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E:\Điện Lực Phú Xuyên\Năm 2026\Đot 1 năm 2026\Du toan goi thau XL GS Chuyen my cap nhat lai\"/>
    </mc:Choice>
  </mc:AlternateContent>
  <xr:revisionPtr revIDLastSave="0" documentId="13_ncr:1_{5735D338-3F1A-4220-B00F-1EE0AB0B74C7}" xr6:coauthVersionLast="47" xr6:coauthVersionMax="47" xr10:uidLastSave="{00000000-0000-0000-0000-000000000000}"/>
  <bookViews>
    <workbookView xWindow="-120" yWindow="-120" windowWidth="29040" windowHeight="15720" tabRatio="387" xr2:uid="{00000000-000D-0000-FFFF-FFFF00000000}"/>
  </bookViews>
  <sheets>
    <sheet name="TH KL " sheetId="372" r:id="rId1"/>
    <sheet name=" Ke chi tiet ha the" sheetId="381" r:id="rId2"/>
    <sheet name="BM-TH02" sheetId="38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____a1" localSheetId="2" hidden="1">{"'Sheet1'!$L$16"}</definedName>
    <definedName name="_________a1" hidden="1">{"'Sheet1'!$L$16"}</definedName>
    <definedName name="_________Goi8" localSheetId="2" hidden="1">{"'Sheet1'!$L$16"}</definedName>
    <definedName name="_________Goi8" hidden="1">{"'Sheet1'!$L$16"}</definedName>
    <definedName name="________a1" localSheetId="1" hidden="1">{"'Sheet1'!$L$16"}</definedName>
    <definedName name="________a1" localSheetId="2" hidden="1">{"'Sheet1'!$L$16"}</definedName>
    <definedName name="________a1" localSheetId="0" hidden="1">{"'Sheet1'!$L$16"}</definedName>
    <definedName name="________a1" hidden="1">{"'Sheet1'!$L$16"}</definedName>
    <definedName name="______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_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_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___a129" hidden="1">{"Offgrid",#N/A,FALSE,"OFFGRID";"Region",#N/A,FALSE,"REGION";"Offgrid -2",#N/A,FALSE,"OFFGRID";"WTP",#N/A,FALSE,"WTP";"WTP -2",#N/A,FALSE,"WTP";"Project",#N/A,FALSE,"PROJECT";"Summary -2",#N/A,FALSE,"SUMMARY"}</definedName>
    <definedName name="______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_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_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___a130" hidden="1">{"Offgrid",#N/A,FALSE,"OFFGRID";"Region",#N/A,FALSE,"REGION";"Offgrid -2",#N/A,FALSE,"OFFGRID";"WTP",#N/A,FALSE,"WTP";"WTP -2",#N/A,FALSE,"WTP";"Project",#N/A,FALSE,"PROJECT";"Summary -2",#N/A,FALSE,"SUMMARY"}</definedName>
    <definedName name="________Goi8" localSheetId="2" hidden="1">{"'Sheet1'!$L$16"}</definedName>
    <definedName name="________Goi8" hidden="1">{"'Sheet1'!$L$16"}</definedName>
    <definedName name="_______a1" localSheetId="1" hidden="1">{"'Sheet1'!$L$16"}</definedName>
    <definedName name="_______a1" localSheetId="2" hidden="1">{"'Sheet1'!$L$16"}</definedName>
    <definedName name="_______a1" localSheetId="0" hidden="1">{"'Sheet1'!$L$16"}</definedName>
    <definedName name="_______a1" hidden="1">{"'Sheet1'!$L$16"}</definedName>
    <definedName name="_____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__a129" hidden="1">{"Offgrid",#N/A,FALSE,"OFFGRID";"Region",#N/A,FALSE,"REGION";"Offgrid -2",#N/A,FALSE,"OFFGRID";"WTP",#N/A,FALSE,"WTP";"WTP -2",#N/A,FALSE,"WTP";"Project",#N/A,FALSE,"PROJECT";"Summary -2",#N/A,FALSE,"SUMMARY"}</definedName>
    <definedName name="_____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__a130" hidden="1">{"Offgrid",#N/A,FALSE,"OFFGRID";"Region",#N/A,FALSE,"REGION";"Offgrid -2",#N/A,FALSE,"OFFGRID";"WTP",#N/A,FALSE,"WTP";"WTP -2",#N/A,FALSE,"WTP";"Project",#N/A,FALSE,"PROJECT";"Summary -2",#N/A,FALSE,"SUMMARY"}</definedName>
    <definedName name="_______Goi8" localSheetId="2" hidden="1">{"'Sheet1'!$L$16"}</definedName>
    <definedName name="_______Goi8" hidden="1">{"'Sheet1'!$L$16"}</definedName>
    <definedName name="_______h2" localSheetId="1" hidden="1">{"'Sheet1'!$L$16"}</definedName>
    <definedName name="_______h2" localSheetId="2" hidden="1">{"'Sheet1'!$L$16"}</definedName>
    <definedName name="_______h2" localSheetId="0" hidden="1">{"'Sheet1'!$L$16"}</definedName>
    <definedName name="_______h2" hidden="1">{"'Sheet1'!$L$16"}</definedName>
    <definedName name="_______HK4" localSheetId="2">{"H×nh trô 20.xls","Sheet1"}</definedName>
    <definedName name="_______HK4">{"H×nh trô 20.xls","Sheet1"}</definedName>
    <definedName name="_______HK5" localSheetId="2">{"H×nh trô 20.xls","Sheet1"}</definedName>
    <definedName name="_______HK5">{"H×nh trô 20.xls","Sheet1"}</definedName>
    <definedName name="______a1" localSheetId="1" hidden="1">{"'Sheet1'!$L$16"}</definedName>
    <definedName name="______a1" localSheetId="2" hidden="1">{"'Sheet1'!$L$16"}</definedName>
    <definedName name="______a1" localSheetId="0" hidden="1">{"'Sheet1'!$L$16"}</definedName>
    <definedName name="______a1" hidden="1">{"'Sheet1'!$L$16"}</definedName>
    <definedName name="____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_a129" hidden="1">{"Offgrid",#N/A,FALSE,"OFFGRID";"Region",#N/A,FALSE,"REGION";"Offgrid -2",#N/A,FALSE,"OFFGRID";"WTP",#N/A,FALSE,"WTP";"WTP -2",#N/A,FALSE,"WTP";"Project",#N/A,FALSE,"PROJECT";"Summary -2",#N/A,FALSE,"SUMMARY"}</definedName>
    <definedName name="____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_a130" hidden="1">{"Offgrid",#N/A,FALSE,"OFFGRID";"Region",#N/A,FALSE,"REGION";"Offgrid -2",#N/A,FALSE,"OFFGRID";"WTP",#N/A,FALSE,"WTP";"WTP -2",#N/A,FALSE,"WTP";"Project",#N/A,FALSE,"PROJECT";"Summary -2",#N/A,FALSE,"SUMMARY"}</definedName>
    <definedName name="______boi1" localSheetId="2">#REF!</definedName>
    <definedName name="______boi1">#REF!</definedName>
    <definedName name="______boi2">#REF!</definedName>
    <definedName name="______boi3">#REF!</definedName>
    <definedName name="______boi4">#REF!</definedName>
    <definedName name="______btm10">#REF!</definedName>
    <definedName name="______btm100">#REF!</definedName>
    <definedName name="______BTM150">#REF!</definedName>
    <definedName name="______BTM250">#REF!</definedName>
    <definedName name="______btM300">#REF!</definedName>
    <definedName name="______BTM50">#REF!</definedName>
    <definedName name="______cao1">#REF!</definedName>
    <definedName name="______cao2">#REF!</definedName>
    <definedName name="______cao3">#REF!</definedName>
    <definedName name="______cao4">#REF!</definedName>
    <definedName name="______cao5">#REF!</definedName>
    <definedName name="______cao6">#REF!</definedName>
    <definedName name="______cau10">#REF!</definedName>
    <definedName name="______cau16">#REF!</definedName>
    <definedName name="______cau25">#REF!</definedName>
    <definedName name="______cau40">#REF!</definedName>
    <definedName name="______cau50">#REF!</definedName>
    <definedName name="______CON1">#REF!</definedName>
    <definedName name="______CON2">#REF!</definedName>
    <definedName name="______chk1">#REF!</definedName>
    <definedName name="______dai1">#REF!</definedName>
    <definedName name="______dai2">#REF!</definedName>
    <definedName name="______dai3">#REF!</definedName>
    <definedName name="______dai4">#REF!</definedName>
    <definedName name="______dai5">#REF!</definedName>
    <definedName name="______dai6">#REF!</definedName>
    <definedName name="______dan1">#REF!</definedName>
    <definedName name="______dan2">#REF!</definedName>
    <definedName name="______dao1">#REF!</definedName>
    <definedName name="______dbu1">#REF!</definedName>
    <definedName name="______dbu2">#REF!</definedName>
    <definedName name="______DDK1">#REF!</definedName>
    <definedName name="______ddn400">#REF!</definedName>
    <definedName name="______ddn600">#REF!</definedName>
    <definedName name="______FIL2">#REF!</definedName>
    <definedName name="______gon4">#REF!</definedName>
    <definedName name="______h2" localSheetId="1" hidden="1">{"'Sheet1'!$L$16"}</definedName>
    <definedName name="______h2" localSheetId="2" hidden="1">{"'Sheet1'!$L$16"}</definedName>
    <definedName name="______h2" localSheetId="0" hidden="1">{"'Sheet1'!$L$16"}</definedName>
    <definedName name="______h2" hidden="1">{"'Sheet1'!$L$16"}</definedName>
    <definedName name="______han23">#REF!</definedName>
    <definedName name="______HK4" localSheetId="2">{"H×nh trô 20.xls","Sheet1"}</definedName>
    <definedName name="______HK4">{"H×nh trô 20.xls","Sheet1"}</definedName>
    <definedName name="______HK5" localSheetId="2">{"H×nh trô 20.xls","Sheet1"}</definedName>
    <definedName name="______HK5">{"H×nh trô 20.xls","Sheet1"}</definedName>
    <definedName name="______hom2" localSheetId="2">#REF!</definedName>
    <definedName name="______hom2">#REF!</definedName>
    <definedName name="______kl1">#REF!</definedName>
    <definedName name="______Km36">#REF!</definedName>
    <definedName name="______Knc36">#REF!</definedName>
    <definedName name="______Knc57">#REF!</definedName>
    <definedName name="______Kvl36">#REF!</definedName>
    <definedName name="______lap1">#REF!</definedName>
    <definedName name="______lap2">#REF!</definedName>
    <definedName name="______MAC12">#REF!</definedName>
    <definedName name="______MAC46">#REF!</definedName>
    <definedName name="______mix6">#REF!</definedName>
    <definedName name="______NCL100">#REF!</definedName>
    <definedName name="______NCL200">#REF!</definedName>
    <definedName name="______NCL250">#REF!</definedName>
    <definedName name="______ncm200">#REF!</definedName>
    <definedName name="______NET2">#REF!</definedName>
    <definedName name="______nin190">#REF!</definedName>
    <definedName name="______oto12">#REF!</definedName>
    <definedName name="______pc30">#REF!</definedName>
    <definedName name="______pc40">#REF!</definedName>
    <definedName name="______PXB80">#REF!</definedName>
    <definedName name="______Ph30">#REF!</definedName>
    <definedName name="______phi10">#REF!</definedName>
    <definedName name="______phi12">#REF!</definedName>
    <definedName name="______phi14">#REF!</definedName>
    <definedName name="______phi16">#REF!</definedName>
    <definedName name="______phi18">#REF!</definedName>
    <definedName name="______phi20">#REF!</definedName>
    <definedName name="______phi22">#REF!</definedName>
    <definedName name="______phi25">#REF!</definedName>
    <definedName name="______phi28">#REF!</definedName>
    <definedName name="______phi6">#REF!</definedName>
    <definedName name="______phi8">#REF!</definedName>
    <definedName name="______RHH1">#REF!</definedName>
    <definedName name="______RHH10">#REF!</definedName>
    <definedName name="______RHP1">#REF!</definedName>
    <definedName name="______RHP10">#REF!</definedName>
    <definedName name="______RI1">#REF!</definedName>
    <definedName name="______RI10">#REF!</definedName>
    <definedName name="______RII1">#REF!</definedName>
    <definedName name="______RII10">#REF!</definedName>
    <definedName name="______RIP1">#REF!</definedName>
    <definedName name="______RIP10">#REF!</definedName>
    <definedName name="______rp95">#REF!</definedName>
    <definedName name="______sat10">#REF!</definedName>
    <definedName name="______sat12">#REF!</definedName>
    <definedName name="______sat14">#REF!</definedName>
    <definedName name="______sat16">#REF!</definedName>
    <definedName name="______sat20">#REF!</definedName>
    <definedName name="______sat8">#REF!</definedName>
    <definedName name="______sc1">#REF!</definedName>
    <definedName name="______SC2">#REF!</definedName>
    <definedName name="______sc3">#REF!</definedName>
    <definedName name="______slg1">#REF!</definedName>
    <definedName name="______slg2">#REF!</definedName>
    <definedName name="______slg3">#REF!</definedName>
    <definedName name="______slg4">#REF!</definedName>
    <definedName name="______slg5">#REF!</definedName>
    <definedName name="______slg6">#REF!</definedName>
    <definedName name="______SN3">#REF!</definedName>
    <definedName name="______sua20">#REF!</definedName>
    <definedName name="______sua30">#REF!</definedName>
    <definedName name="______TB1">#REF!</definedName>
    <definedName name="______tg427">#REF!</definedName>
    <definedName name="______TIT1">#REF!</definedName>
    <definedName name="______TL1">#REF!</definedName>
    <definedName name="______TL2">#REF!</definedName>
    <definedName name="______TL3">#REF!</definedName>
    <definedName name="______TLA120">#REF!</definedName>
    <definedName name="______TLA35">#REF!</definedName>
    <definedName name="______TLA50">#REF!</definedName>
    <definedName name="______TLA70">#REF!</definedName>
    <definedName name="______TLA95">#REF!</definedName>
    <definedName name="______tz593">#REF!</definedName>
    <definedName name="______TH1">#REF!</definedName>
    <definedName name="______TH2">#REF!</definedName>
    <definedName name="______TH20">#REF!</definedName>
    <definedName name="______TH3">#REF!</definedName>
    <definedName name="______tho4">#REF!</definedName>
    <definedName name="______ui180">#REF!</definedName>
    <definedName name="______vb1">#REF!</definedName>
    <definedName name="______vb2">#REF!</definedName>
    <definedName name="______vc1">#REF!</definedName>
    <definedName name="______vc2">#REF!</definedName>
    <definedName name="______vc3">#REF!</definedName>
    <definedName name="______VCD4">#REF!</definedName>
    <definedName name="______vl1">#REF!</definedName>
    <definedName name="______VL100">#REF!</definedName>
    <definedName name="______VL150">#REF!</definedName>
    <definedName name="______VL250">#REF!</definedName>
    <definedName name="______VL50">#REF!</definedName>
    <definedName name="______Xa04">#REF!</definedName>
    <definedName name="______xb80">#REF!</definedName>
    <definedName name="______xm30">#REF!</definedName>
    <definedName name="______xm40">#REF!</definedName>
    <definedName name="______xx1">#REF!</definedName>
    <definedName name="______xx12">#REF!</definedName>
    <definedName name="______xx2">#REF!</definedName>
    <definedName name="______xx3">#REF!</definedName>
    <definedName name="______xx4">#REF!</definedName>
    <definedName name="______xx5">#REF!</definedName>
    <definedName name="______xx6">#REF!</definedName>
    <definedName name="______xx7">#REF!</definedName>
    <definedName name="______yy1">#REF!</definedName>
    <definedName name="______yy2">#REF!</definedName>
    <definedName name="______zx1">#REF!</definedName>
    <definedName name="_____a1" localSheetId="1" hidden="1">{"'Sheet1'!$L$16"}</definedName>
    <definedName name="_____a1" localSheetId="2" hidden="1">{"'Sheet1'!$L$16"}</definedName>
    <definedName name="_____a1" localSheetId="0" hidden="1">{"'Sheet1'!$L$16"}</definedName>
    <definedName name="_____a1" hidden="1">{"'Sheet1'!$L$16"}</definedName>
    <definedName name="___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a129" hidden="1">{"Offgrid",#N/A,FALSE,"OFFGRID";"Region",#N/A,FALSE,"REGION";"Offgrid -2",#N/A,FALSE,"OFFGRID";"WTP",#N/A,FALSE,"WTP";"WTP -2",#N/A,FALSE,"WTP";"Project",#N/A,FALSE,"PROJECT";"Summary -2",#N/A,FALSE,"SUMMARY"}</definedName>
    <definedName name="___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_a130" hidden="1">{"Offgrid",#N/A,FALSE,"OFFGRID";"Region",#N/A,FALSE,"REGION";"Offgrid -2",#N/A,FALSE,"OFFGRID";"WTP",#N/A,FALSE,"WTP";"WTP -2",#N/A,FALSE,"WTP";"Project",#N/A,FALSE,"PROJECT";"Summary -2",#N/A,FALSE,"SUMMARY"}</definedName>
    <definedName name="_____boi1">#REF!</definedName>
    <definedName name="_____boi2">#REF!</definedName>
    <definedName name="_____boi3">#REF!</definedName>
    <definedName name="_____boi4">#REF!</definedName>
    <definedName name="_____btm10">#REF!</definedName>
    <definedName name="_____btm100">#REF!</definedName>
    <definedName name="_____BTM150">#REF!</definedName>
    <definedName name="_____BTM250">#REF!</definedName>
    <definedName name="_____btM300">#REF!</definedName>
    <definedName name="_____BTM50">#REF!</definedName>
    <definedName name="_____cao1">#REF!</definedName>
    <definedName name="_____cao2">#REF!</definedName>
    <definedName name="_____cao3">#REF!</definedName>
    <definedName name="_____cao4">#REF!</definedName>
    <definedName name="_____cao5">#REF!</definedName>
    <definedName name="_____cao6">#REF!</definedName>
    <definedName name="_____cau10">#REF!</definedName>
    <definedName name="_____cau16">#REF!</definedName>
    <definedName name="_____cau25">#REF!</definedName>
    <definedName name="_____cau40">#REF!</definedName>
    <definedName name="_____cau50">#REF!</definedName>
    <definedName name="_____CON1">#REF!</definedName>
    <definedName name="_____CON2">#REF!</definedName>
    <definedName name="_____chk1">#REF!</definedName>
    <definedName name="_____dai1">#REF!</definedName>
    <definedName name="_____dai2">#REF!</definedName>
    <definedName name="_____dai3">#REF!</definedName>
    <definedName name="_____dai4">#REF!</definedName>
    <definedName name="_____dai5">#REF!</definedName>
    <definedName name="_____dai6">#REF!</definedName>
    <definedName name="_____dan1">#REF!</definedName>
    <definedName name="_____dan2">#REF!</definedName>
    <definedName name="_____dao1">#REF!</definedName>
    <definedName name="_____dbu1">#REF!</definedName>
    <definedName name="_____dbu2">#REF!</definedName>
    <definedName name="_____DDK1">#REF!</definedName>
    <definedName name="_____ddn400">#REF!</definedName>
    <definedName name="_____ddn600">#REF!</definedName>
    <definedName name="_____FIL2">#REF!</definedName>
    <definedName name="_____Goi8" localSheetId="2" hidden="1">{"'Sheet1'!$L$16"}</definedName>
    <definedName name="_____Goi8" hidden="1">{"'Sheet1'!$L$16"}</definedName>
    <definedName name="_____gon4">#REF!</definedName>
    <definedName name="_____han23">#REF!</definedName>
    <definedName name="_____HK4" localSheetId="2">{"H×nh trô 20.xls","Sheet1"}</definedName>
    <definedName name="_____HK4">{"H×nh trô 20.xls","Sheet1"}</definedName>
    <definedName name="_____HK5" localSheetId="2">{"H×nh trô 20.xls","Sheet1"}</definedName>
    <definedName name="_____HK5">{"H×nh trô 20.xls","Sheet1"}</definedName>
    <definedName name="_____hom2">#REF!</definedName>
    <definedName name="_____kl1">#REF!</definedName>
    <definedName name="_____Km36">#REF!</definedName>
    <definedName name="_____Knc36">#REF!</definedName>
    <definedName name="_____Knc57">#REF!</definedName>
    <definedName name="_____Kvl36">#REF!</definedName>
    <definedName name="_____lap1">#REF!</definedName>
    <definedName name="_____lap2">#REF!</definedName>
    <definedName name="_____MAC12">#REF!</definedName>
    <definedName name="_____MAC46">#REF!</definedName>
    <definedName name="_____mix6">#REF!</definedName>
    <definedName name="_____NCL100">#REF!</definedName>
    <definedName name="_____NCL200">#REF!</definedName>
    <definedName name="_____NCL250">#REF!</definedName>
    <definedName name="_____ncm200">#REF!</definedName>
    <definedName name="_____NET2">#REF!</definedName>
    <definedName name="_____nin190">#REF!</definedName>
    <definedName name="_____oto12">#REF!</definedName>
    <definedName name="_____pc30">#REF!</definedName>
    <definedName name="_____pc40">#REF!</definedName>
    <definedName name="_____PXB80">#REF!</definedName>
    <definedName name="_____Ph30">#REF!</definedName>
    <definedName name="_____phi10">#REF!</definedName>
    <definedName name="_____phi12">#REF!</definedName>
    <definedName name="_____phi14">#REF!</definedName>
    <definedName name="_____phi16">#REF!</definedName>
    <definedName name="_____phi18">#REF!</definedName>
    <definedName name="_____phi20">#REF!</definedName>
    <definedName name="_____phi22">#REF!</definedName>
    <definedName name="_____phi25">#REF!</definedName>
    <definedName name="_____phi28">#REF!</definedName>
    <definedName name="_____phi6">#REF!</definedName>
    <definedName name="_____phi8">#REF!</definedName>
    <definedName name="_____RHH1">#REF!</definedName>
    <definedName name="_____RHH10">#REF!</definedName>
    <definedName name="_____RHP1">#REF!</definedName>
    <definedName name="_____RHP10">#REF!</definedName>
    <definedName name="_____RI1">#REF!</definedName>
    <definedName name="_____RI10">#REF!</definedName>
    <definedName name="_____RII1">#REF!</definedName>
    <definedName name="_____RII10">#REF!</definedName>
    <definedName name="_____RIP1">#REF!</definedName>
    <definedName name="_____RIP10">#REF!</definedName>
    <definedName name="_____rp95">#REF!</definedName>
    <definedName name="_____sat10">#REF!</definedName>
    <definedName name="_____sat12">#REF!</definedName>
    <definedName name="_____sat14">#REF!</definedName>
    <definedName name="_____sat16">#REF!</definedName>
    <definedName name="_____sat20">#REF!</definedName>
    <definedName name="_____sat8">#REF!</definedName>
    <definedName name="_____sc1">#REF!</definedName>
    <definedName name="_____SC2">#REF!</definedName>
    <definedName name="_____sc3">#REF!</definedName>
    <definedName name="_____slg1">#REF!</definedName>
    <definedName name="_____slg2">#REF!</definedName>
    <definedName name="_____slg3">#REF!</definedName>
    <definedName name="_____slg4">#REF!</definedName>
    <definedName name="_____slg5">#REF!</definedName>
    <definedName name="_____slg6">#REF!</definedName>
    <definedName name="_____SN3">#REF!</definedName>
    <definedName name="_____sua20">#REF!</definedName>
    <definedName name="_____sua30">#REF!</definedName>
    <definedName name="_____TB1">#REF!</definedName>
    <definedName name="_____tg427">#REF!</definedName>
    <definedName name="_____TIT1">#REF!</definedName>
    <definedName name="_____TL1">#REF!</definedName>
    <definedName name="_____TL2">#REF!</definedName>
    <definedName name="_____TL3">#REF!</definedName>
    <definedName name="_____TLA120">#REF!</definedName>
    <definedName name="_____TLA35">#REF!</definedName>
    <definedName name="_____TLA50">#REF!</definedName>
    <definedName name="_____TLA70">#REF!</definedName>
    <definedName name="_____TLA95">#REF!</definedName>
    <definedName name="_____tz593">#REF!</definedName>
    <definedName name="_____TH1">#REF!</definedName>
    <definedName name="_____TH2">#REF!</definedName>
    <definedName name="_____TH20">#REF!</definedName>
    <definedName name="_____TH3">#REF!</definedName>
    <definedName name="_____tho4">#REF!</definedName>
    <definedName name="_____ui180">#REF!</definedName>
    <definedName name="_____vb1">#REF!</definedName>
    <definedName name="_____vb2">#REF!</definedName>
    <definedName name="_____vc1">#REF!</definedName>
    <definedName name="_____vc2">#REF!</definedName>
    <definedName name="_____vc3">#REF!</definedName>
    <definedName name="_____VCD4">#REF!</definedName>
    <definedName name="_____vl1">#REF!</definedName>
    <definedName name="_____VL100">#REF!</definedName>
    <definedName name="_____VL150">#REF!</definedName>
    <definedName name="_____VL250">#REF!</definedName>
    <definedName name="_____VL50">#REF!</definedName>
    <definedName name="_____Xa04">#REF!</definedName>
    <definedName name="_____xb80">#REF!</definedName>
    <definedName name="_____xm30">#REF!</definedName>
    <definedName name="_____xm40">#REF!</definedName>
    <definedName name="_____xx1">#REF!</definedName>
    <definedName name="_____xx12">#REF!</definedName>
    <definedName name="_____xx2">#REF!</definedName>
    <definedName name="_____xx3">#REF!</definedName>
    <definedName name="_____xx4">#REF!</definedName>
    <definedName name="_____xx5">#REF!</definedName>
    <definedName name="_____xx6">#REF!</definedName>
    <definedName name="_____xx7">#REF!</definedName>
    <definedName name="_____yy1">#REF!</definedName>
    <definedName name="_____yy2">#REF!</definedName>
    <definedName name="_____zx1">#REF!</definedName>
    <definedName name="____a1" localSheetId="1" hidden="1">{"'Sheet1'!$L$16"}</definedName>
    <definedName name="____a1" localSheetId="2" hidden="1">{"'Sheet1'!$L$16"}</definedName>
    <definedName name="____a1" localSheetId="0" hidden="1">{"'Sheet1'!$L$16"}</definedName>
    <definedName name="____a1" hidden="1">{"'Sheet1'!$L$16"}</definedName>
    <definedName name="__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a129" hidden="1">{"Offgrid",#N/A,FALSE,"OFFGRID";"Region",#N/A,FALSE,"REGION";"Offgrid -2",#N/A,FALSE,"OFFGRID";"WTP",#N/A,FALSE,"WTP";"WTP -2",#N/A,FALSE,"WTP";"Project",#N/A,FALSE,"PROJECT";"Summary -2",#N/A,FALSE,"SUMMARY"}</definedName>
    <definedName name="__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_a130" hidden="1">{"Offgrid",#N/A,FALSE,"OFFGRID";"Region",#N/A,FALSE,"REGION";"Offgrid -2",#N/A,FALSE,"OFFGRID";"WTP",#N/A,FALSE,"WTP";"WTP -2",#N/A,FALSE,"WTP";"Project",#N/A,FALSE,"PROJECT";"Summary -2",#N/A,FALSE,"SUMMARY"}</definedName>
    <definedName name="____boi1">#REF!</definedName>
    <definedName name="____boi2">#REF!</definedName>
    <definedName name="____boi3">#REF!</definedName>
    <definedName name="____boi4">#REF!</definedName>
    <definedName name="____btm10">#REF!</definedName>
    <definedName name="____btm100">#REF!</definedName>
    <definedName name="____BTM150">#REF!</definedName>
    <definedName name="____BTM250">#REF!</definedName>
    <definedName name="____btM300">#REF!</definedName>
    <definedName name="____BTM50">#REF!</definedName>
    <definedName name="____cao1">#REF!</definedName>
    <definedName name="____cao2">#REF!</definedName>
    <definedName name="____cao3">#REF!</definedName>
    <definedName name="____cao4">#REF!</definedName>
    <definedName name="____cao5">#REF!</definedName>
    <definedName name="____cao6">#REF!</definedName>
    <definedName name="____cau10">#REF!</definedName>
    <definedName name="____cau16">#REF!</definedName>
    <definedName name="____cau25">#REF!</definedName>
    <definedName name="____cau40">#REF!</definedName>
    <definedName name="____cau50">#REF!</definedName>
    <definedName name="____CON1">#REF!</definedName>
    <definedName name="____CON2">#REF!</definedName>
    <definedName name="____chk1">#REF!</definedName>
    <definedName name="____dai1">#REF!</definedName>
    <definedName name="____dai2">#REF!</definedName>
    <definedName name="____dai3">#REF!</definedName>
    <definedName name="____dai4">#REF!</definedName>
    <definedName name="____dai5">#REF!</definedName>
    <definedName name="____dai6">#REF!</definedName>
    <definedName name="____dan1">#REF!</definedName>
    <definedName name="____dan2">#REF!</definedName>
    <definedName name="____dao1">#REF!</definedName>
    <definedName name="____dbu1">#REF!</definedName>
    <definedName name="____dbu2">#REF!</definedName>
    <definedName name="____DDK1">#REF!</definedName>
    <definedName name="____ddn400">#REF!</definedName>
    <definedName name="____ddn600">#REF!</definedName>
    <definedName name="____FIL2">#REF!</definedName>
    <definedName name="____Goi8" localSheetId="2" hidden="1">{"'Sheet1'!$L$16"}</definedName>
    <definedName name="____Goi8" hidden="1">{"'Sheet1'!$L$16"}</definedName>
    <definedName name="____gon4">#REF!</definedName>
    <definedName name="____h2" localSheetId="1" hidden="1">{"'Sheet1'!$L$16"}</definedName>
    <definedName name="____h2" localSheetId="2" hidden="1">{"'Sheet1'!$L$16"}</definedName>
    <definedName name="____h2" localSheetId="0" hidden="1">{"'Sheet1'!$L$16"}</definedName>
    <definedName name="____h2" hidden="1">{"'Sheet1'!$L$16"}</definedName>
    <definedName name="____han23">#REF!</definedName>
    <definedName name="____hom2">#REF!</definedName>
    <definedName name="____kl1">#REF!</definedName>
    <definedName name="____Km36">#REF!</definedName>
    <definedName name="____Knc36">#REF!</definedName>
    <definedName name="____Knc57">#REF!</definedName>
    <definedName name="____Kvl36">#REF!</definedName>
    <definedName name="____lap1">#REF!</definedName>
    <definedName name="____lap2">#REF!</definedName>
    <definedName name="____MAC12">#REF!</definedName>
    <definedName name="____MAC46">#REF!</definedName>
    <definedName name="____mix6">#REF!</definedName>
    <definedName name="____NCL100">#REF!</definedName>
    <definedName name="____NCL200">#REF!</definedName>
    <definedName name="____NCL250">#REF!</definedName>
    <definedName name="____ncm200">#REF!</definedName>
    <definedName name="____NET2">#REF!</definedName>
    <definedName name="____nin190">#REF!</definedName>
    <definedName name="____oto12">#REF!</definedName>
    <definedName name="____pc30">#REF!</definedName>
    <definedName name="____pc40">#REF!</definedName>
    <definedName name="____PXB80">#REF!</definedName>
    <definedName name="____Ph30">#REF!</definedName>
    <definedName name="____phi10">#REF!</definedName>
    <definedName name="____phi12">#REF!</definedName>
    <definedName name="____phi14">#REF!</definedName>
    <definedName name="____phi16">#REF!</definedName>
    <definedName name="____phi18">#REF!</definedName>
    <definedName name="____phi20">#REF!</definedName>
    <definedName name="____phi22">#REF!</definedName>
    <definedName name="____phi25">#REF!</definedName>
    <definedName name="____phi28">#REF!</definedName>
    <definedName name="____phi6">#REF!</definedName>
    <definedName name="____phi8">#REF!</definedName>
    <definedName name="____RHH1">#REF!</definedName>
    <definedName name="____RHH10">#REF!</definedName>
    <definedName name="____RHP1">#REF!</definedName>
    <definedName name="____RHP10">#REF!</definedName>
    <definedName name="____RI1">#REF!</definedName>
    <definedName name="____RI10">#REF!</definedName>
    <definedName name="____RII1">#REF!</definedName>
    <definedName name="____RII10">#REF!</definedName>
    <definedName name="____RIP1">#REF!</definedName>
    <definedName name="____RIP10">#REF!</definedName>
    <definedName name="____rp95">#REF!</definedName>
    <definedName name="____sat10">#REF!</definedName>
    <definedName name="____sat12">#REF!</definedName>
    <definedName name="____sat14">#REF!</definedName>
    <definedName name="____sat16">#REF!</definedName>
    <definedName name="____sat20">#REF!</definedName>
    <definedName name="____sat8">#REF!</definedName>
    <definedName name="____sc1">#REF!</definedName>
    <definedName name="____SC2">#REF!</definedName>
    <definedName name="____sc3">#REF!</definedName>
    <definedName name="____slg1">#REF!</definedName>
    <definedName name="____slg2">#REF!</definedName>
    <definedName name="____slg3">#REF!</definedName>
    <definedName name="____slg4">#REF!</definedName>
    <definedName name="____slg5">#REF!</definedName>
    <definedName name="____slg6">#REF!</definedName>
    <definedName name="____SN3">#REF!</definedName>
    <definedName name="____sua20">#REF!</definedName>
    <definedName name="____sua30">#REF!</definedName>
    <definedName name="____TB1">#REF!</definedName>
    <definedName name="____tg427">#REF!</definedName>
    <definedName name="____TIT1">#REF!</definedName>
    <definedName name="____TL1">#REF!</definedName>
    <definedName name="____TL2">#REF!</definedName>
    <definedName name="____TL3">#REF!</definedName>
    <definedName name="____TLA120">#REF!</definedName>
    <definedName name="____TLA35">#REF!</definedName>
    <definedName name="____TLA50">#REF!</definedName>
    <definedName name="____TLA70">#REF!</definedName>
    <definedName name="____TLA95">#REF!</definedName>
    <definedName name="____tz593">#REF!</definedName>
    <definedName name="____TH1">#REF!</definedName>
    <definedName name="____TH2">#REF!</definedName>
    <definedName name="____TH20">#REF!</definedName>
    <definedName name="____TH3">#REF!</definedName>
    <definedName name="____tho4">#REF!</definedName>
    <definedName name="____ui180">#REF!</definedName>
    <definedName name="____vb1">#REF!</definedName>
    <definedName name="____vb2">#REF!</definedName>
    <definedName name="____vc1">#REF!</definedName>
    <definedName name="____vc2">#REF!</definedName>
    <definedName name="____vc3">#REF!</definedName>
    <definedName name="____VCD4">#REF!</definedName>
    <definedName name="____vl1">#REF!</definedName>
    <definedName name="____VL100">#REF!</definedName>
    <definedName name="____VL150">#REF!</definedName>
    <definedName name="____VL250">#REF!</definedName>
    <definedName name="____VL50">#REF!</definedName>
    <definedName name="____Xa04">#REF!</definedName>
    <definedName name="____xb80">#REF!</definedName>
    <definedName name="____xm30">#REF!</definedName>
    <definedName name="____xm40">#REF!</definedName>
    <definedName name="____xx1">#REF!</definedName>
    <definedName name="____xx12">#REF!</definedName>
    <definedName name="____xx2">#REF!</definedName>
    <definedName name="____xx3">#REF!</definedName>
    <definedName name="____xx4">#REF!</definedName>
    <definedName name="____xx5">#REF!</definedName>
    <definedName name="____xx6">#REF!</definedName>
    <definedName name="____xx7">#REF!</definedName>
    <definedName name="____yy1">#REF!</definedName>
    <definedName name="____yy2">#REF!</definedName>
    <definedName name="____zx1">#REF!</definedName>
    <definedName name="___a1" localSheetId="1" hidden="1">{"'Sheet1'!$L$16"}</definedName>
    <definedName name="___a1" localSheetId="2" hidden="1">{"'Sheet1'!$L$16"}</definedName>
    <definedName name="___a1" localSheetId="0" hidden="1">{"'Sheet1'!$L$16"}</definedName>
    <definedName name="___a1" hidden="1">{"'Sheet1'!$L$16"}</definedName>
    <definedName name="_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a129" hidden="1">{"Offgrid",#N/A,FALSE,"OFFGRID";"Region",#N/A,FALSE,"REGION";"Offgrid -2",#N/A,FALSE,"OFFGRID";"WTP",#N/A,FALSE,"WTP";"WTP -2",#N/A,FALSE,"WTP";"Project",#N/A,FALSE,"PROJECT";"Summary -2",#N/A,FALSE,"SUMMARY"}</definedName>
    <definedName name="_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_a130" hidden="1">{"Offgrid",#N/A,FALSE,"OFFGRID";"Region",#N/A,FALSE,"REGION";"Offgrid -2",#N/A,FALSE,"OFFGRID";"WTP",#N/A,FALSE,"WTP";"WTP -2",#N/A,FALSE,"WTP";"Project",#N/A,FALSE,"PROJECT";"Summary -2",#N/A,FALSE,"SUMMARY"}</definedName>
    <definedName name="___boi1">#REF!</definedName>
    <definedName name="___boi2">#REF!</definedName>
    <definedName name="___boi3">#REF!</definedName>
    <definedName name="___boi4">#REF!</definedName>
    <definedName name="___btm10">#REF!</definedName>
    <definedName name="___btm100">#REF!</definedName>
    <definedName name="___BTM150">#REF!</definedName>
    <definedName name="___BTM250">#REF!</definedName>
    <definedName name="___btM300">#REF!</definedName>
    <definedName name="___BTM50">#REF!</definedName>
    <definedName name="___cao1">#REF!</definedName>
    <definedName name="___cao2">#REF!</definedName>
    <definedName name="___cao3">#REF!</definedName>
    <definedName name="___cao4">#REF!</definedName>
    <definedName name="___cao5">#REF!</definedName>
    <definedName name="___cao6">#REF!</definedName>
    <definedName name="___cau10">#REF!</definedName>
    <definedName name="___cau16">#REF!</definedName>
    <definedName name="___cau25">#REF!</definedName>
    <definedName name="___cau40">#REF!</definedName>
    <definedName name="___cau50">#REF!</definedName>
    <definedName name="___CON1">#REF!</definedName>
    <definedName name="___CON2">#REF!</definedName>
    <definedName name="___chk1">#REF!</definedName>
    <definedName name="___dai1">#REF!</definedName>
    <definedName name="___dai2">#REF!</definedName>
    <definedName name="___dai3">#REF!</definedName>
    <definedName name="___dai4">#REF!</definedName>
    <definedName name="___dai5">#REF!</definedName>
    <definedName name="___dai6">#REF!</definedName>
    <definedName name="___dan1">#REF!</definedName>
    <definedName name="___dan2">#REF!</definedName>
    <definedName name="___dao1">#REF!</definedName>
    <definedName name="___dbu1">#REF!</definedName>
    <definedName name="___dbu2">#REF!</definedName>
    <definedName name="___DDK1">#REF!</definedName>
    <definedName name="___ddn400">#REF!</definedName>
    <definedName name="___ddn600">#REF!</definedName>
    <definedName name="___FIL2">#REF!</definedName>
    <definedName name="___Goi8" localSheetId="2" hidden="1">{"'Sheet1'!$L$16"}</definedName>
    <definedName name="___Goi8" hidden="1">{"'Sheet1'!$L$16"}</definedName>
    <definedName name="___gon4">#REF!</definedName>
    <definedName name="___h2" localSheetId="1" hidden="1">{"'Sheet1'!$L$16"}</definedName>
    <definedName name="___h2" localSheetId="2" hidden="1">{"'Sheet1'!$L$16"}</definedName>
    <definedName name="___h2" localSheetId="0" hidden="1">{"'Sheet1'!$L$16"}</definedName>
    <definedName name="___h2" hidden="1">{"'Sheet1'!$L$16"}</definedName>
    <definedName name="___han23">#REF!</definedName>
    <definedName name="___HK4" localSheetId="2">{"H×nh trô 20.xls","Sheet1"}</definedName>
    <definedName name="___HK4">{"H×nh trô 20.xls","Sheet1"}</definedName>
    <definedName name="___HK5" localSheetId="2">{"H×nh trô 20.xls","Sheet1"}</definedName>
    <definedName name="___HK5">{"H×nh trô 20.xls","Sheet1"}</definedName>
    <definedName name="___hom2">#REF!</definedName>
    <definedName name="___kl1">#REF!</definedName>
    <definedName name="___Km36">#REF!</definedName>
    <definedName name="___Knc36">#REF!</definedName>
    <definedName name="___Knc57">#REF!</definedName>
    <definedName name="___Kvl36">#REF!</definedName>
    <definedName name="___lap1">#REF!</definedName>
    <definedName name="___lap2">#REF!</definedName>
    <definedName name="___MAC12">#REF!</definedName>
    <definedName name="___MAC46">#REF!</definedName>
    <definedName name="___mix6">#REF!</definedName>
    <definedName name="___NCL100">#REF!</definedName>
    <definedName name="___NCL200">#REF!</definedName>
    <definedName name="___NCL250">#REF!</definedName>
    <definedName name="___ncm200">#REF!</definedName>
    <definedName name="___NET2">#REF!</definedName>
    <definedName name="___nin190">#REF!</definedName>
    <definedName name="___oto12">#REF!</definedName>
    <definedName name="___pc30">#REF!</definedName>
    <definedName name="___pc40">#REF!</definedName>
    <definedName name="___PXB80">#REF!</definedName>
    <definedName name="___Ph30">#REF!</definedName>
    <definedName name="___phi10">#REF!</definedName>
    <definedName name="___phi12">#REF!</definedName>
    <definedName name="___phi14">#REF!</definedName>
    <definedName name="___phi16">#REF!</definedName>
    <definedName name="___phi18">#REF!</definedName>
    <definedName name="___phi20">#REF!</definedName>
    <definedName name="___phi22">#REF!</definedName>
    <definedName name="___phi25">#REF!</definedName>
    <definedName name="___phi28">#REF!</definedName>
    <definedName name="___phi6">#REF!</definedName>
    <definedName name="___phi8">#REF!</definedName>
    <definedName name="___RHH1">#REF!</definedName>
    <definedName name="___RHH10">#REF!</definedName>
    <definedName name="___RHP1">#REF!</definedName>
    <definedName name="___RHP10">#REF!</definedName>
    <definedName name="___RI1">#REF!</definedName>
    <definedName name="___RI10">#REF!</definedName>
    <definedName name="___RII1">#REF!</definedName>
    <definedName name="___RII10">#REF!</definedName>
    <definedName name="___RIP1">#REF!</definedName>
    <definedName name="___RIP10">#REF!</definedName>
    <definedName name="___rp95">#REF!</definedName>
    <definedName name="___sat10">#REF!</definedName>
    <definedName name="___sat12">#REF!</definedName>
    <definedName name="___sat14">#REF!</definedName>
    <definedName name="___sat16">#REF!</definedName>
    <definedName name="___sat20">#REF!</definedName>
    <definedName name="___sat8">#REF!</definedName>
    <definedName name="___sc1">#REF!</definedName>
    <definedName name="___SC2">#REF!</definedName>
    <definedName name="___sc3">#REF!</definedName>
    <definedName name="___slg1">#REF!</definedName>
    <definedName name="___slg2">#REF!</definedName>
    <definedName name="___slg3">#REF!</definedName>
    <definedName name="___slg4">#REF!</definedName>
    <definedName name="___slg5">#REF!</definedName>
    <definedName name="___slg6">#REF!</definedName>
    <definedName name="___SN3">#REF!</definedName>
    <definedName name="___sua20">#REF!</definedName>
    <definedName name="___sua30">#REF!</definedName>
    <definedName name="___TB1">#REF!</definedName>
    <definedName name="___tg427">#REF!</definedName>
    <definedName name="___TIT1">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z593">#REF!</definedName>
    <definedName name="___TH1">#REF!</definedName>
    <definedName name="___TH2">#REF!</definedName>
    <definedName name="___TH20">#REF!</definedName>
    <definedName name="___TH3">#REF!</definedName>
    <definedName name="___tho4">#REF!</definedName>
    <definedName name="___ui180">#REF!</definedName>
    <definedName name="___vb1">#REF!</definedName>
    <definedName name="___vb2">#REF!</definedName>
    <definedName name="___vc1">#REF!</definedName>
    <definedName name="___vc2">#REF!</definedName>
    <definedName name="___vc3">#REF!</definedName>
    <definedName name="___VCD4">#REF!</definedName>
    <definedName name="___vl1">#REF!</definedName>
    <definedName name="___VL100">#REF!</definedName>
    <definedName name="___VL150">#REF!</definedName>
    <definedName name="___VL250">#REF!</definedName>
    <definedName name="___VL50">#REF!</definedName>
    <definedName name="___Xa04">#REF!</definedName>
    <definedName name="___xb80">#REF!</definedName>
    <definedName name="___xm30">#REF!</definedName>
    <definedName name="___xm40">#REF!</definedName>
    <definedName name="___xx1">#REF!</definedName>
    <definedName name="___xx12">#REF!</definedName>
    <definedName name="___xx2">#REF!</definedName>
    <definedName name="___xx3">#REF!</definedName>
    <definedName name="___xx4">#REF!</definedName>
    <definedName name="___xx5">#REF!</definedName>
    <definedName name="___xx6">#REF!</definedName>
    <definedName name="___xx7">#REF!</definedName>
    <definedName name="___yy1">#REF!</definedName>
    <definedName name="___yy2">#REF!</definedName>
    <definedName name="___zx1">#REF!</definedName>
    <definedName name="__a1" localSheetId="2" hidden="1">{"'Sheet1'!$L$16"}</definedName>
    <definedName name="__a1" hidden="1">{"'Sheet1'!$L$16"}</definedName>
    <definedName name="_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_a129" hidden="1">{"Offgrid",#N/A,FALSE,"OFFGRID";"Region",#N/A,FALSE,"REGION";"Offgrid -2",#N/A,FALSE,"OFFGRID";"WTP",#N/A,FALSE,"WTP";"WTP -2",#N/A,FALSE,"WTP";"Project",#N/A,FALSE,"PROJECT";"Summary -2",#N/A,FALSE,"SUMMARY"}</definedName>
    <definedName name="_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_a130" hidden="1">{"Offgrid",#N/A,FALSE,"OFFGRID";"Region",#N/A,FALSE,"REGION";"Offgrid -2",#N/A,FALSE,"OFFGRID";"WTP",#N/A,FALSE,"WTP";"WTP -2",#N/A,FALSE,"WTP";"Project",#N/A,FALSE,"PROJECT";"Summary -2",#N/A,FALSE,"SUMMARY"}</definedName>
    <definedName name="__boi1">#REF!</definedName>
    <definedName name="__boi2">#REF!</definedName>
    <definedName name="__boi3">#REF!</definedName>
    <definedName name="__boi4">#REF!</definedName>
    <definedName name="__btm10">#REF!</definedName>
    <definedName name="__btm100">#REF!</definedName>
    <definedName name="__BTM150">#REF!</definedName>
    <definedName name="__BTM250">#REF!</definedName>
    <definedName name="__btM300">#REF!</definedName>
    <definedName name="__BTM50">#REF!</definedName>
    <definedName name="__cao1">#REF!</definedName>
    <definedName name="__cao2">#REF!</definedName>
    <definedName name="__cao3">#REF!</definedName>
    <definedName name="__cao4">#REF!</definedName>
    <definedName name="__cao5">#REF!</definedName>
    <definedName name="__cao6">#REF!</definedName>
    <definedName name="__cau10">#REF!</definedName>
    <definedName name="__cau16">#REF!</definedName>
    <definedName name="__cau25">#REF!</definedName>
    <definedName name="__cau40">#REF!</definedName>
    <definedName name="__cau50">#REF!</definedName>
    <definedName name="__CON1">#REF!</definedName>
    <definedName name="__CON2">#REF!</definedName>
    <definedName name="__chk1">#REF!</definedName>
    <definedName name="__dai1">#REF!</definedName>
    <definedName name="__dai2">#REF!</definedName>
    <definedName name="__dai3">#REF!</definedName>
    <definedName name="__dai4">#REF!</definedName>
    <definedName name="__dai5">#REF!</definedName>
    <definedName name="__dai6">#REF!</definedName>
    <definedName name="__dan1">#REF!</definedName>
    <definedName name="__dan2">#REF!</definedName>
    <definedName name="__dao1">#REF!</definedName>
    <definedName name="__dbu1">#REF!</definedName>
    <definedName name="__dbu2">#REF!</definedName>
    <definedName name="__DDK1">#REF!</definedName>
    <definedName name="__ddn400">#REF!</definedName>
    <definedName name="__ddn600">#REF!</definedName>
    <definedName name="__edi13">#N/A</definedName>
    <definedName name="__FIL2">#REF!</definedName>
    <definedName name="__Goi8" localSheetId="1" hidden="1">{"'Sheet1'!$L$16"}</definedName>
    <definedName name="__Goi8" localSheetId="2" hidden="1">{"'Sheet1'!$L$16"}</definedName>
    <definedName name="__Goi8" localSheetId="0" hidden="1">{"'Sheet1'!$L$16"}</definedName>
    <definedName name="__Goi8" hidden="1">{"'Sheet1'!$L$16"}</definedName>
    <definedName name="__gon4">#REF!</definedName>
    <definedName name="__han23">#REF!</definedName>
    <definedName name="__HK4" localSheetId="2">{"H×nh trô 20.xls","Sheet1"}</definedName>
    <definedName name="__HK4">{"H×nh trô 20.xls","Sheet1"}</definedName>
    <definedName name="__HK5" localSheetId="2">{"H×nh trô 20.xls","Sheet1"}</definedName>
    <definedName name="__HK5">{"H×nh trô 20.xls","Sheet1"}</definedName>
    <definedName name="__hom2">#REF!</definedName>
    <definedName name="__hsm2">1.1289</definedName>
    <definedName name="__IntlFixup" hidden="1">TRUE</definedName>
    <definedName name="__kl1">#REF!</definedName>
    <definedName name="__Km36">#REF!</definedName>
    <definedName name="__Knc36">#REF!</definedName>
    <definedName name="__Knc57">#REF!</definedName>
    <definedName name="__Kvl36">#REF!</definedName>
    <definedName name="__Lan1" localSheetId="1" hidden="1">{"'Sheet1'!$L$16"}</definedName>
    <definedName name="__Lan1" localSheetId="2" hidden="1">{"'Sheet1'!$L$16"}</definedName>
    <definedName name="__Lan1" localSheetId="0" hidden="1">{"'Sheet1'!$L$16"}</definedName>
    <definedName name="__Lan1" hidden="1">{"'Sheet1'!$L$16"}</definedName>
    <definedName name="__LAN3" localSheetId="1" hidden="1">{"'Sheet1'!$L$16"}</definedName>
    <definedName name="__LAN3" localSheetId="2" hidden="1">{"'Sheet1'!$L$16"}</definedName>
    <definedName name="__LAN3" localSheetId="0" hidden="1">{"'Sheet1'!$L$16"}</definedName>
    <definedName name="__LAN3" hidden="1">{"'Sheet1'!$L$16"}</definedName>
    <definedName name="__lap1">#REF!</definedName>
    <definedName name="__lap2">#REF!</definedName>
    <definedName name="__MAC12">#REF!</definedName>
    <definedName name="__MAC46">#REF!</definedName>
    <definedName name="__mix6">#REF!</definedName>
    <definedName name="__NCL100">#REF!</definedName>
    <definedName name="__NCL200">#REF!</definedName>
    <definedName name="__NCL250">#REF!</definedName>
    <definedName name="__ncm200">#REF!</definedName>
    <definedName name="__NET2">#REF!</definedName>
    <definedName name="__nin190">#REF!</definedName>
    <definedName name="__oto12">#REF!</definedName>
    <definedName name="__PA3" localSheetId="1" hidden="1">{"'Sheet1'!$L$16"}</definedName>
    <definedName name="__PA3" localSheetId="2" hidden="1">{"'Sheet1'!$L$16"}</definedName>
    <definedName name="__PA3" localSheetId="0" hidden="1">{"'Sheet1'!$L$16"}</definedName>
    <definedName name="__PA3" hidden="1">{"'Sheet1'!$L$16"}</definedName>
    <definedName name="__pc30">#REF!</definedName>
    <definedName name="__pc40">#REF!</definedName>
    <definedName name="__PXB80">#REF!</definedName>
    <definedName name="__Ph30">#REF!</definedName>
    <definedName name="__phi10">#REF!</definedName>
    <definedName name="__phi12">#REF!</definedName>
    <definedName name="__phi14">#REF!</definedName>
    <definedName name="__phi16">#REF!</definedName>
    <definedName name="__phi18">#REF!</definedName>
    <definedName name="__phi20">#REF!</definedName>
    <definedName name="__phi22">#REF!</definedName>
    <definedName name="__phi25">#REF!</definedName>
    <definedName name="__phi28">#REF!</definedName>
    <definedName name="__phi6">#REF!</definedName>
    <definedName name="__phi8">#REF!</definedName>
    <definedName name="__RHH1">#REF!</definedName>
    <definedName name="__RHH10">#REF!</definedName>
    <definedName name="__RHP1">#REF!</definedName>
    <definedName name="__RHP10">#REF!</definedName>
    <definedName name="__RI1">#REF!</definedName>
    <definedName name="__RI10">#REF!</definedName>
    <definedName name="__RII1">#REF!</definedName>
    <definedName name="__RII10">#REF!</definedName>
    <definedName name="__RIP1">#REF!</definedName>
    <definedName name="__RIP10">#REF!</definedName>
    <definedName name="__rp95">#REF!</definedName>
    <definedName name="__sat10">#REF!</definedName>
    <definedName name="__sat12">#REF!</definedName>
    <definedName name="__sat14">#REF!</definedName>
    <definedName name="__sat16">#REF!</definedName>
    <definedName name="__sat20">#REF!</definedName>
    <definedName name="__sat8">#REF!</definedName>
    <definedName name="__sc1">#REF!</definedName>
    <definedName name="__SC2">#REF!</definedName>
    <definedName name="__sc3">#REF!</definedName>
    <definedName name="__slg1">#REF!</definedName>
    <definedName name="__slg2">#REF!</definedName>
    <definedName name="__slg3">#REF!</definedName>
    <definedName name="__slg4">#REF!</definedName>
    <definedName name="__slg5">#REF!</definedName>
    <definedName name="__slg6">#REF!</definedName>
    <definedName name="__SN3">#REF!</definedName>
    <definedName name="__sua20">#REF!</definedName>
    <definedName name="__sua30">#REF!</definedName>
    <definedName name="__TB1">#REF!</definedName>
    <definedName name="__tg427">#REF!</definedName>
    <definedName name="__TIT1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t3" localSheetId="1" hidden="1">{"'Sheet1'!$L$16"}</definedName>
    <definedName name="__tt3" localSheetId="2" hidden="1">{"'Sheet1'!$L$16"}</definedName>
    <definedName name="__tt3" localSheetId="0" hidden="1">{"'Sheet1'!$L$16"}</definedName>
    <definedName name="__tt3" hidden="1">{"'Sheet1'!$L$16"}</definedName>
    <definedName name="__tz593">#REF!</definedName>
    <definedName name="__TH1">#REF!</definedName>
    <definedName name="__TH2">#REF!</definedName>
    <definedName name="__TH20">#REF!</definedName>
    <definedName name="__TH3">#REF!</definedName>
    <definedName name="__tho4">#REF!</definedName>
    <definedName name="__ui180">#REF!</definedName>
    <definedName name="__vb1">#REF!</definedName>
    <definedName name="__vb2">#REF!</definedName>
    <definedName name="__vc1">#REF!</definedName>
    <definedName name="__vc2">#REF!</definedName>
    <definedName name="__vc3">#REF!</definedName>
    <definedName name="__VCD4">#REF!</definedName>
    <definedName name="__vl1">#REF!</definedName>
    <definedName name="__VL100">#REF!</definedName>
    <definedName name="__VL150">#REF!</definedName>
    <definedName name="__VL250">#REF!</definedName>
    <definedName name="__VL50">#REF!</definedName>
    <definedName name="__Xa04">#REF!</definedName>
    <definedName name="__xb80">#REF!</definedName>
    <definedName name="__xm30">#REF!</definedName>
    <definedName name="__xm40">#REF!</definedName>
    <definedName name="__xx1">#REF!</definedName>
    <definedName name="__xx12">#REF!</definedName>
    <definedName name="__xx2">#REF!</definedName>
    <definedName name="__xx3">#REF!</definedName>
    <definedName name="__xx4">#REF!</definedName>
    <definedName name="__xx5">#REF!</definedName>
    <definedName name="__xx6">#REF!</definedName>
    <definedName name="__xx7">#REF!</definedName>
    <definedName name="__yy1">#REF!</definedName>
    <definedName name="__yy2">#REF!</definedName>
    <definedName name="__zx1">#REF!</definedName>
    <definedName name="_01_11_2001">#N/A</definedName>
    <definedName name="_1">#N/A</definedName>
    <definedName name="_1000A01">#N/A</definedName>
    <definedName name="_187CLVC3_1">0.1</definedName>
    <definedName name="_2">#N/A</definedName>
    <definedName name="_376DataFilter_1">#N/A</definedName>
    <definedName name="_377DataSort_1">#N/A</definedName>
    <definedName name="_40x4">5100</definedName>
    <definedName name="_525GoBack_1">#N/A</definedName>
    <definedName name="_537Heä_soá_laép_xaø_H_1">1.7</definedName>
    <definedName name="_583HSCT3_1">0.1</definedName>
    <definedName name="_587HSDN_1">2.5</definedName>
    <definedName name="_a1" localSheetId="2" hidden="1">{"'Sheet1'!$L$16"}</definedName>
    <definedName name="_a1" hidden="1">{"'Sheet1'!$L$16"}</definedName>
    <definedName name="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2" hidden="1">{"Offgrid",#N/A,FALSE,"OFFGRID";"Region",#N/A,FALSE,"REGION";"Offgrid -2",#N/A,FALSE,"OFFGRID";"WTP",#N/A,FALSE,"WTP";"WTP -2",#N/A,FALSE,"WTP";"Project",#N/A,FALSE,"PROJECT";"Summary -2",#N/A,FALSE,"SUMMARY"}</definedName>
    <definedName name="_a129" localSheetId="0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2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0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b1" localSheetId="1">{"Thuxm2.xls","Sheet1"}</definedName>
    <definedName name="_b1" localSheetId="2">{"Thuxm2.xls","Sheet1"}</definedName>
    <definedName name="_b1" localSheetId="0">{"Thuxm2.xls","Sheet1"}</definedName>
    <definedName name="_b1">{"Thuxm2.xls","Sheet1"}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#REF!</definedName>
    <definedName name="_BTM250">#REF!</definedName>
    <definedName name="_btM300">#REF!</definedName>
    <definedName name="_BTM50">#REF!</definedName>
    <definedName name="_C_Lphi_4ab">#REF!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au10">#REF!</definedName>
    <definedName name="_cau16">#REF!</definedName>
    <definedName name="_cau25">#REF!</definedName>
    <definedName name="_cau40">#REF!</definedName>
    <definedName name="_cau50">#REF!</definedName>
    <definedName name="_CON1">#REF!</definedName>
    <definedName name="_CON2">#REF!</definedName>
    <definedName name="_CPhi_Bhiem">#REF!</definedName>
    <definedName name="_CPhi_BQLDA">#REF!</definedName>
    <definedName name="_CPhi_DBaoGT">#REF!</definedName>
    <definedName name="_CPhi_Kdinh">#REF!</definedName>
    <definedName name="_CPhi_Nthu_KThanh">#REF!</definedName>
    <definedName name="_CPhi_QToan">#REF!</definedName>
    <definedName name="_CPhiTKe_13">#REF!</definedName>
    <definedName name="_chk1">#REF!</definedName>
    <definedName name="_d2">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n1">#REF!</definedName>
    <definedName name="_dan2">#REF!</definedName>
    <definedName name="_dao1">#REF!</definedName>
    <definedName name="_dbu1">#REF!</definedName>
    <definedName name="_dbu2">#REF!</definedName>
    <definedName name="_DDK1">#REF!</definedName>
    <definedName name="_ddn400">#REF!</definedName>
    <definedName name="_ddn600">#REF!</definedName>
    <definedName name="_edi13">#N/A</definedName>
    <definedName name="_FIL2">#REF!</definedName>
    <definedName name="_Fill" localSheetId="2" hidden="1">#REF!</definedName>
    <definedName name="_Fill" localSheetId="0" hidden="1">#REF!</definedName>
    <definedName name="_Fill" hidden="1">#REF!</definedName>
    <definedName name="_xlnm._FilterDatabase" localSheetId="1" hidden="1">' Ke chi tiet ha the'!$D$3:$E$1260</definedName>
    <definedName name="_xlnm._FilterDatabase" localSheetId="2" hidden="1">'BM-TH02'!$H$1:$H$50</definedName>
    <definedName name="_xlnm._FilterDatabase" localSheetId="0" hidden="1">'TH KL '!$A$5:$V$169</definedName>
    <definedName name="_xlnm._FilterDatabase" hidden="1">#REF!</definedName>
    <definedName name="_Goc">#REF!</definedName>
    <definedName name="_Goi8" localSheetId="2" hidden="1">{"'Sheet1'!$L$16"}</definedName>
    <definedName name="_Goi8" hidden="1">{"'Sheet1'!$L$16"}</definedName>
    <definedName name="_gon4">#REF!</definedName>
    <definedName name="_h2" localSheetId="2" hidden="1">{"'Sheet1'!$L$16"}</definedName>
    <definedName name="_h2" hidden="1">{"'Sheet1'!$L$16"}</definedName>
    <definedName name="_han23">#REF!</definedName>
    <definedName name="_HK4" localSheetId="2">{"H×nh trô 20.xls","Sheet1"}</definedName>
    <definedName name="_HK4">{"H×nh trô 20.xls","Sheet1"}</definedName>
    <definedName name="_HK5" localSheetId="2">{"H×nh trô 20.xls","Sheet1"}</definedName>
    <definedName name="_HK5">{"H×nh trô 20.xls","Sheet1"}</definedName>
    <definedName name="_hom2">#REF!</definedName>
    <definedName name="_hsm2">1.1289</definedName>
    <definedName name="_KcDaiBieu">#REF!</definedName>
    <definedName name="_Key1" localSheetId="2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l1">#REF!</definedName>
    <definedName name="_Km36">#REF!</definedName>
    <definedName name="_Knc36">#REF!</definedName>
    <definedName name="_Knc57">#REF!</definedName>
    <definedName name="_Kvl36">#REF!</definedName>
    <definedName name="_KyHieuCot">#REF!</definedName>
    <definedName name="_KhoangCot">#REF!</definedName>
    <definedName name="_KhoangNeo">#REF!</definedName>
    <definedName name="_Lan1" localSheetId="1" hidden="1">{"'Sheet1'!$L$16"}</definedName>
    <definedName name="_Lan1" localSheetId="2" hidden="1">{"'Sheet1'!$L$16"}</definedName>
    <definedName name="_Lan1" localSheetId="0" hidden="1">{"'Sheet1'!$L$16"}</definedName>
    <definedName name="_Lan1" hidden="1">{"'Sheet1'!$L$16"}</definedName>
    <definedName name="_LAN3" localSheetId="1" hidden="1">{"'Sheet1'!$L$16"}</definedName>
    <definedName name="_LAN3" localSheetId="2" hidden="1">{"'Sheet1'!$L$16"}</definedName>
    <definedName name="_LAN3" localSheetId="0" hidden="1">{"'Sheet1'!$L$16"}</definedName>
    <definedName name="_LAN3" hidden="1">{"'Sheet1'!$L$16"}</definedName>
    <definedName name="_lap1">#REF!</definedName>
    <definedName name="_lap2">#REF!</definedName>
    <definedName name="_ld2" localSheetId="1" hidden="1">{"'Sheet1'!$L$16"}</definedName>
    <definedName name="_ld2" localSheetId="2" hidden="1">{"'Sheet1'!$L$16"}</definedName>
    <definedName name="_ld2" localSheetId="0" hidden="1">{"'Sheet1'!$L$16"}</definedName>
    <definedName name="_ld2" hidden="1">{"'Sheet1'!$L$16"}</definedName>
    <definedName name="_MAC12">#REF!</definedName>
    <definedName name="_MAC46">#REF!</definedName>
    <definedName name="_mix6">#REF!</definedName>
    <definedName name="_NCL100">#REF!</definedName>
    <definedName name="_NCL200">#REF!</definedName>
    <definedName name="_NCL250">#REF!</definedName>
    <definedName name="_ncm200">#REF!</definedName>
    <definedName name="_NET2">#REF!</definedName>
    <definedName name="_nin190">#REF!</definedName>
    <definedName name="_NSO2" localSheetId="1" hidden="1">{"'Sheet1'!$L$16"}</definedName>
    <definedName name="_NSO2" localSheetId="2" hidden="1">{"'Sheet1'!$L$16"}</definedName>
    <definedName name="_NSO2" localSheetId="0" hidden="1">{"'Sheet1'!$L$16"}</definedName>
    <definedName name="_NSO2" hidden="1">{"'Sheet1'!$L$16"}</definedName>
    <definedName name="_Order1" hidden="1">255</definedName>
    <definedName name="_Order2" hidden="1">255</definedName>
    <definedName name="_oto12">#REF!</definedName>
    <definedName name="_PA3" localSheetId="1" hidden="1">{"'Sheet1'!$L$16"}</definedName>
    <definedName name="_PA3" localSheetId="2" hidden="1">{"'Sheet1'!$L$16"}</definedName>
    <definedName name="_PA3" localSheetId="0" hidden="1">{"'Sheet1'!$L$16"}</definedName>
    <definedName name="_PA3" hidden="1">{"'Sheet1'!$L$16"}</definedName>
    <definedName name="_pc30">#REF!</definedName>
    <definedName name="_pc40">#REF!</definedName>
    <definedName name="_PT111111" localSheetId="1">{"Book1"}</definedName>
    <definedName name="_PT111111" localSheetId="2">{"Book1"}</definedName>
    <definedName name="_PT111111" localSheetId="0">{"Book1"}</definedName>
    <definedName name="_PT111111">{"Book1"}</definedName>
    <definedName name="_PXB80">#REF!</definedName>
    <definedName name="_Ph30">#REF!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_RHH1">#REF!</definedName>
    <definedName name="_RHH10">#REF!</definedName>
    <definedName name="_RHP1">#REF!</definedName>
    <definedName name="_RHP10">#REF!</definedName>
    <definedName name="_RI1">#REF!</definedName>
    <definedName name="_RI10">#REF!</definedName>
    <definedName name="_RII1">#REF!</definedName>
    <definedName name="_RII10">#REF!</definedName>
    <definedName name="_RIP1">#REF!</definedName>
    <definedName name="_RIP10">#REF!</definedName>
    <definedName name="_rp95">#REF!</definedName>
    <definedName name="_sat10">#REF!</definedName>
    <definedName name="_sat12">#REF!</definedName>
    <definedName name="_sat14">#REF!</definedName>
    <definedName name="_sat16">#REF!</definedName>
    <definedName name="_sat20">#REF!</definedName>
    <definedName name="_sat8">#REF!</definedName>
    <definedName name="_sc1">#REF!</definedName>
    <definedName name="_SC2">#REF!</definedName>
    <definedName name="_sc3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N3">#REF!</definedName>
    <definedName name="_Sort" localSheetId="0" hidden="1">#REF!</definedName>
    <definedName name="_Sort" hidden="1">#REF!</definedName>
    <definedName name="_STT">#REF!</definedName>
    <definedName name="_sua20">#REF!</definedName>
    <definedName name="_sua30">#REF!</definedName>
    <definedName name="_t1" localSheetId="1">{"Thuxm2.xls","Sheet1"}</definedName>
    <definedName name="_t1" localSheetId="2">{"Thuxm2.xls","Sheet1"}</definedName>
    <definedName name="_t1" localSheetId="0">{"Thuxm2.xls","Sheet1"}</definedName>
    <definedName name="_t1">{"Thuxm2.xls","Sheet1"}</definedName>
    <definedName name="_TB1">#REF!</definedName>
    <definedName name="_tg427">#REF!</definedName>
    <definedName name="_TIT1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T_B">1.2</definedName>
    <definedName name="_tt3" localSheetId="1" hidden="1">{"'Sheet1'!$L$16"}</definedName>
    <definedName name="_tt3" localSheetId="2" hidden="1">{"'Sheet1'!$L$16"}</definedName>
    <definedName name="_tt3" localSheetId="0" hidden="1">{"'Sheet1'!$L$16"}</definedName>
    <definedName name="_tt3" hidden="1">{"'Sheet1'!$L$16"}</definedName>
    <definedName name="_tz593">#REF!</definedName>
    <definedName name="_TH1">#REF!</definedName>
    <definedName name="_TH2">#REF!</definedName>
    <definedName name="_TH20">#REF!</definedName>
    <definedName name="_TH3">#REF!</definedName>
    <definedName name="_tho4">#REF!</definedName>
    <definedName name="_ui180">#REF!</definedName>
    <definedName name="_vb1">#REF!</definedName>
    <definedName name="_vb2">#REF!</definedName>
    <definedName name="_vc1">#REF!</definedName>
    <definedName name="_vc2">#REF!</definedName>
    <definedName name="_vc3">#REF!</definedName>
    <definedName name="_VCD4">#REF!</definedName>
    <definedName name="_vl1">#REF!</definedName>
    <definedName name="_VL100">#REF!</definedName>
    <definedName name="_VL150">#REF!</definedName>
    <definedName name="_VL250">#REF!</definedName>
    <definedName name="_VL50">#REF!</definedName>
    <definedName name="_Xa04">#REF!</definedName>
    <definedName name="_xb80">#REF!</definedName>
    <definedName name="_xm30">#REF!</definedName>
    <definedName name="_xm40">#REF!</definedName>
    <definedName name="_xx1">#REF!</definedName>
    <definedName name="_xx12">#REF!</definedName>
    <definedName name="_xx2">#REF!</definedName>
    <definedName name="_xx3">#REF!</definedName>
    <definedName name="_xx4">#REF!</definedName>
    <definedName name="_xx5">#REF!</definedName>
    <definedName name="_xx6">#REF!</definedName>
    <definedName name="_xx7">#REF!</definedName>
    <definedName name="_yy1">#REF!</definedName>
    <definedName name="_yy2">#REF!</definedName>
    <definedName name="_z511" localSheetId="1" hidden="1">{"'Sheet1'!$L$16"}</definedName>
    <definedName name="_z511" localSheetId="2" hidden="1">{"'Sheet1'!$L$16"}</definedName>
    <definedName name="_z511" localSheetId="0" hidden="1">{"'Sheet1'!$L$16"}</definedName>
    <definedName name="_z511" hidden="1">{"'Sheet1'!$L$16"}</definedName>
    <definedName name="_zx1">#REF!</definedName>
    <definedName name="a.">#REF!</definedName>
    <definedName name="a_Control" localSheetId="2" hidden="1">{"'Sheet1'!$L$16"}</definedName>
    <definedName name="a_Control" hidden="1">{"'Sheet1'!$L$16"}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>#REF!</definedName>
    <definedName name="a123_Control" localSheetId="2" hidden="1">{"'Sheet1'!$L$16"}</definedName>
    <definedName name="a123_Control" hidden="1">{"'Sheet1'!$L$16"}</definedName>
    <definedName name="a277Print_Titles">#REF!</definedName>
    <definedName name="A35_">#REF!</definedName>
    <definedName name="A50_">#REF!</definedName>
    <definedName name="A70_">#REF!</definedName>
    <definedName name="A95_">#REF!</definedName>
    <definedName name="AA">#REF!</definedName>
    <definedName name="aAAA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hinfon">#REF!</definedName>
    <definedName name="add">#REF!</definedName>
    <definedName name="Address">#REF!</definedName>
    <definedName name="ADEQ">#REF!</definedName>
    <definedName name="ag15F80">#REF!</definedName>
    <definedName name="All_Item">#REF!</definedName>
    <definedName name="ALPIN">#N/A</definedName>
    <definedName name="ALPJYOU">#N/A</definedName>
    <definedName name="ALPTOI">#N/A</definedName>
    <definedName name="am.">#REF!</definedName>
    <definedName name="anpha">#REF!</definedName>
    <definedName name="anscount" hidden="1">1</definedName>
    <definedName name="ANZCODEACCOUNT">#REF!</definedName>
    <definedName name="AoBok">#REF!</definedName>
    <definedName name="As_">#REF!</definedName>
    <definedName name="AS2DocOpenMode" hidden="1">"AS2DocumentEdit"</definedName>
    <definedName name="AS2HasNoAutoHeaderFooter">"OFF"</definedName>
    <definedName name="asd">#REF!</definedName>
    <definedName name="ATGT">#REF!</definedName>
    <definedName name="b_1">#REF!</definedName>
    <definedName name="b_2">#REF!</definedName>
    <definedName name="b_3">#REF!</definedName>
    <definedName name="b_Control" localSheetId="2" hidden="1">{"'Sheet1'!$L$16"}</definedName>
    <definedName name="b_Control" hidden="1">{"'Sheet1'!$L$16"}</definedName>
    <definedName name="b_dd1">#REF!</definedName>
    <definedName name="b_DL">#REF!</definedName>
    <definedName name="b_eh">#REF!</definedName>
    <definedName name="b_eh1">#REF!</definedName>
    <definedName name="b_ev">#REF!</definedName>
    <definedName name="b_ev1">#REF!</definedName>
    <definedName name="b_FR">#REF!</definedName>
    <definedName name="b_fr1">#REF!</definedName>
    <definedName name="b_LL">#REF!</definedName>
    <definedName name="b_ll1">#REF!</definedName>
    <definedName name="b_WL">#REF!</definedName>
    <definedName name="b_WL1">#REF!</definedName>
    <definedName name="b_WS">#REF!</definedName>
    <definedName name="b_ws1">#REF!</definedName>
    <definedName name="B6Apha">#REF!</definedName>
    <definedName name="B6beta">#REF!</definedName>
    <definedName name="B6d">#REF!</definedName>
    <definedName name="B6phi">#REF!</definedName>
    <definedName name="B7Csau">#REF!</definedName>
    <definedName name="B7dset">#REF!</definedName>
    <definedName name="B7R">#REF!</definedName>
    <definedName name="BacKan">#REF!</definedName>
    <definedName name="Bai_ducdam_coc">#REF!</definedName>
    <definedName name="ban">#REF!</definedName>
    <definedName name="ban_dan">#REF!</definedName>
    <definedName name="banmo">#REF!</definedName>
    <definedName name="banQL" localSheetId="1" hidden="1">{"'Sheet1'!$L$16"}</definedName>
    <definedName name="banQL" localSheetId="2" hidden="1">{"'Sheet1'!$L$16"}</definedName>
    <definedName name="banQL" localSheetId="0" hidden="1">{"'Sheet1'!$L$16"}</definedName>
    <definedName name="banQL" hidden="1">{"'Sheet1'!$L$16"}</definedName>
    <definedName name="Bang_cly">#REF!</definedName>
    <definedName name="Bang_CVC">#REF!</definedName>
    <definedName name="bang_gia">#REF!</definedName>
    <definedName name="Bang_travl">#REF!</definedName>
    <definedName name="bangchu">#REF!</definedName>
    <definedName name="Bangfs">#REF!</definedName>
    <definedName name="Bangtienluong">#REF!</definedName>
    <definedName name="bangtinh">#REF!</definedName>
    <definedName name="Bay">#REF!</definedName>
    <definedName name="BB">#REF!</definedName>
    <definedName name="BBAN">#REF!</definedName>
    <definedName name="bckt">#REF!</definedName>
    <definedName name="bdd">1.5</definedName>
    <definedName name="Be_duc_dam">#REF!</definedName>
    <definedName name="BE100M">#REF!</definedName>
    <definedName name="BE50M">#REF!</definedName>
    <definedName name="benuoc">#REF!</definedName>
    <definedName name="bengam">#REF!</definedName>
    <definedName name="benhvien">#REF!</definedName>
    <definedName name="BetongM100">#REF!</definedName>
    <definedName name="Bezugsfeld">#REF!</definedName>
    <definedName name="bg">#REF!</definedName>
    <definedName name="bia">#REF!</definedName>
    <definedName name="biencn1200x1000">#REF!</definedName>
    <definedName name="biencn1600x1000">#REF!</definedName>
    <definedName name="biencn400x400">#REF!</definedName>
    <definedName name="biencn800x600">#REF!</definedName>
    <definedName name="bientamgiac900">#REF!</definedName>
    <definedName name="bientron900">#REF!</definedName>
    <definedName name="binh">#REF!</definedName>
    <definedName name="BitDauCap">#REF!</definedName>
    <definedName name="BK">#REF!</definedName>
    <definedName name="blkh">#REF!</definedName>
    <definedName name="blkh1">#REF!</definedName>
    <definedName name="bombt50">#REF!</definedName>
    <definedName name="bombt60">#REF!</definedName>
    <definedName name="bomnuoc20kw">#REF!</definedName>
    <definedName name="bomvua1.5">#REF!</definedName>
    <definedName name="Bon">#REF!</definedName>
    <definedName name="Book2">#REF!</definedName>
    <definedName name="BOQ">#REF!</definedName>
    <definedName name="BT_125">#REF!</definedName>
    <definedName name="BT_CT_Mong_Mo_Tru_Cau">#REF!</definedName>
    <definedName name="BT200_50">#REF!</definedName>
    <definedName name="btb">#REF!</definedName>
    <definedName name="btcocM400">#REF!</definedName>
    <definedName name="btcong">#REF!</definedName>
    <definedName name="btchiuaxitm300">#REF!</definedName>
    <definedName name="BTchiuaxm200">#REF!</definedName>
    <definedName name="btl" localSheetId="1" hidden="1">{"'Sheet1'!$L$16"}</definedName>
    <definedName name="btl" localSheetId="2" hidden="1">{"'Sheet1'!$L$16"}</definedName>
    <definedName name="btl" localSheetId="0" hidden="1">{"'Sheet1'!$L$16"}</definedName>
    <definedName name="btl" hidden="1">{"'Sheet1'!$L$16"}</definedName>
    <definedName name="BTlotm100">#REF!</definedName>
    <definedName name="BTN_CPDD_tuoi_nhua_lot">#REF!</definedName>
    <definedName name="bua1.2">#REF!</definedName>
    <definedName name="bua1.8">#REF!</definedName>
    <definedName name="buarung170">#REF!</definedName>
    <definedName name="bùc" localSheetId="1">{"Book1","Dt tonghop.xls"}</definedName>
    <definedName name="bùc" localSheetId="2">{"Book1","Dt tonghop.xls"}</definedName>
    <definedName name="bùc" localSheetId="0">{"Book1","Dt tonghop.xls"}</definedName>
    <definedName name="bùc">{"Book1","Dt tonghop.xls"}</definedName>
    <definedName name="bùc_1" localSheetId="1">{"Book1","Dt tonghop.xls"}</definedName>
    <definedName name="bùc_1" localSheetId="2">{"Book1","Dt tonghop.xls"}</definedName>
    <definedName name="bùc_1" localSheetId="0">{"Book1","Dt tonghop.xls"}</definedName>
    <definedName name="bùc_1">{"Book1","Dt tonghop.xls"}</definedName>
    <definedName name="bùc_19" localSheetId="1">{"Book1","Dt tonghop.xls"}</definedName>
    <definedName name="bùc_19" localSheetId="2">{"Book1","Dt tonghop.xls"}</definedName>
    <definedName name="bùc_19" localSheetId="0">{"Book1","Dt tonghop.xls"}</definedName>
    <definedName name="bùc_19">{"Book1","Dt tonghop.xls"}</definedName>
    <definedName name="bùc_20" localSheetId="1">{"Book1","Dt tonghop.xls"}</definedName>
    <definedName name="bùc_20" localSheetId="2">{"Book1","Dt tonghop.xls"}</definedName>
    <definedName name="bùc_20" localSheetId="0">{"Book1","Dt tonghop.xls"}</definedName>
    <definedName name="bùc_20">{"Book1","Dt tonghop.xls"}</definedName>
    <definedName name="bùc_20_1" localSheetId="1">{"Book1","Dt tonghop.xls"}</definedName>
    <definedName name="bùc_20_1" localSheetId="2">{"Book1","Dt tonghop.xls"}</definedName>
    <definedName name="bùc_20_1" localSheetId="0">{"Book1","Dt tonghop.xls"}</definedName>
    <definedName name="bùc_20_1">{"Book1","Dt tonghop.xls"}</definedName>
    <definedName name="bùc_20_2" localSheetId="1">{"Book1","Dt tonghop.xls"}</definedName>
    <definedName name="bùc_20_2" localSheetId="2">{"Book1","Dt tonghop.xls"}</definedName>
    <definedName name="bùc_20_2" localSheetId="0">{"Book1","Dt tonghop.xls"}</definedName>
    <definedName name="bùc_20_2">{"Book1","Dt tonghop.xls"}</definedName>
    <definedName name="bùc_20_3" localSheetId="1">{"Book1","Dt tonghop.xls"}</definedName>
    <definedName name="bùc_20_3" localSheetId="2">{"Book1","Dt tonghop.xls"}</definedName>
    <definedName name="bùc_20_3" localSheetId="0">{"Book1","Dt tonghop.xls"}</definedName>
    <definedName name="bùc_20_3">{"Book1","Dt tonghop.xls"}</definedName>
    <definedName name="bùc_21" localSheetId="1">{"Book1","Dt tonghop.xls"}</definedName>
    <definedName name="bùc_21" localSheetId="2">{"Book1","Dt tonghop.xls"}</definedName>
    <definedName name="bùc_21" localSheetId="0">{"Book1","Dt tonghop.xls"}</definedName>
    <definedName name="bùc_21">{"Book1","Dt tonghop.xls"}</definedName>
    <definedName name="bùc_22" localSheetId="1">{"Book1","Dt tonghop.xls"}</definedName>
    <definedName name="bùc_22" localSheetId="2">{"Book1","Dt tonghop.xls"}</definedName>
    <definedName name="bùc_22" localSheetId="0">{"Book1","Dt tonghop.xls"}</definedName>
    <definedName name="bùc_22">{"Book1","Dt tonghop.xls"}</definedName>
    <definedName name="bùc_7" localSheetId="1">{"Book1","Dt tonghop.xls"}</definedName>
    <definedName name="bùc_7" localSheetId="2">{"Book1","Dt tonghop.xls"}</definedName>
    <definedName name="bùc_7" localSheetId="0">{"Book1","Dt tonghop.xls"}</definedName>
    <definedName name="bùc_7">{"Book1","Dt tonghop.xls"}</definedName>
    <definedName name="Bulongma">8700</definedName>
    <definedName name="Bulongthepcoctiepdia">#REF!</definedName>
    <definedName name="BVCISUMMARY">#REF!</definedName>
    <definedName name="bw">#N/A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_Control" localSheetId="2" hidden="1">{"'Sheet1'!$L$16"}</definedName>
    <definedName name="c_Control" hidden="1">{"'Sheet1'!$L$16"}</definedName>
    <definedName name="c5.">#REF!</definedName>
    <definedName name="cac" localSheetId="2" hidden="1">{"'Sheet1'!$L$16"}</definedName>
    <definedName name="cac" hidden="1">{"'Sheet1'!$L$16"}</definedName>
    <definedName name="CACAU">298161</definedName>
    <definedName name="Cachdienchuoi">#REF!</definedName>
    <definedName name="Cachdiendung">#REF!</definedName>
    <definedName name="Cachdienhaap">#REF!</definedName>
    <definedName name="cao">#REF!</definedName>
    <definedName name="cap">#REF!</definedName>
    <definedName name="cap_DUL_va_TC">#REF!</definedName>
    <definedName name="cap0.7">#REF!</definedName>
    <definedName name="Cap2x35">#REF!</definedName>
    <definedName name="Cap2x50">#REF!</definedName>
    <definedName name="Cap4x35">#REF!</definedName>
    <definedName name="Cap4x50">#REF!</definedName>
    <definedName name="Cap4x70">#REF!</definedName>
    <definedName name="Cap4x95">#REF!</definedName>
    <definedName name="capdul">#REF!</definedName>
    <definedName name="CAPNHAP">#REF!</definedName>
    <definedName name="Cat">#REF!</definedName>
    <definedName name="Catalog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SYU">#N/A</definedName>
    <definedName name="catuon">#REF!</definedName>
    <definedName name="CATREC">#N/A</definedName>
    <definedName name="caunoi30">#REF!</definedName>
    <definedName name="Caunho">#REF!</definedName>
    <definedName name="Cb">#REF!</definedName>
    <definedName name="CBE50M">#REF!</definedName>
    <definedName name="cc">#REF!</definedName>
    <definedName name="CCS">#REF!</definedName>
    <definedName name="cd">#REF!</definedName>
    <definedName name="CDCDZ22">#REF!</definedName>
    <definedName name="CDD">#REF!</definedName>
    <definedName name="CDDD1PHA">#REF!</definedName>
    <definedName name="CDDD3PHA">#REF!</definedName>
    <definedName name="CDEDZ04">#REF!</definedName>
    <definedName name="CDEDZ22">#REF!</definedName>
    <definedName name="Cdnum">#REF!</definedName>
    <definedName name="CELPNT">#REF!</definedName>
    <definedName name="CELPNT2">#REF!</definedName>
    <definedName name="Céng">#REF!</definedName>
    <definedName name="CétH75">#REF!</definedName>
    <definedName name="CétH85">#REF!</definedName>
    <definedName name="CétLT85">#REF!</definedName>
    <definedName name="cfc">#REF!</definedName>
    <definedName name="CK">#REF!</definedName>
    <definedName name="CLECT">#REF!</definedName>
    <definedName name="CLIEOS">#REF!</definedName>
    <definedName name="CLVC3">0.1</definedName>
    <definedName name="CLVC35">#REF!</definedName>
    <definedName name="CLVCTB">#REF!</definedName>
    <definedName name="cn">#REF!</definedName>
    <definedName name="CNC">#REF!</definedName>
    <definedName name="CND">#REF!</definedName>
    <definedName name="cne">#REF!</definedName>
    <definedName name="CNG">#REF!</definedName>
    <definedName name="co.">#REF!</definedName>
    <definedName name="co..">#REF!</definedName>
    <definedName name="coc">#REF!</definedName>
    <definedName name="Coc_BTCT">#REF!</definedName>
    <definedName name="Cocbetong">#REF!</definedName>
    <definedName name="cocbtct">#REF!</definedName>
    <definedName name="cocot">#REF!</definedName>
    <definedName name="cocott">#REF!</definedName>
    <definedName name="coctram6m">#REF!</definedName>
    <definedName name="Code" localSheetId="2" hidden="1">#REF!</definedName>
    <definedName name="Code" hidden="1">#REF!</definedName>
    <definedName name="Cöï_ly_vaän_chuyeãn">#REF!</definedName>
    <definedName name="CÖÏ_LY_VAÄN_CHUYEÅN">#REF!</definedName>
    <definedName name="Comm" localSheetId="2">BlankMacro1</definedName>
    <definedName name="Comm">BlankMacro1</definedName>
    <definedName name="COMMON">#REF!</definedName>
    <definedName name="comong">#REF!</definedName>
    <definedName name="CON_EQP_COS">#REF!</definedName>
    <definedName name="CON_EQP_COST">#REF!</definedName>
    <definedName name="CONST_EQ">#REF!</definedName>
    <definedName name="Cong_HM_DTCT">#REF!</definedName>
    <definedName name="Cong_M_DTCT">#REF!</definedName>
    <definedName name="Cong_NC_DTCT">#REF!</definedName>
    <definedName name="Cong_VL_DTCT">#REF!</definedName>
    <definedName name="congbenuoc">#REF!</definedName>
    <definedName name="congbengam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ppha">#REF!</definedName>
    <definedName name="COT10DZ22">#REF!</definedName>
    <definedName name="COT12DZ22">#REF!</definedName>
    <definedName name="COT14DZ22">#REF!</definedName>
    <definedName name="COT20DZ22">#REF!</definedName>
    <definedName name="cot7.5">#REF!</definedName>
    <definedName name="cot8.5">#REF!</definedName>
    <definedName name="cotbienbao">#REF!</definedName>
    <definedName name="CotBTtronVuong">#REF!</definedName>
    <definedName name="Cotdup">#REF!</definedName>
    <definedName name="COTPYLONEDZ04">#REF!</definedName>
    <definedName name="Cotsatma">9726</definedName>
    <definedName name="COTTHEP10DZ22">#REF!</definedName>
    <definedName name="COTTHEP12DZ22">#REF!</definedName>
    <definedName name="COTTHEP9DZ22">#REF!</definedName>
    <definedName name="Cotthepma">9726</definedName>
    <definedName name="cottron">#REF!</definedName>
    <definedName name="cotvuong">#REF!</definedName>
    <definedName name="COTVUONGDZ04">#REF!</definedName>
    <definedName name="COVER">#REF!</definedName>
    <definedName name="CPC">#REF!</definedName>
    <definedName name="CPK">#REF!</definedName>
    <definedName name="CPTB">#REF!</definedName>
    <definedName name="CPVC100">#REF!</definedName>
    <definedName name="CPVC35">#REF!</definedName>
    <definedName name="CPVCDN">#REF!</definedName>
    <definedName name="CPHA">#REF!</definedName>
    <definedName name="CRD">#REF!</definedName>
    <definedName name="CRIT1">#REF!</definedName>
    <definedName name="CRIT10">#REF!</definedName>
    <definedName name="CRIT2">#REF!</definedName>
    <definedName name="CRIT3">#REF!</definedName>
    <definedName name="CRIT4">#REF!</definedName>
    <definedName name="CRIT5">#REF!</definedName>
    <definedName name="CRIT6">#REF!</definedName>
    <definedName name="CRIT7">#REF!</definedName>
    <definedName name="CRIT8">#REF!</definedName>
    <definedName name="CRIT9">#REF!</definedName>
    <definedName name="_xlnm.Criteria" localSheetId="2" hidden="1">[1]SILICATE!#REF!</definedName>
    <definedName name="_xlnm.Criteria">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au">#REF!</definedName>
    <definedName name="csd3p">#REF!</definedName>
    <definedName name="csddg1p">#REF!</definedName>
    <definedName name="csddt1p">#REF!</definedName>
    <definedName name="cset">#REF!</definedName>
    <definedName name="csht3p">#REF!</definedName>
    <definedName name="CSMBA">#REF!</definedName>
    <definedName name="ct">#REF!</definedName>
    <definedName name="CT_141">#REF!</definedName>
    <definedName name="CT_50">#REF!</definedName>
    <definedName name="CT_KSTK">#REF!</definedName>
    <definedName name="CT_MCX">#REF!</definedName>
    <definedName name="ctbb">#REF!</definedName>
    <definedName name="CTCT1" localSheetId="2" hidden="1">{"'Sheet1'!$L$16"}</definedName>
    <definedName name="CTCT1" hidden="1">{"'Sheet1'!$L$16"}</definedName>
    <definedName name="ctdd">#REF!</definedName>
    <definedName name="ctdn9697">#REF!</definedName>
    <definedName name="CTDZ">#REF!</definedName>
    <definedName name="CTGS">#REF!</definedName>
    <definedName name="ctiep">#REF!</definedName>
    <definedName name="CTIET">#REF!</definedName>
    <definedName name="CTieu_H">#REF!</definedName>
    <definedName name="CTieuXB">#REF!</definedName>
    <definedName name="ctmong" localSheetId="1" hidden="1">{"'Sheet1'!$L$16"}</definedName>
    <definedName name="ctmong" localSheetId="2" hidden="1">{"'Sheet1'!$L$16"}</definedName>
    <definedName name="ctmong" localSheetId="0" hidden="1">{"'Sheet1'!$L$16"}</definedName>
    <definedName name="ctmong" hidden="1">{"'Sheet1'!$L$16"}</definedName>
    <definedName name="CTHT">#REF!</definedName>
    <definedName name="culy">#REF!</definedName>
    <definedName name="CumTBCotCuoi2soi">#REF!</definedName>
    <definedName name="CumTBCotCuoi4soi">#REF!</definedName>
    <definedName name="CumTBCotCuoiDup4soi">#REF!</definedName>
    <definedName name="CumTBcotChuT">#REF!</definedName>
    <definedName name="CumTBCotDTvaNGKep">#REF!</definedName>
    <definedName name="CumTBDo">#REF!</definedName>
    <definedName name="CumTBDTvaNGD">#REF!</definedName>
    <definedName name="CumTBNeo">#REF!</definedName>
    <definedName name="CumTBNeoG">#REF!</definedName>
    <definedName name="CumTBNeoT">#REF!</definedName>
    <definedName name="CumTBNeoThDon">#REF!</definedName>
    <definedName name="CURRENCY">#REF!</definedName>
    <definedName name="cutback">#REF!</definedName>
    <definedName name="cvb" localSheetId="2" hidden="1">{"'Sheet1'!$L$16"}</definedName>
    <definedName name="cvb" hidden="1">{"'Sheet1'!$L$16"}</definedName>
    <definedName name="CH">#REF!</definedName>
    <definedName name="chi_tiÕt_vËt_liÖu___nh_n_c_ng___m_y_thi_c_ng">#REF!</definedName>
    <definedName name="chietchai2" localSheetId="1" hidden="1">{"'Sheet1'!$L$16"}</definedName>
    <definedName name="chietchai2" localSheetId="2" hidden="1">{"'Sheet1'!$L$16"}</definedName>
    <definedName name="chietchai2" localSheetId="0" hidden="1">{"'Sheet1'!$L$16"}</definedName>
    <definedName name="chietchai2" hidden="1">{"'Sheet1'!$L$16"}</definedName>
    <definedName name="Chin">#REF!</definedName>
    <definedName name="chk">#REF!</definedName>
    <definedName name="chon">#REF!</definedName>
    <definedName name="chon1">#REF!</definedName>
    <definedName name="chon2">#REF!</definedName>
    <definedName name="chon3">#REF!</definedName>
    <definedName name="chung">66</definedName>
    <definedName name="Chupdaucapcongotnong">#REF!</definedName>
    <definedName name="chuyen" localSheetId="1" hidden="1">{"'Sheet1'!$L$16"}</definedName>
    <definedName name="chuyen" localSheetId="2" hidden="1">{"'Sheet1'!$L$16"}</definedName>
    <definedName name="chuyen" localSheetId="0" hidden="1">{"'Sheet1'!$L$16"}</definedName>
    <definedName name="chuyen" hidden="1">{"'Sheet1'!$L$16"}</definedName>
    <definedName name="d" localSheetId="1" hidden="1">{"'Sheet1'!$L$16"}</definedName>
    <definedName name="d" localSheetId="2" hidden="1">{"'Sheet1'!$L$16"}</definedName>
    <definedName name="d" localSheetId="0" hidden="1">{"'Sheet1'!$L$16"}</definedName>
    <definedName name="d" hidden="1">{"'Sheet1'!$L$16"}</definedName>
    <definedName name="d_">#REF!</definedName>
    <definedName name="D_7101A_B">#REF!</definedName>
    <definedName name="D_L">#REF!</definedName>
    <definedName name="d1_">#REF!</definedName>
    <definedName name="D1Z">#REF!</definedName>
    <definedName name="d2_">#REF!</definedName>
    <definedName name="d3_">#REF!</definedName>
    <definedName name="D4Z">#REF!</definedName>
    <definedName name="da">#REF!</definedName>
    <definedName name="da1x1">#REF!</definedName>
    <definedName name="da1x2">#REF!</definedName>
    <definedName name="da4x7">#REF!</definedName>
    <definedName name="dah">#REF!</definedName>
    <definedName name="dahoc">#REF!</definedName>
    <definedName name="DaiThepKhongGi">#REF!</definedName>
    <definedName name="dam">78000</definedName>
    <definedName name="damcoc60">#REF!</definedName>
    <definedName name="damcoc80">#REF!</definedName>
    <definedName name="damdui1.5">#REF!</definedName>
    <definedName name="danducsan">#REF!</definedName>
    <definedName name="dao">#REF!</definedName>
    <definedName name="dao0.65">#REF!</definedName>
    <definedName name="dao1.0">#REF!</definedName>
    <definedName name="daomong">#REF!</definedName>
    <definedName name="dap">#REF!</definedName>
    <definedName name="dapcong">#REF!</definedName>
    <definedName name="dapdbm1">#REF!</definedName>
    <definedName name="dapdbm2">#REF!</definedName>
    <definedName name="DAT">#REF!</definedName>
    <definedName name="data">#REF!</definedName>
    <definedName name="DATA_DATA2_List">#REF!</definedName>
    <definedName name="data1" localSheetId="2" hidden="1">#REF!</definedName>
    <definedName name="data1" hidden="1">#REF!</definedName>
    <definedName name="Data11">#REF!</definedName>
    <definedName name="data2" hidden="1">#REF!</definedName>
    <definedName name="data3" hidden="1">#REF!</definedName>
    <definedName name="Data41">#REF!</definedName>
    <definedName name="_xlnm.Database">#REF!</definedName>
    <definedName name="Daucapcongotnong">#REF!</definedName>
    <definedName name="Daucaplapdattrongvangoainha">#REF!</definedName>
    <definedName name="DaucotdongcuaUc">#REF!</definedName>
    <definedName name="Daucotdongnhom">#REF!</definedName>
    <definedName name="daunoi">#REF!</definedName>
    <definedName name="Daunoinhomdong">#REF!</definedName>
    <definedName name="dayAE35">#REF!</definedName>
    <definedName name="dayAE50">#REF!</definedName>
    <definedName name="dayAE70">#REF!</definedName>
    <definedName name="dayAE95">#REF!</definedName>
    <definedName name="DayCEV">#REF!</definedName>
    <definedName name="DBASE">#REF!</definedName>
    <definedName name="dcct">#REF!</definedName>
    <definedName name="DCL_22">12117600</definedName>
    <definedName name="DCL_35">25490000</definedName>
    <definedName name="DD">#REF!</definedName>
    <definedName name="ddabm">#REF!</definedName>
    <definedName name="DDAY">#REF!</definedName>
    <definedName name="ddbm500">#REF!</definedName>
    <definedName name="ddd" localSheetId="1" hidden="1">{"'Sheet1'!$L$16"}</definedName>
    <definedName name="ddd" localSheetId="2" hidden="1">{"'Sheet1'!$L$16"}</definedName>
    <definedName name="ddd" localSheetId="0" hidden="1">{"'Sheet1'!$L$16"}</definedName>
    <definedName name="ddd" hidden="1">{"'Sheet1'!$L$16"}</definedName>
    <definedName name="DDK">#REF!</definedName>
    <definedName name="de">#REF!</definedName>
    <definedName name="DEMI1">#N/A</definedName>
    <definedName name="DEMI2">#N/A</definedName>
    <definedName name="den_bu">#REF!</definedName>
    <definedName name="denbu">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etai_Crosstab">#REF!</definedName>
    <definedName name="detailanz">#REF!</definedName>
    <definedName name="detailcf">#REF!</definedName>
    <definedName name="detailvcb">#REF!</definedName>
    <definedName name="detailvcb1">#REF!</definedName>
    <definedName name="DG_M_C_X">#REF!</definedName>
    <definedName name="DG1M3BETONG">#REF!</definedName>
    <definedName name="dg67_1">#REF!</definedName>
    <definedName name="dgbdII">#REF!</definedName>
    <definedName name="DGCTI592">#REF!</definedName>
    <definedName name="dgnc">#REF!</definedName>
    <definedName name="dgqndn">#REF!</definedName>
    <definedName name="DGTV">#REF!</definedName>
    <definedName name="dgvl">#REF!</definedName>
    <definedName name="dgia">#REF!</definedName>
    <definedName name="DGIA2">#REF!</definedName>
    <definedName name="dhom">#REF!</definedName>
    <definedName name="dien" localSheetId="2" hidden="1">{"'Sheet1'!$L$16"}</definedName>
    <definedName name="dien" hidden="1">{"'Sheet1'!$L$16"}</definedName>
    <definedName name="dientichck">#REF!</definedName>
    <definedName name="dim">#REF!</definedName>
    <definedName name="dinh2">#REF!</definedName>
    <definedName name="dinhkhongphanquang">#REF!</definedName>
    <definedName name="dinhphanquang">#REF!</definedName>
    <definedName name="Discount" localSheetId="2" hidden="1">#REF!</definedName>
    <definedName name="Discount" hidden="1">#REF!</definedName>
    <definedName name="display_area_2" localSheetId="2" hidden="1">#REF!</definedName>
    <definedName name="display_area_2" hidden="1">#REF!</definedName>
    <definedName name="dl">#REF!</definedName>
    <definedName name="dlap">#REF!</definedName>
    <definedName name="DLC">#REF!</definedName>
    <definedName name="DLCC">#REF!</definedName>
    <definedName name="dm56bxd">#REF!</definedName>
    <definedName name="DMlapdatxa">#REF!</definedName>
    <definedName name="DMTK">#REF!</definedName>
    <definedName name="DN">#REF!</definedName>
    <definedName name="DNDZ22">#REF!</definedName>
    <definedName name="dneo">#REF!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bt">#REF!</definedName>
    <definedName name="Doc">#REF!</definedName>
    <definedName name="Document_array" localSheetId="1">{"Bai dap da BAZAN.xls","Sheet1"}</definedName>
    <definedName name="Document_array" localSheetId="2">{"Bai dap da BAZAN.xls","Sheet1"}</definedName>
    <definedName name="Document_array" localSheetId="0">{"Bai dap da BAZAN.xls","Sheet1"}</definedName>
    <definedName name="Document_array">{"Bai dap da BAZAN.xls","Sheet1"}</definedName>
    <definedName name="Document_array_1" localSheetId="1">{"Thuxm2.xls","Sheet1"}</definedName>
    <definedName name="Document_array_1" localSheetId="2">{"Thuxm2.xls","Sheet1"}</definedName>
    <definedName name="Document_array_1" localSheetId="0">{"Thuxm2.xls","Sheet1"}</definedName>
    <definedName name="Document_array_1">{"Thuxm2.xls","Sheet1"}</definedName>
    <definedName name="Document_array_10" localSheetId="1">{"Thuxm2.xls","Sheet1"}</definedName>
    <definedName name="Document_array_10" localSheetId="2">{"Thuxm2.xls","Sheet1"}</definedName>
    <definedName name="Document_array_10" localSheetId="0">{"Thuxm2.xls","Sheet1"}</definedName>
    <definedName name="Document_array_10">{"Thuxm2.xls","Sheet1"}</definedName>
    <definedName name="Document_array_11" localSheetId="1">{"Thuxm2.xls","Sheet1"}</definedName>
    <definedName name="Document_array_11" localSheetId="2">{"Thuxm2.xls","Sheet1"}</definedName>
    <definedName name="Document_array_11" localSheetId="0">{"Thuxm2.xls","Sheet1"}</definedName>
    <definedName name="Document_array_11">{"Thuxm2.xls","Sheet1"}</definedName>
    <definedName name="Document_array_14" localSheetId="1">{"Thuxm2.xls","Sheet1"}</definedName>
    <definedName name="Document_array_14" localSheetId="2">{"Thuxm2.xls","Sheet1"}</definedName>
    <definedName name="Document_array_14" localSheetId="0">{"Thuxm2.xls","Sheet1"}</definedName>
    <definedName name="Document_array_14">{"Thuxm2.xls","Sheet1"}</definedName>
    <definedName name="Document_array_16" localSheetId="1">{"Book1","ÿÿÿÿÿ"}</definedName>
    <definedName name="Document_array_16" localSheetId="2">{"Book1","ÿÿÿÿÿ"}</definedName>
    <definedName name="Document_array_16" localSheetId="0">{"Book1","ÿÿÿÿÿ"}</definedName>
    <definedName name="Document_array_16">{"Book1","ÿÿÿÿÿ"}</definedName>
    <definedName name="Document_array_16_1" localSheetId="1">{"Book1","ÿÿÿÿÿ"}</definedName>
    <definedName name="Document_array_16_1" localSheetId="2">{"Book1","ÿÿÿÿÿ"}</definedName>
    <definedName name="Document_array_16_1" localSheetId="0">{"Book1","ÿÿÿÿÿ"}</definedName>
    <definedName name="Document_array_16_1">{"Book1","ÿÿÿÿÿ"}</definedName>
    <definedName name="Document_array_16_2" localSheetId="1">{"Book1","ÿÿÿÿÿ"}</definedName>
    <definedName name="Document_array_16_2" localSheetId="2">{"Book1","ÿÿÿÿÿ"}</definedName>
    <definedName name="Document_array_16_2" localSheetId="0">{"Book1","ÿÿÿÿÿ"}</definedName>
    <definedName name="Document_array_16_2">{"Book1","ÿÿÿÿÿ"}</definedName>
    <definedName name="Document_array_16_3" localSheetId="1">{"Book1","ÿÿÿÿÿ"}</definedName>
    <definedName name="Document_array_16_3" localSheetId="2">{"Book1","ÿÿÿÿÿ"}</definedName>
    <definedName name="Document_array_16_3" localSheetId="0">{"Book1","ÿÿÿÿÿ"}</definedName>
    <definedName name="Document_array_16_3">{"Book1","ÿÿÿÿÿ"}</definedName>
    <definedName name="Document_array_19" localSheetId="1">{"Thuxm2.xls","Sheet1"}</definedName>
    <definedName name="Document_array_19" localSheetId="2">{"Thuxm2.xls","Sheet1"}</definedName>
    <definedName name="Document_array_19" localSheetId="0">{"Thuxm2.xls","Sheet1"}</definedName>
    <definedName name="Document_array_19">{"Thuxm2.xls","Sheet1"}</definedName>
    <definedName name="Document_array_20" localSheetId="1">{"Thuxm2.xls","Sheet1"}</definedName>
    <definedName name="Document_array_20" localSheetId="2">{"Thuxm2.xls","Sheet1"}</definedName>
    <definedName name="Document_array_20" localSheetId="0">{"Thuxm2.xls","Sheet1"}</definedName>
    <definedName name="Document_array_20">{"Thuxm2.xls","Sheet1"}</definedName>
    <definedName name="Document_array_20_1" localSheetId="1">{"Book1","ÿÿÿÿÿ"}</definedName>
    <definedName name="Document_array_20_1" localSheetId="2">{"Book1","ÿÿÿÿÿ"}</definedName>
    <definedName name="Document_array_20_1" localSheetId="0">{"Book1","ÿÿÿÿÿ"}</definedName>
    <definedName name="Document_array_20_1">{"Book1","ÿÿÿÿÿ"}</definedName>
    <definedName name="Document_array_20_2" localSheetId="1">{"Book1","ÿÿÿÿÿ"}</definedName>
    <definedName name="Document_array_20_2" localSheetId="2">{"Book1","ÿÿÿÿÿ"}</definedName>
    <definedName name="Document_array_20_2" localSheetId="0">{"Book1","ÿÿÿÿÿ"}</definedName>
    <definedName name="Document_array_20_2">{"Book1","ÿÿÿÿÿ"}</definedName>
    <definedName name="Document_array_20_3" localSheetId="1">{"Book1","ÿÿÿÿÿ"}</definedName>
    <definedName name="Document_array_20_3" localSheetId="2">{"Book1","ÿÿÿÿÿ"}</definedName>
    <definedName name="Document_array_20_3" localSheetId="0">{"Book1","ÿÿÿÿÿ"}</definedName>
    <definedName name="Document_array_20_3">{"Book1","ÿÿÿÿÿ"}</definedName>
    <definedName name="Document_array_21" localSheetId="1">{"Thuxm2.xls","Sheet1"}</definedName>
    <definedName name="Document_array_21" localSheetId="2">{"Thuxm2.xls","Sheet1"}</definedName>
    <definedName name="Document_array_21" localSheetId="0">{"Thuxm2.xls","Sheet1"}</definedName>
    <definedName name="Document_array_21">{"Thuxm2.xls","Sheet1"}</definedName>
    <definedName name="Document_array_22" localSheetId="1">{"Thuxm2.xls","Sheet1"}</definedName>
    <definedName name="Document_array_22" localSheetId="2">{"Thuxm2.xls","Sheet1"}</definedName>
    <definedName name="Document_array_22" localSheetId="0">{"Thuxm2.xls","Sheet1"}</definedName>
    <definedName name="Document_array_22">{"Thuxm2.xls","Sheet1"}</definedName>
    <definedName name="Document_array_3" localSheetId="1">{"Tkho 2005.xls","Sheet1"}</definedName>
    <definedName name="Document_array_3" localSheetId="2">{"Tkho 2005.xls","Sheet1"}</definedName>
    <definedName name="Document_array_3" localSheetId="0">{"Tkho 2005.xls","Sheet1"}</definedName>
    <definedName name="Document_array_3">{"Tkho 2005.xls","Sheet1"}</definedName>
    <definedName name="Document_array_33" localSheetId="1">{"Book1","DZ-0.4KV TBA so1- LieuDe.xls"}</definedName>
    <definedName name="Document_array_33" localSheetId="2">{"Book1","DZ-0.4KV TBA so1- LieuDe.xls"}</definedName>
    <definedName name="Document_array_33" localSheetId="0">{"Book1","DZ-0.4KV TBA so1- LieuDe.xls"}</definedName>
    <definedName name="Document_array_33">{"Book1","DZ-0.4KV TBA so1- LieuDe.xls"}</definedName>
    <definedName name="Document_array_6" localSheetId="1">{"Tkho 2005.xls","Sheet1"}</definedName>
    <definedName name="Document_array_6" localSheetId="2">{"Tkho 2005.xls","Sheet1"}</definedName>
    <definedName name="Document_array_6" localSheetId="0">{"Tkho 2005.xls","Sheet1"}</definedName>
    <definedName name="Document_array_6">{"Tkho 2005.xls","Sheet1"}</definedName>
    <definedName name="Document_array_7" localSheetId="1">{"Thuxm2.xls","Sheet1"}</definedName>
    <definedName name="Document_array_7" localSheetId="2">{"Thuxm2.xls","Sheet1"}</definedName>
    <definedName name="Document_array_7" localSheetId="0">{"Thuxm2.xls","Sheet1"}</definedName>
    <definedName name="Document_array_7">{"Thuxm2.xls","Sheet1"}</definedName>
    <definedName name="Document_array_9" localSheetId="1">{"Thuxm2.xls","Sheet1"}</definedName>
    <definedName name="Document_array_9" localSheetId="2">{"Thuxm2.xls","Sheet1"}</definedName>
    <definedName name="Document_array_9" localSheetId="0">{"Thuxm2.xls","Sheet1"}</definedName>
    <definedName name="Document_array_9">{"Thuxm2.xls","Sheet1"}</definedName>
    <definedName name="Documents_array">#REF!</definedName>
    <definedName name="Doku">#REF!</definedName>
    <definedName name="Dong_coc">#REF!</definedName>
    <definedName name="dongdongia_33">#N/A</definedName>
    <definedName name="dongiavanchuyen">#REF!</definedName>
    <definedName name="dovi">#REF!</definedName>
    <definedName name="drda">#REF!</definedName>
    <definedName name="drdat">#REF!</definedName>
    <definedName name="Drop1">"Drop Down 3"</definedName>
    <definedName name="Drop2">#N/A</definedName>
    <definedName name="Drop2_20">NA()</definedName>
    <definedName name="Drop2_21">NA()</definedName>
    <definedName name="Drop3">#N/A</definedName>
    <definedName name="Drop3_20">NA()</definedName>
    <definedName name="Drop3_21">NA()</definedName>
    <definedName name="drop4" localSheetId="1">[0]!Drop3</definedName>
    <definedName name="drop4" localSheetId="2">Drop3</definedName>
    <definedName name="drop4" localSheetId="0">Drop3</definedName>
    <definedName name="drop4">Drop3</definedName>
    <definedName name="ds">#REF!</definedName>
    <definedName name="DS1p1vc">#REF!</definedName>
    <definedName name="ds1p2nc">#REF!</definedName>
    <definedName name="ds1p2vc">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nc">#REF!</definedName>
    <definedName name="ds3pvl">#REF!</definedName>
    <definedName name="dsct3pnc">#REF!</definedName>
    <definedName name="dsct3pvl">#REF!</definedName>
    <definedName name="DSet">#REF!</definedName>
    <definedName name="DSPK1p1nc">#REF!</definedName>
    <definedName name="DSPK1p1vl">#REF!</definedName>
    <definedName name="DSPK1pnc">#REF!</definedName>
    <definedName name="DSPK1pvl">#REF!</definedName>
    <definedName name="DSTD_Clear">#N/A</definedName>
    <definedName name="DSUMDATA">#REF!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uong_dau_cau">#REF!</definedName>
    <definedName name="DUT">#REF!</definedName>
    <definedName name="DutoanDongmo">#REF!</definedName>
    <definedName name="DX">#REF!</definedName>
    <definedName name="dxd">#REF!</definedName>
    <definedName name="DY">#REF!</definedName>
    <definedName name="e">#REF!</definedName>
    <definedName name="E_p">#REF!</definedName>
    <definedName name="EDR">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QI">#REF!</definedName>
    <definedName name="EVNB">#REF!</definedName>
    <definedName name="EXPORT">#REF!</definedName>
    <definedName name="_xlnm.Extract" localSheetId="2" hidden="1">[1]SILICATE!#REF!</definedName>
    <definedName name="_xlnm.Extract" hidden="1">[2]SILICATE!#REF!</definedName>
    <definedName name="f">#REF!</definedName>
    <definedName name="F_ChonMong">#N/A</definedName>
    <definedName name="f82E46">#REF!</definedName>
    <definedName name="FACTOR">#REF!</definedName>
    <definedName name="Fax">#REF!</definedName>
    <definedName name="Fay">#REF!</definedName>
    <definedName name="fbsdggdsf" localSheetId="1">{"DZ-TDTB2.XLS","Dcksat.xls"}</definedName>
    <definedName name="fbsdggdsf" localSheetId="2">{"DZ-TDTB2.XLS","Dcksat.xls"}</definedName>
    <definedName name="fbsdggdsf" localSheetId="0">{"DZ-TDTB2.XLS","Dcksat.xls"}</definedName>
    <definedName name="fbsdggdsf">{"DZ-TDTB2.XLS","Dcksat.xls"}</definedName>
    <definedName name="fc">#REF!</definedName>
    <definedName name="FCode" localSheetId="2" hidden="1">#REF!</definedName>
    <definedName name="FCode" hidden="1">#REF!</definedName>
    <definedName name="fd¸" localSheetId="2" hidden="1">{#N/A,#N/A,FALSE,"Chi tiÆt"}</definedName>
    <definedName name="fd¸" hidden="1">{#N/A,#N/A,FALSE,"Chi tiÆt"}</definedName>
    <definedName name="fdg" localSheetId="1" hidden="1">{"'Sheet1'!$L$16"}</definedName>
    <definedName name="fdg" localSheetId="2" hidden="1">{"'Sheet1'!$L$16"}</definedName>
    <definedName name="fdg" localSheetId="0" hidden="1">{"'Sheet1'!$L$16"}</definedName>
    <definedName name="fdg" hidden="1">{"'Sheet1'!$L$16"}</definedName>
    <definedName name="fdgfg" localSheetId="1" hidden="1">{"'Sheet1'!$L$16"}</definedName>
    <definedName name="fdgfg" localSheetId="2" hidden="1">{"'Sheet1'!$L$16"}</definedName>
    <definedName name="fdgfg" localSheetId="0" hidden="1">{"'Sheet1'!$L$16"}</definedName>
    <definedName name="fdgfg" hidden="1">{"'Sheet1'!$L$16"}</definedName>
    <definedName name="fdgh" localSheetId="1">{"ÿÿÿÿÿ.xls","CT Dap cau(Thau).xls"}</definedName>
    <definedName name="fdgh" localSheetId="2">{"ÿÿÿÿÿ.xls","CT Dap cau(Thau).xls"}</definedName>
    <definedName name="fdgh" localSheetId="0">{"ÿÿÿÿÿ.xls","CT Dap cau(Thau).xls"}</definedName>
    <definedName name="fdgh">{"ÿÿÿÿÿ.xls","CT Dap cau(Thau).xls"}</definedName>
    <definedName name="FDR">#REF!</definedName>
    <definedName name="FFF" localSheetId="2">BlankMacro1</definedName>
    <definedName name="FFF">BlankMacro1</definedName>
    <definedName name="Fg">#REF!</definedName>
    <definedName name="fghghg" localSheetId="1" hidden="1">{"'Sheet1'!$L$16"}</definedName>
    <definedName name="fghghg" localSheetId="2" hidden="1">{"'Sheet1'!$L$16"}</definedName>
    <definedName name="fghghg" localSheetId="0" hidden="1">{"'Sheet1'!$L$16"}</definedName>
    <definedName name="fghghg" hidden="1">{"'Sheet1'!$L$16"}</definedName>
    <definedName name="Fi">#REF!</definedName>
    <definedName name="FI_12">4820</definedName>
    <definedName name="FIL">#REF!</definedName>
    <definedName name="FILE">#REF!</definedName>
    <definedName name="FIT" localSheetId="2">BlankMacro1</definedName>
    <definedName name="FIT">BlankMacro1</definedName>
    <definedName name="FITT2" localSheetId="2">BlankMacro1</definedName>
    <definedName name="FITT2">BlankMacro1</definedName>
    <definedName name="FITTING2" localSheetId="2">BlankMacro1</definedName>
    <definedName name="FITTING2">BlankMacro1</definedName>
    <definedName name="FLG" localSheetId="2">BlankMacro1</definedName>
    <definedName name="FLG">BlankMacro1</definedName>
    <definedName name="FO">#N/A</definedName>
    <definedName name="FS">#REF!</definedName>
    <definedName name="fsdfdsf" localSheetId="1" hidden="1">{"'Sheet1'!$L$16"}</definedName>
    <definedName name="fsdfdsf" localSheetId="2" hidden="1">{"'Sheet1'!$L$16"}</definedName>
    <definedName name="fsdfdsf" localSheetId="0" hidden="1">{"'Sheet1'!$L$16"}</definedName>
    <definedName name="fsdfdsf" hidden="1">{"'Sheet1'!$L$16"}</definedName>
    <definedName name="fsf">#REF!</definedName>
    <definedName name="fuji">#REF!</definedName>
    <definedName name="fy_">#REF!</definedName>
    <definedName name="g" localSheetId="2" hidden="1">{"'Sheet1'!$L$16"}</definedName>
    <definedName name="g" localSheetId="0" hidden="1">{"'Sheet1'!$L$16"}</definedName>
    <definedName name="g" hidden="1">{"'Sheet1'!$L$16"}</definedName>
    <definedName name="g_1">#REF!</definedName>
    <definedName name="G_2">#REF!</definedName>
    <definedName name="g_3">#REF!</definedName>
    <definedName name="G_ME">#REF!</definedName>
    <definedName name="gach">#REF!</definedName>
    <definedName name="GAHT">#REF!</definedName>
    <definedName name="GaicapbocCuXLPEPVCPVCloaiCEVV18den35kV">#REF!</definedName>
    <definedName name="GC_DN">#REF!</definedName>
    <definedName name="GC_HT">#REF!</definedName>
    <definedName name="GC_TD">#REF!</definedName>
    <definedName name="GCS">#REF!</definedName>
    <definedName name="gd">#REF!</definedName>
    <definedName name="gd.">#REF!</definedName>
    <definedName name="GDDCLTDZ22">#REF!</definedName>
    <definedName name="GDL">#REF!</definedName>
    <definedName name="GDTD">#REF!</definedName>
    <definedName name="geff">#REF!</definedName>
    <definedName name="gfxhfh" localSheetId="1" hidden="1">{"'Sheet1'!$L$16"}</definedName>
    <definedName name="gfxhfh" localSheetId="2" hidden="1">{"'Sheet1'!$L$16"}</definedName>
    <definedName name="gfxhfh" localSheetId="0" hidden="1">{"'Sheet1'!$L$16"}</definedName>
    <definedName name="gfxhfh" hidden="1">{"'Sheet1'!$L$16"}</definedName>
    <definedName name="ggg" localSheetId="1" hidden="1">{0}</definedName>
    <definedName name="ggg" localSheetId="2" hidden="1">{0}</definedName>
    <definedName name="ggg" localSheetId="0" hidden="1">{0}</definedName>
    <definedName name="ggg" hidden="1">{0}</definedName>
    <definedName name="gggg" localSheetId="1" hidden="1">{"'Sheet1'!$L$16"}</definedName>
    <definedName name="gggg" localSheetId="2" hidden="1">{"'Sheet1'!$L$16"}</definedName>
    <definedName name="gggg" localSheetId="0" hidden="1">{"'Sheet1'!$L$16"}</definedName>
    <definedName name="gggg" hidden="1">{"'Sheet1'!$L$16"}</definedName>
    <definedName name="ggggg" localSheetId="2" hidden="1">{"'Sheet1'!$L$16"}</definedName>
    <definedName name="ggggg" hidden="1">{"'Sheet1'!$L$16"}</definedName>
    <definedName name="ggggg1" localSheetId="2" hidden="1">{"'Sheet1'!$L$16"}</definedName>
    <definedName name="ggggg1" hidden="1">{"'Sheet1'!$L$16"}</definedName>
    <definedName name="gggggg" localSheetId="2" hidden="1">{"'Sheet1'!$L$16"}</definedName>
    <definedName name="gggggg" hidden="1">{"'Sheet1'!$L$16"}</definedName>
    <definedName name="ghip">#REF!</definedName>
    <definedName name="Ghipnhombocnhua">#REF!</definedName>
    <definedName name="gl3p">#REF!</definedName>
    <definedName name="go">#REF!</definedName>
    <definedName name="GoBack_33">#N/A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P">#REF!</definedName>
    <definedName name="grB">#REF!</definedName>
    <definedName name="GRID">#REF!</definedName>
    <definedName name="gs">#REF!</definedName>
    <definedName name="gt">#REF!</definedName>
    <definedName name="Gtb">#REF!</definedName>
    <definedName name="gtbtt">#REF!</definedName>
    <definedName name="GTXL">#REF!</definedName>
    <definedName name="GTRI">#REF!</definedName>
    <definedName name="GVT" localSheetId="1">'[3]Vat lieu'!$B$1:$E$183</definedName>
    <definedName name="GVT" localSheetId="2">'[4]Vat lieu'!$B$1:$E$183</definedName>
    <definedName name="GVT" localSheetId="0">'[3]Vat lieu'!$B$1:$E$183</definedName>
    <definedName name="GVT">'[5]Vat lieu'!$B$1:$E$183</definedName>
    <definedName name="Gxl">#REF!</definedName>
    <definedName name="gxltt">#REF!</definedName>
    <definedName name="GXMAX">#REF!</definedName>
    <definedName name="GXMIN">#REF!</definedName>
    <definedName name="GYMAX">#REF!</definedName>
    <definedName name="GYMIN">#REF!</definedName>
    <definedName name="gi">0.4</definedName>
    <definedName name="Gia_CT">#REF!</definedName>
    <definedName name="Gia_tien">#REF!</definedName>
    <definedName name="gia_tien_1">#REF!</definedName>
    <definedName name="gia_tien_2">#REF!</definedName>
    <definedName name="gia_tien_3">#REF!</definedName>
    <definedName name="gia_tien_BTN">#REF!</definedName>
    <definedName name="Gia_VT">#REF!</definedName>
    <definedName name="GIACAMAYTINH" localSheetId="1">'[6]GIACMHTXL (2)'!$A$18:$W$770</definedName>
    <definedName name="GIACAMAYTINH" localSheetId="2">'[7]GIACMHTXL (2)'!$A$18:$W$770</definedName>
    <definedName name="GIACAMAYTINH" localSheetId="0">'[6]GIACMHTXL (2)'!$A$18:$W$770</definedName>
    <definedName name="GIACAMAYTINH">'[8]GIACMHTXL (2)'!$A$18:$W$770</definedName>
    <definedName name="GiacapAvanxoanLVABCXLPE">#REF!</definedName>
    <definedName name="GiacapbocCuXLPEPVCDSTAPVCloaiCEVVST">#REF!</definedName>
    <definedName name="GiacapbocCuXLPEPVCDSTPVCloaiCEVVST12den24kV">#REF!</definedName>
    <definedName name="GiacapbocCuXLPEPVCDSTPVCloaiCEVVST18den35kV">#REF!</definedName>
    <definedName name="GiacapbocCuXLPEPVCloaiCEV">#REF!</definedName>
    <definedName name="GiacapbocCuXLPEPVCloaiCEV12den24kV">#REF!</definedName>
    <definedName name="GiacapbocCuXLPEPVCloaiCEV18den35kV">#REF!</definedName>
    <definedName name="GiacapbocCuXLPEPVCPVCloaiCEVV12den24kV">#REF!</definedName>
    <definedName name="GiacapbocCuXLPEPVCSWPVCloaiCEVVSW12den24kV">#REF!</definedName>
    <definedName name="GiacapbocCuXLPEPVCSWPVCloaiCEVVSW18den35kV">#REF!</definedName>
    <definedName name="GiadayACbocPVC">#REF!</definedName>
    <definedName name="GiadayAS">#REF!</definedName>
    <definedName name="GiadayAtran">#REF!</definedName>
    <definedName name="GiadayAV">#REF!</definedName>
    <definedName name="GiadayAXLPE1kVlkyhieuAE">#REF!</definedName>
    <definedName name="GiadaycapCEV">#REF!</definedName>
    <definedName name="GiadaycapCuPVC600V">#REF!</definedName>
    <definedName name="GiadayCVV">#REF!</definedName>
    <definedName name="GiadayMtran">#REF!</definedName>
    <definedName name="Giasatthep">#REF!</definedName>
    <definedName name="GiaTon06">55000</definedName>
    <definedName name="Giavatlieukhac">#REF!</definedName>
    <definedName name="GIAVLIEUTN">#REF!</definedName>
    <definedName name="Giocong">#REF!</definedName>
    <definedName name="h" localSheetId="2" hidden="1">{"'Sheet1'!$L$16"}</definedName>
    <definedName name="h" localSheetId="0" hidden="1">{"'Sheet1'!$L$16"}</definedName>
    <definedName name="h" hidden="1">{"'Sheet1'!$L$16"}</definedName>
    <definedName name="h_Control" localSheetId="2" hidden="1">{"'Sheet1'!$L$16"}</definedName>
    <definedName name="h_Control" hidden="1">{"'Sheet1'!$L$16"}</definedName>
    <definedName name="h_d">#REF!</definedName>
    <definedName name="H_THUCTT">#REF!</definedName>
    <definedName name="H_THUCHTHH">#REF!</definedName>
    <definedName name="ha.">#REF!</definedName>
    <definedName name="hai" localSheetId="2" hidden="1">{"'Sheet1'!$L$16"}</definedName>
    <definedName name="hai" hidden="1">{"'Sheet1'!$L$16"}</definedName>
    <definedName name="Hanoi">#REF!</definedName>
    <definedName name="Hang_muc_khac">#REF!</definedName>
    <definedName name="hangmuc">#REF!</definedName>
    <definedName name="hathe">#REF!</definedName>
    <definedName name="HB">#REF!</definedName>
    <definedName name="hb.">#REF!</definedName>
    <definedName name="HBC">#REF!</definedName>
    <definedName name="HBL">#REF!</definedName>
    <definedName name="hc">#REF!</definedName>
    <definedName name="hc.">#REF!</definedName>
    <definedName name="HCM">#REF!</definedName>
    <definedName name="HCPH">#REF!</definedName>
    <definedName name="HCS">#REF!</definedName>
    <definedName name="HCU">#REF!</definedName>
    <definedName name="HDC">#REF!</definedName>
    <definedName name="hdfhf" localSheetId="1" hidden="1">{"'Sheet1'!$L$16"}</definedName>
    <definedName name="hdfhf" localSheetId="2" hidden="1">{"'Sheet1'!$L$16"}</definedName>
    <definedName name="hdfhf" localSheetId="0" hidden="1">{"'Sheet1'!$L$16"}</definedName>
    <definedName name="hdfhf" hidden="1">{"'Sheet1'!$L$16"}</definedName>
    <definedName name="HDU">#REF!</definedName>
    <definedName name="Heä_soá_laép_xaø_H">1.7</definedName>
    <definedName name="heä_soá_sình_laày">#REF!</definedName>
    <definedName name="Hesotang">1.05</definedName>
    <definedName name="Hesoton">1</definedName>
    <definedName name="HHcat">#REF!</definedName>
    <definedName name="HHda">#REF!</definedName>
    <definedName name="HHIC">#REF!</definedName>
    <definedName name="HHT">#REF!</definedName>
    <definedName name="HHTT">#REF!</definedName>
    <definedName name="HiddenRows" localSheetId="2" hidden="1">#REF!</definedName>
    <definedName name="HiddenRows" hidden="1">#REF!</definedName>
    <definedName name="hien">#REF!</definedName>
    <definedName name="Hinh_thuc">#REF!</definedName>
    <definedName name="HKE">#REF!</definedName>
    <definedName name="HKL">#REF!</definedName>
    <definedName name="HKLHI">#REF!</definedName>
    <definedName name="HKLL">#REF!</definedName>
    <definedName name="HKLLLO">#REF!</definedName>
    <definedName name="HLC">#REF!</definedName>
    <definedName name="HLIC">#REF!</definedName>
    <definedName name="HLU">#REF!</definedName>
    <definedName name="ho">#REF!</definedName>
    <definedName name="hoc">55000</definedName>
    <definedName name="HOME_MANP">#REF!</definedName>
    <definedName name="HOMEOFFICE_COST">#REF!</definedName>
    <definedName name="Hopnoicap">#REF!</definedName>
    <definedName name="Hoten">#REF!</definedName>
    <definedName name="HR">#REF!</definedName>
    <definedName name="HRC">#REF!</definedName>
    <definedName name="hs">#REF!</definedName>
    <definedName name="HSCT3">0.1</definedName>
    <definedName name="hsd">#REF!</definedName>
    <definedName name="hsdc">#REF!</definedName>
    <definedName name="hsdc1">#REF!</definedName>
    <definedName name="HSDN">2.5</definedName>
    <definedName name="HSG">1.1</definedName>
    <definedName name="HSGG">#REF!</definedName>
    <definedName name="HSHH">#REF!</definedName>
    <definedName name="HSHHUT">#REF!</definedName>
    <definedName name="hsk">#REF!</definedName>
    <definedName name="HSKK35">#REF!</definedName>
    <definedName name="HSLX">#REF!</definedName>
    <definedName name="HSLXH">1.7</definedName>
    <definedName name="HSLXP">#REF!</definedName>
    <definedName name="hsm">#REF!</definedName>
    <definedName name="HSMTC">#REF!</definedName>
    <definedName name="hsnc">#REF!</definedName>
    <definedName name="hsnc_cau">1.626</definedName>
    <definedName name="hsnc_cau2">1.626</definedName>
    <definedName name="hsnc_d">1.6356</definedName>
    <definedName name="hsnc_d2">1.6356</definedName>
    <definedName name="HSSL">#REF!</definedName>
    <definedName name="hßm4">#REF!</definedName>
    <definedName name="hstb">#REF!</definedName>
    <definedName name="hstdtk">#REF!</definedName>
    <definedName name="hsth">#REF!</definedName>
    <definedName name="hsthep">#REF!</definedName>
    <definedName name="hsUd">#REF!</definedName>
    <definedName name="HSVC1">#REF!</definedName>
    <definedName name="HSVC2">#REF!</definedName>
    <definedName name="HSVC3">#REF!</definedName>
    <definedName name="hsvl">#REF!</definedName>
    <definedName name="hsvl2">1</definedName>
    <definedName name="htlm" localSheetId="1" hidden="1">{"'Sheet1'!$L$16"}</definedName>
    <definedName name="htlm" localSheetId="2" hidden="1">{"'Sheet1'!$L$16"}</definedName>
    <definedName name="htlm" localSheetId="0" hidden="1">{"'Sheet1'!$L$16"}</definedName>
    <definedName name="htlm" hidden="1">{"'Sheet1'!$L$16"}</definedName>
    <definedName name="html" localSheetId="1" hidden="1">{"'Sheet1'!$L$16"}</definedName>
    <definedName name="html" localSheetId="2" hidden="1">{"'Sheet1'!$L$16"}</definedName>
    <definedName name="html" localSheetId="0" hidden="1">{"'Sheet1'!$L$16"}</definedName>
    <definedName name="html" hidden="1">{"'Sheet1'!$L$16"}</definedName>
    <definedName name="HTML_CodePage" hidden="1">950</definedName>
    <definedName name="HTML_Control" localSheetId="2" hidden="1">{"'Sheet1'!$L$16"}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S">#REF!</definedName>
    <definedName name="HTU">#REF!</definedName>
    <definedName name="HTVL">#REF!</definedName>
    <definedName name="HTHH">#REF!</definedName>
    <definedName name="Hung">#REF!</definedName>
    <definedName name="huy" localSheetId="2" hidden="1">{"'Sheet1'!$L$16"}</definedName>
    <definedName name="huy" localSheetId="0" hidden="1">{"'Sheet1'!$L$16"}</definedName>
    <definedName name="huy" hidden="1">{"'Sheet1'!$L$16"}</definedName>
    <definedName name="huya" localSheetId="2" hidden="1">{"'Sheet1'!$L$16"}</definedName>
    <definedName name="huya" hidden="1">{"'Sheet1'!$L$16"}</definedName>
    <definedName name="huyb" localSheetId="2" hidden="1">{"'Sheet1'!$L$16"}</definedName>
    <definedName name="huyb" hidden="1">{"'Sheet1'!$L$16"}</definedName>
    <definedName name="huym" localSheetId="2" hidden="1">{"'Sheet1'!$L$16"}</definedName>
    <definedName name="huym" hidden="1">{"'Sheet1'!$L$16"}</definedName>
    <definedName name="huyn" localSheetId="2" hidden="1">{"'Sheet1'!$L$16"}</definedName>
    <definedName name="huyn" hidden="1">{"'Sheet1'!$L$16"}</definedName>
    <definedName name="huyp" localSheetId="2" hidden="1">{"'Sheet1'!$L$16"}</definedName>
    <definedName name="huyp" hidden="1">{"'Sheet1'!$L$16"}</definedName>
    <definedName name="huyq" localSheetId="2" hidden="1">{"'Sheet1'!$L$16"}</definedName>
    <definedName name="huyq" hidden="1">{"'Sheet1'!$L$16"}</definedName>
    <definedName name="huyv" localSheetId="2" hidden="1">{"'Sheet1'!$L$16"}</definedName>
    <definedName name="huyv" hidden="1">{"'Sheet1'!$L$16"}</definedName>
    <definedName name="HV">#REF!</definedName>
    <definedName name="HVBC">#REF!</definedName>
    <definedName name="HVC">#REF!</definedName>
    <definedName name="HVL">#REF!</definedName>
    <definedName name="HVP">#REF!</definedName>
    <definedName name="I">#REF!</definedName>
    <definedName name="I_p">#REF!</definedName>
    <definedName name="IDLAB_COST">#REF!</definedName>
    <definedName name="IMPORT">#REF!</definedName>
    <definedName name="in">#REF!</definedName>
    <definedName name="IND_LAB">#REF!</definedName>
    <definedName name="INDMANP">#REF!</definedName>
    <definedName name="INPUT">#REF!</definedName>
    <definedName name="INPUT1">#REF!</definedName>
    <definedName name="inputCosti">#REF!</definedName>
    <definedName name="inputLf">#REF!</definedName>
    <definedName name="inputWTP">#REF!</definedName>
    <definedName name="INT">#REF!</definedName>
    <definedName name="Ip">#REF!</definedName>
    <definedName name="IST">#REF!</definedName>
    <definedName name="IWTP">#REF!</definedName>
    <definedName name="ixy">#REF!</definedName>
    <definedName name="j">#REF!</definedName>
    <definedName name="j356C8">#REF!</definedName>
    <definedName name="jhnjnn">#REF!</definedName>
    <definedName name="k" localSheetId="2" hidden="1">{"Offgrid",#N/A,FALSE,"OFFGRID";"Region",#N/A,FALSE,"REGION";"Offgrid -2",#N/A,FALSE,"OFFGRID";"WTP",#N/A,FALSE,"WTP";"WTP -2",#N/A,FALSE,"WTP";"Project",#N/A,FALSE,"PROJECT";"Summary -2",#N/A,FALSE,"SUMMARY"}</definedName>
    <definedName name="k" localSheetId="0" hidden="1">{"Offgrid",#N/A,FALSE,"OFFGRID";"Region",#N/A,FALSE,"REGION";"Offgrid -2",#N/A,FALSE,"OFFGRID";"WTP",#N/A,FALSE,"WTP";"WTP -2",#N/A,FALSE,"WTP";"Project",#N/A,FALSE,"PROJECT";"Summary -2",#N/A,FALSE,"SUMMARY"}</definedName>
    <definedName name="k" hidden="1">{"Offgrid",#N/A,FALSE,"OFFGRID";"Region",#N/A,FALSE,"REGION";"Offgrid -2",#N/A,FALSE,"OFFGRID";"WTP",#N/A,FALSE,"WTP";"WTP -2",#N/A,FALSE,"WTP";"Project",#N/A,FALSE,"PROJECT";"Summary -2",#N/A,FALSE,"SUMMARY"}</definedName>
    <definedName name="k..">#REF!</definedName>
    <definedName name="K_1_33">#N/A</definedName>
    <definedName name="K_2_33">#N/A</definedName>
    <definedName name="K_L">#REF!</definedName>
    <definedName name="KA">#REF!</definedName>
    <definedName name="ka.">#REF!</definedName>
    <definedName name="KAE">#REF!</definedName>
    <definedName name="KAS">#REF!</definedName>
    <definedName name="kcong">#REF!</definedName>
    <definedName name="KCThep" localSheetId="1" hidden="1">{"'Sheet1'!$L$16"}</definedName>
    <definedName name="KCThep" localSheetId="2" hidden="1">{"'Sheet1'!$L$16"}</definedName>
    <definedName name="KCThep" localSheetId="0" hidden="1">{"'Sheet1'!$L$16"}</definedName>
    <definedName name="KCThep" hidden="1">{"'Sheet1'!$L$16"}</definedName>
    <definedName name="KDC">#REF!</definedName>
    <definedName name="KE_HOACH_VON_PHU_THU">#REF!</definedName>
    <definedName name="kecot">#REF!</definedName>
    <definedName name="KeKLCAnHL">#REF!</definedName>
    <definedName name="KeKLGiaBinh">#REF!</definedName>
    <definedName name="KeKLHLoc">#REF!</definedName>
    <definedName name="KeKLHoaTien">#REF!</definedName>
    <definedName name="KeKLHungLoc1">#REF!</definedName>
    <definedName name="KeKLHungLoc2">#REF!</definedName>
    <definedName name="KeKLHungLoc3">#REF!</definedName>
    <definedName name="KeKLHungLoc4">#REF!</definedName>
    <definedName name="KeKLLienDoanDiaChat">#REF!</definedName>
    <definedName name="KeKlTBaT172">#REF!</definedName>
    <definedName name="KeKLTTDuocPham">#REF!</definedName>
    <definedName name="KeKLTTSuPham">#REF!</definedName>
    <definedName name="KeKLThanhCong">#REF!</definedName>
    <definedName name="KeKLxaHLoc">#REF!</definedName>
    <definedName name="Kepcapcacloai">#REF!</definedName>
    <definedName name="ketcau">#REF!</definedName>
    <definedName name="kich250">#REF!</definedName>
    <definedName name="kich500">#REF!</definedName>
    <definedName name="kiem">#REF!</definedName>
    <definedName name="Kiem_tra_trung_ten">#REF!</definedName>
    <definedName name="kj">#REF!</definedName>
    <definedName name="kkk">#REF!</definedName>
    <definedName name="kl">#REF!</definedName>
    <definedName name="kl_ME">#REF!</definedName>
    <definedName name="KLC">#REF!</definedName>
    <definedName name="klctbb">#REF!</definedName>
    <definedName name="kldd1p">#REF!</definedName>
    <definedName name="kll">#REF!</definedName>
    <definedName name="KLTHDN">#REF!</definedName>
    <definedName name="KLVANKHUON">#REF!</definedName>
    <definedName name="KP">#REF!</definedName>
    <definedName name="kp1ph">#REF!</definedName>
    <definedName name="kqkdbq" localSheetId="1" hidden="1">{"'Sheet1'!$L$16"}</definedName>
    <definedName name="kqkdbq" localSheetId="2" hidden="1">{"'Sheet1'!$L$16"}</definedName>
    <definedName name="kqkdbq" localSheetId="0" hidden="1">{"'Sheet1'!$L$16"}</definedName>
    <definedName name="kqkdbq" hidden="1">{"'Sheet1'!$L$16"}</definedName>
    <definedName name="KSTK">#REF!</definedName>
    <definedName name="ktc">#REF!</definedName>
    <definedName name="Kte">#REF!</definedName>
    <definedName name="KVC">#REF!</definedName>
    <definedName name="Ký_nép">#REF!</definedName>
    <definedName name="KH_Chang">#REF!</definedName>
    <definedName name="khac">2</definedName>
    <definedName name="khanang">#REF!</definedName>
    <definedName name="Khanhdonnoitrunggiannoidieuchinh">#REF!</definedName>
    <definedName name="KHldatcat">#REF!</definedName>
    <definedName name="KhoaDai">#REF!</definedName>
    <definedName name="KhoaHam">#REF!</definedName>
    <definedName name="khoannhoi">#REF!</definedName>
    <definedName name="khong">#REF!</definedName>
    <definedName name="Khung">#REF!</definedName>
    <definedName name="KhuyenmaiUPS">"AutoShape 264"</definedName>
    <definedName name="l" localSheetId="2" hidden="1">{"'Sheet1'!$L$16"}</definedName>
    <definedName name="l">#REF!</definedName>
    <definedName name="l_1">#REF!</definedName>
    <definedName name="L_mong">#REF!</definedName>
    <definedName name="l1d">#REF!</definedName>
    <definedName name="L63x6">5800</definedName>
    <definedName name="LABEL">#REF!</definedName>
    <definedName name="lan" localSheetId="2" hidden="1">{#N/A,#N/A,TRUE,"BT M200 da 10x20"}</definedName>
    <definedName name="lan">#REF!</definedName>
    <definedName name="lanhto">#REF!</definedName>
    <definedName name="lao_keo_dam_cau">#REF!</definedName>
    <definedName name="LargerSpan" localSheetId="2">IF(#REF!&gt;#REF!,#REF!,#REF!)</definedName>
    <definedName name="LargerSpan">IF(#REF!&gt;#REF!,#REF!,#REF!)</definedName>
    <definedName name="Lb">#REF!</definedName>
    <definedName name="LBS_22">107800000</definedName>
    <definedName name="Ldatcat">#REF!</definedName>
    <definedName name="LgL">#REF!</definedName>
    <definedName name="lh">#REF!</definedName>
    <definedName name="linh" localSheetId="1" hidden="1">{"'Sheet1'!$L$16"}</definedName>
    <definedName name="linh" localSheetId="2" hidden="1">{"'Sheet1'!$L$16"}</definedName>
    <definedName name="linh" localSheetId="0" hidden="1">{"'Sheet1'!$L$16"}</definedName>
    <definedName name="linh" hidden="1">{"'Sheet1'!$L$16"}</definedName>
    <definedName name="LK">#REF!</definedName>
    <definedName name="LK_hathe">#REF!</definedName>
    <definedName name="Lmk">#REF!</definedName>
    <definedName name="ln">#REF!</definedName>
    <definedName name="loai">#REF!</definedName>
    <definedName name="LOAI_DUONG">#REF!</definedName>
    <definedName name="Loai_TD">#REF!</definedName>
    <definedName name="LoaixeH">#REF!</definedName>
    <definedName name="LoaixeXB">#REF!</definedName>
    <definedName name="LocTTT">#REF!</definedName>
    <definedName name="long">#REF!</definedName>
    <definedName name="LOOP">#REF!</definedName>
    <definedName name="LRMC">#REF!</definedName>
    <definedName name="luoncap">#REF!</definedName>
    <definedName name="LUONGHTXL">[9]luong!$A$22:$K$132</definedName>
    <definedName name="lurung16">#REF!</definedName>
    <definedName name="luthep10">#REF!</definedName>
    <definedName name="luuthong">#REF!</definedName>
    <definedName name="lVC">#REF!</definedName>
    <definedName name="m">#REF!</definedName>
    <definedName name="M_CSCT">#REF!</definedName>
    <definedName name="M_TD">#REF!</definedName>
    <definedName name="M0.4">#REF!</definedName>
    <definedName name="M12ba3p">#REF!</definedName>
    <definedName name="M12bb1p">#REF!</definedName>
    <definedName name="M12bnnc">#REF!</definedName>
    <definedName name="M12bnvl">#REF!</definedName>
    <definedName name="M12cbnc">#REF!</definedName>
    <definedName name="M12cbvl">#REF!</definedName>
    <definedName name="M14bb1p">#REF!</definedName>
    <definedName name="m8aanc">#REF!</definedName>
    <definedName name="m8aavl">#REF!</definedName>
    <definedName name="MA_DML">#REF!</definedName>
    <definedName name="Ma3pnc">#REF!</definedName>
    <definedName name="Ma3pvl">#REF!</definedName>
    <definedName name="Maa3pnc">#REF!</definedName>
    <definedName name="Maa3pvl">#REF!</definedName>
    <definedName name="MACRO">#REF!</definedName>
    <definedName name="MaHieu">#REF!</definedName>
    <definedName name="mai" localSheetId="1" hidden="1">{"'Sheet1'!$L$16"}</definedName>
    <definedName name="mai" localSheetId="2" hidden="1">{"'Sheet1'!$L$16"}</definedName>
    <definedName name="mai" localSheetId="0" hidden="1">{"'Sheet1'!$L$16"}</definedName>
    <definedName name="mai" hidden="1">{"'Sheet1'!$L$16"}</definedName>
    <definedName name="MAJ_CON_EQP">#REF!</definedName>
    <definedName name="Mãng">#REF!</definedName>
    <definedName name="MãngM1">#REF!</definedName>
    <definedName name="MãngM2">#REF!</definedName>
    <definedName name="MãngM3">#REF!</definedName>
    <definedName name="Mat_cau">#REF!</definedName>
    <definedName name="MAVANKHUON">#REF!</definedName>
    <definedName name="MAVLTHDN">#REF!</definedName>
    <definedName name="may">#REF!</definedName>
    <definedName name="Mba1p">#REF!</definedName>
    <definedName name="Mba3p">#REF!</definedName>
    <definedName name="Mbb3p">#REF!</definedName>
    <definedName name="Mbn1p">#REF!</definedName>
    <definedName name="me">#REF!</definedName>
    <definedName name="MENU1">#REF!</definedName>
    <definedName name="MENUVIEW">#REF!</definedName>
    <definedName name="MESSAGE">#REF!</definedName>
    <definedName name="MESSAGE1">#REF!</definedName>
    <definedName name="MESSAGE2">#REF!</definedName>
    <definedName name="MG_A">#REF!</definedName>
    <definedName name="mi">#REF!</definedName>
    <definedName name="mm" localSheetId="2" hidden="1">{"'Sheet1'!$L$16"}</definedName>
    <definedName name="mm" hidden="1">{"'Sheet1'!$L$16"}</definedName>
    <definedName name="MN12DZ22">#REF!</definedName>
    <definedName name="MN15DZ22">#REF!</definedName>
    <definedName name="MN18DZ22">#REF!</definedName>
    <definedName name="mneo">#REF!</definedName>
    <definedName name="mocchau">#REF!</definedName>
    <definedName name="MocGiuF16">#REF!</definedName>
    <definedName name="MocgiuF20">#REF!</definedName>
    <definedName name="Moctreo">#REF!</definedName>
    <definedName name="MODIFY">#REF!</definedName>
    <definedName name="Module1.giagoc_33">#N/A</definedName>
    <definedName name="Module1.giatamtinh_33">#N/A</definedName>
    <definedName name="moi" localSheetId="1" hidden="1">{"'Sheet1'!$L$16"}</definedName>
    <definedName name="moi" localSheetId="2" hidden="1">{"'Sheet1'!$L$16"}</definedName>
    <definedName name="moi" localSheetId="0" hidden="1">{"'Sheet1'!$L$16"}</definedName>
    <definedName name="moi" hidden="1">{"'Sheet1'!$L$16"}</definedName>
    <definedName name="moic" localSheetId="2" hidden="1">{"'Sheet1'!$L$16"}</definedName>
    <definedName name="moic" hidden="1">{"'Sheet1'!$L$16"}</definedName>
    <definedName name="moim" localSheetId="2" hidden="1">{"'Sheet1'!$L$16"}</definedName>
    <definedName name="moim" hidden="1">{"'Sheet1'!$L$16"}</definedName>
    <definedName name="mong">#REF!</definedName>
    <definedName name="Mong04">#REF!</definedName>
    <definedName name="mongbang">#REF!</definedName>
    <definedName name="mongdon">#REF!</definedName>
    <definedName name="MONGMSDZ04">#REF!</definedName>
    <definedName name="Morong4054_85">#REF!</definedName>
    <definedName name="morong4054_98">#REF!</definedName>
    <definedName name="Moùng">#REF!</definedName>
    <definedName name="mR">#REF!</definedName>
    <definedName name="MS5DZ22">#REF!</definedName>
    <definedName name="MS6DZ22">#REF!</definedName>
    <definedName name="MS7DZ22">#REF!</definedName>
    <definedName name="MSCT">#REF!</definedName>
    <definedName name="MT">#REF!</definedName>
    <definedName name="MT2DZ22">#REF!</definedName>
    <definedName name="MT3DZ22">#REF!</definedName>
    <definedName name="MTCLD">#REF!</definedName>
    <definedName name="MTCMB">#REF!</definedName>
    <definedName name="MTMAC12">#REF!</definedName>
    <definedName name="MTN">#REF!</definedName>
    <definedName name="mtram">#REF!</definedName>
    <definedName name="myle">#REF!</definedName>
    <definedName name="n_1">#REF!</definedName>
    <definedName name="n_2">#REF!</definedName>
    <definedName name="n_3">#REF!</definedName>
    <definedName name="n1_">#REF!</definedName>
    <definedName name="n1pig">#REF!</definedName>
    <definedName name="N1pIGvc">#REF!</definedName>
    <definedName name="n1pind">#REF!</definedName>
    <definedName name="N1pINDvc">#REF!</definedName>
    <definedName name="n1pint">#REF!</definedName>
    <definedName name="n1ping">#REF!</definedName>
    <definedName name="N1pINGvc">#REF!</definedName>
    <definedName name="n2_">#REF!</definedName>
    <definedName name="n3_">#REF!</definedName>
    <definedName name="n4_">#REF!</definedName>
    <definedName name="nc_btm10">#REF!</definedName>
    <definedName name="nc_btm100">#REF!</definedName>
    <definedName name="NC_CSCT">#REF!</definedName>
    <definedName name="NC_CTXD">#REF!</definedName>
    <definedName name="NC_RD">#REF!</definedName>
    <definedName name="NC_TD">#REF!</definedName>
    <definedName name="nc1p">#REF!</definedName>
    <definedName name="nc3p">#REF!</definedName>
    <definedName name="NCBD100">#REF!</definedName>
    <definedName name="NCBD200">#REF!</definedName>
    <definedName name="NCBD250">#REF!</definedName>
    <definedName name="NCcap0.7">#REF!</definedName>
    <definedName name="NCcap1">#REF!</definedName>
    <definedName name="nccs">#REF!</definedName>
    <definedName name="NCCT3p">#REF!</definedName>
    <definedName name="ncday35">#REF!</definedName>
    <definedName name="ncday50">#REF!</definedName>
    <definedName name="ncday70">#REF!</definedName>
    <definedName name="ncday95">#REF!</definedName>
    <definedName name="ncgff">#REF!</definedName>
    <definedName name="NCKT">#REF!</definedName>
    <definedName name="NCLD">#REF!</definedName>
    <definedName name="NCPP">#REF!</definedName>
    <definedName name="nctn">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D">"(=if($A10&lt;&gt;0;if($f10=""111"";vlookup($A10;kt.xls!TM;3;false);if($F10=""112"";vlookup($A10;KT.xls!TGNH;3;false);Vlookup($A10;KT.xls!CTGS;3;false)));""-""))"</definedName>
    <definedName name="Nen">#REF!</definedName>
    <definedName name="nenkhi10m3">#REF!</definedName>
    <definedName name="nenkhi1200">#REF!</definedName>
    <definedName name="neo32mm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XT">#REF!</definedName>
    <definedName name="nig">#REF!</definedName>
    <definedName name="nig1p">#REF!</definedName>
    <definedName name="nig3p">#REF!</definedName>
    <definedName name="NIGnc">#REF!</definedName>
    <definedName name="nignc1p">#REF!</definedName>
    <definedName name="NIGvc">#REF!</definedName>
    <definedName name="NIGvl">#REF!</definedName>
    <definedName name="nigvl1p">#REF!</definedName>
    <definedName name="nin">#REF!</definedName>
    <definedName name="nin14nc3p">#REF!</definedName>
    <definedName name="nin14vl3p">#REF!</definedName>
    <definedName name="nin1903p">#REF!</definedName>
    <definedName name="nin190nc3p">#REF!</definedName>
    <definedName name="nin190vl3p">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1p">#REF!</definedName>
    <definedName name="nindnc3p">#REF!</definedName>
    <definedName name="NINDvc">#REF!</definedName>
    <definedName name="nindvl1p">#REF!</definedName>
    <definedName name="nindvl3p">#REF!</definedName>
    <definedName name="ninnc3p">#REF!</definedName>
    <definedName name="nint1p">#REF!</definedName>
    <definedName name="nintnc1p">#REF!</definedName>
    <definedName name="nintvl1p">#REF!</definedName>
    <definedName name="NINvc">#REF!</definedName>
    <definedName name="ninvl3p">#REF!</definedName>
    <definedName name="ning1p">#REF!</definedName>
    <definedName name="ningnc1p">#REF!</definedName>
    <definedName name="ningvl1p">#REF!</definedName>
    <definedName name="NJKÁHNLK">#REF!</definedName>
    <definedName name="nl">#REF!</definedName>
    <definedName name="NL12nc">#REF!</definedName>
    <definedName name="NL12vl">#REF!</definedName>
    <definedName name="nl1p">#REF!</definedName>
    <definedName name="nl3p">#REF!</definedName>
    <definedName name="nlnc3p">#REF!</definedName>
    <definedName name="nlnc3pha">#REF!</definedName>
    <definedName name="NLTK1p">#REF!</definedName>
    <definedName name="nlvl3p">#REF!</definedName>
    <definedName name="nn">#REF!</definedName>
    <definedName name="nn1p">#REF!</definedName>
    <definedName name="nn3p">#REF!</definedName>
    <definedName name="nnnc3p">#REF!</definedName>
    <definedName name="nnvl3p">#REF!</definedName>
    <definedName name="Nq">#REF!</definedName>
    <definedName name="nsc">#REF!</definedName>
    <definedName name="nsk">#REF!</definedName>
    <definedName name="Ng">#REF!</definedName>
    <definedName name="ngu" localSheetId="1" hidden="1">{"'Sheet1'!$L$16"}</definedName>
    <definedName name="ngu" localSheetId="2" hidden="1">{"'Sheet1'!$L$16"}</definedName>
    <definedName name="ngu" localSheetId="0" hidden="1">{"'Sheet1'!$L$16"}</definedName>
    <definedName name="ngu" hidden="1">{"'Sheet1'!$L$16"}</definedName>
    <definedName name="NH">#REF!</definedName>
    <definedName name="NHAÂN_COÂNG">#N/A</definedName>
    <definedName name="Nhan_xet_cua_dai">"Picture 1"</definedName>
    <definedName name="nhfffd" localSheetId="1">{"DZ-TDTB2.XLS","Dcksat.xls"}</definedName>
    <definedName name="nhfffd" localSheetId="2">{"DZ-TDTB2.XLS","Dcksat.xls"}</definedName>
    <definedName name="nhfffd" localSheetId="0">{"DZ-TDTB2.XLS","Dcksat.xls"}</definedName>
    <definedName name="nhfffd">{"DZ-TDTB2.XLS","Dcksat.xls"}</definedName>
    <definedName name="nhn">#REF!</definedName>
    <definedName name="NHot">#REF!</definedName>
    <definedName name="nhu">#REF!</definedName>
    <definedName name="nhua">#REF!</definedName>
    <definedName name="nhuad">#REF!</definedName>
    <definedName name="o">#REF!</definedName>
    <definedName name="O_M">#REF!</definedName>
    <definedName name="o_n_phÝ_1__thu_nhËp_th_ng">#REF!</definedName>
    <definedName name="Ö135">#REF!</definedName>
    <definedName name="OD">#REF!</definedName>
    <definedName name="ODC">#REF!</definedName>
    <definedName name="ODS">#REF!</definedName>
    <definedName name="ODU">#REF!</definedName>
    <definedName name="OM">#REF!</definedName>
    <definedName name="OMC">#REF!</definedName>
    <definedName name="OME">#REF!</definedName>
    <definedName name="OMW">#REF!</definedName>
    <definedName name="ong_cong_duc_san">#REF!</definedName>
    <definedName name="Ong_cong_hinh_hop_do_tai_cho">#REF!</definedName>
    <definedName name="Ongbaovecap">#REF!</definedName>
    <definedName name="Ongnoiday">#REF!</definedName>
    <definedName name="Ongnoidaybulongtachongrungtabu">#REF!</definedName>
    <definedName name="OngPVC">#REF!</definedName>
    <definedName name="OOM">#REF!</definedName>
    <definedName name="ophom">#REF!</definedName>
    <definedName name="ORD">#REF!</definedName>
    <definedName name="OrderTable" localSheetId="2" hidden="1">#REF!</definedName>
    <definedName name="OrderTable" hidden="1">#REF!</definedName>
    <definedName name="ORF">#REF!</definedName>
    <definedName name="PA">#REF!</definedName>
    <definedName name="panen">#REF!</definedName>
    <definedName name="Pd">#REF!</definedName>
    <definedName name="pic">#REF!</definedName>
    <definedName name="PileSize">#REF!</definedName>
    <definedName name="PileType">#REF!</definedName>
    <definedName name="PIP" localSheetId="2">BlankMacro1</definedName>
    <definedName name="PIP">BlankMacro1</definedName>
    <definedName name="PIPE2" localSheetId="2">BlankMacro1</definedName>
    <definedName name="PIPE2">BlankMacro1</definedName>
    <definedName name="PLOT">#REF!</definedName>
    <definedName name="PMUX">#REF!</definedName>
    <definedName name="PN">#REF!</definedName>
    <definedName name="PPP" localSheetId="2">BlankMacro1</definedName>
    <definedName name="PPP">BlankMacro1</definedName>
    <definedName name="PRC">#REF!</definedName>
    <definedName name="PRICE">#REF!</definedName>
    <definedName name="PRICE1">#REF!</definedName>
    <definedName name="Prin1">#REF!</definedName>
    <definedName name="Prin10">#REF!</definedName>
    <definedName name="Prin11">#REF!</definedName>
    <definedName name="Prin12">#REF!</definedName>
    <definedName name="Prin13">#REF!</definedName>
    <definedName name="Prin14">#REF!</definedName>
    <definedName name="Prin15">#REF!</definedName>
    <definedName name="Prin16">#REF!</definedName>
    <definedName name="Prin17">#REF!</definedName>
    <definedName name="Prin18">#REF!</definedName>
    <definedName name="Prin1a">#REF!</definedName>
    <definedName name="Prin2">#REF!</definedName>
    <definedName name="Prin20">#REF!</definedName>
    <definedName name="Prin21">#REF!</definedName>
    <definedName name="prin22">#REF!</definedName>
    <definedName name="Prin23">#REF!</definedName>
    <definedName name="prin23a">#REF!</definedName>
    <definedName name="prin2a">#REF!</definedName>
    <definedName name="Prin3">#REF!</definedName>
    <definedName name="Prin4">#REF!</definedName>
    <definedName name="Prin5">#REF!</definedName>
    <definedName name="prin51">#REF!</definedName>
    <definedName name="Prin6">#REF!</definedName>
    <definedName name="Prin7">#REF!</definedName>
    <definedName name="Prin8">#REF!</definedName>
    <definedName name="Prin9">#REF!</definedName>
    <definedName name="_xlnm.Print_Area" localSheetId="1">' Ke chi tiet ha the'!$A$2:$FW$1260</definedName>
    <definedName name="_xlnm.Print_Area" localSheetId="2">'BM-TH02'!$A$1:$G$50</definedName>
    <definedName name="_xlnm.Print_Area" localSheetId="0">'TH KL '!$A$2:$AA$170</definedName>
    <definedName name="_xlnm.Print_Area">#REF!</definedName>
    <definedName name="_xlnm.Print_Titles" localSheetId="1">' Ke chi tiet ha the'!$A:$G,' Ke chi tiet ha the'!$3:$5</definedName>
    <definedName name="_xlnm.Print_Titles" localSheetId="2">'BM-TH02'!$12:$12</definedName>
    <definedName name="_xlnm.Print_Titles" localSheetId="0">'TH KL '!$A:$D,'TH KL '!$5:$6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_Soil">#REF!</definedName>
    <definedName name="ProdForm" localSheetId="2" hidden="1">#REF!</definedName>
    <definedName name="ProdForm" hidden="1">#REF!</definedName>
    <definedName name="Product" localSheetId="2" hidden="1">#REF!</definedName>
    <definedName name="Product" hidden="1">#REF!</definedName>
    <definedName name="PROPOSAL">#REF!</definedName>
    <definedName name="pt">#REF!</definedName>
    <definedName name="PT_Duong">#REF!</definedName>
    <definedName name="ptbc">#REF!</definedName>
    <definedName name="PTC">#REF!</definedName>
    <definedName name="ptdg">#REF!</definedName>
    <definedName name="PTDG_cau">#REF!</definedName>
    <definedName name="ptdg_cong">#REF!</definedName>
    <definedName name="ptdg_duong">#REF!</definedName>
    <definedName name="PTE">#REF!</definedName>
    <definedName name="ptich3" localSheetId="1" hidden="1">{"'Sheet1'!$L$16"}</definedName>
    <definedName name="ptich3" localSheetId="2" hidden="1">{"'Sheet1'!$L$16"}</definedName>
    <definedName name="ptich3" localSheetId="0" hidden="1">{"'Sheet1'!$L$16"}</definedName>
    <definedName name="ptich3" hidden="1">{"'Sheet1'!$L$16"}</definedName>
    <definedName name="PtichDTL" localSheetId="1">[0]!rate</definedName>
    <definedName name="PtichDTL" localSheetId="2">[0]!rate</definedName>
    <definedName name="PtichDTL" localSheetId="0">[0]!rate</definedName>
    <definedName name="PtichDTL">[0]!rate</definedName>
    <definedName name="phanbtct_33">#N/A</definedName>
    <definedName name="phandien_33">#N/A</definedName>
    <definedName name="phannuoc_33">#N/A</definedName>
    <definedName name="phantich3" localSheetId="1" hidden="1">{"'Sheet1'!$L$16"}</definedName>
    <definedName name="phantich3" localSheetId="2" hidden="1">{"'Sheet1'!$L$16"}</definedName>
    <definedName name="phantich3" localSheetId="0" hidden="1">{"'Sheet1'!$L$16"}</definedName>
    <definedName name="phantich3" hidden="1">{"'Sheet1'!$L$16"}</definedName>
    <definedName name="phanxay_33">#N/A</definedName>
    <definedName name="phanhoanthien_33">#N/A</definedName>
    <definedName name="PHC">#REF!</definedName>
    <definedName name="Pheuhopgang">#REF!</definedName>
    <definedName name="phtuyen">#REF!</definedName>
    <definedName name="phu_luc_vua">#REF!</definedName>
    <definedName name="phugia">#REF!</definedName>
    <definedName name="Phukienduongday">#REF!</definedName>
    <definedName name="phuonglinh">#REF!</definedName>
    <definedName name="qc">#REF!</definedName>
    <definedName name="QDD">#REF!</definedName>
    <definedName name="ql">#REF!</definedName>
    <definedName name="qp">#REF!</definedName>
    <definedName name="QQ" localSheetId="2" hidden="1">{"'Sheet1'!$L$16"}</definedName>
    <definedName name="QQ" hidden="1">{"'Sheet1'!$L$16"}</definedName>
    <definedName name="qtdm">#REF!</definedName>
    <definedName name="qy">#REF!</definedName>
    <definedName name="qu">#REF!</definedName>
    <definedName name="r_">#REF!</definedName>
    <definedName name="ra11p">#REF!</definedName>
    <definedName name="ra13p">#REF!</definedName>
    <definedName name="raiasphalt100">#REF!</definedName>
    <definedName name="raiasphalt65">#REF!</definedName>
    <definedName name="rate">14000</definedName>
    <definedName name="raypb43">#REF!</definedName>
    <definedName name="RCArea" localSheetId="2" hidden="1">#REF!</definedName>
    <definedName name="RCArea" hidden="1">#REF!</definedName>
    <definedName name="Rcc">#REF!</definedName>
    <definedName name="RCF">#REF!</definedName>
    <definedName name="RCKM">#REF!</definedName>
    <definedName name="RDEC">#REF!</definedName>
    <definedName name="RDEFF">#REF!</definedName>
    <definedName name="RDFC">#REF!</definedName>
    <definedName name="RDFU">#REF!</definedName>
    <definedName name="RDLIF">#REF!</definedName>
    <definedName name="RDOM">#REF!</definedName>
    <definedName name="rdpcf">#REF!</definedName>
    <definedName name="RDRC">#REF!</definedName>
    <definedName name="RDRF">#REF!</definedName>
    <definedName name="_xlnm.Recorder">#REF!</definedName>
    <definedName name="RECOUT">#N/A</definedName>
    <definedName name="REG">#REF!</definedName>
    <definedName name="reportanz">#REF!</definedName>
    <definedName name="reportcf">#REF!</definedName>
    <definedName name="reportvcbE">#REF!</definedName>
    <definedName name="reportvcbV">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gdf" localSheetId="1" hidden="1">{"'Sheet1'!$L$16"}</definedName>
    <definedName name="rgdf" localSheetId="2" hidden="1">{"'Sheet1'!$L$16"}</definedName>
    <definedName name="rgdf" localSheetId="0" hidden="1">{"'Sheet1'!$L$16"}</definedName>
    <definedName name="rgdf" hidden="1">{"'Sheet1'!$L$16"}</definedName>
    <definedName name="RGLIF">#REF!</definedName>
    <definedName name="RHEC">#REF!</definedName>
    <definedName name="RHEFF">#REF!</definedName>
    <definedName name="RHHC">#REF!</definedName>
    <definedName name="RHLIF">#REF!</definedName>
    <definedName name="RHOM">#REF!</definedName>
    <definedName name="RIR">#REF!</definedName>
    <definedName name="RLF">#REF!</definedName>
    <definedName name="RLKM">#REF!</definedName>
    <definedName name="RLL">#REF!</definedName>
    <definedName name="RLOM">#REF!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PLA" localSheetId="1" hidden="1">{"'Sheet1'!$L$16"}</definedName>
    <definedName name="RPLA" localSheetId="2" hidden="1">{"'Sheet1'!$L$16"}</definedName>
    <definedName name="RPLA" localSheetId="0" hidden="1">{"'Sheet1'!$L$16"}</definedName>
    <definedName name="RPLA" hidden="1">{"'Sheet1'!$L$16"}</definedName>
    <definedName name="RPHEC">#REF!</definedName>
    <definedName name="RPHLIF">#REF!</definedName>
    <definedName name="RPHOM">#REF!</definedName>
    <definedName name="RPHPC">#REF!</definedName>
    <definedName name="RSBC">#REF!</definedName>
    <definedName name="RSBLIF">#REF!</definedName>
    <definedName name="RSIC">#REF!</definedName>
    <definedName name="RSIN">#REF!</definedName>
    <definedName name="RSLIF">#REF!</definedName>
    <definedName name="RSOM">#REF!</definedName>
    <definedName name="RSPI">#REF!</definedName>
    <definedName name="RSSC">#REF!</definedName>
    <definedName name="RWTPlo">#REF!</definedName>
    <definedName name="RWTPhi">#REF!</definedName>
    <definedName name="s1_">#REF!</definedName>
    <definedName name="s2_">#REF!</definedName>
    <definedName name="s3_">#REF!</definedName>
    <definedName name="salan200">#REF!</definedName>
    <definedName name="salan400">#REF!</definedName>
    <definedName name="san">#REF!</definedName>
    <definedName name="sc" localSheetId="1">'[10]Đgiá 366'!$A$7:$H$9000</definedName>
    <definedName name="sc" localSheetId="2">'[11]Đgiá 366'!$A$7:$H$9000</definedName>
    <definedName name="sc" localSheetId="0">'[10]Đgiá 366'!$A$7:$H$9000</definedName>
    <definedName name="sc">'[12]Đgiá 366'!$A$7:$H$9000</definedName>
    <definedName name="scao98">#REF!</definedName>
    <definedName name="scv">#REF!</definedName>
    <definedName name="SCH">#REF!</definedName>
    <definedName name="Schaltfläche2_BeiKlick">#N/A</definedName>
    <definedName name="sd1p">#REF!</definedName>
    <definedName name="sdcsd" localSheetId="1" hidden="1">{"'Sheet1'!$L$16"}</definedName>
    <definedName name="sdcsd" localSheetId="2" hidden="1">{"'Sheet1'!$L$16"}</definedName>
    <definedName name="sdcsd" localSheetId="0" hidden="1">{"'Sheet1'!$L$16"}</definedName>
    <definedName name="sdcsd" hidden="1">{"'Sheet1'!$L$16"}</definedName>
    <definedName name="sdf" localSheetId="1" hidden="1">{"'Sheet1'!$L$16"}</definedName>
    <definedName name="sdf" localSheetId="2" hidden="1">{"'Sheet1'!$L$16"}</definedName>
    <definedName name="sdf" localSheetId="0" hidden="1">{"'Sheet1'!$L$16"}</definedName>
    <definedName name="sdf" hidden="1">{"'Sheet1'!$L$16"}</definedName>
    <definedName name="SDMONG">#REF!</definedName>
    <definedName name="Sheet1">#REF!</definedName>
    <definedName name="sheet2" localSheetId="1" hidden="1">{"'Sheet1'!$L$16"}</definedName>
    <definedName name="sheet2" localSheetId="2" hidden="1">{"'Sheet1'!$L$16"}</definedName>
    <definedName name="sheet2" localSheetId="0" hidden="1">{"'Sheet1'!$L$16"}</definedName>
    <definedName name="sheet2" hidden="1">{"'Sheet1'!$L$16"}</definedName>
    <definedName name="sho">#REF!</definedName>
    <definedName name="Shoes">#REF!</definedName>
    <definedName name="sht1p">#REF!</definedName>
    <definedName name="sieucao">#REF!</definedName>
    <definedName name="SIGN">#REF!</definedName>
    <definedName name="SIZE">#REF!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lg">#REF!</definedName>
    <definedName name="SMBA">#REF!</definedName>
    <definedName name="So_Chu.Drop1">#N/A</definedName>
    <definedName name="So_Chu.Drop1_20">NA()</definedName>
    <definedName name="So_Chu.Drop1_21">NA()</definedName>
    <definedName name="So_Chu.Drop3">#N/A</definedName>
    <definedName name="So_Chu.Drop3_20">NA()</definedName>
    <definedName name="So_Chu.Drop3_21">NA()</definedName>
    <definedName name="So_Chu.So_Xau">#N/A</definedName>
    <definedName name="So_Chu.So_Xau_20">NA()</definedName>
    <definedName name="So_Chu.So_Xau_21">NA()</definedName>
    <definedName name="So_Xau">#N/A</definedName>
    <definedName name="So_Xau_1">#N/A</definedName>
    <definedName name="So_Xau_10">#N/A</definedName>
    <definedName name="So_Xau_11">#N/A</definedName>
    <definedName name="So_Xau_14">#N/A</definedName>
    <definedName name="So_Xau_19">#N/A</definedName>
    <definedName name="So_Xau_20">#N/A</definedName>
    <definedName name="So_Xau_21">#N/A</definedName>
    <definedName name="So_Xau_22">#N/A</definedName>
    <definedName name="So_Xau_7">#N/A</definedName>
    <definedName name="So_Xau_9">#N/A</definedName>
    <definedName name="soc3p">#REF!</definedName>
    <definedName name="soi">#REF!</definedName>
    <definedName name="soichon12">#REF!</definedName>
    <definedName name="soichon24">#REF!</definedName>
    <definedName name="soichon46">#REF!</definedName>
    <definedName name="SoilType">#REF!</definedName>
    <definedName name="solieu">#REF!</definedName>
    <definedName name="SOLIEUDA">[13]PHU_LUC!$D$4:$J$73</definedName>
    <definedName name="SOLIEUDA_2">[13]PHU_LUC!$D$64:$J$73</definedName>
    <definedName name="SORT">#REF!</definedName>
    <definedName name="Spanner_Auto_File">"C:\My Documents\tinh cdo.x2a"</definedName>
    <definedName name="SPEC">#REF!</definedName>
    <definedName name="SpecialPrice" localSheetId="2" hidden="1">#REF!</definedName>
    <definedName name="SpecialPrice" hidden="1">#REF!</definedName>
    <definedName name="SPECSUMMARY">#REF!</definedName>
    <definedName name="spk1p">#REF!</definedName>
    <definedName name="ss" localSheetId="2" hidden="1">{"Offgrid",#N/A,FALSE,"OFFGRID";"Region",#N/A,FALSE,"REGION";"Offgrid -2",#N/A,FALSE,"OFFGRID";"WTP",#N/A,FALSE,"WTP";"WTP -2",#N/A,FALSE,"WTP";"Project",#N/A,FALSE,"PROJECT";"Summary -2",#N/A,FALSE,"SUMMARY"}</definedName>
    <definedName name="ss" localSheetId="0" hidden="1">{"Offgrid",#N/A,FALSE,"OFFGRID";"Region",#N/A,FALSE,"REGION";"Offgrid -2",#N/A,FALSE,"OFFGRID";"WTP",#N/A,FALSE,"WTP";"WTP -2",#N/A,FALSE,"WTP";"Project",#N/A,FALSE,"PROJECT";"Summary -2",#N/A,FALSE,"SUMMARY"}</definedName>
    <definedName name="ss">BlankMacro1</definedName>
    <definedName name="sss">#REF!</definedName>
    <definedName name="ssssssss" localSheetId="2" hidden="1">{"'Sheet1'!$L$16"}</definedName>
    <definedName name="ssssssss" localSheetId="0" hidden="1">{"'Sheet1'!$L$16"}</definedName>
    <definedName name="ssssssss" hidden="1">{"'Sheet1'!$L$16"}</definedName>
    <definedName name="st1p">#REF!</definedName>
    <definedName name="START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ck.">#REF!</definedName>
    <definedName name="std.">#REF!</definedName>
    <definedName name="SU">#REF!</definedName>
    <definedName name="SUL">#REF!</definedName>
    <definedName name="SUMMARY">#REF!</definedName>
    <definedName name="SW">#REF!</definedName>
    <definedName name="SX_Lapthao_khungV_Sdao">#REF!</definedName>
    <definedName name="t..">#REF!</definedName>
    <definedName name="T.nhËp">#REF!</definedName>
    <definedName name="T_Hoanvon">#N/A</definedName>
    <definedName name="t101p">#REF!</definedName>
    <definedName name="t103p">#REF!</definedName>
    <definedName name="t10nc1p">#REF!</definedName>
    <definedName name="t10vl1p">#REF!</definedName>
    <definedName name="t121p">#REF!</definedName>
    <definedName name="t123p">#REF!</definedName>
    <definedName name="T12vc">#REF!</definedName>
    <definedName name="t141p">#REF!</definedName>
    <definedName name="t143p">#REF!</definedName>
    <definedName name="t14nc3p">#REF!</definedName>
    <definedName name="t14vl3p">#REF!</definedName>
    <definedName name="ta">#REF!</definedName>
    <definedName name="Tæng_c_ng_suÊt_hiÖn_t_i">"THOP"</definedName>
    <definedName name="Tæng_c_ng_ty_VINACONEX">#REF!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m">#REF!</definedName>
    <definedName name="tamdan">#REF!</definedName>
    <definedName name="TAMTINH">#REF!</definedName>
    <definedName name="tao" localSheetId="1" hidden="1">{"'Sheet1'!$L$16"}</definedName>
    <definedName name="tao" localSheetId="2" hidden="1">{"'Sheet1'!$L$16"}</definedName>
    <definedName name="tao" localSheetId="0" hidden="1">{"'Sheet1'!$L$16"}</definedName>
    <definedName name="tao" hidden="1">{"'Sheet1'!$L$16"}</definedName>
    <definedName name="taukeo150">#REF!</definedName>
    <definedName name="taun">#REF!</definedName>
    <definedName name="TaxTB">5%</definedName>
    <definedName name="TaxTV">10%</definedName>
    <definedName name="TaxXL">5%</definedName>
    <definedName name="TB_CS">#REF!</definedName>
    <definedName name="TBA" localSheetId="2" hidden="1">{"'Sheet1'!$L$16"}</definedName>
    <definedName name="TBA" hidden="1">{"'Sheet1'!$L$16"}</definedName>
    <definedName name="tbl_ProdInfo" localSheetId="2" hidden="1">#REF!</definedName>
    <definedName name="tbl_ProdInfo" hidden="1">#REF!</definedName>
    <definedName name="TBSGP">#REF!</definedName>
    <definedName name="tbtram">#REF!</definedName>
    <definedName name="TBXD">#REF!</definedName>
    <definedName name="TC_NHANH1">#REF!</definedName>
    <definedName name="Tchuan">#REF!</definedName>
    <definedName name="td10vl">#REF!</definedName>
    <definedName name="td12nc">#REF!</definedName>
    <definedName name="TD12vl">#REF!</definedName>
    <definedName name="td1p">#REF!</definedName>
    <definedName name="TD1p1nc">#REF!</definedName>
    <definedName name="td1p1vc">#REF!</definedName>
    <definedName name="TD1p1vl">#REF!</definedName>
    <definedName name="td3p">#REF!</definedName>
    <definedName name="TDctnc">#REF!</definedName>
    <definedName name="TDctvc">#REF!</definedName>
    <definedName name="TDctvl">#REF!</definedName>
    <definedName name="TDDZ04">#REF!</definedName>
    <definedName name="TDDZ22">#REF!</definedName>
    <definedName name="tdia">#REF!</definedName>
    <definedName name="tdnc1p">#REF!</definedName>
    <definedName name="TDT">#REF!</definedName>
    <definedName name="tdtr2cnc">#REF!</definedName>
    <definedName name="tdtr2cvl">#REF!</definedName>
    <definedName name="tdvl1p">#REF!</definedName>
    <definedName name="tecnuoc5">#REF!</definedName>
    <definedName name="tem" localSheetId="1" hidden="1">{"'Sheet1'!$L$16"}</definedName>
    <definedName name="tem" localSheetId="2" hidden="1">{"'Sheet1'!$L$16"}</definedName>
    <definedName name="tem" localSheetId="0" hidden="1">{"'Sheet1'!$L$16"}</definedName>
    <definedName name="tem" hidden="1">{"'Sheet1'!$L$16"}</definedName>
    <definedName name="Ten">VLOOKUP(#REF!,#REF!,2,FALSE)</definedName>
    <definedName name="tenck">#REF!</definedName>
    <definedName name="tenvung">#REF!</definedName>
    <definedName name="TextRefCopyRangeCount" hidden="1">1</definedName>
    <definedName name="TGLS">#REF!</definedName>
    <definedName name="TGNH">#REF!</definedName>
    <definedName name="TI">#REF!</definedName>
    <definedName name="ti_gia">15740</definedName>
    <definedName name="Tien">#REF!</definedName>
    <definedName name="TIENLUONG">#REF!</definedName>
    <definedName name="Tiepdiama">9500</definedName>
    <definedName name="Tim_Lan_Xuat_Hien">#REF!</definedName>
    <definedName name="Tim_lan_xuat_hien_cong">#REF!</definedName>
    <definedName name="tim_xuat_hien">#REF!</definedName>
    <definedName name="TIT">#REF!</definedName>
    <definedName name="TITAN">#REF!</definedName>
    <definedName name="TKP">#REF!</definedName>
    <definedName name="TKYB">"TKYB"</definedName>
    <definedName name="TL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e">#REF!</definedName>
    <definedName name="TMDT1">#REF!</definedName>
    <definedName name="TMDT2">#REF!</definedName>
    <definedName name="TMDTmoi">#REF!</definedName>
    <definedName name="TN">#REF!</definedName>
    <definedName name="TN_b_qu_n">#REF!</definedName>
    <definedName name="tnk">1.5</definedName>
    <definedName name="Toanbo">#REF!</definedName>
    <definedName name="toi5t">#REF!</definedName>
    <definedName name="Tonmai">#REF!</definedName>
    <definedName name="Tong">#REF!</definedName>
    <definedName name="tongbt">#REF!</definedName>
    <definedName name="tongcong">#REF!</definedName>
    <definedName name="tongdientich">#REF!</definedName>
    <definedName name="TONGDUTOAN">#REF!</definedName>
    <definedName name="tongthep">#REF!</definedName>
    <definedName name="tongthetich">#REF!</definedName>
    <definedName name="TPLRP">#REF!</definedName>
    <definedName name="ts">#REF!</definedName>
    <definedName name="tsI">#REF!</definedName>
    <definedName name="tt">#REF!</definedName>
    <definedName name="TT_1P">#REF!</definedName>
    <definedName name="TT_3p">#REF!</definedName>
    <definedName name="ttbt">#REF!</definedName>
    <definedName name="ttdb">1.2</definedName>
    <definedName name="TTDZ">#REF!</definedName>
    <definedName name="TTDZ35">#REF!</definedName>
    <definedName name="TTVAn5">#REF!</definedName>
    <definedName name="tthanh">#REF!</definedName>
    <definedName name="tthi">#REF!</definedName>
    <definedName name="ttronmk">#REF!</definedName>
    <definedName name="tu" localSheetId="1">{"Book1","CuaRao.xls","huong kho.xls"}</definedName>
    <definedName name="tu" localSheetId="2">{"Book1","CuaRao.xls","huong kho.xls"}</definedName>
    <definedName name="tu" localSheetId="0">{"Book1","CuaRao.xls","huong kho.xls"}</definedName>
    <definedName name="tu">{"Book1","CuaRao.xls","huong kho.xls"}</definedName>
    <definedName name="tuan" localSheetId="1">[0]!Drop2</definedName>
    <definedName name="tuan" localSheetId="2">Drop2</definedName>
    <definedName name="tuan" localSheetId="0">Drop2</definedName>
    <definedName name="tuan">Drop2</definedName>
    <definedName name="Tuong_chan">#REF!</definedName>
    <definedName name="Tuvan">#REF!</definedName>
    <definedName name="Tuyenquang">#REF!</definedName>
    <definedName name="tuyequang">#REF!</definedName>
    <definedName name="tv75nc">#REF!</definedName>
    <definedName name="tv75vl">#REF!</definedName>
    <definedName name="ty_le">#REF!</definedName>
    <definedName name="ty_le_2">#REF!</definedName>
    <definedName name="ty_le_3">#REF!</definedName>
    <definedName name="ty_le_BTN">#REF!</definedName>
    <definedName name="Ty_le1">#REF!</definedName>
    <definedName name="TYT" localSheetId="2">BlankMacro1</definedName>
    <definedName name="TYT">BlankMacro1</definedName>
    <definedName name="th" localSheetId="1" hidden="1">{"'Sheet1'!$L$16"}</definedName>
    <definedName name="th" localSheetId="2" hidden="1">{"'Sheet1'!$L$16"}</definedName>
    <definedName name="th" localSheetId="0" hidden="1">{"'Sheet1'!$L$16"}</definedName>
    <definedName name="th" hidden="1">{"'Sheet1'!$L$16"}</definedName>
    <definedName name="TH.tinh">#REF!</definedName>
    <definedName name="Thang11.03" localSheetId="2" hidden="1">{"'Sheet1'!$L$16"}</definedName>
    <definedName name="Thang11.03" hidden="1">{"'Sheet1'!$L$16"}</definedName>
    <definedName name="thanh" localSheetId="1" hidden="1">{"'Sheet1'!$L$16"}</definedName>
    <definedName name="thanh" localSheetId="2" hidden="1">{"'Sheet1'!$L$16"}</definedName>
    <definedName name="thanh" localSheetId="0" hidden="1">{"'Sheet1'!$L$16"}</definedName>
    <definedName name="thanh" hidden="1">{"'Sheet1'!$L$16"}</definedName>
    <definedName name="Thanh_LC_tayvin">#REF!</definedName>
    <definedName name="thanhdul">#REF!</definedName>
    <definedName name="thanhtien">#REF!</definedName>
    <definedName name="thaodo">#REF!</definedName>
    <definedName name="Thautinh">#REF!</definedName>
    <definedName name="THchon">#REF!</definedName>
    <definedName name="thdt">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ban">#REF!</definedName>
    <definedName name="thepbuoc">#REF!</definedName>
    <definedName name="ThepDinh">#REF!</definedName>
    <definedName name="thepgoc25_60">#REF!</definedName>
    <definedName name="thepgoc63_75">#REF!</definedName>
    <definedName name="thepgoc80_100">#REF!</definedName>
    <definedName name="thepma">10500</definedName>
    <definedName name="Thepson">12500</definedName>
    <definedName name="theptron">#REF!</definedName>
    <definedName name="theptron12">#REF!</definedName>
    <definedName name="theptron14_22">#REF!</definedName>
    <definedName name="theptron6_8">#REF!</definedName>
    <definedName name="thetichck">#REF!</definedName>
    <definedName name="THGO1pnc">#REF!</definedName>
    <definedName name="thht">#REF!</definedName>
    <definedName name="THI">#REF!</definedName>
    <definedName name="thinghiem">#REF!</definedName>
    <definedName name="ThiNghiemGiaBinh" localSheetId="1">{"DZ-TDTB2.XLS","Dcksat.xls"}</definedName>
    <definedName name="ThiNghiemGiaBinh" localSheetId="2">{"DZ-TDTB2.XLS","Dcksat.xls"}</definedName>
    <definedName name="ThiNghiemGiaBinh" localSheetId="0">{"DZ-TDTB2.XLS","Dcksat.xls"}</definedName>
    <definedName name="ThiNghiemGiaBinh">{"DZ-TDTB2.XLS","Dcksat.xls"}</definedName>
    <definedName name="thkp3">#REF!</definedName>
    <definedName name="THKS" localSheetId="1" hidden="1">{"'Sheet1'!$L$16"}</definedName>
    <definedName name="THKS" localSheetId="2" hidden="1">{"'Sheet1'!$L$16"}</definedName>
    <definedName name="THKS" localSheetId="0" hidden="1">{"'Sheet1'!$L$16"}</definedName>
    <definedName name="THKS" hidden="1">{"'Sheet1'!$L$16"}</definedName>
    <definedName name="THKSTK">#REF!</definedName>
    <definedName name="thop">#REF!</definedName>
    <definedName name="thothucong">#REF!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LMcap">#REF!</definedName>
    <definedName name="thtt">#REF!</definedName>
    <definedName name="thue">6</definedName>
    <definedName name="thuhoi">#REF!</definedName>
    <definedName name="thuy" localSheetId="1" hidden="1">{"'Sheet1'!$L$16"}</definedName>
    <definedName name="thuy" localSheetId="2" hidden="1">{"'Sheet1'!$L$16"}</definedName>
    <definedName name="thuy" localSheetId="0" hidden="1">{"'Sheet1'!$L$16"}</definedName>
    <definedName name="thuy" hidden="1">{"'Sheet1'!$L$16"}</definedName>
    <definedName name="THvon">#REF!</definedName>
    <definedName name="THXD2" localSheetId="1" hidden="1">{"'Sheet1'!$L$16"}</definedName>
    <definedName name="THXD2" localSheetId="2" hidden="1">{"'Sheet1'!$L$16"}</definedName>
    <definedName name="THXD2" localSheetId="0" hidden="1">{"'Sheet1'!$L$16"}</definedName>
    <definedName name="THXD2" hidden="1">{"'Sheet1'!$L$16"}</definedName>
    <definedName name="Tra_Cot">#REF!</definedName>
    <definedName name="Tra_DM_su_dung">#REF!</definedName>
    <definedName name="Tra_don_gia_KS">#REF!</definedName>
    <definedName name="Tra_gia">#REF!</definedName>
    <definedName name="Tra_ten_cong">#REF!</definedName>
    <definedName name="Tra_tim_hang_mucPT_trung">#REF!</definedName>
    <definedName name="Tra_TL">#REF!</definedName>
    <definedName name="Tra_ty_le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b">#REF!</definedName>
    <definedName name="TraDAH_H">#REF!</definedName>
    <definedName name="TRADE2">#REF!</definedName>
    <definedName name="trambt30">#REF!</definedName>
    <definedName name="trambt60">#REF!</definedName>
    <definedName name="tramtronbt30">#REF!</definedName>
    <definedName name="TRAvH">#REF!</definedName>
    <definedName name="TRAVL">#REF!</definedName>
    <definedName name="TrÇn_V_n_Minh">#REF!</definedName>
    <definedName name="TRISO">#REF!</definedName>
    <definedName name="tronvua250">#REF!</definedName>
    <definedName name="trt">#REF!</definedName>
    <definedName name="tru_can">#REF!</definedName>
    <definedName name="trung" localSheetId="1">{"Thuxm2.xls","Sheet1"}</definedName>
    <definedName name="trung" localSheetId="2">{"Thuxm2.xls","Sheet1"}</definedName>
    <definedName name="trung" localSheetId="0">{"Thuxm2.xls","Sheet1"}</definedName>
    <definedName name="trung">{"Thuxm2.xls","Sheet1"}</definedName>
    <definedName name="u">#N/A</definedName>
    <definedName name="unitt" localSheetId="2">BlankMacro1</definedName>
    <definedName name="unitt">BlankMacro1</definedName>
    <definedName name="UNL">#REF!</definedName>
    <definedName name="upnoc">#REF!</definedName>
    <definedName name="usd">#REF!</definedName>
    <definedName name="ut" localSheetId="2">BlankMacro1</definedName>
    <definedName name="ut">BlankMacro1</definedName>
    <definedName name="v">#REF!</definedName>
    <definedName name="V.1">#REF!</definedName>
    <definedName name="V.10">#REF!</definedName>
    <definedName name="V.11">#REF!</definedName>
    <definedName name="V.12">#REF!</definedName>
    <definedName name="V.13">#REF!</definedName>
    <definedName name="V.14">#REF!</definedName>
    <definedName name="V.15">#REF!</definedName>
    <definedName name="V.16">#REF!</definedName>
    <definedName name="V.17">#REF!</definedName>
    <definedName name="V.18">#REF!</definedName>
    <definedName name="V.2">#REF!</definedName>
    <definedName name="V.3">#REF!</definedName>
    <definedName name="V.4">#REF!</definedName>
    <definedName name="V.5">#REF!</definedName>
    <definedName name="V.6">#REF!</definedName>
    <definedName name="V.7">#REF!</definedName>
    <definedName name="V.8">#REF!</definedName>
    <definedName name="V.9">#REF!</definedName>
    <definedName name="V_a_b__t_ng_M200____1x2">#N/A</definedName>
    <definedName name="VAÄT_LIEÄU">"nhandongia"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RIINST">#REF!</definedName>
    <definedName name="VARIPURC">#REF!</definedName>
    <definedName name="vatlieu">#REF!</definedName>
    <definedName name="vbtchongnuocm300">#REF!</definedName>
    <definedName name="vbtm150">#REF!</definedName>
    <definedName name="vbtm300">#REF!</definedName>
    <definedName name="vbtm400">#REF!</definedName>
    <definedName name="vc">#REF!</definedName>
    <definedName name="vcbtemp">#REF!</definedName>
    <definedName name="VCC">#REF!</definedName>
    <definedName name="vccatv">#REF!</definedName>
    <definedName name="vccot">#REF!</definedName>
    <definedName name="vccot35">#REF!</definedName>
    <definedName name="vccott">#REF!</definedName>
    <definedName name="vccottt">#REF!</definedName>
    <definedName name="VCD">#REF!</definedName>
    <definedName name="vcda">#REF!</definedName>
    <definedName name="vcdatc2">#REF!</definedName>
    <definedName name="vcdatc3">#REF!</definedName>
    <definedName name="vcdatd">#REF!</definedName>
    <definedName name="vcday">#REF!</definedName>
    <definedName name="vcdc">#REF!</definedName>
    <definedName name="vcdctc">#REF!</definedName>
    <definedName name="VCDD" localSheetId="1">[14]dongiaVCDD!$A$6:$F$106</definedName>
    <definedName name="VCDD" localSheetId="2">[15]dongiaVCDD!$A$6:$F$106</definedName>
    <definedName name="VCDD" localSheetId="0">[14]dongiaVCDD!$A$6:$F$106</definedName>
    <definedName name="VCDD">[16]dongiaVCDD!$A$6:$F$106</definedName>
    <definedName name="vcddx">#REF!</definedName>
    <definedName name="vcg">#REF!</definedName>
    <definedName name="vcgo">#REF!</definedName>
    <definedName name="vcn">#REF!</definedName>
    <definedName name="VCP">#REF!</definedName>
    <definedName name="vcpk">#REF!</definedName>
    <definedName name="VCPK4">#REF!</definedName>
    <definedName name="vcsu">#REF!</definedName>
    <definedName name="vct">#REF!</definedName>
    <definedName name="vctb">#REF!</definedName>
    <definedName name="vctc" localSheetId="1">'[17]VC đ. ngắn'!$C$12:$Q$43</definedName>
    <definedName name="vctc" localSheetId="2">'[18]VC đ. ngắn'!$C$12:$Q$43</definedName>
    <definedName name="vctc" localSheetId="0">'[17]VC đ. ngắn'!$C$12:$Q$43</definedName>
    <definedName name="vctc">'[19]VC đ. ngắn'!$C$12:$Q$43</definedName>
    <definedName name="vctmong">#REF!</definedName>
    <definedName name="vctqlk">#REF!</definedName>
    <definedName name="VCTT">#REF!</definedName>
    <definedName name="vctre">#REF!</definedName>
    <definedName name="vcvnlk">#REF!</definedName>
    <definedName name="vcxi">#REF!</definedName>
    <definedName name="vcxm">#REF!</definedName>
    <definedName name="VCHT">#REF!</definedName>
    <definedName name="vd3p">#REF!</definedName>
    <definedName name="vgk">#REF!</definedName>
    <definedName name="vgt">#REF!</definedName>
    <definedName name="Viet" localSheetId="2" hidden="1">{"'Sheet1'!$L$16"}</definedName>
    <definedName name="Viet" hidden="1">{"'Sheet1'!$L$16"}</definedName>
    <definedName name="VIEW">#REF!</definedName>
    <definedName name="vk">#REF!</definedName>
    <definedName name="vkcauthang">#REF!</definedName>
    <definedName name="vksan">#REF!</definedName>
    <definedName name="vl">#REF!</definedName>
    <definedName name="VL_CSC">#REF!</definedName>
    <definedName name="VL_CSCT">#REF!</definedName>
    <definedName name="VL_CTXD">#REF!</definedName>
    <definedName name="VL_RD">#REF!</definedName>
    <definedName name="VL_TD">#REF!</definedName>
    <definedName name="vl1p">#REF!</definedName>
    <definedName name="vl3p">#REF!</definedName>
    <definedName name="VLBS">#N/A</definedName>
    <definedName name="vlc">#REF!</definedName>
    <definedName name="Vlcap0.7">#REF!</definedName>
    <definedName name="VLcap1">#REF!</definedName>
    <definedName name="VLCT3p">#REF!</definedName>
    <definedName name="vlctbb">#REF!</definedName>
    <definedName name="vldn400">#REF!</definedName>
    <definedName name="vldn600">#REF!</definedName>
    <definedName name="VLIEU">#REF!</definedName>
    <definedName name="VLNC">#REF!</definedName>
    <definedName name="vltram">#REF!</definedName>
    <definedName name="VLxaydung">#REF!</definedName>
    <definedName name="voicuc">#REF!</definedName>
    <definedName name="Von.KL">#REF!</definedName>
    <definedName name="vr3p">#REF!</definedName>
    <definedName name="VT">#N/A</definedName>
    <definedName name="VT04HungLoc">#REF!</definedName>
    <definedName name="vtu">#REF!</definedName>
    <definedName name="Vu">#REF!</definedName>
    <definedName name="VuaBT">#REF!</definedName>
    <definedName name="vuademcong">#REF!</definedName>
    <definedName name="vuaxm">#REF!</definedName>
    <definedName name="vuaxm100">#REF!</definedName>
    <definedName name="vuaxm75">#REF!</definedName>
    <definedName name="vung">#REF!</definedName>
    <definedName name="vxuan">#REF!</definedName>
    <definedName name="W">#REF!</definedName>
    <definedName name="watertruck">#REF!</definedName>
    <definedName name="wb">#REF!</definedName>
    <definedName name="WIRE1">5</definedName>
    <definedName name="wrn.chi._.tiÆt." localSheetId="2" hidden="1">{#N/A,#N/A,FALSE,"Chi tiÆt"}</definedName>
    <definedName name="wrn.chi._.tiÆt." localSheetId="0" hidden="1">{#N/A,#N/A,FALSE,"Chi tiÆt"}</definedName>
    <definedName name="wrn.chi._.tiÆt." hidden="1">{#N/A,#N/A,FALSE,"Chi tiÆt"}</definedName>
    <definedName name="wrn.Report." localSheetId="2" hidden="1">{"Offgrid",#N/A,FALSE,"OFFGRID";"Region",#N/A,FALSE,"REGION";"Offgrid -2",#N/A,FALSE,"OFFGRID";"WTP",#N/A,FALSE,"WTP";"WTP -2",#N/A,FALSE,"WTP";"Project",#N/A,FALSE,"PROJECT";"Summary -2",#N/A,FALSE,"SUMMARY"}</definedName>
    <definedName name="wrn.Report.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vd." localSheetId="2" hidden="1">{#N/A,#N/A,TRUE,"BT M200 da 10x20"}</definedName>
    <definedName name="wrn.vd." hidden="1">{#N/A,#N/A,TRUE,"BT M200 da 10x20"}</definedName>
    <definedName name="wrnf.report" localSheetId="2" hidden="1">{"Offgrid",#N/A,FALSE,"OFFGRID";"Region",#N/A,FALSE,"REGION";"Offgrid -2",#N/A,FALSE,"OFFGRID";"WTP",#N/A,FALSE,"WTP";"WTP -2",#N/A,FALSE,"WTP";"Project",#N/A,FALSE,"PROJECT";"Summary -2",#N/A,FALSE,"SUMMARY"}</definedName>
    <definedName name="wrnf.report" localSheetId="0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up">#REF!</definedName>
    <definedName name="WW">#N/A</definedName>
    <definedName name="X">#REF!</definedName>
    <definedName name="x_list">#REF!</definedName>
    <definedName name="x1_">#REF!</definedName>
    <definedName name="x1pind">#REF!</definedName>
    <definedName name="X1pINDvc">#REF!</definedName>
    <definedName name="x1pint">#REF!</definedName>
    <definedName name="x1ping">#REF!</definedName>
    <definedName name="X1pINGvc">#REF!</definedName>
    <definedName name="x2_">#REF!</definedName>
    <definedName name="x4.1.1">#REF!</definedName>
    <definedName name="x4.3.21">#REF!</definedName>
    <definedName name="x4.3.22">#REF!</definedName>
    <definedName name="XA">'[20]Ng.hàng xà+bulong'!$E$5:$F$535</definedName>
    <definedName name="XADZ04">#REF!</definedName>
    <definedName name="Xatram">#REF!</definedName>
    <definedName name="XAYLAP_TO">[13]TONGHOPCHIPHIXAYLAP!$B$7:$F$39</definedName>
    <definedName name="XCCDZ22">#REF!</definedName>
    <definedName name="XCCT">0.5</definedName>
    <definedName name="xcp">#REF!</definedName>
    <definedName name="xd0.6">#REF!</definedName>
    <definedName name="xd1.3">#REF!</definedName>
    <definedName name="xd1.5">#REF!</definedName>
    <definedName name="XDAUTRAMDZ22">#REF!</definedName>
    <definedName name="xdd">#REF!</definedName>
    <definedName name="XDDHT">#REF!</definedName>
    <definedName name="XDDZ22">#REF!</definedName>
    <definedName name="XDGHDZ22">#REF!</definedName>
    <definedName name="XDHDZ22">#REF!</definedName>
    <definedName name="XDTDZ22">#REF!</definedName>
    <definedName name="xe">#REF!</definedName>
    <definedName name="xelaodam">#REF!</definedName>
    <definedName name="xethung10t">#REF!</definedName>
    <definedName name="xetreo">#REF!</definedName>
    <definedName name="xfco">#REF!</definedName>
    <definedName name="xfco3p">#REF!</definedName>
    <definedName name="xfcotnc">#REF!</definedName>
    <definedName name="xfcotvl">#REF!</definedName>
    <definedName name="XFTDZ22">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i">#REF!</definedName>
    <definedName name="xig">#REF!</definedName>
    <definedName name="xig1">#REF!</definedName>
    <definedName name="xig1p">#REF!</definedName>
    <definedName name="xig3p">#REF!</definedName>
    <definedName name="xignc3p">#REF!</definedName>
    <definedName name="XIGvc">#REF!</definedName>
    <definedName name="xigvl3p">#REF!</definedName>
    <definedName name="xin">#REF!</definedName>
    <definedName name="xin190">#REF!</definedName>
    <definedName name="xin1903p">#REF!</definedName>
    <definedName name="xin2903p">#REF!</definedName>
    <definedName name="xin290nc3p">#REF!</definedName>
    <definedName name="xin290vl3p">#REF!</definedName>
    <definedName name="xin3p">#REF!</definedName>
    <definedName name="xind">#REF!</definedName>
    <definedName name="xind1p">#REF!</definedName>
    <definedName name="xind3p">#REF!</definedName>
    <definedName name="xindnc1p">#REF!</definedName>
    <definedName name="xindvl1p">#REF!</definedName>
    <definedName name="xinnc3p">#REF!</definedName>
    <definedName name="xint1p">#REF!</definedName>
    <definedName name="XINvc">#REF!</definedName>
    <definedName name="xinvl3p">#REF!</definedName>
    <definedName name="xing1p">#REF!</definedName>
    <definedName name="xingnc1p">#REF!</definedName>
    <definedName name="xingvl1p">#REF!</definedName>
    <definedName name="xit">#REF!</definedName>
    <definedName name="xit1">#REF!</definedName>
    <definedName name="xit1p">#REF!</definedName>
    <definedName name="xit2nc3p">#REF!</definedName>
    <definedName name="xit2vl3p">#REF!</definedName>
    <definedName name="xit3p">#REF!</definedName>
    <definedName name="xitnc3p">#REF!</definedName>
    <definedName name="XITvc">#REF!</definedName>
    <definedName name="xitvl3p">#REF!</definedName>
    <definedName name="xk0.6">#REF!</definedName>
    <definedName name="xk1.3">#REF!</definedName>
    <definedName name="xk1.5">#REF!</definedName>
    <definedName name="XL">#REF!</definedName>
    <definedName name="xld1.4">#REF!</definedName>
    <definedName name="xlk1.4">#REF!</definedName>
    <definedName name="XLP">#REF!</definedName>
    <definedName name="XLxa">#REF!</definedName>
    <definedName name="XMAX">#REF!</definedName>
    <definedName name="XMBT">#REF!</definedName>
    <definedName name="xmcax">#REF!</definedName>
    <definedName name="XMIN">#REF!</definedName>
    <definedName name="xn">#REF!</definedName>
    <definedName name="XNDZ22">#REF!</definedName>
    <definedName name="XNTDZ22">#REF!</definedName>
    <definedName name="XNHDZ22">#REF!</definedName>
    <definedName name="XP">#REF!</definedName>
    <definedName name="XPSDZ22">#REF!</definedName>
    <definedName name="XS">#REF!</definedName>
    <definedName name="Xsi">#REF!</definedName>
    <definedName name="xuclat1">#REF!</definedName>
    <definedName name="XXT">#REF!</definedName>
    <definedName name="xxx">#REF!</definedName>
    <definedName name="xxx2">#REF!</definedName>
    <definedName name="xy2.5.1">#REF!</definedName>
    <definedName name="xy5.3.1">#REF!</definedName>
    <definedName name="xz2.5.1">#REF!</definedName>
    <definedName name="xz5.3.1">#REF!</definedName>
    <definedName name="y" localSheetId="1" hidden="1">{"'Sheet1'!$L$16"}</definedName>
    <definedName name="y" localSheetId="2" hidden="1">{"'Sheet1'!$L$16"}</definedName>
    <definedName name="y" localSheetId="0" hidden="1">{"'Sheet1'!$L$16"}</definedName>
    <definedName name="y">#REF!</definedName>
    <definedName name="y_list">#REF!</definedName>
    <definedName name="ycp">#REF!</definedName>
    <definedName name="YMAX">#REF!</definedName>
    <definedName name="YMIN">#REF!</definedName>
    <definedName name="YR0">#REF!</definedName>
    <definedName name="YRP">#REF!</definedName>
    <definedName name="yy">#REF!</definedName>
    <definedName name="z">#REF!</definedName>
    <definedName name="Z_dh">#REF!</definedName>
    <definedName name="z112.4.3">#REF!</definedName>
    <definedName name="Zip">#REF!</definedName>
    <definedName name="ZXD">#REF!</definedName>
    <definedName name="ZYX">#REF!</definedName>
    <definedName name="ZZZ">#REF!</definedName>
    <definedName name="템플리트모듈1" localSheetId="2">BlankMacro1</definedName>
    <definedName name="템플리트모듈1">BlankMacro1</definedName>
    <definedName name="템플리트모듈2" localSheetId="2">BlankMacro1</definedName>
    <definedName name="템플리트모듈2">BlankMacro1</definedName>
    <definedName name="템플리트모듈3" localSheetId="2">BlankMacro1</definedName>
    <definedName name="템플리트모듈3">BlankMacro1</definedName>
    <definedName name="템플리트모듈4" localSheetId="2">BlankMacro1</definedName>
    <definedName name="템플리트모듈4">BlankMacro1</definedName>
    <definedName name="템플리트모듈5" localSheetId="2">BlankMacro1</definedName>
    <definedName name="템플리트모듈5">BlankMacro1</definedName>
    <definedName name="템플리트모듈6" localSheetId="2">BlankMacro1</definedName>
    <definedName name="템플리트모듈6">BlankMacro1</definedName>
    <definedName name="피팅" localSheetId="2">BlankMacro1</definedName>
    <definedName name="피팅">BlankMacro1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O420" i="381" l="1"/>
  <c r="BS1199" i="381" l="1"/>
  <c r="BS1200" i="381"/>
  <c r="BS1201" i="381"/>
  <c r="BS1202" i="381"/>
  <c r="BS1203" i="381"/>
  <c r="BS1204" i="381"/>
  <c r="BS1205" i="381"/>
  <c r="BS1206" i="381"/>
  <c r="BS1207" i="381"/>
  <c r="BS1208" i="381"/>
  <c r="BS1209" i="381"/>
  <c r="BS1210" i="381"/>
  <c r="BS1211" i="381"/>
  <c r="BS1212" i="381"/>
  <c r="BS1213" i="381"/>
  <c r="BS1214" i="381"/>
  <c r="BS1215" i="381"/>
  <c r="BS1216" i="381"/>
  <c r="BS1217" i="381"/>
  <c r="BS1218" i="381"/>
  <c r="BS1219" i="381"/>
  <c r="BS1220" i="381"/>
  <c r="BS1221" i="381"/>
  <c r="BS1222" i="381"/>
  <c r="BS1223" i="381"/>
  <c r="BS1224" i="381"/>
  <c r="BS1225" i="381"/>
  <c r="BS1226" i="381"/>
  <c r="BS1227" i="381"/>
  <c r="BS1228" i="381"/>
  <c r="BS1229" i="381"/>
  <c r="BS1230" i="381"/>
  <c r="BS1231" i="381"/>
  <c r="BS1232" i="381"/>
  <c r="BS1233" i="381"/>
  <c r="BS1234" i="381"/>
  <c r="BS1235" i="381"/>
  <c r="BS1236" i="381"/>
  <c r="BS1237" i="381"/>
  <c r="BS1238" i="381"/>
  <c r="BS1239" i="381"/>
  <c r="BS1240" i="381"/>
  <c r="BS1241" i="381"/>
  <c r="BS1242" i="381"/>
  <c r="BS1243" i="381"/>
  <c r="BS1244" i="381"/>
  <c r="BS1245" i="381"/>
  <c r="BS1246" i="381"/>
  <c r="BS1247" i="381"/>
  <c r="BS1248" i="381"/>
  <c r="BS1249" i="381"/>
  <c r="BS1250" i="381"/>
  <c r="BS1251" i="381"/>
  <c r="BS1252" i="381"/>
  <c r="BS1253" i="381"/>
  <c r="BS1254" i="381"/>
  <c r="BS1255" i="381"/>
  <c r="BS1256" i="381"/>
  <c r="BS1257" i="381"/>
  <c r="BS1258" i="381"/>
  <c r="BS1198" i="381"/>
  <c r="BS1139" i="381"/>
  <c r="BS1140" i="381"/>
  <c r="BS1141" i="381"/>
  <c r="BS1142" i="381"/>
  <c r="BS1143" i="381"/>
  <c r="BS1144" i="381"/>
  <c r="BS1145" i="381"/>
  <c r="BS1146" i="381"/>
  <c r="BS1147" i="381"/>
  <c r="BS1148" i="381"/>
  <c r="BS1149" i="381"/>
  <c r="BS1150" i="381"/>
  <c r="BS1151" i="381"/>
  <c r="BS1152" i="381"/>
  <c r="BS1153" i="381"/>
  <c r="BS1154" i="381"/>
  <c r="BS1155" i="381"/>
  <c r="BS1156" i="381"/>
  <c r="BS1157" i="381"/>
  <c r="BS1158" i="381"/>
  <c r="BS1159" i="381"/>
  <c r="BS1160" i="381"/>
  <c r="BS1161" i="381"/>
  <c r="BS1162" i="381"/>
  <c r="BS1163" i="381"/>
  <c r="BS1164" i="381"/>
  <c r="BS1165" i="381"/>
  <c r="BS1166" i="381"/>
  <c r="BS1167" i="381"/>
  <c r="BS1168" i="381"/>
  <c r="BS1169" i="381"/>
  <c r="BS1170" i="381"/>
  <c r="BS1171" i="381"/>
  <c r="BS1172" i="381"/>
  <c r="BS1173" i="381"/>
  <c r="BS1174" i="381"/>
  <c r="BS1175" i="381"/>
  <c r="BS1176" i="381"/>
  <c r="BS1177" i="381"/>
  <c r="BS1178" i="381"/>
  <c r="BS1179" i="381"/>
  <c r="BS1180" i="381"/>
  <c r="BS1181" i="381"/>
  <c r="BS1182" i="381"/>
  <c r="BS1183" i="381"/>
  <c r="BS1184" i="381"/>
  <c r="BS1185" i="381"/>
  <c r="BS1186" i="381"/>
  <c r="BS1187" i="381"/>
  <c r="BS1188" i="381"/>
  <c r="BS1189" i="381"/>
  <c r="BS1190" i="381"/>
  <c r="BS1191" i="381"/>
  <c r="BS1192" i="381"/>
  <c r="BS1193" i="381"/>
  <c r="BS1194" i="381"/>
  <c r="BS1195" i="381"/>
  <c r="BS1138" i="381"/>
  <c r="BS1100" i="381"/>
  <c r="BS1101" i="381"/>
  <c r="BS1102" i="381"/>
  <c r="BS1103" i="381"/>
  <c r="BS1104" i="381"/>
  <c r="BS1105" i="381"/>
  <c r="BS1106" i="381"/>
  <c r="BS1107" i="381"/>
  <c r="BS1108" i="381"/>
  <c r="BS1109" i="381"/>
  <c r="BS1110" i="381"/>
  <c r="BS1111" i="381"/>
  <c r="BS1112" i="381"/>
  <c r="BS1113" i="381"/>
  <c r="BS1114" i="381"/>
  <c r="BS1115" i="381"/>
  <c r="BS1116" i="381"/>
  <c r="BS1117" i="381"/>
  <c r="BS1118" i="381"/>
  <c r="BS1119" i="381"/>
  <c r="BS1120" i="381"/>
  <c r="BS1121" i="381"/>
  <c r="BS1122" i="381"/>
  <c r="BS1123" i="381"/>
  <c r="BS1124" i="381"/>
  <c r="BS1125" i="381"/>
  <c r="BS1126" i="381"/>
  <c r="BS1127" i="381"/>
  <c r="BS1128" i="381"/>
  <c r="BS1129" i="381"/>
  <c r="BS1130" i="381"/>
  <c r="BS1131" i="381"/>
  <c r="BS1132" i="381"/>
  <c r="BS1133" i="381"/>
  <c r="BS1134" i="381"/>
  <c r="BS1135" i="381"/>
  <c r="BS1099" i="381"/>
  <c r="BS1053" i="381"/>
  <c r="BS1054" i="381"/>
  <c r="BS1055" i="381"/>
  <c r="BS1056" i="381"/>
  <c r="BS1057" i="381"/>
  <c r="BS1058" i="381"/>
  <c r="BS1059" i="381"/>
  <c r="BS1060" i="381"/>
  <c r="BS1061" i="381"/>
  <c r="BS1062" i="381"/>
  <c r="BS1063" i="381"/>
  <c r="BS1064" i="381"/>
  <c r="BS1065" i="381"/>
  <c r="BS1066" i="381"/>
  <c r="BS1067" i="381"/>
  <c r="BS1068" i="381"/>
  <c r="BS1069" i="381"/>
  <c r="BS1070" i="381"/>
  <c r="BS1071" i="381"/>
  <c r="BS1072" i="381"/>
  <c r="BS1073" i="381"/>
  <c r="BS1074" i="381"/>
  <c r="BS1075" i="381"/>
  <c r="BS1076" i="381"/>
  <c r="BS1077" i="381"/>
  <c r="BS1078" i="381"/>
  <c r="BS1079" i="381"/>
  <c r="BS1080" i="381"/>
  <c r="BS1081" i="381"/>
  <c r="BS1082" i="381"/>
  <c r="BS1083" i="381"/>
  <c r="BS1084" i="381"/>
  <c r="BS1085" i="381"/>
  <c r="BS1086" i="381"/>
  <c r="BS1087" i="381"/>
  <c r="BS1088" i="381"/>
  <c r="BS1089" i="381"/>
  <c r="BS1090" i="381"/>
  <c r="BS1091" i="381"/>
  <c r="BS1092" i="381"/>
  <c r="BS1093" i="381"/>
  <c r="BS1094" i="381"/>
  <c r="BS1095" i="381"/>
  <c r="BS1096" i="381"/>
  <c r="BS1052" i="381"/>
  <c r="BS979" i="381"/>
  <c r="BS980" i="381"/>
  <c r="BS981" i="381"/>
  <c r="BS982" i="381"/>
  <c r="BS983" i="381"/>
  <c r="BS984" i="381"/>
  <c r="BS985" i="381"/>
  <c r="BS986" i="381"/>
  <c r="BS987" i="381"/>
  <c r="BS988" i="381"/>
  <c r="BS989" i="381"/>
  <c r="BS990" i="381"/>
  <c r="BS991" i="381"/>
  <c r="BS992" i="381"/>
  <c r="BS993" i="381"/>
  <c r="BS994" i="381"/>
  <c r="BS995" i="381"/>
  <c r="BS996" i="381"/>
  <c r="BS997" i="381"/>
  <c r="BS998" i="381"/>
  <c r="BS999" i="381"/>
  <c r="BS1000" i="381"/>
  <c r="BS1001" i="381"/>
  <c r="BS1002" i="381"/>
  <c r="BS1003" i="381"/>
  <c r="BS1004" i="381"/>
  <c r="BS1005" i="381"/>
  <c r="BS1006" i="381"/>
  <c r="BS1007" i="381"/>
  <c r="BS1008" i="381"/>
  <c r="BS1009" i="381"/>
  <c r="BS1010" i="381"/>
  <c r="BS1011" i="381"/>
  <c r="BS1012" i="381"/>
  <c r="BS1013" i="381"/>
  <c r="BS1014" i="381"/>
  <c r="BS1015" i="381"/>
  <c r="BS1016" i="381"/>
  <c r="BS1017" i="381"/>
  <c r="BS1018" i="381"/>
  <c r="BS1019" i="381"/>
  <c r="BS1020" i="381"/>
  <c r="BS1021" i="381"/>
  <c r="BS1022" i="381"/>
  <c r="BS1023" i="381"/>
  <c r="BS1024" i="381"/>
  <c r="BS1025" i="381"/>
  <c r="BS1026" i="381"/>
  <c r="BS1027" i="381"/>
  <c r="BS1028" i="381"/>
  <c r="BS1029" i="381"/>
  <c r="BS1030" i="381"/>
  <c r="BS1031" i="381"/>
  <c r="BS1032" i="381"/>
  <c r="BS1033" i="381"/>
  <c r="BS1034" i="381"/>
  <c r="BS1035" i="381"/>
  <c r="BS1036" i="381"/>
  <c r="BS1037" i="381"/>
  <c r="BS1038" i="381"/>
  <c r="BS1039" i="381"/>
  <c r="BS1040" i="381"/>
  <c r="BS1041" i="381"/>
  <c r="BS1042" i="381"/>
  <c r="BS1043" i="381"/>
  <c r="BS1044" i="381"/>
  <c r="BS1045" i="381"/>
  <c r="BS1046" i="381"/>
  <c r="BS1047" i="381"/>
  <c r="BS1048" i="381"/>
  <c r="BS1049" i="381"/>
  <c r="BS978" i="381"/>
  <c r="BS910" i="381"/>
  <c r="BS911" i="381"/>
  <c r="BS912" i="381"/>
  <c r="BS913" i="381"/>
  <c r="BS914" i="381"/>
  <c r="BS915" i="381"/>
  <c r="BS916" i="381"/>
  <c r="BS917" i="381"/>
  <c r="BS918" i="381"/>
  <c r="BS919" i="381"/>
  <c r="BS920" i="381"/>
  <c r="BS921" i="381"/>
  <c r="BS922" i="381"/>
  <c r="BS923" i="381"/>
  <c r="BS924" i="381"/>
  <c r="BS925" i="381"/>
  <c r="BS926" i="381"/>
  <c r="BS927" i="381"/>
  <c r="BS928" i="381"/>
  <c r="BS929" i="381"/>
  <c r="BS930" i="381"/>
  <c r="BS931" i="381"/>
  <c r="BS932" i="381"/>
  <c r="BS933" i="381"/>
  <c r="BS934" i="381"/>
  <c r="BS935" i="381"/>
  <c r="BS936" i="381"/>
  <c r="BS937" i="381"/>
  <c r="BS938" i="381"/>
  <c r="BS939" i="381"/>
  <c r="BS940" i="381"/>
  <c r="BS941" i="381"/>
  <c r="BS942" i="381"/>
  <c r="BS943" i="381"/>
  <c r="BS944" i="381"/>
  <c r="BS945" i="381"/>
  <c r="BS946" i="381"/>
  <c r="BS947" i="381"/>
  <c r="BS948" i="381"/>
  <c r="BS949" i="381"/>
  <c r="BS950" i="381"/>
  <c r="BS951" i="381"/>
  <c r="BS952" i="381"/>
  <c r="BS953" i="381"/>
  <c r="BS954" i="381"/>
  <c r="BS955" i="381"/>
  <c r="BS956" i="381"/>
  <c r="BS957" i="381"/>
  <c r="BS958" i="381"/>
  <c r="BS959" i="381"/>
  <c r="BS960" i="381"/>
  <c r="BS961" i="381"/>
  <c r="BS962" i="381"/>
  <c r="BS963" i="381"/>
  <c r="BS964" i="381"/>
  <c r="BS965" i="381"/>
  <c r="BS966" i="381"/>
  <c r="BS967" i="381"/>
  <c r="BS968" i="381"/>
  <c r="BS969" i="381"/>
  <c r="BS970" i="381"/>
  <c r="BS971" i="381"/>
  <c r="BS972" i="381"/>
  <c r="BS973" i="381"/>
  <c r="BS974" i="381"/>
  <c r="BS975" i="381"/>
  <c r="BS909" i="381"/>
  <c r="BS850" i="381"/>
  <c r="BS851" i="381"/>
  <c r="BS852" i="381"/>
  <c r="BS853" i="381"/>
  <c r="BS854" i="381"/>
  <c r="BS855" i="381"/>
  <c r="BS856" i="381"/>
  <c r="BS857" i="381"/>
  <c r="BS858" i="381"/>
  <c r="BS859" i="381"/>
  <c r="BS860" i="381"/>
  <c r="BS861" i="381"/>
  <c r="BS862" i="381"/>
  <c r="BS863" i="381"/>
  <c r="BS864" i="381"/>
  <c r="BS865" i="381"/>
  <c r="BS866" i="381"/>
  <c r="BS867" i="381"/>
  <c r="BS868" i="381"/>
  <c r="BS869" i="381"/>
  <c r="BS870" i="381"/>
  <c r="BS871" i="381"/>
  <c r="BS872" i="381"/>
  <c r="BS873" i="381"/>
  <c r="BS874" i="381"/>
  <c r="BS875" i="381"/>
  <c r="BS876" i="381"/>
  <c r="BS877" i="381"/>
  <c r="BS878" i="381"/>
  <c r="BS879" i="381"/>
  <c r="BS880" i="381"/>
  <c r="BS881" i="381"/>
  <c r="BS882" i="381"/>
  <c r="BS883" i="381"/>
  <c r="BS884" i="381"/>
  <c r="BS885" i="381"/>
  <c r="BS886" i="381"/>
  <c r="BS887" i="381"/>
  <c r="BS888" i="381"/>
  <c r="BS889" i="381"/>
  <c r="BS890" i="381"/>
  <c r="BS891" i="381"/>
  <c r="BS892" i="381"/>
  <c r="BS893" i="381"/>
  <c r="BS894" i="381"/>
  <c r="BS895" i="381"/>
  <c r="BS896" i="381"/>
  <c r="BS897" i="381"/>
  <c r="BS898" i="381"/>
  <c r="BS899" i="381"/>
  <c r="BS900" i="381"/>
  <c r="BS901" i="381"/>
  <c r="BS902" i="381"/>
  <c r="BS903" i="381"/>
  <c r="BS904" i="381"/>
  <c r="BS905" i="381"/>
  <c r="BS906" i="381"/>
  <c r="BS849" i="381"/>
  <c r="BS807" i="381"/>
  <c r="BS808" i="381"/>
  <c r="BS809" i="381"/>
  <c r="BS810" i="381"/>
  <c r="BS811" i="381"/>
  <c r="BS812" i="381"/>
  <c r="BS813" i="381"/>
  <c r="BS814" i="381"/>
  <c r="BS815" i="381"/>
  <c r="BS816" i="381"/>
  <c r="BS817" i="381"/>
  <c r="BS818" i="381"/>
  <c r="BS819" i="381"/>
  <c r="BS820" i="381"/>
  <c r="BS821" i="381"/>
  <c r="BS822" i="381"/>
  <c r="BS823" i="381"/>
  <c r="BS824" i="381"/>
  <c r="BS825" i="381"/>
  <c r="BS826" i="381"/>
  <c r="BS827" i="381"/>
  <c r="BS828" i="381"/>
  <c r="BS829" i="381"/>
  <c r="BS830" i="381"/>
  <c r="BS831" i="381"/>
  <c r="BS832" i="381"/>
  <c r="BS833" i="381"/>
  <c r="BS834" i="381"/>
  <c r="BS835" i="381"/>
  <c r="BS836" i="381"/>
  <c r="BS837" i="381"/>
  <c r="BS838" i="381"/>
  <c r="BS839" i="381"/>
  <c r="BS840" i="381"/>
  <c r="BS841" i="381"/>
  <c r="BS842" i="381"/>
  <c r="BS843" i="381"/>
  <c r="BS844" i="381"/>
  <c r="BS845" i="381"/>
  <c r="BS846" i="381"/>
  <c r="BS806" i="381"/>
  <c r="BS741" i="381"/>
  <c r="BS742" i="381"/>
  <c r="BS743" i="381"/>
  <c r="BS744" i="381"/>
  <c r="BS745" i="381"/>
  <c r="BS746" i="381"/>
  <c r="BS747" i="381"/>
  <c r="BS748" i="381"/>
  <c r="BS749" i="381"/>
  <c r="BS750" i="381"/>
  <c r="BS751" i="381"/>
  <c r="BS752" i="381"/>
  <c r="BS753" i="381"/>
  <c r="BS754" i="381"/>
  <c r="BS755" i="381"/>
  <c r="BS756" i="381"/>
  <c r="BS757" i="381"/>
  <c r="BS758" i="381"/>
  <c r="BS759" i="381"/>
  <c r="BS760" i="381"/>
  <c r="BS761" i="381"/>
  <c r="BS762" i="381"/>
  <c r="BS763" i="381"/>
  <c r="BS764" i="381"/>
  <c r="BS765" i="381"/>
  <c r="BS766" i="381"/>
  <c r="BS767" i="381"/>
  <c r="BS768" i="381"/>
  <c r="BS769" i="381"/>
  <c r="BS770" i="381"/>
  <c r="BS771" i="381"/>
  <c r="BS772" i="381"/>
  <c r="BS773" i="381"/>
  <c r="BS774" i="381"/>
  <c r="BS775" i="381"/>
  <c r="BS776" i="381"/>
  <c r="BS777" i="381"/>
  <c r="BS778" i="381"/>
  <c r="BS779" i="381"/>
  <c r="BS780" i="381"/>
  <c r="BS781" i="381"/>
  <c r="BS782" i="381"/>
  <c r="BS783" i="381"/>
  <c r="BS784" i="381"/>
  <c r="BS785" i="381"/>
  <c r="BS786" i="381"/>
  <c r="BS787" i="381"/>
  <c r="BS788" i="381"/>
  <c r="BS789" i="381"/>
  <c r="BS790" i="381"/>
  <c r="BS791" i="381"/>
  <c r="BS792" i="381"/>
  <c r="BS793" i="381"/>
  <c r="BS794" i="381"/>
  <c r="BS795" i="381"/>
  <c r="BS796" i="381"/>
  <c r="BS797" i="381"/>
  <c r="BS798" i="381"/>
  <c r="BS799" i="381"/>
  <c r="BS800" i="381"/>
  <c r="BS801" i="381"/>
  <c r="BS802" i="381"/>
  <c r="BS803" i="381"/>
  <c r="BS740" i="381"/>
  <c r="BS661" i="381"/>
  <c r="BS662" i="381"/>
  <c r="BS663" i="381"/>
  <c r="BS664" i="381"/>
  <c r="BS665" i="381"/>
  <c r="BS666" i="381"/>
  <c r="BS667" i="381"/>
  <c r="BS668" i="381"/>
  <c r="BS669" i="381"/>
  <c r="BS670" i="381"/>
  <c r="BS671" i="381"/>
  <c r="BS672" i="381"/>
  <c r="BS673" i="381"/>
  <c r="BS674" i="381"/>
  <c r="BS675" i="381"/>
  <c r="BS676" i="381"/>
  <c r="BS677" i="381"/>
  <c r="BS678" i="381"/>
  <c r="BS679" i="381"/>
  <c r="BS680" i="381"/>
  <c r="BS681" i="381"/>
  <c r="BS682" i="381"/>
  <c r="BS683" i="381"/>
  <c r="BS684" i="381"/>
  <c r="BS685" i="381"/>
  <c r="BS686" i="381"/>
  <c r="BS687" i="381"/>
  <c r="BS688" i="381"/>
  <c r="BS689" i="381"/>
  <c r="BS690" i="381"/>
  <c r="BS691" i="381"/>
  <c r="BS692" i="381"/>
  <c r="BS693" i="381"/>
  <c r="BS694" i="381"/>
  <c r="BS695" i="381"/>
  <c r="BS696" i="381"/>
  <c r="BS697" i="381"/>
  <c r="BS698" i="381"/>
  <c r="BS699" i="381"/>
  <c r="BS700" i="381"/>
  <c r="BS701" i="381"/>
  <c r="BS702" i="381"/>
  <c r="BS703" i="381"/>
  <c r="BS704" i="381"/>
  <c r="BS705" i="381"/>
  <c r="BS706" i="381"/>
  <c r="BS707" i="381"/>
  <c r="BS708" i="381"/>
  <c r="BS709" i="381"/>
  <c r="BS710" i="381"/>
  <c r="BS711" i="381"/>
  <c r="BS712" i="381"/>
  <c r="BS713" i="381"/>
  <c r="BS714" i="381"/>
  <c r="BS715" i="381"/>
  <c r="BS716" i="381"/>
  <c r="BS717" i="381"/>
  <c r="BS718" i="381"/>
  <c r="BS719" i="381"/>
  <c r="BS720" i="381"/>
  <c r="BS721" i="381"/>
  <c r="BS722" i="381"/>
  <c r="BS723" i="381"/>
  <c r="BS724" i="381"/>
  <c r="BS725" i="381"/>
  <c r="BS726" i="381"/>
  <c r="BS727" i="381"/>
  <c r="BS728" i="381"/>
  <c r="BS729" i="381"/>
  <c r="BS730" i="381"/>
  <c r="BS731" i="381"/>
  <c r="BS732" i="381"/>
  <c r="BS733" i="381"/>
  <c r="BS734" i="381"/>
  <c r="BS735" i="381"/>
  <c r="BS736" i="381"/>
  <c r="BS737" i="381"/>
  <c r="BS738" i="381"/>
  <c r="BS660" i="381"/>
  <c r="BS613" i="381"/>
  <c r="BS614" i="381"/>
  <c r="BS615" i="381"/>
  <c r="BS616" i="381"/>
  <c r="BS617" i="381"/>
  <c r="BS618" i="381"/>
  <c r="BS619" i="381"/>
  <c r="BS620" i="381"/>
  <c r="BS621" i="381"/>
  <c r="BS622" i="381"/>
  <c r="BS623" i="381"/>
  <c r="BS624" i="381"/>
  <c r="BS625" i="381"/>
  <c r="BS626" i="381"/>
  <c r="BS627" i="381"/>
  <c r="BS628" i="381"/>
  <c r="BS629" i="381"/>
  <c r="BS630" i="381"/>
  <c r="BS631" i="381"/>
  <c r="BS632" i="381"/>
  <c r="BS633" i="381"/>
  <c r="BS634" i="381"/>
  <c r="BS635" i="381"/>
  <c r="BS636" i="381"/>
  <c r="BS637" i="381"/>
  <c r="BS638" i="381"/>
  <c r="BS639" i="381"/>
  <c r="BS640" i="381"/>
  <c r="BS641" i="381"/>
  <c r="BS642" i="381"/>
  <c r="BS643" i="381"/>
  <c r="BS644" i="381"/>
  <c r="BS645" i="381"/>
  <c r="BS646" i="381"/>
  <c r="BS647" i="381"/>
  <c r="BS648" i="381"/>
  <c r="BS649" i="381"/>
  <c r="BS650" i="381"/>
  <c r="BS651" i="381"/>
  <c r="BS652" i="381"/>
  <c r="BS653" i="381"/>
  <c r="BS654" i="381"/>
  <c r="BS655" i="381"/>
  <c r="BS656" i="381"/>
  <c r="BS657" i="381"/>
  <c r="BS612" i="381"/>
  <c r="BS550" i="381"/>
  <c r="BS551" i="381"/>
  <c r="BS552" i="381"/>
  <c r="BS553" i="381"/>
  <c r="BS554" i="381"/>
  <c r="BS555" i="381"/>
  <c r="BS556" i="381"/>
  <c r="BS557" i="381"/>
  <c r="BS558" i="381"/>
  <c r="BS559" i="381"/>
  <c r="BS560" i="381"/>
  <c r="BS561" i="381"/>
  <c r="BS562" i="381"/>
  <c r="BS563" i="381"/>
  <c r="BS564" i="381"/>
  <c r="BS565" i="381"/>
  <c r="BS566" i="381"/>
  <c r="BS567" i="381"/>
  <c r="BS568" i="381"/>
  <c r="BS569" i="381"/>
  <c r="BS570" i="381"/>
  <c r="BS571" i="381"/>
  <c r="BS572" i="381"/>
  <c r="BS573" i="381"/>
  <c r="BS574" i="381"/>
  <c r="BS575" i="381"/>
  <c r="BS576" i="381"/>
  <c r="BS577" i="381"/>
  <c r="BS578" i="381"/>
  <c r="BS579" i="381"/>
  <c r="BS580" i="381"/>
  <c r="BS581" i="381"/>
  <c r="BS582" i="381"/>
  <c r="BS583" i="381"/>
  <c r="BS584" i="381"/>
  <c r="BS585" i="381"/>
  <c r="BS586" i="381"/>
  <c r="BS587" i="381"/>
  <c r="BS588" i="381"/>
  <c r="BS589" i="381"/>
  <c r="BS590" i="381"/>
  <c r="BS591" i="381"/>
  <c r="BS592" i="381"/>
  <c r="BS593" i="381"/>
  <c r="BS594" i="381"/>
  <c r="BS595" i="381"/>
  <c r="BS596" i="381"/>
  <c r="BS597" i="381"/>
  <c r="BS598" i="381"/>
  <c r="BS599" i="381"/>
  <c r="BS600" i="381"/>
  <c r="BS601" i="381"/>
  <c r="BS602" i="381"/>
  <c r="BS603" i="381"/>
  <c r="BS604" i="381"/>
  <c r="BS605" i="381"/>
  <c r="BS606" i="381"/>
  <c r="BS607" i="381"/>
  <c r="BS608" i="381"/>
  <c r="BS609" i="381"/>
  <c r="BS549" i="381"/>
  <c r="BS507" i="381"/>
  <c r="BS508" i="381"/>
  <c r="BS509" i="381"/>
  <c r="BS510" i="381"/>
  <c r="BS511" i="381"/>
  <c r="BS512" i="381"/>
  <c r="BS513" i="381"/>
  <c r="BS514" i="381"/>
  <c r="BS515" i="381"/>
  <c r="BS516" i="381"/>
  <c r="BS517" i="381"/>
  <c r="BS518" i="381"/>
  <c r="BS519" i="381"/>
  <c r="BS520" i="381"/>
  <c r="BS521" i="381"/>
  <c r="BS522" i="381"/>
  <c r="BS523" i="381"/>
  <c r="BS524" i="381"/>
  <c r="BS525" i="381"/>
  <c r="BS526" i="381"/>
  <c r="BS527" i="381"/>
  <c r="BS528" i="381"/>
  <c r="BS529" i="381"/>
  <c r="BS530" i="381"/>
  <c r="BS531" i="381"/>
  <c r="BS532" i="381"/>
  <c r="BS533" i="381"/>
  <c r="BS534" i="381"/>
  <c r="BS535" i="381"/>
  <c r="BS536" i="381"/>
  <c r="BS537" i="381"/>
  <c r="BS538" i="381"/>
  <c r="BS539" i="381"/>
  <c r="BS540" i="381"/>
  <c r="BS541" i="381"/>
  <c r="BS542" i="381"/>
  <c r="BS543" i="381"/>
  <c r="BS544" i="381"/>
  <c r="BS545" i="381"/>
  <c r="BS546" i="381"/>
  <c r="BS547" i="381"/>
  <c r="BS506" i="381"/>
  <c r="BS433" i="381"/>
  <c r="BS434" i="381"/>
  <c r="BS435" i="381"/>
  <c r="BS436" i="381"/>
  <c r="BS437" i="381"/>
  <c r="BS438" i="381"/>
  <c r="BS439" i="381"/>
  <c r="BS440" i="381"/>
  <c r="BS441" i="381"/>
  <c r="BS442" i="381"/>
  <c r="BS443" i="381"/>
  <c r="BS444" i="381"/>
  <c r="BS445" i="381"/>
  <c r="BS446" i="381"/>
  <c r="BS447" i="381"/>
  <c r="BS448" i="381"/>
  <c r="BS449" i="381"/>
  <c r="BS450" i="381"/>
  <c r="BS451" i="381"/>
  <c r="BS452" i="381"/>
  <c r="BS453" i="381"/>
  <c r="BS454" i="381"/>
  <c r="BS455" i="381"/>
  <c r="BS456" i="381"/>
  <c r="BS457" i="381"/>
  <c r="BS458" i="381"/>
  <c r="BS459" i="381"/>
  <c r="BS460" i="381"/>
  <c r="BS461" i="381"/>
  <c r="BS462" i="381"/>
  <c r="BS463" i="381"/>
  <c r="BS464" i="381"/>
  <c r="BS465" i="381"/>
  <c r="BS466" i="381"/>
  <c r="BS467" i="381"/>
  <c r="BS468" i="381"/>
  <c r="BS469" i="381"/>
  <c r="BS470" i="381"/>
  <c r="BS471" i="381"/>
  <c r="BS472" i="381"/>
  <c r="BS473" i="381"/>
  <c r="BS474" i="381"/>
  <c r="BS475" i="381"/>
  <c r="BS476" i="381"/>
  <c r="BS477" i="381"/>
  <c r="BS478" i="381"/>
  <c r="BS479" i="381"/>
  <c r="BS480" i="381"/>
  <c r="BS481" i="381"/>
  <c r="BS482" i="381"/>
  <c r="BS483" i="381"/>
  <c r="BS484" i="381"/>
  <c r="BS485" i="381"/>
  <c r="BS486" i="381"/>
  <c r="BS487" i="381"/>
  <c r="BS488" i="381"/>
  <c r="BS489" i="381"/>
  <c r="BS490" i="381"/>
  <c r="BS491" i="381"/>
  <c r="BS492" i="381"/>
  <c r="BS493" i="381"/>
  <c r="BS494" i="381"/>
  <c r="BS495" i="381"/>
  <c r="BS496" i="381"/>
  <c r="BS497" i="381"/>
  <c r="BS498" i="381"/>
  <c r="BS499" i="381"/>
  <c r="BS500" i="381"/>
  <c r="BS501" i="381"/>
  <c r="BS502" i="381"/>
  <c r="BS503" i="381"/>
  <c r="BS504" i="381"/>
  <c r="BS432" i="381"/>
  <c r="BS392" i="381"/>
  <c r="BS393" i="381"/>
  <c r="BS394" i="381"/>
  <c r="BS395" i="381"/>
  <c r="BS396" i="381"/>
  <c r="BS397" i="381"/>
  <c r="BS398" i="381"/>
  <c r="BS399" i="381"/>
  <c r="BS400" i="381"/>
  <c r="BS401" i="381"/>
  <c r="BS402" i="381"/>
  <c r="BS403" i="381"/>
  <c r="BS404" i="381"/>
  <c r="BS405" i="381"/>
  <c r="BS406" i="381"/>
  <c r="BS407" i="381"/>
  <c r="BS408" i="381"/>
  <c r="BS409" i="381"/>
  <c r="BS410" i="381"/>
  <c r="BS411" i="381"/>
  <c r="BS412" i="381"/>
  <c r="BS413" i="381"/>
  <c r="BS414" i="381"/>
  <c r="BS415" i="381"/>
  <c r="BS416" i="381"/>
  <c r="BS417" i="381"/>
  <c r="BS418" i="381"/>
  <c r="BS419" i="381"/>
  <c r="BS420" i="381"/>
  <c r="BS421" i="381"/>
  <c r="BS422" i="381"/>
  <c r="BS423" i="381"/>
  <c r="BS424" i="381"/>
  <c r="BS425" i="381"/>
  <c r="BS426" i="381"/>
  <c r="BS427" i="381"/>
  <c r="BS428" i="381"/>
  <c r="BS429" i="381"/>
  <c r="BS391" i="381"/>
  <c r="BS325" i="381"/>
  <c r="BS326" i="381"/>
  <c r="BS327" i="381"/>
  <c r="BS328" i="381"/>
  <c r="BS329" i="381"/>
  <c r="BS330" i="381"/>
  <c r="BS331" i="381"/>
  <c r="BS332" i="381"/>
  <c r="BS333" i="381"/>
  <c r="BS334" i="381"/>
  <c r="BS335" i="381"/>
  <c r="BS336" i="381"/>
  <c r="BS337" i="381"/>
  <c r="BS338" i="381"/>
  <c r="BS339" i="381"/>
  <c r="BS340" i="381"/>
  <c r="BS341" i="381"/>
  <c r="BS342" i="381"/>
  <c r="BS343" i="381"/>
  <c r="BS344" i="381"/>
  <c r="BS345" i="381"/>
  <c r="BS346" i="381"/>
  <c r="BS347" i="381"/>
  <c r="BS348" i="381"/>
  <c r="BS349" i="381"/>
  <c r="BS350" i="381"/>
  <c r="BS351" i="381"/>
  <c r="BS352" i="381"/>
  <c r="BS353" i="381"/>
  <c r="BS354" i="381"/>
  <c r="BS355" i="381"/>
  <c r="BS356" i="381"/>
  <c r="BS357" i="381"/>
  <c r="BS358" i="381"/>
  <c r="BS359" i="381"/>
  <c r="BS360" i="381"/>
  <c r="BS361" i="381"/>
  <c r="BS362" i="381"/>
  <c r="BS363" i="381"/>
  <c r="BS364" i="381"/>
  <c r="BS365" i="381"/>
  <c r="BS366" i="381"/>
  <c r="BS367" i="381"/>
  <c r="BS368" i="381"/>
  <c r="BS369" i="381"/>
  <c r="BS370" i="381"/>
  <c r="BS371" i="381"/>
  <c r="BS372" i="381"/>
  <c r="BS373" i="381"/>
  <c r="BS374" i="381"/>
  <c r="BS375" i="381"/>
  <c r="BS376" i="381"/>
  <c r="BS377" i="381"/>
  <c r="BS378" i="381"/>
  <c r="BS379" i="381"/>
  <c r="BS380" i="381"/>
  <c r="BS381" i="381"/>
  <c r="BS382" i="381"/>
  <c r="BS383" i="381"/>
  <c r="BS384" i="381"/>
  <c r="BS385" i="381"/>
  <c r="BS386" i="381"/>
  <c r="BS387" i="381"/>
  <c r="BS388" i="381"/>
  <c r="BS324" i="381"/>
  <c r="BS266" i="381"/>
  <c r="BS267" i="381"/>
  <c r="BS268" i="381"/>
  <c r="BS269" i="381"/>
  <c r="BS270" i="381"/>
  <c r="BS271" i="381"/>
  <c r="BS272" i="381"/>
  <c r="BS273" i="381"/>
  <c r="BS274" i="381"/>
  <c r="BS275" i="381"/>
  <c r="BS276" i="381"/>
  <c r="BS277" i="381"/>
  <c r="BS278" i="381"/>
  <c r="BS279" i="381"/>
  <c r="BS280" i="381"/>
  <c r="BS281" i="381"/>
  <c r="BS282" i="381"/>
  <c r="BS283" i="381"/>
  <c r="BS284" i="381"/>
  <c r="BS285" i="381"/>
  <c r="BS286" i="381"/>
  <c r="BS287" i="381"/>
  <c r="BS288" i="381"/>
  <c r="BS289" i="381"/>
  <c r="BS290" i="381"/>
  <c r="BS291" i="381"/>
  <c r="BS292" i="381"/>
  <c r="BS293" i="381"/>
  <c r="BS294" i="381"/>
  <c r="BS295" i="381"/>
  <c r="BS296" i="381"/>
  <c r="BS297" i="381"/>
  <c r="BS298" i="381"/>
  <c r="BS299" i="381"/>
  <c r="BS300" i="381"/>
  <c r="BS301" i="381"/>
  <c r="BS302" i="381"/>
  <c r="BS303" i="381"/>
  <c r="BS304" i="381"/>
  <c r="BS305" i="381"/>
  <c r="BS306" i="381"/>
  <c r="BS307" i="381"/>
  <c r="BS308" i="381"/>
  <c r="BS309" i="381"/>
  <c r="BS310" i="381"/>
  <c r="BS311" i="381"/>
  <c r="BS312" i="381"/>
  <c r="BS313" i="381"/>
  <c r="BS314" i="381"/>
  <c r="BS315" i="381"/>
  <c r="BS316" i="381"/>
  <c r="BS317" i="381"/>
  <c r="BS318" i="381"/>
  <c r="BS319" i="381"/>
  <c r="BS320" i="381"/>
  <c r="BS321" i="381"/>
  <c r="BS265" i="381"/>
  <c r="BS189" i="381"/>
  <c r="BS190" i="381"/>
  <c r="BS191" i="381"/>
  <c r="BS192" i="381"/>
  <c r="BS193" i="381"/>
  <c r="BS194" i="381"/>
  <c r="BS195" i="381"/>
  <c r="BS196" i="381"/>
  <c r="BS197" i="381"/>
  <c r="BS198" i="381"/>
  <c r="BS199" i="381"/>
  <c r="BS200" i="381"/>
  <c r="BS201" i="381"/>
  <c r="BS202" i="381"/>
  <c r="BS203" i="381"/>
  <c r="BS204" i="381"/>
  <c r="BS205" i="381"/>
  <c r="BS206" i="381"/>
  <c r="BS207" i="381"/>
  <c r="BS208" i="381"/>
  <c r="BS209" i="381"/>
  <c r="BS210" i="381"/>
  <c r="BS211" i="381"/>
  <c r="BS212" i="381"/>
  <c r="BS213" i="381"/>
  <c r="BS214" i="381"/>
  <c r="BS215" i="381"/>
  <c r="BS216" i="381"/>
  <c r="BS217" i="381"/>
  <c r="BS218" i="381"/>
  <c r="BS219" i="381"/>
  <c r="BS220" i="381"/>
  <c r="BS221" i="381"/>
  <c r="BS222" i="381"/>
  <c r="BS223" i="381"/>
  <c r="BS224" i="381"/>
  <c r="BS225" i="381"/>
  <c r="BS226" i="381"/>
  <c r="BS227" i="381"/>
  <c r="BS228" i="381"/>
  <c r="BS229" i="381"/>
  <c r="BS230" i="381"/>
  <c r="BS231" i="381"/>
  <c r="BS232" i="381"/>
  <c r="BS233" i="381"/>
  <c r="BS234" i="381"/>
  <c r="BS235" i="381"/>
  <c r="BS236" i="381"/>
  <c r="BS237" i="381"/>
  <c r="BS238" i="381"/>
  <c r="BS239" i="381"/>
  <c r="BS240" i="381"/>
  <c r="BS241" i="381"/>
  <c r="BS242" i="381"/>
  <c r="BS243" i="381"/>
  <c r="BS244" i="381"/>
  <c r="BS245" i="381"/>
  <c r="BS246" i="381"/>
  <c r="BS247" i="381"/>
  <c r="BS248" i="381"/>
  <c r="BS249" i="381"/>
  <c r="BS250" i="381"/>
  <c r="BS251" i="381"/>
  <c r="BS252" i="381"/>
  <c r="BS253" i="381"/>
  <c r="BS254" i="381"/>
  <c r="BS255" i="381"/>
  <c r="BS256" i="381"/>
  <c r="BS257" i="381"/>
  <c r="BS258" i="381"/>
  <c r="BS259" i="381"/>
  <c r="BS260" i="381"/>
  <c r="BS261" i="381"/>
  <c r="BS188" i="381"/>
  <c r="BS139" i="381"/>
  <c r="BS140" i="381"/>
  <c r="BS141" i="381"/>
  <c r="BS142" i="381"/>
  <c r="BS143" i="381"/>
  <c r="BS144" i="381"/>
  <c r="BS145" i="381"/>
  <c r="BS146" i="381"/>
  <c r="BS147" i="381"/>
  <c r="BS148" i="381"/>
  <c r="BS149" i="381"/>
  <c r="BS150" i="381"/>
  <c r="BS151" i="381"/>
  <c r="BS152" i="381"/>
  <c r="BS153" i="381"/>
  <c r="BS154" i="381"/>
  <c r="BS155" i="381"/>
  <c r="BS156" i="381"/>
  <c r="BS157" i="381"/>
  <c r="BS158" i="381"/>
  <c r="BS159" i="381"/>
  <c r="BS160" i="381"/>
  <c r="BS161" i="381"/>
  <c r="BS162" i="381"/>
  <c r="BS163" i="381"/>
  <c r="BS164" i="381"/>
  <c r="BS165" i="381"/>
  <c r="BS166" i="381"/>
  <c r="BS167" i="381"/>
  <c r="BS168" i="381"/>
  <c r="BS169" i="381"/>
  <c r="BS170" i="381"/>
  <c r="BS171" i="381"/>
  <c r="BS172" i="381"/>
  <c r="BS173" i="381"/>
  <c r="BS174" i="381"/>
  <c r="BS175" i="381"/>
  <c r="BS176" i="381"/>
  <c r="BS177" i="381"/>
  <c r="BS178" i="381"/>
  <c r="BS179" i="381"/>
  <c r="BS180" i="381"/>
  <c r="BS181" i="381"/>
  <c r="BS182" i="381"/>
  <c r="BS183" i="381"/>
  <c r="BS184" i="381"/>
  <c r="BS185" i="381"/>
  <c r="BS138" i="381"/>
  <c r="BS74" i="381"/>
  <c r="BS75" i="381"/>
  <c r="BS76" i="381"/>
  <c r="BS77" i="381"/>
  <c r="BS78" i="381"/>
  <c r="BS79" i="381"/>
  <c r="BS80" i="381"/>
  <c r="BS81" i="381"/>
  <c r="BS82" i="381"/>
  <c r="BS83" i="381"/>
  <c r="BS84" i="381"/>
  <c r="BS85" i="381"/>
  <c r="BS86" i="381"/>
  <c r="BS87" i="381"/>
  <c r="BS88" i="381"/>
  <c r="BS89" i="381"/>
  <c r="BS90" i="381"/>
  <c r="BS91" i="381"/>
  <c r="BS92" i="381"/>
  <c r="BS93" i="381"/>
  <c r="BS94" i="381"/>
  <c r="BS95" i="381"/>
  <c r="BS96" i="381"/>
  <c r="BS97" i="381"/>
  <c r="BS98" i="381"/>
  <c r="BS99" i="381"/>
  <c r="BS100" i="381"/>
  <c r="BS101" i="381"/>
  <c r="BS102" i="381"/>
  <c r="BS103" i="381"/>
  <c r="BS104" i="381"/>
  <c r="BS105" i="381"/>
  <c r="BS106" i="381"/>
  <c r="BS107" i="381"/>
  <c r="BS108" i="381"/>
  <c r="BS109" i="381"/>
  <c r="BS110" i="381"/>
  <c r="BS111" i="381"/>
  <c r="BS112" i="381"/>
  <c r="BS113" i="381"/>
  <c r="BS114" i="381"/>
  <c r="BS115" i="381"/>
  <c r="BS116" i="381"/>
  <c r="BS117" i="381"/>
  <c r="BS118" i="381"/>
  <c r="BS119" i="381"/>
  <c r="BS120" i="381"/>
  <c r="BS121" i="381"/>
  <c r="BS122" i="381"/>
  <c r="BS123" i="381"/>
  <c r="BS124" i="381"/>
  <c r="BS125" i="381"/>
  <c r="BS126" i="381"/>
  <c r="BS127" i="381"/>
  <c r="BS128" i="381"/>
  <c r="BS129" i="381"/>
  <c r="BS130" i="381"/>
  <c r="BS131" i="381"/>
  <c r="BS132" i="381"/>
  <c r="BS133" i="381"/>
  <c r="BS73" i="381"/>
  <c r="BS23" i="381"/>
  <c r="BS24" i="381"/>
  <c r="BS25" i="381"/>
  <c r="BS26" i="381"/>
  <c r="BS27" i="381"/>
  <c r="BS28" i="381"/>
  <c r="BS29" i="381"/>
  <c r="BS30" i="381"/>
  <c r="BS31" i="381"/>
  <c r="BS32" i="381"/>
  <c r="BS33" i="381"/>
  <c r="BS34" i="381"/>
  <c r="BS35" i="381"/>
  <c r="BS36" i="381"/>
  <c r="BS37" i="381"/>
  <c r="BS38" i="381"/>
  <c r="BS39" i="381"/>
  <c r="BS40" i="381"/>
  <c r="BS41" i="381"/>
  <c r="BS42" i="381"/>
  <c r="BS43" i="381"/>
  <c r="BS44" i="381"/>
  <c r="BS45" i="381"/>
  <c r="BS46" i="381"/>
  <c r="BS47" i="381"/>
  <c r="BS48" i="381"/>
  <c r="BS49" i="381"/>
  <c r="BS50" i="381"/>
  <c r="BS51" i="381"/>
  <c r="BS52" i="381"/>
  <c r="BS53" i="381"/>
  <c r="BS54" i="381"/>
  <c r="BS55" i="381"/>
  <c r="BS56" i="381"/>
  <c r="BS57" i="381"/>
  <c r="BS58" i="381"/>
  <c r="BS59" i="381"/>
  <c r="BS60" i="381"/>
  <c r="BS61" i="381"/>
  <c r="BS62" i="381"/>
  <c r="BS63" i="381"/>
  <c r="BS64" i="381"/>
  <c r="BS65" i="381"/>
  <c r="BS66" i="381"/>
  <c r="BS67" i="381"/>
  <c r="BS68" i="381"/>
  <c r="BS69" i="381"/>
  <c r="BS9" i="381"/>
  <c r="BS10" i="381"/>
  <c r="BS11" i="381"/>
  <c r="BS12" i="381"/>
  <c r="BS13" i="381"/>
  <c r="BS14" i="381"/>
  <c r="BS15" i="381"/>
  <c r="BS16" i="381"/>
  <c r="BS17" i="381"/>
  <c r="BS18" i="381"/>
  <c r="BS19" i="381"/>
  <c r="BS20" i="381"/>
  <c r="BS21" i="381"/>
  <c r="BS22" i="381"/>
  <c r="BS8" i="381"/>
  <c r="EV1199" i="381"/>
  <c r="EV1200" i="381"/>
  <c r="EV1201" i="381"/>
  <c r="EV1202" i="381"/>
  <c r="EV1203" i="381"/>
  <c r="EV1204" i="381"/>
  <c r="EV1205" i="381"/>
  <c r="EV1206" i="381"/>
  <c r="EV1207" i="381"/>
  <c r="EV1208" i="381"/>
  <c r="EV1209" i="381"/>
  <c r="EV1210" i="381"/>
  <c r="EV1211" i="381"/>
  <c r="EV1212" i="381"/>
  <c r="EV1213" i="381"/>
  <c r="EV1214" i="381"/>
  <c r="EV1215" i="381"/>
  <c r="EV1216" i="381"/>
  <c r="EV1217" i="381"/>
  <c r="EV1218" i="381"/>
  <c r="EV1219" i="381"/>
  <c r="EV1220" i="381"/>
  <c r="EV1221" i="381"/>
  <c r="EV1222" i="381"/>
  <c r="EV1223" i="381"/>
  <c r="EV1224" i="381"/>
  <c r="EV1225" i="381"/>
  <c r="EV1226" i="381"/>
  <c r="EV1227" i="381"/>
  <c r="EV1228" i="381"/>
  <c r="EV1229" i="381"/>
  <c r="EV1230" i="381"/>
  <c r="EV1231" i="381"/>
  <c r="EV1232" i="381"/>
  <c r="EV1233" i="381"/>
  <c r="EV1234" i="381"/>
  <c r="EV1235" i="381"/>
  <c r="EV1236" i="381"/>
  <c r="EV1237" i="381"/>
  <c r="EV1238" i="381"/>
  <c r="EV1239" i="381"/>
  <c r="EV1240" i="381"/>
  <c r="EV1241" i="381"/>
  <c r="EV1242" i="381"/>
  <c r="EV1243" i="381"/>
  <c r="EV1244" i="381"/>
  <c r="EV1245" i="381"/>
  <c r="EV1246" i="381"/>
  <c r="EV1247" i="381"/>
  <c r="EV1248" i="381"/>
  <c r="EV1249" i="381"/>
  <c r="EV1250" i="381"/>
  <c r="EV1251" i="381"/>
  <c r="EV1252" i="381"/>
  <c r="EV1253" i="381"/>
  <c r="EV1254" i="381"/>
  <c r="EV1255" i="381"/>
  <c r="EV1256" i="381"/>
  <c r="EV1257" i="381"/>
  <c r="EV1258" i="381"/>
  <c r="EV1198" i="381"/>
  <c r="EV1139" i="381"/>
  <c r="EV1140" i="381"/>
  <c r="EV1141" i="381"/>
  <c r="EV1142" i="381"/>
  <c r="EV1143" i="381"/>
  <c r="EV1144" i="381"/>
  <c r="EV1145" i="381"/>
  <c r="EV1146" i="381"/>
  <c r="EV1147" i="381"/>
  <c r="EV1148" i="381"/>
  <c r="EV1149" i="381"/>
  <c r="EV1150" i="381"/>
  <c r="EV1151" i="381"/>
  <c r="EV1152" i="381"/>
  <c r="EV1153" i="381"/>
  <c r="EV1154" i="381"/>
  <c r="EV1155" i="381"/>
  <c r="EV1156" i="381"/>
  <c r="EV1157" i="381"/>
  <c r="EV1158" i="381"/>
  <c r="EV1159" i="381"/>
  <c r="EV1160" i="381"/>
  <c r="EV1161" i="381"/>
  <c r="EV1162" i="381"/>
  <c r="EV1163" i="381"/>
  <c r="EV1164" i="381"/>
  <c r="EV1165" i="381"/>
  <c r="EV1166" i="381"/>
  <c r="EV1167" i="381"/>
  <c r="EV1168" i="381"/>
  <c r="EV1169" i="381"/>
  <c r="EV1170" i="381"/>
  <c r="EV1171" i="381"/>
  <c r="EV1172" i="381"/>
  <c r="EV1173" i="381"/>
  <c r="EV1174" i="381"/>
  <c r="EV1175" i="381"/>
  <c r="EV1176" i="381"/>
  <c r="EV1177" i="381"/>
  <c r="EV1178" i="381"/>
  <c r="EV1179" i="381"/>
  <c r="EV1180" i="381"/>
  <c r="EV1181" i="381"/>
  <c r="EV1182" i="381"/>
  <c r="EV1183" i="381"/>
  <c r="EV1184" i="381"/>
  <c r="EV1185" i="381"/>
  <c r="EV1186" i="381"/>
  <c r="EV1187" i="381"/>
  <c r="EV1188" i="381"/>
  <c r="EV1189" i="381"/>
  <c r="EV1190" i="381"/>
  <c r="EV1191" i="381"/>
  <c r="EV1192" i="381"/>
  <c r="EV1193" i="381"/>
  <c r="EV1194" i="381"/>
  <c r="EV1195" i="381"/>
  <c r="EV1138" i="381"/>
  <c r="EV1100" i="381"/>
  <c r="EV1101" i="381"/>
  <c r="EV1102" i="381"/>
  <c r="EV1103" i="381"/>
  <c r="EV1104" i="381"/>
  <c r="EV1105" i="381"/>
  <c r="EV1106" i="381"/>
  <c r="EV1107" i="381"/>
  <c r="EV1108" i="381"/>
  <c r="EV1109" i="381"/>
  <c r="EV1110" i="381"/>
  <c r="EV1111" i="381"/>
  <c r="EV1112" i="381"/>
  <c r="EV1113" i="381"/>
  <c r="EV1114" i="381"/>
  <c r="EV1115" i="381"/>
  <c r="EV1116" i="381"/>
  <c r="EV1117" i="381"/>
  <c r="EV1118" i="381"/>
  <c r="EV1119" i="381"/>
  <c r="EV1120" i="381"/>
  <c r="EV1121" i="381"/>
  <c r="EV1122" i="381"/>
  <c r="EV1123" i="381"/>
  <c r="EV1124" i="381"/>
  <c r="EV1125" i="381"/>
  <c r="EV1126" i="381"/>
  <c r="EV1127" i="381"/>
  <c r="EV1128" i="381"/>
  <c r="EV1129" i="381"/>
  <c r="EV1130" i="381"/>
  <c r="EV1131" i="381"/>
  <c r="EV1132" i="381"/>
  <c r="EV1133" i="381"/>
  <c r="EV1134" i="381"/>
  <c r="EV1135" i="381"/>
  <c r="EV1099" i="381"/>
  <c r="EV1053" i="381"/>
  <c r="EV1054" i="381"/>
  <c r="EV1055" i="381"/>
  <c r="EV1056" i="381"/>
  <c r="EV1057" i="381"/>
  <c r="EV1058" i="381"/>
  <c r="EV1059" i="381"/>
  <c r="EV1060" i="381"/>
  <c r="EV1061" i="381"/>
  <c r="EV1062" i="381"/>
  <c r="EV1063" i="381"/>
  <c r="EV1064" i="381"/>
  <c r="EV1065" i="381"/>
  <c r="EV1066" i="381"/>
  <c r="EV1067" i="381"/>
  <c r="EV1068" i="381"/>
  <c r="EV1069" i="381"/>
  <c r="EV1070" i="381"/>
  <c r="EV1071" i="381"/>
  <c r="EV1072" i="381"/>
  <c r="EV1073" i="381"/>
  <c r="EV1074" i="381"/>
  <c r="EV1075" i="381"/>
  <c r="EV1076" i="381"/>
  <c r="EV1077" i="381"/>
  <c r="EV1078" i="381"/>
  <c r="EV1079" i="381"/>
  <c r="EV1080" i="381"/>
  <c r="EV1081" i="381"/>
  <c r="EV1082" i="381"/>
  <c r="EV1083" i="381"/>
  <c r="EV1084" i="381"/>
  <c r="EV1085" i="381"/>
  <c r="EV1086" i="381"/>
  <c r="EV1087" i="381"/>
  <c r="EV1088" i="381"/>
  <c r="EV1089" i="381"/>
  <c r="EV1090" i="381"/>
  <c r="EV1091" i="381"/>
  <c r="EV1092" i="381"/>
  <c r="EV1093" i="381"/>
  <c r="EV1094" i="381"/>
  <c r="EV1095" i="381"/>
  <c r="EV1096" i="381"/>
  <c r="EV1052" i="381"/>
  <c r="EV979" i="381"/>
  <c r="EV980" i="381"/>
  <c r="EV981" i="381"/>
  <c r="EV982" i="381"/>
  <c r="EV983" i="381"/>
  <c r="EV984" i="381"/>
  <c r="EV985" i="381"/>
  <c r="EV986" i="381"/>
  <c r="EV987" i="381"/>
  <c r="EV988" i="381"/>
  <c r="EV989" i="381"/>
  <c r="EV990" i="381"/>
  <c r="EV991" i="381"/>
  <c r="EV992" i="381"/>
  <c r="EV993" i="381"/>
  <c r="EV994" i="381"/>
  <c r="EV995" i="381"/>
  <c r="EV996" i="381"/>
  <c r="EV997" i="381"/>
  <c r="EV998" i="381"/>
  <c r="EV999" i="381"/>
  <c r="EV1000" i="381"/>
  <c r="EV1001" i="381"/>
  <c r="EV1002" i="381"/>
  <c r="EV1003" i="381"/>
  <c r="EV1004" i="381"/>
  <c r="EV1005" i="381"/>
  <c r="EV1006" i="381"/>
  <c r="EV1007" i="381"/>
  <c r="EV1008" i="381"/>
  <c r="EV1009" i="381"/>
  <c r="EV1010" i="381"/>
  <c r="EV1011" i="381"/>
  <c r="EV1012" i="381"/>
  <c r="EV1013" i="381"/>
  <c r="EV1014" i="381"/>
  <c r="EV1015" i="381"/>
  <c r="EV1016" i="381"/>
  <c r="EV1017" i="381"/>
  <c r="EV1018" i="381"/>
  <c r="EV1019" i="381"/>
  <c r="EV1020" i="381"/>
  <c r="EV1021" i="381"/>
  <c r="EV1022" i="381"/>
  <c r="EV1023" i="381"/>
  <c r="EV1024" i="381"/>
  <c r="EV1025" i="381"/>
  <c r="EV1026" i="381"/>
  <c r="EV1027" i="381"/>
  <c r="EV1028" i="381"/>
  <c r="EV1029" i="381"/>
  <c r="EV1030" i="381"/>
  <c r="EV1031" i="381"/>
  <c r="EV1032" i="381"/>
  <c r="EV1033" i="381"/>
  <c r="EV1034" i="381"/>
  <c r="EV1035" i="381"/>
  <c r="EV1036" i="381"/>
  <c r="EV1037" i="381"/>
  <c r="EV1038" i="381"/>
  <c r="EV1039" i="381"/>
  <c r="EV1040" i="381"/>
  <c r="EV1041" i="381"/>
  <c r="EV1042" i="381"/>
  <c r="EV1043" i="381"/>
  <c r="EV1044" i="381"/>
  <c r="EV1045" i="381"/>
  <c r="EV1046" i="381"/>
  <c r="EV1047" i="381"/>
  <c r="EV1048" i="381"/>
  <c r="EV1049" i="381"/>
  <c r="EV978" i="381"/>
  <c r="EV910" i="381"/>
  <c r="EV911" i="381"/>
  <c r="EV912" i="381"/>
  <c r="EV913" i="381"/>
  <c r="EV914" i="381"/>
  <c r="EV915" i="381"/>
  <c r="EV916" i="381"/>
  <c r="EV917" i="381"/>
  <c r="EV918" i="381"/>
  <c r="EV919" i="381"/>
  <c r="EV920" i="381"/>
  <c r="EV921" i="381"/>
  <c r="EV922" i="381"/>
  <c r="EV923" i="381"/>
  <c r="EV924" i="381"/>
  <c r="EV925" i="381"/>
  <c r="EV926" i="381"/>
  <c r="EV927" i="381"/>
  <c r="EV928" i="381"/>
  <c r="EV929" i="381"/>
  <c r="EV930" i="381"/>
  <c r="EV931" i="381"/>
  <c r="EV932" i="381"/>
  <c r="EV933" i="381"/>
  <c r="EV934" i="381"/>
  <c r="EV935" i="381"/>
  <c r="EV936" i="381"/>
  <c r="EV937" i="381"/>
  <c r="EV938" i="381"/>
  <c r="EV939" i="381"/>
  <c r="EV940" i="381"/>
  <c r="EV941" i="381"/>
  <c r="EV942" i="381"/>
  <c r="EV943" i="381"/>
  <c r="EV944" i="381"/>
  <c r="EV945" i="381"/>
  <c r="EV946" i="381"/>
  <c r="EV947" i="381"/>
  <c r="EV948" i="381"/>
  <c r="EV949" i="381"/>
  <c r="EV950" i="381"/>
  <c r="EV951" i="381"/>
  <c r="EV952" i="381"/>
  <c r="EV953" i="381"/>
  <c r="EV954" i="381"/>
  <c r="EV955" i="381"/>
  <c r="EV956" i="381"/>
  <c r="EV957" i="381"/>
  <c r="EV958" i="381"/>
  <c r="EV959" i="381"/>
  <c r="EV960" i="381"/>
  <c r="EV961" i="381"/>
  <c r="EV962" i="381"/>
  <c r="EV963" i="381"/>
  <c r="EV964" i="381"/>
  <c r="EV965" i="381"/>
  <c r="EV966" i="381"/>
  <c r="EV967" i="381"/>
  <c r="EV968" i="381"/>
  <c r="EV969" i="381"/>
  <c r="EV970" i="381"/>
  <c r="EV971" i="381"/>
  <c r="EV972" i="381"/>
  <c r="EV973" i="381"/>
  <c r="EV974" i="381"/>
  <c r="EV975" i="381"/>
  <c r="EV909" i="381"/>
  <c r="EV850" i="381"/>
  <c r="EV851" i="381"/>
  <c r="EV852" i="381"/>
  <c r="EV853" i="381"/>
  <c r="EV854" i="381"/>
  <c r="EV855" i="381"/>
  <c r="EV856" i="381"/>
  <c r="EV857" i="381"/>
  <c r="EV858" i="381"/>
  <c r="EV859" i="381"/>
  <c r="EV860" i="381"/>
  <c r="EV861" i="381"/>
  <c r="EV862" i="381"/>
  <c r="EV863" i="381"/>
  <c r="EV864" i="381"/>
  <c r="EV865" i="381"/>
  <c r="EV866" i="381"/>
  <c r="EV867" i="381"/>
  <c r="EV868" i="381"/>
  <c r="EV869" i="381"/>
  <c r="EV870" i="381"/>
  <c r="EV871" i="381"/>
  <c r="EV872" i="381"/>
  <c r="EV873" i="381"/>
  <c r="EV874" i="381"/>
  <c r="EV875" i="381"/>
  <c r="EV876" i="381"/>
  <c r="EV877" i="381"/>
  <c r="EV878" i="381"/>
  <c r="EV879" i="381"/>
  <c r="EV880" i="381"/>
  <c r="EV881" i="381"/>
  <c r="EV882" i="381"/>
  <c r="EV883" i="381"/>
  <c r="EV884" i="381"/>
  <c r="EV885" i="381"/>
  <c r="EV886" i="381"/>
  <c r="EV887" i="381"/>
  <c r="EV888" i="381"/>
  <c r="EV889" i="381"/>
  <c r="EV890" i="381"/>
  <c r="EV891" i="381"/>
  <c r="EV892" i="381"/>
  <c r="EV893" i="381"/>
  <c r="EV894" i="381"/>
  <c r="EV895" i="381"/>
  <c r="EV896" i="381"/>
  <c r="EV897" i="381"/>
  <c r="EV898" i="381"/>
  <c r="EV899" i="381"/>
  <c r="EV900" i="381"/>
  <c r="EV901" i="381"/>
  <c r="EV902" i="381"/>
  <c r="EV903" i="381"/>
  <c r="EV904" i="381"/>
  <c r="EV905" i="381"/>
  <c r="EV906" i="381"/>
  <c r="EV849" i="381"/>
  <c r="EV807" i="381"/>
  <c r="EV808" i="381"/>
  <c r="EV809" i="381"/>
  <c r="EV810" i="381"/>
  <c r="EV811" i="381"/>
  <c r="EV812" i="381"/>
  <c r="EV813" i="381"/>
  <c r="EV814" i="381"/>
  <c r="EV815" i="381"/>
  <c r="EV816" i="381"/>
  <c r="EV817" i="381"/>
  <c r="EV818" i="381"/>
  <c r="EV819" i="381"/>
  <c r="EV820" i="381"/>
  <c r="EV821" i="381"/>
  <c r="EV822" i="381"/>
  <c r="EV823" i="381"/>
  <c r="EV824" i="381"/>
  <c r="EV825" i="381"/>
  <c r="EV826" i="381"/>
  <c r="EV827" i="381"/>
  <c r="EV828" i="381"/>
  <c r="EV829" i="381"/>
  <c r="EV830" i="381"/>
  <c r="EV831" i="381"/>
  <c r="EV832" i="381"/>
  <c r="EV833" i="381"/>
  <c r="EV834" i="381"/>
  <c r="EV835" i="381"/>
  <c r="EV836" i="381"/>
  <c r="EV837" i="381"/>
  <c r="EV838" i="381"/>
  <c r="EV839" i="381"/>
  <c r="EV840" i="381"/>
  <c r="EV841" i="381"/>
  <c r="EV842" i="381"/>
  <c r="EV843" i="381"/>
  <c r="EV844" i="381"/>
  <c r="EV845" i="381"/>
  <c r="EV846" i="381"/>
  <c r="EV806" i="381"/>
  <c r="EV795" i="381"/>
  <c r="EV796" i="381"/>
  <c r="EV797" i="381"/>
  <c r="EV798" i="381"/>
  <c r="EV799" i="381"/>
  <c r="EV800" i="381"/>
  <c r="EV801" i="381"/>
  <c r="EV802" i="381"/>
  <c r="EV803" i="381"/>
  <c r="EV741" i="381"/>
  <c r="EV742" i="381"/>
  <c r="EV743" i="381"/>
  <c r="EV744" i="381"/>
  <c r="EV745" i="381"/>
  <c r="EV746" i="381"/>
  <c r="EV747" i="381"/>
  <c r="EV748" i="381"/>
  <c r="EV749" i="381"/>
  <c r="EV750" i="381"/>
  <c r="EV751" i="381"/>
  <c r="EV752" i="381"/>
  <c r="EV753" i="381"/>
  <c r="EV754" i="381"/>
  <c r="EV755" i="381"/>
  <c r="EV756" i="381"/>
  <c r="EV757" i="381"/>
  <c r="EV758" i="381"/>
  <c r="EV759" i="381"/>
  <c r="EV760" i="381"/>
  <c r="EV761" i="381"/>
  <c r="EV762" i="381"/>
  <c r="EV763" i="381"/>
  <c r="EV764" i="381"/>
  <c r="EV765" i="381"/>
  <c r="EV766" i="381"/>
  <c r="EV767" i="381"/>
  <c r="EV768" i="381"/>
  <c r="EV769" i="381"/>
  <c r="EV770" i="381"/>
  <c r="EV771" i="381"/>
  <c r="EV772" i="381"/>
  <c r="EV773" i="381"/>
  <c r="EV774" i="381"/>
  <c r="EV775" i="381"/>
  <c r="EV776" i="381"/>
  <c r="EV777" i="381"/>
  <c r="EV778" i="381"/>
  <c r="EV779" i="381"/>
  <c r="EV780" i="381"/>
  <c r="EV781" i="381"/>
  <c r="EV782" i="381"/>
  <c r="EV783" i="381"/>
  <c r="EV784" i="381"/>
  <c r="EV785" i="381"/>
  <c r="EV786" i="381"/>
  <c r="EV787" i="381"/>
  <c r="EV788" i="381"/>
  <c r="EV789" i="381"/>
  <c r="EV790" i="381"/>
  <c r="EV791" i="381"/>
  <c r="EV792" i="381"/>
  <c r="EV793" i="381"/>
  <c r="EV794" i="381"/>
  <c r="EV740" i="381"/>
  <c r="EV661" i="381"/>
  <c r="EV662" i="381"/>
  <c r="EV663" i="381"/>
  <c r="EV664" i="381"/>
  <c r="EV665" i="381"/>
  <c r="EV666" i="381"/>
  <c r="EV667" i="381"/>
  <c r="EV668" i="381"/>
  <c r="EV669" i="381"/>
  <c r="EV670" i="381"/>
  <c r="EV671" i="381"/>
  <c r="EV672" i="381"/>
  <c r="EV673" i="381"/>
  <c r="EV674" i="381"/>
  <c r="EV675" i="381"/>
  <c r="EV676" i="381"/>
  <c r="EV677" i="381"/>
  <c r="EV678" i="381"/>
  <c r="EV679" i="381"/>
  <c r="EV680" i="381"/>
  <c r="EV681" i="381"/>
  <c r="EV682" i="381"/>
  <c r="EV683" i="381"/>
  <c r="EV684" i="381"/>
  <c r="EV685" i="381"/>
  <c r="EV686" i="381"/>
  <c r="EV687" i="381"/>
  <c r="EV688" i="381"/>
  <c r="EV689" i="381"/>
  <c r="EV690" i="381"/>
  <c r="EV691" i="381"/>
  <c r="EV692" i="381"/>
  <c r="EV693" i="381"/>
  <c r="EV694" i="381"/>
  <c r="EV695" i="381"/>
  <c r="EV696" i="381"/>
  <c r="EV697" i="381"/>
  <c r="EV698" i="381"/>
  <c r="EV699" i="381"/>
  <c r="EV700" i="381"/>
  <c r="EV701" i="381"/>
  <c r="EV702" i="381"/>
  <c r="EV703" i="381"/>
  <c r="EV704" i="381"/>
  <c r="EV705" i="381"/>
  <c r="EV706" i="381"/>
  <c r="EV707" i="381"/>
  <c r="EV708" i="381"/>
  <c r="EV709" i="381"/>
  <c r="EV710" i="381"/>
  <c r="EV711" i="381"/>
  <c r="EV712" i="381"/>
  <c r="EV713" i="381"/>
  <c r="EV714" i="381"/>
  <c r="EV715" i="381"/>
  <c r="EV716" i="381"/>
  <c r="EV717" i="381"/>
  <c r="EV718" i="381"/>
  <c r="EV719" i="381"/>
  <c r="EV720" i="381"/>
  <c r="EV721" i="381"/>
  <c r="EV722" i="381"/>
  <c r="EV723" i="381"/>
  <c r="EV724" i="381"/>
  <c r="EV725" i="381"/>
  <c r="EV726" i="381"/>
  <c r="EV727" i="381"/>
  <c r="EV728" i="381"/>
  <c r="EV729" i="381"/>
  <c r="EV730" i="381"/>
  <c r="EV731" i="381"/>
  <c r="EV732" i="381"/>
  <c r="EV733" i="381"/>
  <c r="EV734" i="381"/>
  <c r="EV735" i="381"/>
  <c r="EV736" i="381"/>
  <c r="EV737" i="381"/>
  <c r="EV660" i="381"/>
  <c r="EV613" i="381"/>
  <c r="EV614" i="381"/>
  <c r="EV615" i="381"/>
  <c r="EV616" i="381"/>
  <c r="EV617" i="381"/>
  <c r="EV618" i="381"/>
  <c r="EV619" i="381"/>
  <c r="EV620" i="381"/>
  <c r="EV621" i="381"/>
  <c r="EV622" i="381"/>
  <c r="EV623" i="381"/>
  <c r="EV624" i="381"/>
  <c r="EV625" i="381"/>
  <c r="EV626" i="381"/>
  <c r="EV627" i="381"/>
  <c r="EV628" i="381"/>
  <c r="EV629" i="381"/>
  <c r="EV630" i="381"/>
  <c r="EV631" i="381"/>
  <c r="EV632" i="381"/>
  <c r="EV633" i="381"/>
  <c r="EV634" i="381"/>
  <c r="EV635" i="381"/>
  <c r="EV636" i="381"/>
  <c r="EV637" i="381"/>
  <c r="EV638" i="381"/>
  <c r="EV639" i="381"/>
  <c r="EV640" i="381"/>
  <c r="EV641" i="381"/>
  <c r="EV642" i="381"/>
  <c r="EV643" i="381"/>
  <c r="EV644" i="381"/>
  <c r="EV645" i="381"/>
  <c r="EV646" i="381"/>
  <c r="EV647" i="381"/>
  <c r="EV648" i="381"/>
  <c r="EV649" i="381"/>
  <c r="EV650" i="381"/>
  <c r="EV651" i="381"/>
  <c r="EV652" i="381"/>
  <c r="EV653" i="381"/>
  <c r="EV654" i="381"/>
  <c r="EV655" i="381"/>
  <c r="EV656" i="381"/>
  <c r="EV657" i="381"/>
  <c r="EV612" i="381"/>
  <c r="EV550" i="381"/>
  <c r="EV551" i="381"/>
  <c r="EV552" i="381"/>
  <c r="EV553" i="381"/>
  <c r="EV554" i="381"/>
  <c r="EV555" i="381"/>
  <c r="EV556" i="381"/>
  <c r="EV557" i="381"/>
  <c r="EV558" i="381"/>
  <c r="EV559" i="381"/>
  <c r="EV560" i="381"/>
  <c r="EV561" i="381"/>
  <c r="EV562" i="381"/>
  <c r="EV563" i="381"/>
  <c r="EV564" i="381"/>
  <c r="EV565" i="381"/>
  <c r="EV566" i="381"/>
  <c r="EV567" i="381"/>
  <c r="EV568" i="381"/>
  <c r="EV569" i="381"/>
  <c r="EV570" i="381"/>
  <c r="EV571" i="381"/>
  <c r="EV572" i="381"/>
  <c r="EV573" i="381"/>
  <c r="EV574" i="381"/>
  <c r="EV575" i="381"/>
  <c r="EV576" i="381"/>
  <c r="EV577" i="381"/>
  <c r="EV578" i="381"/>
  <c r="EV579" i="381"/>
  <c r="EV580" i="381"/>
  <c r="EV581" i="381"/>
  <c r="EV582" i="381"/>
  <c r="EV583" i="381"/>
  <c r="EV584" i="381"/>
  <c r="EV585" i="381"/>
  <c r="EV586" i="381"/>
  <c r="EV587" i="381"/>
  <c r="EV588" i="381"/>
  <c r="EV589" i="381"/>
  <c r="EV590" i="381"/>
  <c r="EV591" i="381"/>
  <c r="EV592" i="381"/>
  <c r="EV593" i="381"/>
  <c r="EV594" i="381"/>
  <c r="EV595" i="381"/>
  <c r="EV596" i="381"/>
  <c r="EV597" i="381"/>
  <c r="EV598" i="381"/>
  <c r="EV599" i="381"/>
  <c r="EV600" i="381"/>
  <c r="EV601" i="381"/>
  <c r="EV602" i="381"/>
  <c r="EV603" i="381"/>
  <c r="EV604" i="381"/>
  <c r="EV605" i="381"/>
  <c r="EV606" i="381"/>
  <c r="EV607" i="381"/>
  <c r="EV608" i="381"/>
  <c r="EV609" i="381"/>
  <c r="EV549" i="381"/>
  <c r="EV507" i="381"/>
  <c r="EV508" i="381"/>
  <c r="EV509" i="381"/>
  <c r="EV510" i="381"/>
  <c r="EV511" i="381"/>
  <c r="EV512" i="381"/>
  <c r="EV513" i="381"/>
  <c r="EV514" i="381"/>
  <c r="EV515" i="381"/>
  <c r="EV516" i="381"/>
  <c r="EV517" i="381"/>
  <c r="EV518" i="381"/>
  <c r="EV519" i="381"/>
  <c r="EV520" i="381"/>
  <c r="EV521" i="381"/>
  <c r="EV522" i="381"/>
  <c r="EV523" i="381"/>
  <c r="EV524" i="381"/>
  <c r="EV525" i="381"/>
  <c r="EV526" i="381"/>
  <c r="EV527" i="381"/>
  <c r="EV528" i="381"/>
  <c r="EV529" i="381"/>
  <c r="EV530" i="381"/>
  <c r="EV531" i="381"/>
  <c r="EV532" i="381"/>
  <c r="EV533" i="381"/>
  <c r="EV534" i="381"/>
  <c r="EV535" i="381"/>
  <c r="EV536" i="381"/>
  <c r="EV537" i="381"/>
  <c r="EV538" i="381"/>
  <c r="EV539" i="381"/>
  <c r="EV540" i="381"/>
  <c r="EV541" i="381"/>
  <c r="EV542" i="381"/>
  <c r="EV543" i="381"/>
  <c r="EV544" i="381"/>
  <c r="EV545" i="381"/>
  <c r="EV546" i="381"/>
  <c r="EV547" i="381"/>
  <c r="EV506" i="381"/>
  <c r="EV434" i="381"/>
  <c r="EV435" i="381"/>
  <c r="EV436" i="381"/>
  <c r="EV437" i="381"/>
  <c r="EV438" i="381"/>
  <c r="EV439" i="381"/>
  <c r="EV440" i="381"/>
  <c r="EV441" i="381"/>
  <c r="EV442" i="381"/>
  <c r="EV443" i="381"/>
  <c r="EV444" i="381"/>
  <c r="EV445" i="381"/>
  <c r="EV446" i="381"/>
  <c r="EV447" i="381"/>
  <c r="EV448" i="381"/>
  <c r="EV449" i="381"/>
  <c r="EV450" i="381"/>
  <c r="EV451" i="381"/>
  <c r="EV452" i="381"/>
  <c r="EV453" i="381"/>
  <c r="EV454" i="381"/>
  <c r="EV455" i="381"/>
  <c r="EV456" i="381"/>
  <c r="EV457" i="381"/>
  <c r="EV458" i="381"/>
  <c r="EV459" i="381"/>
  <c r="EV460" i="381"/>
  <c r="EV461" i="381"/>
  <c r="EV462" i="381"/>
  <c r="EV463" i="381"/>
  <c r="EV464" i="381"/>
  <c r="EV465" i="381"/>
  <c r="EV466" i="381"/>
  <c r="EV467" i="381"/>
  <c r="EV468" i="381"/>
  <c r="EV469" i="381"/>
  <c r="EV470" i="381"/>
  <c r="EV471" i="381"/>
  <c r="EV472" i="381"/>
  <c r="EV473" i="381"/>
  <c r="EV474" i="381"/>
  <c r="EV475" i="381"/>
  <c r="EV476" i="381"/>
  <c r="EV477" i="381"/>
  <c r="EV478" i="381"/>
  <c r="EV479" i="381"/>
  <c r="EV480" i="381"/>
  <c r="EV481" i="381"/>
  <c r="EV482" i="381"/>
  <c r="EV483" i="381"/>
  <c r="EV484" i="381"/>
  <c r="EV485" i="381"/>
  <c r="EV486" i="381"/>
  <c r="EV487" i="381"/>
  <c r="EV488" i="381"/>
  <c r="EV489" i="381"/>
  <c r="EV490" i="381"/>
  <c r="EV491" i="381"/>
  <c r="EV492" i="381"/>
  <c r="EV493" i="381"/>
  <c r="EV494" i="381"/>
  <c r="EV495" i="381"/>
  <c r="EV496" i="381"/>
  <c r="EV497" i="381"/>
  <c r="EV498" i="381"/>
  <c r="EV499" i="381"/>
  <c r="EV500" i="381"/>
  <c r="EV501" i="381"/>
  <c r="EV502" i="381"/>
  <c r="EV503" i="381"/>
  <c r="EV433" i="381"/>
  <c r="EV392" i="381"/>
  <c r="EV393" i="381"/>
  <c r="EV394" i="381"/>
  <c r="EV395" i="381"/>
  <c r="EV396" i="381"/>
  <c r="EV397" i="381"/>
  <c r="EV398" i="381"/>
  <c r="EV399" i="381"/>
  <c r="EV400" i="381"/>
  <c r="EV401" i="381"/>
  <c r="EV402" i="381"/>
  <c r="EV403" i="381"/>
  <c r="EV404" i="381"/>
  <c r="EV405" i="381"/>
  <c r="EV406" i="381"/>
  <c r="EV407" i="381"/>
  <c r="EV408" i="381"/>
  <c r="EV409" i="381"/>
  <c r="EV410" i="381"/>
  <c r="EV411" i="381"/>
  <c r="EV412" i="381"/>
  <c r="EV413" i="381"/>
  <c r="EV414" i="381"/>
  <c r="EV415" i="381"/>
  <c r="EV416" i="381"/>
  <c r="EV417" i="381"/>
  <c r="EV418" i="381"/>
  <c r="EV419" i="381"/>
  <c r="EV420" i="381"/>
  <c r="EV421" i="381"/>
  <c r="EV422" i="381"/>
  <c r="EV423" i="381"/>
  <c r="EV424" i="381"/>
  <c r="EV425" i="381"/>
  <c r="EV426" i="381"/>
  <c r="EV427" i="381"/>
  <c r="EV428" i="381"/>
  <c r="EV391" i="381"/>
  <c r="EV325" i="381"/>
  <c r="EV326" i="381"/>
  <c r="EV327" i="381"/>
  <c r="EV328" i="381"/>
  <c r="EV329" i="381"/>
  <c r="EV330" i="381"/>
  <c r="EV331" i="381"/>
  <c r="EV332" i="381"/>
  <c r="EV333" i="381"/>
  <c r="EV334" i="381"/>
  <c r="EV335" i="381"/>
  <c r="EV336" i="381"/>
  <c r="EV337" i="381"/>
  <c r="EV338" i="381"/>
  <c r="EV339" i="381"/>
  <c r="EV340" i="381"/>
  <c r="EV341" i="381"/>
  <c r="EV342" i="381"/>
  <c r="EV343" i="381"/>
  <c r="EV344" i="381"/>
  <c r="EV345" i="381"/>
  <c r="EV346" i="381"/>
  <c r="EV347" i="381"/>
  <c r="EV348" i="381"/>
  <c r="EV349" i="381"/>
  <c r="EV350" i="381"/>
  <c r="EV351" i="381"/>
  <c r="EV352" i="381"/>
  <c r="EV353" i="381"/>
  <c r="EV354" i="381"/>
  <c r="EV355" i="381"/>
  <c r="EV356" i="381"/>
  <c r="EV357" i="381"/>
  <c r="EV358" i="381"/>
  <c r="EV359" i="381"/>
  <c r="EV360" i="381"/>
  <c r="EV361" i="381"/>
  <c r="EV362" i="381"/>
  <c r="EV363" i="381"/>
  <c r="EV364" i="381"/>
  <c r="EV365" i="381"/>
  <c r="EV366" i="381"/>
  <c r="EV367" i="381"/>
  <c r="EV368" i="381"/>
  <c r="EV369" i="381"/>
  <c r="EV370" i="381"/>
  <c r="EV371" i="381"/>
  <c r="EV372" i="381"/>
  <c r="EV373" i="381"/>
  <c r="EV374" i="381"/>
  <c r="EV375" i="381"/>
  <c r="EV376" i="381"/>
  <c r="EV377" i="381"/>
  <c r="EV378" i="381"/>
  <c r="EV379" i="381"/>
  <c r="EV380" i="381"/>
  <c r="EV381" i="381"/>
  <c r="EV382" i="381"/>
  <c r="EV383" i="381"/>
  <c r="EV384" i="381"/>
  <c r="EV385" i="381"/>
  <c r="EV386" i="381"/>
  <c r="EV387" i="381"/>
  <c r="EV388" i="381"/>
  <c r="EV324" i="381"/>
  <c r="EV266" i="381"/>
  <c r="EV267" i="381"/>
  <c r="EV268" i="381"/>
  <c r="EV269" i="381"/>
  <c r="EV270" i="381"/>
  <c r="EV271" i="381"/>
  <c r="EV272" i="381"/>
  <c r="EV273" i="381"/>
  <c r="EV274" i="381"/>
  <c r="EV275" i="381"/>
  <c r="EV276" i="381"/>
  <c r="EV277" i="381"/>
  <c r="EV278" i="381"/>
  <c r="EV279" i="381"/>
  <c r="EV280" i="381"/>
  <c r="EV281" i="381"/>
  <c r="EV282" i="381"/>
  <c r="EV283" i="381"/>
  <c r="EV284" i="381"/>
  <c r="EV285" i="381"/>
  <c r="EV286" i="381"/>
  <c r="EV287" i="381"/>
  <c r="EV288" i="381"/>
  <c r="EV289" i="381"/>
  <c r="EV290" i="381"/>
  <c r="EV291" i="381"/>
  <c r="EV292" i="381"/>
  <c r="EV293" i="381"/>
  <c r="EV294" i="381"/>
  <c r="EV295" i="381"/>
  <c r="EV296" i="381"/>
  <c r="EV297" i="381"/>
  <c r="EV298" i="381"/>
  <c r="EV299" i="381"/>
  <c r="EV300" i="381"/>
  <c r="EV301" i="381"/>
  <c r="EV302" i="381"/>
  <c r="EV303" i="381"/>
  <c r="EV304" i="381"/>
  <c r="EV305" i="381"/>
  <c r="EV306" i="381"/>
  <c r="EV307" i="381"/>
  <c r="EV308" i="381"/>
  <c r="EV309" i="381"/>
  <c r="EV310" i="381"/>
  <c r="EV311" i="381"/>
  <c r="EV312" i="381"/>
  <c r="EV313" i="381"/>
  <c r="EV314" i="381"/>
  <c r="EV315" i="381"/>
  <c r="EV316" i="381"/>
  <c r="EV317" i="381"/>
  <c r="EV318" i="381"/>
  <c r="EV319" i="381"/>
  <c r="EV320" i="381"/>
  <c r="EV321" i="381"/>
  <c r="EV265" i="381"/>
  <c r="EV189" i="381"/>
  <c r="EV190" i="381"/>
  <c r="EV191" i="381"/>
  <c r="EV192" i="381"/>
  <c r="EV193" i="381"/>
  <c r="EV194" i="381"/>
  <c r="EV195" i="381"/>
  <c r="EV196" i="381"/>
  <c r="EV197" i="381"/>
  <c r="EV198" i="381"/>
  <c r="EV199" i="381"/>
  <c r="EV200" i="381"/>
  <c r="EV201" i="381"/>
  <c r="EV202" i="381"/>
  <c r="EV203" i="381"/>
  <c r="EV204" i="381"/>
  <c r="EV205" i="381"/>
  <c r="EV206" i="381"/>
  <c r="EV207" i="381"/>
  <c r="EV208" i="381"/>
  <c r="EV209" i="381"/>
  <c r="EV210" i="381"/>
  <c r="EV211" i="381"/>
  <c r="EV212" i="381"/>
  <c r="EV213" i="381"/>
  <c r="EV214" i="381"/>
  <c r="EV215" i="381"/>
  <c r="EV216" i="381"/>
  <c r="EV217" i="381"/>
  <c r="EV218" i="381"/>
  <c r="EV219" i="381"/>
  <c r="EV220" i="381"/>
  <c r="EV221" i="381"/>
  <c r="EV222" i="381"/>
  <c r="EV223" i="381"/>
  <c r="EV224" i="381"/>
  <c r="EV225" i="381"/>
  <c r="EV226" i="381"/>
  <c r="EV227" i="381"/>
  <c r="EV228" i="381"/>
  <c r="EV229" i="381"/>
  <c r="EV230" i="381"/>
  <c r="EV231" i="381"/>
  <c r="EV232" i="381"/>
  <c r="EV233" i="381"/>
  <c r="EV234" i="381"/>
  <c r="EV235" i="381"/>
  <c r="EV236" i="381"/>
  <c r="EV237" i="381"/>
  <c r="EV238" i="381"/>
  <c r="EV239" i="381"/>
  <c r="EV240" i="381"/>
  <c r="EV241" i="381"/>
  <c r="EV242" i="381"/>
  <c r="EV243" i="381"/>
  <c r="EV244" i="381"/>
  <c r="EV245" i="381"/>
  <c r="EV246" i="381"/>
  <c r="EV247" i="381"/>
  <c r="EV248" i="381"/>
  <c r="EV249" i="381"/>
  <c r="EV250" i="381"/>
  <c r="EV251" i="381"/>
  <c r="EV252" i="381"/>
  <c r="EV253" i="381"/>
  <c r="EV254" i="381"/>
  <c r="EV255" i="381"/>
  <c r="EV256" i="381"/>
  <c r="EV257" i="381"/>
  <c r="EV258" i="381"/>
  <c r="EV259" i="381"/>
  <c r="EV260" i="381"/>
  <c r="EV261" i="381"/>
  <c r="EV188" i="381"/>
  <c r="EV140" i="381"/>
  <c r="EV141" i="381"/>
  <c r="EV142" i="381"/>
  <c r="EV143" i="381"/>
  <c r="EV144" i="381"/>
  <c r="EV145" i="381"/>
  <c r="EV146" i="381"/>
  <c r="EV147" i="381"/>
  <c r="EV148" i="381"/>
  <c r="EV149" i="381"/>
  <c r="EV150" i="381"/>
  <c r="EV151" i="381"/>
  <c r="EV152" i="381"/>
  <c r="EV153" i="381"/>
  <c r="EV154" i="381"/>
  <c r="EV155" i="381"/>
  <c r="EV156" i="381"/>
  <c r="EV157" i="381"/>
  <c r="EV158" i="381"/>
  <c r="EV159" i="381"/>
  <c r="EV160" i="381"/>
  <c r="EV161" i="381"/>
  <c r="EV162" i="381"/>
  <c r="EV163" i="381"/>
  <c r="EV164" i="381"/>
  <c r="EV165" i="381"/>
  <c r="EV166" i="381"/>
  <c r="EV167" i="381"/>
  <c r="EV168" i="381"/>
  <c r="EV169" i="381"/>
  <c r="EV170" i="381"/>
  <c r="EV171" i="381"/>
  <c r="EV172" i="381"/>
  <c r="EV173" i="381"/>
  <c r="EV174" i="381"/>
  <c r="EV175" i="381"/>
  <c r="EV176" i="381"/>
  <c r="EV177" i="381"/>
  <c r="EV178" i="381"/>
  <c r="EV179" i="381"/>
  <c r="EV180" i="381"/>
  <c r="EV181" i="381"/>
  <c r="EV182" i="381"/>
  <c r="EV183" i="381"/>
  <c r="EV184" i="381"/>
  <c r="EV185" i="381"/>
  <c r="EV139" i="381"/>
  <c r="EV73" i="381"/>
  <c r="EV74" i="381"/>
  <c r="EV75" i="381"/>
  <c r="EV76" i="381"/>
  <c r="EV77" i="381"/>
  <c r="EV78" i="381"/>
  <c r="EV79" i="381"/>
  <c r="EV80" i="381"/>
  <c r="EV81" i="381"/>
  <c r="EV82" i="381"/>
  <c r="EV83" i="381"/>
  <c r="EV84" i="381"/>
  <c r="EV85" i="381"/>
  <c r="EV86" i="381"/>
  <c r="EV87" i="381"/>
  <c r="EV88" i="381"/>
  <c r="EV89" i="381"/>
  <c r="EV90" i="381"/>
  <c r="EV91" i="381"/>
  <c r="EV92" i="381"/>
  <c r="EV93" i="381"/>
  <c r="EV94" i="381"/>
  <c r="EV95" i="381"/>
  <c r="EV96" i="381"/>
  <c r="EV97" i="381"/>
  <c r="EV98" i="381"/>
  <c r="EV99" i="381"/>
  <c r="EV100" i="381"/>
  <c r="EV101" i="381"/>
  <c r="EV102" i="381"/>
  <c r="EV103" i="381"/>
  <c r="EV104" i="381"/>
  <c r="EV105" i="381"/>
  <c r="EV106" i="381"/>
  <c r="EV107" i="381"/>
  <c r="EV108" i="381"/>
  <c r="EV109" i="381"/>
  <c r="EV110" i="381"/>
  <c r="EV111" i="381"/>
  <c r="EV112" i="381"/>
  <c r="EV113" i="381"/>
  <c r="EV114" i="381"/>
  <c r="EV115" i="381"/>
  <c r="EV116" i="381"/>
  <c r="EV117" i="381"/>
  <c r="EV118" i="381"/>
  <c r="EV119" i="381"/>
  <c r="EV120" i="381"/>
  <c r="EV121" i="381"/>
  <c r="EV122" i="381"/>
  <c r="EV123" i="381"/>
  <c r="EV124" i="381"/>
  <c r="EV125" i="381"/>
  <c r="EV126" i="381"/>
  <c r="EV127" i="381"/>
  <c r="EV128" i="381"/>
  <c r="EV129" i="381"/>
  <c r="EV130" i="381"/>
  <c r="EV131" i="381"/>
  <c r="EV132" i="381"/>
  <c r="EV133" i="381"/>
  <c r="EV134" i="381"/>
  <c r="EV72" i="381"/>
  <c r="EV21" i="381"/>
  <c r="EV22" i="381"/>
  <c r="EV23" i="381"/>
  <c r="EV24" i="381"/>
  <c r="EV25" i="381"/>
  <c r="EV26" i="381"/>
  <c r="EV27" i="381"/>
  <c r="EV28" i="381"/>
  <c r="EV29" i="381"/>
  <c r="EV30" i="381"/>
  <c r="EV31" i="381"/>
  <c r="EV32" i="381"/>
  <c r="EV33" i="381"/>
  <c r="EV34" i="381"/>
  <c r="EV35" i="381"/>
  <c r="EV36" i="381"/>
  <c r="EV37" i="381"/>
  <c r="EV38" i="381"/>
  <c r="EV39" i="381"/>
  <c r="EV40" i="381"/>
  <c r="EV41" i="381"/>
  <c r="EV42" i="381"/>
  <c r="EV43" i="381"/>
  <c r="EV44" i="381"/>
  <c r="EV45" i="381"/>
  <c r="EV46" i="381"/>
  <c r="EV47" i="381"/>
  <c r="EV48" i="381"/>
  <c r="EV49" i="381"/>
  <c r="EV50" i="381"/>
  <c r="EV51" i="381"/>
  <c r="EV52" i="381"/>
  <c r="EV53" i="381"/>
  <c r="EV54" i="381"/>
  <c r="EV55" i="381"/>
  <c r="EV56" i="381"/>
  <c r="EV57" i="381"/>
  <c r="EV58" i="381"/>
  <c r="EV59" i="381"/>
  <c r="EV60" i="381"/>
  <c r="EV61" i="381"/>
  <c r="EV62" i="381"/>
  <c r="EV63" i="381"/>
  <c r="EV64" i="381"/>
  <c r="EV65" i="381"/>
  <c r="EV66" i="381"/>
  <c r="EV67" i="381"/>
  <c r="EV68" i="381"/>
  <c r="EV69" i="381"/>
  <c r="EV9" i="381"/>
  <c r="EV10" i="381"/>
  <c r="EV11" i="381"/>
  <c r="EV12" i="381"/>
  <c r="EV13" i="381"/>
  <c r="EV14" i="381"/>
  <c r="EV15" i="381"/>
  <c r="EV16" i="381"/>
  <c r="EV17" i="381"/>
  <c r="EV18" i="381"/>
  <c r="EV19" i="381"/>
  <c r="EV20" i="381"/>
  <c r="EV8" i="381"/>
  <c r="G1252" i="381" l="1"/>
  <c r="G1216" i="381"/>
  <c r="G1215" i="381"/>
  <c r="G1164" i="381"/>
  <c r="G1163" i="381"/>
  <c r="G1182" i="381"/>
  <c r="G1120" i="381"/>
  <c r="C1096" i="381"/>
  <c r="G1096" i="381"/>
  <c r="G1056" i="381"/>
  <c r="CR1045" i="381"/>
  <c r="C1043" i="381"/>
  <c r="G1044" i="381"/>
  <c r="FN1013" i="381"/>
  <c r="FN1014" i="381"/>
  <c r="FN1012" i="381"/>
  <c r="G1033" i="381"/>
  <c r="C1033" i="381"/>
  <c r="G997" i="381"/>
  <c r="G992" i="381"/>
  <c r="G939" i="381"/>
  <c r="G936" i="381"/>
  <c r="G934" i="381"/>
  <c r="C896" i="381"/>
  <c r="C895" i="381"/>
  <c r="G895" i="381"/>
  <c r="G878" i="381"/>
  <c r="G866" i="381"/>
  <c r="G865" i="381"/>
  <c r="G864" i="381"/>
  <c r="G859" i="381"/>
  <c r="G794" i="381"/>
  <c r="G785" i="381"/>
  <c r="G773" i="381"/>
  <c r="C649" i="381"/>
  <c r="C650" i="381"/>
  <c r="C648" i="381"/>
  <c r="C647" i="381"/>
  <c r="C641" i="381"/>
  <c r="C640" i="381"/>
  <c r="G640" i="381"/>
  <c r="C630" i="381"/>
  <c r="C629" i="381"/>
  <c r="C628" i="381"/>
  <c r="G628" i="381"/>
  <c r="G604" i="381"/>
  <c r="C604" i="381"/>
  <c r="G592" i="381"/>
  <c r="G573" i="381"/>
  <c r="C533" i="381"/>
  <c r="G533" i="381"/>
  <c r="FN483" i="381"/>
  <c r="G483" i="381"/>
  <c r="G416" i="381"/>
  <c r="G403" i="381"/>
  <c r="G395" i="381"/>
  <c r="C374" i="381"/>
  <c r="C373" i="381"/>
  <c r="G373" i="381"/>
  <c r="G372" i="381"/>
  <c r="G360" i="381"/>
  <c r="C362" i="381"/>
  <c r="C361" i="381"/>
  <c r="C360" i="381"/>
  <c r="G331" i="381"/>
  <c r="G330" i="381"/>
  <c r="G316" i="381"/>
  <c r="G315" i="381"/>
  <c r="C316" i="381"/>
  <c r="C315" i="381"/>
  <c r="G314" i="381"/>
  <c r="C314" i="381"/>
  <c r="G271" i="381"/>
  <c r="G270" i="381"/>
  <c r="G202" i="381" l="1"/>
  <c r="G201" i="381"/>
  <c r="G174" i="381" l="1"/>
  <c r="G145" i="381"/>
  <c r="G143" i="381"/>
  <c r="G126" i="381" l="1"/>
  <c r="C128" i="381"/>
  <c r="C127" i="381"/>
  <c r="C126" i="381"/>
  <c r="C99" i="381"/>
  <c r="G99" i="381"/>
  <c r="G95" i="381"/>
  <c r="G82" i="381"/>
  <c r="G78" i="381"/>
  <c r="G58" i="381"/>
  <c r="G55" i="381"/>
  <c r="G54" i="381"/>
  <c r="G53" i="381"/>
  <c r="G42" i="381"/>
  <c r="G31" i="381"/>
  <c r="G20" i="381"/>
  <c r="G21" i="381"/>
  <c r="G22" i="381"/>
  <c r="G19" i="381"/>
  <c r="AR20" i="381"/>
  <c r="AR21" i="381"/>
  <c r="AR22" i="381"/>
  <c r="AR19" i="381"/>
  <c r="D31" i="382" l="1"/>
  <c r="D32" i="382"/>
  <c r="D33" i="382"/>
  <c r="D34" i="382"/>
  <c r="C31" i="382"/>
  <c r="C32" i="382"/>
  <c r="C33" i="382"/>
  <c r="C34" i="382"/>
  <c r="B31" i="382"/>
  <c r="B32" i="382"/>
  <c r="B33" i="382"/>
  <c r="B34" i="382"/>
  <c r="EZ1200" i="381" l="1"/>
  <c r="EZ1201" i="381"/>
  <c r="EZ1202" i="381"/>
  <c r="EZ1203" i="381"/>
  <c r="EZ1204" i="381"/>
  <c r="EZ1205" i="381"/>
  <c r="EZ1206" i="381"/>
  <c r="EZ1207" i="381"/>
  <c r="EZ1208" i="381"/>
  <c r="EZ1209" i="381"/>
  <c r="EZ1210" i="381"/>
  <c r="EZ1211" i="381"/>
  <c r="EZ1212" i="381"/>
  <c r="EZ1213" i="381"/>
  <c r="EZ1214" i="381"/>
  <c r="EZ1215" i="381"/>
  <c r="EZ1216" i="381"/>
  <c r="EZ1217" i="381"/>
  <c r="EZ1218" i="381"/>
  <c r="EZ1219" i="381"/>
  <c r="EZ1220" i="381"/>
  <c r="EZ1221" i="381"/>
  <c r="EZ1222" i="381"/>
  <c r="EZ1223" i="381"/>
  <c r="EZ1224" i="381"/>
  <c r="EZ1225" i="381"/>
  <c r="EZ1226" i="381"/>
  <c r="EZ1227" i="381"/>
  <c r="EZ1228" i="381"/>
  <c r="EZ1229" i="381"/>
  <c r="EZ1230" i="381"/>
  <c r="EZ1231" i="381"/>
  <c r="EZ1232" i="381"/>
  <c r="EZ1233" i="381"/>
  <c r="EZ1234" i="381"/>
  <c r="EZ1235" i="381"/>
  <c r="EZ1236" i="381"/>
  <c r="EZ1237" i="381"/>
  <c r="EZ1238" i="381"/>
  <c r="EZ1239" i="381"/>
  <c r="EZ1240" i="381"/>
  <c r="EZ1241" i="381"/>
  <c r="EZ1242" i="381"/>
  <c r="EZ1243" i="381"/>
  <c r="EZ1244" i="381"/>
  <c r="EZ1245" i="381"/>
  <c r="EZ1246" i="381"/>
  <c r="EZ1247" i="381"/>
  <c r="EZ1248" i="381"/>
  <c r="EZ1249" i="381"/>
  <c r="EZ1250" i="381"/>
  <c r="EZ1251" i="381"/>
  <c r="EZ1252" i="381"/>
  <c r="EZ1253" i="381"/>
  <c r="EZ1254" i="381"/>
  <c r="EZ1255" i="381"/>
  <c r="EZ1256" i="381"/>
  <c r="EZ1257" i="381"/>
  <c r="EZ1258" i="381"/>
  <c r="EZ1259" i="381"/>
  <c r="EZ1199" i="381"/>
  <c r="EZ1140" i="381"/>
  <c r="EZ1141" i="381"/>
  <c r="EZ1142" i="381"/>
  <c r="EZ1143" i="381"/>
  <c r="EZ1144" i="381"/>
  <c r="EZ1145" i="381"/>
  <c r="EZ1146" i="381"/>
  <c r="EZ1147" i="381"/>
  <c r="EZ1148" i="381"/>
  <c r="EZ1149" i="381"/>
  <c r="EZ1150" i="381"/>
  <c r="EZ1151" i="381"/>
  <c r="EZ1152" i="381"/>
  <c r="EZ1153" i="381"/>
  <c r="EZ1154" i="381"/>
  <c r="EZ1155" i="381"/>
  <c r="EZ1156" i="381"/>
  <c r="EZ1157" i="381"/>
  <c r="EZ1158" i="381"/>
  <c r="EZ1159" i="381"/>
  <c r="EZ1160" i="381"/>
  <c r="EZ1161" i="381"/>
  <c r="EZ1162" i="381"/>
  <c r="EZ1163" i="381"/>
  <c r="EZ1164" i="381"/>
  <c r="EZ1165" i="381"/>
  <c r="EZ1166" i="381"/>
  <c r="EZ1167" i="381"/>
  <c r="EZ1168" i="381"/>
  <c r="EZ1169" i="381"/>
  <c r="EZ1170" i="381"/>
  <c r="EZ1171" i="381"/>
  <c r="EZ1172" i="381"/>
  <c r="EZ1173" i="381"/>
  <c r="EZ1174" i="381"/>
  <c r="EZ1175" i="381"/>
  <c r="EZ1176" i="381"/>
  <c r="EZ1177" i="381"/>
  <c r="EZ1178" i="381"/>
  <c r="EZ1179" i="381"/>
  <c r="EZ1180" i="381"/>
  <c r="EZ1181" i="381"/>
  <c r="EZ1182" i="381"/>
  <c r="EZ1183" i="381"/>
  <c r="EZ1184" i="381"/>
  <c r="EZ1185" i="381"/>
  <c r="EZ1186" i="381"/>
  <c r="EZ1187" i="381"/>
  <c r="EZ1188" i="381"/>
  <c r="EZ1189" i="381"/>
  <c r="EZ1190" i="381"/>
  <c r="EZ1191" i="381"/>
  <c r="EZ1192" i="381"/>
  <c r="EZ1193" i="381"/>
  <c r="EZ1194" i="381"/>
  <c r="EZ1195" i="381"/>
  <c r="EZ1196" i="381"/>
  <c r="EZ1139" i="381"/>
  <c r="EZ1100" i="381"/>
  <c r="EZ1101" i="381"/>
  <c r="EZ1102" i="381"/>
  <c r="EZ1103" i="381"/>
  <c r="EZ1104" i="381"/>
  <c r="EZ1105" i="381"/>
  <c r="EZ1106" i="381"/>
  <c r="EZ1107" i="381"/>
  <c r="EZ1108" i="381"/>
  <c r="EZ1109" i="381"/>
  <c r="EZ1110" i="381"/>
  <c r="EZ1111" i="381"/>
  <c r="EZ1112" i="381"/>
  <c r="EZ1113" i="381"/>
  <c r="EZ1114" i="381"/>
  <c r="EZ1115" i="381"/>
  <c r="EZ1116" i="381"/>
  <c r="EZ1117" i="381"/>
  <c r="EZ1118" i="381"/>
  <c r="EZ1119" i="381"/>
  <c r="EZ1120" i="381"/>
  <c r="EZ1121" i="381"/>
  <c r="EZ1122" i="381"/>
  <c r="EZ1123" i="381"/>
  <c r="EZ1124" i="381"/>
  <c r="EZ1125" i="381"/>
  <c r="EZ1126" i="381"/>
  <c r="EZ1127" i="381"/>
  <c r="EZ1128" i="381"/>
  <c r="EZ1129" i="381"/>
  <c r="EZ1130" i="381"/>
  <c r="EZ1131" i="381"/>
  <c r="EZ1132" i="381"/>
  <c r="EZ1133" i="381"/>
  <c r="EZ1134" i="381"/>
  <c r="EZ1135" i="381"/>
  <c r="EZ1136" i="381"/>
  <c r="EZ1099" i="381"/>
  <c r="EZ1054" i="381"/>
  <c r="EZ1055" i="381"/>
  <c r="EZ1056" i="381"/>
  <c r="EZ1057" i="381"/>
  <c r="EZ1058" i="381"/>
  <c r="EZ1059" i="381"/>
  <c r="EZ1060" i="381"/>
  <c r="EZ1061" i="381"/>
  <c r="EZ1062" i="381"/>
  <c r="EZ1063" i="381"/>
  <c r="EZ1064" i="381"/>
  <c r="EZ1065" i="381"/>
  <c r="EZ1066" i="381"/>
  <c r="EZ1067" i="381"/>
  <c r="EZ1068" i="381"/>
  <c r="EZ1069" i="381"/>
  <c r="EZ1070" i="381"/>
  <c r="EZ1071" i="381"/>
  <c r="EZ1072" i="381"/>
  <c r="EZ1073" i="381"/>
  <c r="EZ1074" i="381"/>
  <c r="EZ1075" i="381"/>
  <c r="EZ1076" i="381"/>
  <c r="EZ1077" i="381"/>
  <c r="EZ1078" i="381"/>
  <c r="EZ1079" i="381"/>
  <c r="EZ1080" i="381"/>
  <c r="EZ1081" i="381"/>
  <c r="EZ1082" i="381"/>
  <c r="EZ1083" i="381"/>
  <c r="EZ1084" i="381"/>
  <c r="EZ1085" i="381"/>
  <c r="EZ1086" i="381"/>
  <c r="EZ1087" i="381"/>
  <c r="EZ1088" i="381"/>
  <c r="EZ1089" i="381"/>
  <c r="EZ1090" i="381"/>
  <c r="EZ1091" i="381"/>
  <c r="EZ1092" i="381"/>
  <c r="EZ1093" i="381"/>
  <c r="EZ1094" i="381"/>
  <c r="EZ1095" i="381"/>
  <c r="EZ1096" i="381"/>
  <c r="EZ1097" i="381"/>
  <c r="EZ1053" i="381"/>
  <c r="EZ980" i="381"/>
  <c r="EZ981" i="381"/>
  <c r="EZ982" i="381"/>
  <c r="EZ983" i="381"/>
  <c r="EZ984" i="381"/>
  <c r="EZ985" i="381"/>
  <c r="EZ986" i="381"/>
  <c r="EZ987" i="381"/>
  <c r="EZ988" i="381"/>
  <c r="EZ989" i="381"/>
  <c r="EZ990" i="381"/>
  <c r="EZ991" i="381"/>
  <c r="EZ992" i="381"/>
  <c r="EZ993" i="381"/>
  <c r="EZ994" i="381"/>
  <c r="EZ995" i="381"/>
  <c r="EZ996" i="381"/>
  <c r="EZ997" i="381"/>
  <c r="EZ998" i="381"/>
  <c r="EZ999" i="381"/>
  <c r="EZ1000" i="381"/>
  <c r="EZ1001" i="381"/>
  <c r="EZ1002" i="381"/>
  <c r="EZ1003" i="381"/>
  <c r="EZ1004" i="381"/>
  <c r="EZ1005" i="381"/>
  <c r="EZ1006" i="381"/>
  <c r="EZ1007" i="381"/>
  <c r="EZ1008" i="381"/>
  <c r="EZ1009" i="381"/>
  <c r="EZ1010" i="381"/>
  <c r="EZ1011" i="381"/>
  <c r="EZ1012" i="381"/>
  <c r="EZ1013" i="381"/>
  <c r="EZ1014" i="381"/>
  <c r="EZ1015" i="381"/>
  <c r="EZ1016" i="381"/>
  <c r="EZ1017" i="381"/>
  <c r="EZ1018" i="381"/>
  <c r="EZ1019" i="381"/>
  <c r="EZ1020" i="381"/>
  <c r="EZ1021" i="381"/>
  <c r="EZ1022" i="381"/>
  <c r="EZ1023" i="381"/>
  <c r="EZ1024" i="381"/>
  <c r="EZ1025" i="381"/>
  <c r="EZ1026" i="381"/>
  <c r="EZ1027" i="381"/>
  <c r="EZ1028" i="381"/>
  <c r="EZ1029" i="381"/>
  <c r="EZ1030" i="381"/>
  <c r="EZ1031" i="381"/>
  <c r="EZ1032" i="381"/>
  <c r="EZ1033" i="381"/>
  <c r="EZ1034" i="381"/>
  <c r="EZ1035" i="381"/>
  <c r="EZ1036" i="381"/>
  <c r="EZ1037" i="381"/>
  <c r="EZ1038" i="381"/>
  <c r="EZ1039" i="381"/>
  <c r="EZ1040" i="381"/>
  <c r="EZ1041" i="381"/>
  <c r="EZ1042" i="381"/>
  <c r="EZ1043" i="381"/>
  <c r="EZ1044" i="381"/>
  <c r="EZ1045" i="381"/>
  <c r="EZ1046" i="381"/>
  <c r="EZ1047" i="381"/>
  <c r="EZ1048" i="381"/>
  <c r="EZ1049" i="381"/>
  <c r="EZ1050" i="381"/>
  <c r="EZ979" i="381"/>
  <c r="EZ910" i="381"/>
  <c r="EZ911" i="381"/>
  <c r="EZ912" i="381"/>
  <c r="EZ913" i="381"/>
  <c r="EZ914" i="381"/>
  <c r="EZ915" i="381"/>
  <c r="EZ916" i="381"/>
  <c r="EZ917" i="381"/>
  <c r="EZ918" i="381"/>
  <c r="EZ919" i="381"/>
  <c r="EZ920" i="381"/>
  <c r="EZ921" i="381"/>
  <c r="EZ922" i="381"/>
  <c r="EZ923" i="381"/>
  <c r="EZ924" i="381"/>
  <c r="EZ925" i="381"/>
  <c r="EZ926" i="381"/>
  <c r="EZ927" i="381"/>
  <c r="EZ928" i="381"/>
  <c r="EZ929" i="381"/>
  <c r="EZ930" i="381"/>
  <c r="EZ931" i="381"/>
  <c r="EZ932" i="381"/>
  <c r="EZ933" i="381"/>
  <c r="EZ934" i="381"/>
  <c r="EZ935" i="381"/>
  <c r="EZ936" i="381"/>
  <c r="EZ937" i="381"/>
  <c r="EZ938" i="381"/>
  <c r="EZ939" i="381"/>
  <c r="EZ940" i="381"/>
  <c r="EZ941" i="381"/>
  <c r="EZ942" i="381"/>
  <c r="EZ943" i="381"/>
  <c r="EZ944" i="381"/>
  <c r="EZ945" i="381"/>
  <c r="EZ946" i="381"/>
  <c r="EZ947" i="381"/>
  <c r="EZ948" i="381"/>
  <c r="EZ949" i="381"/>
  <c r="EZ950" i="381"/>
  <c r="EZ951" i="381"/>
  <c r="EZ952" i="381"/>
  <c r="EZ953" i="381"/>
  <c r="EZ954" i="381"/>
  <c r="EZ955" i="381"/>
  <c r="EZ956" i="381"/>
  <c r="EZ957" i="381"/>
  <c r="EZ958" i="381"/>
  <c r="EZ959" i="381"/>
  <c r="EZ960" i="381"/>
  <c r="EZ961" i="381"/>
  <c r="EZ962" i="381"/>
  <c r="EZ963" i="381"/>
  <c r="EZ964" i="381"/>
  <c r="EZ965" i="381"/>
  <c r="EZ966" i="381"/>
  <c r="EZ967" i="381"/>
  <c r="EZ968" i="381"/>
  <c r="EZ969" i="381"/>
  <c r="EZ970" i="381"/>
  <c r="EZ971" i="381"/>
  <c r="EZ972" i="381"/>
  <c r="EZ973" i="381"/>
  <c r="EZ974" i="381"/>
  <c r="EZ975" i="381"/>
  <c r="EZ976" i="381"/>
  <c r="EZ909" i="381"/>
  <c r="EZ850" i="381"/>
  <c r="EZ851" i="381"/>
  <c r="EZ852" i="381"/>
  <c r="EZ853" i="381"/>
  <c r="EZ854" i="381"/>
  <c r="EZ855" i="381"/>
  <c r="EZ856" i="381"/>
  <c r="EZ857" i="381"/>
  <c r="EZ858" i="381"/>
  <c r="EZ859" i="381"/>
  <c r="EZ860" i="381"/>
  <c r="EZ861" i="381"/>
  <c r="EZ862" i="381"/>
  <c r="EZ863" i="381"/>
  <c r="EZ864" i="381"/>
  <c r="EZ865" i="381"/>
  <c r="EZ866" i="381"/>
  <c r="EZ867" i="381"/>
  <c r="EZ868" i="381"/>
  <c r="EZ869" i="381"/>
  <c r="EZ870" i="381"/>
  <c r="EZ871" i="381"/>
  <c r="EZ872" i="381"/>
  <c r="EZ873" i="381"/>
  <c r="EZ874" i="381"/>
  <c r="EZ875" i="381"/>
  <c r="EZ876" i="381"/>
  <c r="EZ877" i="381"/>
  <c r="EZ878" i="381"/>
  <c r="EZ879" i="381"/>
  <c r="EZ880" i="381"/>
  <c r="EZ881" i="381"/>
  <c r="EZ882" i="381"/>
  <c r="EZ883" i="381"/>
  <c r="EZ884" i="381"/>
  <c r="EZ885" i="381"/>
  <c r="EZ886" i="381"/>
  <c r="EZ887" i="381"/>
  <c r="EZ888" i="381"/>
  <c r="EZ889" i="381"/>
  <c r="EZ890" i="381"/>
  <c r="EZ891" i="381"/>
  <c r="EZ892" i="381"/>
  <c r="EZ893" i="381"/>
  <c r="EZ894" i="381"/>
  <c r="EZ895" i="381"/>
  <c r="EZ896" i="381"/>
  <c r="EZ897" i="381"/>
  <c r="EZ898" i="381"/>
  <c r="EZ899" i="381"/>
  <c r="EZ900" i="381"/>
  <c r="EZ901" i="381"/>
  <c r="EZ902" i="381"/>
  <c r="EZ903" i="381"/>
  <c r="EZ904" i="381"/>
  <c r="EZ905" i="381"/>
  <c r="EZ906" i="381"/>
  <c r="EZ907" i="381"/>
  <c r="EZ849" i="381"/>
  <c r="EZ807" i="381"/>
  <c r="EZ808" i="381"/>
  <c r="EZ809" i="381"/>
  <c r="EZ810" i="381"/>
  <c r="EZ811" i="381"/>
  <c r="EZ812" i="381"/>
  <c r="EZ813" i="381"/>
  <c r="EZ814" i="381"/>
  <c r="EZ815" i="381"/>
  <c r="EZ816" i="381"/>
  <c r="EZ817" i="381"/>
  <c r="EZ818" i="381"/>
  <c r="EZ819" i="381"/>
  <c r="EZ820" i="381"/>
  <c r="EZ821" i="381"/>
  <c r="EZ822" i="381"/>
  <c r="EZ823" i="381"/>
  <c r="EZ824" i="381"/>
  <c r="EZ825" i="381"/>
  <c r="EZ826" i="381"/>
  <c r="EZ827" i="381"/>
  <c r="EZ828" i="381"/>
  <c r="EZ829" i="381"/>
  <c r="EZ830" i="381"/>
  <c r="EZ831" i="381"/>
  <c r="EZ832" i="381"/>
  <c r="EZ833" i="381"/>
  <c r="EZ834" i="381"/>
  <c r="EZ835" i="381"/>
  <c r="EZ836" i="381"/>
  <c r="EZ837" i="381"/>
  <c r="EZ838" i="381"/>
  <c r="EZ839" i="381"/>
  <c r="EZ840" i="381"/>
  <c r="EZ841" i="381"/>
  <c r="EZ842" i="381"/>
  <c r="EZ843" i="381"/>
  <c r="EZ844" i="381"/>
  <c r="EZ845" i="381"/>
  <c r="EZ846" i="381"/>
  <c r="EZ847" i="381"/>
  <c r="EZ806" i="381"/>
  <c r="EZ741" i="381"/>
  <c r="EZ742" i="381"/>
  <c r="EZ743" i="381"/>
  <c r="EZ744" i="381"/>
  <c r="EZ745" i="381"/>
  <c r="EZ746" i="381"/>
  <c r="EZ747" i="381"/>
  <c r="EZ748" i="381"/>
  <c r="EZ749" i="381"/>
  <c r="EZ750" i="381"/>
  <c r="EZ751" i="381"/>
  <c r="EZ752" i="381"/>
  <c r="EZ753" i="381"/>
  <c r="EZ754" i="381"/>
  <c r="EZ755" i="381"/>
  <c r="EZ756" i="381"/>
  <c r="EZ757" i="381"/>
  <c r="EZ758" i="381"/>
  <c r="EZ759" i="381"/>
  <c r="EZ760" i="381"/>
  <c r="EZ761" i="381"/>
  <c r="EZ762" i="381"/>
  <c r="EZ763" i="381"/>
  <c r="EZ764" i="381"/>
  <c r="EZ765" i="381"/>
  <c r="EZ766" i="381"/>
  <c r="EZ767" i="381"/>
  <c r="EZ768" i="381"/>
  <c r="EZ769" i="381"/>
  <c r="EZ770" i="381"/>
  <c r="EZ771" i="381"/>
  <c r="EZ772" i="381"/>
  <c r="EZ773" i="381"/>
  <c r="EZ774" i="381"/>
  <c r="EZ775" i="381"/>
  <c r="EZ776" i="381"/>
  <c r="EZ777" i="381"/>
  <c r="EZ778" i="381"/>
  <c r="EZ779" i="381"/>
  <c r="EZ780" i="381"/>
  <c r="EZ781" i="381"/>
  <c r="EZ782" i="381"/>
  <c r="EZ783" i="381"/>
  <c r="EZ784" i="381"/>
  <c r="EZ785" i="381"/>
  <c r="EZ786" i="381"/>
  <c r="EZ787" i="381"/>
  <c r="EZ788" i="381"/>
  <c r="EZ789" i="381"/>
  <c r="EZ790" i="381"/>
  <c r="EZ791" i="381"/>
  <c r="EZ792" i="381"/>
  <c r="EZ793" i="381"/>
  <c r="EZ794" i="381"/>
  <c r="EZ795" i="381"/>
  <c r="EZ796" i="381"/>
  <c r="EZ797" i="381"/>
  <c r="EZ798" i="381"/>
  <c r="EZ799" i="381"/>
  <c r="EZ800" i="381"/>
  <c r="EZ801" i="381"/>
  <c r="EZ802" i="381"/>
  <c r="EZ803" i="381"/>
  <c r="EZ804" i="381"/>
  <c r="EZ740" i="381"/>
  <c r="EZ662" i="381"/>
  <c r="EZ663" i="381"/>
  <c r="EZ664" i="381"/>
  <c r="EZ665" i="381"/>
  <c r="EZ666" i="381"/>
  <c r="EZ667" i="381"/>
  <c r="EZ668" i="381"/>
  <c r="EZ669" i="381"/>
  <c r="EZ670" i="381"/>
  <c r="EZ671" i="381"/>
  <c r="EZ672" i="381"/>
  <c r="EZ673" i="381"/>
  <c r="EZ674" i="381"/>
  <c r="EZ675" i="381"/>
  <c r="EZ676" i="381"/>
  <c r="EZ677" i="381"/>
  <c r="EZ678" i="381"/>
  <c r="EZ679" i="381"/>
  <c r="EZ680" i="381"/>
  <c r="EZ681" i="381"/>
  <c r="EZ682" i="381"/>
  <c r="EZ683" i="381"/>
  <c r="EZ684" i="381"/>
  <c r="EZ685" i="381"/>
  <c r="EZ686" i="381"/>
  <c r="EZ687" i="381"/>
  <c r="EZ688" i="381"/>
  <c r="EZ689" i="381"/>
  <c r="EZ690" i="381"/>
  <c r="EZ691" i="381"/>
  <c r="EZ692" i="381"/>
  <c r="EZ693" i="381"/>
  <c r="EZ694" i="381"/>
  <c r="EZ695" i="381"/>
  <c r="EZ696" i="381"/>
  <c r="EZ697" i="381"/>
  <c r="EZ698" i="381"/>
  <c r="EZ699" i="381"/>
  <c r="EZ700" i="381"/>
  <c r="EZ701" i="381"/>
  <c r="EZ702" i="381"/>
  <c r="EZ703" i="381"/>
  <c r="EZ704" i="381"/>
  <c r="EZ705" i="381"/>
  <c r="EZ706" i="381"/>
  <c r="EZ707" i="381"/>
  <c r="EZ708" i="381"/>
  <c r="EZ709" i="381"/>
  <c r="EZ710" i="381"/>
  <c r="EZ711" i="381"/>
  <c r="EZ712" i="381"/>
  <c r="EZ713" i="381"/>
  <c r="EZ714" i="381"/>
  <c r="EZ715" i="381"/>
  <c r="EZ716" i="381"/>
  <c r="EZ717" i="381"/>
  <c r="EZ718" i="381"/>
  <c r="EZ719" i="381"/>
  <c r="EZ720" i="381"/>
  <c r="EZ721" i="381"/>
  <c r="EZ722" i="381"/>
  <c r="EZ723" i="381"/>
  <c r="EZ724" i="381"/>
  <c r="EZ725" i="381"/>
  <c r="EZ726" i="381"/>
  <c r="EZ727" i="381"/>
  <c r="EZ728" i="381"/>
  <c r="EZ729" i="381"/>
  <c r="EZ730" i="381"/>
  <c r="EZ731" i="381"/>
  <c r="EZ732" i="381"/>
  <c r="EZ733" i="381"/>
  <c r="EZ734" i="381"/>
  <c r="EZ735" i="381"/>
  <c r="EZ736" i="381"/>
  <c r="EZ737" i="381"/>
  <c r="EZ738" i="381"/>
  <c r="EZ661" i="381"/>
  <c r="EZ614" i="381"/>
  <c r="EZ615" i="381"/>
  <c r="EZ616" i="381"/>
  <c r="EZ617" i="381"/>
  <c r="EZ618" i="381"/>
  <c r="EZ619" i="381"/>
  <c r="EZ620" i="381"/>
  <c r="EZ621" i="381"/>
  <c r="EZ622" i="381"/>
  <c r="EZ623" i="381"/>
  <c r="EZ624" i="381"/>
  <c r="EZ625" i="381"/>
  <c r="EZ626" i="381"/>
  <c r="EZ627" i="381"/>
  <c r="EZ628" i="381"/>
  <c r="EZ629" i="381"/>
  <c r="EZ630" i="381"/>
  <c r="EZ631" i="381"/>
  <c r="EZ632" i="381"/>
  <c r="EZ633" i="381"/>
  <c r="EZ634" i="381"/>
  <c r="EZ635" i="381"/>
  <c r="EZ636" i="381"/>
  <c r="EZ637" i="381"/>
  <c r="EZ638" i="381"/>
  <c r="EZ639" i="381"/>
  <c r="EZ640" i="381"/>
  <c r="EZ641" i="381"/>
  <c r="EZ642" i="381"/>
  <c r="EZ643" i="381"/>
  <c r="EZ644" i="381"/>
  <c r="EZ645" i="381"/>
  <c r="EZ646" i="381"/>
  <c r="EZ647" i="381"/>
  <c r="EZ648" i="381"/>
  <c r="EZ649" i="381"/>
  <c r="EZ650" i="381"/>
  <c r="EZ651" i="381"/>
  <c r="EZ652" i="381"/>
  <c r="EZ653" i="381"/>
  <c r="EZ654" i="381"/>
  <c r="EZ655" i="381"/>
  <c r="EZ656" i="381"/>
  <c r="EZ657" i="381"/>
  <c r="EZ658" i="381"/>
  <c r="EZ613" i="381"/>
  <c r="EZ551" i="381"/>
  <c r="EZ552" i="381"/>
  <c r="EZ553" i="381"/>
  <c r="EZ554" i="381"/>
  <c r="EZ555" i="381"/>
  <c r="EZ556" i="381"/>
  <c r="EZ557" i="381"/>
  <c r="EZ558" i="381"/>
  <c r="EZ559" i="381"/>
  <c r="EZ560" i="381"/>
  <c r="EZ561" i="381"/>
  <c r="EZ562" i="381"/>
  <c r="EZ563" i="381"/>
  <c r="EZ564" i="381"/>
  <c r="EZ565" i="381"/>
  <c r="EZ566" i="381"/>
  <c r="EZ567" i="381"/>
  <c r="EZ568" i="381"/>
  <c r="EZ569" i="381"/>
  <c r="EZ570" i="381"/>
  <c r="EZ571" i="381"/>
  <c r="EZ572" i="381"/>
  <c r="EZ573" i="381"/>
  <c r="EZ574" i="381"/>
  <c r="EZ575" i="381"/>
  <c r="EZ576" i="381"/>
  <c r="EZ577" i="381"/>
  <c r="EZ578" i="381"/>
  <c r="EZ579" i="381"/>
  <c r="EZ580" i="381"/>
  <c r="EZ581" i="381"/>
  <c r="EZ582" i="381"/>
  <c r="EZ583" i="381"/>
  <c r="EZ584" i="381"/>
  <c r="EZ585" i="381"/>
  <c r="EZ586" i="381"/>
  <c r="EZ587" i="381"/>
  <c r="EZ588" i="381"/>
  <c r="EZ589" i="381"/>
  <c r="EZ590" i="381"/>
  <c r="EZ591" i="381"/>
  <c r="EZ592" i="381"/>
  <c r="EZ593" i="381"/>
  <c r="EZ594" i="381"/>
  <c r="EZ595" i="381"/>
  <c r="EZ596" i="381"/>
  <c r="EZ597" i="381"/>
  <c r="EZ598" i="381"/>
  <c r="EZ599" i="381"/>
  <c r="EZ600" i="381"/>
  <c r="EZ601" i="381"/>
  <c r="EZ602" i="381"/>
  <c r="EZ603" i="381"/>
  <c r="EZ604" i="381"/>
  <c r="EZ605" i="381"/>
  <c r="EZ606" i="381"/>
  <c r="EZ607" i="381"/>
  <c r="EZ608" i="381"/>
  <c r="EZ609" i="381"/>
  <c r="EZ610" i="381"/>
  <c r="EZ550" i="381"/>
  <c r="EZ507" i="381"/>
  <c r="EZ508" i="381"/>
  <c r="EZ509" i="381"/>
  <c r="EZ510" i="381"/>
  <c r="EZ511" i="381"/>
  <c r="EZ512" i="381"/>
  <c r="EZ513" i="381"/>
  <c r="EZ514" i="381"/>
  <c r="EZ515" i="381"/>
  <c r="EZ516" i="381"/>
  <c r="EZ517" i="381"/>
  <c r="EZ518" i="381"/>
  <c r="EZ519" i="381"/>
  <c r="EZ520" i="381"/>
  <c r="EZ521" i="381"/>
  <c r="EZ522" i="381"/>
  <c r="EZ523" i="381"/>
  <c r="EZ524" i="381"/>
  <c r="EZ525" i="381"/>
  <c r="EZ526" i="381"/>
  <c r="EZ527" i="381"/>
  <c r="EZ528" i="381"/>
  <c r="EZ529" i="381"/>
  <c r="EZ530" i="381"/>
  <c r="EZ531" i="381"/>
  <c r="EZ532" i="381"/>
  <c r="EZ533" i="381"/>
  <c r="EZ534" i="381"/>
  <c r="EZ535" i="381"/>
  <c r="EZ536" i="381"/>
  <c r="EZ537" i="381"/>
  <c r="EZ538" i="381"/>
  <c r="EZ539" i="381"/>
  <c r="EZ540" i="381"/>
  <c r="EZ541" i="381"/>
  <c r="EZ542" i="381"/>
  <c r="EZ543" i="381"/>
  <c r="EZ544" i="381"/>
  <c r="EZ545" i="381"/>
  <c r="EZ546" i="381"/>
  <c r="EZ547" i="381"/>
  <c r="EZ506" i="381"/>
  <c r="EZ434" i="381"/>
  <c r="EZ435" i="381"/>
  <c r="EZ436" i="381"/>
  <c r="EZ437" i="381"/>
  <c r="EZ438" i="381"/>
  <c r="EZ439" i="381"/>
  <c r="EZ440" i="381"/>
  <c r="EZ441" i="381"/>
  <c r="EZ442" i="381"/>
  <c r="EZ443" i="381"/>
  <c r="EZ444" i="381"/>
  <c r="EZ445" i="381"/>
  <c r="EZ446" i="381"/>
  <c r="EZ447" i="381"/>
  <c r="EZ448" i="381"/>
  <c r="EZ449" i="381"/>
  <c r="EZ450" i="381"/>
  <c r="EZ451" i="381"/>
  <c r="EZ452" i="381"/>
  <c r="EZ453" i="381"/>
  <c r="EZ454" i="381"/>
  <c r="EZ455" i="381"/>
  <c r="EZ456" i="381"/>
  <c r="EZ457" i="381"/>
  <c r="EZ458" i="381"/>
  <c r="EZ459" i="381"/>
  <c r="EZ460" i="381"/>
  <c r="EZ461" i="381"/>
  <c r="EZ462" i="381"/>
  <c r="EZ463" i="381"/>
  <c r="EZ464" i="381"/>
  <c r="EZ465" i="381"/>
  <c r="EZ466" i="381"/>
  <c r="EZ467" i="381"/>
  <c r="EZ468" i="381"/>
  <c r="EZ469" i="381"/>
  <c r="EZ470" i="381"/>
  <c r="EZ471" i="381"/>
  <c r="EZ472" i="381"/>
  <c r="EZ473" i="381"/>
  <c r="EZ474" i="381"/>
  <c r="EZ475" i="381"/>
  <c r="EZ476" i="381"/>
  <c r="EZ477" i="381"/>
  <c r="EZ478" i="381"/>
  <c r="EZ479" i="381"/>
  <c r="EZ480" i="381"/>
  <c r="EZ481" i="381"/>
  <c r="EZ482" i="381"/>
  <c r="EZ483" i="381"/>
  <c r="EZ484" i="381"/>
  <c r="EZ485" i="381"/>
  <c r="EZ486" i="381"/>
  <c r="EZ487" i="381"/>
  <c r="EZ488" i="381"/>
  <c r="EZ489" i="381"/>
  <c r="EZ490" i="381"/>
  <c r="EZ491" i="381"/>
  <c r="EZ492" i="381"/>
  <c r="EZ493" i="381"/>
  <c r="EZ494" i="381"/>
  <c r="EZ495" i="381"/>
  <c r="EZ496" i="381"/>
  <c r="EZ497" i="381"/>
  <c r="EZ498" i="381"/>
  <c r="EZ499" i="381"/>
  <c r="EZ500" i="381"/>
  <c r="EZ501" i="381"/>
  <c r="EZ502" i="381"/>
  <c r="EZ503" i="381"/>
  <c r="EZ504" i="381"/>
  <c r="EZ433" i="381"/>
  <c r="EZ392" i="381"/>
  <c r="EZ393" i="381"/>
  <c r="EZ394" i="381"/>
  <c r="EZ395" i="381"/>
  <c r="EZ396" i="381"/>
  <c r="EZ397" i="381"/>
  <c r="EZ398" i="381"/>
  <c r="EZ399" i="381"/>
  <c r="EZ400" i="381"/>
  <c r="EZ401" i="381"/>
  <c r="EZ402" i="381"/>
  <c r="EZ403" i="381"/>
  <c r="EZ404" i="381"/>
  <c r="EZ405" i="381"/>
  <c r="EZ406" i="381"/>
  <c r="EZ407" i="381"/>
  <c r="EZ408" i="381"/>
  <c r="EZ409" i="381"/>
  <c r="EZ410" i="381"/>
  <c r="EZ411" i="381"/>
  <c r="EZ412" i="381"/>
  <c r="EZ413" i="381"/>
  <c r="EZ414" i="381"/>
  <c r="EZ415" i="381"/>
  <c r="EZ416" i="381"/>
  <c r="EZ417" i="381"/>
  <c r="EZ418" i="381"/>
  <c r="EZ419" i="381"/>
  <c r="EZ420" i="381"/>
  <c r="EZ421" i="381"/>
  <c r="EZ422" i="381"/>
  <c r="EZ423" i="381"/>
  <c r="EZ424" i="381"/>
  <c r="EZ425" i="381"/>
  <c r="EZ426" i="381"/>
  <c r="EZ427" i="381"/>
  <c r="EZ428" i="381"/>
  <c r="EZ429" i="381"/>
  <c r="EZ430" i="381"/>
  <c r="EZ391" i="381"/>
  <c r="EZ325" i="381"/>
  <c r="EZ326" i="381"/>
  <c r="EZ327" i="381"/>
  <c r="EZ328" i="381"/>
  <c r="EZ329" i="381"/>
  <c r="EZ330" i="381"/>
  <c r="EZ331" i="381"/>
  <c r="EZ332" i="381"/>
  <c r="EZ333" i="381"/>
  <c r="EZ334" i="381"/>
  <c r="EZ335" i="381"/>
  <c r="EZ336" i="381"/>
  <c r="EZ337" i="381"/>
  <c r="EZ338" i="381"/>
  <c r="EZ339" i="381"/>
  <c r="EZ340" i="381"/>
  <c r="EZ341" i="381"/>
  <c r="EZ342" i="381"/>
  <c r="EZ343" i="381"/>
  <c r="EZ344" i="381"/>
  <c r="EZ345" i="381"/>
  <c r="EZ346" i="381"/>
  <c r="EZ347" i="381"/>
  <c r="EZ348" i="381"/>
  <c r="EZ349" i="381"/>
  <c r="EZ350" i="381"/>
  <c r="EZ351" i="381"/>
  <c r="EZ352" i="381"/>
  <c r="EZ353" i="381"/>
  <c r="EZ354" i="381"/>
  <c r="EZ355" i="381"/>
  <c r="EZ356" i="381"/>
  <c r="EZ357" i="381"/>
  <c r="EZ358" i="381"/>
  <c r="EZ359" i="381"/>
  <c r="EZ360" i="381"/>
  <c r="EZ361" i="381"/>
  <c r="EZ362" i="381"/>
  <c r="EZ363" i="381"/>
  <c r="EZ364" i="381"/>
  <c r="EZ365" i="381"/>
  <c r="EZ366" i="381"/>
  <c r="EZ367" i="381"/>
  <c r="EZ368" i="381"/>
  <c r="EZ369" i="381"/>
  <c r="EZ370" i="381"/>
  <c r="EZ371" i="381"/>
  <c r="EZ372" i="381"/>
  <c r="EZ373" i="381"/>
  <c r="EZ374" i="381"/>
  <c r="EZ375" i="381"/>
  <c r="EZ376" i="381"/>
  <c r="EZ377" i="381"/>
  <c r="EZ378" i="381"/>
  <c r="EZ379" i="381"/>
  <c r="EZ380" i="381"/>
  <c r="EZ381" i="381"/>
  <c r="EZ382" i="381"/>
  <c r="EZ383" i="381"/>
  <c r="EZ384" i="381"/>
  <c r="EZ385" i="381"/>
  <c r="EZ386" i="381"/>
  <c r="EZ387" i="381"/>
  <c r="EZ388" i="381"/>
  <c r="EZ389" i="381"/>
  <c r="EZ324" i="381"/>
  <c r="EZ267" i="381"/>
  <c r="EZ268" i="381"/>
  <c r="EZ269" i="381"/>
  <c r="EZ270" i="381"/>
  <c r="EZ271" i="381"/>
  <c r="EZ272" i="381"/>
  <c r="EZ273" i="381"/>
  <c r="EZ274" i="381"/>
  <c r="EZ275" i="381"/>
  <c r="EZ276" i="381"/>
  <c r="EZ277" i="381"/>
  <c r="EZ278" i="381"/>
  <c r="EZ279" i="381"/>
  <c r="EZ280" i="381"/>
  <c r="EZ281" i="381"/>
  <c r="EZ282" i="381"/>
  <c r="EZ283" i="381"/>
  <c r="EZ284" i="381"/>
  <c r="EZ285" i="381"/>
  <c r="EZ286" i="381"/>
  <c r="EZ287" i="381"/>
  <c r="EZ288" i="381"/>
  <c r="EZ289" i="381"/>
  <c r="EZ290" i="381"/>
  <c r="EZ291" i="381"/>
  <c r="EZ292" i="381"/>
  <c r="EZ293" i="381"/>
  <c r="EZ294" i="381"/>
  <c r="EZ295" i="381"/>
  <c r="EZ296" i="381"/>
  <c r="EZ297" i="381"/>
  <c r="EZ298" i="381"/>
  <c r="EZ299" i="381"/>
  <c r="EZ300" i="381"/>
  <c r="EZ301" i="381"/>
  <c r="EZ302" i="381"/>
  <c r="EZ303" i="381"/>
  <c r="EZ304" i="381"/>
  <c r="EZ305" i="381"/>
  <c r="EZ306" i="381"/>
  <c r="EZ307" i="381"/>
  <c r="EZ308" i="381"/>
  <c r="EZ309" i="381"/>
  <c r="EZ310" i="381"/>
  <c r="EZ311" i="381"/>
  <c r="EZ312" i="381"/>
  <c r="EZ313" i="381"/>
  <c r="EZ314" i="381"/>
  <c r="EZ315" i="381"/>
  <c r="EZ316" i="381"/>
  <c r="EZ317" i="381"/>
  <c r="EZ318" i="381"/>
  <c r="EZ319" i="381"/>
  <c r="EZ320" i="381"/>
  <c r="EZ321" i="381"/>
  <c r="EZ322" i="381"/>
  <c r="EZ266" i="381"/>
  <c r="EZ190" i="381"/>
  <c r="EZ191" i="381"/>
  <c r="EZ192" i="381"/>
  <c r="EZ193" i="381"/>
  <c r="EZ194" i="381"/>
  <c r="EZ195" i="381"/>
  <c r="EZ196" i="381"/>
  <c r="EZ197" i="381"/>
  <c r="EZ198" i="381"/>
  <c r="EZ199" i="381"/>
  <c r="EZ200" i="381"/>
  <c r="EZ201" i="381"/>
  <c r="EZ202" i="381"/>
  <c r="EZ203" i="381"/>
  <c r="EZ204" i="381"/>
  <c r="EZ205" i="381"/>
  <c r="EZ206" i="381"/>
  <c r="EZ207" i="381"/>
  <c r="EZ208" i="381"/>
  <c r="EZ209" i="381"/>
  <c r="EZ210" i="381"/>
  <c r="EZ211" i="381"/>
  <c r="EZ212" i="381"/>
  <c r="EZ213" i="381"/>
  <c r="EZ214" i="381"/>
  <c r="EZ215" i="381"/>
  <c r="EZ216" i="381"/>
  <c r="EZ217" i="381"/>
  <c r="EZ218" i="381"/>
  <c r="EZ219" i="381"/>
  <c r="EZ220" i="381"/>
  <c r="EZ221" i="381"/>
  <c r="EZ222" i="381"/>
  <c r="EZ223" i="381"/>
  <c r="EZ224" i="381"/>
  <c r="EZ225" i="381"/>
  <c r="EZ226" i="381"/>
  <c r="EZ227" i="381"/>
  <c r="EZ228" i="381"/>
  <c r="EZ229" i="381"/>
  <c r="EZ230" i="381"/>
  <c r="EZ231" i="381"/>
  <c r="EZ232" i="381"/>
  <c r="EZ233" i="381"/>
  <c r="EZ234" i="381"/>
  <c r="EZ235" i="381"/>
  <c r="EZ236" i="381"/>
  <c r="EZ237" i="381"/>
  <c r="EZ238" i="381"/>
  <c r="EZ239" i="381"/>
  <c r="EZ240" i="381"/>
  <c r="EZ241" i="381"/>
  <c r="EZ242" i="381"/>
  <c r="EZ243" i="381"/>
  <c r="EZ244" i="381"/>
  <c r="EZ245" i="381"/>
  <c r="EZ246" i="381"/>
  <c r="EZ247" i="381"/>
  <c r="EZ248" i="381"/>
  <c r="EZ249" i="381"/>
  <c r="EZ250" i="381"/>
  <c r="EZ251" i="381"/>
  <c r="EZ252" i="381"/>
  <c r="EZ253" i="381"/>
  <c r="EZ254" i="381"/>
  <c r="EZ255" i="381"/>
  <c r="EZ256" i="381"/>
  <c r="EZ257" i="381"/>
  <c r="EZ258" i="381"/>
  <c r="EZ259" i="381"/>
  <c r="EZ260" i="381"/>
  <c r="EZ261" i="381"/>
  <c r="EZ262" i="381"/>
  <c r="EZ189" i="381"/>
  <c r="EZ139" i="381"/>
  <c r="EZ140" i="381"/>
  <c r="EZ141" i="381"/>
  <c r="EZ142" i="381"/>
  <c r="EZ143" i="381"/>
  <c r="EZ144" i="381"/>
  <c r="EZ145" i="381"/>
  <c r="EZ146" i="381"/>
  <c r="EZ147" i="381"/>
  <c r="EZ148" i="381"/>
  <c r="EZ149" i="381"/>
  <c r="EZ150" i="381"/>
  <c r="EZ151" i="381"/>
  <c r="EZ152" i="381"/>
  <c r="EZ153" i="381"/>
  <c r="EZ154" i="381"/>
  <c r="EZ155" i="381"/>
  <c r="EZ156" i="381"/>
  <c r="EZ157" i="381"/>
  <c r="EZ158" i="381"/>
  <c r="EZ159" i="381"/>
  <c r="EZ160" i="381"/>
  <c r="EZ161" i="381"/>
  <c r="EZ162" i="381"/>
  <c r="EZ163" i="381"/>
  <c r="EZ164" i="381"/>
  <c r="EZ165" i="381"/>
  <c r="EZ166" i="381"/>
  <c r="EZ167" i="381"/>
  <c r="EZ168" i="381"/>
  <c r="EZ169" i="381"/>
  <c r="EZ170" i="381"/>
  <c r="EZ171" i="381"/>
  <c r="EZ172" i="381"/>
  <c r="EZ173" i="381"/>
  <c r="EZ174" i="381"/>
  <c r="EZ175" i="381"/>
  <c r="EZ176" i="381"/>
  <c r="EZ177" i="381"/>
  <c r="EZ178" i="381"/>
  <c r="EZ179" i="381"/>
  <c r="EZ180" i="381"/>
  <c r="EZ181" i="381"/>
  <c r="EZ182" i="381"/>
  <c r="EZ183" i="381"/>
  <c r="EZ184" i="381"/>
  <c r="EZ185" i="381"/>
  <c r="EZ186" i="381"/>
  <c r="EZ138" i="381"/>
  <c r="EZ73" i="381"/>
  <c r="EZ74" i="381"/>
  <c r="EZ75" i="381"/>
  <c r="EZ76" i="381"/>
  <c r="EZ77" i="381"/>
  <c r="EZ78" i="381"/>
  <c r="EZ79" i="381"/>
  <c r="EZ80" i="381"/>
  <c r="EZ81" i="381"/>
  <c r="EZ82" i="381"/>
  <c r="EZ83" i="381"/>
  <c r="EZ84" i="381"/>
  <c r="EZ85" i="381"/>
  <c r="EZ86" i="381"/>
  <c r="EZ87" i="381"/>
  <c r="EZ88" i="381"/>
  <c r="EZ89" i="381"/>
  <c r="EZ90" i="381"/>
  <c r="EZ91" i="381"/>
  <c r="EZ92" i="381"/>
  <c r="EZ93" i="381"/>
  <c r="EZ94" i="381"/>
  <c r="EZ95" i="381"/>
  <c r="EZ96" i="381"/>
  <c r="EZ97" i="381"/>
  <c r="EZ98" i="381"/>
  <c r="EZ99" i="381"/>
  <c r="EZ100" i="381"/>
  <c r="EZ101" i="381"/>
  <c r="EZ102" i="381"/>
  <c r="EZ103" i="381"/>
  <c r="EZ104" i="381"/>
  <c r="EZ105" i="381"/>
  <c r="EZ106" i="381"/>
  <c r="EZ107" i="381"/>
  <c r="EZ108" i="381"/>
  <c r="EZ109" i="381"/>
  <c r="EZ110" i="381"/>
  <c r="EZ111" i="381"/>
  <c r="EZ112" i="381"/>
  <c r="EZ113" i="381"/>
  <c r="EZ114" i="381"/>
  <c r="EZ115" i="381"/>
  <c r="EZ116" i="381"/>
  <c r="EZ117" i="381"/>
  <c r="EZ118" i="381"/>
  <c r="EZ119" i="381"/>
  <c r="EZ120" i="381"/>
  <c r="EZ121" i="381"/>
  <c r="EZ122" i="381"/>
  <c r="EZ123" i="381"/>
  <c r="EZ124" i="381"/>
  <c r="EZ125" i="381"/>
  <c r="EZ126" i="381"/>
  <c r="EZ127" i="381"/>
  <c r="EZ128" i="381"/>
  <c r="EZ129" i="381"/>
  <c r="EZ130" i="381"/>
  <c r="EZ131" i="381"/>
  <c r="EZ132" i="381"/>
  <c r="EZ133" i="381"/>
  <c r="EZ134" i="381"/>
  <c r="EZ135" i="381"/>
  <c r="EZ136" i="381"/>
  <c r="EZ72" i="381"/>
  <c r="EZ19" i="381"/>
  <c r="EZ20" i="381"/>
  <c r="EZ21" i="381"/>
  <c r="EZ22" i="381"/>
  <c r="EZ23" i="381"/>
  <c r="EZ24" i="381"/>
  <c r="EZ25" i="381"/>
  <c r="EZ26" i="381"/>
  <c r="EZ27" i="381"/>
  <c r="EZ28" i="381"/>
  <c r="EZ29" i="381"/>
  <c r="EZ30" i="381"/>
  <c r="EZ31" i="381"/>
  <c r="EZ32" i="381"/>
  <c r="EZ33" i="381"/>
  <c r="EZ34" i="381"/>
  <c r="EZ35" i="381"/>
  <c r="EZ36" i="381"/>
  <c r="EZ37" i="381"/>
  <c r="EZ38" i="381"/>
  <c r="EZ39" i="381"/>
  <c r="EZ40" i="381"/>
  <c r="EZ41" i="381"/>
  <c r="EZ42" i="381"/>
  <c r="EZ43" i="381"/>
  <c r="EZ44" i="381"/>
  <c r="EZ45" i="381"/>
  <c r="EZ46" i="381"/>
  <c r="EZ47" i="381"/>
  <c r="EZ48" i="381"/>
  <c r="EZ49" i="381"/>
  <c r="EZ50" i="381"/>
  <c r="EZ51" i="381"/>
  <c r="EZ52" i="381"/>
  <c r="EZ53" i="381"/>
  <c r="EZ54" i="381"/>
  <c r="EZ55" i="381"/>
  <c r="EZ56" i="381"/>
  <c r="EZ57" i="381"/>
  <c r="EZ58" i="381"/>
  <c r="EZ59" i="381"/>
  <c r="EZ60" i="381"/>
  <c r="EZ61" i="381"/>
  <c r="EZ62" i="381"/>
  <c r="EZ63" i="381"/>
  <c r="EZ64" i="381"/>
  <c r="EZ65" i="381"/>
  <c r="EZ66" i="381"/>
  <c r="EZ67" i="381"/>
  <c r="EZ68" i="381"/>
  <c r="EZ69" i="381"/>
  <c r="EZ15" i="381"/>
  <c r="EZ16" i="381"/>
  <c r="EZ17" i="381"/>
  <c r="EZ18" i="381"/>
  <c r="EZ14" i="381"/>
  <c r="EW1197" i="381" l="1"/>
  <c r="Z157" i="372" s="1"/>
  <c r="EX1197" i="381"/>
  <c r="Z158" i="372" s="1"/>
  <c r="EY1197" i="381"/>
  <c r="Z159" i="372" s="1"/>
  <c r="EZ1197" i="381"/>
  <c r="Z160" i="372" s="1"/>
  <c r="FA1197" i="381"/>
  <c r="EW1137" i="381"/>
  <c r="Y157" i="372" s="1"/>
  <c r="EX1137" i="381"/>
  <c r="Y158" i="372" s="1"/>
  <c r="EY1137" i="381"/>
  <c r="Y159" i="372" s="1"/>
  <c r="EZ1137" i="381"/>
  <c r="Y160" i="372" s="1"/>
  <c r="FA1137" i="381"/>
  <c r="EW1098" i="381"/>
  <c r="X157" i="372" s="1"/>
  <c r="EX1098" i="381"/>
  <c r="X158" i="372" s="1"/>
  <c r="EY1098" i="381"/>
  <c r="X159" i="372" s="1"/>
  <c r="EZ1098" i="381"/>
  <c r="X160" i="372" s="1"/>
  <c r="FA1098" i="381"/>
  <c r="EX1051" i="381"/>
  <c r="W158" i="372" s="1"/>
  <c r="EY1051" i="381"/>
  <c r="W159" i="372" s="1"/>
  <c r="EZ1051" i="381"/>
  <c r="W160" i="372" s="1"/>
  <c r="EW1051" i="381"/>
  <c r="W157" i="372" s="1"/>
  <c r="EW977" i="381"/>
  <c r="V157" i="372" s="1"/>
  <c r="EX977" i="381"/>
  <c r="V158" i="372" s="1"/>
  <c r="EY977" i="381"/>
  <c r="V159" i="372" s="1"/>
  <c r="EZ977" i="381"/>
  <c r="V160" i="372" s="1"/>
  <c r="EW908" i="381"/>
  <c r="U157" i="372" s="1"/>
  <c r="EX908" i="381"/>
  <c r="U158" i="372" s="1"/>
  <c r="EY908" i="381"/>
  <c r="U159" i="372" s="1"/>
  <c r="EZ908" i="381"/>
  <c r="U160" i="372" s="1"/>
  <c r="EW848" i="381"/>
  <c r="T157" i="372" s="1"/>
  <c r="EX848" i="381"/>
  <c r="T158" i="372" s="1"/>
  <c r="EY848" i="381"/>
  <c r="T159" i="372" s="1"/>
  <c r="EZ848" i="381"/>
  <c r="T160" i="372" s="1"/>
  <c r="EW805" i="381" l="1"/>
  <c r="S157" i="372" s="1"/>
  <c r="EX805" i="381"/>
  <c r="S158" i="372" s="1"/>
  <c r="EY805" i="381"/>
  <c r="S159" i="372" s="1"/>
  <c r="EZ805" i="381"/>
  <c r="S160" i="372" s="1"/>
  <c r="EW739" i="381"/>
  <c r="R157" i="372" s="1"/>
  <c r="EX739" i="381"/>
  <c r="R158" i="372" s="1"/>
  <c r="EY739" i="381"/>
  <c r="R159" i="372" s="1"/>
  <c r="EZ739" i="381"/>
  <c r="R160" i="372" s="1"/>
  <c r="FA739" i="381"/>
  <c r="FB739" i="381"/>
  <c r="EX659" i="381"/>
  <c r="Q158" i="372" s="1"/>
  <c r="EY659" i="381"/>
  <c r="Q159" i="372" s="1"/>
  <c r="EZ659" i="381"/>
  <c r="Q160" i="372" s="1"/>
  <c r="EW659" i="381"/>
  <c r="Q157" i="372" s="1"/>
  <c r="FA659" i="381"/>
  <c r="FB659" i="381"/>
  <c r="EW611" i="381"/>
  <c r="P157" i="372" s="1"/>
  <c r="EX611" i="381"/>
  <c r="P158" i="372" s="1"/>
  <c r="EY611" i="381"/>
  <c r="P159" i="372" s="1"/>
  <c r="EZ611" i="381"/>
  <c r="P160" i="372" s="1"/>
  <c r="FA611" i="381"/>
  <c r="EW548" i="381"/>
  <c r="O157" i="372" s="1"/>
  <c r="EX548" i="381"/>
  <c r="O158" i="372" s="1"/>
  <c r="EY548" i="381"/>
  <c r="O159" i="372" s="1"/>
  <c r="EZ548" i="381"/>
  <c r="O160" i="372" s="1"/>
  <c r="BU505" i="381"/>
  <c r="BV505" i="381"/>
  <c r="BW505" i="381"/>
  <c r="BX505" i="381"/>
  <c r="BY505" i="381"/>
  <c r="BZ505" i="381"/>
  <c r="CA505" i="381"/>
  <c r="CB505" i="381"/>
  <c r="CC505" i="381"/>
  <c r="CD505" i="381"/>
  <c r="CE505" i="381"/>
  <c r="CF505" i="381"/>
  <c r="CG505" i="381"/>
  <c r="CH505" i="381"/>
  <c r="CI505" i="381"/>
  <c r="CJ505" i="381"/>
  <c r="CK505" i="381"/>
  <c r="CL505" i="381"/>
  <c r="CM505" i="381"/>
  <c r="CQ505" i="381"/>
  <c r="CS505" i="381"/>
  <c r="CT505" i="381"/>
  <c r="CU505" i="381"/>
  <c r="CV505" i="381"/>
  <c r="CW505" i="381"/>
  <c r="CX505" i="381"/>
  <c r="CY505" i="381"/>
  <c r="CZ505" i="381"/>
  <c r="DD505" i="381"/>
  <c r="DG505" i="381"/>
  <c r="DH505" i="381"/>
  <c r="DI505" i="381"/>
  <c r="DJ505" i="381"/>
  <c r="DK505" i="381"/>
  <c r="DL505" i="381"/>
  <c r="DO505" i="381"/>
  <c r="DP505" i="381"/>
  <c r="DW505" i="381"/>
  <c r="DX505" i="381"/>
  <c r="EH505" i="381"/>
  <c r="EI505" i="381"/>
  <c r="EL505" i="381"/>
  <c r="EM505" i="381"/>
  <c r="EN505" i="381"/>
  <c r="EO505" i="381"/>
  <c r="EP505" i="381"/>
  <c r="EQ505" i="381"/>
  <c r="ER505" i="381"/>
  <c r="ES505" i="381"/>
  <c r="ET505" i="381"/>
  <c r="EW505" i="381"/>
  <c r="N157" i="372" s="1"/>
  <c r="EX505" i="381"/>
  <c r="N158" i="372" s="1"/>
  <c r="EY505" i="381"/>
  <c r="N159" i="372" s="1"/>
  <c r="EZ505" i="381"/>
  <c r="N160" i="372" s="1"/>
  <c r="BU431" i="381"/>
  <c r="BV431" i="381"/>
  <c r="BW431" i="381"/>
  <c r="BX431" i="381"/>
  <c r="BY431" i="381"/>
  <c r="BZ431" i="381"/>
  <c r="CA431" i="381"/>
  <c r="CB431" i="381"/>
  <c r="CC431" i="381"/>
  <c r="CD431" i="381"/>
  <c r="CE431" i="381"/>
  <c r="CF431" i="381"/>
  <c r="CG431" i="381"/>
  <c r="CH431" i="381"/>
  <c r="CI431" i="381"/>
  <c r="CJ431" i="381"/>
  <c r="CK431" i="381"/>
  <c r="CL431" i="381"/>
  <c r="CM431" i="381"/>
  <c r="CQ431" i="381"/>
  <c r="CS431" i="381"/>
  <c r="CT431" i="381"/>
  <c r="CU431" i="381"/>
  <c r="CV431" i="381"/>
  <c r="CW431" i="381"/>
  <c r="CX431" i="381"/>
  <c r="CY431" i="381"/>
  <c r="CZ431" i="381"/>
  <c r="DD431" i="381"/>
  <c r="DE431" i="381"/>
  <c r="DG431" i="381"/>
  <c r="DH431" i="381"/>
  <c r="DJ431" i="381"/>
  <c r="DO431" i="381"/>
  <c r="DP431" i="381"/>
  <c r="DW431" i="381"/>
  <c r="DX431" i="381"/>
  <c r="EH431" i="381"/>
  <c r="EI431" i="381"/>
  <c r="EL431" i="381"/>
  <c r="EM431" i="381"/>
  <c r="EN431" i="381"/>
  <c r="EO431" i="381"/>
  <c r="EP431" i="381"/>
  <c r="EQ431" i="381"/>
  <c r="ER431" i="381"/>
  <c r="ES431" i="381"/>
  <c r="ET431" i="381"/>
  <c r="EW431" i="381"/>
  <c r="M157" i="372" s="1"/>
  <c r="EX431" i="381"/>
  <c r="M158" i="372" s="1"/>
  <c r="EY431" i="381"/>
  <c r="M159" i="372" s="1"/>
  <c r="EZ431" i="381"/>
  <c r="M160" i="372" s="1"/>
  <c r="BU390" i="381"/>
  <c r="BV390" i="381"/>
  <c r="BW390" i="381"/>
  <c r="BX390" i="381"/>
  <c r="BY390" i="381"/>
  <c r="BZ390" i="381"/>
  <c r="CA390" i="381"/>
  <c r="CB390" i="381"/>
  <c r="CC390" i="381"/>
  <c r="CD390" i="381"/>
  <c r="CE390" i="381"/>
  <c r="CF390" i="381"/>
  <c r="CG390" i="381"/>
  <c r="CH390" i="381"/>
  <c r="CI390" i="381"/>
  <c r="CJ390" i="381"/>
  <c r="CK390" i="381"/>
  <c r="CL390" i="381"/>
  <c r="CM390" i="381"/>
  <c r="CQ390" i="381"/>
  <c r="CS390" i="381"/>
  <c r="CT390" i="381"/>
  <c r="CU390" i="381"/>
  <c r="CV390" i="381"/>
  <c r="CW390" i="381"/>
  <c r="CX390" i="381"/>
  <c r="CY390" i="381"/>
  <c r="CZ390" i="381"/>
  <c r="DD390" i="381"/>
  <c r="DE390" i="381"/>
  <c r="DG390" i="381"/>
  <c r="DH390" i="381"/>
  <c r="DI390" i="381"/>
  <c r="DJ390" i="381"/>
  <c r="DK390" i="381"/>
  <c r="DL390" i="381"/>
  <c r="DM390" i="381"/>
  <c r="DN390" i="381"/>
  <c r="DO390" i="381"/>
  <c r="DP390" i="381"/>
  <c r="DW390" i="381"/>
  <c r="DX390" i="381"/>
  <c r="EH390" i="381"/>
  <c r="EI390" i="381"/>
  <c r="EJ390" i="381"/>
  <c r="EL390" i="381"/>
  <c r="EM390" i="381"/>
  <c r="EN390" i="381"/>
  <c r="EQ390" i="381"/>
  <c r="ER390" i="381"/>
  <c r="ES390" i="381"/>
  <c r="ET390" i="381"/>
  <c r="EW390" i="381"/>
  <c r="L157" i="372" s="1"/>
  <c r="EX390" i="381"/>
  <c r="L158" i="372" s="1"/>
  <c r="EY390" i="381"/>
  <c r="L159" i="372" s="1"/>
  <c r="EZ390" i="381"/>
  <c r="L160" i="372" s="1"/>
  <c r="BU323" i="381" l="1"/>
  <c r="BV323" i="381"/>
  <c r="BW323" i="381"/>
  <c r="BX323" i="381"/>
  <c r="BY323" i="381"/>
  <c r="BZ323" i="381"/>
  <c r="CA323" i="381"/>
  <c r="CB323" i="381"/>
  <c r="CC323" i="381"/>
  <c r="CD323" i="381"/>
  <c r="CE323" i="381"/>
  <c r="CF323" i="381"/>
  <c r="CG323" i="381"/>
  <c r="CH323" i="381"/>
  <c r="CI323" i="381"/>
  <c r="CJ323" i="381"/>
  <c r="CK323" i="381"/>
  <c r="CL323" i="381"/>
  <c r="CM323" i="381"/>
  <c r="CS323" i="381"/>
  <c r="CT323" i="381"/>
  <c r="CU323" i="381"/>
  <c r="CV323" i="381"/>
  <c r="CW323" i="381"/>
  <c r="CX323" i="381"/>
  <c r="CY323" i="381"/>
  <c r="CZ323" i="381"/>
  <c r="DD323" i="381"/>
  <c r="DE323" i="381"/>
  <c r="DF323" i="381"/>
  <c r="DG323" i="381"/>
  <c r="DH323" i="381"/>
  <c r="DI323" i="381"/>
  <c r="DJ323" i="381"/>
  <c r="DK323" i="381"/>
  <c r="DL323" i="381"/>
  <c r="DM323" i="381"/>
  <c r="DO323" i="381"/>
  <c r="DP323" i="381"/>
  <c r="DW323" i="381"/>
  <c r="DX323" i="381"/>
  <c r="EH323" i="381"/>
  <c r="EI323" i="381"/>
  <c r="EJ323" i="381"/>
  <c r="EK323" i="381"/>
  <c r="EL323" i="381"/>
  <c r="EM323" i="381"/>
  <c r="EN323" i="381"/>
  <c r="EO323" i="381"/>
  <c r="EP323" i="381"/>
  <c r="EQ323" i="381"/>
  <c r="ER323" i="381"/>
  <c r="ES323" i="381"/>
  <c r="ET323" i="381"/>
  <c r="EW323" i="381"/>
  <c r="K157" i="372" s="1"/>
  <c r="EX323" i="381"/>
  <c r="K158" i="372" s="1"/>
  <c r="EY323" i="381"/>
  <c r="K159" i="372" s="1"/>
  <c r="EZ323" i="381"/>
  <c r="K160" i="372" s="1"/>
  <c r="EX264" i="381"/>
  <c r="J158" i="372" s="1"/>
  <c r="EY264" i="381"/>
  <c r="J159" i="372" s="1"/>
  <c r="EZ264" i="381"/>
  <c r="J160" i="372" s="1"/>
  <c r="BU264" i="381" l="1"/>
  <c r="BV264" i="381"/>
  <c r="BW264" i="381"/>
  <c r="BX264" i="381"/>
  <c r="BY264" i="381"/>
  <c r="BZ264" i="381"/>
  <c r="CA264" i="381"/>
  <c r="CB264" i="381"/>
  <c r="CC264" i="381"/>
  <c r="CD264" i="381"/>
  <c r="CE264" i="381"/>
  <c r="CF264" i="381"/>
  <c r="CG264" i="381"/>
  <c r="CH264" i="381"/>
  <c r="CI264" i="381"/>
  <c r="CJ264" i="381"/>
  <c r="CK264" i="381"/>
  <c r="CL264" i="381"/>
  <c r="CM264" i="381"/>
  <c r="CQ264" i="381"/>
  <c r="CS264" i="381"/>
  <c r="CT264" i="381"/>
  <c r="CU264" i="381"/>
  <c r="CV264" i="381"/>
  <c r="CW264" i="381"/>
  <c r="CX264" i="381"/>
  <c r="CY264" i="381"/>
  <c r="CZ264" i="381"/>
  <c r="DD264" i="381"/>
  <c r="DE264" i="381"/>
  <c r="DF264" i="381"/>
  <c r="DG264" i="381"/>
  <c r="DH264" i="381"/>
  <c r="DI264" i="381"/>
  <c r="DJ264" i="381"/>
  <c r="DK264" i="381"/>
  <c r="DL264" i="381"/>
  <c r="DO264" i="381"/>
  <c r="DP264" i="381"/>
  <c r="DX264" i="381"/>
  <c r="EH264" i="381"/>
  <c r="EI264" i="381"/>
  <c r="EK264" i="381"/>
  <c r="EL264" i="381"/>
  <c r="EM264" i="381"/>
  <c r="EN264" i="381"/>
  <c r="EO264" i="381"/>
  <c r="EP264" i="381"/>
  <c r="EQ264" i="381"/>
  <c r="ER264" i="381"/>
  <c r="ES264" i="381"/>
  <c r="ET264" i="381"/>
  <c r="EW264" i="381"/>
  <c r="J157" i="372" s="1"/>
  <c r="EX187" i="381"/>
  <c r="I158" i="372" s="1"/>
  <c r="EY187" i="381"/>
  <c r="I159" i="372" s="1"/>
  <c r="EZ187" i="381"/>
  <c r="I160" i="372" s="1"/>
  <c r="EW199" i="381"/>
  <c r="DC1200" i="381" l="1"/>
  <c r="DC1201" i="381"/>
  <c r="DC1202" i="381"/>
  <c r="DC1203" i="381"/>
  <c r="DC1204" i="381"/>
  <c r="DC1205" i="381"/>
  <c r="DC1206" i="381"/>
  <c r="DC1207" i="381"/>
  <c r="DC1208" i="381"/>
  <c r="DC1209" i="381"/>
  <c r="DC1210" i="381"/>
  <c r="DC1211" i="381"/>
  <c r="DC1212" i="381"/>
  <c r="DC1213" i="381"/>
  <c r="DC1214" i="381"/>
  <c r="DC1215" i="381"/>
  <c r="DC1216" i="381"/>
  <c r="DC1217" i="381"/>
  <c r="DC1218" i="381"/>
  <c r="DC1219" i="381"/>
  <c r="DC1220" i="381"/>
  <c r="DC1221" i="381"/>
  <c r="DC1222" i="381"/>
  <c r="DC1223" i="381"/>
  <c r="DC1224" i="381"/>
  <c r="DC1225" i="381"/>
  <c r="DC1226" i="381"/>
  <c r="DC1227" i="381"/>
  <c r="DC1228" i="381"/>
  <c r="DC1229" i="381"/>
  <c r="DC1230" i="381"/>
  <c r="DC1231" i="381"/>
  <c r="DC1232" i="381"/>
  <c r="DC1233" i="381"/>
  <c r="DC1234" i="381"/>
  <c r="DC1235" i="381"/>
  <c r="DC1236" i="381"/>
  <c r="DC1237" i="381"/>
  <c r="DC1238" i="381"/>
  <c r="DC1239" i="381"/>
  <c r="DC1240" i="381"/>
  <c r="DC1241" i="381"/>
  <c r="DC1242" i="381"/>
  <c r="DC1243" i="381"/>
  <c r="DC1244" i="381"/>
  <c r="DC1245" i="381"/>
  <c r="DC1246" i="381"/>
  <c r="DC1247" i="381"/>
  <c r="DC1248" i="381"/>
  <c r="DC1249" i="381"/>
  <c r="DC1250" i="381"/>
  <c r="DC1251" i="381"/>
  <c r="DC1252" i="381"/>
  <c r="DC1253" i="381"/>
  <c r="DC1254" i="381"/>
  <c r="DC1255" i="381"/>
  <c r="DC1256" i="381"/>
  <c r="DC1257" i="381"/>
  <c r="DC1258" i="381"/>
  <c r="DC1199" i="381"/>
  <c r="DC1139" i="381"/>
  <c r="DC1140" i="381"/>
  <c r="DC1141" i="381"/>
  <c r="DC1142" i="381"/>
  <c r="DC1143" i="381"/>
  <c r="DC1144" i="381"/>
  <c r="DC1145" i="381"/>
  <c r="DC1146" i="381"/>
  <c r="DC1147" i="381"/>
  <c r="DC1148" i="381"/>
  <c r="DC1149" i="381"/>
  <c r="DC1150" i="381"/>
  <c r="DC1151" i="381"/>
  <c r="DC1152" i="381"/>
  <c r="DC1153" i="381"/>
  <c r="DC1154" i="381"/>
  <c r="DC1155" i="381"/>
  <c r="DC1156" i="381"/>
  <c r="DC1157" i="381"/>
  <c r="DC1158" i="381"/>
  <c r="DC1159" i="381"/>
  <c r="DC1160" i="381"/>
  <c r="DC1161" i="381"/>
  <c r="DC1162" i="381"/>
  <c r="DC1163" i="381"/>
  <c r="DC1164" i="381"/>
  <c r="DC1165" i="381"/>
  <c r="DC1166" i="381"/>
  <c r="DC1167" i="381"/>
  <c r="DC1168" i="381"/>
  <c r="DC1169" i="381"/>
  <c r="DC1170" i="381"/>
  <c r="DC1171" i="381"/>
  <c r="DC1172" i="381"/>
  <c r="DC1173" i="381"/>
  <c r="DC1174" i="381"/>
  <c r="DC1175" i="381"/>
  <c r="DC1176" i="381"/>
  <c r="DC1177" i="381"/>
  <c r="DC1178" i="381"/>
  <c r="DC1179" i="381"/>
  <c r="DC1180" i="381"/>
  <c r="DC1181" i="381"/>
  <c r="DC1182" i="381"/>
  <c r="DC1183" i="381"/>
  <c r="DC1184" i="381"/>
  <c r="DC1185" i="381"/>
  <c r="DC1186" i="381"/>
  <c r="DC1187" i="381"/>
  <c r="DC1188" i="381"/>
  <c r="DC1189" i="381"/>
  <c r="DC1190" i="381"/>
  <c r="DC1191" i="381"/>
  <c r="DC1192" i="381"/>
  <c r="DC1193" i="381"/>
  <c r="DC1194" i="381"/>
  <c r="DC1195" i="381"/>
  <c r="DC1138" i="381"/>
  <c r="DC1101" i="381"/>
  <c r="DC1102" i="381"/>
  <c r="DC1103" i="381"/>
  <c r="DC1104" i="381"/>
  <c r="DC1105" i="381"/>
  <c r="DC1106" i="381"/>
  <c r="DC1107" i="381"/>
  <c r="DC1108" i="381"/>
  <c r="DC1109" i="381"/>
  <c r="DC1110" i="381"/>
  <c r="DC1111" i="381"/>
  <c r="DC1112" i="381"/>
  <c r="DC1113" i="381"/>
  <c r="DC1114" i="381"/>
  <c r="DC1115" i="381"/>
  <c r="DC1116" i="381"/>
  <c r="DC1117" i="381"/>
  <c r="DC1118" i="381"/>
  <c r="DC1119" i="381"/>
  <c r="DC1120" i="381"/>
  <c r="DC1121" i="381"/>
  <c r="DC1122" i="381"/>
  <c r="DC1123" i="381"/>
  <c r="DC1124" i="381"/>
  <c r="DC1125" i="381"/>
  <c r="DC1126" i="381"/>
  <c r="DC1127" i="381"/>
  <c r="DC1128" i="381"/>
  <c r="DC1129" i="381"/>
  <c r="DC1130" i="381"/>
  <c r="DC1131" i="381"/>
  <c r="DC1132" i="381"/>
  <c r="DC1133" i="381"/>
  <c r="DC1134" i="381"/>
  <c r="DC1135" i="381"/>
  <c r="DC1136" i="381"/>
  <c r="DC1100" i="381"/>
  <c r="DC1054" i="381"/>
  <c r="DC1055" i="381"/>
  <c r="DC1056" i="381"/>
  <c r="DC1057" i="381"/>
  <c r="DC1058" i="381"/>
  <c r="DC1059" i="381"/>
  <c r="DC1060" i="381"/>
  <c r="DC1061" i="381"/>
  <c r="DC1062" i="381"/>
  <c r="DC1063" i="381"/>
  <c r="DC1064" i="381"/>
  <c r="DC1065" i="381"/>
  <c r="DC1066" i="381"/>
  <c r="DC1067" i="381"/>
  <c r="DC1068" i="381"/>
  <c r="DC1069" i="381"/>
  <c r="DC1070" i="381"/>
  <c r="DC1071" i="381"/>
  <c r="DC1072" i="381"/>
  <c r="DC1073" i="381"/>
  <c r="DC1074" i="381"/>
  <c r="DC1075" i="381"/>
  <c r="DC1076" i="381"/>
  <c r="DC1077" i="381"/>
  <c r="DC1078" i="381"/>
  <c r="DC1079" i="381"/>
  <c r="DC1080" i="381"/>
  <c r="DC1081" i="381"/>
  <c r="DC1082" i="381"/>
  <c r="DC1083" i="381"/>
  <c r="DC1084" i="381"/>
  <c r="DC1085" i="381"/>
  <c r="DC1086" i="381"/>
  <c r="DC1087" i="381"/>
  <c r="DC1088" i="381"/>
  <c r="DC1089" i="381"/>
  <c r="DC1090" i="381"/>
  <c r="DC1091" i="381"/>
  <c r="DC1092" i="381"/>
  <c r="DC1093" i="381"/>
  <c r="DC1094" i="381"/>
  <c r="DC1095" i="381"/>
  <c r="DC1096" i="381"/>
  <c r="DC1053" i="381"/>
  <c r="DC980" i="381"/>
  <c r="DC981" i="381"/>
  <c r="DC982" i="381"/>
  <c r="DC983" i="381"/>
  <c r="DC984" i="381"/>
  <c r="DC985" i="381"/>
  <c r="DC986" i="381"/>
  <c r="DC987" i="381"/>
  <c r="DC988" i="381"/>
  <c r="DC989" i="381"/>
  <c r="DC990" i="381"/>
  <c r="DC991" i="381"/>
  <c r="DC992" i="381"/>
  <c r="DC993" i="381"/>
  <c r="DC994" i="381"/>
  <c r="DC995" i="381"/>
  <c r="DC996" i="381"/>
  <c r="DC997" i="381"/>
  <c r="DC998" i="381"/>
  <c r="DC999" i="381"/>
  <c r="DC1000" i="381"/>
  <c r="DC1001" i="381"/>
  <c r="DC1002" i="381"/>
  <c r="DC1003" i="381"/>
  <c r="DC1004" i="381"/>
  <c r="DC1005" i="381"/>
  <c r="DC1006" i="381"/>
  <c r="DC1007" i="381"/>
  <c r="DC1008" i="381"/>
  <c r="DC1009" i="381"/>
  <c r="DC1010" i="381"/>
  <c r="DC1011" i="381"/>
  <c r="DC1012" i="381"/>
  <c r="DC1013" i="381"/>
  <c r="DC1014" i="381"/>
  <c r="DC1015" i="381"/>
  <c r="DC1016" i="381"/>
  <c r="DC1017" i="381"/>
  <c r="DC1018" i="381"/>
  <c r="DC1019" i="381"/>
  <c r="DC1020" i="381"/>
  <c r="DC1021" i="381"/>
  <c r="DC1022" i="381"/>
  <c r="DC1023" i="381"/>
  <c r="DC1024" i="381"/>
  <c r="DC1025" i="381"/>
  <c r="DC1026" i="381"/>
  <c r="DC1027" i="381"/>
  <c r="DC1028" i="381"/>
  <c r="DC1029" i="381"/>
  <c r="DC1030" i="381"/>
  <c r="DC1031" i="381"/>
  <c r="DC1032" i="381"/>
  <c r="DC1033" i="381"/>
  <c r="DC1034" i="381"/>
  <c r="DC1035" i="381"/>
  <c r="DC1036" i="381"/>
  <c r="DC1037" i="381"/>
  <c r="DC1038" i="381"/>
  <c r="DC1039" i="381"/>
  <c r="DC1040" i="381"/>
  <c r="DC1041" i="381"/>
  <c r="DC1042" i="381"/>
  <c r="DC1043" i="381"/>
  <c r="DC1044" i="381"/>
  <c r="DC1045" i="381"/>
  <c r="DC1046" i="381"/>
  <c r="DC1047" i="381"/>
  <c r="DC1048" i="381"/>
  <c r="DC1049" i="381"/>
  <c r="DC979" i="381"/>
  <c r="DC910" i="381"/>
  <c r="DC911" i="381"/>
  <c r="DC912" i="381"/>
  <c r="DC913" i="381"/>
  <c r="DC914" i="381"/>
  <c r="DC915" i="381"/>
  <c r="DC916" i="381"/>
  <c r="DC917" i="381"/>
  <c r="DC918" i="381"/>
  <c r="DC919" i="381"/>
  <c r="DC920" i="381"/>
  <c r="DC921" i="381"/>
  <c r="DC922" i="381"/>
  <c r="DC923" i="381"/>
  <c r="DC924" i="381"/>
  <c r="DC925" i="381"/>
  <c r="DC926" i="381"/>
  <c r="DC927" i="381"/>
  <c r="DC928" i="381"/>
  <c r="DC929" i="381"/>
  <c r="DC930" i="381"/>
  <c r="DC931" i="381"/>
  <c r="DC932" i="381"/>
  <c r="DC933" i="381"/>
  <c r="DC934" i="381"/>
  <c r="DC935" i="381"/>
  <c r="DC936" i="381"/>
  <c r="DC937" i="381"/>
  <c r="DC938" i="381"/>
  <c r="DC939" i="381"/>
  <c r="DC940" i="381"/>
  <c r="DC941" i="381"/>
  <c r="DC942" i="381"/>
  <c r="DC943" i="381"/>
  <c r="DC944" i="381"/>
  <c r="DC945" i="381"/>
  <c r="DC946" i="381"/>
  <c r="DC947" i="381"/>
  <c r="DC948" i="381"/>
  <c r="DC949" i="381"/>
  <c r="DC950" i="381"/>
  <c r="DC951" i="381"/>
  <c r="DC952" i="381"/>
  <c r="DC953" i="381"/>
  <c r="DC954" i="381"/>
  <c r="DC955" i="381"/>
  <c r="DC956" i="381"/>
  <c r="DC957" i="381"/>
  <c r="DC958" i="381"/>
  <c r="DC959" i="381"/>
  <c r="DC960" i="381"/>
  <c r="DC961" i="381"/>
  <c r="DC962" i="381"/>
  <c r="DC963" i="381"/>
  <c r="DC964" i="381"/>
  <c r="DC965" i="381"/>
  <c r="DC966" i="381"/>
  <c r="DC967" i="381"/>
  <c r="DC968" i="381"/>
  <c r="DC969" i="381"/>
  <c r="DC970" i="381"/>
  <c r="DC971" i="381"/>
  <c r="DC972" i="381"/>
  <c r="DC973" i="381"/>
  <c r="DC974" i="381"/>
  <c r="DC975" i="381"/>
  <c r="DC909" i="381"/>
  <c r="DC850" i="381"/>
  <c r="DC851" i="381"/>
  <c r="DC852" i="381"/>
  <c r="DC853" i="381"/>
  <c r="DC854" i="381"/>
  <c r="DC855" i="381"/>
  <c r="DC856" i="381"/>
  <c r="DC857" i="381"/>
  <c r="DC858" i="381"/>
  <c r="DC859" i="381"/>
  <c r="DC860" i="381"/>
  <c r="DC861" i="381"/>
  <c r="DC862" i="381"/>
  <c r="DC863" i="381"/>
  <c r="DC864" i="381"/>
  <c r="DC865" i="381"/>
  <c r="DC866" i="381"/>
  <c r="DC867" i="381"/>
  <c r="DC868" i="381"/>
  <c r="DC869" i="381"/>
  <c r="DC870" i="381"/>
  <c r="DC871" i="381"/>
  <c r="DC872" i="381"/>
  <c r="DC873" i="381"/>
  <c r="DC874" i="381"/>
  <c r="DC875" i="381"/>
  <c r="DC876" i="381"/>
  <c r="DC877" i="381"/>
  <c r="DC878" i="381"/>
  <c r="DC879" i="381"/>
  <c r="DC880" i="381"/>
  <c r="DC881" i="381"/>
  <c r="DC882" i="381"/>
  <c r="DC883" i="381"/>
  <c r="DC884" i="381"/>
  <c r="DC885" i="381"/>
  <c r="DC886" i="381"/>
  <c r="DC887" i="381"/>
  <c r="DC888" i="381"/>
  <c r="DC889" i="381"/>
  <c r="DC890" i="381"/>
  <c r="DC891" i="381"/>
  <c r="DC892" i="381"/>
  <c r="DC893" i="381"/>
  <c r="DC894" i="381"/>
  <c r="DC895" i="381"/>
  <c r="DC896" i="381"/>
  <c r="DC897" i="381"/>
  <c r="DC898" i="381"/>
  <c r="DC899" i="381"/>
  <c r="DC900" i="381"/>
  <c r="DC901" i="381"/>
  <c r="DC902" i="381"/>
  <c r="DC903" i="381"/>
  <c r="DC904" i="381"/>
  <c r="DC905" i="381"/>
  <c r="DC906" i="381"/>
  <c r="DC849" i="381"/>
  <c r="DC808" i="381"/>
  <c r="DC809" i="381"/>
  <c r="DC810" i="381"/>
  <c r="DC811" i="381"/>
  <c r="DC812" i="381"/>
  <c r="DC813" i="381"/>
  <c r="DC814" i="381"/>
  <c r="DC815" i="381"/>
  <c r="DC816" i="381"/>
  <c r="DC817" i="381"/>
  <c r="DC818" i="381"/>
  <c r="DC819" i="381"/>
  <c r="DC820" i="381"/>
  <c r="DC821" i="381"/>
  <c r="DC822" i="381"/>
  <c r="DC823" i="381"/>
  <c r="DC824" i="381"/>
  <c r="DC825" i="381"/>
  <c r="DC826" i="381"/>
  <c r="DC827" i="381"/>
  <c r="DC828" i="381"/>
  <c r="DC829" i="381"/>
  <c r="DC830" i="381"/>
  <c r="DC831" i="381"/>
  <c r="DC832" i="381"/>
  <c r="DC833" i="381"/>
  <c r="DC834" i="381"/>
  <c r="DC835" i="381"/>
  <c r="DC836" i="381"/>
  <c r="DC837" i="381"/>
  <c r="DC838" i="381"/>
  <c r="DC839" i="381"/>
  <c r="DC840" i="381"/>
  <c r="DC841" i="381"/>
  <c r="DC842" i="381"/>
  <c r="DC843" i="381"/>
  <c r="DC844" i="381"/>
  <c r="DC845" i="381"/>
  <c r="DC846" i="381"/>
  <c r="DC807" i="381"/>
  <c r="DC741" i="381"/>
  <c r="DC742" i="381"/>
  <c r="DC743" i="381"/>
  <c r="DC744" i="381"/>
  <c r="DC745" i="381"/>
  <c r="DC746" i="381"/>
  <c r="DC747" i="381"/>
  <c r="DC748" i="381"/>
  <c r="DC749" i="381"/>
  <c r="DC750" i="381"/>
  <c r="DC751" i="381"/>
  <c r="DC752" i="381"/>
  <c r="DC753" i="381"/>
  <c r="DC754" i="381"/>
  <c r="DC755" i="381"/>
  <c r="DC756" i="381"/>
  <c r="DC757" i="381"/>
  <c r="DC758" i="381"/>
  <c r="DC759" i="381"/>
  <c r="DC760" i="381"/>
  <c r="DC761" i="381"/>
  <c r="DC762" i="381"/>
  <c r="DC763" i="381"/>
  <c r="DC764" i="381"/>
  <c r="DC765" i="381"/>
  <c r="DC766" i="381"/>
  <c r="DC767" i="381"/>
  <c r="DC768" i="381"/>
  <c r="DC769" i="381"/>
  <c r="DC770" i="381"/>
  <c r="DC771" i="381"/>
  <c r="DC772" i="381"/>
  <c r="DC773" i="381"/>
  <c r="DC774" i="381"/>
  <c r="DC775" i="381"/>
  <c r="DC776" i="381"/>
  <c r="DC777" i="381"/>
  <c r="DC778" i="381"/>
  <c r="DC779" i="381"/>
  <c r="DC780" i="381"/>
  <c r="DC781" i="381"/>
  <c r="DC782" i="381"/>
  <c r="DC783" i="381"/>
  <c r="DC784" i="381"/>
  <c r="DC785" i="381"/>
  <c r="DC786" i="381"/>
  <c r="DC787" i="381"/>
  <c r="DC788" i="381"/>
  <c r="DC789" i="381"/>
  <c r="DC790" i="381"/>
  <c r="DC791" i="381"/>
  <c r="DC792" i="381"/>
  <c r="DC793" i="381"/>
  <c r="DC794" i="381"/>
  <c r="DC795" i="381"/>
  <c r="DC796" i="381"/>
  <c r="DC797" i="381"/>
  <c r="DC798" i="381"/>
  <c r="DC799" i="381"/>
  <c r="DC800" i="381"/>
  <c r="DC801" i="381"/>
  <c r="DC802" i="381"/>
  <c r="DC803" i="381"/>
  <c r="DC740" i="381"/>
  <c r="DC661" i="381"/>
  <c r="DC662" i="381"/>
  <c r="DC663" i="381"/>
  <c r="DC664" i="381"/>
  <c r="DC665" i="381"/>
  <c r="DC666" i="381"/>
  <c r="DC667" i="381"/>
  <c r="DC668" i="381"/>
  <c r="DC669" i="381"/>
  <c r="DC670" i="381"/>
  <c r="DC671" i="381"/>
  <c r="DC672" i="381"/>
  <c r="DC673" i="381"/>
  <c r="DC674" i="381"/>
  <c r="DC675" i="381"/>
  <c r="DC676" i="381"/>
  <c r="DC677" i="381"/>
  <c r="DC678" i="381"/>
  <c r="DC679" i="381"/>
  <c r="DC680" i="381"/>
  <c r="DC681" i="381"/>
  <c r="DC682" i="381"/>
  <c r="DC683" i="381"/>
  <c r="DC684" i="381"/>
  <c r="DC685" i="381"/>
  <c r="DC686" i="381"/>
  <c r="DC687" i="381"/>
  <c r="DC688" i="381"/>
  <c r="DC689" i="381"/>
  <c r="DC690" i="381"/>
  <c r="DC691" i="381"/>
  <c r="DC692" i="381"/>
  <c r="DC693" i="381"/>
  <c r="DC694" i="381"/>
  <c r="DC695" i="381"/>
  <c r="DC696" i="381"/>
  <c r="DC697" i="381"/>
  <c r="DC698" i="381"/>
  <c r="DC699" i="381"/>
  <c r="DC700" i="381"/>
  <c r="DC701" i="381"/>
  <c r="DC702" i="381"/>
  <c r="DC703" i="381"/>
  <c r="DC704" i="381"/>
  <c r="DC705" i="381"/>
  <c r="DC706" i="381"/>
  <c r="DC707" i="381"/>
  <c r="DC708" i="381"/>
  <c r="DC709" i="381"/>
  <c r="DC710" i="381"/>
  <c r="DC711" i="381"/>
  <c r="DC712" i="381"/>
  <c r="DC713" i="381"/>
  <c r="DC714" i="381"/>
  <c r="DC715" i="381"/>
  <c r="DC716" i="381"/>
  <c r="DC717" i="381"/>
  <c r="DC718" i="381"/>
  <c r="DC719" i="381"/>
  <c r="DC720" i="381"/>
  <c r="DC721" i="381"/>
  <c r="DC722" i="381"/>
  <c r="DC723" i="381"/>
  <c r="DC724" i="381"/>
  <c r="DC725" i="381"/>
  <c r="DC726" i="381"/>
  <c r="DC727" i="381"/>
  <c r="DC728" i="381"/>
  <c r="DC729" i="381"/>
  <c r="DC730" i="381"/>
  <c r="DC731" i="381"/>
  <c r="DC732" i="381"/>
  <c r="DC733" i="381"/>
  <c r="DC734" i="381"/>
  <c r="DC735" i="381"/>
  <c r="DC736" i="381"/>
  <c r="DC737" i="381"/>
  <c r="DC738" i="381"/>
  <c r="DC660" i="381"/>
  <c r="DC613" i="381"/>
  <c r="DC614" i="381"/>
  <c r="DC615" i="381"/>
  <c r="DC616" i="381"/>
  <c r="DC617" i="381"/>
  <c r="DC618" i="381"/>
  <c r="DC619" i="381"/>
  <c r="DC620" i="381"/>
  <c r="DC621" i="381"/>
  <c r="DC622" i="381"/>
  <c r="DC623" i="381"/>
  <c r="DC624" i="381"/>
  <c r="DC625" i="381"/>
  <c r="DC626" i="381"/>
  <c r="DC627" i="381"/>
  <c r="DC628" i="381"/>
  <c r="DC629" i="381"/>
  <c r="DC630" i="381"/>
  <c r="DC631" i="381"/>
  <c r="DC632" i="381"/>
  <c r="DC633" i="381"/>
  <c r="DC634" i="381"/>
  <c r="DC635" i="381"/>
  <c r="DC636" i="381"/>
  <c r="DC637" i="381"/>
  <c r="DC638" i="381"/>
  <c r="DC639" i="381"/>
  <c r="DC640" i="381"/>
  <c r="DC641" i="381"/>
  <c r="DC642" i="381"/>
  <c r="DC643" i="381"/>
  <c r="DC644" i="381"/>
  <c r="DC645" i="381"/>
  <c r="DC646" i="381"/>
  <c r="DC647" i="381"/>
  <c r="DC648" i="381"/>
  <c r="DC649" i="381"/>
  <c r="DC650" i="381"/>
  <c r="DC651" i="381"/>
  <c r="DC652" i="381"/>
  <c r="DC653" i="381"/>
  <c r="DC654" i="381"/>
  <c r="DC655" i="381"/>
  <c r="DC656" i="381"/>
  <c r="DC657" i="381"/>
  <c r="DC612" i="381"/>
  <c r="DC550" i="381"/>
  <c r="DC551" i="381"/>
  <c r="DC552" i="381"/>
  <c r="DC553" i="381"/>
  <c r="DC554" i="381"/>
  <c r="DC555" i="381"/>
  <c r="DC556" i="381"/>
  <c r="DC557" i="381"/>
  <c r="DC558" i="381"/>
  <c r="DC559" i="381"/>
  <c r="DC560" i="381"/>
  <c r="DC561" i="381"/>
  <c r="DC562" i="381"/>
  <c r="DC563" i="381"/>
  <c r="DC564" i="381"/>
  <c r="DC565" i="381"/>
  <c r="DC566" i="381"/>
  <c r="DC567" i="381"/>
  <c r="DC568" i="381"/>
  <c r="DC569" i="381"/>
  <c r="DC570" i="381"/>
  <c r="DC571" i="381"/>
  <c r="DC572" i="381"/>
  <c r="DC573" i="381"/>
  <c r="DC574" i="381"/>
  <c r="DC575" i="381"/>
  <c r="DC576" i="381"/>
  <c r="DC577" i="381"/>
  <c r="DC578" i="381"/>
  <c r="DC579" i="381"/>
  <c r="DC580" i="381"/>
  <c r="DC581" i="381"/>
  <c r="DC582" i="381"/>
  <c r="DC583" i="381"/>
  <c r="DC584" i="381"/>
  <c r="DC585" i="381"/>
  <c r="DC586" i="381"/>
  <c r="DC587" i="381"/>
  <c r="DC588" i="381"/>
  <c r="DC589" i="381"/>
  <c r="DC590" i="381"/>
  <c r="DC591" i="381"/>
  <c r="DC592" i="381"/>
  <c r="DC593" i="381"/>
  <c r="DC594" i="381"/>
  <c r="DC595" i="381"/>
  <c r="DC596" i="381"/>
  <c r="DC597" i="381"/>
  <c r="DC598" i="381"/>
  <c r="DC599" i="381"/>
  <c r="DC600" i="381"/>
  <c r="DC601" i="381"/>
  <c r="DC602" i="381"/>
  <c r="DC603" i="381"/>
  <c r="DC604" i="381"/>
  <c r="DC605" i="381"/>
  <c r="DC606" i="381"/>
  <c r="DC607" i="381"/>
  <c r="DC608" i="381"/>
  <c r="DC609" i="381"/>
  <c r="DC549" i="381"/>
  <c r="DC507" i="381"/>
  <c r="DC508" i="381"/>
  <c r="DC509" i="381"/>
  <c r="DC510" i="381"/>
  <c r="DC511" i="381"/>
  <c r="DC512" i="381"/>
  <c r="DC513" i="381"/>
  <c r="DC514" i="381"/>
  <c r="DC515" i="381"/>
  <c r="DC516" i="381"/>
  <c r="DC517" i="381"/>
  <c r="DC518" i="381"/>
  <c r="DC519" i="381"/>
  <c r="DC520" i="381"/>
  <c r="DC521" i="381"/>
  <c r="DC522" i="381"/>
  <c r="DC523" i="381"/>
  <c r="DC524" i="381"/>
  <c r="DC525" i="381"/>
  <c r="DC526" i="381"/>
  <c r="DC527" i="381"/>
  <c r="DC528" i="381"/>
  <c r="DC529" i="381"/>
  <c r="DC530" i="381"/>
  <c r="DC531" i="381"/>
  <c r="DC532" i="381"/>
  <c r="DC533" i="381"/>
  <c r="DC534" i="381"/>
  <c r="DC535" i="381"/>
  <c r="DC536" i="381"/>
  <c r="DC537" i="381"/>
  <c r="DC538" i="381"/>
  <c r="DC539" i="381"/>
  <c r="DC540" i="381"/>
  <c r="DC541" i="381"/>
  <c r="DC542" i="381"/>
  <c r="DC543" i="381"/>
  <c r="DC544" i="381"/>
  <c r="DC545" i="381"/>
  <c r="DC546" i="381"/>
  <c r="DC547" i="381"/>
  <c r="DC506" i="381"/>
  <c r="DC434" i="381"/>
  <c r="DC435" i="381"/>
  <c r="DC436" i="381"/>
  <c r="DC437" i="381"/>
  <c r="DC438" i="381"/>
  <c r="DC439" i="381"/>
  <c r="DC440" i="381"/>
  <c r="DC441" i="381"/>
  <c r="DC442" i="381"/>
  <c r="DC443" i="381"/>
  <c r="DC444" i="381"/>
  <c r="DC445" i="381"/>
  <c r="DC446" i="381"/>
  <c r="DC447" i="381"/>
  <c r="DC448" i="381"/>
  <c r="DC449" i="381"/>
  <c r="DC450" i="381"/>
  <c r="DC451" i="381"/>
  <c r="DC452" i="381"/>
  <c r="DC453" i="381"/>
  <c r="DC454" i="381"/>
  <c r="DC455" i="381"/>
  <c r="DC456" i="381"/>
  <c r="DC457" i="381"/>
  <c r="DC458" i="381"/>
  <c r="DC459" i="381"/>
  <c r="DC460" i="381"/>
  <c r="DC461" i="381"/>
  <c r="DC462" i="381"/>
  <c r="DC463" i="381"/>
  <c r="DC464" i="381"/>
  <c r="DC465" i="381"/>
  <c r="DC466" i="381"/>
  <c r="DC467" i="381"/>
  <c r="DC468" i="381"/>
  <c r="DC469" i="381"/>
  <c r="DC470" i="381"/>
  <c r="DC471" i="381"/>
  <c r="DC472" i="381"/>
  <c r="DC473" i="381"/>
  <c r="DC474" i="381"/>
  <c r="DC475" i="381"/>
  <c r="DC476" i="381"/>
  <c r="DC477" i="381"/>
  <c r="DC478" i="381"/>
  <c r="DC479" i="381"/>
  <c r="DC480" i="381"/>
  <c r="DC481" i="381"/>
  <c r="DC482" i="381"/>
  <c r="DC483" i="381"/>
  <c r="DC484" i="381"/>
  <c r="DC485" i="381"/>
  <c r="DC486" i="381"/>
  <c r="DC487" i="381"/>
  <c r="DC488" i="381"/>
  <c r="DC489" i="381"/>
  <c r="DC490" i="381"/>
  <c r="DC491" i="381"/>
  <c r="DC492" i="381"/>
  <c r="DC493" i="381"/>
  <c r="DC494" i="381"/>
  <c r="DC495" i="381"/>
  <c r="DC496" i="381"/>
  <c r="DC497" i="381"/>
  <c r="DC498" i="381"/>
  <c r="DC499" i="381"/>
  <c r="DC500" i="381"/>
  <c r="DC501" i="381"/>
  <c r="DC502" i="381"/>
  <c r="DC503" i="381"/>
  <c r="DC504" i="381"/>
  <c r="DC433" i="381"/>
  <c r="DC392" i="381"/>
  <c r="DC393" i="381"/>
  <c r="DC394" i="381"/>
  <c r="DC395" i="381"/>
  <c r="DC396" i="381"/>
  <c r="DC397" i="381"/>
  <c r="DC398" i="381"/>
  <c r="DC399" i="381"/>
  <c r="DC400" i="381"/>
  <c r="DC401" i="381"/>
  <c r="DC402" i="381"/>
  <c r="DC403" i="381"/>
  <c r="DC404" i="381"/>
  <c r="DC405" i="381"/>
  <c r="DC406" i="381"/>
  <c r="DC407" i="381"/>
  <c r="DC408" i="381"/>
  <c r="DC409" i="381"/>
  <c r="DC410" i="381"/>
  <c r="DC411" i="381"/>
  <c r="DC412" i="381"/>
  <c r="DC413" i="381"/>
  <c r="DC414" i="381"/>
  <c r="DC415" i="381"/>
  <c r="DC416" i="381"/>
  <c r="DC417" i="381"/>
  <c r="DC418" i="381"/>
  <c r="DC419" i="381"/>
  <c r="DC420" i="381"/>
  <c r="DC421" i="381"/>
  <c r="DC422" i="381"/>
  <c r="DC423" i="381"/>
  <c r="DC424" i="381"/>
  <c r="DC425" i="381"/>
  <c r="DC426" i="381"/>
  <c r="DC427" i="381"/>
  <c r="DC428" i="381"/>
  <c r="DC429" i="381"/>
  <c r="DC430" i="381"/>
  <c r="DC391" i="381"/>
  <c r="DC326" i="381"/>
  <c r="DC327" i="381"/>
  <c r="DC328" i="381"/>
  <c r="DC329" i="381"/>
  <c r="DC330" i="381"/>
  <c r="DC331" i="381"/>
  <c r="DC332" i="381"/>
  <c r="DC333" i="381"/>
  <c r="DC334" i="381"/>
  <c r="DC335" i="381"/>
  <c r="DC336" i="381"/>
  <c r="DC337" i="381"/>
  <c r="DC338" i="381"/>
  <c r="DC339" i="381"/>
  <c r="DC340" i="381"/>
  <c r="DC341" i="381"/>
  <c r="DC342" i="381"/>
  <c r="DC343" i="381"/>
  <c r="DC344" i="381"/>
  <c r="DC345" i="381"/>
  <c r="DC346" i="381"/>
  <c r="DC347" i="381"/>
  <c r="DC348" i="381"/>
  <c r="DC349" i="381"/>
  <c r="DC350" i="381"/>
  <c r="DC351" i="381"/>
  <c r="DC352" i="381"/>
  <c r="DC353" i="381"/>
  <c r="DC354" i="381"/>
  <c r="DC355" i="381"/>
  <c r="DC356" i="381"/>
  <c r="DC357" i="381"/>
  <c r="DC358" i="381"/>
  <c r="DC359" i="381"/>
  <c r="DC360" i="381"/>
  <c r="DC361" i="381"/>
  <c r="DC362" i="381"/>
  <c r="DC363" i="381"/>
  <c r="DC364" i="381"/>
  <c r="DC365" i="381"/>
  <c r="DC366" i="381"/>
  <c r="DC367" i="381"/>
  <c r="DC368" i="381"/>
  <c r="DC369" i="381"/>
  <c r="DC370" i="381"/>
  <c r="DC371" i="381"/>
  <c r="DC372" i="381"/>
  <c r="DC373" i="381"/>
  <c r="DC374" i="381"/>
  <c r="DC375" i="381"/>
  <c r="DC376" i="381"/>
  <c r="DC377" i="381"/>
  <c r="DC378" i="381"/>
  <c r="DC379" i="381"/>
  <c r="DC380" i="381"/>
  <c r="DC381" i="381"/>
  <c r="DC382" i="381"/>
  <c r="DC383" i="381"/>
  <c r="DC384" i="381"/>
  <c r="DC385" i="381"/>
  <c r="DC386" i="381"/>
  <c r="DC387" i="381"/>
  <c r="DC388" i="381"/>
  <c r="DC325" i="381"/>
  <c r="DC266" i="381"/>
  <c r="DC267" i="381"/>
  <c r="DC268" i="381"/>
  <c r="DC269" i="381"/>
  <c r="DC270" i="381"/>
  <c r="DC271" i="381"/>
  <c r="DC272" i="381"/>
  <c r="DC273" i="381"/>
  <c r="DC274" i="381"/>
  <c r="DC275" i="381"/>
  <c r="DC276" i="381"/>
  <c r="DC277" i="381"/>
  <c r="DC278" i="381"/>
  <c r="DC279" i="381"/>
  <c r="DC280" i="381"/>
  <c r="DC281" i="381"/>
  <c r="DC282" i="381"/>
  <c r="DC283" i="381"/>
  <c r="DC284" i="381"/>
  <c r="DC285" i="381"/>
  <c r="DC286" i="381"/>
  <c r="DC287" i="381"/>
  <c r="DC288" i="381"/>
  <c r="DC289" i="381"/>
  <c r="DC290" i="381"/>
  <c r="DC291" i="381"/>
  <c r="DC292" i="381"/>
  <c r="DC293" i="381"/>
  <c r="DC294" i="381"/>
  <c r="DC295" i="381"/>
  <c r="DC296" i="381"/>
  <c r="DC297" i="381"/>
  <c r="DC298" i="381"/>
  <c r="DC299" i="381"/>
  <c r="DC300" i="381"/>
  <c r="DC301" i="381"/>
  <c r="DC302" i="381"/>
  <c r="DC303" i="381"/>
  <c r="DC304" i="381"/>
  <c r="DC305" i="381"/>
  <c r="DC306" i="381"/>
  <c r="DC307" i="381"/>
  <c r="DC308" i="381"/>
  <c r="DC309" i="381"/>
  <c r="DC310" i="381"/>
  <c r="DC311" i="381"/>
  <c r="DC312" i="381"/>
  <c r="DC313" i="381"/>
  <c r="DC314" i="381"/>
  <c r="DC315" i="381"/>
  <c r="DC316" i="381"/>
  <c r="DC317" i="381"/>
  <c r="DC318" i="381"/>
  <c r="DC319" i="381"/>
  <c r="DC320" i="381"/>
  <c r="DC321" i="381"/>
  <c r="DC322" i="381"/>
  <c r="DC265" i="381"/>
  <c r="DC190" i="381"/>
  <c r="DC191" i="381"/>
  <c r="DC192" i="381"/>
  <c r="DC193" i="381"/>
  <c r="DC194" i="381"/>
  <c r="DC195" i="381"/>
  <c r="DC196" i="381"/>
  <c r="DC197" i="381"/>
  <c r="DC198" i="381"/>
  <c r="DC199" i="381"/>
  <c r="DC200" i="381"/>
  <c r="DC201" i="381"/>
  <c r="DC202" i="381"/>
  <c r="DC203" i="381"/>
  <c r="DC204" i="381"/>
  <c r="DC205" i="381"/>
  <c r="DC206" i="381"/>
  <c r="DC207" i="381"/>
  <c r="DC208" i="381"/>
  <c r="DC209" i="381"/>
  <c r="DC210" i="381"/>
  <c r="DC211" i="381"/>
  <c r="DC212" i="381"/>
  <c r="DC213" i="381"/>
  <c r="DC214" i="381"/>
  <c r="DC215" i="381"/>
  <c r="DC216" i="381"/>
  <c r="DC217" i="381"/>
  <c r="DC218" i="381"/>
  <c r="DC219" i="381"/>
  <c r="DC220" i="381"/>
  <c r="DC221" i="381"/>
  <c r="DC222" i="381"/>
  <c r="DC223" i="381"/>
  <c r="DC224" i="381"/>
  <c r="DC225" i="381"/>
  <c r="DC226" i="381"/>
  <c r="DC227" i="381"/>
  <c r="DC228" i="381"/>
  <c r="DC229" i="381"/>
  <c r="DC230" i="381"/>
  <c r="DC231" i="381"/>
  <c r="DC232" i="381"/>
  <c r="DC233" i="381"/>
  <c r="DC234" i="381"/>
  <c r="DC235" i="381"/>
  <c r="DC236" i="381"/>
  <c r="DC237" i="381"/>
  <c r="DC238" i="381"/>
  <c r="DC239" i="381"/>
  <c r="DC240" i="381"/>
  <c r="DC241" i="381"/>
  <c r="DC242" i="381"/>
  <c r="DC243" i="381"/>
  <c r="DC244" i="381"/>
  <c r="DC245" i="381"/>
  <c r="DC246" i="381"/>
  <c r="DC247" i="381"/>
  <c r="DC248" i="381"/>
  <c r="DC249" i="381"/>
  <c r="DC250" i="381"/>
  <c r="DC251" i="381"/>
  <c r="DC252" i="381"/>
  <c r="DC253" i="381"/>
  <c r="DC254" i="381"/>
  <c r="DC255" i="381"/>
  <c r="DC256" i="381"/>
  <c r="DC257" i="381"/>
  <c r="DC258" i="381"/>
  <c r="DC259" i="381"/>
  <c r="DC260" i="381"/>
  <c r="DC261" i="381"/>
  <c r="DC262" i="381"/>
  <c r="DC189" i="381"/>
  <c r="DC140" i="381"/>
  <c r="DC141" i="381"/>
  <c r="DC142" i="381"/>
  <c r="DC143" i="381"/>
  <c r="DC144" i="381"/>
  <c r="DC145" i="381"/>
  <c r="DC146" i="381"/>
  <c r="DC147" i="381"/>
  <c r="DC148" i="381"/>
  <c r="DC149" i="381"/>
  <c r="DC150" i="381"/>
  <c r="DC151" i="381"/>
  <c r="DC152" i="381"/>
  <c r="DC153" i="381"/>
  <c r="DC154" i="381"/>
  <c r="DC155" i="381"/>
  <c r="DC156" i="381"/>
  <c r="DC157" i="381"/>
  <c r="DC158" i="381"/>
  <c r="DC159" i="381"/>
  <c r="DC160" i="381"/>
  <c r="DC161" i="381"/>
  <c r="DC162" i="381"/>
  <c r="DC163" i="381"/>
  <c r="DC164" i="381"/>
  <c r="DC165" i="381"/>
  <c r="DC166" i="381"/>
  <c r="DC167" i="381"/>
  <c r="DC168" i="381"/>
  <c r="DC169" i="381"/>
  <c r="DC170" i="381"/>
  <c r="DC171" i="381"/>
  <c r="DC172" i="381"/>
  <c r="DC173" i="381"/>
  <c r="DC174" i="381"/>
  <c r="DC175" i="381"/>
  <c r="DC176" i="381"/>
  <c r="DC177" i="381"/>
  <c r="DC178" i="381"/>
  <c r="DC179" i="381"/>
  <c r="DC180" i="381"/>
  <c r="DC181" i="381"/>
  <c r="DC182" i="381"/>
  <c r="DC183" i="381"/>
  <c r="DC184" i="381"/>
  <c r="DC185" i="381"/>
  <c r="DC139" i="381"/>
  <c r="DC74" i="381"/>
  <c r="DC75" i="381"/>
  <c r="DC76" i="381"/>
  <c r="DC77" i="381"/>
  <c r="DC78" i="381"/>
  <c r="DC79" i="381"/>
  <c r="DC80" i="381"/>
  <c r="DC81" i="381"/>
  <c r="DC82" i="381"/>
  <c r="DC83" i="381"/>
  <c r="DC84" i="381"/>
  <c r="DC85" i="381"/>
  <c r="DC86" i="381"/>
  <c r="DC87" i="381"/>
  <c r="DC88" i="381"/>
  <c r="DC89" i="381"/>
  <c r="DC90" i="381"/>
  <c r="DC91" i="381"/>
  <c r="DC92" i="381"/>
  <c r="DC93" i="381"/>
  <c r="DC94" i="381"/>
  <c r="DC95" i="381"/>
  <c r="DC96" i="381"/>
  <c r="DC97" i="381"/>
  <c r="DC98" i="381"/>
  <c r="DC99" i="381"/>
  <c r="DC100" i="381"/>
  <c r="DC101" i="381"/>
  <c r="DC102" i="381"/>
  <c r="DC103" i="381"/>
  <c r="DC104" i="381"/>
  <c r="DC105" i="381"/>
  <c r="DC106" i="381"/>
  <c r="DC107" i="381"/>
  <c r="DC108" i="381"/>
  <c r="DC109" i="381"/>
  <c r="DC110" i="381"/>
  <c r="DC111" i="381"/>
  <c r="DC112" i="381"/>
  <c r="DC113" i="381"/>
  <c r="DC114" i="381"/>
  <c r="DC115" i="381"/>
  <c r="DC116" i="381"/>
  <c r="DC117" i="381"/>
  <c r="DC118" i="381"/>
  <c r="DC119" i="381"/>
  <c r="DC120" i="381"/>
  <c r="DC121" i="381"/>
  <c r="DC122" i="381"/>
  <c r="DC123" i="381"/>
  <c r="DC124" i="381"/>
  <c r="DC125" i="381"/>
  <c r="DC126" i="381"/>
  <c r="DC127" i="381"/>
  <c r="DC128" i="381"/>
  <c r="DC129" i="381"/>
  <c r="DC130" i="381"/>
  <c r="DC131" i="381"/>
  <c r="DC132" i="381"/>
  <c r="DC133" i="381"/>
  <c r="DC134" i="381"/>
  <c r="DC135" i="381"/>
  <c r="DC136" i="381"/>
  <c r="DC73" i="381"/>
  <c r="DC21" i="381"/>
  <c r="DC22" i="381"/>
  <c r="DC23" i="381"/>
  <c r="DC24" i="381"/>
  <c r="DC25" i="381"/>
  <c r="DC26" i="381"/>
  <c r="DC27" i="381"/>
  <c r="DC28" i="381"/>
  <c r="DC29" i="381"/>
  <c r="DC30" i="381"/>
  <c r="DC31" i="381"/>
  <c r="DC32" i="381"/>
  <c r="DC33" i="381"/>
  <c r="DC34" i="381"/>
  <c r="DC35" i="381"/>
  <c r="DC36" i="381"/>
  <c r="DC37" i="381"/>
  <c r="DC38" i="381"/>
  <c r="DC39" i="381"/>
  <c r="DC40" i="381"/>
  <c r="DC41" i="381"/>
  <c r="DC42" i="381"/>
  <c r="DC43" i="381"/>
  <c r="DC44" i="381"/>
  <c r="DC45" i="381"/>
  <c r="DC46" i="381"/>
  <c r="DC47" i="381"/>
  <c r="DC48" i="381"/>
  <c r="DC49" i="381"/>
  <c r="DC50" i="381"/>
  <c r="DC51" i="381"/>
  <c r="DC52" i="381"/>
  <c r="DC53" i="381"/>
  <c r="DC54" i="381"/>
  <c r="DC55" i="381"/>
  <c r="DC56" i="381"/>
  <c r="DC57" i="381"/>
  <c r="DC58" i="381"/>
  <c r="DC59" i="381"/>
  <c r="DC60" i="381"/>
  <c r="DC61" i="381"/>
  <c r="DC62" i="381"/>
  <c r="DC63" i="381"/>
  <c r="DC64" i="381"/>
  <c r="DC65" i="381"/>
  <c r="DC66" i="381"/>
  <c r="DC67" i="381"/>
  <c r="DC68" i="381"/>
  <c r="DC9" i="381"/>
  <c r="DC10" i="381"/>
  <c r="DC11" i="381"/>
  <c r="DC12" i="381"/>
  <c r="DC13" i="381"/>
  <c r="DC14" i="381"/>
  <c r="DC15" i="381"/>
  <c r="DC16" i="381"/>
  <c r="DC17" i="381"/>
  <c r="DC18" i="381"/>
  <c r="DC19" i="381"/>
  <c r="DC20" i="381"/>
  <c r="DC8" i="381"/>
  <c r="DB1233" i="381"/>
  <c r="DB1240" i="381"/>
  <c r="DB1245" i="381"/>
  <c r="DB1249" i="381"/>
  <c r="DB1255" i="381"/>
  <c r="DB1170" i="381"/>
  <c r="DB1186" i="381"/>
  <c r="DB1188" i="381"/>
  <c r="DB1191" i="381"/>
  <c r="DB1194" i="381"/>
  <c r="DB1132" i="381"/>
  <c r="DB1134" i="381"/>
  <c r="DB1082" i="381"/>
  <c r="DB1090" i="381"/>
  <c r="DB1092" i="381"/>
  <c r="DB1094" i="381"/>
  <c r="DB1027" i="381"/>
  <c r="DB1030" i="381"/>
  <c r="DB1032" i="381"/>
  <c r="DB1035" i="381"/>
  <c r="DB1039" i="381"/>
  <c r="DB1041" i="381"/>
  <c r="DB1043" i="381"/>
  <c r="DB1046" i="381"/>
  <c r="DB1048" i="381"/>
  <c r="DB937" i="381"/>
  <c r="DB940" i="381"/>
  <c r="DB946" i="381"/>
  <c r="DB947" i="381"/>
  <c r="DB948" i="381"/>
  <c r="DB949" i="381"/>
  <c r="DB950" i="381"/>
  <c r="DB951" i="381"/>
  <c r="DB952" i="381"/>
  <c r="DB953" i="381"/>
  <c r="DB954" i="381"/>
  <c r="DB955" i="381"/>
  <c r="DB956" i="381"/>
  <c r="DB957" i="381"/>
  <c r="DB958" i="381"/>
  <c r="DB959" i="381"/>
  <c r="DB965" i="381"/>
  <c r="DB968" i="381"/>
  <c r="DB972" i="381"/>
  <c r="DB802" i="381"/>
  <c r="DB728" i="381"/>
  <c r="DB469" i="381"/>
  <c r="DB502" i="381"/>
  <c r="DB430" i="381"/>
  <c r="DB322" i="381"/>
  <c r="DB262" i="381"/>
  <c r="DB186" i="381"/>
  <c r="DB134" i="381"/>
  <c r="DB135" i="381"/>
  <c r="DB136" i="381"/>
  <c r="DB59" i="381"/>
  <c r="DB61" i="381"/>
  <c r="DB69" i="381"/>
  <c r="DC505" i="381" l="1"/>
  <c r="DC390" i="381"/>
  <c r="DC431" i="381"/>
  <c r="DC323" i="381"/>
  <c r="DC264" i="381"/>
  <c r="BU187" i="381"/>
  <c r="BV187" i="381"/>
  <c r="BW187" i="381"/>
  <c r="BX187" i="381"/>
  <c r="BY187" i="381"/>
  <c r="BZ187" i="381"/>
  <c r="CA187" i="381"/>
  <c r="CB187" i="381"/>
  <c r="CC187" i="381"/>
  <c r="CE187" i="381"/>
  <c r="CF187" i="381"/>
  <c r="CG187" i="381"/>
  <c r="CH187" i="381"/>
  <c r="CI187" i="381"/>
  <c r="CJ187" i="381"/>
  <c r="CK187" i="381"/>
  <c r="CL187" i="381"/>
  <c r="CM187" i="381"/>
  <c r="CQ187" i="381"/>
  <c r="CS187" i="381"/>
  <c r="CT187" i="381"/>
  <c r="CU187" i="381"/>
  <c r="CV187" i="381"/>
  <c r="CW187" i="381"/>
  <c r="CX187" i="381"/>
  <c r="CY187" i="381"/>
  <c r="CZ187" i="381"/>
  <c r="DC187" i="381"/>
  <c r="DD187" i="381"/>
  <c r="DF187" i="381"/>
  <c r="DG187" i="381"/>
  <c r="DH187" i="381"/>
  <c r="DJ187" i="381"/>
  <c r="DK187" i="381"/>
  <c r="DM187" i="381"/>
  <c r="DO187" i="381"/>
  <c r="DP187" i="381"/>
  <c r="DW187" i="381"/>
  <c r="DX187" i="381"/>
  <c r="EH187" i="381"/>
  <c r="EK187" i="381"/>
  <c r="EL187" i="381"/>
  <c r="EM187" i="381"/>
  <c r="EN187" i="381"/>
  <c r="EO187" i="381"/>
  <c r="EP187" i="381"/>
  <c r="EQ187" i="381"/>
  <c r="ER187" i="381"/>
  <c r="ES187" i="381"/>
  <c r="ET187" i="381"/>
  <c r="EW187" i="381"/>
  <c r="I157" i="372" s="1"/>
  <c r="BU137" i="381"/>
  <c r="BV137" i="381"/>
  <c r="BW137" i="381"/>
  <c r="BX137" i="381"/>
  <c r="BY137" i="381"/>
  <c r="BZ137" i="381"/>
  <c r="CA137" i="381"/>
  <c r="CB137" i="381"/>
  <c r="CC137" i="381"/>
  <c r="CD137" i="381"/>
  <c r="CE137" i="381"/>
  <c r="CF137" i="381"/>
  <c r="CG137" i="381"/>
  <c r="CH137" i="381"/>
  <c r="CI137" i="381"/>
  <c r="CJ137" i="381"/>
  <c r="CK137" i="381"/>
  <c r="CL137" i="381"/>
  <c r="CM137" i="381"/>
  <c r="CQ137" i="381"/>
  <c r="CS137" i="381"/>
  <c r="CT137" i="381"/>
  <c r="CU137" i="381"/>
  <c r="CV137" i="381"/>
  <c r="CW137" i="381"/>
  <c r="CX137" i="381"/>
  <c r="CY137" i="381"/>
  <c r="CZ137" i="381"/>
  <c r="DC137" i="381"/>
  <c r="DD137" i="381"/>
  <c r="DG137" i="381"/>
  <c r="DH137" i="381"/>
  <c r="DJ137" i="381"/>
  <c r="DK137" i="381"/>
  <c r="DL137" i="381"/>
  <c r="DM137" i="381"/>
  <c r="DO137" i="381"/>
  <c r="DP137" i="381"/>
  <c r="DW137" i="381"/>
  <c r="DX137" i="381"/>
  <c r="EH137" i="381"/>
  <c r="EL137" i="381"/>
  <c r="EM137" i="381"/>
  <c r="EN137" i="381"/>
  <c r="EO137" i="381"/>
  <c r="EP137" i="381"/>
  <c r="EQ137" i="381"/>
  <c r="ER137" i="381"/>
  <c r="ES137" i="381"/>
  <c r="ET137" i="381"/>
  <c r="EW137" i="381"/>
  <c r="H157" i="372" s="1"/>
  <c r="EX137" i="381"/>
  <c r="H158" i="372" s="1"/>
  <c r="EY137" i="381"/>
  <c r="H159" i="372" s="1"/>
  <c r="EZ137" i="381"/>
  <c r="H160" i="372" s="1"/>
  <c r="BU71" i="381"/>
  <c r="BV71" i="381"/>
  <c r="BW71" i="381"/>
  <c r="BX71" i="381"/>
  <c r="BY71" i="381"/>
  <c r="BZ71" i="381"/>
  <c r="CA71" i="381"/>
  <c r="CB71" i="381"/>
  <c r="CC71" i="381"/>
  <c r="CD71" i="381"/>
  <c r="CE71" i="381"/>
  <c r="CF71" i="381"/>
  <c r="CG71" i="381"/>
  <c r="CH71" i="381"/>
  <c r="CI71" i="381"/>
  <c r="CJ71" i="381"/>
  <c r="CK71" i="381"/>
  <c r="CL71" i="381"/>
  <c r="CM71" i="381"/>
  <c r="CS71" i="381"/>
  <c r="CT71" i="381"/>
  <c r="CU71" i="381"/>
  <c r="CV71" i="381"/>
  <c r="CW71" i="381"/>
  <c r="CX71" i="381"/>
  <c r="CY71" i="381"/>
  <c r="CZ71" i="381"/>
  <c r="DC71" i="381"/>
  <c r="DD71" i="381"/>
  <c r="DG71" i="381"/>
  <c r="DH71" i="381"/>
  <c r="DI71" i="381"/>
  <c r="DJ71" i="381"/>
  <c r="DK71" i="381"/>
  <c r="DO71" i="381"/>
  <c r="DP71" i="381"/>
  <c r="DW71" i="381"/>
  <c r="DX71" i="381"/>
  <c r="EH71" i="381"/>
  <c r="EI71" i="381"/>
  <c r="EL71" i="381"/>
  <c r="EM71" i="381"/>
  <c r="EN71" i="381"/>
  <c r="EO71" i="381"/>
  <c r="EP71" i="381"/>
  <c r="EQ71" i="381"/>
  <c r="ER71" i="381"/>
  <c r="ES71" i="381"/>
  <c r="ET71" i="381"/>
  <c r="EW71" i="381"/>
  <c r="G157" i="372" s="1"/>
  <c r="EX71" i="381"/>
  <c r="G158" i="372" s="1"/>
  <c r="EY71" i="381"/>
  <c r="G159" i="372" s="1"/>
  <c r="EZ71" i="381"/>
  <c r="G160" i="372" s="1"/>
  <c r="BV6" i="381"/>
  <c r="BW6" i="381"/>
  <c r="BX6" i="381"/>
  <c r="BY6" i="381"/>
  <c r="BZ6" i="381"/>
  <c r="CA6" i="381"/>
  <c r="CB6" i="381"/>
  <c r="CC6" i="381"/>
  <c r="CD6" i="381"/>
  <c r="CE6" i="381"/>
  <c r="CF6" i="381"/>
  <c r="CG6" i="381"/>
  <c r="CH6" i="381"/>
  <c r="CI6" i="381"/>
  <c r="CJ6" i="381"/>
  <c r="CK6" i="381"/>
  <c r="CL6" i="381"/>
  <c r="CM6" i="381"/>
  <c r="CQ6" i="381"/>
  <c r="CS6" i="381"/>
  <c r="CT6" i="381"/>
  <c r="CU6" i="381"/>
  <c r="CV6" i="381"/>
  <c r="CW6" i="381"/>
  <c r="CX6" i="381"/>
  <c r="CY6" i="381"/>
  <c r="CZ6" i="381"/>
  <c r="DC6" i="381"/>
  <c r="DD6" i="381"/>
  <c r="DG6" i="381"/>
  <c r="DH6" i="381"/>
  <c r="DI6" i="381"/>
  <c r="DJ6" i="381"/>
  <c r="DK6" i="381"/>
  <c r="DM6" i="381"/>
  <c r="DO6" i="381"/>
  <c r="DP6" i="381"/>
  <c r="DX6" i="381"/>
  <c r="EH6" i="381"/>
  <c r="EL6" i="381"/>
  <c r="EM6" i="381"/>
  <c r="EN6" i="381"/>
  <c r="EO6" i="381"/>
  <c r="EP6" i="381"/>
  <c r="EQ6" i="381"/>
  <c r="ER6" i="381"/>
  <c r="ES6" i="381"/>
  <c r="ET6" i="381"/>
  <c r="EW6" i="381"/>
  <c r="EX6" i="381"/>
  <c r="EY6" i="381"/>
  <c r="EZ6" i="381"/>
  <c r="F159" i="372" l="1"/>
  <c r="E159" i="372" s="1"/>
  <c r="E33" i="382" s="1"/>
  <c r="EY1260" i="381"/>
  <c r="F158" i="372"/>
  <c r="E158" i="372" s="1"/>
  <c r="E32" i="382" s="1"/>
  <c r="EX1260" i="381"/>
  <c r="F157" i="372"/>
  <c r="E157" i="372" s="1"/>
  <c r="E31" i="382" s="1"/>
  <c r="EW1260" i="381"/>
  <c r="F160" i="372"/>
  <c r="E160" i="372" s="1"/>
  <c r="E34" i="382" s="1"/>
  <c r="EZ1260" i="381"/>
  <c r="EF1049" i="381"/>
  <c r="C1048" i="381"/>
  <c r="FP1048" i="381"/>
  <c r="AV1048" i="381"/>
  <c r="AU1048" i="381"/>
  <c r="AT1048" i="381"/>
  <c r="AS1048" i="381"/>
  <c r="FV1049" i="381"/>
  <c r="FU1049" i="381"/>
  <c r="FT1049" i="381"/>
  <c r="FS1049" i="381"/>
  <c r="FR1049" i="381"/>
  <c r="FQ1049" i="381"/>
  <c r="FP1049" i="381"/>
  <c r="FJ1049" i="381"/>
  <c r="EU1049" i="381"/>
  <c r="EK1049" i="381"/>
  <c r="EJ1049" i="381"/>
  <c r="EC1049" i="381"/>
  <c r="EB1049" i="381"/>
  <c r="EA1049" i="381"/>
  <c r="DZ1049" i="381"/>
  <c r="DY1049" i="381"/>
  <c r="DV1049" i="381"/>
  <c r="DU1049" i="381"/>
  <c r="DT1049" i="381"/>
  <c r="DS1049" i="381"/>
  <c r="DR1049" i="381"/>
  <c r="DQ1049" i="381"/>
  <c r="DA1049" i="381"/>
  <c r="DB1049" i="381" s="1"/>
  <c r="CR1049" i="381"/>
  <c r="CP1049" i="381"/>
  <c r="CO1049" i="381"/>
  <c r="CN1049" i="381"/>
  <c r="BT1049" i="381"/>
  <c r="AU1049" i="381"/>
  <c r="AS1049" i="381"/>
  <c r="AV1049" i="381"/>
  <c r="AN1049" i="381"/>
  <c r="AM1049" i="381"/>
  <c r="AL1049" i="381"/>
  <c r="AK1049" i="381"/>
  <c r="AJ1049" i="381"/>
  <c r="AI1049" i="381"/>
  <c r="AH1049" i="381"/>
  <c r="AG1049" i="381"/>
  <c r="AF1049" i="381"/>
  <c r="AE1049" i="381"/>
  <c r="AD1049" i="381"/>
  <c r="AC1049" i="381"/>
  <c r="G1049" i="381"/>
  <c r="AP1049" i="381" s="1"/>
  <c r="AT1049" i="381" s="1"/>
  <c r="E1049" i="381"/>
  <c r="C1049" i="381"/>
  <c r="FP995" i="381"/>
  <c r="FQ995" i="381"/>
  <c r="FR995" i="381"/>
  <c r="FS995" i="381"/>
  <c r="FT995" i="381"/>
  <c r="FU995" i="381"/>
  <c r="FV995" i="381"/>
  <c r="FP996" i="381"/>
  <c r="FQ996" i="381"/>
  <c r="FR996" i="381"/>
  <c r="FS996" i="381"/>
  <c r="FT996" i="381"/>
  <c r="FU996" i="381"/>
  <c r="FV996" i="381"/>
  <c r="FP997" i="381"/>
  <c r="FQ997" i="381"/>
  <c r="FR997" i="381"/>
  <c r="FS997" i="381"/>
  <c r="FT997" i="381"/>
  <c r="FU997" i="381"/>
  <c r="FV997" i="381"/>
  <c r="EK996" i="381"/>
  <c r="EC996" i="381"/>
  <c r="DN996" i="381"/>
  <c r="DN997" i="381"/>
  <c r="EE997" i="381" s="1"/>
  <c r="EF997" i="381" s="1"/>
  <c r="DN995" i="381"/>
  <c r="EE995" i="381" s="1"/>
  <c r="EF995" i="381" s="1"/>
  <c r="DQ995" i="381"/>
  <c r="DR995" i="381"/>
  <c r="DS995" i="381"/>
  <c r="DT995" i="381"/>
  <c r="DU995" i="381"/>
  <c r="DV995" i="381"/>
  <c r="DY995" i="381"/>
  <c r="DZ995" i="381"/>
  <c r="EA995" i="381"/>
  <c r="EB995" i="381"/>
  <c r="EC995" i="381"/>
  <c r="ED995" i="381" s="1"/>
  <c r="EU995" i="381"/>
  <c r="DQ996" i="381"/>
  <c r="DR996" i="381"/>
  <c r="DS996" i="381"/>
  <c r="DT996" i="381"/>
  <c r="DU996" i="381"/>
  <c r="DV996" i="381"/>
  <c r="DY996" i="381"/>
  <c r="DZ996" i="381"/>
  <c r="EA996" i="381"/>
  <c r="EB996" i="381"/>
  <c r="EF996" i="381"/>
  <c r="EU996" i="381"/>
  <c r="DQ997" i="381"/>
  <c r="DR997" i="381"/>
  <c r="DS997" i="381"/>
  <c r="DT997" i="381"/>
  <c r="DU997" i="381"/>
  <c r="DV997" i="381"/>
  <c r="DY997" i="381"/>
  <c r="DZ997" i="381"/>
  <c r="EA997" i="381"/>
  <c r="EB997" i="381"/>
  <c r="EC997" i="381"/>
  <c r="EU997" i="381"/>
  <c r="DA995" i="381"/>
  <c r="DB995" i="381" s="1"/>
  <c r="DA996" i="381"/>
  <c r="DB996" i="381" s="1"/>
  <c r="DA997" i="381"/>
  <c r="DB997" i="381" s="1"/>
  <c r="CN995" i="381"/>
  <c r="CO995" i="381"/>
  <c r="CP995" i="381"/>
  <c r="CR995" i="381"/>
  <c r="CN996" i="381"/>
  <c r="CO996" i="381"/>
  <c r="CP996" i="381"/>
  <c r="CR996" i="381"/>
  <c r="CN997" i="381"/>
  <c r="CO997" i="381"/>
  <c r="CP997" i="381"/>
  <c r="CR997" i="381"/>
  <c r="BT995" i="381"/>
  <c r="BT996" i="381"/>
  <c r="BT997" i="381"/>
  <c r="AC995" i="381"/>
  <c r="AD995" i="381"/>
  <c r="AE995" i="381"/>
  <c r="AF995" i="381"/>
  <c r="AG995" i="381"/>
  <c r="AH995" i="381"/>
  <c r="AI995" i="381"/>
  <c r="AJ995" i="381"/>
  <c r="AK995" i="381"/>
  <c r="AL995" i="381"/>
  <c r="AM995" i="381"/>
  <c r="AN995" i="381"/>
  <c r="AS995" i="381"/>
  <c r="AT995" i="381"/>
  <c r="AU995" i="381"/>
  <c r="AV995" i="381"/>
  <c r="AC996" i="381"/>
  <c r="AD996" i="381"/>
  <c r="AE996" i="381"/>
  <c r="AF996" i="381"/>
  <c r="AG996" i="381"/>
  <c r="AH996" i="381"/>
  <c r="AI996" i="381"/>
  <c r="AJ996" i="381"/>
  <c r="AK996" i="381"/>
  <c r="AL996" i="381"/>
  <c r="AM996" i="381"/>
  <c r="AN996" i="381"/>
  <c r="AS996" i="381"/>
  <c r="AT996" i="381"/>
  <c r="AU996" i="381"/>
  <c r="AV996" i="381"/>
  <c r="AC997" i="381"/>
  <c r="AD997" i="381"/>
  <c r="AE997" i="381"/>
  <c r="AF997" i="381"/>
  <c r="AG997" i="381"/>
  <c r="AH997" i="381"/>
  <c r="AI997" i="381"/>
  <c r="AJ997" i="381"/>
  <c r="AK997" i="381"/>
  <c r="AL997" i="381"/>
  <c r="AM997" i="381"/>
  <c r="AN997" i="381"/>
  <c r="AS997" i="381"/>
  <c r="AT997" i="381"/>
  <c r="AU997" i="381"/>
  <c r="AV997" i="381"/>
  <c r="E997" i="381"/>
  <c r="G996" i="381"/>
  <c r="E996" i="381"/>
  <c r="G995" i="381"/>
  <c r="E995" i="381"/>
  <c r="C996" i="381"/>
  <c r="C995" i="381"/>
  <c r="FV994" i="381"/>
  <c r="FU994" i="381"/>
  <c r="FT994" i="381"/>
  <c r="FS994" i="381"/>
  <c r="FR994" i="381"/>
  <c r="FQ994" i="381"/>
  <c r="FP994" i="381"/>
  <c r="EU994" i="381"/>
  <c r="EE994" i="381"/>
  <c r="EF994" i="381" s="1"/>
  <c r="EC994" i="381"/>
  <c r="ED994" i="381" s="1"/>
  <c r="EB994" i="381"/>
  <c r="EA994" i="381"/>
  <c r="DZ994" i="381"/>
  <c r="DY994" i="381"/>
  <c r="DV994" i="381"/>
  <c r="DU994" i="381"/>
  <c r="DT994" i="381"/>
  <c r="DS994" i="381"/>
  <c r="DR994" i="381"/>
  <c r="DQ994" i="381"/>
  <c r="DA994" i="381"/>
  <c r="DB994" i="381" s="1"/>
  <c r="CR994" i="381"/>
  <c r="CP994" i="381"/>
  <c r="CO994" i="381"/>
  <c r="CN994" i="381"/>
  <c r="BT994" i="381"/>
  <c r="AV994" i="381"/>
  <c r="AU994" i="381"/>
  <c r="AT994" i="381"/>
  <c r="AS994" i="381"/>
  <c r="AN994" i="381"/>
  <c r="AM994" i="381"/>
  <c r="AL994" i="381"/>
  <c r="AK994" i="381"/>
  <c r="AJ994" i="381"/>
  <c r="AI994" i="381"/>
  <c r="AH994" i="381"/>
  <c r="AG994" i="381"/>
  <c r="AF994" i="381"/>
  <c r="AE994" i="381"/>
  <c r="AD994" i="381"/>
  <c r="AC994" i="381"/>
  <c r="C994" i="381"/>
  <c r="EG996" i="381" l="1"/>
  <c r="EG997" i="381"/>
  <c r="ED996" i="381"/>
  <c r="ED997" i="381"/>
  <c r="EG995" i="381"/>
  <c r="EG994" i="381"/>
  <c r="DN915" i="381" l="1"/>
  <c r="DN917" i="381"/>
  <c r="DN918" i="381"/>
  <c r="DN920" i="381"/>
  <c r="DN914" i="381"/>
  <c r="AR674" i="381" l="1"/>
  <c r="AV674" i="381" s="1"/>
  <c r="FV674" i="381"/>
  <c r="FU674" i="381"/>
  <c r="FT674" i="381"/>
  <c r="FS674" i="381"/>
  <c r="FR674" i="381"/>
  <c r="FQ674" i="381"/>
  <c r="FP674" i="381"/>
  <c r="FN674" i="381"/>
  <c r="EU674" i="381"/>
  <c r="EC674" i="381"/>
  <c r="EB674" i="381"/>
  <c r="EA674" i="381"/>
  <c r="DZ674" i="381"/>
  <c r="DY674" i="381"/>
  <c r="DW674" i="381"/>
  <c r="DV674" i="381"/>
  <c r="DU674" i="381"/>
  <c r="DT674" i="381"/>
  <c r="DS674" i="381"/>
  <c r="DR674" i="381"/>
  <c r="DQ674" i="381"/>
  <c r="DA674" i="381"/>
  <c r="DB674" i="381" s="1"/>
  <c r="CR674" i="381"/>
  <c r="CP674" i="381"/>
  <c r="CO674" i="381"/>
  <c r="CN674" i="381"/>
  <c r="BT674" i="381"/>
  <c r="AU674" i="381"/>
  <c r="AT674" i="381"/>
  <c r="AS674" i="381"/>
  <c r="AN674" i="381"/>
  <c r="AM674" i="381"/>
  <c r="AL674" i="381"/>
  <c r="AK674" i="381"/>
  <c r="AJ674" i="381"/>
  <c r="AI674" i="381"/>
  <c r="AH674" i="381"/>
  <c r="AG674" i="381"/>
  <c r="AF674" i="381"/>
  <c r="AE674" i="381"/>
  <c r="AD674" i="381"/>
  <c r="AC674" i="381"/>
  <c r="C674" i="381"/>
  <c r="EG674" i="381" l="1"/>
  <c r="EE674" i="381"/>
  <c r="EF674" i="381" s="1"/>
  <c r="FV545" i="381" l="1"/>
  <c r="FU545" i="381"/>
  <c r="FT545" i="381"/>
  <c r="FS545" i="381"/>
  <c r="FR545" i="381"/>
  <c r="FQ545" i="381"/>
  <c r="FP545" i="381"/>
  <c r="EU545" i="381"/>
  <c r="EE545" i="381"/>
  <c r="EF545" i="381" s="1"/>
  <c r="EC545" i="381"/>
  <c r="ED545" i="381" s="1"/>
  <c r="EB545" i="381"/>
  <c r="EA545" i="381"/>
  <c r="DZ545" i="381"/>
  <c r="DY545" i="381"/>
  <c r="DV545" i="381"/>
  <c r="DU545" i="381"/>
  <c r="DT545" i="381"/>
  <c r="DS545" i="381"/>
  <c r="DR545" i="381"/>
  <c r="DQ545" i="381"/>
  <c r="DA545" i="381"/>
  <c r="DB545" i="381" s="1"/>
  <c r="CR545" i="381"/>
  <c r="CP545" i="381"/>
  <c r="CO545" i="381"/>
  <c r="CN545" i="381"/>
  <c r="BT545" i="381"/>
  <c r="AV545" i="381"/>
  <c r="AU545" i="381"/>
  <c r="AT545" i="381"/>
  <c r="AS545" i="381"/>
  <c r="AN545" i="381"/>
  <c r="AM545" i="381"/>
  <c r="AL545" i="381"/>
  <c r="AK545" i="381"/>
  <c r="AJ545" i="381"/>
  <c r="AI545" i="381"/>
  <c r="AH545" i="381"/>
  <c r="AG545" i="381"/>
  <c r="AF545" i="381"/>
  <c r="AE545" i="381"/>
  <c r="AD545" i="381"/>
  <c r="AC545" i="381"/>
  <c r="C545" i="381"/>
  <c r="FV546" i="381"/>
  <c r="FU546" i="381"/>
  <c r="FT546" i="381"/>
  <c r="FS546" i="381"/>
  <c r="FQ546" i="381"/>
  <c r="FP546" i="381"/>
  <c r="FJ546" i="381"/>
  <c r="EU546" i="381"/>
  <c r="EK546" i="381"/>
  <c r="EF546" i="381"/>
  <c r="EC546" i="381"/>
  <c r="ED546" i="381" s="1"/>
  <c r="EB546" i="381"/>
  <c r="EA546" i="381"/>
  <c r="DZ546" i="381"/>
  <c r="DY546" i="381"/>
  <c r="DV546" i="381"/>
  <c r="DU546" i="381"/>
  <c r="DT546" i="381"/>
  <c r="DS546" i="381"/>
  <c r="DR546" i="381"/>
  <c r="DQ546" i="381"/>
  <c r="DF546" i="381"/>
  <c r="FR546" i="381" s="1"/>
  <c r="DA546" i="381"/>
  <c r="DB546" i="381" s="1"/>
  <c r="CR546" i="381"/>
  <c r="CP546" i="381"/>
  <c r="CO546" i="381"/>
  <c r="CN546" i="381"/>
  <c r="BT546" i="381"/>
  <c r="AV546" i="381"/>
  <c r="AU546" i="381"/>
  <c r="AS546" i="381"/>
  <c r="AN546" i="381"/>
  <c r="AM546" i="381"/>
  <c r="AL546" i="381"/>
  <c r="AK546" i="381"/>
  <c r="AJ546" i="381"/>
  <c r="AI546" i="381"/>
  <c r="AH546" i="381"/>
  <c r="AG546" i="381"/>
  <c r="AF546" i="381"/>
  <c r="AE546" i="381"/>
  <c r="AD546" i="381"/>
  <c r="AC546" i="381"/>
  <c r="G546" i="381"/>
  <c r="AP546" i="381" s="1"/>
  <c r="AT546" i="381" s="1"/>
  <c r="C546" i="381"/>
  <c r="FV544" i="381"/>
  <c r="FU544" i="381"/>
  <c r="FT544" i="381"/>
  <c r="FS544" i="381"/>
  <c r="FQ544" i="381"/>
  <c r="FP544" i="381"/>
  <c r="FJ544" i="381"/>
  <c r="EU544" i="381"/>
  <c r="EK544" i="381"/>
  <c r="EE544" i="381"/>
  <c r="EF544" i="381" s="1"/>
  <c r="EC544" i="381"/>
  <c r="EB544" i="381"/>
  <c r="EA544" i="381"/>
  <c r="DZ544" i="381"/>
  <c r="DY544" i="381"/>
  <c r="DV544" i="381"/>
  <c r="DU544" i="381"/>
  <c r="DT544" i="381"/>
  <c r="DS544" i="381"/>
  <c r="DR544" i="381"/>
  <c r="DQ544" i="381"/>
  <c r="DF544" i="381"/>
  <c r="DA544" i="381"/>
  <c r="DB544" i="381" s="1"/>
  <c r="CR544" i="381"/>
  <c r="CP544" i="381"/>
  <c r="CO544" i="381"/>
  <c r="CN544" i="381"/>
  <c r="BT544" i="381"/>
  <c r="AV544" i="381"/>
  <c r="AU544" i="381"/>
  <c r="AT544" i="381"/>
  <c r="AS544" i="381"/>
  <c r="AN544" i="381"/>
  <c r="AM544" i="381"/>
  <c r="AL544" i="381"/>
  <c r="AK544" i="381"/>
  <c r="AJ544" i="381"/>
  <c r="AI544" i="381"/>
  <c r="AH544" i="381"/>
  <c r="AG544" i="381"/>
  <c r="AF544" i="381"/>
  <c r="AE544" i="381"/>
  <c r="AD544" i="381"/>
  <c r="AC544" i="381"/>
  <c r="G544" i="381"/>
  <c r="C544" i="381"/>
  <c r="FV530" i="381"/>
  <c r="FU530" i="381"/>
  <c r="FT530" i="381"/>
  <c r="FS530" i="381"/>
  <c r="FR530" i="381"/>
  <c r="FQ530" i="381"/>
  <c r="FP530" i="381"/>
  <c r="FJ530" i="381"/>
  <c r="EU530" i="381"/>
  <c r="EJ530" i="381"/>
  <c r="EF530" i="381"/>
  <c r="EC530" i="381"/>
  <c r="ED530" i="381" s="1"/>
  <c r="EB530" i="381"/>
  <c r="EA530" i="381"/>
  <c r="DZ530" i="381"/>
  <c r="DY530" i="381"/>
  <c r="DV530" i="381"/>
  <c r="DU530" i="381"/>
  <c r="DT530" i="381"/>
  <c r="DS530" i="381"/>
  <c r="DR530" i="381"/>
  <c r="DQ530" i="381"/>
  <c r="DA530" i="381"/>
  <c r="DB530" i="381" s="1"/>
  <c r="CR530" i="381"/>
  <c r="CP530" i="381"/>
  <c r="CO530" i="381"/>
  <c r="CN530" i="381"/>
  <c r="BT530" i="381"/>
  <c r="AU530" i="381"/>
  <c r="AS530" i="381"/>
  <c r="AT530" i="381"/>
  <c r="AN530" i="381"/>
  <c r="AM530" i="381"/>
  <c r="AL530" i="381"/>
  <c r="AK530" i="381"/>
  <c r="AJ530" i="381"/>
  <c r="AI530" i="381"/>
  <c r="AH530" i="381"/>
  <c r="AG530" i="381"/>
  <c r="AF530" i="381"/>
  <c r="AE530" i="381"/>
  <c r="AD530" i="381"/>
  <c r="AC530" i="381"/>
  <c r="G530" i="381"/>
  <c r="AR530" i="381" s="1"/>
  <c r="AV530" i="381" s="1"/>
  <c r="C530" i="381"/>
  <c r="C507" i="381"/>
  <c r="FV521" i="381"/>
  <c r="FU521" i="381"/>
  <c r="FT521" i="381"/>
  <c r="FS521" i="381"/>
  <c r="FR521" i="381"/>
  <c r="FQ521" i="381"/>
  <c r="FP521" i="381"/>
  <c r="EU521" i="381"/>
  <c r="EE521" i="381"/>
  <c r="EF521" i="381" s="1"/>
  <c r="EC521" i="381"/>
  <c r="ED521" i="381" s="1"/>
  <c r="EB521" i="381"/>
  <c r="EA521" i="381"/>
  <c r="DZ521" i="381"/>
  <c r="DY521" i="381"/>
  <c r="DV521" i="381"/>
  <c r="DU521" i="381"/>
  <c r="DT521" i="381"/>
  <c r="DS521" i="381"/>
  <c r="DR521" i="381"/>
  <c r="DQ521" i="381"/>
  <c r="DA521" i="381"/>
  <c r="DB521" i="381" s="1"/>
  <c r="CR521" i="381"/>
  <c r="CP521" i="381"/>
  <c r="CO521" i="381"/>
  <c r="CN521" i="381"/>
  <c r="BT521" i="381"/>
  <c r="AV521" i="381"/>
  <c r="AU521" i="381"/>
  <c r="AT521" i="381"/>
  <c r="AS521" i="381"/>
  <c r="AN521" i="381"/>
  <c r="AM521" i="381"/>
  <c r="AL521" i="381"/>
  <c r="AK521" i="381"/>
  <c r="AJ521" i="381"/>
  <c r="AI521" i="381"/>
  <c r="AH521" i="381"/>
  <c r="AG521" i="381"/>
  <c r="AF521" i="381"/>
  <c r="AE521" i="381"/>
  <c r="AD521" i="381"/>
  <c r="AC521" i="381"/>
  <c r="FV529" i="381"/>
  <c r="FU529" i="381"/>
  <c r="FT529" i="381"/>
  <c r="FS529" i="381"/>
  <c r="FR529" i="381"/>
  <c r="FQ529" i="381"/>
  <c r="FP529" i="381"/>
  <c r="EU529" i="381"/>
  <c r="EC529" i="381"/>
  <c r="ED529" i="381" s="1"/>
  <c r="EB529" i="381"/>
  <c r="EA529" i="381"/>
  <c r="DZ529" i="381"/>
  <c r="DY529" i="381"/>
  <c r="DV529" i="381"/>
  <c r="DU529" i="381"/>
  <c r="DT529" i="381"/>
  <c r="DS529" i="381"/>
  <c r="DR529" i="381"/>
  <c r="DQ529" i="381"/>
  <c r="DA529" i="381"/>
  <c r="DB529" i="381" s="1"/>
  <c r="CR529" i="381"/>
  <c r="CP529" i="381"/>
  <c r="CO529" i="381"/>
  <c r="CN529" i="381"/>
  <c r="BT529" i="381"/>
  <c r="AU529" i="381"/>
  <c r="AT529" i="381"/>
  <c r="AS529" i="381"/>
  <c r="AN529" i="381"/>
  <c r="AM529" i="381"/>
  <c r="AL529" i="381"/>
  <c r="AK529" i="381"/>
  <c r="AJ529" i="381"/>
  <c r="AI529" i="381"/>
  <c r="AH529" i="381"/>
  <c r="AG529" i="381"/>
  <c r="AF529" i="381"/>
  <c r="AE529" i="381"/>
  <c r="AD529" i="381"/>
  <c r="AC529" i="381"/>
  <c r="G529" i="381"/>
  <c r="AR529" i="381" s="1"/>
  <c r="AV529" i="381" s="1"/>
  <c r="E529" i="381"/>
  <c r="C529" i="381"/>
  <c r="FV528" i="381"/>
  <c r="FU528" i="381"/>
  <c r="FT528" i="381"/>
  <c r="FS528" i="381"/>
  <c r="FR528" i="381"/>
  <c r="FQ528" i="381"/>
  <c r="FP528" i="381"/>
  <c r="EU528" i="381"/>
  <c r="EC528" i="381"/>
  <c r="EB528" i="381"/>
  <c r="EA528" i="381"/>
  <c r="DZ528" i="381"/>
  <c r="DY528" i="381"/>
  <c r="DV528" i="381"/>
  <c r="DU528" i="381"/>
  <c r="DT528" i="381"/>
  <c r="DS528" i="381"/>
  <c r="DR528" i="381"/>
  <c r="DQ528" i="381"/>
  <c r="DA528" i="381"/>
  <c r="DB528" i="381" s="1"/>
  <c r="CR528" i="381"/>
  <c r="CP528" i="381"/>
  <c r="CO528" i="381"/>
  <c r="CN528" i="381"/>
  <c r="BT528" i="381"/>
  <c r="AU528" i="381"/>
  <c r="AT528" i="381"/>
  <c r="AS528" i="381"/>
  <c r="AN528" i="381"/>
  <c r="AM528" i="381"/>
  <c r="AL528" i="381"/>
  <c r="AK528" i="381"/>
  <c r="AJ528" i="381"/>
  <c r="AI528" i="381"/>
  <c r="AH528" i="381"/>
  <c r="AG528" i="381"/>
  <c r="AF528" i="381"/>
  <c r="AE528" i="381"/>
  <c r="AD528" i="381"/>
  <c r="AC528" i="381"/>
  <c r="G528" i="381"/>
  <c r="AR528" i="381" s="1"/>
  <c r="E528" i="381"/>
  <c r="C528" i="381"/>
  <c r="FV527" i="381"/>
  <c r="FU527" i="381"/>
  <c r="FT527" i="381"/>
  <c r="FS527" i="381"/>
  <c r="FR527" i="381"/>
  <c r="FQ527" i="381"/>
  <c r="FP527" i="381"/>
  <c r="EU527" i="381"/>
  <c r="EC527" i="381"/>
  <c r="ED527" i="381" s="1"/>
  <c r="EB527" i="381"/>
  <c r="EA527" i="381"/>
  <c r="DZ527" i="381"/>
  <c r="DY527" i="381"/>
  <c r="DV527" i="381"/>
  <c r="DU527" i="381"/>
  <c r="DT527" i="381"/>
  <c r="DS527" i="381"/>
  <c r="DR527" i="381"/>
  <c r="DQ527" i="381"/>
  <c r="DA527" i="381"/>
  <c r="DB527" i="381" s="1"/>
  <c r="CR527" i="381"/>
  <c r="CP527" i="381"/>
  <c r="CO527" i="381"/>
  <c r="CN527" i="381"/>
  <c r="BT527" i="381"/>
  <c r="AU527" i="381"/>
  <c r="AT527" i="381"/>
  <c r="AS527" i="381"/>
  <c r="AR527" i="381"/>
  <c r="AV527" i="381" s="1"/>
  <c r="AN527" i="381"/>
  <c r="AM527" i="381"/>
  <c r="AL527" i="381"/>
  <c r="AK527" i="381"/>
  <c r="AJ527" i="381"/>
  <c r="AI527" i="381"/>
  <c r="AH527" i="381"/>
  <c r="AG527" i="381"/>
  <c r="AF527" i="381"/>
  <c r="AE527" i="381"/>
  <c r="AD527" i="381"/>
  <c r="AC527" i="381"/>
  <c r="E527" i="381"/>
  <c r="C527" i="381"/>
  <c r="FV526" i="381"/>
  <c r="FU526" i="381"/>
  <c r="FT526" i="381"/>
  <c r="FS526" i="381"/>
  <c r="FR526" i="381"/>
  <c r="FQ526" i="381"/>
  <c r="FP526" i="381"/>
  <c r="EU526" i="381"/>
  <c r="EC526" i="381"/>
  <c r="EB526" i="381"/>
  <c r="EA526" i="381"/>
  <c r="DZ526" i="381"/>
  <c r="DY526" i="381"/>
  <c r="DV526" i="381"/>
  <c r="DU526" i="381"/>
  <c r="DT526" i="381"/>
  <c r="DS526" i="381"/>
  <c r="DR526" i="381"/>
  <c r="DQ526" i="381"/>
  <c r="DA526" i="381"/>
  <c r="DB526" i="381" s="1"/>
  <c r="CR526" i="381"/>
  <c r="CP526" i="381"/>
  <c r="CO526" i="381"/>
  <c r="CN526" i="381"/>
  <c r="BT526" i="381"/>
  <c r="AU526" i="381"/>
  <c r="AT526" i="381"/>
  <c r="AS526" i="381"/>
  <c r="AR526" i="381"/>
  <c r="AV526" i="381" s="1"/>
  <c r="AN526" i="381"/>
  <c r="AM526" i="381"/>
  <c r="AL526" i="381"/>
  <c r="AK526" i="381"/>
  <c r="AJ526" i="381"/>
  <c r="AI526" i="381"/>
  <c r="AH526" i="381"/>
  <c r="AG526" i="381"/>
  <c r="AF526" i="381"/>
  <c r="AE526" i="381"/>
  <c r="AD526" i="381"/>
  <c r="AC526" i="381"/>
  <c r="FV525" i="381"/>
  <c r="FU525" i="381"/>
  <c r="FT525" i="381"/>
  <c r="FS525" i="381"/>
  <c r="FR525" i="381"/>
  <c r="FQ525" i="381"/>
  <c r="FP525" i="381"/>
  <c r="EU525" i="381"/>
  <c r="EC525" i="381"/>
  <c r="ED525" i="381" s="1"/>
  <c r="EB525" i="381"/>
  <c r="EA525" i="381"/>
  <c r="DZ525" i="381"/>
  <c r="DY525" i="381"/>
  <c r="DV525" i="381"/>
  <c r="DU525" i="381"/>
  <c r="DT525" i="381"/>
  <c r="DS525" i="381"/>
  <c r="DR525" i="381"/>
  <c r="DQ525" i="381"/>
  <c r="DA525" i="381"/>
  <c r="DB525" i="381" s="1"/>
  <c r="CR525" i="381"/>
  <c r="CP525" i="381"/>
  <c r="CO525" i="381"/>
  <c r="CN525" i="381"/>
  <c r="BT525" i="381"/>
  <c r="AU525" i="381"/>
  <c r="AT525" i="381"/>
  <c r="AS525" i="381"/>
  <c r="AN525" i="381"/>
  <c r="AM525" i="381"/>
  <c r="AL525" i="381"/>
  <c r="AK525" i="381"/>
  <c r="AJ525" i="381"/>
  <c r="AI525" i="381"/>
  <c r="AH525" i="381"/>
  <c r="AG525" i="381"/>
  <c r="AF525" i="381"/>
  <c r="AE525" i="381"/>
  <c r="AD525" i="381"/>
  <c r="AC525" i="381"/>
  <c r="G525" i="381"/>
  <c r="AR525" i="381" s="1"/>
  <c r="E525" i="381"/>
  <c r="C525" i="381"/>
  <c r="FV524" i="381"/>
  <c r="FU524" i="381"/>
  <c r="FT524" i="381"/>
  <c r="FS524" i="381"/>
  <c r="FR524" i="381"/>
  <c r="FQ524" i="381"/>
  <c r="FP524" i="381"/>
  <c r="EU524" i="381"/>
  <c r="EC524" i="381"/>
  <c r="ED524" i="381" s="1"/>
  <c r="EB524" i="381"/>
  <c r="EA524" i="381"/>
  <c r="DZ524" i="381"/>
  <c r="DY524" i="381"/>
  <c r="DV524" i="381"/>
  <c r="DU524" i="381"/>
  <c r="DT524" i="381"/>
  <c r="DS524" i="381"/>
  <c r="DR524" i="381"/>
  <c r="DQ524" i="381"/>
  <c r="DA524" i="381"/>
  <c r="DB524" i="381" s="1"/>
  <c r="CR524" i="381"/>
  <c r="CP524" i="381"/>
  <c r="CO524" i="381"/>
  <c r="CN524" i="381"/>
  <c r="BT524" i="381"/>
  <c r="AU524" i="381"/>
  <c r="AT524" i="381"/>
  <c r="AS524" i="381"/>
  <c r="AN524" i="381"/>
  <c r="AM524" i="381"/>
  <c r="AL524" i="381"/>
  <c r="AK524" i="381"/>
  <c r="AJ524" i="381"/>
  <c r="AI524" i="381"/>
  <c r="AH524" i="381"/>
  <c r="AG524" i="381"/>
  <c r="AF524" i="381"/>
  <c r="AE524" i="381"/>
  <c r="AD524" i="381"/>
  <c r="AC524" i="381"/>
  <c r="G524" i="381"/>
  <c r="C524" i="381"/>
  <c r="FV523" i="381"/>
  <c r="FU523" i="381"/>
  <c r="FT523" i="381"/>
  <c r="FS523" i="381"/>
  <c r="FR523" i="381"/>
  <c r="FQ523" i="381"/>
  <c r="FP523" i="381"/>
  <c r="EU523" i="381"/>
  <c r="EC523" i="381"/>
  <c r="EB523" i="381"/>
  <c r="EA523" i="381"/>
  <c r="DZ523" i="381"/>
  <c r="DY523" i="381"/>
  <c r="DV523" i="381"/>
  <c r="DU523" i="381"/>
  <c r="DT523" i="381"/>
  <c r="DS523" i="381"/>
  <c r="DR523" i="381"/>
  <c r="DQ523" i="381"/>
  <c r="DA523" i="381"/>
  <c r="DB523" i="381" s="1"/>
  <c r="CR523" i="381"/>
  <c r="CP523" i="381"/>
  <c r="CO523" i="381"/>
  <c r="CN523" i="381"/>
  <c r="BT523" i="381"/>
  <c r="AU523" i="381"/>
  <c r="AT523" i="381"/>
  <c r="AS523" i="381"/>
  <c r="AN523" i="381"/>
  <c r="AM523" i="381"/>
  <c r="AL523" i="381"/>
  <c r="AK523" i="381"/>
  <c r="AJ523" i="381"/>
  <c r="AI523" i="381"/>
  <c r="AH523" i="381"/>
  <c r="AG523" i="381"/>
  <c r="AF523" i="381"/>
  <c r="AE523" i="381"/>
  <c r="AD523" i="381"/>
  <c r="AC523" i="381"/>
  <c r="G523" i="381"/>
  <c r="AR523" i="381" s="1"/>
  <c r="C523" i="381"/>
  <c r="FV522" i="381"/>
  <c r="FU522" i="381"/>
  <c r="FT522" i="381"/>
  <c r="FS522" i="381"/>
  <c r="FR522" i="381"/>
  <c r="FQ522" i="381"/>
  <c r="FP522" i="381"/>
  <c r="EU522" i="381"/>
  <c r="EC522" i="381"/>
  <c r="ED522" i="381" s="1"/>
  <c r="EB522" i="381"/>
  <c r="EA522" i="381"/>
  <c r="DZ522" i="381"/>
  <c r="DY522" i="381"/>
  <c r="DV522" i="381"/>
  <c r="DU522" i="381"/>
  <c r="DT522" i="381"/>
  <c r="DS522" i="381"/>
  <c r="DR522" i="381"/>
  <c r="DQ522" i="381"/>
  <c r="DA522" i="381"/>
  <c r="DB522" i="381" s="1"/>
  <c r="CR522" i="381"/>
  <c r="CP522" i="381"/>
  <c r="CO522" i="381"/>
  <c r="CN522" i="381"/>
  <c r="BT522" i="381"/>
  <c r="AU522" i="381"/>
  <c r="AT522" i="381"/>
  <c r="AS522" i="381"/>
  <c r="AR522" i="381"/>
  <c r="EE522" i="381" s="1"/>
  <c r="EF522" i="381" s="1"/>
  <c r="AN522" i="381"/>
  <c r="AM522" i="381"/>
  <c r="AL522" i="381"/>
  <c r="AK522" i="381"/>
  <c r="AJ522" i="381"/>
  <c r="AI522" i="381"/>
  <c r="AH522" i="381"/>
  <c r="AG522" i="381"/>
  <c r="AF522" i="381"/>
  <c r="AE522" i="381"/>
  <c r="AD522" i="381"/>
  <c r="AC522" i="381"/>
  <c r="C522" i="381"/>
  <c r="FK319" i="381"/>
  <c r="FK318" i="381"/>
  <c r="CR311" i="381"/>
  <c r="FV311" i="381"/>
  <c r="FU311" i="381"/>
  <c r="FT311" i="381"/>
  <c r="FS311" i="381"/>
  <c r="FR311" i="381"/>
  <c r="FQ311" i="381"/>
  <c r="FP311" i="381"/>
  <c r="EU311" i="381"/>
  <c r="EC311" i="381"/>
  <c r="ED311" i="381" s="1"/>
  <c r="EB311" i="381"/>
  <c r="EA311" i="381"/>
  <c r="DZ311" i="381"/>
  <c r="DY311" i="381"/>
  <c r="DV311" i="381"/>
  <c r="DU311" i="381"/>
  <c r="DT311" i="381"/>
  <c r="DS311" i="381"/>
  <c r="DR311" i="381"/>
  <c r="DQ311" i="381"/>
  <c r="DA311" i="381"/>
  <c r="DB311" i="381" s="1"/>
  <c r="CP311" i="381"/>
  <c r="CO311" i="381"/>
  <c r="CN311" i="381"/>
  <c r="BT311" i="381"/>
  <c r="AU311" i="381"/>
  <c r="AT311" i="381"/>
  <c r="AS311" i="381"/>
  <c r="AN311" i="381"/>
  <c r="AM311" i="381"/>
  <c r="AL311" i="381"/>
  <c r="AK311" i="381"/>
  <c r="AJ311" i="381"/>
  <c r="AI311" i="381"/>
  <c r="AH311" i="381"/>
  <c r="AG311" i="381"/>
  <c r="AF311" i="381"/>
  <c r="AE311" i="381"/>
  <c r="AD311" i="381"/>
  <c r="AC311" i="381"/>
  <c r="AR311" i="381"/>
  <c r="E311" i="381"/>
  <c r="C311" i="381"/>
  <c r="FV230" i="381"/>
  <c r="FU230" i="381"/>
  <c r="FT230" i="381"/>
  <c r="FS230" i="381"/>
  <c r="FR230" i="381"/>
  <c r="FQ230" i="381"/>
  <c r="FP230" i="381"/>
  <c r="EU230" i="381"/>
  <c r="EC230" i="381"/>
  <c r="ED230" i="381" s="1"/>
  <c r="EB230" i="381"/>
  <c r="EA230" i="381"/>
  <c r="DZ230" i="381"/>
  <c r="DY230" i="381"/>
  <c r="DV230" i="381"/>
  <c r="DU230" i="381"/>
  <c r="DT230" i="381"/>
  <c r="DS230" i="381"/>
  <c r="DR230" i="381"/>
  <c r="DQ230" i="381"/>
  <c r="DA230" i="381"/>
  <c r="DB230" i="381" s="1"/>
  <c r="CR230" i="381"/>
  <c r="CP230" i="381"/>
  <c r="CO230" i="381"/>
  <c r="CN230" i="381"/>
  <c r="BT230" i="381"/>
  <c r="AV230" i="381"/>
  <c r="AU230" i="381"/>
  <c r="AT230" i="381"/>
  <c r="AS230" i="381"/>
  <c r="AN230" i="381"/>
  <c r="AM230" i="381"/>
  <c r="AL230" i="381"/>
  <c r="AK230" i="381"/>
  <c r="AJ230" i="381"/>
  <c r="AI230" i="381"/>
  <c r="AH230" i="381"/>
  <c r="AG230" i="381"/>
  <c r="AF230" i="381"/>
  <c r="AE230" i="381"/>
  <c r="AD230" i="381"/>
  <c r="AC230" i="381"/>
  <c r="G230" i="381"/>
  <c r="DL230" i="381" s="1"/>
  <c r="EE230" i="381" s="1"/>
  <c r="EF230" i="381" s="1"/>
  <c r="E230" i="381"/>
  <c r="C230" i="381"/>
  <c r="FV229" i="381"/>
  <c r="FU229" i="381"/>
  <c r="FT229" i="381"/>
  <c r="FS229" i="381"/>
  <c r="FR229" i="381"/>
  <c r="FQ229" i="381"/>
  <c r="FP229" i="381"/>
  <c r="EU229" i="381"/>
  <c r="EC229" i="381"/>
  <c r="ED229" i="381" s="1"/>
  <c r="EB229" i="381"/>
  <c r="EA229" i="381"/>
  <c r="DZ229" i="381"/>
  <c r="DY229" i="381"/>
  <c r="DV229" i="381"/>
  <c r="DU229" i="381"/>
  <c r="DT229" i="381"/>
  <c r="DS229" i="381"/>
  <c r="DR229" i="381"/>
  <c r="DQ229" i="381"/>
  <c r="DA229" i="381"/>
  <c r="DB229" i="381" s="1"/>
  <c r="CR229" i="381"/>
  <c r="CP229" i="381"/>
  <c r="CO229" i="381"/>
  <c r="CN229" i="381"/>
  <c r="BT229" i="381"/>
  <c r="AV229" i="381"/>
  <c r="AU229" i="381"/>
  <c r="AT229" i="381"/>
  <c r="AS229" i="381"/>
  <c r="AN229" i="381"/>
  <c r="AM229" i="381"/>
  <c r="AL229" i="381"/>
  <c r="AK229" i="381"/>
  <c r="AJ229" i="381"/>
  <c r="AI229" i="381"/>
  <c r="AH229" i="381"/>
  <c r="AG229" i="381"/>
  <c r="AF229" i="381"/>
  <c r="AE229" i="381"/>
  <c r="AD229" i="381"/>
  <c r="AC229" i="381"/>
  <c r="G229" i="381"/>
  <c r="DL229" i="381" s="1"/>
  <c r="E229" i="381"/>
  <c r="C229" i="381"/>
  <c r="FV228" i="381"/>
  <c r="FU228" i="381"/>
  <c r="FT228" i="381"/>
  <c r="FS228" i="381"/>
  <c r="FR228" i="381"/>
  <c r="FQ228" i="381"/>
  <c r="FP228" i="381"/>
  <c r="EU228" i="381"/>
  <c r="EC228" i="381"/>
  <c r="EB228" i="381"/>
  <c r="EA228" i="381"/>
  <c r="DZ228" i="381"/>
  <c r="DY228" i="381"/>
  <c r="DV228" i="381"/>
  <c r="DU228" i="381"/>
  <c r="DT228" i="381"/>
  <c r="DS228" i="381"/>
  <c r="DR228" i="381"/>
  <c r="DQ228" i="381"/>
  <c r="DA228" i="381"/>
  <c r="DB228" i="381" s="1"/>
  <c r="CR228" i="381"/>
  <c r="CP228" i="381"/>
  <c r="CO228" i="381"/>
  <c r="CN228" i="381"/>
  <c r="BT228" i="381"/>
  <c r="AV228" i="381"/>
  <c r="AU228" i="381"/>
  <c r="AT228" i="381"/>
  <c r="AS228" i="381"/>
  <c r="AN228" i="381"/>
  <c r="AM228" i="381"/>
  <c r="AL228" i="381"/>
  <c r="AK228" i="381"/>
  <c r="AJ228" i="381"/>
  <c r="AI228" i="381"/>
  <c r="AH228" i="381"/>
  <c r="AG228" i="381"/>
  <c r="AF228" i="381"/>
  <c r="AE228" i="381"/>
  <c r="AD228" i="381"/>
  <c r="AC228" i="381"/>
  <c r="G228" i="381"/>
  <c r="DL228" i="381" s="1"/>
  <c r="EE228" i="381" s="1"/>
  <c r="EF228" i="381" s="1"/>
  <c r="E228" i="381"/>
  <c r="C228" i="381"/>
  <c r="FV227" i="381"/>
  <c r="FU227" i="381"/>
  <c r="FT227" i="381"/>
  <c r="FS227" i="381"/>
  <c r="FR227" i="381"/>
  <c r="FQ227" i="381"/>
  <c r="FP227" i="381"/>
  <c r="EU227" i="381"/>
  <c r="EC227" i="381"/>
  <c r="EB227" i="381"/>
  <c r="EA227" i="381"/>
  <c r="DZ227" i="381"/>
  <c r="DY227" i="381"/>
  <c r="DV227" i="381"/>
  <c r="DU227" i="381"/>
  <c r="DT227" i="381"/>
  <c r="DS227" i="381"/>
  <c r="DR227" i="381"/>
  <c r="DQ227" i="381"/>
  <c r="DA227" i="381"/>
  <c r="DB227" i="381" s="1"/>
  <c r="CR227" i="381"/>
  <c r="CO227" i="381"/>
  <c r="CN227" i="381"/>
  <c r="CD227" i="381"/>
  <c r="BT227" i="381"/>
  <c r="AV227" i="381"/>
  <c r="AU227" i="381"/>
  <c r="AT227" i="381"/>
  <c r="AS227" i="381"/>
  <c r="AN227" i="381"/>
  <c r="AM227" i="381"/>
  <c r="AL227" i="381"/>
  <c r="AK227" i="381"/>
  <c r="AJ227" i="381"/>
  <c r="AI227" i="381"/>
  <c r="AH227" i="381"/>
  <c r="AG227" i="381"/>
  <c r="AF227" i="381"/>
  <c r="AE227" i="381"/>
  <c r="AD227" i="381"/>
  <c r="AC227" i="381"/>
  <c r="G227" i="381"/>
  <c r="DL227" i="381" s="1"/>
  <c r="EE227" i="381" s="1"/>
  <c r="EF227" i="381" s="1"/>
  <c r="E227" i="381"/>
  <c r="C227" i="381"/>
  <c r="FV226" i="381"/>
  <c r="FU226" i="381"/>
  <c r="FT226" i="381"/>
  <c r="FS226" i="381"/>
  <c r="FR226" i="381"/>
  <c r="FQ226" i="381"/>
  <c r="FP226" i="381"/>
  <c r="EU226" i="381"/>
  <c r="EC226" i="381"/>
  <c r="EB226" i="381"/>
  <c r="EA226" i="381"/>
  <c r="DZ226" i="381"/>
  <c r="DY226" i="381"/>
  <c r="DV226" i="381"/>
  <c r="DU226" i="381"/>
  <c r="DT226" i="381"/>
  <c r="DS226" i="381"/>
  <c r="DR226" i="381"/>
  <c r="DQ226" i="381"/>
  <c r="DA226" i="381"/>
  <c r="DB226" i="381" s="1"/>
  <c r="CR226" i="381"/>
  <c r="CP226" i="381"/>
  <c r="CO226" i="381"/>
  <c r="CN226" i="381"/>
  <c r="BT226" i="381"/>
  <c r="AV226" i="381"/>
  <c r="AU226" i="381"/>
  <c r="AT226" i="381"/>
  <c r="AS226" i="381"/>
  <c r="AN226" i="381"/>
  <c r="AM226" i="381"/>
  <c r="AL226" i="381"/>
  <c r="AK226" i="381"/>
  <c r="AJ226" i="381"/>
  <c r="AI226" i="381"/>
  <c r="AH226" i="381"/>
  <c r="AG226" i="381"/>
  <c r="AF226" i="381"/>
  <c r="AE226" i="381"/>
  <c r="AD226" i="381"/>
  <c r="AC226" i="381"/>
  <c r="G226" i="381"/>
  <c r="DL226" i="381" s="1"/>
  <c r="EE226" i="381" s="1"/>
  <c r="EF226" i="381" s="1"/>
  <c r="C226" i="381"/>
  <c r="FV225" i="381"/>
  <c r="FU225" i="381"/>
  <c r="FT225" i="381"/>
  <c r="FS225" i="381"/>
  <c r="FR225" i="381"/>
  <c r="FQ225" i="381"/>
  <c r="FP225" i="381"/>
  <c r="EU225" i="381"/>
  <c r="EC225" i="381"/>
  <c r="ED225" i="381" s="1"/>
  <c r="EB225" i="381"/>
  <c r="EA225" i="381"/>
  <c r="DZ225" i="381"/>
  <c r="DY225" i="381"/>
  <c r="DV225" i="381"/>
  <c r="DU225" i="381"/>
  <c r="DT225" i="381"/>
  <c r="DS225" i="381"/>
  <c r="DR225" i="381"/>
  <c r="DQ225" i="381"/>
  <c r="DA225" i="381"/>
  <c r="DB225" i="381" s="1"/>
  <c r="CR225" i="381"/>
  <c r="CP225" i="381"/>
  <c r="CO225" i="381"/>
  <c r="CN225" i="381"/>
  <c r="BT225" i="381"/>
  <c r="AV225" i="381"/>
  <c r="AU225" i="381"/>
  <c r="AT225" i="381"/>
  <c r="AS225" i="381"/>
  <c r="AN225" i="381"/>
  <c r="AM225" i="381"/>
  <c r="AL225" i="381"/>
  <c r="AK225" i="381"/>
  <c r="AJ225" i="381"/>
  <c r="AI225" i="381"/>
  <c r="AH225" i="381"/>
  <c r="AG225" i="381"/>
  <c r="AF225" i="381"/>
  <c r="AE225" i="381"/>
  <c r="AD225" i="381"/>
  <c r="AC225" i="381"/>
  <c r="G225" i="381"/>
  <c r="DL225" i="381" s="1"/>
  <c r="E225" i="381"/>
  <c r="C225" i="381"/>
  <c r="FV224" i="381"/>
  <c r="FU224" i="381"/>
  <c r="FT224" i="381"/>
  <c r="FS224" i="381"/>
  <c r="FR224" i="381"/>
  <c r="FQ224" i="381"/>
  <c r="FP224" i="381"/>
  <c r="EU224" i="381"/>
  <c r="EE224" i="381"/>
  <c r="EF224" i="381" s="1"/>
  <c r="EC224" i="381"/>
  <c r="ED224" i="381" s="1"/>
  <c r="EB224" i="381"/>
  <c r="EA224" i="381"/>
  <c r="DZ224" i="381"/>
  <c r="DY224" i="381"/>
  <c r="DV224" i="381"/>
  <c r="DU224" i="381"/>
  <c r="DT224" i="381"/>
  <c r="DS224" i="381"/>
  <c r="DR224" i="381"/>
  <c r="DQ224" i="381"/>
  <c r="DA224" i="381"/>
  <c r="DB224" i="381" s="1"/>
  <c r="CR224" i="381"/>
  <c r="CP224" i="381"/>
  <c r="CO224" i="381"/>
  <c r="CN224" i="381"/>
  <c r="BT224" i="381"/>
  <c r="AV224" i="381"/>
  <c r="AU224" i="381"/>
  <c r="AT224" i="381"/>
  <c r="AS224" i="381"/>
  <c r="AN224" i="381"/>
  <c r="AM224" i="381"/>
  <c r="AL224" i="381"/>
  <c r="AK224" i="381"/>
  <c r="AJ224" i="381"/>
  <c r="AI224" i="381"/>
  <c r="AH224" i="381"/>
  <c r="AG224" i="381"/>
  <c r="AF224" i="381"/>
  <c r="AE224" i="381"/>
  <c r="AD224" i="381"/>
  <c r="AC224" i="381"/>
  <c r="E224" i="381"/>
  <c r="FR544" i="381" l="1"/>
  <c r="DF505" i="381"/>
  <c r="CP227" i="381"/>
  <c r="CD187" i="381"/>
  <c r="EE225" i="381"/>
  <c r="EF225" i="381" s="1"/>
  <c r="EG545" i="381"/>
  <c r="AV522" i="381"/>
  <c r="AV523" i="381"/>
  <c r="EE523" i="381"/>
  <c r="EF523" i="381" s="1"/>
  <c r="EG522" i="381"/>
  <c r="EG523" i="381"/>
  <c r="EE529" i="381"/>
  <c r="EF529" i="381" s="1"/>
  <c r="EG526" i="381"/>
  <c r="EE527" i="381"/>
  <c r="EF527" i="381" s="1"/>
  <c r="EG528" i="381"/>
  <c r="EG521" i="381"/>
  <c r="EG529" i="381"/>
  <c r="EG525" i="381"/>
  <c r="AV525" i="381"/>
  <c r="EE525" i="381"/>
  <c r="EF525" i="381" s="1"/>
  <c r="AV528" i="381"/>
  <c r="EE528" i="381"/>
  <c r="EF528" i="381" s="1"/>
  <c r="EE526" i="381"/>
  <c r="EF526" i="381" s="1"/>
  <c r="AR524" i="381"/>
  <c r="ED523" i="381"/>
  <c r="ED528" i="381"/>
  <c r="ED526" i="381"/>
  <c r="EE311" i="381"/>
  <c r="EF311" i="381" s="1"/>
  <c r="EG311" i="381"/>
  <c r="AV311" i="381"/>
  <c r="EG226" i="381"/>
  <c r="EG227" i="381"/>
  <c r="EG228" i="381"/>
  <c r="ED226" i="381"/>
  <c r="ED227" i="381"/>
  <c r="EG224" i="381"/>
  <c r="EG230" i="381"/>
  <c r="EG229" i="381"/>
  <c r="EE229" i="381"/>
  <c r="EF229" i="381" s="1"/>
  <c r="EG225" i="381"/>
  <c r="ED228" i="381"/>
  <c r="AV524" i="381" l="1"/>
  <c r="EE524" i="381"/>
  <c r="EF524" i="381" s="1"/>
  <c r="EG524" i="381"/>
  <c r="FN145" i="381" l="1"/>
  <c r="FN143" i="381"/>
  <c r="FV149" i="381" l="1"/>
  <c r="FU149" i="381"/>
  <c r="FT149" i="381"/>
  <c r="FS149" i="381"/>
  <c r="FR149" i="381"/>
  <c r="FQ149" i="381"/>
  <c r="FP149" i="381"/>
  <c r="FN149" i="381"/>
  <c r="EU149" i="381"/>
  <c r="EC149" i="381"/>
  <c r="ED149" i="381" s="1"/>
  <c r="EB149" i="381"/>
  <c r="EA149" i="381"/>
  <c r="DZ149" i="381"/>
  <c r="DY149" i="381"/>
  <c r="DV149" i="381"/>
  <c r="DU149" i="381"/>
  <c r="DT149" i="381"/>
  <c r="DS149" i="381"/>
  <c r="DR149" i="381"/>
  <c r="DQ149" i="381"/>
  <c r="DA149" i="381"/>
  <c r="DB149" i="381" s="1"/>
  <c r="CR149" i="381"/>
  <c r="CP149" i="381"/>
  <c r="CO149" i="381"/>
  <c r="CN149" i="381"/>
  <c r="BT149" i="381"/>
  <c r="AU149" i="381"/>
  <c r="AT149" i="381"/>
  <c r="AS149" i="381"/>
  <c r="AR149" i="381"/>
  <c r="AV149" i="381" s="1"/>
  <c r="AN149" i="381"/>
  <c r="AM149" i="381"/>
  <c r="AL149" i="381"/>
  <c r="AK149" i="381"/>
  <c r="AJ149" i="381"/>
  <c r="AI149" i="381"/>
  <c r="AH149" i="381"/>
  <c r="AG149" i="381"/>
  <c r="AF149" i="381"/>
  <c r="AE149" i="381"/>
  <c r="AD149" i="381"/>
  <c r="AC149" i="381"/>
  <c r="FV148" i="381"/>
  <c r="FU148" i="381"/>
  <c r="FT148" i="381"/>
  <c r="FS148" i="381"/>
  <c r="FR148" i="381"/>
  <c r="FQ148" i="381"/>
  <c r="FP148" i="381"/>
  <c r="FN148" i="381"/>
  <c r="EU148" i="381"/>
  <c r="EK148" i="381"/>
  <c r="EJ148" i="381"/>
  <c r="EC148" i="381"/>
  <c r="EB148" i="381"/>
  <c r="EA148" i="381"/>
  <c r="DZ148" i="381"/>
  <c r="DY148" i="381"/>
  <c r="DV148" i="381"/>
  <c r="DU148" i="381"/>
  <c r="DT148" i="381"/>
  <c r="DS148" i="381"/>
  <c r="DR148" i="381"/>
  <c r="DQ148" i="381"/>
  <c r="DA148" i="381"/>
  <c r="DB148" i="381" s="1"/>
  <c r="CR148" i="381"/>
  <c r="CP148" i="381"/>
  <c r="CO148" i="381"/>
  <c r="CN148" i="381"/>
  <c r="BT148" i="381"/>
  <c r="AU148" i="381"/>
  <c r="AT148" i="381"/>
  <c r="AS148" i="381"/>
  <c r="AN148" i="381"/>
  <c r="AM148" i="381"/>
  <c r="AL148" i="381"/>
  <c r="AK148" i="381"/>
  <c r="AJ148" i="381"/>
  <c r="AI148" i="381"/>
  <c r="AH148" i="381"/>
  <c r="AG148" i="381"/>
  <c r="AF148" i="381"/>
  <c r="AE148" i="381"/>
  <c r="AD148" i="381"/>
  <c r="AC148" i="381"/>
  <c r="G148" i="381"/>
  <c r="AR148" i="381" s="1"/>
  <c r="C148" i="381"/>
  <c r="FV147" i="381"/>
  <c r="FU147" i="381"/>
  <c r="FT147" i="381"/>
  <c r="FS147" i="381"/>
  <c r="FR147" i="381"/>
  <c r="FP147" i="381"/>
  <c r="FN147" i="381"/>
  <c r="EU147" i="381"/>
  <c r="EK147" i="381"/>
  <c r="EJ147" i="381"/>
  <c r="EC147" i="381"/>
  <c r="ED147" i="381" s="1"/>
  <c r="EB147" i="381"/>
  <c r="EA147" i="381"/>
  <c r="DZ147" i="381"/>
  <c r="DY147" i="381"/>
  <c r="DV147" i="381"/>
  <c r="DU147" i="381"/>
  <c r="DT147" i="381"/>
  <c r="DS147" i="381"/>
  <c r="DR147" i="381"/>
  <c r="DQ147" i="381"/>
  <c r="DE147" i="381"/>
  <c r="FQ147" i="381" s="1"/>
  <c r="DA147" i="381"/>
  <c r="DB147" i="381" s="1"/>
  <c r="CR147" i="381"/>
  <c r="CP147" i="381"/>
  <c r="CO147" i="381"/>
  <c r="CN147" i="381"/>
  <c r="BT147" i="381"/>
  <c r="AU147" i="381"/>
  <c r="AT147" i="381"/>
  <c r="AS147" i="381"/>
  <c r="AN147" i="381"/>
  <c r="AM147" i="381"/>
  <c r="AL147" i="381"/>
  <c r="AK147" i="381"/>
  <c r="AJ147" i="381"/>
  <c r="AI147" i="381"/>
  <c r="AH147" i="381"/>
  <c r="AG147" i="381"/>
  <c r="AF147" i="381"/>
  <c r="AE147" i="381"/>
  <c r="AD147" i="381"/>
  <c r="AC147" i="381"/>
  <c r="G147" i="381"/>
  <c r="AR147" i="381" s="1"/>
  <c r="C147" i="381"/>
  <c r="FV169" i="381"/>
  <c r="FU169" i="381"/>
  <c r="FT169" i="381"/>
  <c r="FS169" i="381"/>
  <c r="FR169" i="381"/>
  <c r="FQ169" i="381"/>
  <c r="FP169" i="381"/>
  <c r="FK169" i="381"/>
  <c r="EU169" i="381"/>
  <c r="EC169" i="381"/>
  <c r="ED169" i="381" s="1"/>
  <c r="EB169" i="381"/>
  <c r="EA169" i="381"/>
  <c r="DZ169" i="381"/>
  <c r="DY169" i="381"/>
  <c r="DV169" i="381"/>
  <c r="DU169" i="381"/>
  <c r="DT169" i="381"/>
  <c r="DS169" i="381"/>
  <c r="DR169" i="381"/>
  <c r="DQ169" i="381"/>
  <c r="DA169" i="381"/>
  <c r="DB169" i="381" s="1"/>
  <c r="CR169" i="381"/>
  <c r="CP169" i="381"/>
  <c r="CO169" i="381"/>
  <c r="CN169" i="381"/>
  <c r="BT169" i="381"/>
  <c r="AU169" i="381"/>
  <c r="AS169" i="381"/>
  <c r="AN169" i="381"/>
  <c r="AM169" i="381"/>
  <c r="AL169" i="381"/>
  <c r="AK169" i="381"/>
  <c r="AJ169" i="381"/>
  <c r="AI169" i="381"/>
  <c r="AH169" i="381"/>
  <c r="AG169" i="381"/>
  <c r="AF169" i="381"/>
  <c r="AE169" i="381"/>
  <c r="AD169" i="381"/>
  <c r="AC169" i="381"/>
  <c r="G169" i="381"/>
  <c r="AR169" i="381" s="1"/>
  <c r="AV169" i="381" s="1"/>
  <c r="E169" i="381"/>
  <c r="C169" i="381"/>
  <c r="FV168" i="381"/>
  <c r="FU168" i="381"/>
  <c r="FT168" i="381"/>
  <c r="FS168" i="381"/>
  <c r="FR168" i="381"/>
  <c r="FQ168" i="381"/>
  <c r="FP168" i="381"/>
  <c r="FK168" i="381"/>
  <c r="EU168" i="381"/>
  <c r="EC168" i="381"/>
  <c r="EB168" i="381"/>
  <c r="EA168" i="381"/>
  <c r="DZ168" i="381"/>
  <c r="DY168" i="381"/>
  <c r="DV168" i="381"/>
  <c r="DU168" i="381"/>
  <c r="DT168" i="381"/>
  <c r="DS168" i="381"/>
  <c r="DR168" i="381"/>
  <c r="DQ168" i="381"/>
  <c r="DA168" i="381"/>
  <c r="DB168" i="381" s="1"/>
  <c r="CR168" i="381"/>
  <c r="CP168" i="381"/>
  <c r="CO168" i="381"/>
  <c r="CN168" i="381"/>
  <c r="BT168" i="381"/>
  <c r="AU168" i="381"/>
  <c r="AS168" i="381"/>
  <c r="AN168" i="381"/>
  <c r="AM168" i="381"/>
  <c r="AL168" i="381"/>
  <c r="AK168" i="381"/>
  <c r="AJ168" i="381"/>
  <c r="AI168" i="381"/>
  <c r="AH168" i="381"/>
  <c r="AG168" i="381"/>
  <c r="AF168" i="381"/>
  <c r="AE168" i="381"/>
  <c r="AD168" i="381"/>
  <c r="AC168" i="381"/>
  <c r="G168" i="381"/>
  <c r="AR168" i="381" s="1"/>
  <c r="AV168" i="381" s="1"/>
  <c r="E168" i="381"/>
  <c r="C168" i="381"/>
  <c r="FV167" i="381"/>
  <c r="FU167" i="381"/>
  <c r="FT167" i="381"/>
  <c r="FS167" i="381"/>
  <c r="FR167" i="381"/>
  <c r="FQ167" i="381"/>
  <c r="FP167" i="381"/>
  <c r="FK167" i="381"/>
  <c r="EU167" i="381"/>
  <c r="EC167" i="381"/>
  <c r="ED167" i="381" s="1"/>
  <c r="EB167" i="381"/>
  <c r="EA167" i="381"/>
  <c r="DZ167" i="381"/>
  <c r="DY167" i="381"/>
  <c r="DV167" i="381"/>
  <c r="DU167" i="381"/>
  <c r="DT167" i="381"/>
  <c r="DS167" i="381"/>
  <c r="DR167" i="381"/>
  <c r="DQ167" i="381"/>
  <c r="DA167" i="381"/>
  <c r="DB167" i="381" s="1"/>
  <c r="CR167" i="381"/>
  <c r="CP167" i="381"/>
  <c r="CO167" i="381"/>
  <c r="CN167" i="381"/>
  <c r="BT167" i="381"/>
  <c r="AU167" i="381"/>
  <c r="AS167" i="381"/>
  <c r="AN167" i="381"/>
  <c r="AM167" i="381"/>
  <c r="AL167" i="381"/>
  <c r="AK167" i="381"/>
  <c r="AJ167" i="381"/>
  <c r="AI167" i="381"/>
  <c r="AH167" i="381"/>
  <c r="AG167" i="381"/>
  <c r="AF167" i="381"/>
  <c r="AE167" i="381"/>
  <c r="AD167" i="381"/>
  <c r="AC167" i="381"/>
  <c r="G167" i="381"/>
  <c r="AR167" i="381" s="1"/>
  <c r="AV167" i="381" s="1"/>
  <c r="E167" i="381"/>
  <c r="C167" i="381"/>
  <c r="AV148" i="381" l="1"/>
  <c r="EE148" i="381"/>
  <c r="EF148" i="381" s="1"/>
  <c r="EE149" i="381"/>
  <c r="EF149" i="381" s="1"/>
  <c r="EG149" i="381"/>
  <c r="EG148" i="381"/>
  <c r="ED148" i="381"/>
  <c r="EE147" i="381"/>
  <c r="EF147" i="381" s="1"/>
  <c r="AV147" i="381"/>
  <c r="EG147" i="381"/>
  <c r="EG168" i="381"/>
  <c r="AT167" i="381"/>
  <c r="EE167" i="381"/>
  <c r="EF167" i="381" s="1"/>
  <c r="AT169" i="381"/>
  <c r="EE169" i="381"/>
  <c r="EF169" i="381" s="1"/>
  <c r="EE168" i="381"/>
  <c r="EF168" i="381" s="1"/>
  <c r="AT168" i="381"/>
  <c r="EG167" i="381"/>
  <c r="ED168" i="381"/>
  <c r="EF1130" i="381" l="1"/>
  <c r="EF1080" i="381"/>
  <c r="EF763" i="381"/>
  <c r="EC204" i="381"/>
  <c r="CP1092" i="381"/>
  <c r="CR886" i="381"/>
  <c r="CK1197" i="381" l="1"/>
  <c r="Z86" i="372" s="1"/>
  <c r="CL1197" i="381"/>
  <c r="Z87" i="372" s="1"/>
  <c r="CM1197" i="381"/>
  <c r="Z88" i="372" s="1"/>
  <c r="CK1137" i="381"/>
  <c r="Y86" i="372" s="1"/>
  <c r="CL1137" i="381"/>
  <c r="Y87" i="372" s="1"/>
  <c r="CM1137" i="381"/>
  <c r="Y88" i="372" s="1"/>
  <c r="CK1098" i="381"/>
  <c r="X86" i="372" s="1"/>
  <c r="CL1098" i="381"/>
  <c r="X87" i="372" s="1"/>
  <c r="CM1098" i="381"/>
  <c r="X88" i="372" s="1"/>
  <c r="CK1051" i="381"/>
  <c r="W86" i="372" s="1"/>
  <c r="CL1051" i="381"/>
  <c r="W87" i="372" s="1"/>
  <c r="CM1051" i="381"/>
  <c r="W88" i="372" s="1"/>
  <c r="CK977" i="381"/>
  <c r="V86" i="372" s="1"/>
  <c r="CL977" i="381"/>
  <c r="V87" i="372" s="1"/>
  <c r="CM977" i="381"/>
  <c r="V88" i="372" s="1"/>
  <c r="CK908" i="381"/>
  <c r="U86" i="372" s="1"/>
  <c r="CL908" i="381"/>
  <c r="U87" i="372" s="1"/>
  <c r="CM908" i="381"/>
  <c r="U88" i="372" s="1"/>
  <c r="CK848" i="381"/>
  <c r="T86" i="372" s="1"/>
  <c r="CL848" i="381"/>
  <c r="T87" i="372" s="1"/>
  <c r="CM848" i="381"/>
  <c r="T88" i="372" s="1"/>
  <c r="CK805" i="381"/>
  <c r="S86" i="372" s="1"/>
  <c r="CL805" i="381"/>
  <c r="S87" i="372" s="1"/>
  <c r="CM805" i="381"/>
  <c r="S88" i="372" s="1"/>
  <c r="CK739" i="381"/>
  <c r="R86" i="372" s="1"/>
  <c r="CL739" i="381"/>
  <c r="R87" i="372" s="1"/>
  <c r="CM739" i="381"/>
  <c r="R88" i="372" s="1"/>
  <c r="CK659" i="381"/>
  <c r="Q86" i="372" s="1"/>
  <c r="CL659" i="381"/>
  <c r="Q87" i="372" s="1"/>
  <c r="CM659" i="381"/>
  <c r="Q88" i="372" s="1"/>
  <c r="CK611" i="381"/>
  <c r="P86" i="372" s="1"/>
  <c r="CL611" i="381"/>
  <c r="P87" i="372" s="1"/>
  <c r="CM611" i="381"/>
  <c r="P88" i="372" s="1"/>
  <c r="CK548" i="381"/>
  <c r="O86" i="372" s="1"/>
  <c r="CL548" i="381"/>
  <c r="O87" i="372" s="1"/>
  <c r="CM548" i="381"/>
  <c r="O88" i="372" s="1"/>
  <c r="N86" i="372"/>
  <c r="N87" i="372"/>
  <c r="N88" i="372"/>
  <c r="M86" i="372"/>
  <c r="M87" i="372"/>
  <c r="M88" i="372"/>
  <c r="L86" i="372"/>
  <c r="L87" i="372"/>
  <c r="L88" i="372"/>
  <c r="K86" i="372"/>
  <c r="K87" i="372"/>
  <c r="K88" i="372"/>
  <c r="J86" i="372"/>
  <c r="J87" i="372"/>
  <c r="J88" i="372"/>
  <c r="I86" i="372"/>
  <c r="I87" i="372"/>
  <c r="I88" i="372"/>
  <c r="H86" i="372"/>
  <c r="H87" i="372"/>
  <c r="H88" i="372"/>
  <c r="G86" i="372"/>
  <c r="G87" i="372"/>
  <c r="G88" i="372"/>
  <c r="F86" i="372"/>
  <c r="F87" i="372"/>
  <c r="F88" i="372"/>
  <c r="E88" i="372" l="1"/>
  <c r="E87" i="372"/>
  <c r="A87" i="372" s="1"/>
  <c r="E86" i="372"/>
  <c r="CL1260" i="381"/>
  <c r="CK1260" i="381"/>
  <c r="CM1260" i="381"/>
  <c r="ER1197" i="381" l="1"/>
  <c r="Z115" i="372" s="1"/>
  <c r="ES1197" i="381"/>
  <c r="Z114" i="372" s="1"/>
  <c r="ET1197" i="381"/>
  <c r="ER1137" i="381"/>
  <c r="Y115" i="372" s="1"/>
  <c r="ES1137" i="381"/>
  <c r="Y114" i="372" s="1"/>
  <c r="ET1137" i="381"/>
  <c r="ER1098" i="381"/>
  <c r="X115" i="372" s="1"/>
  <c r="ES1098" i="381"/>
  <c r="X114" i="372" s="1"/>
  <c r="ET1098" i="381"/>
  <c r="ER1051" i="381"/>
  <c r="W115" i="372" s="1"/>
  <c r="ES1051" i="381"/>
  <c r="W114" i="372" s="1"/>
  <c r="ET1051" i="381"/>
  <c r="ER977" i="381"/>
  <c r="V115" i="372" s="1"/>
  <c r="ES977" i="381"/>
  <c r="V114" i="372" s="1"/>
  <c r="ET977" i="381"/>
  <c r="ER908" i="381"/>
  <c r="U115" i="372" s="1"/>
  <c r="ES908" i="381"/>
  <c r="U114" i="372" s="1"/>
  <c r="ET908" i="381"/>
  <c r="ER848" i="381" l="1"/>
  <c r="T115" i="372" s="1"/>
  <c r="ES848" i="381"/>
  <c r="T114" i="372" s="1"/>
  <c r="ET848" i="381"/>
  <c r="FV883" i="381"/>
  <c r="FU883" i="381"/>
  <c r="FT883" i="381"/>
  <c r="FS883" i="381"/>
  <c r="FR883" i="381"/>
  <c r="FQ883" i="381"/>
  <c r="FP883" i="381"/>
  <c r="FJ883" i="381"/>
  <c r="EU883" i="381"/>
  <c r="EC883" i="381"/>
  <c r="ED883" i="381" s="1"/>
  <c r="EB883" i="381"/>
  <c r="EA883" i="381"/>
  <c r="DZ883" i="381"/>
  <c r="DY883" i="381"/>
  <c r="DV883" i="381"/>
  <c r="DU883" i="381"/>
  <c r="DT883" i="381"/>
  <c r="DS883" i="381"/>
  <c r="DR883" i="381"/>
  <c r="DQ883" i="381"/>
  <c r="DA883" i="381"/>
  <c r="DB883" i="381" s="1"/>
  <c r="CR883" i="381"/>
  <c r="CP883" i="381"/>
  <c r="CO883" i="381"/>
  <c r="CN883" i="381"/>
  <c r="BT883" i="381"/>
  <c r="AU883" i="381"/>
  <c r="AS883" i="381"/>
  <c r="AN883" i="381"/>
  <c r="AM883" i="381"/>
  <c r="AL883" i="381"/>
  <c r="AK883" i="381"/>
  <c r="AJ883" i="381"/>
  <c r="AI883" i="381"/>
  <c r="AH883" i="381"/>
  <c r="AG883" i="381"/>
  <c r="AF883" i="381"/>
  <c r="AE883" i="381"/>
  <c r="AD883" i="381"/>
  <c r="AC883" i="381"/>
  <c r="G883" i="381"/>
  <c r="AR883" i="381" s="1"/>
  <c r="AV883" i="381" s="1"/>
  <c r="E883" i="381"/>
  <c r="C883" i="381"/>
  <c r="ER805" i="381"/>
  <c r="S115" i="372" s="1"/>
  <c r="ES805" i="381"/>
  <c r="S114" i="372" s="1"/>
  <c r="ET805" i="381"/>
  <c r="ER739" i="381"/>
  <c r="R115" i="372" s="1"/>
  <c r="ES739" i="381"/>
  <c r="R114" i="372" s="1"/>
  <c r="ET739" i="381"/>
  <c r="AT883" i="381" l="1"/>
  <c r="EE883" i="381"/>
  <c r="EF883" i="381" s="1"/>
  <c r="ER659" i="381"/>
  <c r="Q115" i="372" s="1"/>
  <c r="ES659" i="381"/>
  <c r="Q114" i="372" s="1"/>
  <c r="ET659" i="381"/>
  <c r="ER611" i="381"/>
  <c r="P115" i="372" s="1"/>
  <c r="ES611" i="381"/>
  <c r="P114" i="372" s="1"/>
  <c r="ET611" i="381"/>
  <c r="ER548" i="381"/>
  <c r="O115" i="372" s="1"/>
  <c r="ES548" i="381"/>
  <c r="O114" i="372" s="1"/>
  <c r="ET548" i="381"/>
  <c r="N115" i="372"/>
  <c r="N114" i="372"/>
  <c r="M115" i="372"/>
  <c r="M114" i="372"/>
  <c r="L115" i="372"/>
  <c r="L114" i="372"/>
  <c r="K115" i="372"/>
  <c r="K114" i="372"/>
  <c r="J115" i="372"/>
  <c r="J114" i="372"/>
  <c r="FV203" i="381"/>
  <c r="FU203" i="381"/>
  <c r="FT203" i="381"/>
  <c r="FS203" i="381"/>
  <c r="FR203" i="381"/>
  <c r="FQ203" i="381"/>
  <c r="FP203" i="381"/>
  <c r="FH203" i="381"/>
  <c r="EU203" i="381"/>
  <c r="EF203" i="381"/>
  <c r="EC203" i="381"/>
  <c r="ED203" i="381" s="1"/>
  <c r="EB203" i="381"/>
  <c r="EA203" i="381"/>
  <c r="DZ203" i="381"/>
  <c r="DY203" i="381"/>
  <c r="DV203" i="381"/>
  <c r="DU203" i="381"/>
  <c r="DT203" i="381"/>
  <c r="DS203" i="381"/>
  <c r="DR203" i="381"/>
  <c r="DQ203" i="381"/>
  <c r="DA203" i="381"/>
  <c r="DB203" i="381" s="1"/>
  <c r="CR203" i="381"/>
  <c r="CP203" i="381"/>
  <c r="CO203" i="381"/>
  <c r="CN203" i="381"/>
  <c r="BT203" i="381"/>
  <c r="AU203" i="381"/>
  <c r="AS203" i="381"/>
  <c r="AN203" i="381"/>
  <c r="AM203" i="381"/>
  <c r="AL203" i="381"/>
  <c r="AK203" i="381"/>
  <c r="AJ203" i="381"/>
  <c r="AI203" i="381"/>
  <c r="AH203" i="381"/>
  <c r="AG203" i="381"/>
  <c r="AF203" i="381"/>
  <c r="AE203" i="381"/>
  <c r="AD203" i="381"/>
  <c r="AC203" i="381"/>
  <c r="G203" i="381"/>
  <c r="AT203" i="381" s="1"/>
  <c r="C203" i="381"/>
  <c r="I115" i="372"/>
  <c r="I114" i="372"/>
  <c r="H115" i="372"/>
  <c r="H114" i="372"/>
  <c r="G115" i="372"/>
  <c r="G114" i="372"/>
  <c r="EO908" i="381"/>
  <c r="U106" i="372" s="1"/>
  <c r="EP1023" i="381"/>
  <c r="EP977" i="381" s="1"/>
  <c r="EP1051" i="381"/>
  <c r="EO611" i="381"/>
  <c r="P106" i="372" s="1"/>
  <c r="EO425" i="381"/>
  <c r="EO424" i="381"/>
  <c r="EP422" i="381"/>
  <c r="EO422" i="381"/>
  <c r="EP420" i="381"/>
  <c r="EP1197" i="381"/>
  <c r="EO1137" i="381"/>
  <c r="Y106" i="372" s="1"/>
  <c r="EP1137" i="381"/>
  <c r="EO1098" i="381"/>
  <c r="X106" i="372" s="1"/>
  <c r="EP1098" i="381"/>
  <c r="EO1051" i="381"/>
  <c r="W106" i="372" s="1"/>
  <c r="EO977" i="381"/>
  <c r="V106" i="372" s="1"/>
  <c r="EP908" i="381"/>
  <c r="EO848" i="381"/>
  <c r="T106" i="372" s="1"/>
  <c r="EP848" i="381"/>
  <c r="EO805" i="381"/>
  <c r="S106" i="372" s="1"/>
  <c r="EP805" i="381"/>
  <c r="EO739" i="381"/>
  <c r="R106" i="372" s="1"/>
  <c r="EP739" i="381"/>
  <c r="EO659" i="381"/>
  <c r="Q106" i="372" s="1"/>
  <c r="EP659" i="381"/>
  <c r="EP611" i="381"/>
  <c r="EO548" i="381"/>
  <c r="O106" i="372" s="1"/>
  <c r="EP548" i="381"/>
  <c r="N106" i="372"/>
  <c r="M106" i="372"/>
  <c r="K106" i="372"/>
  <c r="J106" i="372"/>
  <c r="I106" i="372"/>
  <c r="H106" i="372"/>
  <c r="G106" i="372"/>
  <c r="F106" i="372"/>
  <c r="EP390" i="381" l="1"/>
  <c r="EO390" i="381"/>
  <c r="L106" i="372" s="1"/>
  <c r="ET1260" i="381"/>
  <c r="F114" i="372"/>
  <c r="E114" i="372" s="1"/>
  <c r="ES1260" i="381"/>
  <c r="ER1260" i="381"/>
  <c r="F115" i="372"/>
  <c r="E115" i="372" s="1"/>
  <c r="AR203" i="381"/>
  <c r="AV203" i="381" s="1"/>
  <c r="EO1197" i="381"/>
  <c r="Z106" i="372" s="1"/>
  <c r="EP1260" i="381"/>
  <c r="EO1260" i="381" l="1"/>
  <c r="E106" i="372"/>
  <c r="EG203" i="381"/>
  <c r="FN934" i="381" l="1"/>
  <c r="FN935" i="381"/>
  <c r="FN936" i="381"/>
  <c r="FN938" i="381"/>
  <c r="FN939" i="381"/>
  <c r="FN928" i="381"/>
  <c r="FN929" i="381"/>
  <c r="FN930" i="381"/>
  <c r="FN932" i="381"/>
  <c r="FN933" i="381"/>
  <c r="FN927" i="381"/>
  <c r="DN939" i="381"/>
  <c r="DN938" i="381"/>
  <c r="DN936" i="381"/>
  <c r="DN932" i="381"/>
  <c r="DN934" i="381"/>
  <c r="DN931" i="381"/>
  <c r="EF967" i="381"/>
  <c r="EU1200" i="381" l="1"/>
  <c r="CQ1137" i="381"/>
  <c r="Y92" i="372" s="1"/>
  <c r="CQ1098" i="381"/>
  <c r="X92" i="372" s="1"/>
  <c r="CQ1051" i="381"/>
  <c r="W92" i="372" s="1"/>
  <c r="CQ977" i="381"/>
  <c r="V92" i="372" s="1"/>
  <c r="CQ908" i="381"/>
  <c r="U92" i="372" s="1"/>
  <c r="CQ848" i="381"/>
  <c r="T92" i="372" s="1"/>
  <c r="CQ805" i="381"/>
  <c r="S92" i="372" s="1"/>
  <c r="CQ739" i="381"/>
  <c r="R92" i="372" s="1"/>
  <c r="CQ326" i="381"/>
  <c r="CQ323" i="381" s="1"/>
  <c r="CQ74" i="381"/>
  <c r="CQ71" i="381" s="1"/>
  <c r="CQ1200" i="381"/>
  <c r="CQ1197" i="381" s="1"/>
  <c r="Z92" i="372" s="1"/>
  <c r="CQ659" i="381"/>
  <c r="Q92" i="372" s="1"/>
  <c r="CQ611" i="381"/>
  <c r="P92" i="372" s="1"/>
  <c r="CQ548" i="381"/>
  <c r="O92" i="372" s="1"/>
  <c r="H548" i="381"/>
  <c r="J548" i="381"/>
  <c r="K548" i="381"/>
  <c r="L548" i="381"/>
  <c r="M548" i="381"/>
  <c r="N548" i="381"/>
  <c r="O548" i="381"/>
  <c r="P548" i="381"/>
  <c r="Q548" i="381"/>
  <c r="R548" i="381"/>
  <c r="S548" i="381"/>
  <c r="T548" i="381"/>
  <c r="U548" i="381"/>
  <c r="V548" i="381"/>
  <c r="W548" i="381"/>
  <c r="X548" i="381"/>
  <c r="Y548" i="381"/>
  <c r="Z548" i="381"/>
  <c r="AA548" i="381"/>
  <c r="AB548" i="381"/>
  <c r="AO548" i="381"/>
  <c r="AQ548" i="381"/>
  <c r="AW548" i="381"/>
  <c r="AX548" i="381"/>
  <c r="AY548" i="381"/>
  <c r="AZ548" i="381"/>
  <c r="BA548" i="381"/>
  <c r="BB548" i="381"/>
  <c r="BC548" i="381"/>
  <c r="BD548" i="381"/>
  <c r="BE548" i="381"/>
  <c r="BF548" i="381"/>
  <c r="BG548" i="381"/>
  <c r="BH548" i="381"/>
  <c r="BI548" i="381"/>
  <c r="BJ548" i="381"/>
  <c r="BK548" i="381"/>
  <c r="BL548" i="381"/>
  <c r="BM548" i="381"/>
  <c r="BN548" i="381"/>
  <c r="BO548" i="381"/>
  <c r="BP548" i="381"/>
  <c r="BQ548" i="381"/>
  <c r="BR548" i="381"/>
  <c r="BU548" i="381"/>
  <c r="BV548" i="381"/>
  <c r="BW548" i="381"/>
  <c r="BX548" i="381"/>
  <c r="BY548" i="381"/>
  <c r="BZ548" i="381"/>
  <c r="CA548" i="381"/>
  <c r="CB548" i="381"/>
  <c r="CC548" i="381"/>
  <c r="CD548" i="381"/>
  <c r="CE548" i="381"/>
  <c r="CF548" i="381"/>
  <c r="CG548" i="381"/>
  <c r="CH548" i="381"/>
  <c r="CI548" i="381"/>
  <c r="CJ548" i="381"/>
  <c r="CS548" i="381"/>
  <c r="CT548" i="381"/>
  <c r="CU548" i="381"/>
  <c r="CV548" i="381"/>
  <c r="CW548" i="381"/>
  <c r="CX548" i="381"/>
  <c r="CY548" i="381"/>
  <c r="CZ548" i="381"/>
  <c r="DD548" i="381"/>
  <c r="DG548" i="381"/>
  <c r="DH548" i="381"/>
  <c r="DJ548" i="381"/>
  <c r="DL548" i="381"/>
  <c r="DM548" i="381"/>
  <c r="DO548" i="381"/>
  <c r="DP548" i="381"/>
  <c r="DW548" i="381"/>
  <c r="DX548" i="381"/>
  <c r="EH548" i="381"/>
  <c r="EI548" i="381"/>
  <c r="EL548" i="381"/>
  <c r="EM548" i="381"/>
  <c r="EN548" i="381"/>
  <c r="EQ548" i="381"/>
  <c r="FA548" i="381"/>
  <c r="FB548" i="381"/>
  <c r="FC548" i="381"/>
  <c r="FD548" i="381"/>
  <c r="FE548" i="381"/>
  <c r="FF548" i="381"/>
  <c r="FH548" i="381"/>
  <c r="FI548" i="381"/>
  <c r="FL548" i="381"/>
  <c r="FO548" i="381"/>
  <c r="FW548" i="381"/>
  <c r="FK593" i="381"/>
  <c r="FK548" i="381" s="1"/>
  <c r="CR593" i="381"/>
  <c r="FV593" i="381" l="1"/>
  <c r="FU593" i="381"/>
  <c r="FT593" i="381"/>
  <c r="FS593" i="381"/>
  <c r="FR593" i="381"/>
  <c r="FQ593" i="381"/>
  <c r="FP593" i="381"/>
  <c r="EU593" i="381"/>
  <c r="EC593" i="381"/>
  <c r="EB593" i="381"/>
  <c r="EA593" i="381"/>
  <c r="DZ593" i="381"/>
  <c r="DY593" i="381"/>
  <c r="DV593" i="381"/>
  <c r="DU593" i="381"/>
  <c r="DT593" i="381"/>
  <c r="DS593" i="381"/>
  <c r="DR593" i="381"/>
  <c r="DQ593" i="381"/>
  <c r="DA593" i="381"/>
  <c r="DB593" i="381" s="1"/>
  <c r="CP593" i="381"/>
  <c r="CO593" i="381"/>
  <c r="CN593" i="381"/>
  <c r="BT593" i="381"/>
  <c r="AU593" i="381"/>
  <c r="AT593" i="381"/>
  <c r="AS593" i="381"/>
  <c r="AN593" i="381"/>
  <c r="AM593" i="381"/>
  <c r="AL593" i="381"/>
  <c r="AK593" i="381"/>
  <c r="AJ593" i="381"/>
  <c r="AI593" i="381"/>
  <c r="AH593" i="381"/>
  <c r="AG593" i="381"/>
  <c r="AF593" i="381"/>
  <c r="AE593" i="381"/>
  <c r="AD593" i="381"/>
  <c r="AC593" i="381"/>
  <c r="G593" i="381"/>
  <c r="AR593" i="381" s="1"/>
  <c r="AV593" i="381" s="1"/>
  <c r="N92" i="372"/>
  <c r="FV1168" i="381"/>
  <c r="FU1168" i="381"/>
  <c r="FT1168" i="381"/>
  <c r="FS1168" i="381"/>
  <c r="FR1168" i="381"/>
  <c r="FQ1168" i="381"/>
  <c r="FP1168" i="381"/>
  <c r="FJ1168" i="381"/>
  <c r="EU1168" i="381"/>
  <c r="EJ1168" i="381"/>
  <c r="EC1168" i="381"/>
  <c r="EB1168" i="381"/>
  <c r="EA1168" i="381"/>
  <c r="DZ1168" i="381"/>
  <c r="DY1168" i="381"/>
  <c r="DV1168" i="381"/>
  <c r="DU1168" i="381"/>
  <c r="DT1168" i="381"/>
  <c r="DS1168" i="381"/>
  <c r="DR1168" i="381"/>
  <c r="DQ1168" i="381"/>
  <c r="DA1168" i="381"/>
  <c r="DB1168" i="381" s="1"/>
  <c r="CR1168" i="381"/>
  <c r="CP1168" i="381"/>
  <c r="CO1168" i="381"/>
  <c r="CN1168" i="381"/>
  <c r="BT1168" i="381"/>
  <c r="AU1168" i="381"/>
  <c r="AS1168" i="381"/>
  <c r="AN1168" i="381"/>
  <c r="AM1168" i="381"/>
  <c r="AL1168" i="381"/>
  <c r="AK1168" i="381"/>
  <c r="AJ1168" i="381"/>
  <c r="AI1168" i="381"/>
  <c r="AH1168" i="381"/>
  <c r="AG1168" i="381"/>
  <c r="AF1168" i="381"/>
  <c r="AE1168" i="381"/>
  <c r="AD1168" i="381"/>
  <c r="AC1168" i="381"/>
  <c r="G1168" i="381"/>
  <c r="AR1168" i="381" s="1"/>
  <c r="EE1168" i="381" s="1"/>
  <c r="EF1168" i="381" s="1"/>
  <c r="E1168" i="381"/>
  <c r="C1168" i="381"/>
  <c r="FV1167" i="381"/>
  <c r="FU1167" i="381"/>
  <c r="FT1167" i="381"/>
  <c r="FS1167" i="381"/>
  <c r="FR1167" i="381"/>
  <c r="FQ1167" i="381"/>
  <c r="FP1167" i="381"/>
  <c r="FJ1167" i="381"/>
  <c r="EU1167" i="381"/>
  <c r="EJ1167" i="381"/>
  <c r="EC1167" i="381"/>
  <c r="ED1167" i="381" s="1"/>
  <c r="EB1167" i="381"/>
  <c r="EA1167" i="381"/>
  <c r="DZ1167" i="381"/>
  <c r="DY1167" i="381"/>
  <c r="DV1167" i="381"/>
  <c r="DU1167" i="381"/>
  <c r="DT1167" i="381"/>
  <c r="DS1167" i="381"/>
  <c r="DR1167" i="381"/>
  <c r="DQ1167" i="381"/>
  <c r="DA1167" i="381"/>
  <c r="DB1167" i="381" s="1"/>
  <c r="CR1167" i="381"/>
  <c r="CP1167" i="381"/>
  <c r="CO1167" i="381"/>
  <c r="CN1167" i="381"/>
  <c r="BT1167" i="381"/>
  <c r="AU1167" i="381"/>
  <c r="AS1167" i="381"/>
  <c r="AN1167" i="381"/>
  <c r="AM1167" i="381"/>
  <c r="AL1167" i="381"/>
  <c r="AK1167" i="381"/>
  <c r="AJ1167" i="381"/>
  <c r="AI1167" i="381"/>
  <c r="AH1167" i="381"/>
  <c r="AG1167" i="381"/>
  <c r="AF1167" i="381"/>
  <c r="AE1167" i="381"/>
  <c r="AD1167" i="381"/>
  <c r="AC1167" i="381"/>
  <c r="G1167" i="381"/>
  <c r="AR1167" i="381" s="1"/>
  <c r="E1167" i="381"/>
  <c r="C1167" i="381"/>
  <c r="FV1166" i="381"/>
  <c r="FU1166" i="381"/>
  <c r="FT1166" i="381"/>
  <c r="FS1166" i="381"/>
  <c r="FR1166" i="381"/>
  <c r="FP1166" i="381"/>
  <c r="FJ1166" i="381"/>
  <c r="EU1166" i="381"/>
  <c r="EJ1166" i="381"/>
  <c r="EC1166" i="381"/>
  <c r="ED1166" i="381" s="1"/>
  <c r="EB1166" i="381"/>
  <c r="EA1166" i="381"/>
  <c r="DZ1166" i="381"/>
  <c r="DY1166" i="381"/>
  <c r="DV1166" i="381"/>
  <c r="DU1166" i="381"/>
  <c r="DT1166" i="381"/>
  <c r="DS1166" i="381"/>
  <c r="DR1166" i="381"/>
  <c r="DQ1166" i="381"/>
  <c r="DE1166" i="381"/>
  <c r="FQ1166" i="381" s="1"/>
  <c r="DA1166" i="381"/>
  <c r="DB1166" i="381" s="1"/>
  <c r="CR1166" i="381"/>
  <c r="CP1166" i="381"/>
  <c r="CO1166" i="381"/>
  <c r="CN1166" i="381"/>
  <c r="BT1166" i="381"/>
  <c r="AU1166" i="381"/>
  <c r="AS1166" i="381"/>
  <c r="AN1166" i="381"/>
  <c r="AM1166" i="381"/>
  <c r="AL1166" i="381"/>
  <c r="AK1166" i="381"/>
  <c r="AJ1166" i="381"/>
  <c r="AI1166" i="381"/>
  <c r="AH1166" i="381"/>
  <c r="AG1166" i="381"/>
  <c r="AF1166" i="381"/>
  <c r="AE1166" i="381"/>
  <c r="AD1166" i="381"/>
  <c r="AC1166" i="381"/>
  <c r="G1166" i="381"/>
  <c r="AR1166" i="381" s="1"/>
  <c r="AV1166" i="381" s="1"/>
  <c r="E1166" i="381"/>
  <c r="C1166" i="381"/>
  <c r="FV1165" i="381"/>
  <c r="FU1165" i="381"/>
  <c r="FT1165" i="381"/>
  <c r="FS1165" i="381"/>
  <c r="FR1165" i="381"/>
  <c r="FQ1165" i="381"/>
  <c r="FP1165" i="381"/>
  <c r="EU1165" i="381"/>
  <c r="EE1165" i="381"/>
  <c r="EF1165" i="381" s="1"/>
  <c r="EC1165" i="381"/>
  <c r="ED1165" i="381" s="1"/>
  <c r="EB1165" i="381"/>
  <c r="EA1165" i="381"/>
  <c r="DZ1165" i="381"/>
  <c r="DY1165" i="381"/>
  <c r="DV1165" i="381"/>
  <c r="DU1165" i="381"/>
  <c r="DT1165" i="381"/>
  <c r="DS1165" i="381"/>
  <c r="DR1165" i="381"/>
  <c r="DQ1165" i="381"/>
  <c r="DA1165" i="381"/>
  <c r="DB1165" i="381" s="1"/>
  <c r="CR1165" i="381"/>
  <c r="CP1165" i="381"/>
  <c r="CO1165" i="381"/>
  <c r="CN1165" i="381"/>
  <c r="BT1165" i="381"/>
  <c r="AV1165" i="381"/>
  <c r="AU1165" i="381"/>
  <c r="AT1165" i="381"/>
  <c r="AS1165" i="381"/>
  <c r="AN1165" i="381"/>
  <c r="AM1165" i="381"/>
  <c r="AL1165" i="381"/>
  <c r="AK1165" i="381"/>
  <c r="AJ1165" i="381"/>
  <c r="AI1165" i="381"/>
  <c r="AH1165" i="381"/>
  <c r="AG1165" i="381"/>
  <c r="AF1165" i="381"/>
  <c r="AE1165" i="381"/>
  <c r="AD1165" i="381"/>
  <c r="AC1165" i="381"/>
  <c r="M92" i="372"/>
  <c r="ED593" i="381" l="1"/>
  <c r="EE593" i="381"/>
  <c r="EF593" i="381" s="1"/>
  <c r="AV1167" i="381"/>
  <c r="EE1167" i="381"/>
  <c r="EF1167" i="381" s="1"/>
  <c r="AV1168" i="381"/>
  <c r="EG1167" i="381"/>
  <c r="AT1166" i="381"/>
  <c r="EE1166" i="381"/>
  <c r="EF1166" i="381" s="1"/>
  <c r="EG1166" i="381"/>
  <c r="AT1167" i="381"/>
  <c r="AT1168" i="381"/>
  <c r="EG1165" i="381"/>
  <c r="L92" i="372"/>
  <c r="EU326" i="381"/>
  <c r="EU74" i="381"/>
  <c r="EU10" i="381"/>
  <c r="K92" i="372"/>
  <c r="F92" i="372"/>
  <c r="J92" i="372"/>
  <c r="I92" i="372"/>
  <c r="H92" i="372"/>
  <c r="G92" i="372"/>
  <c r="E92" i="372" l="1"/>
  <c r="CQ1260" i="381"/>
  <c r="FV834" i="381" l="1"/>
  <c r="FU834" i="381"/>
  <c r="FT834" i="381"/>
  <c r="FS834" i="381"/>
  <c r="FR834" i="381"/>
  <c r="FQ834" i="381"/>
  <c r="FP834" i="381"/>
  <c r="FJ834" i="381"/>
  <c r="EU834" i="381"/>
  <c r="EC834" i="381"/>
  <c r="EB834" i="381"/>
  <c r="EA834" i="381"/>
  <c r="DZ834" i="381"/>
  <c r="DY834" i="381"/>
  <c r="DV834" i="381"/>
  <c r="DU834" i="381"/>
  <c r="DT834" i="381"/>
  <c r="DS834" i="381"/>
  <c r="DR834" i="381"/>
  <c r="DQ834" i="381"/>
  <c r="DA834" i="381"/>
  <c r="DB834" i="381" s="1"/>
  <c r="CR834" i="381"/>
  <c r="CP834" i="381"/>
  <c r="CO834" i="381"/>
  <c r="CN834" i="381"/>
  <c r="BT834" i="381"/>
  <c r="AU834" i="381"/>
  <c r="AT834" i="381"/>
  <c r="AS834" i="381"/>
  <c r="AN834" i="381"/>
  <c r="AM834" i="381"/>
  <c r="AL834" i="381"/>
  <c r="AK834" i="381"/>
  <c r="AJ834" i="381"/>
  <c r="AI834" i="381"/>
  <c r="AH834" i="381"/>
  <c r="AG834" i="381"/>
  <c r="AF834" i="381"/>
  <c r="AE834" i="381"/>
  <c r="AD834" i="381"/>
  <c r="AC834" i="381"/>
  <c r="G834" i="381"/>
  <c r="AR834" i="381" s="1"/>
  <c r="FV833" i="381"/>
  <c r="FU833" i="381"/>
  <c r="FT833" i="381"/>
  <c r="FS833" i="381"/>
  <c r="FR833" i="381"/>
  <c r="FQ833" i="381"/>
  <c r="FP833" i="381"/>
  <c r="EU833" i="381"/>
  <c r="EC833" i="381"/>
  <c r="ED833" i="381" s="1"/>
  <c r="EB833" i="381"/>
  <c r="EA833" i="381"/>
  <c r="DZ833" i="381"/>
  <c r="DY833" i="381"/>
  <c r="DV833" i="381"/>
  <c r="DU833" i="381"/>
  <c r="DT833" i="381"/>
  <c r="DS833" i="381"/>
  <c r="DR833" i="381"/>
  <c r="DQ833" i="381"/>
  <c r="DA833" i="381"/>
  <c r="DB833" i="381" s="1"/>
  <c r="CR833" i="381"/>
  <c r="CP833" i="381"/>
  <c r="CO833" i="381"/>
  <c r="CN833" i="381"/>
  <c r="BT833" i="381"/>
  <c r="AU833" i="381"/>
  <c r="AT833" i="381"/>
  <c r="AS833" i="381"/>
  <c r="AN833" i="381"/>
  <c r="AM833" i="381"/>
  <c r="AL833" i="381"/>
  <c r="AK833" i="381"/>
  <c r="AJ833" i="381"/>
  <c r="AI833" i="381"/>
  <c r="AH833" i="381"/>
  <c r="AG833" i="381"/>
  <c r="AF833" i="381"/>
  <c r="AE833" i="381"/>
  <c r="AD833" i="381"/>
  <c r="AC833" i="381"/>
  <c r="AR833" i="381"/>
  <c r="FV832" i="381"/>
  <c r="FU832" i="381"/>
  <c r="FT832" i="381"/>
  <c r="FS832" i="381"/>
  <c r="FR832" i="381"/>
  <c r="FQ832" i="381"/>
  <c r="FP832" i="381"/>
  <c r="EU832" i="381"/>
  <c r="EC832" i="381"/>
  <c r="ED832" i="381" s="1"/>
  <c r="EB832" i="381"/>
  <c r="EA832" i="381"/>
  <c r="DZ832" i="381"/>
  <c r="DY832" i="381"/>
  <c r="DV832" i="381"/>
  <c r="DU832" i="381"/>
  <c r="DT832" i="381"/>
  <c r="DS832" i="381"/>
  <c r="DR832" i="381"/>
  <c r="DQ832" i="381"/>
  <c r="DA832" i="381"/>
  <c r="DB832" i="381" s="1"/>
  <c r="CR832" i="381"/>
  <c r="CP832" i="381"/>
  <c r="CO832" i="381"/>
  <c r="CN832" i="381"/>
  <c r="BT832" i="381"/>
  <c r="AU832" i="381"/>
  <c r="AT832" i="381"/>
  <c r="AS832" i="381"/>
  <c r="AR832" i="381"/>
  <c r="EE832" i="381" s="1"/>
  <c r="EF832" i="381" s="1"/>
  <c r="AN832" i="381"/>
  <c r="AM832" i="381"/>
  <c r="AL832" i="381"/>
  <c r="AK832" i="381"/>
  <c r="AJ832" i="381"/>
  <c r="AI832" i="381"/>
  <c r="AH832" i="381"/>
  <c r="AG832" i="381"/>
  <c r="AF832" i="381"/>
  <c r="AE832" i="381"/>
  <c r="AD832" i="381"/>
  <c r="AC832" i="381"/>
  <c r="FV831" i="381"/>
  <c r="FU831" i="381"/>
  <c r="FT831" i="381"/>
  <c r="FS831" i="381"/>
  <c r="FR831" i="381"/>
  <c r="FQ831" i="381"/>
  <c r="FP831" i="381"/>
  <c r="EU831" i="381"/>
  <c r="EC831" i="381"/>
  <c r="EB831" i="381"/>
  <c r="EA831" i="381"/>
  <c r="DZ831" i="381"/>
  <c r="DY831" i="381"/>
  <c r="DV831" i="381"/>
  <c r="DU831" i="381"/>
  <c r="DT831" i="381"/>
  <c r="DS831" i="381"/>
  <c r="DR831" i="381"/>
  <c r="DQ831" i="381"/>
  <c r="DA831" i="381"/>
  <c r="DB831" i="381" s="1"/>
  <c r="CR831" i="381"/>
  <c r="CP831" i="381"/>
  <c r="CO831" i="381"/>
  <c r="CN831" i="381"/>
  <c r="BT831" i="381"/>
  <c r="AU831" i="381"/>
  <c r="AT831" i="381"/>
  <c r="AS831" i="381"/>
  <c r="AN831" i="381"/>
  <c r="AM831" i="381"/>
  <c r="AL831" i="381"/>
  <c r="AK831" i="381"/>
  <c r="AJ831" i="381"/>
  <c r="AI831" i="381"/>
  <c r="AH831" i="381"/>
  <c r="AG831" i="381"/>
  <c r="AF831" i="381"/>
  <c r="AE831" i="381"/>
  <c r="AD831" i="381"/>
  <c r="AC831" i="381"/>
  <c r="AR831" i="381"/>
  <c r="FV830" i="381"/>
  <c r="FU830" i="381"/>
  <c r="FT830" i="381"/>
  <c r="FS830" i="381"/>
  <c r="FR830" i="381"/>
  <c r="FQ830" i="381"/>
  <c r="FP830" i="381"/>
  <c r="EU830" i="381"/>
  <c r="EC830" i="381"/>
  <c r="ED830" i="381" s="1"/>
  <c r="EB830" i="381"/>
  <c r="EA830" i="381"/>
  <c r="DZ830" i="381"/>
  <c r="DY830" i="381"/>
  <c r="DV830" i="381"/>
  <c r="DU830" i="381"/>
  <c r="DT830" i="381"/>
  <c r="DS830" i="381"/>
  <c r="DR830" i="381"/>
  <c r="DQ830" i="381"/>
  <c r="DL830" i="381"/>
  <c r="DA830" i="381"/>
  <c r="DB830" i="381" s="1"/>
  <c r="CR830" i="381"/>
  <c r="CP830" i="381"/>
  <c r="CO830" i="381"/>
  <c r="CN830" i="381"/>
  <c r="BT830" i="381"/>
  <c r="AU830" i="381"/>
  <c r="AT830" i="381"/>
  <c r="AS830" i="381"/>
  <c r="AN830" i="381"/>
  <c r="AM830" i="381"/>
  <c r="AL830" i="381"/>
  <c r="AK830" i="381"/>
  <c r="AJ830" i="381"/>
  <c r="AI830" i="381"/>
  <c r="AH830" i="381"/>
  <c r="AG830" i="381"/>
  <c r="AF830" i="381"/>
  <c r="AE830" i="381"/>
  <c r="AD830" i="381"/>
  <c r="AC830" i="381"/>
  <c r="G830" i="381"/>
  <c r="AR830" i="381" s="1"/>
  <c r="E830" i="381"/>
  <c r="C830" i="381"/>
  <c r="FV829" i="381"/>
  <c r="FU829" i="381"/>
  <c r="FT829" i="381"/>
  <c r="FS829" i="381"/>
  <c r="FR829" i="381"/>
  <c r="FQ829" i="381"/>
  <c r="FP829" i="381"/>
  <c r="EU829" i="381"/>
  <c r="EC829" i="381"/>
  <c r="ED829" i="381" s="1"/>
  <c r="EB829" i="381"/>
  <c r="EA829" i="381"/>
  <c r="DZ829" i="381"/>
  <c r="DY829" i="381"/>
  <c r="DV829" i="381"/>
  <c r="DU829" i="381"/>
  <c r="DT829" i="381"/>
  <c r="DS829" i="381"/>
  <c r="DR829" i="381"/>
  <c r="DQ829" i="381"/>
  <c r="DL829" i="381"/>
  <c r="DA829" i="381"/>
  <c r="DB829" i="381" s="1"/>
  <c r="CR829" i="381"/>
  <c r="CP829" i="381"/>
  <c r="CO829" i="381"/>
  <c r="CN829" i="381"/>
  <c r="BT829" i="381"/>
  <c r="AU829" i="381"/>
  <c r="AT829" i="381"/>
  <c r="AS829" i="381"/>
  <c r="AN829" i="381"/>
  <c r="AM829" i="381"/>
  <c r="AL829" i="381"/>
  <c r="AK829" i="381"/>
  <c r="AJ829" i="381"/>
  <c r="AI829" i="381"/>
  <c r="AH829" i="381"/>
  <c r="AG829" i="381"/>
  <c r="AF829" i="381"/>
  <c r="AE829" i="381"/>
  <c r="AD829" i="381"/>
  <c r="AC829" i="381"/>
  <c r="G829" i="381"/>
  <c r="AR829" i="381" s="1"/>
  <c r="AV829" i="381" s="1"/>
  <c r="E829" i="381"/>
  <c r="C829" i="381"/>
  <c r="FV828" i="381"/>
  <c r="FU828" i="381"/>
  <c r="FT828" i="381"/>
  <c r="FS828" i="381"/>
  <c r="FR828" i="381"/>
  <c r="FQ828" i="381"/>
  <c r="FP828" i="381"/>
  <c r="EU828" i="381"/>
  <c r="EC828" i="381"/>
  <c r="ED828" i="381" s="1"/>
  <c r="EB828" i="381"/>
  <c r="EA828" i="381"/>
  <c r="DZ828" i="381"/>
  <c r="DY828" i="381"/>
  <c r="DV828" i="381"/>
  <c r="DU828" i="381"/>
  <c r="DT828" i="381"/>
  <c r="DS828" i="381"/>
  <c r="DR828" i="381"/>
  <c r="DQ828" i="381"/>
  <c r="DL828" i="381"/>
  <c r="DA828" i="381"/>
  <c r="DB828" i="381" s="1"/>
  <c r="CR828" i="381"/>
  <c r="CP828" i="381"/>
  <c r="CO828" i="381"/>
  <c r="CN828" i="381"/>
  <c r="BT828" i="381"/>
  <c r="AU828" i="381"/>
  <c r="AT828" i="381"/>
  <c r="AS828" i="381"/>
  <c r="AN828" i="381"/>
  <c r="AM828" i="381"/>
  <c r="AL828" i="381"/>
  <c r="AK828" i="381"/>
  <c r="AJ828" i="381"/>
  <c r="AI828" i="381"/>
  <c r="AH828" i="381"/>
  <c r="AG828" i="381"/>
  <c r="AF828" i="381"/>
  <c r="AE828" i="381"/>
  <c r="AD828" i="381"/>
  <c r="AC828" i="381"/>
  <c r="G828" i="381"/>
  <c r="AR828" i="381" s="1"/>
  <c r="AV828" i="381" s="1"/>
  <c r="E828" i="381"/>
  <c r="C828" i="381"/>
  <c r="AR826" i="381"/>
  <c r="EE826" i="381" s="1"/>
  <c r="EF826" i="381" s="1"/>
  <c r="FV827" i="381"/>
  <c r="FU827" i="381"/>
  <c r="FT827" i="381"/>
  <c r="FS827" i="381"/>
  <c r="FR827" i="381"/>
  <c r="FQ827" i="381"/>
  <c r="FP827" i="381"/>
  <c r="EU827" i="381"/>
  <c r="EC827" i="381"/>
  <c r="EB827" i="381"/>
  <c r="EA827" i="381"/>
  <c r="DZ827" i="381"/>
  <c r="DY827" i="381"/>
  <c r="DV827" i="381"/>
  <c r="DU827" i="381"/>
  <c r="DT827" i="381"/>
  <c r="DS827" i="381"/>
  <c r="DR827" i="381"/>
  <c r="DQ827" i="381"/>
  <c r="DA827" i="381"/>
  <c r="DB827" i="381" s="1"/>
  <c r="CR827" i="381"/>
  <c r="CP827" i="381"/>
  <c r="CO827" i="381"/>
  <c r="CN827" i="381"/>
  <c r="BT827" i="381"/>
  <c r="AU827" i="381"/>
  <c r="AT827" i="381"/>
  <c r="AS827" i="381"/>
  <c r="AN827" i="381"/>
  <c r="AM827" i="381"/>
  <c r="AL827" i="381"/>
  <c r="AK827" i="381"/>
  <c r="AJ827" i="381"/>
  <c r="AI827" i="381"/>
  <c r="AH827" i="381"/>
  <c r="AG827" i="381"/>
  <c r="AF827" i="381"/>
  <c r="AE827" i="381"/>
  <c r="AD827" i="381"/>
  <c r="AC827" i="381"/>
  <c r="G827" i="381"/>
  <c r="AR827" i="381" s="1"/>
  <c r="AV827" i="381" s="1"/>
  <c r="E827" i="381"/>
  <c r="C827" i="381"/>
  <c r="FV826" i="381"/>
  <c r="FU826" i="381"/>
  <c r="FT826" i="381"/>
  <c r="FS826" i="381"/>
  <c r="FR826" i="381"/>
  <c r="FQ826" i="381"/>
  <c r="FP826" i="381"/>
  <c r="EU826" i="381"/>
  <c r="EC826" i="381"/>
  <c r="EB826" i="381"/>
  <c r="EA826" i="381"/>
  <c r="DZ826" i="381"/>
  <c r="DY826" i="381"/>
  <c r="DV826" i="381"/>
  <c r="DU826" i="381"/>
  <c r="DT826" i="381"/>
  <c r="DS826" i="381"/>
  <c r="DR826" i="381"/>
  <c r="DQ826" i="381"/>
  <c r="DA826" i="381"/>
  <c r="DB826" i="381" s="1"/>
  <c r="CR826" i="381"/>
  <c r="CP826" i="381"/>
  <c r="CO826" i="381"/>
  <c r="CN826" i="381"/>
  <c r="BT826" i="381"/>
  <c r="AU826" i="381"/>
  <c r="AT826" i="381"/>
  <c r="AS826" i="381"/>
  <c r="AN826" i="381"/>
  <c r="AM826" i="381"/>
  <c r="AL826" i="381"/>
  <c r="AK826" i="381"/>
  <c r="AJ826" i="381"/>
  <c r="AI826" i="381"/>
  <c r="AH826" i="381"/>
  <c r="AG826" i="381"/>
  <c r="AF826" i="381"/>
  <c r="AE826" i="381"/>
  <c r="AD826" i="381"/>
  <c r="AC826" i="381"/>
  <c r="E826" i="381"/>
  <c r="FV825" i="381"/>
  <c r="FU825" i="381"/>
  <c r="FT825" i="381"/>
  <c r="FS825" i="381"/>
  <c r="FR825" i="381"/>
  <c r="FQ825" i="381"/>
  <c r="FP825" i="381"/>
  <c r="EE825" i="381"/>
  <c r="EF825" i="381" s="1"/>
  <c r="EC825" i="381"/>
  <c r="EB825" i="381"/>
  <c r="EA825" i="381"/>
  <c r="DZ825" i="381"/>
  <c r="DY825" i="381"/>
  <c r="DV825" i="381"/>
  <c r="DU825" i="381"/>
  <c r="DT825" i="381"/>
  <c r="DS825" i="381"/>
  <c r="DR825" i="381"/>
  <c r="DQ825" i="381"/>
  <c r="DA825" i="381"/>
  <c r="DB825" i="381" s="1"/>
  <c r="CR825" i="381"/>
  <c r="CP825" i="381"/>
  <c r="CO825" i="381"/>
  <c r="CN825" i="381"/>
  <c r="BT825" i="381"/>
  <c r="AV825" i="381"/>
  <c r="AU825" i="381"/>
  <c r="AT825" i="381"/>
  <c r="AS825" i="381"/>
  <c r="AN825" i="381"/>
  <c r="AM825" i="381"/>
  <c r="AL825" i="381"/>
  <c r="AK825" i="381"/>
  <c r="AJ825" i="381"/>
  <c r="AI825" i="381"/>
  <c r="AH825" i="381"/>
  <c r="AG825" i="381"/>
  <c r="AF825" i="381"/>
  <c r="AE825" i="381"/>
  <c r="AD825" i="381"/>
  <c r="AC825" i="381"/>
  <c r="AR871" i="381"/>
  <c r="AV871" i="381" s="1"/>
  <c r="FV871" i="381"/>
  <c r="FU871" i="381"/>
  <c r="FT871" i="381"/>
  <c r="FS871" i="381"/>
  <c r="FR871" i="381"/>
  <c r="FQ871" i="381"/>
  <c r="FP871" i="381"/>
  <c r="FK871" i="381"/>
  <c r="EU871" i="381"/>
  <c r="EC871" i="381"/>
  <c r="ED871" i="381" s="1"/>
  <c r="EB871" i="381"/>
  <c r="EA871" i="381"/>
  <c r="DZ871" i="381"/>
  <c r="DY871" i="381"/>
  <c r="DV871" i="381"/>
  <c r="DU871" i="381"/>
  <c r="DT871" i="381"/>
  <c r="DS871" i="381"/>
  <c r="DR871" i="381"/>
  <c r="DQ871" i="381"/>
  <c r="DA871" i="381"/>
  <c r="DB871" i="381" s="1"/>
  <c r="CR871" i="381"/>
  <c r="CP871" i="381"/>
  <c r="CO871" i="381"/>
  <c r="CN871" i="381"/>
  <c r="BT871" i="381"/>
  <c r="AU871" i="381"/>
  <c r="AS871" i="381"/>
  <c r="AT871" i="381"/>
  <c r="AN871" i="381"/>
  <c r="AM871" i="381"/>
  <c r="AL871" i="381"/>
  <c r="AK871" i="381"/>
  <c r="AJ871" i="381"/>
  <c r="AI871" i="381"/>
  <c r="AH871" i="381"/>
  <c r="AG871" i="381"/>
  <c r="AF871" i="381"/>
  <c r="AE871" i="381"/>
  <c r="AD871" i="381"/>
  <c r="AC871" i="381"/>
  <c r="C871" i="381"/>
  <c r="FV870" i="381"/>
  <c r="FU870" i="381"/>
  <c r="FT870" i="381"/>
  <c r="FS870" i="381"/>
  <c r="FQ870" i="381"/>
  <c r="FP870" i="381"/>
  <c r="FK870" i="381"/>
  <c r="EU870" i="381"/>
  <c r="EK870" i="381"/>
  <c r="EJ870" i="381"/>
  <c r="EC870" i="381"/>
  <c r="EB870" i="381"/>
  <c r="EA870" i="381"/>
  <c r="DZ870" i="381"/>
  <c r="DY870" i="381"/>
  <c r="DV870" i="381"/>
  <c r="DU870" i="381"/>
  <c r="DT870" i="381"/>
  <c r="DS870" i="381"/>
  <c r="DR870" i="381"/>
  <c r="DQ870" i="381"/>
  <c r="DF870" i="381"/>
  <c r="FR870" i="381" s="1"/>
  <c r="DA870" i="381"/>
  <c r="DB870" i="381" s="1"/>
  <c r="CR870" i="381"/>
  <c r="CP870" i="381"/>
  <c r="CO870" i="381"/>
  <c r="CN870" i="381"/>
  <c r="BT870" i="381"/>
  <c r="AU870" i="381"/>
  <c r="AS870" i="381"/>
  <c r="AN870" i="381"/>
  <c r="AM870" i="381"/>
  <c r="AL870" i="381"/>
  <c r="AK870" i="381"/>
  <c r="AJ870" i="381"/>
  <c r="AI870" i="381"/>
  <c r="AH870" i="381"/>
  <c r="AG870" i="381"/>
  <c r="AF870" i="381"/>
  <c r="AE870" i="381"/>
  <c r="AD870" i="381"/>
  <c r="AC870" i="381"/>
  <c r="G870" i="381"/>
  <c r="AR870" i="381" s="1"/>
  <c r="AV870" i="381" s="1"/>
  <c r="E870" i="381"/>
  <c r="C870" i="381"/>
  <c r="EF542" i="381"/>
  <c r="EF540" i="381"/>
  <c r="EF538" i="381"/>
  <c r="EF519" i="381"/>
  <c r="EF518" i="381"/>
  <c r="EF516" i="381"/>
  <c r="EF515" i="381"/>
  <c r="FV963" i="381"/>
  <c r="FU963" i="381"/>
  <c r="FT963" i="381"/>
  <c r="FS963" i="381"/>
  <c r="FR963" i="381"/>
  <c r="FQ963" i="381"/>
  <c r="FP963" i="381"/>
  <c r="FJ963" i="381"/>
  <c r="EU963" i="381"/>
  <c r="EC963" i="381"/>
  <c r="EB963" i="381"/>
  <c r="EA963" i="381"/>
  <c r="DZ963" i="381"/>
  <c r="DY963" i="381"/>
  <c r="DV963" i="381"/>
  <c r="DU963" i="381"/>
  <c r="DT963" i="381"/>
  <c r="DS963" i="381"/>
  <c r="DR963" i="381"/>
  <c r="DQ963" i="381"/>
  <c r="DA963" i="381"/>
  <c r="DB963" i="381" s="1"/>
  <c r="CR963" i="381"/>
  <c r="CP963" i="381"/>
  <c r="CO963" i="381"/>
  <c r="CN963" i="381"/>
  <c r="BT963" i="381"/>
  <c r="AU963" i="381"/>
  <c r="AT963" i="381"/>
  <c r="AS963" i="381"/>
  <c r="AN963" i="381"/>
  <c r="AM963" i="381"/>
  <c r="AL963" i="381"/>
  <c r="AK963" i="381"/>
  <c r="AJ963" i="381"/>
  <c r="AI963" i="381"/>
  <c r="AH963" i="381"/>
  <c r="AG963" i="381"/>
  <c r="AF963" i="381"/>
  <c r="AE963" i="381"/>
  <c r="AD963" i="381"/>
  <c r="AC963" i="381"/>
  <c r="G963" i="381"/>
  <c r="AR963" i="381" s="1"/>
  <c r="E963" i="381"/>
  <c r="C963" i="381"/>
  <c r="FV962" i="381"/>
  <c r="FU962" i="381"/>
  <c r="FT962" i="381"/>
  <c r="FS962" i="381"/>
  <c r="FR962" i="381"/>
  <c r="FQ962" i="381"/>
  <c r="FP962" i="381"/>
  <c r="FJ962" i="381"/>
  <c r="EU962" i="381"/>
  <c r="EC962" i="381"/>
  <c r="ED962" i="381" s="1"/>
  <c r="EB962" i="381"/>
  <c r="EA962" i="381"/>
  <c r="DZ962" i="381"/>
  <c r="DY962" i="381"/>
  <c r="DV962" i="381"/>
  <c r="DU962" i="381"/>
  <c r="DT962" i="381"/>
  <c r="DS962" i="381"/>
  <c r="DR962" i="381"/>
  <c r="DQ962" i="381"/>
  <c r="DA962" i="381"/>
  <c r="DB962" i="381" s="1"/>
  <c r="CR962" i="381"/>
  <c r="CP962" i="381"/>
  <c r="CO962" i="381"/>
  <c r="CN962" i="381"/>
  <c r="BT962" i="381"/>
  <c r="AU962" i="381"/>
  <c r="AT962" i="381"/>
  <c r="AS962" i="381"/>
  <c r="AN962" i="381"/>
  <c r="AM962" i="381"/>
  <c r="AL962" i="381"/>
  <c r="AK962" i="381"/>
  <c r="AJ962" i="381"/>
  <c r="AI962" i="381"/>
  <c r="AH962" i="381"/>
  <c r="AG962" i="381"/>
  <c r="AF962" i="381"/>
  <c r="AE962" i="381"/>
  <c r="AD962" i="381"/>
  <c r="AC962" i="381"/>
  <c r="G962" i="381"/>
  <c r="AR962" i="381" s="1"/>
  <c r="AV962" i="381" s="1"/>
  <c r="E962" i="381"/>
  <c r="C962" i="381"/>
  <c r="FV961" i="381"/>
  <c r="FU961" i="381"/>
  <c r="FT961" i="381"/>
  <c r="FS961" i="381"/>
  <c r="FR961" i="381"/>
  <c r="FQ961" i="381"/>
  <c r="FP961" i="381"/>
  <c r="FJ961" i="381"/>
  <c r="EU961" i="381"/>
  <c r="EC961" i="381"/>
  <c r="EB961" i="381"/>
  <c r="EA961" i="381"/>
  <c r="DZ961" i="381"/>
  <c r="DY961" i="381"/>
  <c r="DV961" i="381"/>
  <c r="DU961" i="381"/>
  <c r="DT961" i="381"/>
  <c r="DS961" i="381"/>
  <c r="DR961" i="381"/>
  <c r="DQ961" i="381"/>
  <c r="DA961" i="381"/>
  <c r="DB961" i="381" s="1"/>
  <c r="CR961" i="381"/>
  <c r="CP961" i="381"/>
  <c r="CO961" i="381"/>
  <c r="CN961" i="381"/>
  <c r="BT961" i="381"/>
  <c r="AU961" i="381"/>
  <c r="AT961" i="381"/>
  <c r="AS961" i="381"/>
  <c r="AN961" i="381"/>
  <c r="AM961" i="381"/>
  <c r="AL961" i="381"/>
  <c r="AK961" i="381"/>
  <c r="AJ961" i="381"/>
  <c r="AI961" i="381"/>
  <c r="AH961" i="381"/>
  <c r="AG961" i="381"/>
  <c r="AF961" i="381"/>
  <c r="AE961" i="381"/>
  <c r="AD961" i="381"/>
  <c r="AC961" i="381"/>
  <c r="G961" i="381"/>
  <c r="AR961" i="381" s="1"/>
  <c r="E961" i="381"/>
  <c r="C961" i="381"/>
  <c r="FV960" i="381"/>
  <c r="FU960" i="381"/>
  <c r="FT960" i="381"/>
  <c r="FS960" i="381"/>
  <c r="FR960" i="381"/>
  <c r="FQ960" i="381"/>
  <c r="FP960" i="381"/>
  <c r="FJ960" i="381"/>
  <c r="EU960" i="381"/>
  <c r="EK960" i="381"/>
  <c r="EC960" i="381"/>
  <c r="ED960" i="381" s="1"/>
  <c r="EB960" i="381"/>
  <c r="EA960" i="381"/>
  <c r="DZ960" i="381"/>
  <c r="DY960" i="381"/>
  <c r="DV960" i="381"/>
  <c r="DU960" i="381"/>
  <c r="DT960" i="381"/>
  <c r="DS960" i="381"/>
  <c r="DR960" i="381"/>
  <c r="DQ960" i="381"/>
  <c r="DA960" i="381"/>
  <c r="DB960" i="381" s="1"/>
  <c r="CR960" i="381"/>
  <c r="CP960" i="381"/>
  <c r="CO960" i="381"/>
  <c r="CN960" i="381"/>
  <c r="BT960" i="381"/>
  <c r="AU960" i="381"/>
  <c r="AT960" i="381"/>
  <c r="AS960" i="381"/>
  <c r="AN960" i="381"/>
  <c r="AM960" i="381"/>
  <c r="AL960" i="381"/>
  <c r="AK960" i="381"/>
  <c r="AJ960" i="381"/>
  <c r="AI960" i="381"/>
  <c r="AH960" i="381"/>
  <c r="AG960" i="381"/>
  <c r="AF960" i="381"/>
  <c r="AE960" i="381"/>
  <c r="AD960" i="381"/>
  <c r="AC960" i="381"/>
  <c r="G960" i="381"/>
  <c r="AR960" i="381" s="1"/>
  <c r="E960" i="381"/>
  <c r="C960" i="381"/>
  <c r="EC956" i="381"/>
  <c r="CR919" i="381"/>
  <c r="CR918" i="381"/>
  <c r="CR917" i="381"/>
  <c r="CR916" i="381"/>
  <c r="CR915" i="381"/>
  <c r="CR914" i="381"/>
  <c r="CR913" i="381"/>
  <c r="CR912" i="381"/>
  <c r="FV959" i="381"/>
  <c r="FU959" i="381"/>
  <c r="FT959" i="381"/>
  <c r="FS959" i="381"/>
  <c r="FR959" i="381"/>
  <c r="FQ959" i="381"/>
  <c r="FP959" i="381"/>
  <c r="EU959" i="381"/>
  <c r="EC959" i="381"/>
  <c r="ED959" i="381" s="1"/>
  <c r="EB959" i="381"/>
  <c r="EA959" i="381"/>
  <c r="DZ959" i="381"/>
  <c r="DY959" i="381"/>
  <c r="DV959" i="381"/>
  <c r="DU959" i="381"/>
  <c r="DT959" i="381"/>
  <c r="DS959" i="381"/>
  <c r="DR959" i="381"/>
  <c r="DQ959" i="381"/>
  <c r="CR959" i="381"/>
  <c r="CP959" i="381"/>
  <c r="CO959" i="381"/>
  <c r="CN959" i="381"/>
  <c r="BT959" i="381"/>
  <c r="AU959" i="381"/>
  <c r="AT959" i="381"/>
  <c r="AS959" i="381"/>
  <c r="AN959" i="381"/>
  <c r="AM959" i="381"/>
  <c r="AL959" i="381"/>
  <c r="AK959" i="381"/>
  <c r="AJ959" i="381"/>
  <c r="AI959" i="381"/>
  <c r="AH959" i="381"/>
  <c r="AG959" i="381"/>
  <c r="AF959" i="381"/>
  <c r="AE959" i="381"/>
  <c r="AD959" i="381"/>
  <c r="AC959" i="381"/>
  <c r="G959" i="381"/>
  <c r="AR959" i="381" s="1"/>
  <c r="E959" i="381"/>
  <c r="C959" i="381"/>
  <c r="FV958" i="381"/>
  <c r="FU958" i="381"/>
  <c r="FT958" i="381"/>
  <c r="FS958" i="381"/>
  <c r="FR958" i="381"/>
  <c r="FQ958" i="381"/>
  <c r="FP958" i="381"/>
  <c r="EU958" i="381"/>
  <c r="EC958" i="381"/>
  <c r="EB958" i="381"/>
  <c r="EA958" i="381"/>
  <c r="DZ958" i="381"/>
  <c r="DY958" i="381"/>
  <c r="DV958" i="381"/>
  <c r="DU958" i="381"/>
  <c r="DT958" i="381"/>
  <c r="DS958" i="381"/>
  <c r="DR958" i="381"/>
  <c r="DQ958" i="381"/>
  <c r="CR958" i="381"/>
  <c r="CP958" i="381"/>
  <c r="CO958" i="381"/>
  <c r="CN958" i="381"/>
  <c r="BT958" i="381"/>
  <c r="AU958" i="381"/>
  <c r="AT958" i="381"/>
  <c r="AS958" i="381"/>
  <c r="AR958" i="381"/>
  <c r="AV958" i="381" s="1"/>
  <c r="AN958" i="381"/>
  <c r="AM958" i="381"/>
  <c r="AL958" i="381"/>
  <c r="AK958" i="381"/>
  <c r="AJ958" i="381"/>
  <c r="AI958" i="381"/>
  <c r="AH958" i="381"/>
  <c r="AG958" i="381"/>
  <c r="AF958" i="381"/>
  <c r="AE958" i="381"/>
  <c r="AD958" i="381"/>
  <c r="AC958" i="381"/>
  <c r="E958" i="381"/>
  <c r="C958" i="381"/>
  <c r="FV957" i="381"/>
  <c r="FU957" i="381"/>
  <c r="FT957" i="381"/>
  <c r="FS957" i="381"/>
  <c r="FR957" i="381"/>
  <c r="FQ957" i="381"/>
  <c r="FP957" i="381"/>
  <c r="EU957" i="381"/>
  <c r="EC957" i="381"/>
  <c r="EB957" i="381"/>
  <c r="EA957" i="381"/>
  <c r="DZ957" i="381"/>
  <c r="DY957" i="381"/>
  <c r="DV957" i="381"/>
  <c r="DU957" i="381"/>
  <c r="DT957" i="381"/>
  <c r="DS957" i="381"/>
  <c r="DR957" i="381"/>
  <c r="DQ957" i="381"/>
  <c r="CR957" i="381"/>
  <c r="CP957" i="381"/>
  <c r="CO957" i="381"/>
  <c r="CN957" i="381"/>
  <c r="BT957" i="381"/>
  <c r="AU957" i="381"/>
  <c r="AT957" i="381"/>
  <c r="AS957" i="381"/>
  <c r="AR957" i="381"/>
  <c r="EE957" i="381" s="1"/>
  <c r="EF957" i="381" s="1"/>
  <c r="AN957" i="381"/>
  <c r="AM957" i="381"/>
  <c r="AL957" i="381"/>
  <c r="AK957" i="381"/>
  <c r="AJ957" i="381"/>
  <c r="AI957" i="381"/>
  <c r="AH957" i="381"/>
  <c r="AG957" i="381"/>
  <c r="AF957" i="381"/>
  <c r="AE957" i="381"/>
  <c r="AD957" i="381"/>
  <c r="AC957" i="381"/>
  <c r="FV956" i="381"/>
  <c r="FU956" i="381"/>
  <c r="FT956" i="381"/>
  <c r="FS956" i="381"/>
  <c r="FR956" i="381"/>
  <c r="FQ956" i="381"/>
  <c r="FP956" i="381"/>
  <c r="EU956" i="381"/>
  <c r="EB956" i="381"/>
  <c r="EA956" i="381"/>
  <c r="DZ956" i="381"/>
  <c r="DY956" i="381"/>
  <c r="DV956" i="381"/>
  <c r="DU956" i="381"/>
  <c r="DT956" i="381"/>
  <c r="DS956" i="381"/>
  <c r="DR956" i="381"/>
  <c r="DQ956" i="381"/>
  <c r="CR956" i="381"/>
  <c r="CP956" i="381"/>
  <c r="CO956" i="381"/>
  <c r="CN956" i="381"/>
  <c r="BT956" i="381"/>
  <c r="AU956" i="381"/>
  <c r="AT956" i="381"/>
  <c r="AS956" i="381"/>
  <c r="AN956" i="381"/>
  <c r="AM956" i="381"/>
  <c r="AL956" i="381"/>
  <c r="AK956" i="381"/>
  <c r="AJ956" i="381"/>
  <c r="AI956" i="381"/>
  <c r="AH956" i="381"/>
  <c r="AG956" i="381"/>
  <c r="AF956" i="381"/>
  <c r="AE956" i="381"/>
  <c r="AD956" i="381"/>
  <c r="AC956" i="381"/>
  <c r="G956" i="381"/>
  <c r="E956" i="381"/>
  <c r="C956" i="381"/>
  <c r="FV955" i="381"/>
  <c r="FU955" i="381"/>
  <c r="FT955" i="381"/>
  <c r="FS955" i="381"/>
  <c r="FR955" i="381"/>
  <c r="FQ955" i="381"/>
  <c r="FP955" i="381"/>
  <c r="EU955" i="381"/>
  <c r="EC955" i="381"/>
  <c r="ED955" i="381" s="1"/>
  <c r="EB955" i="381"/>
  <c r="EA955" i="381"/>
  <c r="DZ955" i="381"/>
  <c r="DY955" i="381"/>
  <c r="DV955" i="381"/>
  <c r="DU955" i="381"/>
  <c r="DT955" i="381"/>
  <c r="DS955" i="381"/>
  <c r="DR955" i="381"/>
  <c r="DQ955" i="381"/>
  <c r="CR955" i="381"/>
  <c r="CP955" i="381"/>
  <c r="CO955" i="381"/>
  <c r="CN955" i="381"/>
  <c r="BT955" i="381"/>
  <c r="AU955" i="381"/>
  <c r="AT955" i="381"/>
  <c r="AS955" i="381"/>
  <c r="AR955" i="381"/>
  <c r="AV955" i="381" s="1"/>
  <c r="AN955" i="381"/>
  <c r="AM955" i="381"/>
  <c r="AL955" i="381"/>
  <c r="AK955" i="381"/>
  <c r="AJ955" i="381"/>
  <c r="AI955" i="381"/>
  <c r="AH955" i="381"/>
  <c r="AG955" i="381"/>
  <c r="AF955" i="381"/>
  <c r="AE955" i="381"/>
  <c r="AD955" i="381"/>
  <c r="AC955" i="381"/>
  <c r="E955" i="381"/>
  <c r="C955" i="381"/>
  <c r="FV954" i="381"/>
  <c r="FU954" i="381"/>
  <c r="FT954" i="381"/>
  <c r="FS954" i="381"/>
  <c r="FR954" i="381"/>
  <c r="FQ954" i="381"/>
  <c r="FP954" i="381"/>
  <c r="EU954" i="381"/>
  <c r="EC954" i="381"/>
  <c r="ED954" i="381" s="1"/>
  <c r="EB954" i="381"/>
  <c r="EA954" i="381"/>
  <c r="DZ954" i="381"/>
  <c r="DY954" i="381"/>
  <c r="DV954" i="381"/>
  <c r="DU954" i="381"/>
  <c r="DT954" i="381"/>
  <c r="DS954" i="381"/>
  <c r="DR954" i="381"/>
  <c r="DQ954" i="381"/>
  <c r="CR954" i="381"/>
  <c r="CP954" i="381"/>
  <c r="CO954" i="381"/>
  <c r="CN954" i="381"/>
  <c r="BT954" i="381"/>
  <c r="AU954" i="381"/>
  <c r="AT954" i="381"/>
  <c r="AS954" i="381"/>
  <c r="AR954" i="381"/>
  <c r="EE954" i="381" s="1"/>
  <c r="EF954" i="381" s="1"/>
  <c r="AN954" i="381"/>
  <c r="AM954" i="381"/>
  <c r="AL954" i="381"/>
  <c r="AK954" i="381"/>
  <c r="AJ954" i="381"/>
  <c r="AI954" i="381"/>
  <c r="AH954" i="381"/>
  <c r="AG954" i="381"/>
  <c r="AF954" i="381"/>
  <c r="AE954" i="381"/>
  <c r="AD954" i="381"/>
  <c r="AC954" i="381"/>
  <c r="FV953" i="381"/>
  <c r="FU953" i="381"/>
  <c r="FT953" i="381"/>
  <c r="FS953" i="381"/>
  <c r="FR953" i="381"/>
  <c r="FQ953" i="381"/>
  <c r="FP953" i="381"/>
  <c r="EU953" i="381"/>
  <c r="EC953" i="381"/>
  <c r="EB953" i="381"/>
  <c r="EA953" i="381"/>
  <c r="DZ953" i="381"/>
  <c r="DY953" i="381"/>
  <c r="DV953" i="381"/>
  <c r="DU953" i="381"/>
  <c r="DT953" i="381"/>
  <c r="DS953" i="381"/>
  <c r="DR953" i="381"/>
  <c r="DQ953" i="381"/>
  <c r="CR953" i="381"/>
  <c r="CP953" i="381"/>
  <c r="CO953" i="381"/>
  <c r="CN953" i="381"/>
  <c r="BT953" i="381"/>
  <c r="AU953" i="381"/>
  <c r="AT953" i="381"/>
  <c r="AS953" i="381"/>
  <c r="AN953" i="381"/>
  <c r="AM953" i="381"/>
  <c r="AL953" i="381"/>
  <c r="AK953" i="381"/>
  <c r="AJ953" i="381"/>
  <c r="AI953" i="381"/>
  <c r="AH953" i="381"/>
  <c r="AG953" i="381"/>
  <c r="AF953" i="381"/>
  <c r="AE953" i="381"/>
  <c r="AD953" i="381"/>
  <c r="AC953" i="381"/>
  <c r="G953" i="381"/>
  <c r="E953" i="381"/>
  <c r="C953" i="381"/>
  <c r="FV952" i="381"/>
  <c r="FU952" i="381"/>
  <c r="FT952" i="381"/>
  <c r="FS952" i="381"/>
  <c r="FQ952" i="381"/>
  <c r="FP952" i="381"/>
  <c r="EU952" i="381"/>
  <c r="EC952" i="381"/>
  <c r="EB952" i="381"/>
  <c r="EA952" i="381"/>
  <c r="DZ952" i="381"/>
  <c r="DY952" i="381"/>
  <c r="DV952" i="381"/>
  <c r="DU952" i="381"/>
  <c r="DT952" i="381"/>
  <c r="DS952" i="381"/>
  <c r="DR952" i="381"/>
  <c r="DQ952" i="381"/>
  <c r="FR952" i="381"/>
  <c r="CR952" i="381"/>
  <c r="CP952" i="381"/>
  <c r="CO952" i="381"/>
  <c r="CN952" i="381"/>
  <c r="BT952" i="381"/>
  <c r="AU952" i="381"/>
  <c r="AT952" i="381"/>
  <c r="AS952" i="381"/>
  <c r="AR952" i="381"/>
  <c r="AV952" i="381" s="1"/>
  <c r="AN952" i="381"/>
  <c r="AM952" i="381"/>
  <c r="AL952" i="381"/>
  <c r="AK952" i="381"/>
  <c r="AJ952" i="381"/>
  <c r="AI952" i="381"/>
  <c r="AH952" i="381"/>
  <c r="AG952" i="381"/>
  <c r="AF952" i="381"/>
  <c r="AE952" i="381"/>
  <c r="AD952" i="381"/>
  <c r="AC952" i="381"/>
  <c r="E952" i="381"/>
  <c r="C952" i="381"/>
  <c r="FV951" i="381"/>
  <c r="FU951" i="381"/>
  <c r="FT951" i="381"/>
  <c r="FS951" i="381"/>
  <c r="FR951" i="381"/>
  <c r="FQ951" i="381"/>
  <c r="FP951" i="381"/>
  <c r="EU951" i="381"/>
  <c r="EC951" i="381"/>
  <c r="ED951" i="381" s="1"/>
  <c r="EB951" i="381"/>
  <c r="EA951" i="381"/>
  <c r="DZ951" i="381"/>
  <c r="DY951" i="381"/>
  <c r="DV951" i="381"/>
  <c r="DU951" i="381"/>
  <c r="DT951" i="381"/>
  <c r="DS951" i="381"/>
  <c r="DR951" i="381"/>
  <c r="DQ951" i="381"/>
  <c r="CR951" i="381"/>
  <c r="CP951" i="381"/>
  <c r="CO951" i="381"/>
  <c r="CN951" i="381"/>
  <c r="BT951" i="381"/>
  <c r="AU951" i="381"/>
  <c r="AT951" i="381"/>
  <c r="AS951" i="381"/>
  <c r="AR951" i="381"/>
  <c r="EE951" i="381" s="1"/>
  <c r="EF951" i="381" s="1"/>
  <c r="AN951" i="381"/>
  <c r="AM951" i="381"/>
  <c r="AL951" i="381"/>
  <c r="AK951" i="381"/>
  <c r="AJ951" i="381"/>
  <c r="AI951" i="381"/>
  <c r="AH951" i="381"/>
  <c r="AG951" i="381"/>
  <c r="AF951" i="381"/>
  <c r="AE951" i="381"/>
  <c r="AD951" i="381"/>
  <c r="AC951" i="381"/>
  <c r="FV950" i="381"/>
  <c r="FU950" i="381"/>
  <c r="FT950" i="381"/>
  <c r="FS950" i="381"/>
  <c r="FR950" i="381"/>
  <c r="FQ950" i="381"/>
  <c r="FP950" i="381"/>
  <c r="EU950" i="381"/>
  <c r="EC950" i="381"/>
  <c r="EB950" i="381"/>
  <c r="EA950" i="381"/>
  <c r="DZ950" i="381"/>
  <c r="DY950" i="381"/>
  <c r="DV950" i="381"/>
  <c r="DU950" i="381"/>
  <c r="DT950" i="381"/>
  <c r="DS950" i="381"/>
  <c r="DR950" i="381"/>
  <c r="DQ950" i="381"/>
  <c r="CR950" i="381"/>
  <c r="CP950" i="381"/>
  <c r="CO950" i="381"/>
  <c r="CN950" i="381"/>
  <c r="BT950" i="381"/>
  <c r="AU950" i="381"/>
  <c r="AT950" i="381"/>
  <c r="AS950" i="381"/>
  <c r="AN950" i="381"/>
  <c r="AM950" i="381"/>
  <c r="AL950" i="381"/>
  <c r="AK950" i="381"/>
  <c r="AJ950" i="381"/>
  <c r="AI950" i="381"/>
  <c r="AH950" i="381"/>
  <c r="AG950" i="381"/>
  <c r="AF950" i="381"/>
  <c r="AE950" i="381"/>
  <c r="AD950" i="381"/>
  <c r="AC950" i="381"/>
  <c r="G950" i="381"/>
  <c r="E950" i="381"/>
  <c r="C950" i="381"/>
  <c r="FV949" i="381"/>
  <c r="FU949" i="381"/>
  <c r="FT949" i="381"/>
  <c r="FS949" i="381"/>
  <c r="FR949" i="381"/>
  <c r="FQ949" i="381"/>
  <c r="FP949" i="381"/>
  <c r="EU949" i="381"/>
  <c r="EC949" i="381"/>
  <c r="EB949" i="381"/>
  <c r="EA949" i="381"/>
  <c r="DZ949" i="381"/>
  <c r="DY949" i="381"/>
  <c r="DV949" i="381"/>
  <c r="DU949" i="381"/>
  <c r="DT949" i="381"/>
  <c r="DS949" i="381"/>
  <c r="DR949" i="381"/>
  <c r="DQ949" i="381"/>
  <c r="CP949" i="381"/>
  <c r="CO949" i="381"/>
  <c r="CN949" i="381"/>
  <c r="BT949" i="381"/>
  <c r="AU949" i="381"/>
  <c r="AT949" i="381"/>
  <c r="AS949" i="381"/>
  <c r="AN949" i="381"/>
  <c r="AM949" i="381"/>
  <c r="AL949" i="381"/>
  <c r="AK949" i="381"/>
  <c r="AJ949" i="381"/>
  <c r="AI949" i="381"/>
  <c r="AH949" i="381"/>
  <c r="AG949" i="381"/>
  <c r="AF949" i="381"/>
  <c r="AE949" i="381"/>
  <c r="AD949" i="381"/>
  <c r="AC949" i="381"/>
  <c r="G949" i="381"/>
  <c r="E949" i="381"/>
  <c r="C949" i="381"/>
  <c r="FV948" i="381"/>
  <c r="FU948" i="381"/>
  <c r="FT948" i="381"/>
  <c r="FS948" i="381"/>
  <c r="FR948" i="381"/>
  <c r="FQ948" i="381"/>
  <c r="FP948" i="381"/>
  <c r="EU948" i="381"/>
  <c r="EC948" i="381"/>
  <c r="ED948" i="381" s="1"/>
  <c r="EB948" i="381"/>
  <c r="EA948" i="381"/>
  <c r="DZ948" i="381"/>
  <c r="DY948" i="381"/>
  <c r="DV948" i="381"/>
  <c r="DU948" i="381"/>
  <c r="DT948" i="381"/>
  <c r="DS948" i="381"/>
  <c r="DR948" i="381"/>
  <c r="DQ948" i="381"/>
  <c r="CR948" i="381"/>
  <c r="CP948" i="381"/>
  <c r="CO948" i="381"/>
  <c r="CN948" i="381"/>
  <c r="BT948" i="381"/>
  <c r="AU948" i="381"/>
  <c r="AT948" i="381"/>
  <c r="AS948" i="381"/>
  <c r="AN948" i="381"/>
  <c r="AM948" i="381"/>
  <c r="AL948" i="381"/>
  <c r="AK948" i="381"/>
  <c r="AJ948" i="381"/>
  <c r="AI948" i="381"/>
  <c r="AH948" i="381"/>
  <c r="AG948" i="381"/>
  <c r="AF948" i="381"/>
  <c r="AE948" i="381"/>
  <c r="AD948" i="381"/>
  <c r="AC948" i="381"/>
  <c r="G948" i="381"/>
  <c r="AR948" i="381" s="1"/>
  <c r="C948" i="381"/>
  <c r="FV947" i="381"/>
  <c r="FU947" i="381"/>
  <c r="FT947" i="381"/>
  <c r="FS947" i="381"/>
  <c r="FR947" i="381"/>
  <c r="FQ947" i="381"/>
  <c r="FP947" i="381"/>
  <c r="EU947" i="381"/>
  <c r="EC947" i="381"/>
  <c r="ED947" i="381" s="1"/>
  <c r="EB947" i="381"/>
  <c r="EA947" i="381"/>
  <c r="DZ947" i="381"/>
  <c r="DY947" i="381"/>
  <c r="DV947" i="381"/>
  <c r="DU947" i="381"/>
  <c r="DT947" i="381"/>
  <c r="DS947" i="381"/>
  <c r="DR947" i="381"/>
  <c r="DQ947" i="381"/>
  <c r="CR947" i="381"/>
  <c r="CP947" i="381"/>
  <c r="CO947" i="381"/>
  <c r="CN947" i="381"/>
  <c r="BT947" i="381"/>
  <c r="AU947" i="381"/>
  <c r="AT947" i="381"/>
  <c r="AS947" i="381"/>
  <c r="AN947" i="381"/>
  <c r="AM947" i="381"/>
  <c r="AL947" i="381"/>
  <c r="AK947" i="381"/>
  <c r="AJ947" i="381"/>
  <c r="AI947" i="381"/>
  <c r="AH947" i="381"/>
  <c r="AG947" i="381"/>
  <c r="AF947" i="381"/>
  <c r="AE947" i="381"/>
  <c r="AD947" i="381"/>
  <c r="AC947" i="381"/>
  <c r="G947" i="381"/>
  <c r="AR947" i="381" s="1"/>
  <c r="C947" i="381"/>
  <c r="FV946" i="381"/>
  <c r="FU946" i="381"/>
  <c r="FT946" i="381"/>
  <c r="FS946" i="381"/>
  <c r="FR946" i="381"/>
  <c r="FQ946" i="381"/>
  <c r="FP946" i="381"/>
  <c r="EU946" i="381"/>
  <c r="EC946" i="381"/>
  <c r="EB946" i="381"/>
  <c r="EA946" i="381"/>
  <c r="DZ946" i="381"/>
  <c r="DY946" i="381"/>
  <c r="DV946" i="381"/>
  <c r="DU946" i="381"/>
  <c r="DT946" i="381"/>
  <c r="DS946" i="381"/>
  <c r="DR946" i="381"/>
  <c r="DQ946" i="381"/>
  <c r="CR946" i="381"/>
  <c r="CP946" i="381"/>
  <c r="CO946" i="381"/>
  <c r="CN946" i="381"/>
  <c r="BT946" i="381"/>
  <c r="AU946" i="381"/>
  <c r="AT946" i="381"/>
  <c r="AS946" i="381"/>
  <c r="AR946" i="381"/>
  <c r="EE946" i="381" s="1"/>
  <c r="EF946" i="381" s="1"/>
  <c r="AN946" i="381"/>
  <c r="AM946" i="381"/>
  <c r="AL946" i="381"/>
  <c r="AK946" i="381"/>
  <c r="AJ946" i="381"/>
  <c r="AI946" i="381"/>
  <c r="AH946" i="381"/>
  <c r="AG946" i="381"/>
  <c r="AF946" i="381"/>
  <c r="AE946" i="381"/>
  <c r="AD946" i="381"/>
  <c r="AC946" i="381"/>
  <c r="C946" i="381"/>
  <c r="FV945" i="381"/>
  <c r="FU945" i="381"/>
  <c r="FT945" i="381"/>
  <c r="FS945" i="381"/>
  <c r="FR945" i="381"/>
  <c r="FQ945" i="381"/>
  <c r="FP945" i="381"/>
  <c r="EU945" i="381"/>
  <c r="EE945" i="381"/>
  <c r="EF945" i="381" s="1"/>
  <c r="EC945" i="381"/>
  <c r="EB945" i="381"/>
  <c r="EA945" i="381"/>
  <c r="DZ945" i="381"/>
  <c r="DY945" i="381"/>
  <c r="DV945" i="381"/>
  <c r="DU945" i="381"/>
  <c r="DT945" i="381"/>
  <c r="DS945" i="381"/>
  <c r="DR945" i="381"/>
  <c r="DQ945" i="381"/>
  <c r="DA945" i="381"/>
  <c r="DB945" i="381" s="1"/>
  <c r="CR945" i="381"/>
  <c r="CP945" i="381"/>
  <c r="CO945" i="381"/>
  <c r="CN945" i="381"/>
  <c r="BT945" i="381"/>
  <c r="AV945" i="381"/>
  <c r="AU945" i="381"/>
  <c r="AT945" i="381"/>
  <c r="AS945" i="381"/>
  <c r="AN945" i="381"/>
  <c r="AM945" i="381"/>
  <c r="AL945" i="381"/>
  <c r="AK945" i="381"/>
  <c r="AJ945" i="381"/>
  <c r="AI945" i="381"/>
  <c r="AH945" i="381"/>
  <c r="AG945" i="381"/>
  <c r="AF945" i="381"/>
  <c r="AE945" i="381"/>
  <c r="AD945" i="381"/>
  <c r="AC945" i="381"/>
  <c r="FV944" i="381"/>
  <c r="FU944" i="381"/>
  <c r="FT944" i="381"/>
  <c r="FS944" i="381"/>
  <c r="FR944" i="381"/>
  <c r="FQ944" i="381"/>
  <c r="FP944" i="381"/>
  <c r="FJ944" i="381"/>
  <c r="EU944" i="381"/>
  <c r="EC944" i="381"/>
  <c r="EB944" i="381"/>
  <c r="EA944" i="381"/>
  <c r="DZ944" i="381"/>
  <c r="DY944" i="381"/>
  <c r="DV944" i="381"/>
  <c r="DU944" i="381"/>
  <c r="DT944" i="381"/>
  <c r="DS944" i="381"/>
  <c r="DR944" i="381"/>
  <c r="DQ944" i="381"/>
  <c r="DA944" i="381"/>
  <c r="DB944" i="381" s="1"/>
  <c r="CR944" i="381"/>
  <c r="CP944" i="381"/>
  <c r="CO944" i="381"/>
  <c r="CN944" i="381"/>
  <c r="BT944" i="381"/>
  <c r="AU944" i="381"/>
  <c r="AT944" i="381"/>
  <c r="AS944" i="381"/>
  <c r="AR944" i="381"/>
  <c r="EE944" i="381" s="1"/>
  <c r="EF944" i="381" s="1"/>
  <c r="AN944" i="381"/>
  <c r="AM944" i="381"/>
  <c r="AL944" i="381"/>
  <c r="AK944" i="381"/>
  <c r="AJ944" i="381"/>
  <c r="AI944" i="381"/>
  <c r="AH944" i="381"/>
  <c r="AG944" i="381"/>
  <c r="AF944" i="381"/>
  <c r="AE944" i="381"/>
  <c r="AD944" i="381"/>
  <c r="AC944" i="381"/>
  <c r="C944" i="381"/>
  <c r="FV943" i="381"/>
  <c r="FU943" i="381"/>
  <c r="FT943" i="381"/>
  <c r="FS943" i="381"/>
  <c r="FQ943" i="381"/>
  <c r="FP943" i="381"/>
  <c r="FJ943" i="381"/>
  <c r="EU943" i="381"/>
  <c r="EK943" i="381"/>
  <c r="EC943" i="381"/>
  <c r="ED943" i="381" s="1"/>
  <c r="EB943" i="381"/>
  <c r="EA943" i="381"/>
  <c r="DZ943" i="381"/>
  <c r="DY943" i="381"/>
  <c r="DV943" i="381"/>
  <c r="DU943" i="381"/>
  <c r="DT943" i="381"/>
  <c r="DS943" i="381"/>
  <c r="DR943" i="381"/>
  <c r="DQ943" i="381"/>
  <c r="DF943" i="381"/>
  <c r="FR943" i="381" s="1"/>
  <c r="DA943" i="381"/>
  <c r="DB943" i="381" s="1"/>
  <c r="CR943" i="381"/>
  <c r="CP943" i="381"/>
  <c r="CO943" i="381"/>
  <c r="CN943" i="381"/>
  <c r="BT943" i="381"/>
  <c r="AU943" i="381"/>
  <c r="AT943" i="381"/>
  <c r="AS943" i="381"/>
  <c r="AR943" i="381"/>
  <c r="AV943" i="381" s="1"/>
  <c r="AN943" i="381"/>
  <c r="AM943" i="381"/>
  <c r="AL943" i="381"/>
  <c r="AK943" i="381"/>
  <c r="AJ943" i="381"/>
  <c r="AI943" i="381"/>
  <c r="AH943" i="381"/>
  <c r="AG943" i="381"/>
  <c r="AF943" i="381"/>
  <c r="AE943" i="381"/>
  <c r="AD943" i="381"/>
  <c r="AC943" i="381"/>
  <c r="E943" i="381"/>
  <c r="C943" i="381"/>
  <c r="FV942" i="381"/>
  <c r="FU942" i="381"/>
  <c r="FT942" i="381"/>
  <c r="FS942" i="381"/>
  <c r="FR942" i="381"/>
  <c r="FQ942" i="381"/>
  <c r="FP942" i="381"/>
  <c r="FJ942" i="381"/>
  <c r="EU942" i="381"/>
  <c r="EC942" i="381"/>
  <c r="EB942" i="381"/>
  <c r="EA942" i="381"/>
  <c r="DZ942" i="381"/>
  <c r="DY942" i="381"/>
  <c r="DV942" i="381"/>
  <c r="DU942" i="381"/>
  <c r="DT942" i="381"/>
  <c r="DS942" i="381"/>
  <c r="DR942" i="381"/>
  <c r="DQ942" i="381"/>
  <c r="DA942" i="381"/>
  <c r="DB942" i="381" s="1"/>
  <c r="CR942" i="381"/>
  <c r="CP942" i="381"/>
  <c r="CO942" i="381"/>
  <c r="CN942" i="381"/>
  <c r="BT942" i="381"/>
  <c r="AU942" i="381"/>
  <c r="AT942" i="381"/>
  <c r="AS942" i="381"/>
  <c r="AN942" i="381"/>
  <c r="AM942" i="381"/>
  <c r="AL942" i="381"/>
  <c r="AK942" i="381"/>
  <c r="AJ942" i="381"/>
  <c r="AI942" i="381"/>
  <c r="AH942" i="381"/>
  <c r="AG942" i="381"/>
  <c r="AF942" i="381"/>
  <c r="AE942" i="381"/>
  <c r="AD942" i="381"/>
  <c r="AC942" i="381"/>
  <c r="G942" i="381"/>
  <c r="AR942" i="381" s="1"/>
  <c r="E942" i="381"/>
  <c r="C942" i="381"/>
  <c r="FV941" i="381"/>
  <c r="FU941" i="381"/>
  <c r="FT941" i="381"/>
  <c r="FS941" i="381"/>
  <c r="FR941" i="381"/>
  <c r="FQ941" i="381"/>
  <c r="FP941" i="381"/>
  <c r="FJ941" i="381"/>
  <c r="EU941" i="381"/>
  <c r="EC941" i="381"/>
  <c r="ED941" i="381" s="1"/>
  <c r="EB941" i="381"/>
  <c r="EA941" i="381"/>
  <c r="DZ941" i="381"/>
  <c r="DY941" i="381"/>
  <c r="DV941" i="381"/>
  <c r="DU941" i="381"/>
  <c r="DT941" i="381"/>
  <c r="DS941" i="381"/>
  <c r="DR941" i="381"/>
  <c r="DQ941" i="381"/>
  <c r="DA941" i="381"/>
  <c r="DB941" i="381" s="1"/>
  <c r="CR941" i="381"/>
  <c r="CP941" i="381"/>
  <c r="CO941" i="381"/>
  <c r="CN941" i="381"/>
  <c r="BT941" i="381"/>
  <c r="AU941" i="381"/>
  <c r="AT941" i="381"/>
  <c r="AS941" i="381"/>
  <c r="AN941" i="381"/>
  <c r="AM941" i="381"/>
  <c r="AL941" i="381"/>
  <c r="AK941" i="381"/>
  <c r="AJ941" i="381"/>
  <c r="AI941" i="381"/>
  <c r="AH941" i="381"/>
  <c r="AG941" i="381"/>
  <c r="AF941" i="381"/>
  <c r="AE941" i="381"/>
  <c r="AD941" i="381"/>
  <c r="AC941" i="381"/>
  <c r="G941" i="381"/>
  <c r="AR941" i="381" s="1"/>
  <c r="E941" i="381"/>
  <c r="C941" i="381"/>
  <c r="C940" i="381"/>
  <c r="FP940" i="381"/>
  <c r="FP937" i="381"/>
  <c r="AV939" i="381"/>
  <c r="C925" i="381"/>
  <c r="FV939" i="381"/>
  <c r="FU939" i="381"/>
  <c r="FT939" i="381"/>
  <c r="FS939" i="381"/>
  <c r="FR939" i="381"/>
  <c r="FQ939" i="381"/>
  <c r="FP939" i="381"/>
  <c r="EU939" i="381"/>
  <c r="EC939" i="381"/>
  <c r="ED939" i="381" s="1"/>
  <c r="EB939" i="381"/>
  <c r="EA939" i="381"/>
  <c r="DZ939" i="381"/>
  <c r="DY939" i="381"/>
  <c r="DV939" i="381"/>
  <c r="DU939" i="381"/>
  <c r="DT939" i="381"/>
  <c r="DS939" i="381"/>
  <c r="DR939" i="381"/>
  <c r="DQ939" i="381"/>
  <c r="DA939" i="381"/>
  <c r="DB939" i="381" s="1"/>
  <c r="CR939" i="381"/>
  <c r="CP939" i="381"/>
  <c r="CO939" i="381"/>
  <c r="CN939" i="381"/>
  <c r="BT939" i="381"/>
  <c r="AU939" i="381"/>
  <c r="AT939" i="381"/>
  <c r="AS939" i="381"/>
  <c r="AN939" i="381"/>
  <c r="AM939" i="381"/>
  <c r="AL939" i="381"/>
  <c r="AK939" i="381"/>
  <c r="AJ939" i="381"/>
  <c r="AI939" i="381"/>
  <c r="AH939" i="381"/>
  <c r="AG939" i="381"/>
  <c r="AF939" i="381"/>
  <c r="AE939" i="381"/>
  <c r="AD939" i="381"/>
  <c r="AC939" i="381"/>
  <c r="E939" i="381"/>
  <c r="FV938" i="381"/>
  <c r="FU938" i="381"/>
  <c r="FT938" i="381"/>
  <c r="FS938" i="381"/>
  <c r="FR938" i="381"/>
  <c r="FQ938" i="381"/>
  <c r="FP938" i="381"/>
  <c r="EU938" i="381"/>
  <c r="EK938" i="381"/>
  <c r="EC938" i="381"/>
  <c r="ED938" i="381" s="1"/>
  <c r="EB938" i="381"/>
  <c r="EA938" i="381"/>
  <c r="DZ938" i="381"/>
  <c r="DY938" i="381"/>
  <c r="DV938" i="381"/>
  <c r="DU938" i="381"/>
  <c r="DT938" i="381"/>
  <c r="DS938" i="381"/>
  <c r="DR938" i="381"/>
  <c r="DQ938" i="381"/>
  <c r="DA938" i="381"/>
  <c r="DB938" i="381" s="1"/>
  <c r="CR938" i="381"/>
  <c r="CP938" i="381"/>
  <c r="CO938" i="381"/>
  <c r="CN938" i="381"/>
  <c r="BT938" i="381"/>
  <c r="AU938" i="381"/>
  <c r="AT938" i="381"/>
  <c r="AS938" i="381"/>
  <c r="AN938" i="381"/>
  <c r="AM938" i="381"/>
  <c r="AL938" i="381"/>
  <c r="AK938" i="381"/>
  <c r="AJ938" i="381"/>
  <c r="AI938" i="381"/>
  <c r="AH938" i="381"/>
  <c r="AG938" i="381"/>
  <c r="AF938" i="381"/>
  <c r="AE938" i="381"/>
  <c r="AD938" i="381"/>
  <c r="AC938" i="381"/>
  <c r="G938" i="381"/>
  <c r="E938" i="381"/>
  <c r="C938" i="381"/>
  <c r="FV936" i="381"/>
  <c r="FU936" i="381"/>
  <c r="FT936" i="381"/>
  <c r="FS936" i="381"/>
  <c r="FR936" i="381"/>
  <c r="FQ936" i="381"/>
  <c r="FP936" i="381"/>
  <c r="EU936" i="381"/>
  <c r="EC936" i="381"/>
  <c r="EB936" i="381"/>
  <c r="EA936" i="381"/>
  <c r="DZ936" i="381"/>
  <c r="DY936" i="381"/>
  <c r="DV936" i="381"/>
  <c r="DU936" i="381"/>
  <c r="DT936" i="381"/>
  <c r="DS936" i="381"/>
  <c r="DR936" i="381"/>
  <c r="DQ936" i="381"/>
  <c r="DA936" i="381"/>
  <c r="DB936" i="381" s="1"/>
  <c r="CR936" i="381"/>
  <c r="CP936" i="381"/>
  <c r="CO936" i="381"/>
  <c r="CN936" i="381"/>
  <c r="BT936" i="381"/>
  <c r="AU936" i="381"/>
  <c r="AT936" i="381"/>
  <c r="AS936" i="381"/>
  <c r="AR936" i="381"/>
  <c r="AV936" i="381" s="1"/>
  <c r="AN936" i="381"/>
  <c r="AM936" i="381"/>
  <c r="AL936" i="381"/>
  <c r="AK936" i="381"/>
  <c r="AJ936" i="381"/>
  <c r="AI936" i="381"/>
  <c r="AH936" i="381"/>
  <c r="AG936" i="381"/>
  <c r="AF936" i="381"/>
  <c r="AE936" i="381"/>
  <c r="AD936" i="381"/>
  <c r="AC936" i="381"/>
  <c r="E936" i="381"/>
  <c r="C936" i="381"/>
  <c r="FV935" i="381"/>
  <c r="FU935" i="381"/>
  <c r="FT935" i="381"/>
  <c r="FS935" i="381"/>
  <c r="FR935" i="381"/>
  <c r="FQ935" i="381"/>
  <c r="FP935" i="381"/>
  <c r="EU935" i="381"/>
  <c r="EC935" i="381"/>
  <c r="EB935" i="381"/>
  <c r="EA935" i="381"/>
  <c r="DZ935" i="381"/>
  <c r="DY935" i="381"/>
  <c r="DV935" i="381"/>
  <c r="DU935" i="381"/>
  <c r="DT935" i="381"/>
  <c r="DS935" i="381"/>
  <c r="DR935" i="381"/>
  <c r="DQ935" i="381"/>
  <c r="DA935" i="381"/>
  <c r="DB935" i="381" s="1"/>
  <c r="CR935" i="381"/>
  <c r="CP935" i="381"/>
  <c r="CO935" i="381"/>
  <c r="CN935" i="381"/>
  <c r="BT935" i="381"/>
  <c r="AU935" i="381"/>
  <c r="AT935" i="381"/>
  <c r="AS935" i="381"/>
  <c r="AN935" i="381"/>
  <c r="AM935" i="381"/>
  <c r="AL935" i="381"/>
  <c r="AK935" i="381"/>
  <c r="AJ935" i="381"/>
  <c r="AI935" i="381"/>
  <c r="AH935" i="381"/>
  <c r="AG935" i="381"/>
  <c r="AF935" i="381"/>
  <c r="AE935" i="381"/>
  <c r="AD935" i="381"/>
  <c r="AC935" i="381"/>
  <c r="G935" i="381"/>
  <c r="DN935" i="381" s="1"/>
  <c r="E935" i="381"/>
  <c r="C935" i="381"/>
  <c r="FV934" i="381"/>
  <c r="FU934" i="381"/>
  <c r="FT934" i="381"/>
  <c r="FS934" i="381"/>
  <c r="FR934" i="381"/>
  <c r="FQ934" i="381"/>
  <c r="FP934" i="381"/>
  <c r="EU934" i="381"/>
  <c r="EC934" i="381"/>
  <c r="ED934" i="381" s="1"/>
  <c r="EB934" i="381"/>
  <c r="EA934" i="381"/>
  <c r="DZ934" i="381"/>
  <c r="DY934" i="381"/>
  <c r="DV934" i="381"/>
  <c r="DU934" i="381"/>
  <c r="DT934" i="381"/>
  <c r="DS934" i="381"/>
  <c r="DR934" i="381"/>
  <c r="DQ934" i="381"/>
  <c r="DA934" i="381"/>
  <c r="DB934" i="381" s="1"/>
  <c r="CP934" i="381"/>
  <c r="CO934" i="381"/>
  <c r="CN934" i="381"/>
  <c r="BT934" i="381"/>
  <c r="AU934" i="381"/>
  <c r="AT934" i="381"/>
  <c r="AS934" i="381"/>
  <c r="AR934" i="381"/>
  <c r="AV934" i="381" s="1"/>
  <c r="AN934" i="381"/>
  <c r="AM934" i="381"/>
  <c r="AL934" i="381"/>
  <c r="AK934" i="381"/>
  <c r="AJ934" i="381"/>
  <c r="AI934" i="381"/>
  <c r="AH934" i="381"/>
  <c r="AG934" i="381"/>
  <c r="AF934" i="381"/>
  <c r="AE934" i="381"/>
  <c r="AD934" i="381"/>
  <c r="AC934" i="381"/>
  <c r="E934" i="381"/>
  <c r="C934" i="381"/>
  <c r="FV933" i="381"/>
  <c r="FU933" i="381"/>
  <c r="FT933" i="381"/>
  <c r="FS933" i="381"/>
  <c r="FR933" i="381"/>
  <c r="FQ933" i="381"/>
  <c r="FP933" i="381"/>
  <c r="EU933" i="381"/>
  <c r="EC933" i="381"/>
  <c r="EB933" i="381"/>
  <c r="EA933" i="381"/>
  <c r="DZ933" i="381"/>
  <c r="DY933" i="381"/>
  <c r="DV933" i="381"/>
  <c r="DU933" i="381"/>
  <c r="DT933" i="381"/>
  <c r="DS933" i="381"/>
  <c r="DR933" i="381"/>
  <c r="DQ933" i="381"/>
  <c r="DA933" i="381"/>
  <c r="DB933" i="381" s="1"/>
  <c r="CP933" i="381"/>
  <c r="CO933" i="381"/>
  <c r="CN933" i="381"/>
  <c r="BT933" i="381"/>
  <c r="AU933" i="381"/>
  <c r="AT933" i="381"/>
  <c r="AS933" i="381"/>
  <c r="AN933" i="381"/>
  <c r="AM933" i="381"/>
  <c r="AL933" i="381"/>
  <c r="AK933" i="381"/>
  <c r="AJ933" i="381"/>
  <c r="AI933" i="381"/>
  <c r="AH933" i="381"/>
  <c r="AG933" i="381"/>
  <c r="AF933" i="381"/>
  <c r="AE933" i="381"/>
  <c r="AD933" i="381"/>
  <c r="AC933" i="381"/>
  <c r="G933" i="381"/>
  <c r="DN933" i="381" s="1"/>
  <c r="E933" i="381"/>
  <c r="C933" i="381"/>
  <c r="FV932" i="381"/>
  <c r="FU932" i="381"/>
  <c r="FT932" i="381"/>
  <c r="FS932" i="381"/>
  <c r="FQ932" i="381"/>
  <c r="FP932" i="381"/>
  <c r="EU932" i="381"/>
  <c r="EK932" i="381"/>
  <c r="EC932" i="381"/>
  <c r="EB932" i="381"/>
  <c r="EA932" i="381"/>
  <c r="DZ932" i="381"/>
  <c r="DY932" i="381"/>
  <c r="DV932" i="381"/>
  <c r="DU932" i="381"/>
  <c r="DT932" i="381"/>
  <c r="DS932" i="381"/>
  <c r="DR932" i="381"/>
  <c r="DQ932" i="381"/>
  <c r="DF932" i="381"/>
  <c r="FR932" i="381" s="1"/>
  <c r="DA932" i="381"/>
  <c r="DB932" i="381" s="1"/>
  <c r="CP932" i="381"/>
  <c r="CO932" i="381"/>
  <c r="CN932" i="381"/>
  <c r="BT932" i="381"/>
  <c r="AU932" i="381"/>
  <c r="AT932" i="381"/>
  <c r="AS932" i="381"/>
  <c r="AR932" i="381"/>
  <c r="AV932" i="381" s="1"/>
  <c r="AN932" i="381"/>
  <c r="AM932" i="381"/>
  <c r="AL932" i="381"/>
  <c r="AK932" i="381"/>
  <c r="AJ932" i="381"/>
  <c r="AI932" i="381"/>
  <c r="AH932" i="381"/>
  <c r="AG932" i="381"/>
  <c r="AF932" i="381"/>
  <c r="AE932" i="381"/>
  <c r="AD932" i="381"/>
  <c r="AC932" i="381"/>
  <c r="E932" i="381"/>
  <c r="C932" i="381"/>
  <c r="FV931" i="381"/>
  <c r="FU931" i="381"/>
  <c r="FT931" i="381"/>
  <c r="FS931" i="381"/>
  <c r="FR931" i="381"/>
  <c r="FQ931" i="381"/>
  <c r="FP931" i="381"/>
  <c r="EU931" i="381"/>
  <c r="EC931" i="381"/>
  <c r="ED931" i="381" s="1"/>
  <c r="EB931" i="381"/>
  <c r="EA931" i="381"/>
  <c r="DZ931" i="381"/>
  <c r="DY931" i="381"/>
  <c r="DV931" i="381"/>
  <c r="DU931" i="381"/>
  <c r="DT931" i="381"/>
  <c r="DS931" i="381"/>
  <c r="DR931" i="381"/>
  <c r="DQ931" i="381"/>
  <c r="DA931" i="381"/>
  <c r="DB931" i="381" s="1"/>
  <c r="CP931" i="381"/>
  <c r="CO931" i="381"/>
  <c r="CN931" i="381"/>
  <c r="BT931" i="381"/>
  <c r="AU931" i="381"/>
  <c r="AT931" i="381"/>
  <c r="AS931" i="381"/>
  <c r="AR931" i="381"/>
  <c r="AN931" i="381"/>
  <c r="AM931" i="381"/>
  <c r="AL931" i="381"/>
  <c r="AK931" i="381"/>
  <c r="AJ931" i="381"/>
  <c r="AI931" i="381"/>
  <c r="AH931" i="381"/>
  <c r="AG931" i="381"/>
  <c r="AF931" i="381"/>
  <c r="AE931" i="381"/>
  <c r="AD931" i="381"/>
  <c r="AC931" i="381"/>
  <c r="FV930" i="381"/>
  <c r="FU930" i="381"/>
  <c r="FT930" i="381"/>
  <c r="FS930" i="381"/>
  <c r="FR930" i="381"/>
  <c r="FQ930" i="381"/>
  <c r="FP930" i="381"/>
  <c r="EU930" i="381"/>
  <c r="EK930" i="381"/>
  <c r="EC930" i="381"/>
  <c r="EB930" i="381"/>
  <c r="EA930" i="381"/>
  <c r="DZ930" i="381"/>
  <c r="DY930" i="381"/>
  <c r="DV930" i="381"/>
  <c r="DU930" i="381"/>
  <c r="DT930" i="381"/>
  <c r="DS930" i="381"/>
  <c r="DR930" i="381"/>
  <c r="DQ930" i="381"/>
  <c r="DA930" i="381"/>
  <c r="DB930" i="381" s="1"/>
  <c r="CP930" i="381"/>
  <c r="CO930" i="381"/>
  <c r="CN930" i="381"/>
  <c r="BT930" i="381"/>
  <c r="AU930" i="381"/>
  <c r="AT930" i="381"/>
  <c r="AS930" i="381"/>
  <c r="AN930" i="381"/>
  <c r="AM930" i="381"/>
  <c r="AL930" i="381"/>
  <c r="AK930" i="381"/>
  <c r="AJ930" i="381"/>
  <c r="AI930" i="381"/>
  <c r="AH930" i="381"/>
  <c r="AG930" i="381"/>
  <c r="AF930" i="381"/>
  <c r="AE930" i="381"/>
  <c r="AD930" i="381"/>
  <c r="AC930" i="381"/>
  <c r="G930" i="381"/>
  <c r="DN930" i="381" s="1"/>
  <c r="E930" i="381"/>
  <c r="C930" i="381"/>
  <c r="FV929" i="381"/>
  <c r="FU929" i="381"/>
  <c r="FT929" i="381"/>
  <c r="FS929" i="381"/>
  <c r="FR929" i="381"/>
  <c r="FQ929" i="381"/>
  <c r="FP929" i="381"/>
  <c r="EU929" i="381"/>
  <c r="EC929" i="381"/>
  <c r="EB929" i="381"/>
  <c r="EA929" i="381"/>
  <c r="DZ929" i="381"/>
  <c r="DY929" i="381"/>
  <c r="DV929" i="381"/>
  <c r="DU929" i="381"/>
  <c r="DT929" i="381"/>
  <c r="DS929" i="381"/>
  <c r="DR929" i="381"/>
  <c r="DQ929" i="381"/>
  <c r="DA929" i="381"/>
  <c r="DB929" i="381" s="1"/>
  <c r="CP929" i="381"/>
  <c r="CO929" i="381"/>
  <c r="CN929" i="381"/>
  <c r="BT929" i="381"/>
  <c r="AU929" i="381"/>
  <c r="AT929" i="381"/>
  <c r="AS929" i="381"/>
  <c r="AN929" i="381"/>
  <c r="AM929" i="381"/>
  <c r="AL929" i="381"/>
  <c r="AK929" i="381"/>
  <c r="AJ929" i="381"/>
  <c r="AI929" i="381"/>
  <c r="AH929" i="381"/>
  <c r="AG929" i="381"/>
  <c r="AF929" i="381"/>
  <c r="AE929" i="381"/>
  <c r="AD929" i="381"/>
  <c r="AC929" i="381"/>
  <c r="G929" i="381"/>
  <c r="DN929" i="381" s="1"/>
  <c r="E929" i="381"/>
  <c r="C929" i="381"/>
  <c r="FV928" i="381"/>
  <c r="FU928" i="381"/>
  <c r="FT928" i="381"/>
  <c r="FS928" i="381"/>
  <c r="FR928" i="381"/>
  <c r="FQ928" i="381"/>
  <c r="FP928" i="381"/>
  <c r="EU928" i="381"/>
  <c r="EC928" i="381"/>
  <c r="ED928" i="381" s="1"/>
  <c r="EB928" i="381"/>
  <c r="EA928" i="381"/>
  <c r="DZ928" i="381"/>
  <c r="DY928" i="381"/>
  <c r="DV928" i="381"/>
  <c r="DU928" i="381"/>
  <c r="DT928" i="381"/>
  <c r="DS928" i="381"/>
  <c r="DR928" i="381"/>
  <c r="DQ928" i="381"/>
  <c r="DA928" i="381"/>
  <c r="DB928" i="381" s="1"/>
  <c r="CR928" i="381"/>
  <c r="CP928" i="381"/>
  <c r="CO928" i="381"/>
  <c r="CN928" i="381"/>
  <c r="BT928" i="381"/>
  <c r="AU928" i="381"/>
  <c r="AT928" i="381"/>
  <c r="AS928" i="381"/>
  <c r="AN928" i="381"/>
  <c r="AM928" i="381"/>
  <c r="AL928" i="381"/>
  <c r="AK928" i="381"/>
  <c r="AJ928" i="381"/>
  <c r="AI928" i="381"/>
  <c r="AH928" i="381"/>
  <c r="AG928" i="381"/>
  <c r="AF928" i="381"/>
  <c r="AE928" i="381"/>
  <c r="AD928" i="381"/>
  <c r="AC928" i="381"/>
  <c r="G928" i="381"/>
  <c r="C928" i="381"/>
  <c r="FV927" i="381"/>
  <c r="FU927" i="381"/>
  <c r="FT927" i="381"/>
  <c r="FS927" i="381"/>
  <c r="FR927" i="381"/>
  <c r="FQ927" i="381"/>
  <c r="FP927" i="381"/>
  <c r="EU927" i="381"/>
  <c r="EC927" i="381"/>
  <c r="ED927" i="381" s="1"/>
  <c r="EB927" i="381"/>
  <c r="EA927" i="381"/>
  <c r="DZ927" i="381"/>
  <c r="DY927" i="381"/>
  <c r="DV927" i="381"/>
  <c r="DU927" i="381"/>
  <c r="DT927" i="381"/>
  <c r="DS927" i="381"/>
  <c r="DR927" i="381"/>
  <c r="DQ927" i="381"/>
  <c r="DA927" i="381"/>
  <c r="DB927" i="381" s="1"/>
  <c r="CR927" i="381"/>
  <c r="CP927" i="381"/>
  <c r="CO927" i="381"/>
  <c r="CN927" i="381"/>
  <c r="BT927" i="381"/>
  <c r="AU927" i="381"/>
  <c r="AT927" i="381"/>
  <c r="AS927" i="381"/>
  <c r="AN927" i="381"/>
  <c r="AM927" i="381"/>
  <c r="AL927" i="381"/>
  <c r="AK927" i="381"/>
  <c r="AJ927" i="381"/>
  <c r="AI927" i="381"/>
  <c r="AH927" i="381"/>
  <c r="AG927" i="381"/>
  <c r="AF927" i="381"/>
  <c r="AE927" i="381"/>
  <c r="AD927" i="381"/>
  <c r="AC927" i="381"/>
  <c r="G927" i="381"/>
  <c r="C927" i="381"/>
  <c r="FV926" i="381"/>
  <c r="FU926" i="381"/>
  <c r="FT926" i="381"/>
  <c r="FS926" i="381"/>
  <c r="FR926" i="381"/>
  <c r="FQ926" i="381"/>
  <c r="FP926" i="381"/>
  <c r="EU926" i="381"/>
  <c r="EC926" i="381"/>
  <c r="ED926" i="381" s="1"/>
  <c r="EB926" i="381"/>
  <c r="EA926" i="381"/>
  <c r="DZ926" i="381"/>
  <c r="DY926" i="381"/>
  <c r="DV926" i="381"/>
  <c r="DU926" i="381"/>
  <c r="DT926" i="381"/>
  <c r="DS926" i="381"/>
  <c r="DR926" i="381"/>
  <c r="DQ926" i="381"/>
  <c r="DA926" i="381"/>
  <c r="DB926" i="381" s="1"/>
  <c r="CR926" i="381"/>
  <c r="CP926" i="381"/>
  <c r="CO926" i="381"/>
  <c r="CN926" i="381"/>
  <c r="BT926" i="381"/>
  <c r="AU926" i="381"/>
  <c r="AT926" i="381"/>
  <c r="AS926" i="381"/>
  <c r="AR926" i="381"/>
  <c r="EE926" i="381" s="1"/>
  <c r="EF926" i="381" s="1"/>
  <c r="AN926" i="381"/>
  <c r="AM926" i="381"/>
  <c r="AL926" i="381"/>
  <c r="AK926" i="381"/>
  <c r="AJ926" i="381"/>
  <c r="AI926" i="381"/>
  <c r="AH926" i="381"/>
  <c r="AG926" i="381"/>
  <c r="AF926" i="381"/>
  <c r="AE926" i="381"/>
  <c r="AD926" i="381"/>
  <c r="AC926" i="381"/>
  <c r="C926" i="381"/>
  <c r="FV925" i="381"/>
  <c r="FU925" i="381"/>
  <c r="FT925" i="381"/>
  <c r="FS925" i="381"/>
  <c r="FR925" i="381"/>
  <c r="FQ925" i="381"/>
  <c r="FP925" i="381"/>
  <c r="EU925" i="381"/>
  <c r="EE925" i="381"/>
  <c r="EF925" i="381" s="1"/>
  <c r="EC925" i="381"/>
  <c r="EB925" i="381"/>
  <c r="EA925" i="381"/>
  <c r="DZ925" i="381"/>
  <c r="DY925" i="381"/>
  <c r="DV925" i="381"/>
  <c r="DU925" i="381"/>
  <c r="DT925" i="381"/>
  <c r="DS925" i="381"/>
  <c r="DR925" i="381"/>
  <c r="DQ925" i="381"/>
  <c r="DA925" i="381"/>
  <c r="DB925" i="381" s="1"/>
  <c r="CR925" i="381"/>
  <c r="CP925" i="381"/>
  <c r="CO925" i="381"/>
  <c r="CN925" i="381"/>
  <c r="BT925" i="381"/>
  <c r="AV925" i="381"/>
  <c r="AU925" i="381"/>
  <c r="AT925" i="381"/>
  <c r="AS925" i="381"/>
  <c r="AN925" i="381"/>
  <c r="AM925" i="381"/>
  <c r="AL925" i="381"/>
  <c r="AK925" i="381"/>
  <c r="AJ925" i="381"/>
  <c r="AI925" i="381"/>
  <c r="AH925" i="381"/>
  <c r="AG925" i="381"/>
  <c r="AF925" i="381"/>
  <c r="AE925" i="381"/>
  <c r="AD925" i="381"/>
  <c r="AC925" i="381"/>
  <c r="AR924" i="381"/>
  <c r="AV924" i="381" s="1"/>
  <c r="FV924" i="381"/>
  <c r="FU924" i="381"/>
  <c r="FT924" i="381"/>
  <c r="FS924" i="381"/>
  <c r="FQ924" i="381"/>
  <c r="FP924" i="381"/>
  <c r="FK924" i="381"/>
  <c r="EU924" i="381"/>
  <c r="EK924" i="381"/>
  <c r="EC924" i="381"/>
  <c r="EB924" i="381"/>
  <c r="EA924" i="381"/>
  <c r="DZ924" i="381"/>
  <c r="DY924" i="381"/>
  <c r="DV924" i="381"/>
  <c r="DU924" i="381"/>
  <c r="DT924" i="381"/>
  <c r="DS924" i="381"/>
  <c r="DR924" i="381"/>
  <c r="DQ924" i="381"/>
  <c r="DF924" i="381"/>
  <c r="FR924" i="381" s="1"/>
  <c r="DA924" i="381"/>
  <c r="DB924" i="381" s="1"/>
  <c r="CR924" i="381"/>
  <c r="CP924" i="381"/>
  <c r="CO924" i="381"/>
  <c r="CN924" i="381"/>
  <c r="BT924" i="381"/>
  <c r="AU924" i="381"/>
  <c r="AT924" i="381"/>
  <c r="AS924" i="381"/>
  <c r="AN924" i="381"/>
  <c r="AM924" i="381"/>
  <c r="AL924" i="381"/>
  <c r="AK924" i="381"/>
  <c r="AJ924" i="381"/>
  <c r="AI924" i="381"/>
  <c r="AH924" i="381"/>
  <c r="AG924" i="381"/>
  <c r="AF924" i="381"/>
  <c r="AE924" i="381"/>
  <c r="AD924" i="381"/>
  <c r="AC924" i="381"/>
  <c r="E924" i="381"/>
  <c r="FV923" i="381"/>
  <c r="FU923" i="381"/>
  <c r="FT923" i="381"/>
  <c r="FS923" i="381"/>
  <c r="FR923" i="381"/>
  <c r="FQ923" i="381"/>
  <c r="FP923" i="381"/>
  <c r="EU923" i="381"/>
  <c r="EC923" i="381"/>
  <c r="ED923" i="381" s="1"/>
  <c r="EB923" i="381"/>
  <c r="EA923" i="381"/>
  <c r="DZ923" i="381"/>
  <c r="DY923" i="381"/>
  <c r="DV923" i="381"/>
  <c r="DU923" i="381"/>
  <c r="DT923" i="381"/>
  <c r="DS923" i="381"/>
  <c r="DR923" i="381"/>
  <c r="DQ923" i="381"/>
  <c r="DA923" i="381"/>
  <c r="DB923" i="381" s="1"/>
  <c r="CR923" i="381"/>
  <c r="CP923" i="381"/>
  <c r="CO923" i="381"/>
  <c r="CN923" i="381"/>
  <c r="BT923" i="381"/>
  <c r="AU923" i="381"/>
  <c r="AT923" i="381"/>
  <c r="AS923" i="381"/>
  <c r="AR923" i="381"/>
  <c r="EE923" i="381" s="1"/>
  <c r="EF923" i="381" s="1"/>
  <c r="AN923" i="381"/>
  <c r="AM923" i="381"/>
  <c r="AL923" i="381"/>
  <c r="AK923" i="381"/>
  <c r="AJ923" i="381"/>
  <c r="AI923" i="381"/>
  <c r="AH923" i="381"/>
  <c r="AG923" i="381"/>
  <c r="AF923" i="381"/>
  <c r="AE923" i="381"/>
  <c r="AD923" i="381"/>
  <c r="AC923" i="381"/>
  <c r="FV922" i="381"/>
  <c r="FU922" i="381"/>
  <c r="FT922" i="381"/>
  <c r="FS922" i="381"/>
  <c r="FQ922" i="381"/>
  <c r="FP922" i="381"/>
  <c r="FK922" i="381"/>
  <c r="EU922" i="381"/>
  <c r="EK922" i="381"/>
  <c r="EC922" i="381"/>
  <c r="EB922" i="381"/>
  <c r="EA922" i="381"/>
  <c r="DZ922" i="381"/>
  <c r="DY922" i="381"/>
  <c r="DV922" i="381"/>
  <c r="DU922" i="381"/>
  <c r="DT922" i="381"/>
  <c r="DS922" i="381"/>
  <c r="DR922" i="381"/>
  <c r="DQ922" i="381"/>
  <c r="DF922" i="381"/>
  <c r="FR922" i="381" s="1"/>
  <c r="DA922" i="381"/>
  <c r="DB922" i="381" s="1"/>
  <c r="CR922" i="381"/>
  <c r="CP922" i="381"/>
  <c r="CO922" i="381"/>
  <c r="CN922" i="381"/>
  <c r="BT922" i="381"/>
  <c r="AU922" i="381"/>
  <c r="AT922" i="381"/>
  <c r="AS922" i="381"/>
  <c r="AN922" i="381"/>
  <c r="AM922" i="381"/>
  <c r="AL922" i="381"/>
  <c r="AK922" i="381"/>
  <c r="AJ922" i="381"/>
  <c r="AI922" i="381"/>
  <c r="AH922" i="381"/>
  <c r="AG922" i="381"/>
  <c r="AF922" i="381"/>
  <c r="AE922" i="381"/>
  <c r="AD922" i="381"/>
  <c r="AC922" i="381"/>
  <c r="G922" i="381"/>
  <c r="AR922" i="381" s="1"/>
  <c r="E922" i="381"/>
  <c r="C922" i="381"/>
  <c r="FV921" i="381"/>
  <c r="FU921" i="381"/>
  <c r="FT921" i="381"/>
  <c r="FS921" i="381"/>
  <c r="FR921" i="381"/>
  <c r="FQ921" i="381"/>
  <c r="FP921" i="381"/>
  <c r="FK921" i="381"/>
  <c r="EU921" i="381"/>
  <c r="EK921" i="381"/>
  <c r="EC921" i="381"/>
  <c r="ED921" i="381" s="1"/>
  <c r="EB921" i="381"/>
  <c r="EA921" i="381"/>
  <c r="DZ921" i="381"/>
  <c r="DY921" i="381"/>
  <c r="DV921" i="381"/>
  <c r="DU921" i="381"/>
  <c r="DT921" i="381"/>
  <c r="DS921" i="381"/>
  <c r="DR921" i="381"/>
  <c r="DQ921" i="381"/>
  <c r="DA921" i="381"/>
  <c r="DB921" i="381" s="1"/>
  <c r="CR921" i="381"/>
  <c r="CP921" i="381"/>
  <c r="CO921" i="381"/>
  <c r="CN921" i="381"/>
  <c r="BT921" i="381"/>
  <c r="AU921" i="381"/>
  <c r="AT921" i="381"/>
  <c r="AS921" i="381"/>
  <c r="AN921" i="381"/>
  <c r="AM921" i="381"/>
  <c r="AL921" i="381"/>
  <c r="AK921" i="381"/>
  <c r="AJ921" i="381"/>
  <c r="AI921" i="381"/>
  <c r="AH921" i="381"/>
  <c r="AG921" i="381"/>
  <c r="AF921" i="381"/>
  <c r="AE921" i="381"/>
  <c r="AD921" i="381"/>
  <c r="AC921" i="381"/>
  <c r="G921" i="381"/>
  <c r="AR921" i="381" s="1"/>
  <c r="EE921" i="381" s="1"/>
  <c r="EF921" i="381" s="1"/>
  <c r="E921" i="381"/>
  <c r="C921" i="381"/>
  <c r="FV920" i="381"/>
  <c r="FU920" i="381"/>
  <c r="FT920" i="381"/>
  <c r="FS920" i="381"/>
  <c r="FQ920" i="381"/>
  <c r="FP920" i="381"/>
  <c r="EU920" i="381"/>
  <c r="EK920" i="381"/>
  <c r="EC920" i="381"/>
  <c r="ED920" i="381" s="1"/>
  <c r="EB920" i="381"/>
  <c r="EA920" i="381"/>
  <c r="DZ920" i="381"/>
  <c r="DY920" i="381"/>
  <c r="DV920" i="381"/>
  <c r="DU920" i="381"/>
  <c r="DT920" i="381"/>
  <c r="DS920" i="381"/>
  <c r="DR920" i="381"/>
  <c r="DQ920" i="381"/>
  <c r="DF920" i="381"/>
  <c r="FR920" i="381" s="1"/>
  <c r="DA920" i="381"/>
  <c r="DB920" i="381" s="1"/>
  <c r="CR920" i="381"/>
  <c r="CP920" i="381"/>
  <c r="CO920" i="381"/>
  <c r="CN920" i="381"/>
  <c r="BT920" i="381"/>
  <c r="AV920" i="381"/>
  <c r="AU920" i="381"/>
  <c r="AT920" i="381"/>
  <c r="AS920" i="381"/>
  <c r="EE920" i="381"/>
  <c r="EF920" i="381" s="1"/>
  <c r="AN920" i="381"/>
  <c r="AM920" i="381"/>
  <c r="AL920" i="381"/>
  <c r="AK920" i="381"/>
  <c r="AJ920" i="381"/>
  <c r="AI920" i="381"/>
  <c r="AH920" i="381"/>
  <c r="AG920" i="381"/>
  <c r="AF920" i="381"/>
  <c r="AE920" i="381"/>
  <c r="AD920" i="381"/>
  <c r="AC920" i="381"/>
  <c r="E920" i="381"/>
  <c r="C920" i="381"/>
  <c r="FV919" i="381"/>
  <c r="FU919" i="381"/>
  <c r="FT919" i="381"/>
  <c r="FS919" i="381"/>
  <c r="FR919" i="381"/>
  <c r="FQ919" i="381"/>
  <c r="FP919" i="381"/>
  <c r="EU919" i="381"/>
  <c r="EC919" i="381"/>
  <c r="EB919" i="381"/>
  <c r="EA919" i="381"/>
  <c r="DZ919" i="381"/>
  <c r="DY919" i="381"/>
  <c r="DV919" i="381"/>
  <c r="DU919" i="381"/>
  <c r="DT919" i="381"/>
  <c r="DS919" i="381"/>
  <c r="DR919" i="381"/>
  <c r="DQ919" i="381"/>
  <c r="EE919" i="381"/>
  <c r="EF919" i="381" s="1"/>
  <c r="DA919" i="381"/>
  <c r="DB919" i="381" s="1"/>
  <c r="CP919" i="381"/>
  <c r="CO919" i="381"/>
  <c r="CN919" i="381"/>
  <c r="BT919" i="381"/>
  <c r="AV919" i="381"/>
  <c r="AU919" i="381"/>
  <c r="AT919" i="381"/>
  <c r="AS919" i="381"/>
  <c r="AN919" i="381"/>
  <c r="AM919" i="381"/>
  <c r="AL919" i="381"/>
  <c r="AK919" i="381"/>
  <c r="AJ919" i="381"/>
  <c r="AI919" i="381"/>
  <c r="AH919" i="381"/>
  <c r="AG919" i="381"/>
  <c r="AF919" i="381"/>
  <c r="AE919" i="381"/>
  <c r="AD919" i="381"/>
  <c r="AC919" i="381"/>
  <c r="FV918" i="381"/>
  <c r="FU918" i="381"/>
  <c r="FT918" i="381"/>
  <c r="FS918" i="381"/>
  <c r="FR918" i="381"/>
  <c r="FQ918" i="381"/>
  <c r="FP918" i="381"/>
  <c r="EU918" i="381"/>
  <c r="EC918" i="381"/>
  <c r="EB918" i="381"/>
  <c r="EA918" i="381"/>
  <c r="DZ918" i="381"/>
  <c r="DY918" i="381"/>
  <c r="DV918" i="381"/>
  <c r="DU918" i="381"/>
  <c r="DT918" i="381"/>
  <c r="DS918" i="381"/>
  <c r="DR918" i="381"/>
  <c r="DQ918" i="381"/>
  <c r="DA918" i="381"/>
  <c r="DB918" i="381" s="1"/>
  <c r="CP918" i="381"/>
  <c r="CO918" i="381"/>
  <c r="CN918" i="381"/>
  <c r="BT918" i="381"/>
  <c r="AU918" i="381"/>
  <c r="AT918" i="381"/>
  <c r="AS918" i="381"/>
  <c r="AN918" i="381"/>
  <c r="AM918" i="381"/>
  <c r="AL918" i="381"/>
  <c r="AK918" i="381"/>
  <c r="AJ918" i="381"/>
  <c r="AI918" i="381"/>
  <c r="AH918" i="381"/>
  <c r="AG918" i="381"/>
  <c r="AF918" i="381"/>
  <c r="AE918" i="381"/>
  <c r="AD918" i="381"/>
  <c r="AC918" i="381"/>
  <c r="G918" i="381"/>
  <c r="E918" i="381"/>
  <c r="C918" i="381"/>
  <c r="FV917" i="381"/>
  <c r="FU917" i="381"/>
  <c r="FT917" i="381"/>
  <c r="FS917" i="381"/>
  <c r="FR917" i="381"/>
  <c r="FQ917" i="381"/>
  <c r="FP917" i="381"/>
  <c r="EU917" i="381"/>
  <c r="EC917" i="381"/>
  <c r="ED917" i="381" s="1"/>
  <c r="EB917" i="381"/>
  <c r="EA917" i="381"/>
  <c r="DZ917" i="381"/>
  <c r="DY917" i="381"/>
  <c r="DV917" i="381"/>
  <c r="DU917" i="381"/>
  <c r="DT917" i="381"/>
  <c r="DS917" i="381"/>
  <c r="DR917" i="381"/>
  <c r="DQ917" i="381"/>
  <c r="EE917" i="381"/>
  <c r="EF917" i="381" s="1"/>
  <c r="DA917" i="381"/>
  <c r="DB917" i="381" s="1"/>
  <c r="CP917" i="381"/>
  <c r="CO917" i="381"/>
  <c r="CN917" i="381"/>
  <c r="BT917" i="381"/>
  <c r="AU917" i="381"/>
  <c r="AT917" i="381"/>
  <c r="AS917" i="381"/>
  <c r="AV917" i="381"/>
  <c r="AN917" i="381"/>
  <c r="AM917" i="381"/>
  <c r="AL917" i="381"/>
  <c r="AK917" i="381"/>
  <c r="AJ917" i="381"/>
  <c r="AI917" i="381"/>
  <c r="AH917" i="381"/>
  <c r="AG917" i="381"/>
  <c r="AF917" i="381"/>
  <c r="AE917" i="381"/>
  <c r="AD917" i="381"/>
  <c r="AC917" i="381"/>
  <c r="E917" i="381"/>
  <c r="C917" i="381"/>
  <c r="FV916" i="381"/>
  <c r="FU916" i="381"/>
  <c r="FT916" i="381"/>
  <c r="FS916" i="381"/>
  <c r="FR916" i="381"/>
  <c r="FQ916" i="381"/>
  <c r="FP916" i="381"/>
  <c r="EU916" i="381"/>
  <c r="EC916" i="381"/>
  <c r="EB916" i="381"/>
  <c r="EA916" i="381"/>
  <c r="DZ916" i="381"/>
  <c r="DY916" i="381"/>
  <c r="DV916" i="381"/>
  <c r="DU916" i="381"/>
  <c r="DT916" i="381"/>
  <c r="DS916" i="381"/>
  <c r="DR916" i="381"/>
  <c r="DQ916" i="381"/>
  <c r="EE916" i="381"/>
  <c r="EF916" i="381" s="1"/>
  <c r="DA916" i="381"/>
  <c r="DB916" i="381" s="1"/>
  <c r="CP916" i="381"/>
  <c r="CO916" i="381"/>
  <c r="CN916" i="381"/>
  <c r="BT916" i="381"/>
  <c r="AV916" i="381"/>
  <c r="AU916" i="381"/>
  <c r="AT916" i="381"/>
  <c r="AS916" i="381"/>
  <c r="AN916" i="381"/>
  <c r="AM916" i="381"/>
  <c r="AL916" i="381"/>
  <c r="AK916" i="381"/>
  <c r="AJ916" i="381"/>
  <c r="AI916" i="381"/>
  <c r="AH916" i="381"/>
  <c r="AG916" i="381"/>
  <c r="AF916" i="381"/>
  <c r="AE916" i="381"/>
  <c r="AD916" i="381"/>
  <c r="AC916" i="381"/>
  <c r="FV915" i="381"/>
  <c r="FU915" i="381"/>
  <c r="FT915" i="381"/>
  <c r="FS915" i="381"/>
  <c r="FR915" i="381"/>
  <c r="FQ915" i="381"/>
  <c r="FP915" i="381"/>
  <c r="EU915" i="381"/>
  <c r="EC915" i="381"/>
  <c r="EB915" i="381"/>
  <c r="EA915" i="381"/>
  <c r="DZ915" i="381"/>
  <c r="DY915" i="381"/>
  <c r="DV915" i="381"/>
  <c r="DU915" i="381"/>
  <c r="DT915" i="381"/>
  <c r="DS915" i="381"/>
  <c r="DR915" i="381"/>
  <c r="DQ915" i="381"/>
  <c r="DA915" i="381"/>
  <c r="DB915" i="381" s="1"/>
  <c r="CP915" i="381"/>
  <c r="CO915" i="381"/>
  <c r="CN915" i="381"/>
  <c r="BT915" i="381"/>
  <c r="AU915" i="381"/>
  <c r="AT915" i="381"/>
  <c r="AS915" i="381"/>
  <c r="AN915" i="381"/>
  <c r="AM915" i="381"/>
  <c r="AL915" i="381"/>
  <c r="AK915" i="381"/>
  <c r="AJ915" i="381"/>
  <c r="AI915" i="381"/>
  <c r="AH915" i="381"/>
  <c r="AG915" i="381"/>
  <c r="AF915" i="381"/>
  <c r="AE915" i="381"/>
  <c r="AD915" i="381"/>
  <c r="AC915" i="381"/>
  <c r="G915" i="381"/>
  <c r="E915" i="381"/>
  <c r="C915" i="381"/>
  <c r="FV914" i="381"/>
  <c r="FU914" i="381"/>
  <c r="FT914" i="381"/>
  <c r="FS914" i="381"/>
  <c r="FR914" i="381"/>
  <c r="FQ914" i="381"/>
  <c r="FP914" i="381"/>
  <c r="EU914" i="381"/>
  <c r="EC914" i="381"/>
  <c r="EB914" i="381"/>
  <c r="EA914" i="381"/>
  <c r="DZ914" i="381"/>
  <c r="DY914" i="381"/>
  <c r="DV914" i="381"/>
  <c r="DU914" i="381"/>
  <c r="DT914" i="381"/>
  <c r="DS914" i="381"/>
  <c r="DR914" i="381"/>
  <c r="DQ914" i="381"/>
  <c r="DA914" i="381"/>
  <c r="DB914" i="381" s="1"/>
  <c r="CP914" i="381"/>
  <c r="CO914" i="381"/>
  <c r="CN914" i="381"/>
  <c r="BT914" i="381"/>
  <c r="AU914" i="381"/>
  <c r="AT914" i="381"/>
  <c r="AS914" i="381"/>
  <c r="AN914" i="381"/>
  <c r="AM914" i="381"/>
  <c r="AL914" i="381"/>
  <c r="AK914" i="381"/>
  <c r="AJ914" i="381"/>
  <c r="AI914" i="381"/>
  <c r="AH914" i="381"/>
  <c r="AG914" i="381"/>
  <c r="AF914" i="381"/>
  <c r="AE914" i="381"/>
  <c r="AD914" i="381"/>
  <c r="AC914" i="381"/>
  <c r="G914" i="381"/>
  <c r="E914" i="381"/>
  <c r="C914" i="381"/>
  <c r="FV913" i="381"/>
  <c r="FU913" i="381"/>
  <c r="FT913" i="381"/>
  <c r="FS913" i="381"/>
  <c r="FR913" i="381"/>
  <c r="FQ913" i="381"/>
  <c r="FP913" i="381"/>
  <c r="EU913" i="381"/>
  <c r="EC913" i="381"/>
  <c r="EB913" i="381"/>
  <c r="EA913" i="381"/>
  <c r="DZ913" i="381"/>
  <c r="DY913" i="381"/>
  <c r="DV913" i="381"/>
  <c r="DU913" i="381"/>
  <c r="DT913" i="381"/>
  <c r="DS913" i="381"/>
  <c r="DR913" i="381"/>
  <c r="DQ913" i="381"/>
  <c r="DA913" i="381"/>
  <c r="DB913" i="381" s="1"/>
  <c r="CP913" i="381"/>
  <c r="CO913" i="381"/>
  <c r="CN913" i="381"/>
  <c r="BT913" i="381"/>
  <c r="AU913" i="381"/>
  <c r="AT913" i="381"/>
  <c r="AS913" i="381"/>
  <c r="AN913" i="381"/>
  <c r="AM913" i="381"/>
  <c r="AL913" i="381"/>
  <c r="AK913" i="381"/>
  <c r="AJ913" i="381"/>
  <c r="AI913" i="381"/>
  <c r="AH913" i="381"/>
  <c r="AG913" i="381"/>
  <c r="AF913" i="381"/>
  <c r="AE913" i="381"/>
  <c r="AD913" i="381"/>
  <c r="AC913" i="381"/>
  <c r="G913" i="381"/>
  <c r="C913" i="381"/>
  <c r="FV912" i="381"/>
  <c r="FU912" i="381"/>
  <c r="FT912" i="381"/>
  <c r="FS912" i="381"/>
  <c r="FR912" i="381"/>
  <c r="FQ912" i="381"/>
  <c r="FP912" i="381"/>
  <c r="EU912" i="381"/>
  <c r="EC912" i="381"/>
  <c r="EB912" i="381"/>
  <c r="EA912" i="381"/>
  <c r="DZ912" i="381"/>
  <c r="DY912" i="381"/>
  <c r="DV912" i="381"/>
  <c r="DU912" i="381"/>
  <c r="DT912" i="381"/>
  <c r="DS912" i="381"/>
  <c r="DR912" i="381"/>
  <c r="DQ912" i="381"/>
  <c r="DA912" i="381"/>
  <c r="DB912" i="381" s="1"/>
  <c r="CP912" i="381"/>
  <c r="CO912" i="381"/>
  <c r="CN912" i="381"/>
  <c r="BT912" i="381"/>
  <c r="AU912" i="381"/>
  <c r="AT912" i="381"/>
  <c r="AS912" i="381"/>
  <c r="AN912" i="381"/>
  <c r="AM912" i="381"/>
  <c r="AL912" i="381"/>
  <c r="AK912" i="381"/>
  <c r="AJ912" i="381"/>
  <c r="AI912" i="381"/>
  <c r="AH912" i="381"/>
  <c r="AG912" i="381"/>
  <c r="AF912" i="381"/>
  <c r="AE912" i="381"/>
  <c r="AD912" i="381"/>
  <c r="AC912" i="381"/>
  <c r="G912" i="381"/>
  <c r="C912" i="381"/>
  <c r="FV911" i="381"/>
  <c r="FU911" i="381"/>
  <c r="FT911" i="381"/>
  <c r="FS911" i="381"/>
  <c r="FR911" i="381"/>
  <c r="FQ911" i="381"/>
  <c r="FP911" i="381"/>
  <c r="EU911" i="381"/>
  <c r="EC911" i="381"/>
  <c r="EB911" i="381"/>
  <c r="EA911" i="381"/>
  <c r="DZ911" i="381"/>
  <c r="DY911" i="381"/>
  <c r="DV911" i="381"/>
  <c r="DU911" i="381"/>
  <c r="DT911" i="381"/>
  <c r="DS911" i="381"/>
  <c r="DR911" i="381"/>
  <c r="DQ911" i="381"/>
  <c r="DA911" i="381"/>
  <c r="DB911" i="381" s="1"/>
  <c r="CR911" i="381"/>
  <c r="CP911" i="381"/>
  <c r="CO911" i="381"/>
  <c r="CN911" i="381"/>
  <c r="BT911" i="381"/>
  <c r="AU911" i="381"/>
  <c r="AT911" i="381"/>
  <c r="AS911" i="381"/>
  <c r="AV911" i="381"/>
  <c r="AN911" i="381"/>
  <c r="AM911" i="381"/>
  <c r="AL911" i="381"/>
  <c r="AK911" i="381"/>
  <c r="AJ911" i="381"/>
  <c r="AI911" i="381"/>
  <c r="AH911" i="381"/>
  <c r="AG911" i="381"/>
  <c r="AF911" i="381"/>
  <c r="AE911" i="381"/>
  <c r="AD911" i="381"/>
  <c r="AC911" i="381"/>
  <c r="C911" i="381"/>
  <c r="C910" i="381"/>
  <c r="FV910" i="381"/>
  <c r="FU910" i="381"/>
  <c r="FT910" i="381"/>
  <c r="FS910" i="381"/>
  <c r="FR910" i="381"/>
  <c r="FQ910" i="381"/>
  <c r="FP910" i="381"/>
  <c r="EU910" i="381"/>
  <c r="EE910" i="381"/>
  <c r="EF910" i="381" s="1"/>
  <c r="EC910" i="381"/>
  <c r="ED910" i="381" s="1"/>
  <c r="EB910" i="381"/>
  <c r="EA910" i="381"/>
  <c r="DZ910" i="381"/>
  <c r="DY910" i="381"/>
  <c r="DV910" i="381"/>
  <c r="DU910" i="381"/>
  <c r="DT910" i="381"/>
  <c r="DS910" i="381"/>
  <c r="DR910" i="381"/>
  <c r="DQ910" i="381"/>
  <c r="DA910" i="381"/>
  <c r="DB910" i="381" s="1"/>
  <c r="CR910" i="381"/>
  <c r="CP910" i="381"/>
  <c r="CO910" i="381"/>
  <c r="CN910" i="381"/>
  <c r="BT910" i="381"/>
  <c r="AV910" i="381"/>
  <c r="AU910" i="381"/>
  <c r="AT910" i="381"/>
  <c r="AS910" i="381"/>
  <c r="AN910" i="381"/>
  <c r="AM910" i="381"/>
  <c r="AL910" i="381"/>
  <c r="AK910" i="381"/>
  <c r="AJ910" i="381"/>
  <c r="AI910" i="381"/>
  <c r="AH910" i="381"/>
  <c r="AG910" i="381"/>
  <c r="AF910" i="381"/>
  <c r="AE910" i="381"/>
  <c r="AD910" i="381"/>
  <c r="AC910" i="381"/>
  <c r="CP501" i="381"/>
  <c r="CO501" i="381"/>
  <c r="CN501" i="381"/>
  <c r="FV503" i="381"/>
  <c r="FU503" i="381"/>
  <c r="FT503" i="381"/>
  <c r="FS503" i="381"/>
  <c r="FR503" i="381"/>
  <c r="FQ503" i="381"/>
  <c r="FP503" i="381"/>
  <c r="FJ503" i="381"/>
  <c r="EU503" i="381"/>
  <c r="EF503" i="381"/>
  <c r="EC503" i="381"/>
  <c r="ED503" i="381" s="1"/>
  <c r="EB503" i="381"/>
  <c r="EA503" i="381"/>
  <c r="DZ503" i="381"/>
  <c r="DY503" i="381"/>
  <c r="DV503" i="381"/>
  <c r="DU503" i="381"/>
  <c r="DT503" i="381"/>
  <c r="DS503" i="381"/>
  <c r="DR503" i="381"/>
  <c r="DQ503" i="381"/>
  <c r="DA503" i="381"/>
  <c r="DB503" i="381" s="1"/>
  <c r="CR503" i="381"/>
  <c r="CP503" i="381"/>
  <c r="CO503" i="381"/>
  <c r="CN503" i="381"/>
  <c r="BT503" i="381"/>
  <c r="AV503" i="381"/>
  <c r="AU503" i="381"/>
  <c r="AS503" i="381"/>
  <c r="AN503" i="381"/>
  <c r="AM503" i="381"/>
  <c r="AL503" i="381"/>
  <c r="AK503" i="381"/>
  <c r="AJ503" i="381"/>
  <c r="AI503" i="381"/>
  <c r="AH503" i="381"/>
  <c r="AG503" i="381"/>
  <c r="AF503" i="381"/>
  <c r="AE503" i="381"/>
  <c r="AD503" i="381"/>
  <c r="AC503" i="381"/>
  <c r="G503" i="381"/>
  <c r="AP503" i="381" s="1"/>
  <c r="AT503" i="381" s="1"/>
  <c r="FP502" i="381"/>
  <c r="AV502" i="381"/>
  <c r="AU502" i="381"/>
  <c r="AT502" i="381"/>
  <c r="AS502" i="381"/>
  <c r="FV501" i="381"/>
  <c r="FU501" i="381"/>
  <c r="FT501" i="381"/>
  <c r="FS501" i="381"/>
  <c r="FR501" i="381"/>
  <c r="FQ501" i="381"/>
  <c r="FP501" i="381"/>
  <c r="FJ501" i="381"/>
  <c r="EU501" i="381"/>
  <c r="EK501" i="381"/>
  <c r="EJ501" i="381"/>
  <c r="EF501" i="381"/>
  <c r="EC501" i="381"/>
  <c r="EB501" i="381"/>
  <c r="EA501" i="381"/>
  <c r="DZ501" i="381"/>
  <c r="DY501" i="381"/>
  <c r="DV501" i="381"/>
  <c r="DU501" i="381"/>
  <c r="DT501" i="381"/>
  <c r="DS501" i="381"/>
  <c r="DR501" i="381"/>
  <c r="DQ501" i="381"/>
  <c r="DA501" i="381"/>
  <c r="DB501" i="381" s="1"/>
  <c r="CR501" i="381"/>
  <c r="BT501" i="381"/>
  <c r="AV501" i="381"/>
  <c r="AU501" i="381"/>
  <c r="AS501" i="381"/>
  <c r="AT501" i="381"/>
  <c r="AN501" i="381"/>
  <c r="AM501" i="381"/>
  <c r="AL501" i="381"/>
  <c r="AK501" i="381"/>
  <c r="AJ501" i="381"/>
  <c r="AI501" i="381"/>
  <c r="AH501" i="381"/>
  <c r="AG501" i="381"/>
  <c r="AF501" i="381"/>
  <c r="AE501" i="381"/>
  <c r="AD501" i="381"/>
  <c r="AC501" i="381"/>
  <c r="G501" i="381"/>
  <c r="FV500" i="381"/>
  <c r="FU500" i="381"/>
  <c r="FT500" i="381"/>
  <c r="FS500" i="381"/>
  <c r="FR500" i="381"/>
  <c r="FQ500" i="381"/>
  <c r="FP500" i="381"/>
  <c r="EU500" i="381"/>
  <c r="EE500" i="381"/>
  <c r="EF500" i="381" s="1"/>
  <c r="EC500" i="381"/>
  <c r="ED500" i="381" s="1"/>
  <c r="EB500" i="381"/>
  <c r="EA500" i="381"/>
  <c r="DZ500" i="381"/>
  <c r="DY500" i="381"/>
  <c r="DV500" i="381"/>
  <c r="DU500" i="381"/>
  <c r="DT500" i="381"/>
  <c r="DS500" i="381"/>
  <c r="DR500" i="381"/>
  <c r="DQ500" i="381"/>
  <c r="DA500" i="381"/>
  <c r="DB500" i="381" s="1"/>
  <c r="CR500" i="381"/>
  <c r="CP500" i="381"/>
  <c r="CO500" i="381"/>
  <c r="CN500" i="381"/>
  <c r="BT500" i="381"/>
  <c r="AV500" i="381"/>
  <c r="AU500" i="381"/>
  <c r="AT500" i="381"/>
  <c r="AS500" i="381"/>
  <c r="AN500" i="381"/>
  <c r="AM500" i="381"/>
  <c r="AL500" i="381"/>
  <c r="AK500" i="381"/>
  <c r="AJ500" i="381"/>
  <c r="AI500" i="381"/>
  <c r="AH500" i="381"/>
  <c r="AG500" i="381"/>
  <c r="AF500" i="381"/>
  <c r="AE500" i="381"/>
  <c r="AD500" i="381"/>
  <c r="AC500" i="381"/>
  <c r="FV499" i="381"/>
  <c r="FU499" i="381"/>
  <c r="FT499" i="381"/>
  <c r="FS499" i="381"/>
  <c r="FR499" i="381"/>
  <c r="FQ499" i="381"/>
  <c r="FP499" i="381"/>
  <c r="FI499" i="381"/>
  <c r="EU499" i="381"/>
  <c r="EC499" i="381"/>
  <c r="ED499" i="381" s="1"/>
  <c r="EB499" i="381"/>
  <c r="EA499" i="381"/>
  <c r="DZ499" i="381"/>
  <c r="DY499" i="381"/>
  <c r="DV499" i="381"/>
  <c r="DU499" i="381"/>
  <c r="DT499" i="381"/>
  <c r="DS499" i="381"/>
  <c r="DR499" i="381"/>
  <c r="DQ499" i="381"/>
  <c r="DA499" i="381"/>
  <c r="DB499" i="381" s="1"/>
  <c r="CR499" i="381"/>
  <c r="CP499" i="381"/>
  <c r="CO499" i="381"/>
  <c r="CN499" i="381"/>
  <c r="BT499" i="381"/>
  <c r="AV499" i="381"/>
  <c r="AU499" i="381"/>
  <c r="AS499" i="381"/>
  <c r="AN499" i="381"/>
  <c r="AM499" i="381"/>
  <c r="AL499" i="381"/>
  <c r="AK499" i="381"/>
  <c r="AJ499" i="381"/>
  <c r="AI499" i="381"/>
  <c r="AH499" i="381"/>
  <c r="AG499" i="381"/>
  <c r="AF499" i="381"/>
  <c r="AE499" i="381"/>
  <c r="AD499" i="381"/>
  <c r="AC499" i="381"/>
  <c r="G499" i="381"/>
  <c r="AP499" i="381" s="1"/>
  <c r="AT499" i="381" s="1"/>
  <c r="E499" i="381"/>
  <c r="FV498" i="381"/>
  <c r="FU498" i="381"/>
  <c r="FT498" i="381"/>
  <c r="FS498" i="381"/>
  <c r="FR498" i="381"/>
  <c r="FQ498" i="381"/>
  <c r="FP498" i="381"/>
  <c r="FI498" i="381"/>
  <c r="EU498" i="381"/>
  <c r="EC498" i="381"/>
  <c r="ED498" i="381" s="1"/>
  <c r="EB498" i="381"/>
  <c r="EA498" i="381"/>
  <c r="DZ498" i="381"/>
  <c r="DY498" i="381"/>
  <c r="DV498" i="381"/>
  <c r="DU498" i="381"/>
  <c r="DT498" i="381"/>
  <c r="DS498" i="381"/>
  <c r="DR498" i="381"/>
  <c r="DQ498" i="381"/>
  <c r="DA498" i="381"/>
  <c r="DB498" i="381" s="1"/>
  <c r="CR498" i="381"/>
  <c r="CP498" i="381"/>
  <c r="CO498" i="381"/>
  <c r="CN498" i="381"/>
  <c r="BT498" i="381"/>
  <c r="AV498" i="381"/>
  <c r="AU498" i="381"/>
  <c r="AS498" i="381"/>
  <c r="AN498" i="381"/>
  <c r="AM498" i="381"/>
  <c r="AL498" i="381"/>
  <c r="AK498" i="381"/>
  <c r="AJ498" i="381"/>
  <c r="AI498" i="381"/>
  <c r="AH498" i="381"/>
  <c r="AG498" i="381"/>
  <c r="AF498" i="381"/>
  <c r="AE498" i="381"/>
  <c r="AD498" i="381"/>
  <c r="AC498" i="381"/>
  <c r="G498" i="381"/>
  <c r="AP498" i="381" s="1"/>
  <c r="E498" i="381"/>
  <c r="FV497" i="381"/>
  <c r="FU497" i="381"/>
  <c r="FT497" i="381"/>
  <c r="FS497" i="381"/>
  <c r="FR497" i="381"/>
  <c r="FQ497" i="381"/>
  <c r="FP497" i="381"/>
  <c r="EU497" i="381"/>
  <c r="EE497" i="381"/>
  <c r="EF497" i="381" s="1"/>
  <c r="EC497" i="381"/>
  <c r="ED497" i="381" s="1"/>
  <c r="EB497" i="381"/>
  <c r="EA497" i="381"/>
  <c r="DZ497" i="381"/>
  <c r="DY497" i="381"/>
  <c r="DV497" i="381"/>
  <c r="DU497" i="381"/>
  <c r="DT497" i="381"/>
  <c r="DS497" i="381"/>
  <c r="DR497" i="381"/>
  <c r="DQ497" i="381"/>
  <c r="DA497" i="381"/>
  <c r="DB497" i="381" s="1"/>
  <c r="CR497" i="381"/>
  <c r="CP497" i="381"/>
  <c r="CO497" i="381"/>
  <c r="CN497" i="381"/>
  <c r="BT497" i="381"/>
  <c r="AV497" i="381"/>
  <c r="AU497" i="381"/>
  <c r="AT497" i="381"/>
  <c r="AS497" i="381"/>
  <c r="AN497" i="381"/>
  <c r="AM497" i="381"/>
  <c r="AL497" i="381"/>
  <c r="AK497" i="381"/>
  <c r="AJ497" i="381"/>
  <c r="AI497" i="381"/>
  <c r="AH497" i="381"/>
  <c r="AG497" i="381"/>
  <c r="AF497" i="381"/>
  <c r="AE497" i="381"/>
  <c r="AD497" i="381"/>
  <c r="AC497" i="381"/>
  <c r="FV496" i="381"/>
  <c r="FU496" i="381"/>
  <c r="FT496" i="381"/>
  <c r="FS496" i="381"/>
  <c r="FR496" i="381"/>
  <c r="FQ496" i="381"/>
  <c r="FP496" i="381"/>
  <c r="FJ496" i="381"/>
  <c r="EU496" i="381"/>
  <c r="EC496" i="381"/>
  <c r="ED496" i="381" s="1"/>
  <c r="EB496" i="381"/>
  <c r="EA496" i="381"/>
  <c r="DZ496" i="381"/>
  <c r="DY496" i="381"/>
  <c r="DV496" i="381"/>
  <c r="DU496" i="381"/>
  <c r="DT496" i="381"/>
  <c r="DS496" i="381"/>
  <c r="DR496" i="381"/>
  <c r="DQ496" i="381"/>
  <c r="DA496" i="381"/>
  <c r="DB496" i="381" s="1"/>
  <c r="CR496" i="381"/>
  <c r="CP496" i="381"/>
  <c r="CO496" i="381"/>
  <c r="CN496" i="381"/>
  <c r="BT496" i="381"/>
  <c r="AV496" i="381"/>
  <c r="AU496" i="381"/>
  <c r="AS496" i="381"/>
  <c r="AN496" i="381"/>
  <c r="AM496" i="381"/>
  <c r="AL496" i="381"/>
  <c r="AK496" i="381"/>
  <c r="AJ496" i="381"/>
  <c r="AI496" i="381"/>
  <c r="AH496" i="381"/>
  <c r="AG496" i="381"/>
  <c r="AF496" i="381"/>
  <c r="AE496" i="381"/>
  <c r="AD496" i="381"/>
  <c r="AC496" i="381"/>
  <c r="G496" i="381"/>
  <c r="AP496" i="381" s="1"/>
  <c r="AT496" i="381" s="1"/>
  <c r="E496" i="381"/>
  <c r="FV495" i="381"/>
  <c r="FU495" i="381"/>
  <c r="FT495" i="381"/>
  <c r="FS495" i="381"/>
  <c r="FR495" i="381"/>
  <c r="FQ495" i="381"/>
  <c r="FP495" i="381"/>
  <c r="EU495" i="381"/>
  <c r="EC495" i="381"/>
  <c r="EB495" i="381"/>
  <c r="EA495" i="381"/>
  <c r="DZ495" i="381"/>
  <c r="DY495" i="381"/>
  <c r="DV495" i="381"/>
  <c r="DU495" i="381"/>
  <c r="DT495" i="381"/>
  <c r="DS495" i="381"/>
  <c r="DR495" i="381"/>
  <c r="DQ495" i="381"/>
  <c r="DA495" i="381"/>
  <c r="DB495" i="381" s="1"/>
  <c r="CR495" i="381"/>
  <c r="CP495" i="381"/>
  <c r="CO495" i="381"/>
  <c r="CN495" i="381"/>
  <c r="BT495" i="381"/>
  <c r="AU495" i="381"/>
  <c r="AT495" i="381"/>
  <c r="AS495" i="381"/>
  <c r="EE495" i="381"/>
  <c r="EF495" i="381" s="1"/>
  <c r="AN495" i="381"/>
  <c r="AM495" i="381"/>
  <c r="AL495" i="381"/>
  <c r="AK495" i="381"/>
  <c r="AJ495" i="381"/>
  <c r="AI495" i="381"/>
  <c r="AH495" i="381"/>
  <c r="AG495" i="381"/>
  <c r="AF495" i="381"/>
  <c r="AE495" i="381"/>
  <c r="AD495" i="381"/>
  <c r="AC495" i="381"/>
  <c r="AR928" i="381" l="1"/>
  <c r="DN928" i="381"/>
  <c r="AR927" i="381"/>
  <c r="AV927" i="381" s="1"/>
  <c r="DN927" i="381"/>
  <c r="EE871" i="381"/>
  <c r="EF871" i="381" s="1"/>
  <c r="EE931" i="381"/>
  <c r="EF931" i="381" s="1"/>
  <c r="AV826" i="381"/>
  <c r="EG831" i="381"/>
  <c r="EG826" i="381"/>
  <c r="EE834" i="381"/>
  <c r="EF834" i="381" s="1"/>
  <c r="AV834" i="381"/>
  <c r="EE833" i="381"/>
  <c r="EF833" i="381" s="1"/>
  <c r="AV833" i="381"/>
  <c r="EG833" i="381"/>
  <c r="EG832" i="381"/>
  <c r="AV832" i="381"/>
  <c r="AV831" i="381"/>
  <c r="EE831" i="381"/>
  <c r="EF831" i="381" s="1"/>
  <c r="AV830" i="381"/>
  <c r="EE830" i="381"/>
  <c r="EF830" i="381" s="1"/>
  <c r="ED831" i="381"/>
  <c r="EG830" i="381"/>
  <c r="EG829" i="381"/>
  <c r="EE829" i="381"/>
  <c r="EF829" i="381" s="1"/>
  <c r="EE828" i="381"/>
  <c r="EF828" i="381" s="1"/>
  <c r="EG828" i="381"/>
  <c r="EG827" i="381"/>
  <c r="EE827" i="381"/>
  <c r="EF827" i="381" s="1"/>
  <c r="ED826" i="381"/>
  <c r="EG825" i="381"/>
  <c r="ED825" i="381"/>
  <c r="ED827" i="381"/>
  <c r="EG871" i="381"/>
  <c r="EG870" i="381"/>
  <c r="AT870" i="381"/>
  <c r="EE870" i="381"/>
  <c r="EF870" i="381" s="1"/>
  <c r="ED870" i="381"/>
  <c r="EG945" i="381"/>
  <c r="EG911" i="381"/>
  <c r="AV951" i="381"/>
  <c r="EG961" i="381"/>
  <c r="EE955" i="381"/>
  <c r="EF955" i="381" s="1"/>
  <c r="EG925" i="381"/>
  <c r="EE963" i="381"/>
  <c r="EF963" i="381" s="1"/>
  <c r="AV963" i="381"/>
  <c r="EG957" i="381"/>
  <c r="EG962" i="381"/>
  <c r="AV954" i="381"/>
  <c r="AV946" i="381"/>
  <c r="EG947" i="381"/>
  <c r="AV957" i="381"/>
  <c r="EE960" i="381"/>
  <c r="EF960" i="381" s="1"/>
  <c r="EG960" i="381"/>
  <c r="AV960" i="381"/>
  <c r="AV961" i="381"/>
  <c r="EE961" i="381"/>
  <c r="EF961" i="381" s="1"/>
  <c r="ED961" i="381"/>
  <c r="EE962" i="381"/>
  <c r="EF962" i="381" s="1"/>
  <c r="EG951" i="381"/>
  <c r="EG955" i="381"/>
  <c r="EG946" i="381"/>
  <c r="EG954" i="381"/>
  <c r="EG958" i="381"/>
  <c r="EG952" i="381"/>
  <c r="AV948" i="381"/>
  <c r="EE948" i="381"/>
  <c r="EF948" i="381" s="1"/>
  <c r="EE959" i="381"/>
  <c r="EF959" i="381" s="1"/>
  <c r="AV959" i="381"/>
  <c r="EG959" i="381"/>
  <c r="EE947" i="381"/>
  <c r="EF947" i="381" s="1"/>
  <c r="AV947" i="381"/>
  <c r="EG948" i="381"/>
  <c r="ED952" i="381"/>
  <c r="EE952" i="381"/>
  <c r="EF952" i="381" s="1"/>
  <c r="AR956" i="381"/>
  <c r="EG956" i="381" s="1"/>
  <c r="ED956" i="381"/>
  <c r="ED957" i="381"/>
  <c r="AR949" i="381"/>
  <c r="EG949" i="381" s="1"/>
  <c r="ED949" i="381"/>
  <c r="ED958" i="381"/>
  <c r="ED945" i="381"/>
  <c r="AR953" i="381"/>
  <c r="ED953" i="381"/>
  <c r="EE958" i="381"/>
  <c r="EF958" i="381" s="1"/>
  <c r="ED946" i="381"/>
  <c r="AR950" i="381"/>
  <c r="ED950" i="381"/>
  <c r="EG942" i="381"/>
  <c r="EG912" i="381"/>
  <c r="EG943" i="381"/>
  <c r="EE934" i="381"/>
  <c r="EF934" i="381" s="1"/>
  <c r="EG926" i="381"/>
  <c r="EG932" i="381"/>
  <c r="AV944" i="381"/>
  <c r="AV942" i="381"/>
  <c r="EE942" i="381"/>
  <c r="EF942" i="381" s="1"/>
  <c r="EE941" i="381"/>
  <c r="EF941" i="381" s="1"/>
  <c r="AV941" i="381"/>
  <c r="EG941" i="381"/>
  <c r="ED942" i="381"/>
  <c r="EE943" i="381"/>
  <c r="EF943" i="381" s="1"/>
  <c r="EG920" i="381"/>
  <c r="EG916" i="381"/>
  <c r="EG919" i="381"/>
  <c r="EG936" i="381"/>
  <c r="EE939" i="381"/>
  <c r="EF939" i="381" s="1"/>
  <c r="EG939" i="381"/>
  <c r="EE938" i="381"/>
  <c r="EF938" i="381" s="1"/>
  <c r="AV938" i="381"/>
  <c r="EG938" i="381"/>
  <c r="AV928" i="381"/>
  <c r="AV926" i="381"/>
  <c r="EG931" i="381"/>
  <c r="AV931" i="381"/>
  <c r="ED932" i="381"/>
  <c r="EG934" i="381"/>
  <c r="EE932" i="381"/>
  <c r="EF932" i="381" s="1"/>
  <c r="AR935" i="381"/>
  <c r="EG935" i="381" s="1"/>
  <c r="ED935" i="381"/>
  <c r="AR929" i="381"/>
  <c r="ED929" i="381"/>
  <c r="ED936" i="381"/>
  <c r="ED925" i="381"/>
  <c r="AR933" i="381"/>
  <c r="EG933" i="381" s="1"/>
  <c r="ED933" i="381"/>
  <c r="EE936" i="381"/>
  <c r="EF936" i="381" s="1"/>
  <c r="AR930" i="381"/>
  <c r="ED930" i="381"/>
  <c r="AV923" i="381"/>
  <c r="EG910" i="381"/>
  <c r="EE924" i="381"/>
  <c r="EF924" i="381" s="1"/>
  <c r="EG923" i="381"/>
  <c r="EG922" i="381"/>
  <c r="EG921" i="381"/>
  <c r="AV922" i="381"/>
  <c r="EE922" i="381"/>
  <c r="EF922" i="381" s="1"/>
  <c r="AV921" i="381"/>
  <c r="ED922" i="381"/>
  <c r="EE913" i="381"/>
  <c r="EF913" i="381" s="1"/>
  <c r="AV913" i="381"/>
  <c r="AV912" i="381"/>
  <c r="EE912" i="381"/>
  <c r="EF912" i="381" s="1"/>
  <c r="EG918" i="381"/>
  <c r="EG913" i="381"/>
  <c r="ED914" i="381"/>
  <c r="EG917" i="381"/>
  <c r="ED911" i="381"/>
  <c r="EE911" i="381"/>
  <c r="EF911" i="381" s="1"/>
  <c r="ED918" i="381"/>
  <c r="ED912" i="381"/>
  <c r="ED915" i="381"/>
  <c r="ED919" i="381"/>
  <c r="ED913" i="381"/>
  <c r="ED916" i="381"/>
  <c r="EG495" i="381"/>
  <c r="EE499" i="381"/>
  <c r="EF499" i="381" s="1"/>
  <c r="EG500" i="381"/>
  <c r="EG498" i="381"/>
  <c r="AT498" i="381"/>
  <c r="EE498" i="381"/>
  <c r="EF498" i="381" s="1"/>
  <c r="ED495" i="381"/>
  <c r="EG497" i="381"/>
  <c r="EG496" i="381"/>
  <c r="EE496" i="381"/>
  <c r="EF496" i="381" s="1"/>
  <c r="AV495" i="381"/>
  <c r="EG927" i="381" l="1"/>
  <c r="EE928" i="381"/>
  <c r="EF928" i="381" s="1"/>
  <c r="EE927" i="381"/>
  <c r="EF927" i="381" s="1"/>
  <c r="EG928" i="381"/>
  <c r="AV953" i="381"/>
  <c r="EE953" i="381"/>
  <c r="EF953" i="381" s="1"/>
  <c r="AV949" i="381"/>
  <c r="EE949" i="381"/>
  <c r="EF949" i="381" s="1"/>
  <c r="AV956" i="381"/>
  <c r="EE956" i="381"/>
  <c r="EF956" i="381" s="1"/>
  <c r="EG953" i="381"/>
  <c r="EE950" i="381"/>
  <c r="EF950" i="381" s="1"/>
  <c r="AV950" i="381"/>
  <c r="EG950" i="381"/>
  <c r="AV929" i="381"/>
  <c r="EE929" i="381"/>
  <c r="EF929" i="381" s="1"/>
  <c r="AV935" i="381"/>
  <c r="EE935" i="381"/>
  <c r="EF935" i="381" s="1"/>
  <c r="EG929" i="381"/>
  <c r="EE930" i="381"/>
  <c r="EF930" i="381" s="1"/>
  <c r="AV930" i="381"/>
  <c r="AV933" i="381"/>
  <c r="EE933" i="381"/>
  <c r="EF933" i="381" s="1"/>
  <c r="EG930" i="381"/>
  <c r="AV914" i="381"/>
  <c r="EE914" i="381"/>
  <c r="EF914" i="381" s="1"/>
  <c r="AV915" i="381"/>
  <c r="EE915" i="381"/>
  <c r="EF915" i="381" s="1"/>
  <c r="EG914" i="381"/>
  <c r="EG915" i="381"/>
  <c r="AV918" i="381"/>
  <c r="EE918" i="381"/>
  <c r="EF918" i="381" s="1"/>
  <c r="FV483" i="381" l="1"/>
  <c r="FU483" i="381"/>
  <c r="FT483" i="381"/>
  <c r="FS483" i="381"/>
  <c r="FQ483" i="381"/>
  <c r="FP483" i="381"/>
  <c r="EU483" i="381"/>
  <c r="EK483" i="381"/>
  <c r="EJ483" i="381"/>
  <c r="EC483" i="381"/>
  <c r="EB483" i="381"/>
  <c r="EA483" i="381"/>
  <c r="DZ483" i="381"/>
  <c r="DY483" i="381"/>
  <c r="DV483" i="381"/>
  <c r="DU483" i="381"/>
  <c r="DT483" i="381"/>
  <c r="DS483" i="381"/>
  <c r="DR483" i="381"/>
  <c r="DQ483" i="381"/>
  <c r="DF483" i="381"/>
  <c r="FR483" i="381" s="1"/>
  <c r="DA483" i="381"/>
  <c r="DB483" i="381" s="1"/>
  <c r="CR483" i="381"/>
  <c r="CP483" i="381"/>
  <c r="CO483" i="381"/>
  <c r="CN483" i="381"/>
  <c r="BT483" i="381"/>
  <c r="AU483" i="381"/>
  <c r="AT483" i="381"/>
  <c r="AS483" i="381"/>
  <c r="AR483" i="381"/>
  <c r="AN483" i="381"/>
  <c r="AM483" i="381"/>
  <c r="AL483" i="381"/>
  <c r="AK483" i="381"/>
  <c r="AJ483" i="381"/>
  <c r="AI483" i="381"/>
  <c r="AH483" i="381"/>
  <c r="AG483" i="381"/>
  <c r="AF483" i="381"/>
  <c r="AE483" i="381"/>
  <c r="AD483" i="381"/>
  <c r="AC483" i="381"/>
  <c r="E483" i="381"/>
  <c r="FJ482" i="381"/>
  <c r="G482" i="381"/>
  <c r="AR482" i="381" s="1"/>
  <c r="FV482" i="381"/>
  <c r="FU482" i="381"/>
  <c r="FT482" i="381"/>
  <c r="FS482" i="381"/>
  <c r="FR482" i="381"/>
  <c r="FQ482" i="381"/>
  <c r="FP482" i="381"/>
  <c r="EU482" i="381"/>
  <c r="EC482" i="381"/>
  <c r="ED482" i="381" s="1"/>
  <c r="EB482" i="381"/>
  <c r="EA482" i="381"/>
  <c r="DZ482" i="381"/>
  <c r="DY482" i="381"/>
  <c r="DV482" i="381"/>
  <c r="DU482" i="381"/>
  <c r="DT482" i="381"/>
  <c r="DS482" i="381"/>
  <c r="DR482" i="381"/>
  <c r="DQ482" i="381"/>
  <c r="DA482" i="381"/>
  <c r="DB482" i="381" s="1"/>
  <c r="CR482" i="381"/>
  <c r="CP482" i="381"/>
  <c r="CO482" i="381"/>
  <c r="CN482" i="381"/>
  <c r="BT482" i="381"/>
  <c r="AU482" i="381"/>
  <c r="AT482" i="381"/>
  <c r="AS482" i="381"/>
  <c r="AN482" i="381"/>
  <c r="AM482" i="381"/>
  <c r="AL482" i="381"/>
  <c r="AK482" i="381"/>
  <c r="AJ482" i="381"/>
  <c r="AI482" i="381"/>
  <c r="AH482" i="381"/>
  <c r="AG482" i="381"/>
  <c r="AF482" i="381"/>
  <c r="AE482" i="381"/>
  <c r="AD482" i="381"/>
  <c r="AC482" i="381"/>
  <c r="E482" i="381"/>
  <c r="FV481" i="381"/>
  <c r="FU481" i="381"/>
  <c r="FT481" i="381"/>
  <c r="FS481" i="381"/>
  <c r="FQ481" i="381"/>
  <c r="FP481" i="381"/>
  <c r="FJ481" i="381"/>
  <c r="EU481" i="381"/>
  <c r="EK481" i="381"/>
  <c r="EJ481" i="381"/>
  <c r="EC481" i="381"/>
  <c r="EB481" i="381"/>
  <c r="EA481" i="381"/>
  <c r="DZ481" i="381"/>
  <c r="DY481" i="381"/>
  <c r="DV481" i="381"/>
  <c r="DU481" i="381"/>
  <c r="DT481" i="381"/>
  <c r="DS481" i="381"/>
  <c r="DR481" i="381"/>
  <c r="DQ481" i="381"/>
  <c r="DF481" i="381"/>
  <c r="FR481" i="381" s="1"/>
  <c r="DA481" i="381"/>
  <c r="DB481" i="381" s="1"/>
  <c r="CR481" i="381"/>
  <c r="CP481" i="381"/>
  <c r="CO481" i="381"/>
  <c r="CN481" i="381"/>
  <c r="BT481" i="381"/>
  <c r="AU481" i="381"/>
  <c r="AT481" i="381"/>
  <c r="AS481" i="381"/>
  <c r="AN481" i="381"/>
  <c r="AM481" i="381"/>
  <c r="AL481" i="381"/>
  <c r="AK481" i="381"/>
  <c r="AJ481" i="381"/>
  <c r="AI481" i="381"/>
  <c r="AH481" i="381"/>
  <c r="AG481" i="381"/>
  <c r="AF481" i="381"/>
  <c r="AE481" i="381"/>
  <c r="AD481" i="381"/>
  <c r="AC481" i="381"/>
  <c r="G481" i="381"/>
  <c r="AR481" i="381" s="1"/>
  <c r="E481" i="381"/>
  <c r="FV480" i="381"/>
  <c r="FU480" i="381"/>
  <c r="FT480" i="381"/>
  <c r="FS480" i="381"/>
  <c r="FQ480" i="381"/>
  <c r="FP480" i="381"/>
  <c r="FJ480" i="381"/>
  <c r="EU480" i="381"/>
  <c r="EK480" i="381"/>
  <c r="EJ480" i="381"/>
  <c r="EF480" i="381"/>
  <c r="EC480" i="381"/>
  <c r="EB480" i="381"/>
  <c r="EA480" i="381"/>
  <c r="DZ480" i="381"/>
  <c r="DY480" i="381"/>
  <c r="DV480" i="381"/>
  <c r="DU480" i="381"/>
  <c r="DT480" i="381"/>
  <c r="DS480" i="381"/>
  <c r="DR480" i="381"/>
  <c r="DQ480" i="381"/>
  <c r="DF480" i="381"/>
  <c r="FR480" i="381" s="1"/>
  <c r="DA480" i="381"/>
  <c r="DB480" i="381" s="1"/>
  <c r="CR480" i="381"/>
  <c r="CP480" i="381"/>
  <c r="CO480" i="381"/>
  <c r="CN480" i="381"/>
  <c r="BT480" i="381"/>
  <c r="AU480" i="381"/>
  <c r="AT480" i="381"/>
  <c r="AS480" i="381"/>
  <c r="AN480" i="381"/>
  <c r="AM480" i="381"/>
  <c r="AL480" i="381"/>
  <c r="AK480" i="381"/>
  <c r="AJ480" i="381"/>
  <c r="AI480" i="381"/>
  <c r="AH480" i="381"/>
  <c r="AG480" i="381"/>
  <c r="AF480" i="381"/>
  <c r="AE480" i="381"/>
  <c r="AD480" i="381"/>
  <c r="AC480" i="381"/>
  <c r="G480" i="381"/>
  <c r="AR480" i="381" s="1"/>
  <c r="AV480" i="381" s="1"/>
  <c r="E480" i="381"/>
  <c r="FV479" i="381"/>
  <c r="FU479" i="381"/>
  <c r="FT479" i="381"/>
  <c r="FS479" i="381"/>
  <c r="FR479" i="381"/>
  <c r="FQ479" i="381"/>
  <c r="FP479" i="381"/>
  <c r="EU479" i="381"/>
  <c r="EC479" i="381"/>
  <c r="ED479" i="381" s="1"/>
  <c r="EB479" i="381"/>
  <c r="EA479" i="381"/>
  <c r="DZ479" i="381"/>
  <c r="DY479" i="381"/>
  <c r="DV479" i="381"/>
  <c r="DU479" i="381"/>
  <c r="DT479" i="381"/>
  <c r="DS479" i="381"/>
  <c r="DR479" i="381"/>
  <c r="DQ479" i="381"/>
  <c r="DA479" i="381"/>
  <c r="DB479" i="381" s="1"/>
  <c r="CR479" i="381"/>
  <c r="CP479" i="381"/>
  <c r="CO479" i="381"/>
  <c r="CN479" i="381"/>
  <c r="BT479" i="381"/>
  <c r="AU479" i="381"/>
  <c r="AT479" i="381"/>
  <c r="AS479" i="381"/>
  <c r="AN479" i="381"/>
  <c r="AM479" i="381"/>
  <c r="AL479" i="381"/>
  <c r="AK479" i="381"/>
  <c r="AJ479" i="381"/>
  <c r="AI479" i="381"/>
  <c r="AH479" i="381"/>
  <c r="AG479" i="381"/>
  <c r="AF479" i="381"/>
  <c r="AE479" i="381"/>
  <c r="AD479" i="381"/>
  <c r="AC479" i="381"/>
  <c r="AR479" i="381"/>
  <c r="E479" i="381"/>
  <c r="AR478" i="381"/>
  <c r="EE478" i="381" s="1"/>
  <c r="EF478" i="381" s="1"/>
  <c r="FV478" i="381"/>
  <c r="FU478" i="381"/>
  <c r="FT478" i="381"/>
  <c r="FS478" i="381"/>
  <c r="FR478" i="381"/>
  <c r="FQ478" i="381"/>
  <c r="FP478" i="381"/>
  <c r="EU478" i="381"/>
  <c r="EC478" i="381"/>
  <c r="ED478" i="381" s="1"/>
  <c r="EB478" i="381"/>
  <c r="EA478" i="381"/>
  <c r="DZ478" i="381"/>
  <c r="DY478" i="381"/>
  <c r="DV478" i="381"/>
  <c r="DU478" i="381"/>
  <c r="DT478" i="381"/>
  <c r="DS478" i="381"/>
  <c r="DR478" i="381"/>
  <c r="DQ478" i="381"/>
  <c r="DA478" i="381"/>
  <c r="DB478" i="381" s="1"/>
  <c r="CR478" i="381"/>
  <c r="CP478" i="381"/>
  <c r="CO478" i="381"/>
  <c r="CN478" i="381"/>
  <c r="BT478" i="381"/>
  <c r="AU478" i="381"/>
  <c r="AS478" i="381"/>
  <c r="AT478" i="381"/>
  <c r="AN478" i="381"/>
  <c r="AM478" i="381"/>
  <c r="AL478" i="381"/>
  <c r="AK478" i="381"/>
  <c r="AJ478" i="381"/>
  <c r="AI478" i="381"/>
  <c r="AH478" i="381"/>
  <c r="AG478" i="381"/>
  <c r="AF478" i="381"/>
  <c r="AE478" i="381"/>
  <c r="AD478" i="381"/>
  <c r="AC478" i="381"/>
  <c r="FV477" i="381"/>
  <c r="FU477" i="381"/>
  <c r="FT477" i="381"/>
  <c r="FS477" i="381"/>
  <c r="FR477" i="381"/>
  <c r="FQ477" i="381"/>
  <c r="FP477" i="381"/>
  <c r="EU477" i="381"/>
  <c r="EC477" i="381"/>
  <c r="ED477" i="381" s="1"/>
  <c r="EB477" i="381"/>
  <c r="EA477" i="381"/>
  <c r="DZ477" i="381"/>
  <c r="DY477" i="381"/>
  <c r="DV477" i="381"/>
  <c r="DU477" i="381"/>
  <c r="DT477" i="381"/>
  <c r="DS477" i="381"/>
  <c r="DR477" i="381"/>
  <c r="DQ477" i="381"/>
  <c r="DA477" i="381"/>
  <c r="DB477" i="381" s="1"/>
  <c r="CR477" i="381"/>
  <c r="CP477" i="381"/>
  <c r="CO477" i="381"/>
  <c r="CN477" i="381"/>
  <c r="BT477" i="381"/>
  <c r="AU477" i="381"/>
  <c r="AT477" i="381"/>
  <c r="AS477" i="381"/>
  <c r="AR477" i="381"/>
  <c r="AV477" i="381" s="1"/>
  <c r="AN477" i="381"/>
  <c r="AM477" i="381"/>
  <c r="AL477" i="381"/>
  <c r="AK477" i="381"/>
  <c r="AJ477" i="381"/>
  <c r="AI477" i="381"/>
  <c r="AH477" i="381"/>
  <c r="AG477" i="381"/>
  <c r="AF477" i="381"/>
  <c r="AE477" i="381"/>
  <c r="AD477" i="381"/>
  <c r="AC477" i="381"/>
  <c r="FV476" i="381"/>
  <c r="FU476" i="381"/>
  <c r="FT476" i="381"/>
  <c r="FS476" i="381"/>
  <c r="FR476" i="381"/>
  <c r="FQ476" i="381"/>
  <c r="FP476" i="381"/>
  <c r="EU476" i="381"/>
  <c r="EC476" i="381"/>
  <c r="ED476" i="381" s="1"/>
  <c r="EB476" i="381"/>
  <c r="EA476" i="381"/>
  <c r="DZ476" i="381"/>
  <c r="DY476" i="381"/>
  <c r="DV476" i="381"/>
  <c r="DU476" i="381"/>
  <c r="DT476" i="381"/>
  <c r="DS476" i="381"/>
  <c r="DR476" i="381"/>
  <c r="DQ476" i="381"/>
  <c r="DA476" i="381"/>
  <c r="DB476" i="381" s="1"/>
  <c r="CR476" i="381"/>
  <c r="CP476" i="381"/>
  <c r="CO476" i="381"/>
  <c r="CN476" i="381"/>
  <c r="BT476" i="381"/>
  <c r="AU476" i="381"/>
  <c r="AT476" i="381"/>
  <c r="AS476" i="381"/>
  <c r="AR476" i="381"/>
  <c r="AV476" i="381" s="1"/>
  <c r="AN476" i="381"/>
  <c r="AM476" i="381"/>
  <c r="AL476" i="381"/>
  <c r="AK476" i="381"/>
  <c r="AJ476" i="381"/>
  <c r="AI476" i="381"/>
  <c r="AH476" i="381"/>
  <c r="AG476" i="381"/>
  <c r="AF476" i="381"/>
  <c r="AE476" i="381"/>
  <c r="AD476" i="381"/>
  <c r="AC476" i="381"/>
  <c r="ED483" i="381" l="1"/>
  <c r="EG483" i="381"/>
  <c r="EG480" i="381"/>
  <c r="EE483" i="381"/>
  <c r="EF483" i="381" s="1"/>
  <c r="AV483" i="381"/>
  <c r="EE477" i="381"/>
  <c r="EF477" i="381" s="1"/>
  <c r="EG481" i="381"/>
  <c r="EE482" i="381"/>
  <c r="EF482" i="381" s="1"/>
  <c r="AV482" i="381"/>
  <c r="EG482" i="381"/>
  <c r="EE481" i="381"/>
  <c r="EF481" i="381" s="1"/>
  <c r="AV481" i="381"/>
  <c r="ED481" i="381"/>
  <c r="ED480" i="381"/>
  <c r="EE479" i="381"/>
  <c r="EF479" i="381" s="1"/>
  <c r="EG479" i="381"/>
  <c r="AV479" i="381"/>
  <c r="EG478" i="381"/>
  <c r="AV478" i="381"/>
  <c r="EG477" i="381"/>
  <c r="EE476" i="381"/>
  <c r="EF476" i="381" s="1"/>
  <c r="EG476" i="381"/>
  <c r="R71" i="381"/>
  <c r="P71" i="381"/>
  <c r="Q71" i="381"/>
  <c r="FV475" i="381"/>
  <c r="FU475" i="381"/>
  <c r="FT475" i="381"/>
  <c r="FS475" i="381"/>
  <c r="FR475" i="381"/>
  <c r="FQ475" i="381"/>
  <c r="FP475" i="381"/>
  <c r="EU475" i="381"/>
  <c r="EC475" i="381"/>
  <c r="ED475" i="381" s="1"/>
  <c r="EB475" i="381"/>
  <c r="EA475" i="381"/>
  <c r="DZ475" i="381"/>
  <c r="DY475" i="381"/>
  <c r="DV475" i="381"/>
  <c r="DU475" i="381"/>
  <c r="DT475" i="381"/>
  <c r="DS475" i="381"/>
  <c r="DR475" i="381"/>
  <c r="DQ475" i="381"/>
  <c r="DA475" i="381"/>
  <c r="DB475" i="381" s="1"/>
  <c r="CR475" i="381"/>
  <c r="CP475" i="381"/>
  <c r="CO475" i="381"/>
  <c r="CN475" i="381"/>
  <c r="BT475" i="381"/>
  <c r="AU475" i="381"/>
  <c r="AT475" i="381"/>
  <c r="AS475" i="381"/>
  <c r="AN475" i="381"/>
  <c r="AM475" i="381"/>
  <c r="AL475" i="381"/>
  <c r="AK475" i="381"/>
  <c r="AJ475" i="381"/>
  <c r="AI475" i="381"/>
  <c r="AH475" i="381"/>
  <c r="AG475" i="381"/>
  <c r="AF475" i="381"/>
  <c r="AE475" i="381"/>
  <c r="AD475" i="381"/>
  <c r="AC475" i="381"/>
  <c r="AR475" i="381"/>
  <c r="FV474" i="381"/>
  <c r="FU474" i="381"/>
  <c r="FT474" i="381"/>
  <c r="FS474" i="381"/>
  <c r="FR474" i="381"/>
  <c r="FQ474" i="381"/>
  <c r="FP474" i="381"/>
  <c r="EU474" i="381"/>
  <c r="EC474" i="381"/>
  <c r="ED474" i="381" s="1"/>
  <c r="EB474" i="381"/>
  <c r="EA474" i="381"/>
  <c r="DZ474" i="381"/>
  <c r="DY474" i="381"/>
  <c r="DV474" i="381"/>
  <c r="DU474" i="381"/>
  <c r="DT474" i="381"/>
  <c r="DS474" i="381"/>
  <c r="DR474" i="381"/>
  <c r="DQ474" i="381"/>
  <c r="DA474" i="381"/>
  <c r="DB474" i="381" s="1"/>
  <c r="CR474" i="381"/>
  <c r="CP474" i="381"/>
  <c r="CO474" i="381"/>
  <c r="CN474" i="381"/>
  <c r="BT474" i="381"/>
  <c r="AU474" i="381"/>
  <c r="AT474" i="381"/>
  <c r="AS474" i="381"/>
  <c r="AN474" i="381"/>
  <c r="AM474" i="381"/>
  <c r="AL474" i="381"/>
  <c r="AK474" i="381"/>
  <c r="AJ474" i="381"/>
  <c r="AI474" i="381"/>
  <c r="AH474" i="381"/>
  <c r="AG474" i="381"/>
  <c r="AF474" i="381"/>
  <c r="AE474" i="381"/>
  <c r="AD474" i="381"/>
  <c r="AC474" i="381"/>
  <c r="AR474" i="381"/>
  <c r="FV473" i="381"/>
  <c r="FU473" i="381"/>
  <c r="FT473" i="381"/>
  <c r="FS473" i="381"/>
  <c r="FR473" i="381"/>
  <c r="FQ473" i="381"/>
  <c r="FP473" i="381"/>
  <c r="EU473" i="381"/>
  <c r="EC473" i="381"/>
  <c r="EB473" i="381"/>
  <c r="EA473" i="381"/>
  <c r="DZ473" i="381"/>
  <c r="DY473" i="381"/>
  <c r="DV473" i="381"/>
  <c r="DU473" i="381"/>
  <c r="DT473" i="381"/>
  <c r="DS473" i="381"/>
  <c r="DR473" i="381"/>
  <c r="DQ473" i="381"/>
  <c r="DA473" i="381"/>
  <c r="DB473" i="381" s="1"/>
  <c r="CR473" i="381"/>
  <c r="CP473" i="381"/>
  <c r="CO473" i="381"/>
  <c r="CN473" i="381"/>
  <c r="BT473" i="381"/>
  <c r="AU473" i="381"/>
  <c r="AT473" i="381"/>
  <c r="AS473" i="381"/>
  <c r="AN473" i="381"/>
  <c r="AM473" i="381"/>
  <c r="AL473" i="381"/>
  <c r="AK473" i="381"/>
  <c r="AJ473" i="381"/>
  <c r="AI473" i="381"/>
  <c r="AH473" i="381"/>
  <c r="AG473" i="381"/>
  <c r="AF473" i="381"/>
  <c r="AE473" i="381"/>
  <c r="AD473" i="381"/>
  <c r="AC473" i="381"/>
  <c r="AR473" i="381"/>
  <c r="FV472" i="381"/>
  <c r="FU472" i="381"/>
  <c r="FT472" i="381"/>
  <c r="FS472" i="381"/>
  <c r="FR472" i="381"/>
  <c r="FQ472" i="381"/>
  <c r="FP472" i="381"/>
  <c r="EU472" i="381"/>
  <c r="EE472" i="381"/>
  <c r="EF472" i="381" s="1"/>
  <c r="EC472" i="381"/>
  <c r="EB472" i="381"/>
  <c r="EA472" i="381"/>
  <c r="DZ472" i="381"/>
  <c r="DY472" i="381"/>
  <c r="DV472" i="381"/>
  <c r="DU472" i="381"/>
  <c r="DT472" i="381"/>
  <c r="DS472" i="381"/>
  <c r="DR472" i="381"/>
  <c r="DQ472" i="381"/>
  <c r="DA472" i="381"/>
  <c r="DB472" i="381" s="1"/>
  <c r="CR472" i="381"/>
  <c r="CP472" i="381"/>
  <c r="CO472" i="381"/>
  <c r="CN472" i="381"/>
  <c r="BT472" i="381"/>
  <c r="AV472" i="381"/>
  <c r="AU472" i="381"/>
  <c r="AT472" i="381"/>
  <c r="AS472" i="381"/>
  <c r="AN472" i="381"/>
  <c r="AM472" i="381"/>
  <c r="AL472" i="381"/>
  <c r="AK472" i="381"/>
  <c r="AJ472" i="381"/>
  <c r="AI472" i="381"/>
  <c r="AH472" i="381"/>
  <c r="AG472" i="381"/>
  <c r="AF472" i="381"/>
  <c r="AE472" i="381"/>
  <c r="AD472" i="381"/>
  <c r="AC472" i="381"/>
  <c r="FP469" i="381"/>
  <c r="FQ469" i="381"/>
  <c r="FR469" i="381"/>
  <c r="FS469" i="381"/>
  <c r="FT469" i="381"/>
  <c r="FU469" i="381"/>
  <c r="FV469" i="381"/>
  <c r="EU469" i="381"/>
  <c r="DQ469" i="381"/>
  <c r="DR469" i="381"/>
  <c r="DS469" i="381"/>
  <c r="DT469" i="381"/>
  <c r="DU469" i="381"/>
  <c r="DV469" i="381"/>
  <c r="DY469" i="381"/>
  <c r="DZ469" i="381"/>
  <c r="EA469" i="381"/>
  <c r="EB469" i="381"/>
  <c r="EC469" i="381"/>
  <c r="ED469" i="381" s="1"/>
  <c r="CN469" i="381"/>
  <c r="CO469" i="381"/>
  <c r="CP469" i="381"/>
  <c r="AS469" i="381"/>
  <c r="AT469" i="381"/>
  <c r="AU469" i="381"/>
  <c r="AR469" i="381"/>
  <c r="AV469" i="381" s="1"/>
  <c r="BT469" i="381"/>
  <c r="AC469" i="381"/>
  <c r="AD469" i="381"/>
  <c r="AE469" i="381"/>
  <c r="AF469" i="381"/>
  <c r="AG469" i="381"/>
  <c r="AH469" i="381"/>
  <c r="AI469" i="381"/>
  <c r="AJ469" i="381"/>
  <c r="AK469" i="381"/>
  <c r="AL469" i="381"/>
  <c r="AM469" i="381"/>
  <c r="AN469" i="381"/>
  <c r="E469" i="381"/>
  <c r="EG472" i="381" l="1"/>
  <c r="EE469" i="381"/>
  <c r="EF469" i="381" s="1"/>
  <c r="AV475" i="381"/>
  <c r="EE475" i="381"/>
  <c r="EF475" i="381" s="1"/>
  <c r="EG475" i="381"/>
  <c r="AV474" i="381"/>
  <c r="EG474" i="381"/>
  <c r="EE474" i="381"/>
  <c r="EF474" i="381" s="1"/>
  <c r="EG473" i="381"/>
  <c r="AV473" i="381"/>
  <c r="EE473" i="381"/>
  <c r="EF473" i="381" s="1"/>
  <c r="ED473" i="381"/>
  <c r="ED472" i="381"/>
  <c r="EG469" i="381"/>
  <c r="EC1034" i="381" l="1"/>
  <c r="ED1034" i="381" s="1"/>
  <c r="FV1034" i="381"/>
  <c r="FT1034" i="381"/>
  <c r="FS1034" i="381"/>
  <c r="FR1034" i="381"/>
  <c r="FQ1034" i="381"/>
  <c r="FP1034" i="381"/>
  <c r="FJ1034" i="381"/>
  <c r="EU1034" i="381"/>
  <c r="EB1034" i="381"/>
  <c r="EA1034" i="381"/>
  <c r="DZ1034" i="381"/>
  <c r="DY1034" i="381"/>
  <c r="DV1034" i="381"/>
  <c r="DU1034" i="381"/>
  <c r="DT1034" i="381"/>
  <c r="DS1034" i="381"/>
  <c r="DR1034" i="381"/>
  <c r="DQ1034" i="381"/>
  <c r="FU1034" i="381"/>
  <c r="DA1034" i="381"/>
  <c r="DB1034" i="381" s="1"/>
  <c r="CP1034" i="381"/>
  <c r="CO1034" i="381"/>
  <c r="CN1034" i="381"/>
  <c r="BT1034" i="381"/>
  <c r="AU1034" i="381"/>
  <c r="AT1034" i="381"/>
  <c r="AS1034" i="381"/>
  <c r="EE1034" i="381"/>
  <c r="EF1034" i="381" s="1"/>
  <c r="AN1034" i="381"/>
  <c r="AM1034" i="381"/>
  <c r="AL1034" i="381"/>
  <c r="AK1034" i="381"/>
  <c r="AJ1034" i="381"/>
  <c r="AI1034" i="381"/>
  <c r="AH1034" i="381"/>
  <c r="AG1034" i="381"/>
  <c r="AF1034" i="381"/>
  <c r="AE1034" i="381"/>
  <c r="AD1034" i="381"/>
  <c r="AC1034" i="381"/>
  <c r="E1034" i="381"/>
  <c r="AP1033" i="381"/>
  <c r="AT1033" i="381" s="1"/>
  <c r="FV1033" i="381"/>
  <c r="FU1033" i="381"/>
  <c r="FT1033" i="381"/>
  <c r="FS1033" i="381"/>
  <c r="FR1033" i="381"/>
  <c r="FQ1033" i="381"/>
  <c r="FP1033" i="381"/>
  <c r="FJ1033" i="381"/>
  <c r="EU1033" i="381"/>
  <c r="EK1033" i="381"/>
  <c r="EC1033" i="381"/>
  <c r="ED1033" i="381" s="1"/>
  <c r="EB1033" i="381"/>
  <c r="EA1033" i="381"/>
  <c r="DZ1033" i="381"/>
  <c r="DY1033" i="381"/>
  <c r="DV1033" i="381"/>
  <c r="DU1033" i="381"/>
  <c r="DT1033" i="381"/>
  <c r="DS1033" i="381"/>
  <c r="DR1033" i="381"/>
  <c r="DQ1033" i="381"/>
  <c r="DA1033" i="381"/>
  <c r="DB1033" i="381" s="1"/>
  <c r="CR1033" i="381"/>
  <c r="CP1033" i="381"/>
  <c r="CO1033" i="381"/>
  <c r="CN1033" i="381"/>
  <c r="BT1033" i="381"/>
  <c r="AV1033" i="381"/>
  <c r="AU1033" i="381"/>
  <c r="AS1033" i="381"/>
  <c r="AN1033" i="381"/>
  <c r="AM1033" i="381"/>
  <c r="AL1033" i="381"/>
  <c r="AK1033" i="381"/>
  <c r="AJ1033" i="381"/>
  <c r="AI1033" i="381"/>
  <c r="AH1033" i="381"/>
  <c r="AG1033" i="381"/>
  <c r="AF1033" i="381"/>
  <c r="AE1033" i="381"/>
  <c r="AD1033" i="381"/>
  <c r="AC1033" i="381"/>
  <c r="E1033" i="381"/>
  <c r="FV1025" i="381"/>
  <c r="FU1025" i="381"/>
  <c r="FT1025" i="381"/>
  <c r="FS1025" i="381"/>
  <c r="FR1025" i="381"/>
  <c r="FQ1025" i="381"/>
  <c r="FP1025" i="381"/>
  <c r="FI1025" i="381"/>
  <c r="EU1025" i="381"/>
  <c r="EF1025" i="381"/>
  <c r="EC1025" i="381"/>
  <c r="ED1025" i="381" s="1"/>
  <c r="EB1025" i="381"/>
  <c r="EA1025" i="381"/>
  <c r="DZ1025" i="381"/>
  <c r="DY1025" i="381"/>
  <c r="DV1025" i="381"/>
  <c r="DU1025" i="381"/>
  <c r="DT1025" i="381"/>
  <c r="DS1025" i="381"/>
  <c r="DR1025" i="381"/>
  <c r="DQ1025" i="381"/>
  <c r="DA1025" i="381"/>
  <c r="DB1025" i="381" s="1"/>
  <c r="CR1025" i="381"/>
  <c r="CP1025" i="381"/>
  <c r="CO1025" i="381"/>
  <c r="CN1025" i="381"/>
  <c r="BT1025" i="381"/>
  <c r="AU1025" i="381"/>
  <c r="AT1025" i="381"/>
  <c r="AS1025" i="381"/>
  <c r="AN1025" i="381"/>
  <c r="AM1025" i="381"/>
  <c r="AL1025" i="381"/>
  <c r="AK1025" i="381"/>
  <c r="AJ1025" i="381"/>
  <c r="AI1025" i="381"/>
  <c r="AH1025" i="381"/>
  <c r="AG1025" i="381"/>
  <c r="AF1025" i="381"/>
  <c r="AE1025" i="381"/>
  <c r="AD1025" i="381"/>
  <c r="AC1025" i="381"/>
  <c r="G1025" i="381"/>
  <c r="AR1025" i="381" s="1"/>
  <c r="AV1025" i="381" s="1"/>
  <c r="FV1024" i="381"/>
  <c r="FU1024" i="381"/>
  <c r="FT1024" i="381"/>
  <c r="FS1024" i="381"/>
  <c r="FR1024" i="381"/>
  <c r="FQ1024" i="381"/>
  <c r="FP1024" i="381"/>
  <c r="EU1024" i="381"/>
  <c r="EF1024" i="381"/>
  <c r="EC1024" i="381"/>
  <c r="ED1024" i="381" s="1"/>
  <c r="EB1024" i="381"/>
  <c r="EA1024" i="381"/>
  <c r="DZ1024" i="381"/>
  <c r="DY1024" i="381"/>
  <c r="DV1024" i="381"/>
  <c r="DU1024" i="381"/>
  <c r="DT1024" i="381"/>
  <c r="DS1024" i="381"/>
  <c r="DR1024" i="381"/>
  <c r="DQ1024" i="381"/>
  <c r="DA1024" i="381"/>
  <c r="DB1024" i="381" s="1"/>
  <c r="CR1024" i="381"/>
  <c r="CP1024" i="381"/>
  <c r="CO1024" i="381"/>
  <c r="CN1024" i="381"/>
  <c r="BT1024" i="381"/>
  <c r="AU1024" i="381"/>
  <c r="AT1024" i="381"/>
  <c r="AS1024" i="381"/>
  <c r="AR1024" i="381"/>
  <c r="AV1024" i="381" s="1"/>
  <c r="AN1024" i="381"/>
  <c r="AM1024" i="381"/>
  <c r="AL1024" i="381"/>
  <c r="AK1024" i="381"/>
  <c r="AJ1024" i="381"/>
  <c r="AI1024" i="381"/>
  <c r="AH1024" i="381"/>
  <c r="AG1024" i="381"/>
  <c r="AF1024" i="381"/>
  <c r="AE1024" i="381"/>
  <c r="AD1024" i="381"/>
  <c r="AC1024" i="381"/>
  <c r="FV1023" i="381"/>
  <c r="FU1023" i="381"/>
  <c r="FT1023" i="381"/>
  <c r="FS1023" i="381"/>
  <c r="FR1023" i="381"/>
  <c r="FQ1023" i="381"/>
  <c r="FP1023" i="381"/>
  <c r="EU1023" i="381"/>
  <c r="EK1023" i="381"/>
  <c r="EC1023" i="381"/>
  <c r="ED1023" i="381" s="1"/>
  <c r="EB1023" i="381"/>
  <c r="EA1023" i="381"/>
  <c r="DZ1023" i="381"/>
  <c r="DY1023" i="381"/>
  <c r="DV1023" i="381"/>
  <c r="DU1023" i="381"/>
  <c r="DT1023" i="381"/>
  <c r="DS1023" i="381"/>
  <c r="DR1023" i="381"/>
  <c r="DQ1023" i="381"/>
  <c r="DA1023" i="381"/>
  <c r="DB1023" i="381" s="1"/>
  <c r="CR1023" i="381"/>
  <c r="CP1023" i="381"/>
  <c r="CO1023" i="381"/>
  <c r="CN1023" i="381"/>
  <c r="BT1023" i="381"/>
  <c r="AU1023" i="381"/>
  <c r="AT1023" i="381"/>
  <c r="AS1023" i="381"/>
  <c r="AR1023" i="381"/>
  <c r="EE1023" i="381" s="1"/>
  <c r="EF1023" i="381" s="1"/>
  <c r="AN1023" i="381"/>
  <c r="AM1023" i="381"/>
  <c r="AL1023" i="381"/>
  <c r="AK1023" i="381"/>
  <c r="AJ1023" i="381"/>
  <c r="AI1023" i="381"/>
  <c r="AH1023" i="381"/>
  <c r="AG1023" i="381"/>
  <c r="AF1023" i="381"/>
  <c r="AE1023" i="381"/>
  <c r="AD1023" i="381"/>
  <c r="AC1023" i="381"/>
  <c r="FV1022" i="381"/>
  <c r="FT1022" i="381"/>
  <c r="FS1022" i="381"/>
  <c r="FR1022" i="381"/>
  <c r="FQ1022" i="381"/>
  <c r="FP1022" i="381"/>
  <c r="EU1022" i="381"/>
  <c r="EC1022" i="381"/>
  <c r="ED1022" i="381" s="1"/>
  <c r="EB1022" i="381"/>
  <c r="DZ1022" i="381"/>
  <c r="DY1022" i="381"/>
  <c r="DV1022" i="381"/>
  <c r="DU1022" i="381"/>
  <c r="DT1022" i="381"/>
  <c r="DS1022" i="381"/>
  <c r="DR1022" i="381"/>
  <c r="DQ1022" i="381"/>
  <c r="DI1022" i="381"/>
  <c r="FU1022" i="381" s="1"/>
  <c r="DA1022" i="381"/>
  <c r="DB1022" i="381" s="1"/>
  <c r="CR1022" i="381"/>
  <c r="CP1022" i="381"/>
  <c r="CO1022" i="381"/>
  <c r="CN1022" i="381"/>
  <c r="BT1022" i="381"/>
  <c r="AU1022" i="381"/>
  <c r="AT1022" i="381"/>
  <c r="AS1022" i="381"/>
  <c r="AN1022" i="381"/>
  <c r="AM1022" i="381"/>
  <c r="AL1022" i="381"/>
  <c r="AK1022" i="381"/>
  <c r="AJ1022" i="381"/>
  <c r="AI1022" i="381"/>
  <c r="AH1022" i="381"/>
  <c r="AG1022" i="381"/>
  <c r="AF1022" i="381"/>
  <c r="AE1022" i="381"/>
  <c r="AD1022" i="381"/>
  <c r="AC1022" i="381"/>
  <c r="AR1022" i="381"/>
  <c r="E1022" i="381"/>
  <c r="AV1023" i="381" l="1"/>
  <c r="EE1033" i="381"/>
  <c r="EF1033" i="381" s="1"/>
  <c r="EG1024" i="381"/>
  <c r="EA1022" i="381"/>
  <c r="EG1023" i="381"/>
  <c r="EG1034" i="381"/>
  <c r="AV1034" i="381"/>
  <c r="EG1033" i="381"/>
  <c r="EG1025" i="381"/>
  <c r="EE1022" i="381"/>
  <c r="EF1022" i="381" s="1"/>
  <c r="EG1022" i="381"/>
  <c r="AV1022" i="381"/>
  <c r="AR1019" i="381" l="1"/>
  <c r="AR1020" i="381"/>
  <c r="AR1021" i="381"/>
  <c r="EE1021" i="381" s="1"/>
  <c r="EF1021" i="381" s="1"/>
  <c r="FV1021" i="381"/>
  <c r="FU1021" i="381"/>
  <c r="FT1021" i="381"/>
  <c r="FS1021" i="381"/>
  <c r="FR1021" i="381"/>
  <c r="FQ1021" i="381"/>
  <c r="FP1021" i="381"/>
  <c r="EU1021" i="381"/>
  <c r="EK1021" i="381"/>
  <c r="EC1021" i="381"/>
  <c r="EB1021" i="381"/>
  <c r="EA1021" i="381"/>
  <c r="DZ1021" i="381"/>
  <c r="DY1021" i="381"/>
  <c r="DV1021" i="381"/>
  <c r="DU1021" i="381"/>
  <c r="DT1021" i="381"/>
  <c r="DS1021" i="381"/>
  <c r="DR1021" i="381"/>
  <c r="DQ1021" i="381"/>
  <c r="DA1021" i="381"/>
  <c r="DB1021" i="381" s="1"/>
  <c r="CR1021" i="381"/>
  <c r="CP1021" i="381"/>
  <c r="CO1021" i="381"/>
  <c r="CN1021" i="381"/>
  <c r="BT1021" i="381"/>
  <c r="AU1021" i="381"/>
  <c r="AS1021" i="381"/>
  <c r="AT1021" i="381"/>
  <c r="AN1021" i="381"/>
  <c r="AM1021" i="381"/>
  <c r="AL1021" i="381"/>
  <c r="AK1021" i="381"/>
  <c r="AJ1021" i="381"/>
  <c r="AI1021" i="381"/>
  <c r="AH1021" i="381"/>
  <c r="AG1021" i="381"/>
  <c r="AF1021" i="381"/>
  <c r="AE1021" i="381"/>
  <c r="AD1021" i="381"/>
  <c r="AC1021" i="381"/>
  <c r="FV1020" i="381"/>
  <c r="FU1020" i="381"/>
  <c r="FT1020" i="381"/>
  <c r="FS1020" i="381"/>
  <c r="FR1020" i="381"/>
  <c r="FQ1020" i="381"/>
  <c r="FP1020" i="381"/>
  <c r="EU1020" i="381"/>
  <c r="EC1020" i="381"/>
  <c r="ED1020" i="381" s="1"/>
  <c r="EB1020" i="381"/>
  <c r="EA1020" i="381"/>
  <c r="DZ1020" i="381"/>
  <c r="DY1020" i="381"/>
  <c r="DV1020" i="381"/>
  <c r="DU1020" i="381"/>
  <c r="DT1020" i="381"/>
  <c r="DS1020" i="381"/>
  <c r="DR1020" i="381"/>
  <c r="DQ1020" i="381"/>
  <c r="DA1020" i="381"/>
  <c r="DB1020" i="381" s="1"/>
  <c r="CR1020" i="381"/>
  <c r="CP1020" i="381"/>
  <c r="CO1020" i="381"/>
  <c r="CN1020" i="381"/>
  <c r="BT1020" i="381"/>
  <c r="AV1020" i="381"/>
  <c r="AU1020" i="381"/>
  <c r="AS1020" i="381"/>
  <c r="AT1020" i="381"/>
  <c r="AN1020" i="381"/>
  <c r="AM1020" i="381"/>
  <c r="AL1020" i="381"/>
  <c r="AK1020" i="381"/>
  <c r="AJ1020" i="381"/>
  <c r="AI1020" i="381"/>
  <c r="AH1020" i="381"/>
  <c r="AG1020" i="381"/>
  <c r="AF1020" i="381"/>
  <c r="AE1020" i="381"/>
  <c r="AD1020" i="381"/>
  <c r="AC1020" i="381"/>
  <c r="FV1019" i="381"/>
  <c r="FU1019" i="381"/>
  <c r="FT1019" i="381"/>
  <c r="FS1019" i="381"/>
  <c r="FR1019" i="381"/>
  <c r="FQ1019" i="381"/>
  <c r="FP1019" i="381"/>
  <c r="EU1019" i="381"/>
  <c r="EC1019" i="381"/>
  <c r="ED1019" i="381" s="1"/>
  <c r="EB1019" i="381"/>
  <c r="EA1019" i="381"/>
  <c r="DZ1019" i="381"/>
  <c r="DY1019" i="381"/>
  <c r="DV1019" i="381"/>
  <c r="DU1019" i="381"/>
  <c r="DT1019" i="381"/>
  <c r="DS1019" i="381"/>
  <c r="DR1019" i="381"/>
  <c r="DQ1019" i="381"/>
  <c r="DA1019" i="381"/>
  <c r="DB1019" i="381" s="1"/>
  <c r="CR1019" i="381"/>
  <c r="CP1019" i="381"/>
  <c r="CO1019" i="381"/>
  <c r="CN1019" i="381"/>
  <c r="BT1019" i="381"/>
  <c r="AV1019" i="381"/>
  <c r="AU1019" i="381"/>
  <c r="AS1019" i="381"/>
  <c r="AT1019" i="381"/>
  <c r="AN1019" i="381"/>
  <c r="AM1019" i="381"/>
  <c r="AL1019" i="381"/>
  <c r="AK1019" i="381"/>
  <c r="AJ1019" i="381"/>
  <c r="AI1019" i="381"/>
  <c r="AH1019" i="381"/>
  <c r="AG1019" i="381"/>
  <c r="AF1019" i="381"/>
  <c r="AE1019" i="381"/>
  <c r="AD1019" i="381"/>
  <c r="AC1019" i="381"/>
  <c r="ED1021" i="381" l="1"/>
  <c r="EG1021" i="381"/>
  <c r="AV1021" i="381"/>
  <c r="EG1020" i="381"/>
  <c r="EE1020" i="381"/>
  <c r="EF1020" i="381" s="1"/>
  <c r="EE1019" i="381"/>
  <c r="EF1019" i="381" s="1"/>
  <c r="D18" i="382" l="1"/>
  <c r="D37" i="382"/>
  <c r="D38" i="382"/>
  <c r="D39" i="382"/>
  <c r="D36" i="382"/>
  <c r="C37" i="382"/>
  <c r="C38" i="382"/>
  <c r="C39" i="382"/>
  <c r="C36" i="382"/>
  <c r="B37" i="382"/>
  <c r="B38" i="382"/>
  <c r="B39" i="382"/>
  <c r="B36" i="382"/>
  <c r="D19" i="382"/>
  <c r="D20" i="382"/>
  <c r="D21" i="382"/>
  <c r="D22" i="382"/>
  <c r="D23" i="382"/>
  <c r="D24" i="382"/>
  <c r="D25" i="382"/>
  <c r="D26" i="382"/>
  <c r="D27" i="382"/>
  <c r="D28" i="382"/>
  <c r="D29" i="382"/>
  <c r="D30" i="382"/>
  <c r="D17" i="382"/>
  <c r="C18" i="382"/>
  <c r="C19" i="382"/>
  <c r="C20" i="382"/>
  <c r="C21" i="382"/>
  <c r="C22" i="382"/>
  <c r="C23" i="382"/>
  <c r="C24" i="382"/>
  <c r="C25" i="382"/>
  <c r="C26" i="382"/>
  <c r="C27" i="382"/>
  <c r="C28" i="382"/>
  <c r="C29" i="382"/>
  <c r="C30" i="382"/>
  <c r="C17" i="382"/>
  <c r="B25" i="382"/>
  <c r="B26" i="382"/>
  <c r="B27" i="382"/>
  <c r="B28" i="382"/>
  <c r="B29" i="382"/>
  <c r="B30" i="382"/>
  <c r="B18" i="382"/>
  <c r="B19" i="382"/>
  <c r="B20" i="382"/>
  <c r="B21" i="382"/>
  <c r="B22" i="382"/>
  <c r="B23" i="382"/>
  <c r="B24" i="382"/>
  <c r="B17" i="382"/>
  <c r="G55" i="372"/>
  <c r="EH1197" i="381"/>
  <c r="Z55" i="372" s="1"/>
  <c r="EH1137" i="381"/>
  <c r="Y55" i="372" s="1"/>
  <c r="EH1098" i="381"/>
  <c r="X55" i="372" s="1"/>
  <c r="EH1051" i="381"/>
  <c r="W55" i="372" s="1"/>
  <c r="EH977" i="381"/>
  <c r="V55" i="372" s="1"/>
  <c r="EH908" i="381"/>
  <c r="U55" i="372" s="1"/>
  <c r="EH848" i="381"/>
  <c r="T55" i="372" s="1"/>
  <c r="EH805" i="381"/>
  <c r="S55" i="372" s="1"/>
  <c r="EH739" i="381"/>
  <c r="R55" i="372" s="1"/>
  <c r="EH659" i="381"/>
  <c r="Q55" i="372" s="1"/>
  <c r="EH611" i="381"/>
  <c r="P55" i="372" s="1"/>
  <c r="O55" i="372"/>
  <c r="N55" i="372"/>
  <c r="M55" i="372"/>
  <c r="L55" i="372"/>
  <c r="K55" i="372"/>
  <c r="J55" i="372"/>
  <c r="I55" i="372"/>
  <c r="H55" i="372"/>
  <c r="DN512" i="381" l="1"/>
  <c r="DN513" i="381"/>
  <c r="FV606" i="381"/>
  <c r="FU606" i="381"/>
  <c r="FT606" i="381"/>
  <c r="FS606" i="381"/>
  <c r="FR606" i="381"/>
  <c r="FQ606" i="381"/>
  <c r="FP606" i="381"/>
  <c r="EU606" i="381"/>
  <c r="EC606" i="381"/>
  <c r="ED606" i="381" s="1"/>
  <c r="EB606" i="381"/>
  <c r="EA606" i="381"/>
  <c r="DZ606" i="381"/>
  <c r="DY606" i="381"/>
  <c r="DV606" i="381"/>
  <c r="DU606" i="381"/>
  <c r="DT606" i="381"/>
  <c r="DS606" i="381"/>
  <c r="DR606" i="381"/>
  <c r="DQ606" i="381"/>
  <c r="DA606" i="381"/>
  <c r="DB606" i="381" s="1"/>
  <c r="CR606" i="381"/>
  <c r="CP606" i="381"/>
  <c r="CO606" i="381"/>
  <c r="CN606" i="381"/>
  <c r="BT606" i="381"/>
  <c r="AV606" i="381"/>
  <c r="AU606" i="381"/>
  <c r="AT606" i="381"/>
  <c r="AS606" i="381"/>
  <c r="AN606" i="381"/>
  <c r="AM606" i="381"/>
  <c r="AL606" i="381"/>
  <c r="AK606" i="381"/>
  <c r="AJ606" i="381"/>
  <c r="AI606" i="381"/>
  <c r="AH606" i="381"/>
  <c r="AG606" i="381"/>
  <c r="AF606" i="381"/>
  <c r="AE606" i="381"/>
  <c r="AD606" i="381"/>
  <c r="AC606" i="381"/>
  <c r="G606" i="381"/>
  <c r="DK606" i="381" s="1"/>
  <c r="FV605" i="381"/>
  <c r="FU605" i="381"/>
  <c r="FT605" i="381"/>
  <c r="FS605" i="381"/>
  <c r="FR605" i="381"/>
  <c r="FQ605" i="381"/>
  <c r="FP605" i="381"/>
  <c r="EU605" i="381"/>
  <c r="EE605" i="381"/>
  <c r="EF605" i="381" s="1"/>
  <c r="EC605" i="381"/>
  <c r="EB605" i="381"/>
  <c r="EA605" i="381"/>
  <c r="DZ605" i="381"/>
  <c r="DY605" i="381"/>
  <c r="DV605" i="381"/>
  <c r="DU605" i="381"/>
  <c r="DT605" i="381"/>
  <c r="DS605" i="381"/>
  <c r="DR605" i="381"/>
  <c r="DQ605" i="381"/>
  <c r="DA605" i="381"/>
  <c r="DB605" i="381" s="1"/>
  <c r="CR605" i="381"/>
  <c r="CP605" i="381"/>
  <c r="CO605" i="381"/>
  <c r="CN605" i="381"/>
  <c r="BT605" i="381"/>
  <c r="AV605" i="381"/>
  <c r="AU605" i="381"/>
  <c r="AT605" i="381"/>
  <c r="AS605" i="381"/>
  <c r="AN605" i="381"/>
  <c r="AM605" i="381"/>
  <c r="AL605" i="381"/>
  <c r="AK605" i="381"/>
  <c r="AJ605" i="381"/>
  <c r="AI605" i="381"/>
  <c r="AH605" i="381"/>
  <c r="AG605" i="381"/>
  <c r="AF605" i="381"/>
  <c r="AE605" i="381"/>
  <c r="AD605" i="381"/>
  <c r="AC605" i="381"/>
  <c r="AR590" i="381"/>
  <c r="AV590" i="381" s="1"/>
  <c r="AR591" i="381"/>
  <c r="FV592" i="381"/>
  <c r="FU592" i="381"/>
  <c r="FT592" i="381"/>
  <c r="FS592" i="381"/>
  <c r="FQ592" i="381"/>
  <c r="FP592" i="381"/>
  <c r="EU592" i="381"/>
  <c r="EK592" i="381"/>
  <c r="EC592" i="381"/>
  <c r="ED592" i="381" s="1"/>
  <c r="EB592" i="381"/>
  <c r="EA592" i="381"/>
  <c r="DZ592" i="381"/>
  <c r="DY592" i="381"/>
  <c r="DV592" i="381"/>
  <c r="DU592" i="381"/>
  <c r="DT592" i="381"/>
  <c r="DS592" i="381"/>
  <c r="DR592" i="381"/>
  <c r="DQ592" i="381"/>
  <c r="DN592" i="381"/>
  <c r="DF592" i="381"/>
  <c r="FR592" i="381" s="1"/>
  <c r="DA592" i="381"/>
  <c r="DB592" i="381" s="1"/>
  <c r="CR592" i="381"/>
  <c r="CP592" i="381"/>
  <c r="CO592" i="381"/>
  <c r="CN592" i="381"/>
  <c r="BT592" i="381"/>
  <c r="AU592" i="381"/>
  <c r="AT592" i="381"/>
  <c r="AS592" i="381"/>
  <c r="AN592" i="381"/>
  <c r="AM592" i="381"/>
  <c r="AL592" i="381"/>
  <c r="AK592" i="381"/>
  <c r="AJ592" i="381"/>
  <c r="AI592" i="381"/>
  <c r="AH592" i="381"/>
  <c r="AG592" i="381"/>
  <c r="AF592" i="381"/>
  <c r="AE592" i="381"/>
  <c r="AD592" i="381"/>
  <c r="AC592" i="381"/>
  <c r="E592" i="381"/>
  <c r="FV591" i="381"/>
  <c r="FU591" i="381"/>
  <c r="FT591" i="381"/>
  <c r="FS591" i="381"/>
  <c r="FR591" i="381"/>
  <c r="FQ591" i="381"/>
  <c r="FP591" i="381"/>
  <c r="EU591" i="381"/>
  <c r="EK591" i="381"/>
  <c r="EC591" i="381"/>
  <c r="ED591" i="381" s="1"/>
  <c r="EB591" i="381"/>
  <c r="EA591" i="381"/>
  <c r="DZ591" i="381"/>
  <c r="DY591" i="381"/>
  <c r="DV591" i="381"/>
  <c r="DU591" i="381"/>
  <c r="DT591" i="381"/>
  <c r="DS591" i="381"/>
  <c r="DR591" i="381"/>
  <c r="DQ591" i="381"/>
  <c r="DN591" i="381"/>
  <c r="DA591" i="381"/>
  <c r="DB591" i="381" s="1"/>
  <c r="CR591" i="381"/>
  <c r="CP591" i="381"/>
  <c r="CO591" i="381"/>
  <c r="CN591" i="381"/>
  <c r="BT591" i="381"/>
  <c r="AU591" i="381"/>
  <c r="AT591" i="381"/>
  <c r="AS591" i="381"/>
  <c r="AN591" i="381"/>
  <c r="AM591" i="381"/>
  <c r="AL591" i="381"/>
  <c r="AK591" i="381"/>
  <c r="AJ591" i="381"/>
  <c r="AI591" i="381"/>
  <c r="AH591" i="381"/>
  <c r="AG591" i="381"/>
  <c r="AF591" i="381"/>
  <c r="AE591" i="381"/>
  <c r="AD591" i="381"/>
  <c r="AC591" i="381"/>
  <c r="E591" i="381"/>
  <c r="FV590" i="381"/>
  <c r="FU590" i="381"/>
  <c r="FT590" i="381"/>
  <c r="FS590" i="381"/>
  <c r="FR590" i="381"/>
  <c r="FQ590" i="381"/>
  <c r="FP590" i="381"/>
  <c r="EU590" i="381"/>
  <c r="EC590" i="381"/>
  <c r="EB590" i="381"/>
  <c r="EA590" i="381"/>
  <c r="DZ590" i="381"/>
  <c r="DY590" i="381"/>
  <c r="DV590" i="381"/>
  <c r="DU590" i="381"/>
  <c r="DT590" i="381"/>
  <c r="DS590" i="381"/>
  <c r="DR590" i="381"/>
  <c r="DQ590" i="381"/>
  <c r="DN590" i="381"/>
  <c r="DA590" i="381"/>
  <c r="DB590" i="381" s="1"/>
  <c r="CR590" i="381"/>
  <c r="CP590" i="381"/>
  <c r="CO590" i="381"/>
  <c r="CN590" i="381"/>
  <c r="BT590" i="381"/>
  <c r="AU590" i="381"/>
  <c r="AT590" i="381"/>
  <c r="AS590" i="381"/>
  <c r="AN590" i="381"/>
  <c r="AM590" i="381"/>
  <c r="AL590" i="381"/>
  <c r="AK590" i="381"/>
  <c r="AJ590" i="381"/>
  <c r="AI590" i="381"/>
  <c r="AH590" i="381"/>
  <c r="AG590" i="381"/>
  <c r="AF590" i="381"/>
  <c r="AE590" i="381"/>
  <c r="AD590" i="381"/>
  <c r="AC590" i="381"/>
  <c r="FV589" i="381"/>
  <c r="FT589" i="381"/>
  <c r="FS589" i="381"/>
  <c r="FP589" i="381"/>
  <c r="EU589" i="381"/>
  <c r="EK589" i="381"/>
  <c r="EJ589" i="381"/>
  <c r="EC589" i="381"/>
  <c r="ED589" i="381" s="1"/>
  <c r="EB589" i="381"/>
  <c r="DZ589" i="381"/>
  <c r="DY589" i="381"/>
  <c r="DV589" i="381"/>
  <c r="DU589" i="381"/>
  <c r="DT589" i="381"/>
  <c r="DS589" i="381"/>
  <c r="DR589" i="381"/>
  <c r="DQ589" i="381"/>
  <c r="DI589" i="381"/>
  <c r="EA589" i="381" s="1"/>
  <c r="DF589" i="381"/>
  <c r="FR589" i="381" s="1"/>
  <c r="DE589" i="381"/>
  <c r="DA589" i="381"/>
  <c r="DB589" i="381" s="1"/>
  <c r="CR589" i="381"/>
  <c r="CP589" i="381"/>
  <c r="CO589" i="381"/>
  <c r="CN589" i="381"/>
  <c r="BT589" i="381"/>
  <c r="AU589" i="381"/>
  <c r="AT589" i="381"/>
  <c r="AS589" i="381"/>
  <c r="AN589" i="381"/>
  <c r="AM589" i="381"/>
  <c r="AL589" i="381"/>
  <c r="AK589" i="381"/>
  <c r="AJ589" i="381"/>
  <c r="AI589" i="381"/>
  <c r="AH589" i="381"/>
  <c r="AG589" i="381"/>
  <c r="AF589" i="381"/>
  <c r="AE589" i="381"/>
  <c r="AD589" i="381"/>
  <c r="AC589" i="381"/>
  <c r="G589" i="381"/>
  <c r="DN589" i="381" s="1"/>
  <c r="E589" i="381"/>
  <c r="FV588" i="381"/>
  <c r="FU588" i="381"/>
  <c r="FT588" i="381"/>
  <c r="FS588" i="381"/>
  <c r="FR588" i="381"/>
  <c r="FQ588" i="381"/>
  <c r="FP588" i="381"/>
  <c r="EU588" i="381"/>
  <c r="EK588" i="381"/>
  <c r="EJ588" i="381"/>
  <c r="EC588" i="381"/>
  <c r="ED588" i="381" s="1"/>
  <c r="EB588" i="381"/>
  <c r="EA588" i="381"/>
  <c r="DZ588" i="381"/>
  <c r="DY588" i="381"/>
  <c r="DV588" i="381"/>
  <c r="DU588" i="381"/>
  <c r="DT588" i="381"/>
  <c r="DS588" i="381"/>
  <c r="DR588" i="381"/>
  <c r="DQ588" i="381"/>
  <c r="DA588" i="381"/>
  <c r="DB588" i="381" s="1"/>
  <c r="CR588" i="381"/>
  <c r="CP588" i="381"/>
  <c r="CO588" i="381"/>
  <c r="CN588" i="381"/>
  <c r="BT588" i="381"/>
  <c r="AU588" i="381"/>
  <c r="AT588" i="381"/>
  <c r="AS588" i="381"/>
  <c r="AN588" i="381"/>
  <c r="AM588" i="381"/>
  <c r="AL588" i="381"/>
  <c r="AK588" i="381"/>
  <c r="AJ588" i="381"/>
  <c r="AI588" i="381"/>
  <c r="AH588" i="381"/>
  <c r="AG588" i="381"/>
  <c r="AF588" i="381"/>
  <c r="AE588" i="381"/>
  <c r="AD588" i="381"/>
  <c r="AC588" i="381"/>
  <c r="G588" i="381"/>
  <c r="AR588" i="381" s="1"/>
  <c r="E588" i="381"/>
  <c r="FV587" i="381"/>
  <c r="FU587" i="381"/>
  <c r="FT587" i="381"/>
  <c r="FS587" i="381"/>
  <c r="FR587" i="381"/>
  <c r="FQ587" i="381"/>
  <c r="FP587" i="381"/>
  <c r="EU587" i="381"/>
  <c r="EK587" i="381"/>
  <c r="EJ587" i="381"/>
  <c r="EC587" i="381"/>
  <c r="EB587" i="381"/>
  <c r="EA587" i="381"/>
  <c r="DZ587" i="381"/>
  <c r="DY587" i="381"/>
  <c r="DV587" i="381"/>
  <c r="DU587" i="381"/>
  <c r="DT587" i="381"/>
  <c r="DS587" i="381"/>
  <c r="DR587" i="381"/>
  <c r="DQ587" i="381"/>
  <c r="DA587" i="381"/>
  <c r="DB587" i="381" s="1"/>
  <c r="CR587" i="381"/>
  <c r="CP587" i="381"/>
  <c r="CO587" i="381"/>
  <c r="CN587" i="381"/>
  <c r="BT587" i="381"/>
  <c r="AU587" i="381"/>
  <c r="AT587" i="381"/>
  <c r="AS587" i="381"/>
  <c r="AN587" i="381"/>
  <c r="AM587" i="381"/>
  <c r="AL587" i="381"/>
  <c r="AK587" i="381"/>
  <c r="AJ587" i="381"/>
  <c r="AI587" i="381"/>
  <c r="AH587" i="381"/>
  <c r="AG587" i="381"/>
  <c r="AF587" i="381"/>
  <c r="AE587" i="381"/>
  <c r="AD587" i="381"/>
  <c r="AC587" i="381"/>
  <c r="G587" i="381"/>
  <c r="DN587" i="381" s="1"/>
  <c r="E587" i="381"/>
  <c r="CR586" i="381"/>
  <c r="FV586" i="381"/>
  <c r="FU586" i="381"/>
  <c r="FT586" i="381"/>
  <c r="FS586" i="381"/>
  <c r="FR586" i="381"/>
  <c r="FQ586" i="381"/>
  <c r="FP586" i="381"/>
  <c r="EU586" i="381"/>
  <c r="EC586" i="381"/>
  <c r="ED586" i="381" s="1"/>
  <c r="EB586" i="381"/>
  <c r="EA586" i="381"/>
  <c r="DZ586" i="381"/>
  <c r="DY586" i="381"/>
  <c r="DV586" i="381"/>
  <c r="DU586" i="381"/>
  <c r="DT586" i="381"/>
  <c r="DS586" i="381"/>
  <c r="DR586" i="381"/>
  <c r="DQ586" i="381"/>
  <c r="DA586" i="381"/>
  <c r="DB586" i="381" s="1"/>
  <c r="CP586" i="381"/>
  <c r="CO586" i="381"/>
  <c r="CN586" i="381"/>
  <c r="BT586" i="381"/>
  <c r="AU586" i="381"/>
  <c r="AT586" i="381"/>
  <c r="AS586" i="381"/>
  <c r="AR586" i="381"/>
  <c r="AV586" i="381" s="1"/>
  <c r="AN586" i="381"/>
  <c r="AM586" i="381"/>
  <c r="AL586" i="381"/>
  <c r="AK586" i="381"/>
  <c r="AJ586" i="381"/>
  <c r="AI586" i="381"/>
  <c r="AH586" i="381"/>
  <c r="AG586" i="381"/>
  <c r="AF586" i="381"/>
  <c r="AE586" i="381"/>
  <c r="AD586" i="381"/>
  <c r="AC586" i="381"/>
  <c r="E586" i="381"/>
  <c r="FV585" i="381"/>
  <c r="FU585" i="381"/>
  <c r="FT585" i="381"/>
  <c r="FS585" i="381"/>
  <c r="FR585" i="381"/>
  <c r="FQ585" i="381"/>
  <c r="FP585" i="381"/>
  <c r="EU585" i="381"/>
  <c r="EC585" i="381"/>
  <c r="ED585" i="381" s="1"/>
  <c r="EB585" i="381"/>
  <c r="EA585" i="381"/>
  <c r="DZ585" i="381"/>
  <c r="DY585" i="381"/>
  <c r="DV585" i="381"/>
  <c r="DU585" i="381"/>
  <c r="DT585" i="381"/>
  <c r="DS585" i="381"/>
  <c r="DR585" i="381"/>
  <c r="DQ585" i="381"/>
  <c r="DA585" i="381"/>
  <c r="DB585" i="381" s="1"/>
  <c r="CR585" i="381"/>
  <c r="CP585" i="381"/>
  <c r="CO585" i="381"/>
  <c r="CN585" i="381"/>
  <c r="BT585" i="381"/>
  <c r="AU585" i="381"/>
  <c r="AT585" i="381"/>
  <c r="AS585" i="381"/>
  <c r="AR585" i="381"/>
  <c r="EE585" i="381" s="1"/>
  <c r="EF585" i="381" s="1"/>
  <c r="AN585" i="381"/>
  <c r="AM585" i="381"/>
  <c r="AL585" i="381"/>
  <c r="AK585" i="381"/>
  <c r="AJ585" i="381"/>
  <c r="AI585" i="381"/>
  <c r="AH585" i="381"/>
  <c r="AG585" i="381"/>
  <c r="AF585" i="381"/>
  <c r="AE585" i="381"/>
  <c r="AD585" i="381"/>
  <c r="AC585" i="381"/>
  <c r="FV584" i="381"/>
  <c r="FU584" i="381"/>
  <c r="FT584" i="381"/>
  <c r="FS584" i="381"/>
  <c r="FR584" i="381"/>
  <c r="FQ584" i="381"/>
  <c r="FP584" i="381"/>
  <c r="EU584" i="381"/>
  <c r="EC584" i="381"/>
  <c r="EB584" i="381"/>
  <c r="EA584" i="381"/>
  <c r="DZ584" i="381"/>
  <c r="DY584" i="381"/>
  <c r="DV584" i="381"/>
  <c r="DU584" i="381"/>
  <c r="DT584" i="381"/>
  <c r="DS584" i="381"/>
  <c r="DR584" i="381"/>
  <c r="DQ584" i="381"/>
  <c r="DA584" i="381"/>
  <c r="DB584" i="381" s="1"/>
  <c r="CR584" i="381"/>
  <c r="CP584" i="381"/>
  <c r="CO584" i="381"/>
  <c r="CN584" i="381"/>
  <c r="BT584" i="381"/>
  <c r="AU584" i="381"/>
  <c r="AT584" i="381"/>
  <c r="AS584" i="381"/>
  <c r="AN584" i="381"/>
  <c r="AM584" i="381"/>
  <c r="AL584" i="381"/>
  <c r="AK584" i="381"/>
  <c r="AJ584" i="381"/>
  <c r="AI584" i="381"/>
  <c r="AH584" i="381"/>
  <c r="AG584" i="381"/>
  <c r="AF584" i="381"/>
  <c r="AE584" i="381"/>
  <c r="AD584" i="381"/>
  <c r="AC584" i="381"/>
  <c r="G584" i="381"/>
  <c r="AR584" i="381" s="1"/>
  <c r="E584" i="381"/>
  <c r="C584" i="381"/>
  <c r="CR575" i="381"/>
  <c r="FV575" i="381"/>
  <c r="FT575" i="381"/>
  <c r="FS575" i="381"/>
  <c r="FQ575" i="381"/>
  <c r="FP575" i="381"/>
  <c r="FM575" i="381"/>
  <c r="EU575" i="381"/>
  <c r="EK575" i="381"/>
  <c r="EC575" i="381"/>
  <c r="ED575" i="381" s="1"/>
  <c r="EB575" i="381"/>
  <c r="DZ575" i="381"/>
  <c r="DY575" i="381"/>
  <c r="DV575" i="381"/>
  <c r="DU575" i="381"/>
  <c r="DT575" i="381"/>
  <c r="DS575" i="381"/>
  <c r="DR575" i="381"/>
  <c r="DQ575" i="381"/>
  <c r="DI575" i="381"/>
  <c r="DF575" i="381"/>
  <c r="DA575" i="381"/>
  <c r="DB575" i="381" s="1"/>
  <c r="CP575" i="381"/>
  <c r="CO575" i="381"/>
  <c r="CN575" i="381"/>
  <c r="BT575" i="381"/>
  <c r="AU575" i="381"/>
  <c r="AT575" i="381"/>
  <c r="AS575" i="381"/>
  <c r="AR575" i="381"/>
  <c r="EE575" i="381" s="1"/>
  <c r="EF575" i="381" s="1"/>
  <c r="AN575" i="381"/>
  <c r="AM575" i="381"/>
  <c r="AL575" i="381"/>
  <c r="AK575" i="381"/>
  <c r="AJ575" i="381"/>
  <c r="AI575" i="381"/>
  <c r="AH575" i="381"/>
  <c r="AG575" i="381"/>
  <c r="AF575" i="381"/>
  <c r="AE575" i="381"/>
  <c r="AD575" i="381"/>
  <c r="AC575" i="381"/>
  <c r="E575" i="381"/>
  <c r="C575" i="381"/>
  <c r="FV574" i="381"/>
  <c r="FU574" i="381"/>
  <c r="FT574" i="381"/>
  <c r="FS574" i="381"/>
  <c r="FR574" i="381"/>
  <c r="FQ574" i="381"/>
  <c r="FP574" i="381"/>
  <c r="EU574" i="381"/>
  <c r="EC574" i="381"/>
  <c r="EB574" i="381"/>
  <c r="EA574" i="381"/>
  <c r="DZ574" i="381"/>
  <c r="DY574" i="381"/>
  <c r="DV574" i="381"/>
  <c r="DU574" i="381"/>
  <c r="DT574" i="381"/>
  <c r="DS574" i="381"/>
  <c r="DR574" i="381"/>
  <c r="DQ574" i="381"/>
  <c r="DA574" i="381"/>
  <c r="DB574" i="381" s="1"/>
  <c r="CR574" i="381"/>
  <c r="CP574" i="381"/>
  <c r="CO574" i="381"/>
  <c r="CN574" i="381"/>
  <c r="BT574" i="381"/>
  <c r="AU574" i="381"/>
  <c r="AT574" i="381"/>
  <c r="AS574" i="381"/>
  <c r="AR574" i="381"/>
  <c r="AV574" i="381" s="1"/>
  <c r="AN574" i="381"/>
  <c r="AM574" i="381"/>
  <c r="AL574" i="381"/>
  <c r="AK574" i="381"/>
  <c r="AJ574" i="381"/>
  <c r="AI574" i="381"/>
  <c r="AH574" i="381"/>
  <c r="AG574" i="381"/>
  <c r="AF574" i="381"/>
  <c r="AE574" i="381"/>
  <c r="AD574" i="381"/>
  <c r="AC574" i="381"/>
  <c r="FV573" i="381"/>
  <c r="FU573" i="381"/>
  <c r="FT573" i="381"/>
  <c r="FS573" i="381"/>
  <c r="FR573" i="381"/>
  <c r="FQ573" i="381"/>
  <c r="FP573" i="381"/>
  <c r="FM573" i="381"/>
  <c r="EU573" i="381"/>
  <c r="EK573" i="381"/>
  <c r="EC573" i="381"/>
  <c r="ED573" i="381" s="1"/>
  <c r="EB573" i="381"/>
  <c r="EA573" i="381"/>
  <c r="DZ573" i="381"/>
  <c r="DY573" i="381"/>
  <c r="DV573" i="381"/>
  <c r="DU573" i="381"/>
  <c r="DT573" i="381"/>
  <c r="DS573" i="381"/>
  <c r="DR573" i="381"/>
  <c r="DQ573" i="381"/>
  <c r="DA573" i="381"/>
  <c r="DB573" i="381" s="1"/>
  <c r="CR573" i="381"/>
  <c r="CP573" i="381"/>
  <c r="CO573" i="381"/>
  <c r="CN573" i="381"/>
  <c r="BT573" i="381"/>
  <c r="AU573" i="381"/>
  <c r="AT573" i="381"/>
  <c r="AS573" i="381"/>
  <c r="AR573" i="381"/>
  <c r="EE573" i="381" s="1"/>
  <c r="EF573" i="381" s="1"/>
  <c r="AN573" i="381"/>
  <c r="AM573" i="381"/>
  <c r="AL573" i="381"/>
  <c r="AK573" i="381"/>
  <c r="AJ573" i="381"/>
  <c r="AI573" i="381"/>
  <c r="AH573" i="381"/>
  <c r="AG573" i="381"/>
  <c r="AF573" i="381"/>
  <c r="AE573" i="381"/>
  <c r="AD573" i="381"/>
  <c r="AC573" i="381"/>
  <c r="E573" i="381"/>
  <c r="C573" i="381"/>
  <c r="FV572" i="381"/>
  <c r="FU572" i="381"/>
  <c r="FT572" i="381"/>
  <c r="FS572" i="381"/>
  <c r="FR572" i="381"/>
  <c r="FQ572" i="381"/>
  <c r="FP572" i="381"/>
  <c r="FM572" i="381"/>
  <c r="EU572" i="381"/>
  <c r="EK572" i="381"/>
  <c r="EJ572" i="381"/>
  <c r="EC572" i="381"/>
  <c r="ED572" i="381" s="1"/>
  <c r="EB572" i="381"/>
  <c r="EA572" i="381"/>
  <c r="DZ572" i="381"/>
  <c r="DY572" i="381"/>
  <c r="DV572" i="381"/>
  <c r="DU572" i="381"/>
  <c r="DT572" i="381"/>
  <c r="DS572" i="381"/>
  <c r="DR572" i="381"/>
  <c r="DQ572" i="381"/>
  <c r="DA572" i="381"/>
  <c r="DB572" i="381" s="1"/>
  <c r="CR572" i="381"/>
  <c r="CP572" i="381"/>
  <c r="CO572" i="381"/>
  <c r="CN572" i="381"/>
  <c r="BT572" i="381"/>
  <c r="AU572" i="381"/>
  <c r="AT572" i="381"/>
  <c r="AS572" i="381"/>
  <c r="AR572" i="381"/>
  <c r="EE572" i="381" s="1"/>
  <c r="EF572" i="381" s="1"/>
  <c r="AN572" i="381"/>
  <c r="AM572" i="381"/>
  <c r="AL572" i="381"/>
  <c r="AK572" i="381"/>
  <c r="AJ572" i="381"/>
  <c r="AI572" i="381"/>
  <c r="AH572" i="381"/>
  <c r="AG572" i="381"/>
  <c r="AF572" i="381"/>
  <c r="AE572" i="381"/>
  <c r="AD572" i="381"/>
  <c r="AC572" i="381"/>
  <c r="E572" i="381"/>
  <c r="C572" i="381"/>
  <c r="FV571" i="381"/>
  <c r="FU571" i="381"/>
  <c r="FT571" i="381"/>
  <c r="FS571" i="381"/>
  <c r="FR571" i="381"/>
  <c r="FQ571" i="381"/>
  <c r="FP571" i="381"/>
  <c r="EU571" i="381"/>
  <c r="EC571" i="381"/>
  <c r="ED571" i="381" s="1"/>
  <c r="EB571" i="381"/>
  <c r="EA571" i="381"/>
  <c r="DZ571" i="381"/>
  <c r="DY571" i="381"/>
  <c r="DV571" i="381"/>
  <c r="DU571" i="381"/>
  <c r="DT571" i="381"/>
  <c r="DS571" i="381"/>
  <c r="DR571" i="381"/>
  <c r="DQ571" i="381"/>
  <c r="DA571" i="381"/>
  <c r="DB571" i="381" s="1"/>
  <c r="CR571" i="381"/>
  <c r="CP571" i="381"/>
  <c r="CO571" i="381"/>
  <c r="CN571" i="381"/>
  <c r="BT571" i="381"/>
  <c r="AU571" i="381"/>
  <c r="AT571" i="381"/>
  <c r="AS571" i="381"/>
  <c r="AR571" i="381"/>
  <c r="EE571" i="381" s="1"/>
  <c r="EF571" i="381" s="1"/>
  <c r="AN571" i="381"/>
  <c r="AM571" i="381"/>
  <c r="AL571" i="381"/>
  <c r="AK571" i="381"/>
  <c r="AJ571" i="381"/>
  <c r="AI571" i="381"/>
  <c r="AH571" i="381"/>
  <c r="AG571" i="381"/>
  <c r="AF571" i="381"/>
  <c r="AE571" i="381"/>
  <c r="AD571" i="381"/>
  <c r="AC571" i="381"/>
  <c r="FV570" i="381"/>
  <c r="FU570" i="381"/>
  <c r="FT570" i="381"/>
  <c r="FS570" i="381"/>
  <c r="FR570" i="381"/>
  <c r="FQ570" i="381"/>
  <c r="FP570" i="381"/>
  <c r="FM570" i="381"/>
  <c r="FG570" i="381"/>
  <c r="EU570" i="381"/>
  <c r="EK570" i="381"/>
  <c r="EC570" i="381"/>
  <c r="ED570" i="381" s="1"/>
  <c r="EB570" i="381"/>
  <c r="EA570" i="381"/>
  <c r="DZ570" i="381"/>
  <c r="DY570" i="381"/>
  <c r="DV570" i="381"/>
  <c r="DU570" i="381"/>
  <c r="DT570" i="381"/>
  <c r="DS570" i="381"/>
  <c r="DR570" i="381"/>
  <c r="DQ570" i="381"/>
  <c r="DA570" i="381"/>
  <c r="DB570" i="381" s="1"/>
  <c r="CR570" i="381"/>
  <c r="CP570" i="381"/>
  <c r="CO570" i="381"/>
  <c r="CN570" i="381"/>
  <c r="BT570" i="381"/>
  <c r="AU570" i="381"/>
  <c r="AT570" i="381"/>
  <c r="AS570" i="381"/>
  <c r="AN570" i="381"/>
  <c r="AM570" i="381"/>
  <c r="AL570" i="381"/>
  <c r="AK570" i="381"/>
  <c r="AJ570" i="381"/>
  <c r="AI570" i="381"/>
  <c r="AH570" i="381"/>
  <c r="AG570" i="381"/>
  <c r="AF570" i="381"/>
  <c r="AE570" i="381"/>
  <c r="AD570" i="381"/>
  <c r="AC570" i="381"/>
  <c r="G570" i="381"/>
  <c r="AR570" i="381" s="1"/>
  <c r="AV570" i="381" s="1"/>
  <c r="E570" i="381"/>
  <c r="C570" i="381"/>
  <c r="H390" i="381"/>
  <c r="J390" i="381"/>
  <c r="K390" i="381"/>
  <c r="L390" i="381"/>
  <c r="M390" i="381"/>
  <c r="N390" i="381"/>
  <c r="O390" i="381"/>
  <c r="S390" i="381"/>
  <c r="T390" i="381"/>
  <c r="U390" i="381"/>
  <c r="V390" i="381"/>
  <c r="W390" i="381"/>
  <c r="X390" i="381"/>
  <c r="Y390" i="381"/>
  <c r="Z390" i="381"/>
  <c r="AA390" i="381"/>
  <c r="AB390" i="381"/>
  <c r="AO390" i="381"/>
  <c r="AP390" i="381"/>
  <c r="AQ390" i="381"/>
  <c r="AW390" i="381"/>
  <c r="AX390" i="381"/>
  <c r="AY390" i="381"/>
  <c r="AZ390" i="381"/>
  <c r="BA390" i="381"/>
  <c r="BB390" i="381"/>
  <c r="BC390" i="381"/>
  <c r="BD390" i="381"/>
  <c r="BE390" i="381"/>
  <c r="BF390" i="381"/>
  <c r="BG390" i="381"/>
  <c r="BH390" i="381"/>
  <c r="BI390" i="381"/>
  <c r="BJ390" i="381"/>
  <c r="BK390" i="381"/>
  <c r="BL390" i="381"/>
  <c r="BM390" i="381"/>
  <c r="BN390" i="381"/>
  <c r="BO390" i="381"/>
  <c r="BP390" i="381"/>
  <c r="BQ390" i="381"/>
  <c r="BR390" i="381"/>
  <c r="FA390" i="381"/>
  <c r="FB390" i="381"/>
  <c r="FC390" i="381"/>
  <c r="FD390" i="381"/>
  <c r="FE390" i="381"/>
  <c r="FF390" i="381"/>
  <c r="FG390" i="381"/>
  <c r="FH390" i="381"/>
  <c r="FI390" i="381"/>
  <c r="FK390" i="381"/>
  <c r="FL390" i="381"/>
  <c r="FM390" i="381"/>
  <c r="FO390" i="381"/>
  <c r="FW390" i="381"/>
  <c r="AR560" i="381"/>
  <c r="FV560" i="381"/>
  <c r="FU560" i="381"/>
  <c r="FT560" i="381"/>
  <c r="FS560" i="381"/>
  <c r="FR560" i="381"/>
  <c r="FQ560" i="381"/>
  <c r="FP560" i="381"/>
  <c r="EU560" i="381"/>
  <c r="EC560" i="381"/>
  <c r="ED560" i="381" s="1"/>
  <c r="EB560" i="381"/>
  <c r="EA560" i="381"/>
  <c r="DZ560" i="381"/>
  <c r="DY560" i="381"/>
  <c r="DV560" i="381"/>
  <c r="DU560" i="381"/>
  <c r="DT560" i="381"/>
  <c r="DS560" i="381"/>
  <c r="DR560" i="381"/>
  <c r="DQ560" i="381"/>
  <c r="DA560" i="381"/>
  <c r="DB560" i="381" s="1"/>
  <c r="CR560" i="381"/>
  <c r="CP560" i="381"/>
  <c r="CO560" i="381"/>
  <c r="CN560" i="381"/>
  <c r="BT560" i="381"/>
  <c r="AU560" i="381"/>
  <c r="AT560" i="381"/>
  <c r="AS560" i="381"/>
  <c r="AN560" i="381"/>
  <c r="AM560" i="381"/>
  <c r="AL560" i="381"/>
  <c r="AK560" i="381"/>
  <c r="AJ560" i="381"/>
  <c r="AI560" i="381"/>
  <c r="AH560" i="381"/>
  <c r="AG560" i="381"/>
  <c r="AF560" i="381"/>
  <c r="AE560" i="381"/>
  <c r="AD560" i="381"/>
  <c r="AC560" i="381"/>
  <c r="E560" i="381"/>
  <c r="H659" i="381"/>
  <c r="I659" i="381"/>
  <c r="J659" i="381"/>
  <c r="K659" i="381"/>
  <c r="L659" i="381"/>
  <c r="M659" i="381"/>
  <c r="N659" i="381"/>
  <c r="O659" i="381"/>
  <c r="S659" i="381"/>
  <c r="T659" i="381"/>
  <c r="U659" i="381"/>
  <c r="V659" i="381"/>
  <c r="W659" i="381"/>
  <c r="X659" i="381"/>
  <c r="Y659" i="381"/>
  <c r="Z659" i="381"/>
  <c r="AA659" i="381"/>
  <c r="AB659" i="381"/>
  <c r="AO659" i="381"/>
  <c r="AQ659" i="381"/>
  <c r="AW659" i="381"/>
  <c r="AX659" i="381"/>
  <c r="AY659" i="381"/>
  <c r="AZ659" i="381"/>
  <c r="BA659" i="381"/>
  <c r="BB659" i="381"/>
  <c r="BC659" i="381"/>
  <c r="BD659" i="381"/>
  <c r="BE659" i="381"/>
  <c r="BF659" i="381"/>
  <c r="BG659" i="381"/>
  <c r="BH659" i="381"/>
  <c r="BI659" i="381"/>
  <c r="BJ659" i="381"/>
  <c r="BK659" i="381"/>
  <c r="BL659" i="381"/>
  <c r="BM659" i="381"/>
  <c r="BN659" i="381"/>
  <c r="BO659" i="381"/>
  <c r="BQ659" i="381"/>
  <c r="BR659" i="381"/>
  <c r="BU659" i="381"/>
  <c r="BV659" i="381"/>
  <c r="BW659" i="381"/>
  <c r="BX659" i="381"/>
  <c r="BY659" i="381"/>
  <c r="BZ659" i="381"/>
  <c r="CA659" i="381"/>
  <c r="CB659" i="381"/>
  <c r="CC659" i="381"/>
  <c r="CD659" i="381"/>
  <c r="CE659" i="381"/>
  <c r="CF659" i="381"/>
  <c r="CG659" i="381"/>
  <c r="CH659" i="381"/>
  <c r="CI659" i="381"/>
  <c r="CJ659" i="381"/>
  <c r="CS659" i="381"/>
  <c r="CT659" i="381"/>
  <c r="CU659" i="381"/>
  <c r="CV659" i="381"/>
  <c r="CW659" i="381"/>
  <c r="CX659" i="381"/>
  <c r="CY659" i="381"/>
  <c r="CZ659" i="381"/>
  <c r="DD659" i="381"/>
  <c r="DG659" i="381"/>
  <c r="DJ659" i="381"/>
  <c r="DK659" i="381"/>
  <c r="DM659" i="381"/>
  <c r="DN659" i="381"/>
  <c r="DO659" i="381"/>
  <c r="DP659" i="381"/>
  <c r="DX659" i="381"/>
  <c r="EI659" i="381"/>
  <c r="EL659" i="381"/>
  <c r="EM659" i="381"/>
  <c r="EN659" i="381"/>
  <c r="EQ659" i="381"/>
  <c r="FC659" i="381"/>
  <c r="FD659" i="381"/>
  <c r="FE659" i="381"/>
  <c r="FF659" i="381"/>
  <c r="FG659" i="381"/>
  <c r="FH659" i="381"/>
  <c r="FI659" i="381"/>
  <c r="FM659" i="381"/>
  <c r="FW659" i="381"/>
  <c r="AR732" i="381"/>
  <c r="EE732" i="381" s="1"/>
  <c r="EF732" i="381" s="1"/>
  <c r="FV732" i="381"/>
  <c r="FU732" i="381"/>
  <c r="FT732" i="381"/>
  <c r="FS732" i="381"/>
  <c r="FR732" i="381"/>
  <c r="FQ732" i="381"/>
  <c r="FP732" i="381"/>
  <c r="FN732" i="381"/>
  <c r="EU732" i="381"/>
  <c r="EC732" i="381"/>
  <c r="ED732" i="381" s="1"/>
  <c r="EB732" i="381"/>
  <c r="EA732" i="381"/>
  <c r="DZ732" i="381"/>
  <c r="DY732" i="381"/>
  <c r="DV732" i="381"/>
  <c r="DU732" i="381"/>
  <c r="DT732" i="381"/>
  <c r="DS732" i="381"/>
  <c r="DR732" i="381"/>
  <c r="DQ732" i="381"/>
  <c r="DA732" i="381"/>
  <c r="DB732" i="381" s="1"/>
  <c r="CR732" i="381"/>
  <c r="CP732" i="381"/>
  <c r="CO732" i="381"/>
  <c r="CN732" i="381"/>
  <c r="BT732" i="381"/>
  <c r="AU732" i="381"/>
  <c r="AT732" i="381"/>
  <c r="AS732" i="381"/>
  <c r="AN732" i="381"/>
  <c r="AM732" i="381"/>
  <c r="AL732" i="381"/>
  <c r="AK732" i="381"/>
  <c r="AJ732" i="381"/>
  <c r="AI732" i="381"/>
  <c r="AH732" i="381"/>
  <c r="AG732" i="381"/>
  <c r="AF732" i="381"/>
  <c r="AE732" i="381"/>
  <c r="AD732" i="381"/>
  <c r="AC732" i="381"/>
  <c r="FV731" i="381"/>
  <c r="FU731" i="381"/>
  <c r="FT731" i="381"/>
  <c r="FS731" i="381"/>
  <c r="FR731" i="381"/>
  <c r="FQ731" i="381"/>
  <c r="FP731" i="381"/>
  <c r="FN731" i="381"/>
  <c r="EU731" i="381"/>
  <c r="EC731" i="381"/>
  <c r="ED731" i="381" s="1"/>
  <c r="EB731" i="381"/>
  <c r="EA731" i="381"/>
  <c r="DZ731" i="381"/>
  <c r="DY731" i="381"/>
  <c r="DV731" i="381"/>
  <c r="DU731" i="381"/>
  <c r="DT731" i="381"/>
  <c r="DS731" i="381"/>
  <c r="DR731" i="381"/>
  <c r="DQ731" i="381"/>
  <c r="DA731" i="381"/>
  <c r="DB731" i="381" s="1"/>
  <c r="CR731" i="381"/>
  <c r="CP731" i="381"/>
  <c r="CO731" i="381"/>
  <c r="CN731" i="381"/>
  <c r="BT731" i="381"/>
  <c r="AU731" i="381"/>
  <c r="AT731" i="381"/>
  <c r="AS731" i="381"/>
  <c r="AN731" i="381"/>
  <c r="AM731" i="381"/>
  <c r="AL731" i="381"/>
  <c r="AK731" i="381"/>
  <c r="AJ731" i="381"/>
  <c r="AI731" i="381"/>
  <c r="AH731" i="381"/>
  <c r="AG731" i="381"/>
  <c r="AF731" i="381"/>
  <c r="AE731" i="381"/>
  <c r="AD731" i="381"/>
  <c r="AC731" i="381"/>
  <c r="G731" i="381"/>
  <c r="AR731" i="381" s="1"/>
  <c r="AR730" i="381"/>
  <c r="EE730" i="381" s="1"/>
  <c r="EF730" i="381" s="1"/>
  <c r="FV730" i="381"/>
  <c r="FU730" i="381"/>
  <c r="FT730" i="381"/>
  <c r="FS730" i="381"/>
  <c r="FR730" i="381"/>
  <c r="FQ730" i="381"/>
  <c r="FP730" i="381"/>
  <c r="FN730" i="381"/>
  <c r="EU730" i="381"/>
  <c r="EK730" i="381"/>
  <c r="EC730" i="381"/>
  <c r="ED730" i="381" s="1"/>
  <c r="EB730" i="381"/>
  <c r="EA730" i="381"/>
  <c r="DZ730" i="381"/>
  <c r="DY730" i="381"/>
  <c r="DV730" i="381"/>
  <c r="DU730" i="381"/>
  <c r="DT730" i="381"/>
  <c r="DS730" i="381"/>
  <c r="DR730" i="381"/>
  <c r="DQ730" i="381"/>
  <c r="DA730" i="381"/>
  <c r="DB730" i="381" s="1"/>
  <c r="CR730" i="381"/>
  <c r="CP730" i="381"/>
  <c r="CO730" i="381"/>
  <c r="CN730" i="381"/>
  <c r="BT730" i="381"/>
  <c r="AU730" i="381"/>
  <c r="AT730" i="381"/>
  <c r="AS730" i="381"/>
  <c r="AN730" i="381"/>
  <c r="AM730" i="381"/>
  <c r="AL730" i="381"/>
  <c r="AK730" i="381"/>
  <c r="AJ730" i="381"/>
  <c r="AI730" i="381"/>
  <c r="AH730" i="381"/>
  <c r="AG730" i="381"/>
  <c r="AF730" i="381"/>
  <c r="AE730" i="381"/>
  <c r="AD730" i="381"/>
  <c r="AC730" i="381"/>
  <c r="AR729" i="381"/>
  <c r="EE729" i="381" s="1"/>
  <c r="EF729" i="381" s="1"/>
  <c r="FV729" i="381"/>
  <c r="FU729" i="381"/>
  <c r="FT729" i="381"/>
  <c r="FS729" i="381"/>
  <c r="FR729" i="381"/>
  <c r="FQ729" i="381"/>
  <c r="FP729" i="381"/>
  <c r="FN729" i="381"/>
  <c r="EU729" i="381"/>
  <c r="EC729" i="381"/>
  <c r="ED729" i="381" s="1"/>
  <c r="EB729" i="381"/>
  <c r="EA729" i="381"/>
  <c r="DZ729" i="381"/>
  <c r="DY729" i="381"/>
  <c r="DV729" i="381"/>
  <c r="DU729" i="381"/>
  <c r="DT729" i="381"/>
  <c r="DS729" i="381"/>
  <c r="DR729" i="381"/>
  <c r="DQ729" i="381"/>
  <c r="DA729" i="381"/>
  <c r="DB729" i="381" s="1"/>
  <c r="CR729" i="381"/>
  <c r="CP729" i="381"/>
  <c r="CO729" i="381"/>
  <c r="CN729" i="381"/>
  <c r="BT729" i="381"/>
  <c r="AU729" i="381"/>
  <c r="AT729" i="381"/>
  <c r="AS729" i="381"/>
  <c r="AN729" i="381"/>
  <c r="AM729" i="381"/>
  <c r="AL729" i="381"/>
  <c r="AK729" i="381"/>
  <c r="AJ729" i="381"/>
  <c r="AI729" i="381"/>
  <c r="AH729" i="381"/>
  <c r="AG729" i="381"/>
  <c r="AF729" i="381"/>
  <c r="AE729" i="381"/>
  <c r="AD729" i="381"/>
  <c r="AC729" i="381"/>
  <c r="G728" i="381"/>
  <c r="FV728" i="381"/>
  <c r="FU728" i="381"/>
  <c r="FT728" i="381"/>
  <c r="FS728" i="381"/>
  <c r="FR728" i="381"/>
  <c r="FQ728" i="381"/>
  <c r="FP728" i="381"/>
  <c r="FN728" i="381"/>
  <c r="EU728" i="381"/>
  <c r="EC728" i="381"/>
  <c r="ED728" i="381" s="1"/>
  <c r="EB728" i="381"/>
  <c r="EA728" i="381"/>
  <c r="DZ728" i="381"/>
  <c r="DY728" i="381"/>
  <c r="DV728" i="381"/>
  <c r="DU728" i="381"/>
  <c r="DT728" i="381"/>
  <c r="DS728" i="381"/>
  <c r="DR728" i="381"/>
  <c r="DQ728" i="381"/>
  <c r="CR728" i="381"/>
  <c r="CP728" i="381"/>
  <c r="CO728" i="381"/>
  <c r="CN728" i="381"/>
  <c r="BT728" i="381"/>
  <c r="AU728" i="381"/>
  <c r="AT728" i="381"/>
  <c r="AS728" i="381"/>
  <c r="AN728" i="381"/>
  <c r="AM728" i="381"/>
  <c r="AL728" i="381"/>
  <c r="AK728" i="381"/>
  <c r="AJ728" i="381"/>
  <c r="AI728" i="381"/>
  <c r="AH728" i="381"/>
  <c r="AG728" i="381"/>
  <c r="AF728" i="381"/>
  <c r="AE728" i="381"/>
  <c r="AD728" i="381"/>
  <c r="AC728" i="381"/>
  <c r="FV727" i="381"/>
  <c r="FU727" i="381"/>
  <c r="FT727" i="381"/>
  <c r="FS727" i="381"/>
  <c r="FR727" i="381"/>
  <c r="FQ727" i="381"/>
  <c r="FP727" i="381"/>
  <c r="EU727" i="381"/>
  <c r="EE727" i="381"/>
  <c r="EF727" i="381" s="1"/>
  <c r="EC727" i="381"/>
  <c r="ED727" i="381" s="1"/>
  <c r="EB727" i="381"/>
  <c r="EA727" i="381"/>
  <c r="DZ727" i="381"/>
  <c r="DY727" i="381"/>
  <c r="DV727" i="381"/>
  <c r="DU727" i="381"/>
  <c r="DT727" i="381"/>
  <c r="DS727" i="381"/>
  <c r="DR727" i="381"/>
  <c r="DQ727" i="381"/>
  <c r="DA727" i="381"/>
  <c r="DB727" i="381" s="1"/>
  <c r="CR727" i="381"/>
  <c r="CP727" i="381"/>
  <c r="CO727" i="381"/>
  <c r="CN727" i="381"/>
  <c r="BT727" i="381"/>
  <c r="AV727" i="381"/>
  <c r="AU727" i="381"/>
  <c r="AT727" i="381"/>
  <c r="AS727" i="381"/>
  <c r="AN727" i="381"/>
  <c r="AM727" i="381"/>
  <c r="AL727" i="381"/>
  <c r="AK727" i="381"/>
  <c r="AJ727" i="381"/>
  <c r="AI727" i="381"/>
  <c r="AH727" i="381"/>
  <c r="AG727" i="381"/>
  <c r="AF727" i="381"/>
  <c r="AE727" i="381"/>
  <c r="AD727" i="381"/>
  <c r="AC727" i="381"/>
  <c r="C727" i="381"/>
  <c r="FV726" i="381"/>
  <c r="FU726" i="381"/>
  <c r="FT726" i="381"/>
  <c r="FS726" i="381"/>
  <c r="FR726" i="381"/>
  <c r="FQ726" i="381"/>
  <c r="FP726" i="381"/>
  <c r="EU726" i="381"/>
  <c r="EC726" i="381"/>
  <c r="ED726" i="381" s="1"/>
  <c r="EB726" i="381"/>
  <c r="EA726" i="381"/>
  <c r="DZ726" i="381"/>
  <c r="DY726" i="381"/>
  <c r="DV726" i="381"/>
  <c r="DU726" i="381"/>
  <c r="DT726" i="381"/>
  <c r="DS726" i="381"/>
  <c r="DR726" i="381"/>
  <c r="DQ726" i="381"/>
  <c r="DA726" i="381"/>
  <c r="DB726" i="381" s="1"/>
  <c r="CR726" i="381"/>
  <c r="CP726" i="381"/>
  <c r="CO726" i="381"/>
  <c r="CN726" i="381"/>
  <c r="BT726" i="381"/>
  <c r="AV726" i="381"/>
  <c r="AU726" i="381"/>
  <c r="AS726" i="381"/>
  <c r="AN726" i="381"/>
  <c r="AM726" i="381"/>
  <c r="AL726" i="381"/>
  <c r="AK726" i="381"/>
  <c r="AJ726" i="381"/>
  <c r="AI726" i="381"/>
  <c r="AH726" i="381"/>
  <c r="AG726" i="381"/>
  <c r="AF726" i="381"/>
  <c r="AE726" i="381"/>
  <c r="AD726" i="381"/>
  <c r="AC726" i="381"/>
  <c r="AP726" i="381"/>
  <c r="DL716" i="381"/>
  <c r="DL714" i="381"/>
  <c r="DL715" i="381"/>
  <c r="DL713" i="381"/>
  <c r="G715" i="381"/>
  <c r="FP429" i="381"/>
  <c r="FQ429" i="381"/>
  <c r="FR429" i="381"/>
  <c r="FS429" i="381"/>
  <c r="FT429" i="381"/>
  <c r="FU429" i="381"/>
  <c r="FV429" i="381"/>
  <c r="DQ429" i="381"/>
  <c r="DR429" i="381"/>
  <c r="DS429" i="381"/>
  <c r="DT429" i="381"/>
  <c r="DU429" i="381"/>
  <c r="DV429" i="381"/>
  <c r="DY429" i="381"/>
  <c r="DZ429" i="381"/>
  <c r="EA429" i="381"/>
  <c r="EB429" i="381"/>
  <c r="EC429" i="381"/>
  <c r="ED429" i="381" s="1"/>
  <c r="DA429" i="381"/>
  <c r="DB429" i="381" s="1"/>
  <c r="CN429" i="381"/>
  <c r="CO429" i="381"/>
  <c r="CP429" i="381"/>
  <c r="CR429" i="381"/>
  <c r="BT429" i="381"/>
  <c r="AS429" i="381"/>
  <c r="AT429" i="381"/>
  <c r="AU429" i="381"/>
  <c r="AC429" i="381"/>
  <c r="AD429" i="381"/>
  <c r="AE429" i="381"/>
  <c r="AF429" i="381"/>
  <c r="AG429" i="381"/>
  <c r="AH429" i="381"/>
  <c r="AI429" i="381"/>
  <c r="AJ429" i="381"/>
  <c r="AK429" i="381"/>
  <c r="AL429" i="381"/>
  <c r="AM429" i="381"/>
  <c r="AN429" i="381"/>
  <c r="AR429" i="381"/>
  <c r="AV429" i="381" s="1"/>
  <c r="EC428" i="381"/>
  <c r="ED428" i="381" s="1"/>
  <c r="DV428" i="381"/>
  <c r="DT428" i="381"/>
  <c r="FV428" i="381"/>
  <c r="FU428" i="381"/>
  <c r="FT428" i="381"/>
  <c r="FS428" i="381"/>
  <c r="FR428" i="381"/>
  <c r="FQ428" i="381"/>
  <c r="FP428" i="381"/>
  <c r="EU428" i="381"/>
  <c r="EB428" i="381"/>
  <c r="EA428" i="381"/>
  <c r="DZ428" i="381"/>
  <c r="DY428" i="381"/>
  <c r="DU428" i="381"/>
  <c r="DS428" i="381"/>
  <c r="DR428" i="381"/>
  <c r="DQ428" i="381"/>
  <c r="DA428" i="381"/>
  <c r="DB428" i="381" s="1"/>
  <c r="CR428" i="381"/>
  <c r="CP428" i="381"/>
  <c r="CO428" i="381"/>
  <c r="CN428" i="381"/>
  <c r="BT428" i="381"/>
  <c r="AU428" i="381"/>
  <c r="AT428" i="381"/>
  <c r="AS428" i="381"/>
  <c r="AR428" i="381"/>
  <c r="AV428" i="381" s="1"/>
  <c r="AN428" i="381"/>
  <c r="AM428" i="381"/>
  <c r="AL428" i="381"/>
  <c r="AK428" i="381"/>
  <c r="AJ428" i="381"/>
  <c r="AI428" i="381"/>
  <c r="AH428" i="381"/>
  <c r="AG428" i="381"/>
  <c r="AF428" i="381"/>
  <c r="AE428" i="381"/>
  <c r="AD428" i="381"/>
  <c r="AC428" i="381"/>
  <c r="FV427" i="381"/>
  <c r="FU427" i="381"/>
  <c r="FT427" i="381"/>
  <c r="FS427" i="381"/>
  <c r="FR427" i="381"/>
  <c r="FQ427" i="381"/>
  <c r="FP427" i="381"/>
  <c r="FJ427" i="381"/>
  <c r="FJ390" i="381" s="1"/>
  <c r="EU427" i="381"/>
  <c r="EC427" i="381"/>
  <c r="ED427" i="381" s="1"/>
  <c r="EB427" i="381"/>
  <c r="EA427" i="381"/>
  <c r="DZ427" i="381"/>
  <c r="DY427" i="381"/>
  <c r="DV427" i="381"/>
  <c r="DU427" i="381"/>
  <c r="DT427" i="381"/>
  <c r="DS427" i="381"/>
  <c r="DR427" i="381"/>
  <c r="DQ427" i="381"/>
  <c r="DA427" i="381"/>
  <c r="DB427" i="381" s="1"/>
  <c r="CR427" i="381"/>
  <c r="CP427" i="381"/>
  <c r="CO427" i="381"/>
  <c r="CN427" i="381"/>
  <c r="BT427" i="381"/>
  <c r="AU427" i="381"/>
  <c r="AT427" i="381"/>
  <c r="AS427" i="381"/>
  <c r="AR427" i="381"/>
  <c r="EE427" i="381" s="1"/>
  <c r="EF427" i="381" s="1"/>
  <c r="AN427" i="381"/>
  <c r="AM427" i="381"/>
  <c r="AL427" i="381"/>
  <c r="AK427" i="381"/>
  <c r="AJ427" i="381"/>
  <c r="AI427" i="381"/>
  <c r="AH427" i="381"/>
  <c r="AG427" i="381"/>
  <c r="AF427" i="381"/>
  <c r="AE427" i="381"/>
  <c r="AD427" i="381"/>
  <c r="AC427" i="381"/>
  <c r="FV426" i="381"/>
  <c r="FU426" i="381"/>
  <c r="FT426" i="381"/>
  <c r="FS426" i="381"/>
  <c r="FR426" i="381"/>
  <c r="FQ426" i="381"/>
  <c r="FP426" i="381"/>
  <c r="EU426" i="381"/>
  <c r="EC426" i="381"/>
  <c r="ED426" i="381" s="1"/>
  <c r="EB426" i="381"/>
  <c r="EA426" i="381"/>
  <c r="DZ426" i="381"/>
  <c r="DY426" i="381"/>
  <c r="DV426" i="381"/>
  <c r="DU426" i="381"/>
  <c r="DT426" i="381"/>
  <c r="DS426" i="381"/>
  <c r="DR426" i="381"/>
  <c r="DQ426" i="381"/>
  <c r="DA426" i="381"/>
  <c r="DB426" i="381" s="1"/>
  <c r="CR426" i="381"/>
  <c r="CP426" i="381"/>
  <c r="CO426" i="381"/>
  <c r="CN426" i="381"/>
  <c r="BT426" i="381"/>
  <c r="AU426" i="381"/>
  <c r="AT426" i="381"/>
  <c r="AS426" i="381"/>
  <c r="AR426" i="381"/>
  <c r="EE426" i="381" s="1"/>
  <c r="EF426" i="381" s="1"/>
  <c r="AN426" i="381"/>
  <c r="AM426" i="381"/>
  <c r="AL426" i="381"/>
  <c r="AK426" i="381"/>
  <c r="AJ426" i="381"/>
  <c r="AI426" i="381"/>
  <c r="AH426" i="381"/>
  <c r="AG426" i="381"/>
  <c r="AF426" i="381"/>
  <c r="AE426" i="381"/>
  <c r="AD426" i="381"/>
  <c r="AC426" i="381"/>
  <c r="FV425" i="381"/>
  <c r="FU425" i="381"/>
  <c r="FT425" i="381"/>
  <c r="FS425" i="381"/>
  <c r="FR425" i="381"/>
  <c r="FQ425" i="381"/>
  <c r="FP425" i="381"/>
  <c r="EU425" i="381"/>
  <c r="EC425" i="381"/>
  <c r="ED425" i="381" s="1"/>
  <c r="EB425" i="381"/>
  <c r="EA425" i="381"/>
  <c r="DZ425" i="381"/>
  <c r="DY425" i="381"/>
  <c r="DV425" i="381"/>
  <c r="DU425" i="381"/>
  <c r="DT425" i="381"/>
  <c r="DS425" i="381"/>
  <c r="DR425" i="381"/>
  <c r="DQ425" i="381"/>
  <c r="DA425" i="381"/>
  <c r="DB425" i="381" s="1"/>
  <c r="CR425" i="381"/>
  <c r="CP425" i="381"/>
  <c r="CO425" i="381"/>
  <c r="CN425" i="381"/>
  <c r="BT425" i="381"/>
  <c r="AU425" i="381"/>
  <c r="AT425" i="381"/>
  <c r="AS425" i="381"/>
  <c r="AR425" i="381"/>
  <c r="AV425" i="381" s="1"/>
  <c r="AN425" i="381"/>
  <c r="AM425" i="381"/>
  <c r="AL425" i="381"/>
  <c r="AK425" i="381"/>
  <c r="AJ425" i="381"/>
  <c r="AI425" i="381"/>
  <c r="AH425" i="381"/>
  <c r="AG425" i="381"/>
  <c r="AF425" i="381"/>
  <c r="AE425" i="381"/>
  <c r="AD425" i="381"/>
  <c r="AC425" i="381"/>
  <c r="FV424" i="381"/>
  <c r="FU424" i="381"/>
  <c r="FT424" i="381"/>
  <c r="FS424" i="381"/>
  <c r="FR424" i="381"/>
  <c r="FQ424" i="381"/>
  <c r="FP424" i="381"/>
  <c r="EU424" i="381"/>
  <c r="EC424" i="381"/>
  <c r="ED424" i="381" s="1"/>
  <c r="EB424" i="381"/>
  <c r="EA424" i="381"/>
  <c r="DZ424" i="381"/>
  <c r="DY424" i="381"/>
  <c r="DV424" i="381"/>
  <c r="DU424" i="381"/>
  <c r="DT424" i="381"/>
  <c r="DS424" i="381"/>
  <c r="DR424" i="381"/>
  <c r="DQ424" i="381"/>
  <c r="DA424" i="381"/>
  <c r="DB424" i="381" s="1"/>
  <c r="CR424" i="381"/>
  <c r="CP424" i="381"/>
  <c r="CO424" i="381"/>
  <c r="CN424" i="381"/>
  <c r="BT424" i="381"/>
  <c r="AU424" i="381"/>
  <c r="AT424" i="381"/>
  <c r="AS424" i="381"/>
  <c r="AR424" i="381"/>
  <c r="AV424" i="381" s="1"/>
  <c r="AN424" i="381"/>
  <c r="AM424" i="381"/>
  <c r="AL424" i="381"/>
  <c r="AK424" i="381"/>
  <c r="AJ424" i="381"/>
  <c r="AI424" i="381"/>
  <c r="AH424" i="381"/>
  <c r="AG424" i="381"/>
  <c r="AF424" i="381"/>
  <c r="AE424" i="381"/>
  <c r="AD424" i="381"/>
  <c r="AC424" i="381"/>
  <c r="FV423" i="381"/>
  <c r="FU423" i="381"/>
  <c r="FT423" i="381"/>
  <c r="FS423" i="381"/>
  <c r="FR423" i="381"/>
  <c r="FQ423" i="381"/>
  <c r="FP423" i="381"/>
  <c r="EU423" i="381"/>
  <c r="EC423" i="381"/>
  <c r="ED423" i="381" s="1"/>
  <c r="EB423" i="381"/>
  <c r="EA423" i="381"/>
  <c r="DZ423" i="381"/>
  <c r="DY423" i="381"/>
  <c r="DV423" i="381"/>
  <c r="DU423" i="381"/>
  <c r="DT423" i="381"/>
  <c r="DS423" i="381"/>
  <c r="DR423" i="381"/>
  <c r="DQ423" i="381"/>
  <c r="DA423" i="381"/>
  <c r="DB423" i="381" s="1"/>
  <c r="CR423" i="381"/>
  <c r="CP423" i="381"/>
  <c r="CO423" i="381"/>
  <c r="CN423" i="381"/>
  <c r="BT423" i="381"/>
  <c r="AU423" i="381"/>
  <c r="AT423" i="381"/>
  <c r="AS423" i="381"/>
  <c r="AR423" i="381"/>
  <c r="EE423" i="381" s="1"/>
  <c r="EF423" i="381" s="1"/>
  <c r="AN423" i="381"/>
  <c r="AM423" i="381"/>
  <c r="AL423" i="381"/>
  <c r="AK423" i="381"/>
  <c r="AJ423" i="381"/>
  <c r="AI423" i="381"/>
  <c r="AH423" i="381"/>
  <c r="AG423" i="381"/>
  <c r="AF423" i="381"/>
  <c r="AE423" i="381"/>
  <c r="AD423" i="381"/>
  <c r="AC423" i="381"/>
  <c r="FV422" i="381"/>
  <c r="FU422" i="381"/>
  <c r="FT422" i="381"/>
  <c r="FS422" i="381"/>
  <c r="FR422" i="381"/>
  <c r="FQ422" i="381"/>
  <c r="FP422" i="381"/>
  <c r="EU422" i="381"/>
  <c r="EC422" i="381"/>
  <c r="ED422" i="381" s="1"/>
  <c r="EB422" i="381"/>
  <c r="EA422" i="381"/>
  <c r="DZ422" i="381"/>
  <c r="DY422" i="381"/>
  <c r="DV422" i="381"/>
  <c r="DU422" i="381"/>
  <c r="DT422" i="381"/>
  <c r="DS422" i="381"/>
  <c r="DR422" i="381"/>
  <c r="DQ422" i="381"/>
  <c r="DA422" i="381"/>
  <c r="DB422" i="381" s="1"/>
  <c r="CR422" i="381"/>
  <c r="CP422" i="381"/>
  <c r="CO422" i="381"/>
  <c r="CN422" i="381"/>
  <c r="BT422" i="381"/>
  <c r="AU422" i="381"/>
  <c r="AT422" i="381"/>
  <c r="AS422" i="381"/>
  <c r="AR422" i="381"/>
  <c r="EE422" i="381" s="1"/>
  <c r="EF422" i="381" s="1"/>
  <c r="AN422" i="381"/>
  <c r="AM422" i="381"/>
  <c r="AL422" i="381"/>
  <c r="AK422" i="381"/>
  <c r="AJ422" i="381"/>
  <c r="AI422" i="381"/>
  <c r="AH422" i="381"/>
  <c r="AG422" i="381"/>
  <c r="AF422" i="381"/>
  <c r="AE422" i="381"/>
  <c r="AD422" i="381"/>
  <c r="AC422" i="381"/>
  <c r="FV421" i="381"/>
  <c r="FU421" i="381"/>
  <c r="FT421" i="381"/>
  <c r="FS421" i="381"/>
  <c r="FR421" i="381"/>
  <c r="FQ421" i="381"/>
  <c r="FP421" i="381"/>
  <c r="EU421" i="381"/>
  <c r="EC421" i="381"/>
  <c r="ED421" i="381" s="1"/>
  <c r="EB421" i="381"/>
  <c r="EA421" i="381"/>
  <c r="DZ421" i="381"/>
  <c r="DY421" i="381"/>
  <c r="DV421" i="381"/>
  <c r="DU421" i="381"/>
  <c r="DT421" i="381"/>
  <c r="DS421" i="381"/>
  <c r="DR421" i="381"/>
  <c r="DQ421" i="381"/>
  <c r="DA421" i="381"/>
  <c r="DB421" i="381" s="1"/>
  <c r="CR421" i="381"/>
  <c r="CP421" i="381"/>
  <c r="CO421" i="381"/>
  <c r="CN421" i="381"/>
  <c r="BT421" i="381"/>
  <c r="AU421" i="381"/>
  <c r="AT421" i="381"/>
  <c r="AS421" i="381"/>
  <c r="AR421" i="381"/>
  <c r="AV421" i="381" s="1"/>
  <c r="AN421" i="381"/>
  <c r="AM421" i="381"/>
  <c r="AL421" i="381"/>
  <c r="AK421" i="381"/>
  <c r="AJ421" i="381"/>
  <c r="AI421" i="381"/>
  <c r="AH421" i="381"/>
  <c r="AG421" i="381"/>
  <c r="AF421" i="381"/>
  <c r="AE421" i="381"/>
  <c r="AD421" i="381"/>
  <c r="AC421" i="381"/>
  <c r="FV420" i="381"/>
  <c r="FU420" i="381"/>
  <c r="FT420" i="381"/>
  <c r="FS420" i="381"/>
  <c r="FR420" i="381"/>
  <c r="FQ420" i="381"/>
  <c r="FP420" i="381"/>
  <c r="EU420" i="381"/>
  <c r="EC420" i="381"/>
  <c r="ED420" i="381" s="1"/>
  <c r="EB420" i="381"/>
  <c r="EA420" i="381"/>
  <c r="DZ420" i="381"/>
  <c r="DY420" i="381"/>
  <c r="DV420" i="381"/>
  <c r="DU420" i="381"/>
  <c r="DT420" i="381"/>
  <c r="DS420" i="381"/>
  <c r="DR420" i="381"/>
  <c r="DQ420" i="381"/>
  <c r="DA420" i="381"/>
  <c r="DB420" i="381" s="1"/>
  <c r="CR420" i="381"/>
  <c r="CP420" i="381"/>
  <c r="CO420" i="381"/>
  <c r="CN420" i="381"/>
  <c r="BT420" i="381"/>
  <c r="AU420" i="381"/>
  <c r="AT420" i="381"/>
  <c r="AS420" i="381"/>
  <c r="AR420" i="381"/>
  <c r="AV420" i="381" s="1"/>
  <c r="AN420" i="381"/>
  <c r="AM420" i="381"/>
  <c r="AL420" i="381"/>
  <c r="AK420" i="381"/>
  <c r="AJ420" i="381"/>
  <c r="AI420" i="381"/>
  <c r="AH420" i="381"/>
  <c r="AG420" i="381"/>
  <c r="AF420" i="381"/>
  <c r="AE420" i="381"/>
  <c r="AD420" i="381"/>
  <c r="AC420" i="381"/>
  <c r="FV419" i="381"/>
  <c r="FU419" i="381"/>
  <c r="FT419" i="381"/>
  <c r="FS419" i="381"/>
  <c r="FR419" i="381"/>
  <c r="FQ419" i="381"/>
  <c r="FP419" i="381"/>
  <c r="EU419" i="381"/>
  <c r="EC419" i="381"/>
  <c r="EB419" i="381"/>
  <c r="EA419" i="381"/>
  <c r="DZ419" i="381"/>
  <c r="DY419" i="381"/>
  <c r="DV419" i="381"/>
  <c r="DU419" i="381"/>
  <c r="DT419" i="381"/>
  <c r="DS419" i="381"/>
  <c r="DR419" i="381"/>
  <c r="DQ419" i="381"/>
  <c r="DA419" i="381"/>
  <c r="DB419" i="381" s="1"/>
  <c r="CR419" i="381"/>
  <c r="CP419" i="381"/>
  <c r="CO419" i="381"/>
  <c r="CN419" i="381"/>
  <c r="BT419" i="381"/>
  <c r="AU419" i="381"/>
  <c r="AT419" i="381"/>
  <c r="AS419" i="381"/>
  <c r="AR419" i="381"/>
  <c r="EE419" i="381" s="1"/>
  <c r="EF419" i="381" s="1"/>
  <c r="AN419" i="381"/>
  <c r="AM419" i="381"/>
  <c r="AL419" i="381"/>
  <c r="AK419" i="381"/>
  <c r="AJ419" i="381"/>
  <c r="AI419" i="381"/>
  <c r="AH419" i="381"/>
  <c r="AG419" i="381"/>
  <c r="AF419" i="381"/>
  <c r="AE419" i="381"/>
  <c r="AD419" i="381"/>
  <c r="AC419" i="381"/>
  <c r="FV418" i="381"/>
  <c r="FU418" i="381"/>
  <c r="FT418" i="381"/>
  <c r="FS418" i="381"/>
  <c r="FR418" i="381"/>
  <c r="FQ418" i="381"/>
  <c r="FP418" i="381"/>
  <c r="EU418" i="381"/>
  <c r="EC418" i="381"/>
  <c r="ED418" i="381" s="1"/>
  <c r="EB418" i="381"/>
  <c r="EA418" i="381"/>
  <c r="DZ418" i="381"/>
  <c r="DY418" i="381"/>
  <c r="DV418" i="381"/>
  <c r="DU418" i="381"/>
  <c r="DT418" i="381"/>
  <c r="DS418" i="381"/>
  <c r="DR418" i="381"/>
  <c r="DQ418" i="381"/>
  <c r="DA418" i="381"/>
  <c r="DB418" i="381" s="1"/>
  <c r="CR418" i="381"/>
  <c r="CP418" i="381"/>
  <c r="CO418" i="381"/>
  <c r="CN418" i="381"/>
  <c r="BT418" i="381"/>
  <c r="AU418" i="381"/>
  <c r="AT418" i="381"/>
  <c r="AS418" i="381"/>
  <c r="AR418" i="381"/>
  <c r="AV418" i="381" s="1"/>
  <c r="AN418" i="381"/>
  <c r="AM418" i="381"/>
  <c r="AL418" i="381"/>
  <c r="AK418" i="381"/>
  <c r="AJ418" i="381"/>
  <c r="AI418" i="381"/>
  <c r="AH418" i="381"/>
  <c r="AG418" i="381"/>
  <c r="AF418" i="381"/>
  <c r="AE418" i="381"/>
  <c r="AD418" i="381"/>
  <c r="AC418" i="381"/>
  <c r="FV417" i="381"/>
  <c r="FU417" i="381"/>
  <c r="FT417" i="381"/>
  <c r="FS417" i="381"/>
  <c r="FR417" i="381"/>
  <c r="FQ417" i="381"/>
  <c r="FP417" i="381"/>
  <c r="EU417" i="381"/>
  <c r="EC417" i="381"/>
  <c r="EB417" i="381"/>
  <c r="EA417" i="381"/>
  <c r="DZ417" i="381"/>
  <c r="DY417" i="381"/>
  <c r="DV417" i="381"/>
  <c r="DU417" i="381"/>
  <c r="DT417" i="381"/>
  <c r="DS417" i="381"/>
  <c r="DR417" i="381"/>
  <c r="DQ417" i="381"/>
  <c r="DA417" i="381"/>
  <c r="DB417" i="381" s="1"/>
  <c r="CR417" i="381"/>
  <c r="CP417" i="381"/>
  <c r="CO417" i="381"/>
  <c r="CN417" i="381"/>
  <c r="BT417" i="381"/>
  <c r="AU417" i="381"/>
  <c r="AT417" i="381"/>
  <c r="AS417" i="381"/>
  <c r="AR417" i="381"/>
  <c r="EE417" i="381" s="1"/>
  <c r="EF417" i="381" s="1"/>
  <c r="AN417" i="381"/>
  <c r="AM417" i="381"/>
  <c r="AL417" i="381"/>
  <c r="AK417" i="381"/>
  <c r="AJ417" i="381"/>
  <c r="AI417" i="381"/>
  <c r="AH417" i="381"/>
  <c r="AG417" i="381"/>
  <c r="AF417" i="381"/>
  <c r="AE417" i="381"/>
  <c r="AD417" i="381"/>
  <c r="AC417" i="381"/>
  <c r="C417" i="381"/>
  <c r="FV416" i="381"/>
  <c r="FU416" i="381"/>
  <c r="FT416" i="381"/>
  <c r="FS416" i="381"/>
  <c r="FR416" i="381"/>
  <c r="FQ416" i="381"/>
  <c r="FP416" i="381"/>
  <c r="EU416" i="381"/>
  <c r="EC416" i="381"/>
  <c r="ED416" i="381" s="1"/>
  <c r="EB416" i="381"/>
  <c r="EA416" i="381"/>
  <c r="DZ416" i="381"/>
  <c r="DY416" i="381"/>
  <c r="DV416" i="381"/>
  <c r="DU416" i="381"/>
  <c r="DT416" i="381"/>
  <c r="DS416" i="381"/>
  <c r="DR416" i="381"/>
  <c r="DQ416" i="381"/>
  <c r="DA416" i="381"/>
  <c r="DB416" i="381" s="1"/>
  <c r="CR416" i="381"/>
  <c r="CP416" i="381"/>
  <c r="CO416" i="381"/>
  <c r="CN416" i="381"/>
  <c r="BT416" i="381"/>
  <c r="AU416" i="381"/>
  <c r="AT416" i="381"/>
  <c r="AS416" i="381"/>
  <c r="AR416" i="381"/>
  <c r="AV416" i="381" s="1"/>
  <c r="AN416" i="381"/>
  <c r="AM416" i="381"/>
  <c r="AL416" i="381"/>
  <c r="AK416" i="381"/>
  <c r="AJ416" i="381"/>
  <c r="AI416" i="381"/>
  <c r="AH416" i="381"/>
  <c r="AG416" i="381"/>
  <c r="AF416" i="381"/>
  <c r="AE416" i="381"/>
  <c r="AD416" i="381"/>
  <c r="AC416" i="381"/>
  <c r="E416" i="381"/>
  <c r="C416" i="381"/>
  <c r="FV415" i="381"/>
  <c r="FU415" i="381"/>
  <c r="FT415" i="381"/>
  <c r="FS415" i="381"/>
  <c r="FR415" i="381"/>
  <c r="FQ415" i="381"/>
  <c r="FP415" i="381"/>
  <c r="EU415" i="381"/>
  <c r="EC415" i="381"/>
  <c r="EB415" i="381"/>
  <c r="EA415" i="381"/>
  <c r="DZ415" i="381"/>
  <c r="DY415" i="381"/>
  <c r="DV415" i="381"/>
  <c r="DU415" i="381"/>
  <c r="DT415" i="381"/>
  <c r="DS415" i="381"/>
  <c r="DR415" i="381"/>
  <c r="DQ415" i="381"/>
  <c r="DA415" i="381"/>
  <c r="DB415" i="381" s="1"/>
  <c r="CR415" i="381"/>
  <c r="CP415" i="381"/>
  <c r="CO415" i="381"/>
  <c r="CN415" i="381"/>
  <c r="BT415" i="381"/>
  <c r="AU415" i="381"/>
  <c r="AT415" i="381"/>
  <c r="AS415" i="381"/>
  <c r="AN415" i="381"/>
  <c r="AM415" i="381"/>
  <c r="AL415" i="381"/>
  <c r="AK415" i="381"/>
  <c r="AJ415" i="381"/>
  <c r="AI415" i="381"/>
  <c r="AH415" i="381"/>
  <c r="AG415" i="381"/>
  <c r="AF415" i="381"/>
  <c r="AE415" i="381"/>
  <c r="AD415" i="381"/>
  <c r="AC415" i="381"/>
  <c r="G415" i="381"/>
  <c r="AR415" i="381" s="1"/>
  <c r="FV414" i="381"/>
  <c r="FU414" i="381"/>
  <c r="FT414" i="381"/>
  <c r="FS414" i="381"/>
  <c r="FR414" i="381"/>
  <c r="FQ414" i="381"/>
  <c r="FP414" i="381"/>
  <c r="EU414" i="381"/>
  <c r="EC414" i="381"/>
  <c r="ED414" i="381" s="1"/>
  <c r="EB414" i="381"/>
  <c r="EA414" i="381"/>
  <c r="DZ414" i="381"/>
  <c r="DY414" i="381"/>
  <c r="DV414" i="381"/>
  <c r="DU414" i="381"/>
  <c r="DT414" i="381"/>
  <c r="DS414" i="381"/>
  <c r="DR414" i="381"/>
  <c r="DQ414" i="381"/>
  <c r="DA414" i="381"/>
  <c r="DB414" i="381" s="1"/>
  <c r="CR414" i="381"/>
  <c r="CP414" i="381"/>
  <c r="CO414" i="381"/>
  <c r="CN414" i="381"/>
  <c r="BT414" i="381"/>
  <c r="AU414" i="381"/>
  <c r="AT414" i="381"/>
  <c r="AS414" i="381"/>
  <c r="AR414" i="381"/>
  <c r="AV414" i="381" s="1"/>
  <c r="AN414" i="381"/>
  <c r="AM414" i="381"/>
  <c r="AL414" i="381"/>
  <c r="AK414" i="381"/>
  <c r="AJ414" i="381"/>
  <c r="AI414" i="381"/>
  <c r="AH414" i="381"/>
  <c r="AG414" i="381"/>
  <c r="AF414" i="381"/>
  <c r="AE414" i="381"/>
  <c r="AD414" i="381"/>
  <c r="AC414" i="381"/>
  <c r="I414" i="381"/>
  <c r="I390" i="381" s="1"/>
  <c r="FV413" i="381"/>
  <c r="FU413" i="381"/>
  <c r="FT413" i="381"/>
  <c r="FS413" i="381"/>
  <c r="FR413" i="381"/>
  <c r="FQ413" i="381"/>
  <c r="FP413" i="381"/>
  <c r="EU413" i="381"/>
  <c r="EE413" i="381"/>
  <c r="EF413" i="381" s="1"/>
  <c r="EC413" i="381"/>
  <c r="EB413" i="381"/>
  <c r="EA413" i="381"/>
  <c r="DZ413" i="381"/>
  <c r="DY413" i="381"/>
  <c r="DV413" i="381"/>
  <c r="DU413" i="381"/>
  <c r="DT413" i="381"/>
  <c r="DS413" i="381"/>
  <c r="DR413" i="381"/>
  <c r="DQ413" i="381"/>
  <c r="DA413" i="381"/>
  <c r="DB413" i="381" s="1"/>
  <c r="CR413" i="381"/>
  <c r="CP413" i="381"/>
  <c r="CO413" i="381"/>
  <c r="CN413" i="381"/>
  <c r="BT413" i="381"/>
  <c r="AV413" i="381"/>
  <c r="AU413" i="381"/>
  <c r="AT413" i="381"/>
  <c r="AS413" i="381"/>
  <c r="AN413" i="381"/>
  <c r="AM413" i="381"/>
  <c r="AL413" i="381"/>
  <c r="AK413" i="381"/>
  <c r="AJ413" i="381"/>
  <c r="AI413" i="381"/>
  <c r="AH413" i="381"/>
  <c r="AG413" i="381"/>
  <c r="AF413" i="381"/>
  <c r="AE413" i="381"/>
  <c r="AD413" i="381"/>
  <c r="AC413" i="381"/>
  <c r="AR408" i="381"/>
  <c r="AV408" i="381" s="1"/>
  <c r="AR409" i="381"/>
  <c r="EE409" i="381" s="1"/>
  <c r="EF409" i="381" s="1"/>
  <c r="AR410" i="381"/>
  <c r="AV410" i="381" s="1"/>
  <c r="AR411" i="381"/>
  <c r="EE411" i="381" s="1"/>
  <c r="EF411" i="381" s="1"/>
  <c r="AR412" i="381"/>
  <c r="EE412" i="381" s="1"/>
  <c r="EF412" i="381" s="1"/>
  <c r="FV412" i="381"/>
  <c r="FU412" i="381"/>
  <c r="FT412" i="381"/>
  <c r="FS412" i="381"/>
  <c r="FR412" i="381"/>
  <c r="FQ412" i="381"/>
  <c r="FP412" i="381"/>
  <c r="FN412" i="381"/>
  <c r="EU412" i="381"/>
  <c r="EC412" i="381"/>
  <c r="EB412" i="381"/>
  <c r="EA412" i="381"/>
  <c r="DZ412" i="381"/>
  <c r="DY412" i="381"/>
  <c r="DV412" i="381"/>
  <c r="DU412" i="381"/>
  <c r="DT412" i="381"/>
  <c r="DS412" i="381"/>
  <c r="DR412" i="381"/>
  <c r="DQ412" i="381"/>
  <c r="DA412" i="381"/>
  <c r="DB412" i="381" s="1"/>
  <c r="CR412" i="381"/>
  <c r="CP412" i="381"/>
  <c r="CO412" i="381"/>
  <c r="CN412" i="381"/>
  <c r="BT412" i="381"/>
  <c r="AU412" i="381"/>
  <c r="AT412" i="381"/>
  <c r="AS412" i="381"/>
  <c r="AN412" i="381"/>
  <c r="AM412" i="381"/>
  <c r="AL412" i="381"/>
  <c r="AK412" i="381"/>
  <c r="AJ412" i="381"/>
  <c r="AI412" i="381"/>
  <c r="AH412" i="381"/>
  <c r="AG412" i="381"/>
  <c r="AF412" i="381"/>
  <c r="AE412" i="381"/>
  <c r="AD412" i="381"/>
  <c r="AC412" i="381"/>
  <c r="C412" i="381"/>
  <c r="FV411" i="381"/>
  <c r="FU411" i="381"/>
  <c r="FT411" i="381"/>
  <c r="FS411" i="381"/>
  <c r="FQ411" i="381"/>
  <c r="FP411" i="381"/>
  <c r="FN411" i="381"/>
  <c r="EU411" i="381"/>
  <c r="EK411" i="381"/>
  <c r="EC411" i="381"/>
  <c r="EB411" i="381"/>
  <c r="EA411" i="381"/>
  <c r="DZ411" i="381"/>
  <c r="DY411" i="381"/>
  <c r="DV411" i="381"/>
  <c r="DU411" i="381"/>
  <c r="DT411" i="381"/>
  <c r="DS411" i="381"/>
  <c r="DR411" i="381"/>
  <c r="DQ411" i="381"/>
  <c r="DF411" i="381"/>
  <c r="DA411" i="381"/>
  <c r="DB411" i="381" s="1"/>
  <c r="CR411" i="381"/>
  <c r="CP411" i="381"/>
  <c r="CO411" i="381"/>
  <c r="CN411" i="381"/>
  <c r="BT411" i="381"/>
  <c r="AU411" i="381"/>
  <c r="AT411" i="381"/>
  <c r="AS411" i="381"/>
  <c r="AN411" i="381"/>
  <c r="AM411" i="381"/>
  <c r="AL411" i="381"/>
  <c r="AK411" i="381"/>
  <c r="AJ411" i="381"/>
  <c r="AI411" i="381"/>
  <c r="AH411" i="381"/>
  <c r="AG411" i="381"/>
  <c r="AF411" i="381"/>
  <c r="AE411" i="381"/>
  <c r="AD411" i="381"/>
  <c r="AC411" i="381"/>
  <c r="C411" i="381"/>
  <c r="FV410" i="381"/>
  <c r="FU410" i="381"/>
  <c r="FT410" i="381"/>
  <c r="FS410" i="381"/>
  <c r="FR410" i="381"/>
  <c r="FQ410" i="381"/>
  <c r="FP410" i="381"/>
  <c r="FN410" i="381"/>
  <c r="EU410" i="381"/>
  <c r="EK410" i="381"/>
  <c r="EC410" i="381"/>
  <c r="ED410" i="381" s="1"/>
  <c r="EB410" i="381"/>
  <c r="EA410" i="381"/>
  <c r="DZ410" i="381"/>
  <c r="DY410" i="381"/>
  <c r="DV410" i="381"/>
  <c r="DU410" i="381"/>
  <c r="DT410" i="381"/>
  <c r="DS410" i="381"/>
  <c r="DR410" i="381"/>
  <c r="DQ410" i="381"/>
  <c r="DA410" i="381"/>
  <c r="DB410" i="381" s="1"/>
  <c r="CR410" i="381"/>
  <c r="CP410" i="381"/>
  <c r="CO410" i="381"/>
  <c r="CN410" i="381"/>
  <c r="BT410" i="381"/>
  <c r="AU410" i="381"/>
  <c r="AT410" i="381"/>
  <c r="AS410" i="381"/>
  <c r="AN410" i="381"/>
  <c r="AM410" i="381"/>
  <c r="AL410" i="381"/>
  <c r="AK410" i="381"/>
  <c r="AJ410" i="381"/>
  <c r="AI410" i="381"/>
  <c r="AH410" i="381"/>
  <c r="AG410" i="381"/>
  <c r="AF410" i="381"/>
  <c r="AE410" i="381"/>
  <c r="AD410" i="381"/>
  <c r="AC410" i="381"/>
  <c r="C410" i="381"/>
  <c r="FV409" i="381"/>
  <c r="FU409" i="381"/>
  <c r="FT409" i="381"/>
  <c r="FS409" i="381"/>
  <c r="FR409" i="381"/>
  <c r="FQ409" i="381"/>
  <c r="FP409" i="381"/>
  <c r="FN409" i="381"/>
  <c r="EU409" i="381"/>
  <c r="EC409" i="381"/>
  <c r="EB409" i="381"/>
  <c r="EA409" i="381"/>
  <c r="DZ409" i="381"/>
  <c r="DY409" i="381"/>
  <c r="DV409" i="381"/>
  <c r="DU409" i="381"/>
  <c r="DT409" i="381"/>
  <c r="DS409" i="381"/>
  <c r="DR409" i="381"/>
  <c r="DQ409" i="381"/>
  <c r="DA409" i="381"/>
  <c r="DB409" i="381" s="1"/>
  <c r="CR409" i="381"/>
  <c r="CP409" i="381"/>
  <c r="CO409" i="381"/>
  <c r="CN409" i="381"/>
  <c r="BT409" i="381"/>
  <c r="AU409" i="381"/>
  <c r="AT409" i="381"/>
  <c r="AS409" i="381"/>
  <c r="AN409" i="381"/>
  <c r="AM409" i="381"/>
  <c r="AL409" i="381"/>
  <c r="AK409" i="381"/>
  <c r="AJ409" i="381"/>
  <c r="AI409" i="381"/>
  <c r="AH409" i="381"/>
  <c r="AG409" i="381"/>
  <c r="AF409" i="381"/>
  <c r="AE409" i="381"/>
  <c r="AD409" i="381"/>
  <c r="AC409" i="381"/>
  <c r="C409" i="381"/>
  <c r="FV408" i="381"/>
  <c r="FU408" i="381"/>
  <c r="FT408" i="381"/>
  <c r="FS408" i="381"/>
  <c r="FR408" i="381"/>
  <c r="FQ408" i="381"/>
  <c r="FP408" i="381"/>
  <c r="FN408" i="381"/>
  <c r="EU408" i="381"/>
  <c r="EC408" i="381"/>
  <c r="ED408" i="381" s="1"/>
  <c r="EB408" i="381"/>
  <c r="EA408" i="381"/>
  <c r="DZ408" i="381"/>
  <c r="DY408" i="381"/>
  <c r="DV408" i="381"/>
  <c r="DU408" i="381"/>
  <c r="DT408" i="381"/>
  <c r="DS408" i="381"/>
  <c r="DR408" i="381"/>
  <c r="DQ408" i="381"/>
  <c r="DA408" i="381"/>
  <c r="DB408" i="381" s="1"/>
  <c r="CR408" i="381"/>
  <c r="CP408" i="381"/>
  <c r="CO408" i="381"/>
  <c r="CN408" i="381"/>
  <c r="BT408" i="381"/>
  <c r="AU408" i="381"/>
  <c r="AT408" i="381"/>
  <c r="AS408" i="381"/>
  <c r="AN408" i="381"/>
  <c r="AM408" i="381"/>
  <c r="AL408" i="381"/>
  <c r="AK408" i="381"/>
  <c r="AJ408" i="381"/>
  <c r="AI408" i="381"/>
  <c r="AH408" i="381"/>
  <c r="AG408" i="381"/>
  <c r="AF408" i="381"/>
  <c r="AE408" i="381"/>
  <c r="AD408" i="381"/>
  <c r="AC408" i="381"/>
  <c r="C408" i="381"/>
  <c r="FN406" i="381"/>
  <c r="FN398" i="381"/>
  <c r="FN394" i="381"/>
  <c r="FV407" i="381"/>
  <c r="FU407" i="381"/>
  <c r="FT407" i="381"/>
  <c r="FS407" i="381"/>
  <c r="FR407" i="381"/>
  <c r="FQ407" i="381"/>
  <c r="FP407" i="381"/>
  <c r="EU407" i="381"/>
  <c r="EC407" i="381"/>
  <c r="ED407" i="381" s="1"/>
  <c r="EB407" i="381"/>
  <c r="EA407" i="381"/>
  <c r="DZ407" i="381"/>
  <c r="DY407" i="381"/>
  <c r="DV407" i="381"/>
  <c r="DU407" i="381"/>
  <c r="DT407" i="381"/>
  <c r="DS407" i="381"/>
  <c r="DR407" i="381"/>
  <c r="DQ407" i="381"/>
  <c r="DA407" i="381"/>
  <c r="DB407" i="381" s="1"/>
  <c r="CR407" i="381"/>
  <c r="CP407" i="381"/>
  <c r="CO407" i="381"/>
  <c r="CN407" i="381"/>
  <c r="BT407" i="381"/>
  <c r="AU407" i="381"/>
  <c r="AT407" i="381"/>
  <c r="AS407" i="381"/>
  <c r="AR407" i="381"/>
  <c r="AV407" i="381" s="1"/>
  <c r="AN407" i="381"/>
  <c r="AM407" i="381"/>
  <c r="AL407" i="381"/>
  <c r="AK407" i="381"/>
  <c r="AJ407" i="381"/>
  <c r="AI407" i="381"/>
  <c r="AH407" i="381"/>
  <c r="AG407" i="381"/>
  <c r="AF407" i="381"/>
  <c r="AE407" i="381"/>
  <c r="AD407" i="381"/>
  <c r="AC407" i="381"/>
  <c r="FV406" i="381"/>
  <c r="FU406" i="381"/>
  <c r="FT406" i="381"/>
  <c r="FS406" i="381"/>
  <c r="FR406" i="381"/>
  <c r="FQ406" i="381"/>
  <c r="FP406" i="381"/>
  <c r="EU406" i="381"/>
  <c r="EC406" i="381"/>
  <c r="ED406" i="381" s="1"/>
  <c r="EB406" i="381"/>
  <c r="EA406" i="381"/>
  <c r="DZ406" i="381"/>
  <c r="DY406" i="381"/>
  <c r="DV406" i="381"/>
  <c r="DU406" i="381"/>
  <c r="DT406" i="381"/>
  <c r="DS406" i="381"/>
  <c r="DR406" i="381"/>
  <c r="DQ406" i="381"/>
  <c r="DA406" i="381"/>
  <c r="DB406" i="381" s="1"/>
  <c r="CR406" i="381"/>
  <c r="CP406" i="381"/>
  <c r="CO406" i="381"/>
  <c r="CN406" i="381"/>
  <c r="BT406" i="381"/>
  <c r="AU406" i="381"/>
  <c r="AT406" i="381"/>
  <c r="AS406" i="381"/>
  <c r="AR406" i="381"/>
  <c r="EE406" i="381" s="1"/>
  <c r="EF406" i="381" s="1"/>
  <c r="AN406" i="381"/>
  <c r="AM406" i="381"/>
  <c r="AL406" i="381"/>
  <c r="AK406" i="381"/>
  <c r="AJ406" i="381"/>
  <c r="AI406" i="381"/>
  <c r="AH406" i="381"/>
  <c r="AG406" i="381"/>
  <c r="AF406" i="381"/>
  <c r="AE406" i="381"/>
  <c r="AD406" i="381"/>
  <c r="AC406" i="381"/>
  <c r="C406" i="381"/>
  <c r="FV405" i="381"/>
  <c r="FU405" i="381"/>
  <c r="FT405" i="381"/>
  <c r="FS405" i="381"/>
  <c r="FR405" i="381"/>
  <c r="FQ405" i="381"/>
  <c r="FP405" i="381"/>
  <c r="FN405" i="381"/>
  <c r="EU405" i="381"/>
  <c r="EC405" i="381"/>
  <c r="ED405" i="381" s="1"/>
  <c r="EB405" i="381"/>
  <c r="EA405" i="381"/>
  <c r="DZ405" i="381"/>
  <c r="DY405" i="381"/>
  <c r="DV405" i="381"/>
  <c r="DU405" i="381"/>
  <c r="DT405" i="381"/>
  <c r="DS405" i="381"/>
  <c r="DR405" i="381"/>
  <c r="DQ405" i="381"/>
  <c r="DA405" i="381"/>
  <c r="DB405" i="381" s="1"/>
  <c r="CR405" i="381"/>
  <c r="CP405" i="381"/>
  <c r="CO405" i="381"/>
  <c r="CN405" i="381"/>
  <c r="BT405" i="381"/>
  <c r="AU405" i="381"/>
  <c r="AT405" i="381"/>
  <c r="AS405" i="381"/>
  <c r="AR405" i="381"/>
  <c r="AV405" i="381" s="1"/>
  <c r="AN405" i="381"/>
  <c r="AM405" i="381"/>
  <c r="AL405" i="381"/>
  <c r="AK405" i="381"/>
  <c r="AJ405" i="381"/>
  <c r="AI405" i="381"/>
  <c r="AH405" i="381"/>
  <c r="AG405" i="381"/>
  <c r="AF405" i="381"/>
  <c r="AE405" i="381"/>
  <c r="AD405" i="381"/>
  <c r="AC405" i="381"/>
  <c r="FV404" i="381"/>
  <c r="FU404" i="381"/>
  <c r="FT404" i="381"/>
  <c r="FS404" i="381"/>
  <c r="FR404" i="381"/>
  <c r="FQ404" i="381"/>
  <c r="FP404" i="381"/>
  <c r="FN404" i="381"/>
  <c r="EU404" i="381"/>
  <c r="EC404" i="381"/>
  <c r="ED404" i="381" s="1"/>
  <c r="EB404" i="381"/>
  <c r="EA404" i="381"/>
  <c r="DZ404" i="381"/>
  <c r="DY404" i="381"/>
  <c r="DV404" i="381"/>
  <c r="DU404" i="381"/>
  <c r="DT404" i="381"/>
  <c r="DS404" i="381"/>
  <c r="DR404" i="381"/>
  <c r="DQ404" i="381"/>
  <c r="DA404" i="381"/>
  <c r="DB404" i="381" s="1"/>
  <c r="CR404" i="381"/>
  <c r="CP404" i="381"/>
  <c r="CO404" i="381"/>
  <c r="CN404" i="381"/>
  <c r="BT404" i="381"/>
  <c r="AU404" i="381"/>
  <c r="AT404" i="381"/>
  <c r="AS404" i="381"/>
  <c r="AR404" i="381"/>
  <c r="EE404" i="381" s="1"/>
  <c r="EF404" i="381" s="1"/>
  <c r="AN404" i="381"/>
  <c r="AM404" i="381"/>
  <c r="AL404" i="381"/>
  <c r="AK404" i="381"/>
  <c r="AJ404" i="381"/>
  <c r="AI404" i="381"/>
  <c r="AH404" i="381"/>
  <c r="AG404" i="381"/>
  <c r="AF404" i="381"/>
  <c r="AE404" i="381"/>
  <c r="AD404" i="381"/>
  <c r="AC404" i="381"/>
  <c r="C404" i="381"/>
  <c r="FV403" i="381"/>
  <c r="FU403" i="381"/>
  <c r="FT403" i="381"/>
  <c r="FS403" i="381"/>
  <c r="FR403" i="381"/>
  <c r="FQ403" i="381"/>
  <c r="FP403" i="381"/>
  <c r="FN403" i="381"/>
  <c r="EU403" i="381"/>
  <c r="EC403" i="381"/>
  <c r="ED403" i="381" s="1"/>
  <c r="EB403" i="381"/>
  <c r="EA403" i="381"/>
  <c r="DZ403" i="381"/>
  <c r="DY403" i="381"/>
  <c r="DV403" i="381"/>
  <c r="DU403" i="381"/>
  <c r="DT403" i="381"/>
  <c r="DS403" i="381"/>
  <c r="DR403" i="381"/>
  <c r="DQ403" i="381"/>
  <c r="DA403" i="381"/>
  <c r="DB403" i="381" s="1"/>
  <c r="CR403" i="381"/>
  <c r="CP403" i="381"/>
  <c r="CO403" i="381"/>
  <c r="CN403" i="381"/>
  <c r="BT403" i="381"/>
  <c r="AU403" i="381"/>
  <c r="AT403" i="381"/>
  <c r="AS403" i="381"/>
  <c r="AR403" i="381"/>
  <c r="EE403" i="381" s="1"/>
  <c r="EF403" i="381" s="1"/>
  <c r="AN403" i="381"/>
  <c r="AM403" i="381"/>
  <c r="AL403" i="381"/>
  <c r="AK403" i="381"/>
  <c r="AJ403" i="381"/>
  <c r="AI403" i="381"/>
  <c r="AH403" i="381"/>
  <c r="AG403" i="381"/>
  <c r="AF403" i="381"/>
  <c r="AE403" i="381"/>
  <c r="AD403" i="381"/>
  <c r="AC403" i="381"/>
  <c r="E403" i="381"/>
  <c r="C403" i="381"/>
  <c r="FV402" i="381"/>
  <c r="FU402" i="381"/>
  <c r="FT402" i="381"/>
  <c r="FS402" i="381"/>
  <c r="FR402" i="381"/>
  <c r="FQ402" i="381"/>
  <c r="FP402" i="381"/>
  <c r="FN402" i="381"/>
  <c r="EU402" i="381"/>
  <c r="EC402" i="381"/>
  <c r="ED402" i="381" s="1"/>
  <c r="EB402" i="381"/>
  <c r="EA402" i="381"/>
  <c r="DZ402" i="381"/>
  <c r="DY402" i="381"/>
  <c r="DV402" i="381"/>
  <c r="DU402" i="381"/>
  <c r="DT402" i="381"/>
  <c r="DS402" i="381"/>
  <c r="DR402" i="381"/>
  <c r="DQ402" i="381"/>
  <c r="DA402" i="381"/>
  <c r="DB402" i="381" s="1"/>
  <c r="CR402" i="381"/>
  <c r="CP402" i="381"/>
  <c r="CO402" i="381"/>
  <c r="CN402" i="381"/>
  <c r="BT402" i="381"/>
  <c r="AU402" i="381"/>
  <c r="AT402" i="381"/>
  <c r="AS402" i="381"/>
  <c r="AN402" i="381"/>
  <c r="AM402" i="381"/>
  <c r="AL402" i="381"/>
  <c r="AK402" i="381"/>
  <c r="AJ402" i="381"/>
  <c r="AI402" i="381"/>
  <c r="AH402" i="381"/>
  <c r="AG402" i="381"/>
  <c r="AF402" i="381"/>
  <c r="AE402" i="381"/>
  <c r="AD402" i="381"/>
  <c r="AC402" i="381"/>
  <c r="G402" i="381"/>
  <c r="AR402" i="381" s="1"/>
  <c r="FV401" i="381"/>
  <c r="FU401" i="381"/>
  <c r="FT401" i="381"/>
  <c r="FS401" i="381"/>
  <c r="FR401" i="381"/>
  <c r="FQ401" i="381"/>
  <c r="FP401" i="381"/>
  <c r="EU401" i="381"/>
  <c r="EC401" i="381"/>
  <c r="EB401" i="381"/>
  <c r="EA401" i="381"/>
  <c r="DZ401" i="381"/>
  <c r="DY401" i="381"/>
  <c r="DV401" i="381"/>
  <c r="DU401" i="381"/>
  <c r="DT401" i="381"/>
  <c r="DS401" i="381"/>
  <c r="DR401" i="381"/>
  <c r="DQ401" i="381"/>
  <c r="DA401" i="381"/>
  <c r="DB401" i="381" s="1"/>
  <c r="CR401" i="381"/>
  <c r="CP401" i="381"/>
  <c r="CO401" i="381"/>
  <c r="CN401" i="381"/>
  <c r="BT401" i="381"/>
  <c r="AU401" i="381"/>
  <c r="AT401" i="381"/>
  <c r="AS401" i="381"/>
  <c r="AR401" i="381"/>
  <c r="EE401" i="381" s="1"/>
  <c r="EF401" i="381" s="1"/>
  <c r="AN401" i="381"/>
  <c r="AM401" i="381"/>
  <c r="AL401" i="381"/>
  <c r="AK401" i="381"/>
  <c r="AJ401" i="381"/>
  <c r="AI401" i="381"/>
  <c r="AH401" i="381"/>
  <c r="AG401" i="381"/>
  <c r="AF401" i="381"/>
  <c r="AE401" i="381"/>
  <c r="AD401" i="381"/>
  <c r="AC401" i="381"/>
  <c r="FV400" i="381"/>
  <c r="FU400" i="381"/>
  <c r="FT400" i="381"/>
  <c r="FS400" i="381"/>
  <c r="FR400" i="381"/>
  <c r="FQ400" i="381"/>
  <c r="FP400" i="381"/>
  <c r="EU400" i="381"/>
  <c r="EE400" i="381"/>
  <c r="EF400" i="381" s="1"/>
  <c r="EC400" i="381"/>
  <c r="ED400" i="381" s="1"/>
  <c r="EB400" i="381"/>
  <c r="EA400" i="381"/>
  <c r="DZ400" i="381"/>
  <c r="DY400" i="381"/>
  <c r="DV400" i="381"/>
  <c r="DU400" i="381"/>
  <c r="DT400" i="381"/>
  <c r="DS400" i="381"/>
  <c r="DR400" i="381"/>
  <c r="DQ400" i="381"/>
  <c r="DA400" i="381"/>
  <c r="DB400" i="381" s="1"/>
  <c r="CR400" i="381"/>
  <c r="CP400" i="381"/>
  <c r="CO400" i="381"/>
  <c r="CN400" i="381"/>
  <c r="BT400" i="381"/>
  <c r="AV400" i="381"/>
  <c r="AU400" i="381"/>
  <c r="AT400" i="381"/>
  <c r="AS400" i="381"/>
  <c r="AN400" i="381"/>
  <c r="AM400" i="381"/>
  <c r="AL400" i="381"/>
  <c r="AK400" i="381"/>
  <c r="AJ400" i="381"/>
  <c r="AI400" i="381"/>
  <c r="AH400" i="381"/>
  <c r="AG400" i="381"/>
  <c r="AF400" i="381"/>
  <c r="AE400" i="381"/>
  <c r="AD400" i="381"/>
  <c r="AC400" i="381"/>
  <c r="C400" i="381"/>
  <c r="FN396" i="381"/>
  <c r="FN397" i="381"/>
  <c r="FN395" i="381"/>
  <c r="AR395" i="381"/>
  <c r="AR396" i="381"/>
  <c r="AR397" i="381"/>
  <c r="AR398" i="381"/>
  <c r="AR399" i="381"/>
  <c r="AR393" i="381"/>
  <c r="C392" i="381"/>
  <c r="DL1079" i="381"/>
  <c r="DL1080" i="381"/>
  <c r="DL1078" i="381"/>
  <c r="FV1093" i="381"/>
  <c r="FU1093" i="381"/>
  <c r="FT1093" i="381"/>
  <c r="FS1093" i="381"/>
  <c r="FR1093" i="381"/>
  <c r="FQ1093" i="381"/>
  <c r="FP1093" i="381"/>
  <c r="FJ1093" i="381"/>
  <c r="EU1093" i="381"/>
  <c r="EC1093" i="381"/>
  <c r="ED1093" i="381" s="1"/>
  <c r="EB1093" i="381"/>
  <c r="EA1093" i="381"/>
  <c r="DZ1093" i="381"/>
  <c r="DY1093" i="381"/>
  <c r="DV1093" i="381"/>
  <c r="DU1093" i="381"/>
  <c r="DT1093" i="381"/>
  <c r="DS1093" i="381"/>
  <c r="DR1093" i="381"/>
  <c r="DQ1093" i="381"/>
  <c r="DA1093" i="381"/>
  <c r="DB1093" i="381" s="1"/>
  <c r="CR1093" i="381"/>
  <c r="CP1093" i="381"/>
  <c r="CO1093" i="381"/>
  <c r="CN1093" i="381"/>
  <c r="BT1093" i="381"/>
  <c r="AV1093" i="381"/>
  <c r="AU1093" i="381"/>
  <c r="AS1093" i="381"/>
  <c r="AN1093" i="381"/>
  <c r="AM1093" i="381"/>
  <c r="AL1093" i="381"/>
  <c r="AK1093" i="381"/>
  <c r="AJ1093" i="381"/>
  <c r="AI1093" i="381"/>
  <c r="AH1093" i="381"/>
  <c r="AG1093" i="381"/>
  <c r="AF1093" i="381"/>
  <c r="AE1093" i="381"/>
  <c r="AD1093" i="381"/>
  <c r="AC1093" i="381"/>
  <c r="G1093" i="381"/>
  <c r="AP1093" i="381" s="1"/>
  <c r="AT1093" i="381" s="1"/>
  <c r="E1093" i="381"/>
  <c r="FP1092" i="381"/>
  <c r="AV1092" i="381"/>
  <c r="AU1092" i="381"/>
  <c r="AT1092" i="381"/>
  <c r="AS1092" i="381"/>
  <c r="FV1091" i="381"/>
  <c r="FU1091" i="381"/>
  <c r="FT1091" i="381"/>
  <c r="FS1091" i="381"/>
  <c r="FR1091" i="381"/>
  <c r="FQ1091" i="381"/>
  <c r="FP1091" i="381"/>
  <c r="EU1091" i="381"/>
  <c r="EC1091" i="381"/>
  <c r="EB1091" i="381"/>
  <c r="EA1091" i="381"/>
  <c r="DZ1091" i="381"/>
  <c r="DY1091" i="381"/>
  <c r="DV1091" i="381"/>
  <c r="DU1091" i="381"/>
  <c r="DT1091" i="381"/>
  <c r="DS1091" i="381"/>
  <c r="DR1091" i="381"/>
  <c r="DQ1091" i="381"/>
  <c r="DL1091" i="381"/>
  <c r="EE1091" i="381" s="1"/>
  <c r="EF1091" i="381" s="1"/>
  <c r="DA1091" i="381"/>
  <c r="DB1091" i="381" s="1"/>
  <c r="CR1091" i="381"/>
  <c r="CP1091" i="381"/>
  <c r="CO1091" i="381"/>
  <c r="CN1091" i="381"/>
  <c r="BT1091" i="381"/>
  <c r="AV1091" i="381"/>
  <c r="AU1091" i="381"/>
  <c r="AT1091" i="381"/>
  <c r="AS1091" i="381"/>
  <c r="AN1091" i="381"/>
  <c r="AM1091" i="381"/>
  <c r="AL1091" i="381"/>
  <c r="AK1091" i="381"/>
  <c r="AJ1091" i="381"/>
  <c r="AI1091" i="381"/>
  <c r="AH1091" i="381"/>
  <c r="AG1091" i="381"/>
  <c r="AF1091" i="381"/>
  <c r="AE1091" i="381"/>
  <c r="AD1091" i="381"/>
  <c r="AC1091" i="381"/>
  <c r="G1091" i="381"/>
  <c r="E1091" i="381"/>
  <c r="FP1090" i="381"/>
  <c r="AV1090" i="381"/>
  <c r="AU1090" i="381"/>
  <c r="AT1090" i="381"/>
  <c r="AS1090" i="381"/>
  <c r="FV1072" i="381"/>
  <c r="FU1072" i="381"/>
  <c r="FT1072" i="381"/>
  <c r="FS1072" i="381"/>
  <c r="FP1072" i="381"/>
  <c r="EU1072" i="381"/>
  <c r="EC1072" i="381"/>
  <c r="ED1072" i="381" s="1"/>
  <c r="EB1072" i="381"/>
  <c r="EA1072" i="381"/>
  <c r="DZ1072" i="381"/>
  <c r="DY1072" i="381"/>
  <c r="DV1072" i="381"/>
  <c r="DU1072" i="381"/>
  <c r="DT1072" i="381"/>
  <c r="DS1072" i="381"/>
  <c r="DR1072" i="381"/>
  <c r="DQ1072" i="381"/>
  <c r="DN1072" i="381"/>
  <c r="FR1072" i="381"/>
  <c r="FQ1072" i="381"/>
  <c r="DA1072" i="381"/>
  <c r="DB1072" i="381" s="1"/>
  <c r="CR1072" i="381"/>
  <c r="CP1072" i="381"/>
  <c r="CO1072" i="381"/>
  <c r="CN1072" i="381"/>
  <c r="BT1072" i="381"/>
  <c r="AU1072" i="381"/>
  <c r="AT1072" i="381"/>
  <c r="AS1072" i="381"/>
  <c r="AR1072" i="381"/>
  <c r="AV1072" i="381" s="1"/>
  <c r="AN1072" i="381"/>
  <c r="AM1072" i="381"/>
  <c r="AL1072" i="381"/>
  <c r="AK1072" i="381"/>
  <c r="AJ1072" i="381"/>
  <c r="AI1072" i="381"/>
  <c r="AH1072" i="381"/>
  <c r="AG1072" i="381"/>
  <c r="AF1072" i="381"/>
  <c r="AE1072" i="381"/>
  <c r="AD1072" i="381"/>
  <c r="AC1072" i="381"/>
  <c r="E1072" i="381"/>
  <c r="G1070" i="381"/>
  <c r="AR1070" i="381" s="1"/>
  <c r="AV1070" i="381" s="1"/>
  <c r="AR1069" i="381"/>
  <c r="FV1071" i="381"/>
  <c r="FU1071" i="381"/>
  <c r="FT1071" i="381"/>
  <c r="FS1071" i="381"/>
  <c r="FR1071" i="381"/>
  <c r="FQ1071" i="381"/>
  <c r="FP1071" i="381"/>
  <c r="EU1071" i="381"/>
  <c r="EC1071" i="381"/>
  <c r="ED1071" i="381" s="1"/>
  <c r="EB1071" i="381"/>
  <c r="EA1071" i="381"/>
  <c r="DZ1071" i="381"/>
  <c r="DY1071" i="381"/>
  <c r="DV1071" i="381"/>
  <c r="DU1071" i="381"/>
  <c r="DT1071" i="381"/>
  <c r="DS1071" i="381"/>
  <c r="DR1071" i="381"/>
  <c r="DQ1071" i="381"/>
  <c r="DA1071" i="381"/>
  <c r="DB1071" i="381" s="1"/>
  <c r="CR1071" i="381"/>
  <c r="CP1071" i="381"/>
  <c r="CO1071" i="381"/>
  <c r="CN1071" i="381"/>
  <c r="BT1071" i="381"/>
  <c r="AU1071" i="381"/>
  <c r="AT1071" i="381"/>
  <c r="AS1071" i="381"/>
  <c r="AR1071" i="381"/>
  <c r="AV1071" i="381" s="1"/>
  <c r="AN1071" i="381"/>
  <c r="AM1071" i="381"/>
  <c r="AL1071" i="381"/>
  <c r="AK1071" i="381"/>
  <c r="AJ1071" i="381"/>
  <c r="AI1071" i="381"/>
  <c r="AH1071" i="381"/>
  <c r="AG1071" i="381"/>
  <c r="AF1071" i="381"/>
  <c r="AE1071" i="381"/>
  <c r="AD1071" i="381"/>
  <c r="AC1071" i="381"/>
  <c r="FV1070" i="381"/>
  <c r="FU1070" i="381"/>
  <c r="FT1070" i="381"/>
  <c r="FS1070" i="381"/>
  <c r="FP1070" i="381"/>
  <c r="EU1070" i="381"/>
  <c r="EK1070" i="381"/>
  <c r="EJ1070" i="381"/>
  <c r="EC1070" i="381"/>
  <c r="ED1070" i="381" s="1"/>
  <c r="EB1070" i="381"/>
  <c r="EA1070" i="381"/>
  <c r="DZ1070" i="381"/>
  <c r="DY1070" i="381"/>
  <c r="DV1070" i="381"/>
  <c r="DU1070" i="381"/>
  <c r="DT1070" i="381"/>
  <c r="DS1070" i="381"/>
  <c r="DR1070" i="381"/>
  <c r="DQ1070" i="381"/>
  <c r="DN1070" i="381"/>
  <c r="DF1070" i="381"/>
  <c r="FR1070" i="381" s="1"/>
  <c r="DE1070" i="381"/>
  <c r="FQ1070" i="381" s="1"/>
  <c r="DA1070" i="381"/>
  <c r="DB1070" i="381" s="1"/>
  <c r="CR1070" i="381"/>
  <c r="CP1070" i="381"/>
  <c r="CO1070" i="381"/>
  <c r="CN1070" i="381"/>
  <c r="BT1070" i="381"/>
  <c r="AU1070" i="381"/>
  <c r="AT1070" i="381"/>
  <c r="AS1070" i="381"/>
  <c r="AN1070" i="381"/>
  <c r="AM1070" i="381"/>
  <c r="AL1070" i="381"/>
  <c r="AK1070" i="381"/>
  <c r="AJ1070" i="381"/>
  <c r="AI1070" i="381"/>
  <c r="AH1070" i="381"/>
  <c r="AG1070" i="381"/>
  <c r="AF1070" i="381"/>
  <c r="AE1070" i="381"/>
  <c r="AD1070" i="381"/>
  <c r="AC1070" i="381"/>
  <c r="E1070" i="381"/>
  <c r="FV1069" i="381"/>
  <c r="FU1069" i="381"/>
  <c r="FT1069" i="381"/>
  <c r="FS1069" i="381"/>
  <c r="FR1069" i="381"/>
  <c r="FQ1069" i="381"/>
  <c r="FP1069" i="381"/>
  <c r="EU1069" i="381"/>
  <c r="EK1069" i="381"/>
  <c r="EJ1069" i="381"/>
  <c r="EC1069" i="381"/>
  <c r="ED1069" i="381" s="1"/>
  <c r="EB1069" i="381"/>
  <c r="EA1069" i="381"/>
  <c r="DZ1069" i="381"/>
  <c r="DY1069" i="381"/>
  <c r="DV1069" i="381"/>
  <c r="DU1069" i="381"/>
  <c r="DT1069" i="381"/>
  <c r="DS1069" i="381"/>
  <c r="DR1069" i="381"/>
  <c r="DQ1069" i="381"/>
  <c r="DA1069" i="381"/>
  <c r="DB1069" i="381" s="1"/>
  <c r="CR1069" i="381"/>
  <c r="CP1069" i="381"/>
  <c r="CO1069" i="381"/>
  <c r="CN1069" i="381"/>
  <c r="BT1069" i="381"/>
  <c r="AU1069" i="381"/>
  <c r="AT1069" i="381"/>
  <c r="AS1069" i="381"/>
  <c r="AN1069" i="381"/>
  <c r="AM1069" i="381"/>
  <c r="AL1069" i="381"/>
  <c r="AK1069" i="381"/>
  <c r="AJ1069" i="381"/>
  <c r="AI1069" i="381"/>
  <c r="AH1069" i="381"/>
  <c r="AG1069" i="381"/>
  <c r="AF1069" i="381"/>
  <c r="AE1069" i="381"/>
  <c r="AD1069" i="381"/>
  <c r="AC1069" i="381"/>
  <c r="E1069" i="381"/>
  <c r="FV1089" i="381"/>
  <c r="FU1089" i="381"/>
  <c r="FT1089" i="381"/>
  <c r="FS1089" i="381"/>
  <c r="FR1089" i="381"/>
  <c r="FP1089" i="381"/>
  <c r="EU1089" i="381"/>
  <c r="EC1089" i="381"/>
  <c r="ED1089" i="381" s="1"/>
  <c r="EB1089" i="381"/>
  <c r="EA1089" i="381"/>
  <c r="DZ1089" i="381"/>
  <c r="DY1089" i="381"/>
  <c r="DV1089" i="381"/>
  <c r="DU1089" i="381"/>
  <c r="DT1089" i="381"/>
  <c r="DS1089" i="381"/>
  <c r="DR1089" i="381"/>
  <c r="DQ1089" i="381"/>
  <c r="DN1089" i="381"/>
  <c r="FQ1089" i="381"/>
  <c r="DA1089" i="381"/>
  <c r="DB1089" i="381" s="1"/>
  <c r="CR1089" i="381"/>
  <c r="CP1089" i="381"/>
  <c r="CO1089" i="381"/>
  <c r="CN1089" i="381"/>
  <c r="BT1089" i="381"/>
  <c r="AU1089" i="381"/>
  <c r="AT1089" i="381"/>
  <c r="AS1089" i="381"/>
  <c r="AN1089" i="381"/>
  <c r="AM1089" i="381"/>
  <c r="AL1089" i="381"/>
  <c r="AK1089" i="381"/>
  <c r="AJ1089" i="381"/>
  <c r="AI1089" i="381"/>
  <c r="AH1089" i="381"/>
  <c r="AG1089" i="381"/>
  <c r="AF1089" i="381"/>
  <c r="AE1089" i="381"/>
  <c r="AD1089" i="381"/>
  <c r="AC1089" i="381"/>
  <c r="G1089" i="381"/>
  <c r="E1089" i="381"/>
  <c r="FV1088" i="381"/>
  <c r="FU1088" i="381"/>
  <c r="FT1088" i="381"/>
  <c r="FS1088" i="381"/>
  <c r="FR1088" i="381"/>
  <c r="FQ1088" i="381"/>
  <c r="FP1088" i="381"/>
  <c r="FJ1088" i="381"/>
  <c r="EU1088" i="381"/>
  <c r="EC1088" i="381"/>
  <c r="ED1088" i="381" s="1"/>
  <c r="EB1088" i="381"/>
  <c r="EA1088" i="381"/>
  <c r="DZ1088" i="381"/>
  <c r="DY1088" i="381"/>
  <c r="DV1088" i="381"/>
  <c r="DU1088" i="381"/>
  <c r="DT1088" i="381"/>
  <c r="DS1088" i="381"/>
  <c r="DR1088" i="381"/>
  <c r="DQ1088" i="381"/>
  <c r="DA1088" i="381"/>
  <c r="DB1088" i="381" s="1"/>
  <c r="CR1088" i="381"/>
  <c r="CP1088" i="381"/>
  <c r="CO1088" i="381"/>
  <c r="CN1088" i="381"/>
  <c r="BT1088" i="381"/>
  <c r="AV1088" i="381"/>
  <c r="AU1088" i="381"/>
  <c r="AS1088" i="381"/>
  <c r="AN1088" i="381"/>
  <c r="AM1088" i="381"/>
  <c r="AL1088" i="381"/>
  <c r="AK1088" i="381"/>
  <c r="AJ1088" i="381"/>
  <c r="AI1088" i="381"/>
  <c r="AH1088" i="381"/>
  <c r="AG1088" i="381"/>
  <c r="AF1088" i="381"/>
  <c r="AE1088" i="381"/>
  <c r="AD1088" i="381"/>
  <c r="AC1088" i="381"/>
  <c r="G1088" i="381"/>
  <c r="AP1088" i="381" s="1"/>
  <c r="E1088" i="381"/>
  <c r="FV1087" i="381"/>
  <c r="FU1087" i="381"/>
  <c r="FT1087" i="381"/>
  <c r="FS1087" i="381"/>
  <c r="FR1087" i="381"/>
  <c r="FQ1087" i="381"/>
  <c r="FP1087" i="381"/>
  <c r="FJ1087" i="381"/>
  <c r="EU1087" i="381"/>
  <c r="EC1087" i="381"/>
  <c r="ED1087" i="381" s="1"/>
  <c r="EB1087" i="381"/>
  <c r="EA1087" i="381"/>
  <c r="DZ1087" i="381"/>
  <c r="DY1087" i="381"/>
  <c r="DV1087" i="381"/>
  <c r="DU1087" i="381"/>
  <c r="DT1087" i="381"/>
  <c r="DS1087" i="381"/>
  <c r="DR1087" i="381"/>
  <c r="DQ1087" i="381"/>
  <c r="DA1087" i="381"/>
  <c r="DB1087" i="381" s="1"/>
  <c r="CR1087" i="381"/>
  <c r="CP1087" i="381"/>
  <c r="CO1087" i="381"/>
  <c r="CN1087" i="381"/>
  <c r="BT1087" i="381"/>
  <c r="AV1087" i="381"/>
  <c r="AU1087" i="381"/>
  <c r="AS1087" i="381"/>
  <c r="AN1087" i="381"/>
  <c r="AM1087" i="381"/>
  <c r="AL1087" i="381"/>
  <c r="AK1087" i="381"/>
  <c r="AJ1087" i="381"/>
  <c r="AI1087" i="381"/>
  <c r="AH1087" i="381"/>
  <c r="AG1087" i="381"/>
  <c r="AF1087" i="381"/>
  <c r="AE1087" i="381"/>
  <c r="AD1087" i="381"/>
  <c r="AC1087" i="381"/>
  <c r="G1087" i="381"/>
  <c r="AP1087" i="381" s="1"/>
  <c r="E1087" i="381"/>
  <c r="FV1086" i="381"/>
  <c r="FU1086" i="381"/>
  <c r="FT1086" i="381"/>
  <c r="FS1086" i="381"/>
  <c r="FQ1086" i="381"/>
  <c r="FP1086" i="381"/>
  <c r="EU1086" i="381"/>
  <c r="EK1086" i="381"/>
  <c r="EC1086" i="381"/>
  <c r="ED1086" i="381" s="1"/>
  <c r="EB1086" i="381"/>
  <c r="EA1086" i="381"/>
  <c r="DZ1086" i="381"/>
  <c r="DY1086" i="381"/>
  <c r="DV1086" i="381"/>
  <c r="DU1086" i="381"/>
  <c r="DT1086" i="381"/>
  <c r="DS1086" i="381"/>
  <c r="DR1086" i="381"/>
  <c r="DQ1086" i="381"/>
  <c r="DF1086" i="381"/>
  <c r="FR1086" i="381" s="1"/>
  <c r="DA1086" i="381"/>
  <c r="DB1086" i="381" s="1"/>
  <c r="CR1086" i="381"/>
  <c r="CP1086" i="381"/>
  <c r="CO1086" i="381"/>
  <c r="CN1086" i="381"/>
  <c r="BT1086" i="381"/>
  <c r="AV1086" i="381"/>
  <c r="AU1086" i="381"/>
  <c r="AT1086" i="381"/>
  <c r="AS1086" i="381"/>
  <c r="AN1086" i="381"/>
  <c r="AM1086" i="381"/>
  <c r="AL1086" i="381"/>
  <c r="AK1086" i="381"/>
  <c r="AJ1086" i="381"/>
  <c r="AI1086" i="381"/>
  <c r="AH1086" i="381"/>
  <c r="AG1086" i="381"/>
  <c r="AF1086" i="381"/>
  <c r="AE1086" i="381"/>
  <c r="AD1086" i="381"/>
  <c r="AC1086" i="381"/>
  <c r="G1086" i="381"/>
  <c r="DM1086" i="381" s="1"/>
  <c r="EE1086" i="381" s="1"/>
  <c r="EF1086" i="381" s="1"/>
  <c r="E1086" i="381"/>
  <c r="G1014" i="381"/>
  <c r="AR1014" i="381" s="1"/>
  <c r="EE1014" i="381" s="1"/>
  <c r="EF1014" i="381" s="1"/>
  <c r="FV1014" i="381"/>
  <c r="FU1014" i="381"/>
  <c r="FT1014" i="381"/>
  <c r="FS1014" i="381"/>
  <c r="FQ1014" i="381"/>
  <c r="FP1014" i="381"/>
  <c r="EU1014" i="381"/>
  <c r="EC1014" i="381"/>
  <c r="ED1014" i="381" s="1"/>
  <c r="EB1014" i="381"/>
  <c r="EA1014" i="381"/>
  <c r="DZ1014" i="381"/>
  <c r="DY1014" i="381"/>
  <c r="DV1014" i="381"/>
  <c r="DU1014" i="381"/>
  <c r="DT1014" i="381"/>
  <c r="DS1014" i="381"/>
  <c r="DR1014" i="381"/>
  <c r="DQ1014" i="381"/>
  <c r="FR1014" i="381"/>
  <c r="DA1014" i="381"/>
  <c r="DB1014" i="381" s="1"/>
  <c r="CR1014" i="381"/>
  <c r="CP1014" i="381"/>
  <c r="CO1014" i="381"/>
  <c r="CN1014" i="381"/>
  <c r="BT1014" i="381"/>
  <c r="AU1014" i="381"/>
  <c r="AT1014" i="381"/>
  <c r="AS1014" i="381"/>
  <c r="AN1014" i="381"/>
  <c r="AM1014" i="381"/>
  <c r="AL1014" i="381"/>
  <c r="AK1014" i="381"/>
  <c r="AJ1014" i="381"/>
  <c r="AI1014" i="381"/>
  <c r="AH1014" i="381"/>
  <c r="AG1014" i="381"/>
  <c r="AF1014" i="381"/>
  <c r="AE1014" i="381"/>
  <c r="AD1014" i="381"/>
  <c r="AC1014" i="381"/>
  <c r="E1014" i="381"/>
  <c r="FV1013" i="381"/>
  <c r="FU1013" i="381"/>
  <c r="FT1013" i="381"/>
  <c r="FS1013" i="381"/>
  <c r="FQ1013" i="381"/>
  <c r="FP1013" i="381"/>
  <c r="EU1013" i="381"/>
  <c r="EK1013" i="381"/>
  <c r="EJ1013" i="381"/>
  <c r="EC1013" i="381"/>
  <c r="ED1013" i="381" s="1"/>
  <c r="EB1013" i="381"/>
  <c r="EA1013" i="381"/>
  <c r="DZ1013" i="381"/>
  <c r="DY1013" i="381"/>
  <c r="DV1013" i="381"/>
  <c r="DU1013" i="381"/>
  <c r="DT1013" i="381"/>
  <c r="DS1013" i="381"/>
  <c r="DR1013" i="381"/>
  <c r="DQ1013" i="381"/>
  <c r="DF1013" i="381"/>
  <c r="FR1013" i="381" s="1"/>
  <c r="DA1013" i="381"/>
  <c r="DB1013" i="381" s="1"/>
  <c r="CR1013" i="381"/>
  <c r="CP1013" i="381"/>
  <c r="CO1013" i="381"/>
  <c r="CN1013" i="381"/>
  <c r="BT1013" i="381"/>
  <c r="AU1013" i="381"/>
  <c r="AT1013" i="381"/>
  <c r="AS1013" i="381"/>
  <c r="AN1013" i="381"/>
  <c r="AM1013" i="381"/>
  <c r="AL1013" i="381"/>
  <c r="AK1013" i="381"/>
  <c r="AJ1013" i="381"/>
  <c r="AI1013" i="381"/>
  <c r="AH1013" i="381"/>
  <c r="AG1013" i="381"/>
  <c r="AF1013" i="381"/>
  <c r="AE1013" i="381"/>
  <c r="AD1013" i="381"/>
  <c r="AC1013" i="381"/>
  <c r="G1013" i="381"/>
  <c r="AR1013" i="381" s="1"/>
  <c r="EE1013" i="381" s="1"/>
  <c r="EF1013" i="381" s="1"/>
  <c r="E1013" i="381"/>
  <c r="AR1011" i="381"/>
  <c r="FV1012" i="381"/>
  <c r="FU1012" i="381"/>
  <c r="FT1012" i="381"/>
  <c r="FS1012" i="381"/>
  <c r="FQ1012" i="381"/>
  <c r="FP1012" i="381"/>
  <c r="EU1012" i="381"/>
  <c r="EK1012" i="381"/>
  <c r="EC1012" i="381"/>
  <c r="ED1012" i="381" s="1"/>
  <c r="EB1012" i="381"/>
  <c r="EA1012" i="381"/>
  <c r="DZ1012" i="381"/>
  <c r="DY1012" i="381"/>
  <c r="DV1012" i="381"/>
  <c r="DU1012" i="381"/>
  <c r="DT1012" i="381"/>
  <c r="DS1012" i="381"/>
  <c r="DR1012" i="381"/>
  <c r="DQ1012" i="381"/>
  <c r="DF1012" i="381"/>
  <c r="FR1012" i="381" s="1"/>
  <c r="DA1012" i="381"/>
  <c r="DB1012" i="381" s="1"/>
  <c r="CR1012" i="381"/>
  <c r="CP1012" i="381"/>
  <c r="CO1012" i="381"/>
  <c r="CN1012" i="381"/>
  <c r="BT1012" i="381"/>
  <c r="AU1012" i="381"/>
  <c r="AT1012" i="381"/>
  <c r="AS1012" i="381"/>
  <c r="AN1012" i="381"/>
  <c r="AM1012" i="381"/>
  <c r="AL1012" i="381"/>
  <c r="AK1012" i="381"/>
  <c r="AJ1012" i="381"/>
  <c r="AI1012" i="381"/>
  <c r="AH1012" i="381"/>
  <c r="AG1012" i="381"/>
  <c r="AF1012" i="381"/>
  <c r="AE1012" i="381"/>
  <c r="AD1012" i="381"/>
  <c r="AC1012" i="381"/>
  <c r="G1012" i="381"/>
  <c r="AR1012" i="381" s="1"/>
  <c r="E1012" i="381"/>
  <c r="E1011" i="381"/>
  <c r="FV1011" i="381"/>
  <c r="FU1011" i="381"/>
  <c r="FT1011" i="381"/>
  <c r="FS1011" i="381"/>
  <c r="FR1011" i="381"/>
  <c r="FQ1011" i="381"/>
  <c r="FP1011" i="381"/>
  <c r="EU1011" i="381"/>
  <c r="EC1011" i="381"/>
  <c r="EB1011" i="381"/>
  <c r="EA1011" i="381"/>
  <c r="DZ1011" i="381"/>
  <c r="DY1011" i="381"/>
  <c r="DV1011" i="381"/>
  <c r="DU1011" i="381"/>
  <c r="DT1011" i="381"/>
  <c r="DS1011" i="381"/>
  <c r="DR1011" i="381"/>
  <c r="DQ1011" i="381"/>
  <c r="DA1011" i="381"/>
  <c r="DB1011" i="381" s="1"/>
  <c r="CR1011" i="381"/>
  <c r="CP1011" i="381"/>
  <c r="CO1011" i="381"/>
  <c r="CN1011" i="381"/>
  <c r="BT1011" i="381"/>
  <c r="AU1011" i="381"/>
  <c r="AT1011" i="381"/>
  <c r="AS1011" i="381"/>
  <c r="AN1011" i="381"/>
  <c r="AM1011" i="381"/>
  <c r="AL1011" i="381"/>
  <c r="AK1011" i="381"/>
  <c r="AJ1011" i="381"/>
  <c r="AI1011" i="381"/>
  <c r="AH1011" i="381"/>
  <c r="AG1011" i="381"/>
  <c r="AF1011" i="381"/>
  <c r="AE1011" i="381"/>
  <c r="AD1011" i="381"/>
  <c r="AC1011" i="381"/>
  <c r="FP1032" i="381"/>
  <c r="AV1032" i="381"/>
  <c r="AU1032" i="381"/>
  <c r="AT1032" i="381"/>
  <c r="AS1032" i="381"/>
  <c r="C1032" i="381"/>
  <c r="DK1129" i="381"/>
  <c r="DK1130" i="381"/>
  <c r="DK1128" i="381"/>
  <c r="AR471" i="381"/>
  <c r="AR470" i="381"/>
  <c r="AV470" i="381" s="1"/>
  <c r="FV471" i="381"/>
  <c r="FU471" i="381"/>
  <c r="FT471" i="381"/>
  <c r="FS471" i="381"/>
  <c r="FR471" i="381"/>
  <c r="FQ471" i="381"/>
  <c r="FP471" i="381"/>
  <c r="EU471" i="381"/>
  <c r="EC471" i="381"/>
  <c r="ED471" i="381" s="1"/>
  <c r="EB471" i="381"/>
  <c r="EA471" i="381"/>
  <c r="DZ471" i="381"/>
  <c r="DY471" i="381"/>
  <c r="DV471" i="381"/>
  <c r="DU471" i="381"/>
  <c r="DT471" i="381"/>
  <c r="DS471" i="381"/>
  <c r="DR471" i="381"/>
  <c r="DQ471" i="381"/>
  <c r="DA471" i="381"/>
  <c r="DB471" i="381" s="1"/>
  <c r="CR471" i="381"/>
  <c r="CP471" i="381"/>
  <c r="CO471" i="381"/>
  <c r="CN471" i="381"/>
  <c r="BT471" i="381"/>
  <c r="AU471" i="381"/>
  <c r="AT471" i="381"/>
  <c r="AS471" i="381"/>
  <c r="AN471" i="381"/>
  <c r="AM471" i="381"/>
  <c r="AL471" i="381"/>
  <c r="AK471" i="381"/>
  <c r="AJ471" i="381"/>
  <c r="AI471" i="381"/>
  <c r="AH471" i="381"/>
  <c r="AG471" i="381"/>
  <c r="AF471" i="381"/>
  <c r="AE471" i="381"/>
  <c r="AD471" i="381"/>
  <c r="AC471" i="381"/>
  <c r="FV470" i="381"/>
  <c r="FU470" i="381"/>
  <c r="FT470" i="381"/>
  <c r="FS470" i="381"/>
  <c r="FR470" i="381"/>
  <c r="FQ470" i="381"/>
  <c r="FP470" i="381"/>
  <c r="EU470" i="381"/>
  <c r="EC470" i="381"/>
  <c r="EB470" i="381"/>
  <c r="EA470" i="381"/>
  <c r="DZ470" i="381"/>
  <c r="DY470" i="381"/>
  <c r="DV470" i="381"/>
  <c r="DU470" i="381"/>
  <c r="DT470" i="381"/>
  <c r="DS470" i="381"/>
  <c r="DR470" i="381"/>
  <c r="DQ470" i="381"/>
  <c r="DA470" i="381"/>
  <c r="DB470" i="381" s="1"/>
  <c r="CR470" i="381"/>
  <c r="CP470" i="381"/>
  <c r="CO470" i="381"/>
  <c r="CN470" i="381"/>
  <c r="BT470" i="381"/>
  <c r="AU470" i="381"/>
  <c r="AT470" i="381"/>
  <c r="AS470" i="381"/>
  <c r="AN470" i="381"/>
  <c r="AM470" i="381"/>
  <c r="AL470" i="381"/>
  <c r="AK470" i="381"/>
  <c r="AJ470" i="381"/>
  <c r="AI470" i="381"/>
  <c r="AH470" i="381"/>
  <c r="AG470" i="381"/>
  <c r="AF470" i="381"/>
  <c r="AE470" i="381"/>
  <c r="AD470" i="381"/>
  <c r="AC470" i="381"/>
  <c r="FV893" i="381"/>
  <c r="FU893" i="381"/>
  <c r="FT893" i="381"/>
  <c r="FS893" i="381"/>
  <c r="FR893" i="381"/>
  <c r="FQ893" i="381"/>
  <c r="FP893" i="381"/>
  <c r="EU893" i="381"/>
  <c r="EE893" i="381"/>
  <c r="EF893" i="381" s="1"/>
  <c r="EC893" i="381"/>
  <c r="ED893" i="381" s="1"/>
  <c r="EB893" i="381"/>
  <c r="EA893" i="381"/>
  <c r="DZ893" i="381"/>
  <c r="DY893" i="381"/>
  <c r="DV893" i="381"/>
  <c r="DU893" i="381"/>
  <c r="DT893" i="381"/>
  <c r="DS893" i="381"/>
  <c r="DR893" i="381"/>
  <c r="DQ893" i="381"/>
  <c r="DA893" i="381"/>
  <c r="DB893" i="381" s="1"/>
  <c r="CR893" i="381"/>
  <c r="CP893" i="381"/>
  <c r="CO893" i="381"/>
  <c r="CN893" i="381"/>
  <c r="BT893" i="381"/>
  <c r="AV893" i="381"/>
  <c r="AU893" i="381"/>
  <c r="AT893" i="381"/>
  <c r="AS893" i="381"/>
  <c r="AN893" i="381"/>
  <c r="AM893" i="381"/>
  <c r="AL893" i="381"/>
  <c r="AK893" i="381"/>
  <c r="AJ893" i="381"/>
  <c r="AI893" i="381"/>
  <c r="AH893" i="381"/>
  <c r="AG893" i="381"/>
  <c r="AF893" i="381"/>
  <c r="AE893" i="381"/>
  <c r="AD893" i="381"/>
  <c r="AC893" i="381"/>
  <c r="C893" i="381"/>
  <c r="FV882" i="381"/>
  <c r="FU882" i="381"/>
  <c r="FT882" i="381"/>
  <c r="FS882" i="381"/>
  <c r="FR882" i="381"/>
  <c r="FQ882" i="381"/>
  <c r="FP882" i="381"/>
  <c r="EU882" i="381"/>
  <c r="EC882" i="381"/>
  <c r="EB882" i="381"/>
  <c r="EA882" i="381"/>
  <c r="DZ882" i="381"/>
  <c r="DY882" i="381"/>
  <c r="DV882" i="381"/>
  <c r="DU882" i="381"/>
  <c r="DT882" i="381"/>
  <c r="DS882" i="381"/>
  <c r="DR882" i="381"/>
  <c r="DQ882" i="381"/>
  <c r="DA882" i="381"/>
  <c r="DB882" i="381" s="1"/>
  <c r="CR882" i="381"/>
  <c r="CP882" i="381"/>
  <c r="CO882" i="381"/>
  <c r="CN882" i="381"/>
  <c r="BT882" i="381"/>
  <c r="AU882" i="381"/>
  <c r="AT882" i="381"/>
  <c r="AS882" i="381"/>
  <c r="AR882" i="381"/>
  <c r="EE882" i="381" s="1"/>
  <c r="EF882" i="381" s="1"/>
  <c r="AN882" i="381"/>
  <c r="AM882" i="381"/>
  <c r="AL882" i="381"/>
  <c r="AK882" i="381"/>
  <c r="AJ882" i="381"/>
  <c r="AI882" i="381"/>
  <c r="AH882" i="381"/>
  <c r="AG882" i="381"/>
  <c r="AF882" i="381"/>
  <c r="AE882" i="381"/>
  <c r="AD882" i="381"/>
  <c r="AC882" i="381"/>
  <c r="FV881" i="381"/>
  <c r="FU881" i="381"/>
  <c r="FT881" i="381"/>
  <c r="FS881" i="381"/>
  <c r="FR881" i="381"/>
  <c r="FQ881" i="381"/>
  <c r="FP881" i="381"/>
  <c r="FJ881" i="381"/>
  <c r="EU881" i="381"/>
  <c r="EC881" i="381"/>
  <c r="ED881" i="381" s="1"/>
  <c r="EB881" i="381"/>
  <c r="EA881" i="381"/>
  <c r="DZ881" i="381"/>
  <c r="DY881" i="381"/>
  <c r="DV881" i="381"/>
  <c r="DU881" i="381"/>
  <c r="DT881" i="381"/>
  <c r="DS881" i="381"/>
  <c r="DR881" i="381"/>
  <c r="DQ881" i="381"/>
  <c r="DA881" i="381"/>
  <c r="DB881" i="381" s="1"/>
  <c r="CR881" i="381"/>
  <c r="CP881" i="381"/>
  <c r="CO881" i="381"/>
  <c r="CN881" i="381"/>
  <c r="BT881" i="381"/>
  <c r="AU881" i="381"/>
  <c r="AT881" i="381"/>
  <c r="AS881" i="381"/>
  <c r="AN881" i="381"/>
  <c r="AM881" i="381"/>
  <c r="AL881" i="381"/>
  <c r="AK881" i="381"/>
  <c r="AJ881" i="381"/>
  <c r="AI881" i="381"/>
  <c r="AH881" i="381"/>
  <c r="AG881" i="381"/>
  <c r="AF881" i="381"/>
  <c r="AE881" i="381"/>
  <c r="AD881" i="381"/>
  <c r="AC881" i="381"/>
  <c r="G881" i="381"/>
  <c r="AR881" i="381" s="1"/>
  <c r="C881" i="381"/>
  <c r="FV880" i="381"/>
  <c r="FU880" i="381"/>
  <c r="FT880" i="381"/>
  <c r="FS880" i="381"/>
  <c r="FR880" i="381"/>
  <c r="FQ880" i="381"/>
  <c r="FP880" i="381"/>
  <c r="FJ880" i="381"/>
  <c r="FE880" i="381"/>
  <c r="DZ880" i="381" s="1"/>
  <c r="EU880" i="381"/>
  <c r="EC880" i="381"/>
  <c r="DA880" i="381"/>
  <c r="DB880" i="381" s="1"/>
  <c r="CR880" i="381"/>
  <c r="CP880" i="381"/>
  <c r="CO880" i="381"/>
  <c r="CN880" i="381"/>
  <c r="BT880" i="381"/>
  <c r="AU880" i="381"/>
  <c r="AT880" i="381"/>
  <c r="AS880" i="381"/>
  <c r="AN880" i="381"/>
  <c r="AM880" i="381"/>
  <c r="AL880" i="381"/>
  <c r="AK880" i="381"/>
  <c r="AJ880" i="381"/>
  <c r="AI880" i="381"/>
  <c r="AH880" i="381"/>
  <c r="AG880" i="381"/>
  <c r="AF880" i="381"/>
  <c r="AE880" i="381"/>
  <c r="AD880" i="381"/>
  <c r="AC880" i="381"/>
  <c r="G880" i="381"/>
  <c r="AR880" i="381" s="1"/>
  <c r="C880" i="381"/>
  <c r="FV879" i="381"/>
  <c r="FU879" i="381"/>
  <c r="FT879" i="381"/>
  <c r="FS879" i="381"/>
  <c r="FR879" i="381"/>
  <c r="FQ879" i="381"/>
  <c r="FP879" i="381"/>
  <c r="FJ879" i="381"/>
  <c r="FG879" i="381"/>
  <c r="EU879" i="381"/>
  <c r="EC879" i="381"/>
  <c r="EB879" i="381"/>
  <c r="EA879" i="381"/>
  <c r="DZ879" i="381"/>
  <c r="DY879" i="381"/>
  <c r="DV879" i="381"/>
  <c r="DU879" i="381"/>
  <c r="DT879" i="381"/>
  <c r="DS879" i="381"/>
  <c r="DR879" i="381"/>
  <c r="DQ879" i="381"/>
  <c r="DA879" i="381"/>
  <c r="DB879" i="381" s="1"/>
  <c r="CR879" i="381"/>
  <c r="CP879" i="381"/>
  <c r="CO879" i="381"/>
  <c r="CN879" i="381"/>
  <c r="BT879" i="381"/>
  <c r="AU879" i="381"/>
  <c r="AT879" i="381"/>
  <c r="AS879" i="381"/>
  <c r="AN879" i="381"/>
  <c r="AM879" i="381"/>
  <c r="AL879" i="381"/>
  <c r="AK879" i="381"/>
  <c r="AJ879" i="381"/>
  <c r="AI879" i="381"/>
  <c r="AH879" i="381"/>
  <c r="AG879" i="381"/>
  <c r="AF879" i="381"/>
  <c r="AE879" i="381"/>
  <c r="AD879" i="381"/>
  <c r="AC879" i="381"/>
  <c r="G879" i="381"/>
  <c r="AR879" i="381" s="1"/>
  <c r="C879" i="381"/>
  <c r="FV878" i="381"/>
  <c r="FU878" i="381"/>
  <c r="FT878" i="381"/>
  <c r="FS878" i="381"/>
  <c r="FR878" i="381"/>
  <c r="FQ878" i="381"/>
  <c r="FP878" i="381"/>
  <c r="FJ878" i="381"/>
  <c r="EU878" i="381"/>
  <c r="EI878" i="381"/>
  <c r="EC878" i="381"/>
  <c r="ED878" i="381" s="1"/>
  <c r="EB878" i="381"/>
  <c r="EA878" i="381"/>
  <c r="DZ878" i="381"/>
  <c r="DY878" i="381"/>
  <c r="DV878" i="381"/>
  <c r="DU878" i="381"/>
  <c r="DT878" i="381"/>
  <c r="DS878" i="381"/>
  <c r="DR878" i="381"/>
  <c r="DQ878" i="381"/>
  <c r="DA878" i="381"/>
  <c r="DB878" i="381" s="1"/>
  <c r="CR878" i="381"/>
  <c r="CP878" i="381"/>
  <c r="CO878" i="381"/>
  <c r="CN878" i="381"/>
  <c r="BT878" i="381"/>
  <c r="AU878" i="381"/>
  <c r="AT878" i="381"/>
  <c r="AS878" i="381"/>
  <c r="AR878" i="381"/>
  <c r="EE878" i="381" s="1"/>
  <c r="EF878" i="381" s="1"/>
  <c r="AN878" i="381"/>
  <c r="AM878" i="381"/>
  <c r="AL878" i="381"/>
  <c r="AK878" i="381"/>
  <c r="AJ878" i="381"/>
  <c r="AI878" i="381"/>
  <c r="AH878" i="381"/>
  <c r="AG878" i="381"/>
  <c r="AF878" i="381"/>
  <c r="AE878" i="381"/>
  <c r="AD878" i="381"/>
  <c r="AC878" i="381"/>
  <c r="E878" i="381"/>
  <c r="C878" i="381"/>
  <c r="FV877" i="381"/>
  <c r="FU877" i="381"/>
  <c r="FT877" i="381"/>
  <c r="FS877" i="381"/>
  <c r="FR877" i="381"/>
  <c r="FQ877" i="381"/>
  <c r="FP877" i="381"/>
  <c r="FJ877" i="381"/>
  <c r="EU877" i="381"/>
  <c r="EC877" i="381"/>
  <c r="ED877" i="381" s="1"/>
  <c r="EB877" i="381"/>
  <c r="EA877" i="381"/>
  <c r="DZ877" i="381"/>
  <c r="DY877" i="381"/>
  <c r="DV877" i="381"/>
  <c r="DU877" i="381"/>
  <c r="DT877" i="381"/>
  <c r="DS877" i="381"/>
  <c r="DR877" i="381"/>
  <c r="DQ877" i="381"/>
  <c r="DA877" i="381"/>
  <c r="DB877" i="381" s="1"/>
  <c r="CR877" i="381"/>
  <c r="CP877" i="381"/>
  <c r="CO877" i="381"/>
  <c r="CN877" i="381"/>
  <c r="BT877" i="381"/>
  <c r="AU877" i="381"/>
  <c r="AT877" i="381"/>
  <c r="AS877" i="381"/>
  <c r="AR877" i="381"/>
  <c r="AN877" i="381"/>
  <c r="AM877" i="381"/>
  <c r="AL877" i="381"/>
  <c r="AK877" i="381"/>
  <c r="AJ877" i="381"/>
  <c r="AI877" i="381"/>
  <c r="AH877" i="381"/>
  <c r="AG877" i="381"/>
  <c r="AF877" i="381"/>
  <c r="AE877" i="381"/>
  <c r="AD877" i="381"/>
  <c r="AC877" i="381"/>
  <c r="G877" i="381"/>
  <c r="E877" i="381"/>
  <c r="C877" i="381"/>
  <c r="FV876" i="381"/>
  <c r="FU876" i="381"/>
  <c r="FT876" i="381"/>
  <c r="FS876" i="381"/>
  <c r="FR876" i="381"/>
  <c r="FQ876" i="381"/>
  <c r="FP876" i="381"/>
  <c r="FJ876" i="381"/>
  <c r="EU876" i="381"/>
  <c r="EC876" i="381"/>
  <c r="EB876" i="381"/>
  <c r="EA876" i="381"/>
  <c r="DZ876" i="381"/>
  <c r="DY876" i="381"/>
  <c r="DV876" i="381"/>
  <c r="DU876" i="381"/>
  <c r="DT876" i="381"/>
  <c r="DS876" i="381"/>
  <c r="DR876" i="381"/>
  <c r="DQ876" i="381"/>
  <c r="DA876" i="381"/>
  <c r="DB876" i="381" s="1"/>
  <c r="CR876" i="381"/>
  <c r="CP876" i="381"/>
  <c r="CO876" i="381"/>
  <c r="CN876" i="381"/>
  <c r="BT876" i="381"/>
  <c r="AU876" i="381"/>
  <c r="AT876" i="381"/>
  <c r="AS876" i="381"/>
  <c r="AR876" i="381"/>
  <c r="EE876" i="381" s="1"/>
  <c r="EF876" i="381" s="1"/>
  <c r="AN876" i="381"/>
  <c r="AM876" i="381"/>
  <c r="AL876" i="381"/>
  <c r="AK876" i="381"/>
  <c r="AJ876" i="381"/>
  <c r="AI876" i="381"/>
  <c r="AH876" i="381"/>
  <c r="AG876" i="381"/>
  <c r="AF876" i="381"/>
  <c r="AE876" i="381"/>
  <c r="AD876" i="381"/>
  <c r="AC876" i="381"/>
  <c r="G876" i="381"/>
  <c r="E876" i="381"/>
  <c r="C876" i="381"/>
  <c r="FV875" i="381"/>
  <c r="FU875" i="381"/>
  <c r="FT875" i="381"/>
  <c r="FS875" i="381"/>
  <c r="FR875" i="381"/>
  <c r="FQ875" i="381"/>
  <c r="FP875" i="381"/>
  <c r="EU875" i="381"/>
  <c r="EC875" i="381"/>
  <c r="ED875" i="381" s="1"/>
  <c r="EB875" i="381"/>
  <c r="EA875" i="381"/>
  <c r="DZ875" i="381"/>
  <c r="DY875" i="381"/>
  <c r="DV875" i="381"/>
  <c r="DU875" i="381"/>
  <c r="DT875" i="381"/>
  <c r="DS875" i="381"/>
  <c r="DR875" i="381"/>
  <c r="DQ875" i="381"/>
  <c r="DA875" i="381"/>
  <c r="DB875" i="381" s="1"/>
  <c r="CR875" i="381"/>
  <c r="CP875" i="381"/>
  <c r="CO875" i="381"/>
  <c r="CN875" i="381"/>
  <c r="BT875" i="381"/>
  <c r="AU875" i="381"/>
  <c r="AT875" i="381"/>
  <c r="AS875" i="381"/>
  <c r="AN875" i="381"/>
  <c r="AM875" i="381"/>
  <c r="AL875" i="381"/>
  <c r="AK875" i="381"/>
  <c r="AJ875" i="381"/>
  <c r="AI875" i="381"/>
  <c r="AH875" i="381"/>
  <c r="AG875" i="381"/>
  <c r="AF875" i="381"/>
  <c r="AE875" i="381"/>
  <c r="AD875" i="381"/>
  <c r="AC875" i="381"/>
  <c r="G875" i="381"/>
  <c r="AR875" i="381" s="1"/>
  <c r="E875" i="381"/>
  <c r="C875" i="381"/>
  <c r="FV874" i="381"/>
  <c r="FU874" i="381"/>
  <c r="FT874" i="381"/>
  <c r="FS874" i="381"/>
  <c r="FR874" i="381"/>
  <c r="FQ874" i="381"/>
  <c r="FP874" i="381"/>
  <c r="EU874" i="381"/>
  <c r="EC874" i="381"/>
  <c r="EB874" i="381"/>
  <c r="EA874" i="381"/>
  <c r="DZ874" i="381"/>
  <c r="DY874" i="381"/>
  <c r="DV874" i="381"/>
  <c r="DU874" i="381"/>
  <c r="DT874" i="381"/>
  <c r="DS874" i="381"/>
  <c r="DR874" i="381"/>
  <c r="DQ874" i="381"/>
  <c r="DA874" i="381"/>
  <c r="DB874" i="381" s="1"/>
  <c r="CR874" i="381"/>
  <c r="CP874" i="381"/>
  <c r="CO874" i="381"/>
  <c r="CN874" i="381"/>
  <c r="BT874" i="381"/>
  <c r="AU874" i="381"/>
  <c r="AT874" i="381"/>
  <c r="AS874" i="381"/>
  <c r="AR874" i="381"/>
  <c r="AV874" i="381" s="1"/>
  <c r="AN874" i="381"/>
  <c r="AM874" i="381"/>
  <c r="AL874" i="381"/>
  <c r="AK874" i="381"/>
  <c r="AJ874" i="381"/>
  <c r="AI874" i="381"/>
  <c r="AH874" i="381"/>
  <c r="AG874" i="381"/>
  <c r="AF874" i="381"/>
  <c r="AE874" i="381"/>
  <c r="AD874" i="381"/>
  <c r="AC874" i="381"/>
  <c r="E874" i="381"/>
  <c r="FV873" i="381"/>
  <c r="FU873" i="381"/>
  <c r="FT873" i="381"/>
  <c r="FS873" i="381"/>
  <c r="FR873" i="381"/>
  <c r="FQ873" i="381"/>
  <c r="FP873" i="381"/>
  <c r="EU873" i="381"/>
  <c r="EE873" i="381"/>
  <c r="EF873" i="381" s="1"/>
  <c r="EC873" i="381"/>
  <c r="ED873" i="381" s="1"/>
  <c r="EB873" i="381"/>
  <c r="EA873" i="381"/>
  <c r="DZ873" i="381"/>
  <c r="DY873" i="381"/>
  <c r="DV873" i="381"/>
  <c r="DU873" i="381"/>
  <c r="DT873" i="381"/>
  <c r="DS873" i="381"/>
  <c r="DR873" i="381"/>
  <c r="DQ873" i="381"/>
  <c r="DA873" i="381"/>
  <c r="DB873" i="381" s="1"/>
  <c r="CR873" i="381"/>
  <c r="CP873" i="381"/>
  <c r="CO873" i="381"/>
  <c r="CN873" i="381"/>
  <c r="BT873" i="381"/>
  <c r="AV873" i="381"/>
  <c r="AU873" i="381"/>
  <c r="AT873" i="381"/>
  <c r="AS873" i="381"/>
  <c r="AN873" i="381"/>
  <c r="AM873" i="381"/>
  <c r="AL873" i="381"/>
  <c r="AK873" i="381"/>
  <c r="AJ873" i="381"/>
  <c r="AI873" i="381"/>
  <c r="AH873" i="381"/>
  <c r="AG873" i="381"/>
  <c r="AF873" i="381"/>
  <c r="AE873" i="381"/>
  <c r="AD873" i="381"/>
  <c r="AC873" i="381"/>
  <c r="AR855" i="381"/>
  <c r="AR857" i="381"/>
  <c r="AR858" i="381"/>
  <c r="AR859" i="381"/>
  <c r="AR851" i="381"/>
  <c r="H739" i="381"/>
  <c r="J739" i="381"/>
  <c r="K739" i="381"/>
  <c r="L739" i="381"/>
  <c r="M739" i="381"/>
  <c r="N739" i="381"/>
  <c r="O739" i="381"/>
  <c r="S739" i="381"/>
  <c r="T739" i="381"/>
  <c r="U739" i="381"/>
  <c r="V739" i="381"/>
  <c r="W739" i="381"/>
  <c r="X739" i="381"/>
  <c r="Y739" i="381"/>
  <c r="Z739" i="381"/>
  <c r="AA739" i="381"/>
  <c r="AB739" i="381"/>
  <c r="AO739" i="381"/>
  <c r="AQ739" i="381"/>
  <c r="AW739" i="381"/>
  <c r="AX739" i="381"/>
  <c r="AY739" i="381"/>
  <c r="AZ739" i="381"/>
  <c r="BA739" i="381"/>
  <c r="BB739" i="381"/>
  <c r="BC739" i="381"/>
  <c r="BD739" i="381"/>
  <c r="BE739" i="381"/>
  <c r="BF739" i="381"/>
  <c r="BG739" i="381"/>
  <c r="BH739" i="381"/>
  <c r="BI739" i="381"/>
  <c r="BJ739" i="381"/>
  <c r="BK739" i="381"/>
  <c r="BL739" i="381"/>
  <c r="BM739" i="381"/>
  <c r="BN739" i="381"/>
  <c r="BO739" i="381"/>
  <c r="BP739" i="381"/>
  <c r="BQ739" i="381"/>
  <c r="BR739" i="381"/>
  <c r="BU739" i="381"/>
  <c r="BV739" i="381"/>
  <c r="BW739" i="381"/>
  <c r="BX739" i="381"/>
  <c r="BY739" i="381"/>
  <c r="BZ739" i="381"/>
  <c r="CA739" i="381"/>
  <c r="CB739" i="381"/>
  <c r="CC739" i="381"/>
  <c r="CD739" i="381"/>
  <c r="CE739" i="381"/>
  <c r="CF739" i="381"/>
  <c r="CG739" i="381"/>
  <c r="CH739" i="381"/>
  <c r="CI739" i="381"/>
  <c r="CJ739" i="381"/>
  <c r="CS739" i="381"/>
  <c r="CT739" i="381"/>
  <c r="CU739" i="381"/>
  <c r="CV739" i="381"/>
  <c r="CW739" i="381"/>
  <c r="CX739" i="381"/>
  <c r="CY739" i="381"/>
  <c r="CZ739" i="381"/>
  <c r="DD739" i="381"/>
  <c r="DG739" i="381"/>
  <c r="DH739" i="381"/>
  <c r="DI739" i="381"/>
  <c r="DJ739" i="381"/>
  <c r="DK739" i="381"/>
  <c r="DL739" i="381"/>
  <c r="DM739" i="381"/>
  <c r="DO739" i="381"/>
  <c r="DP739" i="381"/>
  <c r="DW739" i="381"/>
  <c r="DX739" i="381"/>
  <c r="EI739" i="381"/>
  <c r="EL739" i="381"/>
  <c r="EM739" i="381"/>
  <c r="EN739" i="381"/>
  <c r="EQ739" i="381"/>
  <c r="FC739" i="381"/>
  <c r="FD739" i="381"/>
  <c r="FE739" i="381"/>
  <c r="FF739" i="381"/>
  <c r="FH739" i="381"/>
  <c r="FL739" i="381"/>
  <c r="FM739" i="381"/>
  <c r="FO739" i="381"/>
  <c r="FV803" i="381"/>
  <c r="FU803" i="381"/>
  <c r="FT803" i="381"/>
  <c r="FS803" i="381"/>
  <c r="FR803" i="381"/>
  <c r="FQ803" i="381"/>
  <c r="FP803" i="381"/>
  <c r="FI803" i="381"/>
  <c r="EU803" i="381"/>
  <c r="EC803" i="381"/>
  <c r="ED803" i="381" s="1"/>
  <c r="EB803" i="381"/>
  <c r="EA803" i="381"/>
  <c r="DZ803" i="381"/>
  <c r="DY803" i="381"/>
  <c r="DV803" i="381"/>
  <c r="DU803" i="381"/>
  <c r="DT803" i="381"/>
  <c r="DS803" i="381"/>
  <c r="DR803" i="381"/>
  <c r="DQ803" i="381"/>
  <c r="DA803" i="381"/>
  <c r="DB803" i="381" s="1"/>
  <c r="CR803" i="381"/>
  <c r="CP803" i="381"/>
  <c r="CO803" i="381"/>
  <c r="CN803" i="381"/>
  <c r="BT803" i="381"/>
  <c r="AV803" i="381"/>
  <c r="AU803" i="381"/>
  <c r="AS803" i="381"/>
  <c r="AP803" i="381"/>
  <c r="AT803" i="381" s="1"/>
  <c r="AN803" i="381"/>
  <c r="AM803" i="381"/>
  <c r="AL803" i="381"/>
  <c r="AK803" i="381"/>
  <c r="AJ803" i="381"/>
  <c r="AI803" i="381"/>
  <c r="AH803" i="381"/>
  <c r="AG803" i="381"/>
  <c r="AF803" i="381"/>
  <c r="AE803" i="381"/>
  <c r="AD803" i="381"/>
  <c r="AC803" i="381"/>
  <c r="G803" i="381"/>
  <c r="E803" i="381"/>
  <c r="BT802" i="381"/>
  <c r="FV779" i="381"/>
  <c r="FU779" i="381"/>
  <c r="FT779" i="381"/>
  <c r="FS779" i="381"/>
  <c r="FR779" i="381"/>
  <c r="FQ779" i="381"/>
  <c r="FP779" i="381"/>
  <c r="EU779" i="381"/>
  <c r="EC779" i="381"/>
  <c r="ED779" i="381" s="1"/>
  <c r="EB779" i="381"/>
  <c r="EA779" i="381"/>
  <c r="DZ779" i="381"/>
  <c r="DY779" i="381"/>
  <c r="DV779" i="381"/>
  <c r="DU779" i="381"/>
  <c r="DT779" i="381"/>
  <c r="DS779" i="381"/>
  <c r="DR779" i="381"/>
  <c r="DQ779" i="381"/>
  <c r="DN779" i="381"/>
  <c r="EE779" i="381" s="1"/>
  <c r="EF779" i="381" s="1"/>
  <c r="DA779" i="381"/>
  <c r="DB779" i="381" s="1"/>
  <c r="CR779" i="381"/>
  <c r="CP779" i="381"/>
  <c r="CO779" i="381"/>
  <c r="CN779" i="381"/>
  <c r="BT779" i="381"/>
  <c r="AV779" i="381"/>
  <c r="AU779" i="381"/>
  <c r="AT779" i="381"/>
  <c r="AS779" i="381"/>
  <c r="AN779" i="381"/>
  <c r="AM779" i="381"/>
  <c r="AL779" i="381"/>
  <c r="AK779" i="381"/>
  <c r="AJ779" i="381"/>
  <c r="AI779" i="381"/>
  <c r="AH779" i="381"/>
  <c r="AG779" i="381"/>
  <c r="AF779" i="381"/>
  <c r="AE779" i="381"/>
  <c r="AD779" i="381"/>
  <c r="AC779" i="381"/>
  <c r="G779" i="381"/>
  <c r="E779" i="381"/>
  <c r="CR778" i="381"/>
  <c r="FV778" i="381"/>
  <c r="FU778" i="381"/>
  <c r="FT778" i="381"/>
  <c r="FS778" i="381"/>
  <c r="FR778" i="381"/>
  <c r="FQ778" i="381"/>
  <c r="FP778" i="381"/>
  <c r="EU778" i="381"/>
  <c r="EC778" i="381"/>
  <c r="EB778" i="381"/>
  <c r="EA778" i="381"/>
  <c r="DZ778" i="381"/>
  <c r="DY778" i="381"/>
  <c r="DV778" i="381"/>
  <c r="DU778" i="381"/>
  <c r="DT778" i="381"/>
  <c r="DS778" i="381"/>
  <c r="DR778" i="381"/>
  <c r="DQ778" i="381"/>
  <c r="DN778" i="381"/>
  <c r="EE778" i="381" s="1"/>
  <c r="EF778" i="381" s="1"/>
  <c r="DA778" i="381"/>
  <c r="DB778" i="381" s="1"/>
  <c r="CP778" i="381"/>
  <c r="CO778" i="381"/>
  <c r="CN778" i="381"/>
  <c r="BT778" i="381"/>
  <c r="AV778" i="381"/>
  <c r="AU778" i="381"/>
  <c r="AT778" i="381"/>
  <c r="AS778" i="381"/>
  <c r="AN778" i="381"/>
  <c r="AM778" i="381"/>
  <c r="AL778" i="381"/>
  <c r="AK778" i="381"/>
  <c r="AJ778" i="381"/>
  <c r="AI778" i="381"/>
  <c r="AH778" i="381"/>
  <c r="AG778" i="381"/>
  <c r="AF778" i="381"/>
  <c r="AE778" i="381"/>
  <c r="AD778" i="381"/>
  <c r="AC778" i="381"/>
  <c r="G778" i="381"/>
  <c r="E778" i="381"/>
  <c r="DN777" i="381"/>
  <c r="DN776" i="381"/>
  <c r="FV797" i="381"/>
  <c r="FU797" i="381"/>
  <c r="FT797" i="381"/>
  <c r="FS797" i="381"/>
  <c r="FR797" i="381"/>
  <c r="FQ797" i="381"/>
  <c r="FP797" i="381"/>
  <c r="FJ797" i="381"/>
  <c r="EU797" i="381"/>
  <c r="EJ797" i="381"/>
  <c r="EC797" i="381"/>
  <c r="ED797" i="381" s="1"/>
  <c r="EB797" i="381"/>
  <c r="EA797" i="381"/>
  <c r="DZ797" i="381"/>
  <c r="DY797" i="381"/>
  <c r="DV797" i="381"/>
  <c r="DU797" i="381"/>
  <c r="DT797" i="381"/>
  <c r="DS797" i="381"/>
  <c r="DR797" i="381"/>
  <c r="DQ797" i="381"/>
  <c r="DA797" i="381"/>
  <c r="DB797" i="381" s="1"/>
  <c r="CR797" i="381"/>
  <c r="CP797" i="381"/>
  <c r="CO797" i="381"/>
  <c r="CN797" i="381"/>
  <c r="BT797" i="381"/>
  <c r="AV797" i="381"/>
  <c r="AU797" i="381"/>
  <c r="AS797" i="381"/>
  <c r="AN797" i="381"/>
  <c r="AM797" i="381"/>
  <c r="AL797" i="381"/>
  <c r="AK797" i="381"/>
  <c r="AJ797" i="381"/>
  <c r="AI797" i="381"/>
  <c r="AH797" i="381"/>
  <c r="AG797" i="381"/>
  <c r="AF797" i="381"/>
  <c r="AE797" i="381"/>
  <c r="AD797" i="381"/>
  <c r="AC797" i="381"/>
  <c r="G797" i="381"/>
  <c r="AP797" i="381" s="1"/>
  <c r="E797" i="381"/>
  <c r="FV796" i="381"/>
  <c r="FU796" i="381"/>
  <c r="FT796" i="381"/>
  <c r="FS796" i="381"/>
  <c r="FR796" i="381"/>
  <c r="FQ796" i="381"/>
  <c r="FP796" i="381"/>
  <c r="FJ796" i="381"/>
  <c r="EU796" i="381"/>
  <c r="EJ796" i="381"/>
  <c r="EC796" i="381"/>
  <c r="EB796" i="381"/>
  <c r="EA796" i="381"/>
  <c r="DZ796" i="381"/>
  <c r="DY796" i="381"/>
  <c r="DV796" i="381"/>
  <c r="DU796" i="381"/>
  <c r="DT796" i="381"/>
  <c r="DS796" i="381"/>
  <c r="DR796" i="381"/>
  <c r="DQ796" i="381"/>
  <c r="DA796" i="381"/>
  <c r="DB796" i="381" s="1"/>
  <c r="CR796" i="381"/>
  <c r="CP796" i="381"/>
  <c r="CO796" i="381"/>
  <c r="CN796" i="381"/>
  <c r="BT796" i="381"/>
  <c r="AV796" i="381"/>
  <c r="AU796" i="381"/>
  <c r="AS796" i="381"/>
  <c r="AN796" i="381"/>
  <c r="AM796" i="381"/>
  <c r="AL796" i="381"/>
  <c r="AK796" i="381"/>
  <c r="AJ796" i="381"/>
  <c r="AI796" i="381"/>
  <c r="AH796" i="381"/>
  <c r="AG796" i="381"/>
  <c r="AF796" i="381"/>
  <c r="AE796" i="381"/>
  <c r="AD796" i="381"/>
  <c r="AC796" i="381"/>
  <c r="G796" i="381"/>
  <c r="AP796" i="381" s="1"/>
  <c r="E796" i="381"/>
  <c r="FV795" i="381"/>
  <c r="FU795" i="381"/>
  <c r="FT795" i="381"/>
  <c r="FS795" i="381"/>
  <c r="FR795" i="381"/>
  <c r="FQ795" i="381"/>
  <c r="FP795" i="381"/>
  <c r="EU795" i="381"/>
  <c r="EE795" i="381"/>
  <c r="EF795" i="381" s="1"/>
  <c r="EC795" i="381"/>
  <c r="EB795" i="381"/>
  <c r="EA795" i="381"/>
  <c r="DZ795" i="381"/>
  <c r="DY795" i="381"/>
  <c r="DV795" i="381"/>
  <c r="DU795" i="381"/>
  <c r="DT795" i="381"/>
  <c r="DS795" i="381"/>
  <c r="DR795" i="381"/>
  <c r="DQ795" i="381"/>
  <c r="DA795" i="381"/>
  <c r="DB795" i="381" s="1"/>
  <c r="CR795" i="381"/>
  <c r="CP795" i="381"/>
  <c r="CO795" i="381"/>
  <c r="CN795" i="381"/>
  <c r="BT795" i="381"/>
  <c r="AV795" i="381"/>
  <c r="AU795" i="381"/>
  <c r="AT795" i="381"/>
  <c r="AS795" i="381"/>
  <c r="AN795" i="381"/>
  <c r="AM795" i="381"/>
  <c r="AL795" i="381"/>
  <c r="AK795" i="381"/>
  <c r="AJ795" i="381"/>
  <c r="AI795" i="381"/>
  <c r="AH795" i="381"/>
  <c r="AG795" i="381"/>
  <c r="AF795" i="381"/>
  <c r="AE795" i="381"/>
  <c r="AD795" i="381"/>
  <c r="AC795" i="381"/>
  <c r="AP794" i="381"/>
  <c r="FV794" i="381"/>
  <c r="FU794" i="381"/>
  <c r="FT794" i="381"/>
  <c r="FS794" i="381"/>
  <c r="FR794" i="381"/>
  <c r="FQ794" i="381"/>
  <c r="FP794" i="381"/>
  <c r="FI794" i="381"/>
  <c r="EU794" i="381"/>
  <c r="EC794" i="381"/>
  <c r="ED794" i="381" s="1"/>
  <c r="EB794" i="381"/>
  <c r="EA794" i="381"/>
  <c r="DZ794" i="381"/>
  <c r="DY794" i="381"/>
  <c r="DV794" i="381"/>
  <c r="DU794" i="381"/>
  <c r="DT794" i="381"/>
  <c r="DS794" i="381"/>
  <c r="DR794" i="381"/>
  <c r="DQ794" i="381"/>
  <c r="DA794" i="381"/>
  <c r="DB794" i="381" s="1"/>
  <c r="CR794" i="381"/>
  <c r="CP794" i="381"/>
  <c r="CO794" i="381"/>
  <c r="CN794" i="381"/>
  <c r="BT794" i="381"/>
  <c r="AV794" i="381"/>
  <c r="AU794" i="381"/>
  <c r="AS794" i="381"/>
  <c r="AN794" i="381"/>
  <c r="AM794" i="381"/>
  <c r="AL794" i="381"/>
  <c r="AK794" i="381"/>
  <c r="AJ794" i="381"/>
  <c r="AI794" i="381"/>
  <c r="AH794" i="381"/>
  <c r="AG794" i="381"/>
  <c r="AF794" i="381"/>
  <c r="AE794" i="381"/>
  <c r="AD794" i="381"/>
  <c r="AC794" i="381"/>
  <c r="E794" i="381"/>
  <c r="FV793" i="381"/>
  <c r="FU793" i="381"/>
  <c r="FT793" i="381"/>
  <c r="FS793" i="381"/>
  <c r="FR793" i="381"/>
  <c r="FQ793" i="381"/>
  <c r="FP793" i="381"/>
  <c r="FI793" i="381"/>
  <c r="EU793" i="381"/>
  <c r="EC793" i="381"/>
  <c r="EB793" i="381"/>
  <c r="EA793" i="381"/>
  <c r="DZ793" i="381"/>
  <c r="DY793" i="381"/>
  <c r="DV793" i="381"/>
  <c r="DU793" i="381"/>
  <c r="DT793" i="381"/>
  <c r="DS793" i="381"/>
  <c r="DR793" i="381"/>
  <c r="DQ793" i="381"/>
  <c r="DA793" i="381"/>
  <c r="DB793" i="381" s="1"/>
  <c r="CR793" i="381"/>
  <c r="CP793" i="381"/>
  <c r="CO793" i="381"/>
  <c r="CN793" i="381"/>
  <c r="BT793" i="381"/>
  <c r="AV793" i="381"/>
  <c r="AU793" i="381"/>
  <c r="AS793" i="381"/>
  <c r="AN793" i="381"/>
  <c r="AM793" i="381"/>
  <c r="AL793" i="381"/>
  <c r="AK793" i="381"/>
  <c r="AJ793" i="381"/>
  <c r="AI793" i="381"/>
  <c r="AH793" i="381"/>
  <c r="AG793" i="381"/>
  <c r="AF793" i="381"/>
  <c r="AE793" i="381"/>
  <c r="AD793" i="381"/>
  <c r="AC793" i="381"/>
  <c r="G793" i="381"/>
  <c r="AP793" i="381" s="1"/>
  <c r="AT793" i="381" s="1"/>
  <c r="E793" i="381"/>
  <c r="FV792" i="381"/>
  <c r="FU792" i="381"/>
  <c r="FT792" i="381"/>
  <c r="FS792" i="381"/>
  <c r="FR792" i="381"/>
  <c r="FQ792" i="381"/>
  <c r="FP792" i="381"/>
  <c r="FI792" i="381"/>
  <c r="EU792" i="381"/>
  <c r="EC792" i="381"/>
  <c r="EB792" i="381"/>
  <c r="EA792" i="381"/>
  <c r="DZ792" i="381"/>
  <c r="DY792" i="381"/>
  <c r="DV792" i="381"/>
  <c r="DU792" i="381"/>
  <c r="DT792" i="381"/>
  <c r="DS792" i="381"/>
  <c r="DR792" i="381"/>
  <c r="DQ792" i="381"/>
  <c r="DA792" i="381"/>
  <c r="DB792" i="381" s="1"/>
  <c r="CR792" i="381"/>
  <c r="CP792" i="381"/>
  <c r="CO792" i="381"/>
  <c r="CN792" i="381"/>
  <c r="BT792" i="381"/>
  <c r="AU792" i="381"/>
  <c r="AS792" i="381"/>
  <c r="AN792" i="381"/>
  <c r="AM792" i="381"/>
  <c r="AL792" i="381"/>
  <c r="AK792" i="381"/>
  <c r="AJ792" i="381"/>
  <c r="AI792" i="381"/>
  <c r="AH792" i="381"/>
  <c r="AG792" i="381"/>
  <c r="AF792" i="381"/>
  <c r="AE792" i="381"/>
  <c r="AD792" i="381"/>
  <c r="AC792" i="381"/>
  <c r="G792" i="381"/>
  <c r="AP792" i="381" s="1"/>
  <c r="AT792" i="381" s="1"/>
  <c r="FV791" i="381"/>
  <c r="FU791" i="381"/>
  <c r="FT791" i="381"/>
  <c r="FS791" i="381"/>
  <c r="FR791" i="381"/>
  <c r="FQ791" i="381"/>
  <c r="FP791" i="381"/>
  <c r="FI791" i="381"/>
  <c r="EU791" i="381"/>
  <c r="EC791" i="381"/>
  <c r="EB791" i="381"/>
  <c r="EA791" i="381"/>
  <c r="DZ791" i="381"/>
  <c r="DY791" i="381"/>
  <c r="DV791" i="381"/>
  <c r="DU791" i="381"/>
  <c r="DT791" i="381"/>
  <c r="DS791" i="381"/>
  <c r="DR791" i="381"/>
  <c r="DQ791" i="381"/>
  <c r="DA791" i="381"/>
  <c r="DB791" i="381" s="1"/>
  <c r="CR791" i="381"/>
  <c r="CP791" i="381"/>
  <c r="CO791" i="381"/>
  <c r="CN791" i="381"/>
  <c r="BT791" i="381"/>
  <c r="AU791" i="381"/>
  <c r="AS791" i="381"/>
  <c r="AN791" i="381"/>
  <c r="AM791" i="381"/>
  <c r="AL791" i="381"/>
  <c r="AK791" i="381"/>
  <c r="AJ791" i="381"/>
  <c r="AI791" i="381"/>
  <c r="AH791" i="381"/>
  <c r="AG791" i="381"/>
  <c r="AF791" i="381"/>
  <c r="AE791" i="381"/>
  <c r="AD791" i="381"/>
  <c r="AC791" i="381"/>
  <c r="G791" i="381"/>
  <c r="AP791" i="381" s="1"/>
  <c r="AT791" i="381" s="1"/>
  <c r="E791" i="381"/>
  <c r="FR411" i="381" l="1"/>
  <c r="DF390" i="381"/>
  <c r="FM548" i="381"/>
  <c r="EE606" i="381"/>
  <c r="EF606" i="381" s="1"/>
  <c r="DK548" i="381"/>
  <c r="FR575" i="381"/>
  <c r="EA575" i="381"/>
  <c r="DI548" i="381"/>
  <c r="FQ589" i="381"/>
  <c r="EG879" i="381"/>
  <c r="ED882" i="381"/>
  <c r="EG882" i="381"/>
  <c r="ED876" i="381"/>
  <c r="EG876" i="381"/>
  <c r="ED1011" i="381"/>
  <c r="EG1011" i="381"/>
  <c r="EG605" i="381"/>
  <c r="EE591" i="381"/>
  <c r="EF591" i="381" s="1"/>
  <c r="ED605" i="381"/>
  <c r="EE590" i="381"/>
  <c r="EF590" i="381" s="1"/>
  <c r="EE410" i="381"/>
  <c r="EF410" i="381" s="1"/>
  <c r="DN588" i="381"/>
  <c r="EE588" i="381" s="1"/>
  <c r="EF588" i="381" s="1"/>
  <c r="EE592" i="381"/>
  <c r="EF592" i="381" s="1"/>
  <c r="EG573" i="381"/>
  <c r="AV585" i="381"/>
  <c r="FU589" i="381"/>
  <c r="EG591" i="381"/>
  <c r="AR589" i="381"/>
  <c r="EG589" i="381" s="1"/>
  <c r="EG590" i="381"/>
  <c r="EG592" i="381"/>
  <c r="AR587" i="381"/>
  <c r="ED587" i="381"/>
  <c r="AV592" i="381"/>
  <c r="AV588" i="381"/>
  <c r="AV591" i="381"/>
  <c r="ED590" i="381"/>
  <c r="EG586" i="381"/>
  <c r="EG585" i="381"/>
  <c r="EG584" i="381"/>
  <c r="AV584" i="381"/>
  <c r="EE584" i="381"/>
  <c r="EF584" i="381" s="1"/>
  <c r="ED584" i="381"/>
  <c r="EE586" i="381"/>
  <c r="EF586" i="381" s="1"/>
  <c r="AV571" i="381"/>
  <c r="AV572" i="381"/>
  <c r="AV575" i="381"/>
  <c r="EG572" i="381"/>
  <c r="EG571" i="381"/>
  <c r="FU575" i="381"/>
  <c r="FN390" i="381"/>
  <c r="EG574" i="381"/>
  <c r="EE570" i="381"/>
  <c r="EF570" i="381" s="1"/>
  <c r="EG570" i="381"/>
  <c r="AV573" i="381"/>
  <c r="ED574" i="381"/>
  <c r="EE574" i="381"/>
  <c r="EF574" i="381" s="1"/>
  <c r="DL659" i="381"/>
  <c r="EG730" i="381"/>
  <c r="AV732" i="381"/>
  <c r="EG732" i="381"/>
  <c r="EE731" i="381"/>
  <c r="EF731" i="381" s="1"/>
  <c r="AV731" i="381"/>
  <c r="EG731" i="381"/>
  <c r="AV730" i="381"/>
  <c r="EG400" i="381"/>
  <c r="AR728" i="381"/>
  <c r="EE728" i="381" s="1"/>
  <c r="EF728" i="381" s="1"/>
  <c r="AV403" i="381"/>
  <c r="EG419" i="381"/>
  <c r="EG729" i="381"/>
  <c r="AV729" i="381"/>
  <c r="EG727" i="381"/>
  <c r="EE429" i="381"/>
  <c r="EF429" i="381" s="1"/>
  <c r="EE726" i="381"/>
  <c r="EF726" i="381" s="1"/>
  <c r="AT726" i="381"/>
  <c r="EG726" i="381"/>
  <c r="AV426" i="381"/>
  <c r="EG413" i="381"/>
  <c r="ED419" i="381"/>
  <c r="ED413" i="381"/>
  <c r="EG429" i="381"/>
  <c r="EG409" i="381"/>
  <c r="EG418" i="381"/>
  <c r="EG415" i="381"/>
  <c r="EG401" i="381"/>
  <c r="AV417" i="381"/>
  <c r="EG406" i="381"/>
  <c r="EG411" i="381"/>
  <c r="EE418" i="381"/>
  <c r="EF418" i="381" s="1"/>
  <c r="EG427" i="381"/>
  <c r="EG414" i="381"/>
  <c r="EG423" i="381"/>
  <c r="EG417" i="381"/>
  <c r="EG422" i="381"/>
  <c r="EG416" i="381"/>
  <c r="EG426" i="381"/>
  <c r="EG421" i="381"/>
  <c r="AV404" i="381"/>
  <c r="AV422" i="381"/>
  <c r="EG425" i="381"/>
  <c r="AV427" i="381"/>
  <c r="EG428" i="381"/>
  <c r="EE428" i="381"/>
  <c r="EF428" i="381" s="1"/>
  <c r="EE420" i="381"/>
  <c r="EF420" i="381" s="1"/>
  <c r="EE424" i="381"/>
  <c r="EF424" i="381" s="1"/>
  <c r="AV419" i="381"/>
  <c r="AV423" i="381"/>
  <c r="EG420" i="381"/>
  <c r="EG424" i="381"/>
  <c r="EE421" i="381"/>
  <c r="EF421" i="381" s="1"/>
  <c r="EE425" i="381"/>
  <c r="EF425" i="381" s="1"/>
  <c r="EE415" i="381"/>
  <c r="EF415" i="381" s="1"/>
  <c r="AV415" i="381"/>
  <c r="EE414" i="381"/>
  <c r="EF414" i="381" s="1"/>
  <c r="EE416" i="381"/>
  <c r="EF416" i="381" s="1"/>
  <c r="ED415" i="381"/>
  <c r="ED417" i="381"/>
  <c r="EE402" i="381"/>
  <c r="EF402" i="381" s="1"/>
  <c r="AV402" i="381"/>
  <c r="EG408" i="381"/>
  <c r="AV401" i="381"/>
  <c r="AV411" i="381"/>
  <c r="EG405" i="381"/>
  <c r="EG402" i="381"/>
  <c r="EG410" i="381"/>
  <c r="AV406" i="381"/>
  <c r="AV409" i="381"/>
  <c r="EE408" i="381"/>
  <c r="EF408" i="381" s="1"/>
  <c r="AV412" i="381"/>
  <c r="ED409" i="381"/>
  <c r="ED411" i="381"/>
  <c r="EG403" i="381"/>
  <c r="EE407" i="381"/>
  <c r="EF407" i="381" s="1"/>
  <c r="EG404" i="381"/>
  <c r="EG407" i="381"/>
  <c r="ED401" i="381"/>
  <c r="EE405" i="381"/>
  <c r="EF405" i="381" s="1"/>
  <c r="EE1093" i="381"/>
  <c r="EF1093" i="381" s="1"/>
  <c r="EE1071" i="381"/>
  <c r="EF1071" i="381" s="1"/>
  <c r="EG1072" i="381"/>
  <c r="EE1072" i="381"/>
  <c r="EF1072" i="381" s="1"/>
  <c r="EG1070" i="381"/>
  <c r="EG1071" i="381"/>
  <c r="EE1070" i="381"/>
  <c r="EF1070" i="381" s="1"/>
  <c r="EE1069" i="381"/>
  <c r="EF1069" i="381" s="1"/>
  <c r="AV1069" i="381"/>
  <c r="EG1069" i="381"/>
  <c r="AT1088" i="381"/>
  <c r="EE1088" i="381"/>
  <c r="EF1088" i="381" s="1"/>
  <c r="EE1089" i="381"/>
  <c r="EF1089" i="381" s="1"/>
  <c r="AV1089" i="381"/>
  <c r="EG1089" i="381"/>
  <c r="EG1087" i="381"/>
  <c r="AT1087" i="381"/>
  <c r="EE1087" i="381"/>
  <c r="EF1087" i="381" s="1"/>
  <c r="EG1014" i="381"/>
  <c r="AV1014" i="381"/>
  <c r="EG1013" i="381"/>
  <c r="AV1013" i="381"/>
  <c r="EE1012" i="381"/>
  <c r="EF1012" i="381" s="1"/>
  <c r="AV1012" i="381"/>
  <c r="EG1012" i="381"/>
  <c r="AV1011" i="381"/>
  <c r="EE1011" i="381"/>
  <c r="EF1011" i="381" s="1"/>
  <c r="EG470" i="381"/>
  <c r="ED470" i="381"/>
  <c r="DQ880" i="381"/>
  <c r="EG880" i="381" s="1"/>
  <c r="EG893" i="381"/>
  <c r="EG878" i="381"/>
  <c r="DS880" i="381"/>
  <c r="DV880" i="381"/>
  <c r="EB880" i="381"/>
  <c r="AV877" i="381"/>
  <c r="EG874" i="381"/>
  <c r="EG877" i="381"/>
  <c r="EA880" i="381"/>
  <c r="AV876" i="381"/>
  <c r="AV882" i="381"/>
  <c r="EE879" i="381"/>
  <c r="EF879" i="381" s="1"/>
  <c r="AV879" i="381"/>
  <c r="EE881" i="381"/>
  <c r="EF881" i="381" s="1"/>
  <c r="AV881" i="381"/>
  <c r="EG881" i="381"/>
  <c r="AV880" i="381"/>
  <c r="EE880" i="381"/>
  <c r="EF880" i="381" s="1"/>
  <c r="ED880" i="381"/>
  <c r="EE877" i="381"/>
  <c r="EF877" i="381" s="1"/>
  <c r="AV878" i="381"/>
  <c r="DR880" i="381"/>
  <c r="DT880" i="381"/>
  <c r="ED879" i="381"/>
  <c r="DU880" i="381"/>
  <c r="DY880" i="381"/>
  <c r="EG873" i="381"/>
  <c r="EE875" i="381"/>
  <c r="EF875" i="381" s="1"/>
  <c r="AV875" i="381"/>
  <c r="EG875" i="381"/>
  <c r="ED874" i="381"/>
  <c r="EE874" i="381"/>
  <c r="EF874" i="381" s="1"/>
  <c r="EE803" i="381"/>
  <c r="EF803" i="381" s="1"/>
  <c r="EG778" i="381"/>
  <c r="ED778" i="381"/>
  <c r="EG779" i="381"/>
  <c r="EG796" i="381"/>
  <c r="EG795" i="381"/>
  <c r="AT796" i="381"/>
  <c r="EE796" i="381"/>
  <c r="EF796" i="381" s="1"/>
  <c r="EE797" i="381"/>
  <c r="EF797" i="381" s="1"/>
  <c r="AT797" i="381"/>
  <c r="ED796" i="381"/>
  <c r="ED795" i="381"/>
  <c r="EG792" i="381"/>
  <c r="EG793" i="381"/>
  <c r="AT794" i="381"/>
  <c r="EG791" i="381"/>
  <c r="EE793" i="381"/>
  <c r="EF793" i="381" s="1"/>
  <c r="EE794" i="381"/>
  <c r="EF794" i="381" s="1"/>
  <c r="AV792" i="381"/>
  <c r="EE792" i="381"/>
  <c r="EF792" i="381" s="1"/>
  <c r="AV791" i="381"/>
  <c r="EE791" i="381"/>
  <c r="EF791" i="381" s="1"/>
  <c r="ED793" i="381"/>
  <c r="ED791" i="381"/>
  <c r="ED792" i="381"/>
  <c r="EG588" i="381" l="1"/>
  <c r="AV587" i="381"/>
  <c r="EE587" i="381"/>
  <c r="EF587" i="381" s="1"/>
  <c r="EE589" i="381"/>
  <c r="EF589" i="381" s="1"/>
  <c r="AV589" i="381"/>
  <c r="EG587" i="381"/>
  <c r="AV560" i="381"/>
  <c r="EE560" i="381"/>
  <c r="EF560" i="381" s="1"/>
  <c r="EG560" i="381"/>
  <c r="AV728" i="381"/>
  <c r="EG728" i="381"/>
  <c r="EE470" i="381"/>
  <c r="EF470" i="381" s="1"/>
  <c r="EE471" i="381"/>
  <c r="EF471" i="381" s="1"/>
  <c r="AV471" i="381"/>
  <c r="EG471" i="381"/>
  <c r="AR773" i="381" l="1"/>
  <c r="FV773" i="381"/>
  <c r="FU773" i="381"/>
  <c r="FT773" i="381"/>
  <c r="FS773" i="381"/>
  <c r="FQ773" i="381"/>
  <c r="FP773" i="381"/>
  <c r="FN773" i="381"/>
  <c r="FG773" i="381"/>
  <c r="FG739" i="381" s="1"/>
  <c r="EU773" i="381"/>
  <c r="EK773" i="381"/>
  <c r="EJ773" i="381"/>
  <c r="EC773" i="381"/>
  <c r="ED773" i="381" s="1"/>
  <c r="EB773" i="381"/>
  <c r="EA773" i="381"/>
  <c r="DZ773" i="381"/>
  <c r="DY773" i="381"/>
  <c r="DV773" i="381"/>
  <c r="DU773" i="381"/>
  <c r="DT773" i="381"/>
  <c r="DS773" i="381"/>
  <c r="DR773" i="381"/>
  <c r="DQ773" i="381"/>
  <c r="DF773" i="381"/>
  <c r="FR773" i="381" s="1"/>
  <c r="DA773" i="381"/>
  <c r="DB773" i="381" s="1"/>
  <c r="CR773" i="381"/>
  <c r="CP773" i="381"/>
  <c r="CO773" i="381"/>
  <c r="CN773" i="381"/>
  <c r="BT773" i="381"/>
  <c r="AU773" i="381"/>
  <c r="AT773" i="381"/>
  <c r="AS773" i="381"/>
  <c r="AN773" i="381"/>
  <c r="AM773" i="381"/>
  <c r="AL773" i="381"/>
  <c r="AK773" i="381"/>
  <c r="AJ773" i="381"/>
  <c r="AI773" i="381"/>
  <c r="AH773" i="381"/>
  <c r="AG773" i="381"/>
  <c r="AF773" i="381"/>
  <c r="AE773" i="381"/>
  <c r="AD773" i="381"/>
  <c r="AC773" i="381"/>
  <c r="E773" i="381"/>
  <c r="FN772" i="381"/>
  <c r="G772" i="381"/>
  <c r="AR772" i="381" s="1"/>
  <c r="EE772" i="381" s="1"/>
  <c r="EF772" i="381" s="1"/>
  <c r="FV772" i="381"/>
  <c r="FU772" i="381"/>
  <c r="FT772" i="381"/>
  <c r="FS772" i="381"/>
  <c r="FR772" i="381"/>
  <c r="FQ772" i="381"/>
  <c r="FP772" i="381"/>
  <c r="EU772" i="381"/>
  <c r="EJ772" i="381"/>
  <c r="EC772" i="381"/>
  <c r="ED772" i="381" s="1"/>
  <c r="EB772" i="381"/>
  <c r="EA772" i="381"/>
  <c r="DZ772" i="381"/>
  <c r="DY772" i="381"/>
  <c r="DV772" i="381"/>
  <c r="DU772" i="381"/>
  <c r="DT772" i="381"/>
  <c r="DS772" i="381"/>
  <c r="DR772" i="381"/>
  <c r="DQ772" i="381"/>
  <c r="DA772" i="381"/>
  <c r="DB772" i="381" s="1"/>
  <c r="CR772" i="381"/>
  <c r="CP772" i="381"/>
  <c r="CO772" i="381"/>
  <c r="CN772" i="381"/>
  <c r="BT772" i="381"/>
  <c r="AU772" i="381"/>
  <c r="AT772" i="381"/>
  <c r="AS772" i="381"/>
  <c r="AN772" i="381"/>
  <c r="AM772" i="381"/>
  <c r="AL772" i="381"/>
  <c r="AK772" i="381"/>
  <c r="AJ772" i="381"/>
  <c r="AI772" i="381"/>
  <c r="AH772" i="381"/>
  <c r="AG772" i="381"/>
  <c r="AF772" i="381"/>
  <c r="AE772" i="381"/>
  <c r="AD772" i="381"/>
  <c r="AC772" i="381"/>
  <c r="E772" i="381"/>
  <c r="FV1150" i="381"/>
  <c r="FU1150" i="381"/>
  <c r="FT1150" i="381"/>
  <c r="FS1150" i="381"/>
  <c r="FR1150" i="381"/>
  <c r="FP1150" i="381"/>
  <c r="EU1150" i="381"/>
  <c r="EC1150" i="381"/>
  <c r="ED1150" i="381" s="1"/>
  <c r="EB1150" i="381"/>
  <c r="EA1150" i="381"/>
  <c r="DZ1150" i="381"/>
  <c r="DY1150" i="381"/>
  <c r="DV1150" i="381"/>
  <c r="DU1150" i="381"/>
  <c r="DT1150" i="381"/>
  <c r="DS1150" i="381"/>
  <c r="DR1150" i="381"/>
  <c r="DQ1150" i="381"/>
  <c r="DN1150" i="381"/>
  <c r="EE1150" i="381" s="1"/>
  <c r="EF1150" i="381" s="1"/>
  <c r="FQ1150" i="381"/>
  <c r="DA1150" i="381"/>
  <c r="DB1150" i="381" s="1"/>
  <c r="CR1150" i="381"/>
  <c r="CP1150" i="381"/>
  <c r="CO1150" i="381"/>
  <c r="CN1150" i="381"/>
  <c r="BT1150" i="381"/>
  <c r="AV1150" i="381"/>
  <c r="AU1150" i="381"/>
  <c r="AT1150" i="381"/>
  <c r="AS1150" i="381"/>
  <c r="AN1150" i="381"/>
  <c r="AM1150" i="381"/>
  <c r="AL1150" i="381"/>
  <c r="AK1150" i="381"/>
  <c r="AJ1150" i="381"/>
  <c r="AI1150" i="381"/>
  <c r="AH1150" i="381"/>
  <c r="AG1150" i="381"/>
  <c r="AF1150" i="381"/>
  <c r="AE1150" i="381"/>
  <c r="AD1150" i="381"/>
  <c r="AC1150" i="381"/>
  <c r="E1150" i="381"/>
  <c r="C1150" i="381"/>
  <c r="FV1149" i="381"/>
  <c r="FU1149" i="381"/>
  <c r="FT1149" i="381"/>
  <c r="FS1149" i="381"/>
  <c r="FR1149" i="381"/>
  <c r="FQ1149" i="381"/>
  <c r="FP1149" i="381"/>
  <c r="EU1149" i="381"/>
  <c r="EE1149" i="381"/>
  <c r="EF1149" i="381" s="1"/>
  <c r="EC1149" i="381"/>
  <c r="EB1149" i="381"/>
  <c r="EA1149" i="381"/>
  <c r="DZ1149" i="381"/>
  <c r="DY1149" i="381"/>
  <c r="DV1149" i="381"/>
  <c r="DU1149" i="381"/>
  <c r="DT1149" i="381"/>
  <c r="DS1149" i="381"/>
  <c r="DR1149" i="381"/>
  <c r="DQ1149" i="381"/>
  <c r="DA1149" i="381"/>
  <c r="DB1149" i="381" s="1"/>
  <c r="CR1149" i="381"/>
  <c r="CP1149" i="381"/>
  <c r="CO1149" i="381"/>
  <c r="CN1149" i="381"/>
  <c r="BT1149" i="381"/>
  <c r="AV1149" i="381"/>
  <c r="AU1149" i="381"/>
  <c r="AT1149" i="381"/>
  <c r="AS1149" i="381"/>
  <c r="AN1149" i="381"/>
  <c r="AM1149" i="381"/>
  <c r="AL1149" i="381"/>
  <c r="AK1149" i="381"/>
  <c r="AJ1149" i="381"/>
  <c r="AI1149" i="381"/>
  <c r="AH1149" i="381"/>
  <c r="AG1149" i="381"/>
  <c r="AF1149" i="381"/>
  <c r="AE1149" i="381"/>
  <c r="AD1149" i="381"/>
  <c r="AC1149" i="381"/>
  <c r="FV1148" i="381"/>
  <c r="FU1148" i="381"/>
  <c r="FT1148" i="381"/>
  <c r="FS1148" i="381"/>
  <c r="FR1148" i="381"/>
  <c r="FQ1148" i="381"/>
  <c r="FP1148" i="381"/>
  <c r="EU1148" i="381"/>
  <c r="EC1148" i="381"/>
  <c r="EB1148" i="381"/>
  <c r="EA1148" i="381"/>
  <c r="DZ1148" i="381"/>
  <c r="DY1148" i="381"/>
  <c r="DV1148" i="381"/>
  <c r="DU1148" i="381"/>
  <c r="DT1148" i="381"/>
  <c r="DS1148" i="381"/>
  <c r="DR1148" i="381"/>
  <c r="DQ1148" i="381"/>
  <c r="DN1148" i="381"/>
  <c r="EE1148" i="381" s="1"/>
  <c r="EF1148" i="381" s="1"/>
  <c r="DA1148" i="381"/>
  <c r="DB1148" i="381" s="1"/>
  <c r="CR1148" i="381"/>
  <c r="CP1148" i="381"/>
  <c r="CO1148" i="381"/>
  <c r="CN1148" i="381"/>
  <c r="BT1148" i="381"/>
  <c r="AV1148" i="381"/>
  <c r="AU1148" i="381"/>
  <c r="AT1148" i="381"/>
  <c r="AS1148" i="381"/>
  <c r="AN1148" i="381"/>
  <c r="AM1148" i="381"/>
  <c r="AL1148" i="381"/>
  <c r="AK1148" i="381"/>
  <c r="AJ1148" i="381"/>
  <c r="AI1148" i="381"/>
  <c r="AH1148" i="381"/>
  <c r="AG1148" i="381"/>
  <c r="AF1148" i="381"/>
  <c r="AE1148" i="381"/>
  <c r="AD1148" i="381"/>
  <c r="AC1148" i="381"/>
  <c r="G1148" i="381"/>
  <c r="E1148" i="381"/>
  <c r="C1148" i="381"/>
  <c r="FV1147" i="381"/>
  <c r="FU1147" i="381"/>
  <c r="FT1147" i="381"/>
  <c r="FS1147" i="381"/>
  <c r="FR1147" i="381"/>
  <c r="FQ1147" i="381"/>
  <c r="FP1147" i="381"/>
  <c r="EU1147" i="381"/>
  <c r="EC1147" i="381"/>
  <c r="EB1147" i="381"/>
  <c r="EA1147" i="381"/>
  <c r="DZ1147" i="381"/>
  <c r="DY1147" i="381"/>
  <c r="DV1147" i="381"/>
  <c r="DU1147" i="381"/>
  <c r="DT1147" i="381"/>
  <c r="DS1147" i="381"/>
  <c r="DR1147" i="381"/>
  <c r="DQ1147" i="381"/>
  <c r="DN1147" i="381"/>
  <c r="EE1147" i="381" s="1"/>
  <c r="EF1147" i="381" s="1"/>
  <c r="DA1147" i="381"/>
  <c r="DB1147" i="381" s="1"/>
  <c r="CR1147" i="381"/>
  <c r="CP1147" i="381"/>
  <c r="CO1147" i="381"/>
  <c r="CN1147" i="381"/>
  <c r="BT1147" i="381"/>
  <c r="AV1147" i="381"/>
  <c r="AU1147" i="381"/>
  <c r="AT1147" i="381"/>
  <c r="AS1147" i="381"/>
  <c r="AN1147" i="381"/>
  <c r="AM1147" i="381"/>
  <c r="AL1147" i="381"/>
  <c r="AK1147" i="381"/>
  <c r="AJ1147" i="381"/>
  <c r="AI1147" i="381"/>
  <c r="AH1147" i="381"/>
  <c r="AG1147" i="381"/>
  <c r="AF1147" i="381"/>
  <c r="AE1147" i="381"/>
  <c r="AD1147" i="381"/>
  <c r="AC1147" i="381"/>
  <c r="G1147" i="381"/>
  <c r="E1147" i="381"/>
  <c r="C1147" i="381"/>
  <c r="FV1146" i="381"/>
  <c r="FU1146" i="381"/>
  <c r="FT1146" i="381"/>
  <c r="FS1146" i="381"/>
  <c r="FR1146" i="381"/>
  <c r="FQ1146" i="381"/>
  <c r="FP1146" i="381"/>
  <c r="EU1146" i="381"/>
  <c r="EC1146" i="381"/>
  <c r="EB1146" i="381"/>
  <c r="EA1146" i="381"/>
  <c r="DZ1146" i="381"/>
  <c r="DY1146" i="381"/>
  <c r="DV1146" i="381"/>
  <c r="DU1146" i="381"/>
  <c r="DT1146" i="381"/>
  <c r="DS1146" i="381"/>
  <c r="DR1146" i="381"/>
  <c r="DQ1146" i="381"/>
  <c r="DN1146" i="381"/>
  <c r="EE1146" i="381" s="1"/>
  <c r="EF1146" i="381" s="1"/>
  <c r="DA1146" i="381"/>
  <c r="DB1146" i="381" s="1"/>
  <c r="CR1146" i="381"/>
  <c r="CP1146" i="381"/>
  <c r="CO1146" i="381"/>
  <c r="CN1146" i="381"/>
  <c r="BT1146" i="381"/>
  <c r="AV1146" i="381"/>
  <c r="AU1146" i="381"/>
  <c r="AT1146" i="381"/>
  <c r="AS1146" i="381"/>
  <c r="AN1146" i="381"/>
  <c r="AM1146" i="381"/>
  <c r="AL1146" i="381"/>
  <c r="AK1146" i="381"/>
  <c r="AJ1146" i="381"/>
  <c r="AI1146" i="381"/>
  <c r="AH1146" i="381"/>
  <c r="AG1146" i="381"/>
  <c r="AF1146" i="381"/>
  <c r="AE1146" i="381"/>
  <c r="AD1146" i="381"/>
  <c r="AC1146" i="381"/>
  <c r="G1146" i="381"/>
  <c r="E1146" i="381"/>
  <c r="C1146" i="381"/>
  <c r="FV1145" i="381"/>
  <c r="FU1145" i="381"/>
  <c r="FT1145" i="381"/>
  <c r="FS1145" i="381"/>
  <c r="FR1145" i="381"/>
  <c r="FQ1145" i="381"/>
  <c r="FP1145" i="381"/>
  <c r="EU1145" i="381"/>
  <c r="EC1145" i="381"/>
  <c r="ED1145" i="381" s="1"/>
  <c r="EB1145" i="381"/>
  <c r="EA1145" i="381"/>
  <c r="DZ1145" i="381"/>
  <c r="DY1145" i="381"/>
  <c r="DV1145" i="381"/>
  <c r="DU1145" i="381"/>
  <c r="DT1145" i="381"/>
  <c r="DS1145" i="381"/>
  <c r="DR1145" i="381"/>
  <c r="DQ1145" i="381"/>
  <c r="DN1145" i="381"/>
  <c r="EE1145" i="381" s="1"/>
  <c r="EF1145" i="381" s="1"/>
  <c r="DA1145" i="381"/>
  <c r="DB1145" i="381" s="1"/>
  <c r="CR1145" i="381"/>
  <c r="CP1145" i="381"/>
  <c r="CO1145" i="381"/>
  <c r="CN1145" i="381"/>
  <c r="BT1145" i="381"/>
  <c r="AV1145" i="381"/>
  <c r="AU1145" i="381"/>
  <c r="AT1145" i="381"/>
  <c r="AS1145" i="381"/>
  <c r="AN1145" i="381"/>
  <c r="AM1145" i="381"/>
  <c r="AL1145" i="381"/>
  <c r="AK1145" i="381"/>
  <c r="AJ1145" i="381"/>
  <c r="AI1145" i="381"/>
  <c r="AH1145" i="381"/>
  <c r="AG1145" i="381"/>
  <c r="AF1145" i="381"/>
  <c r="AE1145" i="381"/>
  <c r="AD1145" i="381"/>
  <c r="AC1145" i="381"/>
  <c r="G1145" i="381"/>
  <c r="E1145" i="381"/>
  <c r="C1145" i="381"/>
  <c r="FV1144" i="381"/>
  <c r="FU1144" i="381"/>
  <c r="FT1144" i="381"/>
  <c r="FS1144" i="381"/>
  <c r="FR1144" i="381"/>
  <c r="FQ1144" i="381"/>
  <c r="FP1144" i="381"/>
  <c r="EU1144" i="381"/>
  <c r="EC1144" i="381"/>
  <c r="EB1144" i="381"/>
  <c r="EA1144" i="381"/>
  <c r="DZ1144" i="381"/>
  <c r="DY1144" i="381"/>
  <c r="DV1144" i="381"/>
  <c r="DU1144" i="381"/>
  <c r="DT1144" i="381"/>
  <c r="DS1144" i="381"/>
  <c r="DR1144" i="381"/>
  <c r="DQ1144" i="381"/>
  <c r="DN1144" i="381"/>
  <c r="EE1144" i="381" s="1"/>
  <c r="EF1144" i="381" s="1"/>
  <c r="DA1144" i="381"/>
  <c r="DB1144" i="381" s="1"/>
  <c r="CR1144" i="381"/>
  <c r="CP1144" i="381"/>
  <c r="CO1144" i="381"/>
  <c r="CN1144" i="381"/>
  <c r="BT1144" i="381"/>
  <c r="AV1144" i="381"/>
  <c r="AU1144" i="381"/>
  <c r="AT1144" i="381"/>
  <c r="AS1144" i="381"/>
  <c r="AN1144" i="381"/>
  <c r="AM1144" i="381"/>
  <c r="AL1144" i="381"/>
  <c r="AK1144" i="381"/>
  <c r="AJ1144" i="381"/>
  <c r="AI1144" i="381"/>
  <c r="AH1144" i="381"/>
  <c r="AG1144" i="381"/>
  <c r="AF1144" i="381"/>
  <c r="AE1144" i="381"/>
  <c r="AD1144" i="381"/>
  <c r="AC1144" i="381"/>
  <c r="G1144" i="381"/>
  <c r="E1144" i="381"/>
  <c r="C1144" i="381"/>
  <c r="FV1143" i="381"/>
  <c r="FU1143" i="381"/>
  <c r="FT1143" i="381"/>
  <c r="FS1143" i="381"/>
  <c r="FR1143" i="381"/>
  <c r="FQ1143" i="381"/>
  <c r="FP1143" i="381"/>
  <c r="EU1143" i="381"/>
  <c r="EC1143" i="381"/>
  <c r="ED1143" i="381" s="1"/>
  <c r="EB1143" i="381"/>
  <c r="EA1143" i="381"/>
  <c r="DZ1143" i="381"/>
  <c r="DY1143" i="381"/>
  <c r="DV1143" i="381"/>
  <c r="DU1143" i="381"/>
  <c r="DT1143" i="381"/>
  <c r="DS1143" i="381"/>
  <c r="DR1143" i="381"/>
  <c r="DQ1143" i="381"/>
  <c r="DN1143" i="381"/>
  <c r="EE1143" i="381" s="1"/>
  <c r="EF1143" i="381" s="1"/>
  <c r="DA1143" i="381"/>
  <c r="DB1143" i="381" s="1"/>
  <c r="CR1143" i="381"/>
  <c r="CP1143" i="381"/>
  <c r="CO1143" i="381"/>
  <c r="CN1143" i="381"/>
  <c r="BT1143" i="381"/>
  <c r="AV1143" i="381"/>
  <c r="AU1143" i="381"/>
  <c r="AT1143" i="381"/>
  <c r="AS1143" i="381"/>
  <c r="AN1143" i="381"/>
  <c r="AM1143" i="381"/>
  <c r="AL1143" i="381"/>
  <c r="AK1143" i="381"/>
  <c r="AJ1143" i="381"/>
  <c r="AI1143" i="381"/>
  <c r="AH1143" i="381"/>
  <c r="AG1143" i="381"/>
  <c r="AF1143" i="381"/>
  <c r="AE1143" i="381"/>
  <c r="AD1143" i="381"/>
  <c r="AC1143" i="381"/>
  <c r="G1143" i="381"/>
  <c r="E1143" i="381"/>
  <c r="C1143" i="381"/>
  <c r="FV1142" i="381"/>
  <c r="FU1142" i="381"/>
  <c r="FT1142" i="381"/>
  <c r="FS1142" i="381"/>
  <c r="FR1142" i="381"/>
  <c r="FQ1142" i="381"/>
  <c r="FP1142" i="381"/>
  <c r="EU1142" i="381"/>
  <c r="EC1142" i="381"/>
  <c r="ED1142" i="381" s="1"/>
  <c r="EB1142" i="381"/>
  <c r="EA1142" i="381"/>
  <c r="DZ1142" i="381"/>
  <c r="DY1142" i="381"/>
  <c r="DV1142" i="381"/>
  <c r="DU1142" i="381"/>
  <c r="DT1142" i="381"/>
  <c r="DS1142" i="381"/>
  <c r="DR1142" i="381"/>
  <c r="DQ1142" i="381"/>
  <c r="DN1142" i="381"/>
  <c r="EE1142" i="381" s="1"/>
  <c r="EF1142" i="381" s="1"/>
  <c r="DA1142" i="381"/>
  <c r="DB1142" i="381" s="1"/>
  <c r="CR1142" i="381"/>
  <c r="CP1142" i="381"/>
  <c r="CO1142" i="381"/>
  <c r="CN1142" i="381"/>
  <c r="BT1142" i="381"/>
  <c r="AV1142" i="381"/>
  <c r="AU1142" i="381"/>
  <c r="AT1142" i="381"/>
  <c r="AS1142" i="381"/>
  <c r="AN1142" i="381"/>
  <c r="AM1142" i="381"/>
  <c r="AL1142" i="381"/>
  <c r="AK1142" i="381"/>
  <c r="AJ1142" i="381"/>
  <c r="AI1142" i="381"/>
  <c r="AH1142" i="381"/>
  <c r="AG1142" i="381"/>
  <c r="AF1142" i="381"/>
  <c r="AE1142" i="381"/>
  <c r="AD1142" i="381"/>
  <c r="AC1142" i="381"/>
  <c r="G1142" i="381"/>
  <c r="E1142" i="381"/>
  <c r="C1142" i="381"/>
  <c r="FV1141" i="381"/>
  <c r="FU1141" i="381"/>
  <c r="FT1141" i="381"/>
  <c r="FS1141" i="381"/>
  <c r="FR1141" i="381"/>
  <c r="FQ1141" i="381"/>
  <c r="FP1141" i="381"/>
  <c r="EU1141" i="381"/>
  <c r="EC1141" i="381"/>
  <c r="ED1141" i="381" s="1"/>
  <c r="EB1141" i="381"/>
  <c r="EA1141" i="381"/>
  <c r="DZ1141" i="381"/>
  <c r="DY1141" i="381"/>
  <c r="DV1141" i="381"/>
  <c r="DU1141" i="381"/>
  <c r="DT1141" i="381"/>
  <c r="DS1141" i="381"/>
  <c r="DR1141" i="381"/>
  <c r="DQ1141" i="381"/>
  <c r="DN1141" i="381"/>
  <c r="EE1141" i="381" s="1"/>
  <c r="EF1141" i="381" s="1"/>
  <c r="DA1141" i="381"/>
  <c r="DB1141" i="381" s="1"/>
  <c r="CR1141" i="381"/>
  <c r="CP1141" i="381"/>
  <c r="CO1141" i="381"/>
  <c r="CN1141" i="381"/>
  <c r="BT1141" i="381"/>
  <c r="AV1141" i="381"/>
  <c r="AU1141" i="381"/>
  <c r="AT1141" i="381"/>
  <c r="AS1141" i="381"/>
  <c r="AN1141" i="381"/>
  <c r="AM1141" i="381"/>
  <c r="AL1141" i="381"/>
  <c r="AK1141" i="381"/>
  <c r="AJ1141" i="381"/>
  <c r="AI1141" i="381"/>
  <c r="AH1141" i="381"/>
  <c r="AG1141" i="381"/>
  <c r="AF1141" i="381"/>
  <c r="AE1141" i="381"/>
  <c r="AD1141" i="381"/>
  <c r="AC1141" i="381"/>
  <c r="G1141" i="381"/>
  <c r="E1141" i="381"/>
  <c r="C1141" i="381"/>
  <c r="FV1140" i="381"/>
  <c r="FU1140" i="381"/>
  <c r="FT1140" i="381"/>
  <c r="FS1140" i="381"/>
  <c r="FR1140" i="381"/>
  <c r="FQ1140" i="381"/>
  <c r="FP1140" i="381"/>
  <c r="EU1140" i="381"/>
  <c r="EE1140" i="381"/>
  <c r="EF1140" i="381" s="1"/>
  <c r="EC1140" i="381"/>
  <c r="ED1140" i="381" s="1"/>
  <c r="EB1140" i="381"/>
  <c r="EA1140" i="381"/>
  <c r="DZ1140" i="381"/>
  <c r="DY1140" i="381"/>
  <c r="DV1140" i="381"/>
  <c r="DU1140" i="381"/>
  <c r="DT1140" i="381"/>
  <c r="DS1140" i="381"/>
  <c r="DR1140" i="381"/>
  <c r="DQ1140" i="381"/>
  <c r="DA1140" i="381"/>
  <c r="DB1140" i="381" s="1"/>
  <c r="CR1140" i="381"/>
  <c r="CP1140" i="381"/>
  <c r="CO1140" i="381"/>
  <c r="CN1140" i="381"/>
  <c r="BT1140" i="381"/>
  <c r="AV1140" i="381"/>
  <c r="AU1140" i="381"/>
  <c r="AT1140" i="381"/>
  <c r="AS1140" i="381"/>
  <c r="AN1140" i="381"/>
  <c r="AM1140" i="381"/>
  <c r="AL1140" i="381"/>
  <c r="AK1140" i="381"/>
  <c r="AJ1140" i="381"/>
  <c r="AI1140" i="381"/>
  <c r="AH1140" i="381"/>
  <c r="AG1140" i="381"/>
  <c r="AF1140" i="381"/>
  <c r="AE1140" i="381"/>
  <c r="AD1140" i="381"/>
  <c r="AC1140" i="381"/>
  <c r="E1140" i="381"/>
  <c r="FV1139" i="381"/>
  <c r="FU1139" i="381"/>
  <c r="FT1139" i="381"/>
  <c r="FS1139" i="381"/>
  <c r="FR1139" i="381"/>
  <c r="FQ1139" i="381"/>
  <c r="FP1139" i="381"/>
  <c r="EU1139" i="381"/>
  <c r="EE1139" i="381"/>
  <c r="EF1139" i="381" s="1"/>
  <c r="EC1139" i="381"/>
  <c r="EB1139" i="381"/>
  <c r="EA1139" i="381"/>
  <c r="DZ1139" i="381"/>
  <c r="DY1139" i="381"/>
  <c r="DV1139" i="381"/>
  <c r="DU1139" i="381"/>
  <c r="DT1139" i="381"/>
  <c r="DS1139" i="381"/>
  <c r="DR1139" i="381"/>
  <c r="DQ1139" i="381"/>
  <c r="DA1139" i="381"/>
  <c r="DB1139" i="381" s="1"/>
  <c r="CR1139" i="381"/>
  <c r="CP1139" i="381"/>
  <c r="CO1139" i="381"/>
  <c r="CN1139" i="381"/>
  <c r="BT1139" i="381"/>
  <c r="AV1139" i="381"/>
  <c r="AU1139" i="381"/>
  <c r="AT1139" i="381"/>
  <c r="AS1139" i="381"/>
  <c r="AN1139" i="381"/>
  <c r="AM1139" i="381"/>
  <c r="AL1139" i="381"/>
  <c r="AK1139" i="381"/>
  <c r="AJ1139" i="381"/>
  <c r="AI1139" i="381"/>
  <c r="AH1139" i="381"/>
  <c r="AG1139" i="381"/>
  <c r="AF1139" i="381"/>
  <c r="AE1139" i="381"/>
  <c r="AD1139" i="381"/>
  <c r="AC1139" i="381"/>
  <c r="C1139" i="381"/>
  <c r="AP1182" i="381"/>
  <c r="DL233" i="381"/>
  <c r="DL234" i="381"/>
  <c r="DL235" i="381"/>
  <c r="DL236" i="381"/>
  <c r="DL237" i="381"/>
  <c r="DL238" i="381"/>
  <c r="DL239" i="381"/>
  <c r="DL240" i="381"/>
  <c r="DL241" i="381"/>
  <c r="DL232" i="381"/>
  <c r="FV219" i="381"/>
  <c r="FU219" i="381"/>
  <c r="FT219" i="381"/>
  <c r="FS219" i="381"/>
  <c r="FR219" i="381"/>
  <c r="FQ219" i="381"/>
  <c r="FP219" i="381"/>
  <c r="EU219" i="381"/>
  <c r="EE219" i="381"/>
  <c r="EF219" i="381" s="1"/>
  <c r="EC219" i="381"/>
  <c r="ED219" i="381" s="1"/>
  <c r="EB219" i="381"/>
  <c r="EA219" i="381"/>
  <c r="DZ219" i="381"/>
  <c r="DY219" i="381"/>
  <c r="DV219" i="381"/>
  <c r="DU219" i="381"/>
  <c r="DT219" i="381"/>
  <c r="DS219" i="381"/>
  <c r="DR219" i="381"/>
  <c r="DQ219" i="381"/>
  <c r="DA219" i="381"/>
  <c r="DB219" i="381" s="1"/>
  <c r="CR219" i="381"/>
  <c r="CP219" i="381"/>
  <c r="CO219" i="381"/>
  <c r="CN219" i="381"/>
  <c r="BT219" i="381"/>
  <c r="AV219" i="381"/>
  <c r="AU219" i="381"/>
  <c r="AT219" i="381"/>
  <c r="AS219" i="381"/>
  <c r="AN219" i="381"/>
  <c r="AM219" i="381"/>
  <c r="AL219" i="381"/>
  <c r="AK219" i="381"/>
  <c r="AJ219" i="381"/>
  <c r="AI219" i="381"/>
  <c r="AH219" i="381"/>
  <c r="AG219" i="381"/>
  <c r="AF219" i="381"/>
  <c r="AE219" i="381"/>
  <c r="AD219" i="381"/>
  <c r="AC219" i="381"/>
  <c r="FJ218" i="381"/>
  <c r="FV218" i="381"/>
  <c r="FU218" i="381"/>
  <c r="FT218" i="381"/>
  <c r="FS218" i="381"/>
  <c r="FR218" i="381"/>
  <c r="FQ218" i="381"/>
  <c r="FP218" i="381"/>
  <c r="EU218" i="381"/>
  <c r="EC218" i="381"/>
  <c r="ED218" i="381" s="1"/>
  <c r="EB218" i="381"/>
  <c r="EA218" i="381"/>
  <c r="DZ218" i="381"/>
  <c r="DY218" i="381"/>
  <c r="DV218" i="381"/>
  <c r="DU218" i="381"/>
  <c r="DT218" i="381"/>
  <c r="DS218" i="381"/>
  <c r="DR218" i="381"/>
  <c r="DQ218" i="381"/>
  <c r="DA218" i="381"/>
  <c r="DB218" i="381" s="1"/>
  <c r="CR218" i="381"/>
  <c r="CP218" i="381"/>
  <c r="CO218" i="381"/>
  <c r="CN218" i="381"/>
  <c r="BT218" i="381"/>
  <c r="AU218" i="381"/>
  <c r="AT218" i="381"/>
  <c r="AS218" i="381"/>
  <c r="AN218" i="381"/>
  <c r="AM218" i="381"/>
  <c r="AL218" i="381"/>
  <c r="AK218" i="381"/>
  <c r="AJ218" i="381"/>
  <c r="AI218" i="381"/>
  <c r="AH218" i="381"/>
  <c r="AG218" i="381"/>
  <c r="AF218" i="381"/>
  <c r="AE218" i="381"/>
  <c r="AD218" i="381"/>
  <c r="AC218" i="381"/>
  <c r="G218" i="381"/>
  <c r="AR218" i="381" s="1"/>
  <c r="E218" i="381"/>
  <c r="C218" i="381"/>
  <c r="AR217" i="381"/>
  <c r="AV217" i="381" s="1"/>
  <c r="FV217" i="381"/>
  <c r="FU217" i="381"/>
  <c r="FT217" i="381"/>
  <c r="FS217" i="381"/>
  <c r="FR217" i="381"/>
  <c r="FQ217" i="381"/>
  <c r="FP217" i="381"/>
  <c r="EU217" i="381"/>
  <c r="EF217" i="381"/>
  <c r="EC217" i="381"/>
  <c r="EB217" i="381"/>
  <c r="EA217" i="381"/>
  <c r="DZ217" i="381"/>
  <c r="DY217" i="381"/>
  <c r="DV217" i="381"/>
  <c r="DU217" i="381"/>
  <c r="DT217" i="381"/>
  <c r="DS217" i="381"/>
  <c r="DR217" i="381"/>
  <c r="DQ217" i="381"/>
  <c r="DA217" i="381"/>
  <c r="DB217" i="381" s="1"/>
  <c r="CR217" i="381"/>
  <c r="CP217" i="381"/>
  <c r="CO217" i="381"/>
  <c r="CN217" i="381"/>
  <c r="BT217" i="381"/>
  <c r="AU217" i="381"/>
  <c r="AS217" i="381"/>
  <c r="AT217" i="381"/>
  <c r="AN217" i="381"/>
  <c r="AM217" i="381"/>
  <c r="AL217" i="381"/>
  <c r="AK217" i="381"/>
  <c r="AJ217" i="381"/>
  <c r="AI217" i="381"/>
  <c r="AH217" i="381"/>
  <c r="AG217" i="381"/>
  <c r="AF217" i="381"/>
  <c r="AE217" i="381"/>
  <c r="AD217" i="381"/>
  <c r="AC217" i="381"/>
  <c r="AR216" i="381"/>
  <c r="AV216" i="381" s="1"/>
  <c r="FV216" i="381"/>
  <c r="FU216" i="381"/>
  <c r="FT216" i="381"/>
  <c r="FS216" i="381"/>
  <c r="FR216" i="381"/>
  <c r="FQ216" i="381"/>
  <c r="FP216" i="381"/>
  <c r="EU216" i="381"/>
  <c r="EF216" i="381"/>
  <c r="EC216" i="381"/>
  <c r="ED216" i="381" s="1"/>
  <c r="EB216" i="381"/>
  <c r="EA216" i="381"/>
  <c r="DZ216" i="381"/>
  <c r="DY216" i="381"/>
  <c r="DV216" i="381"/>
  <c r="DU216" i="381"/>
  <c r="DT216" i="381"/>
  <c r="DS216" i="381"/>
  <c r="DR216" i="381"/>
  <c r="DQ216" i="381"/>
  <c r="DA216" i="381"/>
  <c r="DB216" i="381" s="1"/>
  <c r="CR216" i="381"/>
  <c r="CP216" i="381"/>
  <c r="CO216" i="381"/>
  <c r="CN216" i="381"/>
  <c r="BT216" i="381"/>
  <c r="AU216" i="381"/>
  <c r="AT216" i="381"/>
  <c r="AS216" i="381"/>
  <c r="AN216" i="381"/>
  <c r="AM216" i="381"/>
  <c r="AL216" i="381"/>
  <c r="AK216" i="381"/>
  <c r="AJ216" i="381"/>
  <c r="AI216" i="381"/>
  <c r="AH216" i="381"/>
  <c r="AG216" i="381"/>
  <c r="AF216" i="381"/>
  <c r="AE216" i="381"/>
  <c r="AD216" i="381"/>
  <c r="AC216" i="381"/>
  <c r="FV133" i="381"/>
  <c r="FU133" i="381"/>
  <c r="FT133" i="381"/>
  <c r="FS133" i="381"/>
  <c r="FR133" i="381"/>
  <c r="FQ133" i="381"/>
  <c r="FP133" i="381"/>
  <c r="FJ133" i="381"/>
  <c r="EU133" i="381"/>
  <c r="EF133" i="381"/>
  <c r="EC133" i="381"/>
  <c r="ED133" i="381" s="1"/>
  <c r="EB133" i="381"/>
  <c r="EA133" i="381"/>
  <c r="DZ133" i="381"/>
  <c r="DY133" i="381"/>
  <c r="DV133" i="381"/>
  <c r="DU133" i="381"/>
  <c r="DT133" i="381"/>
  <c r="DS133" i="381"/>
  <c r="DR133" i="381"/>
  <c r="DQ133" i="381"/>
  <c r="DA133" i="381"/>
  <c r="DB133" i="381" s="1"/>
  <c r="CR133" i="381"/>
  <c r="CP133" i="381"/>
  <c r="CO133" i="381"/>
  <c r="CN133" i="381"/>
  <c r="BT133" i="381"/>
  <c r="AV133" i="381"/>
  <c r="AU133" i="381"/>
  <c r="AS133" i="381"/>
  <c r="AN133" i="381"/>
  <c r="AM133" i="381"/>
  <c r="AL133" i="381"/>
  <c r="AK133" i="381"/>
  <c r="AJ133" i="381"/>
  <c r="AI133" i="381"/>
  <c r="AH133" i="381"/>
  <c r="AG133" i="381"/>
  <c r="AF133" i="381"/>
  <c r="AE133" i="381"/>
  <c r="AD133" i="381"/>
  <c r="AC133" i="381"/>
  <c r="G133" i="381"/>
  <c r="AT133" i="381" s="1"/>
  <c r="FV132" i="381"/>
  <c r="FU132" i="381"/>
  <c r="FT132" i="381"/>
  <c r="FS132" i="381"/>
  <c r="FR132" i="381"/>
  <c r="FQ132" i="381"/>
  <c r="FP132" i="381"/>
  <c r="FJ132" i="381"/>
  <c r="EU132" i="381"/>
  <c r="EF132" i="381"/>
  <c r="EC132" i="381"/>
  <c r="EB132" i="381"/>
  <c r="EA132" i="381"/>
  <c r="DZ132" i="381"/>
  <c r="DY132" i="381"/>
  <c r="DV132" i="381"/>
  <c r="DU132" i="381"/>
  <c r="DT132" i="381"/>
  <c r="DS132" i="381"/>
  <c r="DR132" i="381"/>
  <c r="DQ132" i="381"/>
  <c r="DA132" i="381"/>
  <c r="DB132" i="381" s="1"/>
  <c r="CR132" i="381"/>
  <c r="CP132" i="381"/>
  <c r="CO132" i="381"/>
  <c r="CN132" i="381"/>
  <c r="BP132" i="381"/>
  <c r="BT132" i="381" s="1"/>
  <c r="AV132" i="381"/>
  <c r="AU132" i="381"/>
  <c r="AT132" i="381"/>
  <c r="AS132" i="381"/>
  <c r="AN132" i="381"/>
  <c r="AM132" i="381"/>
  <c r="AL132" i="381"/>
  <c r="AK132" i="381"/>
  <c r="AJ132" i="381"/>
  <c r="AI132" i="381"/>
  <c r="AH132" i="381"/>
  <c r="AG132" i="381"/>
  <c r="AF132" i="381"/>
  <c r="AE132" i="381"/>
  <c r="AD132" i="381"/>
  <c r="AC132" i="381"/>
  <c r="G132" i="381"/>
  <c r="FV131" i="381"/>
  <c r="FU131" i="381"/>
  <c r="FT131" i="381"/>
  <c r="FS131" i="381"/>
  <c r="FR131" i="381"/>
  <c r="FQ131" i="381"/>
  <c r="FP131" i="381"/>
  <c r="EU131" i="381"/>
  <c r="EE131" i="381"/>
  <c r="EF131" i="381" s="1"/>
  <c r="EC131" i="381"/>
  <c r="ED131" i="381" s="1"/>
  <c r="EB131" i="381"/>
  <c r="EA131" i="381"/>
  <c r="DZ131" i="381"/>
  <c r="DY131" i="381"/>
  <c r="DV131" i="381"/>
  <c r="DU131" i="381"/>
  <c r="DT131" i="381"/>
  <c r="DS131" i="381"/>
  <c r="DR131" i="381"/>
  <c r="DQ131" i="381"/>
  <c r="DA131" i="381"/>
  <c r="DB131" i="381" s="1"/>
  <c r="CR131" i="381"/>
  <c r="CP131" i="381"/>
  <c r="CO131" i="381"/>
  <c r="CN131" i="381"/>
  <c r="BT131" i="381"/>
  <c r="AV131" i="381"/>
  <c r="AU131" i="381"/>
  <c r="AT131" i="381"/>
  <c r="AS131" i="381"/>
  <c r="AN131" i="381"/>
  <c r="AM131" i="381"/>
  <c r="AL131" i="381"/>
  <c r="AK131" i="381"/>
  <c r="AJ131" i="381"/>
  <c r="AI131" i="381"/>
  <c r="AH131" i="381"/>
  <c r="AG131" i="381"/>
  <c r="AF131" i="381"/>
  <c r="AE131" i="381"/>
  <c r="AD131" i="381"/>
  <c r="AC131" i="381"/>
  <c r="FV130" i="381"/>
  <c r="FU130" i="381"/>
  <c r="FT130" i="381"/>
  <c r="FS130" i="381"/>
  <c r="FR130" i="381"/>
  <c r="FQ130" i="381"/>
  <c r="FP130" i="381"/>
  <c r="FJ130" i="381"/>
  <c r="EU130" i="381"/>
  <c r="EF130" i="381"/>
  <c r="EC130" i="381"/>
  <c r="ED130" i="381" s="1"/>
  <c r="EB130" i="381"/>
  <c r="EA130" i="381"/>
  <c r="DZ130" i="381"/>
  <c r="DY130" i="381"/>
  <c r="DV130" i="381"/>
  <c r="DU130" i="381"/>
  <c r="DT130" i="381"/>
  <c r="DS130" i="381"/>
  <c r="DR130" i="381"/>
  <c r="DQ130" i="381"/>
  <c r="DA130" i="381"/>
  <c r="DB130" i="381" s="1"/>
  <c r="CR130" i="381"/>
  <c r="CP130" i="381"/>
  <c r="CO130" i="381"/>
  <c r="CN130" i="381"/>
  <c r="BT130" i="381"/>
  <c r="AV130" i="381"/>
  <c r="AU130" i="381"/>
  <c r="AS130" i="381"/>
  <c r="AN130" i="381"/>
  <c r="AM130" i="381"/>
  <c r="AL130" i="381"/>
  <c r="AK130" i="381"/>
  <c r="AJ130" i="381"/>
  <c r="AI130" i="381"/>
  <c r="AH130" i="381"/>
  <c r="AG130" i="381"/>
  <c r="AF130" i="381"/>
  <c r="AE130" i="381"/>
  <c r="AD130" i="381"/>
  <c r="AC130" i="381"/>
  <c r="G130" i="381"/>
  <c r="AT130" i="381" s="1"/>
  <c r="FN115" i="381"/>
  <c r="FN116" i="381"/>
  <c r="FN114" i="381"/>
  <c r="FV116" i="381"/>
  <c r="FU116" i="381"/>
  <c r="FT116" i="381"/>
  <c r="FS116" i="381"/>
  <c r="FR116" i="381"/>
  <c r="FQ116" i="381"/>
  <c r="FP116" i="381"/>
  <c r="EU116" i="381"/>
  <c r="EF116" i="381"/>
  <c r="EC116" i="381"/>
  <c r="EB116" i="381"/>
  <c r="EA116" i="381"/>
  <c r="DZ116" i="381"/>
  <c r="DY116" i="381"/>
  <c r="DV116" i="381"/>
  <c r="DU116" i="381"/>
  <c r="DT116" i="381"/>
  <c r="DS116" i="381"/>
  <c r="DR116" i="381"/>
  <c r="DQ116" i="381"/>
  <c r="DA116" i="381"/>
  <c r="DB116" i="381" s="1"/>
  <c r="CR116" i="381"/>
  <c r="CP116" i="381"/>
  <c r="CO116" i="381"/>
  <c r="CN116" i="381"/>
  <c r="BT116" i="381"/>
  <c r="AU116" i="381"/>
  <c r="AT116" i="381"/>
  <c r="AS116" i="381"/>
  <c r="AN116" i="381"/>
  <c r="AM116" i="381"/>
  <c r="AL116" i="381"/>
  <c r="AK116" i="381"/>
  <c r="AJ116" i="381"/>
  <c r="AI116" i="381"/>
  <c r="AH116" i="381"/>
  <c r="AG116" i="381"/>
  <c r="AF116" i="381"/>
  <c r="AE116" i="381"/>
  <c r="AD116" i="381"/>
  <c r="AC116" i="381"/>
  <c r="G116" i="381"/>
  <c r="AR116" i="381" s="1"/>
  <c r="AV116" i="381" s="1"/>
  <c r="FV115" i="381"/>
  <c r="FU115" i="381"/>
  <c r="FT115" i="381"/>
  <c r="FS115" i="381"/>
  <c r="FR115" i="381"/>
  <c r="FQ115" i="381"/>
  <c r="FP115" i="381"/>
  <c r="EU115" i="381"/>
  <c r="EF115" i="381"/>
  <c r="EC115" i="381"/>
  <c r="ED115" i="381" s="1"/>
  <c r="EB115" i="381"/>
  <c r="EA115" i="381"/>
  <c r="DZ115" i="381"/>
  <c r="DY115" i="381"/>
  <c r="DV115" i="381"/>
  <c r="DU115" i="381"/>
  <c r="DT115" i="381"/>
  <c r="DS115" i="381"/>
  <c r="DR115" i="381"/>
  <c r="DQ115" i="381"/>
  <c r="DA115" i="381"/>
  <c r="DB115" i="381" s="1"/>
  <c r="CR115" i="381"/>
  <c r="CP115" i="381"/>
  <c r="CO115" i="381"/>
  <c r="CN115" i="381"/>
  <c r="BT115" i="381"/>
  <c r="AU115" i="381"/>
  <c r="AT115" i="381"/>
  <c r="AS115" i="381"/>
  <c r="AN115" i="381"/>
  <c r="AM115" i="381"/>
  <c r="AL115" i="381"/>
  <c r="AK115" i="381"/>
  <c r="AJ115" i="381"/>
  <c r="AI115" i="381"/>
  <c r="AH115" i="381"/>
  <c r="AG115" i="381"/>
  <c r="AF115" i="381"/>
  <c r="AE115" i="381"/>
  <c r="AD115" i="381"/>
  <c r="AC115" i="381"/>
  <c r="G115" i="381"/>
  <c r="AR115" i="381" s="1"/>
  <c r="AV115" i="381" s="1"/>
  <c r="E115" i="381"/>
  <c r="FV114" i="381"/>
  <c r="FU114" i="381"/>
  <c r="FT114" i="381"/>
  <c r="FS114" i="381"/>
  <c r="FR114" i="381"/>
  <c r="FQ114" i="381"/>
  <c r="FP114" i="381"/>
  <c r="EU114" i="381"/>
  <c r="EF114" i="381"/>
  <c r="EC114" i="381"/>
  <c r="EB114" i="381"/>
  <c r="EA114" i="381"/>
  <c r="DZ114" i="381"/>
  <c r="DY114" i="381"/>
  <c r="DV114" i="381"/>
  <c r="DU114" i="381"/>
  <c r="DT114" i="381"/>
  <c r="DS114" i="381"/>
  <c r="DR114" i="381"/>
  <c r="DQ114" i="381"/>
  <c r="DA114" i="381"/>
  <c r="DB114" i="381" s="1"/>
  <c r="CR114" i="381"/>
  <c r="CP114" i="381"/>
  <c r="CO114" i="381"/>
  <c r="CN114" i="381"/>
  <c r="BT114" i="381"/>
  <c r="AU114" i="381"/>
  <c r="AT114" i="381"/>
  <c r="AS114" i="381"/>
  <c r="AN114" i="381"/>
  <c r="AM114" i="381"/>
  <c r="AL114" i="381"/>
  <c r="AK114" i="381"/>
  <c r="AJ114" i="381"/>
  <c r="AI114" i="381"/>
  <c r="AH114" i="381"/>
  <c r="AG114" i="381"/>
  <c r="AF114" i="381"/>
  <c r="AE114" i="381"/>
  <c r="AD114" i="381"/>
  <c r="AC114" i="381"/>
  <c r="G114" i="381"/>
  <c r="AR114" i="381" s="1"/>
  <c r="AV114" i="381" s="1"/>
  <c r="E114" i="381"/>
  <c r="FJ113" i="381"/>
  <c r="AR113" i="381"/>
  <c r="EE113" i="381" s="1"/>
  <c r="EF113" i="381" s="1"/>
  <c r="FV113" i="381"/>
  <c r="FU113" i="381"/>
  <c r="FT113" i="381"/>
  <c r="FS113" i="381"/>
  <c r="FR113" i="381"/>
  <c r="FQ113" i="381"/>
  <c r="FP113" i="381"/>
  <c r="EU113" i="381"/>
  <c r="EC113" i="381"/>
  <c r="EB113" i="381"/>
  <c r="EA113" i="381"/>
  <c r="DZ113" i="381"/>
  <c r="DY113" i="381"/>
  <c r="DV113" i="381"/>
  <c r="DU113" i="381"/>
  <c r="DT113" i="381"/>
  <c r="DS113" i="381"/>
  <c r="DR113" i="381"/>
  <c r="DQ113" i="381"/>
  <c r="DA113" i="381"/>
  <c r="DB113" i="381" s="1"/>
  <c r="CR113" i="381"/>
  <c r="CP113" i="381"/>
  <c r="CO113" i="381"/>
  <c r="CN113" i="381"/>
  <c r="BT113" i="381"/>
  <c r="AU113" i="381"/>
  <c r="AT113" i="381"/>
  <c r="AS113" i="381"/>
  <c r="AN113" i="381"/>
  <c r="AM113" i="381"/>
  <c r="AL113" i="381"/>
  <c r="AK113" i="381"/>
  <c r="AJ113" i="381"/>
  <c r="AI113" i="381"/>
  <c r="AH113" i="381"/>
  <c r="AG113" i="381"/>
  <c r="AF113" i="381"/>
  <c r="AE113" i="381"/>
  <c r="AD113" i="381"/>
  <c r="AC113" i="381"/>
  <c r="AR112" i="381"/>
  <c r="EE112" i="381" s="1"/>
  <c r="EF112" i="381" s="1"/>
  <c r="FV112" i="381"/>
  <c r="FU112" i="381"/>
  <c r="FT112" i="381"/>
  <c r="FS112" i="381"/>
  <c r="FR112" i="381"/>
  <c r="FQ112" i="381"/>
  <c r="FP112" i="381"/>
  <c r="FJ112" i="381"/>
  <c r="EU112" i="381"/>
  <c r="EC112" i="381"/>
  <c r="ED112" i="381" s="1"/>
  <c r="EB112" i="381"/>
  <c r="EA112" i="381"/>
  <c r="DZ112" i="381"/>
  <c r="DY112" i="381"/>
  <c r="DV112" i="381"/>
  <c r="DU112" i="381"/>
  <c r="DT112" i="381"/>
  <c r="DS112" i="381"/>
  <c r="DR112" i="381"/>
  <c r="DQ112" i="381"/>
  <c r="DA112" i="381"/>
  <c r="DB112" i="381" s="1"/>
  <c r="CR112" i="381"/>
  <c r="CP112" i="381"/>
  <c r="CO112" i="381"/>
  <c r="CN112" i="381"/>
  <c r="BT112" i="381"/>
  <c r="AU112" i="381"/>
  <c r="AS112" i="381"/>
  <c r="AN112" i="381"/>
  <c r="AM112" i="381"/>
  <c r="AL112" i="381"/>
  <c r="AK112" i="381"/>
  <c r="AJ112" i="381"/>
  <c r="AI112" i="381"/>
  <c r="AH112" i="381"/>
  <c r="AG112" i="381"/>
  <c r="AF112" i="381"/>
  <c r="AE112" i="381"/>
  <c r="AD112" i="381"/>
  <c r="AC112" i="381"/>
  <c r="G111" i="381"/>
  <c r="AR111" i="381" s="1"/>
  <c r="AV111" i="381" s="1"/>
  <c r="FV111" i="381"/>
  <c r="FU111" i="381"/>
  <c r="FT111" i="381"/>
  <c r="FS111" i="381"/>
  <c r="FR111" i="381"/>
  <c r="FQ111" i="381"/>
  <c r="FP111" i="381"/>
  <c r="FJ111" i="381"/>
  <c r="EU111" i="381"/>
  <c r="EC111" i="381"/>
  <c r="ED111" i="381" s="1"/>
  <c r="EB111" i="381"/>
  <c r="EA111" i="381"/>
  <c r="DZ111" i="381"/>
  <c r="DY111" i="381"/>
  <c r="DV111" i="381"/>
  <c r="DU111" i="381"/>
  <c r="DT111" i="381"/>
  <c r="DS111" i="381"/>
  <c r="DR111" i="381"/>
  <c r="DQ111" i="381"/>
  <c r="DA111" i="381"/>
  <c r="DB111" i="381" s="1"/>
  <c r="CR111" i="381"/>
  <c r="CP111" i="381"/>
  <c r="CO111" i="381"/>
  <c r="CN111" i="381"/>
  <c r="BT111" i="381"/>
  <c r="AU111" i="381"/>
  <c r="AS111" i="381"/>
  <c r="AN111" i="381"/>
  <c r="AM111" i="381"/>
  <c r="AL111" i="381"/>
  <c r="AK111" i="381"/>
  <c r="AJ111" i="381"/>
  <c r="AI111" i="381"/>
  <c r="AH111" i="381"/>
  <c r="AG111" i="381"/>
  <c r="AF111" i="381"/>
  <c r="AE111" i="381"/>
  <c r="AD111" i="381"/>
  <c r="AC111" i="381"/>
  <c r="FV110" i="381"/>
  <c r="FU110" i="381"/>
  <c r="FT110" i="381"/>
  <c r="FS110" i="381"/>
  <c r="FR110" i="381"/>
  <c r="FP110" i="381"/>
  <c r="EU110" i="381"/>
  <c r="EC110" i="381"/>
  <c r="ED110" i="381" s="1"/>
  <c r="EB110" i="381"/>
  <c r="EA110" i="381"/>
  <c r="DZ110" i="381"/>
  <c r="DY110" i="381"/>
  <c r="DV110" i="381"/>
  <c r="DU110" i="381"/>
  <c r="DT110" i="381"/>
  <c r="DS110" i="381"/>
  <c r="DR110" i="381"/>
  <c r="DQ110" i="381"/>
  <c r="DE110" i="381"/>
  <c r="FQ110" i="381" s="1"/>
  <c r="DA110" i="381"/>
  <c r="DB110" i="381" s="1"/>
  <c r="CR110" i="381"/>
  <c r="CP110" i="381"/>
  <c r="CO110" i="381"/>
  <c r="CN110" i="381"/>
  <c r="BT110" i="381"/>
  <c r="AU110" i="381"/>
  <c r="AT110" i="381"/>
  <c r="AS110" i="381"/>
  <c r="AN110" i="381"/>
  <c r="AM110" i="381"/>
  <c r="AL110" i="381"/>
  <c r="AK110" i="381"/>
  <c r="AJ110" i="381"/>
  <c r="AI110" i="381"/>
  <c r="AH110" i="381"/>
  <c r="AG110" i="381"/>
  <c r="AF110" i="381"/>
  <c r="AE110" i="381"/>
  <c r="AD110" i="381"/>
  <c r="AC110" i="381"/>
  <c r="G110" i="381"/>
  <c r="DL110" i="381" s="1"/>
  <c r="C110" i="381"/>
  <c r="FV109" i="381"/>
  <c r="FU109" i="381"/>
  <c r="FT109" i="381"/>
  <c r="FS109" i="381"/>
  <c r="FR109" i="381"/>
  <c r="FQ109" i="381"/>
  <c r="FP109" i="381"/>
  <c r="EU109" i="381"/>
  <c r="EC109" i="381"/>
  <c r="ED109" i="381" s="1"/>
  <c r="EB109" i="381"/>
  <c r="EA109" i="381"/>
  <c r="DZ109" i="381"/>
  <c r="DY109" i="381"/>
  <c r="DV109" i="381"/>
  <c r="DU109" i="381"/>
  <c r="DT109" i="381"/>
  <c r="DS109" i="381"/>
  <c r="DR109" i="381"/>
  <c r="DQ109" i="381"/>
  <c r="DA109" i="381"/>
  <c r="DB109" i="381" s="1"/>
  <c r="CR109" i="381"/>
  <c r="CP109" i="381"/>
  <c r="CO109" i="381"/>
  <c r="CN109" i="381"/>
  <c r="BT109" i="381"/>
  <c r="AU109" i="381"/>
  <c r="AT109" i="381"/>
  <c r="AS109" i="381"/>
  <c r="AN109" i="381"/>
  <c r="AM109" i="381"/>
  <c r="AL109" i="381"/>
  <c r="AK109" i="381"/>
  <c r="AJ109" i="381"/>
  <c r="AI109" i="381"/>
  <c r="AH109" i="381"/>
  <c r="AG109" i="381"/>
  <c r="AF109" i="381"/>
  <c r="AE109" i="381"/>
  <c r="AD109" i="381"/>
  <c r="AC109" i="381"/>
  <c r="G109" i="381"/>
  <c r="DL109" i="381" s="1"/>
  <c r="C109" i="381"/>
  <c r="FV108" i="381"/>
  <c r="FU108" i="381"/>
  <c r="FT108" i="381"/>
  <c r="FS108" i="381"/>
  <c r="FR108" i="381"/>
  <c r="FQ108" i="381"/>
  <c r="FP108" i="381"/>
  <c r="EU108" i="381"/>
  <c r="EC108" i="381"/>
  <c r="EB108" i="381"/>
  <c r="EA108" i="381"/>
  <c r="DZ108" i="381"/>
  <c r="DY108" i="381"/>
  <c r="DV108" i="381"/>
  <c r="DU108" i="381"/>
  <c r="DT108" i="381"/>
  <c r="DS108" i="381"/>
  <c r="DR108" i="381"/>
  <c r="DQ108" i="381"/>
  <c r="DA108" i="381"/>
  <c r="DB108" i="381" s="1"/>
  <c r="CR108" i="381"/>
  <c r="CP108" i="381"/>
  <c r="CO108" i="381"/>
  <c r="CN108" i="381"/>
  <c r="BT108" i="381"/>
  <c r="AU108" i="381"/>
  <c r="AT108" i="381"/>
  <c r="AS108" i="381"/>
  <c r="AN108" i="381"/>
  <c r="AM108" i="381"/>
  <c r="AL108" i="381"/>
  <c r="AK108" i="381"/>
  <c r="AJ108" i="381"/>
  <c r="AI108" i="381"/>
  <c r="AH108" i="381"/>
  <c r="AG108" i="381"/>
  <c r="AF108" i="381"/>
  <c r="AE108" i="381"/>
  <c r="AD108" i="381"/>
  <c r="AC108" i="381"/>
  <c r="G108" i="381"/>
  <c r="DL108" i="381" s="1"/>
  <c r="E108" i="381"/>
  <c r="C108" i="381"/>
  <c r="AR104" i="381"/>
  <c r="I104" i="381"/>
  <c r="FV89" i="381"/>
  <c r="FU89" i="381"/>
  <c r="FT89" i="381"/>
  <c r="FS89" i="381"/>
  <c r="FR89" i="381"/>
  <c r="FQ89" i="381"/>
  <c r="FP89" i="381"/>
  <c r="EU89" i="381"/>
  <c r="EJ89" i="381"/>
  <c r="EF89" i="381"/>
  <c r="EC89" i="381"/>
  <c r="EB89" i="381"/>
  <c r="EA89" i="381"/>
  <c r="DZ89" i="381"/>
  <c r="DY89" i="381"/>
  <c r="DV89" i="381"/>
  <c r="DU89" i="381"/>
  <c r="DT89" i="381"/>
  <c r="DS89" i="381"/>
  <c r="DR89" i="381"/>
  <c r="DQ89" i="381"/>
  <c r="DM89" i="381"/>
  <c r="DA89" i="381"/>
  <c r="DB89" i="381" s="1"/>
  <c r="CR89" i="381"/>
  <c r="CP89" i="381"/>
  <c r="CO89" i="381"/>
  <c r="CN89" i="381"/>
  <c r="BT89" i="381"/>
  <c r="AV89" i="381"/>
  <c r="AU89" i="381"/>
  <c r="AT89" i="381"/>
  <c r="AS89" i="381"/>
  <c r="AN89" i="381"/>
  <c r="AM89" i="381"/>
  <c r="AL89" i="381"/>
  <c r="AK89" i="381"/>
  <c r="AJ89" i="381"/>
  <c r="AI89" i="381"/>
  <c r="AH89" i="381"/>
  <c r="AG89" i="381"/>
  <c r="AF89" i="381"/>
  <c r="AE89" i="381"/>
  <c r="AD89" i="381"/>
  <c r="AC89" i="381"/>
  <c r="G89" i="381"/>
  <c r="E89" i="381"/>
  <c r="C89" i="381"/>
  <c r="FV88" i="381"/>
  <c r="FU88" i="381"/>
  <c r="FT88" i="381"/>
  <c r="FS88" i="381"/>
  <c r="FR88" i="381"/>
  <c r="FQ88" i="381"/>
  <c r="FP88" i="381"/>
  <c r="EU88" i="381"/>
  <c r="EC88" i="381"/>
  <c r="EB88" i="381"/>
  <c r="EA88" i="381"/>
  <c r="DZ88" i="381"/>
  <c r="DY88" i="381"/>
  <c r="DV88" i="381"/>
  <c r="DU88" i="381"/>
  <c r="DT88" i="381"/>
  <c r="DS88" i="381"/>
  <c r="DR88" i="381"/>
  <c r="DQ88" i="381"/>
  <c r="DM88" i="381"/>
  <c r="EE88" i="381" s="1"/>
  <c r="EF88" i="381" s="1"/>
  <c r="DA88" i="381"/>
  <c r="DB88" i="381" s="1"/>
  <c r="CR88" i="381"/>
  <c r="CP88" i="381"/>
  <c r="CO88" i="381"/>
  <c r="CN88" i="381"/>
  <c r="BT88" i="381"/>
  <c r="AV88" i="381"/>
  <c r="AU88" i="381"/>
  <c r="AT88" i="381"/>
  <c r="AS88" i="381"/>
  <c r="AN88" i="381"/>
  <c r="AM88" i="381"/>
  <c r="AL88" i="381"/>
  <c r="AK88" i="381"/>
  <c r="AJ88" i="381"/>
  <c r="AI88" i="381"/>
  <c r="AH88" i="381"/>
  <c r="AG88" i="381"/>
  <c r="AF88" i="381"/>
  <c r="AE88" i="381"/>
  <c r="AD88" i="381"/>
  <c r="AC88" i="381"/>
  <c r="G88" i="381"/>
  <c r="E88" i="381"/>
  <c r="C88" i="381"/>
  <c r="FV87" i="381"/>
  <c r="FU87" i="381"/>
  <c r="FT87" i="381"/>
  <c r="FS87" i="381"/>
  <c r="FR87" i="381"/>
  <c r="FQ87" i="381"/>
  <c r="FP87" i="381"/>
  <c r="EU87" i="381"/>
  <c r="EC87" i="381"/>
  <c r="EB87" i="381"/>
  <c r="EA87" i="381"/>
  <c r="DZ87" i="381"/>
  <c r="DY87" i="381"/>
  <c r="DV87" i="381"/>
  <c r="DU87" i="381"/>
  <c r="DT87" i="381"/>
  <c r="DS87" i="381"/>
  <c r="DR87" i="381"/>
  <c r="DQ87" i="381"/>
  <c r="DM87" i="381"/>
  <c r="EE87" i="381" s="1"/>
  <c r="EF87" i="381" s="1"/>
  <c r="DA87" i="381"/>
  <c r="DB87" i="381" s="1"/>
  <c r="CR87" i="381"/>
  <c r="CP87" i="381"/>
  <c r="CO87" i="381"/>
  <c r="CN87" i="381"/>
  <c r="BT87" i="381"/>
  <c r="AV87" i="381"/>
  <c r="AU87" i="381"/>
  <c r="AT87" i="381"/>
  <c r="AS87" i="381"/>
  <c r="AN87" i="381"/>
  <c r="AM87" i="381"/>
  <c r="AL87" i="381"/>
  <c r="AK87" i="381"/>
  <c r="AJ87" i="381"/>
  <c r="AI87" i="381"/>
  <c r="AH87" i="381"/>
  <c r="AG87" i="381"/>
  <c r="AF87" i="381"/>
  <c r="AE87" i="381"/>
  <c r="AD87" i="381"/>
  <c r="AC87" i="381"/>
  <c r="G87" i="381"/>
  <c r="C87" i="381"/>
  <c r="FV86" i="381"/>
  <c r="FU86" i="381"/>
  <c r="FT86" i="381"/>
  <c r="FS86" i="381"/>
  <c r="FR86" i="381"/>
  <c r="FP86" i="381"/>
  <c r="EU86" i="381"/>
  <c r="EC86" i="381"/>
  <c r="ED86" i="381" s="1"/>
  <c r="EB86" i="381"/>
  <c r="EA86" i="381"/>
  <c r="DZ86" i="381"/>
  <c r="DY86" i="381"/>
  <c r="DV86" i="381"/>
  <c r="DU86" i="381"/>
  <c r="DT86" i="381"/>
  <c r="DS86" i="381"/>
  <c r="DR86" i="381"/>
  <c r="DQ86" i="381"/>
  <c r="DM86" i="381"/>
  <c r="EE86" i="381" s="1"/>
  <c r="EF86" i="381" s="1"/>
  <c r="DE86" i="381"/>
  <c r="FQ86" i="381" s="1"/>
  <c r="DA86" i="381"/>
  <c r="DB86" i="381" s="1"/>
  <c r="CR86" i="381"/>
  <c r="CP86" i="381"/>
  <c r="CO86" i="381"/>
  <c r="CN86" i="381"/>
  <c r="BT86" i="381"/>
  <c r="AV86" i="381"/>
  <c r="AU86" i="381"/>
  <c r="AT86" i="381"/>
  <c r="AS86" i="381"/>
  <c r="AN86" i="381"/>
  <c r="AM86" i="381"/>
  <c r="AL86" i="381"/>
  <c r="AK86" i="381"/>
  <c r="AJ86" i="381"/>
  <c r="AI86" i="381"/>
  <c r="AH86" i="381"/>
  <c r="AG86" i="381"/>
  <c r="AF86" i="381"/>
  <c r="AE86" i="381"/>
  <c r="AD86" i="381"/>
  <c r="AC86" i="381"/>
  <c r="G86" i="381"/>
  <c r="E86" i="381"/>
  <c r="C86" i="381"/>
  <c r="FV85" i="381"/>
  <c r="FU85" i="381"/>
  <c r="FT85" i="381"/>
  <c r="FS85" i="381"/>
  <c r="FR85" i="381"/>
  <c r="FQ85" i="381"/>
  <c r="FP85" i="381"/>
  <c r="EU85" i="381"/>
  <c r="EC85" i="381"/>
  <c r="EB85" i="381"/>
  <c r="EA85" i="381"/>
  <c r="DZ85" i="381"/>
  <c r="DY85" i="381"/>
  <c r="DV85" i="381"/>
  <c r="DU85" i="381"/>
  <c r="DT85" i="381"/>
  <c r="DS85" i="381"/>
  <c r="DR85" i="381"/>
  <c r="DQ85" i="381"/>
  <c r="DM85" i="381"/>
  <c r="DA85" i="381"/>
  <c r="DB85" i="381" s="1"/>
  <c r="CR85" i="381"/>
  <c r="CP85" i="381"/>
  <c r="CO85" i="381"/>
  <c r="CN85" i="381"/>
  <c r="BT85" i="381"/>
  <c r="AV85" i="381"/>
  <c r="AU85" i="381"/>
  <c r="AT85" i="381"/>
  <c r="AS85" i="381"/>
  <c r="AN85" i="381"/>
  <c r="AM85" i="381"/>
  <c r="AL85" i="381"/>
  <c r="AK85" i="381"/>
  <c r="AJ85" i="381"/>
  <c r="AI85" i="381"/>
  <c r="AH85" i="381"/>
  <c r="AG85" i="381"/>
  <c r="AF85" i="381"/>
  <c r="AE85" i="381"/>
  <c r="AD85" i="381"/>
  <c r="AC85" i="381"/>
  <c r="G85" i="381"/>
  <c r="C85" i="381"/>
  <c r="FN206" i="381"/>
  <c r="AR206" i="381"/>
  <c r="DN143" i="381"/>
  <c r="DN145" i="381"/>
  <c r="AR143" i="381"/>
  <c r="AR145" i="381"/>
  <c r="AR140" i="381"/>
  <c r="DN102" i="381"/>
  <c r="EE102" i="381" s="1"/>
  <c r="EF102" i="381" s="1"/>
  <c r="FV102" i="381"/>
  <c r="FU102" i="381"/>
  <c r="FT102" i="381"/>
  <c r="FS102" i="381"/>
  <c r="FR102" i="381"/>
  <c r="FQ102" i="381"/>
  <c r="FP102" i="381"/>
  <c r="EU102" i="381"/>
  <c r="EC102" i="381"/>
  <c r="ED102" i="381" s="1"/>
  <c r="EB102" i="381"/>
  <c r="EA102" i="381"/>
  <c r="DZ102" i="381"/>
  <c r="DY102" i="381"/>
  <c r="DV102" i="381"/>
  <c r="DU102" i="381"/>
  <c r="DT102" i="381"/>
  <c r="DS102" i="381"/>
  <c r="DR102" i="381"/>
  <c r="DQ102" i="381"/>
  <c r="DA102" i="381"/>
  <c r="DB102" i="381" s="1"/>
  <c r="CR102" i="381"/>
  <c r="CP102" i="381"/>
  <c r="CO102" i="381"/>
  <c r="CN102" i="381"/>
  <c r="BT102" i="381"/>
  <c r="AU102" i="381"/>
  <c r="AT102" i="381"/>
  <c r="AS102" i="381"/>
  <c r="AV102" i="381"/>
  <c r="AN102" i="381"/>
  <c r="AM102" i="381"/>
  <c r="AL102" i="381"/>
  <c r="AK102" i="381"/>
  <c r="AJ102" i="381"/>
  <c r="AI102" i="381"/>
  <c r="AH102" i="381"/>
  <c r="AG102" i="381"/>
  <c r="AF102" i="381"/>
  <c r="AE102" i="381"/>
  <c r="AD102" i="381"/>
  <c r="AC102" i="381"/>
  <c r="DN101" i="381"/>
  <c r="EE101" i="381" s="1"/>
  <c r="EF101" i="381" s="1"/>
  <c r="FV101" i="381"/>
  <c r="FU101" i="381"/>
  <c r="FT101" i="381"/>
  <c r="FS101" i="381"/>
  <c r="FR101" i="381"/>
  <c r="FP101" i="381"/>
  <c r="EU101" i="381"/>
  <c r="EK101" i="381"/>
  <c r="EJ101" i="381"/>
  <c r="EC101" i="381"/>
  <c r="EB101" i="381"/>
  <c r="EA101" i="381"/>
  <c r="DZ101" i="381"/>
  <c r="DY101" i="381"/>
  <c r="DV101" i="381"/>
  <c r="DU101" i="381"/>
  <c r="DT101" i="381"/>
  <c r="DS101" i="381"/>
  <c r="DR101" i="381"/>
  <c r="DQ101" i="381"/>
  <c r="DE101" i="381"/>
  <c r="FQ101" i="381" s="1"/>
  <c r="DA101" i="381"/>
  <c r="DB101" i="381" s="1"/>
  <c r="CR101" i="381"/>
  <c r="CP101" i="381"/>
  <c r="CO101" i="381"/>
  <c r="CN101" i="381"/>
  <c r="BT101" i="381"/>
  <c r="AU101" i="381"/>
  <c r="AT101" i="381"/>
  <c r="AS101" i="381"/>
  <c r="AN101" i="381"/>
  <c r="AM101" i="381"/>
  <c r="AL101" i="381"/>
  <c r="AK101" i="381"/>
  <c r="AJ101" i="381"/>
  <c r="AI101" i="381"/>
  <c r="AH101" i="381"/>
  <c r="AG101" i="381"/>
  <c r="AF101" i="381"/>
  <c r="AE101" i="381"/>
  <c r="AD101" i="381"/>
  <c r="AC101" i="381"/>
  <c r="FJ59" i="381"/>
  <c r="FJ58" i="381"/>
  <c r="AP58" i="381"/>
  <c r="EE85" i="381" l="1"/>
  <c r="EF85" i="381" s="1"/>
  <c r="DM71" i="381"/>
  <c r="ED85" i="381"/>
  <c r="EG85" i="381"/>
  <c r="ED113" i="381"/>
  <c r="EG113" i="381"/>
  <c r="ED87" i="381"/>
  <c r="EG87" i="381"/>
  <c r="FN739" i="381"/>
  <c r="EG773" i="381"/>
  <c r="AV773" i="381"/>
  <c r="EE773" i="381"/>
  <c r="EF773" i="381" s="1"/>
  <c r="EG772" i="381"/>
  <c r="AV772" i="381"/>
  <c r="EG1149" i="381"/>
  <c r="EG1139" i="381"/>
  <c r="EG1141" i="381"/>
  <c r="EG1147" i="381"/>
  <c r="EG1148" i="381"/>
  <c r="EG1145" i="381"/>
  <c r="EG1146" i="381"/>
  <c r="ED1147" i="381"/>
  <c r="EG1142" i="381"/>
  <c r="EG1143" i="381"/>
  <c r="EG1144" i="381"/>
  <c r="ED1139" i="381"/>
  <c r="EG1140" i="381"/>
  <c r="EG1150" i="381"/>
  <c r="ED1144" i="381"/>
  <c r="ED1146" i="381"/>
  <c r="ED1148" i="381"/>
  <c r="ED1149" i="381"/>
  <c r="EG219" i="381"/>
  <c r="EG217" i="381"/>
  <c r="ED217" i="381"/>
  <c r="EE218" i="381"/>
  <c r="EF218" i="381" s="1"/>
  <c r="AV218" i="381"/>
  <c r="EG218" i="381"/>
  <c r="EG216" i="381"/>
  <c r="EG132" i="381"/>
  <c r="ED132" i="381"/>
  <c r="EG131" i="381"/>
  <c r="AR108" i="381"/>
  <c r="AV108" i="381" s="1"/>
  <c r="AR109" i="381"/>
  <c r="AV109" i="381" s="1"/>
  <c r="AR110" i="381"/>
  <c r="AV110" i="381" s="1"/>
  <c r="AV113" i="381"/>
  <c r="EG115" i="381"/>
  <c r="EG114" i="381"/>
  <c r="ED114" i="381"/>
  <c r="AV112" i="381"/>
  <c r="AT112" i="381"/>
  <c r="EG112" i="381"/>
  <c r="EG111" i="381"/>
  <c r="EE111" i="381"/>
  <c r="EF111" i="381" s="1"/>
  <c r="AT111" i="381"/>
  <c r="ED108" i="381"/>
  <c r="EG88" i="381"/>
  <c r="EG86" i="381"/>
  <c r="ED88" i="381"/>
  <c r="EG101" i="381"/>
  <c r="EG102" i="381"/>
  <c r="AV101" i="381"/>
  <c r="ED101" i="381"/>
  <c r="EG109" i="381" l="1"/>
  <c r="EE109" i="381"/>
  <c r="EF109" i="381" s="1"/>
  <c r="EG110" i="381"/>
  <c r="EE108" i="381"/>
  <c r="EF108" i="381" s="1"/>
  <c r="EG108" i="381"/>
  <c r="EE110" i="381"/>
  <c r="EF110" i="381" s="1"/>
  <c r="DL42" i="381"/>
  <c r="FV100" i="381" l="1"/>
  <c r="FU100" i="381"/>
  <c r="FT100" i="381"/>
  <c r="FS100" i="381"/>
  <c r="FR100" i="381"/>
  <c r="FQ100" i="381"/>
  <c r="FP100" i="381"/>
  <c r="EU100" i="381"/>
  <c r="EC100" i="381"/>
  <c r="ED100" i="381" s="1"/>
  <c r="EB100" i="381"/>
  <c r="EA100" i="381"/>
  <c r="DZ100" i="381"/>
  <c r="DY100" i="381"/>
  <c r="DV100" i="381"/>
  <c r="DU100" i="381"/>
  <c r="DT100" i="381"/>
  <c r="DS100" i="381"/>
  <c r="DR100" i="381"/>
  <c r="DQ100" i="381"/>
  <c r="DA100" i="381"/>
  <c r="DB100" i="381" s="1"/>
  <c r="CR100" i="381"/>
  <c r="CP100" i="381"/>
  <c r="CO100" i="381"/>
  <c r="CN100" i="381"/>
  <c r="BT100" i="381"/>
  <c r="AV100" i="381"/>
  <c r="AU100" i="381"/>
  <c r="AT100" i="381"/>
  <c r="AS100" i="381"/>
  <c r="AN100" i="381"/>
  <c r="AM100" i="381"/>
  <c r="AL100" i="381"/>
  <c r="AK100" i="381"/>
  <c r="AJ100" i="381"/>
  <c r="AI100" i="381"/>
  <c r="AH100" i="381"/>
  <c r="AG100" i="381"/>
  <c r="AF100" i="381"/>
  <c r="AE100" i="381"/>
  <c r="AD100" i="381"/>
  <c r="AC100" i="381"/>
  <c r="G100" i="381"/>
  <c r="DN100" i="381" s="1"/>
  <c r="EE100" i="381" s="1"/>
  <c r="EF100" i="381" s="1"/>
  <c r="FV99" i="381"/>
  <c r="FU99" i="381"/>
  <c r="FT99" i="381"/>
  <c r="FS99" i="381"/>
  <c r="FR99" i="381"/>
  <c r="FQ99" i="381"/>
  <c r="FP99" i="381"/>
  <c r="EU99" i="381"/>
  <c r="EC99" i="381"/>
  <c r="ED99" i="381" s="1"/>
  <c r="EB99" i="381"/>
  <c r="EA99" i="381"/>
  <c r="DZ99" i="381"/>
  <c r="DY99" i="381"/>
  <c r="DV99" i="381"/>
  <c r="DU99" i="381"/>
  <c r="DT99" i="381"/>
  <c r="DS99" i="381"/>
  <c r="DR99" i="381"/>
  <c r="DQ99" i="381"/>
  <c r="DN99" i="381"/>
  <c r="EE99" i="381" s="1"/>
  <c r="EF99" i="381" s="1"/>
  <c r="DA99" i="381"/>
  <c r="DB99" i="381" s="1"/>
  <c r="CR99" i="381"/>
  <c r="CP99" i="381"/>
  <c r="CO99" i="381"/>
  <c r="CN99" i="381"/>
  <c r="BT99" i="381"/>
  <c r="AV99" i="381"/>
  <c r="AU99" i="381"/>
  <c r="AT99" i="381"/>
  <c r="AS99" i="381"/>
  <c r="AN99" i="381"/>
  <c r="AM99" i="381"/>
  <c r="AL99" i="381"/>
  <c r="AK99" i="381"/>
  <c r="AJ99" i="381"/>
  <c r="AI99" i="381"/>
  <c r="AH99" i="381"/>
  <c r="AG99" i="381"/>
  <c r="AF99" i="381"/>
  <c r="AE99" i="381"/>
  <c r="AD99" i="381"/>
  <c r="AC99" i="381"/>
  <c r="FN64" i="381"/>
  <c r="FN65" i="381"/>
  <c r="FN66" i="381"/>
  <c r="AR65" i="381"/>
  <c r="AV65" i="381" s="1"/>
  <c r="AR66" i="381"/>
  <c r="AV66" i="381" s="1"/>
  <c r="FN20" i="381"/>
  <c r="FN22" i="381"/>
  <c r="AV22" i="381"/>
  <c r="AV32" i="381"/>
  <c r="FV66" i="381"/>
  <c r="FU66" i="381"/>
  <c r="FT66" i="381"/>
  <c r="FS66" i="381"/>
  <c r="FR66" i="381"/>
  <c r="FQ66" i="381"/>
  <c r="FP66" i="381"/>
  <c r="EU66" i="381"/>
  <c r="EC66" i="381"/>
  <c r="EB66" i="381"/>
  <c r="EA66" i="381"/>
  <c r="DZ66" i="381"/>
  <c r="DY66" i="381"/>
  <c r="DV66" i="381"/>
  <c r="DU66" i="381"/>
  <c r="DT66" i="381"/>
  <c r="DS66" i="381"/>
  <c r="DR66" i="381"/>
  <c r="DQ66" i="381"/>
  <c r="DA66" i="381"/>
  <c r="DB66" i="381" s="1"/>
  <c r="CR66" i="381"/>
  <c r="CP66" i="381"/>
  <c r="CO66" i="381"/>
  <c r="CN66" i="381"/>
  <c r="BT66" i="381"/>
  <c r="AU66" i="381"/>
  <c r="AT66" i="381"/>
  <c r="AS66" i="381"/>
  <c r="AN66" i="381"/>
  <c r="AM66" i="381"/>
  <c r="AL66" i="381"/>
  <c r="AK66" i="381"/>
  <c r="AJ66" i="381"/>
  <c r="AI66" i="381"/>
  <c r="AH66" i="381"/>
  <c r="AG66" i="381"/>
  <c r="AF66" i="381"/>
  <c r="AE66" i="381"/>
  <c r="AD66" i="381"/>
  <c r="AC66" i="381"/>
  <c r="FV65" i="381"/>
  <c r="FU65" i="381"/>
  <c r="FT65" i="381"/>
  <c r="FS65" i="381"/>
  <c r="FR65" i="381"/>
  <c r="FQ65" i="381"/>
  <c r="FP65" i="381"/>
  <c r="EU65" i="381"/>
  <c r="EC65" i="381"/>
  <c r="EB65" i="381"/>
  <c r="EA65" i="381"/>
  <c r="DZ65" i="381"/>
  <c r="DY65" i="381"/>
  <c r="DV65" i="381"/>
  <c r="DU65" i="381"/>
  <c r="DT65" i="381"/>
  <c r="DS65" i="381"/>
  <c r="DR65" i="381"/>
  <c r="DQ65" i="381"/>
  <c r="DA65" i="381"/>
  <c r="DB65" i="381" s="1"/>
  <c r="CR65" i="381"/>
  <c r="CP65" i="381"/>
  <c r="CO65" i="381"/>
  <c r="CN65" i="381"/>
  <c r="BT65" i="381"/>
  <c r="AU65" i="381"/>
  <c r="AT65" i="381"/>
  <c r="AS65" i="381"/>
  <c r="AN65" i="381"/>
  <c r="AM65" i="381"/>
  <c r="AL65" i="381"/>
  <c r="AK65" i="381"/>
  <c r="AJ65" i="381"/>
  <c r="AI65" i="381"/>
  <c r="AH65" i="381"/>
  <c r="AG65" i="381"/>
  <c r="AF65" i="381"/>
  <c r="AE65" i="381"/>
  <c r="AD65" i="381"/>
  <c r="AC65" i="381"/>
  <c r="EG100" i="381" l="1"/>
  <c r="EG99" i="381"/>
  <c r="EE66" i="381"/>
  <c r="EF66" i="381" s="1"/>
  <c r="EE65" i="381"/>
  <c r="EF65" i="381" s="1"/>
  <c r="EG65" i="381"/>
  <c r="ED65" i="381"/>
  <c r="C38" i="372" l="1"/>
  <c r="C37" i="372"/>
  <c r="Z16" i="372" l="1"/>
  <c r="Y16" i="372"/>
  <c r="X16" i="372"/>
  <c r="W16" i="372"/>
  <c r="V16" i="372"/>
  <c r="U16" i="372"/>
  <c r="T16" i="372"/>
  <c r="S16" i="372"/>
  <c r="R16" i="372"/>
  <c r="Q16" i="372"/>
  <c r="P16" i="372"/>
  <c r="O16" i="372"/>
  <c r="N16" i="372"/>
  <c r="M16" i="372"/>
  <c r="L16" i="372"/>
  <c r="K16" i="372"/>
  <c r="J16" i="372"/>
  <c r="I16" i="372"/>
  <c r="H16" i="372"/>
  <c r="E120" i="372"/>
  <c r="H1197" i="381"/>
  <c r="Z9" i="372" s="1"/>
  <c r="J1197" i="381"/>
  <c r="Z47" i="372" s="1"/>
  <c r="K1197" i="381"/>
  <c r="Z48" i="372" s="1"/>
  <c r="L1197" i="381"/>
  <c r="Z49" i="372" s="1"/>
  <c r="M1197" i="381"/>
  <c r="Z50" i="372" s="1"/>
  <c r="N1197" i="381"/>
  <c r="O1197" i="381"/>
  <c r="S1197" i="381"/>
  <c r="Z17" i="372" s="1"/>
  <c r="T1197" i="381"/>
  <c r="Z18" i="372" s="1"/>
  <c r="U1197" i="381"/>
  <c r="Z19" i="372" s="1"/>
  <c r="V1197" i="381"/>
  <c r="Z20" i="372" s="1"/>
  <c r="W1197" i="381"/>
  <c r="Z21" i="372" s="1"/>
  <c r="X1197" i="381"/>
  <c r="Z22" i="372" s="1"/>
  <c r="Y1197" i="381"/>
  <c r="Z23" i="372" s="1"/>
  <c r="Z1197" i="381"/>
  <c r="Z24" i="372" s="1"/>
  <c r="AA1197" i="381"/>
  <c r="Z25" i="372" s="1"/>
  <c r="Z15" i="372" s="1"/>
  <c r="AB1197" i="381"/>
  <c r="Z26" i="372" s="1"/>
  <c r="AO1197" i="381"/>
  <c r="AQ1197" i="381"/>
  <c r="AW1197" i="381"/>
  <c r="Z56" i="372" s="1"/>
  <c r="AX1197" i="381"/>
  <c r="Z57" i="372" s="1"/>
  <c r="AY1197" i="381"/>
  <c r="Z58" i="372" s="1"/>
  <c r="AZ1197" i="381"/>
  <c r="Z59" i="372" s="1"/>
  <c r="BA1197" i="381"/>
  <c r="Z60" i="372" s="1"/>
  <c r="BB1197" i="381"/>
  <c r="Z61" i="372" s="1"/>
  <c r="BC1197" i="381"/>
  <c r="Z62" i="372" s="1"/>
  <c r="BD1197" i="381"/>
  <c r="Z63" i="372" s="1"/>
  <c r="BE1197" i="381"/>
  <c r="Z64" i="372" s="1"/>
  <c r="BF1197" i="381"/>
  <c r="Z65" i="372" s="1"/>
  <c r="BG1197" i="381"/>
  <c r="Z66" i="372" s="1"/>
  <c r="BH1197" i="381"/>
  <c r="Z67" i="372" s="1"/>
  <c r="BI1197" i="381"/>
  <c r="Z68" i="372" s="1"/>
  <c r="BJ1197" i="381"/>
  <c r="Z69" i="372" s="1"/>
  <c r="BK1197" i="381"/>
  <c r="Z70" i="372" s="1"/>
  <c r="BL1197" i="381"/>
  <c r="Z71" i="372" s="1"/>
  <c r="BM1197" i="381"/>
  <c r="Z72" i="372" s="1"/>
  <c r="BN1197" i="381"/>
  <c r="Z73" i="372" s="1"/>
  <c r="BO1197" i="381"/>
  <c r="BP1197" i="381"/>
  <c r="Z93" i="372" s="1"/>
  <c r="BQ1197" i="381"/>
  <c r="Z94" i="372" s="1"/>
  <c r="BR1197" i="381"/>
  <c r="Z95" i="372" s="1"/>
  <c r="BU1197" i="381"/>
  <c r="BV1197" i="381"/>
  <c r="Z98" i="372" s="1"/>
  <c r="BW1197" i="381"/>
  <c r="BX1197" i="381"/>
  <c r="BY1197" i="381"/>
  <c r="Z74" i="372" s="1"/>
  <c r="BZ1197" i="381"/>
  <c r="Z75" i="372" s="1"/>
  <c r="CA1197" i="381"/>
  <c r="Z76" i="372" s="1"/>
  <c r="CB1197" i="381"/>
  <c r="Z77" i="372" s="1"/>
  <c r="CC1197" i="381"/>
  <c r="Z78" i="372" s="1"/>
  <c r="CD1197" i="381"/>
  <c r="Z79" i="372" s="1"/>
  <c r="CE1197" i="381"/>
  <c r="Z80" i="372" s="1"/>
  <c r="CF1197" i="381"/>
  <c r="Z81" i="372" s="1"/>
  <c r="CG1197" i="381"/>
  <c r="Z82" i="372" s="1"/>
  <c r="CH1197" i="381"/>
  <c r="Z83" i="372" s="1"/>
  <c r="CI1197" i="381"/>
  <c r="Z84" i="372" s="1"/>
  <c r="CJ1197" i="381"/>
  <c r="Z85" i="372" s="1"/>
  <c r="CS1197" i="381"/>
  <c r="CT1197" i="381"/>
  <c r="CU1197" i="381"/>
  <c r="CV1197" i="381"/>
  <c r="CW1197" i="381"/>
  <c r="CX1197" i="381"/>
  <c r="CY1197" i="381"/>
  <c r="CZ1197" i="381"/>
  <c r="DD1197" i="381"/>
  <c r="DG1197" i="381"/>
  <c r="DH1197" i="381"/>
  <c r="DI1197" i="381"/>
  <c r="DJ1197" i="381"/>
  <c r="DK1197" i="381"/>
  <c r="Z122" i="372" s="1"/>
  <c r="DL1197" i="381"/>
  <c r="Z123" i="372" s="1"/>
  <c r="DO1197" i="381"/>
  <c r="Z126" i="372" s="1"/>
  <c r="DP1197" i="381"/>
  <c r="Z127" i="372" s="1"/>
  <c r="DW1197" i="381"/>
  <c r="Z135" i="372" s="1"/>
  <c r="DX1197" i="381"/>
  <c r="Z136" i="372" s="1"/>
  <c r="EI1197" i="381"/>
  <c r="Z107" i="372" s="1"/>
  <c r="EL1197" i="381"/>
  <c r="Z110" i="372" s="1"/>
  <c r="EM1197" i="381"/>
  <c r="Z111" i="372" s="1"/>
  <c r="EN1197" i="381"/>
  <c r="Z112" i="372" s="1"/>
  <c r="EQ1197" i="381"/>
  <c r="Z113" i="372" s="1"/>
  <c r="Z116" i="372"/>
  <c r="Z143" i="372"/>
  <c r="FB1197" i="381"/>
  <c r="Z144" i="372" s="1"/>
  <c r="FC1197" i="381"/>
  <c r="Z145" i="372" s="1"/>
  <c r="FD1197" i="381"/>
  <c r="Z146" i="372" s="1"/>
  <c r="FE1197" i="381"/>
  <c r="Z147" i="372" s="1"/>
  <c r="FF1197" i="381"/>
  <c r="Z148" i="372" s="1"/>
  <c r="FG1197" i="381"/>
  <c r="Z149" i="372" s="1"/>
  <c r="FH1197" i="381"/>
  <c r="Z150" i="372" s="1"/>
  <c r="FL1197" i="381"/>
  <c r="Z154" i="372" s="1"/>
  <c r="FM1197" i="381"/>
  <c r="Z155" i="372" s="1"/>
  <c r="FO1197" i="381"/>
  <c r="Z162" i="372" s="1"/>
  <c r="H1137" i="381"/>
  <c r="Y9" i="372" s="1"/>
  <c r="J1137" i="381"/>
  <c r="Y47" i="372" s="1"/>
  <c r="K1137" i="381"/>
  <c r="Y48" i="372" s="1"/>
  <c r="L1137" i="381"/>
  <c r="Y49" i="372" s="1"/>
  <c r="M1137" i="381"/>
  <c r="Y50" i="372" s="1"/>
  <c r="N1137" i="381"/>
  <c r="O1137" i="381"/>
  <c r="S1137" i="381"/>
  <c r="Y17" i="372" s="1"/>
  <c r="T1137" i="381"/>
  <c r="Y18" i="372" s="1"/>
  <c r="U1137" i="381"/>
  <c r="Y19" i="372" s="1"/>
  <c r="V1137" i="381"/>
  <c r="Y20" i="372" s="1"/>
  <c r="W1137" i="381"/>
  <c r="Y21" i="372" s="1"/>
  <c r="X1137" i="381"/>
  <c r="Y22" i="372" s="1"/>
  <c r="Y1137" i="381"/>
  <c r="Y23" i="372" s="1"/>
  <c r="Z1137" i="381"/>
  <c r="Y24" i="372" s="1"/>
  <c r="AA1137" i="381"/>
  <c r="Y25" i="372" s="1"/>
  <c r="Y15" i="372" s="1"/>
  <c r="AB1137" i="381"/>
  <c r="Y26" i="372" s="1"/>
  <c r="AO1137" i="381"/>
  <c r="AQ1137" i="381"/>
  <c r="AW1137" i="381"/>
  <c r="Y56" i="372" s="1"/>
  <c r="AX1137" i="381"/>
  <c r="Y57" i="372" s="1"/>
  <c r="AY1137" i="381"/>
  <c r="Y58" i="372" s="1"/>
  <c r="AZ1137" i="381"/>
  <c r="Y59" i="372" s="1"/>
  <c r="BA1137" i="381"/>
  <c r="Y60" i="372" s="1"/>
  <c r="BB1137" i="381"/>
  <c r="Y61" i="372" s="1"/>
  <c r="BC1137" i="381"/>
  <c r="Y62" i="372" s="1"/>
  <c r="BD1137" i="381"/>
  <c r="Y63" i="372" s="1"/>
  <c r="BE1137" i="381"/>
  <c r="Y64" i="372" s="1"/>
  <c r="BF1137" i="381"/>
  <c r="Y65" i="372" s="1"/>
  <c r="BG1137" i="381"/>
  <c r="Y66" i="372" s="1"/>
  <c r="BH1137" i="381"/>
  <c r="Y67" i="372" s="1"/>
  <c r="BI1137" i="381"/>
  <c r="Y68" i="372" s="1"/>
  <c r="BJ1137" i="381"/>
  <c r="Y69" i="372" s="1"/>
  <c r="BK1137" i="381"/>
  <c r="Y70" i="372" s="1"/>
  <c r="BL1137" i="381"/>
  <c r="Y71" i="372" s="1"/>
  <c r="BM1137" i="381"/>
  <c r="Y72" i="372" s="1"/>
  <c r="BN1137" i="381"/>
  <c r="Y73" i="372" s="1"/>
  <c r="BO1137" i="381"/>
  <c r="BQ1137" i="381"/>
  <c r="Y94" i="372" s="1"/>
  <c r="BR1137" i="381"/>
  <c r="Y95" i="372" s="1"/>
  <c r="BU1137" i="381"/>
  <c r="BV1137" i="381"/>
  <c r="Y98" i="372" s="1"/>
  <c r="BW1137" i="381"/>
  <c r="BX1137" i="381"/>
  <c r="BY1137" i="381"/>
  <c r="Y74" i="372" s="1"/>
  <c r="BZ1137" i="381"/>
  <c r="Y75" i="372" s="1"/>
  <c r="CA1137" i="381"/>
  <c r="Y76" i="372" s="1"/>
  <c r="CB1137" i="381"/>
  <c r="Y77" i="372" s="1"/>
  <c r="CC1137" i="381"/>
  <c r="Y78" i="372" s="1"/>
  <c r="CD1137" i="381"/>
  <c r="Y79" i="372" s="1"/>
  <c r="CE1137" i="381"/>
  <c r="Y80" i="372" s="1"/>
  <c r="CF1137" i="381"/>
  <c r="Y81" i="372" s="1"/>
  <c r="CG1137" i="381"/>
  <c r="Y82" i="372" s="1"/>
  <c r="CH1137" i="381"/>
  <c r="Y83" i="372" s="1"/>
  <c r="CI1137" i="381"/>
  <c r="Y84" i="372" s="1"/>
  <c r="CJ1137" i="381"/>
  <c r="Y85" i="372" s="1"/>
  <c r="CS1137" i="381"/>
  <c r="CT1137" i="381"/>
  <c r="CU1137" i="381"/>
  <c r="CV1137" i="381"/>
  <c r="CW1137" i="381"/>
  <c r="CX1137" i="381"/>
  <c r="CY1137" i="381"/>
  <c r="CZ1137" i="381"/>
  <c r="DD1137" i="381"/>
  <c r="DF1137" i="381"/>
  <c r="DG1137" i="381"/>
  <c r="DH1137" i="381"/>
  <c r="DI1137" i="381"/>
  <c r="DJ1137" i="381"/>
  <c r="DK1137" i="381"/>
  <c r="Y122" i="372" s="1"/>
  <c r="DL1137" i="381"/>
  <c r="Y123" i="372" s="1"/>
  <c r="DM1137" i="381"/>
  <c r="Y124" i="372" s="1"/>
  <c r="DO1137" i="381"/>
  <c r="Y126" i="372" s="1"/>
  <c r="DP1137" i="381"/>
  <c r="Y127" i="372" s="1"/>
  <c r="DW1137" i="381"/>
  <c r="Y135" i="372" s="1"/>
  <c r="DX1137" i="381"/>
  <c r="Y136" i="372" s="1"/>
  <c r="EI1137" i="381"/>
  <c r="Y107" i="372" s="1"/>
  <c r="EK1137" i="381"/>
  <c r="Y109" i="372" s="1"/>
  <c r="EL1137" i="381"/>
  <c r="Y110" i="372" s="1"/>
  <c r="EM1137" i="381"/>
  <c r="Y111" i="372" s="1"/>
  <c r="EN1137" i="381"/>
  <c r="Y112" i="372" s="1"/>
  <c r="EQ1137" i="381"/>
  <c r="Y113" i="372" s="1"/>
  <c r="Y116" i="372"/>
  <c r="Y143" i="372"/>
  <c r="FB1137" i="381"/>
  <c r="Y144" i="372" s="1"/>
  <c r="FC1137" i="381"/>
  <c r="Y145" i="372" s="1"/>
  <c r="FD1137" i="381"/>
  <c r="Y146" i="372" s="1"/>
  <c r="FE1137" i="381"/>
  <c r="Y147" i="372" s="1"/>
  <c r="FF1137" i="381"/>
  <c r="Y148" i="372" s="1"/>
  <c r="FG1137" i="381"/>
  <c r="Y149" i="372" s="1"/>
  <c r="FH1137" i="381"/>
  <c r="Y150" i="372" s="1"/>
  <c r="FI1137" i="381"/>
  <c r="Y151" i="372" s="1"/>
  <c r="FL1137" i="381"/>
  <c r="Y154" i="372" s="1"/>
  <c r="FM1137" i="381"/>
  <c r="Y155" i="372" s="1"/>
  <c r="FN1137" i="381"/>
  <c r="Y156" i="372" s="1"/>
  <c r="FO1137" i="381"/>
  <c r="Y162" i="372" s="1"/>
  <c r="FW1137" i="381"/>
  <c r="F1137" i="381"/>
  <c r="H1098" i="381"/>
  <c r="X9" i="372" s="1"/>
  <c r="J1098" i="381"/>
  <c r="X47" i="372" s="1"/>
  <c r="K1098" i="381"/>
  <c r="X48" i="372" s="1"/>
  <c r="L1098" i="381"/>
  <c r="X49" i="372" s="1"/>
  <c r="M1098" i="381"/>
  <c r="X50" i="372" s="1"/>
  <c r="N1098" i="381"/>
  <c r="O1098" i="381"/>
  <c r="S1098" i="381"/>
  <c r="X17" i="372" s="1"/>
  <c r="T1098" i="381"/>
  <c r="X18" i="372" s="1"/>
  <c r="U1098" i="381"/>
  <c r="X19" i="372" s="1"/>
  <c r="V1098" i="381"/>
  <c r="X20" i="372" s="1"/>
  <c r="W1098" i="381"/>
  <c r="X21" i="372" s="1"/>
  <c r="X1098" i="381"/>
  <c r="X22" i="372" s="1"/>
  <c r="Y1098" i="381"/>
  <c r="X23" i="372" s="1"/>
  <c r="Z1098" i="381"/>
  <c r="X24" i="372" s="1"/>
  <c r="AA1098" i="381"/>
  <c r="X25" i="372" s="1"/>
  <c r="X15" i="372" s="1"/>
  <c r="AB1098" i="381"/>
  <c r="X26" i="372" s="1"/>
  <c r="AO1098" i="381"/>
  <c r="AQ1098" i="381"/>
  <c r="AW1098" i="381"/>
  <c r="X56" i="372" s="1"/>
  <c r="AX1098" i="381"/>
  <c r="X57" i="372" s="1"/>
  <c r="AY1098" i="381"/>
  <c r="X58" i="372" s="1"/>
  <c r="AZ1098" i="381"/>
  <c r="X59" i="372" s="1"/>
  <c r="BA1098" i="381"/>
  <c r="X60" i="372" s="1"/>
  <c r="BB1098" i="381"/>
  <c r="X61" i="372" s="1"/>
  <c r="BC1098" i="381"/>
  <c r="X62" i="372" s="1"/>
  <c r="BD1098" i="381"/>
  <c r="X63" i="372" s="1"/>
  <c r="BE1098" i="381"/>
  <c r="X64" i="372" s="1"/>
  <c r="BF1098" i="381"/>
  <c r="X65" i="372" s="1"/>
  <c r="BG1098" i="381"/>
  <c r="X66" i="372" s="1"/>
  <c r="BH1098" i="381"/>
  <c r="X67" i="372" s="1"/>
  <c r="BI1098" i="381"/>
  <c r="X68" i="372" s="1"/>
  <c r="BJ1098" i="381"/>
  <c r="X69" i="372" s="1"/>
  <c r="BK1098" i="381"/>
  <c r="X70" i="372" s="1"/>
  <c r="BL1098" i="381"/>
  <c r="X71" i="372" s="1"/>
  <c r="BM1098" i="381"/>
  <c r="X72" i="372" s="1"/>
  <c r="BN1098" i="381"/>
  <c r="X73" i="372" s="1"/>
  <c r="BO1098" i="381"/>
  <c r="BQ1098" i="381"/>
  <c r="X94" i="372" s="1"/>
  <c r="BR1098" i="381"/>
  <c r="X95" i="372" s="1"/>
  <c r="BU1098" i="381"/>
  <c r="BV1098" i="381"/>
  <c r="X98" i="372" s="1"/>
  <c r="BW1098" i="381"/>
  <c r="BX1098" i="381"/>
  <c r="BY1098" i="381"/>
  <c r="X74" i="372" s="1"/>
  <c r="BZ1098" i="381"/>
  <c r="X75" i="372" s="1"/>
  <c r="CA1098" i="381"/>
  <c r="X76" i="372" s="1"/>
  <c r="CB1098" i="381"/>
  <c r="X77" i="372" s="1"/>
  <c r="CC1098" i="381"/>
  <c r="X78" i="372" s="1"/>
  <c r="CD1098" i="381"/>
  <c r="X79" i="372" s="1"/>
  <c r="CE1098" i="381"/>
  <c r="X80" i="372" s="1"/>
  <c r="CF1098" i="381"/>
  <c r="X81" i="372" s="1"/>
  <c r="CG1098" i="381"/>
  <c r="X82" i="372" s="1"/>
  <c r="CH1098" i="381"/>
  <c r="X83" i="372" s="1"/>
  <c r="CI1098" i="381"/>
  <c r="X84" i="372" s="1"/>
  <c r="CJ1098" i="381"/>
  <c r="X85" i="372" s="1"/>
  <c r="CS1098" i="381"/>
  <c r="CT1098" i="381"/>
  <c r="CU1098" i="381"/>
  <c r="CV1098" i="381"/>
  <c r="CW1098" i="381"/>
  <c r="CX1098" i="381"/>
  <c r="CY1098" i="381"/>
  <c r="CZ1098" i="381"/>
  <c r="DD1098" i="381"/>
  <c r="DE1098" i="381"/>
  <c r="DF1098" i="381"/>
  <c r="DG1098" i="381"/>
  <c r="DH1098" i="381"/>
  <c r="DJ1098" i="381"/>
  <c r="DK1098" i="381"/>
  <c r="X122" i="372" s="1"/>
  <c r="DL1098" i="381"/>
  <c r="X123" i="372" s="1"/>
  <c r="DM1098" i="381"/>
  <c r="X124" i="372" s="1"/>
  <c r="DO1098" i="381"/>
  <c r="X126" i="372" s="1"/>
  <c r="DP1098" i="381"/>
  <c r="X127" i="372" s="1"/>
  <c r="DW1098" i="381"/>
  <c r="X135" i="372" s="1"/>
  <c r="DX1098" i="381"/>
  <c r="X136" i="372" s="1"/>
  <c r="EI1098" i="381"/>
  <c r="X107" i="372" s="1"/>
  <c r="EL1098" i="381"/>
  <c r="X110" i="372" s="1"/>
  <c r="EM1098" i="381"/>
  <c r="X111" i="372" s="1"/>
  <c r="EN1098" i="381"/>
  <c r="X112" i="372" s="1"/>
  <c r="EQ1098" i="381"/>
  <c r="X113" i="372" s="1"/>
  <c r="X116" i="372"/>
  <c r="X143" i="372"/>
  <c r="FB1098" i="381"/>
  <c r="X144" i="372" s="1"/>
  <c r="FC1098" i="381"/>
  <c r="X145" i="372" s="1"/>
  <c r="FD1098" i="381"/>
  <c r="X146" i="372" s="1"/>
  <c r="FE1098" i="381"/>
  <c r="X147" i="372" s="1"/>
  <c r="FF1098" i="381"/>
  <c r="X148" i="372" s="1"/>
  <c r="FG1098" i="381"/>
  <c r="X149" i="372" s="1"/>
  <c r="FH1098" i="381"/>
  <c r="X150" i="372" s="1"/>
  <c r="FI1098" i="381"/>
  <c r="X151" i="372" s="1"/>
  <c r="FK1098" i="381"/>
  <c r="X153" i="372" s="1"/>
  <c r="FL1098" i="381"/>
  <c r="X154" i="372" s="1"/>
  <c r="FN1098" i="381"/>
  <c r="X156" i="372" s="1"/>
  <c r="FO1098" i="381"/>
  <c r="X162" i="372" s="1"/>
  <c r="FW1098" i="381"/>
  <c r="H1051" i="381"/>
  <c r="W9" i="372" s="1"/>
  <c r="J1051" i="381"/>
  <c r="W47" i="372" s="1"/>
  <c r="K1051" i="381"/>
  <c r="W48" i="372" s="1"/>
  <c r="L1051" i="381"/>
  <c r="W49" i="372" s="1"/>
  <c r="M1051" i="381"/>
  <c r="W50" i="372" s="1"/>
  <c r="N1051" i="381"/>
  <c r="O1051" i="381"/>
  <c r="S1051" i="381"/>
  <c r="W17" i="372" s="1"/>
  <c r="T1051" i="381"/>
  <c r="W18" i="372" s="1"/>
  <c r="U1051" i="381"/>
  <c r="W19" i="372" s="1"/>
  <c r="V1051" i="381"/>
  <c r="W20" i="372" s="1"/>
  <c r="W1051" i="381"/>
  <c r="W21" i="372" s="1"/>
  <c r="X1051" i="381"/>
  <c r="W22" i="372" s="1"/>
  <c r="Y1051" i="381"/>
  <c r="W23" i="372" s="1"/>
  <c r="Z1051" i="381"/>
  <c r="W24" i="372" s="1"/>
  <c r="AA1051" i="381"/>
  <c r="W25" i="372" s="1"/>
  <c r="W15" i="372" s="1"/>
  <c r="AB1051" i="381"/>
  <c r="W26" i="372" s="1"/>
  <c r="AO1051" i="381"/>
  <c r="AQ1051" i="381"/>
  <c r="AW1051" i="381"/>
  <c r="W56" i="372" s="1"/>
  <c r="AX1051" i="381"/>
  <c r="W57" i="372" s="1"/>
  <c r="AY1051" i="381"/>
  <c r="W58" i="372" s="1"/>
  <c r="AZ1051" i="381"/>
  <c r="W59" i="372" s="1"/>
  <c r="BA1051" i="381"/>
  <c r="W60" i="372" s="1"/>
  <c r="BB1051" i="381"/>
  <c r="W61" i="372" s="1"/>
  <c r="BC1051" i="381"/>
  <c r="W62" i="372" s="1"/>
  <c r="BD1051" i="381"/>
  <c r="W63" i="372" s="1"/>
  <c r="BE1051" i="381"/>
  <c r="W64" i="372" s="1"/>
  <c r="BF1051" i="381"/>
  <c r="W65" i="372" s="1"/>
  <c r="BG1051" i="381"/>
  <c r="W66" i="372" s="1"/>
  <c r="BH1051" i="381"/>
  <c r="W67" i="372" s="1"/>
  <c r="BI1051" i="381"/>
  <c r="W68" i="372" s="1"/>
  <c r="BJ1051" i="381"/>
  <c r="W69" i="372" s="1"/>
  <c r="BK1051" i="381"/>
  <c r="W70" i="372" s="1"/>
  <c r="BL1051" i="381"/>
  <c r="W71" i="372" s="1"/>
  <c r="BM1051" i="381"/>
  <c r="W72" i="372" s="1"/>
  <c r="BN1051" i="381"/>
  <c r="W73" i="372" s="1"/>
  <c r="BO1051" i="381"/>
  <c r="BP1051" i="381"/>
  <c r="W93" i="372" s="1"/>
  <c r="BQ1051" i="381"/>
  <c r="W94" i="372" s="1"/>
  <c r="BR1051" i="381"/>
  <c r="W95" i="372" s="1"/>
  <c r="BU1051" i="381"/>
  <c r="BV1051" i="381"/>
  <c r="W98" i="372" s="1"/>
  <c r="BW1051" i="381"/>
  <c r="BX1051" i="381"/>
  <c r="BY1051" i="381"/>
  <c r="W74" i="372" s="1"/>
  <c r="BZ1051" i="381"/>
  <c r="W75" i="372" s="1"/>
  <c r="CA1051" i="381"/>
  <c r="W76" i="372" s="1"/>
  <c r="CB1051" i="381"/>
  <c r="W77" i="372" s="1"/>
  <c r="CC1051" i="381"/>
  <c r="W78" i="372" s="1"/>
  <c r="CD1051" i="381"/>
  <c r="W79" i="372" s="1"/>
  <c r="CE1051" i="381"/>
  <c r="W80" i="372" s="1"/>
  <c r="CF1051" i="381"/>
  <c r="W81" i="372" s="1"/>
  <c r="CG1051" i="381"/>
  <c r="W82" i="372" s="1"/>
  <c r="CH1051" i="381"/>
  <c r="W83" i="372" s="1"/>
  <c r="CI1051" i="381"/>
  <c r="W84" i="372" s="1"/>
  <c r="CJ1051" i="381"/>
  <c r="W85" i="372" s="1"/>
  <c r="CS1051" i="381"/>
  <c r="CT1051" i="381"/>
  <c r="CU1051" i="381"/>
  <c r="CV1051" i="381"/>
  <c r="CW1051" i="381"/>
  <c r="CX1051" i="381"/>
  <c r="CY1051" i="381"/>
  <c r="CZ1051" i="381"/>
  <c r="DD1051" i="381"/>
  <c r="DG1051" i="381"/>
  <c r="DH1051" i="381"/>
  <c r="DJ1051" i="381"/>
  <c r="DK1051" i="381"/>
  <c r="W122" i="372" s="1"/>
  <c r="DL1051" i="381"/>
  <c r="W123" i="372" s="1"/>
  <c r="DO1051" i="381"/>
  <c r="W126" i="372" s="1"/>
  <c r="DP1051" i="381"/>
  <c r="W127" i="372" s="1"/>
  <c r="DW1051" i="381"/>
  <c r="W135" i="372" s="1"/>
  <c r="DX1051" i="381"/>
  <c r="W136" i="372" s="1"/>
  <c r="EI1051" i="381"/>
  <c r="W107" i="372" s="1"/>
  <c r="EL1051" i="381"/>
  <c r="W110" i="372" s="1"/>
  <c r="EM1051" i="381"/>
  <c r="W111" i="372" s="1"/>
  <c r="EN1051" i="381"/>
  <c r="W112" i="372" s="1"/>
  <c r="EQ1051" i="381"/>
  <c r="W113" i="372" s="1"/>
  <c r="W116" i="372"/>
  <c r="FA1051" i="381"/>
  <c r="W143" i="372" s="1"/>
  <c r="FB1051" i="381"/>
  <c r="W144" i="372" s="1"/>
  <c r="FC1051" i="381"/>
  <c r="W145" i="372" s="1"/>
  <c r="FD1051" i="381"/>
  <c r="W146" i="372" s="1"/>
  <c r="FE1051" i="381"/>
  <c r="W147" i="372" s="1"/>
  <c r="FF1051" i="381"/>
  <c r="W148" i="372" s="1"/>
  <c r="FG1051" i="381"/>
  <c r="W149" i="372" s="1"/>
  <c r="FH1051" i="381"/>
  <c r="W150" i="372" s="1"/>
  <c r="FK1051" i="381"/>
  <c r="W153" i="372" s="1"/>
  <c r="FL1051" i="381"/>
  <c r="W154" i="372" s="1"/>
  <c r="FM1051" i="381"/>
  <c r="W155" i="372" s="1"/>
  <c r="FO1051" i="381"/>
  <c r="W162" i="372" s="1"/>
  <c r="F1051" i="381"/>
  <c r="H977" i="381"/>
  <c r="V9" i="372" s="1"/>
  <c r="I977" i="381"/>
  <c r="V10" i="372" s="1"/>
  <c r="J977" i="381"/>
  <c r="V47" i="372" s="1"/>
  <c r="K977" i="381"/>
  <c r="V48" i="372" s="1"/>
  <c r="L977" i="381"/>
  <c r="V49" i="372" s="1"/>
  <c r="M977" i="381"/>
  <c r="V50" i="372" s="1"/>
  <c r="N977" i="381"/>
  <c r="O977" i="381"/>
  <c r="S977" i="381"/>
  <c r="V17" i="372" s="1"/>
  <c r="T977" i="381"/>
  <c r="V18" i="372" s="1"/>
  <c r="U977" i="381"/>
  <c r="V19" i="372" s="1"/>
  <c r="V977" i="381"/>
  <c r="V20" i="372" s="1"/>
  <c r="W977" i="381"/>
  <c r="V21" i="372" s="1"/>
  <c r="X977" i="381"/>
  <c r="V22" i="372" s="1"/>
  <c r="Y977" i="381"/>
  <c r="V23" i="372" s="1"/>
  <c r="Z977" i="381"/>
  <c r="V24" i="372" s="1"/>
  <c r="AA977" i="381"/>
  <c r="V25" i="372" s="1"/>
  <c r="V15" i="372" s="1"/>
  <c r="AB977" i="381"/>
  <c r="V26" i="372" s="1"/>
  <c r="AO977" i="381"/>
  <c r="AQ977" i="381"/>
  <c r="AW977" i="381"/>
  <c r="V56" i="372" s="1"/>
  <c r="AX977" i="381"/>
  <c r="V57" i="372" s="1"/>
  <c r="AY977" i="381"/>
  <c r="V58" i="372" s="1"/>
  <c r="AZ977" i="381"/>
  <c r="V59" i="372" s="1"/>
  <c r="BA977" i="381"/>
  <c r="V60" i="372" s="1"/>
  <c r="BB977" i="381"/>
  <c r="V61" i="372" s="1"/>
  <c r="BC977" i="381"/>
  <c r="V62" i="372" s="1"/>
  <c r="BD977" i="381"/>
  <c r="V63" i="372" s="1"/>
  <c r="BE977" i="381"/>
  <c r="V64" i="372" s="1"/>
  <c r="BF977" i="381"/>
  <c r="V65" i="372" s="1"/>
  <c r="BG977" i="381"/>
  <c r="V66" i="372" s="1"/>
  <c r="BH977" i="381"/>
  <c r="V67" i="372" s="1"/>
  <c r="BI977" i="381"/>
  <c r="V68" i="372" s="1"/>
  <c r="BJ977" i="381"/>
  <c r="V69" i="372" s="1"/>
  <c r="BK977" i="381"/>
  <c r="V70" i="372" s="1"/>
  <c r="BL977" i="381"/>
  <c r="V71" i="372" s="1"/>
  <c r="BM977" i="381"/>
  <c r="V72" i="372" s="1"/>
  <c r="BN977" i="381"/>
  <c r="V73" i="372" s="1"/>
  <c r="BO977" i="381"/>
  <c r="BP977" i="381"/>
  <c r="V93" i="372" s="1"/>
  <c r="BQ977" i="381"/>
  <c r="V94" i="372" s="1"/>
  <c r="BR977" i="381"/>
  <c r="V95" i="372" s="1"/>
  <c r="BU977" i="381"/>
  <c r="BV977" i="381"/>
  <c r="V98" i="372" s="1"/>
  <c r="BW977" i="381"/>
  <c r="BX977" i="381"/>
  <c r="BY977" i="381"/>
  <c r="V74" i="372" s="1"/>
  <c r="BZ977" i="381"/>
  <c r="V75" i="372" s="1"/>
  <c r="CA977" i="381"/>
  <c r="V76" i="372" s="1"/>
  <c r="CB977" i="381"/>
  <c r="V77" i="372" s="1"/>
  <c r="CC977" i="381"/>
  <c r="V78" i="372" s="1"/>
  <c r="CD977" i="381"/>
  <c r="V79" i="372" s="1"/>
  <c r="CE977" i="381"/>
  <c r="V80" i="372" s="1"/>
  <c r="CF977" i="381"/>
  <c r="V81" i="372" s="1"/>
  <c r="CG977" i="381"/>
  <c r="V82" i="372" s="1"/>
  <c r="CH977" i="381"/>
  <c r="V83" i="372" s="1"/>
  <c r="CI977" i="381"/>
  <c r="V84" i="372" s="1"/>
  <c r="CJ977" i="381"/>
  <c r="V85" i="372" s="1"/>
  <c r="CS977" i="381"/>
  <c r="CT977" i="381"/>
  <c r="CU977" i="381"/>
  <c r="CV977" i="381"/>
  <c r="CW977" i="381"/>
  <c r="CX977" i="381"/>
  <c r="CY977" i="381"/>
  <c r="CZ977" i="381"/>
  <c r="DD977" i="381"/>
  <c r="DG977" i="381"/>
  <c r="DH977" i="381"/>
  <c r="DJ977" i="381"/>
  <c r="DK977" i="381"/>
  <c r="V122" i="372" s="1"/>
  <c r="DM977" i="381"/>
  <c r="V124" i="372" s="1"/>
  <c r="DO977" i="381"/>
  <c r="V126" i="372" s="1"/>
  <c r="DP977" i="381"/>
  <c r="V127" i="372" s="1"/>
  <c r="DW977" i="381"/>
  <c r="V135" i="372" s="1"/>
  <c r="DX977" i="381"/>
  <c r="V136" i="372" s="1"/>
  <c r="EI977" i="381"/>
  <c r="V107" i="372" s="1"/>
  <c r="EL977" i="381"/>
  <c r="V110" i="372" s="1"/>
  <c r="EM977" i="381"/>
  <c r="V111" i="372" s="1"/>
  <c r="EN977" i="381"/>
  <c r="V112" i="372" s="1"/>
  <c r="EQ977" i="381"/>
  <c r="V113" i="372" s="1"/>
  <c r="V116" i="372"/>
  <c r="FA977" i="381"/>
  <c r="V143" i="372" s="1"/>
  <c r="FB977" i="381"/>
  <c r="V144" i="372" s="1"/>
  <c r="FC977" i="381"/>
  <c r="V145" i="372" s="1"/>
  <c r="FD977" i="381"/>
  <c r="V146" i="372" s="1"/>
  <c r="FE977" i="381"/>
  <c r="V147" i="372" s="1"/>
  <c r="FF977" i="381"/>
  <c r="V148" i="372" s="1"/>
  <c r="FG977" i="381"/>
  <c r="V149" i="372" s="1"/>
  <c r="FH977" i="381"/>
  <c r="V150" i="372" s="1"/>
  <c r="FL977" i="381"/>
  <c r="V154" i="372" s="1"/>
  <c r="FM977" i="381"/>
  <c r="V155" i="372" s="1"/>
  <c r="FN977" i="381"/>
  <c r="V156" i="372" s="1"/>
  <c r="FO977" i="381"/>
  <c r="V162" i="372" s="1"/>
  <c r="FW977" i="381"/>
  <c r="H908" i="381"/>
  <c r="U9" i="372" s="1"/>
  <c r="I908" i="381"/>
  <c r="U10" i="372" s="1"/>
  <c r="J908" i="381"/>
  <c r="U47" i="372" s="1"/>
  <c r="K908" i="381"/>
  <c r="U48" i="372" s="1"/>
  <c r="L908" i="381"/>
  <c r="U49" i="372" s="1"/>
  <c r="M908" i="381"/>
  <c r="U50" i="372" s="1"/>
  <c r="N908" i="381"/>
  <c r="O908" i="381"/>
  <c r="S908" i="381"/>
  <c r="U17" i="372" s="1"/>
  <c r="T908" i="381"/>
  <c r="U18" i="372" s="1"/>
  <c r="U908" i="381"/>
  <c r="U19" i="372" s="1"/>
  <c r="V908" i="381"/>
  <c r="U20" i="372" s="1"/>
  <c r="W908" i="381"/>
  <c r="U21" i="372" s="1"/>
  <c r="X908" i="381"/>
  <c r="U22" i="372" s="1"/>
  <c r="Y908" i="381"/>
  <c r="U23" i="372" s="1"/>
  <c r="Z908" i="381"/>
  <c r="U24" i="372" s="1"/>
  <c r="AA908" i="381"/>
  <c r="U25" i="372" s="1"/>
  <c r="U15" i="372" s="1"/>
  <c r="AB908" i="381"/>
  <c r="U26" i="372" s="1"/>
  <c r="AO908" i="381"/>
  <c r="AQ908" i="381"/>
  <c r="AW908" i="381"/>
  <c r="U56" i="372" s="1"/>
  <c r="AX908" i="381"/>
  <c r="U57" i="372" s="1"/>
  <c r="AY908" i="381"/>
  <c r="U58" i="372" s="1"/>
  <c r="AZ908" i="381"/>
  <c r="U59" i="372" s="1"/>
  <c r="BA908" i="381"/>
  <c r="U60" i="372" s="1"/>
  <c r="BB908" i="381"/>
  <c r="U61" i="372" s="1"/>
  <c r="BC908" i="381"/>
  <c r="U62" i="372" s="1"/>
  <c r="BD908" i="381"/>
  <c r="U63" i="372" s="1"/>
  <c r="BE908" i="381"/>
  <c r="U64" i="372" s="1"/>
  <c r="BF908" i="381"/>
  <c r="U65" i="372" s="1"/>
  <c r="BG908" i="381"/>
  <c r="U66" i="372" s="1"/>
  <c r="BH908" i="381"/>
  <c r="U67" i="372" s="1"/>
  <c r="BI908" i="381"/>
  <c r="U68" i="372" s="1"/>
  <c r="BJ908" i="381"/>
  <c r="U69" i="372" s="1"/>
  <c r="BK908" i="381"/>
  <c r="U70" i="372" s="1"/>
  <c r="BL908" i="381"/>
  <c r="U71" i="372" s="1"/>
  <c r="BM908" i="381"/>
  <c r="U72" i="372" s="1"/>
  <c r="BN908" i="381"/>
  <c r="U73" i="372" s="1"/>
  <c r="BO908" i="381"/>
  <c r="BP908" i="381"/>
  <c r="U93" i="372" s="1"/>
  <c r="BQ908" i="381"/>
  <c r="U94" i="372" s="1"/>
  <c r="BR908" i="381"/>
  <c r="U95" i="372" s="1"/>
  <c r="BU908" i="381"/>
  <c r="BV908" i="381"/>
  <c r="U98" i="372" s="1"/>
  <c r="BW908" i="381"/>
  <c r="BX908" i="381"/>
  <c r="BY908" i="381"/>
  <c r="U74" i="372" s="1"/>
  <c r="BZ908" i="381"/>
  <c r="U75" i="372" s="1"/>
  <c r="CA908" i="381"/>
  <c r="U76" i="372" s="1"/>
  <c r="CB908" i="381"/>
  <c r="U77" i="372" s="1"/>
  <c r="CC908" i="381"/>
  <c r="U78" i="372" s="1"/>
  <c r="CD908" i="381"/>
  <c r="U79" i="372" s="1"/>
  <c r="CE908" i="381"/>
  <c r="U80" i="372" s="1"/>
  <c r="CF908" i="381"/>
  <c r="U81" i="372" s="1"/>
  <c r="CG908" i="381"/>
  <c r="U82" i="372" s="1"/>
  <c r="CH908" i="381"/>
  <c r="U83" i="372" s="1"/>
  <c r="CI908" i="381"/>
  <c r="U84" i="372" s="1"/>
  <c r="CJ908" i="381"/>
  <c r="U85" i="372" s="1"/>
  <c r="CS908" i="381"/>
  <c r="CT908" i="381"/>
  <c r="CU908" i="381"/>
  <c r="CV908" i="381"/>
  <c r="CW908" i="381"/>
  <c r="CX908" i="381"/>
  <c r="CY908" i="381"/>
  <c r="CZ908" i="381"/>
  <c r="DD908" i="381"/>
  <c r="DE908" i="381"/>
  <c r="DG908" i="381"/>
  <c r="DH908" i="381"/>
  <c r="DI908" i="381"/>
  <c r="DJ908" i="381"/>
  <c r="DK908" i="381"/>
  <c r="U122" i="372" s="1"/>
  <c r="DM908" i="381"/>
  <c r="U124" i="372" s="1"/>
  <c r="DO908" i="381"/>
  <c r="U126" i="372" s="1"/>
  <c r="DP908" i="381"/>
  <c r="U127" i="372" s="1"/>
  <c r="DW908" i="381"/>
  <c r="U135" i="372" s="1"/>
  <c r="DX908" i="381"/>
  <c r="U136" i="372" s="1"/>
  <c r="EI908" i="381"/>
  <c r="U107" i="372" s="1"/>
  <c r="EL908" i="381"/>
  <c r="U110" i="372" s="1"/>
  <c r="EM908" i="381"/>
  <c r="U111" i="372" s="1"/>
  <c r="EN908" i="381"/>
  <c r="U112" i="372" s="1"/>
  <c r="EQ908" i="381"/>
  <c r="U113" i="372" s="1"/>
  <c r="U116" i="372"/>
  <c r="FA908" i="381"/>
  <c r="U143" i="372" s="1"/>
  <c r="FB908" i="381"/>
  <c r="U144" i="372" s="1"/>
  <c r="FC908" i="381"/>
  <c r="U145" i="372" s="1"/>
  <c r="FD908" i="381"/>
  <c r="U146" i="372" s="1"/>
  <c r="FE908" i="381"/>
  <c r="U147" i="372" s="1"/>
  <c r="FF908" i="381"/>
  <c r="U148" i="372" s="1"/>
  <c r="FG908" i="381"/>
  <c r="U149" i="372" s="1"/>
  <c r="FH908" i="381"/>
  <c r="U150" i="372" s="1"/>
  <c r="FL908" i="381"/>
  <c r="U154" i="372" s="1"/>
  <c r="FM908" i="381"/>
  <c r="U155" i="372" s="1"/>
  <c r="FO908" i="381"/>
  <c r="U162" i="372" s="1"/>
  <c r="H848" i="381"/>
  <c r="T9" i="372" s="1"/>
  <c r="I848" i="381"/>
  <c r="T10" i="372" s="1"/>
  <c r="J848" i="381"/>
  <c r="T47" i="372" s="1"/>
  <c r="K848" i="381"/>
  <c r="T48" i="372" s="1"/>
  <c r="L848" i="381"/>
  <c r="T49" i="372" s="1"/>
  <c r="M848" i="381"/>
  <c r="T50" i="372" s="1"/>
  <c r="N848" i="381"/>
  <c r="O848" i="381"/>
  <c r="S848" i="381"/>
  <c r="T17" i="372" s="1"/>
  <c r="T848" i="381"/>
  <c r="T18" i="372" s="1"/>
  <c r="U848" i="381"/>
  <c r="T19" i="372" s="1"/>
  <c r="V848" i="381"/>
  <c r="T20" i="372" s="1"/>
  <c r="W848" i="381"/>
  <c r="T21" i="372" s="1"/>
  <c r="X848" i="381"/>
  <c r="T22" i="372" s="1"/>
  <c r="Y848" i="381"/>
  <c r="T23" i="372" s="1"/>
  <c r="Z848" i="381"/>
  <c r="T24" i="372" s="1"/>
  <c r="AA848" i="381"/>
  <c r="T25" i="372" s="1"/>
  <c r="T15" i="372" s="1"/>
  <c r="AB848" i="381"/>
  <c r="T26" i="372" s="1"/>
  <c r="AO848" i="381"/>
  <c r="AQ848" i="381"/>
  <c r="AW848" i="381"/>
  <c r="T56" i="372" s="1"/>
  <c r="AX848" i="381"/>
  <c r="T57" i="372" s="1"/>
  <c r="AY848" i="381"/>
  <c r="T58" i="372" s="1"/>
  <c r="AZ848" i="381"/>
  <c r="T59" i="372" s="1"/>
  <c r="BA848" i="381"/>
  <c r="T60" i="372" s="1"/>
  <c r="BB848" i="381"/>
  <c r="T61" i="372" s="1"/>
  <c r="BC848" i="381"/>
  <c r="T62" i="372" s="1"/>
  <c r="BD848" i="381"/>
  <c r="T63" i="372" s="1"/>
  <c r="BE848" i="381"/>
  <c r="T64" i="372" s="1"/>
  <c r="BF848" i="381"/>
  <c r="T65" i="372" s="1"/>
  <c r="BG848" i="381"/>
  <c r="T66" i="372" s="1"/>
  <c r="BH848" i="381"/>
  <c r="T67" i="372" s="1"/>
  <c r="BI848" i="381"/>
  <c r="T68" i="372" s="1"/>
  <c r="BJ848" i="381"/>
  <c r="T69" i="372" s="1"/>
  <c r="BK848" i="381"/>
  <c r="T70" i="372" s="1"/>
  <c r="BL848" i="381"/>
  <c r="T71" i="372" s="1"/>
  <c r="BM848" i="381"/>
  <c r="T72" i="372" s="1"/>
  <c r="BN848" i="381"/>
  <c r="T73" i="372" s="1"/>
  <c r="BO848" i="381"/>
  <c r="BQ848" i="381"/>
  <c r="T94" i="372" s="1"/>
  <c r="BR848" i="381"/>
  <c r="T95" i="372" s="1"/>
  <c r="BU848" i="381"/>
  <c r="BV848" i="381"/>
  <c r="T98" i="372" s="1"/>
  <c r="BW848" i="381"/>
  <c r="BX848" i="381"/>
  <c r="BY848" i="381"/>
  <c r="T74" i="372" s="1"/>
  <c r="BZ848" i="381"/>
  <c r="T75" i="372" s="1"/>
  <c r="CA848" i="381"/>
  <c r="T76" i="372" s="1"/>
  <c r="CB848" i="381"/>
  <c r="T77" i="372" s="1"/>
  <c r="CC848" i="381"/>
  <c r="T78" i="372" s="1"/>
  <c r="CD848" i="381"/>
  <c r="T79" i="372" s="1"/>
  <c r="CE848" i="381"/>
  <c r="T80" i="372" s="1"/>
  <c r="CF848" i="381"/>
  <c r="T81" i="372" s="1"/>
  <c r="CG848" i="381"/>
  <c r="T82" i="372" s="1"/>
  <c r="CH848" i="381"/>
  <c r="T83" i="372" s="1"/>
  <c r="CI848" i="381"/>
  <c r="T84" i="372" s="1"/>
  <c r="CJ848" i="381"/>
  <c r="T85" i="372" s="1"/>
  <c r="CS848" i="381"/>
  <c r="CT848" i="381"/>
  <c r="CU848" i="381"/>
  <c r="CV848" i="381"/>
  <c r="CW848" i="381"/>
  <c r="CX848" i="381"/>
  <c r="CY848" i="381"/>
  <c r="CZ848" i="381"/>
  <c r="DD848" i="381"/>
  <c r="DG848" i="381"/>
  <c r="DH848" i="381"/>
  <c r="DJ848" i="381"/>
  <c r="DL848" i="381"/>
  <c r="T123" i="372" s="1"/>
  <c r="DM848" i="381"/>
  <c r="T124" i="372" s="1"/>
  <c r="DO848" i="381"/>
  <c r="T126" i="372" s="1"/>
  <c r="DP848" i="381"/>
  <c r="T127" i="372" s="1"/>
  <c r="DW848" i="381"/>
  <c r="T135" i="372" s="1"/>
  <c r="DX848" i="381"/>
  <c r="T136" i="372" s="1"/>
  <c r="EL848" i="381"/>
  <c r="T110" i="372" s="1"/>
  <c r="EM848" i="381"/>
  <c r="T111" i="372" s="1"/>
  <c r="EN848" i="381"/>
  <c r="T112" i="372" s="1"/>
  <c r="EQ848" i="381"/>
  <c r="T113" i="372" s="1"/>
  <c r="T116" i="372"/>
  <c r="FA848" i="381"/>
  <c r="T143" i="372" s="1"/>
  <c r="FB848" i="381"/>
  <c r="T144" i="372" s="1"/>
  <c r="FC848" i="381"/>
  <c r="T145" i="372" s="1"/>
  <c r="FD848" i="381"/>
  <c r="T146" i="372" s="1"/>
  <c r="FF848" i="381"/>
  <c r="T148" i="372" s="1"/>
  <c r="FH848" i="381"/>
  <c r="T150" i="372" s="1"/>
  <c r="FI848" i="381"/>
  <c r="T151" i="372" s="1"/>
  <c r="FL848" i="381"/>
  <c r="T154" i="372" s="1"/>
  <c r="FM848" i="381"/>
  <c r="T155" i="372" s="1"/>
  <c r="FO848" i="381"/>
  <c r="T162" i="372" s="1"/>
  <c r="H805" i="381"/>
  <c r="S9" i="372" s="1"/>
  <c r="J805" i="381"/>
  <c r="S47" i="372" s="1"/>
  <c r="K805" i="381"/>
  <c r="S48" i="372" s="1"/>
  <c r="L805" i="381"/>
  <c r="S49" i="372" s="1"/>
  <c r="M805" i="381"/>
  <c r="S50" i="372" s="1"/>
  <c r="N805" i="381"/>
  <c r="O805" i="381"/>
  <c r="S805" i="381"/>
  <c r="S17" i="372" s="1"/>
  <c r="T805" i="381"/>
  <c r="S18" i="372" s="1"/>
  <c r="U805" i="381"/>
  <c r="S19" i="372" s="1"/>
  <c r="V805" i="381"/>
  <c r="S20" i="372" s="1"/>
  <c r="W805" i="381"/>
  <c r="S21" i="372" s="1"/>
  <c r="X805" i="381"/>
  <c r="S22" i="372" s="1"/>
  <c r="Y805" i="381"/>
  <c r="S23" i="372" s="1"/>
  <c r="Z805" i="381"/>
  <c r="S24" i="372" s="1"/>
  <c r="AA805" i="381"/>
  <c r="S25" i="372" s="1"/>
  <c r="S15" i="372" s="1"/>
  <c r="AB805" i="381"/>
  <c r="S26" i="372" s="1"/>
  <c r="AO805" i="381"/>
  <c r="AQ805" i="381"/>
  <c r="AW805" i="381"/>
  <c r="S56" i="372" s="1"/>
  <c r="AX805" i="381"/>
  <c r="S57" i="372" s="1"/>
  <c r="AY805" i="381"/>
  <c r="S58" i="372" s="1"/>
  <c r="AZ805" i="381"/>
  <c r="S59" i="372" s="1"/>
  <c r="BA805" i="381"/>
  <c r="S60" i="372" s="1"/>
  <c r="BB805" i="381"/>
  <c r="S61" i="372" s="1"/>
  <c r="BC805" i="381"/>
  <c r="S62" i="372" s="1"/>
  <c r="BD805" i="381"/>
  <c r="S63" i="372" s="1"/>
  <c r="BE805" i="381"/>
  <c r="S64" i="372" s="1"/>
  <c r="BF805" i="381"/>
  <c r="S65" i="372" s="1"/>
  <c r="BG805" i="381"/>
  <c r="S66" i="372" s="1"/>
  <c r="BH805" i="381"/>
  <c r="S67" i="372" s="1"/>
  <c r="BI805" i="381"/>
  <c r="S68" i="372" s="1"/>
  <c r="BJ805" i="381"/>
  <c r="S69" i="372" s="1"/>
  <c r="BK805" i="381"/>
  <c r="S70" i="372" s="1"/>
  <c r="BL805" i="381"/>
  <c r="S71" i="372" s="1"/>
  <c r="BM805" i="381"/>
  <c r="S72" i="372" s="1"/>
  <c r="BN805" i="381"/>
  <c r="S73" i="372" s="1"/>
  <c r="BO805" i="381"/>
  <c r="BP805" i="381"/>
  <c r="S93" i="372" s="1"/>
  <c r="BQ805" i="381"/>
  <c r="S94" i="372" s="1"/>
  <c r="BR805" i="381"/>
  <c r="S95" i="372" s="1"/>
  <c r="BU805" i="381"/>
  <c r="BV805" i="381"/>
  <c r="S98" i="372" s="1"/>
  <c r="BW805" i="381"/>
  <c r="BX805" i="381"/>
  <c r="BY805" i="381"/>
  <c r="S74" i="372" s="1"/>
  <c r="BZ805" i="381"/>
  <c r="S75" i="372" s="1"/>
  <c r="CA805" i="381"/>
  <c r="S76" i="372" s="1"/>
  <c r="CB805" i="381"/>
  <c r="S77" i="372" s="1"/>
  <c r="CC805" i="381"/>
  <c r="S78" i="372" s="1"/>
  <c r="CD805" i="381"/>
  <c r="S79" i="372" s="1"/>
  <c r="CE805" i="381"/>
  <c r="S80" i="372" s="1"/>
  <c r="CF805" i="381"/>
  <c r="S81" i="372" s="1"/>
  <c r="CG805" i="381"/>
  <c r="S82" i="372" s="1"/>
  <c r="CH805" i="381"/>
  <c r="S83" i="372" s="1"/>
  <c r="CI805" i="381"/>
  <c r="S84" i="372" s="1"/>
  <c r="CJ805" i="381"/>
  <c r="S85" i="372" s="1"/>
  <c r="CS805" i="381"/>
  <c r="CT805" i="381"/>
  <c r="CU805" i="381"/>
  <c r="CV805" i="381"/>
  <c r="CW805" i="381"/>
  <c r="CX805" i="381"/>
  <c r="CY805" i="381"/>
  <c r="CZ805" i="381"/>
  <c r="DD805" i="381"/>
  <c r="DF805" i="381"/>
  <c r="DG805" i="381"/>
  <c r="DH805" i="381"/>
  <c r="DI805" i="381"/>
  <c r="DJ805" i="381"/>
  <c r="DK805" i="381"/>
  <c r="S122" i="372" s="1"/>
  <c r="DM805" i="381"/>
  <c r="S124" i="372" s="1"/>
  <c r="DO805" i="381"/>
  <c r="S126" i="372" s="1"/>
  <c r="DP805" i="381"/>
  <c r="S127" i="372" s="1"/>
  <c r="DW805" i="381"/>
  <c r="S135" i="372" s="1"/>
  <c r="DX805" i="381"/>
  <c r="S136" i="372" s="1"/>
  <c r="EI805" i="381"/>
  <c r="S107" i="372" s="1"/>
  <c r="EK805" i="381"/>
  <c r="S109" i="372" s="1"/>
  <c r="EL805" i="381"/>
  <c r="S110" i="372" s="1"/>
  <c r="EM805" i="381"/>
  <c r="S111" i="372" s="1"/>
  <c r="EN805" i="381"/>
  <c r="S112" i="372" s="1"/>
  <c r="EQ805" i="381"/>
  <c r="S113" i="372" s="1"/>
  <c r="S116" i="372"/>
  <c r="FA805" i="381"/>
  <c r="S143" i="372" s="1"/>
  <c r="FB805" i="381"/>
  <c r="S144" i="372" s="1"/>
  <c r="FC805" i="381"/>
  <c r="S145" i="372" s="1"/>
  <c r="FD805" i="381"/>
  <c r="S146" i="372" s="1"/>
  <c r="FE805" i="381"/>
  <c r="S147" i="372" s="1"/>
  <c r="FF805" i="381"/>
  <c r="S148" i="372" s="1"/>
  <c r="FG805" i="381"/>
  <c r="S149" i="372" s="1"/>
  <c r="FL805" i="381"/>
  <c r="S154" i="372" s="1"/>
  <c r="FM805" i="381"/>
  <c r="S155" i="372" s="1"/>
  <c r="FN805" i="381"/>
  <c r="S156" i="372" s="1"/>
  <c r="R9" i="372"/>
  <c r="R47" i="372"/>
  <c r="R48" i="372"/>
  <c r="R49" i="372"/>
  <c r="R50" i="372"/>
  <c r="R17" i="372"/>
  <c r="R18" i="372"/>
  <c r="R19" i="372"/>
  <c r="R20" i="372"/>
  <c r="R21" i="372"/>
  <c r="R22" i="372"/>
  <c r="R23" i="372"/>
  <c r="R24" i="372"/>
  <c r="R25" i="372"/>
  <c r="R15" i="372" s="1"/>
  <c r="R26" i="372"/>
  <c r="R56" i="372"/>
  <c r="R57" i="372"/>
  <c r="R58" i="372"/>
  <c r="R59" i="372"/>
  <c r="R60" i="372"/>
  <c r="R61" i="372"/>
  <c r="R62" i="372"/>
  <c r="R63" i="372"/>
  <c r="R64" i="372"/>
  <c r="R65" i="372"/>
  <c r="R66" i="372"/>
  <c r="R67" i="372"/>
  <c r="R68" i="372"/>
  <c r="R69" i="372"/>
  <c r="R70" i="372"/>
  <c r="R71" i="372"/>
  <c r="R72" i="372"/>
  <c r="R73" i="372"/>
  <c r="R93" i="372"/>
  <c r="R94" i="372"/>
  <c r="R95" i="372"/>
  <c r="R98" i="372"/>
  <c r="R74" i="372"/>
  <c r="R75" i="372"/>
  <c r="R76" i="372"/>
  <c r="R77" i="372"/>
  <c r="R78" i="372"/>
  <c r="R79" i="372"/>
  <c r="R80" i="372"/>
  <c r="R81" i="372"/>
  <c r="R82" i="372"/>
  <c r="R83" i="372"/>
  <c r="R84" i="372"/>
  <c r="R85" i="372"/>
  <c r="R122" i="372"/>
  <c r="R123" i="372"/>
  <c r="R124" i="372"/>
  <c r="R126" i="372"/>
  <c r="R127" i="372"/>
  <c r="R135" i="372"/>
  <c r="R136" i="372"/>
  <c r="R107" i="372"/>
  <c r="R110" i="372"/>
  <c r="R111" i="372"/>
  <c r="R112" i="372"/>
  <c r="R113" i="372"/>
  <c r="R116" i="372"/>
  <c r="R143" i="372"/>
  <c r="R144" i="372"/>
  <c r="R145" i="372"/>
  <c r="R146" i="372"/>
  <c r="R147" i="372"/>
  <c r="R148" i="372"/>
  <c r="R149" i="372"/>
  <c r="R150" i="372"/>
  <c r="R154" i="372"/>
  <c r="R155" i="372"/>
  <c r="R156" i="372"/>
  <c r="R162" i="372"/>
  <c r="AS680" i="381"/>
  <c r="AT680" i="381"/>
  <c r="AS681" i="381"/>
  <c r="AT681" i="381"/>
  <c r="AS682" i="381"/>
  <c r="AT682" i="381"/>
  <c r="AS683" i="381"/>
  <c r="AT683" i="381"/>
  <c r="AS684" i="381"/>
  <c r="AT684" i="381"/>
  <c r="AS685" i="381"/>
  <c r="AT685" i="381"/>
  <c r="AS686" i="381"/>
  <c r="AT686" i="381"/>
  <c r="AS687" i="381"/>
  <c r="AT687" i="381"/>
  <c r="AS688" i="381"/>
  <c r="AT688" i="381"/>
  <c r="AS689" i="381"/>
  <c r="AT689" i="381"/>
  <c r="AS690" i="381"/>
  <c r="AT690" i="381"/>
  <c r="AS691" i="381"/>
  <c r="AT691" i="381"/>
  <c r="AS692" i="381"/>
  <c r="AT692" i="381"/>
  <c r="AS693" i="381"/>
  <c r="AT693" i="381"/>
  <c r="AS694" i="381"/>
  <c r="AT694" i="381"/>
  <c r="AS695" i="381"/>
  <c r="AT695" i="381"/>
  <c r="AS696" i="381"/>
  <c r="AT696" i="381"/>
  <c r="AS697" i="381"/>
  <c r="AT697" i="381"/>
  <c r="AS698" i="381"/>
  <c r="AT698" i="381"/>
  <c r="AS699" i="381"/>
  <c r="AT699" i="381"/>
  <c r="AS700" i="381"/>
  <c r="AT700" i="381"/>
  <c r="AS701" i="381"/>
  <c r="AT701" i="381"/>
  <c r="AS702" i="381"/>
  <c r="AT702" i="381"/>
  <c r="AS703" i="381"/>
  <c r="AT703" i="381"/>
  <c r="AS704" i="381"/>
  <c r="AT704" i="381"/>
  <c r="AS705" i="381"/>
  <c r="AT705" i="381"/>
  <c r="AS706" i="381"/>
  <c r="AT706" i="381"/>
  <c r="AS707" i="381"/>
  <c r="AT707" i="381"/>
  <c r="AS708" i="381"/>
  <c r="AT708" i="381"/>
  <c r="AS709" i="381"/>
  <c r="AT709" i="381"/>
  <c r="AS710" i="381"/>
  <c r="AT710" i="381"/>
  <c r="AS711" i="381"/>
  <c r="AT711" i="381"/>
  <c r="AS712" i="381"/>
  <c r="AT712" i="381"/>
  <c r="AS713" i="381"/>
  <c r="AS714" i="381"/>
  <c r="AS715" i="381"/>
  <c r="AS716" i="381"/>
  <c r="AS717" i="381"/>
  <c r="AT717" i="381"/>
  <c r="AS718" i="381"/>
  <c r="AS719" i="381"/>
  <c r="AT719" i="381"/>
  <c r="AS720" i="381"/>
  <c r="AS721" i="381"/>
  <c r="AS722" i="381"/>
  <c r="AT722" i="381"/>
  <c r="AS723" i="381"/>
  <c r="AS724" i="381"/>
  <c r="AS669" i="381"/>
  <c r="AT669" i="381"/>
  <c r="AS670" i="381"/>
  <c r="AT670" i="381"/>
  <c r="AS671" i="381"/>
  <c r="AT671" i="381"/>
  <c r="AS672" i="381"/>
  <c r="AT672" i="381"/>
  <c r="AS673" i="381"/>
  <c r="AT673" i="381"/>
  <c r="AS675" i="381"/>
  <c r="AT675" i="381"/>
  <c r="AS676" i="381"/>
  <c r="AT676" i="381"/>
  <c r="AS677" i="381"/>
  <c r="AT677" i="381"/>
  <c r="AS678" i="381"/>
  <c r="AT678" i="381"/>
  <c r="AS679" i="381"/>
  <c r="AT679" i="381"/>
  <c r="AS663" i="381"/>
  <c r="AT663" i="381"/>
  <c r="AS664" i="381"/>
  <c r="AT664" i="381"/>
  <c r="AS665" i="381"/>
  <c r="AT665" i="381"/>
  <c r="AS666" i="381"/>
  <c r="AT666" i="381"/>
  <c r="AS667" i="381"/>
  <c r="AT667" i="381"/>
  <c r="AS668" i="381"/>
  <c r="AT668" i="381"/>
  <c r="Q9" i="372"/>
  <c r="Q10" i="372"/>
  <c r="Q47" i="372"/>
  <c r="Q48" i="372"/>
  <c r="Q49" i="372"/>
  <c r="Q50" i="372"/>
  <c r="Q17" i="372"/>
  <c r="Q18" i="372"/>
  <c r="Q19" i="372"/>
  <c r="Q20" i="372"/>
  <c r="Q21" i="372"/>
  <c r="Q22" i="372"/>
  <c r="Q23" i="372"/>
  <c r="Q24" i="372"/>
  <c r="Q25" i="372"/>
  <c r="Q15" i="372" s="1"/>
  <c r="Q26" i="372"/>
  <c r="Q56" i="372"/>
  <c r="Q57" i="372"/>
  <c r="Q58" i="372"/>
  <c r="Q59" i="372"/>
  <c r="Q60" i="372"/>
  <c r="Q61" i="372"/>
  <c r="Q62" i="372"/>
  <c r="Q63" i="372"/>
  <c r="Q64" i="372"/>
  <c r="Q65" i="372"/>
  <c r="Q66" i="372"/>
  <c r="Q67" i="372"/>
  <c r="Q68" i="372"/>
  <c r="Q69" i="372"/>
  <c r="Q70" i="372"/>
  <c r="Q71" i="372"/>
  <c r="Q72" i="372"/>
  <c r="Q73" i="372"/>
  <c r="Q94" i="372"/>
  <c r="Q95" i="372"/>
  <c r="Q98" i="372"/>
  <c r="Q74" i="372"/>
  <c r="Q75" i="372"/>
  <c r="Q76" i="372"/>
  <c r="Q77" i="372"/>
  <c r="Q78" i="372"/>
  <c r="Q79" i="372"/>
  <c r="Q80" i="372"/>
  <c r="Q81" i="372"/>
  <c r="Q82" i="372"/>
  <c r="Q83" i="372"/>
  <c r="Q84" i="372"/>
  <c r="Q85" i="372"/>
  <c r="Q122" i="372"/>
  <c r="Q123" i="372"/>
  <c r="Q124" i="372"/>
  <c r="Q125" i="372"/>
  <c r="Q126" i="372"/>
  <c r="Q127" i="372"/>
  <c r="Q136" i="372"/>
  <c r="Q107" i="372"/>
  <c r="Q110" i="372"/>
  <c r="Q111" i="372"/>
  <c r="Q112" i="372"/>
  <c r="Q113" i="372"/>
  <c r="Q116" i="372"/>
  <c r="Q143" i="372"/>
  <c r="Q144" i="372"/>
  <c r="Q145" i="372"/>
  <c r="Q146" i="372"/>
  <c r="Q147" i="372"/>
  <c r="Q148" i="372"/>
  <c r="Q149" i="372"/>
  <c r="Q150" i="372"/>
  <c r="Q151" i="372"/>
  <c r="Q155" i="372"/>
  <c r="H611" i="381"/>
  <c r="P9" i="372" s="1"/>
  <c r="J611" i="381"/>
  <c r="P47" i="372" s="1"/>
  <c r="K611" i="381"/>
  <c r="P48" i="372" s="1"/>
  <c r="L611" i="381"/>
  <c r="P49" i="372" s="1"/>
  <c r="M611" i="381"/>
  <c r="P50" i="372" s="1"/>
  <c r="N611" i="381"/>
  <c r="O611" i="381"/>
  <c r="S611" i="381"/>
  <c r="P17" i="372" s="1"/>
  <c r="T611" i="381"/>
  <c r="P18" i="372" s="1"/>
  <c r="U611" i="381"/>
  <c r="P19" i="372" s="1"/>
  <c r="V611" i="381"/>
  <c r="P20" i="372" s="1"/>
  <c r="W611" i="381"/>
  <c r="P21" i="372" s="1"/>
  <c r="X611" i="381"/>
  <c r="P22" i="372" s="1"/>
  <c r="Y611" i="381"/>
  <c r="P23" i="372" s="1"/>
  <c r="Z611" i="381"/>
  <c r="P24" i="372" s="1"/>
  <c r="AA611" i="381"/>
  <c r="P25" i="372" s="1"/>
  <c r="P15" i="372" s="1"/>
  <c r="AB611" i="381"/>
  <c r="P26" i="372" s="1"/>
  <c r="AO611" i="381"/>
  <c r="P43" i="372" s="1"/>
  <c r="AQ611" i="381"/>
  <c r="AW611" i="381"/>
  <c r="P56" i="372" s="1"/>
  <c r="AX611" i="381"/>
  <c r="P57" i="372" s="1"/>
  <c r="AY611" i="381"/>
  <c r="P58" i="372" s="1"/>
  <c r="AZ611" i="381"/>
  <c r="P59" i="372" s="1"/>
  <c r="BA611" i="381"/>
  <c r="P60" i="372" s="1"/>
  <c r="BB611" i="381"/>
  <c r="P61" i="372" s="1"/>
  <c r="BC611" i="381"/>
  <c r="P62" i="372" s="1"/>
  <c r="BD611" i="381"/>
  <c r="P63" i="372" s="1"/>
  <c r="BE611" i="381"/>
  <c r="P64" i="372" s="1"/>
  <c r="BF611" i="381"/>
  <c r="P65" i="372" s="1"/>
  <c r="BG611" i="381"/>
  <c r="P66" i="372" s="1"/>
  <c r="BH611" i="381"/>
  <c r="P67" i="372" s="1"/>
  <c r="BI611" i="381"/>
  <c r="P68" i="372" s="1"/>
  <c r="BJ611" i="381"/>
  <c r="P69" i="372" s="1"/>
  <c r="BK611" i="381"/>
  <c r="P70" i="372" s="1"/>
  <c r="BL611" i="381"/>
  <c r="P71" i="372" s="1"/>
  <c r="BM611" i="381"/>
  <c r="P72" i="372" s="1"/>
  <c r="BN611" i="381"/>
  <c r="P73" i="372" s="1"/>
  <c r="BO611" i="381"/>
  <c r="BP611" i="381"/>
  <c r="P93" i="372" s="1"/>
  <c r="BQ611" i="381"/>
  <c r="P94" i="372" s="1"/>
  <c r="BR611" i="381"/>
  <c r="P95" i="372" s="1"/>
  <c r="BU611" i="381"/>
  <c r="BV611" i="381"/>
  <c r="P98" i="372" s="1"/>
  <c r="BW611" i="381"/>
  <c r="BX611" i="381"/>
  <c r="BY611" i="381"/>
  <c r="P74" i="372" s="1"/>
  <c r="BZ611" i="381"/>
  <c r="P75" i="372" s="1"/>
  <c r="CA611" i="381"/>
  <c r="P76" i="372" s="1"/>
  <c r="CB611" i="381"/>
  <c r="P77" i="372" s="1"/>
  <c r="CC611" i="381"/>
  <c r="P78" i="372" s="1"/>
  <c r="CD611" i="381"/>
  <c r="P79" i="372" s="1"/>
  <c r="CE611" i="381"/>
  <c r="P80" i="372" s="1"/>
  <c r="CF611" i="381"/>
  <c r="P81" i="372" s="1"/>
  <c r="CG611" i="381"/>
  <c r="P82" i="372" s="1"/>
  <c r="CH611" i="381"/>
  <c r="P83" i="372" s="1"/>
  <c r="CI611" i="381"/>
  <c r="P84" i="372" s="1"/>
  <c r="CJ611" i="381"/>
  <c r="P85" i="372" s="1"/>
  <c r="CS611" i="381"/>
  <c r="CT611" i="381"/>
  <c r="CU611" i="381"/>
  <c r="CV611" i="381"/>
  <c r="CW611" i="381"/>
  <c r="CX611" i="381"/>
  <c r="CY611" i="381"/>
  <c r="CZ611" i="381"/>
  <c r="DD611" i="381"/>
  <c r="DE611" i="381"/>
  <c r="DF611" i="381"/>
  <c r="DG611" i="381"/>
  <c r="DI611" i="381"/>
  <c r="DJ611" i="381"/>
  <c r="DK611" i="381"/>
  <c r="P122" i="372" s="1"/>
  <c r="DL611" i="381"/>
  <c r="P123" i="372" s="1"/>
  <c r="DM611" i="381"/>
  <c r="P124" i="372" s="1"/>
  <c r="DO611" i="381"/>
  <c r="P126" i="372" s="1"/>
  <c r="DP611" i="381"/>
  <c r="P127" i="372" s="1"/>
  <c r="DW611" i="381"/>
  <c r="P135" i="372" s="1"/>
  <c r="DX611" i="381"/>
  <c r="P136" i="372" s="1"/>
  <c r="EI611" i="381"/>
  <c r="P107" i="372" s="1"/>
  <c r="EJ611" i="381"/>
  <c r="P108" i="372" s="1"/>
  <c r="EK611" i="381"/>
  <c r="P109" i="372" s="1"/>
  <c r="EL611" i="381"/>
  <c r="P110" i="372" s="1"/>
  <c r="EM611" i="381"/>
  <c r="P111" i="372" s="1"/>
  <c r="EN611" i="381"/>
  <c r="P112" i="372" s="1"/>
  <c r="EQ611" i="381"/>
  <c r="P113" i="372" s="1"/>
  <c r="P116" i="372"/>
  <c r="P143" i="372"/>
  <c r="FB611" i="381"/>
  <c r="P144" i="372" s="1"/>
  <c r="FC611" i="381"/>
  <c r="P145" i="372" s="1"/>
  <c r="FD611" i="381"/>
  <c r="P146" i="372" s="1"/>
  <c r="FE611" i="381"/>
  <c r="P147" i="372" s="1"/>
  <c r="FF611" i="381"/>
  <c r="P148" i="372" s="1"/>
  <c r="FG611" i="381"/>
  <c r="P149" i="372" s="1"/>
  <c r="FH611" i="381"/>
  <c r="P150" i="372" s="1"/>
  <c r="FI611" i="381"/>
  <c r="P151" i="372" s="1"/>
  <c r="FM611" i="381"/>
  <c r="P155" i="372" s="1"/>
  <c r="FN611" i="381"/>
  <c r="P156" i="372" s="1"/>
  <c r="FO611" i="381"/>
  <c r="P162" i="372" s="1"/>
  <c r="FW611" i="381"/>
  <c r="O9" i="372"/>
  <c r="O47" i="372"/>
  <c r="O48" i="372"/>
  <c r="O49" i="372"/>
  <c r="O50" i="372"/>
  <c r="O17" i="372"/>
  <c r="O18" i="372"/>
  <c r="O19" i="372"/>
  <c r="O20" i="372"/>
  <c r="O21" i="372"/>
  <c r="O22" i="372"/>
  <c r="O23" i="372"/>
  <c r="O24" i="372"/>
  <c r="O25" i="372"/>
  <c r="O15" i="372" s="1"/>
  <c r="O26" i="372"/>
  <c r="O56" i="372"/>
  <c r="O57" i="372"/>
  <c r="O58" i="372"/>
  <c r="O59" i="372"/>
  <c r="O60" i="372"/>
  <c r="O61" i="372"/>
  <c r="O62" i="372"/>
  <c r="O63" i="372"/>
  <c r="O64" i="372"/>
  <c r="O65" i="372"/>
  <c r="O66" i="372"/>
  <c r="O67" i="372"/>
  <c r="O68" i="372"/>
  <c r="O69" i="372"/>
  <c r="O70" i="372"/>
  <c r="O71" i="372"/>
  <c r="O72" i="372"/>
  <c r="O73" i="372"/>
  <c r="O93" i="372"/>
  <c r="O94" i="372"/>
  <c r="O95" i="372"/>
  <c r="O98" i="372"/>
  <c r="O74" i="372"/>
  <c r="O75" i="372"/>
  <c r="O76" i="372"/>
  <c r="O77" i="372"/>
  <c r="O78" i="372"/>
  <c r="O79" i="372"/>
  <c r="O80" i="372"/>
  <c r="O81" i="372"/>
  <c r="O82" i="372"/>
  <c r="O83" i="372"/>
  <c r="O84" i="372"/>
  <c r="O85" i="372"/>
  <c r="O122" i="372"/>
  <c r="O123" i="372"/>
  <c r="O124" i="372"/>
  <c r="O126" i="372"/>
  <c r="O127" i="372"/>
  <c r="O135" i="372"/>
  <c r="O136" i="372"/>
  <c r="O107" i="372"/>
  <c r="O110" i="372"/>
  <c r="O111" i="372"/>
  <c r="O112" i="372"/>
  <c r="O113" i="372"/>
  <c r="O116" i="372"/>
  <c r="O143" i="372"/>
  <c r="O144" i="372"/>
  <c r="O145" i="372"/>
  <c r="O146" i="372"/>
  <c r="O147" i="372"/>
  <c r="O148" i="372"/>
  <c r="O150" i="372"/>
  <c r="O151" i="372"/>
  <c r="O153" i="372"/>
  <c r="O154" i="372"/>
  <c r="O162" i="372"/>
  <c r="H505" i="381"/>
  <c r="N9" i="372" s="1"/>
  <c r="I505" i="381"/>
  <c r="N10" i="372" s="1"/>
  <c r="J505" i="381"/>
  <c r="N47" i="372" s="1"/>
  <c r="K505" i="381"/>
  <c r="N48" i="372" s="1"/>
  <c r="L505" i="381"/>
  <c r="N49" i="372" s="1"/>
  <c r="M505" i="381"/>
  <c r="N50" i="372" s="1"/>
  <c r="N505" i="381"/>
  <c r="O505" i="381"/>
  <c r="S505" i="381"/>
  <c r="N17" i="372" s="1"/>
  <c r="T505" i="381"/>
  <c r="N18" i="372" s="1"/>
  <c r="U505" i="381"/>
  <c r="N19" i="372" s="1"/>
  <c r="V505" i="381"/>
  <c r="N20" i="372" s="1"/>
  <c r="W505" i="381"/>
  <c r="N21" i="372" s="1"/>
  <c r="X505" i="381"/>
  <c r="N22" i="372" s="1"/>
  <c r="Y505" i="381"/>
  <c r="N23" i="372" s="1"/>
  <c r="Z505" i="381"/>
  <c r="N24" i="372" s="1"/>
  <c r="AA505" i="381"/>
  <c r="N25" i="372" s="1"/>
  <c r="N15" i="372" s="1"/>
  <c r="AB505" i="381"/>
  <c r="N26" i="372" s="1"/>
  <c r="AO505" i="381"/>
  <c r="AQ505" i="381"/>
  <c r="N45" i="372" s="1"/>
  <c r="AW505" i="381"/>
  <c r="N56" i="372" s="1"/>
  <c r="AX505" i="381"/>
  <c r="N57" i="372" s="1"/>
  <c r="AY505" i="381"/>
  <c r="N58" i="372" s="1"/>
  <c r="AZ505" i="381"/>
  <c r="N59" i="372" s="1"/>
  <c r="BA505" i="381"/>
  <c r="N60" i="372" s="1"/>
  <c r="BB505" i="381"/>
  <c r="N61" i="372" s="1"/>
  <c r="BC505" i="381"/>
  <c r="N62" i="372" s="1"/>
  <c r="BD505" i="381"/>
  <c r="N63" i="372" s="1"/>
  <c r="BE505" i="381"/>
  <c r="N64" i="372" s="1"/>
  <c r="BF505" i="381"/>
  <c r="N65" i="372" s="1"/>
  <c r="BG505" i="381"/>
  <c r="N66" i="372" s="1"/>
  <c r="BH505" i="381"/>
  <c r="N67" i="372" s="1"/>
  <c r="BI505" i="381"/>
  <c r="N68" i="372" s="1"/>
  <c r="BJ505" i="381"/>
  <c r="N69" i="372" s="1"/>
  <c r="BK505" i="381"/>
  <c r="N70" i="372" s="1"/>
  <c r="BL505" i="381"/>
  <c r="N71" i="372" s="1"/>
  <c r="BM505" i="381"/>
  <c r="N72" i="372" s="1"/>
  <c r="BN505" i="381"/>
  <c r="N73" i="372" s="1"/>
  <c r="BO505" i="381"/>
  <c r="BP505" i="381"/>
  <c r="N93" i="372" s="1"/>
  <c r="BQ505" i="381"/>
  <c r="N94" i="372" s="1"/>
  <c r="BR505" i="381"/>
  <c r="N95" i="372" s="1"/>
  <c r="N98" i="372"/>
  <c r="N74" i="372"/>
  <c r="N75" i="372"/>
  <c r="N76" i="372"/>
  <c r="N77" i="372"/>
  <c r="N78" i="372"/>
  <c r="N79" i="372"/>
  <c r="N80" i="372"/>
  <c r="N81" i="372"/>
  <c r="N82" i="372"/>
  <c r="N83" i="372"/>
  <c r="N84" i="372"/>
  <c r="N85" i="372"/>
  <c r="N122" i="372"/>
  <c r="N123" i="372"/>
  <c r="N126" i="372"/>
  <c r="N127" i="372"/>
  <c r="N135" i="372"/>
  <c r="N136" i="372"/>
  <c r="N107" i="372"/>
  <c r="N110" i="372"/>
  <c r="N111" i="372"/>
  <c r="N112" i="372"/>
  <c r="N113" i="372"/>
  <c r="N116" i="372"/>
  <c r="FA505" i="381"/>
  <c r="N143" i="372" s="1"/>
  <c r="FB505" i="381"/>
  <c r="N144" i="372" s="1"/>
  <c r="FC505" i="381"/>
  <c r="N145" i="372" s="1"/>
  <c r="FD505" i="381"/>
  <c r="N146" i="372" s="1"/>
  <c r="FE505" i="381"/>
  <c r="N147" i="372" s="1"/>
  <c r="FF505" i="381"/>
  <c r="N148" i="372" s="1"/>
  <c r="FH505" i="381"/>
  <c r="N150" i="372" s="1"/>
  <c r="FI505" i="381"/>
  <c r="N151" i="372" s="1"/>
  <c r="FK505" i="381"/>
  <c r="N153" i="372" s="1"/>
  <c r="FL505" i="381"/>
  <c r="N154" i="372" s="1"/>
  <c r="FM505" i="381"/>
  <c r="N155" i="372" s="1"/>
  <c r="FN505" i="381"/>
  <c r="N156" i="372" s="1"/>
  <c r="FO505" i="381"/>
  <c r="N162" i="372" s="1"/>
  <c r="H431" i="381"/>
  <c r="M9" i="372" s="1"/>
  <c r="J431" i="381"/>
  <c r="M47" i="372" s="1"/>
  <c r="K431" i="381"/>
  <c r="M48" i="372" s="1"/>
  <c r="L431" i="381"/>
  <c r="M49" i="372" s="1"/>
  <c r="M431" i="381"/>
  <c r="M50" i="372" s="1"/>
  <c r="N431" i="381"/>
  <c r="O431" i="381"/>
  <c r="S431" i="381"/>
  <c r="M17" i="372" s="1"/>
  <c r="T431" i="381"/>
  <c r="M18" i="372" s="1"/>
  <c r="U431" i="381"/>
  <c r="M19" i="372" s="1"/>
  <c r="V431" i="381"/>
  <c r="M20" i="372" s="1"/>
  <c r="W431" i="381"/>
  <c r="M21" i="372" s="1"/>
  <c r="X431" i="381"/>
  <c r="M22" i="372" s="1"/>
  <c r="Y431" i="381"/>
  <c r="M23" i="372" s="1"/>
  <c r="Z431" i="381"/>
  <c r="M24" i="372" s="1"/>
  <c r="AA431" i="381"/>
  <c r="M25" i="372" s="1"/>
  <c r="M15" i="372" s="1"/>
  <c r="AB431" i="381"/>
  <c r="M26" i="372" s="1"/>
  <c r="AO431" i="381"/>
  <c r="AQ431" i="381"/>
  <c r="AW431" i="381"/>
  <c r="M56" i="372" s="1"/>
  <c r="AX431" i="381"/>
  <c r="M57" i="372" s="1"/>
  <c r="AY431" i="381"/>
  <c r="M58" i="372" s="1"/>
  <c r="AZ431" i="381"/>
  <c r="M59" i="372" s="1"/>
  <c r="BA431" i="381"/>
  <c r="M60" i="372" s="1"/>
  <c r="BB431" i="381"/>
  <c r="M61" i="372" s="1"/>
  <c r="BC431" i="381"/>
  <c r="M62" i="372" s="1"/>
  <c r="BD431" i="381"/>
  <c r="M63" i="372" s="1"/>
  <c r="BE431" i="381"/>
  <c r="M64" i="372" s="1"/>
  <c r="BF431" i="381"/>
  <c r="M65" i="372" s="1"/>
  <c r="BG431" i="381"/>
  <c r="M66" i="372" s="1"/>
  <c r="BH431" i="381"/>
  <c r="M67" i="372" s="1"/>
  <c r="BI431" i="381"/>
  <c r="M68" i="372" s="1"/>
  <c r="BJ431" i="381"/>
  <c r="M69" i="372" s="1"/>
  <c r="BK431" i="381"/>
  <c r="M70" i="372" s="1"/>
  <c r="BL431" i="381"/>
  <c r="M71" i="372" s="1"/>
  <c r="BM431" i="381"/>
  <c r="M72" i="372" s="1"/>
  <c r="BN431" i="381"/>
  <c r="M73" i="372" s="1"/>
  <c r="BO431" i="381"/>
  <c r="BP431" i="381"/>
  <c r="M93" i="372" s="1"/>
  <c r="BQ431" i="381"/>
  <c r="M94" i="372" s="1"/>
  <c r="BR431" i="381"/>
  <c r="M95" i="372" s="1"/>
  <c r="M98" i="372"/>
  <c r="M74" i="372"/>
  <c r="M75" i="372"/>
  <c r="M76" i="372"/>
  <c r="M77" i="372"/>
  <c r="M78" i="372"/>
  <c r="M79" i="372"/>
  <c r="M80" i="372"/>
  <c r="M81" i="372"/>
  <c r="M82" i="372"/>
  <c r="M83" i="372"/>
  <c r="M84" i="372"/>
  <c r="M85" i="372"/>
  <c r="M126" i="372"/>
  <c r="M127" i="372"/>
  <c r="M135" i="372"/>
  <c r="M136" i="372"/>
  <c r="M107" i="372"/>
  <c r="M110" i="372"/>
  <c r="M111" i="372"/>
  <c r="M112" i="372"/>
  <c r="M113" i="372"/>
  <c r="M116" i="372"/>
  <c r="FA431" i="381"/>
  <c r="M143" i="372" s="1"/>
  <c r="FB431" i="381"/>
  <c r="M144" i="372" s="1"/>
  <c r="FC431" i="381"/>
  <c r="M145" i="372" s="1"/>
  <c r="FD431" i="381"/>
  <c r="M146" i="372" s="1"/>
  <c r="FE431" i="381"/>
  <c r="M147" i="372" s="1"/>
  <c r="FF431" i="381"/>
  <c r="M148" i="372" s="1"/>
  <c r="FG431" i="381"/>
  <c r="M149" i="372" s="1"/>
  <c r="FH431" i="381"/>
  <c r="M150" i="372" s="1"/>
  <c r="FJ431" i="381"/>
  <c r="M152" i="372" s="1"/>
  <c r="FM431" i="381"/>
  <c r="M155" i="372" s="1"/>
  <c r="FN431" i="381"/>
  <c r="M156" i="372" s="1"/>
  <c r="FO431" i="381"/>
  <c r="M162" i="372" s="1"/>
  <c r="FW431" i="381"/>
  <c r="L9" i="372"/>
  <c r="L47" i="372"/>
  <c r="L49" i="372"/>
  <c r="L50" i="372"/>
  <c r="L17" i="372"/>
  <c r="L18" i="372"/>
  <c r="L19" i="372"/>
  <c r="L20" i="372"/>
  <c r="L21" i="372"/>
  <c r="L22" i="372"/>
  <c r="L23" i="372"/>
  <c r="L24" i="372"/>
  <c r="L25" i="372"/>
  <c r="L15" i="372" s="1"/>
  <c r="L26" i="372"/>
  <c r="L56" i="372"/>
  <c r="L57" i="372"/>
  <c r="L58" i="372"/>
  <c r="L59" i="372"/>
  <c r="L60" i="372"/>
  <c r="L61" i="372"/>
  <c r="L62" i="372"/>
  <c r="L63" i="372"/>
  <c r="L64" i="372"/>
  <c r="L65" i="372"/>
  <c r="L66" i="372"/>
  <c r="L67" i="372"/>
  <c r="L68" i="372"/>
  <c r="L69" i="372"/>
  <c r="L70" i="372"/>
  <c r="L71" i="372"/>
  <c r="L72" i="372"/>
  <c r="L73" i="372"/>
  <c r="L93" i="372"/>
  <c r="L94" i="372"/>
  <c r="L95" i="372"/>
  <c r="L98" i="372"/>
  <c r="L74" i="372"/>
  <c r="L75" i="372"/>
  <c r="L76" i="372"/>
  <c r="L77" i="372"/>
  <c r="L78" i="372"/>
  <c r="L79" i="372"/>
  <c r="L80" i="372"/>
  <c r="L81" i="372"/>
  <c r="L82" i="372"/>
  <c r="L83" i="372"/>
  <c r="L84" i="372"/>
  <c r="L85" i="372"/>
  <c r="L122" i="372"/>
  <c r="L123" i="372"/>
  <c r="L124" i="372"/>
  <c r="L125" i="372"/>
  <c r="L126" i="372"/>
  <c r="L127" i="372"/>
  <c r="L135" i="372"/>
  <c r="L136" i="372"/>
  <c r="L107" i="372"/>
  <c r="L108" i="372"/>
  <c r="L110" i="372"/>
  <c r="L111" i="372"/>
  <c r="L112" i="372"/>
  <c r="L113" i="372"/>
  <c r="L116" i="372"/>
  <c r="L143" i="372"/>
  <c r="L144" i="372"/>
  <c r="L145" i="372"/>
  <c r="L146" i="372"/>
  <c r="L147" i="372"/>
  <c r="L148" i="372"/>
  <c r="L149" i="372"/>
  <c r="L150" i="372"/>
  <c r="L151" i="372"/>
  <c r="L153" i="372"/>
  <c r="L154" i="372"/>
  <c r="L155" i="372"/>
  <c r="L162" i="372"/>
  <c r="H323" i="381"/>
  <c r="K9" i="372" s="1"/>
  <c r="J323" i="381"/>
  <c r="K47" i="372" s="1"/>
  <c r="K323" i="381"/>
  <c r="K48" i="372" s="1"/>
  <c r="L323" i="381"/>
  <c r="K49" i="372" s="1"/>
  <c r="M323" i="381"/>
  <c r="K50" i="372" s="1"/>
  <c r="N323" i="381"/>
  <c r="O323" i="381"/>
  <c r="S323" i="381"/>
  <c r="K17" i="372" s="1"/>
  <c r="T323" i="381"/>
  <c r="K18" i="372" s="1"/>
  <c r="U323" i="381"/>
  <c r="K19" i="372" s="1"/>
  <c r="V323" i="381"/>
  <c r="K20" i="372" s="1"/>
  <c r="W323" i="381"/>
  <c r="K21" i="372" s="1"/>
  <c r="X323" i="381"/>
  <c r="K22" i="372" s="1"/>
  <c r="Y323" i="381"/>
  <c r="K23" i="372" s="1"/>
  <c r="Z323" i="381"/>
  <c r="K24" i="372" s="1"/>
  <c r="AA323" i="381"/>
  <c r="K25" i="372" s="1"/>
  <c r="K15" i="372" s="1"/>
  <c r="AB323" i="381"/>
  <c r="K26" i="372" s="1"/>
  <c r="AO323" i="381"/>
  <c r="K43" i="372" s="1"/>
  <c r="AQ323" i="381"/>
  <c r="AW323" i="381"/>
  <c r="K56" i="372" s="1"/>
  <c r="AX323" i="381"/>
  <c r="K57" i="372" s="1"/>
  <c r="AY323" i="381"/>
  <c r="K58" i="372" s="1"/>
  <c r="AZ323" i="381"/>
  <c r="K59" i="372" s="1"/>
  <c r="BA323" i="381"/>
  <c r="K60" i="372" s="1"/>
  <c r="BB323" i="381"/>
  <c r="K61" i="372" s="1"/>
  <c r="BC323" i="381"/>
  <c r="K62" i="372" s="1"/>
  <c r="BD323" i="381"/>
  <c r="K63" i="372" s="1"/>
  <c r="BE323" i="381"/>
  <c r="K64" i="372" s="1"/>
  <c r="BF323" i="381"/>
  <c r="K65" i="372" s="1"/>
  <c r="BG323" i="381"/>
  <c r="K66" i="372" s="1"/>
  <c r="BH323" i="381"/>
  <c r="K67" i="372" s="1"/>
  <c r="BI323" i="381"/>
  <c r="K68" i="372" s="1"/>
  <c r="BJ323" i="381"/>
  <c r="K69" i="372" s="1"/>
  <c r="BK323" i="381"/>
  <c r="K70" i="372" s="1"/>
  <c r="BL323" i="381"/>
  <c r="K71" i="372" s="1"/>
  <c r="BM323" i="381"/>
  <c r="K72" i="372" s="1"/>
  <c r="BN323" i="381"/>
  <c r="K73" i="372" s="1"/>
  <c r="BO323" i="381"/>
  <c r="BP323" i="381"/>
  <c r="K93" i="372" s="1"/>
  <c r="BQ323" i="381"/>
  <c r="K94" i="372" s="1"/>
  <c r="BR323" i="381"/>
  <c r="K95" i="372" s="1"/>
  <c r="K98" i="372"/>
  <c r="K74" i="372"/>
  <c r="K75" i="372"/>
  <c r="K76" i="372"/>
  <c r="K77" i="372"/>
  <c r="K78" i="372"/>
  <c r="K79" i="372"/>
  <c r="K80" i="372"/>
  <c r="K81" i="372"/>
  <c r="K82" i="372"/>
  <c r="K83" i="372"/>
  <c r="K84" i="372"/>
  <c r="K85" i="372"/>
  <c r="K122" i="372"/>
  <c r="K123" i="372"/>
  <c r="K124" i="372"/>
  <c r="K126" i="372"/>
  <c r="K127" i="372"/>
  <c r="K135" i="372"/>
  <c r="K136" i="372"/>
  <c r="K107" i="372"/>
  <c r="K108" i="372"/>
  <c r="K109" i="372"/>
  <c r="K110" i="372"/>
  <c r="K111" i="372"/>
  <c r="K112" i="372"/>
  <c r="K113" i="372"/>
  <c r="K116" i="372"/>
  <c r="FA323" i="381"/>
  <c r="K143" i="372" s="1"/>
  <c r="FB323" i="381"/>
  <c r="K144" i="372" s="1"/>
  <c r="FC323" i="381"/>
  <c r="K145" i="372" s="1"/>
  <c r="FD323" i="381"/>
  <c r="K146" i="372" s="1"/>
  <c r="FE323" i="381"/>
  <c r="K147" i="372" s="1"/>
  <c r="FF323" i="381"/>
  <c r="K148" i="372" s="1"/>
  <c r="FG323" i="381"/>
  <c r="K149" i="372" s="1"/>
  <c r="FH323" i="381"/>
  <c r="K150" i="372" s="1"/>
  <c r="FI323" i="381"/>
  <c r="K151" i="372" s="1"/>
  <c r="FL323" i="381"/>
  <c r="K154" i="372" s="1"/>
  <c r="FM323" i="381"/>
  <c r="K155" i="372" s="1"/>
  <c r="FN323" i="381"/>
  <c r="K156" i="372" s="1"/>
  <c r="FO323" i="381"/>
  <c r="K162" i="372" s="1"/>
  <c r="FW323" i="381"/>
  <c r="H264" i="381"/>
  <c r="J9" i="372" s="1"/>
  <c r="J264" i="381"/>
  <c r="J47" i="372" s="1"/>
  <c r="K264" i="381"/>
  <c r="J48" i="372" s="1"/>
  <c r="L264" i="381"/>
  <c r="J49" i="372" s="1"/>
  <c r="M264" i="381"/>
  <c r="J50" i="372" s="1"/>
  <c r="N264" i="381"/>
  <c r="O264" i="381"/>
  <c r="S264" i="381"/>
  <c r="J17" i="372" s="1"/>
  <c r="T264" i="381"/>
  <c r="J18" i="372" s="1"/>
  <c r="U264" i="381"/>
  <c r="J19" i="372" s="1"/>
  <c r="V264" i="381"/>
  <c r="J20" i="372" s="1"/>
  <c r="W264" i="381"/>
  <c r="J21" i="372" s="1"/>
  <c r="X264" i="381"/>
  <c r="J22" i="372" s="1"/>
  <c r="Y264" i="381"/>
  <c r="J23" i="372" s="1"/>
  <c r="Z264" i="381"/>
  <c r="J24" i="372" s="1"/>
  <c r="AA264" i="381"/>
  <c r="J25" i="372" s="1"/>
  <c r="J15" i="372" s="1"/>
  <c r="AB264" i="381"/>
  <c r="J26" i="372" s="1"/>
  <c r="AO264" i="381"/>
  <c r="J43" i="372" s="1"/>
  <c r="AQ264" i="381"/>
  <c r="AW264" i="381"/>
  <c r="J56" i="372" s="1"/>
  <c r="AX264" i="381"/>
  <c r="J57" i="372" s="1"/>
  <c r="AY264" i="381"/>
  <c r="J58" i="372" s="1"/>
  <c r="AZ264" i="381"/>
  <c r="J59" i="372" s="1"/>
  <c r="BA264" i="381"/>
  <c r="J60" i="372" s="1"/>
  <c r="BB264" i="381"/>
  <c r="J61" i="372" s="1"/>
  <c r="BC264" i="381"/>
  <c r="J62" i="372" s="1"/>
  <c r="BD264" i="381"/>
  <c r="J63" i="372" s="1"/>
  <c r="BE264" i="381"/>
  <c r="J64" i="372" s="1"/>
  <c r="BF264" i="381"/>
  <c r="J65" i="372" s="1"/>
  <c r="BG264" i="381"/>
  <c r="J66" i="372" s="1"/>
  <c r="BH264" i="381"/>
  <c r="J67" i="372" s="1"/>
  <c r="BI264" i="381"/>
  <c r="J68" i="372" s="1"/>
  <c r="BJ264" i="381"/>
  <c r="J69" i="372" s="1"/>
  <c r="BK264" i="381"/>
  <c r="J70" i="372" s="1"/>
  <c r="BL264" i="381"/>
  <c r="J71" i="372" s="1"/>
  <c r="BM264" i="381"/>
  <c r="J72" i="372" s="1"/>
  <c r="BN264" i="381"/>
  <c r="J73" i="372" s="1"/>
  <c r="BO264" i="381"/>
  <c r="BP264" i="381"/>
  <c r="J93" i="372" s="1"/>
  <c r="BQ264" i="381"/>
  <c r="J94" i="372" s="1"/>
  <c r="BR264" i="381"/>
  <c r="J95" i="372" s="1"/>
  <c r="J98" i="372"/>
  <c r="J74" i="372"/>
  <c r="J75" i="372"/>
  <c r="J76" i="372"/>
  <c r="J77" i="372"/>
  <c r="J78" i="372"/>
  <c r="J79" i="372"/>
  <c r="J80" i="372"/>
  <c r="J81" i="372"/>
  <c r="J82" i="372"/>
  <c r="J83" i="372"/>
  <c r="J84" i="372"/>
  <c r="J85" i="372"/>
  <c r="J123" i="372"/>
  <c r="J126" i="372"/>
  <c r="J127" i="372"/>
  <c r="J136" i="372"/>
  <c r="J107" i="372"/>
  <c r="J109" i="372"/>
  <c r="J110" i="372"/>
  <c r="J111" i="372"/>
  <c r="J112" i="372"/>
  <c r="J113" i="372"/>
  <c r="J116" i="372"/>
  <c r="FA264" i="381"/>
  <c r="J143" i="372" s="1"/>
  <c r="FB264" i="381"/>
  <c r="J144" i="372" s="1"/>
  <c r="FC264" i="381"/>
  <c r="J145" i="372" s="1"/>
  <c r="FD264" i="381"/>
  <c r="J146" i="372" s="1"/>
  <c r="FE264" i="381"/>
  <c r="J147" i="372" s="1"/>
  <c r="FF264" i="381"/>
  <c r="J148" i="372" s="1"/>
  <c r="FH264" i="381"/>
  <c r="J150" i="372" s="1"/>
  <c r="FI264" i="381"/>
  <c r="J151" i="372" s="1"/>
  <c r="FN264" i="381"/>
  <c r="J156" i="372" s="1"/>
  <c r="FO264" i="381"/>
  <c r="J162" i="372" s="1"/>
  <c r="FW264" i="381"/>
  <c r="H187" i="381"/>
  <c r="I9" i="372" s="1"/>
  <c r="I187" i="381"/>
  <c r="I10" i="372" s="1"/>
  <c r="J187" i="381"/>
  <c r="I47" i="372" s="1"/>
  <c r="K187" i="381"/>
  <c r="I48" i="372" s="1"/>
  <c r="L187" i="381"/>
  <c r="I49" i="372" s="1"/>
  <c r="M187" i="381"/>
  <c r="I50" i="372" s="1"/>
  <c r="N187" i="381"/>
  <c r="O187" i="381"/>
  <c r="S187" i="381"/>
  <c r="I17" i="372" s="1"/>
  <c r="T187" i="381"/>
  <c r="I18" i="372" s="1"/>
  <c r="U187" i="381"/>
  <c r="I19" i="372" s="1"/>
  <c r="V187" i="381"/>
  <c r="I20" i="372" s="1"/>
  <c r="W187" i="381"/>
  <c r="I21" i="372" s="1"/>
  <c r="X187" i="381"/>
  <c r="I22" i="372" s="1"/>
  <c r="Y187" i="381"/>
  <c r="I23" i="372" s="1"/>
  <c r="Z187" i="381"/>
  <c r="I24" i="372" s="1"/>
  <c r="AA187" i="381"/>
  <c r="I25" i="372" s="1"/>
  <c r="I15" i="372" s="1"/>
  <c r="AB187" i="381"/>
  <c r="I26" i="372" s="1"/>
  <c r="AO187" i="381"/>
  <c r="I43" i="372" s="1"/>
  <c r="AQ187" i="381"/>
  <c r="I45" i="372" s="1"/>
  <c r="AW187" i="381"/>
  <c r="I56" i="372" s="1"/>
  <c r="AX187" i="381"/>
  <c r="I57" i="372" s="1"/>
  <c r="AY187" i="381"/>
  <c r="I58" i="372" s="1"/>
  <c r="AZ187" i="381"/>
  <c r="I59" i="372" s="1"/>
  <c r="BA187" i="381"/>
  <c r="I60" i="372" s="1"/>
  <c r="BB187" i="381"/>
  <c r="I61" i="372" s="1"/>
  <c r="BC187" i="381"/>
  <c r="I62" i="372" s="1"/>
  <c r="BD187" i="381"/>
  <c r="I63" i="372" s="1"/>
  <c r="BE187" i="381"/>
  <c r="I64" i="372" s="1"/>
  <c r="BF187" i="381"/>
  <c r="I65" i="372" s="1"/>
  <c r="BG187" i="381"/>
  <c r="I66" i="372" s="1"/>
  <c r="BH187" i="381"/>
  <c r="I67" i="372" s="1"/>
  <c r="BI187" i="381"/>
  <c r="I68" i="372" s="1"/>
  <c r="BJ187" i="381"/>
  <c r="I69" i="372" s="1"/>
  <c r="BK187" i="381"/>
  <c r="I70" i="372" s="1"/>
  <c r="BL187" i="381"/>
  <c r="I71" i="372" s="1"/>
  <c r="BM187" i="381"/>
  <c r="I72" i="372" s="1"/>
  <c r="BN187" i="381"/>
  <c r="I73" i="372" s="1"/>
  <c r="BO187" i="381"/>
  <c r="BQ187" i="381"/>
  <c r="I94" i="372" s="1"/>
  <c r="BR187" i="381"/>
  <c r="I95" i="372" s="1"/>
  <c r="I98" i="372"/>
  <c r="I74" i="372"/>
  <c r="I75" i="372"/>
  <c r="I76" i="372"/>
  <c r="I77" i="372"/>
  <c r="I78" i="372"/>
  <c r="I80" i="372"/>
  <c r="I81" i="372"/>
  <c r="I82" i="372"/>
  <c r="I83" i="372"/>
  <c r="I84" i="372"/>
  <c r="I85" i="372"/>
  <c r="I122" i="372"/>
  <c r="I124" i="372"/>
  <c r="I126" i="372"/>
  <c r="I127" i="372"/>
  <c r="I135" i="372"/>
  <c r="I136" i="372"/>
  <c r="I109" i="372"/>
  <c r="I110" i="372"/>
  <c r="I111" i="372"/>
  <c r="I112" i="372"/>
  <c r="I113" i="372"/>
  <c r="I116" i="372"/>
  <c r="FA187" i="381"/>
  <c r="I143" i="372" s="1"/>
  <c r="FB187" i="381"/>
  <c r="I144" i="372" s="1"/>
  <c r="FC187" i="381"/>
  <c r="I145" i="372" s="1"/>
  <c r="FD187" i="381"/>
  <c r="I146" i="372" s="1"/>
  <c r="FE187" i="381"/>
  <c r="I147" i="372" s="1"/>
  <c r="FF187" i="381"/>
  <c r="I148" i="372" s="1"/>
  <c r="FI187" i="381"/>
  <c r="I151" i="372" s="1"/>
  <c r="FK187" i="381"/>
  <c r="I153" i="372" s="1"/>
  <c r="FM187" i="381"/>
  <c r="I155" i="372" s="1"/>
  <c r="FO187" i="381"/>
  <c r="I162" i="372" s="1"/>
  <c r="H137" i="381"/>
  <c r="H9" i="372" s="1"/>
  <c r="I137" i="381"/>
  <c r="H10" i="372" s="1"/>
  <c r="J137" i="381"/>
  <c r="H47" i="372" s="1"/>
  <c r="K137" i="381"/>
  <c r="H48" i="372" s="1"/>
  <c r="L137" i="381"/>
  <c r="H49" i="372" s="1"/>
  <c r="M137" i="381"/>
  <c r="H50" i="372" s="1"/>
  <c r="N137" i="381"/>
  <c r="O137" i="381"/>
  <c r="S137" i="381"/>
  <c r="H17" i="372" s="1"/>
  <c r="T137" i="381"/>
  <c r="H18" i="372" s="1"/>
  <c r="U137" i="381"/>
  <c r="H19" i="372" s="1"/>
  <c r="V137" i="381"/>
  <c r="H20" i="372" s="1"/>
  <c r="W137" i="381"/>
  <c r="H21" i="372" s="1"/>
  <c r="X137" i="381"/>
  <c r="H22" i="372" s="1"/>
  <c r="Y137" i="381"/>
  <c r="H23" i="372" s="1"/>
  <c r="Z137" i="381"/>
  <c r="H24" i="372" s="1"/>
  <c r="AA137" i="381"/>
  <c r="H25" i="372" s="1"/>
  <c r="H15" i="372" s="1"/>
  <c r="AB137" i="381"/>
  <c r="H26" i="372" s="1"/>
  <c r="AO137" i="381"/>
  <c r="H43" i="372" s="1"/>
  <c r="AQ137" i="381"/>
  <c r="H45" i="372" s="1"/>
  <c r="AW137" i="381"/>
  <c r="H56" i="372" s="1"/>
  <c r="AX137" i="381"/>
  <c r="H57" i="372" s="1"/>
  <c r="AY137" i="381"/>
  <c r="H58" i="372" s="1"/>
  <c r="AZ137" i="381"/>
  <c r="H59" i="372" s="1"/>
  <c r="BA137" i="381"/>
  <c r="H60" i="372" s="1"/>
  <c r="BB137" i="381"/>
  <c r="H61" i="372" s="1"/>
  <c r="BC137" i="381"/>
  <c r="H62" i="372" s="1"/>
  <c r="BD137" i="381"/>
  <c r="H63" i="372" s="1"/>
  <c r="BE137" i="381"/>
  <c r="H64" i="372" s="1"/>
  <c r="BF137" i="381"/>
  <c r="H65" i="372" s="1"/>
  <c r="BG137" i="381"/>
  <c r="H66" i="372" s="1"/>
  <c r="BH137" i="381"/>
  <c r="H67" i="372" s="1"/>
  <c r="BI137" i="381"/>
  <c r="H68" i="372" s="1"/>
  <c r="BJ137" i="381"/>
  <c r="H69" i="372" s="1"/>
  <c r="BK137" i="381"/>
  <c r="H70" i="372" s="1"/>
  <c r="BL137" i="381"/>
  <c r="H71" i="372" s="1"/>
  <c r="BM137" i="381"/>
  <c r="H72" i="372" s="1"/>
  <c r="BN137" i="381"/>
  <c r="H73" i="372" s="1"/>
  <c r="BO137" i="381"/>
  <c r="BP137" i="381"/>
  <c r="H93" i="372" s="1"/>
  <c r="BQ137" i="381"/>
  <c r="H94" i="372" s="1"/>
  <c r="BR137" i="381"/>
  <c r="H95" i="372" s="1"/>
  <c r="H98" i="372"/>
  <c r="H74" i="372"/>
  <c r="H75" i="372"/>
  <c r="H76" i="372"/>
  <c r="H77" i="372"/>
  <c r="H78" i="372"/>
  <c r="H79" i="372"/>
  <c r="H80" i="372"/>
  <c r="H81" i="372"/>
  <c r="H82" i="372"/>
  <c r="H83" i="372"/>
  <c r="H84" i="372"/>
  <c r="H85" i="372"/>
  <c r="H122" i="372"/>
  <c r="H123" i="372"/>
  <c r="H124" i="372"/>
  <c r="H126" i="372"/>
  <c r="H127" i="372"/>
  <c r="H135" i="372"/>
  <c r="H136" i="372"/>
  <c r="H110" i="372"/>
  <c r="H111" i="372"/>
  <c r="H112" i="372"/>
  <c r="H113" i="372"/>
  <c r="H116" i="372"/>
  <c r="FA137" i="381"/>
  <c r="H143" i="372" s="1"/>
  <c r="FB137" i="381"/>
  <c r="H144" i="372" s="1"/>
  <c r="FC137" i="381"/>
  <c r="H145" i="372" s="1"/>
  <c r="FD137" i="381"/>
  <c r="H146" i="372" s="1"/>
  <c r="FE137" i="381"/>
  <c r="H147" i="372" s="1"/>
  <c r="FF137" i="381"/>
  <c r="H148" i="372" s="1"/>
  <c r="FG137" i="381"/>
  <c r="H149" i="372" s="1"/>
  <c r="FH137" i="381"/>
  <c r="H150" i="372" s="1"/>
  <c r="FI137" i="381"/>
  <c r="H151" i="372" s="1"/>
  <c r="FL137" i="381"/>
  <c r="H154" i="372" s="1"/>
  <c r="FO137" i="381"/>
  <c r="H162" i="372" s="1"/>
  <c r="FW137" i="381"/>
  <c r="H71" i="381"/>
  <c r="G9" i="372" s="1"/>
  <c r="J71" i="381"/>
  <c r="G47" i="372" s="1"/>
  <c r="K71" i="381"/>
  <c r="G48" i="372" s="1"/>
  <c r="L71" i="381"/>
  <c r="G49" i="372" s="1"/>
  <c r="M71" i="381"/>
  <c r="G50" i="372" s="1"/>
  <c r="N71" i="381"/>
  <c r="O71" i="381"/>
  <c r="S71" i="381"/>
  <c r="G17" i="372" s="1"/>
  <c r="T71" i="381"/>
  <c r="G18" i="372" s="1"/>
  <c r="U71" i="381"/>
  <c r="G19" i="372" s="1"/>
  <c r="V71" i="381"/>
  <c r="G20" i="372" s="1"/>
  <c r="W71" i="381"/>
  <c r="G21" i="372" s="1"/>
  <c r="X71" i="381"/>
  <c r="G22" i="372" s="1"/>
  <c r="Y71" i="381"/>
  <c r="G23" i="372" s="1"/>
  <c r="Z71" i="381"/>
  <c r="G24" i="372" s="1"/>
  <c r="AA71" i="381"/>
  <c r="G25" i="372" s="1"/>
  <c r="G15" i="372" s="1"/>
  <c r="AB71" i="381"/>
  <c r="G26" i="372" s="1"/>
  <c r="G16" i="372" s="1"/>
  <c r="AO71" i="381"/>
  <c r="G43" i="372" s="1"/>
  <c r="AQ71" i="381"/>
  <c r="G45" i="372" s="1"/>
  <c r="AW71" i="381"/>
  <c r="G56" i="372" s="1"/>
  <c r="AX71" i="381"/>
  <c r="G57" i="372" s="1"/>
  <c r="AY71" i="381"/>
  <c r="G58" i="372" s="1"/>
  <c r="AZ71" i="381"/>
  <c r="G59" i="372" s="1"/>
  <c r="BA71" i="381"/>
  <c r="G60" i="372" s="1"/>
  <c r="BB71" i="381"/>
  <c r="G61" i="372" s="1"/>
  <c r="BC71" i="381"/>
  <c r="G62" i="372" s="1"/>
  <c r="BD71" i="381"/>
  <c r="G63" i="372" s="1"/>
  <c r="BE71" i="381"/>
  <c r="G64" i="372" s="1"/>
  <c r="BF71" i="381"/>
  <c r="G65" i="372" s="1"/>
  <c r="BG71" i="381"/>
  <c r="G66" i="372" s="1"/>
  <c r="BH71" i="381"/>
  <c r="G67" i="372" s="1"/>
  <c r="BI71" i="381"/>
  <c r="G68" i="372" s="1"/>
  <c r="BJ71" i="381"/>
  <c r="G69" i="372" s="1"/>
  <c r="BK71" i="381"/>
  <c r="G70" i="372" s="1"/>
  <c r="BL71" i="381"/>
  <c r="G71" i="372" s="1"/>
  <c r="BM71" i="381"/>
  <c r="G72" i="372" s="1"/>
  <c r="BN71" i="381"/>
  <c r="G73" i="372" s="1"/>
  <c r="BO71" i="381"/>
  <c r="BP71" i="381"/>
  <c r="G93" i="372" s="1"/>
  <c r="BQ71" i="381"/>
  <c r="G94" i="372" s="1"/>
  <c r="BR71" i="381"/>
  <c r="G95" i="372" s="1"/>
  <c r="G98" i="372"/>
  <c r="G74" i="372"/>
  <c r="G75" i="372"/>
  <c r="G76" i="372"/>
  <c r="G77" i="372"/>
  <c r="G78" i="372"/>
  <c r="G79" i="372"/>
  <c r="G80" i="372"/>
  <c r="G81" i="372"/>
  <c r="G82" i="372"/>
  <c r="G83" i="372"/>
  <c r="G84" i="372"/>
  <c r="G85" i="372"/>
  <c r="G122" i="372"/>
  <c r="G126" i="372"/>
  <c r="G127" i="372"/>
  <c r="G135" i="372"/>
  <c r="G136" i="372"/>
  <c r="G107" i="372"/>
  <c r="G110" i="372"/>
  <c r="G111" i="372"/>
  <c r="G112" i="372"/>
  <c r="G113" i="372"/>
  <c r="G116" i="372"/>
  <c r="FA71" i="381"/>
  <c r="G143" i="372" s="1"/>
  <c r="FB71" i="381"/>
  <c r="G144" i="372" s="1"/>
  <c r="FC71" i="381"/>
  <c r="G145" i="372" s="1"/>
  <c r="FD71" i="381"/>
  <c r="G146" i="372" s="1"/>
  <c r="FE71" i="381"/>
  <c r="G147" i="372" s="1"/>
  <c r="FF71" i="381"/>
  <c r="G148" i="372" s="1"/>
  <c r="FG71" i="381"/>
  <c r="G149" i="372" s="1"/>
  <c r="FH71" i="381"/>
  <c r="G150" i="372" s="1"/>
  <c r="FI71" i="381"/>
  <c r="G151" i="372" s="1"/>
  <c r="FK71" i="381"/>
  <c r="G153" i="372" s="1"/>
  <c r="FL71" i="381"/>
  <c r="G154" i="372" s="1"/>
  <c r="FM71" i="381"/>
  <c r="G155" i="372" s="1"/>
  <c r="FO71" i="381"/>
  <c r="G162" i="372" s="1"/>
  <c r="FW71" i="381"/>
  <c r="AS742" i="381"/>
  <c r="AT742" i="381"/>
  <c r="AS743" i="381"/>
  <c r="AT743" i="381"/>
  <c r="AS738" i="381"/>
  <c r="AT738" i="381"/>
  <c r="AS753" i="381"/>
  <c r="AT753" i="381"/>
  <c r="AS754" i="381"/>
  <c r="AT754" i="381"/>
  <c r="AS766" i="381"/>
  <c r="AT766" i="381"/>
  <c r="AS767" i="381"/>
  <c r="AT767" i="381"/>
  <c r="L12" i="372" l="1"/>
  <c r="Z14" i="372"/>
  <c r="S11" i="372"/>
  <c r="M11" i="372"/>
  <c r="J122" i="372"/>
  <c r="L11" i="372"/>
  <c r="W11" i="372"/>
  <c r="R11" i="372"/>
  <c r="O11" i="372"/>
  <c r="P11" i="372"/>
  <c r="J11" i="372"/>
  <c r="Z13" i="372"/>
  <c r="T13" i="372"/>
  <c r="U12" i="372"/>
  <c r="V11" i="372"/>
  <c r="X11" i="372"/>
  <c r="Y14" i="372"/>
  <c r="Z11" i="372"/>
  <c r="Y11" i="372"/>
  <c r="I14" i="372"/>
  <c r="J14" i="372"/>
  <c r="S13" i="372"/>
  <c r="I13" i="372"/>
  <c r="J13" i="372"/>
  <c r="R14" i="372"/>
  <c r="S12" i="372"/>
  <c r="W14" i="372"/>
  <c r="I12" i="372"/>
  <c r="J12" i="372"/>
  <c r="R13" i="372"/>
  <c r="V14" i="372"/>
  <c r="W13" i="372"/>
  <c r="X14" i="372"/>
  <c r="I11" i="372"/>
  <c r="O14" i="372"/>
  <c r="R12" i="372"/>
  <c r="U14" i="372"/>
  <c r="V13" i="372"/>
  <c r="W12" i="372"/>
  <c r="X13" i="372"/>
  <c r="N14" i="372"/>
  <c r="O13" i="372"/>
  <c r="Q13" i="372"/>
  <c r="T14" i="372"/>
  <c r="U13" i="372"/>
  <c r="V12" i="372"/>
  <c r="X12" i="372"/>
  <c r="Z12" i="372"/>
  <c r="N13" i="372"/>
  <c r="O12" i="372"/>
  <c r="Q12" i="372"/>
  <c r="M14" i="372"/>
  <c r="N12" i="372"/>
  <c r="P14" i="372"/>
  <c r="Q11" i="372"/>
  <c r="T12" i="372"/>
  <c r="U11" i="372"/>
  <c r="Y13" i="372"/>
  <c r="M13" i="372"/>
  <c r="N11" i="372"/>
  <c r="P13" i="372"/>
  <c r="T11" i="372"/>
  <c r="Y12" i="372"/>
  <c r="M12" i="372"/>
  <c r="P12" i="372"/>
  <c r="L14" i="372"/>
  <c r="L13" i="372"/>
  <c r="H13" i="372"/>
  <c r="K14" i="372"/>
  <c r="H12" i="372"/>
  <c r="K13" i="372"/>
  <c r="H14" i="372"/>
  <c r="G14" i="372"/>
  <c r="H11" i="372"/>
  <c r="K12" i="372"/>
  <c r="G13" i="372"/>
  <c r="K11" i="372"/>
  <c r="G12" i="372"/>
  <c r="G11" i="372"/>
  <c r="S14" i="372"/>
  <c r="L44" i="372"/>
  <c r="J45" i="372"/>
  <c r="Q14" i="372"/>
  <c r="S45" i="372"/>
  <c r="K45" i="372"/>
  <c r="S43" i="372"/>
  <c r="R45" i="372"/>
  <c r="W45" i="372"/>
  <c r="R43" i="372"/>
  <c r="V45" i="372"/>
  <c r="W43" i="372"/>
  <c r="X45" i="372"/>
  <c r="Z45" i="372"/>
  <c r="L43" i="372"/>
  <c r="O45" i="372"/>
  <c r="Q45" i="372"/>
  <c r="U45" i="372"/>
  <c r="V43" i="372"/>
  <c r="X43" i="372"/>
  <c r="Z43" i="372"/>
  <c r="O43" i="372"/>
  <c r="Q43" i="372"/>
  <c r="T45" i="372"/>
  <c r="U43" i="372"/>
  <c r="N43" i="372"/>
  <c r="T43" i="372"/>
  <c r="Y45" i="372"/>
  <c r="M45" i="372"/>
  <c r="P45" i="372"/>
  <c r="Y43" i="372"/>
  <c r="M43" i="372"/>
  <c r="L45" i="372"/>
  <c r="AO6" i="381" l="1"/>
  <c r="AO1260" i="381" s="1"/>
  <c r="AS8" i="381"/>
  <c r="AS9" i="381"/>
  <c r="AS10" i="381"/>
  <c r="AS11" i="381"/>
  <c r="AS12" i="381"/>
  <c r="AS13" i="381"/>
  <c r="AS14" i="381"/>
  <c r="AS15" i="381"/>
  <c r="AS16" i="381"/>
  <c r="AS17" i="381"/>
  <c r="AS18" i="381"/>
  <c r="AS19" i="381"/>
  <c r="AS20" i="381"/>
  <c r="AS21" i="381"/>
  <c r="AS22" i="381"/>
  <c r="AS23" i="381"/>
  <c r="AS24" i="381"/>
  <c r="AS25" i="381"/>
  <c r="AS26" i="381"/>
  <c r="AS27" i="381"/>
  <c r="AS28" i="381"/>
  <c r="AS29" i="381"/>
  <c r="AS30" i="381"/>
  <c r="AS31" i="381"/>
  <c r="AS32" i="381"/>
  <c r="AS33" i="381"/>
  <c r="AS34" i="381"/>
  <c r="AS35" i="381"/>
  <c r="AS36" i="381"/>
  <c r="AS37" i="381"/>
  <c r="AS38" i="381"/>
  <c r="AS39" i="381"/>
  <c r="AS40" i="381"/>
  <c r="AS41" i="381"/>
  <c r="AS42" i="381"/>
  <c r="AS43" i="381"/>
  <c r="AS44" i="381"/>
  <c r="AS45" i="381"/>
  <c r="AS46" i="381"/>
  <c r="AS47" i="381"/>
  <c r="AS48" i="381"/>
  <c r="AS49" i="381"/>
  <c r="AS50" i="381"/>
  <c r="AS51" i="381"/>
  <c r="AS52" i="381"/>
  <c r="AS53" i="381"/>
  <c r="AS54" i="381"/>
  <c r="AS55" i="381"/>
  <c r="AS56" i="381"/>
  <c r="AS57" i="381"/>
  <c r="AS58" i="381"/>
  <c r="AS59" i="381"/>
  <c r="AS60" i="381"/>
  <c r="AS61" i="381"/>
  <c r="AS62" i="381"/>
  <c r="AS63" i="381"/>
  <c r="AS64" i="381"/>
  <c r="AS67" i="381"/>
  <c r="AS68" i="381"/>
  <c r="AS69" i="381"/>
  <c r="AS73" i="381"/>
  <c r="AS74" i="381"/>
  <c r="AS75" i="381"/>
  <c r="AS76" i="381"/>
  <c r="AS77" i="381"/>
  <c r="AS78" i="381"/>
  <c r="AS79" i="381"/>
  <c r="AS80" i="381"/>
  <c r="AS81" i="381"/>
  <c r="AS82" i="381"/>
  <c r="AS83" i="381"/>
  <c r="AS84" i="381"/>
  <c r="AS90" i="381"/>
  <c r="AS91" i="381"/>
  <c r="AS92" i="381"/>
  <c r="AS93" i="381"/>
  <c r="AS94" i="381"/>
  <c r="AS95" i="381"/>
  <c r="AS96" i="381"/>
  <c r="AS97" i="381"/>
  <c r="AS98" i="381"/>
  <c r="AS103" i="381"/>
  <c r="AS104" i="381"/>
  <c r="AS105" i="381"/>
  <c r="AS106" i="381"/>
  <c r="AS107" i="381"/>
  <c r="AS117" i="381"/>
  <c r="AS118" i="381"/>
  <c r="AS119" i="381"/>
  <c r="AS120" i="381"/>
  <c r="AS121" i="381"/>
  <c r="AS122" i="381"/>
  <c r="AS123" i="381"/>
  <c r="AS124" i="381"/>
  <c r="AS125" i="381"/>
  <c r="AS126" i="381"/>
  <c r="AS127" i="381"/>
  <c r="AS128" i="381"/>
  <c r="AS129" i="381"/>
  <c r="AS138" i="381"/>
  <c r="AS139" i="381"/>
  <c r="AS140" i="381"/>
  <c r="AS141" i="381"/>
  <c r="AS142" i="381"/>
  <c r="AS143" i="381"/>
  <c r="AS144" i="381"/>
  <c r="AS145" i="381"/>
  <c r="AS146" i="381"/>
  <c r="AS150" i="381"/>
  <c r="AS151" i="381"/>
  <c r="AS152" i="381"/>
  <c r="AS153" i="381"/>
  <c r="AS154" i="381"/>
  <c r="AS155" i="381"/>
  <c r="AS156" i="381"/>
  <c r="AS157" i="381"/>
  <c r="AS158" i="381"/>
  <c r="AS159" i="381"/>
  <c r="AS160" i="381"/>
  <c r="AS161" i="381"/>
  <c r="AS162" i="381"/>
  <c r="AS163" i="381"/>
  <c r="AS164" i="381"/>
  <c r="AS165" i="381"/>
  <c r="AS166" i="381"/>
  <c r="AS170" i="381"/>
  <c r="AS171" i="381"/>
  <c r="AS172" i="381"/>
  <c r="AS173" i="381"/>
  <c r="AS174" i="381"/>
  <c r="AS175" i="381"/>
  <c r="AS176" i="381"/>
  <c r="AS177" i="381"/>
  <c r="AS178" i="381"/>
  <c r="AS179" i="381"/>
  <c r="AS180" i="381"/>
  <c r="AS181" i="381"/>
  <c r="AS182" i="381"/>
  <c r="AS183" i="381"/>
  <c r="AS184" i="381"/>
  <c r="AS185" i="381"/>
  <c r="AS188" i="381"/>
  <c r="AS189" i="381"/>
  <c r="AS190" i="381"/>
  <c r="AS191" i="381"/>
  <c r="AS192" i="381"/>
  <c r="AS193" i="381"/>
  <c r="AS194" i="381"/>
  <c r="AS195" i="381"/>
  <c r="AS196" i="381"/>
  <c r="AS197" i="381"/>
  <c r="AS198" i="381"/>
  <c r="AS199" i="381"/>
  <c r="AS200" i="381"/>
  <c r="AS201" i="381"/>
  <c r="AS202" i="381"/>
  <c r="AS204" i="381"/>
  <c r="AS205" i="381"/>
  <c r="AS206" i="381"/>
  <c r="AS207" i="381"/>
  <c r="AS208" i="381"/>
  <c r="AS209" i="381"/>
  <c r="AS210" i="381"/>
  <c r="AS211" i="381"/>
  <c r="AS212" i="381"/>
  <c r="AS213" i="381"/>
  <c r="AS214" i="381"/>
  <c r="AS215" i="381"/>
  <c r="AS220" i="381"/>
  <c r="AS221" i="381"/>
  <c r="AS222" i="381"/>
  <c r="AS223" i="381"/>
  <c r="AS231" i="381"/>
  <c r="AS232" i="381"/>
  <c r="AS233" i="381"/>
  <c r="AS234" i="381"/>
  <c r="AS235" i="381"/>
  <c r="AS236" i="381"/>
  <c r="AS237" i="381"/>
  <c r="AS238" i="381"/>
  <c r="AS239" i="381"/>
  <c r="AS240" i="381"/>
  <c r="AS241" i="381"/>
  <c r="AS242" i="381"/>
  <c r="AS243" i="381"/>
  <c r="AS244" i="381"/>
  <c r="AS245" i="381"/>
  <c r="AS246" i="381"/>
  <c r="AS247" i="381"/>
  <c r="AS248" i="381"/>
  <c r="AS249" i="381"/>
  <c r="AS250" i="381"/>
  <c r="AS251" i="381"/>
  <c r="AS252" i="381"/>
  <c r="AS253" i="381"/>
  <c r="AS254" i="381"/>
  <c r="AS255" i="381"/>
  <c r="AS256" i="381"/>
  <c r="AS257" i="381"/>
  <c r="AS258" i="381"/>
  <c r="AS259" i="381"/>
  <c r="AS260" i="381"/>
  <c r="AS261" i="381"/>
  <c r="AS265" i="381"/>
  <c r="AS266" i="381"/>
  <c r="AS267" i="381"/>
  <c r="AS268" i="381"/>
  <c r="AS269" i="381"/>
  <c r="AS270" i="381"/>
  <c r="AS271" i="381"/>
  <c r="AS272" i="381"/>
  <c r="AS273" i="381"/>
  <c r="AS274" i="381"/>
  <c r="AS275" i="381"/>
  <c r="AS276" i="381"/>
  <c r="AS277" i="381"/>
  <c r="AS278" i="381"/>
  <c r="AS279" i="381"/>
  <c r="AS280" i="381"/>
  <c r="AS281" i="381"/>
  <c r="AS282" i="381"/>
  <c r="AS283" i="381"/>
  <c r="AS284" i="381"/>
  <c r="AS285" i="381"/>
  <c r="AS286" i="381"/>
  <c r="AS287" i="381"/>
  <c r="AS288" i="381"/>
  <c r="AS289" i="381"/>
  <c r="AS290" i="381"/>
  <c r="AS291" i="381"/>
  <c r="AS292" i="381"/>
  <c r="AS293" i="381"/>
  <c r="AS294" i="381"/>
  <c r="AS295" i="381"/>
  <c r="AS296" i="381"/>
  <c r="AS297" i="381"/>
  <c r="AS298" i="381"/>
  <c r="AS299" i="381"/>
  <c r="AS300" i="381"/>
  <c r="AS301" i="381"/>
  <c r="AS302" i="381"/>
  <c r="AS303" i="381"/>
  <c r="AS304" i="381"/>
  <c r="AS305" i="381"/>
  <c r="AS306" i="381"/>
  <c r="AS307" i="381"/>
  <c r="AS308" i="381"/>
  <c r="AS309" i="381"/>
  <c r="AS310" i="381"/>
  <c r="AS312" i="381"/>
  <c r="AS313" i="381"/>
  <c r="AS314" i="381"/>
  <c r="AS315" i="381"/>
  <c r="AS316" i="381"/>
  <c r="AS317" i="381"/>
  <c r="AS318" i="381"/>
  <c r="AS319" i="381"/>
  <c r="AS320" i="381"/>
  <c r="AS321" i="381"/>
  <c r="AS324" i="381"/>
  <c r="AS325" i="381"/>
  <c r="AS326" i="381"/>
  <c r="AS327" i="381"/>
  <c r="AS328" i="381"/>
  <c r="AS329" i="381"/>
  <c r="AS330" i="381"/>
  <c r="AS331" i="381"/>
  <c r="AS332" i="381"/>
  <c r="AS333" i="381"/>
  <c r="AS334" i="381"/>
  <c r="AS335" i="381"/>
  <c r="AS336" i="381"/>
  <c r="AS337" i="381"/>
  <c r="AS338" i="381"/>
  <c r="AS339" i="381"/>
  <c r="AS340" i="381"/>
  <c r="AS341" i="381"/>
  <c r="AS342" i="381"/>
  <c r="AS343" i="381"/>
  <c r="AS344" i="381"/>
  <c r="AS345" i="381"/>
  <c r="AS346" i="381"/>
  <c r="AS347" i="381"/>
  <c r="AS348" i="381"/>
  <c r="AS349" i="381"/>
  <c r="AS350" i="381"/>
  <c r="AS351" i="381"/>
  <c r="AS352" i="381"/>
  <c r="AS353" i="381"/>
  <c r="AS354" i="381"/>
  <c r="AS355" i="381"/>
  <c r="AS356" i="381"/>
  <c r="AS357" i="381"/>
  <c r="AS358" i="381"/>
  <c r="AS359" i="381"/>
  <c r="AS360" i="381"/>
  <c r="AS361" i="381"/>
  <c r="AS362" i="381"/>
  <c r="AS363" i="381"/>
  <c r="AS364" i="381"/>
  <c r="AS365" i="381"/>
  <c r="AS366" i="381"/>
  <c r="AS367" i="381"/>
  <c r="AS368" i="381"/>
  <c r="AS369" i="381"/>
  <c r="AS370" i="381"/>
  <c r="AS371" i="381"/>
  <c r="AS372" i="381"/>
  <c r="AS373" i="381"/>
  <c r="AS374" i="381"/>
  <c r="AS375" i="381"/>
  <c r="AS376" i="381"/>
  <c r="AS377" i="381"/>
  <c r="AS378" i="381"/>
  <c r="AS379" i="381"/>
  <c r="AS380" i="381"/>
  <c r="AS381" i="381"/>
  <c r="AS382" i="381"/>
  <c r="AS383" i="381"/>
  <c r="AS384" i="381"/>
  <c r="AS385" i="381"/>
  <c r="AS386" i="381"/>
  <c r="AS387" i="381"/>
  <c r="AS388" i="381"/>
  <c r="AS391" i="381"/>
  <c r="AS392" i="381"/>
  <c r="AS393" i="381"/>
  <c r="AS394" i="381"/>
  <c r="AS395" i="381"/>
  <c r="AS396" i="381"/>
  <c r="AS397" i="381"/>
  <c r="AS398" i="381"/>
  <c r="AS399" i="381"/>
  <c r="AS432" i="381"/>
  <c r="AS433" i="381"/>
  <c r="AS434" i="381"/>
  <c r="AS435" i="381"/>
  <c r="AS436" i="381"/>
  <c r="AS437" i="381"/>
  <c r="AS438" i="381"/>
  <c r="AS439" i="381"/>
  <c r="AS440" i="381"/>
  <c r="AS441" i="381"/>
  <c r="AS442" i="381"/>
  <c r="AS443" i="381"/>
  <c r="AS444" i="381"/>
  <c r="AS445" i="381"/>
  <c r="AS446" i="381"/>
  <c r="AS447" i="381"/>
  <c r="AS448" i="381"/>
  <c r="AS449" i="381"/>
  <c r="AS450" i="381"/>
  <c r="AS451" i="381"/>
  <c r="AS452" i="381"/>
  <c r="AS453" i="381"/>
  <c r="AS454" i="381"/>
  <c r="AS455" i="381"/>
  <c r="AS456" i="381"/>
  <c r="AS457" i="381"/>
  <c r="AS458" i="381"/>
  <c r="AS459" i="381"/>
  <c r="AS460" i="381"/>
  <c r="AS461" i="381"/>
  <c r="AS462" i="381"/>
  <c r="AS463" i="381"/>
  <c r="AS464" i="381"/>
  <c r="AS465" i="381"/>
  <c r="AS466" i="381"/>
  <c r="AS467" i="381"/>
  <c r="AS468" i="381"/>
  <c r="AS484" i="381"/>
  <c r="AS485" i="381"/>
  <c r="AS486" i="381"/>
  <c r="AS487" i="381"/>
  <c r="AS488" i="381"/>
  <c r="AS489" i="381"/>
  <c r="AS490" i="381"/>
  <c r="AS491" i="381"/>
  <c r="AS492" i="381"/>
  <c r="AS493" i="381"/>
  <c r="AS494" i="381"/>
  <c r="AS504" i="381"/>
  <c r="AS506" i="381"/>
  <c r="AS507" i="381"/>
  <c r="AS508" i="381"/>
  <c r="AS509" i="381"/>
  <c r="AS510" i="381"/>
  <c r="AS511" i="381"/>
  <c r="AS512" i="381"/>
  <c r="AS513" i="381"/>
  <c r="AS514" i="381"/>
  <c r="AS515" i="381"/>
  <c r="AS516" i="381"/>
  <c r="AS517" i="381"/>
  <c r="AS518" i="381"/>
  <c r="AS519" i="381"/>
  <c r="AS520" i="381"/>
  <c r="AS531" i="381"/>
  <c r="AS532" i="381"/>
  <c r="AS533" i="381"/>
  <c r="AS534" i="381"/>
  <c r="AS535" i="381"/>
  <c r="AS536" i="381"/>
  <c r="AS537" i="381"/>
  <c r="AS538" i="381"/>
  <c r="AS539" i="381"/>
  <c r="AS540" i="381"/>
  <c r="AS541" i="381"/>
  <c r="AS542" i="381"/>
  <c r="AS543" i="381"/>
  <c r="AS547" i="381"/>
  <c r="AS549" i="381"/>
  <c r="AS550" i="381"/>
  <c r="AS551" i="381"/>
  <c r="AS552" i="381"/>
  <c r="AS553" i="381"/>
  <c r="AS554" i="381"/>
  <c r="AS555" i="381"/>
  <c r="AS556" i="381"/>
  <c r="AS557" i="381"/>
  <c r="AS558" i="381"/>
  <c r="AS559" i="381"/>
  <c r="AS561" i="381"/>
  <c r="AS562" i="381"/>
  <c r="AS563" i="381"/>
  <c r="AS564" i="381"/>
  <c r="AS565" i="381"/>
  <c r="AS566" i="381"/>
  <c r="AS567" i="381"/>
  <c r="AS568" i="381"/>
  <c r="AS569" i="381"/>
  <c r="AS576" i="381"/>
  <c r="AS577" i="381"/>
  <c r="AS578" i="381"/>
  <c r="AS579" i="381"/>
  <c r="AS580" i="381"/>
  <c r="AS581" i="381"/>
  <c r="AS582" i="381"/>
  <c r="AS583" i="381"/>
  <c r="AS594" i="381"/>
  <c r="AS595" i="381"/>
  <c r="AS596" i="381"/>
  <c r="AS597" i="381"/>
  <c r="AS598" i="381"/>
  <c r="AS599" i="381"/>
  <c r="AS600" i="381"/>
  <c r="AS601" i="381"/>
  <c r="AS602" i="381"/>
  <c r="AS603" i="381"/>
  <c r="AS604" i="381"/>
  <c r="AS607" i="381"/>
  <c r="AS608" i="381"/>
  <c r="AS609" i="381"/>
  <c r="AS612" i="381"/>
  <c r="AS613" i="381"/>
  <c r="AS614" i="381"/>
  <c r="AS615" i="381"/>
  <c r="AS616" i="381"/>
  <c r="AS617" i="381"/>
  <c r="AS618" i="381"/>
  <c r="AS619" i="381"/>
  <c r="AS620" i="381"/>
  <c r="AS621" i="381"/>
  <c r="AS622" i="381"/>
  <c r="AS623" i="381"/>
  <c r="AS624" i="381"/>
  <c r="AS625" i="381"/>
  <c r="AS626" i="381"/>
  <c r="AS627" i="381"/>
  <c r="AS628" i="381"/>
  <c r="AS629" i="381"/>
  <c r="AS630" i="381"/>
  <c r="AS631" i="381"/>
  <c r="AS632" i="381"/>
  <c r="AS633" i="381"/>
  <c r="AS634" i="381"/>
  <c r="AS635" i="381"/>
  <c r="AS636" i="381"/>
  <c r="AS637" i="381"/>
  <c r="AS638" i="381"/>
  <c r="AS639" i="381"/>
  <c r="AS640" i="381"/>
  <c r="AS641" i="381"/>
  <c r="AS642" i="381"/>
  <c r="AS643" i="381"/>
  <c r="AS644" i="381"/>
  <c r="AS645" i="381"/>
  <c r="AS646" i="381"/>
  <c r="AS647" i="381"/>
  <c r="AS648" i="381"/>
  <c r="AS649" i="381"/>
  <c r="AS650" i="381"/>
  <c r="AS651" i="381"/>
  <c r="AS652" i="381"/>
  <c r="AS653" i="381"/>
  <c r="AS654" i="381"/>
  <c r="AS655" i="381"/>
  <c r="AS656" i="381"/>
  <c r="AS657" i="381"/>
  <c r="AS660" i="381"/>
  <c r="AS661" i="381"/>
  <c r="AS662" i="381"/>
  <c r="AS725" i="381"/>
  <c r="AS733" i="381"/>
  <c r="AS734" i="381"/>
  <c r="AS735" i="381"/>
  <c r="AS736" i="381"/>
  <c r="AS737" i="381"/>
  <c r="AS740" i="381"/>
  <c r="AS741" i="381"/>
  <c r="AS744" i="381"/>
  <c r="AS745" i="381"/>
  <c r="AS746" i="381"/>
  <c r="AS747" i="381"/>
  <c r="AS748" i="381"/>
  <c r="AS749" i="381"/>
  <c r="AS750" i="381"/>
  <c r="AS751" i="381"/>
  <c r="AS752" i="381"/>
  <c r="AS755" i="381"/>
  <c r="AS756" i="381"/>
  <c r="AS757" i="381"/>
  <c r="AS758" i="381"/>
  <c r="AS759" i="381"/>
  <c r="AS760" i="381"/>
  <c r="AS761" i="381"/>
  <c r="AS762" i="381"/>
  <c r="AS763" i="381"/>
  <c r="AS764" i="381"/>
  <c r="AS765" i="381"/>
  <c r="AS768" i="381"/>
  <c r="AS769" i="381"/>
  <c r="AS770" i="381"/>
  <c r="AS771" i="381"/>
  <c r="AS774" i="381"/>
  <c r="AS775" i="381"/>
  <c r="AS776" i="381"/>
  <c r="AS777" i="381"/>
  <c r="AS780" i="381"/>
  <c r="AS781" i="381"/>
  <c r="AS782" i="381"/>
  <c r="AS783" i="381"/>
  <c r="AS784" i="381"/>
  <c r="AS785" i="381"/>
  <c r="AS786" i="381"/>
  <c r="AS787" i="381"/>
  <c r="AS788" i="381"/>
  <c r="AS789" i="381"/>
  <c r="AS790" i="381"/>
  <c r="AS798" i="381"/>
  <c r="AS799" i="381"/>
  <c r="AS800" i="381"/>
  <c r="AS801" i="381"/>
  <c r="AS806" i="381"/>
  <c r="AS807" i="381"/>
  <c r="AS808" i="381"/>
  <c r="AS809" i="381"/>
  <c r="AS810" i="381"/>
  <c r="AS811" i="381"/>
  <c r="AS812" i="381"/>
  <c r="AS813" i="381"/>
  <c r="AS814" i="381"/>
  <c r="AS815" i="381"/>
  <c r="AS816" i="381"/>
  <c r="AS817" i="381"/>
  <c r="AS818" i="381"/>
  <c r="AS819" i="381"/>
  <c r="AS820" i="381"/>
  <c r="AS821" i="381"/>
  <c r="AS822" i="381"/>
  <c r="AS823" i="381"/>
  <c r="AS824" i="381"/>
  <c r="AS835" i="381"/>
  <c r="AS836" i="381"/>
  <c r="AS837" i="381"/>
  <c r="AS838" i="381"/>
  <c r="AS839" i="381"/>
  <c r="AS840" i="381"/>
  <c r="AS841" i="381"/>
  <c r="AS842" i="381"/>
  <c r="AS843" i="381"/>
  <c r="AS844" i="381"/>
  <c r="AS845" i="381"/>
  <c r="AS846" i="381"/>
  <c r="AS849" i="381"/>
  <c r="AS850" i="381"/>
  <c r="AS851" i="381"/>
  <c r="AS852" i="381"/>
  <c r="AS853" i="381"/>
  <c r="AS854" i="381"/>
  <c r="AS855" i="381"/>
  <c r="AS856" i="381"/>
  <c r="AS857" i="381"/>
  <c r="AS858" i="381"/>
  <c r="AS859" i="381"/>
  <c r="AS860" i="381"/>
  <c r="AS861" i="381"/>
  <c r="AS862" i="381"/>
  <c r="AS863" i="381"/>
  <c r="AS864" i="381"/>
  <c r="AS865" i="381"/>
  <c r="AS866" i="381"/>
  <c r="AS867" i="381"/>
  <c r="AS868" i="381"/>
  <c r="AS869" i="381"/>
  <c r="AS872" i="381"/>
  <c r="AS884" i="381"/>
  <c r="AS885" i="381"/>
  <c r="AS886" i="381"/>
  <c r="AS887" i="381"/>
  <c r="AS888" i="381"/>
  <c r="AS889" i="381"/>
  <c r="AS890" i="381"/>
  <c r="AS891" i="381"/>
  <c r="AS892" i="381"/>
  <c r="AS894" i="381"/>
  <c r="AS895" i="381"/>
  <c r="AS896" i="381"/>
  <c r="AS897" i="381"/>
  <c r="AS898" i="381"/>
  <c r="AS899" i="381"/>
  <c r="AS900" i="381"/>
  <c r="AS901" i="381"/>
  <c r="AS902" i="381"/>
  <c r="AS903" i="381"/>
  <c r="AS904" i="381"/>
  <c r="AS905" i="381"/>
  <c r="AS906" i="381"/>
  <c r="AS909" i="381"/>
  <c r="AS964" i="381"/>
  <c r="AS965" i="381"/>
  <c r="AS966" i="381"/>
  <c r="AS967" i="381"/>
  <c r="AS968" i="381"/>
  <c r="AS969" i="381"/>
  <c r="AS970" i="381"/>
  <c r="AS971" i="381"/>
  <c r="AS972" i="381"/>
  <c r="AS973" i="381"/>
  <c r="AS974" i="381"/>
  <c r="AS975" i="381"/>
  <c r="AS978" i="381"/>
  <c r="AS979" i="381"/>
  <c r="AS980" i="381"/>
  <c r="AS981" i="381"/>
  <c r="AS982" i="381"/>
  <c r="AS983" i="381"/>
  <c r="AS984" i="381"/>
  <c r="AS985" i="381"/>
  <c r="AS986" i="381"/>
  <c r="AS987" i="381"/>
  <c r="AS988" i="381"/>
  <c r="AS989" i="381"/>
  <c r="AS990" i="381"/>
  <c r="AS991" i="381"/>
  <c r="AS992" i="381"/>
  <c r="AS993" i="381"/>
  <c r="AS998" i="381"/>
  <c r="AS999" i="381"/>
  <c r="AS1000" i="381"/>
  <c r="AS1001" i="381"/>
  <c r="AS1002" i="381"/>
  <c r="AS1003" i="381"/>
  <c r="AS1004" i="381"/>
  <c r="AS1005" i="381"/>
  <c r="AS1006" i="381"/>
  <c r="AS1007" i="381"/>
  <c r="AS1008" i="381"/>
  <c r="AS1009" i="381"/>
  <c r="AS1010" i="381"/>
  <c r="AS1015" i="381"/>
  <c r="AS1016" i="381"/>
  <c r="AS1017" i="381"/>
  <c r="AS1018" i="381"/>
  <c r="AS1026" i="381"/>
  <c r="AS1027" i="381"/>
  <c r="AS1028" i="381"/>
  <c r="AS1029" i="381"/>
  <c r="AS1030" i="381"/>
  <c r="AS1031" i="381"/>
  <c r="AS1035" i="381"/>
  <c r="AS1036" i="381"/>
  <c r="AS1037" i="381"/>
  <c r="AS1038" i="381"/>
  <c r="AS1039" i="381"/>
  <c r="AS1040" i="381"/>
  <c r="AS1041" i="381"/>
  <c r="AS1042" i="381"/>
  <c r="AS1043" i="381"/>
  <c r="AS1044" i="381"/>
  <c r="AS1045" i="381"/>
  <c r="AS1046" i="381"/>
  <c r="AS1047" i="381"/>
  <c r="AS1052" i="381"/>
  <c r="AS1053" i="381"/>
  <c r="AS1054" i="381"/>
  <c r="AS1055" i="381"/>
  <c r="AS1056" i="381"/>
  <c r="AS1057" i="381"/>
  <c r="AS1058" i="381"/>
  <c r="AS1059" i="381"/>
  <c r="AS1060" i="381"/>
  <c r="AS1061" i="381"/>
  <c r="AS1062" i="381"/>
  <c r="AS1063" i="381"/>
  <c r="AS1064" i="381"/>
  <c r="AS1065" i="381"/>
  <c r="AS1066" i="381"/>
  <c r="AS1067" i="381"/>
  <c r="AS1068" i="381"/>
  <c r="AS1073" i="381"/>
  <c r="AS1074" i="381"/>
  <c r="AS1075" i="381"/>
  <c r="AS1076" i="381"/>
  <c r="AS1077" i="381"/>
  <c r="AS1078" i="381"/>
  <c r="AS1079" i="381"/>
  <c r="AS1080" i="381"/>
  <c r="AS1081" i="381"/>
  <c r="AS1082" i="381"/>
  <c r="AS1083" i="381"/>
  <c r="AS1084" i="381"/>
  <c r="AS1085" i="381"/>
  <c r="AS1094" i="381"/>
  <c r="AS1095" i="381"/>
  <c r="AS1096" i="381"/>
  <c r="AS1099" i="381"/>
  <c r="AS1100" i="381"/>
  <c r="AS1101" i="381"/>
  <c r="AS1102" i="381"/>
  <c r="AS1103" i="381"/>
  <c r="AS1104" i="381"/>
  <c r="AS1105" i="381"/>
  <c r="AS1106" i="381"/>
  <c r="AS1107" i="381"/>
  <c r="AS1108" i="381"/>
  <c r="AS1109" i="381"/>
  <c r="AS1110" i="381"/>
  <c r="AS1111" i="381"/>
  <c r="AS1112" i="381"/>
  <c r="AS1113" i="381"/>
  <c r="AS1114" i="381"/>
  <c r="AS1115" i="381"/>
  <c r="AS1116" i="381"/>
  <c r="AS1117" i="381"/>
  <c r="AS1118" i="381"/>
  <c r="AS1119" i="381"/>
  <c r="AS1120" i="381"/>
  <c r="AS1121" i="381"/>
  <c r="AS1122" i="381"/>
  <c r="AS1123" i="381"/>
  <c r="AS1124" i="381"/>
  <c r="AS1125" i="381"/>
  <c r="AS1126" i="381"/>
  <c r="AS1127" i="381"/>
  <c r="AS1128" i="381"/>
  <c r="AS1129" i="381"/>
  <c r="AS1130" i="381"/>
  <c r="AS1131" i="381"/>
  <c r="AS1132" i="381"/>
  <c r="AS1133" i="381"/>
  <c r="AS1134" i="381"/>
  <c r="AS1135" i="381"/>
  <c r="AS1138" i="381"/>
  <c r="AS1151" i="381"/>
  <c r="AS1152" i="381"/>
  <c r="AS1153" i="381"/>
  <c r="AS1154" i="381"/>
  <c r="AS1155" i="381"/>
  <c r="AS1156" i="381"/>
  <c r="AS1157" i="381"/>
  <c r="AS1158" i="381"/>
  <c r="AS1159" i="381"/>
  <c r="AS1160" i="381"/>
  <c r="AS1161" i="381"/>
  <c r="AS1162" i="381"/>
  <c r="AS1163" i="381"/>
  <c r="AS1164" i="381"/>
  <c r="AS1169" i="381"/>
  <c r="AS1170" i="381"/>
  <c r="AS1171" i="381"/>
  <c r="AS1172" i="381"/>
  <c r="AS1173" i="381"/>
  <c r="AS1174" i="381"/>
  <c r="AS1175" i="381"/>
  <c r="AS1176" i="381"/>
  <c r="AS1177" i="381"/>
  <c r="AS1178" i="381"/>
  <c r="AS1179" i="381"/>
  <c r="AS1180" i="381"/>
  <c r="AS1181" i="381"/>
  <c r="AS1182" i="381"/>
  <c r="AS1183" i="381"/>
  <c r="AS1184" i="381"/>
  <c r="AS1185" i="381"/>
  <c r="AS1186" i="381"/>
  <c r="AS1187" i="381"/>
  <c r="AS1188" i="381"/>
  <c r="AS1189" i="381"/>
  <c r="AS1190" i="381"/>
  <c r="AS1191" i="381"/>
  <c r="AS1192" i="381"/>
  <c r="AS1193" i="381"/>
  <c r="AS1194" i="381"/>
  <c r="AS1195" i="381"/>
  <c r="AS1198" i="381"/>
  <c r="AS1199" i="381"/>
  <c r="AS1200" i="381"/>
  <c r="AS1201" i="381"/>
  <c r="AS1202" i="381"/>
  <c r="AS1203" i="381"/>
  <c r="AS1204" i="381"/>
  <c r="AS1205" i="381"/>
  <c r="AS1206" i="381"/>
  <c r="AS1207" i="381"/>
  <c r="AS1208" i="381"/>
  <c r="AS1209" i="381"/>
  <c r="AS1210" i="381"/>
  <c r="AS1211" i="381"/>
  <c r="AS1212" i="381"/>
  <c r="AS1213" i="381"/>
  <c r="AS1214" i="381"/>
  <c r="AS1215" i="381"/>
  <c r="AS1216" i="381"/>
  <c r="AS1217" i="381"/>
  <c r="AS1218" i="381"/>
  <c r="AS1219" i="381"/>
  <c r="AS1220" i="381"/>
  <c r="AS1221" i="381"/>
  <c r="AS1222" i="381"/>
  <c r="AS1223" i="381"/>
  <c r="AS1224" i="381"/>
  <c r="AS1225" i="381"/>
  <c r="AS1226" i="381"/>
  <c r="AS1227" i="381"/>
  <c r="AS1228" i="381"/>
  <c r="AS1229" i="381"/>
  <c r="AS1230" i="381"/>
  <c r="AS1231" i="381"/>
  <c r="AS1232" i="381"/>
  <c r="AS1233" i="381"/>
  <c r="AS1234" i="381"/>
  <c r="AS1235" i="381"/>
  <c r="AS1236" i="381"/>
  <c r="AS1237" i="381"/>
  <c r="AS1238" i="381"/>
  <c r="AS1239" i="381"/>
  <c r="AS1240" i="381"/>
  <c r="AS1241" i="381"/>
  <c r="AS1242" i="381"/>
  <c r="AS1243" i="381"/>
  <c r="AS1244" i="381"/>
  <c r="AS1245" i="381"/>
  <c r="AS1246" i="381"/>
  <c r="AS1247" i="381"/>
  <c r="AS1248" i="381"/>
  <c r="AS1249" i="381"/>
  <c r="AS1250" i="381"/>
  <c r="AS1251" i="381"/>
  <c r="AS1252" i="381"/>
  <c r="AS1253" i="381"/>
  <c r="AS1254" i="381"/>
  <c r="AS1255" i="381"/>
  <c r="AS1256" i="381"/>
  <c r="AS1257" i="381"/>
  <c r="AS1258" i="381"/>
  <c r="Z6" i="372"/>
  <c r="Y6" i="372"/>
  <c r="X6" i="372"/>
  <c r="W6" i="372"/>
  <c r="F1197" i="381"/>
  <c r="CR1257" i="381"/>
  <c r="FJ1257" i="381"/>
  <c r="FJ1258" i="381"/>
  <c r="FJ1256" i="381"/>
  <c r="FV1258" i="381"/>
  <c r="FU1258" i="381"/>
  <c r="FT1258" i="381"/>
  <c r="FS1258" i="381"/>
  <c r="FR1258" i="381"/>
  <c r="FQ1258" i="381"/>
  <c r="FP1258" i="381"/>
  <c r="EU1258" i="381"/>
  <c r="EC1258" i="381"/>
  <c r="ED1258" i="381" s="1"/>
  <c r="EB1258" i="381"/>
  <c r="EA1258" i="381"/>
  <c r="DZ1258" i="381"/>
  <c r="DY1258" i="381"/>
  <c r="DV1258" i="381"/>
  <c r="DU1258" i="381"/>
  <c r="DT1258" i="381"/>
  <c r="DS1258" i="381"/>
  <c r="DR1258" i="381"/>
  <c r="DQ1258" i="381"/>
  <c r="DA1258" i="381"/>
  <c r="DB1258" i="381" s="1"/>
  <c r="CR1258" i="381"/>
  <c r="CP1258" i="381"/>
  <c r="CO1258" i="381"/>
  <c r="CN1258" i="381"/>
  <c r="BT1258" i="381"/>
  <c r="AV1258" i="381"/>
  <c r="AU1258" i="381"/>
  <c r="AN1258" i="381"/>
  <c r="AM1258" i="381"/>
  <c r="AL1258" i="381"/>
  <c r="AK1258" i="381"/>
  <c r="AJ1258" i="381"/>
  <c r="AI1258" i="381"/>
  <c r="AH1258" i="381"/>
  <c r="AG1258" i="381"/>
  <c r="AF1258" i="381"/>
  <c r="AE1258" i="381"/>
  <c r="AD1258" i="381"/>
  <c r="AC1258" i="381"/>
  <c r="G1258" i="381"/>
  <c r="AP1258" i="381" s="1"/>
  <c r="FV1257" i="381"/>
  <c r="FU1257" i="381"/>
  <c r="FT1257" i="381"/>
  <c r="FS1257" i="381"/>
  <c r="FR1257" i="381"/>
  <c r="FQ1257" i="381"/>
  <c r="FP1257" i="381"/>
  <c r="EU1257" i="381"/>
  <c r="EC1257" i="381"/>
  <c r="ED1257" i="381" s="1"/>
  <c r="EB1257" i="381"/>
  <c r="EA1257" i="381"/>
  <c r="DZ1257" i="381"/>
  <c r="DY1257" i="381"/>
  <c r="DV1257" i="381"/>
  <c r="DU1257" i="381"/>
  <c r="DT1257" i="381"/>
  <c r="DS1257" i="381"/>
  <c r="DR1257" i="381"/>
  <c r="DQ1257" i="381"/>
  <c r="DA1257" i="381"/>
  <c r="DB1257" i="381" s="1"/>
  <c r="CP1257" i="381"/>
  <c r="CO1257" i="381"/>
  <c r="CN1257" i="381"/>
  <c r="BT1257" i="381"/>
  <c r="AV1257" i="381"/>
  <c r="AU1257" i="381"/>
  <c r="AN1257" i="381"/>
  <c r="AM1257" i="381"/>
  <c r="AL1257" i="381"/>
  <c r="AK1257" i="381"/>
  <c r="AJ1257" i="381"/>
  <c r="AI1257" i="381"/>
  <c r="AH1257" i="381"/>
  <c r="AG1257" i="381"/>
  <c r="AF1257" i="381"/>
  <c r="AE1257" i="381"/>
  <c r="AD1257" i="381"/>
  <c r="AC1257" i="381"/>
  <c r="G1257" i="381"/>
  <c r="AP1257" i="381" s="1"/>
  <c r="EE1257" i="381" s="1"/>
  <c r="EF1257" i="381" s="1"/>
  <c r="FV1256" i="381"/>
  <c r="FU1256" i="381"/>
  <c r="FT1256" i="381"/>
  <c r="FS1256" i="381"/>
  <c r="FR1256" i="381"/>
  <c r="FQ1256" i="381"/>
  <c r="FP1256" i="381"/>
  <c r="EU1256" i="381"/>
  <c r="EC1256" i="381"/>
  <c r="EB1256" i="381"/>
  <c r="EA1256" i="381"/>
  <c r="DZ1256" i="381"/>
  <c r="DY1256" i="381"/>
  <c r="DV1256" i="381"/>
  <c r="DU1256" i="381"/>
  <c r="DT1256" i="381"/>
  <c r="DS1256" i="381"/>
  <c r="DR1256" i="381"/>
  <c r="DQ1256" i="381"/>
  <c r="DA1256" i="381"/>
  <c r="DB1256" i="381" s="1"/>
  <c r="CR1256" i="381"/>
  <c r="CP1256" i="381"/>
  <c r="CO1256" i="381"/>
  <c r="CN1256" i="381"/>
  <c r="BT1256" i="381"/>
  <c r="AV1256" i="381"/>
  <c r="AU1256" i="381"/>
  <c r="AN1256" i="381"/>
  <c r="AM1256" i="381"/>
  <c r="AL1256" i="381"/>
  <c r="AK1256" i="381"/>
  <c r="AJ1256" i="381"/>
  <c r="AI1256" i="381"/>
  <c r="AH1256" i="381"/>
  <c r="AG1256" i="381"/>
  <c r="AF1256" i="381"/>
  <c r="AE1256" i="381"/>
  <c r="AD1256" i="381"/>
  <c r="AC1256" i="381"/>
  <c r="G1256" i="381"/>
  <c r="AP1256" i="381" s="1"/>
  <c r="FP1255" i="381"/>
  <c r="AV1255" i="381"/>
  <c r="AU1255" i="381"/>
  <c r="AT1255" i="381"/>
  <c r="FI1254" i="381"/>
  <c r="G1254" i="381"/>
  <c r="AP1254" i="381" s="1"/>
  <c r="FV1254" i="381"/>
  <c r="FU1254" i="381"/>
  <c r="FT1254" i="381"/>
  <c r="FS1254" i="381"/>
  <c r="FR1254" i="381"/>
  <c r="FQ1254" i="381"/>
  <c r="FP1254" i="381"/>
  <c r="EU1254" i="381"/>
  <c r="EC1254" i="381"/>
  <c r="ED1254" i="381" s="1"/>
  <c r="EB1254" i="381"/>
  <c r="EA1254" i="381"/>
  <c r="DZ1254" i="381"/>
  <c r="DY1254" i="381"/>
  <c r="DV1254" i="381"/>
  <c r="DU1254" i="381"/>
  <c r="DT1254" i="381"/>
  <c r="DS1254" i="381"/>
  <c r="DR1254" i="381"/>
  <c r="DQ1254" i="381"/>
  <c r="DA1254" i="381"/>
  <c r="DB1254" i="381" s="1"/>
  <c r="CR1254" i="381"/>
  <c r="CP1254" i="381"/>
  <c r="CO1254" i="381"/>
  <c r="CN1254" i="381"/>
  <c r="BT1254" i="381"/>
  <c r="AV1254" i="381"/>
  <c r="AU1254" i="381"/>
  <c r="AN1254" i="381"/>
  <c r="AM1254" i="381"/>
  <c r="AL1254" i="381"/>
  <c r="AK1254" i="381"/>
  <c r="AJ1254" i="381"/>
  <c r="AI1254" i="381"/>
  <c r="AH1254" i="381"/>
  <c r="AG1254" i="381"/>
  <c r="AF1254" i="381"/>
  <c r="AE1254" i="381"/>
  <c r="AD1254" i="381"/>
  <c r="AC1254" i="381"/>
  <c r="E1254" i="381"/>
  <c r="C1254" i="381"/>
  <c r="FP1253" i="381"/>
  <c r="FQ1253" i="381"/>
  <c r="FR1253" i="381"/>
  <c r="FS1253" i="381"/>
  <c r="FT1253" i="381"/>
  <c r="FU1253" i="381"/>
  <c r="FV1253" i="381"/>
  <c r="EU1253" i="381"/>
  <c r="EC1253" i="381"/>
  <c r="ED1253" i="381" s="1"/>
  <c r="EE1253" i="381"/>
  <c r="EF1253" i="381" s="1"/>
  <c r="DQ1253" i="381"/>
  <c r="DR1253" i="381"/>
  <c r="DS1253" i="381"/>
  <c r="DT1253" i="381"/>
  <c r="DU1253" i="381"/>
  <c r="DV1253" i="381"/>
  <c r="DY1253" i="381"/>
  <c r="DZ1253" i="381"/>
  <c r="EA1253" i="381"/>
  <c r="EB1253" i="381"/>
  <c r="DA1253" i="381"/>
  <c r="DB1253" i="381" s="1"/>
  <c r="CN1253" i="381"/>
  <c r="CO1253" i="381"/>
  <c r="CP1253" i="381"/>
  <c r="BT1253" i="381"/>
  <c r="AT1253" i="381"/>
  <c r="AU1253" i="381"/>
  <c r="AV1253" i="381"/>
  <c r="AC1253" i="381"/>
  <c r="AD1253" i="381"/>
  <c r="AE1253" i="381"/>
  <c r="AF1253" i="381"/>
  <c r="AG1253" i="381"/>
  <c r="AH1253" i="381"/>
  <c r="AI1253" i="381"/>
  <c r="AJ1253" i="381"/>
  <c r="AK1253" i="381"/>
  <c r="AL1253" i="381"/>
  <c r="AM1253" i="381"/>
  <c r="AN1253" i="381"/>
  <c r="E1252" i="381"/>
  <c r="FV1252" i="381"/>
  <c r="FU1252" i="381"/>
  <c r="FT1252" i="381"/>
  <c r="FS1252" i="381"/>
  <c r="FR1252" i="381"/>
  <c r="FQ1252" i="381"/>
  <c r="FP1252" i="381"/>
  <c r="FJ1252" i="381"/>
  <c r="EU1252" i="381"/>
  <c r="EE1252" i="381"/>
  <c r="EF1252" i="381" s="1"/>
  <c r="EC1252" i="381"/>
  <c r="ED1252" i="381" s="1"/>
  <c r="EB1252" i="381"/>
  <c r="EA1252" i="381"/>
  <c r="DZ1252" i="381"/>
  <c r="DY1252" i="381"/>
  <c r="DV1252" i="381"/>
  <c r="DU1252" i="381"/>
  <c r="DT1252" i="381"/>
  <c r="DS1252" i="381"/>
  <c r="DR1252" i="381"/>
  <c r="DQ1252" i="381"/>
  <c r="DA1252" i="381"/>
  <c r="DB1252" i="381" s="1"/>
  <c r="CR1252" i="381"/>
  <c r="CP1252" i="381"/>
  <c r="CO1252" i="381"/>
  <c r="CN1252" i="381"/>
  <c r="BT1252" i="381"/>
  <c r="AV1252" i="381"/>
  <c r="AU1252" i="381"/>
  <c r="AT1252" i="381"/>
  <c r="AN1252" i="381"/>
  <c r="AM1252" i="381"/>
  <c r="AL1252" i="381"/>
  <c r="AK1252" i="381"/>
  <c r="AJ1252" i="381"/>
  <c r="AI1252" i="381"/>
  <c r="AH1252" i="381"/>
  <c r="AG1252" i="381"/>
  <c r="AF1252" i="381"/>
  <c r="AE1252" i="381"/>
  <c r="AD1252" i="381"/>
  <c r="AC1252" i="381"/>
  <c r="C1252" i="381"/>
  <c r="FJ1251" i="381"/>
  <c r="FJ1250" i="381"/>
  <c r="CR1251" i="381"/>
  <c r="C1251" i="381"/>
  <c r="C1250" i="381"/>
  <c r="C1249" i="381"/>
  <c r="FV1251" i="381"/>
  <c r="FU1251" i="381"/>
  <c r="FT1251" i="381"/>
  <c r="FS1251" i="381"/>
  <c r="FR1251" i="381"/>
  <c r="FQ1251" i="381"/>
  <c r="FP1251" i="381"/>
  <c r="EU1251" i="381"/>
  <c r="EC1251" i="381"/>
  <c r="EB1251" i="381"/>
  <c r="EA1251" i="381"/>
  <c r="DZ1251" i="381"/>
  <c r="DY1251" i="381"/>
  <c r="DV1251" i="381"/>
  <c r="DU1251" i="381"/>
  <c r="DT1251" i="381"/>
  <c r="DS1251" i="381"/>
  <c r="DR1251" i="381"/>
  <c r="DQ1251" i="381"/>
  <c r="DA1251" i="381"/>
  <c r="DB1251" i="381" s="1"/>
  <c r="CP1251" i="381"/>
  <c r="CO1251" i="381"/>
  <c r="CN1251" i="381"/>
  <c r="BT1251" i="381"/>
  <c r="AV1251" i="381"/>
  <c r="AU1251" i="381"/>
  <c r="AN1251" i="381"/>
  <c r="AM1251" i="381"/>
  <c r="AL1251" i="381"/>
  <c r="AK1251" i="381"/>
  <c r="AJ1251" i="381"/>
  <c r="AI1251" i="381"/>
  <c r="AH1251" i="381"/>
  <c r="AG1251" i="381"/>
  <c r="AF1251" i="381"/>
  <c r="AE1251" i="381"/>
  <c r="AD1251" i="381"/>
  <c r="AC1251" i="381"/>
  <c r="G1251" i="381"/>
  <c r="AT1251" i="381" s="1"/>
  <c r="FV1250" i="381"/>
  <c r="FU1250" i="381"/>
  <c r="FT1250" i="381"/>
  <c r="FS1250" i="381"/>
  <c r="FR1250" i="381"/>
  <c r="FQ1250" i="381"/>
  <c r="FP1250" i="381"/>
  <c r="EU1250" i="381"/>
  <c r="EC1250" i="381"/>
  <c r="ED1250" i="381" s="1"/>
  <c r="EB1250" i="381"/>
  <c r="EA1250" i="381"/>
  <c r="DZ1250" i="381"/>
  <c r="DY1250" i="381"/>
  <c r="DV1250" i="381"/>
  <c r="DU1250" i="381"/>
  <c r="DT1250" i="381"/>
  <c r="DS1250" i="381"/>
  <c r="DR1250" i="381"/>
  <c r="DQ1250" i="381"/>
  <c r="DA1250" i="381"/>
  <c r="DB1250" i="381" s="1"/>
  <c r="CR1250" i="381"/>
  <c r="CP1250" i="381"/>
  <c r="CO1250" i="381"/>
  <c r="CN1250" i="381"/>
  <c r="BT1250" i="381"/>
  <c r="AV1250" i="381"/>
  <c r="AU1250" i="381"/>
  <c r="EE1250" i="381"/>
  <c r="EF1250" i="381" s="1"/>
  <c r="AN1250" i="381"/>
  <c r="AM1250" i="381"/>
  <c r="AL1250" i="381"/>
  <c r="AK1250" i="381"/>
  <c r="AJ1250" i="381"/>
  <c r="AI1250" i="381"/>
  <c r="AH1250" i="381"/>
  <c r="AG1250" i="381"/>
  <c r="AF1250" i="381"/>
  <c r="AE1250" i="381"/>
  <c r="AD1250" i="381"/>
  <c r="AC1250" i="381"/>
  <c r="G1250" i="381"/>
  <c r="FP1249" i="381"/>
  <c r="AV1249" i="381"/>
  <c r="AU1249" i="381"/>
  <c r="AT1249" i="381"/>
  <c r="DM1224" i="381"/>
  <c r="FI1248" i="381"/>
  <c r="CR1246" i="381"/>
  <c r="CR1247" i="381"/>
  <c r="FI1247" i="381"/>
  <c r="FI1246" i="381"/>
  <c r="FV1248" i="381"/>
  <c r="FU1248" i="381"/>
  <c r="FT1248" i="381"/>
  <c r="FS1248" i="381"/>
  <c r="FR1248" i="381"/>
  <c r="FQ1248" i="381"/>
  <c r="FP1248" i="381"/>
  <c r="EU1248" i="381"/>
  <c r="EC1248" i="381"/>
  <c r="EB1248" i="381"/>
  <c r="EA1248" i="381"/>
  <c r="DZ1248" i="381"/>
  <c r="DY1248" i="381"/>
  <c r="DV1248" i="381"/>
  <c r="DU1248" i="381"/>
  <c r="DT1248" i="381"/>
  <c r="DS1248" i="381"/>
  <c r="DR1248" i="381"/>
  <c r="DQ1248" i="381"/>
  <c r="DA1248" i="381"/>
  <c r="DB1248" i="381" s="1"/>
  <c r="CR1248" i="381"/>
  <c r="CP1248" i="381"/>
  <c r="CO1248" i="381"/>
  <c r="CN1248" i="381"/>
  <c r="BT1248" i="381"/>
  <c r="AU1248" i="381"/>
  <c r="AN1248" i="381"/>
  <c r="AM1248" i="381"/>
  <c r="AL1248" i="381"/>
  <c r="AK1248" i="381"/>
  <c r="AJ1248" i="381"/>
  <c r="AI1248" i="381"/>
  <c r="AH1248" i="381"/>
  <c r="AG1248" i="381"/>
  <c r="AF1248" i="381"/>
  <c r="AE1248" i="381"/>
  <c r="AD1248" i="381"/>
  <c r="AC1248" i="381"/>
  <c r="G1248" i="381"/>
  <c r="AP1248" i="381" s="1"/>
  <c r="AT1248" i="381" s="1"/>
  <c r="FV1247" i="381"/>
  <c r="FU1247" i="381"/>
  <c r="FT1247" i="381"/>
  <c r="FS1247" i="381"/>
  <c r="FR1247" i="381"/>
  <c r="FQ1247" i="381"/>
  <c r="FP1247" i="381"/>
  <c r="EU1247" i="381"/>
  <c r="EC1247" i="381"/>
  <c r="EB1247" i="381"/>
  <c r="EA1247" i="381"/>
  <c r="DZ1247" i="381"/>
  <c r="DY1247" i="381"/>
  <c r="DV1247" i="381"/>
  <c r="DU1247" i="381"/>
  <c r="DT1247" i="381"/>
  <c r="DS1247" i="381"/>
  <c r="DR1247" i="381"/>
  <c r="DQ1247" i="381"/>
  <c r="DA1247" i="381"/>
  <c r="DB1247" i="381" s="1"/>
  <c r="CP1247" i="381"/>
  <c r="CO1247" i="381"/>
  <c r="CN1247" i="381"/>
  <c r="BT1247" i="381"/>
  <c r="AU1247" i="381"/>
  <c r="AN1247" i="381"/>
  <c r="AM1247" i="381"/>
  <c r="AL1247" i="381"/>
  <c r="AK1247" i="381"/>
  <c r="AJ1247" i="381"/>
  <c r="AI1247" i="381"/>
  <c r="AH1247" i="381"/>
  <c r="AG1247" i="381"/>
  <c r="AF1247" i="381"/>
  <c r="AE1247" i="381"/>
  <c r="AD1247" i="381"/>
  <c r="AC1247" i="381"/>
  <c r="G1247" i="381"/>
  <c r="AV1247" i="381" s="1"/>
  <c r="FV1246" i="381"/>
  <c r="FU1246" i="381"/>
  <c r="FT1246" i="381"/>
  <c r="FS1246" i="381"/>
  <c r="FR1246" i="381"/>
  <c r="FQ1246" i="381"/>
  <c r="FP1246" i="381"/>
  <c r="EU1246" i="381"/>
  <c r="EC1246" i="381"/>
  <c r="EB1246" i="381"/>
  <c r="EA1246" i="381"/>
  <c r="DZ1246" i="381"/>
  <c r="DY1246" i="381"/>
  <c r="DV1246" i="381"/>
  <c r="DU1246" i="381"/>
  <c r="DT1246" i="381"/>
  <c r="DS1246" i="381"/>
  <c r="DR1246" i="381"/>
  <c r="DQ1246" i="381"/>
  <c r="DA1246" i="381"/>
  <c r="DB1246" i="381" s="1"/>
  <c r="CP1246" i="381"/>
  <c r="CO1246" i="381"/>
  <c r="CN1246" i="381"/>
  <c r="BT1246" i="381"/>
  <c r="AU1246" i="381"/>
  <c r="AN1246" i="381"/>
  <c r="AM1246" i="381"/>
  <c r="AL1246" i="381"/>
  <c r="AK1246" i="381"/>
  <c r="AJ1246" i="381"/>
  <c r="AI1246" i="381"/>
  <c r="AH1246" i="381"/>
  <c r="AG1246" i="381"/>
  <c r="AF1246" i="381"/>
  <c r="AE1246" i="381"/>
  <c r="AD1246" i="381"/>
  <c r="AC1246" i="381"/>
  <c r="G1246" i="381"/>
  <c r="AP1246" i="381" s="1"/>
  <c r="AT1246" i="381" s="1"/>
  <c r="FP1245" i="381"/>
  <c r="AV1245" i="381"/>
  <c r="AU1245" i="381"/>
  <c r="AT1245" i="381"/>
  <c r="FI1244" i="381"/>
  <c r="EJ1244" i="381"/>
  <c r="AP1244" i="381"/>
  <c r="AT1244" i="381" s="1"/>
  <c r="FV1244" i="381"/>
  <c r="FU1244" i="381"/>
  <c r="FT1244" i="381"/>
  <c r="FS1244" i="381"/>
  <c r="FR1244" i="381"/>
  <c r="FQ1244" i="381"/>
  <c r="FP1244" i="381"/>
  <c r="EU1244" i="381"/>
  <c r="EC1244" i="381"/>
  <c r="ED1244" i="381" s="1"/>
  <c r="EB1244" i="381"/>
  <c r="EA1244" i="381"/>
  <c r="DZ1244" i="381"/>
  <c r="DY1244" i="381"/>
  <c r="DV1244" i="381"/>
  <c r="DU1244" i="381"/>
  <c r="DT1244" i="381"/>
  <c r="DS1244" i="381"/>
  <c r="DR1244" i="381"/>
  <c r="DQ1244" i="381"/>
  <c r="DA1244" i="381"/>
  <c r="DB1244" i="381" s="1"/>
  <c r="CR1244" i="381"/>
  <c r="CP1244" i="381"/>
  <c r="CO1244" i="381"/>
  <c r="CN1244" i="381"/>
  <c r="BT1244" i="381"/>
  <c r="AU1244" i="381"/>
  <c r="AN1244" i="381"/>
  <c r="AM1244" i="381"/>
  <c r="AL1244" i="381"/>
  <c r="AK1244" i="381"/>
  <c r="AJ1244" i="381"/>
  <c r="AI1244" i="381"/>
  <c r="AH1244" i="381"/>
  <c r="AG1244" i="381"/>
  <c r="AF1244" i="381"/>
  <c r="AE1244" i="381"/>
  <c r="AD1244" i="381"/>
  <c r="AC1244" i="381"/>
  <c r="G1244" i="381"/>
  <c r="FJ1242" i="381"/>
  <c r="FJ1243" i="381"/>
  <c r="FJ1241" i="381"/>
  <c r="EC1241" i="381"/>
  <c r="CR1241" i="381"/>
  <c r="FV1243" i="381"/>
  <c r="FU1243" i="381"/>
  <c r="FT1243" i="381"/>
  <c r="FS1243" i="381"/>
  <c r="FR1243" i="381"/>
  <c r="FQ1243" i="381"/>
  <c r="FP1243" i="381"/>
  <c r="EU1243" i="381"/>
  <c r="EC1243" i="381"/>
  <c r="EB1243" i="381"/>
  <c r="EA1243" i="381"/>
  <c r="DZ1243" i="381"/>
  <c r="DY1243" i="381"/>
  <c r="DV1243" i="381"/>
  <c r="DU1243" i="381"/>
  <c r="DT1243" i="381"/>
  <c r="DS1243" i="381"/>
  <c r="DR1243" i="381"/>
  <c r="DQ1243" i="381"/>
  <c r="DA1243" i="381"/>
  <c r="DB1243" i="381" s="1"/>
  <c r="CR1243" i="381"/>
  <c r="CP1243" i="381"/>
  <c r="CO1243" i="381"/>
  <c r="CN1243" i="381"/>
  <c r="BT1243" i="381"/>
  <c r="AU1243" i="381"/>
  <c r="AT1243" i="381"/>
  <c r="AN1243" i="381"/>
  <c r="AM1243" i="381"/>
  <c r="AL1243" i="381"/>
  <c r="AK1243" i="381"/>
  <c r="AJ1243" i="381"/>
  <c r="AI1243" i="381"/>
  <c r="AH1243" i="381"/>
  <c r="AG1243" i="381"/>
  <c r="AF1243" i="381"/>
  <c r="AE1243" i="381"/>
  <c r="AD1243" i="381"/>
  <c r="AC1243" i="381"/>
  <c r="G1243" i="381"/>
  <c r="AR1243" i="381" s="1"/>
  <c r="AV1243" i="381" s="1"/>
  <c r="FV1242" i="381"/>
  <c r="FU1242" i="381"/>
  <c r="FT1242" i="381"/>
  <c r="FS1242" i="381"/>
  <c r="FR1242" i="381"/>
  <c r="FQ1242" i="381"/>
  <c r="FP1242" i="381"/>
  <c r="EU1242" i="381"/>
  <c r="EC1242" i="381"/>
  <c r="EB1242" i="381"/>
  <c r="EA1242" i="381"/>
  <c r="DZ1242" i="381"/>
  <c r="DY1242" i="381"/>
  <c r="DV1242" i="381"/>
  <c r="DU1242" i="381"/>
  <c r="DT1242" i="381"/>
  <c r="DS1242" i="381"/>
  <c r="DR1242" i="381"/>
  <c r="DQ1242" i="381"/>
  <c r="DA1242" i="381"/>
  <c r="DB1242" i="381" s="1"/>
  <c r="CR1242" i="381"/>
  <c r="CP1242" i="381"/>
  <c r="CO1242" i="381"/>
  <c r="CN1242" i="381"/>
  <c r="BT1242" i="381"/>
  <c r="AU1242" i="381"/>
  <c r="AN1242" i="381"/>
  <c r="AM1242" i="381"/>
  <c r="AL1242" i="381"/>
  <c r="AK1242" i="381"/>
  <c r="AJ1242" i="381"/>
  <c r="AI1242" i="381"/>
  <c r="AH1242" i="381"/>
  <c r="AG1242" i="381"/>
  <c r="AF1242" i="381"/>
  <c r="AE1242" i="381"/>
  <c r="AD1242" i="381"/>
  <c r="AC1242" i="381"/>
  <c r="G1242" i="381"/>
  <c r="AT1242" i="381" s="1"/>
  <c r="FV1241" i="381"/>
  <c r="FU1241" i="381"/>
  <c r="FT1241" i="381"/>
  <c r="FS1241" i="381"/>
  <c r="FR1241" i="381"/>
  <c r="FQ1241" i="381"/>
  <c r="FP1241" i="381"/>
  <c r="EU1241" i="381"/>
  <c r="EB1241" i="381"/>
  <c r="EA1241" i="381"/>
  <c r="DZ1241" i="381"/>
  <c r="DY1241" i="381"/>
  <c r="DV1241" i="381"/>
  <c r="DU1241" i="381"/>
  <c r="DT1241" i="381"/>
  <c r="DS1241" i="381"/>
  <c r="DR1241" i="381"/>
  <c r="DQ1241" i="381"/>
  <c r="DA1241" i="381"/>
  <c r="DB1241" i="381" s="1"/>
  <c r="CP1241" i="381"/>
  <c r="CO1241" i="381"/>
  <c r="CN1241" i="381"/>
  <c r="BT1241" i="381"/>
  <c r="AU1241" i="381"/>
  <c r="AN1241" i="381"/>
  <c r="AM1241" i="381"/>
  <c r="AL1241" i="381"/>
  <c r="AK1241" i="381"/>
  <c r="AJ1241" i="381"/>
  <c r="AI1241" i="381"/>
  <c r="AH1241" i="381"/>
  <c r="AG1241" i="381"/>
  <c r="AF1241" i="381"/>
  <c r="AE1241" i="381"/>
  <c r="AD1241" i="381"/>
  <c r="AC1241" i="381"/>
  <c r="G1241" i="381"/>
  <c r="AR1241" i="381" s="1"/>
  <c r="AV1241" i="381" s="1"/>
  <c r="FP1240" i="381"/>
  <c r="AV1240" i="381"/>
  <c r="AU1240" i="381"/>
  <c r="AT1240" i="381"/>
  <c r="EK1239" i="381"/>
  <c r="EJ1239" i="381"/>
  <c r="FK1235" i="381"/>
  <c r="FK1236" i="381"/>
  <c r="FK1237" i="381"/>
  <c r="FK1238" i="381"/>
  <c r="FK1239" i="381"/>
  <c r="FK1234" i="381"/>
  <c r="EC1234" i="381"/>
  <c r="ED1234" i="381" s="1"/>
  <c r="FV1239" i="381"/>
  <c r="FU1239" i="381"/>
  <c r="FT1239" i="381"/>
  <c r="FS1239" i="381"/>
  <c r="FR1239" i="381"/>
  <c r="FQ1239" i="381"/>
  <c r="FP1239" i="381"/>
  <c r="EU1239" i="381"/>
  <c r="EC1239" i="381"/>
  <c r="ED1239" i="381" s="1"/>
  <c r="EB1239" i="381"/>
  <c r="EA1239" i="381"/>
  <c r="DZ1239" i="381"/>
  <c r="DY1239" i="381"/>
  <c r="DV1239" i="381"/>
  <c r="DU1239" i="381"/>
  <c r="DT1239" i="381"/>
  <c r="DS1239" i="381"/>
  <c r="DR1239" i="381"/>
  <c r="DQ1239" i="381"/>
  <c r="DA1239" i="381"/>
  <c r="DB1239" i="381" s="1"/>
  <c r="CR1239" i="381"/>
  <c r="CP1239" i="381"/>
  <c r="CO1239" i="381"/>
  <c r="CN1239" i="381"/>
  <c r="BT1239" i="381"/>
  <c r="AV1239" i="381"/>
  <c r="AU1239" i="381"/>
  <c r="AN1239" i="381"/>
  <c r="AM1239" i="381"/>
  <c r="AL1239" i="381"/>
  <c r="AK1239" i="381"/>
  <c r="AJ1239" i="381"/>
  <c r="AI1239" i="381"/>
  <c r="AH1239" i="381"/>
  <c r="AG1239" i="381"/>
  <c r="AF1239" i="381"/>
  <c r="AE1239" i="381"/>
  <c r="AD1239" i="381"/>
  <c r="AC1239" i="381"/>
  <c r="G1239" i="381"/>
  <c r="AP1239" i="381" s="1"/>
  <c r="E1239" i="381"/>
  <c r="C1239" i="381"/>
  <c r="FV1238" i="381"/>
  <c r="FU1238" i="381"/>
  <c r="FT1238" i="381"/>
  <c r="FS1238" i="381"/>
  <c r="FR1238" i="381"/>
  <c r="FQ1238" i="381"/>
  <c r="FP1238" i="381"/>
  <c r="EU1238" i="381"/>
  <c r="EC1238" i="381"/>
  <c r="ED1238" i="381" s="1"/>
  <c r="EB1238" i="381"/>
  <c r="EA1238" i="381"/>
  <c r="DZ1238" i="381"/>
  <c r="DY1238" i="381"/>
  <c r="DV1238" i="381"/>
  <c r="DU1238" i="381"/>
  <c r="DT1238" i="381"/>
  <c r="DS1238" i="381"/>
  <c r="DR1238" i="381"/>
  <c r="DQ1238" i="381"/>
  <c r="DA1238" i="381"/>
  <c r="DB1238" i="381" s="1"/>
  <c r="CR1238" i="381"/>
  <c r="CP1238" i="381"/>
  <c r="CO1238" i="381"/>
  <c r="CN1238" i="381"/>
  <c r="BT1238" i="381"/>
  <c r="AV1238" i="381"/>
  <c r="AU1238" i="381"/>
  <c r="AN1238" i="381"/>
  <c r="AM1238" i="381"/>
  <c r="AL1238" i="381"/>
  <c r="AK1238" i="381"/>
  <c r="AJ1238" i="381"/>
  <c r="AI1238" i="381"/>
  <c r="AH1238" i="381"/>
  <c r="AG1238" i="381"/>
  <c r="AF1238" i="381"/>
  <c r="AE1238" i="381"/>
  <c r="AD1238" i="381"/>
  <c r="AC1238" i="381"/>
  <c r="G1238" i="381"/>
  <c r="AP1238" i="381" s="1"/>
  <c r="C1238" i="381"/>
  <c r="FV1237" i="381"/>
  <c r="FU1237" i="381"/>
  <c r="FT1237" i="381"/>
  <c r="FS1237" i="381"/>
  <c r="FR1237" i="381"/>
  <c r="FQ1237" i="381"/>
  <c r="FP1237" i="381"/>
  <c r="EU1237" i="381"/>
  <c r="EC1237" i="381"/>
  <c r="EB1237" i="381"/>
  <c r="EA1237" i="381"/>
  <c r="DZ1237" i="381"/>
  <c r="DY1237" i="381"/>
  <c r="DV1237" i="381"/>
  <c r="DU1237" i="381"/>
  <c r="DT1237" i="381"/>
  <c r="DS1237" i="381"/>
  <c r="DR1237" i="381"/>
  <c r="DQ1237" i="381"/>
  <c r="DA1237" i="381"/>
  <c r="DB1237" i="381" s="1"/>
  <c r="CR1237" i="381"/>
  <c r="CP1237" i="381"/>
  <c r="CO1237" i="381"/>
  <c r="CN1237" i="381"/>
  <c r="BT1237" i="381"/>
  <c r="AV1237" i="381"/>
  <c r="AU1237" i="381"/>
  <c r="AN1237" i="381"/>
  <c r="AM1237" i="381"/>
  <c r="AL1237" i="381"/>
  <c r="AK1237" i="381"/>
  <c r="AJ1237" i="381"/>
  <c r="AI1237" i="381"/>
  <c r="AH1237" i="381"/>
  <c r="AG1237" i="381"/>
  <c r="AF1237" i="381"/>
  <c r="AE1237" i="381"/>
  <c r="AD1237" i="381"/>
  <c r="AC1237" i="381"/>
  <c r="G1237" i="381"/>
  <c r="AP1237" i="381" s="1"/>
  <c r="AT1237" i="381" s="1"/>
  <c r="C1237" i="381"/>
  <c r="FV1236" i="381"/>
  <c r="FU1236" i="381"/>
  <c r="FT1236" i="381"/>
  <c r="FS1236" i="381"/>
  <c r="FR1236" i="381"/>
  <c r="FQ1236" i="381"/>
  <c r="FP1236" i="381"/>
  <c r="EU1236" i="381"/>
  <c r="EC1236" i="381"/>
  <c r="ED1236" i="381" s="1"/>
  <c r="EB1236" i="381"/>
  <c r="EA1236" i="381"/>
  <c r="DZ1236" i="381"/>
  <c r="DY1236" i="381"/>
  <c r="DV1236" i="381"/>
  <c r="DU1236" i="381"/>
  <c r="DT1236" i="381"/>
  <c r="DS1236" i="381"/>
  <c r="DR1236" i="381"/>
  <c r="DQ1236" i="381"/>
  <c r="DA1236" i="381"/>
  <c r="DB1236" i="381" s="1"/>
  <c r="CR1236" i="381"/>
  <c r="CP1236" i="381"/>
  <c r="CO1236" i="381"/>
  <c r="CN1236" i="381"/>
  <c r="BT1236" i="381"/>
  <c r="AV1236" i="381"/>
  <c r="AU1236" i="381"/>
  <c r="AN1236" i="381"/>
  <c r="AM1236" i="381"/>
  <c r="AL1236" i="381"/>
  <c r="AK1236" i="381"/>
  <c r="AJ1236" i="381"/>
  <c r="AI1236" i="381"/>
  <c r="AH1236" i="381"/>
  <c r="AG1236" i="381"/>
  <c r="AF1236" i="381"/>
  <c r="AE1236" i="381"/>
  <c r="AD1236" i="381"/>
  <c r="AC1236" i="381"/>
  <c r="G1236" i="381"/>
  <c r="AP1236" i="381" s="1"/>
  <c r="C1236" i="381"/>
  <c r="FV1235" i="381"/>
  <c r="FU1235" i="381"/>
  <c r="FT1235" i="381"/>
  <c r="FS1235" i="381"/>
  <c r="FR1235" i="381"/>
  <c r="FQ1235" i="381"/>
  <c r="FP1235" i="381"/>
  <c r="EU1235" i="381"/>
  <c r="EC1235" i="381"/>
  <c r="EB1235" i="381"/>
  <c r="EA1235" i="381"/>
  <c r="DZ1235" i="381"/>
  <c r="DY1235" i="381"/>
  <c r="DV1235" i="381"/>
  <c r="DU1235" i="381"/>
  <c r="DT1235" i="381"/>
  <c r="DS1235" i="381"/>
  <c r="DR1235" i="381"/>
  <c r="DQ1235" i="381"/>
  <c r="DA1235" i="381"/>
  <c r="DB1235" i="381" s="1"/>
  <c r="CR1235" i="381"/>
  <c r="CP1235" i="381"/>
  <c r="CO1235" i="381"/>
  <c r="CN1235" i="381"/>
  <c r="BT1235" i="381"/>
  <c r="AV1235" i="381"/>
  <c r="AU1235" i="381"/>
  <c r="AN1235" i="381"/>
  <c r="AM1235" i="381"/>
  <c r="AL1235" i="381"/>
  <c r="AK1235" i="381"/>
  <c r="AJ1235" i="381"/>
  <c r="AI1235" i="381"/>
  <c r="AH1235" i="381"/>
  <c r="AG1235" i="381"/>
  <c r="AF1235" i="381"/>
  <c r="AE1235" i="381"/>
  <c r="AD1235" i="381"/>
  <c r="AC1235" i="381"/>
  <c r="G1235" i="381"/>
  <c r="AP1235" i="381" s="1"/>
  <c r="C1235" i="381"/>
  <c r="FV1234" i="381"/>
  <c r="FU1234" i="381"/>
  <c r="FT1234" i="381"/>
  <c r="FS1234" i="381"/>
  <c r="FR1234" i="381"/>
  <c r="FQ1234" i="381"/>
  <c r="FP1234" i="381"/>
  <c r="EU1234" i="381"/>
  <c r="EB1234" i="381"/>
  <c r="EA1234" i="381"/>
  <c r="DZ1234" i="381"/>
  <c r="DY1234" i="381"/>
  <c r="DV1234" i="381"/>
  <c r="DU1234" i="381"/>
  <c r="DT1234" i="381"/>
  <c r="DS1234" i="381"/>
  <c r="DR1234" i="381"/>
  <c r="DQ1234" i="381"/>
  <c r="DA1234" i="381"/>
  <c r="DB1234" i="381" s="1"/>
  <c r="CR1234" i="381"/>
  <c r="CP1234" i="381"/>
  <c r="CO1234" i="381"/>
  <c r="CN1234" i="381"/>
  <c r="BT1234" i="381"/>
  <c r="AV1234" i="381"/>
  <c r="AU1234" i="381"/>
  <c r="AN1234" i="381"/>
  <c r="AM1234" i="381"/>
  <c r="AL1234" i="381"/>
  <c r="AK1234" i="381"/>
  <c r="AJ1234" i="381"/>
  <c r="AI1234" i="381"/>
  <c r="AH1234" i="381"/>
  <c r="AG1234" i="381"/>
  <c r="AF1234" i="381"/>
  <c r="AE1234" i="381"/>
  <c r="AD1234" i="381"/>
  <c r="AC1234" i="381"/>
  <c r="G1234" i="381"/>
  <c r="AP1234" i="381" s="1"/>
  <c r="C1234" i="381"/>
  <c r="FP1233" i="381"/>
  <c r="AV1233" i="381"/>
  <c r="AU1233" i="381"/>
  <c r="AT1233" i="381"/>
  <c r="C1233" i="381"/>
  <c r="FV1232" i="381"/>
  <c r="FU1232" i="381"/>
  <c r="FT1232" i="381"/>
  <c r="FS1232" i="381"/>
  <c r="FR1232" i="381"/>
  <c r="FQ1232" i="381"/>
  <c r="FP1232" i="381"/>
  <c r="EE1232" i="381"/>
  <c r="EF1232" i="381" s="1"/>
  <c r="EC1232" i="381"/>
  <c r="EB1232" i="381"/>
  <c r="EA1232" i="381"/>
  <c r="DZ1232" i="381"/>
  <c r="DY1232" i="381"/>
  <c r="DV1232" i="381"/>
  <c r="DU1232" i="381"/>
  <c r="DT1232" i="381"/>
  <c r="DS1232" i="381"/>
  <c r="DR1232" i="381"/>
  <c r="DQ1232" i="381"/>
  <c r="DA1232" i="381"/>
  <c r="DB1232" i="381" s="1"/>
  <c r="CR1232" i="381"/>
  <c r="CP1232" i="381"/>
  <c r="CO1232" i="381"/>
  <c r="CN1232" i="381"/>
  <c r="AV1232" i="381"/>
  <c r="AU1232" i="381"/>
  <c r="AT1232" i="381"/>
  <c r="AN1232" i="381"/>
  <c r="AM1232" i="381"/>
  <c r="AL1232" i="381"/>
  <c r="AK1232" i="381"/>
  <c r="AJ1232" i="381"/>
  <c r="AI1232" i="381"/>
  <c r="AH1232" i="381"/>
  <c r="AG1232" i="381"/>
  <c r="AF1232" i="381"/>
  <c r="AE1232" i="381"/>
  <c r="AD1232" i="381"/>
  <c r="AC1232" i="381"/>
  <c r="C1232" i="381"/>
  <c r="EJ1231" i="381"/>
  <c r="DE1231" i="381"/>
  <c r="FQ1231" i="381" s="1"/>
  <c r="FV1231" i="381"/>
  <c r="FU1231" i="381"/>
  <c r="FT1231" i="381"/>
  <c r="FS1231" i="381"/>
  <c r="FR1231" i="381"/>
  <c r="FP1231" i="381"/>
  <c r="EU1231" i="381"/>
  <c r="EC1231" i="381"/>
  <c r="EB1231" i="381"/>
  <c r="EA1231" i="381"/>
  <c r="DZ1231" i="381"/>
  <c r="DY1231" i="381"/>
  <c r="DV1231" i="381"/>
  <c r="DU1231" i="381"/>
  <c r="DT1231" i="381"/>
  <c r="DS1231" i="381"/>
  <c r="DR1231" i="381"/>
  <c r="DQ1231" i="381"/>
  <c r="DA1231" i="381"/>
  <c r="DB1231" i="381" s="1"/>
  <c r="CR1231" i="381"/>
  <c r="CP1231" i="381"/>
  <c r="CO1231" i="381"/>
  <c r="CN1231" i="381"/>
  <c r="BT1231" i="381"/>
  <c r="AU1231" i="381"/>
  <c r="AT1231" i="381"/>
  <c r="AN1231" i="381"/>
  <c r="AM1231" i="381"/>
  <c r="AL1231" i="381"/>
  <c r="AK1231" i="381"/>
  <c r="AJ1231" i="381"/>
  <c r="AI1231" i="381"/>
  <c r="AH1231" i="381"/>
  <c r="AG1231" i="381"/>
  <c r="AF1231" i="381"/>
  <c r="AE1231" i="381"/>
  <c r="AD1231" i="381"/>
  <c r="AC1231" i="381"/>
  <c r="G1231" i="381"/>
  <c r="AR1231" i="381" s="1"/>
  <c r="AV1231" i="381" s="1"/>
  <c r="E1231" i="381"/>
  <c r="DE1230" i="381"/>
  <c r="FQ1230" i="381" s="1"/>
  <c r="FV1230" i="381"/>
  <c r="FU1230" i="381"/>
  <c r="FT1230" i="381"/>
  <c r="FS1230" i="381"/>
  <c r="FR1230" i="381"/>
  <c r="FP1230" i="381"/>
  <c r="EU1230" i="381"/>
  <c r="EC1230" i="381"/>
  <c r="EB1230" i="381"/>
  <c r="EA1230" i="381"/>
  <c r="DZ1230" i="381"/>
  <c r="DY1230" i="381"/>
  <c r="DV1230" i="381"/>
  <c r="DU1230" i="381"/>
  <c r="DT1230" i="381"/>
  <c r="DS1230" i="381"/>
  <c r="DR1230" i="381"/>
  <c r="DQ1230" i="381"/>
  <c r="DM1230" i="381"/>
  <c r="DA1230" i="381"/>
  <c r="DB1230" i="381" s="1"/>
  <c r="CR1230" i="381"/>
  <c r="CP1230" i="381"/>
  <c r="CO1230" i="381"/>
  <c r="CN1230" i="381"/>
  <c r="BT1230" i="381"/>
  <c r="AU1230" i="381"/>
  <c r="AT1230" i="381"/>
  <c r="AN1230" i="381"/>
  <c r="AM1230" i="381"/>
  <c r="AL1230" i="381"/>
  <c r="AK1230" i="381"/>
  <c r="AJ1230" i="381"/>
  <c r="AI1230" i="381"/>
  <c r="AH1230" i="381"/>
  <c r="AG1230" i="381"/>
  <c r="AF1230" i="381"/>
  <c r="AE1230" i="381"/>
  <c r="AD1230" i="381"/>
  <c r="AC1230" i="381"/>
  <c r="G1230" i="381"/>
  <c r="AR1230" i="381" s="1"/>
  <c r="E1230" i="381"/>
  <c r="FV1229" i="381"/>
  <c r="FU1229" i="381"/>
  <c r="FT1229" i="381"/>
  <c r="FS1229" i="381"/>
  <c r="FR1229" i="381"/>
  <c r="FQ1229" i="381"/>
  <c r="FP1229" i="381"/>
  <c r="EU1229" i="381"/>
  <c r="EC1229" i="381"/>
  <c r="EB1229" i="381"/>
  <c r="EA1229" i="381"/>
  <c r="DZ1229" i="381"/>
  <c r="DY1229" i="381"/>
  <c r="DV1229" i="381"/>
  <c r="DU1229" i="381"/>
  <c r="DT1229" i="381"/>
  <c r="DS1229" i="381"/>
  <c r="DR1229" i="381"/>
  <c r="DQ1229" i="381"/>
  <c r="DM1229" i="381"/>
  <c r="DA1229" i="381"/>
  <c r="DB1229" i="381" s="1"/>
  <c r="CR1229" i="381"/>
  <c r="CP1229" i="381"/>
  <c r="CO1229" i="381"/>
  <c r="CN1229" i="381"/>
  <c r="BT1229" i="381"/>
  <c r="AU1229" i="381"/>
  <c r="AT1229" i="381"/>
  <c r="AN1229" i="381"/>
  <c r="AM1229" i="381"/>
  <c r="AL1229" i="381"/>
  <c r="AK1229" i="381"/>
  <c r="AJ1229" i="381"/>
  <c r="AI1229" i="381"/>
  <c r="AH1229" i="381"/>
  <c r="AG1229" i="381"/>
  <c r="AF1229" i="381"/>
  <c r="AE1229" i="381"/>
  <c r="AD1229" i="381"/>
  <c r="AC1229" i="381"/>
  <c r="G1229" i="381"/>
  <c r="AR1229" i="381" s="1"/>
  <c r="E1229" i="381"/>
  <c r="C1229" i="381"/>
  <c r="FV1228" i="381"/>
  <c r="FU1228" i="381"/>
  <c r="FT1228" i="381"/>
  <c r="FS1228" i="381"/>
  <c r="FR1228" i="381"/>
  <c r="FQ1228" i="381"/>
  <c r="FP1228" i="381"/>
  <c r="EU1228" i="381"/>
  <c r="EC1228" i="381"/>
  <c r="EB1228" i="381"/>
  <c r="EA1228" i="381"/>
  <c r="DZ1228" i="381"/>
  <c r="DY1228" i="381"/>
  <c r="DV1228" i="381"/>
  <c r="DU1228" i="381"/>
  <c r="DT1228" i="381"/>
  <c r="DS1228" i="381"/>
  <c r="DR1228" i="381"/>
  <c r="DQ1228" i="381"/>
  <c r="DM1228" i="381"/>
  <c r="DA1228" i="381"/>
  <c r="DB1228" i="381" s="1"/>
  <c r="CR1228" i="381"/>
  <c r="CP1228" i="381"/>
  <c r="CO1228" i="381"/>
  <c r="CN1228" i="381"/>
  <c r="BT1228" i="381"/>
  <c r="AU1228" i="381"/>
  <c r="AT1228" i="381"/>
  <c r="AN1228" i="381"/>
  <c r="AM1228" i="381"/>
  <c r="AL1228" i="381"/>
  <c r="AK1228" i="381"/>
  <c r="AJ1228" i="381"/>
  <c r="AI1228" i="381"/>
  <c r="AH1228" i="381"/>
  <c r="AG1228" i="381"/>
  <c r="AF1228" i="381"/>
  <c r="AE1228" i="381"/>
  <c r="AD1228" i="381"/>
  <c r="AC1228" i="381"/>
  <c r="G1228" i="381"/>
  <c r="AR1228" i="381" s="1"/>
  <c r="E1228" i="381"/>
  <c r="C1228" i="381"/>
  <c r="DM1226" i="381"/>
  <c r="DM1227" i="381"/>
  <c r="DM1225" i="381"/>
  <c r="FV1227" i="381"/>
  <c r="FU1227" i="381"/>
  <c r="FT1227" i="381"/>
  <c r="FS1227" i="381"/>
  <c r="FR1227" i="381"/>
  <c r="FQ1227" i="381"/>
  <c r="FP1227" i="381"/>
  <c r="EU1227" i="381"/>
  <c r="EC1227" i="381"/>
  <c r="ED1227" i="381" s="1"/>
  <c r="EB1227" i="381"/>
  <c r="EA1227" i="381"/>
  <c r="DZ1227" i="381"/>
  <c r="DY1227" i="381"/>
  <c r="DV1227" i="381"/>
  <c r="DU1227" i="381"/>
  <c r="DT1227" i="381"/>
  <c r="DS1227" i="381"/>
  <c r="DR1227" i="381"/>
  <c r="DQ1227" i="381"/>
  <c r="DA1227" i="381"/>
  <c r="DB1227" i="381" s="1"/>
  <c r="CR1227" i="381"/>
  <c r="CP1227" i="381"/>
  <c r="CO1227" i="381"/>
  <c r="CN1227" i="381"/>
  <c r="BT1227" i="381"/>
  <c r="AU1227" i="381"/>
  <c r="AT1227" i="381"/>
  <c r="AN1227" i="381"/>
  <c r="AM1227" i="381"/>
  <c r="AL1227" i="381"/>
  <c r="AK1227" i="381"/>
  <c r="AJ1227" i="381"/>
  <c r="AI1227" i="381"/>
  <c r="AH1227" i="381"/>
  <c r="AG1227" i="381"/>
  <c r="AF1227" i="381"/>
  <c r="AE1227" i="381"/>
  <c r="AD1227" i="381"/>
  <c r="AC1227" i="381"/>
  <c r="G1227" i="381"/>
  <c r="AR1227" i="381" s="1"/>
  <c r="E1227" i="381"/>
  <c r="C1227" i="381"/>
  <c r="FV1226" i="381"/>
  <c r="FU1226" i="381"/>
  <c r="FT1226" i="381"/>
  <c r="FS1226" i="381"/>
  <c r="FR1226" i="381"/>
  <c r="FQ1226" i="381"/>
  <c r="FP1226" i="381"/>
  <c r="EU1226" i="381"/>
  <c r="EC1226" i="381"/>
  <c r="ED1226" i="381" s="1"/>
  <c r="EB1226" i="381"/>
  <c r="EA1226" i="381"/>
  <c r="DZ1226" i="381"/>
  <c r="DY1226" i="381"/>
  <c r="DV1226" i="381"/>
  <c r="DU1226" i="381"/>
  <c r="DT1226" i="381"/>
  <c r="DS1226" i="381"/>
  <c r="DR1226" i="381"/>
  <c r="DQ1226" i="381"/>
  <c r="DA1226" i="381"/>
  <c r="DB1226" i="381" s="1"/>
  <c r="CR1226" i="381"/>
  <c r="CP1226" i="381"/>
  <c r="CO1226" i="381"/>
  <c r="CN1226" i="381"/>
  <c r="BT1226" i="381"/>
  <c r="AU1226" i="381"/>
  <c r="AT1226" i="381"/>
  <c r="AN1226" i="381"/>
  <c r="AM1226" i="381"/>
  <c r="AL1226" i="381"/>
  <c r="AK1226" i="381"/>
  <c r="AJ1226" i="381"/>
  <c r="AI1226" i="381"/>
  <c r="AH1226" i="381"/>
  <c r="AG1226" i="381"/>
  <c r="AF1226" i="381"/>
  <c r="AE1226" i="381"/>
  <c r="AD1226" i="381"/>
  <c r="AC1226" i="381"/>
  <c r="G1226" i="381"/>
  <c r="AR1226" i="381" s="1"/>
  <c r="E1226" i="381"/>
  <c r="C1226" i="381"/>
  <c r="FV1225" i="381"/>
  <c r="FU1225" i="381"/>
  <c r="FT1225" i="381"/>
  <c r="FS1225" i="381"/>
  <c r="FR1225" i="381"/>
  <c r="FQ1225" i="381"/>
  <c r="FP1225" i="381"/>
  <c r="EU1225" i="381"/>
  <c r="EC1225" i="381"/>
  <c r="ED1225" i="381" s="1"/>
  <c r="EB1225" i="381"/>
  <c r="EA1225" i="381"/>
  <c r="DZ1225" i="381"/>
  <c r="DY1225" i="381"/>
  <c r="DV1225" i="381"/>
  <c r="DU1225" i="381"/>
  <c r="DT1225" i="381"/>
  <c r="DS1225" i="381"/>
  <c r="DR1225" i="381"/>
  <c r="DQ1225" i="381"/>
  <c r="DA1225" i="381"/>
  <c r="DB1225" i="381" s="1"/>
  <c r="CR1225" i="381"/>
  <c r="CP1225" i="381"/>
  <c r="CO1225" i="381"/>
  <c r="CN1225" i="381"/>
  <c r="BT1225" i="381"/>
  <c r="AU1225" i="381"/>
  <c r="AT1225" i="381"/>
  <c r="AN1225" i="381"/>
  <c r="AM1225" i="381"/>
  <c r="AL1225" i="381"/>
  <c r="AK1225" i="381"/>
  <c r="AJ1225" i="381"/>
  <c r="AI1225" i="381"/>
  <c r="AH1225" i="381"/>
  <c r="AG1225" i="381"/>
  <c r="AF1225" i="381"/>
  <c r="AE1225" i="381"/>
  <c r="AD1225" i="381"/>
  <c r="AC1225" i="381"/>
  <c r="G1225" i="381"/>
  <c r="AR1225" i="381" s="1"/>
  <c r="E1225" i="381"/>
  <c r="C1225" i="381"/>
  <c r="FV1224" i="381"/>
  <c r="FU1224" i="381"/>
  <c r="FT1224" i="381"/>
  <c r="FS1224" i="381"/>
  <c r="FR1224" i="381"/>
  <c r="FQ1224" i="381"/>
  <c r="FP1224" i="381"/>
  <c r="EU1224" i="381"/>
  <c r="EC1224" i="381"/>
  <c r="EB1224" i="381"/>
  <c r="EA1224" i="381"/>
  <c r="DZ1224" i="381"/>
  <c r="DY1224" i="381"/>
  <c r="DV1224" i="381"/>
  <c r="DU1224" i="381"/>
  <c r="DT1224" i="381"/>
  <c r="DS1224" i="381"/>
  <c r="DR1224" i="381"/>
  <c r="DQ1224" i="381"/>
  <c r="DA1224" i="381"/>
  <c r="DB1224" i="381" s="1"/>
  <c r="CR1224" i="381"/>
  <c r="CP1224" i="381"/>
  <c r="CO1224" i="381"/>
  <c r="CN1224" i="381"/>
  <c r="BT1224" i="381"/>
  <c r="AU1224" i="381"/>
  <c r="AT1224" i="381"/>
  <c r="AR1224" i="381"/>
  <c r="AN1224" i="381"/>
  <c r="AM1224" i="381"/>
  <c r="AL1224" i="381"/>
  <c r="AK1224" i="381"/>
  <c r="AJ1224" i="381"/>
  <c r="AI1224" i="381"/>
  <c r="AH1224" i="381"/>
  <c r="AG1224" i="381"/>
  <c r="AF1224" i="381"/>
  <c r="AE1224" i="381"/>
  <c r="AD1224" i="381"/>
  <c r="AC1224" i="381"/>
  <c r="I1224" i="381"/>
  <c r="I1197" i="381" s="1"/>
  <c r="Z10" i="372" s="1"/>
  <c r="E1224" i="381"/>
  <c r="FV1223" i="381"/>
  <c r="FU1223" i="381"/>
  <c r="FT1223" i="381"/>
  <c r="FS1223" i="381"/>
  <c r="FR1223" i="381"/>
  <c r="FQ1223" i="381"/>
  <c r="FP1223" i="381"/>
  <c r="EU1223" i="381"/>
  <c r="EE1223" i="381"/>
  <c r="EF1223" i="381" s="1"/>
  <c r="EC1223" i="381"/>
  <c r="ED1223" i="381" s="1"/>
  <c r="EB1223" i="381"/>
  <c r="EA1223" i="381"/>
  <c r="DZ1223" i="381"/>
  <c r="DY1223" i="381"/>
  <c r="DV1223" i="381"/>
  <c r="DU1223" i="381"/>
  <c r="DT1223" i="381"/>
  <c r="DS1223" i="381"/>
  <c r="DR1223" i="381"/>
  <c r="DQ1223" i="381"/>
  <c r="DA1223" i="381"/>
  <c r="DB1223" i="381" s="1"/>
  <c r="CR1223" i="381"/>
  <c r="CP1223" i="381"/>
  <c r="CO1223" i="381"/>
  <c r="CN1223" i="381"/>
  <c r="BT1223" i="381"/>
  <c r="AV1223" i="381"/>
  <c r="AU1223" i="381"/>
  <c r="AT1223" i="381"/>
  <c r="AN1223" i="381"/>
  <c r="AM1223" i="381"/>
  <c r="AL1223" i="381"/>
  <c r="AK1223" i="381"/>
  <c r="AJ1223" i="381"/>
  <c r="AI1223" i="381"/>
  <c r="AH1223" i="381"/>
  <c r="AG1223" i="381"/>
  <c r="AF1223" i="381"/>
  <c r="AE1223" i="381"/>
  <c r="AD1223" i="381"/>
  <c r="AC1223" i="381"/>
  <c r="C1223" i="381"/>
  <c r="FV1222" i="381"/>
  <c r="FU1222" i="381"/>
  <c r="FT1222" i="381"/>
  <c r="FS1222" i="381"/>
  <c r="FR1222" i="381"/>
  <c r="FQ1222" i="381"/>
  <c r="FP1222" i="381"/>
  <c r="EU1222" i="381"/>
  <c r="EC1222" i="381"/>
  <c r="EB1222" i="381"/>
  <c r="EA1222" i="381"/>
  <c r="DZ1222" i="381"/>
  <c r="DY1222" i="381"/>
  <c r="DV1222" i="381"/>
  <c r="DU1222" i="381"/>
  <c r="DT1222" i="381"/>
  <c r="DS1222" i="381"/>
  <c r="DR1222" i="381"/>
  <c r="DQ1222" i="381"/>
  <c r="DA1222" i="381"/>
  <c r="DB1222" i="381" s="1"/>
  <c r="CR1222" i="381"/>
  <c r="CP1222" i="381"/>
  <c r="CO1222" i="381"/>
  <c r="CN1222" i="381"/>
  <c r="BT1222" i="381"/>
  <c r="AU1222" i="381"/>
  <c r="AT1222" i="381"/>
  <c r="AN1222" i="381"/>
  <c r="AM1222" i="381"/>
  <c r="AL1222" i="381"/>
  <c r="AK1222" i="381"/>
  <c r="AJ1222" i="381"/>
  <c r="AI1222" i="381"/>
  <c r="AH1222" i="381"/>
  <c r="AG1222" i="381"/>
  <c r="AF1222" i="381"/>
  <c r="AE1222" i="381"/>
  <c r="AD1222" i="381"/>
  <c r="AC1222" i="381"/>
  <c r="G1222" i="381"/>
  <c r="AR1222" i="381" s="1"/>
  <c r="EE1222" i="381" s="1"/>
  <c r="EF1222" i="381" s="1"/>
  <c r="E1222" i="381"/>
  <c r="FV1221" i="381"/>
  <c r="FU1221" i="381"/>
  <c r="FT1221" i="381"/>
  <c r="FS1221" i="381"/>
  <c r="FR1221" i="381"/>
  <c r="FQ1221" i="381"/>
  <c r="FP1221" i="381"/>
  <c r="EU1221" i="381"/>
  <c r="EC1221" i="381"/>
  <c r="EB1221" i="381"/>
  <c r="EA1221" i="381"/>
  <c r="DZ1221" i="381"/>
  <c r="DY1221" i="381"/>
  <c r="DV1221" i="381"/>
  <c r="DU1221" i="381"/>
  <c r="DT1221" i="381"/>
  <c r="DS1221" i="381"/>
  <c r="DR1221" i="381"/>
  <c r="DQ1221" i="381"/>
  <c r="DA1221" i="381"/>
  <c r="DB1221" i="381" s="1"/>
  <c r="CR1221" i="381"/>
  <c r="CP1221" i="381"/>
  <c r="CO1221" i="381"/>
  <c r="CN1221" i="381"/>
  <c r="BT1221" i="381"/>
  <c r="AU1221" i="381"/>
  <c r="AT1221" i="381"/>
  <c r="AN1221" i="381"/>
  <c r="AM1221" i="381"/>
  <c r="AL1221" i="381"/>
  <c r="AK1221" i="381"/>
  <c r="AJ1221" i="381"/>
  <c r="AI1221" i="381"/>
  <c r="AH1221" i="381"/>
  <c r="AG1221" i="381"/>
  <c r="AF1221" i="381"/>
  <c r="AE1221" i="381"/>
  <c r="AD1221" i="381"/>
  <c r="AC1221" i="381"/>
  <c r="G1221" i="381"/>
  <c r="AR1221" i="381" s="1"/>
  <c r="E1221" i="381"/>
  <c r="FV1220" i="381"/>
  <c r="FU1220" i="381"/>
  <c r="FT1220" i="381"/>
  <c r="FS1220" i="381"/>
  <c r="FR1220" i="381"/>
  <c r="FQ1220" i="381"/>
  <c r="FP1220" i="381"/>
  <c r="EU1220" i="381"/>
  <c r="EE1220" i="381"/>
  <c r="EF1220" i="381" s="1"/>
  <c r="EC1220" i="381"/>
  <c r="EB1220" i="381"/>
  <c r="EA1220" i="381"/>
  <c r="DZ1220" i="381"/>
  <c r="DY1220" i="381"/>
  <c r="DV1220" i="381"/>
  <c r="DU1220" i="381"/>
  <c r="DT1220" i="381"/>
  <c r="DS1220" i="381"/>
  <c r="DR1220" i="381"/>
  <c r="DQ1220" i="381"/>
  <c r="DA1220" i="381"/>
  <c r="DB1220" i="381" s="1"/>
  <c r="CR1220" i="381"/>
  <c r="CP1220" i="381"/>
  <c r="CO1220" i="381"/>
  <c r="CN1220" i="381"/>
  <c r="BT1220" i="381"/>
  <c r="AV1220" i="381"/>
  <c r="AU1220" i="381"/>
  <c r="AT1220" i="381"/>
  <c r="AN1220" i="381"/>
  <c r="AM1220" i="381"/>
  <c r="AL1220" i="381"/>
  <c r="AK1220" i="381"/>
  <c r="AJ1220" i="381"/>
  <c r="AI1220" i="381"/>
  <c r="AH1220" i="381"/>
  <c r="AG1220" i="381"/>
  <c r="AF1220" i="381"/>
  <c r="AE1220" i="381"/>
  <c r="AD1220" i="381"/>
  <c r="AC1220" i="381"/>
  <c r="FV1219" i="381"/>
  <c r="FU1219" i="381"/>
  <c r="FT1219" i="381"/>
  <c r="FS1219" i="381"/>
  <c r="FR1219" i="381"/>
  <c r="FQ1219" i="381"/>
  <c r="FP1219" i="381"/>
  <c r="FJ1219" i="381"/>
  <c r="EU1219" i="381"/>
  <c r="EC1219" i="381"/>
  <c r="EB1219" i="381"/>
  <c r="EA1219" i="381"/>
  <c r="DZ1219" i="381"/>
  <c r="DY1219" i="381"/>
  <c r="DV1219" i="381"/>
  <c r="DU1219" i="381"/>
  <c r="DT1219" i="381"/>
  <c r="DS1219" i="381"/>
  <c r="DR1219" i="381"/>
  <c r="DQ1219" i="381"/>
  <c r="DA1219" i="381"/>
  <c r="DB1219" i="381" s="1"/>
  <c r="CR1219" i="381"/>
  <c r="CP1219" i="381"/>
  <c r="CO1219" i="381"/>
  <c r="CN1219" i="381"/>
  <c r="BT1219" i="381"/>
  <c r="AU1219" i="381"/>
  <c r="AT1219" i="381"/>
  <c r="AN1219" i="381"/>
  <c r="AM1219" i="381"/>
  <c r="AL1219" i="381"/>
  <c r="AK1219" i="381"/>
  <c r="AJ1219" i="381"/>
  <c r="AI1219" i="381"/>
  <c r="AH1219" i="381"/>
  <c r="AG1219" i="381"/>
  <c r="AF1219" i="381"/>
  <c r="AE1219" i="381"/>
  <c r="AD1219" i="381"/>
  <c r="AC1219" i="381"/>
  <c r="G1219" i="381"/>
  <c r="AR1219" i="381" s="1"/>
  <c r="EE1219" i="381" s="1"/>
  <c r="EF1219" i="381" s="1"/>
  <c r="E1219" i="381"/>
  <c r="C1219" i="381"/>
  <c r="FV1218" i="381"/>
  <c r="FU1218" i="381"/>
  <c r="FT1218" i="381"/>
  <c r="FS1218" i="381"/>
  <c r="FR1218" i="381"/>
  <c r="FQ1218" i="381"/>
  <c r="FP1218" i="381"/>
  <c r="FJ1218" i="381"/>
  <c r="EU1218" i="381"/>
  <c r="EC1218" i="381"/>
  <c r="EB1218" i="381"/>
  <c r="EA1218" i="381"/>
  <c r="DZ1218" i="381"/>
  <c r="DY1218" i="381"/>
  <c r="DV1218" i="381"/>
  <c r="DU1218" i="381"/>
  <c r="DT1218" i="381"/>
  <c r="DS1218" i="381"/>
  <c r="DR1218" i="381"/>
  <c r="DQ1218" i="381"/>
  <c r="DA1218" i="381"/>
  <c r="DB1218" i="381" s="1"/>
  <c r="CR1218" i="381"/>
  <c r="CP1218" i="381"/>
  <c r="CO1218" i="381"/>
  <c r="CN1218" i="381"/>
  <c r="BT1218" i="381"/>
  <c r="AU1218" i="381"/>
  <c r="AT1218" i="381"/>
  <c r="AN1218" i="381"/>
  <c r="AM1218" i="381"/>
  <c r="AL1218" i="381"/>
  <c r="AK1218" i="381"/>
  <c r="AJ1218" i="381"/>
  <c r="AI1218" i="381"/>
  <c r="AH1218" i="381"/>
  <c r="AG1218" i="381"/>
  <c r="AF1218" i="381"/>
  <c r="AE1218" i="381"/>
  <c r="AD1218" i="381"/>
  <c r="AC1218" i="381"/>
  <c r="G1218" i="381"/>
  <c r="AR1218" i="381" s="1"/>
  <c r="E1218" i="381"/>
  <c r="C1218" i="381"/>
  <c r="G1217" i="381"/>
  <c r="AR1217" i="381" s="1"/>
  <c r="EE1217" i="381" s="1"/>
  <c r="EF1217" i="381" s="1"/>
  <c r="FV1217" i="381"/>
  <c r="FU1217" i="381"/>
  <c r="FT1217" i="381"/>
  <c r="FS1217" i="381"/>
  <c r="FR1217" i="381"/>
  <c r="FQ1217" i="381"/>
  <c r="FP1217" i="381"/>
  <c r="FJ1217" i="381"/>
  <c r="EU1217" i="381"/>
  <c r="EC1217" i="381"/>
  <c r="EB1217" i="381"/>
  <c r="EA1217" i="381"/>
  <c r="DZ1217" i="381"/>
  <c r="DY1217" i="381"/>
  <c r="DV1217" i="381"/>
  <c r="DU1217" i="381"/>
  <c r="DT1217" i="381"/>
  <c r="DS1217" i="381"/>
  <c r="DR1217" i="381"/>
  <c r="DQ1217" i="381"/>
  <c r="DA1217" i="381"/>
  <c r="DB1217" i="381" s="1"/>
  <c r="CR1217" i="381"/>
  <c r="CP1217" i="381"/>
  <c r="CO1217" i="381"/>
  <c r="CN1217" i="381"/>
  <c r="BT1217" i="381"/>
  <c r="AU1217" i="381"/>
  <c r="AT1217" i="381"/>
  <c r="AN1217" i="381"/>
  <c r="AM1217" i="381"/>
  <c r="AL1217" i="381"/>
  <c r="AK1217" i="381"/>
  <c r="AJ1217" i="381"/>
  <c r="AI1217" i="381"/>
  <c r="AH1217" i="381"/>
  <c r="AG1217" i="381"/>
  <c r="AF1217" i="381"/>
  <c r="AE1217" i="381"/>
  <c r="AD1217" i="381"/>
  <c r="AC1217" i="381"/>
  <c r="E1217" i="381"/>
  <c r="C1217" i="381"/>
  <c r="FV1216" i="381"/>
  <c r="FU1216" i="381"/>
  <c r="FT1216" i="381"/>
  <c r="FS1216" i="381"/>
  <c r="FR1216" i="381"/>
  <c r="FQ1216" i="381"/>
  <c r="FP1216" i="381"/>
  <c r="FJ1216" i="381"/>
  <c r="EU1216" i="381"/>
  <c r="EC1216" i="381"/>
  <c r="ED1216" i="381" s="1"/>
  <c r="EB1216" i="381"/>
  <c r="EA1216" i="381"/>
  <c r="DZ1216" i="381"/>
  <c r="DY1216" i="381"/>
  <c r="DV1216" i="381"/>
  <c r="DU1216" i="381"/>
  <c r="DT1216" i="381"/>
  <c r="DS1216" i="381"/>
  <c r="DR1216" i="381"/>
  <c r="DQ1216" i="381"/>
  <c r="DA1216" i="381"/>
  <c r="DB1216" i="381" s="1"/>
  <c r="CR1216" i="381"/>
  <c r="CP1216" i="381"/>
  <c r="CO1216" i="381"/>
  <c r="CN1216" i="381"/>
  <c r="BT1216" i="381"/>
  <c r="AU1216" i="381"/>
  <c r="AT1216" i="381"/>
  <c r="AR1216" i="381"/>
  <c r="EE1216" i="381" s="1"/>
  <c r="EF1216" i="381" s="1"/>
  <c r="AN1216" i="381"/>
  <c r="AM1216" i="381"/>
  <c r="AL1216" i="381"/>
  <c r="AK1216" i="381"/>
  <c r="AJ1216" i="381"/>
  <c r="AI1216" i="381"/>
  <c r="AH1216" i="381"/>
  <c r="AG1216" i="381"/>
  <c r="AF1216" i="381"/>
  <c r="AE1216" i="381"/>
  <c r="AD1216" i="381"/>
  <c r="AC1216" i="381"/>
  <c r="C1216" i="381"/>
  <c r="FV1215" i="381"/>
  <c r="FU1215" i="381"/>
  <c r="FT1215" i="381"/>
  <c r="FS1215" i="381"/>
  <c r="FR1215" i="381"/>
  <c r="FQ1215" i="381"/>
  <c r="FP1215" i="381"/>
  <c r="FJ1215" i="381"/>
  <c r="EU1215" i="381"/>
  <c r="EC1215" i="381"/>
  <c r="ED1215" i="381" s="1"/>
  <c r="EB1215" i="381"/>
  <c r="EA1215" i="381"/>
  <c r="DZ1215" i="381"/>
  <c r="DY1215" i="381"/>
  <c r="DV1215" i="381"/>
  <c r="DU1215" i="381"/>
  <c r="DT1215" i="381"/>
  <c r="DS1215" i="381"/>
  <c r="DR1215" i="381"/>
  <c r="DQ1215" i="381"/>
  <c r="DA1215" i="381"/>
  <c r="DB1215" i="381" s="1"/>
  <c r="CR1215" i="381"/>
  <c r="CP1215" i="381"/>
  <c r="CO1215" i="381"/>
  <c r="CN1215" i="381"/>
  <c r="BT1215" i="381"/>
  <c r="AU1215" i="381"/>
  <c r="AT1215" i="381"/>
  <c r="AN1215" i="381"/>
  <c r="AM1215" i="381"/>
  <c r="AL1215" i="381"/>
  <c r="AK1215" i="381"/>
  <c r="AJ1215" i="381"/>
  <c r="AI1215" i="381"/>
  <c r="AH1215" i="381"/>
  <c r="AG1215" i="381"/>
  <c r="AF1215" i="381"/>
  <c r="AE1215" i="381"/>
  <c r="AD1215" i="381"/>
  <c r="AC1215" i="381"/>
  <c r="AR1215" i="381"/>
  <c r="E1215" i="381"/>
  <c r="C1215" i="381"/>
  <c r="FJ1214" i="381"/>
  <c r="FV1214" i="381"/>
  <c r="FU1214" i="381"/>
  <c r="FT1214" i="381"/>
  <c r="FS1214" i="381"/>
  <c r="FR1214" i="381"/>
  <c r="FP1214" i="381"/>
  <c r="EU1214" i="381"/>
  <c r="EC1214" i="381"/>
  <c r="EB1214" i="381"/>
  <c r="EA1214" i="381"/>
  <c r="DZ1214" i="381"/>
  <c r="DY1214" i="381"/>
  <c r="DV1214" i="381"/>
  <c r="DU1214" i="381"/>
  <c r="DT1214" i="381"/>
  <c r="DS1214" i="381"/>
  <c r="DR1214" i="381"/>
  <c r="DQ1214" i="381"/>
  <c r="FQ1214" i="381"/>
  <c r="DA1214" i="381"/>
  <c r="DB1214" i="381" s="1"/>
  <c r="CR1214" i="381"/>
  <c r="CP1214" i="381"/>
  <c r="CO1214" i="381"/>
  <c r="CN1214" i="381"/>
  <c r="BT1214" i="381"/>
  <c r="AU1214" i="381"/>
  <c r="AT1214" i="381"/>
  <c r="AN1214" i="381"/>
  <c r="AM1214" i="381"/>
  <c r="AL1214" i="381"/>
  <c r="AK1214" i="381"/>
  <c r="AJ1214" i="381"/>
  <c r="AI1214" i="381"/>
  <c r="AH1214" i="381"/>
  <c r="AG1214" i="381"/>
  <c r="AF1214" i="381"/>
  <c r="AE1214" i="381"/>
  <c r="AD1214" i="381"/>
  <c r="AC1214" i="381"/>
  <c r="G1214" i="381"/>
  <c r="AR1214" i="381" s="1"/>
  <c r="E1214" i="381"/>
  <c r="C1214" i="381"/>
  <c r="FV1213" i="381"/>
  <c r="FU1213" i="381"/>
  <c r="FT1213" i="381"/>
  <c r="FS1213" i="381"/>
  <c r="FR1213" i="381"/>
  <c r="FP1213" i="381"/>
  <c r="EU1213" i="381"/>
  <c r="EC1213" i="381"/>
  <c r="ED1213" i="381" s="1"/>
  <c r="EB1213" i="381"/>
  <c r="EA1213" i="381"/>
  <c r="DZ1213" i="381"/>
  <c r="DY1213" i="381"/>
  <c r="DV1213" i="381"/>
  <c r="DU1213" i="381"/>
  <c r="DT1213" i="381"/>
  <c r="DS1213" i="381"/>
  <c r="DR1213" i="381"/>
  <c r="DQ1213" i="381"/>
  <c r="DN1213" i="381"/>
  <c r="FQ1213" i="381"/>
  <c r="DA1213" i="381"/>
  <c r="DB1213" i="381" s="1"/>
  <c r="CR1213" i="381"/>
  <c r="CP1213" i="381"/>
  <c r="CO1213" i="381"/>
  <c r="CN1213" i="381"/>
  <c r="BT1213" i="381"/>
  <c r="AU1213" i="381"/>
  <c r="AT1213" i="381"/>
  <c r="AN1213" i="381"/>
  <c r="AM1213" i="381"/>
  <c r="AL1213" i="381"/>
  <c r="AK1213" i="381"/>
  <c r="AJ1213" i="381"/>
  <c r="AI1213" i="381"/>
  <c r="AH1213" i="381"/>
  <c r="AG1213" i="381"/>
  <c r="AF1213" i="381"/>
  <c r="AE1213" i="381"/>
  <c r="AD1213" i="381"/>
  <c r="AC1213" i="381"/>
  <c r="G1213" i="381"/>
  <c r="AR1213" i="381" s="1"/>
  <c r="E1213" i="381"/>
  <c r="C1213" i="381"/>
  <c r="EK1212" i="381"/>
  <c r="EJ1212" i="381"/>
  <c r="DE1212" i="381"/>
  <c r="FQ1212" i="381" s="1"/>
  <c r="FV1212" i="381"/>
  <c r="FU1212" i="381"/>
  <c r="FT1212" i="381"/>
  <c r="FS1212" i="381"/>
  <c r="FR1212" i="381"/>
  <c r="FP1212" i="381"/>
  <c r="EU1212" i="381"/>
  <c r="EC1212" i="381"/>
  <c r="ED1212" i="381" s="1"/>
  <c r="EB1212" i="381"/>
  <c r="EA1212" i="381"/>
  <c r="DZ1212" i="381"/>
  <c r="DY1212" i="381"/>
  <c r="DV1212" i="381"/>
  <c r="DU1212" i="381"/>
  <c r="DT1212" i="381"/>
  <c r="DS1212" i="381"/>
  <c r="DR1212" i="381"/>
  <c r="DQ1212" i="381"/>
  <c r="DN1212" i="381"/>
  <c r="DA1212" i="381"/>
  <c r="DB1212" i="381" s="1"/>
  <c r="CR1212" i="381"/>
  <c r="CP1212" i="381"/>
  <c r="CO1212" i="381"/>
  <c r="CN1212" i="381"/>
  <c r="BT1212" i="381"/>
  <c r="AU1212" i="381"/>
  <c r="AT1212" i="381"/>
  <c r="AN1212" i="381"/>
  <c r="AM1212" i="381"/>
  <c r="AL1212" i="381"/>
  <c r="AK1212" i="381"/>
  <c r="AJ1212" i="381"/>
  <c r="AI1212" i="381"/>
  <c r="AH1212" i="381"/>
  <c r="AG1212" i="381"/>
  <c r="AF1212" i="381"/>
  <c r="AE1212" i="381"/>
  <c r="AD1212" i="381"/>
  <c r="AC1212" i="381"/>
  <c r="G1212" i="381"/>
  <c r="AR1212" i="381" s="1"/>
  <c r="AV1212" i="381" s="1"/>
  <c r="E1212" i="381"/>
  <c r="C1212" i="381"/>
  <c r="G1211" i="381"/>
  <c r="AR1211" i="381" s="1"/>
  <c r="FV1211" i="381"/>
  <c r="FU1211" i="381"/>
  <c r="FT1211" i="381"/>
  <c r="FS1211" i="381"/>
  <c r="FR1211" i="381"/>
  <c r="FQ1211" i="381"/>
  <c r="FP1211" i="381"/>
  <c r="FN1211" i="381"/>
  <c r="EU1211" i="381"/>
  <c r="EC1211" i="381"/>
  <c r="EB1211" i="381"/>
  <c r="EA1211" i="381"/>
  <c r="DZ1211" i="381"/>
  <c r="DY1211" i="381"/>
  <c r="DV1211" i="381"/>
  <c r="DU1211" i="381"/>
  <c r="DT1211" i="381"/>
  <c r="DS1211" i="381"/>
  <c r="DR1211" i="381"/>
  <c r="DQ1211" i="381"/>
  <c r="DN1211" i="381"/>
  <c r="DA1211" i="381"/>
  <c r="DB1211" i="381" s="1"/>
  <c r="CR1211" i="381"/>
  <c r="CP1211" i="381"/>
  <c r="CO1211" i="381"/>
  <c r="CN1211" i="381"/>
  <c r="BT1211" i="381"/>
  <c r="AU1211" i="381"/>
  <c r="AT1211" i="381"/>
  <c r="AN1211" i="381"/>
  <c r="AM1211" i="381"/>
  <c r="AL1211" i="381"/>
  <c r="AK1211" i="381"/>
  <c r="AJ1211" i="381"/>
  <c r="AI1211" i="381"/>
  <c r="AH1211" i="381"/>
  <c r="AG1211" i="381"/>
  <c r="AF1211" i="381"/>
  <c r="AE1211" i="381"/>
  <c r="AD1211" i="381"/>
  <c r="AC1211" i="381"/>
  <c r="E1211" i="381"/>
  <c r="C1211" i="381"/>
  <c r="FV1210" i="381"/>
  <c r="FU1210" i="381"/>
  <c r="FT1210" i="381"/>
  <c r="FS1210" i="381"/>
  <c r="FR1210" i="381"/>
  <c r="FP1210" i="381"/>
  <c r="FN1210" i="381"/>
  <c r="EU1210" i="381"/>
  <c r="EJ1210" i="381"/>
  <c r="EC1210" i="381"/>
  <c r="EB1210" i="381"/>
  <c r="EA1210" i="381"/>
  <c r="DZ1210" i="381"/>
  <c r="DY1210" i="381"/>
  <c r="DV1210" i="381"/>
  <c r="DU1210" i="381"/>
  <c r="DT1210" i="381"/>
  <c r="DS1210" i="381"/>
  <c r="DR1210" i="381"/>
  <c r="DQ1210" i="381"/>
  <c r="DN1210" i="381"/>
  <c r="FQ1210" i="381"/>
  <c r="DA1210" i="381"/>
  <c r="DB1210" i="381" s="1"/>
  <c r="CR1210" i="381"/>
  <c r="CP1210" i="381"/>
  <c r="CO1210" i="381"/>
  <c r="CN1210" i="381"/>
  <c r="BT1210" i="381"/>
  <c r="AU1210" i="381"/>
  <c r="AT1210" i="381"/>
  <c r="AN1210" i="381"/>
  <c r="AM1210" i="381"/>
  <c r="AL1210" i="381"/>
  <c r="AK1210" i="381"/>
  <c r="AJ1210" i="381"/>
  <c r="AI1210" i="381"/>
  <c r="AH1210" i="381"/>
  <c r="AG1210" i="381"/>
  <c r="AF1210" i="381"/>
  <c r="AE1210" i="381"/>
  <c r="AD1210" i="381"/>
  <c r="AC1210" i="381"/>
  <c r="AR1210" i="381"/>
  <c r="E1210" i="381"/>
  <c r="C1210" i="381"/>
  <c r="FV1209" i="381"/>
  <c r="FU1209" i="381"/>
  <c r="FT1209" i="381"/>
  <c r="FS1209" i="381"/>
  <c r="FR1209" i="381"/>
  <c r="FP1209" i="381"/>
  <c r="EU1209" i="381"/>
  <c r="EC1209" i="381"/>
  <c r="EB1209" i="381"/>
  <c r="EA1209" i="381"/>
  <c r="DZ1209" i="381"/>
  <c r="DY1209" i="381"/>
  <c r="DV1209" i="381"/>
  <c r="DU1209" i="381"/>
  <c r="DT1209" i="381"/>
  <c r="DS1209" i="381"/>
  <c r="DR1209" i="381"/>
  <c r="DQ1209" i="381"/>
  <c r="FQ1209" i="381"/>
  <c r="DA1209" i="381"/>
  <c r="DB1209" i="381" s="1"/>
  <c r="CR1209" i="381"/>
  <c r="CP1209" i="381"/>
  <c r="CO1209" i="381"/>
  <c r="CN1209" i="381"/>
  <c r="BT1209" i="381"/>
  <c r="AU1209" i="381"/>
  <c r="AT1209" i="381"/>
  <c r="AN1209" i="381"/>
  <c r="AM1209" i="381"/>
  <c r="AL1209" i="381"/>
  <c r="AK1209" i="381"/>
  <c r="AJ1209" i="381"/>
  <c r="AI1209" i="381"/>
  <c r="AH1209" i="381"/>
  <c r="AG1209" i="381"/>
  <c r="AF1209" i="381"/>
  <c r="AE1209" i="381"/>
  <c r="AD1209" i="381"/>
  <c r="AC1209" i="381"/>
  <c r="AR1209" i="381"/>
  <c r="EC1208" i="381"/>
  <c r="DE1208" i="381"/>
  <c r="FQ1208" i="381" s="1"/>
  <c r="FV1208" i="381"/>
  <c r="FU1208" i="381"/>
  <c r="FT1208" i="381"/>
  <c r="FS1208" i="381"/>
  <c r="FR1208" i="381"/>
  <c r="FP1208" i="381"/>
  <c r="FN1208" i="381"/>
  <c r="EU1208" i="381"/>
  <c r="EK1208" i="381"/>
  <c r="EJ1208" i="381"/>
  <c r="EB1208" i="381"/>
  <c r="EA1208" i="381"/>
  <c r="DZ1208" i="381"/>
  <c r="DY1208" i="381"/>
  <c r="DV1208" i="381"/>
  <c r="DU1208" i="381"/>
  <c r="DT1208" i="381"/>
  <c r="DS1208" i="381"/>
  <c r="DR1208" i="381"/>
  <c r="DQ1208" i="381"/>
  <c r="DN1208" i="381"/>
  <c r="DA1208" i="381"/>
  <c r="DB1208" i="381" s="1"/>
  <c r="CR1208" i="381"/>
  <c r="CP1208" i="381"/>
  <c r="CO1208" i="381"/>
  <c r="CN1208" i="381"/>
  <c r="BT1208" i="381"/>
  <c r="AU1208" i="381"/>
  <c r="AT1208" i="381"/>
  <c r="AN1208" i="381"/>
  <c r="AM1208" i="381"/>
  <c r="AL1208" i="381"/>
  <c r="AK1208" i="381"/>
  <c r="AJ1208" i="381"/>
  <c r="AI1208" i="381"/>
  <c r="AH1208" i="381"/>
  <c r="AG1208" i="381"/>
  <c r="AF1208" i="381"/>
  <c r="AE1208" i="381"/>
  <c r="AD1208" i="381"/>
  <c r="AC1208" i="381"/>
  <c r="G1208" i="381"/>
  <c r="AR1208" i="381" s="1"/>
  <c r="E1208" i="381"/>
  <c r="C1208" i="381"/>
  <c r="FP1199" i="381"/>
  <c r="FP1200" i="381"/>
  <c r="FP1201" i="381"/>
  <c r="FP1202" i="381"/>
  <c r="FP1203" i="381"/>
  <c r="FP1204" i="381"/>
  <c r="FP1205" i="381"/>
  <c r="FP1206" i="381"/>
  <c r="FP1207" i="381"/>
  <c r="FP1198" i="381"/>
  <c r="FP1151" i="381"/>
  <c r="FP1152" i="381"/>
  <c r="FP1153" i="381"/>
  <c r="FP1154" i="381"/>
  <c r="FP1155" i="381"/>
  <c r="FP1156" i="381"/>
  <c r="FP1157" i="381"/>
  <c r="FP1158" i="381"/>
  <c r="FP1159" i="381"/>
  <c r="FP1160" i="381"/>
  <c r="FP1161" i="381"/>
  <c r="FP1162" i="381"/>
  <c r="FP1163" i="381"/>
  <c r="FP1164" i="381"/>
  <c r="FP1169" i="381"/>
  <c r="FP1170" i="381"/>
  <c r="FP1171" i="381"/>
  <c r="FP1172" i="381"/>
  <c r="FP1173" i="381"/>
  <c r="FP1174" i="381"/>
  <c r="FP1175" i="381"/>
  <c r="FP1176" i="381"/>
  <c r="FP1177" i="381"/>
  <c r="FP1178" i="381"/>
  <c r="FP1179" i="381"/>
  <c r="FP1180" i="381"/>
  <c r="FP1181" i="381"/>
  <c r="FP1182" i="381"/>
  <c r="FP1183" i="381"/>
  <c r="FP1184" i="381"/>
  <c r="FP1185" i="381"/>
  <c r="FP1186" i="381"/>
  <c r="FP1187" i="381"/>
  <c r="FP1188" i="381"/>
  <c r="FP1189" i="381"/>
  <c r="FP1190" i="381"/>
  <c r="FP1191" i="381"/>
  <c r="FP1192" i="381"/>
  <c r="FP1193" i="381"/>
  <c r="FP1194" i="381"/>
  <c r="FP1195" i="381"/>
  <c r="FP1138" i="381"/>
  <c r="FP1100" i="381"/>
  <c r="FP1101" i="381"/>
  <c r="FP1102" i="381"/>
  <c r="FP1103" i="381"/>
  <c r="FP1104" i="381"/>
  <c r="FP1105" i="381"/>
  <c r="FP1106" i="381"/>
  <c r="FP1107" i="381"/>
  <c r="FP1108" i="381"/>
  <c r="FP1109" i="381"/>
  <c r="FP1110" i="381"/>
  <c r="FP1111" i="381"/>
  <c r="FP1112" i="381"/>
  <c r="FP1113" i="381"/>
  <c r="FP1114" i="381"/>
  <c r="FP1115" i="381"/>
  <c r="FP1116" i="381"/>
  <c r="FP1117" i="381"/>
  <c r="FP1118" i="381"/>
  <c r="FP1119" i="381"/>
  <c r="FP1120" i="381"/>
  <c r="FP1121" i="381"/>
  <c r="FP1122" i="381"/>
  <c r="FP1123" i="381"/>
  <c r="FP1124" i="381"/>
  <c r="FP1125" i="381"/>
  <c r="FP1126" i="381"/>
  <c r="FP1127" i="381"/>
  <c r="FP1128" i="381"/>
  <c r="FP1129" i="381"/>
  <c r="FP1130" i="381"/>
  <c r="FP1131" i="381"/>
  <c r="FP1132" i="381"/>
  <c r="FP1133" i="381"/>
  <c r="FP1134" i="381"/>
  <c r="FP1135" i="381"/>
  <c r="FP1099" i="381"/>
  <c r="FP1053" i="381"/>
  <c r="FP1054" i="381"/>
  <c r="FP1055" i="381"/>
  <c r="FP1056" i="381"/>
  <c r="FP1057" i="381"/>
  <c r="FP1058" i="381"/>
  <c r="FP1059" i="381"/>
  <c r="FP1060" i="381"/>
  <c r="FP1061" i="381"/>
  <c r="FP1062" i="381"/>
  <c r="FP1063" i="381"/>
  <c r="FP1064" i="381"/>
  <c r="FP1065" i="381"/>
  <c r="FP1066" i="381"/>
  <c r="FP1067" i="381"/>
  <c r="FP1068" i="381"/>
  <c r="FP1073" i="381"/>
  <c r="FP1074" i="381"/>
  <c r="FP1075" i="381"/>
  <c r="FP1076" i="381"/>
  <c r="FP1077" i="381"/>
  <c r="FP1078" i="381"/>
  <c r="FP1079" i="381"/>
  <c r="FP1080" i="381"/>
  <c r="FP1081" i="381"/>
  <c r="FP1082" i="381"/>
  <c r="FP1083" i="381"/>
  <c r="FP1084" i="381"/>
  <c r="FP1085" i="381"/>
  <c r="FP1094" i="381"/>
  <c r="FP1095" i="381"/>
  <c r="FP1096" i="381"/>
  <c r="FP1052" i="381"/>
  <c r="FP979" i="381"/>
  <c r="FP980" i="381"/>
  <c r="FP981" i="381"/>
  <c r="FP982" i="381"/>
  <c r="FP983" i="381"/>
  <c r="FP984" i="381"/>
  <c r="FP985" i="381"/>
  <c r="FP986" i="381"/>
  <c r="FP987" i="381"/>
  <c r="FP988" i="381"/>
  <c r="FP989" i="381"/>
  <c r="FP990" i="381"/>
  <c r="FP991" i="381"/>
  <c r="FP992" i="381"/>
  <c r="FP993" i="381"/>
  <c r="FP998" i="381"/>
  <c r="FP999" i="381"/>
  <c r="FP1000" i="381"/>
  <c r="FP1001" i="381"/>
  <c r="FP1002" i="381"/>
  <c r="FP1003" i="381"/>
  <c r="FP1004" i="381"/>
  <c r="FP1005" i="381"/>
  <c r="FP1006" i="381"/>
  <c r="FP1007" i="381"/>
  <c r="FP1008" i="381"/>
  <c r="FP1009" i="381"/>
  <c r="FP1010" i="381"/>
  <c r="FP1015" i="381"/>
  <c r="FP1016" i="381"/>
  <c r="FP1017" i="381"/>
  <c r="FP1018" i="381"/>
  <c r="FP1026" i="381"/>
  <c r="FP1027" i="381"/>
  <c r="FP1028" i="381"/>
  <c r="FP1029" i="381"/>
  <c r="FP1030" i="381"/>
  <c r="FP1031" i="381"/>
  <c r="FP1035" i="381"/>
  <c r="FP1036" i="381"/>
  <c r="FP1037" i="381"/>
  <c r="FP1038" i="381"/>
  <c r="FP1039" i="381"/>
  <c r="FP1040" i="381"/>
  <c r="FP1041" i="381"/>
  <c r="FP1042" i="381"/>
  <c r="FP1043" i="381"/>
  <c r="FP1044" i="381"/>
  <c r="FP1045" i="381"/>
  <c r="FP1046" i="381"/>
  <c r="FP1047" i="381"/>
  <c r="FP978" i="381"/>
  <c r="FP964" i="381"/>
  <c r="FP965" i="381"/>
  <c r="FP966" i="381"/>
  <c r="FP967" i="381"/>
  <c r="FP968" i="381"/>
  <c r="FP969" i="381"/>
  <c r="FP970" i="381"/>
  <c r="FP971" i="381"/>
  <c r="FP972" i="381"/>
  <c r="FP973" i="381"/>
  <c r="FP974" i="381"/>
  <c r="FP975" i="381"/>
  <c r="FP909" i="381"/>
  <c r="FP850" i="381"/>
  <c r="FP851" i="381"/>
  <c r="FP852" i="381"/>
  <c r="FP853" i="381"/>
  <c r="FP854" i="381"/>
  <c r="FP855" i="381"/>
  <c r="FP856" i="381"/>
  <c r="FP857" i="381"/>
  <c r="FP858" i="381"/>
  <c r="FP859" i="381"/>
  <c r="FP860" i="381"/>
  <c r="FP861" i="381"/>
  <c r="FP862" i="381"/>
  <c r="FP863" i="381"/>
  <c r="FP864" i="381"/>
  <c r="FP865" i="381"/>
  <c r="FP866" i="381"/>
  <c r="FP867" i="381"/>
  <c r="FP868" i="381"/>
  <c r="FP869" i="381"/>
  <c r="FP872" i="381"/>
  <c r="FP884" i="381"/>
  <c r="FP885" i="381"/>
  <c r="FP886" i="381"/>
  <c r="FP887" i="381"/>
  <c r="FP888" i="381"/>
  <c r="FP889" i="381"/>
  <c r="FP890" i="381"/>
  <c r="FP891" i="381"/>
  <c r="FP892" i="381"/>
  <c r="FP894" i="381"/>
  <c r="FP895" i="381"/>
  <c r="FP896" i="381"/>
  <c r="FP897" i="381"/>
  <c r="FP898" i="381"/>
  <c r="FP899" i="381"/>
  <c r="FP900" i="381"/>
  <c r="FP901" i="381"/>
  <c r="FP902" i="381"/>
  <c r="FP903" i="381"/>
  <c r="FP904" i="381"/>
  <c r="FP905" i="381"/>
  <c r="FP906" i="381"/>
  <c r="FP849" i="381"/>
  <c r="FP807" i="381"/>
  <c r="FP808" i="381"/>
  <c r="FP809" i="381"/>
  <c r="FP810" i="381"/>
  <c r="FP811" i="381"/>
  <c r="FP812" i="381"/>
  <c r="FP813" i="381"/>
  <c r="FP814" i="381"/>
  <c r="FP815" i="381"/>
  <c r="FP816" i="381"/>
  <c r="FP817" i="381"/>
  <c r="FP818" i="381"/>
  <c r="FP819" i="381"/>
  <c r="FP820" i="381"/>
  <c r="FP821" i="381"/>
  <c r="FP822" i="381"/>
  <c r="FP823" i="381"/>
  <c r="FP824" i="381"/>
  <c r="FP835" i="381"/>
  <c r="FP836" i="381"/>
  <c r="FP837" i="381"/>
  <c r="FP838" i="381"/>
  <c r="FP839" i="381"/>
  <c r="FP840" i="381"/>
  <c r="FP841" i="381"/>
  <c r="FP842" i="381"/>
  <c r="FP843" i="381"/>
  <c r="FP844" i="381"/>
  <c r="FP846" i="381"/>
  <c r="FP806" i="381"/>
  <c r="FP741" i="381"/>
  <c r="FP742" i="381"/>
  <c r="FP743" i="381"/>
  <c r="FP744" i="381"/>
  <c r="FP745" i="381"/>
  <c r="FP746" i="381"/>
  <c r="FP747" i="381"/>
  <c r="FP748" i="381"/>
  <c r="FP749" i="381"/>
  <c r="FP750" i="381"/>
  <c r="FP751" i="381"/>
  <c r="FP752" i="381"/>
  <c r="FP753" i="381"/>
  <c r="FP754" i="381"/>
  <c r="FP755" i="381"/>
  <c r="FP756" i="381"/>
  <c r="FP757" i="381"/>
  <c r="FP758" i="381"/>
  <c r="FP759" i="381"/>
  <c r="FP760" i="381"/>
  <c r="FP761" i="381"/>
  <c r="FP762" i="381"/>
  <c r="FP763" i="381"/>
  <c r="FP764" i="381"/>
  <c r="FP765" i="381"/>
  <c r="FP766" i="381"/>
  <c r="FP767" i="381"/>
  <c r="FP768" i="381"/>
  <c r="FP769" i="381"/>
  <c r="FP770" i="381"/>
  <c r="FP771" i="381"/>
  <c r="FP774" i="381"/>
  <c r="FP775" i="381"/>
  <c r="FP776" i="381"/>
  <c r="FP777" i="381"/>
  <c r="FP780" i="381"/>
  <c r="FP781" i="381"/>
  <c r="FP782" i="381"/>
  <c r="FP783" i="381"/>
  <c r="FP784" i="381"/>
  <c r="FP785" i="381"/>
  <c r="FP786" i="381"/>
  <c r="FP787" i="381"/>
  <c r="FP788" i="381"/>
  <c r="FP789" i="381"/>
  <c r="FP790" i="381"/>
  <c r="FP798" i="381"/>
  <c r="FP799" i="381"/>
  <c r="FP800" i="381"/>
  <c r="FP801" i="381"/>
  <c r="FP740" i="381"/>
  <c r="FP661" i="381"/>
  <c r="FP662" i="381"/>
  <c r="FP663" i="381"/>
  <c r="FP664" i="381"/>
  <c r="FP665" i="381"/>
  <c r="FP666" i="381"/>
  <c r="FP667" i="381"/>
  <c r="FP668" i="381"/>
  <c r="FP669" i="381"/>
  <c r="FP670" i="381"/>
  <c r="FP671" i="381"/>
  <c r="FP673" i="381"/>
  <c r="FP675" i="381"/>
  <c r="FP676" i="381"/>
  <c r="FP677" i="381"/>
  <c r="FP678" i="381"/>
  <c r="FP679" i="381"/>
  <c r="FP680" i="381"/>
  <c r="FP681" i="381"/>
  <c r="FP682" i="381"/>
  <c r="FP683" i="381"/>
  <c r="FP684" i="381"/>
  <c r="FP685" i="381"/>
  <c r="FP686" i="381"/>
  <c r="FP687" i="381"/>
  <c r="FP688" i="381"/>
  <c r="FP689" i="381"/>
  <c r="FP690" i="381"/>
  <c r="FP691" i="381"/>
  <c r="FP692" i="381"/>
  <c r="FP693" i="381"/>
  <c r="FP694" i="381"/>
  <c r="FP695" i="381"/>
  <c r="FP696" i="381"/>
  <c r="FP697" i="381"/>
  <c r="FP698" i="381"/>
  <c r="FP699" i="381"/>
  <c r="FP700" i="381"/>
  <c r="FP701" i="381"/>
  <c r="FP702" i="381"/>
  <c r="FP703" i="381"/>
  <c r="FP704" i="381"/>
  <c r="FP705" i="381"/>
  <c r="FP706" i="381"/>
  <c r="FP707" i="381"/>
  <c r="FP708" i="381"/>
  <c r="FP709" i="381"/>
  <c r="FP710" i="381"/>
  <c r="FP711" i="381"/>
  <c r="FP712" i="381"/>
  <c r="FP713" i="381"/>
  <c r="FP714" i="381"/>
  <c r="FP715" i="381"/>
  <c r="FP716" i="381"/>
  <c r="FP717" i="381"/>
  <c r="FP718" i="381"/>
  <c r="FP719" i="381"/>
  <c r="FP720" i="381"/>
  <c r="FP721" i="381"/>
  <c r="FP722" i="381"/>
  <c r="FP723" i="381"/>
  <c r="FP724" i="381"/>
  <c r="FP725" i="381"/>
  <c r="FP733" i="381"/>
  <c r="FP734" i="381"/>
  <c r="FP735" i="381"/>
  <c r="FP736" i="381"/>
  <c r="FP737" i="381"/>
  <c r="FP738" i="381"/>
  <c r="FP660" i="381"/>
  <c r="FP613" i="381"/>
  <c r="FP614" i="381"/>
  <c r="FP615" i="381"/>
  <c r="FP616" i="381"/>
  <c r="FP617" i="381"/>
  <c r="FP618" i="381"/>
  <c r="FP619" i="381"/>
  <c r="FP620" i="381"/>
  <c r="FP621" i="381"/>
  <c r="FP622" i="381"/>
  <c r="FP623" i="381"/>
  <c r="FP624" i="381"/>
  <c r="FP625" i="381"/>
  <c r="FP626" i="381"/>
  <c r="FP627" i="381"/>
  <c r="FP628" i="381"/>
  <c r="FP629" i="381"/>
  <c r="FP630" i="381"/>
  <c r="FP631" i="381"/>
  <c r="FP632" i="381"/>
  <c r="FP633" i="381"/>
  <c r="FP634" i="381"/>
  <c r="FP635" i="381"/>
  <c r="FP636" i="381"/>
  <c r="FP637" i="381"/>
  <c r="FP638" i="381"/>
  <c r="FP639" i="381"/>
  <c r="FP640" i="381"/>
  <c r="FP641" i="381"/>
  <c r="FP642" i="381"/>
  <c r="FP643" i="381"/>
  <c r="FP644" i="381"/>
  <c r="FP645" i="381"/>
  <c r="FP646" i="381"/>
  <c r="FP647" i="381"/>
  <c r="FP648" i="381"/>
  <c r="FP649" i="381"/>
  <c r="FP650" i="381"/>
  <c r="FP651" i="381"/>
  <c r="FP652" i="381"/>
  <c r="FP653" i="381"/>
  <c r="FP654" i="381"/>
  <c r="FP655" i="381"/>
  <c r="FP656" i="381"/>
  <c r="FP657" i="381"/>
  <c r="FP612" i="381"/>
  <c r="FP550" i="381"/>
  <c r="FP551" i="381"/>
  <c r="FP552" i="381"/>
  <c r="FP553" i="381"/>
  <c r="FP554" i="381"/>
  <c r="FP555" i="381"/>
  <c r="FP556" i="381"/>
  <c r="FP557" i="381"/>
  <c r="FP558" i="381"/>
  <c r="FP559" i="381"/>
  <c r="FP561" i="381"/>
  <c r="FP562" i="381"/>
  <c r="FP563" i="381"/>
  <c r="FP564" i="381"/>
  <c r="FP565" i="381"/>
  <c r="FP566" i="381"/>
  <c r="FP567" i="381"/>
  <c r="FP568" i="381"/>
  <c r="FP569" i="381"/>
  <c r="FP576" i="381"/>
  <c r="FP577" i="381"/>
  <c r="FP578" i="381"/>
  <c r="FP579" i="381"/>
  <c r="FP580" i="381"/>
  <c r="FP581" i="381"/>
  <c r="FP582" i="381"/>
  <c r="FP583" i="381"/>
  <c r="FP594" i="381"/>
  <c r="FP595" i="381"/>
  <c r="FP596" i="381"/>
  <c r="FP597" i="381"/>
  <c r="FP598" i="381"/>
  <c r="FP599" i="381"/>
  <c r="FP600" i="381"/>
  <c r="FP601" i="381"/>
  <c r="FP602" i="381"/>
  <c r="FP603" i="381"/>
  <c r="FP604" i="381"/>
  <c r="FP607" i="381"/>
  <c r="FP608" i="381"/>
  <c r="FP609" i="381"/>
  <c r="FP549" i="381"/>
  <c r="FP507" i="381"/>
  <c r="FP508" i="381"/>
  <c r="FP509" i="381"/>
  <c r="FP510" i="381"/>
  <c r="FP511" i="381"/>
  <c r="FP512" i="381"/>
  <c r="FP513" i="381"/>
  <c r="FP514" i="381"/>
  <c r="FP515" i="381"/>
  <c r="FP516" i="381"/>
  <c r="FP517" i="381"/>
  <c r="FP518" i="381"/>
  <c r="FP519" i="381"/>
  <c r="FP520" i="381"/>
  <c r="FP531" i="381"/>
  <c r="FP532" i="381"/>
  <c r="FP533" i="381"/>
  <c r="FP534" i="381"/>
  <c r="FP535" i="381"/>
  <c r="FP536" i="381"/>
  <c r="FP537" i="381"/>
  <c r="FP538" i="381"/>
  <c r="FP539" i="381"/>
  <c r="FP540" i="381"/>
  <c r="FP541" i="381"/>
  <c r="FP542" i="381"/>
  <c r="FP543" i="381"/>
  <c r="FP547" i="381"/>
  <c r="FP506" i="381"/>
  <c r="FP433" i="381"/>
  <c r="FP434" i="381"/>
  <c r="FP435" i="381"/>
  <c r="FP436" i="381"/>
  <c r="FP437" i="381"/>
  <c r="FP438" i="381"/>
  <c r="FP439" i="381"/>
  <c r="FP440" i="381"/>
  <c r="FP441" i="381"/>
  <c r="FP442" i="381"/>
  <c r="FP443" i="381"/>
  <c r="FP444" i="381"/>
  <c r="FP445" i="381"/>
  <c r="FP446" i="381"/>
  <c r="FP447" i="381"/>
  <c r="FP448" i="381"/>
  <c r="FP449" i="381"/>
  <c r="FP450" i="381"/>
  <c r="FP451" i="381"/>
  <c r="FP452" i="381"/>
  <c r="FP453" i="381"/>
  <c r="FP454" i="381"/>
  <c r="FP455" i="381"/>
  <c r="FP456" i="381"/>
  <c r="FP457" i="381"/>
  <c r="FP458" i="381"/>
  <c r="FP459" i="381"/>
  <c r="FP460" i="381"/>
  <c r="FP461" i="381"/>
  <c r="FP462" i="381"/>
  <c r="FP463" i="381"/>
  <c r="FP464" i="381"/>
  <c r="FP465" i="381"/>
  <c r="FP466" i="381"/>
  <c r="FP467" i="381"/>
  <c r="FP468" i="381"/>
  <c r="FP484" i="381"/>
  <c r="FP485" i="381"/>
  <c r="FP486" i="381"/>
  <c r="FP487" i="381"/>
  <c r="FP488" i="381"/>
  <c r="FP489" i="381"/>
  <c r="FP490" i="381"/>
  <c r="FP491" i="381"/>
  <c r="FP492" i="381"/>
  <c r="FP493" i="381"/>
  <c r="FP494" i="381"/>
  <c r="FP504" i="381"/>
  <c r="FP432" i="381"/>
  <c r="FP392" i="381"/>
  <c r="FP393" i="381"/>
  <c r="FP394" i="381"/>
  <c r="FP395" i="381"/>
  <c r="FP396" i="381"/>
  <c r="FP397" i="381"/>
  <c r="FP398" i="381"/>
  <c r="FP399" i="381"/>
  <c r="FP391" i="381"/>
  <c r="FP325" i="381"/>
  <c r="FP326" i="381"/>
  <c r="FP327" i="381"/>
  <c r="FP328" i="381"/>
  <c r="FP329" i="381"/>
  <c r="FP330" i="381"/>
  <c r="FP331" i="381"/>
  <c r="FP332" i="381"/>
  <c r="FP333" i="381"/>
  <c r="FP334" i="381"/>
  <c r="FP335" i="381"/>
  <c r="FP336" i="381"/>
  <c r="FP337" i="381"/>
  <c r="FP338" i="381"/>
  <c r="FP339" i="381"/>
  <c r="FP340" i="381"/>
  <c r="FP341" i="381"/>
  <c r="FP342" i="381"/>
  <c r="FP343" i="381"/>
  <c r="FP344" i="381"/>
  <c r="FP345" i="381"/>
  <c r="FP346" i="381"/>
  <c r="FP347" i="381"/>
  <c r="FP348" i="381"/>
  <c r="FP349" i="381"/>
  <c r="FP350" i="381"/>
  <c r="FP351" i="381"/>
  <c r="FP352" i="381"/>
  <c r="FP353" i="381"/>
  <c r="FP354" i="381"/>
  <c r="FP355" i="381"/>
  <c r="FP356" i="381"/>
  <c r="FP357" i="381"/>
  <c r="FP358" i="381"/>
  <c r="FP359" i="381"/>
  <c r="FP360" i="381"/>
  <c r="FP361" i="381"/>
  <c r="FP362" i="381"/>
  <c r="FP363" i="381"/>
  <c r="FP364" i="381"/>
  <c r="FP365" i="381"/>
  <c r="FP366" i="381"/>
  <c r="FP367" i="381"/>
  <c r="FP368" i="381"/>
  <c r="FP369" i="381"/>
  <c r="FP370" i="381"/>
  <c r="FP371" i="381"/>
  <c r="FP372" i="381"/>
  <c r="FP373" i="381"/>
  <c r="FP374" i="381"/>
  <c r="FP375" i="381"/>
  <c r="FP376" i="381"/>
  <c r="FP377" i="381"/>
  <c r="FP378" i="381"/>
  <c r="FP379" i="381"/>
  <c r="FP380" i="381"/>
  <c r="FP381" i="381"/>
  <c r="FP382" i="381"/>
  <c r="FP383" i="381"/>
  <c r="FP384" i="381"/>
  <c r="FP385" i="381"/>
  <c r="FP386" i="381"/>
  <c r="FP387" i="381"/>
  <c r="FP388" i="381"/>
  <c r="FP324" i="381"/>
  <c r="FP266" i="381"/>
  <c r="FP267" i="381"/>
  <c r="FP268" i="381"/>
  <c r="FP269" i="381"/>
  <c r="FP270" i="381"/>
  <c r="FP271" i="381"/>
  <c r="FP272" i="381"/>
  <c r="FP273" i="381"/>
  <c r="FP274" i="381"/>
  <c r="FP275" i="381"/>
  <c r="FP276" i="381"/>
  <c r="FP277" i="381"/>
  <c r="FP278" i="381"/>
  <c r="FP279" i="381"/>
  <c r="FP280" i="381"/>
  <c r="FP281" i="381"/>
  <c r="FP282" i="381"/>
  <c r="FP283" i="381"/>
  <c r="FP284" i="381"/>
  <c r="FP285" i="381"/>
  <c r="FP286" i="381"/>
  <c r="FP287" i="381"/>
  <c r="FP288" i="381"/>
  <c r="FP289" i="381"/>
  <c r="FP290" i="381"/>
  <c r="FP291" i="381"/>
  <c r="FP292" i="381"/>
  <c r="FP293" i="381"/>
  <c r="FP294" i="381"/>
  <c r="FP295" i="381"/>
  <c r="FP296" i="381"/>
  <c r="FP297" i="381"/>
  <c r="FP298" i="381"/>
  <c r="FP299" i="381"/>
  <c r="FP300" i="381"/>
  <c r="FP301" i="381"/>
  <c r="FP302" i="381"/>
  <c r="FP303" i="381"/>
  <c r="FP304" i="381"/>
  <c r="FP305" i="381"/>
  <c r="FP306" i="381"/>
  <c r="FP307" i="381"/>
  <c r="FP308" i="381"/>
  <c r="FP309" i="381"/>
  <c r="FP310" i="381"/>
  <c r="FP312" i="381"/>
  <c r="FP313" i="381"/>
  <c r="FP314" i="381"/>
  <c r="FP315" i="381"/>
  <c r="FP316" i="381"/>
  <c r="FP317" i="381"/>
  <c r="FP318" i="381"/>
  <c r="FP319" i="381"/>
  <c r="FP320" i="381"/>
  <c r="FP321" i="381"/>
  <c r="FP265" i="381"/>
  <c r="FP189" i="381"/>
  <c r="FP190" i="381"/>
  <c r="FP191" i="381"/>
  <c r="FP192" i="381"/>
  <c r="FP193" i="381"/>
  <c r="FP194" i="381"/>
  <c r="FP195" i="381"/>
  <c r="FP196" i="381"/>
  <c r="FP197" i="381"/>
  <c r="FP198" i="381"/>
  <c r="FP199" i="381"/>
  <c r="FP200" i="381"/>
  <c r="FP201" i="381"/>
  <c r="FP202" i="381"/>
  <c r="FP204" i="381"/>
  <c r="FP205" i="381"/>
  <c r="FP206" i="381"/>
  <c r="FP207" i="381"/>
  <c r="FP208" i="381"/>
  <c r="FP209" i="381"/>
  <c r="FP210" i="381"/>
  <c r="FP211" i="381"/>
  <c r="FP212" i="381"/>
  <c r="FP213" i="381"/>
  <c r="FP214" i="381"/>
  <c r="FP215" i="381"/>
  <c r="FP220" i="381"/>
  <c r="FP221" i="381"/>
  <c r="FP222" i="381"/>
  <c r="FP223" i="381"/>
  <c r="FP231" i="381"/>
  <c r="FP232" i="381"/>
  <c r="FP233" i="381"/>
  <c r="FP234" i="381"/>
  <c r="FP235" i="381"/>
  <c r="FP236" i="381"/>
  <c r="FP237" i="381"/>
  <c r="FP238" i="381"/>
  <c r="FP239" i="381"/>
  <c r="FP240" i="381"/>
  <c r="FP241" i="381"/>
  <c r="FP242" i="381"/>
  <c r="FP243" i="381"/>
  <c r="FP244" i="381"/>
  <c r="FP245" i="381"/>
  <c r="FP246" i="381"/>
  <c r="FP247" i="381"/>
  <c r="FP248" i="381"/>
  <c r="FP249" i="381"/>
  <c r="FP250" i="381"/>
  <c r="FP251" i="381"/>
  <c r="FP252" i="381"/>
  <c r="FP253" i="381"/>
  <c r="FP254" i="381"/>
  <c r="FP255" i="381"/>
  <c r="FP256" i="381"/>
  <c r="FP257" i="381"/>
  <c r="FP258" i="381"/>
  <c r="FP259" i="381"/>
  <c r="FP260" i="381"/>
  <c r="FP261" i="381"/>
  <c r="FP188" i="381"/>
  <c r="FP139" i="381"/>
  <c r="FP140" i="381"/>
  <c r="FP141" i="381"/>
  <c r="FP142" i="381"/>
  <c r="FP143" i="381"/>
  <c r="FP144" i="381"/>
  <c r="FP145" i="381"/>
  <c r="FP146" i="381"/>
  <c r="FP150" i="381"/>
  <c r="FP151" i="381"/>
  <c r="FP152" i="381"/>
  <c r="FP153" i="381"/>
  <c r="FP154" i="381"/>
  <c r="FP155" i="381"/>
  <c r="FP156" i="381"/>
  <c r="FP157" i="381"/>
  <c r="FP158" i="381"/>
  <c r="FP159" i="381"/>
  <c r="FP160" i="381"/>
  <c r="FP161" i="381"/>
  <c r="FP162" i="381"/>
  <c r="FP163" i="381"/>
  <c r="FP164" i="381"/>
  <c r="FP165" i="381"/>
  <c r="FP166" i="381"/>
  <c r="FP170" i="381"/>
  <c r="FP171" i="381"/>
  <c r="FP172" i="381"/>
  <c r="FP173" i="381"/>
  <c r="FP174" i="381"/>
  <c r="FP175" i="381"/>
  <c r="FP176" i="381"/>
  <c r="FP177" i="381"/>
  <c r="FP178" i="381"/>
  <c r="FP179" i="381"/>
  <c r="FP180" i="381"/>
  <c r="FP181" i="381"/>
  <c r="FP182" i="381"/>
  <c r="FP183" i="381"/>
  <c r="FP184" i="381"/>
  <c r="FP185" i="381"/>
  <c r="FP138" i="381"/>
  <c r="FP74" i="381"/>
  <c r="FP75" i="381"/>
  <c r="FP76" i="381"/>
  <c r="FP77" i="381"/>
  <c r="FP78" i="381"/>
  <c r="FP79" i="381"/>
  <c r="FP80" i="381"/>
  <c r="FP81" i="381"/>
  <c r="FP82" i="381"/>
  <c r="FP83" i="381"/>
  <c r="FP84" i="381"/>
  <c r="FP90" i="381"/>
  <c r="FP91" i="381"/>
  <c r="FP92" i="381"/>
  <c r="FP93" i="381"/>
  <c r="FP94" i="381"/>
  <c r="FP95" i="381"/>
  <c r="FP96" i="381"/>
  <c r="FP97" i="381"/>
  <c r="FP98" i="381"/>
  <c r="FP103" i="381"/>
  <c r="FP104" i="381"/>
  <c r="FP105" i="381"/>
  <c r="FP106" i="381"/>
  <c r="FP107" i="381"/>
  <c r="FP117" i="381"/>
  <c r="FP118" i="381"/>
  <c r="FP119" i="381"/>
  <c r="FP120" i="381"/>
  <c r="FP121" i="381"/>
  <c r="FP122" i="381"/>
  <c r="FP123" i="381"/>
  <c r="FP124" i="381"/>
  <c r="FP125" i="381"/>
  <c r="FP126" i="381"/>
  <c r="FP127" i="381"/>
  <c r="FP128" i="381"/>
  <c r="FP129" i="381"/>
  <c r="FP73" i="381"/>
  <c r="FP67" i="381"/>
  <c r="FP68" i="381"/>
  <c r="FP69" i="381"/>
  <c r="FP53" i="381"/>
  <c r="FP54" i="381"/>
  <c r="FP55" i="381"/>
  <c r="FP56" i="381"/>
  <c r="FP57" i="381"/>
  <c r="FP58" i="381"/>
  <c r="FP59" i="381"/>
  <c r="FP60" i="381"/>
  <c r="FP61" i="381"/>
  <c r="FP62" i="381"/>
  <c r="FP63" i="381"/>
  <c r="FP64" i="381"/>
  <c r="FP37" i="381"/>
  <c r="FP38" i="381"/>
  <c r="FP39" i="381"/>
  <c r="FP40" i="381"/>
  <c r="FP41" i="381"/>
  <c r="FP42" i="381"/>
  <c r="FP43" i="381"/>
  <c r="FP44" i="381"/>
  <c r="FP45" i="381"/>
  <c r="FP46" i="381"/>
  <c r="FP47" i="381"/>
  <c r="FP48" i="381"/>
  <c r="FP49" i="381"/>
  <c r="FP50" i="381"/>
  <c r="FP51" i="381"/>
  <c r="FP52" i="381"/>
  <c r="FP23" i="381"/>
  <c r="FP24" i="381"/>
  <c r="FP25" i="381"/>
  <c r="FP26" i="381"/>
  <c r="FP27" i="381"/>
  <c r="FP28" i="381"/>
  <c r="FP29" i="381"/>
  <c r="FP30" i="381"/>
  <c r="FP31" i="381"/>
  <c r="FP32" i="381"/>
  <c r="FP33" i="381"/>
  <c r="FP34" i="381"/>
  <c r="FP35" i="381"/>
  <c r="FP36" i="381"/>
  <c r="FP9" i="381"/>
  <c r="FP10" i="381"/>
  <c r="FP11" i="381"/>
  <c r="FP12" i="381"/>
  <c r="FP13" i="381"/>
  <c r="FP14" i="381"/>
  <c r="FP15" i="381"/>
  <c r="FP16" i="381"/>
  <c r="FP17" i="381"/>
  <c r="FP19" i="381"/>
  <c r="FP20" i="381"/>
  <c r="FP21" i="381"/>
  <c r="FP22" i="381"/>
  <c r="FP8" i="381"/>
  <c r="EK1207" i="381"/>
  <c r="EJ1207" i="381"/>
  <c r="EC1207" i="381"/>
  <c r="DE1207" i="381"/>
  <c r="FQ1207" i="381" s="1"/>
  <c r="FV1207" i="381"/>
  <c r="FU1207" i="381"/>
  <c r="FT1207" i="381"/>
  <c r="FS1207" i="381"/>
  <c r="FR1207" i="381"/>
  <c r="FN1207" i="381"/>
  <c r="EU1207" i="381"/>
  <c r="EB1207" i="381"/>
  <c r="EA1207" i="381"/>
  <c r="DZ1207" i="381"/>
  <c r="DY1207" i="381"/>
  <c r="DV1207" i="381"/>
  <c r="DU1207" i="381"/>
  <c r="DT1207" i="381"/>
  <c r="DS1207" i="381"/>
  <c r="DR1207" i="381"/>
  <c r="DQ1207" i="381"/>
  <c r="DN1207" i="381"/>
  <c r="DA1207" i="381"/>
  <c r="DB1207" i="381" s="1"/>
  <c r="CR1207" i="381"/>
  <c r="CP1207" i="381"/>
  <c r="CO1207" i="381"/>
  <c r="CN1207" i="381"/>
  <c r="BT1207" i="381"/>
  <c r="AU1207" i="381"/>
  <c r="AT1207" i="381"/>
  <c r="AN1207" i="381"/>
  <c r="AM1207" i="381"/>
  <c r="AL1207" i="381"/>
  <c r="AK1207" i="381"/>
  <c r="AJ1207" i="381"/>
  <c r="AI1207" i="381"/>
  <c r="AH1207" i="381"/>
  <c r="AG1207" i="381"/>
  <c r="AF1207" i="381"/>
  <c r="AE1207" i="381"/>
  <c r="AD1207" i="381"/>
  <c r="AC1207" i="381"/>
  <c r="G1207" i="381"/>
  <c r="AR1207" i="381" s="1"/>
  <c r="E1207" i="381"/>
  <c r="C1207" i="381"/>
  <c r="FV1206" i="381"/>
  <c r="FU1206" i="381"/>
  <c r="FT1206" i="381"/>
  <c r="FS1206" i="381"/>
  <c r="FQ1206" i="381"/>
  <c r="FN1206" i="381"/>
  <c r="EU1206" i="381"/>
  <c r="EC1206" i="381"/>
  <c r="EB1206" i="381"/>
  <c r="EA1206" i="381"/>
  <c r="DZ1206" i="381"/>
  <c r="DY1206" i="381"/>
  <c r="DV1206" i="381"/>
  <c r="DU1206" i="381"/>
  <c r="DT1206" i="381"/>
  <c r="DS1206" i="381"/>
  <c r="DR1206" i="381"/>
  <c r="DQ1206" i="381"/>
  <c r="DN1206" i="381"/>
  <c r="FR1206" i="381"/>
  <c r="DA1206" i="381"/>
  <c r="DB1206" i="381" s="1"/>
  <c r="CR1206" i="381"/>
  <c r="CP1206" i="381"/>
  <c r="CO1206" i="381"/>
  <c r="CN1206" i="381"/>
  <c r="BT1206" i="381"/>
  <c r="AU1206" i="381"/>
  <c r="AT1206" i="381"/>
  <c r="AN1206" i="381"/>
  <c r="AM1206" i="381"/>
  <c r="AL1206" i="381"/>
  <c r="AK1206" i="381"/>
  <c r="AJ1206" i="381"/>
  <c r="AI1206" i="381"/>
  <c r="AH1206" i="381"/>
  <c r="AG1206" i="381"/>
  <c r="AF1206" i="381"/>
  <c r="AE1206" i="381"/>
  <c r="AD1206" i="381"/>
  <c r="AC1206" i="381"/>
  <c r="G1206" i="381"/>
  <c r="AR1206" i="381" s="1"/>
  <c r="E1206" i="381"/>
  <c r="C1206" i="381"/>
  <c r="EK1205" i="381"/>
  <c r="EJ1205" i="381"/>
  <c r="DF1205" i="381"/>
  <c r="DE1205" i="381"/>
  <c r="FV1205" i="381"/>
  <c r="FU1205" i="381"/>
  <c r="FT1205" i="381"/>
  <c r="FS1205" i="381"/>
  <c r="FN1205" i="381"/>
  <c r="EU1205" i="381"/>
  <c r="EC1205" i="381"/>
  <c r="ED1205" i="381" s="1"/>
  <c r="EB1205" i="381"/>
  <c r="EA1205" i="381"/>
  <c r="DZ1205" i="381"/>
  <c r="DY1205" i="381"/>
  <c r="DV1205" i="381"/>
  <c r="DU1205" i="381"/>
  <c r="DT1205" i="381"/>
  <c r="DS1205" i="381"/>
  <c r="DR1205" i="381"/>
  <c r="DQ1205" i="381"/>
  <c r="DN1205" i="381"/>
  <c r="DA1205" i="381"/>
  <c r="DB1205" i="381" s="1"/>
  <c r="CR1205" i="381"/>
  <c r="CP1205" i="381"/>
  <c r="CO1205" i="381"/>
  <c r="CN1205" i="381"/>
  <c r="BT1205" i="381"/>
  <c r="AU1205" i="381"/>
  <c r="AT1205" i="381"/>
  <c r="AN1205" i="381"/>
  <c r="AM1205" i="381"/>
  <c r="AL1205" i="381"/>
  <c r="AK1205" i="381"/>
  <c r="AJ1205" i="381"/>
  <c r="AI1205" i="381"/>
  <c r="AH1205" i="381"/>
  <c r="AG1205" i="381"/>
  <c r="AF1205" i="381"/>
  <c r="AE1205" i="381"/>
  <c r="AD1205" i="381"/>
  <c r="AC1205" i="381"/>
  <c r="G1205" i="381"/>
  <c r="AR1205" i="381" s="1"/>
  <c r="E1205" i="381"/>
  <c r="C1205" i="381"/>
  <c r="FV1204" i="381"/>
  <c r="FU1204" i="381"/>
  <c r="FT1204" i="381"/>
  <c r="FS1204" i="381"/>
  <c r="FR1204" i="381"/>
  <c r="FQ1204" i="381"/>
  <c r="FN1204" i="381"/>
  <c r="EU1204" i="381"/>
  <c r="EC1204" i="381"/>
  <c r="EB1204" i="381"/>
  <c r="EA1204" i="381"/>
  <c r="DZ1204" i="381"/>
  <c r="DY1204" i="381"/>
  <c r="DV1204" i="381"/>
  <c r="DU1204" i="381"/>
  <c r="DT1204" i="381"/>
  <c r="DS1204" i="381"/>
  <c r="DR1204" i="381"/>
  <c r="DQ1204" i="381"/>
  <c r="DN1204" i="381"/>
  <c r="DA1204" i="381"/>
  <c r="DB1204" i="381" s="1"/>
  <c r="CR1204" i="381"/>
  <c r="CP1204" i="381"/>
  <c r="CO1204" i="381"/>
  <c r="CN1204" i="381"/>
  <c r="BT1204" i="381"/>
  <c r="AU1204" i="381"/>
  <c r="AT1204" i="381"/>
  <c r="AN1204" i="381"/>
  <c r="AM1204" i="381"/>
  <c r="AL1204" i="381"/>
  <c r="AK1204" i="381"/>
  <c r="AJ1204" i="381"/>
  <c r="AI1204" i="381"/>
  <c r="AH1204" i="381"/>
  <c r="AG1204" i="381"/>
  <c r="AF1204" i="381"/>
  <c r="AE1204" i="381"/>
  <c r="AD1204" i="381"/>
  <c r="AC1204" i="381"/>
  <c r="G1204" i="381"/>
  <c r="AR1204" i="381" s="1"/>
  <c r="E1204" i="381"/>
  <c r="C1204" i="381"/>
  <c r="FV1203" i="381"/>
  <c r="FU1203" i="381"/>
  <c r="FT1203" i="381"/>
  <c r="FS1203" i="381"/>
  <c r="FR1203" i="381"/>
  <c r="FQ1203" i="381"/>
  <c r="FN1203" i="381"/>
  <c r="EU1203" i="381"/>
  <c r="EC1203" i="381"/>
  <c r="ED1203" i="381" s="1"/>
  <c r="EB1203" i="381"/>
  <c r="EA1203" i="381"/>
  <c r="DZ1203" i="381"/>
  <c r="DY1203" i="381"/>
  <c r="DV1203" i="381"/>
  <c r="DU1203" i="381"/>
  <c r="DT1203" i="381"/>
  <c r="DS1203" i="381"/>
  <c r="DR1203" i="381"/>
  <c r="DQ1203" i="381"/>
  <c r="DN1203" i="381"/>
  <c r="DA1203" i="381"/>
  <c r="DB1203" i="381" s="1"/>
  <c r="CR1203" i="381"/>
  <c r="CP1203" i="381"/>
  <c r="CO1203" i="381"/>
  <c r="CN1203" i="381"/>
  <c r="BT1203" i="381"/>
  <c r="AU1203" i="381"/>
  <c r="AT1203" i="381"/>
  <c r="AN1203" i="381"/>
  <c r="AM1203" i="381"/>
  <c r="AL1203" i="381"/>
  <c r="AK1203" i="381"/>
  <c r="AJ1203" i="381"/>
  <c r="AI1203" i="381"/>
  <c r="AH1203" i="381"/>
  <c r="AG1203" i="381"/>
  <c r="AF1203" i="381"/>
  <c r="AE1203" i="381"/>
  <c r="AD1203" i="381"/>
  <c r="AC1203" i="381"/>
  <c r="G1203" i="381"/>
  <c r="AR1203" i="381" s="1"/>
  <c r="E1203" i="381"/>
  <c r="C1203" i="381"/>
  <c r="DN1202" i="381"/>
  <c r="DN1201" i="381"/>
  <c r="FV1202" i="381"/>
  <c r="FU1202" i="381"/>
  <c r="FT1202" i="381"/>
  <c r="FS1202" i="381"/>
  <c r="FR1202" i="381"/>
  <c r="FQ1202" i="381"/>
  <c r="FN1202" i="381"/>
  <c r="EU1202" i="381"/>
  <c r="EC1202" i="381"/>
  <c r="ED1202" i="381" s="1"/>
  <c r="EB1202" i="381"/>
  <c r="EA1202" i="381"/>
  <c r="DZ1202" i="381"/>
  <c r="DY1202" i="381"/>
  <c r="DV1202" i="381"/>
  <c r="DU1202" i="381"/>
  <c r="DT1202" i="381"/>
  <c r="DS1202" i="381"/>
  <c r="DR1202" i="381"/>
  <c r="DQ1202" i="381"/>
  <c r="DA1202" i="381"/>
  <c r="DB1202" i="381" s="1"/>
  <c r="CR1202" i="381"/>
  <c r="CP1202" i="381"/>
  <c r="CO1202" i="381"/>
  <c r="CN1202" i="381"/>
  <c r="BT1202" i="381"/>
  <c r="AU1202" i="381"/>
  <c r="AT1202" i="381"/>
  <c r="AN1202" i="381"/>
  <c r="AM1202" i="381"/>
  <c r="AL1202" i="381"/>
  <c r="AK1202" i="381"/>
  <c r="AJ1202" i="381"/>
  <c r="AI1202" i="381"/>
  <c r="AH1202" i="381"/>
  <c r="AG1202" i="381"/>
  <c r="AF1202" i="381"/>
  <c r="AE1202" i="381"/>
  <c r="AD1202" i="381"/>
  <c r="AC1202" i="381"/>
  <c r="G1202" i="381"/>
  <c r="AR1202" i="381" s="1"/>
  <c r="E1202" i="381"/>
  <c r="C1202" i="381"/>
  <c r="FN1201" i="381"/>
  <c r="E1201" i="381"/>
  <c r="FV1201" i="381"/>
  <c r="FU1201" i="381"/>
  <c r="FT1201" i="381"/>
  <c r="FS1201" i="381"/>
  <c r="FR1201" i="381"/>
  <c r="FQ1201" i="381"/>
  <c r="EU1201" i="381"/>
  <c r="EC1201" i="381"/>
  <c r="EB1201" i="381"/>
  <c r="EA1201" i="381"/>
  <c r="DZ1201" i="381"/>
  <c r="DY1201" i="381"/>
  <c r="DV1201" i="381"/>
  <c r="DU1201" i="381"/>
  <c r="DT1201" i="381"/>
  <c r="DS1201" i="381"/>
  <c r="DR1201" i="381"/>
  <c r="DQ1201" i="381"/>
  <c r="DA1201" i="381"/>
  <c r="DB1201" i="381" s="1"/>
  <c r="CR1201" i="381"/>
  <c r="CP1201" i="381"/>
  <c r="CO1201" i="381"/>
  <c r="CN1201" i="381"/>
  <c r="BT1201" i="381"/>
  <c r="AU1201" i="381"/>
  <c r="AN1201" i="381"/>
  <c r="AM1201" i="381"/>
  <c r="AL1201" i="381"/>
  <c r="AK1201" i="381"/>
  <c r="AJ1201" i="381"/>
  <c r="AI1201" i="381"/>
  <c r="AH1201" i="381"/>
  <c r="AG1201" i="381"/>
  <c r="AF1201" i="381"/>
  <c r="AE1201" i="381"/>
  <c r="AD1201" i="381"/>
  <c r="AC1201" i="381"/>
  <c r="G1201" i="381"/>
  <c r="C1201" i="381"/>
  <c r="FV1200" i="381"/>
  <c r="FU1200" i="381"/>
  <c r="FT1200" i="381"/>
  <c r="FS1200" i="381"/>
  <c r="FR1200" i="381"/>
  <c r="FQ1200" i="381"/>
  <c r="EC1200" i="381"/>
  <c r="EB1200" i="381"/>
  <c r="EA1200" i="381"/>
  <c r="DZ1200" i="381"/>
  <c r="DY1200" i="381"/>
  <c r="DV1200" i="381"/>
  <c r="DU1200" i="381"/>
  <c r="DT1200" i="381"/>
  <c r="DS1200" i="381"/>
  <c r="DR1200" i="381"/>
  <c r="DQ1200" i="381"/>
  <c r="DA1200" i="381"/>
  <c r="DB1200" i="381" s="1"/>
  <c r="CR1200" i="381"/>
  <c r="CP1200" i="381"/>
  <c r="CO1200" i="381"/>
  <c r="CN1200" i="381"/>
  <c r="BT1200" i="381"/>
  <c r="AU1200" i="381"/>
  <c r="AT1200" i="381"/>
  <c r="AR1200" i="381"/>
  <c r="AN1200" i="381"/>
  <c r="AM1200" i="381"/>
  <c r="AL1200" i="381"/>
  <c r="AK1200" i="381"/>
  <c r="AJ1200" i="381"/>
  <c r="AI1200" i="381"/>
  <c r="AH1200" i="381"/>
  <c r="AG1200" i="381"/>
  <c r="AF1200" i="381"/>
  <c r="AE1200" i="381"/>
  <c r="AD1200" i="381"/>
  <c r="AC1200" i="381"/>
  <c r="E1200" i="381"/>
  <c r="FV1199" i="381"/>
  <c r="FU1199" i="381"/>
  <c r="FT1199" i="381"/>
  <c r="FS1199" i="381"/>
  <c r="FR1199" i="381"/>
  <c r="FQ1199" i="381"/>
  <c r="EU1199" i="381"/>
  <c r="EE1199" i="381"/>
  <c r="EF1199" i="381" s="1"/>
  <c r="EC1199" i="381"/>
  <c r="EB1199" i="381"/>
  <c r="EA1199" i="381"/>
  <c r="DZ1199" i="381"/>
  <c r="DY1199" i="381"/>
  <c r="DV1199" i="381"/>
  <c r="DU1199" i="381"/>
  <c r="DT1199" i="381"/>
  <c r="DS1199" i="381"/>
  <c r="DR1199" i="381"/>
  <c r="DQ1199" i="381"/>
  <c r="DA1199" i="381"/>
  <c r="DB1199" i="381" s="1"/>
  <c r="CR1199" i="381"/>
  <c r="CP1199" i="381"/>
  <c r="CO1199" i="381"/>
  <c r="CN1199" i="381"/>
  <c r="BT1199" i="381"/>
  <c r="AV1199" i="381"/>
  <c r="AU1199" i="381"/>
  <c r="AT1199" i="381"/>
  <c r="AN1199" i="381"/>
  <c r="AM1199" i="381"/>
  <c r="AL1199" i="381"/>
  <c r="AK1199" i="381"/>
  <c r="AJ1199" i="381"/>
  <c r="AI1199" i="381"/>
  <c r="AH1199" i="381"/>
  <c r="AG1199" i="381"/>
  <c r="AF1199" i="381"/>
  <c r="AE1199" i="381"/>
  <c r="AD1199" i="381"/>
  <c r="AC1199" i="381"/>
  <c r="C1199" i="381"/>
  <c r="FV1198" i="381"/>
  <c r="FU1198" i="381"/>
  <c r="FT1198" i="381"/>
  <c r="FS1198" i="381"/>
  <c r="FR1198" i="381"/>
  <c r="FQ1198" i="381"/>
  <c r="EE1198" i="381"/>
  <c r="EC1198" i="381"/>
  <c r="EB1198" i="381"/>
  <c r="EA1198" i="381"/>
  <c r="DZ1198" i="381"/>
  <c r="DY1198" i="381"/>
  <c r="DV1198" i="381"/>
  <c r="DU1198" i="381"/>
  <c r="DT1198" i="381"/>
  <c r="DS1198" i="381"/>
  <c r="DR1198" i="381"/>
  <c r="DQ1198" i="381"/>
  <c r="DA1198" i="381"/>
  <c r="CR1198" i="381"/>
  <c r="CP1198" i="381"/>
  <c r="CO1198" i="381"/>
  <c r="CN1198" i="381"/>
  <c r="AV1198" i="381"/>
  <c r="AU1198" i="381"/>
  <c r="AT1198" i="381"/>
  <c r="AN1198" i="381"/>
  <c r="AM1198" i="381"/>
  <c r="AL1198" i="381"/>
  <c r="AK1198" i="381"/>
  <c r="AJ1198" i="381"/>
  <c r="AI1198" i="381"/>
  <c r="AH1198" i="381"/>
  <c r="AG1198" i="381"/>
  <c r="AF1198" i="381"/>
  <c r="AE1198" i="381"/>
  <c r="AD1198" i="381"/>
  <c r="AC1198" i="381"/>
  <c r="FV1195" i="381"/>
  <c r="FU1195" i="381"/>
  <c r="FT1195" i="381"/>
  <c r="FS1195" i="381"/>
  <c r="FR1195" i="381"/>
  <c r="FQ1195" i="381"/>
  <c r="FJ1195" i="381"/>
  <c r="EU1195" i="381"/>
  <c r="EC1195" i="381"/>
  <c r="ED1195" i="381" s="1"/>
  <c r="EB1195" i="381"/>
  <c r="EA1195" i="381"/>
  <c r="DZ1195" i="381"/>
  <c r="DY1195" i="381"/>
  <c r="DV1195" i="381"/>
  <c r="DU1195" i="381"/>
  <c r="DT1195" i="381"/>
  <c r="DS1195" i="381"/>
  <c r="DR1195" i="381"/>
  <c r="DQ1195" i="381"/>
  <c r="DA1195" i="381"/>
  <c r="DB1195" i="381" s="1"/>
  <c r="CR1195" i="381"/>
  <c r="CP1195" i="381"/>
  <c r="CO1195" i="381"/>
  <c r="CN1195" i="381"/>
  <c r="BT1195" i="381"/>
  <c r="AV1195" i="381"/>
  <c r="AU1195" i="381"/>
  <c r="AN1195" i="381"/>
  <c r="AM1195" i="381"/>
  <c r="AL1195" i="381"/>
  <c r="AK1195" i="381"/>
  <c r="AJ1195" i="381"/>
  <c r="AI1195" i="381"/>
  <c r="AH1195" i="381"/>
  <c r="AG1195" i="381"/>
  <c r="AF1195" i="381"/>
  <c r="AE1195" i="381"/>
  <c r="AD1195" i="381"/>
  <c r="AC1195" i="381"/>
  <c r="G1195" i="381"/>
  <c r="AP1195" i="381" s="1"/>
  <c r="AT1195" i="381" s="1"/>
  <c r="C1195" i="381"/>
  <c r="AV1194" i="381"/>
  <c r="AU1194" i="381"/>
  <c r="AT1194" i="381"/>
  <c r="C1194" i="381"/>
  <c r="EJ1192" i="381"/>
  <c r="FV1193" i="381"/>
  <c r="FU1193" i="381"/>
  <c r="FT1193" i="381"/>
  <c r="FS1193" i="381"/>
  <c r="FR1193" i="381"/>
  <c r="FQ1193" i="381"/>
  <c r="FJ1193" i="381"/>
  <c r="EU1193" i="381"/>
  <c r="EC1193" i="381"/>
  <c r="EB1193" i="381"/>
  <c r="EA1193" i="381"/>
  <c r="DZ1193" i="381"/>
  <c r="DY1193" i="381"/>
  <c r="DV1193" i="381"/>
  <c r="DU1193" i="381"/>
  <c r="DT1193" i="381"/>
  <c r="DS1193" i="381"/>
  <c r="DR1193" i="381"/>
  <c r="DQ1193" i="381"/>
  <c r="DA1193" i="381"/>
  <c r="DB1193" i="381" s="1"/>
  <c r="CR1193" i="381"/>
  <c r="CP1193" i="381"/>
  <c r="CO1193" i="381"/>
  <c r="CN1193" i="381"/>
  <c r="BT1193" i="381"/>
  <c r="AV1193" i="381"/>
  <c r="AU1193" i="381"/>
  <c r="AN1193" i="381"/>
  <c r="AM1193" i="381"/>
  <c r="AL1193" i="381"/>
  <c r="AK1193" i="381"/>
  <c r="AJ1193" i="381"/>
  <c r="AI1193" i="381"/>
  <c r="AH1193" i="381"/>
  <c r="AG1193" i="381"/>
  <c r="AF1193" i="381"/>
  <c r="AE1193" i="381"/>
  <c r="AD1193" i="381"/>
  <c r="AC1193" i="381"/>
  <c r="G1193" i="381"/>
  <c r="AP1193" i="381" s="1"/>
  <c r="AT1193" i="381" s="1"/>
  <c r="C1193" i="381"/>
  <c r="FV1192" i="381"/>
  <c r="FU1192" i="381"/>
  <c r="FT1192" i="381"/>
  <c r="FS1192" i="381"/>
  <c r="FR1192" i="381"/>
  <c r="FQ1192" i="381"/>
  <c r="FJ1192" i="381"/>
  <c r="EU1192" i="381"/>
  <c r="EC1192" i="381"/>
  <c r="ED1192" i="381" s="1"/>
  <c r="EB1192" i="381"/>
  <c r="EA1192" i="381"/>
  <c r="DZ1192" i="381"/>
  <c r="DY1192" i="381"/>
  <c r="DV1192" i="381"/>
  <c r="DU1192" i="381"/>
  <c r="DT1192" i="381"/>
  <c r="DS1192" i="381"/>
  <c r="DR1192" i="381"/>
  <c r="DQ1192" i="381"/>
  <c r="DA1192" i="381"/>
  <c r="DB1192" i="381" s="1"/>
  <c r="CR1192" i="381"/>
  <c r="CP1192" i="381"/>
  <c r="CO1192" i="381"/>
  <c r="CN1192" i="381"/>
  <c r="BT1192" i="381"/>
  <c r="AV1192" i="381"/>
  <c r="AU1192" i="381"/>
  <c r="AN1192" i="381"/>
  <c r="AM1192" i="381"/>
  <c r="AL1192" i="381"/>
  <c r="AK1192" i="381"/>
  <c r="AJ1192" i="381"/>
  <c r="AI1192" i="381"/>
  <c r="AH1192" i="381"/>
  <c r="AG1192" i="381"/>
  <c r="AF1192" i="381"/>
  <c r="AE1192" i="381"/>
  <c r="AD1192" i="381"/>
  <c r="AC1192" i="381"/>
  <c r="G1192" i="381"/>
  <c r="AP1192" i="381" s="1"/>
  <c r="EE1192" i="381" s="1"/>
  <c r="EF1192" i="381" s="1"/>
  <c r="C1192" i="381"/>
  <c r="AV1191" i="381"/>
  <c r="AU1191" i="381"/>
  <c r="AT1191" i="381"/>
  <c r="C1191" i="381"/>
  <c r="FV1190" i="381"/>
  <c r="FU1190" i="381"/>
  <c r="FT1190" i="381"/>
  <c r="FS1190" i="381"/>
  <c r="FR1190" i="381"/>
  <c r="FQ1190" i="381"/>
  <c r="FJ1190" i="381"/>
  <c r="EU1190" i="381"/>
  <c r="EC1190" i="381"/>
  <c r="EB1190" i="381"/>
  <c r="EA1190" i="381"/>
  <c r="DZ1190" i="381"/>
  <c r="DY1190" i="381"/>
  <c r="DV1190" i="381"/>
  <c r="DU1190" i="381"/>
  <c r="DT1190" i="381"/>
  <c r="DS1190" i="381"/>
  <c r="DR1190" i="381"/>
  <c r="DQ1190" i="381"/>
  <c r="DA1190" i="381"/>
  <c r="DB1190" i="381" s="1"/>
  <c r="CR1190" i="381"/>
  <c r="CP1190" i="381"/>
  <c r="CO1190" i="381"/>
  <c r="CN1190" i="381"/>
  <c r="BT1190" i="381"/>
  <c r="AV1190" i="381"/>
  <c r="AU1190" i="381"/>
  <c r="AN1190" i="381"/>
  <c r="AM1190" i="381"/>
  <c r="AL1190" i="381"/>
  <c r="AK1190" i="381"/>
  <c r="AJ1190" i="381"/>
  <c r="AI1190" i="381"/>
  <c r="AH1190" i="381"/>
  <c r="AG1190" i="381"/>
  <c r="AF1190" i="381"/>
  <c r="AE1190" i="381"/>
  <c r="AD1190" i="381"/>
  <c r="AC1190" i="381"/>
  <c r="G1190" i="381"/>
  <c r="AP1190" i="381" s="1"/>
  <c r="C1190" i="381"/>
  <c r="EJ1189" i="381"/>
  <c r="CR1189" i="381"/>
  <c r="FV1189" i="381"/>
  <c r="FU1189" i="381"/>
  <c r="FT1189" i="381"/>
  <c r="FS1189" i="381"/>
  <c r="FR1189" i="381"/>
  <c r="FJ1189" i="381"/>
  <c r="EU1189" i="381"/>
  <c r="EC1189" i="381"/>
  <c r="ED1189" i="381" s="1"/>
  <c r="EB1189" i="381"/>
  <c r="EA1189" i="381"/>
  <c r="DZ1189" i="381"/>
  <c r="DY1189" i="381"/>
  <c r="DV1189" i="381"/>
  <c r="DU1189" i="381"/>
  <c r="DT1189" i="381"/>
  <c r="DS1189" i="381"/>
  <c r="DR1189" i="381"/>
  <c r="DQ1189" i="381"/>
  <c r="FQ1189" i="381"/>
  <c r="DA1189" i="381"/>
  <c r="DB1189" i="381" s="1"/>
  <c r="CP1189" i="381"/>
  <c r="CO1189" i="381"/>
  <c r="CN1189" i="381"/>
  <c r="BT1189" i="381"/>
  <c r="AV1189" i="381"/>
  <c r="AU1189" i="381"/>
  <c r="AN1189" i="381"/>
  <c r="AM1189" i="381"/>
  <c r="AL1189" i="381"/>
  <c r="AK1189" i="381"/>
  <c r="AJ1189" i="381"/>
  <c r="AI1189" i="381"/>
  <c r="AH1189" i="381"/>
  <c r="AG1189" i="381"/>
  <c r="AF1189" i="381"/>
  <c r="AE1189" i="381"/>
  <c r="AD1189" i="381"/>
  <c r="AC1189" i="381"/>
  <c r="G1189" i="381"/>
  <c r="AP1189" i="381" s="1"/>
  <c r="C1189" i="381"/>
  <c r="AV1188" i="381"/>
  <c r="AU1188" i="381"/>
  <c r="AT1188" i="381"/>
  <c r="C1188" i="381"/>
  <c r="CR1187" i="381"/>
  <c r="EJ1187" i="381"/>
  <c r="DE1187" i="381"/>
  <c r="FQ1187" i="381" s="1"/>
  <c r="FV1187" i="381"/>
  <c r="FU1187" i="381"/>
  <c r="FT1187" i="381"/>
  <c r="FS1187" i="381"/>
  <c r="FR1187" i="381"/>
  <c r="FJ1187" i="381"/>
  <c r="EU1187" i="381"/>
  <c r="EC1187" i="381"/>
  <c r="ED1187" i="381" s="1"/>
  <c r="EB1187" i="381"/>
  <c r="EA1187" i="381"/>
  <c r="DZ1187" i="381"/>
  <c r="DY1187" i="381"/>
  <c r="DV1187" i="381"/>
  <c r="DU1187" i="381"/>
  <c r="DT1187" i="381"/>
  <c r="DS1187" i="381"/>
  <c r="DR1187" i="381"/>
  <c r="DQ1187" i="381"/>
  <c r="DA1187" i="381"/>
  <c r="DB1187" i="381" s="1"/>
  <c r="CP1187" i="381"/>
  <c r="CO1187" i="381"/>
  <c r="CN1187" i="381"/>
  <c r="BT1187" i="381"/>
  <c r="AV1187" i="381"/>
  <c r="AU1187" i="381"/>
  <c r="AN1187" i="381"/>
  <c r="AM1187" i="381"/>
  <c r="AL1187" i="381"/>
  <c r="AK1187" i="381"/>
  <c r="AJ1187" i="381"/>
  <c r="AI1187" i="381"/>
  <c r="AH1187" i="381"/>
  <c r="AG1187" i="381"/>
  <c r="AF1187" i="381"/>
  <c r="AE1187" i="381"/>
  <c r="AD1187" i="381"/>
  <c r="AC1187" i="381"/>
  <c r="G1187" i="381"/>
  <c r="AP1187" i="381" s="1"/>
  <c r="EE1187" i="381" s="1"/>
  <c r="EF1187" i="381" s="1"/>
  <c r="C1187" i="381"/>
  <c r="AV1186" i="381"/>
  <c r="AU1186" i="381"/>
  <c r="AT1186" i="381"/>
  <c r="C1186" i="381"/>
  <c r="FV1185" i="381"/>
  <c r="FU1185" i="381"/>
  <c r="FT1185" i="381"/>
  <c r="FS1185" i="381"/>
  <c r="FR1185" i="381"/>
  <c r="FQ1185" i="381"/>
  <c r="FK1185" i="381"/>
  <c r="EU1185" i="381"/>
  <c r="EC1185" i="381"/>
  <c r="EB1185" i="381"/>
  <c r="EA1185" i="381"/>
  <c r="DZ1185" i="381"/>
  <c r="DY1185" i="381"/>
  <c r="DV1185" i="381"/>
  <c r="DU1185" i="381"/>
  <c r="DT1185" i="381"/>
  <c r="DS1185" i="381"/>
  <c r="DR1185" i="381"/>
  <c r="DQ1185" i="381"/>
  <c r="DA1185" i="381"/>
  <c r="DB1185" i="381" s="1"/>
  <c r="CR1185" i="381"/>
  <c r="CP1185" i="381"/>
  <c r="CO1185" i="381"/>
  <c r="CN1185" i="381"/>
  <c r="BT1185" i="381"/>
  <c r="AV1185" i="381"/>
  <c r="AU1185" i="381"/>
  <c r="AN1185" i="381"/>
  <c r="AM1185" i="381"/>
  <c r="AL1185" i="381"/>
  <c r="AK1185" i="381"/>
  <c r="AJ1185" i="381"/>
  <c r="AI1185" i="381"/>
  <c r="AH1185" i="381"/>
  <c r="AG1185" i="381"/>
  <c r="AF1185" i="381"/>
  <c r="AE1185" i="381"/>
  <c r="AD1185" i="381"/>
  <c r="AC1185" i="381"/>
  <c r="G1185" i="381"/>
  <c r="E1185" i="381"/>
  <c r="C1185" i="381"/>
  <c r="FV1184" i="381"/>
  <c r="FU1184" i="381"/>
  <c r="FT1184" i="381"/>
  <c r="FS1184" i="381"/>
  <c r="FR1184" i="381"/>
  <c r="FQ1184" i="381"/>
  <c r="FK1184" i="381"/>
  <c r="EU1184" i="381"/>
  <c r="EC1184" i="381"/>
  <c r="ED1184" i="381" s="1"/>
  <c r="EB1184" i="381"/>
  <c r="EA1184" i="381"/>
  <c r="DZ1184" i="381"/>
  <c r="DY1184" i="381"/>
  <c r="DV1184" i="381"/>
  <c r="DU1184" i="381"/>
  <c r="DT1184" i="381"/>
  <c r="DS1184" i="381"/>
  <c r="DR1184" i="381"/>
  <c r="DQ1184" i="381"/>
  <c r="DA1184" i="381"/>
  <c r="DB1184" i="381" s="1"/>
  <c r="CR1184" i="381"/>
  <c r="CP1184" i="381"/>
  <c r="CO1184" i="381"/>
  <c r="CN1184" i="381"/>
  <c r="BT1184" i="381"/>
  <c r="AV1184" i="381"/>
  <c r="AU1184" i="381"/>
  <c r="AN1184" i="381"/>
  <c r="AM1184" i="381"/>
  <c r="AL1184" i="381"/>
  <c r="AK1184" i="381"/>
  <c r="AJ1184" i="381"/>
  <c r="AI1184" i="381"/>
  <c r="AH1184" i="381"/>
  <c r="AG1184" i="381"/>
  <c r="AF1184" i="381"/>
  <c r="AE1184" i="381"/>
  <c r="AD1184" i="381"/>
  <c r="AC1184" i="381"/>
  <c r="G1184" i="381"/>
  <c r="AP1184" i="381" s="1"/>
  <c r="E1184" i="381"/>
  <c r="C1184" i="381"/>
  <c r="G1183" i="381"/>
  <c r="FV1183" i="381"/>
  <c r="FU1183" i="381"/>
  <c r="FT1183" i="381"/>
  <c r="FS1183" i="381"/>
  <c r="FR1183" i="381"/>
  <c r="FQ1183" i="381"/>
  <c r="FK1183" i="381"/>
  <c r="EU1183" i="381"/>
  <c r="EC1183" i="381"/>
  <c r="EB1183" i="381"/>
  <c r="EA1183" i="381"/>
  <c r="DZ1183" i="381"/>
  <c r="DY1183" i="381"/>
  <c r="DV1183" i="381"/>
  <c r="DU1183" i="381"/>
  <c r="DT1183" i="381"/>
  <c r="DS1183" i="381"/>
  <c r="DR1183" i="381"/>
  <c r="DQ1183" i="381"/>
  <c r="DA1183" i="381"/>
  <c r="DB1183" i="381" s="1"/>
  <c r="CR1183" i="381"/>
  <c r="CP1183" i="381"/>
  <c r="CO1183" i="381"/>
  <c r="CN1183" i="381"/>
  <c r="BT1183" i="381"/>
  <c r="AV1183" i="381"/>
  <c r="AU1183" i="381"/>
  <c r="AN1183" i="381"/>
  <c r="AM1183" i="381"/>
  <c r="AL1183" i="381"/>
  <c r="AK1183" i="381"/>
  <c r="AJ1183" i="381"/>
  <c r="AI1183" i="381"/>
  <c r="AH1183" i="381"/>
  <c r="AG1183" i="381"/>
  <c r="AF1183" i="381"/>
  <c r="AE1183" i="381"/>
  <c r="AD1183" i="381"/>
  <c r="AC1183" i="381"/>
  <c r="E1183" i="381"/>
  <c r="C1183" i="381"/>
  <c r="FV1182" i="381"/>
  <c r="FU1182" i="381"/>
  <c r="FT1182" i="381"/>
  <c r="FS1182" i="381"/>
  <c r="FR1182" i="381"/>
  <c r="FQ1182" i="381"/>
  <c r="FK1182" i="381"/>
  <c r="EU1182" i="381"/>
  <c r="EC1182" i="381"/>
  <c r="ED1182" i="381" s="1"/>
  <c r="EB1182" i="381"/>
  <c r="EA1182" i="381"/>
  <c r="DZ1182" i="381"/>
  <c r="DY1182" i="381"/>
  <c r="DV1182" i="381"/>
  <c r="DU1182" i="381"/>
  <c r="DT1182" i="381"/>
  <c r="DS1182" i="381"/>
  <c r="DR1182" i="381"/>
  <c r="DQ1182" i="381"/>
  <c r="DA1182" i="381"/>
  <c r="DB1182" i="381" s="1"/>
  <c r="CR1182" i="381"/>
  <c r="CP1182" i="381"/>
  <c r="CO1182" i="381"/>
  <c r="CN1182" i="381"/>
  <c r="BT1182" i="381"/>
  <c r="AV1182" i="381"/>
  <c r="AU1182" i="381"/>
  <c r="AN1182" i="381"/>
  <c r="AM1182" i="381"/>
  <c r="AL1182" i="381"/>
  <c r="AK1182" i="381"/>
  <c r="AJ1182" i="381"/>
  <c r="AI1182" i="381"/>
  <c r="AH1182" i="381"/>
  <c r="AG1182" i="381"/>
  <c r="AF1182" i="381"/>
  <c r="AE1182" i="381"/>
  <c r="AD1182" i="381"/>
  <c r="AC1182" i="381"/>
  <c r="E1182" i="381"/>
  <c r="C1182" i="381"/>
  <c r="FV1181" i="381"/>
  <c r="FU1181" i="381"/>
  <c r="FT1181" i="381"/>
  <c r="FS1181" i="381"/>
  <c r="FR1181" i="381"/>
  <c r="FQ1181" i="381"/>
  <c r="FK1181" i="381"/>
  <c r="EU1181" i="381"/>
  <c r="EC1181" i="381"/>
  <c r="EB1181" i="381"/>
  <c r="EA1181" i="381"/>
  <c r="DZ1181" i="381"/>
  <c r="DY1181" i="381"/>
  <c r="DV1181" i="381"/>
  <c r="DU1181" i="381"/>
  <c r="DT1181" i="381"/>
  <c r="DS1181" i="381"/>
  <c r="DR1181" i="381"/>
  <c r="DQ1181" i="381"/>
  <c r="DA1181" i="381"/>
  <c r="DB1181" i="381" s="1"/>
  <c r="CR1181" i="381"/>
  <c r="CP1181" i="381"/>
  <c r="CO1181" i="381"/>
  <c r="CN1181" i="381"/>
  <c r="BT1181" i="381"/>
  <c r="AV1181" i="381"/>
  <c r="AU1181" i="381"/>
  <c r="AN1181" i="381"/>
  <c r="AM1181" i="381"/>
  <c r="AL1181" i="381"/>
  <c r="AK1181" i="381"/>
  <c r="AJ1181" i="381"/>
  <c r="AI1181" i="381"/>
  <c r="AH1181" i="381"/>
  <c r="AG1181" i="381"/>
  <c r="AF1181" i="381"/>
  <c r="AE1181" i="381"/>
  <c r="AD1181" i="381"/>
  <c r="AC1181" i="381"/>
  <c r="G1181" i="381"/>
  <c r="E1181" i="381"/>
  <c r="C1181" i="381"/>
  <c r="FV1180" i="381"/>
  <c r="FU1180" i="381"/>
  <c r="FT1180" i="381"/>
  <c r="FS1180" i="381"/>
  <c r="FR1180" i="381"/>
  <c r="FQ1180" i="381"/>
  <c r="FK1180" i="381"/>
  <c r="EU1180" i="381"/>
  <c r="EC1180" i="381"/>
  <c r="EB1180" i="381"/>
  <c r="EA1180" i="381"/>
  <c r="DZ1180" i="381"/>
  <c r="DY1180" i="381"/>
  <c r="DV1180" i="381"/>
  <c r="DU1180" i="381"/>
  <c r="DT1180" i="381"/>
  <c r="DS1180" i="381"/>
  <c r="DR1180" i="381"/>
  <c r="DQ1180" i="381"/>
  <c r="DA1180" i="381"/>
  <c r="DB1180" i="381" s="1"/>
  <c r="CR1180" i="381"/>
  <c r="CP1180" i="381"/>
  <c r="CO1180" i="381"/>
  <c r="CN1180" i="381"/>
  <c r="BT1180" i="381"/>
  <c r="AV1180" i="381"/>
  <c r="AU1180" i="381"/>
  <c r="AN1180" i="381"/>
  <c r="AM1180" i="381"/>
  <c r="AL1180" i="381"/>
  <c r="AK1180" i="381"/>
  <c r="AJ1180" i="381"/>
  <c r="AI1180" i="381"/>
  <c r="AH1180" i="381"/>
  <c r="AG1180" i="381"/>
  <c r="AF1180" i="381"/>
  <c r="AE1180" i="381"/>
  <c r="AD1180" i="381"/>
  <c r="AC1180" i="381"/>
  <c r="G1180" i="381"/>
  <c r="E1180" i="381"/>
  <c r="C1180" i="381"/>
  <c r="FV1179" i="381"/>
  <c r="FU1179" i="381"/>
  <c r="FT1179" i="381"/>
  <c r="FS1179" i="381"/>
  <c r="FR1179" i="381"/>
  <c r="FQ1179" i="381"/>
  <c r="FK1179" i="381"/>
  <c r="EU1179" i="381"/>
  <c r="EC1179" i="381"/>
  <c r="ED1179" i="381" s="1"/>
  <c r="EB1179" i="381"/>
  <c r="EA1179" i="381"/>
  <c r="DZ1179" i="381"/>
  <c r="DY1179" i="381"/>
  <c r="DV1179" i="381"/>
  <c r="DU1179" i="381"/>
  <c r="DT1179" i="381"/>
  <c r="DS1179" i="381"/>
  <c r="DR1179" i="381"/>
  <c r="DQ1179" i="381"/>
  <c r="DA1179" i="381"/>
  <c r="DB1179" i="381" s="1"/>
  <c r="CR1179" i="381"/>
  <c r="CP1179" i="381"/>
  <c r="CO1179" i="381"/>
  <c r="CN1179" i="381"/>
  <c r="BT1179" i="381"/>
  <c r="AV1179" i="381"/>
  <c r="AU1179" i="381"/>
  <c r="AN1179" i="381"/>
  <c r="AM1179" i="381"/>
  <c r="AL1179" i="381"/>
  <c r="AK1179" i="381"/>
  <c r="AJ1179" i="381"/>
  <c r="AI1179" i="381"/>
  <c r="AH1179" i="381"/>
  <c r="AG1179" i="381"/>
  <c r="AF1179" i="381"/>
  <c r="AE1179" i="381"/>
  <c r="AD1179" i="381"/>
  <c r="AC1179" i="381"/>
  <c r="G1179" i="381"/>
  <c r="E1179" i="381"/>
  <c r="C1179" i="381"/>
  <c r="FK1178" i="381"/>
  <c r="CR1178" i="381"/>
  <c r="FV1178" i="381"/>
  <c r="FU1178" i="381"/>
  <c r="FT1178" i="381"/>
  <c r="FS1178" i="381"/>
  <c r="FR1178" i="381"/>
  <c r="FQ1178" i="381"/>
  <c r="EU1178" i="381"/>
  <c r="EC1178" i="381"/>
  <c r="ED1178" i="381" s="1"/>
  <c r="EB1178" i="381"/>
  <c r="EA1178" i="381"/>
  <c r="DZ1178" i="381"/>
  <c r="DY1178" i="381"/>
  <c r="DV1178" i="381"/>
  <c r="DU1178" i="381"/>
  <c r="DT1178" i="381"/>
  <c r="DS1178" i="381"/>
  <c r="DR1178" i="381"/>
  <c r="DQ1178" i="381"/>
  <c r="DA1178" i="381"/>
  <c r="DB1178" i="381" s="1"/>
  <c r="CP1178" i="381"/>
  <c r="CO1178" i="381"/>
  <c r="CN1178" i="381"/>
  <c r="AV1178" i="381"/>
  <c r="AU1178" i="381"/>
  <c r="AN1178" i="381"/>
  <c r="AM1178" i="381"/>
  <c r="AL1178" i="381"/>
  <c r="AK1178" i="381"/>
  <c r="AJ1178" i="381"/>
  <c r="AI1178" i="381"/>
  <c r="AH1178" i="381"/>
  <c r="AG1178" i="381"/>
  <c r="AF1178" i="381"/>
  <c r="AE1178" i="381"/>
  <c r="AD1178" i="381"/>
  <c r="AC1178" i="381"/>
  <c r="G1178" i="381"/>
  <c r="E1178" i="381"/>
  <c r="C1178" i="381"/>
  <c r="FK1177" i="381"/>
  <c r="E1177" i="381"/>
  <c r="FV1177" i="381"/>
  <c r="FU1177" i="381"/>
  <c r="FT1177" i="381"/>
  <c r="FS1177" i="381"/>
  <c r="FR1177" i="381"/>
  <c r="FQ1177" i="381"/>
  <c r="EU1177" i="381"/>
  <c r="EC1177" i="381"/>
  <c r="ED1177" i="381" s="1"/>
  <c r="EB1177" i="381"/>
  <c r="EA1177" i="381"/>
  <c r="DZ1177" i="381"/>
  <c r="DY1177" i="381"/>
  <c r="DV1177" i="381"/>
  <c r="DU1177" i="381"/>
  <c r="DT1177" i="381"/>
  <c r="DS1177" i="381"/>
  <c r="DR1177" i="381"/>
  <c r="DQ1177" i="381"/>
  <c r="DA1177" i="381"/>
  <c r="DB1177" i="381" s="1"/>
  <c r="CR1177" i="381"/>
  <c r="CP1177" i="381"/>
  <c r="CO1177" i="381"/>
  <c r="CN1177" i="381"/>
  <c r="BT1177" i="381"/>
  <c r="AV1177" i="381"/>
  <c r="AU1177" i="381"/>
  <c r="AN1177" i="381"/>
  <c r="AM1177" i="381"/>
  <c r="AL1177" i="381"/>
  <c r="AK1177" i="381"/>
  <c r="AJ1177" i="381"/>
  <c r="AI1177" i="381"/>
  <c r="AH1177" i="381"/>
  <c r="AG1177" i="381"/>
  <c r="AF1177" i="381"/>
  <c r="AE1177" i="381"/>
  <c r="AD1177" i="381"/>
  <c r="AC1177" i="381"/>
  <c r="G1177" i="381"/>
  <c r="C1177" i="381"/>
  <c r="E1176" i="381"/>
  <c r="FV1176" i="381"/>
  <c r="FU1176" i="381"/>
  <c r="FT1176" i="381"/>
  <c r="FS1176" i="381"/>
  <c r="FR1176" i="381"/>
  <c r="FQ1176" i="381"/>
  <c r="FJ1176" i="381"/>
  <c r="EU1176" i="381"/>
  <c r="EC1176" i="381"/>
  <c r="EB1176" i="381"/>
  <c r="EA1176" i="381"/>
  <c r="DZ1176" i="381"/>
  <c r="DY1176" i="381"/>
  <c r="DV1176" i="381"/>
  <c r="DU1176" i="381"/>
  <c r="DT1176" i="381"/>
  <c r="DS1176" i="381"/>
  <c r="DR1176" i="381"/>
  <c r="DQ1176" i="381"/>
  <c r="DA1176" i="381"/>
  <c r="DB1176" i="381" s="1"/>
  <c r="CR1176" i="381"/>
  <c r="CP1176" i="381"/>
  <c r="CO1176" i="381"/>
  <c r="CN1176" i="381"/>
  <c r="BT1176" i="381"/>
  <c r="AV1176" i="381"/>
  <c r="AU1176" i="381"/>
  <c r="AN1176" i="381"/>
  <c r="AM1176" i="381"/>
  <c r="AL1176" i="381"/>
  <c r="AK1176" i="381"/>
  <c r="AJ1176" i="381"/>
  <c r="AI1176" i="381"/>
  <c r="AH1176" i="381"/>
  <c r="AG1176" i="381"/>
  <c r="AF1176" i="381"/>
  <c r="AE1176" i="381"/>
  <c r="AD1176" i="381"/>
  <c r="AC1176" i="381"/>
  <c r="G1176" i="381"/>
  <c r="AP1176" i="381" s="1"/>
  <c r="C1176" i="381"/>
  <c r="FV1175" i="381"/>
  <c r="FU1175" i="381"/>
  <c r="FT1175" i="381"/>
  <c r="FS1175" i="381"/>
  <c r="FR1175" i="381"/>
  <c r="FQ1175" i="381"/>
  <c r="FJ1175" i="381"/>
  <c r="EU1175" i="381"/>
  <c r="EC1175" i="381"/>
  <c r="ED1175" i="381" s="1"/>
  <c r="EB1175" i="381"/>
  <c r="EA1175" i="381"/>
  <c r="DZ1175" i="381"/>
  <c r="DY1175" i="381"/>
  <c r="DV1175" i="381"/>
  <c r="DU1175" i="381"/>
  <c r="DT1175" i="381"/>
  <c r="DS1175" i="381"/>
  <c r="DR1175" i="381"/>
  <c r="DQ1175" i="381"/>
  <c r="DA1175" i="381"/>
  <c r="DB1175" i="381" s="1"/>
  <c r="CR1175" i="381"/>
  <c r="CP1175" i="381"/>
  <c r="CO1175" i="381"/>
  <c r="CN1175" i="381"/>
  <c r="BT1175" i="381"/>
  <c r="AV1175" i="381"/>
  <c r="AU1175" i="381"/>
  <c r="AN1175" i="381"/>
  <c r="AM1175" i="381"/>
  <c r="AL1175" i="381"/>
  <c r="AK1175" i="381"/>
  <c r="AJ1175" i="381"/>
  <c r="AI1175" i="381"/>
  <c r="AH1175" i="381"/>
  <c r="AG1175" i="381"/>
  <c r="AF1175" i="381"/>
  <c r="AE1175" i="381"/>
  <c r="AD1175" i="381"/>
  <c r="AC1175" i="381"/>
  <c r="G1175" i="381"/>
  <c r="AP1175" i="381" s="1"/>
  <c r="C1175" i="381"/>
  <c r="FV1174" i="381"/>
  <c r="FU1174" i="381"/>
  <c r="FT1174" i="381"/>
  <c r="FS1174" i="381"/>
  <c r="FR1174" i="381"/>
  <c r="FQ1174" i="381"/>
  <c r="FJ1174" i="381"/>
  <c r="EU1174" i="381"/>
  <c r="EC1174" i="381"/>
  <c r="EB1174" i="381"/>
  <c r="EA1174" i="381"/>
  <c r="DZ1174" i="381"/>
  <c r="DY1174" i="381"/>
  <c r="DV1174" i="381"/>
  <c r="DU1174" i="381"/>
  <c r="DT1174" i="381"/>
  <c r="DS1174" i="381"/>
  <c r="DR1174" i="381"/>
  <c r="DQ1174" i="381"/>
  <c r="DA1174" i="381"/>
  <c r="DB1174" i="381" s="1"/>
  <c r="CR1174" i="381"/>
  <c r="CP1174" i="381"/>
  <c r="CO1174" i="381"/>
  <c r="CN1174" i="381"/>
  <c r="BT1174" i="381"/>
  <c r="AV1174" i="381"/>
  <c r="AU1174" i="381"/>
  <c r="AN1174" i="381"/>
  <c r="AM1174" i="381"/>
  <c r="AL1174" i="381"/>
  <c r="AK1174" i="381"/>
  <c r="AJ1174" i="381"/>
  <c r="AI1174" i="381"/>
  <c r="AH1174" i="381"/>
  <c r="AG1174" i="381"/>
  <c r="AF1174" i="381"/>
  <c r="AE1174" i="381"/>
  <c r="AD1174" i="381"/>
  <c r="AC1174" i="381"/>
  <c r="G1174" i="381"/>
  <c r="AP1174" i="381" s="1"/>
  <c r="C1174" i="381"/>
  <c r="FV1173" i="381"/>
  <c r="FU1173" i="381"/>
  <c r="FT1173" i="381"/>
  <c r="FS1173" i="381"/>
  <c r="FR1173" i="381"/>
  <c r="FQ1173" i="381"/>
  <c r="FJ1173" i="381"/>
  <c r="EU1173" i="381"/>
  <c r="EC1173" i="381"/>
  <c r="EB1173" i="381"/>
  <c r="EA1173" i="381"/>
  <c r="DZ1173" i="381"/>
  <c r="DY1173" i="381"/>
  <c r="DV1173" i="381"/>
  <c r="DU1173" i="381"/>
  <c r="DT1173" i="381"/>
  <c r="DS1173" i="381"/>
  <c r="DR1173" i="381"/>
  <c r="DQ1173" i="381"/>
  <c r="DA1173" i="381"/>
  <c r="DB1173" i="381" s="1"/>
  <c r="CR1173" i="381"/>
  <c r="CP1173" i="381"/>
  <c r="CO1173" i="381"/>
  <c r="CN1173" i="381"/>
  <c r="BT1173" i="381"/>
  <c r="AV1173" i="381"/>
  <c r="AU1173" i="381"/>
  <c r="AN1173" i="381"/>
  <c r="AM1173" i="381"/>
  <c r="AL1173" i="381"/>
  <c r="AK1173" i="381"/>
  <c r="AJ1173" i="381"/>
  <c r="AI1173" i="381"/>
  <c r="AH1173" i="381"/>
  <c r="AG1173" i="381"/>
  <c r="AF1173" i="381"/>
  <c r="AE1173" i="381"/>
  <c r="AD1173" i="381"/>
  <c r="AC1173" i="381"/>
  <c r="G1173" i="381"/>
  <c r="AP1173" i="381" s="1"/>
  <c r="C1173" i="381"/>
  <c r="FV1172" i="381"/>
  <c r="FU1172" i="381"/>
  <c r="FT1172" i="381"/>
  <c r="FS1172" i="381"/>
  <c r="FR1172" i="381"/>
  <c r="FQ1172" i="381"/>
  <c r="FJ1172" i="381"/>
  <c r="EU1172" i="381"/>
  <c r="EC1172" i="381"/>
  <c r="ED1172" i="381" s="1"/>
  <c r="EB1172" i="381"/>
  <c r="EA1172" i="381"/>
  <c r="DZ1172" i="381"/>
  <c r="DY1172" i="381"/>
  <c r="DV1172" i="381"/>
  <c r="DU1172" i="381"/>
  <c r="DT1172" i="381"/>
  <c r="DS1172" i="381"/>
  <c r="DR1172" i="381"/>
  <c r="DQ1172" i="381"/>
  <c r="DA1172" i="381"/>
  <c r="DB1172" i="381" s="1"/>
  <c r="CR1172" i="381"/>
  <c r="CP1172" i="381"/>
  <c r="CO1172" i="381"/>
  <c r="CN1172" i="381"/>
  <c r="BT1172" i="381"/>
  <c r="AV1172" i="381"/>
  <c r="AU1172" i="381"/>
  <c r="AN1172" i="381"/>
  <c r="AM1172" i="381"/>
  <c r="AL1172" i="381"/>
  <c r="AK1172" i="381"/>
  <c r="AJ1172" i="381"/>
  <c r="AI1172" i="381"/>
  <c r="AH1172" i="381"/>
  <c r="AG1172" i="381"/>
  <c r="AF1172" i="381"/>
  <c r="AE1172" i="381"/>
  <c r="AD1172" i="381"/>
  <c r="AC1172" i="381"/>
  <c r="G1172" i="381"/>
  <c r="AP1172" i="381" s="1"/>
  <c r="C1172" i="381"/>
  <c r="FV1171" i="381"/>
  <c r="FU1171" i="381"/>
  <c r="FT1171" i="381"/>
  <c r="FS1171" i="381"/>
  <c r="FR1171" i="381"/>
  <c r="FQ1171" i="381"/>
  <c r="FJ1171" i="381"/>
  <c r="EU1171" i="381"/>
  <c r="EC1171" i="381"/>
  <c r="EB1171" i="381"/>
  <c r="EA1171" i="381"/>
  <c r="DZ1171" i="381"/>
  <c r="DY1171" i="381"/>
  <c r="DV1171" i="381"/>
  <c r="DU1171" i="381"/>
  <c r="DT1171" i="381"/>
  <c r="DS1171" i="381"/>
  <c r="DR1171" i="381"/>
  <c r="DQ1171" i="381"/>
  <c r="DA1171" i="381"/>
  <c r="DB1171" i="381" s="1"/>
  <c r="CR1171" i="381"/>
  <c r="CP1171" i="381"/>
  <c r="CO1171" i="381"/>
  <c r="CN1171" i="381"/>
  <c r="BT1171" i="381"/>
  <c r="AV1171" i="381"/>
  <c r="AU1171" i="381"/>
  <c r="AN1171" i="381"/>
  <c r="AM1171" i="381"/>
  <c r="AL1171" i="381"/>
  <c r="AK1171" i="381"/>
  <c r="AJ1171" i="381"/>
  <c r="AI1171" i="381"/>
  <c r="AH1171" i="381"/>
  <c r="AG1171" i="381"/>
  <c r="AF1171" i="381"/>
  <c r="AE1171" i="381"/>
  <c r="AD1171" i="381"/>
  <c r="AC1171" i="381"/>
  <c r="G1171" i="381"/>
  <c r="AP1171" i="381" s="1"/>
  <c r="C1171" i="381"/>
  <c r="AV1170" i="381"/>
  <c r="AU1170" i="381"/>
  <c r="AT1170" i="381"/>
  <c r="C1170" i="381"/>
  <c r="FV1169" i="381"/>
  <c r="FU1169" i="381"/>
  <c r="FT1169" i="381"/>
  <c r="FS1169" i="381"/>
  <c r="FR1169" i="381"/>
  <c r="FQ1169" i="381"/>
  <c r="EE1169" i="381"/>
  <c r="EF1169" i="381" s="1"/>
  <c r="EC1169" i="381"/>
  <c r="ED1169" i="381" s="1"/>
  <c r="EB1169" i="381"/>
  <c r="EA1169" i="381"/>
  <c r="DZ1169" i="381"/>
  <c r="DY1169" i="381"/>
  <c r="DV1169" i="381"/>
  <c r="DU1169" i="381"/>
  <c r="DT1169" i="381"/>
  <c r="DS1169" i="381"/>
  <c r="DR1169" i="381"/>
  <c r="DQ1169" i="381"/>
  <c r="DA1169" i="381"/>
  <c r="DB1169" i="381" s="1"/>
  <c r="CR1169" i="381"/>
  <c r="CP1169" i="381"/>
  <c r="CO1169" i="381"/>
  <c r="CN1169" i="381"/>
  <c r="AV1169" i="381"/>
  <c r="AU1169" i="381"/>
  <c r="AT1169" i="381"/>
  <c r="AN1169" i="381"/>
  <c r="AM1169" i="381"/>
  <c r="AL1169" i="381"/>
  <c r="AK1169" i="381"/>
  <c r="AJ1169" i="381"/>
  <c r="AI1169" i="381"/>
  <c r="AH1169" i="381"/>
  <c r="AG1169" i="381"/>
  <c r="AF1169" i="381"/>
  <c r="AE1169" i="381"/>
  <c r="AD1169" i="381"/>
  <c r="AC1169" i="381"/>
  <c r="C1169" i="381"/>
  <c r="DB1197" i="381" l="1"/>
  <c r="Z118" i="372" s="1"/>
  <c r="AS548" i="381"/>
  <c r="O39" i="372" s="1"/>
  <c r="FP548" i="381"/>
  <c r="DC1197" i="381"/>
  <c r="Z119" i="372" s="1"/>
  <c r="EG1211" i="381"/>
  <c r="EG1235" i="381"/>
  <c r="EG1171" i="381"/>
  <c r="EG1228" i="381"/>
  <c r="ED1174" i="381"/>
  <c r="EG1174" i="381"/>
  <c r="ED1217" i="381"/>
  <c r="EG1217" i="381"/>
  <c r="ED1190" i="381"/>
  <c r="EG1190" i="381"/>
  <c r="EG1246" i="381"/>
  <c r="ED1193" i="381"/>
  <c r="EG1193" i="381"/>
  <c r="ED1201" i="381"/>
  <c r="ED1173" i="381"/>
  <c r="EG1173" i="381"/>
  <c r="ED1185" i="381"/>
  <c r="ED1218" i="381"/>
  <c r="EG1218" i="381"/>
  <c r="ED1241" i="381"/>
  <c r="EG1241" i="381"/>
  <c r="AS390" i="381"/>
  <c r="L39" i="372" s="1"/>
  <c r="FP390" i="381"/>
  <c r="L163" i="372" s="1"/>
  <c r="AS659" i="381"/>
  <c r="Q39" i="372" s="1"/>
  <c r="FP739" i="381"/>
  <c r="R163" i="372" s="1"/>
  <c r="AS739" i="381"/>
  <c r="R39" i="372" s="1"/>
  <c r="AT1175" i="381"/>
  <c r="AT1174" i="381"/>
  <c r="EE1180" i="381"/>
  <c r="EF1180" i="381" s="1"/>
  <c r="EE1173" i="381"/>
  <c r="EF1173" i="381" s="1"/>
  <c r="AP1183" i="381"/>
  <c r="EE1183" i="381" s="1"/>
  <c r="EF1183" i="381" s="1"/>
  <c r="AP1185" i="381"/>
  <c r="EG1185" i="381" s="1"/>
  <c r="FI1197" i="381"/>
  <c r="Z151" i="372" s="1"/>
  <c r="EJ1197" i="381"/>
  <c r="Z108" i="372" s="1"/>
  <c r="R1197" i="381"/>
  <c r="Z53" i="372" s="1"/>
  <c r="AN1197" i="381"/>
  <c r="Z38" i="372" s="1"/>
  <c r="DS1197" i="381"/>
  <c r="Z131" i="372" s="1"/>
  <c r="AH1197" i="381"/>
  <c r="Z32" i="372" s="1"/>
  <c r="FN1197" i="381"/>
  <c r="Z156" i="372" s="1"/>
  <c r="Q1197" i="381"/>
  <c r="Z52" i="372" s="1"/>
  <c r="AM1197" i="381"/>
  <c r="Z37" i="372" s="1"/>
  <c r="DR1197" i="381"/>
  <c r="Z130" i="372" s="1"/>
  <c r="DT1197" i="381"/>
  <c r="Z132" i="372" s="1"/>
  <c r="FS1197" i="381"/>
  <c r="Z166" i="372" s="1"/>
  <c r="AD1197" i="381"/>
  <c r="Z28" i="372" s="1"/>
  <c r="DU1197" i="381"/>
  <c r="Z133" i="372" s="1"/>
  <c r="AE1197" i="381"/>
  <c r="Z29" i="372" s="1"/>
  <c r="DV1197" i="381"/>
  <c r="Z134" i="372" s="1"/>
  <c r="FU1197" i="381"/>
  <c r="Z168" i="372" s="1"/>
  <c r="FJ1137" i="381"/>
  <c r="Y152" i="372" s="1"/>
  <c r="FV1197" i="381"/>
  <c r="Z169" i="372" s="1"/>
  <c r="DN1197" i="381"/>
  <c r="Z125" i="372" s="1"/>
  <c r="EK1197" i="381"/>
  <c r="Z109" i="372" s="1"/>
  <c r="FK1197" i="381"/>
  <c r="Z153" i="372" s="1"/>
  <c r="EA1197" i="381"/>
  <c r="Z139" i="372" s="1"/>
  <c r="EU1197" i="381"/>
  <c r="Z117" i="372" s="1"/>
  <c r="FJ1197" i="381"/>
  <c r="Z152" i="372" s="1"/>
  <c r="AJ1197" i="381"/>
  <c r="Z34" i="372" s="1"/>
  <c r="CR1197" i="381"/>
  <c r="Z99" i="372" s="1"/>
  <c r="P1197" i="381"/>
  <c r="Z51" i="372" s="1"/>
  <c r="AL1197" i="381"/>
  <c r="Z36" i="372" s="1"/>
  <c r="DQ1197" i="381"/>
  <c r="Z129" i="372" s="1"/>
  <c r="AR1201" i="381"/>
  <c r="AV1201" i="381" s="1"/>
  <c r="G1197" i="381"/>
  <c r="FP1197" i="381"/>
  <c r="Z163" i="372" s="1"/>
  <c r="BT1178" i="381"/>
  <c r="BP1137" i="381"/>
  <c r="Y93" i="372" s="1"/>
  <c r="AC1197" i="381"/>
  <c r="Z27" i="372" s="1"/>
  <c r="AS1197" i="381"/>
  <c r="Z39" i="372" s="1"/>
  <c r="AT1171" i="381"/>
  <c r="AU1197" i="381"/>
  <c r="Z41" i="372" s="1"/>
  <c r="FT1197" i="381"/>
  <c r="Z167" i="372" s="1"/>
  <c r="FQ1205" i="381"/>
  <c r="FQ1197" i="381" s="1"/>
  <c r="Z164" i="372" s="1"/>
  <c r="DE1197" i="381"/>
  <c r="FR1205" i="381"/>
  <c r="FR1197" i="381" s="1"/>
  <c r="Z165" i="372" s="1"/>
  <c r="DF1197" i="381"/>
  <c r="AF1197" i="381"/>
  <c r="Z30" i="372" s="1"/>
  <c r="BT1198" i="381"/>
  <c r="BT1197" i="381" s="1"/>
  <c r="BS1197" i="381"/>
  <c r="DY1197" i="381"/>
  <c r="Z137" i="372" s="1"/>
  <c r="DM1197" i="381"/>
  <c r="Z124" i="372" s="1"/>
  <c r="FK1137" i="381"/>
  <c r="Y153" i="372" s="1"/>
  <c r="AG1197" i="381"/>
  <c r="Z31" i="372" s="1"/>
  <c r="CN1197" i="381"/>
  <c r="Z89" i="372" s="1"/>
  <c r="DZ1197" i="381"/>
  <c r="Z138" i="372" s="1"/>
  <c r="AS1137" i="381"/>
  <c r="Y39" i="372" s="1"/>
  <c r="CO1197" i="381"/>
  <c r="Z90" i="372" s="1"/>
  <c r="EE1200" i="381"/>
  <c r="EF1200" i="381" s="1"/>
  <c r="AI1197" i="381"/>
  <c r="Z33" i="372" s="1"/>
  <c r="CP1197" i="381"/>
  <c r="Z91" i="372" s="1"/>
  <c r="EB1197" i="381"/>
  <c r="Z140" i="372" s="1"/>
  <c r="ED1198" i="381"/>
  <c r="EC1197" i="381"/>
  <c r="Z102" i="372" s="1"/>
  <c r="FP1137" i="381"/>
  <c r="Y163" i="372" s="1"/>
  <c r="AK1197" i="381"/>
  <c r="Z35" i="372" s="1"/>
  <c r="DA1197" i="381"/>
  <c r="EF1198" i="381"/>
  <c r="AS1051" i="381"/>
  <c r="W39" i="372" s="1"/>
  <c r="FP431" i="381"/>
  <c r="M163" i="372" s="1"/>
  <c r="O163" i="372"/>
  <c r="FP848" i="381"/>
  <c r="T163" i="372" s="1"/>
  <c r="FP1051" i="381"/>
  <c r="W163" i="372" s="1"/>
  <c r="FP977" i="381"/>
  <c r="V163" i="372" s="1"/>
  <c r="FP1098" i="381"/>
  <c r="X163" i="372" s="1"/>
  <c r="AS1098" i="381"/>
  <c r="X39" i="372" s="1"/>
  <c r="FP908" i="381"/>
  <c r="U163" i="372" s="1"/>
  <c r="AS431" i="381"/>
  <c r="M39" i="372" s="1"/>
  <c r="AS137" i="381"/>
  <c r="H39" i="372" s="1"/>
  <c r="FP71" i="381"/>
  <c r="G163" i="372" s="1"/>
  <c r="FP505" i="381"/>
  <c r="N163" i="372" s="1"/>
  <c r="AS264" i="381"/>
  <c r="J39" i="372" s="1"/>
  <c r="FP323" i="381"/>
  <c r="K163" i="372" s="1"/>
  <c r="AS908" i="381"/>
  <c r="U39" i="372" s="1"/>
  <c r="AS187" i="381"/>
  <c r="I39" i="372" s="1"/>
  <c r="FP611" i="381"/>
  <c r="P163" i="372" s="1"/>
  <c r="AS805" i="381"/>
  <c r="S39" i="372" s="1"/>
  <c r="AS977" i="381"/>
  <c r="V39" i="372" s="1"/>
  <c r="AS611" i="381"/>
  <c r="P39" i="372" s="1"/>
  <c r="FP187" i="381"/>
  <c r="I163" i="372" s="1"/>
  <c r="AS848" i="381"/>
  <c r="T39" i="372" s="1"/>
  <c r="AS323" i="381"/>
  <c r="K39" i="372" s="1"/>
  <c r="AS71" i="381"/>
  <c r="G39" i="372" s="1"/>
  <c r="FP137" i="381"/>
  <c r="H163" i="372" s="1"/>
  <c r="FP264" i="381"/>
  <c r="J163" i="372" s="1"/>
  <c r="AS505" i="381"/>
  <c r="N39" i="372" s="1"/>
  <c r="AS6" i="381"/>
  <c r="EE1244" i="381"/>
  <c r="EF1244" i="381" s="1"/>
  <c r="EG1232" i="381"/>
  <c r="EG1220" i="381"/>
  <c r="AT1254" i="381"/>
  <c r="EE1254" i="381"/>
  <c r="EF1254" i="381" s="1"/>
  <c r="ED1256" i="381"/>
  <c r="AT1256" i="381"/>
  <c r="EE1256" i="381"/>
  <c r="EF1256" i="381" s="1"/>
  <c r="AT1258" i="381"/>
  <c r="EE1258" i="381"/>
  <c r="EF1258" i="381" s="1"/>
  <c r="AT1257" i="381"/>
  <c r="EG1257" i="381"/>
  <c r="EG1254" i="381"/>
  <c r="EG1253" i="381"/>
  <c r="EG1252" i="381"/>
  <c r="AT1250" i="381"/>
  <c r="EG1250" i="381"/>
  <c r="AP1247" i="381"/>
  <c r="EE1247" i="381" s="1"/>
  <c r="EF1247" i="381" s="1"/>
  <c r="EE1207" i="381"/>
  <c r="EF1207" i="381" s="1"/>
  <c r="EE1224" i="381"/>
  <c r="EF1224" i="381" s="1"/>
  <c r="EG1251" i="381"/>
  <c r="ED1251" i="381"/>
  <c r="EE1251" i="381"/>
  <c r="EF1251" i="381" s="1"/>
  <c r="EG1210" i="381"/>
  <c r="EE1229" i="381"/>
  <c r="EF1229" i="381" s="1"/>
  <c r="AT1239" i="381"/>
  <c r="EG1205" i="381"/>
  <c r="EG1230" i="381"/>
  <c r="EG1212" i="381"/>
  <c r="ED1247" i="381"/>
  <c r="EG1209" i="381"/>
  <c r="AR1242" i="381"/>
  <c r="AV1242" i="381" s="1"/>
  <c r="AV1200" i="381"/>
  <c r="ED1248" i="381"/>
  <c r="AV1246" i="381"/>
  <c r="EE1246" i="381"/>
  <c r="EF1246" i="381" s="1"/>
  <c r="EE1248" i="381"/>
  <c r="EF1248" i="381" s="1"/>
  <c r="AV1248" i="381"/>
  <c r="ED1246" i="381"/>
  <c r="AV1244" i="381"/>
  <c r="EG1243" i="381"/>
  <c r="AT1241" i="381"/>
  <c r="EE1241" i="381"/>
  <c r="EF1241" i="381" s="1"/>
  <c r="ED1243" i="381"/>
  <c r="EE1243" i="381"/>
  <c r="EF1243" i="381" s="1"/>
  <c r="ED1242" i="381"/>
  <c r="ED1235" i="381"/>
  <c r="EG1237" i="381"/>
  <c r="EE1234" i="381"/>
  <c r="EF1234" i="381" s="1"/>
  <c r="AT1234" i="381"/>
  <c r="AT1235" i="381"/>
  <c r="EE1235" i="381"/>
  <c r="EF1235" i="381" s="1"/>
  <c r="EG1236" i="381"/>
  <c r="AT1236" i="381"/>
  <c r="EE1236" i="381"/>
  <c r="EF1236" i="381" s="1"/>
  <c r="EE1238" i="381"/>
  <c r="EF1238" i="381" s="1"/>
  <c r="AT1238" i="381"/>
  <c r="EG1234" i="381"/>
  <c r="ED1237" i="381"/>
  <c r="EG1238" i="381"/>
  <c r="EE1237" i="381"/>
  <c r="EF1237" i="381" s="1"/>
  <c r="ED1232" i="381"/>
  <c r="EE1239" i="381"/>
  <c r="EF1239" i="381" s="1"/>
  <c r="EE1218" i="381"/>
  <c r="EF1218" i="381" s="1"/>
  <c r="AV1218" i="381"/>
  <c r="EG1229" i="381"/>
  <c r="EG1207" i="381"/>
  <c r="EG1208" i="381"/>
  <c r="ED1229" i="381"/>
  <c r="EG1216" i="381"/>
  <c r="ED1220" i="381"/>
  <c r="EG1223" i="381"/>
  <c r="EG1200" i="381"/>
  <c r="EG1213" i="381"/>
  <c r="EG1231" i="381"/>
  <c r="ED1231" i="381"/>
  <c r="EE1231" i="381"/>
  <c r="EF1231" i="381" s="1"/>
  <c r="EE1230" i="381"/>
  <c r="EF1230" i="381" s="1"/>
  <c r="AV1230" i="381"/>
  <c r="ED1230" i="381"/>
  <c r="AV1229" i="381"/>
  <c r="EE1228" i="381"/>
  <c r="EF1228" i="381" s="1"/>
  <c r="AV1228" i="381"/>
  <c r="ED1228" i="381"/>
  <c r="EG1224" i="381"/>
  <c r="EE1225" i="381"/>
  <c r="EF1225" i="381" s="1"/>
  <c r="EG1225" i="381"/>
  <c r="AV1225" i="381"/>
  <c r="EG1226" i="381"/>
  <c r="EE1226" i="381"/>
  <c r="EF1226" i="381" s="1"/>
  <c r="AV1226" i="381"/>
  <c r="AV1227" i="381"/>
  <c r="EG1227" i="381"/>
  <c r="EE1227" i="381"/>
  <c r="EF1227" i="381" s="1"/>
  <c r="AV1224" i="381"/>
  <c r="ED1224" i="381"/>
  <c r="EG1222" i="381"/>
  <c r="AV1222" i="381"/>
  <c r="ED1222" i="381"/>
  <c r="EG1221" i="381"/>
  <c r="ED1221" i="381"/>
  <c r="AV1221" i="381"/>
  <c r="EE1221" i="381"/>
  <c r="EF1221" i="381" s="1"/>
  <c r="AV1219" i="381"/>
  <c r="AV1217" i="381"/>
  <c r="AV1216" i="381"/>
  <c r="EE1215" i="381"/>
  <c r="EF1215" i="381" s="1"/>
  <c r="AV1215" i="381"/>
  <c r="EG1215" i="381"/>
  <c r="AV1214" i="381"/>
  <c r="EE1214" i="381"/>
  <c r="EF1214" i="381" s="1"/>
  <c r="EG1214" i="381"/>
  <c r="ED1214" i="381"/>
  <c r="AV1213" i="381"/>
  <c r="EE1213" i="381"/>
  <c r="EF1213" i="381" s="1"/>
  <c r="EE1212" i="381"/>
  <c r="EF1212" i="381" s="1"/>
  <c r="EE1211" i="381"/>
  <c r="EF1211" i="381" s="1"/>
  <c r="AV1211" i="381"/>
  <c r="ED1211" i="381"/>
  <c r="AV1210" i="381"/>
  <c r="EE1210" i="381"/>
  <c r="EF1210" i="381" s="1"/>
  <c r="ED1210" i="381"/>
  <c r="AV1209" i="381"/>
  <c r="EE1209" i="381"/>
  <c r="EF1209" i="381" s="1"/>
  <c r="ED1209" i="381"/>
  <c r="AV1208" i="381"/>
  <c r="EE1208" i="381"/>
  <c r="EF1208" i="381" s="1"/>
  <c r="ED1208" i="381"/>
  <c r="AV1207" i="381"/>
  <c r="ED1207" i="381"/>
  <c r="AV1206" i="381"/>
  <c r="EE1206" i="381"/>
  <c r="EF1206" i="381" s="1"/>
  <c r="EG1206" i="381"/>
  <c r="ED1206" i="381"/>
  <c r="AV1205" i="381"/>
  <c r="EE1205" i="381"/>
  <c r="EF1205" i="381" s="1"/>
  <c r="AV1204" i="381"/>
  <c r="EE1204" i="381"/>
  <c r="EF1204" i="381" s="1"/>
  <c r="EG1204" i="381"/>
  <c r="ED1204" i="381"/>
  <c r="EG1203" i="381"/>
  <c r="AV1203" i="381"/>
  <c r="EE1203" i="381"/>
  <c r="EF1203" i="381" s="1"/>
  <c r="EG1202" i="381"/>
  <c r="EE1202" i="381"/>
  <c r="EF1202" i="381" s="1"/>
  <c r="AV1202" i="381"/>
  <c r="AT1201" i="381"/>
  <c r="EG1199" i="381"/>
  <c r="EG1182" i="381"/>
  <c r="EG1198" i="381"/>
  <c r="EG1192" i="381"/>
  <c r="ED1199" i="381"/>
  <c r="ED1200" i="381"/>
  <c r="EE1195" i="381"/>
  <c r="EF1195" i="381" s="1"/>
  <c r="AT1192" i="381"/>
  <c r="EE1193" i="381"/>
  <c r="EF1193" i="381" s="1"/>
  <c r="AT1190" i="381"/>
  <c r="EE1190" i="381"/>
  <c r="EF1190" i="381" s="1"/>
  <c r="EG1189" i="381"/>
  <c r="AT1189" i="381"/>
  <c r="EE1189" i="381"/>
  <c r="EF1189" i="381" s="1"/>
  <c r="AT1187" i="381"/>
  <c r="EG1184" i="381"/>
  <c r="AT1184" i="381"/>
  <c r="EE1184" i="381"/>
  <c r="EF1184" i="381" s="1"/>
  <c r="ED1183" i="381"/>
  <c r="EE1182" i="381"/>
  <c r="EF1182" i="381" s="1"/>
  <c r="AT1182" i="381"/>
  <c r="AT1181" i="381"/>
  <c r="EE1181" i="381"/>
  <c r="EF1181" i="381" s="1"/>
  <c r="EG1181" i="381"/>
  <c r="ED1181" i="381"/>
  <c r="EG1180" i="381"/>
  <c r="EE1179" i="381"/>
  <c r="EF1179" i="381" s="1"/>
  <c r="AT1179" i="381"/>
  <c r="AT1178" i="381"/>
  <c r="EG1178" i="381"/>
  <c r="AT1180" i="381"/>
  <c r="ED1171" i="381"/>
  <c r="EE1171" i="381"/>
  <c r="EF1171" i="381" s="1"/>
  <c r="EG1169" i="381"/>
  <c r="ED1180" i="381"/>
  <c r="EG1179" i="381"/>
  <c r="EE1178" i="381"/>
  <c r="EF1178" i="381" s="1"/>
  <c r="AT1177" i="381"/>
  <c r="EE1177" i="381"/>
  <c r="EF1177" i="381" s="1"/>
  <c r="EG1177" i="381"/>
  <c r="AT1176" i="381"/>
  <c r="EE1176" i="381"/>
  <c r="EF1176" i="381" s="1"/>
  <c r="ED1176" i="381"/>
  <c r="EG1175" i="381"/>
  <c r="EE1175" i="381"/>
  <c r="EF1175" i="381" s="1"/>
  <c r="EE1174" i="381"/>
  <c r="EF1174" i="381" s="1"/>
  <c r="AT1173" i="381"/>
  <c r="EG1172" i="381"/>
  <c r="AT1172" i="381"/>
  <c r="EE1172" i="381"/>
  <c r="EF1172" i="381" s="1"/>
  <c r="EE1201" i="381" l="1"/>
  <c r="EF1201" i="381" s="1"/>
  <c r="EG1201" i="381"/>
  <c r="EG1247" i="381"/>
  <c r="EG1183" i="381"/>
  <c r="AT1183" i="381"/>
  <c r="AP1137" i="381"/>
  <c r="Y44" i="372" s="1"/>
  <c r="EE1185" i="381"/>
  <c r="EF1185" i="381" s="1"/>
  <c r="AT1185" i="381"/>
  <c r="EV1197" i="381"/>
  <c r="Z96" i="372" s="1"/>
  <c r="AV1197" i="381"/>
  <c r="AS1260" i="381"/>
  <c r="AP1197" i="381"/>
  <c r="ED1197" i="381"/>
  <c r="AR1197" i="381"/>
  <c r="AT1247" i="381"/>
  <c r="AT1197" i="381" s="1"/>
  <c r="EE1242" i="381"/>
  <c r="EF1242" i="381" s="1"/>
  <c r="EF1197" i="381" s="1"/>
  <c r="Z103" i="372" s="1"/>
  <c r="Z104" i="372" s="1"/>
  <c r="Z100" i="372" s="1"/>
  <c r="EG1242" i="381"/>
  <c r="Z46" i="372" l="1"/>
  <c r="Z42" i="372"/>
  <c r="Z44" i="372"/>
  <c r="Z40" i="372"/>
  <c r="EG1197" i="381"/>
  <c r="Z54" i="372" s="1"/>
  <c r="Z97" i="372"/>
  <c r="EE1197" i="381"/>
  <c r="Z105" i="372" s="1"/>
  <c r="DN1164" i="381"/>
  <c r="FV1164" i="381"/>
  <c r="FU1164" i="381"/>
  <c r="FT1164" i="381"/>
  <c r="FS1164" i="381"/>
  <c r="FR1164" i="381"/>
  <c r="FQ1164" i="381"/>
  <c r="EU1164" i="381"/>
  <c r="EC1164" i="381"/>
  <c r="EB1164" i="381"/>
  <c r="EA1164" i="381"/>
  <c r="DZ1164" i="381"/>
  <c r="DY1164" i="381"/>
  <c r="DV1164" i="381"/>
  <c r="DU1164" i="381"/>
  <c r="DT1164" i="381"/>
  <c r="DS1164" i="381"/>
  <c r="DR1164" i="381"/>
  <c r="DQ1164" i="381"/>
  <c r="DA1164" i="381"/>
  <c r="DB1164" i="381" s="1"/>
  <c r="CP1164" i="381"/>
  <c r="CO1164" i="381"/>
  <c r="CN1164" i="381"/>
  <c r="BT1164" i="381"/>
  <c r="AU1164" i="381"/>
  <c r="AT1164" i="381"/>
  <c r="AN1164" i="381"/>
  <c r="AM1164" i="381"/>
  <c r="AL1164" i="381"/>
  <c r="AK1164" i="381"/>
  <c r="AJ1164" i="381"/>
  <c r="AI1164" i="381"/>
  <c r="AH1164" i="381"/>
  <c r="AG1164" i="381"/>
  <c r="AF1164" i="381"/>
  <c r="AE1164" i="381"/>
  <c r="AD1164" i="381"/>
  <c r="AC1164" i="381"/>
  <c r="E1164" i="381"/>
  <c r="FV1163" i="381"/>
  <c r="FU1163" i="381"/>
  <c r="FT1163" i="381"/>
  <c r="FS1163" i="381"/>
  <c r="FR1163" i="381"/>
  <c r="EU1163" i="381"/>
  <c r="EC1163" i="381"/>
  <c r="ED1163" i="381" s="1"/>
  <c r="EB1163" i="381"/>
  <c r="EA1163" i="381"/>
  <c r="DZ1163" i="381"/>
  <c r="DY1163" i="381"/>
  <c r="DV1163" i="381"/>
  <c r="DU1163" i="381"/>
  <c r="DT1163" i="381"/>
  <c r="DS1163" i="381"/>
  <c r="DR1163" i="381"/>
  <c r="DQ1163" i="381"/>
  <c r="DN1163" i="381"/>
  <c r="FQ1163" i="381"/>
  <c r="DA1163" i="381"/>
  <c r="DB1163" i="381" s="1"/>
  <c r="CR1163" i="381"/>
  <c r="CP1163" i="381"/>
  <c r="CO1163" i="381"/>
  <c r="CN1163" i="381"/>
  <c r="BT1163" i="381"/>
  <c r="AU1163" i="381"/>
  <c r="AT1163" i="381"/>
  <c r="AN1163" i="381"/>
  <c r="AM1163" i="381"/>
  <c r="AL1163" i="381"/>
  <c r="AK1163" i="381"/>
  <c r="AJ1163" i="381"/>
  <c r="AI1163" i="381"/>
  <c r="AH1163" i="381"/>
  <c r="AG1163" i="381"/>
  <c r="AF1163" i="381"/>
  <c r="AE1163" i="381"/>
  <c r="AD1163" i="381"/>
  <c r="AC1163" i="381"/>
  <c r="E1163" i="381"/>
  <c r="C1163" i="381"/>
  <c r="EJ1162" i="381"/>
  <c r="EJ1137" i="381" s="1"/>
  <c r="Y108" i="372" s="1"/>
  <c r="DE1162" i="381"/>
  <c r="DE1137" i="381" s="1"/>
  <c r="FV1162" i="381"/>
  <c r="FU1162" i="381"/>
  <c r="FT1162" i="381"/>
  <c r="FS1162" i="381"/>
  <c r="FR1162" i="381"/>
  <c r="EU1162" i="381"/>
  <c r="EC1162" i="381"/>
  <c r="EB1162" i="381"/>
  <c r="EA1162" i="381"/>
  <c r="DZ1162" i="381"/>
  <c r="DY1162" i="381"/>
  <c r="DV1162" i="381"/>
  <c r="DU1162" i="381"/>
  <c r="DT1162" i="381"/>
  <c r="DS1162" i="381"/>
  <c r="DR1162" i="381"/>
  <c r="DQ1162" i="381"/>
  <c r="DN1162" i="381"/>
  <c r="DA1162" i="381"/>
  <c r="DB1162" i="381" s="1"/>
  <c r="CR1162" i="381"/>
  <c r="CP1162" i="381"/>
  <c r="CO1162" i="381"/>
  <c r="CN1162" i="381"/>
  <c r="BT1162" i="381"/>
  <c r="AU1162" i="381"/>
  <c r="AT1162" i="381"/>
  <c r="AN1162" i="381"/>
  <c r="AM1162" i="381"/>
  <c r="AL1162" i="381"/>
  <c r="AK1162" i="381"/>
  <c r="AJ1162" i="381"/>
  <c r="AI1162" i="381"/>
  <c r="AH1162" i="381"/>
  <c r="AG1162" i="381"/>
  <c r="AF1162" i="381"/>
  <c r="AE1162" i="381"/>
  <c r="AD1162" i="381"/>
  <c r="AC1162" i="381"/>
  <c r="G1162" i="381"/>
  <c r="E1162" i="381"/>
  <c r="C1162" i="381"/>
  <c r="FQ1161" i="381"/>
  <c r="FV1161" i="381"/>
  <c r="FU1161" i="381"/>
  <c r="FT1161" i="381"/>
  <c r="FS1161" i="381"/>
  <c r="FR1161" i="381"/>
  <c r="EU1161" i="381"/>
  <c r="EC1161" i="381"/>
  <c r="ED1161" i="381" s="1"/>
  <c r="EB1161" i="381"/>
  <c r="EA1161" i="381"/>
  <c r="DZ1161" i="381"/>
  <c r="DY1161" i="381"/>
  <c r="DV1161" i="381"/>
  <c r="DU1161" i="381"/>
  <c r="DT1161" i="381"/>
  <c r="DS1161" i="381"/>
  <c r="DR1161" i="381"/>
  <c r="DQ1161" i="381"/>
  <c r="DN1161" i="381"/>
  <c r="DA1161" i="381"/>
  <c r="DB1161" i="381" s="1"/>
  <c r="CR1161" i="381"/>
  <c r="CP1161" i="381"/>
  <c r="CO1161" i="381"/>
  <c r="CN1161" i="381"/>
  <c r="BT1161" i="381"/>
  <c r="AU1161" i="381"/>
  <c r="AT1161" i="381"/>
  <c r="AN1161" i="381"/>
  <c r="AM1161" i="381"/>
  <c r="AL1161" i="381"/>
  <c r="AK1161" i="381"/>
  <c r="AJ1161" i="381"/>
  <c r="AI1161" i="381"/>
  <c r="AH1161" i="381"/>
  <c r="AG1161" i="381"/>
  <c r="AF1161" i="381"/>
  <c r="AE1161" i="381"/>
  <c r="AD1161" i="381"/>
  <c r="AC1161" i="381"/>
  <c r="AR1161" i="381"/>
  <c r="E1161" i="381"/>
  <c r="C1161" i="381"/>
  <c r="FV1160" i="381"/>
  <c r="FU1160" i="381"/>
  <c r="FT1160" i="381"/>
  <c r="FS1160" i="381"/>
  <c r="FR1160" i="381"/>
  <c r="FQ1160" i="381"/>
  <c r="EU1160" i="381"/>
  <c r="EC1160" i="381"/>
  <c r="EB1160" i="381"/>
  <c r="EA1160" i="381"/>
  <c r="DZ1160" i="381"/>
  <c r="DY1160" i="381"/>
  <c r="DV1160" i="381"/>
  <c r="DU1160" i="381"/>
  <c r="DT1160" i="381"/>
  <c r="DS1160" i="381"/>
  <c r="DR1160" i="381"/>
  <c r="DQ1160" i="381"/>
  <c r="DN1160" i="381"/>
  <c r="DA1160" i="381"/>
  <c r="DB1160" i="381" s="1"/>
  <c r="CR1160" i="381"/>
  <c r="CP1160" i="381"/>
  <c r="CO1160" i="381"/>
  <c r="CN1160" i="381"/>
  <c r="BT1160" i="381"/>
  <c r="AU1160" i="381"/>
  <c r="AT1160" i="381"/>
  <c r="AN1160" i="381"/>
  <c r="AM1160" i="381"/>
  <c r="AL1160" i="381"/>
  <c r="AK1160" i="381"/>
  <c r="AJ1160" i="381"/>
  <c r="AI1160" i="381"/>
  <c r="AH1160" i="381"/>
  <c r="AG1160" i="381"/>
  <c r="AF1160" i="381"/>
  <c r="AE1160" i="381"/>
  <c r="AD1160" i="381"/>
  <c r="AC1160" i="381"/>
  <c r="G1160" i="381"/>
  <c r="AR1160" i="381" s="1"/>
  <c r="E1160" i="381"/>
  <c r="C1160" i="381"/>
  <c r="FV1159" i="381"/>
  <c r="FU1159" i="381"/>
  <c r="FT1159" i="381"/>
  <c r="FS1159" i="381"/>
  <c r="FR1159" i="381"/>
  <c r="FQ1159" i="381"/>
  <c r="EU1159" i="381"/>
  <c r="EC1159" i="381"/>
  <c r="EB1159" i="381"/>
  <c r="EA1159" i="381"/>
  <c r="DZ1159" i="381"/>
  <c r="DY1159" i="381"/>
  <c r="DV1159" i="381"/>
  <c r="DU1159" i="381"/>
  <c r="DT1159" i="381"/>
  <c r="DS1159" i="381"/>
  <c r="DR1159" i="381"/>
  <c r="DQ1159" i="381"/>
  <c r="DN1159" i="381"/>
  <c r="DA1159" i="381"/>
  <c r="DB1159" i="381" s="1"/>
  <c r="CR1159" i="381"/>
  <c r="CP1159" i="381"/>
  <c r="CO1159" i="381"/>
  <c r="CN1159" i="381"/>
  <c r="BT1159" i="381"/>
  <c r="AU1159" i="381"/>
  <c r="AT1159" i="381"/>
  <c r="AN1159" i="381"/>
  <c r="AM1159" i="381"/>
  <c r="AL1159" i="381"/>
  <c r="AK1159" i="381"/>
  <c r="AJ1159" i="381"/>
  <c r="AI1159" i="381"/>
  <c r="AH1159" i="381"/>
  <c r="AG1159" i="381"/>
  <c r="AF1159" i="381"/>
  <c r="AE1159" i="381"/>
  <c r="AD1159" i="381"/>
  <c r="AC1159" i="381"/>
  <c r="G1159" i="381"/>
  <c r="AR1159" i="381" s="1"/>
  <c r="E1159" i="381"/>
  <c r="C1159" i="381"/>
  <c r="FV1158" i="381"/>
  <c r="FU1158" i="381"/>
  <c r="FT1158" i="381"/>
  <c r="FS1158" i="381"/>
  <c r="FR1158" i="381"/>
  <c r="FQ1158" i="381"/>
  <c r="EU1158" i="381"/>
  <c r="EC1158" i="381"/>
  <c r="ED1158" i="381" s="1"/>
  <c r="EB1158" i="381"/>
  <c r="EA1158" i="381"/>
  <c r="DZ1158" i="381"/>
  <c r="DY1158" i="381"/>
  <c r="DV1158" i="381"/>
  <c r="DU1158" i="381"/>
  <c r="DT1158" i="381"/>
  <c r="DS1158" i="381"/>
  <c r="DR1158" i="381"/>
  <c r="DQ1158" i="381"/>
  <c r="DN1158" i="381"/>
  <c r="DA1158" i="381"/>
  <c r="DB1158" i="381" s="1"/>
  <c r="CR1158" i="381"/>
  <c r="CP1158" i="381"/>
  <c r="CO1158" i="381"/>
  <c r="CN1158" i="381"/>
  <c r="BT1158" i="381"/>
  <c r="AU1158" i="381"/>
  <c r="AT1158" i="381"/>
  <c r="AN1158" i="381"/>
  <c r="AM1158" i="381"/>
  <c r="AL1158" i="381"/>
  <c r="AK1158" i="381"/>
  <c r="AJ1158" i="381"/>
  <c r="AI1158" i="381"/>
  <c r="AH1158" i="381"/>
  <c r="AG1158" i="381"/>
  <c r="AF1158" i="381"/>
  <c r="AE1158" i="381"/>
  <c r="AD1158" i="381"/>
  <c r="AC1158" i="381"/>
  <c r="G1158" i="381"/>
  <c r="AR1158" i="381" s="1"/>
  <c r="E1158" i="381"/>
  <c r="C1158" i="381"/>
  <c r="FV1157" i="381"/>
  <c r="FU1157" i="381"/>
  <c r="FT1157" i="381"/>
  <c r="FS1157" i="381"/>
  <c r="FR1157" i="381"/>
  <c r="FQ1157" i="381"/>
  <c r="EU1157" i="381"/>
  <c r="EC1157" i="381"/>
  <c r="EB1157" i="381"/>
  <c r="EA1157" i="381"/>
  <c r="DZ1157" i="381"/>
  <c r="DY1157" i="381"/>
  <c r="DV1157" i="381"/>
  <c r="DU1157" i="381"/>
  <c r="DT1157" i="381"/>
  <c r="DS1157" i="381"/>
  <c r="DR1157" i="381"/>
  <c r="DQ1157" i="381"/>
  <c r="DN1157" i="381"/>
  <c r="DA1157" i="381"/>
  <c r="DB1157" i="381" s="1"/>
  <c r="CR1157" i="381"/>
  <c r="CP1157" i="381"/>
  <c r="CO1157" i="381"/>
  <c r="CN1157" i="381"/>
  <c r="BT1157" i="381"/>
  <c r="AU1157" i="381"/>
  <c r="AT1157" i="381"/>
  <c r="AN1157" i="381"/>
  <c r="AM1157" i="381"/>
  <c r="AL1157" i="381"/>
  <c r="AK1157" i="381"/>
  <c r="AJ1157" i="381"/>
  <c r="AI1157" i="381"/>
  <c r="AH1157" i="381"/>
  <c r="AG1157" i="381"/>
  <c r="AF1157" i="381"/>
  <c r="AE1157" i="381"/>
  <c r="AD1157" i="381"/>
  <c r="AC1157" i="381"/>
  <c r="G1157" i="381"/>
  <c r="AR1157" i="381" s="1"/>
  <c r="E1157" i="381"/>
  <c r="C1157" i="381"/>
  <c r="FV1156" i="381"/>
  <c r="FU1156" i="381"/>
  <c r="FT1156" i="381"/>
  <c r="FS1156" i="381"/>
  <c r="FR1156" i="381"/>
  <c r="FQ1156" i="381"/>
  <c r="EU1156" i="381"/>
  <c r="EC1156" i="381"/>
  <c r="ED1156" i="381" s="1"/>
  <c r="EB1156" i="381"/>
  <c r="EA1156" i="381"/>
  <c r="DZ1156" i="381"/>
  <c r="DY1156" i="381"/>
  <c r="DV1156" i="381"/>
  <c r="DU1156" i="381"/>
  <c r="DT1156" i="381"/>
  <c r="DS1156" i="381"/>
  <c r="DR1156" i="381"/>
  <c r="DQ1156" i="381"/>
  <c r="DN1156" i="381"/>
  <c r="DA1156" i="381"/>
  <c r="DB1156" i="381" s="1"/>
  <c r="CR1156" i="381"/>
  <c r="CP1156" i="381"/>
  <c r="CO1156" i="381"/>
  <c r="CN1156" i="381"/>
  <c r="BT1156" i="381"/>
  <c r="AU1156" i="381"/>
  <c r="AT1156" i="381"/>
  <c r="AN1156" i="381"/>
  <c r="AM1156" i="381"/>
  <c r="AL1156" i="381"/>
  <c r="AK1156" i="381"/>
  <c r="AJ1156" i="381"/>
  <c r="AI1156" i="381"/>
  <c r="AH1156" i="381"/>
  <c r="AG1156" i="381"/>
  <c r="AF1156" i="381"/>
  <c r="AE1156" i="381"/>
  <c r="AD1156" i="381"/>
  <c r="AC1156" i="381"/>
  <c r="G1156" i="381"/>
  <c r="AR1156" i="381" s="1"/>
  <c r="E1156" i="381"/>
  <c r="C1156" i="381"/>
  <c r="FV1155" i="381"/>
  <c r="FU1155" i="381"/>
  <c r="FT1155" i="381"/>
  <c r="FS1155" i="381"/>
  <c r="FR1155" i="381"/>
  <c r="FQ1155" i="381"/>
  <c r="EU1155" i="381"/>
  <c r="EC1155" i="381"/>
  <c r="EB1155" i="381"/>
  <c r="EA1155" i="381"/>
  <c r="DZ1155" i="381"/>
  <c r="DY1155" i="381"/>
  <c r="DV1155" i="381"/>
  <c r="DU1155" i="381"/>
  <c r="DT1155" i="381"/>
  <c r="DS1155" i="381"/>
  <c r="DR1155" i="381"/>
  <c r="DQ1155" i="381"/>
  <c r="DN1155" i="381"/>
  <c r="DA1155" i="381"/>
  <c r="DB1155" i="381" s="1"/>
  <c r="CR1155" i="381"/>
  <c r="CP1155" i="381"/>
  <c r="CO1155" i="381"/>
  <c r="CN1155" i="381"/>
  <c r="BT1155" i="381"/>
  <c r="AU1155" i="381"/>
  <c r="AT1155" i="381"/>
  <c r="AN1155" i="381"/>
  <c r="AM1155" i="381"/>
  <c r="AL1155" i="381"/>
  <c r="AK1155" i="381"/>
  <c r="AJ1155" i="381"/>
  <c r="AI1155" i="381"/>
  <c r="AH1155" i="381"/>
  <c r="AG1155" i="381"/>
  <c r="AF1155" i="381"/>
  <c r="AE1155" i="381"/>
  <c r="AD1155" i="381"/>
  <c r="AC1155" i="381"/>
  <c r="G1155" i="381"/>
  <c r="AR1155" i="381" s="1"/>
  <c r="E1155" i="381"/>
  <c r="C1155" i="381"/>
  <c r="FV1154" i="381"/>
  <c r="FU1154" i="381"/>
  <c r="FT1154" i="381"/>
  <c r="FS1154" i="381"/>
  <c r="FR1154" i="381"/>
  <c r="FQ1154" i="381"/>
  <c r="EU1154" i="381"/>
  <c r="EC1154" i="381"/>
  <c r="EB1154" i="381"/>
  <c r="EA1154" i="381"/>
  <c r="DZ1154" i="381"/>
  <c r="DY1154" i="381"/>
  <c r="DV1154" i="381"/>
  <c r="DU1154" i="381"/>
  <c r="DT1154" i="381"/>
  <c r="DS1154" i="381"/>
  <c r="DR1154" i="381"/>
  <c r="DQ1154" i="381"/>
  <c r="DN1154" i="381"/>
  <c r="DA1154" i="381"/>
  <c r="DB1154" i="381" s="1"/>
  <c r="CR1154" i="381"/>
  <c r="CP1154" i="381"/>
  <c r="CO1154" i="381"/>
  <c r="CN1154" i="381"/>
  <c r="BT1154" i="381"/>
  <c r="AU1154" i="381"/>
  <c r="AT1154" i="381"/>
  <c r="AN1154" i="381"/>
  <c r="AM1154" i="381"/>
  <c r="AL1154" i="381"/>
  <c r="AK1154" i="381"/>
  <c r="AJ1154" i="381"/>
  <c r="AI1154" i="381"/>
  <c r="AH1154" i="381"/>
  <c r="AG1154" i="381"/>
  <c r="AF1154" i="381"/>
  <c r="AE1154" i="381"/>
  <c r="AD1154" i="381"/>
  <c r="AC1154" i="381"/>
  <c r="G1154" i="381"/>
  <c r="AR1154" i="381" s="1"/>
  <c r="E1154" i="381"/>
  <c r="C1154" i="381"/>
  <c r="FV1153" i="381"/>
  <c r="FU1153" i="381"/>
  <c r="FT1153" i="381"/>
  <c r="FS1153" i="381"/>
  <c r="FR1153" i="381"/>
  <c r="FQ1153" i="381"/>
  <c r="EU1153" i="381"/>
  <c r="EC1153" i="381"/>
  <c r="EB1153" i="381"/>
  <c r="EA1153" i="381"/>
  <c r="DZ1153" i="381"/>
  <c r="DY1153" i="381"/>
  <c r="DV1153" i="381"/>
  <c r="DU1153" i="381"/>
  <c r="DT1153" i="381"/>
  <c r="DS1153" i="381"/>
  <c r="DR1153" i="381"/>
  <c r="DQ1153" i="381"/>
  <c r="DN1153" i="381"/>
  <c r="DA1153" i="381"/>
  <c r="DB1153" i="381" s="1"/>
  <c r="CR1153" i="381"/>
  <c r="CP1153" i="381"/>
  <c r="CO1153" i="381"/>
  <c r="CN1153" i="381"/>
  <c r="BT1153" i="381"/>
  <c r="AU1153" i="381"/>
  <c r="AT1153" i="381"/>
  <c r="AN1153" i="381"/>
  <c r="AM1153" i="381"/>
  <c r="AL1153" i="381"/>
  <c r="AK1153" i="381"/>
  <c r="AJ1153" i="381"/>
  <c r="AI1153" i="381"/>
  <c r="AH1153" i="381"/>
  <c r="AG1153" i="381"/>
  <c r="AF1153" i="381"/>
  <c r="AE1153" i="381"/>
  <c r="AD1153" i="381"/>
  <c r="AC1153" i="381"/>
  <c r="G1153" i="381"/>
  <c r="E1153" i="381"/>
  <c r="C1153" i="381"/>
  <c r="AR1152" i="381"/>
  <c r="I1152" i="381"/>
  <c r="I1137" i="381" s="1"/>
  <c r="Y10" i="372" s="1"/>
  <c r="FV1152" i="381"/>
  <c r="FU1152" i="381"/>
  <c r="FT1152" i="381"/>
  <c r="FS1152" i="381"/>
  <c r="FR1152" i="381"/>
  <c r="FQ1152" i="381"/>
  <c r="EU1152" i="381"/>
  <c r="EC1152" i="381"/>
  <c r="EB1152" i="381"/>
  <c r="EA1152" i="381"/>
  <c r="DZ1152" i="381"/>
  <c r="DY1152" i="381"/>
  <c r="DV1152" i="381"/>
  <c r="DU1152" i="381"/>
  <c r="DT1152" i="381"/>
  <c r="DS1152" i="381"/>
  <c r="DR1152" i="381"/>
  <c r="DQ1152" i="381"/>
  <c r="DA1152" i="381"/>
  <c r="DB1152" i="381" s="1"/>
  <c r="CR1152" i="381"/>
  <c r="CP1152" i="381"/>
  <c r="CO1152" i="381"/>
  <c r="CN1152" i="381"/>
  <c r="BT1152" i="381"/>
  <c r="AU1152" i="381"/>
  <c r="AT1152" i="381"/>
  <c r="AN1152" i="381"/>
  <c r="AM1152" i="381"/>
  <c r="AL1152" i="381"/>
  <c r="AK1152" i="381"/>
  <c r="AJ1152" i="381"/>
  <c r="AI1152" i="381"/>
  <c r="AH1152" i="381"/>
  <c r="AG1152" i="381"/>
  <c r="AF1152" i="381"/>
  <c r="AE1152" i="381"/>
  <c r="AD1152" i="381"/>
  <c r="AC1152" i="381"/>
  <c r="E1152" i="381"/>
  <c r="FV1151" i="381"/>
  <c r="FU1151" i="381"/>
  <c r="FT1151" i="381"/>
  <c r="FS1151" i="381"/>
  <c r="FR1151" i="381"/>
  <c r="FQ1151" i="381"/>
  <c r="EU1151" i="381"/>
  <c r="EE1151" i="381"/>
  <c r="EF1151" i="381" s="1"/>
  <c r="EC1151" i="381"/>
  <c r="EB1151" i="381"/>
  <c r="EA1151" i="381"/>
  <c r="DZ1151" i="381"/>
  <c r="DY1151" i="381"/>
  <c r="DV1151" i="381"/>
  <c r="DU1151" i="381"/>
  <c r="DT1151" i="381"/>
  <c r="DS1151" i="381"/>
  <c r="DR1151" i="381"/>
  <c r="DQ1151" i="381"/>
  <c r="DA1151" i="381"/>
  <c r="DB1151" i="381" s="1"/>
  <c r="CR1151" i="381"/>
  <c r="CP1151" i="381"/>
  <c r="CO1151" i="381"/>
  <c r="CN1151" i="381"/>
  <c r="BT1151" i="381"/>
  <c r="AV1151" i="381"/>
  <c r="AU1151" i="381"/>
  <c r="AT1151" i="381"/>
  <c r="AN1151" i="381"/>
  <c r="AM1151" i="381"/>
  <c r="AL1151" i="381"/>
  <c r="AK1151" i="381"/>
  <c r="AJ1151" i="381"/>
  <c r="AI1151" i="381"/>
  <c r="AH1151" i="381"/>
  <c r="AG1151" i="381"/>
  <c r="AF1151" i="381"/>
  <c r="AE1151" i="381"/>
  <c r="AD1151" i="381"/>
  <c r="AC1151" i="381"/>
  <c r="C1151" i="381"/>
  <c r="FV1138" i="381"/>
  <c r="FU1138" i="381"/>
  <c r="FT1138" i="381"/>
  <c r="FS1138" i="381"/>
  <c r="FR1138" i="381"/>
  <c r="FQ1138" i="381"/>
  <c r="EE1138" i="381"/>
  <c r="EC1138" i="381"/>
  <c r="EB1138" i="381"/>
  <c r="EA1138" i="381"/>
  <c r="DZ1138" i="381"/>
  <c r="DY1138" i="381"/>
  <c r="DV1138" i="381"/>
  <c r="DU1138" i="381"/>
  <c r="DT1138" i="381"/>
  <c r="DS1138" i="381"/>
  <c r="DR1138" i="381"/>
  <c r="DQ1138" i="381"/>
  <c r="DA1138" i="381"/>
  <c r="DB1138" i="381" s="1"/>
  <c r="CR1138" i="381"/>
  <c r="CP1138" i="381"/>
  <c r="CO1138" i="381"/>
  <c r="CN1138" i="381"/>
  <c r="AV1138" i="381"/>
  <c r="AU1138" i="381"/>
  <c r="AT1138" i="381"/>
  <c r="AN1138" i="381"/>
  <c r="AM1138" i="381"/>
  <c r="AL1138" i="381"/>
  <c r="AK1138" i="381"/>
  <c r="AJ1138" i="381"/>
  <c r="AI1138" i="381"/>
  <c r="AH1138" i="381"/>
  <c r="AG1138" i="381"/>
  <c r="AF1138" i="381"/>
  <c r="AE1138" i="381"/>
  <c r="AD1138" i="381"/>
  <c r="AC1138" i="381"/>
  <c r="FY1137" i="381"/>
  <c r="FX1137" i="381"/>
  <c r="FX1098" i="381"/>
  <c r="FY1098" i="381"/>
  <c r="F1098" i="381"/>
  <c r="FV1135" i="381"/>
  <c r="FU1135" i="381"/>
  <c r="FT1135" i="381"/>
  <c r="FS1135" i="381"/>
  <c r="FR1135" i="381"/>
  <c r="FQ1135" i="381"/>
  <c r="FJ1135" i="381"/>
  <c r="EU1135" i="381"/>
  <c r="EF1135" i="381"/>
  <c r="EC1135" i="381"/>
  <c r="EB1135" i="381"/>
  <c r="EA1135" i="381"/>
  <c r="DZ1135" i="381"/>
  <c r="DY1135" i="381"/>
  <c r="DV1135" i="381"/>
  <c r="DU1135" i="381"/>
  <c r="DT1135" i="381"/>
  <c r="DS1135" i="381"/>
  <c r="DR1135" i="381"/>
  <c r="DQ1135" i="381"/>
  <c r="DA1135" i="381"/>
  <c r="DB1135" i="381" s="1"/>
  <c r="CR1135" i="381"/>
  <c r="CP1135" i="381"/>
  <c r="CO1135" i="381"/>
  <c r="CN1135" i="381"/>
  <c r="BT1135" i="381"/>
  <c r="AV1135" i="381"/>
  <c r="AU1135" i="381"/>
  <c r="AN1135" i="381"/>
  <c r="AM1135" i="381"/>
  <c r="AL1135" i="381"/>
  <c r="AK1135" i="381"/>
  <c r="AJ1135" i="381"/>
  <c r="AI1135" i="381"/>
  <c r="AH1135" i="381"/>
  <c r="AG1135" i="381"/>
  <c r="AF1135" i="381"/>
  <c r="AE1135" i="381"/>
  <c r="AD1135" i="381"/>
  <c r="AC1135" i="381"/>
  <c r="G1135" i="381"/>
  <c r="AP1135" i="381" s="1"/>
  <c r="C1135" i="381"/>
  <c r="AV1134" i="381"/>
  <c r="AU1134" i="381"/>
  <c r="AT1134" i="381"/>
  <c r="C1134" i="381"/>
  <c r="FJ1133" i="381"/>
  <c r="EF1133" i="381"/>
  <c r="DV1133" i="381"/>
  <c r="G1133" i="381"/>
  <c r="AP1133" i="381" s="1"/>
  <c r="C1133" i="381"/>
  <c r="FV1133" i="381"/>
  <c r="FU1133" i="381"/>
  <c r="FT1133" i="381"/>
  <c r="FS1133" i="381"/>
  <c r="FR1133" i="381"/>
  <c r="FQ1133" i="381"/>
  <c r="EU1133" i="381"/>
  <c r="EC1133" i="381"/>
  <c r="ED1133" i="381" s="1"/>
  <c r="EB1133" i="381"/>
  <c r="EA1133" i="381"/>
  <c r="DZ1133" i="381"/>
  <c r="DY1133" i="381"/>
  <c r="DU1133" i="381"/>
  <c r="DT1133" i="381"/>
  <c r="DS1133" i="381"/>
  <c r="DR1133" i="381"/>
  <c r="DQ1133" i="381"/>
  <c r="DA1133" i="381"/>
  <c r="DB1133" i="381" s="1"/>
  <c r="CR1133" i="381"/>
  <c r="CP1133" i="381"/>
  <c r="CO1133" i="381"/>
  <c r="CN1133" i="381"/>
  <c r="BT1133" i="381"/>
  <c r="AV1133" i="381"/>
  <c r="AU1133" i="381"/>
  <c r="AN1133" i="381"/>
  <c r="AM1133" i="381"/>
  <c r="AL1133" i="381"/>
  <c r="AK1133" i="381"/>
  <c r="AJ1133" i="381"/>
  <c r="AI1133" i="381"/>
  <c r="AH1133" i="381"/>
  <c r="AG1133" i="381"/>
  <c r="AF1133" i="381"/>
  <c r="AE1133" i="381"/>
  <c r="AD1133" i="381"/>
  <c r="AC1133" i="381"/>
  <c r="AV1132" i="381"/>
  <c r="AU1132" i="381"/>
  <c r="AT1132" i="381"/>
  <c r="C1132" i="381"/>
  <c r="FV1131" i="381"/>
  <c r="FU1131" i="381"/>
  <c r="FT1131" i="381"/>
  <c r="FS1131" i="381"/>
  <c r="FR1131" i="381"/>
  <c r="FQ1131" i="381"/>
  <c r="EE1131" i="381"/>
  <c r="EF1131" i="381" s="1"/>
  <c r="EC1131" i="381"/>
  <c r="ED1131" i="381" s="1"/>
  <c r="EB1131" i="381"/>
  <c r="EA1131" i="381"/>
  <c r="DZ1131" i="381"/>
  <c r="DY1131" i="381"/>
  <c r="DV1131" i="381"/>
  <c r="DU1131" i="381"/>
  <c r="DT1131" i="381"/>
  <c r="DS1131" i="381"/>
  <c r="DR1131" i="381"/>
  <c r="DQ1131" i="381"/>
  <c r="DA1131" i="381"/>
  <c r="DB1131" i="381" s="1"/>
  <c r="CR1131" i="381"/>
  <c r="CP1131" i="381"/>
  <c r="CO1131" i="381"/>
  <c r="CN1131" i="381"/>
  <c r="AV1131" i="381"/>
  <c r="AU1131" i="381"/>
  <c r="AT1131" i="381"/>
  <c r="AN1131" i="381"/>
  <c r="AM1131" i="381"/>
  <c r="AL1131" i="381"/>
  <c r="AK1131" i="381"/>
  <c r="AJ1131" i="381"/>
  <c r="AI1131" i="381"/>
  <c r="AH1131" i="381"/>
  <c r="AG1131" i="381"/>
  <c r="AF1131" i="381"/>
  <c r="AE1131" i="381"/>
  <c r="AD1131" i="381"/>
  <c r="AC1131" i="381"/>
  <c r="C1131" i="381"/>
  <c r="EK1130" i="381"/>
  <c r="EK1098" i="381" s="1"/>
  <c r="X109" i="372" s="1"/>
  <c r="EJ1130" i="381"/>
  <c r="EJ1098" i="381" s="1"/>
  <c r="X108" i="372" s="1"/>
  <c r="DI1120" i="381"/>
  <c r="FV1130" i="381"/>
  <c r="FU1130" i="381"/>
  <c r="FT1130" i="381"/>
  <c r="FS1130" i="381"/>
  <c r="FR1130" i="381"/>
  <c r="FQ1130" i="381"/>
  <c r="EU1130" i="381"/>
  <c r="EC1130" i="381"/>
  <c r="ED1130" i="381" s="1"/>
  <c r="EB1130" i="381"/>
  <c r="EA1130" i="381"/>
  <c r="DZ1130" i="381"/>
  <c r="DY1130" i="381"/>
  <c r="DV1130" i="381"/>
  <c r="DU1130" i="381"/>
  <c r="DT1130" i="381"/>
  <c r="DS1130" i="381"/>
  <c r="DR1130" i="381"/>
  <c r="DQ1130" i="381"/>
  <c r="DA1130" i="381"/>
  <c r="DB1130" i="381" s="1"/>
  <c r="CR1130" i="381"/>
  <c r="CP1130" i="381"/>
  <c r="CO1130" i="381"/>
  <c r="CN1130" i="381"/>
  <c r="BT1130" i="381"/>
  <c r="AU1130" i="381"/>
  <c r="AN1130" i="381"/>
  <c r="AM1130" i="381"/>
  <c r="AL1130" i="381"/>
  <c r="AK1130" i="381"/>
  <c r="AJ1130" i="381"/>
  <c r="AI1130" i="381"/>
  <c r="AH1130" i="381"/>
  <c r="AG1130" i="381"/>
  <c r="AF1130" i="381"/>
  <c r="AE1130" i="381"/>
  <c r="AD1130" i="381"/>
  <c r="AC1130" i="381"/>
  <c r="G1130" i="381"/>
  <c r="AP1130" i="381" s="1"/>
  <c r="AT1130" i="381" s="1"/>
  <c r="E1130" i="381"/>
  <c r="C1130" i="381"/>
  <c r="FV1129" i="381"/>
  <c r="FU1129" i="381"/>
  <c r="FT1129" i="381"/>
  <c r="FS1129" i="381"/>
  <c r="FR1129" i="381"/>
  <c r="FQ1129" i="381"/>
  <c r="EU1129" i="381"/>
  <c r="EC1129" i="381"/>
  <c r="ED1129" i="381" s="1"/>
  <c r="EB1129" i="381"/>
  <c r="EA1129" i="381"/>
  <c r="DZ1129" i="381"/>
  <c r="DY1129" i="381"/>
  <c r="DV1129" i="381"/>
  <c r="DU1129" i="381"/>
  <c r="DT1129" i="381"/>
  <c r="DS1129" i="381"/>
  <c r="DR1129" i="381"/>
  <c r="DQ1129" i="381"/>
  <c r="DA1129" i="381"/>
  <c r="DB1129" i="381" s="1"/>
  <c r="CR1129" i="381"/>
  <c r="CP1129" i="381"/>
  <c r="CO1129" i="381"/>
  <c r="CN1129" i="381"/>
  <c r="BT1129" i="381"/>
  <c r="AU1129" i="381"/>
  <c r="AN1129" i="381"/>
  <c r="AM1129" i="381"/>
  <c r="AL1129" i="381"/>
  <c r="AK1129" i="381"/>
  <c r="AJ1129" i="381"/>
  <c r="AI1129" i="381"/>
  <c r="AH1129" i="381"/>
  <c r="AG1129" i="381"/>
  <c r="AF1129" i="381"/>
  <c r="AE1129" i="381"/>
  <c r="AD1129" i="381"/>
  <c r="AC1129" i="381"/>
  <c r="G1129" i="381"/>
  <c r="AP1129" i="381" s="1"/>
  <c r="AT1129" i="381" s="1"/>
  <c r="E1129" i="381"/>
  <c r="C1129" i="381"/>
  <c r="FV1128" i="381"/>
  <c r="FU1128" i="381"/>
  <c r="FT1128" i="381"/>
  <c r="FS1128" i="381"/>
  <c r="FR1128" i="381"/>
  <c r="FQ1128" i="381"/>
  <c r="EU1128" i="381"/>
  <c r="EC1128" i="381"/>
  <c r="ED1128" i="381" s="1"/>
  <c r="EB1128" i="381"/>
  <c r="EA1128" i="381"/>
  <c r="DZ1128" i="381"/>
  <c r="DY1128" i="381"/>
  <c r="DV1128" i="381"/>
  <c r="DU1128" i="381"/>
  <c r="DT1128" i="381"/>
  <c r="DS1128" i="381"/>
  <c r="DR1128" i="381"/>
  <c r="DQ1128" i="381"/>
  <c r="DA1128" i="381"/>
  <c r="DB1128" i="381" s="1"/>
  <c r="CR1128" i="381"/>
  <c r="CP1128" i="381"/>
  <c r="CO1128" i="381"/>
  <c r="CN1128" i="381"/>
  <c r="BT1128" i="381"/>
  <c r="AU1128" i="381"/>
  <c r="AN1128" i="381"/>
  <c r="AM1128" i="381"/>
  <c r="AL1128" i="381"/>
  <c r="AK1128" i="381"/>
  <c r="AJ1128" i="381"/>
  <c r="AI1128" i="381"/>
  <c r="AH1128" i="381"/>
  <c r="AG1128" i="381"/>
  <c r="AF1128" i="381"/>
  <c r="AE1128" i="381"/>
  <c r="AD1128" i="381"/>
  <c r="AC1128" i="381"/>
  <c r="G1128" i="381"/>
  <c r="AP1128" i="381" s="1"/>
  <c r="AT1128" i="381" s="1"/>
  <c r="E1128" i="381"/>
  <c r="C1128" i="381"/>
  <c r="FV1127" i="381"/>
  <c r="FU1127" i="381"/>
  <c r="FT1127" i="381"/>
  <c r="FS1127" i="381"/>
  <c r="FR1127" i="381"/>
  <c r="FQ1127" i="381"/>
  <c r="FM1127" i="381"/>
  <c r="EU1127" i="381"/>
  <c r="EC1127" i="381"/>
  <c r="ED1127" i="381" s="1"/>
  <c r="EB1127" i="381"/>
  <c r="EA1127" i="381"/>
  <c r="DZ1127" i="381"/>
  <c r="DY1127" i="381"/>
  <c r="DV1127" i="381"/>
  <c r="DU1127" i="381"/>
  <c r="DT1127" i="381"/>
  <c r="DS1127" i="381"/>
  <c r="DR1127" i="381"/>
  <c r="DQ1127" i="381"/>
  <c r="DA1127" i="381"/>
  <c r="DB1127" i="381" s="1"/>
  <c r="CR1127" i="381"/>
  <c r="CP1127" i="381"/>
  <c r="CO1127" i="381"/>
  <c r="CN1127" i="381"/>
  <c r="BT1127" i="381"/>
  <c r="AU1127" i="381"/>
  <c r="AT1127" i="381"/>
  <c r="AN1127" i="381"/>
  <c r="AM1127" i="381"/>
  <c r="AL1127" i="381"/>
  <c r="AK1127" i="381"/>
  <c r="AJ1127" i="381"/>
  <c r="AI1127" i="381"/>
  <c r="AH1127" i="381"/>
  <c r="AG1127" i="381"/>
  <c r="AF1127" i="381"/>
  <c r="AE1127" i="381"/>
  <c r="AD1127" i="381"/>
  <c r="AC1127" i="381"/>
  <c r="G1127" i="381"/>
  <c r="AR1127" i="381" s="1"/>
  <c r="E1127" i="381"/>
  <c r="C1127" i="381"/>
  <c r="G1126" i="381"/>
  <c r="AR1126" i="381" s="1"/>
  <c r="EE1126" i="381" s="1"/>
  <c r="EF1126" i="381" s="1"/>
  <c r="FV1126" i="381"/>
  <c r="FU1126" i="381"/>
  <c r="FT1126" i="381"/>
  <c r="FS1126" i="381"/>
  <c r="FR1126" i="381"/>
  <c r="FQ1126" i="381"/>
  <c r="FM1126" i="381"/>
  <c r="EU1126" i="381"/>
  <c r="EC1126" i="381"/>
  <c r="ED1126" i="381" s="1"/>
  <c r="EB1126" i="381"/>
  <c r="EA1126" i="381"/>
  <c r="DZ1126" i="381"/>
  <c r="DY1126" i="381"/>
  <c r="DV1126" i="381"/>
  <c r="DU1126" i="381"/>
  <c r="DT1126" i="381"/>
  <c r="DS1126" i="381"/>
  <c r="DR1126" i="381"/>
  <c r="DQ1126" i="381"/>
  <c r="DA1126" i="381"/>
  <c r="DB1126" i="381" s="1"/>
  <c r="CR1126" i="381"/>
  <c r="CP1126" i="381"/>
  <c r="CO1126" i="381"/>
  <c r="CN1126" i="381"/>
  <c r="BT1126" i="381"/>
  <c r="AU1126" i="381"/>
  <c r="AT1126" i="381"/>
  <c r="AN1126" i="381"/>
  <c r="AM1126" i="381"/>
  <c r="AL1126" i="381"/>
  <c r="AK1126" i="381"/>
  <c r="AJ1126" i="381"/>
  <c r="AI1126" i="381"/>
  <c r="AH1126" i="381"/>
  <c r="AG1126" i="381"/>
  <c r="AF1126" i="381"/>
  <c r="AE1126" i="381"/>
  <c r="AD1126" i="381"/>
  <c r="AC1126" i="381"/>
  <c r="E1126" i="381"/>
  <c r="C1126" i="381"/>
  <c r="FM1125" i="381"/>
  <c r="FV1125" i="381"/>
  <c r="FU1125" i="381"/>
  <c r="FT1125" i="381"/>
  <c r="FS1125" i="381"/>
  <c r="FR1125" i="381"/>
  <c r="FQ1125" i="381"/>
  <c r="EU1125" i="381"/>
  <c r="EC1125" i="381"/>
  <c r="EB1125" i="381"/>
  <c r="EA1125" i="381"/>
  <c r="DZ1125" i="381"/>
  <c r="DY1125" i="381"/>
  <c r="DV1125" i="381"/>
  <c r="DU1125" i="381"/>
  <c r="DT1125" i="381"/>
  <c r="DS1125" i="381"/>
  <c r="DR1125" i="381"/>
  <c r="DQ1125" i="381"/>
  <c r="DA1125" i="381"/>
  <c r="DB1125" i="381" s="1"/>
  <c r="CR1125" i="381"/>
  <c r="CP1125" i="381"/>
  <c r="CO1125" i="381"/>
  <c r="CN1125" i="381"/>
  <c r="BT1125" i="381"/>
  <c r="AU1125" i="381"/>
  <c r="AT1125" i="381"/>
  <c r="AN1125" i="381"/>
  <c r="AM1125" i="381"/>
  <c r="AL1125" i="381"/>
  <c r="AK1125" i="381"/>
  <c r="AJ1125" i="381"/>
  <c r="AI1125" i="381"/>
  <c r="AH1125" i="381"/>
  <c r="AG1125" i="381"/>
  <c r="AF1125" i="381"/>
  <c r="AE1125" i="381"/>
  <c r="AD1125" i="381"/>
  <c r="AC1125" i="381"/>
  <c r="AR1125" i="381"/>
  <c r="E1125" i="381"/>
  <c r="C1125" i="381"/>
  <c r="FV1124" i="381"/>
  <c r="FU1124" i="381"/>
  <c r="FT1124" i="381"/>
  <c r="FS1124" i="381"/>
  <c r="FR1124" i="381"/>
  <c r="FQ1124" i="381"/>
  <c r="EU1124" i="381"/>
  <c r="EC1124" i="381"/>
  <c r="EB1124" i="381"/>
  <c r="EA1124" i="381"/>
  <c r="DZ1124" i="381"/>
  <c r="DY1124" i="381"/>
  <c r="DV1124" i="381"/>
  <c r="DU1124" i="381"/>
  <c r="DT1124" i="381"/>
  <c r="DS1124" i="381"/>
  <c r="DR1124" i="381"/>
  <c r="DQ1124" i="381"/>
  <c r="DA1124" i="381"/>
  <c r="DB1124" i="381" s="1"/>
  <c r="CR1124" i="381"/>
  <c r="CP1124" i="381"/>
  <c r="CO1124" i="381"/>
  <c r="CN1124" i="381"/>
  <c r="BT1124" i="381"/>
  <c r="AU1124" i="381"/>
  <c r="AT1124" i="381"/>
  <c r="AR1124" i="381"/>
  <c r="EE1124" i="381" s="1"/>
  <c r="EF1124" i="381" s="1"/>
  <c r="AN1124" i="381"/>
  <c r="AM1124" i="381"/>
  <c r="AL1124" i="381"/>
  <c r="AK1124" i="381"/>
  <c r="AJ1124" i="381"/>
  <c r="AI1124" i="381"/>
  <c r="AH1124" i="381"/>
  <c r="AG1124" i="381"/>
  <c r="AF1124" i="381"/>
  <c r="AE1124" i="381"/>
  <c r="AD1124" i="381"/>
  <c r="AC1124" i="381"/>
  <c r="FV1123" i="381"/>
  <c r="FT1123" i="381"/>
  <c r="FS1123" i="381"/>
  <c r="FR1123" i="381"/>
  <c r="FQ1123" i="381"/>
  <c r="EU1123" i="381"/>
  <c r="EC1123" i="381"/>
  <c r="EB1123" i="381"/>
  <c r="DZ1123" i="381"/>
  <c r="DY1123" i="381"/>
  <c r="DV1123" i="381"/>
  <c r="DU1123" i="381"/>
  <c r="DT1123" i="381"/>
  <c r="DS1123" i="381"/>
  <c r="DR1123" i="381"/>
  <c r="DQ1123" i="381"/>
  <c r="DN1123" i="381"/>
  <c r="FU1123" i="381"/>
  <c r="DA1123" i="381"/>
  <c r="DB1123" i="381" s="1"/>
  <c r="CR1123" i="381"/>
  <c r="CP1123" i="381"/>
  <c r="CO1123" i="381"/>
  <c r="CN1123" i="381"/>
  <c r="BT1123" i="381"/>
  <c r="AU1123" i="381"/>
  <c r="AT1123" i="381"/>
  <c r="AN1123" i="381"/>
  <c r="AM1123" i="381"/>
  <c r="AL1123" i="381"/>
  <c r="AK1123" i="381"/>
  <c r="AJ1123" i="381"/>
  <c r="AI1123" i="381"/>
  <c r="AH1123" i="381"/>
  <c r="AG1123" i="381"/>
  <c r="AF1123" i="381"/>
  <c r="AE1123" i="381"/>
  <c r="AD1123" i="381"/>
  <c r="AC1123" i="381"/>
  <c r="G1123" i="381"/>
  <c r="AR1123" i="381" s="1"/>
  <c r="AV1123" i="381" s="1"/>
  <c r="E1123" i="381"/>
  <c r="C1123" i="381"/>
  <c r="FV1122" i="381"/>
  <c r="FT1122" i="381"/>
  <c r="FS1122" i="381"/>
  <c r="FR1122" i="381"/>
  <c r="FQ1122" i="381"/>
  <c r="EU1122" i="381"/>
  <c r="EC1122" i="381"/>
  <c r="EB1122" i="381"/>
  <c r="DZ1122" i="381"/>
  <c r="DY1122" i="381"/>
  <c r="DV1122" i="381"/>
  <c r="DU1122" i="381"/>
  <c r="DT1122" i="381"/>
  <c r="DS1122" i="381"/>
  <c r="DR1122" i="381"/>
  <c r="DQ1122" i="381"/>
  <c r="DN1122" i="381"/>
  <c r="FU1122" i="381"/>
  <c r="DA1122" i="381"/>
  <c r="DB1122" i="381" s="1"/>
  <c r="CR1122" i="381"/>
  <c r="CP1122" i="381"/>
  <c r="CO1122" i="381"/>
  <c r="CN1122" i="381"/>
  <c r="BT1122" i="381"/>
  <c r="AU1122" i="381"/>
  <c r="AT1122" i="381"/>
  <c r="AN1122" i="381"/>
  <c r="AM1122" i="381"/>
  <c r="AL1122" i="381"/>
  <c r="AK1122" i="381"/>
  <c r="AJ1122" i="381"/>
  <c r="AI1122" i="381"/>
  <c r="AH1122" i="381"/>
  <c r="AG1122" i="381"/>
  <c r="AF1122" i="381"/>
  <c r="AE1122" i="381"/>
  <c r="AD1122" i="381"/>
  <c r="AC1122" i="381"/>
  <c r="G1122" i="381"/>
  <c r="AR1122" i="381" s="1"/>
  <c r="AV1122" i="381" s="1"/>
  <c r="E1122" i="381"/>
  <c r="C1122" i="381"/>
  <c r="EU1121" i="381"/>
  <c r="DI1121" i="381"/>
  <c r="FU1121" i="381" s="1"/>
  <c r="G1121" i="381"/>
  <c r="AR1121" i="381" s="1"/>
  <c r="AV1121" i="381" s="1"/>
  <c r="FV1121" i="381"/>
  <c r="FT1121" i="381"/>
  <c r="FS1121" i="381"/>
  <c r="FR1121" i="381"/>
  <c r="FQ1121" i="381"/>
  <c r="EC1121" i="381"/>
  <c r="ED1121" i="381" s="1"/>
  <c r="EB1121" i="381"/>
  <c r="DZ1121" i="381"/>
  <c r="DY1121" i="381"/>
  <c r="DV1121" i="381"/>
  <c r="DU1121" i="381"/>
  <c r="DT1121" i="381"/>
  <c r="DS1121" i="381"/>
  <c r="DR1121" i="381"/>
  <c r="DQ1121" i="381"/>
  <c r="DN1121" i="381"/>
  <c r="DA1121" i="381"/>
  <c r="DB1121" i="381" s="1"/>
  <c r="CR1121" i="381"/>
  <c r="CP1121" i="381"/>
  <c r="CO1121" i="381"/>
  <c r="CN1121" i="381"/>
  <c r="BT1121" i="381"/>
  <c r="AU1121" i="381"/>
  <c r="AT1121" i="381"/>
  <c r="AN1121" i="381"/>
  <c r="AM1121" i="381"/>
  <c r="AL1121" i="381"/>
  <c r="AK1121" i="381"/>
  <c r="AJ1121" i="381"/>
  <c r="AI1121" i="381"/>
  <c r="AH1121" i="381"/>
  <c r="AG1121" i="381"/>
  <c r="AF1121" i="381"/>
  <c r="AE1121" i="381"/>
  <c r="AD1121" i="381"/>
  <c r="AC1121" i="381"/>
  <c r="E1121" i="381"/>
  <c r="C1121" i="381"/>
  <c r="EU1120" i="381"/>
  <c r="FV1120" i="381"/>
  <c r="FT1120" i="381"/>
  <c r="FS1120" i="381"/>
  <c r="FR1120" i="381"/>
  <c r="FQ1120" i="381"/>
  <c r="EC1120" i="381"/>
  <c r="EB1120" i="381"/>
  <c r="DZ1120" i="381"/>
  <c r="DY1120" i="381"/>
  <c r="DV1120" i="381"/>
  <c r="DU1120" i="381"/>
  <c r="DT1120" i="381"/>
  <c r="DS1120" i="381"/>
  <c r="DR1120" i="381"/>
  <c r="DQ1120" i="381"/>
  <c r="DN1120" i="381"/>
  <c r="DA1120" i="381"/>
  <c r="DB1120" i="381" s="1"/>
  <c r="CR1120" i="381"/>
  <c r="CP1120" i="381"/>
  <c r="CO1120" i="381"/>
  <c r="CN1120" i="381"/>
  <c r="BT1120" i="381"/>
  <c r="AU1120" i="381"/>
  <c r="AT1120" i="381"/>
  <c r="AN1120" i="381"/>
  <c r="AM1120" i="381"/>
  <c r="AL1120" i="381"/>
  <c r="AK1120" i="381"/>
  <c r="AJ1120" i="381"/>
  <c r="AI1120" i="381"/>
  <c r="AH1120" i="381"/>
  <c r="AG1120" i="381"/>
  <c r="AF1120" i="381"/>
  <c r="AE1120" i="381"/>
  <c r="AD1120" i="381"/>
  <c r="AC1120" i="381"/>
  <c r="AR1120" i="381"/>
  <c r="E1120" i="381"/>
  <c r="C1120" i="381"/>
  <c r="FV1119" i="381"/>
  <c r="FU1119" i="381"/>
  <c r="FT1119" i="381"/>
  <c r="FS1119" i="381"/>
  <c r="FR1119" i="381"/>
  <c r="FQ1119" i="381"/>
  <c r="EU1119" i="381"/>
  <c r="EC1119" i="381"/>
  <c r="EB1119" i="381"/>
  <c r="EA1119" i="381"/>
  <c r="DZ1119" i="381"/>
  <c r="DY1119" i="381"/>
  <c r="DV1119" i="381"/>
  <c r="DU1119" i="381"/>
  <c r="DT1119" i="381"/>
  <c r="DS1119" i="381"/>
  <c r="DR1119" i="381"/>
  <c r="DQ1119" i="381"/>
  <c r="DN1119" i="381"/>
  <c r="DA1119" i="381"/>
  <c r="DB1119" i="381" s="1"/>
  <c r="CR1119" i="381"/>
  <c r="CP1119" i="381"/>
  <c r="CO1119" i="381"/>
  <c r="CN1119" i="381"/>
  <c r="BT1119" i="381"/>
  <c r="AU1119" i="381"/>
  <c r="AT1119" i="381"/>
  <c r="AN1119" i="381"/>
  <c r="AM1119" i="381"/>
  <c r="AL1119" i="381"/>
  <c r="AK1119" i="381"/>
  <c r="AJ1119" i="381"/>
  <c r="AI1119" i="381"/>
  <c r="AH1119" i="381"/>
  <c r="AG1119" i="381"/>
  <c r="AF1119" i="381"/>
  <c r="AE1119" i="381"/>
  <c r="AD1119" i="381"/>
  <c r="AC1119" i="381"/>
  <c r="G1119" i="381"/>
  <c r="AR1119" i="381" s="1"/>
  <c r="E1119" i="381"/>
  <c r="C1119" i="381"/>
  <c r="DN1118" i="381"/>
  <c r="FV1118" i="381"/>
  <c r="FU1118" i="381"/>
  <c r="FT1118" i="381"/>
  <c r="FS1118" i="381"/>
  <c r="FR1118" i="381"/>
  <c r="FQ1118" i="381"/>
  <c r="EU1118" i="381"/>
  <c r="EC1118" i="381"/>
  <c r="EB1118" i="381"/>
  <c r="EA1118" i="381"/>
  <c r="DZ1118" i="381"/>
  <c r="DY1118" i="381"/>
  <c r="DV1118" i="381"/>
  <c r="DU1118" i="381"/>
  <c r="DT1118" i="381"/>
  <c r="DS1118" i="381"/>
  <c r="DR1118" i="381"/>
  <c r="DQ1118" i="381"/>
  <c r="DA1118" i="381"/>
  <c r="DB1118" i="381" s="1"/>
  <c r="CR1118" i="381"/>
  <c r="CP1118" i="381"/>
  <c r="CO1118" i="381"/>
  <c r="CN1118" i="381"/>
  <c r="BT1118" i="381"/>
  <c r="AU1118" i="381"/>
  <c r="AT1118" i="381"/>
  <c r="AN1118" i="381"/>
  <c r="AM1118" i="381"/>
  <c r="AL1118" i="381"/>
  <c r="AK1118" i="381"/>
  <c r="AJ1118" i="381"/>
  <c r="AI1118" i="381"/>
  <c r="AH1118" i="381"/>
  <c r="AG1118" i="381"/>
  <c r="AF1118" i="381"/>
  <c r="AE1118" i="381"/>
  <c r="AD1118" i="381"/>
  <c r="AC1118" i="381"/>
  <c r="G1118" i="381"/>
  <c r="AR1118" i="381" s="1"/>
  <c r="E1118" i="381"/>
  <c r="C1118" i="381"/>
  <c r="CR1117" i="381"/>
  <c r="CR1116" i="381"/>
  <c r="CR1115" i="381"/>
  <c r="DN1115" i="381"/>
  <c r="BP1115" i="381"/>
  <c r="AR1114" i="381"/>
  <c r="I1114" i="381"/>
  <c r="I1098" i="381" s="1"/>
  <c r="X10" i="372" s="1"/>
  <c r="FV1117" i="381"/>
  <c r="FU1117" i="381"/>
  <c r="FT1117" i="381"/>
  <c r="FS1117" i="381"/>
  <c r="FR1117" i="381"/>
  <c r="FQ1117" i="381"/>
  <c r="EU1117" i="381"/>
  <c r="EC1117" i="381"/>
  <c r="EB1117" i="381"/>
  <c r="EA1117" i="381"/>
  <c r="DZ1117" i="381"/>
  <c r="DY1117" i="381"/>
  <c r="DV1117" i="381"/>
  <c r="DU1117" i="381"/>
  <c r="DT1117" i="381"/>
  <c r="DS1117" i="381"/>
  <c r="DR1117" i="381"/>
  <c r="DQ1117" i="381"/>
  <c r="DA1117" i="381"/>
  <c r="DB1117" i="381" s="1"/>
  <c r="CP1117" i="381"/>
  <c r="CO1117" i="381"/>
  <c r="CN1117" i="381"/>
  <c r="BT1117" i="381"/>
  <c r="AU1117" i="381"/>
  <c r="AT1117" i="381"/>
  <c r="AN1117" i="381"/>
  <c r="AM1117" i="381"/>
  <c r="AL1117" i="381"/>
  <c r="AK1117" i="381"/>
  <c r="AJ1117" i="381"/>
  <c r="AI1117" i="381"/>
  <c r="AH1117" i="381"/>
  <c r="AG1117" i="381"/>
  <c r="AF1117" i="381"/>
  <c r="AE1117" i="381"/>
  <c r="AD1117" i="381"/>
  <c r="AC1117" i="381"/>
  <c r="G1117" i="381"/>
  <c r="AR1117" i="381" s="1"/>
  <c r="AV1117" i="381" s="1"/>
  <c r="E1117" i="381"/>
  <c r="C1117" i="381"/>
  <c r="FV1116" i="381"/>
  <c r="FU1116" i="381"/>
  <c r="FT1116" i="381"/>
  <c r="FS1116" i="381"/>
  <c r="FR1116" i="381"/>
  <c r="FQ1116" i="381"/>
  <c r="EU1116" i="381"/>
  <c r="EC1116" i="381"/>
  <c r="ED1116" i="381" s="1"/>
  <c r="EB1116" i="381"/>
  <c r="EA1116" i="381"/>
  <c r="DZ1116" i="381"/>
  <c r="DY1116" i="381"/>
  <c r="DV1116" i="381"/>
  <c r="DU1116" i="381"/>
  <c r="DT1116" i="381"/>
  <c r="DS1116" i="381"/>
  <c r="DR1116" i="381"/>
  <c r="DQ1116" i="381"/>
  <c r="DA1116" i="381"/>
  <c r="DB1116" i="381" s="1"/>
  <c r="CP1116" i="381"/>
  <c r="CO1116" i="381"/>
  <c r="CN1116" i="381"/>
  <c r="BT1116" i="381"/>
  <c r="AU1116" i="381"/>
  <c r="AT1116" i="381"/>
  <c r="AN1116" i="381"/>
  <c r="AM1116" i="381"/>
  <c r="AL1116" i="381"/>
  <c r="AK1116" i="381"/>
  <c r="AJ1116" i="381"/>
  <c r="AI1116" i="381"/>
  <c r="AH1116" i="381"/>
  <c r="AG1116" i="381"/>
  <c r="AF1116" i="381"/>
  <c r="AE1116" i="381"/>
  <c r="AD1116" i="381"/>
  <c r="AC1116" i="381"/>
  <c r="G1116" i="381"/>
  <c r="AR1116" i="381" s="1"/>
  <c r="E1116" i="381"/>
  <c r="C1116" i="381"/>
  <c r="FV1115" i="381"/>
  <c r="FU1115" i="381"/>
  <c r="FT1115" i="381"/>
  <c r="FS1115" i="381"/>
  <c r="FR1115" i="381"/>
  <c r="FQ1115" i="381"/>
  <c r="EU1115" i="381"/>
  <c r="EC1115" i="381"/>
  <c r="EB1115" i="381"/>
  <c r="EA1115" i="381"/>
  <c r="DZ1115" i="381"/>
  <c r="DY1115" i="381"/>
  <c r="DV1115" i="381"/>
  <c r="DU1115" i="381"/>
  <c r="DT1115" i="381"/>
  <c r="DS1115" i="381"/>
  <c r="DR1115" i="381"/>
  <c r="DQ1115" i="381"/>
  <c r="DA1115" i="381"/>
  <c r="DB1115" i="381" s="1"/>
  <c r="CP1115" i="381"/>
  <c r="CO1115" i="381"/>
  <c r="CN1115" i="381"/>
  <c r="AU1115" i="381"/>
  <c r="AT1115" i="381"/>
  <c r="AN1115" i="381"/>
  <c r="AM1115" i="381"/>
  <c r="AL1115" i="381"/>
  <c r="AK1115" i="381"/>
  <c r="AJ1115" i="381"/>
  <c r="AI1115" i="381"/>
  <c r="AH1115" i="381"/>
  <c r="AG1115" i="381"/>
  <c r="AF1115" i="381"/>
  <c r="AE1115" i="381"/>
  <c r="AD1115" i="381"/>
  <c r="AC1115" i="381"/>
  <c r="G1115" i="381"/>
  <c r="AR1115" i="381" s="1"/>
  <c r="E1115" i="381"/>
  <c r="C1115" i="381"/>
  <c r="FV1114" i="381"/>
  <c r="FU1114" i="381"/>
  <c r="FT1114" i="381"/>
  <c r="FS1114" i="381"/>
  <c r="FR1114" i="381"/>
  <c r="FQ1114" i="381"/>
  <c r="EU1114" i="381"/>
  <c r="EC1114" i="381"/>
  <c r="ED1114" i="381" s="1"/>
  <c r="EB1114" i="381"/>
  <c r="EA1114" i="381"/>
  <c r="DZ1114" i="381"/>
  <c r="DY1114" i="381"/>
  <c r="DV1114" i="381"/>
  <c r="DU1114" i="381"/>
  <c r="DT1114" i="381"/>
  <c r="DS1114" i="381"/>
  <c r="DR1114" i="381"/>
  <c r="DQ1114" i="381"/>
  <c r="DA1114" i="381"/>
  <c r="DB1114" i="381" s="1"/>
  <c r="CR1114" i="381"/>
  <c r="CP1114" i="381"/>
  <c r="CO1114" i="381"/>
  <c r="CN1114" i="381"/>
  <c r="BT1114" i="381"/>
  <c r="AU1114" i="381"/>
  <c r="AT1114" i="381"/>
  <c r="AN1114" i="381"/>
  <c r="AM1114" i="381"/>
  <c r="AL1114" i="381"/>
  <c r="AK1114" i="381"/>
  <c r="AJ1114" i="381"/>
  <c r="AI1114" i="381"/>
  <c r="AH1114" i="381"/>
  <c r="AG1114" i="381"/>
  <c r="AF1114" i="381"/>
  <c r="AE1114" i="381"/>
  <c r="AD1114" i="381"/>
  <c r="AC1114" i="381"/>
  <c r="E1114" i="381"/>
  <c r="FV1113" i="381"/>
  <c r="FU1113" i="381"/>
  <c r="FT1113" i="381"/>
  <c r="FS1113" i="381"/>
  <c r="FR1113" i="381"/>
  <c r="FQ1113" i="381"/>
  <c r="EU1113" i="381"/>
  <c r="EE1113" i="381"/>
  <c r="EF1113" i="381" s="1"/>
  <c r="EC1113" i="381"/>
  <c r="EB1113" i="381"/>
  <c r="EA1113" i="381"/>
  <c r="DZ1113" i="381"/>
  <c r="DY1113" i="381"/>
  <c r="DV1113" i="381"/>
  <c r="DU1113" i="381"/>
  <c r="DT1113" i="381"/>
  <c r="DS1113" i="381"/>
  <c r="DR1113" i="381"/>
  <c r="DQ1113" i="381"/>
  <c r="DA1113" i="381"/>
  <c r="DB1113" i="381" s="1"/>
  <c r="CR1113" i="381"/>
  <c r="CP1113" i="381"/>
  <c r="CO1113" i="381"/>
  <c r="CN1113" i="381"/>
  <c r="BT1113" i="381"/>
  <c r="AV1113" i="381"/>
  <c r="AU1113" i="381"/>
  <c r="AT1113" i="381"/>
  <c r="AN1113" i="381"/>
  <c r="AM1113" i="381"/>
  <c r="AL1113" i="381"/>
  <c r="AK1113" i="381"/>
  <c r="AJ1113" i="381"/>
  <c r="AI1113" i="381"/>
  <c r="AH1113" i="381"/>
  <c r="AG1113" i="381"/>
  <c r="AF1113" i="381"/>
  <c r="AE1113" i="381"/>
  <c r="AD1113" i="381"/>
  <c r="AC1113" i="381"/>
  <c r="FV1112" i="381"/>
  <c r="FU1112" i="381"/>
  <c r="FT1112" i="381"/>
  <c r="FS1112" i="381"/>
  <c r="FR1112" i="381"/>
  <c r="FQ1112" i="381"/>
  <c r="EU1112" i="381"/>
  <c r="EC1112" i="381"/>
  <c r="EB1112" i="381"/>
  <c r="EA1112" i="381"/>
  <c r="DZ1112" i="381"/>
  <c r="DY1112" i="381"/>
  <c r="DV1112" i="381"/>
  <c r="DU1112" i="381"/>
  <c r="DT1112" i="381"/>
  <c r="DS1112" i="381"/>
  <c r="DR1112" i="381"/>
  <c r="DQ1112" i="381"/>
  <c r="DA1112" i="381"/>
  <c r="DB1112" i="381" s="1"/>
  <c r="CR1112" i="381"/>
  <c r="CP1112" i="381"/>
  <c r="CO1112" i="381"/>
  <c r="CN1112" i="381"/>
  <c r="BT1112" i="381"/>
  <c r="AV1112" i="381"/>
  <c r="AU1112" i="381"/>
  <c r="AT1112" i="381"/>
  <c r="AN1112" i="381"/>
  <c r="AM1112" i="381"/>
  <c r="AL1112" i="381"/>
  <c r="AK1112" i="381"/>
  <c r="AJ1112" i="381"/>
  <c r="AI1112" i="381"/>
  <c r="AH1112" i="381"/>
  <c r="AG1112" i="381"/>
  <c r="AF1112" i="381"/>
  <c r="AE1112" i="381"/>
  <c r="AD1112" i="381"/>
  <c r="AC1112" i="381"/>
  <c r="G1112" i="381"/>
  <c r="DN1112" i="381" s="1"/>
  <c r="EE1112" i="381" s="1"/>
  <c r="EF1112" i="381" s="1"/>
  <c r="E1112" i="381"/>
  <c r="C1112" i="381"/>
  <c r="FV1111" i="381"/>
  <c r="FU1111" i="381"/>
  <c r="FT1111" i="381"/>
  <c r="FS1111" i="381"/>
  <c r="FR1111" i="381"/>
  <c r="FQ1111" i="381"/>
  <c r="EU1111" i="381"/>
  <c r="EC1111" i="381"/>
  <c r="EB1111" i="381"/>
  <c r="EA1111" i="381"/>
  <c r="DZ1111" i="381"/>
  <c r="DY1111" i="381"/>
  <c r="DV1111" i="381"/>
  <c r="DU1111" i="381"/>
  <c r="DT1111" i="381"/>
  <c r="DS1111" i="381"/>
  <c r="DR1111" i="381"/>
  <c r="DQ1111" i="381"/>
  <c r="DA1111" i="381"/>
  <c r="DB1111" i="381" s="1"/>
  <c r="CR1111" i="381"/>
  <c r="CP1111" i="381"/>
  <c r="CO1111" i="381"/>
  <c r="CN1111" i="381"/>
  <c r="BT1111" i="381"/>
  <c r="AV1111" i="381"/>
  <c r="AU1111" i="381"/>
  <c r="AT1111" i="381"/>
  <c r="AN1111" i="381"/>
  <c r="AM1111" i="381"/>
  <c r="AL1111" i="381"/>
  <c r="AK1111" i="381"/>
  <c r="AJ1111" i="381"/>
  <c r="AI1111" i="381"/>
  <c r="AH1111" i="381"/>
  <c r="AG1111" i="381"/>
  <c r="AF1111" i="381"/>
  <c r="AE1111" i="381"/>
  <c r="AD1111" i="381"/>
  <c r="AC1111" i="381"/>
  <c r="G1111" i="381"/>
  <c r="DN1111" i="381" s="1"/>
  <c r="EE1111" i="381" s="1"/>
  <c r="EF1111" i="381" s="1"/>
  <c r="E1111" i="381"/>
  <c r="C1111" i="381"/>
  <c r="CR1110" i="381"/>
  <c r="FV1110" i="381"/>
  <c r="FU1110" i="381"/>
  <c r="FT1110" i="381"/>
  <c r="FS1110" i="381"/>
  <c r="FR1110" i="381"/>
  <c r="FQ1110" i="381"/>
  <c r="EU1110" i="381"/>
  <c r="EC1110" i="381"/>
  <c r="EB1110" i="381"/>
  <c r="EA1110" i="381"/>
  <c r="DZ1110" i="381"/>
  <c r="DY1110" i="381"/>
  <c r="DV1110" i="381"/>
  <c r="DU1110" i="381"/>
  <c r="DT1110" i="381"/>
  <c r="DS1110" i="381"/>
  <c r="DR1110" i="381"/>
  <c r="DQ1110" i="381"/>
  <c r="DA1110" i="381"/>
  <c r="DB1110" i="381" s="1"/>
  <c r="CP1110" i="381"/>
  <c r="CO1110" i="381"/>
  <c r="CN1110" i="381"/>
  <c r="BT1110" i="381"/>
  <c r="AV1110" i="381"/>
  <c r="AU1110" i="381"/>
  <c r="AT1110" i="381"/>
  <c r="AN1110" i="381"/>
  <c r="AM1110" i="381"/>
  <c r="AL1110" i="381"/>
  <c r="AK1110" i="381"/>
  <c r="AJ1110" i="381"/>
  <c r="AI1110" i="381"/>
  <c r="AH1110" i="381"/>
  <c r="AG1110" i="381"/>
  <c r="AF1110" i="381"/>
  <c r="AE1110" i="381"/>
  <c r="AD1110" i="381"/>
  <c r="AC1110" i="381"/>
  <c r="G1110" i="381"/>
  <c r="DN1110" i="381" s="1"/>
  <c r="EE1110" i="381" s="1"/>
  <c r="EF1110" i="381" s="1"/>
  <c r="E1110" i="381"/>
  <c r="C1110" i="381"/>
  <c r="CR1109" i="381"/>
  <c r="CR1108" i="381"/>
  <c r="FV1109" i="381"/>
  <c r="FU1109" i="381"/>
  <c r="FT1109" i="381"/>
  <c r="FS1109" i="381"/>
  <c r="FR1109" i="381"/>
  <c r="FQ1109" i="381"/>
  <c r="EU1109" i="381"/>
  <c r="EE1109" i="381"/>
  <c r="EF1109" i="381" s="1"/>
  <c r="EC1109" i="381"/>
  <c r="EB1109" i="381"/>
  <c r="EA1109" i="381"/>
  <c r="DZ1109" i="381"/>
  <c r="DY1109" i="381"/>
  <c r="DV1109" i="381"/>
  <c r="DU1109" i="381"/>
  <c r="DT1109" i="381"/>
  <c r="DS1109" i="381"/>
  <c r="DR1109" i="381"/>
  <c r="DQ1109" i="381"/>
  <c r="DA1109" i="381"/>
  <c r="DB1109" i="381" s="1"/>
  <c r="CP1109" i="381"/>
  <c r="CO1109" i="381"/>
  <c r="CN1109" i="381"/>
  <c r="BT1109" i="381"/>
  <c r="AV1109" i="381"/>
  <c r="AU1109" i="381"/>
  <c r="AT1109" i="381"/>
  <c r="AN1109" i="381"/>
  <c r="AM1109" i="381"/>
  <c r="AL1109" i="381"/>
  <c r="AK1109" i="381"/>
  <c r="AJ1109" i="381"/>
  <c r="AI1109" i="381"/>
  <c r="AH1109" i="381"/>
  <c r="AG1109" i="381"/>
  <c r="AF1109" i="381"/>
  <c r="AE1109" i="381"/>
  <c r="AD1109" i="381"/>
  <c r="AC1109" i="381"/>
  <c r="G1109" i="381"/>
  <c r="E1109" i="381"/>
  <c r="C1109" i="381"/>
  <c r="FV1108" i="381"/>
  <c r="FU1108" i="381"/>
  <c r="FT1108" i="381"/>
  <c r="FS1108" i="381"/>
  <c r="FR1108" i="381"/>
  <c r="FQ1108" i="381"/>
  <c r="EU1108" i="381"/>
  <c r="EC1108" i="381"/>
  <c r="EB1108" i="381"/>
  <c r="EA1108" i="381"/>
  <c r="DZ1108" i="381"/>
  <c r="DY1108" i="381"/>
  <c r="DV1108" i="381"/>
  <c r="DU1108" i="381"/>
  <c r="DT1108" i="381"/>
  <c r="DS1108" i="381"/>
  <c r="DR1108" i="381"/>
  <c r="DQ1108" i="381"/>
  <c r="DA1108" i="381"/>
  <c r="DB1108" i="381" s="1"/>
  <c r="CP1108" i="381"/>
  <c r="CO1108" i="381"/>
  <c r="CN1108" i="381"/>
  <c r="BT1108" i="381"/>
  <c r="AV1108" i="381"/>
  <c r="AU1108" i="381"/>
  <c r="AT1108" i="381"/>
  <c r="AN1108" i="381"/>
  <c r="AM1108" i="381"/>
  <c r="AL1108" i="381"/>
  <c r="AK1108" i="381"/>
  <c r="AJ1108" i="381"/>
  <c r="AI1108" i="381"/>
  <c r="AH1108" i="381"/>
  <c r="AG1108" i="381"/>
  <c r="AF1108" i="381"/>
  <c r="AE1108" i="381"/>
  <c r="AD1108" i="381"/>
  <c r="AC1108" i="381"/>
  <c r="G1108" i="381"/>
  <c r="DN1108" i="381" s="1"/>
  <c r="EE1108" i="381" s="1"/>
  <c r="EF1108" i="381" s="1"/>
  <c r="E1108" i="381"/>
  <c r="C1108" i="381"/>
  <c r="FV1107" i="381"/>
  <c r="FU1107" i="381"/>
  <c r="FT1107" i="381"/>
  <c r="FS1107" i="381"/>
  <c r="FR1107" i="381"/>
  <c r="FQ1107" i="381"/>
  <c r="EU1107" i="381"/>
  <c r="EC1107" i="381"/>
  <c r="EB1107" i="381"/>
  <c r="EA1107" i="381"/>
  <c r="DZ1107" i="381"/>
  <c r="DY1107" i="381"/>
  <c r="DV1107" i="381"/>
  <c r="DU1107" i="381"/>
  <c r="DT1107" i="381"/>
  <c r="DS1107" i="381"/>
  <c r="DR1107" i="381"/>
  <c r="DQ1107" i="381"/>
  <c r="DN1107" i="381"/>
  <c r="EE1107" i="381" s="1"/>
  <c r="EF1107" i="381" s="1"/>
  <c r="DA1107" i="381"/>
  <c r="DB1107" i="381" s="1"/>
  <c r="CR1107" i="381"/>
  <c r="CP1107" i="381"/>
  <c r="CO1107" i="381"/>
  <c r="CN1107" i="381"/>
  <c r="BT1107" i="381"/>
  <c r="AV1107" i="381"/>
  <c r="AU1107" i="381"/>
  <c r="AT1107" i="381"/>
  <c r="AN1107" i="381"/>
  <c r="AM1107" i="381"/>
  <c r="AL1107" i="381"/>
  <c r="AK1107" i="381"/>
  <c r="AJ1107" i="381"/>
  <c r="AI1107" i="381"/>
  <c r="AH1107" i="381"/>
  <c r="AG1107" i="381"/>
  <c r="AF1107" i="381"/>
  <c r="AE1107" i="381"/>
  <c r="AD1107" i="381"/>
  <c r="AC1107" i="381"/>
  <c r="G1107" i="381"/>
  <c r="E1107" i="381"/>
  <c r="C1107" i="381"/>
  <c r="FV1106" i="381"/>
  <c r="FU1106" i="381"/>
  <c r="FT1106" i="381"/>
  <c r="FS1106" i="381"/>
  <c r="FR1106" i="381"/>
  <c r="FQ1106" i="381"/>
  <c r="EU1106" i="381"/>
  <c r="EC1106" i="381"/>
  <c r="EB1106" i="381"/>
  <c r="EA1106" i="381"/>
  <c r="DZ1106" i="381"/>
  <c r="DY1106" i="381"/>
  <c r="DV1106" i="381"/>
  <c r="DU1106" i="381"/>
  <c r="DT1106" i="381"/>
  <c r="DS1106" i="381"/>
  <c r="DR1106" i="381"/>
  <c r="DQ1106" i="381"/>
  <c r="DN1106" i="381"/>
  <c r="EE1106" i="381" s="1"/>
  <c r="EF1106" i="381" s="1"/>
  <c r="DA1106" i="381"/>
  <c r="DB1106" i="381" s="1"/>
  <c r="CR1106" i="381"/>
  <c r="CP1106" i="381"/>
  <c r="CO1106" i="381"/>
  <c r="CN1106" i="381"/>
  <c r="BT1106" i="381"/>
  <c r="AV1106" i="381"/>
  <c r="AU1106" i="381"/>
  <c r="AT1106" i="381"/>
  <c r="AN1106" i="381"/>
  <c r="AM1106" i="381"/>
  <c r="AL1106" i="381"/>
  <c r="AK1106" i="381"/>
  <c r="AJ1106" i="381"/>
  <c r="AI1106" i="381"/>
  <c r="AH1106" i="381"/>
  <c r="AG1106" i="381"/>
  <c r="AF1106" i="381"/>
  <c r="AE1106" i="381"/>
  <c r="AD1106" i="381"/>
  <c r="AC1106" i="381"/>
  <c r="G1106" i="381"/>
  <c r="E1106" i="381"/>
  <c r="C1106" i="381"/>
  <c r="DN1105" i="381"/>
  <c r="EE1105" i="381" s="1"/>
  <c r="EF1105" i="381" s="1"/>
  <c r="CR1104" i="381"/>
  <c r="CR1103" i="381"/>
  <c r="CR1102" i="381"/>
  <c r="FV1105" i="381"/>
  <c r="FU1105" i="381"/>
  <c r="FT1105" i="381"/>
  <c r="FS1105" i="381"/>
  <c r="FR1105" i="381"/>
  <c r="FQ1105" i="381"/>
  <c r="EU1105" i="381"/>
  <c r="EC1105" i="381"/>
  <c r="ED1105" i="381" s="1"/>
  <c r="EB1105" i="381"/>
  <c r="EA1105" i="381"/>
  <c r="DZ1105" i="381"/>
  <c r="DY1105" i="381"/>
  <c r="DV1105" i="381"/>
  <c r="DU1105" i="381"/>
  <c r="DT1105" i="381"/>
  <c r="DS1105" i="381"/>
  <c r="DR1105" i="381"/>
  <c r="DQ1105" i="381"/>
  <c r="DA1105" i="381"/>
  <c r="DB1105" i="381" s="1"/>
  <c r="CR1105" i="381"/>
  <c r="CP1105" i="381"/>
  <c r="CO1105" i="381"/>
  <c r="CN1105" i="381"/>
  <c r="BT1105" i="381"/>
  <c r="AV1105" i="381"/>
  <c r="AU1105" i="381"/>
  <c r="AT1105" i="381"/>
  <c r="AN1105" i="381"/>
  <c r="AM1105" i="381"/>
  <c r="AL1105" i="381"/>
  <c r="AK1105" i="381"/>
  <c r="AJ1105" i="381"/>
  <c r="AI1105" i="381"/>
  <c r="AH1105" i="381"/>
  <c r="AG1105" i="381"/>
  <c r="AF1105" i="381"/>
  <c r="AE1105" i="381"/>
  <c r="AD1105" i="381"/>
  <c r="AC1105" i="381"/>
  <c r="G1105" i="381"/>
  <c r="E1105" i="381"/>
  <c r="C1105" i="381"/>
  <c r="FV1104" i="381"/>
  <c r="FU1104" i="381"/>
  <c r="FT1104" i="381"/>
  <c r="FS1104" i="381"/>
  <c r="FR1104" i="381"/>
  <c r="FQ1104" i="381"/>
  <c r="EU1104" i="381"/>
  <c r="EE1104" i="381"/>
  <c r="EF1104" i="381" s="1"/>
  <c r="EC1104" i="381"/>
  <c r="ED1104" i="381" s="1"/>
  <c r="EB1104" i="381"/>
  <c r="EA1104" i="381"/>
  <c r="DZ1104" i="381"/>
  <c r="DY1104" i="381"/>
  <c r="DV1104" i="381"/>
  <c r="DU1104" i="381"/>
  <c r="DT1104" i="381"/>
  <c r="DS1104" i="381"/>
  <c r="DR1104" i="381"/>
  <c r="DQ1104" i="381"/>
  <c r="DA1104" i="381"/>
  <c r="DB1104" i="381" s="1"/>
  <c r="CP1104" i="381"/>
  <c r="CO1104" i="381"/>
  <c r="CN1104" i="381"/>
  <c r="BT1104" i="381"/>
  <c r="AV1104" i="381"/>
  <c r="AU1104" i="381"/>
  <c r="AT1104" i="381"/>
  <c r="AN1104" i="381"/>
  <c r="AM1104" i="381"/>
  <c r="AL1104" i="381"/>
  <c r="AK1104" i="381"/>
  <c r="AJ1104" i="381"/>
  <c r="AI1104" i="381"/>
  <c r="AH1104" i="381"/>
  <c r="AG1104" i="381"/>
  <c r="AF1104" i="381"/>
  <c r="AE1104" i="381"/>
  <c r="AD1104" i="381"/>
  <c r="AC1104" i="381"/>
  <c r="G1104" i="381"/>
  <c r="E1104" i="381"/>
  <c r="C1104" i="381"/>
  <c r="FV1103" i="381"/>
  <c r="FU1103" i="381"/>
  <c r="FT1103" i="381"/>
  <c r="FS1103" i="381"/>
  <c r="FR1103" i="381"/>
  <c r="FQ1103" i="381"/>
  <c r="EU1103" i="381"/>
  <c r="EC1103" i="381"/>
  <c r="ED1103" i="381" s="1"/>
  <c r="EB1103" i="381"/>
  <c r="EA1103" i="381"/>
  <c r="DZ1103" i="381"/>
  <c r="DY1103" i="381"/>
  <c r="DV1103" i="381"/>
  <c r="DU1103" i="381"/>
  <c r="DT1103" i="381"/>
  <c r="DS1103" i="381"/>
  <c r="DR1103" i="381"/>
  <c r="DQ1103" i="381"/>
  <c r="EE1103" i="381"/>
  <c r="EF1103" i="381" s="1"/>
  <c r="DA1103" i="381"/>
  <c r="DB1103" i="381" s="1"/>
  <c r="CP1103" i="381"/>
  <c r="CO1103" i="381"/>
  <c r="CN1103" i="381"/>
  <c r="BT1103" i="381"/>
  <c r="AV1103" i="381"/>
  <c r="AU1103" i="381"/>
  <c r="AT1103" i="381"/>
  <c r="AN1103" i="381"/>
  <c r="AM1103" i="381"/>
  <c r="AL1103" i="381"/>
  <c r="AK1103" i="381"/>
  <c r="AJ1103" i="381"/>
  <c r="AI1103" i="381"/>
  <c r="AH1103" i="381"/>
  <c r="AG1103" i="381"/>
  <c r="AF1103" i="381"/>
  <c r="AE1103" i="381"/>
  <c r="AD1103" i="381"/>
  <c r="AC1103" i="381"/>
  <c r="G1103" i="381"/>
  <c r="E1103" i="381"/>
  <c r="C1103" i="381"/>
  <c r="DN1102" i="381"/>
  <c r="FV1102" i="381"/>
  <c r="FU1102" i="381"/>
  <c r="FT1102" i="381"/>
  <c r="FS1102" i="381"/>
  <c r="FR1102" i="381"/>
  <c r="FQ1102" i="381"/>
  <c r="EU1102" i="381"/>
  <c r="EC1102" i="381"/>
  <c r="ED1102" i="381" s="1"/>
  <c r="EB1102" i="381"/>
  <c r="EA1102" i="381"/>
  <c r="DZ1102" i="381"/>
  <c r="DY1102" i="381"/>
  <c r="DV1102" i="381"/>
  <c r="DU1102" i="381"/>
  <c r="DT1102" i="381"/>
  <c r="DS1102" i="381"/>
  <c r="DR1102" i="381"/>
  <c r="DQ1102" i="381"/>
  <c r="DA1102" i="381"/>
  <c r="DB1102" i="381" s="1"/>
  <c r="CP1102" i="381"/>
  <c r="CO1102" i="381"/>
  <c r="CN1102" i="381"/>
  <c r="AV1102" i="381"/>
  <c r="AU1102" i="381"/>
  <c r="AT1102" i="381"/>
  <c r="AN1102" i="381"/>
  <c r="AM1102" i="381"/>
  <c r="AL1102" i="381"/>
  <c r="AK1102" i="381"/>
  <c r="AJ1102" i="381"/>
  <c r="AI1102" i="381"/>
  <c r="AH1102" i="381"/>
  <c r="AG1102" i="381"/>
  <c r="AF1102" i="381"/>
  <c r="AE1102" i="381"/>
  <c r="AD1102" i="381"/>
  <c r="AC1102" i="381"/>
  <c r="G1102" i="381"/>
  <c r="E1102" i="381"/>
  <c r="C1102" i="381"/>
  <c r="FV1101" i="381"/>
  <c r="FU1101" i="381"/>
  <c r="FT1101" i="381"/>
  <c r="FS1101" i="381"/>
  <c r="FR1101" i="381"/>
  <c r="FQ1101" i="381"/>
  <c r="EU1101" i="381"/>
  <c r="EE1101" i="381"/>
  <c r="EF1101" i="381" s="1"/>
  <c r="EC1101" i="381"/>
  <c r="EB1101" i="381"/>
  <c r="EA1101" i="381"/>
  <c r="DZ1101" i="381"/>
  <c r="DY1101" i="381"/>
  <c r="DV1101" i="381"/>
  <c r="DU1101" i="381"/>
  <c r="DT1101" i="381"/>
  <c r="DS1101" i="381"/>
  <c r="DR1101" i="381"/>
  <c r="DQ1101" i="381"/>
  <c r="DA1101" i="381"/>
  <c r="DB1101" i="381" s="1"/>
  <c r="CR1101" i="381"/>
  <c r="CP1101" i="381"/>
  <c r="CO1101" i="381"/>
  <c r="CN1101" i="381"/>
  <c r="BT1101" i="381"/>
  <c r="AV1101" i="381"/>
  <c r="AU1101" i="381"/>
  <c r="AT1101" i="381"/>
  <c r="AN1101" i="381"/>
  <c r="AM1101" i="381"/>
  <c r="AL1101" i="381"/>
  <c r="AK1101" i="381"/>
  <c r="AJ1101" i="381"/>
  <c r="AI1101" i="381"/>
  <c r="AH1101" i="381"/>
  <c r="AG1101" i="381"/>
  <c r="AF1101" i="381"/>
  <c r="AE1101" i="381"/>
  <c r="AD1101" i="381"/>
  <c r="AC1101" i="381"/>
  <c r="E1101" i="381"/>
  <c r="FV1100" i="381"/>
  <c r="FU1100" i="381"/>
  <c r="FT1100" i="381"/>
  <c r="FS1100" i="381"/>
  <c r="FR1100" i="381"/>
  <c r="FQ1100" i="381"/>
  <c r="EU1100" i="381"/>
  <c r="EE1100" i="381"/>
  <c r="EF1100" i="381" s="1"/>
  <c r="EC1100" i="381"/>
  <c r="ED1100" i="381" s="1"/>
  <c r="EB1100" i="381"/>
  <c r="EA1100" i="381"/>
  <c r="DZ1100" i="381"/>
  <c r="DY1100" i="381"/>
  <c r="DV1100" i="381"/>
  <c r="DU1100" i="381"/>
  <c r="DT1100" i="381"/>
  <c r="DS1100" i="381"/>
  <c r="DR1100" i="381"/>
  <c r="DQ1100" i="381"/>
  <c r="DA1100" i="381"/>
  <c r="DB1100" i="381" s="1"/>
  <c r="CR1100" i="381"/>
  <c r="CP1100" i="381"/>
  <c r="CO1100" i="381"/>
  <c r="CN1100" i="381"/>
  <c r="BT1100" i="381"/>
  <c r="AV1100" i="381"/>
  <c r="AU1100" i="381"/>
  <c r="AT1100" i="381"/>
  <c r="AN1100" i="381"/>
  <c r="AM1100" i="381"/>
  <c r="AL1100" i="381"/>
  <c r="AK1100" i="381"/>
  <c r="AJ1100" i="381"/>
  <c r="AI1100" i="381"/>
  <c r="AH1100" i="381"/>
  <c r="AG1100" i="381"/>
  <c r="AF1100" i="381"/>
  <c r="AE1100" i="381"/>
  <c r="AD1100" i="381"/>
  <c r="AC1100" i="381"/>
  <c r="C1100" i="381"/>
  <c r="FV1099" i="381"/>
  <c r="FU1099" i="381"/>
  <c r="FT1099" i="381"/>
  <c r="FS1099" i="381"/>
  <c r="FR1099" i="381"/>
  <c r="FQ1099" i="381"/>
  <c r="EE1099" i="381"/>
  <c r="EC1099" i="381"/>
  <c r="EB1099" i="381"/>
  <c r="EA1099" i="381"/>
  <c r="DZ1099" i="381"/>
  <c r="DY1099" i="381"/>
  <c r="DV1099" i="381"/>
  <c r="DU1099" i="381"/>
  <c r="DT1099" i="381"/>
  <c r="DS1099" i="381"/>
  <c r="DR1099" i="381"/>
  <c r="DQ1099" i="381"/>
  <c r="DA1099" i="381"/>
  <c r="CR1099" i="381"/>
  <c r="CP1099" i="381"/>
  <c r="CO1099" i="381"/>
  <c r="CN1099" i="381"/>
  <c r="AV1099" i="381"/>
  <c r="AU1099" i="381"/>
  <c r="AT1099" i="381"/>
  <c r="AN1099" i="381"/>
  <c r="AM1099" i="381"/>
  <c r="AL1099" i="381"/>
  <c r="AK1099" i="381"/>
  <c r="AJ1099" i="381"/>
  <c r="AI1099" i="381"/>
  <c r="AH1099" i="381"/>
  <c r="AG1099" i="381"/>
  <c r="AF1099" i="381"/>
  <c r="AE1099" i="381"/>
  <c r="AD1099" i="381"/>
  <c r="AC1099" i="381"/>
  <c r="FJ1096" i="381"/>
  <c r="EC1096" i="381"/>
  <c r="EF1095" i="381"/>
  <c r="FJ1095" i="381"/>
  <c r="EK1095" i="381"/>
  <c r="DF1095" i="381"/>
  <c r="FR1095" i="381" s="1"/>
  <c r="AT1096" i="381"/>
  <c r="FV1096" i="381"/>
  <c r="FU1096" i="381"/>
  <c r="FT1096" i="381"/>
  <c r="FS1096" i="381"/>
  <c r="FR1096" i="381"/>
  <c r="EU1096" i="381"/>
  <c r="EF1096" i="381"/>
  <c r="EB1096" i="381"/>
  <c r="EA1096" i="381"/>
  <c r="DZ1096" i="381"/>
  <c r="DY1096" i="381"/>
  <c r="DV1096" i="381"/>
  <c r="DU1096" i="381"/>
  <c r="DT1096" i="381"/>
  <c r="DS1096" i="381"/>
  <c r="DR1096" i="381"/>
  <c r="DQ1096" i="381"/>
  <c r="FQ1096" i="381"/>
  <c r="DA1096" i="381"/>
  <c r="DB1096" i="381" s="1"/>
  <c r="CR1096" i="381"/>
  <c r="CP1096" i="381"/>
  <c r="CO1096" i="381"/>
  <c r="CN1096" i="381"/>
  <c r="BT1096" i="381"/>
  <c r="AV1096" i="381"/>
  <c r="AU1096" i="381"/>
  <c r="AN1096" i="381"/>
  <c r="AM1096" i="381"/>
  <c r="AL1096" i="381"/>
  <c r="AK1096" i="381"/>
  <c r="AJ1096" i="381"/>
  <c r="AI1096" i="381"/>
  <c r="AH1096" i="381"/>
  <c r="AG1096" i="381"/>
  <c r="AF1096" i="381"/>
  <c r="AE1096" i="381"/>
  <c r="AD1096" i="381"/>
  <c r="AC1096" i="381"/>
  <c r="E1096" i="381"/>
  <c r="FV1095" i="381"/>
  <c r="FU1095" i="381"/>
  <c r="FT1095" i="381"/>
  <c r="FS1095" i="381"/>
  <c r="FQ1095" i="381"/>
  <c r="EU1095" i="381"/>
  <c r="EC1095" i="381"/>
  <c r="ED1095" i="381" s="1"/>
  <c r="EB1095" i="381"/>
  <c r="EA1095" i="381"/>
  <c r="DZ1095" i="381"/>
  <c r="DY1095" i="381"/>
  <c r="DV1095" i="381"/>
  <c r="DU1095" i="381"/>
  <c r="DT1095" i="381"/>
  <c r="DS1095" i="381"/>
  <c r="DR1095" i="381"/>
  <c r="DQ1095" i="381"/>
  <c r="DA1095" i="381"/>
  <c r="DB1095" i="381" s="1"/>
  <c r="CR1095" i="381"/>
  <c r="CP1095" i="381"/>
  <c r="CO1095" i="381"/>
  <c r="CN1095" i="381"/>
  <c r="BT1095" i="381"/>
  <c r="AV1095" i="381"/>
  <c r="AU1095" i="381"/>
  <c r="AN1095" i="381"/>
  <c r="AM1095" i="381"/>
  <c r="AL1095" i="381"/>
  <c r="AK1095" i="381"/>
  <c r="AJ1095" i="381"/>
  <c r="AI1095" i="381"/>
  <c r="AH1095" i="381"/>
  <c r="AG1095" i="381"/>
  <c r="AF1095" i="381"/>
  <c r="AE1095" i="381"/>
  <c r="AD1095" i="381"/>
  <c r="AC1095" i="381"/>
  <c r="G1095" i="381"/>
  <c r="AT1095" i="381" s="1"/>
  <c r="E1095" i="381"/>
  <c r="C1095" i="381"/>
  <c r="AV1094" i="381"/>
  <c r="AU1094" i="381"/>
  <c r="AT1094" i="381"/>
  <c r="C1094" i="381"/>
  <c r="FI1051" i="381"/>
  <c r="W151" i="372" s="1"/>
  <c r="EC1085" i="381"/>
  <c r="ED1085" i="381" s="1"/>
  <c r="DE1085" i="381"/>
  <c r="FV1085" i="381"/>
  <c r="FU1085" i="381"/>
  <c r="FT1085" i="381"/>
  <c r="FS1085" i="381"/>
  <c r="FR1085" i="381"/>
  <c r="EU1085" i="381"/>
  <c r="EK1085" i="381"/>
  <c r="EF1085" i="381"/>
  <c r="EB1085" i="381"/>
  <c r="EA1085" i="381"/>
  <c r="DZ1085" i="381"/>
  <c r="DY1085" i="381"/>
  <c r="DV1085" i="381"/>
  <c r="DU1085" i="381"/>
  <c r="DT1085" i="381"/>
  <c r="DS1085" i="381"/>
  <c r="DR1085" i="381"/>
  <c r="DQ1085" i="381"/>
  <c r="DA1085" i="381"/>
  <c r="DB1085" i="381" s="1"/>
  <c r="CR1085" i="381"/>
  <c r="CP1085" i="381"/>
  <c r="CO1085" i="381"/>
  <c r="CN1085" i="381"/>
  <c r="BT1085" i="381"/>
  <c r="AV1085" i="381"/>
  <c r="AU1085" i="381"/>
  <c r="AT1085" i="381"/>
  <c r="AN1085" i="381"/>
  <c r="AM1085" i="381"/>
  <c r="AL1085" i="381"/>
  <c r="AK1085" i="381"/>
  <c r="AJ1085" i="381"/>
  <c r="AI1085" i="381"/>
  <c r="AH1085" i="381"/>
  <c r="AG1085" i="381"/>
  <c r="AF1085" i="381"/>
  <c r="AE1085" i="381"/>
  <c r="AD1085" i="381"/>
  <c r="AC1085" i="381"/>
  <c r="G1085" i="381"/>
  <c r="DM1085" i="381" s="1"/>
  <c r="E1085" i="381"/>
  <c r="C1085" i="381"/>
  <c r="EK1084" i="381"/>
  <c r="EF1084" i="381"/>
  <c r="FV1084" i="381"/>
  <c r="FU1084" i="381"/>
  <c r="FT1084" i="381"/>
  <c r="FS1084" i="381"/>
  <c r="FQ1084" i="381"/>
  <c r="EU1084" i="381"/>
  <c r="EC1084" i="381"/>
  <c r="ED1084" i="381" s="1"/>
  <c r="EB1084" i="381"/>
  <c r="EA1084" i="381"/>
  <c r="DZ1084" i="381"/>
  <c r="DY1084" i="381"/>
  <c r="DV1084" i="381"/>
  <c r="DU1084" i="381"/>
  <c r="DT1084" i="381"/>
  <c r="DS1084" i="381"/>
  <c r="DR1084" i="381"/>
  <c r="DQ1084" i="381"/>
  <c r="FR1084" i="381"/>
  <c r="DA1084" i="381"/>
  <c r="DB1084" i="381" s="1"/>
  <c r="CR1084" i="381"/>
  <c r="CP1084" i="381"/>
  <c r="CO1084" i="381"/>
  <c r="CN1084" i="381"/>
  <c r="BT1084" i="381"/>
  <c r="AV1084" i="381"/>
  <c r="AU1084" i="381"/>
  <c r="AT1084" i="381"/>
  <c r="AN1084" i="381"/>
  <c r="AM1084" i="381"/>
  <c r="AL1084" i="381"/>
  <c r="AK1084" i="381"/>
  <c r="AJ1084" i="381"/>
  <c r="AI1084" i="381"/>
  <c r="AH1084" i="381"/>
  <c r="AG1084" i="381"/>
  <c r="AF1084" i="381"/>
  <c r="AE1084" i="381"/>
  <c r="AD1084" i="381"/>
  <c r="AC1084" i="381"/>
  <c r="G1084" i="381"/>
  <c r="DM1084" i="381" s="1"/>
  <c r="E1084" i="381"/>
  <c r="C1084" i="381"/>
  <c r="EK1083" i="381"/>
  <c r="DF1083" i="381"/>
  <c r="FR1083" i="381" s="1"/>
  <c r="FV1083" i="381"/>
  <c r="FU1083" i="381"/>
  <c r="FT1083" i="381"/>
  <c r="FS1083" i="381"/>
  <c r="FQ1083" i="381"/>
  <c r="EU1083" i="381"/>
  <c r="EJ1083" i="381"/>
  <c r="EF1083" i="381"/>
  <c r="EC1083" i="381"/>
  <c r="ED1083" i="381" s="1"/>
  <c r="EB1083" i="381"/>
  <c r="EA1083" i="381"/>
  <c r="DZ1083" i="381"/>
  <c r="DY1083" i="381"/>
  <c r="DV1083" i="381"/>
  <c r="DU1083" i="381"/>
  <c r="DT1083" i="381"/>
  <c r="DS1083" i="381"/>
  <c r="DR1083" i="381"/>
  <c r="DQ1083" i="381"/>
  <c r="DA1083" i="381"/>
  <c r="DB1083" i="381" s="1"/>
  <c r="CR1083" i="381"/>
  <c r="CP1083" i="381"/>
  <c r="CO1083" i="381"/>
  <c r="CN1083" i="381"/>
  <c r="BT1083" i="381"/>
  <c r="AV1083" i="381"/>
  <c r="AU1083" i="381"/>
  <c r="AN1083" i="381"/>
  <c r="AM1083" i="381"/>
  <c r="AL1083" i="381"/>
  <c r="AK1083" i="381"/>
  <c r="AJ1083" i="381"/>
  <c r="AI1083" i="381"/>
  <c r="AH1083" i="381"/>
  <c r="AG1083" i="381"/>
  <c r="AF1083" i="381"/>
  <c r="AE1083" i="381"/>
  <c r="AD1083" i="381"/>
  <c r="AC1083" i="381"/>
  <c r="G1083" i="381"/>
  <c r="AT1083" i="381" s="1"/>
  <c r="E1083" i="381"/>
  <c r="C1083" i="381"/>
  <c r="AV1082" i="381"/>
  <c r="AU1082" i="381"/>
  <c r="AT1082" i="381"/>
  <c r="C1082" i="381"/>
  <c r="EK1064" i="381"/>
  <c r="FV1081" i="381"/>
  <c r="FU1081" i="381"/>
  <c r="FT1081" i="381"/>
  <c r="FS1081" i="381"/>
  <c r="FR1081" i="381"/>
  <c r="FQ1081" i="381"/>
  <c r="EE1081" i="381"/>
  <c r="EF1081" i="381" s="1"/>
  <c r="EC1081" i="381"/>
  <c r="EB1081" i="381"/>
  <c r="EA1081" i="381"/>
  <c r="DZ1081" i="381"/>
  <c r="DY1081" i="381"/>
  <c r="DV1081" i="381"/>
  <c r="DU1081" i="381"/>
  <c r="DT1081" i="381"/>
  <c r="DS1081" i="381"/>
  <c r="DR1081" i="381"/>
  <c r="DQ1081" i="381"/>
  <c r="DA1081" i="381"/>
  <c r="DB1081" i="381" s="1"/>
  <c r="CR1081" i="381"/>
  <c r="CP1081" i="381"/>
  <c r="CO1081" i="381"/>
  <c r="CN1081" i="381"/>
  <c r="AV1081" i="381"/>
  <c r="AU1081" i="381"/>
  <c r="AT1081" i="381"/>
  <c r="AN1081" i="381"/>
  <c r="AM1081" i="381"/>
  <c r="AL1081" i="381"/>
  <c r="AK1081" i="381"/>
  <c r="AJ1081" i="381"/>
  <c r="AI1081" i="381"/>
  <c r="AH1081" i="381"/>
  <c r="AG1081" i="381"/>
  <c r="AF1081" i="381"/>
  <c r="AE1081" i="381"/>
  <c r="AD1081" i="381"/>
  <c r="AC1081" i="381"/>
  <c r="C1081" i="381"/>
  <c r="EK1080" i="381"/>
  <c r="DI1080" i="381"/>
  <c r="FV1080" i="381"/>
  <c r="FT1080" i="381"/>
  <c r="FS1080" i="381"/>
  <c r="FR1080" i="381"/>
  <c r="FQ1080" i="381"/>
  <c r="EU1080" i="381"/>
  <c r="EC1080" i="381"/>
  <c r="EB1080" i="381"/>
  <c r="DZ1080" i="381"/>
  <c r="DY1080" i="381"/>
  <c r="DV1080" i="381"/>
  <c r="DU1080" i="381"/>
  <c r="DT1080" i="381"/>
  <c r="DS1080" i="381"/>
  <c r="DR1080" i="381"/>
  <c r="DQ1080" i="381"/>
  <c r="DA1080" i="381"/>
  <c r="DB1080" i="381" s="1"/>
  <c r="CR1080" i="381"/>
  <c r="CP1080" i="381"/>
  <c r="CO1080" i="381"/>
  <c r="CN1080" i="381"/>
  <c r="BT1080" i="381"/>
  <c r="AU1080" i="381"/>
  <c r="AT1080" i="381"/>
  <c r="AN1080" i="381"/>
  <c r="AM1080" i="381"/>
  <c r="AL1080" i="381"/>
  <c r="AK1080" i="381"/>
  <c r="AJ1080" i="381"/>
  <c r="AI1080" i="381"/>
  <c r="AH1080" i="381"/>
  <c r="AG1080" i="381"/>
  <c r="AF1080" i="381"/>
  <c r="AE1080" i="381"/>
  <c r="AD1080" i="381"/>
  <c r="AC1080" i="381"/>
  <c r="G1080" i="381"/>
  <c r="AR1080" i="381" s="1"/>
  <c r="C1080" i="381"/>
  <c r="FV1079" i="381"/>
  <c r="FU1079" i="381"/>
  <c r="FT1079" i="381"/>
  <c r="FS1079" i="381"/>
  <c r="FR1079" i="381"/>
  <c r="FQ1079" i="381"/>
  <c r="EU1079" i="381"/>
  <c r="EC1079" i="381"/>
  <c r="EB1079" i="381"/>
  <c r="EA1079" i="381"/>
  <c r="DZ1079" i="381"/>
  <c r="DY1079" i="381"/>
  <c r="DV1079" i="381"/>
  <c r="DU1079" i="381"/>
  <c r="DT1079" i="381"/>
  <c r="DS1079" i="381"/>
  <c r="DR1079" i="381"/>
  <c r="DQ1079" i="381"/>
  <c r="DA1079" i="381"/>
  <c r="DB1079" i="381" s="1"/>
  <c r="CR1079" i="381"/>
  <c r="CP1079" i="381"/>
  <c r="CO1079" i="381"/>
  <c r="CN1079" i="381"/>
  <c r="BT1079" i="381"/>
  <c r="AU1079" i="381"/>
  <c r="AT1079" i="381"/>
  <c r="AN1079" i="381"/>
  <c r="AM1079" i="381"/>
  <c r="AL1079" i="381"/>
  <c r="AK1079" i="381"/>
  <c r="AJ1079" i="381"/>
  <c r="AI1079" i="381"/>
  <c r="AH1079" i="381"/>
  <c r="AG1079" i="381"/>
  <c r="AF1079" i="381"/>
  <c r="AE1079" i="381"/>
  <c r="AD1079" i="381"/>
  <c r="AC1079" i="381"/>
  <c r="G1079" i="381"/>
  <c r="AR1079" i="381" s="1"/>
  <c r="E1079" i="381"/>
  <c r="C1079" i="381"/>
  <c r="CR1078" i="381"/>
  <c r="FV1078" i="381"/>
  <c r="FU1078" i="381"/>
  <c r="FT1078" i="381"/>
  <c r="FS1078" i="381"/>
  <c r="FR1078" i="381"/>
  <c r="FQ1078" i="381"/>
  <c r="EU1078" i="381"/>
  <c r="EC1078" i="381"/>
  <c r="EB1078" i="381"/>
  <c r="EA1078" i="381"/>
  <c r="DZ1078" i="381"/>
  <c r="DY1078" i="381"/>
  <c r="DV1078" i="381"/>
  <c r="DU1078" i="381"/>
  <c r="DT1078" i="381"/>
  <c r="DS1078" i="381"/>
  <c r="DR1078" i="381"/>
  <c r="DQ1078" i="381"/>
  <c r="DA1078" i="381"/>
  <c r="DB1078" i="381" s="1"/>
  <c r="CP1078" i="381"/>
  <c r="CO1078" i="381"/>
  <c r="CN1078" i="381"/>
  <c r="BT1078" i="381"/>
  <c r="AU1078" i="381"/>
  <c r="AT1078" i="381"/>
  <c r="AN1078" i="381"/>
  <c r="AM1078" i="381"/>
  <c r="AL1078" i="381"/>
  <c r="AK1078" i="381"/>
  <c r="AJ1078" i="381"/>
  <c r="AI1078" i="381"/>
  <c r="AH1078" i="381"/>
  <c r="AG1078" i="381"/>
  <c r="AF1078" i="381"/>
  <c r="AE1078" i="381"/>
  <c r="AD1078" i="381"/>
  <c r="AC1078" i="381"/>
  <c r="G1078" i="381"/>
  <c r="E1078" i="381"/>
  <c r="C1078" i="381"/>
  <c r="FV1077" i="381"/>
  <c r="FU1077" i="381"/>
  <c r="FT1077" i="381"/>
  <c r="FS1077" i="381"/>
  <c r="FR1077" i="381"/>
  <c r="FQ1077" i="381"/>
  <c r="EU1077" i="381"/>
  <c r="EE1077" i="381"/>
  <c r="EF1077" i="381" s="1"/>
  <c r="EC1077" i="381"/>
  <c r="EB1077" i="381"/>
  <c r="EA1077" i="381"/>
  <c r="DZ1077" i="381"/>
  <c r="DY1077" i="381"/>
  <c r="DV1077" i="381"/>
  <c r="DU1077" i="381"/>
  <c r="DT1077" i="381"/>
  <c r="DS1077" i="381"/>
  <c r="DR1077" i="381"/>
  <c r="DQ1077" i="381"/>
  <c r="DA1077" i="381"/>
  <c r="DB1077" i="381" s="1"/>
  <c r="CR1077" i="381"/>
  <c r="CP1077" i="381"/>
  <c r="CO1077" i="381"/>
  <c r="CN1077" i="381"/>
  <c r="BT1077" i="381"/>
  <c r="AV1077" i="381"/>
  <c r="AU1077" i="381"/>
  <c r="AT1077" i="381"/>
  <c r="AN1077" i="381"/>
  <c r="AM1077" i="381"/>
  <c r="AL1077" i="381"/>
  <c r="AK1077" i="381"/>
  <c r="AJ1077" i="381"/>
  <c r="AI1077" i="381"/>
  <c r="AH1077" i="381"/>
  <c r="AG1077" i="381"/>
  <c r="AF1077" i="381"/>
  <c r="AE1077" i="381"/>
  <c r="AD1077" i="381"/>
  <c r="AC1077" i="381"/>
  <c r="FV1076" i="381"/>
  <c r="FU1076" i="381"/>
  <c r="FT1076" i="381"/>
  <c r="FS1076" i="381"/>
  <c r="FR1076" i="381"/>
  <c r="FQ1076" i="381"/>
  <c r="EU1076" i="381"/>
  <c r="EC1076" i="381"/>
  <c r="EB1076" i="381"/>
  <c r="EA1076" i="381"/>
  <c r="DZ1076" i="381"/>
  <c r="DY1076" i="381"/>
  <c r="DV1076" i="381"/>
  <c r="DU1076" i="381"/>
  <c r="DT1076" i="381"/>
  <c r="DS1076" i="381"/>
  <c r="DR1076" i="381"/>
  <c r="DQ1076" i="381"/>
  <c r="DA1076" i="381"/>
  <c r="DB1076" i="381" s="1"/>
  <c r="CP1076" i="381"/>
  <c r="CO1076" i="381"/>
  <c r="CN1076" i="381"/>
  <c r="BT1076" i="381"/>
  <c r="AU1076" i="381"/>
  <c r="AT1076" i="381"/>
  <c r="AN1076" i="381"/>
  <c r="AM1076" i="381"/>
  <c r="AL1076" i="381"/>
  <c r="AK1076" i="381"/>
  <c r="AJ1076" i="381"/>
  <c r="AI1076" i="381"/>
  <c r="AH1076" i="381"/>
  <c r="AG1076" i="381"/>
  <c r="AF1076" i="381"/>
  <c r="AE1076" i="381"/>
  <c r="AD1076" i="381"/>
  <c r="AC1076" i="381"/>
  <c r="G1076" i="381"/>
  <c r="DN1076" i="381" s="1"/>
  <c r="EE1076" i="381" s="1"/>
  <c r="EF1076" i="381" s="1"/>
  <c r="E1076" i="381"/>
  <c r="FV1075" i="381"/>
  <c r="FU1075" i="381"/>
  <c r="FT1075" i="381"/>
  <c r="FS1075" i="381"/>
  <c r="FR1075" i="381"/>
  <c r="FQ1075" i="381"/>
  <c r="EU1075" i="381"/>
  <c r="EC1075" i="381"/>
  <c r="EB1075" i="381"/>
  <c r="EA1075" i="381"/>
  <c r="DZ1075" i="381"/>
  <c r="DY1075" i="381"/>
  <c r="DV1075" i="381"/>
  <c r="DU1075" i="381"/>
  <c r="DT1075" i="381"/>
  <c r="DS1075" i="381"/>
  <c r="DR1075" i="381"/>
  <c r="DQ1075" i="381"/>
  <c r="DA1075" i="381"/>
  <c r="DB1075" i="381" s="1"/>
  <c r="CR1075" i="381"/>
  <c r="CP1075" i="381"/>
  <c r="CO1075" i="381"/>
  <c r="CN1075" i="381"/>
  <c r="BT1075" i="381"/>
  <c r="AU1075" i="381"/>
  <c r="AT1075" i="381"/>
  <c r="AV1075" i="381"/>
  <c r="AN1075" i="381"/>
  <c r="AM1075" i="381"/>
  <c r="AL1075" i="381"/>
  <c r="AK1075" i="381"/>
  <c r="AJ1075" i="381"/>
  <c r="AI1075" i="381"/>
  <c r="AH1075" i="381"/>
  <c r="AG1075" i="381"/>
  <c r="AF1075" i="381"/>
  <c r="AE1075" i="381"/>
  <c r="AD1075" i="381"/>
  <c r="AC1075" i="381"/>
  <c r="G1075" i="381"/>
  <c r="FN1075" i="381" s="1"/>
  <c r="E1075" i="381"/>
  <c r="C1075" i="381"/>
  <c r="FV1074" i="381"/>
  <c r="FU1074" i="381"/>
  <c r="FT1074" i="381"/>
  <c r="FS1074" i="381"/>
  <c r="FR1074" i="381"/>
  <c r="FQ1074" i="381"/>
  <c r="EU1074" i="381"/>
  <c r="EC1074" i="381"/>
  <c r="ED1074" i="381" s="1"/>
  <c r="EB1074" i="381"/>
  <c r="EA1074" i="381"/>
  <c r="DZ1074" i="381"/>
  <c r="DY1074" i="381"/>
  <c r="DV1074" i="381"/>
  <c r="DU1074" i="381"/>
  <c r="DT1074" i="381"/>
  <c r="DS1074" i="381"/>
  <c r="DR1074" i="381"/>
  <c r="DQ1074" i="381"/>
  <c r="DA1074" i="381"/>
  <c r="DB1074" i="381" s="1"/>
  <c r="CR1074" i="381"/>
  <c r="CP1074" i="381"/>
  <c r="CO1074" i="381"/>
  <c r="CN1074" i="381"/>
  <c r="BT1074" i="381"/>
  <c r="AU1074" i="381"/>
  <c r="AT1074" i="381"/>
  <c r="AN1074" i="381"/>
  <c r="AM1074" i="381"/>
  <c r="AL1074" i="381"/>
  <c r="AK1074" i="381"/>
  <c r="AJ1074" i="381"/>
  <c r="AI1074" i="381"/>
  <c r="AH1074" i="381"/>
  <c r="AG1074" i="381"/>
  <c r="AF1074" i="381"/>
  <c r="AE1074" i="381"/>
  <c r="AD1074" i="381"/>
  <c r="AC1074" i="381"/>
  <c r="G1074" i="381"/>
  <c r="DN1074" i="381" s="1"/>
  <c r="E1074" i="381"/>
  <c r="C1074" i="381"/>
  <c r="EJ1073" i="381"/>
  <c r="EK1073" i="381"/>
  <c r="CR1073" i="381"/>
  <c r="FV1073" i="381"/>
  <c r="FU1073" i="381"/>
  <c r="FT1073" i="381"/>
  <c r="FS1073" i="381"/>
  <c r="FR1073" i="381"/>
  <c r="FQ1073" i="381"/>
  <c r="EU1073" i="381"/>
  <c r="EC1073" i="381"/>
  <c r="EB1073" i="381"/>
  <c r="EA1073" i="381"/>
  <c r="DZ1073" i="381"/>
  <c r="DY1073" i="381"/>
  <c r="DV1073" i="381"/>
  <c r="DU1073" i="381"/>
  <c r="DT1073" i="381"/>
  <c r="DS1073" i="381"/>
  <c r="DR1073" i="381"/>
  <c r="DQ1073" i="381"/>
  <c r="DA1073" i="381"/>
  <c r="DB1073" i="381" s="1"/>
  <c r="CP1073" i="381"/>
  <c r="CO1073" i="381"/>
  <c r="CN1073" i="381"/>
  <c r="BT1073" i="381"/>
  <c r="AU1073" i="381"/>
  <c r="AT1073" i="381"/>
  <c r="AN1073" i="381"/>
  <c r="AM1073" i="381"/>
  <c r="AL1073" i="381"/>
  <c r="AK1073" i="381"/>
  <c r="AJ1073" i="381"/>
  <c r="AI1073" i="381"/>
  <c r="AH1073" i="381"/>
  <c r="AG1073" i="381"/>
  <c r="AF1073" i="381"/>
  <c r="AE1073" i="381"/>
  <c r="AD1073" i="381"/>
  <c r="AC1073" i="381"/>
  <c r="G1073" i="381"/>
  <c r="DN1073" i="381" s="1"/>
  <c r="E1073" i="381"/>
  <c r="C1073" i="381"/>
  <c r="EK1068" i="381"/>
  <c r="FV1068" i="381"/>
  <c r="FU1068" i="381"/>
  <c r="FT1068" i="381"/>
  <c r="FS1068" i="381"/>
  <c r="FR1068" i="381"/>
  <c r="FQ1068" i="381"/>
  <c r="EU1068" i="381"/>
  <c r="EC1068" i="381"/>
  <c r="ED1068" i="381" s="1"/>
  <c r="EB1068" i="381"/>
  <c r="EA1068" i="381"/>
  <c r="DZ1068" i="381"/>
  <c r="DY1068" i="381"/>
  <c r="DV1068" i="381"/>
  <c r="DU1068" i="381"/>
  <c r="DT1068" i="381"/>
  <c r="DS1068" i="381"/>
  <c r="DR1068" i="381"/>
  <c r="DQ1068" i="381"/>
  <c r="DA1068" i="381"/>
  <c r="DB1068" i="381" s="1"/>
  <c r="CR1068" i="381"/>
  <c r="CP1068" i="381"/>
  <c r="CO1068" i="381"/>
  <c r="CN1068" i="381"/>
  <c r="BT1068" i="381"/>
  <c r="AU1068" i="381"/>
  <c r="AT1068" i="381"/>
  <c r="AN1068" i="381"/>
  <c r="AM1068" i="381"/>
  <c r="AL1068" i="381"/>
  <c r="AK1068" i="381"/>
  <c r="AJ1068" i="381"/>
  <c r="AI1068" i="381"/>
  <c r="AH1068" i="381"/>
  <c r="AG1068" i="381"/>
  <c r="AF1068" i="381"/>
  <c r="AE1068" i="381"/>
  <c r="AD1068" i="381"/>
  <c r="AC1068" i="381"/>
  <c r="G1068" i="381"/>
  <c r="DN1068" i="381" s="1"/>
  <c r="E1068" i="381"/>
  <c r="C1068" i="381"/>
  <c r="FV1067" i="381"/>
  <c r="FU1067" i="381"/>
  <c r="FT1067" i="381"/>
  <c r="FS1067" i="381"/>
  <c r="FR1067" i="381"/>
  <c r="FQ1067" i="381"/>
  <c r="EU1067" i="381"/>
  <c r="EC1067" i="381"/>
  <c r="ED1067" i="381" s="1"/>
  <c r="EB1067" i="381"/>
  <c r="EA1067" i="381"/>
  <c r="DZ1067" i="381"/>
  <c r="DY1067" i="381"/>
  <c r="DV1067" i="381"/>
  <c r="DU1067" i="381"/>
  <c r="DT1067" i="381"/>
  <c r="DS1067" i="381"/>
  <c r="DR1067" i="381"/>
  <c r="DQ1067" i="381"/>
  <c r="DA1067" i="381"/>
  <c r="DB1067" i="381" s="1"/>
  <c r="CR1067" i="381"/>
  <c r="CP1067" i="381"/>
  <c r="CO1067" i="381"/>
  <c r="CN1067" i="381"/>
  <c r="BT1067" i="381"/>
  <c r="AU1067" i="381"/>
  <c r="AT1067" i="381"/>
  <c r="AN1067" i="381"/>
  <c r="AM1067" i="381"/>
  <c r="AL1067" i="381"/>
  <c r="AK1067" i="381"/>
  <c r="AJ1067" i="381"/>
  <c r="AI1067" i="381"/>
  <c r="AH1067" i="381"/>
  <c r="AG1067" i="381"/>
  <c r="AF1067" i="381"/>
  <c r="AE1067" i="381"/>
  <c r="AD1067" i="381"/>
  <c r="AC1067" i="381"/>
  <c r="G1067" i="381"/>
  <c r="DN1067" i="381" s="1"/>
  <c r="E1067" i="381"/>
  <c r="C1067" i="381"/>
  <c r="FV1066" i="381"/>
  <c r="FU1066" i="381"/>
  <c r="FT1066" i="381"/>
  <c r="FS1066" i="381"/>
  <c r="FR1066" i="381"/>
  <c r="FQ1066" i="381"/>
  <c r="EU1066" i="381"/>
  <c r="EC1066" i="381"/>
  <c r="EB1066" i="381"/>
  <c r="EA1066" i="381"/>
  <c r="DZ1066" i="381"/>
  <c r="DY1066" i="381"/>
  <c r="DV1066" i="381"/>
  <c r="DU1066" i="381"/>
  <c r="DT1066" i="381"/>
  <c r="DS1066" i="381"/>
  <c r="DR1066" i="381"/>
  <c r="DQ1066" i="381"/>
  <c r="DA1066" i="381"/>
  <c r="DB1066" i="381" s="1"/>
  <c r="CR1066" i="381"/>
  <c r="CP1066" i="381"/>
  <c r="CO1066" i="381"/>
  <c r="CN1066" i="381"/>
  <c r="BT1066" i="381"/>
  <c r="AU1066" i="381"/>
  <c r="AT1066" i="381"/>
  <c r="AN1066" i="381"/>
  <c r="AM1066" i="381"/>
  <c r="AL1066" i="381"/>
  <c r="AK1066" i="381"/>
  <c r="AJ1066" i="381"/>
  <c r="AI1066" i="381"/>
  <c r="AH1066" i="381"/>
  <c r="AG1066" i="381"/>
  <c r="AF1066" i="381"/>
  <c r="AE1066" i="381"/>
  <c r="AD1066" i="381"/>
  <c r="AC1066" i="381"/>
  <c r="G1066" i="381"/>
  <c r="DN1066" i="381" s="1"/>
  <c r="E1066" i="381"/>
  <c r="C1066" i="381"/>
  <c r="FV1065" i="381"/>
  <c r="FU1065" i="381"/>
  <c r="FT1065" i="381"/>
  <c r="FS1065" i="381"/>
  <c r="FR1065" i="381"/>
  <c r="FQ1065" i="381"/>
  <c r="EU1065" i="381"/>
  <c r="EC1065" i="381"/>
  <c r="EB1065" i="381"/>
  <c r="EA1065" i="381"/>
  <c r="DZ1065" i="381"/>
  <c r="DY1065" i="381"/>
  <c r="DV1065" i="381"/>
  <c r="DU1065" i="381"/>
  <c r="DT1065" i="381"/>
  <c r="DS1065" i="381"/>
  <c r="DR1065" i="381"/>
  <c r="DQ1065" i="381"/>
  <c r="DA1065" i="381"/>
  <c r="DB1065" i="381" s="1"/>
  <c r="CR1065" i="381"/>
  <c r="CP1065" i="381"/>
  <c r="CO1065" i="381"/>
  <c r="CN1065" i="381"/>
  <c r="BT1065" i="381"/>
  <c r="AU1065" i="381"/>
  <c r="AT1065" i="381"/>
  <c r="AN1065" i="381"/>
  <c r="AM1065" i="381"/>
  <c r="AL1065" i="381"/>
  <c r="AK1065" i="381"/>
  <c r="AJ1065" i="381"/>
  <c r="AI1065" i="381"/>
  <c r="AH1065" i="381"/>
  <c r="AG1065" i="381"/>
  <c r="AF1065" i="381"/>
  <c r="AE1065" i="381"/>
  <c r="AD1065" i="381"/>
  <c r="AC1065" i="381"/>
  <c r="G1065" i="381"/>
  <c r="DN1065" i="381" s="1"/>
  <c r="E1065" i="381"/>
  <c r="C1065" i="381"/>
  <c r="EJ1064" i="381"/>
  <c r="DF1064" i="381"/>
  <c r="FV1064" i="381"/>
  <c r="FU1064" i="381"/>
  <c r="FT1064" i="381"/>
  <c r="FS1064" i="381"/>
  <c r="FQ1064" i="381"/>
  <c r="EU1064" i="381"/>
  <c r="EC1064" i="381"/>
  <c r="ED1064" i="381" s="1"/>
  <c r="EB1064" i="381"/>
  <c r="EA1064" i="381"/>
  <c r="DZ1064" i="381"/>
  <c r="DY1064" i="381"/>
  <c r="DV1064" i="381"/>
  <c r="DU1064" i="381"/>
  <c r="DT1064" i="381"/>
  <c r="DS1064" i="381"/>
  <c r="DR1064" i="381"/>
  <c r="DQ1064" i="381"/>
  <c r="DA1064" i="381"/>
  <c r="DB1064" i="381" s="1"/>
  <c r="CR1064" i="381"/>
  <c r="CP1064" i="381"/>
  <c r="CO1064" i="381"/>
  <c r="CN1064" i="381"/>
  <c r="BT1064" i="381"/>
  <c r="AU1064" i="381"/>
  <c r="AT1064" i="381"/>
  <c r="AN1064" i="381"/>
  <c r="AM1064" i="381"/>
  <c r="AL1064" i="381"/>
  <c r="AK1064" i="381"/>
  <c r="AJ1064" i="381"/>
  <c r="AI1064" i="381"/>
  <c r="AH1064" i="381"/>
  <c r="AG1064" i="381"/>
  <c r="AF1064" i="381"/>
  <c r="AE1064" i="381"/>
  <c r="AD1064" i="381"/>
  <c r="AC1064" i="381"/>
  <c r="G1064" i="381"/>
  <c r="DN1064" i="381" s="1"/>
  <c r="C1064" i="381"/>
  <c r="FV1063" i="381"/>
  <c r="FU1063" i="381"/>
  <c r="FT1063" i="381"/>
  <c r="FS1063" i="381"/>
  <c r="FR1063" i="381"/>
  <c r="FQ1063" i="381"/>
  <c r="EU1063" i="381"/>
  <c r="EC1063" i="381"/>
  <c r="ED1063" i="381" s="1"/>
  <c r="EB1063" i="381"/>
  <c r="EA1063" i="381"/>
  <c r="DZ1063" i="381"/>
  <c r="DY1063" i="381"/>
  <c r="DV1063" i="381"/>
  <c r="DU1063" i="381"/>
  <c r="DT1063" i="381"/>
  <c r="DS1063" i="381"/>
  <c r="DR1063" i="381"/>
  <c r="DQ1063" i="381"/>
  <c r="DA1063" i="381"/>
  <c r="DB1063" i="381" s="1"/>
  <c r="CR1063" i="381"/>
  <c r="CP1063" i="381"/>
  <c r="CO1063" i="381"/>
  <c r="CN1063" i="381"/>
  <c r="BT1063" i="381"/>
  <c r="AU1063" i="381"/>
  <c r="AT1063" i="381"/>
  <c r="AN1063" i="381"/>
  <c r="AM1063" i="381"/>
  <c r="AL1063" i="381"/>
  <c r="AK1063" i="381"/>
  <c r="AJ1063" i="381"/>
  <c r="AI1063" i="381"/>
  <c r="AH1063" i="381"/>
  <c r="AG1063" i="381"/>
  <c r="AF1063" i="381"/>
  <c r="AE1063" i="381"/>
  <c r="AD1063" i="381"/>
  <c r="AC1063" i="381"/>
  <c r="G1063" i="381"/>
  <c r="DN1063" i="381" s="1"/>
  <c r="E1063" i="381"/>
  <c r="C1063" i="381"/>
  <c r="EK1062" i="381"/>
  <c r="FV1062" i="381"/>
  <c r="FU1062" i="381"/>
  <c r="FT1062" i="381"/>
  <c r="FS1062" i="381"/>
  <c r="FR1062" i="381"/>
  <c r="FQ1062" i="381"/>
  <c r="EU1062" i="381"/>
  <c r="EC1062" i="381"/>
  <c r="ED1062" i="381" s="1"/>
  <c r="EB1062" i="381"/>
  <c r="EA1062" i="381"/>
  <c r="DZ1062" i="381"/>
  <c r="DY1062" i="381"/>
  <c r="DV1062" i="381"/>
  <c r="DU1062" i="381"/>
  <c r="DT1062" i="381"/>
  <c r="DS1062" i="381"/>
  <c r="DR1062" i="381"/>
  <c r="DQ1062" i="381"/>
  <c r="DA1062" i="381"/>
  <c r="DB1062" i="381" s="1"/>
  <c r="CR1062" i="381"/>
  <c r="CP1062" i="381"/>
  <c r="CO1062" i="381"/>
  <c r="CN1062" i="381"/>
  <c r="BT1062" i="381"/>
  <c r="AU1062" i="381"/>
  <c r="AT1062" i="381"/>
  <c r="AN1062" i="381"/>
  <c r="AM1062" i="381"/>
  <c r="AL1062" i="381"/>
  <c r="AK1062" i="381"/>
  <c r="AJ1062" i="381"/>
  <c r="AI1062" i="381"/>
  <c r="AH1062" i="381"/>
  <c r="AG1062" i="381"/>
  <c r="AF1062" i="381"/>
  <c r="AE1062" i="381"/>
  <c r="AD1062" i="381"/>
  <c r="AC1062" i="381"/>
  <c r="G1062" i="381"/>
  <c r="DN1062" i="381" s="1"/>
  <c r="E1062" i="381"/>
  <c r="C1062" i="381"/>
  <c r="AR1060" i="381"/>
  <c r="EE1060" i="381" s="1"/>
  <c r="EF1060" i="381" s="1"/>
  <c r="I1060" i="381"/>
  <c r="I1051" i="381" s="1"/>
  <c r="W10" i="372" s="1"/>
  <c r="FV1061" i="381"/>
  <c r="FU1061" i="381"/>
  <c r="FT1061" i="381"/>
  <c r="FS1061" i="381"/>
  <c r="FR1061" i="381"/>
  <c r="FQ1061" i="381"/>
  <c r="EU1061" i="381"/>
  <c r="EC1061" i="381"/>
  <c r="ED1061" i="381" s="1"/>
  <c r="EB1061" i="381"/>
  <c r="EA1061" i="381"/>
  <c r="DZ1061" i="381"/>
  <c r="DY1061" i="381"/>
  <c r="DV1061" i="381"/>
  <c r="DU1061" i="381"/>
  <c r="DT1061" i="381"/>
  <c r="DS1061" i="381"/>
  <c r="DR1061" i="381"/>
  <c r="DQ1061" i="381"/>
  <c r="DA1061" i="381"/>
  <c r="DB1061" i="381" s="1"/>
  <c r="CR1061" i="381"/>
  <c r="CP1061" i="381"/>
  <c r="CO1061" i="381"/>
  <c r="CN1061" i="381"/>
  <c r="BT1061" i="381"/>
  <c r="AU1061" i="381"/>
  <c r="AT1061" i="381"/>
  <c r="AN1061" i="381"/>
  <c r="AM1061" i="381"/>
  <c r="AL1061" i="381"/>
  <c r="AK1061" i="381"/>
  <c r="AJ1061" i="381"/>
  <c r="AI1061" i="381"/>
  <c r="AH1061" i="381"/>
  <c r="AG1061" i="381"/>
  <c r="AF1061" i="381"/>
  <c r="AE1061" i="381"/>
  <c r="AD1061" i="381"/>
  <c r="AC1061" i="381"/>
  <c r="G1061" i="381"/>
  <c r="DN1061" i="381" s="1"/>
  <c r="E1061" i="381"/>
  <c r="C1061" i="381"/>
  <c r="FV1060" i="381"/>
  <c r="FU1060" i="381"/>
  <c r="FT1060" i="381"/>
  <c r="FS1060" i="381"/>
  <c r="FR1060" i="381"/>
  <c r="FQ1060" i="381"/>
  <c r="EU1060" i="381"/>
  <c r="EC1060" i="381"/>
  <c r="ED1060" i="381" s="1"/>
  <c r="EB1060" i="381"/>
  <c r="EA1060" i="381"/>
  <c r="DZ1060" i="381"/>
  <c r="DY1060" i="381"/>
  <c r="DV1060" i="381"/>
  <c r="DU1060" i="381"/>
  <c r="DT1060" i="381"/>
  <c r="DS1060" i="381"/>
  <c r="DR1060" i="381"/>
  <c r="DQ1060" i="381"/>
  <c r="DA1060" i="381"/>
  <c r="DB1060" i="381" s="1"/>
  <c r="CR1060" i="381"/>
  <c r="CP1060" i="381"/>
  <c r="CO1060" i="381"/>
  <c r="CN1060" i="381"/>
  <c r="BT1060" i="381"/>
  <c r="AU1060" i="381"/>
  <c r="AT1060" i="381"/>
  <c r="AN1060" i="381"/>
  <c r="AM1060" i="381"/>
  <c r="AL1060" i="381"/>
  <c r="AK1060" i="381"/>
  <c r="AJ1060" i="381"/>
  <c r="AI1060" i="381"/>
  <c r="AH1060" i="381"/>
  <c r="AG1060" i="381"/>
  <c r="AF1060" i="381"/>
  <c r="AE1060" i="381"/>
  <c r="AD1060" i="381"/>
  <c r="AC1060" i="381"/>
  <c r="E1060" i="381"/>
  <c r="FV1059" i="381"/>
  <c r="FU1059" i="381"/>
  <c r="FT1059" i="381"/>
  <c r="FS1059" i="381"/>
  <c r="FR1059" i="381"/>
  <c r="FQ1059" i="381"/>
  <c r="EU1059" i="381"/>
  <c r="EE1059" i="381"/>
  <c r="EF1059" i="381" s="1"/>
  <c r="EC1059" i="381"/>
  <c r="EB1059" i="381"/>
  <c r="EA1059" i="381"/>
  <c r="DZ1059" i="381"/>
  <c r="DY1059" i="381"/>
  <c r="DV1059" i="381"/>
  <c r="DU1059" i="381"/>
  <c r="DT1059" i="381"/>
  <c r="DS1059" i="381"/>
  <c r="DR1059" i="381"/>
  <c r="DQ1059" i="381"/>
  <c r="DA1059" i="381"/>
  <c r="DB1059" i="381" s="1"/>
  <c r="CR1059" i="381"/>
  <c r="CP1059" i="381"/>
  <c r="CO1059" i="381"/>
  <c r="CN1059" i="381"/>
  <c r="BT1059" i="381"/>
  <c r="AV1059" i="381"/>
  <c r="AU1059" i="381"/>
  <c r="AT1059" i="381"/>
  <c r="AN1059" i="381"/>
  <c r="AM1059" i="381"/>
  <c r="AL1059" i="381"/>
  <c r="AK1059" i="381"/>
  <c r="AJ1059" i="381"/>
  <c r="AI1059" i="381"/>
  <c r="AH1059" i="381"/>
  <c r="AG1059" i="381"/>
  <c r="AF1059" i="381"/>
  <c r="AE1059" i="381"/>
  <c r="AD1059" i="381"/>
  <c r="AC1059" i="381"/>
  <c r="EC1058" i="381"/>
  <c r="FV1058" i="381"/>
  <c r="FU1058" i="381"/>
  <c r="FT1058" i="381"/>
  <c r="FS1058" i="381"/>
  <c r="FR1058" i="381"/>
  <c r="FQ1058" i="381"/>
  <c r="EU1058" i="381"/>
  <c r="EB1058" i="381"/>
  <c r="EA1058" i="381"/>
  <c r="DZ1058" i="381"/>
  <c r="DY1058" i="381"/>
  <c r="DV1058" i="381"/>
  <c r="DU1058" i="381"/>
  <c r="DT1058" i="381"/>
  <c r="DS1058" i="381"/>
  <c r="DR1058" i="381"/>
  <c r="DQ1058" i="381"/>
  <c r="DN1058" i="381"/>
  <c r="EE1058" i="381" s="1"/>
  <c r="EF1058" i="381" s="1"/>
  <c r="DA1058" i="381"/>
  <c r="DB1058" i="381" s="1"/>
  <c r="CR1058" i="381"/>
  <c r="CP1058" i="381"/>
  <c r="CO1058" i="381"/>
  <c r="CN1058" i="381"/>
  <c r="BT1058" i="381"/>
  <c r="AU1058" i="381"/>
  <c r="AT1058" i="381"/>
  <c r="AN1058" i="381"/>
  <c r="AM1058" i="381"/>
  <c r="AL1058" i="381"/>
  <c r="AK1058" i="381"/>
  <c r="AJ1058" i="381"/>
  <c r="AI1058" i="381"/>
  <c r="AH1058" i="381"/>
  <c r="AG1058" i="381"/>
  <c r="AF1058" i="381"/>
  <c r="AE1058" i="381"/>
  <c r="AD1058" i="381"/>
  <c r="AC1058" i="381"/>
  <c r="G1058" i="381"/>
  <c r="C1058" i="381"/>
  <c r="EC1057" i="381"/>
  <c r="DN1057" i="381"/>
  <c r="EE1057" i="381" s="1"/>
  <c r="EF1057" i="381" s="1"/>
  <c r="DN1056" i="381"/>
  <c r="EE1056" i="381" s="1"/>
  <c r="EF1056" i="381" s="1"/>
  <c r="EK1055" i="381"/>
  <c r="EC1055" i="381"/>
  <c r="ED1055" i="381" s="1"/>
  <c r="DN1055" i="381"/>
  <c r="FV1057" i="381"/>
  <c r="FU1057" i="381"/>
  <c r="FT1057" i="381"/>
  <c r="FS1057" i="381"/>
  <c r="FR1057" i="381"/>
  <c r="FQ1057" i="381"/>
  <c r="EU1057" i="381"/>
  <c r="EB1057" i="381"/>
  <c r="EA1057" i="381"/>
  <c r="DZ1057" i="381"/>
  <c r="DY1057" i="381"/>
  <c r="DV1057" i="381"/>
  <c r="DU1057" i="381"/>
  <c r="DT1057" i="381"/>
  <c r="DS1057" i="381"/>
  <c r="DR1057" i="381"/>
  <c r="DQ1057" i="381"/>
  <c r="DA1057" i="381"/>
  <c r="DB1057" i="381" s="1"/>
  <c r="CR1057" i="381"/>
  <c r="CP1057" i="381"/>
  <c r="CO1057" i="381"/>
  <c r="CN1057" i="381"/>
  <c r="BT1057" i="381"/>
  <c r="AV1057" i="381"/>
  <c r="AU1057" i="381"/>
  <c r="AT1057" i="381"/>
  <c r="AN1057" i="381"/>
  <c r="AM1057" i="381"/>
  <c r="AL1057" i="381"/>
  <c r="AK1057" i="381"/>
  <c r="AJ1057" i="381"/>
  <c r="AI1057" i="381"/>
  <c r="AH1057" i="381"/>
  <c r="AG1057" i="381"/>
  <c r="AF1057" i="381"/>
  <c r="AE1057" i="381"/>
  <c r="AD1057" i="381"/>
  <c r="AC1057" i="381"/>
  <c r="G1057" i="381"/>
  <c r="E1057" i="381"/>
  <c r="C1057" i="381"/>
  <c r="FV1056" i="381"/>
  <c r="FU1056" i="381"/>
  <c r="FT1056" i="381"/>
  <c r="FS1056" i="381"/>
  <c r="FR1056" i="381"/>
  <c r="FQ1056" i="381"/>
  <c r="EU1056" i="381"/>
  <c r="EK1056" i="381"/>
  <c r="EC1056" i="381"/>
  <c r="ED1056" i="381" s="1"/>
  <c r="EB1056" i="381"/>
  <c r="EA1056" i="381"/>
  <c r="DZ1056" i="381"/>
  <c r="DY1056" i="381"/>
  <c r="DV1056" i="381"/>
  <c r="DU1056" i="381"/>
  <c r="DT1056" i="381"/>
  <c r="DS1056" i="381"/>
  <c r="DR1056" i="381"/>
  <c r="DQ1056" i="381"/>
  <c r="DA1056" i="381"/>
  <c r="DB1056" i="381" s="1"/>
  <c r="CR1056" i="381"/>
  <c r="CP1056" i="381"/>
  <c r="CO1056" i="381"/>
  <c r="CN1056" i="381"/>
  <c r="BT1056" i="381"/>
  <c r="AV1056" i="381"/>
  <c r="AU1056" i="381"/>
  <c r="AT1056" i="381"/>
  <c r="AN1056" i="381"/>
  <c r="AM1056" i="381"/>
  <c r="AL1056" i="381"/>
  <c r="AK1056" i="381"/>
  <c r="AJ1056" i="381"/>
  <c r="AI1056" i="381"/>
  <c r="AH1056" i="381"/>
  <c r="AG1056" i="381"/>
  <c r="AF1056" i="381"/>
  <c r="AE1056" i="381"/>
  <c r="AD1056" i="381"/>
  <c r="AC1056" i="381"/>
  <c r="E1056" i="381"/>
  <c r="C1056" i="381"/>
  <c r="FV1055" i="381"/>
  <c r="FU1055" i="381"/>
  <c r="FT1055" i="381"/>
  <c r="FS1055" i="381"/>
  <c r="FR1055" i="381"/>
  <c r="FQ1055" i="381"/>
  <c r="EU1055" i="381"/>
  <c r="EB1055" i="381"/>
  <c r="EA1055" i="381"/>
  <c r="DZ1055" i="381"/>
  <c r="DY1055" i="381"/>
  <c r="DV1055" i="381"/>
  <c r="DU1055" i="381"/>
  <c r="DT1055" i="381"/>
  <c r="DS1055" i="381"/>
  <c r="DR1055" i="381"/>
  <c r="DQ1055" i="381"/>
  <c r="DA1055" i="381"/>
  <c r="DB1055" i="381" s="1"/>
  <c r="CR1055" i="381"/>
  <c r="CP1055" i="381"/>
  <c r="CO1055" i="381"/>
  <c r="CN1055" i="381"/>
  <c r="BT1055" i="381"/>
  <c r="AV1055" i="381"/>
  <c r="AU1055" i="381"/>
  <c r="AT1055" i="381"/>
  <c r="AN1055" i="381"/>
  <c r="AM1055" i="381"/>
  <c r="AL1055" i="381"/>
  <c r="AK1055" i="381"/>
  <c r="AJ1055" i="381"/>
  <c r="AI1055" i="381"/>
  <c r="AH1055" i="381"/>
  <c r="AG1055" i="381"/>
  <c r="AF1055" i="381"/>
  <c r="AE1055" i="381"/>
  <c r="AD1055" i="381"/>
  <c r="AC1055" i="381"/>
  <c r="G1055" i="381"/>
  <c r="E1055" i="381"/>
  <c r="C1055" i="381"/>
  <c r="FV1054" i="381"/>
  <c r="FU1054" i="381"/>
  <c r="FT1054" i="381"/>
  <c r="FS1054" i="381"/>
  <c r="FR1054" i="381"/>
  <c r="FQ1054" i="381"/>
  <c r="EU1054" i="381"/>
  <c r="EE1054" i="381"/>
  <c r="EF1054" i="381" s="1"/>
  <c r="EC1054" i="381"/>
  <c r="EB1054" i="381"/>
  <c r="EA1054" i="381"/>
  <c r="DZ1054" i="381"/>
  <c r="DY1054" i="381"/>
  <c r="DV1054" i="381"/>
  <c r="DU1054" i="381"/>
  <c r="DT1054" i="381"/>
  <c r="DS1054" i="381"/>
  <c r="DR1054" i="381"/>
  <c r="DQ1054" i="381"/>
  <c r="DA1054" i="381"/>
  <c r="DB1054" i="381" s="1"/>
  <c r="CR1054" i="381"/>
  <c r="CP1054" i="381"/>
  <c r="CO1054" i="381"/>
  <c r="CN1054" i="381"/>
  <c r="BT1054" i="381"/>
  <c r="AV1054" i="381"/>
  <c r="AU1054" i="381"/>
  <c r="AT1054" i="381"/>
  <c r="AN1054" i="381"/>
  <c r="AM1054" i="381"/>
  <c r="AL1054" i="381"/>
  <c r="AK1054" i="381"/>
  <c r="AJ1054" i="381"/>
  <c r="AI1054" i="381"/>
  <c r="AH1054" i="381"/>
  <c r="AG1054" i="381"/>
  <c r="AF1054" i="381"/>
  <c r="AE1054" i="381"/>
  <c r="AD1054" i="381"/>
  <c r="AC1054" i="381"/>
  <c r="E1054" i="381"/>
  <c r="FV1053" i="381"/>
  <c r="FU1053" i="381"/>
  <c r="FT1053" i="381"/>
  <c r="FS1053" i="381"/>
  <c r="FR1053" i="381"/>
  <c r="FQ1053" i="381"/>
  <c r="EU1053" i="381"/>
  <c r="EE1053" i="381"/>
  <c r="EF1053" i="381" s="1"/>
  <c r="EC1053" i="381"/>
  <c r="ED1053" i="381" s="1"/>
  <c r="EB1053" i="381"/>
  <c r="EA1053" i="381"/>
  <c r="DZ1053" i="381"/>
  <c r="DY1053" i="381"/>
  <c r="DV1053" i="381"/>
  <c r="DU1053" i="381"/>
  <c r="DT1053" i="381"/>
  <c r="DS1053" i="381"/>
  <c r="DR1053" i="381"/>
  <c r="DQ1053" i="381"/>
  <c r="DA1053" i="381"/>
  <c r="DB1053" i="381" s="1"/>
  <c r="CR1053" i="381"/>
  <c r="CP1053" i="381"/>
  <c r="CO1053" i="381"/>
  <c r="CN1053" i="381"/>
  <c r="BT1053" i="381"/>
  <c r="AV1053" i="381"/>
  <c r="AU1053" i="381"/>
  <c r="AT1053" i="381"/>
  <c r="AN1053" i="381"/>
  <c r="AM1053" i="381"/>
  <c r="AL1053" i="381"/>
  <c r="AK1053" i="381"/>
  <c r="AJ1053" i="381"/>
  <c r="AI1053" i="381"/>
  <c r="AH1053" i="381"/>
  <c r="AG1053" i="381"/>
  <c r="AF1053" i="381"/>
  <c r="AE1053" i="381"/>
  <c r="AD1053" i="381"/>
  <c r="AC1053" i="381"/>
  <c r="C1053" i="381"/>
  <c r="FV1052" i="381"/>
  <c r="FU1052" i="381"/>
  <c r="FT1052" i="381"/>
  <c r="FS1052" i="381"/>
  <c r="FR1052" i="381"/>
  <c r="FQ1052" i="381"/>
  <c r="EE1052" i="381"/>
  <c r="EC1052" i="381"/>
  <c r="EB1052" i="381"/>
  <c r="EA1052" i="381"/>
  <c r="DZ1052" i="381"/>
  <c r="DY1052" i="381"/>
  <c r="DV1052" i="381"/>
  <c r="DU1052" i="381"/>
  <c r="DT1052" i="381"/>
  <c r="DS1052" i="381"/>
  <c r="DR1052" i="381"/>
  <c r="DQ1052" i="381"/>
  <c r="DA1052" i="381"/>
  <c r="CR1052" i="381"/>
  <c r="CP1052" i="381"/>
  <c r="CO1052" i="381"/>
  <c r="CN1052" i="381"/>
  <c r="AV1052" i="381"/>
  <c r="AU1052" i="381"/>
  <c r="AT1052" i="381"/>
  <c r="AN1052" i="381"/>
  <c r="AM1052" i="381"/>
  <c r="AL1052" i="381"/>
  <c r="AK1052" i="381"/>
  <c r="AJ1052" i="381"/>
  <c r="AI1052" i="381"/>
  <c r="AH1052" i="381"/>
  <c r="AG1052" i="381"/>
  <c r="AF1052" i="381"/>
  <c r="AE1052" i="381"/>
  <c r="AD1052" i="381"/>
  <c r="AC1052" i="381"/>
  <c r="FX977" i="381"/>
  <c r="F977" i="381"/>
  <c r="EC973" i="381"/>
  <c r="EC975" i="381"/>
  <c r="EC981" i="381"/>
  <c r="ED981" i="381" s="1"/>
  <c r="EC1047" i="381"/>
  <c r="ED1047" i="381" s="1"/>
  <c r="FK1047" i="381"/>
  <c r="FK977" i="381" s="1"/>
  <c r="V153" i="372" s="1"/>
  <c r="CR1047" i="381"/>
  <c r="E1047" i="381"/>
  <c r="FV1047" i="381"/>
  <c r="FU1047" i="381"/>
  <c r="FT1047" i="381"/>
  <c r="FS1047" i="381"/>
  <c r="FR1047" i="381"/>
  <c r="FQ1047" i="381"/>
  <c r="EU1047" i="381"/>
  <c r="EB1047" i="381"/>
  <c r="EA1047" i="381"/>
  <c r="DZ1047" i="381"/>
  <c r="DY1047" i="381"/>
  <c r="DV1047" i="381"/>
  <c r="DU1047" i="381"/>
  <c r="DT1047" i="381"/>
  <c r="DS1047" i="381"/>
  <c r="DR1047" i="381"/>
  <c r="DQ1047" i="381"/>
  <c r="DA1047" i="381"/>
  <c r="DB1047" i="381" s="1"/>
  <c r="CP1047" i="381"/>
  <c r="CO1047" i="381"/>
  <c r="CN1047" i="381"/>
  <c r="BT1047" i="381"/>
  <c r="AV1047" i="381"/>
  <c r="AU1047" i="381"/>
  <c r="AN1047" i="381"/>
  <c r="AM1047" i="381"/>
  <c r="AL1047" i="381"/>
  <c r="AK1047" i="381"/>
  <c r="AJ1047" i="381"/>
  <c r="AI1047" i="381"/>
  <c r="AH1047" i="381"/>
  <c r="AG1047" i="381"/>
  <c r="AF1047" i="381"/>
  <c r="AE1047" i="381"/>
  <c r="AD1047" i="381"/>
  <c r="AC1047" i="381"/>
  <c r="G1047" i="381"/>
  <c r="AP1047" i="381" s="1"/>
  <c r="C1047" i="381"/>
  <c r="AV1046" i="381"/>
  <c r="AU1046" i="381"/>
  <c r="AT1046" i="381"/>
  <c r="FV1045" i="381"/>
  <c r="FU1045" i="381"/>
  <c r="FT1045" i="381"/>
  <c r="FS1045" i="381"/>
  <c r="FR1045" i="381"/>
  <c r="FQ1045" i="381"/>
  <c r="FJ1045" i="381"/>
  <c r="EU1045" i="381"/>
  <c r="EC1045" i="381"/>
  <c r="ED1045" i="381" s="1"/>
  <c r="EB1045" i="381"/>
  <c r="EA1045" i="381"/>
  <c r="DZ1045" i="381"/>
  <c r="DY1045" i="381"/>
  <c r="DV1045" i="381"/>
  <c r="DU1045" i="381"/>
  <c r="DT1045" i="381"/>
  <c r="DS1045" i="381"/>
  <c r="DR1045" i="381"/>
  <c r="DQ1045" i="381"/>
  <c r="DA1045" i="381"/>
  <c r="DB1045" i="381" s="1"/>
  <c r="CP1045" i="381"/>
  <c r="CO1045" i="381"/>
  <c r="CN1045" i="381"/>
  <c r="BT1045" i="381"/>
  <c r="AV1045" i="381"/>
  <c r="AU1045" i="381"/>
  <c r="AN1045" i="381"/>
  <c r="AM1045" i="381"/>
  <c r="AL1045" i="381"/>
  <c r="AK1045" i="381"/>
  <c r="AJ1045" i="381"/>
  <c r="AI1045" i="381"/>
  <c r="AH1045" i="381"/>
  <c r="AG1045" i="381"/>
  <c r="AF1045" i="381"/>
  <c r="AE1045" i="381"/>
  <c r="AD1045" i="381"/>
  <c r="AC1045" i="381"/>
  <c r="G1045" i="381"/>
  <c r="AP1045" i="381" s="1"/>
  <c r="C1045" i="381"/>
  <c r="FV1044" i="381"/>
  <c r="FU1044" i="381"/>
  <c r="FT1044" i="381"/>
  <c r="FS1044" i="381"/>
  <c r="FR1044" i="381"/>
  <c r="FJ1044" i="381"/>
  <c r="EU1044" i="381"/>
  <c r="EC1044" i="381"/>
  <c r="EB1044" i="381"/>
  <c r="EA1044" i="381"/>
  <c r="DZ1044" i="381"/>
  <c r="DY1044" i="381"/>
  <c r="DV1044" i="381"/>
  <c r="DU1044" i="381"/>
  <c r="DT1044" i="381"/>
  <c r="DS1044" i="381"/>
  <c r="DR1044" i="381"/>
  <c r="DQ1044" i="381"/>
  <c r="FQ1044" i="381"/>
  <c r="DA1044" i="381"/>
  <c r="DB1044" i="381" s="1"/>
  <c r="CR1044" i="381"/>
  <c r="CP1044" i="381"/>
  <c r="CO1044" i="381"/>
  <c r="CN1044" i="381"/>
  <c r="BT1044" i="381"/>
  <c r="AV1044" i="381"/>
  <c r="AU1044" i="381"/>
  <c r="AN1044" i="381"/>
  <c r="AM1044" i="381"/>
  <c r="AL1044" i="381"/>
  <c r="AK1044" i="381"/>
  <c r="AJ1044" i="381"/>
  <c r="AI1044" i="381"/>
  <c r="AH1044" i="381"/>
  <c r="AG1044" i="381"/>
  <c r="AF1044" i="381"/>
  <c r="AE1044" i="381"/>
  <c r="AD1044" i="381"/>
  <c r="AC1044" i="381"/>
  <c r="AP1044" i="381"/>
  <c r="EE1044" i="381" s="1"/>
  <c r="EF1044" i="381" s="1"/>
  <c r="E1044" i="381"/>
  <c r="C1044" i="381"/>
  <c r="AV1043" i="381"/>
  <c r="AU1043" i="381"/>
  <c r="AT1043" i="381"/>
  <c r="EK1042" i="381"/>
  <c r="EF1042" i="381"/>
  <c r="FV1042" i="381"/>
  <c r="FU1042" i="381"/>
  <c r="FT1042" i="381"/>
  <c r="FS1042" i="381"/>
  <c r="FR1042" i="381"/>
  <c r="FQ1042" i="381"/>
  <c r="FI1042" i="381"/>
  <c r="EU1042" i="381"/>
  <c r="EC1042" i="381"/>
  <c r="ED1042" i="381" s="1"/>
  <c r="EB1042" i="381"/>
  <c r="EA1042" i="381"/>
  <c r="DZ1042" i="381"/>
  <c r="DY1042" i="381"/>
  <c r="DV1042" i="381"/>
  <c r="DU1042" i="381"/>
  <c r="DT1042" i="381"/>
  <c r="DS1042" i="381"/>
  <c r="DR1042" i="381"/>
  <c r="DQ1042" i="381"/>
  <c r="DA1042" i="381"/>
  <c r="DB1042" i="381" s="1"/>
  <c r="CR1042" i="381"/>
  <c r="CP1042" i="381"/>
  <c r="CO1042" i="381"/>
  <c r="CN1042" i="381"/>
  <c r="BT1042" i="381"/>
  <c r="AV1042" i="381"/>
  <c r="AU1042" i="381"/>
  <c r="AN1042" i="381"/>
  <c r="AM1042" i="381"/>
  <c r="AL1042" i="381"/>
  <c r="AK1042" i="381"/>
  <c r="AJ1042" i="381"/>
  <c r="AI1042" i="381"/>
  <c r="AH1042" i="381"/>
  <c r="AG1042" i="381"/>
  <c r="AF1042" i="381"/>
  <c r="AE1042" i="381"/>
  <c r="AD1042" i="381"/>
  <c r="AC1042" i="381"/>
  <c r="G1042" i="381"/>
  <c r="AP1042" i="381" s="1"/>
  <c r="AT1042" i="381" s="1"/>
  <c r="E1042" i="381"/>
  <c r="C1042" i="381"/>
  <c r="AV1041" i="381"/>
  <c r="AU1041" i="381"/>
  <c r="AT1041" i="381"/>
  <c r="C1041" i="381"/>
  <c r="FI1040" i="381"/>
  <c r="FV1040" i="381"/>
  <c r="FU1040" i="381"/>
  <c r="FT1040" i="381"/>
  <c r="FS1040" i="381"/>
  <c r="FQ1040" i="381"/>
  <c r="EU1040" i="381"/>
  <c r="EC1040" i="381"/>
  <c r="ED1040" i="381" s="1"/>
  <c r="EB1040" i="381"/>
  <c r="EA1040" i="381"/>
  <c r="DZ1040" i="381"/>
  <c r="DY1040" i="381"/>
  <c r="DV1040" i="381"/>
  <c r="DU1040" i="381"/>
  <c r="DT1040" i="381"/>
  <c r="DS1040" i="381"/>
  <c r="DR1040" i="381"/>
  <c r="DQ1040" i="381"/>
  <c r="FR1040" i="381"/>
  <c r="DA1040" i="381"/>
  <c r="DB1040" i="381" s="1"/>
  <c r="CR1040" i="381"/>
  <c r="CP1040" i="381"/>
  <c r="CO1040" i="381"/>
  <c r="CN1040" i="381"/>
  <c r="BT1040" i="381"/>
  <c r="AV1040" i="381"/>
  <c r="AU1040" i="381"/>
  <c r="AN1040" i="381"/>
  <c r="AM1040" i="381"/>
  <c r="AL1040" i="381"/>
  <c r="AK1040" i="381"/>
  <c r="AJ1040" i="381"/>
  <c r="AI1040" i="381"/>
  <c r="AH1040" i="381"/>
  <c r="AG1040" i="381"/>
  <c r="AF1040" i="381"/>
  <c r="AE1040" i="381"/>
  <c r="AD1040" i="381"/>
  <c r="AC1040" i="381"/>
  <c r="G1040" i="381"/>
  <c r="AP1040" i="381" s="1"/>
  <c r="EE1040" i="381" s="1"/>
  <c r="EF1040" i="381" s="1"/>
  <c r="E1040" i="381"/>
  <c r="C1040" i="381"/>
  <c r="AV1039" i="381"/>
  <c r="AU1039" i="381"/>
  <c r="AT1039" i="381"/>
  <c r="C1039" i="381"/>
  <c r="EK1038" i="381"/>
  <c r="EF1038" i="381"/>
  <c r="DF1038" i="381"/>
  <c r="FR1038" i="381" s="1"/>
  <c r="FV1038" i="381"/>
  <c r="FU1038" i="381"/>
  <c r="FT1038" i="381"/>
  <c r="FS1038" i="381"/>
  <c r="FQ1038" i="381"/>
  <c r="FJ1038" i="381"/>
  <c r="EU1038" i="381"/>
  <c r="EC1038" i="381"/>
  <c r="ED1038" i="381" s="1"/>
  <c r="EB1038" i="381"/>
  <c r="EA1038" i="381"/>
  <c r="DZ1038" i="381"/>
  <c r="DY1038" i="381"/>
  <c r="DV1038" i="381"/>
  <c r="DU1038" i="381"/>
  <c r="DT1038" i="381"/>
  <c r="DS1038" i="381"/>
  <c r="DR1038" i="381"/>
  <c r="DQ1038" i="381"/>
  <c r="DA1038" i="381"/>
  <c r="DB1038" i="381" s="1"/>
  <c r="CR1038" i="381"/>
  <c r="CP1038" i="381"/>
  <c r="CO1038" i="381"/>
  <c r="CN1038" i="381"/>
  <c r="BT1038" i="381"/>
  <c r="AV1038" i="381"/>
  <c r="AU1038" i="381"/>
  <c r="AN1038" i="381"/>
  <c r="AM1038" i="381"/>
  <c r="AL1038" i="381"/>
  <c r="AK1038" i="381"/>
  <c r="AJ1038" i="381"/>
  <c r="AI1038" i="381"/>
  <c r="AH1038" i="381"/>
  <c r="AG1038" i="381"/>
  <c r="AF1038" i="381"/>
  <c r="AE1038" i="381"/>
  <c r="AD1038" i="381"/>
  <c r="AC1038" i="381"/>
  <c r="G1038" i="381"/>
  <c r="AP1038" i="381" s="1"/>
  <c r="C1038" i="381"/>
  <c r="FJ1037" i="381"/>
  <c r="FJ1036" i="381"/>
  <c r="EK1036" i="381"/>
  <c r="DF1036" i="381"/>
  <c r="FR1036" i="381" s="1"/>
  <c r="DE1036" i="381"/>
  <c r="FQ1036" i="381" s="1"/>
  <c r="FV1037" i="381"/>
  <c r="FU1037" i="381"/>
  <c r="FT1037" i="381"/>
  <c r="FS1037" i="381"/>
  <c r="FR1037" i="381"/>
  <c r="FQ1037" i="381"/>
  <c r="EU1037" i="381"/>
  <c r="EC1037" i="381"/>
  <c r="EB1037" i="381"/>
  <c r="EA1037" i="381"/>
  <c r="DZ1037" i="381"/>
  <c r="DY1037" i="381"/>
  <c r="DV1037" i="381"/>
  <c r="DU1037" i="381"/>
  <c r="DT1037" i="381"/>
  <c r="DS1037" i="381"/>
  <c r="DR1037" i="381"/>
  <c r="DQ1037" i="381"/>
  <c r="DA1037" i="381"/>
  <c r="DB1037" i="381" s="1"/>
  <c r="CR1037" i="381"/>
  <c r="CP1037" i="381"/>
  <c r="CO1037" i="381"/>
  <c r="CN1037" i="381"/>
  <c r="BT1037" i="381"/>
  <c r="AV1037" i="381"/>
  <c r="AU1037" i="381"/>
  <c r="AN1037" i="381"/>
  <c r="AM1037" i="381"/>
  <c r="AL1037" i="381"/>
  <c r="AK1037" i="381"/>
  <c r="AJ1037" i="381"/>
  <c r="AI1037" i="381"/>
  <c r="AH1037" i="381"/>
  <c r="AG1037" i="381"/>
  <c r="AF1037" i="381"/>
  <c r="AE1037" i="381"/>
  <c r="AD1037" i="381"/>
  <c r="AC1037" i="381"/>
  <c r="G1037" i="381"/>
  <c r="AP1037" i="381" s="1"/>
  <c r="AT1037" i="381" s="1"/>
  <c r="E1037" i="381"/>
  <c r="C1037" i="381"/>
  <c r="FV1036" i="381"/>
  <c r="FU1036" i="381"/>
  <c r="FT1036" i="381"/>
  <c r="FS1036" i="381"/>
  <c r="EU1036" i="381"/>
  <c r="EC1036" i="381"/>
  <c r="ED1036" i="381" s="1"/>
  <c r="EB1036" i="381"/>
  <c r="EA1036" i="381"/>
  <c r="DZ1036" i="381"/>
  <c r="DY1036" i="381"/>
  <c r="DV1036" i="381"/>
  <c r="DU1036" i="381"/>
  <c r="DT1036" i="381"/>
  <c r="DS1036" i="381"/>
  <c r="DR1036" i="381"/>
  <c r="DQ1036" i="381"/>
  <c r="DA1036" i="381"/>
  <c r="DB1036" i="381" s="1"/>
  <c r="CR1036" i="381"/>
  <c r="CP1036" i="381"/>
  <c r="CO1036" i="381"/>
  <c r="CN1036" i="381"/>
  <c r="BT1036" i="381"/>
  <c r="AV1036" i="381"/>
  <c r="AU1036" i="381"/>
  <c r="AN1036" i="381"/>
  <c r="AM1036" i="381"/>
  <c r="AL1036" i="381"/>
  <c r="AK1036" i="381"/>
  <c r="AJ1036" i="381"/>
  <c r="AI1036" i="381"/>
  <c r="AH1036" i="381"/>
  <c r="AG1036" i="381"/>
  <c r="AF1036" i="381"/>
  <c r="AE1036" i="381"/>
  <c r="AD1036" i="381"/>
  <c r="AC1036" i="381"/>
  <c r="G1036" i="381"/>
  <c r="E1036" i="381"/>
  <c r="C1036" i="381"/>
  <c r="AV1035" i="381"/>
  <c r="AU1035" i="381"/>
  <c r="AT1035" i="381"/>
  <c r="C1035" i="381"/>
  <c r="FJ1031" i="381"/>
  <c r="FV1031" i="381"/>
  <c r="FU1031" i="381"/>
  <c r="FT1031" i="381"/>
  <c r="FS1031" i="381"/>
  <c r="FR1031" i="381"/>
  <c r="FQ1031" i="381"/>
  <c r="EU1031" i="381"/>
  <c r="EC1031" i="381"/>
  <c r="EB1031" i="381"/>
  <c r="EA1031" i="381"/>
  <c r="DZ1031" i="381"/>
  <c r="DY1031" i="381"/>
  <c r="DV1031" i="381"/>
  <c r="DU1031" i="381"/>
  <c r="DT1031" i="381"/>
  <c r="DS1031" i="381"/>
  <c r="DR1031" i="381"/>
  <c r="DQ1031" i="381"/>
  <c r="DA1031" i="381"/>
  <c r="DB1031" i="381" s="1"/>
  <c r="CR1031" i="381"/>
  <c r="CP1031" i="381"/>
  <c r="CO1031" i="381"/>
  <c r="CN1031" i="381"/>
  <c r="BT1031" i="381"/>
  <c r="AV1031" i="381"/>
  <c r="AU1031" i="381"/>
  <c r="AN1031" i="381"/>
  <c r="AM1031" i="381"/>
  <c r="AL1031" i="381"/>
  <c r="AK1031" i="381"/>
  <c r="AJ1031" i="381"/>
  <c r="AI1031" i="381"/>
  <c r="AH1031" i="381"/>
  <c r="AG1031" i="381"/>
  <c r="AF1031" i="381"/>
  <c r="AE1031" i="381"/>
  <c r="AD1031" i="381"/>
  <c r="AC1031" i="381"/>
  <c r="G1031" i="381"/>
  <c r="AP1031" i="381" s="1"/>
  <c r="E1031" i="381"/>
  <c r="C1031" i="381"/>
  <c r="AV1030" i="381"/>
  <c r="AU1030" i="381"/>
  <c r="AT1030" i="381"/>
  <c r="C1030" i="381"/>
  <c r="CR1029" i="381"/>
  <c r="FV1029" i="381"/>
  <c r="FU1029" i="381"/>
  <c r="FT1029" i="381"/>
  <c r="FS1029" i="381"/>
  <c r="FR1029" i="381"/>
  <c r="FQ1029" i="381"/>
  <c r="EU1029" i="381"/>
  <c r="EC1029" i="381"/>
  <c r="EB1029" i="381"/>
  <c r="EA1029" i="381"/>
  <c r="DZ1029" i="381"/>
  <c r="DY1029" i="381"/>
  <c r="DV1029" i="381"/>
  <c r="DU1029" i="381"/>
  <c r="DT1029" i="381"/>
  <c r="DS1029" i="381"/>
  <c r="DR1029" i="381"/>
  <c r="DQ1029" i="381"/>
  <c r="DA1029" i="381"/>
  <c r="DB1029" i="381" s="1"/>
  <c r="CP1029" i="381"/>
  <c r="CO1029" i="381"/>
  <c r="CN1029" i="381"/>
  <c r="BT1029" i="381"/>
  <c r="AV1029" i="381"/>
  <c r="AU1029" i="381"/>
  <c r="AN1029" i="381"/>
  <c r="AM1029" i="381"/>
  <c r="AL1029" i="381"/>
  <c r="AK1029" i="381"/>
  <c r="AJ1029" i="381"/>
  <c r="AI1029" i="381"/>
  <c r="AH1029" i="381"/>
  <c r="AG1029" i="381"/>
  <c r="AF1029" i="381"/>
  <c r="AE1029" i="381"/>
  <c r="AD1029" i="381"/>
  <c r="AC1029" i="381"/>
  <c r="G1029" i="381"/>
  <c r="DL1029" i="381" s="1"/>
  <c r="E1029" i="381"/>
  <c r="C1029" i="381"/>
  <c r="FV1028" i="381"/>
  <c r="FU1028" i="381"/>
  <c r="FT1028" i="381"/>
  <c r="FS1028" i="381"/>
  <c r="FR1028" i="381"/>
  <c r="FQ1028" i="381"/>
  <c r="EU1028" i="381"/>
  <c r="EC1028" i="381"/>
  <c r="ED1028" i="381" s="1"/>
  <c r="EB1028" i="381"/>
  <c r="EA1028" i="381"/>
  <c r="DZ1028" i="381"/>
  <c r="DY1028" i="381"/>
  <c r="DV1028" i="381"/>
  <c r="DU1028" i="381"/>
  <c r="DT1028" i="381"/>
  <c r="DS1028" i="381"/>
  <c r="DR1028" i="381"/>
  <c r="DQ1028" i="381"/>
  <c r="DA1028" i="381"/>
  <c r="DB1028" i="381" s="1"/>
  <c r="CR1028" i="381"/>
  <c r="CP1028" i="381"/>
  <c r="CO1028" i="381"/>
  <c r="CN1028" i="381"/>
  <c r="BT1028" i="381"/>
  <c r="AV1028" i="381"/>
  <c r="AU1028" i="381"/>
  <c r="AN1028" i="381"/>
  <c r="AM1028" i="381"/>
  <c r="AL1028" i="381"/>
  <c r="AK1028" i="381"/>
  <c r="AJ1028" i="381"/>
  <c r="AI1028" i="381"/>
  <c r="AH1028" i="381"/>
  <c r="AG1028" i="381"/>
  <c r="AF1028" i="381"/>
  <c r="AE1028" i="381"/>
  <c r="AD1028" i="381"/>
  <c r="AC1028" i="381"/>
  <c r="G1028" i="381"/>
  <c r="AT1028" i="381" s="1"/>
  <c r="E1028" i="381"/>
  <c r="C1028" i="381"/>
  <c r="AV1027" i="381"/>
  <c r="AU1027" i="381"/>
  <c r="AT1027" i="381"/>
  <c r="C1027" i="381"/>
  <c r="FV1026" i="381"/>
  <c r="FU1026" i="381"/>
  <c r="FT1026" i="381"/>
  <c r="FS1026" i="381"/>
  <c r="FR1026" i="381"/>
  <c r="FQ1026" i="381"/>
  <c r="EE1026" i="381"/>
  <c r="EF1026" i="381" s="1"/>
  <c r="EC1026" i="381"/>
  <c r="ED1026" i="381" s="1"/>
  <c r="EB1026" i="381"/>
  <c r="EA1026" i="381"/>
  <c r="DZ1026" i="381"/>
  <c r="DY1026" i="381"/>
  <c r="DV1026" i="381"/>
  <c r="DU1026" i="381"/>
  <c r="DT1026" i="381"/>
  <c r="DS1026" i="381"/>
  <c r="DR1026" i="381"/>
  <c r="DQ1026" i="381"/>
  <c r="DA1026" i="381"/>
  <c r="DB1026" i="381" s="1"/>
  <c r="CR1026" i="381"/>
  <c r="CP1026" i="381"/>
  <c r="CO1026" i="381"/>
  <c r="CN1026" i="381"/>
  <c r="AV1026" i="381"/>
  <c r="AU1026" i="381"/>
  <c r="AT1026" i="381"/>
  <c r="AN1026" i="381"/>
  <c r="AM1026" i="381"/>
  <c r="AL1026" i="381"/>
  <c r="AK1026" i="381"/>
  <c r="AJ1026" i="381"/>
  <c r="AI1026" i="381"/>
  <c r="AH1026" i="381"/>
  <c r="AG1026" i="381"/>
  <c r="AF1026" i="381"/>
  <c r="AE1026" i="381"/>
  <c r="AD1026" i="381"/>
  <c r="AC1026" i="381"/>
  <c r="C1026" i="381"/>
  <c r="AR1016" i="381"/>
  <c r="EE1016" i="381" s="1"/>
  <c r="EF1016" i="381" s="1"/>
  <c r="FV1018" i="381"/>
  <c r="FU1018" i="381"/>
  <c r="FT1018" i="381"/>
  <c r="FS1018" i="381"/>
  <c r="FR1018" i="381"/>
  <c r="FQ1018" i="381"/>
  <c r="EU1018" i="381"/>
  <c r="EC1018" i="381"/>
  <c r="EB1018" i="381"/>
  <c r="EA1018" i="381"/>
  <c r="DZ1018" i="381"/>
  <c r="DY1018" i="381"/>
  <c r="DV1018" i="381"/>
  <c r="DU1018" i="381"/>
  <c r="DT1018" i="381"/>
  <c r="DS1018" i="381"/>
  <c r="DR1018" i="381"/>
  <c r="DQ1018" i="381"/>
  <c r="DA1018" i="381"/>
  <c r="DB1018" i="381" s="1"/>
  <c r="CR1018" i="381"/>
  <c r="CP1018" i="381"/>
  <c r="CO1018" i="381"/>
  <c r="CN1018" i="381"/>
  <c r="BT1018" i="381"/>
  <c r="AU1018" i="381"/>
  <c r="AT1018" i="381"/>
  <c r="AN1018" i="381"/>
  <c r="AM1018" i="381"/>
  <c r="AL1018" i="381"/>
  <c r="AK1018" i="381"/>
  <c r="AJ1018" i="381"/>
  <c r="AI1018" i="381"/>
  <c r="AH1018" i="381"/>
  <c r="AG1018" i="381"/>
  <c r="AF1018" i="381"/>
  <c r="AE1018" i="381"/>
  <c r="AD1018" i="381"/>
  <c r="AC1018" i="381"/>
  <c r="G1018" i="381"/>
  <c r="AR1018" i="381" s="1"/>
  <c r="AV1018" i="381" s="1"/>
  <c r="E1018" i="381"/>
  <c r="C1018" i="381"/>
  <c r="FV1017" i="381"/>
  <c r="FU1017" i="381"/>
  <c r="FT1017" i="381"/>
  <c r="FS1017" i="381"/>
  <c r="FR1017" i="381"/>
  <c r="FQ1017" i="381"/>
  <c r="EU1017" i="381"/>
  <c r="EC1017" i="381"/>
  <c r="EB1017" i="381"/>
  <c r="EA1017" i="381"/>
  <c r="DZ1017" i="381"/>
  <c r="DY1017" i="381"/>
  <c r="DV1017" i="381"/>
  <c r="DU1017" i="381"/>
  <c r="DT1017" i="381"/>
  <c r="DS1017" i="381"/>
  <c r="DR1017" i="381"/>
  <c r="DQ1017" i="381"/>
  <c r="DA1017" i="381"/>
  <c r="DB1017" i="381" s="1"/>
  <c r="CR1017" i="381"/>
  <c r="CP1017" i="381"/>
  <c r="CO1017" i="381"/>
  <c r="CN1017" i="381"/>
  <c r="BT1017" i="381"/>
  <c r="AU1017" i="381"/>
  <c r="AT1017" i="381"/>
  <c r="AN1017" i="381"/>
  <c r="AM1017" i="381"/>
  <c r="AL1017" i="381"/>
  <c r="AK1017" i="381"/>
  <c r="AJ1017" i="381"/>
  <c r="AI1017" i="381"/>
  <c r="AH1017" i="381"/>
  <c r="AG1017" i="381"/>
  <c r="AF1017" i="381"/>
  <c r="AE1017" i="381"/>
  <c r="AD1017" i="381"/>
  <c r="AC1017" i="381"/>
  <c r="G1017" i="381"/>
  <c r="AR1017" i="381" s="1"/>
  <c r="E1017" i="381"/>
  <c r="C1017" i="381"/>
  <c r="FV1016" i="381"/>
  <c r="FU1016" i="381"/>
  <c r="FT1016" i="381"/>
  <c r="FS1016" i="381"/>
  <c r="FR1016" i="381"/>
  <c r="FQ1016" i="381"/>
  <c r="EU1016" i="381"/>
  <c r="EC1016" i="381"/>
  <c r="EB1016" i="381"/>
  <c r="EA1016" i="381"/>
  <c r="DZ1016" i="381"/>
  <c r="DY1016" i="381"/>
  <c r="DV1016" i="381"/>
  <c r="DU1016" i="381"/>
  <c r="DT1016" i="381"/>
  <c r="DS1016" i="381"/>
  <c r="DR1016" i="381"/>
  <c r="DQ1016" i="381"/>
  <c r="DA1016" i="381"/>
  <c r="DB1016" i="381" s="1"/>
  <c r="CR1016" i="381"/>
  <c r="CP1016" i="381"/>
  <c r="CO1016" i="381"/>
  <c r="CN1016" i="381"/>
  <c r="BT1016" i="381"/>
  <c r="AU1016" i="381"/>
  <c r="AT1016" i="381"/>
  <c r="AN1016" i="381"/>
  <c r="AM1016" i="381"/>
  <c r="AL1016" i="381"/>
  <c r="AK1016" i="381"/>
  <c r="AJ1016" i="381"/>
  <c r="AI1016" i="381"/>
  <c r="AH1016" i="381"/>
  <c r="AG1016" i="381"/>
  <c r="AF1016" i="381"/>
  <c r="AE1016" i="381"/>
  <c r="AD1016" i="381"/>
  <c r="AC1016" i="381"/>
  <c r="E1016" i="381"/>
  <c r="FV1015" i="381"/>
  <c r="FU1015" i="381"/>
  <c r="FT1015" i="381"/>
  <c r="FS1015" i="381"/>
  <c r="FR1015" i="381"/>
  <c r="FQ1015" i="381"/>
  <c r="EU1015" i="381"/>
  <c r="EE1015" i="381"/>
  <c r="EF1015" i="381" s="1"/>
  <c r="EC1015" i="381"/>
  <c r="EB1015" i="381"/>
  <c r="EA1015" i="381"/>
  <c r="DZ1015" i="381"/>
  <c r="DY1015" i="381"/>
  <c r="DV1015" i="381"/>
  <c r="DU1015" i="381"/>
  <c r="DT1015" i="381"/>
  <c r="DS1015" i="381"/>
  <c r="DR1015" i="381"/>
  <c r="DQ1015" i="381"/>
  <c r="DA1015" i="381"/>
  <c r="DB1015" i="381" s="1"/>
  <c r="CR1015" i="381"/>
  <c r="CP1015" i="381"/>
  <c r="CO1015" i="381"/>
  <c r="CN1015" i="381"/>
  <c r="BT1015" i="381"/>
  <c r="AV1015" i="381"/>
  <c r="AU1015" i="381"/>
  <c r="AT1015" i="381"/>
  <c r="AN1015" i="381"/>
  <c r="AM1015" i="381"/>
  <c r="AL1015" i="381"/>
  <c r="AK1015" i="381"/>
  <c r="AJ1015" i="381"/>
  <c r="AI1015" i="381"/>
  <c r="AH1015" i="381"/>
  <c r="AG1015" i="381"/>
  <c r="AF1015" i="381"/>
  <c r="AE1015" i="381"/>
  <c r="AD1015" i="381"/>
  <c r="AC1015" i="381"/>
  <c r="DN1008" i="381"/>
  <c r="EE1008" i="381" s="1"/>
  <c r="EF1008" i="381" s="1"/>
  <c r="DN1009" i="381"/>
  <c r="EE1009" i="381" s="1"/>
  <c r="EF1009" i="381" s="1"/>
  <c r="DN1010" i="381"/>
  <c r="EE1010" i="381" s="1"/>
  <c r="EF1010" i="381" s="1"/>
  <c r="DN1004" i="381"/>
  <c r="EE1004" i="381" s="1"/>
  <c r="EF1004" i="381" s="1"/>
  <c r="DN1005" i="381"/>
  <c r="EE1005" i="381" s="1"/>
  <c r="EF1005" i="381" s="1"/>
  <c r="DN1006" i="381"/>
  <c r="EE1006" i="381" s="1"/>
  <c r="EF1006" i="381" s="1"/>
  <c r="DN1007" i="381"/>
  <c r="EE1007" i="381" s="1"/>
  <c r="EF1007" i="381" s="1"/>
  <c r="DN1001" i="381"/>
  <c r="EE1001" i="381" s="1"/>
  <c r="EF1001" i="381" s="1"/>
  <c r="DN1002" i="381"/>
  <c r="EE1002" i="381" s="1"/>
  <c r="EF1002" i="381" s="1"/>
  <c r="DN1003" i="381"/>
  <c r="EE1003" i="381" s="1"/>
  <c r="EF1003" i="381" s="1"/>
  <c r="DN1000" i="381"/>
  <c r="EE1000" i="381" s="1"/>
  <c r="EF1000" i="381" s="1"/>
  <c r="FV1010" i="381"/>
  <c r="FU1010" i="381"/>
  <c r="FT1010" i="381"/>
  <c r="FS1010" i="381"/>
  <c r="FR1010" i="381"/>
  <c r="FQ1010" i="381"/>
  <c r="EU1010" i="381"/>
  <c r="EC1010" i="381"/>
  <c r="EB1010" i="381"/>
  <c r="EA1010" i="381"/>
  <c r="DZ1010" i="381"/>
  <c r="DY1010" i="381"/>
  <c r="DV1010" i="381"/>
  <c r="DU1010" i="381"/>
  <c r="DT1010" i="381"/>
  <c r="DS1010" i="381"/>
  <c r="DR1010" i="381"/>
  <c r="DQ1010" i="381"/>
  <c r="DA1010" i="381"/>
  <c r="DB1010" i="381" s="1"/>
  <c r="CR1010" i="381"/>
  <c r="CP1010" i="381"/>
  <c r="CO1010" i="381"/>
  <c r="CN1010" i="381"/>
  <c r="BT1010" i="381"/>
  <c r="AU1010" i="381"/>
  <c r="AT1010" i="381"/>
  <c r="AN1010" i="381"/>
  <c r="AM1010" i="381"/>
  <c r="AL1010" i="381"/>
  <c r="AK1010" i="381"/>
  <c r="AJ1010" i="381"/>
  <c r="AI1010" i="381"/>
  <c r="AH1010" i="381"/>
  <c r="AG1010" i="381"/>
  <c r="AF1010" i="381"/>
  <c r="AE1010" i="381"/>
  <c r="AD1010" i="381"/>
  <c r="AC1010" i="381"/>
  <c r="G1010" i="381"/>
  <c r="E1010" i="381"/>
  <c r="C1010" i="381"/>
  <c r="FV1009" i="381"/>
  <c r="FU1009" i="381"/>
  <c r="FT1009" i="381"/>
  <c r="FS1009" i="381"/>
  <c r="FR1009" i="381"/>
  <c r="FQ1009" i="381"/>
  <c r="EU1009" i="381"/>
  <c r="EK1009" i="381"/>
  <c r="EC1009" i="381"/>
  <c r="ED1009" i="381" s="1"/>
  <c r="EB1009" i="381"/>
  <c r="EA1009" i="381"/>
  <c r="DZ1009" i="381"/>
  <c r="DY1009" i="381"/>
  <c r="DV1009" i="381"/>
  <c r="DU1009" i="381"/>
  <c r="DT1009" i="381"/>
  <c r="DS1009" i="381"/>
  <c r="DR1009" i="381"/>
  <c r="DQ1009" i="381"/>
  <c r="DA1009" i="381"/>
  <c r="DB1009" i="381" s="1"/>
  <c r="CR1009" i="381"/>
  <c r="CP1009" i="381"/>
  <c r="CO1009" i="381"/>
  <c r="CN1009" i="381"/>
  <c r="BT1009" i="381"/>
  <c r="AV1009" i="381"/>
  <c r="AU1009" i="381"/>
  <c r="AT1009" i="381"/>
  <c r="AN1009" i="381"/>
  <c r="AM1009" i="381"/>
  <c r="AL1009" i="381"/>
  <c r="AK1009" i="381"/>
  <c r="AJ1009" i="381"/>
  <c r="AI1009" i="381"/>
  <c r="AH1009" i="381"/>
  <c r="AG1009" i="381"/>
  <c r="AF1009" i="381"/>
  <c r="AE1009" i="381"/>
  <c r="AD1009" i="381"/>
  <c r="AC1009" i="381"/>
  <c r="G1009" i="381"/>
  <c r="E1009" i="381"/>
  <c r="C1009" i="381"/>
  <c r="FV1008" i="381"/>
  <c r="FU1008" i="381"/>
  <c r="FT1008" i="381"/>
  <c r="FS1008" i="381"/>
  <c r="FR1008" i="381"/>
  <c r="FQ1008" i="381"/>
  <c r="EU1008" i="381"/>
  <c r="EC1008" i="381"/>
  <c r="ED1008" i="381" s="1"/>
  <c r="EB1008" i="381"/>
  <c r="EA1008" i="381"/>
  <c r="DZ1008" i="381"/>
  <c r="DY1008" i="381"/>
  <c r="DV1008" i="381"/>
  <c r="DU1008" i="381"/>
  <c r="DT1008" i="381"/>
  <c r="DS1008" i="381"/>
  <c r="DR1008" i="381"/>
  <c r="DQ1008" i="381"/>
  <c r="DA1008" i="381"/>
  <c r="DB1008" i="381" s="1"/>
  <c r="CR1008" i="381"/>
  <c r="CP1008" i="381"/>
  <c r="CO1008" i="381"/>
  <c r="CN1008" i="381"/>
  <c r="BT1008" i="381"/>
  <c r="AV1008" i="381"/>
  <c r="AU1008" i="381"/>
  <c r="AT1008" i="381"/>
  <c r="AN1008" i="381"/>
  <c r="AM1008" i="381"/>
  <c r="AL1008" i="381"/>
  <c r="AK1008" i="381"/>
  <c r="AJ1008" i="381"/>
  <c r="AI1008" i="381"/>
  <c r="AH1008" i="381"/>
  <c r="AG1008" i="381"/>
  <c r="AF1008" i="381"/>
  <c r="AE1008" i="381"/>
  <c r="AD1008" i="381"/>
  <c r="AC1008" i="381"/>
  <c r="G1008" i="381"/>
  <c r="E1008" i="381"/>
  <c r="C1008" i="381"/>
  <c r="FV1007" i="381"/>
  <c r="FU1007" i="381"/>
  <c r="FT1007" i="381"/>
  <c r="FS1007" i="381"/>
  <c r="FR1007" i="381"/>
  <c r="FQ1007" i="381"/>
  <c r="EU1007" i="381"/>
  <c r="EC1007" i="381"/>
  <c r="EB1007" i="381"/>
  <c r="EA1007" i="381"/>
  <c r="DZ1007" i="381"/>
  <c r="DY1007" i="381"/>
  <c r="DV1007" i="381"/>
  <c r="DU1007" i="381"/>
  <c r="DT1007" i="381"/>
  <c r="DS1007" i="381"/>
  <c r="DR1007" i="381"/>
  <c r="DQ1007" i="381"/>
  <c r="DA1007" i="381"/>
  <c r="DB1007" i="381" s="1"/>
  <c r="CR1007" i="381"/>
  <c r="CP1007" i="381"/>
  <c r="CO1007" i="381"/>
  <c r="CN1007" i="381"/>
  <c r="BT1007" i="381"/>
  <c r="AV1007" i="381"/>
  <c r="AU1007" i="381"/>
  <c r="AT1007" i="381"/>
  <c r="AN1007" i="381"/>
  <c r="AM1007" i="381"/>
  <c r="AL1007" i="381"/>
  <c r="AK1007" i="381"/>
  <c r="AJ1007" i="381"/>
  <c r="AI1007" i="381"/>
  <c r="AH1007" i="381"/>
  <c r="AG1007" i="381"/>
  <c r="AF1007" i="381"/>
  <c r="AE1007" i="381"/>
  <c r="AD1007" i="381"/>
  <c r="AC1007" i="381"/>
  <c r="G1007" i="381"/>
  <c r="E1007" i="381"/>
  <c r="C1007" i="381"/>
  <c r="FV1006" i="381"/>
  <c r="FU1006" i="381"/>
  <c r="FT1006" i="381"/>
  <c r="FS1006" i="381"/>
  <c r="FR1006" i="381"/>
  <c r="FQ1006" i="381"/>
  <c r="EU1006" i="381"/>
  <c r="EC1006" i="381"/>
  <c r="EB1006" i="381"/>
  <c r="EA1006" i="381"/>
  <c r="DZ1006" i="381"/>
  <c r="DY1006" i="381"/>
  <c r="DV1006" i="381"/>
  <c r="DU1006" i="381"/>
  <c r="DT1006" i="381"/>
  <c r="DS1006" i="381"/>
  <c r="DR1006" i="381"/>
  <c r="DQ1006" i="381"/>
  <c r="DA1006" i="381"/>
  <c r="DB1006" i="381" s="1"/>
  <c r="CR1006" i="381"/>
  <c r="CP1006" i="381"/>
  <c r="CO1006" i="381"/>
  <c r="CN1006" i="381"/>
  <c r="BT1006" i="381"/>
  <c r="AV1006" i="381"/>
  <c r="AU1006" i="381"/>
  <c r="AT1006" i="381"/>
  <c r="AN1006" i="381"/>
  <c r="AM1006" i="381"/>
  <c r="AL1006" i="381"/>
  <c r="AK1006" i="381"/>
  <c r="AJ1006" i="381"/>
  <c r="AI1006" i="381"/>
  <c r="AH1006" i="381"/>
  <c r="AG1006" i="381"/>
  <c r="AF1006" i="381"/>
  <c r="AE1006" i="381"/>
  <c r="AD1006" i="381"/>
  <c r="AC1006" i="381"/>
  <c r="G1006" i="381"/>
  <c r="E1006" i="381"/>
  <c r="C1006" i="381"/>
  <c r="FV1005" i="381"/>
  <c r="FU1005" i="381"/>
  <c r="FT1005" i="381"/>
  <c r="FS1005" i="381"/>
  <c r="FR1005" i="381"/>
  <c r="FQ1005" i="381"/>
  <c r="EU1005" i="381"/>
  <c r="EC1005" i="381"/>
  <c r="ED1005" i="381" s="1"/>
  <c r="EB1005" i="381"/>
  <c r="EA1005" i="381"/>
  <c r="DZ1005" i="381"/>
  <c r="DY1005" i="381"/>
  <c r="DV1005" i="381"/>
  <c r="DU1005" i="381"/>
  <c r="DT1005" i="381"/>
  <c r="DS1005" i="381"/>
  <c r="DR1005" i="381"/>
  <c r="DQ1005" i="381"/>
  <c r="DA1005" i="381"/>
  <c r="DB1005" i="381" s="1"/>
  <c r="CR1005" i="381"/>
  <c r="CP1005" i="381"/>
  <c r="CO1005" i="381"/>
  <c r="CN1005" i="381"/>
  <c r="BT1005" i="381"/>
  <c r="AV1005" i="381"/>
  <c r="AU1005" i="381"/>
  <c r="AT1005" i="381"/>
  <c r="AN1005" i="381"/>
  <c r="AM1005" i="381"/>
  <c r="AL1005" i="381"/>
  <c r="AK1005" i="381"/>
  <c r="AJ1005" i="381"/>
  <c r="AI1005" i="381"/>
  <c r="AH1005" i="381"/>
  <c r="AG1005" i="381"/>
  <c r="AF1005" i="381"/>
  <c r="AE1005" i="381"/>
  <c r="AD1005" i="381"/>
  <c r="AC1005" i="381"/>
  <c r="G1005" i="381"/>
  <c r="E1005" i="381"/>
  <c r="C1005" i="381"/>
  <c r="FV1004" i="381"/>
  <c r="FU1004" i="381"/>
  <c r="FT1004" i="381"/>
  <c r="FS1004" i="381"/>
  <c r="FR1004" i="381"/>
  <c r="FQ1004" i="381"/>
  <c r="EU1004" i="381"/>
  <c r="EC1004" i="381"/>
  <c r="ED1004" i="381" s="1"/>
  <c r="EB1004" i="381"/>
  <c r="EA1004" i="381"/>
  <c r="DZ1004" i="381"/>
  <c r="DY1004" i="381"/>
  <c r="DV1004" i="381"/>
  <c r="DU1004" i="381"/>
  <c r="DT1004" i="381"/>
  <c r="DS1004" i="381"/>
  <c r="DR1004" i="381"/>
  <c r="DQ1004" i="381"/>
  <c r="DA1004" i="381"/>
  <c r="DB1004" i="381" s="1"/>
  <c r="CR1004" i="381"/>
  <c r="CP1004" i="381"/>
  <c r="CO1004" i="381"/>
  <c r="CN1004" i="381"/>
  <c r="BT1004" i="381"/>
  <c r="AV1004" i="381"/>
  <c r="AU1004" i="381"/>
  <c r="AT1004" i="381"/>
  <c r="AN1004" i="381"/>
  <c r="AM1004" i="381"/>
  <c r="AL1004" i="381"/>
  <c r="AK1004" i="381"/>
  <c r="AJ1004" i="381"/>
  <c r="AI1004" i="381"/>
  <c r="AH1004" i="381"/>
  <c r="AG1004" i="381"/>
  <c r="AF1004" i="381"/>
  <c r="AE1004" i="381"/>
  <c r="AD1004" i="381"/>
  <c r="AC1004" i="381"/>
  <c r="G1004" i="381"/>
  <c r="E1004" i="381"/>
  <c r="C1004" i="381"/>
  <c r="FV1003" i="381"/>
  <c r="FU1003" i="381"/>
  <c r="FT1003" i="381"/>
  <c r="FS1003" i="381"/>
  <c r="FR1003" i="381"/>
  <c r="FQ1003" i="381"/>
  <c r="EU1003" i="381"/>
  <c r="EC1003" i="381"/>
  <c r="ED1003" i="381" s="1"/>
  <c r="EB1003" i="381"/>
  <c r="EA1003" i="381"/>
  <c r="DZ1003" i="381"/>
  <c r="DY1003" i="381"/>
  <c r="DV1003" i="381"/>
  <c r="DU1003" i="381"/>
  <c r="DT1003" i="381"/>
  <c r="DS1003" i="381"/>
  <c r="DR1003" i="381"/>
  <c r="DQ1003" i="381"/>
  <c r="DA1003" i="381"/>
  <c r="DB1003" i="381" s="1"/>
  <c r="CR1003" i="381"/>
  <c r="CP1003" i="381"/>
  <c r="CO1003" i="381"/>
  <c r="CN1003" i="381"/>
  <c r="BT1003" i="381"/>
  <c r="AV1003" i="381"/>
  <c r="AU1003" i="381"/>
  <c r="AT1003" i="381"/>
  <c r="AN1003" i="381"/>
  <c r="AM1003" i="381"/>
  <c r="AL1003" i="381"/>
  <c r="AK1003" i="381"/>
  <c r="AJ1003" i="381"/>
  <c r="AI1003" i="381"/>
  <c r="AH1003" i="381"/>
  <c r="AG1003" i="381"/>
  <c r="AF1003" i="381"/>
  <c r="AE1003" i="381"/>
  <c r="AD1003" i="381"/>
  <c r="AC1003" i="381"/>
  <c r="G1003" i="381"/>
  <c r="E1003" i="381"/>
  <c r="C1003" i="381"/>
  <c r="FV1002" i="381"/>
  <c r="FU1002" i="381"/>
  <c r="FT1002" i="381"/>
  <c r="FS1002" i="381"/>
  <c r="FR1002" i="381"/>
  <c r="FQ1002" i="381"/>
  <c r="EU1002" i="381"/>
  <c r="EC1002" i="381"/>
  <c r="ED1002" i="381" s="1"/>
  <c r="EB1002" i="381"/>
  <c r="EA1002" i="381"/>
  <c r="DZ1002" i="381"/>
  <c r="DY1002" i="381"/>
  <c r="DV1002" i="381"/>
  <c r="DU1002" i="381"/>
  <c r="DT1002" i="381"/>
  <c r="DS1002" i="381"/>
  <c r="DR1002" i="381"/>
  <c r="DQ1002" i="381"/>
  <c r="DA1002" i="381"/>
  <c r="DB1002" i="381" s="1"/>
  <c r="CR1002" i="381"/>
  <c r="CP1002" i="381"/>
  <c r="CO1002" i="381"/>
  <c r="CN1002" i="381"/>
  <c r="BT1002" i="381"/>
  <c r="AV1002" i="381"/>
  <c r="AU1002" i="381"/>
  <c r="AT1002" i="381"/>
  <c r="AN1002" i="381"/>
  <c r="AM1002" i="381"/>
  <c r="AL1002" i="381"/>
  <c r="AK1002" i="381"/>
  <c r="AJ1002" i="381"/>
  <c r="AI1002" i="381"/>
  <c r="AH1002" i="381"/>
  <c r="AG1002" i="381"/>
  <c r="AF1002" i="381"/>
  <c r="AE1002" i="381"/>
  <c r="AD1002" i="381"/>
  <c r="AC1002" i="381"/>
  <c r="G1002" i="381"/>
  <c r="E1002" i="381"/>
  <c r="C1002" i="381"/>
  <c r="FV1001" i="381"/>
  <c r="FU1001" i="381"/>
  <c r="FT1001" i="381"/>
  <c r="FS1001" i="381"/>
  <c r="FR1001" i="381"/>
  <c r="FQ1001" i="381"/>
  <c r="EU1001" i="381"/>
  <c r="EC1001" i="381"/>
  <c r="ED1001" i="381" s="1"/>
  <c r="EB1001" i="381"/>
  <c r="EA1001" i="381"/>
  <c r="DZ1001" i="381"/>
  <c r="DY1001" i="381"/>
  <c r="DV1001" i="381"/>
  <c r="DU1001" i="381"/>
  <c r="DT1001" i="381"/>
  <c r="DS1001" i="381"/>
  <c r="DR1001" i="381"/>
  <c r="DQ1001" i="381"/>
  <c r="DA1001" i="381"/>
  <c r="DB1001" i="381" s="1"/>
  <c r="CR1001" i="381"/>
  <c r="CP1001" i="381"/>
  <c r="CO1001" i="381"/>
  <c r="CN1001" i="381"/>
  <c r="BT1001" i="381"/>
  <c r="AV1001" i="381"/>
  <c r="AU1001" i="381"/>
  <c r="AT1001" i="381"/>
  <c r="AN1001" i="381"/>
  <c r="AM1001" i="381"/>
  <c r="AL1001" i="381"/>
  <c r="AK1001" i="381"/>
  <c r="AJ1001" i="381"/>
  <c r="AI1001" i="381"/>
  <c r="AH1001" i="381"/>
  <c r="AG1001" i="381"/>
  <c r="AF1001" i="381"/>
  <c r="AE1001" i="381"/>
  <c r="AD1001" i="381"/>
  <c r="AC1001" i="381"/>
  <c r="G1001" i="381"/>
  <c r="E1001" i="381"/>
  <c r="C1001" i="381"/>
  <c r="FV1000" i="381"/>
  <c r="FU1000" i="381"/>
  <c r="FT1000" i="381"/>
  <c r="FS1000" i="381"/>
  <c r="FR1000" i="381"/>
  <c r="FQ1000" i="381"/>
  <c r="EU1000" i="381"/>
  <c r="EC1000" i="381"/>
  <c r="EB1000" i="381"/>
  <c r="EA1000" i="381"/>
  <c r="DZ1000" i="381"/>
  <c r="DY1000" i="381"/>
  <c r="DV1000" i="381"/>
  <c r="DU1000" i="381"/>
  <c r="DT1000" i="381"/>
  <c r="DS1000" i="381"/>
  <c r="DR1000" i="381"/>
  <c r="DQ1000" i="381"/>
  <c r="DA1000" i="381"/>
  <c r="DB1000" i="381" s="1"/>
  <c r="CR1000" i="381"/>
  <c r="CP1000" i="381"/>
  <c r="CO1000" i="381"/>
  <c r="CN1000" i="381"/>
  <c r="BT1000" i="381"/>
  <c r="AV1000" i="381"/>
  <c r="AU1000" i="381"/>
  <c r="AT1000" i="381"/>
  <c r="AN1000" i="381"/>
  <c r="AM1000" i="381"/>
  <c r="AL1000" i="381"/>
  <c r="AK1000" i="381"/>
  <c r="AJ1000" i="381"/>
  <c r="AI1000" i="381"/>
  <c r="AH1000" i="381"/>
  <c r="AG1000" i="381"/>
  <c r="AF1000" i="381"/>
  <c r="AE1000" i="381"/>
  <c r="AD1000" i="381"/>
  <c r="AC1000" i="381"/>
  <c r="G1000" i="381"/>
  <c r="E1000" i="381"/>
  <c r="C1000" i="381"/>
  <c r="FV999" i="381"/>
  <c r="FU999" i="381"/>
  <c r="FT999" i="381"/>
  <c r="FS999" i="381"/>
  <c r="FR999" i="381"/>
  <c r="FQ999" i="381"/>
  <c r="EU999" i="381"/>
  <c r="EE999" i="381"/>
  <c r="EF999" i="381" s="1"/>
  <c r="EC999" i="381"/>
  <c r="EB999" i="381"/>
  <c r="EA999" i="381"/>
  <c r="DZ999" i="381"/>
  <c r="DY999" i="381"/>
  <c r="DV999" i="381"/>
  <c r="DU999" i="381"/>
  <c r="DT999" i="381"/>
  <c r="DS999" i="381"/>
  <c r="DR999" i="381"/>
  <c r="DQ999" i="381"/>
  <c r="DA999" i="381"/>
  <c r="DB999" i="381" s="1"/>
  <c r="CR999" i="381"/>
  <c r="CP999" i="381"/>
  <c r="CO999" i="381"/>
  <c r="CN999" i="381"/>
  <c r="BT999" i="381"/>
  <c r="AV999" i="381"/>
  <c r="AU999" i="381"/>
  <c r="AT999" i="381"/>
  <c r="AN999" i="381"/>
  <c r="AM999" i="381"/>
  <c r="AL999" i="381"/>
  <c r="AK999" i="381"/>
  <c r="AJ999" i="381"/>
  <c r="AI999" i="381"/>
  <c r="AH999" i="381"/>
  <c r="AG999" i="381"/>
  <c r="AF999" i="381"/>
  <c r="AE999" i="381"/>
  <c r="AD999" i="381"/>
  <c r="AC999" i="381"/>
  <c r="E999" i="381"/>
  <c r="FV998" i="381"/>
  <c r="FU998" i="381"/>
  <c r="FT998" i="381"/>
  <c r="FS998" i="381"/>
  <c r="FR998" i="381"/>
  <c r="FQ998" i="381"/>
  <c r="EU998" i="381"/>
  <c r="EE998" i="381"/>
  <c r="EF998" i="381" s="1"/>
  <c r="EC998" i="381"/>
  <c r="EB998" i="381"/>
  <c r="EA998" i="381"/>
  <c r="DZ998" i="381"/>
  <c r="DY998" i="381"/>
  <c r="DV998" i="381"/>
  <c r="DU998" i="381"/>
  <c r="DT998" i="381"/>
  <c r="DS998" i="381"/>
  <c r="DR998" i="381"/>
  <c r="DQ998" i="381"/>
  <c r="DA998" i="381"/>
  <c r="DB998" i="381" s="1"/>
  <c r="CR998" i="381"/>
  <c r="CP998" i="381"/>
  <c r="CO998" i="381"/>
  <c r="CN998" i="381"/>
  <c r="BT998" i="381"/>
  <c r="AV998" i="381"/>
  <c r="AU998" i="381"/>
  <c r="AT998" i="381"/>
  <c r="AN998" i="381"/>
  <c r="AM998" i="381"/>
  <c r="AL998" i="381"/>
  <c r="AK998" i="381"/>
  <c r="AJ998" i="381"/>
  <c r="AI998" i="381"/>
  <c r="AH998" i="381"/>
  <c r="AG998" i="381"/>
  <c r="AF998" i="381"/>
  <c r="AE998" i="381"/>
  <c r="AD998" i="381"/>
  <c r="AC998" i="381"/>
  <c r="C998" i="381"/>
  <c r="DN993" i="381"/>
  <c r="DN992" i="381"/>
  <c r="EJ993" i="381"/>
  <c r="DE993" i="381"/>
  <c r="AV992" i="381"/>
  <c r="G993" i="381"/>
  <c r="AV993" i="381" s="1"/>
  <c r="FV993" i="381"/>
  <c r="FU993" i="381"/>
  <c r="FT993" i="381"/>
  <c r="FS993" i="381"/>
  <c r="FR993" i="381"/>
  <c r="EU993" i="381"/>
  <c r="EC993" i="381"/>
  <c r="EB993" i="381"/>
  <c r="EA993" i="381"/>
  <c r="DZ993" i="381"/>
  <c r="DY993" i="381"/>
  <c r="DV993" i="381"/>
  <c r="DU993" i="381"/>
  <c r="DT993" i="381"/>
  <c r="DS993" i="381"/>
  <c r="DR993" i="381"/>
  <c r="DQ993" i="381"/>
  <c r="DA993" i="381"/>
  <c r="DB993" i="381" s="1"/>
  <c r="CR993" i="381"/>
  <c r="CP993" i="381"/>
  <c r="CO993" i="381"/>
  <c r="CN993" i="381"/>
  <c r="BT993" i="381"/>
  <c r="AU993" i="381"/>
  <c r="AT993" i="381"/>
  <c r="AN993" i="381"/>
  <c r="AM993" i="381"/>
  <c r="AL993" i="381"/>
  <c r="AK993" i="381"/>
  <c r="AJ993" i="381"/>
  <c r="AI993" i="381"/>
  <c r="AH993" i="381"/>
  <c r="AG993" i="381"/>
  <c r="AF993" i="381"/>
  <c r="AE993" i="381"/>
  <c r="AD993" i="381"/>
  <c r="AC993" i="381"/>
  <c r="E993" i="381"/>
  <c r="C993" i="381"/>
  <c r="EK992" i="381"/>
  <c r="FV992" i="381"/>
  <c r="FU992" i="381"/>
  <c r="FT992" i="381"/>
  <c r="FS992" i="381"/>
  <c r="FR992" i="381"/>
  <c r="FQ992" i="381"/>
  <c r="EU992" i="381"/>
  <c r="EC992" i="381"/>
  <c r="ED992" i="381" s="1"/>
  <c r="EB992" i="381"/>
  <c r="EA992" i="381"/>
  <c r="DZ992" i="381"/>
  <c r="DY992" i="381"/>
  <c r="DV992" i="381"/>
  <c r="DU992" i="381"/>
  <c r="DT992" i="381"/>
  <c r="DS992" i="381"/>
  <c r="DR992" i="381"/>
  <c r="DQ992" i="381"/>
  <c r="DA992" i="381"/>
  <c r="DB992" i="381" s="1"/>
  <c r="CR992" i="381"/>
  <c r="CP992" i="381"/>
  <c r="CO992" i="381"/>
  <c r="CN992" i="381"/>
  <c r="BT992" i="381"/>
  <c r="AU992" i="381"/>
  <c r="AT992" i="381"/>
  <c r="AN992" i="381"/>
  <c r="AM992" i="381"/>
  <c r="AL992" i="381"/>
  <c r="AK992" i="381"/>
  <c r="AJ992" i="381"/>
  <c r="AI992" i="381"/>
  <c r="AH992" i="381"/>
  <c r="AG992" i="381"/>
  <c r="AF992" i="381"/>
  <c r="AE992" i="381"/>
  <c r="AD992" i="381"/>
  <c r="AC992" i="381"/>
  <c r="E992" i="381"/>
  <c r="C992" i="381"/>
  <c r="FV991" i="381"/>
  <c r="FU991" i="381"/>
  <c r="FT991" i="381"/>
  <c r="FS991" i="381"/>
  <c r="FR991" i="381"/>
  <c r="FQ991" i="381"/>
  <c r="EU991" i="381"/>
  <c r="EC991" i="381"/>
  <c r="ED991" i="381" s="1"/>
  <c r="EB991" i="381"/>
  <c r="EA991" i="381"/>
  <c r="DZ991" i="381"/>
  <c r="DY991" i="381"/>
  <c r="DV991" i="381"/>
  <c r="DU991" i="381"/>
  <c r="DT991" i="381"/>
  <c r="DS991" i="381"/>
  <c r="DR991" i="381"/>
  <c r="DQ991" i="381"/>
  <c r="DN991" i="381"/>
  <c r="EE991" i="381" s="1"/>
  <c r="EF991" i="381" s="1"/>
  <c r="DA991" i="381"/>
  <c r="DB991" i="381" s="1"/>
  <c r="CR991" i="381"/>
  <c r="CP991" i="381"/>
  <c r="CO991" i="381"/>
  <c r="CN991" i="381"/>
  <c r="BT991" i="381"/>
  <c r="AU991" i="381"/>
  <c r="AT991" i="381"/>
  <c r="AN991" i="381"/>
  <c r="AM991" i="381"/>
  <c r="AL991" i="381"/>
  <c r="AK991" i="381"/>
  <c r="AJ991" i="381"/>
  <c r="AI991" i="381"/>
  <c r="AH991" i="381"/>
  <c r="AG991" i="381"/>
  <c r="AF991" i="381"/>
  <c r="AE991" i="381"/>
  <c r="AD991" i="381"/>
  <c r="AC991" i="381"/>
  <c r="G991" i="381"/>
  <c r="E991" i="381"/>
  <c r="C991" i="381"/>
  <c r="FV990" i="381"/>
  <c r="FU990" i="381"/>
  <c r="FT990" i="381"/>
  <c r="FS990" i="381"/>
  <c r="FR990" i="381"/>
  <c r="FQ990" i="381"/>
  <c r="EU990" i="381"/>
  <c r="EC990" i="381"/>
  <c r="EB990" i="381"/>
  <c r="EA990" i="381"/>
  <c r="DZ990" i="381"/>
  <c r="DY990" i="381"/>
  <c r="DV990" i="381"/>
  <c r="DU990" i="381"/>
  <c r="DT990" i="381"/>
  <c r="DS990" i="381"/>
  <c r="DR990" i="381"/>
  <c r="DQ990" i="381"/>
  <c r="DN990" i="381"/>
  <c r="EE990" i="381" s="1"/>
  <c r="EF990" i="381" s="1"/>
  <c r="DA990" i="381"/>
  <c r="DB990" i="381" s="1"/>
  <c r="CR990" i="381"/>
  <c r="CP990" i="381"/>
  <c r="CO990" i="381"/>
  <c r="CN990" i="381"/>
  <c r="BT990" i="381"/>
  <c r="AV990" i="381"/>
  <c r="AU990" i="381"/>
  <c r="AT990" i="381"/>
  <c r="AN990" i="381"/>
  <c r="AM990" i="381"/>
  <c r="AL990" i="381"/>
  <c r="AK990" i="381"/>
  <c r="AJ990" i="381"/>
  <c r="AI990" i="381"/>
  <c r="AH990" i="381"/>
  <c r="AG990" i="381"/>
  <c r="AF990" i="381"/>
  <c r="AE990" i="381"/>
  <c r="AD990" i="381"/>
  <c r="AC990" i="381"/>
  <c r="G990" i="381"/>
  <c r="E990" i="381"/>
  <c r="C990" i="381"/>
  <c r="FV989" i="381"/>
  <c r="FU989" i="381"/>
  <c r="FT989" i="381"/>
  <c r="FS989" i="381"/>
  <c r="FR989" i="381"/>
  <c r="FQ989" i="381"/>
  <c r="EU989" i="381"/>
  <c r="EC989" i="381"/>
  <c r="EB989" i="381"/>
  <c r="EA989" i="381"/>
  <c r="DZ989" i="381"/>
  <c r="DY989" i="381"/>
  <c r="DV989" i="381"/>
  <c r="DU989" i="381"/>
  <c r="DT989" i="381"/>
  <c r="DS989" i="381"/>
  <c r="DR989" i="381"/>
  <c r="DQ989" i="381"/>
  <c r="DN989" i="381"/>
  <c r="EE989" i="381" s="1"/>
  <c r="EF989" i="381" s="1"/>
  <c r="DA989" i="381"/>
  <c r="DB989" i="381" s="1"/>
  <c r="CR989" i="381"/>
  <c r="CP989" i="381"/>
  <c r="CO989" i="381"/>
  <c r="CN989" i="381"/>
  <c r="BT989" i="381"/>
  <c r="AV989" i="381"/>
  <c r="AU989" i="381"/>
  <c r="AT989" i="381"/>
  <c r="AN989" i="381"/>
  <c r="AM989" i="381"/>
  <c r="AL989" i="381"/>
  <c r="AK989" i="381"/>
  <c r="AJ989" i="381"/>
  <c r="AI989" i="381"/>
  <c r="AH989" i="381"/>
  <c r="AG989" i="381"/>
  <c r="AF989" i="381"/>
  <c r="AE989" i="381"/>
  <c r="AD989" i="381"/>
  <c r="AC989" i="381"/>
  <c r="G989" i="381"/>
  <c r="E989" i="381"/>
  <c r="C989" i="381"/>
  <c r="FV988" i="381"/>
  <c r="FU988" i="381"/>
  <c r="FT988" i="381"/>
  <c r="FS988" i="381"/>
  <c r="FR988" i="381"/>
  <c r="FQ988" i="381"/>
  <c r="EU988" i="381"/>
  <c r="EC988" i="381"/>
  <c r="EB988" i="381"/>
  <c r="EA988" i="381"/>
  <c r="DZ988" i="381"/>
  <c r="DY988" i="381"/>
  <c r="DV988" i="381"/>
  <c r="DU988" i="381"/>
  <c r="DT988" i="381"/>
  <c r="DS988" i="381"/>
  <c r="DR988" i="381"/>
  <c r="DQ988" i="381"/>
  <c r="DN988" i="381"/>
  <c r="EE988" i="381" s="1"/>
  <c r="EF988" i="381" s="1"/>
  <c r="DA988" i="381"/>
  <c r="DB988" i="381" s="1"/>
  <c r="CR988" i="381"/>
  <c r="CP988" i="381"/>
  <c r="CO988" i="381"/>
  <c r="CN988" i="381"/>
  <c r="BT988" i="381"/>
  <c r="AV988" i="381"/>
  <c r="AU988" i="381"/>
  <c r="AT988" i="381"/>
  <c r="AN988" i="381"/>
  <c r="AM988" i="381"/>
  <c r="AL988" i="381"/>
  <c r="AK988" i="381"/>
  <c r="AJ988" i="381"/>
  <c r="AI988" i="381"/>
  <c r="AH988" i="381"/>
  <c r="AG988" i="381"/>
  <c r="AF988" i="381"/>
  <c r="AE988" i="381"/>
  <c r="AD988" i="381"/>
  <c r="AC988" i="381"/>
  <c r="G988" i="381"/>
  <c r="E988" i="381"/>
  <c r="C988" i="381"/>
  <c r="FV987" i="381"/>
  <c r="FU987" i="381"/>
  <c r="FT987" i="381"/>
  <c r="FS987" i="381"/>
  <c r="FR987" i="381"/>
  <c r="FQ987" i="381"/>
  <c r="EU987" i="381"/>
  <c r="EC987" i="381"/>
  <c r="ED987" i="381" s="1"/>
  <c r="EB987" i="381"/>
  <c r="EA987" i="381"/>
  <c r="DZ987" i="381"/>
  <c r="DY987" i="381"/>
  <c r="DV987" i="381"/>
  <c r="DU987" i="381"/>
  <c r="DT987" i="381"/>
  <c r="DS987" i="381"/>
  <c r="DR987" i="381"/>
  <c r="DQ987" i="381"/>
  <c r="DN987" i="381"/>
  <c r="DA987" i="381"/>
  <c r="DB987" i="381" s="1"/>
  <c r="CR987" i="381"/>
  <c r="CP987" i="381"/>
  <c r="CO987" i="381"/>
  <c r="CN987" i="381"/>
  <c r="BT987" i="381"/>
  <c r="AV987" i="381"/>
  <c r="AU987" i="381"/>
  <c r="AT987" i="381"/>
  <c r="AN987" i="381"/>
  <c r="AM987" i="381"/>
  <c r="AL987" i="381"/>
  <c r="AK987" i="381"/>
  <c r="AJ987" i="381"/>
  <c r="AI987" i="381"/>
  <c r="AH987" i="381"/>
  <c r="AG987" i="381"/>
  <c r="AF987" i="381"/>
  <c r="AE987" i="381"/>
  <c r="AD987" i="381"/>
  <c r="AC987" i="381"/>
  <c r="G987" i="381"/>
  <c r="E987" i="381"/>
  <c r="C987" i="381"/>
  <c r="FV986" i="381"/>
  <c r="FU986" i="381"/>
  <c r="FT986" i="381"/>
  <c r="FS986" i="381"/>
  <c r="FR986" i="381"/>
  <c r="FQ986" i="381"/>
  <c r="EU986" i="381"/>
  <c r="EC986" i="381"/>
  <c r="ED986" i="381" s="1"/>
  <c r="EB986" i="381"/>
  <c r="EA986" i="381"/>
  <c r="DZ986" i="381"/>
  <c r="DY986" i="381"/>
  <c r="DV986" i="381"/>
  <c r="DU986" i="381"/>
  <c r="DT986" i="381"/>
  <c r="DS986" i="381"/>
  <c r="DR986" i="381"/>
  <c r="DQ986" i="381"/>
  <c r="DN986" i="381"/>
  <c r="EE986" i="381" s="1"/>
  <c r="EF986" i="381" s="1"/>
  <c r="DA986" i="381"/>
  <c r="DB986" i="381" s="1"/>
  <c r="CR986" i="381"/>
  <c r="CP986" i="381"/>
  <c r="CO986" i="381"/>
  <c r="CN986" i="381"/>
  <c r="BT986" i="381"/>
  <c r="AV986" i="381"/>
  <c r="AU986" i="381"/>
  <c r="AT986" i="381"/>
  <c r="AN986" i="381"/>
  <c r="AM986" i="381"/>
  <c r="AL986" i="381"/>
  <c r="AK986" i="381"/>
  <c r="AJ986" i="381"/>
  <c r="AI986" i="381"/>
  <c r="AH986" i="381"/>
  <c r="AG986" i="381"/>
  <c r="AF986" i="381"/>
  <c r="AE986" i="381"/>
  <c r="AD986" i="381"/>
  <c r="AC986" i="381"/>
  <c r="G986" i="381"/>
  <c r="E986" i="381"/>
  <c r="C986" i="381"/>
  <c r="FV985" i="381"/>
  <c r="FU985" i="381"/>
  <c r="FT985" i="381"/>
  <c r="FS985" i="381"/>
  <c r="FR985" i="381"/>
  <c r="FQ985" i="381"/>
  <c r="EU985" i="381"/>
  <c r="EC985" i="381"/>
  <c r="ED985" i="381" s="1"/>
  <c r="EB985" i="381"/>
  <c r="EA985" i="381"/>
  <c r="DZ985" i="381"/>
  <c r="DY985" i="381"/>
  <c r="DV985" i="381"/>
  <c r="DU985" i="381"/>
  <c r="DT985" i="381"/>
  <c r="DS985" i="381"/>
  <c r="DR985" i="381"/>
  <c r="DQ985" i="381"/>
  <c r="DN985" i="381"/>
  <c r="EE985" i="381" s="1"/>
  <c r="EF985" i="381" s="1"/>
  <c r="DA985" i="381"/>
  <c r="DB985" i="381" s="1"/>
  <c r="CR985" i="381"/>
  <c r="CP985" i="381"/>
  <c r="CO985" i="381"/>
  <c r="CN985" i="381"/>
  <c r="BT985" i="381"/>
  <c r="AV985" i="381"/>
  <c r="AU985" i="381"/>
  <c r="AT985" i="381"/>
  <c r="AN985" i="381"/>
  <c r="AM985" i="381"/>
  <c r="AL985" i="381"/>
  <c r="AK985" i="381"/>
  <c r="AJ985" i="381"/>
  <c r="AI985" i="381"/>
  <c r="AH985" i="381"/>
  <c r="AG985" i="381"/>
  <c r="AF985" i="381"/>
  <c r="AE985" i="381"/>
  <c r="AD985" i="381"/>
  <c r="AC985" i="381"/>
  <c r="G985" i="381"/>
  <c r="E985" i="381"/>
  <c r="C985" i="381"/>
  <c r="FV984" i="381"/>
  <c r="FU984" i="381"/>
  <c r="FT984" i="381"/>
  <c r="FS984" i="381"/>
  <c r="FR984" i="381"/>
  <c r="FQ984" i="381"/>
  <c r="EU984" i="381"/>
  <c r="EC984" i="381"/>
  <c r="ED984" i="381" s="1"/>
  <c r="EB984" i="381"/>
  <c r="EA984" i="381"/>
  <c r="DZ984" i="381"/>
  <c r="DY984" i="381"/>
  <c r="DV984" i="381"/>
  <c r="DU984" i="381"/>
  <c r="DT984" i="381"/>
  <c r="DS984" i="381"/>
  <c r="DR984" i="381"/>
  <c r="DQ984" i="381"/>
  <c r="DN984" i="381"/>
  <c r="EE984" i="381" s="1"/>
  <c r="EF984" i="381" s="1"/>
  <c r="DA984" i="381"/>
  <c r="DB984" i="381" s="1"/>
  <c r="CR984" i="381"/>
  <c r="CP984" i="381"/>
  <c r="CO984" i="381"/>
  <c r="CN984" i="381"/>
  <c r="BT984" i="381"/>
  <c r="AV984" i="381"/>
  <c r="AU984" i="381"/>
  <c r="AT984" i="381"/>
  <c r="AN984" i="381"/>
  <c r="AM984" i="381"/>
  <c r="AL984" i="381"/>
  <c r="AK984" i="381"/>
  <c r="AJ984" i="381"/>
  <c r="AI984" i="381"/>
  <c r="AH984" i="381"/>
  <c r="AG984" i="381"/>
  <c r="AF984" i="381"/>
  <c r="AE984" i="381"/>
  <c r="AD984" i="381"/>
  <c r="AC984" i="381"/>
  <c r="G984" i="381"/>
  <c r="E984" i="381"/>
  <c r="C984" i="381"/>
  <c r="EK983" i="381"/>
  <c r="EK982" i="381"/>
  <c r="FV983" i="381"/>
  <c r="FU983" i="381"/>
  <c r="FT983" i="381"/>
  <c r="FS983" i="381"/>
  <c r="FQ983" i="381"/>
  <c r="EU983" i="381"/>
  <c r="EC983" i="381"/>
  <c r="EB983" i="381"/>
  <c r="EA983" i="381"/>
  <c r="DZ983" i="381"/>
  <c r="DY983" i="381"/>
  <c r="DV983" i="381"/>
  <c r="DU983" i="381"/>
  <c r="DT983" i="381"/>
  <c r="DS983" i="381"/>
  <c r="DR983" i="381"/>
  <c r="DQ983" i="381"/>
  <c r="DN983" i="381"/>
  <c r="EE983" i="381" s="1"/>
  <c r="EF983" i="381" s="1"/>
  <c r="FR983" i="381"/>
  <c r="DA983" i="381"/>
  <c r="DB983" i="381" s="1"/>
  <c r="CR983" i="381"/>
  <c r="CP983" i="381"/>
  <c r="CO983" i="381"/>
  <c r="CN983" i="381"/>
  <c r="BT983" i="381"/>
  <c r="AV983" i="381"/>
  <c r="AU983" i="381"/>
  <c r="AT983" i="381"/>
  <c r="AN983" i="381"/>
  <c r="AM983" i="381"/>
  <c r="AL983" i="381"/>
  <c r="AK983" i="381"/>
  <c r="AJ983" i="381"/>
  <c r="AI983" i="381"/>
  <c r="AH983" i="381"/>
  <c r="AG983" i="381"/>
  <c r="AF983" i="381"/>
  <c r="AE983" i="381"/>
  <c r="AD983" i="381"/>
  <c r="AC983" i="381"/>
  <c r="G983" i="381"/>
  <c r="E983" i="381"/>
  <c r="C983" i="381"/>
  <c r="DN982" i="381"/>
  <c r="DF982" i="381"/>
  <c r="EK981" i="381"/>
  <c r="DN981" i="381"/>
  <c r="CR981" i="381"/>
  <c r="FV982" i="381"/>
  <c r="FU982" i="381"/>
  <c r="FT982" i="381"/>
  <c r="FS982" i="381"/>
  <c r="FQ982" i="381"/>
  <c r="EU982" i="381"/>
  <c r="EC982" i="381"/>
  <c r="ED982" i="381" s="1"/>
  <c r="EB982" i="381"/>
  <c r="EA982" i="381"/>
  <c r="DZ982" i="381"/>
  <c r="DY982" i="381"/>
  <c r="DV982" i="381"/>
  <c r="DU982" i="381"/>
  <c r="DT982" i="381"/>
  <c r="DS982" i="381"/>
  <c r="DR982" i="381"/>
  <c r="DQ982" i="381"/>
  <c r="DA982" i="381"/>
  <c r="DB982" i="381" s="1"/>
  <c r="CR982" i="381"/>
  <c r="CP982" i="381"/>
  <c r="CO982" i="381"/>
  <c r="CN982" i="381"/>
  <c r="BT982" i="381"/>
  <c r="AU982" i="381"/>
  <c r="AT982" i="381"/>
  <c r="AN982" i="381"/>
  <c r="AM982" i="381"/>
  <c r="AL982" i="381"/>
  <c r="AK982" i="381"/>
  <c r="AJ982" i="381"/>
  <c r="AI982" i="381"/>
  <c r="AH982" i="381"/>
  <c r="AG982" i="381"/>
  <c r="AF982" i="381"/>
  <c r="AE982" i="381"/>
  <c r="AD982" i="381"/>
  <c r="AC982" i="381"/>
  <c r="G982" i="381"/>
  <c r="E982" i="381"/>
  <c r="C982" i="381"/>
  <c r="FV981" i="381"/>
  <c r="FU981" i="381"/>
  <c r="FT981" i="381"/>
  <c r="FS981" i="381"/>
  <c r="FR981" i="381"/>
  <c r="FQ981" i="381"/>
  <c r="EU981" i="381"/>
  <c r="EB981" i="381"/>
  <c r="EA981" i="381"/>
  <c r="DZ981" i="381"/>
  <c r="DY981" i="381"/>
  <c r="DV981" i="381"/>
  <c r="DU981" i="381"/>
  <c r="DT981" i="381"/>
  <c r="DS981" i="381"/>
  <c r="DR981" i="381"/>
  <c r="DQ981" i="381"/>
  <c r="DA981" i="381"/>
  <c r="DB981" i="381" s="1"/>
  <c r="CP981" i="381"/>
  <c r="CO981" i="381"/>
  <c r="CN981" i="381"/>
  <c r="BT981" i="381"/>
  <c r="AU981" i="381"/>
  <c r="AT981" i="381"/>
  <c r="AN981" i="381"/>
  <c r="AM981" i="381"/>
  <c r="AL981" i="381"/>
  <c r="AK981" i="381"/>
  <c r="AJ981" i="381"/>
  <c r="AI981" i="381"/>
  <c r="AH981" i="381"/>
  <c r="AG981" i="381"/>
  <c r="AF981" i="381"/>
  <c r="AE981" i="381"/>
  <c r="AD981" i="381"/>
  <c r="AC981" i="381"/>
  <c r="G981" i="381"/>
  <c r="E981" i="381"/>
  <c r="C981" i="381"/>
  <c r="FV980" i="381"/>
  <c r="FU980" i="381"/>
  <c r="FT980" i="381"/>
  <c r="FS980" i="381"/>
  <c r="FR980" i="381"/>
  <c r="FQ980" i="381"/>
  <c r="EU980" i="381"/>
  <c r="EC980" i="381"/>
  <c r="ED980" i="381" s="1"/>
  <c r="EB980" i="381"/>
  <c r="EA980" i="381"/>
  <c r="DZ980" i="381"/>
  <c r="DY980" i="381"/>
  <c r="DV980" i="381"/>
  <c r="DU980" i="381"/>
  <c r="DT980" i="381"/>
  <c r="DS980" i="381"/>
  <c r="DR980" i="381"/>
  <c r="DQ980" i="381"/>
  <c r="DA980" i="381"/>
  <c r="DB980" i="381" s="1"/>
  <c r="CR980" i="381"/>
  <c r="CP980" i="381"/>
  <c r="CO980" i="381"/>
  <c r="CN980" i="381"/>
  <c r="BT980" i="381"/>
  <c r="AV980" i="381"/>
  <c r="AU980" i="381"/>
  <c r="AT980" i="381"/>
  <c r="EE980" i="381"/>
  <c r="EF980" i="381" s="1"/>
  <c r="AN980" i="381"/>
  <c r="AM980" i="381"/>
  <c r="AL980" i="381"/>
  <c r="AK980" i="381"/>
  <c r="AJ980" i="381"/>
  <c r="AI980" i="381"/>
  <c r="AH980" i="381"/>
  <c r="AG980" i="381"/>
  <c r="AF980" i="381"/>
  <c r="AE980" i="381"/>
  <c r="AD980" i="381"/>
  <c r="AC980" i="381"/>
  <c r="E980" i="381"/>
  <c r="C979" i="381"/>
  <c r="FV979" i="381"/>
  <c r="FU979" i="381"/>
  <c r="FT979" i="381"/>
  <c r="FS979" i="381"/>
  <c r="FR979" i="381"/>
  <c r="FQ979" i="381"/>
  <c r="EU979" i="381"/>
  <c r="EE979" i="381"/>
  <c r="EF979" i="381" s="1"/>
  <c r="EC979" i="381"/>
  <c r="EB979" i="381"/>
  <c r="EA979" i="381"/>
  <c r="DZ979" i="381"/>
  <c r="DY979" i="381"/>
  <c r="DV979" i="381"/>
  <c r="DU979" i="381"/>
  <c r="DT979" i="381"/>
  <c r="DS979" i="381"/>
  <c r="DR979" i="381"/>
  <c r="DQ979" i="381"/>
  <c r="DA979" i="381"/>
  <c r="DB979" i="381" s="1"/>
  <c r="CR979" i="381"/>
  <c r="CP979" i="381"/>
  <c r="CO979" i="381"/>
  <c r="CN979" i="381"/>
  <c r="BT979" i="381"/>
  <c r="AV979" i="381"/>
  <c r="AU979" i="381"/>
  <c r="AT979" i="381"/>
  <c r="AN979" i="381"/>
  <c r="AM979" i="381"/>
  <c r="AL979" i="381"/>
  <c r="AK979" i="381"/>
  <c r="AJ979" i="381"/>
  <c r="AI979" i="381"/>
  <c r="AH979" i="381"/>
  <c r="AG979" i="381"/>
  <c r="AF979" i="381"/>
  <c r="AE979" i="381"/>
  <c r="AD979" i="381"/>
  <c r="AC979" i="381"/>
  <c r="FV978" i="381"/>
  <c r="FU978" i="381"/>
  <c r="FT978" i="381"/>
  <c r="FS978" i="381"/>
  <c r="FR978" i="381"/>
  <c r="FQ978" i="381"/>
  <c r="EE978" i="381"/>
  <c r="EC978" i="381"/>
  <c r="EB978" i="381"/>
  <c r="EA978" i="381"/>
  <c r="DZ978" i="381"/>
  <c r="DY978" i="381"/>
  <c r="DV978" i="381"/>
  <c r="DU978" i="381"/>
  <c r="DT978" i="381"/>
  <c r="DS978" i="381"/>
  <c r="DR978" i="381"/>
  <c r="DQ978" i="381"/>
  <c r="DA978" i="381"/>
  <c r="CR978" i="381"/>
  <c r="CP978" i="381"/>
  <c r="CO978" i="381"/>
  <c r="CN978" i="381"/>
  <c r="AV978" i="381"/>
  <c r="AU978" i="381"/>
  <c r="AT978" i="381"/>
  <c r="AN978" i="381"/>
  <c r="AM978" i="381"/>
  <c r="AL978" i="381"/>
  <c r="AK978" i="381"/>
  <c r="AJ978" i="381"/>
  <c r="AI978" i="381"/>
  <c r="AH978" i="381"/>
  <c r="AG978" i="381"/>
  <c r="AF978" i="381"/>
  <c r="AE978" i="381"/>
  <c r="AD978" i="381"/>
  <c r="AC978" i="381"/>
  <c r="DB1051" i="381" l="1"/>
  <c r="W118" i="372" s="1"/>
  <c r="DB1098" i="381"/>
  <c r="X118" i="372" s="1"/>
  <c r="DB1137" i="381"/>
  <c r="Y118" i="372" s="1"/>
  <c r="DB977" i="381"/>
  <c r="V118" i="372" s="1"/>
  <c r="CR977" i="381"/>
  <c r="V99" i="372" s="1"/>
  <c r="DC1098" i="381"/>
  <c r="X119" i="372" s="1"/>
  <c r="DC1051" i="381"/>
  <c r="W119" i="372" s="1"/>
  <c r="DC1137" i="381"/>
  <c r="Y119" i="372" s="1"/>
  <c r="DC977" i="381"/>
  <c r="V119" i="372" s="1"/>
  <c r="EG1079" i="381"/>
  <c r="EJ1051" i="381"/>
  <c r="W108" i="372" s="1"/>
  <c r="FJ1051" i="381"/>
  <c r="W152" i="372" s="1"/>
  <c r="FM1098" i="381"/>
  <c r="X155" i="372" s="1"/>
  <c r="FJ1098" i="381"/>
  <c r="X152" i="372" s="1"/>
  <c r="DE977" i="381"/>
  <c r="P1051" i="381"/>
  <c r="W51" i="372" s="1"/>
  <c r="AL1051" i="381"/>
  <c r="W36" i="372" s="1"/>
  <c r="DQ1051" i="381"/>
  <c r="W129" i="372" s="1"/>
  <c r="Q1098" i="381"/>
  <c r="X52" i="372" s="1"/>
  <c r="AM1098" i="381"/>
  <c r="X37" i="372" s="1"/>
  <c r="DR1098" i="381"/>
  <c r="X130" i="372" s="1"/>
  <c r="FQ1098" i="381"/>
  <c r="X164" i="372" s="1"/>
  <c r="AG1098" i="381"/>
  <c r="X31" i="372" s="1"/>
  <c r="AH1137" i="381"/>
  <c r="Y32" i="372" s="1"/>
  <c r="CO1137" i="381"/>
  <c r="Y90" i="372" s="1"/>
  <c r="EA1137" i="381"/>
  <c r="Y139" i="372" s="1"/>
  <c r="EU1137" i="381"/>
  <c r="Y117" i="372" s="1"/>
  <c r="AK1137" i="381"/>
  <c r="Y35" i="372" s="1"/>
  <c r="FS1137" i="381"/>
  <c r="Y166" i="372" s="1"/>
  <c r="AE1137" i="381"/>
  <c r="Y29" i="372" s="1"/>
  <c r="DV1137" i="381"/>
  <c r="Y134" i="372" s="1"/>
  <c r="FU1137" i="381"/>
  <c r="Y168" i="372" s="1"/>
  <c r="BS1137" i="381"/>
  <c r="DY1051" i="381"/>
  <c r="W137" i="372" s="1"/>
  <c r="CN1098" i="381"/>
  <c r="X89" i="372" s="1"/>
  <c r="AG1051" i="381"/>
  <c r="W31" i="372" s="1"/>
  <c r="CN1051" i="381"/>
  <c r="W89" i="372" s="1"/>
  <c r="DZ1051" i="381"/>
  <c r="W138" i="372" s="1"/>
  <c r="AH1098" i="381"/>
  <c r="X32" i="372" s="1"/>
  <c r="CO1098" i="381"/>
  <c r="X90" i="372" s="1"/>
  <c r="EU1098" i="381"/>
  <c r="X117" i="372" s="1"/>
  <c r="AH1051" i="381"/>
  <c r="W32" i="372" s="1"/>
  <c r="CO1051" i="381"/>
  <c r="W90" i="372" s="1"/>
  <c r="EU1051" i="381"/>
  <c r="W117" i="372" s="1"/>
  <c r="AI1098" i="381"/>
  <c r="X33" i="372" s="1"/>
  <c r="CP1098" i="381"/>
  <c r="X91" i="372" s="1"/>
  <c r="EB1098" i="381"/>
  <c r="X140" i="372" s="1"/>
  <c r="AI1137" i="381"/>
  <c r="Y33" i="372" s="1"/>
  <c r="CP1137" i="381"/>
  <c r="Y91" i="372" s="1"/>
  <c r="EB1137" i="381"/>
  <c r="Y140" i="372" s="1"/>
  <c r="AI1051" i="381"/>
  <c r="W33" i="372" s="1"/>
  <c r="CP1051" i="381"/>
  <c r="W91" i="372" s="1"/>
  <c r="EB1051" i="381"/>
  <c r="W140" i="372" s="1"/>
  <c r="AJ1098" i="381"/>
  <c r="X34" i="372" s="1"/>
  <c r="CR1098" i="381"/>
  <c r="X99" i="372" s="1"/>
  <c r="EC1098" i="381"/>
  <c r="X102" i="372" s="1"/>
  <c r="AJ1137" i="381"/>
  <c r="Y34" i="372" s="1"/>
  <c r="CR1137" i="381"/>
  <c r="Y99" i="372" s="1"/>
  <c r="EC1137" i="381"/>
  <c r="Y102" i="372" s="1"/>
  <c r="AJ1051" i="381"/>
  <c r="W34" i="372" s="1"/>
  <c r="CR1051" i="381"/>
  <c r="W99" i="372" s="1"/>
  <c r="EC1051" i="381"/>
  <c r="W102" i="372" s="1"/>
  <c r="AK1098" i="381"/>
  <c r="X35" i="372" s="1"/>
  <c r="DA1098" i="381"/>
  <c r="DA1137" i="381"/>
  <c r="EF1138" i="381"/>
  <c r="AK1051" i="381"/>
  <c r="W35" i="372" s="1"/>
  <c r="DA1051" i="381"/>
  <c r="P1098" i="381"/>
  <c r="X51" i="372" s="1"/>
  <c r="AL1098" i="381"/>
  <c r="X36" i="372" s="1"/>
  <c r="DQ1098" i="381"/>
  <c r="X129" i="372" s="1"/>
  <c r="P1137" i="381"/>
  <c r="Y51" i="372" s="1"/>
  <c r="AL1137" i="381"/>
  <c r="Y36" i="372" s="1"/>
  <c r="DQ1137" i="381"/>
  <c r="Y129" i="372" s="1"/>
  <c r="Q1137" i="381"/>
  <c r="Y52" i="372" s="1"/>
  <c r="AM1137" i="381"/>
  <c r="Y37" i="372" s="1"/>
  <c r="DR1137" i="381"/>
  <c r="Y130" i="372" s="1"/>
  <c r="Q1051" i="381"/>
  <c r="W52" i="372" s="1"/>
  <c r="AM1051" i="381"/>
  <c r="W37" i="372" s="1"/>
  <c r="DR1051" i="381"/>
  <c r="W130" i="372" s="1"/>
  <c r="R1098" i="381"/>
  <c r="X53" i="372" s="1"/>
  <c r="AN1098" i="381"/>
  <c r="X38" i="372" s="1"/>
  <c r="DS1098" i="381"/>
  <c r="X131" i="372" s="1"/>
  <c r="FR1098" i="381"/>
  <c r="X165" i="372" s="1"/>
  <c r="R1137" i="381"/>
  <c r="Y53" i="372" s="1"/>
  <c r="AN1137" i="381"/>
  <c r="Y38" i="372" s="1"/>
  <c r="DS1137" i="381"/>
  <c r="Y131" i="372" s="1"/>
  <c r="FR1137" i="381"/>
  <c r="Y165" i="372" s="1"/>
  <c r="R1051" i="381"/>
  <c r="W53" i="372" s="1"/>
  <c r="AN1051" i="381"/>
  <c r="W38" i="372" s="1"/>
  <c r="DS1051" i="381"/>
  <c r="W131" i="372" s="1"/>
  <c r="AC1098" i="381"/>
  <c r="X27" i="372" s="1"/>
  <c r="DT1098" i="381"/>
  <c r="X132" i="372" s="1"/>
  <c r="FS1098" i="381"/>
  <c r="X166" i="372" s="1"/>
  <c r="G1098" i="381"/>
  <c r="AC1137" i="381"/>
  <c r="Y27" i="372" s="1"/>
  <c r="AT1137" i="381"/>
  <c r="Y40" i="372" s="1"/>
  <c r="DT1137" i="381"/>
  <c r="Y132" i="372" s="1"/>
  <c r="G1137" i="381"/>
  <c r="DN1137" i="381"/>
  <c r="Y125" i="372" s="1"/>
  <c r="AC1051" i="381"/>
  <c r="W27" i="372" s="1"/>
  <c r="DT1051" i="381"/>
  <c r="W132" i="372" s="1"/>
  <c r="FS1051" i="381"/>
  <c r="W166" i="372" s="1"/>
  <c r="G1051" i="381"/>
  <c r="AD1098" i="381"/>
  <c r="X28" i="372" s="1"/>
  <c r="AU1098" i="381"/>
  <c r="X41" i="372" s="1"/>
  <c r="DU1098" i="381"/>
  <c r="X133" i="372" s="1"/>
  <c r="FT1098" i="381"/>
  <c r="X167" i="372" s="1"/>
  <c r="AD1137" i="381"/>
  <c r="Y28" i="372" s="1"/>
  <c r="AU1137" i="381"/>
  <c r="Y41" i="372" s="1"/>
  <c r="DU1137" i="381"/>
  <c r="Y133" i="372" s="1"/>
  <c r="FT1137" i="381"/>
  <c r="Y167" i="372" s="1"/>
  <c r="AD1051" i="381"/>
  <c r="W28" i="372" s="1"/>
  <c r="AU1051" i="381"/>
  <c r="W41" i="372" s="1"/>
  <c r="DU1051" i="381"/>
  <c r="W133" i="372" s="1"/>
  <c r="FT1051" i="381"/>
  <c r="W167" i="372" s="1"/>
  <c r="AE1098" i="381"/>
  <c r="X29" i="372" s="1"/>
  <c r="DV1098" i="381"/>
  <c r="X134" i="372" s="1"/>
  <c r="AE1051" i="381"/>
  <c r="W29" i="372" s="1"/>
  <c r="DV1051" i="381"/>
  <c r="W134" i="372" s="1"/>
  <c r="AF1098" i="381"/>
  <c r="X30" i="372" s="1"/>
  <c r="DY1098" i="381"/>
  <c r="X137" i="372" s="1"/>
  <c r="FV1098" i="381"/>
  <c r="X169" i="372" s="1"/>
  <c r="AF1137" i="381"/>
  <c r="Y30" i="372" s="1"/>
  <c r="DY1137" i="381"/>
  <c r="Y137" i="372" s="1"/>
  <c r="FV1137" i="381"/>
  <c r="Y169" i="372" s="1"/>
  <c r="AF1051" i="381"/>
  <c r="W30" i="372" s="1"/>
  <c r="FV1051" i="381"/>
  <c r="W169" i="372" s="1"/>
  <c r="DZ1098" i="381"/>
  <c r="X138" i="372" s="1"/>
  <c r="AG1137" i="381"/>
  <c r="Y31" i="372" s="1"/>
  <c r="CN1137" i="381"/>
  <c r="Y89" i="372" s="1"/>
  <c r="DZ1137" i="381"/>
  <c r="Y138" i="372" s="1"/>
  <c r="BT1115" i="381"/>
  <c r="BP1098" i="381"/>
  <c r="X93" i="372" s="1"/>
  <c r="EK1051" i="381"/>
  <c r="W109" i="372" s="1"/>
  <c r="FU1120" i="381"/>
  <c r="FU1098" i="381" s="1"/>
  <c r="X168" i="372" s="1"/>
  <c r="DI1098" i="381"/>
  <c r="BT1099" i="381"/>
  <c r="BT1052" i="381"/>
  <c r="BT1051" i="381" s="1"/>
  <c r="BS1051" i="381"/>
  <c r="AV1060" i="381"/>
  <c r="AP1051" i="381"/>
  <c r="AI977" i="381"/>
  <c r="V33" i="372" s="1"/>
  <c r="CP977" i="381"/>
  <c r="V91" i="372" s="1"/>
  <c r="EB977" i="381"/>
  <c r="V140" i="372" s="1"/>
  <c r="FR1064" i="381"/>
  <c r="FR1051" i="381" s="1"/>
  <c r="W165" i="372" s="1"/>
  <c r="DF1051" i="381"/>
  <c r="FQ1085" i="381"/>
  <c r="FQ1051" i="381" s="1"/>
  <c r="W164" i="372" s="1"/>
  <c r="DE1051" i="381"/>
  <c r="EE1102" i="381"/>
  <c r="EF1102" i="381" s="1"/>
  <c r="DN1098" i="381"/>
  <c r="X125" i="372" s="1"/>
  <c r="EJ977" i="381"/>
  <c r="V108" i="372" s="1"/>
  <c r="EF1099" i="381"/>
  <c r="AT1133" i="381"/>
  <c r="AP1098" i="381"/>
  <c r="EE1055" i="381"/>
  <c r="EF1055" i="381" s="1"/>
  <c r="FU1080" i="381"/>
  <c r="FU1051" i="381" s="1"/>
  <c r="W168" i="372" s="1"/>
  <c r="DI1051" i="381"/>
  <c r="EE1114" i="381"/>
  <c r="EF1114" i="381" s="1"/>
  <c r="AR1098" i="381"/>
  <c r="AK977" i="381"/>
  <c r="V35" i="372" s="1"/>
  <c r="DA977" i="381"/>
  <c r="EF978" i="381"/>
  <c r="ED978" i="381"/>
  <c r="EC977" i="381"/>
  <c r="V102" i="372" s="1"/>
  <c r="P977" i="381"/>
  <c r="V51" i="372" s="1"/>
  <c r="AL977" i="381"/>
  <c r="V36" i="372" s="1"/>
  <c r="DQ977" i="381"/>
  <c r="V129" i="372" s="1"/>
  <c r="Q977" i="381"/>
  <c r="V52" i="372" s="1"/>
  <c r="AM977" i="381"/>
  <c r="V37" i="372" s="1"/>
  <c r="DR977" i="381"/>
  <c r="V130" i="372" s="1"/>
  <c r="AJ977" i="381"/>
  <c r="V34" i="372" s="1"/>
  <c r="R977" i="381"/>
  <c r="V53" i="372" s="1"/>
  <c r="AN977" i="381"/>
  <c r="V38" i="372" s="1"/>
  <c r="DS977" i="381"/>
  <c r="V131" i="372" s="1"/>
  <c r="FI977" i="381"/>
  <c r="V151" i="372" s="1"/>
  <c r="AC977" i="381"/>
  <c r="V27" i="372" s="1"/>
  <c r="DT977" i="381"/>
  <c r="V132" i="372" s="1"/>
  <c r="FS977" i="381"/>
  <c r="V166" i="372" s="1"/>
  <c r="G977" i="381"/>
  <c r="AU977" i="381"/>
  <c r="V41" i="372" s="1"/>
  <c r="DU977" i="381"/>
  <c r="V133" i="372" s="1"/>
  <c r="FT977" i="381"/>
  <c r="V167" i="372" s="1"/>
  <c r="FU977" i="381"/>
  <c r="V168" i="372" s="1"/>
  <c r="DI977" i="381"/>
  <c r="DV977" i="381"/>
  <c r="V134" i="372" s="1"/>
  <c r="DN977" i="381"/>
  <c r="V125" i="372" s="1"/>
  <c r="AF977" i="381"/>
  <c r="V30" i="372" s="1"/>
  <c r="BT978" i="381"/>
  <c r="BT977" i="381" s="1"/>
  <c r="BS977" i="381"/>
  <c r="DY977" i="381"/>
  <c r="V137" i="372" s="1"/>
  <c r="FV977" i="381"/>
  <c r="V169" i="372" s="1"/>
  <c r="EK977" i="381"/>
  <c r="V109" i="372" s="1"/>
  <c r="AE977" i="381"/>
  <c r="V29" i="372" s="1"/>
  <c r="AG977" i="381"/>
  <c r="V31" i="372" s="1"/>
  <c r="CN977" i="381"/>
  <c r="V89" i="372" s="1"/>
  <c r="DZ977" i="381"/>
  <c r="V138" i="372" s="1"/>
  <c r="EU977" i="381"/>
  <c r="V117" i="372" s="1"/>
  <c r="FR982" i="381"/>
  <c r="FR977" i="381" s="1"/>
  <c r="V165" i="372" s="1"/>
  <c r="DF977" i="381"/>
  <c r="AR977" i="381"/>
  <c r="AD977" i="381"/>
  <c r="V28" i="372" s="1"/>
  <c r="AH977" i="381"/>
  <c r="V32" i="372" s="1"/>
  <c r="CO977" i="381"/>
  <c r="V90" i="372" s="1"/>
  <c r="FJ977" i="381"/>
  <c r="V152" i="372" s="1"/>
  <c r="EE1154" i="381"/>
  <c r="EF1154" i="381" s="1"/>
  <c r="FQ1162" i="381"/>
  <c r="FQ1137" i="381" s="1"/>
  <c r="Y164" i="372" s="1"/>
  <c r="EG998" i="381"/>
  <c r="EE1152" i="381"/>
  <c r="EF1152" i="381" s="1"/>
  <c r="AR1153" i="381"/>
  <c r="AV1153" i="381" s="1"/>
  <c r="AV1114" i="381"/>
  <c r="EG1077" i="381"/>
  <c r="EG1104" i="381"/>
  <c r="EG1155" i="381"/>
  <c r="EG1099" i="381"/>
  <c r="EG1154" i="381"/>
  <c r="EE1163" i="381"/>
  <c r="EF1163" i="381" s="1"/>
  <c r="EE1164" i="381"/>
  <c r="EF1164" i="381" s="1"/>
  <c r="EG1164" i="381"/>
  <c r="AV1164" i="381"/>
  <c r="ED1164" i="381"/>
  <c r="EG1163" i="381"/>
  <c r="AV1163" i="381"/>
  <c r="EE1162" i="381"/>
  <c r="EF1162" i="381" s="1"/>
  <c r="AV1162" i="381"/>
  <c r="EG1162" i="381"/>
  <c r="ED1162" i="381"/>
  <c r="EG1161" i="381"/>
  <c r="EE1161" i="381"/>
  <c r="EF1161" i="381" s="1"/>
  <c r="AV1161" i="381"/>
  <c r="EE1160" i="381"/>
  <c r="EF1160" i="381" s="1"/>
  <c r="AV1160" i="381"/>
  <c r="EG1160" i="381"/>
  <c r="ED1160" i="381"/>
  <c r="EE1159" i="381"/>
  <c r="EF1159" i="381" s="1"/>
  <c r="AV1159" i="381"/>
  <c r="EG1159" i="381"/>
  <c r="ED1159" i="381"/>
  <c r="EE1158" i="381"/>
  <c r="EF1158" i="381" s="1"/>
  <c r="AV1158" i="381"/>
  <c r="EG1158" i="381"/>
  <c r="EE1157" i="381"/>
  <c r="EF1157" i="381" s="1"/>
  <c r="AV1157" i="381"/>
  <c r="EG1157" i="381"/>
  <c r="ED1157" i="381"/>
  <c r="EG1156" i="381"/>
  <c r="EE1156" i="381"/>
  <c r="EF1156" i="381" s="1"/>
  <c r="AV1156" i="381"/>
  <c r="EE1155" i="381"/>
  <c r="EF1155" i="381" s="1"/>
  <c r="AV1155" i="381"/>
  <c r="ED1155" i="381"/>
  <c r="AV1154" i="381"/>
  <c r="ED1154" i="381"/>
  <c r="ED1153" i="381"/>
  <c r="AV1152" i="381"/>
  <c r="AR1063" i="381"/>
  <c r="AV1063" i="381" s="1"/>
  <c r="EG1114" i="381"/>
  <c r="EG1123" i="381"/>
  <c r="EA1120" i="381"/>
  <c r="AV1116" i="381"/>
  <c r="EE1116" i="381"/>
  <c r="EF1116" i="381" s="1"/>
  <c r="EG1081" i="381"/>
  <c r="EG1113" i="381"/>
  <c r="EG1131" i="381"/>
  <c r="EG1101" i="381"/>
  <c r="EG1119" i="381"/>
  <c r="EG1120" i="381"/>
  <c r="EG1007" i="381"/>
  <c r="EG1059" i="381"/>
  <c r="EG1125" i="381"/>
  <c r="EE1079" i="381"/>
  <c r="EF1079" i="381" s="1"/>
  <c r="AV1079" i="381"/>
  <c r="EE1115" i="381"/>
  <c r="EF1115" i="381" s="1"/>
  <c r="AV1115" i="381"/>
  <c r="BT1138" i="381"/>
  <c r="BT1137" i="381" s="1"/>
  <c r="DN1075" i="381"/>
  <c r="EG1075" i="381" s="1"/>
  <c r="ED1081" i="381"/>
  <c r="ED1099" i="381"/>
  <c r="EG1110" i="381"/>
  <c r="EG1112" i="381"/>
  <c r="EG1117" i="381"/>
  <c r="EG1052" i="381"/>
  <c r="FN1061" i="381"/>
  <c r="EG1106" i="381"/>
  <c r="EE1117" i="381"/>
  <c r="EF1117" i="381" s="1"/>
  <c r="FN1062" i="381"/>
  <c r="EG1100" i="381"/>
  <c r="EG1138" i="381"/>
  <c r="EG1060" i="381"/>
  <c r="FN1063" i="381"/>
  <c r="AV1080" i="381"/>
  <c r="EG1107" i="381"/>
  <c r="EG1111" i="381"/>
  <c r="EG1133" i="381"/>
  <c r="EG1151" i="381"/>
  <c r="EG1053" i="381"/>
  <c r="AR1061" i="381"/>
  <c r="EG1061" i="381" s="1"/>
  <c r="EA1080" i="381"/>
  <c r="EA1051" i="381" s="1"/>
  <c r="W139" i="372" s="1"/>
  <c r="DM1083" i="381"/>
  <c r="DM1051" i="381" s="1"/>
  <c r="W124" i="372" s="1"/>
  <c r="EG1115" i="381"/>
  <c r="ED1151" i="381"/>
  <c r="EG1054" i="381"/>
  <c r="EG1109" i="381"/>
  <c r="EG1037" i="381"/>
  <c r="EG1116" i="381"/>
  <c r="EG1152" i="381"/>
  <c r="ED1138" i="381"/>
  <c r="ED1152" i="381"/>
  <c r="EG1135" i="381"/>
  <c r="AT1135" i="381"/>
  <c r="ED1135" i="381"/>
  <c r="AV1130" i="381"/>
  <c r="EG1129" i="381"/>
  <c r="EE1129" i="381"/>
  <c r="EF1129" i="381" s="1"/>
  <c r="AV1129" i="381"/>
  <c r="EE1128" i="381"/>
  <c r="EF1128" i="381" s="1"/>
  <c r="AV1128" i="381"/>
  <c r="EG1128" i="381"/>
  <c r="EG1127" i="381"/>
  <c r="EE1127" i="381"/>
  <c r="EF1127" i="381" s="1"/>
  <c r="AV1127" i="381"/>
  <c r="AV1126" i="381"/>
  <c r="EG1126" i="381"/>
  <c r="EE1125" i="381"/>
  <c r="EF1125" i="381" s="1"/>
  <c r="AV1125" i="381"/>
  <c r="ED1125" i="381"/>
  <c r="EG1124" i="381"/>
  <c r="AV1124" i="381"/>
  <c r="ED1124" i="381"/>
  <c r="EA1123" i="381"/>
  <c r="ED1123" i="381"/>
  <c r="EE1123" i="381"/>
  <c r="EF1123" i="381" s="1"/>
  <c r="EG1122" i="381"/>
  <c r="EA1122" i="381"/>
  <c r="ED1122" i="381"/>
  <c r="EE1122" i="381"/>
  <c r="EF1122" i="381" s="1"/>
  <c r="EA1121" i="381"/>
  <c r="EG1121" i="381"/>
  <c r="EE1121" i="381"/>
  <c r="EF1121" i="381" s="1"/>
  <c r="EE1120" i="381"/>
  <c r="EF1120" i="381" s="1"/>
  <c r="AV1120" i="381"/>
  <c r="ED1120" i="381"/>
  <c r="EE1119" i="381"/>
  <c r="EF1119" i="381" s="1"/>
  <c r="AV1119" i="381"/>
  <c r="ED1119" i="381"/>
  <c r="EG1118" i="381"/>
  <c r="EE1118" i="381"/>
  <c r="EF1118" i="381" s="1"/>
  <c r="AV1118" i="381"/>
  <c r="ED1118" i="381"/>
  <c r="ED1115" i="381"/>
  <c r="ED1113" i="381"/>
  <c r="ED1117" i="381"/>
  <c r="ED1112" i="381"/>
  <c r="ED1111" i="381"/>
  <c r="ED1110" i="381"/>
  <c r="ED1109" i="381"/>
  <c r="EG1108" i="381"/>
  <c r="ED1108" i="381"/>
  <c r="ED1107" i="381"/>
  <c r="ED1106" i="381"/>
  <c r="EG1105" i="381"/>
  <c r="EG1103" i="381"/>
  <c r="EG1102" i="381"/>
  <c r="BT1102" i="381"/>
  <c r="ED1101" i="381"/>
  <c r="EG1095" i="381"/>
  <c r="ED1096" i="381"/>
  <c r="EG1085" i="381"/>
  <c r="EG1084" i="381"/>
  <c r="ED1080" i="381"/>
  <c r="ED1079" i="381"/>
  <c r="AR1078" i="381"/>
  <c r="EG1078" i="381" s="1"/>
  <c r="ED1078" i="381"/>
  <c r="ED1077" i="381"/>
  <c r="EG1076" i="381"/>
  <c r="FN1076" i="381"/>
  <c r="ED1076" i="381"/>
  <c r="ED1075" i="381"/>
  <c r="FN1074" i="381"/>
  <c r="AR1074" i="381"/>
  <c r="EG1074" i="381" s="1"/>
  <c r="FN1073" i="381"/>
  <c r="AR1073" i="381"/>
  <c r="EG1073" i="381" s="1"/>
  <c r="ED1073" i="381"/>
  <c r="FN1068" i="381"/>
  <c r="AR1068" i="381"/>
  <c r="FN1067" i="381"/>
  <c r="AR1067" i="381"/>
  <c r="FN1066" i="381"/>
  <c r="AR1066" i="381"/>
  <c r="ED1066" i="381"/>
  <c r="FN1065" i="381"/>
  <c r="AR1065" i="381"/>
  <c r="ED1065" i="381"/>
  <c r="FN1064" i="381"/>
  <c r="AR1064" i="381"/>
  <c r="AR1062" i="381"/>
  <c r="EG1062" i="381" s="1"/>
  <c r="ED1059" i="381"/>
  <c r="EG1057" i="381"/>
  <c r="EG1056" i="381"/>
  <c r="ED1052" i="381"/>
  <c r="ED1054" i="381"/>
  <c r="EG1055" i="381"/>
  <c r="EF1052" i="381"/>
  <c r="ED1057" i="381"/>
  <c r="AV1016" i="381"/>
  <c r="EG1015" i="381"/>
  <c r="EG1029" i="381"/>
  <c r="EG990" i="381"/>
  <c r="EG979" i="381"/>
  <c r="EG1016" i="381"/>
  <c r="EE1017" i="381"/>
  <c r="EF1017" i="381" s="1"/>
  <c r="AV1017" i="381"/>
  <c r="EG978" i="381"/>
  <c r="FQ993" i="381"/>
  <c r="FQ977" i="381" s="1"/>
  <c r="V164" i="372" s="1"/>
  <c r="ED998" i="381"/>
  <c r="EG1026" i="381"/>
  <c r="AT1031" i="381"/>
  <c r="EG980" i="381"/>
  <c r="EG987" i="381"/>
  <c r="EE987" i="381"/>
  <c r="EF987" i="381" s="1"/>
  <c r="EE1037" i="381"/>
  <c r="EF1037" i="381" s="1"/>
  <c r="AP1036" i="381"/>
  <c r="AT1036" i="381" s="1"/>
  <c r="EG1008" i="381"/>
  <c r="EE1031" i="381"/>
  <c r="EF1031" i="381" s="1"/>
  <c r="EG1000" i="381"/>
  <c r="EG1018" i="381"/>
  <c r="DL1028" i="381"/>
  <c r="DL977" i="381" s="1"/>
  <c r="V123" i="372" s="1"/>
  <c r="AT1047" i="381"/>
  <c r="EE1047" i="381"/>
  <c r="EF1047" i="381" s="1"/>
  <c r="EG1044" i="381"/>
  <c r="AT1045" i="381"/>
  <c r="EE1045" i="381"/>
  <c r="EF1045" i="381" s="1"/>
  <c r="ED1044" i="381"/>
  <c r="AT1044" i="381"/>
  <c r="AT1040" i="381"/>
  <c r="AT1038" i="381"/>
  <c r="ED1037" i="381"/>
  <c r="ED1031" i="381"/>
  <c r="AT1029" i="381"/>
  <c r="EE1029" i="381"/>
  <c r="EF1029" i="381" s="1"/>
  <c r="ED1029" i="381"/>
  <c r="EE1018" i="381"/>
  <c r="EF1018" i="381" s="1"/>
  <c r="EG1017" i="381"/>
  <c r="ED1015" i="381"/>
  <c r="ED1018" i="381"/>
  <c r="ED1017" i="381"/>
  <c r="ED1016" i="381"/>
  <c r="EG989" i="381"/>
  <c r="EG1010" i="381"/>
  <c r="ED1007" i="381"/>
  <c r="EG1006" i="381"/>
  <c r="EG1004" i="381"/>
  <c r="EG1001" i="381"/>
  <c r="EG1002" i="381"/>
  <c r="ED1000" i="381"/>
  <c r="EG999" i="381"/>
  <c r="EG1003" i="381"/>
  <c r="ED999" i="381"/>
  <c r="EG1005" i="381"/>
  <c r="EG1009" i="381"/>
  <c r="ED1006" i="381"/>
  <c r="ED1010" i="381"/>
  <c r="EG993" i="381"/>
  <c r="EE992" i="381"/>
  <c r="EF992" i="381" s="1"/>
  <c r="EE993" i="381"/>
  <c r="EF993" i="381" s="1"/>
  <c r="ED993" i="381"/>
  <c r="EG992" i="381"/>
  <c r="EG991" i="381"/>
  <c r="ED990" i="381"/>
  <c r="ED989" i="381"/>
  <c r="EG988" i="381"/>
  <c r="ED988" i="381"/>
  <c r="EG986" i="381"/>
  <c r="EG985" i="381"/>
  <c r="EG984" i="381"/>
  <c r="EG983" i="381"/>
  <c r="ED983" i="381"/>
  <c r="AV981" i="381"/>
  <c r="EE981" i="381"/>
  <c r="EF981" i="381" s="1"/>
  <c r="EG981" i="381"/>
  <c r="EG982" i="381"/>
  <c r="EE982" i="381"/>
  <c r="EF982" i="381" s="1"/>
  <c r="AV982" i="381"/>
  <c r="ED979" i="381"/>
  <c r="FV975" i="381"/>
  <c r="FU975" i="381"/>
  <c r="FT975" i="381"/>
  <c r="FS975" i="381"/>
  <c r="FR975" i="381"/>
  <c r="FQ975" i="381"/>
  <c r="EU975" i="381"/>
  <c r="EK975" i="381"/>
  <c r="EB975" i="381"/>
  <c r="EA975" i="381"/>
  <c r="DZ975" i="381"/>
  <c r="DY975" i="381"/>
  <c r="DV975" i="381"/>
  <c r="DU975" i="381"/>
  <c r="DT975" i="381"/>
  <c r="DS975" i="381"/>
  <c r="DR975" i="381"/>
  <c r="DQ975" i="381"/>
  <c r="DL975" i="381"/>
  <c r="EE975" i="381" s="1"/>
  <c r="EF975" i="381" s="1"/>
  <c r="DA975" i="381"/>
  <c r="DB975" i="381" s="1"/>
  <c r="CR975" i="381"/>
  <c r="CP975" i="381"/>
  <c r="CO975" i="381"/>
  <c r="CN975" i="381"/>
  <c r="BT975" i="381"/>
  <c r="AV975" i="381"/>
  <c r="AU975" i="381"/>
  <c r="AT975" i="381"/>
  <c r="AN975" i="381"/>
  <c r="AM975" i="381"/>
  <c r="AL975" i="381"/>
  <c r="AK975" i="381"/>
  <c r="AJ975" i="381"/>
  <c r="AI975" i="381"/>
  <c r="AH975" i="381"/>
  <c r="AG975" i="381"/>
  <c r="AF975" i="381"/>
  <c r="AE975" i="381"/>
  <c r="AD975" i="381"/>
  <c r="AC975" i="381"/>
  <c r="G975" i="381"/>
  <c r="E975" i="381"/>
  <c r="C975" i="381"/>
  <c r="FV974" i="381"/>
  <c r="FU974" i="381"/>
  <c r="FT974" i="381"/>
  <c r="FS974" i="381"/>
  <c r="FR974" i="381"/>
  <c r="FQ974" i="381"/>
  <c r="EU974" i="381"/>
  <c r="EK974" i="381"/>
  <c r="EC974" i="381"/>
  <c r="EB974" i="381"/>
  <c r="EA974" i="381"/>
  <c r="DZ974" i="381"/>
  <c r="DY974" i="381"/>
  <c r="DV974" i="381"/>
  <c r="DU974" i="381"/>
  <c r="DT974" i="381"/>
  <c r="DS974" i="381"/>
  <c r="DR974" i="381"/>
  <c r="DQ974" i="381"/>
  <c r="DL974" i="381"/>
  <c r="EE974" i="381" s="1"/>
  <c r="EF974" i="381" s="1"/>
  <c r="DA974" i="381"/>
  <c r="DB974" i="381" s="1"/>
  <c r="CR974" i="381"/>
  <c r="CP974" i="381"/>
  <c r="CO974" i="381"/>
  <c r="CN974" i="381"/>
  <c r="BT974" i="381"/>
  <c r="AV974" i="381"/>
  <c r="AU974" i="381"/>
  <c r="AT974" i="381"/>
  <c r="AN974" i="381"/>
  <c r="AM974" i="381"/>
  <c r="AL974" i="381"/>
  <c r="AK974" i="381"/>
  <c r="AJ974" i="381"/>
  <c r="AI974" i="381"/>
  <c r="AH974" i="381"/>
  <c r="AG974" i="381"/>
  <c r="AF974" i="381"/>
  <c r="AE974" i="381"/>
  <c r="AD974" i="381"/>
  <c r="AC974" i="381"/>
  <c r="G974" i="381"/>
  <c r="E974" i="381"/>
  <c r="C974" i="381"/>
  <c r="EK973" i="381"/>
  <c r="DL973" i="381"/>
  <c r="C973" i="381"/>
  <c r="FV973" i="381"/>
  <c r="FU973" i="381"/>
  <c r="FT973" i="381"/>
  <c r="FS973" i="381"/>
  <c r="FR973" i="381"/>
  <c r="FQ973" i="381"/>
  <c r="EU973" i="381"/>
  <c r="EB973" i="381"/>
  <c r="EA973" i="381"/>
  <c r="DZ973" i="381"/>
  <c r="DY973" i="381"/>
  <c r="DV973" i="381"/>
  <c r="DU973" i="381"/>
  <c r="DT973" i="381"/>
  <c r="DS973" i="381"/>
  <c r="DR973" i="381"/>
  <c r="DQ973" i="381"/>
  <c r="DA973" i="381"/>
  <c r="DB973" i="381" s="1"/>
  <c r="CR973" i="381"/>
  <c r="CP973" i="381"/>
  <c r="CO973" i="381"/>
  <c r="CN973" i="381"/>
  <c r="BT973" i="381"/>
  <c r="AV973" i="381"/>
  <c r="AU973" i="381"/>
  <c r="AN973" i="381"/>
  <c r="AM973" i="381"/>
  <c r="AL973" i="381"/>
  <c r="AK973" i="381"/>
  <c r="AJ973" i="381"/>
  <c r="AI973" i="381"/>
  <c r="AH973" i="381"/>
  <c r="AG973" i="381"/>
  <c r="AF973" i="381"/>
  <c r="AE973" i="381"/>
  <c r="AD973" i="381"/>
  <c r="AC973" i="381"/>
  <c r="G973" i="381"/>
  <c r="E973" i="381"/>
  <c r="AV972" i="381"/>
  <c r="AU972" i="381"/>
  <c r="AT972" i="381"/>
  <c r="C972" i="381"/>
  <c r="EC971" i="381"/>
  <c r="ED971" i="381" s="1"/>
  <c r="FV971" i="381"/>
  <c r="FU971" i="381"/>
  <c r="FT971" i="381"/>
  <c r="FS971" i="381"/>
  <c r="FR971" i="381"/>
  <c r="FQ971" i="381"/>
  <c r="FK971" i="381"/>
  <c r="EU971" i="381"/>
  <c r="EB971" i="381"/>
  <c r="EA971" i="381"/>
  <c r="DZ971" i="381"/>
  <c r="DY971" i="381"/>
  <c r="DV971" i="381"/>
  <c r="DU971" i="381"/>
  <c r="DT971" i="381"/>
  <c r="DS971" i="381"/>
  <c r="DR971" i="381"/>
  <c r="DQ971" i="381"/>
  <c r="DA971" i="381"/>
  <c r="DB971" i="381" s="1"/>
  <c r="CR971" i="381"/>
  <c r="CP971" i="381"/>
  <c r="CO971" i="381"/>
  <c r="CN971" i="381"/>
  <c r="BT971" i="381"/>
  <c r="AV971" i="381"/>
  <c r="AU971" i="381"/>
  <c r="AN971" i="381"/>
  <c r="AM971" i="381"/>
  <c r="AL971" i="381"/>
  <c r="AK971" i="381"/>
  <c r="AJ971" i="381"/>
  <c r="AI971" i="381"/>
  <c r="AH971" i="381"/>
  <c r="AG971" i="381"/>
  <c r="AF971" i="381"/>
  <c r="AE971" i="381"/>
  <c r="AD971" i="381"/>
  <c r="AC971" i="381"/>
  <c r="G971" i="381"/>
  <c r="E971" i="381"/>
  <c r="C971" i="381"/>
  <c r="FK970" i="381"/>
  <c r="EK970" i="381"/>
  <c r="FK969" i="381"/>
  <c r="FV970" i="381"/>
  <c r="FU970" i="381"/>
  <c r="FT970" i="381"/>
  <c r="FS970" i="381"/>
  <c r="FQ970" i="381"/>
  <c r="EU970" i="381"/>
  <c r="EC970" i="381"/>
  <c r="ED970" i="381" s="1"/>
  <c r="EB970" i="381"/>
  <c r="EA970" i="381"/>
  <c r="DZ970" i="381"/>
  <c r="DY970" i="381"/>
  <c r="DV970" i="381"/>
  <c r="DU970" i="381"/>
  <c r="DT970" i="381"/>
  <c r="DS970" i="381"/>
  <c r="DR970" i="381"/>
  <c r="DQ970" i="381"/>
  <c r="FR970" i="381"/>
  <c r="DA970" i="381"/>
  <c r="DB970" i="381" s="1"/>
  <c r="CR970" i="381"/>
  <c r="CP970" i="381"/>
  <c r="CO970" i="381"/>
  <c r="CN970" i="381"/>
  <c r="BT970" i="381"/>
  <c r="AV970" i="381"/>
  <c r="AU970" i="381"/>
  <c r="AN970" i="381"/>
  <c r="AM970" i="381"/>
  <c r="AL970" i="381"/>
  <c r="AK970" i="381"/>
  <c r="AJ970" i="381"/>
  <c r="AI970" i="381"/>
  <c r="AH970" i="381"/>
  <c r="AG970" i="381"/>
  <c r="AF970" i="381"/>
  <c r="AE970" i="381"/>
  <c r="AD970" i="381"/>
  <c r="AC970" i="381"/>
  <c r="G970" i="381"/>
  <c r="E970" i="381"/>
  <c r="C970" i="381"/>
  <c r="FV969" i="381"/>
  <c r="FU969" i="381"/>
  <c r="FT969" i="381"/>
  <c r="FS969" i="381"/>
  <c r="FR969" i="381"/>
  <c r="FQ969" i="381"/>
  <c r="EU969" i="381"/>
  <c r="EC969" i="381"/>
  <c r="ED969" i="381" s="1"/>
  <c r="EB969" i="381"/>
  <c r="EA969" i="381"/>
  <c r="DZ969" i="381"/>
  <c r="DY969" i="381"/>
  <c r="DV969" i="381"/>
  <c r="DU969" i="381"/>
  <c r="DT969" i="381"/>
  <c r="DS969" i="381"/>
  <c r="DR969" i="381"/>
  <c r="DQ969" i="381"/>
  <c r="DA969" i="381"/>
  <c r="DB969" i="381" s="1"/>
  <c r="CR969" i="381"/>
  <c r="CP969" i="381"/>
  <c r="CO969" i="381"/>
  <c r="CN969" i="381"/>
  <c r="BT969" i="381"/>
  <c r="AV969" i="381"/>
  <c r="AU969" i="381"/>
  <c r="AN969" i="381"/>
  <c r="AM969" i="381"/>
  <c r="AL969" i="381"/>
  <c r="AK969" i="381"/>
  <c r="AJ969" i="381"/>
  <c r="AI969" i="381"/>
  <c r="AH969" i="381"/>
  <c r="AG969" i="381"/>
  <c r="AF969" i="381"/>
  <c r="AE969" i="381"/>
  <c r="AD969" i="381"/>
  <c r="AC969" i="381"/>
  <c r="G969" i="381"/>
  <c r="AP969" i="381" s="1"/>
  <c r="E969" i="381"/>
  <c r="C969" i="381"/>
  <c r="AU968" i="381"/>
  <c r="AT965" i="381"/>
  <c r="AU965" i="381"/>
  <c r="AV965" i="381"/>
  <c r="C968" i="381"/>
  <c r="EK967" i="381"/>
  <c r="DF967" i="381"/>
  <c r="FR967" i="381" s="1"/>
  <c r="FV967" i="381"/>
  <c r="FU967" i="381"/>
  <c r="FT967" i="381"/>
  <c r="FS967" i="381"/>
  <c r="FQ967" i="381"/>
  <c r="FJ967" i="381"/>
  <c r="EU967" i="381"/>
  <c r="EC967" i="381"/>
  <c r="ED967" i="381" s="1"/>
  <c r="EB967" i="381"/>
  <c r="EA967" i="381"/>
  <c r="DZ967" i="381"/>
  <c r="DY967" i="381"/>
  <c r="DV967" i="381"/>
  <c r="DU967" i="381"/>
  <c r="DT967" i="381"/>
  <c r="DS967" i="381"/>
  <c r="DR967" i="381"/>
  <c r="DQ967" i="381"/>
  <c r="DA967" i="381"/>
  <c r="DB967" i="381" s="1"/>
  <c r="CR967" i="381"/>
  <c r="CP967" i="381"/>
  <c r="CO967" i="381"/>
  <c r="CN967" i="381"/>
  <c r="BT967" i="381"/>
  <c r="AV967" i="381"/>
  <c r="AU967" i="381"/>
  <c r="AN967" i="381"/>
  <c r="AM967" i="381"/>
  <c r="AL967" i="381"/>
  <c r="AK967" i="381"/>
  <c r="AJ967" i="381"/>
  <c r="AI967" i="381"/>
  <c r="AH967" i="381"/>
  <c r="AG967" i="381"/>
  <c r="AF967" i="381"/>
  <c r="AE967" i="381"/>
  <c r="AD967" i="381"/>
  <c r="AC967" i="381"/>
  <c r="G967" i="381"/>
  <c r="AP967" i="381" s="1"/>
  <c r="E967" i="381"/>
  <c r="C967" i="381"/>
  <c r="FV966" i="381"/>
  <c r="FU966" i="381"/>
  <c r="FT966" i="381"/>
  <c r="FS966" i="381"/>
  <c r="FR966" i="381"/>
  <c r="FQ966" i="381"/>
  <c r="FJ966" i="381"/>
  <c r="EU966" i="381"/>
  <c r="EC966" i="381"/>
  <c r="EB966" i="381"/>
  <c r="EA966" i="381"/>
  <c r="DZ966" i="381"/>
  <c r="DY966" i="381"/>
  <c r="DV966" i="381"/>
  <c r="DU966" i="381"/>
  <c r="DT966" i="381"/>
  <c r="DS966" i="381"/>
  <c r="DR966" i="381"/>
  <c r="DQ966" i="381"/>
  <c r="DA966" i="381"/>
  <c r="DB966" i="381" s="1"/>
  <c r="CR966" i="381"/>
  <c r="CP966" i="381"/>
  <c r="CO966" i="381"/>
  <c r="CN966" i="381"/>
  <c r="BT966" i="381"/>
  <c r="AU966" i="381"/>
  <c r="AN966" i="381"/>
  <c r="AM966" i="381"/>
  <c r="AL966" i="381"/>
  <c r="AK966" i="381"/>
  <c r="AJ966" i="381"/>
  <c r="AI966" i="381"/>
  <c r="AH966" i="381"/>
  <c r="AG966" i="381"/>
  <c r="AF966" i="381"/>
  <c r="AE966" i="381"/>
  <c r="AD966" i="381"/>
  <c r="AC966" i="381"/>
  <c r="G966" i="381"/>
  <c r="AP966" i="381" s="1"/>
  <c r="E966" i="381"/>
  <c r="C966" i="381"/>
  <c r="C965" i="381"/>
  <c r="FV964" i="381"/>
  <c r="FU964" i="381"/>
  <c r="FT964" i="381"/>
  <c r="FS964" i="381"/>
  <c r="FR964" i="381"/>
  <c r="FQ964" i="381"/>
  <c r="EE964" i="381"/>
  <c r="EF964" i="381" s="1"/>
  <c r="EC964" i="381"/>
  <c r="EB964" i="381"/>
  <c r="EA964" i="381"/>
  <c r="DZ964" i="381"/>
  <c r="DY964" i="381"/>
  <c r="DV964" i="381"/>
  <c r="DU964" i="381"/>
  <c r="DT964" i="381"/>
  <c r="DS964" i="381"/>
  <c r="DR964" i="381"/>
  <c r="DQ964" i="381"/>
  <c r="DA964" i="381"/>
  <c r="DB964" i="381" s="1"/>
  <c r="CR964" i="381"/>
  <c r="CP964" i="381"/>
  <c r="CO964" i="381"/>
  <c r="CN964" i="381"/>
  <c r="AV964" i="381"/>
  <c r="AU964" i="381"/>
  <c r="AT964" i="381"/>
  <c r="AN964" i="381"/>
  <c r="AM964" i="381"/>
  <c r="AL964" i="381"/>
  <c r="AK964" i="381"/>
  <c r="AJ964" i="381"/>
  <c r="AI964" i="381"/>
  <c r="AH964" i="381"/>
  <c r="AG964" i="381"/>
  <c r="AF964" i="381"/>
  <c r="AE964" i="381"/>
  <c r="AD964" i="381"/>
  <c r="AC964" i="381"/>
  <c r="C964" i="381"/>
  <c r="FV129" i="381"/>
  <c r="FU129" i="381"/>
  <c r="FT129" i="381"/>
  <c r="FS129" i="381"/>
  <c r="FR129" i="381"/>
  <c r="FQ129" i="381"/>
  <c r="EU129" i="381"/>
  <c r="EE129" i="381"/>
  <c r="EF129" i="381" s="1"/>
  <c r="EC129" i="381"/>
  <c r="ED129" i="381" s="1"/>
  <c r="EB129" i="381"/>
  <c r="EA129" i="381"/>
  <c r="DZ129" i="381"/>
  <c r="DY129" i="381"/>
  <c r="DV129" i="381"/>
  <c r="DU129" i="381"/>
  <c r="DT129" i="381"/>
  <c r="DS129" i="381"/>
  <c r="DR129" i="381"/>
  <c r="DQ129" i="381"/>
  <c r="DA129" i="381"/>
  <c r="DB129" i="381" s="1"/>
  <c r="CR129" i="381"/>
  <c r="CP129" i="381"/>
  <c r="CO129" i="381"/>
  <c r="CN129" i="381"/>
  <c r="BT129" i="381"/>
  <c r="AV129" i="381"/>
  <c r="AU129" i="381"/>
  <c r="AT129" i="381"/>
  <c r="AN129" i="381"/>
  <c r="AM129" i="381"/>
  <c r="AL129" i="381"/>
  <c r="AK129" i="381"/>
  <c r="AJ129" i="381"/>
  <c r="AI129" i="381"/>
  <c r="AH129" i="381"/>
  <c r="AG129" i="381"/>
  <c r="AF129" i="381"/>
  <c r="AE129" i="381"/>
  <c r="AD129" i="381"/>
  <c r="AC129" i="381"/>
  <c r="FV185" i="381"/>
  <c r="FU185" i="381"/>
  <c r="FT185" i="381"/>
  <c r="FS185" i="381"/>
  <c r="FR185" i="381"/>
  <c r="FQ185" i="381"/>
  <c r="EU185" i="381"/>
  <c r="EC185" i="381"/>
  <c r="EB185" i="381"/>
  <c r="EA185" i="381"/>
  <c r="DZ185" i="381"/>
  <c r="DY185" i="381"/>
  <c r="DV185" i="381"/>
  <c r="DU185" i="381"/>
  <c r="DT185" i="381"/>
  <c r="DS185" i="381"/>
  <c r="DR185" i="381"/>
  <c r="DQ185" i="381"/>
  <c r="DA185" i="381"/>
  <c r="DB185" i="381" s="1"/>
  <c r="CR185" i="381"/>
  <c r="CP185" i="381"/>
  <c r="CO185" i="381"/>
  <c r="CN185" i="381"/>
  <c r="BT185" i="381"/>
  <c r="AU185" i="381"/>
  <c r="AT185" i="381"/>
  <c r="AR185" i="381"/>
  <c r="EE185" i="381" s="1"/>
  <c r="EF185" i="381" s="1"/>
  <c r="AN185" i="381"/>
  <c r="AM185" i="381"/>
  <c r="AL185" i="381"/>
  <c r="AK185" i="381"/>
  <c r="AJ185" i="381"/>
  <c r="AI185" i="381"/>
  <c r="AH185" i="381"/>
  <c r="AG185" i="381"/>
  <c r="AF185" i="381"/>
  <c r="AE185" i="381"/>
  <c r="AD185" i="381"/>
  <c r="AC185" i="381"/>
  <c r="FV184" i="381"/>
  <c r="FU184" i="381"/>
  <c r="FT184" i="381"/>
  <c r="FS184" i="381"/>
  <c r="FR184" i="381"/>
  <c r="FQ184" i="381"/>
  <c r="EU184" i="381"/>
  <c r="EC184" i="381"/>
  <c r="EB184" i="381"/>
  <c r="EA184" i="381"/>
  <c r="DZ184" i="381"/>
  <c r="DY184" i="381"/>
  <c r="DV184" i="381"/>
  <c r="DU184" i="381"/>
  <c r="DT184" i="381"/>
  <c r="DS184" i="381"/>
  <c r="DR184" i="381"/>
  <c r="DQ184" i="381"/>
  <c r="DA184" i="381"/>
  <c r="DB184" i="381" s="1"/>
  <c r="CR184" i="381"/>
  <c r="CP184" i="381"/>
  <c r="CO184" i="381"/>
  <c r="CN184" i="381"/>
  <c r="BT184" i="381"/>
  <c r="AU184" i="381"/>
  <c r="AT184" i="381"/>
  <c r="AR184" i="381"/>
  <c r="EE184" i="381" s="1"/>
  <c r="EF184" i="381" s="1"/>
  <c r="AN184" i="381"/>
  <c r="AM184" i="381"/>
  <c r="AL184" i="381"/>
  <c r="AK184" i="381"/>
  <c r="AJ184" i="381"/>
  <c r="AI184" i="381"/>
  <c r="AH184" i="381"/>
  <c r="AG184" i="381"/>
  <c r="AF184" i="381"/>
  <c r="AE184" i="381"/>
  <c r="AD184" i="381"/>
  <c r="AC184" i="381"/>
  <c r="FV183" i="381"/>
  <c r="FU183" i="381"/>
  <c r="FT183" i="381"/>
  <c r="FS183" i="381"/>
  <c r="FR183" i="381"/>
  <c r="FQ183" i="381"/>
  <c r="EU183" i="381"/>
  <c r="EE183" i="381"/>
  <c r="EF183" i="381" s="1"/>
  <c r="EC183" i="381"/>
  <c r="EB183" i="381"/>
  <c r="EA183" i="381"/>
  <c r="DZ183" i="381"/>
  <c r="DY183" i="381"/>
  <c r="DV183" i="381"/>
  <c r="DU183" i="381"/>
  <c r="DT183" i="381"/>
  <c r="DS183" i="381"/>
  <c r="DR183" i="381"/>
  <c r="DQ183" i="381"/>
  <c r="DA183" i="381"/>
  <c r="DB183" i="381" s="1"/>
  <c r="CR183" i="381"/>
  <c r="CP183" i="381"/>
  <c r="CO183" i="381"/>
  <c r="CN183" i="381"/>
  <c r="BT183" i="381"/>
  <c r="AV183" i="381"/>
  <c r="AU183" i="381"/>
  <c r="AT183" i="381"/>
  <c r="AN183" i="381"/>
  <c r="AM183" i="381"/>
  <c r="AL183" i="381"/>
  <c r="AK183" i="381"/>
  <c r="AJ183" i="381"/>
  <c r="AI183" i="381"/>
  <c r="AH183" i="381"/>
  <c r="AG183" i="381"/>
  <c r="AF183" i="381"/>
  <c r="AE183" i="381"/>
  <c r="AD183" i="381"/>
  <c r="AC183" i="381"/>
  <c r="C183" i="381"/>
  <c r="FV601" i="381"/>
  <c r="FU601" i="381"/>
  <c r="FT601" i="381"/>
  <c r="FS601" i="381"/>
  <c r="FR601" i="381"/>
  <c r="FQ601" i="381"/>
  <c r="FJ601" i="381"/>
  <c r="EU601" i="381"/>
  <c r="EC601" i="381"/>
  <c r="ED601" i="381" s="1"/>
  <c r="EB601" i="381"/>
  <c r="EA601" i="381"/>
  <c r="DZ601" i="381"/>
  <c r="DY601" i="381"/>
  <c r="DV601" i="381"/>
  <c r="DU601" i="381"/>
  <c r="DT601" i="381"/>
  <c r="DS601" i="381"/>
  <c r="DR601" i="381"/>
  <c r="DQ601" i="381"/>
  <c r="DA601" i="381"/>
  <c r="DB601" i="381" s="1"/>
  <c r="CR601" i="381"/>
  <c r="CP601" i="381"/>
  <c r="CO601" i="381"/>
  <c r="CN601" i="381"/>
  <c r="BT601" i="381"/>
  <c r="AV601" i="381"/>
  <c r="AU601" i="381"/>
  <c r="AN601" i="381"/>
  <c r="AM601" i="381"/>
  <c r="AL601" i="381"/>
  <c r="AK601" i="381"/>
  <c r="AJ601" i="381"/>
  <c r="AI601" i="381"/>
  <c r="AH601" i="381"/>
  <c r="AG601" i="381"/>
  <c r="AF601" i="381"/>
  <c r="AE601" i="381"/>
  <c r="AD601" i="381"/>
  <c r="AC601" i="381"/>
  <c r="G601" i="381"/>
  <c r="AP601" i="381" s="1"/>
  <c r="FV600" i="381"/>
  <c r="FU600" i="381"/>
  <c r="FT600" i="381"/>
  <c r="FS600" i="381"/>
  <c r="FR600" i="381"/>
  <c r="FQ600" i="381"/>
  <c r="FJ600" i="381"/>
  <c r="EU600" i="381"/>
  <c r="EC600" i="381"/>
  <c r="ED600" i="381" s="1"/>
  <c r="EB600" i="381"/>
  <c r="EA600" i="381"/>
  <c r="DZ600" i="381"/>
  <c r="DY600" i="381"/>
  <c r="DV600" i="381"/>
  <c r="DU600" i="381"/>
  <c r="DT600" i="381"/>
  <c r="DS600" i="381"/>
  <c r="DR600" i="381"/>
  <c r="DQ600" i="381"/>
  <c r="DA600" i="381"/>
  <c r="DB600" i="381" s="1"/>
  <c r="CR600" i="381"/>
  <c r="CP600" i="381"/>
  <c r="CO600" i="381"/>
  <c r="CN600" i="381"/>
  <c r="BT600" i="381"/>
  <c r="AV600" i="381"/>
  <c r="AU600" i="381"/>
  <c r="AN600" i="381"/>
  <c r="AM600" i="381"/>
  <c r="AL600" i="381"/>
  <c r="AK600" i="381"/>
  <c r="AJ600" i="381"/>
  <c r="AI600" i="381"/>
  <c r="AH600" i="381"/>
  <c r="AG600" i="381"/>
  <c r="AF600" i="381"/>
  <c r="AE600" i="381"/>
  <c r="AD600" i="381"/>
  <c r="AC600" i="381"/>
  <c r="G600" i="381"/>
  <c r="AP600" i="381" s="1"/>
  <c r="FV599" i="381"/>
  <c r="FU599" i="381"/>
  <c r="FT599" i="381"/>
  <c r="FS599" i="381"/>
  <c r="FR599" i="381"/>
  <c r="FQ599" i="381"/>
  <c r="EU599" i="381"/>
  <c r="EE599" i="381"/>
  <c r="EF599" i="381" s="1"/>
  <c r="EC599" i="381"/>
  <c r="EB599" i="381"/>
  <c r="EA599" i="381"/>
  <c r="DZ599" i="381"/>
  <c r="DY599" i="381"/>
  <c r="DV599" i="381"/>
  <c r="DU599" i="381"/>
  <c r="DT599" i="381"/>
  <c r="DS599" i="381"/>
  <c r="DR599" i="381"/>
  <c r="DQ599" i="381"/>
  <c r="DA599" i="381"/>
  <c r="DB599" i="381" s="1"/>
  <c r="CR599" i="381"/>
  <c r="CP599" i="381"/>
  <c r="CO599" i="381"/>
  <c r="CN599" i="381"/>
  <c r="BT599" i="381"/>
  <c r="AV599" i="381"/>
  <c r="AU599" i="381"/>
  <c r="AT599" i="381"/>
  <c r="AN599" i="381"/>
  <c r="AM599" i="381"/>
  <c r="AL599" i="381"/>
  <c r="AK599" i="381"/>
  <c r="AJ599" i="381"/>
  <c r="AI599" i="381"/>
  <c r="AH599" i="381"/>
  <c r="AG599" i="381"/>
  <c r="AF599" i="381"/>
  <c r="AE599" i="381"/>
  <c r="AD599" i="381"/>
  <c r="AC599" i="381"/>
  <c r="C599" i="381"/>
  <c r="FN553" i="381"/>
  <c r="FN554" i="381"/>
  <c r="FN556" i="381"/>
  <c r="FN557" i="381"/>
  <c r="FN558" i="381"/>
  <c r="FN552" i="381"/>
  <c r="AR555" i="381"/>
  <c r="AR556" i="381"/>
  <c r="AR559" i="381"/>
  <c r="AR551" i="381"/>
  <c r="FN853" i="381"/>
  <c r="FN854" i="381"/>
  <c r="FN855" i="381"/>
  <c r="FN856" i="381"/>
  <c r="FN858" i="381"/>
  <c r="FN859" i="381"/>
  <c r="FN860" i="381"/>
  <c r="FN852" i="381"/>
  <c r="AR675" i="381"/>
  <c r="L152" i="372"/>
  <c r="L10" i="372"/>
  <c r="L48" i="372"/>
  <c r="FG906" i="381"/>
  <c r="FJ906" i="381"/>
  <c r="EK906" i="381"/>
  <c r="EJ906" i="381"/>
  <c r="FV906" i="381"/>
  <c r="FU906" i="381"/>
  <c r="FT906" i="381"/>
  <c r="FS906" i="381"/>
  <c r="FR906" i="381"/>
  <c r="FQ906" i="381"/>
  <c r="EU906" i="381"/>
  <c r="EC906" i="381"/>
  <c r="ED906" i="381" s="1"/>
  <c r="EB906" i="381"/>
  <c r="EA906" i="381"/>
  <c r="DZ906" i="381"/>
  <c r="DY906" i="381"/>
  <c r="DV906" i="381"/>
  <c r="DU906" i="381"/>
  <c r="DT906" i="381"/>
  <c r="DS906" i="381"/>
  <c r="DR906" i="381"/>
  <c r="DQ906" i="381"/>
  <c r="DA906" i="381"/>
  <c r="DB906" i="381" s="1"/>
  <c r="CR906" i="381"/>
  <c r="CP906" i="381"/>
  <c r="CO906" i="381"/>
  <c r="CN906" i="381"/>
  <c r="BT906" i="381"/>
  <c r="AV906" i="381"/>
  <c r="AU906" i="381"/>
  <c r="AN906" i="381"/>
  <c r="AM906" i="381"/>
  <c r="AL906" i="381"/>
  <c r="AK906" i="381"/>
  <c r="AJ906" i="381"/>
  <c r="AI906" i="381"/>
  <c r="AH906" i="381"/>
  <c r="AG906" i="381"/>
  <c r="AF906" i="381"/>
  <c r="AE906" i="381"/>
  <c r="AD906" i="381"/>
  <c r="AC906" i="381"/>
  <c r="G906" i="381"/>
  <c r="AP906" i="381" s="1"/>
  <c r="E906" i="381"/>
  <c r="C906" i="381"/>
  <c r="FV905" i="381"/>
  <c r="FU905" i="381"/>
  <c r="FT905" i="381"/>
  <c r="FS905" i="381"/>
  <c r="FR905" i="381"/>
  <c r="FQ905" i="381"/>
  <c r="EU905" i="381"/>
  <c r="EE905" i="381"/>
  <c r="EF905" i="381" s="1"/>
  <c r="EC905" i="381"/>
  <c r="ED905" i="381" s="1"/>
  <c r="EB905" i="381"/>
  <c r="EA905" i="381"/>
  <c r="DZ905" i="381"/>
  <c r="DY905" i="381"/>
  <c r="DV905" i="381"/>
  <c r="DU905" i="381"/>
  <c r="DT905" i="381"/>
  <c r="DS905" i="381"/>
  <c r="DR905" i="381"/>
  <c r="DQ905" i="381"/>
  <c r="DA905" i="381"/>
  <c r="DB905" i="381" s="1"/>
  <c r="CR905" i="381"/>
  <c r="CP905" i="381"/>
  <c r="CO905" i="381"/>
  <c r="CN905" i="381"/>
  <c r="BT905" i="381"/>
  <c r="AV905" i="381"/>
  <c r="AU905" i="381"/>
  <c r="AT905" i="381"/>
  <c r="AN905" i="381"/>
  <c r="AM905" i="381"/>
  <c r="AL905" i="381"/>
  <c r="AK905" i="381"/>
  <c r="AJ905" i="381"/>
  <c r="AI905" i="381"/>
  <c r="AH905" i="381"/>
  <c r="AG905" i="381"/>
  <c r="AF905" i="381"/>
  <c r="AE905" i="381"/>
  <c r="AD905" i="381"/>
  <c r="AC905" i="381"/>
  <c r="C905" i="381"/>
  <c r="EJ904" i="381"/>
  <c r="DK904" i="381"/>
  <c r="DK848" i="381" s="1"/>
  <c r="T122" i="372" s="1"/>
  <c r="FV904" i="381"/>
  <c r="FU904" i="381"/>
  <c r="FT904" i="381"/>
  <c r="FS904" i="381"/>
  <c r="FR904" i="381"/>
  <c r="FQ904" i="381"/>
  <c r="EU904" i="381"/>
  <c r="EC904" i="381"/>
  <c r="EB904" i="381"/>
  <c r="EA904" i="381"/>
  <c r="DZ904" i="381"/>
  <c r="DY904" i="381"/>
  <c r="DV904" i="381"/>
  <c r="DU904" i="381"/>
  <c r="DT904" i="381"/>
  <c r="DS904" i="381"/>
  <c r="DR904" i="381"/>
  <c r="DQ904" i="381"/>
  <c r="DA904" i="381"/>
  <c r="DB904" i="381" s="1"/>
  <c r="CR904" i="381"/>
  <c r="CP904" i="381"/>
  <c r="CO904" i="381"/>
  <c r="CN904" i="381"/>
  <c r="BT904" i="381"/>
  <c r="AV904" i="381"/>
  <c r="AU904" i="381"/>
  <c r="AN904" i="381"/>
  <c r="AM904" i="381"/>
  <c r="AL904" i="381"/>
  <c r="AK904" i="381"/>
  <c r="AJ904" i="381"/>
  <c r="AI904" i="381"/>
  <c r="AH904" i="381"/>
  <c r="AG904" i="381"/>
  <c r="AF904" i="381"/>
  <c r="AE904" i="381"/>
  <c r="AD904" i="381"/>
  <c r="AC904" i="381"/>
  <c r="G904" i="381"/>
  <c r="E904" i="381"/>
  <c r="C904" i="381"/>
  <c r="FV903" i="381"/>
  <c r="FU903" i="381"/>
  <c r="FT903" i="381"/>
  <c r="FS903" i="381"/>
  <c r="FR903" i="381"/>
  <c r="FQ903" i="381"/>
  <c r="EU903" i="381"/>
  <c r="EE903" i="381"/>
  <c r="EF903" i="381" s="1"/>
  <c r="EC903" i="381"/>
  <c r="ED903" i="381" s="1"/>
  <c r="EB903" i="381"/>
  <c r="EA903" i="381"/>
  <c r="DZ903" i="381"/>
  <c r="DY903" i="381"/>
  <c r="DV903" i="381"/>
  <c r="DU903" i="381"/>
  <c r="DT903" i="381"/>
  <c r="DS903" i="381"/>
  <c r="DR903" i="381"/>
  <c r="DQ903" i="381"/>
  <c r="DA903" i="381"/>
  <c r="DB903" i="381" s="1"/>
  <c r="CR903" i="381"/>
  <c r="CP903" i="381"/>
  <c r="CO903" i="381"/>
  <c r="CN903" i="381"/>
  <c r="BT903" i="381"/>
  <c r="AV903" i="381"/>
  <c r="AU903" i="381"/>
  <c r="AT903" i="381"/>
  <c r="AN903" i="381"/>
  <c r="AM903" i="381"/>
  <c r="AL903" i="381"/>
  <c r="AK903" i="381"/>
  <c r="AJ903" i="381"/>
  <c r="AI903" i="381"/>
  <c r="AH903" i="381"/>
  <c r="AG903" i="381"/>
  <c r="AF903" i="381"/>
  <c r="AE903" i="381"/>
  <c r="AD903" i="381"/>
  <c r="AC903" i="381"/>
  <c r="C903" i="381"/>
  <c r="EJ902" i="381"/>
  <c r="EJ901" i="381"/>
  <c r="FV902" i="381"/>
  <c r="FU902" i="381"/>
  <c r="FT902" i="381"/>
  <c r="FS902" i="381"/>
  <c r="FR902" i="381"/>
  <c r="FJ902" i="381"/>
  <c r="EU902" i="381"/>
  <c r="EC902" i="381"/>
  <c r="ED902" i="381" s="1"/>
  <c r="EB902" i="381"/>
  <c r="EA902" i="381"/>
  <c r="DZ902" i="381"/>
  <c r="DY902" i="381"/>
  <c r="DV902" i="381"/>
  <c r="DU902" i="381"/>
  <c r="DT902" i="381"/>
  <c r="DS902" i="381"/>
  <c r="DR902" i="381"/>
  <c r="DQ902" i="381"/>
  <c r="FQ902" i="381"/>
  <c r="DA902" i="381"/>
  <c r="DB902" i="381" s="1"/>
  <c r="CR902" i="381"/>
  <c r="CP902" i="381"/>
  <c r="CO902" i="381"/>
  <c r="CN902" i="381"/>
  <c r="BT902" i="381"/>
  <c r="AV902" i="381"/>
  <c r="AU902" i="381"/>
  <c r="AN902" i="381"/>
  <c r="AM902" i="381"/>
  <c r="AL902" i="381"/>
  <c r="AK902" i="381"/>
  <c r="AJ902" i="381"/>
  <c r="AI902" i="381"/>
  <c r="AH902" i="381"/>
  <c r="AG902" i="381"/>
  <c r="AF902" i="381"/>
  <c r="AE902" i="381"/>
  <c r="AD902" i="381"/>
  <c r="AC902" i="381"/>
  <c r="G902" i="381"/>
  <c r="AP902" i="381" s="1"/>
  <c r="E902" i="381"/>
  <c r="C902" i="381"/>
  <c r="FV901" i="381"/>
  <c r="FU901" i="381"/>
  <c r="FT901" i="381"/>
  <c r="FS901" i="381"/>
  <c r="FR901" i="381"/>
  <c r="FQ901" i="381"/>
  <c r="FJ901" i="381"/>
  <c r="EU901" i="381"/>
  <c r="EC901" i="381"/>
  <c r="ED901" i="381" s="1"/>
  <c r="EB901" i="381"/>
  <c r="EA901" i="381"/>
  <c r="DZ901" i="381"/>
  <c r="DY901" i="381"/>
  <c r="DV901" i="381"/>
  <c r="DU901" i="381"/>
  <c r="DT901" i="381"/>
  <c r="DS901" i="381"/>
  <c r="DR901" i="381"/>
  <c r="DQ901" i="381"/>
  <c r="DA901" i="381"/>
  <c r="DB901" i="381" s="1"/>
  <c r="CR901" i="381"/>
  <c r="CP901" i="381"/>
  <c r="CO901" i="381"/>
  <c r="CN901" i="381"/>
  <c r="BT901" i="381"/>
  <c r="AV901" i="381"/>
  <c r="AU901" i="381"/>
  <c r="AN901" i="381"/>
  <c r="AM901" i="381"/>
  <c r="AL901" i="381"/>
  <c r="AK901" i="381"/>
  <c r="AJ901" i="381"/>
  <c r="AI901" i="381"/>
  <c r="AH901" i="381"/>
  <c r="AG901" i="381"/>
  <c r="AF901" i="381"/>
  <c r="AE901" i="381"/>
  <c r="AD901" i="381"/>
  <c r="AC901" i="381"/>
  <c r="G901" i="381"/>
  <c r="AP901" i="381" s="1"/>
  <c r="AT901" i="381" s="1"/>
  <c r="E901" i="381"/>
  <c r="C901" i="381"/>
  <c r="FV900" i="381"/>
  <c r="FU900" i="381"/>
  <c r="FT900" i="381"/>
  <c r="FS900" i="381"/>
  <c r="FR900" i="381"/>
  <c r="FQ900" i="381"/>
  <c r="EU900" i="381"/>
  <c r="EE900" i="381"/>
  <c r="EF900" i="381" s="1"/>
  <c r="EC900" i="381"/>
  <c r="ED900" i="381" s="1"/>
  <c r="EB900" i="381"/>
  <c r="EA900" i="381"/>
  <c r="DZ900" i="381"/>
  <c r="DY900" i="381"/>
  <c r="DV900" i="381"/>
  <c r="DU900" i="381"/>
  <c r="DT900" i="381"/>
  <c r="DS900" i="381"/>
  <c r="DR900" i="381"/>
  <c r="DQ900" i="381"/>
  <c r="DA900" i="381"/>
  <c r="DB900" i="381" s="1"/>
  <c r="CR900" i="381"/>
  <c r="CP900" i="381"/>
  <c r="CO900" i="381"/>
  <c r="CN900" i="381"/>
  <c r="BT900" i="381"/>
  <c r="AV900" i="381"/>
  <c r="AU900" i="381"/>
  <c r="AT900" i="381"/>
  <c r="AN900" i="381"/>
  <c r="AM900" i="381"/>
  <c r="AL900" i="381"/>
  <c r="AK900" i="381"/>
  <c r="AJ900" i="381"/>
  <c r="AI900" i="381"/>
  <c r="AH900" i="381"/>
  <c r="AG900" i="381"/>
  <c r="AF900" i="381"/>
  <c r="AE900" i="381"/>
  <c r="AD900" i="381"/>
  <c r="AC900" i="381"/>
  <c r="C900" i="381"/>
  <c r="EJ899" i="381"/>
  <c r="DE899" i="381"/>
  <c r="FQ899" i="381" s="1"/>
  <c r="FV899" i="381"/>
  <c r="FU899" i="381"/>
  <c r="FT899" i="381"/>
  <c r="FS899" i="381"/>
  <c r="FR899" i="381"/>
  <c r="FJ899" i="381"/>
  <c r="EU899" i="381"/>
  <c r="EC899" i="381"/>
  <c r="ED899" i="381" s="1"/>
  <c r="EB899" i="381"/>
  <c r="EA899" i="381"/>
  <c r="DZ899" i="381"/>
  <c r="DY899" i="381"/>
  <c r="DV899" i="381"/>
  <c r="DU899" i="381"/>
  <c r="DT899" i="381"/>
  <c r="DS899" i="381"/>
  <c r="DR899" i="381"/>
  <c r="DQ899" i="381"/>
  <c r="DA899" i="381"/>
  <c r="DB899" i="381" s="1"/>
  <c r="CR899" i="381"/>
  <c r="CP899" i="381"/>
  <c r="CO899" i="381"/>
  <c r="CN899" i="381"/>
  <c r="BT899" i="381"/>
  <c r="AU899" i="381"/>
  <c r="AN899" i="381"/>
  <c r="AM899" i="381"/>
  <c r="AL899" i="381"/>
  <c r="AK899" i="381"/>
  <c r="AJ899" i="381"/>
  <c r="AI899" i="381"/>
  <c r="AH899" i="381"/>
  <c r="AG899" i="381"/>
  <c r="AF899" i="381"/>
  <c r="AE899" i="381"/>
  <c r="AD899" i="381"/>
  <c r="AC899" i="381"/>
  <c r="G899" i="381"/>
  <c r="AP899" i="381" s="1"/>
  <c r="E899" i="381"/>
  <c r="C899" i="381"/>
  <c r="FV898" i="381"/>
  <c r="FU898" i="381"/>
  <c r="FT898" i="381"/>
  <c r="FS898" i="381"/>
  <c r="FR898" i="381"/>
  <c r="FQ898" i="381"/>
  <c r="FJ898" i="381"/>
  <c r="EU898" i="381"/>
  <c r="EC898" i="381"/>
  <c r="ED898" i="381" s="1"/>
  <c r="EB898" i="381"/>
  <c r="EA898" i="381"/>
  <c r="DZ898" i="381"/>
  <c r="DY898" i="381"/>
  <c r="DV898" i="381"/>
  <c r="DU898" i="381"/>
  <c r="DT898" i="381"/>
  <c r="DS898" i="381"/>
  <c r="DR898" i="381"/>
  <c r="DQ898" i="381"/>
  <c r="DA898" i="381"/>
  <c r="DB898" i="381" s="1"/>
  <c r="CR898" i="381"/>
  <c r="CP898" i="381"/>
  <c r="CO898" i="381"/>
  <c r="CN898" i="381"/>
  <c r="BT898" i="381"/>
  <c r="AU898" i="381"/>
  <c r="AN898" i="381"/>
  <c r="AM898" i="381"/>
  <c r="AL898" i="381"/>
  <c r="AK898" i="381"/>
  <c r="AJ898" i="381"/>
  <c r="AI898" i="381"/>
  <c r="AH898" i="381"/>
  <c r="AG898" i="381"/>
  <c r="AF898" i="381"/>
  <c r="AE898" i="381"/>
  <c r="AD898" i="381"/>
  <c r="AC898" i="381"/>
  <c r="G898" i="381"/>
  <c r="AP898" i="381" s="1"/>
  <c r="E898" i="381"/>
  <c r="C898" i="381"/>
  <c r="FV897" i="381"/>
  <c r="FU897" i="381"/>
  <c r="FT897" i="381"/>
  <c r="FS897" i="381"/>
  <c r="FR897" i="381"/>
  <c r="FQ897" i="381"/>
  <c r="EU897" i="381"/>
  <c r="EE897" i="381"/>
  <c r="EF897" i="381" s="1"/>
  <c r="EC897" i="381"/>
  <c r="ED897" i="381" s="1"/>
  <c r="EB897" i="381"/>
  <c r="EA897" i="381"/>
  <c r="DZ897" i="381"/>
  <c r="DY897" i="381"/>
  <c r="DV897" i="381"/>
  <c r="DU897" i="381"/>
  <c r="DT897" i="381"/>
  <c r="DS897" i="381"/>
  <c r="DR897" i="381"/>
  <c r="DQ897" i="381"/>
  <c r="DA897" i="381"/>
  <c r="DB897" i="381" s="1"/>
  <c r="CR897" i="381"/>
  <c r="CP897" i="381"/>
  <c r="CO897" i="381"/>
  <c r="CN897" i="381"/>
  <c r="BT897" i="381"/>
  <c r="AV897" i="381"/>
  <c r="AU897" i="381"/>
  <c r="AT897" i="381"/>
  <c r="AN897" i="381"/>
  <c r="AM897" i="381"/>
  <c r="AL897" i="381"/>
  <c r="AK897" i="381"/>
  <c r="AJ897" i="381"/>
  <c r="AI897" i="381"/>
  <c r="AH897" i="381"/>
  <c r="AG897" i="381"/>
  <c r="AF897" i="381"/>
  <c r="AE897" i="381"/>
  <c r="AD897" i="381"/>
  <c r="AC897" i="381"/>
  <c r="C897" i="381"/>
  <c r="G896" i="381"/>
  <c r="AP896" i="381" s="1"/>
  <c r="AT896" i="381" s="1"/>
  <c r="FV896" i="381"/>
  <c r="FU896" i="381"/>
  <c r="FT896" i="381"/>
  <c r="FS896" i="381"/>
  <c r="FR896" i="381"/>
  <c r="FQ896" i="381"/>
  <c r="FJ896" i="381"/>
  <c r="EU896" i="381"/>
  <c r="EC896" i="381"/>
  <c r="ED896" i="381" s="1"/>
  <c r="EB896" i="381"/>
  <c r="EA896" i="381"/>
  <c r="DZ896" i="381"/>
  <c r="DY896" i="381"/>
  <c r="DV896" i="381"/>
  <c r="DU896" i="381"/>
  <c r="DT896" i="381"/>
  <c r="DS896" i="381"/>
  <c r="DR896" i="381"/>
  <c r="DQ896" i="381"/>
  <c r="DA896" i="381"/>
  <c r="DB896" i="381" s="1"/>
  <c r="CR896" i="381"/>
  <c r="CP896" i="381"/>
  <c r="CO896" i="381"/>
  <c r="CN896" i="381"/>
  <c r="BT896" i="381"/>
  <c r="AV896" i="381"/>
  <c r="AU896" i="381"/>
  <c r="AN896" i="381"/>
  <c r="AM896" i="381"/>
  <c r="AL896" i="381"/>
  <c r="AK896" i="381"/>
  <c r="AJ896" i="381"/>
  <c r="AI896" i="381"/>
  <c r="AH896" i="381"/>
  <c r="AG896" i="381"/>
  <c r="AF896" i="381"/>
  <c r="AE896" i="381"/>
  <c r="AD896" i="381"/>
  <c r="AC896" i="381"/>
  <c r="E896" i="381"/>
  <c r="FV895" i="381"/>
  <c r="FU895" i="381"/>
  <c r="FT895" i="381"/>
  <c r="FS895" i="381"/>
  <c r="FR895" i="381"/>
  <c r="FQ895" i="381"/>
  <c r="FJ895" i="381"/>
  <c r="EU895" i="381"/>
  <c r="EC895" i="381"/>
  <c r="EB895" i="381"/>
  <c r="EA895" i="381"/>
  <c r="DZ895" i="381"/>
  <c r="DY895" i="381"/>
  <c r="DV895" i="381"/>
  <c r="DU895" i="381"/>
  <c r="DT895" i="381"/>
  <c r="DS895" i="381"/>
  <c r="DR895" i="381"/>
  <c r="DQ895" i="381"/>
  <c r="DA895" i="381"/>
  <c r="DB895" i="381" s="1"/>
  <c r="CR895" i="381"/>
  <c r="CP895" i="381"/>
  <c r="CO895" i="381"/>
  <c r="CN895" i="381"/>
  <c r="BT895" i="381"/>
  <c r="AV895" i="381"/>
  <c r="AU895" i="381"/>
  <c r="AN895" i="381"/>
  <c r="AM895" i="381"/>
  <c r="AL895" i="381"/>
  <c r="AK895" i="381"/>
  <c r="AJ895" i="381"/>
  <c r="AI895" i="381"/>
  <c r="AH895" i="381"/>
  <c r="AG895" i="381"/>
  <c r="AF895" i="381"/>
  <c r="AE895" i="381"/>
  <c r="AD895" i="381"/>
  <c r="AC895" i="381"/>
  <c r="AP895" i="381"/>
  <c r="AT895" i="381" s="1"/>
  <c r="E895" i="381"/>
  <c r="FV894" i="381"/>
  <c r="FU894" i="381"/>
  <c r="FT894" i="381"/>
  <c r="FS894" i="381"/>
  <c r="FR894" i="381"/>
  <c r="FQ894" i="381"/>
  <c r="FJ894" i="381"/>
  <c r="EU894" i="381"/>
  <c r="EC894" i="381"/>
  <c r="ED894" i="381" s="1"/>
  <c r="EB894" i="381"/>
  <c r="EA894" i="381"/>
  <c r="DZ894" i="381"/>
  <c r="DY894" i="381"/>
  <c r="DV894" i="381"/>
  <c r="DU894" i="381"/>
  <c r="DT894" i="381"/>
  <c r="DS894" i="381"/>
  <c r="DR894" i="381"/>
  <c r="DQ894" i="381"/>
  <c r="DA894" i="381"/>
  <c r="DB894" i="381" s="1"/>
  <c r="CR894" i="381"/>
  <c r="CP894" i="381"/>
  <c r="CO894" i="381"/>
  <c r="CN894" i="381"/>
  <c r="BT894" i="381"/>
  <c r="AV894" i="381"/>
  <c r="AU894" i="381"/>
  <c r="AN894" i="381"/>
  <c r="AM894" i="381"/>
  <c r="AL894" i="381"/>
  <c r="AK894" i="381"/>
  <c r="AJ894" i="381"/>
  <c r="AI894" i="381"/>
  <c r="AH894" i="381"/>
  <c r="AG894" i="381"/>
  <c r="AF894" i="381"/>
  <c r="AE894" i="381"/>
  <c r="AD894" i="381"/>
  <c r="AC894" i="381"/>
  <c r="G894" i="381"/>
  <c r="AP894" i="381" s="1"/>
  <c r="E894" i="381"/>
  <c r="C894" i="381"/>
  <c r="FV892" i="381"/>
  <c r="FU892" i="381"/>
  <c r="FT892" i="381"/>
  <c r="FS892" i="381"/>
  <c r="FR892" i="381"/>
  <c r="FQ892" i="381"/>
  <c r="FJ892" i="381"/>
  <c r="EU892" i="381"/>
  <c r="EC892" i="381"/>
  <c r="ED892" i="381" s="1"/>
  <c r="EB892" i="381"/>
  <c r="EA892" i="381"/>
  <c r="DZ892" i="381"/>
  <c r="DY892" i="381"/>
  <c r="DV892" i="381"/>
  <c r="DU892" i="381"/>
  <c r="DT892" i="381"/>
  <c r="DS892" i="381"/>
  <c r="DR892" i="381"/>
  <c r="DQ892" i="381"/>
  <c r="DA892" i="381"/>
  <c r="DB892" i="381" s="1"/>
  <c r="CR892" i="381"/>
  <c r="CP892" i="381"/>
  <c r="CO892" i="381"/>
  <c r="CN892" i="381"/>
  <c r="BT892" i="381"/>
  <c r="AU892" i="381"/>
  <c r="AN892" i="381"/>
  <c r="AM892" i="381"/>
  <c r="AL892" i="381"/>
  <c r="AK892" i="381"/>
  <c r="AJ892" i="381"/>
  <c r="AI892" i="381"/>
  <c r="AH892" i="381"/>
  <c r="AG892" i="381"/>
  <c r="AF892" i="381"/>
  <c r="AE892" i="381"/>
  <c r="AD892" i="381"/>
  <c r="AC892" i="381"/>
  <c r="G892" i="381"/>
  <c r="E892" i="381"/>
  <c r="C892" i="381"/>
  <c r="FV891" i="381"/>
  <c r="FU891" i="381"/>
  <c r="FT891" i="381"/>
  <c r="FS891" i="381"/>
  <c r="FR891" i="381"/>
  <c r="FQ891" i="381"/>
  <c r="FJ891" i="381"/>
  <c r="EU891" i="381"/>
  <c r="EC891" i="381"/>
  <c r="ED891" i="381" s="1"/>
  <c r="EB891" i="381"/>
  <c r="EA891" i="381"/>
  <c r="DZ891" i="381"/>
  <c r="DY891" i="381"/>
  <c r="DV891" i="381"/>
  <c r="DU891" i="381"/>
  <c r="DT891" i="381"/>
  <c r="DS891" i="381"/>
  <c r="DR891" i="381"/>
  <c r="DQ891" i="381"/>
  <c r="DA891" i="381"/>
  <c r="DB891" i="381" s="1"/>
  <c r="CR891" i="381"/>
  <c r="CP891" i="381"/>
  <c r="CO891" i="381"/>
  <c r="CN891" i="381"/>
  <c r="BT891" i="381"/>
  <c r="AU891" i="381"/>
  <c r="AN891" i="381"/>
  <c r="AM891" i="381"/>
  <c r="AL891" i="381"/>
  <c r="AK891" i="381"/>
  <c r="AJ891" i="381"/>
  <c r="AI891" i="381"/>
  <c r="AH891" i="381"/>
  <c r="AG891" i="381"/>
  <c r="AF891" i="381"/>
  <c r="AE891" i="381"/>
  <c r="AD891" i="381"/>
  <c r="AC891" i="381"/>
  <c r="G891" i="381"/>
  <c r="E891" i="381"/>
  <c r="C891" i="381"/>
  <c r="FV890" i="381"/>
  <c r="FU890" i="381"/>
  <c r="FT890" i="381"/>
  <c r="FS890" i="381"/>
  <c r="FR890" i="381"/>
  <c r="FQ890" i="381"/>
  <c r="FJ890" i="381"/>
  <c r="EU890" i="381"/>
  <c r="EC890" i="381"/>
  <c r="ED890" i="381" s="1"/>
  <c r="EB890" i="381"/>
  <c r="EA890" i="381"/>
  <c r="DZ890" i="381"/>
  <c r="DY890" i="381"/>
  <c r="DV890" i="381"/>
  <c r="DU890" i="381"/>
  <c r="DT890" i="381"/>
  <c r="DS890" i="381"/>
  <c r="DR890" i="381"/>
  <c r="DQ890" i="381"/>
  <c r="DA890" i="381"/>
  <c r="DB890" i="381" s="1"/>
  <c r="CR890" i="381"/>
  <c r="CP890" i="381"/>
  <c r="CO890" i="381"/>
  <c r="CN890" i="381"/>
  <c r="BT890" i="381"/>
  <c r="AU890" i="381"/>
  <c r="AN890" i="381"/>
  <c r="AM890" i="381"/>
  <c r="AL890" i="381"/>
  <c r="AK890" i="381"/>
  <c r="AJ890" i="381"/>
  <c r="AI890" i="381"/>
  <c r="AH890" i="381"/>
  <c r="AG890" i="381"/>
  <c r="AF890" i="381"/>
  <c r="AE890" i="381"/>
  <c r="AD890" i="381"/>
  <c r="AC890" i="381"/>
  <c r="G890" i="381"/>
  <c r="E890" i="381"/>
  <c r="C890" i="381"/>
  <c r="FV889" i="381"/>
  <c r="FU889" i="381"/>
  <c r="FT889" i="381"/>
  <c r="FS889" i="381"/>
  <c r="FR889" i="381"/>
  <c r="FQ889" i="381"/>
  <c r="EU889" i="381"/>
  <c r="EE889" i="381"/>
  <c r="EF889" i="381" s="1"/>
  <c r="EC889" i="381"/>
  <c r="EB889" i="381"/>
  <c r="EA889" i="381"/>
  <c r="DZ889" i="381"/>
  <c r="DY889" i="381"/>
  <c r="DV889" i="381"/>
  <c r="DU889" i="381"/>
  <c r="DT889" i="381"/>
  <c r="DS889" i="381"/>
  <c r="DR889" i="381"/>
  <c r="DQ889" i="381"/>
  <c r="DA889" i="381"/>
  <c r="DB889" i="381" s="1"/>
  <c r="CR889" i="381"/>
  <c r="CP889" i="381"/>
  <c r="CO889" i="381"/>
  <c r="CN889" i="381"/>
  <c r="BT889" i="381"/>
  <c r="AV889" i="381"/>
  <c r="AU889" i="381"/>
  <c r="AT889" i="381"/>
  <c r="AN889" i="381"/>
  <c r="AM889" i="381"/>
  <c r="AL889" i="381"/>
  <c r="AK889" i="381"/>
  <c r="AJ889" i="381"/>
  <c r="AI889" i="381"/>
  <c r="AH889" i="381"/>
  <c r="AG889" i="381"/>
  <c r="AF889" i="381"/>
  <c r="AE889" i="381"/>
  <c r="AD889" i="381"/>
  <c r="AC889" i="381"/>
  <c r="C889" i="381"/>
  <c r="FV888" i="381"/>
  <c r="FU888" i="381"/>
  <c r="FT888" i="381"/>
  <c r="FS888" i="381"/>
  <c r="FR888" i="381"/>
  <c r="FQ888" i="381"/>
  <c r="FJ888" i="381"/>
  <c r="EU888" i="381"/>
  <c r="EC888" i="381"/>
  <c r="ED888" i="381" s="1"/>
  <c r="EB888" i="381"/>
  <c r="EA888" i="381"/>
  <c r="DZ888" i="381"/>
  <c r="DY888" i="381"/>
  <c r="DV888" i="381"/>
  <c r="DU888" i="381"/>
  <c r="DT888" i="381"/>
  <c r="DS888" i="381"/>
  <c r="DR888" i="381"/>
  <c r="DQ888" i="381"/>
  <c r="DA888" i="381"/>
  <c r="DB888" i="381" s="1"/>
  <c r="CR888" i="381"/>
  <c r="CP888" i="381"/>
  <c r="CO888" i="381"/>
  <c r="CN888" i="381"/>
  <c r="BT888" i="381"/>
  <c r="AV888" i="381"/>
  <c r="AU888" i="381"/>
  <c r="AN888" i="381"/>
  <c r="AM888" i="381"/>
  <c r="AL888" i="381"/>
  <c r="AK888" i="381"/>
  <c r="AJ888" i="381"/>
  <c r="AI888" i="381"/>
  <c r="AH888" i="381"/>
  <c r="AG888" i="381"/>
  <c r="AF888" i="381"/>
  <c r="AE888" i="381"/>
  <c r="AD888" i="381"/>
  <c r="AC888" i="381"/>
  <c r="G888" i="381"/>
  <c r="AP888" i="381" s="1"/>
  <c r="E888" i="381"/>
  <c r="C888" i="381"/>
  <c r="FV887" i="381"/>
  <c r="FU887" i="381"/>
  <c r="FT887" i="381"/>
  <c r="FS887" i="381"/>
  <c r="FR887" i="381"/>
  <c r="FQ887" i="381"/>
  <c r="FJ887" i="381"/>
  <c r="EU887" i="381"/>
  <c r="EC887" i="381"/>
  <c r="ED887" i="381" s="1"/>
  <c r="EB887" i="381"/>
  <c r="EA887" i="381"/>
  <c r="DZ887" i="381"/>
  <c r="DY887" i="381"/>
  <c r="DV887" i="381"/>
  <c r="DU887" i="381"/>
  <c r="DT887" i="381"/>
  <c r="DS887" i="381"/>
  <c r="DR887" i="381"/>
  <c r="DQ887" i="381"/>
  <c r="DA887" i="381"/>
  <c r="DB887" i="381" s="1"/>
  <c r="CR887" i="381"/>
  <c r="CP887" i="381"/>
  <c r="CO887" i="381"/>
  <c r="CN887" i="381"/>
  <c r="BT887" i="381"/>
  <c r="AU887" i="381"/>
  <c r="AN887" i="381"/>
  <c r="AM887" i="381"/>
  <c r="AL887" i="381"/>
  <c r="AK887" i="381"/>
  <c r="AJ887" i="381"/>
  <c r="AI887" i="381"/>
  <c r="AH887" i="381"/>
  <c r="AG887" i="381"/>
  <c r="AF887" i="381"/>
  <c r="AE887" i="381"/>
  <c r="AD887" i="381"/>
  <c r="AC887" i="381"/>
  <c r="G887" i="381"/>
  <c r="AV887" i="381" s="1"/>
  <c r="E887" i="381"/>
  <c r="C887" i="381"/>
  <c r="BP848" i="381"/>
  <c r="T93" i="372" s="1"/>
  <c r="G886" i="381"/>
  <c r="AP886" i="381" s="1"/>
  <c r="FV886" i="381"/>
  <c r="FU886" i="381"/>
  <c r="FT886" i="381"/>
  <c r="FS886" i="381"/>
  <c r="FR886" i="381"/>
  <c r="FQ886" i="381"/>
  <c r="FJ886" i="381"/>
  <c r="EU886" i="381"/>
  <c r="EC886" i="381"/>
  <c r="ED886" i="381" s="1"/>
  <c r="EB886" i="381"/>
  <c r="EA886" i="381"/>
  <c r="DZ886" i="381"/>
  <c r="DY886" i="381"/>
  <c r="DV886" i="381"/>
  <c r="DU886" i="381"/>
  <c r="DT886" i="381"/>
  <c r="DS886" i="381"/>
  <c r="DR886" i="381"/>
  <c r="DQ886" i="381"/>
  <c r="DA886" i="381"/>
  <c r="DB886" i="381" s="1"/>
  <c r="CP886" i="381"/>
  <c r="CO886" i="381"/>
  <c r="CN886" i="381"/>
  <c r="AU886" i="381"/>
  <c r="AV886" i="381"/>
  <c r="AN886" i="381"/>
  <c r="AM886" i="381"/>
  <c r="AL886" i="381"/>
  <c r="AK886" i="381"/>
  <c r="AJ886" i="381"/>
  <c r="AI886" i="381"/>
  <c r="AH886" i="381"/>
  <c r="AG886" i="381"/>
  <c r="AF886" i="381"/>
  <c r="AE886" i="381"/>
  <c r="AD886" i="381"/>
  <c r="AC886" i="381"/>
  <c r="E886" i="381"/>
  <c r="C886" i="381"/>
  <c r="FE848" i="381"/>
  <c r="T147" i="372" s="1"/>
  <c r="EI848" i="381"/>
  <c r="T107" i="372" s="1"/>
  <c r="EU850" i="381"/>
  <c r="EU851" i="381"/>
  <c r="EU852" i="381"/>
  <c r="EU853" i="381"/>
  <c r="EU854" i="381"/>
  <c r="EU855" i="381"/>
  <c r="EU856" i="381"/>
  <c r="EU857" i="381"/>
  <c r="EU858" i="381"/>
  <c r="EU859" i="381"/>
  <c r="EU860" i="381"/>
  <c r="EU861" i="381"/>
  <c r="EU862" i="381"/>
  <c r="EU863" i="381"/>
  <c r="EU864" i="381"/>
  <c r="EU865" i="381"/>
  <c r="EU866" i="381"/>
  <c r="EU867" i="381"/>
  <c r="EU868" i="381"/>
  <c r="EU869" i="381"/>
  <c r="EU872" i="381"/>
  <c r="EU884" i="381"/>
  <c r="EU885" i="381"/>
  <c r="EU849" i="381"/>
  <c r="EU808" i="381"/>
  <c r="EU809" i="381"/>
  <c r="EU810" i="381"/>
  <c r="EU811" i="381"/>
  <c r="EU812" i="381"/>
  <c r="EU813" i="381"/>
  <c r="EU814" i="381"/>
  <c r="EU815" i="381"/>
  <c r="EU816" i="381"/>
  <c r="EU817" i="381"/>
  <c r="EU818" i="381"/>
  <c r="EU819" i="381"/>
  <c r="EU820" i="381"/>
  <c r="EU821" i="381"/>
  <c r="EU822" i="381"/>
  <c r="EU823" i="381"/>
  <c r="EU824" i="381"/>
  <c r="EU835" i="381"/>
  <c r="EU836" i="381"/>
  <c r="EU837" i="381"/>
  <c r="EU838" i="381"/>
  <c r="EU839" i="381"/>
  <c r="EU840" i="381"/>
  <c r="EU841" i="381"/>
  <c r="EU842" i="381"/>
  <c r="EU843" i="381"/>
  <c r="EU844" i="381"/>
  <c r="EU845" i="381"/>
  <c r="EU846" i="381"/>
  <c r="EU807" i="381"/>
  <c r="EU743" i="381"/>
  <c r="EU744" i="381"/>
  <c r="EU745" i="381"/>
  <c r="EU746" i="381"/>
  <c r="EU747" i="381"/>
  <c r="EU748" i="381"/>
  <c r="EU749" i="381"/>
  <c r="EU750" i="381"/>
  <c r="EU751" i="381"/>
  <c r="EU752" i="381"/>
  <c r="EU753" i="381"/>
  <c r="EU754" i="381"/>
  <c r="EU755" i="381"/>
  <c r="EU756" i="381"/>
  <c r="EU757" i="381"/>
  <c r="EU758" i="381"/>
  <c r="EU759" i="381"/>
  <c r="EU760" i="381"/>
  <c r="EU761" i="381"/>
  <c r="EU762" i="381"/>
  <c r="EU763" i="381"/>
  <c r="EU764" i="381"/>
  <c r="EU765" i="381"/>
  <c r="EU766" i="381"/>
  <c r="EU767" i="381"/>
  <c r="EU768" i="381"/>
  <c r="EU769" i="381"/>
  <c r="EU770" i="381"/>
  <c r="EU771" i="381"/>
  <c r="EU774" i="381"/>
  <c r="EU775" i="381"/>
  <c r="EU776" i="381"/>
  <c r="EU777" i="381"/>
  <c r="EU780" i="381"/>
  <c r="EU781" i="381"/>
  <c r="EU782" i="381"/>
  <c r="EU783" i="381"/>
  <c r="EU784" i="381"/>
  <c r="EU785" i="381"/>
  <c r="EU786" i="381"/>
  <c r="EU787" i="381"/>
  <c r="EU788" i="381"/>
  <c r="EU789" i="381"/>
  <c r="EU790" i="381"/>
  <c r="EU798" i="381"/>
  <c r="EU799" i="381"/>
  <c r="EU800" i="381"/>
  <c r="EU801" i="381"/>
  <c r="EU742" i="381"/>
  <c r="EU741" i="381"/>
  <c r="EU704" i="381"/>
  <c r="EU705" i="381"/>
  <c r="EU706" i="381"/>
  <c r="EU707" i="381"/>
  <c r="EU708" i="381"/>
  <c r="EU709" i="381"/>
  <c r="EU710" i="381"/>
  <c r="EU711" i="381"/>
  <c r="EU712" i="381"/>
  <c r="EU713" i="381"/>
  <c r="EU714" i="381"/>
  <c r="EU715" i="381"/>
  <c r="EU716" i="381"/>
  <c r="EU717" i="381"/>
  <c r="EU718" i="381"/>
  <c r="EU719" i="381"/>
  <c r="EU720" i="381"/>
  <c r="EU721" i="381"/>
  <c r="EU722" i="381"/>
  <c r="EU723" i="381"/>
  <c r="EU724" i="381"/>
  <c r="EU725" i="381"/>
  <c r="EU733" i="381"/>
  <c r="EU734" i="381"/>
  <c r="EU735" i="381"/>
  <c r="EU736" i="381"/>
  <c r="EU737" i="381"/>
  <c r="EU701" i="381"/>
  <c r="EU702" i="381"/>
  <c r="EU703" i="381"/>
  <c r="EU692" i="381"/>
  <c r="EU693" i="381"/>
  <c r="EU694" i="381"/>
  <c r="EU695" i="381"/>
  <c r="EU696" i="381"/>
  <c r="EU697" i="381"/>
  <c r="EU698" i="381"/>
  <c r="EU699" i="381"/>
  <c r="EU700" i="381"/>
  <c r="EU683" i="381"/>
  <c r="EU684" i="381"/>
  <c r="EU685" i="381"/>
  <c r="EU686" i="381"/>
  <c r="EU687" i="381"/>
  <c r="EU688" i="381"/>
  <c r="EU689" i="381"/>
  <c r="EU690" i="381"/>
  <c r="EU691" i="381"/>
  <c r="EU675" i="381"/>
  <c r="EU676" i="381"/>
  <c r="EU677" i="381"/>
  <c r="EU678" i="381"/>
  <c r="EU679" i="381"/>
  <c r="EU680" i="381"/>
  <c r="EU681" i="381"/>
  <c r="EU682" i="381"/>
  <c r="EU668" i="381"/>
  <c r="EU669" i="381"/>
  <c r="EU670" i="381"/>
  <c r="EU671" i="381"/>
  <c r="EU672" i="381"/>
  <c r="EU673" i="381"/>
  <c r="EU661" i="381"/>
  <c r="EU662" i="381"/>
  <c r="EU663" i="381"/>
  <c r="EU664" i="381"/>
  <c r="EU665" i="381"/>
  <c r="EU666" i="381"/>
  <c r="EU667" i="381"/>
  <c r="EU660" i="381"/>
  <c r="EU613" i="381"/>
  <c r="EU614" i="381"/>
  <c r="EU615" i="381"/>
  <c r="EU616" i="381"/>
  <c r="EU617" i="381"/>
  <c r="EU618" i="381"/>
  <c r="EU619" i="381"/>
  <c r="EU620" i="381"/>
  <c r="EU621" i="381"/>
  <c r="EU622" i="381"/>
  <c r="EU623" i="381"/>
  <c r="EU624" i="381"/>
  <c r="EU625" i="381"/>
  <c r="EU626" i="381"/>
  <c r="EU627" i="381"/>
  <c r="EU628" i="381"/>
  <c r="EU629" i="381"/>
  <c r="EU630" i="381"/>
  <c r="EU631" i="381"/>
  <c r="EU632" i="381"/>
  <c r="EU633" i="381"/>
  <c r="EU634" i="381"/>
  <c r="EU635" i="381"/>
  <c r="EU636" i="381"/>
  <c r="EU637" i="381"/>
  <c r="EU638" i="381"/>
  <c r="EU639" i="381"/>
  <c r="EU640" i="381"/>
  <c r="EU641" i="381"/>
  <c r="EU642" i="381"/>
  <c r="EU643" i="381"/>
  <c r="EU644" i="381"/>
  <c r="EU645" i="381"/>
  <c r="EU646" i="381"/>
  <c r="EU647" i="381"/>
  <c r="EU648" i="381"/>
  <c r="EU649" i="381"/>
  <c r="EU650" i="381"/>
  <c r="EU651" i="381"/>
  <c r="EU652" i="381"/>
  <c r="EU653" i="381"/>
  <c r="EU654" i="381"/>
  <c r="EU655" i="381"/>
  <c r="EU656" i="381"/>
  <c r="EU657" i="381"/>
  <c r="EU612" i="381"/>
  <c r="EU607" i="381"/>
  <c r="EU608" i="381"/>
  <c r="EU609" i="381"/>
  <c r="EU604" i="381"/>
  <c r="EU551" i="381"/>
  <c r="EU552" i="381"/>
  <c r="EU553" i="381"/>
  <c r="EU554" i="381"/>
  <c r="EU555" i="381"/>
  <c r="EU556" i="381"/>
  <c r="EU557" i="381"/>
  <c r="EU558" i="381"/>
  <c r="EU559" i="381"/>
  <c r="EU561" i="381"/>
  <c r="EU562" i="381"/>
  <c r="EU563" i="381"/>
  <c r="EU564" i="381"/>
  <c r="EU565" i="381"/>
  <c r="EU566" i="381"/>
  <c r="EU567" i="381"/>
  <c r="EU568" i="381"/>
  <c r="EU569" i="381"/>
  <c r="EU576" i="381"/>
  <c r="EU577" i="381"/>
  <c r="EU578" i="381"/>
  <c r="EU579" i="381"/>
  <c r="EU580" i="381"/>
  <c r="EU581" i="381"/>
  <c r="EU582" i="381"/>
  <c r="EU583" i="381"/>
  <c r="EU594" i="381"/>
  <c r="EU595" i="381"/>
  <c r="EU596" i="381"/>
  <c r="EU597" i="381"/>
  <c r="EU598" i="381"/>
  <c r="EU602" i="381"/>
  <c r="EU603" i="381"/>
  <c r="EU550" i="381"/>
  <c r="EU516" i="381"/>
  <c r="EU517" i="381"/>
  <c r="EU518" i="381"/>
  <c r="EU519" i="381"/>
  <c r="EU520" i="381"/>
  <c r="EU531" i="381"/>
  <c r="EU532" i="381"/>
  <c r="EU533" i="381"/>
  <c r="EU534" i="381"/>
  <c r="EU535" i="381"/>
  <c r="EU536" i="381"/>
  <c r="EU537" i="381"/>
  <c r="EU538" i="381"/>
  <c r="EU539" i="381"/>
  <c r="EU540" i="381"/>
  <c r="EU541" i="381"/>
  <c r="EU542" i="381"/>
  <c r="EU543" i="381"/>
  <c r="EU507" i="381"/>
  <c r="EU508" i="381"/>
  <c r="EU509" i="381"/>
  <c r="EU510" i="381"/>
  <c r="EU511" i="381"/>
  <c r="EU512" i="381"/>
  <c r="EU513" i="381"/>
  <c r="EU514" i="381"/>
  <c r="EU515" i="381"/>
  <c r="EU506" i="381"/>
  <c r="EU433" i="381"/>
  <c r="EU434" i="381"/>
  <c r="EU435" i="381"/>
  <c r="EU436" i="381"/>
  <c r="EU437" i="381"/>
  <c r="EU438" i="381"/>
  <c r="EU439" i="381"/>
  <c r="EU440" i="381"/>
  <c r="EU441" i="381"/>
  <c r="EU442" i="381"/>
  <c r="EU443" i="381"/>
  <c r="EU444" i="381"/>
  <c r="EU445" i="381"/>
  <c r="EU446" i="381"/>
  <c r="EU447" i="381"/>
  <c r="EU448" i="381"/>
  <c r="EU449" i="381"/>
  <c r="EU450" i="381"/>
  <c r="EU451" i="381"/>
  <c r="EU452" i="381"/>
  <c r="EU453" i="381"/>
  <c r="EU454" i="381"/>
  <c r="EU455" i="381"/>
  <c r="EU456" i="381"/>
  <c r="EU457" i="381"/>
  <c r="EU458" i="381"/>
  <c r="EU459" i="381"/>
  <c r="EU460" i="381"/>
  <c r="EU461" i="381"/>
  <c r="EU462" i="381"/>
  <c r="EU463" i="381"/>
  <c r="EU464" i="381"/>
  <c r="EU465" i="381"/>
  <c r="EU466" i="381"/>
  <c r="EU467" i="381"/>
  <c r="EU468" i="381"/>
  <c r="EU484" i="381"/>
  <c r="EU485" i="381"/>
  <c r="EU486" i="381"/>
  <c r="EU487" i="381"/>
  <c r="EU488" i="381"/>
  <c r="EU489" i="381"/>
  <c r="EU490" i="381"/>
  <c r="EU491" i="381"/>
  <c r="EU492" i="381"/>
  <c r="EU493" i="381"/>
  <c r="EU494" i="381"/>
  <c r="EU432" i="381"/>
  <c r="EU392" i="381"/>
  <c r="EU393" i="381"/>
  <c r="EU394" i="381"/>
  <c r="EU395" i="381"/>
  <c r="EU396" i="381"/>
  <c r="EU397" i="381"/>
  <c r="EU398" i="381"/>
  <c r="EU399" i="381"/>
  <c r="EU391" i="381"/>
  <c r="EU332" i="381"/>
  <c r="EU333" i="381"/>
  <c r="EU334" i="381"/>
  <c r="EU335" i="381"/>
  <c r="EU336" i="381"/>
  <c r="EU337" i="381"/>
  <c r="EU338" i="381"/>
  <c r="EU339" i="381"/>
  <c r="EU340" i="381"/>
  <c r="EU341" i="381"/>
  <c r="EU342" i="381"/>
  <c r="EU343" i="381"/>
  <c r="EU344" i="381"/>
  <c r="EU345" i="381"/>
  <c r="EU346" i="381"/>
  <c r="EU347" i="381"/>
  <c r="EU348" i="381"/>
  <c r="EU349" i="381"/>
  <c r="EU350" i="381"/>
  <c r="EU351" i="381"/>
  <c r="EU352" i="381"/>
  <c r="EU353" i="381"/>
  <c r="EU354" i="381"/>
  <c r="EU355" i="381"/>
  <c r="EU356" i="381"/>
  <c r="EU357" i="381"/>
  <c r="EU358" i="381"/>
  <c r="EU359" i="381"/>
  <c r="EU360" i="381"/>
  <c r="EU361" i="381"/>
  <c r="EU362" i="381"/>
  <c r="EU363" i="381"/>
  <c r="EU364" i="381"/>
  <c r="EU365" i="381"/>
  <c r="EU366" i="381"/>
  <c r="EU367" i="381"/>
  <c r="EU368" i="381"/>
  <c r="EU369" i="381"/>
  <c r="EU370" i="381"/>
  <c r="EU371" i="381"/>
  <c r="EU372" i="381"/>
  <c r="EU373" i="381"/>
  <c r="EU374" i="381"/>
  <c r="EU375" i="381"/>
  <c r="EU376" i="381"/>
  <c r="EU377" i="381"/>
  <c r="EU378" i="381"/>
  <c r="EU379" i="381"/>
  <c r="EU380" i="381"/>
  <c r="EU381" i="381"/>
  <c r="EU382" i="381"/>
  <c r="EU383" i="381"/>
  <c r="EU384" i="381"/>
  <c r="EU385" i="381"/>
  <c r="EU386" i="381"/>
  <c r="EU387" i="381"/>
  <c r="EU388" i="381"/>
  <c r="EU325" i="381"/>
  <c r="EU327" i="381"/>
  <c r="EU328" i="381"/>
  <c r="EU329" i="381"/>
  <c r="EU330" i="381"/>
  <c r="EU331" i="381"/>
  <c r="EU324" i="381"/>
  <c r="EU321" i="381"/>
  <c r="EU267" i="381"/>
  <c r="EU268" i="381"/>
  <c r="EU269" i="381"/>
  <c r="EU270" i="381"/>
  <c r="EU271" i="381"/>
  <c r="EU272" i="381"/>
  <c r="EU273" i="381"/>
  <c r="EU274" i="381"/>
  <c r="EU275" i="381"/>
  <c r="EU276" i="381"/>
  <c r="EU277" i="381"/>
  <c r="EU278" i="381"/>
  <c r="EU279" i="381"/>
  <c r="EU280" i="381"/>
  <c r="EU281" i="381"/>
  <c r="EU282" i="381"/>
  <c r="EU283" i="381"/>
  <c r="EU284" i="381"/>
  <c r="EU285" i="381"/>
  <c r="EU286" i="381"/>
  <c r="EU287" i="381"/>
  <c r="EU288" i="381"/>
  <c r="EU289" i="381"/>
  <c r="EU290" i="381"/>
  <c r="EU291" i="381"/>
  <c r="EU292" i="381"/>
  <c r="EU293" i="381"/>
  <c r="EU294" i="381"/>
  <c r="EU295" i="381"/>
  <c r="EU296" i="381"/>
  <c r="EU297" i="381"/>
  <c r="EU298" i="381"/>
  <c r="EU299" i="381"/>
  <c r="EU300" i="381"/>
  <c r="EU301" i="381"/>
  <c r="EU302" i="381"/>
  <c r="EU303" i="381"/>
  <c r="EU304" i="381"/>
  <c r="EU305" i="381"/>
  <c r="EU306" i="381"/>
  <c r="EU307" i="381"/>
  <c r="EU308" i="381"/>
  <c r="EU309" i="381"/>
  <c r="EU310" i="381"/>
  <c r="EU312" i="381"/>
  <c r="EU313" i="381"/>
  <c r="EU314" i="381"/>
  <c r="EU315" i="381"/>
  <c r="EU316" i="381"/>
  <c r="EU317" i="381"/>
  <c r="EU318" i="381"/>
  <c r="EU319" i="381"/>
  <c r="EU320" i="381"/>
  <c r="EU265" i="381"/>
  <c r="EU266" i="381"/>
  <c r="EU189" i="381"/>
  <c r="EU190" i="381"/>
  <c r="EU191" i="381"/>
  <c r="EU192" i="381"/>
  <c r="EU193" i="381"/>
  <c r="EU194" i="381"/>
  <c r="EU195" i="381"/>
  <c r="EU196" i="381"/>
  <c r="EU197" i="381"/>
  <c r="EU198" i="381"/>
  <c r="EU199" i="381"/>
  <c r="EU200" i="381"/>
  <c r="EU201" i="381"/>
  <c r="EU202" i="381"/>
  <c r="EU204" i="381"/>
  <c r="EU205" i="381"/>
  <c r="EU206" i="381"/>
  <c r="EU207" i="381"/>
  <c r="EU208" i="381"/>
  <c r="EU209" i="381"/>
  <c r="EU210" i="381"/>
  <c r="EU211" i="381"/>
  <c r="EU212" i="381"/>
  <c r="EU213" i="381"/>
  <c r="EU214" i="381"/>
  <c r="EU215" i="381"/>
  <c r="EU220" i="381"/>
  <c r="EU221" i="381"/>
  <c r="EU222" i="381"/>
  <c r="EU223" i="381"/>
  <c r="EU231" i="381"/>
  <c r="EU232" i="381"/>
  <c r="EU233" i="381"/>
  <c r="EU234" i="381"/>
  <c r="EU235" i="381"/>
  <c r="EU236" i="381"/>
  <c r="EU237" i="381"/>
  <c r="EU238" i="381"/>
  <c r="EU239" i="381"/>
  <c r="EU240" i="381"/>
  <c r="EU241" i="381"/>
  <c r="EU242" i="381"/>
  <c r="EU243" i="381"/>
  <c r="EU244" i="381"/>
  <c r="EU245" i="381"/>
  <c r="EU246" i="381"/>
  <c r="EU247" i="381"/>
  <c r="EU248" i="381"/>
  <c r="EU249" i="381"/>
  <c r="EU250" i="381"/>
  <c r="EU251" i="381"/>
  <c r="EU252" i="381"/>
  <c r="EU253" i="381"/>
  <c r="EU254" i="381"/>
  <c r="EU255" i="381"/>
  <c r="EU256" i="381"/>
  <c r="EU257" i="381"/>
  <c r="EU258" i="381"/>
  <c r="EU259" i="381"/>
  <c r="EU260" i="381"/>
  <c r="EU261" i="381"/>
  <c r="EU188" i="381"/>
  <c r="EU165" i="381"/>
  <c r="EU166" i="381"/>
  <c r="EU170" i="381"/>
  <c r="EU171" i="381"/>
  <c r="EU172" i="381"/>
  <c r="EU173" i="381"/>
  <c r="EU174" i="381"/>
  <c r="EU175" i="381"/>
  <c r="EU176" i="381"/>
  <c r="EU177" i="381"/>
  <c r="EU178" i="381"/>
  <c r="EU179" i="381"/>
  <c r="EU180" i="381"/>
  <c r="EU181" i="381"/>
  <c r="EU182" i="381"/>
  <c r="EU159" i="381"/>
  <c r="EU160" i="381"/>
  <c r="EU161" i="381"/>
  <c r="EU162" i="381"/>
  <c r="EU163" i="381"/>
  <c r="EU164" i="381"/>
  <c r="EU152" i="381"/>
  <c r="EU153" i="381"/>
  <c r="EU154" i="381"/>
  <c r="EU155" i="381"/>
  <c r="EU156" i="381"/>
  <c r="EU157" i="381"/>
  <c r="EU158" i="381"/>
  <c r="EU144" i="381"/>
  <c r="EU145" i="381"/>
  <c r="EU146" i="381"/>
  <c r="EU150" i="381"/>
  <c r="EU151" i="381"/>
  <c r="EU139" i="381"/>
  <c r="EU140" i="381"/>
  <c r="EU141" i="381"/>
  <c r="EU142" i="381"/>
  <c r="EU143" i="381"/>
  <c r="EU138" i="381"/>
  <c r="EU73" i="381"/>
  <c r="EU75" i="381"/>
  <c r="EU76" i="381"/>
  <c r="EU77" i="381"/>
  <c r="EU78" i="381"/>
  <c r="EU79" i="381"/>
  <c r="EU80" i="381"/>
  <c r="EU81" i="381"/>
  <c r="EU82" i="381"/>
  <c r="EU83" i="381"/>
  <c r="EU84" i="381"/>
  <c r="EU90" i="381"/>
  <c r="EU91" i="381"/>
  <c r="EU92" i="381"/>
  <c r="EU93" i="381"/>
  <c r="EU94" i="381"/>
  <c r="EU95" i="381"/>
  <c r="EU96" i="381"/>
  <c r="EU97" i="381"/>
  <c r="EU98" i="381"/>
  <c r="EU103" i="381"/>
  <c r="EU104" i="381"/>
  <c r="EU105" i="381"/>
  <c r="EU106" i="381"/>
  <c r="EU107" i="381"/>
  <c r="EU117" i="381"/>
  <c r="EU118" i="381"/>
  <c r="EU119" i="381"/>
  <c r="EU120" i="381"/>
  <c r="EU121" i="381"/>
  <c r="EU122" i="381"/>
  <c r="EU123" i="381"/>
  <c r="EU124" i="381"/>
  <c r="EU125" i="381"/>
  <c r="EU126" i="381"/>
  <c r="EU127" i="381"/>
  <c r="EU128" i="381"/>
  <c r="EU72" i="381"/>
  <c r="EU22" i="381"/>
  <c r="EU23" i="381"/>
  <c r="EU24" i="381"/>
  <c r="EU25" i="381"/>
  <c r="EU26" i="381"/>
  <c r="EU27" i="381"/>
  <c r="EU28" i="381"/>
  <c r="EU29" i="381"/>
  <c r="EU30" i="381"/>
  <c r="EU31" i="381"/>
  <c r="EU32" i="381"/>
  <c r="EU33" i="381"/>
  <c r="EU34" i="381"/>
  <c r="EU35" i="381"/>
  <c r="EU36" i="381"/>
  <c r="EU37" i="381"/>
  <c r="EU38" i="381"/>
  <c r="EU39" i="381"/>
  <c r="EU40" i="381"/>
  <c r="EU41" i="381"/>
  <c r="EU42" i="381"/>
  <c r="EU43" i="381"/>
  <c r="EU44" i="381"/>
  <c r="EU45" i="381"/>
  <c r="EU46" i="381"/>
  <c r="EU47" i="381"/>
  <c r="EU48" i="381"/>
  <c r="EU49" i="381"/>
  <c r="EU50" i="381"/>
  <c r="EU51" i="381"/>
  <c r="EU52" i="381"/>
  <c r="EU53" i="381"/>
  <c r="EU54" i="381"/>
  <c r="EU55" i="381"/>
  <c r="EU56" i="381"/>
  <c r="EU57" i="381"/>
  <c r="EU58" i="381"/>
  <c r="EU59" i="381"/>
  <c r="EU60" i="381"/>
  <c r="EU61" i="381"/>
  <c r="EU62" i="381"/>
  <c r="EU63" i="381"/>
  <c r="EU64" i="381"/>
  <c r="EU67" i="381"/>
  <c r="EU68" i="381"/>
  <c r="EU20" i="381"/>
  <c r="EU21" i="381"/>
  <c r="EU19" i="381"/>
  <c r="EU9" i="381"/>
  <c r="EU11" i="381"/>
  <c r="EU12" i="381"/>
  <c r="EU13" i="381"/>
  <c r="EU14" i="381"/>
  <c r="EU15" i="381"/>
  <c r="EU16" i="381"/>
  <c r="EU17" i="381"/>
  <c r="EU18" i="381"/>
  <c r="EU8" i="381"/>
  <c r="EU431" i="381" l="1"/>
  <c r="EU505" i="381"/>
  <c r="EU390" i="381"/>
  <c r="EU323" i="381"/>
  <c r="EU6" i="381"/>
  <c r="EU137" i="381"/>
  <c r="H117" i="372" s="1"/>
  <c r="EU264" i="381"/>
  <c r="J117" i="372" s="1"/>
  <c r="EU71" i="381"/>
  <c r="G117" i="372" s="1"/>
  <c r="EU187" i="381"/>
  <c r="I117" i="372" s="1"/>
  <c r="EU548" i="381"/>
  <c r="O117" i="372" s="1"/>
  <c r="AP970" i="381"/>
  <c r="AT970" i="381" s="1"/>
  <c r="FN548" i="381"/>
  <c r="O156" i="372" s="1"/>
  <c r="AP971" i="381"/>
  <c r="AT971" i="381" s="1"/>
  <c r="DC908" i="381"/>
  <c r="U119" i="372" s="1"/>
  <c r="ED895" i="381"/>
  <c r="EG895" i="381"/>
  <c r="EG1153" i="381"/>
  <c r="EG1137" i="381" s="1"/>
  <c r="Y54" i="372" s="1"/>
  <c r="L117" i="372"/>
  <c r="EU659" i="381"/>
  <c r="Q117" i="372" s="1"/>
  <c r="AV892" i="381"/>
  <c r="AP892" i="381"/>
  <c r="AT892" i="381" s="1"/>
  <c r="AP890" i="381"/>
  <c r="AT890" i="381" s="1"/>
  <c r="AP891" i="381"/>
  <c r="AT891" i="381" s="1"/>
  <c r="EU739" i="381"/>
  <c r="R117" i="372" s="1"/>
  <c r="FI908" i="381"/>
  <c r="U151" i="372" s="1"/>
  <c r="V46" i="372"/>
  <c r="X44" i="372"/>
  <c r="W44" i="372"/>
  <c r="EJ908" i="381"/>
  <c r="U108" i="372" s="1"/>
  <c r="X46" i="372"/>
  <c r="DL908" i="381"/>
  <c r="U123" i="372" s="1"/>
  <c r="AV1137" i="381"/>
  <c r="AR1137" i="381"/>
  <c r="EU908" i="381"/>
  <c r="U117" i="372" s="1"/>
  <c r="AV1098" i="381"/>
  <c r="X42" i="372" s="1"/>
  <c r="FK908" i="381"/>
  <c r="U153" i="372" s="1"/>
  <c r="EA1098" i="381"/>
  <c r="X139" i="372" s="1"/>
  <c r="AT1098" i="381"/>
  <c r="X40" i="372" s="1"/>
  <c r="AT1051" i="381"/>
  <c r="W40" i="372" s="1"/>
  <c r="G908" i="381"/>
  <c r="EA977" i="381"/>
  <c r="V139" i="372" s="1"/>
  <c r="EV1137" i="381"/>
  <c r="Y96" i="372" s="1"/>
  <c r="ED1137" i="381"/>
  <c r="BS1098" i="381"/>
  <c r="FJ908" i="381"/>
  <c r="U152" i="372" s="1"/>
  <c r="EV1098" i="381"/>
  <c r="EE1098" i="381"/>
  <c r="ED1098" i="381"/>
  <c r="EF1098" i="381"/>
  <c r="X103" i="372" s="1"/>
  <c r="X104" i="372" s="1"/>
  <c r="X100" i="372" s="1"/>
  <c r="ED1051" i="381"/>
  <c r="EV1051" i="381"/>
  <c r="W96" i="372" s="1"/>
  <c r="EK908" i="381"/>
  <c r="U109" i="372" s="1"/>
  <c r="AR1051" i="381"/>
  <c r="AV977" i="381"/>
  <c r="V42" i="372" s="1"/>
  <c r="DN1051" i="381"/>
  <c r="W125" i="372" s="1"/>
  <c r="AT977" i="381"/>
  <c r="FN1051" i="381"/>
  <c r="W156" i="372" s="1"/>
  <c r="EG1098" i="381"/>
  <c r="X54" i="372" s="1"/>
  <c r="BT1098" i="381"/>
  <c r="FN848" i="381"/>
  <c r="T156" i="372" s="1"/>
  <c r="FN908" i="381"/>
  <c r="U156" i="372" s="1"/>
  <c r="EU848" i="381"/>
  <c r="T117" i="372" s="1"/>
  <c r="K117" i="372"/>
  <c r="EV977" i="381"/>
  <c r="V96" i="372" s="1"/>
  <c r="ED977" i="381"/>
  <c r="EU611" i="381"/>
  <c r="P117" i="372" s="1"/>
  <c r="EU805" i="381"/>
  <c r="S117" i="372" s="1"/>
  <c r="FK848" i="381"/>
  <c r="T153" i="372" s="1"/>
  <c r="DF908" i="381"/>
  <c r="AP977" i="381"/>
  <c r="M117" i="372"/>
  <c r="N117" i="372"/>
  <c r="EE1075" i="381"/>
  <c r="EF1075" i="381" s="1"/>
  <c r="EE1153" i="381"/>
  <c r="EF1153" i="381" s="1"/>
  <c r="EF1137" i="381" s="1"/>
  <c r="Y103" i="372" s="1"/>
  <c r="Y104" i="372" s="1"/>
  <c r="Y100" i="372" s="1"/>
  <c r="EE1063" i="381"/>
  <c r="EF1063" i="381" s="1"/>
  <c r="EG1063" i="381"/>
  <c r="EG1083" i="381"/>
  <c r="EE1061" i="381"/>
  <c r="AV1061" i="381"/>
  <c r="AV1078" i="381"/>
  <c r="EE1078" i="381"/>
  <c r="EF1078" i="381" s="1"/>
  <c r="AV1074" i="381"/>
  <c r="EE1074" i="381"/>
  <c r="EF1074" i="381" s="1"/>
  <c r="AV1073" i="381"/>
  <c r="EE1073" i="381"/>
  <c r="EF1073" i="381" s="1"/>
  <c r="AV1068" i="381"/>
  <c r="EE1068" i="381"/>
  <c r="EF1068" i="381" s="1"/>
  <c r="EG1068" i="381"/>
  <c r="AV1067" i="381"/>
  <c r="EE1067" i="381"/>
  <c r="EF1067" i="381" s="1"/>
  <c r="EG1067" i="381"/>
  <c r="AV1066" i="381"/>
  <c r="EE1066" i="381"/>
  <c r="EF1066" i="381" s="1"/>
  <c r="EG1066" i="381"/>
  <c r="AV1065" i="381"/>
  <c r="EE1065" i="381"/>
  <c r="EF1065" i="381" s="1"/>
  <c r="EG1065" i="381"/>
  <c r="AV1064" i="381"/>
  <c r="EG1064" i="381"/>
  <c r="EE1064" i="381"/>
  <c r="EF1064" i="381" s="1"/>
  <c r="AV1062" i="381"/>
  <c r="EE1062" i="381"/>
  <c r="EF1062" i="381" s="1"/>
  <c r="EG1036" i="381"/>
  <c r="EG1028" i="381"/>
  <c r="EE1028" i="381"/>
  <c r="EF1028" i="381" s="1"/>
  <c r="EE1036" i="381"/>
  <c r="EF1036" i="381" s="1"/>
  <c r="EG129" i="381"/>
  <c r="AT966" i="381"/>
  <c r="EG964" i="381"/>
  <c r="EG974" i="381"/>
  <c r="EG966" i="381"/>
  <c r="ED975" i="381"/>
  <c r="ED974" i="381"/>
  <c r="AT973" i="381"/>
  <c r="EE973" i="381"/>
  <c r="EF973" i="381" s="1"/>
  <c r="EG973" i="381"/>
  <c r="ED973" i="381"/>
  <c r="EG971" i="381"/>
  <c r="EE971" i="381"/>
  <c r="EF971" i="381" s="1"/>
  <c r="EE969" i="381"/>
  <c r="EF969" i="381" s="1"/>
  <c r="AT969" i="381"/>
  <c r="EG969" i="381"/>
  <c r="AT967" i="381"/>
  <c r="EE966" i="381"/>
  <c r="EF966" i="381" s="1"/>
  <c r="AV966" i="381"/>
  <c r="ED966" i="381"/>
  <c r="ED964" i="381"/>
  <c r="EG185" i="381"/>
  <c r="EG183" i="381"/>
  <c r="AV185" i="381"/>
  <c r="ED185" i="381"/>
  <c r="EG184" i="381"/>
  <c r="AV184" i="381"/>
  <c r="ED184" i="381"/>
  <c r="ED183" i="381"/>
  <c r="EG599" i="381"/>
  <c r="EE600" i="381"/>
  <c r="EF600" i="381" s="1"/>
  <c r="EG600" i="381"/>
  <c r="AT600" i="381"/>
  <c r="AT601" i="381"/>
  <c r="EE601" i="381"/>
  <c r="EF601" i="381" s="1"/>
  <c r="ED599" i="381"/>
  <c r="EG905" i="381"/>
  <c r="AV891" i="381"/>
  <c r="EG889" i="381"/>
  <c r="ED889" i="381"/>
  <c r="AT898" i="381"/>
  <c r="EE898" i="381"/>
  <c r="EF898" i="381" s="1"/>
  <c r="AT886" i="381"/>
  <c r="AT899" i="381"/>
  <c r="EE899" i="381"/>
  <c r="EF899" i="381" s="1"/>
  <c r="AT906" i="381"/>
  <c r="EE906" i="381"/>
  <c r="EF906" i="381" s="1"/>
  <c r="AP887" i="381"/>
  <c r="AT887" i="381" s="1"/>
  <c r="EG897" i="381"/>
  <c r="BT886" i="381"/>
  <c r="EG903" i="381"/>
  <c r="AT904" i="381"/>
  <c r="EE904" i="381"/>
  <c r="EF904" i="381" s="1"/>
  <c r="ED904" i="381"/>
  <c r="EG901" i="381"/>
  <c r="AT902" i="381"/>
  <c r="EE902" i="381"/>
  <c r="EF902" i="381" s="1"/>
  <c r="EG900" i="381"/>
  <c r="EE901" i="381"/>
  <c r="EF901" i="381" s="1"/>
  <c r="AV899" i="381"/>
  <c r="EG898" i="381"/>
  <c r="AV898" i="381"/>
  <c r="EE896" i="381"/>
  <c r="EF896" i="381" s="1"/>
  <c r="EE895" i="381"/>
  <c r="EF895" i="381" s="1"/>
  <c r="EG894" i="381"/>
  <c r="AT894" i="381"/>
  <c r="EE894" i="381"/>
  <c r="EF894" i="381" s="1"/>
  <c r="AT888" i="381"/>
  <c r="EE888" i="381"/>
  <c r="EF888" i="381" s="1"/>
  <c r="EG886" i="381"/>
  <c r="EE886" i="381"/>
  <c r="EF886" i="381" s="1"/>
  <c r="FJ848" i="381"/>
  <c r="T152" i="372" s="1"/>
  <c r="FV885" i="381"/>
  <c r="FU885" i="381"/>
  <c r="FT885" i="381"/>
  <c r="FS885" i="381"/>
  <c r="FR885" i="381"/>
  <c r="FQ885" i="381"/>
  <c r="EE885" i="381"/>
  <c r="EF885" i="381" s="1"/>
  <c r="EC885" i="381"/>
  <c r="ED885" i="381" s="1"/>
  <c r="EB885" i="381"/>
  <c r="EA885" i="381"/>
  <c r="DZ885" i="381"/>
  <c r="DY885" i="381"/>
  <c r="DV885" i="381"/>
  <c r="DU885" i="381"/>
  <c r="DT885" i="381"/>
  <c r="DS885" i="381"/>
  <c r="DR885" i="381"/>
  <c r="DQ885" i="381"/>
  <c r="DA885" i="381"/>
  <c r="DB885" i="381" s="1"/>
  <c r="CR885" i="381"/>
  <c r="CP885" i="381"/>
  <c r="CO885" i="381"/>
  <c r="CN885" i="381"/>
  <c r="BT885" i="381"/>
  <c r="AV885" i="381"/>
  <c r="AU885" i="381"/>
  <c r="AT885" i="381"/>
  <c r="AN885" i="381"/>
  <c r="AM885" i="381"/>
  <c r="AL885" i="381"/>
  <c r="AK885" i="381"/>
  <c r="AJ885" i="381"/>
  <c r="AI885" i="381"/>
  <c r="AH885" i="381"/>
  <c r="AG885" i="381"/>
  <c r="AF885" i="381"/>
  <c r="AE885" i="381"/>
  <c r="AD885" i="381"/>
  <c r="AC885" i="381"/>
  <c r="C885" i="381"/>
  <c r="FV884" i="381"/>
  <c r="FU884" i="381"/>
  <c r="FT884" i="381"/>
  <c r="FS884" i="381"/>
  <c r="FR884" i="381"/>
  <c r="FQ884" i="381"/>
  <c r="EE884" i="381"/>
  <c r="EF884" i="381" s="1"/>
  <c r="EC884" i="381"/>
  <c r="ED884" i="381" s="1"/>
  <c r="EB884" i="381"/>
  <c r="EA884" i="381"/>
  <c r="DZ884" i="381"/>
  <c r="DY884" i="381"/>
  <c r="DV884" i="381"/>
  <c r="DU884" i="381"/>
  <c r="DT884" i="381"/>
  <c r="DS884" i="381"/>
  <c r="DR884" i="381"/>
  <c r="DQ884" i="381"/>
  <c r="DA884" i="381"/>
  <c r="DB884" i="381" s="1"/>
  <c r="CR884" i="381"/>
  <c r="CP884" i="381"/>
  <c r="CO884" i="381"/>
  <c r="CN884" i="381"/>
  <c r="BT884" i="381"/>
  <c r="AV884" i="381"/>
  <c r="AU884" i="381"/>
  <c r="AT884" i="381"/>
  <c r="AN884" i="381"/>
  <c r="AM884" i="381"/>
  <c r="AL884" i="381"/>
  <c r="AK884" i="381"/>
  <c r="AJ884" i="381"/>
  <c r="AI884" i="381"/>
  <c r="AH884" i="381"/>
  <c r="AG884" i="381"/>
  <c r="AF884" i="381"/>
  <c r="AE884" i="381"/>
  <c r="AD884" i="381"/>
  <c r="AC884" i="381"/>
  <c r="FV872" i="381"/>
  <c r="FU872" i="381"/>
  <c r="FT872" i="381"/>
  <c r="FS872" i="381"/>
  <c r="FR872" i="381"/>
  <c r="FQ872" i="381"/>
  <c r="EC872" i="381"/>
  <c r="ED872" i="381" s="1"/>
  <c r="EB872" i="381"/>
  <c r="EA872" i="381"/>
  <c r="DZ872" i="381"/>
  <c r="DY872" i="381"/>
  <c r="DV872" i="381"/>
  <c r="DU872" i="381"/>
  <c r="DT872" i="381"/>
  <c r="DS872" i="381"/>
  <c r="DR872" i="381"/>
  <c r="DQ872" i="381"/>
  <c r="DN872" i="381"/>
  <c r="DA872" i="381"/>
  <c r="DB872" i="381" s="1"/>
  <c r="CR872" i="381"/>
  <c r="CP872" i="381"/>
  <c r="CO872" i="381"/>
  <c r="CN872" i="381"/>
  <c r="BT872" i="381"/>
  <c r="AU872" i="381"/>
  <c r="AT872" i="381"/>
  <c r="AN872" i="381"/>
  <c r="AM872" i="381"/>
  <c r="AL872" i="381"/>
  <c r="AK872" i="381"/>
  <c r="AJ872" i="381"/>
  <c r="AI872" i="381"/>
  <c r="AH872" i="381"/>
  <c r="AG872" i="381"/>
  <c r="AF872" i="381"/>
  <c r="AE872" i="381"/>
  <c r="AD872" i="381"/>
  <c r="AC872" i="381"/>
  <c r="G872" i="381"/>
  <c r="E872" i="381"/>
  <c r="EK869" i="381"/>
  <c r="DF869" i="381"/>
  <c r="FR869" i="381" s="1"/>
  <c r="G869" i="381"/>
  <c r="AR869" i="381" s="1"/>
  <c r="FV869" i="381"/>
  <c r="FU869" i="381"/>
  <c r="FT869" i="381"/>
  <c r="FS869" i="381"/>
  <c r="FQ869" i="381"/>
  <c r="EC869" i="381"/>
  <c r="EB869" i="381"/>
  <c r="EA869" i="381"/>
  <c r="DZ869" i="381"/>
  <c r="DY869" i="381"/>
  <c r="DV869" i="381"/>
  <c r="DU869" i="381"/>
  <c r="DT869" i="381"/>
  <c r="DS869" i="381"/>
  <c r="DR869" i="381"/>
  <c r="DQ869" i="381"/>
  <c r="DN869" i="381"/>
  <c r="DA869" i="381"/>
  <c r="DB869" i="381" s="1"/>
  <c r="CR869" i="381"/>
  <c r="CP869" i="381"/>
  <c r="CO869" i="381"/>
  <c r="CN869" i="381"/>
  <c r="BT869" i="381"/>
  <c r="AU869" i="381"/>
  <c r="AT869" i="381"/>
  <c r="AN869" i="381"/>
  <c r="AM869" i="381"/>
  <c r="AL869" i="381"/>
  <c r="AK869" i="381"/>
  <c r="AJ869" i="381"/>
  <c r="AI869" i="381"/>
  <c r="AH869" i="381"/>
  <c r="AG869" i="381"/>
  <c r="AF869" i="381"/>
  <c r="AE869" i="381"/>
  <c r="AD869" i="381"/>
  <c r="AC869" i="381"/>
  <c r="E869" i="381"/>
  <c r="C869" i="381"/>
  <c r="FV868" i="381"/>
  <c r="FU868" i="381"/>
  <c r="FT868" i="381"/>
  <c r="FS868" i="381"/>
  <c r="FR868" i="381"/>
  <c r="FQ868" i="381"/>
  <c r="EC868" i="381"/>
  <c r="EB868" i="381"/>
  <c r="EA868" i="381"/>
  <c r="DZ868" i="381"/>
  <c r="DY868" i="381"/>
  <c r="DV868" i="381"/>
  <c r="DU868" i="381"/>
  <c r="DT868" i="381"/>
  <c r="DS868" i="381"/>
  <c r="DR868" i="381"/>
  <c r="DQ868" i="381"/>
  <c r="DN868" i="381"/>
  <c r="DA868" i="381"/>
  <c r="DB868" i="381" s="1"/>
  <c r="CR868" i="381"/>
  <c r="CP868" i="381"/>
  <c r="CO868" i="381"/>
  <c r="CN868" i="381"/>
  <c r="BT868" i="381"/>
  <c r="AU868" i="381"/>
  <c r="AT868" i="381"/>
  <c r="AR868" i="381"/>
  <c r="AN868" i="381"/>
  <c r="AM868" i="381"/>
  <c r="AL868" i="381"/>
  <c r="AK868" i="381"/>
  <c r="AJ868" i="381"/>
  <c r="AI868" i="381"/>
  <c r="AH868" i="381"/>
  <c r="AG868" i="381"/>
  <c r="AF868" i="381"/>
  <c r="AE868" i="381"/>
  <c r="AD868" i="381"/>
  <c r="AC868" i="381"/>
  <c r="E868" i="381"/>
  <c r="C868" i="381"/>
  <c r="FV867" i="381"/>
  <c r="FU867" i="381"/>
  <c r="FT867" i="381"/>
  <c r="FS867" i="381"/>
  <c r="FR867" i="381"/>
  <c r="FQ867" i="381"/>
  <c r="EC867" i="381"/>
  <c r="EB867" i="381"/>
  <c r="EA867" i="381"/>
  <c r="DZ867" i="381"/>
  <c r="DY867" i="381"/>
  <c r="DV867" i="381"/>
  <c r="DU867" i="381"/>
  <c r="DT867" i="381"/>
  <c r="DS867" i="381"/>
  <c r="DR867" i="381"/>
  <c r="DQ867" i="381"/>
  <c r="DA867" i="381"/>
  <c r="DB867" i="381" s="1"/>
  <c r="CR867" i="381"/>
  <c r="CP867" i="381"/>
  <c r="CO867" i="381"/>
  <c r="CN867" i="381"/>
  <c r="BT867" i="381"/>
  <c r="AU867" i="381"/>
  <c r="AT867" i="381"/>
  <c r="AR867" i="381"/>
  <c r="EE867" i="381" s="1"/>
  <c r="EF867" i="381" s="1"/>
  <c r="AN867" i="381"/>
  <c r="AM867" i="381"/>
  <c r="AL867" i="381"/>
  <c r="AK867" i="381"/>
  <c r="AJ867" i="381"/>
  <c r="AI867" i="381"/>
  <c r="AH867" i="381"/>
  <c r="AG867" i="381"/>
  <c r="AF867" i="381"/>
  <c r="AE867" i="381"/>
  <c r="AD867" i="381"/>
  <c r="AC867" i="381"/>
  <c r="EK866" i="381"/>
  <c r="DF866" i="381"/>
  <c r="FR866" i="381" s="1"/>
  <c r="FV866" i="381"/>
  <c r="FU866" i="381"/>
  <c r="FT866" i="381"/>
  <c r="FS866" i="381"/>
  <c r="FQ866" i="381"/>
  <c r="EC866" i="381"/>
  <c r="ED866" i="381" s="1"/>
  <c r="EB866" i="381"/>
  <c r="EA866" i="381"/>
  <c r="DZ866" i="381"/>
  <c r="DY866" i="381"/>
  <c r="DV866" i="381"/>
  <c r="DU866" i="381"/>
  <c r="DT866" i="381"/>
  <c r="DS866" i="381"/>
  <c r="DR866" i="381"/>
  <c r="DQ866" i="381"/>
  <c r="DN866" i="381"/>
  <c r="DA866" i="381"/>
  <c r="DB866" i="381" s="1"/>
  <c r="CR866" i="381"/>
  <c r="CP866" i="381"/>
  <c r="CO866" i="381"/>
  <c r="CN866" i="381"/>
  <c r="BT866" i="381"/>
  <c r="AU866" i="381"/>
  <c r="AT866" i="381"/>
  <c r="AR866" i="381"/>
  <c r="AV866" i="381" s="1"/>
  <c r="AN866" i="381"/>
  <c r="AM866" i="381"/>
  <c r="AL866" i="381"/>
  <c r="AK866" i="381"/>
  <c r="AJ866" i="381"/>
  <c r="AI866" i="381"/>
  <c r="AH866" i="381"/>
  <c r="AG866" i="381"/>
  <c r="AF866" i="381"/>
  <c r="AE866" i="381"/>
  <c r="AD866" i="381"/>
  <c r="AC866" i="381"/>
  <c r="E866" i="381"/>
  <c r="C866" i="381"/>
  <c r="FV865" i="381"/>
  <c r="FU865" i="381"/>
  <c r="FT865" i="381"/>
  <c r="FS865" i="381"/>
  <c r="FR865" i="381"/>
  <c r="FQ865" i="381"/>
  <c r="EC865" i="381"/>
  <c r="ED865" i="381" s="1"/>
  <c r="EB865" i="381"/>
  <c r="EA865" i="381"/>
  <c r="DZ865" i="381"/>
  <c r="DY865" i="381"/>
  <c r="DV865" i="381"/>
  <c r="DU865" i="381"/>
  <c r="DT865" i="381"/>
  <c r="DS865" i="381"/>
  <c r="DR865" i="381"/>
  <c r="DQ865" i="381"/>
  <c r="DN865" i="381"/>
  <c r="DA865" i="381"/>
  <c r="DB865" i="381" s="1"/>
  <c r="CR865" i="381"/>
  <c r="CP865" i="381"/>
  <c r="CO865" i="381"/>
  <c r="CN865" i="381"/>
  <c r="BT865" i="381"/>
  <c r="AU865" i="381"/>
  <c r="AT865" i="381"/>
  <c r="AR865" i="381"/>
  <c r="AV865" i="381" s="1"/>
  <c r="AN865" i="381"/>
  <c r="AM865" i="381"/>
  <c r="AL865" i="381"/>
  <c r="AK865" i="381"/>
  <c r="AJ865" i="381"/>
  <c r="AI865" i="381"/>
  <c r="AH865" i="381"/>
  <c r="AG865" i="381"/>
  <c r="AF865" i="381"/>
  <c r="AE865" i="381"/>
  <c r="AD865" i="381"/>
  <c r="AC865" i="381"/>
  <c r="E865" i="381"/>
  <c r="C865" i="381"/>
  <c r="DN864" i="381"/>
  <c r="AR864" i="381"/>
  <c r="AV864" i="381" s="1"/>
  <c r="FV864" i="381"/>
  <c r="FU864" i="381"/>
  <c r="FT864" i="381"/>
  <c r="FS864" i="381"/>
  <c r="FR864" i="381"/>
  <c r="FQ864" i="381"/>
  <c r="EC864" i="381"/>
  <c r="ED864" i="381" s="1"/>
  <c r="EB864" i="381"/>
  <c r="EA864" i="381"/>
  <c r="DZ864" i="381"/>
  <c r="DY864" i="381"/>
  <c r="DV864" i="381"/>
  <c r="DU864" i="381"/>
  <c r="DT864" i="381"/>
  <c r="DS864" i="381"/>
  <c r="DR864" i="381"/>
  <c r="DQ864" i="381"/>
  <c r="DA864" i="381"/>
  <c r="DB864" i="381" s="1"/>
  <c r="CR864" i="381"/>
  <c r="CP864" i="381"/>
  <c r="CO864" i="381"/>
  <c r="CN864" i="381"/>
  <c r="BT864" i="381"/>
  <c r="AU864" i="381"/>
  <c r="AT864" i="381"/>
  <c r="AN864" i="381"/>
  <c r="AM864" i="381"/>
  <c r="AL864" i="381"/>
  <c r="AK864" i="381"/>
  <c r="AJ864" i="381"/>
  <c r="AI864" i="381"/>
  <c r="AH864" i="381"/>
  <c r="AG864" i="381"/>
  <c r="AF864" i="381"/>
  <c r="AE864" i="381"/>
  <c r="AD864" i="381"/>
  <c r="AC864" i="381"/>
  <c r="E864" i="381"/>
  <c r="C864" i="381"/>
  <c r="DN863" i="381"/>
  <c r="CR863" i="381"/>
  <c r="AR862" i="381"/>
  <c r="CR852" i="381"/>
  <c r="FV863" i="381"/>
  <c r="FT863" i="381"/>
  <c r="FS863" i="381"/>
  <c r="FR863" i="381"/>
  <c r="FQ863" i="381"/>
  <c r="EC863" i="381"/>
  <c r="ED863" i="381" s="1"/>
  <c r="EB863" i="381"/>
  <c r="DZ863" i="381"/>
  <c r="DY863" i="381"/>
  <c r="DV863" i="381"/>
  <c r="DU863" i="381"/>
  <c r="DT863" i="381"/>
  <c r="DS863" i="381"/>
  <c r="DR863" i="381"/>
  <c r="DQ863" i="381"/>
  <c r="DI863" i="381"/>
  <c r="DA863" i="381"/>
  <c r="DB863" i="381" s="1"/>
  <c r="CP863" i="381"/>
  <c r="CO863" i="381"/>
  <c r="CN863" i="381"/>
  <c r="BT863" i="381"/>
  <c r="AU863" i="381"/>
  <c r="AT863" i="381"/>
  <c r="AN863" i="381"/>
  <c r="AM863" i="381"/>
  <c r="AL863" i="381"/>
  <c r="AK863" i="381"/>
  <c r="AJ863" i="381"/>
  <c r="AI863" i="381"/>
  <c r="AH863" i="381"/>
  <c r="AG863" i="381"/>
  <c r="AF863" i="381"/>
  <c r="AE863" i="381"/>
  <c r="AD863" i="381"/>
  <c r="AC863" i="381"/>
  <c r="G863" i="381"/>
  <c r="AR863" i="381" s="1"/>
  <c r="AV863" i="381" s="1"/>
  <c r="E863" i="381"/>
  <c r="C863" i="381"/>
  <c r="FV862" i="381"/>
  <c r="FU862" i="381"/>
  <c r="FT862" i="381"/>
  <c r="FS862" i="381"/>
  <c r="FR862" i="381"/>
  <c r="FQ862" i="381"/>
  <c r="EC862" i="381"/>
  <c r="ED862" i="381" s="1"/>
  <c r="EB862" i="381"/>
  <c r="EA862" i="381"/>
  <c r="DZ862" i="381"/>
  <c r="DY862" i="381"/>
  <c r="DV862" i="381"/>
  <c r="DU862" i="381"/>
  <c r="DT862" i="381"/>
  <c r="DS862" i="381"/>
  <c r="DR862" i="381"/>
  <c r="DQ862" i="381"/>
  <c r="DA862" i="381"/>
  <c r="DB862" i="381" s="1"/>
  <c r="CR862" i="381"/>
  <c r="CP862" i="381"/>
  <c r="CO862" i="381"/>
  <c r="CN862" i="381"/>
  <c r="BT862" i="381"/>
  <c r="AU862" i="381"/>
  <c r="AT862" i="381"/>
  <c r="AN862" i="381"/>
  <c r="AM862" i="381"/>
  <c r="AL862" i="381"/>
  <c r="AK862" i="381"/>
  <c r="AJ862" i="381"/>
  <c r="AI862" i="381"/>
  <c r="AH862" i="381"/>
  <c r="AG862" i="381"/>
  <c r="AF862" i="381"/>
  <c r="AE862" i="381"/>
  <c r="AD862" i="381"/>
  <c r="AC862" i="381"/>
  <c r="E862" i="381"/>
  <c r="FV861" i="381"/>
  <c r="FU861" i="381"/>
  <c r="FT861" i="381"/>
  <c r="FS861" i="381"/>
  <c r="FR861" i="381"/>
  <c r="FQ861" i="381"/>
  <c r="EE861" i="381"/>
  <c r="EF861" i="381" s="1"/>
  <c r="EC861" i="381"/>
  <c r="ED861" i="381" s="1"/>
  <c r="EB861" i="381"/>
  <c r="EA861" i="381"/>
  <c r="DZ861" i="381"/>
  <c r="DY861" i="381"/>
  <c r="DV861" i="381"/>
  <c r="DU861" i="381"/>
  <c r="DT861" i="381"/>
  <c r="DS861" i="381"/>
  <c r="DR861" i="381"/>
  <c r="DQ861" i="381"/>
  <c r="DA861" i="381"/>
  <c r="DB861" i="381" s="1"/>
  <c r="CR861" i="381"/>
  <c r="CP861" i="381"/>
  <c r="CO861" i="381"/>
  <c r="CN861" i="381"/>
  <c r="BT861" i="381"/>
  <c r="AV861" i="381"/>
  <c r="AU861" i="381"/>
  <c r="AT861" i="381"/>
  <c r="AN861" i="381"/>
  <c r="AM861" i="381"/>
  <c r="AL861" i="381"/>
  <c r="AK861" i="381"/>
  <c r="AJ861" i="381"/>
  <c r="AI861" i="381"/>
  <c r="AH861" i="381"/>
  <c r="AG861" i="381"/>
  <c r="AF861" i="381"/>
  <c r="AE861" i="381"/>
  <c r="AD861" i="381"/>
  <c r="AC861" i="381"/>
  <c r="FG859" i="381"/>
  <c r="FR860" i="381"/>
  <c r="G860" i="381"/>
  <c r="FV860" i="381"/>
  <c r="FU860" i="381"/>
  <c r="FT860" i="381"/>
  <c r="FS860" i="381"/>
  <c r="FQ860" i="381"/>
  <c r="EC860" i="381"/>
  <c r="EB860" i="381"/>
  <c r="EA860" i="381"/>
  <c r="DZ860" i="381"/>
  <c r="DY860" i="381"/>
  <c r="DV860" i="381"/>
  <c r="DU860" i="381"/>
  <c r="DT860" i="381"/>
  <c r="DS860" i="381"/>
  <c r="DR860" i="381"/>
  <c r="DQ860" i="381"/>
  <c r="DA860" i="381"/>
  <c r="DB860" i="381" s="1"/>
  <c r="CR860" i="381"/>
  <c r="CP860" i="381"/>
  <c r="CO860" i="381"/>
  <c r="CN860" i="381"/>
  <c r="BT860" i="381"/>
  <c r="AU860" i="381"/>
  <c r="AT860" i="381"/>
  <c r="AN860" i="381"/>
  <c r="AM860" i="381"/>
  <c r="AL860" i="381"/>
  <c r="AK860" i="381"/>
  <c r="AJ860" i="381"/>
  <c r="AI860" i="381"/>
  <c r="AH860" i="381"/>
  <c r="AG860" i="381"/>
  <c r="AF860" i="381"/>
  <c r="AE860" i="381"/>
  <c r="AD860" i="381"/>
  <c r="AC860" i="381"/>
  <c r="E860" i="381"/>
  <c r="FV859" i="381"/>
  <c r="FU859" i="381"/>
  <c r="FT859" i="381"/>
  <c r="FS859" i="381"/>
  <c r="FR859" i="381"/>
  <c r="FQ859" i="381"/>
  <c r="EC859" i="381"/>
  <c r="ED859" i="381" s="1"/>
  <c r="EB859" i="381"/>
  <c r="EA859" i="381"/>
  <c r="DZ859" i="381"/>
  <c r="DY859" i="381"/>
  <c r="DV859" i="381"/>
  <c r="DU859" i="381"/>
  <c r="DT859" i="381"/>
  <c r="DS859" i="381"/>
  <c r="DR859" i="381"/>
  <c r="DQ859" i="381"/>
  <c r="EE859" i="381"/>
  <c r="EF859" i="381" s="1"/>
  <c r="DA859" i="381"/>
  <c r="DB859" i="381" s="1"/>
  <c r="CR859" i="381"/>
  <c r="CP859" i="381"/>
  <c r="CO859" i="381"/>
  <c r="CN859" i="381"/>
  <c r="BT859" i="381"/>
  <c r="AV859" i="381"/>
  <c r="AU859" i="381"/>
  <c r="AT859" i="381"/>
  <c r="AN859" i="381"/>
  <c r="AM859" i="381"/>
  <c r="AL859" i="381"/>
  <c r="AK859" i="381"/>
  <c r="AJ859" i="381"/>
  <c r="AI859" i="381"/>
  <c r="AH859" i="381"/>
  <c r="AG859" i="381"/>
  <c r="AF859" i="381"/>
  <c r="AE859" i="381"/>
  <c r="AD859" i="381"/>
  <c r="AC859" i="381"/>
  <c r="E859" i="381"/>
  <c r="C859" i="381"/>
  <c r="EJ858" i="381"/>
  <c r="FV858" i="381"/>
  <c r="FU858" i="381"/>
  <c r="FT858" i="381"/>
  <c r="FS858" i="381"/>
  <c r="FR858" i="381"/>
  <c r="FQ858" i="381"/>
  <c r="EC858" i="381"/>
  <c r="EB858" i="381"/>
  <c r="EA858" i="381"/>
  <c r="DZ858" i="381"/>
  <c r="DY858" i="381"/>
  <c r="DV858" i="381"/>
  <c r="DU858" i="381"/>
  <c r="DT858" i="381"/>
  <c r="DS858" i="381"/>
  <c r="DR858" i="381"/>
  <c r="DQ858" i="381"/>
  <c r="EE858" i="381"/>
  <c r="EF858" i="381" s="1"/>
  <c r="DA858" i="381"/>
  <c r="DB858" i="381" s="1"/>
  <c r="CR858" i="381"/>
  <c r="CP858" i="381"/>
  <c r="CO858" i="381"/>
  <c r="CN858" i="381"/>
  <c r="BT858" i="381"/>
  <c r="AV858" i="381"/>
  <c r="AU858" i="381"/>
  <c r="AT858" i="381"/>
  <c r="AN858" i="381"/>
  <c r="AM858" i="381"/>
  <c r="AL858" i="381"/>
  <c r="AK858" i="381"/>
  <c r="AJ858" i="381"/>
  <c r="AI858" i="381"/>
  <c r="AH858" i="381"/>
  <c r="AG858" i="381"/>
  <c r="AF858" i="381"/>
  <c r="AE858" i="381"/>
  <c r="AD858" i="381"/>
  <c r="AC858" i="381"/>
  <c r="E858" i="381"/>
  <c r="C858" i="381"/>
  <c r="FV857" i="381"/>
  <c r="FU857" i="381"/>
  <c r="FT857" i="381"/>
  <c r="FS857" i="381"/>
  <c r="FR857" i="381"/>
  <c r="FQ857" i="381"/>
  <c r="EE857" i="381"/>
  <c r="EF857" i="381" s="1"/>
  <c r="EC857" i="381"/>
  <c r="EB857" i="381"/>
  <c r="EA857" i="381"/>
  <c r="DZ857" i="381"/>
  <c r="DY857" i="381"/>
  <c r="DV857" i="381"/>
  <c r="DU857" i="381"/>
  <c r="DT857" i="381"/>
  <c r="DS857" i="381"/>
  <c r="DR857" i="381"/>
  <c r="DQ857" i="381"/>
  <c r="DA857" i="381"/>
  <c r="DB857" i="381" s="1"/>
  <c r="CR857" i="381"/>
  <c r="CP857" i="381"/>
  <c r="CO857" i="381"/>
  <c r="CN857" i="381"/>
  <c r="BT857" i="381"/>
  <c r="AV857" i="381"/>
  <c r="AU857" i="381"/>
  <c r="AT857" i="381"/>
  <c r="AN857" i="381"/>
  <c r="AM857" i="381"/>
  <c r="AL857" i="381"/>
  <c r="AK857" i="381"/>
  <c r="AJ857" i="381"/>
  <c r="AI857" i="381"/>
  <c r="AH857" i="381"/>
  <c r="AG857" i="381"/>
  <c r="AF857" i="381"/>
  <c r="AE857" i="381"/>
  <c r="AD857" i="381"/>
  <c r="AC857" i="381"/>
  <c r="G856" i="381"/>
  <c r="FV856" i="381"/>
  <c r="FU856" i="381"/>
  <c r="FT856" i="381"/>
  <c r="FS856" i="381"/>
  <c r="FR856" i="381"/>
  <c r="FQ856" i="381"/>
  <c r="EC856" i="381"/>
  <c r="ED856" i="381" s="1"/>
  <c r="EB856" i="381"/>
  <c r="EA856" i="381"/>
  <c r="DZ856" i="381"/>
  <c r="DY856" i="381"/>
  <c r="DV856" i="381"/>
  <c r="DU856" i="381"/>
  <c r="DT856" i="381"/>
  <c r="DS856" i="381"/>
  <c r="DR856" i="381"/>
  <c r="DQ856" i="381"/>
  <c r="DA856" i="381"/>
  <c r="DB856" i="381" s="1"/>
  <c r="CR856" i="381"/>
  <c r="CP856" i="381"/>
  <c r="CO856" i="381"/>
  <c r="CN856" i="381"/>
  <c r="BT856" i="381"/>
  <c r="AU856" i="381"/>
  <c r="AT856" i="381"/>
  <c r="AN856" i="381"/>
  <c r="AM856" i="381"/>
  <c r="AL856" i="381"/>
  <c r="AK856" i="381"/>
  <c r="AJ856" i="381"/>
  <c r="AI856" i="381"/>
  <c r="AH856" i="381"/>
  <c r="AG856" i="381"/>
  <c r="AF856" i="381"/>
  <c r="AE856" i="381"/>
  <c r="AD856" i="381"/>
  <c r="AC856" i="381"/>
  <c r="C856" i="381"/>
  <c r="FV855" i="381"/>
  <c r="FU855" i="381"/>
  <c r="FT855" i="381"/>
  <c r="FS855" i="381"/>
  <c r="EC855" i="381"/>
  <c r="EB855" i="381"/>
  <c r="EA855" i="381"/>
  <c r="DZ855" i="381"/>
  <c r="DY855" i="381"/>
  <c r="DV855" i="381"/>
  <c r="DU855" i="381"/>
  <c r="DT855" i="381"/>
  <c r="DS855" i="381"/>
  <c r="DR855" i="381"/>
  <c r="DQ855" i="381"/>
  <c r="EE855" i="381"/>
  <c r="EF855" i="381" s="1"/>
  <c r="FR855" i="381"/>
  <c r="FQ855" i="381"/>
  <c r="DA855" i="381"/>
  <c r="DB855" i="381" s="1"/>
  <c r="CR855" i="381"/>
  <c r="CP855" i="381"/>
  <c r="CO855" i="381"/>
  <c r="CN855" i="381"/>
  <c r="BT855" i="381"/>
  <c r="AV855" i="381"/>
  <c r="AU855" i="381"/>
  <c r="AT855" i="381"/>
  <c r="AN855" i="381"/>
  <c r="AM855" i="381"/>
  <c r="AL855" i="381"/>
  <c r="AK855" i="381"/>
  <c r="AJ855" i="381"/>
  <c r="AI855" i="381"/>
  <c r="AH855" i="381"/>
  <c r="AG855" i="381"/>
  <c r="AF855" i="381"/>
  <c r="AE855" i="381"/>
  <c r="AD855" i="381"/>
  <c r="AC855" i="381"/>
  <c r="E855" i="381"/>
  <c r="C855" i="381"/>
  <c r="EK854" i="381"/>
  <c r="DE854" i="381"/>
  <c r="DE848" i="381" s="1"/>
  <c r="DF854" i="381"/>
  <c r="FV854" i="381"/>
  <c r="FU854" i="381"/>
  <c r="FT854" i="381"/>
  <c r="FS854" i="381"/>
  <c r="EC854" i="381"/>
  <c r="EB854" i="381"/>
  <c r="EA854" i="381"/>
  <c r="DZ854" i="381"/>
  <c r="DY854" i="381"/>
  <c r="DV854" i="381"/>
  <c r="DU854" i="381"/>
  <c r="DT854" i="381"/>
  <c r="DS854" i="381"/>
  <c r="DR854" i="381"/>
  <c r="DQ854" i="381"/>
  <c r="DA854" i="381"/>
  <c r="DB854" i="381" s="1"/>
  <c r="CR854" i="381"/>
  <c r="CP854" i="381"/>
  <c r="CO854" i="381"/>
  <c r="CN854" i="381"/>
  <c r="BT854" i="381"/>
  <c r="AU854" i="381"/>
  <c r="AT854" i="381"/>
  <c r="AN854" i="381"/>
  <c r="AM854" i="381"/>
  <c r="AL854" i="381"/>
  <c r="AK854" i="381"/>
  <c r="AJ854" i="381"/>
  <c r="AI854" i="381"/>
  <c r="AH854" i="381"/>
  <c r="AG854" i="381"/>
  <c r="AF854" i="381"/>
  <c r="AE854" i="381"/>
  <c r="AD854" i="381"/>
  <c r="AC854" i="381"/>
  <c r="G854" i="381"/>
  <c r="E854" i="381"/>
  <c r="C854" i="381"/>
  <c r="EA852" i="381"/>
  <c r="FV853" i="381"/>
  <c r="FU853" i="381"/>
  <c r="FT853" i="381"/>
  <c r="FS853" i="381"/>
  <c r="FR853" i="381"/>
  <c r="FQ853" i="381"/>
  <c r="EC853" i="381"/>
  <c r="ED853" i="381" s="1"/>
  <c r="EB853" i="381"/>
  <c r="EA853" i="381"/>
  <c r="DZ853" i="381"/>
  <c r="DY853" i="381"/>
  <c r="DV853" i="381"/>
  <c r="DU853" i="381"/>
  <c r="DT853" i="381"/>
  <c r="DS853" i="381"/>
  <c r="DR853" i="381"/>
  <c r="DQ853" i="381"/>
  <c r="DA853" i="381"/>
  <c r="DB853" i="381" s="1"/>
  <c r="CR853" i="381"/>
  <c r="CP853" i="381"/>
  <c r="CO853" i="381"/>
  <c r="CN853" i="381"/>
  <c r="BT853" i="381"/>
  <c r="AU853" i="381"/>
  <c r="AT853" i="381"/>
  <c r="AN853" i="381"/>
  <c r="AM853" i="381"/>
  <c r="AL853" i="381"/>
  <c r="AK853" i="381"/>
  <c r="AJ853" i="381"/>
  <c r="AI853" i="381"/>
  <c r="AH853" i="381"/>
  <c r="AG853" i="381"/>
  <c r="AF853" i="381"/>
  <c r="AE853" i="381"/>
  <c r="AD853" i="381"/>
  <c r="AC853" i="381"/>
  <c r="G853" i="381"/>
  <c r="E853" i="381"/>
  <c r="C853" i="381"/>
  <c r="FV852" i="381"/>
  <c r="FU852" i="381"/>
  <c r="FT852" i="381"/>
  <c r="FS852" i="381"/>
  <c r="FR852" i="381"/>
  <c r="FQ852" i="381"/>
  <c r="EC852" i="381"/>
  <c r="EB852" i="381"/>
  <c r="DZ852" i="381"/>
  <c r="DY852" i="381"/>
  <c r="DV852" i="381"/>
  <c r="DU852" i="381"/>
  <c r="DT852" i="381"/>
  <c r="DS852" i="381"/>
  <c r="DR852" i="381"/>
  <c r="DQ852" i="381"/>
  <c r="DA852" i="381"/>
  <c r="DB852" i="381" s="1"/>
  <c r="CP852" i="381"/>
  <c r="CO852" i="381"/>
  <c r="CN852" i="381"/>
  <c r="BT852" i="381"/>
  <c r="AU852" i="381"/>
  <c r="AT852" i="381"/>
  <c r="AN852" i="381"/>
  <c r="AM852" i="381"/>
  <c r="AL852" i="381"/>
  <c r="AK852" i="381"/>
  <c r="AJ852" i="381"/>
  <c r="AI852" i="381"/>
  <c r="AH852" i="381"/>
  <c r="AG852" i="381"/>
  <c r="AF852" i="381"/>
  <c r="AE852" i="381"/>
  <c r="AD852" i="381"/>
  <c r="AC852" i="381"/>
  <c r="G852" i="381"/>
  <c r="AR852" i="381" s="1"/>
  <c r="E852" i="381"/>
  <c r="C852" i="381"/>
  <c r="FV851" i="381"/>
  <c r="FU851" i="381"/>
  <c r="FT851" i="381"/>
  <c r="FS851" i="381"/>
  <c r="FR851" i="381"/>
  <c r="FQ851" i="381"/>
  <c r="EE851" i="381"/>
  <c r="EF851" i="381" s="1"/>
  <c r="EC851" i="381"/>
  <c r="ED851" i="381" s="1"/>
  <c r="EB851" i="381"/>
  <c r="EA851" i="381"/>
  <c r="DZ851" i="381"/>
  <c r="DY851" i="381"/>
  <c r="DV851" i="381"/>
  <c r="DU851" i="381"/>
  <c r="DT851" i="381"/>
  <c r="DS851" i="381"/>
  <c r="DR851" i="381"/>
  <c r="DQ851" i="381"/>
  <c r="DA851" i="381"/>
  <c r="DB851" i="381" s="1"/>
  <c r="CR851" i="381"/>
  <c r="CP851" i="381"/>
  <c r="CO851" i="381"/>
  <c r="CN851" i="381"/>
  <c r="BT851" i="381"/>
  <c r="AV851" i="381"/>
  <c r="AU851" i="381"/>
  <c r="AT851" i="381"/>
  <c r="AN851" i="381"/>
  <c r="AM851" i="381"/>
  <c r="AL851" i="381"/>
  <c r="AK851" i="381"/>
  <c r="AJ851" i="381"/>
  <c r="AI851" i="381"/>
  <c r="AH851" i="381"/>
  <c r="AG851" i="381"/>
  <c r="AF851" i="381"/>
  <c r="AE851" i="381"/>
  <c r="AD851" i="381"/>
  <c r="AC851" i="381"/>
  <c r="E851" i="381"/>
  <c r="C850" i="381"/>
  <c r="FH846" i="381"/>
  <c r="FH805" i="381" s="1"/>
  <c r="S150" i="372" s="1"/>
  <c r="EC846" i="381"/>
  <c r="FV846" i="381"/>
  <c r="FU846" i="381"/>
  <c r="FT846" i="381"/>
  <c r="FS846" i="381"/>
  <c r="FR846" i="381"/>
  <c r="FQ846" i="381"/>
  <c r="EB846" i="381"/>
  <c r="EA846" i="381"/>
  <c r="DZ846" i="381"/>
  <c r="DY846" i="381"/>
  <c r="DV846" i="381"/>
  <c r="DU846" i="381"/>
  <c r="DT846" i="381"/>
  <c r="DS846" i="381"/>
  <c r="DR846" i="381"/>
  <c r="DQ846" i="381"/>
  <c r="DA846" i="381"/>
  <c r="DB846" i="381" s="1"/>
  <c r="CR846" i="381"/>
  <c r="CP846" i="381"/>
  <c r="CO846" i="381"/>
  <c r="CN846" i="381"/>
  <c r="BT846" i="381"/>
  <c r="AV846" i="381"/>
  <c r="AU846" i="381"/>
  <c r="AP846" i="381"/>
  <c r="AT846" i="381" s="1"/>
  <c r="AN846" i="381"/>
  <c r="AM846" i="381"/>
  <c r="AL846" i="381"/>
  <c r="AK846" i="381"/>
  <c r="AJ846" i="381"/>
  <c r="AI846" i="381"/>
  <c r="AH846" i="381"/>
  <c r="AG846" i="381"/>
  <c r="AF846" i="381"/>
  <c r="AE846" i="381"/>
  <c r="AD846" i="381"/>
  <c r="AC846" i="381"/>
  <c r="G846" i="381"/>
  <c r="E846" i="381"/>
  <c r="C846" i="381"/>
  <c r="FO845" i="381"/>
  <c r="FO805" i="381" s="1"/>
  <c r="S162" i="372" s="1"/>
  <c r="EC845" i="381"/>
  <c r="EJ845" i="381"/>
  <c r="FV845" i="381"/>
  <c r="FU845" i="381"/>
  <c r="FT845" i="381"/>
  <c r="FS845" i="381"/>
  <c r="FR845" i="381"/>
  <c r="FQ845" i="381"/>
  <c r="FK845" i="381"/>
  <c r="EB845" i="381"/>
  <c r="EA845" i="381"/>
  <c r="DZ845" i="381"/>
  <c r="DY845" i="381"/>
  <c r="DV845" i="381"/>
  <c r="DU845" i="381"/>
  <c r="DT845" i="381"/>
  <c r="DS845" i="381"/>
  <c r="DR845" i="381"/>
  <c r="DQ845" i="381"/>
  <c r="DA845" i="381"/>
  <c r="DB845" i="381" s="1"/>
  <c r="CR845" i="381"/>
  <c r="CP845" i="381"/>
  <c r="CO845" i="381"/>
  <c r="CN845" i="381"/>
  <c r="BT845" i="381"/>
  <c r="AV845" i="381"/>
  <c r="AU845" i="381"/>
  <c r="AP845" i="381"/>
  <c r="AT845" i="381" s="1"/>
  <c r="AN845" i="381"/>
  <c r="AM845" i="381"/>
  <c r="AL845" i="381"/>
  <c r="AK845" i="381"/>
  <c r="AJ845" i="381"/>
  <c r="AI845" i="381"/>
  <c r="AH845" i="381"/>
  <c r="AG845" i="381"/>
  <c r="AF845" i="381"/>
  <c r="AE845" i="381"/>
  <c r="AD845" i="381"/>
  <c r="AC845" i="381"/>
  <c r="G845" i="381"/>
  <c r="E845" i="381"/>
  <c r="C845" i="381"/>
  <c r="FK844" i="381"/>
  <c r="FV844" i="381"/>
  <c r="FU844" i="381"/>
  <c r="FT844" i="381"/>
  <c r="FS844" i="381"/>
  <c r="FR844" i="381"/>
  <c r="FQ844" i="381"/>
  <c r="EC844" i="381"/>
  <c r="EB844" i="381"/>
  <c r="EA844" i="381"/>
  <c r="DZ844" i="381"/>
  <c r="DY844" i="381"/>
  <c r="DV844" i="381"/>
  <c r="DU844" i="381"/>
  <c r="DT844" i="381"/>
  <c r="DS844" i="381"/>
  <c r="DR844" i="381"/>
  <c r="DQ844" i="381"/>
  <c r="DA844" i="381"/>
  <c r="DB844" i="381" s="1"/>
  <c r="CR844" i="381"/>
  <c r="CP844" i="381"/>
  <c r="CO844" i="381"/>
  <c r="CN844" i="381"/>
  <c r="BT844" i="381"/>
  <c r="AV844" i="381"/>
  <c r="AU844" i="381"/>
  <c r="AP844" i="381"/>
  <c r="AT844" i="381" s="1"/>
  <c r="AN844" i="381"/>
  <c r="AM844" i="381"/>
  <c r="AL844" i="381"/>
  <c r="AK844" i="381"/>
  <c r="AJ844" i="381"/>
  <c r="AI844" i="381"/>
  <c r="AH844" i="381"/>
  <c r="AG844" i="381"/>
  <c r="AF844" i="381"/>
  <c r="AE844" i="381"/>
  <c r="AD844" i="381"/>
  <c r="AC844" i="381"/>
  <c r="G844" i="381"/>
  <c r="E844" i="381"/>
  <c r="C844" i="381"/>
  <c r="FV843" i="381"/>
  <c r="FU843" i="381"/>
  <c r="FT843" i="381"/>
  <c r="FS843" i="381"/>
  <c r="FR843" i="381"/>
  <c r="FQ843" i="381"/>
  <c r="FJ843" i="381"/>
  <c r="EC843" i="381"/>
  <c r="EB843" i="381"/>
  <c r="EA843" i="381"/>
  <c r="DZ843" i="381"/>
  <c r="DY843" i="381"/>
  <c r="DV843" i="381"/>
  <c r="DU843" i="381"/>
  <c r="DT843" i="381"/>
  <c r="DS843" i="381"/>
  <c r="DR843" i="381"/>
  <c r="DQ843" i="381"/>
  <c r="DA843" i="381"/>
  <c r="DB843" i="381" s="1"/>
  <c r="CR843" i="381"/>
  <c r="CP843" i="381"/>
  <c r="CO843" i="381"/>
  <c r="CN843" i="381"/>
  <c r="BT843" i="381"/>
  <c r="AV843" i="381"/>
  <c r="AU843" i="381"/>
  <c r="AP843" i="381"/>
  <c r="AT843" i="381" s="1"/>
  <c r="AN843" i="381"/>
  <c r="AM843" i="381"/>
  <c r="AL843" i="381"/>
  <c r="AK843" i="381"/>
  <c r="AJ843" i="381"/>
  <c r="AI843" i="381"/>
  <c r="AH843" i="381"/>
  <c r="AG843" i="381"/>
  <c r="AF843" i="381"/>
  <c r="AE843" i="381"/>
  <c r="AD843" i="381"/>
  <c r="AC843" i="381"/>
  <c r="G843" i="381"/>
  <c r="E843" i="381"/>
  <c r="C843" i="381"/>
  <c r="FV842" i="381"/>
  <c r="FU842" i="381"/>
  <c r="FT842" i="381"/>
  <c r="FS842" i="381"/>
  <c r="FR842" i="381"/>
  <c r="FQ842" i="381"/>
  <c r="FJ842" i="381"/>
  <c r="EC842" i="381"/>
  <c r="ED842" i="381" s="1"/>
  <c r="EB842" i="381"/>
  <c r="EA842" i="381"/>
  <c r="DZ842" i="381"/>
  <c r="DY842" i="381"/>
  <c r="DV842" i="381"/>
  <c r="DU842" i="381"/>
  <c r="DT842" i="381"/>
  <c r="DS842" i="381"/>
  <c r="DR842" i="381"/>
  <c r="DQ842" i="381"/>
  <c r="DA842" i="381"/>
  <c r="DB842" i="381" s="1"/>
  <c r="CR842" i="381"/>
  <c r="CP842" i="381"/>
  <c r="CO842" i="381"/>
  <c r="CN842" i="381"/>
  <c r="BT842" i="381"/>
  <c r="AV842" i="381"/>
  <c r="AU842" i="381"/>
  <c r="AP842" i="381"/>
  <c r="EE842" i="381" s="1"/>
  <c r="EF842" i="381" s="1"/>
  <c r="AN842" i="381"/>
  <c r="AM842" i="381"/>
  <c r="AL842" i="381"/>
  <c r="AK842" i="381"/>
  <c r="AJ842" i="381"/>
  <c r="AI842" i="381"/>
  <c r="AH842" i="381"/>
  <c r="AG842" i="381"/>
  <c r="AF842" i="381"/>
  <c r="AE842" i="381"/>
  <c r="AD842" i="381"/>
  <c r="AC842" i="381"/>
  <c r="G842" i="381"/>
  <c r="E842" i="381"/>
  <c r="C842" i="381"/>
  <c r="FJ841" i="381"/>
  <c r="FJ840" i="381"/>
  <c r="FV841" i="381"/>
  <c r="FU841" i="381"/>
  <c r="FT841" i="381"/>
  <c r="FS841" i="381"/>
  <c r="FR841" i="381"/>
  <c r="FQ841" i="381"/>
  <c r="EC841" i="381"/>
  <c r="ED841" i="381" s="1"/>
  <c r="EB841" i="381"/>
  <c r="EA841" i="381"/>
  <c r="DZ841" i="381"/>
  <c r="DY841" i="381"/>
  <c r="DV841" i="381"/>
  <c r="DU841" i="381"/>
  <c r="DT841" i="381"/>
  <c r="DS841" i="381"/>
  <c r="DR841" i="381"/>
  <c r="DQ841" i="381"/>
  <c r="DA841" i="381"/>
  <c r="DB841" i="381" s="1"/>
  <c r="CR841" i="381"/>
  <c r="CP841" i="381"/>
  <c r="CO841" i="381"/>
  <c r="CN841" i="381"/>
  <c r="BT841" i="381"/>
  <c r="AV841" i="381"/>
  <c r="AU841" i="381"/>
  <c r="AP841" i="381"/>
  <c r="EE841" i="381" s="1"/>
  <c r="EF841" i="381" s="1"/>
  <c r="AN841" i="381"/>
  <c r="AM841" i="381"/>
  <c r="AL841" i="381"/>
  <c r="AK841" i="381"/>
  <c r="AJ841" i="381"/>
  <c r="AI841" i="381"/>
  <c r="AH841" i="381"/>
  <c r="AG841" i="381"/>
  <c r="AF841" i="381"/>
  <c r="AE841" i="381"/>
  <c r="AD841" i="381"/>
  <c r="AC841" i="381"/>
  <c r="G841" i="381"/>
  <c r="E841" i="381"/>
  <c r="C841" i="381"/>
  <c r="FV840" i="381"/>
  <c r="FU840" i="381"/>
  <c r="FT840" i="381"/>
  <c r="FS840" i="381"/>
  <c r="FR840" i="381"/>
  <c r="FQ840" i="381"/>
  <c r="EC840" i="381"/>
  <c r="ED840" i="381" s="1"/>
  <c r="EB840" i="381"/>
  <c r="EA840" i="381"/>
  <c r="DZ840" i="381"/>
  <c r="DY840" i="381"/>
  <c r="DV840" i="381"/>
  <c r="DU840" i="381"/>
  <c r="DT840" i="381"/>
  <c r="DS840" i="381"/>
  <c r="DR840" i="381"/>
  <c r="DQ840" i="381"/>
  <c r="DA840" i="381"/>
  <c r="DB840" i="381" s="1"/>
  <c r="CR840" i="381"/>
  <c r="CP840" i="381"/>
  <c r="CO840" i="381"/>
  <c r="CN840" i="381"/>
  <c r="BT840" i="381"/>
  <c r="AV840" i="381"/>
  <c r="AU840" i="381"/>
  <c r="AP840" i="381"/>
  <c r="EE840" i="381" s="1"/>
  <c r="EF840" i="381" s="1"/>
  <c r="AN840" i="381"/>
  <c r="AM840" i="381"/>
  <c r="AL840" i="381"/>
  <c r="AK840" i="381"/>
  <c r="AJ840" i="381"/>
  <c r="AI840" i="381"/>
  <c r="AH840" i="381"/>
  <c r="AG840" i="381"/>
  <c r="AF840" i="381"/>
  <c r="AE840" i="381"/>
  <c r="AD840" i="381"/>
  <c r="AC840" i="381"/>
  <c r="G840" i="381"/>
  <c r="E840" i="381"/>
  <c r="C840" i="381"/>
  <c r="FV839" i="381"/>
  <c r="FU839" i="381"/>
  <c r="FT839" i="381"/>
  <c r="FS839" i="381"/>
  <c r="FR839" i="381"/>
  <c r="FQ839" i="381"/>
  <c r="EE839" i="381"/>
  <c r="EF839" i="381" s="1"/>
  <c r="EC839" i="381"/>
  <c r="EB839" i="381"/>
  <c r="EA839" i="381"/>
  <c r="DZ839" i="381"/>
  <c r="DY839" i="381"/>
  <c r="DV839" i="381"/>
  <c r="DU839" i="381"/>
  <c r="DT839" i="381"/>
  <c r="DS839" i="381"/>
  <c r="DR839" i="381"/>
  <c r="DQ839" i="381"/>
  <c r="DA839" i="381"/>
  <c r="DB839" i="381" s="1"/>
  <c r="CR839" i="381"/>
  <c r="CP839" i="381"/>
  <c r="CO839" i="381"/>
  <c r="CN839" i="381"/>
  <c r="BT839" i="381"/>
  <c r="AV839" i="381"/>
  <c r="AU839" i="381"/>
  <c r="AT839" i="381"/>
  <c r="AN839" i="381"/>
  <c r="AM839" i="381"/>
  <c r="AL839" i="381"/>
  <c r="AK839" i="381"/>
  <c r="AJ839" i="381"/>
  <c r="AI839" i="381"/>
  <c r="AH839" i="381"/>
  <c r="AG839" i="381"/>
  <c r="AF839" i="381"/>
  <c r="AE839" i="381"/>
  <c r="AD839" i="381"/>
  <c r="AC839" i="381"/>
  <c r="C839" i="381"/>
  <c r="FI838" i="381"/>
  <c r="FI837" i="381"/>
  <c r="AP838" i="381"/>
  <c r="AT838" i="381" s="1"/>
  <c r="AP837" i="381"/>
  <c r="FV838" i="381"/>
  <c r="FU838" i="381"/>
  <c r="FT838" i="381"/>
  <c r="FS838" i="381"/>
  <c r="FR838" i="381"/>
  <c r="FQ838" i="381"/>
  <c r="EC838" i="381"/>
  <c r="EB838" i="381"/>
  <c r="EA838" i="381"/>
  <c r="DZ838" i="381"/>
  <c r="DY838" i="381"/>
  <c r="DV838" i="381"/>
  <c r="DU838" i="381"/>
  <c r="DT838" i="381"/>
  <c r="DS838" i="381"/>
  <c r="DR838" i="381"/>
  <c r="DQ838" i="381"/>
  <c r="DA838" i="381"/>
  <c r="DB838" i="381" s="1"/>
  <c r="CR838" i="381"/>
  <c r="CP838" i="381"/>
  <c r="CO838" i="381"/>
  <c r="CN838" i="381"/>
  <c r="BT838" i="381"/>
  <c r="AV838" i="381"/>
  <c r="AU838" i="381"/>
  <c r="AN838" i="381"/>
  <c r="AM838" i="381"/>
  <c r="AL838" i="381"/>
  <c r="AK838" i="381"/>
  <c r="AJ838" i="381"/>
  <c r="AI838" i="381"/>
  <c r="AH838" i="381"/>
  <c r="AG838" i="381"/>
  <c r="AF838" i="381"/>
  <c r="AE838" i="381"/>
  <c r="AD838" i="381"/>
  <c r="AC838" i="381"/>
  <c r="G838" i="381"/>
  <c r="E838" i="381"/>
  <c r="C838" i="381"/>
  <c r="FV837" i="381"/>
  <c r="FU837" i="381"/>
  <c r="FT837" i="381"/>
  <c r="FS837" i="381"/>
  <c r="FR837" i="381"/>
  <c r="FQ837" i="381"/>
  <c r="EC837" i="381"/>
  <c r="ED837" i="381" s="1"/>
  <c r="EB837" i="381"/>
  <c r="EA837" i="381"/>
  <c r="DZ837" i="381"/>
  <c r="DY837" i="381"/>
  <c r="DV837" i="381"/>
  <c r="DU837" i="381"/>
  <c r="DT837" i="381"/>
  <c r="DS837" i="381"/>
  <c r="DR837" i="381"/>
  <c r="DQ837" i="381"/>
  <c r="DA837" i="381"/>
  <c r="DB837" i="381" s="1"/>
  <c r="CR837" i="381"/>
  <c r="CP837" i="381"/>
  <c r="CO837" i="381"/>
  <c r="CN837" i="381"/>
  <c r="BT837" i="381"/>
  <c r="AV837" i="381"/>
  <c r="AU837" i="381"/>
  <c r="AN837" i="381"/>
  <c r="AM837" i="381"/>
  <c r="AL837" i="381"/>
  <c r="AK837" i="381"/>
  <c r="AJ837" i="381"/>
  <c r="AI837" i="381"/>
  <c r="AH837" i="381"/>
  <c r="AG837" i="381"/>
  <c r="AF837" i="381"/>
  <c r="AE837" i="381"/>
  <c r="AD837" i="381"/>
  <c r="AC837" i="381"/>
  <c r="G837" i="381"/>
  <c r="E837" i="381"/>
  <c r="C837" i="381"/>
  <c r="FV836" i="381"/>
  <c r="FU836" i="381"/>
  <c r="FT836" i="381"/>
  <c r="FS836" i="381"/>
  <c r="FR836" i="381"/>
  <c r="FQ836" i="381"/>
  <c r="EE836" i="381"/>
  <c r="EF836" i="381" s="1"/>
  <c r="EC836" i="381"/>
  <c r="EB836" i="381"/>
  <c r="EA836" i="381"/>
  <c r="DZ836" i="381"/>
  <c r="DY836" i="381"/>
  <c r="DV836" i="381"/>
  <c r="DU836" i="381"/>
  <c r="DT836" i="381"/>
  <c r="DS836" i="381"/>
  <c r="DR836" i="381"/>
  <c r="DQ836" i="381"/>
  <c r="DA836" i="381"/>
  <c r="DB836" i="381" s="1"/>
  <c r="CR836" i="381"/>
  <c r="CP836" i="381"/>
  <c r="CO836" i="381"/>
  <c r="CN836" i="381"/>
  <c r="BT836" i="381"/>
  <c r="AV836" i="381"/>
  <c r="AU836" i="381"/>
  <c r="AT836" i="381"/>
  <c r="AN836" i="381"/>
  <c r="AM836" i="381"/>
  <c r="AL836" i="381"/>
  <c r="AK836" i="381"/>
  <c r="AJ836" i="381"/>
  <c r="AI836" i="381"/>
  <c r="AH836" i="381"/>
  <c r="AG836" i="381"/>
  <c r="AF836" i="381"/>
  <c r="AE836" i="381"/>
  <c r="AD836" i="381"/>
  <c r="AC836" i="381"/>
  <c r="C836" i="381"/>
  <c r="FV835" i="381"/>
  <c r="FU835" i="381"/>
  <c r="FT835" i="381"/>
  <c r="FS835" i="381"/>
  <c r="FR835" i="381"/>
  <c r="FQ835" i="381"/>
  <c r="EE835" i="381"/>
  <c r="EF835" i="381" s="1"/>
  <c r="EC835" i="381"/>
  <c r="EB835" i="381"/>
  <c r="EA835" i="381"/>
  <c r="DZ835" i="381"/>
  <c r="DY835" i="381"/>
  <c r="DV835" i="381"/>
  <c r="DU835" i="381"/>
  <c r="DT835" i="381"/>
  <c r="DS835" i="381"/>
  <c r="DR835" i="381"/>
  <c r="DQ835" i="381"/>
  <c r="DA835" i="381"/>
  <c r="DB835" i="381" s="1"/>
  <c r="CR835" i="381"/>
  <c r="CP835" i="381"/>
  <c r="CO835" i="381"/>
  <c r="CN835" i="381"/>
  <c r="BT835" i="381"/>
  <c r="AV835" i="381"/>
  <c r="AU835" i="381"/>
  <c r="AT835" i="381"/>
  <c r="AN835" i="381"/>
  <c r="AM835" i="381"/>
  <c r="AL835" i="381"/>
  <c r="AK835" i="381"/>
  <c r="AJ835" i="381"/>
  <c r="AI835" i="381"/>
  <c r="AH835" i="381"/>
  <c r="AG835" i="381"/>
  <c r="AF835" i="381"/>
  <c r="AE835" i="381"/>
  <c r="AD835" i="381"/>
  <c r="AC835" i="381"/>
  <c r="EE777" i="381"/>
  <c r="EF777" i="381" s="1"/>
  <c r="FV824" i="381"/>
  <c r="FU824" i="381"/>
  <c r="FT824" i="381"/>
  <c r="FS824" i="381"/>
  <c r="FR824" i="381"/>
  <c r="FQ824" i="381"/>
  <c r="EC824" i="381"/>
  <c r="EB824" i="381"/>
  <c r="EA824" i="381"/>
  <c r="DZ824" i="381"/>
  <c r="DY824" i="381"/>
  <c r="DV824" i="381"/>
  <c r="DU824" i="381"/>
  <c r="DT824" i="381"/>
  <c r="DS824" i="381"/>
  <c r="DR824" i="381"/>
  <c r="DQ824" i="381"/>
  <c r="DN824" i="381"/>
  <c r="EE824" i="381" s="1"/>
  <c r="EF824" i="381" s="1"/>
  <c r="DA824" i="381"/>
  <c r="DB824" i="381" s="1"/>
  <c r="CR824" i="381"/>
  <c r="CP824" i="381"/>
  <c r="CO824" i="381"/>
  <c r="CN824" i="381"/>
  <c r="BT824" i="381"/>
  <c r="AV824" i="381"/>
  <c r="AU824" i="381"/>
  <c r="AT824" i="381"/>
  <c r="AN824" i="381"/>
  <c r="AM824" i="381"/>
  <c r="AL824" i="381"/>
  <c r="AK824" i="381"/>
  <c r="AJ824" i="381"/>
  <c r="AI824" i="381"/>
  <c r="AH824" i="381"/>
  <c r="AG824" i="381"/>
  <c r="AF824" i="381"/>
  <c r="AE824" i="381"/>
  <c r="AD824" i="381"/>
  <c r="AC824" i="381"/>
  <c r="G824" i="381"/>
  <c r="E824" i="381"/>
  <c r="FV823" i="381"/>
  <c r="FU823" i="381"/>
  <c r="FT823" i="381"/>
  <c r="FS823" i="381"/>
  <c r="FR823" i="381"/>
  <c r="FQ823" i="381"/>
  <c r="EC823" i="381"/>
  <c r="EB823" i="381"/>
  <c r="EA823" i="381"/>
  <c r="DZ823" i="381"/>
  <c r="DY823" i="381"/>
  <c r="DV823" i="381"/>
  <c r="DU823" i="381"/>
  <c r="DT823" i="381"/>
  <c r="DS823" i="381"/>
  <c r="DR823" i="381"/>
  <c r="DQ823" i="381"/>
  <c r="DN823" i="381"/>
  <c r="EE823" i="381" s="1"/>
  <c r="EF823" i="381" s="1"/>
  <c r="DA823" i="381"/>
  <c r="DB823" i="381" s="1"/>
  <c r="CR823" i="381"/>
  <c r="CP823" i="381"/>
  <c r="CO823" i="381"/>
  <c r="CN823" i="381"/>
  <c r="BT823" i="381"/>
  <c r="AV823" i="381"/>
  <c r="AU823" i="381"/>
  <c r="AT823" i="381"/>
  <c r="AN823" i="381"/>
  <c r="AM823" i="381"/>
  <c r="AL823" i="381"/>
  <c r="AK823" i="381"/>
  <c r="AJ823" i="381"/>
  <c r="AI823" i="381"/>
  <c r="AH823" i="381"/>
  <c r="AG823" i="381"/>
  <c r="AF823" i="381"/>
  <c r="AE823" i="381"/>
  <c r="AD823" i="381"/>
  <c r="AC823" i="381"/>
  <c r="G823" i="381"/>
  <c r="E823" i="381"/>
  <c r="C823" i="381"/>
  <c r="FV822" i="381"/>
  <c r="FU822" i="381"/>
  <c r="FT822" i="381"/>
  <c r="FS822" i="381"/>
  <c r="FR822" i="381"/>
  <c r="FQ822" i="381"/>
  <c r="EC822" i="381"/>
  <c r="EB822" i="381"/>
  <c r="EA822" i="381"/>
  <c r="DZ822" i="381"/>
  <c r="DY822" i="381"/>
  <c r="DV822" i="381"/>
  <c r="DU822" i="381"/>
  <c r="DT822" i="381"/>
  <c r="DS822" i="381"/>
  <c r="DR822" i="381"/>
  <c r="DQ822" i="381"/>
  <c r="DN822" i="381"/>
  <c r="EE822" i="381" s="1"/>
  <c r="EF822" i="381" s="1"/>
  <c r="DA822" i="381"/>
  <c r="DB822" i="381" s="1"/>
  <c r="CR822" i="381"/>
  <c r="CP822" i="381"/>
  <c r="CO822" i="381"/>
  <c r="CN822" i="381"/>
  <c r="BT822" i="381"/>
  <c r="AV822" i="381"/>
  <c r="AU822" i="381"/>
  <c r="AT822" i="381"/>
  <c r="AN822" i="381"/>
  <c r="AM822" i="381"/>
  <c r="AL822" i="381"/>
  <c r="AK822" i="381"/>
  <c r="AJ822" i="381"/>
  <c r="AI822" i="381"/>
  <c r="AH822" i="381"/>
  <c r="AG822" i="381"/>
  <c r="AF822" i="381"/>
  <c r="AE822" i="381"/>
  <c r="AD822" i="381"/>
  <c r="AC822" i="381"/>
  <c r="G822" i="381"/>
  <c r="E822" i="381"/>
  <c r="C822" i="381"/>
  <c r="FV821" i="381"/>
  <c r="FU821" i="381"/>
  <c r="FT821" i="381"/>
  <c r="FS821" i="381"/>
  <c r="FR821" i="381"/>
  <c r="FQ821" i="381"/>
  <c r="EC821" i="381"/>
  <c r="ED821" i="381" s="1"/>
  <c r="EB821" i="381"/>
  <c r="EA821" i="381"/>
  <c r="DZ821" i="381"/>
  <c r="DY821" i="381"/>
  <c r="DV821" i="381"/>
  <c r="DU821" i="381"/>
  <c r="DT821" i="381"/>
  <c r="DS821" i="381"/>
  <c r="DR821" i="381"/>
  <c r="DQ821" i="381"/>
  <c r="DN821" i="381"/>
  <c r="DA821" i="381"/>
  <c r="DB821" i="381" s="1"/>
  <c r="CR821" i="381"/>
  <c r="CP821" i="381"/>
  <c r="CO821" i="381"/>
  <c r="CN821" i="381"/>
  <c r="BT821" i="381"/>
  <c r="AV821" i="381"/>
  <c r="AU821" i="381"/>
  <c r="AT821" i="381"/>
  <c r="AN821" i="381"/>
  <c r="AM821" i="381"/>
  <c r="AL821" i="381"/>
  <c r="AK821" i="381"/>
  <c r="AJ821" i="381"/>
  <c r="AI821" i="381"/>
  <c r="AH821" i="381"/>
  <c r="AG821" i="381"/>
  <c r="AF821" i="381"/>
  <c r="AE821" i="381"/>
  <c r="AD821" i="381"/>
  <c r="AC821" i="381"/>
  <c r="G821" i="381"/>
  <c r="E821" i="381"/>
  <c r="C821" i="381"/>
  <c r="FV820" i="381"/>
  <c r="FU820" i="381"/>
  <c r="FT820" i="381"/>
  <c r="FS820" i="381"/>
  <c r="FR820" i="381"/>
  <c r="FQ820" i="381"/>
  <c r="EC820" i="381"/>
  <c r="ED820" i="381" s="1"/>
  <c r="EB820" i="381"/>
  <c r="EA820" i="381"/>
  <c r="DZ820" i="381"/>
  <c r="DY820" i="381"/>
  <c r="DV820" i="381"/>
  <c r="DU820" i="381"/>
  <c r="DT820" i="381"/>
  <c r="DS820" i="381"/>
  <c r="DR820" i="381"/>
  <c r="DQ820" i="381"/>
  <c r="DN820" i="381"/>
  <c r="EE820" i="381" s="1"/>
  <c r="EF820" i="381" s="1"/>
  <c r="DA820" i="381"/>
  <c r="DB820" i="381" s="1"/>
  <c r="CR820" i="381"/>
  <c r="CP820" i="381"/>
  <c r="CO820" i="381"/>
  <c r="CN820" i="381"/>
  <c r="BT820" i="381"/>
  <c r="AV820" i="381"/>
  <c r="AU820" i="381"/>
  <c r="AT820" i="381"/>
  <c r="AN820" i="381"/>
  <c r="AM820" i="381"/>
  <c r="AL820" i="381"/>
  <c r="AK820" i="381"/>
  <c r="AJ820" i="381"/>
  <c r="AI820" i="381"/>
  <c r="AH820" i="381"/>
  <c r="AG820" i="381"/>
  <c r="AF820" i="381"/>
  <c r="AE820" i="381"/>
  <c r="AD820" i="381"/>
  <c r="AC820" i="381"/>
  <c r="G820" i="381"/>
  <c r="E820" i="381"/>
  <c r="C820" i="381"/>
  <c r="EJ819" i="381"/>
  <c r="I817" i="381"/>
  <c r="I805" i="381" s="1"/>
  <c r="S10" i="372" s="1"/>
  <c r="FV819" i="381"/>
  <c r="FU819" i="381"/>
  <c r="FT819" i="381"/>
  <c r="FS819" i="381"/>
  <c r="FR819" i="381"/>
  <c r="FQ819" i="381"/>
  <c r="EC819" i="381"/>
  <c r="EB819" i="381"/>
  <c r="EA819" i="381"/>
  <c r="DZ819" i="381"/>
  <c r="DY819" i="381"/>
  <c r="DV819" i="381"/>
  <c r="DU819" i="381"/>
  <c r="DT819" i="381"/>
  <c r="DS819" i="381"/>
  <c r="DR819" i="381"/>
  <c r="DQ819" i="381"/>
  <c r="DN819" i="381"/>
  <c r="EE819" i="381" s="1"/>
  <c r="EF819" i="381" s="1"/>
  <c r="DA819" i="381"/>
  <c r="DB819" i="381" s="1"/>
  <c r="CR819" i="381"/>
  <c r="CP819" i="381"/>
  <c r="CO819" i="381"/>
  <c r="CN819" i="381"/>
  <c r="BT819" i="381"/>
  <c r="AV819" i="381"/>
  <c r="AU819" i="381"/>
  <c r="AT819" i="381"/>
  <c r="AN819" i="381"/>
  <c r="AM819" i="381"/>
  <c r="AL819" i="381"/>
  <c r="AK819" i="381"/>
  <c r="AJ819" i="381"/>
  <c r="AI819" i="381"/>
  <c r="AH819" i="381"/>
  <c r="AG819" i="381"/>
  <c r="AF819" i="381"/>
  <c r="AE819" i="381"/>
  <c r="AD819" i="381"/>
  <c r="AC819" i="381"/>
  <c r="G819" i="381"/>
  <c r="E819" i="381"/>
  <c r="C819" i="381"/>
  <c r="DN818" i="381"/>
  <c r="EE818" i="381" s="1"/>
  <c r="EF818" i="381" s="1"/>
  <c r="C816" i="381"/>
  <c r="FV818" i="381"/>
  <c r="FU818" i="381"/>
  <c r="FT818" i="381"/>
  <c r="FS818" i="381"/>
  <c r="FR818" i="381"/>
  <c r="FQ818" i="381"/>
  <c r="EC818" i="381"/>
  <c r="EB818" i="381"/>
  <c r="EA818" i="381"/>
  <c r="DZ818" i="381"/>
  <c r="DY818" i="381"/>
  <c r="DV818" i="381"/>
  <c r="DU818" i="381"/>
  <c r="DT818" i="381"/>
  <c r="DS818" i="381"/>
  <c r="DR818" i="381"/>
  <c r="DQ818" i="381"/>
  <c r="DA818" i="381"/>
  <c r="DB818" i="381" s="1"/>
  <c r="CR818" i="381"/>
  <c r="CP818" i="381"/>
  <c r="CO818" i="381"/>
  <c r="CN818" i="381"/>
  <c r="BT818" i="381"/>
  <c r="AV818" i="381"/>
  <c r="AU818" i="381"/>
  <c r="AT818" i="381"/>
  <c r="AN818" i="381"/>
  <c r="AM818" i="381"/>
  <c r="AL818" i="381"/>
  <c r="AK818" i="381"/>
  <c r="AJ818" i="381"/>
  <c r="AI818" i="381"/>
  <c r="AH818" i="381"/>
  <c r="AG818" i="381"/>
  <c r="AF818" i="381"/>
  <c r="AE818" i="381"/>
  <c r="AD818" i="381"/>
  <c r="AC818" i="381"/>
  <c r="G818" i="381"/>
  <c r="E818" i="381"/>
  <c r="C818" i="381"/>
  <c r="FV817" i="381"/>
  <c r="FU817" i="381"/>
  <c r="FT817" i="381"/>
  <c r="FS817" i="381"/>
  <c r="FR817" i="381"/>
  <c r="FQ817" i="381"/>
  <c r="EE817" i="381"/>
  <c r="EF817" i="381" s="1"/>
  <c r="EC817" i="381"/>
  <c r="EB817" i="381"/>
  <c r="EA817" i="381"/>
  <c r="DZ817" i="381"/>
  <c r="DY817" i="381"/>
  <c r="DV817" i="381"/>
  <c r="DU817" i="381"/>
  <c r="DT817" i="381"/>
  <c r="DS817" i="381"/>
  <c r="DR817" i="381"/>
  <c r="DQ817" i="381"/>
  <c r="DA817" i="381"/>
  <c r="DB817" i="381" s="1"/>
  <c r="CR817" i="381"/>
  <c r="CP817" i="381"/>
  <c r="CO817" i="381"/>
  <c r="CN817" i="381"/>
  <c r="BT817" i="381"/>
  <c r="AV817" i="381"/>
  <c r="AU817" i="381"/>
  <c r="AT817" i="381"/>
  <c r="AN817" i="381"/>
  <c r="AM817" i="381"/>
  <c r="AL817" i="381"/>
  <c r="AK817" i="381"/>
  <c r="AJ817" i="381"/>
  <c r="AI817" i="381"/>
  <c r="AH817" i="381"/>
  <c r="AG817" i="381"/>
  <c r="AF817" i="381"/>
  <c r="AE817" i="381"/>
  <c r="AD817" i="381"/>
  <c r="AC817" i="381"/>
  <c r="E817" i="381"/>
  <c r="FV816" i="381"/>
  <c r="FU816" i="381"/>
  <c r="FT816" i="381"/>
  <c r="FS816" i="381"/>
  <c r="FR816" i="381"/>
  <c r="FQ816" i="381"/>
  <c r="EE816" i="381"/>
  <c r="EF816" i="381" s="1"/>
  <c r="EC816" i="381"/>
  <c r="EB816" i="381"/>
  <c r="EA816" i="381"/>
  <c r="DZ816" i="381"/>
  <c r="DY816" i="381"/>
  <c r="DV816" i="381"/>
  <c r="DU816" i="381"/>
  <c r="DT816" i="381"/>
  <c r="DS816" i="381"/>
  <c r="DR816" i="381"/>
  <c r="DQ816" i="381"/>
  <c r="DA816" i="381"/>
  <c r="DB816" i="381" s="1"/>
  <c r="CR816" i="381"/>
  <c r="CP816" i="381"/>
  <c r="CO816" i="381"/>
  <c r="CN816" i="381"/>
  <c r="BT816" i="381"/>
  <c r="AV816" i="381"/>
  <c r="AU816" i="381"/>
  <c r="AT816" i="381"/>
  <c r="AN816" i="381"/>
  <c r="AM816" i="381"/>
  <c r="AL816" i="381"/>
  <c r="AK816" i="381"/>
  <c r="AJ816" i="381"/>
  <c r="AI816" i="381"/>
  <c r="AH816" i="381"/>
  <c r="AG816" i="381"/>
  <c r="AF816" i="381"/>
  <c r="AE816" i="381"/>
  <c r="AD816" i="381"/>
  <c r="AC816" i="381"/>
  <c r="AR805" i="381"/>
  <c r="EJ815" i="381"/>
  <c r="EC815" i="381"/>
  <c r="DE815" i="381"/>
  <c r="FV815" i="381"/>
  <c r="FU815" i="381"/>
  <c r="FT815" i="381"/>
  <c r="FS815" i="381"/>
  <c r="FR815" i="381"/>
  <c r="EB815" i="381"/>
  <c r="EA815" i="381"/>
  <c r="DZ815" i="381"/>
  <c r="DY815" i="381"/>
  <c r="DV815" i="381"/>
  <c r="DU815" i="381"/>
  <c r="DT815" i="381"/>
  <c r="DS815" i="381"/>
  <c r="DR815" i="381"/>
  <c r="DQ815" i="381"/>
  <c r="DN815" i="381"/>
  <c r="EE815" i="381" s="1"/>
  <c r="EF815" i="381" s="1"/>
  <c r="DA815" i="381"/>
  <c r="DB815" i="381" s="1"/>
  <c r="CR815" i="381"/>
  <c r="CP815" i="381"/>
  <c r="CO815" i="381"/>
  <c r="CN815" i="381"/>
  <c r="BT815" i="381"/>
  <c r="AU815" i="381"/>
  <c r="AT815" i="381"/>
  <c r="AN815" i="381"/>
  <c r="AM815" i="381"/>
  <c r="AL815" i="381"/>
  <c r="AK815" i="381"/>
  <c r="AJ815" i="381"/>
  <c r="AI815" i="381"/>
  <c r="AH815" i="381"/>
  <c r="AG815" i="381"/>
  <c r="AF815" i="381"/>
  <c r="AE815" i="381"/>
  <c r="AD815" i="381"/>
  <c r="AC815" i="381"/>
  <c r="G815" i="381"/>
  <c r="E815" i="381"/>
  <c r="C815" i="381"/>
  <c r="FV814" i="381"/>
  <c r="FU814" i="381"/>
  <c r="FT814" i="381"/>
  <c r="FS814" i="381"/>
  <c r="FR814" i="381"/>
  <c r="FQ814" i="381"/>
  <c r="EC814" i="381"/>
  <c r="EB814" i="381"/>
  <c r="EA814" i="381"/>
  <c r="DZ814" i="381"/>
  <c r="DY814" i="381"/>
  <c r="DV814" i="381"/>
  <c r="DU814" i="381"/>
  <c r="DT814" i="381"/>
  <c r="DS814" i="381"/>
  <c r="DR814" i="381"/>
  <c r="DQ814" i="381"/>
  <c r="DN814" i="381"/>
  <c r="EE814" i="381" s="1"/>
  <c r="EF814" i="381" s="1"/>
  <c r="DA814" i="381"/>
  <c r="DB814" i="381" s="1"/>
  <c r="CR814" i="381"/>
  <c r="CP814" i="381"/>
  <c r="CO814" i="381"/>
  <c r="CN814" i="381"/>
  <c r="BT814" i="381"/>
  <c r="AV814" i="381"/>
  <c r="AU814" i="381"/>
  <c r="AT814" i="381"/>
  <c r="AN814" i="381"/>
  <c r="AM814" i="381"/>
  <c r="AL814" i="381"/>
  <c r="AK814" i="381"/>
  <c r="AJ814" i="381"/>
  <c r="AI814" i="381"/>
  <c r="AH814" i="381"/>
  <c r="AG814" i="381"/>
  <c r="AF814" i="381"/>
  <c r="AE814" i="381"/>
  <c r="AD814" i="381"/>
  <c r="AC814" i="381"/>
  <c r="G814" i="381"/>
  <c r="E814" i="381"/>
  <c r="C814" i="381"/>
  <c r="CR813" i="381"/>
  <c r="FV813" i="381"/>
  <c r="FU813" i="381"/>
  <c r="FT813" i="381"/>
  <c r="FS813" i="381"/>
  <c r="FR813" i="381"/>
  <c r="FQ813" i="381"/>
  <c r="EC813" i="381"/>
  <c r="ED813" i="381" s="1"/>
  <c r="EB813" i="381"/>
  <c r="EA813" i="381"/>
  <c r="DZ813" i="381"/>
  <c r="DY813" i="381"/>
  <c r="DV813" i="381"/>
  <c r="DU813" i="381"/>
  <c r="DT813" i="381"/>
  <c r="DS813" i="381"/>
  <c r="DR813" i="381"/>
  <c r="DQ813" i="381"/>
  <c r="DN813" i="381"/>
  <c r="EE813" i="381" s="1"/>
  <c r="EF813" i="381" s="1"/>
  <c r="DA813" i="381"/>
  <c r="DB813" i="381" s="1"/>
  <c r="CP813" i="381"/>
  <c r="CO813" i="381"/>
  <c r="CN813" i="381"/>
  <c r="BT813" i="381"/>
  <c r="AV813" i="381"/>
  <c r="AU813" i="381"/>
  <c r="AT813" i="381"/>
  <c r="AN813" i="381"/>
  <c r="AM813" i="381"/>
  <c r="AL813" i="381"/>
  <c r="AK813" i="381"/>
  <c r="AJ813" i="381"/>
  <c r="AI813" i="381"/>
  <c r="AH813" i="381"/>
  <c r="AG813" i="381"/>
  <c r="AF813" i="381"/>
  <c r="AE813" i="381"/>
  <c r="AD813" i="381"/>
  <c r="AC813" i="381"/>
  <c r="G813" i="381"/>
  <c r="E813" i="381"/>
  <c r="C813" i="381"/>
  <c r="FV812" i="381"/>
  <c r="FU812" i="381"/>
  <c r="FT812" i="381"/>
  <c r="FS812" i="381"/>
  <c r="FR812" i="381"/>
  <c r="FQ812" i="381"/>
  <c r="EC812" i="381"/>
  <c r="EB812" i="381"/>
  <c r="EA812" i="381"/>
  <c r="DZ812" i="381"/>
  <c r="DY812" i="381"/>
  <c r="DV812" i="381"/>
  <c r="DU812" i="381"/>
  <c r="DT812" i="381"/>
  <c r="DS812" i="381"/>
  <c r="DR812" i="381"/>
  <c r="DQ812" i="381"/>
  <c r="DN812" i="381"/>
  <c r="EE812" i="381" s="1"/>
  <c r="EF812" i="381" s="1"/>
  <c r="DA812" i="381"/>
  <c r="DB812" i="381" s="1"/>
  <c r="CR812" i="381"/>
  <c r="CP812" i="381"/>
  <c r="CO812" i="381"/>
  <c r="CN812" i="381"/>
  <c r="BT812" i="381"/>
  <c r="AV812" i="381"/>
  <c r="AU812" i="381"/>
  <c r="AT812" i="381"/>
  <c r="AN812" i="381"/>
  <c r="AM812" i="381"/>
  <c r="AL812" i="381"/>
  <c r="AK812" i="381"/>
  <c r="AJ812" i="381"/>
  <c r="AI812" i="381"/>
  <c r="AH812" i="381"/>
  <c r="AG812" i="381"/>
  <c r="AF812" i="381"/>
  <c r="AE812" i="381"/>
  <c r="AD812" i="381"/>
  <c r="AC812" i="381"/>
  <c r="G812" i="381"/>
  <c r="E812" i="381"/>
  <c r="C812" i="381"/>
  <c r="FV811" i="381"/>
  <c r="FU811" i="381"/>
  <c r="FT811" i="381"/>
  <c r="FS811" i="381"/>
  <c r="FR811" i="381"/>
  <c r="FQ811" i="381"/>
  <c r="EC811" i="381"/>
  <c r="EB811" i="381"/>
  <c r="EA811" i="381"/>
  <c r="DZ811" i="381"/>
  <c r="DY811" i="381"/>
  <c r="DV811" i="381"/>
  <c r="DU811" i="381"/>
  <c r="DT811" i="381"/>
  <c r="DS811" i="381"/>
  <c r="DR811" i="381"/>
  <c r="DQ811" i="381"/>
  <c r="DN811" i="381"/>
  <c r="EE811" i="381" s="1"/>
  <c r="EF811" i="381" s="1"/>
  <c r="DA811" i="381"/>
  <c r="DB811" i="381" s="1"/>
  <c r="CR811" i="381"/>
  <c r="CP811" i="381"/>
  <c r="CO811" i="381"/>
  <c r="CN811" i="381"/>
  <c r="BT811" i="381"/>
  <c r="AV811" i="381"/>
  <c r="AU811" i="381"/>
  <c r="AT811" i="381"/>
  <c r="AN811" i="381"/>
  <c r="AM811" i="381"/>
  <c r="AL811" i="381"/>
  <c r="AK811" i="381"/>
  <c r="AJ811" i="381"/>
  <c r="AI811" i="381"/>
  <c r="AH811" i="381"/>
  <c r="AG811" i="381"/>
  <c r="AF811" i="381"/>
  <c r="AE811" i="381"/>
  <c r="AD811" i="381"/>
  <c r="AC811" i="381"/>
  <c r="G811" i="381"/>
  <c r="E811" i="381"/>
  <c r="C811" i="381"/>
  <c r="FV810" i="381"/>
  <c r="FU810" i="381"/>
  <c r="FT810" i="381"/>
  <c r="FS810" i="381"/>
  <c r="FR810" i="381"/>
  <c r="FQ810" i="381"/>
  <c r="EC810" i="381"/>
  <c r="EB810" i="381"/>
  <c r="EA810" i="381"/>
  <c r="DZ810" i="381"/>
  <c r="DY810" i="381"/>
  <c r="DV810" i="381"/>
  <c r="DU810" i="381"/>
  <c r="DT810" i="381"/>
  <c r="DS810" i="381"/>
  <c r="DR810" i="381"/>
  <c r="DQ810" i="381"/>
  <c r="DN810" i="381"/>
  <c r="EE810" i="381" s="1"/>
  <c r="EF810" i="381" s="1"/>
  <c r="DA810" i="381"/>
  <c r="DB810" i="381" s="1"/>
  <c r="CR810" i="381"/>
  <c r="CP810" i="381"/>
  <c r="CO810" i="381"/>
  <c r="CN810" i="381"/>
  <c r="BT810" i="381"/>
  <c r="AV810" i="381"/>
  <c r="AU810" i="381"/>
  <c r="AT810" i="381"/>
  <c r="AN810" i="381"/>
  <c r="AM810" i="381"/>
  <c r="AL810" i="381"/>
  <c r="AK810" i="381"/>
  <c r="AJ810" i="381"/>
  <c r="AI810" i="381"/>
  <c r="AH810" i="381"/>
  <c r="AG810" i="381"/>
  <c r="AF810" i="381"/>
  <c r="AE810" i="381"/>
  <c r="AD810" i="381"/>
  <c r="AC810" i="381"/>
  <c r="G810" i="381"/>
  <c r="E810" i="381"/>
  <c r="C810" i="381"/>
  <c r="FV807" i="381"/>
  <c r="FU807" i="381"/>
  <c r="FT807" i="381"/>
  <c r="FS807" i="381"/>
  <c r="FR807" i="381"/>
  <c r="FQ807" i="381"/>
  <c r="EE807" i="381"/>
  <c r="EF807" i="381" s="1"/>
  <c r="EC807" i="381"/>
  <c r="ED807" i="381" s="1"/>
  <c r="EB807" i="381"/>
  <c r="EA807" i="381"/>
  <c r="DZ807" i="381"/>
  <c r="DY807" i="381"/>
  <c r="DV807" i="381"/>
  <c r="DU807" i="381"/>
  <c r="DT807" i="381"/>
  <c r="DS807" i="381"/>
  <c r="DR807" i="381"/>
  <c r="DQ807" i="381"/>
  <c r="DA807" i="381"/>
  <c r="DB807" i="381" s="1"/>
  <c r="CR807" i="381"/>
  <c r="CP807" i="381"/>
  <c r="CO807" i="381"/>
  <c r="CN807" i="381"/>
  <c r="BT807" i="381"/>
  <c r="AV807" i="381"/>
  <c r="AU807" i="381"/>
  <c r="AT807" i="381"/>
  <c r="AN807" i="381"/>
  <c r="AM807" i="381"/>
  <c r="AL807" i="381"/>
  <c r="AK807" i="381"/>
  <c r="AJ807" i="381"/>
  <c r="AI807" i="381"/>
  <c r="AH807" i="381"/>
  <c r="AG807" i="381"/>
  <c r="AF807" i="381"/>
  <c r="AE807" i="381"/>
  <c r="AD807" i="381"/>
  <c r="AC807" i="381"/>
  <c r="E807" i="381"/>
  <c r="FV806" i="381"/>
  <c r="FU806" i="381"/>
  <c r="FT806" i="381"/>
  <c r="FS806" i="381"/>
  <c r="FR806" i="381"/>
  <c r="FQ806" i="381"/>
  <c r="EE806" i="381"/>
  <c r="EC806" i="381"/>
  <c r="EB806" i="381"/>
  <c r="EA806" i="381"/>
  <c r="DZ806" i="381"/>
  <c r="DY806" i="381"/>
  <c r="DV806" i="381"/>
  <c r="DU806" i="381"/>
  <c r="DT806" i="381"/>
  <c r="DS806" i="381"/>
  <c r="DR806" i="381"/>
  <c r="DQ806" i="381"/>
  <c r="DA806" i="381"/>
  <c r="CR806" i="381"/>
  <c r="CP806" i="381"/>
  <c r="CO806" i="381"/>
  <c r="CN806" i="381"/>
  <c r="AV806" i="381"/>
  <c r="AU806" i="381"/>
  <c r="AT806" i="381"/>
  <c r="AN806" i="381"/>
  <c r="AM806" i="381"/>
  <c r="AL806" i="381"/>
  <c r="AK806" i="381"/>
  <c r="AJ806" i="381"/>
  <c r="AI806" i="381"/>
  <c r="AH806" i="381"/>
  <c r="AG806" i="381"/>
  <c r="AF806" i="381"/>
  <c r="AE806" i="381"/>
  <c r="AD806" i="381"/>
  <c r="AC806" i="381"/>
  <c r="FV801" i="381"/>
  <c r="FU801" i="381"/>
  <c r="FT801" i="381"/>
  <c r="FS801" i="381"/>
  <c r="FR801" i="381"/>
  <c r="FQ801" i="381"/>
  <c r="FJ801" i="381"/>
  <c r="EJ801" i="381"/>
  <c r="EC801" i="381"/>
  <c r="ED801" i="381" s="1"/>
  <c r="EB801" i="381"/>
  <c r="EA801" i="381"/>
  <c r="DZ801" i="381"/>
  <c r="DY801" i="381"/>
  <c r="DV801" i="381"/>
  <c r="DU801" i="381"/>
  <c r="DT801" i="381"/>
  <c r="DS801" i="381"/>
  <c r="DR801" i="381"/>
  <c r="DQ801" i="381"/>
  <c r="DA801" i="381"/>
  <c r="DB801" i="381" s="1"/>
  <c r="CR801" i="381"/>
  <c r="CP801" i="381"/>
  <c r="CO801" i="381"/>
  <c r="CN801" i="381"/>
  <c r="BT801" i="381"/>
  <c r="AV801" i="381"/>
  <c r="AU801" i="381"/>
  <c r="AN801" i="381"/>
  <c r="AM801" i="381"/>
  <c r="AL801" i="381"/>
  <c r="AK801" i="381"/>
  <c r="AJ801" i="381"/>
  <c r="AI801" i="381"/>
  <c r="AH801" i="381"/>
  <c r="AG801" i="381"/>
  <c r="AF801" i="381"/>
  <c r="AE801" i="381"/>
  <c r="AD801" i="381"/>
  <c r="AC801" i="381"/>
  <c r="G801" i="381"/>
  <c r="AP801" i="381" s="1"/>
  <c r="C801" i="381"/>
  <c r="EJ800" i="381"/>
  <c r="EJ799" i="381"/>
  <c r="C800" i="381"/>
  <c r="C799" i="381"/>
  <c r="C798" i="381"/>
  <c r="FV800" i="381"/>
  <c r="FU800" i="381"/>
  <c r="FT800" i="381"/>
  <c r="FS800" i="381"/>
  <c r="FR800" i="381"/>
  <c r="FQ800" i="381"/>
  <c r="FJ800" i="381"/>
  <c r="EC800" i="381"/>
  <c r="ED800" i="381" s="1"/>
  <c r="EB800" i="381"/>
  <c r="EA800" i="381"/>
  <c r="DZ800" i="381"/>
  <c r="DY800" i="381"/>
  <c r="DV800" i="381"/>
  <c r="DU800" i="381"/>
  <c r="DT800" i="381"/>
  <c r="DS800" i="381"/>
  <c r="DR800" i="381"/>
  <c r="DQ800" i="381"/>
  <c r="DA800" i="381"/>
  <c r="DB800" i="381" s="1"/>
  <c r="CR800" i="381"/>
  <c r="CP800" i="381"/>
  <c r="CO800" i="381"/>
  <c r="CN800" i="381"/>
  <c r="BT800" i="381"/>
  <c r="AV800" i="381"/>
  <c r="AU800" i="381"/>
  <c r="AN800" i="381"/>
  <c r="AM800" i="381"/>
  <c r="AL800" i="381"/>
  <c r="AK800" i="381"/>
  <c r="AJ800" i="381"/>
  <c r="AI800" i="381"/>
  <c r="AH800" i="381"/>
  <c r="AG800" i="381"/>
  <c r="AF800" i="381"/>
  <c r="AE800" i="381"/>
  <c r="AD800" i="381"/>
  <c r="AC800" i="381"/>
  <c r="G800" i="381"/>
  <c r="AT800" i="381" s="1"/>
  <c r="FV799" i="381"/>
  <c r="FU799" i="381"/>
  <c r="FT799" i="381"/>
  <c r="FS799" i="381"/>
  <c r="FR799" i="381"/>
  <c r="FQ799" i="381"/>
  <c r="FJ799" i="381"/>
  <c r="EC799" i="381"/>
  <c r="ED799" i="381" s="1"/>
  <c r="EB799" i="381"/>
  <c r="EA799" i="381"/>
  <c r="DZ799" i="381"/>
  <c r="DY799" i="381"/>
  <c r="DV799" i="381"/>
  <c r="DU799" i="381"/>
  <c r="DT799" i="381"/>
  <c r="DS799" i="381"/>
  <c r="DR799" i="381"/>
  <c r="DQ799" i="381"/>
  <c r="DA799" i="381"/>
  <c r="DB799" i="381" s="1"/>
  <c r="CR799" i="381"/>
  <c r="CP799" i="381"/>
  <c r="CO799" i="381"/>
  <c r="CN799" i="381"/>
  <c r="BT799" i="381"/>
  <c r="AV799" i="381"/>
  <c r="AU799" i="381"/>
  <c r="AN799" i="381"/>
  <c r="AM799" i="381"/>
  <c r="AL799" i="381"/>
  <c r="AK799" i="381"/>
  <c r="AJ799" i="381"/>
  <c r="AI799" i="381"/>
  <c r="AH799" i="381"/>
  <c r="AG799" i="381"/>
  <c r="AF799" i="381"/>
  <c r="AE799" i="381"/>
  <c r="AD799" i="381"/>
  <c r="AC799" i="381"/>
  <c r="G799" i="381"/>
  <c r="EE799" i="381" s="1"/>
  <c r="EF799" i="381" s="1"/>
  <c r="FV798" i="381"/>
  <c r="FU798" i="381"/>
  <c r="FT798" i="381"/>
  <c r="FS798" i="381"/>
  <c r="FR798" i="381"/>
  <c r="FQ798" i="381"/>
  <c r="EE798" i="381"/>
  <c r="EF798" i="381" s="1"/>
  <c r="EC798" i="381"/>
  <c r="EB798" i="381"/>
  <c r="EA798" i="381"/>
  <c r="DZ798" i="381"/>
  <c r="DY798" i="381"/>
  <c r="DV798" i="381"/>
  <c r="DU798" i="381"/>
  <c r="DT798" i="381"/>
  <c r="DS798" i="381"/>
  <c r="DR798" i="381"/>
  <c r="DQ798" i="381"/>
  <c r="DA798" i="381"/>
  <c r="DB798" i="381" s="1"/>
  <c r="CR798" i="381"/>
  <c r="CP798" i="381"/>
  <c r="CO798" i="381"/>
  <c r="CN798" i="381"/>
  <c r="BT798" i="381"/>
  <c r="AV798" i="381"/>
  <c r="AU798" i="381"/>
  <c r="AT798" i="381"/>
  <c r="AN798" i="381"/>
  <c r="AM798" i="381"/>
  <c r="AL798" i="381"/>
  <c r="AK798" i="381"/>
  <c r="AJ798" i="381"/>
  <c r="AI798" i="381"/>
  <c r="AH798" i="381"/>
  <c r="AG798" i="381"/>
  <c r="AF798" i="381"/>
  <c r="AE798" i="381"/>
  <c r="AD798" i="381"/>
  <c r="AC798" i="381"/>
  <c r="FV790" i="381"/>
  <c r="FU790" i="381"/>
  <c r="FT790" i="381"/>
  <c r="FS790" i="381"/>
  <c r="FR790" i="381"/>
  <c r="FQ790" i="381"/>
  <c r="FJ790" i="381"/>
  <c r="EC790" i="381"/>
  <c r="ED790" i="381" s="1"/>
  <c r="EB790" i="381"/>
  <c r="EA790" i="381"/>
  <c r="DZ790" i="381"/>
  <c r="DY790" i="381"/>
  <c r="DV790" i="381"/>
  <c r="DU790" i="381"/>
  <c r="DT790" i="381"/>
  <c r="DS790" i="381"/>
  <c r="DR790" i="381"/>
  <c r="DQ790" i="381"/>
  <c r="DA790" i="381"/>
  <c r="DB790" i="381" s="1"/>
  <c r="CR790" i="381"/>
  <c r="CP790" i="381"/>
  <c r="CO790" i="381"/>
  <c r="CN790" i="381"/>
  <c r="BT790" i="381"/>
  <c r="AV790" i="381"/>
  <c r="AU790" i="381"/>
  <c r="AN790" i="381"/>
  <c r="AM790" i="381"/>
  <c r="AL790" i="381"/>
  <c r="AK790" i="381"/>
  <c r="AJ790" i="381"/>
  <c r="AI790" i="381"/>
  <c r="AH790" i="381"/>
  <c r="AG790" i="381"/>
  <c r="AF790" i="381"/>
  <c r="AE790" i="381"/>
  <c r="AD790" i="381"/>
  <c r="AC790" i="381"/>
  <c r="G790" i="381"/>
  <c r="AP790" i="381" s="1"/>
  <c r="AT790" i="381" s="1"/>
  <c r="FV789" i="381"/>
  <c r="FU789" i="381"/>
  <c r="FT789" i="381"/>
  <c r="FS789" i="381"/>
  <c r="FR789" i="381"/>
  <c r="FQ789" i="381"/>
  <c r="FJ789" i="381"/>
  <c r="EC789" i="381"/>
  <c r="ED789" i="381" s="1"/>
  <c r="EB789" i="381"/>
  <c r="EA789" i="381"/>
  <c r="DZ789" i="381"/>
  <c r="DY789" i="381"/>
  <c r="DV789" i="381"/>
  <c r="DU789" i="381"/>
  <c r="DT789" i="381"/>
  <c r="DS789" i="381"/>
  <c r="DR789" i="381"/>
  <c r="DQ789" i="381"/>
  <c r="DA789" i="381"/>
  <c r="DB789" i="381" s="1"/>
  <c r="CR789" i="381"/>
  <c r="CP789" i="381"/>
  <c r="CO789" i="381"/>
  <c r="CN789" i="381"/>
  <c r="BT789" i="381"/>
  <c r="AV789" i="381"/>
  <c r="AU789" i="381"/>
  <c r="AN789" i="381"/>
  <c r="AM789" i="381"/>
  <c r="AL789" i="381"/>
  <c r="AK789" i="381"/>
  <c r="AJ789" i="381"/>
  <c r="AI789" i="381"/>
  <c r="AH789" i="381"/>
  <c r="AG789" i="381"/>
  <c r="AF789" i="381"/>
  <c r="AE789" i="381"/>
  <c r="AD789" i="381"/>
  <c r="AC789" i="381"/>
  <c r="G789" i="381"/>
  <c r="AP789" i="381" s="1"/>
  <c r="AT789" i="381" s="1"/>
  <c r="FV788" i="381"/>
  <c r="FU788" i="381"/>
  <c r="FT788" i="381"/>
  <c r="FS788" i="381"/>
  <c r="FR788" i="381"/>
  <c r="FQ788" i="381"/>
  <c r="EE788" i="381"/>
  <c r="EF788" i="381" s="1"/>
  <c r="EC788" i="381"/>
  <c r="EB788" i="381"/>
  <c r="EA788" i="381"/>
  <c r="DZ788" i="381"/>
  <c r="DY788" i="381"/>
  <c r="DV788" i="381"/>
  <c r="DU788" i="381"/>
  <c r="DT788" i="381"/>
  <c r="DS788" i="381"/>
  <c r="DR788" i="381"/>
  <c r="DQ788" i="381"/>
  <c r="DA788" i="381"/>
  <c r="DB788" i="381" s="1"/>
  <c r="CR788" i="381"/>
  <c r="CP788" i="381"/>
  <c r="CO788" i="381"/>
  <c r="CN788" i="381"/>
  <c r="BT788" i="381"/>
  <c r="AV788" i="381"/>
  <c r="AU788" i="381"/>
  <c r="AT788" i="381"/>
  <c r="AN788" i="381"/>
  <c r="AM788" i="381"/>
  <c r="AL788" i="381"/>
  <c r="AK788" i="381"/>
  <c r="AJ788" i="381"/>
  <c r="AI788" i="381"/>
  <c r="AH788" i="381"/>
  <c r="AG788" i="381"/>
  <c r="AF788" i="381"/>
  <c r="AE788" i="381"/>
  <c r="AD788" i="381"/>
  <c r="AC788" i="381"/>
  <c r="FV787" i="381"/>
  <c r="FU787" i="381"/>
  <c r="FT787" i="381"/>
  <c r="FS787" i="381"/>
  <c r="FR787" i="381"/>
  <c r="FQ787" i="381"/>
  <c r="FJ787" i="381"/>
  <c r="EC787" i="381"/>
  <c r="ED787" i="381" s="1"/>
  <c r="EB787" i="381"/>
  <c r="EA787" i="381"/>
  <c r="DZ787" i="381"/>
  <c r="DY787" i="381"/>
  <c r="DV787" i="381"/>
  <c r="DU787" i="381"/>
  <c r="DT787" i="381"/>
  <c r="DS787" i="381"/>
  <c r="DR787" i="381"/>
  <c r="DQ787" i="381"/>
  <c r="DA787" i="381"/>
  <c r="DB787" i="381" s="1"/>
  <c r="CR787" i="381"/>
  <c r="CP787" i="381"/>
  <c r="CO787" i="381"/>
  <c r="CN787" i="381"/>
  <c r="BT787" i="381"/>
  <c r="AV787" i="381"/>
  <c r="AU787" i="381"/>
  <c r="AP787" i="381"/>
  <c r="EE787" i="381" s="1"/>
  <c r="EF787" i="381" s="1"/>
  <c r="AN787" i="381"/>
  <c r="AM787" i="381"/>
  <c r="AL787" i="381"/>
  <c r="AK787" i="381"/>
  <c r="AJ787" i="381"/>
  <c r="AI787" i="381"/>
  <c r="AH787" i="381"/>
  <c r="AG787" i="381"/>
  <c r="AF787" i="381"/>
  <c r="AE787" i="381"/>
  <c r="AD787" i="381"/>
  <c r="AC787" i="381"/>
  <c r="FV786" i="381"/>
  <c r="FU786" i="381"/>
  <c r="FT786" i="381"/>
  <c r="FS786" i="381"/>
  <c r="FR786" i="381"/>
  <c r="FQ786" i="381"/>
  <c r="EC786" i="381"/>
  <c r="ED786" i="381" s="1"/>
  <c r="EB786" i="381"/>
  <c r="EA786" i="381"/>
  <c r="DZ786" i="381"/>
  <c r="DY786" i="381"/>
  <c r="DV786" i="381"/>
  <c r="DU786" i="381"/>
  <c r="DT786" i="381"/>
  <c r="DS786" i="381"/>
  <c r="DR786" i="381"/>
  <c r="DQ786" i="381"/>
  <c r="DA786" i="381"/>
  <c r="DB786" i="381" s="1"/>
  <c r="CR786" i="381"/>
  <c r="CP786" i="381"/>
  <c r="CO786" i="381"/>
  <c r="CN786" i="381"/>
  <c r="BT786" i="381"/>
  <c r="AV786" i="381"/>
  <c r="AU786" i="381"/>
  <c r="AP786" i="381"/>
  <c r="EE786" i="381" s="1"/>
  <c r="EF786" i="381" s="1"/>
  <c r="AN786" i="381"/>
  <c r="AM786" i="381"/>
  <c r="AL786" i="381"/>
  <c r="AK786" i="381"/>
  <c r="AJ786" i="381"/>
  <c r="AI786" i="381"/>
  <c r="AH786" i="381"/>
  <c r="AG786" i="381"/>
  <c r="AF786" i="381"/>
  <c r="AE786" i="381"/>
  <c r="AD786" i="381"/>
  <c r="AC786" i="381"/>
  <c r="DA782" i="381"/>
  <c r="DB782" i="381" s="1"/>
  <c r="DA783" i="381"/>
  <c r="DB783" i="381" s="1"/>
  <c r="DA784" i="381"/>
  <c r="DB784" i="381" s="1"/>
  <c r="DA785" i="381"/>
  <c r="DB785" i="381" s="1"/>
  <c r="DA781" i="381"/>
  <c r="DB781" i="381" s="1"/>
  <c r="FV785" i="381"/>
  <c r="FU785" i="381"/>
  <c r="FT785" i="381"/>
  <c r="FS785" i="381"/>
  <c r="FR785" i="381"/>
  <c r="FQ785" i="381"/>
  <c r="FJ785" i="381"/>
  <c r="EC785" i="381"/>
  <c r="ED785" i="381" s="1"/>
  <c r="EB785" i="381"/>
  <c r="EA785" i="381"/>
  <c r="DZ785" i="381"/>
  <c r="DY785" i="381"/>
  <c r="DV785" i="381"/>
  <c r="DU785" i="381"/>
  <c r="DT785" i="381"/>
  <c r="DS785" i="381"/>
  <c r="DR785" i="381"/>
  <c r="DQ785" i="381"/>
  <c r="CR785" i="381"/>
  <c r="CP785" i="381"/>
  <c r="CO785" i="381"/>
  <c r="CN785" i="381"/>
  <c r="BT785" i="381"/>
  <c r="AV785" i="381"/>
  <c r="AU785" i="381"/>
  <c r="AN785" i="381"/>
  <c r="AM785" i="381"/>
  <c r="AL785" i="381"/>
  <c r="AK785" i="381"/>
  <c r="AJ785" i="381"/>
  <c r="AI785" i="381"/>
  <c r="AH785" i="381"/>
  <c r="AG785" i="381"/>
  <c r="AF785" i="381"/>
  <c r="AE785" i="381"/>
  <c r="AD785" i="381"/>
  <c r="AC785" i="381"/>
  <c r="AP785" i="381"/>
  <c r="FV784" i="381"/>
  <c r="FU784" i="381"/>
  <c r="FT784" i="381"/>
  <c r="FS784" i="381"/>
  <c r="FR784" i="381"/>
  <c r="FQ784" i="381"/>
  <c r="FJ784" i="381"/>
  <c r="EC784" i="381"/>
  <c r="EB784" i="381"/>
  <c r="EA784" i="381"/>
  <c r="DZ784" i="381"/>
  <c r="DY784" i="381"/>
  <c r="DV784" i="381"/>
  <c r="DU784" i="381"/>
  <c r="DT784" i="381"/>
  <c r="DS784" i="381"/>
  <c r="DR784" i="381"/>
  <c r="DQ784" i="381"/>
  <c r="CR784" i="381"/>
  <c r="CP784" i="381"/>
  <c r="CO784" i="381"/>
  <c r="CN784" i="381"/>
  <c r="BT784" i="381"/>
  <c r="AV784" i="381"/>
  <c r="AU784" i="381"/>
  <c r="AN784" i="381"/>
  <c r="AM784" i="381"/>
  <c r="AL784" i="381"/>
  <c r="AK784" i="381"/>
  <c r="AJ784" i="381"/>
  <c r="AI784" i="381"/>
  <c r="AH784" i="381"/>
  <c r="AG784" i="381"/>
  <c r="AF784" i="381"/>
  <c r="AE784" i="381"/>
  <c r="AD784" i="381"/>
  <c r="AC784" i="381"/>
  <c r="G784" i="381"/>
  <c r="AP784" i="381" s="1"/>
  <c r="AT784" i="381" s="1"/>
  <c r="FJ783" i="381"/>
  <c r="FV783" i="381"/>
  <c r="FU783" i="381"/>
  <c r="FT783" i="381"/>
  <c r="FS783" i="381"/>
  <c r="FR783" i="381"/>
  <c r="EC783" i="381"/>
  <c r="EB783" i="381"/>
  <c r="EA783" i="381"/>
  <c r="DZ783" i="381"/>
  <c r="DY783" i="381"/>
  <c r="DV783" i="381"/>
  <c r="DU783" i="381"/>
  <c r="DT783" i="381"/>
  <c r="DS783" i="381"/>
  <c r="DR783" i="381"/>
  <c r="DQ783" i="381"/>
  <c r="FQ783" i="381"/>
  <c r="CR783" i="381"/>
  <c r="CP783" i="381"/>
  <c r="CO783" i="381"/>
  <c r="CN783" i="381"/>
  <c r="BT783" i="381"/>
  <c r="AV783" i="381"/>
  <c r="AU783" i="381"/>
  <c r="AN783" i="381"/>
  <c r="AM783" i="381"/>
  <c r="AL783" i="381"/>
  <c r="AK783" i="381"/>
  <c r="AJ783" i="381"/>
  <c r="AI783" i="381"/>
  <c r="AH783" i="381"/>
  <c r="AG783" i="381"/>
  <c r="AF783" i="381"/>
  <c r="AE783" i="381"/>
  <c r="AD783" i="381"/>
  <c r="AC783" i="381"/>
  <c r="G783" i="381"/>
  <c r="AP783" i="381" s="1"/>
  <c r="AT783" i="381" s="1"/>
  <c r="FV782" i="381"/>
  <c r="FU782" i="381"/>
  <c r="FT782" i="381"/>
  <c r="FS782" i="381"/>
  <c r="FR782" i="381"/>
  <c r="FQ782" i="381"/>
  <c r="EE782" i="381"/>
  <c r="EF782" i="381" s="1"/>
  <c r="EC782" i="381"/>
  <c r="EB782" i="381"/>
  <c r="EA782" i="381"/>
  <c r="DZ782" i="381"/>
  <c r="DY782" i="381"/>
  <c r="DV782" i="381"/>
  <c r="DU782" i="381"/>
  <c r="DT782" i="381"/>
  <c r="DS782" i="381"/>
  <c r="DR782" i="381"/>
  <c r="DQ782" i="381"/>
  <c r="CR782" i="381"/>
  <c r="CP782" i="381"/>
  <c r="CO782" i="381"/>
  <c r="CN782" i="381"/>
  <c r="BT782" i="381"/>
  <c r="AV782" i="381"/>
  <c r="AU782" i="381"/>
  <c r="AT782" i="381"/>
  <c r="AN782" i="381"/>
  <c r="AM782" i="381"/>
  <c r="AL782" i="381"/>
  <c r="AK782" i="381"/>
  <c r="AJ782" i="381"/>
  <c r="AI782" i="381"/>
  <c r="AH782" i="381"/>
  <c r="AG782" i="381"/>
  <c r="AF782" i="381"/>
  <c r="AE782" i="381"/>
  <c r="AD782" i="381"/>
  <c r="AC782" i="381"/>
  <c r="EJ781" i="381"/>
  <c r="FQ780" i="381"/>
  <c r="FR780" i="381"/>
  <c r="FS780" i="381"/>
  <c r="FT780" i="381"/>
  <c r="FU780" i="381"/>
  <c r="FV780" i="381"/>
  <c r="FR781" i="381"/>
  <c r="FS781" i="381"/>
  <c r="FT781" i="381"/>
  <c r="FU781" i="381"/>
  <c r="FV781" i="381"/>
  <c r="FI781" i="381"/>
  <c r="FI739" i="381" s="1"/>
  <c r="EC781" i="381"/>
  <c r="EB781" i="381"/>
  <c r="EA781" i="381"/>
  <c r="DZ781" i="381"/>
  <c r="DY781" i="381"/>
  <c r="DV781" i="381"/>
  <c r="DU781" i="381"/>
  <c r="DT781" i="381"/>
  <c r="DS781" i="381"/>
  <c r="DR781" i="381"/>
  <c r="DQ781" i="381"/>
  <c r="DE781" i="381"/>
  <c r="FQ781" i="381" s="1"/>
  <c r="CN781" i="381"/>
  <c r="CO781" i="381"/>
  <c r="CP781" i="381"/>
  <c r="CR781" i="381"/>
  <c r="CN780" i="381"/>
  <c r="BT777" i="381"/>
  <c r="BT780" i="381"/>
  <c r="BT781" i="381"/>
  <c r="AU781" i="381"/>
  <c r="AV781" i="381"/>
  <c r="AC781" i="381"/>
  <c r="AD781" i="381"/>
  <c r="AE781" i="381"/>
  <c r="AF781" i="381"/>
  <c r="AG781" i="381"/>
  <c r="AH781" i="381"/>
  <c r="AI781" i="381"/>
  <c r="AJ781" i="381"/>
  <c r="AK781" i="381"/>
  <c r="AL781" i="381"/>
  <c r="AM781" i="381"/>
  <c r="AN781" i="381"/>
  <c r="G781" i="381"/>
  <c r="AP781" i="381" s="1"/>
  <c r="C781" i="381"/>
  <c r="EE780" i="381"/>
  <c r="EF780" i="381" s="1"/>
  <c r="EC780" i="381"/>
  <c r="EB780" i="381"/>
  <c r="EA780" i="381"/>
  <c r="DZ780" i="381"/>
  <c r="DY780" i="381"/>
  <c r="DV780" i="381"/>
  <c r="DU780" i="381"/>
  <c r="DT780" i="381"/>
  <c r="DS780" i="381"/>
  <c r="DR780" i="381"/>
  <c r="DQ780" i="381"/>
  <c r="DA780" i="381"/>
  <c r="DB780" i="381" s="1"/>
  <c r="CR780" i="381"/>
  <c r="CP780" i="381"/>
  <c r="CO780" i="381"/>
  <c r="AV780" i="381"/>
  <c r="AU780" i="381"/>
  <c r="AT780" i="381"/>
  <c r="AN780" i="381"/>
  <c r="AM780" i="381"/>
  <c r="AL780" i="381"/>
  <c r="AK780" i="381"/>
  <c r="AJ780" i="381"/>
  <c r="AI780" i="381"/>
  <c r="AH780" i="381"/>
  <c r="AG780" i="381"/>
  <c r="AF780" i="381"/>
  <c r="AE780" i="381"/>
  <c r="AD780" i="381"/>
  <c r="AC780" i="381"/>
  <c r="C780" i="381"/>
  <c r="EJ777" i="381"/>
  <c r="DE777" i="381"/>
  <c r="FQ777" i="381" s="1"/>
  <c r="FV777" i="381"/>
  <c r="FU777" i="381"/>
  <c r="FT777" i="381"/>
  <c r="FS777" i="381"/>
  <c r="FR777" i="381"/>
  <c r="EC777" i="381"/>
  <c r="EB777" i="381"/>
  <c r="EA777" i="381"/>
  <c r="DZ777" i="381"/>
  <c r="DY777" i="381"/>
  <c r="DV777" i="381"/>
  <c r="DU777" i="381"/>
  <c r="DT777" i="381"/>
  <c r="DS777" i="381"/>
  <c r="DR777" i="381"/>
  <c r="DQ777" i="381"/>
  <c r="DA777" i="381"/>
  <c r="DB777" i="381" s="1"/>
  <c r="CR777" i="381"/>
  <c r="CP777" i="381"/>
  <c r="CO777" i="381"/>
  <c r="CN777" i="381"/>
  <c r="AV777" i="381"/>
  <c r="AU777" i="381"/>
  <c r="AT777" i="381"/>
  <c r="AN777" i="381"/>
  <c r="AM777" i="381"/>
  <c r="AL777" i="381"/>
  <c r="AK777" i="381"/>
  <c r="AJ777" i="381"/>
  <c r="AI777" i="381"/>
  <c r="AH777" i="381"/>
  <c r="AG777" i="381"/>
  <c r="AF777" i="381"/>
  <c r="AE777" i="381"/>
  <c r="AD777" i="381"/>
  <c r="AC777" i="381"/>
  <c r="G777" i="381"/>
  <c r="E777" i="381"/>
  <c r="C777" i="381"/>
  <c r="EJ776" i="381"/>
  <c r="G776" i="381"/>
  <c r="C776" i="381"/>
  <c r="FV776" i="381"/>
  <c r="FU776" i="381"/>
  <c r="FT776" i="381"/>
  <c r="FS776" i="381"/>
  <c r="FR776" i="381"/>
  <c r="FQ776" i="381"/>
  <c r="EC776" i="381"/>
  <c r="ED776" i="381" s="1"/>
  <c r="EB776" i="381"/>
  <c r="EA776" i="381"/>
  <c r="DZ776" i="381"/>
  <c r="DY776" i="381"/>
  <c r="DV776" i="381"/>
  <c r="DU776" i="381"/>
  <c r="DT776" i="381"/>
  <c r="DS776" i="381"/>
  <c r="DR776" i="381"/>
  <c r="DQ776" i="381"/>
  <c r="DA776" i="381"/>
  <c r="DB776" i="381" s="1"/>
  <c r="CR776" i="381"/>
  <c r="CP776" i="381"/>
  <c r="CO776" i="381"/>
  <c r="CN776" i="381"/>
  <c r="BT776" i="381"/>
  <c r="AU776" i="381"/>
  <c r="AT776" i="381"/>
  <c r="AN776" i="381"/>
  <c r="AM776" i="381"/>
  <c r="AL776" i="381"/>
  <c r="AK776" i="381"/>
  <c r="AJ776" i="381"/>
  <c r="AI776" i="381"/>
  <c r="AH776" i="381"/>
  <c r="AG776" i="381"/>
  <c r="AF776" i="381"/>
  <c r="AE776" i="381"/>
  <c r="AD776" i="381"/>
  <c r="AC776" i="381"/>
  <c r="E776" i="381"/>
  <c r="FV775" i="381"/>
  <c r="FU775" i="381"/>
  <c r="FT775" i="381"/>
  <c r="FS775" i="381"/>
  <c r="FR775" i="381"/>
  <c r="FQ775" i="381"/>
  <c r="EE775" i="381"/>
  <c r="EF775" i="381" s="1"/>
  <c r="EC775" i="381"/>
  <c r="ED775" i="381" s="1"/>
  <c r="EB775" i="381"/>
  <c r="EA775" i="381"/>
  <c r="DZ775" i="381"/>
  <c r="DY775" i="381"/>
  <c r="DV775" i="381"/>
  <c r="DU775" i="381"/>
  <c r="DT775" i="381"/>
  <c r="DS775" i="381"/>
  <c r="DR775" i="381"/>
  <c r="DQ775" i="381"/>
  <c r="DA775" i="381"/>
  <c r="DB775" i="381" s="1"/>
  <c r="CR775" i="381"/>
  <c r="CP775" i="381"/>
  <c r="CO775" i="381"/>
  <c r="CN775" i="381"/>
  <c r="BT775" i="381"/>
  <c r="AV775" i="381"/>
  <c r="AU775" i="381"/>
  <c r="AT775" i="381"/>
  <c r="AN775" i="381"/>
  <c r="AM775" i="381"/>
  <c r="AL775" i="381"/>
  <c r="AK775" i="381"/>
  <c r="AJ775" i="381"/>
  <c r="AI775" i="381"/>
  <c r="AH775" i="381"/>
  <c r="AG775" i="381"/>
  <c r="AF775" i="381"/>
  <c r="AE775" i="381"/>
  <c r="AD775" i="381"/>
  <c r="AC775" i="381"/>
  <c r="C775" i="381"/>
  <c r="FV774" i="381"/>
  <c r="FU774" i="381"/>
  <c r="FT774" i="381"/>
  <c r="FS774" i="381"/>
  <c r="FR774" i="381"/>
  <c r="FQ774" i="381"/>
  <c r="EE774" i="381"/>
  <c r="EF774" i="381" s="1"/>
  <c r="EC774" i="381"/>
  <c r="ED774" i="381" s="1"/>
  <c r="EB774" i="381"/>
  <c r="EA774" i="381"/>
  <c r="DZ774" i="381"/>
  <c r="DY774" i="381"/>
  <c r="DV774" i="381"/>
  <c r="DU774" i="381"/>
  <c r="DT774" i="381"/>
  <c r="DS774" i="381"/>
  <c r="DR774" i="381"/>
  <c r="DQ774" i="381"/>
  <c r="DA774" i="381"/>
  <c r="DB774" i="381" s="1"/>
  <c r="CR774" i="381"/>
  <c r="CP774" i="381"/>
  <c r="CO774" i="381"/>
  <c r="CN774" i="381"/>
  <c r="BT774" i="381"/>
  <c r="AV774" i="381"/>
  <c r="AU774" i="381"/>
  <c r="AT774" i="381"/>
  <c r="AN774" i="381"/>
  <c r="AM774" i="381"/>
  <c r="AL774" i="381"/>
  <c r="AK774" i="381"/>
  <c r="AJ774" i="381"/>
  <c r="AI774" i="381"/>
  <c r="AH774" i="381"/>
  <c r="AG774" i="381"/>
  <c r="AF774" i="381"/>
  <c r="AE774" i="381"/>
  <c r="AD774" i="381"/>
  <c r="AC774" i="381"/>
  <c r="EJ771" i="381"/>
  <c r="DE771" i="381"/>
  <c r="FQ771" i="381" s="1"/>
  <c r="FV771" i="381"/>
  <c r="FU771" i="381"/>
  <c r="FT771" i="381"/>
  <c r="FS771" i="381"/>
  <c r="FR771" i="381"/>
  <c r="EC771" i="381"/>
  <c r="EB771" i="381"/>
  <c r="EA771" i="381"/>
  <c r="DZ771" i="381"/>
  <c r="DY771" i="381"/>
  <c r="DV771" i="381"/>
  <c r="DU771" i="381"/>
  <c r="DT771" i="381"/>
  <c r="DS771" i="381"/>
  <c r="DR771" i="381"/>
  <c r="DQ771" i="381"/>
  <c r="DA771" i="381"/>
  <c r="DB771" i="381" s="1"/>
  <c r="CR771" i="381"/>
  <c r="CP771" i="381"/>
  <c r="CO771" i="381"/>
  <c r="CN771" i="381"/>
  <c r="BT771" i="381"/>
  <c r="AU771" i="381"/>
  <c r="AT771" i="381"/>
  <c r="AN771" i="381"/>
  <c r="AM771" i="381"/>
  <c r="AL771" i="381"/>
  <c r="AK771" i="381"/>
  <c r="AJ771" i="381"/>
  <c r="AI771" i="381"/>
  <c r="AH771" i="381"/>
  <c r="AG771" i="381"/>
  <c r="AF771" i="381"/>
  <c r="AE771" i="381"/>
  <c r="AD771" i="381"/>
  <c r="AC771" i="381"/>
  <c r="G771" i="381"/>
  <c r="AR771" i="381" s="1"/>
  <c r="E771" i="381"/>
  <c r="FV770" i="381"/>
  <c r="FU770" i="381"/>
  <c r="FT770" i="381"/>
  <c r="FS770" i="381"/>
  <c r="FR770" i="381"/>
  <c r="FQ770" i="381"/>
  <c r="EC770" i="381"/>
  <c r="EB770" i="381"/>
  <c r="EA770" i="381"/>
  <c r="DZ770" i="381"/>
  <c r="DY770" i="381"/>
  <c r="DV770" i="381"/>
  <c r="DU770" i="381"/>
  <c r="DT770" i="381"/>
  <c r="DS770" i="381"/>
  <c r="DR770" i="381"/>
  <c r="DQ770" i="381"/>
  <c r="DA770" i="381"/>
  <c r="DB770" i="381" s="1"/>
  <c r="CR770" i="381"/>
  <c r="CP770" i="381"/>
  <c r="CO770" i="381"/>
  <c r="CN770" i="381"/>
  <c r="BT770" i="381"/>
  <c r="AU770" i="381"/>
  <c r="AT770" i="381"/>
  <c r="AN770" i="381"/>
  <c r="AM770" i="381"/>
  <c r="AL770" i="381"/>
  <c r="AK770" i="381"/>
  <c r="AJ770" i="381"/>
  <c r="AI770" i="381"/>
  <c r="AH770" i="381"/>
  <c r="AG770" i="381"/>
  <c r="AF770" i="381"/>
  <c r="AE770" i="381"/>
  <c r="AD770" i="381"/>
  <c r="AC770" i="381"/>
  <c r="G770" i="381"/>
  <c r="AR770" i="381" s="1"/>
  <c r="E770" i="381"/>
  <c r="C770" i="381"/>
  <c r="FV769" i="381"/>
  <c r="FU769" i="381"/>
  <c r="FT769" i="381"/>
  <c r="FS769" i="381"/>
  <c r="FR769" i="381"/>
  <c r="EC769" i="381"/>
  <c r="ED769" i="381" s="1"/>
  <c r="EB769" i="381"/>
  <c r="EA769" i="381"/>
  <c r="DZ769" i="381"/>
  <c r="DY769" i="381"/>
  <c r="DV769" i="381"/>
  <c r="DU769" i="381"/>
  <c r="DT769" i="381"/>
  <c r="DS769" i="381"/>
  <c r="DR769" i="381"/>
  <c r="DQ769" i="381"/>
  <c r="FQ769" i="381"/>
  <c r="DA769" i="381"/>
  <c r="DB769" i="381" s="1"/>
  <c r="CR769" i="381"/>
  <c r="CP769" i="381"/>
  <c r="CO769" i="381"/>
  <c r="CN769" i="381"/>
  <c r="BT769" i="381"/>
  <c r="AU769" i="381"/>
  <c r="AT769" i="381"/>
  <c r="AN769" i="381"/>
  <c r="AM769" i="381"/>
  <c r="AL769" i="381"/>
  <c r="AK769" i="381"/>
  <c r="AJ769" i="381"/>
  <c r="AI769" i="381"/>
  <c r="AH769" i="381"/>
  <c r="AG769" i="381"/>
  <c r="AF769" i="381"/>
  <c r="AE769" i="381"/>
  <c r="AD769" i="381"/>
  <c r="AC769" i="381"/>
  <c r="G769" i="381"/>
  <c r="AR769" i="381" s="1"/>
  <c r="AV769" i="381" s="1"/>
  <c r="E769" i="381"/>
  <c r="C769" i="381"/>
  <c r="CR768" i="381"/>
  <c r="CR767" i="381"/>
  <c r="CR766" i="381"/>
  <c r="AR765" i="381"/>
  <c r="AV765" i="381" s="1"/>
  <c r="I765" i="381"/>
  <c r="FV768" i="381"/>
  <c r="FU768" i="381"/>
  <c r="FT768" i="381"/>
  <c r="FS768" i="381"/>
  <c r="FR768" i="381"/>
  <c r="FQ768" i="381"/>
  <c r="EC768" i="381"/>
  <c r="EB768" i="381"/>
  <c r="EA768" i="381"/>
  <c r="DZ768" i="381"/>
  <c r="DY768" i="381"/>
  <c r="DV768" i="381"/>
  <c r="DU768" i="381"/>
  <c r="DT768" i="381"/>
  <c r="DS768" i="381"/>
  <c r="DR768" i="381"/>
  <c r="DQ768" i="381"/>
  <c r="DA768" i="381"/>
  <c r="DB768" i="381" s="1"/>
  <c r="CP768" i="381"/>
  <c r="CO768" i="381"/>
  <c r="CN768" i="381"/>
  <c r="BT768" i="381"/>
  <c r="AU768" i="381"/>
  <c r="AT768" i="381"/>
  <c r="AN768" i="381"/>
  <c r="AM768" i="381"/>
  <c r="AL768" i="381"/>
  <c r="AK768" i="381"/>
  <c r="AJ768" i="381"/>
  <c r="AI768" i="381"/>
  <c r="AH768" i="381"/>
  <c r="AG768" i="381"/>
  <c r="AF768" i="381"/>
  <c r="AE768" i="381"/>
  <c r="AD768" i="381"/>
  <c r="AC768" i="381"/>
  <c r="G768" i="381"/>
  <c r="AR768" i="381" s="1"/>
  <c r="AV768" i="381" s="1"/>
  <c r="E768" i="381"/>
  <c r="C768" i="381"/>
  <c r="FV767" i="381"/>
  <c r="FU767" i="381"/>
  <c r="FT767" i="381"/>
  <c r="FS767" i="381"/>
  <c r="FR767" i="381"/>
  <c r="FQ767" i="381"/>
  <c r="EC767" i="381"/>
  <c r="ED767" i="381" s="1"/>
  <c r="EB767" i="381"/>
  <c r="EA767" i="381"/>
  <c r="DZ767" i="381"/>
  <c r="DY767" i="381"/>
  <c r="DV767" i="381"/>
  <c r="DU767" i="381"/>
  <c r="DT767" i="381"/>
  <c r="DS767" i="381"/>
  <c r="DR767" i="381"/>
  <c r="DQ767" i="381"/>
  <c r="DA767" i="381"/>
  <c r="DB767" i="381" s="1"/>
  <c r="CP767" i="381"/>
  <c r="CO767" i="381"/>
  <c r="CN767" i="381"/>
  <c r="BT767" i="381"/>
  <c r="AU767" i="381"/>
  <c r="AN767" i="381"/>
  <c r="AM767" i="381"/>
  <c r="AL767" i="381"/>
  <c r="AK767" i="381"/>
  <c r="AJ767" i="381"/>
  <c r="AI767" i="381"/>
  <c r="AH767" i="381"/>
  <c r="AG767" i="381"/>
  <c r="AF767" i="381"/>
  <c r="AE767" i="381"/>
  <c r="AD767" i="381"/>
  <c r="AC767" i="381"/>
  <c r="G767" i="381"/>
  <c r="AR767" i="381" s="1"/>
  <c r="EE767" i="381" s="1"/>
  <c r="EF767" i="381" s="1"/>
  <c r="C767" i="381"/>
  <c r="FV766" i="381"/>
  <c r="FU766" i="381"/>
  <c r="FT766" i="381"/>
  <c r="FS766" i="381"/>
  <c r="FR766" i="381"/>
  <c r="FQ766" i="381"/>
  <c r="EC766" i="381"/>
  <c r="EB766" i="381"/>
  <c r="EA766" i="381"/>
  <c r="DZ766" i="381"/>
  <c r="DY766" i="381"/>
  <c r="DV766" i="381"/>
  <c r="DU766" i="381"/>
  <c r="DT766" i="381"/>
  <c r="DS766" i="381"/>
  <c r="DR766" i="381"/>
  <c r="DQ766" i="381"/>
  <c r="DA766" i="381"/>
  <c r="DB766" i="381" s="1"/>
  <c r="CP766" i="381"/>
  <c r="CO766" i="381"/>
  <c r="CN766" i="381"/>
  <c r="BT766" i="381"/>
  <c r="AU766" i="381"/>
  <c r="AN766" i="381"/>
  <c r="AM766" i="381"/>
  <c r="AL766" i="381"/>
  <c r="AK766" i="381"/>
  <c r="AJ766" i="381"/>
  <c r="AI766" i="381"/>
  <c r="AH766" i="381"/>
  <c r="AG766" i="381"/>
  <c r="AF766" i="381"/>
  <c r="AE766" i="381"/>
  <c r="AD766" i="381"/>
  <c r="AC766" i="381"/>
  <c r="G766" i="381"/>
  <c r="AR766" i="381" s="1"/>
  <c r="AV766" i="381" s="1"/>
  <c r="C766" i="381"/>
  <c r="FV765" i="381"/>
  <c r="FU765" i="381"/>
  <c r="FT765" i="381"/>
  <c r="FS765" i="381"/>
  <c r="FR765" i="381"/>
  <c r="FQ765" i="381"/>
  <c r="EC765" i="381"/>
  <c r="ED765" i="381" s="1"/>
  <c r="EB765" i="381"/>
  <c r="EA765" i="381"/>
  <c r="DZ765" i="381"/>
  <c r="DY765" i="381"/>
  <c r="DV765" i="381"/>
  <c r="DU765" i="381"/>
  <c r="DT765" i="381"/>
  <c r="DS765" i="381"/>
  <c r="DR765" i="381"/>
  <c r="DQ765" i="381"/>
  <c r="DA765" i="381"/>
  <c r="DB765" i="381" s="1"/>
  <c r="CR765" i="381"/>
  <c r="CP765" i="381"/>
  <c r="CO765" i="381"/>
  <c r="CN765" i="381"/>
  <c r="BT765" i="381"/>
  <c r="AU765" i="381"/>
  <c r="AT765" i="381"/>
  <c r="AN765" i="381"/>
  <c r="AM765" i="381"/>
  <c r="AL765" i="381"/>
  <c r="AK765" i="381"/>
  <c r="AJ765" i="381"/>
  <c r="AI765" i="381"/>
  <c r="AH765" i="381"/>
  <c r="AG765" i="381"/>
  <c r="AF765" i="381"/>
  <c r="AE765" i="381"/>
  <c r="AD765" i="381"/>
  <c r="AC765" i="381"/>
  <c r="E765" i="381"/>
  <c r="FV764" i="381"/>
  <c r="FU764" i="381"/>
  <c r="FT764" i="381"/>
  <c r="FS764" i="381"/>
  <c r="FR764" i="381"/>
  <c r="FQ764" i="381"/>
  <c r="EE764" i="381"/>
  <c r="EF764" i="381" s="1"/>
  <c r="EC764" i="381"/>
  <c r="EB764" i="381"/>
  <c r="EA764" i="381"/>
  <c r="DZ764" i="381"/>
  <c r="DY764" i="381"/>
  <c r="DV764" i="381"/>
  <c r="DU764" i="381"/>
  <c r="DT764" i="381"/>
  <c r="DS764" i="381"/>
  <c r="DR764" i="381"/>
  <c r="DQ764" i="381"/>
  <c r="DA764" i="381"/>
  <c r="DB764" i="381" s="1"/>
  <c r="CR764" i="381"/>
  <c r="CP764" i="381"/>
  <c r="CO764" i="381"/>
  <c r="CN764" i="381"/>
  <c r="BT764" i="381"/>
  <c r="AV764" i="381"/>
  <c r="AU764" i="381"/>
  <c r="AT764" i="381"/>
  <c r="AN764" i="381"/>
  <c r="AM764" i="381"/>
  <c r="AL764" i="381"/>
  <c r="AK764" i="381"/>
  <c r="AJ764" i="381"/>
  <c r="AI764" i="381"/>
  <c r="AH764" i="381"/>
  <c r="AG764" i="381"/>
  <c r="AF764" i="381"/>
  <c r="AE764" i="381"/>
  <c r="AD764" i="381"/>
  <c r="AC764" i="381"/>
  <c r="EJ763" i="381"/>
  <c r="DE763" i="381"/>
  <c r="FQ763" i="381" s="1"/>
  <c r="FV763" i="381"/>
  <c r="FU763" i="381"/>
  <c r="FT763" i="381"/>
  <c r="FS763" i="381"/>
  <c r="FR763" i="381"/>
  <c r="FK763" i="381"/>
  <c r="EC763" i="381"/>
  <c r="ED763" i="381" s="1"/>
  <c r="EB763" i="381"/>
  <c r="EA763" i="381"/>
  <c r="DZ763" i="381"/>
  <c r="DY763" i="381"/>
  <c r="DV763" i="381"/>
  <c r="DU763" i="381"/>
  <c r="DT763" i="381"/>
  <c r="DS763" i="381"/>
  <c r="DR763" i="381"/>
  <c r="DQ763" i="381"/>
  <c r="DA763" i="381"/>
  <c r="DB763" i="381" s="1"/>
  <c r="CR763" i="381"/>
  <c r="CP763" i="381"/>
  <c r="CO763" i="381"/>
  <c r="CN763" i="381"/>
  <c r="BT763" i="381"/>
  <c r="AU763" i="381"/>
  <c r="AT763" i="381"/>
  <c r="AN763" i="381"/>
  <c r="AM763" i="381"/>
  <c r="AL763" i="381"/>
  <c r="AK763" i="381"/>
  <c r="AJ763" i="381"/>
  <c r="AI763" i="381"/>
  <c r="AH763" i="381"/>
  <c r="AG763" i="381"/>
  <c r="AF763" i="381"/>
  <c r="AE763" i="381"/>
  <c r="AD763" i="381"/>
  <c r="AC763" i="381"/>
  <c r="G763" i="381"/>
  <c r="AR763" i="381" s="1"/>
  <c r="E763" i="381"/>
  <c r="C763" i="381"/>
  <c r="FV762" i="381"/>
  <c r="FU762" i="381"/>
  <c r="FT762" i="381"/>
  <c r="FS762" i="381"/>
  <c r="FR762" i="381"/>
  <c r="FQ762" i="381"/>
  <c r="FK762" i="381"/>
  <c r="EC762" i="381"/>
  <c r="EB762" i="381"/>
  <c r="EA762" i="381"/>
  <c r="DZ762" i="381"/>
  <c r="DY762" i="381"/>
  <c r="DV762" i="381"/>
  <c r="DU762" i="381"/>
  <c r="DT762" i="381"/>
  <c r="DS762" i="381"/>
  <c r="DR762" i="381"/>
  <c r="DQ762" i="381"/>
  <c r="DA762" i="381"/>
  <c r="DB762" i="381" s="1"/>
  <c r="CR762" i="381"/>
  <c r="CP762" i="381"/>
  <c r="CO762" i="381"/>
  <c r="CN762" i="381"/>
  <c r="BT762" i="381"/>
  <c r="AU762" i="381"/>
  <c r="AT762" i="381"/>
  <c r="AN762" i="381"/>
  <c r="AM762" i="381"/>
  <c r="AL762" i="381"/>
  <c r="AK762" i="381"/>
  <c r="AJ762" i="381"/>
  <c r="AI762" i="381"/>
  <c r="AH762" i="381"/>
  <c r="AG762" i="381"/>
  <c r="AF762" i="381"/>
  <c r="AE762" i="381"/>
  <c r="AD762" i="381"/>
  <c r="AC762" i="381"/>
  <c r="G762" i="381"/>
  <c r="AR762" i="381" s="1"/>
  <c r="E762" i="381"/>
  <c r="C762" i="381"/>
  <c r="AP908" i="381" l="1"/>
  <c r="EE970" i="381"/>
  <c r="EF970" i="381" s="1"/>
  <c r="EG970" i="381"/>
  <c r="EG783" i="381"/>
  <c r="EG810" i="381"/>
  <c r="ED784" i="381"/>
  <c r="EG784" i="381"/>
  <c r="ED762" i="381"/>
  <c r="EG762" i="381"/>
  <c r="ED843" i="381"/>
  <c r="EG843" i="381"/>
  <c r="EG890" i="381"/>
  <c r="EE892" i="381"/>
  <c r="EF892" i="381" s="1"/>
  <c r="AR860" i="381"/>
  <c r="AV860" i="381" s="1"/>
  <c r="AR854" i="381"/>
  <c r="AV854" i="381" s="1"/>
  <c r="AR856" i="381"/>
  <c r="EE856" i="381" s="1"/>
  <c r="EF856" i="381" s="1"/>
  <c r="AR853" i="381"/>
  <c r="AV853" i="381" s="1"/>
  <c r="AP739" i="381"/>
  <c r="FJ739" i="381"/>
  <c r="R152" i="372" s="1"/>
  <c r="I739" i="381"/>
  <c r="R10" i="372" s="1"/>
  <c r="EJ848" i="381"/>
  <c r="T108" i="372" s="1"/>
  <c r="DF848" i="381"/>
  <c r="EK848" i="381"/>
  <c r="T109" i="372" s="1"/>
  <c r="S46" i="372"/>
  <c r="V97" i="372"/>
  <c r="Y46" i="372"/>
  <c r="Y42" i="372"/>
  <c r="X96" i="372"/>
  <c r="V40" i="372"/>
  <c r="V44" i="372"/>
  <c r="U44" i="372"/>
  <c r="W46" i="372"/>
  <c r="W97" i="372"/>
  <c r="Y97" i="372"/>
  <c r="X97" i="372"/>
  <c r="X105" i="372"/>
  <c r="EJ805" i="381"/>
  <c r="S108" i="372" s="1"/>
  <c r="EF977" i="381"/>
  <c r="V103" i="372" s="1"/>
  <c r="V104" i="372" s="1"/>
  <c r="V100" i="372" s="1"/>
  <c r="AV1051" i="381"/>
  <c r="W42" i="372" s="1"/>
  <c r="EG1051" i="381"/>
  <c r="W54" i="372" s="1"/>
  <c r="EE1137" i="381"/>
  <c r="Y105" i="372" s="1"/>
  <c r="FK805" i="381"/>
  <c r="S153" i="372" s="1"/>
  <c r="FI805" i="381"/>
  <c r="S151" i="372" s="1"/>
  <c r="EG977" i="381"/>
  <c r="V54" i="372" s="1"/>
  <c r="FG848" i="381"/>
  <c r="T149" i="372" s="1"/>
  <c r="DN848" i="381"/>
  <c r="T125" i="372" s="1"/>
  <c r="AR908" i="381"/>
  <c r="EF1061" i="381"/>
  <c r="EF1051" i="381" s="1"/>
  <c r="W103" i="372" s="1"/>
  <c r="W104" i="372" s="1"/>
  <c r="W100" i="372" s="1"/>
  <c r="EE1051" i="381"/>
  <c r="W105" i="372" s="1"/>
  <c r="BT806" i="381"/>
  <c r="DN908" i="381"/>
  <c r="U125" i="372" s="1"/>
  <c r="DL805" i="381"/>
  <c r="S123" i="372" s="1"/>
  <c r="AP805" i="381"/>
  <c r="FU863" i="381"/>
  <c r="DI848" i="381"/>
  <c r="EE977" i="381"/>
  <c r="V105" i="372" s="1"/>
  <c r="EF806" i="381"/>
  <c r="FQ815" i="381"/>
  <c r="DE805" i="381"/>
  <c r="EG852" i="381"/>
  <c r="G848" i="381"/>
  <c r="AP848" i="381"/>
  <c r="FJ805" i="381"/>
  <c r="S152" i="372" s="1"/>
  <c r="R151" i="372"/>
  <c r="FP845" i="381"/>
  <c r="FP805" i="381" s="1"/>
  <c r="S163" i="372" s="1"/>
  <c r="EG798" i="381"/>
  <c r="EG816" i="381"/>
  <c r="EG782" i="381"/>
  <c r="EE891" i="381"/>
  <c r="EF891" i="381" s="1"/>
  <c r="EG891" i="381"/>
  <c r="AV867" i="381"/>
  <c r="EE890" i="381"/>
  <c r="EF890" i="381" s="1"/>
  <c r="AV890" i="381"/>
  <c r="EG858" i="381"/>
  <c r="EG835" i="381"/>
  <c r="EG820" i="381"/>
  <c r="EE887" i="381"/>
  <c r="EF887" i="381" s="1"/>
  <c r="EG821" i="381"/>
  <c r="EG887" i="381"/>
  <c r="EE868" i="381"/>
  <c r="EF868" i="381" s="1"/>
  <c r="EG844" i="381"/>
  <c r="EG857" i="381"/>
  <c r="EE869" i="381"/>
  <c r="EF869" i="381" s="1"/>
  <c r="EG775" i="381"/>
  <c r="EG807" i="381"/>
  <c r="EG764" i="381"/>
  <c r="EG771" i="381"/>
  <c r="EG814" i="381"/>
  <c r="EG780" i="381"/>
  <c r="EE838" i="381"/>
  <c r="EF838" i="381" s="1"/>
  <c r="ED846" i="381"/>
  <c r="EE846" i="381"/>
  <c r="EF846" i="381" s="1"/>
  <c r="EG861" i="381"/>
  <c r="EE862" i="381"/>
  <c r="EF862" i="381" s="1"/>
  <c r="EG811" i="381"/>
  <c r="AT837" i="381"/>
  <c r="EG839" i="381"/>
  <c r="EA863" i="381"/>
  <c r="ED839" i="381"/>
  <c r="EG817" i="381"/>
  <c r="FR854" i="381"/>
  <c r="EE863" i="381"/>
  <c r="EF863" i="381" s="1"/>
  <c r="ED817" i="381"/>
  <c r="ED844" i="381"/>
  <c r="FQ854" i="381"/>
  <c r="EG806" i="381"/>
  <c r="EG812" i="381"/>
  <c r="EG854" i="381"/>
  <c r="EG885" i="381"/>
  <c r="EG813" i="381"/>
  <c r="EG836" i="381"/>
  <c r="EG884" i="381"/>
  <c r="EG872" i="381"/>
  <c r="AV872" i="381"/>
  <c r="EE872" i="381"/>
  <c r="EF872" i="381" s="1"/>
  <c r="AV869" i="381"/>
  <c r="EG869" i="381"/>
  <c r="ED869" i="381"/>
  <c r="EG868" i="381"/>
  <c r="AV868" i="381"/>
  <c r="ED868" i="381"/>
  <c r="EG867" i="381"/>
  <c r="ED867" i="381"/>
  <c r="EG866" i="381"/>
  <c r="EE866" i="381"/>
  <c r="EF866" i="381" s="1"/>
  <c r="EG865" i="381"/>
  <c r="EE865" i="381"/>
  <c r="EF865" i="381" s="1"/>
  <c r="EE864" i="381"/>
  <c r="EF864" i="381" s="1"/>
  <c r="EG864" i="381"/>
  <c r="EG863" i="381"/>
  <c r="AV862" i="381"/>
  <c r="EG862" i="381"/>
  <c r="EG860" i="381"/>
  <c r="ED860" i="381"/>
  <c r="EG859" i="381"/>
  <c r="ED858" i="381"/>
  <c r="ED857" i="381"/>
  <c r="EG855" i="381"/>
  <c r="ED855" i="381"/>
  <c r="ED854" i="381"/>
  <c r="ED852" i="381"/>
  <c r="EG851" i="381"/>
  <c r="AV767" i="381"/>
  <c r="ED845" i="381"/>
  <c r="EE844" i="381"/>
  <c r="EF844" i="381" s="1"/>
  <c r="EE843" i="381"/>
  <c r="EF843" i="381" s="1"/>
  <c r="AT842" i="381"/>
  <c r="EG842" i="381"/>
  <c r="EG841" i="381"/>
  <c r="AT841" i="381"/>
  <c r="EG840" i="381"/>
  <c r="AT840" i="381"/>
  <c r="EE837" i="381"/>
  <c r="EF837" i="381" s="1"/>
  <c r="ED836" i="381"/>
  <c r="EG837" i="381"/>
  <c r="ED838" i="381"/>
  <c r="ED835" i="381"/>
  <c r="EG824" i="381"/>
  <c r="ED824" i="381"/>
  <c r="EG823" i="381"/>
  <c r="ED823" i="381"/>
  <c r="EG822" i="381"/>
  <c r="ED822" i="381"/>
  <c r="EE821" i="381"/>
  <c r="EF821" i="381" s="1"/>
  <c r="EG819" i="381"/>
  <c r="ED819" i="381"/>
  <c r="EG818" i="381"/>
  <c r="ED816" i="381"/>
  <c r="ED818" i="381"/>
  <c r="EG815" i="381"/>
  <c r="ED815" i="381"/>
  <c r="ED814" i="381"/>
  <c r="ED812" i="381"/>
  <c r="ED811" i="381"/>
  <c r="ED810" i="381"/>
  <c r="ED806" i="381"/>
  <c r="AT781" i="381"/>
  <c r="EE781" i="381"/>
  <c r="EF781" i="381" s="1"/>
  <c r="AV770" i="381"/>
  <c r="EE770" i="381"/>
  <c r="EF770" i="381" s="1"/>
  <c r="EE768" i="381"/>
  <c r="EF768" i="381" s="1"/>
  <c r="EE766" i="381"/>
  <c r="EF766" i="381" s="1"/>
  <c r="EG766" i="381"/>
  <c r="EG774" i="381"/>
  <c r="EG788" i="381"/>
  <c r="EG770" i="381"/>
  <c r="AT801" i="381"/>
  <c r="EE801" i="381"/>
  <c r="EF801" i="381" s="1"/>
  <c r="EG800" i="381"/>
  <c r="EG799" i="381"/>
  <c r="AT799" i="381"/>
  <c r="ED798" i="381"/>
  <c r="EE800" i="381"/>
  <c r="EF800" i="381" s="1"/>
  <c r="EE789" i="381"/>
  <c r="EF789" i="381" s="1"/>
  <c r="EG789" i="381"/>
  <c r="EE790" i="381"/>
  <c r="EF790" i="381" s="1"/>
  <c r="ED788" i="381"/>
  <c r="AT787" i="381"/>
  <c r="EG786" i="381"/>
  <c r="AT786" i="381"/>
  <c r="AT785" i="381"/>
  <c r="EG785" i="381"/>
  <c r="EE785" i="381"/>
  <c r="EF785" i="381" s="1"/>
  <c r="EE784" i="381"/>
  <c r="EF784" i="381" s="1"/>
  <c r="ED783" i="381"/>
  <c r="EE783" i="381"/>
  <c r="EF783" i="381" s="1"/>
  <c r="ED782" i="381"/>
  <c r="ED781" i="381"/>
  <c r="ED780" i="381"/>
  <c r="EG777" i="381"/>
  <c r="ED777" i="381"/>
  <c r="EE776" i="381"/>
  <c r="EG776" i="381"/>
  <c r="AV776" i="381"/>
  <c r="EE771" i="381"/>
  <c r="EF771" i="381" s="1"/>
  <c r="AV771" i="381"/>
  <c r="ED771" i="381"/>
  <c r="ED770" i="381"/>
  <c r="EE769" i="381"/>
  <c r="EF769" i="381" s="1"/>
  <c r="EG769" i="381"/>
  <c r="EE765" i="381"/>
  <c r="EF765" i="381" s="1"/>
  <c r="EG765" i="381"/>
  <c r="EG768" i="381"/>
  <c r="ED764" i="381"/>
  <c r="EG767" i="381"/>
  <c r="ED766" i="381"/>
  <c r="ED768" i="381"/>
  <c r="AV763" i="381"/>
  <c r="EE762" i="381"/>
  <c r="EF762" i="381" s="1"/>
  <c r="AV762" i="381"/>
  <c r="EE860" i="381" l="1"/>
  <c r="EF860" i="381" s="1"/>
  <c r="EE854" i="381"/>
  <c r="EF854" i="381" s="1"/>
  <c r="EG856" i="381"/>
  <c r="EE853" i="381"/>
  <c r="EF853" i="381" s="1"/>
  <c r="EG853" i="381"/>
  <c r="AV856" i="381"/>
  <c r="AV852" i="381"/>
  <c r="R44" i="372"/>
  <c r="U46" i="372"/>
  <c r="S44" i="372"/>
  <c r="T44" i="372"/>
  <c r="EE852" i="381"/>
  <c r="EF852" i="381" s="1"/>
  <c r="AR848" i="381"/>
  <c r="EF776" i="381"/>
  <c r="FV761" i="381"/>
  <c r="FU761" i="381"/>
  <c r="FT761" i="381"/>
  <c r="FS761" i="381"/>
  <c r="FR761" i="381"/>
  <c r="FQ761" i="381"/>
  <c r="FK761" i="381"/>
  <c r="EC761" i="381"/>
  <c r="ED761" i="381" s="1"/>
  <c r="EB761" i="381"/>
  <c r="EA761" i="381"/>
  <c r="DZ761" i="381"/>
  <c r="DY761" i="381"/>
  <c r="DV761" i="381"/>
  <c r="DU761" i="381"/>
  <c r="DT761" i="381"/>
  <c r="DS761" i="381"/>
  <c r="DR761" i="381"/>
  <c r="DQ761" i="381"/>
  <c r="DA761" i="381"/>
  <c r="DB761" i="381" s="1"/>
  <c r="CR761" i="381"/>
  <c r="CP761" i="381"/>
  <c r="CO761" i="381"/>
  <c r="CN761" i="381"/>
  <c r="BT761" i="381"/>
  <c r="AU761" i="381"/>
  <c r="AT761" i="381"/>
  <c r="AN761" i="381"/>
  <c r="AM761" i="381"/>
  <c r="AL761" i="381"/>
  <c r="AK761" i="381"/>
  <c r="AJ761" i="381"/>
  <c r="AI761" i="381"/>
  <c r="AH761" i="381"/>
  <c r="AG761" i="381"/>
  <c r="AF761" i="381"/>
  <c r="AE761" i="381"/>
  <c r="AD761" i="381"/>
  <c r="AC761" i="381"/>
  <c r="G761" i="381"/>
  <c r="AR761" i="381" s="1"/>
  <c r="E761" i="381"/>
  <c r="C761" i="381"/>
  <c r="FV760" i="381"/>
  <c r="FU760" i="381"/>
  <c r="FT760" i="381"/>
  <c r="FS760" i="381"/>
  <c r="FR760" i="381"/>
  <c r="FQ760" i="381"/>
  <c r="FK760" i="381"/>
  <c r="EC760" i="381"/>
  <c r="EB760" i="381"/>
  <c r="EA760" i="381"/>
  <c r="DZ760" i="381"/>
  <c r="DY760" i="381"/>
  <c r="DV760" i="381"/>
  <c r="DU760" i="381"/>
  <c r="DT760" i="381"/>
  <c r="DS760" i="381"/>
  <c r="DR760" i="381"/>
  <c r="DQ760" i="381"/>
  <c r="DA760" i="381"/>
  <c r="DB760" i="381" s="1"/>
  <c r="CR760" i="381"/>
  <c r="CP760" i="381"/>
  <c r="CO760" i="381"/>
  <c r="CN760" i="381"/>
  <c r="BT760" i="381"/>
  <c r="AU760" i="381"/>
  <c r="AT760" i="381"/>
  <c r="AN760" i="381"/>
  <c r="AM760" i="381"/>
  <c r="AL760" i="381"/>
  <c r="AK760" i="381"/>
  <c r="AJ760" i="381"/>
  <c r="AI760" i="381"/>
  <c r="AH760" i="381"/>
  <c r="AG760" i="381"/>
  <c r="AF760" i="381"/>
  <c r="AE760" i="381"/>
  <c r="AD760" i="381"/>
  <c r="AC760" i="381"/>
  <c r="G760" i="381"/>
  <c r="AR760" i="381" s="1"/>
  <c r="E760" i="381"/>
  <c r="C760" i="381"/>
  <c r="CR759" i="381"/>
  <c r="FV759" i="381"/>
  <c r="FU759" i="381"/>
  <c r="FT759" i="381"/>
  <c r="FS759" i="381"/>
  <c r="FR759" i="381"/>
  <c r="FQ759" i="381"/>
  <c r="FK759" i="381"/>
  <c r="EC759" i="381"/>
  <c r="EB759" i="381"/>
  <c r="EA759" i="381"/>
  <c r="DZ759" i="381"/>
  <c r="DY759" i="381"/>
  <c r="DV759" i="381"/>
  <c r="DU759" i="381"/>
  <c r="DT759" i="381"/>
  <c r="DS759" i="381"/>
  <c r="DR759" i="381"/>
  <c r="DQ759" i="381"/>
  <c r="DA759" i="381"/>
  <c r="DB759" i="381" s="1"/>
  <c r="CP759" i="381"/>
  <c r="CO759" i="381"/>
  <c r="CN759" i="381"/>
  <c r="BT759" i="381"/>
  <c r="AU759" i="381"/>
  <c r="AT759" i="381"/>
  <c r="AN759" i="381"/>
  <c r="AM759" i="381"/>
  <c r="AL759" i="381"/>
  <c r="AK759" i="381"/>
  <c r="AJ759" i="381"/>
  <c r="AI759" i="381"/>
  <c r="AH759" i="381"/>
  <c r="AG759" i="381"/>
  <c r="AF759" i="381"/>
  <c r="AE759" i="381"/>
  <c r="AD759" i="381"/>
  <c r="AC759" i="381"/>
  <c r="G759" i="381"/>
  <c r="AR759" i="381" s="1"/>
  <c r="AV759" i="381" s="1"/>
  <c r="E759" i="381"/>
  <c r="C759" i="381"/>
  <c r="FK758" i="381"/>
  <c r="CR758" i="381"/>
  <c r="CR757" i="381"/>
  <c r="CR756" i="381"/>
  <c r="FV758" i="381"/>
  <c r="FU758" i="381"/>
  <c r="FT758" i="381"/>
  <c r="FS758" i="381"/>
  <c r="FR758" i="381"/>
  <c r="FQ758" i="381"/>
  <c r="EC758" i="381"/>
  <c r="EB758" i="381"/>
  <c r="EA758" i="381"/>
  <c r="DZ758" i="381"/>
  <c r="DY758" i="381"/>
  <c r="DV758" i="381"/>
  <c r="DU758" i="381"/>
  <c r="DT758" i="381"/>
  <c r="DS758" i="381"/>
  <c r="DR758" i="381"/>
  <c r="DQ758" i="381"/>
  <c r="DA758" i="381"/>
  <c r="DB758" i="381" s="1"/>
  <c r="CP758" i="381"/>
  <c r="CO758" i="381"/>
  <c r="CN758" i="381"/>
  <c r="BT758" i="381"/>
  <c r="AU758" i="381"/>
  <c r="AT758" i="381"/>
  <c r="AN758" i="381"/>
  <c r="AM758" i="381"/>
  <c r="AL758" i="381"/>
  <c r="AK758" i="381"/>
  <c r="AJ758" i="381"/>
  <c r="AI758" i="381"/>
  <c r="AH758" i="381"/>
  <c r="AG758" i="381"/>
  <c r="AF758" i="381"/>
  <c r="AE758" i="381"/>
  <c r="AD758" i="381"/>
  <c r="AC758" i="381"/>
  <c r="G758" i="381"/>
  <c r="AR758" i="381" s="1"/>
  <c r="E758" i="381"/>
  <c r="C758" i="381"/>
  <c r="EJ757" i="381"/>
  <c r="FV757" i="381"/>
  <c r="FU757" i="381"/>
  <c r="FT757" i="381"/>
  <c r="FS757" i="381"/>
  <c r="FR757" i="381"/>
  <c r="EC757" i="381"/>
  <c r="ED757" i="381" s="1"/>
  <c r="EB757" i="381"/>
  <c r="EA757" i="381"/>
  <c r="DZ757" i="381"/>
  <c r="DY757" i="381"/>
  <c r="DV757" i="381"/>
  <c r="DU757" i="381"/>
  <c r="DT757" i="381"/>
  <c r="DS757" i="381"/>
  <c r="DR757" i="381"/>
  <c r="DQ757" i="381"/>
  <c r="FQ757" i="381"/>
  <c r="DA757" i="381"/>
  <c r="DB757" i="381" s="1"/>
  <c r="CP757" i="381"/>
  <c r="CO757" i="381"/>
  <c r="CN757" i="381"/>
  <c r="BT757" i="381"/>
  <c r="AV757" i="381"/>
  <c r="AU757" i="381"/>
  <c r="AT757" i="381"/>
  <c r="AN757" i="381"/>
  <c r="AM757" i="381"/>
  <c r="AL757" i="381"/>
  <c r="AK757" i="381"/>
  <c r="AJ757" i="381"/>
  <c r="AI757" i="381"/>
  <c r="AH757" i="381"/>
  <c r="AG757" i="381"/>
  <c r="AF757" i="381"/>
  <c r="AE757" i="381"/>
  <c r="AD757" i="381"/>
  <c r="AC757" i="381"/>
  <c r="G757" i="381"/>
  <c r="DN757" i="381" s="1"/>
  <c r="E757" i="381"/>
  <c r="C757" i="381"/>
  <c r="EJ756" i="381"/>
  <c r="DE756" i="381"/>
  <c r="FQ756" i="381" s="1"/>
  <c r="FV756" i="381"/>
  <c r="FU756" i="381"/>
  <c r="FT756" i="381"/>
  <c r="FS756" i="381"/>
  <c r="FR756" i="381"/>
  <c r="EC756" i="381"/>
  <c r="EB756" i="381"/>
  <c r="EA756" i="381"/>
  <c r="DZ756" i="381"/>
  <c r="DY756" i="381"/>
  <c r="DV756" i="381"/>
  <c r="DU756" i="381"/>
  <c r="DT756" i="381"/>
  <c r="DS756" i="381"/>
  <c r="DR756" i="381"/>
  <c r="DQ756" i="381"/>
  <c r="DA756" i="381"/>
  <c r="DB756" i="381" s="1"/>
  <c r="CP756" i="381"/>
  <c r="CO756" i="381"/>
  <c r="CN756" i="381"/>
  <c r="BT756" i="381"/>
  <c r="AV756" i="381"/>
  <c r="AU756" i="381"/>
  <c r="AT756" i="381"/>
  <c r="AN756" i="381"/>
  <c r="AM756" i="381"/>
  <c r="AL756" i="381"/>
  <c r="AK756" i="381"/>
  <c r="AJ756" i="381"/>
  <c r="AI756" i="381"/>
  <c r="AH756" i="381"/>
  <c r="AG756" i="381"/>
  <c r="AF756" i="381"/>
  <c r="AE756" i="381"/>
  <c r="AD756" i="381"/>
  <c r="AC756" i="381"/>
  <c r="G756" i="381"/>
  <c r="DN756" i="381" s="1"/>
  <c r="EE756" i="381" s="1"/>
  <c r="EF756" i="381" s="1"/>
  <c r="E756" i="381"/>
  <c r="C756" i="381"/>
  <c r="CR755" i="381"/>
  <c r="CR754" i="381"/>
  <c r="CR753" i="381"/>
  <c r="C751" i="381"/>
  <c r="FV755" i="381"/>
  <c r="FU755" i="381"/>
  <c r="FT755" i="381"/>
  <c r="FS755" i="381"/>
  <c r="FR755" i="381"/>
  <c r="FQ755" i="381"/>
  <c r="EC755" i="381"/>
  <c r="ED755" i="381" s="1"/>
  <c r="EB755" i="381"/>
  <c r="EA755" i="381"/>
  <c r="DZ755" i="381"/>
  <c r="DY755" i="381"/>
  <c r="DV755" i="381"/>
  <c r="DU755" i="381"/>
  <c r="DT755" i="381"/>
  <c r="DS755" i="381"/>
  <c r="DR755" i="381"/>
  <c r="DQ755" i="381"/>
  <c r="DA755" i="381"/>
  <c r="DB755" i="381" s="1"/>
  <c r="CP755" i="381"/>
  <c r="CO755" i="381"/>
  <c r="CN755" i="381"/>
  <c r="BT755" i="381"/>
  <c r="AV755" i="381"/>
  <c r="AU755" i="381"/>
  <c r="AT755" i="381"/>
  <c r="AN755" i="381"/>
  <c r="AM755" i="381"/>
  <c r="AL755" i="381"/>
  <c r="AK755" i="381"/>
  <c r="AJ755" i="381"/>
  <c r="AI755" i="381"/>
  <c r="AH755" i="381"/>
  <c r="AG755" i="381"/>
  <c r="AF755" i="381"/>
  <c r="AE755" i="381"/>
  <c r="AD755" i="381"/>
  <c r="AC755" i="381"/>
  <c r="G755" i="381"/>
  <c r="DN755" i="381" s="1"/>
  <c r="E755" i="381"/>
  <c r="C755" i="381"/>
  <c r="FV754" i="381"/>
  <c r="FU754" i="381"/>
  <c r="FT754" i="381"/>
  <c r="FS754" i="381"/>
  <c r="FR754" i="381"/>
  <c r="FQ754" i="381"/>
  <c r="EC754" i="381"/>
  <c r="EB754" i="381"/>
  <c r="EA754" i="381"/>
  <c r="DZ754" i="381"/>
  <c r="DY754" i="381"/>
  <c r="DV754" i="381"/>
  <c r="DU754" i="381"/>
  <c r="DT754" i="381"/>
  <c r="DS754" i="381"/>
  <c r="DR754" i="381"/>
  <c r="DQ754" i="381"/>
  <c r="DA754" i="381"/>
  <c r="DB754" i="381" s="1"/>
  <c r="CP754" i="381"/>
  <c r="CO754" i="381"/>
  <c r="CN754" i="381"/>
  <c r="BT754" i="381"/>
  <c r="AV754" i="381"/>
  <c r="AU754" i="381"/>
  <c r="AN754" i="381"/>
  <c r="AM754" i="381"/>
  <c r="AL754" i="381"/>
  <c r="AK754" i="381"/>
  <c r="AJ754" i="381"/>
  <c r="AI754" i="381"/>
  <c r="AH754" i="381"/>
  <c r="AG754" i="381"/>
  <c r="AF754" i="381"/>
  <c r="AE754" i="381"/>
  <c r="AD754" i="381"/>
  <c r="AC754" i="381"/>
  <c r="G754" i="381"/>
  <c r="DN754" i="381" s="1"/>
  <c r="EE754" i="381" s="1"/>
  <c r="EF754" i="381" s="1"/>
  <c r="C754" i="381"/>
  <c r="FV753" i="381"/>
  <c r="FU753" i="381"/>
  <c r="FT753" i="381"/>
  <c r="FS753" i="381"/>
  <c r="FR753" i="381"/>
  <c r="FQ753" i="381"/>
  <c r="EC753" i="381"/>
  <c r="EB753" i="381"/>
  <c r="EA753" i="381"/>
  <c r="DZ753" i="381"/>
  <c r="DY753" i="381"/>
  <c r="DV753" i="381"/>
  <c r="DU753" i="381"/>
  <c r="DT753" i="381"/>
  <c r="DS753" i="381"/>
  <c r="DR753" i="381"/>
  <c r="DQ753" i="381"/>
  <c r="DA753" i="381"/>
  <c r="DB753" i="381" s="1"/>
  <c r="CP753" i="381"/>
  <c r="CO753" i="381"/>
  <c r="CN753" i="381"/>
  <c r="BT753" i="381"/>
  <c r="AV753" i="381"/>
  <c r="AU753" i="381"/>
  <c r="AN753" i="381"/>
  <c r="AM753" i="381"/>
  <c r="AL753" i="381"/>
  <c r="AK753" i="381"/>
  <c r="AJ753" i="381"/>
  <c r="AI753" i="381"/>
  <c r="AH753" i="381"/>
  <c r="AG753" i="381"/>
  <c r="AF753" i="381"/>
  <c r="AE753" i="381"/>
  <c r="AD753" i="381"/>
  <c r="AC753" i="381"/>
  <c r="G753" i="381"/>
  <c r="DN753" i="381" s="1"/>
  <c r="EE753" i="381" s="1"/>
  <c r="EF753" i="381" s="1"/>
  <c r="C753" i="381"/>
  <c r="FV752" i="381"/>
  <c r="FU752" i="381"/>
  <c r="FT752" i="381"/>
  <c r="FS752" i="381"/>
  <c r="FR752" i="381"/>
  <c r="FQ752" i="381"/>
  <c r="EE752" i="381"/>
  <c r="EF752" i="381" s="1"/>
  <c r="EC752" i="381"/>
  <c r="ED752" i="381" s="1"/>
  <c r="EB752" i="381"/>
  <c r="EA752" i="381"/>
  <c r="DZ752" i="381"/>
  <c r="DY752" i="381"/>
  <c r="DV752" i="381"/>
  <c r="DU752" i="381"/>
  <c r="DT752" i="381"/>
  <c r="DS752" i="381"/>
  <c r="DR752" i="381"/>
  <c r="DQ752" i="381"/>
  <c r="DA752" i="381"/>
  <c r="DB752" i="381" s="1"/>
  <c r="CR752" i="381"/>
  <c r="CP752" i="381"/>
  <c r="CO752" i="381"/>
  <c r="CN752" i="381"/>
  <c r="BT752" i="381"/>
  <c r="AV752" i="381"/>
  <c r="AU752" i="381"/>
  <c r="AT752" i="381"/>
  <c r="AN752" i="381"/>
  <c r="AM752" i="381"/>
  <c r="AL752" i="381"/>
  <c r="AK752" i="381"/>
  <c r="AJ752" i="381"/>
  <c r="AI752" i="381"/>
  <c r="AH752" i="381"/>
  <c r="AG752" i="381"/>
  <c r="AF752" i="381"/>
  <c r="AE752" i="381"/>
  <c r="AD752" i="381"/>
  <c r="AC752" i="381"/>
  <c r="E752" i="381"/>
  <c r="FV751" i="381"/>
  <c r="FU751" i="381"/>
  <c r="FT751" i="381"/>
  <c r="FS751" i="381"/>
  <c r="FR751" i="381"/>
  <c r="FQ751" i="381"/>
  <c r="EE751" i="381"/>
  <c r="EF751" i="381" s="1"/>
  <c r="EC751" i="381"/>
  <c r="ED751" i="381" s="1"/>
  <c r="EB751" i="381"/>
  <c r="EA751" i="381"/>
  <c r="DZ751" i="381"/>
  <c r="DY751" i="381"/>
  <c r="DV751" i="381"/>
  <c r="DU751" i="381"/>
  <c r="DT751" i="381"/>
  <c r="DS751" i="381"/>
  <c r="DR751" i="381"/>
  <c r="DQ751" i="381"/>
  <c r="DA751" i="381"/>
  <c r="DB751" i="381" s="1"/>
  <c r="CR751" i="381"/>
  <c r="CP751" i="381"/>
  <c r="CO751" i="381"/>
  <c r="CN751" i="381"/>
  <c r="BT751" i="381"/>
  <c r="AV751" i="381"/>
  <c r="AU751" i="381"/>
  <c r="AT751" i="381"/>
  <c r="AN751" i="381"/>
  <c r="AM751" i="381"/>
  <c r="AL751" i="381"/>
  <c r="AK751" i="381"/>
  <c r="AJ751" i="381"/>
  <c r="AI751" i="381"/>
  <c r="AH751" i="381"/>
  <c r="AG751" i="381"/>
  <c r="AF751" i="381"/>
  <c r="AE751" i="381"/>
  <c r="AD751" i="381"/>
  <c r="AC751" i="381"/>
  <c r="FV750" i="381"/>
  <c r="FU750" i="381"/>
  <c r="FT750" i="381"/>
  <c r="FS750" i="381"/>
  <c r="EC750" i="381"/>
  <c r="ED750" i="381" s="1"/>
  <c r="EB750" i="381"/>
  <c r="EA750" i="381"/>
  <c r="DZ750" i="381"/>
  <c r="DY750" i="381"/>
  <c r="DV750" i="381"/>
  <c r="DU750" i="381"/>
  <c r="DT750" i="381"/>
  <c r="DS750" i="381"/>
  <c r="DR750" i="381"/>
  <c r="DQ750" i="381"/>
  <c r="FR750" i="381"/>
  <c r="FQ750" i="381"/>
  <c r="DA750" i="381"/>
  <c r="DB750" i="381" s="1"/>
  <c r="CR750" i="381"/>
  <c r="CP750" i="381"/>
  <c r="CO750" i="381"/>
  <c r="CN750" i="381"/>
  <c r="BT750" i="381"/>
  <c r="AV750" i="381"/>
  <c r="AU750" i="381"/>
  <c r="AT750" i="381"/>
  <c r="AN750" i="381"/>
  <c r="AM750" i="381"/>
  <c r="AL750" i="381"/>
  <c r="AK750" i="381"/>
  <c r="AJ750" i="381"/>
  <c r="AI750" i="381"/>
  <c r="AH750" i="381"/>
  <c r="AG750" i="381"/>
  <c r="AF750" i="381"/>
  <c r="AE750" i="381"/>
  <c r="AD750" i="381"/>
  <c r="AC750" i="381"/>
  <c r="G750" i="381"/>
  <c r="DN750" i="381" s="1"/>
  <c r="E750" i="381"/>
  <c r="G749" i="381"/>
  <c r="DN749" i="381" s="1"/>
  <c r="EE749" i="381" s="1"/>
  <c r="EF749" i="381" s="1"/>
  <c r="FV749" i="381"/>
  <c r="FU749" i="381"/>
  <c r="FT749" i="381"/>
  <c r="FS749" i="381"/>
  <c r="EK749" i="381"/>
  <c r="EJ749" i="381"/>
  <c r="EC749" i="381"/>
  <c r="ED749" i="381" s="1"/>
  <c r="EB749" i="381"/>
  <c r="EA749" i="381"/>
  <c r="DZ749" i="381"/>
  <c r="DY749" i="381"/>
  <c r="DV749" i="381"/>
  <c r="DU749" i="381"/>
  <c r="DT749" i="381"/>
  <c r="DS749" i="381"/>
  <c r="DR749" i="381"/>
  <c r="DQ749" i="381"/>
  <c r="DF749" i="381"/>
  <c r="FR749" i="381" s="1"/>
  <c r="DE749" i="381"/>
  <c r="FQ749" i="381" s="1"/>
  <c r="DA749" i="381"/>
  <c r="DB749" i="381" s="1"/>
  <c r="CR749" i="381"/>
  <c r="CP749" i="381"/>
  <c r="CO749" i="381"/>
  <c r="CN749" i="381"/>
  <c r="BT749" i="381"/>
  <c r="AV749" i="381"/>
  <c r="AU749" i="381"/>
  <c r="AT749" i="381"/>
  <c r="AN749" i="381"/>
  <c r="AM749" i="381"/>
  <c r="AL749" i="381"/>
  <c r="AK749" i="381"/>
  <c r="AJ749" i="381"/>
  <c r="AI749" i="381"/>
  <c r="AH749" i="381"/>
  <c r="AG749" i="381"/>
  <c r="AF749" i="381"/>
  <c r="AE749" i="381"/>
  <c r="AD749" i="381"/>
  <c r="AC749" i="381"/>
  <c r="E749" i="381"/>
  <c r="EK748" i="381"/>
  <c r="EJ748" i="381"/>
  <c r="DN747" i="381"/>
  <c r="EE747" i="381" s="1"/>
  <c r="EF747" i="381" s="1"/>
  <c r="DF748" i="381"/>
  <c r="DE748" i="381"/>
  <c r="FQ748" i="381" s="1"/>
  <c r="CR748" i="381"/>
  <c r="FV748" i="381"/>
  <c r="FU748" i="381"/>
  <c r="FT748" i="381"/>
  <c r="FS748" i="381"/>
  <c r="EC748" i="381"/>
  <c r="ED748" i="381" s="1"/>
  <c r="EB748" i="381"/>
  <c r="EA748" i="381"/>
  <c r="DZ748" i="381"/>
  <c r="DY748" i="381"/>
  <c r="DV748" i="381"/>
  <c r="DU748" i="381"/>
  <c r="DT748" i="381"/>
  <c r="DS748" i="381"/>
  <c r="DR748" i="381"/>
  <c r="DQ748" i="381"/>
  <c r="DA748" i="381"/>
  <c r="DB748" i="381" s="1"/>
  <c r="CP748" i="381"/>
  <c r="CO748" i="381"/>
  <c r="CN748" i="381"/>
  <c r="BT748" i="381"/>
  <c r="AV748" i="381"/>
  <c r="AU748" i="381"/>
  <c r="AT748" i="381"/>
  <c r="AN748" i="381"/>
  <c r="AM748" i="381"/>
  <c r="AL748" i="381"/>
  <c r="AK748" i="381"/>
  <c r="AJ748" i="381"/>
  <c r="AI748" i="381"/>
  <c r="AH748" i="381"/>
  <c r="AG748" i="381"/>
  <c r="AF748" i="381"/>
  <c r="AE748" i="381"/>
  <c r="AD748" i="381"/>
  <c r="AC748" i="381"/>
  <c r="DN748" i="381"/>
  <c r="E748" i="381"/>
  <c r="C746" i="381"/>
  <c r="CR746" i="381"/>
  <c r="CR745" i="381"/>
  <c r="CR744" i="381"/>
  <c r="CR743" i="381"/>
  <c r="CR742" i="381"/>
  <c r="FV747" i="381"/>
  <c r="FU747" i="381"/>
  <c r="FT747" i="381"/>
  <c r="FS747" i="381"/>
  <c r="FR747" i="381"/>
  <c r="EC747" i="381"/>
  <c r="EB747" i="381"/>
  <c r="EA747" i="381"/>
  <c r="DZ747" i="381"/>
  <c r="DY747" i="381"/>
  <c r="DV747" i="381"/>
  <c r="DU747" i="381"/>
  <c r="DT747" i="381"/>
  <c r="DS747" i="381"/>
  <c r="DR747" i="381"/>
  <c r="DQ747" i="381"/>
  <c r="FQ747" i="381"/>
  <c r="DA747" i="381"/>
  <c r="DB747" i="381" s="1"/>
  <c r="CR747" i="381"/>
  <c r="CP747" i="381"/>
  <c r="CO747" i="381"/>
  <c r="CN747" i="381"/>
  <c r="BT747" i="381"/>
  <c r="AV747" i="381"/>
  <c r="AU747" i="381"/>
  <c r="AT747" i="381"/>
  <c r="AN747" i="381"/>
  <c r="AM747" i="381"/>
  <c r="AL747" i="381"/>
  <c r="AK747" i="381"/>
  <c r="AJ747" i="381"/>
  <c r="AI747" i="381"/>
  <c r="AH747" i="381"/>
  <c r="AG747" i="381"/>
  <c r="AF747" i="381"/>
  <c r="AE747" i="381"/>
  <c r="AD747" i="381"/>
  <c r="AC747" i="381"/>
  <c r="DE746" i="381"/>
  <c r="FQ746" i="381" s="1"/>
  <c r="FV746" i="381"/>
  <c r="FU746" i="381"/>
  <c r="FT746" i="381"/>
  <c r="FS746" i="381"/>
  <c r="FR746" i="381"/>
  <c r="EJ746" i="381"/>
  <c r="EC746" i="381"/>
  <c r="ED746" i="381" s="1"/>
  <c r="EB746" i="381"/>
  <c r="EA746" i="381"/>
  <c r="DZ746" i="381"/>
  <c r="DY746" i="381"/>
  <c r="DV746" i="381"/>
  <c r="DU746" i="381"/>
  <c r="DT746" i="381"/>
  <c r="DS746" i="381"/>
  <c r="DR746" i="381"/>
  <c r="DQ746" i="381"/>
  <c r="DA746" i="381"/>
  <c r="DB746" i="381" s="1"/>
  <c r="CP746" i="381"/>
  <c r="CO746" i="381"/>
  <c r="CN746" i="381"/>
  <c r="BT746" i="381"/>
  <c r="AV746" i="381"/>
  <c r="AU746" i="381"/>
  <c r="AT746" i="381"/>
  <c r="AN746" i="381"/>
  <c r="AM746" i="381"/>
  <c r="AL746" i="381"/>
  <c r="AK746" i="381"/>
  <c r="AJ746" i="381"/>
  <c r="AI746" i="381"/>
  <c r="AH746" i="381"/>
  <c r="AG746" i="381"/>
  <c r="AF746" i="381"/>
  <c r="AE746" i="381"/>
  <c r="AD746" i="381"/>
  <c r="AC746" i="381"/>
  <c r="G746" i="381"/>
  <c r="DN746" i="381" s="1"/>
  <c r="EE746" i="381" s="1"/>
  <c r="EF746" i="381" s="1"/>
  <c r="E746" i="381"/>
  <c r="EJ745" i="381"/>
  <c r="DE745" i="381"/>
  <c r="G745" i="381"/>
  <c r="E745" i="381"/>
  <c r="G744" i="381"/>
  <c r="FV743" i="381"/>
  <c r="FU743" i="381"/>
  <c r="FT743" i="381"/>
  <c r="FS743" i="381"/>
  <c r="FR743" i="381"/>
  <c r="FQ743" i="381"/>
  <c r="EC743" i="381"/>
  <c r="EB743" i="381"/>
  <c r="EA743" i="381"/>
  <c r="DZ743" i="381"/>
  <c r="DY743" i="381"/>
  <c r="DV743" i="381"/>
  <c r="DU743" i="381"/>
  <c r="DT743" i="381"/>
  <c r="DS743" i="381"/>
  <c r="DR743" i="381"/>
  <c r="DQ743" i="381"/>
  <c r="DA743" i="381"/>
  <c r="DB743" i="381" s="1"/>
  <c r="CP743" i="381"/>
  <c r="CO743" i="381"/>
  <c r="CN743" i="381"/>
  <c r="BT743" i="381"/>
  <c r="AU743" i="381"/>
  <c r="AN743" i="381"/>
  <c r="AM743" i="381"/>
  <c r="AL743" i="381"/>
  <c r="AK743" i="381"/>
  <c r="AJ743" i="381"/>
  <c r="AI743" i="381"/>
  <c r="AH743" i="381"/>
  <c r="AG743" i="381"/>
  <c r="AF743" i="381"/>
  <c r="AE743" i="381"/>
  <c r="AD743" i="381"/>
  <c r="AC743" i="381"/>
  <c r="G743" i="381"/>
  <c r="DN743" i="381" s="1"/>
  <c r="C743" i="381"/>
  <c r="FV742" i="381"/>
  <c r="FU742" i="381"/>
  <c r="FT742" i="381"/>
  <c r="FS742" i="381"/>
  <c r="FR742" i="381"/>
  <c r="FQ742" i="381"/>
  <c r="EC742" i="381"/>
  <c r="ED742" i="381" s="1"/>
  <c r="EB742" i="381"/>
  <c r="EA742" i="381"/>
  <c r="DZ742" i="381"/>
  <c r="DY742" i="381"/>
  <c r="DV742" i="381"/>
  <c r="DU742" i="381"/>
  <c r="DT742" i="381"/>
  <c r="DS742" i="381"/>
  <c r="DR742" i="381"/>
  <c r="DQ742" i="381"/>
  <c r="DA742" i="381"/>
  <c r="DB742" i="381" s="1"/>
  <c r="CP742" i="381"/>
  <c r="CO742" i="381"/>
  <c r="CN742" i="381"/>
  <c r="BT742" i="381"/>
  <c r="AU742" i="381"/>
  <c r="AN742" i="381"/>
  <c r="AM742" i="381"/>
  <c r="AL742" i="381"/>
  <c r="AK742" i="381"/>
  <c r="AJ742" i="381"/>
  <c r="AI742" i="381"/>
  <c r="AH742" i="381"/>
  <c r="AG742" i="381"/>
  <c r="AF742" i="381"/>
  <c r="AE742" i="381"/>
  <c r="AD742" i="381"/>
  <c r="AC742" i="381"/>
  <c r="G742" i="381"/>
  <c r="C742" i="381"/>
  <c r="FV741" i="381"/>
  <c r="FU741" i="381"/>
  <c r="FT741" i="381"/>
  <c r="FS741" i="381"/>
  <c r="FR741" i="381"/>
  <c r="FQ741" i="381"/>
  <c r="EC741" i="381"/>
  <c r="ED741" i="381" s="1"/>
  <c r="EB741" i="381"/>
  <c r="EA741" i="381"/>
  <c r="DZ741" i="381"/>
  <c r="DY741" i="381"/>
  <c r="DV741" i="381"/>
  <c r="DU741" i="381"/>
  <c r="DT741" i="381"/>
  <c r="DS741" i="381"/>
  <c r="DR741" i="381"/>
  <c r="DQ741" i="381"/>
  <c r="DA741" i="381"/>
  <c r="DB741" i="381" s="1"/>
  <c r="CR741" i="381"/>
  <c r="CP741" i="381"/>
  <c r="CO741" i="381"/>
  <c r="CN741" i="381"/>
  <c r="BT741" i="381"/>
  <c r="AU741" i="381"/>
  <c r="AT741" i="381"/>
  <c r="AV741" i="381"/>
  <c r="AN741" i="381"/>
  <c r="AM741" i="381"/>
  <c r="AL741" i="381"/>
  <c r="AK741" i="381"/>
  <c r="AJ741" i="381"/>
  <c r="AI741" i="381"/>
  <c r="AH741" i="381"/>
  <c r="AG741" i="381"/>
  <c r="AF741" i="381"/>
  <c r="AE741" i="381"/>
  <c r="AD741" i="381"/>
  <c r="AC741" i="381"/>
  <c r="E741" i="381"/>
  <c r="FV740" i="381"/>
  <c r="FU740" i="381"/>
  <c r="FT740" i="381"/>
  <c r="FS740" i="381"/>
  <c r="FR740" i="381"/>
  <c r="FQ740" i="381"/>
  <c r="EE740" i="381"/>
  <c r="EC740" i="381"/>
  <c r="EB740" i="381"/>
  <c r="EA740" i="381"/>
  <c r="DZ740" i="381"/>
  <c r="DY740" i="381"/>
  <c r="DV740" i="381"/>
  <c r="DU740" i="381"/>
  <c r="DT740" i="381"/>
  <c r="DS740" i="381"/>
  <c r="DR740" i="381"/>
  <c r="DQ740" i="381"/>
  <c r="DA740" i="381"/>
  <c r="DB740" i="381" s="1"/>
  <c r="CR740" i="381"/>
  <c r="CP740" i="381"/>
  <c r="CO740" i="381"/>
  <c r="CN740" i="381"/>
  <c r="AV740" i="381"/>
  <c r="AU740" i="381"/>
  <c r="AT740" i="381"/>
  <c r="AN740" i="381"/>
  <c r="AM740" i="381"/>
  <c r="AL740" i="381"/>
  <c r="AK740" i="381"/>
  <c r="AJ740" i="381"/>
  <c r="AI740" i="381"/>
  <c r="AH740" i="381"/>
  <c r="AG740" i="381"/>
  <c r="AF740" i="381"/>
  <c r="AE740" i="381"/>
  <c r="AD740" i="381"/>
  <c r="AC740" i="381"/>
  <c r="FV737" i="381"/>
  <c r="FU737" i="381"/>
  <c r="FT737" i="381"/>
  <c r="FS737" i="381"/>
  <c r="FR737" i="381"/>
  <c r="FQ737" i="381"/>
  <c r="FJ737" i="381"/>
  <c r="EC737" i="381"/>
  <c r="ED737" i="381" s="1"/>
  <c r="EB737" i="381"/>
  <c r="EA737" i="381"/>
  <c r="DZ737" i="381"/>
  <c r="DY737" i="381"/>
  <c r="DV737" i="381"/>
  <c r="DU737" i="381"/>
  <c r="DT737" i="381"/>
  <c r="DS737" i="381"/>
  <c r="DR737" i="381"/>
  <c r="DQ737" i="381"/>
  <c r="DA737" i="381"/>
  <c r="DB737" i="381" s="1"/>
  <c r="CR737" i="381"/>
  <c r="CP737" i="381"/>
  <c r="CO737" i="381"/>
  <c r="CN737" i="381"/>
  <c r="BT737" i="381"/>
  <c r="AV737" i="381"/>
  <c r="AU737" i="381"/>
  <c r="AN737" i="381"/>
  <c r="AM737" i="381"/>
  <c r="AL737" i="381"/>
  <c r="AK737" i="381"/>
  <c r="AJ737" i="381"/>
  <c r="AI737" i="381"/>
  <c r="AH737" i="381"/>
  <c r="AG737" i="381"/>
  <c r="AF737" i="381"/>
  <c r="AE737" i="381"/>
  <c r="AD737" i="381"/>
  <c r="AC737" i="381"/>
  <c r="G737" i="381"/>
  <c r="AP737" i="381" s="1"/>
  <c r="CR735" i="381"/>
  <c r="FV736" i="381"/>
  <c r="FU736" i="381"/>
  <c r="FT736" i="381"/>
  <c r="FS736" i="381"/>
  <c r="FR736" i="381"/>
  <c r="FQ736" i="381"/>
  <c r="FJ736" i="381"/>
  <c r="EC736" i="381"/>
  <c r="EB736" i="381"/>
  <c r="EA736" i="381"/>
  <c r="DZ736" i="381"/>
  <c r="DY736" i="381"/>
  <c r="DV736" i="381"/>
  <c r="DU736" i="381"/>
  <c r="DT736" i="381"/>
  <c r="DS736" i="381"/>
  <c r="DR736" i="381"/>
  <c r="DQ736" i="381"/>
  <c r="DA736" i="381"/>
  <c r="DB736" i="381" s="1"/>
  <c r="CR736" i="381"/>
  <c r="CP736" i="381"/>
  <c r="CO736" i="381"/>
  <c r="CN736" i="381"/>
  <c r="BT736" i="381"/>
  <c r="AV736" i="381"/>
  <c r="AU736" i="381"/>
  <c r="AN736" i="381"/>
  <c r="AM736" i="381"/>
  <c r="AL736" i="381"/>
  <c r="AK736" i="381"/>
  <c r="AJ736" i="381"/>
  <c r="AI736" i="381"/>
  <c r="AH736" i="381"/>
  <c r="AG736" i="381"/>
  <c r="AF736" i="381"/>
  <c r="AE736" i="381"/>
  <c r="AD736" i="381"/>
  <c r="AC736" i="381"/>
  <c r="G736" i="381"/>
  <c r="AP736" i="381" s="1"/>
  <c r="C736" i="381"/>
  <c r="FV735" i="381"/>
  <c r="FU735" i="381"/>
  <c r="FT735" i="381"/>
  <c r="FS735" i="381"/>
  <c r="FR735" i="381"/>
  <c r="FQ735" i="381"/>
  <c r="FJ735" i="381"/>
  <c r="EC735" i="381"/>
  <c r="ED735" i="381" s="1"/>
  <c r="EB735" i="381"/>
  <c r="EA735" i="381"/>
  <c r="DZ735" i="381"/>
  <c r="DY735" i="381"/>
  <c r="DV735" i="381"/>
  <c r="DU735" i="381"/>
  <c r="DT735" i="381"/>
  <c r="DS735" i="381"/>
  <c r="DR735" i="381"/>
  <c r="DQ735" i="381"/>
  <c r="DA735" i="381"/>
  <c r="DB735" i="381" s="1"/>
  <c r="CP735" i="381"/>
  <c r="CO735" i="381"/>
  <c r="CN735" i="381"/>
  <c r="BT735" i="381"/>
  <c r="AV735" i="381"/>
  <c r="AU735" i="381"/>
  <c r="AN735" i="381"/>
  <c r="AM735" i="381"/>
  <c r="AL735" i="381"/>
  <c r="AK735" i="381"/>
  <c r="AJ735" i="381"/>
  <c r="AI735" i="381"/>
  <c r="AH735" i="381"/>
  <c r="AG735" i="381"/>
  <c r="AF735" i="381"/>
  <c r="AE735" i="381"/>
  <c r="AD735" i="381"/>
  <c r="AC735" i="381"/>
  <c r="G735" i="381"/>
  <c r="AP735" i="381" s="1"/>
  <c r="C735" i="381"/>
  <c r="FV734" i="381"/>
  <c r="FU734" i="381"/>
  <c r="FT734" i="381"/>
  <c r="FS734" i="381"/>
  <c r="FR734" i="381"/>
  <c r="FQ734" i="381"/>
  <c r="FJ734" i="381"/>
  <c r="EC734" i="381"/>
  <c r="EB734" i="381"/>
  <c r="EA734" i="381"/>
  <c r="DZ734" i="381"/>
  <c r="DY734" i="381"/>
  <c r="DV734" i="381"/>
  <c r="DU734" i="381"/>
  <c r="DT734" i="381"/>
  <c r="DS734" i="381"/>
  <c r="DR734" i="381"/>
  <c r="DQ734" i="381"/>
  <c r="DA734" i="381"/>
  <c r="DB734" i="381" s="1"/>
  <c r="CR734" i="381"/>
  <c r="CP734" i="381"/>
  <c r="CO734" i="381"/>
  <c r="CN734" i="381"/>
  <c r="BT734" i="381"/>
  <c r="AV734" i="381"/>
  <c r="AU734" i="381"/>
  <c r="AN734" i="381"/>
  <c r="AM734" i="381"/>
  <c r="AL734" i="381"/>
  <c r="AK734" i="381"/>
  <c r="AJ734" i="381"/>
  <c r="AI734" i="381"/>
  <c r="AH734" i="381"/>
  <c r="AG734" i="381"/>
  <c r="AF734" i="381"/>
  <c r="AE734" i="381"/>
  <c r="AD734" i="381"/>
  <c r="AC734" i="381"/>
  <c r="G734" i="381"/>
  <c r="AP734" i="381" s="1"/>
  <c r="EE734" i="381" s="1"/>
  <c r="EF734" i="381" s="1"/>
  <c r="C734" i="381"/>
  <c r="FV733" i="381"/>
  <c r="FU733" i="381"/>
  <c r="FT733" i="381"/>
  <c r="FS733" i="381"/>
  <c r="FR733" i="381"/>
  <c r="FQ733" i="381"/>
  <c r="EE733" i="381"/>
  <c r="EF733" i="381" s="1"/>
  <c r="EC733" i="381"/>
  <c r="EB733" i="381"/>
  <c r="EA733" i="381"/>
  <c r="DZ733" i="381"/>
  <c r="DY733" i="381"/>
  <c r="DV733" i="381"/>
  <c r="DU733" i="381"/>
  <c r="DT733" i="381"/>
  <c r="DS733" i="381"/>
  <c r="DR733" i="381"/>
  <c r="DQ733" i="381"/>
  <c r="DA733" i="381"/>
  <c r="DB733" i="381" s="1"/>
  <c r="CR733" i="381"/>
  <c r="CP733" i="381"/>
  <c r="CO733" i="381"/>
  <c r="CN733" i="381"/>
  <c r="BT733" i="381"/>
  <c r="AV733" i="381"/>
  <c r="AU733" i="381"/>
  <c r="AT733" i="381"/>
  <c r="AN733" i="381"/>
  <c r="AM733" i="381"/>
  <c r="AL733" i="381"/>
  <c r="AK733" i="381"/>
  <c r="AJ733" i="381"/>
  <c r="AI733" i="381"/>
  <c r="AH733" i="381"/>
  <c r="AG733" i="381"/>
  <c r="AF733" i="381"/>
  <c r="AE733" i="381"/>
  <c r="AD733" i="381"/>
  <c r="AC733" i="381"/>
  <c r="C733" i="381"/>
  <c r="FV725" i="381"/>
  <c r="FU725" i="381"/>
  <c r="FT725" i="381"/>
  <c r="FS725" i="381"/>
  <c r="FR725" i="381"/>
  <c r="FQ725" i="381"/>
  <c r="FJ725" i="381"/>
  <c r="EC725" i="381"/>
  <c r="EB725" i="381"/>
  <c r="EA725" i="381"/>
  <c r="DZ725" i="381"/>
  <c r="DY725" i="381"/>
  <c r="DV725" i="381"/>
  <c r="DU725" i="381"/>
  <c r="DT725" i="381"/>
  <c r="DS725" i="381"/>
  <c r="DR725" i="381"/>
  <c r="DQ725" i="381"/>
  <c r="DA725" i="381"/>
  <c r="DB725" i="381" s="1"/>
  <c r="CR725" i="381"/>
  <c r="CP725" i="381"/>
  <c r="CO725" i="381"/>
  <c r="CN725" i="381"/>
  <c r="BT725" i="381"/>
  <c r="AV725" i="381"/>
  <c r="AU725" i="381"/>
  <c r="AN725" i="381"/>
  <c r="AM725" i="381"/>
  <c r="AL725" i="381"/>
  <c r="AK725" i="381"/>
  <c r="AJ725" i="381"/>
  <c r="AI725" i="381"/>
  <c r="AH725" i="381"/>
  <c r="AG725" i="381"/>
  <c r="AF725" i="381"/>
  <c r="AE725" i="381"/>
  <c r="AD725" i="381"/>
  <c r="AC725" i="381"/>
  <c r="G725" i="381"/>
  <c r="AP725" i="381" s="1"/>
  <c r="C725" i="381"/>
  <c r="G724" i="381"/>
  <c r="AP724" i="381" s="1"/>
  <c r="AT724" i="381" s="1"/>
  <c r="G723" i="381"/>
  <c r="AP723" i="381" s="1"/>
  <c r="AT723" i="381" s="1"/>
  <c r="FV724" i="381"/>
  <c r="FU724" i="381"/>
  <c r="FT724" i="381"/>
  <c r="FS724" i="381"/>
  <c r="FR724" i="381"/>
  <c r="FJ724" i="381"/>
  <c r="EJ724" i="381"/>
  <c r="EC724" i="381"/>
  <c r="EB724" i="381"/>
  <c r="EA724" i="381"/>
  <c r="DZ724" i="381"/>
  <c r="DY724" i="381"/>
  <c r="DV724" i="381"/>
  <c r="DU724" i="381"/>
  <c r="DT724" i="381"/>
  <c r="DS724" i="381"/>
  <c r="DR724" i="381"/>
  <c r="DQ724" i="381"/>
  <c r="FQ724" i="381"/>
  <c r="DA724" i="381"/>
  <c r="DB724" i="381" s="1"/>
  <c r="CR724" i="381"/>
  <c r="CP724" i="381"/>
  <c r="CO724" i="381"/>
  <c r="CN724" i="381"/>
  <c r="BT724" i="381"/>
  <c r="AV724" i="381"/>
  <c r="AU724" i="381"/>
  <c r="AN724" i="381"/>
  <c r="AM724" i="381"/>
  <c r="AL724" i="381"/>
  <c r="AK724" i="381"/>
  <c r="AJ724" i="381"/>
  <c r="AI724" i="381"/>
  <c r="AH724" i="381"/>
  <c r="AG724" i="381"/>
  <c r="AF724" i="381"/>
  <c r="AE724" i="381"/>
  <c r="AD724" i="381"/>
  <c r="AC724" i="381"/>
  <c r="C724" i="381"/>
  <c r="FV723" i="381"/>
  <c r="FU723" i="381"/>
  <c r="FT723" i="381"/>
  <c r="FS723" i="381"/>
  <c r="FR723" i="381"/>
  <c r="FQ723" i="381"/>
  <c r="FJ723" i="381"/>
  <c r="EC723" i="381"/>
  <c r="EB723" i="381"/>
  <c r="EA723" i="381"/>
  <c r="DZ723" i="381"/>
  <c r="DY723" i="381"/>
  <c r="DV723" i="381"/>
  <c r="DU723" i="381"/>
  <c r="DT723" i="381"/>
  <c r="DS723" i="381"/>
  <c r="DR723" i="381"/>
  <c r="DQ723" i="381"/>
  <c r="DA723" i="381"/>
  <c r="DB723" i="381" s="1"/>
  <c r="CR723" i="381"/>
  <c r="CP723" i="381"/>
  <c r="CO723" i="381"/>
  <c r="CN723" i="381"/>
  <c r="BT723" i="381"/>
  <c r="AV723" i="381"/>
  <c r="AU723" i="381"/>
  <c r="AN723" i="381"/>
  <c r="AM723" i="381"/>
  <c r="AL723" i="381"/>
  <c r="AK723" i="381"/>
  <c r="AJ723" i="381"/>
  <c r="AI723" i="381"/>
  <c r="AH723" i="381"/>
  <c r="AG723" i="381"/>
  <c r="AF723" i="381"/>
  <c r="AE723" i="381"/>
  <c r="AD723" i="381"/>
  <c r="AC723" i="381"/>
  <c r="C723" i="381"/>
  <c r="FV722" i="381"/>
  <c r="FU722" i="381"/>
  <c r="FT722" i="381"/>
  <c r="FS722" i="381"/>
  <c r="FR722" i="381"/>
  <c r="FQ722" i="381"/>
  <c r="EE722" i="381"/>
  <c r="EF722" i="381" s="1"/>
  <c r="EC722" i="381"/>
  <c r="EB722" i="381"/>
  <c r="EA722" i="381"/>
  <c r="DZ722" i="381"/>
  <c r="DY722" i="381"/>
  <c r="DV722" i="381"/>
  <c r="DU722" i="381"/>
  <c r="DT722" i="381"/>
  <c r="DS722" i="381"/>
  <c r="DR722" i="381"/>
  <c r="DQ722" i="381"/>
  <c r="DA722" i="381"/>
  <c r="DB722" i="381" s="1"/>
  <c r="CR722" i="381"/>
  <c r="CP722" i="381"/>
  <c r="CO722" i="381"/>
  <c r="CN722" i="381"/>
  <c r="BT722" i="381"/>
  <c r="AV722" i="381"/>
  <c r="AU722" i="381"/>
  <c r="AN722" i="381"/>
  <c r="AM722" i="381"/>
  <c r="AL722" i="381"/>
  <c r="AK722" i="381"/>
  <c r="AJ722" i="381"/>
  <c r="AI722" i="381"/>
  <c r="AH722" i="381"/>
  <c r="AG722" i="381"/>
  <c r="AF722" i="381"/>
  <c r="AE722" i="381"/>
  <c r="AD722" i="381"/>
  <c r="AC722" i="381"/>
  <c r="C722" i="381"/>
  <c r="EJ721" i="381"/>
  <c r="DW721" i="381"/>
  <c r="DE721" i="381"/>
  <c r="FQ721" i="381" s="1"/>
  <c r="FV721" i="381"/>
  <c r="FU721" i="381"/>
  <c r="FT721" i="381"/>
  <c r="FS721" i="381"/>
  <c r="FR721" i="381"/>
  <c r="FJ721" i="381"/>
  <c r="EC721" i="381"/>
  <c r="ED721" i="381" s="1"/>
  <c r="EB721" i="381"/>
  <c r="EA721" i="381"/>
  <c r="DZ721" i="381"/>
  <c r="DY721" i="381"/>
  <c r="DV721" i="381"/>
  <c r="DU721" i="381"/>
  <c r="DT721" i="381"/>
  <c r="DS721" i="381"/>
  <c r="DR721" i="381"/>
  <c r="DQ721" i="381"/>
  <c r="DA721" i="381"/>
  <c r="DB721" i="381" s="1"/>
  <c r="CR721" i="381"/>
  <c r="CP721" i="381"/>
  <c r="CO721" i="381"/>
  <c r="CN721" i="381"/>
  <c r="BT721" i="381"/>
  <c r="AV721" i="381"/>
  <c r="AU721" i="381"/>
  <c r="AP721" i="381"/>
  <c r="AT721" i="381" s="1"/>
  <c r="AN721" i="381"/>
  <c r="AM721" i="381"/>
  <c r="AL721" i="381"/>
  <c r="AK721" i="381"/>
  <c r="AJ721" i="381"/>
  <c r="AI721" i="381"/>
  <c r="AH721" i="381"/>
  <c r="AG721" i="381"/>
  <c r="AF721" i="381"/>
  <c r="AE721" i="381"/>
  <c r="AD721" i="381"/>
  <c r="AC721" i="381"/>
  <c r="C721" i="381"/>
  <c r="FJ720" i="381"/>
  <c r="CR720" i="381"/>
  <c r="FV720" i="381"/>
  <c r="FU720" i="381"/>
  <c r="FT720" i="381"/>
  <c r="FS720" i="381"/>
  <c r="FR720" i="381"/>
  <c r="FQ720" i="381"/>
  <c r="EC720" i="381"/>
  <c r="ED720" i="381" s="1"/>
  <c r="EB720" i="381"/>
  <c r="EA720" i="381"/>
  <c r="DZ720" i="381"/>
  <c r="DY720" i="381"/>
  <c r="DV720" i="381"/>
  <c r="DU720" i="381"/>
  <c r="DT720" i="381"/>
  <c r="DS720" i="381"/>
  <c r="DR720" i="381"/>
  <c r="DQ720" i="381"/>
  <c r="DA720" i="381"/>
  <c r="DB720" i="381" s="1"/>
  <c r="CP720" i="381"/>
  <c r="CO720" i="381"/>
  <c r="CN720" i="381"/>
  <c r="BT720" i="381"/>
  <c r="AV720" i="381"/>
  <c r="AU720" i="381"/>
  <c r="AP720" i="381"/>
  <c r="AN720" i="381"/>
  <c r="AM720" i="381"/>
  <c r="AL720" i="381"/>
  <c r="AK720" i="381"/>
  <c r="AJ720" i="381"/>
  <c r="AI720" i="381"/>
  <c r="AH720" i="381"/>
  <c r="AG720" i="381"/>
  <c r="AF720" i="381"/>
  <c r="AE720" i="381"/>
  <c r="AD720" i="381"/>
  <c r="AC720" i="381"/>
  <c r="C720" i="381"/>
  <c r="FV719" i="381"/>
  <c r="FU719" i="381"/>
  <c r="FT719" i="381"/>
  <c r="FS719" i="381"/>
  <c r="FR719" i="381"/>
  <c r="FQ719" i="381"/>
  <c r="EE719" i="381"/>
  <c r="EF719" i="381" s="1"/>
  <c r="EC719" i="381"/>
  <c r="ED719" i="381" s="1"/>
  <c r="EB719" i="381"/>
  <c r="EA719" i="381"/>
  <c r="DZ719" i="381"/>
  <c r="DY719" i="381"/>
  <c r="DV719" i="381"/>
  <c r="DU719" i="381"/>
  <c r="DT719" i="381"/>
  <c r="DS719" i="381"/>
  <c r="DR719" i="381"/>
  <c r="DQ719" i="381"/>
  <c r="DA719" i="381"/>
  <c r="DB719" i="381" s="1"/>
  <c r="CR719" i="381"/>
  <c r="CP719" i="381"/>
  <c r="CO719" i="381"/>
  <c r="CN719" i="381"/>
  <c r="BT719" i="381"/>
  <c r="AV719" i="381"/>
  <c r="AU719" i="381"/>
  <c r="AN719" i="381"/>
  <c r="AM719" i="381"/>
  <c r="AL719" i="381"/>
  <c r="AK719" i="381"/>
  <c r="AJ719" i="381"/>
  <c r="AI719" i="381"/>
  <c r="AH719" i="381"/>
  <c r="AG719" i="381"/>
  <c r="AF719" i="381"/>
  <c r="AE719" i="381"/>
  <c r="AD719" i="381"/>
  <c r="AC719" i="381"/>
  <c r="C719" i="381"/>
  <c r="CR718" i="381"/>
  <c r="FV718" i="381"/>
  <c r="FU718" i="381"/>
  <c r="FT718" i="381"/>
  <c r="FS718" i="381"/>
  <c r="FR718" i="381"/>
  <c r="FQ718" i="381"/>
  <c r="FK718" i="381"/>
  <c r="EC718" i="381"/>
  <c r="ED718" i="381" s="1"/>
  <c r="EB718" i="381"/>
  <c r="EA718" i="381"/>
  <c r="DZ718" i="381"/>
  <c r="DY718" i="381"/>
  <c r="DV718" i="381"/>
  <c r="DU718" i="381"/>
  <c r="DT718" i="381"/>
  <c r="DS718" i="381"/>
  <c r="DR718" i="381"/>
  <c r="DQ718" i="381"/>
  <c r="DA718" i="381"/>
  <c r="DB718" i="381" s="1"/>
  <c r="CP718" i="381"/>
  <c r="CO718" i="381"/>
  <c r="CN718" i="381"/>
  <c r="BT718" i="381"/>
  <c r="AV718" i="381"/>
  <c r="AU718" i="381"/>
  <c r="AN718" i="381"/>
  <c r="AM718" i="381"/>
  <c r="AL718" i="381"/>
  <c r="AK718" i="381"/>
  <c r="AJ718" i="381"/>
  <c r="AI718" i="381"/>
  <c r="AH718" i="381"/>
  <c r="AG718" i="381"/>
  <c r="AF718" i="381"/>
  <c r="AE718" i="381"/>
  <c r="AD718" i="381"/>
  <c r="AC718" i="381"/>
  <c r="G718" i="381"/>
  <c r="AP718" i="381" s="1"/>
  <c r="E718" i="381"/>
  <c r="C718" i="381"/>
  <c r="FV717" i="381"/>
  <c r="FU717" i="381"/>
  <c r="FT717" i="381"/>
  <c r="FS717" i="381"/>
  <c r="FR717" i="381"/>
  <c r="FQ717" i="381"/>
  <c r="EE717" i="381"/>
  <c r="EF717" i="381" s="1"/>
  <c r="EC717" i="381"/>
  <c r="EB717" i="381"/>
  <c r="EA717" i="381"/>
  <c r="DZ717" i="381"/>
  <c r="DY717" i="381"/>
  <c r="DV717" i="381"/>
  <c r="DU717" i="381"/>
  <c r="DT717" i="381"/>
  <c r="DS717" i="381"/>
  <c r="DR717" i="381"/>
  <c r="DQ717" i="381"/>
  <c r="DA717" i="381"/>
  <c r="DB717" i="381" s="1"/>
  <c r="CR717" i="381"/>
  <c r="CP717" i="381"/>
  <c r="CO717" i="381"/>
  <c r="CN717" i="381"/>
  <c r="BT717" i="381"/>
  <c r="AV717" i="381"/>
  <c r="AU717" i="381"/>
  <c r="AN717" i="381"/>
  <c r="AM717" i="381"/>
  <c r="AL717" i="381"/>
  <c r="AK717" i="381"/>
  <c r="AJ717" i="381"/>
  <c r="AI717" i="381"/>
  <c r="AH717" i="381"/>
  <c r="AG717" i="381"/>
  <c r="AF717" i="381"/>
  <c r="AE717" i="381"/>
  <c r="AD717" i="381"/>
  <c r="AC717" i="381"/>
  <c r="C717" i="381"/>
  <c r="EJ716" i="381"/>
  <c r="CR716" i="381"/>
  <c r="FV716" i="381"/>
  <c r="FU716" i="381"/>
  <c r="FT716" i="381"/>
  <c r="FS716" i="381"/>
  <c r="FR716" i="381"/>
  <c r="FQ716" i="381"/>
  <c r="EC716" i="381"/>
  <c r="ED716" i="381" s="1"/>
  <c r="EB716" i="381"/>
  <c r="EA716" i="381"/>
  <c r="DZ716" i="381"/>
  <c r="DY716" i="381"/>
  <c r="DV716" i="381"/>
  <c r="DU716" i="381"/>
  <c r="DT716" i="381"/>
  <c r="DS716" i="381"/>
  <c r="DR716" i="381"/>
  <c r="DQ716" i="381"/>
  <c r="DA716" i="381"/>
  <c r="DB716" i="381" s="1"/>
  <c r="CP716" i="381"/>
  <c r="CO716" i="381"/>
  <c r="CN716" i="381"/>
  <c r="BT716" i="381"/>
  <c r="AV716" i="381"/>
  <c r="AU716" i="381"/>
  <c r="AN716" i="381"/>
  <c r="AM716" i="381"/>
  <c r="AL716" i="381"/>
  <c r="AK716" i="381"/>
  <c r="AJ716" i="381"/>
  <c r="AI716" i="381"/>
  <c r="AH716" i="381"/>
  <c r="AG716" i="381"/>
  <c r="AF716" i="381"/>
  <c r="AE716" i="381"/>
  <c r="AD716" i="381"/>
  <c r="AC716" i="381"/>
  <c r="C716" i="381"/>
  <c r="EJ715" i="381"/>
  <c r="CR713" i="381"/>
  <c r="CR714" i="381"/>
  <c r="CR715" i="381"/>
  <c r="FV715" i="381"/>
  <c r="FU715" i="381"/>
  <c r="FT715" i="381"/>
  <c r="FS715" i="381"/>
  <c r="FR715" i="381"/>
  <c r="FQ715" i="381"/>
  <c r="EC715" i="381"/>
  <c r="ED715" i="381" s="1"/>
  <c r="EB715" i="381"/>
  <c r="EA715" i="381"/>
  <c r="DZ715" i="381"/>
  <c r="DY715" i="381"/>
  <c r="DV715" i="381"/>
  <c r="DU715" i="381"/>
  <c r="DT715" i="381"/>
  <c r="DS715" i="381"/>
  <c r="DR715" i="381"/>
  <c r="DQ715" i="381"/>
  <c r="DA715" i="381"/>
  <c r="DB715" i="381" s="1"/>
  <c r="CP715" i="381"/>
  <c r="CO715" i="381"/>
  <c r="CN715" i="381"/>
  <c r="BT715" i="381"/>
  <c r="AV715" i="381"/>
  <c r="AU715" i="381"/>
  <c r="AN715" i="381"/>
  <c r="AM715" i="381"/>
  <c r="AL715" i="381"/>
  <c r="AK715" i="381"/>
  <c r="AJ715" i="381"/>
  <c r="AI715" i="381"/>
  <c r="AH715" i="381"/>
  <c r="AG715" i="381"/>
  <c r="AF715" i="381"/>
  <c r="AE715" i="381"/>
  <c r="AD715" i="381"/>
  <c r="AC715" i="381"/>
  <c r="AT715" i="381"/>
  <c r="E715" i="381"/>
  <c r="C715" i="381"/>
  <c r="E713" i="381"/>
  <c r="FV714" i="381"/>
  <c r="FU714" i="381"/>
  <c r="FT714" i="381"/>
  <c r="FS714" i="381"/>
  <c r="FR714" i="381"/>
  <c r="FQ714" i="381"/>
  <c r="EC714" i="381"/>
  <c r="ED714" i="381" s="1"/>
  <c r="EB714" i="381"/>
  <c r="EA714" i="381"/>
  <c r="DZ714" i="381"/>
  <c r="DY714" i="381"/>
  <c r="DV714" i="381"/>
  <c r="DU714" i="381"/>
  <c r="DT714" i="381"/>
  <c r="DS714" i="381"/>
  <c r="DR714" i="381"/>
  <c r="DQ714" i="381"/>
  <c r="DA714" i="381"/>
  <c r="DB714" i="381" s="1"/>
  <c r="CP714" i="381"/>
  <c r="CO714" i="381"/>
  <c r="CN714" i="381"/>
  <c r="BT714" i="381"/>
  <c r="AV714" i="381"/>
  <c r="AU714" i="381"/>
  <c r="AN714" i="381"/>
  <c r="AM714" i="381"/>
  <c r="AL714" i="381"/>
  <c r="AK714" i="381"/>
  <c r="AJ714" i="381"/>
  <c r="AI714" i="381"/>
  <c r="AH714" i="381"/>
  <c r="AG714" i="381"/>
  <c r="AF714" i="381"/>
  <c r="AE714" i="381"/>
  <c r="AD714" i="381"/>
  <c r="AC714" i="381"/>
  <c r="G714" i="381"/>
  <c r="E714" i="381"/>
  <c r="C714" i="381"/>
  <c r="FV713" i="381"/>
  <c r="FU713" i="381"/>
  <c r="FT713" i="381"/>
  <c r="FS713" i="381"/>
  <c r="FR713" i="381"/>
  <c r="FQ713" i="381"/>
  <c r="EC713" i="381"/>
  <c r="ED713" i="381" s="1"/>
  <c r="EB713" i="381"/>
  <c r="EA713" i="381"/>
  <c r="DZ713" i="381"/>
  <c r="DY713" i="381"/>
  <c r="DV713" i="381"/>
  <c r="DU713" i="381"/>
  <c r="DT713" i="381"/>
  <c r="DS713" i="381"/>
  <c r="DR713" i="381"/>
  <c r="DQ713" i="381"/>
  <c r="DA713" i="381"/>
  <c r="DB713" i="381" s="1"/>
  <c r="CP713" i="381"/>
  <c r="CO713" i="381"/>
  <c r="CN713" i="381"/>
  <c r="BT713" i="381"/>
  <c r="AV713" i="381"/>
  <c r="AU713" i="381"/>
  <c r="AN713" i="381"/>
  <c r="AM713" i="381"/>
  <c r="AL713" i="381"/>
  <c r="AK713" i="381"/>
  <c r="AJ713" i="381"/>
  <c r="AI713" i="381"/>
  <c r="AH713" i="381"/>
  <c r="AG713" i="381"/>
  <c r="AF713" i="381"/>
  <c r="AE713" i="381"/>
  <c r="AD713" i="381"/>
  <c r="AC713" i="381"/>
  <c r="G713" i="381"/>
  <c r="C713" i="381"/>
  <c r="FV712" i="381"/>
  <c r="FU712" i="381"/>
  <c r="FT712" i="381"/>
  <c r="FS712" i="381"/>
  <c r="FR712" i="381"/>
  <c r="FQ712" i="381"/>
  <c r="EE712" i="381"/>
  <c r="EF712" i="381" s="1"/>
  <c r="EC712" i="381"/>
  <c r="EB712" i="381"/>
  <c r="EA712" i="381"/>
  <c r="DZ712" i="381"/>
  <c r="DY712" i="381"/>
  <c r="DV712" i="381"/>
  <c r="DU712" i="381"/>
  <c r="DT712" i="381"/>
  <c r="DS712" i="381"/>
  <c r="DR712" i="381"/>
  <c r="DQ712" i="381"/>
  <c r="DA712" i="381"/>
  <c r="DB712" i="381" s="1"/>
  <c r="CR712" i="381"/>
  <c r="CP712" i="381"/>
  <c r="CO712" i="381"/>
  <c r="CN712" i="381"/>
  <c r="BT712" i="381"/>
  <c r="AV712" i="381"/>
  <c r="AU712" i="381"/>
  <c r="AN712" i="381"/>
  <c r="AM712" i="381"/>
  <c r="AL712" i="381"/>
  <c r="AK712" i="381"/>
  <c r="AJ712" i="381"/>
  <c r="AI712" i="381"/>
  <c r="AH712" i="381"/>
  <c r="AG712" i="381"/>
  <c r="AF712" i="381"/>
  <c r="AE712" i="381"/>
  <c r="AD712" i="381"/>
  <c r="AC712" i="381"/>
  <c r="C712" i="381"/>
  <c r="FV711" i="381"/>
  <c r="FU711" i="381"/>
  <c r="FT711" i="381"/>
  <c r="FS711" i="381"/>
  <c r="FR711" i="381"/>
  <c r="FQ711" i="381"/>
  <c r="EE711" i="381"/>
  <c r="EF711" i="381" s="1"/>
  <c r="EC711" i="381"/>
  <c r="EB711" i="381"/>
  <c r="EA711" i="381"/>
  <c r="DZ711" i="381"/>
  <c r="DY711" i="381"/>
  <c r="DV711" i="381"/>
  <c r="DU711" i="381"/>
  <c r="DT711" i="381"/>
  <c r="DS711" i="381"/>
  <c r="DR711" i="381"/>
  <c r="DQ711" i="381"/>
  <c r="DA711" i="381"/>
  <c r="DB711" i="381" s="1"/>
  <c r="CR711" i="381"/>
  <c r="CP711" i="381"/>
  <c r="CO711" i="381"/>
  <c r="CN711" i="381"/>
  <c r="BT711" i="381"/>
  <c r="AV711" i="381"/>
  <c r="AU711" i="381"/>
  <c r="AN711" i="381"/>
  <c r="AM711" i="381"/>
  <c r="AL711" i="381"/>
  <c r="AK711" i="381"/>
  <c r="AJ711" i="381"/>
  <c r="AI711" i="381"/>
  <c r="AH711" i="381"/>
  <c r="AG711" i="381"/>
  <c r="AF711" i="381"/>
  <c r="AE711" i="381"/>
  <c r="AD711" i="381"/>
  <c r="AC711" i="381"/>
  <c r="DI710" i="381"/>
  <c r="DI659" i="381" s="1"/>
  <c r="FV710" i="381"/>
  <c r="FT710" i="381"/>
  <c r="FS710" i="381"/>
  <c r="FR710" i="381"/>
  <c r="FQ710" i="381"/>
  <c r="FK710" i="381"/>
  <c r="EC710" i="381"/>
  <c r="EB710" i="381"/>
  <c r="DZ710" i="381"/>
  <c r="DY710" i="381"/>
  <c r="DW710" i="381"/>
  <c r="DV710" i="381"/>
  <c r="DU710" i="381"/>
  <c r="DT710" i="381"/>
  <c r="DS710" i="381"/>
  <c r="DR710" i="381"/>
  <c r="DQ710" i="381"/>
  <c r="DA710" i="381"/>
  <c r="DB710" i="381" s="1"/>
  <c r="CR710" i="381"/>
  <c r="CP710" i="381"/>
  <c r="CO710" i="381"/>
  <c r="CN710" i="381"/>
  <c r="BT710" i="381"/>
  <c r="AU710" i="381"/>
  <c r="AN710" i="381"/>
  <c r="AM710" i="381"/>
  <c r="AL710" i="381"/>
  <c r="AK710" i="381"/>
  <c r="AJ710" i="381"/>
  <c r="AI710" i="381"/>
  <c r="AH710" i="381"/>
  <c r="AG710" i="381"/>
  <c r="AF710" i="381"/>
  <c r="AE710" i="381"/>
  <c r="AD710" i="381"/>
  <c r="AC710" i="381"/>
  <c r="G710" i="381"/>
  <c r="AR710" i="381" s="1"/>
  <c r="E710" i="381"/>
  <c r="C710" i="381"/>
  <c r="FV709" i="381"/>
  <c r="FU709" i="381"/>
  <c r="FT709" i="381"/>
  <c r="FS709" i="381"/>
  <c r="FR709" i="381"/>
  <c r="FQ709" i="381"/>
  <c r="FK709" i="381"/>
  <c r="EC709" i="381"/>
  <c r="ED709" i="381" s="1"/>
  <c r="EB709" i="381"/>
  <c r="EA709" i="381"/>
  <c r="DZ709" i="381"/>
  <c r="DY709" i="381"/>
  <c r="DW709" i="381"/>
  <c r="DV709" i="381"/>
  <c r="DU709" i="381"/>
  <c r="DT709" i="381"/>
  <c r="DS709" i="381"/>
  <c r="DR709" i="381"/>
  <c r="DQ709" i="381"/>
  <c r="DA709" i="381"/>
  <c r="DB709" i="381" s="1"/>
  <c r="CR709" i="381"/>
  <c r="CP709" i="381"/>
  <c r="CO709" i="381"/>
  <c r="CN709" i="381"/>
  <c r="BT709" i="381"/>
  <c r="AU709" i="381"/>
  <c r="AN709" i="381"/>
  <c r="AM709" i="381"/>
  <c r="AL709" i="381"/>
  <c r="AK709" i="381"/>
  <c r="AJ709" i="381"/>
  <c r="AI709" i="381"/>
  <c r="AH709" i="381"/>
  <c r="AG709" i="381"/>
  <c r="AF709" i="381"/>
  <c r="AE709" i="381"/>
  <c r="AD709" i="381"/>
  <c r="AC709" i="381"/>
  <c r="G709" i="381"/>
  <c r="AR709" i="381" s="1"/>
  <c r="E709" i="381"/>
  <c r="C709" i="381"/>
  <c r="FV708" i="381"/>
  <c r="FU708" i="381"/>
  <c r="FT708" i="381"/>
  <c r="FS708" i="381"/>
  <c r="FR708" i="381"/>
  <c r="FQ708" i="381"/>
  <c r="FK708" i="381"/>
  <c r="EC708" i="381"/>
  <c r="ED708" i="381" s="1"/>
  <c r="EB708" i="381"/>
  <c r="EA708" i="381"/>
  <c r="DZ708" i="381"/>
  <c r="DY708" i="381"/>
  <c r="DW708" i="381"/>
  <c r="DV708" i="381"/>
  <c r="DU708" i="381"/>
  <c r="DT708" i="381"/>
  <c r="DS708" i="381"/>
  <c r="DR708" i="381"/>
  <c r="DQ708" i="381"/>
  <c r="DA708" i="381"/>
  <c r="DB708" i="381" s="1"/>
  <c r="CR708" i="381"/>
  <c r="CP708" i="381"/>
  <c r="CO708" i="381"/>
  <c r="CN708" i="381"/>
  <c r="BT708" i="381"/>
  <c r="AU708" i="381"/>
  <c r="AN708" i="381"/>
  <c r="AM708" i="381"/>
  <c r="AL708" i="381"/>
  <c r="AK708" i="381"/>
  <c r="AJ708" i="381"/>
  <c r="AI708" i="381"/>
  <c r="AH708" i="381"/>
  <c r="AG708" i="381"/>
  <c r="AF708" i="381"/>
  <c r="AE708" i="381"/>
  <c r="AD708" i="381"/>
  <c r="AC708" i="381"/>
  <c r="G708" i="381"/>
  <c r="AR708" i="381" s="1"/>
  <c r="E708" i="381"/>
  <c r="C708" i="381"/>
  <c r="FV707" i="381"/>
  <c r="FU707" i="381"/>
  <c r="FT707" i="381"/>
  <c r="FS707" i="381"/>
  <c r="FR707" i="381"/>
  <c r="FQ707" i="381"/>
  <c r="FK707" i="381"/>
  <c r="EC707" i="381"/>
  <c r="EB707" i="381"/>
  <c r="EA707" i="381"/>
  <c r="DZ707" i="381"/>
  <c r="DY707" i="381"/>
  <c r="DW707" i="381"/>
  <c r="DV707" i="381"/>
  <c r="DU707" i="381"/>
  <c r="DT707" i="381"/>
  <c r="DS707" i="381"/>
  <c r="DR707" i="381"/>
  <c r="DQ707" i="381"/>
  <c r="DA707" i="381"/>
  <c r="DB707" i="381" s="1"/>
  <c r="CR707" i="381"/>
  <c r="CP707" i="381"/>
  <c r="CO707" i="381"/>
  <c r="CN707" i="381"/>
  <c r="BT707" i="381"/>
  <c r="AU707" i="381"/>
  <c r="AN707" i="381"/>
  <c r="AM707" i="381"/>
  <c r="AL707" i="381"/>
  <c r="AK707" i="381"/>
  <c r="AJ707" i="381"/>
  <c r="AI707" i="381"/>
  <c r="AH707" i="381"/>
  <c r="AG707" i="381"/>
  <c r="AF707" i="381"/>
  <c r="AE707" i="381"/>
  <c r="AD707" i="381"/>
  <c r="AC707" i="381"/>
  <c r="G707" i="381"/>
  <c r="AR707" i="381" s="1"/>
  <c r="E707" i="381"/>
  <c r="C707" i="381"/>
  <c r="FV706" i="381"/>
  <c r="FU706" i="381"/>
  <c r="FT706" i="381"/>
  <c r="FS706" i="381"/>
  <c r="FR706" i="381"/>
  <c r="FQ706" i="381"/>
  <c r="FK706" i="381"/>
  <c r="EC706" i="381"/>
  <c r="EB706" i="381"/>
  <c r="EA706" i="381"/>
  <c r="DZ706" i="381"/>
  <c r="DY706" i="381"/>
  <c r="DW706" i="381"/>
  <c r="DV706" i="381"/>
  <c r="DU706" i="381"/>
  <c r="DT706" i="381"/>
  <c r="DS706" i="381"/>
  <c r="DR706" i="381"/>
  <c r="DQ706" i="381"/>
  <c r="DA706" i="381"/>
  <c r="DB706" i="381" s="1"/>
  <c r="CR706" i="381"/>
  <c r="CP706" i="381"/>
  <c r="CO706" i="381"/>
  <c r="CN706" i="381"/>
  <c r="BT706" i="381"/>
  <c r="AU706" i="381"/>
  <c r="AN706" i="381"/>
  <c r="AM706" i="381"/>
  <c r="AL706" i="381"/>
  <c r="AK706" i="381"/>
  <c r="AJ706" i="381"/>
  <c r="AI706" i="381"/>
  <c r="AH706" i="381"/>
  <c r="AG706" i="381"/>
  <c r="AF706" i="381"/>
  <c r="AE706" i="381"/>
  <c r="AD706" i="381"/>
  <c r="AC706" i="381"/>
  <c r="G706" i="381"/>
  <c r="AR706" i="381" s="1"/>
  <c r="E706" i="381"/>
  <c r="C706" i="381"/>
  <c r="FV705" i="381"/>
  <c r="FU705" i="381"/>
  <c r="FT705" i="381"/>
  <c r="FS705" i="381"/>
  <c r="FR705" i="381"/>
  <c r="FQ705" i="381"/>
  <c r="FK705" i="381"/>
  <c r="EC705" i="381"/>
  <c r="EB705" i="381"/>
  <c r="EA705" i="381"/>
  <c r="DZ705" i="381"/>
  <c r="DY705" i="381"/>
  <c r="DW705" i="381"/>
  <c r="DV705" i="381"/>
  <c r="DU705" i="381"/>
  <c r="DT705" i="381"/>
  <c r="DS705" i="381"/>
  <c r="DR705" i="381"/>
  <c r="DQ705" i="381"/>
  <c r="DA705" i="381"/>
  <c r="DB705" i="381" s="1"/>
  <c r="CR705" i="381"/>
  <c r="CP705" i="381"/>
  <c r="CO705" i="381"/>
  <c r="CN705" i="381"/>
  <c r="BT705" i="381"/>
  <c r="AU705" i="381"/>
  <c r="AN705" i="381"/>
  <c r="AM705" i="381"/>
  <c r="AL705" i="381"/>
  <c r="AK705" i="381"/>
  <c r="AJ705" i="381"/>
  <c r="AI705" i="381"/>
  <c r="AH705" i="381"/>
  <c r="AG705" i="381"/>
  <c r="AF705" i="381"/>
  <c r="AE705" i="381"/>
  <c r="AD705" i="381"/>
  <c r="AC705" i="381"/>
  <c r="G705" i="381"/>
  <c r="AR705" i="381" s="1"/>
  <c r="E705" i="381"/>
  <c r="C705" i="381"/>
  <c r="FV704" i="381"/>
  <c r="FU704" i="381"/>
  <c r="FT704" i="381"/>
  <c r="FS704" i="381"/>
  <c r="FR704" i="381"/>
  <c r="FQ704" i="381"/>
  <c r="FK704" i="381"/>
  <c r="EC704" i="381"/>
  <c r="ED704" i="381" s="1"/>
  <c r="EB704" i="381"/>
  <c r="EA704" i="381"/>
  <c r="DZ704" i="381"/>
  <c r="DY704" i="381"/>
  <c r="DW704" i="381"/>
  <c r="DV704" i="381"/>
  <c r="DU704" i="381"/>
  <c r="DT704" i="381"/>
  <c r="DS704" i="381"/>
  <c r="DR704" i="381"/>
  <c r="DQ704" i="381"/>
  <c r="DA704" i="381"/>
  <c r="DB704" i="381" s="1"/>
  <c r="CR704" i="381"/>
  <c r="CP704" i="381"/>
  <c r="CO704" i="381"/>
  <c r="CN704" i="381"/>
  <c r="BT704" i="381"/>
  <c r="AU704" i="381"/>
  <c r="AN704" i="381"/>
  <c r="AM704" i="381"/>
  <c r="AL704" i="381"/>
  <c r="AK704" i="381"/>
  <c r="AJ704" i="381"/>
  <c r="AI704" i="381"/>
  <c r="AH704" i="381"/>
  <c r="AG704" i="381"/>
  <c r="AF704" i="381"/>
  <c r="AE704" i="381"/>
  <c r="AD704" i="381"/>
  <c r="AC704" i="381"/>
  <c r="G704" i="381"/>
  <c r="AR704" i="381" s="1"/>
  <c r="E704" i="381"/>
  <c r="C704" i="381"/>
  <c r="FK703" i="381"/>
  <c r="BT703" i="381"/>
  <c r="G703" i="381"/>
  <c r="AR703" i="381" s="1"/>
  <c r="AV703" i="381" s="1"/>
  <c r="E703" i="381"/>
  <c r="FV703" i="381"/>
  <c r="FU703" i="381"/>
  <c r="FT703" i="381"/>
  <c r="FS703" i="381"/>
  <c r="FR703" i="381"/>
  <c r="FQ703" i="381"/>
  <c r="EC703" i="381"/>
  <c r="EB703" i="381"/>
  <c r="EA703" i="381"/>
  <c r="DZ703" i="381"/>
  <c r="DY703" i="381"/>
  <c r="DW703" i="381"/>
  <c r="DV703" i="381"/>
  <c r="DU703" i="381"/>
  <c r="DT703" i="381"/>
  <c r="DS703" i="381"/>
  <c r="DR703" i="381"/>
  <c r="DQ703" i="381"/>
  <c r="DA703" i="381"/>
  <c r="DB703" i="381" s="1"/>
  <c r="CR703" i="381"/>
  <c r="CP703" i="381"/>
  <c r="CO703" i="381"/>
  <c r="CN703" i="381"/>
  <c r="AU703" i="381"/>
  <c r="AN703" i="381"/>
  <c r="AM703" i="381"/>
  <c r="AL703" i="381"/>
  <c r="AK703" i="381"/>
  <c r="AJ703" i="381"/>
  <c r="AI703" i="381"/>
  <c r="AH703" i="381"/>
  <c r="AG703" i="381"/>
  <c r="AF703" i="381"/>
  <c r="AE703" i="381"/>
  <c r="AD703" i="381"/>
  <c r="AC703" i="381"/>
  <c r="C703" i="381"/>
  <c r="FV702" i="381"/>
  <c r="FU702" i="381"/>
  <c r="FT702" i="381"/>
  <c r="FS702" i="381"/>
  <c r="FR702" i="381"/>
  <c r="FQ702" i="381"/>
  <c r="FL702" i="381"/>
  <c r="EC702" i="381"/>
  <c r="ED702" i="381" s="1"/>
  <c r="EB702" i="381"/>
  <c r="EA702" i="381"/>
  <c r="DZ702" i="381"/>
  <c r="DY702" i="381"/>
  <c r="DW702" i="381"/>
  <c r="DV702" i="381"/>
  <c r="DU702" i="381"/>
  <c r="DT702" i="381"/>
  <c r="DS702" i="381"/>
  <c r="DR702" i="381"/>
  <c r="DQ702" i="381"/>
  <c r="DA702" i="381"/>
  <c r="DB702" i="381" s="1"/>
  <c r="CR702" i="381"/>
  <c r="CP702" i="381"/>
  <c r="CO702" i="381"/>
  <c r="CN702" i="381"/>
  <c r="BT702" i="381"/>
  <c r="AU702" i="381"/>
  <c r="AR702" i="381"/>
  <c r="AV702" i="381" s="1"/>
  <c r="AN702" i="381"/>
  <c r="AM702" i="381"/>
  <c r="AL702" i="381"/>
  <c r="AK702" i="381"/>
  <c r="AJ702" i="381"/>
  <c r="AI702" i="381"/>
  <c r="AH702" i="381"/>
  <c r="AG702" i="381"/>
  <c r="AF702" i="381"/>
  <c r="AE702" i="381"/>
  <c r="AD702" i="381"/>
  <c r="AC702" i="381"/>
  <c r="C702" i="381"/>
  <c r="EJ701" i="381"/>
  <c r="FV701" i="381"/>
  <c r="FU701" i="381"/>
  <c r="FT701" i="381"/>
  <c r="FS701" i="381"/>
  <c r="FR701" i="381"/>
  <c r="FQ701" i="381"/>
  <c r="FL701" i="381"/>
  <c r="EC701" i="381"/>
  <c r="EB701" i="381"/>
  <c r="EA701" i="381"/>
  <c r="DZ701" i="381"/>
  <c r="DY701" i="381"/>
  <c r="DW701" i="381"/>
  <c r="DV701" i="381"/>
  <c r="DU701" i="381"/>
  <c r="DT701" i="381"/>
  <c r="DS701" i="381"/>
  <c r="DR701" i="381"/>
  <c r="DQ701" i="381"/>
  <c r="DA701" i="381"/>
  <c r="DB701" i="381" s="1"/>
  <c r="CR701" i="381"/>
  <c r="CP701" i="381"/>
  <c r="CO701" i="381"/>
  <c r="CN701" i="381"/>
  <c r="BT701" i="381"/>
  <c r="AU701" i="381"/>
  <c r="AR701" i="381"/>
  <c r="AV701" i="381" s="1"/>
  <c r="AN701" i="381"/>
  <c r="AM701" i="381"/>
  <c r="AL701" i="381"/>
  <c r="AK701" i="381"/>
  <c r="AJ701" i="381"/>
  <c r="AI701" i="381"/>
  <c r="AH701" i="381"/>
  <c r="AG701" i="381"/>
  <c r="AF701" i="381"/>
  <c r="AE701" i="381"/>
  <c r="AD701" i="381"/>
  <c r="AC701" i="381"/>
  <c r="C701" i="381"/>
  <c r="EK700" i="381"/>
  <c r="DF700" i="381"/>
  <c r="DF659" i="381" s="1"/>
  <c r="FV700" i="381"/>
  <c r="FU700" i="381"/>
  <c r="FT700" i="381"/>
  <c r="FS700" i="381"/>
  <c r="FQ700" i="381"/>
  <c r="FL700" i="381"/>
  <c r="EC700" i="381"/>
  <c r="ED700" i="381" s="1"/>
  <c r="EB700" i="381"/>
  <c r="EA700" i="381"/>
  <c r="DZ700" i="381"/>
  <c r="DY700" i="381"/>
  <c r="DW700" i="381"/>
  <c r="DV700" i="381"/>
  <c r="DU700" i="381"/>
  <c r="DT700" i="381"/>
  <c r="DS700" i="381"/>
  <c r="DR700" i="381"/>
  <c r="DQ700" i="381"/>
  <c r="DA700" i="381"/>
  <c r="DB700" i="381" s="1"/>
  <c r="CR700" i="381"/>
  <c r="CP700" i="381"/>
  <c r="CO700" i="381"/>
  <c r="CN700" i="381"/>
  <c r="BT700" i="381"/>
  <c r="AU700" i="381"/>
  <c r="AR700" i="381"/>
  <c r="AV700" i="381" s="1"/>
  <c r="AN700" i="381"/>
  <c r="AM700" i="381"/>
  <c r="AL700" i="381"/>
  <c r="AK700" i="381"/>
  <c r="AJ700" i="381"/>
  <c r="AI700" i="381"/>
  <c r="AH700" i="381"/>
  <c r="AG700" i="381"/>
  <c r="AF700" i="381"/>
  <c r="AE700" i="381"/>
  <c r="AD700" i="381"/>
  <c r="AC700" i="381"/>
  <c r="C700" i="381"/>
  <c r="FV699" i="381"/>
  <c r="FU699" i="381"/>
  <c r="FT699" i="381"/>
  <c r="FS699" i="381"/>
  <c r="FR699" i="381"/>
  <c r="FQ699" i="381"/>
  <c r="FL699" i="381"/>
  <c r="EC699" i="381"/>
  <c r="EB699" i="381"/>
  <c r="EA699" i="381"/>
  <c r="DZ699" i="381"/>
  <c r="DY699" i="381"/>
  <c r="DW699" i="381"/>
  <c r="DV699" i="381"/>
  <c r="DU699" i="381"/>
  <c r="DT699" i="381"/>
  <c r="DS699" i="381"/>
  <c r="DR699" i="381"/>
  <c r="DQ699" i="381"/>
  <c r="DA699" i="381"/>
  <c r="DB699" i="381" s="1"/>
  <c r="CR699" i="381"/>
  <c r="CP699" i="381"/>
  <c r="CO699" i="381"/>
  <c r="CN699" i="381"/>
  <c r="BT699" i="381"/>
  <c r="AU699" i="381"/>
  <c r="AR699" i="381"/>
  <c r="EE699" i="381" s="1"/>
  <c r="EF699" i="381" s="1"/>
  <c r="AN699" i="381"/>
  <c r="AM699" i="381"/>
  <c r="AL699" i="381"/>
  <c r="AK699" i="381"/>
  <c r="AJ699" i="381"/>
  <c r="AI699" i="381"/>
  <c r="AH699" i="381"/>
  <c r="AG699" i="381"/>
  <c r="AF699" i="381"/>
  <c r="AE699" i="381"/>
  <c r="AD699" i="381"/>
  <c r="AC699" i="381"/>
  <c r="C699" i="381"/>
  <c r="FV698" i="381"/>
  <c r="FU698" i="381"/>
  <c r="FT698" i="381"/>
  <c r="FS698" i="381"/>
  <c r="FR698" i="381"/>
  <c r="FQ698" i="381"/>
  <c r="FL698" i="381"/>
  <c r="EC698" i="381"/>
  <c r="ED698" i="381" s="1"/>
  <c r="EB698" i="381"/>
  <c r="EA698" i="381"/>
  <c r="DZ698" i="381"/>
  <c r="DY698" i="381"/>
  <c r="DW698" i="381"/>
  <c r="DV698" i="381"/>
  <c r="DU698" i="381"/>
  <c r="DT698" i="381"/>
  <c r="DS698" i="381"/>
  <c r="DR698" i="381"/>
  <c r="DQ698" i="381"/>
  <c r="DA698" i="381"/>
  <c r="DB698" i="381" s="1"/>
  <c r="CR698" i="381"/>
  <c r="CP698" i="381"/>
  <c r="CO698" i="381"/>
  <c r="CN698" i="381"/>
  <c r="BT698" i="381"/>
  <c r="AU698" i="381"/>
  <c r="AR698" i="381"/>
  <c r="AV698" i="381" s="1"/>
  <c r="AN698" i="381"/>
  <c r="AM698" i="381"/>
  <c r="AL698" i="381"/>
  <c r="AK698" i="381"/>
  <c r="AJ698" i="381"/>
  <c r="AI698" i="381"/>
  <c r="AH698" i="381"/>
  <c r="AG698" i="381"/>
  <c r="AF698" i="381"/>
  <c r="AE698" i="381"/>
  <c r="AD698" i="381"/>
  <c r="AC698" i="381"/>
  <c r="C698" i="381"/>
  <c r="FL697" i="381"/>
  <c r="DW697" i="381"/>
  <c r="FV697" i="381"/>
  <c r="FU697" i="381"/>
  <c r="FT697" i="381"/>
  <c r="FS697" i="381"/>
  <c r="FR697" i="381"/>
  <c r="FQ697" i="381"/>
  <c r="EC697" i="381"/>
  <c r="ED697" i="381" s="1"/>
  <c r="EB697" i="381"/>
  <c r="EA697" i="381"/>
  <c r="DZ697" i="381"/>
  <c r="DY697" i="381"/>
  <c r="DV697" i="381"/>
  <c r="DU697" i="381"/>
  <c r="DT697" i="381"/>
  <c r="DS697" i="381"/>
  <c r="DR697" i="381"/>
  <c r="DQ697" i="381"/>
  <c r="DA697" i="381"/>
  <c r="DB697" i="381" s="1"/>
  <c r="CR697" i="381"/>
  <c r="CP697" i="381"/>
  <c r="CO697" i="381"/>
  <c r="CN697" i="381"/>
  <c r="BT697" i="381"/>
  <c r="AU697" i="381"/>
  <c r="AN697" i="381"/>
  <c r="AM697" i="381"/>
  <c r="AL697" i="381"/>
  <c r="AK697" i="381"/>
  <c r="AJ697" i="381"/>
  <c r="AI697" i="381"/>
  <c r="AH697" i="381"/>
  <c r="AG697" i="381"/>
  <c r="AF697" i="381"/>
  <c r="AE697" i="381"/>
  <c r="AD697" i="381"/>
  <c r="AC697" i="381"/>
  <c r="AR697" i="381"/>
  <c r="C697" i="381"/>
  <c r="FV696" i="381"/>
  <c r="FU696" i="381"/>
  <c r="FT696" i="381"/>
  <c r="FS696" i="381"/>
  <c r="FR696" i="381"/>
  <c r="FQ696" i="381"/>
  <c r="EC696" i="381"/>
  <c r="EB696" i="381"/>
  <c r="EA696" i="381"/>
  <c r="DZ696" i="381"/>
  <c r="DY696" i="381"/>
  <c r="DV696" i="381"/>
  <c r="DU696" i="381"/>
  <c r="DT696" i="381"/>
  <c r="DS696" i="381"/>
  <c r="DR696" i="381"/>
  <c r="DQ696" i="381"/>
  <c r="DA696" i="381"/>
  <c r="DB696" i="381" s="1"/>
  <c r="CR696" i="381"/>
  <c r="CP696" i="381"/>
  <c r="CO696" i="381"/>
  <c r="CN696" i="381"/>
  <c r="BT696" i="381"/>
  <c r="AU696" i="381"/>
  <c r="AN696" i="381"/>
  <c r="AM696" i="381"/>
  <c r="AL696" i="381"/>
  <c r="AK696" i="381"/>
  <c r="AJ696" i="381"/>
  <c r="AI696" i="381"/>
  <c r="AH696" i="381"/>
  <c r="AG696" i="381"/>
  <c r="AF696" i="381"/>
  <c r="AE696" i="381"/>
  <c r="AD696" i="381"/>
  <c r="AC696" i="381"/>
  <c r="G696" i="381"/>
  <c r="AR696" i="381" s="1"/>
  <c r="C696" i="381"/>
  <c r="FV695" i="381"/>
  <c r="FU695" i="381"/>
  <c r="FT695" i="381"/>
  <c r="FS695" i="381"/>
  <c r="FR695" i="381"/>
  <c r="FQ695" i="381"/>
  <c r="EC695" i="381"/>
  <c r="EB695" i="381"/>
  <c r="EA695" i="381"/>
  <c r="DZ695" i="381"/>
  <c r="DY695" i="381"/>
  <c r="DV695" i="381"/>
  <c r="DU695" i="381"/>
  <c r="DT695" i="381"/>
  <c r="DS695" i="381"/>
  <c r="DR695" i="381"/>
  <c r="DQ695" i="381"/>
  <c r="DA695" i="381"/>
  <c r="DB695" i="381" s="1"/>
  <c r="CR695" i="381"/>
  <c r="CP695" i="381"/>
  <c r="CO695" i="381"/>
  <c r="CN695" i="381"/>
  <c r="BT695" i="381"/>
  <c r="AU695" i="381"/>
  <c r="AR695" i="381"/>
  <c r="AV695" i="381" s="1"/>
  <c r="AN695" i="381"/>
  <c r="AM695" i="381"/>
  <c r="AL695" i="381"/>
  <c r="AK695" i="381"/>
  <c r="AJ695" i="381"/>
  <c r="AI695" i="381"/>
  <c r="AH695" i="381"/>
  <c r="AG695" i="381"/>
  <c r="AF695" i="381"/>
  <c r="AE695" i="381"/>
  <c r="AD695" i="381"/>
  <c r="AC695" i="381"/>
  <c r="E695" i="381"/>
  <c r="FV694" i="381"/>
  <c r="FU694" i="381"/>
  <c r="FT694" i="381"/>
  <c r="FS694" i="381"/>
  <c r="FR694" i="381"/>
  <c r="FQ694" i="381"/>
  <c r="EE694" i="381"/>
  <c r="EF694" i="381" s="1"/>
  <c r="EC694" i="381"/>
  <c r="EB694" i="381"/>
  <c r="EA694" i="381"/>
  <c r="DZ694" i="381"/>
  <c r="DY694" i="381"/>
  <c r="DV694" i="381"/>
  <c r="DU694" i="381"/>
  <c r="DT694" i="381"/>
  <c r="DS694" i="381"/>
  <c r="DR694" i="381"/>
  <c r="DQ694" i="381"/>
  <c r="DA694" i="381"/>
  <c r="DB694" i="381" s="1"/>
  <c r="CR694" i="381"/>
  <c r="CP694" i="381"/>
  <c r="CO694" i="381"/>
  <c r="CN694" i="381"/>
  <c r="BT694" i="381"/>
  <c r="AV694" i="381"/>
  <c r="AU694" i="381"/>
  <c r="AN694" i="381"/>
  <c r="AM694" i="381"/>
  <c r="AL694" i="381"/>
  <c r="AK694" i="381"/>
  <c r="AJ694" i="381"/>
  <c r="AI694" i="381"/>
  <c r="AH694" i="381"/>
  <c r="AG694" i="381"/>
  <c r="AF694" i="381"/>
  <c r="AE694" i="381"/>
  <c r="AD694" i="381"/>
  <c r="AC694" i="381"/>
  <c r="C694" i="381"/>
  <c r="E693" i="381"/>
  <c r="FV693" i="381"/>
  <c r="FU693" i="381"/>
  <c r="FS693" i="381"/>
  <c r="FR693" i="381"/>
  <c r="FQ693" i="381"/>
  <c r="FN693" i="381"/>
  <c r="EC693" i="381"/>
  <c r="ED693" i="381" s="1"/>
  <c r="EB693" i="381"/>
  <c r="EA693" i="381"/>
  <c r="DY693" i="381"/>
  <c r="DV693" i="381"/>
  <c r="DU693" i="381"/>
  <c r="DT693" i="381"/>
  <c r="DS693" i="381"/>
  <c r="DR693" i="381"/>
  <c r="DQ693" i="381"/>
  <c r="FT693" i="381"/>
  <c r="DA693" i="381"/>
  <c r="DB693" i="381" s="1"/>
  <c r="CR693" i="381"/>
  <c r="CP693" i="381"/>
  <c r="CO693" i="381"/>
  <c r="CN693" i="381"/>
  <c r="BT693" i="381"/>
  <c r="AU693" i="381"/>
  <c r="AN693" i="381"/>
  <c r="AM693" i="381"/>
  <c r="AL693" i="381"/>
  <c r="AK693" i="381"/>
  <c r="AJ693" i="381"/>
  <c r="AI693" i="381"/>
  <c r="AH693" i="381"/>
  <c r="AG693" i="381"/>
  <c r="AF693" i="381"/>
  <c r="AE693" i="381"/>
  <c r="AD693" i="381"/>
  <c r="AC693" i="381"/>
  <c r="G693" i="381"/>
  <c r="AR693" i="381" s="1"/>
  <c r="AV693" i="381" s="1"/>
  <c r="DH692" i="381"/>
  <c r="DH659" i="381" s="1"/>
  <c r="G692" i="381"/>
  <c r="AR692" i="381" s="1"/>
  <c r="AV692" i="381" s="1"/>
  <c r="FV692" i="381"/>
  <c r="FU692" i="381"/>
  <c r="FS692" i="381"/>
  <c r="FR692" i="381"/>
  <c r="FQ692" i="381"/>
  <c r="FN692" i="381"/>
  <c r="EC692" i="381"/>
  <c r="ED692" i="381" s="1"/>
  <c r="EB692" i="381"/>
  <c r="EA692" i="381"/>
  <c r="DY692" i="381"/>
  <c r="DV692" i="381"/>
  <c r="DU692" i="381"/>
  <c r="DT692" i="381"/>
  <c r="DS692" i="381"/>
  <c r="DR692" i="381"/>
  <c r="DQ692" i="381"/>
  <c r="DA692" i="381"/>
  <c r="DB692" i="381" s="1"/>
  <c r="CR692" i="381"/>
  <c r="CP692" i="381"/>
  <c r="CO692" i="381"/>
  <c r="CN692" i="381"/>
  <c r="BT692" i="381"/>
  <c r="AU692" i="381"/>
  <c r="AN692" i="381"/>
  <c r="AM692" i="381"/>
  <c r="AL692" i="381"/>
  <c r="AK692" i="381"/>
  <c r="AJ692" i="381"/>
  <c r="AI692" i="381"/>
  <c r="AH692" i="381"/>
  <c r="AG692" i="381"/>
  <c r="AF692" i="381"/>
  <c r="AE692" i="381"/>
  <c r="AD692" i="381"/>
  <c r="AC692" i="381"/>
  <c r="C692" i="381"/>
  <c r="FV691" i="381"/>
  <c r="FU691" i="381"/>
  <c r="FT691" i="381"/>
  <c r="FS691" i="381"/>
  <c r="FR691" i="381"/>
  <c r="FQ691" i="381"/>
  <c r="FN691" i="381"/>
  <c r="EC691" i="381"/>
  <c r="EB691" i="381"/>
  <c r="EA691" i="381"/>
  <c r="DZ691" i="381"/>
  <c r="DY691" i="381"/>
  <c r="DW691" i="381"/>
  <c r="DV691" i="381"/>
  <c r="DU691" i="381"/>
  <c r="DT691" i="381"/>
  <c r="DS691" i="381"/>
  <c r="DR691" i="381"/>
  <c r="DQ691" i="381"/>
  <c r="DA691" i="381"/>
  <c r="DB691" i="381" s="1"/>
  <c r="CR691" i="381"/>
  <c r="CP691" i="381"/>
  <c r="CO691" i="381"/>
  <c r="CN691" i="381"/>
  <c r="BT691" i="381"/>
  <c r="AU691" i="381"/>
  <c r="AR691" i="381"/>
  <c r="EE691" i="381" s="1"/>
  <c r="EF691" i="381" s="1"/>
  <c r="AN691" i="381"/>
  <c r="AM691" i="381"/>
  <c r="AL691" i="381"/>
  <c r="AK691" i="381"/>
  <c r="AJ691" i="381"/>
  <c r="AI691" i="381"/>
  <c r="AH691" i="381"/>
  <c r="AG691" i="381"/>
  <c r="AF691" i="381"/>
  <c r="AE691" i="381"/>
  <c r="AD691" i="381"/>
  <c r="AC691" i="381"/>
  <c r="C691" i="381"/>
  <c r="FV690" i="381"/>
  <c r="FU690" i="381"/>
  <c r="FT690" i="381"/>
  <c r="FS690" i="381"/>
  <c r="FR690" i="381"/>
  <c r="FN690" i="381"/>
  <c r="EC690" i="381"/>
  <c r="EB690" i="381"/>
  <c r="EA690" i="381"/>
  <c r="DZ690" i="381"/>
  <c r="DY690" i="381"/>
  <c r="DW690" i="381"/>
  <c r="DV690" i="381"/>
  <c r="DU690" i="381"/>
  <c r="DT690" i="381"/>
  <c r="DS690" i="381"/>
  <c r="DR690" i="381"/>
  <c r="DQ690" i="381"/>
  <c r="FQ690" i="381"/>
  <c r="DA690" i="381"/>
  <c r="DB690" i="381" s="1"/>
  <c r="CR690" i="381"/>
  <c r="CP690" i="381"/>
  <c r="CO690" i="381"/>
  <c r="CN690" i="381"/>
  <c r="BT690" i="381"/>
  <c r="AU690" i="381"/>
  <c r="AR690" i="381"/>
  <c r="AV690" i="381" s="1"/>
  <c r="AN690" i="381"/>
  <c r="AM690" i="381"/>
  <c r="AL690" i="381"/>
  <c r="AK690" i="381"/>
  <c r="AJ690" i="381"/>
  <c r="AI690" i="381"/>
  <c r="AH690" i="381"/>
  <c r="AG690" i="381"/>
  <c r="AF690" i="381"/>
  <c r="AE690" i="381"/>
  <c r="AD690" i="381"/>
  <c r="AC690" i="381"/>
  <c r="C690" i="381"/>
  <c r="EJ689" i="381"/>
  <c r="DW689" i="381"/>
  <c r="DE689" i="381"/>
  <c r="FQ689" i="381" s="1"/>
  <c r="FV689" i="381"/>
  <c r="FU689" i="381"/>
  <c r="FT689" i="381"/>
  <c r="FS689" i="381"/>
  <c r="FR689" i="381"/>
  <c r="FN689" i="381"/>
  <c r="EC689" i="381"/>
  <c r="ED689" i="381" s="1"/>
  <c r="EB689" i="381"/>
  <c r="EA689" i="381"/>
  <c r="DZ689" i="381"/>
  <c r="DY689" i="381"/>
  <c r="DV689" i="381"/>
  <c r="DU689" i="381"/>
  <c r="DT689" i="381"/>
  <c r="DS689" i="381"/>
  <c r="DR689" i="381"/>
  <c r="DQ689" i="381"/>
  <c r="DA689" i="381"/>
  <c r="DB689" i="381" s="1"/>
  <c r="CR689" i="381"/>
  <c r="CP689" i="381"/>
  <c r="CO689" i="381"/>
  <c r="CN689" i="381"/>
  <c r="BT689" i="381"/>
  <c r="AU689" i="381"/>
  <c r="AN689" i="381"/>
  <c r="AM689" i="381"/>
  <c r="AL689" i="381"/>
  <c r="AK689" i="381"/>
  <c r="AJ689" i="381"/>
  <c r="AI689" i="381"/>
  <c r="AH689" i="381"/>
  <c r="AG689" i="381"/>
  <c r="AF689" i="381"/>
  <c r="AE689" i="381"/>
  <c r="AD689" i="381"/>
  <c r="AC689" i="381"/>
  <c r="AR689" i="381"/>
  <c r="C689" i="381"/>
  <c r="FV688" i="381"/>
  <c r="FU688" i="381"/>
  <c r="FT688" i="381"/>
  <c r="FS688" i="381"/>
  <c r="FR688" i="381"/>
  <c r="FQ688" i="381"/>
  <c r="FN688" i="381"/>
  <c r="EC688" i="381"/>
  <c r="EB688" i="381"/>
  <c r="EA688" i="381"/>
  <c r="DZ688" i="381"/>
  <c r="DY688" i="381"/>
  <c r="DV688" i="381"/>
  <c r="DU688" i="381"/>
  <c r="DT688" i="381"/>
  <c r="DS688" i="381"/>
  <c r="DR688" i="381"/>
  <c r="DQ688" i="381"/>
  <c r="DA688" i="381"/>
  <c r="DB688" i="381" s="1"/>
  <c r="CR688" i="381"/>
  <c r="CP688" i="381"/>
  <c r="CO688" i="381"/>
  <c r="CN688" i="381"/>
  <c r="BT688" i="381"/>
  <c r="AU688" i="381"/>
  <c r="AN688" i="381"/>
  <c r="AM688" i="381"/>
  <c r="AL688" i="381"/>
  <c r="AK688" i="381"/>
  <c r="AJ688" i="381"/>
  <c r="AI688" i="381"/>
  <c r="AH688" i="381"/>
  <c r="AG688" i="381"/>
  <c r="AF688" i="381"/>
  <c r="AE688" i="381"/>
  <c r="AD688" i="381"/>
  <c r="AC688" i="381"/>
  <c r="G688" i="381"/>
  <c r="AR688" i="381" s="1"/>
  <c r="C688" i="381"/>
  <c r="FL664" i="381"/>
  <c r="AR686" i="381"/>
  <c r="AV686" i="381" s="1"/>
  <c r="C685" i="381"/>
  <c r="FV687" i="381"/>
  <c r="FU687" i="381"/>
  <c r="FT687" i="381"/>
  <c r="FS687" i="381"/>
  <c r="FR687" i="381"/>
  <c r="FQ687" i="381"/>
  <c r="FN687" i="381"/>
  <c r="EC687" i="381"/>
  <c r="EB687" i="381"/>
  <c r="EA687" i="381"/>
  <c r="DZ687" i="381"/>
  <c r="DY687" i="381"/>
  <c r="DV687" i="381"/>
  <c r="DU687" i="381"/>
  <c r="DT687" i="381"/>
  <c r="DS687" i="381"/>
  <c r="DR687" i="381"/>
  <c r="DQ687" i="381"/>
  <c r="DA687" i="381"/>
  <c r="DB687" i="381" s="1"/>
  <c r="CR687" i="381"/>
  <c r="CP687" i="381"/>
  <c r="CO687" i="381"/>
  <c r="CN687" i="381"/>
  <c r="BT687" i="381"/>
  <c r="AU687" i="381"/>
  <c r="AN687" i="381"/>
  <c r="AM687" i="381"/>
  <c r="AL687" i="381"/>
  <c r="AK687" i="381"/>
  <c r="AJ687" i="381"/>
  <c r="AI687" i="381"/>
  <c r="AH687" i="381"/>
  <c r="AG687" i="381"/>
  <c r="AF687" i="381"/>
  <c r="AE687" i="381"/>
  <c r="AD687" i="381"/>
  <c r="AC687" i="381"/>
  <c r="G687" i="381"/>
  <c r="AR687" i="381" s="1"/>
  <c r="C687" i="381"/>
  <c r="FV686" i="381"/>
  <c r="FU686" i="381"/>
  <c r="FT686" i="381"/>
  <c r="FS686" i="381"/>
  <c r="FR686" i="381"/>
  <c r="FQ686" i="381"/>
  <c r="EC686" i="381"/>
  <c r="EB686" i="381"/>
  <c r="EA686" i="381"/>
  <c r="DZ686" i="381"/>
  <c r="DY686" i="381"/>
  <c r="DV686" i="381"/>
  <c r="DU686" i="381"/>
  <c r="DT686" i="381"/>
  <c r="DS686" i="381"/>
  <c r="DR686" i="381"/>
  <c r="DQ686" i="381"/>
  <c r="DA686" i="381"/>
  <c r="DB686" i="381" s="1"/>
  <c r="CR686" i="381"/>
  <c r="CP686" i="381"/>
  <c r="CO686" i="381"/>
  <c r="CN686" i="381"/>
  <c r="BT686" i="381"/>
  <c r="AU686" i="381"/>
  <c r="AN686" i="381"/>
  <c r="AM686" i="381"/>
  <c r="AL686" i="381"/>
  <c r="AK686" i="381"/>
  <c r="AJ686" i="381"/>
  <c r="AI686" i="381"/>
  <c r="AH686" i="381"/>
  <c r="AG686" i="381"/>
  <c r="AF686" i="381"/>
  <c r="AE686" i="381"/>
  <c r="AD686" i="381"/>
  <c r="AC686" i="381"/>
  <c r="E686" i="381"/>
  <c r="FV685" i="381"/>
  <c r="FU685" i="381"/>
  <c r="FT685" i="381"/>
  <c r="FS685" i="381"/>
  <c r="FR685" i="381"/>
  <c r="FQ685" i="381"/>
  <c r="EE685" i="381"/>
  <c r="EF685" i="381" s="1"/>
  <c r="EC685" i="381"/>
  <c r="EB685" i="381"/>
  <c r="EA685" i="381"/>
  <c r="DZ685" i="381"/>
  <c r="DY685" i="381"/>
  <c r="DV685" i="381"/>
  <c r="DU685" i="381"/>
  <c r="DT685" i="381"/>
  <c r="DS685" i="381"/>
  <c r="DR685" i="381"/>
  <c r="DQ685" i="381"/>
  <c r="DA685" i="381"/>
  <c r="DB685" i="381" s="1"/>
  <c r="CR685" i="381"/>
  <c r="CP685" i="381"/>
  <c r="CO685" i="381"/>
  <c r="CN685" i="381"/>
  <c r="BT685" i="381"/>
  <c r="AV685" i="381"/>
  <c r="AU685" i="381"/>
  <c r="AN685" i="381"/>
  <c r="AM685" i="381"/>
  <c r="AL685" i="381"/>
  <c r="AK685" i="381"/>
  <c r="AJ685" i="381"/>
  <c r="AI685" i="381"/>
  <c r="AH685" i="381"/>
  <c r="AG685" i="381"/>
  <c r="AF685" i="381"/>
  <c r="AE685" i="381"/>
  <c r="AD685" i="381"/>
  <c r="AC685" i="381"/>
  <c r="CR684" i="381"/>
  <c r="CR683" i="381"/>
  <c r="CR682" i="381"/>
  <c r="CR681" i="381"/>
  <c r="CR680" i="381"/>
  <c r="CR679" i="381"/>
  <c r="CR678" i="381"/>
  <c r="CR677" i="381"/>
  <c r="CR676" i="381"/>
  <c r="CR675" i="381"/>
  <c r="FV684" i="381"/>
  <c r="FU684" i="381"/>
  <c r="FT684" i="381"/>
  <c r="FS684" i="381"/>
  <c r="FR684" i="381"/>
  <c r="FQ684" i="381"/>
  <c r="FK684" i="381"/>
  <c r="EC684" i="381"/>
  <c r="EB684" i="381"/>
  <c r="EA684" i="381"/>
  <c r="DZ684" i="381"/>
  <c r="DY684" i="381"/>
  <c r="DW684" i="381"/>
  <c r="DV684" i="381"/>
  <c r="DU684" i="381"/>
  <c r="DT684" i="381"/>
  <c r="DS684" i="381"/>
  <c r="DR684" i="381"/>
  <c r="DQ684" i="381"/>
  <c r="DA684" i="381"/>
  <c r="DB684" i="381" s="1"/>
  <c r="CP684" i="381"/>
  <c r="CO684" i="381"/>
  <c r="CN684" i="381"/>
  <c r="BT684" i="381"/>
  <c r="AU684" i="381"/>
  <c r="AN684" i="381"/>
  <c r="AM684" i="381"/>
  <c r="AL684" i="381"/>
  <c r="AK684" i="381"/>
  <c r="AJ684" i="381"/>
  <c r="AI684" i="381"/>
  <c r="AH684" i="381"/>
  <c r="AG684" i="381"/>
  <c r="AF684" i="381"/>
  <c r="AE684" i="381"/>
  <c r="AD684" i="381"/>
  <c r="AC684" i="381"/>
  <c r="G684" i="381"/>
  <c r="AR684" i="381" s="1"/>
  <c r="AV684" i="381" s="1"/>
  <c r="E684" i="381"/>
  <c r="C684" i="381"/>
  <c r="FV683" i="381"/>
  <c r="FU683" i="381"/>
  <c r="FT683" i="381"/>
  <c r="FS683" i="381"/>
  <c r="FR683" i="381"/>
  <c r="FQ683" i="381"/>
  <c r="FK683" i="381"/>
  <c r="EC683" i="381"/>
  <c r="EB683" i="381"/>
  <c r="EA683" i="381"/>
  <c r="DZ683" i="381"/>
  <c r="DY683" i="381"/>
  <c r="DW683" i="381"/>
  <c r="DV683" i="381"/>
  <c r="DU683" i="381"/>
  <c r="DT683" i="381"/>
  <c r="DS683" i="381"/>
  <c r="DR683" i="381"/>
  <c r="DQ683" i="381"/>
  <c r="DA683" i="381"/>
  <c r="DB683" i="381" s="1"/>
  <c r="CP683" i="381"/>
  <c r="CO683" i="381"/>
  <c r="CN683" i="381"/>
  <c r="BT683" i="381"/>
  <c r="AU683" i="381"/>
  <c r="AN683" i="381"/>
  <c r="AM683" i="381"/>
  <c r="AL683" i="381"/>
  <c r="AK683" i="381"/>
  <c r="AJ683" i="381"/>
  <c r="AI683" i="381"/>
  <c r="AH683" i="381"/>
  <c r="AG683" i="381"/>
  <c r="AF683" i="381"/>
  <c r="AE683" i="381"/>
  <c r="AD683" i="381"/>
  <c r="AC683" i="381"/>
  <c r="G683" i="381"/>
  <c r="AR683" i="381" s="1"/>
  <c r="AV683" i="381" s="1"/>
  <c r="E683" i="381"/>
  <c r="C683" i="381"/>
  <c r="FV682" i="381"/>
  <c r="FU682" i="381"/>
  <c r="FT682" i="381"/>
  <c r="FS682" i="381"/>
  <c r="FR682" i="381"/>
  <c r="FQ682" i="381"/>
  <c r="FK682" i="381"/>
  <c r="EC682" i="381"/>
  <c r="ED682" i="381" s="1"/>
  <c r="EB682" i="381"/>
  <c r="EA682" i="381"/>
  <c r="DZ682" i="381"/>
  <c r="DY682" i="381"/>
  <c r="DW682" i="381"/>
  <c r="DV682" i="381"/>
  <c r="DU682" i="381"/>
  <c r="DT682" i="381"/>
  <c r="DS682" i="381"/>
  <c r="DR682" i="381"/>
  <c r="DQ682" i="381"/>
  <c r="DA682" i="381"/>
  <c r="DB682" i="381" s="1"/>
  <c r="CP682" i="381"/>
  <c r="CO682" i="381"/>
  <c r="CN682" i="381"/>
  <c r="BT682" i="381"/>
  <c r="AU682" i="381"/>
  <c r="AN682" i="381"/>
  <c r="AM682" i="381"/>
  <c r="AL682" i="381"/>
  <c r="AK682" i="381"/>
  <c r="AJ682" i="381"/>
  <c r="AI682" i="381"/>
  <c r="AH682" i="381"/>
  <c r="AG682" i="381"/>
  <c r="AF682" i="381"/>
  <c r="AE682" i="381"/>
  <c r="AD682" i="381"/>
  <c r="AC682" i="381"/>
  <c r="G682" i="381"/>
  <c r="AR682" i="381" s="1"/>
  <c r="AV682" i="381" s="1"/>
  <c r="E682" i="381"/>
  <c r="C682" i="381"/>
  <c r="FV681" i="381"/>
  <c r="FU681" i="381"/>
  <c r="FT681" i="381"/>
  <c r="FS681" i="381"/>
  <c r="FR681" i="381"/>
  <c r="FQ681" i="381"/>
  <c r="FK681" i="381"/>
  <c r="EC681" i="381"/>
  <c r="EB681" i="381"/>
  <c r="EA681" i="381"/>
  <c r="DZ681" i="381"/>
  <c r="DY681" i="381"/>
  <c r="DW681" i="381"/>
  <c r="DV681" i="381"/>
  <c r="DU681" i="381"/>
  <c r="DT681" i="381"/>
  <c r="DS681" i="381"/>
  <c r="DR681" i="381"/>
  <c r="DQ681" i="381"/>
  <c r="DA681" i="381"/>
  <c r="DB681" i="381" s="1"/>
  <c r="CP681" i="381"/>
  <c r="CO681" i="381"/>
  <c r="CN681" i="381"/>
  <c r="BT681" i="381"/>
  <c r="AU681" i="381"/>
  <c r="AN681" i="381"/>
  <c r="AM681" i="381"/>
  <c r="AL681" i="381"/>
  <c r="AK681" i="381"/>
  <c r="AJ681" i="381"/>
  <c r="AI681" i="381"/>
  <c r="AH681" i="381"/>
  <c r="AG681" i="381"/>
  <c r="AF681" i="381"/>
  <c r="AE681" i="381"/>
  <c r="AD681" i="381"/>
  <c r="AC681" i="381"/>
  <c r="G681" i="381"/>
  <c r="AR681" i="381" s="1"/>
  <c r="AV681" i="381" s="1"/>
  <c r="E681" i="381"/>
  <c r="C681" i="381"/>
  <c r="FV680" i="381"/>
  <c r="FU680" i="381"/>
  <c r="FT680" i="381"/>
  <c r="FS680" i="381"/>
  <c r="FR680" i="381"/>
  <c r="FQ680" i="381"/>
  <c r="FK680" i="381"/>
  <c r="EC680" i="381"/>
  <c r="ED680" i="381" s="1"/>
  <c r="EB680" i="381"/>
  <c r="EA680" i="381"/>
  <c r="DZ680" i="381"/>
  <c r="DY680" i="381"/>
  <c r="DW680" i="381"/>
  <c r="DV680" i="381"/>
  <c r="DU680" i="381"/>
  <c r="DT680" i="381"/>
  <c r="DS680" i="381"/>
  <c r="DR680" i="381"/>
  <c r="DQ680" i="381"/>
  <c r="DA680" i="381"/>
  <c r="DB680" i="381" s="1"/>
  <c r="CP680" i="381"/>
  <c r="CO680" i="381"/>
  <c r="CN680" i="381"/>
  <c r="BT680" i="381"/>
  <c r="AU680" i="381"/>
  <c r="AN680" i="381"/>
  <c r="AM680" i="381"/>
  <c r="AL680" i="381"/>
  <c r="AK680" i="381"/>
  <c r="AJ680" i="381"/>
  <c r="AI680" i="381"/>
  <c r="AH680" i="381"/>
  <c r="AG680" i="381"/>
  <c r="AF680" i="381"/>
  <c r="AE680" i="381"/>
  <c r="AD680" i="381"/>
  <c r="AC680" i="381"/>
  <c r="G680" i="381"/>
  <c r="E680" i="381"/>
  <c r="C680" i="381"/>
  <c r="FV679" i="381"/>
  <c r="FU679" i="381"/>
  <c r="FT679" i="381"/>
  <c r="FS679" i="381"/>
  <c r="FR679" i="381"/>
  <c r="FQ679" i="381"/>
  <c r="FK679" i="381"/>
  <c r="EC679" i="381"/>
  <c r="ED679" i="381" s="1"/>
  <c r="EB679" i="381"/>
  <c r="EA679" i="381"/>
  <c r="DZ679" i="381"/>
  <c r="DY679" i="381"/>
  <c r="DW679" i="381"/>
  <c r="DV679" i="381"/>
  <c r="DU679" i="381"/>
  <c r="DT679" i="381"/>
  <c r="DS679" i="381"/>
  <c r="DR679" i="381"/>
  <c r="DQ679" i="381"/>
  <c r="DA679" i="381"/>
  <c r="DB679" i="381" s="1"/>
  <c r="CP679" i="381"/>
  <c r="CO679" i="381"/>
  <c r="CN679" i="381"/>
  <c r="BT679" i="381"/>
  <c r="AU679" i="381"/>
  <c r="AN679" i="381"/>
  <c r="AM679" i="381"/>
  <c r="AL679" i="381"/>
  <c r="AK679" i="381"/>
  <c r="AJ679" i="381"/>
  <c r="AI679" i="381"/>
  <c r="AH679" i="381"/>
  <c r="AG679" i="381"/>
  <c r="AF679" i="381"/>
  <c r="AE679" i="381"/>
  <c r="AD679" i="381"/>
  <c r="AC679" i="381"/>
  <c r="G679" i="381"/>
  <c r="AR679" i="381" s="1"/>
  <c r="AV679" i="381" s="1"/>
  <c r="E679" i="381"/>
  <c r="C679" i="381"/>
  <c r="BT678" i="381"/>
  <c r="BT677" i="381"/>
  <c r="BT676" i="381"/>
  <c r="FV678" i="381"/>
  <c r="FU678" i="381"/>
  <c r="FT678" i="381"/>
  <c r="FS678" i="381"/>
  <c r="FR678" i="381"/>
  <c r="FQ678" i="381"/>
  <c r="FK678" i="381"/>
  <c r="EC678" i="381"/>
  <c r="EB678" i="381"/>
  <c r="EA678" i="381"/>
  <c r="DZ678" i="381"/>
  <c r="DY678" i="381"/>
  <c r="DW678" i="381"/>
  <c r="DV678" i="381"/>
  <c r="DU678" i="381"/>
  <c r="DT678" i="381"/>
  <c r="DS678" i="381"/>
  <c r="DR678" i="381"/>
  <c r="DQ678" i="381"/>
  <c r="DA678" i="381"/>
  <c r="DB678" i="381" s="1"/>
  <c r="CP678" i="381"/>
  <c r="CO678" i="381"/>
  <c r="CN678" i="381"/>
  <c r="AU678" i="381"/>
  <c r="AN678" i="381"/>
  <c r="AM678" i="381"/>
  <c r="AL678" i="381"/>
  <c r="AK678" i="381"/>
  <c r="AJ678" i="381"/>
  <c r="AI678" i="381"/>
  <c r="AH678" i="381"/>
  <c r="AG678" i="381"/>
  <c r="AF678" i="381"/>
  <c r="AE678" i="381"/>
  <c r="AD678" i="381"/>
  <c r="AC678" i="381"/>
  <c r="G678" i="381"/>
  <c r="E678" i="381"/>
  <c r="C678" i="381"/>
  <c r="FV677" i="381"/>
  <c r="FU677" i="381"/>
  <c r="FT677" i="381"/>
  <c r="FS677" i="381"/>
  <c r="FR677" i="381"/>
  <c r="FQ677" i="381"/>
  <c r="FK677" i="381"/>
  <c r="EC677" i="381"/>
  <c r="ED677" i="381" s="1"/>
  <c r="EB677" i="381"/>
  <c r="EA677" i="381"/>
  <c r="DZ677" i="381"/>
  <c r="DY677" i="381"/>
  <c r="DW677" i="381"/>
  <c r="DV677" i="381"/>
  <c r="DU677" i="381"/>
  <c r="DT677" i="381"/>
  <c r="DS677" i="381"/>
  <c r="DR677" i="381"/>
  <c r="DQ677" i="381"/>
  <c r="DA677" i="381"/>
  <c r="DB677" i="381" s="1"/>
  <c r="CP677" i="381"/>
  <c r="CO677" i="381"/>
  <c r="CN677" i="381"/>
  <c r="AU677" i="381"/>
  <c r="AN677" i="381"/>
  <c r="AM677" i="381"/>
  <c r="AL677" i="381"/>
  <c r="AK677" i="381"/>
  <c r="AJ677" i="381"/>
  <c r="AI677" i="381"/>
  <c r="AH677" i="381"/>
  <c r="AG677" i="381"/>
  <c r="AF677" i="381"/>
  <c r="AE677" i="381"/>
  <c r="AD677" i="381"/>
  <c r="AC677" i="381"/>
  <c r="G677" i="381"/>
  <c r="E677" i="381"/>
  <c r="C677" i="381"/>
  <c r="G676" i="381"/>
  <c r="FV676" i="381"/>
  <c r="FU676" i="381"/>
  <c r="FT676" i="381"/>
  <c r="FS676" i="381"/>
  <c r="FR676" i="381"/>
  <c r="FQ676" i="381"/>
  <c r="FK676" i="381"/>
  <c r="EC676" i="381"/>
  <c r="ED676" i="381" s="1"/>
  <c r="EB676" i="381"/>
  <c r="EA676" i="381"/>
  <c r="DZ676" i="381"/>
  <c r="DY676" i="381"/>
  <c r="DW676" i="381"/>
  <c r="DV676" i="381"/>
  <c r="DU676" i="381"/>
  <c r="DT676" i="381"/>
  <c r="DS676" i="381"/>
  <c r="DR676" i="381"/>
  <c r="DQ676" i="381"/>
  <c r="DA676" i="381"/>
  <c r="DB676" i="381" s="1"/>
  <c r="CP676" i="381"/>
  <c r="CO676" i="381"/>
  <c r="CN676" i="381"/>
  <c r="AU676" i="381"/>
  <c r="AN676" i="381"/>
  <c r="AM676" i="381"/>
  <c r="AL676" i="381"/>
  <c r="AK676" i="381"/>
  <c r="AJ676" i="381"/>
  <c r="AI676" i="381"/>
  <c r="AH676" i="381"/>
  <c r="AG676" i="381"/>
  <c r="AF676" i="381"/>
  <c r="AE676" i="381"/>
  <c r="AD676" i="381"/>
  <c r="AC676" i="381"/>
  <c r="E676" i="381"/>
  <c r="C676" i="381"/>
  <c r="FK675" i="381"/>
  <c r="E675" i="381"/>
  <c r="FV675" i="381"/>
  <c r="FU675" i="381"/>
  <c r="FT675" i="381"/>
  <c r="FS675" i="381"/>
  <c r="FR675" i="381"/>
  <c r="FQ675" i="381"/>
  <c r="EC675" i="381"/>
  <c r="ED675" i="381" s="1"/>
  <c r="EB675" i="381"/>
  <c r="EA675" i="381"/>
  <c r="DZ675" i="381"/>
  <c r="DY675" i="381"/>
  <c r="DW675" i="381"/>
  <c r="DV675" i="381"/>
  <c r="DU675" i="381"/>
  <c r="DT675" i="381"/>
  <c r="DS675" i="381"/>
  <c r="DR675" i="381"/>
  <c r="DQ675" i="381"/>
  <c r="DA675" i="381"/>
  <c r="DB675" i="381" s="1"/>
  <c r="CP675" i="381"/>
  <c r="CO675" i="381"/>
  <c r="CN675" i="381"/>
  <c r="AU675" i="381"/>
  <c r="AV675" i="381"/>
  <c r="AN675" i="381"/>
  <c r="AM675" i="381"/>
  <c r="AL675" i="381"/>
  <c r="AK675" i="381"/>
  <c r="AJ675" i="381"/>
  <c r="AI675" i="381"/>
  <c r="AH675" i="381"/>
  <c r="AG675" i="381"/>
  <c r="AF675" i="381"/>
  <c r="AE675" i="381"/>
  <c r="AD675" i="381"/>
  <c r="AC675" i="381"/>
  <c r="C675" i="381"/>
  <c r="FV673" i="381"/>
  <c r="FU673" i="381"/>
  <c r="FT673" i="381"/>
  <c r="FS673" i="381"/>
  <c r="FR673" i="381"/>
  <c r="FQ673" i="381"/>
  <c r="EE673" i="381"/>
  <c r="EF673" i="381" s="1"/>
  <c r="EC673" i="381"/>
  <c r="EB673" i="381"/>
  <c r="EA673" i="381"/>
  <c r="DZ673" i="381"/>
  <c r="DY673" i="381"/>
  <c r="DV673" i="381"/>
  <c r="DU673" i="381"/>
  <c r="DT673" i="381"/>
  <c r="DS673" i="381"/>
  <c r="DR673" i="381"/>
  <c r="DQ673" i="381"/>
  <c r="DA673" i="381"/>
  <c r="DB673" i="381" s="1"/>
  <c r="CR673" i="381"/>
  <c r="CP673" i="381"/>
  <c r="CO673" i="381"/>
  <c r="CN673" i="381"/>
  <c r="BT673" i="381"/>
  <c r="AV673" i="381"/>
  <c r="AU673" i="381"/>
  <c r="AN673" i="381"/>
  <c r="AM673" i="381"/>
  <c r="AL673" i="381"/>
  <c r="AK673" i="381"/>
  <c r="AJ673" i="381"/>
  <c r="AI673" i="381"/>
  <c r="AH673" i="381"/>
  <c r="AG673" i="381"/>
  <c r="AF673" i="381"/>
  <c r="AE673" i="381"/>
  <c r="AD673" i="381"/>
  <c r="AC673" i="381"/>
  <c r="FO672" i="381"/>
  <c r="EC672" i="381"/>
  <c r="ED672" i="381" s="1"/>
  <c r="DQ672" i="381"/>
  <c r="FV672" i="381"/>
  <c r="FU672" i="381"/>
  <c r="FT672" i="381"/>
  <c r="FS672" i="381"/>
  <c r="FR672" i="381"/>
  <c r="FN672" i="381"/>
  <c r="EJ672" i="381"/>
  <c r="EB672" i="381"/>
  <c r="EA672" i="381"/>
  <c r="DZ672" i="381"/>
  <c r="DY672" i="381"/>
  <c r="DW672" i="381"/>
  <c r="DV672" i="381"/>
  <c r="DU672" i="381"/>
  <c r="DT672" i="381"/>
  <c r="DS672" i="381"/>
  <c r="DR672" i="381"/>
  <c r="DE672" i="381"/>
  <c r="FQ672" i="381" s="1"/>
  <c r="DA672" i="381"/>
  <c r="DB672" i="381" s="1"/>
  <c r="CR672" i="381"/>
  <c r="CP672" i="381"/>
  <c r="CO672" i="381"/>
  <c r="CN672" i="381"/>
  <c r="BT672" i="381"/>
  <c r="AU672" i="381"/>
  <c r="AR672" i="381"/>
  <c r="AV672" i="381" s="1"/>
  <c r="AN672" i="381"/>
  <c r="AM672" i="381"/>
  <c r="AL672" i="381"/>
  <c r="AK672" i="381"/>
  <c r="AJ672" i="381"/>
  <c r="AI672" i="381"/>
  <c r="AH672" i="381"/>
  <c r="AG672" i="381"/>
  <c r="AF672" i="381"/>
  <c r="AE672" i="381"/>
  <c r="AD672" i="381"/>
  <c r="AC672" i="381"/>
  <c r="C672" i="381"/>
  <c r="EJ671" i="381"/>
  <c r="FV671" i="381"/>
  <c r="FU671" i="381"/>
  <c r="FT671" i="381"/>
  <c r="FS671" i="381"/>
  <c r="FR671" i="381"/>
  <c r="FN671" i="381"/>
  <c r="EC671" i="381"/>
  <c r="EB671" i="381"/>
  <c r="EA671" i="381"/>
  <c r="DZ671" i="381"/>
  <c r="DY671" i="381"/>
  <c r="DW671" i="381"/>
  <c r="DV671" i="381"/>
  <c r="DU671" i="381"/>
  <c r="DT671" i="381"/>
  <c r="DS671" i="381"/>
  <c r="DR671" i="381"/>
  <c r="DQ671" i="381"/>
  <c r="DE671" i="381"/>
  <c r="FQ671" i="381" s="1"/>
  <c r="DA671" i="381"/>
  <c r="DB671" i="381" s="1"/>
  <c r="CR671" i="381"/>
  <c r="CP671" i="381"/>
  <c r="CO671" i="381"/>
  <c r="CN671" i="381"/>
  <c r="BT671" i="381"/>
  <c r="AU671" i="381"/>
  <c r="AR671" i="381"/>
  <c r="AV671" i="381" s="1"/>
  <c r="AN671" i="381"/>
  <c r="AM671" i="381"/>
  <c r="AL671" i="381"/>
  <c r="AK671" i="381"/>
  <c r="AJ671" i="381"/>
  <c r="AI671" i="381"/>
  <c r="AH671" i="381"/>
  <c r="AG671" i="381"/>
  <c r="AF671" i="381"/>
  <c r="AE671" i="381"/>
  <c r="AD671" i="381"/>
  <c r="AC671" i="381"/>
  <c r="C671" i="381"/>
  <c r="FV670" i="381"/>
  <c r="FU670" i="381"/>
  <c r="FT670" i="381"/>
  <c r="FS670" i="381"/>
  <c r="FR670" i="381"/>
  <c r="FN670" i="381"/>
  <c r="EJ670" i="381"/>
  <c r="EC670" i="381"/>
  <c r="ED670" i="381" s="1"/>
  <c r="EB670" i="381"/>
  <c r="EA670" i="381"/>
  <c r="DZ670" i="381"/>
  <c r="DY670" i="381"/>
  <c r="DV670" i="381"/>
  <c r="DU670" i="381"/>
  <c r="DT670" i="381"/>
  <c r="DS670" i="381"/>
  <c r="DR670" i="381"/>
  <c r="DQ670" i="381"/>
  <c r="FQ670" i="381"/>
  <c r="DA670" i="381"/>
  <c r="DB670" i="381" s="1"/>
  <c r="CR670" i="381"/>
  <c r="CP670" i="381"/>
  <c r="CO670" i="381"/>
  <c r="CN670" i="381"/>
  <c r="BT670" i="381"/>
  <c r="AU670" i="381"/>
  <c r="AR670" i="381"/>
  <c r="AV670" i="381" s="1"/>
  <c r="AN670" i="381"/>
  <c r="AM670" i="381"/>
  <c r="AL670" i="381"/>
  <c r="AK670" i="381"/>
  <c r="AJ670" i="381"/>
  <c r="AI670" i="381"/>
  <c r="AH670" i="381"/>
  <c r="AG670" i="381"/>
  <c r="AF670" i="381"/>
  <c r="AE670" i="381"/>
  <c r="AD670" i="381"/>
  <c r="AC670" i="381"/>
  <c r="C670" i="381"/>
  <c r="EJ669" i="381"/>
  <c r="DE669" i="381"/>
  <c r="FQ669" i="381" s="1"/>
  <c r="FV669" i="381"/>
  <c r="FU669" i="381"/>
  <c r="FT669" i="381"/>
  <c r="FS669" i="381"/>
  <c r="FR669" i="381"/>
  <c r="FN669" i="381"/>
  <c r="EC669" i="381"/>
  <c r="ED669" i="381" s="1"/>
  <c r="EB669" i="381"/>
  <c r="EA669" i="381"/>
  <c r="DZ669" i="381"/>
  <c r="DY669" i="381"/>
  <c r="DW669" i="381"/>
  <c r="DV669" i="381"/>
  <c r="DU669" i="381"/>
  <c r="DT669" i="381"/>
  <c r="DS669" i="381"/>
  <c r="DR669" i="381"/>
  <c r="DQ669" i="381"/>
  <c r="DA669" i="381"/>
  <c r="DB669" i="381" s="1"/>
  <c r="CR669" i="381"/>
  <c r="CP669" i="381"/>
  <c r="CO669" i="381"/>
  <c r="CN669" i="381"/>
  <c r="BT669" i="381"/>
  <c r="AU669" i="381"/>
  <c r="AR669" i="381"/>
  <c r="EE669" i="381" s="1"/>
  <c r="EF669" i="381" s="1"/>
  <c r="AN669" i="381"/>
  <c r="AM669" i="381"/>
  <c r="AL669" i="381"/>
  <c r="AK669" i="381"/>
  <c r="AJ669" i="381"/>
  <c r="AI669" i="381"/>
  <c r="AH669" i="381"/>
  <c r="AG669" i="381"/>
  <c r="AF669" i="381"/>
  <c r="AE669" i="381"/>
  <c r="AD669" i="381"/>
  <c r="AC669" i="381"/>
  <c r="C669" i="381"/>
  <c r="EK668" i="381"/>
  <c r="DE668" i="381"/>
  <c r="FQ668" i="381" s="1"/>
  <c r="FV668" i="381"/>
  <c r="FU668" i="381"/>
  <c r="FT668" i="381"/>
  <c r="FS668" i="381"/>
  <c r="FR668" i="381"/>
  <c r="FN668" i="381"/>
  <c r="EJ668" i="381"/>
  <c r="EC668" i="381"/>
  <c r="ED668" i="381" s="1"/>
  <c r="EB668" i="381"/>
  <c r="EA668" i="381"/>
  <c r="DZ668" i="381"/>
  <c r="DY668" i="381"/>
  <c r="DW668" i="381"/>
  <c r="DV668" i="381"/>
  <c r="DU668" i="381"/>
  <c r="DT668" i="381"/>
  <c r="DS668" i="381"/>
  <c r="DR668" i="381"/>
  <c r="DQ668" i="381"/>
  <c r="DA668" i="381"/>
  <c r="DB668" i="381" s="1"/>
  <c r="CR668" i="381"/>
  <c r="CP668" i="381"/>
  <c r="CO668" i="381"/>
  <c r="CN668" i="381"/>
  <c r="BT668" i="381"/>
  <c r="AU668" i="381"/>
  <c r="AR668" i="381"/>
  <c r="EE668" i="381" s="1"/>
  <c r="EF668" i="381" s="1"/>
  <c r="AN668" i="381"/>
  <c r="AM668" i="381"/>
  <c r="AL668" i="381"/>
  <c r="AK668" i="381"/>
  <c r="AJ668" i="381"/>
  <c r="AI668" i="381"/>
  <c r="AH668" i="381"/>
  <c r="AG668" i="381"/>
  <c r="AF668" i="381"/>
  <c r="AE668" i="381"/>
  <c r="AD668" i="381"/>
  <c r="AC668" i="381"/>
  <c r="C668" i="381"/>
  <c r="EJ667" i="381"/>
  <c r="DW667" i="381"/>
  <c r="DE667" i="381"/>
  <c r="FV667" i="381"/>
  <c r="FU667" i="381"/>
  <c r="FT667" i="381"/>
  <c r="FS667" i="381"/>
  <c r="FR667" i="381"/>
  <c r="FN667" i="381"/>
  <c r="EC667" i="381"/>
  <c r="ED667" i="381" s="1"/>
  <c r="EB667" i="381"/>
  <c r="EA667" i="381"/>
  <c r="DZ667" i="381"/>
  <c r="DY667" i="381"/>
  <c r="DV667" i="381"/>
  <c r="DU667" i="381"/>
  <c r="DT667" i="381"/>
  <c r="DS667" i="381"/>
  <c r="DR667" i="381"/>
  <c r="DQ667" i="381"/>
  <c r="DA667" i="381"/>
  <c r="DB667" i="381" s="1"/>
  <c r="CR667" i="381"/>
  <c r="CP667" i="381"/>
  <c r="CO667" i="381"/>
  <c r="CN667" i="381"/>
  <c r="BT667" i="381"/>
  <c r="AU667" i="381"/>
  <c r="AR667" i="381"/>
  <c r="EE667" i="381" s="1"/>
  <c r="EF667" i="381" s="1"/>
  <c r="AN667" i="381"/>
  <c r="AM667" i="381"/>
  <c r="AL667" i="381"/>
  <c r="AK667" i="381"/>
  <c r="AJ667" i="381"/>
  <c r="AI667" i="381"/>
  <c r="AH667" i="381"/>
  <c r="AG667" i="381"/>
  <c r="AF667" i="381"/>
  <c r="AE667" i="381"/>
  <c r="AD667" i="381"/>
  <c r="AC667" i="381"/>
  <c r="C667" i="381"/>
  <c r="FV666" i="381"/>
  <c r="FU666" i="381"/>
  <c r="FT666" i="381"/>
  <c r="FS666" i="381"/>
  <c r="FR666" i="381"/>
  <c r="FQ666" i="381"/>
  <c r="FN666" i="381"/>
  <c r="EC666" i="381"/>
  <c r="EB666" i="381"/>
  <c r="EA666" i="381"/>
  <c r="DZ666" i="381"/>
  <c r="DY666" i="381"/>
  <c r="DV666" i="381"/>
  <c r="DU666" i="381"/>
  <c r="DT666" i="381"/>
  <c r="DS666" i="381"/>
  <c r="DR666" i="381"/>
  <c r="DQ666" i="381"/>
  <c r="DA666" i="381"/>
  <c r="DB666" i="381" s="1"/>
  <c r="CR666" i="381"/>
  <c r="CP666" i="381"/>
  <c r="CO666" i="381"/>
  <c r="CN666" i="381"/>
  <c r="BT666" i="381"/>
  <c r="AU666" i="381"/>
  <c r="AR666" i="381"/>
  <c r="EE666" i="381" s="1"/>
  <c r="EF666" i="381" s="1"/>
  <c r="AN666" i="381"/>
  <c r="AM666" i="381"/>
  <c r="AL666" i="381"/>
  <c r="AK666" i="381"/>
  <c r="AJ666" i="381"/>
  <c r="AI666" i="381"/>
  <c r="AH666" i="381"/>
  <c r="AG666" i="381"/>
  <c r="AF666" i="381"/>
  <c r="AE666" i="381"/>
  <c r="AD666" i="381"/>
  <c r="AC666" i="381"/>
  <c r="C666" i="381"/>
  <c r="FN665" i="381"/>
  <c r="C665" i="381"/>
  <c r="FN664" i="381"/>
  <c r="AR665" i="381"/>
  <c r="G664" i="381"/>
  <c r="AR664" i="381" s="1"/>
  <c r="C664" i="381"/>
  <c r="FN663" i="381"/>
  <c r="G663" i="381"/>
  <c r="C663" i="381"/>
  <c r="AR662" i="381"/>
  <c r="EG760" i="381" l="1"/>
  <c r="ED688" i="381"/>
  <c r="EG688" i="381"/>
  <c r="ED681" i="381"/>
  <c r="EG681" i="381"/>
  <c r="EG707" i="381"/>
  <c r="ED725" i="381"/>
  <c r="EG725" i="381"/>
  <c r="ED705" i="381"/>
  <c r="EG705" i="381"/>
  <c r="ED723" i="381"/>
  <c r="EG723" i="381"/>
  <c r="ED759" i="381"/>
  <c r="EG759" i="381"/>
  <c r="EG706" i="381"/>
  <c r="ED734" i="381"/>
  <c r="EG734" i="381"/>
  <c r="EK659" i="381"/>
  <c r="Q109" i="372" s="1"/>
  <c r="FL659" i="381"/>
  <c r="Q154" i="372" s="1"/>
  <c r="DW659" i="381"/>
  <c r="Q135" i="372" s="1"/>
  <c r="FK659" i="381"/>
  <c r="Q153" i="372" s="1"/>
  <c r="EJ659" i="381"/>
  <c r="Q108" i="372" s="1"/>
  <c r="AT718" i="381"/>
  <c r="AP659" i="381"/>
  <c r="FN659" i="381"/>
  <c r="Q156" i="372" s="1"/>
  <c r="FO659" i="381"/>
  <c r="Q162" i="372" s="1"/>
  <c r="BP659" i="381"/>
  <c r="Q93" i="372" s="1"/>
  <c r="FJ659" i="381"/>
  <c r="Q152" i="372" s="1"/>
  <c r="DE659" i="381"/>
  <c r="FK739" i="381"/>
  <c r="R153" i="372" s="1"/>
  <c r="CR739" i="381"/>
  <c r="R99" i="372" s="1"/>
  <c r="DE739" i="381"/>
  <c r="EJ739" i="381"/>
  <c r="R108" i="372" s="1"/>
  <c r="G739" i="381"/>
  <c r="AR739" i="381"/>
  <c r="EK739" i="381"/>
  <c r="R109" i="372" s="1"/>
  <c r="DF739" i="381"/>
  <c r="T46" i="372"/>
  <c r="BT675" i="381"/>
  <c r="FT692" i="381"/>
  <c r="EE716" i="381"/>
  <c r="EF716" i="381" s="1"/>
  <c r="AT716" i="381"/>
  <c r="EE714" i="381"/>
  <c r="EF714" i="381" s="1"/>
  <c r="AT714" i="381"/>
  <c r="FU710" i="381"/>
  <c r="AT713" i="381"/>
  <c r="AR663" i="381"/>
  <c r="G659" i="381"/>
  <c r="EE720" i="381"/>
  <c r="EF720" i="381" s="1"/>
  <c r="AT720" i="381"/>
  <c r="EF740" i="381"/>
  <c r="FR700" i="381"/>
  <c r="FP672" i="381"/>
  <c r="AR676" i="381"/>
  <c r="AV676" i="381" s="1"/>
  <c r="AR680" i="381"/>
  <c r="AV680" i="381" s="1"/>
  <c r="AR677" i="381"/>
  <c r="AV677" i="381" s="1"/>
  <c r="AR678" i="381"/>
  <c r="AV678" i="381" s="1"/>
  <c r="EG719" i="381"/>
  <c r="AV758" i="381"/>
  <c r="ED740" i="381"/>
  <c r="DN742" i="381"/>
  <c r="EG740" i="381"/>
  <c r="EG733" i="381"/>
  <c r="BT740" i="381"/>
  <c r="FR748" i="381"/>
  <c r="EG717" i="381"/>
  <c r="EG751" i="381"/>
  <c r="EG752" i="381"/>
  <c r="EG753" i="381"/>
  <c r="EG711" i="381"/>
  <c r="EG754" i="381"/>
  <c r="FQ667" i="381"/>
  <c r="ED754" i="381"/>
  <c r="EG761" i="381"/>
  <c r="EE761" i="381"/>
  <c r="EF761" i="381" s="1"/>
  <c r="AV761" i="381"/>
  <c r="EE760" i="381"/>
  <c r="EF760" i="381" s="1"/>
  <c r="AV760" i="381"/>
  <c r="ED760" i="381"/>
  <c r="EE759" i="381"/>
  <c r="EF759" i="381" s="1"/>
  <c r="EE758" i="381"/>
  <c r="EF758" i="381" s="1"/>
  <c r="EG758" i="381"/>
  <c r="ED758" i="381"/>
  <c r="EG757" i="381"/>
  <c r="EE757" i="381"/>
  <c r="EF757" i="381" s="1"/>
  <c r="EG756" i="381"/>
  <c r="ED756" i="381"/>
  <c r="EG755" i="381"/>
  <c r="EE755" i="381"/>
  <c r="EF755" i="381" s="1"/>
  <c r="ED753" i="381"/>
  <c r="EG750" i="381"/>
  <c r="EE750" i="381"/>
  <c r="EF750" i="381" s="1"/>
  <c r="ED717" i="381"/>
  <c r="EG712" i="381"/>
  <c r="EG722" i="381"/>
  <c r="EG693" i="381"/>
  <c r="ED733" i="381"/>
  <c r="EG749" i="381"/>
  <c r="EE748" i="381"/>
  <c r="EF748" i="381" s="1"/>
  <c r="EG748" i="381"/>
  <c r="EG747" i="381"/>
  <c r="ED747" i="381"/>
  <c r="EG746" i="381"/>
  <c r="AV742" i="381"/>
  <c r="EG741" i="381"/>
  <c r="AV743" i="381"/>
  <c r="EE743" i="381"/>
  <c r="EF743" i="381" s="1"/>
  <c r="EG743" i="381"/>
  <c r="EE741" i="381"/>
  <c r="EF741" i="381" s="1"/>
  <c r="ED743" i="381"/>
  <c r="EG737" i="381"/>
  <c r="AT737" i="381"/>
  <c r="EE737" i="381"/>
  <c r="EF737" i="381" s="1"/>
  <c r="AT736" i="381"/>
  <c r="EE736" i="381"/>
  <c r="EF736" i="381" s="1"/>
  <c r="EE735" i="381"/>
  <c r="EF735" i="381" s="1"/>
  <c r="EG735" i="381"/>
  <c r="AT735" i="381"/>
  <c r="EG736" i="381"/>
  <c r="AT734" i="381"/>
  <c r="ED736" i="381"/>
  <c r="AT725" i="381"/>
  <c r="EE725" i="381"/>
  <c r="EF725" i="381" s="1"/>
  <c r="EE724" i="381"/>
  <c r="EF724" i="381" s="1"/>
  <c r="ED722" i="381"/>
  <c r="ED724" i="381"/>
  <c r="EE723" i="381"/>
  <c r="EF723" i="381" s="1"/>
  <c r="EE721" i="381"/>
  <c r="EF721" i="381" s="1"/>
  <c r="EG720" i="381"/>
  <c r="EE718" i="381"/>
  <c r="EF718" i="381" s="1"/>
  <c r="DZ692" i="381"/>
  <c r="ED711" i="381"/>
  <c r="EG708" i="381"/>
  <c r="EG685" i="381"/>
  <c r="EG686" i="381"/>
  <c r="EA710" i="381"/>
  <c r="EG715" i="381"/>
  <c r="EE715" i="381"/>
  <c r="EF715" i="381" s="1"/>
  <c r="EG714" i="381"/>
  <c r="EE713" i="381"/>
  <c r="EF713" i="381" s="1"/>
  <c r="EG713" i="381"/>
  <c r="ED712" i="381"/>
  <c r="AV710" i="381"/>
  <c r="EE710" i="381"/>
  <c r="EF710" i="381" s="1"/>
  <c r="AV709" i="381"/>
  <c r="EE709" i="381"/>
  <c r="EF709" i="381" s="1"/>
  <c r="EG709" i="381"/>
  <c r="AV708" i="381"/>
  <c r="EE708" i="381"/>
  <c r="EF708" i="381" s="1"/>
  <c r="AV707" i="381"/>
  <c r="EE707" i="381"/>
  <c r="EF707" i="381" s="1"/>
  <c r="ED707" i="381"/>
  <c r="ED686" i="381"/>
  <c r="EG695" i="381"/>
  <c r="EG696" i="381"/>
  <c r="EG704" i="381"/>
  <c r="AV666" i="381"/>
  <c r="EG670" i="381"/>
  <c r="ED695" i="381"/>
  <c r="ED696" i="381"/>
  <c r="EG691" i="381"/>
  <c r="AV699" i="381"/>
  <c r="EG671" i="381"/>
  <c r="EG672" i="381"/>
  <c r="EG682" i="381"/>
  <c r="EG673" i="381"/>
  <c r="EG683" i="381"/>
  <c r="AV691" i="381"/>
  <c r="EG694" i="381"/>
  <c r="AV706" i="381"/>
  <c r="EE706" i="381"/>
  <c r="EF706" i="381" s="1"/>
  <c r="ED706" i="381"/>
  <c r="AV705" i="381"/>
  <c r="EE705" i="381"/>
  <c r="EF705" i="381" s="1"/>
  <c r="AV704" i="381"/>
  <c r="EE704" i="381"/>
  <c r="EF704" i="381" s="1"/>
  <c r="EG703" i="381"/>
  <c r="ED703" i="381"/>
  <c r="EE703" i="381"/>
  <c r="EF703" i="381" s="1"/>
  <c r="EG702" i="381"/>
  <c r="EE702" i="381"/>
  <c r="EF702" i="381" s="1"/>
  <c r="EG701" i="381"/>
  <c r="EE701" i="381"/>
  <c r="EF701" i="381" s="1"/>
  <c r="ED701" i="381"/>
  <c r="EG700" i="381"/>
  <c r="EE700" i="381"/>
  <c r="EF700" i="381" s="1"/>
  <c r="EG699" i="381"/>
  <c r="ED699" i="381"/>
  <c r="EG698" i="381"/>
  <c r="EE698" i="381"/>
  <c r="EF698" i="381" s="1"/>
  <c r="EE697" i="381"/>
  <c r="EF697" i="381" s="1"/>
  <c r="EG697" i="381"/>
  <c r="AV697" i="381"/>
  <c r="EE696" i="381"/>
  <c r="EF696" i="381" s="1"/>
  <c r="AV696" i="381"/>
  <c r="EE695" i="381"/>
  <c r="EF695" i="381" s="1"/>
  <c r="ED694" i="381"/>
  <c r="DZ693" i="381"/>
  <c r="EE693" i="381"/>
  <c r="EF693" i="381" s="1"/>
  <c r="EG692" i="381"/>
  <c r="EE692" i="381"/>
  <c r="EF692" i="381" s="1"/>
  <c r="ED691" i="381"/>
  <c r="EG690" i="381"/>
  <c r="EE690" i="381"/>
  <c r="EF690" i="381" s="1"/>
  <c r="ED690" i="381"/>
  <c r="EG689" i="381"/>
  <c r="EE689" i="381"/>
  <c r="EF689" i="381" s="1"/>
  <c r="AV689" i="381"/>
  <c r="AV688" i="381"/>
  <c r="EE688" i="381"/>
  <c r="EF688" i="381" s="1"/>
  <c r="EE687" i="381"/>
  <c r="EF687" i="381" s="1"/>
  <c r="AV687" i="381"/>
  <c r="EG687" i="381"/>
  <c r="EE686" i="381"/>
  <c r="EF686" i="381" s="1"/>
  <c r="ED685" i="381"/>
  <c r="ED687" i="381"/>
  <c r="EE684" i="381"/>
  <c r="EF684" i="381" s="1"/>
  <c r="EE683" i="381"/>
  <c r="EF683" i="381" s="1"/>
  <c r="ED683" i="381"/>
  <c r="EE682" i="381"/>
  <c r="EF682" i="381" s="1"/>
  <c r="EE681" i="381"/>
  <c r="EF681" i="381" s="1"/>
  <c r="EG679" i="381"/>
  <c r="EE679" i="381"/>
  <c r="EF679" i="381" s="1"/>
  <c r="ED678" i="381"/>
  <c r="EG675" i="381"/>
  <c r="EE675" i="381"/>
  <c r="EF675" i="381" s="1"/>
  <c r="ED673" i="381"/>
  <c r="ED671" i="381"/>
  <c r="EE671" i="381"/>
  <c r="EF671" i="381" s="1"/>
  <c r="EE670" i="381"/>
  <c r="EF670" i="381" s="1"/>
  <c r="AV669" i="381"/>
  <c r="EG669" i="381"/>
  <c r="AV668" i="381"/>
  <c r="EG668" i="381"/>
  <c r="EG667" i="381"/>
  <c r="AV667" i="381"/>
  <c r="EG666" i="381"/>
  <c r="ED666" i="381"/>
  <c r="AR659" i="381" l="1"/>
  <c r="FP659" i="381"/>
  <c r="Q163" i="372" s="1"/>
  <c r="R46" i="372"/>
  <c r="Q44" i="372"/>
  <c r="EE742" i="381"/>
  <c r="EF742" i="381" s="1"/>
  <c r="EE676" i="381"/>
  <c r="EF676" i="381" s="1"/>
  <c r="EE677" i="381"/>
  <c r="EF677" i="381" s="1"/>
  <c r="EG677" i="381"/>
  <c r="EG676" i="381"/>
  <c r="EE678" i="381"/>
  <c r="EF678" i="381" s="1"/>
  <c r="EG680" i="381"/>
  <c r="EG742" i="381"/>
  <c r="EG678" i="381"/>
  <c r="EE680" i="381"/>
  <c r="EF680" i="381" s="1"/>
  <c r="FK645" i="381"/>
  <c r="FK646" i="381"/>
  <c r="FK644" i="381"/>
  <c r="FV646" i="381"/>
  <c r="FU646" i="381"/>
  <c r="FT646" i="381"/>
  <c r="FS646" i="381"/>
  <c r="FR646" i="381"/>
  <c r="FQ646" i="381"/>
  <c r="EC646" i="381"/>
  <c r="ED646" i="381" s="1"/>
  <c r="EB646" i="381"/>
  <c r="EA646" i="381"/>
  <c r="DZ646" i="381"/>
  <c r="DY646" i="381"/>
  <c r="DV646" i="381"/>
  <c r="DU646" i="381"/>
  <c r="DT646" i="381"/>
  <c r="DS646" i="381"/>
  <c r="DR646" i="381"/>
  <c r="DQ646" i="381"/>
  <c r="DA646" i="381"/>
  <c r="DB646" i="381" s="1"/>
  <c r="CR646" i="381"/>
  <c r="CP646" i="381"/>
  <c r="CO646" i="381"/>
  <c r="CN646" i="381"/>
  <c r="BT646" i="381"/>
  <c r="AV646" i="381"/>
  <c r="AU646" i="381"/>
  <c r="AN646" i="381"/>
  <c r="AM646" i="381"/>
  <c r="AL646" i="381"/>
  <c r="AK646" i="381"/>
  <c r="AJ646" i="381"/>
  <c r="AI646" i="381"/>
  <c r="AH646" i="381"/>
  <c r="AG646" i="381"/>
  <c r="AF646" i="381"/>
  <c r="AE646" i="381"/>
  <c r="AD646" i="381"/>
  <c r="AC646" i="381"/>
  <c r="G646" i="381"/>
  <c r="AP646" i="381" s="1"/>
  <c r="AT646" i="381" s="1"/>
  <c r="E646" i="381"/>
  <c r="C646" i="381"/>
  <c r="FV645" i="381"/>
  <c r="FU645" i="381"/>
  <c r="FT645" i="381"/>
  <c r="FS645" i="381"/>
  <c r="FR645" i="381"/>
  <c r="FQ645" i="381"/>
  <c r="EC645" i="381"/>
  <c r="ED645" i="381" s="1"/>
  <c r="EB645" i="381"/>
  <c r="EA645" i="381"/>
  <c r="DZ645" i="381"/>
  <c r="DY645" i="381"/>
  <c r="DV645" i="381"/>
  <c r="DU645" i="381"/>
  <c r="DT645" i="381"/>
  <c r="DS645" i="381"/>
  <c r="DR645" i="381"/>
  <c r="DQ645" i="381"/>
  <c r="DA645" i="381"/>
  <c r="DB645" i="381" s="1"/>
  <c r="CR645" i="381"/>
  <c r="CP645" i="381"/>
  <c r="CO645" i="381"/>
  <c r="CN645" i="381"/>
  <c r="BT645" i="381"/>
  <c r="AV645" i="381"/>
  <c r="AU645" i="381"/>
  <c r="AN645" i="381"/>
  <c r="AM645" i="381"/>
  <c r="AL645" i="381"/>
  <c r="AK645" i="381"/>
  <c r="AJ645" i="381"/>
  <c r="AI645" i="381"/>
  <c r="AH645" i="381"/>
  <c r="AG645" i="381"/>
  <c r="AF645" i="381"/>
  <c r="AE645" i="381"/>
  <c r="AD645" i="381"/>
  <c r="AC645" i="381"/>
  <c r="G645" i="381"/>
  <c r="AP645" i="381" s="1"/>
  <c r="EE645" i="381" s="1"/>
  <c r="EF645" i="381" s="1"/>
  <c r="E645" i="381"/>
  <c r="C645" i="381"/>
  <c r="FV644" i="381"/>
  <c r="FU644" i="381"/>
  <c r="FT644" i="381"/>
  <c r="FS644" i="381"/>
  <c r="FR644" i="381"/>
  <c r="FQ644" i="381"/>
  <c r="EC644" i="381"/>
  <c r="EB644" i="381"/>
  <c r="EA644" i="381"/>
  <c r="DZ644" i="381"/>
  <c r="DY644" i="381"/>
  <c r="DV644" i="381"/>
  <c r="DU644" i="381"/>
  <c r="DT644" i="381"/>
  <c r="DS644" i="381"/>
  <c r="DR644" i="381"/>
  <c r="DQ644" i="381"/>
  <c r="DA644" i="381"/>
  <c r="DB644" i="381" s="1"/>
  <c r="CR644" i="381"/>
  <c r="CP644" i="381"/>
  <c r="CO644" i="381"/>
  <c r="CN644" i="381"/>
  <c r="BT644" i="381"/>
  <c r="AV644" i="381"/>
  <c r="AU644" i="381"/>
  <c r="AN644" i="381"/>
  <c r="AM644" i="381"/>
  <c r="AL644" i="381"/>
  <c r="AK644" i="381"/>
  <c r="AJ644" i="381"/>
  <c r="AI644" i="381"/>
  <c r="AH644" i="381"/>
  <c r="AG644" i="381"/>
  <c r="AF644" i="381"/>
  <c r="AE644" i="381"/>
  <c r="AD644" i="381"/>
  <c r="AC644" i="381"/>
  <c r="G644" i="381"/>
  <c r="AP644" i="381" s="1"/>
  <c r="C644" i="381"/>
  <c r="FV643" i="381"/>
  <c r="FU643" i="381"/>
  <c r="FT643" i="381"/>
  <c r="FS643" i="381"/>
  <c r="FR643" i="381"/>
  <c r="FQ643" i="381"/>
  <c r="EE643" i="381"/>
  <c r="EF643" i="381" s="1"/>
  <c r="EC643" i="381"/>
  <c r="ED643" i="381" s="1"/>
  <c r="EB643" i="381"/>
  <c r="EA643" i="381"/>
  <c r="DZ643" i="381"/>
  <c r="DY643" i="381"/>
  <c r="DV643" i="381"/>
  <c r="DU643" i="381"/>
  <c r="DT643" i="381"/>
  <c r="DS643" i="381"/>
  <c r="DR643" i="381"/>
  <c r="DQ643" i="381"/>
  <c r="DA643" i="381"/>
  <c r="DB643" i="381" s="1"/>
  <c r="CR643" i="381"/>
  <c r="CP643" i="381"/>
  <c r="CO643" i="381"/>
  <c r="CN643" i="381"/>
  <c r="BT643" i="381"/>
  <c r="AV643" i="381"/>
  <c r="AU643" i="381"/>
  <c r="AT643" i="381"/>
  <c r="AN643" i="381"/>
  <c r="AM643" i="381"/>
  <c r="AL643" i="381"/>
  <c r="AK643" i="381"/>
  <c r="AJ643" i="381"/>
  <c r="AI643" i="381"/>
  <c r="AH643" i="381"/>
  <c r="AG643" i="381"/>
  <c r="AF643" i="381"/>
  <c r="AE643" i="381"/>
  <c r="AD643" i="381"/>
  <c r="AC643" i="381"/>
  <c r="C643" i="381"/>
  <c r="FV657" i="381"/>
  <c r="FU657" i="381"/>
  <c r="FT657" i="381"/>
  <c r="FS657" i="381"/>
  <c r="FR657" i="381"/>
  <c r="FQ657" i="381"/>
  <c r="FJ657" i="381"/>
  <c r="EC657" i="381"/>
  <c r="ED657" i="381" s="1"/>
  <c r="EB657" i="381"/>
  <c r="EA657" i="381"/>
  <c r="DZ657" i="381"/>
  <c r="DY657" i="381"/>
  <c r="DV657" i="381"/>
  <c r="DU657" i="381"/>
  <c r="DT657" i="381"/>
  <c r="DS657" i="381"/>
  <c r="DR657" i="381"/>
  <c r="DQ657" i="381"/>
  <c r="DA657" i="381"/>
  <c r="DB657" i="381" s="1"/>
  <c r="CR657" i="381"/>
  <c r="CP657" i="381"/>
  <c r="CO657" i="381"/>
  <c r="CN657" i="381"/>
  <c r="BT657" i="381"/>
  <c r="AV657" i="381"/>
  <c r="AU657" i="381"/>
  <c r="AN657" i="381"/>
  <c r="AM657" i="381"/>
  <c r="AL657" i="381"/>
  <c r="AK657" i="381"/>
  <c r="AJ657" i="381"/>
  <c r="AI657" i="381"/>
  <c r="AH657" i="381"/>
  <c r="AG657" i="381"/>
  <c r="AF657" i="381"/>
  <c r="AE657" i="381"/>
  <c r="AD657" i="381"/>
  <c r="AC657" i="381"/>
  <c r="G657" i="381"/>
  <c r="AP657" i="381" s="1"/>
  <c r="AT657" i="381" s="1"/>
  <c r="C657" i="381"/>
  <c r="FV656" i="381"/>
  <c r="FU656" i="381"/>
  <c r="FT656" i="381"/>
  <c r="FS656" i="381"/>
  <c r="FR656" i="381"/>
  <c r="FQ656" i="381"/>
  <c r="FJ656" i="381"/>
  <c r="EC656" i="381"/>
  <c r="EB656" i="381"/>
  <c r="EA656" i="381"/>
  <c r="DZ656" i="381"/>
  <c r="DY656" i="381"/>
  <c r="DV656" i="381"/>
  <c r="DU656" i="381"/>
  <c r="DT656" i="381"/>
  <c r="DS656" i="381"/>
  <c r="DR656" i="381"/>
  <c r="DQ656" i="381"/>
  <c r="DA656" i="381"/>
  <c r="DB656" i="381" s="1"/>
  <c r="CR656" i="381"/>
  <c r="CP656" i="381"/>
  <c r="CO656" i="381"/>
  <c r="CN656" i="381"/>
  <c r="BT656" i="381"/>
  <c r="AV656" i="381"/>
  <c r="AU656" i="381"/>
  <c r="AN656" i="381"/>
  <c r="AM656" i="381"/>
  <c r="AL656" i="381"/>
  <c r="AK656" i="381"/>
  <c r="AJ656" i="381"/>
  <c r="AI656" i="381"/>
  <c r="AH656" i="381"/>
  <c r="AG656" i="381"/>
  <c r="AF656" i="381"/>
  <c r="AE656" i="381"/>
  <c r="AD656" i="381"/>
  <c r="AC656" i="381"/>
  <c r="G656" i="381"/>
  <c r="AP656" i="381" s="1"/>
  <c r="EE656" i="381" s="1"/>
  <c r="EF656" i="381" s="1"/>
  <c r="E656" i="381"/>
  <c r="C656" i="381"/>
  <c r="FV655" i="381"/>
  <c r="FU655" i="381"/>
  <c r="FT655" i="381"/>
  <c r="FS655" i="381"/>
  <c r="FR655" i="381"/>
  <c r="FQ655" i="381"/>
  <c r="FJ655" i="381"/>
  <c r="EC655" i="381"/>
  <c r="ED655" i="381" s="1"/>
  <c r="EB655" i="381"/>
  <c r="EA655" i="381"/>
  <c r="DZ655" i="381"/>
  <c r="DY655" i="381"/>
  <c r="DV655" i="381"/>
  <c r="DU655" i="381"/>
  <c r="DT655" i="381"/>
  <c r="DS655" i="381"/>
  <c r="DR655" i="381"/>
  <c r="DQ655" i="381"/>
  <c r="DA655" i="381"/>
  <c r="DB655" i="381" s="1"/>
  <c r="CR655" i="381"/>
  <c r="CP655" i="381"/>
  <c r="CO655" i="381"/>
  <c r="CN655" i="381"/>
  <c r="BT655" i="381"/>
  <c r="AV655" i="381"/>
  <c r="AU655" i="381"/>
  <c r="AN655" i="381"/>
  <c r="AM655" i="381"/>
  <c r="AL655" i="381"/>
  <c r="AK655" i="381"/>
  <c r="AJ655" i="381"/>
  <c r="AI655" i="381"/>
  <c r="AH655" i="381"/>
  <c r="AG655" i="381"/>
  <c r="AF655" i="381"/>
  <c r="AE655" i="381"/>
  <c r="AD655" i="381"/>
  <c r="AC655" i="381"/>
  <c r="G655" i="381"/>
  <c r="AP655" i="381" s="1"/>
  <c r="E655" i="381"/>
  <c r="C655" i="381"/>
  <c r="C654" i="381"/>
  <c r="C653" i="381"/>
  <c r="C652" i="381"/>
  <c r="FV654" i="381"/>
  <c r="FU654" i="381"/>
  <c r="FT654" i="381"/>
  <c r="FS654" i="381"/>
  <c r="FR654" i="381"/>
  <c r="FQ654" i="381"/>
  <c r="FJ654" i="381"/>
  <c r="EC654" i="381"/>
  <c r="ED654" i="381" s="1"/>
  <c r="EB654" i="381"/>
  <c r="EA654" i="381"/>
  <c r="DZ654" i="381"/>
  <c r="DY654" i="381"/>
  <c r="DV654" i="381"/>
  <c r="DU654" i="381"/>
  <c r="DT654" i="381"/>
  <c r="DS654" i="381"/>
  <c r="DR654" i="381"/>
  <c r="DQ654" i="381"/>
  <c r="DA654" i="381"/>
  <c r="DB654" i="381" s="1"/>
  <c r="CR654" i="381"/>
  <c r="CP654" i="381"/>
  <c r="CO654" i="381"/>
  <c r="CN654" i="381"/>
  <c r="BT654" i="381"/>
  <c r="AV654" i="381"/>
  <c r="AU654" i="381"/>
  <c r="AN654" i="381"/>
  <c r="AM654" i="381"/>
  <c r="AL654" i="381"/>
  <c r="AK654" i="381"/>
  <c r="AJ654" i="381"/>
  <c r="AI654" i="381"/>
  <c r="AH654" i="381"/>
  <c r="AG654" i="381"/>
  <c r="AF654" i="381"/>
  <c r="AE654" i="381"/>
  <c r="AD654" i="381"/>
  <c r="AC654" i="381"/>
  <c r="G654" i="381"/>
  <c r="AP654" i="381" s="1"/>
  <c r="EE654" i="381" s="1"/>
  <c r="EF654" i="381" s="1"/>
  <c r="E654" i="381"/>
  <c r="FV653" i="381"/>
  <c r="FU653" i="381"/>
  <c r="FT653" i="381"/>
  <c r="FS653" i="381"/>
  <c r="FR653" i="381"/>
  <c r="FQ653" i="381"/>
  <c r="FJ653" i="381"/>
  <c r="EC653" i="381"/>
  <c r="ED653" i="381" s="1"/>
  <c r="EB653" i="381"/>
  <c r="EA653" i="381"/>
  <c r="DZ653" i="381"/>
  <c r="DY653" i="381"/>
  <c r="DV653" i="381"/>
  <c r="DU653" i="381"/>
  <c r="DT653" i="381"/>
  <c r="DS653" i="381"/>
  <c r="DR653" i="381"/>
  <c r="DQ653" i="381"/>
  <c r="DA653" i="381"/>
  <c r="DB653" i="381" s="1"/>
  <c r="CR653" i="381"/>
  <c r="CP653" i="381"/>
  <c r="CO653" i="381"/>
  <c r="CN653" i="381"/>
  <c r="BT653" i="381"/>
  <c r="AV653" i="381"/>
  <c r="AU653" i="381"/>
  <c r="AN653" i="381"/>
  <c r="AM653" i="381"/>
  <c r="AL653" i="381"/>
  <c r="AK653" i="381"/>
  <c r="AJ653" i="381"/>
  <c r="AI653" i="381"/>
  <c r="AH653" i="381"/>
  <c r="AG653" i="381"/>
  <c r="AF653" i="381"/>
  <c r="AE653" i="381"/>
  <c r="AD653" i="381"/>
  <c r="AC653" i="381"/>
  <c r="G653" i="381"/>
  <c r="AP653" i="381" s="1"/>
  <c r="E653" i="381"/>
  <c r="FV652" i="381"/>
  <c r="FU652" i="381"/>
  <c r="FT652" i="381"/>
  <c r="FS652" i="381"/>
  <c r="FR652" i="381"/>
  <c r="FQ652" i="381"/>
  <c r="EE652" i="381"/>
  <c r="EF652" i="381" s="1"/>
  <c r="EC652" i="381"/>
  <c r="EB652" i="381"/>
  <c r="EA652" i="381"/>
  <c r="DZ652" i="381"/>
  <c r="DY652" i="381"/>
  <c r="DV652" i="381"/>
  <c r="DU652" i="381"/>
  <c r="DT652" i="381"/>
  <c r="DS652" i="381"/>
  <c r="DR652" i="381"/>
  <c r="DQ652" i="381"/>
  <c r="DA652" i="381"/>
  <c r="DB652" i="381" s="1"/>
  <c r="CR652" i="381"/>
  <c r="CP652" i="381"/>
  <c r="CO652" i="381"/>
  <c r="CN652" i="381"/>
  <c r="BT652" i="381"/>
  <c r="AV652" i="381"/>
  <c r="AU652" i="381"/>
  <c r="AT652" i="381"/>
  <c r="AN652" i="381"/>
  <c r="AM652" i="381"/>
  <c r="AL652" i="381"/>
  <c r="AK652" i="381"/>
  <c r="AJ652" i="381"/>
  <c r="AI652" i="381"/>
  <c r="AH652" i="381"/>
  <c r="AG652" i="381"/>
  <c r="AF652" i="381"/>
  <c r="AE652" i="381"/>
  <c r="AD652" i="381"/>
  <c r="AC652" i="381"/>
  <c r="FV651" i="381"/>
  <c r="FU651" i="381"/>
  <c r="FS651" i="381"/>
  <c r="FR651" i="381"/>
  <c r="FQ651" i="381"/>
  <c r="FJ651" i="381"/>
  <c r="EC651" i="381"/>
  <c r="ED651" i="381" s="1"/>
  <c r="EB651" i="381"/>
  <c r="EA651" i="381"/>
  <c r="DY651" i="381"/>
  <c r="DV651" i="381"/>
  <c r="DU651" i="381"/>
  <c r="DT651" i="381"/>
  <c r="DS651" i="381"/>
  <c r="DR651" i="381"/>
  <c r="DQ651" i="381"/>
  <c r="FT651" i="381"/>
  <c r="DA651" i="381"/>
  <c r="DB651" i="381" s="1"/>
  <c r="CR651" i="381"/>
  <c r="CP651" i="381"/>
  <c r="CO651" i="381"/>
  <c r="CN651" i="381"/>
  <c r="BT651" i="381"/>
  <c r="AV651" i="381"/>
  <c r="AU651" i="381"/>
  <c r="AN651" i="381"/>
  <c r="AM651" i="381"/>
  <c r="AL651" i="381"/>
  <c r="AK651" i="381"/>
  <c r="AJ651" i="381"/>
  <c r="AI651" i="381"/>
  <c r="AH651" i="381"/>
  <c r="AG651" i="381"/>
  <c r="AF651" i="381"/>
  <c r="AE651" i="381"/>
  <c r="AD651" i="381"/>
  <c r="AC651" i="381"/>
  <c r="G651" i="381"/>
  <c r="AP651" i="381" s="1"/>
  <c r="AT651" i="381" s="1"/>
  <c r="E651" i="381"/>
  <c r="DH650" i="381"/>
  <c r="FT650" i="381" s="1"/>
  <c r="FV650" i="381"/>
  <c r="FU650" i="381"/>
  <c r="FS650" i="381"/>
  <c r="FR650" i="381"/>
  <c r="FQ650" i="381"/>
  <c r="FJ650" i="381"/>
  <c r="EC650" i="381"/>
  <c r="ED650" i="381" s="1"/>
  <c r="EB650" i="381"/>
  <c r="EA650" i="381"/>
  <c r="DY650" i="381"/>
  <c r="DV650" i="381"/>
  <c r="DU650" i="381"/>
  <c r="DT650" i="381"/>
  <c r="DS650" i="381"/>
  <c r="DR650" i="381"/>
  <c r="DQ650" i="381"/>
  <c r="DA650" i="381"/>
  <c r="DB650" i="381" s="1"/>
  <c r="CR650" i="381"/>
  <c r="CP650" i="381"/>
  <c r="CO650" i="381"/>
  <c r="CN650" i="381"/>
  <c r="BT650" i="381"/>
  <c r="AV650" i="381"/>
  <c r="AU650" i="381"/>
  <c r="AN650" i="381"/>
  <c r="AM650" i="381"/>
  <c r="AL650" i="381"/>
  <c r="AK650" i="381"/>
  <c r="AJ650" i="381"/>
  <c r="AI650" i="381"/>
  <c r="AH650" i="381"/>
  <c r="AG650" i="381"/>
  <c r="AF650" i="381"/>
  <c r="AE650" i="381"/>
  <c r="AD650" i="381"/>
  <c r="AC650" i="381"/>
  <c r="G650" i="381"/>
  <c r="AP650" i="381" s="1"/>
  <c r="AT650" i="381" s="1"/>
  <c r="E650" i="381"/>
  <c r="FJ649" i="381"/>
  <c r="FJ648" i="381"/>
  <c r="FV649" i="381"/>
  <c r="FU649" i="381"/>
  <c r="FT649" i="381"/>
  <c r="FS649" i="381"/>
  <c r="FR649" i="381"/>
  <c r="FQ649" i="381"/>
  <c r="EC649" i="381"/>
  <c r="ED649" i="381" s="1"/>
  <c r="EB649" i="381"/>
  <c r="EA649" i="381"/>
  <c r="DZ649" i="381"/>
  <c r="DY649" i="381"/>
  <c r="DV649" i="381"/>
  <c r="DU649" i="381"/>
  <c r="DT649" i="381"/>
  <c r="DS649" i="381"/>
  <c r="DR649" i="381"/>
  <c r="DQ649" i="381"/>
  <c r="DA649" i="381"/>
  <c r="DB649" i="381" s="1"/>
  <c r="CR649" i="381"/>
  <c r="CP649" i="381"/>
  <c r="CO649" i="381"/>
  <c r="CN649" i="381"/>
  <c r="BT649" i="381"/>
  <c r="AU649" i="381"/>
  <c r="AN649" i="381"/>
  <c r="AM649" i="381"/>
  <c r="AL649" i="381"/>
  <c r="AK649" i="381"/>
  <c r="AJ649" i="381"/>
  <c r="AI649" i="381"/>
  <c r="AH649" i="381"/>
  <c r="AG649" i="381"/>
  <c r="AF649" i="381"/>
  <c r="AE649" i="381"/>
  <c r="AD649" i="381"/>
  <c r="AC649" i="381"/>
  <c r="G649" i="381"/>
  <c r="AP649" i="381" s="1"/>
  <c r="AT649" i="381" s="1"/>
  <c r="E649" i="381"/>
  <c r="FV648" i="381"/>
  <c r="FU648" i="381"/>
  <c r="FT648" i="381"/>
  <c r="FS648" i="381"/>
  <c r="FR648" i="381"/>
  <c r="FQ648" i="381"/>
  <c r="EC648" i="381"/>
  <c r="EB648" i="381"/>
  <c r="EA648" i="381"/>
  <c r="DZ648" i="381"/>
  <c r="DY648" i="381"/>
  <c r="DV648" i="381"/>
  <c r="DU648" i="381"/>
  <c r="DT648" i="381"/>
  <c r="DS648" i="381"/>
  <c r="DR648" i="381"/>
  <c r="DQ648" i="381"/>
  <c r="DA648" i="381"/>
  <c r="DB648" i="381" s="1"/>
  <c r="CR648" i="381"/>
  <c r="CP648" i="381"/>
  <c r="CO648" i="381"/>
  <c r="CN648" i="381"/>
  <c r="BT648" i="381"/>
  <c r="AU648" i="381"/>
  <c r="AN648" i="381"/>
  <c r="AM648" i="381"/>
  <c r="AL648" i="381"/>
  <c r="AK648" i="381"/>
  <c r="AJ648" i="381"/>
  <c r="AI648" i="381"/>
  <c r="AH648" i="381"/>
  <c r="AG648" i="381"/>
  <c r="AF648" i="381"/>
  <c r="AE648" i="381"/>
  <c r="AD648" i="381"/>
  <c r="AC648" i="381"/>
  <c r="G648" i="381"/>
  <c r="AP648" i="381" s="1"/>
  <c r="AT648" i="381" s="1"/>
  <c r="E648" i="381"/>
  <c r="FV647" i="381"/>
  <c r="FU647" i="381"/>
  <c r="FT647" i="381"/>
  <c r="FS647" i="381"/>
  <c r="FR647" i="381"/>
  <c r="FQ647" i="381"/>
  <c r="EE647" i="381"/>
  <c r="EF647" i="381" s="1"/>
  <c r="EC647" i="381"/>
  <c r="EB647" i="381"/>
  <c r="EA647" i="381"/>
  <c r="DZ647" i="381"/>
  <c r="DY647" i="381"/>
  <c r="DV647" i="381"/>
  <c r="DU647" i="381"/>
  <c r="DT647" i="381"/>
  <c r="DS647" i="381"/>
  <c r="DR647" i="381"/>
  <c r="DQ647" i="381"/>
  <c r="DA647" i="381"/>
  <c r="DB647" i="381" s="1"/>
  <c r="CR647" i="381"/>
  <c r="CP647" i="381"/>
  <c r="CO647" i="381"/>
  <c r="CN647" i="381"/>
  <c r="BT647" i="381"/>
  <c r="AV647" i="381"/>
  <c r="AU647" i="381"/>
  <c r="AT647" i="381"/>
  <c r="AN647" i="381"/>
  <c r="AM647" i="381"/>
  <c r="AL647" i="381"/>
  <c r="AK647" i="381"/>
  <c r="AJ647" i="381"/>
  <c r="AI647" i="381"/>
  <c r="AH647" i="381"/>
  <c r="AG647" i="381"/>
  <c r="AF647" i="381"/>
  <c r="AE647" i="381"/>
  <c r="AD647" i="381"/>
  <c r="AC647" i="381"/>
  <c r="FV642" i="381"/>
  <c r="FU642" i="381"/>
  <c r="FT642" i="381"/>
  <c r="FS642" i="381"/>
  <c r="FR642" i="381"/>
  <c r="FQ642" i="381"/>
  <c r="EE642" i="381"/>
  <c r="EF642" i="381" s="1"/>
  <c r="EC642" i="381"/>
  <c r="EB642" i="381"/>
  <c r="EA642" i="381"/>
  <c r="DZ642" i="381"/>
  <c r="DY642" i="381"/>
  <c r="DV642" i="381"/>
  <c r="DU642" i="381"/>
  <c r="DT642" i="381"/>
  <c r="DS642" i="381"/>
  <c r="DR642" i="381"/>
  <c r="DQ642" i="381"/>
  <c r="DA642" i="381"/>
  <c r="DB642" i="381" s="1"/>
  <c r="CR642" i="381"/>
  <c r="CP642" i="381"/>
  <c r="CO642" i="381"/>
  <c r="CN642" i="381"/>
  <c r="BT642" i="381"/>
  <c r="AV642" i="381"/>
  <c r="AU642" i="381"/>
  <c r="AT642" i="381"/>
  <c r="AN642" i="381"/>
  <c r="AM642" i="381"/>
  <c r="AL642" i="381"/>
  <c r="AK642" i="381"/>
  <c r="AJ642" i="381"/>
  <c r="AI642" i="381"/>
  <c r="AH642" i="381"/>
  <c r="AG642" i="381"/>
  <c r="AF642" i="381"/>
  <c r="AE642" i="381"/>
  <c r="AD642" i="381"/>
  <c r="AC642" i="381"/>
  <c r="G641" i="381"/>
  <c r="AR641" i="381" s="1"/>
  <c r="FV641" i="381"/>
  <c r="FU641" i="381"/>
  <c r="FS641" i="381"/>
  <c r="FR641" i="381"/>
  <c r="FQ641" i="381"/>
  <c r="FK641" i="381"/>
  <c r="EC641" i="381"/>
  <c r="ED641" i="381" s="1"/>
  <c r="EB641" i="381"/>
  <c r="EA641" i="381"/>
  <c r="DY641" i="381"/>
  <c r="DV641" i="381"/>
  <c r="DU641" i="381"/>
  <c r="DT641" i="381"/>
  <c r="DS641" i="381"/>
  <c r="DR641" i="381"/>
  <c r="DQ641" i="381"/>
  <c r="FT641" i="381"/>
  <c r="DA641" i="381"/>
  <c r="DB641" i="381" s="1"/>
  <c r="CR641" i="381"/>
  <c r="CP641" i="381"/>
  <c r="CO641" i="381"/>
  <c r="CN641" i="381"/>
  <c r="BT641" i="381"/>
  <c r="AU641" i="381"/>
  <c r="AT641" i="381"/>
  <c r="AN641" i="381"/>
  <c r="AM641" i="381"/>
  <c r="AL641" i="381"/>
  <c r="AK641" i="381"/>
  <c r="AJ641" i="381"/>
  <c r="AI641" i="381"/>
  <c r="AH641" i="381"/>
  <c r="AG641" i="381"/>
  <c r="AF641" i="381"/>
  <c r="AE641" i="381"/>
  <c r="AD641" i="381"/>
  <c r="AC641" i="381"/>
  <c r="E641" i="381"/>
  <c r="DH640" i="381"/>
  <c r="FT640" i="381" s="1"/>
  <c r="FV640" i="381"/>
  <c r="FU640" i="381"/>
  <c r="FS640" i="381"/>
  <c r="FR640" i="381"/>
  <c r="FQ640" i="381"/>
  <c r="FK640" i="381"/>
  <c r="EC640" i="381"/>
  <c r="EB640" i="381"/>
  <c r="EA640" i="381"/>
  <c r="DY640" i="381"/>
  <c r="DV640" i="381"/>
  <c r="DU640" i="381"/>
  <c r="DT640" i="381"/>
  <c r="DS640" i="381"/>
  <c r="DR640" i="381"/>
  <c r="DQ640" i="381"/>
  <c r="DA640" i="381"/>
  <c r="DB640" i="381" s="1"/>
  <c r="CR640" i="381"/>
  <c r="CP640" i="381"/>
  <c r="CO640" i="381"/>
  <c r="CN640" i="381"/>
  <c r="BT640" i="381"/>
  <c r="AU640" i="381"/>
  <c r="AT640" i="381"/>
  <c r="AN640" i="381"/>
  <c r="AM640" i="381"/>
  <c r="AL640" i="381"/>
  <c r="AK640" i="381"/>
  <c r="AJ640" i="381"/>
  <c r="AI640" i="381"/>
  <c r="AH640" i="381"/>
  <c r="AG640" i="381"/>
  <c r="AF640" i="381"/>
  <c r="AE640" i="381"/>
  <c r="AD640" i="381"/>
  <c r="AC640" i="381"/>
  <c r="AR640" i="381"/>
  <c r="E640" i="381"/>
  <c r="DH639" i="381"/>
  <c r="FV639" i="381"/>
  <c r="FU639" i="381"/>
  <c r="FS639" i="381"/>
  <c r="FR639" i="381"/>
  <c r="FQ639" i="381"/>
  <c r="FK639" i="381"/>
  <c r="EC639" i="381"/>
  <c r="EB639" i="381"/>
  <c r="EA639" i="381"/>
  <c r="DY639" i="381"/>
  <c r="DV639" i="381"/>
  <c r="DU639" i="381"/>
  <c r="DT639" i="381"/>
  <c r="DS639" i="381"/>
  <c r="DR639" i="381"/>
  <c r="DQ639" i="381"/>
  <c r="DA639" i="381"/>
  <c r="DB639" i="381" s="1"/>
  <c r="CR639" i="381"/>
  <c r="CP639" i="381"/>
  <c r="CO639" i="381"/>
  <c r="CN639" i="381"/>
  <c r="BT639" i="381"/>
  <c r="AU639" i="381"/>
  <c r="AT639" i="381"/>
  <c r="AN639" i="381"/>
  <c r="AM639" i="381"/>
  <c r="AL639" i="381"/>
  <c r="AK639" i="381"/>
  <c r="AJ639" i="381"/>
  <c r="AI639" i="381"/>
  <c r="AH639" i="381"/>
  <c r="AG639" i="381"/>
  <c r="AF639" i="381"/>
  <c r="AE639" i="381"/>
  <c r="AD639" i="381"/>
  <c r="AC639" i="381"/>
  <c r="G639" i="381"/>
  <c r="AR639" i="381" s="1"/>
  <c r="E639" i="381"/>
  <c r="C639" i="381"/>
  <c r="FV638" i="381"/>
  <c r="FU638" i="381"/>
  <c r="FT638" i="381"/>
  <c r="FS638" i="381"/>
  <c r="FR638" i="381"/>
  <c r="FQ638" i="381"/>
  <c r="FK638" i="381"/>
  <c r="EC638" i="381"/>
  <c r="ED638" i="381" s="1"/>
  <c r="EB638" i="381"/>
  <c r="EA638" i="381"/>
  <c r="DZ638" i="381"/>
  <c r="DY638" i="381"/>
  <c r="DV638" i="381"/>
  <c r="DU638" i="381"/>
  <c r="DT638" i="381"/>
  <c r="DS638" i="381"/>
  <c r="DR638" i="381"/>
  <c r="DQ638" i="381"/>
  <c r="DA638" i="381"/>
  <c r="DB638" i="381" s="1"/>
  <c r="CR638" i="381"/>
  <c r="CP638" i="381"/>
  <c r="CO638" i="381"/>
  <c r="CN638" i="381"/>
  <c r="BT638" i="381"/>
  <c r="AU638" i="381"/>
  <c r="AT638" i="381"/>
  <c r="AN638" i="381"/>
  <c r="AM638" i="381"/>
  <c r="AL638" i="381"/>
  <c r="AK638" i="381"/>
  <c r="AJ638" i="381"/>
  <c r="AI638" i="381"/>
  <c r="AH638" i="381"/>
  <c r="AG638" i="381"/>
  <c r="AF638" i="381"/>
  <c r="AE638" i="381"/>
  <c r="AD638" i="381"/>
  <c r="AC638" i="381"/>
  <c r="G638" i="381"/>
  <c r="AR638" i="381" s="1"/>
  <c r="EE638" i="381" s="1"/>
  <c r="EF638" i="381" s="1"/>
  <c r="E638" i="381"/>
  <c r="C638" i="381"/>
  <c r="FK637" i="381"/>
  <c r="FV637" i="381"/>
  <c r="FU637" i="381"/>
  <c r="FT637" i="381"/>
  <c r="FS637" i="381"/>
  <c r="FR637" i="381"/>
  <c r="FQ637" i="381"/>
  <c r="EC637" i="381"/>
  <c r="EB637" i="381"/>
  <c r="EA637" i="381"/>
  <c r="DZ637" i="381"/>
  <c r="DY637" i="381"/>
  <c r="DV637" i="381"/>
  <c r="DU637" i="381"/>
  <c r="DT637" i="381"/>
  <c r="DS637" i="381"/>
  <c r="DR637" i="381"/>
  <c r="DQ637" i="381"/>
  <c r="DA637" i="381"/>
  <c r="DB637" i="381" s="1"/>
  <c r="CR637" i="381"/>
  <c r="CP637" i="381"/>
  <c r="CO637" i="381"/>
  <c r="CN637" i="381"/>
  <c r="BT637" i="381"/>
  <c r="AU637" i="381"/>
  <c r="AT637" i="381"/>
  <c r="AN637" i="381"/>
  <c r="AM637" i="381"/>
  <c r="AL637" i="381"/>
  <c r="AK637" i="381"/>
  <c r="AJ637" i="381"/>
  <c r="AI637" i="381"/>
  <c r="AH637" i="381"/>
  <c r="AG637" i="381"/>
  <c r="AF637" i="381"/>
  <c r="AE637" i="381"/>
  <c r="AD637" i="381"/>
  <c r="AC637" i="381"/>
  <c r="G637" i="381"/>
  <c r="AR637" i="381" s="1"/>
  <c r="EE637" i="381" s="1"/>
  <c r="EF637" i="381" s="1"/>
  <c r="E637" i="381"/>
  <c r="C637" i="381"/>
  <c r="AR632" i="381"/>
  <c r="FL630" i="381"/>
  <c r="FL629" i="381"/>
  <c r="FL626" i="381"/>
  <c r="FL627" i="381"/>
  <c r="FL628" i="381"/>
  <c r="FL625" i="381"/>
  <c r="I632" i="381"/>
  <c r="I611" i="381" s="1"/>
  <c r="P10" i="372" s="1"/>
  <c r="FV636" i="381"/>
  <c r="FU636" i="381"/>
  <c r="FT636" i="381"/>
  <c r="FS636" i="381"/>
  <c r="FR636" i="381"/>
  <c r="FQ636" i="381"/>
  <c r="EC636" i="381"/>
  <c r="ED636" i="381" s="1"/>
  <c r="EB636" i="381"/>
  <c r="EA636" i="381"/>
  <c r="DZ636" i="381"/>
  <c r="DY636" i="381"/>
  <c r="DV636" i="381"/>
  <c r="DU636" i="381"/>
  <c r="DT636" i="381"/>
  <c r="DS636" i="381"/>
  <c r="DR636" i="381"/>
  <c r="DQ636" i="381"/>
  <c r="DA636" i="381"/>
  <c r="DB636" i="381" s="1"/>
  <c r="CR636" i="381"/>
  <c r="CP636" i="381"/>
  <c r="CO636" i="381"/>
  <c r="CN636" i="381"/>
  <c r="BT636" i="381"/>
  <c r="AU636" i="381"/>
  <c r="AT636" i="381"/>
  <c r="AN636" i="381"/>
  <c r="AM636" i="381"/>
  <c r="AL636" i="381"/>
  <c r="AK636" i="381"/>
  <c r="AJ636" i="381"/>
  <c r="AI636" i="381"/>
  <c r="AH636" i="381"/>
  <c r="AG636" i="381"/>
  <c r="AF636" i="381"/>
  <c r="AE636" i="381"/>
  <c r="AD636" i="381"/>
  <c r="AC636" i="381"/>
  <c r="G636" i="381"/>
  <c r="AR636" i="381" s="1"/>
  <c r="C636" i="381"/>
  <c r="FV635" i="381"/>
  <c r="FU635" i="381"/>
  <c r="FT635" i="381"/>
  <c r="FS635" i="381"/>
  <c r="FR635" i="381"/>
  <c r="FQ635" i="381"/>
  <c r="EC635" i="381"/>
  <c r="EB635" i="381"/>
  <c r="EA635" i="381"/>
  <c r="DZ635" i="381"/>
  <c r="DY635" i="381"/>
  <c r="DV635" i="381"/>
  <c r="DU635" i="381"/>
  <c r="DT635" i="381"/>
  <c r="DS635" i="381"/>
  <c r="DR635" i="381"/>
  <c r="DQ635" i="381"/>
  <c r="DA635" i="381"/>
  <c r="DB635" i="381" s="1"/>
  <c r="CR635" i="381"/>
  <c r="CP635" i="381"/>
  <c r="CO635" i="381"/>
  <c r="CN635" i="381"/>
  <c r="BT635" i="381"/>
  <c r="AU635" i="381"/>
  <c r="AT635" i="381"/>
  <c r="AN635" i="381"/>
  <c r="AM635" i="381"/>
  <c r="AL635" i="381"/>
  <c r="AK635" i="381"/>
  <c r="AJ635" i="381"/>
  <c r="AI635" i="381"/>
  <c r="AH635" i="381"/>
  <c r="AG635" i="381"/>
  <c r="AF635" i="381"/>
  <c r="AE635" i="381"/>
  <c r="AD635" i="381"/>
  <c r="AC635" i="381"/>
  <c r="G635" i="381"/>
  <c r="AR635" i="381" s="1"/>
  <c r="E635" i="381"/>
  <c r="C635" i="381"/>
  <c r="FV634" i="381"/>
  <c r="FU634" i="381"/>
  <c r="FT634" i="381"/>
  <c r="FS634" i="381"/>
  <c r="FR634" i="381"/>
  <c r="FQ634" i="381"/>
  <c r="EC634" i="381"/>
  <c r="EB634" i="381"/>
  <c r="EA634" i="381"/>
  <c r="DZ634" i="381"/>
  <c r="DY634" i="381"/>
  <c r="DV634" i="381"/>
  <c r="DU634" i="381"/>
  <c r="DT634" i="381"/>
  <c r="DS634" i="381"/>
  <c r="DR634" i="381"/>
  <c r="DQ634" i="381"/>
  <c r="DA634" i="381"/>
  <c r="DB634" i="381" s="1"/>
  <c r="CR634" i="381"/>
  <c r="CP634" i="381"/>
  <c r="CO634" i="381"/>
  <c r="CN634" i="381"/>
  <c r="BT634" i="381"/>
  <c r="AU634" i="381"/>
  <c r="AT634" i="381"/>
  <c r="AN634" i="381"/>
  <c r="AM634" i="381"/>
  <c r="AL634" i="381"/>
  <c r="AK634" i="381"/>
  <c r="AJ634" i="381"/>
  <c r="AI634" i="381"/>
  <c r="AH634" i="381"/>
  <c r="AG634" i="381"/>
  <c r="AF634" i="381"/>
  <c r="AE634" i="381"/>
  <c r="AD634" i="381"/>
  <c r="AC634" i="381"/>
  <c r="G634" i="381"/>
  <c r="AR634" i="381" s="1"/>
  <c r="E634" i="381"/>
  <c r="C634" i="381"/>
  <c r="FV633" i="381"/>
  <c r="FU633" i="381"/>
  <c r="FT633" i="381"/>
  <c r="FS633" i="381"/>
  <c r="FR633" i="381"/>
  <c r="FQ633" i="381"/>
  <c r="EC633" i="381"/>
  <c r="ED633" i="381" s="1"/>
  <c r="EB633" i="381"/>
  <c r="EA633" i="381"/>
  <c r="DZ633" i="381"/>
  <c r="DY633" i="381"/>
  <c r="DV633" i="381"/>
  <c r="DU633" i="381"/>
  <c r="DT633" i="381"/>
  <c r="DS633" i="381"/>
  <c r="DR633" i="381"/>
  <c r="DQ633" i="381"/>
  <c r="DA633" i="381"/>
  <c r="DB633" i="381" s="1"/>
  <c r="CR633" i="381"/>
  <c r="CP633" i="381"/>
  <c r="CO633" i="381"/>
  <c r="CN633" i="381"/>
  <c r="BT633" i="381"/>
  <c r="AU633" i="381"/>
  <c r="AT633" i="381"/>
  <c r="AN633" i="381"/>
  <c r="AM633" i="381"/>
  <c r="AL633" i="381"/>
  <c r="AK633" i="381"/>
  <c r="AJ633" i="381"/>
  <c r="AI633" i="381"/>
  <c r="AH633" i="381"/>
  <c r="AG633" i="381"/>
  <c r="AF633" i="381"/>
  <c r="AE633" i="381"/>
  <c r="AD633" i="381"/>
  <c r="AC633" i="381"/>
  <c r="G633" i="381"/>
  <c r="AR633" i="381" s="1"/>
  <c r="E633" i="381"/>
  <c r="C633" i="381"/>
  <c r="FV632" i="381"/>
  <c r="FU632" i="381"/>
  <c r="FT632" i="381"/>
  <c r="FS632" i="381"/>
  <c r="FR632" i="381"/>
  <c r="FQ632" i="381"/>
  <c r="EC632" i="381"/>
  <c r="ED632" i="381" s="1"/>
  <c r="EB632" i="381"/>
  <c r="EA632" i="381"/>
  <c r="DZ632" i="381"/>
  <c r="DY632" i="381"/>
  <c r="DV632" i="381"/>
  <c r="DU632" i="381"/>
  <c r="DT632" i="381"/>
  <c r="DS632" i="381"/>
  <c r="DR632" i="381"/>
  <c r="DQ632" i="381"/>
  <c r="DA632" i="381"/>
  <c r="DB632" i="381" s="1"/>
  <c r="CR632" i="381"/>
  <c r="CP632" i="381"/>
  <c r="CO632" i="381"/>
  <c r="CN632" i="381"/>
  <c r="BT632" i="381"/>
  <c r="AU632" i="381"/>
  <c r="AT632" i="381"/>
  <c r="AN632" i="381"/>
  <c r="AM632" i="381"/>
  <c r="AL632" i="381"/>
  <c r="AK632" i="381"/>
  <c r="AJ632" i="381"/>
  <c r="AI632" i="381"/>
  <c r="AH632" i="381"/>
  <c r="AG632" i="381"/>
  <c r="AF632" i="381"/>
  <c r="AE632" i="381"/>
  <c r="AD632" i="381"/>
  <c r="AC632" i="381"/>
  <c r="FV631" i="381"/>
  <c r="FU631" i="381"/>
  <c r="FT631" i="381"/>
  <c r="FS631" i="381"/>
  <c r="FR631" i="381"/>
  <c r="FQ631" i="381"/>
  <c r="EE631" i="381"/>
  <c r="EF631" i="381" s="1"/>
  <c r="EC631" i="381"/>
  <c r="EB631" i="381"/>
  <c r="EA631" i="381"/>
  <c r="DZ631" i="381"/>
  <c r="DY631" i="381"/>
  <c r="DV631" i="381"/>
  <c r="DU631" i="381"/>
  <c r="DT631" i="381"/>
  <c r="DS631" i="381"/>
  <c r="DR631" i="381"/>
  <c r="DQ631" i="381"/>
  <c r="DA631" i="381"/>
  <c r="DB631" i="381" s="1"/>
  <c r="CR631" i="381"/>
  <c r="CP631" i="381"/>
  <c r="CO631" i="381"/>
  <c r="CN631" i="381"/>
  <c r="BT631" i="381"/>
  <c r="AV631" i="381"/>
  <c r="AU631" i="381"/>
  <c r="AT631" i="381"/>
  <c r="AN631" i="381"/>
  <c r="AM631" i="381"/>
  <c r="AL631" i="381"/>
  <c r="AK631" i="381"/>
  <c r="AJ631" i="381"/>
  <c r="AI631" i="381"/>
  <c r="AH631" i="381"/>
  <c r="AG631" i="381"/>
  <c r="AF631" i="381"/>
  <c r="AE631" i="381"/>
  <c r="AD631" i="381"/>
  <c r="AC631" i="381"/>
  <c r="C631" i="381"/>
  <c r="FV630" i="381"/>
  <c r="FU630" i="381"/>
  <c r="FT630" i="381"/>
  <c r="FS630" i="381"/>
  <c r="FR630" i="381"/>
  <c r="FQ630" i="381"/>
  <c r="EC630" i="381"/>
  <c r="ED630" i="381" s="1"/>
  <c r="EB630" i="381"/>
  <c r="EA630" i="381"/>
  <c r="DZ630" i="381"/>
  <c r="DY630" i="381"/>
  <c r="DV630" i="381"/>
  <c r="DU630" i="381"/>
  <c r="DT630" i="381"/>
  <c r="DS630" i="381"/>
  <c r="DR630" i="381"/>
  <c r="DQ630" i="381"/>
  <c r="DN630" i="381"/>
  <c r="DA630" i="381"/>
  <c r="DB630" i="381" s="1"/>
  <c r="CR630" i="381"/>
  <c r="CP630" i="381"/>
  <c r="CO630" i="381"/>
  <c r="CN630" i="381"/>
  <c r="BT630" i="381"/>
  <c r="AV630" i="381"/>
  <c r="AU630" i="381"/>
  <c r="AT630" i="381"/>
  <c r="AN630" i="381"/>
  <c r="AM630" i="381"/>
  <c r="AL630" i="381"/>
  <c r="AK630" i="381"/>
  <c r="AJ630" i="381"/>
  <c r="AI630" i="381"/>
  <c r="AH630" i="381"/>
  <c r="AG630" i="381"/>
  <c r="AF630" i="381"/>
  <c r="AE630" i="381"/>
  <c r="AD630" i="381"/>
  <c r="AC630" i="381"/>
  <c r="G630" i="381"/>
  <c r="G629" i="381"/>
  <c r="FV629" i="381"/>
  <c r="FU629" i="381"/>
  <c r="FT629" i="381"/>
  <c r="FS629" i="381"/>
  <c r="FR629" i="381"/>
  <c r="FQ629" i="381"/>
  <c r="EC629" i="381"/>
  <c r="EB629" i="381"/>
  <c r="EA629" i="381"/>
  <c r="DZ629" i="381"/>
  <c r="DY629" i="381"/>
  <c r="DV629" i="381"/>
  <c r="DU629" i="381"/>
  <c r="DT629" i="381"/>
  <c r="DS629" i="381"/>
  <c r="DR629" i="381"/>
  <c r="DQ629" i="381"/>
  <c r="DN629" i="381"/>
  <c r="EE629" i="381" s="1"/>
  <c r="EF629" i="381" s="1"/>
  <c r="DA629" i="381"/>
  <c r="DB629" i="381" s="1"/>
  <c r="CR629" i="381"/>
  <c r="CP629" i="381"/>
  <c r="CO629" i="381"/>
  <c r="CN629" i="381"/>
  <c r="BT629" i="381"/>
  <c r="AV629" i="381"/>
  <c r="AU629" i="381"/>
  <c r="AT629" i="381"/>
  <c r="AN629" i="381"/>
  <c r="AM629" i="381"/>
  <c r="AL629" i="381"/>
  <c r="AK629" i="381"/>
  <c r="AJ629" i="381"/>
  <c r="AI629" i="381"/>
  <c r="AH629" i="381"/>
  <c r="AG629" i="381"/>
  <c r="AF629" i="381"/>
  <c r="AE629" i="381"/>
  <c r="AD629" i="381"/>
  <c r="AC629" i="381"/>
  <c r="E629" i="381"/>
  <c r="FV628" i="381"/>
  <c r="FU628" i="381"/>
  <c r="FT628" i="381"/>
  <c r="FS628" i="381"/>
  <c r="FR628" i="381"/>
  <c r="FQ628" i="381"/>
  <c r="EC628" i="381"/>
  <c r="EB628" i="381"/>
  <c r="EA628" i="381"/>
  <c r="DZ628" i="381"/>
  <c r="DY628" i="381"/>
  <c r="DV628" i="381"/>
  <c r="DU628" i="381"/>
  <c r="DT628" i="381"/>
  <c r="DS628" i="381"/>
  <c r="DR628" i="381"/>
  <c r="DQ628" i="381"/>
  <c r="DN628" i="381"/>
  <c r="EE628" i="381" s="1"/>
  <c r="EF628" i="381" s="1"/>
  <c r="DA628" i="381"/>
  <c r="DB628" i="381" s="1"/>
  <c r="CR628" i="381"/>
  <c r="CP628" i="381"/>
  <c r="CO628" i="381"/>
  <c r="CN628" i="381"/>
  <c r="BT628" i="381"/>
  <c r="AV628" i="381"/>
  <c r="AU628" i="381"/>
  <c r="AT628" i="381"/>
  <c r="AN628" i="381"/>
  <c r="AM628" i="381"/>
  <c r="AL628" i="381"/>
  <c r="AK628" i="381"/>
  <c r="AJ628" i="381"/>
  <c r="AI628" i="381"/>
  <c r="AH628" i="381"/>
  <c r="AG628" i="381"/>
  <c r="AF628" i="381"/>
  <c r="AE628" i="381"/>
  <c r="AD628" i="381"/>
  <c r="AC628" i="381"/>
  <c r="E628" i="381"/>
  <c r="FV627" i="381"/>
  <c r="FU627" i="381"/>
  <c r="FT627" i="381"/>
  <c r="FS627" i="381"/>
  <c r="FR627" i="381"/>
  <c r="FQ627" i="381"/>
  <c r="EC627" i="381"/>
  <c r="ED627" i="381" s="1"/>
  <c r="EB627" i="381"/>
  <c r="EA627" i="381"/>
  <c r="DZ627" i="381"/>
  <c r="DY627" i="381"/>
  <c r="DV627" i="381"/>
  <c r="DU627" i="381"/>
  <c r="DT627" i="381"/>
  <c r="DS627" i="381"/>
  <c r="DR627" i="381"/>
  <c r="DQ627" i="381"/>
  <c r="DN627" i="381"/>
  <c r="EE627" i="381" s="1"/>
  <c r="EF627" i="381" s="1"/>
  <c r="DA627" i="381"/>
  <c r="DB627" i="381" s="1"/>
  <c r="CR627" i="381"/>
  <c r="CP627" i="381"/>
  <c r="CO627" i="381"/>
  <c r="CN627" i="381"/>
  <c r="BT627" i="381"/>
  <c r="AV627" i="381"/>
  <c r="AU627" i="381"/>
  <c r="AT627" i="381"/>
  <c r="AN627" i="381"/>
  <c r="AM627" i="381"/>
  <c r="AL627" i="381"/>
  <c r="AK627" i="381"/>
  <c r="AJ627" i="381"/>
  <c r="AI627" i="381"/>
  <c r="AH627" i="381"/>
  <c r="AG627" i="381"/>
  <c r="AF627" i="381"/>
  <c r="AE627" i="381"/>
  <c r="AD627" i="381"/>
  <c r="AC627" i="381"/>
  <c r="G627" i="381"/>
  <c r="C627" i="381"/>
  <c r="FV626" i="381"/>
  <c r="FU626" i="381"/>
  <c r="FT626" i="381"/>
  <c r="FS626" i="381"/>
  <c r="FR626" i="381"/>
  <c r="FQ626" i="381"/>
  <c r="EC626" i="381"/>
  <c r="ED626" i="381" s="1"/>
  <c r="EB626" i="381"/>
  <c r="EA626" i="381"/>
  <c r="DZ626" i="381"/>
  <c r="DY626" i="381"/>
  <c r="DV626" i="381"/>
  <c r="DU626" i="381"/>
  <c r="DT626" i="381"/>
  <c r="DS626" i="381"/>
  <c r="DR626" i="381"/>
  <c r="DQ626" i="381"/>
  <c r="DN626" i="381"/>
  <c r="DA626" i="381"/>
  <c r="DB626" i="381" s="1"/>
  <c r="CR626" i="381"/>
  <c r="CP626" i="381"/>
  <c r="CO626" i="381"/>
  <c r="CN626" i="381"/>
  <c r="BT626" i="381"/>
  <c r="AV626" i="381"/>
  <c r="AU626" i="381"/>
  <c r="AT626" i="381"/>
  <c r="AN626" i="381"/>
  <c r="AM626" i="381"/>
  <c r="AL626" i="381"/>
  <c r="AK626" i="381"/>
  <c r="AJ626" i="381"/>
  <c r="AI626" i="381"/>
  <c r="AH626" i="381"/>
  <c r="AG626" i="381"/>
  <c r="AF626" i="381"/>
  <c r="AE626" i="381"/>
  <c r="AD626" i="381"/>
  <c r="AC626" i="381"/>
  <c r="G626" i="381"/>
  <c r="E626" i="381"/>
  <c r="C626" i="381"/>
  <c r="FV625" i="381"/>
  <c r="FU625" i="381"/>
  <c r="FT625" i="381"/>
  <c r="FS625" i="381"/>
  <c r="FR625" i="381"/>
  <c r="FQ625" i="381"/>
  <c r="EC625" i="381"/>
  <c r="ED625" i="381" s="1"/>
  <c r="EB625" i="381"/>
  <c r="EA625" i="381"/>
  <c r="DZ625" i="381"/>
  <c r="DY625" i="381"/>
  <c r="DV625" i="381"/>
  <c r="DU625" i="381"/>
  <c r="DT625" i="381"/>
  <c r="DS625" i="381"/>
  <c r="DR625" i="381"/>
  <c r="DQ625" i="381"/>
  <c r="DN625" i="381"/>
  <c r="EE625" i="381" s="1"/>
  <c r="EF625" i="381" s="1"/>
  <c r="DA625" i="381"/>
  <c r="DB625" i="381" s="1"/>
  <c r="CR625" i="381"/>
  <c r="CP625" i="381"/>
  <c r="CO625" i="381"/>
  <c r="CN625" i="381"/>
  <c r="BT625" i="381"/>
  <c r="AV625" i="381"/>
  <c r="AU625" i="381"/>
  <c r="AT625" i="381"/>
  <c r="AN625" i="381"/>
  <c r="AM625" i="381"/>
  <c r="AL625" i="381"/>
  <c r="AK625" i="381"/>
  <c r="AJ625" i="381"/>
  <c r="AI625" i="381"/>
  <c r="AH625" i="381"/>
  <c r="AG625" i="381"/>
  <c r="AF625" i="381"/>
  <c r="AE625" i="381"/>
  <c r="AD625" i="381"/>
  <c r="AC625" i="381"/>
  <c r="G625" i="381"/>
  <c r="E625" i="381"/>
  <c r="C625" i="381"/>
  <c r="FV624" i="381"/>
  <c r="FU624" i="381"/>
  <c r="FT624" i="381"/>
  <c r="FS624" i="381"/>
  <c r="FR624" i="381"/>
  <c r="FQ624" i="381"/>
  <c r="EC624" i="381"/>
  <c r="ED624" i="381" s="1"/>
  <c r="EB624" i="381"/>
  <c r="EA624" i="381"/>
  <c r="DZ624" i="381"/>
  <c r="DY624" i="381"/>
  <c r="DV624" i="381"/>
  <c r="DU624" i="381"/>
  <c r="DT624" i="381"/>
  <c r="DS624" i="381"/>
  <c r="DR624" i="381"/>
  <c r="DQ624" i="381"/>
  <c r="DN624" i="381"/>
  <c r="EE624" i="381" s="1"/>
  <c r="EF624" i="381" s="1"/>
  <c r="DA624" i="381"/>
  <c r="DB624" i="381" s="1"/>
  <c r="CR624" i="381"/>
  <c r="CP624" i="381"/>
  <c r="CO624" i="381"/>
  <c r="CN624" i="381"/>
  <c r="BT624" i="381"/>
  <c r="AV624" i="381"/>
  <c r="AU624" i="381"/>
  <c r="AT624" i="381"/>
  <c r="AN624" i="381"/>
  <c r="AM624" i="381"/>
  <c r="AL624" i="381"/>
  <c r="AK624" i="381"/>
  <c r="AJ624" i="381"/>
  <c r="AI624" i="381"/>
  <c r="AH624" i="381"/>
  <c r="AG624" i="381"/>
  <c r="AF624" i="381"/>
  <c r="AE624" i="381"/>
  <c r="AD624" i="381"/>
  <c r="AC624" i="381"/>
  <c r="G624" i="381"/>
  <c r="E624" i="381"/>
  <c r="C624" i="381"/>
  <c r="FV623" i="381"/>
  <c r="FU623" i="381"/>
  <c r="FT623" i="381"/>
  <c r="FS623" i="381"/>
  <c r="FR623" i="381"/>
  <c r="FQ623" i="381"/>
  <c r="EE623" i="381"/>
  <c r="EF623" i="381" s="1"/>
  <c r="EC623" i="381"/>
  <c r="EB623" i="381"/>
  <c r="EA623" i="381"/>
  <c r="DZ623" i="381"/>
  <c r="DY623" i="381"/>
  <c r="DV623" i="381"/>
  <c r="DU623" i="381"/>
  <c r="DT623" i="381"/>
  <c r="DS623" i="381"/>
  <c r="DR623" i="381"/>
  <c r="DQ623" i="381"/>
  <c r="DA623" i="381"/>
  <c r="DB623" i="381" s="1"/>
  <c r="CR623" i="381"/>
  <c r="CP623" i="381"/>
  <c r="CO623" i="381"/>
  <c r="CN623" i="381"/>
  <c r="BT623" i="381"/>
  <c r="AV623" i="381"/>
  <c r="AU623" i="381"/>
  <c r="AT623" i="381"/>
  <c r="AN623" i="381"/>
  <c r="AM623" i="381"/>
  <c r="AL623" i="381"/>
  <c r="AK623" i="381"/>
  <c r="AJ623" i="381"/>
  <c r="AI623" i="381"/>
  <c r="AH623" i="381"/>
  <c r="AG623" i="381"/>
  <c r="AF623" i="381"/>
  <c r="AE623" i="381"/>
  <c r="AD623" i="381"/>
  <c r="AC623" i="381"/>
  <c r="FV622" i="381"/>
  <c r="FU622" i="381"/>
  <c r="FT622" i="381"/>
  <c r="FS622" i="381"/>
  <c r="FR622" i="381"/>
  <c r="FQ622" i="381"/>
  <c r="EE622" i="381"/>
  <c r="EF622" i="381" s="1"/>
  <c r="EC622" i="381"/>
  <c r="EB622" i="381"/>
  <c r="EA622" i="381"/>
  <c r="DZ622" i="381"/>
  <c r="DY622" i="381"/>
  <c r="DV622" i="381"/>
  <c r="DU622" i="381"/>
  <c r="DT622" i="381"/>
  <c r="DS622" i="381"/>
  <c r="DR622" i="381"/>
  <c r="DQ622" i="381"/>
  <c r="DA622" i="381"/>
  <c r="DB622" i="381" s="1"/>
  <c r="CR622" i="381"/>
  <c r="CP622" i="381"/>
  <c r="CO622" i="381"/>
  <c r="CN622" i="381"/>
  <c r="BT622" i="381"/>
  <c r="AV622" i="381"/>
  <c r="AU622" i="381"/>
  <c r="AT622" i="381"/>
  <c r="AN622" i="381"/>
  <c r="AM622" i="381"/>
  <c r="AL622" i="381"/>
  <c r="AK622" i="381"/>
  <c r="AJ622" i="381"/>
  <c r="AI622" i="381"/>
  <c r="AH622" i="381"/>
  <c r="AG622" i="381"/>
  <c r="AF622" i="381"/>
  <c r="AE622" i="381"/>
  <c r="AD622" i="381"/>
  <c r="AC622" i="381"/>
  <c r="C622" i="381"/>
  <c r="FV621" i="381"/>
  <c r="FU621" i="381"/>
  <c r="FT621" i="381"/>
  <c r="FS621" i="381"/>
  <c r="FR621" i="381"/>
  <c r="FQ621" i="381"/>
  <c r="EC621" i="381"/>
  <c r="EB621" i="381"/>
  <c r="EA621" i="381"/>
  <c r="DZ621" i="381"/>
  <c r="DY621" i="381"/>
  <c r="DV621" i="381"/>
  <c r="DU621" i="381"/>
  <c r="DT621" i="381"/>
  <c r="DS621" i="381"/>
  <c r="DR621" i="381"/>
  <c r="DQ621" i="381"/>
  <c r="DN621" i="381"/>
  <c r="EE621" i="381" s="1"/>
  <c r="EF621" i="381" s="1"/>
  <c r="DA621" i="381"/>
  <c r="DB621" i="381" s="1"/>
  <c r="CR621" i="381"/>
  <c r="CP621" i="381"/>
  <c r="CO621" i="381"/>
  <c r="CN621" i="381"/>
  <c r="BT621" i="381"/>
  <c r="AV621" i="381"/>
  <c r="AU621" i="381"/>
  <c r="AT621" i="381"/>
  <c r="AN621" i="381"/>
  <c r="AM621" i="381"/>
  <c r="AL621" i="381"/>
  <c r="AK621" i="381"/>
  <c r="AJ621" i="381"/>
  <c r="AI621" i="381"/>
  <c r="AH621" i="381"/>
  <c r="AG621" i="381"/>
  <c r="AF621" i="381"/>
  <c r="AE621" i="381"/>
  <c r="AD621" i="381"/>
  <c r="AC621" i="381"/>
  <c r="G621" i="381"/>
  <c r="E621" i="381"/>
  <c r="FV620" i="381"/>
  <c r="FU620" i="381"/>
  <c r="FT620" i="381"/>
  <c r="FS620" i="381"/>
  <c r="FR620" i="381"/>
  <c r="FQ620" i="381"/>
  <c r="EC620" i="381"/>
  <c r="EB620" i="381"/>
  <c r="EA620" i="381"/>
  <c r="DZ620" i="381"/>
  <c r="DY620" i="381"/>
  <c r="DV620" i="381"/>
  <c r="DU620" i="381"/>
  <c r="DT620" i="381"/>
  <c r="DS620" i="381"/>
  <c r="DR620" i="381"/>
  <c r="DQ620" i="381"/>
  <c r="DN620" i="381"/>
  <c r="EE620" i="381" s="1"/>
  <c r="EF620" i="381" s="1"/>
  <c r="DA620" i="381"/>
  <c r="DB620" i="381" s="1"/>
  <c r="CR620" i="381"/>
  <c r="CP620" i="381"/>
  <c r="CO620" i="381"/>
  <c r="CN620" i="381"/>
  <c r="BT620" i="381"/>
  <c r="AV620" i="381"/>
  <c r="AU620" i="381"/>
  <c r="AT620" i="381"/>
  <c r="AN620" i="381"/>
  <c r="AM620" i="381"/>
  <c r="AL620" i="381"/>
  <c r="AK620" i="381"/>
  <c r="AJ620" i="381"/>
  <c r="AI620" i="381"/>
  <c r="AH620" i="381"/>
  <c r="AG620" i="381"/>
  <c r="AF620" i="381"/>
  <c r="AE620" i="381"/>
  <c r="AD620" i="381"/>
  <c r="AC620" i="381"/>
  <c r="G620" i="381"/>
  <c r="E620" i="381"/>
  <c r="C620" i="381"/>
  <c r="FV619" i="381"/>
  <c r="FU619" i="381"/>
  <c r="FT619" i="381"/>
  <c r="FS619" i="381"/>
  <c r="FR619" i="381"/>
  <c r="FQ619" i="381"/>
  <c r="EC619" i="381"/>
  <c r="ED619" i="381" s="1"/>
  <c r="EB619" i="381"/>
  <c r="EA619" i="381"/>
  <c r="DZ619" i="381"/>
  <c r="DY619" i="381"/>
  <c r="DV619" i="381"/>
  <c r="DU619" i="381"/>
  <c r="DT619" i="381"/>
  <c r="DS619" i="381"/>
  <c r="DR619" i="381"/>
  <c r="DQ619" i="381"/>
  <c r="DN619" i="381"/>
  <c r="EE619" i="381" s="1"/>
  <c r="EF619" i="381" s="1"/>
  <c r="DA619" i="381"/>
  <c r="DB619" i="381" s="1"/>
  <c r="CR619" i="381"/>
  <c r="CP619" i="381"/>
  <c r="CO619" i="381"/>
  <c r="CN619" i="381"/>
  <c r="BT619" i="381"/>
  <c r="AV619" i="381"/>
  <c r="AU619" i="381"/>
  <c r="AT619" i="381"/>
  <c r="AN619" i="381"/>
  <c r="AM619" i="381"/>
  <c r="AL619" i="381"/>
  <c r="AK619" i="381"/>
  <c r="AJ619" i="381"/>
  <c r="AI619" i="381"/>
  <c r="AH619" i="381"/>
  <c r="AG619" i="381"/>
  <c r="AF619" i="381"/>
  <c r="AE619" i="381"/>
  <c r="AD619" i="381"/>
  <c r="AC619" i="381"/>
  <c r="G619" i="381"/>
  <c r="E619" i="381"/>
  <c r="C619" i="381"/>
  <c r="FV618" i="381"/>
  <c r="FU618" i="381"/>
  <c r="FT618" i="381"/>
  <c r="FS618" i="381"/>
  <c r="FR618" i="381"/>
  <c r="FQ618" i="381"/>
  <c r="EC618" i="381"/>
  <c r="ED618" i="381" s="1"/>
  <c r="EB618" i="381"/>
  <c r="EA618" i="381"/>
  <c r="DZ618" i="381"/>
  <c r="DY618" i="381"/>
  <c r="DV618" i="381"/>
  <c r="DU618" i="381"/>
  <c r="DT618" i="381"/>
  <c r="DS618" i="381"/>
  <c r="DR618" i="381"/>
  <c r="DQ618" i="381"/>
  <c r="DN618" i="381"/>
  <c r="EE618" i="381" s="1"/>
  <c r="EF618" i="381" s="1"/>
  <c r="DA618" i="381"/>
  <c r="DB618" i="381" s="1"/>
  <c r="CR618" i="381"/>
  <c r="CP618" i="381"/>
  <c r="CO618" i="381"/>
  <c r="CN618" i="381"/>
  <c r="BT618" i="381"/>
  <c r="AV618" i="381"/>
  <c r="AU618" i="381"/>
  <c r="AT618" i="381"/>
  <c r="AN618" i="381"/>
  <c r="AM618" i="381"/>
  <c r="AL618" i="381"/>
  <c r="AK618" i="381"/>
  <c r="AJ618" i="381"/>
  <c r="AI618" i="381"/>
  <c r="AH618" i="381"/>
  <c r="AG618" i="381"/>
  <c r="AF618" i="381"/>
  <c r="AE618" i="381"/>
  <c r="AD618" i="381"/>
  <c r="AC618" i="381"/>
  <c r="G618" i="381"/>
  <c r="E618" i="381"/>
  <c r="C618" i="381"/>
  <c r="EC617" i="381"/>
  <c r="FV617" i="381"/>
  <c r="FU617" i="381"/>
  <c r="FT617" i="381"/>
  <c r="FS617" i="381"/>
  <c r="FR617" i="381"/>
  <c r="FQ617" i="381"/>
  <c r="EB617" i="381"/>
  <c r="EA617" i="381"/>
  <c r="DZ617" i="381"/>
  <c r="DY617" i="381"/>
  <c r="DV617" i="381"/>
  <c r="DU617" i="381"/>
  <c r="DT617" i="381"/>
  <c r="DS617" i="381"/>
  <c r="DR617" i="381"/>
  <c r="DQ617" i="381"/>
  <c r="DN617" i="381"/>
  <c r="EE617" i="381" s="1"/>
  <c r="EF617" i="381" s="1"/>
  <c r="DA617" i="381"/>
  <c r="DB617" i="381" s="1"/>
  <c r="CR617" i="381"/>
  <c r="CP617" i="381"/>
  <c r="CO617" i="381"/>
  <c r="CN617" i="381"/>
  <c r="BT617" i="381"/>
  <c r="AV617" i="381"/>
  <c r="AU617" i="381"/>
  <c r="AT617" i="381"/>
  <c r="AN617" i="381"/>
  <c r="AM617" i="381"/>
  <c r="AL617" i="381"/>
  <c r="AK617" i="381"/>
  <c r="AJ617" i="381"/>
  <c r="AI617" i="381"/>
  <c r="AH617" i="381"/>
  <c r="AG617" i="381"/>
  <c r="AF617" i="381"/>
  <c r="AE617" i="381"/>
  <c r="AD617" i="381"/>
  <c r="AC617" i="381"/>
  <c r="G617" i="381"/>
  <c r="E617" i="381"/>
  <c r="C617" i="381"/>
  <c r="DN616" i="381"/>
  <c r="DN615" i="381"/>
  <c r="FV614" i="381"/>
  <c r="FU614" i="381"/>
  <c r="FT614" i="381"/>
  <c r="FS614" i="381"/>
  <c r="FR614" i="381"/>
  <c r="FQ614" i="381"/>
  <c r="EE614" i="381"/>
  <c r="EF614" i="381" s="1"/>
  <c r="EC614" i="381"/>
  <c r="ED614" i="381" s="1"/>
  <c r="EB614" i="381"/>
  <c r="EA614" i="381"/>
  <c r="DZ614" i="381"/>
  <c r="DY614" i="381"/>
  <c r="DV614" i="381"/>
  <c r="DU614" i="381"/>
  <c r="DT614" i="381"/>
  <c r="DS614" i="381"/>
  <c r="DR614" i="381"/>
  <c r="DQ614" i="381"/>
  <c r="DA614" i="381"/>
  <c r="DB614" i="381" s="1"/>
  <c r="CR614" i="381"/>
  <c r="CP614" i="381"/>
  <c r="CO614" i="381"/>
  <c r="CN614" i="381"/>
  <c r="BT614" i="381"/>
  <c r="AV614" i="381"/>
  <c r="AU614" i="381"/>
  <c r="AT614" i="381"/>
  <c r="AN614" i="381"/>
  <c r="AM614" i="381"/>
  <c r="AL614" i="381"/>
  <c r="AK614" i="381"/>
  <c r="AJ614" i="381"/>
  <c r="AI614" i="381"/>
  <c r="AH614" i="381"/>
  <c r="AG614" i="381"/>
  <c r="AF614" i="381"/>
  <c r="AE614" i="381"/>
  <c r="AD614" i="381"/>
  <c r="AC614" i="381"/>
  <c r="FV613" i="381"/>
  <c r="FU613" i="381"/>
  <c r="FT613" i="381"/>
  <c r="FS613" i="381"/>
  <c r="FR613" i="381"/>
  <c r="FQ613" i="381"/>
  <c r="EE613" i="381"/>
  <c r="EF613" i="381" s="1"/>
  <c r="EC613" i="381"/>
  <c r="EB613" i="381"/>
  <c r="EA613" i="381"/>
  <c r="DZ613" i="381"/>
  <c r="DY613" i="381"/>
  <c r="DV613" i="381"/>
  <c r="DU613" i="381"/>
  <c r="DT613" i="381"/>
  <c r="DS613" i="381"/>
  <c r="DR613" i="381"/>
  <c r="DQ613" i="381"/>
  <c r="DA613" i="381"/>
  <c r="DB613" i="381" s="1"/>
  <c r="CR613" i="381"/>
  <c r="CP613" i="381"/>
  <c r="CO613" i="381"/>
  <c r="CN613" i="381"/>
  <c r="BT613" i="381"/>
  <c r="AV613" i="381"/>
  <c r="AU613" i="381"/>
  <c r="AT613" i="381"/>
  <c r="AN613" i="381"/>
  <c r="AM613" i="381"/>
  <c r="AL613" i="381"/>
  <c r="AK613" i="381"/>
  <c r="AJ613" i="381"/>
  <c r="AI613" i="381"/>
  <c r="AH613" i="381"/>
  <c r="AG613" i="381"/>
  <c r="AF613" i="381"/>
  <c r="AE613" i="381"/>
  <c r="AD613" i="381"/>
  <c r="AC613" i="381"/>
  <c r="C613" i="381"/>
  <c r="FJ609" i="381"/>
  <c r="EK609" i="381"/>
  <c r="EJ609" i="381"/>
  <c r="DE609" i="381"/>
  <c r="FQ609" i="381" s="1"/>
  <c r="DF609" i="381"/>
  <c r="FR609" i="381" s="1"/>
  <c r="FV608" i="381"/>
  <c r="FU608" i="381"/>
  <c r="FT608" i="381"/>
  <c r="FS608" i="381"/>
  <c r="FR608" i="381"/>
  <c r="FQ608" i="381"/>
  <c r="EC608" i="381"/>
  <c r="ED608" i="381" s="1"/>
  <c r="EB608" i="381"/>
  <c r="EA608" i="381"/>
  <c r="DZ608" i="381"/>
  <c r="DY608" i="381"/>
  <c r="DV608" i="381"/>
  <c r="DU608" i="381"/>
  <c r="DT608" i="381"/>
  <c r="DS608" i="381"/>
  <c r="DR608" i="381"/>
  <c r="DQ608" i="381"/>
  <c r="DA608" i="381"/>
  <c r="DB608" i="381" s="1"/>
  <c r="CR608" i="381"/>
  <c r="CP608" i="381"/>
  <c r="CO608" i="381"/>
  <c r="CN608" i="381"/>
  <c r="BT608" i="381"/>
  <c r="AV608" i="381"/>
  <c r="AU608" i="381"/>
  <c r="AP608" i="381"/>
  <c r="EE608" i="381" s="1"/>
  <c r="EF608" i="381" s="1"/>
  <c r="AN608" i="381"/>
  <c r="AM608" i="381"/>
  <c r="AL608" i="381"/>
  <c r="AK608" i="381"/>
  <c r="AJ608" i="381"/>
  <c r="AI608" i="381"/>
  <c r="AH608" i="381"/>
  <c r="AG608" i="381"/>
  <c r="AF608" i="381"/>
  <c r="AE608" i="381"/>
  <c r="AD608" i="381"/>
  <c r="AC608" i="381"/>
  <c r="FV609" i="381"/>
  <c r="FU609" i="381"/>
  <c r="FT609" i="381"/>
  <c r="FS609" i="381"/>
  <c r="EC609" i="381"/>
  <c r="EB609" i="381"/>
  <c r="EA609" i="381"/>
  <c r="DZ609" i="381"/>
  <c r="DY609" i="381"/>
  <c r="DV609" i="381"/>
  <c r="DU609" i="381"/>
  <c r="DT609" i="381"/>
  <c r="DS609" i="381"/>
  <c r="DR609" i="381"/>
  <c r="DQ609" i="381"/>
  <c r="DA609" i="381"/>
  <c r="DB609" i="381" s="1"/>
  <c r="CR609" i="381"/>
  <c r="CP609" i="381"/>
  <c r="CO609" i="381"/>
  <c r="CN609" i="381"/>
  <c r="BT609" i="381"/>
  <c r="AV609" i="381"/>
  <c r="AU609" i="381"/>
  <c r="AP609" i="381"/>
  <c r="AT609" i="381" s="1"/>
  <c r="AN609" i="381"/>
  <c r="AM609" i="381"/>
  <c r="AL609" i="381"/>
  <c r="AK609" i="381"/>
  <c r="AJ609" i="381"/>
  <c r="AI609" i="381"/>
  <c r="AH609" i="381"/>
  <c r="AG609" i="381"/>
  <c r="AF609" i="381"/>
  <c r="AE609" i="381"/>
  <c r="AD609" i="381"/>
  <c r="AC609" i="381"/>
  <c r="FV607" i="381"/>
  <c r="FU607" i="381"/>
  <c r="FT607" i="381"/>
  <c r="FS607" i="381"/>
  <c r="FR607" i="381"/>
  <c r="FQ607" i="381"/>
  <c r="EE607" i="381"/>
  <c r="EF607" i="381" s="1"/>
  <c r="EC607" i="381"/>
  <c r="EB607" i="381"/>
  <c r="EA607" i="381"/>
  <c r="DZ607" i="381"/>
  <c r="DY607" i="381"/>
  <c r="DV607" i="381"/>
  <c r="DU607" i="381"/>
  <c r="DT607" i="381"/>
  <c r="DS607" i="381"/>
  <c r="DR607" i="381"/>
  <c r="DQ607" i="381"/>
  <c r="DA607" i="381"/>
  <c r="DB607" i="381" s="1"/>
  <c r="CR607" i="381"/>
  <c r="CP607" i="381"/>
  <c r="CO607" i="381"/>
  <c r="CN607" i="381"/>
  <c r="BT607" i="381"/>
  <c r="AV607" i="381"/>
  <c r="AU607" i="381"/>
  <c r="AT607" i="381"/>
  <c r="AN607" i="381"/>
  <c r="AM607" i="381"/>
  <c r="AL607" i="381"/>
  <c r="AK607" i="381"/>
  <c r="AJ607" i="381"/>
  <c r="AI607" i="381"/>
  <c r="AH607" i="381"/>
  <c r="AG607" i="381"/>
  <c r="AF607" i="381"/>
  <c r="AE607" i="381"/>
  <c r="AD607" i="381"/>
  <c r="AC607" i="381"/>
  <c r="C607" i="381"/>
  <c r="DF604" i="381"/>
  <c r="FR604" i="381" s="1"/>
  <c r="CR604" i="381"/>
  <c r="EJ603" i="381"/>
  <c r="CR603" i="381"/>
  <c r="FV604" i="381"/>
  <c r="FU604" i="381"/>
  <c r="FT604" i="381"/>
  <c r="FS604" i="381"/>
  <c r="FJ604" i="381"/>
  <c r="EK604" i="381"/>
  <c r="EJ604" i="381"/>
  <c r="EC604" i="381"/>
  <c r="ED604" i="381" s="1"/>
  <c r="EB604" i="381"/>
  <c r="EA604" i="381"/>
  <c r="DZ604" i="381"/>
  <c r="DY604" i="381"/>
  <c r="DV604" i="381"/>
  <c r="DU604" i="381"/>
  <c r="DT604" i="381"/>
  <c r="DS604" i="381"/>
  <c r="DR604" i="381"/>
  <c r="DQ604" i="381"/>
  <c r="DE604" i="381"/>
  <c r="FQ604" i="381" s="1"/>
  <c r="DA604" i="381"/>
  <c r="DB604" i="381" s="1"/>
  <c r="CP604" i="381"/>
  <c r="CO604" i="381"/>
  <c r="CN604" i="381"/>
  <c r="BT604" i="381"/>
  <c r="AV604" i="381"/>
  <c r="AU604" i="381"/>
  <c r="AN604" i="381"/>
  <c r="AM604" i="381"/>
  <c r="AL604" i="381"/>
  <c r="AK604" i="381"/>
  <c r="AJ604" i="381"/>
  <c r="AI604" i="381"/>
  <c r="AH604" i="381"/>
  <c r="AG604" i="381"/>
  <c r="AF604" i="381"/>
  <c r="AE604" i="381"/>
  <c r="AD604" i="381"/>
  <c r="AC604" i="381"/>
  <c r="AP604" i="381"/>
  <c r="FV603" i="381"/>
  <c r="FU603" i="381"/>
  <c r="FT603" i="381"/>
  <c r="FS603" i="381"/>
  <c r="FR603" i="381"/>
  <c r="FQ603" i="381"/>
  <c r="FJ603" i="381"/>
  <c r="EC603" i="381"/>
  <c r="ED603" i="381" s="1"/>
  <c r="EB603" i="381"/>
  <c r="EA603" i="381"/>
  <c r="DZ603" i="381"/>
  <c r="DY603" i="381"/>
  <c r="DV603" i="381"/>
  <c r="DU603" i="381"/>
  <c r="DT603" i="381"/>
  <c r="DS603" i="381"/>
  <c r="DR603" i="381"/>
  <c r="DQ603" i="381"/>
  <c r="DA603" i="381"/>
  <c r="DB603" i="381" s="1"/>
  <c r="CP603" i="381"/>
  <c r="CO603" i="381"/>
  <c r="CN603" i="381"/>
  <c r="BT603" i="381"/>
  <c r="AV603" i="381"/>
  <c r="AU603" i="381"/>
  <c r="AN603" i="381"/>
  <c r="AM603" i="381"/>
  <c r="AL603" i="381"/>
  <c r="AK603" i="381"/>
  <c r="AJ603" i="381"/>
  <c r="AI603" i="381"/>
  <c r="AH603" i="381"/>
  <c r="AG603" i="381"/>
  <c r="AF603" i="381"/>
  <c r="AE603" i="381"/>
  <c r="AD603" i="381"/>
  <c r="AC603" i="381"/>
  <c r="G603" i="381"/>
  <c r="AP603" i="381" s="1"/>
  <c r="C603" i="381"/>
  <c r="FV602" i="381"/>
  <c r="FU602" i="381"/>
  <c r="FT602" i="381"/>
  <c r="FS602" i="381"/>
  <c r="FR602" i="381"/>
  <c r="FQ602" i="381"/>
  <c r="EE602" i="381"/>
  <c r="EF602" i="381" s="1"/>
  <c r="EC602" i="381"/>
  <c r="EB602" i="381"/>
  <c r="EA602" i="381"/>
  <c r="DZ602" i="381"/>
  <c r="DY602" i="381"/>
  <c r="DV602" i="381"/>
  <c r="DU602" i="381"/>
  <c r="DT602" i="381"/>
  <c r="DS602" i="381"/>
  <c r="DR602" i="381"/>
  <c r="DQ602" i="381"/>
  <c r="DA602" i="381"/>
  <c r="DB602" i="381" s="1"/>
  <c r="CR602" i="381"/>
  <c r="CP602" i="381"/>
  <c r="CO602" i="381"/>
  <c r="CN602" i="381"/>
  <c r="BT602" i="381"/>
  <c r="AV602" i="381"/>
  <c r="AU602" i="381"/>
  <c r="AT602" i="381"/>
  <c r="AN602" i="381"/>
  <c r="AM602" i="381"/>
  <c r="AL602" i="381"/>
  <c r="AK602" i="381"/>
  <c r="AJ602" i="381"/>
  <c r="AI602" i="381"/>
  <c r="AH602" i="381"/>
  <c r="AG602" i="381"/>
  <c r="AF602" i="381"/>
  <c r="AE602" i="381"/>
  <c r="AD602" i="381"/>
  <c r="AC602" i="381"/>
  <c r="C602" i="381"/>
  <c r="EK598" i="381"/>
  <c r="DE598" i="381"/>
  <c r="DF598" i="381"/>
  <c r="FR598" i="381" s="1"/>
  <c r="FV598" i="381"/>
  <c r="FU598" i="381"/>
  <c r="FT598" i="381"/>
  <c r="FS598" i="381"/>
  <c r="FJ598" i="381"/>
  <c r="EJ598" i="381"/>
  <c r="EC598" i="381"/>
  <c r="ED598" i="381" s="1"/>
  <c r="EB598" i="381"/>
  <c r="EA598" i="381"/>
  <c r="DZ598" i="381"/>
  <c r="DY598" i="381"/>
  <c r="DV598" i="381"/>
  <c r="DU598" i="381"/>
  <c r="DT598" i="381"/>
  <c r="DS598" i="381"/>
  <c r="DR598" i="381"/>
  <c r="DQ598" i="381"/>
  <c r="DA598" i="381"/>
  <c r="DB598" i="381" s="1"/>
  <c r="CR598" i="381"/>
  <c r="CP598" i="381"/>
  <c r="CO598" i="381"/>
  <c r="CN598" i="381"/>
  <c r="BT598" i="381"/>
  <c r="AV598" i="381"/>
  <c r="AU598" i="381"/>
  <c r="AN598" i="381"/>
  <c r="AM598" i="381"/>
  <c r="AL598" i="381"/>
  <c r="AK598" i="381"/>
  <c r="AJ598" i="381"/>
  <c r="AI598" i="381"/>
  <c r="AH598" i="381"/>
  <c r="AG598" i="381"/>
  <c r="AF598" i="381"/>
  <c r="AE598" i="381"/>
  <c r="AD598" i="381"/>
  <c r="AC598" i="381"/>
  <c r="G598" i="381"/>
  <c r="AP598" i="381" s="1"/>
  <c r="C598" i="381"/>
  <c r="FG597" i="381"/>
  <c r="EK597" i="381"/>
  <c r="EJ597" i="381"/>
  <c r="DF597" i="381"/>
  <c r="FV597" i="381"/>
  <c r="FU597" i="381"/>
  <c r="FT597" i="381"/>
  <c r="FS597" i="381"/>
  <c r="FQ597" i="381"/>
  <c r="FJ597" i="381"/>
  <c r="EC597" i="381"/>
  <c r="ED597" i="381" s="1"/>
  <c r="EB597" i="381"/>
  <c r="EA597" i="381"/>
  <c r="DZ597" i="381"/>
  <c r="DY597" i="381"/>
  <c r="DV597" i="381"/>
  <c r="DU597" i="381"/>
  <c r="DT597" i="381"/>
  <c r="DS597" i="381"/>
  <c r="DR597" i="381"/>
  <c r="DQ597" i="381"/>
  <c r="DA597" i="381"/>
  <c r="DB597" i="381" s="1"/>
  <c r="CR597" i="381"/>
  <c r="CP597" i="381"/>
  <c r="CO597" i="381"/>
  <c r="CN597" i="381"/>
  <c r="BT597" i="381"/>
  <c r="AV597" i="381"/>
  <c r="AU597" i="381"/>
  <c r="AN597" i="381"/>
  <c r="AM597" i="381"/>
  <c r="AL597" i="381"/>
  <c r="AK597" i="381"/>
  <c r="AJ597" i="381"/>
  <c r="AI597" i="381"/>
  <c r="AH597" i="381"/>
  <c r="AG597" i="381"/>
  <c r="AF597" i="381"/>
  <c r="AE597" i="381"/>
  <c r="AD597" i="381"/>
  <c r="AC597" i="381"/>
  <c r="G597" i="381"/>
  <c r="AP597" i="381" s="1"/>
  <c r="C597" i="381"/>
  <c r="FJ596" i="381"/>
  <c r="G596" i="381"/>
  <c r="AP596" i="381" s="1"/>
  <c r="C596" i="381"/>
  <c r="FV596" i="381"/>
  <c r="FU596" i="381"/>
  <c r="FT596" i="381"/>
  <c r="FS596" i="381"/>
  <c r="FR596" i="381"/>
  <c r="FQ596" i="381"/>
  <c r="EC596" i="381"/>
  <c r="EB596" i="381"/>
  <c r="EA596" i="381"/>
  <c r="DZ596" i="381"/>
  <c r="DY596" i="381"/>
  <c r="DV596" i="381"/>
  <c r="DU596" i="381"/>
  <c r="DT596" i="381"/>
  <c r="DS596" i="381"/>
  <c r="DR596" i="381"/>
  <c r="DQ596" i="381"/>
  <c r="DA596" i="381"/>
  <c r="DB596" i="381" s="1"/>
  <c r="CR596" i="381"/>
  <c r="CP596" i="381"/>
  <c r="CO596" i="381"/>
  <c r="CN596" i="381"/>
  <c r="BT596" i="381"/>
  <c r="AV596" i="381"/>
  <c r="AU596" i="381"/>
  <c r="AN596" i="381"/>
  <c r="AM596" i="381"/>
  <c r="AL596" i="381"/>
  <c r="AK596" i="381"/>
  <c r="AJ596" i="381"/>
  <c r="AI596" i="381"/>
  <c r="AH596" i="381"/>
  <c r="AG596" i="381"/>
  <c r="AF596" i="381"/>
  <c r="AE596" i="381"/>
  <c r="AD596" i="381"/>
  <c r="AC596" i="381"/>
  <c r="FV595" i="381"/>
  <c r="FU595" i="381"/>
  <c r="FT595" i="381"/>
  <c r="FS595" i="381"/>
  <c r="FR595" i="381"/>
  <c r="FQ595" i="381"/>
  <c r="EE595" i="381"/>
  <c r="EF595" i="381" s="1"/>
  <c r="EC595" i="381"/>
  <c r="EB595" i="381"/>
  <c r="EA595" i="381"/>
  <c r="DZ595" i="381"/>
  <c r="DY595" i="381"/>
  <c r="DV595" i="381"/>
  <c r="DU595" i="381"/>
  <c r="DT595" i="381"/>
  <c r="DS595" i="381"/>
  <c r="DR595" i="381"/>
  <c r="DQ595" i="381"/>
  <c r="DA595" i="381"/>
  <c r="DB595" i="381" s="1"/>
  <c r="CR595" i="381"/>
  <c r="CP595" i="381"/>
  <c r="CO595" i="381"/>
  <c r="CN595" i="381"/>
  <c r="BT595" i="381"/>
  <c r="AV595" i="381"/>
  <c r="AU595" i="381"/>
  <c r="AT595" i="381"/>
  <c r="AN595" i="381"/>
  <c r="AM595" i="381"/>
  <c r="AL595" i="381"/>
  <c r="AK595" i="381"/>
  <c r="AJ595" i="381"/>
  <c r="AI595" i="381"/>
  <c r="AH595" i="381"/>
  <c r="AG595" i="381"/>
  <c r="AF595" i="381"/>
  <c r="AE595" i="381"/>
  <c r="AD595" i="381"/>
  <c r="AC595" i="381"/>
  <c r="C595" i="381"/>
  <c r="FV594" i="381"/>
  <c r="FU594" i="381"/>
  <c r="FT594" i="381"/>
  <c r="FS594" i="381"/>
  <c r="FR594" i="381"/>
  <c r="FQ594" i="381"/>
  <c r="EE594" i="381"/>
  <c r="EF594" i="381" s="1"/>
  <c r="EC594" i="381"/>
  <c r="EB594" i="381"/>
  <c r="EA594" i="381"/>
  <c r="DZ594" i="381"/>
  <c r="DY594" i="381"/>
  <c r="DV594" i="381"/>
  <c r="DU594" i="381"/>
  <c r="DT594" i="381"/>
  <c r="DS594" i="381"/>
  <c r="DR594" i="381"/>
  <c r="DQ594" i="381"/>
  <c r="DA594" i="381"/>
  <c r="DB594" i="381" s="1"/>
  <c r="CR594" i="381"/>
  <c r="CP594" i="381"/>
  <c r="CO594" i="381"/>
  <c r="CN594" i="381"/>
  <c r="BT594" i="381"/>
  <c r="AV594" i="381"/>
  <c r="AU594" i="381"/>
  <c r="AT594" i="381"/>
  <c r="AN594" i="381"/>
  <c r="AM594" i="381"/>
  <c r="AL594" i="381"/>
  <c r="AK594" i="381"/>
  <c r="AJ594" i="381"/>
  <c r="AI594" i="381"/>
  <c r="AH594" i="381"/>
  <c r="AG594" i="381"/>
  <c r="AF594" i="381"/>
  <c r="AE594" i="381"/>
  <c r="AD594" i="381"/>
  <c r="AC594" i="381"/>
  <c r="FV583" i="381"/>
  <c r="FU583" i="381"/>
  <c r="FT583" i="381"/>
  <c r="FS583" i="381"/>
  <c r="FR583" i="381"/>
  <c r="FQ583" i="381"/>
  <c r="EC583" i="381"/>
  <c r="EB583" i="381"/>
  <c r="EA583" i="381"/>
  <c r="DZ583" i="381"/>
  <c r="DY583" i="381"/>
  <c r="DV583" i="381"/>
  <c r="DU583" i="381"/>
  <c r="DT583" i="381"/>
  <c r="DS583" i="381"/>
  <c r="DR583" i="381"/>
  <c r="DQ583" i="381"/>
  <c r="DA583" i="381"/>
  <c r="DB583" i="381" s="1"/>
  <c r="CR583" i="381"/>
  <c r="CP583" i="381"/>
  <c r="CO583" i="381"/>
  <c r="CN583" i="381"/>
  <c r="BT583" i="381"/>
  <c r="AU583" i="381"/>
  <c r="AT583" i="381"/>
  <c r="AN583" i="381"/>
  <c r="AM583" i="381"/>
  <c r="AL583" i="381"/>
  <c r="AK583" i="381"/>
  <c r="AJ583" i="381"/>
  <c r="AI583" i="381"/>
  <c r="AH583" i="381"/>
  <c r="AG583" i="381"/>
  <c r="AF583" i="381"/>
  <c r="AE583" i="381"/>
  <c r="AD583" i="381"/>
  <c r="AC583" i="381"/>
  <c r="G583" i="381"/>
  <c r="AR583" i="381" s="1"/>
  <c r="EE583" i="381" s="1"/>
  <c r="EF583" i="381" s="1"/>
  <c r="C583" i="381"/>
  <c r="FV582" i="381"/>
  <c r="FU582" i="381"/>
  <c r="FT582" i="381"/>
  <c r="FS582" i="381"/>
  <c r="FR582" i="381"/>
  <c r="FQ582" i="381"/>
  <c r="EC582" i="381"/>
  <c r="ED582" i="381" s="1"/>
  <c r="EB582" i="381"/>
  <c r="EA582" i="381"/>
  <c r="DZ582" i="381"/>
  <c r="DY582" i="381"/>
  <c r="DV582" i="381"/>
  <c r="DU582" i="381"/>
  <c r="DT582" i="381"/>
  <c r="DS582" i="381"/>
  <c r="DR582" i="381"/>
  <c r="DQ582" i="381"/>
  <c r="DA582" i="381"/>
  <c r="DB582" i="381" s="1"/>
  <c r="CR582" i="381"/>
  <c r="CP582" i="381"/>
  <c r="CO582" i="381"/>
  <c r="CN582" i="381"/>
  <c r="BT582" i="381"/>
  <c r="AU582" i="381"/>
  <c r="AT582" i="381"/>
  <c r="AN582" i="381"/>
  <c r="AM582" i="381"/>
  <c r="AL582" i="381"/>
  <c r="AK582" i="381"/>
  <c r="AJ582" i="381"/>
  <c r="AI582" i="381"/>
  <c r="AH582" i="381"/>
  <c r="AG582" i="381"/>
  <c r="AF582" i="381"/>
  <c r="AE582" i="381"/>
  <c r="AD582" i="381"/>
  <c r="AC582" i="381"/>
  <c r="AR582" i="381"/>
  <c r="E582" i="381"/>
  <c r="C582" i="381"/>
  <c r="FV581" i="381"/>
  <c r="FU581" i="381"/>
  <c r="FT581" i="381"/>
  <c r="FS581" i="381"/>
  <c r="FR581" i="381"/>
  <c r="FQ581" i="381"/>
  <c r="EC581" i="381"/>
  <c r="EB581" i="381"/>
  <c r="EA581" i="381"/>
  <c r="DZ581" i="381"/>
  <c r="DY581" i="381"/>
  <c r="DV581" i="381"/>
  <c r="DU581" i="381"/>
  <c r="DT581" i="381"/>
  <c r="DS581" i="381"/>
  <c r="DR581" i="381"/>
  <c r="DQ581" i="381"/>
  <c r="DA581" i="381"/>
  <c r="DB581" i="381" s="1"/>
  <c r="CR581" i="381"/>
  <c r="CP581" i="381"/>
  <c r="CO581" i="381"/>
  <c r="CN581" i="381"/>
  <c r="BT581" i="381"/>
  <c r="AU581" i="381"/>
  <c r="AT581" i="381"/>
  <c r="AN581" i="381"/>
  <c r="AM581" i="381"/>
  <c r="AL581" i="381"/>
  <c r="AK581" i="381"/>
  <c r="AJ581" i="381"/>
  <c r="AI581" i="381"/>
  <c r="AH581" i="381"/>
  <c r="AG581" i="381"/>
  <c r="AF581" i="381"/>
  <c r="AE581" i="381"/>
  <c r="AD581" i="381"/>
  <c r="AC581" i="381"/>
  <c r="FV580" i="381"/>
  <c r="FU580" i="381"/>
  <c r="FT580" i="381"/>
  <c r="FS580" i="381"/>
  <c r="FR580" i="381"/>
  <c r="FQ580" i="381"/>
  <c r="EC580" i="381"/>
  <c r="ED580" i="381" s="1"/>
  <c r="EB580" i="381"/>
  <c r="EA580" i="381"/>
  <c r="DZ580" i="381"/>
  <c r="DY580" i="381"/>
  <c r="DV580" i="381"/>
  <c r="DU580" i="381"/>
  <c r="DT580" i="381"/>
  <c r="DS580" i="381"/>
  <c r="DR580" i="381"/>
  <c r="DQ580" i="381"/>
  <c r="DA580" i="381"/>
  <c r="DB580" i="381" s="1"/>
  <c r="CR580" i="381"/>
  <c r="CP580" i="381"/>
  <c r="CO580" i="381"/>
  <c r="CN580" i="381"/>
  <c r="BT580" i="381"/>
  <c r="AU580" i="381"/>
  <c r="AT580" i="381"/>
  <c r="AN580" i="381"/>
  <c r="AM580" i="381"/>
  <c r="AL580" i="381"/>
  <c r="AK580" i="381"/>
  <c r="AJ580" i="381"/>
  <c r="AI580" i="381"/>
  <c r="AH580" i="381"/>
  <c r="AG580" i="381"/>
  <c r="AF580" i="381"/>
  <c r="AE580" i="381"/>
  <c r="AD580" i="381"/>
  <c r="AC580" i="381"/>
  <c r="G580" i="381"/>
  <c r="AR580" i="381" s="1"/>
  <c r="E580" i="381"/>
  <c r="C580" i="381"/>
  <c r="FV579" i="381"/>
  <c r="FU579" i="381"/>
  <c r="FT579" i="381"/>
  <c r="FS579" i="381"/>
  <c r="FR579" i="381"/>
  <c r="FQ579" i="381"/>
  <c r="EC579" i="381"/>
  <c r="ED579" i="381" s="1"/>
  <c r="EB579" i="381"/>
  <c r="EA579" i="381"/>
  <c r="DZ579" i="381"/>
  <c r="DY579" i="381"/>
  <c r="DV579" i="381"/>
  <c r="DU579" i="381"/>
  <c r="DT579" i="381"/>
  <c r="DS579" i="381"/>
  <c r="DR579" i="381"/>
  <c r="DQ579" i="381"/>
  <c r="DA579" i="381"/>
  <c r="DB579" i="381" s="1"/>
  <c r="CR579" i="381"/>
  <c r="CP579" i="381"/>
  <c r="CO579" i="381"/>
  <c r="CN579" i="381"/>
  <c r="BT579" i="381"/>
  <c r="AU579" i="381"/>
  <c r="AT579" i="381"/>
  <c r="AN579" i="381"/>
  <c r="AM579" i="381"/>
  <c r="AL579" i="381"/>
  <c r="AK579" i="381"/>
  <c r="AJ579" i="381"/>
  <c r="AI579" i="381"/>
  <c r="AH579" i="381"/>
  <c r="AG579" i="381"/>
  <c r="AF579" i="381"/>
  <c r="AE579" i="381"/>
  <c r="AD579" i="381"/>
  <c r="AC579" i="381"/>
  <c r="G579" i="381"/>
  <c r="AR579" i="381" s="1"/>
  <c r="C579" i="381"/>
  <c r="FV578" i="381"/>
  <c r="FU578" i="381"/>
  <c r="FT578" i="381"/>
  <c r="FS578" i="381"/>
  <c r="FR578" i="381"/>
  <c r="FQ578" i="381"/>
  <c r="EC578" i="381"/>
  <c r="EB578" i="381"/>
  <c r="EA578" i="381"/>
  <c r="DZ578" i="381"/>
  <c r="DY578" i="381"/>
  <c r="DV578" i="381"/>
  <c r="DU578" i="381"/>
  <c r="DT578" i="381"/>
  <c r="DS578" i="381"/>
  <c r="DR578" i="381"/>
  <c r="DQ578" i="381"/>
  <c r="DA578" i="381"/>
  <c r="DB578" i="381" s="1"/>
  <c r="CR578" i="381"/>
  <c r="CP578" i="381"/>
  <c r="CO578" i="381"/>
  <c r="CN578" i="381"/>
  <c r="BT578" i="381"/>
  <c r="AU578" i="381"/>
  <c r="AT578" i="381"/>
  <c r="AN578" i="381"/>
  <c r="AM578" i="381"/>
  <c r="AL578" i="381"/>
  <c r="AK578" i="381"/>
  <c r="AJ578" i="381"/>
  <c r="AI578" i="381"/>
  <c r="AH578" i="381"/>
  <c r="AG578" i="381"/>
  <c r="AF578" i="381"/>
  <c r="AE578" i="381"/>
  <c r="AD578" i="381"/>
  <c r="AC578" i="381"/>
  <c r="G578" i="381"/>
  <c r="AR578" i="381" s="1"/>
  <c r="AV578" i="381" s="1"/>
  <c r="C578" i="381"/>
  <c r="FV577" i="381"/>
  <c r="FU577" i="381"/>
  <c r="FT577" i="381"/>
  <c r="FS577" i="381"/>
  <c r="FR577" i="381"/>
  <c r="FQ577" i="381"/>
  <c r="EC577" i="381"/>
  <c r="ED577" i="381" s="1"/>
  <c r="EB577" i="381"/>
  <c r="EA577" i="381"/>
  <c r="DZ577" i="381"/>
  <c r="DY577" i="381"/>
  <c r="DV577" i="381"/>
  <c r="DU577" i="381"/>
  <c r="DT577" i="381"/>
  <c r="DS577" i="381"/>
  <c r="DR577" i="381"/>
  <c r="DQ577" i="381"/>
  <c r="DA577" i="381"/>
  <c r="DB577" i="381" s="1"/>
  <c r="CR577" i="381"/>
  <c r="CP577" i="381"/>
  <c r="CO577" i="381"/>
  <c r="CN577" i="381"/>
  <c r="BT577" i="381"/>
  <c r="AU577" i="381"/>
  <c r="AT577" i="381"/>
  <c r="AN577" i="381"/>
  <c r="AM577" i="381"/>
  <c r="AL577" i="381"/>
  <c r="AK577" i="381"/>
  <c r="AJ577" i="381"/>
  <c r="AI577" i="381"/>
  <c r="AH577" i="381"/>
  <c r="AG577" i="381"/>
  <c r="AF577" i="381"/>
  <c r="AE577" i="381"/>
  <c r="AD577" i="381"/>
  <c r="AC577" i="381"/>
  <c r="I577" i="381"/>
  <c r="I548" i="381" s="1"/>
  <c r="G577" i="381"/>
  <c r="AR577" i="381" s="1"/>
  <c r="FV576" i="381"/>
  <c r="FU576" i="381"/>
  <c r="FT576" i="381"/>
  <c r="FS576" i="381"/>
  <c r="FR576" i="381"/>
  <c r="FQ576" i="381"/>
  <c r="EE576" i="381"/>
  <c r="EF576" i="381" s="1"/>
  <c r="EC576" i="381"/>
  <c r="EB576" i="381"/>
  <c r="EA576" i="381"/>
  <c r="DZ576" i="381"/>
  <c r="DY576" i="381"/>
  <c r="DV576" i="381"/>
  <c r="DU576" i="381"/>
  <c r="DT576" i="381"/>
  <c r="DS576" i="381"/>
  <c r="DR576" i="381"/>
  <c r="DQ576" i="381"/>
  <c r="DA576" i="381"/>
  <c r="DB576" i="381" s="1"/>
  <c r="CR576" i="381"/>
  <c r="CP576" i="381"/>
  <c r="CO576" i="381"/>
  <c r="CN576" i="381"/>
  <c r="BT576" i="381"/>
  <c r="AV576" i="381"/>
  <c r="AU576" i="381"/>
  <c r="AT576" i="381"/>
  <c r="AN576" i="381"/>
  <c r="AM576" i="381"/>
  <c r="AL576" i="381"/>
  <c r="AK576" i="381"/>
  <c r="AJ576" i="381"/>
  <c r="AI576" i="381"/>
  <c r="AH576" i="381"/>
  <c r="AG576" i="381"/>
  <c r="AF576" i="381"/>
  <c r="AE576" i="381"/>
  <c r="AD576" i="381"/>
  <c r="AC576" i="381"/>
  <c r="FG569" i="381"/>
  <c r="FV569" i="381"/>
  <c r="FU569" i="381"/>
  <c r="FT569" i="381"/>
  <c r="FS569" i="381"/>
  <c r="FR569" i="381"/>
  <c r="FQ569" i="381"/>
  <c r="EC569" i="381"/>
  <c r="ED569" i="381" s="1"/>
  <c r="EB569" i="381"/>
  <c r="EA569" i="381"/>
  <c r="DZ569" i="381"/>
  <c r="DY569" i="381"/>
  <c r="DV569" i="381"/>
  <c r="DU569" i="381"/>
  <c r="DT569" i="381"/>
  <c r="DS569" i="381"/>
  <c r="DR569" i="381"/>
  <c r="DQ569" i="381"/>
  <c r="DA569" i="381"/>
  <c r="DB569" i="381" s="1"/>
  <c r="CR569" i="381"/>
  <c r="CP569" i="381"/>
  <c r="CO569" i="381"/>
  <c r="CN569" i="381"/>
  <c r="BT569" i="381"/>
  <c r="AU569" i="381"/>
  <c r="AT569" i="381"/>
  <c r="AN569" i="381"/>
  <c r="AM569" i="381"/>
  <c r="AL569" i="381"/>
  <c r="AK569" i="381"/>
  <c r="AJ569" i="381"/>
  <c r="AI569" i="381"/>
  <c r="AH569" i="381"/>
  <c r="AG569" i="381"/>
  <c r="AF569" i="381"/>
  <c r="AE569" i="381"/>
  <c r="AD569" i="381"/>
  <c r="AC569" i="381"/>
  <c r="G569" i="381"/>
  <c r="E569" i="381"/>
  <c r="C569" i="381"/>
  <c r="CR567" i="381"/>
  <c r="CR565" i="381"/>
  <c r="FV568" i="381"/>
  <c r="FU568" i="381"/>
  <c r="FT568" i="381"/>
  <c r="FS568" i="381"/>
  <c r="FR568" i="381"/>
  <c r="FQ568" i="381"/>
  <c r="EC568" i="381"/>
  <c r="EB568" i="381"/>
  <c r="EA568" i="381"/>
  <c r="DZ568" i="381"/>
  <c r="DY568" i="381"/>
  <c r="DV568" i="381"/>
  <c r="DU568" i="381"/>
  <c r="DT568" i="381"/>
  <c r="DS568" i="381"/>
  <c r="DR568" i="381"/>
  <c r="DQ568" i="381"/>
  <c r="DA568" i="381"/>
  <c r="DB568" i="381" s="1"/>
  <c r="CR568" i="381"/>
  <c r="CP568" i="381"/>
  <c r="CO568" i="381"/>
  <c r="CN568" i="381"/>
  <c r="BT568" i="381"/>
  <c r="AU568" i="381"/>
  <c r="AT568" i="381"/>
  <c r="AN568" i="381"/>
  <c r="AM568" i="381"/>
  <c r="AL568" i="381"/>
  <c r="AK568" i="381"/>
  <c r="AJ568" i="381"/>
  <c r="AI568" i="381"/>
  <c r="AH568" i="381"/>
  <c r="AG568" i="381"/>
  <c r="AF568" i="381"/>
  <c r="AE568" i="381"/>
  <c r="AD568" i="381"/>
  <c r="AC568" i="381"/>
  <c r="G568" i="381"/>
  <c r="E568" i="381"/>
  <c r="C568" i="381"/>
  <c r="FV567" i="381"/>
  <c r="FU567" i="381"/>
  <c r="FT567" i="381"/>
  <c r="FS567" i="381"/>
  <c r="FR567" i="381"/>
  <c r="FQ567" i="381"/>
  <c r="EC567" i="381"/>
  <c r="ED567" i="381" s="1"/>
  <c r="EB567" i="381"/>
  <c r="EA567" i="381"/>
  <c r="DZ567" i="381"/>
  <c r="DY567" i="381"/>
  <c r="DV567" i="381"/>
  <c r="DU567" i="381"/>
  <c r="DT567" i="381"/>
  <c r="DS567" i="381"/>
  <c r="DR567" i="381"/>
  <c r="DQ567" i="381"/>
  <c r="DN567" i="381"/>
  <c r="EE567" i="381" s="1"/>
  <c r="EF567" i="381" s="1"/>
  <c r="DA567" i="381"/>
  <c r="DB567" i="381" s="1"/>
  <c r="CP567" i="381"/>
  <c r="CO567" i="381"/>
  <c r="CN567" i="381"/>
  <c r="BT567" i="381"/>
  <c r="AV567" i="381"/>
  <c r="AU567" i="381"/>
  <c r="AT567" i="381"/>
  <c r="AN567" i="381"/>
  <c r="AM567" i="381"/>
  <c r="AL567" i="381"/>
  <c r="AK567" i="381"/>
  <c r="AJ567" i="381"/>
  <c r="AI567" i="381"/>
  <c r="AH567" i="381"/>
  <c r="AG567" i="381"/>
  <c r="AF567" i="381"/>
  <c r="AE567" i="381"/>
  <c r="AD567" i="381"/>
  <c r="AC567" i="381"/>
  <c r="E567" i="381"/>
  <c r="C567" i="381"/>
  <c r="FV566" i="381"/>
  <c r="FU566" i="381"/>
  <c r="FT566" i="381"/>
  <c r="FS566" i="381"/>
  <c r="FR566" i="381"/>
  <c r="FQ566" i="381"/>
  <c r="EC566" i="381"/>
  <c r="EB566" i="381"/>
  <c r="EA566" i="381"/>
  <c r="DZ566" i="381"/>
  <c r="DY566" i="381"/>
  <c r="DV566" i="381"/>
  <c r="DU566" i="381"/>
  <c r="DT566" i="381"/>
  <c r="DS566" i="381"/>
  <c r="DR566" i="381"/>
  <c r="DQ566" i="381"/>
  <c r="DN566" i="381"/>
  <c r="EE566" i="381" s="1"/>
  <c r="EF566" i="381" s="1"/>
  <c r="DA566" i="381"/>
  <c r="DB566" i="381" s="1"/>
  <c r="CR566" i="381"/>
  <c r="CP566" i="381"/>
  <c r="CO566" i="381"/>
  <c r="CN566" i="381"/>
  <c r="BT566" i="381"/>
  <c r="AV566" i="381"/>
  <c r="AU566" i="381"/>
  <c r="AT566" i="381"/>
  <c r="AN566" i="381"/>
  <c r="AM566" i="381"/>
  <c r="AL566" i="381"/>
  <c r="AK566" i="381"/>
  <c r="AJ566" i="381"/>
  <c r="AI566" i="381"/>
  <c r="AH566" i="381"/>
  <c r="AG566" i="381"/>
  <c r="AF566" i="381"/>
  <c r="AE566" i="381"/>
  <c r="AD566" i="381"/>
  <c r="AC566" i="381"/>
  <c r="FV565" i="381"/>
  <c r="FU565" i="381"/>
  <c r="FT565" i="381"/>
  <c r="FS565" i="381"/>
  <c r="FR565" i="381"/>
  <c r="FQ565" i="381"/>
  <c r="EC565" i="381"/>
  <c r="ED565" i="381" s="1"/>
  <c r="EB565" i="381"/>
  <c r="EA565" i="381"/>
  <c r="DZ565" i="381"/>
  <c r="DY565" i="381"/>
  <c r="DV565" i="381"/>
  <c r="DU565" i="381"/>
  <c r="DT565" i="381"/>
  <c r="DS565" i="381"/>
  <c r="DR565" i="381"/>
  <c r="DQ565" i="381"/>
  <c r="DA565" i="381"/>
  <c r="DB565" i="381" s="1"/>
  <c r="CP565" i="381"/>
  <c r="CO565" i="381"/>
  <c r="CN565" i="381"/>
  <c r="BT565" i="381"/>
  <c r="AU565" i="381"/>
  <c r="AT565" i="381"/>
  <c r="AN565" i="381"/>
  <c r="AM565" i="381"/>
  <c r="AL565" i="381"/>
  <c r="AK565" i="381"/>
  <c r="AJ565" i="381"/>
  <c r="AI565" i="381"/>
  <c r="AH565" i="381"/>
  <c r="AG565" i="381"/>
  <c r="AF565" i="381"/>
  <c r="AE565" i="381"/>
  <c r="AD565" i="381"/>
  <c r="AC565" i="381"/>
  <c r="G565" i="381"/>
  <c r="E565" i="381"/>
  <c r="C565" i="381"/>
  <c r="FV564" i="381"/>
  <c r="FU564" i="381"/>
  <c r="FT564" i="381"/>
  <c r="FS564" i="381"/>
  <c r="FR564" i="381"/>
  <c r="FQ564" i="381"/>
  <c r="EC564" i="381"/>
  <c r="ED564" i="381" s="1"/>
  <c r="EB564" i="381"/>
  <c r="EA564" i="381"/>
  <c r="DZ564" i="381"/>
  <c r="DY564" i="381"/>
  <c r="DV564" i="381"/>
  <c r="DU564" i="381"/>
  <c r="DT564" i="381"/>
  <c r="DS564" i="381"/>
  <c r="DR564" i="381"/>
  <c r="DQ564" i="381"/>
  <c r="DA564" i="381"/>
  <c r="DB564" i="381" s="1"/>
  <c r="CR564" i="381"/>
  <c r="CP564" i="381"/>
  <c r="CO564" i="381"/>
  <c r="CN564" i="381"/>
  <c r="BT564" i="381"/>
  <c r="AU564" i="381"/>
  <c r="AT564" i="381"/>
  <c r="AN564" i="381"/>
  <c r="AM564" i="381"/>
  <c r="AL564" i="381"/>
  <c r="AK564" i="381"/>
  <c r="AJ564" i="381"/>
  <c r="AI564" i="381"/>
  <c r="AH564" i="381"/>
  <c r="AG564" i="381"/>
  <c r="AF564" i="381"/>
  <c r="AE564" i="381"/>
  <c r="AD564" i="381"/>
  <c r="AC564" i="381"/>
  <c r="G564" i="381"/>
  <c r="E564" i="381"/>
  <c r="C564" i="381"/>
  <c r="FV563" i="381"/>
  <c r="FU563" i="381"/>
  <c r="FT563" i="381"/>
  <c r="FS563" i="381"/>
  <c r="FR563" i="381"/>
  <c r="FQ563" i="381"/>
  <c r="EC563" i="381"/>
  <c r="EB563" i="381"/>
  <c r="EA563" i="381"/>
  <c r="DZ563" i="381"/>
  <c r="DY563" i="381"/>
  <c r="DV563" i="381"/>
  <c r="DU563" i="381"/>
  <c r="DT563" i="381"/>
  <c r="DS563" i="381"/>
  <c r="DR563" i="381"/>
  <c r="DQ563" i="381"/>
  <c r="DA563" i="381"/>
  <c r="DB563" i="381" s="1"/>
  <c r="CR563" i="381"/>
  <c r="CP563" i="381"/>
  <c r="CO563" i="381"/>
  <c r="CN563" i="381"/>
  <c r="BT563" i="381"/>
  <c r="AU563" i="381"/>
  <c r="AT563" i="381"/>
  <c r="AN563" i="381"/>
  <c r="AM563" i="381"/>
  <c r="AL563" i="381"/>
  <c r="AK563" i="381"/>
  <c r="AJ563" i="381"/>
  <c r="AI563" i="381"/>
  <c r="AH563" i="381"/>
  <c r="AG563" i="381"/>
  <c r="AF563" i="381"/>
  <c r="AE563" i="381"/>
  <c r="AD563" i="381"/>
  <c r="AC563" i="381"/>
  <c r="G563" i="381"/>
  <c r="E563" i="381"/>
  <c r="C563" i="381"/>
  <c r="FV562" i="381"/>
  <c r="FU562" i="381"/>
  <c r="FT562" i="381"/>
  <c r="FS562" i="381"/>
  <c r="FR562" i="381"/>
  <c r="FQ562" i="381"/>
  <c r="EE562" i="381"/>
  <c r="EF562" i="381" s="1"/>
  <c r="EC562" i="381"/>
  <c r="EB562" i="381"/>
  <c r="EA562" i="381"/>
  <c r="DZ562" i="381"/>
  <c r="DY562" i="381"/>
  <c r="DV562" i="381"/>
  <c r="DU562" i="381"/>
  <c r="DT562" i="381"/>
  <c r="DS562" i="381"/>
  <c r="DR562" i="381"/>
  <c r="DQ562" i="381"/>
  <c r="DA562" i="381"/>
  <c r="DB562" i="381" s="1"/>
  <c r="CR562" i="381"/>
  <c r="CP562" i="381"/>
  <c r="CO562" i="381"/>
  <c r="CN562" i="381"/>
  <c r="BT562" i="381"/>
  <c r="AV562" i="381"/>
  <c r="AU562" i="381"/>
  <c r="AT562" i="381"/>
  <c r="AN562" i="381"/>
  <c r="AM562" i="381"/>
  <c r="AL562" i="381"/>
  <c r="AK562" i="381"/>
  <c r="AJ562" i="381"/>
  <c r="AI562" i="381"/>
  <c r="AH562" i="381"/>
  <c r="AG562" i="381"/>
  <c r="AF562" i="381"/>
  <c r="AE562" i="381"/>
  <c r="AD562" i="381"/>
  <c r="AC562" i="381"/>
  <c r="FV561" i="381"/>
  <c r="FU561" i="381"/>
  <c r="FT561" i="381"/>
  <c r="FS561" i="381"/>
  <c r="FR561" i="381"/>
  <c r="FQ561" i="381"/>
  <c r="EE561" i="381"/>
  <c r="EF561" i="381" s="1"/>
  <c r="EC561" i="381"/>
  <c r="ED561" i="381" s="1"/>
  <c r="EB561" i="381"/>
  <c r="EA561" i="381"/>
  <c r="DZ561" i="381"/>
  <c r="DY561" i="381"/>
  <c r="DV561" i="381"/>
  <c r="DU561" i="381"/>
  <c r="DT561" i="381"/>
  <c r="DS561" i="381"/>
  <c r="DR561" i="381"/>
  <c r="DQ561" i="381"/>
  <c r="DA561" i="381"/>
  <c r="DB561" i="381" s="1"/>
  <c r="CR561" i="381"/>
  <c r="CP561" i="381"/>
  <c r="CO561" i="381"/>
  <c r="CN561" i="381"/>
  <c r="BT561" i="381"/>
  <c r="AV561" i="381"/>
  <c r="AU561" i="381"/>
  <c r="AT561" i="381"/>
  <c r="AN561" i="381"/>
  <c r="AM561" i="381"/>
  <c r="AL561" i="381"/>
  <c r="AK561" i="381"/>
  <c r="AJ561" i="381"/>
  <c r="AI561" i="381"/>
  <c r="AH561" i="381"/>
  <c r="AG561" i="381"/>
  <c r="AF561" i="381"/>
  <c r="AE561" i="381"/>
  <c r="AD561" i="381"/>
  <c r="AC561" i="381"/>
  <c r="C561" i="381"/>
  <c r="FG558" i="381"/>
  <c r="FV559" i="381"/>
  <c r="FU559" i="381"/>
  <c r="FT559" i="381"/>
  <c r="FS559" i="381"/>
  <c r="FR559" i="381"/>
  <c r="FQ559" i="381"/>
  <c r="EC559" i="381"/>
  <c r="EB559" i="381"/>
  <c r="EA559" i="381"/>
  <c r="DZ559" i="381"/>
  <c r="DY559" i="381"/>
  <c r="DV559" i="381"/>
  <c r="DU559" i="381"/>
  <c r="DT559" i="381"/>
  <c r="DS559" i="381"/>
  <c r="DR559" i="381"/>
  <c r="DQ559" i="381"/>
  <c r="EE559" i="381"/>
  <c r="EF559" i="381" s="1"/>
  <c r="DA559" i="381"/>
  <c r="DB559" i="381" s="1"/>
  <c r="CR559" i="381"/>
  <c r="CP559" i="381"/>
  <c r="CO559" i="381"/>
  <c r="CN559" i="381"/>
  <c r="BT559" i="381"/>
  <c r="AV559" i="381"/>
  <c r="AU559" i="381"/>
  <c r="AT559" i="381"/>
  <c r="AN559" i="381"/>
  <c r="AM559" i="381"/>
  <c r="AL559" i="381"/>
  <c r="AK559" i="381"/>
  <c r="AJ559" i="381"/>
  <c r="AI559" i="381"/>
  <c r="AH559" i="381"/>
  <c r="AG559" i="381"/>
  <c r="AF559" i="381"/>
  <c r="AE559" i="381"/>
  <c r="AD559" i="381"/>
  <c r="AC559" i="381"/>
  <c r="FG557" i="381"/>
  <c r="FV558" i="381"/>
  <c r="FU558" i="381"/>
  <c r="FT558" i="381"/>
  <c r="FS558" i="381"/>
  <c r="FR558" i="381"/>
  <c r="FQ558" i="381"/>
  <c r="EC558" i="381"/>
  <c r="ED558" i="381" s="1"/>
  <c r="EB558" i="381"/>
  <c r="EA558" i="381"/>
  <c r="DZ558" i="381"/>
  <c r="DY558" i="381"/>
  <c r="DV558" i="381"/>
  <c r="DU558" i="381"/>
  <c r="DT558" i="381"/>
  <c r="DS558" i="381"/>
  <c r="DR558" i="381"/>
  <c r="DQ558" i="381"/>
  <c r="DA558" i="381"/>
  <c r="DB558" i="381" s="1"/>
  <c r="CR558" i="381"/>
  <c r="CP558" i="381"/>
  <c r="CO558" i="381"/>
  <c r="CN558" i="381"/>
  <c r="BT558" i="381"/>
  <c r="AU558" i="381"/>
  <c r="AT558" i="381"/>
  <c r="AN558" i="381"/>
  <c r="AM558" i="381"/>
  <c r="AL558" i="381"/>
  <c r="AK558" i="381"/>
  <c r="AJ558" i="381"/>
  <c r="AI558" i="381"/>
  <c r="AH558" i="381"/>
  <c r="AG558" i="381"/>
  <c r="AF558" i="381"/>
  <c r="AE558" i="381"/>
  <c r="AD558" i="381"/>
  <c r="AC558" i="381"/>
  <c r="G558" i="381"/>
  <c r="AR558" i="381" s="1"/>
  <c r="AV558" i="381" s="1"/>
  <c r="E558" i="381"/>
  <c r="C558" i="381"/>
  <c r="CR557" i="381"/>
  <c r="G557" i="381"/>
  <c r="AR557" i="381" s="1"/>
  <c r="AV557" i="381" s="1"/>
  <c r="FV557" i="381"/>
  <c r="FU557" i="381"/>
  <c r="FT557" i="381"/>
  <c r="FS557" i="381"/>
  <c r="FR557" i="381"/>
  <c r="FQ557" i="381"/>
  <c r="EC557" i="381"/>
  <c r="ED557" i="381" s="1"/>
  <c r="EB557" i="381"/>
  <c r="EA557" i="381"/>
  <c r="DZ557" i="381"/>
  <c r="DY557" i="381"/>
  <c r="DV557" i="381"/>
  <c r="DU557" i="381"/>
  <c r="DT557" i="381"/>
  <c r="DS557" i="381"/>
  <c r="DR557" i="381"/>
  <c r="DQ557" i="381"/>
  <c r="DA557" i="381"/>
  <c r="DB557" i="381" s="1"/>
  <c r="CP557" i="381"/>
  <c r="CO557" i="381"/>
  <c r="CN557" i="381"/>
  <c r="BT557" i="381"/>
  <c r="AU557" i="381"/>
  <c r="AT557" i="381"/>
  <c r="AN557" i="381"/>
  <c r="AM557" i="381"/>
  <c r="AL557" i="381"/>
  <c r="AK557" i="381"/>
  <c r="AJ557" i="381"/>
  <c r="AI557" i="381"/>
  <c r="AH557" i="381"/>
  <c r="AG557" i="381"/>
  <c r="AF557" i="381"/>
  <c r="AE557" i="381"/>
  <c r="AD557" i="381"/>
  <c r="AC557" i="381"/>
  <c r="E557" i="381"/>
  <c r="C557" i="381"/>
  <c r="FV556" i="381"/>
  <c r="FU556" i="381"/>
  <c r="FT556" i="381"/>
  <c r="FS556" i="381"/>
  <c r="FR556" i="381"/>
  <c r="FQ556" i="381"/>
  <c r="EC556" i="381"/>
  <c r="ED556" i="381" s="1"/>
  <c r="EB556" i="381"/>
  <c r="EA556" i="381"/>
  <c r="DZ556" i="381"/>
  <c r="DY556" i="381"/>
  <c r="DV556" i="381"/>
  <c r="DU556" i="381"/>
  <c r="DT556" i="381"/>
  <c r="DS556" i="381"/>
  <c r="DR556" i="381"/>
  <c r="DQ556" i="381"/>
  <c r="DA556" i="381"/>
  <c r="DB556" i="381" s="1"/>
  <c r="CR556" i="381"/>
  <c r="CP556" i="381"/>
  <c r="CO556" i="381"/>
  <c r="CN556" i="381"/>
  <c r="BT556" i="381"/>
  <c r="AV556" i="381"/>
  <c r="AU556" i="381"/>
  <c r="AT556" i="381"/>
  <c r="AN556" i="381"/>
  <c r="AM556" i="381"/>
  <c r="AL556" i="381"/>
  <c r="AK556" i="381"/>
  <c r="AJ556" i="381"/>
  <c r="AI556" i="381"/>
  <c r="AH556" i="381"/>
  <c r="AG556" i="381"/>
  <c r="AF556" i="381"/>
  <c r="AE556" i="381"/>
  <c r="AD556" i="381"/>
  <c r="AC556" i="381"/>
  <c r="EE556" i="381"/>
  <c r="EF556" i="381" s="1"/>
  <c r="E556" i="381"/>
  <c r="C556" i="381"/>
  <c r="CR555" i="381"/>
  <c r="FV555" i="381"/>
  <c r="FU555" i="381"/>
  <c r="FT555" i="381"/>
  <c r="FS555" i="381"/>
  <c r="FR555" i="381"/>
  <c r="FQ555" i="381"/>
  <c r="EC555" i="381"/>
  <c r="ED555" i="381" s="1"/>
  <c r="EB555" i="381"/>
  <c r="EA555" i="381"/>
  <c r="DZ555" i="381"/>
  <c r="DY555" i="381"/>
  <c r="DV555" i="381"/>
  <c r="DU555" i="381"/>
  <c r="DT555" i="381"/>
  <c r="DS555" i="381"/>
  <c r="DR555" i="381"/>
  <c r="DQ555" i="381"/>
  <c r="DA555" i="381"/>
  <c r="DB555" i="381" s="1"/>
  <c r="CP555" i="381"/>
  <c r="CO555" i="381"/>
  <c r="CN555" i="381"/>
  <c r="BT555" i="381"/>
  <c r="AV555" i="381"/>
  <c r="AU555" i="381"/>
  <c r="AT555" i="381"/>
  <c r="AN555" i="381"/>
  <c r="AM555" i="381"/>
  <c r="AL555" i="381"/>
  <c r="AK555" i="381"/>
  <c r="AJ555" i="381"/>
  <c r="AI555" i="381"/>
  <c r="AH555" i="381"/>
  <c r="AG555" i="381"/>
  <c r="AF555" i="381"/>
  <c r="AE555" i="381"/>
  <c r="AD555" i="381"/>
  <c r="AC555" i="381"/>
  <c r="EE555" i="381"/>
  <c r="EF555" i="381" s="1"/>
  <c r="CR554" i="381"/>
  <c r="FV554" i="381"/>
  <c r="FU554" i="381"/>
  <c r="FT554" i="381"/>
  <c r="FS554" i="381"/>
  <c r="FR554" i="381"/>
  <c r="FQ554" i="381"/>
  <c r="EC554" i="381"/>
  <c r="EB554" i="381"/>
  <c r="EA554" i="381"/>
  <c r="DZ554" i="381"/>
  <c r="DY554" i="381"/>
  <c r="DV554" i="381"/>
  <c r="DU554" i="381"/>
  <c r="DT554" i="381"/>
  <c r="DS554" i="381"/>
  <c r="DR554" i="381"/>
  <c r="DQ554" i="381"/>
  <c r="DA554" i="381"/>
  <c r="DB554" i="381" s="1"/>
  <c r="CP554" i="381"/>
  <c r="CO554" i="381"/>
  <c r="CN554" i="381"/>
  <c r="BT554" i="381"/>
  <c r="AU554" i="381"/>
  <c r="AT554" i="381"/>
  <c r="AN554" i="381"/>
  <c r="AM554" i="381"/>
  <c r="AL554" i="381"/>
  <c r="AK554" i="381"/>
  <c r="AJ554" i="381"/>
  <c r="AI554" i="381"/>
  <c r="AH554" i="381"/>
  <c r="AG554" i="381"/>
  <c r="AF554" i="381"/>
  <c r="AE554" i="381"/>
  <c r="AD554" i="381"/>
  <c r="AC554" i="381"/>
  <c r="G554" i="381"/>
  <c r="E554" i="381"/>
  <c r="C554" i="381"/>
  <c r="G553" i="381"/>
  <c r="AR553" i="381" s="1"/>
  <c r="E553" i="381"/>
  <c r="C553" i="381"/>
  <c r="G552" i="381"/>
  <c r="C552" i="381"/>
  <c r="C550" i="381"/>
  <c r="FV543" i="381"/>
  <c r="FU543" i="381"/>
  <c r="FT543" i="381"/>
  <c r="FS543" i="381"/>
  <c r="FR543" i="381"/>
  <c r="FQ543" i="381"/>
  <c r="EE543" i="381"/>
  <c r="EF543" i="381" s="1"/>
  <c r="EC543" i="381"/>
  <c r="ED543" i="381" s="1"/>
  <c r="EB543" i="381"/>
  <c r="EA543" i="381"/>
  <c r="DZ543" i="381"/>
  <c r="DY543" i="381"/>
  <c r="DV543" i="381"/>
  <c r="DU543" i="381"/>
  <c r="DT543" i="381"/>
  <c r="DS543" i="381"/>
  <c r="DR543" i="381"/>
  <c r="DQ543" i="381"/>
  <c r="DA543" i="381"/>
  <c r="DB543" i="381" s="1"/>
  <c r="CR543" i="381"/>
  <c r="CP543" i="381"/>
  <c r="CO543" i="381"/>
  <c r="CN543" i="381"/>
  <c r="BT543" i="381"/>
  <c r="AV543" i="381"/>
  <c r="AU543" i="381"/>
  <c r="AT543" i="381"/>
  <c r="AN543" i="381"/>
  <c r="AM543" i="381"/>
  <c r="AL543" i="381"/>
  <c r="AK543" i="381"/>
  <c r="AJ543" i="381"/>
  <c r="AI543" i="381"/>
  <c r="AH543" i="381"/>
  <c r="AG543" i="381"/>
  <c r="AF543" i="381"/>
  <c r="AE543" i="381"/>
  <c r="AD543" i="381"/>
  <c r="AC543" i="381"/>
  <c r="C543" i="381"/>
  <c r="EJ542" i="381"/>
  <c r="EJ505" i="381" s="1"/>
  <c r="FV542" i="381"/>
  <c r="FU542" i="381"/>
  <c r="FT542" i="381"/>
  <c r="FS542" i="381"/>
  <c r="FR542" i="381"/>
  <c r="FQ542" i="381"/>
  <c r="FJ542" i="381"/>
  <c r="EC542" i="381"/>
  <c r="ED542" i="381" s="1"/>
  <c r="EB542" i="381"/>
  <c r="EA542" i="381"/>
  <c r="DZ542" i="381"/>
  <c r="DY542" i="381"/>
  <c r="DV542" i="381"/>
  <c r="DU542" i="381"/>
  <c r="DT542" i="381"/>
  <c r="DS542" i="381"/>
  <c r="DR542" i="381"/>
  <c r="DQ542" i="381"/>
  <c r="DA542" i="381"/>
  <c r="DB542" i="381" s="1"/>
  <c r="CR542" i="381"/>
  <c r="CP542" i="381"/>
  <c r="CO542" i="381"/>
  <c r="CN542" i="381"/>
  <c r="BT542" i="381"/>
  <c r="AV542" i="381"/>
  <c r="AU542" i="381"/>
  <c r="AN542" i="381"/>
  <c r="AM542" i="381"/>
  <c r="AL542" i="381"/>
  <c r="AK542" i="381"/>
  <c r="AJ542" i="381"/>
  <c r="AI542" i="381"/>
  <c r="AH542" i="381"/>
  <c r="AG542" i="381"/>
  <c r="AF542" i="381"/>
  <c r="AE542" i="381"/>
  <c r="AD542" i="381"/>
  <c r="AC542" i="381"/>
  <c r="G542" i="381"/>
  <c r="AP542" i="381" s="1"/>
  <c r="C542" i="381"/>
  <c r="FV541" i="381"/>
  <c r="FU541" i="381"/>
  <c r="FT541" i="381"/>
  <c r="FS541" i="381"/>
  <c r="FR541" i="381"/>
  <c r="FQ541" i="381"/>
  <c r="EE541" i="381"/>
  <c r="EF541" i="381" s="1"/>
  <c r="EC541" i="381"/>
  <c r="EB541" i="381"/>
  <c r="EA541" i="381"/>
  <c r="DZ541" i="381"/>
  <c r="DY541" i="381"/>
  <c r="DV541" i="381"/>
  <c r="DU541" i="381"/>
  <c r="DT541" i="381"/>
  <c r="DS541" i="381"/>
  <c r="DR541" i="381"/>
  <c r="DQ541" i="381"/>
  <c r="DA541" i="381"/>
  <c r="DB541" i="381" s="1"/>
  <c r="CR541" i="381"/>
  <c r="CP541" i="381"/>
  <c r="CO541" i="381"/>
  <c r="CN541" i="381"/>
  <c r="BT541" i="381"/>
  <c r="AV541" i="381"/>
  <c r="AU541" i="381"/>
  <c r="AT541" i="381"/>
  <c r="AN541" i="381"/>
  <c r="AM541" i="381"/>
  <c r="AL541" i="381"/>
  <c r="AK541" i="381"/>
  <c r="AJ541" i="381"/>
  <c r="AI541" i="381"/>
  <c r="AH541" i="381"/>
  <c r="AG541" i="381"/>
  <c r="AF541" i="381"/>
  <c r="AE541" i="381"/>
  <c r="AD541" i="381"/>
  <c r="AC541" i="381"/>
  <c r="C541" i="381"/>
  <c r="FV540" i="381"/>
  <c r="FU540" i="381"/>
  <c r="FT540" i="381"/>
  <c r="FS540" i="381"/>
  <c r="FR540" i="381"/>
  <c r="FJ540" i="381"/>
  <c r="EC540" i="381"/>
  <c r="ED540" i="381" s="1"/>
  <c r="EB540" i="381"/>
  <c r="EA540" i="381"/>
  <c r="DZ540" i="381"/>
  <c r="DY540" i="381"/>
  <c r="DV540" i="381"/>
  <c r="DU540" i="381"/>
  <c r="DT540" i="381"/>
  <c r="DS540" i="381"/>
  <c r="DR540" i="381"/>
  <c r="DQ540" i="381"/>
  <c r="FQ540" i="381"/>
  <c r="DA540" i="381"/>
  <c r="DB540" i="381" s="1"/>
  <c r="CR540" i="381"/>
  <c r="CP540" i="381"/>
  <c r="CO540" i="381"/>
  <c r="CN540" i="381"/>
  <c r="BT540" i="381"/>
  <c r="AV540" i="381"/>
  <c r="AU540" i="381"/>
  <c r="AN540" i="381"/>
  <c r="AM540" i="381"/>
  <c r="AL540" i="381"/>
  <c r="AK540" i="381"/>
  <c r="AJ540" i="381"/>
  <c r="AI540" i="381"/>
  <c r="AH540" i="381"/>
  <c r="AG540" i="381"/>
  <c r="AF540" i="381"/>
  <c r="AE540" i="381"/>
  <c r="AD540" i="381"/>
  <c r="AC540" i="381"/>
  <c r="G540" i="381"/>
  <c r="AP540" i="381" s="1"/>
  <c r="C540" i="381"/>
  <c r="FV539" i="381"/>
  <c r="FU539" i="381"/>
  <c r="FT539" i="381"/>
  <c r="FS539" i="381"/>
  <c r="FR539" i="381"/>
  <c r="FQ539" i="381"/>
  <c r="EE539" i="381"/>
  <c r="EF539" i="381" s="1"/>
  <c r="EC539" i="381"/>
  <c r="ED539" i="381" s="1"/>
  <c r="EB539" i="381"/>
  <c r="EA539" i="381"/>
  <c r="DZ539" i="381"/>
  <c r="DY539" i="381"/>
  <c r="DV539" i="381"/>
  <c r="DU539" i="381"/>
  <c r="DT539" i="381"/>
  <c r="DS539" i="381"/>
  <c r="DR539" i="381"/>
  <c r="DQ539" i="381"/>
  <c r="DA539" i="381"/>
  <c r="DB539" i="381" s="1"/>
  <c r="CR539" i="381"/>
  <c r="CP539" i="381"/>
  <c r="CO539" i="381"/>
  <c r="CN539" i="381"/>
  <c r="BT539" i="381"/>
  <c r="AV539" i="381"/>
  <c r="AU539" i="381"/>
  <c r="AT539" i="381"/>
  <c r="AN539" i="381"/>
  <c r="AM539" i="381"/>
  <c r="AL539" i="381"/>
  <c r="AK539" i="381"/>
  <c r="AJ539" i="381"/>
  <c r="AI539" i="381"/>
  <c r="AH539" i="381"/>
  <c r="AG539" i="381"/>
  <c r="AF539" i="381"/>
  <c r="AE539" i="381"/>
  <c r="AD539" i="381"/>
  <c r="AC539" i="381"/>
  <c r="C539" i="381"/>
  <c r="FJ536" i="381"/>
  <c r="FJ538" i="381"/>
  <c r="FJ535" i="381"/>
  <c r="DE538" i="381"/>
  <c r="FV538" i="381"/>
  <c r="FU538" i="381"/>
  <c r="FT538" i="381"/>
  <c r="FS538" i="381"/>
  <c r="FR538" i="381"/>
  <c r="EC538" i="381"/>
  <c r="ED538" i="381" s="1"/>
  <c r="EB538" i="381"/>
  <c r="EA538" i="381"/>
  <c r="DZ538" i="381"/>
  <c r="DY538" i="381"/>
  <c r="DV538" i="381"/>
  <c r="DU538" i="381"/>
  <c r="DT538" i="381"/>
  <c r="DS538" i="381"/>
  <c r="DR538" i="381"/>
  <c r="DQ538" i="381"/>
  <c r="DA538" i="381"/>
  <c r="DB538" i="381" s="1"/>
  <c r="CR538" i="381"/>
  <c r="CP538" i="381"/>
  <c r="CO538" i="381"/>
  <c r="CN538" i="381"/>
  <c r="BT538" i="381"/>
  <c r="AV538" i="381"/>
  <c r="AU538" i="381"/>
  <c r="AN538" i="381"/>
  <c r="AM538" i="381"/>
  <c r="AL538" i="381"/>
  <c r="AK538" i="381"/>
  <c r="AJ538" i="381"/>
  <c r="AI538" i="381"/>
  <c r="AH538" i="381"/>
  <c r="AG538" i="381"/>
  <c r="AF538" i="381"/>
  <c r="AE538" i="381"/>
  <c r="AD538" i="381"/>
  <c r="AC538" i="381"/>
  <c r="G538" i="381"/>
  <c r="AP538" i="381" s="1"/>
  <c r="C538" i="381"/>
  <c r="FV537" i="381"/>
  <c r="FU537" i="381"/>
  <c r="FT537" i="381"/>
  <c r="FS537" i="381"/>
  <c r="FR537" i="381"/>
  <c r="FQ537" i="381"/>
  <c r="EE537" i="381"/>
  <c r="EF537" i="381" s="1"/>
  <c r="EC537" i="381"/>
  <c r="EB537" i="381"/>
  <c r="EA537" i="381"/>
  <c r="DZ537" i="381"/>
  <c r="DY537" i="381"/>
  <c r="DV537" i="381"/>
  <c r="DU537" i="381"/>
  <c r="DT537" i="381"/>
  <c r="DS537" i="381"/>
  <c r="DR537" i="381"/>
  <c r="DQ537" i="381"/>
  <c r="DA537" i="381"/>
  <c r="DB537" i="381" s="1"/>
  <c r="CR537" i="381"/>
  <c r="CP537" i="381"/>
  <c r="CO537" i="381"/>
  <c r="CN537" i="381"/>
  <c r="BT537" i="381"/>
  <c r="AV537" i="381"/>
  <c r="AU537" i="381"/>
  <c r="AT537" i="381"/>
  <c r="AN537" i="381"/>
  <c r="AM537" i="381"/>
  <c r="AL537" i="381"/>
  <c r="AK537" i="381"/>
  <c r="AJ537" i="381"/>
  <c r="AI537" i="381"/>
  <c r="AH537" i="381"/>
  <c r="AG537" i="381"/>
  <c r="AF537" i="381"/>
  <c r="AE537" i="381"/>
  <c r="AD537" i="381"/>
  <c r="AC537" i="381"/>
  <c r="C537" i="381"/>
  <c r="G536" i="381"/>
  <c r="AP536" i="381" s="1"/>
  <c r="AT536" i="381" s="1"/>
  <c r="C536" i="381"/>
  <c r="G535" i="381"/>
  <c r="AP535" i="381" s="1"/>
  <c r="C535" i="381"/>
  <c r="FV536" i="381"/>
  <c r="FU536" i="381"/>
  <c r="FT536" i="381"/>
  <c r="FS536" i="381"/>
  <c r="FR536" i="381"/>
  <c r="FQ536" i="381"/>
  <c r="EC536" i="381"/>
  <c r="EB536" i="381"/>
  <c r="EA536" i="381"/>
  <c r="DZ536" i="381"/>
  <c r="DY536" i="381"/>
  <c r="DV536" i="381"/>
  <c r="DU536" i="381"/>
  <c r="DT536" i="381"/>
  <c r="DS536" i="381"/>
  <c r="DR536" i="381"/>
  <c r="DQ536" i="381"/>
  <c r="DA536" i="381"/>
  <c r="DB536" i="381" s="1"/>
  <c r="CR536" i="381"/>
  <c r="CP536" i="381"/>
  <c r="CO536" i="381"/>
  <c r="CN536" i="381"/>
  <c r="BT536" i="381"/>
  <c r="AV536" i="381"/>
  <c r="AU536" i="381"/>
  <c r="AN536" i="381"/>
  <c r="AM536" i="381"/>
  <c r="AL536" i="381"/>
  <c r="AK536" i="381"/>
  <c r="AJ536" i="381"/>
  <c r="AI536" i="381"/>
  <c r="AH536" i="381"/>
  <c r="AG536" i="381"/>
  <c r="AF536" i="381"/>
  <c r="AE536" i="381"/>
  <c r="AD536" i="381"/>
  <c r="AC536" i="381"/>
  <c r="FV535" i="381"/>
  <c r="FU535" i="381"/>
  <c r="FT535" i="381"/>
  <c r="FS535" i="381"/>
  <c r="FR535" i="381"/>
  <c r="FQ535" i="381"/>
  <c r="EC535" i="381"/>
  <c r="EB535" i="381"/>
  <c r="EA535" i="381"/>
  <c r="DZ535" i="381"/>
  <c r="DY535" i="381"/>
  <c r="DV535" i="381"/>
  <c r="DU535" i="381"/>
  <c r="DT535" i="381"/>
  <c r="DS535" i="381"/>
  <c r="DR535" i="381"/>
  <c r="DQ535" i="381"/>
  <c r="DA535" i="381"/>
  <c r="DB535" i="381" s="1"/>
  <c r="CR535" i="381"/>
  <c r="CP535" i="381"/>
  <c r="CO535" i="381"/>
  <c r="CN535" i="381"/>
  <c r="BT535" i="381"/>
  <c r="AV535" i="381"/>
  <c r="AU535" i="381"/>
  <c r="AN535" i="381"/>
  <c r="AM535" i="381"/>
  <c r="AL535" i="381"/>
  <c r="AK535" i="381"/>
  <c r="AJ535" i="381"/>
  <c r="AI535" i="381"/>
  <c r="AH535" i="381"/>
  <c r="AG535" i="381"/>
  <c r="AF535" i="381"/>
  <c r="AE535" i="381"/>
  <c r="AD535" i="381"/>
  <c r="AC535" i="381"/>
  <c r="FV534" i="381"/>
  <c r="FU534" i="381"/>
  <c r="FT534" i="381"/>
  <c r="FS534" i="381"/>
  <c r="FR534" i="381"/>
  <c r="FQ534" i="381"/>
  <c r="EE534" i="381"/>
  <c r="EF534" i="381" s="1"/>
  <c r="EC534" i="381"/>
  <c r="EB534" i="381"/>
  <c r="EA534" i="381"/>
  <c r="DZ534" i="381"/>
  <c r="DY534" i="381"/>
  <c r="DV534" i="381"/>
  <c r="DU534" i="381"/>
  <c r="DT534" i="381"/>
  <c r="DS534" i="381"/>
  <c r="DR534" i="381"/>
  <c r="DQ534" i="381"/>
  <c r="DA534" i="381"/>
  <c r="DB534" i="381" s="1"/>
  <c r="CR534" i="381"/>
  <c r="CP534" i="381"/>
  <c r="CO534" i="381"/>
  <c r="CN534" i="381"/>
  <c r="BT534" i="381"/>
  <c r="AV534" i="381"/>
  <c r="AU534" i="381"/>
  <c r="AT534" i="381"/>
  <c r="AN534" i="381"/>
  <c r="AM534" i="381"/>
  <c r="AL534" i="381"/>
  <c r="AK534" i="381"/>
  <c r="AJ534" i="381"/>
  <c r="AI534" i="381"/>
  <c r="AH534" i="381"/>
  <c r="AG534" i="381"/>
  <c r="AF534" i="381"/>
  <c r="AE534" i="381"/>
  <c r="AD534" i="381"/>
  <c r="AC534" i="381"/>
  <c r="C534" i="381"/>
  <c r="DM533" i="381"/>
  <c r="FV532" i="381"/>
  <c r="FU532" i="381"/>
  <c r="FT532" i="381"/>
  <c r="FS532" i="381"/>
  <c r="FR532" i="381"/>
  <c r="FQ532" i="381"/>
  <c r="EE532" i="381"/>
  <c r="EF532" i="381" s="1"/>
  <c r="EC532" i="381"/>
  <c r="EB532" i="381"/>
  <c r="EA532" i="381"/>
  <c r="DZ532" i="381"/>
  <c r="DY532" i="381"/>
  <c r="DV532" i="381"/>
  <c r="DU532" i="381"/>
  <c r="DT532" i="381"/>
  <c r="DS532" i="381"/>
  <c r="DR532" i="381"/>
  <c r="DQ532" i="381"/>
  <c r="DA532" i="381"/>
  <c r="DB532" i="381" s="1"/>
  <c r="CR532" i="381"/>
  <c r="CP532" i="381"/>
  <c r="CO532" i="381"/>
  <c r="CN532" i="381"/>
  <c r="BT532" i="381"/>
  <c r="AV532" i="381"/>
  <c r="AU532" i="381"/>
  <c r="AT532" i="381"/>
  <c r="AN532" i="381"/>
  <c r="AM532" i="381"/>
  <c r="AL532" i="381"/>
  <c r="AK532" i="381"/>
  <c r="AJ532" i="381"/>
  <c r="AI532" i="381"/>
  <c r="AH532" i="381"/>
  <c r="AG532" i="381"/>
  <c r="AF532" i="381"/>
  <c r="AE532" i="381"/>
  <c r="AD532" i="381"/>
  <c r="AC532" i="381"/>
  <c r="C532" i="381"/>
  <c r="FV531" i="381"/>
  <c r="FU531" i="381"/>
  <c r="FT531" i="381"/>
  <c r="FS531" i="381"/>
  <c r="FR531" i="381"/>
  <c r="FQ531" i="381"/>
  <c r="EE531" i="381"/>
  <c r="EF531" i="381" s="1"/>
  <c r="EC531" i="381"/>
  <c r="EB531" i="381"/>
  <c r="EA531" i="381"/>
  <c r="DZ531" i="381"/>
  <c r="DY531" i="381"/>
  <c r="DV531" i="381"/>
  <c r="DU531" i="381"/>
  <c r="DT531" i="381"/>
  <c r="DS531" i="381"/>
  <c r="DR531" i="381"/>
  <c r="DQ531" i="381"/>
  <c r="DA531" i="381"/>
  <c r="DB531" i="381" s="1"/>
  <c r="CR531" i="381"/>
  <c r="CP531" i="381"/>
  <c r="CO531" i="381"/>
  <c r="CN531" i="381"/>
  <c r="BT531" i="381"/>
  <c r="AV531" i="381"/>
  <c r="AU531" i="381"/>
  <c r="AT531" i="381"/>
  <c r="AN531" i="381"/>
  <c r="AM531" i="381"/>
  <c r="AL531" i="381"/>
  <c r="AK531" i="381"/>
  <c r="AJ531" i="381"/>
  <c r="AI531" i="381"/>
  <c r="AH531" i="381"/>
  <c r="AG531" i="381"/>
  <c r="AF531" i="381"/>
  <c r="AE531" i="381"/>
  <c r="AD531" i="381"/>
  <c r="AC531" i="381"/>
  <c r="CR520" i="381"/>
  <c r="FV520" i="381"/>
  <c r="FU520" i="381"/>
  <c r="FT520" i="381"/>
  <c r="FS520" i="381"/>
  <c r="FR520" i="381"/>
  <c r="FQ520" i="381"/>
  <c r="EC520" i="381"/>
  <c r="EB520" i="381"/>
  <c r="EA520" i="381"/>
  <c r="DZ520" i="381"/>
  <c r="DY520" i="381"/>
  <c r="DV520" i="381"/>
  <c r="DU520" i="381"/>
  <c r="DT520" i="381"/>
  <c r="DS520" i="381"/>
  <c r="DR520" i="381"/>
  <c r="DQ520" i="381"/>
  <c r="DA520" i="381"/>
  <c r="DB520" i="381" s="1"/>
  <c r="CP520" i="381"/>
  <c r="CO520" i="381"/>
  <c r="CN520" i="381"/>
  <c r="BT520" i="381"/>
  <c r="AU520" i="381"/>
  <c r="AT520" i="381"/>
  <c r="AN520" i="381"/>
  <c r="AM520" i="381"/>
  <c r="AL520" i="381"/>
  <c r="AK520" i="381"/>
  <c r="AJ520" i="381"/>
  <c r="AI520" i="381"/>
  <c r="AH520" i="381"/>
  <c r="AG520" i="381"/>
  <c r="AF520" i="381"/>
  <c r="AE520" i="381"/>
  <c r="AD520" i="381"/>
  <c r="AC520" i="381"/>
  <c r="G520" i="381"/>
  <c r="E520" i="381"/>
  <c r="FV519" i="381"/>
  <c r="FU519" i="381"/>
  <c r="FT519" i="381"/>
  <c r="FS519" i="381"/>
  <c r="FR519" i="381"/>
  <c r="FQ519" i="381"/>
  <c r="FG519" i="381"/>
  <c r="EC519" i="381"/>
  <c r="ED519" i="381" s="1"/>
  <c r="EB519" i="381"/>
  <c r="EA519" i="381"/>
  <c r="DZ519" i="381"/>
  <c r="DY519" i="381"/>
  <c r="DV519" i="381"/>
  <c r="DU519" i="381"/>
  <c r="DT519" i="381"/>
  <c r="DS519" i="381"/>
  <c r="DR519" i="381"/>
  <c r="DQ519" i="381"/>
  <c r="DA519" i="381"/>
  <c r="DB519" i="381" s="1"/>
  <c r="CR519" i="381"/>
  <c r="CP519" i="381"/>
  <c r="CO519" i="381"/>
  <c r="CN519" i="381"/>
  <c r="BT519" i="381"/>
  <c r="AU519" i="381"/>
  <c r="AT519" i="381"/>
  <c r="AN519" i="381"/>
  <c r="AM519" i="381"/>
  <c r="AL519" i="381"/>
  <c r="AK519" i="381"/>
  <c r="AJ519" i="381"/>
  <c r="AI519" i="381"/>
  <c r="AH519" i="381"/>
  <c r="AG519" i="381"/>
  <c r="AF519" i="381"/>
  <c r="AE519" i="381"/>
  <c r="AD519" i="381"/>
  <c r="AC519" i="381"/>
  <c r="G519" i="381"/>
  <c r="DN519" i="381" s="1"/>
  <c r="E519" i="381"/>
  <c r="C519" i="381"/>
  <c r="FV518" i="381"/>
  <c r="FU518" i="381"/>
  <c r="FT518" i="381"/>
  <c r="FS518" i="381"/>
  <c r="FR518" i="381"/>
  <c r="FQ518" i="381"/>
  <c r="EC518" i="381"/>
  <c r="ED518" i="381" s="1"/>
  <c r="EB518" i="381"/>
  <c r="EA518" i="381"/>
  <c r="DZ518" i="381"/>
  <c r="DY518" i="381"/>
  <c r="DV518" i="381"/>
  <c r="DU518" i="381"/>
  <c r="DT518" i="381"/>
  <c r="DS518" i="381"/>
  <c r="DR518" i="381"/>
  <c r="DQ518" i="381"/>
  <c r="DA518" i="381"/>
  <c r="DB518" i="381" s="1"/>
  <c r="CR518" i="381"/>
  <c r="CP518" i="381"/>
  <c r="CO518" i="381"/>
  <c r="CN518" i="381"/>
  <c r="BT518" i="381"/>
  <c r="AU518" i="381"/>
  <c r="AT518" i="381"/>
  <c r="AN518" i="381"/>
  <c r="AM518" i="381"/>
  <c r="AL518" i="381"/>
  <c r="AK518" i="381"/>
  <c r="AJ518" i="381"/>
  <c r="AI518" i="381"/>
  <c r="AH518" i="381"/>
  <c r="AG518" i="381"/>
  <c r="AF518" i="381"/>
  <c r="AE518" i="381"/>
  <c r="AD518" i="381"/>
  <c r="AC518" i="381"/>
  <c r="G518" i="381"/>
  <c r="DN518" i="381" s="1"/>
  <c r="E518" i="381"/>
  <c r="C518" i="381"/>
  <c r="FV517" i="381"/>
  <c r="FU517" i="381"/>
  <c r="FT517" i="381"/>
  <c r="FS517" i="381"/>
  <c r="FR517" i="381"/>
  <c r="FQ517" i="381"/>
  <c r="FG517" i="381"/>
  <c r="EC517" i="381"/>
  <c r="ED517" i="381" s="1"/>
  <c r="EB517" i="381"/>
  <c r="EA517" i="381"/>
  <c r="DZ517" i="381"/>
  <c r="DY517" i="381"/>
  <c r="DV517" i="381"/>
  <c r="DU517" i="381"/>
  <c r="DT517" i="381"/>
  <c r="DS517" i="381"/>
  <c r="DR517" i="381"/>
  <c r="DQ517" i="381"/>
  <c r="DA517" i="381"/>
  <c r="DB517" i="381" s="1"/>
  <c r="CR517" i="381"/>
  <c r="CP517" i="381"/>
  <c r="CO517" i="381"/>
  <c r="CN517" i="381"/>
  <c r="BT517" i="381"/>
  <c r="AU517" i="381"/>
  <c r="AT517" i="381"/>
  <c r="AN517" i="381"/>
  <c r="AM517" i="381"/>
  <c r="AL517" i="381"/>
  <c r="AK517" i="381"/>
  <c r="AJ517" i="381"/>
  <c r="AI517" i="381"/>
  <c r="AH517" i="381"/>
  <c r="AG517" i="381"/>
  <c r="AF517" i="381"/>
  <c r="AE517" i="381"/>
  <c r="AD517" i="381"/>
  <c r="AC517" i="381"/>
  <c r="G517" i="381"/>
  <c r="DN517" i="381" s="1"/>
  <c r="E517" i="381"/>
  <c r="C517" i="381"/>
  <c r="EK516" i="381"/>
  <c r="EK505" i="381" s="1"/>
  <c r="FV516" i="381"/>
  <c r="FU516" i="381"/>
  <c r="FT516" i="381"/>
  <c r="FS516" i="381"/>
  <c r="FR516" i="381"/>
  <c r="FQ516" i="381"/>
  <c r="FG516" i="381"/>
  <c r="EC516" i="381"/>
  <c r="ED516" i="381" s="1"/>
  <c r="EB516" i="381"/>
  <c r="EA516" i="381"/>
  <c r="DZ516" i="381"/>
  <c r="DY516" i="381"/>
  <c r="DV516" i="381"/>
  <c r="DU516" i="381"/>
  <c r="DT516" i="381"/>
  <c r="DS516" i="381"/>
  <c r="DR516" i="381"/>
  <c r="DQ516" i="381"/>
  <c r="DA516" i="381"/>
  <c r="DB516" i="381" s="1"/>
  <c r="CR516" i="381"/>
  <c r="CP516" i="381"/>
  <c r="CO516" i="381"/>
  <c r="CN516" i="381"/>
  <c r="BT516" i="381"/>
  <c r="AU516" i="381"/>
  <c r="AT516" i="381"/>
  <c r="AN516" i="381"/>
  <c r="AM516" i="381"/>
  <c r="AL516" i="381"/>
  <c r="AK516" i="381"/>
  <c r="AJ516" i="381"/>
  <c r="AI516" i="381"/>
  <c r="AH516" i="381"/>
  <c r="AG516" i="381"/>
  <c r="AF516" i="381"/>
  <c r="AE516" i="381"/>
  <c r="AD516" i="381"/>
  <c r="AC516" i="381"/>
  <c r="G516" i="381"/>
  <c r="E516" i="381"/>
  <c r="C516" i="381"/>
  <c r="FG515" i="381"/>
  <c r="FV515" i="381"/>
  <c r="FU515" i="381"/>
  <c r="FT515" i="381"/>
  <c r="FS515" i="381"/>
  <c r="FR515" i="381"/>
  <c r="FQ515" i="381"/>
  <c r="EC515" i="381"/>
  <c r="ED515" i="381" s="1"/>
  <c r="EB515" i="381"/>
  <c r="EA515" i="381"/>
  <c r="DZ515" i="381"/>
  <c r="DY515" i="381"/>
  <c r="DV515" i="381"/>
  <c r="DU515" i="381"/>
  <c r="DT515" i="381"/>
  <c r="DS515" i="381"/>
  <c r="DR515" i="381"/>
  <c r="DQ515" i="381"/>
  <c r="DA515" i="381"/>
  <c r="DB515" i="381" s="1"/>
  <c r="CR515" i="381"/>
  <c r="CP515" i="381"/>
  <c r="CO515" i="381"/>
  <c r="CN515" i="381"/>
  <c r="BT515" i="381"/>
  <c r="AU515" i="381"/>
  <c r="AT515" i="381"/>
  <c r="AN515" i="381"/>
  <c r="AM515" i="381"/>
  <c r="AL515" i="381"/>
  <c r="AK515" i="381"/>
  <c r="AJ515" i="381"/>
  <c r="AI515" i="381"/>
  <c r="AH515" i="381"/>
  <c r="AG515" i="381"/>
  <c r="AF515" i="381"/>
  <c r="AE515" i="381"/>
  <c r="AD515" i="381"/>
  <c r="AC515" i="381"/>
  <c r="G515" i="381"/>
  <c r="E515" i="381"/>
  <c r="C515" i="381"/>
  <c r="G514" i="381"/>
  <c r="FV514" i="381"/>
  <c r="FU514" i="381"/>
  <c r="FT514" i="381"/>
  <c r="FS514" i="381"/>
  <c r="FR514" i="381"/>
  <c r="FQ514" i="381"/>
  <c r="EC514" i="381"/>
  <c r="EB514" i="381"/>
  <c r="EA514" i="381"/>
  <c r="DZ514" i="381"/>
  <c r="DY514" i="381"/>
  <c r="DV514" i="381"/>
  <c r="DU514" i="381"/>
  <c r="DT514" i="381"/>
  <c r="DS514" i="381"/>
  <c r="DR514" i="381"/>
  <c r="DQ514" i="381"/>
  <c r="DA514" i="381"/>
  <c r="DB514" i="381" s="1"/>
  <c r="CR514" i="381"/>
  <c r="CP514" i="381"/>
  <c r="CO514" i="381"/>
  <c r="CN514" i="381"/>
  <c r="BT514" i="381"/>
  <c r="AU514" i="381"/>
  <c r="AT514" i="381"/>
  <c r="AN514" i="381"/>
  <c r="AM514" i="381"/>
  <c r="AL514" i="381"/>
  <c r="AK514" i="381"/>
  <c r="AJ514" i="381"/>
  <c r="AI514" i="381"/>
  <c r="AH514" i="381"/>
  <c r="AG514" i="381"/>
  <c r="AF514" i="381"/>
  <c r="AE514" i="381"/>
  <c r="AD514" i="381"/>
  <c r="AC514" i="381"/>
  <c r="E514" i="381"/>
  <c r="C514" i="381"/>
  <c r="FV513" i="381"/>
  <c r="FU513" i="381"/>
  <c r="FT513" i="381"/>
  <c r="FS513" i="381"/>
  <c r="FR513" i="381"/>
  <c r="FQ513" i="381"/>
  <c r="EC513" i="381"/>
  <c r="EB513" i="381"/>
  <c r="EA513" i="381"/>
  <c r="DZ513" i="381"/>
  <c r="DY513" i="381"/>
  <c r="DV513" i="381"/>
  <c r="DU513" i="381"/>
  <c r="DT513" i="381"/>
  <c r="DS513" i="381"/>
  <c r="DR513" i="381"/>
  <c r="DQ513" i="381"/>
  <c r="DA513" i="381"/>
  <c r="DB513" i="381" s="1"/>
  <c r="CR513" i="381"/>
  <c r="CP513" i="381"/>
  <c r="CO513" i="381"/>
  <c r="CN513" i="381"/>
  <c r="BT513" i="381"/>
  <c r="AU513" i="381"/>
  <c r="AT513" i="381"/>
  <c r="AN513" i="381"/>
  <c r="AM513" i="381"/>
  <c r="AL513" i="381"/>
  <c r="AK513" i="381"/>
  <c r="AJ513" i="381"/>
  <c r="AI513" i="381"/>
  <c r="AH513" i="381"/>
  <c r="AG513" i="381"/>
  <c r="AF513" i="381"/>
  <c r="AE513" i="381"/>
  <c r="AD513" i="381"/>
  <c r="AC513" i="381"/>
  <c r="E513" i="381"/>
  <c r="C513" i="381"/>
  <c r="FV512" i="381"/>
  <c r="FU512" i="381"/>
  <c r="FT512" i="381"/>
  <c r="FS512" i="381"/>
  <c r="FR512" i="381"/>
  <c r="FQ512" i="381"/>
  <c r="EC512" i="381"/>
  <c r="EB512" i="381"/>
  <c r="EA512" i="381"/>
  <c r="DZ512" i="381"/>
  <c r="DY512" i="381"/>
  <c r="DV512" i="381"/>
  <c r="DU512" i="381"/>
  <c r="DT512" i="381"/>
  <c r="DS512" i="381"/>
  <c r="DR512" i="381"/>
  <c r="DQ512" i="381"/>
  <c r="DA512" i="381"/>
  <c r="DB512" i="381" s="1"/>
  <c r="CR512" i="381"/>
  <c r="CP512" i="381"/>
  <c r="CO512" i="381"/>
  <c r="CN512" i="381"/>
  <c r="BT512" i="381"/>
  <c r="AU512" i="381"/>
  <c r="AT512" i="381"/>
  <c r="AN512" i="381"/>
  <c r="AM512" i="381"/>
  <c r="AL512" i="381"/>
  <c r="AK512" i="381"/>
  <c r="AJ512" i="381"/>
  <c r="AI512" i="381"/>
  <c r="AH512" i="381"/>
  <c r="AG512" i="381"/>
  <c r="AF512" i="381"/>
  <c r="AE512" i="381"/>
  <c r="AD512" i="381"/>
  <c r="AC512" i="381"/>
  <c r="E511" i="381"/>
  <c r="FV511" i="381"/>
  <c r="FU511" i="381"/>
  <c r="FT511" i="381"/>
  <c r="FS511" i="381"/>
  <c r="FR511" i="381"/>
  <c r="FQ511" i="381"/>
  <c r="EC511" i="381"/>
  <c r="EB511" i="381"/>
  <c r="EA511" i="381"/>
  <c r="DZ511" i="381"/>
  <c r="DY511" i="381"/>
  <c r="DV511" i="381"/>
  <c r="DU511" i="381"/>
  <c r="DT511" i="381"/>
  <c r="DS511" i="381"/>
  <c r="DR511" i="381"/>
  <c r="DQ511" i="381"/>
  <c r="DA511" i="381"/>
  <c r="DB511" i="381" s="1"/>
  <c r="CR511" i="381"/>
  <c r="CP511" i="381"/>
  <c r="CO511" i="381"/>
  <c r="CN511" i="381"/>
  <c r="BT511" i="381"/>
  <c r="AU511" i="381"/>
  <c r="AT511" i="381"/>
  <c r="AN511" i="381"/>
  <c r="AM511" i="381"/>
  <c r="AL511" i="381"/>
  <c r="AK511" i="381"/>
  <c r="AJ511" i="381"/>
  <c r="AI511" i="381"/>
  <c r="AH511" i="381"/>
  <c r="AG511" i="381"/>
  <c r="AF511" i="381"/>
  <c r="AE511" i="381"/>
  <c r="AD511" i="381"/>
  <c r="AC511" i="381"/>
  <c r="G511" i="381"/>
  <c r="C511" i="381"/>
  <c r="FV510" i="381"/>
  <c r="FU510" i="381"/>
  <c r="FT510" i="381"/>
  <c r="FS510" i="381"/>
  <c r="FR510" i="381"/>
  <c r="FQ510" i="381"/>
  <c r="EC510" i="381"/>
  <c r="ED510" i="381" s="1"/>
  <c r="EB510" i="381"/>
  <c r="EA510" i="381"/>
  <c r="DZ510" i="381"/>
  <c r="DY510" i="381"/>
  <c r="DV510" i="381"/>
  <c r="DU510" i="381"/>
  <c r="DT510" i="381"/>
  <c r="DS510" i="381"/>
  <c r="DR510" i="381"/>
  <c r="DQ510" i="381"/>
  <c r="DA510" i="381"/>
  <c r="DB510" i="381" s="1"/>
  <c r="CR510" i="381"/>
  <c r="CP510" i="381"/>
  <c r="CO510" i="381"/>
  <c r="CN510" i="381"/>
  <c r="BT510" i="381"/>
  <c r="AU510" i="381"/>
  <c r="AT510" i="381"/>
  <c r="AN510" i="381"/>
  <c r="AM510" i="381"/>
  <c r="AL510" i="381"/>
  <c r="AK510" i="381"/>
  <c r="AJ510" i="381"/>
  <c r="AI510" i="381"/>
  <c r="AH510" i="381"/>
  <c r="AG510" i="381"/>
  <c r="AF510" i="381"/>
  <c r="AE510" i="381"/>
  <c r="AD510" i="381"/>
  <c r="AC510" i="381"/>
  <c r="G510" i="381"/>
  <c r="C510" i="381"/>
  <c r="G509" i="381"/>
  <c r="C509" i="381"/>
  <c r="C508" i="381"/>
  <c r="AP494" i="381"/>
  <c r="AT494" i="381" s="1"/>
  <c r="EK493" i="381"/>
  <c r="EC493" i="381"/>
  <c r="DF493" i="381"/>
  <c r="FR493" i="381" s="1"/>
  <c r="AP493" i="381"/>
  <c r="FV494" i="381"/>
  <c r="FU494" i="381"/>
  <c r="FT494" i="381"/>
  <c r="FS494" i="381"/>
  <c r="FR494" i="381"/>
  <c r="FQ494" i="381"/>
  <c r="FI494" i="381"/>
  <c r="EK494" i="381"/>
  <c r="EC494" i="381"/>
  <c r="ED494" i="381" s="1"/>
  <c r="EB494" i="381"/>
  <c r="EA494" i="381"/>
  <c r="DZ494" i="381"/>
  <c r="DY494" i="381"/>
  <c r="DV494" i="381"/>
  <c r="DU494" i="381"/>
  <c r="DT494" i="381"/>
  <c r="DS494" i="381"/>
  <c r="DR494" i="381"/>
  <c r="DQ494" i="381"/>
  <c r="DA494" i="381"/>
  <c r="DB494" i="381" s="1"/>
  <c r="CR494" i="381"/>
  <c r="CP494" i="381"/>
  <c r="CO494" i="381"/>
  <c r="CN494" i="381"/>
  <c r="BT494" i="381"/>
  <c r="AV494" i="381"/>
  <c r="AU494" i="381"/>
  <c r="AN494" i="381"/>
  <c r="AM494" i="381"/>
  <c r="AL494" i="381"/>
  <c r="AK494" i="381"/>
  <c r="AJ494" i="381"/>
  <c r="AI494" i="381"/>
  <c r="AH494" i="381"/>
  <c r="AG494" i="381"/>
  <c r="AF494" i="381"/>
  <c r="AE494" i="381"/>
  <c r="AD494" i="381"/>
  <c r="AC494" i="381"/>
  <c r="G494" i="381"/>
  <c r="E494" i="381"/>
  <c r="C494" i="381"/>
  <c r="FV493" i="381"/>
  <c r="FU493" i="381"/>
  <c r="FT493" i="381"/>
  <c r="FS493" i="381"/>
  <c r="FQ493" i="381"/>
  <c r="FI493" i="381"/>
  <c r="EB493" i="381"/>
  <c r="EA493" i="381"/>
  <c r="DZ493" i="381"/>
  <c r="DY493" i="381"/>
  <c r="DV493" i="381"/>
  <c r="DU493" i="381"/>
  <c r="DT493" i="381"/>
  <c r="DS493" i="381"/>
  <c r="DR493" i="381"/>
  <c r="DQ493" i="381"/>
  <c r="DA493" i="381"/>
  <c r="DB493" i="381" s="1"/>
  <c r="CR493" i="381"/>
  <c r="CP493" i="381"/>
  <c r="CO493" i="381"/>
  <c r="CN493" i="381"/>
  <c r="BT493" i="381"/>
  <c r="AV493" i="381"/>
  <c r="AU493" i="381"/>
  <c r="AN493" i="381"/>
  <c r="AM493" i="381"/>
  <c r="AL493" i="381"/>
  <c r="AK493" i="381"/>
  <c r="AJ493" i="381"/>
  <c r="AI493" i="381"/>
  <c r="AH493" i="381"/>
  <c r="AG493" i="381"/>
  <c r="AF493" i="381"/>
  <c r="AE493" i="381"/>
  <c r="AD493" i="381"/>
  <c r="AC493" i="381"/>
  <c r="G493" i="381"/>
  <c r="E493" i="381"/>
  <c r="C493" i="381"/>
  <c r="FV492" i="381"/>
  <c r="FU492" i="381"/>
  <c r="FT492" i="381"/>
  <c r="FS492" i="381"/>
  <c r="FR492" i="381"/>
  <c r="FQ492" i="381"/>
  <c r="EE492" i="381"/>
  <c r="EF492" i="381" s="1"/>
  <c r="EC492" i="381"/>
  <c r="ED492" i="381" s="1"/>
  <c r="EB492" i="381"/>
  <c r="EA492" i="381"/>
  <c r="DZ492" i="381"/>
  <c r="DY492" i="381"/>
  <c r="DV492" i="381"/>
  <c r="DU492" i="381"/>
  <c r="DT492" i="381"/>
  <c r="DS492" i="381"/>
  <c r="DR492" i="381"/>
  <c r="DQ492" i="381"/>
  <c r="DA492" i="381"/>
  <c r="DB492" i="381" s="1"/>
  <c r="CR492" i="381"/>
  <c r="CP492" i="381"/>
  <c r="CO492" i="381"/>
  <c r="CN492" i="381"/>
  <c r="BT492" i="381"/>
  <c r="AV492" i="381"/>
  <c r="AU492" i="381"/>
  <c r="AT492" i="381"/>
  <c r="AN492" i="381"/>
  <c r="AM492" i="381"/>
  <c r="AL492" i="381"/>
  <c r="AK492" i="381"/>
  <c r="AJ492" i="381"/>
  <c r="AI492" i="381"/>
  <c r="AH492" i="381"/>
  <c r="AG492" i="381"/>
  <c r="AF492" i="381"/>
  <c r="AE492" i="381"/>
  <c r="AD492" i="381"/>
  <c r="AC492" i="381"/>
  <c r="C492" i="381"/>
  <c r="FI491" i="381"/>
  <c r="FI490" i="381"/>
  <c r="EK491" i="381"/>
  <c r="FV491" i="381"/>
  <c r="FU491" i="381"/>
  <c r="FT491" i="381"/>
  <c r="FS491" i="381"/>
  <c r="FR491" i="381"/>
  <c r="FQ491" i="381"/>
  <c r="EC491" i="381"/>
  <c r="EB491" i="381"/>
  <c r="EA491" i="381"/>
  <c r="DZ491" i="381"/>
  <c r="DY491" i="381"/>
  <c r="DV491" i="381"/>
  <c r="DU491" i="381"/>
  <c r="DT491" i="381"/>
  <c r="DS491" i="381"/>
  <c r="DR491" i="381"/>
  <c r="DQ491" i="381"/>
  <c r="DK491" i="381"/>
  <c r="EE491" i="381" s="1"/>
  <c r="EF491" i="381" s="1"/>
  <c r="DA491" i="381"/>
  <c r="DB491" i="381" s="1"/>
  <c r="CR491" i="381"/>
  <c r="CP491" i="381"/>
  <c r="CO491" i="381"/>
  <c r="CN491" i="381"/>
  <c r="BT491" i="381"/>
  <c r="AV491" i="381"/>
  <c r="AU491" i="381"/>
  <c r="AT491" i="381"/>
  <c r="AN491" i="381"/>
  <c r="AM491" i="381"/>
  <c r="AL491" i="381"/>
  <c r="AK491" i="381"/>
  <c r="AJ491" i="381"/>
  <c r="AI491" i="381"/>
  <c r="AH491" i="381"/>
  <c r="AG491" i="381"/>
  <c r="AF491" i="381"/>
  <c r="AE491" i="381"/>
  <c r="AD491" i="381"/>
  <c r="AC491" i="381"/>
  <c r="G491" i="381"/>
  <c r="E491" i="381"/>
  <c r="C491" i="381"/>
  <c r="DK490" i="381"/>
  <c r="CR490" i="381"/>
  <c r="FV490" i="381"/>
  <c r="FU490" i="381"/>
  <c r="FT490" i="381"/>
  <c r="FS490" i="381"/>
  <c r="FR490" i="381"/>
  <c r="FQ490" i="381"/>
  <c r="EC490" i="381"/>
  <c r="EB490" i="381"/>
  <c r="EA490" i="381"/>
  <c r="DZ490" i="381"/>
  <c r="DY490" i="381"/>
  <c r="DV490" i="381"/>
  <c r="DU490" i="381"/>
  <c r="DT490" i="381"/>
  <c r="DS490" i="381"/>
  <c r="DR490" i="381"/>
  <c r="DQ490" i="381"/>
  <c r="DA490" i="381"/>
  <c r="DB490" i="381" s="1"/>
  <c r="CP490" i="381"/>
  <c r="CO490" i="381"/>
  <c r="CN490" i="381"/>
  <c r="BT490" i="381"/>
  <c r="AV490" i="381"/>
  <c r="AU490" i="381"/>
  <c r="AT490" i="381"/>
  <c r="AN490" i="381"/>
  <c r="AM490" i="381"/>
  <c r="AL490" i="381"/>
  <c r="AK490" i="381"/>
  <c r="AJ490" i="381"/>
  <c r="AI490" i="381"/>
  <c r="AH490" i="381"/>
  <c r="AG490" i="381"/>
  <c r="AF490" i="381"/>
  <c r="AE490" i="381"/>
  <c r="AD490" i="381"/>
  <c r="AC490" i="381"/>
  <c r="G490" i="381"/>
  <c r="E490" i="381"/>
  <c r="C490" i="381"/>
  <c r="FV489" i="381"/>
  <c r="FU489" i="381"/>
  <c r="FT489" i="381"/>
  <c r="FS489" i="381"/>
  <c r="FR489" i="381"/>
  <c r="FQ489" i="381"/>
  <c r="EC489" i="381"/>
  <c r="ED489" i="381" s="1"/>
  <c r="EB489" i="381"/>
  <c r="EA489" i="381"/>
  <c r="DZ489" i="381"/>
  <c r="DY489" i="381"/>
  <c r="DV489" i="381"/>
  <c r="DU489" i="381"/>
  <c r="DT489" i="381"/>
  <c r="DS489" i="381"/>
  <c r="DR489" i="381"/>
  <c r="DQ489" i="381"/>
  <c r="DA489" i="381"/>
  <c r="DB489" i="381" s="1"/>
  <c r="CR489" i="381"/>
  <c r="CP489" i="381"/>
  <c r="CO489" i="381"/>
  <c r="CN489" i="381"/>
  <c r="BT489" i="381"/>
  <c r="AV489" i="381"/>
  <c r="AU489" i="381"/>
  <c r="AT489" i="381"/>
  <c r="AN489" i="381"/>
  <c r="AM489" i="381"/>
  <c r="AL489" i="381"/>
  <c r="AK489" i="381"/>
  <c r="AJ489" i="381"/>
  <c r="AI489" i="381"/>
  <c r="AH489" i="381"/>
  <c r="AG489" i="381"/>
  <c r="AF489" i="381"/>
  <c r="AE489" i="381"/>
  <c r="AD489" i="381"/>
  <c r="AC489" i="381"/>
  <c r="C489" i="381"/>
  <c r="FV488" i="381"/>
  <c r="FU488" i="381"/>
  <c r="FT488" i="381"/>
  <c r="FS488" i="381"/>
  <c r="FR488" i="381"/>
  <c r="FQ488" i="381"/>
  <c r="EE488" i="381"/>
  <c r="EF488" i="381" s="1"/>
  <c r="EC488" i="381"/>
  <c r="EB488" i="381"/>
  <c r="EA488" i="381"/>
  <c r="DZ488" i="381"/>
  <c r="DY488" i="381"/>
  <c r="DV488" i="381"/>
  <c r="DU488" i="381"/>
  <c r="DT488" i="381"/>
  <c r="DS488" i="381"/>
  <c r="DR488" i="381"/>
  <c r="DQ488" i="381"/>
  <c r="DA488" i="381"/>
  <c r="DB488" i="381" s="1"/>
  <c r="CR488" i="381"/>
  <c r="CP488" i="381"/>
  <c r="CO488" i="381"/>
  <c r="CN488" i="381"/>
  <c r="BT488" i="381"/>
  <c r="AV488" i="381"/>
  <c r="AU488" i="381"/>
  <c r="AT488" i="381"/>
  <c r="AN488" i="381"/>
  <c r="AM488" i="381"/>
  <c r="AL488" i="381"/>
  <c r="AK488" i="381"/>
  <c r="AJ488" i="381"/>
  <c r="AI488" i="381"/>
  <c r="AH488" i="381"/>
  <c r="AG488" i="381"/>
  <c r="AF488" i="381"/>
  <c r="AE488" i="381"/>
  <c r="AD488" i="381"/>
  <c r="AC488" i="381"/>
  <c r="G488" i="381"/>
  <c r="E488" i="381"/>
  <c r="C488" i="381"/>
  <c r="FV487" i="381"/>
  <c r="FU487" i="381"/>
  <c r="FT487" i="381"/>
  <c r="FS487" i="381"/>
  <c r="FR487" i="381"/>
  <c r="FQ487" i="381"/>
  <c r="EC487" i="381"/>
  <c r="EB487" i="381"/>
  <c r="EA487" i="381"/>
  <c r="DZ487" i="381"/>
  <c r="DY487" i="381"/>
  <c r="DV487" i="381"/>
  <c r="DU487" i="381"/>
  <c r="DT487" i="381"/>
  <c r="DS487" i="381"/>
  <c r="DR487" i="381"/>
  <c r="DQ487" i="381"/>
  <c r="EE487" i="381"/>
  <c r="EF487" i="381" s="1"/>
  <c r="DA487" i="381"/>
  <c r="DB487" i="381" s="1"/>
  <c r="CR487" i="381"/>
  <c r="CP487" i="381"/>
  <c r="CO487" i="381"/>
  <c r="CN487" i="381"/>
  <c r="BT487" i="381"/>
  <c r="AV487" i="381"/>
  <c r="AU487" i="381"/>
  <c r="AT487" i="381"/>
  <c r="AN487" i="381"/>
  <c r="AM487" i="381"/>
  <c r="AL487" i="381"/>
  <c r="AK487" i="381"/>
  <c r="AJ487" i="381"/>
  <c r="AI487" i="381"/>
  <c r="AH487" i="381"/>
  <c r="AG487" i="381"/>
  <c r="AF487" i="381"/>
  <c r="AE487" i="381"/>
  <c r="AD487" i="381"/>
  <c r="AC487" i="381"/>
  <c r="G487" i="381"/>
  <c r="E487" i="381"/>
  <c r="C487" i="381"/>
  <c r="CR486" i="381"/>
  <c r="FV486" i="381"/>
  <c r="FU486" i="381"/>
  <c r="FT486" i="381"/>
  <c r="FS486" i="381"/>
  <c r="FR486" i="381"/>
  <c r="FQ486" i="381"/>
  <c r="EC486" i="381"/>
  <c r="EB486" i="381"/>
  <c r="EA486" i="381"/>
  <c r="DZ486" i="381"/>
  <c r="DY486" i="381"/>
  <c r="DV486" i="381"/>
  <c r="DU486" i="381"/>
  <c r="DT486" i="381"/>
  <c r="DS486" i="381"/>
  <c r="DR486" i="381"/>
  <c r="DQ486" i="381"/>
  <c r="DL486" i="381"/>
  <c r="EE486" i="381" s="1"/>
  <c r="EF486" i="381" s="1"/>
  <c r="DA486" i="381"/>
  <c r="DB486" i="381" s="1"/>
  <c r="CP486" i="381"/>
  <c r="CO486" i="381"/>
  <c r="CN486" i="381"/>
  <c r="BT486" i="381"/>
  <c r="AV486" i="381"/>
  <c r="AU486" i="381"/>
  <c r="AT486" i="381"/>
  <c r="AN486" i="381"/>
  <c r="AM486" i="381"/>
  <c r="AL486" i="381"/>
  <c r="AK486" i="381"/>
  <c r="AJ486" i="381"/>
  <c r="AI486" i="381"/>
  <c r="AH486" i="381"/>
  <c r="AG486" i="381"/>
  <c r="AF486" i="381"/>
  <c r="AE486" i="381"/>
  <c r="AD486" i="381"/>
  <c r="AC486" i="381"/>
  <c r="G486" i="381"/>
  <c r="E486" i="381"/>
  <c r="C486" i="381"/>
  <c r="DL485" i="381"/>
  <c r="DL431" i="381" s="1"/>
  <c r="G485" i="381"/>
  <c r="E485" i="381"/>
  <c r="FV485" i="381"/>
  <c r="FU485" i="381"/>
  <c r="FT485" i="381"/>
  <c r="FS485" i="381"/>
  <c r="FR485" i="381"/>
  <c r="FQ485" i="381"/>
  <c r="EC485" i="381"/>
  <c r="ED485" i="381" s="1"/>
  <c r="EB485" i="381"/>
  <c r="EA485" i="381"/>
  <c r="DZ485" i="381"/>
  <c r="DY485" i="381"/>
  <c r="DV485" i="381"/>
  <c r="DU485" i="381"/>
  <c r="DT485" i="381"/>
  <c r="DS485" i="381"/>
  <c r="DR485" i="381"/>
  <c r="DQ485" i="381"/>
  <c r="DA485" i="381"/>
  <c r="DB485" i="381" s="1"/>
  <c r="CR485" i="381"/>
  <c r="CP485" i="381"/>
  <c r="CO485" i="381"/>
  <c r="CN485" i="381"/>
  <c r="BT485" i="381"/>
  <c r="AU485" i="381"/>
  <c r="AT485" i="381"/>
  <c r="AN485" i="381"/>
  <c r="AM485" i="381"/>
  <c r="AL485" i="381"/>
  <c r="AK485" i="381"/>
  <c r="AJ485" i="381"/>
  <c r="AI485" i="381"/>
  <c r="AH485" i="381"/>
  <c r="AG485" i="381"/>
  <c r="AF485" i="381"/>
  <c r="AE485" i="381"/>
  <c r="AD485" i="381"/>
  <c r="AC485" i="381"/>
  <c r="C485" i="381"/>
  <c r="FV484" i="381"/>
  <c r="FU484" i="381"/>
  <c r="FT484" i="381"/>
  <c r="FS484" i="381"/>
  <c r="FR484" i="381"/>
  <c r="FQ484" i="381"/>
  <c r="EE484" i="381"/>
  <c r="EF484" i="381" s="1"/>
  <c r="EC484" i="381"/>
  <c r="EB484" i="381"/>
  <c r="EA484" i="381"/>
  <c r="DZ484" i="381"/>
  <c r="DY484" i="381"/>
  <c r="DV484" i="381"/>
  <c r="DU484" i="381"/>
  <c r="DT484" i="381"/>
  <c r="DS484" i="381"/>
  <c r="DR484" i="381"/>
  <c r="DQ484" i="381"/>
  <c r="DA484" i="381"/>
  <c r="DB484" i="381" s="1"/>
  <c r="CR484" i="381"/>
  <c r="CP484" i="381"/>
  <c r="CO484" i="381"/>
  <c r="CN484" i="381"/>
  <c r="BT484" i="381"/>
  <c r="AV484" i="381"/>
  <c r="AU484" i="381"/>
  <c r="AT484" i="381"/>
  <c r="AN484" i="381"/>
  <c r="AM484" i="381"/>
  <c r="AL484" i="381"/>
  <c r="AK484" i="381"/>
  <c r="AJ484" i="381"/>
  <c r="AI484" i="381"/>
  <c r="AH484" i="381"/>
  <c r="AG484" i="381"/>
  <c r="AF484" i="381"/>
  <c r="AE484" i="381"/>
  <c r="AD484" i="381"/>
  <c r="AC484" i="381"/>
  <c r="FV468" i="381"/>
  <c r="FU468" i="381"/>
  <c r="FT468" i="381"/>
  <c r="FS468" i="381"/>
  <c r="FR468" i="381"/>
  <c r="FQ468" i="381"/>
  <c r="FL468" i="381"/>
  <c r="EC468" i="381"/>
  <c r="ED468" i="381" s="1"/>
  <c r="EB468" i="381"/>
  <c r="EA468" i="381"/>
  <c r="DZ468" i="381"/>
  <c r="DY468" i="381"/>
  <c r="DV468" i="381"/>
  <c r="DU468" i="381"/>
  <c r="DT468" i="381"/>
  <c r="DS468" i="381"/>
  <c r="DR468" i="381"/>
  <c r="DQ468" i="381"/>
  <c r="DA468" i="381"/>
  <c r="DB468" i="381" s="1"/>
  <c r="CR468" i="381"/>
  <c r="CP468" i="381"/>
  <c r="CO468" i="381"/>
  <c r="CN468" i="381"/>
  <c r="BT468" i="381"/>
  <c r="AU468" i="381"/>
  <c r="AT468" i="381"/>
  <c r="AN468" i="381"/>
  <c r="AM468" i="381"/>
  <c r="AL468" i="381"/>
  <c r="AK468" i="381"/>
  <c r="AJ468" i="381"/>
  <c r="AI468" i="381"/>
  <c r="AH468" i="381"/>
  <c r="AG468" i="381"/>
  <c r="AF468" i="381"/>
  <c r="AE468" i="381"/>
  <c r="AD468" i="381"/>
  <c r="AC468" i="381"/>
  <c r="G468" i="381"/>
  <c r="AR468" i="381" s="1"/>
  <c r="C468" i="381"/>
  <c r="EK467" i="381"/>
  <c r="FV467" i="381"/>
  <c r="FU467" i="381"/>
  <c r="FT467" i="381"/>
  <c r="FS467" i="381"/>
  <c r="FR467" i="381"/>
  <c r="FQ467" i="381"/>
  <c r="FL467" i="381"/>
  <c r="EC467" i="381"/>
  <c r="ED467" i="381" s="1"/>
  <c r="EB467" i="381"/>
  <c r="DZ467" i="381"/>
  <c r="DY467" i="381"/>
  <c r="DV467" i="381"/>
  <c r="DU467" i="381"/>
  <c r="DT467" i="381"/>
  <c r="DS467" i="381"/>
  <c r="DR467" i="381"/>
  <c r="DQ467" i="381"/>
  <c r="DM467" i="381"/>
  <c r="EA467" i="381"/>
  <c r="DA467" i="381"/>
  <c r="DB467" i="381" s="1"/>
  <c r="CR467" i="381"/>
  <c r="CP467" i="381"/>
  <c r="CO467" i="381"/>
  <c r="CN467" i="381"/>
  <c r="BT467" i="381"/>
  <c r="AU467" i="381"/>
  <c r="AT467" i="381"/>
  <c r="AR467" i="381"/>
  <c r="AV467" i="381" s="1"/>
  <c r="AN467" i="381"/>
  <c r="AM467" i="381"/>
  <c r="AL467" i="381"/>
  <c r="AK467" i="381"/>
  <c r="AJ467" i="381"/>
  <c r="AI467" i="381"/>
  <c r="AH467" i="381"/>
  <c r="AG467" i="381"/>
  <c r="AF467" i="381"/>
  <c r="AE467" i="381"/>
  <c r="AD467" i="381"/>
  <c r="AC467" i="381"/>
  <c r="C467" i="381"/>
  <c r="FV466" i="381"/>
  <c r="FU466" i="381"/>
  <c r="FT466" i="381"/>
  <c r="FS466" i="381"/>
  <c r="FR466" i="381"/>
  <c r="FQ466" i="381"/>
  <c r="EC466" i="381"/>
  <c r="EB466" i="381"/>
  <c r="EA466" i="381"/>
  <c r="DZ466" i="381"/>
  <c r="DY466" i="381"/>
  <c r="DV466" i="381"/>
  <c r="DU466" i="381"/>
  <c r="DT466" i="381"/>
  <c r="DS466" i="381"/>
  <c r="DR466" i="381"/>
  <c r="DQ466" i="381"/>
  <c r="DM466" i="381"/>
  <c r="DA466" i="381"/>
  <c r="DB466" i="381" s="1"/>
  <c r="CR466" i="381"/>
  <c r="CP466" i="381"/>
  <c r="CO466" i="381"/>
  <c r="CN466" i="381"/>
  <c r="BT466" i="381"/>
  <c r="AU466" i="381"/>
  <c r="AT466" i="381"/>
  <c r="AR466" i="381"/>
  <c r="AV466" i="381" s="1"/>
  <c r="AN466" i="381"/>
  <c r="AM466" i="381"/>
  <c r="AL466" i="381"/>
  <c r="AK466" i="381"/>
  <c r="AJ466" i="381"/>
  <c r="AI466" i="381"/>
  <c r="AH466" i="381"/>
  <c r="AG466" i="381"/>
  <c r="AF466" i="381"/>
  <c r="AE466" i="381"/>
  <c r="AD466" i="381"/>
  <c r="AC466" i="381"/>
  <c r="DI465" i="381"/>
  <c r="DI431" i="381" s="1"/>
  <c r="FV465" i="381"/>
  <c r="FT465" i="381"/>
  <c r="FS465" i="381"/>
  <c r="FR465" i="381"/>
  <c r="FQ465" i="381"/>
  <c r="FL465" i="381"/>
  <c r="EC465" i="381"/>
  <c r="ED465" i="381" s="1"/>
  <c r="EB465" i="381"/>
  <c r="DZ465" i="381"/>
  <c r="DY465" i="381"/>
  <c r="DV465" i="381"/>
  <c r="DU465" i="381"/>
  <c r="DT465" i="381"/>
  <c r="DS465" i="381"/>
  <c r="DR465" i="381"/>
  <c r="DQ465" i="381"/>
  <c r="DM465" i="381"/>
  <c r="DA465" i="381"/>
  <c r="DB465" i="381" s="1"/>
  <c r="CR465" i="381"/>
  <c r="CP465" i="381"/>
  <c r="CO465" i="381"/>
  <c r="CN465" i="381"/>
  <c r="BT465" i="381"/>
  <c r="AU465" i="381"/>
  <c r="AT465" i="381"/>
  <c r="AR465" i="381"/>
  <c r="AN465" i="381"/>
  <c r="AM465" i="381"/>
  <c r="AL465" i="381"/>
  <c r="AK465" i="381"/>
  <c r="AJ465" i="381"/>
  <c r="AI465" i="381"/>
  <c r="AH465" i="381"/>
  <c r="AG465" i="381"/>
  <c r="AF465" i="381"/>
  <c r="AE465" i="381"/>
  <c r="AD465" i="381"/>
  <c r="AC465" i="381"/>
  <c r="C465" i="381"/>
  <c r="FV464" i="381"/>
  <c r="FU464" i="381"/>
  <c r="FT464" i="381"/>
  <c r="FS464" i="381"/>
  <c r="FR464" i="381"/>
  <c r="FQ464" i="381"/>
  <c r="EC464" i="381"/>
  <c r="ED464" i="381" s="1"/>
  <c r="EB464" i="381"/>
  <c r="EA464" i="381"/>
  <c r="DZ464" i="381"/>
  <c r="DY464" i="381"/>
  <c r="DV464" i="381"/>
  <c r="DU464" i="381"/>
  <c r="DT464" i="381"/>
  <c r="DS464" i="381"/>
  <c r="DR464" i="381"/>
  <c r="DQ464" i="381"/>
  <c r="DM464" i="381"/>
  <c r="DA464" i="381"/>
  <c r="DB464" i="381" s="1"/>
  <c r="CR464" i="381"/>
  <c r="CP464" i="381"/>
  <c r="CO464" i="381"/>
  <c r="CN464" i="381"/>
  <c r="BT464" i="381"/>
  <c r="AU464" i="381"/>
  <c r="AT464" i="381"/>
  <c r="AR464" i="381"/>
  <c r="AN464" i="381"/>
  <c r="AM464" i="381"/>
  <c r="AL464" i="381"/>
  <c r="AK464" i="381"/>
  <c r="AJ464" i="381"/>
  <c r="AI464" i="381"/>
  <c r="AH464" i="381"/>
  <c r="AG464" i="381"/>
  <c r="AF464" i="381"/>
  <c r="AE464" i="381"/>
  <c r="AD464" i="381"/>
  <c r="AC464" i="381"/>
  <c r="FV463" i="381"/>
  <c r="FU463" i="381"/>
  <c r="FT463" i="381"/>
  <c r="FS463" i="381"/>
  <c r="FQ463" i="381"/>
  <c r="FL463" i="381"/>
  <c r="EC463" i="381"/>
  <c r="EB463" i="381"/>
  <c r="EA463" i="381"/>
  <c r="DZ463" i="381"/>
  <c r="DY463" i="381"/>
  <c r="DV463" i="381"/>
  <c r="DU463" i="381"/>
  <c r="DT463" i="381"/>
  <c r="DS463" i="381"/>
  <c r="DR463" i="381"/>
  <c r="DQ463" i="381"/>
  <c r="FR463" i="381"/>
  <c r="DA463" i="381"/>
  <c r="DB463" i="381" s="1"/>
  <c r="CR463" i="381"/>
  <c r="CP463" i="381"/>
  <c r="CO463" i="381"/>
  <c r="CN463" i="381"/>
  <c r="BT463" i="381"/>
  <c r="AU463" i="381"/>
  <c r="AT463" i="381"/>
  <c r="AN463" i="381"/>
  <c r="AM463" i="381"/>
  <c r="AL463" i="381"/>
  <c r="AK463" i="381"/>
  <c r="AJ463" i="381"/>
  <c r="AI463" i="381"/>
  <c r="AH463" i="381"/>
  <c r="AG463" i="381"/>
  <c r="AF463" i="381"/>
  <c r="AE463" i="381"/>
  <c r="AD463" i="381"/>
  <c r="AC463" i="381"/>
  <c r="AR463" i="381"/>
  <c r="C463" i="381"/>
  <c r="FV462" i="381"/>
  <c r="FU462" i="381"/>
  <c r="FT462" i="381"/>
  <c r="FS462" i="381"/>
  <c r="FR462" i="381"/>
  <c r="FQ462" i="381"/>
  <c r="EC462" i="381"/>
  <c r="EB462" i="381"/>
  <c r="EA462" i="381"/>
  <c r="DZ462" i="381"/>
  <c r="DY462" i="381"/>
  <c r="DV462" i="381"/>
  <c r="DU462" i="381"/>
  <c r="DT462" i="381"/>
  <c r="DS462" i="381"/>
  <c r="DR462" i="381"/>
  <c r="DQ462" i="381"/>
  <c r="DA462" i="381"/>
  <c r="DB462" i="381" s="1"/>
  <c r="CR462" i="381"/>
  <c r="CP462" i="381"/>
  <c r="CO462" i="381"/>
  <c r="CN462" i="381"/>
  <c r="BT462" i="381"/>
  <c r="AU462" i="381"/>
  <c r="AT462" i="381"/>
  <c r="AN462" i="381"/>
  <c r="AM462" i="381"/>
  <c r="AL462" i="381"/>
  <c r="AK462" i="381"/>
  <c r="AJ462" i="381"/>
  <c r="AI462" i="381"/>
  <c r="AH462" i="381"/>
  <c r="AG462" i="381"/>
  <c r="AF462" i="381"/>
  <c r="AE462" i="381"/>
  <c r="AD462" i="381"/>
  <c r="AC462" i="381"/>
  <c r="DM462" i="381"/>
  <c r="EK461" i="381"/>
  <c r="EJ461" i="381"/>
  <c r="DF461" i="381"/>
  <c r="FR461" i="381" s="1"/>
  <c r="FV461" i="381"/>
  <c r="FU461" i="381"/>
  <c r="FT461" i="381"/>
  <c r="FS461" i="381"/>
  <c r="FQ461" i="381"/>
  <c r="FL461" i="381"/>
  <c r="EC461" i="381"/>
  <c r="ED461" i="381" s="1"/>
  <c r="EB461" i="381"/>
  <c r="EA461" i="381"/>
  <c r="DZ461" i="381"/>
  <c r="DY461" i="381"/>
  <c r="DV461" i="381"/>
  <c r="DU461" i="381"/>
  <c r="DT461" i="381"/>
  <c r="DS461" i="381"/>
  <c r="DR461" i="381"/>
  <c r="DQ461" i="381"/>
  <c r="DA461" i="381"/>
  <c r="DB461" i="381" s="1"/>
  <c r="CR461" i="381"/>
  <c r="CP461" i="381"/>
  <c r="CO461" i="381"/>
  <c r="CN461" i="381"/>
  <c r="BT461" i="381"/>
  <c r="AU461" i="381"/>
  <c r="AT461" i="381"/>
  <c r="AN461" i="381"/>
  <c r="AM461" i="381"/>
  <c r="AL461" i="381"/>
  <c r="AK461" i="381"/>
  <c r="AJ461" i="381"/>
  <c r="AI461" i="381"/>
  <c r="AH461" i="381"/>
  <c r="AG461" i="381"/>
  <c r="AF461" i="381"/>
  <c r="AE461" i="381"/>
  <c r="AD461" i="381"/>
  <c r="AC461" i="381"/>
  <c r="G461" i="381"/>
  <c r="AR461" i="381" s="1"/>
  <c r="AV461" i="381" s="1"/>
  <c r="C461" i="381"/>
  <c r="FV460" i="381"/>
  <c r="FU460" i="381"/>
  <c r="FT460" i="381"/>
  <c r="FS460" i="381"/>
  <c r="FR460" i="381"/>
  <c r="FQ460" i="381"/>
  <c r="FL460" i="381"/>
  <c r="EC460" i="381"/>
  <c r="ED460" i="381" s="1"/>
  <c r="EB460" i="381"/>
  <c r="EA460" i="381"/>
  <c r="DZ460" i="381"/>
  <c r="DY460" i="381"/>
  <c r="DV460" i="381"/>
  <c r="DU460" i="381"/>
  <c r="DT460" i="381"/>
  <c r="DS460" i="381"/>
  <c r="DR460" i="381"/>
  <c r="DQ460" i="381"/>
  <c r="DA460" i="381"/>
  <c r="DB460" i="381" s="1"/>
  <c r="CR460" i="381"/>
  <c r="CP460" i="381"/>
  <c r="CO460" i="381"/>
  <c r="CN460" i="381"/>
  <c r="BT460" i="381"/>
  <c r="AU460" i="381"/>
  <c r="AT460" i="381"/>
  <c r="AN460" i="381"/>
  <c r="AM460" i="381"/>
  <c r="AL460" i="381"/>
  <c r="AK460" i="381"/>
  <c r="AJ460" i="381"/>
  <c r="AI460" i="381"/>
  <c r="AH460" i="381"/>
  <c r="AG460" i="381"/>
  <c r="AF460" i="381"/>
  <c r="AE460" i="381"/>
  <c r="AD460" i="381"/>
  <c r="AC460" i="381"/>
  <c r="G460" i="381"/>
  <c r="AR460" i="381" s="1"/>
  <c r="E460" i="381"/>
  <c r="C460" i="381"/>
  <c r="CR459" i="381"/>
  <c r="DM505" i="381" l="1"/>
  <c r="FQ538" i="381"/>
  <c r="DE505" i="381"/>
  <c r="DK431" i="381"/>
  <c r="M122" i="372" s="1"/>
  <c r="FG548" i="381"/>
  <c r="DF548" i="381"/>
  <c r="EJ548" i="381"/>
  <c r="O108" i="372" s="1"/>
  <c r="DE548" i="381"/>
  <c r="EK548" i="381"/>
  <c r="O109" i="372" s="1"/>
  <c r="G548" i="381"/>
  <c r="AP548" i="381"/>
  <c r="FJ548" i="381"/>
  <c r="O152" i="372" s="1"/>
  <c r="EG637" i="381"/>
  <c r="ED644" i="381"/>
  <c r="EG644" i="381"/>
  <c r="ED648" i="381"/>
  <c r="EG648" i="381"/>
  <c r="DN520" i="381"/>
  <c r="AV510" i="381"/>
  <c r="DN510" i="381"/>
  <c r="AV516" i="381"/>
  <c r="DN516" i="381"/>
  <c r="DN514" i="381"/>
  <c r="AV511" i="381"/>
  <c r="DN511" i="381"/>
  <c r="AV515" i="381"/>
  <c r="DN515" i="381"/>
  <c r="FR597" i="381"/>
  <c r="O149" i="372"/>
  <c r="O10" i="372"/>
  <c r="FG505" i="381"/>
  <c r="N149" i="372" s="1"/>
  <c r="M123" i="372"/>
  <c r="Q46" i="372"/>
  <c r="N124" i="372"/>
  <c r="O155" i="372"/>
  <c r="FJ505" i="381"/>
  <c r="N152" i="372" s="1"/>
  <c r="FI431" i="381"/>
  <c r="M151" i="372" s="1"/>
  <c r="N108" i="372"/>
  <c r="FL611" i="381"/>
  <c r="P154" i="372" s="1"/>
  <c r="EE632" i="381"/>
  <c r="EF632" i="381" s="1"/>
  <c r="AR611" i="381"/>
  <c r="AT493" i="381"/>
  <c r="AP431" i="381"/>
  <c r="FJ611" i="381"/>
  <c r="P152" i="372" s="1"/>
  <c r="FT639" i="381"/>
  <c r="DH611" i="381"/>
  <c r="N109" i="372"/>
  <c r="AT535" i="381"/>
  <c r="AP505" i="381"/>
  <c r="FQ598" i="381"/>
  <c r="DN611" i="381"/>
  <c r="P125" i="372" s="1"/>
  <c r="AR552" i="381"/>
  <c r="EE644" i="381"/>
  <c r="EF644" i="381" s="1"/>
  <c r="AP611" i="381"/>
  <c r="G505" i="381"/>
  <c r="AT596" i="381"/>
  <c r="FK611" i="381"/>
  <c r="P153" i="372" s="1"/>
  <c r="EE490" i="381"/>
  <c r="EF490" i="381" s="1"/>
  <c r="AR554" i="381"/>
  <c r="AV554" i="381" s="1"/>
  <c r="DN563" i="381"/>
  <c r="AV563" i="381"/>
  <c r="DN564" i="381"/>
  <c r="AV564" i="381"/>
  <c r="DN568" i="381"/>
  <c r="AV568" i="381"/>
  <c r="DN565" i="381"/>
  <c r="AV565" i="381"/>
  <c r="DN569" i="381"/>
  <c r="AV569" i="381"/>
  <c r="EG631" i="381"/>
  <c r="EG537" i="381"/>
  <c r="EG642" i="381"/>
  <c r="EG607" i="381"/>
  <c r="EG621" i="381"/>
  <c r="EG652" i="381"/>
  <c r="EG628" i="381"/>
  <c r="EG622" i="381"/>
  <c r="EG613" i="381"/>
  <c r="DZ650" i="381"/>
  <c r="EG647" i="381"/>
  <c r="EG562" i="381"/>
  <c r="EG627" i="381"/>
  <c r="EG617" i="381"/>
  <c r="EE634" i="381"/>
  <c r="EF634" i="381" s="1"/>
  <c r="AV634" i="381"/>
  <c r="AV636" i="381"/>
  <c r="EG636" i="381"/>
  <c r="EE636" i="381"/>
  <c r="EF636" i="381" s="1"/>
  <c r="AV633" i="381"/>
  <c r="EE633" i="381"/>
  <c r="EF633" i="381" s="1"/>
  <c r="EG654" i="381"/>
  <c r="EG543" i="381"/>
  <c r="ED607" i="381"/>
  <c r="EG492" i="381"/>
  <c r="ED622" i="381"/>
  <c r="DZ639" i="381"/>
  <c r="EG623" i="381"/>
  <c r="EG633" i="381"/>
  <c r="EG643" i="381"/>
  <c r="EG638" i="381"/>
  <c r="EE494" i="381"/>
  <c r="EF494" i="381" s="1"/>
  <c r="ED628" i="381"/>
  <c r="EG645" i="381"/>
  <c r="AT645" i="381"/>
  <c r="AT644" i="381"/>
  <c r="EE646" i="381"/>
  <c r="EF646" i="381" s="1"/>
  <c r="AV635" i="381"/>
  <c r="EE635" i="381"/>
  <c r="EF635" i="381" s="1"/>
  <c r="EG630" i="381"/>
  <c r="EE465" i="381"/>
  <c r="EF465" i="381" s="1"/>
  <c r="EG635" i="381"/>
  <c r="AV638" i="381"/>
  <c r="EA465" i="381"/>
  <c r="AV632" i="381"/>
  <c r="EG566" i="381"/>
  <c r="EG620" i="381"/>
  <c r="EE657" i="381"/>
  <c r="EF657" i="381" s="1"/>
  <c r="AT656" i="381"/>
  <c r="EG656" i="381"/>
  <c r="ED656" i="381"/>
  <c r="EG655" i="381"/>
  <c r="AT655" i="381"/>
  <c r="EE655" i="381"/>
  <c r="EF655" i="381" s="1"/>
  <c r="AT654" i="381"/>
  <c r="EG653" i="381"/>
  <c r="AT653" i="381"/>
  <c r="EE653" i="381"/>
  <c r="EF653" i="381" s="1"/>
  <c r="ED652" i="381"/>
  <c r="EG651" i="381"/>
  <c r="DZ651" i="381"/>
  <c r="EE651" i="381"/>
  <c r="EF651" i="381" s="1"/>
  <c r="EG650" i="381"/>
  <c r="EE650" i="381"/>
  <c r="EF650" i="381" s="1"/>
  <c r="EE649" i="381"/>
  <c r="EF649" i="381" s="1"/>
  <c r="AV649" i="381"/>
  <c r="EG649" i="381"/>
  <c r="EE648" i="381"/>
  <c r="EF648" i="381" s="1"/>
  <c r="AV648" i="381"/>
  <c r="ED647" i="381"/>
  <c r="ED642" i="381"/>
  <c r="AV641" i="381"/>
  <c r="EE641" i="381"/>
  <c r="EF641" i="381" s="1"/>
  <c r="DZ641" i="381"/>
  <c r="AV640" i="381"/>
  <c r="EE640" i="381"/>
  <c r="EF640" i="381" s="1"/>
  <c r="EG640" i="381"/>
  <c r="DZ640" i="381"/>
  <c r="ED640" i="381"/>
  <c r="EE639" i="381"/>
  <c r="EF639" i="381" s="1"/>
  <c r="AV639" i="381"/>
  <c r="EG639" i="381"/>
  <c r="ED639" i="381"/>
  <c r="AV637" i="381"/>
  <c r="ED637" i="381"/>
  <c r="ED635" i="381"/>
  <c r="EG634" i="381"/>
  <c r="EG632" i="381"/>
  <c r="ED634" i="381"/>
  <c r="ED631" i="381"/>
  <c r="EE630" i="381"/>
  <c r="EF630" i="381" s="1"/>
  <c r="EG629" i="381"/>
  <c r="ED629" i="381"/>
  <c r="EG626" i="381"/>
  <c r="EE626" i="381"/>
  <c r="EF626" i="381" s="1"/>
  <c r="EG625" i="381"/>
  <c r="EG624" i="381"/>
  <c r="ED623" i="381"/>
  <c r="ED621" i="381"/>
  <c r="ED620" i="381"/>
  <c r="EG619" i="381"/>
  <c r="EG618" i="381"/>
  <c r="ED617" i="381"/>
  <c r="EG614" i="381"/>
  <c r="ED613" i="381"/>
  <c r="EG595" i="381"/>
  <c r="EG534" i="381"/>
  <c r="EG608" i="381"/>
  <c r="EG602" i="381"/>
  <c r="AT608" i="381"/>
  <c r="ED609" i="381"/>
  <c r="EE609" i="381"/>
  <c r="EF609" i="381" s="1"/>
  <c r="EG541" i="381"/>
  <c r="EE580" i="381"/>
  <c r="EF580" i="381" s="1"/>
  <c r="EG580" i="381"/>
  <c r="ED537" i="381"/>
  <c r="EG559" i="381"/>
  <c r="ED602" i="381"/>
  <c r="EG532" i="381"/>
  <c r="ED541" i="381"/>
  <c r="EG576" i="381"/>
  <c r="EG578" i="381"/>
  <c r="ED578" i="381"/>
  <c r="EG594" i="381"/>
  <c r="EE604" i="381"/>
  <c r="EF604" i="381" s="1"/>
  <c r="AT604" i="381"/>
  <c r="AT603" i="381"/>
  <c r="EE603" i="381"/>
  <c r="EF603" i="381" s="1"/>
  <c r="EG603" i="381"/>
  <c r="AT598" i="381"/>
  <c r="EE598" i="381"/>
  <c r="EF598" i="381" s="1"/>
  <c r="AT597" i="381"/>
  <c r="EE597" i="381"/>
  <c r="EF597" i="381" s="1"/>
  <c r="EE596" i="381"/>
  <c r="EF596" i="381" s="1"/>
  <c r="EG596" i="381"/>
  <c r="ED595" i="381"/>
  <c r="ED594" i="381"/>
  <c r="ED596" i="381"/>
  <c r="EG583" i="381"/>
  <c r="AV583" i="381"/>
  <c r="ED583" i="381"/>
  <c r="EG582" i="381"/>
  <c r="EE582" i="381"/>
  <c r="EF582" i="381" s="1"/>
  <c r="AV582" i="381"/>
  <c r="AV580" i="381"/>
  <c r="EE579" i="381"/>
  <c r="EF579" i="381" s="1"/>
  <c r="AV579" i="381"/>
  <c r="EG579" i="381"/>
  <c r="EE577" i="381"/>
  <c r="EF577" i="381" s="1"/>
  <c r="AV577" i="381"/>
  <c r="EG577" i="381"/>
  <c r="ED576" i="381"/>
  <c r="EE578" i="381"/>
  <c r="EF578" i="381" s="1"/>
  <c r="AR581" i="381"/>
  <c r="ED581" i="381"/>
  <c r="EG567" i="381"/>
  <c r="ED563" i="381"/>
  <c r="ED566" i="381"/>
  <c r="EG561" i="381"/>
  <c r="ED562" i="381"/>
  <c r="ED568" i="381"/>
  <c r="ED559" i="381"/>
  <c r="EG558" i="381"/>
  <c r="EE558" i="381"/>
  <c r="EF558" i="381" s="1"/>
  <c r="EE557" i="381"/>
  <c r="EF557" i="381" s="1"/>
  <c r="EG557" i="381"/>
  <c r="EG556" i="381"/>
  <c r="EG555" i="381"/>
  <c r="ED554" i="381"/>
  <c r="EG535" i="381"/>
  <c r="AT542" i="381"/>
  <c r="AT540" i="381"/>
  <c r="EG539" i="381"/>
  <c r="AT538" i="381"/>
  <c r="EE536" i="381"/>
  <c r="EF536" i="381" s="1"/>
  <c r="EE535" i="381"/>
  <c r="EF535" i="381" s="1"/>
  <c r="ED535" i="381"/>
  <c r="ED536" i="381"/>
  <c r="ED534" i="381"/>
  <c r="EG531" i="381"/>
  <c r="EG493" i="381"/>
  <c r="EG484" i="381"/>
  <c r="ED532" i="381"/>
  <c r="EE467" i="381"/>
  <c r="EF467" i="381" s="1"/>
  <c r="DM461" i="381"/>
  <c r="EG461" i="381" s="1"/>
  <c r="EG490" i="381"/>
  <c r="FU465" i="381"/>
  <c r="EG486" i="381"/>
  <c r="ED531" i="381"/>
  <c r="ED520" i="381"/>
  <c r="EG519" i="381"/>
  <c r="EG518" i="381"/>
  <c r="ED514" i="381"/>
  <c r="ED513" i="381"/>
  <c r="EE512" i="381"/>
  <c r="EF512" i="381" s="1"/>
  <c r="AV512" i="381"/>
  <c r="ED512" i="381"/>
  <c r="ED511" i="381"/>
  <c r="EE493" i="381"/>
  <c r="EF493" i="381" s="1"/>
  <c r="ED493" i="381"/>
  <c r="ED491" i="381"/>
  <c r="ED490" i="381"/>
  <c r="EG489" i="381"/>
  <c r="EE489" i="381"/>
  <c r="EF489" i="381" s="1"/>
  <c r="ED488" i="381"/>
  <c r="EG487" i="381"/>
  <c r="ED487" i="381"/>
  <c r="ED486" i="381"/>
  <c r="AV485" i="381"/>
  <c r="EE464" i="381"/>
  <c r="EF464" i="381" s="1"/>
  <c r="EG464" i="381"/>
  <c r="EG466" i="381"/>
  <c r="DM468" i="381"/>
  <c r="EG468" i="381" s="1"/>
  <c r="ED484" i="381"/>
  <c r="AV468" i="381"/>
  <c r="EG467" i="381"/>
  <c r="EE466" i="381"/>
  <c r="EF466" i="381" s="1"/>
  <c r="ED466" i="381"/>
  <c r="EG465" i="381"/>
  <c r="AV465" i="381"/>
  <c r="AV464" i="381"/>
  <c r="AV463" i="381"/>
  <c r="ED463" i="381"/>
  <c r="DM463" i="381"/>
  <c r="EG463" i="381" s="1"/>
  <c r="AR462" i="381"/>
  <c r="ED462" i="381"/>
  <c r="DM460" i="381"/>
  <c r="EG460" i="381" s="1"/>
  <c r="AV460" i="381"/>
  <c r="FV459" i="381"/>
  <c r="FU459" i="381"/>
  <c r="FT459" i="381"/>
  <c r="FS459" i="381"/>
  <c r="FR459" i="381"/>
  <c r="FQ459" i="381"/>
  <c r="FL459" i="381"/>
  <c r="EC459" i="381"/>
  <c r="ED459" i="381" s="1"/>
  <c r="EB459" i="381"/>
  <c r="EA459" i="381"/>
  <c r="DZ459" i="381"/>
  <c r="DY459" i="381"/>
  <c r="DV459" i="381"/>
  <c r="DU459" i="381"/>
  <c r="DT459" i="381"/>
  <c r="DS459" i="381"/>
  <c r="DR459" i="381"/>
  <c r="DQ459" i="381"/>
  <c r="DA459" i="381"/>
  <c r="DB459" i="381" s="1"/>
  <c r="CP459" i="381"/>
  <c r="CO459" i="381"/>
  <c r="CN459" i="381"/>
  <c r="BT459" i="381"/>
  <c r="AU459" i="381"/>
  <c r="AT459" i="381"/>
  <c r="AN459" i="381"/>
  <c r="AM459" i="381"/>
  <c r="AL459" i="381"/>
  <c r="AK459" i="381"/>
  <c r="AJ459" i="381"/>
  <c r="AI459" i="381"/>
  <c r="AH459" i="381"/>
  <c r="AG459" i="381"/>
  <c r="AF459" i="381"/>
  <c r="AE459" i="381"/>
  <c r="AD459" i="381"/>
  <c r="AC459" i="381"/>
  <c r="G459" i="381"/>
  <c r="AR459" i="381" s="1"/>
  <c r="E459" i="381"/>
  <c r="C459" i="381"/>
  <c r="FL458" i="381"/>
  <c r="FV458" i="381"/>
  <c r="FU458" i="381"/>
  <c r="FT458" i="381"/>
  <c r="FS458" i="381"/>
  <c r="FR458" i="381"/>
  <c r="FQ458" i="381"/>
  <c r="EC458" i="381"/>
  <c r="ED458" i="381" s="1"/>
  <c r="EB458" i="381"/>
  <c r="EA458" i="381"/>
  <c r="DZ458" i="381"/>
  <c r="DY458" i="381"/>
  <c r="DV458" i="381"/>
  <c r="DU458" i="381"/>
  <c r="DT458" i="381"/>
  <c r="DS458" i="381"/>
  <c r="DR458" i="381"/>
  <c r="DQ458" i="381"/>
  <c r="DA458" i="381"/>
  <c r="DB458" i="381" s="1"/>
  <c r="CR458" i="381"/>
  <c r="CP458" i="381"/>
  <c r="CO458" i="381"/>
  <c r="CN458" i="381"/>
  <c r="BT458" i="381"/>
  <c r="AU458" i="381"/>
  <c r="AT458" i="381"/>
  <c r="AN458" i="381"/>
  <c r="AM458" i="381"/>
  <c r="AL458" i="381"/>
  <c r="AK458" i="381"/>
  <c r="AJ458" i="381"/>
  <c r="AI458" i="381"/>
  <c r="AH458" i="381"/>
  <c r="AG458" i="381"/>
  <c r="AF458" i="381"/>
  <c r="AE458" i="381"/>
  <c r="AD458" i="381"/>
  <c r="AC458" i="381"/>
  <c r="G458" i="381"/>
  <c r="DM458" i="381" s="1"/>
  <c r="E458" i="381"/>
  <c r="C458" i="381"/>
  <c r="FV457" i="381"/>
  <c r="FU457" i="381"/>
  <c r="FT457" i="381"/>
  <c r="FS457" i="381"/>
  <c r="FR457" i="381"/>
  <c r="FQ457" i="381"/>
  <c r="EC457" i="381"/>
  <c r="ED457" i="381" s="1"/>
  <c r="EB457" i="381"/>
  <c r="EA457" i="381"/>
  <c r="DZ457" i="381"/>
  <c r="DY457" i="381"/>
  <c r="DV457" i="381"/>
  <c r="DU457" i="381"/>
  <c r="DT457" i="381"/>
  <c r="DS457" i="381"/>
  <c r="DR457" i="381"/>
  <c r="DQ457" i="381"/>
  <c r="DA457" i="381"/>
  <c r="DB457" i="381" s="1"/>
  <c r="CR457" i="381"/>
  <c r="CP457" i="381"/>
  <c r="CO457" i="381"/>
  <c r="CN457" i="381"/>
  <c r="BT457" i="381"/>
  <c r="AU457" i="381"/>
  <c r="AT457" i="381"/>
  <c r="AN457" i="381"/>
  <c r="AM457" i="381"/>
  <c r="AL457" i="381"/>
  <c r="AK457" i="381"/>
  <c r="AJ457" i="381"/>
  <c r="AI457" i="381"/>
  <c r="AH457" i="381"/>
  <c r="AG457" i="381"/>
  <c r="AF457" i="381"/>
  <c r="AE457" i="381"/>
  <c r="AD457" i="381"/>
  <c r="AC457" i="381"/>
  <c r="G457" i="381"/>
  <c r="AR457" i="381" s="1"/>
  <c r="E457" i="381"/>
  <c r="C457" i="381"/>
  <c r="FV456" i="381"/>
  <c r="FU456" i="381"/>
  <c r="FT456" i="381"/>
  <c r="FS456" i="381"/>
  <c r="FR456" i="381"/>
  <c r="FQ456" i="381"/>
  <c r="EC456" i="381"/>
  <c r="ED456" i="381" s="1"/>
  <c r="EB456" i="381"/>
  <c r="EA456" i="381"/>
  <c r="DZ456" i="381"/>
  <c r="DY456" i="381"/>
  <c r="DV456" i="381"/>
  <c r="DU456" i="381"/>
  <c r="DT456" i="381"/>
  <c r="DS456" i="381"/>
  <c r="DR456" i="381"/>
  <c r="DQ456" i="381"/>
  <c r="DA456" i="381"/>
  <c r="DB456" i="381" s="1"/>
  <c r="CR456" i="381"/>
  <c r="CP456" i="381"/>
  <c r="CO456" i="381"/>
  <c r="CN456" i="381"/>
  <c r="BT456" i="381"/>
  <c r="AU456" i="381"/>
  <c r="AT456" i="381"/>
  <c r="AN456" i="381"/>
  <c r="AM456" i="381"/>
  <c r="AL456" i="381"/>
  <c r="AK456" i="381"/>
  <c r="AJ456" i="381"/>
  <c r="AI456" i="381"/>
  <c r="AH456" i="381"/>
  <c r="AG456" i="381"/>
  <c r="AF456" i="381"/>
  <c r="AE456" i="381"/>
  <c r="AD456" i="381"/>
  <c r="AC456" i="381"/>
  <c r="G456" i="381"/>
  <c r="C456" i="381"/>
  <c r="FV455" i="381"/>
  <c r="FU455" i="381"/>
  <c r="FT455" i="381"/>
  <c r="FS455" i="381"/>
  <c r="FR455" i="381"/>
  <c r="FQ455" i="381"/>
  <c r="EC455" i="381"/>
  <c r="EB455" i="381"/>
  <c r="EA455" i="381"/>
  <c r="DZ455" i="381"/>
  <c r="DY455" i="381"/>
  <c r="DV455" i="381"/>
  <c r="DU455" i="381"/>
  <c r="DT455" i="381"/>
  <c r="DS455" i="381"/>
  <c r="DR455" i="381"/>
  <c r="DQ455" i="381"/>
  <c r="DA455" i="381"/>
  <c r="DB455" i="381" s="1"/>
  <c r="CR455" i="381"/>
  <c r="CP455" i="381"/>
  <c r="CO455" i="381"/>
  <c r="CN455" i="381"/>
  <c r="BT455" i="381"/>
  <c r="AU455" i="381"/>
  <c r="AT455" i="381"/>
  <c r="AN455" i="381"/>
  <c r="AM455" i="381"/>
  <c r="AL455" i="381"/>
  <c r="AK455" i="381"/>
  <c r="AJ455" i="381"/>
  <c r="AI455" i="381"/>
  <c r="AH455" i="381"/>
  <c r="AG455" i="381"/>
  <c r="AF455" i="381"/>
  <c r="AE455" i="381"/>
  <c r="AD455" i="381"/>
  <c r="AC455" i="381"/>
  <c r="G455" i="381"/>
  <c r="C455" i="381"/>
  <c r="G454" i="381"/>
  <c r="AR454" i="381" s="1"/>
  <c r="I454" i="381"/>
  <c r="I431" i="381" s="1"/>
  <c r="M10" i="372" s="1"/>
  <c r="FV454" i="381"/>
  <c r="FU454" i="381"/>
  <c r="FT454" i="381"/>
  <c r="FS454" i="381"/>
  <c r="FR454" i="381"/>
  <c r="FQ454" i="381"/>
  <c r="EC454" i="381"/>
  <c r="ED454" i="381" s="1"/>
  <c r="EB454" i="381"/>
  <c r="EA454" i="381"/>
  <c r="DZ454" i="381"/>
  <c r="DY454" i="381"/>
  <c r="DV454" i="381"/>
  <c r="DU454" i="381"/>
  <c r="DT454" i="381"/>
  <c r="DS454" i="381"/>
  <c r="DR454" i="381"/>
  <c r="DQ454" i="381"/>
  <c r="DA454" i="381"/>
  <c r="DB454" i="381" s="1"/>
  <c r="CR454" i="381"/>
  <c r="CP454" i="381"/>
  <c r="CO454" i="381"/>
  <c r="CN454" i="381"/>
  <c r="BT454" i="381"/>
  <c r="AU454" i="381"/>
  <c r="AT454" i="381"/>
  <c r="AN454" i="381"/>
  <c r="AM454" i="381"/>
  <c r="AL454" i="381"/>
  <c r="AK454" i="381"/>
  <c r="AJ454" i="381"/>
  <c r="AI454" i="381"/>
  <c r="AH454" i="381"/>
  <c r="AG454" i="381"/>
  <c r="AF454" i="381"/>
  <c r="AE454" i="381"/>
  <c r="AD454" i="381"/>
  <c r="AC454" i="381"/>
  <c r="FV453" i="381"/>
  <c r="FU453" i="381"/>
  <c r="FT453" i="381"/>
  <c r="FS453" i="381"/>
  <c r="FR453" i="381"/>
  <c r="FQ453" i="381"/>
  <c r="EE453" i="381"/>
  <c r="EF453" i="381" s="1"/>
  <c r="EC453" i="381"/>
  <c r="ED453" i="381" s="1"/>
  <c r="EB453" i="381"/>
  <c r="EA453" i="381"/>
  <c r="DZ453" i="381"/>
  <c r="DY453" i="381"/>
  <c r="DV453" i="381"/>
  <c r="DU453" i="381"/>
  <c r="DT453" i="381"/>
  <c r="DS453" i="381"/>
  <c r="DR453" i="381"/>
  <c r="DQ453" i="381"/>
  <c r="DA453" i="381"/>
  <c r="DB453" i="381" s="1"/>
  <c r="CR453" i="381"/>
  <c r="CP453" i="381"/>
  <c r="CO453" i="381"/>
  <c r="CN453" i="381"/>
  <c r="BT453" i="381"/>
  <c r="AV453" i="381"/>
  <c r="AU453" i="381"/>
  <c r="AT453" i="381"/>
  <c r="AN453" i="381"/>
  <c r="AM453" i="381"/>
  <c r="AL453" i="381"/>
  <c r="AK453" i="381"/>
  <c r="AJ453" i="381"/>
  <c r="AI453" i="381"/>
  <c r="AH453" i="381"/>
  <c r="AG453" i="381"/>
  <c r="AF453" i="381"/>
  <c r="AE453" i="381"/>
  <c r="AD453" i="381"/>
  <c r="AC453" i="381"/>
  <c r="FK448" i="381"/>
  <c r="FK449" i="381"/>
  <c r="FK451" i="381"/>
  <c r="FK447" i="381"/>
  <c r="DN452" i="381"/>
  <c r="EE452" i="381" s="1"/>
  <c r="EF452" i="381" s="1"/>
  <c r="FV452" i="381"/>
  <c r="FU452" i="381"/>
  <c r="FT452" i="381"/>
  <c r="FS452" i="381"/>
  <c r="FQ452" i="381"/>
  <c r="EK452" i="381"/>
  <c r="EC452" i="381"/>
  <c r="ED452" i="381" s="1"/>
  <c r="EB452" i="381"/>
  <c r="EA452" i="381"/>
  <c r="DZ452" i="381"/>
  <c r="DY452" i="381"/>
  <c r="DV452" i="381"/>
  <c r="DU452" i="381"/>
  <c r="DT452" i="381"/>
  <c r="DS452" i="381"/>
  <c r="DR452" i="381"/>
  <c r="DQ452" i="381"/>
  <c r="DF452" i="381"/>
  <c r="FR452" i="381" s="1"/>
  <c r="DA452" i="381"/>
  <c r="DB452" i="381" s="1"/>
  <c r="CR452" i="381"/>
  <c r="CP452" i="381"/>
  <c r="CO452" i="381"/>
  <c r="CN452" i="381"/>
  <c r="BT452" i="381"/>
  <c r="AU452" i="381"/>
  <c r="AT452" i="381"/>
  <c r="AN452" i="381"/>
  <c r="AM452" i="381"/>
  <c r="AL452" i="381"/>
  <c r="AK452" i="381"/>
  <c r="AJ452" i="381"/>
  <c r="AI452" i="381"/>
  <c r="AH452" i="381"/>
  <c r="AG452" i="381"/>
  <c r="AF452" i="381"/>
  <c r="AE452" i="381"/>
  <c r="AD452" i="381"/>
  <c r="AC452" i="381"/>
  <c r="E452" i="381"/>
  <c r="C452" i="381"/>
  <c r="FV451" i="381"/>
  <c r="FU451" i="381"/>
  <c r="FT451" i="381"/>
  <c r="FS451" i="381"/>
  <c r="FR451" i="381"/>
  <c r="FQ451" i="381"/>
  <c r="EC451" i="381"/>
  <c r="ED451" i="381" s="1"/>
  <c r="EB451" i="381"/>
  <c r="EA451" i="381"/>
  <c r="DZ451" i="381"/>
  <c r="DY451" i="381"/>
  <c r="DV451" i="381"/>
  <c r="DU451" i="381"/>
  <c r="DT451" i="381"/>
  <c r="DS451" i="381"/>
  <c r="DR451" i="381"/>
  <c r="DQ451" i="381"/>
  <c r="DA451" i="381"/>
  <c r="DB451" i="381" s="1"/>
  <c r="CR451" i="381"/>
  <c r="CP451" i="381"/>
  <c r="CO451" i="381"/>
  <c r="CN451" i="381"/>
  <c r="BT451" i="381"/>
  <c r="AV451" i="381"/>
  <c r="AU451" i="381"/>
  <c r="AT451" i="381"/>
  <c r="AN451" i="381"/>
  <c r="AM451" i="381"/>
  <c r="AL451" i="381"/>
  <c r="AK451" i="381"/>
  <c r="AJ451" i="381"/>
  <c r="AI451" i="381"/>
  <c r="AH451" i="381"/>
  <c r="AG451" i="381"/>
  <c r="AF451" i="381"/>
  <c r="AE451" i="381"/>
  <c r="AD451" i="381"/>
  <c r="AC451" i="381"/>
  <c r="EK450" i="381"/>
  <c r="EJ450" i="381"/>
  <c r="DF450" i="381"/>
  <c r="FV450" i="381"/>
  <c r="FU450" i="381"/>
  <c r="FT450" i="381"/>
  <c r="FS450" i="381"/>
  <c r="FQ450" i="381"/>
  <c r="EC450" i="381"/>
  <c r="ED450" i="381" s="1"/>
  <c r="EB450" i="381"/>
  <c r="EA450" i="381"/>
  <c r="DZ450" i="381"/>
  <c r="DY450" i="381"/>
  <c r="DV450" i="381"/>
  <c r="DU450" i="381"/>
  <c r="DT450" i="381"/>
  <c r="DS450" i="381"/>
  <c r="DR450" i="381"/>
  <c r="DQ450" i="381"/>
  <c r="DA450" i="381"/>
  <c r="DB450" i="381" s="1"/>
  <c r="CR450" i="381"/>
  <c r="CP450" i="381"/>
  <c r="CO450" i="381"/>
  <c r="CN450" i="381"/>
  <c r="BT450" i="381"/>
  <c r="AV450" i="381"/>
  <c r="AU450" i="381"/>
  <c r="AT450" i="381"/>
  <c r="AN450" i="381"/>
  <c r="AM450" i="381"/>
  <c r="AL450" i="381"/>
  <c r="AK450" i="381"/>
  <c r="AJ450" i="381"/>
  <c r="AI450" i="381"/>
  <c r="AH450" i="381"/>
  <c r="AG450" i="381"/>
  <c r="AF450" i="381"/>
  <c r="AE450" i="381"/>
  <c r="AD450" i="381"/>
  <c r="AC450" i="381"/>
  <c r="G450" i="381"/>
  <c r="DN450" i="381" s="1"/>
  <c r="EE450" i="381" s="1"/>
  <c r="EF450" i="381" s="1"/>
  <c r="E450" i="381"/>
  <c r="C450" i="381"/>
  <c r="FV449" i="381"/>
  <c r="FU449" i="381"/>
  <c r="FT449" i="381"/>
  <c r="FS449" i="381"/>
  <c r="FR449" i="381"/>
  <c r="FQ449" i="381"/>
  <c r="EC449" i="381"/>
  <c r="EB449" i="381"/>
  <c r="EA449" i="381"/>
  <c r="DZ449" i="381"/>
  <c r="DY449" i="381"/>
  <c r="DV449" i="381"/>
  <c r="DU449" i="381"/>
  <c r="DT449" i="381"/>
  <c r="DS449" i="381"/>
  <c r="DR449" i="381"/>
  <c r="DQ449" i="381"/>
  <c r="DA449" i="381"/>
  <c r="DB449" i="381" s="1"/>
  <c r="CR449" i="381"/>
  <c r="CP449" i="381"/>
  <c r="CO449" i="381"/>
  <c r="CN449" i="381"/>
  <c r="BT449" i="381"/>
  <c r="AV449" i="381"/>
  <c r="AU449" i="381"/>
  <c r="AT449" i="381"/>
  <c r="AN449" i="381"/>
  <c r="AM449" i="381"/>
  <c r="AL449" i="381"/>
  <c r="AK449" i="381"/>
  <c r="AJ449" i="381"/>
  <c r="AI449" i="381"/>
  <c r="AH449" i="381"/>
  <c r="AG449" i="381"/>
  <c r="AF449" i="381"/>
  <c r="AE449" i="381"/>
  <c r="AD449" i="381"/>
  <c r="AC449" i="381"/>
  <c r="G449" i="381"/>
  <c r="DN449" i="381" s="1"/>
  <c r="EE449" i="381" s="1"/>
  <c r="EF449" i="381" s="1"/>
  <c r="E449" i="381"/>
  <c r="C449" i="381"/>
  <c r="EK448" i="381"/>
  <c r="EJ448" i="381"/>
  <c r="EJ431" i="381" s="1"/>
  <c r="FV448" i="381"/>
  <c r="FU448" i="381"/>
  <c r="FT448" i="381"/>
  <c r="FS448" i="381"/>
  <c r="FR448" i="381"/>
  <c r="FQ448" i="381"/>
  <c r="EC448" i="381"/>
  <c r="ED448" i="381" s="1"/>
  <c r="EB448" i="381"/>
  <c r="EA448" i="381"/>
  <c r="DZ448" i="381"/>
  <c r="DY448" i="381"/>
  <c r="DV448" i="381"/>
  <c r="DU448" i="381"/>
  <c r="DT448" i="381"/>
  <c r="DS448" i="381"/>
  <c r="DR448" i="381"/>
  <c r="DQ448" i="381"/>
  <c r="DA448" i="381"/>
  <c r="DB448" i="381" s="1"/>
  <c r="CR448" i="381"/>
  <c r="CP448" i="381"/>
  <c r="CO448" i="381"/>
  <c r="CN448" i="381"/>
  <c r="BT448" i="381"/>
  <c r="AV448" i="381"/>
  <c r="AU448" i="381"/>
  <c r="AT448" i="381"/>
  <c r="AN448" i="381"/>
  <c r="AM448" i="381"/>
  <c r="AL448" i="381"/>
  <c r="AK448" i="381"/>
  <c r="AJ448" i="381"/>
  <c r="AI448" i="381"/>
  <c r="AH448" i="381"/>
  <c r="AG448" i="381"/>
  <c r="AF448" i="381"/>
  <c r="AE448" i="381"/>
  <c r="AD448" i="381"/>
  <c r="AC448" i="381"/>
  <c r="G448" i="381"/>
  <c r="DN448" i="381" s="1"/>
  <c r="EE448" i="381" s="1"/>
  <c r="EF448" i="381" s="1"/>
  <c r="E448" i="381"/>
  <c r="C448" i="381"/>
  <c r="DF431" i="381" l="1"/>
  <c r="EK431" i="381"/>
  <c r="DN505" i="381"/>
  <c r="AR548" i="381"/>
  <c r="DN548" i="381"/>
  <c r="O125" i="372" s="1"/>
  <c r="EG514" i="381"/>
  <c r="AV514" i="381"/>
  <c r="EG511" i="381"/>
  <c r="M108" i="372"/>
  <c r="O44" i="372"/>
  <c r="M44" i="372"/>
  <c r="P46" i="372"/>
  <c r="P44" i="372"/>
  <c r="N44" i="372"/>
  <c r="FK431" i="381"/>
  <c r="M153" i="372" s="1"/>
  <c r="FL431" i="381"/>
  <c r="M154" i="372" s="1"/>
  <c r="EG510" i="381"/>
  <c r="N125" i="372"/>
  <c r="M109" i="372"/>
  <c r="EG554" i="381"/>
  <c r="EG565" i="381"/>
  <c r="EG569" i="381"/>
  <c r="EG568" i="381"/>
  <c r="EE565" i="381"/>
  <c r="EF565" i="381" s="1"/>
  <c r="EE568" i="381"/>
  <c r="EF568" i="381" s="1"/>
  <c r="EE564" i="381"/>
  <c r="EF564" i="381" s="1"/>
  <c r="EE563" i="381"/>
  <c r="EF563" i="381" s="1"/>
  <c r="EE569" i="381"/>
  <c r="EF569" i="381" s="1"/>
  <c r="EG563" i="381"/>
  <c r="EG564" i="381"/>
  <c r="EE554" i="381"/>
  <c r="EF554" i="381" s="1"/>
  <c r="EE461" i="381"/>
  <c r="EF461" i="381" s="1"/>
  <c r="EE511" i="381"/>
  <c r="EF511" i="381" s="1"/>
  <c r="EG516" i="381"/>
  <c r="EE514" i="381"/>
  <c r="EF514" i="381" s="1"/>
  <c r="EG515" i="381"/>
  <c r="EE510" i="381"/>
  <c r="EF510" i="381" s="1"/>
  <c r="AV581" i="381"/>
  <c r="EE581" i="381"/>
  <c r="EF581" i="381" s="1"/>
  <c r="EG581" i="381"/>
  <c r="EG512" i="381"/>
  <c r="AR458" i="381"/>
  <c r="AV458" i="381" s="1"/>
  <c r="FR450" i="381"/>
  <c r="EE468" i="381"/>
  <c r="EF468" i="381" s="1"/>
  <c r="EE520" i="381"/>
  <c r="EF520" i="381" s="1"/>
  <c r="EG520" i="381"/>
  <c r="AV519" i="381"/>
  <c r="AV518" i="381"/>
  <c r="AV517" i="381"/>
  <c r="EE517" i="381"/>
  <c r="EF517" i="381" s="1"/>
  <c r="EE513" i="381"/>
  <c r="EF513" i="381" s="1"/>
  <c r="AV513" i="381"/>
  <c r="EG485" i="381"/>
  <c r="EE485" i="381"/>
  <c r="EF485" i="381" s="1"/>
  <c r="AV454" i="381"/>
  <c r="EE454" i="381"/>
  <c r="EF454" i="381" s="1"/>
  <c r="AV457" i="381"/>
  <c r="EE457" i="381"/>
  <c r="EF457" i="381" s="1"/>
  <c r="EG448" i="381"/>
  <c r="EG453" i="381"/>
  <c r="AR456" i="381"/>
  <c r="AV456" i="381" s="1"/>
  <c r="EG457" i="381"/>
  <c r="AR455" i="381"/>
  <c r="AV455" i="381" s="1"/>
  <c r="EE463" i="381"/>
  <c r="EF463" i="381" s="1"/>
  <c r="AV462" i="381"/>
  <c r="EE462" i="381"/>
  <c r="EF462" i="381" s="1"/>
  <c r="EG462" i="381"/>
  <c r="EE460" i="381"/>
  <c r="EF460" i="381" s="1"/>
  <c r="AV459" i="381"/>
  <c r="DM459" i="381"/>
  <c r="EE459" i="381" s="1"/>
  <c r="EF459" i="381" s="1"/>
  <c r="ED455" i="381"/>
  <c r="EG454" i="381"/>
  <c r="EG451" i="381"/>
  <c r="EE451" i="381"/>
  <c r="EF451" i="381" s="1"/>
  <c r="EG450" i="381"/>
  <c r="EG449" i="381"/>
  <c r="ED449" i="381"/>
  <c r="DM431" i="381" l="1"/>
  <c r="M124" i="372" s="1"/>
  <c r="O46" i="372"/>
  <c r="AR431" i="381"/>
  <c r="EE458" i="381"/>
  <c r="EF458" i="381" s="1"/>
  <c r="EG458" i="381"/>
  <c r="EG456" i="381"/>
  <c r="EG459" i="381"/>
  <c r="EE456" i="381"/>
  <c r="EF456" i="381" s="1"/>
  <c r="EE455" i="381"/>
  <c r="EF455" i="381" s="1"/>
  <c r="EG455" i="381"/>
  <c r="E447" i="381"/>
  <c r="FV447" i="381"/>
  <c r="FU447" i="381"/>
  <c r="FT447" i="381"/>
  <c r="FS447" i="381"/>
  <c r="FR447" i="381"/>
  <c r="FQ447" i="381"/>
  <c r="EC447" i="381"/>
  <c r="EB447" i="381"/>
  <c r="EA447" i="381"/>
  <c r="DZ447" i="381"/>
  <c r="DY447" i="381"/>
  <c r="DV447" i="381"/>
  <c r="DU447" i="381"/>
  <c r="DT447" i="381"/>
  <c r="DS447" i="381"/>
  <c r="DR447" i="381"/>
  <c r="DQ447" i="381"/>
  <c r="DA447" i="381"/>
  <c r="DB447" i="381" s="1"/>
  <c r="CR447" i="381"/>
  <c r="CP447" i="381"/>
  <c r="CO447" i="381"/>
  <c r="CN447" i="381"/>
  <c r="BT447" i="381"/>
  <c r="AV447" i="381"/>
  <c r="AU447" i="381"/>
  <c r="AT447" i="381"/>
  <c r="AN447" i="381"/>
  <c r="AM447" i="381"/>
  <c r="AL447" i="381"/>
  <c r="AK447" i="381"/>
  <c r="AJ447" i="381"/>
  <c r="AI447" i="381"/>
  <c r="AH447" i="381"/>
  <c r="AG447" i="381"/>
  <c r="AF447" i="381"/>
  <c r="AE447" i="381"/>
  <c r="AD447" i="381"/>
  <c r="AC447" i="381"/>
  <c r="G447" i="381"/>
  <c r="DN447" i="381" s="1"/>
  <c r="EE447" i="381" s="1"/>
  <c r="EF447" i="381" s="1"/>
  <c r="C447" i="381"/>
  <c r="FV446" i="381"/>
  <c r="FU446" i="381"/>
  <c r="FT446" i="381"/>
  <c r="FS446" i="381"/>
  <c r="FR446" i="381"/>
  <c r="FQ446" i="381"/>
  <c r="EC446" i="381"/>
  <c r="EB446" i="381"/>
  <c r="EA446" i="381"/>
  <c r="DZ446" i="381"/>
  <c r="DY446" i="381"/>
  <c r="DV446" i="381"/>
  <c r="DU446" i="381"/>
  <c r="DT446" i="381"/>
  <c r="DS446" i="381"/>
  <c r="DR446" i="381"/>
  <c r="DQ446" i="381"/>
  <c r="DA446" i="381"/>
  <c r="DB446" i="381" s="1"/>
  <c r="CR446" i="381"/>
  <c r="CP446" i="381"/>
  <c r="CO446" i="381"/>
  <c r="CN446" i="381"/>
  <c r="BT446" i="381"/>
  <c r="AV446" i="381"/>
  <c r="AU446" i="381"/>
  <c r="AT446" i="381"/>
  <c r="AN446" i="381"/>
  <c r="AM446" i="381"/>
  <c r="AL446" i="381"/>
  <c r="AK446" i="381"/>
  <c r="AJ446" i="381"/>
  <c r="AI446" i="381"/>
  <c r="AH446" i="381"/>
  <c r="AG446" i="381"/>
  <c r="AF446" i="381"/>
  <c r="AE446" i="381"/>
  <c r="AD446" i="381"/>
  <c r="AC446" i="381"/>
  <c r="G446" i="381"/>
  <c r="DN446" i="381" s="1"/>
  <c r="EE446" i="381" s="1"/>
  <c r="EF446" i="381" s="1"/>
  <c r="C446" i="381"/>
  <c r="FV445" i="381"/>
  <c r="FU445" i="381"/>
  <c r="FT445" i="381"/>
  <c r="FS445" i="381"/>
  <c r="FR445" i="381"/>
  <c r="FQ445" i="381"/>
  <c r="EC445" i="381"/>
  <c r="EB445" i="381"/>
  <c r="EA445" i="381"/>
  <c r="DZ445" i="381"/>
  <c r="DY445" i="381"/>
  <c r="DV445" i="381"/>
  <c r="DU445" i="381"/>
  <c r="DT445" i="381"/>
  <c r="DS445" i="381"/>
  <c r="DR445" i="381"/>
  <c r="DQ445" i="381"/>
  <c r="DA445" i="381"/>
  <c r="DB445" i="381" s="1"/>
  <c r="CR445" i="381"/>
  <c r="CP445" i="381"/>
  <c r="CO445" i="381"/>
  <c r="CN445" i="381"/>
  <c r="BT445" i="381"/>
  <c r="AV445" i="381"/>
  <c r="AU445" i="381"/>
  <c r="AT445" i="381"/>
  <c r="AN445" i="381"/>
  <c r="AM445" i="381"/>
  <c r="AL445" i="381"/>
  <c r="AK445" i="381"/>
  <c r="AJ445" i="381"/>
  <c r="AI445" i="381"/>
  <c r="AH445" i="381"/>
  <c r="AG445" i="381"/>
  <c r="AF445" i="381"/>
  <c r="AE445" i="381"/>
  <c r="AD445" i="381"/>
  <c r="AC445" i="381"/>
  <c r="G445" i="381"/>
  <c r="DN445" i="381" s="1"/>
  <c r="EE445" i="381" s="1"/>
  <c r="EF445" i="381" s="1"/>
  <c r="C445" i="381"/>
  <c r="FV444" i="381"/>
  <c r="FU444" i="381"/>
  <c r="FT444" i="381"/>
  <c r="FS444" i="381"/>
  <c r="FR444" i="381"/>
  <c r="FQ444" i="381"/>
  <c r="EE444" i="381"/>
  <c r="EF444" i="381" s="1"/>
  <c r="EC444" i="381"/>
  <c r="ED444" i="381" s="1"/>
  <c r="EB444" i="381"/>
  <c r="EA444" i="381"/>
  <c r="DZ444" i="381"/>
  <c r="DY444" i="381"/>
  <c r="DV444" i="381"/>
  <c r="DU444" i="381"/>
  <c r="DT444" i="381"/>
  <c r="DS444" i="381"/>
  <c r="DR444" i="381"/>
  <c r="DQ444" i="381"/>
  <c r="DA444" i="381"/>
  <c r="DB444" i="381" s="1"/>
  <c r="CR444" i="381"/>
  <c r="CP444" i="381"/>
  <c r="CO444" i="381"/>
  <c r="CN444" i="381"/>
  <c r="BT444" i="381"/>
  <c r="AV444" i="381"/>
  <c r="AU444" i="381"/>
  <c r="AT444" i="381"/>
  <c r="AN444" i="381"/>
  <c r="AM444" i="381"/>
  <c r="AL444" i="381"/>
  <c r="AK444" i="381"/>
  <c r="AJ444" i="381"/>
  <c r="AI444" i="381"/>
  <c r="AH444" i="381"/>
  <c r="AG444" i="381"/>
  <c r="AF444" i="381"/>
  <c r="AE444" i="381"/>
  <c r="AD444" i="381"/>
  <c r="AC444" i="381"/>
  <c r="FV443" i="381"/>
  <c r="FU443" i="381"/>
  <c r="FT443" i="381"/>
  <c r="FS443" i="381"/>
  <c r="FR443" i="381"/>
  <c r="FQ443" i="381"/>
  <c r="EE443" i="381"/>
  <c r="EF443" i="381" s="1"/>
  <c r="EC443" i="381"/>
  <c r="EB443" i="381"/>
  <c r="EA443" i="381"/>
  <c r="DZ443" i="381"/>
  <c r="DY443" i="381"/>
  <c r="DV443" i="381"/>
  <c r="DU443" i="381"/>
  <c r="DT443" i="381"/>
  <c r="DS443" i="381"/>
  <c r="DR443" i="381"/>
  <c r="DQ443" i="381"/>
  <c r="DA443" i="381"/>
  <c r="DB443" i="381" s="1"/>
  <c r="CR443" i="381"/>
  <c r="CP443" i="381"/>
  <c r="CO443" i="381"/>
  <c r="CN443" i="381"/>
  <c r="BT443" i="381"/>
  <c r="AV443" i="381"/>
  <c r="AU443" i="381"/>
  <c r="AT443" i="381"/>
  <c r="AN443" i="381"/>
  <c r="AM443" i="381"/>
  <c r="AL443" i="381"/>
  <c r="AK443" i="381"/>
  <c r="AJ443" i="381"/>
  <c r="AI443" i="381"/>
  <c r="AH443" i="381"/>
  <c r="AG443" i="381"/>
  <c r="AF443" i="381"/>
  <c r="AE443" i="381"/>
  <c r="AD443" i="381"/>
  <c r="AC443" i="381"/>
  <c r="E442" i="381"/>
  <c r="FV442" i="381"/>
  <c r="FU442" i="381"/>
  <c r="FT442" i="381"/>
  <c r="FS442" i="381"/>
  <c r="FR442" i="381"/>
  <c r="FQ442" i="381"/>
  <c r="EC442" i="381"/>
  <c r="EB442" i="381"/>
  <c r="EA442" i="381"/>
  <c r="DZ442" i="381"/>
  <c r="DY442" i="381"/>
  <c r="DV442" i="381"/>
  <c r="DU442" i="381"/>
  <c r="DT442" i="381"/>
  <c r="DS442" i="381"/>
  <c r="DR442" i="381"/>
  <c r="DQ442" i="381"/>
  <c r="DA442" i="381"/>
  <c r="DB442" i="381" s="1"/>
  <c r="CR442" i="381"/>
  <c r="CP442" i="381"/>
  <c r="CO442" i="381"/>
  <c r="CN442" i="381"/>
  <c r="BT442" i="381"/>
  <c r="AU442" i="381"/>
  <c r="AT442" i="381"/>
  <c r="AN442" i="381"/>
  <c r="AM442" i="381"/>
  <c r="AL442" i="381"/>
  <c r="AK442" i="381"/>
  <c r="AJ442" i="381"/>
  <c r="AI442" i="381"/>
  <c r="AH442" i="381"/>
  <c r="AG442" i="381"/>
  <c r="AF442" i="381"/>
  <c r="AE442" i="381"/>
  <c r="AD442" i="381"/>
  <c r="AC442" i="381"/>
  <c r="G442" i="381"/>
  <c r="DN442" i="381" s="1"/>
  <c r="C442" i="381"/>
  <c r="FV441" i="381"/>
  <c r="FU441" i="381"/>
  <c r="FT441" i="381"/>
  <c r="FS441" i="381"/>
  <c r="FR441" i="381"/>
  <c r="FQ441" i="381"/>
  <c r="EC441" i="381"/>
  <c r="EB441" i="381"/>
  <c r="EA441" i="381"/>
  <c r="DZ441" i="381"/>
  <c r="DY441" i="381"/>
  <c r="DV441" i="381"/>
  <c r="DU441" i="381"/>
  <c r="DT441" i="381"/>
  <c r="DS441" i="381"/>
  <c r="DR441" i="381"/>
  <c r="DQ441" i="381"/>
  <c r="DA441" i="381"/>
  <c r="DB441" i="381" s="1"/>
  <c r="CR441" i="381"/>
  <c r="CP441" i="381"/>
  <c r="CO441" i="381"/>
  <c r="CN441" i="381"/>
  <c r="BT441" i="381"/>
  <c r="AV441" i="381"/>
  <c r="AU441" i="381"/>
  <c r="AT441" i="381"/>
  <c r="AN441" i="381"/>
  <c r="AM441" i="381"/>
  <c r="AL441" i="381"/>
  <c r="AK441" i="381"/>
  <c r="AJ441" i="381"/>
  <c r="AI441" i="381"/>
  <c r="AH441" i="381"/>
  <c r="AG441" i="381"/>
  <c r="AF441" i="381"/>
  <c r="AE441" i="381"/>
  <c r="AD441" i="381"/>
  <c r="AC441" i="381"/>
  <c r="G441" i="381"/>
  <c r="DN441" i="381" s="1"/>
  <c r="EE441" i="381" s="1"/>
  <c r="EF441" i="381" s="1"/>
  <c r="C441" i="381"/>
  <c r="FV440" i="381"/>
  <c r="FU440" i="381"/>
  <c r="FT440" i="381"/>
  <c r="FS440" i="381"/>
  <c r="FR440" i="381"/>
  <c r="FQ440" i="381"/>
  <c r="EC440" i="381"/>
  <c r="EB440" i="381"/>
  <c r="EA440" i="381"/>
  <c r="DZ440" i="381"/>
  <c r="DY440" i="381"/>
  <c r="DV440" i="381"/>
  <c r="DU440" i="381"/>
  <c r="DT440" i="381"/>
  <c r="DS440" i="381"/>
  <c r="DR440" i="381"/>
  <c r="DQ440" i="381"/>
  <c r="DA440" i="381"/>
  <c r="DB440" i="381" s="1"/>
  <c r="CR440" i="381"/>
  <c r="CP440" i="381"/>
  <c r="CO440" i="381"/>
  <c r="CN440" i="381"/>
  <c r="BT440" i="381"/>
  <c r="AV440" i="381"/>
  <c r="AU440" i="381"/>
  <c r="AT440" i="381"/>
  <c r="AN440" i="381"/>
  <c r="AM440" i="381"/>
  <c r="AL440" i="381"/>
  <c r="AK440" i="381"/>
  <c r="AJ440" i="381"/>
  <c r="AI440" i="381"/>
  <c r="AH440" i="381"/>
  <c r="AG440" i="381"/>
  <c r="AF440" i="381"/>
  <c r="AE440" i="381"/>
  <c r="AD440" i="381"/>
  <c r="AC440" i="381"/>
  <c r="G440" i="381"/>
  <c r="DN440" i="381" s="1"/>
  <c r="EE440" i="381" s="1"/>
  <c r="EF440" i="381" s="1"/>
  <c r="C440" i="381"/>
  <c r="FV439" i="381"/>
  <c r="FU439" i="381"/>
  <c r="FT439" i="381"/>
  <c r="FS439" i="381"/>
  <c r="FR439" i="381"/>
  <c r="FQ439" i="381"/>
  <c r="EC439" i="381"/>
  <c r="ED439" i="381" s="1"/>
  <c r="EB439" i="381"/>
  <c r="EA439" i="381"/>
  <c r="DZ439" i="381"/>
  <c r="DY439" i="381"/>
  <c r="DV439" i="381"/>
  <c r="DU439" i="381"/>
  <c r="DT439" i="381"/>
  <c r="DS439" i="381"/>
  <c r="DR439" i="381"/>
  <c r="DQ439" i="381"/>
  <c r="DA439" i="381"/>
  <c r="DB439" i="381" s="1"/>
  <c r="CR439" i="381"/>
  <c r="CP439" i="381"/>
  <c r="CO439" i="381"/>
  <c r="CN439" i="381"/>
  <c r="BT439" i="381"/>
  <c r="AV439" i="381"/>
  <c r="AU439" i="381"/>
  <c r="AT439" i="381"/>
  <c r="AN439" i="381"/>
  <c r="AM439" i="381"/>
  <c r="AL439" i="381"/>
  <c r="AK439" i="381"/>
  <c r="AJ439" i="381"/>
  <c r="AI439" i="381"/>
  <c r="AH439" i="381"/>
  <c r="AG439" i="381"/>
  <c r="AF439" i="381"/>
  <c r="AE439" i="381"/>
  <c r="AD439" i="381"/>
  <c r="AC439" i="381"/>
  <c r="G439" i="381"/>
  <c r="DN439" i="381" s="1"/>
  <c r="EE439" i="381" s="1"/>
  <c r="EF439" i="381" s="1"/>
  <c r="C439" i="381"/>
  <c r="G438" i="381"/>
  <c r="C438" i="381"/>
  <c r="FV437" i="381"/>
  <c r="FU437" i="381"/>
  <c r="FT437" i="381"/>
  <c r="FS437" i="381"/>
  <c r="FR437" i="381"/>
  <c r="FQ437" i="381"/>
  <c r="EC437" i="381"/>
  <c r="EB437" i="381"/>
  <c r="EA437" i="381"/>
  <c r="DZ437" i="381"/>
  <c r="DY437" i="381"/>
  <c r="DV437" i="381"/>
  <c r="DU437" i="381"/>
  <c r="DT437" i="381"/>
  <c r="DS437" i="381"/>
  <c r="DR437" i="381"/>
  <c r="DQ437" i="381"/>
  <c r="DA437" i="381"/>
  <c r="DB437" i="381" s="1"/>
  <c r="CR437" i="381"/>
  <c r="CP437" i="381"/>
  <c r="CO437" i="381"/>
  <c r="CN437" i="381"/>
  <c r="BT437" i="381"/>
  <c r="AV437" i="381"/>
  <c r="AU437" i="381"/>
  <c r="AT437" i="381"/>
  <c r="AN437" i="381"/>
  <c r="AM437" i="381"/>
  <c r="AL437" i="381"/>
  <c r="AK437" i="381"/>
  <c r="AJ437" i="381"/>
  <c r="AI437" i="381"/>
  <c r="AH437" i="381"/>
  <c r="AG437" i="381"/>
  <c r="AF437" i="381"/>
  <c r="AE437" i="381"/>
  <c r="AD437" i="381"/>
  <c r="AC437" i="381"/>
  <c r="G437" i="381"/>
  <c r="DN437" i="381" s="1"/>
  <c r="EE437" i="381" s="1"/>
  <c r="EF437" i="381" s="1"/>
  <c r="E437" i="381"/>
  <c r="C437" i="381"/>
  <c r="G436" i="381"/>
  <c r="E436" i="381"/>
  <c r="C436" i="381"/>
  <c r="C435" i="381"/>
  <c r="G435" i="381"/>
  <c r="FV399" i="381"/>
  <c r="FU399" i="381"/>
  <c r="FT399" i="381"/>
  <c r="FS399" i="381"/>
  <c r="FR399" i="381"/>
  <c r="FQ399" i="381"/>
  <c r="EC399" i="381"/>
  <c r="ED399" i="381" s="1"/>
  <c r="EB399" i="381"/>
  <c r="EA399" i="381"/>
  <c r="DZ399" i="381"/>
  <c r="DY399" i="381"/>
  <c r="DV399" i="381"/>
  <c r="DU399" i="381"/>
  <c r="DT399" i="381"/>
  <c r="DS399" i="381"/>
  <c r="DR399" i="381"/>
  <c r="DQ399" i="381"/>
  <c r="DA399" i="381"/>
  <c r="DB399" i="381" s="1"/>
  <c r="CR399" i="381"/>
  <c r="CP399" i="381"/>
  <c r="CO399" i="381"/>
  <c r="CN399" i="381"/>
  <c r="BT399" i="381"/>
  <c r="AU399" i="381"/>
  <c r="AT399" i="381"/>
  <c r="AV399" i="381"/>
  <c r="AN399" i="381"/>
  <c r="AM399" i="381"/>
  <c r="AL399" i="381"/>
  <c r="AK399" i="381"/>
  <c r="AJ399" i="381"/>
  <c r="AI399" i="381"/>
  <c r="AH399" i="381"/>
  <c r="AG399" i="381"/>
  <c r="AF399" i="381"/>
  <c r="AE399" i="381"/>
  <c r="AD399" i="381"/>
  <c r="AC399" i="381"/>
  <c r="C398" i="381"/>
  <c r="FV398" i="381"/>
  <c r="FU398" i="381"/>
  <c r="FT398" i="381"/>
  <c r="FS398" i="381"/>
  <c r="FR398" i="381"/>
  <c r="FQ398" i="381"/>
  <c r="EC398" i="381"/>
  <c r="ED398" i="381" s="1"/>
  <c r="EB398" i="381"/>
  <c r="EA398" i="381"/>
  <c r="DZ398" i="381"/>
  <c r="DY398" i="381"/>
  <c r="DV398" i="381"/>
  <c r="DU398" i="381"/>
  <c r="DT398" i="381"/>
  <c r="DS398" i="381"/>
  <c r="DR398" i="381"/>
  <c r="DQ398" i="381"/>
  <c r="DA398" i="381"/>
  <c r="DB398" i="381" s="1"/>
  <c r="CR398" i="381"/>
  <c r="CP398" i="381"/>
  <c r="CO398" i="381"/>
  <c r="CN398" i="381"/>
  <c r="BT398" i="381"/>
  <c r="AU398" i="381"/>
  <c r="AT398" i="381"/>
  <c r="EE398" i="381"/>
  <c r="EF398" i="381" s="1"/>
  <c r="AN398" i="381"/>
  <c r="AM398" i="381"/>
  <c r="AL398" i="381"/>
  <c r="AK398" i="381"/>
  <c r="AJ398" i="381"/>
  <c r="AI398" i="381"/>
  <c r="AH398" i="381"/>
  <c r="AG398" i="381"/>
  <c r="AF398" i="381"/>
  <c r="AE398" i="381"/>
  <c r="AD398" i="381"/>
  <c r="AC398" i="381"/>
  <c r="FV397" i="381"/>
  <c r="FU397" i="381"/>
  <c r="FT397" i="381"/>
  <c r="FS397" i="381"/>
  <c r="FR397" i="381"/>
  <c r="FQ397" i="381"/>
  <c r="EC397" i="381"/>
  <c r="ED397" i="381" s="1"/>
  <c r="EB397" i="381"/>
  <c r="EA397" i="381"/>
  <c r="DZ397" i="381"/>
  <c r="DY397" i="381"/>
  <c r="DV397" i="381"/>
  <c r="DU397" i="381"/>
  <c r="DT397" i="381"/>
  <c r="DS397" i="381"/>
  <c r="DR397" i="381"/>
  <c r="DQ397" i="381"/>
  <c r="DA397" i="381"/>
  <c r="DB397" i="381" s="1"/>
  <c r="CR397" i="381"/>
  <c r="CP397" i="381"/>
  <c r="CO397" i="381"/>
  <c r="CN397" i="381"/>
  <c r="BT397" i="381"/>
  <c r="AU397" i="381"/>
  <c r="AT397" i="381"/>
  <c r="AV397" i="381"/>
  <c r="AN397" i="381"/>
  <c r="AM397" i="381"/>
  <c r="AL397" i="381"/>
  <c r="AK397" i="381"/>
  <c r="AJ397" i="381"/>
  <c r="AI397" i="381"/>
  <c r="AH397" i="381"/>
  <c r="AG397" i="381"/>
  <c r="AF397" i="381"/>
  <c r="AE397" i="381"/>
  <c r="AD397" i="381"/>
  <c r="AC397" i="381"/>
  <c r="M46" i="372" l="1"/>
  <c r="G431" i="381"/>
  <c r="EG445" i="381"/>
  <c r="EG443" i="381"/>
  <c r="EG444" i="381"/>
  <c r="EG447" i="381"/>
  <c r="ED447" i="381"/>
  <c r="EG446" i="381"/>
  <c r="ED446" i="381"/>
  <c r="ED443" i="381"/>
  <c r="ED445" i="381"/>
  <c r="EE442" i="381"/>
  <c r="EF442" i="381" s="1"/>
  <c r="EG441" i="381"/>
  <c r="ED441" i="381"/>
  <c r="EG440" i="381"/>
  <c r="ED440" i="381"/>
  <c r="EG439" i="381"/>
  <c r="EG437" i="381"/>
  <c r="ED437" i="381"/>
  <c r="EE397" i="381"/>
  <c r="EF397" i="381" s="1"/>
  <c r="EE399" i="381"/>
  <c r="EF399" i="381" s="1"/>
  <c r="EG399" i="381"/>
  <c r="EG398" i="381"/>
  <c r="AV398" i="381"/>
  <c r="EG397" i="381"/>
  <c r="C396" i="381"/>
  <c r="FV396" i="381"/>
  <c r="FU396" i="381"/>
  <c r="FT396" i="381"/>
  <c r="FS396" i="381"/>
  <c r="FR396" i="381"/>
  <c r="FQ396" i="381"/>
  <c r="EC396" i="381"/>
  <c r="ED396" i="381" s="1"/>
  <c r="EB396" i="381"/>
  <c r="EA396" i="381"/>
  <c r="DZ396" i="381"/>
  <c r="DY396" i="381"/>
  <c r="DV396" i="381"/>
  <c r="DU396" i="381"/>
  <c r="DT396" i="381"/>
  <c r="DS396" i="381"/>
  <c r="DR396" i="381"/>
  <c r="DQ396" i="381"/>
  <c r="DA396" i="381"/>
  <c r="DB396" i="381" s="1"/>
  <c r="CR396" i="381"/>
  <c r="CP396" i="381"/>
  <c r="CO396" i="381"/>
  <c r="CN396" i="381"/>
  <c r="BT396" i="381"/>
  <c r="AU396" i="381"/>
  <c r="AT396" i="381"/>
  <c r="AV396" i="381"/>
  <c r="AN396" i="381"/>
  <c r="AM396" i="381"/>
  <c r="AL396" i="381"/>
  <c r="AK396" i="381"/>
  <c r="AJ396" i="381"/>
  <c r="AI396" i="381"/>
  <c r="AH396" i="381"/>
  <c r="AG396" i="381"/>
  <c r="AF396" i="381"/>
  <c r="AE396" i="381"/>
  <c r="AD396" i="381"/>
  <c r="AC396" i="381"/>
  <c r="E395" i="381"/>
  <c r="C395" i="381"/>
  <c r="FV395" i="381"/>
  <c r="FU395" i="381"/>
  <c r="FT395" i="381"/>
  <c r="FS395" i="381"/>
  <c r="FR395" i="381"/>
  <c r="FQ395" i="381"/>
  <c r="EC395" i="381"/>
  <c r="ED395" i="381" s="1"/>
  <c r="EB395" i="381"/>
  <c r="EA395" i="381"/>
  <c r="DZ395" i="381"/>
  <c r="DY395" i="381"/>
  <c r="DV395" i="381"/>
  <c r="DU395" i="381"/>
  <c r="DT395" i="381"/>
  <c r="DS395" i="381"/>
  <c r="DR395" i="381"/>
  <c r="DQ395" i="381"/>
  <c r="DA395" i="381"/>
  <c r="DB395" i="381" s="1"/>
  <c r="CR395" i="381"/>
  <c r="CP395" i="381"/>
  <c r="CO395" i="381"/>
  <c r="CN395" i="381"/>
  <c r="BT395" i="381"/>
  <c r="AU395" i="381"/>
  <c r="AT395" i="381"/>
  <c r="AN395" i="381"/>
  <c r="AM395" i="381"/>
  <c r="AL395" i="381"/>
  <c r="AK395" i="381"/>
  <c r="AJ395" i="381"/>
  <c r="AI395" i="381"/>
  <c r="AH395" i="381"/>
  <c r="AG395" i="381"/>
  <c r="AF395" i="381"/>
  <c r="AE395" i="381"/>
  <c r="AD395" i="381"/>
  <c r="AC395" i="381"/>
  <c r="EK394" i="381"/>
  <c r="EK390" i="381" s="1"/>
  <c r="G394" i="381"/>
  <c r="G390" i="381" s="1"/>
  <c r="FV388" i="381"/>
  <c r="FU388" i="381"/>
  <c r="FT388" i="381"/>
  <c r="FS388" i="381"/>
  <c r="FR388" i="381"/>
  <c r="FQ388" i="381"/>
  <c r="FJ388" i="381"/>
  <c r="EC388" i="381"/>
  <c r="EB388" i="381"/>
  <c r="EA388" i="381"/>
  <c r="DZ388" i="381"/>
  <c r="DY388" i="381"/>
  <c r="DV388" i="381"/>
  <c r="DU388" i="381"/>
  <c r="DT388" i="381"/>
  <c r="DS388" i="381"/>
  <c r="DR388" i="381"/>
  <c r="DQ388" i="381"/>
  <c r="DA388" i="381"/>
  <c r="DB388" i="381" s="1"/>
  <c r="CR388" i="381"/>
  <c r="CP388" i="381"/>
  <c r="CO388" i="381"/>
  <c r="CN388" i="381"/>
  <c r="BT388" i="381"/>
  <c r="AV388" i="381"/>
  <c r="AU388" i="381"/>
  <c r="AN388" i="381"/>
  <c r="AM388" i="381"/>
  <c r="AL388" i="381"/>
  <c r="AK388" i="381"/>
  <c r="AJ388" i="381"/>
  <c r="AI388" i="381"/>
  <c r="AH388" i="381"/>
  <c r="AG388" i="381"/>
  <c r="AF388" i="381"/>
  <c r="AE388" i="381"/>
  <c r="AD388" i="381"/>
  <c r="AC388" i="381"/>
  <c r="G388" i="381"/>
  <c r="AP388" i="381" s="1"/>
  <c r="C388" i="381"/>
  <c r="FV387" i="381"/>
  <c r="FU387" i="381"/>
  <c r="FT387" i="381"/>
  <c r="FS387" i="381"/>
  <c r="FR387" i="381"/>
  <c r="FQ387" i="381"/>
  <c r="FJ387" i="381"/>
  <c r="EC387" i="381"/>
  <c r="EB387" i="381"/>
  <c r="EA387" i="381"/>
  <c r="DZ387" i="381"/>
  <c r="DY387" i="381"/>
  <c r="DV387" i="381"/>
  <c r="DU387" i="381"/>
  <c r="DT387" i="381"/>
  <c r="DS387" i="381"/>
  <c r="DR387" i="381"/>
  <c r="DQ387" i="381"/>
  <c r="DA387" i="381"/>
  <c r="DB387" i="381" s="1"/>
  <c r="CR387" i="381"/>
  <c r="CP387" i="381"/>
  <c r="CO387" i="381"/>
  <c r="CN387" i="381"/>
  <c r="BT387" i="381"/>
  <c r="AV387" i="381"/>
  <c r="AU387" i="381"/>
  <c r="AN387" i="381"/>
  <c r="AM387" i="381"/>
  <c r="AL387" i="381"/>
  <c r="AK387" i="381"/>
  <c r="AJ387" i="381"/>
  <c r="AI387" i="381"/>
  <c r="AH387" i="381"/>
  <c r="AG387" i="381"/>
  <c r="AF387" i="381"/>
  <c r="AE387" i="381"/>
  <c r="AD387" i="381"/>
  <c r="AC387" i="381"/>
  <c r="G387" i="381"/>
  <c r="AP387" i="381" s="1"/>
  <c r="AT387" i="381" s="1"/>
  <c r="C387" i="381"/>
  <c r="FV386" i="381"/>
  <c r="FU386" i="381"/>
  <c r="FT386" i="381"/>
  <c r="FS386" i="381"/>
  <c r="FR386" i="381"/>
  <c r="FQ386" i="381"/>
  <c r="FJ386" i="381"/>
  <c r="EC386" i="381"/>
  <c r="EB386" i="381"/>
  <c r="EA386" i="381"/>
  <c r="DZ386" i="381"/>
  <c r="DY386" i="381"/>
  <c r="DV386" i="381"/>
  <c r="DU386" i="381"/>
  <c r="DT386" i="381"/>
  <c r="DS386" i="381"/>
  <c r="DR386" i="381"/>
  <c r="DQ386" i="381"/>
  <c r="DA386" i="381"/>
  <c r="DB386" i="381" s="1"/>
  <c r="CR386" i="381"/>
  <c r="CP386" i="381"/>
  <c r="CO386" i="381"/>
  <c r="CN386" i="381"/>
  <c r="BT386" i="381"/>
  <c r="AV386" i="381"/>
  <c r="AU386" i="381"/>
  <c r="AN386" i="381"/>
  <c r="AM386" i="381"/>
  <c r="AL386" i="381"/>
  <c r="AK386" i="381"/>
  <c r="AJ386" i="381"/>
  <c r="AI386" i="381"/>
  <c r="AH386" i="381"/>
  <c r="AG386" i="381"/>
  <c r="AF386" i="381"/>
  <c r="AE386" i="381"/>
  <c r="AD386" i="381"/>
  <c r="AC386" i="381"/>
  <c r="G386" i="381"/>
  <c r="AP386" i="381" s="1"/>
  <c r="C386" i="381"/>
  <c r="FV385" i="381"/>
  <c r="FU385" i="381"/>
  <c r="FT385" i="381"/>
  <c r="FS385" i="381"/>
  <c r="FR385" i="381"/>
  <c r="FQ385" i="381"/>
  <c r="FJ385" i="381"/>
  <c r="EC385" i="381"/>
  <c r="ED385" i="381" s="1"/>
  <c r="EB385" i="381"/>
  <c r="EA385" i="381"/>
  <c r="DZ385" i="381"/>
  <c r="DY385" i="381"/>
  <c r="DV385" i="381"/>
  <c r="DU385" i="381"/>
  <c r="DT385" i="381"/>
  <c r="DS385" i="381"/>
  <c r="DR385" i="381"/>
  <c r="DQ385" i="381"/>
  <c r="DA385" i="381"/>
  <c r="DB385" i="381" s="1"/>
  <c r="CR385" i="381"/>
  <c r="CP385" i="381"/>
  <c r="CO385" i="381"/>
  <c r="CN385" i="381"/>
  <c r="BT385" i="381"/>
  <c r="AV385" i="381"/>
  <c r="AU385" i="381"/>
  <c r="AN385" i="381"/>
  <c r="AM385" i="381"/>
  <c r="AL385" i="381"/>
  <c r="AK385" i="381"/>
  <c r="AJ385" i="381"/>
  <c r="AI385" i="381"/>
  <c r="AH385" i="381"/>
  <c r="AG385" i="381"/>
  <c r="AF385" i="381"/>
  <c r="AE385" i="381"/>
  <c r="AD385" i="381"/>
  <c r="AC385" i="381"/>
  <c r="G385" i="381"/>
  <c r="AP385" i="381" s="1"/>
  <c r="AT385" i="381" s="1"/>
  <c r="C385" i="381"/>
  <c r="G384" i="381"/>
  <c r="AP384" i="381" s="1"/>
  <c r="EE384" i="381" s="1"/>
  <c r="EF384" i="381" s="1"/>
  <c r="C384" i="381"/>
  <c r="FV384" i="381"/>
  <c r="FU384" i="381"/>
  <c r="FT384" i="381"/>
  <c r="FS384" i="381"/>
  <c r="FR384" i="381"/>
  <c r="FQ384" i="381"/>
  <c r="FJ384" i="381"/>
  <c r="EC384" i="381"/>
  <c r="EB384" i="381"/>
  <c r="EA384" i="381"/>
  <c r="DZ384" i="381"/>
  <c r="DY384" i="381"/>
  <c r="DV384" i="381"/>
  <c r="DU384" i="381"/>
  <c r="DT384" i="381"/>
  <c r="DS384" i="381"/>
  <c r="DR384" i="381"/>
  <c r="DQ384" i="381"/>
  <c r="DA384" i="381"/>
  <c r="DB384" i="381" s="1"/>
  <c r="CR384" i="381"/>
  <c r="CP384" i="381"/>
  <c r="CO384" i="381"/>
  <c r="CN384" i="381"/>
  <c r="BT384" i="381"/>
  <c r="AV384" i="381"/>
  <c r="AU384" i="381"/>
  <c r="AN384" i="381"/>
  <c r="AM384" i="381"/>
  <c r="AL384" i="381"/>
  <c r="AK384" i="381"/>
  <c r="AJ384" i="381"/>
  <c r="AI384" i="381"/>
  <c r="AH384" i="381"/>
  <c r="AG384" i="381"/>
  <c r="AF384" i="381"/>
  <c r="AE384" i="381"/>
  <c r="AD384" i="381"/>
  <c r="AC384" i="381"/>
  <c r="FV383" i="381"/>
  <c r="FU383" i="381"/>
  <c r="FT383" i="381"/>
  <c r="FS383" i="381"/>
  <c r="FR383" i="381"/>
  <c r="FQ383" i="381"/>
  <c r="EE383" i="381"/>
  <c r="EF383" i="381" s="1"/>
  <c r="EC383" i="381"/>
  <c r="ED383" i="381" s="1"/>
  <c r="EB383" i="381"/>
  <c r="EA383" i="381"/>
  <c r="DZ383" i="381"/>
  <c r="DY383" i="381"/>
  <c r="DV383" i="381"/>
  <c r="DU383" i="381"/>
  <c r="DT383" i="381"/>
  <c r="DS383" i="381"/>
  <c r="DR383" i="381"/>
  <c r="DQ383" i="381"/>
  <c r="DA383" i="381"/>
  <c r="DB383" i="381" s="1"/>
  <c r="CP383" i="381"/>
  <c r="CO383" i="381"/>
  <c r="CN383" i="381"/>
  <c r="BT383" i="381"/>
  <c r="AV383" i="381"/>
  <c r="AU383" i="381"/>
  <c r="AT383" i="381"/>
  <c r="AN383" i="381"/>
  <c r="AM383" i="381"/>
  <c r="AL383" i="381"/>
  <c r="AK383" i="381"/>
  <c r="AJ383" i="381"/>
  <c r="AI383" i="381"/>
  <c r="AH383" i="381"/>
  <c r="AG383" i="381"/>
  <c r="AF383" i="381"/>
  <c r="AE383" i="381"/>
  <c r="AD383" i="381"/>
  <c r="AC383" i="381"/>
  <c r="C383" i="381"/>
  <c r="FV382" i="381"/>
  <c r="FU382" i="381"/>
  <c r="FT382" i="381"/>
  <c r="FS382" i="381"/>
  <c r="FR382" i="381"/>
  <c r="FQ382" i="381"/>
  <c r="EE382" i="381"/>
  <c r="EF382" i="381" s="1"/>
  <c r="EC382" i="381"/>
  <c r="ED382" i="381" s="1"/>
  <c r="EB382" i="381"/>
  <c r="EA382" i="381"/>
  <c r="DZ382" i="381"/>
  <c r="DY382" i="381"/>
  <c r="DV382" i="381"/>
  <c r="DU382" i="381"/>
  <c r="DT382" i="381"/>
  <c r="DS382" i="381"/>
  <c r="DR382" i="381"/>
  <c r="DQ382" i="381"/>
  <c r="DA382" i="381"/>
  <c r="DB382" i="381" s="1"/>
  <c r="CR382" i="381"/>
  <c r="CP382" i="381"/>
  <c r="CO382" i="381"/>
  <c r="CN382" i="381"/>
  <c r="BT382" i="381"/>
  <c r="AV382" i="381"/>
  <c r="AU382" i="381"/>
  <c r="AT382" i="381"/>
  <c r="AN382" i="381"/>
  <c r="AM382" i="381"/>
  <c r="AL382" i="381"/>
  <c r="AK382" i="381"/>
  <c r="AJ382" i="381"/>
  <c r="AI382" i="381"/>
  <c r="AH382" i="381"/>
  <c r="AG382" i="381"/>
  <c r="AF382" i="381"/>
  <c r="AE382" i="381"/>
  <c r="AD382" i="381"/>
  <c r="AC382" i="381"/>
  <c r="G382" i="381"/>
  <c r="E382" i="381"/>
  <c r="C382" i="381"/>
  <c r="FV381" i="381"/>
  <c r="FU381" i="381"/>
  <c r="FT381" i="381"/>
  <c r="FS381" i="381"/>
  <c r="FR381" i="381"/>
  <c r="FQ381" i="381"/>
  <c r="EE381" i="381"/>
  <c r="EF381" i="381" s="1"/>
  <c r="EC381" i="381"/>
  <c r="ED381" i="381" s="1"/>
  <c r="EB381" i="381"/>
  <c r="EA381" i="381"/>
  <c r="DZ381" i="381"/>
  <c r="DY381" i="381"/>
  <c r="DV381" i="381"/>
  <c r="DU381" i="381"/>
  <c r="DT381" i="381"/>
  <c r="DS381" i="381"/>
  <c r="DR381" i="381"/>
  <c r="DQ381" i="381"/>
  <c r="DA381" i="381"/>
  <c r="DB381" i="381" s="1"/>
  <c r="CR381" i="381"/>
  <c r="CP381" i="381"/>
  <c r="CO381" i="381"/>
  <c r="CN381" i="381"/>
  <c r="BT381" i="381"/>
  <c r="AV381" i="381"/>
  <c r="AU381" i="381"/>
  <c r="AT381" i="381"/>
  <c r="AN381" i="381"/>
  <c r="AM381" i="381"/>
  <c r="AL381" i="381"/>
  <c r="AK381" i="381"/>
  <c r="AJ381" i="381"/>
  <c r="AI381" i="381"/>
  <c r="AH381" i="381"/>
  <c r="AG381" i="381"/>
  <c r="AF381" i="381"/>
  <c r="AE381" i="381"/>
  <c r="AD381" i="381"/>
  <c r="AC381" i="381"/>
  <c r="G381" i="381"/>
  <c r="E381" i="381"/>
  <c r="C381" i="381"/>
  <c r="FV380" i="381"/>
  <c r="FU380" i="381"/>
  <c r="FT380" i="381"/>
  <c r="FS380" i="381"/>
  <c r="FR380" i="381"/>
  <c r="FQ380" i="381"/>
  <c r="EE380" i="381"/>
  <c r="EF380" i="381" s="1"/>
  <c r="EC380" i="381"/>
  <c r="ED380" i="381" s="1"/>
  <c r="EB380" i="381"/>
  <c r="EA380" i="381"/>
  <c r="DZ380" i="381"/>
  <c r="DY380" i="381"/>
  <c r="DV380" i="381"/>
  <c r="DU380" i="381"/>
  <c r="DT380" i="381"/>
  <c r="DS380" i="381"/>
  <c r="DR380" i="381"/>
  <c r="DQ380" i="381"/>
  <c r="DA380" i="381"/>
  <c r="DB380" i="381" s="1"/>
  <c r="CR380" i="381"/>
  <c r="CP380" i="381"/>
  <c r="CO380" i="381"/>
  <c r="CN380" i="381"/>
  <c r="BT380" i="381"/>
  <c r="AV380" i="381"/>
  <c r="AU380" i="381"/>
  <c r="AT380" i="381"/>
  <c r="AN380" i="381"/>
  <c r="AM380" i="381"/>
  <c r="AL380" i="381"/>
  <c r="AK380" i="381"/>
  <c r="AJ380" i="381"/>
  <c r="AI380" i="381"/>
  <c r="AH380" i="381"/>
  <c r="AG380" i="381"/>
  <c r="AF380" i="381"/>
  <c r="AE380" i="381"/>
  <c r="AD380" i="381"/>
  <c r="AC380" i="381"/>
  <c r="G380" i="381"/>
  <c r="E380" i="381"/>
  <c r="C380" i="381"/>
  <c r="FV379" i="381"/>
  <c r="FU379" i="381"/>
  <c r="FT379" i="381"/>
  <c r="FS379" i="381"/>
  <c r="FR379" i="381"/>
  <c r="FQ379" i="381"/>
  <c r="EE379" i="381"/>
  <c r="EF379" i="381" s="1"/>
  <c r="EC379" i="381"/>
  <c r="ED379" i="381" s="1"/>
  <c r="EB379" i="381"/>
  <c r="EA379" i="381"/>
  <c r="DZ379" i="381"/>
  <c r="DY379" i="381"/>
  <c r="DV379" i="381"/>
  <c r="DU379" i="381"/>
  <c r="DT379" i="381"/>
  <c r="DS379" i="381"/>
  <c r="DR379" i="381"/>
  <c r="DQ379" i="381"/>
  <c r="DA379" i="381"/>
  <c r="DB379" i="381" s="1"/>
  <c r="CR379" i="381"/>
  <c r="CP379" i="381"/>
  <c r="CO379" i="381"/>
  <c r="CN379" i="381"/>
  <c r="BT379" i="381"/>
  <c r="AV379" i="381"/>
  <c r="AU379" i="381"/>
  <c r="AT379" i="381"/>
  <c r="AN379" i="381"/>
  <c r="AM379" i="381"/>
  <c r="AL379" i="381"/>
  <c r="AK379" i="381"/>
  <c r="AJ379" i="381"/>
  <c r="AI379" i="381"/>
  <c r="AH379" i="381"/>
  <c r="AG379" i="381"/>
  <c r="AF379" i="381"/>
  <c r="AE379" i="381"/>
  <c r="AD379" i="381"/>
  <c r="AC379" i="381"/>
  <c r="G379" i="381"/>
  <c r="E379" i="381"/>
  <c r="C379" i="381"/>
  <c r="FV378" i="381"/>
  <c r="FU378" i="381"/>
  <c r="FT378" i="381"/>
  <c r="FS378" i="381"/>
  <c r="FR378" i="381"/>
  <c r="FQ378" i="381"/>
  <c r="EE378" i="381"/>
  <c r="EF378" i="381" s="1"/>
  <c r="EC378" i="381"/>
  <c r="ED378" i="381" s="1"/>
  <c r="EB378" i="381"/>
  <c r="EA378" i="381"/>
  <c r="DZ378" i="381"/>
  <c r="DY378" i="381"/>
  <c r="DV378" i="381"/>
  <c r="DU378" i="381"/>
  <c r="DT378" i="381"/>
  <c r="DS378" i="381"/>
  <c r="DR378" i="381"/>
  <c r="DQ378" i="381"/>
  <c r="DA378" i="381"/>
  <c r="DB378" i="381" s="1"/>
  <c r="CR378" i="381"/>
  <c r="CP378" i="381"/>
  <c r="CO378" i="381"/>
  <c r="CN378" i="381"/>
  <c r="BT378" i="381"/>
  <c r="AV378" i="381"/>
  <c r="AU378" i="381"/>
  <c r="AT378" i="381"/>
  <c r="AN378" i="381"/>
  <c r="AM378" i="381"/>
  <c r="AL378" i="381"/>
  <c r="AK378" i="381"/>
  <c r="AJ378" i="381"/>
  <c r="AI378" i="381"/>
  <c r="AH378" i="381"/>
  <c r="AG378" i="381"/>
  <c r="AF378" i="381"/>
  <c r="AE378" i="381"/>
  <c r="AD378" i="381"/>
  <c r="AC378" i="381"/>
  <c r="G378" i="381"/>
  <c r="E378" i="381"/>
  <c r="C378" i="381"/>
  <c r="CR377" i="381"/>
  <c r="G377" i="381"/>
  <c r="E377" i="381"/>
  <c r="C377" i="381"/>
  <c r="FV377" i="381"/>
  <c r="FU377" i="381"/>
  <c r="FT377" i="381"/>
  <c r="FS377" i="381"/>
  <c r="FR377" i="381"/>
  <c r="FQ377" i="381"/>
  <c r="EC377" i="381"/>
  <c r="EB377" i="381"/>
  <c r="EA377" i="381"/>
  <c r="DZ377" i="381"/>
  <c r="DY377" i="381"/>
  <c r="DV377" i="381"/>
  <c r="DU377" i="381"/>
  <c r="DT377" i="381"/>
  <c r="DS377" i="381"/>
  <c r="DR377" i="381"/>
  <c r="DQ377" i="381"/>
  <c r="DA377" i="381"/>
  <c r="DB377" i="381" s="1"/>
  <c r="CP377" i="381"/>
  <c r="CO377" i="381"/>
  <c r="CN377" i="381"/>
  <c r="BT377" i="381"/>
  <c r="AV377" i="381"/>
  <c r="AU377" i="381"/>
  <c r="AT377" i="381"/>
  <c r="AN377" i="381"/>
  <c r="AM377" i="381"/>
  <c r="AL377" i="381"/>
  <c r="AK377" i="381"/>
  <c r="AJ377" i="381"/>
  <c r="AI377" i="381"/>
  <c r="AH377" i="381"/>
  <c r="AG377" i="381"/>
  <c r="AF377" i="381"/>
  <c r="AE377" i="381"/>
  <c r="AD377" i="381"/>
  <c r="AC377" i="381"/>
  <c r="FV376" i="381"/>
  <c r="FU376" i="381"/>
  <c r="FT376" i="381"/>
  <c r="FS376" i="381"/>
  <c r="FR376" i="381"/>
  <c r="FQ376" i="381"/>
  <c r="EE376" i="381"/>
  <c r="EF376" i="381" s="1"/>
  <c r="EC376" i="381"/>
  <c r="EB376" i="381"/>
  <c r="EA376" i="381"/>
  <c r="DZ376" i="381"/>
  <c r="DY376" i="381"/>
  <c r="DV376" i="381"/>
  <c r="DU376" i="381"/>
  <c r="DT376" i="381"/>
  <c r="DS376" i="381"/>
  <c r="DR376" i="381"/>
  <c r="DQ376" i="381"/>
  <c r="DA376" i="381"/>
  <c r="DB376" i="381" s="1"/>
  <c r="CP376" i="381"/>
  <c r="CO376" i="381"/>
  <c r="CN376" i="381"/>
  <c r="BT376" i="381"/>
  <c r="AV376" i="381"/>
  <c r="AU376" i="381"/>
  <c r="AT376" i="381"/>
  <c r="AN376" i="381"/>
  <c r="AM376" i="381"/>
  <c r="AL376" i="381"/>
  <c r="AK376" i="381"/>
  <c r="AJ376" i="381"/>
  <c r="AI376" i="381"/>
  <c r="AH376" i="381"/>
  <c r="AG376" i="381"/>
  <c r="AF376" i="381"/>
  <c r="AE376" i="381"/>
  <c r="AD376" i="381"/>
  <c r="AC376" i="381"/>
  <c r="C376" i="381"/>
  <c r="FV375" i="381"/>
  <c r="FU375" i="381"/>
  <c r="FT375" i="381"/>
  <c r="FS375" i="381"/>
  <c r="FR375" i="381"/>
  <c r="FQ375" i="381"/>
  <c r="FJ375" i="381"/>
  <c r="EC375" i="381"/>
  <c r="EB375" i="381"/>
  <c r="EA375" i="381"/>
  <c r="DZ375" i="381"/>
  <c r="DY375" i="381"/>
  <c r="DV375" i="381"/>
  <c r="DU375" i="381"/>
  <c r="DT375" i="381"/>
  <c r="DS375" i="381"/>
  <c r="DR375" i="381"/>
  <c r="DQ375" i="381"/>
  <c r="DA375" i="381"/>
  <c r="DB375" i="381" s="1"/>
  <c r="CR375" i="381"/>
  <c r="CP375" i="381"/>
  <c r="CO375" i="381"/>
  <c r="CN375" i="381"/>
  <c r="BT375" i="381"/>
  <c r="AV375" i="381"/>
  <c r="AU375" i="381"/>
  <c r="AN375" i="381"/>
  <c r="AM375" i="381"/>
  <c r="AL375" i="381"/>
  <c r="AK375" i="381"/>
  <c r="AJ375" i="381"/>
  <c r="AI375" i="381"/>
  <c r="AH375" i="381"/>
  <c r="AG375" i="381"/>
  <c r="AF375" i="381"/>
  <c r="AE375" i="381"/>
  <c r="AD375" i="381"/>
  <c r="AC375" i="381"/>
  <c r="G375" i="381"/>
  <c r="AP375" i="381" s="1"/>
  <c r="AT375" i="381" s="1"/>
  <c r="E375" i="381"/>
  <c r="C375" i="381"/>
  <c r="G374" i="381"/>
  <c r="AP374" i="381" s="1"/>
  <c r="EE374" i="381" s="1"/>
  <c r="EF374" i="381" s="1"/>
  <c r="FV374" i="381"/>
  <c r="FU374" i="381"/>
  <c r="FT374" i="381"/>
  <c r="FS374" i="381"/>
  <c r="FR374" i="381"/>
  <c r="FQ374" i="381"/>
  <c r="FJ374" i="381"/>
  <c r="EC374" i="381"/>
  <c r="EB374" i="381"/>
  <c r="EA374" i="381"/>
  <c r="DZ374" i="381"/>
  <c r="DY374" i="381"/>
  <c r="DV374" i="381"/>
  <c r="DU374" i="381"/>
  <c r="DT374" i="381"/>
  <c r="DS374" i="381"/>
  <c r="DR374" i="381"/>
  <c r="DQ374" i="381"/>
  <c r="DA374" i="381"/>
  <c r="DB374" i="381" s="1"/>
  <c r="CR374" i="381"/>
  <c r="CP374" i="381"/>
  <c r="CO374" i="381"/>
  <c r="CN374" i="381"/>
  <c r="BT374" i="381"/>
  <c r="AV374" i="381"/>
  <c r="AU374" i="381"/>
  <c r="AN374" i="381"/>
  <c r="AM374" i="381"/>
  <c r="AL374" i="381"/>
  <c r="AK374" i="381"/>
  <c r="AJ374" i="381"/>
  <c r="AI374" i="381"/>
  <c r="AH374" i="381"/>
  <c r="AG374" i="381"/>
  <c r="AF374" i="381"/>
  <c r="AE374" i="381"/>
  <c r="AD374" i="381"/>
  <c r="AC374" i="381"/>
  <c r="FV373" i="381"/>
  <c r="FU373" i="381"/>
  <c r="FT373" i="381"/>
  <c r="FS373" i="381"/>
  <c r="FR373" i="381"/>
  <c r="FQ373" i="381"/>
  <c r="FJ373" i="381"/>
  <c r="EC373" i="381"/>
  <c r="EB373" i="381"/>
  <c r="EA373" i="381"/>
  <c r="DZ373" i="381"/>
  <c r="DY373" i="381"/>
  <c r="DV373" i="381"/>
  <c r="DU373" i="381"/>
  <c r="DT373" i="381"/>
  <c r="DS373" i="381"/>
  <c r="DR373" i="381"/>
  <c r="DQ373" i="381"/>
  <c r="DA373" i="381"/>
  <c r="DB373" i="381" s="1"/>
  <c r="CR373" i="381"/>
  <c r="CP373" i="381"/>
  <c r="CO373" i="381"/>
  <c r="CN373" i="381"/>
  <c r="BT373" i="381"/>
  <c r="AV373" i="381"/>
  <c r="AU373" i="381"/>
  <c r="AP373" i="381"/>
  <c r="AT373" i="381" s="1"/>
  <c r="AN373" i="381"/>
  <c r="AM373" i="381"/>
  <c r="AL373" i="381"/>
  <c r="AK373" i="381"/>
  <c r="AJ373" i="381"/>
  <c r="AI373" i="381"/>
  <c r="AH373" i="381"/>
  <c r="AG373" i="381"/>
  <c r="AF373" i="381"/>
  <c r="AE373" i="381"/>
  <c r="AD373" i="381"/>
  <c r="AC373" i="381"/>
  <c r="FJ372" i="381"/>
  <c r="FV372" i="381"/>
  <c r="FU372" i="381"/>
  <c r="FT372" i="381"/>
  <c r="FS372" i="381"/>
  <c r="FR372" i="381"/>
  <c r="FQ372" i="381"/>
  <c r="EC372" i="381"/>
  <c r="EB372" i="381"/>
  <c r="EA372" i="381"/>
  <c r="DZ372" i="381"/>
  <c r="DY372" i="381"/>
  <c r="DV372" i="381"/>
  <c r="DU372" i="381"/>
  <c r="DT372" i="381"/>
  <c r="DS372" i="381"/>
  <c r="DR372" i="381"/>
  <c r="DQ372" i="381"/>
  <c r="DA372" i="381"/>
  <c r="DB372" i="381" s="1"/>
  <c r="CR372" i="381"/>
  <c r="CP372" i="381"/>
  <c r="CO372" i="381"/>
  <c r="CN372" i="381"/>
  <c r="BT372" i="381"/>
  <c r="AV372" i="381"/>
  <c r="AU372" i="381"/>
  <c r="AP372" i="381"/>
  <c r="AT372" i="381" s="1"/>
  <c r="AN372" i="381"/>
  <c r="AM372" i="381"/>
  <c r="AL372" i="381"/>
  <c r="AK372" i="381"/>
  <c r="AJ372" i="381"/>
  <c r="AI372" i="381"/>
  <c r="AH372" i="381"/>
  <c r="AG372" i="381"/>
  <c r="AF372" i="381"/>
  <c r="AE372" i="381"/>
  <c r="AD372" i="381"/>
  <c r="AC372" i="381"/>
  <c r="FV371" i="381"/>
  <c r="FU371" i="381"/>
  <c r="FT371" i="381"/>
  <c r="FS371" i="381"/>
  <c r="FR371" i="381"/>
  <c r="FQ371" i="381"/>
  <c r="EE371" i="381"/>
  <c r="EF371" i="381" s="1"/>
  <c r="EC371" i="381"/>
  <c r="EB371" i="381"/>
  <c r="EA371" i="381"/>
  <c r="DZ371" i="381"/>
  <c r="DY371" i="381"/>
  <c r="DV371" i="381"/>
  <c r="DU371" i="381"/>
  <c r="DT371" i="381"/>
  <c r="DS371" i="381"/>
  <c r="DR371" i="381"/>
  <c r="DQ371" i="381"/>
  <c r="DA371" i="381"/>
  <c r="DB371" i="381" s="1"/>
  <c r="CP371" i="381"/>
  <c r="CO371" i="381"/>
  <c r="CN371" i="381"/>
  <c r="BT371" i="381"/>
  <c r="AV371" i="381"/>
  <c r="AU371" i="381"/>
  <c r="AT371" i="381"/>
  <c r="AN371" i="381"/>
  <c r="AM371" i="381"/>
  <c r="AL371" i="381"/>
  <c r="AK371" i="381"/>
  <c r="AJ371" i="381"/>
  <c r="AI371" i="381"/>
  <c r="AH371" i="381"/>
  <c r="AG371" i="381"/>
  <c r="AF371" i="381"/>
  <c r="AE371" i="381"/>
  <c r="AD371" i="381"/>
  <c r="AC371" i="381"/>
  <c r="C371" i="381"/>
  <c r="FV370" i="381"/>
  <c r="FU370" i="381"/>
  <c r="FT370" i="381"/>
  <c r="FS370" i="381"/>
  <c r="FR370" i="381"/>
  <c r="FQ370" i="381"/>
  <c r="FJ370" i="381"/>
  <c r="EC370" i="381"/>
  <c r="EB370" i="381"/>
  <c r="EA370" i="381"/>
  <c r="DZ370" i="381"/>
  <c r="DY370" i="381"/>
  <c r="DV370" i="381"/>
  <c r="DU370" i="381"/>
  <c r="DT370" i="381"/>
  <c r="DS370" i="381"/>
  <c r="DR370" i="381"/>
  <c r="DQ370" i="381"/>
  <c r="DA370" i="381"/>
  <c r="DB370" i="381" s="1"/>
  <c r="CR370" i="381"/>
  <c r="CP370" i="381"/>
  <c r="CO370" i="381"/>
  <c r="CN370" i="381"/>
  <c r="BT370" i="381"/>
  <c r="AV370" i="381"/>
  <c r="AU370" i="381"/>
  <c r="AN370" i="381"/>
  <c r="AM370" i="381"/>
  <c r="AL370" i="381"/>
  <c r="AK370" i="381"/>
  <c r="AJ370" i="381"/>
  <c r="AI370" i="381"/>
  <c r="AH370" i="381"/>
  <c r="AG370" i="381"/>
  <c r="AF370" i="381"/>
  <c r="AE370" i="381"/>
  <c r="AD370" i="381"/>
  <c r="AC370" i="381"/>
  <c r="G370" i="381"/>
  <c r="AP370" i="381" s="1"/>
  <c r="E370" i="381"/>
  <c r="C370" i="381"/>
  <c r="FV369" i="381"/>
  <c r="FU369" i="381"/>
  <c r="FT369" i="381"/>
  <c r="FS369" i="381"/>
  <c r="FR369" i="381"/>
  <c r="FQ369" i="381"/>
  <c r="FJ369" i="381"/>
  <c r="EC369" i="381"/>
  <c r="EB369" i="381"/>
  <c r="EA369" i="381"/>
  <c r="DZ369" i="381"/>
  <c r="DY369" i="381"/>
  <c r="DV369" i="381"/>
  <c r="DU369" i="381"/>
  <c r="DT369" i="381"/>
  <c r="DS369" i="381"/>
  <c r="DR369" i="381"/>
  <c r="DQ369" i="381"/>
  <c r="DA369" i="381"/>
  <c r="DB369" i="381" s="1"/>
  <c r="CR369" i="381"/>
  <c r="CP369" i="381"/>
  <c r="CO369" i="381"/>
  <c r="CN369" i="381"/>
  <c r="BT369" i="381"/>
  <c r="AV369" i="381"/>
  <c r="AU369" i="381"/>
  <c r="AN369" i="381"/>
  <c r="AM369" i="381"/>
  <c r="AL369" i="381"/>
  <c r="AK369" i="381"/>
  <c r="AJ369" i="381"/>
  <c r="AI369" i="381"/>
  <c r="AH369" i="381"/>
  <c r="AG369" i="381"/>
  <c r="AF369" i="381"/>
  <c r="AE369" i="381"/>
  <c r="AD369" i="381"/>
  <c r="AC369" i="381"/>
  <c r="G369" i="381"/>
  <c r="AP369" i="381" s="1"/>
  <c r="E369" i="381"/>
  <c r="C369" i="381"/>
  <c r="FV368" i="381"/>
  <c r="FU368" i="381"/>
  <c r="FT368" i="381"/>
  <c r="FS368" i="381"/>
  <c r="FR368" i="381"/>
  <c r="FQ368" i="381"/>
  <c r="FJ368" i="381"/>
  <c r="EC368" i="381"/>
  <c r="ED368" i="381" s="1"/>
  <c r="EB368" i="381"/>
  <c r="EA368" i="381"/>
  <c r="DZ368" i="381"/>
  <c r="DY368" i="381"/>
  <c r="DV368" i="381"/>
  <c r="DU368" i="381"/>
  <c r="DT368" i="381"/>
  <c r="DS368" i="381"/>
  <c r="DR368" i="381"/>
  <c r="DQ368" i="381"/>
  <c r="DA368" i="381"/>
  <c r="DB368" i="381" s="1"/>
  <c r="CR368" i="381"/>
  <c r="CP368" i="381"/>
  <c r="CO368" i="381"/>
  <c r="CN368" i="381"/>
  <c r="BT368" i="381"/>
  <c r="AV368" i="381"/>
  <c r="AU368" i="381"/>
  <c r="AN368" i="381"/>
  <c r="AM368" i="381"/>
  <c r="AL368" i="381"/>
  <c r="AK368" i="381"/>
  <c r="AJ368" i="381"/>
  <c r="AI368" i="381"/>
  <c r="AH368" i="381"/>
  <c r="AG368" i="381"/>
  <c r="AF368" i="381"/>
  <c r="AE368" i="381"/>
  <c r="AD368" i="381"/>
  <c r="AC368" i="381"/>
  <c r="G368" i="381"/>
  <c r="AP368" i="381" s="1"/>
  <c r="AT368" i="381" s="1"/>
  <c r="E368" i="381"/>
  <c r="C368" i="381"/>
  <c r="FJ367" i="381"/>
  <c r="FV364" i="381"/>
  <c r="FU364" i="381"/>
  <c r="FT364" i="381"/>
  <c r="FS364" i="381"/>
  <c r="FR364" i="381"/>
  <c r="FQ364" i="381"/>
  <c r="FK364" i="381"/>
  <c r="EC364" i="381"/>
  <c r="EB364" i="381"/>
  <c r="EA364" i="381"/>
  <c r="DZ364" i="381"/>
  <c r="DY364" i="381"/>
  <c r="DV364" i="381"/>
  <c r="DU364" i="381"/>
  <c r="DT364" i="381"/>
  <c r="DS364" i="381"/>
  <c r="DR364" i="381"/>
  <c r="DQ364" i="381"/>
  <c r="DA364" i="381"/>
  <c r="DB364" i="381" s="1"/>
  <c r="CR364" i="381"/>
  <c r="CP364" i="381"/>
  <c r="CO364" i="381"/>
  <c r="CN364" i="381"/>
  <c r="BT364" i="381"/>
  <c r="AU364" i="381"/>
  <c r="AT364" i="381"/>
  <c r="AR364" i="381"/>
  <c r="EE364" i="381" s="1"/>
  <c r="EF364" i="381" s="1"/>
  <c r="AN364" i="381"/>
  <c r="AM364" i="381"/>
  <c r="AL364" i="381"/>
  <c r="AK364" i="381"/>
  <c r="AJ364" i="381"/>
  <c r="AI364" i="381"/>
  <c r="AH364" i="381"/>
  <c r="AG364" i="381"/>
  <c r="AF364" i="381"/>
  <c r="AE364" i="381"/>
  <c r="AD364" i="381"/>
  <c r="AC364" i="381"/>
  <c r="FV363" i="381"/>
  <c r="FU363" i="381"/>
  <c r="FT363" i="381"/>
  <c r="FS363" i="381"/>
  <c r="FR363" i="381"/>
  <c r="FQ363" i="381"/>
  <c r="EC363" i="381"/>
  <c r="EB363" i="381"/>
  <c r="EA363" i="381"/>
  <c r="DZ363" i="381"/>
  <c r="DY363" i="381"/>
  <c r="DV363" i="381"/>
  <c r="DU363" i="381"/>
  <c r="DT363" i="381"/>
  <c r="DS363" i="381"/>
  <c r="DR363" i="381"/>
  <c r="DQ363" i="381"/>
  <c r="DA363" i="381"/>
  <c r="DB363" i="381" s="1"/>
  <c r="CR363" i="381"/>
  <c r="CP363" i="381"/>
  <c r="CO363" i="381"/>
  <c r="CN363" i="381"/>
  <c r="BT363" i="381"/>
  <c r="AU363" i="381"/>
  <c r="AT363" i="381"/>
  <c r="AR363" i="381"/>
  <c r="EE363" i="381" s="1"/>
  <c r="EF363" i="381" s="1"/>
  <c r="AN363" i="381"/>
  <c r="AM363" i="381"/>
  <c r="AL363" i="381"/>
  <c r="AK363" i="381"/>
  <c r="AJ363" i="381"/>
  <c r="AI363" i="381"/>
  <c r="AH363" i="381"/>
  <c r="AG363" i="381"/>
  <c r="AF363" i="381"/>
  <c r="AE363" i="381"/>
  <c r="AD363" i="381"/>
  <c r="AC363" i="381"/>
  <c r="FV362" i="381"/>
  <c r="FU362" i="381"/>
  <c r="FT362" i="381"/>
  <c r="FS362" i="381"/>
  <c r="FR362" i="381"/>
  <c r="FQ362" i="381"/>
  <c r="FK362" i="381"/>
  <c r="EC362" i="381"/>
  <c r="EB362" i="381"/>
  <c r="EA362" i="381"/>
  <c r="DZ362" i="381"/>
  <c r="DY362" i="381"/>
  <c r="DV362" i="381"/>
  <c r="DU362" i="381"/>
  <c r="DT362" i="381"/>
  <c r="DS362" i="381"/>
  <c r="DR362" i="381"/>
  <c r="DQ362" i="381"/>
  <c r="DA362" i="381"/>
  <c r="DB362" i="381" s="1"/>
  <c r="CR362" i="381"/>
  <c r="CP362" i="381"/>
  <c r="CO362" i="381"/>
  <c r="CN362" i="381"/>
  <c r="BT362" i="381"/>
  <c r="AU362" i="381"/>
  <c r="AT362" i="381"/>
  <c r="AN362" i="381"/>
  <c r="AM362" i="381"/>
  <c r="AL362" i="381"/>
  <c r="AK362" i="381"/>
  <c r="AJ362" i="381"/>
  <c r="AI362" i="381"/>
  <c r="AH362" i="381"/>
  <c r="AG362" i="381"/>
  <c r="AF362" i="381"/>
  <c r="AE362" i="381"/>
  <c r="AD362" i="381"/>
  <c r="AC362" i="381"/>
  <c r="G362" i="381"/>
  <c r="AR362" i="381" s="1"/>
  <c r="G361" i="381"/>
  <c r="AR361" i="381" s="1"/>
  <c r="EE361" i="381" s="1"/>
  <c r="EF361" i="381" s="1"/>
  <c r="FV361" i="381"/>
  <c r="FU361" i="381"/>
  <c r="FT361" i="381"/>
  <c r="FS361" i="381"/>
  <c r="FR361" i="381"/>
  <c r="FQ361" i="381"/>
  <c r="FK361" i="381"/>
  <c r="EC361" i="381"/>
  <c r="EB361" i="381"/>
  <c r="EA361" i="381"/>
  <c r="DZ361" i="381"/>
  <c r="DY361" i="381"/>
  <c r="DV361" i="381"/>
  <c r="DU361" i="381"/>
  <c r="DT361" i="381"/>
  <c r="DS361" i="381"/>
  <c r="DR361" i="381"/>
  <c r="DQ361" i="381"/>
  <c r="DA361" i="381"/>
  <c r="DB361" i="381" s="1"/>
  <c r="CR361" i="381"/>
  <c r="CP361" i="381"/>
  <c r="CO361" i="381"/>
  <c r="CN361" i="381"/>
  <c r="BT361" i="381"/>
  <c r="AU361" i="381"/>
  <c r="AT361" i="381"/>
  <c r="AN361" i="381"/>
  <c r="AM361" i="381"/>
  <c r="AL361" i="381"/>
  <c r="AK361" i="381"/>
  <c r="AJ361" i="381"/>
  <c r="AI361" i="381"/>
  <c r="AH361" i="381"/>
  <c r="AG361" i="381"/>
  <c r="AF361" i="381"/>
  <c r="AE361" i="381"/>
  <c r="AD361" i="381"/>
  <c r="AC361" i="381"/>
  <c r="FV360" i="381"/>
  <c r="FU360" i="381"/>
  <c r="FT360" i="381"/>
  <c r="FS360" i="381"/>
  <c r="FR360" i="381"/>
  <c r="FQ360" i="381"/>
  <c r="FK360" i="381"/>
  <c r="EC360" i="381"/>
  <c r="EB360" i="381"/>
  <c r="EA360" i="381"/>
  <c r="DZ360" i="381"/>
  <c r="DY360" i="381"/>
  <c r="DV360" i="381"/>
  <c r="DU360" i="381"/>
  <c r="DT360" i="381"/>
  <c r="DS360" i="381"/>
  <c r="DR360" i="381"/>
  <c r="DQ360" i="381"/>
  <c r="DA360" i="381"/>
  <c r="DB360" i="381" s="1"/>
  <c r="CR360" i="381"/>
  <c r="CP360" i="381"/>
  <c r="CO360" i="381"/>
  <c r="CN360" i="381"/>
  <c r="BT360" i="381"/>
  <c r="AU360" i="381"/>
  <c r="AT360" i="381"/>
  <c r="AR360" i="381"/>
  <c r="EE360" i="381" s="1"/>
  <c r="EF360" i="381" s="1"/>
  <c r="AN360" i="381"/>
  <c r="AM360" i="381"/>
  <c r="AL360" i="381"/>
  <c r="AK360" i="381"/>
  <c r="AJ360" i="381"/>
  <c r="AI360" i="381"/>
  <c r="AH360" i="381"/>
  <c r="AG360" i="381"/>
  <c r="AF360" i="381"/>
  <c r="AE360" i="381"/>
  <c r="AD360" i="381"/>
  <c r="AC360" i="381"/>
  <c r="FV359" i="381"/>
  <c r="FU359" i="381"/>
  <c r="FT359" i="381"/>
  <c r="FS359" i="381"/>
  <c r="FR359" i="381"/>
  <c r="FQ359" i="381"/>
  <c r="FK359" i="381"/>
  <c r="EC359" i="381"/>
  <c r="EB359" i="381"/>
  <c r="EA359" i="381"/>
  <c r="DZ359" i="381"/>
  <c r="DY359" i="381"/>
  <c r="DV359" i="381"/>
  <c r="DU359" i="381"/>
  <c r="DT359" i="381"/>
  <c r="DS359" i="381"/>
  <c r="DR359" i="381"/>
  <c r="DQ359" i="381"/>
  <c r="DA359" i="381"/>
  <c r="DB359" i="381" s="1"/>
  <c r="CR359" i="381"/>
  <c r="CP359" i="381"/>
  <c r="CO359" i="381"/>
  <c r="CN359" i="381"/>
  <c r="BT359" i="381"/>
  <c r="AU359" i="381"/>
  <c r="AT359" i="381"/>
  <c r="AR359" i="381"/>
  <c r="EE359" i="381" s="1"/>
  <c r="EF359" i="381" s="1"/>
  <c r="AN359" i="381"/>
  <c r="AM359" i="381"/>
  <c r="AL359" i="381"/>
  <c r="AK359" i="381"/>
  <c r="AJ359" i="381"/>
  <c r="AI359" i="381"/>
  <c r="AH359" i="381"/>
  <c r="AG359" i="381"/>
  <c r="AF359" i="381"/>
  <c r="AE359" i="381"/>
  <c r="AD359" i="381"/>
  <c r="AC359" i="381"/>
  <c r="C359" i="381"/>
  <c r="FK358" i="381"/>
  <c r="FV358" i="381"/>
  <c r="FU358" i="381"/>
  <c r="FT358" i="381"/>
  <c r="FS358" i="381"/>
  <c r="FR358" i="381"/>
  <c r="FQ358" i="381"/>
  <c r="EC358" i="381"/>
  <c r="EB358" i="381"/>
  <c r="EA358" i="381"/>
  <c r="DZ358" i="381"/>
  <c r="DY358" i="381"/>
  <c r="DV358" i="381"/>
  <c r="DU358" i="381"/>
  <c r="DT358" i="381"/>
  <c r="DS358" i="381"/>
  <c r="DR358" i="381"/>
  <c r="DQ358" i="381"/>
  <c r="DA358" i="381"/>
  <c r="DB358" i="381" s="1"/>
  <c r="CR358" i="381"/>
  <c r="CP358" i="381"/>
  <c r="CO358" i="381"/>
  <c r="CN358" i="381"/>
  <c r="BT358" i="381"/>
  <c r="AU358" i="381"/>
  <c r="AT358" i="381"/>
  <c r="AN358" i="381"/>
  <c r="AM358" i="381"/>
  <c r="AL358" i="381"/>
  <c r="AK358" i="381"/>
  <c r="AJ358" i="381"/>
  <c r="AI358" i="381"/>
  <c r="AH358" i="381"/>
  <c r="AG358" i="381"/>
  <c r="AF358" i="381"/>
  <c r="AE358" i="381"/>
  <c r="AD358" i="381"/>
  <c r="AC358" i="381"/>
  <c r="AR358" i="381"/>
  <c r="C358" i="381"/>
  <c r="FV357" i="381"/>
  <c r="FU357" i="381"/>
  <c r="FT357" i="381"/>
  <c r="FS357" i="381"/>
  <c r="FR357" i="381"/>
  <c r="FQ357" i="381"/>
  <c r="EC357" i="381"/>
  <c r="EB357" i="381"/>
  <c r="EA357" i="381"/>
  <c r="DZ357" i="381"/>
  <c r="DY357" i="381"/>
  <c r="DV357" i="381"/>
  <c r="DU357" i="381"/>
  <c r="DT357" i="381"/>
  <c r="DS357" i="381"/>
  <c r="DR357" i="381"/>
  <c r="DQ357" i="381"/>
  <c r="DA357" i="381"/>
  <c r="DB357" i="381" s="1"/>
  <c r="CR357" i="381"/>
  <c r="CP357" i="381"/>
  <c r="CO357" i="381"/>
  <c r="CN357" i="381"/>
  <c r="BT357" i="381"/>
  <c r="AU357" i="381"/>
  <c r="AT357" i="381"/>
  <c r="AN357" i="381"/>
  <c r="AM357" i="381"/>
  <c r="AL357" i="381"/>
  <c r="AK357" i="381"/>
  <c r="AJ357" i="381"/>
  <c r="AI357" i="381"/>
  <c r="AH357" i="381"/>
  <c r="AG357" i="381"/>
  <c r="AF357" i="381"/>
  <c r="AE357" i="381"/>
  <c r="AD357" i="381"/>
  <c r="AC357" i="381"/>
  <c r="C357" i="381"/>
  <c r="FV356" i="381"/>
  <c r="FU356" i="381"/>
  <c r="FT356" i="381"/>
  <c r="FS356" i="381"/>
  <c r="FR356" i="381"/>
  <c r="FQ356" i="381"/>
  <c r="EE356" i="381"/>
  <c r="EF356" i="381" s="1"/>
  <c r="EC356" i="381"/>
  <c r="EB356" i="381"/>
  <c r="EA356" i="381"/>
  <c r="DZ356" i="381"/>
  <c r="DY356" i="381"/>
  <c r="DV356" i="381"/>
  <c r="DU356" i="381"/>
  <c r="DT356" i="381"/>
  <c r="DS356" i="381"/>
  <c r="DR356" i="381"/>
  <c r="DQ356" i="381"/>
  <c r="DA356" i="381"/>
  <c r="DB356" i="381" s="1"/>
  <c r="CR356" i="381"/>
  <c r="CP356" i="381"/>
  <c r="CO356" i="381"/>
  <c r="CN356" i="381"/>
  <c r="BT356" i="381"/>
  <c r="AV356" i="381"/>
  <c r="AU356" i="381"/>
  <c r="AT356" i="381"/>
  <c r="AN356" i="381"/>
  <c r="AM356" i="381"/>
  <c r="AL356" i="381"/>
  <c r="AK356" i="381"/>
  <c r="AJ356" i="381"/>
  <c r="AI356" i="381"/>
  <c r="AH356" i="381"/>
  <c r="AG356" i="381"/>
  <c r="AF356" i="381"/>
  <c r="AE356" i="381"/>
  <c r="AD356" i="381"/>
  <c r="AC356" i="381"/>
  <c r="FV355" i="381"/>
  <c r="FU355" i="381"/>
  <c r="FT355" i="381"/>
  <c r="FS355" i="381"/>
  <c r="FR355" i="381"/>
  <c r="FQ355" i="381"/>
  <c r="EC355" i="381"/>
  <c r="EB355" i="381"/>
  <c r="EA355" i="381"/>
  <c r="DZ355" i="381"/>
  <c r="DY355" i="381"/>
  <c r="DV355" i="381"/>
  <c r="DU355" i="381"/>
  <c r="DT355" i="381"/>
  <c r="DS355" i="381"/>
  <c r="DR355" i="381"/>
  <c r="DQ355" i="381"/>
  <c r="DN355" i="381"/>
  <c r="DA355" i="381"/>
  <c r="DB355" i="381" s="1"/>
  <c r="CR355" i="381"/>
  <c r="CP355" i="381"/>
  <c r="CO355" i="381"/>
  <c r="CN355" i="381"/>
  <c r="BT355" i="381"/>
  <c r="AU355" i="381"/>
  <c r="AT355" i="381"/>
  <c r="AN355" i="381"/>
  <c r="AM355" i="381"/>
  <c r="AL355" i="381"/>
  <c r="AK355" i="381"/>
  <c r="AJ355" i="381"/>
  <c r="AI355" i="381"/>
  <c r="AH355" i="381"/>
  <c r="AG355" i="381"/>
  <c r="AF355" i="381"/>
  <c r="AE355" i="381"/>
  <c r="AD355" i="381"/>
  <c r="AC355" i="381"/>
  <c r="G355" i="381"/>
  <c r="E355" i="381"/>
  <c r="C355" i="381"/>
  <c r="FV354" i="381"/>
  <c r="FU354" i="381"/>
  <c r="FT354" i="381"/>
  <c r="FS354" i="381"/>
  <c r="FR354" i="381"/>
  <c r="FQ354" i="381"/>
  <c r="EC354" i="381"/>
  <c r="ED354" i="381" s="1"/>
  <c r="EB354" i="381"/>
  <c r="EA354" i="381"/>
  <c r="DZ354" i="381"/>
  <c r="DY354" i="381"/>
  <c r="DV354" i="381"/>
  <c r="DU354" i="381"/>
  <c r="DT354" i="381"/>
  <c r="DS354" i="381"/>
  <c r="DR354" i="381"/>
  <c r="DQ354" i="381"/>
  <c r="DN354" i="381"/>
  <c r="DA354" i="381"/>
  <c r="DB354" i="381" s="1"/>
  <c r="CR354" i="381"/>
  <c r="CP354" i="381"/>
  <c r="CO354" i="381"/>
  <c r="CN354" i="381"/>
  <c r="BT354" i="381"/>
  <c r="AU354" i="381"/>
  <c r="AT354" i="381"/>
  <c r="AN354" i="381"/>
  <c r="AM354" i="381"/>
  <c r="AL354" i="381"/>
  <c r="AK354" i="381"/>
  <c r="AJ354" i="381"/>
  <c r="AI354" i="381"/>
  <c r="AH354" i="381"/>
  <c r="AG354" i="381"/>
  <c r="AF354" i="381"/>
  <c r="AE354" i="381"/>
  <c r="AD354" i="381"/>
  <c r="AC354" i="381"/>
  <c r="G354" i="381"/>
  <c r="E354" i="381"/>
  <c r="C354" i="381"/>
  <c r="FV353" i="381"/>
  <c r="FU353" i="381"/>
  <c r="FT353" i="381"/>
  <c r="FS353" i="381"/>
  <c r="FR353" i="381"/>
  <c r="FQ353" i="381"/>
  <c r="EC353" i="381"/>
  <c r="EB353" i="381"/>
  <c r="EA353" i="381"/>
  <c r="DZ353" i="381"/>
  <c r="DY353" i="381"/>
  <c r="DV353" i="381"/>
  <c r="DU353" i="381"/>
  <c r="DT353" i="381"/>
  <c r="DS353" i="381"/>
  <c r="DR353" i="381"/>
  <c r="DQ353" i="381"/>
  <c r="DN353" i="381"/>
  <c r="DA353" i="381"/>
  <c r="DB353" i="381" s="1"/>
  <c r="CR353" i="381"/>
  <c r="CP353" i="381"/>
  <c r="CO353" i="381"/>
  <c r="CN353" i="381"/>
  <c r="BT353" i="381"/>
  <c r="AU353" i="381"/>
  <c r="AT353" i="381"/>
  <c r="AN353" i="381"/>
  <c r="AM353" i="381"/>
  <c r="AL353" i="381"/>
  <c r="AK353" i="381"/>
  <c r="AJ353" i="381"/>
  <c r="AI353" i="381"/>
  <c r="AH353" i="381"/>
  <c r="AG353" i="381"/>
  <c r="AF353" i="381"/>
  <c r="AE353" i="381"/>
  <c r="AD353" i="381"/>
  <c r="AC353" i="381"/>
  <c r="G353" i="381"/>
  <c r="E353" i="381"/>
  <c r="C353" i="381"/>
  <c r="CR352" i="381"/>
  <c r="FV352" i="381"/>
  <c r="FU352" i="381"/>
  <c r="FT352" i="381"/>
  <c r="FS352" i="381"/>
  <c r="FR352" i="381"/>
  <c r="FQ352" i="381"/>
  <c r="EC352" i="381"/>
  <c r="ED352" i="381" s="1"/>
  <c r="EB352" i="381"/>
  <c r="EA352" i="381"/>
  <c r="DZ352" i="381"/>
  <c r="DY352" i="381"/>
  <c r="DV352" i="381"/>
  <c r="DU352" i="381"/>
  <c r="DT352" i="381"/>
  <c r="DS352" i="381"/>
  <c r="DR352" i="381"/>
  <c r="DQ352" i="381"/>
  <c r="DN352" i="381"/>
  <c r="DA352" i="381"/>
  <c r="DB352" i="381" s="1"/>
  <c r="CP352" i="381"/>
  <c r="CO352" i="381"/>
  <c r="CN352" i="381"/>
  <c r="BT352" i="381"/>
  <c r="AU352" i="381"/>
  <c r="AT352" i="381"/>
  <c r="AN352" i="381"/>
  <c r="AM352" i="381"/>
  <c r="AL352" i="381"/>
  <c r="AK352" i="381"/>
  <c r="AJ352" i="381"/>
  <c r="AI352" i="381"/>
  <c r="AH352" i="381"/>
  <c r="AG352" i="381"/>
  <c r="AF352" i="381"/>
  <c r="AE352" i="381"/>
  <c r="AD352" i="381"/>
  <c r="AC352" i="381"/>
  <c r="G352" i="381"/>
  <c r="AR352" i="381" s="1"/>
  <c r="E352" i="381"/>
  <c r="C352" i="381"/>
  <c r="FV351" i="381"/>
  <c r="FU351" i="381"/>
  <c r="FT351" i="381"/>
  <c r="FS351" i="381"/>
  <c r="FR351" i="381"/>
  <c r="FQ351" i="381"/>
  <c r="EC351" i="381"/>
  <c r="ED351" i="381" s="1"/>
  <c r="EB351" i="381"/>
  <c r="EA351" i="381"/>
  <c r="DZ351" i="381"/>
  <c r="DY351" i="381"/>
  <c r="DV351" i="381"/>
  <c r="DU351" i="381"/>
  <c r="DT351" i="381"/>
  <c r="DS351" i="381"/>
  <c r="DR351" i="381"/>
  <c r="DQ351" i="381"/>
  <c r="DN351" i="381"/>
  <c r="DA351" i="381"/>
  <c r="DB351" i="381" s="1"/>
  <c r="CR351" i="381"/>
  <c r="CP351" i="381"/>
  <c r="CO351" i="381"/>
  <c r="CN351" i="381"/>
  <c r="BT351" i="381"/>
  <c r="AU351" i="381"/>
  <c r="AT351" i="381"/>
  <c r="AN351" i="381"/>
  <c r="AM351" i="381"/>
  <c r="AL351" i="381"/>
  <c r="AK351" i="381"/>
  <c r="AJ351" i="381"/>
  <c r="AI351" i="381"/>
  <c r="AH351" i="381"/>
  <c r="AG351" i="381"/>
  <c r="AF351" i="381"/>
  <c r="AE351" i="381"/>
  <c r="AD351" i="381"/>
  <c r="AC351" i="381"/>
  <c r="G351" i="381"/>
  <c r="AR351" i="381" s="1"/>
  <c r="E351" i="381"/>
  <c r="C351" i="381"/>
  <c r="FV350" i="381"/>
  <c r="FU350" i="381"/>
  <c r="FT350" i="381"/>
  <c r="FS350" i="381"/>
  <c r="FR350" i="381"/>
  <c r="FQ350" i="381"/>
  <c r="EC350" i="381"/>
  <c r="EB350" i="381"/>
  <c r="EA350" i="381"/>
  <c r="DZ350" i="381"/>
  <c r="DY350" i="381"/>
  <c r="DV350" i="381"/>
  <c r="DU350" i="381"/>
  <c r="DT350" i="381"/>
  <c r="DS350" i="381"/>
  <c r="DR350" i="381"/>
  <c r="DQ350" i="381"/>
  <c r="DN350" i="381"/>
  <c r="DA350" i="381"/>
  <c r="DB350" i="381" s="1"/>
  <c r="CR350" i="381"/>
  <c r="CP350" i="381"/>
  <c r="CO350" i="381"/>
  <c r="CN350" i="381"/>
  <c r="BT350" i="381"/>
  <c r="AU350" i="381"/>
  <c r="AT350" i="381"/>
  <c r="AN350" i="381"/>
  <c r="AM350" i="381"/>
  <c r="AL350" i="381"/>
  <c r="AK350" i="381"/>
  <c r="AJ350" i="381"/>
  <c r="AI350" i="381"/>
  <c r="AH350" i="381"/>
  <c r="AG350" i="381"/>
  <c r="AF350" i="381"/>
  <c r="AE350" i="381"/>
  <c r="AD350" i="381"/>
  <c r="AC350" i="381"/>
  <c r="G350" i="381"/>
  <c r="AR350" i="381" s="1"/>
  <c r="E350" i="381"/>
  <c r="C350" i="381"/>
  <c r="G349" i="381"/>
  <c r="AR349" i="381" s="1"/>
  <c r="AV349" i="381" s="1"/>
  <c r="FV349" i="381"/>
  <c r="FU349" i="381"/>
  <c r="FT349" i="381"/>
  <c r="FS349" i="381"/>
  <c r="FR349" i="381"/>
  <c r="FQ349" i="381"/>
  <c r="EC349" i="381"/>
  <c r="EB349" i="381"/>
  <c r="EA349" i="381"/>
  <c r="DZ349" i="381"/>
  <c r="DY349" i="381"/>
  <c r="DV349" i="381"/>
  <c r="DU349" i="381"/>
  <c r="DT349" i="381"/>
  <c r="DS349" i="381"/>
  <c r="DR349" i="381"/>
  <c r="DQ349" i="381"/>
  <c r="DN349" i="381"/>
  <c r="DA349" i="381"/>
  <c r="DB349" i="381" s="1"/>
  <c r="CR349" i="381"/>
  <c r="CP349" i="381"/>
  <c r="CO349" i="381"/>
  <c r="CN349" i="381"/>
  <c r="BT349" i="381"/>
  <c r="AU349" i="381"/>
  <c r="AT349" i="381"/>
  <c r="AN349" i="381"/>
  <c r="AM349" i="381"/>
  <c r="AL349" i="381"/>
  <c r="AK349" i="381"/>
  <c r="AJ349" i="381"/>
  <c r="AI349" i="381"/>
  <c r="AH349" i="381"/>
  <c r="AG349" i="381"/>
  <c r="AF349" i="381"/>
  <c r="AE349" i="381"/>
  <c r="AD349" i="381"/>
  <c r="AC349" i="381"/>
  <c r="E349" i="381"/>
  <c r="C349" i="381"/>
  <c r="FV348" i="381"/>
  <c r="FU348" i="381"/>
  <c r="FT348" i="381"/>
  <c r="FS348" i="381"/>
  <c r="FR348" i="381"/>
  <c r="FQ348" i="381"/>
  <c r="FK348" i="381"/>
  <c r="EC348" i="381"/>
  <c r="EB348" i="381"/>
  <c r="EA348" i="381"/>
  <c r="DZ348" i="381"/>
  <c r="DY348" i="381"/>
  <c r="DV348" i="381"/>
  <c r="DU348" i="381"/>
  <c r="DT348" i="381"/>
  <c r="DS348" i="381"/>
  <c r="DR348" i="381"/>
  <c r="DQ348" i="381"/>
  <c r="DN348" i="381"/>
  <c r="DA348" i="381"/>
  <c r="DB348" i="381" s="1"/>
  <c r="CR348" i="381"/>
  <c r="CP348" i="381"/>
  <c r="CO348" i="381"/>
  <c r="CN348" i="381"/>
  <c r="BT348" i="381"/>
  <c r="AU348" i="381"/>
  <c r="AT348" i="381"/>
  <c r="AN348" i="381"/>
  <c r="AM348" i="381"/>
  <c r="AL348" i="381"/>
  <c r="AK348" i="381"/>
  <c r="AJ348" i="381"/>
  <c r="AI348" i="381"/>
  <c r="AH348" i="381"/>
  <c r="AG348" i="381"/>
  <c r="AF348" i="381"/>
  <c r="AE348" i="381"/>
  <c r="AD348" i="381"/>
  <c r="AC348" i="381"/>
  <c r="AR348" i="381"/>
  <c r="E348" i="381"/>
  <c r="C348" i="381"/>
  <c r="FV347" i="381"/>
  <c r="FU347" i="381"/>
  <c r="FT347" i="381"/>
  <c r="FS347" i="381"/>
  <c r="FR347" i="381"/>
  <c r="FQ347" i="381"/>
  <c r="EC347" i="381"/>
  <c r="EB347" i="381"/>
  <c r="EA347" i="381"/>
  <c r="DZ347" i="381"/>
  <c r="DY347" i="381"/>
  <c r="DV347" i="381"/>
  <c r="DU347" i="381"/>
  <c r="DT347" i="381"/>
  <c r="DS347" i="381"/>
  <c r="DR347" i="381"/>
  <c r="DQ347" i="381"/>
  <c r="DA347" i="381"/>
  <c r="DB347" i="381" s="1"/>
  <c r="CR347" i="381"/>
  <c r="CP347" i="381"/>
  <c r="CO347" i="381"/>
  <c r="CN347" i="381"/>
  <c r="BT347" i="381"/>
  <c r="AU347" i="381"/>
  <c r="AT347" i="381"/>
  <c r="AR347" i="381"/>
  <c r="EE347" i="381" s="1"/>
  <c r="EF347" i="381" s="1"/>
  <c r="AN347" i="381"/>
  <c r="AM347" i="381"/>
  <c r="AL347" i="381"/>
  <c r="AK347" i="381"/>
  <c r="AJ347" i="381"/>
  <c r="AI347" i="381"/>
  <c r="AH347" i="381"/>
  <c r="AG347" i="381"/>
  <c r="AF347" i="381"/>
  <c r="AE347" i="381"/>
  <c r="AD347" i="381"/>
  <c r="AC347" i="381"/>
  <c r="FK344" i="381"/>
  <c r="FK345" i="381"/>
  <c r="FK346" i="381"/>
  <c r="FK343" i="381"/>
  <c r="G346" i="381"/>
  <c r="AR346" i="381" s="1"/>
  <c r="AV346" i="381" s="1"/>
  <c r="FV346" i="381"/>
  <c r="FU346" i="381"/>
  <c r="FT346" i="381"/>
  <c r="FS346" i="381"/>
  <c r="FR346" i="381"/>
  <c r="FQ346" i="381"/>
  <c r="EC346" i="381"/>
  <c r="EB346" i="381"/>
  <c r="EA346" i="381"/>
  <c r="DZ346" i="381"/>
  <c r="DY346" i="381"/>
  <c r="DV346" i="381"/>
  <c r="DU346" i="381"/>
  <c r="DT346" i="381"/>
  <c r="DS346" i="381"/>
  <c r="DR346" i="381"/>
  <c r="DQ346" i="381"/>
  <c r="DN346" i="381"/>
  <c r="DA346" i="381"/>
  <c r="DB346" i="381" s="1"/>
  <c r="CR346" i="381"/>
  <c r="CP346" i="381"/>
  <c r="CO346" i="381"/>
  <c r="CN346" i="381"/>
  <c r="BT346" i="381"/>
  <c r="AU346" i="381"/>
  <c r="AT346" i="381"/>
  <c r="AN346" i="381"/>
  <c r="AM346" i="381"/>
  <c r="AL346" i="381"/>
  <c r="AK346" i="381"/>
  <c r="AJ346" i="381"/>
  <c r="AI346" i="381"/>
  <c r="AH346" i="381"/>
  <c r="AG346" i="381"/>
  <c r="AF346" i="381"/>
  <c r="AE346" i="381"/>
  <c r="AD346" i="381"/>
  <c r="AC346" i="381"/>
  <c r="E346" i="381"/>
  <c r="C346" i="381"/>
  <c r="FV345" i="381"/>
  <c r="FU345" i="381"/>
  <c r="FT345" i="381"/>
  <c r="FS345" i="381"/>
  <c r="FR345" i="381"/>
  <c r="FQ345" i="381"/>
  <c r="EC345" i="381"/>
  <c r="ED345" i="381" s="1"/>
  <c r="EB345" i="381"/>
  <c r="EA345" i="381"/>
  <c r="DZ345" i="381"/>
  <c r="DY345" i="381"/>
  <c r="DV345" i="381"/>
  <c r="DU345" i="381"/>
  <c r="DT345" i="381"/>
  <c r="DS345" i="381"/>
  <c r="DR345" i="381"/>
  <c r="DQ345" i="381"/>
  <c r="DN345" i="381"/>
  <c r="DA345" i="381"/>
  <c r="DB345" i="381" s="1"/>
  <c r="CR345" i="381"/>
  <c r="CP345" i="381"/>
  <c r="CO345" i="381"/>
  <c r="CN345" i="381"/>
  <c r="BT345" i="381"/>
  <c r="AU345" i="381"/>
  <c r="AT345" i="381"/>
  <c r="AN345" i="381"/>
  <c r="AM345" i="381"/>
  <c r="AL345" i="381"/>
  <c r="AK345" i="381"/>
  <c r="AJ345" i="381"/>
  <c r="AI345" i="381"/>
  <c r="AH345" i="381"/>
  <c r="AG345" i="381"/>
  <c r="AF345" i="381"/>
  <c r="AE345" i="381"/>
  <c r="AD345" i="381"/>
  <c r="AC345" i="381"/>
  <c r="AR345" i="381"/>
  <c r="E345" i="381"/>
  <c r="C345" i="381"/>
  <c r="FV344" i="381"/>
  <c r="FU344" i="381"/>
  <c r="FT344" i="381"/>
  <c r="FS344" i="381"/>
  <c r="FR344" i="381"/>
  <c r="FQ344" i="381"/>
  <c r="EC344" i="381"/>
  <c r="ED344" i="381" s="1"/>
  <c r="EB344" i="381"/>
  <c r="EA344" i="381"/>
  <c r="DZ344" i="381"/>
  <c r="DY344" i="381"/>
  <c r="DV344" i="381"/>
  <c r="DU344" i="381"/>
  <c r="DT344" i="381"/>
  <c r="DS344" i="381"/>
  <c r="DR344" i="381"/>
  <c r="DQ344" i="381"/>
  <c r="DA344" i="381"/>
  <c r="DB344" i="381" s="1"/>
  <c r="CR344" i="381"/>
  <c r="CP344" i="381"/>
  <c r="CO344" i="381"/>
  <c r="CN344" i="381"/>
  <c r="BT344" i="381"/>
  <c r="AU344" i="381"/>
  <c r="AT344" i="381"/>
  <c r="AN344" i="381"/>
  <c r="AM344" i="381"/>
  <c r="AL344" i="381"/>
  <c r="AK344" i="381"/>
  <c r="AJ344" i="381"/>
  <c r="AI344" i="381"/>
  <c r="AH344" i="381"/>
  <c r="AG344" i="381"/>
  <c r="AF344" i="381"/>
  <c r="AE344" i="381"/>
  <c r="AD344" i="381"/>
  <c r="AC344" i="381"/>
  <c r="AR344" i="381"/>
  <c r="FV343" i="381"/>
  <c r="FU343" i="381"/>
  <c r="FT343" i="381"/>
  <c r="FS343" i="381"/>
  <c r="FR343" i="381"/>
  <c r="FQ343" i="381"/>
  <c r="EC343" i="381"/>
  <c r="EB343" i="381"/>
  <c r="EA343" i="381"/>
  <c r="DZ343" i="381"/>
  <c r="DY343" i="381"/>
  <c r="DV343" i="381"/>
  <c r="DU343" i="381"/>
  <c r="DT343" i="381"/>
  <c r="DS343" i="381"/>
  <c r="DR343" i="381"/>
  <c r="DQ343" i="381"/>
  <c r="DN343" i="381"/>
  <c r="DA343" i="381"/>
  <c r="DB343" i="381" s="1"/>
  <c r="CR343" i="381"/>
  <c r="CP343" i="381"/>
  <c r="CO343" i="381"/>
  <c r="CN343" i="381"/>
  <c r="BT343" i="381"/>
  <c r="AU343" i="381"/>
  <c r="AT343" i="381"/>
  <c r="AN343" i="381"/>
  <c r="AM343" i="381"/>
  <c r="AL343" i="381"/>
  <c r="AK343" i="381"/>
  <c r="AJ343" i="381"/>
  <c r="AI343" i="381"/>
  <c r="AH343" i="381"/>
  <c r="AG343" i="381"/>
  <c r="AF343" i="381"/>
  <c r="AE343" i="381"/>
  <c r="AD343" i="381"/>
  <c r="AC343" i="381"/>
  <c r="G343" i="381"/>
  <c r="AR343" i="381" s="1"/>
  <c r="E343" i="381"/>
  <c r="C343" i="381"/>
  <c r="CR342" i="381"/>
  <c r="AR340" i="381"/>
  <c r="I340" i="381"/>
  <c r="I323" i="381" s="1"/>
  <c r="K10" i="372" s="1"/>
  <c r="FV342" i="381"/>
  <c r="FU342" i="381"/>
  <c r="FT342" i="381"/>
  <c r="FS342" i="381"/>
  <c r="FR342" i="381"/>
  <c r="FQ342" i="381"/>
  <c r="EC342" i="381"/>
  <c r="EB342" i="381"/>
  <c r="EA342" i="381"/>
  <c r="DZ342" i="381"/>
  <c r="DY342" i="381"/>
  <c r="DV342" i="381"/>
  <c r="DU342" i="381"/>
  <c r="DT342" i="381"/>
  <c r="DS342" i="381"/>
  <c r="DR342" i="381"/>
  <c r="DQ342" i="381"/>
  <c r="DN342" i="381"/>
  <c r="DA342" i="381"/>
  <c r="DB342" i="381" s="1"/>
  <c r="CP342" i="381"/>
  <c r="CO342" i="381"/>
  <c r="CN342" i="381"/>
  <c r="BT342" i="381"/>
  <c r="AU342" i="381"/>
  <c r="AT342" i="381"/>
  <c r="AN342" i="381"/>
  <c r="AM342" i="381"/>
  <c r="AL342" i="381"/>
  <c r="AK342" i="381"/>
  <c r="AJ342" i="381"/>
  <c r="AI342" i="381"/>
  <c r="AH342" i="381"/>
  <c r="AG342" i="381"/>
  <c r="AF342" i="381"/>
  <c r="AE342" i="381"/>
  <c r="AD342" i="381"/>
  <c r="AC342" i="381"/>
  <c r="G342" i="381"/>
  <c r="AR342" i="381" s="1"/>
  <c r="AV342" i="381" s="1"/>
  <c r="E342" i="381"/>
  <c r="C342" i="381"/>
  <c r="FV341" i="381"/>
  <c r="FU341" i="381"/>
  <c r="FT341" i="381"/>
  <c r="FS341" i="381"/>
  <c r="FR341" i="381"/>
  <c r="FQ341" i="381"/>
  <c r="EC341" i="381"/>
  <c r="ED341" i="381" s="1"/>
  <c r="EB341" i="381"/>
  <c r="EA341" i="381"/>
  <c r="DZ341" i="381"/>
  <c r="DY341" i="381"/>
  <c r="DV341" i="381"/>
  <c r="DU341" i="381"/>
  <c r="DT341" i="381"/>
  <c r="DS341" i="381"/>
  <c r="DR341" i="381"/>
  <c r="DQ341" i="381"/>
  <c r="DN341" i="381"/>
  <c r="DA341" i="381"/>
  <c r="DB341" i="381" s="1"/>
  <c r="CR341" i="381"/>
  <c r="CP341" i="381"/>
  <c r="CO341" i="381"/>
  <c r="CN341" i="381"/>
  <c r="BT341" i="381"/>
  <c r="AU341" i="381"/>
  <c r="AT341" i="381"/>
  <c r="AN341" i="381"/>
  <c r="AM341" i="381"/>
  <c r="AL341" i="381"/>
  <c r="AK341" i="381"/>
  <c r="AJ341" i="381"/>
  <c r="AI341" i="381"/>
  <c r="AH341" i="381"/>
  <c r="AG341" i="381"/>
  <c r="AF341" i="381"/>
  <c r="AE341" i="381"/>
  <c r="AD341" i="381"/>
  <c r="AC341" i="381"/>
  <c r="G341" i="381"/>
  <c r="AR341" i="381" s="1"/>
  <c r="AV341" i="381" s="1"/>
  <c r="C341" i="381"/>
  <c r="FV340" i="381"/>
  <c r="FU340" i="381"/>
  <c r="FT340" i="381"/>
  <c r="FS340" i="381"/>
  <c r="FR340" i="381"/>
  <c r="FQ340" i="381"/>
  <c r="EC340" i="381"/>
  <c r="EB340" i="381"/>
  <c r="EA340" i="381"/>
  <c r="DZ340" i="381"/>
  <c r="DY340" i="381"/>
  <c r="DV340" i="381"/>
  <c r="DU340" i="381"/>
  <c r="DT340" i="381"/>
  <c r="DS340" i="381"/>
  <c r="DR340" i="381"/>
  <c r="DQ340" i="381"/>
  <c r="DA340" i="381"/>
  <c r="DB340" i="381" s="1"/>
  <c r="CR340" i="381"/>
  <c r="CP340" i="381"/>
  <c r="CO340" i="381"/>
  <c r="CN340" i="381"/>
  <c r="BT340" i="381"/>
  <c r="AU340" i="381"/>
  <c r="AT340" i="381"/>
  <c r="AN340" i="381"/>
  <c r="AM340" i="381"/>
  <c r="AL340" i="381"/>
  <c r="AK340" i="381"/>
  <c r="AJ340" i="381"/>
  <c r="AI340" i="381"/>
  <c r="AH340" i="381"/>
  <c r="AG340" i="381"/>
  <c r="AF340" i="381"/>
  <c r="AE340" i="381"/>
  <c r="AD340" i="381"/>
  <c r="AC340" i="381"/>
  <c r="E340" i="381"/>
  <c r="FV339" i="381"/>
  <c r="FU339" i="381"/>
  <c r="FT339" i="381"/>
  <c r="FS339" i="381"/>
  <c r="FR339" i="381"/>
  <c r="FQ339" i="381"/>
  <c r="EE339" i="381"/>
  <c r="EF339" i="381" s="1"/>
  <c r="EC339" i="381"/>
  <c r="EB339" i="381"/>
  <c r="EA339" i="381"/>
  <c r="DZ339" i="381"/>
  <c r="DY339" i="381"/>
  <c r="DV339" i="381"/>
  <c r="DU339" i="381"/>
  <c r="DT339" i="381"/>
  <c r="DS339" i="381"/>
  <c r="DR339" i="381"/>
  <c r="DQ339" i="381"/>
  <c r="DA339" i="381"/>
  <c r="DB339" i="381" s="1"/>
  <c r="CR339" i="381"/>
  <c r="CP339" i="381"/>
  <c r="CO339" i="381"/>
  <c r="CN339" i="381"/>
  <c r="BT339" i="381"/>
  <c r="AV339" i="381"/>
  <c r="AU339" i="381"/>
  <c r="AT339" i="381"/>
  <c r="AN339" i="381"/>
  <c r="AM339" i="381"/>
  <c r="AL339" i="381"/>
  <c r="AK339" i="381"/>
  <c r="AJ339" i="381"/>
  <c r="AI339" i="381"/>
  <c r="AH339" i="381"/>
  <c r="AG339" i="381"/>
  <c r="AF339" i="381"/>
  <c r="AE339" i="381"/>
  <c r="AD339" i="381"/>
  <c r="AC339" i="381"/>
  <c r="CR338" i="381"/>
  <c r="FV338" i="381"/>
  <c r="FU338" i="381"/>
  <c r="FT338" i="381"/>
  <c r="FS338" i="381"/>
  <c r="FR338" i="381"/>
  <c r="FQ338" i="381"/>
  <c r="EC338" i="381"/>
  <c r="EB338" i="381"/>
  <c r="EA338" i="381"/>
  <c r="DZ338" i="381"/>
  <c r="DY338" i="381"/>
  <c r="DV338" i="381"/>
  <c r="DU338" i="381"/>
  <c r="DT338" i="381"/>
  <c r="DS338" i="381"/>
  <c r="DR338" i="381"/>
  <c r="DQ338" i="381"/>
  <c r="EE338" i="381"/>
  <c r="EF338" i="381" s="1"/>
  <c r="DA338" i="381"/>
  <c r="DB338" i="381" s="1"/>
  <c r="CP338" i="381"/>
  <c r="CO338" i="381"/>
  <c r="CN338" i="381"/>
  <c r="BT338" i="381"/>
  <c r="AV338" i="381"/>
  <c r="AU338" i="381"/>
  <c r="AT338" i="381"/>
  <c r="AN338" i="381"/>
  <c r="AM338" i="381"/>
  <c r="AL338" i="381"/>
  <c r="AK338" i="381"/>
  <c r="AJ338" i="381"/>
  <c r="AI338" i="381"/>
  <c r="AH338" i="381"/>
  <c r="AG338" i="381"/>
  <c r="AF338" i="381"/>
  <c r="AE338" i="381"/>
  <c r="AD338" i="381"/>
  <c r="AC338" i="381"/>
  <c r="G338" i="381"/>
  <c r="E338" i="381"/>
  <c r="FV337" i="381"/>
  <c r="FU337" i="381"/>
  <c r="FT337" i="381"/>
  <c r="FS337" i="381"/>
  <c r="FR337" i="381"/>
  <c r="FQ337" i="381"/>
  <c r="EC337" i="381"/>
  <c r="EB337" i="381"/>
  <c r="EA337" i="381"/>
  <c r="DZ337" i="381"/>
  <c r="DY337" i="381"/>
  <c r="DV337" i="381"/>
  <c r="DU337" i="381"/>
  <c r="DT337" i="381"/>
  <c r="DS337" i="381"/>
  <c r="DR337" i="381"/>
  <c r="DQ337" i="381"/>
  <c r="DN337" i="381"/>
  <c r="EE337" i="381" s="1"/>
  <c r="EF337" i="381" s="1"/>
  <c r="DA337" i="381"/>
  <c r="DB337" i="381" s="1"/>
  <c r="CR337" i="381"/>
  <c r="CP337" i="381"/>
  <c r="CO337" i="381"/>
  <c r="CN337" i="381"/>
  <c r="BT337" i="381"/>
  <c r="AV337" i="381"/>
  <c r="AU337" i="381"/>
  <c r="AT337" i="381"/>
  <c r="AN337" i="381"/>
  <c r="AM337" i="381"/>
  <c r="AL337" i="381"/>
  <c r="AK337" i="381"/>
  <c r="AJ337" i="381"/>
  <c r="AI337" i="381"/>
  <c r="AH337" i="381"/>
  <c r="AG337" i="381"/>
  <c r="AF337" i="381"/>
  <c r="AE337" i="381"/>
  <c r="AD337" i="381"/>
  <c r="AC337" i="381"/>
  <c r="G337" i="381"/>
  <c r="E337" i="381"/>
  <c r="C337" i="381"/>
  <c r="CR336" i="381"/>
  <c r="FV336" i="381"/>
  <c r="FU336" i="381"/>
  <c r="FT336" i="381"/>
  <c r="FS336" i="381"/>
  <c r="FR336" i="381"/>
  <c r="FQ336" i="381"/>
  <c r="EC336" i="381"/>
  <c r="EB336" i="381"/>
  <c r="EA336" i="381"/>
  <c r="DZ336" i="381"/>
  <c r="DY336" i="381"/>
  <c r="DV336" i="381"/>
  <c r="DU336" i="381"/>
  <c r="DT336" i="381"/>
  <c r="DS336" i="381"/>
  <c r="DR336" i="381"/>
  <c r="DQ336" i="381"/>
  <c r="DN336" i="381"/>
  <c r="EE336" i="381" s="1"/>
  <c r="EF336" i="381" s="1"/>
  <c r="DA336" i="381"/>
  <c r="DB336" i="381" s="1"/>
  <c r="CP336" i="381"/>
  <c r="CO336" i="381"/>
  <c r="CN336" i="381"/>
  <c r="BT336" i="381"/>
  <c r="AV336" i="381"/>
  <c r="AU336" i="381"/>
  <c r="AT336" i="381"/>
  <c r="AN336" i="381"/>
  <c r="AM336" i="381"/>
  <c r="AL336" i="381"/>
  <c r="AK336" i="381"/>
  <c r="AJ336" i="381"/>
  <c r="AI336" i="381"/>
  <c r="AH336" i="381"/>
  <c r="AG336" i="381"/>
  <c r="AF336" i="381"/>
  <c r="AE336" i="381"/>
  <c r="AD336" i="381"/>
  <c r="AC336" i="381"/>
  <c r="G336" i="381"/>
  <c r="E336" i="381"/>
  <c r="C336" i="381"/>
  <c r="FV335" i="381"/>
  <c r="FU335" i="381"/>
  <c r="FT335" i="381"/>
  <c r="FS335" i="381"/>
  <c r="FR335" i="381"/>
  <c r="FQ335" i="381"/>
  <c r="EC335" i="381"/>
  <c r="EB335" i="381"/>
  <c r="EA335" i="381"/>
  <c r="DZ335" i="381"/>
  <c r="DY335" i="381"/>
  <c r="DV335" i="381"/>
  <c r="DU335" i="381"/>
  <c r="DT335" i="381"/>
  <c r="DS335" i="381"/>
  <c r="DR335" i="381"/>
  <c r="DQ335" i="381"/>
  <c r="DN335" i="381"/>
  <c r="EE335" i="381" s="1"/>
  <c r="EF335" i="381" s="1"/>
  <c r="DA335" i="381"/>
  <c r="DB335" i="381" s="1"/>
  <c r="CR335" i="381"/>
  <c r="CP335" i="381"/>
  <c r="CO335" i="381"/>
  <c r="CN335" i="381"/>
  <c r="BT335" i="381"/>
  <c r="AV335" i="381"/>
  <c r="AU335" i="381"/>
  <c r="AT335" i="381"/>
  <c r="AN335" i="381"/>
  <c r="AM335" i="381"/>
  <c r="AL335" i="381"/>
  <c r="AK335" i="381"/>
  <c r="AJ335" i="381"/>
  <c r="AI335" i="381"/>
  <c r="AH335" i="381"/>
  <c r="AG335" i="381"/>
  <c r="AF335" i="381"/>
  <c r="AE335" i="381"/>
  <c r="AD335" i="381"/>
  <c r="AC335" i="381"/>
  <c r="G335" i="381"/>
  <c r="E335" i="381"/>
  <c r="C335" i="381"/>
  <c r="G334" i="381"/>
  <c r="FV334" i="381"/>
  <c r="FU334" i="381"/>
  <c r="FT334" i="381"/>
  <c r="FS334" i="381"/>
  <c r="FR334" i="381"/>
  <c r="FQ334" i="381"/>
  <c r="EC334" i="381"/>
  <c r="EB334" i="381"/>
  <c r="EA334" i="381"/>
  <c r="DZ334" i="381"/>
  <c r="DY334" i="381"/>
  <c r="DV334" i="381"/>
  <c r="DU334" i="381"/>
  <c r="DT334" i="381"/>
  <c r="DS334" i="381"/>
  <c r="DR334" i="381"/>
  <c r="DQ334" i="381"/>
  <c r="DN334" i="381"/>
  <c r="EE334" i="381" s="1"/>
  <c r="EF334" i="381" s="1"/>
  <c r="DA334" i="381"/>
  <c r="DB334" i="381" s="1"/>
  <c r="CR334" i="381"/>
  <c r="CP334" i="381"/>
  <c r="CO334" i="381"/>
  <c r="CN334" i="381"/>
  <c r="BT334" i="381"/>
  <c r="AV334" i="381"/>
  <c r="AU334" i="381"/>
  <c r="AT334" i="381"/>
  <c r="AN334" i="381"/>
  <c r="AM334" i="381"/>
  <c r="AL334" i="381"/>
  <c r="AK334" i="381"/>
  <c r="AJ334" i="381"/>
  <c r="AI334" i="381"/>
  <c r="AH334" i="381"/>
  <c r="AG334" i="381"/>
  <c r="AF334" i="381"/>
  <c r="AE334" i="381"/>
  <c r="AD334" i="381"/>
  <c r="AC334" i="381"/>
  <c r="E334" i="381"/>
  <c r="C334" i="381"/>
  <c r="CR329" i="381"/>
  <c r="CR328" i="381"/>
  <c r="CR332" i="381"/>
  <c r="FV333" i="381"/>
  <c r="FU333" i="381"/>
  <c r="FT333" i="381"/>
  <c r="FS333" i="381"/>
  <c r="FR333" i="381"/>
  <c r="FQ333" i="381"/>
  <c r="EC333" i="381"/>
  <c r="ED333" i="381" s="1"/>
  <c r="EB333" i="381"/>
  <c r="EA333" i="381"/>
  <c r="DZ333" i="381"/>
  <c r="DY333" i="381"/>
  <c r="DV333" i="381"/>
  <c r="DU333" i="381"/>
  <c r="DT333" i="381"/>
  <c r="DS333" i="381"/>
  <c r="DR333" i="381"/>
  <c r="DQ333" i="381"/>
  <c r="DN333" i="381"/>
  <c r="EE333" i="381" s="1"/>
  <c r="EF333" i="381" s="1"/>
  <c r="DA333" i="381"/>
  <c r="DB333" i="381" s="1"/>
  <c r="CR333" i="381"/>
  <c r="CP333" i="381"/>
  <c r="CO333" i="381"/>
  <c r="CN333" i="381"/>
  <c r="BT333" i="381"/>
  <c r="AV333" i="381"/>
  <c r="AU333" i="381"/>
  <c r="AT333" i="381"/>
  <c r="AN333" i="381"/>
  <c r="AM333" i="381"/>
  <c r="AL333" i="381"/>
  <c r="AK333" i="381"/>
  <c r="AJ333" i="381"/>
  <c r="AI333" i="381"/>
  <c r="AH333" i="381"/>
  <c r="AG333" i="381"/>
  <c r="AF333" i="381"/>
  <c r="AE333" i="381"/>
  <c r="AD333" i="381"/>
  <c r="AC333" i="381"/>
  <c r="G333" i="381"/>
  <c r="E333" i="381"/>
  <c r="C333" i="381"/>
  <c r="G332" i="381"/>
  <c r="FV332" i="381"/>
  <c r="FU332" i="381"/>
  <c r="FT332" i="381"/>
  <c r="FS332" i="381"/>
  <c r="FR332" i="381"/>
  <c r="FQ332" i="381"/>
  <c r="EC332" i="381"/>
  <c r="EB332" i="381"/>
  <c r="EA332" i="381"/>
  <c r="DZ332" i="381"/>
  <c r="DY332" i="381"/>
  <c r="DV332" i="381"/>
  <c r="DU332" i="381"/>
  <c r="DT332" i="381"/>
  <c r="DS332" i="381"/>
  <c r="DR332" i="381"/>
  <c r="DQ332" i="381"/>
  <c r="DN332" i="381"/>
  <c r="EE332" i="381" s="1"/>
  <c r="EF332" i="381" s="1"/>
  <c r="DA332" i="381"/>
  <c r="DB332" i="381" s="1"/>
  <c r="CP332" i="381"/>
  <c r="CO332" i="381"/>
  <c r="CN332" i="381"/>
  <c r="BT332" i="381"/>
  <c r="AV332" i="381"/>
  <c r="AU332" i="381"/>
  <c r="AT332" i="381"/>
  <c r="AN332" i="381"/>
  <c r="AM332" i="381"/>
  <c r="AL332" i="381"/>
  <c r="AK332" i="381"/>
  <c r="AJ332" i="381"/>
  <c r="AI332" i="381"/>
  <c r="AH332" i="381"/>
  <c r="AG332" i="381"/>
  <c r="AF332" i="381"/>
  <c r="AE332" i="381"/>
  <c r="AD332" i="381"/>
  <c r="AC332" i="381"/>
  <c r="E332" i="381"/>
  <c r="C332" i="381"/>
  <c r="CR331" i="381"/>
  <c r="FV331" i="381"/>
  <c r="FU331" i="381"/>
  <c r="FT331" i="381"/>
  <c r="FS331" i="381"/>
  <c r="FR331" i="381"/>
  <c r="FQ331" i="381"/>
  <c r="EC331" i="381"/>
  <c r="EB331" i="381"/>
  <c r="EA331" i="381"/>
  <c r="DZ331" i="381"/>
  <c r="DY331" i="381"/>
  <c r="DV331" i="381"/>
  <c r="DU331" i="381"/>
  <c r="DT331" i="381"/>
  <c r="DS331" i="381"/>
  <c r="DR331" i="381"/>
  <c r="DQ331" i="381"/>
  <c r="DN331" i="381"/>
  <c r="EE331" i="381" s="1"/>
  <c r="EF331" i="381" s="1"/>
  <c r="DA331" i="381"/>
  <c r="DB331" i="381" s="1"/>
  <c r="CP331" i="381"/>
  <c r="CO331" i="381"/>
  <c r="CN331" i="381"/>
  <c r="BT331" i="381"/>
  <c r="AV331" i="381"/>
  <c r="AU331" i="381"/>
  <c r="AT331" i="381"/>
  <c r="AN331" i="381"/>
  <c r="AM331" i="381"/>
  <c r="AL331" i="381"/>
  <c r="AK331" i="381"/>
  <c r="AJ331" i="381"/>
  <c r="AI331" i="381"/>
  <c r="AH331" i="381"/>
  <c r="AG331" i="381"/>
  <c r="AF331" i="381"/>
  <c r="AE331" i="381"/>
  <c r="AD331" i="381"/>
  <c r="AC331" i="381"/>
  <c r="E331" i="381"/>
  <c r="C331" i="381"/>
  <c r="DN329" i="381"/>
  <c r="DN330" i="381"/>
  <c r="EE330" i="381" s="1"/>
  <c r="EF330" i="381" s="1"/>
  <c r="FV330" i="381"/>
  <c r="FU330" i="381"/>
  <c r="FT330" i="381"/>
  <c r="FS330" i="381"/>
  <c r="FR330" i="381"/>
  <c r="FQ330" i="381"/>
  <c r="EC330" i="381"/>
  <c r="ED330" i="381" s="1"/>
  <c r="EB330" i="381"/>
  <c r="EA330" i="381"/>
  <c r="DZ330" i="381"/>
  <c r="DY330" i="381"/>
  <c r="DV330" i="381"/>
  <c r="DU330" i="381"/>
  <c r="DT330" i="381"/>
  <c r="DS330" i="381"/>
  <c r="DR330" i="381"/>
  <c r="DQ330" i="381"/>
  <c r="DA330" i="381"/>
  <c r="DB330" i="381" s="1"/>
  <c r="CR330" i="381"/>
  <c r="CP330" i="381"/>
  <c r="CO330" i="381"/>
  <c r="CN330" i="381"/>
  <c r="BT330" i="381"/>
  <c r="AV330" i="381"/>
  <c r="AU330" i="381"/>
  <c r="AT330" i="381"/>
  <c r="AN330" i="381"/>
  <c r="AM330" i="381"/>
  <c r="AL330" i="381"/>
  <c r="AK330" i="381"/>
  <c r="AJ330" i="381"/>
  <c r="AI330" i="381"/>
  <c r="AH330" i="381"/>
  <c r="AG330" i="381"/>
  <c r="AF330" i="381"/>
  <c r="AE330" i="381"/>
  <c r="AD330" i="381"/>
  <c r="AC330" i="381"/>
  <c r="E330" i="381"/>
  <c r="C330" i="381"/>
  <c r="DN328" i="381"/>
  <c r="FV327" i="381"/>
  <c r="FU327" i="381"/>
  <c r="FT327" i="381"/>
  <c r="FS327" i="381"/>
  <c r="FR327" i="381"/>
  <c r="FQ327" i="381"/>
  <c r="EC327" i="381"/>
  <c r="EB327" i="381"/>
  <c r="EA327" i="381"/>
  <c r="DZ327" i="381"/>
  <c r="DY327" i="381"/>
  <c r="DV327" i="381"/>
  <c r="DU327" i="381"/>
  <c r="DT327" i="381"/>
  <c r="DS327" i="381"/>
  <c r="DR327" i="381"/>
  <c r="DQ327" i="381"/>
  <c r="DN327" i="381"/>
  <c r="DA327" i="381"/>
  <c r="DB327" i="381" s="1"/>
  <c r="CR327" i="381"/>
  <c r="CP327" i="381"/>
  <c r="CO327" i="381"/>
  <c r="CN327" i="381"/>
  <c r="BT327" i="381"/>
  <c r="AV327" i="381"/>
  <c r="AU327" i="381"/>
  <c r="AT327" i="381"/>
  <c r="AN327" i="381"/>
  <c r="AM327" i="381"/>
  <c r="AL327" i="381"/>
  <c r="AK327" i="381"/>
  <c r="AJ327" i="381"/>
  <c r="AI327" i="381"/>
  <c r="AH327" i="381"/>
  <c r="AG327" i="381"/>
  <c r="AF327" i="381"/>
  <c r="AE327" i="381"/>
  <c r="AD327" i="381"/>
  <c r="AC327" i="381"/>
  <c r="G327" i="381"/>
  <c r="C327" i="381"/>
  <c r="FV326" i="381"/>
  <c r="FU326" i="381"/>
  <c r="FT326" i="381"/>
  <c r="FS326" i="381"/>
  <c r="FR326" i="381"/>
  <c r="FQ326" i="381"/>
  <c r="EE326" i="381"/>
  <c r="EF326" i="381" s="1"/>
  <c r="EC326" i="381"/>
  <c r="EB326" i="381"/>
  <c r="EA326" i="381"/>
  <c r="DZ326" i="381"/>
  <c r="DY326" i="381"/>
  <c r="DV326" i="381"/>
  <c r="DU326" i="381"/>
  <c r="DT326" i="381"/>
  <c r="DS326" i="381"/>
  <c r="DR326" i="381"/>
  <c r="DQ326" i="381"/>
  <c r="DA326" i="381"/>
  <c r="DB326" i="381" s="1"/>
  <c r="CR326" i="381"/>
  <c r="CP326" i="381"/>
  <c r="CO326" i="381"/>
  <c r="CN326" i="381"/>
  <c r="BT326" i="381"/>
  <c r="AV326" i="381"/>
  <c r="AU326" i="381"/>
  <c r="AT326" i="381"/>
  <c r="AN326" i="381"/>
  <c r="AM326" i="381"/>
  <c r="AL326" i="381"/>
  <c r="AK326" i="381"/>
  <c r="AJ326" i="381"/>
  <c r="AI326" i="381"/>
  <c r="AH326" i="381"/>
  <c r="AG326" i="381"/>
  <c r="AF326" i="381"/>
  <c r="AE326" i="381"/>
  <c r="AD326" i="381"/>
  <c r="AC326" i="381"/>
  <c r="E326" i="381"/>
  <c r="FV325" i="381"/>
  <c r="FU325" i="381"/>
  <c r="FT325" i="381"/>
  <c r="FS325" i="381"/>
  <c r="FR325" i="381"/>
  <c r="FQ325" i="381"/>
  <c r="EE325" i="381"/>
  <c r="EF325" i="381" s="1"/>
  <c r="EC325" i="381"/>
  <c r="EB325" i="381"/>
  <c r="EA325" i="381"/>
  <c r="DZ325" i="381"/>
  <c r="DY325" i="381"/>
  <c r="DV325" i="381"/>
  <c r="DU325" i="381"/>
  <c r="DT325" i="381"/>
  <c r="DS325" i="381"/>
  <c r="DR325" i="381"/>
  <c r="DQ325" i="381"/>
  <c r="DA325" i="381"/>
  <c r="DB325" i="381" s="1"/>
  <c r="CR325" i="381"/>
  <c r="CP325" i="381"/>
  <c r="CO325" i="381"/>
  <c r="CN325" i="381"/>
  <c r="BT325" i="381"/>
  <c r="AV325" i="381"/>
  <c r="AU325" i="381"/>
  <c r="AT325" i="381"/>
  <c r="AN325" i="381"/>
  <c r="AM325" i="381"/>
  <c r="AL325" i="381"/>
  <c r="AK325" i="381"/>
  <c r="AJ325" i="381"/>
  <c r="AI325" i="381"/>
  <c r="AH325" i="381"/>
  <c r="AG325" i="381"/>
  <c r="AF325" i="381"/>
  <c r="AE325" i="381"/>
  <c r="AD325" i="381"/>
  <c r="AC325" i="381"/>
  <c r="DM321" i="381"/>
  <c r="DM264" i="381" s="1"/>
  <c r="FV321" i="381"/>
  <c r="FU321" i="381"/>
  <c r="FT321" i="381"/>
  <c r="FS321" i="381"/>
  <c r="FR321" i="381"/>
  <c r="FQ321" i="381"/>
  <c r="EC321" i="381"/>
  <c r="EB321" i="381"/>
  <c r="EA321" i="381"/>
  <c r="DZ321" i="381"/>
  <c r="DY321" i="381"/>
  <c r="DV321" i="381"/>
  <c r="DU321" i="381"/>
  <c r="DT321" i="381"/>
  <c r="DS321" i="381"/>
  <c r="DR321" i="381"/>
  <c r="DQ321" i="381"/>
  <c r="DA321" i="381"/>
  <c r="DB321" i="381" s="1"/>
  <c r="CR321" i="381"/>
  <c r="CP321" i="381"/>
  <c r="CO321" i="381"/>
  <c r="CN321" i="381"/>
  <c r="BT321" i="381"/>
  <c r="AV321" i="381"/>
  <c r="AU321" i="381"/>
  <c r="AT321" i="381"/>
  <c r="AN321" i="381"/>
  <c r="AM321" i="381"/>
  <c r="AL321" i="381"/>
  <c r="AK321" i="381"/>
  <c r="AJ321" i="381"/>
  <c r="AI321" i="381"/>
  <c r="AH321" i="381"/>
  <c r="AG321" i="381"/>
  <c r="AF321" i="381"/>
  <c r="AE321" i="381"/>
  <c r="AD321" i="381"/>
  <c r="AC321" i="381"/>
  <c r="G321" i="381"/>
  <c r="E321" i="381"/>
  <c r="FV320" i="381"/>
  <c r="FU320" i="381"/>
  <c r="FT320" i="381"/>
  <c r="FS320" i="381"/>
  <c r="FR320" i="381"/>
  <c r="FQ320" i="381"/>
  <c r="EE320" i="381"/>
  <c r="EF320" i="381" s="1"/>
  <c r="EC320" i="381"/>
  <c r="ED320" i="381" s="1"/>
  <c r="EB320" i="381"/>
  <c r="EA320" i="381"/>
  <c r="DZ320" i="381"/>
  <c r="DY320" i="381"/>
  <c r="DV320" i="381"/>
  <c r="DU320" i="381"/>
  <c r="DT320" i="381"/>
  <c r="DS320" i="381"/>
  <c r="DR320" i="381"/>
  <c r="DQ320" i="381"/>
  <c r="DA320" i="381"/>
  <c r="DB320" i="381" s="1"/>
  <c r="CR320" i="381"/>
  <c r="CP320" i="381"/>
  <c r="CO320" i="381"/>
  <c r="CN320" i="381"/>
  <c r="BT320" i="381"/>
  <c r="AV320" i="381"/>
  <c r="AU320" i="381"/>
  <c r="AT320" i="381"/>
  <c r="AN320" i="381"/>
  <c r="AM320" i="381"/>
  <c r="AL320" i="381"/>
  <c r="AK320" i="381"/>
  <c r="AJ320" i="381"/>
  <c r="AI320" i="381"/>
  <c r="AH320" i="381"/>
  <c r="AG320" i="381"/>
  <c r="AF320" i="381"/>
  <c r="AE320" i="381"/>
  <c r="AD320" i="381"/>
  <c r="AC320" i="381"/>
  <c r="C320" i="381"/>
  <c r="FV319" i="381"/>
  <c r="FU319" i="381"/>
  <c r="FT319" i="381"/>
  <c r="FS319" i="381"/>
  <c r="FR319" i="381"/>
  <c r="FQ319" i="381"/>
  <c r="EC319" i="381"/>
  <c r="EB319" i="381"/>
  <c r="EA319" i="381"/>
  <c r="DZ319" i="381"/>
  <c r="DY319" i="381"/>
  <c r="DV319" i="381"/>
  <c r="DU319" i="381"/>
  <c r="DT319" i="381"/>
  <c r="DS319" i="381"/>
  <c r="DR319" i="381"/>
  <c r="DQ319" i="381"/>
  <c r="DA319" i="381"/>
  <c r="DB319" i="381" s="1"/>
  <c r="CR319" i="381"/>
  <c r="CP319" i="381"/>
  <c r="CO319" i="381"/>
  <c r="CN319" i="381"/>
  <c r="BT319" i="381"/>
  <c r="AU319" i="381"/>
  <c r="AT319" i="381"/>
  <c r="AN319" i="381"/>
  <c r="AM319" i="381"/>
  <c r="AL319" i="381"/>
  <c r="AK319" i="381"/>
  <c r="AJ319" i="381"/>
  <c r="AI319" i="381"/>
  <c r="AH319" i="381"/>
  <c r="AG319" i="381"/>
  <c r="AF319" i="381"/>
  <c r="AE319" i="381"/>
  <c r="AD319" i="381"/>
  <c r="AC319" i="381"/>
  <c r="G319" i="381"/>
  <c r="AR319" i="381" s="1"/>
  <c r="EE319" i="381" s="1"/>
  <c r="EF319" i="381" s="1"/>
  <c r="E319" i="381"/>
  <c r="C319" i="381"/>
  <c r="FV317" i="381"/>
  <c r="FU317" i="381"/>
  <c r="FT317" i="381"/>
  <c r="FS317" i="381"/>
  <c r="FR317" i="381"/>
  <c r="FQ317" i="381"/>
  <c r="EE317" i="381"/>
  <c r="EF317" i="381" s="1"/>
  <c r="EC317" i="381"/>
  <c r="ED317" i="381" s="1"/>
  <c r="EB317" i="381"/>
  <c r="EA317" i="381"/>
  <c r="DZ317" i="381"/>
  <c r="DY317" i="381"/>
  <c r="DV317" i="381"/>
  <c r="DU317" i="381"/>
  <c r="DT317" i="381"/>
  <c r="DS317" i="381"/>
  <c r="DR317" i="381"/>
  <c r="DQ317" i="381"/>
  <c r="DA317" i="381"/>
  <c r="DB317" i="381" s="1"/>
  <c r="CR317" i="381"/>
  <c r="CP317" i="381"/>
  <c r="CO317" i="381"/>
  <c r="CN317" i="381"/>
  <c r="BT317" i="381"/>
  <c r="AV317" i="381"/>
  <c r="AU317" i="381"/>
  <c r="AT317" i="381"/>
  <c r="AN317" i="381"/>
  <c r="AM317" i="381"/>
  <c r="AL317" i="381"/>
  <c r="AK317" i="381"/>
  <c r="AJ317" i="381"/>
  <c r="AI317" i="381"/>
  <c r="AH317" i="381"/>
  <c r="AG317" i="381"/>
  <c r="AF317" i="381"/>
  <c r="AE317" i="381"/>
  <c r="AD317" i="381"/>
  <c r="AC317" i="381"/>
  <c r="C317" i="381"/>
  <c r="FV316" i="381"/>
  <c r="FU316" i="381"/>
  <c r="FT316" i="381"/>
  <c r="FS316" i="381"/>
  <c r="FR316" i="381"/>
  <c r="FQ316" i="381"/>
  <c r="FJ316" i="381"/>
  <c r="EC316" i="381"/>
  <c r="EB316" i="381"/>
  <c r="EA316" i="381"/>
  <c r="DZ316" i="381"/>
  <c r="DY316" i="381"/>
  <c r="DV316" i="381"/>
  <c r="DU316" i="381"/>
  <c r="DT316" i="381"/>
  <c r="DS316" i="381"/>
  <c r="DR316" i="381"/>
  <c r="DQ316" i="381"/>
  <c r="DA316" i="381"/>
  <c r="DB316" i="381" s="1"/>
  <c r="CR316" i="381"/>
  <c r="CP316" i="381"/>
  <c r="CO316" i="381"/>
  <c r="CN316" i="381"/>
  <c r="BT316" i="381"/>
  <c r="AV316" i="381"/>
  <c r="AU316" i="381"/>
  <c r="AP316" i="381"/>
  <c r="AT316" i="381" s="1"/>
  <c r="AN316" i="381"/>
  <c r="AM316" i="381"/>
  <c r="AL316" i="381"/>
  <c r="AK316" i="381"/>
  <c r="AJ316" i="381"/>
  <c r="AI316" i="381"/>
  <c r="AH316" i="381"/>
  <c r="AG316" i="381"/>
  <c r="AF316" i="381"/>
  <c r="AE316" i="381"/>
  <c r="AD316" i="381"/>
  <c r="AC316" i="381"/>
  <c r="E316" i="381"/>
  <c r="FV315" i="381"/>
  <c r="FU315" i="381"/>
  <c r="FT315" i="381"/>
  <c r="FS315" i="381"/>
  <c r="FR315" i="381"/>
  <c r="FQ315" i="381"/>
  <c r="FJ315" i="381"/>
  <c r="EC315" i="381"/>
  <c r="ED315" i="381" s="1"/>
  <c r="EB315" i="381"/>
  <c r="EA315" i="381"/>
  <c r="DZ315" i="381"/>
  <c r="DY315" i="381"/>
  <c r="DV315" i="381"/>
  <c r="DU315" i="381"/>
  <c r="DT315" i="381"/>
  <c r="DS315" i="381"/>
  <c r="DR315" i="381"/>
  <c r="DQ315" i="381"/>
  <c r="DA315" i="381"/>
  <c r="DB315" i="381" s="1"/>
  <c r="CR315" i="381"/>
  <c r="CP315" i="381"/>
  <c r="CO315" i="381"/>
  <c r="CN315" i="381"/>
  <c r="BT315" i="381"/>
  <c r="AV315" i="381"/>
  <c r="AU315" i="381"/>
  <c r="AP315" i="381"/>
  <c r="AT315" i="381" s="1"/>
  <c r="AN315" i="381"/>
  <c r="AM315" i="381"/>
  <c r="AL315" i="381"/>
  <c r="AK315" i="381"/>
  <c r="AJ315" i="381"/>
  <c r="AI315" i="381"/>
  <c r="AH315" i="381"/>
  <c r="AG315" i="381"/>
  <c r="AF315" i="381"/>
  <c r="AE315" i="381"/>
  <c r="AD315" i="381"/>
  <c r="AC315" i="381"/>
  <c r="E315" i="381"/>
  <c r="FJ314" i="381"/>
  <c r="AP314" i="381"/>
  <c r="FV313" i="381"/>
  <c r="FU313" i="381"/>
  <c r="FT313" i="381"/>
  <c r="FS313" i="381"/>
  <c r="FR313" i="381"/>
  <c r="FQ313" i="381"/>
  <c r="EE313" i="381"/>
  <c r="EF313" i="381" s="1"/>
  <c r="EC313" i="381"/>
  <c r="ED313" i="381" s="1"/>
  <c r="EB313" i="381"/>
  <c r="EA313" i="381"/>
  <c r="DZ313" i="381"/>
  <c r="DY313" i="381"/>
  <c r="DV313" i="381"/>
  <c r="DU313" i="381"/>
  <c r="DT313" i="381"/>
  <c r="DS313" i="381"/>
  <c r="DR313" i="381"/>
  <c r="DQ313" i="381"/>
  <c r="DA313" i="381"/>
  <c r="DB313" i="381" s="1"/>
  <c r="CR313" i="381"/>
  <c r="CP313" i="381"/>
  <c r="CO313" i="381"/>
  <c r="CN313" i="381"/>
  <c r="BT313" i="381"/>
  <c r="AV313" i="381"/>
  <c r="AU313" i="381"/>
  <c r="AT313" i="381"/>
  <c r="AN313" i="381"/>
  <c r="AM313" i="381"/>
  <c r="AL313" i="381"/>
  <c r="AK313" i="381"/>
  <c r="AJ313" i="381"/>
  <c r="AI313" i="381"/>
  <c r="AH313" i="381"/>
  <c r="AG313" i="381"/>
  <c r="AF313" i="381"/>
  <c r="AE313" i="381"/>
  <c r="AD313" i="381"/>
  <c r="AC313" i="381"/>
  <c r="C313" i="381"/>
  <c r="FV310" i="381"/>
  <c r="FU310" i="381"/>
  <c r="FT310" i="381"/>
  <c r="FS310" i="381"/>
  <c r="FR310" i="381"/>
  <c r="FQ310" i="381"/>
  <c r="FK310" i="381"/>
  <c r="EC310" i="381"/>
  <c r="EB310" i="381"/>
  <c r="EA310" i="381"/>
  <c r="DZ310" i="381"/>
  <c r="DY310" i="381"/>
  <c r="DV310" i="381"/>
  <c r="DU310" i="381"/>
  <c r="DT310" i="381"/>
  <c r="DS310" i="381"/>
  <c r="DR310" i="381"/>
  <c r="DQ310" i="381"/>
  <c r="DA310" i="381"/>
  <c r="DB310" i="381" s="1"/>
  <c r="CR310" i="381"/>
  <c r="CP310" i="381"/>
  <c r="CO310" i="381"/>
  <c r="CN310" i="381"/>
  <c r="BT310" i="381"/>
  <c r="AU310" i="381"/>
  <c r="AT310" i="381"/>
  <c r="AN310" i="381"/>
  <c r="AM310" i="381"/>
  <c r="AL310" i="381"/>
  <c r="AK310" i="381"/>
  <c r="AJ310" i="381"/>
  <c r="AI310" i="381"/>
  <c r="AH310" i="381"/>
  <c r="AG310" i="381"/>
  <c r="AF310" i="381"/>
  <c r="AE310" i="381"/>
  <c r="AD310" i="381"/>
  <c r="AC310" i="381"/>
  <c r="G310" i="381"/>
  <c r="AR310" i="381" s="1"/>
  <c r="C310" i="381"/>
  <c r="FV309" i="381"/>
  <c r="FU309" i="381"/>
  <c r="FT309" i="381"/>
  <c r="FS309" i="381"/>
  <c r="FR309" i="381"/>
  <c r="FQ309" i="381"/>
  <c r="FK309" i="381"/>
  <c r="EC309" i="381"/>
  <c r="ED309" i="381" s="1"/>
  <c r="EB309" i="381"/>
  <c r="EA309" i="381"/>
  <c r="DZ309" i="381"/>
  <c r="DY309" i="381"/>
  <c r="DV309" i="381"/>
  <c r="DU309" i="381"/>
  <c r="DT309" i="381"/>
  <c r="DS309" i="381"/>
  <c r="DR309" i="381"/>
  <c r="DQ309" i="381"/>
  <c r="DA309" i="381"/>
  <c r="DB309" i="381" s="1"/>
  <c r="CR309" i="381"/>
  <c r="CP309" i="381"/>
  <c r="CO309" i="381"/>
  <c r="CN309" i="381"/>
  <c r="BT309" i="381"/>
  <c r="AU309" i="381"/>
  <c r="AT309" i="381"/>
  <c r="AN309" i="381"/>
  <c r="AM309" i="381"/>
  <c r="AL309" i="381"/>
  <c r="AK309" i="381"/>
  <c r="AJ309" i="381"/>
  <c r="AI309" i="381"/>
  <c r="AH309" i="381"/>
  <c r="AG309" i="381"/>
  <c r="AF309" i="381"/>
  <c r="AE309" i="381"/>
  <c r="AD309" i="381"/>
  <c r="AC309" i="381"/>
  <c r="G309" i="381"/>
  <c r="AR309" i="381" s="1"/>
  <c r="E309" i="381"/>
  <c r="C309" i="381"/>
  <c r="FV308" i="381"/>
  <c r="FU308" i="381"/>
  <c r="FT308" i="381"/>
  <c r="FS308" i="381"/>
  <c r="FR308" i="381"/>
  <c r="FQ308" i="381"/>
  <c r="FK308" i="381"/>
  <c r="EC308" i="381"/>
  <c r="EB308" i="381"/>
  <c r="EA308" i="381"/>
  <c r="DZ308" i="381"/>
  <c r="DY308" i="381"/>
  <c r="DV308" i="381"/>
  <c r="DU308" i="381"/>
  <c r="DT308" i="381"/>
  <c r="DS308" i="381"/>
  <c r="DR308" i="381"/>
  <c r="DQ308" i="381"/>
  <c r="DA308" i="381"/>
  <c r="DB308" i="381" s="1"/>
  <c r="CR308" i="381"/>
  <c r="CP308" i="381"/>
  <c r="CO308" i="381"/>
  <c r="CN308" i="381"/>
  <c r="BT308" i="381"/>
  <c r="AU308" i="381"/>
  <c r="AT308" i="381"/>
  <c r="AN308" i="381"/>
  <c r="AM308" i="381"/>
  <c r="AL308" i="381"/>
  <c r="AK308" i="381"/>
  <c r="AJ308" i="381"/>
  <c r="AI308" i="381"/>
  <c r="AH308" i="381"/>
  <c r="AG308" i="381"/>
  <c r="AF308" i="381"/>
  <c r="AE308" i="381"/>
  <c r="AD308" i="381"/>
  <c r="AC308" i="381"/>
  <c r="G308" i="381"/>
  <c r="AR308" i="381" s="1"/>
  <c r="EE308" i="381" s="1"/>
  <c r="EF308" i="381" s="1"/>
  <c r="E308" i="381"/>
  <c r="C308" i="381"/>
  <c r="FV307" i="381"/>
  <c r="FU307" i="381"/>
  <c r="FT307" i="381"/>
  <c r="FS307" i="381"/>
  <c r="FR307" i="381"/>
  <c r="FQ307" i="381"/>
  <c r="FK307" i="381"/>
  <c r="EC307" i="381"/>
  <c r="EB307" i="381"/>
  <c r="EA307" i="381"/>
  <c r="DZ307" i="381"/>
  <c r="DY307" i="381"/>
  <c r="DV307" i="381"/>
  <c r="DU307" i="381"/>
  <c r="DT307" i="381"/>
  <c r="DS307" i="381"/>
  <c r="DR307" i="381"/>
  <c r="DQ307" i="381"/>
  <c r="DA307" i="381"/>
  <c r="DB307" i="381" s="1"/>
  <c r="CR307" i="381"/>
  <c r="CP307" i="381"/>
  <c r="CO307" i="381"/>
  <c r="CN307" i="381"/>
  <c r="BT307" i="381"/>
  <c r="AU307" i="381"/>
  <c r="AT307" i="381"/>
  <c r="AN307" i="381"/>
  <c r="AM307" i="381"/>
  <c r="AL307" i="381"/>
  <c r="AK307" i="381"/>
  <c r="AJ307" i="381"/>
  <c r="AI307" i="381"/>
  <c r="AH307" i="381"/>
  <c r="AG307" i="381"/>
  <c r="AF307" i="381"/>
  <c r="AE307" i="381"/>
  <c r="AD307" i="381"/>
  <c r="AC307" i="381"/>
  <c r="G307" i="381"/>
  <c r="AR307" i="381" s="1"/>
  <c r="E307" i="381"/>
  <c r="C307" i="381"/>
  <c r="FV306" i="381"/>
  <c r="FU306" i="381"/>
  <c r="FT306" i="381"/>
  <c r="FS306" i="381"/>
  <c r="FR306" i="381"/>
  <c r="FQ306" i="381"/>
  <c r="FK306" i="381"/>
  <c r="EC306" i="381"/>
  <c r="EB306" i="381"/>
  <c r="EA306" i="381"/>
  <c r="DZ306" i="381"/>
  <c r="DY306" i="381"/>
  <c r="DV306" i="381"/>
  <c r="DU306" i="381"/>
  <c r="DT306" i="381"/>
  <c r="DS306" i="381"/>
  <c r="DR306" i="381"/>
  <c r="DQ306" i="381"/>
  <c r="DA306" i="381"/>
  <c r="DB306" i="381" s="1"/>
  <c r="CR306" i="381"/>
  <c r="CP306" i="381"/>
  <c r="CO306" i="381"/>
  <c r="CN306" i="381"/>
  <c r="BT306" i="381"/>
  <c r="AU306" i="381"/>
  <c r="AT306" i="381"/>
  <c r="AN306" i="381"/>
  <c r="AM306" i="381"/>
  <c r="AL306" i="381"/>
  <c r="AK306" i="381"/>
  <c r="AJ306" i="381"/>
  <c r="AI306" i="381"/>
  <c r="AH306" i="381"/>
  <c r="AG306" i="381"/>
  <c r="AF306" i="381"/>
  <c r="AE306" i="381"/>
  <c r="AD306" i="381"/>
  <c r="AC306" i="381"/>
  <c r="G306" i="381"/>
  <c r="AR306" i="381" s="1"/>
  <c r="EE306" i="381" s="1"/>
  <c r="EF306" i="381" s="1"/>
  <c r="C306" i="381"/>
  <c r="FV305" i="381"/>
  <c r="FU305" i="381"/>
  <c r="FT305" i="381"/>
  <c r="FS305" i="381"/>
  <c r="FR305" i="381"/>
  <c r="FQ305" i="381"/>
  <c r="FK305" i="381"/>
  <c r="EC305" i="381"/>
  <c r="ED305" i="381" s="1"/>
  <c r="EB305" i="381"/>
  <c r="EA305" i="381"/>
  <c r="DZ305" i="381"/>
  <c r="DY305" i="381"/>
  <c r="DV305" i="381"/>
  <c r="DU305" i="381"/>
  <c r="DT305" i="381"/>
  <c r="DS305" i="381"/>
  <c r="DR305" i="381"/>
  <c r="DQ305" i="381"/>
  <c r="DA305" i="381"/>
  <c r="DB305" i="381" s="1"/>
  <c r="CR305" i="381"/>
  <c r="CP305" i="381"/>
  <c r="CO305" i="381"/>
  <c r="CN305" i="381"/>
  <c r="BT305" i="381"/>
  <c r="AU305" i="381"/>
  <c r="AT305" i="381"/>
  <c r="AN305" i="381"/>
  <c r="AM305" i="381"/>
  <c r="AL305" i="381"/>
  <c r="AK305" i="381"/>
  <c r="AJ305" i="381"/>
  <c r="AI305" i="381"/>
  <c r="AH305" i="381"/>
  <c r="AG305" i="381"/>
  <c r="AF305" i="381"/>
  <c r="AE305" i="381"/>
  <c r="AD305" i="381"/>
  <c r="AC305" i="381"/>
  <c r="G305" i="381"/>
  <c r="AR305" i="381" s="1"/>
  <c r="EE305" i="381" s="1"/>
  <c r="EF305" i="381" s="1"/>
  <c r="E305" i="381"/>
  <c r="C305" i="381"/>
  <c r="FV304" i="381"/>
  <c r="FU304" i="381"/>
  <c r="FT304" i="381"/>
  <c r="FS304" i="381"/>
  <c r="FR304" i="381"/>
  <c r="FQ304" i="381"/>
  <c r="FK304" i="381"/>
  <c r="EC304" i="381"/>
  <c r="ED304" i="381" s="1"/>
  <c r="EB304" i="381"/>
  <c r="EA304" i="381"/>
  <c r="DZ304" i="381"/>
  <c r="DY304" i="381"/>
  <c r="DV304" i="381"/>
  <c r="DU304" i="381"/>
  <c r="DT304" i="381"/>
  <c r="DS304" i="381"/>
  <c r="DR304" i="381"/>
  <c r="DQ304" i="381"/>
  <c r="DA304" i="381"/>
  <c r="DB304" i="381" s="1"/>
  <c r="CR304" i="381"/>
  <c r="CP304" i="381"/>
  <c r="CO304" i="381"/>
  <c r="CN304" i="381"/>
  <c r="BT304" i="381"/>
  <c r="AU304" i="381"/>
  <c r="AT304" i="381"/>
  <c r="AN304" i="381"/>
  <c r="AM304" i="381"/>
  <c r="AL304" i="381"/>
  <c r="AK304" i="381"/>
  <c r="AJ304" i="381"/>
  <c r="AI304" i="381"/>
  <c r="AH304" i="381"/>
  <c r="AG304" i="381"/>
  <c r="AF304" i="381"/>
  <c r="AE304" i="381"/>
  <c r="AD304" i="381"/>
  <c r="AC304" i="381"/>
  <c r="G304" i="381"/>
  <c r="AR304" i="381" s="1"/>
  <c r="E304" i="381"/>
  <c r="C304" i="381"/>
  <c r="FV303" i="381"/>
  <c r="FU303" i="381"/>
  <c r="FT303" i="381"/>
  <c r="FS303" i="381"/>
  <c r="FR303" i="381"/>
  <c r="FQ303" i="381"/>
  <c r="FK303" i="381"/>
  <c r="EC303" i="381"/>
  <c r="ED303" i="381" s="1"/>
  <c r="EB303" i="381"/>
  <c r="EA303" i="381"/>
  <c r="DZ303" i="381"/>
  <c r="DY303" i="381"/>
  <c r="DV303" i="381"/>
  <c r="DU303" i="381"/>
  <c r="DT303" i="381"/>
  <c r="DS303" i="381"/>
  <c r="DR303" i="381"/>
  <c r="DQ303" i="381"/>
  <c r="DA303" i="381"/>
  <c r="DB303" i="381" s="1"/>
  <c r="CR303" i="381"/>
  <c r="CP303" i="381"/>
  <c r="CO303" i="381"/>
  <c r="CN303" i="381"/>
  <c r="BT303" i="381"/>
  <c r="AU303" i="381"/>
  <c r="AT303" i="381"/>
  <c r="AN303" i="381"/>
  <c r="AM303" i="381"/>
  <c r="AL303" i="381"/>
  <c r="AK303" i="381"/>
  <c r="AJ303" i="381"/>
  <c r="AI303" i="381"/>
  <c r="AH303" i="381"/>
  <c r="AG303" i="381"/>
  <c r="AF303" i="381"/>
  <c r="AE303" i="381"/>
  <c r="AD303" i="381"/>
  <c r="AC303" i="381"/>
  <c r="G303" i="381"/>
  <c r="AR303" i="381" s="1"/>
  <c r="E303" i="381"/>
  <c r="C303" i="381"/>
  <c r="FK302" i="381"/>
  <c r="CR302" i="381"/>
  <c r="I299" i="381"/>
  <c r="I264" i="381" s="1"/>
  <c r="J10" i="372" s="1"/>
  <c r="FV302" i="381"/>
  <c r="FU302" i="381"/>
  <c r="FT302" i="381"/>
  <c r="FS302" i="381"/>
  <c r="FR302" i="381"/>
  <c r="FQ302" i="381"/>
  <c r="EC302" i="381"/>
  <c r="EB302" i="381"/>
  <c r="EA302" i="381"/>
  <c r="DZ302" i="381"/>
  <c r="DY302" i="381"/>
  <c r="DV302" i="381"/>
  <c r="DU302" i="381"/>
  <c r="DT302" i="381"/>
  <c r="DS302" i="381"/>
  <c r="DR302" i="381"/>
  <c r="DQ302" i="381"/>
  <c r="DA302" i="381"/>
  <c r="DB302" i="381" s="1"/>
  <c r="CP302" i="381"/>
  <c r="CO302" i="381"/>
  <c r="CN302" i="381"/>
  <c r="BT302" i="381"/>
  <c r="AU302" i="381"/>
  <c r="AT302" i="381"/>
  <c r="AN302" i="381"/>
  <c r="AM302" i="381"/>
  <c r="AL302" i="381"/>
  <c r="AK302" i="381"/>
  <c r="AJ302" i="381"/>
  <c r="AI302" i="381"/>
  <c r="AH302" i="381"/>
  <c r="AG302" i="381"/>
  <c r="AF302" i="381"/>
  <c r="AE302" i="381"/>
  <c r="AD302" i="381"/>
  <c r="AC302" i="381"/>
  <c r="G302" i="381"/>
  <c r="AR302" i="381" s="1"/>
  <c r="E302" i="381"/>
  <c r="C302" i="381"/>
  <c r="FV301" i="381"/>
  <c r="FU301" i="381"/>
  <c r="FT301" i="381"/>
  <c r="FS301" i="381"/>
  <c r="FR301" i="381"/>
  <c r="FQ301" i="381"/>
  <c r="EC301" i="381"/>
  <c r="ED301" i="381" s="1"/>
  <c r="EB301" i="381"/>
  <c r="EA301" i="381"/>
  <c r="DZ301" i="381"/>
  <c r="DY301" i="381"/>
  <c r="DV301" i="381"/>
  <c r="DU301" i="381"/>
  <c r="DT301" i="381"/>
  <c r="DS301" i="381"/>
  <c r="DR301" i="381"/>
  <c r="DQ301" i="381"/>
  <c r="DA301" i="381"/>
  <c r="DB301" i="381" s="1"/>
  <c r="CP301" i="381"/>
  <c r="CO301" i="381"/>
  <c r="CN301" i="381"/>
  <c r="BT301" i="381"/>
  <c r="AU301" i="381"/>
  <c r="AT301" i="381"/>
  <c r="AN301" i="381"/>
  <c r="AM301" i="381"/>
  <c r="AL301" i="381"/>
  <c r="AK301" i="381"/>
  <c r="AJ301" i="381"/>
  <c r="AI301" i="381"/>
  <c r="AH301" i="381"/>
  <c r="AG301" i="381"/>
  <c r="AF301" i="381"/>
  <c r="AE301" i="381"/>
  <c r="AD301" i="381"/>
  <c r="AC301" i="381"/>
  <c r="G301" i="381"/>
  <c r="AR301" i="381" s="1"/>
  <c r="E301" i="381"/>
  <c r="C301" i="381"/>
  <c r="G299" i="381"/>
  <c r="AR299" i="381" s="1"/>
  <c r="EE299" i="381" s="1"/>
  <c r="EF299" i="381" s="1"/>
  <c r="FV300" i="381"/>
  <c r="FU300" i="381"/>
  <c r="FT300" i="381"/>
  <c r="FS300" i="381"/>
  <c r="FR300" i="381"/>
  <c r="FQ300" i="381"/>
  <c r="EC300" i="381"/>
  <c r="EB300" i="381"/>
  <c r="EA300" i="381"/>
  <c r="DZ300" i="381"/>
  <c r="DY300" i="381"/>
  <c r="DV300" i="381"/>
  <c r="DU300" i="381"/>
  <c r="DT300" i="381"/>
  <c r="DS300" i="381"/>
  <c r="DR300" i="381"/>
  <c r="DQ300" i="381"/>
  <c r="DA300" i="381"/>
  <c r="DB300" i="381" s="1"/>
  <c r="CR300" i="381"/>
  <c r="CP300" i="381"/>
  <c r="CO300" i="381"/>
  <c r="CN300" i="381"/>
  <c r="BT300" i="381"/>
  <c r="AU300" i="381"/>
  <c r="AT300" i="381"/>
  <c r="AN300" i="381"/>
  <c r="AM300" i="381"/>
  <c r="AL300" i="381"/>
  <c r="AK300" i="381"/>
  <c r="AJ300" i="381"/>
  <c r="AI300" i="381"/>
  <c r="AH300" i="381"/>
  <c r="AG300" i="381"/>
  <c r="AF300" i="381"/>
  <c r="AE300" i="381"/>
  <c r="AD300" i="381"/>
  <c r="AC300" i="381"/>
  <c r="G300" i="381"/>
  <c r="AR300" i="381" s="1"/>
  <c r="C300" i="381"/>
  <c r="FV299" i="381"/>
  <c r="FU299" i="381"/>
  <c r="FT299" i="381"/>
  <c r="FS299" i="381"/>
  <c r="FR299" i="381"/>
  <c r="FQ299" i="381"/>
  <c r="EC299" i="381"/>
  <c r="EB299" i="381"/>
  <c r="EA299" i="381"/>
  <c r="DZ299" i="381"/>
  <c r="DY299" i="381"/>
  <c r="DV299" i="381"/>
  <c r="DU299" i="381"/>
  <c r="DT299" i="381"/>
  <c r="DS299" i="381"/>
  <c r="DR299" i="381"/>
  <c r="DQ299" i="381"/>
  <c r="DA299" i="381"/>
  <c r="DB299" i="381" s="1"/>
  <c r="CR299" i="381"/>
  <c r="CP299" i="381"/>
  <c r="CO299" i="381"/>
  <c r="CN299" i="381"/>
  <c r="BT299" i="381"/>
  <c r="AU299" i="381"/>
  <c r="AT299" i="381"/>
  <c r="AN299" i="381"/>
  <c r="AM299" i="381"/>
  <c r="AL299" i="381"/>
  <c r="AK299" i="381"/>
  <c r="AJ299" i="381"/>
  <c r="AI299" i="381"/>
  <c r="AH299" i="381"/>
  <c r="AG299" i="381"/>
  <c r="AF299" i="381"/>
  <c r="AE299" i="381"/>
  <c r="AD299" i="381"/>
  <c r="AC299" i="381"/>
  <c r="E299" i="381"/>
  <c r="FV298" i="381"/>
  <c r="FU298" i="381"/>
  <c r="FT298" i="381"/>
  <c r="FS298" i="381"/>
  <c r="FR298" i="381"/>
  <c r="FQ298" i="381"/>
  <c r="EE298" i="381"/>
  <c r="EF298" i="381" s="1"/>
  <c r="EC298" i="381"/>
  <c r="ED298" i="381" s="1"/>
  <c r="EB298" i="381"/>
  <c r="EA298" i="381"/>
  <c r="DZ298" i="381"/>
  <c r="DY298" i="381"/>
  <c r="DV298" i="381"/>
  <c r="DU298" i="381"/>
  <c r="DT298" i="381"/>
  <c r="DS298" i="381"/>
  <c r="DR298" i="381"/>
  <c r="DQ298" i="381"/>
  <c r="DA298" i="381"/>
  <c r="DB298" i="381" s="1"/>
  <c r="CR298" i="381"/>
  <c r="CP298" i="381"/>
  <c r="CO298" i="381"/>
  <c r="CN298" i="381"/>
  <c r="BT298" i="381"/>
  <c r="AV298" i="381"/>
  <c r="AU298" i="381"/>
  <c r="AT298" i="381"/>
  <c r="AN298" i="381"/>
  <c r="AM298" i="381"/>
  <c r="AL298" i="381"/>
  <c r="AK298" i="381"/>
  <c r="AJ298" i="381"/>
  <c r="AI298" i="381"/>
  <c r="AH298" i="381"/>
  <c r="AG298" i="381"/>
  <c r="AF298" i="381"/>
  <c r="AE298" i="381"/>
  <c r="AD298" i="381"/>
  <c r="AC298" i="381"/>
  <c r="G297" i="381"/>
  <c r="AV297" i="381" s="1"/>
  <c r="FV297" i="381"/>
  <c r="FU297" i="381"/>
  <c r="FT297" i="381"/>
  <c r="FS297" i="381"/>
  <c r="FR297" i="381"/>
  <c r="FQ297" i="381"/>
  <c r="EC297" i="381"/>
  <c r="EB297" i="381"/>
  <c r="EA297" i="381"/>
  <c r="DZ297" i="381"/>
  <c r="DY297" i="381"/>
  <c r="DW297" i="381"/>
  <c r="DV297" i="381"/>
  <c r="DU297" i="381"/>
  <c r="DT297" i="381"/>
  <c r="DS297" i="381"/>
  <c r="DR297" i="381"/>
  <c r="DQ297" i="381"/>
  <c r="DN297" i="381"/>
  <c r="EE297" i="381" s="1"/>
  <c r="EF297" i="381" s="1"/>
  <c r="DA297" i="381"/>
  <c r="DB297" i="381" s="1"/>
  <c r="CR297" i="381"/>
  <c r="CP297" i="381"/>
  <c r="CO297" i="381"/>
  <c r="CN297" i="381"/>
  <c r="BT297" i="381"/>
  <c r="AU297" i="381"/>
  <c r="AT297" i="381"/>
  <c r="AN297" i="381"/>
  <c r="AM297" i="381"/>
  <c r="AL297" i="381"/>
  <c r="AK297" i="381"/>
  <c r="AJ297" i="381"/>
  <c r="AI297" i="381"/>
  <c r="AH297" i="381"/>
  <c r="AG297" i="381"/>
  <c r="AF297" i="381"/>
  <c r="AE297" i="381"/>
  <c r="AD297" i="381"/>
  <c r="AC297" i="381"/>
  <c r="E297" i="381"/>
  <c r="C297" i="381"/>
  <c r="E296" i="381"/>
  <c r="FV296" i="381"/>
  <c r="FU296" i="381"/>
  <c r="FT296" i="381"/>
  <c r="FS296" i="381"/>
  <c r="FR296" i="381"/>
  <c r="FQ296" i="381"/>
  <c r="EC296" i="381"/>
  <c r="EB296" i="381"/>
  <c r="EA296" i="381"/>
  <c r="DZ296" i="381"/>
  <c r="DY296" i="381"/>
  <c r="DW296" i="381"/>
  <c r="DV296" i="381"/>
  <c r="DU296" i="381"/>
  <c r="DT296" i="381"/>
  <c r="DS296" i="381"/>
  <c r="DR296" i="381"/>
  <c r="DQ296" i="381"/>
  <c r="DN296" i="381"/>
  <c r="EE296" i="381" s="1"/>
  <c r="EF296" i="381" s="1"/>
  <c r="DA296" i="381"/>
  <c r="DB296" i="381" s="1"/>
  <c r="CR296" i="381"/>
  <c r="CP296" i="381"/>
  <c r="CO296" i="381"/>
  <c r="CN296" i="381"/>
  <c r="BT296" i="381"/>
  <c r="AV296" i="381"/>
  <c r="AU296" i="381"/>
  <c r="AT296" i="381"/>
  <c r="AN296" i="381"/>
  <c r="AM296" i="381"/>
  <c r="AL296" i="381"/>
  <c r="AK296" i="381"/>
  <c r="AJ296" i="381"/>
  <c r="AI296" i="381"/>
  <c r="AH296" i="381"/>
  <c r="AG296" i="381"/>
  <c r="AF296" i="381"/>
  <c r="AE296" i="381"/>
  <c r="AD296" i="381"/>
  <c r="AC296" i="381"/>
  <c r="C296" i="381"/>
  <c r="FV295" i="381"/>
  <c r="FU295" i="381"/>
  <c r="FT295" i="381"/>
  <c r="FS295" i="381"/>
  <c r="FR295" i="381"/>
  <c r="FQ295" i="381"/>
  <c r="EC295" i="381"/>
  <c r="EB295" i="381"/>
  <c r="EA295" i="381"/>
  <c r="DZ295" i="381"/>
  <c r="DY295" i="381"/>
  <c r="DW295" i="381"/>
  <c r="DV295" i="381"/>
  <c r="DU295" i="381"/>
  <c r="DT295" i="381"/>
  <c r="DS295" i="381"/>
  <c r="DR295" i="381"/>
  <c r="DQ295" i="381"/>
  <c r="DN295" i="381"/>
  <c r="EE295" i="381" s="1"/>
  <c r="EF295" i="381" s="1"/>
  <c r="DA295" i="381"/>
  <c r="DB295" i="381" s="1"/>
  <c r="CR295" i="381"/>
  <c r="CP295" i="381"/>
  <c r="CO295" i="381"/>
  <c r="CN295" i="381"/>
  <c r="BT295" i="381"/>
  <c r="AV295" i="381"/>
  <c r="AU295" i="381"/>
  <c r="AT295" i="381"/>
  <c r="AN295" i="381"/>
  <c r="AM295" i="381"/>
  <c r="AL295" i="381"/>
  <c r="AK295" i="381"/>
  <c r="AJ295" i="381"/>
  <c r="AI295" i="381"/>
  <c r="AH295" i="381"/>
  <c r="AG295" i="381"/>
  <c r="AF295" i="381"/>
  <c r="AE295" i="381"/>
  <c r="AD295" i="381"/>
  <c r="AC295" i="381"/>
  <c r="C295" i="381"/>
  <c r="FV294" i="381"/>
  <c r="FU294" i="381"/>
  <c r="FT294" i="381"/>
  <c r="FS294" i="381"/>
  <c r="FR294" i="381"/>
  <c r="FQ294" i="381"/>
  <c r="EC294" i="381"/>
  <c r="EB294" i="381"/>
  <c r="EA294" i="381"/>
  <c r="DZ294" i="381"/>
  <c r="DY294" i="381"/>
  <c r="DW294" i="381"/>
  <c r="DV294" i="381"/>
  <c r="DU294" i="381"/>
  <c r="DT294" i="381"/>
  <c r="DS294" i="381"/>
  <c r="DR294" i="381"/>
  <c r="DQ294" i="381"/>
  <c r="DN294" i="381"/>
  <c r="EE294" i="381" s="1"/>
  <c r="EF294" i="381" s="1"/>
  <c r="DA294" i="381"/>
  <c r="DB294" i="381" s="1"/>
  <c r="CR294" i="381"/>
  <c r="CP294" i="381"/>
  <c r="CO294" i="381"/>
  <c r="CN294" i="381"/>
  <c r="BT294" i="381"/>
  <c r="AV294" i="381"/>
  <c r="AU294" i="381"/>
  <c r="AT294" i="381"/>
  <c r="AN294" i="381"/>
  <c r="AM294" i="381"/>
  <c r="AL294" i="381"/>
  <c r="AK294" i="381"/>
  <c r="AJ294" i="381"/>
  <c r="AI294" i="381"/>
  <c r="AH294" i="381"/>
  <c r="AG294" i="381"/>
  <c r="AF294" i="381"/>
  <c r="AE294" i="381"/>
  <c r="AD294" i="381"/>
  <c r="AC294" i="381"/>
  <c r="C294" i="381"/>
  <c r="FV293" i="381"/>
  <c r="FU293" i="381"/>
  <c r="FT293" i="381"/>
  <c r="FS293" i="381"/>
  <c r="FR293" i="381"/>
  <c r="FQ293" i="381"/>
  <c r="EC293" i="381"/>
  <c r="ED293" i="381" s="1"/>
  <c r="EB293" i="381"/>
  <c r="EA293" i="381"/>
  <c r="DZ293" i="381"/>
  <c r="DY293" i="381"/>
  <c r="DW293" i="381"/>
  <c r="DV293" i="381"/>
  <c r="DU293" i="381"/>
  <c r="DT293" i="381"/>
  <c r="DS293" i="381"/>
  <c r="DR293" i="381"/>
  <c r="DQ293" i="381"/>
  <c r="DN293" i="381"/>
  <c r="EE293" i="381" s="1"/>
  <c r="EF293" i="381" s="1"/>
  <c r="DA293" i="381"/>
  <c r="DB293" i="381" s="1"/>
  <c r="CR293" i="381"/>
  <c r="CP293" i="381"/>
  <c r="CO293" i="381"/>
  <c r="CN293" i="381"/>
  <c r="BT293" i="381"/>
  <c r="AV293" i="381"/>
  <c r="AU293" i="381"/>
  <c r="AT293" i="381"/>
  <c r="AN293" i="381"/>
  <c r="AM293" i="381"/>
  <c r="AL293" i="381"/>
  <c r="AK293" i="381"/>
  <c r="AJ293" i="381"/>
  <c r="AI293" i="381"/>
  <c r="AH293" i="381"/>
  <c r="AG293" i="381"/>
  <c r="AF293" i="381"/>
  <c r="AE293" i="381"/>
  <c r="AD293" i="381"/>
  <c r="AC293" i="381"/>
  <c r="C293" i="381"/>
  <c r="DW292" i="381"/>
  <c r="FV292" i="381"/>
  <c r="FU292" i="381"/>
  <c r="FT292" i="381"/>
  <c r="FS292" i="381"/>
  <c r="FR292" i="381"/>
  <c r="FQ292" i="381"/>
  <c r="EC292" i="381"/>
  <c r="EB292" i="381"/>
  <c r="EA292" i="381"/>
  <c r="DZ292" i="381"/>
  <c r="DY292" i="381"/>
  <c r="DV292" i="381"/>
  <c r="DU292" i="381"/>
  <c r="DT292" i="381"/>
  <c r="DS292" i="381"/>
  <c r="DR292" i="381"/>
  <c r="DQ292" i="381"/>
  <c r="DN292" i="381"/>
  <c r="EE292" i="381" s="1"/>
  <c r="EF292" i="381" s="1"/>
  <c r="DA292" i="381"/>
  <c r="DB292" i="381" s="1"/>
  <c r="CR292" i="381"/>
  <c r="CP292" i="381"/>
  <c r="CO292" i="381"/>
  <c r="CN292" i="381"/>
  <c r="BT292" i="381"/>
  <c r="AV292" i="381"/>
  <c r="AU292" i="381"/>
  <c r="AT292" i="381"/>
  <c r="AN292" i="381"/>
  <c r="AM292" i="381"/>
  <c r="AL292" i="381"/>
  <c r="AK292" i="381"/>
  <c r="AJ292" i="381"/>
  <c r="AI292" i="381"/>
  <c r="AH292" i="381"/>
  <c r="AG292" i="381"/>
  <c r="AF292" i="381"/>
  <c r="AE292" i="381"/>
  <c r="AD292" i="381"/>
  <c r="AC292" i="381"/>
  <c r="C292" i="381"/>
  <c r="FV291" i="381"/>
  <c r="FU291" i="381"/>
  <c r="FT291" i="381"/>
  <c r="FS291" i="381"/>
  <c r="FR291" i="381"/>
  <c r="FQ291" i="381"/>
  <c r="EC291" i="381"/>
  <c r="EB291" i="381"/>
  <c r="EA291" i="381"/>
  <c r="DZ291" i="381"/>
  <c r="DY291" i="381"/>
  <c r="DV291" i="381"/>
  <c r="DU291" i="381"/>
  <c r="DT291" i="381"/>
  <c r="DS291" i="381"/>
  <c r="DR291" i="381"/>
  <c r="DQ291" i="381"/>
  <c r="DN291" i="381"/>
  <c r="EE291" i="381" s="1"/>
  <c r="EF291" i="381" s="1"/>
  <c r="DA291" i="381"/>
  <c r="DB291" i="381" s="1"/>
  <c r="CR291" i="381"/>
  <c r="CP291" i="381"/>
  <c r="CO291" i="381"/>
  <c r="CN291" i="381"/>
  <c r="BT291" i="381"/>
  <c r="AV291" i="381"/>
  <c r="AU291" i="381"/>
  <c r="AT291" i="381"/>
  <c r="AN291" i="381"/>
  <c r="AM291" i="381"/>
  <c r="AL291" i="381"/>
  <c r="AK291" i="381"/>
  <c r="AJ291" i="381"/>
  <c r="AI291" i="381"/>
  <c r="AH291" i="381"/>
  <c r="AG291" i="381"/>
  <c r="AF291" i="381"/>
  <c r="AE291" i="381"/>
  <c r="AD291" i="381"/>
  <c r="AC291" i="381"/>
  <c r="G291" i="381"/>
  <c r="E291" i="381"/>
  <c r="C291" i="381"/>
  <c r="FV290" i="381"/>
  <c r="FU290" i="381"/>
  <c r="FT290" i="381"/>
  <c r="FS290" i="381"/>
  <c r="FR290" i="381"/>
  <c r="FQ290" i="381"/>
  <c r="EC290" i="381"/>
  <c r="EB290" i="381"/>
  <c r="EA290" i="381"/>
  <c r="DZ290" i="381"/>
  <c r="DY290" i="381"/>
  <c r="DV290" i="381"/>
  <c r="DU290" i="381"/>
  <c r="DT290" i="381"/>
  <c r="DS290" i="381"/>
  <c r="DR290" i="381"/>
  <c r="DQ290" i="381"/>
  <c r="DN290" i="381"/>
  <c r="EE290" i="381" s="1"/>
  <c r="EF290" i="381" s="1"/>
  <c r="DA290" i="381"/>
  <c r="DB290" i="381" s="1"/>
  <c r="CR290" i="381"/>
  <c r="CP290" i="381"/>
  <c r="CO290" i="381"/>
  <c r="CN290" i="381"/>
  <c r="BT290" i="381"/>
  <c r="AV290" i="381"/>
  <c r="AU290" i="381"/>
  <c r="AT290" i="381"/>
  <c r="AN290" i="381"/>
  <c r="AM290" i="381"/>
  <c r="AL290" i="381"/>
  <c r="AK290" i="381"/>
  <c r="AJ290" i="381"/>
  <c r="AI290" i="381"/>
  <c r="AH290" i="381"/>
  <c r="AG290" i="381"/>
  <c r="AF290" i="381"/>
  <c r="AE290" i="381"/>
  <c r="AD290" i="381"/>
  <c r="AC290" i="381"/>
  <c r="G290" i="381"/>
  <c r="E290" i="381"/>
  <c r="C290" i="381"/>
  <c r="FV289" i="381"/>
  <c r="FU289" i="381"/>
  <c r="FT289" i="381"/>
  <c r="FS289" i="381"/>
  <c r="FR289" i="381"/>
  <c r="FQ289" i="381"/>
  <c r="FM289" i="381"/>
  <c r="EC289" i="381"/>
  <c r="ED289" i="381" s="1"/>
  <c r="EB289" i="381"/>
  <c r="EA289" i="381"/>
  <c r="DZ289" i="381"/>
  <c r="DY289" i="381"/>
  <c r="DV289" i="381"/>
  <c r="DU289" i="381"/>
  <c r="DT289" i="381"/>
  <c r="DS289" i="381"/>
  <c r="DR289" i="381"/>
  <c r="DQ289" i="381"/>
  <c r="DN289" i="381"/>
  <c r="DA289" i="381"/>
  <c r="DB289" i="381" s="1"/>
  <c r="CR289" i="381"/>
  <c r="CP289" i="381"/>
  <c r="CO289" i="381"/>
  <c r="CN289" i="381"/>
  <c r="BT289" i="381"/>
  <c r="AV289" i="381"/>
  <c r="AU289" i="381"/>
  <c r="AT289" i="381"/>
  <c r="AN289" i="381"/>
  <c r="AM289" i="381"/>
  <c r="AL289" i="381"/>
  <c r="AK289" i="381"/>
  <c r="AJ289" i="381"/>
  <c r="AI289" i="381"/>
  <c r="AH289" i="381"/>
  <c r="AG289" i="381"/>
  <c r="AF289" i="381"/>
  <c r="AE289" i="381"/>
  <c r="AD289" i="381"/>
  <c r="AC289" i="381"/>
  <c r="G289" i="381"/>
  <c r="E289" i="381"/>
  <c r="C289" i="381"/>
  <c r="FV288" i="381"/>
  <c r="FU288" i="381"/>
  <c r="FT288" i="381"/>
  <c r="FS288" i="381"/>
  <c r="FR288" i="381"/>
  <c r="FQ288" i="381"/>
  <c r="FM288" i="381"/>
  <c r="EC288" i="381"/>
  <c r="ED288" i="381" s="1"/>
  <c r="EB288" i="381"/>
  <c r="EA288" i="381"/>
  <c r="DZ288" i="381"/>
  <c r="DY288" i="381"/>
  <c r="DV288" i="381"/>
  <c r="DU288" i="381"/>
  <c r="DT288" i="381"/>
  <c r="DS288" i="381"/>
  <c r="DR288" i="381"/>
  <c r="DQ288" i="381"/>
  <c r="DN288" i="381"/>
  <c r="EE288" i="381" s="1"/>
  <c r="EF288" i="381" s="1"/>
  <c r="DA288" i="381"/>
  <c r="DB288" i="381" s="1"/>
  <c r="CR288" i="381"/>
  <c r="CP288" i="381"/>
  <c r="CO288" i="381"/>
  <c r="CN288" i="381"/>
  <c r="BT288" i="381"/>
  <c r="AV288" i="381"/>
  <c r="AU288" i="381"/>
  <c r="AT288" i="381"/>
  <c r="AN288" i="381"/>
  <c r="AM288" i="381"/>
  <c r="AL288" i="381"/>
  <c r="AK288" i="381"/>
  <c r="AJ288" i="381"/>
  <c r="AI288" i="381"/>
  <c r="AH288" i="381"/>
  <c r="AG288" i="381"/>
  <c r="AF288" i="381"/>
  <c r="AE288" i="381"/>
  <c r="AD288" i="381"/>
  <c r="AC288" i="381"/>
  <c r="G288" i="381"/>
  <c r="E288" i="381"/>
  <c r="C288" i="381"/>
  <c r="FV287" i="381"/>
  <c r="FU287" i="381"/>
  <c r="FT287" i="381"/>
  <c r="FS287" i="381"/>
  <c r="FR287" i="381"/>
  <c r="FQ287" i="381"/>
  <c r="FM287" i="381"/>
  <c r="EC287" i="381"/>
  <c r="EB287" i="381"/>
  <c r="EA287" i="381"/>
  <c r="DZ287" i="381"/>
  <c r="DY287" i="381"/>
  <c r="DV287" i="381"/>
  <c r="DU287" i="381"/>
  <c r="DT287" i="381"/>
  <c r="DS287" i="381"/>
  <c r="DR287" i="381"/>
  <c r="DQ287" i="381"/>
  <c r="DN287" i="381"/>
  <c r="EE287" i="381" s="1"/>
  <c r="EF287" i="381" s="1"/>
  <c r="DA287" i="381"/>
  <c r="DB287" i="381" s="1"/>
  <c r="CR287" i="381"/>
  <c r="CP287" i="381"/>
  <c r="CO287" i="381"/>
  <c r="CN287" i="381"/>
  <c r="BT287" i="381"/>
  <c r="AV287" i="381"/>
  <c r="AU287" i="381"/>
  <c r="AT287" i="381"/>
  <c r="AN287" i="381"/>
  <c r="AM287" i="381"/>
  <c r="AL287" i="381"/>
  <c r="AK287" i="381"/>
  <c r="AJ287" i="381"/>
  <c r="AI287" i="381"/>
  <c r="AH287" i="381"/>
  <c r="AG287" i="381"/>
  <c r="AF287" i="381"/>
  <c r="AE287" i="381"/>
  <c r="AD287" i="381"/>
  <c r="AC287" i="381"/>
  <c r="G287" i="381"/>
  <c r="E287" i="381"/>
  <c r="C287" i="381"/>
  <c r="FM286" i="381"/>
  <c r="E286" i="381"/>
  <c r="FV286" i="381"/>
  <c r="FU286" i="381"/>
  <c r="FT286" i="381"/>
  <c r="FS286" i="381"/>
  <c r="FR286" i="381"/>
  <c r="FQ286" i="381"/>
  <c r="EC286" i="381"/>
  <c r="EB286" i="381"/>
  <c r="EA286" i="381"/>
  <c r="DZ286" i="381"/>
  <c r="DY286" i="381"/>
  <c r="DV286" i="381"/>
  <c r="DU286" i="381"/>
  <c r="DT286" i="381"/>
  <c r="DS286" i="381"/>
  <c r="DR286" i="381"/>
  <c r="DQ286" i="381"/>
  <c r="DN286" i="381"/>
  <c r="EE286" i="381" s="1"/>
  <c r="EF286" i="381" s="1"/>
  <c r="DA286" i="381"/>
  <c r="DB286" i="381" s="1"/>
  <c r="CR286" i="381"/>
  <c r="CP286" i="381"/>
  <c r="CO286" i="381"/>
  <c r="CN286" i="381"/>
  <c r="BT286" i="381"/>
  <c r="AV286" i="381"/>
  <c r="AU286" i="381"/>
  <c r="AT286" i="381"/>
  <c r="AN286" i="381"/>
  <c r="AM286" i="381"/>
  <c r="AL286" i="381"/>
  <c r="AK286" i="381"/>
  <c r="AJ286" i="381"/>
  <c r="AI286" i="381"/>
  <c r="AH286" i="381"/>
  <c r="AG286" i="381"/>
  <c r="AF286" i="381"/>
  <c r="AE286" i="381"/>
  <c r="AD286" i="381"/>
  <c r="AC286" i="381"/>
  <c r="G286" i="381"/>
  <c r="C286" i="381"/>
  <c r="FV285" i="381"/>
  <c r="FU285" i="381"/>
  <c r="FT285" i="381"/>
  <c r="FS285" i="381"/>
  <c r="FR285" i="381"/>
  <c r="FQ285" i="381"/>
  <c r="EC285" i="381"/>
  <c r="ED285" i="381" s="1"/>
  <c r="EB285" i="381"/>
  <c r="EA285" i="381"/>
  <c r="DZ285" i="381"/>
  <c r="DY285" i="381"/>
  <c r="DV285" i="381"/>
  <c r="DU285" i="381"/>
  <c r="DT285" i="381"/>
  <c r="DS285" i="381"/>
  <c r="DR285" i="381"/>
  <c r="DQ285" i="381"/>
  <c r="DN285" i="381"/>
  <c r="EE285" i="381" s="1"/>
  <c r="EF285" i="381" s="1"/>
  <c r="DA285" i="381"/>
  <c r="DB285" i="381" s="1"/>
  <c r="CR285" i="381"/>
  <c r="CP285" i="381"/>
  <c r="CO285" i="381"/>
  <c r="CN285" i="381"/>
  <c r="BT285" i="381"/>
  <c r="AV285" i="381"/>
  <c r="AU285" i="381"/>
  <c r="AT285" i="381"/>
  <c r="AN285" i="381"/>
  <c r="AM285" i="381"/>
  <c r="AL285" i="381"/>
  <c r="AK285" i="381"/>
  <c r="AJ285" i="381"/>
  <c r="AI285" i="381"/>
  <c r="AH285" i="381"/>
  <c r="AG285" i="381"/>
  <c r="AF285" i="381"/>
  <c r="AE285" i="381"/>
  <c r="AD285" i="381"/>
  <c r="AC285" i="381"/>
  <c r="G285" i="381"/>
  <c r="C285" i="381"/>
  <c r="FV284" i="381"/>
  <c r="FU284" i="381"/>
  <c r="FT284" i="381"/>
  <c r="FS284" i="381"/>
  <c r="FR284" i="381"/>
  <c r="FQ284" i="381"/>
  <c r="EE284" i="381"/>
  <c r="EF284" i="381" s="1"/>
  <c r="EC284" i="381"/>
  <c r="ED284" i="381" s="1"/>
  <c r="EB284" i="381"/>
  <c r="EA284" i="381"/>
  <c r="DZ284" i="381"/>
  <c r="DY284" i="381"/>
  <c r="DV284" i="381"/>
  <c r="DU284" i="381"/>
  <c r="DT284" i="381"/>
  <c r="DS284" i="381"/>
  <c r="DR284" i="381"/>
  <c r="DQ284" i="381"/>
  <c r="DA284" i="381"/>
  <c r="DB284" i="381" s="1"/>
  <c r="CR284" i="381"/>
  <c r="CP284" i="381"/>
  <c r="CO284" i="381"/>
  <c r="CN284" i="381"/>
  <c r="BT284" i="381"/>
  <c r="AV284" i="381"/>
  <c r="AU284" i="381"/>
  <c r="AT284" i="381"/>
  <c r="AN284" i="381"/>
  <c r="AM284" i="381"/>
  <c r="AL284" i="381"/>
  <c r="AK284" i="381"/>
  <c r="AJ284" i="381"/>
  <c r="AI284" i="381"/>
  <c r="AH284" i="381"/>
  <c r="AG284" i="381"/>
  <c r="AF284" i="381"/>
  <c r="AE284" i="381"/>
  <c r="AD284" i="381"/>
  <c r="AC284" i="381"/>
  <c r="E284" i="381"/>
  <c r="FV283" i="381"/>
  <c r="FU283" i="381"/>
  <c r="FT283" i="381"/>
  <c r="FS283" i="381"/>
  <c r="FR283" i="381"/>
  <c r="FQ283" i="381"/>
  <c r="EE283" i="381"/>
  <c r="EF283" i="381" s="1"/>
  <c r="EC283" i="381"/>
  <c r="EB283" i="381"/>
  <c r="EA283" i="381"/>
  <c r="DZ283" i="381"/>
  <c r="DY283" i="381"/>
  <c r="DV283" i="381"/>
  <c r="DU283" i="381"/>
  <c r="DT283" i="381"/>
  <c r="DS283" i="381"/>
  <c r="DR283" i="381"/>
  <c r="DQ283" i="381"/>
  <c r="DA283" i="381"/>
  <c r="DB283" i="381" s="1"/>
  <c r="CR283" i="381"/>
  <c r="CP283" i="381"/>
  <c r="CO283" i="381"/>
  <c r="CN283" i="381"/>
  <c r="BT283" i="381"/>
  <c r="AV283" i="381"/>
  <c r="AU283" i="381"/>
  <c r="AT283" i="381"/>
  <c r="AN283" i="381"/>
  <c r="AM283" i="381"/>
  <c r="AL283" i="381"/>
  <c r="AK283" i="381"/>
  <c r="AJ283" i="381"/>
  <c r="AI283" i="381"/>
  <c r="AH283" i="381"/>
  <c r="AG283" i="381"/>
  <c r="AF283" i="381"/>
  <c r="AE283" i="381"/>
  <c r="AD283" i="381"/>
  <c r="AC283" i="381"/>
  <c r="FV282" i="381"/>
  <c r="FU282" i="381"/>
  <c r="FT282" i="381"/>
  <c r="FS282" i="381"/>
  <c r="FR282" i="381"/>
  <c r="FQ282" i="381"/>
  <c r="FL282" i="381"/>
  <c r="EC282" i="381"/>
  <c r="EB282" i="381"/>
  <c r="EA282" i="381"/>
  <c r="DZ282" i="381"/>
  <c r="DY282" i="381"/>
  <c r="DV282" i="381"/>
  <c r="DU282" i="381"/>
  <c r="DT282" i="381"/>
  <c r="DS282" i="381"/>
  <c r="DR282" i="381"/>
  <c r="DQ282" i="381"/>
  <c r="DA282" i="381"/>
  <c r="DB282" i="381" s="1"/>
  <c r="CR282" i="381"/>
  <c r="CP282" i="381"/>
  <c r="CO282" i="381"/>
  <c r="CN282" i="381"/>
  <c r="BT282" i="381"/>
  <c r="AU282" i="381"/>
  <c r="AT282" i="381"/>
  <c r="AR282" i="381"/>
  <c r="EE282" i="381" s="1"/>
  <c r="EF282" i="381" s="1"/>
  <c r="AN282" i="381"/>
  <c r="AM282" i="381"/>
  <c r="AL282" i="381"/>
  <c r="AK282" i="381"/>
  <c r="AJ282" i="381"/>
  <c r="AI282" i="381"/>
  <c r="AH282" i="381"/>
  <c r="AG282" i="381"/>
  <c r="AF282" i="381"/>
  <c r="AE282" i="381"/>
  <c r="AD282" i="381"/>
  <c r="AC282" i="381"/>
  <c r="C282" i="381"/>
  <c r="FL279" i="381"/>
  <c r="FL280" i="381"/>
  <c r="FL281" i="381"/>
  <c r="FL278" i="381"/>
  <c r="CR281" i="381"/>
  <c r="FV281" i="381"/>
  <c r="FU281" i="381"/>
  <c r="FT281" i="381"/>
  <c r="FS281" i="381"/>
  <c r="FR281" i="381"/>
  <c r="FQ281" i="381"/>
  <c r="EC281" i="381"/>
  <c r="EB281" i="381"/>
  <c r="EA281" i="381"/>
  <c r="DZ281" i="381"/>
  <c r="DY281" i="381"/>
  <c r="DV281" i="381"/>
  <c r="DU281" i="381"/>
  <c r="DT281" i="381"/>
  <c r="DS281" i="381"/>
  <c r="DR281" i="381"/>
  <c r="DQ281" i="381"/>
  <c r="DA281" i="381"/>
  <c r="DB281" i="381" s="1"/>
  <c r="CP281" i="381"/>
  <c r="CO281" i="381"/>
  <c r="CN281" i="381"/>
  <c r="BT281" i="381"/>
  <c r="AU281" i="381"/>
  <c r="AT281" i="381"/>
  <c r="AR281" i="381"/>
  <c r="AV281" i="381" s="1"/>
  <c r="AN281" i="381"/>
  <c r="AM281" i="381"/>
  <c r="AL281" i="381"/>
  <c r="AK281" i="381"/>
  <c r="AJ281" i="381"/>
  <c r="AI281" i="381"/>
  <c r="AH281" i="381"/>
  <c r="AG281" i="381"/>
  <c r="AF281" i="381"/>
  <c r="AE281" i="381"/>
  <c r="AD281" i="381"/>
  <c r="AC281" i="381"/>
  <c r="E281" i="381"/>
  <c r="C281" i="381"/>
  <c r="CR280" i="381"/>
  <c r="FV280" i="381"/>
  <c r="FU280" i="381"/>
  <c r="FT280" i="381"/>
  <c r="FS280" i="381"/>
  <c r="FR280" i="381"/>
  <c r="FQ280" i="381"/>
  <c r="EC280" i="381"/>
  <c r="EB280" i="381"/>
  <c r="EA280" i="381"/>
  <c r="DZ280" i="381"/>
  <c r="DY280" i="381"/>
  <c r="DV280" i="381"/>
  <c r="DU280" i="381"/>
  <c r="DT280" i="381"/>
  <c r="DS280" i="381"/>
  <c r="DR280" i="381"/>
  <c r="DQ280" i="381"/>
  <c r="DA280" i="381"/>
  <c r="DB280" i="381" s="1"/>
  <c r="CP280" i="381"/>
  <c r="CO280" i="381"/>
  <c r="CN280" i="381"/>
  <c r="BT280" i="381"/>
  <c r="AU280" i="381"/>
  <c r="AT280" i="381"/>
  <c r="AN280" i="381"/>
  <c r="AM280" i="381"/>
  <c r="AL280" i="381"/>
  <c r="AK280" i="381"/>
  <c r="AJ280" i="381"/>
  <c r="AI280" i="381"/>
  <c r="AH280" i="381"/>
  <c r="AG280" i="381"/>
  <c r="AF280" i="381"/>
  <c r="AE280" i="381"/>
  <c r="AD280" i="381"/>
  <c r="AC280" i="381"/>
  <c r="G280" i="381"/>
  <c r="AR280" i="381" s="1"/>
  <c r="EE280" i="381" s="1"/>
  <c r="EF280" i="381" s="1"/>
  <c r="E280" i="381"/>
  <c r="C280" i="381"/>
  <c r="CR279" i="381"/>
  <c r="G279" i="381"/>
  <c r="AR279" i="381" s="1"/>
  <c r="FV279" i="381"/>
  <c r="FU279" i="381"/>
  <c r="FT279" i="381"/>
  <c r="FS279" i="381"/>
  <c r="FR279" i="381"/>
  <c r="FQ279" i="381"/>
  <c r="EC279" i="381"/>
  <c r="EB279" i="381"/>
  <c r="EA279" i="381"/>
  <c r="DZ279" i="381"/>
  <c r="DY279" i="381"/>
  <c r="DV279" i="381"/>
  <c r="DU279" i="381"/>
  <c r="DT279" i="381"/>
  <c r="DS279" i="381"/>
  <c r="DR279" i="381"/>
  <c r="DQ279" i="381"/>
  <c r="DA279" i="381"/>
  <c r="DB279" i="381" s="1"/>
  <c r="CP279" i="381"/>
  <c r="CO279" i="381"/>
  <c r="CN279" i="381"/>
  <c r="BT279" i="381"/>
  <c r="AU279" i="381"/>
  <c r="AT279" i="381"/>
  <c r="AN279" i="381"/>
  <c r="AM279" i="381"/>
  <c r="AL279" i="381"/>
  <c r="AK279" i="381"/>
  <c r="AJ279" i="381"/>
  <c r="AI279" i="381"/>
  <c r="AH279" i="381"/>
  <c r="AG279" i="381"/>
  <c r="AF279" i="381"/>
  <c r="AE279" i="381"/>
  <c r="AD279" i="381"/>
  <c r="AC279" i="381"/>
  <c r="E279" i="381"/>
  <c r="C279" i="381"/>
  <c r="E278" i="381"/>
  <c r="C278" i="381"/>
  <c r="FV278" i="381"/>
  <c r="FU278" i="381"/>
  <c r="FT278" i="381"/>
  <c r="FS278" i="381"/>
  <c r="FR278" i="381"/>
  <c r="FQ278" i="381"/>
  <c r="EC278" i="381"/>
  <c r="EB278" i="381"/>
  <c r="EA278" i="381"/>
  <c r="DZ278" i="381"/>
  <c r="DY278" i="381"/>
  <c r="DV278" i="381"/>
  <c r="DU278" i="381"/>
  <c r="DT278" i="381"/>
  <c r="DS278" i="381"/>
  <c r="DR278" i="381"/>
  <c r="DQ278" i="381"/>
  <c r="DA278" i="381"/>
  <c r="DB278" i="381" s="1"/>
  <c r="CR278" i="381"/>
  <c r="CP278" i="381"/>
  <c r="CO278" i="381"/>
  <c r="CN278" i="381"/>
  <c r="BT278" i="381"/>
  <c r="AU278" i="381"/>
  <c r="AT278" i="381"/>
  <c r="AR278" i="381"/>
  <c r="AV278" i="381" s="1"/>
  <c r="AN278" i="381"/>
  <c r="AM278" i="381"/>
  <c r="AL278" i="381"/>
  <c r="AK278" i="381"/>
  <c r="AJ278" i="381"/>
  <c r="AI278" i="381"/>
  <c r="AH278" i="381"/>
  <c r="AG278" i="381"/>
  <c r="AF278" i="381"/>
  <c r="AE278" i="381"/>
  <c r="AD278" i="381"/>
  <c r="AC278" i="381"/>
  <c r="AR277" i="381"/>
  <c r="FV277" i="381"/>
  <c r="FU277" i="381"/>
  <c r="FT277" i="381"/>
  <c r="FS277" i="381"/>
  <c r="FR277" i="381"/>
  <c r="FQ277" i="381"/>
  <c r="EC277" i="381"/>
  <c r="ED277" i="381" s="1"/>
  <c r="EB277" i="381"/>
  <c r="EA277" i="381"/>
  <c r="DZ277" i="381"/>
  <c r="DY277" i="381"/>
  <c r="DV277" i="381"/>
  <c r="DU277" i="381"/>
  <c r="DT277" i="381"/>
  <c r="DS277" i="381"/>
  <c r="DR277" i="381"/>
  <c r="DQ277" i="381"/>
  <c r="DA277" i="381"/>
  <c r="DB277" i="381" s="1"/>
  <c r="CR277" i="381"/>
  <c r="CP277" i="381"/>
  <c r="CO277" i="381"/>
  <c r="CN277" i="381"/>
  <c r="BT277" i="381"/>
  <c r="AU277" i="381"/>
  <c r="AT277" i="381"/>
  <c r="AN277" i="381"/>
  <c r="AM277" i="381"/>
  <c r="AL277" i="381"/>
  <c r="AK277" i="381"/>
  <c r="AJ277" i="381"/>
  <c r="AI277" i="381"/>
  <c r="AH277" i="381"/>
  <c r="AG277" i="381"/>
  <c r="AF277" i="381"/>
  <c r="AE277" i="381"/>
  <c r="AD277" i="381"/>
  <c r="AC277" i="381"/>
  <c r="FG276" i="381"/>
  <c r="FG264" i="381" s="1"/>
  <c r="J149" i="372" s="1"/>
  <c r="FV276" i="381"/>
  <c r="FU276" i="381"/>
  <c r="FT276" i="381"/>
  <c r="FS276" i="381"/>
  <c r="FR276" i="381"/>
  <c r="FQ276" i="381"/>
  <c r="EC276" i="381"/>
  <c r="EB276" i="381"/>
  <c r="EA276" i="381"/>
  <c r="DZ276" i="381"/>
  <c r="DY276" i="381"/>
  <c r="DV276" i="381"/>
  <c r="DU276" i="381"/>
  <c r="DT276" i="381"/>
  <c r="DS276" i="381"/>
  <c r="DR276" i="381"/>
  <c r="DQ276" i="381"/>
  <c r="DN276" i="381"/>
  <c r="EE276" i="381" s="1"/>
  <c r="EF276" i="381" s="1"/>
  <c r="DA276" i="381"/>
  <c r="DB276" i="381" s="1"/>
  <c r="CR276" i="381"/>
  <c r="CP276" i="381"/>
  <c r="CO276" i="381"/>
  <c r="CN276" i="381"/>
  <c r="BT276" i="381"/>
  <c r="AU276" i="381"/>
  <c r="AT276" i="381"/>
  <c r="AN276" i="381"/>
  <c r="AM276" i="381"/>
  <c r="AL276" i="381"/>
  <c r="AK276" i="381"/>
  <c r="AJ276" i="381"/>
  <c r="AI276" i="381"/>
  <c r="AH276" i="381"/>
  <c r="AG276" i="381"/>
  <c r="AF276" i="381"/>
  <c r="AE276" i="381"/>
  <c r="AD276" i="381"/>
  <c r="AC276" i="381"/>
  <c r="G276" i="381"/>
  <c r="C276" i="381"/>
  <c r="FV275" i="381"/>
  <c r="FU275" i="381"/>
  <c r="FT275" i="381"/>
  <c r="FS275" i="381"/>
  <c r="FR275" i="381"/>
  <c r="FQ275" i="381"/>
  <c r="EC275" i="381"/>
  <c r="ED275" i="381" s="1"/>
  <c r="EB275" i="381"/>
  <c r="EA275" i="381"/>
  <c r="DZ275" i="381"/>
  <c r="DY275" i="381"/>
  <c r="DV275" i="381"/>
  <c r="DU275" i="381"/>
  <c r="DT275" i="381"/>
  <c r="DS275" i="381"/>
  <c r="DR275" i="381"/>
  <c r="DQ275" i="381"/>
  <c r="DN275" i="381"/>
  <c r="EE275" i="381" s="1"/>
  <c r="EF275" i="381" s="1"/>
  <c r="DA275" i="381"/>
  <c r="DB275" i="381" s="1"/>
  <c r="CR275" i="381"/>
  <c r="CP275" i="381"/>
  <c r="CO275" i="381"/>
  <c r="CN275" i="381"/>
  <c r="BT275" i="381"/>
  <c r="AV275" i="381"/>
  <c r="AU275" i="381"/>
  <c r="AT275" i="381"/>
  <c r="AN275" i="381"/>
  <c r="AM275" i="381"/>
  <c r="AL275" i="381"/>
  <c r="AK275" i="381"/>
  <c r="AJ275" i="381"/>
  <c r="AI275" i="381"/>
  <c r="AH275" i="381"/>
  <c r="AG275" i="381"/>
  <c r="AF275" i="381"/>
  <c r="AE275" i="381"/>
  <c r="AD275" i="381"/>
  <c r="AC275" i="381"/>
  <c r="G275" i="381"/>
  <c r="C275" i="381"/>
  <c r="FV274" i="381"/>
  <c r="FU274" i="381"/>
  <c r="FT274" i="381"/>
  <c r="FS274" i="381"/>
  <c r="FR274" i="381"/>
  <c r="FQ274" i="381"/>
  <c r="EC274" i="381"/>
  <c r="ED274" i="381" s="1"/>
  <c r="EB274" i="381"/>
  <c r="EA274" i="381"/>
  <c r="DZ274" i="381"/>
  <c r="DY274" i="381"/>
  <c r="DV274" i="381"/>
  <c r="DU274" i="381"/>
  <c r="DT274" i="381"/>
  <c r="DS274" i="381"/>
  <c r="DR274" i="381"/>
  <c r="DQ274" i="381"/>
  <c r="DN274" i="381"/>
  <c r="EE274" i="381" s="1"/>
  <c r="EF274" i="381" s="1"/>
  <c r="DA274" i="381"/>
  <c r="DB274" i="381" s="1"/>
  <c r="CR274" i="381"/>
  <c r="CP274" i="381"/>
  <c r="CO274" i="381"/>
  <c r="CN274" i="381"/>
  <c r="BT274" i="381"/>
  <c r="AV274" i="381"/>
  <c r="AU274" i="381"/>
  <c r="AT274" i="381"/>
  <c r="AN274" i="381"/>
  <c r="AM274" i="381"/>
  <c r="AL274" i="381"/>
  <c r="AK274" i="381"/>
  <c r="AJ274" i="381"/>
  <c r="AI274" i="381"/>
  <c r="AH274" i="381"/>
  <c r="AG274" i="381"/>
  <c r="AF274" i="381"/>
  <c r="AE274" i="381"/>
  <c r="AD274" i="381"/>
  <c r="AC274" i="381"/>
  <c r="G274" i="381"/>
  <c r="C274" i="381"/>
  <c r="FV273" i="381"/>
  <c r="FU273" i="381"/>
  <c r="FT273" i="381"/>
  <c r="FS273" i="381"/>
  <c r="FR273" i="381"/>
  <c r="FQ273" i="381"/>
  <c r="EC273" i="381"/>
  <c r="ED273" i="381" s="1"/>
  <c r="EB273" i="381"/>
  <c r="EA273" i="381"/>
  <c r="DZ273" i="381"/>
  <c r="DY273" i="381"/>
  <c r="DV273" i="381"/>
  <c r="DU273" i="381"/>
  <c r="DT273" i="381"/>
  <c r="DS273" i="381"/>
  <c r="DR273" i="381"/>
  <c r="DQ273" i="381"/>
  <c r="DN273" i="381"/>
  <c r="EE273" i="381" s="1"/>
  <c r="EF273" i="381" s="1"/>
  <c r="DA273" i="381"/>
  <c r="DB273" i="381" s="1"/>
  <c r="CR273" i="381"/>
  <c r="CP273" i="381"/>
  <c r="CO273" i="381"/>
  <c r="CN273" i="381"/>
  <c r="BT273" i="381"/>
  <c r="AV273" i="381"/>
  <c r="AU273" i="381"/>
  <c r="AT273" i="381"/>
  <c r="AN273" i="381"/>
  <c r="AM273" i="381"/>
  <c r="AL273" i="381"/>
  <c r="AK273" i="381"/>
  <c r="AJ273" i="381"/>
  <c r="AI273" i="381"/>
  <c r="AH273" i="381"/>
  <c r="AG273" i="381"/>
  <c r="AF273" i="381"/>
  <c r="AE273" i="381"/>
  <c r="AD273" i="381"/>
  <c r="AC273" i="381"/>
  <c r="G273" i="381"/>
  <c r="C273" i="381"/>
  <c r="G272" i="381"/>
  <c r="FV272" i="381"/>
  <c r="FU272" i="381"/>
  <c r="FT272" i="381"/>
  <c r="FS272" i="381"/>
  <c r="FR272" i="381"/>
  <c r="FQ272" i="381"/>
  <c r="EC272" i="381"/>
  <c r="ED272" i="381" s="1"/>
  <c r="EB272" i="381"/>
  <c r="EA272" i="381"/>
  <c r="DZ272" i="381"/>
  <c r="DY272" i="381"/>
  <c r="DV272" i="381"/>
  <c r="DU272" i="381"/>
  <c r="DT272" i="381"/>
  <c r="DS272" i="381"/>
  <c r="DR272" i="381"/>
  <c r="DQ272" i="381"/>
  <c r="DN272" i="381"/>
  <c r="EE272" i="381" s="1"/>
  <c r="EF272" i="381" s="1"/>
  <c r="DA272" i="381"/>
  <c r="DB272" i="381" s="1"/>
  <c r="CR272" i="381"/>
  <c r="CP272" i="381"/>
  <c r="CO272" i="381"/>
  <c r="CN272" i="381"/>
  <c r="BT272" i="381"/>
  <c r="AV272" i="381"/>
  <c r="AU272" i="381"/>
  <c r="AT272" i="381"/>
  <c r="AN272" i="381"/>
  <c r="AM272" i="381"/>
  <c r="AL272" i="381"/>
  <c r="AK272" i="381"/>
  <c r="AJ272" i="381"/>
  <c r="AI272" i="381"/>
  <c r="AH272" i="381"/>
  <c r="AG272" i="381"/>
  <c r="AF272" i="381"/>
  <c r="AE272" i="381"/>
  <c r="AD272" i="381"/>
  <c r="AC272" i="381"/>
  <c r="C272" i="381"/>
  <c r="FV271" i="381"/>
  <c r="FU271" i="381"/>
  <c r="FT271" i="381"/>
  <c r="FS271" i="381"/>
  <c r="FR271" i="381"/>
  <c r="FQ271" i="381"/>
  <c r="EC271" i="381"/>
  <c r="ED271" i="381" s="1"/>
  <c r="EB271" i="381"/>
  <c r="EA271" i="381"/>
  <c r="DZ271" i="381"/>
  <c r="DY271" i="381"/>
  <c r="DV271" i="381"/>
  <c r="DU271" i="381"/>
  <c r="DT271" i="381"/>
  <c r="DS271" i="381"/>
  <c r="DR271" i="381"/>
  <c r="DQ271" i="381"/>
  <c r="DN271" i="381"/>
  <c r="EE271" i="381" s="1"/>
  <c r="EF271" i="381" s="1"/>
  <c r="DA271" i="381"/>
  <c r="DB271" i="381" s="1"/>
  <c r="CR271" i="381"/>
  <c r="CP271" i="381"/>
  <c r="CO271" i="381"/>
  <c r="CN271" i="381"/>
  <c r="BT271" i="381"/>
  <c r="AV271" i="381"/>
  <c r="AU271" i="381"/>
  <c r="AT271" i="381"/>
  <c r="AN271" i="381"/>
  <c r="AM271" i="381"/>
  <c r="AL271" i="381"/>
  <c r="AK271" i="381"/>
  <c r="AJ271" i="381"/>
  <c r="AI271" i="381"/>
  <c r="AH271" i="381"/>
  <c r="AG271" i="381"/>
  <c r="AF271" i="381"/>
  <c r="AE271" i="381"/>
  <c r="AD271" i="381"/>
  <c r="AC271" i="381"/>
  <c r="C271" i="381"/>
  <c r="EJ270" i="381"/>
  <c r="DN270" i="381"/>
  <c r="C270" i="381"/>
  <c r="EG310" i="381" l="1"/>
  <c r="DN323" i="381"/>
  <c r="K125" i="372" s="1"/>
  <c r="DW264" i="381"/>
  <c r="AV319" i="381"/>
  <c r="EG319" i="381"/>
  <c r="EG388" i="381"/>
  <c r="EG331" i="381"/>
  <c r="EG358" i="381"/>
  <c r="EG369" i="381"/>
  <c r="ED334" i="381"/>
  <c r="EG334" i="381"/>
  <c r="EG372" i="381"/>
  <c r="ED373" i="381"/>
  <c r="EG373" i="381"/>
  <c r="EG377" i="381"/>
  <c r="EG350" i="381"/>
  <c r="EG348" i="381"/>
  <c r="EG384" i="381"/>
  <c r="ED291" i="381"/>
  <c r="EG291" i="381"/>
  <c r="ED307" i="381"/>
  <c r="EG307" i="381"/>
  <c r="ED287" i="381"/>
  <c r="EG287" i="381"/>
  <c r="ED278" i="381"/>
  <c r="EG278" i="381"/>
  <c r="L109" i="372"/>
  <c r="AR394" i="381"/>
  <c r="AR390" i="381" s="1"/>
  <c r="FJ264" i="381"/>
  <c r="J152" i="372" s="1"/>
  <c r="FM264" i="381"/>
  <c r="J155" i="372" s="1"/>
  <c r="FL264" i="381"/>
  <c r="J154" i="372" s="1"/>
  <c r="J135" i="372"/>
  <c r="FK323" i="381"/>
  <c r="K153" i="372" s="1"/>
  <c r="EE321" i="381"/>
  <c r="EF321" i="381" s="1"/>
  <c r="J124" i="372"/>
  <c r="FK264" i="381"/>
  <c r="J153" i="372" s="1"/>
  <c r="AV340" i="381"/>
  <c r="AR323" i="381"/>
  <c r="AP264" i="381"/>
  <c r="EE327" i="381"/>
  <c r="EF327" i="381" s="1"/>
  <c r="AV277" i="381"/>
  <c r="FJ323" i="381"/>
  <c r="K152" i="372" s="1"/>
  <c r="L156" i="372"/>
  <c r="EE352" i="381"/>
  <c r="EF352" i="381" s="1"/>
  <c r="EG381" i="381"/>
  <c r="EG357" i="381"/>
  <c r="EG371" i="381"/>
  <c r="ED371" i="381"/>
  <c r="EG326" i="381"/>
  <c r="EG336" i="381"/>
  <c r="EG396" i="381"/>
  <c r="EE396" i="381"/>
  <c r="EF396" i="381" s="1"/>
  <c r="AV395" i="381"/>
  <c r="EG395" i="381"/>
  <c r="EE395" i="381"/>
  <c r="EF395" i="381" s="1"/>
  <c r="EG347" i="381"/>
  <c r="EG332" i="381"/>
  <c r="EG293" i="381"/>
  <c r="EE343" i="381"/>
  <c r="EF343" i="381" s="1"/>
  <c r="EG379" i="381"/>
  <c r="EG385" i="381"/>
  <c r="EG378" i="381"/>
  <c r="EG380" i="381"/>
  <c r="EG383" i="381"/>
  <c r="EG376" i="381"/>
  <c r="AT388" i="381"/>
  <c r="EE388" i="381"/>
  <c r="EF388" i="381" s="1"/>
  <c r="ED388" i="381"/>
  <c r="EG387" i="381"/>
  <c r="ED387" i="381"/>
  <c r="EE387" i="381"/>
  <c r="EF387" i="381" s="1"/>
  <c r="AT386" i="381"/>
  <c r="EE386" i="381"/>
  <c r="EF386" i="381" s="1"/>
  <c r="EG386" i="381"/>
  <c r="ED386" i="381"/>
  <c r="EE385" i="381"/>
  <c r="EF385" i="381" s="1"/>
  <c r="AT384" i="381"/>
  <c r="ED384" i="381"/>
  <c r="ED377" i="381"/>
  <c r="EE377" i="381"/>
  <c r="EF377" i="381" s="1"/>
  <c r="ED376" i="381"/>
  <c r="EG375" i="381"/>
  <c r="ED375" i="381"/>
  <c r="EE375" i="381"/>
  <c r="EF375" i="381" s="1"/>
  <c r="AT374" i="381"/>
  <c r="EG374" i="381"/>
  <c r="ED374" i="381"/>
  <c r="EE373" i="381"/>
  <c r="EF373" i="381" s="1"/>
  <c r="ED372" i="381"/>
  <c r="EE372" i="381"/>
  <c r="EF372" i="381" s="1"/>
  <c r="AT370" i="381"/>
  <c r="EE370" i="381"/>
  <c r="EF370" i="381" s="1"/>
  <c r="EG370" i="381"/>
  <c r="ED370" i="381"/>
  <c r="AT369" i="381"/>
  <c r="EE369" i="381"/>
  <c r="EF369" i="381" s="1"/>
  <c r="ED369" i="381"/>
  <c r="EG368" i="381"/>
  <c r="EE368" i="381"/>
  <c r="EF368" i="381" s="1"/>
  <c r="EG339" i="381"/>
  <c r="EG340" i="381"/>
  <c r="AV347" i="381"/>
  <c r="AV352" i="381"/>
  <c r="EG361" i="381"/>
  <c r="EG325" i="381"/>
  <c r="AV364" i="381"/>
  <c r="EG363" i="381"/>
  <c r="AV363" i="381"/>
  <c r="ED363" i="381"/>
  <c r="EE362" i="381"/>
  <c r="EF362" i="381" s="1"/>
  <c r="AV362" i="381"/>
  <c r="EG362" i="381"/>
  <c r="ED362" i="381"/>
  <c r="AV361" i="381"/>
  <c r="ED361" i="381"/>
  <c r="EG337" i="381"/>
  <c r="EG351" i="381"/>
  <c r="ED339" i="381"/>
  <c r="EG356" i="381"/>
  <c r="AV360" i="381"/>
  <c r="EG313" i="381"/>
  <c r="EE341" i="381"/>
  <c r="EF341" i="381" s="1"/>
  <c r="EG327" i="381"/>
  <c r="EG335" i="381"/>
  <c r="EG342" i="381"/>
  <c r="EG360" i="381"/>
  <c r="ED360" i="381"/>
  <c r="AV359" i="381"/>
  <c r="EG359" i="381"/>
  <c r="ED359" i="381"/>
  <c r="EE358" i="381"/>
  <c r="EF358" i="381" s="1"/>
  <c r="AV358" i="381"/>
  <c r="ED358" i="381"/>
  <c r="EE357" i="381"/>
  <c r="EF357" i="381" s="1"/>
  <c r="AV357" i="381"/>
  <c r="ED357" i="381"/>
  <c r="ED356" i="381"/>
  <c r="EE355" i="381"/>
  <c r="EF355" i="381" s="1"/>
  <c r="AV355" i="381"/>
  <c r="EE354" i="381"/>
  <c r="EF354" i="381" s="1"/>
  <c r="AV354" i="381"/>
  <c r="EG353" i="381"/>
  <c r="EE353" i="381"/>
  <c r="EF353" i="381" s="1"/>
  <c r="AV353" i="381"/>
  <c r="ED353" i="381"/>
  <c r="EG352" i="381"/>
  <c r="EE351" i="381"/>
  <c r="EF351" i="381" s="1"/>
  <c r="AV351" i="381"/>
  <c r="AV350" i="381"/>
  <c r="EE350" i="381"/>
  <c r="EF350" i="381" s="1"/>
  <c r="ED350" i="381"/>
  <c r="EG349" i="381"/>
  <c r="ED349" i="381"/>
  <c r="EE349" i="381"/>
  <c r="EF349" i="381" s="1"/>
  <c r="AV348" i="381"/>
  <c r="EE348" i="381"/>
  <c r="EF348" i="381" s="1"/>
  <c r="ED348" i="381"/>
  <c r="ED347" i="381"/>
  <c r="EG346" i="381"/>
  <c r="EE346" i="381"/>
  <c r="EF346" i="381" s="1"/>
  <c r="ED346" i="381"/>
  <c r="AV345" i="381"/>
  <c r="EE345" i="381"/>
  <c r="EF345" i="381" s="1"/>
  <c r="EG345" i="381"/>
  <c r="EE344" i="381"/>
  <c r="EF344" i="381" s="1"/>
  <c r="AV344" i="381"/>
  <c r="EG344" i="381"/>
  <c r="EG343" i="381"/>
  <c r="AV343" i="381"/>
  <c r="ED343" i="381"/>
  <c r="EE342" i="381"/>
  <c r="EF342" i="381" s="1"/>
  <c r="EE340" i="381"/>
  <c r="EF340" i="381" s="1"/>
  <c r="ED326" i="381"/>
  <c r="ED340" i="381"/>
  <c r="EG330" i="381"/>
  <c r="EG338" i="381"/>
  <c r="EG341" i="381"/>
  <c r="ED342" i="381"/>
  <c r="ED338" i="381"/>
  <c r="ED337" i="381"/>
  <c r="ED336" i="381"/>
  <c r="ED335" i="381"/>
  <c r="EG333" i="381"/>
  <c r="ED332" i="381"/>
  <c r="ED331" i="381"/>
  <c r="ED325" i="381"/>
  <c r="ED327" i="381"/>
  <c r="EG321" i="381"/>
  <c r="EG317" i="381"/>
  <c r="EE277" i="381"/>
  <c r="EF277" i="381" s="1"/>
  <c r="EG320" i="381"/>
  <c r="ED321" i="381"/>
  <c r="ED319" i="381"/>
  <c r="ED316" i="381"/>
  <c r="EE316" i="381"/>
  <c r="EF316" i="381" s="1"/>
  <c r="EG315" i="381"/>
  <c r="EE315" i="381"/>
  <c r="EF315" i="381" s="1"/>
  <c r="EG298" i="381"/>
  <c r="EG284" i="381"/>
  <c r="AV300" i="381"/>
  <c r="EE300" i="381"/>
  <c r="EF300" i="381" s="1"/>
  <c r="EE301" i="381"/>
  <c r="EF301" i="381" s="1"/>
  <c r="AV301" i="381"/>
  <c r="EG285" i="381"/>
  <c r="EG292" i="381"/>
  <c r="EE310" i="381"/>
  <c r="EF310" i="381" s="1"/>
  <c r="AV310" i="381"/>
  <c r="EE309" i="381"/>
  <c r="EF309" i="381" s="1"/>
  <c r="AV309" i="381"/>
  <c r="EG309" i="381"/>
  <c r="AV308" i="381"/>
  <c r="EG308" i="381"/>
  <c r="ED308" i="381"/>
  <c r="AV307" i="381"/>
  <c r="EE307" i="381"/>
  <c r="EF307" i="381" s="1"/>
  <c r="EG306" i="381"/>
  <c r="AV306" i="381"/>
  <c r="ED306" i="381"/>
  <c r="EG305" i="381"/>
  <c r="AV305" i="381"/>
  <c r="EG304" i="381"/>
  <c r="AV304" i="381"/>
  <c r="EE304" i="381"/>
  <c r="EF304" i="381" s="1"/>
  <c r="EE303" i="381"/>
  <c r="EF303" i="381" s="1"/>
  <c r="AV303" i="381"/>
  <c r="EG303" i="381"/>
  <c r="EG302" i="381"/>
  <c r="EE302" i="381"/>
  <c r="EF302" i="381" s="1"/>
  <c r="AV302" i="381"/>
  <c r="ED302" i="381"/>
  <c r="EG301" i="381"/>
  <c r="AV299" i="381"/>
  <c r="EG283" i="381"/>
  <c r="EG286" i="381"/>
  <c r="EG299" i="381"/>
  <c r="ED299" i="381"/>
  <c r="EG277" i="381"/>
  <c r="EG290" i="381"/>
  <c r="EG295" i="381"/>
  <c r="EG300" i="381"/>
  <c r="ED300" i="381"/>
  <c r="EG296" i="381"/>
  <c r="ED296" i="381"/>
  <c r="ED295" i="381"/>
  <c r="EG294" i="381"/>
  <c r="ED294" i="381"/>
  <c r="ED292" i="381"/>
  <c r="ED290" i="381"/>
  <c r="EG289" i="381"/>
  <c r="EE289" i="381"/>
  <c r="EF289" i="381" s="1"/>
  <c r="EG288" i="381"/>
  <c r="ED286" i="381"/>
  <c r="ED283" i="381"/>
  <c r="AV282" i="381"/>
  <c r="EE281" i="381"/>
  <c r="EF281" i="381" s="1"/>
  <c r="EG281" i="381"/>
  <c r="ED281" i="381"/>
  <c r="EG280" i="381"/>
  <c r="AV280" i="381"/>
  <c r="ED280" i="381"/>
  <c r="AV279" i="381"/>
  <c r="EE279" i="381"/>
  <c r="EF279" i="381" s="1"/>
  <c r="EG279" i="381"/>
  <c r="ED279" i="381"/>
  <c r="EE278" i="381"/>
  <c r="EF278" i="381" s="1"/>
  <c r="EG276" i="381"/>
  <c r="ED276" i="381"/>
  <c r="EG275" i="381"/>
  <c r="EG274" i="381"/>
  <c r="EG273" i="381"/>
  <c r="EG272" i="381"/>
  <c r="EG271" i="381"/>
  <c r="G269" i="381"/>
  <c r="G268" i="381"/>
  <c r="FV267" i="381"/>
  <c r="FU267" i="381"/>
  <c r="FT267" i="381"/>
  <c r="FS267" i="381"/>
  <c r="FR267" i="381"/>
  <c r="FQ267" i="381"/>
  <c r="EE267" i="381"/>
  <c r="EF267" i="381" s="1"/>
  <c r="EC267" i="381"/>
  <c r="EB267" i="381"/>
  <c r="EA267" i="381"/>
  <c r="DZ267" i="381"/>
  <c r="DY267" i="381"/>
  <c r="DV267" i="381"/>
  <c r="DU267" i="381"/>
  <c r="DT267" i="381"/>
  <c r="DS267" i="381"/>
  <c r="DR267" i="381"/>
  <c r="DQ267" i="381"/>
  <c r="DA267" i="381"/>
  <c r="DB267" i="381" s="1"/>
  <c r="CR267" i="381"/>
  <c r="CP267" i="381"/>
  <c r="CO267" i="381"/>
  <c r="CN267" i="381"/>
  <c r="BT267" i="381"/>
  <c r="AV267" i="381"/>
  <c r="AU267" i="381"/>
  <c r="AT267" i="381"/>
  <c r="AN267" i="381"/>
  <c r="AM267" i="381"/>
  <c r="AL267" i="381"/>
  <c r="AK267" i="381"/>
  <c r="AJ267" i="381"/>
  <c r="AI267" i="381"/>
  <c r="AH267" i="381"/>
  <c r="AG267" i="381"/>
  <c r="AF267" i="381"/>
  <c r="AE267" i="381"/>
  <c r="AD267" i="381"/>
  <c r="AC267" i="381"/>
  <c r="E267" i="381"/>
  <c r="FV266" i="381"/>
  <c r="FU266" i="381"/>
  <c r="FT266" i="381"/>
  <c r="FS266" i="381"/>
  <c r="FR266" i="381"/>
  <c r="FQ266" i="381"/>
  <c r="EE266" i="381"/>
  <c r="EF266" i="381" s="1"/>
  <c r="EC266" i="381"/>
  <c r="EB266" i="381"/>
  <c r="EA266" i="381"/>
  <c r="DZ266" i="381"/>
  <c r="DY266" i="381"/>
  <c r="DV266" i="381"/>
  <c r="DU266" i="381"/>
  <c r="DT266" i="381"/>
  <c r="DS266" i="381"/>
  <c r="DR266" i="381"/>
  <c r="DQ266" i="381"/>
  <c r="DA266" i="381"/>
  <c r="DB266" i="381" s="1"/>
  <c r="CR266" i="381"/>
  <c r="CP266" i="381"/>
  <c r="CO266" i="381"/>
  <c r="CN266" i="381"/>
  <c r="BT266" i="381"/>
  <c r="AV266" i="381"/>
  <c r="AU266" i="381"/>
  <c r="AT266" i="381"/>
  <c r="AN266" i="381"/>
  <c r="AM266" i="381"/>
  <c r="AL266" i="381"/>
  <c r="AK266" i="381"/>
  <c r="AJ266" i="381"/>
  <c r="AI266" i="381"/>
  <c r="AH266" i="381"/>
  <c r="AG266" i="381"/>
  <c r="AF266" i="381"/>
  <c r="AE266" i="381"/>
  <c r="AD266" i="381"/>
  <c r="AC266" i="381"/>
  <c r="FV265" i="381"/>
  <c r="FU265" i="381"/>
  <c r="FT265" i="381"/>
  <c r="FS265" i="381"/>
  <c r="FR265" i="381"/>
  <c r="FQ265" i="381"/>
  <c r="EE265" i="381"/>
  <c r="EC265" i="381"/>
  <c r="EB265" i="381"/>
  <c r="EA265" i="381"/>
  <c r="DZ265" i="381"/>
  <c r="DY265" i="381"/>
  <c r="DV265" i="381"/>
  <c r="DU265" i="381"/>
  <c r="DT265" i="381"/>
  <c r="DS265" i="381"/>
  <c r="DR265" i="381"/>
  <c r="DQ265" i="381"/>
  <c r="DA265" i="381"/>
  <c r="CR265" i="381"/>
  <c r="CP265" i="381"/>
  <c r="CO265" i="381"/>
  <c r="CN265" i="381"/>
  <c r="AV265" i="381"/>
  <c r="AU265" i="381"/>
  <c r="AT265" i="381"/>
  <c r="AN265" i="381"/>
  <c r="AM265" i="381"/>
  <c r="AL265" i="381"/>
  <c r="AK265" i="381"/>
  <c r="AJ265" i="381"/>
  <c r="AI265" i="381"/>
  <c r="AH265" i="381"/>
  <c r="AG265" i="381"/>
  <c r="AF265" i="381"/>
  <c r="AE265" i="381"/>
  <c r="AD265" i="381"/>
  <c r="AC265" i="381"/>
  <c r="FH187" i="381"/>
  <c r="I150" i="372" s="1"/>
  <c r="FV261" i="381"/>
  <c r="FU261" i="381"/>
  <c r="FT261" i="381"/>
  <c r="FS261" i="381"/>
  <c r="FR261" i="381"/>
  <c r="FQ261" i="381"/>
  <c r="FJ261" i="381"/>
  <c r="EF261" i="381"/>
  <c r="EC261" i="381"/>
  <c r="EB261" i="381"/>
  <c r="EA261" i="381"/>
  <c r="DZ261" i="381"/>
  <c r="DY261" i="381"/>
  <c r="DV261" i="381"/>
  <c r="DU261" i="381"/>
  <c r="DT261" i="381"/>
  <c r="DS261" i="381"/>
  <c r="DR261" i="381"/>
  <c r="DQ261" i="381"/>
  <c r="DA261" i="381"/>
  <c r="DB261" i="381" s="1"/>
  <c r="CR261" i="381"/>
  <c r="CP261" i="381"/>
  <c r="CO261" i="381"/>
  <c r="CN261" i="381"/>
  <c r="BT261" i="381"/>
  <c r="AV261" i="381"/>
  <c r="AU261" i="381"/>
  <c r="AN261" i="381"/>
  <c r="AM261" i="381"/>
  <c r="AL261" i="381"/>
  <c r="AK261" i="381"/>
  <c r="AJ261" i="381"/>
  <c r="AI261" i="381"/>
  <c r="AH261" i="381"/>
  <c r="AG261" i="381"/>
  <c r="AF261" i="381"/>
  <c r="AE261" i="381"/>
  <c r="AD261" i="381"/>
  <c r="AC261" i="381"/>
  <c r="G261" i="381"/>
  <c r="AP261" i="381" s="1"/>
  <c r="AT261" i="381" s="1"/>
  <c r="C261" i="381"/>
  <c r="FV260" i="381"/>
  <c r="FU260" i="381"/>
  <c r="FT260" i="381"/>
  <c r="FS260" i="381"/>
  <c r="FR260" i="381"/>
  <c r="FQ260" i="381"/>
  <c r="EE260" i="381"/>
  <c r="EF260" i="381" s="1"/>
  <c r="EC260" i="381"/>
  <c r="ED260" i="381" s="1"/>
  <c r="EB260" i="381"/>
  <c r="EA260" i="381"/>
  <c r="DZ260" i="381"/>
  <c r="DY260" i="381"/>
  <c r="DV260" i="381"/>
  <c r="DU260" i="381"/>
  <c r="DT260" i="381"/>
  <c r="DS260" i="381"/>
  <c r="DR260" i="381"/>
  <c r="DQ260" i="381"/>
  <c r="DA260" i="381"/>
  <c r="DB260" i="381" s="1"/>
  <c r="CR260" i="381"/>
  <c r="CP260" i="381"/>
  <c r="CO260" i="381"/>
  <c r="CN260" i="381"/>
  <c r="BT260" i="381"/>
  <c r="AV260" i="381"/>
  <c r="AU260" i="381"/>
  <c r="AT260" i="381"/>
  <c r="AN260" i="381"/>
  <c r="AM260" i="381"/>
  <c r="AL260" i="381"/>
  <c r="AK260" i="381"/>
  <c r="AJ260" i="381"/>
  <c r="AI260" i="381"/>
  <c r="AH260" i="381"/>
  <c r="AG260" i="381"/>
  <c r="AF260" i="381"/>
  <c r="AE260" i="381"/>
  <c r="AD260" i="381"/>
  <c r="AC260" i="381"/>
  <c r="C260" i="381"/>
  <c r="FV259" i="381"/>
  <c r="FU259" i="381"/>
  <c r="FT259" i="381"/>
  <c r="FS259" i="381"/>
  <c r="FR259" i="381"/>
  <c r="FQ259" i="381"/>
  <c r="FJ259" i="381"/>
  <c r="EF259" i="381"/>
  <c r="EC259" i="381"/>
  <c r="EB259" i="381"/>
  <c r="EA259" i="381"/>
  <c r="DZ259" i="381"/>
  <c r="DY259" i="381"/>
  <c r="DV259" i="381"/>
  <c r="DU259" i="381"/>
  <c r="DT259" i="381"/>
  <c r="DS259" i="381"/>
  <c r="DR259" i="381"/>
  <c r="DQ259" i="381"/>
  <c r="DA259" i="381"/>
  <c r="DB259" i="381" s="1"/>
  <c r="CR259" i="381"/>
  <c r="CP259" i="381"/>
  <c r="CO259" i="381"/>
  <c r="CN259" i="381"/>
  <c r="BT259" i="381"/>
  <c r="AV259" i="381"/>
  <c r="AU259" i="381"/>
  <c r="AN259" i="381"/>
  <c r="AM259" i="381"/>
  <c r="AL259" i="381"/>
  <c r="AK259" i="381"/>
  <c r="AJ259" i="381"/>
  <c r="AI259" i="381"/>
  <c r="AH259" i="381"/>
  <c r="AG259" i="381"/>
  <c r="AF259" i="381"/>
  <c r="AE259" i="381"/>
  <c r="AD259" i="381"/>
  <c r="AC259" i="381"/>
  <c r="G259" i="381"/>
  <c r="AP259" i="381" s="1"/>
  <c r="AT259" i="381" s="1"/>
  <c r="C259" i="381"/>
  <c r="FV258" i="381"/>
  <c r="FU258" i="381"/>
  <c r="FT258" i="381"/>
  <c r="FS258" i="381"/>
  <c r="FR258" i="381"/>
  <c r="FQ258" i="381"/>
  <c r="EE258" i="381"/>
  <c r="EF258" i="381" s="1"/>
  <c r="EC258" i="381"/>
  <c r="EB258" i="381"/>
  <c r="EA258" i="381"/>
  <c r="DZ258" i="381"/>
  <c r="DY258" i="381"/>
  <c r="DV258" i="381"/>
  <c r="DU258" i="381"/>
  <c r="DT258" i="381"/>
  <c r="DS258" i="381"/>
  <c r="DR258" i="381"/>
  <c r="DQ258" i="381"/>
  <c r="DA258" i="381"/>
  <c r="DB258" i="381" s="1"/>
  <c r="CR258" i="381"/>
  <c r="CP258" i="381"/>
  <c r="CO258" i="381"/>
  <c r="CN258" i="381"/>
  <c r="BT258" i="381"/>
  <c r="AV258" i="381"/>
  <c r="AU258" i="381"/>
  <c r="AT258" i="381"/>
  <c r="AN258" i="381"/>
  <c r="AM258" i="381"/>
  <c r="AL258" i="381"/>
  <c r="AK258" i="381"/>
  <c r="AJ258" i="381"/>
  <c r="AI258" i="381"/>
  <c r="AH258" i="381"/>
  <c r="AG258" i="381"/>
  <c r="AF258" i="381"/>
  <c r="AE258" i="381"/>
  <c r="AD258" i="381"/>
  <c r="AC258" i="381"/>
  <c r="C258" i="381"/>
  <c r="BP257" i="381"/>
  <c r="EG259" i="381" l="1"/>
  <c r="DB265" i="381"/>
  <c r="EG261" i="381"/>
  <c r="ED259" i="381"/>
  <c r="J44" i="372"/>
  <c r="K46" i="372"/>
  <c r="L46" i="372"/>
  <c r="BP187" i="381"/>
  <c r="I93" i="372" s="1"/>
  <c r="BT265" i="381"/>
  <c r="ED265" i="381"/>
  <c r="EF265" i="381"/>
  <c r="EG267" i="381"/>
  <c r="EG266" i="381"/>
  <c r="ED266" i="381"/>
  <c r="EG265" i="381"/>
  <c r="ED267" i="381"/>
  <c r="EG260" i="381"/>
  <c r="ED261" i="381"/>
  <c r="EG258" i="381"/>
  <c r="ED258" i="381"/>
  <c r="CR257" i="381" l="1"/>
  <c r="FV257" i="381"/>
  <c r="FU257" i="381"/>
  <c r="FT257" i="381"/>
  <c r="FS257" i="381"/>
  <c r="FR257" i="381"/>
  <c r="FQ257" i="381"/>
  <c r="FJ257" i="381"/>
  <c r="EF257" i="381"/>
  <c r="EC257" i="381"/>
  <c r="EB257" i="381"/>
  <c r="EA257" i="381"/>
  <c r="DZ257" i="381"/>
  <c r="DY257" i="381"/>
  <c r="DV257" i="381"/>
  <c r="DU257" i="381"/>
  <c r="DT257" i="381"/>
  <c r="DS257" i="381"/>
  <c r="DR257" i="381"/>
  <c r="DQ257" i="381"/>
  <c r="DA257" i="381"/>
  <c r="DB257" i="381" s="1"/>
  <c r="CP257" i="381"/>
  <c r="CO257" i="381"/>
  <c r="CN257" i="381"/>
  <c r="BT257" i="381"/>
  <c r="AV257" i="381"/>
  <c r="AU257" i="381"/>
  <c r="AN257" i="381"/>
  <c r="AM257" i="381"/>
  <c r="AL257" i="381"/>
  <c r="AK257" i="381"/>
  <c r="AJ257" i="381"/>
  <c r="AI257" i="381"/>
  <c r="AH257" i="381"/>
  <c r="AG257" i="381"/>
  <c r="AF257" i="381"/>
  <c r="AE257" i="381"/>
  <c r="AD257" i="381"/>
  <c r="AC257" i="381"/>
  <c r="G257" i="381"/>
  <c r="AP257" i="381" s="1"/>
  <c r="AT257" i="381" s="1"/>
  <c r="E257" i="381"/>
  <c r="C257" i="381"/>
  <c r="FJ256" i="381"/>
  <c r="EJ256" i="381"/>
  <c r="FV256" i="381"/>
  <c r="FU256" i="381"/>
  <c r="FT256" i="381"/>
  <c r="FS256" i="381"/>
  <c r="FR256" i="381"/>
  <c r="FQ256" i="381"/>
  <c r="EF256" i="381"/>
  <c r="EC256" i="381"/>
  <c r="EB256" i="381"/>
  <c r="EA256" i="381"/>
  <c r="DZ256" i="381"/>
  <c r="DY256" i="381"/>
  <c r="DV256" i="381"/>
  <c r="DU256" i="381"/>
  <c r="DT256" i="381"/>
  <c r="DS256" i="381"/>
  <c r="DR256" i="381"/>
  <c r="DQ256" i="381"/>
  <c r="DA256" i="381"/>
  <c r="DB256" i="381" s="1"/>
  <c r="CR256" i="381"/>
  <c r="CP256" i="381"/>
  <c r="CO256" i="381"/>
  <c r="CN256" i="381"/>
  <c r="BT256" i="381"/>
  <c r="AV256" i="381"/>
  <c r="AU256" i="381"/>
  <c r="AN256" i="381"/>
  <c r="AM256" i="381"/>
  <c r="AL256" i="381"/>
  <c r="AK256" i="381"/>
  <c r="AJ256" i="381"/>
  <c r="AI256" i="381"/>
  <c r="AH256" i="381"/>
  <c r="AG256" i="381"/>
  <c r="AF256" i="381"/>
  <c r="AE256" i="381"/>
  <c r="AD256" i="381"/>
  <c r="AC256" i="381"/>
  <c r="G256" i="381"/>
  <c r="AP256" i="381" s="1"/>
  <c r="AT256" i="381" s="1"/>
  <c r="E256" i="381"/>
  <c r="C256" i="381"/>
  <c r="FJ255" i="381"/>
  <c r="FV255" i="381"/>
  <c r="FU255" i="381"/>
  <c r="FT255" i="381"/>
  <c r="FS255" i="381"/>
  <c r="FR255" i="381"/>
  <c r="FQ255" i="381"/>
  <c r="EF255" i="381"/>
  <c r="EC255" i="381"/>
  <c r="EB255" i="381"/>
  <c r="EA255" i="381"/>
  <c r="DZ255" i="381"/>
  <c r="DY255" i="381"/>
  <c r="DV255" i="381"/>
  <c r="DU255" i="381"/>
  <c r="DT255" i="381"/>
  <c r="DS255" i="381"/>
  <c r="DR255" i="381"/>
  <c r="DQ255" i="381"/>
  <c r="DA255" i="381"/>
  <c r="DB255" i="381" s="1"/>
  <c r="CR255" i="381"/>
  <c r="CP255" i="381"/>
  <c r="CO255" i="381"/>
  <c r="CN255" i="381"/>
  <c r="BT255" i="381"/>
  <c r="AV255" i="381"/>
  <c r="AU255" i="381"/>
  <c r="AN255" i="381"/>
  <c r="AM255" i="381"/>
  <c r="AL255" i="381"/>
  <c r="AK255" i="381"/>
  <c r="AJ255" i="381"/>
  <c r="AI255" i="381"/>
  <c r="AH255" i="381"/>
  <c r="AG255" i="381"/>
  <c r="AF255" i="381"/>
  <c r="AE255" i="381"/>
  <c r="AD255" i="381"/>
  <c r="AC255" i="381"/>
  <c r="G255" i="381"/>
  <c r="AP255" i="381" s="1"/>
  <c r="AT255" i="381" s="1"/>
  <c r="C255" i="381"/>
  <c r="FV254" i="381"/>
  <c r="FU254" i="381"/>
  <c r="FT254" i="381"/>
  <c r="FS254" i="381"/>
  <c r="FR254" i="381"/>
  <c r="FQ254" i="381"/>
  <c r="EE254" i="381"/>
  <c r="EF254" i="381" s="1"/>
  <c r="EC254" i="381"/>
  <c r="EB254" i="381"/>
  <c r="EA254" i="381"/>
  <c r="DZ254" i="381"/>
  <c r="DY254" i="381"/>
  <c r="DV254" i="381"/>
  <c r="DU254" i="381"/>
  <c r="DT254" i="381"/>
  <c r="DS254" i="381"/>
  <c r="DR254" i="381"/>
  <c r="DQ254" i="381"/>
  <c r="DA254" i="381"/>
  <c r="DB254" i="381" s="1"/>
  <c r="CR254" i="381"/>
  <c r="CP254" i="381"/>
  <c r="CO254" i="381"/>
  <c r="CN254" i="381"/>
  <c r="BT254" i="381"/>
  <c r="AV254" i="381"/>
  <c r="AU254" i="381"/>
  <c r="AT254" i="381"/>
  <c r="AN254" i="381"/>
  <c r="AM254" i="381"/>
  <c r="AL254" i="381"/>
  <c r="AK254" i="381"/>
  <c r="AJ254" i="381"/>
  <c r="AI254" i="381"/>
  <c r="AH254" i="381"/>
  <c r="AG254" i="381"/>
  <c r="AF254" i="381"/>
  <c r="AE254" i="381"/>
  <c r="AD254" i="381"/>
  <c r="AC254" i="381"/>
  <c r="C254" i="381"/>
  <c r="DL253" i="381"/>
  <c r="E253" i="381"/>
  <c r="DL252" i="381"/>
  <c r="FV253" i="381"/>
  <c r="FU253" i="381"/>
  <c r="FT253" i="381"/>
  <c r="FS253" i="381"/>
  <c r="FR253" i="381"/>
  <c r="FQ253" i="381"/>
  <c r="EF253" i="381"/>
  <c r="EC253" i="381"/>
  <c r="ED253" i="381" s="1"/>
  <c r="EB253" i="381"/>
  <c r="EA253" i="381"/>
  <c r="DZ253" i="381"/>
  <c r="DY253" i="381"/>
  <c r="DV253" i="381"/>
  <c r="DU253" i="381"/>
  <c r="DT253" i="381"/>
  <c r="DS253" i="381"/>
  <c r="DR253" i="381"/>
  <c r="DQ253" i="381"/>
  <c r="DA253" i="381"/>
  <c r="DB253" i="381" s="1"/>
  <c r="CR253" i="381"/>
  <c r="CP253" i="381"/>
  <c r="CO253" i="381"/>
  <c r="CN253" i="381"/>
  <c r="BT253" i="381"/>
  <c r="AV253" i="381"/>
  <c r="AU253" i="381"/>
  <c r="AT253" i="381"/>
  <c r="AN253" i="381"/>
  <c r="AM253" i="381"/>
  <c r="AL253" i="381"/>
  <c r="AK253" i="381"/>
  <c r="AJ253" i="381"/>
  <c r="AI253" i="381"/>
  <c r="AH253" i="381"/>
  <c r="AG253" i="381"/>
  <c r="AF253" i="381"/>
  <c r="AE253" i="381"/>
  <c r="AD253" i="381"/>
  <c r="AC253" i="381"/>
  <c r="G253" i="381"/>
  <c r="C253" i="381"/>
  <c r="FV252" i="381"/>
  <c r="FU252" i="381"/>
  <c r="FT252" i="381"/>
  <c r="FS252" i="381"/>
  <c r="FR252" i="381"/>
  <c r="FQ252" i="381"/>
  <c r="EF252" i="381"/>
  <c r="EC252" i="381"/>
  <c r="EB252" i="381"/>
  <c r="EA252" i="381"/>
  <c r="DZ252" i="381"/>
  <c r="DY252" i="381"/>
  <c r="DV252" i="381"/>
  <c r="DU252" i="381"/>
  <c r="DT252" i="381"/>
  <c r="DS252" i="381"/>
  <c r="DR252" i="381"/>
  <c r="DQ252" i="381"/>
  <c r="DA252" i="381"/>
  <c r="DB252" i="381" s="1"/>
  <c r="CR252" i="381"/>
  <c r="CP252" i="381"/>
  <c r="CO252" i="381"/>
  <c r="CN252" i="381"/>
  <c r="BT252" i="381"/>
  <c r="AV252" i="381"/>
  <c r="AU252" i="381"/>
  <c r="AT252" i="381"/>
  <c r="AN252" i="381"/>
  <c r="AM252" i="381"/>
  <c r="AL252" i="381"/>
  <c r="AK252" i="381"/>
  <c r="AJ252" i="381"/>
  <c r="AI252" i="381"/>
  <c r="AH252" i="381"/>
  <c r="AG252" i="381"/>
  <c r="AF252" i="381"/>
  <c r="AE252" i="381"/>
  <c r="AD252" i="381"/>
  <c r="AC252" i="381"/>
  <c r="G252" i="381"/>
  <c r="E252" i="381"/>
  <c r="C252" i="381"/>
  <c r="FV251" i="381"/>
  <c r="FU251" i="381"/>
  <c r="FT251" i="381"/>
  <c r="FS251" i="381"/>
  <c r="FR251" i="381"/>
  <c r="FQ251" i="381"/>
  <c r="EE251" i="381"/>
  <c r="EF251" i="381" s="1"/>
  <c r="EC251" i="381"/>
  <c r="EB251" i="381"/>
  <c r="EA251" i="381"/>
  <c r="DZ251" i="381"/>
  <c r="DY251" i="381"/>
  <c r="DV251" i="381"/>
  <c r="DU251" i="381"/>
  <c r="DT251" i="381"/>
  <c r="DS251" i="381"/>
  <c r="DR251" i="381"/>
  <c r="DQ251" i="381"/>
  <c r="DA251" i="381"/>
  <c r="DB251" i="381" s="1"/>
  <c r="CR251" i="381"/>
  <c r="CP251" i="381"/>
  <c r="CO251" i="381"/>
  <c r="CN251" i="381"/>
  <c r="BT251" i="381"/>
  <c r="AV251" i="381"/>
  <c r="AU251" i="381"/>
  <c r="AT251" i="381"/>
  <c r="AN251" i="381"/>
  <c r="AM251" i="381"/>
  <c r="AL251" i="381"/>
  <c r="AK251" i="381"/>
  <c r="AJ251" i="381"/>
  <c r="AI251" i="381"/>
  <c r="AH251" i="381"/>
  <c r="AG251" i="381"/>
  <c r="AF251" i="381"/>
  <c r="AE251" i="381"/>
  <c r="AD251" i="381"/>
  <c r="AC251" i="381"/>
  <c r="C251" i="381"/>
  <c r="FV250" i="381"/>
  <c r="FU250" i="381"/>
  <c r="FT250" i="381"/>
  <c r="FS250" i="381"/>
  <c r="FR250" i="381"/>
  <c r="FQ250" i="381"/>
  <c r="FJ250" i="381"/>
  <c r="EF250" i="381"/>
  <c r="EC250" i="381"/>
  <c r="EB250" i="381"/>
  <c r="EA250" i="381"/>
  <c r="DZ250" i="381"/>
  <c r="DY250" i="381"/>
  <c r="DV250" i="381"/>
  <c r="DU250" i="381"/>
  <c r="DT250" i="381"/>
  <c r="DS250" i="381"/>
  <c r="DR250" i="381"/>
  <c r="DQ250" i="381"/>
  <c r="DA250" i="381"/>
  <c r="DB250" i="381" s="1"/>
  <c r="CR250" i="381"/>
  <c r="CP250" i="381"/>
  <c r="CO250" i="381"/>
  <c r="CN250" i="381"/>
  <c r="BT250" i="381"/>
  <c r="AV250" i="381"/>
  <c r="AU250" i="381"/>
  <c r="AT250" i="381"/>
  <c r="AN250" i="381"/>
  <c r="AM250" i="381"/>
  <c r="AL250" i="381"/>
  <c r="AK250" i="381"/>
  <c r="AJ250" i="381"/>
  <c r="AI250" i="381"/>
  <c r="AH250" i="381"/>
  <c r="AG250" i="381"/>
  <c r="AF250" i="381"/>
  <c r="AE250" i="381"/>
  <c r="AD250" i="381"/>
  <c r="AC250" i="381"/>
  <c r="G250" i="381"/>
  <c r="E250" i="381"/>
  <c r="C250" i="381"/>
  <c r="FV249" i="381"/>
  <c r="FU249" i="381"/>
  <c r="FT249" i="381"/>
  <c r="FS249" i="381"/>
  <c r="FR249" i="381"/>
  <c r="FQ249" i="381"/>
  <c r="FJ249" i="381"/>
  <c r="EF249" i="381"/>
  <c r="EC249" i="381"/>
  <c r="ED249" i="381" s="1"/>
  <c r="EB249" i="381"/>
  <c r="EA249" i="381"/>
  <c r="DZ249" i="381"/>
  <c r="DY249" i="381"/>
  <c r="DV249" i="381"/>
  <c r="DU249" i="381"/>
  <c r="DT249" i="381"/>
  <c r="DS249" i="381"/>
  <c r="DR249" i="381"/>
  <c r="DQ249" i="381"/>
  <c r="DA249" i="381"/>
  <c r="DB249" i="381" s="1"/>
  <c r="CR249" i="381"/>
  <c r="CP249" i="381"/>
  <c r="CO249" i="381"/>
  <c r="CN249" i="381"/>
  <c r="BT249" i="381"/>
  <c r="AV249" i="381"/>
  <c r="AU249" i="381"/>
  <c r="AT249" i="381"/>
  <c r="AN249" i="381"/>
  <c r="AM249" i="381"/>
  <c r="AL249" i="381"/>
  <c r="AK249" i="381"/>
  <c r="AJ249" i="381"/>
  <c r="AI249" i="381"/>
  <c r="AH249" i="381"/>
  <c r="AG249" i="381"/>
  <c r="AF249" i="381"/>
  <c r="AE249" i="381"/>
  <c r="AD249" i="381"/>
  <c r="AC249" i="381"/>
  <c r="G249" i="381"/>
  <c r="E249" i="381"/>
  <c r="C249" i="381"/>
  <c r="FV248" i="381"/>
  <c r="FU248" i="381"/>
  <c r="FT248" i="381"/>
  <c r="FS248" i="381"/>
  <c r="FR248" i="381"/>
  <c r="FQ248" i="381"/>
  <c r="EE248" i="381"/>
  <c r="EF248" i="381" s="1"/>
  <c r="EC248" i="381"/>
  <c r="EB248" i="381"/>
  <c r="EA248" i="381"/>
  <c r="DZ248" i="381"/>
  <c r="DY248" i="381"/>
  <c r="DV248" i="381"/>
  <c r="DU248" i="381"/>
  <c r="DT248" i="381"/>
  <c r="DS248" i="381"/>
  <c r="DR248" i="381"/>
  <c r="DQ248" i="381"/>
  <c r="DA248" i="381"/>
  <c r="DB248" i="381" s="1"/>
  <c r="CR248" i="381"/>
  <c r="CP248" i="381"/>
  <c r="CO248" i="381"/>
  <c r="CN248" i="381"/>
  <c r="BT248" i="381"/>
  <c r="AV248" i="381"/>
  <c r="AU248" i="381"/>
  <c r="AT248" i="381"/>
  <c r="AN248" i="381"/>
  <c r="AM248" i="381"/>
  <c r="AL248" i="381"/>
  <c r="AK248" i="381"/>
  <c r="AJ248" i="381"/>
  <c r="AI248" i="381"/>
  <c r="AH248" i="381"/>
  <c r="AG248" i="381"/>
  <c r="AF248" i="381"/>
  <c r="AE248" i="381"/>
  <c r="AD248" i="381"/>
  <c r="AC248" i="381"/>
  <c r="C248" i="381"/>
  <c r="EJ246" i="381"/>
  <c r="FV247" i="381"/>
  <c r="FU247" i="381"/>
  <c r="FT247" i="381"/>
  <c r="FS247" i="381"/>
  <c r="FR247" i="381"/>
  <c r="FQ247" i="381"/>
  <c r="FJ247" i="381"/>
  <c r="EF247" i="381"/>
  <c r="EC247" i="381"/>
  <c r="EB247" i="381"/>
  <c r="EA247" i="381"/>
  <c r="DZ247" i="381"/>
  <c r="DY247" i="381"/>
  <c r="DV247" i="381"/>
  <c r="DU247" i="381"/>
  <c r="DT247" i="381"/>
  <c r="DS247" i="381"/>
  <c r="DR247" i="381"/>
  <c r="DQ247" i="381"/>
  <c r="DA247" i="381"/>
  <c r="DB247" i="381" s="1"/>
  <c r="CR247" i="381"/>
  <c r="CP247" i="381"/>
  <c r="CO247" i="381"/>
  <c r="CN247" i="381"/>
  <c r="BT247" i="381"/>
  <c r="AV247" i="381"/>
  <c r="AU247" i="381"/>
  <c r="AT247" i="381"/>
  <c r="AN247" i="381"/>
  <c r="AM247" i="381"/>
  <c r="AL247" i="381"/>
  <c r="AK247" i="381"/>
  <c r="AJ247" i="381"/>
  <c r="AI247" i="381"/>
  <c r="AH247" i="381"/>
  <c r="AG247" i="381"/>
  <c r="AF247" i="381"/>
  <c r="AE247" i="381"/>
  <c r="AD247" i="381"/>
  <c r="AC247" i="381"/>
  <c r="G247" i="381"/>
  <c r="E247" i="381"/>
  <c r="C247" i="381"/>
  <c r="FV246" i="381"/>
  <c r="FU246" i="381"/>
  <c r="FT246" i="381"/>
  <c r="FS246" i="381"/>
  <c r="FR246" i="381"/>
  <c r="FQ246" i="381"/>
  <c r="FJ246" i="381"/>
  <c r="EF246" i="381"/>
  <c r="EC246" i="381"/>
  <c r="ED246" i="381" s="1"/>
  <c r="EB246" i="381"/>
  <c r="EA246" i="381"/>
  <c r="DZ246" i="381"/>
  <c r="DY246" i="381"/>
  <c r="DV246" i="381"/>
  <c r="DU246" i="381"/>
  <c r="DT246" i="381"/>
  <c r="DS246" i="381"/>
  <c r="DR246" i="381"/>
  <c r="DQ246" i="381"/>
  <c r="DA246" i="381"/>
  <c r="DB246" i="381" s="1"/>
  <c r="CR246" i="381"/>
  <c r="CP246" i="381"/>
  <c r="CO246" i="381"/>
  <c r="CN246" i="381"/>
  <c r="BT246" i="381"/>
  <c r="AV246" i="381"/>
  <c r="AU246" i="381"/>
  <c r="AT246" i="381"/>
  <c r="AN246" i="381"/>
  <c r="AM246" i="381"/>
  <c r="AL246" i="381"/>
  <c r="AK246" i="381"/>
  <c r="AJ246" i="381"/>
  <c r="AI246" i="381"/>
  <c r="AH246" i="381"/>
  <c r="AG246" i="381"/>
  <c r="AF246" i="381"/>
  <c r="AE246" i="381"/>
  <c r="AD246" i="381"/>
  <c r="AC246" i="381"/>
  <c r="G246" i="381"/>
  <c r="E246" i="381"/>
  <c r="C246" i="381"/>
  <c r="FV245" i="381"/>
  <c r="FU245" i="381"/>
  <c r="FT245" i="381"/>
  <c r="FS245" i="381"/>
  <c r="FR245" i="381"/>
  <c r="FQ245" i="381"/>
  <c r="EE245" i="381"/>
  <c r="EF245" i="381" s="1"/>
  <c r="EC245" i="381"/>
  <c r="EB245" i="381"/>
  <c r="EA245" i="381"/>
  <c r="DZ245" i="381"/>
  <c r="DY245" i="381"/>
  <c r="DV245" i="381"/>
  <c r="DU245" i="381"/>
  <c r="DT245" i="381"/>
  <c r="DS245" i="381"/>
  <c r="DR245" i="381"/>
  <c r="DQ245" i="381"/>
  <c r="DA245" i="381"/>
  <c r="DB245" i="381" s="1"/>
  <c r="CR245" i="381"/>
  <c r="CP245" i="381"/>
  <c r="CO245" i="381"/>
  <c r="CN245" i="381"/>
  <c r="BT245" i="381"/>
  <c r="AV245" i="381"/>
  <c r="AU245" i="381"/>
  <c r="AT245" i="381"/>
  <c r="AN245" i="381"/>
  <c r="AM245" i="381"/>
  <c r="AL245" i="381"/>
  <c r="AK245" i="381"/>
  <c r="AJ245" i="381"/>
  <c r="AI245" i="381"/>
  <c r="AH245" i="381"/>
  <c r="AG245" i="381"/>
  <c r="AF245" i="381"/>
  <c r="AE245" i="381"/>
  <c r="AD245" i="381"/>
  <c r="AC245" i="381"/>
  <c r="C245" i="381"/>
  <c r="FV244" i="381"/>
  <c r="FU244" i="381"/>
  <c r="FT244" i="381"/>
  <c r="FS244" i="381"/>
  <c r="FR244" i="381"/>
  <c r="FQ244" i="381"/>
  <c r="FJ244" i="381"/>
  <c r="EF244" i="381"/>
  <c r="EC244" i="381"/>
  <c r="ED244" i="381" s="1"/>
  <c r="EB244" i="381"/>
  <c r="EA244" i="381"/>
  <c r="DZ244" i="381"/>
  <c r="DY244" i="381"/>
  <c r="DV244" i="381"/>
  <c r="DU244" i="381"/>
  <c r="DT244" i="381"/>
  <c r="DS244" i="381"/>
  <c r="DR244" i="381"/>
  <c r="DQ244" i="381"/>
  <c r="DA244" i="381"/>
  <c r="DB244" i="381" s="1"/>
  <c r="CR244" i="381"/>
  <c r="CP244" i="381"/>
  <c r="CO244" i="381"/>
  <c r="CN244" i="381"/>
  <c r="BT244" i="381"/>
  <c r="AV244" i="381"/>
  <c r="AU244" i="381"/>
  <c r="AT244" i="381"/>
  <c r="AN244" i="381"/>
  <c r="AM244" i="381"/>
  <c r="AL244" i="381"/>
  <c r="AK244" i="381"/>
  <c r="AJ244" i="381"/>
  <c r="AI244" i="381"/>
  <c r="AH244" i="381"/>
  <c r="AG244" i="381"/>
  <c r="AF244" i="381"/>
  <c r="AE244" i="381"/>
  <c r="AD244" i="381"/>
  <c r="AC244" i="381"/>
  <c r="G244" i="381"/>
  <c r="E244" i="381"/>
  <c r="C244" i="381"/>
  <c r="FJ243" i="381"/>
  <c r="FV243" i="381"/>
  <c r="FU243" i="381"/>
  <c r="FT243" i="381"/>
  <c r="FS243" i="381"/>
  <c r="FR243" i="381"/>
  <c r="FQ243" i="381"/>
  <c r="EF243" i="381"/>
  <c r="EC243" i="381"/>
  <c r="EB243" i="381"/>
  <c r="EA243" i="381"/>
  <c r="DZ243" i="381"/>
  <c r="DY243" i="381"/>
  <c r="DV243" i="381"/>
  <c r="DU243" i="381"/>
  <c r="DT243" i="381"/>
  <c r="DS243" i="381"/>
  <c r="DR243" i="381"/>
  <c r="DQ243" i="381"/>
  <c r="DA243" i="381"/>
  <c r="DB243" i="381" s="1"/>
  <c r="CR243" i="381"/>
  <c r="CP243" i="381"/>
  <c r="CO243" i="381"/>
  <c r="CN243" i="381"/>
  <c r="BT243" i="381"/>
  <c r="AU243" i="381"/>
  <c r="AN243" i="381"/>
  <c r="AM243" i="381"/>
  <c r="AL243" i="381"/>
  <c r="AK243" i="381"/>
  <c r="AJ243" i="381"/>
  <c r="AI243" i="381"/>
  <c r="AH243" i="381"/>
  <c r="AG243" i="381"/>
  <c r="AF243" i="381"/>
  <c r="AE243" i="381"/>
  <c r="AD243" i="381"/>
  <c r="AC243" i="381"/>
  <c r="G243" i="381"/>
  <c r="E243" i="381"/>
  <c r="C243" i="381"/>
  <c r="FV242" i="381"/>
  <c r="FU242" i="381"/>
  <c r="FT242" i="381"/>
  <c r="FS242" i="381"/>
  <c r="FR242" i="381"/>
  <c r="FQ242" i="381"/>
  <c r="EE242" i="381"/>
  <c r="EF242" i="381" s="1"/>
  <c r="EC242" i="381"/>
  <c r="EB242" i="381"/>
  <c r="EA242" i="381"/>
  <c r="DZ242" i="381"/>
  <c r="DY242" i="381"/>
  <c r="DV242" i="381"/>
  <c r="DU242" i="381"/>
  <c r="DT242" i="381"/>
  <c r="DS242" i="381"/>
  <c r="DR242" i="381"/>
  <c r="DQ242" i="381"/>
  <c r="DA242" i="381"/>
  <c r="DB242" i="381" s="1"/>
  <c r="CR242" i="381"/>
  <c r="CP242" i="381"/>
  <c r="CO242" i="381"/>
  <c r="CN242" i="381"/>
  <c r="BT242" i="381"/>
  <c r="AV242" i="381"/>
  <c r="AU242" i="381"/>
  <c r="AT242" i="381"/>
  <c r="AN242" i="381"/>
  <c r="AM242" i="381"/>
  <c r="AL242" i="381"/>
  <c r="AK242" i="381"/>
  <c r="AJ242" i="381"/>
  <c r="AI242" i="381"/>
  <c r="AH242" i="381"/>
  <c r="AG242" i="381"/>
  <c r="AF242" i="381"/>
  <c r="AE242" i="381"/>
  <c r="AD242" i="381"/>
  <c r="AC242" i="381"/>
  <c r="C242" i="381"/>
  <c r="DL187" i="381" l="1"/>
  <c r="ED257" i="381"/>
  <c r="EG257" i="381"/>
  <c r="AT243" i="381"/>
  <c r="AP187" i="381"/>
  <c r="EG254" i="381"/>
  <c r="EG252" i="381"/>
  <c r="ED254" i="381"/>
  <c r="EG251" i="381"/>
  <c r="EG256" i="381"/>
  <c r="ED256" i="381"/>
  <c r="EG255" i="381"/>
  <c r="ED255" i="381"/>
  <c r="EG253" i="381"/>
  <c r="ED252" i="381"/>
  <c r="ED251" i="381"/>
  <c r="EG248" i="381"/>
  <c r="ED248" i="381"/>
  <c r="EG243" i="381"/>
  <c r="EG249" i="381"/>
  <c r="ED250" i="381"/>
  <c r="ED247" i="381"/>
  <c r="EG245" i="381"/>
  <c r="ED245" i="381"/>
  <c r="AV243" i="381"/>
  <c r="ED243" i="381"/>
  <c r="EG242" i="381"/>
  <c r="ED242" i="381"/>
  <c r="I44" i="372" l="1"/>
  <c r="DI241" i="381"/>
  <c r="FU241" i="381" s="1"/>
  <c r="FV241" i="381"/>
  <c r="FT241" i="381"/>
  <c r="FS241" i="381"/>
  <c r="FR241" i="381"/>
  <c r="FQ241" i="381"/>
  <c r="EC241" i="381"/>
  <c r="EB241" i="381"/>
  <c r="DZ241" i="381"/>
  <c r="DY241" i="381"/>
  <c r="DV241" i="381"/>
  <c r="DU241" i="381"/>
  <c r="DT241" i="381"/>
  <c r="DS241" i="381"/>
  <c r="DR241" i="381"/>
  <c r="DQ241" i="381"/>
  <c r="DA241" i="381"/>
  <c r="DB241" i="381" s="1"/>
  <c r="CR241" i="381"/>
  <c r="CP241" i="381"/>
  <c r="CO241" i="381"/>
  <c r="CN241" i="381"/>
  <c r="BT241" i="381"/>
  <c r="AU241" i="381"/>
  <c r="AN241" i="381"/>
  <c r="AM241" i="381"/>
  <c r="AL241" i="381"/>
  <c r="AK241" i="381"/>
  <c r="AJ241" i="381"/>
  <c r="AI241" i="381"/>
  <c r="AH241" i="381"/>
  <c r="AG241" i="381"/>
  <c r="AF241" i="381"/>
  <c r="AE241" i="381"/>
  <c r="AD241" i="381"/>
  <c r="AC241" i="381"/>
  <c r="G241" i="381"/>
  <c r="AR241" i="381" s="1"/>
  <c r="AV241" i="381" s="1"/>
  <c r="E241" i="381"/>
  <c r="C241" i="381"/>
  <c r="FV240" i="381"/>
  <c r="FU240" i="381"/>
  <c r="FT240" i="381"/>
  <c r="FS240" i="381"/>
  <c r="FR240" i="381"/>
  <c r="FQ240" i="381"/>
  <c r="EC240" i="381"/>
  <c r="EB240" i="381"/>
  <c r="EA240" i="381"/>
  <c r="DZ240" i="381"/>
  <c r="DY240" i="381"/>
  <c r="DV240" i="381"/>
  <c r="DU240" i="381"/>
  <c r="DT240" i="381"/>
  <c r="DS240" i="381"/>
  <c r="DR240" i="381"/>
  <c r="DQ240" i="381"/>
  <c r="DA240" i="381"/>
  <c r="DB240" i="381" s="1"/>
  <c r="CR240" i="381"/>
  <c r="CP240" i="381"/>
  <c r="CO240" i="381"/>
  <c r="CN240" i="381"/>
  <c r="BT240" i="381"/>
  <c r="AU240" i="381"/>
  <c r="AN240" i="381"/>
  <c r="AM240" i="381"/>
  <c r="AL240" i="381"/>
  <c r="AK240" i="381"/>
  <c r="AJ240" i="381"/>
  <c r="AI240" i="381"/>
  <c r="AH240" i="381"/>
  <c r="AG240" i="381"/>
  <c r="AF240" i="381"/>
  <c r="AE240" i="381"/>
  <c r="AD240" i="381"/>
  <c r="AC240" i="381"/>
  <c r="G240" i="381"/>
  <c r="AR240" i="381" s="1"/>
  <c r="AV240" i="381" s="1"/>
  <c r="E240" i="381"/>
  <c r="C240" i="381"/>
  <c r="FV239" i="381"/>
  <c r="FU239" i="381"/>
  <c r="FT239" i="381"/>
  <c r="FS239" i="381"/>
  <c r="FR239" i="381"/>
  <c r="FQ239" i="381"/>
  <c r="EC239" i="381"/>
  <c r="ED239" i="381" s="1"/>
  <c r="EB239" i="381"/>
  <c r="EA239" i="381"/>
  <c r="DZ239" i="381"/>
  <c r="DY239" i="381"/>
  <c r="DV239" i="381"/>
  <c r="DU239" i="381"/>
  <c r="DT239" i="381"/>
  <c r="DS239" i="381"/>
  <c r="DR239" i="381"/>
  <c r="DQ239" i="381"/>
  <c r="DA239" i="381"/>
  <c r="DB239" i="381" s="1"/>
  <c r="CR239" i="381"/>
  <c r="CP239" i="381"/>
  <c r="CO239" i="381"/>
  <c r="CN239" i="381"/>
  <c r="BT239" i="381"/>
  <c r="AU239" i="381"/>
  <c r="AN239" i="381"/>
  <c r="AM239" i="381"/>
  <c r="AL239" i="381"/>
  <c r="AK239" i="381"/>
  <c r="AJ239" i="381"/>
  <c r="AI239" i="381"/>
  <c r="AH239" i="381"/>
  <c r="AG239" i="381"/>
  <c r="AF239" i="381"/>
  <c r="AE239" i="381"/>
  <c r="AD239" i="381"/>
  <c r="AC239" i="381"/>
  <c r="G239" i="381"/>
  <c r="E239" i="381"/>
  <c r="C239" i="381"/>
  <c r="FV238" i="381"/>
  <c r="FU238" i="381"/>
  <c r="FT238" i="381"/>
  <c r="FS238" i="381"/>
  <c r="FR238" i="381"/>
  <c r="FQ238" i="381"/>
  <c r="EC238" i="381"/>
  <c r="EB238" i="381"/>
  <c r="EA238" i="381"/>
  <c r="DZ238" i="381"/>
  <c r="DY238" i="381"/>
  <c r="DV238" i="381"/>
  <c r="DU238" i="381"/>
  <c r="DT238" i="381"/>
  <c r="DS238" i="381"/>
  <c r="DR238" i="381"/>
  <c r="DQ238" i="381"/>
  <c r="DA238" i="381"/>
  <c r="DB238" i="381" s="1"/>
  <c r="CR238" i="381"/>
  <c r="CP238" i="381"/>
  <c r="CO238" i="381"/>
  <c r="CN238" i="381"/>
  <c r="BT238" i="381"/>
  <c r="AU238" i="381"/>
  <c r="AN238" i="381"/>
  <c r="AM238" i="381"/>
  <c r="AL238" i="381"/>
  <c r="AK238" i="381"/>
  <c r="AJ238" i="381"/>
  <c r="AI238" i="381"/>
  <c r="AH238" i="381"/>
  <c r="AG238" i="381"/>
  <c r="AF238" i="381"/>
  <c r="AE238" i="381"/>
  <c r="AD238" i="381"/>
  <c r="AC238" i="381"/>
  <c r="G238" i="381"/>
  <c r="AR238" i="381" s="1"/>
  <c r="AV238" i="381" s="1"/>
  <c r="E238" i="381"/>
  <c r="C238" i="381"/>
  <c r="FV237" i="381"/>
  <c r="FU237" i="381"/>
  <c r="FT237" i="381"/>
  <c r="FS237" i="381"/>
  <c r="FR237" i="381"/>
  <c r="FQ237" i="381"/>
  <c r="EC237" i="381"/>
  <c r="ED237" i="381" s="1"/>
  <c r="EB237" i="381"/>
  <c r="EA237" i="381"/>
  <c r="DZ237" i="381"/>
  <c r="DY237" i="381"/>
  <c r="DV237" i="381"/>
  <c r="DU237" i="381"/>
  <c r="DT237" i="381"/>
  <c r="DS237" i="381"/>
  <c r="DR237" i="381"/>
  <c r="DQ237" i="381"/>
  <c r="DA237" i="381"/>
  <c r="DB237" i="381" s="1"/>
  <c r="CR237" i="381"/>
  <c r="CP237" i="381"/>
  <c r="CO237" i="381"/>
  <c r="CN237" i="381"/>
  <c r="BT237" i="381"/>
  <c r="AU237" i="381"/>
  <c r="AN237" i="381"/>
  <c r="AM237" i="381"/>
  <c r="AL237" i="381"/>
  <c r="AK237" i="381"/>
  <c r="AJ237" i="381"/>
  <c r="AI237" i="381"/>
  <c r="AH237" i="381"/>
  <c r="AG237" i="381"/>
  <c r="AF237" i="381"/>
  <c r="AE237" i="381"/>
  <c r="AD237" i="381"/>
  <c r="AC237" i="381"/>
  <c r="G237" i="381"/>
  <c r="E237" i="381"/>
  <c r="C237" i="381"/>
  <c r="FV236" i="381"/>
  <c r="FU236" i="381"/>
  <c r="FT236" i="381"/>
  <c r="FS236" i="381"/>
  <c r="FR236" i="381"/>
  <c r="FQ236" i="381"/>
  <c r="EC236" i="381"/>
  <c r="ED236" i="381" s="1"/>
  <c r="EB236" i="381"/>
  <c r="EA236" i="381"/>
  <c r="DZ236" i="381"/>
  <c r="DY236" i="381"/>
  <c r="DV236" i="381"/>
  <c r="DU236" i="381"/>
  <c r="DT236" i="381"/>
  <c r="DS236" i="381"/>
  <c r="DR236" i="381"/>
  <c r="DQ236" i="381"/>
  <c r="DA236" i="381"/>
  <c r="DB236" i="381" s="1"/>
  <c r="CR236" i="381"/>
  <c r="CP236" i="381"/>
  <c r="CO236" i="381"/>
  <c r="CN236" i="381"/>
  <c r="BT236" i="381"/>
  <c r="AU236" i="381"/>
  <c r="AN236" i="381"/>
  <c r="AM236" i="381"/>
  <c r="AL236" i="381"/>
  <c r="AK236" i="381"/>
  <c r="AJ236" i="381"/>
  <c r="AI236" i="381"/>
  <c r="AH236" i="381"/>
  <c r="AG236" i="381"/>
  <c r="AF236" i="381"/>
  <c r="AE236" i="381"/>
  <c r="AD236" i="381"/>
  <c r="AC236" i="381"/>
  <c r="G236" i="381"/>
  <c r="AR236" i="381" s="1"/>
  <c r="AV236" i="381" s="1"/>
  <c r="E236" i="381"/>
  <c r="C236" i="381"/>
  <c r="FV235" i="381"/>
  <c r="FU235" i="381"/>
  <c r="FT235" i="381"/>
  <c r="FS235" i="381"/>
  <c r="FR235" i="381"/>
  <c r="FQ235" i="381"/>
  <c r="EC235" i="381"/>
  <c r="ED235" i="381" s="1"/>
  <c r="EB235" i="381"/>
  <c r="EA235" i="381"/>
  <c r="DZ235" i="381"/>
  <c r="DY235" i="381"/>
  <c r="DV235" i="381"/>
  <c r="DU235" i="381"/>
  <c r="DT235" i="381"/>
  <c r="DS235" i="381"/>
  <c r="DR235" i="381"/>
  <c r="DQ235" i="381"/>
  <c r="DA235" i="381"/>
  <c r="DB235" i="381" s="1"/>
  <c r="CR235" i="381"/>
  <c r="CP235" i="381"/>
  <c r="CO235" i="381"/>
  <c r="CN235" i="381"/>
  <c r="BT235" i="381"/>
  <c r="AU235" i="381"/>
  <c r="AN235" i="381"/>
  <c r="AM235" i="381"/>
  <c r="AL235" i="381"/>
  <c r="AK235" i="381"/>
  <c r="AJ235" i="381"/>
  <c r="AI235" i="381"/>
  <c r="AH235" i="381"/>
  <c r="AG235" i="381"/>
  <c r="AF235" i="381"/>
  <c r="AE235" i="381"/>
  <c r="AD235" i="381"/>
  <c r="AC235" i="381"/>
  <c r="G235" i="381"/>
  <c r="AR235" i="381" s="1"/>
  <c r="AV235" i="381" s="1"/>
  <c r="E235" i="381"/>
  <c r="C235" i="381"/>
  <c r="FV234" i="381"/>
  <c r="FU234" i="381"/>
  <c r="FT234" i="381"/>
  <c r="FS234" i="381"/>
  <c r="FR234" i="381"/>
  <c r="FQ234" i="381"/>
  <c r="EC234" i="381"/>
  <c r="ED234" i="381" s="1"/>
  <c r="EB234" i="381"/>
  <c r="EA234" i="381"/>
  <c r="DZ234" i="381"/>
  <c r="DY234" i="381"/>
  <c r="DV234" i="381"/>
  <c r="DU234" i="381"/>
  <c r="DT234" i="381"/>
  <c r="DS234" i="381"/>
  <c r="DR234" i="381"/>
  <c r="DQ234" i="381"/>
  <c r="DA234" i="381"/>
  <c r="DB234" i="381" s="1"/>
  <c r="CR234" i="381"/>
  <c r="CP234" i="381"/>
  <c r="CO234" i="381"/>
  <c r="CN234" i="381"/>
  <c r="BT234" i="381"/>
  <c r="AU234" i="381"/>
  <c r="AN234" i="381"/>
  <c r="AM234" i="381"/>
  <c r="AL234" i="381"/>
  <c r="AK234" i="381"/>
  <c r="AJ234" i="381"/>
  <c r="AI234" i="381"/>
  <c r="AH234" i="381"/>
  <c r="AG234" i="381"/>
  <c r="AF234" i="381"/>
  <c r="AE234" i="381"/>
  <c r="AD234" i="381"/>
  <c r="AC234" i="381"/>
  <c r="G234" i="381"/>
  <c r="E234" i="381"/>
  <c r="C234" i="381"/>
  <c r="FV233" i="381"/>
  <c r="FU233" i="381"/>
  <c r="FT233" i="381"/>
  <c r="FS233" i="381"/>
  <c r="FR233" i="381"/>
  <c r="FQ233" i="381"/>
  <c r="EC233" i="381"/>
  <c r="ED233" i="381" s="1"/>
  <c r="EB233" i="381"/>
  <c r="EA233" i="381"/>
  <c r="DZ233" i="381"/>
  <c r="DY233" i="381"/>
  <c r="DV233" i="381"/>
  <c r="DU233" i="381"/>
  <c r="DT233" i="381"/>
  <c r="DS233" i="381"/>
  <c r="DR233" i="381"/>
  <c r="DQ233" i="381"/>
  <c r="DA233" i="381"/>
  <c r="DB233" i="381" s="1"/>
  <c r="CR233" i="381"/>
  <c r="CP233" i="381"/>
  <c r="CO233" i="381"/>
  <c r="CN233" i="381"/>
  <c r="BT233" i="381"/>
  <c r="AU233" i="381"/>
  <c r="AN233" i="381"/>
  <c r="AM233" i="381"/>
  <c r="AL233" i="381"/>
  <c r="AK233" i="381"/>
  <c r="AJ233" i="381"/>
  <c r="AI233" i="381"/>
  <c r="AH233" i="381"/>
  <c r="AG233" i="381"/>
  <c r="AF233" i="381"/>
  <c r="AE233" i="381"/>
  <c r="AD233" i="381"/>
  <c r="AC233" i="381"/>
  <c r="G233" i="381"/>
  <c r="AR233" i="381" s="1"/>
  <c r="AV233" i="381" s="1"/>
  <c r="E233" i="381"/>
  <c r="C233" i="381"/>
  <c r="FV231" i="381"/>
  <c r="FU231" i="381"/>
  <c r="FT231" i="381"/>
  <c r="FS231" i="381"/>
  <c r="FR231" i="381"/>
  <c r="FQ231" i="381"/>
  <c r="EE231" i="381"/>
  <c r="EF231" i="381" s="1"/>
  <c r="EC231" i="381"/>
  <c r="EB231" i="381"/>
  <c r="EA231" i="381"/>
  <c r="DZ231" i="381"/>
  <c r="DY231" i="381"/>
  <c r="DV231" i="381"/>
  <c r="DU231" i="381"/>
  <c r="DT231" i="381"/>
  <c r="DS231" i="381"/>
  <c r="DR231" i="381"/>
  <c r="DQ231" i="381"/>
  <c r="DA231" i="381"/>
  <c r="DB231" i="381" s="1"/>
  <c r="CR231" i="381"/>
  <c r="CP231" i="381"/>
  <c r="CO231" i="381"/>
  <c r="CN231" i="381"/>
  <c r="BT231" i="381"/>
  <c r="AV231" i="381"/>
  <c r="AU231" i="381"/>
  <c r="AT231" i="381"/>
  <c r="AN231" i="381"/>
  <c r="AM231" i="381"/>
  <c r="AL231" i="381"/>
  <c r="AK231" i="381"/>
  <c r="AJ231" i="381"/>
  <c r="AI231" i="381"/>
  <c r="AH231" i="381"/>
  <c r="AG231" i="381"/>
  <c r="AF231" i="381"/>
  <c r="AE231" i="381"/>
  <c r="AD231" i="381"/>
  <c r="AC231" i="381"/>
  <c r="C231" i="381"/>
  <c r="DI222" i="381"/>
  <c r="DI187" i="381" s="1"/>
  <c r="FV222" i="381"/>
  <c r="FT222" i="381"/>
  <c r="FS222" i="381"/>
  <c r="FR222" i="381"/>
  <c r="FQ222" i="381"/>
  <c r="EF222" i="381"/>
  <c r="EC222" i="381"/>
  <c r="EB222" i="381"/>
  <c r="DZ222" i="381"/>
  <c r="DY222" i="381"/>
  <c r="DV222" i="381"/>
  <c r="DU222" i="381"/>
  <c r="DT222" i="381"/>
  <c r="DS222" i="381"/>
  <c r="DR222" i="381"/>
  <c r="DQ222" i="381"/>
  <c r="DA222" i="381"/>
  <c r="DB222" i="381" s="1"/>
  <c r="CR222" i="381"/>
  <c r="CP222" i="381"/>
  <c r="CO222" i="381"/>
  <c r="CN222" i="381"/>
  <c r="BT222" i="381"/>
  <c r="AU222" i="381"/>
  <c r="AT222" i="381"/>
  <c r="AN222" i="381"/>
  <c r="AM222" i="381"/>
  <c r="AL222" i="381"/>
  <c r="AK222" i="381"/>
  <c r="AJ222" i="381"/>
  <c r="AI222" i="381"/>
  <c r="AH222" i="381"/>
  <c r="AG222" i="381"/>
  <c r="AF222" i="381"/>
  <c r="AE222" i="381"/>
  <c r="AD222" i="381"/>
  <c r="AC222" i="381"/>
  <c r="G222" i="381"/>
  <c r="FN222" i="381" s="1"/>
  <c r="E222" i="381"/>
  <c r="C222" i="381"/>
  <c r="FV221" i="381"/>
  <c r="FU221" i="381"/>
  <c r="FT221" i="381"/>
  <c r="FS221" i="381"/>
  <c r="FR221" i="381"/>
  <c r="FQ221" i="381"/>
  <c r="EF221" i="381"/>
  <c r="EC221" i="381"/>
  <c r="EB221" i="381"/>
  <c r="EA221" i="381"/>
  <c r="DZ221" i="381"/>
  <c r="DY221" i="381"/>
  <c r="DV221" i="381"/>
  <c r="DU221" i="381"/>
  <c r="DT221" i="381"/>
  <c r="DS221" i="381"/>
  <c r="DR221" i="381"/>
  <c r="DQ221" i="381"/>
  <c r="DA221" i="381"/>
  <c r="DB221" i="381" s="1"/>
  <c r="CR221" i="381"/>
  <c r="CP221" i="381"/>
  <c r="CO221" i="381"/>
  <c r="CN221" i="381"/>
  <c r="BT221" i="381"/>
  <c r="AU221" i="381"/>
  <c r="AT221" i="381"/>
  <c r="AN221" i="381"/>
  <c r="AM221" i="381"/>
  <c r="AL221" i="381"/>
  <c r="AK221" i="381"/>
  <c r="AJ221" i="381"/>
  <c r="AI221" i="381"/>
  <c r="AH221" i="381"/>
  <c r="AG221" i="381"/>
  <c r="AF221" i="381"/>
  <c r="AE221" i="381"/>
  <c r="AD221" i="381"/>
  <c r="AC221" i="381"/>
  <c r="G221" i="381"/>
  <c r="FN221" i="381" s="1"/>
  <c r="E221" i="381"/>
  <c r="C221" i="381"/>
  <c r="FG215" i="381"/>
  <c r="FG187" i="381" s="1"/>
  <c r="I149" i="372" s="1"/>
  <c r="FV220" i="381"/>
  <c r="FU220" i="381"/>
  <c r="FT220" i="381"/>
  <c r="FS220" i="381"/>
  <c r="FR220" i="381"/>
  <c r="FQ220" i="381"/>
  <c r="EF220" i="381"/>
  <c r="EC220" i="381"/>
  <c r="ED220" i="381" s="1"/>
  <c r="EB220" i="381"/>
  <c r="EA220" i="381"/>
  <c r="DZ220" i="381"/>
  <c r="DY220" i="381"/>
  <c r="DV220" i="381"/>
  <c r="DU220" i="381"/>
  <c r="DT220" i="381"/>
  <c r="DS220" i="381"/>
  <c r="DR220" i="381"/>
  <c r="DQ220" i="381"/>
  <c r="DA220" i="381"/>
  <c r="DB220" i="381" s="1"/>
  <c r="CR220" i="381"/>
  <c r="CP220" i="381"/>
  <c r="CO220" i="381"/>
  <c r="CN220" i="381"/>
  <c r="BT220" i="381"/>
  <c r="AU220" i="381"/>
  <c r="AT220" i="381"/>
  <c r="AN220" i="381"/>
  <c r="AM220" i="381"/>
  <c r="AL220" i="381"/>
  <c r="AK220" i="381"/>
  <c r="AJ220" i="381"/>
  <c r="AI220" i="381"/>
  <c r="AH220" i="381"/>
  <c r="AG220" i="381"/>
  <c r="AF220" i="381"/>
  <c r="AE220" i="381"/>
  <c r="AD220" i="381"/>
  <c r="AC220" i="381"/>
  <c r="G220" i="381"/>
  <c r="FN220" i="381" s="1"/>
  <c r="E220" i="381"/>
  <c r="C220" i="381"/>
  <c r="EJ215" i="381"/>
  <c r="FJ187" i="381" l="1"/>
  <c r="I152" i="372" s="1"/>
  <c r="FU222" i="381"/>
  <c r="AT239" i="381"/>
  <c r="AR239" i="381"/>
  <c r="AV239" i="381" s="1"/>
  <c r="AR234" i="381"/>
  <c r="AV234" i="381" s="1"/>
  <c r="AT237" i="381"/>
  <c r="AR237" i="381"/>
  <c r="AV237" i="381" s="1"/>
  <c r="EA241" i="381"/>
  <c r="EG231" i="381"/>
  <c r="EG240" i="381"/>
  <c r="ED240" i="381"/>
  <c r="AT241" i="381"/>
  <c r="EE241" i="381"/>
  <c r="EF241" i="381" s="1"/>
  <c r="AT240" i="381"/>
  <c r="EE240" i="381"/>
  <c r="EF240" i="381" s="1"/>
  <c r="AT238" i="381"/>
  <c r="EE238" i="381"/>
  <c r="EF238" i="381" s="1"/>
  <c r="EG238" i="381"/>
  <c r="ED238" i="381"/>
  <c r="EG236" i="381"/>
  <c r="EE236" i="381"/>
  <c r="EF236" i="381" s="1"/>
  <c r="AT236" i="381"/>
  <c r="EE235" i="381"/>
  <c r="EF235" i="381" s="1"/>
  <c r="EG235" i="381"/>
  <c r="AT235" i="381"/>
  <c r="AT234" i="381"/>
  <c r="AT233" i="381"/>
  <c r="EE233" i="381"/>
  <c r="EF233" i="381" s="1"/>
  <c r="EG233" i="381"/>
  <c r="ED231" i="381"/>
  <c r="AR222" i="381"/>
  <c r="AV222" i="381" s="1"/>
  <c r="EA222" i="381"/>
  <c r="AR221" i="381"/>
  <c r="AV221" i="381" s="1"/>
  <c r="ED221" i="381"/>
  <c r="AR220" i="381"/>
  <c r="AV220" i="381" s="1"/>
  <c r="EE237" i="381" l="1"/>
  <c r="EF237" i="381" s="1"/>
  <c r="EG239" i="381"/>
  <c r="EE239" i="381"/>
  <c r="EF239" i="381" s="1"/>
  <c r="EG234" i="381"/>
  <c r="EG237" i="381"/>
  <c r="EE234" i="381"/>
  <c r="EF234" i="381" s="1"/>
  <c r="EG220" i="381"/>
  <c r="EG221" i="381"/>
  <c r="FV215" i="381" l="1"/>
  <c r="FU215" i="381"/>
  <c r="FT215" i="381"/>
  <c r="FS215" i="381"/>
  <c r="FR215" i="381"/>
  <c r="FQ215" i="381"/>
  <c r="EF215" i="381"/>
  <c r="EC215" i="381"/>
  <c r="ED215" i="381" s="1"/>
  <c r="EB215" i="381"/>
  <c r="EA215" i="381"/>
  <c r="DZ215" i="381"/>
  <c r="DY215" i="381"/>
  <c r="DV215" i="381"/>
  <c r="DU215" i="381"/>
  <c r="DT215" i="381"/>
  <c r="DS215" i="381"/>
  <c r="DR215" i="381"/>
  <c r="DQ215" i="381"/>
  <c r="DA215" i="381"/>
  <c r="DB215" i="381" s="1"/>
  <c r="CR215" i="381"/>
  <c r="CP215" i="381"/>
  <c r="CO215" i="381"/>
  <c r="CN215" i="381"/>
  <c r="BT215" i="381"/>
  <c r="AU215" i="381"/>
  <c r="AT215" i="381"/>
  <c r="AN215" i="381"/>
  <c r="AM215" i="381"/>
  <c r="AL215" i="381"/>
  <c r="AK215" i="381"/>
  <c r="AJ215" i="381"/>
  <c r="AI215" i="381"/>
  <c r="AH215" i="381"/>
  <c r="AG215" i="381"/>
  <c r="AF215" i="381"/>
  <c r="AE215" i="381"/>
  <c r="AD215" i="381"/>
  <c r="AC215" i="381"/>
  <c r="G215" i="381"/>
  <c r="E215" i="381"/>
  <c r="C215" i="381"/>
  <c r="FV214" i="381"/>
  <c r="FU214" i="381"/>
  <c r="FT214" i="381"/>
  <c r="FS214" i="381"/>
  <c r="FR214" i="381"/>
  <c r="FQ214" i="381"/>
  <c r="EF214" i="381"/>
  <c r="EC214" i="381"/>
  <c r="ED214" i="381" s="1"/>
  <c r="EB214" i="381"/>
  <c r="EA214" i="381"/>
  <c r="DZ214" i="381"/>
  <c r="DY214" i="381"/>
  <c r="DV214" i="381"/>
  <c r="DU214" i="381"/>
  <c r="DT214" i="381"/>
  <c r="DS214" i="381"/>
  <c r="DR214" i="381"/>
  <c r="DQ214" i="381"/>
  <c r="DA214" i="381"/>
  <c r="DB214" i="381" s="1"/>
  <c r="CR214" i="381"/>
  <c r="CP214" i="381"/>
  <c r="CO214" i="381"/>
  <c r="CN214" i="381"/>
  <c r="BT214" i="381"/>
  <c r="AU214" i="381"/>
  <c r="AT214" i="381"/>
  <c r="AN214" i="381"/>
  <c r="AM214" i="381"/>
  <c r="AL214" i="381"/>
  <c r="AK214" i="381"/>
  <c r="AJ214" i="381"/>
  <c r="AI214" i="381"/>
  <c r="AH214" i="381"/>
  <c r="AG214" i="381"/>
  <c r="AF214" i="381"/>
  <c r="AE214" i="381"/>
  <c r="AD214" i="381"/>
  <c r="AC214" i="381"/>
  <c r="G214" i="381"/>
  <c r="E214" i="381"/>
  <c r="C214" i="381"/>
  <c r="FV213" i="381"/>
  <c r="FU213" i="381"/>
  <c r="FT213" i="381"/>
  <c r="FS213" i="381"/>
  <c r="FR213" i="381"/>
  <c r="FQ213" i="381"/>
  <c r="EF213" i="381"/>
  <c r="EC213" i="381"/>
  <c r="ED213" i="381" s="1"/>
  <c r="EB213" i="381"/>
  <c r="EA213" i="381"/>
  <c r="DZ213" i="381"/>
  <c r="DY213" i="381"/>
  <c r="DV213" i="381"/>
  <c r="DU213" i="381"/>
  <c r="DT213" i="381"/>
  <c r="DS213" i="381"/>
  <c r="DR213" i="381"/>
  <c r="DQ213" i="381"/>
  <c r="DA213" i="381"/>
  <c r="DB213" i="381" s="1"/>
  <c r="CR213" i="381"/>
  <c r="CP213" i="381"/>
  <c r="CO213" i="381"/>
  <c r="CN213" i="381"/>
  <c r="BT213" i="381"/>
  <c r="AU213" i="381"/>
  <c r="AT213" i="381"/>
  <c r="AN213" i="381"/>
  <c r="AM213" i="381"/>
  <c r="AL213" i="381"/>
  <c r="AK213" i="381"/>
  <c r="AJ213" i="381"/>
  <c r="AI213" i="381"/>
  <c r="AH213" i="381"/>
  <c r="AG213" i="381"/>
  <c r="AF213" i="381"/>
  <c r="AE213" i="381"/>
  <c r="AD213" i="381"/>
  <c r="AC213" i="381"/>
  <c r="G213" i="381"/>
  <c r="E213" i="381"/>
  <c r="C213" i="381"/>
  <c r="FV212" i="381"/>
  <c r="FU212" i="381"/>
  <c r="FT212" i="381"/>
  <c r="FS212" i="381"/>
  <c r="FR212" i="381"/>
  <c r="FQ212" i="381"/>
  <c r="EF212" i="381"/>
  <c r="EC212" i="381"/>
  <c r="EB212" i="381"/>
  <c r="EA212" i="381"/>
  <c r="DZ212" i="381"/>
  <c r="DY212" i="381"/>
  <c r="DV212" i="381"/>
  <c r="DU212" i="381"/>
  <c r="DT212" i="381"/>
  <c r="DS212" i="381"/>
  <c r="DR212" i="381"/>
  <c r="DQ212" i="381"/>
  <c r="DA212" i="381"/>
  <c r="DB212" i="381" s="1"/>
  <c r="CR212" i="381"/>
  <c r="CP212" i="381"/>
  <c r="CO212" i="381"/>
  <c r="CN212" i="381"/>
  <c r="BT212" i="381"/>
  <c r="AU212" i="381"/>
  <c r="AT212" i="381"/>
  <c r="AN212" i="381"/>
  <c r="AM212" i="381"/>
  <c r="AL212" i="381"/>
  <c r="AK212" i="381"/>
  <c r="AJ212" i="381"/>
  <c r="AI212" i="381"/>
  <c r="AH212" i="381"/>
  <c r="AG212" i="381"/>
  <c r="AF212" i="381"/>
  <c r="AE212" i="381"/>
  <c r="AD212" i="381"/>
  <c r="AC212" i="381"/>
  <c r="G212" i="381"/>
  <c r="E212" i="381"/>
  <c r="C212" i="381"/>
  <c r="FV211" i="381"/>
  <c r="FU211" i="381"/>
  <c r="FT211" i="381"/>
  <c r="FS211" i="381"/>
  <c r="FR211" i="381"/>
  <c r="FQ211" i="381"/>
  <c r="EF211" i="381"/>
  <c r="EC211" i="381"/>
  <c r="ED211" i="381" s="1"/>
  <c r="EB211" i="381"/>
  <c r="EA211" i="381"/>
  <c r="DZ211" i="381"/>
  <c r="DY211" i="381"/>
  <c r="DV211" i="381"/>
  <c r="DU211" i="381"/>
  <c r="DT211" i="381"/>
  <c r="DS211" i="381"/>
  <c r="DR211" i="381"/>
  <c r="DQ211" i="381"/>
  <c r="DA211" i="381"/>
  <c r="DB211" i="381" s="1"/>
  <c r="CR211" i="381"/>
  <c r="CP211" i="381"/>
  <c r="CO211" i="381"/>
  <c r="CN211" i="381"/>
  <c r="BT211" i="381"/>
  <c r="AU211" i="381"/>
  <c r="AT211" i="381"/>
  <c r="AN211" i="381"/>
  <c r="AM211" i="381"/>
  <c r="AL211" i="381"/>
  <c r="AK211" i="381"/>
  <c r="AJ211" i="381"/>
  <c r="AI211" i="381"/>
  <c r="AH211" i="381"/>
  <c r="AG211" i="381"/>
  <c r="AF211" i="381"/>
  <c r="AE211" i="381"/>
  <c r="AD211" i="381"/>
  <c r="AC211" i="381"/>
  <c r="G211" i="381"/>
  <c r="E211" i="381"/>
  <c r="C211" i="381"/>
  <c r="FV210" i="381"/>
  <c r="FU210" i="381"/>
  <c r="FT210" i="381"/>
  <c r="FS210" i="381"/>
  <c r="FR210" i="381"/>
  <c r="FQ210" i="381"/>
  <c r="EF210" i="381"/>
  <c r="EC210" i="381"/>
  <c r="EB210" i="381"/>
  <c r="EA210" i="381"/>
  <c r="DZ210" i="381"/>
  <c r="DY210" i="381"/>
  <c r="DV210" i="381"/>
  <c r="DU210" i="381"/>
  <c r="DT210" i="381"/>
  <c r="DS210" i="381"/>
  <c r="DR210" i="381"/>
  <c r="DQ210" i="381"/>
  <c r="DA210" i="381"/>
  <c r="DB210" i="381" s="1"/>
  <c r="CR210" i="381"/>
  <c r="CP210" i="381"/>
  <c r="CO210" i="381"/>
  <c r="CN210" i="381"/>
  <c r="BT210" i="381"/>
  <c r="AU210" i="381"/>
  <c r="AT210" i="381"/>
  <c r="AN210" i="381"/>
  <c r="AM210" i="381"/>
  <c r="AL210" i="381"/>
  <c r="AK210" i="381"/>
  <c r="AJ210" i="381"/>
  <c r="AI210" i="381"/>
  <c r="AH210" i="381"/>
  <c r="AG210" i="381"/>
  <c r="AF210" i="381"/>
  <c r="AE210" i="381"/>
  <c r="AD210" i="381"/>
  <c r="AC210" i="381"/>
  <c r="G210" i="381"/>
  <c r="E210" i="381"/>
  <c r="C210" i="381"/>
  <c r="EC209" i="381"/>
  <c r="FN215" i="381" l="1"/>
  <c r="AR215" i="381"/>
  <c r="AV215" i="381" s="1"/>
  <c r="FN213" i="381"/>
  <c r="AR213" i="381"/>
  <c r="AV213" i="381" s="1"/>
  <c r="FN210" i="381"/>
  <c r="AR210" i="381"/>
  <c r="AV210" i="381" s="1"/>
  <c r="FN212" i="381"/>
  <c r="AR212" i="381"/>
  <c r="FN211" i="381"/>
  <c r="AR211" i="381"/>
  <c r="AV211" i="381" s="1"/>
  <c r="FN214" i="381"/>
  <c r="AR214" i="381"/>
  <c r="EG214" i="381" s="1"/>
  <c r="ED212" i="381"/>
  <c r="ED210" i="381"/>
  <c r="FV209" i="381"/>
  <c r="FU209" i="381"/>
  <c r="FT209" i="381"/>
  <c r="FS209" i="381"/>
  <c r="FR209" i="381"/>
  <c r="FQ209" i="381"/>
  <c r="EF209" i="381"/>
  <c r="ED209" i="381"/>
  <c r="EB209" i="381"/>
  <c r="EA209" i="381"/>
  <c r="DZ209" i="381"/>
  <c r="DY209" i="381"/>
  <c r="DV209" i="381"/>
  <c r="DU209" i="381"/>
  <c r="DT209" i="381"/>
  <c r="DS209" i="381"/>
  <c r="DR209" i="381"/>
  <c r="DQ209" i="381"/>
  <c r="DA209" i="381"/>
  <c r="DB209" i="381" s="1"/>
  <c r="CR209" i="381"/>
  <c r="CP209" i="381"/>
  <c r="CO209" i="381"/>
  <c r="CN209" i="381"/>
  <c r="BT209" i="381"/>
  <c r="AU209" i="381"/>
  <c r="AT209" i="381"/>
  <c r="AN209" i="381"/>
  <c r="AM209" i="381"/>
  <c r="AL209" i="381"/>
  <c r="AK209" i="381"/>
  <c r="AJ209" i="381"/>
  <c r="AI209" i="381"/>
  <c r="AH209" i="381"/>
  <c r="AG209" i="381"/>
  <c r="AF209" i="381"/>
  <c r="AE209" i="381"/>
  <c r="AD209" i="381"/>
  <c r="AC209" i="381"/>
  <c r="G209" i="381"/>
  <c r="E209" i="381"/>
  <c r="C209" i="381"/>
  <c r="FV208" i="381"/>
  <c r="FU208" i="381"/>
  <c r="FT208" i="381"/>
  <c r="FS208" i="381"/>
  <c r="FR208" i="381"/>
  <c r="FQ208" i="381"/>
  <c r="EF208" i="381"/>
  <c r="EC208" i="381"/>
  <c r="EB208" i="381"/>
  <c r="EA208" i="381"/>
  <c r="DZ208" i="381"/>
  <c r="DY208" i="381"/>
  <c r="DV208" i="381"/>
  <c r="DU208" i="381"/>
  <c r="DT208" i="381"/>
  <c r="DS208" i="381"/>
  <c r="DR208" i="381"/>
  <c r="DQ208" i="381"/>
  <c r="DA208" i="381"/>
  <c r="DB208" i="381" s="1"/>
  <c r="CR208" i="381"/>
  <c r="CP208" i="381"/>
  <c r="CO208" i="381"/>
  <c r="CN208" i="381"/>
  <c r="BT208" i="381"/>
  <c r="AU208" i="381"/>
  <c r="AT208" i="381"/>
  <c r="AN208" i="381"/>
  <c r="AM208" i="381"/>
  <c r="AL208" i="381"/>
  <c r="AK208" i="381"/>
  <c r="AJ208" i="381"/>
  <c r="AI208" i="381"/>
  <c r="AH208" i="381"/>
  <c r="AG208" i="381"/>
  <c r="AF208" i="381"/>
  <c r="AE208" i="381"/>
  <c r="AD208" i="381"/>
  <c r="AC208" i="381"/>
  <c r="G208" i="381"/>
  <c r="E208" i="381"/>
  <c r="C208" i="381"/>
  <c r="EC207" i="381"/>
  <c r="FV207" i="381"/>
  <c r="FU207" i="381"/>
  <c r="FT207" i="381"/>
  <c r="FS207" i="381"/>
  <c r="FR207" i="381"/>
  <c r="FQ207" i="381"/>
  <c r="EF207" i="381"/>
  <c r="EB207" i="381"/>
  <c r="EA207" i="381"/>
  <c r="DZ207" i="381"/>
  <c r="DY207" i="381"/>
  <c r="DV207" i="381"/>
  <c r="DU207" i="381"/>
  <c r="DT207" i="381"/>
  <c r="DS207" i="381"/>
  <c r="DR207" i="381"/>
  <c r="DQ207" i="381"/>
  <c r="DA207" i="381"/>
  <c r="DB207" i="381" s="1"/>
  <c r="CR207" i="381"/>
  <c r="CP207" i="381"/>
  <c r="CO207" i="381"/>
  <c r="CN207" i="381"/>
  <c r="BT207" i="381"/>
  <c r="AU207" i="381"/>
  <c r="AT207" i="381"/>
  <c r="AN207" i="381"/>
  <c r="AM207" i="381"/>
  <c r="AL207" i="381"/>
  <c r="AK207" i="381"/>
  <c r="AJ207" i="381"/>
  <c r="AI207" i="381"/>
  <c r="AH207" i="381"/>
  <c r="AG207" i="381"/>
  <c r="AF207" i="381"/>
  <c r="AE207" i="381"/>
  <c r="AD207" i="381"/>
  <c r="AC207" i="381"/>
  <c r="G207" i="381"/>
  <c r="E207" i="381"/>
  <c r="C207" i="381"/>
  <c r="FV206" i="381"/>
  <c r="FU206" i="381"/>
  <c r="FT206" i="381"/>
  <c r="FS206" i="381"/>
  <c r="FR206" i="381"/>
  <c r="FQ206" i="381"/>
  <c r="EC206" i="381"/>
  <c r="ED206" i="381" s="1"/>
  <c r="EB206" i="381"/>
  <c r="EA206" i="381"/>
  <c r="DZ206" i="381"/>
  <c r="DY206" i="381"/>
  <c r="DV206" i="381"/>
  <c r="DU206" i="381"/>
  <c r="DT206" i="381"/>
  <c r="DS206" i="381"/>
  <c r="DR206" i="381"/>
  <c r="DQ206" i="381"/>
  <c r="DA206" i="381"/>
  <c r="DB206" i="381" s="1"/>
  <c r="CR206" i="381"/>
  <c r="CP206" i="381"/>
  <c r="CO206" i="381"/>
  <c r="CN206" i="381"/>
  <c r="BT206" i="381"/>
  <c r="AU206" i="381"/>
  <c r="AT206" i="381"/>
  <c r="EE206" i="381"/>
  <c r="EF206" i="381" s="1"/>
  <c r="AN206" i="381"/>
  <c r="AM206" i="381"/>
  <c r="AL206" i="381"/>
  <c r="AK206" i="381"/>
  <c r="AJ206" i="381"/>
  <c r="AI206" i="381"/>
  <c r="AH206" i="381"/>
  <c r="AG206" i="381"/>
  <c r="AF206" i="381"/>
  <c r="AE206" i="381"/>
  <c r="AD206" i="381"/>
  <c r="AC206" i="381"/>
  <c r="E206" i="381"/>
  <c r="FV205" i="381"/>
  <c r="FU205" i="381"/>
  <c r="FT205" i="381"/>
  <c r="FS205" i="381"/>
  <c r="FR205" i="381"/>
  <c r="FQ205" i="381"/>
  <c r="EE205" i="381"/>
  <c r="EF205" i="381" s="1"/>
  <c r="EC205" i="381"/>
  <c r="EB205" i="381"/>
  <c r="EA205" i="381"/>
  <c r="DZ205" i="381"/>
  <c r="DY205" i="381"/>
  <c r="DV205" i="381"/>
  <c r="DU205" i="381"/>
  <c r="DT205" i="381"/>
  <c r="DS205" i="381"/>
  <c r="DR205" i="381"/>
  <c r="DQ205" i="381"/>
  <c r="DA205" i="381"/>
  <c r="DB205" i="381" s="1"/>
  <c r="CR205" i="381"/>
  <c r="CP205" i="381"/>
  <c r="CO205" i="381"/>
  <c r="CN205" i="381"/>
  <c r="BT205" i="381"/>
  <c r="AV205" i="381"/>
  <c r="AU205" i="381"/>
  <c r="AT205" i="381"/>
  <c r="AN205" i="381"/>
  <c r="AM205" i="381"/>
  <c r="AL205" i="381"/>
  <c r="AK205" i="381"/>
  <c r="AJ205" i="381"/>
  <c r="AI205" i="381"/>
  <c r="AH205" i="381"/>
  <c r="AG205" i="381"/>
  <c r="AF205" i="381"/>
  <c r="AE205" i="381"/>
  <c r="AD205" i="381"/>
  <c r="AC205" i="381"/>
  <c r="ED204" i="381"/>
  <c r="G204" i="381"/>
  <c r="AV204" i="381" s="1"/>
  <c r="FV204" i="381"/>
  <c r="FU204" i="381"/>
  <c r="FT204" i="381"/>
  <c r="FS204" i="381"/>
  <c r="FR204" i="381"/>
  <c r="FQ204" i="381"/>
  <c r="EB204" i="381"/>
  <c r="EA204" i="381"/>
  <c r="DZ204" i="381"/>
  <c r="DY204" i="381"/>
  <c r="DV204" i="381"/>
  <c r="DU204" i="381"/>
  <c r="DT204" i="381"/>
  <c r="DS204" i="381"/>
  <c r="DR204" i="381"/>
  <c r="DQ204" i="381"/>
  <c r="DA204" i="381"/>
  <c r="DB204" i="381" s="1"/>
  <c r="CR204" i="381"/>
  <c r="CP204" i="381"/>
  <c r="CO204" i="381"/>
  <c r="CN204" i="381"/>
  <c r="BT204" i="381"/>
  <c r="AU204" i="381"/>
  <c r="AT204" i="381"/>
  <c r="AN204" i="381"/>
  <c r="AM204" i="381"/>
  <c r="AL204" i="381"/>
  <c r="AK204" i="381"/>
  <c r="AJ204" i="381"/>
  <c r="AI204" i="381"/>
  <c r="AH204" i="381"/>
  <c r="AG204" i="381"/>
  <c r="AF204" i="381"/>
  <c r="AE204" i="381"/>
  <c r="AD204" i="381"/>
  <c r="AC204" i="381"/>
  <c r="EJ202" i="381"/>
  <c r="FV202" i="381"/>
  <c r="FU202" i="381"/>
  <c r="FT202" i="381"/>
  <c r="FS202" i="381"/>
  <c r="FR202" i="381"/>
  <c r="EC202" i="381"/>
  <c r="ED202" i="381" s="1"/>
  <c r="EB202" i="381"/>
  <c r="EA202" i="381"/>
  <c r="DZ202" i="381"/>
  <c r="DY202" i="381"/>
  <c r="DV202" i="381"/>
  <c r="DU202" i="381"/>
  <c r="DT202" i="381"/>
  <c r="DS202" i="381"/>
  <c r="DR202" i="381"/>
  <c r="DQ202" i="381"/>
  <c r="DN202" i="381"/>
  <c r="FQ202" i="381"/>
  <c r="DA202" i="381"/>
  <c r="DB202" i="381" s="1"/>
  <c r="CR202" i="381"/>
  <c r="CP202" i="381"/>
  <c r="CO202" i="381"/>
  <c r="CN202" i="381"/>
  <c r="BT202" i="381"/>
  <c r="AU202" i="381"/>
  <c r="AT202" i="381"/>
  <c r="AR202" i="381"/>
  <c r="AV202" i="381" s="1"/>
  <c r="AN202" i="381"/>
  <c r="AM202" i="381"/>
  <c r="AL202" i="381"/>
  <c r="AK202" i="381"/>
  <c r="AJ202" i="381"/>
  <c r="AI202" i="381"/>
  <c r="AH202" i="381"/>
  <c r="AG202" i="381"/>
  <c r="AF202" i="381"/>
  <c r="AE202" i="381"/>
  <c r="AD202" i="381"/>
  <c r="AC202" i="381"/>
  <c r="C202" i="381"/>
  <c r="DN201" i="381"/>
  <c r="FQ200" i="381"/>
  <c r="EJ201" i="381"/>
  <c r="DE201" i="381"/>
  <c r="DE187" i="381" s="1"/>
  <c r="CR201" i="381"/>
  <c r="FV201" i="381"/>
  <c r="FU201" i="381"/>
  <c r="FT201" i="381"/>
  <c r="FS201" i="381"/>
  <c r="FR201" i="381"/>
  <c r="EC201" i="381"/>
  <c r="ED201" i="381" s="1"/>
  <c r="EB201" i="381"/>
  <c r="EA201" i="381"/>
  <c r="DZ201" i="381"/>
  <c r="DY201" i="381"/>
  <c r="DV201" i="381"/>
  <c r="DU201" i="381"/>
  <c r="DT201" i="381"/>
  <c r="DS201" i="381"/>
  <c r="DR201" i="381"/>
  <c r="DQ201" i="381"/>
  <c r="DA201" i="381"/>
  <c r="DB201" i="381" s="1"/>
  <c r="CP201" i="381"/>
  <c r="CO201" i="381"/>
  <c r="CN201" i="381"/>
  <c r="BT201" i="381"/>
  <c r="AU201" i="381"/>
  <c r="AT201" i="381"/>
  <c r="AN201" i="381"/>
  <c r="AM201" i="381"/>
  <c r="AL201" i="381"/>
  <c r="AK201" i="381"/>
  <c r="AJ201" i="381"/>
  <c r="AI201" i="381"/>
  <c r="AH201" i="381"/>
  <c r="AG201" i="381"/>
  <c r="AF201" i="381"/>
  <c r="AE201" i="381"/>
  <c r="AD201" i="381"/>
  <c r="AC201" i="381"/>
  <c r="AR201" i="381"/>
  <c r="E201" i="381"/>
  <c r="C201" i="381"/>
  <c r="DN200" i="381"/>
  <c r="CR200" i="381"/>
  <c r="G200" i="381"/>
  <c r="AR200" i="381" s="1"/>
  <c r="DA199" i="381"/>
  <c r="DB199" i="381" s="1"/>
  <c r="G199" i="381"/>
  <c r="AR199" i="381" s="1"/>
  <c r="DN199" i="381"/>
  <c r="E199" i="381"/>
  <c r="C199" i="381"/>
  <c r="EJ198" i="381"/>
  <c r="EG213" i="381" l="1"/>
  <c r="EG211" i="381"/>
  <c r="AV214" i="381"/>
  <c r="FN209" i="381"/>
  <c r="AR209" i="381"/>
  <c r="AV209" i="381" s="1"/>
  <c r="FN207" i="381"/>
  <c r="AR207" i="381"/>
  <c r="AV207" i="381" s="1"/>
  <c r="FN208" i="381"/>
  <c r="AR208" i="381"/>
  <c r="EG208" i="381" s="1"/>
  <c r="FQ201" i="381"/>
  <c r="EG205" i="381"/>
  <c r="EE202" i="381"/>
  <c r="EF202" i="381" s="1"/>
  <c r="DN204" i="381"/>
  <c r="AV212" i="381"/>
  <c r="EG212" i="381"/>
  <c r="ED207" i="381"/>
  <c r="EG207" i="381"/>
  <c r="EG215" i="381"/>
  <c r="EG210" i="381"/>
  <c r="ED208" i="381"/>
  <c r="EG206" i="381"/>
  <c r="ED205" i="381"/>
  <c r="AV206" i="381"/>
  <c r="EF204" i="381"/>
  <c r="EG202" i="381"/>
  <c r="EE201" i="381"/>
  <c r="EF201" i="381" s="1"/>
  <c r="AV201" i="381"/>
  <c r="EG201" i="381"/>
  <c r="EG209" i="381" l="1"/>
  <c r="AV208" i="381"/>
  <c r="FN187" i="381"/>
  <c r="I156" i="372" s="1"/>
  <c r="E198" i="381"/>
  <c r="EJ197" i="381"/>
  <c r="EC197" i="381"/>
  <c r="DA196" i="381"/>
  <c r="DB196" i="381" s="1"/>
  <c r="CR196" i="381"/>
  <c r="G196" i="381"/>
  <c r="DN196" i="381" s="1"/>
  <c r="E196" i="381"/>
  <c r="C196" i="381"/>
  <c r="EJ195" i="381"/>
  <c r="EC195" i="381"/>
  <c r="DN195" i="381"/>
  <c r="DA195" i="381"/>
  <c r="DB195" i="381" s="1"/>
  <c r="C195" i="381"/>
  <c r="DN194" i="381"/>
  <c r="AR194" i="381"/>
  <c r="E193" i="381"/>
  <c r="C193" i="381"/>
  <c r="FL192" i="381"/>
  <c r="FL193" i="381"/>
  <c r="FL191" i="381"/>
  <c r="EC191" i="381"/>
  <c r="AR190" i="381"/>
  <c r="E191" i="381"/>
  <c r="FV190" i="381"/>
  <c r="FU190" i="381"/>
  <c r="FT190" i="381"/>
  <c r="FS190" i="381"/>
  <c r="FR190" i="381"/>
  <c r="FQ190" i="381"/>
  <c r="EC190" i="381"/>
  <c r="EB190" i="381"/>
  <c r="EA190" i="381"/>
  <c r="DZ190" i="381"/>
  <c r="DY190" i="381"/>
  <c r="DV190" i="381"/>
  <c r="DU190" i="381"/>
  <c r="DT190" i="381"/>
  <c r="DS190" i="381"/>
  <c r="DR190" i="381"/>
  <c r="DQ190" i="381"/>
  <c r="DA190" i="381"/>
  <c r="DB190" i="381" s="1"/>
  <c r="CR190" i="381"/>
  <c r="CP190" i="381"/>
  <c r="CO190" i="381"/>
  <c r="CN190" i="381"/>
  <c r="BT190" i="381"/>
  <c r="AU190" i="381"/>
  <c r="AT190" i="381"/>
  <c r="AN190" i="381"/>
  <c r="AM190" i="381"/>
  <c r="AL190" i="381"/>
  <c r="AK190" i="381"/>
  <c r="AJ190" i="381"/>
  <c r="AI190" i="381"/>
  <c r="AH190" i="381"/>
  <c r="AG190" i="381"/>
  <c r="AF190" i="381"/>
  <c r="AE190" i="381"/>
  <c r="AD190" i="381"/>
  <c r="AC190" i="381"/>
  <c r="E190" i="381"/>
  <c r="FV189" i="381"/>
  <c r="FU189" i="381"/>
  <c r="FT189" i="381"/>
  <c r="FS189" i="381"/>
  <c r="FR189" i="381"/>
  <c r="FQ189" i="381"/>
  <c r="EE189" i="381"/>
  <c r="EF189" i="381" s="1"/>
  <c r="EC189" i="381"/>
  <c r="ED189" i="381" s="1"/>
  <c r="EB189" i="381"/>
  <c r="EA189" i="381"/>
  <c r="DZ189" i="381"/>
  <c r="DY189" i="381"/>
  <c r="DV189" i="381"/>
  <c r="DU189" i="381"/>
  <c r="DT189" i="381"/>
  <c r="DS189" i="381"/>
  <c r="DR189" i="381"/>
  <c r="DQ189" i="381"/>
  <c r="DA189" i="381"/>
  <c r="DB189" i="381" s="1"/>
  <c r="CR189" i="381"/>
  <c r="CP189" i="381"/>
  <c r="CO189" i="381"/>
  <c r="CN189" i="381"/>
  <c r="BT189" i="381"/>
  <c r="AV189" i="381"/>
  <c r="AU189" i="381"/>
  <c r="AT189" i="381"/>
  <c r="AN189" i="381"/>
  <c r="AM189" i="381"/>
  <c r="AL189" i="381"/>
  <c r="AK189" i="381"/>
  <c r="AJ189" i="381"/>
  <c r="AI189" i="381"/>
  <c r="AH189" i="381"/>
  <c r="AG189" i="381"/>
  <c r="AF189" i="381"/>
  <c r="AE189" i="381"/>
  <c r="AD189" i="381"/>
  <c r="AC189" i="381"/>
  <c r="FV181" i="381"/>
  <c r="FU181" i="381"/>
  <c r="FT181" i="381"/>
  <c r="FS181" i="381"/>
  <c r="FR181" i="381"/>
  <c r="FQ181" i="381"/>
  <c r="FM181" i="381"/>
  <c r="EC181" i="381"/>
  <c r="ED181" i="381" s="1"/>
  <c r="EB181" i="381"/>
  <c r="EA181" i="381"/>
  <c r="DZ181" i="381"/>
  <c r="DY181" i="381"/>
  <c r="DV181" i="381"/>
  <c r="DU181" i="381"/>
  <c r="DT181" i="381"/>
  <c r="DS181" i="381"/>
  <c r="DR181" i="381"/>
  <c r="DQ181" i="381"/>
  <c r="DA181" i="381"/>
  <c r="DB181" i="381" s="1"/>
  <c r="CR181" i="381"/>
  <c r="CP181" i="381"/>
  <c r="CO181" i="381"/>
  <c r="CN181" i="381"/>
  <c r="BT181" i="381"/>
  <c r="AU181" i="381"/>
  <c r="AT181" i="381"/>
  <c r="AN181" i="381"/>
  <c r="AM181" i="381"/>
  <c r="AL181" i="381"/>
  <c r="AK181" i="381"/>
  <c r="AJ181" i="381"/>
  <c r="AI181" i="381"/>
  <c r="AH181" i="381"/>
  <c r="AG181" i="381"/>
  <c r="AF181" i="381"/>
  <c r="AE181" i="381"/>
  <c r="AD181" i="381"/>
  <c r="AC181" i="381"/>
  <c r="G181" i="381"/>
  <c r="AR181" i="381" s="1"/>
  <c r="E181" i="381"/>
  <c r="C181" i="381"/>
  <c r="FV180" i="381"/>
  <c r="FU180" i="381"/>
  <c r="FT180" i="381"/>
  <c r="FS180" i="381"/>
  <c r="FR180" i="381"/>
  <c r="FQ180" i="381"/>
  <c r="FM180" i="381"/>
  <c r="EC180" i="381"/>
  <c r="ED180" i="381" s="1"/>
  <c r="EB180" i="381"/>
  <c r="EA180" i="381"/>
  <c r="DZ180" i="381"/>
  <c r="DY180" i="381"/>
  <c r="DV180" i="381"/>
  <c r="DU180" i="381"/>
  <c r="DT180" i="381"/>
  <c r="DS180" i="381"/>
  <c r="DR180" i="381"/>
  <c r="DQ180" i="381"/>
  <c r="DA180" i="381"/>
  <c r="DB180" i="381" s="1"/>
  <c r="CR180" i="381"/>
  <c r="CP180" i="381"/>
  <c r="CO180" i="381"/>
  <c r="CN180" i="381"/>
  <c r="BT180" i="381"/>
  <c r="AU180" i="381"/>
  <c r="AT180" i="381"/>
  <c r="AN180" i="381"/>
  <c r="AM180" i="381"/>
  <c r="AL180" i="381"/>
  <c r="AK180" i="381"/>
  <c r="AJ180" i="381"/>
  <c r="AI180" i="381"/>
  <c r="AH180" i="381"/>
  <c r="AG180" i="381"/>
  <c r="AF180" i="381"/>
  <c r="AE180" i="381"/>
  <c r="AD180" i="381"/>
  <c r="AC180" i="381"/>
  <c r="G180" i="381"/>
  <c r="AR180" i="381" s="1"/>
  <c r="EE180" i="381" s="1"/>
  <c r="EF180" i="381" s="1"/>
  <c r="E180" i="381"/>
  <c r="C180" i="381"/>
  <c r="FV179" i="381"/>
  <c r="FU179" i="381"/>
  <c r="FT179" i="381"/>
  <c r="FS179" i="381"/>
  <c r="FR179" i="381"/>
  <c r="FQ179" i="381"/>
  <c r="FM179" i="381"/>
  <c r="EC179" i="381"/>
  <c r="ED179" i="381" s="1"/>
  <c r="EB179" i="381"/>
  <c r="EA179" i="381"/>
  <c r="DZ179" i="381"/>
  <c r="DY179" i="381"/>
  <c r="DV179" i="381"/>
  <c r="DU179" i="381"/>
  <c r="DT179" i="381"/>
  <c r="DS179" i="381"/>
  <c r="DR179" i="381"/>
  <c r="DQ179" i="381"/>
  <c r="DA179" i="381"/>
  <c r="DB179" i="381" s="1"/>
  <c r="CR179" i="381"/>
  <c r="CP179" i="381"/>
  <c r="CO179" i="381"/>
  <c r="CN179" i="381"/>
  <c r="BT179" i="381"/>
  <c r="AU179" i="381"/>
  <c r="AT179" i="381"/>
  <c r="AN179" i="381"/>
  <c r="AM179" i="381"/>
  <c r="AL179" i="381"/>
  <c r="AK179" i="381"/>
  <c r="AJ179" i="381"/>
  <c r="AI179" i="381"/>
  <c r="AH179" i="381"/>
  <c r="AG179" i="381"/>
  <c r="AF179" i="381"/>
  <c r="AE179" i="381"/>
  <c r="AD179" i="381"/>
  <c r="AC179" i="381"/>
  <c r="G179" i="381"/>
  <c r="AR179" i="381" s="1"/>
  <c r="EE179" i="381" s="1"/>
  <c r="EF179" i="381" s="1"/>
  <c r="E179" i="381"/>
  <c r="C179" i="381"/>
  <c r="G178" i="381"/>
  <c r="AR178" i="381" s="1"/>
  <c r="AV178" i="381" s="1"/>
  <c r="FV178" i="381"/>
  <c r="FU178" i="381"/>
  <c r="FT178" i="381"/>
  <c r="FS178" i="381"/>
  <c r="FM178" i="381"/>
  <c r="EC178" i="381"/>
  <c r="ED178" i="381" s="1"/>
  <c r="EB178" i="381"/>
  <c r="EA178" i="381"/>
  <c r="DZ178" i="381"/>
  <c r="DY178" i="381"/>
  <c r="DV178" i="381"/>
  <c r="DU178" i="381"/>
  <c r="DT178" i="381"/>
  <c r="DS178" i="381"/>
  <c r="DR178" i="381"/>
  <c r="DQ178" i="381"/>
  <c r="FR178" i="381"/>
  <c r="FQ178" i="381"/>
  <c r="DA178" i="381"/>
  <c r="DB178" i="381" s="1"/>
  <c r="CR178" i="381"/>
  <c r="CP178" i="381"/>
  <c r="CO178" i="381"/>
  <c r="CN178" i="381"/>
  <c r="BT178" i="381"/>
  <c r="AU178" i="381"/>
  <c r="AT178" i="381"/>
  <c r="AN178" i="381"/>
  <c r="AM178" i="381"/>
  <c r="AL178" i="381"/>
  <c r="AK178" i="381"/>
  <c r="AJ178" i="381"/>
  <c r="AI178" i="381"/>
  <c r="AH178" i="381"/>
  <c r="AG178" i="381"/>
  <c r="AF178" i="381"/>
  <c r="AE178" i="381"/>
  <c r="AD178" i="381"/>
  <c r="AC178" i="381"/>
  <c r="E178" i="381"/>
  <c r="C178" i="381"/>
  <c r="FM177" i="381"/>
  <c r="DE177" i="381"/>
  <c r="DF177" i="381"/>
  <c r="FM176" i="381"/>
  <c r="G175" i="381"/>
  <c r="AR175" i="381" s="1"/>
  <c r="EE175" i="381" s="1"/>
  <c r="EF175" i="381" s="1"/>
  <c r="FV175" i="381"/>
  <c r="FU175" i="381"/>
  <c r="FT175" i="381"/>
  <c r="FS175" i="381"/>
  <c r="FR175" i="381"/>
  <c r="FQ175" i="381"/>
  <c r="FM175" i="381"/>
  <c r="EC175" i="381"/>
  <c r="EB175" i="381"/>
  <c r="EA175" i="381"/>
  <c r="DZ175" i="381"/>
  <c r="DY175" i="381"/>
  <c r="DV175" i="381"/>
  <c r="DU175" i="381"/>
  <c r="DT175" i="381"/>
  <c r="DS175" i="381"/>
  <c r="DR175" i="381"/>
  <c r="DQ175" i="381"/>
  <c r="DA175" i="381"/>
  <c r="DB175" i="381" s="1"/>
  <c r="CR175" i="381"/>
  <c r="CP175" i="381"/>
  <c r="CO175" i="381"/>
  <c r="CN175" i="381"/>
  <c r="BT175" i="381"/>
  <c r="AU175" i="381"/>
  <c r="AT175" i="381"/>
  <c r="AN175" i="381"/>
  <c r="AM175" i="381"/>
  <c r="AL175" i="381"/>
  <c r="AK175" i="381"/>
  <c r="AJ175" i="381"/>
  <c r="AI175" i="381"/>
  <c r="AH175" i="381"/>
  <c r="AG175" i="381"/>
  <c r="AF175" i="381"/>
  <c r="AE175" i="381"/>
  <c r="AD175" i="381"/>
  <c r="AC175" i="381"/>
  <c r="E175" i="381"/>
  <c r="C175" i="381"/>
  <c r="FM174" i="381"/>
  <c r="EI174" i="381"/>
  <c r="EI137" i="381" s="1"/>
  <c r="FM173" i="381"/>
  <c r="EJ187" i="381" l="1"/>
  <c r="I108" i="372" s="1"/>
  <c r="FK137" i="381"/>
  <c r="H153" i="372" s="1"/>
  <c r="FL187" i="381"/>
  <c r="I154" i="372" s="1"/>
  <c r="FM137" i="381"/>
  <c r="H155" i="372" s="1"/>
  <c r="AV190" i="381"/>
  <c r="EE190" i="381"/>
  <c r="EF190" i="381" s="1"/>
  <c r="EG189" i="381"/>
  <c r="EG190" i="381"/>
  <c r="ED190" i="381"/>
  <c r="AV175" i="381"/>
  <c r="EG175" i="381"/>
  <c r="EE181" i="381"/>
  <c r="EF181" i="381" s="1"/>
  <c r="AV181" i="381"/>
  <c r="EG180" i="381"/>
  <c r="AV180" i="381"/>
  <c r="EG179" i="381"/>
  <c r="AV179" i="381"/>
  <c r="EG178" i="381"/>
  <c r="EE178" i="381"/>
  <c r="EF178" i="381" s="1"/>
  <c r="ED175" i="381"/>
  <c r="FV172" i="381" l="1"/>
  <c r="FU172" i="381"/>
  <c r="FT172" i="381"/>
  <c r="FS172" i="381"/>
  <c r="FR172" i="381"/>
  <c r="FQ172" i="381"/>
  <c r="EC172" i="381"/>
  <c r="EB172" i="381"/>
  <c r="EA172" i="381"/>
  <c r="DZ172" i="381"/>
  <c r="DY172" i="381"/>
  <c r="DV172" i="381"/>
  <c r="DU172" i="381"/>
  <c r="DT172" i="381"/>
  <c r="DS172" i="381"/>
  <c r="DR172" i="381"/>
  <c r="DQ172" i="381"/>
  <c r="DA172" i="381"/>
  <c r="DB172" i="381" s="1"/>
  <c r="CR172" i="381"/>
  <c r="CP172" i="381"/>
  <c r="CO172" i="381"/>
  <c r="CN172" i="381"/>
  <c r="BT172" i="381"/>
  <c r="AU172" i="381"/>
  <c r="AT172" i="381"/>
  <c r="AN172" i="381"/>
  <c r="AM172" i="381"/>
  <c r="AL172" i="381"/>
  <c r="AK172" i="381"/>
  <c r="AJ172" i="381"/>
  <c r="AI172" i="381"/>
  <c r="AH172" i="381"/>
  <c r="AG172" i="381"/>
  <c r="AF172" i="381"/>
  <c r="AE172" i="381"/>
  <c r="AD172" i="381"/>
  <c r="AC172" i="381"/>
  <c r="G172" i="381"/>
  <c r="AR172" i="381" s="1"/>
  <c r="EE172" i="381" s="1"/>
  <c r="EF172" i="381" s="1"/>
  <c r="C172" i="381"/>
  <c r="FV171" i="381"/>
  <c r="FU171" i="381"/>
  <c r="FT171" i="381"/>
  <c r="FS171" i="381"/>
  <c r="FR171" i="381"/>
  <c r="FQ171" i="381"/>
  <c r="EC171" i="381"/>
  <c r="ED171" i="381" s="1"/>
  <c r="EB171" i="381"/>
  <c r="EA171" i="381"/>
  <c r="DZ171" i="381"/>
  <c r="DY171" i="381"/>
  <c r="DV171" i="381"/>
  <c r="DU171" i="381"/>
  <c r="DT171" i="381"/>
  <c r="DS171" i="381"/>
  <c r="DR171" i="381"/>
  <c r="DQ171" i="381"/>
  <c r="DA171" i="381"/>
  <c r="DB171" i="381" s="1"/>
  <c r="CR171" i="381"/>
  <c r="CP171" i="381"/>
  <c r="CO171" i="381"/>
  <c r="CN171" i="381"/>
  <c r="BT171" i="381"/>
  <c r="AU171" i="381"/>
  <c r="AT171" i="381"/>
  <c r="AN171" i="381"/>
  <c r="AM171" i="381"/>
  <c r="AL171" i="381"/>
  <c r="AK171" i="381"/>
  <c r="AJ171" i="381"/>
  <c r="AI171" i="381"/>
  <c r="AH171" i="381"/>
  <c r="AG171" i="381"/>
  <c r="AF171" i="381"/>
  <c r="AE171" i="381"/>
  <c r="AD171" i="381"/>
  <c r="AC171" i="381"/>
  <c r="G171" i="381"/>
  <c r="AR171" i="381" s="1"/>
  <c r="E171" i="381"/>
  <c r="FN163" i="381"/>
  <c r="FN165" i="381"/>
  <c r="FN166" i="381"/>
  <c r="FN162" i="381"/>
  <c r="AR164" i="381"/>
  <c r="AV164" i="381" s="1"/>
  <c r="AR165" i="381"/>
  <c r="AV165" i="381" s="1"/>
  <c r="G161" i="381"/>
  <c r="AR161" i="381" s="1"/>
  <c r="AV161" i="381" s="1"/>
  <c r="FV166" i="381"/>
  <c r="FU166" i="381"/>
  <c r="FT166" i="381"/>
  <c r="FS166" i="381"/>
  <c r="FR166" i="381"/>
  <c r="FQ166" i="381"/>
  <c r="EC166" i="381"/>
  <c r="ED166" i="381" s="1"/>
  <c r="EB166" i="381"/>
  <c r="EA166" i="381"/>
  <c r="DZ166" i="381"/>
  <c r="DY166" i="381"/>
  <c r="DV166" i="381"/>
  <c r="DU166" i="381"/>
  <c r="DT166" i="381"/>
  <c r="DS166" i="381"/>
  <c r="DR166" i="381"/>
  <c r="DQ166" i="381"/>
  <c r="DA166" i="381"/>
  <c r="DB166" i="381" s="1"/>
  <c r="CR166" i="381"/>
  <c r="CP166" i="381"/>
  <c r="CO166" i="381"/>
  <c r="CN166" i="381"/>
  <c r="BT166" i="381"/>
  <c r="AU166" i="381"/>
  <c r="AT166" i="381"/>
  <c r="AN166" i="381"/>
  <c r="AM166" i="381"/>
  <c r="AL166" i="381"/>
  <c r="AK166" i="381"/>
  <c r="AJ166" i="381"/>
  <c r="AI166" i="381"/>
  <c r="AH166" i="381"/>
  <c r="AG166" i="381"/>
  <c r="AF166" i="381"/>
  <c r="AE166" i="381"/>
  <c r="AD166" i="381"/>
  <c r="AC166" i="381"/>
  <c r="G166" i="381"/>
  <c r="AR166" i="381" s="1"/>
  <c r="AV166" i="381" s="1"/>
  <c r="C166" i="381"/>
  <c r="FV165" i="381"/>
  <c r="FU165" i="381"/>
  <c r="FT165" i="381"/>
  <c r="FS165" i="381"/>
  <c r="FR165" i="381"/>
  <c r="FQ165" i="381"/>
  <c r="EC165" i="381"/>
  <c r="EB165" i="381"/>
  <c r="EA165" i="381"/>
  <c r="DZ165" i="381"/>
  <c r="DY165" i="381"/>
  <c r="DV165" i="381"/>
  <c r="DU165" i="381"/>
  <c r="DT165" i="381"/>
  <c r="DS165" i="381"/>
  <c r="DR165" i="381"/>
  <c r="DQ165" i="381"/>
  <c r="DA165" i="381"/>
  <c r="DB165" i="381" s="1"/>
  <c r="CR165" i="381"/>
  <c r="CP165" i="381"/>
  <c r="CO165" i="381"/>
  <c r="CN165" i="381"/>
  <c r="BT165" i="381"/>
  <c r="AU165" i="381"/>
  <c r="AT165" i="381"/>
  <c r="AN165" i="381"/>
  <c r="AM165" i="381"/>
  <c r="AL165" i="381"/>
  <c r="AK165" i="381"/>
  <c r="AJ165" i="381"/>
  <c r="AI165" i="381"/>
  <c r="AH165" i="381"/>
  <c r="AG165" i="381"/>
  <c r="AF165" i="381"/>
  <c r="AE165" i="381"/>
  <c r="AD165" i="381"/>
  <c r="AC165" i="381"/>
  <c r="C165" i="381"/>
  <c r="FV164" i="381"/>
  <c r="FU164" i="381"/>
  <c r="FT164" i="381"/>
  <c r="FS164" i="381"/>
  <c r="FR164" i="381"/>
  <c r="FQ164" i="381"/>
  <c r="EC164" i="381"/>
  <c r="EB164" i="381"/>
  <c r="EA164" i="381"/>
  <c r="DZ164" i="381"/>
  <c r="DY164" i="381"/>
  <c r="DV164" i="381"/>
  <c r="DU164" i="381"/>
  <c r="DT164" i="381"/>
  <c r="DS164" i="381"/>
  <c r="DR164" i="381"/>
  <c r="DQ164" i="381"/>
  <c r="DA164" i="381"/>
  <c r="DB164" i="381" s="1"/>
  <c r="CR164" i="381"/>
  <c r="CP164" i="381"/>
  <c r="CO164" i="381"/>
  <c r="CN164" i="381"/>
  <c r="BT164" i="381"/>
  <c r="AU164" i="381"/>
  <c r="AT164" i="381"/>
  <c r="AN164" i="381"/>
  <c r="AM164" i="381"/>
  <c r="AL164" i="381"/>
  <c r="AK164" i="381"/>
  <c r="AJ164" i="381"/>
  <c r="AI164" i="381"/>
  <c r="AH164" i="381"/>
  <c r="AG164" i="381"/>
  <c r="AF164" i="381"/>
  <c r="AE164" i="381"/>
  <c r="AD164" i="381"/>
  <c r="AC164" i="381"/>
  <c r="FV163" i="381"/>
  <c r="FU163" i="381"/>
  <c r="FT163" i="381"/>
  <c r="FS163" i="381"/>
  <c r="FR163" i="381"/>
  <c r="FQ163" i="381"/>
  <c r="EC163" i="381"/>
  <c r="EB163" i="381"/>
  <c r="EA163" i="381"/>
  <c r="DZ163" i="381"/>
  <c r="DY163" i="381"/>
  <c r="DV163" i="381"/>
  <c r="DU163" i="381"/>
  <c r="DT163" i="381"/>
  <c r="DS163" i="381"/>
  <c r="DR163" i="381"/>
  <c r="DQ163" i="381"/>
  <c r="DA163" i="381"/>
  <c r="DB163" i="381" s="1"/>
  <c r="CR163" i="381"/>
  <c r="CP163" i="381"/>
  <c r="CO163" i="381"/>
  <c r="CN163" i="381"/>
  <c r="BT163" i="381"/>
  <c r="AU163" i="381"/>
  <c r="AT163" i="381"/>
  <c r="AN163" i="381"/>
  <c r="AM163" i="381"/>
  <c r="AL163" i="381"/>
  <c r="AK163" i="381"/>
  <c r="AJ163" i="381"/>
  <c r="AI163" i="381"/>
  <c r="AH163" i="381"/>
  <c r="AG163" i="381"/>
  <c r="AF163" i="381"/>
  <c r="AE163" i="381"/>
  <c r="AD163" i="381"/>
  <c r="AC163" i="381"/>
  <c r="G163" i="381"/>
  <c r="AR163" i="381" s="1"/>
  <c r="E163" i="381"/>
  <c r="C163" i="381"/>
  <c r="FV162" i="381"/>
  <c r="FU162" i="381"/>
  <c r="FT162" i="381"/>
  <c r="FS162" i="381"/>
  <c r="FR162" i="381"/>
  <c r="FQ162" i="381"/>
  <c r="EC162" i="381"/>
  <c r="EB162" i="381"/>
  <c r="EA162" i="381"/>
  <c r="DZ162" i="381"/>
  <c r="DY162" i="381"/>
  <c r="DV162" i="381"/>
  <c r="DU162" i="381"/>
  <c r="DT162" i="381"/>
  <c r="DS162" i="381"/>
  <c r="DR162" i="381"/>
  <c r="DQ162" i="381"/>
  <c r="DA162" i="381"/>
  <c r="DB162" i="381" s="1"/>
  <c r="CR162" i="381"/>
  <c r="CP162" i="381"/>
  <c r="CO162" i="381"/>
  <c r="CN162" i="381"/>
  <c r="BT162" i="381"/>
  <c r="AU162" i="381"/>
  <c r="AT162" i="381"/>
  <c r="AN162" i="381"/>
  <c r="AM162" i="381"/>
  <c r="AL162" i="381"/>
  <c r="AK162" i="381"/>
  <c r="AJ162" i="381"/>
  <c r="AI162" i="381"/>
  <c r="AH162" i="381"/>
  <c r="AG162" i="381"/>
  <c r="AF162" i="381"/>
  <c r="AE162" i="381"/>
  <c r="AD162" i="381"/>
  <c r="AC162" i="381"/>
  <c r="G162" i="381"/>
  <c r="C162" i="381"/>
  <c r="FV161" i="381"/>
  <c r="FU161" i="381"/>
  <c r="FT161" i="381"/>
  <c r="FS161" i="381"/>
  <c r="FR161" i="381"/>
  <c r="FQ161" i="381"/>
  <c r="EC161" i="381"/>
  <c r="ED161" i="381" s="1"/>
  <c r="EB161" i="381"/>
  <c r="EA161" i="381"/>
  <c r="DZ161" i="381"/>
  <c r="DY161" i="381"/>
  <c r="DV161" i="381"/>
  <c r="DU161" i="381"/>
  <c r="DT161" i="381"/>
  <c r="DS161" i="381"/>
  <c r="DR161" i="381"/>
  <c r="DQ161" i="381"/>
  <c r="DA161" i="381"/>
  <c r="DB161" i="381" s="1"/>
  <c r="CR161" i="381"/>
  <c r="CP161" i="381"/>
  <c r="CO161" i="381"/>
  <c r="CN161" i="381"/>
  <c r="BT161" i="381"/>
  <c r="AU161" i="381"/>
  <c r="AT161" i="381"/>
  <c r="AN161" i="381"/>
  <c r="AM161" i="381"/>
  <c r="AL161" i="381"/>
  <c r="AK161" i="381"/>
  <c r="AJ161" i="381"/>
  <c r="AI161" i="381"/>
  <c r="AH161" i="381"/>
  <c r="AG161" i="381"/>
  <c r="AF161" i="381"/>
  <c r="AE161" i="381"/>
  <c r="AD161" i="381"/>
  <c r="AC161" i="381"/>
  <c r="E161" i="381"/>
  <c r="FV160" i="381"/>
  <c r="FU160" i="381"/>
  <c r="FT160" i="381"/>
  <c r="FS160" i="381"/>
  <c r="FR160" i="381"/>
  <c r="FQ160" i="381"/>
  <c r="EE160" i="381"/>
  <c r="EF160" i="381" s="1"/>
  <c r="EC160" i="381"/>
  <c r="EB160" i="381"/>
  <c r="EA160" i="381"/>
  <c r="DZ160" i="381"/>
  <c r="DY160" i="381"/>
  <c r="DV160" i="381"/>
  <c r="DU160" i="381"/>
  <c r="DT160" i="381"/>
  <c r="DS160" i="381"/>
  <c r="DR160" i="381"/>
  <c r="DQ160" i="381"/>
  <c r="DA160" i="381"/>
  <c r="DB160" i="381" s="1"/>
  <c r="CR160" i="381"/>
  <c r="CP160" i="381"/>
  <c r="CO160" i="381"/>
  <c r="CN160" i="381"/>
  <c r="BT160" i="381"/>
  <c r="AV160" i="381"/>
  <c r="AU160" i="381"/>
  <c r="AT160" i="381"/>
  <c r="AN160" i="381"/>
  <c r="AM160" i="381"/>
  <c r="AL160" i="381"/>
  <c r="AK160" i="381"/>
  <c r="AJ160" i="381"/>
  <c r="AI160" i="381"/>
  <c r="AH160" i="381"/>
  <c r="AG160" i="381"/>
  <c r="AF160" i="381"/>
  <c r="AE160" i="381"/>
  <c r="AD160" i="381"/>
  <c r="AC160" i="381"/>
  <c r="FJ159" i="381"/>
  <c r="G159" i="381"/>
  <c r="EJ158" i="381"/>
  <c r="FV158" i="381"/>
  <c r="FU158" i="381"/>
  <c r="FT158" i="381"/>
  <c r="FS158" i="381"/>
  <c r="FR158" i="381"/>
  <c r="FQ158" i="381"/>
  <c r="FJ158" i="381"/>
  <c r="EC158" i="381"/>
  <c r="ED158" i="381" s="1"/>
  <c r="EB158" i="381"/>
  <c r="EA158" i="381"/>
  <c r="DZ158" i="381"/>
  <c r="DY158" i="381"/>
  <c r="DV158" i="381"/>
  <c r="DU158" i="381"/>
  <c r="DT158" i="381"/>
  <c r="DS158" i="381"/>
  <c r="DR158" i="381"/>
  <c r="DQ158" i="381"/>
  <c r="DA158" i="381"/>
  <c r="DB158" i="381" s="1"/>
  <c r="CR158" i="381"/>
  <c r="CP158" i="381"/>
  <c r="CO158" i="381"/>
  <c r="CN158" i="381"/>
  <c r="BT158" i="381"/>
  <c r="AU158" i="381"/>
  <c r="AT158" i="381"/>
  <c r="AN158" i="381"/>
  <c r="AM158" i="381"/>
  <c r="AL158" i="381"/>
  <c r="AK158" i="381"/>
  <c r="AJ158" i="381"/>
  <c r="AI158" i="381"/>
  <c r="AH158" i="381"/>
  <c r="AG158" i="381"/>
  <c r="AF158" i="381"/>
  <c r="AE158" i="381"/>
  <c r="AD158" i="381"/>
  <c r="AC158" i="381"/>
  <c r="G158" i="381"/>
  <c r="AR158" i="381" s="1"/>
  <c r="AV158" i="381" s="1"/>
  <c r="E158" i="381"/>
  <c r="FJ157" i="381"/>
  <c r="EJ157" i="381"/>
  <c r="EJ156" i="381"/>
  <c r="FJ156" i="381"/>
  <c r="DI156" i="381"/>
  <c r="DI137" i="381" s="1"/>
  <c r="DE156" i="381"/>
  <c r="EK154" i="381"/>
  <c r="EJ154" i="381"/>
  <c r="DF154" i="381"/>
  <c r="DF137" i="381" s="1"/>
  <c r="DE154" i="381"/>
  <c r="G154" i="381"/>
  <c r="DN154" i="381" s="1"/>
  <c r="EJ153" i="381"/>
  <c r="DE153" i="381"/>
  <c r="G153" i="381"/>
  <c r="DN153" i="381" s="1"/>
  <c r="E153" i="381"/>
  <c r="FV151" i="381"/>
  <c r="FU151" i="381"/>
  <c r="FT151" i="381"/>
  <c r="FS151" i="381"/>
  <c r="FR151" i="381"/>
  <c r="FQ151" i="381"/>
  <c r="EC151" i="381"/>
  <c r="EB151" i="381"/>
  <c r="EA151" i="381"/>
  <c r="DZ151" i="381"/>
  <c r="DY151" i="381"/>
  <c r="DV151" i="381"/>
  <c r="DU151" i="381"/>
  <c r="DT151" i="381"/>
  <c r="DS151" i="381"/>
  <c r="DR151" i="381"/>
  <c r="DQ151" i="381"/>
  <c r="EE151" i="381"/>
  <c r="EF151" i="381" s="1"/>
  <c r="DA151" i="381"/>
  <c r="DB151" i="381" s="1"/>
  <c r="CR151" i="381"/>
  <c r="CP151" i="381"/>
  <c r="CO151" i="381"/>
  <c r="CN151" i="381"/>
  <c r="BT151" i="381"/>
  <c r="AV151" i="381"/>
  <c r="AU151" i="381"/>
  <c r="AT151" i="381"/>
  <c r="AN151" i="381"/>
  <c r="AM151" i="381"/>
  <c r="AL151" i="381"/>
  <c r="AK151" i="381"/>
  <c r="AJ151" i="381"/>
  <c r="AI151" i="381"/>
  <c r="AH151" i="381"/>
  <c r="AG151" i="381"/>
  <c r="AF151" i="381"/>
  <c r="AE151" i="381"/>
  <c r="AD151" i="381"/>
  <c r="AC151" i="381"/>
  <c r="FV150" i="381"/>
  <c r="FU150" i="381"/>
  <c r="FT150" i="381"/>
  <c r="FS150" i="381"/>
  <c r="FR150" i="381"/>
  <c r="FQ150" i="381"/>
  <c r="EE150" i="381"/>
  <c r="EF150" i="381" s="1"/>
  <c r="EC150" i="381"/>
  <c r="EB150" i="381"/>
  <c r="EA150" i="381"/>
  <c r="DZ150" i="381"/>
  <c r="DY150" i="381"/>
  <c r="DV150" i="381"/>
  <c r="DU150" i="381"/>
  <c r="DT150" i="381"/>
  <c r="DS150" i="381"/>
  <c r="DR150" i="381"/>
  <c r="DQ150" i="381"/>
  <c r="DA150" i="381"/>
  <c r="DB150" i="381" s="1"/>
  <c r="CR150" i="381"/>
  <c r="CP150" i="381"/>
  <c r="CO150" i="381"/>
  <c r="CN150" i="381"/>
  <c r="BT150" i="381"/>
  <c r="AV150" i="381"/>
  <c r="AU150" i="381"/>
  <c r="AT150" i="381"/>
  <c r="AN150" i="381"/>
  <c r="AM150" i="381"/>
  <c r="AL150" i="381"/>
  <c r="AK150" i="381"/>
  <c r="AJ150" i="381"/>
  <c r="AI150" i="381"/>
  <c r="AH150" i="381"/>
  <c r="AG150" i="381"/>
  <c r="AF150" i="381"/>
  <c r="AE150" i="381"/>
  <c r="AD150" i="381"/>
  <c r="AC150" i="381"/>
  <c r="G146" i="381"/>
  <c r="FN146" i="381" s="1"/>
  <c r="FV146" i="381"/>
  <c r="FU146" i="381"/>
  <c r="FT146" i="381"/>
  <c r="FS146" i="381"/>
  <c r="FR146" i="381"/>
  <c r="EC146" i="381"/>
  <c r="EB146" i="381"/>
  <c r="EA146" i="381"/>
  <c r="DZ146" i="381"/>
  <c r="DY146" i="381"/>
  <c r="DV146" i="381"/>
  <c r="DU146" i="381"/>
  <c r="DT146" i="381"/>
  <c r="DS146" i="381"/>
  <c r="DR146" i="381"/>
  <c r="DQ146" i="381"/>
  <c r="FQ146" i="381"/>
  <c r="DA146" i="381"/>
  <c r="DB146" i="381" s="1"/>
  <c r="CR146" i="381"/>
  <c r="CP146" i="381"/>
  <c r="CO146" i="381"/>
  <c r="CN146" i="381"/>
  <c r="BT146" i="381"/>
  <c r="AU146" i="381"/>
  <c r="AT146" i="381"/>
  <c r="AN146" i="381"/>
  <c r="AM146" i="381"/>
  <c r="AL146" i="381"/>
  <c r="AK146" i="381"/>
  <c r="AJ146" i="381"/>
  <c r="AI146" i="381"/>
  <c r="AH146" i="381"/>
  <c r="AG146" i="381"/>
  <c r="AF146" i="381"/>
  <c r="AE146" i="381"/>
  <c r="AD146" i="381"/>
  <c r="AC146" i="381"/>
  <c r="EC145" i="381"/>
  <c r="ED145" i="381" s="1"/>
  <c r="DE145" i="381"/>
  <c r="FV145" i="381"/>
  <c r="FU145" i="381"/>
  <c r="FT145" i="381"/>
  <c r="FS145" i="381"/>
  <c r="FR145" i="381"/>
  <c r="EK145" i="381"/>
  <c r="EB145" i="381"/>
  <c r="EA145" i="381"/>
  <c r="DZ145" i="381"/>
  <c r="DY145" i="381"/>
  <c r="DV145" i="381"/>
  <c r="DU145" i="381"/>
  <c r="DT145" i="381"/>
  <c r="DS145" i="381"/>
  <c r="DR145" i="381"/>
  <c r="DQ145" i="381"/>
  <c r="DA145" i="381"/>
  <c r="DB145" i="381" s="1"/>
  <c r="CR145" i="381"/>
  <c r="CP145" i="381"/>
  <c r="CO145" i="381"/>
  <c r="CN145" i="381"/>
  <c r="BT145" i="381"/>
  <c r="AV145" i="381"/>
  <c r="AU145" i="381"/>
  <c r="AT145" i="381"/>
  <c r="AN145" i="381"/>
  <c r="AM145" i="381"/>
  <c r="AL145" i="381"/>
  <c r="AK145" i="381"/>
  <c r="AJ145" i="381"/>
  <c r="AI145" i="381"/>
  <c r="AH145" i="381"/>
  <c r="AG145" i="381"/>
  <c r="AF145" i="381"/>
  <c r="AE145" i="381"/>
  <c r="AD145" i="381"/>
  <c r="AC145" i="381"/>
  <c r="EE145" i="381"/>
  <c r="EF145" i="381" s="1"/>
  <c r="C145" i="381"/>
  <c r="EK144" i="381"/>
  <c r="G144" i="381"/>
  <c r="FV144" i="381"/>
  <c r="FU144" i="381"/>
  <c r="FT144" i="381"/>
  <c r="FS144" i="381"/>
  <c r="FR144" i="381"/>
  <c r="FQ144" i="381"/>
  <c r="EC144" i="381"/>
  <c r="EB144" i="381"/>
  <c r="EA144" i="381"/>
  <c r="DZ144" i="381"/>
  <c r="DY144" i="381"/>
  <c r="DV144" i="381"/>
  <c r="DU144" i="381"/>
  <c r="DT144" i="381"/>
  <c r="DS144" i="381"/>
  <c r="DR144" i="381"/>
  <c r="DQ144" i="381"/>
  <c r="DA144" i="381"/>
  <c r="DB144" i="381" s="1"/>
  <c r="CR144" i="381"/>
  <c r="CP144" i="381"/>
  <c r="CO144" i="381"/>
  <c r="CN144" i="381"/>
  <c r="BT144" i="381"/>
  <c r="AU144" i="381"/>
  <c r="AT144" i="381"/>
  <c r="AN144" i="381"/>
  <c r="AM144" i="381"/>
  <c r="AL144" i="381"/>
  <c r="AK144" i="381"/>
  <c r="AJ144" i="381"/>
  <c r="AI144" i="381"/>
  <c r="AH144" i="381"/>
  <c r="AG144" i="381"/>
  <c r="AF144" i="381"/>
  <c r="AE144" i="381"/>
  <c r="AD144" i="381"/>
  <c r="AC144" i="381"/>
  <c r="C144" i="381"/>
  <c r="DA142" i="381"/>
  <c r="DB142" i="381" s="1"/>
  <c r="G142" i="381"/>
  <c r="E142" i="381"/>
  <c r="C142" i="381"/>
  <c r="G141" i="381"/>
  <c r="I71" i="381"/>
  <c r="G10" i="372" s="1"/>
  <c r="I37" i="381"/>
  <c r="FV128" i="381"/>
  <c r="FU128" i="381"/>
  <c r="FT128" i="381"/>
  <c r="FS128" i="381"/>
  <c r="FR128" i="381"/>
  <c r="FQ128" i="381"/>
  <c r="FJ128" i="381"/>
  <c r="EC128" i="381"/>
  <c r="ED128" i="381" s="1"/>
  <c r="EB128" i="381"/>
  <c r="EA128" i="381"/>
  <c r="DZ128" i="381"/>
  <c r="DY128" i="381"/>
  <c r="DV128" i="381"/>
  <c r="DU128" i="381"/>
  <c r="DT128" i="381"/>
  <c r="DS128" i="381"/>
  <c r="DR128" i="381"/>
  <c r="DQ128" i="381"/>
  <c r="DA128" i="381"/>
  <c r="DB128" i="381" s="1"/>
  <c r="CR128" i="381"/>
  <c r="CP128" i="381"/>
  <c r="CO128" i="381"/>
  <c r="CN128" i="381"/>
  <c r="BT128" i="381"/>
  <c r="AV128" i="381"/>
  <c r="AU128" i="381"/>
  <c r="AP128" i="381"/>
  <c r="AT128" i="381" s="1"/>
  <c r="AN128" i="381"/>
  <c r="AM128" i="381"/>
  <c r="AL128" i="381"/>
  <c r="AK128" i="381"/>
  <c r="AJ128" i="381"/>
  <c r="AI128" i="381"/>
  <c r="AH128" i="381"/>
  <c r="AG128" i="381"/>
  <c r="AF128" i="381"/>
  <c r="AE128" i="381"/>
  <c r="AD128" i="381"/>
  <c r="AC128" i="381"/>
  <c r="FV127" i="381"/>
  <c r="FU127" i="381"/>
  <c r="FT127" i="381"/>
  <c r="FS127" i="381"/>
  <c r="FR127" i="381"/>
  <c r="FQ127" i="381"/>
  <c r="FJ127" i="381"/>
  <c r="EC127" i="381"/>
  <c r="EB127" i="381"/>
  <c r="EA127" i="381"/>
  <c r="DZ127" i="381"/>
  <c r="DY127" i="381"/>
  <c r="DV127" i="381"/>
  <c r="DU127" i="381"/>
  <c r="DT127" i="381"/>
  <c r="DS127" i="381"/>
  <c r="DR127" i="381"/>
  <c r="DQ127" i="381"/>
  <c r="DA127" i="381"/>
  <c r="DB127" i="381" s="1"/>
  <c r="CR127" i="381"/>
  <c r="CP127" i="381"/>
  <c r="CO127" i="381"/>
  <c r="CN127" i="381"/>
  <c r="BT127" i="381"/>
  <c r="AV127" i="381"/>
  <c r="AU127" i="381"/>
  <c r="AP127" i="381"/>
  <c r="EE127" i="381" s="1"/>
  <c r="EF127" i="381" s="1"/>
  <c r="AN127" i="381"/>
  <c r="AM127" i="381"/>
  <c r="AL127" i="381"/>
  <c r="AK127" i="381"/>
  <c r="AJ127" i="381"/>
  <c r="AI127" i="381"/>
  <c r="AH127" i="381"/>
  <c r="AG127" i="381"/>
  <c r="AF127" i="381"/>
  <c r="AE127" i="381"/>
  <c r="AD127" i="381"/>
  <c r="AC127" i="381"/>
  <c r="FJ126" i="381"/>
  <c r="EJ126" i="381"/>
  <c r="FV126" i="381"/>
  <c r="FU126" i="381"/>
  <c r="FT126" i="381"/>
  <c r="FS126" i="381"/>
  <c r="FR126" i="381"/>
  <c r="FQ126" i="381"/>
  <c r="EC126" i="381"/>
  <c r="ED126" i="381" s="1"/>
  <c r="EB126" i="381"/>
  <c r="EA126" i="381"/>
  <c r="DZ126" i="381"/>
  <c r="DY126" i="381"/>
  <c r="DV126" i="381"/>
  <c r="DU126" i="381"/>
  <c r="DT126" i="381"/>
  <c r="DS126" i="381"/>
  <c r="DR126" i="381"/>
  <c r="DQ126" i="381"/>
  <c r="DA126" i="381"/>
  <c r="DB126" i="381" s="1"/>
  <c r="CR126" i="381"/>
  <c r="CP126" i="381"/>
  <c r="CO126" i="381"/>
  <c r="CN126" i="381"/>
  <c r="BT126" i="381"/>
  <c r="AV126" i="381"/>
  <c r="AU126" i="381"/>
  <c r="AP126" i="381"/>
  <c r="AT126" i="381" s="1"/>
  <c r="AN126" i="381"/>
  <c r="AM126" i="381"/>
  <c r="AL126" i="381"/>
  <c r="AK126" i="381"/>
  <c r="AJ126" i="381"/>
  <c r="AI126" i="381"/>
  <c r="AH126" i="381"/>
  <c r="AG126" i="381"/>
  <c r="AF126" i="381"/>
  <c r="AE126" i="381"/>
  <c r="AD126" i="381"/>
  <c r="AC126" i="381"/>
  <c r="FV125" i="381"/>
  <c r="FU125" i="381"/>
  <c r="FT125" i="381"/>
  <c r="FS125" i="381"/>
  <c r="FR125" i="381"/>
  <c r="FQ125" i="381"/>
  <c r="EE125" i="381"/>
  <c r="EF125" i="381" s="1"/>
  <c r="EC125" i="381"/>
  <c r="EB125" i="381"/>
  <c r="EA125" i="381"/>
  <c r="DZ125" i="381"/>
  <c r="DY125" i="381"/>
  <c r="DV125" i="381"/>
  <c r="DU125" i="381"/>
  <c r="DT125" i="381"/>
  <c r="DS125" i="381"/>
  <c r="DR125" i="381"/>
  <c r="DQ125" i="381"/>
  <c r="DA125" i="381"/>
  <c r="DB125" i="381" s="1"/>
  <c r="CR125" i="381"/>
  <c r="CP125" i="381"/>
  <c r="CO125" i="381"/>
  <c r="CN125" i="381"/>
  <c r="BT125" i="381"/>
  <c r="AV125" i="381"/>
  <c r="AU125" i="381"/>
  <c r="AT125" i="381"/>
  <c r="AN125" i="381"/>
  <c r="AM125" i="381"/>
  <c r="AL125" i="381"/>
  <c r="AK125" i="381"/>
  <c r="AJ125" i="381"/>
  <c r="AI125" i="381"/>
  <c r="AH125" i="381"/>
  <c r="AG125" i="381"/>
  <c r="AF125" i="381"/>
  <c r="AE125" i="381"/>
  <c r="AD125" i="381"/>
  <c r="AC125" i="381"/>
  <c r="C125" i="381"/>
  <c r="FV124" i="381"/>
  <c r="FU124" i="381"/>
  <c r="FT124" i="381"/>
  <c r="FS124" i="381"/>
  <c r="FR124" i="381"/>
  <c r="FQ124" i="381"/>
  <c r="FJ124" i="381"/>
  <c r="EC124" i="381"/>
  <c r="ED124" i="381" s="1"/>
  <c r="EB124" i="381"/>
  <c r="EA124" i="381"/>
  <c r="DZ124" i="381"/>
  <c r="DY124" i="381"/>
  <c r="DV124" i="381"/>
  <c r="DU124" i="381"/>
  <c r="DT124" i="381"/>
  <c r="DS124" i="381"/>
  <c r="DR124" i="381"/>
  <c r="DQ124" i="381"/>
  <c r="DA124" i="381"/>
  <c r="DB124" i="381" s="1"/>
  <c r="CR124" i="381"/>
  <c r="CP124" i="381"/>
  <c r="CO124" i="381"/>
  <c r="CN124" i="381"/>
  <c r="BT124" i="381"/>
  <c r="AV124" i="381"/>
  <c r="AU124" i="381"/>
  <c r="AN124" i="381"/>
  <c r="AM124" i="381"/>
  <c r="AL124" i="381"/>
  <c r="AK124" i="381"/>
  <c r="AJ124" i="381"/>
  <c r="AI124" i="381"/>
  <c r="AH124" i="381"/>
  <c r="AG124" i="381"/>
  <c r="AF124" i="381"/>
  <c r="AE124" i="381"/>
  <c r="AD124" i="381"/>
  <c r="AC124" i="381"/>
  <c r="G124" i="381"/>
  <c r="AP124" i="381" s="1"/>
  <c r="E124" i="381"/>
  <c r="C124" i="381"/>
  <c r="FJ123" i="381"/>
  <c r="EC123" i="381"/>
  <c r="DV123" i="381"/>
  <c r="G123" i="381"/>
  <c r="AP123" i="381" s="1"/>
  <c r="E123" i="381"/>
  <c r="C123" i="381"/>
  <c r="FV122" i="381"/>
  <c r="FU122" i="381"/>
  <c r="FT122" i="381"/>
  <c r="FS122" i="381"/>
  <c r="FR122" i="381"/>
  <c r="FQ122" i="381"/>
  <c r="EE122" i="381"/>
  <c r="EF122" i="381" s="1"/>
  <c r="EC122" i="381"/>
  <c r="EB122" i="381"/>
  <c r="EA122" i="381"/>
  <c r="DZ122" i="381"/>
  <c r="DY122" i="381"/>
  <c r="DV122" i="381"/>
  <c r="DU122" i="381"/>
  <c r="DT122" i="381"/>
  <c r="DS122" i="381"/>
  <c r="DR122" i="381"/>
  <c r="DQ122" i="381"/>
  <c r="DA122" i="381"/>
  <c r="DB122" i="381" s="1"/>
  <c r="CR122" i="381"/>
  <c r="CP122" i="381"/>
  <c r="CO122" i="381"/>
  <c r="CN122" i="381"/>
  <c r="BT122" i="381"/>
  <c r="AV122" i="381"/>
  <c r="AU122" i="381"/>
  <c r="AT122" i="381"/>
  <c r="AN122" i="381"/>
  <c r="AM122" i="381"/>
  <c r="AL122" i="381"/>
  <c r="AK122" i="381"/>
  <c r="AJ122" i="381"/>
  <c r="AI122" i="381"/>
  <c r="AH122" i="381"/>
  <c r="AG122" i="381"/>
  <c r="AF122" i="381"/>
  <c r="AE122" i="381"/>
  <c r="AD122" i="381"/>
  <c r="AC122" i="381"/>
  <c r="C122" i="381"/>
  <c r="FV121" i="381"/>
  <c r="FU121" i="381"/>
  <c r="FT121" i="381"/>
  <c r="FS121" i="381"/>
  <c r="FR121" i="381"/>
  <c r="FQ121" i="381"/>
  <c r="FJ121" i="381"/>
  <c r="EC121" i="381"/>
  <c r="EB121" i="381"/>
  <c r="EA121" i="381"/>
  <c r="DZ121" i="381"/>
  <c r="DY121" i="381"/>
  <c r="DV121" i="381"/>
  <c r="DU121" i="381"/>
  <c r="DT121" i="381"/>
  <c r="DS121" i="381"/>
  <c r="DR121" i="381"/>
  <c r="DQ121" i="381"/>
  <c r="DA121" i="381"/>
  <c r="DB121" i="381" s="1"/>
  <c r="CR121" i="381"/>
  <c r="CP121" i="381"/>
  <c r="CO121" i="381"/>
  <c r="CN121" i="381"/>
  <c r="BT121" i="381"/>
  <c r="AV121" i="381"/>
  <c r="AU121" i="381"/>
  <c r="AN121" i="381"/>
  <c r="AM121" i="381"/>
  <c r="AL121" i="381"/>
  <c r="AK121" i="381"/>
  <c r="AJ121" i="381"/>
  <c r="AI121" i="381"/>
  <c r="AH121" i="381"/>
  <c r="AG121" i="381"/>
  <c r="AF121" i="381"/>
  <c r="AE121" i="381"/>
  <c r="AD121" i="381"/>
  <c r="AC121" i="381"/>
  <c r="G121" i="381"/>
  <c r="AP121" i="381" s="1"/>
  <c r="E121" i="381"/>
  <c r="C121" i="381"/>
  <c r="FV120" i="381"/>
  <c r="FU120" i="381"/>
  <c r="FT120" i="381"/>
  <c r="FS120" i="381"/>
  <c r="FR120" i="381"/>
  <c r="FQ120" i="381"/>
  <c r="EE120" i="381"/>
  <c r="EF120" i="381" s="1"/>
  <c r="EC120" i="381"/>
  <c r="EB120" i="381"/>
  <c r="EA120" i="381"/>
  <c r="DZ120" i="381"/>
  <c r="DY120" i="381"/>
  <c r="DV120" i="381"/>
  <c r="DU120" i="381"/>
  <c r="DT120" i="381"/>
  <c r="DS120" i="381"/>
  <c r="DR120" i="381"/>
  <c r="DQ120" i="381"/>
  <c r="DA120" i="381"/>
  <c r="DB120" i="381" s="1"/>
  <c r="CR120" i="381"/>
  <c r="CP120" i="381"/>
  <c r="CO120" i="381"/>
  <c r="CN120" i="381"/>
  <c r="BT120" i="381"/>
  <c r="AV120" i="381"/>
  <c r="AU120" i="381"/>
  <c r="AT120" i="381"/>
  <c r="AN120" i="381"/>
  <c r="AM120" i="381"/>
  <c r="AL120" i="381"/>
  <c r="AK120" i="381"/>
  <c r="AJ120" i="381"/>
  <c r="AI120" i="381"/>
  <c r="AH120" i="381"/>
  <c r="AG120" i="381"/>
  <c r="AF120" i="381"/>
  <c r="AE120" i="381"/>
  <c r="AD120" i="381"/>
  <c r="AC120" i="381"/>
  <c r="C120" i="381"/>
  <c r="FJ119" i="381"/>
  <c r="FV117" i="381"/>
  <c r="FU117" i="381"/>
  <c r="FT117" i="381"/>
  <c r="FS117" i="381"/>
  <c r="FR117" i="381"/>
  <c r="FQ117" i="381"/>
  <c r="EE117" i="381"/>
  <c r="EF117" i="381" s="1"/>
  <c r="EC117" i="381"/>
  <c r="EB117" i="381"/>
  <c r="EA117" i="381"/>
  <c r="DZ117" i="381"/>
  <c r="DY117" i="381"/>
  <c r="DV117" i="381"/>
  <c r="DU117" i="381"/>
  <c r="DT117" i="381"/>
  <c r="DS117" i="381"/>
  <c r="DR117" i="381"/>
  <c r="DQ117" i="381"/>
  <c r="DA117" i="381"/>
  <c r="DB117" i="381" s="1"/>
  <c r="CR117" i="381"/>
  <c r="CP117" i="381"/>
  <c r="CO117" i="381"/>
  <c r="CN117" i="381"/>
  <c r="BT117" i="381"/>
  <c r="AV117" i="381"/>
  <c r="AU117" i="381"/>
  <c r="AT117" i="381"/>
  <c r="AN117" i="381"/>
  <c r="AM117" i="381"/>
  <c r="AL117" i="381"/>
  <c r="AK117" i="381"/>
  <c r="AJ117" i="381"/>
  <c r="AI117" i="381"/>
  <c r="AH117" i="381"/>
  <c r="AG117" i="381"/>
  <c r="AF117" i="381"/>
  <c r="AE117" i="381"/>
  <c r="AD117" i="381"/>
  <c r="AC117" i="381"/>
  <c r="FV107" i="381"/>
  <c r="FU107" i="381"/>
  <c r="FT107" i="381"/>
  <c r="FS107" i="381"/>
  <c r="FR107" i="381"/>
  <c r="FQ107" i="381"/>
  <c r="EC107" i="381"/>
  <c r="EB107" i="381"/>
  <c r="EA107" i="381"/>
  <c r="DZ107" i="381"/>
  <c r="DY107" i="381"/>
  <c r="DV107" i="381"/>
  <c r="DU107" i="381"/>
  <c r="DT107" i="381"/>
  <c r="DS107" i="381"/>
  <c r="DR107" i="381"/>
  <c r="DQ107" i="381"/>
  <c r="DL107" i="381"/>
  <c r="DA107" i="381"/>
  <c r="DB107" i="381" s="1"/>
  <c r="CR107" i="381"/>
  <c r="CP107" i="381"/>
  <c r="CO107" i="381"/>
  <c r="CN107" i="381"/>
  <c r="BT107" i="381"/>
  <c r="AU107" i="381"/>
  <c r="AT107" i="381"/>
  <c r="AN107" i="381"/>
  <c r="AM107" i="381"/>
  <c r="AL107" i="381"/>
  <c r="AK107" i="381"/>
  <c r="AJ107" i="381"/>
  <c r="AI107" i="381"/>
  <c r="AH107" i="381"/>
  <c r="AG107" i="381"/>
  <c r="AF107" i="381"/>
  <c r="AE107" i="381"/>
  <c r="AD107" i="381"/>
  <c r="AC107" i="381"/>
  <c r="G107" i="381"/>
  <c r="AR107" i="381" s="1"/>
  <c r="AV107" i="381" s="1"/>
  <c r="C107" i="381"/>
  <c r="DL106" i="381"/>
  <c r="CR74" i="381"/>
  <c r="CR91" i="381"/>
  <c r="DL105" i="381"/>
  <c r="CR105" i="381"/>
  <c r="CR104" i="381"/>
  <c r="FV105" i="381"/>
  <c r="FU105" i="381"/>
  <c r="FT105" i="381"/>
  <c r="FS105" i="381"/>
  <c r="FR105" i="381"/>
  <c r="FQ105" i="381"/>
  <c r="EC105" i="381"/>
  <c r="ED105" i="381" s="1"/>
  <c r="EB105" i="381"/>
  <c r="EA105" i="381"/>
  <c r="DZ105" i="381"/>
  <c r="DY105" i="381"/>
  <c r="DV105" i="381"/>
  <c r="DU105" i="381"/>
  <c r="DT105" i="381"/>
  <c r="DS105" i="381"/>
  <c r="DR105" i="381"/>
  <c r="DQ105" i="381"/>
  <c r="DA105" i="381"/>
  <c r="DB105" i="381" s="1"/>
  <c r="CP105" i="381"/>
  <c r="CO105" i="381"/>
  <c r="CN105" i="381"/>
  <c r="BT105" i="381"/>
  <c r="AU105" i="381"/>
  <c r="AT105" i="381"/>
  <c r="AN105" i="381"/>
  <c r="AM105" i="381"/>
  <c r="AL105" i="381"/>
  <c r="AK105" i="381"/>
  <c r="AJ105" i="381"/>
  <c r="AI105" i="381"/>
  <c r="AH105" i="381"/>
  <c r="AG105" i="381"/>
  <c r="AF105" i="381"/>
  <c r="AE105" i="381"/>
  <c r="AD105" i="381"/>
  <c r="AC105" i="381"/>
  <c r="G105" i="381"/>
  <c r="AR105" i="381" s="1"/>
  <c r="AV105" i="381" s="1"/>
  <c r="E105" i="381"/>
  <c r="C105" i="381"/>
  <c r="FV104" i="381"/>
  <c r="FU104" i="381"/>
  <c r="FT104" i="381"/>
  <c r="FS104" i="381"/>
  <c r="FR104" i="381"/>
  <c r="FQ104" i="381"/>
  <c r="EE104" i="381"/>
  <c r="EF104" i="381" s="1"/>
  <c r="EC104" i="381"/>
  <c r="ED104" i="381" s="1"/>
  <c r="EB104" i="381"/>
  <c r="EA104" i="381"/>
  <c r="DZ104" i="381"/>
  <c r="DY104" i="381"/>
  <c r="DV104" i="381"/>
  <c r="DU104" i="381"/>
  <c r="DT104" i="381"/>
  <c r="DS104" i="381"/>
  <c r="DR104" i="381"/>
  <c r="DQ104" i="381"/>
  <c r="DA104" i="381"/>
  <c r="DB104" i="381" s="1"/>
  <c r="CP104" i="381"/>
  <c r="CO104" i="381"/>
  <c r="CN104" i="381"/>
  <c r="BT104" i="381"/>
  <c r="AV104" i="381"/>
  <c r="AU104" i="381"/>
  <c r="AT104" i="381"/>
  <c r="AN104" i="381"/>
  <c r="AM104" i="381"/>
  <c r="AL104" i="381"/>
  <c r="AK104" i="381"/>
  <c r="AJ104" i="381"/>
  <c r="AI104" i="381"/>
  <c r="AH104" i="381"/>
  <c r="AG104" i="381"/>
  <c r="AF104" i="381"/>
  <c r="AE104" i="381"/>
  <c r="AD104" i="381"/>
  <c r="AC104" i="381"/>
  <c r="FV103" i="381"/>
  <c r="FU103" i="381"/>
  <c r="FT103" i="381"/>
  <c r="FS103" i="381"/>
  <c r="FR103" i="381"/>
  <c r="FQ103" i="381"/>
  <c r="EE103" i="381"/>
  <c r="EF103" i="381" s="1"/>
  <c r="EC103" i="381"/>
  <c r="EB103" i="381"/>
  <c r="EA103" i="381"/>
  <c r="DZ103" i="381"/>
  <c r="DY103" i="381"/>
  <c r="DV103" i="381"/>
  <c r="DU103" i="381"/>
  <c r="DT103" i="381"/>
  <c r="DS103" i="381"/>
  <c r="DR103" i="381"/>
  <c r="DQ103" i="381"/>
  <c r="DA103" i="381"/>
  <c r="DB103" i="381" s="1"/>
  <c r="CR103" i="381"/>
  <c r="CP103" i="381"/>
  <c r="CO103" i="381"/>
  <c r="CN103" i="381"/>
  <c r="BT103" i="381"/>
  <c r="AV103" i="381"/>
  <c r="AU103" i="381"/>
  <c r="AT103" i="381"/>
  <c r="AN103" i="381"/>
  <c r="AM103" i="381"/>
  <c r="AL103" i="381"/>
  <c r="AK103" i="381"/>
  <c r="AJ103" i="381"/>
  <c r="AI103" i="381"/>
  <c r="AH103" i="381"/>
  <c r="AG103" i="381"/>
  <c r="AF103" i="381"/>
  <c r="AE103" i="381"/>
  <c r="AD103" i="381"/>
  <c r="AC103" i="381"/>
  <c r="FV98" i="381"/>
  <c r="FU98" i="381"/>
  <c r="FT98" i="381"/>
  <c r="FS98" i="381"/>
  <c r="FR98" i="381"/>
  <c r="FQ98" i="381"/>
  <c r="FN98" i="381"/>
  <c r="EC98" i="381"/>
  <c r="ED98" i="381" s="1"/>
  <c r="EB98" i="381"/>
  <c r="EA98" i="381"/>
  <c r="DZ98" i="381"/>
  <c r="DY98" i="381"/>
  <c r="DV98" i="381"/>
  <c r="DU98" i="381"/>
  <c r="DT98" i="381"/>
  <c r="DS98" i="381"/>
  <c r="DR98" i="381"/>
  <c r="DQ98" i="381"/>
  <c r="DN98" i="381"/>
  <c r="EE98" i="381" s="1"/>
  <c r="EF98" i="381" s="1"/>
  <c r="DA98" i="381"/>
  <c r="DB98" i="381" s="1"/>
  <c r="CR98" i="381"/>
  <c r="CP98" i="381"/>
  <c r="CO98" i="381"/>
  <c r="CN98" i="381"/>
  <c r="BT98" i="381"/>
  <c r="AV98" i="381"/>
  <c r="AU98" i="381"/>
  <c r="AT98" i="381"/>
  <c r="AN98" i="381"/>
  <c r="AM98" i="381"/>
  <c r="AL98" i="381"/>
  <c r="AK98" i="381"/>
  <c r="AJ98" i="381"/>
  <c r="AI98" i="381"/>
  <c r="AH98" i="381"/>
  <c r="AG98" i="381"/>
  <c r="AF98" i="381"/>
  <c r="AE98" i="381"/>
  <c r="AD98" i="381"/>
  <c r="AC98" i="381"/>
  <c r="G98" i="381"/>
  <c r="C98" i="381"/>
  <c r="CR97" i="381"/>
  <c r="G97" i="381"/>
  <c r="FV97" i="381"/>
  <c r="FU97" i="381"/>
  <c r="FT97" i="381"/>
  <c r="FS97" i="381"/>
  <c r="FR97" i="381"/>
  <c r="FQ97" i="381"/>
  <c r="FN97" i="381"/>
  <c r="EC97" i="381"/>
  <c r="ED97" i="381" s="1"/>
  <c r="EB97" i="381"/>
  <c r="EA97" i="381"/>
  <c r="DZ97" i="381"/>
  <c r="DY97" i="381"/>
  <c r="DV97" i="381"/>
  <c r="DU97" i="381"/>
  <c r="DT97" i="381"/>
  <c r="DS97" i="381"/>
  <c r="DR97" i="381"/>
  <c r="DQ97" i="381"/>
  <c r="DN97" i="381"/>
  <c r="EE97" i="381" s="1"/>
  <c r="EF97" i="381" s="1"/>
  <c r="DA97" i="381"/>
  <c r="DB97" i="381" s="1"/>
  <c r="CP97" i="381"/>
  <c r="CO97" i="381"/>
  <c r="CN97" i="381"/>
  <c r="BT97" i="381"/>
  <c r="AV97" i="381"/>
  <c r="AU97" i="381"/>
  <c r="AT97" i="381"/>
  <c r="AN97" i="381"/>
  <c r="AM97" i="381"/>
  <c r="AL97" i="381"/>
  <c r="AK97" i="381"/>
  <c r="AJ97" i="381"/>
  <c r="AI97" i="381"/>
  <c r="AH97" i="381"/>
  <c r="AG97" i="381"/>
  <c r="AF97" i="381"/>
  <c r="AE97" i="381"/>
  <c r="AD97" i="381"/>
  <c r="AC97" i="381"/>
  <c r="C97" i="381"/>
  <c r="EK96" i="381"/>
  <c r="EC96" i="381"/>
  <c r="ED96" i="381" s="1"/>
  <c r="DF96" i="381"/>
  <c r="DF71" i="381" s="1"/>
  <c r="G96" i="381"/>
  <c r="FV96" i="381"/>
  <c r="FU96" i="381"/>
  <c r="FT96" i="381"/>
  <c r="FS96" i="381"/>
  <c r="FQ96" i="381"/>
  <c r="FN96" i="381"/>
  <c r="EB96" i="381"/>
  <c r="EA96" i="381"/>
  <c r="DZ96" i="381"/>
  <c r="DY96" i="381"/>
  <c r="DV96" i="381"/>
  <c r="DU96" i="381"/>
  <c r="DT96" i="381"/>
  <c r="DS96" i="381"/>
  <c r="DR96" i="381"/>
  <c r="DQ96" i="381"/>
  <c r="DN96" i="381"/>
  <c r="EF96" i="381" s="1"/>
  <c r="DA96" i="381"/>
  <c r="DB96" i="381" s="1"/>
  <c r="CR96" i="381"/>
  <c r="CP96" i="381"/>
  <c r="CO96" i="381"/>
  <c r="CN96" i="381"/>
  <c r="BT96" i="381"/>
  <c r="AV96" i="381"/>
  <c r="AU96" i="381"/>
  <c r="AT96" i="381"/>
  <c r="AN96" i="381"/>
  <c r="AM96" i="381"/>
  <c r="AL96" i="381"/>
  <c r="AK96" i="381"/>
  <c r="AJ96" i="381"/>
  <c r="AI96" i="381"/>
  <c r="AH96" i="381"/>
  <c r="AG96" i="381"/>
  <c r="AF96" i="381"/>
  <c r="AE96" i="381"/>
  <c r="AD96" i="381"/>
  <c r="AC96" i="381"/>
  <c r="C96" i="381"/>
  <c r="CR95" i="381"/>
  <c r="FV95" i="381"/>
  <c r="FU95" i="381"/>
  <c r="FT95" i="381"/>
  <c r="FS95" i="381"/>
  <c r="FR95" i="381"/>
  <c r="FQ95" i="381"/>
  <c r="FN95" i="381"/>
  <c r="EC95" i="381"/>
  <c r="ED95" i="381" s="1"/>
  <c r="EB95" i="381"/>
  <c r="EA95" i="381"/>
  <c r="DZ95" i="381"/>
  <c r="DY95" i="381"/>
  <c r="DV95" i="381"/>
  <c r="DU95" i="381"/>
  <c r="DT95" i="381"/>
  <c r="DS95" i="381"/>
  <c r="DR95" i="381"/>
  <c r="DQ95" i="381"/>
  <c r="DN95" i="381"/>
  <c r="EE95" i="381" s="1"/>
  <c r="EF95" i="381" s="1"/>
  <c r="DA95" i="381"/>
  <c r="DB95" i="381" s="1"/>
  <c r="CP95" i="381"/>
  <c r="CO95" i="381"/>
  <c r="CN95" i="381"/>
  <c r="BT95" i="381"/>
  <c r="AV95" i="381"/>
  <c r="AU95" i="381"/>
  <c r="AT95" i="381"/>
  <c r="AN95" i="381"/>
  <c r="AM95" i="381"/>
  <c r="AL95" i="381"/>
  <c r="AK95" i="381"/>
  <c r="AJ95" i="381"/>
  <c r="AI95" i="381"/>
  <c r="AH95" i="381"/>
  <c r="AG95" i="381"/>
  <c r="AF95" i="381"/>
  <c r="AE95" i="381"/>
  <c r="AD95" i="381"/>
  <c r="AC95" i="381"/>
  <c r="C95" i="381"/>
  <c r="G94" i="381"/>
  <c r="FV94" i="381"/>
  <c r="FU94" i="381"/>
  <c r="FT94" i="381"/>
  <c r="FS94" i="381"/>
  <c r="FR94" i="381"/>
  <c r="FQ94" i="381"/>
  <c r="FN94" i="381"/>
  <c r="EC94" i="381"/>
  <c r="ED94" i="381" s="1"/>
  <c r="EB94" i="381"/>
  <c r="EA94" i="381"/>
  <c r="DZ94" i="381"/>
  <c r="DY94" i="381"/>
  <c r="DV94" i="381"/>
  <c r="DU94" i="381"/>
  <c r="DT94" i="381"/>
  <c r="DS94" i="381"/>
  <c r="DR94" i="381"/>
  <c r="DQ94" i="381"/>
  <c r="DN94" i="381"/>
  <c r="EE94" i="381" s="1"/>
  <c r="EF94" i="381" s="1"/>
  <c r="DA94" i="381"/>
  <c r="DB94" i="381" s="1"/>
  <c r="CR94" i="381"/>
  <c r="CP94" i="381"/>
  <c r="CO94" i="381"/>
  <c r="CN94" i="381"/>
  <c r="BT94" i="381"/>
  <c r="AV94" i="381"/>
  <c r="AU94" i="381"/>
  <c r="AT94" i="381"/>
  <c r="AN94" i="381"/>
  <c r="AM94" i="381"/>
  <c r="AL94" i="381"/>
  <c r="AK94" i="381"/>
  <c r="AJ94" i="381"/>
  <c r="AI94" i="381"/>
  <c r="AH94" i="381"/>
  <c r="AG94" i="381"/>
  <c r="AF94" i="381"/>
  <c r="AE94" i="381"/>
  <c r="AD94" i="381"/>
  <c r="AC94" i="381"/>
  <c r="C94" i="381"/>
  <c r="FN93" i="381"/>
  <c r="DA93" i="381"/>
  <c r="DB93" i="381" s="1"/>
  <c r="C93" i="381"/>
  <c r="FV93" i="381"/>
  <c r="FU93" i="381"/>
  <c r="FT93" i="381"/>
  <c r="FS93" i="381"/>
  <c r="FR93" i="381"/>
  <c r="FQ93" i="381"/>
  <c r="EC93" i="381"/>
  <c r="EB93" i="381"/>
  <c r="EA93" i="381"/>
  <c r="DZ93" i="381"/>
  <c r="DY93" i="381"/>
  <c r="DV93" i="381"/>
  <c r="DU93" i="381"/>
  <c r="DT93" i="381"/>
  <c r="DS93" i="381"/>
  <c r="DR93" i="381"/>
  <c r="DQ93" i="381"/>
  <c r="DN93" i="381"/>
  <c r="EE93" i="381" s="1"/>
  <c r="EF93" i="381" s="1"/>
  <c r="CR93" i="381"/>
  <c r="CP93" i="381"/>
  <c r="CO93" i="381"/>
  <c r="CN93" i="381"/>
  <c r="BT93" i="381"/>
  <c r="AV93" i="381"/>
  <c r="AU93" i="381"/>
  <c r="AT93" i="381"/>
  <c r="AN93" i="381"/>
  <c r="AM93" i="381"/>
  <c r="AL93" i="381"/>
  <c r="AK93" i="381"/>
  <c r="AJ93" i="381"/>
  <c r="AI93" i="381"/>
  <c r="AH93" i="381"/>
  <c r="AG93" i="381"/>
  <c r="AF93" i="381"/>
  <c r="AE93" i="381"/>
  <c r="AD93" i="381"/>
  <c r="AC93" i="381"/>
  <c r="DL71" i="381" l="1"/>
  <c r="EK137" i="381"/>
  <c r="DE137" i="381"/>
  <c r="EJ137" i="381"/>
  <c r="ED146" i="381"/>
  <c r="ED127" i="381"/>
  <c r="EG127" i="381"/>
  <c r="ED121" i="381"/>
  <c r="EG121" i="381"/>
  <c r="EE107" i="381"/>
  <c r="EF107" i="381" s="1"/>
  <c r="FN144" i="381"/>
  <c r="AR144" i="381"/>
  <c r="AV144" i="381" s="1"/>
  <c r="DN144" i="381"/>
  <c r="DN141" i="381"/>
  <c r="FN141" i="381"/>
  <c r="AR141" i="381"/>
  <c r="AR142" i="381"/>
  <c r="DN142" i="381"/>
  <c r="FN142" i="381"/>
  <c r="AR146" i="381"/>
  <c r="AV146" i="381" s="1"/>
  <c r="DN146" i="381"/>
  <c r="FJ137" i="381"/>
  <c r="H152" i="372" s="1"/>
  <c r="FJ71" i="381"/>
  <c r="G152" i="372" s="1"/>
  <c r="G124" i="372"/>
  <c r="FR96" i="381"/>
  <c r="EE105" i="381"/>
  <c r="EF105" i="381" s="1"/>
  <c r="FQ145" i="381"/>
  <c r="EE165" i="381"/>
  <c r="EF165" i="381" s="1"/>
  <c r="EG150" i="381"/>
  <c r="EE164" i="381"/>
  <c r="EF164" i="381" s="1"/>
  <c r="EG160" i="381"/>
  <c r="EE163" i="381"/>
  <c r="EF163" i="381" s="1"/>
  <c r="AV163" i="381"/>
  <c r="EG172" i="381"/>
  <c r="ED160" i="381"/>
  <c r="EG151" i="381"/>
  <c r="EG161" i="381"/>
  <c r="AR162" i="381"/>
  <c r="AV162" i="381" s="1"/>
  <c r="EG165" i="381"/>
  <c r="AV171" i="381"/>
  <c r="EE171" i="381"/>
  <c r="EF171" i="381" s="1"/>
  <c r="AV172" i="381"/>
  <c r="EG171" i="381"/>
  <c r="ED172" i="381"/>
  <c r="ED165" i="381"/>
  <c r="EG164" i="381"/>
  <c r="EG163" i="381"/>
  <c r="EE161" i="381"/>
  <c r="EF161" i="381" s="1"/>
  <c r="EE166" i="381"/>
  <c r="EF166" i="381" s="1"/>
  <c r="EG166" i="381"/>
  <c r="ED163" i="381"/>
  <c r="ED162" i="381"/>
  <c r="ED164" i="381"/>
  <c r="EG158" i="381"/>
  <c r="EE158" i="381"/>
  <c r="EF158" i="381" s="1"/>
  <c r="ED151" i="381"/>
  <c r="ED150" i="381"/>
  <c r="EG145" i="381"/>
  <c r="ED144" i="381"/>
  <c r="EG125" i="381"/>
  <c r="ED125" i="381"/>
  <c r="EE128" i="381"/>
  <c r="EF128" i="381" s="1"/>
  <c r="AT127" i="381"/>
  <c r="EG126" i="381"/>
  <c r="EE126" i="381"/>
  <c r="EF126" i="381" s="1"/>
  <c r="AT124" i="381"/>
  <c r="EE124" i="381"/>
  <c r="EF124" i="381" s="1"/>
  <c r="EG120" i="381"/>
  <c r="EG122" i="381"/>
  <c r="ED122" i="381"/>
  <c r="ED120" i="381"/>
  <c r="AT121" i="381"/>
  <c r="EE121" i="381"/>
  <c r="EF121" i="381" s="1"/>
  <c r="EG117" i="381"/>
  <c r="ED117" i="381"/>
  <c r="EG103" i="381"/>
  <c r="EG107" i="381"/>
  <c r="ED103" i="381"/>
  <c r="ED107" i="381"/>
  <c r="EG104" i="381"/>
  <c r="EG105" i="381"/>
  <c r="EG98" i="381"/>
  <c r="EG97" i="381"/>
  <c r="EG95" i="381"/>
  <c r="EG94" i="381"/>
  <c r="EG93" i="381"/>
  <c r="ED93" i="381"/>
  <c r="AT92" i="381"/>
  <c r="AU92" i="381"/>
  <c r="AV92" i="381"/>
  <c r="FN92" i="381"/>
  <c r="FN71" i="381" s="1"/>
  <c r="G156" i="372" s="1"/>
  <c r="C92" i="381"/>
  <c r="FV92" i="381"/>
  <c r="FU92" i="381"/>
  <c r="FT92" i="381"/>
  <c r="FS92" i="381"/>
  <c r="FR92" i="381"/>
  <c r="FQ92" i="381"/>
  <c r="EC92" i="381"/>
  <c r="EB92" i="381"/>
  <c r="EA92" i="381"/>
  <c r="DZ92" i="381"/>
  <c r="DY92" i="381"/>
  <c r="DV92" i="381"/>
  <c r="DU92" i="381"/>
  <c r="DT92" i="381"/>
  <c r="DS92" i="381"/>
  <c r="DR92" i="381"/>
  <c r="DQ92" i="381"/>
  <c r="DN92" i="381"/>
  <c r="EE92" i="381" s="1"/>
  <c r="EF92" i="381" s="1"/>
  <c r="DA92" i="381"/>
  <c r="DB92" i="381" s="1"/>
  <c r="CR92" i="381"/>
  <c r="CP92" i="381"/>
  <c r="CO92" i="381"/>
  <c r="CN92" i="381"/>
  <c r="BT92" i="381"/>
  <c r="AN92" i="381"/>
  <c r="AM92" i="381"/>
  <c r="AL92" i="381"/>
  <c r="AK92" i="381"/>
  <c r="AJ92" i="381"/>
  <c r="AI92" i="381"/>
  <c r="AH92" i="381"/>
  <c r="AG92" i="381"/>
  <c r="AF92" i="381"/>
  <c r="AE92" i="381"/>
  <c r="AD92" i="381"/>
  <c r="AC92" i="381"/>
  <c r="G92" i="381"/>
  <c r="E92" i="381"/>
  <c r="FV91" i="381"/>
  <c r="FU91" i="381"/>
  <c r="FT91" i="381"/>
  <c r="FS91" i="381"/>
  <c r="FR91" i="381"/>
  <c r="FQ91" i="381"/>
  <c r="EE91" i="381"/>
  <c r="EF91" i="381" s="1"/>
  <c r="EC91" i="381"/>
  <c r="EB91" i="381"/>
  <c r="EA91" i="381"/>
  <c r="DZ91" i="381"/>
  <c r="DY91" i="381"/>
  <c r="DV91" i="381"/>
  <c r="DU91" i="381"/>
  <c r="DT91" i="381"/>
  <c r="DS91" i="381"/>
  <c r="DR91" i="381"/>
  <c r="DQ91" i="381"/>
  <c r="DA91" i="381"/>
  <c r="DB91" i="381" s="1"/>
  <c r="CP91" i="381"/>
  <c r="CO91" i="381"/>
  <c r="CN91" i="381"/>
  <c r="BT91" i="381"/>
  <c r="AV91" i="381"/>
  <c r="AU91" i="381"/>
  <c r="AT91" i="381"/>
  <c r="AN91" i="381"/>
  <c r="AM91" i="381"/>
  <c r="AL91" i="381"/>
  <c r="AK91" i="381"/>
  <c r="AJ91" i="381"/>
  <c r="AI91" i="381"/>
  <c r="AH91" i="381"/>
  <c r="AG91" i="381"/>
  <c r="AF91" i="381"/>
  <c r="AE91" i="381"/>
  <c r="AD91" i="381"/>
  <c r="AC91" i="381"/>
  <c r="FV90" i="381"/>
  <c r="FU90" i="381"/>
  <c r="FT90" i="381"/>
  <c r="FS90" i="381"/>
  <c r="FR90" i="381"/>
  <c r="FQ90" i="381"/>
  <c r="EE90" i="381"/>
  <c r="EF90" i="381" s="1"/>
  <c r="EC90" i="381"/>
  <c r="EB90" i="381"/>
  <c r="EA90" i="381"/>
  <c r="DZ90" i="381"/>
  <c r="DY90" i="381"/>
  <c r="DV90" i="381"/>
  <c r="DU90" i="381"/>
  <c r="DT90" i="381"/>
  <c r="DS90" i="381"/>
  <c r="DR90" i="381"/>
  <c r="DQ90" i="381"/>
  <c r="DA90" i="381"/>
  <c r="DB90" i="381" s="1"/>
  <c r="CR90" i="381"/>
  <c r="CP90" i="381"/>
  <c r="CO90" i="381"/>
  <c r="CN90" i="381"/>
  <c r="BT90" i="381"/>
  <c r="AV90" i="381"/>
  <c r="AU90" i="381"/>
  <c r="AT90" i="381"/>
  <c r="AN90" i="381"/>
  <c r="AM90" i="381"/>
  <c r="AL90" i="381"/>
  <c r="AK90" i="381"/>
  <c r="AJ90" i="381"/>
  <c r="AI90" i="381"/>
  <c r="AH90" i="381"/>
  <c r="AG90" i="381"/>
  <c r="AF90" i="381"/>
  <c r="AE90" i="381"/>
  <c r="AD90" i="381"/>
  <c r="AC90" i="381"/>
  <c r="DN84" i="381"/>
  <c r="DN83" i="381"/>
  <c r="DN82" i="381"/>
  <c r="DE81" i="381"/>
  <c r="DE71" i="381" s="1"/>
  <c r="G81" i="381"/>
  <c r="DN80" i="381"/>
  <c r="DN81" i="381"/>
  <c r="G77" i="381"/>
  <c r="EC76" i="381"/>
  <c r="DN76" i="381"/>
  <c r="G76" i="381"/>
  <c r="E76" i="381"/>
  <c r="C76" i="381"/>
  <c r="DN75" i="381"/>
  <c r="E75" i="381"/>
  <c r="FV74" i="381"/>
  <c r="FU74" i="381"/>
  <c r="FT74" i="381"/>
  <c r="FS74" i="381"/>
  <c r="FR74" i="381"/>
  <c r="FQ74" i="381"/>
  <c r="EE74" i="381"/>
  <c r="EF74" i="381" s="1"/>
  <c r="EC74" i="381"/>
  <c r="EB74" i="381"/>
  <c r="EA74" i="381"/>
  <c r="DZ74" i="381"/>
  <c r="DY74" i="381"/>
  <c r="DV74" i="381"/>
  <c r="DU74" i="381"/>
  <c r="DT74" i="381"/>
  <c r="DS74" i="381"/>
  <c r="DR74" i="381"/>
  <c r="DQ74" i="381"/>
  <c r="DA74" i="381"/>
  <c r="CP74" i="381"/>
  <c r="CO74" i="381"/>
  <c r="CN74" i="381"/>
  <c r="BT74" i="381"/>
  <c r="AV74" i="381"/>
  <c r="AU74" i="381"/>
  <c r="AT74" i="381"/>
  <c r="AN74" i="381"/>
  <c r="AM74" i="381"/>
  <c r="AL74" i="381"/>
  <c r="AK74" i="381"/>
  <c r="AJ74" i="381"/>
  <c r="AI74" i="381"/>
  <c r="AH74" i="381"/>
  <c r="AG74" i="381"/>
  <c r="AF74" i="381"/>
  <c r="AE74" i="381"/>
  <c r="AD74" i="381"/>
  <c r="AC74" i="381"/>
  <c r="EG146" i="381" l="1"/>
  <c r="EG144" i="381"/>
  <c r="EE146" i="381"/>
  <c r="EF146" i="381" s="1"/>
  <c r="EE144" i="381"/>
  <c r="EF144" i="381" s="1"/>
  <c r="EG162" i="381"/>
  <c r="EE162" i="381"/>
  <c r="EF162" i="381" s="1"/>
  <c r="EG90" i="381"/>
  <c r="ED90" i="381"/>
  <c r="EG91" i="381"/>
  <c r="EG74" i="381"/>
  <c r="EG92" i="381"/>
  <c r="ED92" i="381"/>
  <c r="ED91" i="381"/>
  <c r="ED74" i="381"/>
  <c r="H6" i="381"/>
  <c r="H1260" i="381" s="1"/>
  <c r="I6" i="381"/>
  <c r="I1260" i="381" s="1"/>
  <c r="J6" i="381"/>
  <c r="J1260" i="381" s="1"/>
  <c r="K6" i="381"/>
  <c r="K1260" i="381" s="1"/>
  <c r="L6" i="381"/>
  <c r="L1260" i="381" s="1"/>
  <c r="M6" i="381"/>
  <c r="M1260" i="381" s="1"/>
  <c r="N6" i="381"/>
  <c r="N1260" i="381" s="1"/>
  <c r="O6" i="381"/>
  <c r="O1260" i="381" s="1"/>
  <c r="S6" i="381"/>
  <c r="S1260" i="381" s="1"/>
  <c r="T6" i="381"/>
  <c r="T1260" i="381" s="1"/>
  <c r="U6" i="381"/>
  <c r="U1260" i="381" s="1"/>
  <c r="V6" i="381"/>
  <c r="V1260" i="381" s="1"/>
  <c r="W6" i="381"/>
  <c r="W1260" i="381" s="1"/>
  <c r="X6" i="381"/>
  <c r="X1260" i="381" s="1"/>
  <c r="Y6" i="381"/>
  <c r="Y1260" i="381" s="1"/>
  <c r="Z6" i="381"/>
  <c r="Z1260" i="381" s="1"/>
  <c r="AA6" i="381"/>
  <c r="AA1260" i="381" s="1"/>
  <c r="AB6" i="381"/>
  <c r="AB1260" i="381" s="1"/>
  <c r="AQ6" i="381"/>
  <c r="AQ1260" i="381" s="1"/>
  <c r="AW6" i="381"/>
  <c r="AW1260" i="381" s="1"/>
  <c r="AX6" i="381"/>
  <c r="AX1260" i="381" s="1"/>
  <c r="AY6" i="381"/>
  <c r="AY1260" i="381" s="1"/>
  <c r="AZ6" i="381"/>
  <c r="AZ1260" i="381" s="1"/>
  <c r="BA6" i="381"/>
  <c r="BA1260" i="381" s="1"/>
  <c r="BB6" i="381"/>
  <c r="BB1260" i="381" s="1"/>
  <c r="BC6" i="381"/>
  <c r="BC1260" i="381" s="1"/>
  <c r="BD6" i="381"/>
  <c r="BD1260" i="381" s="1"/>
  <c r="BE6" i="381"/>
  <c r="BE1260" i="381" s="1"/>
  <c r="BF6" i="381"/>
  <c r="BF1260" i="381" s="1"/>
  <c r="BG6" i="381"/>
  <c r="BG1260" i="381" s="1"/>
  <c r="BH6" i="381"/>
  <c r="BH1260" i="381" s="1"/>
  <c r="BI6" i="381"/>
  <c r="BI1260" i="381" s="1"/>
  <c r="BJ6" i="381"/>
  <c r="BJ1260" i="381" s="1"/>
  <c r="BK6" i="381"/>
  <c r="BK1260" i="381" s="1"/>
  <c r="BL6" i="381"/>
  <c r="BL1260" i="381" s="1"/>
  <c r="BM6" i="381"/>
  <c r="BM1260" i="381" s="1"/>
  <c r="BN6" i="381"/>
  <c r="BN1260" i="381" s="1"/>
  <c r="BO6" i="381"/>
  <c r="BO1260" i="381" s="1"/>
  <c r="BP6" i="381"/>
  <c r="BP1260" i="381" s="1"/>
  <c r="BQ6" i="381"/>
  <c r="BQ1260" i="381" s="1"/>
  <c r="BR6" i="381"/>
  <c r="BR1260" i="381" s="1"/>
  <c r="BV1260" i="381"/>
  <c r="BW1260" i="381"/>
  <c r="BX1260" i="381"/>
  <c r="BY1260" i="381"/>
  <c r="BZ1260" i="381"/>
  <c r="CA1260" i="381"/>
  <c r="CB1260" i="381"/>
  <c r="CC1260" i="381"/>
  <c r="CE1260" i="381"/>
  <c r="CF1260" i="381"/>
  <c r="CG1260" i="381"/>
  <c r="CH1260" i="381"/>
  <c r="CI1260" i="381"/>
  <c r="CJ1260" i="381"/>
  <c r="CS1260" i="381"/>
  <c r="CT1260" i="381"/>
  <c r="CU1260" i="381"/>
  <c r="CV1260" i="381"/>
  <c r="CW1260" i="381"/>
  <c r="CX1260" i="381"/>
  <c r="CY1260" i="381"/>
  <c r="CZ1260" i="381"/>
  <c r="DD1260" i="381"/>
  <c r="DG1260" i="381"/>
  <c r="DH1260" i="381"/>
  <c r="DI1260" i="381"/>
  <c r="DJ1260" i="381"/>
  <c r="DK1260" i="381"/>
  <c r="DM1260" i="381"/>
  <c r="DO1260" i="381"/>
  <c r="DP1260" i="381"/>
  <c r="DX1260" i="381"/>
  <c r="EL1260" i="381"/>
  <c r="EM1260" i="381"/>
  <c r="EN1260" i="381"/>
  <c r="FA6" i="381"/>
  <c r="FA1260" i="381" s="1"/>
  <c r="FB6" i="381"/>
  <c r="FB1260" i="381" s="1"/>
  <c r="FC6" i="381"/>
  <c r="FC1260" i="381" s="1"/>
  <c r="FD6" i="381"/>
  <c r="FD1260" i="381" s="1"/>
  <c r="FE6" i="381"/>
  <c r="FE1260" i="381" s="1"/>
  <c r="FF6" i="381"/>
  <c r="FF1260" i="381" s="1"/>
  <c r="FG6" i="381"/>
  <c r="FG1260" i="381" s="1"/>
  <c r="FH6" i="381"/>
  <c r="FH1260" i="381" s="1"/>
  <c r="FI6" i="381"/>
  <c r="FI1260" i="381" s="1"/>
  <c r="FM6" i="381"/>
  <c r="FM1260" i="381" s="1"/>
  <c r="FQ68" i="381"/>
  <c r="FR68" i="381"/>
  <c r="FS68" i="381"/>
  <c r="FT68" i="381"/>
  <c r="FU68" i="381"/>
  <c r="FV68" i="381"/>
  <c r="FQ69" i="381"/>
  <c r="FR69" i="381"/>
  <c r="FS69" i="381"/>
  <c r="FT69" i="381"/>
  <c r="FU69" i="381"/>
  <c r="FV69" i="381"/>
  <c r="FJ68" i="381"/>
  <c r="FJ6" i="381" s="1"/>
  <c r="FJ1260" i="381" s="1"/>
  <c r="EJ68" i="381"/>
  <c r="DY68" i="381"/>
  <c r="DZ68" i="381"/>
  <c r="EA68" i="381"/>
  <c r="EB68" i="381"/>
  <c r="EC68" i="381"/>
  <c r="ED68" i="381" s="1"/>
  <c r="DY69" i="381"/>
  <c r="DZ69" i="381"/>
  <c r="EA69" i="381"/>
  <c r="EB69" i="381"/>
  <c r="EC69" i="381"/>
  <c r="ED69" i="381" s="1"/>
  <c r="EE69" i="381"/>
  <c r="EF69" i="381" s="1"/>
  <c r="DQ68" i="381"/>
  <c r="DR68" i="381"/>
  <c r="DS68" i="381"/>
  <c r="DT68" i="381"/>
  <c r="DU68" i="381"/>
  <c r="DV68" i="381"/>
  <c r="DQ69" i="381"/>
  <c r="DR69" i="381"/>
  <c r="DS69" i="381"/>
  <c r="DT69" i="381"/>
  <c r="DU69" i="381"/>
  <c r="DV69" i="381"/>
  <c r="DA68" i="381"/>
  <c r="DB68" i="381" s="1"/>
  <c r="CN68" i="381"/>
  <c r="CO68" i="381"/>
  <c r="CP68" i="381"/>
  <c r="CR68" i="381"/>
  <c r="CN69" i="381"/>
  <c r="CO69" i="381"/>
  <c r="CP69" i="381"/>
  <c r="CR69" i="381"/>
  <c r="BT68" i="381"/>
  <c r="BT69" i="381"/>
  <c r="AU68" i="381"/>
  <c r="AV68" i="381"/>
  <c r="AT69" i="381"/>
  <c r="AU69" i="381"/>
  <c r="AV69" i="381"/>
  <c r="AC68" i="381"/>
  <c r="AD68" i="381"/>
  <c r="AE68" i="381"/>
  <c r="AF68" i="381"/>
  <c r="AG68" i="381"/>
  <c r="AH68" i="381"/>
  <c r="AI68" i="381"/>
  <c r="AJ68" i="381"/>
  <c r="AK68" i="381"/>
  <c r="AL68" i="381"/>
  <c r="AM68" i="381"/>
  <c r="AN68" i="381"/>
  <c r="AC69" i="381"/>
  <c r="AD69" i="381"/>
  <c r="AE69" i="381"/>
  <c r="AF69" i="381"/>
  <c r="AG69" i="381"/>
  <c r="AH69" i="381"/>
  <c r="AI69" i="381"/>
  <c r="AJ69" i="381"/>
  <c r="AK69" i="381"/>
  <c r="AL69" i="381"/>
  <c r="AM69" i="381"/>
  <c r="AN69" i="381"/>
  <c r="G68" i="381"/>
  <c r="AP68" i="381" s="1"/>
  <c r="E68" i="381"/>
  <c r="CR67" i="381"/>
  <c r="FV67" i="381"/>
  <c r="FU67" i="381"/>
  <c r="FT67" i="381"/>
  <c r="FS67" i="381"/>
  <c r="FR67" i="381"/>
  <c r="FQ67" i="381"/>
  <c r="EE67" i="381"/>
  <c r="EF67" i="381" s="1"/>
  <c r="EC67" i="381"/>
  <c r="EB67" i="381"/>
  <c r="EA67" i="381"/>
  <c r="DZ67" i="381"/>
  <c r="DY67" i="381"/>
  <c r="DV67" i="381"/>
  <c r="DU67" i="381"/>
  <c r="DT67" i="381"/>
  <c r="DS67" i="381"/>
  <c r="DR67" i="381"/>
  <c r="DQ67" i="381"/>
  <c r="DA67" i="381"/>
  <c r="DB67" i="381" s="1"/>
  <c r="CP67" i="381"/>
  <c r="CO67" i="381"/>
  <c r="CN67" i="381"/>
  <c r="BT67" i="381"/>
  <c r="AV67" i="381"/>
  <c r="AU67" i="381"/>
  <c r="AT67" i="381"/>
  <c r="AN67" i="381"/>
  <c r="AM67" i="381"/>
  <c r="AL67" i="381"/>
  <c r="AK67" i="381"/>
  <c r="AJ67" i="381"/>
  <c r="AI67" i="381"/>
  <c r="AH67" i="381"/>
  <c r="AG67" i="381"/>
  <c r="AF67" i="381"/>
  <c r="AE67" i="381"/>
  <c r="AD67" i="381"/>
  <c r="AC67" i="381"/>
  <c r="FV64" i="381"/>
  <c r="FU64" i="381"/>
  <c r="FT64" i="381"/>
  <c r="FS64" i="381"/>
  <c r="FQ64" i="381"/>
  <c r="EC64" i="381"/>
  <c r="ED64" i="381" s="1"/>
  <c r="EB64" i="381"/>
  <c r="EA64" i="381"/>
  <c r="DZ64" i="381"/>
  <c r="DY64" i="381"/>
  <c r="DW64" i="381"/>
  <c r="DV64" i="381"/>
  <c r="DU64" i="381"/>
  <c r="DT64" i="381"/>
  <c r="DS64" i="381"/>
  <c r="DR64" i="381"/>
  <c r="DQ64" i="381"/>
  <c r="FR64" i="381"/>
  <c r="DA64" i="381"/>
  <c r="DB64" i="381" s="1"/>
  <c r="CR64" i="381"/>
  <c r="CP64" i="381"/>
  <c r="CO64" i="381"/>
  <c r="CN64" i="381"/>
  <c r="BT64" i="381"/>
  <c r="AU64" i="381"/>
  <c r="AT64" i="381"/>
  <c r="AN64" i="381"/>
  <c r="AM64" i="381"/>
  <c r="AL64" i="381"/>
  <c r="AK64" i="381"/>
  <c r="AJ64" i="381"/>
  <c r="AI64" i="381"/>
  <c r="AH64" i="381"/>
  <c r="AG64" i="381"/>
  <c r="AF64" i="381"/>
  <c r="AE64" i="381"/>
  <c r="AD64" i="381"/>
  <c r="AC64" i="381"/>
  <c r="AR64" i="381"/>
  <c r="FN63" i="381"/>
  <c r="FQ63" i="381"/>
  <c r="FS63" i="381"/>
  <c r="FT63" i="381"/>
  <c r="FU63" i="381"/>
  <c r="FV63" i="381"/>
  <c r="EK63" i="381"/>
  <c r="DW63" i="381"/>
  <c r="DW6" i="381" s="1"/>
  <c r="DF63" i="381"/>
  <c r="FR63" i="381" s="1"/>
  <c r="DA63" i="381"/>
  <c r="DB63" i="381" s="1"/>
  <c r="BT63" i="381"/>
  <c r="G63" i="381"/>
  <c r="AR63" i="381" s="1"/>
  <c r="EE63" i="381" s="1"/>
  <c r="EF63" i="381" s="1"/>
  <c r="DQ63" i="381"/>
  <c r="DR63" i="381"/>
  <c r="DS63" i="381"/>
  <c r="DT63" i="381"/>
  <c r="DU63" i="381"/>
  <c r="DV63" i="381"/>
  <c r="DY63" i="381"/>
  <c r="DZ63" i="381"/>
  <c r="EA63" i="381"/>
  <c r="EB63" i="381"/>
  <c r="EC63" i="381"/>
  <c r="ED63" i="381" s="1"/>
  <c r="DA62" i="381"/>
  <c r="DB62" i="381" s="1"/>
  <c r="CN62" i="381"/>
  <c r="CO62" i="381"/>
  <c r="CP62" i="381"/>
  <c r="CR62" i="381"/>
  <c r="CN63" i="381"/>
  <c r="CO63" i="381"/>
  <c r="CP63" i="381"/>
  <c r="CR63" i="381"/>
  <c r="AT62" i="381"/>
  <c r="AU62" i="381"/>
  <c r="AT63" i="381"/>
  <c r="AU63" i="381"/>
  <c r="AR62" i="381"/>
  <c r="AV62" i="381" s="1"/>
  <c r="AC63" i="381"/>
  <c r="AD63" i="381"/>
  <c r="AE63" i="381"/>
  <c r="AF63" i="381"/>
  <c r="AG63" i="381"/>
  <c r="AH63" i="381"/>
  <c r="AI63" i="381"/>
  <c r="AJ63" i="381"/>
  <c r="AK63" i="381"/>
  <c r="AL63" i="381"/>
  <c r="AM63" i="381"/>
  <c r="AN63" i="381"/>
  <c r="FV62" i="381"/>
  <c r="FU62" i="381"/>
  <c r="FT62" i="381"/>
  <c r="FS62" i="381"/>
  <c r="FR62" i="381"/>
  <c r="FQ62" i="381"/>
  <c r="EC62" i="381"/>
  <c r="ED62" i="381" s="1"/>
  <c r="EB62" i="381"/>
  <c r="EA62" i="381"/>
  <c r="DZ62" i="381"/>
  <c r="DY62" i="381"/>
  <c r="DV62" i="381"/>
  <c r="DU62" i="381"/>
  <c r="DT62" i="381"/>
  <c r="DS62" i="381"/>
  <c r="DR62" i="381"/>
  <c r="DQ62" i="381"/>
  <c r="BT62" i="381"/>
  <c r="AN62" i="381"/>
  <c r="AM62" i="381"/>
  <c r="AL62" i="381"/>
  <c r="AK62" i="381"/>
  <c r="AJ62" i="381"/>
  <c r="AI62" i="381"/>
  <c r="AH62" i="381"/>
  <c r="AG62" i="381"/>
  <c r="AF62" i="381"/>
  <c r="AE62" i="381"/>
  <c r="AD62" i="381"/>
  <c r="AC62" i="381"/>
  <c r="E62" i="381"/>
  <c r="CR61" i="381"/>
  <c r="AR61" i="381"/>
  <c r="AV61" i="381" s="1"/>
  <c r="FV61" i="381"/>
  <c r="FU61" i="381"/>
  <c r="FT61" i="381"/>
  <c r="FS61" i="381"/>
  <c r="FR61" i="381"/>
  <c r="FQ61" i="381"/>
  <c r="EC61" i="381"/>
  <c r="ED61" i="381" s="1"/>
  <c r="EB61" i="381"/>
  <c r="EA61" i="381"/>
  <c r="DZ61" i="381"/>
  <c r="DY61" i="381"/>
  <c r="DV61" i="381"/>
  <c r="DU61" i="381"/>
  <c r="DT61" i="381"/>
  <c r="DS61" i="381"/>
  <c r="DR61" i="381"/>
  <c r="DQ61" i="381"/>
  <c r="CP61" i="381"/>
  <c r="CO61" i="381"/>
  <c r="CN61" i="381"/>
  <c r="BT61" i="381"/>
  <c r="AU61" i="381"/>
  <c r="AT61" i="381"/>
  <c r="AN61" i="381"/>
  <c r="AM61" i="381"/>
  <c r="AL61" i="381"/>
  <c r="AK61" i="381"/>
  <c r="AJ61" i="381"/>
  <c r="AI61" i="381"/>
  <c r="AH61" i="381"/>
  <c r="AG61" i="381"/>
  <c r="AF61" i="381"/>
  <c r="AE61" i="381"/>
  <c r="AD61" i="381"/>
  <c r="AC61" i="381"/>
  <c r="FQ59" i="381"/>
  <c r="FR59" i="381"/>
  <c r="FS59" i="381"/>
  <c r="FT59" i="381"/>
  <c r="FU59" i="381"/>
  <c r="FV59" i="381"/>
  <c r="DQ59" i="381"/>
  <c r="DR59" i="381"/>
  <c r="DS59" i="381"/>
  <c r="DT59" i="381"/>
  <c r="DU59" i="381"/>
  <c r="DV59" i="381"/>
  <c r="DY59" i="381"/>
  <c r="DZ59" i="381"/>
  <c r="EA59" i="381"/>
  <c r="EB59" i="381"/>
  <c r="EC59" i="381"/>
  <c r="EE59" i="381"/>
  <c r="EF59" i="381" s="1"/>
  <c r="CN59" i="381"/>
  <c r="CO59" i="381"/>
  <c r="CP59" i="381"/>
  <c r="BT59" i="381"/>
  <c r="AT59" i="381"/>
  <c r="AU59" i="381"/>
  <c r="AC59" i="381"/>
  <c r="AD59" i="381"/>
  <c r="AE59" i="381"/>
  <c r="AF59" i="381"/>
  <c r="AG59" i="381"/>
  <c r="AH59" i="381"/>
  <c r="AI59" i="381"/>
  <c r="AJ59" i="381"/>
  <c r="AK59" i="381"/>
  <c r="AL59" i="381"/>
  <c r="AM59" i="381"/>
  <c r="AN59" i="381"/>
  <c r="G59" i="381"/>
  <c r="E59" i="381"/>
  <c r="CR60" i="381"/>
  <c r="C60" i="381"/>
  <c r="FV60" i="381"/>
  <c r="FU60" i="381"/>
  <c r="FT60" i="381"/>
  <c r="FS60" i="381"/>
  <c r="FR60" i="381"/>
  <c r="FQ60" i="381"/>
  <c r="EE60" i="381"/>
  <c r="EF60" i="381" s="1"/>
  <c r="EC60" i="381"/>
  <c r="EB60" i="381"/>
  <c r="EA60" i="381"/>
  <c r="DZ60" i="381"/>
  <c r="DY60" i="381"/>
  <c r="DV60" i="381"/>
  <c r="DU60" i="381"/>
  <c r="DT60" i="381"/>
  <c r="DS60" i="381"/>
  <c r="DR60" i="381"/>
  <c r="DQ60" i="381"/>
  <c r="DA60" i="381"/>
  <c r="DB60" i="381" s="1"/>
  <c r="CP60" i="381"/>
  <c r="CO60" i="381"/>
  <c r="CN60" i="381"/>
  <c r="BT60" i="381"/>
  <c r="AV60" i="381"/>
  <c r="AU60" i="381"/>
  <c r="AT60" i="381"/>
  <c r="AN60" i="381"/>
  <c r="AM60" i="381"/>
  <c r="AL60" i="381"/>
  <c r="AK60" i="381"/>
  <c r="AJ60" i="381"/>
  <c r="AI60" i="381"/>
  <c r="AH60" i="381"/>
  <c r="AG60" i="381"/>
  <c r="AF60" i="381"/>
  <c r="AE60" i="381"/>
  <c r="AD60" i="381"/>
  <c r="AC60" i="381"/>
  <c r="EE58" i="381"/>
  <c r="EF58" i="381" s="1"/>
  <c r="FV58" i="381"/>
  <c r="FU58" i="381"/>
  <c r="FT58" i="381"/>
  <c r="FS58" i="381"/>
  <c r="FR58" i="381"/>
  <c r="FQ58" i="381"/>
  <c r="EC58" i="381"/>
  <c r="ED58" i="381" s="1"/>
  <c r="EB58" i="381"/>
  <c r="EA58" i="381"/>
  <c r="DZ58" i="381"/>
  <c r="DY58" i="381"/>
  <c r="DV58" i="381"/>
  <c r="DU58" i="381"/>
  <c r="DT58" i="381"/>
  <c r="DS58" i="381"/>
  <c r="DR58" i="381"/>
  <c r="DQ58" i="381"/>
  <c r="DA58" i="381"/>
  <c r="DB58" i="381" s="1"/>
  <c r="CR58" i="381"/>
  <c r="CP58" i="381"/>
  <c r="CO58" i="381"/>
  <c r="CN58" i="381"/>
  <c r="BT58" i="381"/>
  <c r="AV58" i="381"/>
  <c r="AU58" i="381"/>
  <c r="AT58" i="381"/>
  <c r="AN58" i="381"/>
  <c r="AM58" i="381"/>
  <c r="AL58" i="381"/>
  <c r="AK58" i="381"/>
  <c r="AJ58" i="381"/>
  <c r="AI58" i="381"/>
  <c r="AH58" i="381"/>
  <c r="AG58" i="381"/>
  <c r="AF58" i="381"/>
  <c r="AE58" i="381"/>
  <c r="AD58" i="381"/>
  <c r="AC58" i="381"/>
  <c r="DL57" i="381"/>
  <c r="DL6" i="381" s="1"/>
  <c r="G57" i="381"/>
  <c r="E57" i="381"/>
  <c r="FV55" i="381"/>
  <c r="FU55" i="381"/>
  <c r="FT55" i="381"/>
  <c r="FS55" i="381"/>
  <c r="FR55" i="381"/>
  <c r="FQ55" i="381"/>
  <c r="FK55" i="381"/>
  <c r="EC55" i="381"/>
  <c r="ED55" i="381" s="1"/>
  <c r="EB55" i="381"/>
  <c r="EA55" i="381"/>
  <c r="DZ55" i="381"/>
  <c r="DY55" i="381"/>
  <c r="DV55" i="381"/>
  <c r="DU55" i="381"/>
  <c r="DT55" i="381"/>
  <c r="DS55" i="381"/>
  <c r="DR55" i="381"/>
  <c r="DQ55" i="381"/>
  <c r="DA55" i="381"/>
  <c r="DB55" i="381" s="1"/>
  <c r="CR55" i="381"/>
  <c r="CP55" i="381"/>
  <c r="CO55" i="381"/>
  <c r="CN55" i="381"/>
  <c r="BT55" i="381"/>
  <c r="AV55" i="381"/>
  <c r="AU55" i="381"/>
  <c r="EE55" i="381"/>
  <c r="EF55" i="381" s="1"/>
  <c r="AN55" i="381"/>
  <c r="AM55" i="381"/>
  <c r="AL55" i="381"/>
  <c r="AK55" i="381"/>
  <c r="AJ55" i="381"/>
  <c r="AI55" i="381"/>
  <c r="AH55" i="381"/>
  <c r="AG55" i="381"/>
  <c r="AF55" i="381"/>
  <c r="AE55" i="381"/>
  <c r="AD55" i="381"/>
  <c r="AC55" i="381"/>
  <c r="E55" i="381"/>
  <c r="C55" i="381"/>
  <c r="FV54" i="381"/>
  <c r="FU54" i="381"/>
  <c r="FT54" i="381"/>
  <c r="FS54" i="381"/>
  <c r="FR54" i="381"/>
  <c r="FQ54" i="381"/>
  <c r="FK54" i="381"/>
  <c r="EC54" i="381"/>
  <c r="ED54" i="381" s="1"/>
  <c r="EB54" i="381"/>
  <c r="EA54" i="381"/>
  <c r="DZ54" i="381"/>
  <c r="DY54" i="381"/>
  <c r="DV54" i="381"/>
  <c r="DU54" i="381"/>
  <c r="DT54" i="381"/>
  <c r="DS54" i="381"/>
  <c r="DR54" i="381"/>
  <c r="DQ54" i="381"/>
  <c r="DA54" i="381"/>
  <c r="DB54" i="381" s="1"/>
  <c r="CR54" i="381"/>
  <c r="CP54" i="381"/>
  <c r="CO54" i="381"/>
  <c r="CN54" i="381"/>
  <c r="BT54" i="381"/>
  <c r="AV54" i="381"/>
  <c r="AU54" i="381"/>
  <c r="AT54" i="381"/>
  <c r="AN54" i="381"/>
  <c r="AM54" i="381"/>
  <c r="AL54" i="381"/>
  <c r="AK54" i="381"/>
  <c r="AJ54" i="381"/>
  <c r="AI54" i="381"/>
  <c r="AH54" i="381"/>
  <c r="AG54" i="381"/>
  <c r="AF54" i="381"/>
  <c r="AE54" i="381"/>
  <c r="AD54" i="381"/>
  <c r="AC54" i="381"/>
  <c r="E54" i="381"/>
  <c r="C54" i="381"/>
  <c r="FV53" i="381"/>
  <c r="FU53" i="381"/>
  <c r="FT53" i="381"/>
  <c r="FS53" i="381"/>
  <c r="FR53" i="381"/>
  <c r="FQ53" i="381"/>
  <c r="FK53" i="381"/>
  <c r="EC53" i="381"/>
  <c r="ED53" i="381" s="1"/>
  <c r="EB53" i="381"/>
  <c r="EA53" i="381"/>
  <c r="DZ53" i="381"/>
  <c r="DY53" i="381"/>
  <c r="DV53" i="381"/>
  <c r="DU53" i="381"/>
  <c r="DT53" i="381"/>
  <c r="DS53" i="381"/>
  <c r="DR53" i="381"/>
  <c r="DQ53" i="381"/>
  <c r="DA53" i="381"/>
  <c r="DB53" i="381" s="1"/>
  <c r="CR53" i="381"/>
  <c r="CP53" i="381"/>
  <c r="CO53" i="381"/>
  <c r="CN53" i="381"/>
  <c r="BT53" i="381"/>
  <c r="AV53" i="381"/>
  <c r="AU53" i="381"/>
  <c r="AT53" i="381"/>
  <c r="AN53" i="381"/>
  <c r="AM53" i="381"/>
  <c r="AL53" i="381"/>
  <c r="AK53" i="381"/>
  <c r="AJ53" i="381"/>
  <c r="AI53" i="381"/>
  <c r="AH53" i="381"/>
  <c r="AG53" i="381"/>
  <c r="AF53" i="381"/>
  <c r="AE53" i="381"/>
  <c r="AD53" i="381"/>
  <c r="AC53" i="381"/>
  <c r="E53" i="381"/>
  <c r="C53" i="381"/>
  <c r="FL49" i="381"/>
  <c r="FK52" i="381"/>
  <c r="E52" i="381"/>
  <c r="G49" i="381"/>
  <c r="E49" i="381"/>
  <c r="FV48" i="381"/>
  <c r="FU48" i="381"/>
  <c r="FT48" i="381"/>
  <c r="FS48" i="381"/>
  <c r="FR48" i="381"/>
  <c r="FQ48" i="381"/>
  <c r="FL48" i="381"/>
  <c r="EC48" i="381"/>
  <c r="ED48" i="381" s="1"/>
  <c r="EB48" i="381"/>
  <c r="EA48" i="381"/>
  <c r="DZ48" i="381"/>
  <c r="DY48" i="381"/>
  <c r="DV48" i="381"/>
  <c r="DU48" i="381"/>
  <c r="DT48" i="381"/>
  <c r="DS48" i="381"/>
  <c r="DR48" i="381"/>
  <c r="DQ48" i="381"/>
  <c r="DA48" i="381"/>
  <c r="DB48" i="381" s="1"/>
  <c r="CR48" i="381"/>
  <c r="CP48" i="381"/>
  <c r="CO48" i="381"/>
  <c r="CN48" i="381"/>
  <c r="BT48" i="381"/>
  <c r="AU48" i="381"/>
  <c r="AT48" i="381"/>
  <c r="AN48" i="381"/>
  <c r="AM48" i="381"/>
  <c r="AL48" i="381"/>
  <c r="AK48" i="381"/>
  <c r="AJ48" i="381"/>
  <c r="AI48" i="381"/>
  <c r="AH48" i="381"/>
  <c r="AG48" i="381"/>
  <c r="AF48" i="381"/>
  <c r="AE48" i="381"/>
  <c r="AD48" i="381"/>
  <c r="AC48" i="381"/>
  <c r="G48" i="381"/>
  <c r="AR48" i="381" s="1"/>
  <c r="E48" i="381"/>
  <c r="FV47" i="381"/>
  <c r="FU47" i="381"/>
  <c r="FT47" i="381"/>
  <c r="FS47" i="381"/>
  <c r="FR47" i="381"/>
  <c r="FQ47" i="381"/>
  <c r="FL47" i="381"/>
  <c r="EC47" i="381"/>
  <c r="ED47" i="381" s="1"/>
  <c r="EB47" i="381"/>
  <c r="EA47" i="381"/>
  <c r="DZ47" i="381"/>
  <c r="DY47" i="381"/>
  <c r="DV47" i="381"/>
  <c r="DU47" i="381"/>
  <c r="DT47" i="381"/>
  <c r="DS47" i="381"/>
  <c r="DR47" i="381"/>
  <c r="DQ47" i="381"/>
  <c r="DA47" i="381"/>
  <c r="DB47" i="381" s="1"/>
  <c r="CR47" i="381"/>
  <c r="CP47" i="381"/>
  <c r="CO47" i="381"/>
  <c r="CN47" i="381"/>
  <c r="BT47" i="381"/>
  <c r="AU47" i="381"/>
  <c r="AT47" i="381"/>
  <c r="AN47" i="381"/>
  <c r="AM47" i="381"/>
  <c r="AL47" i="381"/>
  <c r="AK47" i="381"/>
  <c r="AJ47" i="381"/>
  <c r="AI47" i="381"/>
  <c r="AH47" i="381"/>
  <c r="AG47" i="381"/>
  <c r="AF47" i="381"/>
  <c r="AE47" i="381"/>
  <c r="AD47" i="381"/>
  <c r="AC47" i="381"/>
  <c r="G47" i="381"/>
  <c r="AR47" i="381" s="1"/>
  <c r="E47" i="381"/>
  <c r="FV46" i="381"/>
  <c r="FU46" i="381"/>
  <c r="FT46" i="381"/>
  <c r="FS46" i="381"/>
  <c r="FR46" i="381"/>
  <c r="FQ46" i="381"/>
  <c r="FL46" i="381"/>
  <c r="EC46" i="381"/>
  <c r="ED46" i="381" s="1"/>
  <c r="EB46" i="381"/>
  <c r="EA46" i="381"/>
  <c r="DZ46" i="381"/>
  <c r="DY46" i="381"/>
  <c r="DV46" i="381"/>
  <c r="DU46" i="381"/>
  <c r="DT46" i="381"/>
  <c r="DS46" i="381"/>
  <c r="DR46" i="381"/>
  <c r="DQ46" i="381"/>
  <c r="DA46" i="381"/>
  <c r="DB46" i="381" s="1"/>
  <c r="CR46" i="381"/>
  <c r="CP46" i="381"/>
  <c r="CO46" i="381"/>
  <c r="CN46" i="381"/>
  <c r="BT46" i="381"/>
  <c r="AU46" i="381"/>
  <c r="AT46" i="381"/>
  <c r="AN46" i="381"/>
  <c r="AM46" i="381"/>
  <c r="AL46" i="381"/>
  <c r="AK46" i="381"/>
  <c r="AJ46" i="381"/>
  <c r="AI46" i="381"/>
  <c r="AH46" i="381"/>
  <c r="AG46" i="381"/>
  <c r="AF46" i="381"/>
  <c r="AE46" i="381"/>
  <c r="AD46" i="381"/>
  <c r="AC46" i="381"/>
  <c r="G46" i="381"/>
  <c r="AR46" i="381" s="1"/>
  <c r="E46" i="381"/>
  <c r="FV45" i="381"/>
  <c r="FU45" i="381"/>
  <c r="FT45" i="381"/>
  <c r="FS45" i="381"/>
  <c r="FR45" i="381"/>
  <c r="FQ45" i="381"/>
  <c r="FL45" i="381"/>
  <c r="EC45" i="381"/>
  <c r="ED45" i="381" s="1"/>
  <c r="EB45" i="381"/>
  <c r="EA45" i="381"/>
  <c r="DZ45" i="381"/>
  <c r="DY45" i="381"/>
  <c r="DV45" i="381"/>
  <c r="DU45" i="381"/>
  <c r="DT45" i="381"/>
  <c r="DS45" i="381"/>
  <c r="DR45" i="381"/>
  <c r="DQ45" i="381"/>
  <c r="DA45" i="381"/>
  <c r="DB45" i="381" s="1"/>
  <c r="CR45" i="381"/>
  <c r="CP45" i="381"/>
  <c r="CO45" i="381"/>
  <c r="CN45" i="381"/>
  <c r="BT45" i="381"/>
  <c r="AU45" i="381"/>
  <c r="AT45" i="381"/>
  <c r="AN45" i="381"/>
  <c r="AM45" i="381"/>
  <c r="AL45" i="381"/>
  <c r="AK45" i="381"/>
  <c r="AJ45" i="381"/>
  <c r="AI45" i="381"/>
  <c r="AH45" i="381"/>
  <c r="AG45" i="381"/>
  <c r="AF45" i="381"/>
  <c r="AE45" i="381"/>
  <c r="AD45" i="381"/>
  <c r="AC45" i="381"/>
  <c r="G45" i="381"/>
  <c r="AR45" i="381" s="1"/>
  <c r="E45" i="381"/>
  <c r="FL44" i="381"/>
  <c r="G44" i="381"/>
  <c r="EJ43" i="381"/>
  <c r="EJ42" i="381"/>
  <c r="FV41" i="381"/>
  <c r="FU41" i="381"/>
  <c r="FT41" i="381"/>
  <c r="FS41" i="381"/>
  <c r="FR41" i="381"/>
  <c r="FQ41" i="381"/>
  <c r="EC41" i="381"/>
  <c r="EB41" i="381"/>
  <c r="EA41" i="381"/>
  <c r="DZ41" i="381"/>
  <c r="DY41" i="381"/>
  <c r="DV41" i="381"/>
  <c r="DU41" i="381"/>
  <c r="DT41" i="381"/>
  <c r="DS41" i="381"/>
  <c r="DR41" i="381"/>
  <c r="DQ41" i="381"/>
  <c r="DA41" i="381"/>
  <c r="DB41" i="381" s="1"/>
  <c r="CP41" i="381"/>
  <c r="CO41" i="381"/>
  <c r="CN41" i="381"/>
  <c r="BT41" i="381"/>
  <c r="AU41" i="381"/>
  <c r="AT41" i="381"/>
  <c r="AN41" i="381"/>
  <c r="AM41" i="381"/>
  <c r="AL41" i="381"/>
  <c r="AK41" i="381"/>
  <c r="AJ41" i="381"/>
  <c r="AI41" i="381"/>
  <c r="AH41" i="381"/>
  <c r="AG41" i="381"/>
  <c r="AF41" i="381"/>
  <c r="AE41" i="381"/>
  <c r="AD41" i="381"/>
  <c r="AC41" i="381"/>
  <c r="G41" i="381"/>
  <c r="AR41" i="381" s="1"/>
  <c r="E41" i="381"/>
  <c r="C41" i="381"/>
  <c r="FV40" i="381"/>
  <c r="FU40" i="381"/>
  <c r="FT40" i="381"/>
  <c r="FS40" i="381"/>
  <c r="FR40" i="381"/>
  <c r="FQ40" i="381"/>
  <c r="EC40" i="381"/>
  <c r="ED40" i="381" s="1"/>
  <c r="EB40" i="381"/>
  <c r="EA40" i="381"/>
  <c r="DZ40" i="381"/>
  <c r="DY40" i="381"/>
  <c r="DV40" i="381"/>
  <c r="DU40" i="381"/>
  <c r="DT40" i="381"/>
  <c r="DS40" i="381"/>
  <c r="DR40" i="381"/>
  <c r="DQ40" i="381"/>
  <c r="DA40" i="381"/>
  <c r="DB40" i="381" s="1"/>
  <c r="CP40" i="381"/>
  <c r="CO40" i="381"/>
  <c r="CN40" i="381"/>
  <c r="BT40" i="381"/>
  <c r="AU40" i="381"/>
  <c r="AT40" i="381"/>
  <c r="AN40" i="381"/>
  <c r="AM40" i="381"/>
  <c r="AL40" i="381"/>
  <c r="AK40" i="381"/>
  <c r="AJ40" i="381"/>
  <c r="AI40" i="381"/>
  <c r="AH40" i="381"/>
  <c r="AG40" i="381"/>
  <c r="AF40" i="381"/>
  <c r="AE40" i="381"/>
  <c r="AD40" i="381"/>
  <c r="AC40" i="381"/>
  <c r="G40" i="381"/>
  <c r="AR40" i="381" s="1"/>
  <c r="AV40" i="381" s="1"/>
  <c r="E40" i="381"/>
  <c r="C40" i="381"/>
  <c r="FV39" i="381"/>
  <c r="FU39" i="381"/>
  <c r="FT39" i="381"/>
  <c r="FS39" i="381"/>
  <c r="FR39" i="381"/>
  <c r="FQ39" i="381"/>
  <c r="EC39" i="381"/>
  <c r="EB39" i="381"/>
  <c r="EA39" i="381"/>
  <c r="DZ39" i="381"/>
  <c r="DY39" i="381"/>
  <c r="DV39" i="381"/>
  <c r="DU39" i="381"/>
  <c r="DT39" i="381"/>
  <c r="DS39" i="381"/>
  <c r="DR39" i="381"/>
  <c r="DQ39" i="381"/>
  <c r="DA39" i="381"/>
  <c r="DB39" i="381" s="1"/>
  <c r="CP39" i="381"/>
  <c r="CO39" i="381"/>
  <c r="CN39" i="381"/>
  <c r="BT39" i="381"/>
  <c r="AU39" i="381"/>
  <c r="AT39" i="381"/>
  <c r="AN39" i="381"/>
  <c r="AM39" i="381"/>
  <c r="AL39" i="381"/>
  <c r="AK39" i="381"/>
  <c r="AJ39" i="381"/>
  <c r="AI39" i="381"/>
  <c r="AH39" i="381"/>
  <c r="AG39" i="381"/>
  <c r="AF39" i="381"/>
  <c r="AE39" i="381"/>
  <c r="AD39" i="381"/>
  <c r="AC39" i="381"/>
  <c r="G39" i="381"/>
  <c r="AR39" i="381" s="1"/>
  <c r="AV39" i="381" s="1"/>
  <c r="C39" i="381"/>
  <c r="FV38" i="381"/>
  <c r="FU38" i="381"/>
  <c r="FT38" i="381"/>
  <c r="FS38" i="381"/>
  <c r="FR38" i="381"/>
  <c r="FQ38" i="381"/>
  <c r="EC38" i="381"/>
  <c r="ED38" i="381" s="1"/>
  <c r="EB38" i="381"/>
  <c r="EA38" i="381"/>
  <c r="DZ38" i="381"/>
  <c r="DY38" i="381"/>
  <c r="DV38" i="381"/>
  <c r="DU38" i="381"/>
  <c r="DT38" i="381"/>
  <c r="DS38" i="381"/>
  <c r="DR38" i="381"/>
  <c r="DQ38" i="381"/>
  <c r="DA38" i="381"/>
  <c r="DB38" i="381" s="1"/>
  <c r="CP38" i="381"/>
  <c r="CO38" i="381"/>
  <c r="CN38" i="381"/>
  <c r="BT38" i="381"/>
  <c r="AU38" i="381"/>
  <c r="AT38" i="381"/>
  <c r="AN38" i="381"/>
  <c r="AM38" i="381"/>
  <c r="AL38" i="381"/>
  <c r="AK38" i="381"/>
  <c r="AJ38" i="381"/>
  <c r="AI38" i="381"/>
  <c r="AH38" i="381"/>
  <c r="AG38" i="381"/>
  <c r="AF38" i="381"/>
  <c r="AE38" i="381"/>
  <c r="AD38" i="381"/>
  <c r="AC38" i="381"/>
  <c r="G38" i="381"/>
  <c r="AR38" i="381" s="1"/>
  <c r="C38" i="381"/>
  <c r="FV37" i="381"/>
  <c r="FU37" i="381"/>
  <c r="FT37" i="381"/>
  <c r="FS37" i="381"/>
  <c r="FR37" i="381"/>
  <c r="FQ37" i="381"/>
  <c r="EC37" i="381"/>
  <c r="ED37" i="381" s="1"/>
  <c r="EB37" i="381"/>
  <c r="EA37" i="381"/>
  <c r="DZ37" i="381"/>
  <c r="DY37" i="381"/>
  <c r="DV37" i="381"/>
  <c r="DU37" i="381"/>
  <c r="DT37" i="381"/>
  <c r="DS37" i="381"/>
  <c r="DR37" i="381"/>
  <c r="DQ37" i="381"/>
  <c r="DA37" i="381"/>
  <c r="DB37" i="381" s="1"/>
  <c r="CP37" i="381"/>
  <c r="CO37" i="381"/>
  <c r="CN37" i="381"/>
  <c r="BT37" i="381"/>
  <c r="AU37" i="381"/>
  <c r="AT37" i="381"/>
  <c r="AN37" i="381"/>
  <c r="AM37" i="381"/>
  <c r="AL37" i="381"/>
  <c r="AK37" i="381"/>
  <c r="AJ37" i="381"/>
  <c r="AI37" i="381"/>
  <c r="AH37" i="381"/>
  <c r="AG37" i="381"/>
  <c r="AF37" i="381"/>
  <c r="AE37" i="381"/>
  <c r="AD37" i="381"/>
  <c r="AC37" i="381"/>
  <c r="G37" i="381"/>
  <c r="AR37" i="381" s="1"/>
  <c r="FV36" i="381"/>
  <c r="FU36" i="381"/>
  <c r="FT36" i="381"/>
  <c r="FS36" i="381"/>
  <c r="FR36" i="381"/>
  <c r="FQ36" i="381"/>
  <c r="EE36" i="381"/>
  <c r="EF36" i="381" s="1"/>
  <c r="EC36" i="381"/>
  <c r="EB36" i="381"/>
  <c r="EA36" i="381"/>
  <c r="DZ36" i="381"/>
  <c r="DY36" i="381"/>
  <c r="DV36" i="381"/>
  <c r="DU36" i="381"/>
  <c r="DT36" i="381"/>
  <c r="DS36" i="381"/>
  <c r="DR36" i="381"/>
  <c r="DQ36" i="381"/>
  <c r="DA36" i="381"/>
  <c r="DB36" i="381" s="1"/>
  <c r="CR36" i="381"/>
  <c r="CP36" i="381"/>
  <c r="CO36" i="381"/>
  <c r="CN36" i="381"/>
  <c r="BT36" i="381"/>
  <c r="AV36" i="381"/>
  <c r="AU36" i="381"/>
  <c r="AT36" i="381"/>
  <c r="AN36" i="381"/>
  <c r="AM36" i="381"/>
  <c r="AL36" i="381"/>
  <c r="AK36" i="381"/>
  <c r="AJ36" i="381"/>
  <c r="AI36" i="381"/>
  <c r="AH36" i="381"/>
  <c r="AG36" i="381"/>
  <c r="AF36" i="381"/>
  <c r="AE36" i="381"/>
  <c r="AD36" i="381"/>
  <c r="AC36" i="381"/>
  <c r="CR34" i="381"/>
  <c r="FV35" i="381"/>
  <c r="FU35" i="381"/>
  <c r="FT35" i="381"/>
  <c r="FS35" i="381"/>
  <c r="EC35" i="381"/>
  <c r="ED35" i="381" s="1"/>
  <c r="EB35" i="381"/>
  <c r="EA35" i="381"/>
  <c r="DZ35" i="381"/>
  <c r="DY35" i="381"/>
  <c r="DV35" i="381"/>
  <c r="DU35" i="381"/>
  <c r="DT35" i="381"/>
  <c r="DS35" i="381"/>
  <c r="DR35" i="381"/>
  <c r="DQ35" i="381"/>
  <c r="FR35" i="381"/>
  <c r="FQ35" i="381"/>
  <c r="DA35" i="381"/>
  <c r="DB35" i="381" s="1"/>
  <c r="CR35" i="381"/>
  <c r="CP35" i="381"/>
  <c r="CO35" i="381"/>
  <c r="CN35" i="381"/>
  <c r="BT35" i="381"/>
  <c r="AU35" i="381"/>
  <c r="AT35" i="381"/>
  <c r="AN35" i="381"/>
  <c r="AM35" i="381"/>
  <c r="AL35" i="381"/>
  <c r="AK35" i="381"/>
  <c r="AJ35" i="381"/>
  <c r="AI35" i="381"/>
  <c r="AH35" i="381"/>
  <c r="AG35" i="381"/>
  <c r="AF35" i="381"/>
  <c r="AE35" i="381"/>
  <c r="AD35" i="381"/>
  <c r="AC35" i="381"/>
  <c r="G35" i="381"/>
  <c r="E35" i="381"/>
  <c r="C35" i="381"/>
  <c r="EK34" i="381"/>
  <c r="DF34" i="381"/>
  <c r="DE34" i="381"/>
  <c r="FQ34" i="381" s="1"/>
  <c r="FV34" i="381"/>
  <c r="FU34" i="381"/>
  <c r="FT34" i="381"/>
  <c r="FS34" i="381"/>
  <c r="EJ34" i="381"/>
  <c r="EC34" i="381"/>
  <c r="ED34" i="381" s="1"/>
  <c r="EB34" i="381"/>
  <c r="EA34" i="381"/>
  <c r="DZ34" i="381"/>
  <c r="DY34" i="381"/>
  <c r="DV34" i="381"/>
  <c r="DU34" i="381"/>
  <c r="DT34" i="381"/>
  <c r="DS34" i="381"/>
  <c r="DR34" i="381"/>
  <c r="DQ34" i="381"/>
  <c r="DA34" i="381"/>
  <c r="DB34" i="381" s="1"/>
  <c r="CP34" i="381"/>
  <c r="CO34" i="381"/>
  <c r="CN34" i="381"/>
  <c r="BT34" i="381"/>
  <c r="AU34" i="381"/>
  <c r="AT34" i="381"/>
  <c r="AN34" i="381"/>
  <c r="AM34" i="381"/>
  <c r="AL34" i="381"/>
  <c r="AK34" i="381"/>
  <c r="AJ34" i="381"/>
  <c r="AI34" i="381"/>
  <c r="AH34" i="381"/>
  <c r="AG34" i="381"/>
  <c r="AF34" i="381"/>
  <c r="AE34" i="381"/>
  <c r="AD34" i="381"/>
  <c r="AC34" i="381"/>
  <c r="G34" i="381"/>
  <c r="E34" i="381"/>
  <c r="C34" i="381"/>
  <c r="G33" i="381"/>
  <c r="FV33" i="381"/>
  <c r="FU33" i="381"/>
  <c r="FT33" i="381"/>
  <c r="FS33" i="381"/>
  <c r="FR33" i="381"/>
  <c r="FQ33" i="381"/>
  <c r="EJ33" i="381"/>
  <c r="EC33" i="381"/>
  <c r="ED33" i="381" s="1"/>
  <c r="EB33" i="381"/>
  <c r="EA33" i="381"/>
  <c r="DZ33" i="381"/>
  <c r="DY33" i="381"/>
  <c r="DV33" i="381"/>
  <c r="DU33" i="381"/>
  <c r="DT33" i="381"/>
  <c r="DS33" i="381"/>
  <c r="DR33" i="381"/>
  <c r="DQ33" i="381"/>
  <c r="DA33" i="381"/>
  <c r="DB33" i="381" s="1"/>
  <c r="CR33" i="381"/>
  <c r="CP33" i="381"/>
  <c r="CO33" i="381"/>
  <c r="CN33" i="381"/>
  <c r="BT33" i="381"/>
  <c r="AU33" i="381"/>
  <c r="AT33" i="381"/>
  <c r="AN33" i="381"/>
  <c r="AM33" i="381"/>
  <c r="AL33" i="381"/>
  <c r="AK33" i="381"/>
  <c r="AJ33" i="381"/>
  <c r="AI33" i="381"/>
  <c r="AH33" i="381"/>
  <c r="AG33" i="381"/>
  <c r="AF33" i="381"/>
  <c r="AE33" i="381"/>
  <c r="AD33" i="381"/>
  <c r="AC33" i="381"/>
  <c r="C33" i="381"/>
  <c r="EJ32" i="381"/>
  <c r="EI32" i="381"/>
  <c r="DE32" i="381"/>
  <c r="CR32" i="381"/>
  <c r="G32" i="381"/>
  <c r="DN32" i="381" s="1"/>
  <c r="EE32" i="381" s="1"/>
  <c r="EF32" i="381" s="1"/>
  <c r="E32" i="381"/>
  <c r="FV32" i="381"/>
  <c r="FU32" i="381"/>
  <c r="FT32" i="381"/>
  <c r="FS32" i="381"/>
  <c r="FR32" i="381"/>
  <c r="EC32" i="381"/>
  <c r="ED32" i="381" s="1"/>
  <c r="EB32" i="381"/>
  <c r="EA32" i="381"/>
  <c r="DZ32" i="381"/>
  <c r="DY32" i="381"/>
  <c r="DV32" i="381"/>
  <c r="DU32" i="381"/>
  <c r="DT32" i="381"/>
  <c r="DS32" i="381"/>
  <c r="DR32" i="381"/>
  <c r="DQ32" i="381"/>
  <c r="DA32" i="381"/>
  <c r="DB32" i="381" s="1"/>
  <c r="CP32" i="381"/>
  <c r="CO32" i="381"/>
  <c r="CN32" i="381"/>
  <c r="BT32" i="381"/>
  <c r="AU32" i="381"/>
  <c r="AT32" i="381"/>
  <c r="AN32" i="381"/>
  <c r="AM32" i="381"/>
  <c r="AL32" i="381"/>
  <c r="AK32" i="381"/>
  <c r="AJ32" i="381"/>
  <c r="AI32" i="381"/>
  <c r="AH32" i="381"/>
  <c r="AG32" i="381"/>
  <c r="AF32" i="381"/>
  <c r="AE32" i="381"/>
  <c r="AD32" i="381"/>
  <c r="AC32" i="381"/>
  <c r="C32" i="381"/>
  <c r="EK31" i="381"/>
  <c r="FV31" i="381"/>
  <c r="FU31" i="381"/>
  <c r="FT31" i="381"/>
  <c r="FS31" i="381"/>
  <c r="FR31" i="381"/>
  <c r="FQ31" i="381"/>
  <c r="EJ31" i="381"/>
  <c r="EC31" i="381"/>
  <c r="ED31" i="381" s="1"/>
  <c r="EB31" i="381"/>
  <c r="EA31" i="381"/>
  <c r="DZ31" i="381"/>
  <c r="DY31" i="381"/>
  <c r="DV31" i="381"/>
  <c r="DU31" i="381"/>
  <c r="DT31" i="381"/>
  <c r="DS31" i="381"/>
  <c r="DR31" i="381"/>
  <c r="DQ31" i="381"/>
  <c r="DA31" i="381"/>
  <c r="DB31" i="381" s="1"/>
  <c r="CR31" i="381"/>
  <c r="CP31" i="381"/>
  <c r="CO31" i="381"/>
  <c r="CN31" i="381"/>
  <c r="BT31" i="381"/>
  <c r="AV31" i="381"/>
  <c r="AU31" i="381"/>
  <c r="AT31" i="381"/>
  <c r="AN31" i="381"/>
  <c r="AM31" i="381"/>
  <c r="AL31" i="381"/>
  <c r="AK31" i="381"/>
  <c r="AJ31" i="381"/>
  <c r="AI31" i="381"/>
  <c r="AH31" i="381"/>
  <c r="AG31" i="381"/>
  <c r="AF31" i="381"/>
  <c r="AE31" i="381"/>
  <c r="AD31" i="381"/>
  <c r="AC31" i="381"/>
  <c r="DN31" i="381"/>
  <c r="EE31" i="381" s="1"/>
  <c r="EF31" i="381" s="1"/>
  <c r="C31" i="381"/>
  <c r="EJ30" i="381"/>
  <c r="G30" i="381"/>
  <c r="DN30" i="381" s="1"/>
  <c r="EE30" i="381" s="1"/>
  <c r="EF30" i="381" s="1"/>
  <c r="FV30" i="381"/>
  <c r="FU30" i="381"/>
  <c r="FT30" i="381"/>
  <c r="FS30" i="381"/>
  <c r="FR30" i="381"/>
  <c r="FQ30" i="381"/>
  <c r="EC30" i="381"/>
  <c r="EB30" i="381"/>
  <c r="EA30" i="381"/>
  <c r="DZ30" i="381"/>
  <c r="DY30" i="381"/>
  <c r="DV30" i="381"/>
  <c r="DU30" i="381"/>
  <c r="DT30" i="381"/>
  <c r="DS30" i="381"/>
  <c r="DR30" i="381"/>
  <c r="DQ30" i="381"/>
  <c r="DA30" i="381"/>
  <c r="DB30" i="381" s="1"/>
  <c r="CR30" i="381"/>
  <c r="CP30" i="381"/>
  <c r="CO30" i="381"/>
  <c r="CN30" i="381"/>
  <c r="BT30" i="381"/>
  <c r="AV30" i="381"/>
  <c r="AU30" i="381"/>
  <c r="AT30" i="381"/>
  <c r="AN30" i="381"/>
  <c r="AM30" i="381"/>
  <c r="AL30" i="381"/>
  <c r="AK30" i="381"/>
  <c r="AJ30" i="381"/>
  <c r="AI30" i="381"/>
  <c r="AH30" i="381"/>
  <c r="AG30" i="381"/>
  <c r="AF30" i="381"/>
  <c r="AE30" i="381"/>
  <c r="AD30" i="381"/>
  <c r="AC30" i="381"/>
  <c r="C30" i="381"/>
  <c r="FV29" i="381"/>
  <c r="FU29" i="381"/>
  <c r="FT29" i="381"/>
  <c r="FS29" i="381"/>
  <c r="FR29" i="381"/>
  <c r="FQ29" i="381"/>
  <c r="EC29" i="381"/>
  <c r="ED29" i="381" s="1"/>
  <c r="EB29" i="381"/>
  <c r="EA29" i="381"/>
  <c r="DZ29" i="381"/>
  <c r="DY29" i="381"/>
  <c r="DV29" i="381"/>
  <c r="DU29" i="381"/>
  <c r="DT29" i="381"/>
  <c r="DS29" i="381"/>
  <c r="DR29" i="381"/>
  <c r="DQ29" i="381"/>
  <c r="DN29" i="381"/>
  <c r="EE29" i="381" s="1"/>
  <c r="EF29" i="381" s="1"/>
  <c r="DA29" i="381"/>
  <c r="DB29" i="381" s="1"/>
  <c r="CR29" i="381"/>
  <c r="CP29" i="381"/>
  <c r="CO29" i="381"/>
  <c r="CN29" i="381"/>
  <c r="BT29" i="381"/>
  <c r="AV29" i="381"/>
  <c r="AU29" i="381"/>
  <c r="AT29" i="381"/>
  <c r="AN29" i="381"/>
  <c r="AM29" i="381"/>
  <c r="AL29" i="381"/>
  <c r="AK29" i="381"/>
  <c r="AJ29" i="381"/>
  <c r="AI29" i="381"/>
  <c r="AH29" i="381"/>
  <c r="AG29" i="381"/>
  <c r="AF29" i="381"/>
  <c r="AE29" i="381"/>
  <c r="AD29" i="381"/>
  <c r="AC29" i="381"/>
  <c r="C29" i="381"/>
  <c r="FV28" i="381"/>
  <c r="FU28" i="381"/>
  <c r="FT28" i="381"/>
  <c r="FS28" i="381"/>
  <c r="FR28" i="381"/>
  <c r="FQ28" i="381"/>
  <c r="ED28" i="381"/>
  <c r="EB28" i="381"/>
  <c r="EA28" i="381"/>
  <c r="DZ28" i="381"/>
  <c r="DY28" i="381"/>
  <c r="DV28" i="381"/>
  <c r="DU28" i="381"/>
  <c r="DS28" i="381"/>
  <c r="DR28" i="381"/>
  <c r="DQ28" i="381"/>
  <c r="DN28" i="381"/>
  <c r="EE28" i="381" s="1"/>
  <c r="EF28" i="381" s="1"/>
  <c r="DA28" i="381"/>
  <c r="DB28" i="381" s="1"/>
  <c r="CR28" i="381"/>
  <c r="CP28" i="381"/>
  <c r="CO28" i="381"/>
  <c r="CN28" i="381"/>
  <c r="BT28" i="381"/>
  <c r="AV28" i="381"/>
  <c r="AU28" i="381"/>
  <c r="AT28" i="381"/>
  <c r="AN28" i="381"/>
  <c r="AM28" i="381"/>
  <c r="AL28" i="381"/>
  <c r="AK28" i="381"/>
  <c r="AJ28" i="381"/>
  <c r="AI28" i="381"/>
  <c r="AH28" i="381"/>
  <c r="AG28" i="381"/>
  <c r="AF28" i="381"/>
  <c r="AE28" i="381"/>
  <c r="AD28" i="381"/>
  <c r="AC28" i="381"/>
  <c r="EK27" i="381"/>
  <c r="EJ27" i="381"/>
  <c r="FV27" i="381"/>
  <c r="FU27" i="381"/>
  <c r="FT27" i="381"/>
  <c r="FS27" i="381"/>
  <c r="FR27" i="381"/>
  <c r="FQ27" i="381"/>
  <c r="EC27" i="381"/>
  <c r="EB27" i="381"/>
  <c r="EA27" i="381"/>
  <c r="DZ27" i="381"/>
  <c r="DY27" i="381"/>
  <c r="DV27" i="381"/>
  <c r="DU27" i="381"/>
  <c r="DT27" i="381"/>
  <c r="DS27" i="381"/>
  <c r="DR27" i="381"/>
  <c r="DQ27" i="381"/>
  <c r="DA27" i="381"/>
  <c r="DB27" i="381" s="1"/>
  <c r="CP27" i="381"/>
  <c r="CO27" i="381"/>
  <c r="CN27" i="381"/>
  <c r="BT27" i="381"/>
  <c r="AV27" i="381"/>
  <c r="AU27" i="381"/>
  <c r="AT27" i="381"/>
  <c r="AN27" i="381"/>
  <c r="AM27" i="381"/>
  <c r="AL27" i="381"/>
  <c r="AK27" i="381"/>
  <c r="AJ27" i="381"/>
  <c r="AI27" i="381"/>
  <c r="AH27" i="381"/>
  <c r="AG27" i="381"/>
  <c r="AF27" i="381"/>
  <c r="AE27" i="381"/>
  <c r="AD27" i="381"/>
  <c r="AC27" i="381"/>
  <c r="G27" i="381"/>
  <c r="DN27" i="381" s="1"/>
  <c r="EE27" i="381" s="1"/>
  <c r="EF27" i="381" s="1"/>
  <c r="E27" i="381"/>
  <c r="C27" i="381"/>
  <c r="FV26" i="381"/>
  <c r="FU26" i="381"/>
  <c r="FT26" i="381"/>
  <c r="FS26" i="381"/>
  <c r="FR26" i="381"/>
  <c r="FQ26" i="381"/>
  <c r="EC26" i="381"/>
  <c r="ED26" i="381" s="1"/>
  <c r="EB26" i="381"/>
  <c r="EA26" i="381"/>
  <c r="DZ26" i="381"/>
  <c r="DY26" i="381"/>
  <c r="DV26" i="381"/>
  <c r="DU26" i="381"/>
  <c r="DT26" i="381"/>
  <c r="DS26" i="381"/>
  <c r="DR26" i="381"/>
  <c r="DQ26" i="381"/>
  <c r="DA26" i="381"/>
  <c r="DB26" i="381" s="1"/>
  <c r="CP26" i="381"/>
  <c r="CO26" i="381"/>
  <c r="CN26" i="381"/>
  <c r="BT26" i="381"/>
  <c r="AV26" i="381"/>
  <c r="AU26" i="381"/>
  <c r="AT26" i="381"/>
  <c r="AN26" i="381"/>
  <c r="AM26" i="381"/>
  <c r="AL26" i="381"/>
  <c r="AK26" i="381"/>
  <c r="AJ26" i="381"/>
  <c r="AI26" i="381"/>
  <c r="AH26" i="381"/>
  <c r="AG26" i="381"/>
  <c r="AF26" i="381"/>
  <c r="AE26" i="381"/>
  <c r="AD26" i="381"/>
  <c r="AC26" i="381"/>
  <c r="G26" i="381"/>
  <c r="DN26" i="381" s="1"/>
  <c r="EE26" i="381" s="1"/>
  <c r="EF26" i="381" s="1"/>
  <c r="C26" i="381"/>
  <c r="FV25" i="381"/>
  <c r="FU25" i="381"/>
  <c r="FT25" i="381"/>
  <c r="FS25" i="381"/>
  <c r="FR25" i="381"/>
  <c r="FQ25" i="381"/>
  <c r="EC25" i="381"/>
  <c r="ED25" i="381" s="1"/>
  <c r="EB25" i="381"/>
  <c r="EA25" i="381"/>
  <c r="DZ25" i="381"/>
  <c r="DY25" i="381"/>
  <c r="DV25" i="381"/>
  <c r="DU25" i="381"/>
  <c r="DT25" i="381"/>
  <c r="DS25" i="381"/>
  <c r="DR25" i="381"/>
  <c r="DQ25" i="381"/>
  <c r="DA25" i="381"/>
  <c r="DB25" i="381" s="1"/>
  <c r="CP25" i="381"/>
  <c r="CO25" i="381"/>
  <c r="CN25" i="381"/>
  <c r="BT25" i="381"/>
  <c r="AV25" i="381"/>
  <c r="AU25" i="381"/>
  <c r="AT25" i="381"/>
  <c r="AN25" i="381"/>
  <c r="AM25" i="381"/>
  <c r="AL25" i="381"/>
  <c r="AK25" i="381"/>
  <c r="AJ25" i="381"/>
  <c r="AI25" i="381"/>
  <c r="AH25" i="381"/>
  <c r="AG25" i="381"/>
  <c r="AF25" i="381"/>
  <c r="AE25" i="381"/>
  <c r="AD25" i="381"/>
  <c r="AC25" i="381"/>
  <c r="G25" i="381"/>
  <c r="DN25" i="381" s="1"/>
  <c r="EE25" i="381" s="1"/>
  <c r="EF25" i="381" s="1"/>
  <c r="C25" i="381"/>
  <c r="FV24" i="381"/>
  <c r="FU24" i="381"/>
  <c r="FT24" i="381"/>
  <c r="FS24" i="381"/>
  <c r="FR24" i="381"/>
  <c r="FQ24" i="381"/>
  <c r="EE24" i="381"/>
  <c r="EF24" i="381" s="1"/>
  <c r="EC24" i="381"/>
  <c r="EB24" i="381"/>
  <c r="EA24" i="381"/>
  <c r="DZ24" i="381"/>
  <c r="DY24" i="381"/>
  <c r="DV24" i="381"/>
  <c r="DU24" i="381"/>
  <c r="DT24" i="381"/>
  <c r="DS24" i="381"/>
  <c r="DR24" i="381"/>
  <c r="DQ24" i="381"/>
  <c r="DA24" i="381"/>
  <c r="DB24" i="381" s="1"/>
  <c r="CP24" i="381"/>
  <c r="CO24" i="381"/>
  <c r="CN24" i="381"/>
  <c r="BT24" i="381"/>
  <c r="AV24" i="381"/>
  <c r="AU24" i="381"/>
  <c r="AT24" i="381"/>
  <c r="AN24" i="381"/>
  <c r="AM24" i="381"/>
  <c r="AL24" i="381"/>
  <c r="AK24" i="381"/>
  <c r="AJ24" i="381"/>
  <c r="AI24" i="381"/>
  <c r="AH24" i="381"/>
  <c r="AG24" i="381"/>
  <c r="AF24" i="381"/>
  <c r="AE24" i="381"/>
  <c r="AD24" i="381"/>
  <c r="AC24" i="381"/>
  <c r="FV23" i="381"/>
  <c r="FU23" i="381"/>
  <c r="FT23" i="381"/>
  <c r="FS23" i="381"/>
  <c r="FR23" i="381"/>
  <c r="FQ23" i="381"/>
  <c r="EE23" i="381"/>
  <c r="EF23" i="381" s="1"/>
  <c r="EC23" i="381"/>
  <c r="ED23" i="381" s="1"/>
  <c r="EB23" i="381"/>
  <c r="EA23" i="381"/>
  <c r="DZ23" i="381"/>
  <c r="DY23" i="381"/>
  <c r="DV23" i="381"/>
  <c r="DU23" i="381"/>
  <c r="DT23" i="381"/>
  <c r="DS23" i="381"/>
  <c r="DR23" i="381"/>
  <c r="DQ23" i="381"/>
  <c r="DA23" i="381"/>
  <c r="DB23" i="381" s="1"/>
  <c r="CR23" i="381"/>
  <c r="CP23" i="381"/>
  <c r="CO23" i="381"/>
  <c r="CN23" i="381"/>
  <c r="BT23" i="381"/>
  <c r="AV23" i="381"/>
  <c r="AU23" i="381"/>
  <c r="AT23" i="381"/>
  <c r="AN23" i="381"/>
  <c r="AM23" i="381"/>
  <c r="AL23" i="381"/>
  <c r="AK23" i="381"/>
  <c r="AJ23" i="381"/>
  <c r="AI23" i="381"/>
  <c r="AH23" i="381"/>
  <c r="AG23" i="381"/>
  <c r="AF23" i="381"/>
  <c r="AE23" i="381"/>
  <c r="AD23" i="381"/>
  <c r="AC23" i="381"/>
  <c r="CR22" i="381"/>
  <c r="E22" i="381"/>
  <c r="FV22" i="381"/>
  <c r="FU22" i="381"/>
  <c r="FT22" i="381"/>
  <c r="FS22" i="381"/>
  <c r="FR22" i="381"/>
  <c r="FQ22" i="381"/>
  <c r="EC22" i="381"/>
  <c r="ED22" i="381" s="1"/>
  <c r="EB22" i="381"/>
  <c r="EA22" i="381"/>
  <c r="DZ22" i="381"/>
  <c r="DY22" i="381"/>
  <c r="DV22" i="381"/>
  <c r="DU22" i="381"/>
  <c r="DT22" i="381"/>
  <c r="DS22" i="381"/>
  <c r="DR22" i="381"/>
  <c r="DQ22" i="381"/>
  <c r="DA22" i="381"/>
  <c r="DB22" i="381" s="1"/>
  <c r="CP22" i="381"/>
  <c r="CO22" i="381"/>
  <c r="CN22" i="381"/>
  <c r="BT22" i="381"/>
  <c r="AU22" i="381"/>
  <c r="AT22" i="381"/>
  <c r="AN22" i="381"/>
  <c r="AM22" i="381"/>
  <c r="AL22" i="381"/>
  <c r="AK22" i="381"/>
  <c r="AJ22" i="381"/>
  <c r="AI22" i="381"/>
  <c r="AH22" i="381"/>
  <c r="AG22" i="381"/>
  <c r="AF22" i="381"/>
  <c r="AE22" i="381"/>
  <c r="AD22" i="381"/>
  <c r="AC22" i="381"/>
  <c r="EE22" i="381"/>
  <c r="EF22" i="381" s="1"/>
  <c r="FV21" i="381"/>
  <c r="FU21" i="381"/>
  <c r="FT21" i="381"/>
  <c r="FS21" i="381"/>
  <c r="FR21" i="381"/>
  <c r="FQ21" i="381"/>
  <c r="EC21" i="381"/>
  <c r="EB21" i="381"/>
  <c r="EA21" i="381"/>
  <c r="DZ21" i="381"/>
  <c r="DY21" i="381"/>
  <c r="DV21" i="381"/>
  <c r="DU21" i="381"/>
  <c r="DT21" i="381"/>
  <c r="DS21" i="381"/>
  <c r="DR21" i="381"/>
  <c r="DQ21" i="381"/>
  <c r="DA21" i="381"/>
  <c r="DB21" i="381" s="1"/>
  <c r="CR21" i="381"/>
  <c r="CP21" i="381"/>
  <c r="CO21" i="381"/>
  <c r="CN21" i="381"/>
  <c r="BT21" i="381"/>
  <c r="AU21" i="381"/>
  <c r="AT21" i="381"/>
  <c r="AN21" i="381"/>
  <c r="AM21" i="381"/>
  <c r="AL21" i="381"/>
  <c r="AK21" i="381"/>
  <c r="AJ21" i="381"/>
  <c r="AI21" i="381"/>
  <c r="AH21" i="381"/>
  <c r="AG21" i="381"/>
  <c r="AF21" i="381"/>
  <c r="AE21" i="381"/>
  <c r="AD21" i="381"/>
  <c r="AC21" i="381"/>
  <c r="C21" i="381"/>
  <c r="EC18" i="381"/>
  <c r="ED18" i="381" s="1"/>
  <c r="FO18" i="381"/>
  <c r="FV20" i="381"/>
  <c r="FU20" i="381"/>
  <c r="FT20" i="381"/>
  <c r="FS20" i="381"/>
  <c r="FR20" i="381"/>
  <c r="FQ20" i="381"/>
  <c r="EK20" i="381"/>
  <c r="EJ20" i="381"/>
  <c r="EC20" i="381"/>
  <c r="ED20" i="381" s="1"/>
  <c r="EB20" i="381"/>
  <c r="EA20" i="381"/>
  <c r="DZ20" i="381"/>
  <c r="DY20" i="381"/>
  <c r="DV20" i="381"/>
  <c r="DU20" i="381"/>
  <c r="DT20" i="381"/>
  <c r="DS20" i="381"/>
  <c r="DR20" i="381"/>
  <c r="DQ20" i="381"/>
  <c r="EE20" i="381"/>
  <c r="EF20" i="381" s="1"/>
  <c r="DA20" i="381"/>
  <c r="DB20" i="381" s="1"/>
  <c r="CR20" i="381"/>
  <c r="CP20" i="381"/>
  <c r="CO20" i="381"/>
  <c r="CN20" i="381"/>
  <c r="BT20" i="381"/>
  <c r="AV20" i="381"/>
  <c r="AU20" i="381"/>
  <c r="AT20" i="381"/>
  <c r="AN20" i="381"/>
  <c r="AM20" i="381"/>
  <c r="AL20" i="381"/>
  <c r="AK20" i="381"/>
  <c r="AJ20" i="381"/>
  <c r="AI20" i="381"/>
  <c r="AH20" i="381"/>
  <c r="AG20" i="381"/>
  <c r="AF20" i="381"/>
  <c r="AE20" i="381"/>
  <c r="AD20" i="381"/>
  <c r="AC20" i="381"/>
  <c r="C20" i="381"/>
  <c r="EK19" i="381"/>
  <c r="EJ19" i="381"/>
  <c r="EC19" i="381"/>
  <c r="C19" i="381"/>
  <c r="EK18" i="381"/>
  <c r="EJ18" i="381"/>
  <c r="G18" i="381"/>
  <c r="E18" i="381"/>
  <c r="EJ17" i="381"/>
  <c r="G17" i="381"/>
  <c r="EJ16" i="381"/>
  <c r="G16" i="381"/>
  <c r="E16" i="381"/>
  <c r="G15" i="381"/>
  <c r="CR14" i="381"/>
  <c r="G14" i="381"/>
  <c r="E14" i="381"/>
  <c r="CR13" i="381"/>
  <c r="G13" i="381"/>
  <c r="E13" i="381"/>
  <c r="G12" i="381"/>
  <c r="G11" i="381"/>
  <c r="C11" i="381"/>
  <c r="EJ6" i="381" l="1"/>
  <c r="EK6" i="381"/>
  <c r="FR34" i="381"/>
  <c r="DF6" i="381"/>
  <c r="DF1260" i="381" s="1"/>
  <c r="FQ32" i="381"/>
  <c r="DE6" i="381"/>
  <c r="DE1260" i="381" s="1"/>
  <c r="EI6" i="381"/>
  <c r="F107" i="372" s="1"/>
  <c r="ED21" i="381"/>
  <c r="FN21" i="381"/>
  <c r="AV21" i="381"/>
  <c r="FN19" i="381"/>
  <c r="FN33" i="381"/>
  <c r="AR33" i="381"/>
  <c r="AV33" i="381" s="1"/>
  <c r="FN35" i="381"/>
  <c r="AR35" i="381"/>
  <c r="AV35" i="381" s="1"/>
  <c r="FN34" i="381"/>
  <c r="AR34" i="381"/>
  <c r="AV34" i="381" s="1"/>
  <c r="FO6" i="381"/>
  <c r="FO1260" i="381" s="1"/>
  <c r="FP18" i="381"/>
  <c r="DW1260" i="381"/>
  <c r="FK6" i="381"/>
  <c r="FK1260" i="381" s="1"/>
  <c r="EE62" i="381"/>
  <c r="EF62" i="381" s="1"/>
  <c r="AP6" i="381"/>
  <c r="FL6" i="381"/>
  <c r="FL1260" i="381" s="1"/>
  <c r="EE61" i="381"/>
  <c r="EF61" i="381" s="1"/>
  <c r="G6" i="381"/>
  <c r="EG59" i="381"/>
  <c r="F109" i="372"/>
  <c r="EE37" i="381"/>
  <c r="EF37" i="381" s="1"/>
  <c r="AV37" i="381"/>
  <c r="AV41" i="381"/>
  <c r="EE41" i="381"/>
  <c r="EF41" i="381" s="1"/>
  <c r="EE68" i="381"/>
  <c r="EF68" i="381" s="1"/>
  <c r="AT68" i="381"/>
  <c r="ED59" i="381"/>
  <c r="EG63" i="381"/>
  <c r="EE39" i="381"/>
  <c r="EF39" i="381" s="1"/>
  <c r="EE38" i="381"/>
  <c r="EF38" i="381" s="1"/>
  <c r="AV38" i="381"/>
  <c r="EG67" i="381"/>
  <c r="EG69" i="381"/>
  <c r="ED67" i="381"/>
  <c r="EE40" i="381"/>
  <c r="EF40" i="381" s="1"/>
  <c r="AV63" i="381"/>
  <c r="EE64" i="381"/>
  <c r="EF64" i="381" s="1"/>
  <c r="AV64" i="381"/>
  <c r="EG64" i="381"/>
  <c r="EG60" i="381"/>
  <c r="ED60" i="381"/>
  <c r="EG62" i="381"/>
  <c r="EG61" i="381"/>
  <c r="EG58" i="381"/>
  <c r="AT55" i="381"/>
  <c r="EE54" i="381"/>
  <c r="EF54" i="381" s="1"/>
  <c r="EG54" i="381"/>
  <c r="EE53" i="381"/>
  <c r="EF53" i="381" s="1"/>
  <c r="EG53" i="381"/>
  <c r="EE48" i="381"/>
  <c r="EF48" i="381" s="1"/>
  <c r="AV48" i="381"/>
  <c r="EG48" i="381"/>
  <c r="EG47" i="381"/>
  <c r="AV47" i="381"/>
  <c r="EE47" i="381"/>
  <c r="EF47" i="381" s="1"/>
  <c r="EE46" i="381"/>
  <c r="EF46" i="381" s="1"/>
  <c r="AV46" i="381"/>
  <c r="EG46" i="381"/>
  <c r="EG36" i="381"/>
  <c r="ED36" i="381"/>
  <c r="EG41" i="381"/>
  <c r="EE45" i="381"/>
  <c r="EF45" i="381" s="1"/>
  <c r="AV45" i="381"/>
  <c r="EG45" i="381"/>
  <c r="ED41" i="381"/>
  <c r="EG39" i="381"/>
  <c r="EG38" i="381"/>
  <c r="EG37" i="381"/>
  <c r="ED39" i="381"/>
  <c r="EG40" i="381"/>
  <c r="EG30" i="381"/>
  <c r="EG27" i="381"/>
  <c r="EG24" i="381"/>
  <c r="ED27" i="381"/>
  <c r="EG22" i="381"/>
  <c r="EG23" i="381"/>
  <c r="ED24" i="381"/>
  <c r="EG28" i="381"/>
  <c r="EG29" i="381"/>
  <c r="EG32" i="381"/>
  <c r="EG31" i="381"/>
  <c r="ED30" i="381"/>
  <c r="EG25" i="381"/>
  <c r="EG26" i="381"/>
  <c r="EG20" i="381"/>
  <c r="EG21" i="381" l="1"/>
  <c r="EG33" i="381"/>
  <c r="EG34" i="381"/>
  <c r="FN6" i="381"/>
  <c r="EE35" i="381"/>
  <c r="EF35" i="381" s="1"/>
  <c r="EG35" i="381"/>
  <c r="EE33" i="381"/>
  <c r="EF33" i="381" s="1"/>
  <c r="EE21" i="381"/>
  <c r="EF21" i="381" s="1"/>
  <c r="EE34" i="381"/>
  <c r="EF34" i="381" s="1"/>
  <c r="FV367" i="381" l="1"/>
  <c r="FU367" i="381"/>
  <c r="FT367" i="381"/>
  <c r="FS367" i="381"/>
  <c r="FR367" i="381"/>
  <c r="FQ367" i="381"/>
  <c r="EC367" i="381"/>
  <c r="ED367" i="381" s="1"/>
  <c r="EB367" i="381"/>
  <c r="EA367" i="381"/>
  <c r="DZ367" i="381"/>
  <c r="DY367" i="381"/>
  <c r="DV367" i="381"/>
  <c r="DU367" i="381"/>
  <c r="DT367" i="381"/>
  <c r="DS367" i="381"/>
  <c r="DR367" i="381"/>
  <c r="DQ367" i="381"/>
  <c r="DA367" i="381"/>
  <c r="DB367" i="381" s="1"/>
  <c r="CR367" i="381"/>
  <c r="CP367" i="381"/>
  <c r="CO367" i="381"/>
  <c r="CN367" i="381"/>
  <c r="BT367" i="381"/>
  <c r="AU367" i="381"/>
  <c r="AN367" i="381"/>
  <c r="AM367" i="381"/>
  <c r="AL367" i="381"/>
  <c r="AK367" i="381"/>
  <c r="AJ367" i="381"/>
  <c r="AI367" i="381"/>
  <c r="AH367" i="381"/>
  <c r="AG367" i="381"/>
  <c r="AF367" i="381"/>
  <c r="AE367" i="381"/>
  <c r="AD367" i="381"/>
  <c r="AC367" i="381"/>
  <c r="G367" i="381"/>
  <c r="AP367" i="381" s="1"/>
  <c r="E367" i="381"/>
  <c r="C367" i="381"/>
  <c r="AT367" i="381" l="1"/>
  <c r="AP323" i="381"/>
  <c r="AV367" i="381"/>
  <c r="EE367" i="381"/>
  <c r="EF367" i="381" s="1"/>
  <c r="EG367" i="381"/>
  <c r="K44" i="372" l="1"/>
  <c r="F908" i="381"/>
  <c r="F848" i="381"/>
  <c r="F739" i="381"/>
  <c r="F659" i="381"/>
  <c r="F611" i="381"/>
  <c r="F548" i="381"/>
  <c r="F431" i="381"/>
  <c r="F390" i="381"/>
  <c r="F264" i="381"/>
  <c r="F43" i="372"/>
  <c r="E43" i="372" s="1"/>
  <c r="F45" i="372"/>
  <c r="E45" i="372" s="1"/>
  <c r="F6" i="381"/>
  <c r="CR9" i="381" l="1"/>
  <c r="CR11" i="381"/>
  <c r="CR12" i="381"/>
  <c r="CR15" i="381"/>
  <c r="CR16" i="381"/>
  <c r="CR17" i="381"/>
  <c r="CR18" i="381"/>
  <c r="CR19" i="381"/>
  <c r="CR42" i="381"/>
  <c r="CR43" i="381"/>
  <c r="CR44" i="381"/>
  <c r="CR49" i="381"/>
  <c r="CR50" i="381"/>
  <c r="CR51" i="381"/>
  <c r="CR52" i="381"/>
  <c r="CR57" i="381"/>
  <c r="CR72" i="381"/>
  <c r="CR73" i="381"/>
  <c r="CR75" i="381"/>
  <c r="CR76" i="381"/>
  <c r="CR77" i="381"/>
  <c r="CR78" i="381"/>
  <c r="CR79" i="381"/>
  <c r="CR80" i="381"/>
  <c r="CR81" i="381"/>
  <c r="CR82" i="381"/>
  <c r="CR83" i="381"/>
  <c r="CR84" i="381"/>
  <c r="CR106" i="381"/>
  <c r="CR118" i="381"/>
  <c r="CR119" i="381"/>
  <c r="CR123" i="381"/>
  <c r="CR138" i="381"/>
  <c r="CR139" i="381"/>
  <c r="CR140" i="381"/>
  <c r="CR141" i="381"/>
  <c r="CR142" i="381"/>
  <c r="CR143" i="381"/>
  <c r="CR152" i="381"/>
  <c r="CR153" i="381"/>
  <c r="CR154" i="381"/>
  <c r="CR155" i="381"/>
  <c r="CR156" i="381"/>
  <c r="CR157" i="381"/>
  <c r="CR159" i="381"/>
  <c r="CR170" i="381"/>
  <c r="CR173" i="381"/>
  <c r="CR174" i="381"/>
  <c r="CR176" i="381"/>
  <c r="CR177" i="381"/>
  <c r="CR182" i="381"/>
  <c r="CR188" i="381"/>
  <c r="CR191" i="381"/>
  <c r="CR192" i="381"/>
  <c r="CR193" i="381"/>
  <c r="CR194" i="381"/>
  <c r="CR195" i="381"/>
  <c r="CR197" i="381"/>
  <c r="CR198" i="381"/>
  <c r="CR199" i="381"/>
  <c r="CR223" i="381"/>
  <c r="CR232" i="381"/>
  <c r="CR268" i="381"/>
  <c r="CR269" i="381"/>
  <c r="CR270" i="381"/>
  <c r="CR312" i="381"/>
  <c r="CR314" i="381"/>
  <c r="CR318" i="381"/>
  <c r="CR324" i="381"/>
  <c r="CR365" i="381"/>
  <c r="CR389" i="381"/>
  <c r="CR391" i="381"/>
  <c r="CR392" i="381"/>
  <c r="CR393" i="381"/>
  <c r="CR394" i="381"/>
  <c r="CR432" i="381"/>
  <c r="CR433" i="381"/>
  <c r="CR434" i="381"/>
  <c r="CR435" i="381"/>
  <c r="CR436" i="381"/>
  <c r="CR438" i="381"/>
  <c r="CR504" i="381"/>
  <c r="CR506" i="381"/>
  <c r="CR507" i="381"/>
  <c r="CR508" i="381"/>
  <c r="CR509" i="381"/>
  <c r="CR533" i="381"/>
  <c r="CR547" i="381"/>
  <c r="CR549" i="381"/>
  <c r="CR550" i="381"/>
  <c r="CR551" i="381"/>
  <c r="CR552" i="381"/>
  <c r="CR553" i="381"/>
  <c r="CR612" i="381"/>
  <c r="CR615" i="381"/>
  <c r="CR616" i="381"/>
  <c r="CR660" i="381"/>
  <c r="CR661" i="381"/>
  <c r="CR662" i="381"/>
  <c r="CR663" i="381"/>
  <c r="CR664" i="381"/>
  <c r="CR665" i="381"/>
  <c r="CR738" i="381"/>
  <c r="CR808" i="381"/>
  <c r="CR809" i="381"/>
  <c r="CR849" i="381"/>
  <c r="CR850" i="381"/>
  <c r="CR909" i="381"/>
  <c r="CR908" i="381" s="1"/>
  <c r="U99" i="372" s="1"/>
  <c r="CR8" i="381"/>
  <c r="F62" i="372"/>
  <c r="E62" i="372" s="1"/>
  <c r="F61" i="372"/>
  <c r="E61" i="372" s="1"/>
  <c r="EB909" i="381"/>
  <c r="EB908" i="381" s="1"/>
  <c r="U140" i="372" s="1"/>
  <c r="EA909" i="381"/>
  <c r="EA908" i="381" s="1"/>
  <c r="U139" i="372" s="1"/>
  <c r="DZ909" i="381"/>
  <c r="DZ908" i="381" s="1"/>
  <c r="U138" i="372" s="1"/>
  <c r="DY909" i="381"/>
  <c r="DY908" i="381" s="1"/>
  <c r="U137" i="372" s="1"/>
  <c r="EB850" i="381"/>
  <c r="EA850" i="381"/>
  <c r="DZ850" i="381"/>
  <c r="DY850" i="381"/>
  <c r="EB849" i="381"/>
  <c r="EA849" i="381"/>
  <c r="DZ849" i="381"/>
  <c r="DY849" i="381"/>
  <c r="EB809" i="381"/>
  <c r="EA809" i="381"/>
  <c r="DZ809" i="381"/>
  <c r="DY809" i="381"/>
  <c r="EB808" i="381"/>
  <c r="EA808" i="381"/>
  <c r="DZ808" i="381"/>
  <c r="DY808" i="381"/>
  <c r="EB745" i="381"/>
  <c r="EA745" i="381"/>
  <c r="DZ745" i="381"/>
  <c r="DY745" i="381"/>
  <c r="EB744" i="381"/>
  <c r="EA744" i="381"/>
  <c r="DZ744" i="381"/>
  <c r="DY744" i="381"/>
  <c r="EB738" i="381"/>
  <c r="EA738" i="381"/>
  <c r="DZ738" i="381"/>
  <c r="DY738" i="381"/>
  <c r="EB665" i="381"/>
  <c r="EA665" i="381"/>
  <c r="DZ665" i="381"/>
  <c r="DY665" i="381"/>
  <c r="EB664" i="381"/>
  <c r="EA664" i="381"/>
  <c r="DZ664" i="381"/>
  <c r="DY664" i="381"/>
  <c r="EB663" i="381"/>
  <c r="EA663" i="381"/>
  <c r="DZ663" i="381"/>
  <c r="DY663" i="381"/>
  <c r="EB662" i="381"/>
  <c r="EA662" i="381"/>
  <c r="DZ662" i="381"/>
  <c r="DY662" i="381"/>
  <c r="EB661" i="381"/>
  <c r="EA661" i="381"/>
  <c r="DZ661" i="381"/>
  <c r="DY661" i="381"/>
  <c r="EB660" i="381"/>
  <c r="EA660" i="381"/>
  <c r="DZ660" i="381"/>
  <c r="DY660" i="381"/>
  <c r="EB616" i="381"/>
  <c r="EA616" i="381"/>
  <c r="DZ616" i="381"/>
  <c r="DY616" i="381"/>
  <c r="EB615" i="381"/>
  <c r="EA615" i="381"/>
  <c r="DZ615" i="381"/>
  <c r="DY615" i="381"/>
  <c r="EB612" i="381"/>
  <c r="EA612" i="381"/>
  <c r="DZ612" i="381"/>
  <c r="DY612" i="381"/>
  <c r="EB553" i="381"/>
  <c r="EA553" i="381"/>
  <c r="DZ553" i="381"/>
  <c r="DY553" i="381"/>
  <c r="EB552" i="381"/>
  <c r="EA552" i="381"/>
  <c r="DZ552" i="381"/>
  <c r="DY552" i="381"/>
  <c r="EB551" i="381"/>
  <c r="EA551" i="381"/>
  <c r="DZ551" i="381"/>
  <c r="DY551" i="381"/>
  <c r="EB550" i="381"/>
  <c r="EA550" i="381"/>
  <c r="DZ550" i="381"/>
  <c r="DY550" i="381"/>
  <c r="EB549" i="381"/>
  <c r="EA549" i="381"/>
  <c r="DZ549" i="381"/>
  <c r="DY549" i="381"/>
  <c r="EB547" i="381"/>
  <c r="EA547" i="381"/>
  <c r="DZ547" i="381"/>
  <c r="DY547" i="381"/>
  <c r="EB533" i="381"/>
  <c r="EA533" i="381"/>
  <c r="DZ533" i="381"/>
  <c r="DY533" i="381"/>
  <c r="EB509" i="381"/>
  <c r="EA509" i="381"/>
  <c r="DZ509" i="381"/>
  <c r="DY509" i="381"/>
  <c r="EB508" i="381"/>
  <c r="EA508" i="381"/>
  <c r="DZ508" i="381"/>
  <c r="DY508" i="381"/>
  <c r="EB507" i="381"/>
  <c r="EA507" i="381"/>
  <c r="DZ507" i="381"/>
  <c r="DY507" i="381"/>
  <c r="EB506" i="381"/>
  <c r="EA506" i="381"/>
  <c r="DZ506" i="381"/>
  <c r="DY506" i="381"/>
  <c r="EB504" i="381"/>
  <c r="EA504" i="381"/>
  <c r="DZ504" i="381"/>
  <c r="DY504" i="381"/>
  <c r="EB438" i="381"/>
  <c r="EA438" i="381"/>
  <c r="DZ438" i="381"/>
  <c r="DY438" i="381"/>
  <c r="EB436" i="381"/>
  <c r="EA436" i="381"/>
  <c r="DZ436" i="381"/>
  <c r="DY436" i="381"/>
  <c r="EB435" i="381"/>
  <c r="EA435" i="381"/>
  <c r="DZ435" i="381"/>
  <c r="DY435" i="381"/>
  <c r="EB434" i="381"/>
  <c r="EA434" i="381"/>
  <c r="DZ434" i="381"/>
  <c r="DY434" i="381"/>
  <c r="EB433" i="381"/>
  <c r="EA433" i="381"/>
  <c r="DZ433" i="381"/>
  <c r="DY433" i="381"/>
  <c r="EB432" i="381"/>
  <c r="EA432" i="381"/>
  <c r="DZ432" i="381"/>
  <c r="DY432" i="381"/>
  <c r="EB394" i="381"/>
  <c r="EA394" i="381"/>
  <c r="DZ394" i="381"/>
  <c r="DY394" i="381"/>
  <c r="EB393" i="381"/>
  <c r="EA393" i="381"/>
  <c r="DZ393" i="381"/>
  <c r="DY393" i="381"/>
  <c r="EB392" i="381"/>
  <c r="EA392" i="381"/>
  <c r="DZ392" i="381"/>
  <c r="DY392" i="381"/>
  <c r="EB391" i="381"/>
  <c r="EA391" i="381"/>
  <c r="DZ391" i="381"/>
  <c r="DY391" i="381"/>
  <c r="EB366" i="381"/>
  <c r="EA366" i="381"/>
  <c r="DZ366" i="381"/>
  <c r="DY366" i="381"/>
  <c r="EB365" i="381"/>
  <c r="EA365" i="381"/>
  <c r="DZ365" i="381"/>
  <c r="DY365" i="381"/>
  <c r="EB329" i="381"/>
  <c r="EA329" i="381"/>
  <c r="DZ329" i="381"/>
  <c r="DY329" i="381"/>
  <c r="EB328" i="381"/>
  <c r="EA328" i="381"/>
  <c r="DZ328" i="381"/>
  <c r="DY328" i="381"/>
  <c r="EB324" i="381"/>
  <c r="EA324" i="381"/>
  <c r="DZ324" i="381"/>
  <c r="DY324" i="381"/>
  <c r="EB318" i="381"/>
  <c r="EA318" i="381"/>
  <c r="DZ318" i="381"/>
  <c r="DY318" i="381"/>
  <c r="EB314" i="381"/>
  <c r="EA314" i="381"/>
  <c r="DZ314" i="381"/>
  <c r="DY314" i="381"/>
  <c r="EB312" i="381"/>
  <c r="EA312" i="381"/>
  <c r="DZ312" i="381"/>
  <c r="DY312" i="381"/>
  <c r="EB270" i="381"/>
  <c r="EA270" i="381"/>
  <c r="DZ270" i="381"/>
  <c r="DY270" i="381"/>
  <c r="EB269" i="381"/>
  <c r="EA269" i="381"/>
  <c r="DZ269" i="381"/>
  <c r="DY269" i="381"/>
  <c r="EB268" i="381"/>
  <c r="EA268" i="381"/>
  <c r="DZ268" i="381"/>
  <c r="DY268" i="381"/>
  <c r="EB232" i="381"/>
  <c r="EA232" i="381"/>
  <c r="DZ232" i="381"/>
  <c r="DY232" i="381"/>
  <c r="EB223" i="381"/>
  <c r="EA223" i="381"/>
  <c r="DZ223" i="381"/>
  <c r="DY223" i="381"/>
  <c r="EB200" i="381"/>
  <c r="EA200" i="381"/>
  <c r="DZ200" i="381"/>
  <c r="DY200" i="381"/>
  <c r="EB199" i="381"/>
  <c r="EA199" i="381"/>
  <c r="DZ199" i="381"/>
  <c r="DY199" i="381"/>
  <c r="EB198" i="381"/>
  <c r="EA198" i="381"/>
  <c r="DZ198" i="381"/>
  <c r="DY198" i="381"/>
  <c r="EB197" i="381"/>
  <c r="EA197" i="381"/>
  <c r="DZ197" i="381"/>
  <c r="DY197" i="381"/>
  <c r="EB196" i="381"/>
  <c r="EA196" i="381"/>
  <c r="DZ196" i="381"/>
  <c r="DY196" i="381"/>
  <c r="EB195" i="381"/>
  <c r="EA195" i="381"/>
  <c r="DZ195" i="381"/>
  <c r="DY195" i="381"/>
  <c r="EB194" i="381"/>
  <c r="EA194" i="381"/>
  <c r="DZ194" i="381"/>
  <c r="DY194" i="381"/>
  <c r="EB193" i="381"/>
  <c r="EA193" i="381"/>
  <c r="DZ193" i="381"/>
  <c r="DY193" i="381"/>
  <c r="EB192" i="381"/>
  <c r="EA192" i="381"/>
  <c r="DZ192" i="381"/>
  <c r="DY192" i="381"/>
  <c r="EB191" i="381"/>
  <c r="EA191" i="381"/>
  <c r="DZ191" i="381"/>
  <c r="DY191" i="381"/>
  <c r="EB188" i="381"/>
  <c r="EA188" i="381"/>
  <c r="DZ188" i="381"/>
  <c r="DY188" i="381"/>
  <c r="EB182" i="381"/>
  <c r="EA182" i="381"/>
  <c r="DZ182" i="381"/>
  <c r="DY182" i="381"/>
  <c r="EB177" i="381"/>
  <c r="EA177" i="381"/>
  <c r="DZ177" i="381"/>
  <c r="DY177" i="381"/>
  <c r="EB176" i="381"/>
  <c r="EA176" i="381"/>
  <c r="DZ176" i="381"/>
  <c r="DY176" i="381"/>
  <c r="EB174" i="381"/>
  <c r="EA174" i="381"/>
  <c r="DZ174" i="381"/>
  <c r="DY174" i="381"/>
  <c r="EB173" i="381"/>
  <c r="EA173" i="381"/>
  <c r="DZ173" i="381"/>
  <c r="DY173" i="381"/>
  <c r="EB170" i="381"/>
  <c r="EA170" i="381"/>
  <c r="DZ170" i="381"/>
  <c r="DY170" i="381"/>
  <c r="EB159" i="381"/>
  <c r="EA159" i="381"/>
  <c r="DZ159" i="381"/>
  <c r="DY159" i="381"/>
  <c r="EB157" i="381"/>
  <c r="EA157" i="381"/>
  <c r="DZ157" i="381"/>
  <c r="EB156" i="381"/>
  <c r="EA156" i="381"/>
  <c r="DZ156" i="381"/>
  <c r="DY156" i="381"/>
  <c r="EB155" i="381"/>
  <c r="EA155" i="381"/>
  <c r="DZ155" i="381"/>
  <c r="DY155" i="381"/>
  <c r="EB154" i="381"/>
  <c r="EA154" i="381"/>
  <c r="DZ154" i="381"/>
  <c r="DY154" i="381"/>
  <c r="EB153" i="381"/>
  <c r="EA153" i="381"/>
  <c r="DZ153" i="381"/>
  <c r="DY153" i="381"/>
  <c r="EB152" i="381"/>
  <c r="EA152" i="381"/>
  <c r="DZ152" i="381"/>
  <c r="DY152" i="381"/>
  <c r="EB143" i="381"/>
  <c r="EA143" i="381"/>
  <c r="DZ143" i="381"/>
  <c r="DY143" i="381"/>
  <c r="EB142" i="381"/>
  <c r="EA142" i="381"/>
  <c r="DZ142" i="381"/>
  <c r="DY142" i="381"/>
  <c r="EB141" i="381"/>
  <c r="EA141" i="381"/>
  <c r="DZ141" i="381"/>
  <c r="DY141" i="381"/>
  <c r="EB140" i="381"/>
  <c r="EA140" i="381"/>
  <c r="DZ140" i="381"/>
  <c r="DY140" i="381"/>
  <c r="EB139" i="381"/>
  <c r="EA139" i="381"/>
  <c r="DZ139" i="381"/>
  <c r="DY139" i="381"/>
  <c r="EB138" i="381"/>
  <c r="EA138" i="381"/>
  <c r="DZ138" i="381"/>
  <c r="DY138" i="381"/>
  <c r="EB123" i="381"/>
  <c r="EA123" i="381"/>
  <c r="DZ123" i="381"/>
  <c r="DY123" i="381"/>
  <c r="EB119" i="381"/>
  <c r="EA119" i="381"/>
  <c r="DZ119" i="381"/>
  <c r="DY119" i="381"/>
  <c r="EB118" i="381"/>
  <c r="EA118" i="381"/>
  <c r="DY118" i="381"/>
  <c r="EB106" i="381"/>
  <c r="EA106" i="381"/>
  <c r="DZ106" i="381"/>
  <c r="DY106" i="381"/>
  <c r="EB84" i="381"/>
  <c r="EA84" i="381"/>
  <c r="DZ84" i="381"/>
  <c r="DY84" i="381"/>
  <c r="EB83" i="381"/>
  <c r="EA83" i="381"/>
  <c r="DZ83" i="381"/>
  <c r="DY83" i="381"/>
  <c r="EB82" i="381"/>
  <c r="EA82" i="381"/>
  <c r="DZ82" i="381"/>
  <c r="DY82" i="381"/>
  <c r="EB81" i="381"/>
  <c r="EA81" i="381"/>
  <c r="DZ81" i="381"/>
  <c r="DY81" i="381"/>
  <c r="EB80" i="381"/>
  <c r="EA80" i="381"/>
  <c r="DZ80" i="381"/>
  <c r="DY80" i="381"/>
  <c r="EB79" i="381"/>
  <c r="EA79" i="381"/>
  <c r="DZ79" i="381"/>
  <c r="DY79" i="381"/>
  <c r="EB78" i="381"/>
  <c r="EA78" i="381"/>
  <c r="DZ78" i="381"/>
  <c r="DY78" i="381"/>
  <c r="EB77" i="381"/>
  <c r="EA77" i="381"/>
  <c r="DZ77" i="381"/>
  <c r="DY77" i="381"/>
  <c r="EB76" i="381"/>
  <c r="EA76" i="381"/>
  <c r="DZ76" i="381"/>
  <c r="DY76" i="381"/>
  <c r="EB75" i="381"/>
  <c r="DZ75" i="381"/>
  <c r="DY75" i="381"/>
  <c r="EB73" i="381"/>
  <c r="EA73" i="381"/>
  <c r="DZ73" i="381"/>
  <c r="DY73" i="381"/>
  <c r="EB57" i="381"/>
  <c r="EA57" i="381"/>
  <c r="DZ57" i="381"/>
  <c r="DY57" i="381"/>
  <c r="EB56" i="381"/>
  <c r="EA56" i="381"/>
  <c r="DZ56" i="381"/>
  <c r="DY56" i="381"/>
  <c r="EB52" i="381"/>
  <c r="EA52" i="381"/>
  <c r="DZ52" i="381"/>
  <c r="DY52" i="381"/>
  <c r="EB51" i="381"/>
  <c r="EA51" i="381"/>
  <c r="DZ51" i="381"/>
  <c r="DY51" i="381"/>
  <c r="EB50" i="381"/>
  <c r="EA50" i="381"/>
  <c r="DZ50" i="381"/>
  <c r="DY50" i="381"/>
  <c r="EB49" i="381"/>
  <c r="EA49" i="381"/>
  <c r="DZ49" i="381"/>
  <c r="DY49" i="381"/>
  <c r="EB44" i="381"/>
  <c r="EA44" i="381"/>
  <c r="DZ44" i="381"/>
  <c r="DY44" i="381"/>
  <c r="EB43" i="381"/>
  <c r="EA43" i="381"/>
  <c r="DZ43" i="381"/>
  <c r="DY43" i="381"/>
  <c r="EB42" i="381"/>
  <c r="EA42" i="381"/>
  <c r="DZ42" i="381"/>
  <c r="DY42" i="381"/>
  <c r="EB19" i="381"/>
  <c r="EA19" i="381"/>
  <c r="DZ19" i="381"/>
  <c r="DY19" i="381"/>
  <c r="EA18" i="381"/>
  <c r="DZ18" i="381"/>
  <c r="DY18" i="381"/>
  <c r="EB17" i="381"/>
  <c r="EA17" i="381"/>
  <c r="DZ17" i="381"/>
  <c r="DY17" i="381"/>
  <c r="EB16" i="381"/>
  <c r="EA16" i="381"/>
  <c r="DZ16" i="381"/>
  <c r="DY16" i="381"/>
  <c r="EB15" i="381"/>
  <c r="EA15" i="381"/>
  <c r="DZ15" i="381"/>
  <c r="DY15" i="381"/>
  <c r="EB14" i="381"/>
  <c r="EA14" i="381"/>
  <c r="DZ14" i="381"/>
  <c r="DY14" i="381"/>
  <c r="EB13" i="381"/>
  <c r="EA13" i="381"/>
  <c r="DZ13" i="381"/>
  <c r="DY13" i="381"/>
  <c r="EB12" i="381"/>
  <c r="EA12" i="381"/>
  <c r="DZ12" i="381"/>
  <c r="EB11" i="381"/>
  <c r="EA11" i="381"/>
  <c r="DZ11" i="381"/>
  <c r="EB10" i="381"/>
  <c r="EA10" i="381"/>
  <c r="DZ10" i="381"/>
  <c r="DY10" i="381"/>
  <c r="EB9" i="381"/>
  <c r="EA9" i="381"/>
  <c r="DZ9" i="381"/>
  <c r="DY9" i="381"/>
  <c r="EB8" i="381"/>
  <c r="EA8" i="381"/>
  <c r="DZ8" i="381"/>
  <c r="DY8" i="381"/>
  <c r="CP8" i="381"/>
  <c r="CO8" i="381"/>
  <c r="CN8" i="381"/>
  <c r="F59" i="372"/>
  <c r="E59" i="372" s="1"/>
  <c r="F58" i="372"/>
  <c r="E58" i="372" s="1"/>
  <c r="F60" i="372"/>
  <c r="E60" i="372" s="1"/>
  <c r="CR323" i="381" l="1"/>
  <c r="K99" i="372" s="1"/>
  <c r="DZ390" i="381"/>
  <c r="L138" i="372" s="1"/>
  <c r="EB390" i="381"/>
  <c r="L140" i="372" s="1"/>
  <c r="EA323" i="381"/>
  <c r="K139" i="372" s="1"/>
  <c r="EA431" i="381"/>
  <c r="M139" i="372" s="1"/>
  <c r="DY505" i="381"/>
  <c r="CR390" i="381"/>
  <c r="L99" i="372" s="1"/>
  <c r="DY264" i="381"/>
  <c r="EA264" i="381"/>
  <c r="J139" i="372" s="1"/>
  <c r="EA505" i="381"/>
  <c r="N139" i="372" s="1"/>
  <c r="EB505" i="381"/>
  <c r="N140" i="372" s="1"/>
  <c r="DY390" i="381"/>
  <c r="L137" i="372" s="1"/>
  <c r="EA390" i="381"/>
  <c r="L139" i="372" s="1"/>
  <c r="DY323" i="381"/>
  <c r="K137" i="372" s="1"/>
  <c r="DY431" i="381"/>
  <c r="M137" i="372" s="1"/>
  <c r="CR431" i="381"/>
  <c r="M99" i="372" s="1"/>
  <c r="DZ187" i="381"/>
  <c r="I138" i="372" s="1"/>
  <c r="DZ323" i="381"/>
  <c r="K138" i="372" s="1"/>
  <c r="DZ431" i="381"/>
  <c r="M138" i="372" s="1"/>
  <c r="EB323" i="381"/>
  <c r="K140" i="372" s="1"/>
  <c r="EB431" i="381"/>
  <c r="M140" i="372" s="1"/>
  <c r="DZ505" i="381"/>
  <c r="N138" i="372" s="1"/>
  <c r="CR505" i="381"/>
  <c r="N99" i="372" s="1"/>
  <c r="DY71" i="381"/>
  <c r="EB264" i="381"/>
  <c r="J140" i="372" s="1"/>
  <c r="EB71" i="381"/>
  <c r="G140" i="372" s="1"/>
  <c r="CR137" i="381"/>
  <c r="H99" i="372" s="1"/>
  <c r="DZ6" i="381"/>
  <c r="DY187" i="381"/>
  <c r="I137" i="372" s="1"/>
  <c r="EA6" i="381"/>
  <c r="DZ137" i="381"/>
  <c r="H138" i="372" s="1"/>
  <c r="EA187" i="381"/>
  <c r="I139" i="372" s="1"/>
  <c r="CR6" i="381"/>
  <c r="CR187" i="381"/>
  <c r="I99" i="372" s="1"/>
  <c r="EA137" i="381"/>
  <c r="H139" i="372" s="1"/>
  <c r="EB187" i="381"/>
  <c r="I140" i="372" s="1"/>
  <c r="CR264" i="381"/>
  <c r="J99" i="372" s="1"/>
  <c r="EB137" i="381"/>
  <c r="H140" i="372" s="1"/>
  <c r="DZ264" i="381"/>
  <c r="J138" i="372" s="1"/>
  <c r="CR71" i="381"/>
  <c r="G99" i="372" s="1"/>
  <c r="DZ548" i="381"/>
  <c r="O138" i="372" s="1"/>
  <c r="EA548" i="381"/>
  <c r="O139" i="372" s="1"/>
  <c r="DY548" i="381"/>
  <c r="O137" i="372" s="1"/>
  <c r="CR548" i="381"/>
  <c r="O99" i="372" s="1"/>
  <c r="EB548" i="381"/>
  <c r="O140" i="372" s="1"/>
  <c r="CR659" i="381"/>
  <c r="Q99" i="372" s="1"/>
  <c r="DZ739" i="381"/>
  <c r="R138" i="372" s="1"/>
  <c r="DZ659" i="381"/>
  <c r="Q138" i="372" s="1"/>
  <c r="EA659" i="381"/>
  <c r="Q139" i="372" s="1"/>
  <c r="EB659" i="381"/>
  <c r="Q140" i="372" s="1"/>
  <c r="DY659" i="381"/>
  <c r="Q137" i="372" s="1"/>
  <c r="EB739" i="381"/>
  <c r="R140" i="372" s="1"/>
  <c r="DY739" i="381"/>
  <c r="R137" i="372" s="1"/>
  <c r="EA739" i="381"/>
  <c r="R139" i="372" s="1"/>
  <c r="EB848" i="381"/>
  <c r="T140" i="372" s="1"/>
  <c r="EA848" i="381"/>
  <c r="T139" i="372" s="1"/>
  <c r="CR805" i="381"/>
  <c r="S99" i="372" s="1"/>
  <c r="CR848" i="381"/>
  <c r="T99" i="372" s="1"/>
  <c r="DY848" i="381"/>
  <c r="T137" i="372" s="1"/>
  <c r="DZ848" i="381"/>
  <c r="T138" i="372" s="1"/>
  <c r="J137" i="372"/>
  <c r="N137" i="372"/>
  <c r="DY611" i="381"/>
  <c r="P137" i="372" s="1"/>
  <c r="DY805" i="381"/>
  <c r="S137" i="372" s="1"/>
  <c r="DZ611" i="381"/>
  <c r="P138" i="372" s="1"/>
  <c r="DZ805" i="381"/>
  <c r="S138" i="372" s="1"/>
  <c r="CR611" i="381"/>
  <c r="P99" i="372" s="1"/>
  <c r="EA611" i="381"/>
  <c r="P139" i="372" s="1"/>
  <c r="EA805" i="381"/>
  <c r="S139" i="372" s="1"/>
  <c r="EB611" i="381"/>
  <c r="P140" i="372" s="1"/>
  <c r="EB805" i="381"/>
  <c r="S140" i="372" s="1"/>
  <c r="A43" i="372"/>
  <c r="F73" i="372"/>
  <c r="E73" i="372" s="1"/>
  <c r="CR1260" i="381" l="1"/>
  <c r="BT140" i="381"/>
  <c r="CN140" i="381"/>
  <c r="CO140" i="381"/>
  <c r="CP140" i="381"/>
  <c r="DA138" i="381"/>
  <c r="DQ138" i="381"/>
  <c r="DR138" i="381"/>
  <c r="DS138" i="381"/>
  <c r="DT138" i="381"/>
  <c r="DU138" i="381"/>
  <c r="DV138" i="381"/>
  <c r="EC138" i="381"/>
  <c r="EE138" i="381"/>
  <c r="DA139" i="381"/>
  <c r="DB139" i="381" s="1"/>
  <c r="DQ139" i="381"/>
  <c r="DR139" i="381"/>
  <c r="DS139" i="381"/>
  <c r="DT139" i="381"/>
  <c r="DU139" i="381"/>
  <c r="DV139" i="381"/>
  <c r="EC139" i="381"/>
  <c r="ED139" i="381" s="1"/>
  <c r="EE139" i="381"/>
  <c r="EF139" i="381" s="1"/>
  <c r="F57" i="372"/>
  <c r="E57" i="372" s="1"/>
  <c r="EV389" i="381"/>
  <c r="F80" i="372"/>
  <c r="E80" i="372" s="1"/>
  <c r="ED138" i="381" l="1"/>
  <c r="EG139" i="381"/>
  <c r="EF138" i="381"/>
  <c r="EG138" i="381"/>
  <c r="DN198" i="381" l="1"/>
  <c r="G198" i="381"/>
  <c r="AR198" i="381" s="1"/>
  <c r="FV197" i="381"/>
  <c r="FU197" i="381"/>
  <c r="FT197" i="381"/>
  <c r="FS197" i="381"/>
  <c r="FR197" i="381"/>
  <c r="FQ197" i="381"/>
  <c r="DV197" i="381"/>
  <c r="DU197" i="381"/>
  <c r="DT197" i="381"/>
  <c r="DS197" i="381"/>
  <c r="DR197" i="381"/>
  <c r="DQ197" i="381"/>
  <c r="DA197" i="381"/>
  <c r="DB197" i="381" s="1"/>
  <c r="CO197" i="381"/>
  <c r="CN197" i="381"/>
  <c r="BT197" i="381"/>
  <c r="AU197" i="381"/>
  <c r="AT197" i="381"/>
  <c r="AN197" i="381"/>
  <c r="AM197" i="381"/>
  <c r="AL197" i="381"/>
  <c r="AK197" i="381"/>
  <c r="AJ197" i="381"/>
  <c r="AI197" i="381"/>
  <c r="AH197" i="381"/>
  <c r="AG197" i="381"/>
  <c r="AF197" i="381"/>
  <c r="AE197" i="381"/>
  <c r="AD197" i="381"/>
  <c r="AC197" i="381"/>
  <c r="G197" i="381"/>
  <c r="E197" i="381"/>
  <c r="C197" i="381"/>
  <c r="AR197" i="381" l="1"/>
  <c r="DN197" i="381"/>
  <c r="EF197" i="381"/>
  <c r="ED197" i="381"/>
  <c r="EG197" i="381" l="1"/>
  <c r="AV197" i="381"/>
  <c r="CP197" i="381"/>
  <c r="AT199" i="381" l="1"/>
  <c r="AU199" i="381"/>
  <c r="AV199" i="381"/>
  <c r="DY12" i="381"/>
  <c r="DY11" i="381" l="1"/>
  <c r="DY6" i="381" s="1"/>
  <c r="F82" i="372" l="1"/>
  <c r="E82" i="372" s="1"/>
  <c r="DN744" i="381" l="1"/>
  <c r="FV153" i="381" l="1"/>
  <c r="FU153" i="381"/>
  <c r="FT153" i="381"/>
  <c r="FS153" i="381"/>
  <c r="FR153" i="381"/>
  <c r="FQ153" i="381"/>
  <c r="EC153" i="381"/>
  <c r="ED153" i="381" s="1"/>
  <c r="DV153" i="381"/>
  <c r="DU153" i="381"/>
  <c r="DT153" i="381"/>
  <c r="DS153" i="381"/>
  <c r="DR153" i="381"/>
  <c r="DQ153" i="381"/>
  <c r="DA153" i="381"/>
  <c r="DB153" i="381" s="1"/>
  <c r="CO153" i="381"/>
  <c r="CN153" i="381"/>
  <c r="BT153" i="381"/>
  <c r="AU153" i="381"/>
  <c r="AT153" i="381"/>
  <c r="EE153" i="381"/>
  <c r="EF153" i="381" s="1"/>
  <c r="AN153" i="381"/>
  <c r="AM153" i="381"/>
  <c r="AL153" i="381"/>
  <c r="AK153" i="381"/>
  <c r="AJ153" i="381"/>
  <c r="AI153" i="381"/>
  <c r="AH153" i="381"/>
  <c r="AG153" i="381"/>
  <c r="AF153" i="381"/>
  <c r="AE153" i="381"/>
  <c r="AD153" i="381"/>
  <c r="AC153" i="381"/>
  <c r="EG153" i="381" l="1"/>
  <c r="AV153" i="381"/>
  <c r="CP153" i="381" l="1"/>
  <c r="CN738" i="381" l="1"/>
  <c r="CO738" i="381"/>
  <c r="AC738" i="381"/>
  <c r="AD738" i="381"/>
  <c r="AE738" i="381"/>
  <c r="AF738" i="381"/>
  <c r="AG738" i="381"/>
  <c r="AH738" i="381"/>
  <c r="AI738" i="381"/>
  <c r="AJ738" i="381"/>
  <c r="AK738" i="381"/>
  <c r="AL738" i="381"/>
  <c r="AM738" i="381"/>
  <c r="AN738" i="381"/>
  <c r="AU738" i="381"/>
  <c r="AV738" i="381"/>
  <c r="BT738" i="381"/>
  <c r="DA738" i="381"/>
  <c r="DB738" i="381" s="1"/>
  <c r="DQ738" i="381"/>
  <c r="DR738" i="381"/>
  <c r="DS738" i="381"/>
  <c r="DT738" i="381"/>
  <c r="DU738" i="381"/>
  <c r="DV738" i="381"/>
  <c r="EC738" i="381"/>
  <c r="ED738" i="381" s="1"/>
  <c r="EE738" i="381"/>
  <c r="EF738" i="381" s="1"/>
  <c r="FQ738" i="381"/>
  <c r="FR738" i="381"/>
  <c r="FS738" i="381"/>
  <c r="FT738" i="381"/>
  <c r="FU738" i="381"/>
  <c r="FV738" i="381"/>
  <c r="EV738" i="381" l="1"/>
  <c r="EG738" i="381"/>
  <c r="CP738" i="381" l="1"/>
  <c r="FQ142" i="381" l="1"/>
  <c r="FR142" i="381"/>
  <c r="FS142" i="381"/>
  <c r="FT142" i="381"/>
  <c r="FU142" i="381"/>
  <c r="FV142" i="381"/>
  <c r="EC142" i="381"/>
  <c r="ED142" i="381" s="1"/>
  <c r="DQ142" i="381"/>
  <c r="DR142" i="381"/>
  <c r="DS142" i="381"/>
  <c r="DT142" i="381"/>
  <c r="DU142" i="381"/>
  <c r="DV142" i="381"/>
  <c r="CN142" i="381"/>
  <c r="CO142" i="381"/>
  <c r="BT142" i="381"/>
  <c r="AT142" i="381"/>
  <c r="AU142" i="381"/>
  <c r="AT143" i="381"/>
  <c r="AU143" i="381"/>
  <c r="EE142" i="381"/>
  <c r="EF142" i="381" s="1"/>
  <c r="AV143" i="381"/>
  <c r="AC142" i="381"/>
  <c r="AD142" i="381"/>
  <c r="AE142" i="381"/>
  <c r="AF142" i="381"/>
  <c r="AG142" i="381"/>
  <c r="AH142" i="381"/>
  <c r="AI142" i="381"/>
  <c r="AJ142" i="381"/>
  <c r="AK142" i="381"/>
  <c r="AL142" i="381"/>
  <c r="AM142" i="381"/>
  <c r="AN142" i="381"/>
  <c r="AV142" i="381" l="1"/>
  <c r="EG142" i="381"/>
  <c r="CP142" i="381" l="1"/>
  <c r="AT547" i="381" l="1"/>
  <c r="AT504" i="381"/>
  <c r="EE909" i="381"/>
  <c r="EE908" i="381" s="1"/>
  <c r="EE850" i="381"/>
  <c r="EF850" i="381" s="1"/>
  <c r="EE849" i="381"/>
  <c r="EE661" i="381"/>
  <c r="EF661" i="381" s="1"/>
  <c r="EE660" i="381"/>
  <c r="EE612" i="381"/>
  <c r="EE550" i="381"/>
  <c r="EF550" i="381" s="1"/>
  <c r="EE551" i="381"/>
  <c r="EF551" i="381" s="1"/>
  <c r="EE549" i="381"/>
  <c r="EE507" i="381"/>
  <c r="EF507" i="381" s="1"/>
  <c r="EE547" i="381"/>
  <c r="EF547" i="381" s="1"/>
  <c r="EE506" i="381"/>
  <c r="EE433" i="381"/>
  <c r="EF433" i="381" s="1"/>
  <c r="EE434" i="381"/>
  <c r="EF434" i="381" s="1"/>
  <c r="EE504" i="381"/>
  <c r="EF504" i="381" s="1"/>
  <c r="EE432" i="381"/>
  <c r="EE392" i="381"/>
  <c r="EF392" i="381" s="1"/>
  <c r="EE391" i="381"/>
  <c r="EE365" i="381"/>
  <c r="EF365" i="381" s="1"/>
  <c r="EE366" i="381"/>
  <c r="EF366" i="381" s="1"/>
  <c r="EE389" i="381"/>
  <c r="EF389" i="381" s="1"/>
  <c r="EE324" i="381"/>
  <c r="EE312" i="381"/>
  <c r="EF312" i="381" s="1"/>
  <c r="EE194" i="381"/>
  <c r="EF194" i="381" s="1"/>
  <c r="EE198" i="381"/>
  <c r="EF198" i="381" s="1"/>
  <c r="EE223" i="381"/>
  <c r="EF223" i="381" s="1"/>
  <c r="EE188" i="381"/>
  <c r="EE170" i="381"/>
  <c r="EF170" i="381" s="1"/>
  <c r="EE182" i="381"/>
  <c r="EF182" i="381" s="1"/>
  <c r="EE73" i="381"/>
  <c r="EF73" i="381" s="1"/>
  <c r="EE72" i="381"/>
  <c r="EE9" i="381"/>
  <c r="EF9" i="381" s="1"/>
  <c r="EE50" i="381"/>
  <c r="EF50" i="381" s="1"/>
  <c r="EE51" i="381"/>
  <c r="EF51" i="381" s="1"/>
  <c r="EE56" i="381"/>
  <c r="EF56" i="381" s="1"/>
  <c r="EE8" i="381"/>
  <c r="EE848" i="381" l="1"/>
  <c r="EF432" i="381"/>
  <c r="EF849" i="381"/>
  <c r="EF848" i="381" s="1"/>
  <c r="T103" i="372" s="1"/>
  <c r="EF506" i="381"/>
  <c r="EF909" i="381"/>
  <c r="EF908" i="381" s="1"/>
  <c r="U103" i="372" s="1"/>
  <c r="EF188" i="381"/>
  <c r="EF391" i="381"/>
  <c r="EF612" i="381"/>
  <c r="EF549" i="381"/>
  <c r="EF8" i="381"/>
  <c r="EF324" i="381"/>
  <c r="EF72" i="381"/>
  <c r="EF660" i="381"/>
  <c r="CN850" i="381"/>
  <c r="CO850" i="381"/>
  <c r="CN808" i="381"/>
  <c r="CO808" i="381"/>
  <c r="CN809" i="381"/>
  <c r="CO809" i="381"/>
  <c r="CN744" i="381"/>
  <c r="CO744" i="381"/>
  <c r="CN745" i="381"/>
  <c r="CO745" i="381"/>
  <c r="CO660" i="381"/>
  <c r="CN660" i="381"/>
  <c r="CN615" i="381"/>
  <c r="CO615" i="381"/>
  <c r="CN616" i="381"/>
  <c r="CO616" i="381"/>
  <c r="CO612" i="381"/>
  <c r="CN612" i="381"/>
  <c r="CN507" i="381"/>
  <c r="CO507" i="381"/>
  <c r="CO506" i="381"/>
  <c r="CN506" i="381"/>
  <c r="CN391" i="381"/>
  <c r="CO391" i="381"/>
  <c r="CN392" i="381"/>
  <c r="CO392" i="381"/>
  <c r="CN393" i="381"/>
  <c r="CO393" i="381"/>
  <c r="CN394" i="381"/>
  <c r="CO394" i="381"/>
  <c r="CN328" i="381"/>
  <c r="CO328" i="381"/>
  <c r="CN329" i="381"/>
  <c r="CO329" i="381"/>
  <c r="CN365" i="381"/>
  <c r="CO365" i="381"/>
  <c r="CN366" i="381"/>
  <c r="CO366" i="381"/>
  <c r="CN389" i="381"/>
  <c r="CO389" i="381"/>
  <c r="CO324" i="381"/>
  <c r="CN324" i="381"/>
  <c r="CN268" i="381"/>
  <c r="CO268" i="381"/>
  <c r="CN269" i="381"/>
  <c r="CO269" i="381"/>
  <c r="CN270" i="381"/>
  <c r="CO270" i="381"/>
  <c r="CN312" i="381"/>
  <c r="CO312" i="381"/>
  <c r="CN314" i="381"/>
  <c r="CO314" i="381"/>
  <c r="CN318" i="381"/>
  <c r="CO318" i="381"/>
  <c r="CN191" i="381"/>
  <c r="CO191" i="381"/>
  <c r="CN192" i="381"/>
  <c r="CO192" i="381"/>
  <c r="CN193" i="381"/>
  <c r="CO193" i="381"/>
  <c r="CN194" i="381"/>
  <c r="CO194" i="381"/>
  <c r="CN195" i="381"/>
  <c r="CO195" i="381"/>
  <c r="CN196" i="381"/>
  <c r="CO196" i="381"/>
  <c r="CN198" i="381"/>
  <c r="CO198" i="381"/>
  <c r="CN199" i="381"/>
  <c r="CO199" i="381"/>
  <c r="CN200" i="381"/>
  <c r="CO200" i="381"/>
  <c r="CN223" i="381"/>
  <c r="CO223" i="381"/>
  <c r="CN232" i="381"/>
  <c r="CO232" i="381"/>
  <c r="CO188" i="381"/>
  <c r="CN188" i="381"/>
  <c r="CN159" i="381"/>
  <c r="CO159" i="381"/>
  <c r="CN139" i="381"/>
  <c r="CO139" i="381"/>
  <c r="CN141" i="381"/>
  <c r="CO141" i="381"/>
  <c r="CN143" i="381"/>
  <c r="CO143" i="381"/>
  <c r="CN152" i="381"/>
  <c r="CO152" i="381"/>
  <c r="CN154" i="381"/>
  <c r="CO154" i="381"/>
  <c r="CN155" i="381"/>
  <c r="CO155" i="381"/>
  <c r="CN156" i="381"/>
  <c r="CO156" i="381"/>
  <c r="CN157" i="381"/>
  <c r="CO157" i="381"/>
  <c r="CN170" i="381"/>
  <c r="CO170" i="381"/>
  <c r="CN173" i="381"/>
  <c r="CO173" i="381"/>
  <c r="CN174" i="381"/>
  <c r="CO174" i="381"/>
  <c r="CN176" i="381"/>
  <c r="CO176" i="381"/>
  <c r="CN177" i="381"/>
  <c r="CO177" i="381"/>
  <c r="CN182" i="381"/>
  <c r="CO182" i="381"/>
  <c r="CO138" i="381"/>
  <c r="CN138" i="381"/>
  <c r="CN123" i="381"/>
  <c r="CO123" i="381"/>
  <c r="CN73" i="381"/>
  <c r="CO73" i="381"/>
  <c r="CN75" i="381"/>
  <c r="CO75" i="381"/>
  <c r="CN76" i="381"/>
  <c r="CO76" i="381"/>
  <c r="CN77" i="381"/>
  <c r="CO77" i="381"/>
  <c r="CN78" i="381"/>
  <c r="CO78" i="381"/>
  <c r="CN79" i="381"/>
  <c r="CO79" i="381"/>
  <c r="CN80" i="381"/>
  <c r="CO80" i="381"/>
  <c r="CN81" i="381"/>
  <c r="CO81" i="381"/>
  <c r="CN82" i="381"/>
  <c r="CO82" i="381"/>
  <c r="CN83" i="381"/>
  <c r="CO83" i="381"/>
  <c r="CN84" i="381"/>
  <c r="CO84" i="381"/>
  <c r="CN106" i="381"/>
  <c r="CO106" i="381"/>
  <c r="CN118" i="381"/>
  <c r="CO118" i="381"/>
  <c r="CN119" i="381"/>
  <c r="CO119" i="381"/>
  <c r="CO72" i="381"/>
  <c r="CN72" i="381"/>
  <c r="CO909" i="381"/>
  <c r="CO908" i="381" s="1"/>
  <c r="U90" i="372" s="1"/>
  <c r="CN909" i="381"/>
  <c r="CN908" i="381" s="1"/>
  <c r="U89" i="372" s="1"/>
  <c r="CO849" i="381"/>
  <c r="CO848" i="381" s="1"/>
  <c r="T90" i="372" s="1"/>
  <c r="CN849" i="381"/>
  <c r="CN848" i="381" s="1"/>
  <c r="T89" i="372" s="1"/>
  <c r="CO665" i="381"/>
  <c r="CN665" i="381"/>
  <c r="CO664" i="381"/>
  <c r="CN664" i="381"/>
  <c r="CO663" i="381"/>
  <c r="CN663" i="381"/>
  <c r="CO662" i="381"/>
  <c r="CN662" i="381"/>
  <c r="CO661" i="381"/>
  <c r="CN661" i="381"/>
  <c r="CO553" i="381"/>
  <c r="CN553" i="381"/>
  <c r="CO552" i="381"/>
  <c r="CN552" i="381"/>
  <c r="CO551" i="381"/>
  <c r="CN551" i="381"/>
  <c r="CO550" i="381"/>
  <c r="CN550" i="381"/>
  <c r="CO549" i="381"/>
  <c r="CN549" i="381"/>
  <c r="CO547" i="381"/>
  <c r="CN547" i="381"/>
  <c r="CO533" i="381"/>
  <c r="CN533" i="381"/>
  <c r="CO509" i="381"/>
  <c r="CN509" i="381"/>
  <c r="CO508" i="381"/>
  <c r="CN508" i="381"/>
  <c r="CO504" i="381"/>
  <c r="CN504" i="381"/>
  <c r="CO438" i="381"/>
  <c r="CN438" i="381"/>
  <c r="CO436" i="381"/>
  <c r="CN436" i="381"/>
  <c r="CO435" i="381"/>
  <c r="CN435" i="381"/>
  <c r="CO434" i="381"/>
  <c r="CN434" i="381"/>
  <c r="CO433" i="381"/>
  <c r="CN433" i="381"/>
  <c r="CO432" i="381"/>
  <c r="CN432" i="381"/>
  <c r="CO57" i="381"/>
  <c r="CN57" i="381"/>
  <c r="CO56" i="381"/>
  <c r="CN56" i="381"/>
  <c r="CO52" i="381"/>
  <c r="CN52" i="381"/>
  <c r="CO51" i="381"/>
  <c r="CN51" i="381"/>
  <c r="CO50" i="381"/>
  <c r="CN50" i="381"/>
  <c r="CO49" i="381"/>
  <c r="CN49" i="381"/>
  <c r="CO44" i="381"/>
  <c r="CN44" i="381"/>
  <c r="CO43" i="381"/>
  <c r="CN43" i="381"/>
  <c r="CO42" i="381"/>
  <c r="CN42" i="381"/>
  <c r="CO19" i="381"/>
  <c r="CN19" i="381"/>
  <c r="CO18" i="381"/>
  <c r="CN18" i="381"/>
  <c r="CO17" i="381"/>
  <c r="CN17" i="381"/>
  <c r="CO16" i="381"/>
  <c r="CN16" i="381"/>
  <c r="CO15" i="381"/>
  <c r="CN15" i="381"/>
  <c r="CO14" i="381"/>
  <c r="CN14" i="381"/>
  <c r="CO13" i="381"/>
  <c r="CN13" i="381"/>
  <c r="CO12" i="381"/>
  <c r="CN12" i="381"/>
  <c r="CO11" i="381"/>
  <c r="CN11" i="381"/>
  <c r="CO10" i="381"/>
  <c r="CN10" i="381"/>
  <c r="CO9" i="381"/>
  <c r="CN9" i="381"/>
  <c r="CN323" i="381" l="1"/>
  <c r="CN264" i="381"/>
  <c r="CO323" i="381"/>
  <c r="CO390" i="381"/>
  <c r="L90" i="372" s="1"/>
  <c r="CN390" i="381"/>
  <c r="L89" i="372" s="1"/>
  <c r="CN431" i="381"/>
  <c r="M89" i="372" s="1"/>
  <c r="CN505" i="381"/>
  <c r="N89" i="372" s="1"/>
  <c r="CO431" i="381"/>
  <c r="M90" i="372" s="1"/>
  <c r="CO505" i="381"/>
  <c r="N90" i="372" s="1"/>
  <c r="CN6" i="381"/>
  <c r="CO264" i="381"/>
  <c r="J90" i="372" s="1"/>
  <c r="CO6" i="381"/>
  <c r="CN71" i="381"/>
  <c r="G89" i="372" s="1"/>
  <c r="CN137" i="381"/>
  <c r="H89" i="372" s="1"/>
  <c r="CN187" i="381"/>
  <c r="I89" i="372" s="1"/>
  <c r="CO71" i="381"/>
  <c r="G90" i="372" s="1"/>
  <c r="CO137" i="381"/>
  <c r="H90" i="372" s="1"/>
  <c r="CO187" i="381"/>
  <c r="I90" i="372" s="1"/>
  <c r="CN739" i="381"/>
  <c r="R89" i="372" s="1"/>
  <c r="CN548" i="381"/>
  <c r="O89" i="372" s="1"/>
  <c r="CO548" i="381"/>
  <c r="O90" i="372" s="1"/>
  <c r="CO659" i="381"/>
  <c r="Q90" i="372" s="1"/>
  <c r="CN659" i="381"/>
  <c r="Q89" i="372" s="1"/>
  <c r="CO739" i="381"/>
  <c r="R90" i="372" s="1"/>
  <c r="CO805" i="381"/>
  <c r="S90" i="372" s="1"/>
  <c r="CN805" i="381"/>
  <c r="S89" i="372" s="1"/>
  <c r="J89" i="372"/>
  <c r="K89" i="372"/>
  <c r="CN611" i="381"/>
  <c r="P89" i="372" s="1"/>
  <c r="K90" i="372"/>
  <c r="CO611" i="381"/>
  <c r="P90" i="372" s="1"/>
  <c r="CO1260" i="381" l="1"/>
  <c r="CN1260" i="381"/>
  <c r="I79" i="372"/>
  <c r="F78" i="372"/>
  <c r="E78" i="372" s="1"/>
  <c r="F77" i="372"/>
  <c r="E77" i="372" s="1"/>
  <c r="F76" i="372"/>
  <c r="E76" i="372" s="1"/>
  <c r="F75" i="372"/>
  <c r="E75" i="372" s="1"/>
  <c r="F74" i="372"/>
  <c r="E74" i="372" s="1"/>
  <c r="CD1260" i="381" l="1"/>
  <c r="CP42" i="381"/>
  <c r="CP173" i="381"/>
  <c r="CP174" i="381"/>
  <c r="CP223" i="381"/>
  <c r="CP106" i="381"/>
  <c r="CP177" i="381"/>
  <c r="CP170" i="381"/>
  <c r="CP176" i="381"/>
  <c r="F65" i="372"/>
  <c r="E65" i="372" s="1"/>
  <c r="F67" i="372"/>
  <c r="E67" i="372" s="1"/>
  <c r="F66" i="372"/>
  <c r="E66" i="372" s="1"/>
  <c r="F64" i="372"/>
  <c r="E64" i="372" s="1"/>
  <c r="A77" i="372" l="1"/>
  <c r="A78" i="372"/>
  <c r="F79" i="372"/>
  <c r="E79" i="372" s="1"/>
  <c r="CP745" i="381"/>
  <c r="CP551" i="381"/>
  <c r="CP550" i="381"/>
  <c r="CP72" i="381"/>
  <c r="CP393" i="381"/>
  <c r="CP438" i="381"/>
  <c r="CP10" i="381"/>
  <c r="CP432" i="381"/>
  <c r="CP436" i="381"/>
  <c r="CP270" i="381"/>
  <c r="CP19" i="381"/>
  <c r="CP553" i="381"/>
  <c r="CP504" i="381"/>
  <c r="CP434" i="381"/>
  <c r="CP139" i="381"/>
  <c r="CP549" i="381"/>
  <c r="CP392" i="381"/>
  <c r="CP506" i="381"/>
  <c r="CP195" i="381"/>
  <c r="CP665" i="381"/>
  <c r="CP11" i="381"/>
  <c r="CP193" i="381"/>
  <c r="CP547" i="381"/>
  <c r="CP850" i="381"/>
  <c r="CP533" i="381"/>
  <c r="CP508" i="381"/>
  <c r="CP909" i="381"/>
  <c r="CP908" i="381" s="1"/>
  <c r="U91" i="372" s="1"/>
  <c r="CP433" i="381"/>
  <c r="CP612" i="381"/>
  <c r="CP664" i="381"/>
  <c r="CP435" i="381"/>
  <c r="CP73" i="381"/>
  <c r="CP76" i="381"/>
  <c r="CP196" i="381"/>
  <c r="CP660" i="381"/>
  <c r="CP312" i="381"/>
  <c r="CP50" i="381"/>
  <c r="CP661" i="381"/>
  <c r="CP365" i="381"/>
  <c r="CP394" i="381"/>
  <c r="CP9" i="381"/>
  <c r="CP182" i="381"/>
  <c r="CP188" i="381"/>
  <c r="CP509" i="381"/>
  <c r="CP199" i="381"/>
  <c r="CP662" i="381"/>
  <c r="CP663" i="381"/>
  <c r="CP507" i="381"/>
  <c r="CP389" i="381"/>
  <c r="CP123" i="381"/>
  <c r="CP324" i="381"/>
  <c r="CP849" i="381"/>
  <c r="CP138" i="381"/>
  <c r="CP391" i="381"/>
  <c r="F81" i="372"/>
  <c r="E81" i="372" s="1"/>
  <c r="CP390" i="381" l="1"/>
  <c r="L91" i="372" s="1"/>
  <c r="CP431" i="381"/>
  <c r="M91" i="372" s="1"/>
  <c r="CP505" i="381"/>
  <c r="N91" i="372" s="1"/>
  <c r="CP659" i="381"/>
  <c r="Q91" i="372" s="1"/>
  <c r="CP848" i="381"/>
  <c r="T91" i="372" s="1"/>
  <c r="A66" i="372"/>
  <c r="EC616" i="381"/>
  <c r="EC615" i="381"/>
  <c r="AR505" i="381" l="1"/>
  <c r="EE508" i="381"/>
  <c r="N46" i="372" l="1"/>
  <c r="EF508" i="381"/>
  <c r="DQ365" i="381" l="1"/>
  <c r="DR365" i="381"/>
  <c r="DS365" i="381"/>
  <c r="DT365" i="381"/>
  <c r="DU365" i="381"/>
  <c r="DV365" i="381"/>
  <c r="DQ366" i="381"/>
  <c r="DR366" i="381"/>
  <c r="DS366" i="381"/>
  <c r="DT366" i="381"/>
  <c r="DU366" i="381"/>
  <c r="DV366" i="381"/>
  <c r="EE393" i="381" l="1"/>
  <c r="EF393" i="381" l="1"/>
  <c r="G123" i="372" l="1"/>
  <c r="EJ269" i="381" l="1"/>
  <c r="FQ123" i="381"/>
  <c r="FR123" i="381"/>
  <c r="FS123" i="381"/>
  <c r="FT123" i="381"/>
  <c r="FU123" i="381"/>
  <c r="FV123" i="381"/>
  <c r="DQ123" i="381"/>
  <c r="DR123" i="381"/>
  <c r="DS123" i="381"/>
  <c r="DT123" i="381"/>
  <c r="DU123" i="381"/>
  <c r="DA123" i="381"/>
  <c r="DB123" i="381" s="1"/>
  <c r="BT123" i="381"/>
  <c r="AV123" i="381"/>
  <c r="AU123" i="381"/>
  <c r="AC123" i="381"/>
  <c r="AD123" i="381"/>
  <c r="AE123" i="381"/>
  <c r="AF123" i="381"/>
  <c r="AG123" i="381"/>
  <c r="AH123" i="381"/>
  <c r="AI123" i="381"/>
  <c r="AJ123" i="381"/>
  <c r="AK123" i="381"/>
  <c r="AL123" i="381"/>
  <c r="AM123" i="381"/>
  <c r="AN123" i="381"/>
  <c r="EJ264" i="381" l="1"/>
  <c r="J108" i="372" s="1"/>
  <c r="EG123" i="381"/>
  <c r="ED123" i="381"/>
  <c r="AT123" i="381"/>
  <c r="EE123" i="381"/>
  <c r="EF123" i="381" s="1"/>
  <c r="BU51" i="381" l="1"/>
  <c r="BU6" i="381" s="1"/>
  <c r="EE52" i="381"/>
  <c r="EF52" i="381" s="1"/>
  <c r="DS19" i="381"/>
  <c r="F63" i="372"/>
  <c r="E63" i="372" s="1"/>
  <c r="FV553" i="381"/>
  <c r="FU553" i="381"/>
  <c r="FT553" i="381"/>
  <c r="FS553" i="381"/>
  <c r="FR553" i="381"/>
  <c r="FQ553" i="381"/>
  <c r="EC553" i="381"/>
  <c r="DV553" i="381"/>
  <c r="DU553" i="381"/>
  <c r="DT553" i="381"/>
  <c r="DS553" i="381"/>
  <c r="DR553" i="381"/>
  <c r="DQ553" i="381"/>
  <c r="EE553" i="381"/>
  <c r="EF553" i="381" s="1"/>
  <c r="DA553" i="381"/>
  <c r="DB553" i="381" s="1"/>
  <c r="BT553" i="381"/>
  <c r="AV553" i="381"/>
  <c r="AU553" i="381"/>
  <c r="AT553" i="381"/>
  <c r="AN553" i="381"/>
  <c r="AM553" i="381"/>
  <c r="AL553" i="381"/>
  <c r="AK553" i="381"/>
  <c r="AJ553" i="381"/>
  <c r="AI553" i="381"/>
  <c r="AH553" i="381"/>
  <c r="AG553" i="381"/>
  <c r="AF553" i="381"/>
  <c r="AE553" i="381"/>
  <c r="AD553" i="381"/>
  <c r="AC553" i="381"/>
  <c r="FV552" i="381"/>
  <c r="FU552" i="381"/>
  <c r="FT552" i="381"/>
  <c r="FS552" i="381"/>
  <c r="FR552" i="381"/>
  <c r="FQ552" i="381"/>
  <c r="EC552" i="381"/>
  <c r="ED552" i="381" s="1"/>
  <c r="DV552" i="381"/>
  <c r="DU552" i="381"/>
  <c r="DT552" i="381"/>
  <c r="DS552" i="381"/>
  <c r="DR552" i="381"/>
  <c r="DQ552" i="381"/>
  <c r="DA552" i="381"/>
  <c r="DB552" i="381" s="1"/>
  <c r="BT552" i="381"/>
  <c r="AV552" i="381"/>
  <c r="AU552" i="381"/>
  <c r="AT552" i="381"/>
  <c r="AN552" i="381"/>
  <c r="AM552" i="381"/>
  <c r="AL552" i="381"/>
  <c r="AK552" i="381"/>
  <c r="AJ552" i="381"/>
  <c r="AI552" i="381"/>
  <c r="AH552" i="381"/>
  <c r="AG552" i="381"/>
  <c r="AF552" i="381"/>
  <c r="AE552" i="381"/>
  <c r="AD552" i="381"/>
  <c r="AC552" i="381"/>
  <c r="E552" i="381"/>
  <c r="FV551" i="381"/>
  <c r="FU551" i="381"/>
  <c r="FT551" i="381"/>
  <c r="FS551" i="381"/>
  <c r="FR551" i="381"/>
  <c r="FQ551" i="381"/>
  <c r="EC551" i="381"/>
  <c r="DV551" i="381"/>
  <c r="DU551" i="381"/>
  <c r="DT551" i="381"/>
  <c r="DS551" i="381"/>
  <c r="DR551" i="381"/>
  <c r="DQ551" i="381"/>
  <c r="DA551" i="381"/>
  <c r="DB551" i="381" s="1"/>
  <c r="BT551" i="381"/>
  <c r="AV551" i="381"/>
  <c r="AU551" i="381"/>
  <c r="AT551" i="381"/>
  <c r="AN551" i="381"/>
  <c r="AM551" i="381"/>
  <c r="AL551" i="381"/>
  <c r="AK551" i="381"/>
  <c r="AJ551" i="381"/>
  <c r="AI551" i="381"/>
  <c r="AH551" i="381"/>
  <c r="AG551" i="381"/>
  <c r="AF551" i="381"/>
  <c r="AE551" i="381"/>
  <c r="AD551" i="381"/>
  <c r="AC551" i="381"/>
  <c r="FV550" i="381"/>
  <c r="FU550" i="381"/>
  <c r="FT550" i="381"/>
  <c r="FS550" i="381"/>
  <c r="FR550" i="381"/>
  <c r="FQ550" i="381"/>
  <c r="EC550" i="381"/>
  <c r="DV550" i="381"/>
  <c r="DU550" i="381"/>
  <c r="DT550" i="381"/>
  <c r="DS550" i="381"/>
  <c r="DR550" i="381"/>
  <c r="DQ550" i="381"/>
  <c r="DA550" i="381"/>
  <c r="DB550" i="381" s="1"/>
  <c r="BT550" i="381"/>
  <c r="AV550" i="381"/>
  <c r="AU550" i="381"/>
  <c r="AT550" i="381"/>
  <c r="AN550" i="381"/>
  <c r="AM550" i="381"/>
  <c r="AL550" i="381"/>
  <c r="AK550" i="381"/>
  <c r="AJ550" i="381"/>
  <c r="AI550" i="381"/>
  <c r="AH550" i="381"/>
  <c r="AG550" i="381"/>
  <c r="AF550" i="381"/>
  <c r="AE550" i="381"/>
  <c r="AD550" i="381"/>
  <c r="AC550" i="381"/>
  <c r="FV549" i="381"/>
  <c r="FU549" i="381"/>
  <c r="FT549" i="381"/>
  <c r="FS549" i="381"/>
  <c r="FR549" i="381"/>
  <c r="FQ549" i="381"/>
  <c r="EC549" i="381"/>
  <c r="DV549" i="381"/>
  <c r="DU549" i="381"/>
  <c r="DT549" i="381"/>
  <c r="DS549" i="381"/>
  <c r="DR549" i="381"/>
  <c r="DQ549" i="381"/>
  <c r="DA549" i="381"/>
  <c r="DB549" i="381" s="1"/>
  <c r="AV549" i="381"/>
  <c r="AU549" i="381"/>
  <c r="AT549" i="381"/>
  <c r="AN549" i="381"/>
  <c r="AM549" i="381"/>
  <c r="AL549" i="381"/>
  <c r="AK549" i="381"/>
  <c r="AJ549" i="381"/>
  <c r="AI549" i="381"/>
  <c r="AH549" i="381"/>
  <c r="AG549" i="381"/>
  <c r="AF549" i="381"/>
  <c r="AE549" i="381"/>
  <c r="AD549" i="381"/>
  <c r="AC549" i="381"/>
  <c r="FV533" i="381"/>
  <c r="FU533" i="381"/>
  <c r="FT533" i="381"/>
  <c r="FS533" i="381"/>
  <c r="FR533" i="381"/>
  <c r="FQ533" i="381"/>
  <c r="EC533" i="381"/>
  <c r="DV533" i="381"/>
  <c r="DU533" i="381"/>
  <c r="DT533" i="381"/>
  <c r="DS533" i="381"/>
  <c r="DR533" i="381"/>
  <c r="DQ533" i="381"/>
  <c r="DA533" i="381"/>
  <c r="DB533" i="381" s="1"/>
  <c r="BT533" i="381"/>
  <c r="AU533" i="381"/>
  <c r="AT533" i="381"/>
  <c r="AN533" i="381"/>
  <c r="AM533" i="381"/>
  <c r="AL533" i="381"/>
  <c r="AK533" i="381"/>
  <c r="AJ533" i="381"/>
  <c r="AI533" i="381"/>
  <c r="AH533" i="381"/>
  <c r="AG533" i="381"/>
  <c r="AF533" i="381"/>
  <c r="AE533" i="381"/>
  <c r="AD533" i="381"/>
  <c r="AC533" i="381"/>
  <c r="FV509" i="381"/>
  <c r="FU509" i="381"/>
  <c r="FT509" i="381"/>
  <c r="FS509" i="381"/>
  <c r="FR509" i="381"/>
  <c r="FQ509" i="381"/>
  <c r="EC509" i="381"/>
  <c r="DV509" i="381"/>
  <c r="DU509" i="381"/>
  <c r="DT509" i="381"/>
  <c r="DS509" i="381"/>
  <c r="DR509" i="381"/>
  <c r="DQ509" i="381"/>
  <c r="DA509" i="381"/>
  <c r="DB509" i="381" s="1"/>
  <c r="BT509" i="381"/>
  <c r="AU509" i="381"/>
  <c r="AT509" i="381"/>
  <c r="AV509" i="381"/>
  <c r="AN509" i="381"/>
  <c r="AM509" i="381"/>
  <c r="AL509" i="381"/>
  <c r="AK509" i="381"/>
  <c r="AJ509" i="381"/>
  <c r="AI509" i="381"/>
  <c r="AH509" i="381"/>
  <c r="AG509" i="381"/>
  <c r="AF509" i="381"/>
  <c r="AE509" i="381"/>
  <c r="AD509" i="381"/>
  <c r="AC509" i="381"/>
  <c r="FV508" i="381"/>
  <c r="FU508" i="381"/>
  <c r="FT508" i="381"/>
  <c r="FS508" i="381"/>
  <c r="FR508" i="381"/>
  <c r="FQ508" i="381"/>
  <c r="EC508" i="381"/>
  <c r="ED508" i="381" s="1"/>
  <c r="DV508" i="381"/>
  <c r="DU508" i="381"/>
  <c r="DT508" i="381"/>
  <c r="DS508" i="381"/>
  <c r="DR508" i="381"/>
  <c r="DQ508" i="381"/>
  <c r="DA508" i="381"/>
  <c r="DB508" i="381" s="1"/>
  <c r="BT508" i="381"/>
  <c r="AU508" i="381"/>
  <c r="AT508" i="381"/>
  <c r="AV508" i="381"/>
  <c r="AN508" i="381"/>
  <c r="AM508" i="381"/>
  <c r="AL508" i="381"/>
  <c r="AK508" i="381"/>
  <c r="AJ508" i="381"/>
  <c r="AI508" i="381"/>
  <c r="AH508" i="381"/>
  <c r="AG508" i="381"/>
  <c r="AF508" i="381"/>
  <c r="AE508" i="381"/>
  <c r="AD508" i="381"/>
  <c r="AC508" i="381"/>
  <c r="FV507" i="381"/>
  <c r="FU507" i="381"/>
  <c r="FT507" i="381"/>
  <c r="FS507" i="381"/>
  <c r="FR507" i="381"/>
  <c r="FQ507" i="381"/>
  <c r="EC507" i="381"/>
  <c r="DV507" i="381"/>
  <c r="DU507" i="381"/>
  <c r="DT507" i="381"/>
  <c r="DS507" i="381"/>
  <c r="DR507" i="381"/>
  <c r="DQ507" i="381"/>
  <c r="DA507" i="381"/>
  <c r="DB507" i="381" s="1"/>
  <c r="BT507" i="381"/>
  <c r="AV507" i="381"/>
  <c r="AU507" i="381"/>
  <c r="AT507" i="381"/>
  <c r="AN507" i="381"/>
  <c r="AM507" i="381"/>
  <c r="AL507" i="381"/>
  <c r="AK507" i="381"/>
  <c r="AJ507" i="381"/>
  <c r="AI507" i="381"/>
  <c r="AH507" i="381"/>
  <c r="AG507" i="381"/>
  <c r="AF507" i="381"/>
  <c r="AE507" i="381"/>
  <c r="AD507" i="381"/>
  <c r="AC507" i="381"/>
  <c r="FV506" i="381"/>
  <c r="FU506" i="381"/>
  <c r="FT506" i="381"/>
  <c r="FS506" i="381"/>
  <c r="FR506" i="381"/>
  <c r="FQ506" i="381"/>
  <c r="EC506" i="381"/>
  <c r="DV506" i="381"/>
  <c r="DU506" i="381"/>
  <c r="DT506" i="381"/>
  <c r="DS506" i="381"/>
  <c r="DR506" i="381"/>
  <c r="DQ506" i="381"/>
  <c r="DA506" i="381"/>
  <c r="AV506" i="381"/>
  <c r="AU506" i="381"/>
  <c r="AT506" i="381"/>
  <c r="AN506" i="381"/>
  <c r="AM506" i="381"/>
  <c r="AL506" i="381"/>
  <c r="AK506" i="381"/>
  <c r="AJ506" i="381"/>
  <c r="AI506" i="381"/>
  <c r="AH506" i="381"/>
  <c r="AG506" i="381"/>
  <c r="AF506" i="381"/>
  <c r="AE506" i="381"/>
  <c r="AD506" i="381"/>
  <c r="AC506" i="381"/>
  <c r="FV438" i="381"/>
  <c r="FU438" i="381"/>
  <c r="FT438" i="381"/>
  <c r="FS438" i="381"/>
  <c r="FR438" i="381"/>
  <c r="FQ438" i="381"/>
  <c r="EC438" i="381"/>
  <c r="DV438" i="381"/>
  <c r="DU438" i="381"/>
  <c r="DT438" i="381"/>
  <c r="DS438" i="381"/>
  <c r="DR438" i="381"/>
  <c r="DQ438" i="381"/>
  <c r="DN438" i="381"/>
  <c r="EE438" i="381" s="1"/>
  <c r="EF438" i="381" s="1"/>
  <c r="DA438" i="381"/>
  <c r="DB438" i="381" s="1"/>
  <c r="BT438" i="381"/>
  <c r="AV438" i="381"/>
  <c r="AU438" i="381"/>
  <c r="AT438" i="381"/>
  <c r="AN438" i="381"/>
  <c r="AM438" i="381"/>
  <c r="AL438" i="381"/>
  <c r="AK438" i="381"/>
  <c r="AJ438" i="381"/>
  <c r="AI438" i="381"/>
  <c r="AH438" i="381"/>
  <c r="AG438" i="381"/>
  <c r="AF438" i="381"/>
  <c r="AE438" i="381"/>
  <c r="AD438" i="381"/>
  <c r="AC438" i="381"/>
  <c r="FV436" i="381"/>
  <c r="FU436" i="381"/>
  <c r="FT436" i="381"/>
  <c r="FS436" i="381"/>
  <c r="FR436" i="381"/>
  <c r="FQ436" i="381"/>
  <c r="EC436" i="381"/>
  <c r="ED436" i="381" s="1"/>
  <c r="DV436" i="381"/>
  <c r="DU436" i="381"/>
  <c r="DT436" i="381"/>
  <c r="DS436" i="381"/>
  <c r="DR436" i="381"/>
  <c r="DQ436" i="381"/>
  <c r="DN436" i="381"/>
  <c r="EE436" i="381" s="1"/>
  <c r="EF436" i="381" s="1"/>
  <c r="DA436" i="381"/>
  <c r="DB436" i="381" s="1"/>
  <c r="BT436" i="381"/>
  <c r="AV436" i="381"/>
  <c r="AU436" i="381"/>
  <c r="AT436" i="381"/>
  <c r="AN436" i="381"/>
  <c r="AM436" i="381"/>
  <c r="AL436" i="381"/>
  <c r="AK436" i="381"/>
  <c r="AJ436" i="381"/>
  <c r="AI436" i="381"/>
  <c r="AH436" i="381"/>
  <c r="AG436" i="381"/>
  <c r="AF436" i="381"/>
  <c r="AE436" i="381"/>
  <c r="AD436" i="381"/>
  <c r="AC436" i="381"/>
  <c r="FV435" i="381"/>
  <c r="FU435" i="381"/>
  <c r="FT435" i="381"/>
  <c r="FS435" i="381"/>
  <c r="FR435" i="381"/>
  <c r="FQ435" i="381"/>
  <c r="EC435" i="381"/>
  <c r="DV435" i="381"/>
  <c r="DU435" i="381"/>
  <c r="DT435" i="381"/>
  <c r="DS435" i="381"/>
  <c r="DR435" i="381"/>
  <c r="DQ435" i="381"/>
  <c r="DN435" i="381"/>
  <c r="DA435" i="381"/>
  <c r="DB435" i="381" s="1"/>
  <c r="BT435" i="381"/>
  <c r="AV435" i="381"/>
  <c r="AU435" i="381"/>
  <c r="AT435" i="381"/>
  <c r="AN435" i="381"/>
  <c r="AM435" i="381"/>
  <c r="AL435" i="381"/>
  <c r="AK435" i="381"/>
  <c r="AJ435" i="381"/>
  <c r="AI435" i="381"/>
  <c r="AH435" i="381"/>
  <c r="AG435" i="381"/>
  <c r="AF435" i="381"/>
  <c r="AE435" i="381"/>
  <c r="AD435" i="381"/>
  <c r="AC435" i="381"/>
  <c r="FV434" i="381"/>
  <c r="FU434" i="381"/>
  <c r="FT434" i="381"/>
  <c r="FS434" i="381"/>
  <c r="FR434" i="381"/>
  <c r="FQ434" i="381"/>
  <c r="EC434" i="381"/>
  <c r="DV434" i="381"/>
  <c r="DU434" i="381"/>
  <c r="DT434" i="381"/>
  <c r="DS434" i="381"/>
  <c r="DR434" i="381"/>
  <c r="DQ434" i="381"/>
  <c r="DA434" i="381"/>
  <c r="DB434" i="381" s="1"/>
  <c r="BT434" i="381"/>
  <c r="AV434" i="381"/>
  <c r="AU434" i="381"/>
  <c r="AT434" i="381"/>
  <c r="AN434" i="381"/>
  <c r="AM434" i="381"/>
  <c r="AL434" i="381"/>
  <c r="AK434" i="381"/>
  <c r="AJ434" i="381"/>
  <c r="AI434" i="381"/>
  <c r="AH434" i="381"/>
  <c r="AG434" i="381"/>
  <c r="AF434" i="381"/>
  <c r="AE434" i="381"/>
  <c r="AD434" i="381"/>
  <c r="AC434" i="381"/>
  <c r="FV433" i="381"/>
  <c r="FU433" i="381"/>
  <c r="FT433" i="381"/>
  <c r="FS433" i="381"/>
  <c r="FR433" i="381"/>
  <c r="FQ433" i="381"/>
  <c r="EC433" i="381"/>
  <c r="DV433" i="381"/>
  <c r="DU433" i="381"/>
  <c r="DT433" i="381"/>
  <c r="DS433" i="381"/>
  <c r="DR433" i="381"/>
  <c r="DQ433" i="381"/>
  <c r="DA433" i="381"/>
  <c r="DB433" i="381" s="1"/>
  <c r="BT433" i="381"/>
  <c r="AV433" i="381"/>
  <c r="AU433" i="381"/>
  <c r="AT433" i="381"/>
  <c r="AN433" i="381"/>
  <c r="AM433" i="381"/>
  <c r="AL433" i="381"/>
  <c r="AK433" i="381"/>
  <c r="AJ433" i="381"/>
  <c r="AI433" i="381"/>
  <c r="AH433" i="381"/>
  <c r="AG433" i="381"/>
  <c r="AF433" i="381"/>
  <c r="AE433" i="381"/>
  <c r="AD433" i="381"/>
  <c r="AC433" i="381"/>
  <c r="FV432" i="381"/>
  <c r="FU432" i="381"/>
  <c r="FT432" i="381"/>
  <c r="FS432" i="381"/>
  <c r="FR432" i="381"/>
  <c r="FQ432" i="381"/>
  <c r="EC432" i="381"/>
  <c r="DV432" i="381"/>
  <c r="DU432" i="381"/>
  <c r="DT432" i="381"/>
  <c r="DS432" i="381"/>
  <c r="DR432" i="381"/>
  <c r="DQ432" i="381"/>
  <c r="DA432" i="381"/>
  <c r="AV432" i="381"/>
  <c r="AU432" i="381"/>
  <c r="AT432" i="381"/>
  <c r="AN432" i="381"/>
  <c r="AM432" i="381"/>
  <c r="AL432" i="381"/>
  <c r="AK432" i="381"/>
  <c r="AJ432" i="381"/>
  <c r="AI432" i="381"/>
  <c r="AH432" i="381"/>
  <c r="AG432" i="381"/>
  <c r="AF432" i="381"/>
  <c r="AE432" i="381"/>
  <c r="AD432" i="381"/>
  <c r="AC432" i="381"/>
  <c r="FV394" i="381"/>
  <c r="FU394" i="381"/>
  <c r="FT394" i="381"/>
  <c r="FS394" i="381"/>
  <c r="FR394" i="381"/>
  <c r="FQ394" i="381"/>
  <c r="EC394" i="381"/>
  <c r="ED394" i="381" s="1"/>
  <c r="DV394" i="381"/>
  <c r="DU394" i="381"/>
  <c r="DT394" i="381"/>
  <c r="DS394" i="381"/>
  <c r="DR394" i="381"/>
  <c r="DQ394" i="381"/>
  <c r="DA394" i="381"/>
  <c r="BT394" i="381"/>
  <c r="AU394" i="381"/>
  <c r="AT394" i="381"/>
  <c r="AN394" i="381"/>
  <c r="AM394" i="381"/>
  <c r="AL394" i="381"/>
  <c r="AK394" i="381"/>
  <c r="AJ394" i="381"/>
  <c r="AI394" i="381"/>
  <c r="AH394" i="381"/>
  <c r="AG394" i="381"/>
  <c r="AF394" i="381"/>
  <c r="AE394" i="381"/>
  <c r="AD394" i="381"/>
  <c r="AC394" i="381"/>
  <c r="FV393" i="381"/>
  <c r="FU393" i="381"/>
  <c r="FT393" i="381"/>
  <c r="FS393" i="381"/>
  <c r="FR393" i="381"/>
  <c r="FQ393" i="381"/>
  <c r="EC393" i="381"/>
  <c r="DV393" i="381"/>
  <c r="DU393" i="381"/>
  <c r="DT393" i="381"/>
  <c r="DS393" i="381"/>
  <c r="DR393" i="381"/>
  <c r="DQ393" i="381"/>
  <c r="DA393" i="381"/>
  <c r="DB393" i="381" s="1"/>
  <c r="BT393" i="381"/>
  <c r="AU393" i="381"/>
  <c r="AT393" i="381"/>
  <c r="AV393" i="381"/>
  <c r="AN393" i="381"/>
  <c r="AM393" i="381"/>
  <c r="AL393" i="381"/>
  <c r="AK393" i="381"/>
  <c r="AJ393" i="381"/>
  <c r="AI393" i="381"/>
  <c r="AH393" i="381"/>
  <c r="AG393" i="381"/>
  <c r="AF393" i="381"/>
  <c r="AE393" i="381"/>
  <c r="AD393" i="381"/>
  <c r="AC393" i="381"/>
  <c r="FV392" i="381"/>
  <c r="FU392" i="381"/>
  <c r="FT392" i="381"/>
  <c r="FS392" i="381"/>
  <c r="FR392" i="381"/>
  <c r="FQ392" i="381"/>
  <c r="EC392" i="381"/>
  <c r="DV392" i="381"/>
  <c r="DU392" i="381"/>
  <c r="DT392" i="381"/>
  <c r="DS392" i="381"/>
  <c r="DR392" i="381"/>
  <c r="DQ392" i="381"/>
  <c r="DA392" i="381"/>
  <c r="DB392" i="381" s="1"/>
  <c r="BT392" i="381"/>
  <c r="AV392" i="381"/>
  <c r="AU392" i="381"/>
  <c r="AT392" i="381"/>
  <c r="AN392" i="381"/>
  <c r="AM392" i="381"/>
  <c r="AL392" i="381"/>
  <c r="AK392" i="381"/>
  <c r="AJ392" i="381"/>
  <c r="AI392" i="381"/>
  <c r="AH392" i="381"/>
  <c r="AG392" i="381"/>
  <c r="AF392" i="381"/>
  <c r="AE392" i="381"/>
  <c r="AD392" i="381"/>
  <c r="AC392" i="381"/>
  <c r="FV391" i="381"/>
  <c r="FU391" i="381"/>
  <c r="FT391" i="381"/>
  <c r="FS391" i="381"/>
  <c r="FR391" i="381"/>
  <c r="FQ391" i="381"/>
  <c r="EC391" i="381"/>
  <c r="DV391" i="381"/>
  <c r="DU391" i="381"/>
  <c r="DT391" i="381"/>
  <c r="DS391" i="381"/>
  <c r="DR391" i="381"/>
  <c r="DQ391" i="381"/>
  <c r="DA391" i="381"/>
  <c r="AV391" i="381"/>
  <c r="AU391" i="381"/>
  <c r="AT391" i="381"/>
  <c r="AN391" i="381"/>
  <c r="AM391" i="381"/>
  <c r="AL391" i="381"/>
  <c r="AK391" i="381"/>
  <c r="AJ391" i="381"/>
  <c r="AI391" i="381"/>
  <c r="AH391" i="381"/>
  <c r="AG391" i="381"/>
  <c r="AF391" i="381"/>
  <c r="AE391" i="381"/>
  <c r="AD391" i="381"/>
  <c r="AC391" i="381"/>
  <c r="R390" i="381"/>
  <c r="FV57" i="381"/>
  <c r="FU57" i="381"/>
  <c r="FT57" i="381"/>
  <c r="FS57" i="381"/>
  <c r="FR57" i="381"/>
  <c r="FQ57" i="381"/>
  <c r="EC57" i="381"/>
  <c r="DV57" i="381"/>
  <c r="DU57" i="381"/>
  <c r="DT57" i="381"/>
  <c r="DS57" i="381"/>
  <c r="DR57" i="381"/>
  <c r="DQ57" i="381"/>
  <c r="DA57" i="381"/>
  <c r="DB57" i="381" s="1"/>
  <c r="BT57" i="381"/>
  <c r="AV57" i="381"/>
  <c r="AU57" i="381"/>
  <c r="AN57" i="381"/>
  <c r="AM57" i="381"/>
  <c r="AL57" i="381"/>
  <c r="AK57" i="381"/>
  <c r="AJ57" i="381"/>
  <c r="AI57" i="381"/>
  <c r="AH57" i="381"/>
  <c r="AG57" i="381"/>
  <c r="AF57" i="381"/>
  <c r="AE57" i="381"/>
  <c r="AD57" i="381"/>
  <c r="AC57" i="381"/>
  <c r="FV56" i="381"/>
  <c r="FU56" i="381"/>
  <c r="FT56" i="381"/>
  <c r="FS56" i="381"/>
  <c r="FR56" i="381"/>
  <c r="FQ56" i="381"/>
  <c r="EC56" i="381"/>
  <c r="DV56" i="381"/>
  <c r="DU56" i="381"/>
  <c r="DT56" i="381"/>
  <c r="DS56" i="381"/>
  <c r="DR56" i="381"/>
  <c r="DQ56" i="381"/>
  <c r="DA56" i="381"/>
  <c r="DB56" i="381" s="1"/>
  <c r="BT56" i="381"/>
  <c r="AV56" i="381"/>
  <c r="AU56" i="381"/>
  <c r="AT56" i="381"/>
  <c r="AN56" i="381"/>
  <c r="AM56" i="381"/>
  <c r="AL56" i="381"/>
  <c r="AK56" i="381"/>
  <c r="AJ56" i="381"/>
  <c r="AI56" i="381"/>
  <c r="AH56" i="381"/>
  <c r="AG56" i="381"/>
  <c r="AF56" i="381"/>
  <c r="AE56" i="381"/>
  <c r="AD56" i="381"/>
  <c r="AC56" i="381"/>
  <c r="FV52" i="381"/>
  <c r="FU52" i="381"/>
  <c r="FT52" i="381"/>
  <c r="FS52" i="381"/>
  <c r="FR52" i="381"/>
  <c r="FQ52" i="381"/>
  <c r="EC52" i="381"/>
  <c r="DV52" i="381"/>
  <c r="DU52" i="381"/>
  <c r="DT52" i="381"/>
  <c r="DS52" i="381"/>
  <c r="DR52" i="381"/>
  <c r="DQ52" i="381"/>
  <c r="DA52" i="381"/>
  <c r="DB52" i="381" s="1"/>
  <c r="BT52" i="381"/>
  <c r="AV52" i="381"/>
  <c r="AU52" i="381"/>
  <c r="AT52" i="381"/>
  <c r="AN52" i="381"/>
  <c r="AM52" i="381"/>
  <c r="AL52" i="381"/>
  <c r="AK52" i="381"/>
  <c r="AJ52" i="381"/>
  <c r="AI52" i="381"/>
  <c r="AH52" i="381"/>
  <c r="AG52" i="381"/>
  <c r="AF52" i="381"/>
  <c r="AE52" i="381"/>
  <c r="AD52" i="381"/>
  <c r="AC52" i="381"/>
  <c r="C52" i="381"/>
  <c r="FV51" i="381"/>
  <c r="FU51" i="381"/>
  <c r="FT51" i="381"/>
  <c r="FS51" i="381"/>
  <c r="FR51" i="381"/>
  <c r="FQ51" i="381"/>
  <c r="EC51" i="381"/>
  <c r="DV51" i="381"/>
  <c r="DU51" i="381"/>
  <c r="DT51" i="381"/>
  <c r="DS51" i="381"/>
  <c r="DR51" i="381"/>
  <c r="DQ51" i="381"/>
  <c r="DA51" i="381"/>
  <c r="DB51" i="381" s="1"/>
  <c r="BT51" i="381"/>
  <c r="AV51" i="381"/>
  <c r="AU51" i="381"/>
  <c r="AT51" i="381"/>
  <c r="AN51" i="381"/>
  <c r="AM51" i="381"/>
  <c r="AL51" i="381"/>
  <c r="AK51" i="381"/>
  <c r="AJ51" i="381"/>
  <c r="AI51" i="381"/>
  <c r="AH51" i="381"/>
  <c r="AG51" i="381"/>
  <c r="AF51" i="381"/>
  <c r="AE51" i="381"/>
  <c r="AD51" i="381"/>
  <c r="AC51" i="381"/>
  <c r="C51" i="381"/>
  <c r="FV50" i="381"/>
  <c r="FU50" i="381"/>
  <c r="FT50" i="381"/>
  <c r="FS50" i="381"/>
  <c r="FR50" i="381"/>
  <c r="FQ50" i="381"/>
  <c r="EC50" i="381"/>
  <c r="DV50" i="381"/>
  <c r="DU50" i="381"/>
  <c r="DT50" i="381"/>
  <c r="DS50" i="381"/>
  <c r="DR50" i="381"/>
  <c r="DQ50" i="381"/>
  <c r="DA50" i="381"/>
  <c r="DB50" i="381" s="1"/>
  <c r="BT50" i="381"/>
  <c r="AV50" i="381"/>
  <c r="AU50" i="381"/>
  <c r="AT50" i="381"/>
  <c r="AN50" i="381"/>
  <c r="AM50" i="381"/>
  <c r="AL50" i="381"/>
  <c r="AK50" i="381"/>
  <c r="AJ50" i="381"/>
  <c r="AI50" i="381"/>
  <c r="AH50" i="381"/>
  <c r="AG50" i="381"/>
  <c r="AF50" i="381"/>
  <c r="AE50" i="381"/>
  <c r="AD50" i="381"/>
  <c r="AC50" i="381"/>
  <c r="FV49" i="381"/>
  <c r="FU49" i="381"/>
  <c r="FT49" i="381"/>
  <c r="FS49" i="381"/>
  <c r="FR49" i="381"/>
  <c r="FQ49" i="381"/>
  <c r="EC49" i="381"/>
  <c r="DV49" i="381"/>
  <c r="DU49" i="381"/>
  <c r="DT49" i="381"/>
  <c r="DS49" i="381"/>
  <c r="DR49" i="381"/>
  <c r="DQ49" i="381"/>
  <c r="DA49" i="381"/>
  <c r="DB49" i="381" s="1"/>
  <c r="BT49" i="381"/>
  <c r="AU49" i="381"/>
  <c r="AT49" i="381"/>
  <c r="AR49" i="381"/>
  <c r="AN49" i="381"/>
  <c r="AM49" i="381"/>
  <c r="AL49" i="381"/>
  <c r="AK49" i="381"/>
  <c r="AJ49" i="381"/>
  <c r="AI49" i="381"/>
  <c r="AH49" i="381"/>
  <c r="AG49" i="381"/>
  <c r="AF49" i="381"/>
  <c r="AE49" i="381"/>
  <c r="AD49" i="381"/>
  <c r="AC49" i="381"/>
  <c r="FV44" i="381"/>
  <c r="FU44" i="381"/>
  <c r="FT44" i="381"/>
  <c r="FS44" i="381"/>
  <c r="FR44" i="381"/>
  <c r="FQ44" i="381"/>
  <c r="EC44" i="381"/>
  <c r="ED44" i="381" s="1"/>
  <c r="DV44" i="381"/>
  <c r="DU44" i="381"/>
  <c r="DT44" i="381"/>
  <c r="DS44" i="381"/>
  <c r="DR44" i="381"/>
  <c r="DQ44" i="381"/>
  <c r="DA44" i="381"/>
  <c r="DB44" i="381" s="1"/>
  <c r="BT44" i="381"/>
  <c r="AU44" i="381"/>
  <c r="AT44" i="381"/>
  <c r="AR44" i="381"/>
  <c r="AN44" i="381"/>
  <c r="AM44" i="381"/>
  <c r="AL44" i="381"/>
  <c r="AK44" i="381"/>
  <c r="AJ44" i="381"/>
  <c r="AI44" i="381"/>
  <c r="AH44" i="381"/>
  <c r="AG44" i="381"/>
  <c r="AF44" i="381"/>
  <c r="AE44" i="381"/>
  <c r="AD44" i="381"/>
  <c r="AC44" i="381"/>
  <c r="FV43" i="381"/>
  <c r="FU43" i="381"/>
  <c r="FT43" i="381"/>
  <c r="FS43" i="381"/>
  <c r="FR43" i="381"/>
  <c r="FQ43" i="381"/>
  <c r="EC43" i="381"/>
  <c r="ED43" i="381" s="1"/>
  <c r="DV43" i="381"/>
  <c r="DU43" i="381"/>
  <c r="DT43" i="381"/>
  <c r="DS43" i="381"/>
  <c r="DR43" i="381"/>
  <c r="DQ43" i="381"/>
  <c r="DA43" i="381"/>
  <c r="DB43" i="381" s="1"/>
  <c r="BT43" i="381"/>
  <c r="AU43" i="381"/>
  <c r="AT43" i="381"/>
  <c r="AR43" i="381"/>
  <c r="AN43" i="381"/>
  <c r="AM43" i="381"/>
  <c r="AL43" i="381"/>
  <c r="AK43" i="381"/>
  <c r="AJ43" i="381"/>
  <c r="AI43" i="381"/>
  <c r="AH43" i="381"/>
  <c r="AG43" i="381"/>
  <c r="AF43" i="381"/>
  <c r="AE43" i="381"/>
  <c r="AD43" i="381"/>
  <c r="AC43" i="381"/>
  <c r="FV42" i="381"/>
  <c r="FU42" i="381"/>
  <c r="FT42" i="381"/>
  <c r="FS42" i="381"/>
  <c r="FR42" i="381"/>
  <c r="FQ42" i="381"/>
  <c r="EC42" i="381"/>
  <c r="DV42" i="381"/>
  <c r="DU42" i="381"/>
  <c r="DT42" i="381"/>
  <c r="DS42" i="381"/>
  <c r="DR42" i="381"/>
  <c r="DQ42" i="381"/>
  <c r="DA42" i="381"/>
  <c r="DB42" i="381" s="1"/>
  <c r="BT42" i="381"/>
  <c r="AU42" i="381"/>
  <c r="AT42" i="381"/>
  <c r="AR42" i="381"/>
  <c r="AN42" i="381"/>
  <c r="AM42" i="381"/>
  <c r="AL42" i="381"/>
  <c r="AK42" i="381"/>
  <c r="AJ42" i="381"/>
  <c r="AI42" i="381"/>
  <c r="AH42" i="381"/>
  <c r="AG42" i="381"/>
  <c r="AF42" i="381"/>
  <c r="AE42" i="381"/>
  <c r="AD42" i="381"/>
  <c r="AC42" i="381"/>
  <c r="FV19" i="381"/>
  <c r="FU19" i="381"/>
  <c r="FT19" i="381"/>
  <c r="FS19" i="381"/>
  <c r="FR19" i="381"/>
  <c r="FQ19" i="381"/>
  <c r="ED19" i="381"/>
  <c r="DV19" i="381"/>
  <c r="DU19" i="381"/>
  <c r="DT19" i="381"/>
  <c r="DR19" i="381"/>
  <c r="DQ19" i="381"/>
  <c r="DA19" i="381"/>
  <c r="DB19" i="381" s="1"/>
  <c r="BT19" i="381"/>
  <c r="AU19" i="381"/>
  <c r="AT19" i="381"/>
  <c r="EE19" i="381"/>
  <c r="EF19" i="381" s="1"/>
  <c r="AN19" i="381"/>
  <c r="AM19" i="381"/>
  <c r="AL19" i="381"/>
  <c r="AK19" i="381"/>
  <c r="AJ19" i="381"/>
  <c r="AI19" i="381"/>
  <c r="AH19" i="381"/>
  <c r="AG19" i="381"/>
  <c r="AF19" i="381"/>
  <c r="AE19" i="381"/>
  <c r="AD19" i="381"/>
  <c r="AC19" i="381"/>
  <c r="FU18" i="381"/>
  <c r="FT18" i="381"/>
  <c r="FS18" i="381"/>
  <c r="FR18" i="381"/>
  <c r="FQ18" i="381"/>
  <c r="DV18" i="381"/>
  <c r="DU18" i="381"/>
  <c r="DT18" i="381"/>
  <c r="DS18" i="381"/>
  <c r="DR18" i="381"/>
  <c r="DQ18" i="381"/>
  <c r="DN18" i="381"/>
  <c r="EE18" i="381" s="1"/>
  <c r="DA18" i="381"/>
  <c r="DB18" i="381" s="1"/>
  <c r="BT18" i="381"/>
  <c r="AU18" i="381"/>
  <c r="AT18" i="381"/>
  <c r="AN18" i="381"/>
  <c r="AM18" i="381"/>
  <c r="AL18" i="381"/>
  <c r="AK18" i="381"/>
  <c r="AJ18" i="381"/>
  <c r="AI18" i="381"/>
  <c r="AH18" i="381"/>
  <c r="AG18" i="381"/>
  <c r="AF18" i="381"/>
  <c r="AE18" i="381"/>
  <c r="AD18" i="381"/>
  <c r="AC18" i="381"/>
  <c r="C18" i="381"/>
  <c r="FV17" i="381"/>
  <c r="FU17" i="381"/>
  <c r="FT17" i="381"/>
  <c r="FS17" i="381"/>
  <c r="FR17" i="381"/>
  <c r="FQ17" i="381"/>
  <c r="EC17" i="381"/>
  <c r="DV17" i="381"/>
  <c r="DU17" i="381"/>
  <c r="DT17" i="381"/>
  <c r="DS17" i="381"/>
  <c r="DR17" i="381"/>
  <c r="DQ17" i="381"/>
  <c r="DN17" i="381"/>
  <c r="DA17" i="381"/>
  <c r="DB17" i="381" s="1"/>
  <c r="BT17" i="381"/>
  <c r="AU17" i="381"/>
  <c r="AT17" i="381"/>
  <c r="AN17" i="381"/>
  <c r="AM17" i="381"/>
  <c r="AL17" i="381"/>
  <c r="AK17" i="381"/>
  <c r="AJ17" i="381"/>
  <c r="AI17" i="381"/>
  <c r="AH17" i="381"/>
  <c r="AG17" i="381"/>
  <c r="AF17" i="381"/>
  <c r="AE17" i="381"/>
  <c r="AD17" i="381"/>
  <c r="AC17" i="381"/>
  <c r="C17" i="381"/>
  <c r="FV16" i="381"/>
  <c r="FU16" i="381"/>
  <c r="FT16" i="381"/>
  <c r="FS16" i="381"/>
  <c r="FR16" i="381"/>
  <c r="FQ16" i="381"/>
  <c r="EC16" i="381"/>
  <c r="DV16" i="381"/>
  <c r="DU16" i="381"/>
  <c r="DT16" i="381"/>
  <c r="DS16" i="381"/>
  <c r="DR16" i="381"/>
  <c r="DQ16" i="381"/>
  <c r="DN16" i="381"/>
  <c r="DA16" i="381"/>
  <c r="DB16" i="381" s="1"/>
  <c r="BT16" i="381"/>
  <c r="AU16" i="381"/>
  <c r="AT16" i="381"/>
  <c r="AN16" i="381"/>
  <c r="AM16" i="381"/>
  <c r="AL16" i="381"/>
  <c r="AK16" i="381"/>
  <c r="AJ16" i="381"/>
  <c r="AI16" i="381"/>
  <c r="AH16" i="381"/>
  <c r="AG16" i="381"/>
  <c r="AF16" i="381"/>
  <c r="AE16" i="381"/>
  <c r="AD16" i="381"/>
  <c r="AC16" i="381"/>
  <c r="C16" i="381"/>
  <c r="FV15" i="381"/>
  <c r="FU15" i="381"/>
  <c r="FT15" i="381"/>
  <c r="FS15" i="381"/>
  <c r="FR15" i="381"/>
  <c r="FQ15" i="381"/>
  <c r="EC15" i="381"/>
  <c r="DV15" i="381"/>
  <c r="DU15" i="381"/>
  <c r="DT15" i="381"/>
  <c r="DS15" i="381"/>
  <c r="DR15" i="381"/>
  <c r="DQ15" i="381"/>
  <c r="DN15" i="381"/>
  <c r="DA15" i="381"/>
  <c r="DB15" i="381" s="1"/>
  <c r="BT15" i="381"/>
  <c r="AU15" i="381"/>
  <c r="AT15" i="381"/>
  <c r="AN15" i="381"/>
  <c r="AM15" i="381"/>
  <c r="AL15" i="381"/>
  <c r="AK15" i="381"/>
  <c r="AJ15" i="381"/>
  <c r="AI15" i="381"/>
  <c r="AH15" i="381"/>
  <c r="AG15" i="381"/>
  <c r="AF15" i="381"/>
  <c r="AE15" i="381"/>
  <c r="AD15" i="381"/>
  <c r="AC15" i="381"/>
  <c r="C15" i="381"/>
  <c r="FV14" i="381"/>
  <c r="FU14" i="381"/>
  <c r="FT14" i="381"/>
  <c r="FS14" i="381"/>
  <c r="FR14" i="381"/>
  <c r="FQ14" i="381"/>
  <c r="EC14" i="381"/>
  <c r="DV14" i="381"/>
  <c r="DU14" i="381"/>
  <c r="DT14" i="381"/>
  <c r="DS14" i="381"/>
  <c r="DR14" i="381"/>
  <c r="DQ14" i="381"/>
  <c r="DN14" i="381"/>
  <c r="DA14" i="381"/>
  <c r="BT14" i="381"/>
  <c r="AU14" i="381"/>
  <c r="AT14" i="381"/>
  <c r="AN14" i="381"/>
  <c r="AM14" i="381"/>
  <c r="AL14" i="381"/>
  <c r="AK14" i="381"/>
  <c r="AJ14" i="381"/>
  <c r="AI14" i="381"/>
  <c r="AH14" i="381"/>
  <c r="AG14" i="381"/>
  <c r="AF14" i="381"/>
  <c r="AE14" i="381"/>
  <c r="AD14" i="381"/>
  <c r="AC14" i="381"/>
  <c r="C14" i="381"/>
  <c r="FV13" i="381"/>
  <c r="FU13" i="381"/>
  <c r="FT13" i="381"/>
  <c r="FS13" i="381"/>
  <c r="EC13" i="381"/>
  <c r="DV13" i="381"/>
  <c r="DU13" i="381"/>
  <c r="DT13" i="381"/>
  <c r="DS13" i="381"/>
  <c r="DR13" i="381"/>
  <c r="DQ13" i="381"/>
  <c r="DN13" i="381"/>
  <c r="FQ13" i="381"/>
  <c r="DA13" i="381"/>
  <c r="BT13" i="381"/>
  <c r="AU13" i="381"/>
  <c r="AT13" i="381"/>
  <c r="AN13" i="381"/>
  <c r="AM13" i="381"/>
  <c r="AL13" i="381"/>
  <c r="AK13" i="381"/>
  <c r="AJ13" i="381"/>
  <c r="AI13" i="381"/>
  <c r="AH13" i="381"/>
  <c r="AG13" i="381"/>
  <c r="AF13" i="381"/>
  <c r="AE13" i="381"/>
  <c r="AD13" i="381"/>
  <c r="AC13" i="381"/>
  <c r="C13" i="381"/>
  <c r="FV12" i="381"/>
  <c r="FU12" i="381"/>
  <c r="FT12" i="381"/>
  <c r="FR12" i="381"/>
  <c r="EC12" i="381"/>
  <c r="DV12" i="381"/>
  <c r="DU12" i="381"/>
  <c r="DT12" i="381"/>
  <c r="DS12" i="381"/>
  <c r="DR12" i="381"/>
  <c r="DQ12" i="381"/>
  <c r="DN12" i="381"/>
  <c r="FQ12" i="381"/>
  <c r="DA12" i="381"/>
  <c r="BT12" i="381"/>
  <c r="AU12" i="381"/>
  <c r="AT12" i="381"/>
  <c r="AN12" i="381"/>
  <c r="AM12" i="381"/>
  <c r="AL12" i="381"/>
  <c r="AK12" i="381"/>
  <c r="AJ12" i="381"/>
  <c r="AI12" i="381"/>
  <c r="AH12" i="381"/>
  <c r="AG12" i="381"/>
  <c r="AF12" i="381"/>
  <c r="AE12" i="381"/>
  <c r="AD12" i="381"/>
  <c r="AC12" i="381"/>
  <c r="C12" i="381"/>
  <c r="FV11" i="381"/>
  <c r="FU11" i="381"/>
  <c r="FT11" i="381"/>
  <c r="FR11" i="381"/>
  <c r="EC11" i="381"/>
  <c r="ED11" i="381" s="1"/>
  <c r="DV11" i="381"/>
  <c r="DU11" i="381"/>
  <c r="DT11" i="381"/>
  <c r="DS11" i="381"/>
  <c r="DR11" i="381"/>
  <c r="DQ11" i="381"/>
  <c r="DN11" i="381"/>
  <c r="DA11" i="381"/>
  <c r="BT11" i="381"/>
  <c r="AU11" i="381"/>
  <c r="AT11" i="381"/>
  <c r="AN11" i="381"/>
  <c r="AM11" i="381"/>
  <c r="AL11" i="381"/>
  <c r="AK11" i="381"/>
  <c r="AJ11" i="381"/>
  <c r="AI11" i="381"/>
  <c r="AH11" i="381"/>
  <c r="AG11" i="381"/>
  <c r="AF11" i="381"/>
  <c r="AE11" i="381"/>
  <c r="AD11" i="381"/>
  <c r="AC11" i="381"/>
  <c r="FV10" i="381"/>
  <c r="FU10" i="381"/>
  <c r="FT10" i="381"/>
  <c r="FS10" i="381"/>
  <c r="FR10" i="381"/>
  <c r="FQ10" i="381"/>
  <c r="EC10" i="381"/>
  <c r="ED10" i="381" s="1"/>
  <c r="DV10" i="381"/>
  <c r="DU10" i="381"/>
  <c r="DT10" i="381"/>
  <c r="DS10" i="381"/>
  <c r="DR10" i="381"/>
  <c r="DQ10" i="381"/>
  <c r="DA10" i="381"/>
  <c r="BT10" i="381"/>
  <c r="AU10" i="381"/>
  <c r="AT10" i="381"/>
  <c r="AN10" i="381"/>
  <c r="AM10" i="381"/>
  <c r="AL10" i="381"/>
  <c r="AK10" i="381"/>
  <c r="AJ10" i="381"/>
  <c r="AI10" i="381"/>
  <c r="AH10" i="381"/>
  <c r="AG10" i="381"/>
  <c r="AF10" i="381"/>
  <c r="AE10" i="381"/>
  <c r="AD10" i="381"/>
  <c r="AC10" i="381"/>
  <c r="FV9" i="381"/>
  <c r="FU9" i="381"/>
  <c r="FT9" i="381"/>
  <c r="FS9" i="381"/>
  <c r="FR9" i="381"/>
  <c r="FQ9" i="381"/>
  <c r="EC9" i="381"/>
  <c r="DV9" i="381"/>
  <c r="DU9" i="381"/>
  <c r="DT9" i="381"/>
  <c r="DS9" i="381"/>
  <c r="DR9" i="381"/>
  <c r="DQ9" i="381"/>
  <c r="DA9" i="381"/>
  <c r="AV9" i="381"/>
  <c r="AU9" i="381"/>
  <c r="AT9" i="381"/>
  <c r="AN9" i="381"/>
  <c r="AM9" i="381"/>
  <c r="AL9" i="381"/>
  <c r="AK9" i="381"/>
  <c r="AJ9" i="381"/>
  <c r="AI9" i="381"/>
  <c r="AH9" i="381"/>
  <c r="AG9" i="381"/>
  <c r="AF9" i="381"/>
  <c r="AE9" i="381"/>
  <c r="AD9" i="381"/>
  <c r="AC9" i="381"/>
  <c r="FV8" i="381"/>
  <c r="FU8" i="381"/>
  <c r="FT8" i="381"/>
  <c r="FS8" i="381"/>
  <c r="FR8" i="381"/>
  <c r="FQ8" i="381"/>
  <c r="EC8" i="381"/>
  <c r="DV8" i="381"/>
  <c r="DU8" i="381"/>
  <c r="DT8" i="381"/>
  <c r="DS8" i="381"/>
  <c r="DR8" i="381"/>
  <c r="DQ8" i="381"/>
  <c r="DA8" i="381"/>
  <c r="AV8" i="381"/>
  <c r="AU8" i="381"/>
  <c r="AT8" i="381"/>
  <c r="AN8" i="381"/>
  <c r="AM8" i="381"/>
  <c r="AL8" i="381"/>
  <c r="AK8" i="381"/>
  <c r="AJ8" i="381"/>
  <c r="AI8" i="381"/>
  <c r="AH8" i="381"/>
  <c r="AG8" i="381"/>
  <c r="AF8" i="381"/>
  <c r="AE8" i="381"/>
  <c r="AD8" i="381"/>
  <c r="AC8" i="381"/>
  <c r="DB548" i="381" l="1"/>
  <c r="O118" i="372" s="1"/>
  <c r="DB6" i="381"/>
  <c r="F118" i="372" s="1"/>
  <c r="DN6" i="381"/>
  <c r="DQ390" i="381"/>
  <c r="L129" i="372" s="1"/>
  <c r="DT6" i="381"/>
  <c r="DT390" i="381"/>
  <c r="DN431" i="381"/>
  <c r="M125" i="372" s="1"/>
  <c r="DB391" i="381"/>
  <c r="DA390" i="381"/>
  <c r="DB506" i="381"/>
  <c r="DR390" i="381"/>
  <c r="L130" i="372" s="1"/>
  <c r="DS390" i="381"/>
  <c r="L131" i="372" s="1"/>
  <c r="DU390" i="381"/>
  <c r="L133" i="372" s="1"/>
  <c r="DV390" i="381"/>
  <c r="L134" i="372" s="1"/>
  <c r="EC390" i="381"/>
  <c r="DV6" i="381"/>
  <c r="EC6" i="381"/>
  <c r="DU6" i="381"/>
  <c r="DQ6" i="381"/>
  <c r="L119" i="372"/>
  <c r="DB394" i="381"/>
  <c r="DR6" i="381"/>
  <c r="DA6" i="381"/>
  <c r="DS6" i="381"/>
  <c r="AI548" i="381"/>
  <c r="O33" i="372" s="1"/>
  <c r="DS548" i="381"/>
  <c r="O131" i="372" s="1"/>
  <c r="DQ548" i="381"/>
  <c r="O129" i="372" s="1"/>
  <c r="FV548" i="381"/>
  <c r="O169" i="372" s="1"/>
  <c r="DR548" i="381"/>
  <c r="O130" i="372" s="1"/>
  <c r="AJ548" i="381"/>
  <c r="O34" i="372" s="1"/>
  <c r="FT548" i="381"/>
  <c r="O167" i="372" s="1"/>
  <c r="AV548" i="381"/>
  <c r="O42" i="372" s="1"/>
  <c r="AE548" i="381"/>
  <c r="O29" i="372" s="1"/>
  <c r="AG548" i="381"/>
  <c r="O31" i="372" s="1"/>
  <c r="FU548" i="381"/>
  <c r="O168" i="372" s="1"/>
  <c r="AF548" i="381"/>
  <c r="O30" i="372" s="1"/>
  <c r="DA548" i="381"/>
  <c r="DC548" i="381"/>
  <c r="O119" i="372" s="1"/>
  <c r="AH548" i="381"/>
  <c r="O32" i="372" s="1"/>
  <c r="DT548" i="381"/>
  <c r="O132" i="372" s="1"/>
  <c r="AK548" i="381"/>
  <c r="O35" i="372" s="1"/>
  <c r="DU548" i="381"/>
  <c r="O133" i="372" s="1"/>
  <c r="AL548" i="381"/>
  <c r="O36" i="372" s="1"/>
  <c r="DV548" i="381"/>
  <c r="O134" i="372" s="1"/>
  <c r="AM548" i="381"/>
  <c r="O37" i="372" s="1"/>
  <c r="EC548" i="381"/>
  <c r="O102" i="372" s="1"/>
  <c r="AN548" i="381"/>
  <c r="O38" i="372" s="1"/>
  <c r="FQ548" i="381"/>
  <c r="O164" i="372" s="1"/>
  <c r="AC548" i="381"/>
  <c r="O27" i="372" s="1"/>
  <c r="AT548" i="381"/>
  <c r="O40" i="372" s="1"/>
  <c r="FR548" i="381"/>
  <c r="O165" i="372" s="1"/>
  <c r="AD548" i="381"/>
  <c r="O28" i="372" s="1"/>
  <c r="AU548" i="381"/>
  <c r="O41" i="372" s="1"/>
  <c r="FS548" i="381"/>
  <c r="O166" i="372" s="1"/>
  <c r="F119" i="372"/>
  <c r="AT390" i="381"/>
  <c r="L40" i="372" s="1"/>
  <c r="FS390" i="381"/>
  <c r="L166" i="372" s="1"/>
  <c r="AU390" i="381"/>
  <c r="L41" i="372" s="1"/>
  <c r="AD390" i="381"/>
  <c r="L28" i="372" s="1"/>
  <c r="AN390" i="381"/>
  <c r="L38" i="372" s="1"/>
  <c r="AC390" i="381"/>
  <c r="L27" i="372" s="1"/>
  <c r="FQ390" i="381"/>
  <c r="L164" i="372" s="1"/>
  <c r="EG15" i="381"/>
  <c r="BU1260" i="381"/>
  <c r="AE390" i="381"/>
  <c r="L29" i="372" s="1"/>
  <c r="O51" i="372"/>
  <c r="O52" i="372"/>
  <c r="O53" i="372"/>
  <c r="FR390" i="381"/>
  <c r="L165" i="372" s="1"/>
  <c r="FV390" i="381"/>
  <c r="L169" i="372" s="1"/>
  <c r="FT390" i="381"/>
  <c r="L167" i="372" s="1"/>
  <c r="AF390" i="381"/>
  <c r="L30" i="372" s="1"/>
  <c r="FU390" i="381"/>
  <c r="L168" i="372" s="1"/>
  <c r="AG390" i="381"/>
  <c r="L31" i="372" s="1"/>
  <c r="AH390" i="381"/>
  <c r="L32" i="372" s="1"/>
  <c r="AI390" i="381"/>
  <c r="L33" i="372" s="1"/>
  <c r="AJ390" i="381"/>
  <c r="L34" i="372" s="1"/>
  <c r="L132" i="372"/>
  <c r="AK390" i="381"/>
  <c r="L35" i="372" s="1"/>
  <c r="P390" i="381"/>
  <c r="L51" i="372" s="1"/>
  <c r="AL390" i="381"/>
  <c r="L36" i="372" s="1"/>
  <c r="Q390" i="381"/>
  <c r="L52" i="372" s="1"/>
  <c r="AM390" i="381"/>
  <c r="L37" i="372" s="1"/>
  <c r="L102" i="372"/>
  <c r="AT431" i="381"/>
  <c r="M40" i="372" s="1"/>
  <c r="L53" i="372"/>
  <c r="AT505" i="381"/>
  <c r="N40" i="372" s="1"/>
  <c r="ED553" i="381"/>
  <c r="EG553" i="381"/>
  <c r="ED533" i="381"/>
  <c r="EG533" i="381"/>
  <c r="FU6" i="381"/>
  <c r="R6" i="381"/>
  <c r="AF6" i="381"/>
  <c r="AJ6" i="381"/>
  <c r="AN6" i="381"/>
  <c r="FP6" i="381"/>
  <c r="FP1260" i="381" s="1"/>
  <c r="AU6" i="381"/>
  <c r="AD6" i="381"/>
  <c r="AH6" i="381"/>
  <c r="AL6" i="381"/>
  <c r="P6" i="381"/>
  <c r="AC6" i="381"/>
  <c r="AG6" i="381"/>
  <c r="AK6" i="381"/>
  <c r="BT9" i="381"/>
  <c r="FT6" i="381"/>
  <c r="Q6" i="381"/>
  <c r="AE6" i="381"/>
  <c r="AI6" i="381"/>
  <c r="AM6" i="381"/>
  <c r="AR6" i="381"/>
  <c r="EB18" i="381"/>
  <c r="F44" i="372"/>
  <c r="EE552" i="381"/>
  <c r="EE548" i="381" s="1"/>
  <c r="EE435" i="381"/>
  <c r="EE431" i="381" s="1"/>
  <c r="EV432" i="381"/>
  <c r="ED49" i="381"/>
  <c r="EG49" i="381"/>
  <c r="EE509" i="381"/>
  <c r="EE394" i="381"/>
  <c r="EE390" i="381" s="1"/>
  <c r="AV16" i="381"/>
  <c r="EE16" i="381"/>
  <c r="EF16" i="381" s="1"/>
  <c r="AV43" i="381"/>
  <c r="EE43" i="381"/>
  <c r="EF43" i="381" s="1"/>
  <c r="AV533" i="381"/>
  <c r="EE533" i="381"/>
  <c r="EF533" i="381" s="1"/>
  <c r="ED8" i="381"/>
  <c r="EG8" i="381"/>
  <c r="AV18" i="381"/>
  <c r="EF18" i="381"/>
  <c r="AV11" i="381"/>
  <c r="EE11" i="381"/>
  <c r="EF11" i="381" s="1"/>
  <c r="AV13" i="381"/>
  <c r="EE13" i="381"/>
  <c r="EF13" i="381" s="1"/>
  <c r="AV15" i="381"/>
  <c r="EE15" i="381"/>
  <c r="EF15" i="381" s="1"/>
  <c r="AV42" i="381"/>
  <c r="EE42" i="381"/>
  <c r="EF42" i="381" s="1"/>
  <c r="AV17" i="381"/>
  <c r="EE17" i="381"/>
  <c r="EF17" i="381" s="1"/>
  <c r="AV49" i="381"/>
  <c r="EE49" i="381"/>
  <c r="EF49" i="381" s="1"/>
  <c r="AV44" i="381"/>
  <c r="EE44" i="381"/>
  <c r="EF44" i="381" s="1"/>
  <c r="AV10" i="381"/>
  <c r="EE10" i="381"/>
  <c r="AV12" i="381"/>
  <c r="EE12" i="381"/>
  <c r="EF12" i="381" s="1"/>
  <c r="AV14" i="381"/>
  <c r="EE14" i="381"/>
  <c r="EF14" i="381" s="1"/>
  <c r="AT57" i="381"/>
  <c r="EE57" i="381"/>
  <c r="EF57" i="381" s="1"/>
  <c r="FR13" i="381"/>
  <c r="FR6" i="381" s="1"/>
  <c r="FS11" i="381"/>
  <c r="BS6" i="381"/>
  <c r="FQ11" i="381"/>
  <c r="FQ6" i="381" s="1"/>
  <c r="BS548" i="381"/>
  <c r="ED432" i="381"/>
  <c r="AV394" i="381"/>
  <c r="BS390" i="381"/>
  <c r="EG550" i="381"/>
  <c r="EG549" i="381"/>
  <c r="ED549" i="381"/>
  <c r="EG552" i="381"/>
  <c r="EG551" i="381"/>
  <c r="ED550" i="381"/>
  <c r="ED551" i="381"/>
  <c r="ED507" i="381"/>
  <c r="EG509" i="381"/>
  <c r="EG507" i="381"/>
  <c r="EG506" i="381"/>
  <c r="EG508" i="381"/>
  <c r="ED506" i="381"/>
  <c r="ED509" i="381"/>
  <c r="EG432" i="381"/>
  <c r="EG434" i="381"/>
  <c r="EG433" i="381"/>
  <c r="ED433" i="381"/>
  <c r="ED434" i="381"/>
  <c r="EG435" i="381"/>
  <c r="EG438" i="381"/>
  <c r="ED438" i="381"/>
  <c r="EG436" i="381"/>
  <c r="ED435" i="381"/>
  <c r="EG391" i="381"/>
  <c r="ED393" i="381"/>
  <c r="EG394" i="381"/>
  <c r="ED392" i="381"/>
  <c r="EG392" i="381"/>
  <c r="ED391" i="381"/>
  <c r="EG393" i="381"/>
  <c r="EG19" i="381"/>
  <c r="EG51" i="381"/>
  <c r="EG9" i="381"/>
  <c r="EG11" i="381"/>
  <c r="FS12" i="381"/>
  <c r="EG10" i="381"/>
  <c r="EG13" i="381"/>
  <c r="ED9" i="381"/>
  <c r="ED15" i="381"/>
  <c r="EG17" i="381"/>
  <c r="EG42" i="381"/>
  <c r="ED56" i="381"/>
  <c r="EG43" i="381"/>
  <c r="EG56" i="381"/>
  <c r="ED17" i="381"/>
  <c r="AV19" i="381"/>
  <c r="ED42" i="381"/>
  <c r="ED57" i="381"/>
  <c r="EG14" i="381"/>
  <c r="EG44" i="381"/>
  <c r="ED13" i="381"/>
  <c r="FV18" i="381"/>
  <c r="ED51" i="381"/>
  <c r="EG18" i="381"/>
  <c r="EG50" i="381"/>
  <c r="EG16" i="381"/>
  <c r="EG52" i="381"/>
  <c r="ED52" i="381"/>
  <c r="EG12" i="381"/>
  <c r="ED12" i="381"/>
  <c r="ED16" i="381"/>
  <c r="ED50" i="381"/>
  <c r="ED14" i="381"/>
  <c r="EE505" i="381" l="1"/>
  <c r="ED390" i="381"/>
  <c r="L105" i="372" s="1"/>
  <c r="EE6" i="381"/>
  <c r="EV390" i="381"/>
  <c r="L96" i="372" s="1"/>
  <c r="EG390" i="381"/>
  <c r="L54" i="372" s="1"/>
  <c r="DB390" i="381"/>
  <c r="L118" i="372" s="1"/>
  <c r="EV6" i="381"/>
  <c r="EB6" i="381"/>
  <c r="EB1260" i="381" s="1"/>
  <c r="EG6" i="381"/>
  <c r="F54" i="372" s="1"/>
  <c r="ED6" i="381"/>
  <c r="EG548" i="381"/>
  <c r="O54" i="372" s="1"/>
  <c r="EV548" i="381"/>
  <c r="O96" i="372" s="1"/>
  <c r="ED548" i="381"/>
  <c r="O105" i="372" s="1"/>
  <c r="F55" i="372"/>
  <c r="E55" i="372" s="1"/>
  <c r="EH1260" i="381"/>
  <c r="AV390" i="381"/>
  <c r="L42" i="372" s="1"/>
  <c r="F46" i="372"/>
  <c r="FV6" i="381"/>
  <c r="AT6" i="381"/>
  <c r="FS6" i="381"/>
  <c r="AV6" i="381"/>
  <c r="EQ1260" i="381"/>
  <c r="EU1260" i="381"/>
  <c r="BT8" i="381"/>
  <c r="BT6" i="381" s="1"/>
  <c r="EF10" i="381"/>
  <c r="EF6" i="381" s="1"/>
  <c r="EF394" i="381"/>
  <c r="EF390" i="381" s="1"/>
  <c r="EF552" i="381"/>
  <c r="EF548" i="381" s="1"/>
  <c r="EF435" i="381"/>
  <c r="CP17" i="381"/>
  <c r="CP16" i="381"/>
  <c r="CP43" i="381"/>
  <c r="CP18" i="381"/>
  <c r="CP57" i="381"/>
  <c r="CP51" i="381"/>
  <c r="CP14" i="381"/>
  <c r="CP49" i="381"/>
  <c r="CP13" i="381"/>
  <c r="F85" i="372"/>
  <c r="E85" i="372" s="1"/>
  <c r="CP15" i="381"/>
  <c r="CP52" i="381"/>
  <c r="CP12" i="381"/>
  <c r="CP44" i="381"/>
  <c r="CP552" i="381"/>
  <c r="CP548" i="381" s="1"/>
  <c r="CP56" i="381"/>
  <c r="EF509" i="381"/>
  <c r="BT506" i="381"/>
  <c r="BT549" i="381"/>
  <c r="BT548" i="381" s="1"/>
  <c r="BT432" i="381"/>
  <c r="BT391" i="381"/>
  <c r="BT390" i="381" s="1"/>
  <c r="EE663" i="381"/>
  <c r="EF663" i="381" s="1"/>
  <c r="EE664" i="381"/>
  <c r="EF664" i="381" s="1"/>
  <c r="EE665" i="381"/>
  <c r="EF665" i="381" s="1"/>
  <c r="CP6" i="381" l="1"/>
  <c r="EF431" i="381"/>
  <c r="M103" i="372" s="1"/>
  <c r="EF505" i="381"/>
  <c r="N103" i="372" s="1"/>
  <c r="O103" i="372"/>
  <c r="O104" i="372" s="1"/>
  <c r="O100" i="372" s="1"/>
  <c r="O91" i="372"/>
  <c r="L103" i="372"/>
  <c r="L104" i="372" s="1"/>
  <c r="L100" i="372" s="1"/>
  <c r="O97" i="372"/>
  <c r="L97" i="372"/>
  <c r="F117" i="372"/>
  <c r="E117" i="372" s="1"/>
  <c r="F84" i="372"/>
  <c r="E84" i="372" s="1"/>
  <c r="F83" i="372"/>
  <c r="E83" i="372" s="1"/>
  <c r="F103" i="372" l="1"/>
  <c r="F91" i="372"/>
  <c r="FV662" i="381"/>
  <c r="FU662" i="381"/>
  <c r="FT662" i="381"/>
  <c r="FS662" i="381"/>
  <c r="FR662" i="381"/>
  <c r="FQ662" i="381"/>
  <c r="EC662" i="381"/>
  <c r="DV662" i="381"/>
  <c r="DU662" i="381"/>
  <c r="DT662" i="381"/>
  <c r="DS662" i="381"/>
  <c r="DR662" i="381"/>
  <c r="DQ662" i="381"/>
  <c r="DA662" i="381"/>
  <c r="DB662" i="381" s="1"/>
  <c r="BT662" i="381"/>
  <c r="AU662" i="381"/>
  <c r="AT662" i="381"/>
  <c r="AN662" i="381"/>
  <c r="AM662" i="381"/>
  <c r="AL662" i="381"/>
  <c r="AK662" i="381"/>
  <c r="AJ662" i="381"/>
  <c r="AI662" i="381"/>
  <c r="AH662" i="381"/>
  <c r="AG662" i="381"/>
  <c r="AF662" i="381"/>
  <c r="AE662" i="381"/>
  <c r="AD662" i="381"/>
  <c r="AC662" i="381"/>
  <c r="E662" i="381"/>
  <c r="FV661" i="381"/>
  <c r="FU661" i="381"/>
  <c r="FT661" i="381"/>
  <c r="FS661" i="381"/>
  <c r="FR661" i="381"/>
  <c r="FQ661" i="381"/>
  <c r="EC661" i="381"/>
  <c r="ED661" i="381" s="1"/>
  <c r="DV661" i="381"/>
  <c r="DU661" i="381"/>
  <c r="DT661" i="381"/>
  <c r="DS661" i="381"/>
  <c r="DR661" i="381"/>
  <c r="DQ661" i="381"/>
  <c r="DA661" i="381"/>
  <c r="DB661" i="381" s="1"/>
  <c r="BT661" i="381"/>
  <c r="AV661" i="381"/>
  <c r="AU661" i="381"/>
  <c r="AT661" i="381"/>
  <c r="AN661" i="381"/>
  <c r="AM661" i="381"/>
  <c r="AL661" i="381"/>
  <c r="AK661" i="381"/>
  <c r="AJ661" i="381"/>
  <c r="AI661" i="381"/>
  <c r="AH661" i="381"/>
  <c r="AG661" i="381"/>
  <c r="AF661" i="381"/>
  <c r="AE661" i="381"/>
  <c r="AD661" i="381"/>
  <c r="AC661" i="381"/>
  <c r="FV660" i="381"/>
  <c r="FU660" i="381"/>
  <c r="FT660" i="381"/>
  <c r="FS660" i="381"/>
  <c r="FR660" i="381"/>
  <c r="FQ660" i="381"/>
  <c r="EC660" i="381"/>
  <c r="DV660" i="381"/>
  <c r="DU660" i="381"/>
  <c r="DT660" i="381"/>
  <c r="DS660" i="381"/>
  <c r="DR660" i="381"/>
  <c r="DQ660" i="381"/>
  <c r="DA660" i="381"/>
  <c r="DB660" i="381" s="1"/>
  <c r="AV660" i="381"/>
  <c r="AU660" i="381"/>
  <c r="AT660" i="381"/>
  <c r="AN660" i="381"/>
  <c r="AM660" i="381"/>
  <c r="AL660" i="381"/>
  <c r="AK660" i="381"/>
  <c r="AJ660" i="381"/>
  <c r="AI660" i="381"/>
  <c r="AH660" i="381"/>
  <c r="AG660" i="381"/>
  <c r="AF660" i="381"/>
  <c r="AE660" i="381"/>
  <c r="AD660" i="381"/>
  <c r="AC660" i="381"/>
  <c r="FV119" i="381"/>
  <c r="FU119" i="381"/>
  <c r="FT119" i="381"/>
  <c r="FS119" i="381"/>
  <c r="FR119" i="381"/>
  <c r="FQ119" i="381"/>
  <c r="EC119" i="381"/>
  <c r="DV119" i="381"/>
  <c r="DU119" i="381"/>
  <c r="DT119" i="381"/>
  <c r="DS119" i="381"/>
  <c r="DR119" i="381"/>
  <c r="DQ119" i="381"/>
  <c r="DA119" i="381"/>
  <c r="DB119" i="381" s="1"/>
  <c r="BT119" i="381"/>
  <c r="AN119" i="381"/>
  <c r="AM119" i="381"/>
  <c r="AL119" i="381"/>
  <c r="AK119" i="381"/>
  <c r="AJ119" i="381"/>
  <c r="AI119" i="381"/>
  <c r="AH119" i="381"/>
  <c r="AG119" i="381"/>
  <c r="AF119" i="381"/>
  <c r="AE119" i="381"/>
  <c r="AD119" i="381"/>
  <c r="AC119" i="381"/>
  <c r="G119" i="381"/>
  <c r="E119" i="381"/>
  <c r="C119" i="381"/>
  <c r="FV118" i="381"/>
  <c r="FU118" i="381"/>
  <c r="FS118" i="381"/>
  <c r="FR118" i="381"/>
  <c r="FQ118" i="381"/>
  <c r="EC118" i="381"/>
  <c r="DV118" i="381"/>
  <c r="DU118" i="381"/>
  <c r="DT118" i="381"/>
  <c r="DS118" i="381"/>
  <c r="DR118" i="381"/>
  <c r="DQ118" i="381"/>
  <c r="DZ118" i="381"/>
  <c r="DZ71" i="381" s="1"/>
  <c r="DA118" i="381"/>
  <c r="DB118" i="381" s="1"/>
  <c r="BT118" i="381"/>
  <c r="AT118" i="381"/>
  <c r="AU118" i="381"/>
  <c r="AN118" i="381"/>
  <c r="AM118" i="381"/>
  <c r="AL118" i="381"/>
  <c r="AK118" i="381"/>
  <c r="AJ118" i="381"/>
  <c r="AI118" i="381"/>
  <c r="AH118" i="381"/>
  <c r="AG118" i="381"/>
  <c r="AF118" i="381"/>
  <c r="AE118" i="381"/>
  <c r="AD118" i="381"/>
  <c r="AC118" i="381"/>
  <c r="C118" i="381"/>
  <c r="EE76" i="381"/>
  <c r="EF76" i="381" s="1"/>
  <c r="FV106" i="381"/>
  <c r="FU106" i="381"/>
  <c r="FT106" i="381"/>
  <c r="FS106" i="381"/>
  <c r="FR106" i="381"/>
  <c r="FQ106" i="381"/>
  <c r="EK106" i="381"/>
  <c r="EJ106" i="381"/>
  <c r="EC106" i="381"/>
  <c r="DV106" i="381"/>
  <c r="DU106" i="381"/>
  <c r="DT106" i="381"/>
  <c r="DS106" i="381"/>
  <c r="DR106" i="381"/>
  <c r="DQ106" i="381"/>
  <c r="DA106" i="381"/>
  <c r="DB106" i="381" s="1"/>
  <c r="BT106" i="381"/>
  <c r="AU106" i="381"/>
  <c r="AT106" i="381"/>
  <c r="AN106" i="381"/>
  <c r="AM106" i="381"/>
  <c r="AL106" i="381"/>
  <c r="AK106" i="381"/>
  <c r="AJ106" i="381"/>
  <c r="AI106" i="381"/>
  <c r="AH106" i="381"/>
  <c r="AG106" i="381"/>
  <c r="AF106" i="381"/>
  <c r="AE106" i="381"/>
  <c r="AD106" i="381"/>
  <c r="AC106" i="381"/>
  <c r="G106" i="381"/>
  <c r="AR106" i="381" s="1"/>
  <c r="AR71" i="381" s="1"/>
  <c r="G46" i="372" s="1"/>
  <c r="C106" i="381"/>
  <c r="EJ71" i="381" l="1"/>
  <c r="G108" i="372" s="1"/>
  <c r="EK71" i="381"/>
  <c r="G109" i="372" s="1"/>
  <c r="AT659" i="381"/>
  <c r="Q40" i="372" s="1"/>
  <c r="AU119" i="381"/>
  <c r="AP119" i="381"/>
  <c r="AP71" i="381" s="1"/>
  <c r="G137" i="372"/>
  <c r="AV118" i="381"/>
  <c r="EE118" i="381"/>
  <c r="EF118" i="381" s="1"/>
  <c r="EE662" i="381"/>
  <c r="EE659" i="381" s="1"/>
  <c r="AV106" i="381"/>
  <c r="EE106" i="381"/>
  <c r="EF106" i="381" s="1"/>
  <c r="BT660" i="381"/>
  <c r="AV662" i="381"/>
  <c r="EG660" i="381"/>
  <c r="ED660" i="381"/>
  <c r="EG661" i="381"/>
  <c r="EG662" i="381"/>
  <c r="ED662" i="381"/>
  <c r="ED118" i="381"/>
  <c r="FT118" i="381"/>
  <c r="ED119" i="381"/>
  <c r="EG118" i="381"/>
  <c r="EG106" i="381"/>
  <c r="ED106" i="381"/>
  <c r="DN78" i="381"/>
  <c r="EE78" i="381" s="1"/>
  <c r="EF78" i="381" s="1"/>
  <c r="DN79" i="381"/>
  <c r="FV81" i="381"/>
  <c r="FU81" i="381"/>
  <c r="FT81" i="381"/>
  <c r="FS81" i="381"/>
  <c r="FR81" i="381"/>
  <c r="FQ81" i="381"/>
  <c r="EC81" i="381"/>
  <c r="ED81" i="381" s="1"/>
  <c r="DV81" i="381"/>
  <c r="DU81" i="381"/>
  <c r="DT81" i="381"/>
  <c r="DS81" i="381"/>
  <c r="DR81" i="381"/>
  <c r="DQ81" i="381"/>
  <c r="DA81" i="381"/>
  <c r="DB81" i="381" s="1"/>
  <c r="BT81" i="381"/>
  <c r="AU81" i="381"/>
  <c r="AT81" i="381"/>
  <c r="AN81" i="381"/>
  <c r="AM81" i="381"/>
  <c r="AL81" i="381"/>
  <c r="AK81" i="381"/>
  <c r="AJ81" i="381"/>
  <c r="AI81" i="381"/>
  <c r="AH81" i="381"/>
  <c r="AG81" i="381"/>
  <c r="AF81" i="381"/>
  <c r="AE81" i="381"/>
  <c r="AD81" i="381"/>
  <c r="AC81" i="381"/>
  <c r="C81" i="381"/>
  <c r="FV80" i="381"/>
  <c r="FU80" i="381"/>
  <c r="FT80" i="381"/>
  <c r="FS80" i="381"/>
  <c r="FR80" i="381"/>
  <c r="FQ80" i="381"/>
  <c r="EC80" i="381"/>
  <c r="DV80" i="381"/>
  <c r="DU80" i="381"/>
  <c r="DT80" i="381"/>
  <c r="DS80" i="381"/>
  <c r="DR80" i="381"/>
  <c r="DQ80" i="381"/>
  <c r="DA80" i="381"/>
  <c r="DB80" i="381" s="1"/>
  <c r="BT80" i="381"/>
  <c r="AU80" i="381"/>
  <c r="AT80" i="381"/>
  <c r="AN80" i="381"/>
  <c r="AM80" i="381"/>
  <c r="AL80" i="381"/>
  <c r="AK80" i="381"/>
  <c r="AJ80" i="381"/>
  <c r="AI80" i="381"/>
  <c r="AH80" i="381"/>
  <c r="AG80" i="381"/>
  <c r="AF80" i="381"/>
  <c r="AE80" i="381"/>
  <c r="AD80" i="381"/>
  <c r="AC80" i="381"/>
  <c r="C80" i="381"/>
  <c r="FV79" i="381"/>
  <c r="FU79" i="381"/>
  <c r="FT79" i="381"/>
  <c r="FS79" i="381"/>
  <c r="FQ79" i="381"/>
  <c r="EC79" i="381"/>
  <c r="DV79" i="381"/>
  <c r="DU79" i="381"/>
  <c r="DT79" i="381"/>
  <c r="DS79" i="381"/>
  <c r="DR79" i="381"/>
  <c r="DQ79" i="381"/>
  <c r="FR79" i="381"/>
  <c r="DA79" i="381"/>
  <c r="DB79" i="381" s="1"/>
  <c r="BT79" i="381"/>
  <c r="AU79" i="381"/>
  <c r="AT79" i="381"/>
  <c r="AN79" i="381"/>
  <c r="AM79" i="381"/>
  <c r="AL79" i="381"/>
  <c r="AK79" i="381"/>
  <c r="AJ79" i="381"/>
  <c r="AI79" i="381"/>
  <c r="AH79" i="381"/>
  <c r="AG79" i="381"/>
  <c r="AF79" i="381"/>
  <c r="AE79" i="381"/>
  <c r="AD79" i="381"/>
  <c r="AC79" i="381"/>
  <c r="C79" i="381"/>
  <c r="FV78" i="381"/>
  <c r="FU78" i="381"/>
  <c r="FT78" i="381"/>
  <c r="FS78" i="381"/>
  <c r="FR78" i="381"/>
  <c r="FQ78" i="381"/>
  <c r="EC78" i="381"/>
  <c r="ED78" i="381" s="1"/>
  <c r="DV78" i="381"/>
  <c r="DU78" i="381"/>
  <c r="DT78" i="381"/>
  <c r="DS78" i="381"/>
  <c r="DR78" i="381"/>
  <c r="DQ78" i="381"/>
  <c r="DA78" i="381"/>
  <c r="DB78" i="381" s="1"/>
  <c r="BT78" i="381"/>
  <c r="AU78" i="381"/>
  <c r="AT78" i="381"/>
  <c r="AN78" i="381"/>
  <c r="AM78" i="381"/>
  <c r="AL78" i="381"/>
  <c r="AK78" i="381"/>
  <c r="AJ78" i="381"/>
  <c r="AI78" i="381"/>
  <c r="AH78" i="381"/>
  <c r="AG78" i="381"/>
  <c r="AF78" i="381"/>
  <c r="AE78" i="381"/>
  <c r="AD78" i="381"/>
  <c r="AC78" i="381"/>
  <c r="C78" i="381"/>
  <c r="FV77" i="381"/>
  <c r="FU77" i="381"/>
  <c r="FT77" i="381"/>
  <c r="FS77" i="381"/>
  <c r="FR77" i="381"/>
  <c r="FQ77" i="381"/>
  <c r="EC77" i="381"/>
  <c r="ED77" i="381" s="1"/>
  <c r="DV77" i="381"/>
  <c r="DU77" i="381"/>
  <c r="DT77" i="381"/>
  <c r="DS77" i="381"/>
  <c r="DR77" i="381"/>
  <c r="DQ77" i="381"/>
  <c r="DA77" i="381"/>
  <c r="DB77" i="381" s="1"/>
  <c r="BT77" i="381"/>
  <c r="AU77" i="381"/>
  <c r="AT77" i="381"/>
  <c r="AV77" i="381"/>
  <c r="AN77" i="381"/>
  <c r="AM77" i="381"/>
  <c r="AL77" i="381"/>
  <c r="AK77" i="381"/>
  <c r="AJ77" i="381"/>
  <c r="AI77" i="381"/>
  <c r="AH77" i="381"/>
  <c r="AG77" i="381"/>
  <c r="AF77" i="381"/>
  <c r="AE77" i="381"/>
  <c r="AD77" i="381"/>
  <c r="AC77" i="381"/>
  <c r="E77" i="381"/>
  <c r="C77" i="381"/>
  <c r="FQ76" i="381"/>
  <c r="FR76" i="381"/>
  <c r="FS76" i="381"/>
  <c r="FT76" i="381"/>
  <c r="FU76" i="381"/>
  <c r="FV76" i="381"/>
  <c r="ED76" i="381"/>
  <c r="DQ76" i="381"/>
  <c r="DR76" i="381"/>
  <c r="DS76" i="381"/>
  <c r="DT76" i="381"/>
  <c r="DU76" i="381"/>
  <c r="DV76" i="381"/>
  <c r="DA76" i="381"/>
  <c r="DB76" i="381" s="1"/>
  <c r="BT76" i="381"/>
  <c r="AT76" i="381"/>
  <c r="AU76" i="381"/>
  <c r="AC76" i="381"/>
  <c r="AD76" i="381"/>
  <c r="AE76" i="381"/>
  <c r="AF76" i="381"/>
  <c r="AG76" i="381"/>
  <c r="AH76" i="381"/>
  <c r="AI76" i="381"/>
  <c r="AJ76" i="381"/>
  <c r="AK76" i="381"/>
  <c r="AL76" i="381"/>
  <c r="AM76" i="381"/>
  <c r="AN76" i="381"/>
  <c r="FT75" i="381"/>
  <c r="FS75" i="381"/>
  <c r="FQ75" i="381"/>
  <c r="EC75" i="381"/>
  <c r="DV75" i="381"/>
  <c r="DU75" i="381"/>
  <c r="DT75" i="381"/>
  <c r="DS75" i="381"/>
  <c r="DR75" i="381"/>
  <c r="DQ75" i="381"/>
  <c r="FV75" i="381"/>
  <c r="DA75" i="381"/>
  <c r="DB75" i="381" s="1"/>
  <c r="BT75" i="381"/>
  <c r="AU75" i="381"/>
  <c r="AT75" i="381"/>
  <c r="AN75" i="381"/>
  <c r="AM75" i="381"/>
  <c r="AL75" i="381"/>
  <c r="AK75" i="381"/>
  <c r="AJ75" i="381"/>
  <c r="AI75" i="381"/>
  <c r="AH75" i="381"/>
  <c r="AG75" i="381"/>
  <c r="AF75" i="381"/>
  <c r="AE75" i="381"/>
  <c r="AD75" i="381"/>
  <c r="AC75" i="381"/>
  <c r="G75" i="381"/>
  <c r="C75" i="381"/>
  <c r="DZ1260" i="381" l="1"/>
  <c r="G138" i="372"/>
  <c r="G44" i="372"/>
  <c r="AT119" i="381"/>
  <c r="EA75" i="381"/>
  <c r="EA71" i="381" s="1"/>
  <c r="CP119" i="381"/>
  <c r="CP118" i="381"/>
  <c r="EF662" i="381"/>
  <c r="AV119" i="381"/>
  <c r="EE119" i="381"/>
  <c r="EF119" i="381" s="1"/>
  <c r="FU75" i="381"/>
  <c r="FR75" i="381"/>
  <c r="EG76" i="381"/>
  <c r="AV76" i="381"/>
  <c r="ED79" i="381"/>
  <c r="DN77" i="381"/>
  <c r="AV78" i="381"/>
  <c r="EG78" i="381"/>
  <c r="ED80" i="381"/>
  <c r="ED75" i="381"/>
  <c r="DN71" i="381" l="1"/>
  <c r="G125" i="372" s="1"/>
  <c r="EF659" i="381"/>
  <c r="Q103" i="372" s="1"/>
  <c r="EA1260" i="381"/>
  <c r="G139" i="372"/>
  <c r="CP77" i="381"/>
  <c r="CP78" i="381"/>
  <c r="CP81" i="381"/>
  <c r="CP79" i="381"/>
  <c r="CP80" i="381"/>
  <c r="CP75" i="381"/>
  <c r="EG79" i="381"/>
  <c r="EE79" i="381"/>
  <c r="EF79" i="381" s="1"/>
  <c r="AV80" i="381"/>
  <c r="EE80" i="381"/>
  <c r="EF80" i="381" s="1"/>
  <c r="EG77" i="381"/>
  <c r="EE77" i="381"/>
  <c r="EF77" i="381" s="1"/>
  <c r="AV75" i="381"/>
  <c r="EE75" i="381"/>
  <c r="AV81" i="381"/>
  <c r="EE81" i="381"/>
  <c r="EF81" i="381" s="1"/>
  <c r="EG75" i="381"/>
  <c r="EG80" i="381"/>
  <c r="AV79" i="381"/>
  <c r="EG81" i="381"/>
  <c r="EF75" i="381" l="1"/>
  <c r="EE314" i="381"/>
  <c r="EF314" i="381" s="1"/>
  <c r="FV312" i="381"/>
  <c r="FU312" i="381"/>
  <c r="FT312" i="381"/>
  <c r="FS312" i="381"/>
  <c r="FR312" i="381"/>
  <c r="FQ312" i="381"/>
  <c r="EC312" i="381"/>
  <c r="DV312" i="381"/>
  <c r="DU312" i="381"/>
  <c r="DT312" i="381"/>
  <c r="DS312" i="381"/>
  <c r="DR312" i="381"/>
  <c r="DQ312" i="381"/>
  <c r="DA312" i="381"/>
  <c r="DB312" i="381" s="1"/>
  <c r="BT312" i="381"/>
  <c r="AV312" i="381"/>
  <c r="AU312" i="381"/>
  <c r="AT312" i="381"/>
  <c r="AN312" i="381"/>
  <c r="AM312" i="381"/>
  <c r="AL312" i="381"/>
  <c r="AK312" i="381"/>
  <c r="AJ312" i="381"/>
  <c r="AI312" i="381"/>
  <c r="AH312" i="381"/>
  <c r="AG312" i="381"/>
  <c r="AF312" i="381"/>
  <c r="AE312" i="381"/>
  <c r="AD312" i="381"/>
  <c r="AC312" i="381"/>
  <c r="FV270" i="381"/>
  <c r="FU270" i="381"/>
  <c r="FT270" i="381"/>
  <c r="FS270" i="381"/>
  <c r="FR270" i="381"/>
  <c r="FQ270" i="381"/>
  <c r="EC270" i="381"/>
  <c r="ED270" i="381" s="1"/>
  <c r="DV270" i="381"/>
  <c r="DU270" i="381"/>
  <c r="DT270" i="381"/>
  <c r="DS270" i="381"/>
  <c r="DR270" i="381"/>
  <c r="DQ270" i="381"/>
  <c r="DA270" i="381"/>
  <c r="DB270" i="381" s="1"/>
  <c r="BT270" i="381"/>
  <c r="AU270" i="381"/>
  <c r="AT270" i="381"/>
  <c r="AN270" i="381"/>
  <c r="AM270" i="381"/>
  <c r="AL270" i="381"/>
  <c r="AK270" i="381"/>
  <c r="AJ270" i="381"/>
  <c r="AI270" i="381"/>
  <c r="AH270" i="381"/>
  <c r="AG270" i="381"/>
  <c r="AF270" i="381"/>
  <c r="AE270" i="381"/>
  <c r="AD270" i="381"/>
  <c r="AC270" i="381"/>
  <c r="FV269" i="381"/>
  <c r="FU269" i="381"/>
  <c r="FT269" i="381"/>
  <c r="FS269" i="381"/>
  <c r="FR269" i="381"/>
  <c r="FQ269" i="381"/>
  <c r="EC269" i="381"/>
  <c r="DV269" i="381"/>
  <c r="DU269" i="381"/>
  <c r="DT269" i="381"/>
  <c r="DS269" i="381"/>
  <c r="DR269" i="381"/>
  <c r="DQ269" i="381"/>
  <c r="DN269" i="381"/>
  <c r="DA269" i="381"/>
  <c r="DB269" i="381" s="1"/>
  <c r="BT269" i="381"/>
  <c r="AU269" i="381"/>
  <c r="AT269" i="381"/>
  <c r="AN269" i="381"/>
  <c r="AM269" i="381"/>
  <c r="AL269" i="381"/>
  <c r="AK269" i="381"/>
  <c r="AJ269" i="381"/>
  <c r="AI269" i="381"/>
  <c r="AH269" i="381"/>
  <c r="AG269" i="381"/>
  <c r="AF269" i="381"/>
  <c r="AE269" i="381"/>
  <c r="AD269" i="381"/>
  <c r="AC269" i="381"/>
  <c r="C269" i="381"/>
  <c r="FV268" i="381"/>
  <c r="FU268" i="381"/>
  <c r="FT268" i="381"/>
  <c r="FS268" i="381"/>
  <c r="FR268" i="381"/>
  <c r="FQ268" i="381"/>
  <c r="EC268" i="381"/>
  <c r="DV268" i="381"/>
  <c r="DU268" i="381"/>
  <c r="DT268" i="381"/>
  <c r="DS268" i="381"/>
  <c r="DR268" i="381"/>
  <c r="DQ268" i="381"/>
  <c r="DN268" i="381"/>
  <c r="DA268" i="381"/>
  <c r="AU268" i="381"/>
  <c r="AT268" i="381"/>
  <c r="AN268" i="381"/>
  <c r="AM268" i="381"/>
  <c r="AL268" i="381"/>
  <c r="AK268" i="381"/>
  <c r="AJ268" i="381"/>
  <c r="AI268" i="381"/>
  <c r="AH268" i="381"/>
  <c r="AG268" i="381"/>
  <c r="AF268" i="381"/>
  <c r="AE268" i="381"/>
  <c r="AD268" i="381"/>
  <c r="AC268" i="381"/>
  <c r="C268" i="381"/>
  <c r="FV329" i="381"/>
  <c r="FU329" i="381"/>
  <c r="FT329" i="381"/>
  <c r="FS329" i="381"/>
  <c r="FR329" i="381"/>
  <c r="FQ329" i="381"/>
  <c r="EC329" i="381"/>
  <c r="ED329" i="381" s="1"/>
  <c r="DV329" i="381"/>
  <c r="DU329" i="381"/>
  <c r="DT329" i="381"/>
  <c r="DS329" i="381"/>
  <c r="DR329" i="381"/>
  <c r="DQ329" i="381"/>
  <c r="DA329" i="381"/>
  <c r="DB329" i="381" s="1"/>
  <c r="BT329" i="381"/>
  <c r="AV329" i="381"/>
  <c r="AU329" i="381"/>
  <c r="AT329" i="381"/>
  <c r="AN329" i="381"/>
  <c r="AM329" i="381"/>
  <c r="AL329" i="381"/>
  <c r="AK329" i="381"/>
  <c r="AJ329" i="381"/>
  <c r="AI329" i="381"/>
  <c r="AH329" i="381"/>
  <c r="AG329" i="381"/>
  <c r="AF329" i="381"/>
  <c r="AE329" i="381"/>
  <c r="AD329" i="381"/>
  <c r="AC329" i="381"/>
  <c r="G329" i="381"/>
  <c r="EE329" i="381" s="1"/>
  <c r="EF329" i="381" s="1"/>
  <c r="E329" i="381"/>
  <c r="C329" i="381"/>
  <c r="FV328" i="381"/>
  <c r="FU328" i="381"/>
  <c r="FT328" i="381"/>
  <c r="FS328" i="381"/>
  <c r="FR328" i="381"/>
  <c r="FQ328" i="381"/>
  <c r="EC328" i="381"/>
  <c r="ED328" i="381" s="1"/>
  <c r="DV328" i="381"/>
  <c r="DU328" i="381"/>
  <c r="DT328" i="381"/>
  <c r="DS328" i="381"/>
  <c r="DR328" i="381"/>
  <c r="DQ328" i="381"/>
  <c r="DA328" i="381"/>
  <c r="DB328" i="381" s="1"/>
  <c r="BT328" i="381"/>
  <c r="AV328" i="381"/>
  <c r="AU328" i="381"/>
  <c r="AT328" i="381"/>
  <c r="AN328" i="381"/>
  <c r="AM328" i="381"/>
  <c r="AL328" i="381"/>
  <c r="AK328" i="381"/>
  <c r="AJ328" i="381"/>
  <c r="AI328" i="381"/>
  <c r="AH328" i="381"/>
  <c r="AG328" i="381"/>
  <c r="AF328" i="381"/>
  <c r="AE328" i="381"/>
  <c r="AD328" i="381"/>
  <c r="AC328" i="381"/>
  <c r="G328" i="381"/>
  <c r="E328" i="381"/>
  <c r="C328" i="381"/>
  <c r="DQ744" i="381"/>
  <c r="DR744" i="381"/>
  <c r="DS744" i="381"/>
  <c r="DT744" i="381"/>
  <c r="DU744" i="381"/>
  <c r="DV744" i="381"/>
  <c r="DQ745" i="381"/>
  <c r="DR745" i="381"/>
  <c r="DS745" i="381"/>
  <c r="DT745" i="381"/>
  <c r="DU745" i="381"/>
  <c r="DV745" i="381"/>
  <c r="DN745" i="381"/>
  <c r="FV745" i="381"/>
  <c r="FU745" i="381"/>
  <c r="FT745" i="381"/>
  <c r="FS745" i="381"/>
  <c r="FR745" i="381"/>
  <c r="FQ745" i="381"/>
  <c r="EC745" i="381"/>
  <c r="ED745" i="381" s="1"/>
  <c r="DA745" i="381"/>
  <c r="DB745" i="381" s="1"/>
  <c r="BT745" i="381"/>
  <c r="AV745" i="381"/>
  <c r="AU745" i="381"/>
  <c r="AT745" i="381"/>
  <c r="AN745" i="381"/>
  <c r="AM745" i="381"/>
  <c r="AL745" i="381"/>
  <c r="AK745" i="381"/>
  <c r="AJ745" i="381"/>
  <c r="AI745" i="381"/>
  <c r="AH745" i="381"/>
  <c r="AG745" i="381"/>
  <c r="AF745" i="381"/>
  <c r="AE745" i="381"/>
  <c r="AD745" i="381"/>
  <c r="AC745" i="381"/>
  <c r="F805" i="381"/>
  <c r="DN264" i="381" l="1"/>
  <c r="J125" i="372" s="1"/>
  <c r="DB268" i="381"/>
  <c r="DU739" i="381"/>
  <c r="R133" i="372" s="1"/>
  <c r="DV739" i="381"/>
  <c r="R134" i="372" s="1"/>
  <c r="DT739" i="381"/>
  <c r="R132" i="372" s="1"/>
  <c r="DR739" i="381"/>
  <c r="R130" i="372" s="1"/>
  <c r="DN739" i="381"/>
  <c r="R125" i="372" s="1"/>
  <c r="DQ739" i="381"/>
  <c r="R129" i="372" s="1"/>
  <c r="DS739" i="381"/>
  <c r="R131" i="372" s="1"/>
  <c r="EE328" i="381"/>
  <c r="EE323" i="381" s="1"/>
  <c r="G323" i="381"/>
  <c r="ED268" i="381"/>
  <c r="BT268" i="381"/>
  <c r="EG269" i="381"/>
  <c r="EE745" i="381"/>
  <c r="EF745" i="381" s="1"/>
  <c r="F323" i="381"/>
  <c r="AV269" i="381"/>
  <c r="EE269" i="381"/>
  <c r="EF269" i="381" s="1"/>
  <c r="AV270" i="381"/>
  <c r="EE270" i="381"/>
  <c r="EF270" i="381" s="1"/>
  <c r="AV268" i="381"/>
  <c r="EE268" i="381"/>
  <c r="EG312" i="381"/>
  <c r="ED312" i="381"/>
  <c r="EG268" i="381"/>
  <c r="EG270" i="381"/>
  <c r="ED269" i="381"/>
  <c r="EG328" i="381"/>
  <c r="EG329" i="381"/>
  <c r="EG745" i="381"/>
  <c r="EV739" i="381" l="1"/>
  <c r="EF328" i="381"/>
  <c r="EF268" i="381"/>
  <c r="CP268" i="381"/>
  <c r="CP329" i="381"/>
  <c r="CP328" i="381"/>
  <c r="CP269" i="381"/>
  <c r="EF323" i="381" l="1"/>
  <c r="K103" i="372" s="1"/>
  <c r="DN809" i="381"/>
  <c r="EE809" i="381" s="1"/>
  <c r="EF809" i="381" s="1"/>
  <c r="DN808" i="381"/>
  <c r="DN805" i="381" s="1"/>
  <c r="S125" i="372" s="1"/>
  <c r="EE808" i="381" l="1"/>
  <c r="EE805" i="381" s="1"/>
  <c r="EF808" i="381" l="1"/>
  <c r="EF805" i="381" s="1"/>
  <c r="S103" i="372" s="1"/>
  <c r="FQ199" i="381" l="1"/>
  <c r="FR199" i="381"/>
  <c r="FS199" i="381"/>
  <c r="FT199" i="381"/>
  <c r="FU199" i="381"/>
  <c r="FV199" i="381"/>
  <c r="EC199" i="381"/>
  <c r="EI199" i="381"/>
  <c r="DQ199" i="381"/>
  <c r="DR199" i="381"/>
  <c r="DS199" i="381"/>
  <c r="DT199" i="381"/>
  <c r="DU199" i="381"/>
  <c r="DV199" i="381"/>
  <c r="DQ200" i="381"/>
  <c r="DR200" i="381"/>
  <c r="DS200" i="381"/>
  <c r="DT200" i="381"/>
  <c r="DU200" i="381"/>
  <c r="DV200" i="381"/>
  <c r="BT199" i="381"/>
  <c r="BT200" i="381"/>
  <c r="EE199" i="381"/>
  <c r="EF199" i="381" s="1"/>
  <c r="AC199" i="381"/>
  <c r="AD199" i="381"/>
  <c r="AE199" i="381"/>
  <c r="AF199" i="381"/>
  <c r="AG199" i="381"/>
  <c r="AH199" i="381"/>
  <c r="AI199" i="381"/>
  <c r="AJ199" i="381"/>
  <c r="AK199" i="381"/>
  <c r="AL199" i="381"/>
  <c r="AM199" i="381"/>
  <c r="AN199" i="381"/>
  <c r="AC200" i="381"/>
  <c r="AD200" i="381"/>
  <c r="AE200" i="381"/>
  <c r="AF200" i="381"/>
  <c r="AG200" i="381"/>
  <c r="AH200" i="381"/>
  <c r="AI200" i="381"/>
  <c r="AJ200" i="381"/>
  <c r="AK200" i="381"/>
  <c r="AL200" i="381"/>
  <c r="AM200" i="381"/>
  <c r="AN200" i="381"/>
  <c r="BT198" i="381"/>
  <c r="FV200" i="381"/>
  <c r="FU200" i="381"/>
  <c r="FT200" i="381"/>
  <c r="FS200" i="381"/>
  <c r="FR200" i="381"/>
  <c r="EC200" i="381"/>
  <c r="DA200" i="381"/>
  <c r="DB200" i="381" s="1"/>
  <c r="AU200" i="381"/>
  <c r="AT200" i="381"/>
  <c r="E200" i="381"/>
  <c r="C200" i="381"/>
  <c r="FV198" i="381"/>
  <c r="FU198" i="381"/>
  <c r="FT198" i="381"/>
  <c r="FS198" i="381"/>
  <c r="FR198" i="381"/>
  <c r="FQ198" i="381"/>
  <c r="EI198" i="381"/>
  <c r="EC198" i="381"/>
  <c r="DV198" i="381"/>
  <c r="DU198" i="381"/>
  <c r="DT198" i="381"/>
  <c r="DS198" i="381"/>
  <c r="DR198" i="381"/>
  <c r="DQ198" i="381"/>
  <c r="DA198" i="381"/>
  <c r="DB198" i="381" s="1"/>
  <c r="AV198" i="381"/>
  <c r="AU198" i="381"/>
  <c r="AT198" i="381"/>
  <c r="AN198" i="381"/>
  <c r="AM198" i="381"/>
  <c r="AL198" i="381"/>
  <c r="AK198" i="381"/>
  <c r="AJ198" i="381"/>
  <c r="AI198" i="381"/>
  <c r="AH198" i="381"/>
  <c r="AG198" i="381"/>
  <c r="AF198" i="381"/>
  <c r="AE198" i="381"/>
  <c r="AD198" i="381"/>
  <c r="AC198" i="381"/>
  <c r="C198" i="381"/>
  <c r="AR196" i="381"/>
  <c r="BT194" i="381"/>
  <c r="BT195" i="381"/>
  <c r="BT196" i="381"/>
  <c r="AT195" i="381"/>
  <c r="AU195" i="381"/>
  <c r="AT196" i="381"/>
  <c r="AU196" i="381"/>
  <c r="AR195" i="381"/>
  <c r="FQ195" i="381"/>
  <c r="FR195" i="381"/>
  <c r="FS195" i="381"/>
  <c r="FT195" i="381"/>
  <c r="FU195" i="381"/>
  <c r="FV195" i="381"/>
  <c r="FR196" i="381"/>
  <c r="FS196" i="381"/>
  <c r="FT196" i="381"/>
  <c r="FU196" i="381"/>
  <c r="FV196" i="381"/>
  <c r="DQ195" i="381"/>
  <c r="DR195" i="381"/>
  <c r="DS195" i="381"/>
  <c r="DT195" i="381"/>
  <c r="DU195" i="381"/>
  <c r="DV195" i="381"/>
  <c r="DQ196" i="381"/>
  <c r="DR196" i="381"/>
  <c r="DS196" i="381"/>
  <c r="DT196" i="381"/>
  <c r="DU196" i="381"/>
  <c r="DV196" i="381"/>
  <c r="EC196" i="381"/>
  <c r="ED196" i="381" s="1"/>
  <c r="AC195" i="381"/>
  <c r="AD195" i="381"/>
  <c r="AE195" i="381"/>
  <c r="AF195" i="381"/>
  <c r="AG195" i="381"/>
  <c r="AH195" i="381"/>
  <c r="AI195" i="381"/>
  <c r="AJ195" i="381"/>
  <c r="AK195" i="381"/>
  <c r="AL195" i="381"/>
  <c r="AM195" i="381"/>
  <c r="AN195" i="381"/>
  <c r="AC196" i="381"/>
  <c r="AD196" i="381"/>
  <c r="AE196" i="381"/>
  <c r="AF196" i="381"/>
  <c r="AG196" i="381"/>
  <c r="AH196" i="381"/>
  <c r="AI196" i="381"/>
  <c r="AJ196" i="381"/>
  <c r="AK196" i="381"/>
  <c r="AL196" i="381"/>
  <c r="AM196" i="381"/>
  <c r="AN196" i="381"/>
  <c r="FV194" i="381"/>
  <c r="FU194" i="381"/>
  <c r="FT194" i="381"/>
  <c r="FS194" i="381"/>
  <c r="FR194" i="381"/>
  <c r="FQ194" i="381"/>
  <c r="EC194" i="381"/>
  <c r="ED194" i="381" s="1"/>
  <c r="DV194" i="381"/>
  <c r="DU194" i="381"/>
  <c r="DT194" i="381"/>
  <c r="DS194" i="381"/>
  <c r="DR194" i="381"/>
  <c r="DQ194" i="381"/>
  <c r="DA194" i="381"/>
  <c r="DB194" i="381" s="1"/>
  <c r="AU194" i="381"/>
  <c r="AT194" i="381"/>
  <c r="AV194" i="381"/>
  <c r="AN194" i="381"/>
  <c r="AM194" i="381"/>
  <c r="AL194" i="381"/>
  <c r="AK194" i="381"/>
  <c r="AJ194" i="381"/>
  <c r="AI194" i="381"/>
  <c r="AH194" i="381"/>
  <c r="AG194" i="381"/>
  <c r="AF194" i="381"/>
  <c r="AE194" i="381"/>
  <c r="AD194" i="381"/>
  <c r="AC194" i="381"/>
  <c r="AN909" i="381"/>
  <c r="AN908" i="381" s="1"/>
  <c r="U38" i="372" s="1"/>
  <c r="AN850" i="381"/>
  <c r="AN849" i="381"/>
  <c r="AN809" i="381"/>
  <c r="AN808" i="381"/>
  <c r="AN744" i="381"/>
  <c r="AN665" i="381"/>
  <c r="AN664" i="381"/>
  <c r="AN663" i="381"/>
  <c r="AN616" i="381"/>
  <c r="AN615" i="381"/>
  <c r="AN612" i="381"/>
  <c r="AN547" i="381"/>
  <c r="AN505" i="381" s="1"/>
  <c r="N38" i="372" s="1"/>
  <c r="AN504" i="381"/>
  <c r="AN431" i="381" s="1"/>
  <c r="M38" i="372" s="1"/>
  <c r="AN366" i="381"/>
  <c r="AN365" i="381"/>
  <c r="AN324" i="381"/>
  <c r="AN318" i="381"/>
  <c r="AN314" i="381"/>
  <c r="AN232" i="381"/>
  <c r="AN223" i="381"/>
  <c r="AN193" i="381"/>
  <c r="AN192" i="381"/>
  <c r="AN191" i="381"/>
  <c r="AN188" i="381"/>
  <c r="AN182" i="381"/>
  <c r="AN177" i="381"/>
  <c r="AN176" i="381"/>
  <c r="AN174" i="381"/>
  <c r="AN173" i="381"/>
  <c r="AN170" i="381"/>
  <c r="AN159" i="381"/>
  <c r="AN157" i="381"/>
  <c r="AN156" i="381"/>
  <c r="AN155" i="381"/>
  <c r="AN154" i="381"/>
  <c r="AN152" i="381"/>
  <c r="AN143" i="381"/>
  <c r="AN141" i="381"/>
  <c r="AN140" i="381"/>
  <c r="AN139" i="381"/>
  <c r="AN138" i="381"/>
  <c r="AN84" i="381"/>
  <c r="AN83" i="381"/>
  <c r="AN82" i="381"/>
  <c r="AN73" i="381"/>
  <c r="AH909" i="381"/>
  <c r="AH908" i="381" s="1"/>
  <c r="U32" i="372" s="1"/>
  <c r="AH850" i="381"/>
  <c r="AH849" i="381"/>
  <c r="AH809" i="381"/>
  <c r="AH808" i="381"/>
  <c r="AH744" i="381"/>
  <c r="AH665" i="381"/>
  <c r="AH664" i="381"/>
  <c r="AH663" i="381"/>
  <c r="AH616" i="381"/>
  <c r="AH615" i="381"/>
  <c r="AH612" i="381"/>
  <c r="AH547" i="381"/>
  <c r="AH505" i="381" s="1"/>
  <c r="N32" i="372" s="1"/>
  <c r="AH504" i="381"/>
  <c r="AH431" i="381" s="1"/>
  <c r="M32" i="372" s="1"/>
  <c r="AH366" i="381"/>
  <c r="AH365" i="381"/>
  <c r="AH324" i="381"/>
  <c r="AH318" i="381"/>
  <c r="AH314" i="381"/>
  <c r="AH232" i="381"/>
  <c r="AH223" i="381"/>
  <c r="AH193" i="381"/>
  <c r="AH192" i="381"/>
  <c r="AH191" i="381"/>
  <c r="AH188" i="381"/>
  <c r="AH182" i="381"/>
  <c r="AH177" i="381"/>
  <c r="AH176" i="381"/>
  <c r="AH174" i="381"/>
  <c r="AH173" i="381"/>
  <c r="AH170" i="381"/>
  <c r="AH159" i="381"/>
  <c r="AH157" i="381"/>
  <c r="AH156" i="381"/>
  <c r="AH155" i="381"/>
  <c r="AH154" i="381"/>
  <c r="AH152" i="381"/>
  <c r="AH143" i="381"/>
  <c r="AH141" i="381"/>
  <c r="AH140" i="381"/>
  <c r="AH139" i="381"/>
  <c r="AH138" i="381"/>
  <c r="AH84" i="381"/>
  <c r="AH83" i="381"/>
  <c r="AH82" i="381"/>
  <c r="AH73" i="381"/>
  <c r="F26" i="372"/>
  <c r="E26" i="372" s="1"/>
  <c r="EI187" i="381" l="1"/>
  <c r="I107" i="372" s="1"/>
  <c r="AN659" i="381"/>
  <c r="Q38" i="372" s="1"/>
  <c r="AH659" i="381"/>
  <c r="Q32" i="372" s="1"/>
  <c r="AH739" i="381"/>
  <c r="R32" i="372" s="1"/>
  <c r="AN739" i="381"/>
  <c r="R38" i="372" s="1"/>
  <c r="AH323" i="381"/>
  <c r="K32" i="372" s="1"/>
  <c r="AH805" i="381"/>
  <c r="S32" i="372" s="1"/>
  <c r="AN848" i="381"/>
  <c r="T38" i="372" s="1"/>
  <c r="AN805" i="381"/>
  <c r="S38" i="372" s="1"/>
  <c r="AN611" i="381"/>
  <c r="P38" i="372" s="1"/>
  <c r="AN323" i="381"/>
  <c r="K38" i="372" s="1"/>
  <c r="AH611" i="381"/>
  <c r="P32" i="372" s="1"/>
  <c r="AN71" i="381"/>
  <c r="G38" i="372" s="1"/>
  <c r="AH137" i="381"/>
  <c r="H32" i="372" s="1"/>
  <c r="AH187" i="381"/>
  <c r="I32" i="372" s="1"/>
  <c r="AH264" i="381"/>
  <c r="J32" i="372" s="1"/>
  <c r="AN137" i="381"/>
  <c r="H38" i="372" s="1"/>
  <c r="AH71" i="381"/>
  <c r="G32" i="372" s="1"/>
  <c r="AN187" i="381"/>
  <c r="I38" i="372" s="1"/>
  <c r="AN264" i="381"/>
  <c r="J38" i="372" s="1"/>
  <c r="AH848" i="381"/>
  <c r="T32" i="372" s="1"/>
  <c r="EG196" i="381"/>
  <c r="EG195" i="381"/>
  <c r="AV196" i="381"/>
  <c r="EE196" i="381"/>
  <c r="EF196" i="381" s="1"/>
  <c r="AV195" i="381"/>
  <c r="EF195" i="381"/>
  <c r="AV200" i="381"/>
  <c r="EE200" i="381"/>
  <c r="EF200" i="381" s="1"/>
  <c r="FQ196" i="381"/>
  <c r="EG198" i="381"/>
  <c r="EG199" i="381"/>
  <c r="ED199" i="381"/>
  <c r="ED198" i="381"/>
  <c r="ED200" i="381"/>
  <c r="EG200" i="381"/>
  <c r="F38" i="372"/>
  <c r="ED195" i="381"/>
  <c r="EG194" i="381"/>
  <c r="F32" i="372"/>
  <c r="E32" i="372" l="1"/>
  <c r="E38" i="372"/>
  <c r="AH1260" i="381"/>
  <c r="AN1260" i="381"/>
  <c r="CP198" i="381"/>
  <c r="CP194" i="381"/>
  <c r="CP200" i="381"/>
  <c r="F56" i="372" l="1"/>
  <c r="E56" i="372" s="1"/>
  <c r="V6" i="372" l="1"/>
  <c r="U6" i="372"/>
  <c r="T6" i="372"/>
  <c r="S6" i="372"/>
  <c r="R6" i="372"/>
  <c r="Q6" i="372"/>
  <c r="P6" i="372"/>
  <c r="O6" i="372"/>
  <c r="N6" i="372"/>
  <c r="M6" i="372"/>
  <c r="L6" i="372"/>
  <c r="K6" i="372"/>
  <c r="J6" i="372"/>
  <c r="I6" i="372"/>
  <c r="H6" i="372"/>
  <c r="G6" i="372"/>
  <c r="F505" i="381"/>
  <c r="FV665" i="381"/>
  <c r="FU665" i="381"/>
  <c r="FT665" i="381"/>
  <c r="FS665" i="381"/>
  <c r="FR665" i="381"/>
  <c r="FQ665" i="381"/>
  <c r="EC665" i="381"/>
  <c r="ED665" i="381" s="1"/>
  <c r="DV665" i="381"/>
  <c r="DU665" i="381"/>
  <c r="DT665" i="381"/>
  <c r="DS665" i="381"/>
  <c r="DR665" i="381"/>
  <c r="DQ665" i="381"/>
  <c r="DA665" i="381"/>
  <c r="DB665" i="381" s="1"/>
  <c r="BT665" i="381"/>
  <c r="AV665" i="381"/>
  <c r="AU665" i="381"/>
  <c r="AM665" i="381"/>
  <c r="AL665" i="381"/>
  <c r="AK665" i="381"/>
  <c r="AJ665" i="381"/>
  <c r="AI665" i="381"/>
  <c r="AG665" i="381"/>
  <c r="AF665" i="381"/>
  <c r="AE665" i="381"/>
  <c r="AD665" i="381"/>
  <c r="AC665" i="381"/>
  <c r="FV664" i="381"/>
  <c r="FU664" i="381"/>
  <c r="FT664" i="381"/>
  <c r="FS664" i="381"/>
  <c r="FR664" i="381"/>
  <c r="FQ664" i="381"/>
  <c r="EC664" i="381"/>
  <c r="DV664" i="381"/>
  <c r="DU664" i="381"/>
  <c r="DT664" i="381"/>
  <c r="DS664" i="381"/>
  <c r="DR664" i="381"/>
  <c r="DQ664" i="381"/>
  <c r="DA664" i="381"/>
  <c r="DB664" i="381" s="1"/>
  <c r="AV664" i="381"/>
  <c r="AU664" i="381"/>
  <c r="AM664" i="381"/>
  <c r="AL664" i="381"/>
  <c r="AK664" i="381"/>
  <c r="AJ664" i="381"/>
  <c r="AI664" i="381"/>
  <c r="AG664" i="381"/>
  <c r="AF664" i="381"/>
  <c r="AE664" i="381"/>
  <c r="AD664" i="381"/>
  <c r="AC664" i="381"/>
  <c r="FV663" i="381"/>
  <c r="FU663" i="381"/>
  <c r="FT663" i="381"/>
  <c r="FS663" i="381"/>
  <c r="FR663" i="381"/>
  <c r="FQ663" i="381"/>
  <c r="EC663" i="381"/>
  <c r="DV663" i="381"/>
  <c r="DU663" i="381"/>
  <c r="DT663" i="381"/>
  <c r="DS663" i="381"/>
  <c r="DR663" i="381"/>
  <c r="DQ663" i="381"/>
  <c r="DA663" i="381"/>
  <c r="DB663" i="381" s="1"/>
  <c r="AV663" i="381"/>
  <c r="AU663" i="381"/>
  <c r="AM663" i="381"/>
  <c r="AL663" i="381"/>
  <c r="AK663" i="381"/>
  <c r="AJ663" i="381"/>
  <c r="AI663" i="381"/>
  <c r="AG663" i="381"/>
  <c r="AF663" i="381"/>
  <c r="AE663" i="381"/>
  <c r="AD663" i="381"/>
  <c r="AC663" i="381"/>
  <c r="FV616" i="381"/>
  <c r="FU616" i="381"/>
  <c r="FT616" i="381"/>
  <c r="FS616" i="381"/>
  <c r="FR616" i="381"/>
  <c r="FQ616" i="381"/>
  <c r="DV616" i="381"/>
  <c r="DU616" i="381"/>
  <c r="DT616" i="381"/>
  <c r="DS616" i="381"/>
  <c r="DR616" i="381"/>
  <c r="DQ616" i="381"/>
  <c r="DA616" i="381"/>
  <c r="DB616" i="381" s="1"/>
  <c r="BT616" i="381"/>
  <c r="AU616" i="381"/>
  <c r="AT616" i="381"/>
  <c r="AM616" i="381"/>
  <c r="AL616" i="381"/>
  <c r="AK616" i="381"/>
  <c r="AJ616" i="381"/>
  <c r="AI616" i="381"/>
  <c r="AG616" i="381"/>
  <c r="AF616" i="381"/>
  <c r="AE616" i="381"/>
  <c r="AD616" i="381"/>
  <c r="AC616" i="381"/>
  <c r="G616" i="381"/>
  <c r="E616" i="381"/>
  <c r="C616" i="381"/>
  <c r="FV615" i="381"/>
  <c r="FU615" i="381"/>
  <c r="FT615" i="381"/>
  <c r="FS615" i="381"/>
  <c r="FR615" i="381"/>
  <c r="FQ615" i="381"/>
  <c r="DV615" i="381"/>
  <c r="DU615" i="381"/>
  <c r="DT615" i="381"/>
  <c r="DS615" i="381"/>
  <c r="DR615" i="381"/>
  <c r="DQ615" i="381"/>
  <c r="DA615" i="381"/>
  <c r="DB615" i="381" s="1"/>
  <c r="AU615" i="381"/>
  <c r="AT615" i="381"/>
  <c r="AM615" i="381"/>
  <c r="AL615" i="381"/>
  <c r="AK615" i="381"/>
  <c r="AJ615" i="381"/>
  <c r="AI615" i="381"/>
  <c r="AG615" i="381"/>
  <c r="AF615" i="381"/>
  <c r="AE615" i="381"/>
  <c r="AD615" i="381"/>
  <c r="AC615" i="381"/>
  <c r="G615" i="381"/>
  <c r="E615" i="381"/>
  <c r="C615" i="381"/>
  <c r="FV612" i="381"/>
  <c r="FU612" i="381"/>
  <c r="FT612" i="381"/>
  <c r="FS612" i="381"/>
  <c r="FR612" i="381"/>
  <c r="FQ612" i="381"/>
  <c r="EC612" i="381"/>
  <c r="EC611" i="381" s="1"/>
  <c r="P102" i="372" s="1"/>
  <c r="DV612" i="381"/>
  <c r="DU612" i="381"/>
  <c r="DT612" i="381"/>
  <c r="DS612" i="381"/>
  <c r="DR612" i="381"/>
  <c r="DQ612" i="381"/>
  <c r="DA612" i="381"/>
  <c r="DB612" i="381" s="1"/>
  <c r="AV612" i="381"/>
  <c r="AU612" i="381"/>
  <c r="AT612" i="381"/>
  <c r="AM612" i="381"/>
  <c r="AL612" i="381"/>
  <c r="AK612" i="381"/>
  <c r="AJ612" i="381"/>
  <c r="AI612" i="381"/>
  <c r="AG612" i="381"/>
  <c r="AF612" i="381"/>
  <c r="AE612" i="381"/>
  <c r="AD612" i="381"/>
  <c r="AC612" i="381"/>
  <c r="FV366" i="381"/>
  <c r="FU366" i="381"/>
  <c r="FT366" i="381"/>
  <c r="FS366" i="381"/>
  <c r="FR366" i="381"/>
  <c r="FQ366" i="381"/>
  <c r="EC366" i="381"/>
  <c r="DA366" i="381"/>
  <c r="DB366" i="381" s="1"/>
  <c r="BT366" i="381"/>
  <c r="AV366" i="381"/>
  <c r="AU366" i="381"/>
  <c r="AT366" i="381"/>
  <c r="AM366" i="381"/>
  <c r="AL366" i="381"/>
  <c r="AK366" i="381"/>
  <c r="AJ366" i="381"/>
  <c r="AI366" i="381"/>
  <c r="AG366" i="381"/>
  <c r="AF366" i="381"/>
  <c r="AE366" i="381"/>
  <c r="AD366" i="381"/>
  <c r="AC366" i="381"/>
  <c r="C366" i="381"/>
  <c r="FV365" i="381"/>
  <c r="FU365" i="381"/>
  <c r="FT365" i="381"/>
  <c r="FS365" i="381"/>
  <c r="FR365" i="381"/>
  <c r="FQ365" i="381"/>
  <c r="EC365" i="381"/>
  <c r="DA365" i="381"/>
  <c r="DB365" i="381" s="1"/>
  <c r="BT365" i="381"/>
  <c r="AV365" i="381"/>
  <c r="AU365" i="381"/>
  <c r="AT365" i="381"/>
  <c r="AM365" i="381"/>
  <c r="AL365" i="381"/>
  <c r="AK365" i="381"/>
  <c r="AJ365" i="381"/>
  <c r="AI365" i="381"/>
  <c r="AG365" i="381"/>
  <c r="AF365" i="381"/>
  <c r="AE365" i="381"/>
  <c r="AD365" i="381"/>
  <c r="AC365" i="381"/>
  <c r="FV324" i="381"/>
  <c r="FU324" i="381"/>
  <c r="FT324" i="381"/>
  <c r="FS324" i="381"/>
  <c r="FR324" i="381"/>
  <c r="FQ324" i="381"/>
  <c r="EC324" i="381"/>
  <c r="DV324" i="381"/>
  <c r="DU324" i="381"/>
  <c r="DT324" i="381"/>
  <c r="DS324" i="381"/>
  <c r="DR324" i="381"/>
  <c r="DQ324" i="381"/>
  <c r="DA324" i="381"/>
  <c r="DA323" i="381" s="1"/>
  <c r="AV324" i="381"/>
  <c r="AU324" i="381"/>
  <c r="AT324" i="381"/>
  <c r="AM324" i="381"/>
  <c r="AL324" i="381"/>
  <c r="AK324" i="381"/>
  <c r="AJ324" i="381"/>
  <c r="AI324" i="381"/>
  <c r="AG324" i="381"/>
  <c r="AF324" i="381"/>
  <c r="AE324" i="381"/>
  <c r="AD324" i="381"/>
  <c r="AC324" i="381"/>
  <c r="FV318" i="381"/>
  <c r="FU318" i="381"/>
  <c r="FT318" i="381"/>
  <c r="FS318" i="381"/>
  <c r="FR318" i="381"/>
  <c r="FQ318" i="381"/>
  <c r="EC318" i="381"/>
  <c r="DV318" i="381"/>
  <c r="DU318" i="381"/>
  <c r="DT318" i="381"/>
  <c r="DS318" i="381"/>
  <c r="DR318" i="381"/>
  <c r="DQ318" i="381"/>
  <c r="DA318" i="381"/>
  <c r="DB318" i="381" s="1"/>
  <c r="BT318" i="381"/>
  <c r="AU318" i="381"/>
  <c r="AT318" i="381"/>
  <c r="AM318" i="381"/>
  <c r="AL318" i="381"/>
  <c r="AK318" i="381"/>
  <c r="AJ318" i="381"/>
  <c r="AI318" i="381"/>
  <c r="AG318" i="381"/>
  <c r="AF318" i="381"/>
  <c r="AE318" i="381"/>
  <c r="AD318" i="381"/>
  <c r="AC318" i="381"/>
  <c r="G318" i="381"/>
  <c r="E318" i="381"/>
  <c r="C318" i="381"/>
  <c r="FV314" i="381"/>
  <c r="FU314" i="381"/>
  <c r="FT314" i="381"/>
  <c r="FS314" i="381"/>
  <c r="FR314" i="381"/>
  <c r="FQ314" i="381"/>
  <c r="EC314" i="381"/>
  <c r="DV314" i="381"/>
  <c r="DU314" i="381"/>
  <c r="DT314" i="381"/>
  <c r="DS314" i="381"/>
  <c r="DR314" i="381"/>
  <c r="DQ314" i="381"/>
  <c r="DA314" i="381"/>
  <c r="DB314" i="381" s="1"/>
  <c r="BT314" i="381"/>
  <c r="AV314" i="381"/>
  <c r="AU314" i="381"/>
  <c r="AT314" i="381"/>
  <c r="AM314" i="381"/>
  <c r="AL314" i="381"/>
  <c r="AK314" i="381"/>
  <c r="AJ314" i="381"/>
  <c r="AI314" i="381"/>
  <c r="AG314" i="381"/>
  <c r="AF314" i="381"/>
  <c r="AE314" i="381"/>
  <c r="AD314" i="381"/>
  <c r="AC314" i="381"/>
  <c r="E314" i="381"/>
  <c r="FV232" i="381"/>
  <c r="FU232" i="381"/>
  <c r="FT232" i="381"/>
  <c r="FS232" i="381"/>
  <c r="FR232" i="381"/>
  <c r="FQ232" i="381"/>
  <c r="EC232" i="381"/>
  <c r="DV232" i="381"/>
  <c r="DU232" i="381"/>
  <c r="DT232" i="381"/>
  <c r="DS232" i="381"/>
  <c r="DR232" i="381"/>
  <c r="DQ232" i="381"/>
  <c r="DA232" i="381"/>
  <c r="DB232" i="381" s="1"/>
  <c r="BT232" i="381"/>
  <c r="AU232" i="381"/>
  <c r="AM232" i="381"/>
  <c r="AL232" i="381"/>
  <c r="AK232" i="381"/>
  <c r="AJ232" i="381"/>
  <c r="AI232" i="381"/>
  <c r="AG232" i="381"/>
  <c r="AF232" i="381"/>
  <c r="AE232" i="381"/>
  <c r="AD232" i="381"/>
  <c r="AC232" i="381"/>
  <c r="G232" i="381"/>
  <c r="AR232" i="381" s="1"/>
  <c r="E232" i="381"/>
  <c r="C232" i="381"/>
  <c r="FV223" i="381"/>
  <c r="FU223" i="381"/>
  <c r="FT223" i="381"/>
  <c r="FS223" i="381"/>
  <c r="FR223" i="381"/>
  <c r="FQ223" i="381"/>
  <c r="EC223" i="381"/>
  <c r="DV223" i="381"/>
  <c r="DU223" i="381"/>
  <c r="DT223" i="381"/>
  <c r="DS223" i="381"/>
  <c r="DR223" i="381"/>
  <c r="DQ223" i="381"/>
  <c r="DA223" i="381"/>
  <c r="DB223" i="381" s="1"/>
  <c r="BT223" i="381"/>
  <c r="AV223" i="381"/>
  <c r="AU223" i="381"/>
  <c r="AT223" i="381"/>
  <c r="AM223" i="381"/>
  <c r="AL223" i="381"/>
  <c r="AK223" i="381"/>
  <c r="AJ223" i="381"/>
  <c r="AI223" i="381"/>
  <c r="AG223" i="381"/>
  <c r="AF223" i="381"/>
  <c r="AE223" i="381"/>
  <c r="AD223" i="381"/>
  <c r="AC223" i="381"/>
  <c r="FV193" i="381"/>
  <c r="FU193" i="381"/>
  <c r="FT193" i="381"/>
  <c r="FS193" i="381"/>
  <c r="FR193" i="381"/>
  <c r="FQ193" i="381"/>
  <c r="EC193" i="381"/>
  <c r="DV193" i="381"/>
  <c r="DU193" i="381"/>
  <c r="DT193" i="381"/>
  <c r="DS193" i="381"/>
  <c r="DR193" i="381"/>
  <c r="DQ193" i="381"/>
  <c r="DA193" i="381"/>
  <c r="DB193" i="381" s="1"/>
  <c r="BT193" i="381"/>
  <c r="AT193" i="381"/>
  <c r="AM193" i="381"/>
  <c r="AL193" i="381"/>
  <c r="AK193" i="381"/>
  <c r="AJ193" i="381"/>
  <c r="AI193" i="381"/>
  <c r="AG193" i="381"/>
  <c r="AF193" i="381"/>
  <c r="AE193" i="381"/>
  <c r="AD193" i="381"/>
  <c r="AC193" i="381"/>
  <c r="G193" i="381"/>
  <c r="DN193" i="381" s="1"/>
  <c r="FV192" i="381"/>
  <c r="FU192" i="381"/>
  <c r="FT192" i="381"/>
  <c r="FS192" i="381"/>
  <c r="FR192" i="381"/>
  <c r="FQ192" i="381"/>
  <c r="EC192" i="381"/>
  <c r="DV192" i="381"/>
  <c r="DU192" i="381"/>
  <c r="DT192" i="381"/>
  <c r="DS192" i="381"/>
  <c r="DR192" i="381"/>
  <c r="DQ192" i="381"/>
  <c r="DA192" i="381"/>
  <c r="DB192" i="381" s="1"/>
  <c r="BT192" i="381"/>
  <c r="AT192" i="381"/>
  <c r="AM192" i="381"/>
  <c r="AL192" i="381"/>
  <c r="AK192" i="381"/>
  <c r="AJ192" i="381"/>
  <c r="AI192" i="381"/>
  <c r="AG192" i="381"/>
  <c r="AF192" i="381"/>
  <c r="AE192" i="381"/>
  <c r="AD192" i="381"/>
  <c r="AC192" i="381"/>
  <c r="G192" i="381"/>
  <c r="C192" i="381"/>
  <c r="FV191" i="381"/>
  <c r="FU191" i="381"/>
  <c r="FT191" i="381"/>
  <c r="FS191" i="381"/>
  <c r="FR191" i="381"/>
  <c r="FQ191" i="381"/>
  <c r="DV191" i="381"/>
  <c r="DU191" i="381"/>
  <c r="DT191" i="381"/>
  <c r="DS191" i="381"/>
  <c r="DR191" i="381"/>
  <c r="DQ191" i="381"/>
  <c r="DA191" i="381"/>
  <c r="DB191" i="381" s="1"/>
  <c r="BT191" i="381"/>
  <c r="AT191" i="381"/>
  <c r="AM191" i="381"/>
  <c r="AL191" i="381"/>
  <c r="AK191" i="381"/>
  <c r="AJ191" i="381"/>
  <c r="AI191" i="381"/>
  <c r="AG191" i="381"/>
  <c r="AF191" i="381"/>
  <c r="AE191" i="381"/>
  <c r="AD191" i="381"/>
  <c r="AC191" i="381"/>
  <c r="G191" i="381"/>
  <c r="C191" i="381"/>
  <c r="F187" i="381"/>
  <c r="FV188" i="381"/>
  <c r="FU188" i="381"/>
  <c r="FT188" i="381"/>
  <c r="FS188" i="381"/>
  <c r="FR188" i="381"/>
  <c r="FQ188" i="381"/>
  <c r="EC188" i="381"/>
  <c r="DV188" i="381"/>
  <c r="DU188" i="381"/>
  <c r="DT188" i="381"/>
  <c r="DS188" i="381"/>
  <c r="DR188" i="381"/>
  <c r="DQ188" i="381"/>
  <c r="DA188" i="381"/>
  <c r="AV188" i="381"/>
  <c r="AU188" i="381"/>
  <c r="AT188" i="381"/>
  <c r="AM188" i="381"/>
  <c r="AL188" i="381"/>
  <c r="AK188" i="381"/>
  <c r="AJ188" i="381"/>
  <c r="AI188" i="381"/>
  <c r="AG188" i="381"/>
  <c r="AF188" i="381"/>
  <c r="AE188" i="381"/>
  <c r="AD188" i="381"/>
  <c r="AC188" i="381"/>
  <c r="DB659" i="381" l="1"/>
  <c r="Q118" i="372" s="1"/>
  <c r="BS323" i="381"/>
  <c r="DV264" i="381"/>
  <c r="J134" i="372" s="1"/>
  <c r="DT264" i="381"/>
  <c r="J132" i="372" s="1"/>
  <c r="EC323" i="381"/>
  <c r="K102" i="372" s="1"/>
  <c r="K104" i="372" s="1"/>
  <c r="K100" i="372" s="1"/>
  <c r="DU264" i="381"/>
  <c r="J133" i="372" s="1"/>
  <c r="DR323" i="381"/>
  <c r="K130" i="372" s="1"/>
  <c r="DS323" i="381"/>
  <c r="K131" i="372" s="1"/>
  <c r="EC187" i="381"/>
  <c r="I102" i="372" s="1"/>
  <c r="DT323" i="381"/>
  <c r="K132" i="372" s="1"/>
  <c r="DB323" i="381"/>
  <c r="K118" i="372" s="1"/>
  <c r="DU323" i="381"/>
  <c r="K133" i="372" s="1"/>
  <c r="DV323" i="381"/>
  <c r="K134" i="372" s="1"/>
  <c r="DQ323" i="381"/>
  <c r="K129" i="372" s="1"/>
  <c r="DQ264" i="381"/>
  <c r="J129" i="372" s="1"/>
  <c r="DS264" i="381"/>
  <c r="J131" i="372" s="1"/>
  <c r="DB611" i="381"/>
  <c r="P118" i="372" s="1"/>
  <c r="DT187" i="381"/>
  <c r="I132" i="372" s="1"/>
  <c r="DB264" i="381"/>
  <c r="J118" i="372" s="1"/>
  <c r="DA264" i="381"/>
  <c r="DU187" i="381"/>
  <c r="I133" i="372" s="1"/>
  <c r="DS187" i="381"/>
  <c r="I131" i="372" s="1"/>
  <c r="EC264" i="381"/>
  <c r="J102" i="372" s="1"/>
  <c r="DB188" i="381"/>
  <c r="DB187" i="381" s="1"/>
  <c r="I118" i="372" s="1"/>
  <c r="DA187" i="381"/>
  <c r="DV187" i="381"/>
  <c r="I134" i="372" s="1"/>
  <c r="DR187" i="381"/>
  <c r="I130" i="372" s="1"/>
  <c r="DQ187" i="381"/>
  <c r="I129" i="372" s="1"/>
  <c r="DR264" i="381"/>
  <c r="J130" i="372" s="1"/>
  <c r="BS187" i="381"/>
  <c r="DC659" i="381"/>
  <c r="Q119" i="372" s="1"/>
  <c r="K119" i="372"/>
  <c r="G264" i="381"/>
  <c r="AR318" i="381"/>
  <c r="I119" i="372"/>
  <c r="DC611" i="381"/>
  <c r="P119" i="372" s="1"/>
  <c r="J119" i="372"/>
  <c r="EG314" i="381"/>
  <c r="DV659" i="381"/>
  <c r="Q134" i="372" s="1"/>
  <c r="FQ659" i="381"/>
  <c r="Q164" i="372" s="1"/>
  <c r="AD659" i="381"/>
  <c r="Q28" i="372" s="1"/>
  <c r="AK659" i="381"/>
  <c r="Q35" i="372" s="1"/>
  <c r="AF659" i="381"/>
  <c r="Q30" i="372" s="1"/>
  <c r="P659" i="381"/>
  <c r="Q51" i="372" s="1"/>
  <c r="DU659" i="381"/>
  <c r="Q133" i="372" s="1"/>
  <c r="AM659" i="381"/>
  <c r="Q37" i="372" s="1"/>
  <c r="DS659" i="381"/>
  <c r="Q131" i="372" s="1"/>
  <c r="EC659" i="381"/>
  <c r="Q102" i="372" s="1"/>
  <c r="Q104" i="372" s="1"/>
  <c r="Q100" i="372" s="1"/>
  <c r="AJ659" i="381"/>
  <c r="Q34" i="372" s="1"/>
  <c r="AL659" i="381"/>
  <c r="Q36" i="372" s="1"/>
  <c r="FR659" i="381"/>
  <c r="Q165" i="372" s="1"/>
  <c r="AG659" i="381"/>
  <c r="Q31" i="372" s="1"/>
  <c r="Q659" i="381"/>
  <c r="Q52" i="372" s="1"/>
  <c r="AU659" i="381"/>
  <c r="Q41" i="372" s="1"/>
  <c r="FS659" i="381"/>
  <c r="Q166" i="372" s="1"/>
  <c r="R659" i="381"/>
  <c r="Q53" i="372" s="1"/>
  <c r="AV659" i="381"/>
  <c r="Q42" i="372" s="1"/>
  <c r="FT659" i="381"/>
  <c r="Q167" i="372" s="1"/>
  <c r="AC659" i="381"/>
  <c r="Q27" i="372" s="1"/>
  <c r="DA659" i="381"/>
  <c r="FU659" i="381"/>
  <c r="Q168" i="372" s="1"/>
  <c r="AI659" i="381"/>
  <c r="Q33" i="372" s="1"/>
  <c r="DQ659" i="381"/>
  <c r="Q129" i="372" s="1"/>
  <c r="FV659" i="381"/>
  <c r="Q169" i="372" s="1"/>
  <c r="DT659" i="381"/>
  <c r="Q132" i="372" s="1"/>
  <c r="AE659" i="381"/>
  <c r="Q29" i="372" s="1"/>
  <c r="DR659" i="381"/>
  <c r="Q130" i="372" s="1"/>
  <c r="AG323" i="381"/>
  <c r="K31" i="372" s="1"/>
  <c r="P264" i="381"/>
  <c r="J51" i="372" s="1"/>
  <c r="AM264" i="381"/>
  <c r="J37" i="372" s="1"/>
  <c r="Q264" i="381"/>
  <c r="J52" i="372" s="1"/>
  <c r="AT264" i="381"/>
  <c r="J40" i="372" s="1"/>
  <c r="AD323" i="381"/>
  <c r="K28" i="372" s="1"/>
  <c r="AI611" i="381"/>
  <c r="P33" i="372" s="1"/>
  <c r="DT611" i="381"/>
  <c r="P132" i="372" s="1"/>
  <c r="R264" i="381"/>
  <c r="J53" i="372" s="1"/>
  <c r="AK611" i="381"/>
  <c r="P35" i="372" s="1"/>
  <c r="AU264" i="381"/>
  <c r="J41" i="372" s="1"/>
  <c r="AE264" i="381"/>
  <c r="J29" i="372" s="1"/>
  <c r="DV611" i="381"/>
  <c r="P134" i="372" s="1"/>
  <c r="AF323" i="381"/>
  <c r="K30" i="372" s="1"/>
  <c r="AJ611" i="381"/>
  <c r="P34" i="372" s="1"/>
  <c r="DU611" i="381"/>
  <c r="P133" i="372" s="1"/>
  <c r="G611" i="381"/>
  <c r="FQ264" i="381"/>
  <c r="J164" i="372" s="1"/>
  <c r="FT264" i="381"/>
  <c r="J167" i="372" s="1"/>
  <c r="AL323" i="381"/>
  <c r="K36" i="372" s="1"/>
  <c r="AI187" i="381"/>
  <c r="I33" i="372" s="1"/>
  <c r="AJ187" i="381"/>
  <c r="I34" i="372" s="1"/>
  <c r="AJ323" i="381"/>
  <c r="K34" i="372" s="1"/>
  <c r="AF264" i="381"/>
  <c r="J30" i="372" s="1"/>
  <c r="AG264" i="381"/>
  <c r="J31" i="372" s="1"/>
  <c r="FU264" i="381"/>
  <c r="J168" i="372" s="1"/>
  <c r="AL611" i="381"/>
  <c r="P36" i="372" s="1"/>
  <c r="FV264" i="381"/>
  <c r="J169" i="372" s="1"/>
  <c r="P323" i="381"/>
  <c r="K51" i="372" s="1"/>
  <c r="AM323" i="381"/>
  <c r="K37" i="372" s="1"/>
  <c r="Q611" i="381"/>
  <c r="P52" i="372" s="1"/>
  <c r="AT611" i="381"/>
  <c r="P40" i="372" s="1"/>
  <c r="Q187" i="381"/>
  <c r="I52" i="372" s="1"/>
  <c r="AC187" i="381"/>
  <c r="I27" i="372" s="1"/>
  <c r="AC323" i="381"/>
  <c r="K27" i="372" s="1"/>
  <c r="AE611" i="381"/>
  <c r="P29" i="372" s="1"/>
  <c r="DQ611" i="381"/>
  <c r="P129" i="372" s="1"/>
  <c r="FU611" i="381"/>
  <c r="P168" i="372" s="1"/>
  <c r="FT187" i="381"/>
  <c r="I167" i="372" s="1"/>
  <c r="AF187" i="381"/>
  <c r="I30" i="372" s="1"/>
  <c r="AG187" i="381"/>
  <c r="I31" i="372" s="1"/>
  <c r="FV187" i="381"/>
  <c r="I169" i="372" s="1"/>
  <c r="AC264" i="381"/>
  <c r="J27" i="372" s="1"/>
  <c r="FR264" i="381"/>
  <c r="J165" i="372" s="1"/>
  <c r="FV323" i="381"/>
  <c r="K169" i="372" s="1"/>
  <c r="AD264" i="381"/>
  <c r="J28" i="372" s="1"/>
  <c r="BT264" i="381"/>
  <c r="BS264" i="381"/>
  <c r="FS264" i="381"/>
  <c r="J166" i="372" s="1"/>
  <c r="AI323" i="381"/>
  <c r="K33" i="372" s="1"/>
  <c r="AK187" i="381"/>
  <c r="I35" i="372" s="1"/>
  <c r="AK323" i="381"/>
  <c r="K35" i="372" s="1"/>
  <c r="AL187" i="381"/>
  <c r="I36" i="372" s="1"/>
  <c r="G187" i="381"/>
  <c r="P611" i="381"/>
  <c r="P51" i="372" s="1"/>
  <c r="AM611" i="381"/>
  <c r="P37" i="372" s="1"/>
  <c r="P187" i="381"/>
  <c r="I51" i="372" s="1"/>
  <c r="AM187" i="381"/>
  <c r="I37" i="372" s="1"/>
  <c r="AI264" i="381"/>
  <c r="J33" i="372" s="1"/>
  <c r="FQ611" i="381"/>
  <c r="P164" i="372" s="1"/>
  <c r="AJ264" i="381"/>
  <c r="J34" i="372" s="1"/>
  <c r="Q323" i="381"/>
  <c r="K52" i="372" s="1"/>
  <c r="AT323" i="381"/>
  <c r="K40" i="372" s="1"/>
  <c r="R611" i="381"/>
  <c r="P53" i="372" s="1"/>
  <c r="AU611" i="381"/>
  <c r="P41" i="372" s="1"/>
  <c r="FR611" i="381"/>
  <c r="P165" i="372" s="1"/>
  <c r="R187" i="381"/>
  <c r="I53" i="372" s="1"/>
  <c r="FQ187" i="381"/>
  <c r="I164" i="372" s="1"/>
  <c r="AK264" i="381"/>
  <c r="J35" i="372" s="1"/>
  <c r="R323" i="381"/>
  <c r="K53" i="372" s="1"/>
  <c r="AU323" i="381"/>
  <c r="K41" i="372" s="1"/>
  <c r="FQ323" i="381"/>
  <c r="K164" i="372" s="1"/>
  <c r="AC611" i="381"/>
  <c r="P27" i="372" s="1"/>
  <c r="FS611" i="381"/>
  <c r="P166" i="372" s="1"/>
  <c r="FR187" i="381"/>
  <c r="I165" i="372" s="1"/>
  <c r="AL264" i="381"/>
  <c r="J36" i="372" s="1"/>
  <c r="AV323" i="381"/>
  <c r="K42" i="372" s="1"/>
  <c r="FR323" i="381"/>
  <c r="K165" i="372" s="1"/>
  <c r="AD611" i="381"/>
  <c r="P28" i="372" s="1"/>
  <c r="DA611" i="381"/>
  <c r="FT611" i="381"/>
  <c r="P167" i="372" s="1"/>
  <c r="FS187" i="381"/>
  <c r="I166" i="372" s="1"/>
  <c r="FS323" i="381"/>
  <c r="K166" i="372" s="1"/>
  <c r="AE187" i="381"/>
  <c r="I29" i="372" s="1"/>
  <c r="AE323" i="381"/>
  <c r="K29" i="372" s="1"/>
  <c r="FT323" i="381"/>
  <c r="K167" i="372" s="1"/>
  <c r="AF611" i="381"/>
  <c r="P30" i="372" s="1"/>
  <c r="DR611" i="381"/>
  <c r="P130" i="372" s="1"/>
  <c r="FV611" i="381"/>
  <c r="P169" i="372" s="1"/>
  <c r="AD187" i="381"/>
  <c r="I28" i="372" s="1"/>
  <c r="FU187" i="381"/>
  <c r="I168" i="372" s="1"/>
  <c r="FU323" i="381"/>
  <c r="K168" i="372" s="1"/>
  <c r="AG611" i="381"/>
  <c r="P31" i="372" s="1"/>
  <c r="DS611" i="381"/>
  <c r="P131" i="372" s="1"/>
  <c r="AV615" i="381"/>
  <c r="AT232" i="381"/>
  <c r="AT187" i="381" s="1"/>
  <c r="I40" i="372" s="1"/>
  <c r="AR191" i="381"/>
  <c r="DN191" i="381"/>
  <c r="AR192" i="381"/>
  <c r="DN192" i="381"/>
  <c r="AV616" i="381"/>
  <c r="EV323" i="381"/>
  <c r="AV232" i="381"/>
  <c r="BT664" i="381"/>
  <c r="BT615" i="381"/>
  <c r="BT324" i="381"/>
  <c r="BT323" i="381" s="1"/>
  <c r="AR193" i="381"/>
  <c r="EG664" i="381"/>
  <c r="EG665" i="381"/>
  <c r="ED664" i="381"/>
  <c r="BS611" i="381"/>
  <c r="BS659" i="381"/>
  <c r="ED663" i="381"/>
  <c r="EG663" i="381"/>
  <c r="ED324" i="381"/>
  <c r="EG612" i="381"/>
  <c r="ED366" i="381"/>
  <c r="ED615" i="381"/>
  <c r="ED612" i="381"/>
  <c r="ED616" i="381"/>
  <c r="ED365" i="381"/>
  <c r="EG365" i="381"/>
  <c r="EG324" i="381"/>
  <c r="EG366" i="381"/>
  <c r="EG318" i="381"/>
  <c r="AU191" i="381"/>
  <c r="EG188" i="381"/>
  <c r="AU192" i="381"/>
  <c r="ED318" i="381"/>
  <c r="ED314" i="381"/>
  <c r="AU193" i="381"/>
  <c r="ED223" i="381"/>
  <c r="EG232" i="381"/>
  <c r="ED232" i="381"/>
  <c r="ED191" i="381"/>
  <c r="BT188" i="381"/>
  <c r="BT187" i="381" s="1"/>
  <c r="EG223" i="381"/>
  <c r="ED192" i="381"/>
  <c r="ED193" i="381"/>
  <c r="ED188" i="381"/>
  <c r="AG1" i="372"/>
  <c r="AF1" i="372"/>
  <c r="AE1" i="372"/>
  <c r="AD1" i="372"/>
  <c r="AC1" i="372"/>
  <c r="AB1" i="372"/>
  <c r="AA1" i="372"/>
  <c r="V1" i="372"/>
  <c r="U1" i="372"/>
  <c r="T1" i="372"/>
  <c r="S1" i="372"/>
  <c r="R1" i="372"/>
  <c r="Q1" i="372"/>
  <c r="P1" i="372"/>
  <c r="O1" i="372"/>
  <c r="N1" i="372"/>
  <c r="M1" i="372"/>
  <c r="L1" i="372"/>
  <c r="K1" i="372"/>
  <c r="J1" i="372"/>
  <c r="I1" i="372"/>
  <c r="H1" i="372"/>
  <c r="G1" i="372"/>
  <c r="F1" i="372"/>
  <c r="E1" i="372"/>
  <c r="D1" i="372"/>
  <c r="C1" i="372"/>
  <c r="B1" i="372"/>
  <c r="EV264" i="381" l="1"/>
  <c r="J96" i="372" s="1"/>
  <c r="ED323" i="381"/>
  <c r="K105" i="372" s="1"/>
  <c r="EG323" i="381"/>
  <c r="K54" i="372" s="1"/>
  <c r="EG264" i="381"/>
  <c r="J54" i="372" s="1"/>
  <c r="EV187" i="381"/>
  <c r="I97" i="372" s="1"/>
  <c r="DN187" i="381"/>
  <c r="I125" i="372" s="1"/>
  <c r="ED187" i="381"/>
  <c r="ED264" i="381"/>
  <c r="AR264" i="381"/>
  <c r="J46" i="372" s="1"/>
  <c r="EE318" i="381"/>
  <c r="EE264" i="381" s="1"/>
  <c r="AV318" i="381"/>
  <c r="AV264" i="381" s="1"/>
  <c r="ED659" i="381"/>
  <c r="Q105" i="372" s="1"/>
  <c r="EG659" i="381"/>
  <c r="Q54" i="372" s="1"/>
  <c r="EV659" i="381"/>
  <c r="Q96" i="372" s="1"/>
  <c r="K97" i="372"/>
  <c r="K96" i="372"/>
  <c r="ED611" i="381"/>
  <c r="AV611" i="381"/>
  <c r="P42" i="372" s="1"/>
  <c r="AU187" i="381"/>
  <c r="I41" i="372" s="1"/>
  <c r="EV611" i="381"/>
  <c r="P96" i="372" s="1"/>
  <c r="I123" i="372"/>
  <c r="AR187" i="381"/>
  <c r="EE232" i="381"/>
  <c r="EF232" i="381" s="1"/>
  <c r="EG191" i="381"/>
  <c r="EE616" i="381"/>
  <c r="EF616" i="381" s="1"/>
  <c r="CP191" i="381"/>
  <c r="CP615" i="381"/>
  <c r="CP318" i="381"/>
  <c r="CP366" i="381"/>
  <c r="CP192" i="381"/>
  <c r="CP314" i="381"/>
  <c r="CP616" i="381"/>
  <c r="CP232" i="381"/>
  <c r="EE615" i="381"/>
  <c r="AV193" i="381"/>
  <c r="EE193" i="381"/>
  <c r="EF193" i="381" s="1"/>
  <c r="AV192" i="381"/>
  <c r="EE192" i="381"/>
  <c r="AV191" i="381"/>
  <c r="EF191" i="381"/>
  <c r="BT663" i="381"/>
  <c r="BT659" i="381" s="1"/>
  <c r="EG616" i="381"/>
  <c r="EG615" i="381"/>
  <c r="I174" i="372"/>
  <c r="J174" i="372"/>
  <c r="P174" i="372"/>
  <c r="K174" i="372"/>
  <c r="Q174" i="372"/>
  <c r="BT612" i="381"/>
  <c r="BT611" i="381" s="1"/>
  <c r="EG193" i="381"/>
  <c r="CP264" i="381" l="1"/>
  <c r="J91" i="372" s="1"/>
  <c r="EG187" i="381"/>
  <c r="I54" i="372" s="1"/>
  <c r="CP323" i="381"/>
  <c r="K91" i="372" s="1"/>
  <c r="EF192" i="381"/>
  <c r="EF187" i="381" s="1"/>
  <c r="I103" i="372" s="1"/>
  <c r="I104" i="372" s="1"/>
  <c r="I100" i="372" s="1"/>
  <c r="EE187" i="381"/>
  <c r="I105" i="372" s="1"/>
  <c r="CP187" i="381"/>
  <c r="I91" i="372" s="1"/>
  <c r="J42" i="372"/>
  <c r="EF318" i="381"/>
  <c r="J105" i="372"/>
  <c r="Q97" i="372"/>
  <c r="P97" i="372"/>
  <c r="EG611" i="381"/>
  <c r="P54" i="372" s="1"/>
  <c r="J97" i="372"/>
  <c r="I96" i="372"/>
  <c r="I46" i="372"/>
  <c r="DL1260" i="381"/>
  <c r="CP611" i="381"/>
  <c r="P91" i="372" s="1"/>
  <c r="AV187" i="381"/>
  <c r="I42" i="372" s="1"/>
  <c r="EE611" i="381"/>
  <c r="P105" i="372" s="1"/>
  <c r="EF615" i="381"/>
  <c r="EF611" i="381" s="1"/>
  <c r="P103" i="372" s="1"/>
  <c r="P104" i="372" s="1"/>
  <c r="P100" i="372" s="1"/>
  <c r="I175" i="372"/>
  <c r="I176" i="372" s="1"/>
  <c r="Q175" i="372"/>
  <c r="Q176" i="372" s="1"/>
  <c r="P175" i="372"/>
  <c r="P176" i="372" s="1"/>
  <c r="J175" i="372"/>
  <c r="J176" i="372" s="1"/>
  <c r="K175" i="372"/>
  <c r="K176" i="372" s="1"/>
  <c r="EF264" i="381" l="1"/>
  <c r="J103" i="372" s="1"/>
  <c r="J104" i="372" s="1"/>
  <c r="J100" i="372" s="1"/>
  <c r="F94" i="372"/>
  <c r="E94" i="372" s="1"/>
  <c r="F89" i="372"/>
  <c r="E89" i="372" s="1"/>
  <c r="A94" i="372" l="1"/>
  <c r="K171" i="372"/>
  <c r="F90" i="372"/>
  <c r="E90" i="372" s="1"/>
  <c r="F16" i="372"/>
  <c r="E16" i="372" s="1"/>
  <c r="U174" i="372"/>
  <c r="T174" i="372"/>
  <c r="F99" i="372"/>
  <c r="E99" i="372" s="1"/>
  <c r="R174" i="372"/>
  <c r="S174" i="372"/>
  <c r="J171" i="372"/>
  <c r="I171" i="372"/>
  <c r="V174" i="372"/>
  <c r="H174" i="372" l="1"/>
  <c r="L174" i="372"/>
  <c r="O174" i="372"/>
  <c r="M174" i="372"/>
  <c r="G174" i="372"/>
  <c r="N174" i="372"/>
  <c r="G809" i="381"/>
  <c r="E809" i="381"/>
  <c r="C809" i="381"/>
  <c r="AT808" i="381"/>
  <c r="AU808" i="381"/>
  <c r="AV808" i="381"/>
  <c r="AT809" i="381"/>
  <c r="AU809" i="381"/>
  <c r="AV809" i="381"/>
  <c r="G808" i="381"/>
  <c r="E808" i="381"/>
  <c r="C808" i="381"/>
  <c r="AU805" i="381" l="1"/>
  <c r="S41" i="372" s="1"/>
  <c r="G805" i="381"/>
  <c r="AT805" i="381"/>
  <c r="S40" i="372" s="1"/>
  <c r="AV805" i="381"/>
  <c r="S42" i="372" s="1"/>
  <c r="CP809" i="381" l="1"/>
  <c r="CP808" i="381"/>
  <c r="AU744" i="381"/>
  <c r="AV744" i="381"/>
  <c r="AU850" i="381"/>
  <c r="AV850" i="381"/>
  <c r="AV849" i="381"/>
  <c r="AU849" i="381"/>
  <c r="AV909" i="381"/>
  <c r="AV908" i="381" s="1"/>
  <c r="U42" i="372" s="1"/>
  <c r="AU909" i="381"/>
  <c r="AU908" i="381" s="1"/>
  <c r="U41" i="372" s="1"/>
  <c r="AU152" i="381"/>
  <c r="AU154" i="381"/>
  <c r="AU155" i="381"/>
  <c r="AU156" i="381"/>
  <c r="AU157" i="381"/>
  <c r="AU159" i="381"/>
  <c r="AU170" i="381"/>
  <c r="AV170" i="381"/>
  <c r="AU173" i="381"/>
  <c r="AU174" i="381"/>
  <c r="AU176" i="381"/>
  <c r="AU177" i="381"/>
  <c r="AU182" i="381"/>
  <c r="AV182" i="381"/>
  <c r="AU139" i="381"/>
  <c r="AV139" i="381"/>
  <c r="AU140" i="381"/>
  <c r="AU141" i="381"/>
  <c r="AV138" i="381"/>
  <c r="AU138" i="381"/>
  <c r="AU82" i="381"/>
  <c r="AU83" i="381"/>
  <c r="AU84" i="381"/>
  <c r="AU73" i="381"/>
  <c r="AV73" i="381"/>
  <c r="AU547" i="381"/>
  <c r="AU505" i="381" s="1"/>
  <c r="N41" i="372" s="1"/>
  <c r="AV547" i="381"/>
  <c r="AV505" i="381" s="1"/>
  <c r="N42" i="372" s="1"/>
  <c r="AU504" i="381"/>
  <c r="AU431" i="381" s="1"/>
  <c r="M41" i="372" s="1"/>
  <c r="AV504" i="381"/>
  <c r="AV431" i="381" s="1"/>
  <c r="M42" i="372" s="1"/>
  <c r="AV739" i="381" l="1"/>
  <c r="R42" i="372" s="1"/>
  <c r="AU739" i="381"/>
  <c r="R41" i="372" s="1"/>
  <c r="CP805" i="381"/>
  <c r="S91" i="372" s="1"/>
  <c r="AV848" i="381"/>
  <c r="T42" i="372" s="1"/>
  <c r="AU848" i="381"/>
  <c r="T41" i="372" s="1"/>
  <c r="AU137" i="381"/>
  <c r="H41" i="372" s="1"/>
  <c r="AU71" i="381"/>
  <c r="AT744" i="381"/>
  <c r="AT850" i="381"/>
  <c r="AT849" i="381"/>
  <c r="AT909" i="381"/>
  <c r="AT908" i="381" s="1"/>
  <c r="U40" i="372" s="1"/>
  <c r="AT152" i="381"/>
  <c r="AT154" i="381"/>
  <c r="AT155" i="381"/>
  <c r="AT156" i="381"/>
  <c r="AT157" i="381"/>
  <c r="AT159" i="381"/>
  <c r="AT170" i="381"/>
  <c r="AT173" i="381"/>
  <c r="AT174" i="381"/>
  <c r="AT176" i="381"/>
  <c r="AT177" i="381"/>
  <c r="AT182" i="381"/>
  <c r="AT139" i="381"/>
  <c r="AT140" i="381"/>
  <c r="AT141" i="381"/>
  <c r="AT138" i="381"/>
  <c r="AT73" i="381"/>
  <c r="AT82" i="381"/>
  <c r="AT83" i="381"/>
  <c r="AT84" i="381"/>
  <c r="DQ808" i="381"/>
  <c r="DR808" i="381"/>
  <c r="DS808" i="381"/>
  <c r="DT808" i="381"/>
  <c r="DU808" i="381"/>
  <c r="DV808" i="381"/>
  <c r="DQ809" i="381"/>
  <c r="DR809" i="381"/>
  <c r="DS809" i="381"/>
  <c r="DT809" i="381"/>
  <c r="DU809" i="381"/>
  <c r="DV809" i="381"/>
  <c r="DQ850" i="381"/>
  <c r="DR850" i="381"/>
  <c r="DS850" i="381"/>
  <c r="DT850" i="381"/>
  <c r="DU850" i="381"/>
  <c r="DV850" i="381"/>
  <c r="DV849" i="381"/>
  <c r="DU849" i="381"/>
  <c r="DT849" i="381"/>
  <c r="DS849" i="381"/>
  <c r="DR849" i="381"/>
  <c r="DQ849" i="381"/>
  <c r="DV909" i="381"/>
  <c r="DV908" i="381" s="1"/>
  <c r="U134" i="372" s="1"/>
  <c r="DU909" i="381"/>
  <c r="DU908" i="381" s="1"/>
  <c r="U133" i="372" s="1"/>
  <c r="DT909" i="381"/>
  <c r="DT908" i="381" s="1"/>
  <c r="U132" i="372" s="1"/>
  <c r="DS909" i="381"/>
  <c r="DS908" i="381" s="1"/>
  <c r="U131" i="372" s="1"/>
  <c r="DR909" i="381"/>
  <c r="DR908" i="381" s="1"/>
  <c r="U130" i="372" s="1"/>
  <c r="DQ909" i="381"/>
  <c r="DQ908" i="381" s="1"/>
  <c r="U129" i="372" s="1"/>
  <c r="DQ182" i="381"/>
  <c r="DR182" i="381"/>
  <c r="DS182" i="381"/>
  <c r="DT182" i="381"/>
  <c r="DU182" i="381"/>
  <c r="DV182" i="381"/>
  <c r="DQ173" i="381"/>
  <c r="DR173" i="381"/>
  <c r="DS173" i="381"/>
  <c r="DT173" i="381"/>
  <c r="DU173" i="381"/>
  <c r="DV173" i="381"/>
  <c r="DQ174" i="381"/>
  <c r="DR174" i="381"/>
  <c r="DS174" i="381"/>
  <c r="DT174" i="381"/>
  <c r="DU174" i="381"/>
  <c r="DV174" i="381"/>
  <c r="DQ176" i="381"/>
  <c r="DR176" i="381"/>
  <c r="DS176" i="381"/>
  <c r="DT176" i="381"/>
  <c r="DU176" i="381"/>
  <c r="DV176" i="381"/>
  <c r="DQ177" i="381"/>
  <c r="DR177" i="381"/>
  <c r="DS177" i="381"/>
  <c r="DT177" i="381"/>
  <c r="DU177" i="381"/>
  <c r="DV177" i="381"/>
  <c r="DQ170" i="381"/>
  <c r="DR170" i="381"/>
  <c r="DS170" i="381"/>
  <c r="DT170" i="381"/>
  <c r="DU170" i="381"/>
  <c r="DV170" i="381"/>
  <c r="DQ140" i="381"/>
  <c r="DR140" i="381"/>
  <c r="DS140" i="381"/>
  <c r="DT140" i="381"/>
  <c r="DU140" i="381"/>
  <c r="DV140" i="381"/>
  <c r="DQ141" i="381"/>
  <c r="DR141" i="381"/>
  <c r="DS141" i="381"/>
  <c r="DT141" i="381"/>
  <c r="DU141" i="381"/>
  <c r="DV141" i="381"/>
  <c r="DQ143" i="381"/>
  <c r="DR143" i="381"/>
  <c r="DS143" i="381"/>
  <c r="DT143" i="381"/>
  <c r="DU143" i="381"/>
  <c r="DV143" i="381"/>
  <c r="DQ152" i="381"/>
  <c r="DR152" i="381"/>
  <c r="DS152" i="381"/>
  <c r="DT152" i="381"/>
  <c r="DU152" i="381"/>
  <c r="DV152" i="381"/>
  <c r="DQ154" i="381"/>
  <c r="DR154" i="381"/>
  <c r="DS154" i="381"/>
  <c r="DT154" i="381"/>
  <c r="DU154" i="381"/>
  <c r="DV154" i="381"/>
  <c r="DQ155" i="381"/>
  <c r="DR155" i="381"/>
  <c r="DS155" i="381"/>
  <c r="DT155" i="381"/>
  <c r="DU155" i="381"/>
  <c r="DV155" i="381"/>
  <c r="DQ156" i="381"/>
  <c r="DR156" i="381"/>
  <c r="DS156" i="381"/>
  <c r="DT156" i="381"/>
  <c r="DU156" i="381"/>
  <c r="DV156" i="381"/>
  <c r="DQ157" i="381"/>
  <c r="DR157" i="381"/>
  <c r="DS157" i="381"/>
  <c r="DT157" i="381"/>
  <c r="DU157" i="381"/>
  <c r="DV157" i="381"/>
  <c r="DQ159" i="381"/>
  <c r="DR159" i="381"/>
  <c r="DS159" i="381"/>
  <c r="DT159" i="381"/>
  <c r="DU159" i="381"/>
  <c r="DV159" i="381"/>
  <c r="DQ82" i="381"/>
  <c r="DR82" i="381"/>
  <c r="DS82" i="381"/>
  <c r="DT82" i="381"/>
  <c r="DU82" i="381"/>
  <c r="DV82" i="381"/>
  <c r="DQ83" i="381"/>
  <c r="DR83" i="381"/>
  <c r="DS83" i="381"/>
  <c r="DT83" i="381"/>
  <c r="DU83" i="381"/>
  <c r="DV83" i="381"/>
  <c r="DQ84" i="381"/>
  <c r="DR84" i="381"/>
  <c r="DS84" i="381"/>
  <c r="DT84" i="381"/>
  <c r="DU84" i="381"/>
  <c r="DV84" i="381"/>
  <c r="DQ73" i="381"/>
  <c r="DR73" i="381"/>
  <c r="DS73" i="381"/>
  <c r="DT73" i="381"/>
  <c r="DU73" i="381"/>
  <c r="DV73" i="381"/>
  <c r="DQ547" i="381"/>
  <c r="DR547" i="381"/>
  <c r="DS547" i="381"/>
  <c r="DT547" i="381"/>
  <c r="DU547" i="381"/>
  <c r="DV547" i="381"/>
  <c r="DQ504" i="381"/>
  <c r="DR504" i="381"/>
  <c r="DS504" i="381"/>
  <c r="DT504" i="381"/>
  <c r="DU504" i="381"/>
  <c r="DV504" i="381"/>
  <c r="EE744" i="381"/>
  <c r="EE739" i="381" s="1"/>
  <c r="E744" i="381"/>
  <c r="C744" i="381"/>
  <c r="DR71" i="381" l="1"/>
  <c r="DQ71" i="381"/>
  <c r="DS71" i="381"/>
  <c r="DV71" i="381"/>
  <c r="G134" i="372" s="1"/>
  <c r="DU71" i="381"/>
  <c r="G133" i="372" s="1"/>
  <c r="DT71" i="381"/>
  <c r="DR431" i="381"/>
  <c r="M130" i="372" s="1"/>
  <c r="DT431" i="381"/>
  <c r="M132" i="372" s="1"/>
  <c r="DV505" i="381"/>
  <c r="N134" i="372" s="1"/>
  <c r="DU431" i="381"/>
  <c r="M133" i="372" s="1"/>
  <c r="DQ431" i="381"/>
  <c r="M129" i="372" s="1"/>
  <c r="DU505" i="381"/>
  <c r="N133" i="372" s="1"/>
  <c r="DV431" i="381"/>
  <c r="M134" i="372" s="1"/>
  <c r="DT505" i="381"/>
  <c r="N132" i="372" s="1"/>
  <c r="DS505" i="381"/>
  <c r="N131" i="372" s="1"/>
  <c r="DS431" i="381"/>
  <c r="M131" i="372" s="1"/>
  <c r="DR505" i="381"/>
  <c r="N130" i="372" s="1"/>
  <c r="DQ505" i="381"/>
  <c r="N129" i="372" s="1"/>
  <c r="DQ137" i="381"/>
  <c r="H129" i="372" s="1"/>
  <c r="DS137" i="381"/>
  <c r="H131" i="372" s="1"/>
  <c r="DR137" i="381"/>
  <c r="H130" i="372" s="1"/>
  <c r="DV137" i="381"/>
  <c r="H134" i="372" s="1"/>
  <c r="DU137" i="381"/>
  <c r="H133" i="372" s="1"/>
  <c r="DT137" i="381"/>
  <c r="H132" i="372" s="1"/>
  <c r="AT739" i="381"/>
  <c r="R40" i="372" s="1"/>
  <c r="AT848" i="381"/>
  <c r="T40" i="372" s="1"/>
  <c r="DU848" i="381"/>
  <c r="T133" i="372" s="1"/>
  <c r="G130" i="372"/>
  <c r="DV805" i="381"/>
  <c r="S134" i="372" s="1"/>
  <c r="DU805" i="381"/>
  <c r="S133" i="372" s="1"/>
  <c r="DT805" i="381"/>
  <c r="S132" i="372" s="1"/>
  <c r="AU1260" i="381"/>
  <c r="G41" i="372"/>
  <c r="G129" i="372"/>
  <c r="DV848" i="381"/>
  <c r="T134" i="372" s="1"/>
  <c r="DS805" i="381"/>
  <c r="S131" i="372" s="1"/>
  <c r="DQ848" i="381"/>
  <c r="T129" i="372" s="1"/>
  <c r="AT71" i="381"/>
  <c r="G40" i="372" s="1"/>
  <c r="DR805" i="381"/>
  <c r="S130" i="372" s="1"/>
  <c r="DQ805" i="381"/>
  <c r="S129" i="372" s="1"/>
  <c r="DR848" i="381"/>
  <c r="T130" i="372" s="1"/>
  <c r="G132" i="372"/>
  <c r="DS848" i="381"/>
  <c r="T131" i="372" s="1"/>
  <c r="G131" i="372"/>
  <c r="DT848" i="381"/>
  <c r="T132" i="372" s="1"/>
  <c r="EF744" i="381"/>
  <c r="EV505" i="381"/>
  <c r="EV908" i="381"/>
  <c r="EV504" i="381"/>
  <c r="EV431" i="381" s="1"/>
  <c r="EV138" i="381"/>
  <c r="F39" i="372"/>
  <c r="E39" i="372" s="1"/>
  <c r="EV71" i="381" l="1"/>
  <c r="EV137" i="381"/>
  <c r="EF739" i="381"/>
  <c r="R103" i="372" s="1"/>
  <c r="DS1260" i="381"/>
  <c r="EV805" i="381"/>
  <c r="DR1260" i="381"/>
  <c r="DT1260" i="381"/>
  <c r="DU1260" i="381"/>
  <c r="DV1260" i="381"/>
  <c r="DQ1260" i="381"/>
  <c r="EV848" i="381"/>
  <c r="CP744" i="381"/>
  <c r="CP739" i="381" l="1"/>
  <c r="R91" i="372" s="1"/>
  <c r="EV1260" i="381"/>
  <c r="AC744" i="381"/>
  <c r="AD744" i="381"/>
  <c r="AE744" i="381"/>
  <c r="AF744" i="381"/>
  <c r="AG744" i="381"/>
  <c r="AI744" i="381"/>
  <c r="AJ744" i="381"/>
  <c r="AK744" i="381"/>
  <c r="AL744" i="381"/>
  <c r="AM744" i="381"/>
  <c r="DA744" i="381"/>
  <c r="DB744" i="381" s="1"/>
  <c r="DB739" i="381" s="1"/>
  <c r="R118" i="372" s="1"/>
  <c r="EC744" i="381"/>
  <c r="FQ744" i="381"/>
  <c r="FR744" i="381"/>
  <c r="FS744" i="381"/>
  <c r="FT744" i="381"/>
  <c r="FU744" i="381"/>
  <c r="FV744" i="381"/>
  <c r="AC808" i="381"/>
  <c r="AD808" i="381"/>
  <c r="AE808" i="381"/>
  <c r="AF808" i="381"/>
  <c r="AG808" i="381"/>
  <c r="AI808" i="381"/>
  <c r="AJ808" i="381"/>
  <c r="AK808" i="381"/>
  <c r="AL808" i="381"/>
  <c r="AM808" i="381"/>
  <c r="AM805" i="381" s="1"/>
  <c r="S37" i="372" s="1"/>
  <c r="DA808" i="381"/>
  <c r="EC808" i="381"/>
  <c r="FQ808" i="381"/>
  <c r="FR808" i="381"/>
  <c r="FS808" i="381"/>
  <c r="FT808" i="381"/>
  <c r="FU808" i="381"/>
  <c r="FV808" i="381"/>
  <c r="AC809" i="381"/>
  <c r="AD809" i="381"/>
  <c r="AE809" i="381"/>
  <c r="AF809" i="381"/>
  <c r="AG809" i="381"/>
  <c r="AI809" i="381"/>
  <c r="AJ809" i="381"/>
  <c r="AK809" i="381"/>
  <c r="AL809" i="381"/>
  <c r="AM809" i="381"/>
  <c r="BT809" i="381"/>
  <c r="DA809" i="381"/>
  <c r="DB809" i="381" s="1"/>
  <c r="EC809" i="381"/>
  <c r="ED809" i="381" s="1"/>
  <c r="FQ809" i="381"/>
  <c r="FR809" i="381"/>
  <c r="FS809" i="381"/>
  <c r="FT809" i="381"/>
  <c r="FU809" i="381"/>
  <c r="FV809" i="381"/>
  <c r="DC805" i="381" l="1"/>
  <c r="S119" i="372" s="1"/>
  <c r="DB808" i="381"/>
  <c r="DB805" i="381" s="1"/>
  <c r="S118" i="372" s="1"/>
  <c r="DA739" i="381"/>
  <c r="DC739" i="381"/>
  <c r="R119" i="372" s="1"/>
  <c r="DA805" i="381"/>
  <c r="AK805" i="381"/>
  <c r="S35" i="372" s="1"/>
  <c r="AG739" i="381"/>
  <c r="R31" i="372" s="1"/>
  <c r="AF739" i="381"/>
  <c r="R30" i="372" s="1"/>
  <c r="AE739" i="381"/>
  <c r="R29" i="372" s="1"/>
  <c r="AD739" i="381"/>
  <c r="R28" i="372" s="1"/>
  <c r="FQ739" i="381"/>
  <c r="R164" i="372" s="1"/>
  <c r="AC739" i="381"/>
  <c r="R27" i="372" s="1"/>
  <c r="FU739" i="381"/>
  <c r="R168" i="372" s="1"/>
  <c r="FT739" i="381"/>
  <c r="R167" i="372" s="1"/>
  <c r="R739" i="381"/>
  <c r="R53" i="372" s="1"/>
  <c r="AM739" i="381"/>
  <c r="R37" i="372" s="1"/>
  <c r="FR739" i="381"/>
  <c r="R165" i="372" s="1"/>
  <c r="Q739" i="381"/>
  <c r="R52" i="372" s="1"/>
  <c r="AL739" i="381"/>
  <c r="R36" i="372" s="1"/>
  <c r="AK739" i="381"/>
  <c r="R35" i="372" s="1"/>
  <c r="P739" i="381"/>
  <c r="R51" i="372" s="1"/>
  <c r="AJ739" i="381"/>
  <c r="R34" i="372" s="1"/>
  <c r="FS739" i="381"/>
  <c r="R166" i="372" s="1"/>
  <c r="EC739" i="381"/>
  <c r="R102" i="372" s="1"/>
  <c r="R104" i="372" s="1"/>
  <c r="R100" i="372" s="1"/>
  <c r="FV739" i="381"/>
  <c r="R169" i="372" s="1"/>
  <c r="AI739" i="381"/>
  <c r="R33" i="372" s="1"/>
  <c r="AL805" i="381"/>
  <c r="S36" i="372" s="1"/>
  <c r="FV805" i="381"/>
  <c r="S169" i="372" s="1"/>
  <c r="AJ805" i="381"/>
  <c r="S34" i="372" s="1"/>
  <c r="FU805" i="381"/>
  <c r="S168" i="372" s="1"/>
  <c r="EC805" i="381"/>
  <c r="S102" i="372" s="1"/>
  <c r="S104" i="372" s="1"/>
  <c r="S100" i="372" s="1"/>
  <c r="FT805" i="381"/>
  <c r="S167" i="372" s="1"/>
  <c r="AI805" i="381"/>
  <c r="S33" i="372" s="1"/>
  <c r="R805" i="381"/>
  <c r="S53" i="372" s="1"/>
  <c r="FS805" i="381"/>
  <c r="S166" i="372" s="1"/>
  <c r="AF805" i="381"/>
  <c r="S30" i="372" s="1"/>
  <c r="Q805" i="381"/>
  <c r="S52" i="372" s="1"/>
  <c r="P805" i="381"/>
  <c r="S51" i="372" s="1"/>
  <c r="AG805" i="381"/>
  <c r="S31" i="372" s="1"/>
  <c r="FR805" i="381"/>
  <c r="S165" i="372" s="1"/>
  <c r="AE805" i="381"/>
  <c r="S29" i="372" s="1"/>
  <c r="FQ805" i="381"/>
  <c r="S164" i="372" s="1"/>
  <c r="AD805" i="381"/>
  <c r="S28" i="372" s="1"/>
  <c r="AC805" i="381"/>
  <c r="S27" i="372" s="1"/>
  <c r="ED808" i="381"/>
  <c r="ED805" i="381" s="1"/>
  <c r="S105" i="372" s="1"/>
  <c r="BS805" i="381"/>
  <c r="S96" i="372" s="1"/>
  <c r="EG808" i="381"/>
  <c r="EG744" i="381"/>
  <c r="ED744" i="381"/>
  <c r="EG809" i="381"/>
  <c r="ED739" i="381" l="1"/>
  <c r="R105" i="372" s="1"/>
  <c r="EG739" i="381"/>
  <c r="R54" i="372" s="1"/>
  <c r="BS739" i="381"/>
  <c r="R96" i="372" s="1"/>
  <c r="EG805" i="381"/>
  <c r="S54" i="372" s="1"/>
  <c r="BT808" i="381"/>
  <c r="BT805" i="381" s="1"/>
  <c r="S97" i="372" s="1"/>
  <c r="BT744" i="381"/>
  <c r="BT739" i="381" l="1"/>
  <c r="R97" i="372" s="1"/>
  <c r="S175" i="372"/>
  <c r="S176" i="372" s="1"/>
  <c r="R175" i="372"/>
  <c r="R176" i="372" s="1"/>
  <c r="FV850" i="381"/>
  <c r="FU850" i="381"/>
  <c r="FT850" i="381"/>
  <c r="FS850" i="381"/>
  <c r="FR850" i="381"/>
  <c r="FQ850" i="381"/>
  <c r="EC850" i="381"/>
  <c r="DA850" i="381"/>
  <c r="BT850" i="381"/>
  <c r="AM850" i="381"/>
  <c r="AL850" i="381"/>
  <c r="AK850" i="381"/>
  <c r="AJ850" i="381"/>
  <c r="AI850" i="381"/>
  <c r="AG850" i="381"/>
  <c r="AF850" i="381"/>
  <c r="AE850" i="381"/>
  <c r="AD850" i="381"/>
  <c r="AC850" i="381"/>
  <c r="FV849" i="381"/>
  <c r="FU849" i="381"/>
  <c r="FT849" i="381"/>
  <c r="FS849" i="381"/>
  <c r="FR849" i="381"/>
  <c r="FQ849" i="381"/>
  <c r="EC849" i="381"/>
  <c r="DA849" i="381"/>
  <c r="DB849" i="381" s="1"/>
  <c r="AM849" i="381"/>
  <c r="AL849" i="381"/>
  <c r="AK849" i="381"/>
  <c r="AJ849" i="381"/>
  <c r="AI849" i="381"/>
  <c r="AG849" i="381"/>
  <c r="AF849" i="381"/>
  <c r="AE849" i="381"/>
  <c r="AD849" i="381"/>
  <c r="AC849" i="381"/>
  <c r="DC848" i="381" l="1"/>
  <c r="T119" i="372" s="1"/>
  <c r="DB850" i="381"/>
  <c r="DB848" i="381" s="1"/>
  <c r="T118" i="372" s="1"/>
  <c r="FR848" i="381"/>
  <c r="T165" i="372" s="1"/>
  <c r="AE848" i="381"/>
  <c r="T29" i="372" s="1"/>
  <c r="FT848" i="381"/>
  <c r="T167" i="372" s="1"/>
  <c r="AG848" i="381"/>
  <c r="T31" i="372" s="1"/>
  <c r="AI848" i="381"/>
  <c r="T33" i="372" s="1"/>
  <c r="AF848" i="381"/>
  <c r="T30" i="372" s="1"/>
  <c r="DA848" i="381"/>
  <c r="FV848" i="381"/>
  <c r="T169" i="372" s="1"/>
  <c r="AK848" i="381"/>
  <c r="T35" i="372" s="1"/>
  <c r="AL848" i="381"/>
  <c r="T36" i="372" s="1"/>
  <c r="Q848" i="381"/>
  <c r="T52" i="372" s="1"/>
  <c r="EC848" i="381"/>
  <c r="T102" i="372" s="1"/>
  <c r="T104" i="372" s="1"/>
  <c r="T100" i="372" s="1"/>
  <c r="R848" i="381"/>
  <c r="T53" i="372" s="1"/>
  <c r="AC848" i="381"/>
  <c r="T27" i="372" s="1"/>
  <c r="AD848" i="381"/>
  <c r="T28" i="372" s="1"/>
  <c r="FQ848" i="381"/>
  <c r="T164" i="372" s="1"/>
  <c r="FS848" i="381"/>
  <c r="T166" i="372" s="1"/>
  <c r="FU848" i="381"/>
  <c r="T168" i="372" s="1"/>
  <c r="AJ848" i="381"/>
  <c r="T34" i="372" s="1"/>
  <c r="P848" i="381"/>
  <c r="T51" i="372" s="1"/>
  <c r="AM848" i="381"/>
  <c r="T37" i="372" s="1"/>
  <c r="BS848" i="381"/>
  <c r="T96" i="372" s="1"/>
  <c r="EG849" i="381"/>
  <c r="ED849" i="381"/>
  <c r="ED850" i="381"/>
  <c r="EG850" i="381"/>
  <c r="FV909" i="381"/>
  <c r="FV908" i="381" s="1"/>
  <c r="U169" i="372" s="1"/>
  <c r="FU909" i="381"/>
  <c r="FU908" i="381" s="1"/>
  <c r="U168" i="372" s="1"/>
  <c r="FT909" i="381"/>
  <c r="FT908" i="381" s="1"/>
  <c r="U167" i="372" s="1"/>
  <c r="FS909" i="381"/>
  <c r="FS908" i="381" s="1"/>
  <c r="U166" i="372" s="1"/>
  <c r="FR909" i="381"/>
  <c r="FR908" i="381" s="1"/>
  <c r="U165" i="372" s="1"/>
  <c r="FQ909" i="381"/>
  <c r="FQ908" i="381" s="1"/>
  <c r="U164" i="372" s="1"/>
  <c r="EC909" i="381"/>
  <c r="EC908" i="381" s="1"/>
  <c r="U102" i="372" s="1"/>
  <c r="U104" i="372" s="1"/>
  <c r="U100" i="372" s="1"/>
  <c r="DA909" i="381"/>
  <c r="AM909" i="381"/>
  <c r="AM908" i="381" s="1"/>
  <c r="U37" i="372" s="1"/>
  <c r="AL909" i="381"/>
  <c r="AL908" i="381" s="1"/>
  <c r="U36" i="372" s="1"/>
  <c r="AK909" i="381"/>
  <c r="AK908" i="381" s="1"/>
  <c r="U35" i="372" s="1"/>
  <c r="AJ909" i="381"/>
  <c r="AJ908" i="381" s="1"/>
  <c r="U34" i="372" s="1"/>
  <c r="AI909" i="381"/>
  <c r="AI908" i="381" s="1"/>
  <c r="U33" i="372" s="1"/>
  <c r="AG909" i="381"/>
  <c r="AG908" i="381" s="1"/>
  <c r="U31" i="372" s="1"/>
  <c r="AF909" i="381"/>
  <c r="AF908" i="381" s="1"/>
  <c r="U30" i="372" s="1"/>
  <c r="AE909" i="381"/>
  <c r="AE908" i="381" s="1"/>
  <c r="U29" i="372" s="1"/>
  <c r="AD909" i="381"/>
  <c r="AD908" i="381" s="1"/>
  <c r="U28" i="372" s="1"/>
  <c r="AC909" i="381"/>
  <c r="AC908" i="381" s="1"/>
  <c r="U27" i="372" s="1"/>
  <c r="R908" i="381"/>
  <c r="U53" i="372" s="1"/>
  <c r="Q908" i="381"/>
  <c r="U52" i="372" s="1"/>
  <c r="P908" i="381"/>
  <c r="U51" i="372" s="1"/>
  <c r="FV182" i="381"/>
  <c r="FU182" i="381"/>
  <c r="FT182" i="381"/>
  <c r="FS182" i="381"/>
  <c r="FR182" i="381"/>
  <c r="FQ182" i="381"/>
  <c r="EC182" i="381"/>
  <c r="ED182" i="381" s="1"/>
  <c r="DA182" i="381"/>
  <c r="DB182" i="381" s="1"/>
  <c r="BT182" i="381"/>
  <c r="AM182" i="381"/>
  <c r="AL182" i="381"/>
  <c r="AK182" i="381"/>
  <c r="AJ182" i="381"/>
  <c r="AI182" i="381"/>
  <c r="AG182" i="381"/>
  <c r="AF182" i="381"/>
  <c r="AE182" i="381"/>
  <c r="AD182" i="381"/>
  <c r="AC182" i="381"/>
  <c r="BT177" i="381"/>
  <c r="BT176" i="381"/>
  <c r="BT174" i="381"/>
  <c r="FV174" i="381"/>
  <c r="FU174" i="381"/>
  <c r="FT174" i="381"/>
  <c r="FS174" i="381"/>
  <c r="FR174" i="381"/>
  <c r="FQ174" i="381"/>
  <c r="EC174" i="381"/>
  <c r="DA174" i="381"/>
  <c r="DB174" i="381" s="1"/>
  <c r="AM174" i="381"/>
  <c r="AL174" i="381"/>
  <c r="AK174" i="381"/>
  <c r="AJ174" i="381"/>
  <c r="AI174" i="381"/>
  <c r="AG174" i="381"/>
  <c r="AF174" i="381"/>
  <c r="AE174" i="381"/>
  <c r="AD174" i="381"/>
  <c r="AC174" i="381"/>
  <c r="AR174" i="381"/>
  <c r="E174" i="381"/>
  <c r="C174" i="381"/>
  <c r="FV177" i="381"/>
  <c r="FU177" i="381"/>
  <c r="FT177" i="381"/>
  <c r="FS177" i="381"/>
  <c r="FR177" i="381"/>
  <c r="FQ177" i="381"/>
  <c r="EC177" i="381"/>
  <c r="DA177" i="381"/>
  <c r="DB177" i="381" s="1"/>
  <c r="AM177" i="381"/>
  <c r="AL177" i="381"/>
  <c r="AK177" i="381"/>
  <c r="AJ177" i="381"/>
  <c r="AI177" i="381"/>
  <c r="AG177" i="381"/>
  <c r="AF177" i="381"/>
  <c r="AE177" i="381"/>
  <c r="AD177" i="381"/>
  <c r="AC177" i="381"/>
  <c r="AR177" i="381"/>
  <c r="E177" i="381"/>
  <c r="C177" i="381"/>
  <c r="FV176" i="381"/>
  <c r="FU176" i="381"/>
  <c r="FT176" i="381"/>
  <c r="FS176" i="381"/>
  <c r="FR176" i="381"/>
  <c r="FQ176" i="381"/>
  <c r="EC176" i="381"/>
  <c r="DA176" i="381"/>
  <c r="DB176" i="381" s="1"/>
  <c r="AR176" i="381"/>
  <c r="AM176" i="381"/>
  <c r="AL176" i="381"/>
  <c r="AK176" i="381"/>
  <c r="AJ176" i="381"/>
  <c r="AI176" i="381"/>
  <c r="AG176" i="381"/>
  <c r="AF176" i="381"/>
  <c r="AE176" i="381"/>
  <c r="AD176" i="381"/>
  <c r="AC176" i="381"/>
  <c r="C176" i="381"/>
  <c r="FV173" i="381"/>
  <c r="FU173" i="381"/>
  <c r="FT173" i="381"/>
  <c r="FS173" i="381"/>
  <c r="FR173" i="381"/>
  <c r="FQ173" i="381"/>
  <c r="EC173" i="381"/>
  <c r="DA173" i="381"/>
  <c r="DB173" i="381" s="1"/>
  <c r="BT173" i="381"/>
  <c r="AM173" i="381"/>
  <c r="AL173" i="381"/>
  <c r="AK173" i="381"/>
  <c r="AJ173" i="381"/>
  <c r="AI173" i="381"/>
  <c r="AG173" i="381"/>
  <c r="AF173" i="381"/>
  <c r="AE173" i="381"/>
  <c r="AD173" i="381"/>
  <c r="AC173" i="381"/>
  <c r="G173" i="381"/>
  <c r="AR173" i="381" s="1"/>
  <c r="E173" i="381"/>
  <c r="C173" i="381"/>
  <c r="FV170" i="381"/>
  <c r="FU170" i="381"/>
  <c r="FT170" i="381"/>
  <c r="FS170" i="381"/>
  <c r="FR170" i="381"/>
  <c r="FQ170" i="381"/>
  <c r="EC170" i="381"/>
  <c r="DA170" i="381"/>
  <c r="DB170" i="381" s="1"/>
  <c r="BT170" i="381"/>
  <c r="AM170" i="381"/>
  <c r="AL170" i="381"/>
  <c r="AK170" i="381"/>
  <c r="AJ170" i="381"/>
  <c r="AI170" i="381"/>
  <c r="AG170" i="381"/>
  <c r="AF170" i="381"/>
  <c r="AE170" i="381"/>
  <c r="AD170" i="381"/>
  <c r="AC170" i="381"/>
  <c r="H109" i="372"/>
  <c r="BT159" i="381"/>
  <c r="AR159" i="381"/>
  <c r="G157" i="381"/>
  <c r="AR157" i="381" s="1"/>
  <c r="E157" i="381"/>
  <c r="G156" i="381"/>
  <c r="AR156" i="381" s="1"/>
  <c r="E156" i="381"/>
  <c r="AC156" i="381"/>
  <c r="AD156" i="381"/>
  <c r="AE156" i="381"/>
  <c r="AF156" i="381"/>
  <c r="AG156" i="381"/>
  <c r="AI156" i="381"/>
  <c r="AJ156" i="381"/>
  <c r="AK156" i="381"/>
  <c r="AL156" i="381"/>
  <c r="AM156" i="381"/>
  <c r="BT156" i="381"/>
  <c r="DA156" i="381"/>
  <c r="DB156" i="381" s="1"/>
  <c r="EC156" i="381"/>
  <c r="FQ156" i="381"/>
  <c r="FR156" i="381"/>
  <c r="FS156" i="381"/>
  <c r="FT156" i="381"/>
  <c r="FU156" i="381"/>
  <c r="FV156" i="381"/>
  <c r="AC157" i="381"/>
  <c r="AD157" i="381"/>
  <c r="AE157" i="381"/>
  <c r="AF157" i="381"/>
  <c r="AG157" i="381"/>
  <c r="AI157" i="381"/>
  <c r="AJ157" i="381"/>
  <c r="AK157" i="381"/>
  <c r="AL157" i="381"/>
  <c r="AM157" i="381"/>
  <c r="BT157" i="381"/>
  <c r="DA157" i="381"/>
  <c r="DB157" i="381" s="1"/>
  <c r="EC157" i="381"/>
  <c r="ED157" i="381" s="1"/>
  <c r="FQ157" i="381"/>
  <c r="FR157" i="381"/>
  <c r="FT157" i="381"/>
  <c r="FU157" i="381"/>
  <c r="FV157" i="381"/>
  <c r="AC159" i="381"/>
  <c r="AD159" i="381"/>
  <c r="AE159" i="381"/>
  <c r="AF159" i="381"/>
  <c r="AG159" i="381"/>
  <c r="AI159" i="381"/>
  <c r="AJ159" i="381"/>
  <c r="AK159" i="381"/>
  <c r="AL159" i="381"/>
  <c r="AM159" i="381"/>
  <c r="DA159" i="381"/>
  <c r="DB159" i="381" s="1"/>
  <c r="EC159" i="381"/>
  <c r="ED159" i="381" s="1"/>
  <c r="FQ159" i="381"/>
  <c r="FR159" i="381"/>
  <c r="FS159" i="381"/>
  <c r="FT159" i="381"/>
  <c r="FU159" i="381"/>
  <c r="FV159" i="381"/>
  <c r="G155" i="381"/>
  <c r="DN155" i="381" s="1"/>
  <c r="DN137" i="381" s="1"/>
  <c r="E155" i="381"/>
  <c r="E154" i="381"/>
  <c r="G152" i="381"/>
  <c r="E152" i="381"/>
  <c r="C143" i="381"/>
  <c r="C141" i="381"/>
  <c r="FV140" i="381"/>
  <c r="FU140" i="381"/>
  <c r="FT140" i="381"/>
  <c r="FS140" i="381"/>
  <c r="FR140" i="381"/>
  <c r="FQ140" i="381"/>
  <c r="EC140" i="381"/>
  <c r="DA140" i="381"/>
  <c r="AM140" i="381"/>
  <c r="AL140" i="381"/>
  <c r="AK140" i="381"/>
  <c r="AJ140" i="381"/>
  <c r="AI140" i="381"/>
  <c r="AG140" i="381"/>
  <c r="AF140" i="381"/>
  <c r="AE140" i="381"/>
  <c r="AD140" i="381"/>
  <c r="AC140" i="381"/>
  <c r="E140" i="381"/>
  <c r="FV139" i="381"/>
  <c r="FU139" i="381"/>
  <c r="FT139" i="381"/>
  <c r="FS139" i="381"/>
  <c r="FR139" i="381"/>
  <c r="FQ139" i="381"/>
  <c r="BT139" i="381"/>
  <c r="AM139" i="381"/>
  <c r="AL139" i="381"/>
  <c r="AK139" i="381"/>
  <c r="AJ139" i="381"/>
  <c r="AI139" i="381"/>
  <c r="AG139" i="381"/>
  <c r="AF139" i="381"/>
  <c r="AE139" i="381"/>
  <c r="AD139" i="381"/>
  <c r="AC139" i="381"/>
  <c r="G84" i="381"/>
  <c r="E84" i="381"/>
  <c r="G83" i="381"/>
  <c r="E83" i="381"/>
  <c r="C83" i="381"/>
  <c r="E82" i="381"/>
  <c r="C82" i="381"/>
  <c r="FV73" i="381"/>
  <c r="FU73" i="381"/>
  <c r="FT73" i="381"/>
  <c r="FS73" i="381"/>
  <c r="FR73" i="381"/>
  <c r="FQ73" i="381"/>
  <c r="EC73" i="381"/>
  <c r="DA73" i="381"/>
  <c r="AM73" i="381"/>
  <c r="AL73" i="381"/>
  <c r="AK73" i="381"/>
  <c r="AJ73" i="381"/>
  <c r="AI73" i="381"/>
  <c r="AG73" i="381"/>
  <c r="AF73" i="381"/>
  <c r="AE73" i="381"/>
  <c r="AD73" i="381"/>
  <c r="AC73" i="381"/>
  <c r="DB140" i="381" l="1"/>
  <c r="DA908" i="381"/>
  <c r="DB909" i="381"/>
  <c r="DB908" i="381" s="1"/>
  <c r="U118" i="372" s="1"/>
  <c r="EG173" i="381"/>
  <c r="DN1260" i="381"/>
  <c r="H125" i="372"/>
  <c r="EI1260" i="381"/>
  <c r="H107" i="372"/>
  <c r="EJ1260" i="381"/>
  <c r="H108" i="372"/>
  <c r="EK1260" i="381"/>
  <c r="AP137" i="381"/>
  <c r="G71" i="381"/>
  <c r="ED848" i="381"/>
  <c r="T105" i="372" s="1"/>
  <c r="FN137" i="381"/>
  <c r="EG848" i="381"/>
  <c r="T54" i="372" s="1"/>
  <c r="G137" i="381"/>
  <c r="AR152" i="381"/>
  <c r="AR137" i="381" s="1"/>
  <c r="F137" i="381"/>
  <c r="F71" i="381"/>
  <c r="DY157" i="381"/>
  <c r="DY137" i="381" s="1"/>
  <c r="ED140" i="381"/>
  <c r="AV141" i="381"/>
  <c r="EE141" i="381"/>
  <c r="EF141" i="381" s="1"/>
  <c r="AV157" i="381"/>
  <c r="EE157" i="381"/>
  <c r="EF157" i="381" s="1"/>
  <c r="AV177" i="381"/>
  <c r="EE177" i="381"/>
  <c r="EF177" i="381" s="1"/>
  <c r="AV173" i="381"/>
  <c r="EE173" i="381"/>
  <c r="EF173" i="381" s="1"/>
  <c r="AV155" i="381"/>
  <c r="EE155" i="381"/>
  <c r="EF155" i="381" s="1"/>
  <c r="AV159" i="381"/>
  <c r="EE159" i="381"/>
  <c r="EF159" i="381" s="1"/>
  <c r="EE143" i="381"/>
  <c r="EF143" i="381" s="1"/>
  <c r="AV174" i="381"/>
  <c r="EE174" i="381"/>
  <c r="EF174" i="381" s="1"/>
  <c r="AV176" i="381"/>
  <c r="EE176" i="381"/>
  <c r="EF176" i="381" s="1"/>
  <c r="EE84" i="381"/>
  <c r="EF84" i="381" s="1"/>
  <c r="AV154" i="381"/>
  <c r="EE154" i="381"/>
  <c r="EF154" i="381" s="1"/>
  <c r="AV156" i="381"/>
  <c r="EE156" i="381"/>
  <c r="EF156" i="381" s="1"/>
  <c r="BT849" i="381"/>
  <c r="BT848" i="381" s="1"/>
  <c r="T97" i="372" s="1"/>
  <c r="BT73" i="381"/>
  <c r="FS157" i="381"/>
  <c r="ED909" i="381"/>
  <c r="ED908" i="381" s="1"/>
  <c r="U105" i="372" s="1"/>
  <c r="EG909" i="381"/>
  <c r="EG908" i="381" s="1"/>
  <c r="U54" i="372" s="1"/>
  <c r="BS908" i="381"/>
  <c r="U96" i="372" s="1"/>
  <c r="EG182" i="381"/>
  <c r="EG174" i="381"/>
  <c r="ED177" i="381"/>
  <c r="ED174" i="381"/>
  <c r="EG170" i="381"/>
  <c r="EG176" i="381"/>
  <c r="EG177" i="381"/>
  <c r="ED176" i="381"/>
  <c r="ED170" i="381"/>
  <c r="ED173" i="381"/>
  <c r="EG157" i="381"/>
  <c r="ED156" i="381"/>
  <c r="EG156" i="381"/>
  <c r="EG159" i="381"/>
  <c r="EG73" i="381"/>
  <c r="ED73" i="381"/>
  <c r="AC504" i="381"/>
  <c r="AC431" i="381" s="1"/>
  <c r="M27" i="372" s="1"/>
  <c r="AD504" i="381"/>
  <c r="AD431" i="381" s="1"/>
  <c r="M28" i="372" s="1"/>
  <c r="AE504" i="381"/>
  <c r="AE431" i="381" s="1"/>
  <c r="M29" i="372" s="1"/>
  <c r="AF504" i="381"/>
  <c r="AF431" i="381" s="1"/>
  <c r="M30" i="372" s="1"/>
  <c r="AG504" i="381"/>
  <c r="AG431" i="381" s="1"/>
  <c r="M31" i="372" s="1"/>
  <c r="AI504" i="381"/>
  <c r="AI431" i="381" s="1"/>
  <c r="M33" i="372" s="1"/>
  <c r="AJ504" i="381"/>
  <c r="AJ431" i="381" s="1"/>
  <c r="M34" i="372" s="1"/>
  <c r="AK504" i="381"/>
  <c r="AK431" i="381" s="1"/>
  <c r="M35" i="372" s="1"/>
  <c r="AL504" i="381"/>
  <c r="AL431" i="381" s="1"/>
  <c r="M36" i="372" s="1"/>
  <c r="AM504" i="381"/>
  <c r="AM431" i="381" s="1"/>
  <c r="M37" i="372" s="1"/>
  <c r="AC547" i="381"/>
  <c r="AC505" i="381" s="1"/>
  <c r="N27" i="372" s="1"/>
  <c r="AD547" i="381"/>
  <c r="AD505" i="381" s="1"/>
  <c r="N28" i="372" s="1"/>
  <c r="AE547" i="381"/>
  <c r="AE505" i="381" s="1"/>
  <c r="N29" i="372" s="1"/>
  <c r="AF547" i="381"/>
  <c r="AF505" i="381" s="1"/>
  <c r="N30" i="372" s="1"/>
  <c r="AG547" i="381"/>
  <c r="AG505" i="381" s="1"/>
  <c r="N31" i="372" s="1"/>
  <c r="AI547" i="381"/>
  <c r="AI505" i="381" s="1"/>
  <c r="N33" i="372" s="1"/>
  <c r="AJ547" i="381"/>
  <c r="AJ505" i="381" s="1"/>
  <c r="N34" i="372" s="1"/>
  <c r="AK547" i="381"/>
  <c r="AK505" i="381" s="1"/>
  <c r="N35" i="372" s="1"/>
  <c r="AL547" i="381"/>
  <c r="AL505" i="381" s="1"/>
  <c r="N36" i="372" s="1"/>
  <c r="AM547" i="381"/>
  <c r="AM505" i="381" s="1"/>
  <c r="N37" i="372" s="1"/>
  <c r="AC82" i="381"/>
  <c r="AD82" i="381"/>
  <c r="AE82" i="381"/>
  <c r="AF82" i="381"/>
  <c r="AG82" i="381"/>
  <c r="AI82" i="381"/>
  <c r="AJ82" i="381"/>
  <c r="AK82" i="381"/>
  <c r="AL82" i="381"/>
  <c r="AM82" i="381"/>
  <c r="AC83" i="381"/>
  <c r="AD83" i="381"/>
  <c r="AE83" i="381"/>
  <c r="AF83" i="381"/>
  <c r="AG83" i="381"/>
  <c r="AI83" i="381"/>
  <c r="AJ83" i="381"/>
  <c r="AK83" i="381"/>
  <c r="AL83" i="381"/>
  <c r="AM83" i="381"/>
  <c r="AC84" i="381"/>
  <c r="AD84" i="381"/>
  <c r="AE84" i="381"/>
  <c r="AF84" i="381"/>
  <c r="AG84" i="381"/>
  <c r="AI84" i="381"/>
  <c r="AJ84" i="381"/>
  <c r="AK84" i="381"/>
  <c r="AL84" i="381"/>
  <c r="AM84" i="381"/>
  <c r="AC138" i="381"/>
  <c r="AD138" i="381"/>
  <c r="AE138" i="381"/>
  <c r="AF138" i="381"/>
  <c r="AG138" i="381"/>
  <c r="AI138" i="381"/>
  <c r="AJ138" i="381"/>
  <c r="AK138" i="381"/>
  <c r="AL138" i="381"/>
  <c r="AM138" i="381"/>
  <c r="AC141" i="381"/>
  <c r="AD141" i="381"/>
  <c r="AE141" i="381"/>
  <c r="AF141" i="381"/>
  <c r="AG141" i="381"/>
  <c r="AI141" i="381"/>
  <c r="AJ141" i="381"/>
  <c r="AK141" i="381"/>
  <c r="AL141" i="381"/>
  <c r="AM141" i="381"/>
  <c r="AC143" i="381"/>
  <c r="AD143" i="381"/>
  <c r="AE143" i="381"/>
  <c r="AF143" i="381"/>
  <c r="AG143" i="381"/>
  <c r="AI143" i="381"/>
  <c r="AJ143" i="381"/>
  <c r="AK143" i="381"/>
  <c r="AL143" i="381"/>
  <c r="AM143" i="381"/>
  <c r="AC152" i="381"/>
  <c r="AD152" i="381"/>
  <c r="AE152" i="381"/>
  <c r="AF152" i="381"/>
  <c r="AG152" i="381"/>
  <c r="AI152" i="381"/>
  <c r="AJ152" i="381"/>
  <c r="AK152" i="381"/>
  <c r="AL152" i="381"/>
  <c r="AM152" i="381"/>
  <c r="AC154" i="381"/>
  <c r="AD154" i="381"/>
  <c r="AE154" i="381"/>
  <c r="AF154" i="381"/>
  <c r="AG154" i="381"/>
  <c r="AI154" i="381"/>
  <c r="AJ154" i="381"/>
  <c r="AK154" i="381"/>
  <c r="AL154" i="381"/>
  <c r="AM154" i="381"/>
  <c r="AC155" i="381"/>
  <c r="AD155" i="381"/>
  <c r="AE155" i="381"/>
  <c r="AF155" i="381"/>
  <c r="AG155" i="381"/>
  <c r="AI155" i="381"/>
  <c r="AJ155" i="381"/>
  <c r="AK155" i="381"/>
  <c r="AL155" i="381"/>
  <c r="AM155" i="381"/>
  <c r="EE152" i="381" l="1"/>
  <c r="EF152" i="381" s="1"/>
  <c r="AV152" i="381"/>
  <c r="AL71" i="381"/>
  <c r="G36" i="372" s="1"/>
  <c r="AP1260" i="381"/>
  <c r="H44" i="372"/>
  <c r="E44" i="372" s="1"/>
  <c r="FN1260" i="381"/>
  <c r="H156" i="372"/>
  <c r="DY1260" i="381"/>
  <c r="H137" i="372"/>
  <c r="AK71" i="381"/>
  <c r="G35" i="372" s="1"/>
  <c r="AR1260" i="381"/>
  <c r="H46" i="372"/>
  <c r="E46" i="372" s="1"/>
  <c r="G1260" i="381"/>
  <c r="F1260" i="381"/>
  <c r="AJ71" i="381"/>
  <c r="G34" i="372" s="1"/>
  <c r="AG137" i="381"/>
  <c r="H31" i="372" s="1"/>
  <c r="AE71" i="381"/>
  <c r="G29" i="372" s="1"/>
  <c r="AF137" i="381"/>
  <c r="H30" i="372" s="1"/>
  <c r="AI71" i="381"/>
  <c r="G33" i="372" s="1"/>
  <c r="AG71" i="381"/>
  <c r="AF71" i="381"/>
  <c r="AD71" i="381"/>
  <c r="G28" i="372" s="1"/>
  <c r="AC71" i="381"/>
  <c r="G27" i="372" s="1"/>
  <c r="AT137" i="381"/>
  <c r="AT1260" i="381" s="1"/>
  <c r="AM71" i="381"/>
  <c r="G37" i="372" s="1"/>
  <c r="AE137" i="381"/>
  <c r="H29" i="372" s="1"/>
  <c r="AD137" i="381"/>
  <c r="H28" i="372" s="1"/>
  <c r="AC137" i="381"/>
  <c r="H27" i="372" s="1"/>
  <c r="AM137" i="381"/>
  <c r="H37" i="372" s="1"/>
  <c r="AL137" i="381"/>
  <c r="H36" i="372" s="1"/>
  <c r="AJ137" i="381"/>
  <c r="H34" i="372" s="1"/>
  <c r="AK137" i="381"/>
  <c r="H35" i="372" s="1"/>
  <c r="AI137" i="381"/>
  <c r="H33" i="372" s="1"/>
  <c r="CP83" i="381"/>
  <c r="CP154" i="381"/>
  <c r="CP143" i="381"/>
  <c r="CP159" i="381"/>
  <c r="CP84" i="381"/>
  <c r="CP155" i="381"/>
  <c r="CP82" i="381"/>
  <c r="CP141" i="381"/>
  <c r="CP157" i="381"/>
  <c r="CP156" i="381"/>
  <c r="CP152" i="381"/>
  <c r="AV82" i="381"/>
  <c r="EE82" i="381"/>
  <c r="EF82" i="381" s="1"/>
  <c r="AV83" i="381"/>
  <c r="EE83" i="381"/>
  <c r="EF83" i="381" s="1"/>
  <c r="V175" i="372"/>
  <c r="V176" i="372" s="1"/>
  <c r="R171" i="372"/>
  <c r="P171" i="372"/>
  <c r="F37" i="372"/>
  <c r="BT909" i="381"/>
  <c r="BT908" i="381" s="1"/>
  <c r="U97" i="372" s="1"/>
  <c r="FV155" i="381"/>
  <c r="FU155" i="381"/>
  <c r="FT155" i="381"/>
  <c r="FS155" i="381"/>
  <c r="FR155" i="381"/>
  <c r="FQ155" i="381"/>
  <c r="EC155" i="381"/>
  <c r="DA155" i="381"/>
  <c r="DB155" i="381" s="1"/>
  <c r="BT155" i="381"/>
  <c r="FV154" i="381"/>
  <c r="FU154" i="381"/>
  <c r="FT154" i="381"/>
  <c r="FS154" i="381"/>
  <c r="FR154" i="381"/>
  <c r="FQ154" i="381"/>
  <c r="EC154" i="381"/>
  <c r="DA154" i="381"/>
  <c r="DB154" i="381" s="1"/>
  <c r="BT154" i="381"/>
  <c r="FV152" i="381"/>
  <c r="FU152" i="381"/>
  <c r="FT152" i="381"/>
  <c r="FS152" i="381"/>
  <c r="FR152" i="381"/>
  <c r="FQ152" i="381"/>
  <c r="EC152" i="381"/>
  <c r="DA152" i="381"/>
  <c r="DB152" i="381" s="1"/>
  <c r="BT152" i="381"/>
  <c r="FV143" i="381"/>
  <c r="FU143" i="381"/>
  <c r="FT143" i="381"/>
  <c r="FS143" i="381"/>
  <c r="FR143" i="381"/>
  <c r="FQ143" i="381"/>
  <c r="EC143" i="381"/>
  <c r="DA143" i="381"/>
  <c r="DB143" i="381" s="1"/>
  <c r="BT143" i="381"/>
  <c r="FV141" i="381"/>
  <c r="FU141" i="381"/>
  <c r="FT141" i="381"/>
  <c r="FS141" i="381"/>
  <c r="FR141" i="381"/>
  <c r="FQ141" i="381"/>
  <c r="EC141" i="381"/>
  <c r="DA141" i="381"/>
  <c r="FV138" i="381"/>
  <c r="FU138" i="381"/>
  <c r="FT138" i="381"/>
  <c r="FS138" i="381"/>
  <c r="FR138" i="381"/>
  <c r="FQ138" i="381"/>
  <c r="FV84" i="381"/>
  <c r="FU84" i="381"/>
  <c r="FT84" i="381"/>
  <c r="FS84" i="381"/>
  <c r="FR84" i="381"/>
  <c r="FQ84" i="381"/>
  <c r="EC84" i="381"/>
  <c r="DA84" i="381"/>
  <c r="DB84" i="381" s="1"/>
  <c r="BT84" i="381"/>
  <c r="FV83" i="381"/>
  <c r="FU83" i="381"/>
  <c r="FT83" i="381"/>
  <c r="FS83" i="381"/>
  <c r="FR83" i="381"/>
  <c r="FQ83" i="381"/>
  <c r="EC83" i="381"/>
  <c r="EG83" i="381" s="1"/>
  <c r="DA83" i="381"/>
  <c r="DB83" i="381" s="1"/>
  <c r="BT83" i="381"/>
  <c r="FV82" i="381"/>
  <c r="FU82" i="381"/>
  <c r="FT82" i="381"/>
  <c r="FS82" i="381"/>
  <c r="FR82" i="381"/>
  <c r="FQ82" i="381"/>
  <c r="EC82" i="381"/>
  <c r="DA82" i="381"/>
  <c r="DB82" i="381" s="1"/>
  <c r="BT82" i="381"/>
  <c r="FV547" i="381"/>
  <c r="FV505" i="381" s="1"/>
  <c r="N169" i="372" s="1"/>
  <c r="FU547" i="381"/>
  <c r="FU505" i="381" s="1"/>
  <c r="N168" i="372" s="1"/>
  <c r="FT547" i="381"/>
  <c r="FT505" i="381" s="1"/>
  <c r="N167" i="372" s="1"/>
  <c r="FS547" i="381"/>
  <c r="FS505" i="381" s="1"/>
  <c r="N166" i="372" s="1"/>
  <c r="FR547" i="381"/>
  <c r="FR505" i="381" s="1"/>
  <c r="N165" i="372" s="1"/>
  <c r="FQ547" i="381"/>
  <c r="FQ505" i="381" s="1"/>
  <c r="N164" i="372" s="1"/>
  <c r="EC547" i="381"/>
  <c r="DA547" i="381"/>
  <c r="R505" i="381"/>
  <c r="N53" i="372" s="1"/>
  <c r="Q505" i="381"/>
  <c r="N52" i="372" s="1"/>
  <c r="P505" i="381"/>
  <c r="N51" i="372" s="1"/>
  <c r="EC504" i="381"/>
  <c r="BS71" i="381" l="1"/>
  <c r="G96" i="372" s="1"/>
  <c r="EC431" i="381"/>
  <c r="M102" i="372" s="1"/>
  <c r="M104" i="372" s="1"/>
  <c r="M100" i="372" s="1"/>
  <c r="CP137" i="381"/>
  <c r="H91" i="372" s="1"/>
  <c r="EC71" i="381"/>
  <c r="G102" i="372" s="1"/>
  <c r="BS505" i="381"/>
  <c r="N96" i="372" s="1"/>
  <c r="DB547" i="381"/>
  <c r="DA505" i="381"/>
  <c r="EC505" i="381"/>
  <c r="N102" i="372" s="1"/>
  <c r="N104" i="372" s="1"/>
  <c r="N100" i="372" s="1"/>
  <c r="CP71" i="381"/>
  <c r="EE71" i="381"/>
  <c r="DB71" i="381"/>
  <c r="DA71" i="381"/>
  <c r="DB141" i="381"/>
  <c r="DB137" i="381" s="1"/>
  <c r="H118" i="372" s="1"/>
  <c r="DA137" i="381"/>
  <c r="EC137" i="381"/>
  <c r="H102" i="372" s="1"/>
  <c r="N119" i="372"/>
  <c r="G119" i="372"/>
  <c r="H119" i="372"/>
  <c r="AF1260" i="381"/>
  <c r="G30" i="372"/>
  <c r="AG1260" i="381"/>
  <c r="G31" i="372"/>
  <c r="E37" i="372"/>
  <c r="H40" i="372"/>
  <c r="FS71" i="381"/>
  <c r="G166" i="372" s="1"/>
  <c r="AM1260" i="381"/>
  <c r="AC1260" i="381"/>
  <c r="FQ71" i="381"/>
  <c r="G164" i="372" s="1"/>
  <c r="AD1260" i="381"/>
  <c r="AI1260" i="381"/>
  <c r="AE1260" i="381"/>
  <c r="AL1260" i="381"/>
  <c r="AJ1260" i="381"/>
  <c r="AK1260" i="381"/>
  <c r="P137" i="381"/>
  <c r="H51" i="372" s="1"/>
  <c r="FU71" i="381"/>
  <c r="G168" i="372" s="1"/>
  <c r="Q137" i="381"/>
  <c r="H52" i="372" s="1"/>
  <c r="R137" i="381"/>
  <c r="H53" i="372" s="1"/>
  <c r="FR71" i="381"/>
  <c r="G165" i="372" s="1"/>
  <c r="FQ137" i="381"/>
  <c r="H164" i="372" s="1"/>
  <c r="AV71" i="381"/>
  <c r="G42" i="372" s="1"/>
  <c r="FR137" i="381"/>
  <c r="H165" i="372" s="1"/>
  <c r="FT71" i="381"/>
  <c r="G167" i="372" s="1"/>
  <c r="FS137" i="381"/>
  <c r="H166" i="372" s="1"/>
  <c r="FT137" i="381"/>
  <c r="H167" i="372" s="1"/>
  <c r="G51" i="372"/>
  <c r="FV71" i="381"/>
  <c r="G169" i="372" s="1"/>
  <c r="FU137" i="381"/>
  <c r="H168" i="372" s="1"/>
  <c r="G52" i="372"/>
  <c r="FV137" i="381"/>
  <c r="H169" i="372" s="1"/>
  <c r="G53" i="372"/>
  <c r="EE140" i="381"/>
  <c r="EE137" i="381" s="1"/>
  <c r="BT547" i="381"/>
  <c r="U175" i="372"/>
  <c r="U176" i="372" s="1"/>
  <c r="T175" i="372"/>
  <c r="T176" i="372" s="1"/>
  <c r="H175" i="372"/>
  <c r="H176" i="372" s="1"/>
  <c r="V171" i="372"/>
  <c r="Q171" i="372"/>
  <c r="S171" i="372"/>
  <c r="AV140" i="381"/>
  <c r="AV137" i="381" s="1"/>
  <c r="H42" i="372" s="1"/>
  <c r="EG140" i="381"/>
  <c r="EG155" i="381"/>
  <c r="EG84" i="381"/>
  <c r="ED141" i="381"/>
  <c r="EG141" i="381"/>
  <c r="ED547" i="381"/>
  <c r="EG547" i="381"/>
  <c r="ED83" i="381"/>
  <c r="ED82" i="381"/>
  <c r="EG82" i="381"/>
  <c r="ED152" i="381"/>
  <c r="EG152" i="381"/>
  <c r="EG143" i="381"/>
  <c r="EG154" i="381"/>
  <c r="E107" i="372"/>
  <c r="ED143" i="381"/>
  <c r="ED154" i="381"/>
  <c r="ED155" i="381"/>
  <c r="ED84" i="381"/>
  <c r="FV504" i="381"/>
  <c r="FV431" i="381" s="1"/>
  <c r="M169" i="372" s="1"/>
  <c r="FU504" i="381"/>
  <c r="FU431" i="381" s="1"/>
  <c r="M168" i="372" s="1"/>
  <c r="FT504" i="381"/>
  <c r="FT431" i="381" s="1"/>
  <c r="M167" i="372" s="1"/>
  <c r="FS504" i="381"/>
  <c r="FS431" i="381" s="1"/>
  <c r="M166" i="372" s="1"/>
  <c r="FR504" i="381"/>
  <c r="FR431" i="381" s="1"/>
  <c r="M165" i="372" s="1"/>
  <c r="FQ504" i="381"/>
  <c r="FQ431" i="381" s="1"/>
  <c r="M164" i="372" s="1"/>
  <c r="EG504" i="381"/>
  <c r="DA504" i="381"/>
  <c r="R431" i="381"/>
  <c r="M53" i="372" s="1"/>
  <c r="Q431" i="381"/>
  <c r="M52" i="372" s="1"/>
  <c r="P431" i="381"/>
  <c r="M51" i="372" s="1"/>
  <c r="F6" i="372"/>
  <c r="F126" i="372"/>
  <c r="E126" i="372" s="1"/>
  <c r="F127" i="372"/>
  <c r="E127" i="372" s="1"/>
  <c r="F150" i="372"/>
  <c r="E150" i="372" s="1"/>
  <c r="DB504" i="381" l="1"/>
  <c r="DA431" i="381"/>
  <c r="DA1260" i="381" s="1"/>
  <c r="DB505" i="381"/>
  <c r="N118" i="372" s="1"/>
  <c r="BS431" i="381"/>
  <c r="M96" i="372" s="1"/>
  <c r="EG431" i="381"/>
  <c r="M54" i="372" s="1"/>
  <c r="ED505" i="381"/>
  <c r="N105" i="372" s="1"/>
  <c r="EG71" i="381"/>
  <c r="G54" i="372" s="1"/>
  <c r="BT505" i="381"/>
  <c r="N97" i="372" s="1"/>
  <c r="EG505" i="381"/>
  <c r="N54" i="372" s="1"/>
  <c r="ED137" i="381"/>
  <c r="H105" i="372" s="1"/>
  <c r="ED71" i="381"/>
  <c r="G105" i="372" s="1"/>
  <c r="BT71" i="381"/>
  <c r="G97" i="372" s="1"/>
  <c r="BS137" i="381"/>
  <c r="EF71" i="381"/>
  <c r="G103" i="372" s="1"/>
  <c r="G104" i="372" s="1"/>
  <c r="G100" i="372" s="1"/>
  <c r="G118" i="372"/>
  <c r="EG137" i="381"/>
  <c r="H54" i="372" s="1"/>
  <c r="E24" i="382"/>
  <c r="H24" i="382" s="1"/>
  <c r="A126" i="372"/>
  <c r="A127" i="372"/>
  <c r="CP1260" i="381"/>
  <c r="G91" i="372"/>
  <c r="E91" i="372" s="1"/>
  <c r="R1260" i="381"/>
  <c r="FQ1260" i="381"/>
  <c r="FS1260" i="381"/>
  <c r="AV1260" i="381"/>
  <c r="FR1260" i="381"/>
  <c r="Q1260" i="381"/>
  <c r="FV1260" i="381"/>
  <c r="P1260" i="381"/>
  <c r="EC1260" i="381"/>
  <c r="FT1260" i="381"/>
  <c r="FU1260" i="381"/>
  <c r="EE1260" i="381"/>
  <c r="EF140" i="381"/>
  <c r="EF137" i="381" s="1"/>
  <c r="U171" i="372"/>
  <c r="BT504" i="381"/>
  <c r="N175" i="372"/>
  <c r="N176" i="372" s="1"/>
  <c r="L175" i="372"/>
  <c r="L176" i="372" s="1"/>
  <c r="O175" i="372"/>
  <c r="O176" i="372" s="1"/>
  <c r="G175" i="372"/>
  <c r="G176" i="372" s="1"/>
  <c r="M175" i="372"/>
  <c r="M176" i="372" s="1"/>
  <c r="T171" i="372"/>
  <c r="BT138" i="381"/>
  <c r="BT141" i="381"/>
  <c r="F152" i="372"/>
  <c r="E152" i="372" s="1"/>
  <c r="ED504" i="381"/>
  <c r="F102" i="372"/>
  <c r="ED431" i="381" l="1"/>
  <c r="M105" i="372" s="1"/>
  <c r="BT431" i="381"/>
  <c r="M97" i="372" s="1"/>
  <c r="DB431" i="381"/>
  <c r="DB1260" i="381" s="1"/>
  <c r="BT137" i="381"/>
  <c r="DC1260" i="381"/>
  <c r="M119" i="372"/>
  <c r="E119" i="372" s="1"/>
  <c r="E26" i="382"/>
  <c r="EF1260" i="381"/>
  <c r="H103" i="372"/>
  <c r="BS1260" i="381"/>
  <c r="H96" i="372"/>
  <c r="F104" i="372"/>
  <c r="E102" i="372"/>
  <c r="EG1260" i="381"/>
  <c r="A38" i="372"/>
  <c r="F41" i="372"/>
  <c r="E41" i="372" s="1"/>
  <c r="F42" i="372"/>
  <c r="E42" i="372" s="1"/>
  <c r="F40" i="372"/>
  <c r="E40" i="372" s="1"/>
  <c r="E109" i="372"/>
  <c r="F108" i="372"/>
  <c r="E108" i="372" s="1"/>
  <c r="E54" i="372"/>
  <c r="F165" i="372"/>
  <c r="E165" i="372" s="1"/>
  <c r="F138" i="372"/>
  <c r="E138" i="372" s="1"/>
  <c r="F140" i="372"/>
  <c r="E140" i="372" s="1"/>
  <c r="F164" i="372"/>
  <c r="E164" i="372" s="1"/>
  <c r="F169" i="372"/>
  <c r="E169" i="372" s="1"/>
  <c r="F168" i="372"/>
  <c r="E168" i="372" s="1"/>
  <c r="F163" i="372"/>
  <c r="E163" i="372" s="1"/>
  <c r="ED1260" i="381" l="1"/>
  <c r="M118" i="372"/>
  <c r="E118" i="372" s="1"/>
  <c r="E37" i="382"/>
  <c r="E38" i="382"/>
  <c r="E39" i="382"/>
  <c r="E103" i="372"/>
  <c r="H104" i="372"/>
  <c r="H100" i="372" s="1"/>
  <c r="A168" i="372"/>
  <c r="A169" i="372"/>
  <c r="BT1260" i="381"/>
  <c r="H97" i="372"/>
  <c r="E183" i="372"/>
  <c r="N171" i="372"/>
  <c r="F105" i="372"/>
  <c r="E105" i="372" s="1"/>
  <c r="F113" i="372"/>
  <c r="E113" i="372" s="1"/>
  <c r="F116" i="372"/>
  <c r="E116" i="372" s="1"/>
  <c r="F112" i="372"/>
  <c r="E112" i="372" s="1"/>
  <c r="F111" i="372"/>
  <c r="E111" i="372" s="1"/>
  <c r="F110" i="372"/>
  <c r="E110" i="372" s="1"/>
  <c r="O171" i="372"/>
  <c r="G171" i="372"/>
  <c r="L171" i="372"/>
  <c r="F166" i="372"/>
  <c r="E166" i="372" s="1"/>
  <c r="F167" i="372"/>
  <c r="E167" i="372" s="1"/>
  <c r="AA171" i="372"/>
  <c r="H171" i="372" l="1"/>
  <c r="E104" i="372"/>
  <c r="A167" i="372"/>
  <c r="A166" i="372"/>
  <c r="M171" i="372"/>
  <c r="F21" i="372" l="1"/>
  <c r="E21" i="372" s="1"/>
  <c r="F25" i="372"/>
  <c r="F24" i="372"/>
  <c r="E24" i="372" s="1"/>
  <c r="F19" i="372"/>
  <c r="E19" i="372" s="1"/>
  <c r="F17" i="372"/>
  <c r="E17" i="372" s="1"/>
  <c r="F22" i="372"/>
  <c r="E22" i="372" s="1"/>
  <c r="F20" i="372"/>
  <c r="E20" i="372" s="1"/>
  <c r="F18" i="372"/>
  <c r="E18" i="372" s="1"/>
  <c r="F23" i="372"/>
  <c r="E23" i="372" s="1"/>
  <c r="F15" i="372" l="1"/>
  <c r="E15" i="372" s="1"/>
  <c r="E25" i="372"/>
  <c r="F14" i="372"/>
  <c r="E14" i="372" s="1"/>
  <c r="F12" i="372"/>
  <c r="E12" i="372" s="1"/>
  <c r="F11" i="372"/>
  <c r="E11" i="372" s="1"/>
  <c r="F13" i="372"/>
  <c r="E13" i="372" s="1"/>
  <c r="F33" i="372"/>
  <c r="E33" i="372" s="1"/>
  <c r="F27" i="372"/>
  <c r="E27" i="372" s="1"/>
  <c r="F28" i="372"/>
  <c r="E28" i="372" s="1"/>
  <c r="F34" i="372"/>
  <c r="E34" i="372" s="1"/>
  <c r="F51" i="372"/>
  <c r="E51" i="372" s="1"/>
  <c r="F53" i="372"/>
  <c r="E53" i="372" s="1"/>
  <c r="F52" i="372"/>
  <c r="E52" i="372" s="1"/>
  <c r="F174" i="372" l="1"/>
  <c r="A505" i="381" l="1"/>
  <c r="F10" i="372" l="1"/>
  <c r="E10" i="372" s="1"/>
  <c r="F9" i="372"/>
  <c r="E9" i="372" s="1"/>
  <c r="F68" i="372" l="1"/>
  <c r="E68" i="372" s="1"/>
  <c r="F129" i="372"/>
  <c r="E129" i="372" s="1"/>
  <c r="F124" i="372"/>
  <c r="E124" i="372" s="1"/>
  <c r="F145" i="372"/>
  <c r="E145" i="372" s="1"/>
  <c r="F47" i="372"/>
  <c r="E47" i="372" s="1"/>
  <c r="F136" i="372"/>
  <c r="E136" i="372" s="1"/>
  <c r="F144" i="372"/>
  <c r="E144" i="372" s="1"/>
  <c r="F95" i="372"/>
  <c r="E95" i="372" s="1"/>
  <c r="F162" i="372"/>
  <c r="E162" i="372" s="1"/>
  <c r="F135" i="372"/>
  <c r="E135" i="372" s="1"/>
  <c r="F146" i="372"/>
  <c r="E146" i="372" s="1"/>
  <c r="F98" i="372"/>
  <c r="E98" i="372" s="1"/>
  <c r="F125" i="372"/>
  <c r="E125" i="372" s="1"/>
  <c r="F148" i="372"/>
  <c r="E148" i="372" s="1"/>
  <c r="F48" i="372"/>
  <c r="E48" i="372" s="1"/>
  <c r="F155" i="372"/>
  <c r="E155" i="372" s="1"/>
  <c r="F133" i="372"/>
  <c r="E133" i="372" s="1"/>
  <c r="F71" i="372"/>
  <c r="E71" i="372" s="1"/>
  <c r="F147" i="372"/>
  <c r="E147" i="372" s="1"/>
  <c r="F134" i="372"/>
  <c r="E134" i="372" s="1"/>
  <c r="F154" i="372"/>
  <c r="E154" i="372" s="1"/>
  <c r="F132" i="372"/>
  <c r="E132" i="372" s="1"/>
  <c r="F70" i="372"/>
  <c r="E70" i="372" s="1"/>
  <c r="F130" i="372"/>
  <c r="E130" i="372" s="1"/>
  <c r="F123" i="372"/>
  <c r="E123" i="372" s="1"/>
  <c r="F50" i="372"/>
  <c r="E50" i="372" s="1"/>
  <c r="F49" i="372"/>
  <c r="E49" i="372" s="1"/>
  <c r="F143" i="372"/>
  <c r="E143" i="372" s="1"/>
  <c r="F156" i="372"/>
  <c r="E156" i="372" s="1"/>
  <c r="F72" i="372"/>
  <c r="E72" i="372" s="1"/>
  <c r="F153" i="372"/>
  <c r="E153" i="372" s="1"/>
  <c r="F131" i="372"/>
  <c r="E131" i="372" s="1"/>
  <c r="F69" i="372"/>
  <c r="E69" i="372" s="1"/>
  <c r="F122" i="372"/>
  <c r="E122" i="372" s="1"/>
  <c r="F151" i="372"/>
  <c r="E151" i="372" s="1"/>
  <c r="F149" i="372"/>
  <c r="E149" i="372" s="1"/>
  <c r="F31" i="372"/>
  <c r="E31" i="372" s="1"/>
  <c r="A148" i="372" l="1"/>
  <c r="E21" i="382"/>
  <c r="E17" i="382"/>
  <c r="E19" i="382"/>
  <c r="E28" i="382"/>
  <c r="E27" i="382"/>
  <c r="E22" i="382"/>
  <c r="H22" i="382" s="1"/>
  <c r="E30" i="382"/>
  <c r="E36" i="382"/>
  <c r="E18" i="382"/>
  <c r="E29" i="382"/>
  <c r="E25" i="382"/>
  <c r="E20" i="382"/>
  <c r="E23" i="382"/>
  <c r="A133" i="372"/>
  <c r="A129" i="372"/>
  <c r="A130" i="372" s="1"/>
  <c r="A143" i="372"/>
  <c r="A136" i="372"/>
  <c r="A162" i="372"/>
  <c r="F100" i="372"/>
  <c r="E100" i="372" s="1"/>
  <c r="A102" i="372"/>
  <c r="A144" i="372" l="1"/>
  <c r="A131" i="372"/>
  <c r="A132" i="372" s="1"/>
  <c r="A163" i="372"/>
  <c r="H26" i="382"/>
  <c r="H19" i="382"/>
  <c r="H27" i="382"/>
  <c r="H29" i="382"/>
  <c r="H17" i="382"/>
  <c r="H36" i="382"/>
  <c r="H37" i="382"/>
  <c r="H25" i="382"/>
  <c r="H21" i="382"/>
  <c r="H18" i="382"/>
  <c r="H23" i="382"/>
  <c r="H20" i="382"/>
  <c r="H38" i="382"/>
  <c r="H39" i="382"/>
  <c r="A70" i="372"/>
  <c r="E181" i="372"/>
  <c r="E182" i="372"/>
  <c r="A103" i="372"/>
  <c r="F29" i="372"/>
  <c r="E29" i="372" s="1"/>
  <c r="F30" i="372"/>
  <c r="E30" i="372" s="1"/>
  <c r="F35" i="372"/>
  <c r="E35" i="372" s="1"/>
  <c r="F36" i="372"/>
  <c r="E36" i="372" s="1"/>
  <c r="F137" i="372"/>
  <c r="E137" i="372" s="1"/>
  <c r="F139" i="372"/>
  <c r="E139" i="372" s="1"/>
  <c r="A145" i="372" l="1"/>
  <c r="A134" i="372"/>
  <c r="A135" i="372" s="1"/>
  <c r="A164" i="372"/>
  <c r="A165" i="372" s="1"/>
  <c r="A17" i="382"/>
  <c r="A104" i="372"/>
  <c r="F175" i="372"/>
  <c r="F176" i="372" s="1"/>
  <c r="E174" i="372"/>
  <c r="A18" i="382" l="1"/>
  <c r="A19" i="382" s="1"/>
  <c r="A20" i="382" s="1"/>
  <c r="A21" i="382" s="1"/>
  <c r="A22" i="382" s="1"/>
  <c r="A146" i="372"/>
  <c r="A105" i="372"/>
  <c r="A137" i="372"/>
  <c r="A138" i="372" s="1"/>
  <c r="A139" i="372" s="1"/>
  <c r="A140" i="372" s="1"/>
  <c r="A147" i="372" l="1"/>
  <c r="A106" i="372"/>
  <c r="A107" i="372" s="1"/>
  <c r="A23" i="382"/>
  <c r="A149" i="372" l="1"/>
  <c r="A108" i="372"/>
  <c r="A109" i="372" s="1"/>
  <c r="A110" i="372" s="1"/>
  <c r="A111" i="372" s="1"/>
  <c r="A112" i="372" s="1"/>
  <c r="A113" i="372" s="1"/>
  <c r="A24" i="382"/>
  <c r="A25" i="382" s="1"/>
  <c r="A26" i="382" s="1"/>
  <c r="A27" i="382" s="1"/>
  <c r="A122" i="372"/>
  <c r="A150" i="372" l="1"/>
  <c r="A151" i="372" s="1"/>
  <c r="A152" i="372" s="1"/>
  <c r="A153" i="372" s="1"/>
  <c r="A154" i="372" s="1"/>
  <c r="A155" i="372" s="1"/>
  <c r="A156" i="372" s="1"/>
  <c r="A157" i="372" s="1"/>
  <c r="A158" i="372" s="1"/>
  <c r="A159" i="372" s="1"/>
  <c r="A160" i="372" s="1"/>
  <c r="A114" i="372"/>
  <c r="A115" i="372" s="1"/>
  <c r="A116" i="372" s="1"/>
  <c r="A117" i="372" s="1"/>
  <c r="A118" i="372" s="1"/>
  <c r="A119" i="372" s="1"/>
  <c r="A123" i="372"/>
  <c r="A124" i="372" s="1"/>
  <c r="A125" i="372" s="1"/>
  <c r="H28" i="382"/>
  <c r="A28" i="382" l="1"/>
  <c r="H30" i="382"/>
  <c r="F96" i="372"/>
  <c r="E96" i="372" s="1"/>
  <c r="F93" i="372"/>
  <c r="E93" i="372" s="1"/>
  <c r="A29" i="382" l="1"/>
  <c r="A30" i="382" s="1"/>
  <c r="A31" i="382" s="1"/>
  <c r="A32" i="382" s="1"/>
  <c r="A33" i="382" s="1"/>
  <c r="A34" i="382" s="1"/>
  <c r="F97" i="372"/>
  <c r="E97" i="372" s="1"/>
  <c r="A36" i="382" l="1"/>
  <c r="A37" i="382" s="1"/>
  <c r="A38" i="382" s="1"/>
  <c r="A39" i="382" s="1"/>
  <c r="A39" i="372" l="1"/>
  <c r="E175" i="372"/>
  <c r="E176" i="372" s="1"/>
  <c r="A9" i="372" l="1"/>
  <c r="A10" i="372" l="1"/>
  <c r="A11" i="372" s="1"/>
  <c r="A12" i="372" s="1"/>
  <c r="A13" i="372" l="1"/>
  <c r="A14" i="372" l="1"/>
  <c r="A15" i="372" l="1"/>
  <c r="A16" i="372" l="1"/>
  <c r="A17" i="372" l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40" i="372" l="1"/>
  <c r="A41" i="372" s="1"/>
  <c r="F171" i="372"/>
  <c r="A42" i="372" l="1"/>
  <c r="E171" i="372"/>
  <c r="A44" i="372" l="1"/>
  <c r="A45" i="372" s="1"/>
  <c r="A46" i="372" s="1"/>
  <c r="A47" i="372" s="1"/>
  <c r="A48" i="372" l="1"/>
  <c r="A49" i="372" s="1"/>
  <c r="A50" i="372" s="1"/>
  <c r="A51" i="372" s="1"/>
  <c r="A52" i="372" s="1"/>
  <c r="A53" i="372" l="1"/>
  <c r="A54" i="372" s="1"/>
  <c r="A55" i="372" s="1"/>
  <c r="A56" i="372" l="1"/>
  <c r="A57" i="372" s="1"/>
  <c r="A58" i="372" l="1"/>
  <c r="A59" i="372" s="1"/>
  <c r="A60" i="372" s="1"/>
  <c r="A61" i="372" s="1"/>
  <c r="A62" i="372" s="1"/>
  <c r="A63" i="372" s="1"/>
  <c r="A64" i="372" l="1"/>
  <c r="A65" i="372" s="1"/>
  <c r="A67" i="372" s="1"/>
  <c r="A68" i="372" s="1"/>
  <c r="A69" i="372" s="1"/>
  <c r="A71" i="372" s="1"/>
  <c r="A72" i="372" s="1"/>
  <c r="A73" i="372" s="1"/>
  <c r="A74" i="372" s="1"/>
  <c r="A75" i="372" s="1"/>
  <c r="A76" i="372" s="1"/>
  <c r="A79" i="372" s="1"/>
  <c r="A80" i="372" s="1"/>
  <c r="A81" i="372" s="1"/>
  <c r="A82" i="372" s="1"/>
  <c r="A83" i="372" s="1"/>
  <c r="A84" i="372" s="1"/>
  <c r="A85" i="372" l="1"/>
  <c r="A86" i="372" s="1"/>
  <c r="A88" i="372" s="1"/>
  <c r="A89" i="372" l="1"/>
  <c r="A90" i="372" s="1"/>
  <c r="A91" i="372" s="1"/>
  <c r="A92" i="372" l="1"/>
  <c r="A93" i="372" s="1"/>
  <c r="A95" i="372" s="1"/>
  <c r="A96" i="372" l="1"/>
  <c r="A97" i="372" s="1"/>
  <c r="A98" i="372" l="1"/>
  <c r="A99" i="372" s="1"/>
  <c r="A100" i="372" s="1"/>
</calcChain>
</file>

<file path=xl/sharedStrings.xml><?xml version="1.0" encoding="utf-8"?>
<sst xmlns="http://schemas.openxmlformats.org/spreadsheetml/2006/main" count="3241" uniqueCount="1062">
  <si>
    <t>bộ</t>
  </si>
  <si>
    <t>I</t>
  </si>
  <si>
    <t>m</t>
  </si>
  <si>
    <t>cái</t>
  </si>
  <si>
    <t>TT</t>
  </si>
  <si>
    <t>Tổng cộng</t>
  </si>
  <si>
    <t>hộp</t>
  </si>
  <si>
    <t>Móng</t>
  </si>
  <si>
    <t>móng</t>
  </si>
  <si>
    <t>KĐ</t>
  </si>
  <si>
    <t>Cosse C-A70</t>
  </si>
  <si>
    <t>III</t>
  </si>
  <si>
    <t>II</t>
  </si>
  <si>
    <t>Cuộn</t>
  </si>
  <si>
    <t>Băng dính cách điện</t>
  </si>
  <si>
    <t>Khóa treo</t>
  </si>
  <si>
    <t>Đai thép</t>
  </si>
  <si>
    <t>Khóa đai</t>
  </si>
  <si>
    <t>Ống nối A120</t>
  </si>
  <si>
    <t>Đầu cốt AM120</t>
  </si>
  <si>
    <t>H1</t>
  </si>
  <si>
    <t>H2</t>
  </si>
  <si>
    <t>H4</t>
  </si>
  <si>
    <t>H3F</t>
  </si>
  <si>
    <t>H6,5</t>
  </si>
  <si>
    <t>H7,5</t>
  </si>
  <si>
    <t>H8,5</t>
  </si>
  <si>
    <t>TBA</t>
  </si>
  <si>
    <t>HPD</t>
  </si>
  <si>
    <t xml:space="preserve">ĐT inox </t>
  </si>
  <si>
    <t>Cosse C-A120</t>
  </si>
  <si>
    <t>BDCĐ</t>
  </si>
  <si>
    <t>HPD-TD</t>
  </si>
  <si>
    <t>H1-TD</t>
  </si>
  <si>
    <t>H2-TD</t>
  </si>
  <si>
    <t>H4-TD</t>
  </si>
  <si>
    <t>H3F-TD</t>
  </si>
  <si>
    <t>H-6,5-TH</t>
  </si>
  <si>
    <t>H-7,5-TH</t>
  </si>
  <si>
    <t>H-8,5-TH</t>
  </si>
  <si>
    <t>Đầu cốt AM95</t>
  </si>
  <si>
    <t>LT-8,5 /4.3 /190</t>
  </si>
  <si>
    <t>I.1</t>
  </si>
  <si>
    <t>I.2</t>
  </si>
  <si>
    <t>LT8,5</t>
  </si>
  <si>
    <t>LT-8,5-TH</t>
  </si>
  <si>
    <t>III.2</t>
  </si>
  <si>
    <t>III.1</t>
  </si>
  <si>
    <t>H6</t>
  </si>
  <si>
    <t>Ghi Chú</t>
  </si>
  <si>
    <t>Ống nối A95</t>
  </si>
  <si>
    <t>Móc ốp</t>
  </si>
  <si>
    <t>LT6,5</t>
  </si>
  <si>
    <t>LT7,5</t>
  </si>
  <si>
    <t>Cosse C-A95</t>
  </si>
  <si>
    <t xml:space="preserve"> Vật liệu tháo ra lắp lại</t>
  </si>
  <si>
    <t>II.1</t>
  </si>
  <si>
    <t xml:space="preserve">Tháo ra lắp lại hộp phân dây </t>
  </si>
  <si>
    <t xml:space="preserve"> Vật liệu thu hồi</t>
  </si>
  <si>
    <t>Tháo dỡ thu hồi cột LT-8,5m</t>
  </si>
  <si>
    <t>LT-6,5-TH</t>
  </si>
  <si>
    <t>LT-7,5-TH</t>
  </si>
  <si>
    <t>BTL</t>
  </si>
  <si>
    <t>HPD-TH</t>
  </si>
  <si>
    <t>Tháo ra lắp lại hộp 4 công tơ 1 pha loại H4</t>
  </si>
  <si>
    <t>XN-VX-TH</t>
  </si>
  <si>
    <t>Móc treo cáp ABC 4x120mm2</t>
  </si>
  <si>
    <t>Đai thép không gỉ</t>
  </si>
  <si>
    <t>Khóa đai thép</t>
  </si>
  <si>
    <t>Ống nối nhôm A 95</t>
  </si>
  <si>
    <t>ON-95</t>
  </si>
  <si>
    <t>Ống nối nhôm A 120</t>
  </si>
  <si>
    <t>ON-120</t>
  </si>
  <si>
    <t>Cáp điện vặn xoắn 0,6/1kV-4x50mm2</t>
  </si>
  <si>
    <t>Cáp điện vặn xoắn 0,6/1kV-4x70mm2</t>
  </si>
  <si>
    <t>Cáp điện vặn xoắn 0,6/1kV-4x95mm2</t>
  </si>
  <si>
    <t>Cáp điện vặn xoắn 0,6/1kV-4x120mm2</t>
  </si>
  <si>
    <t>Đai thép + Khóa đai (bộ)</t>
  </si>
  <si>
    <t>Xà lệch hiện có bị han gỉ, bị ngắn</t>
  </si>
  <si>
    <t>Cáp điện vặn xoắn 0,6/1kV-4x25mm2</t>
  </si>
  <si>
    <t>Hộp phân dây Composit bị vỡ</t>
  </si>
  <si>
    <t>Kẹp siết cáp vặn xoắn 4x(50-120)</t>
  </si>
  <si>
    <t>LT-8,5/4.3/190.</t>
  </si>
  <si>
    <t>LT-10 /4.3 /190</t>
  </si>
  <si>
    <t>KH-4x(50-120)</t>
  </si>
  <si>
    <t>LV-IPC 120-120 (25-120/25-120) 2BL</t>
  </si>
  <si>
    <t>Tháo ra lắp lại hộp 1 công tơ 1 pha loại H1</t>
  </si>
  <si>
    <t>Tháo ra lắp lại hộp 2 công tơ 1 pha loại H2</t>
  </si>
  <si>
    <t>Tháo ra lắp lại hộp 6 công tơ 1 pha loại H6</t>
  </si>
  <si>
    <t>H6-TD</t>
  </si>
  <si>
    <t>Tháo hạ thu hồi hộp phân dây</t>
  </si>
  <si>
    <t>Tháo hạ thu hồi lại xà néo cáp vặn xoắn han gỉ, ngắn</t>
  </si>
  <si>
    <t>Đầu cốt đồng M240</t>
  </si>
  <si>
    <t>Đầu cốt đồng M120</t>
  </si>
  <si>
    <t>MCCB 3 cực 250A-690VAC/800V-36kArms-CO bằng tay</t>
  </si>
  <si>
    <t>MCCB 3 Pole 690VAC/800V-250A-36kA/s</t>
  </si>
  <si>
    <t>LT-8,5 /4.3/190</t>
  </si>
  <si>
    <t>LT-10 /4.3/190</t>
  </si>
  <si>
    <t>Ống co ngót nhiệt hạ thế D50</t>
  </si>
  <si>
    <t>Ống co ngót nhiệt hạ thế D30</t>
  </si>
  <si>
    <t>Bu long M10x45</t>
  </si>
  <si>
    <t>Bu lông M10x45</t>
  </si>
  <si>
    <t>M10x45</t>
  </si>
  <si>
    <t>CN-D50</t>
  </si>
  <si>
    <t>CN-D30</t>
  </si>
  <si>
    <t>LT-7,5 /4.3 /190</t>
  </si>
  <si>
    <t>LT-7,5 /4.3/190</t>
  </si>
  <si>
    <t>Cáp điện vặn xoắn 0,6/1kV-4x50mm2-TRLL</t>
  </si>
  <si>
    <t>Cáp điện vặn xoắn 0,6/1kV-4x70mm2-TRLL</t>
  </si>
  <si>
    <t>Cáp điện vặn xoắn 0,6/1kV-4x95mm2-TRLL</t>
  </si>
  <si>
    <t>Cáp điện vặn xoắn 0,6/1kV-4x120mm2-TRLL</t>
  </si>
  <si>
    <t>Đầu cốt</t>
  </si>
  <si>
    <t>Cột, xà</t>
  </si>
  <si>
    <t>Cáp điện vặn xoắn 0,6/1kV-2x35mm2</t>
  </si>
  <si>
    <t>Cáp điện vặn xoắn 0,6/1kV-4x35mm2</t>
  </si>
  <si>
    <t>Dây dẫn đường trục</t>
  </si>
  <si>
    <t>Cáp điện vặn xoắn 0,6/1kV-2x16mm2</t>
  </si>
  <si>
    <t>Phần đường trục</t>
  </si>
  <si>
    <t>Phần công tơ</t>
  </si>
  <si>
    <t>Cáp hạ áp 0,6/1(1,2)kV-Cu/XLPE/PVC-2x25mm2</t>
  </si>
  <si>
    <t>Cáp hạ áp 0,6/1(1,2)kV-Cu/XLPE/PVC-2x16mm2</t>
  </si>
  <si>
    <t>Cáp hạ áp 0,6/1(1,2)kV-Cu/XLPE/PVC-4x16mm2</t>
  </si>
  <si>
    <t>Cáp hạ áp 0,6/1(1,2)kV-Cu/XLPE/PVC-4x25mm2</t>
  </si>
  <si>
    <t>Dây dẫn hòm công tơ</t>
  </si>
  <si>
    <t>Tháo hạ thu hồi cáp hạ áp 0,6/1(1,2)kV-Cu/XLPE/PVC-2x16mm2 xuống hòm H1, H2</t>
  </si>
  <si>
    <t>Cu/XLPE/PVC 0,6/1kV 2x16mm2-TH</t>
  </si>
  <si>
    <t>Cu/XLPE/PVC 0,6/1kV 2x25mm2-TH</t>
  </si>
  <si>
    <t>Tháo hạ thu hồi cáp hạ áp 0,6/1(1,2)kV-Cu/XLPE/PVC-2x25mm2 xuống hòm H4, H6</t>
  </si>
  <si>
    <t>Tháo hạ thu hồi cáp hạ áp 0,6/1(1,2)kV-Cu/XLPE/PVC-4x16mm2 xuống hòm H3F</t>
  </si>
  <si>
    <t>Cu/XLPE/PVC 0,6/1kV 4x16mm2-TH</t>
  </si>
  <si>
    <t>Tháo hạ thu hồi cáp hạ áp 0,6/1(1,2)kV-Cu/XLPE/PVC-4x25mm2 xuống hòm H3F</t>
  </si>
  <si>
    <t>Cu/XLPE/PVC 0,6/1kV 4x25mm2-TH</t>
  </si>
  <si>
    <t>Xà đỡ hòm công tơ cột đơn</t>
  </si>
  <si>
    <t>Xà đỡ hòm công tơ cột kép</t>
  </si>
  <si>
    <t>II. 2</t>
  </si>
  <si>
    <t>Tháo dỡ lắp đặt lại xà đỡ hòm công tơ cột đơn</t>
  </si>
  <si>
    <t>Tháo dỡ lắp đặt lại xà đỡ hòm công tơ cột kép</t>
  </si>
  <si>
    <t>XCT-CK-TD</t>
  </si>
  <si>
    <t>Cu/XLPE/PVC 0,6/1kV 2x16mm2-TD</t>
  </si>
  <si>
    <t>Cu/XLPE/PVC 0,6/1kV 2x25mm2-TD</t>
  </si>
  <si>
    <t>Cu/XLPE/PVC 0,6/1kV 4x16mm2-TD</t>
  </si>
  <si>
    <t>Cu/XLPE/PVC 0,6/1kV 4x25mm2-TD</t>
  </si>
  <si>
    <t>XCT-CĐ-TD</t>
  </si>
  <si>
    <t>Tháo ra lắp lại cáp hạ áp 0,6/1(1,2)kV-Cu/XLPE/PVC-2x16mm2 xuống hòm H1, H2</t>
  </si>
  <si>
    <t>Tháo ra lắp lại cáp hạ áp 0,6/1(1,2)kV-Cu/XLPE/PVC-2x25mm2 xuống hòm H4, H6</t>
  </si>
  <si>
    <t>Tháo ra lắp lại cáp hạ áp 0,6/1(1,2)kV-Cu/XLPE/PVC-4x16mm2 xuống hòm H3F</t>
  </si>
  <si>
    <t>Tháo ra lắp lại cáp hạ áp 0,6/1(1,2)kV-Cu/XLPE/PVC-4x25mm2 xuống hòm H3F</t>
  </si>
  <si>
    <t>Vật liệu bổ sung phần cải tạo hòm công tơ</t>
  </si>
  <si>
    <t>Tháo ra lắp đặt lại xà nánh cáp vặn xoắn cột đơn</t>
  </si>
  <si>
    <t>XNVN-CĐ</t>
  </si>
  <si>
    <t>Tháo ra lắp đặt lại xà nánh cáp vặn xoắn cột kép</t>
  </si>
  <si>
    <t>XNVN-CK</t>
  </si>
  <si>
    <t>Xà nánh cáp vặn xoắn cột đơn</t>
  </si>
  <si>
    <t>Xà nánh cáp vặn xoắn cột kép</t>
  </si>
  <si>
    <t>BẢNG KÊ KHỐI LƯỢNG CHI TIẾT</t>
  </si>
  <si>
    <t>Cải tạo đường trục</t>
  </si>
  <si>
    <t>Phần vật tư, vật liệu làm mới</t>
  </si>
  <si>
    <t>Phần Hòm công tơ</t>
  </si>
  <si>
    <t>Dây xuống hòm công tơ</t>
  </si>
  <si>
    <t>Hòm công tơ hiện trạng</t>
  </si>
  <si>
    <t>Dây dẫn xuống hòm công tơ</t>
  </si>
  <si>
    <t>Ghíp IPC (Ghíp LV -IPC 120-120 (25-120/25-120) - Xuyên vỏ cách điện dày đến 3 mm2- 2 bu lông</t>
  </si>
  <si>
    <t>Loại cột hiện trạng</t>
  </si>
  <si>
    <t>Đường trục</t>
  </si>
  <si>
    <t>Các nhánh rẽ</t>
  </si>
  <si>
    <t>2LT12</t>
  </si>
  <si>
    <t>Hộp phân dây (HPD)</t>
  </si>
  <si>
    <t>Hòm 1 công tơ 1 pha (H1)</t>
  </si>
  <si>
    <t>Hòm 2 công tơ 1 pha (H2)</t>
  </si>
  <si>
    <t>Hòm 4 công tơ 1 pha (H4)</t>
  </si>
  <si>
    <t>Hòm 6 công tơ 1 pha (H6)</t>
  </si>
  <si>
    <t>Hòm 1 công tơ 3 pha (H3F)</t>
  </si>
  <si>
    <t>Công tơ 1 pha</t>
  </si>
  <si>
    <t>Công tơ 3 pha</t>
  </si>
  <si>
    <t>Hộp phân dây lắp mới</t>
  </si>
  <si>
    <t>1A</t>
  </si>
  <si>
    <t>2A</t>
  </si>
  <si>
    <t>A1.1</t>
  </si>
  <si>
    <t>A1.2</t>
  </si>
  <si>
    <t>A1.3</t>
  </si>
  <si>
    <t>A1.4</t>
  </si>
  <si>
    <t>A1.5</t>
  </si>
  <si>
    <t>A1.6</t>
  </si>
  <si>
    <t>Lộ 3</t>
  </si>
  <si>
    <t>3A</t>
  </si>
  <si>
    <t>4A</t>
  </si>
  <si>
    <t>4A.1</t>
  </si>
  <si>
    <t>2LT8,5</t>
  </si>
  <si>
    <t>2LT7,5</t>
  </si>
  <si>
    <t>Lộ 1</t>
  </si>
  <si>
    <t xml:space="preserve">TBA </t>
  </si>
  <si>
    <t>A1</t>
  </si>
  <si>
    <t>A2</t>
  </si>
  <si>
    <t>A4</t>
  </si>
  <si>
    <t>Lộ 2</t>
  </si>
  <si>
    <t>Lộ 1+2</t>
  </si>
  <si>
    <t>5A</t>
  </si>
  <si>
    <t>7A</t>
  </si>
  <si>
    <t>8A</t>
  </si>
  <si>
    <t>Tên cột sau cải tạo</t>
  </si>
  <si>
    <t>Tên cột hiện trạng</t>
  </si>
  <si>
    <t>2H8,5</t>
  </si>
  <si>
    <t>5.1</t>
  </si>
  <si>
    <t>5.3</t>
  </si>
  <si>
    <t>8.1</t>
  </si>
  <si>
    <t>5.2</t>
  </si>
  <si>
    <t>M-1(TC) cho cột BTLT 7,5</t>
  </si>
  <si>
    <t>M-2 (TC) cho cột BTLT 8,5</t>
  </si>
  <si>
    <t>M-1(TC+M) cho cột BTLT 7,5</t>
  </si>
  <si>
    <t>M-2 (TC+M) cho cột BTLT 8,5</t>
  </si>
  <si>
    <t>M-3 (TC+M)  cho cột BTLT 10</t>
  </si>
  <si>
    <t>MĐ-1 (TC)</t>
  </si>
  <si>
    <t>MĐ-2 (TC )</t>
  </si>
  <si>
    <t>MĐ-1 (TC+M)</t>
  </si>
  <si>
    <t>MĐ-2 (TC+M)</t>
  </si>
  <si>
    <t>MĐ-3 (TC+M)</t>
  </si>
  <si>
    <t>LT-7,5 /4.3 /190.</t>
  </si>
  <si>
    <t>M-1(TC)</t>
  </si>
  <si>
    <t>M-2(TC)</t>
  </si>
  <si>
    <t>MĐ-1(TC)</t>
  </si>
  <si>
    <t>MĐ-2(TC)</t>
  </si>
  <si>
    <t>Móng cột M-1(TC) cột ly tâm đơn 7,5m (Đào thủ công)</t>
  </si>
  <si>
    <t>Móng cột M-2(TC) cột ly tâm đơn 8,5m (Đào thủ công)</t>
  </si>
  <si>
    <t>Lộ 4</t>
  </si>
  <si>
    <t>A2.1</t>
  </si>
  <si>
    <t>A2.2</t>
  </si>
  <si>
    <t>A2.3</t>
  </si>
  <si>
    <t>A2.4</t>
  </si>
  <si>
    <t>A2.5</t>
  </si>
  <si>
    <t>A2.6</t>
  </si>
  <si>
    <t>A2.7</t>
  </si>
  <si>
    <t>A2.8</t>
  </si>
  <si>
    <t>A2.9</t>
  </si>
  <si>
    <t>A2.10</t>
  </si>
  <si>
    <t>A2.11</t>
  </si>
  <si>
    <t>A2.1.1</t>
  </si>
  <si>
    <t>A2.8.1</t>
  </si>
  <si>
    <t>A2.8.2</t>
  </si>
  <si>
    <t>Loại cột sau cải tạo</t>
  </si>
  <si>
    <t>Khoảng cách cột sau cải tạo</t>
  </si>
  <si>
    <t>Khoảng cách cột hiện trạng</t>
  </si>
  <si>
    <t>Biển tên lộ cáp</t>
  </si>
  <si>
    <t>3.1</t>
  </si>
  <si>
    <t>3.2</t>
  </si>
  <si>
    <t>A2.5.1</t>
  </si>
  <si>
    <t>A2.5.2</t>
  </si>
  <si>
    <t>Thanh cái đồng bọc cách điện MT-40x4</t>
  </si>
  <si>
    <t xml:space="preserve"> MT40x4</t>
  </si>
  <si>
    <t>1.1</t>
  </si>
  <si>
    <t>1.2</t>
  </si>
  <si>
    <t>1.3</t>
  </si>
  <si>
    <t>1.4</t>
  </si>
  <si>
    <t>1.5</t>
  </si>
  <si>
    <t>1.6</t>
  </si>
  <si>
    <t>4.1</t>
  </si>
  <si>
    <t>A2.3.1</t>
  </si>
  <si>
    <t>2LT14</t>
  </si>
  <si>
    <t>LT10</t>
  </si>
  <si>
    <t>2LT10</t>
  </si>
  <si>
    <t>Cáp điện vặn xoắn (để lèo)</t>
  </si>
  <si>
    <t>Ghíp IPC (Ghíp LV -IPC 120-120 (25-120/25-120)</t>
  </si>
  <si>
    <t>Ghíp LV -IPC 120-120 (25-120/25-120)- Đấu tiếp địa (cho vị trí tận lại tiếp địa lặp lại)</t>
  </si>
  <si>
    <t>Tháo ra lắp lại hộp công tơ 3 pha loại H3F</t>
  </si>
  <si>
    <t>Cu/XLPE/PVC 0,6/1kV 2x16 mm2</t>
  </si>
  <si>
    <t>Cu/XLPE/PVC 0,6/1kV 2x25 mm2</t>
  </si>
  <si>
    <t>Cu/XLPE/PVC 0,6/1kV 4x25 mm2</t>
  </si>
  <si>
    <t>Móng cột MĐ-1(TC) cột ly tâm đúp 7,5m ( Đào thủ công)</t>
  </si>
  <si>
    <t>Móng cột MĐ-2(TC) cột ly tâm đúp 8,5m ( Đào thủ công)</t>
  </si>
  <si>
    <t>Ghíp LV-IPC 120-120 (25-120/25-120)-Xuyên vỏ cách điện dày đến 3 mm-2 bu lông thép M8</t>
  </si>
  <si>
    <t>Mã ốp cột (móc treo cáp)</t>
  </si>
  <si>
    <t>Kẹp ngừng ABC 4 x (50-120)mm2</t>
  </si>
  <si>
    <t>Biển tên lộ</t>
  </si>
  <si>
    <t xml:space="preserve">cột </t>
  </si>
  <si>
    <t>Cột BTLT-NPC.I-7,5-190-4.3-Thân liền</t>
  </si>
  <si>
    <t>Cột BTLT-NPC.I-8,5-190-4.3-Thân liền</t>
  </si>
  <si>
    <t>Cột BTLT-NPC.I-10,0-190-4.3-Thân liền</t>
  </si>
  <si>
    <t>Cột BTLT-NPC.I-7,5-190-4.3-Thân liền (dựng thủ công )</t>
  </si>
  <si>
    <t>Cột BTLT-NPC.I-8,5-190-4.3-Thân liền (dựng thủ công)</t>
  </si>
  <si>
    <t>Cột BTLT-NPC.I-7,5-190-4.3-Thân liền (dựng thủ công kết hợp cơ giới)</t>
  </si>
  <si>
    <t>Cột BTLT-NPC.I-8,5-190-4.3-Thân liền (dựng thủ công kết hợp cơ giới)</t>
  </si>
  <si>
    <t>Cột BTLT-NPC.I-10,0-190-4.3-Thân liền (dựng thủ công kết hợp cơ giới)</t>
  </si>
  <si>
    <t>Cột BTLT-NPC.I-7,5-190-4.3-Thân liền (dựng TC )</t>
  </si>
  <si>
    <t>Cột BTLT-NPC.I-7,5-190-6-Thân liền (dựng TC)</t>
  </si>
  <si>
    <t>Cột BTLT-NPC.I-8,5-190-4.3-Thân liền (dựng TC )</t>
  </si>
  <si>
    <t>Cột BTLT-NPC.I-8,5-190-5.0-Thân liền (dựng TC )</t>
  </si>
  <si>
    <t>Cột BTLT-NPC.I-7,5-190-4.3-Thân liền (dựng TC +M)</t>
  </si>
  <si>
    <t>Cột BTLT-NPC.I-7,5-190-6-Thân liền (dựng TC+M)</t>
  </si>
  <si>
    <t>Cột BTLT-NPC.I-8,5-190-4.3-Thân liền (dựng TC +M)</t>
  </si>
  <si>
    <t>Cột BTLT-NPC.I-8,5-190-5.0-Thân liền (dựng TC+M )</t>
  </si>
  <si>
    <t>Cột BTLT-NPC.I-10,0-190-4.3-Thân liền (dựng TC+M)</t>
  </si>
  <si>
    <t>Xà đỡ dây sau công tơ</t>
  </si>
  <si>
    <t>Xà đỡ dây sau công tơ cột đơn XCT-Đ</t>
  </si>
  <si>
    <t>Xà đỡ dây sau công tơ cột đúp ngang tuyến XCT-KN</t>
  </si>
  <si>
    <t>Xà đỡ dây sau công tơ cột đúp dọc tuyến XCT-KD</t>
  </si>
  <si>
    <t>XCT-Đ</t>
  </si>
  <si>
    <t>XCT-KD</t>
  </si>
  <si>
    <t>XCT-KN</t>
  </si>
  <si>
    <t>Cột bê tông ly tâm</t>
  </si>
  <si>
    <t>MĐ-4 (TC+M)</t>
  </si>
  <si>
    <t>Xà đường dây hiện có hoặc đã lắp mới cùng tuyến</t>
  </si>
  <si>
    <t>Lộ 1; Lộ 2</t>
  </si>
  <si>
    <t>6A</t>
  </si>
  <si>
    <t>9A</t>
  </si>
  <si>
    <t>10A</t>
  </si>
  <si>
    <t>10A.1</t>
  </si>
  <si>
    <t>Xà cân néo cáp đỉnh cột X2C-VX</t>
  </si>
  <si>
    <t>X2C-VX</t>
  </si>
  <si>
    <t>8.2</t>
  </si>
  <si>
    <t>8.3</t>
  </si>
  <si>
    <t>A2.5.3</t>
  </si>
  <si>
    <t>A2.5.4</t>
  </si>
  <si>
    <t>A2.5.5</t>
  </si>
  <si>
    <t>Xà đỡ hòm công tơ hiện có</t>
  </si>
  <si>
    <t>Xà cân néo cáp đỉnh cột đơn X2C-VX</t>
  </si>
  <si>
    <t>Xà cân néo cáp đỉnh cột kép dọc X2C-KD-VX</t>
  </si>
  <si>
    <t>Xà cân néo cáp đỉnh cột kép ngang X2C-KN-VX</t>
  </si>
  <si>
    <t>X2C-KN-VX</t>
  </si>
  <si>
    <t>X2C-KD-VX</t>
  </si>
  <si>
    <t>MNC-S</t>
  </si>
  <si>
    <t>AV-50</t>
  </si>
  <si>
    <t>Cáp hạ áp 0,6/1(1,2)kV-Al/PVC-1x50mm2</t>
  </si>
  <si>
    <t>Đầu cốt A50</t>
  </si>
  <si>
    <t>Cosse A50</t>
  </si>
  <si>
    <t>Tiếp địa lặp lại</t>
  </si>
  <si>
    <t>Tiếp địa lặp lại R1LL-7,5</t>
  </si>
  <si>
    <t>Tiếp địa lặp lại R1LL-8,5</t>
  </si>
  <si>
    <t>Tiếp địa lặp lại R1LL-10</t>
  </si>
  <si>
    <t>Tiếp địa lặp lại R1LL-12</t>
  </si>
  <si>
    <t>Tiếp địa lặp lại R1LL-14</t>
  </si>
  <si>
    <t>R1LL-7,5</t>
  </si>
  <si>
    <t>R1LL-8,5</t>
  </si>
  <si>
    <t>R1LL-10</t>
  </si>
  <si>
    <t>R1LL-12</t>
  </si>
  <si>
    <t>R1LL-14</t>
  </si>
  <si>
    <t>Ống nhựa xoắn HDPE-32/25</t>
  </si>
  <si>
    <t>Dây nhôm AV50</t>
  </si>
  <si>
    <t>Ống nhựa gân xoắn HDPE-D32/25</t>
  </si>
  <si>
    <t>Số lộ cáp vặn xoắn đấu vào tiếp địa</t>
  </si>
  <si>
    <t>Tiếp địa an toàn cột hiện có</t>
  </si>
  <si>
    <t>Tiếp địa an toàn cột trồng mới</t>
  </si>
  <si>
    <t>Phụ kiện cáp vặn xoắn</t>
  </si>
  <si>
    <t>Biển tên cột</t>
  </si>
  <si>
    <t>BTC</t>
  </si>
  <si>
    <r>
      <t>R</t>
    </r>
    <r>
      <rPr>
        <b/>
        <sz val="12"/>
        <rFont val="Times New Roman"/>
        <family val="1"/>
      </rPr>
      <t>1LL</t>
    </r>
    <r>
      <rPr>
        <b/>
        <sz val="16"/>
        <rFont val="Times New Roman"/>
        <family val="1"/>
      </rPr>
      <t>-7,5 đóng mới</t>
    </r>
  </si>
  <si>
    <r>
      <t>R</t>
    </r>
    <r>
      <rPr>
        <b/>
        <sz val="12"/>
        <rFont val="Times New Roman"/>
        <family val="1"/>
      </rPr>
      <t>1LL</t>
    </r>
    <r>
      <rPr>
        <b/>
        <sz val="16"/>
        <rFont val="Times New Roman"/>
        <family val="1"/>
      </rPr>
      <t>-8,5 đóng mới</t>
    </r>
  </si>
  <si>
    <r>
      <t>R</t>
    </r>
    <r>
      <rPr>
        <b/>
        <sz val="12"/>
        <rFont val="Times New Roman"/>
        <family val="1"/>
      </rPr>
      <t>1LL</t>
    </r>
    <r>
      <rPr>
        <b/>
        <sz val="16"/>
        <rFont val="Times New Roman"/>
        <family val="1"/>
      </rPr>
      <t>-10 đóng mới</t>
    </r>
  </si>
  <si>
    <r>
      <t>R</t>
    </r>
    <r>
      <rPr>
        <b/>
        <sz val="12"/>
        <rFont val="Times New Roman"/>
        <family val="1"/>
      </rPr>
      <t>1LL</t>
    </r>
    <r>
      <rPr>
        <b/>
        <sz val="16"/>
        <rFont val="Times New Roman"/>
        <family val="1"/>
      </rPr>
      <t>-12 đóng mới</t>
    </r>
  </si>
  <si>
    <r>
      <t>R</t>
    </r>
    <r>
      <rPr>
        <b/>
        <sz val="12"/>
        <rFont val="Times New Roman"/>
        <family val="1"/>
      </rPr>
      <t>1LL</t>
    </r>
    <r>
      <rPr>
        <b/>
        <sz val="16"/>
        <rFont val="Times New Roman"/>
        <family val="1"/>
      </rPr>
      <t>-14 đóng mới</t>
    </r>
  </si>
  <si>
    <r>
      <t>R</t>
    </r>
    <r>
      <rPr>
        <b/>
        <sz val="12"/>
        <rFont val="Times New Roman"/>
        <family val="1"/>
      </rPr>
      <t>1LL</t>
    </r>
    <r>
      <rPr>
        <b/>
        <sz val="16"/>
        <rFont val="Times New Roman"/>
        <family val="1"/>
      </rPr>
      <t>-hiện có</t>
    </r>
  </si>
  <si>
    <t>Hộp phân dây trọn bộ (đủ phụ kiện, gồm 04 đầu cốt AM70 + 24 đầu cốt M25)</t>
  </si>
  <si>
    <t>Lắp đặt đầu cốt AM70</t>
  </si>
  <si>
    <t>Đầu cốt AM70</t>
  </si>
  <si>
    <t>Cosse C-A70(LĐ)</t>
  </si>
  <si>
    <t>Đầu cốt AM70 (bổ sung cho HPD hiện có)</t>
  </si>
  <si>
    <t>Cáp điện vặn xoắn 0,6/1kV-4x70mm2 đấu xuống HPD lắp mới</t>
  </si>
  <si>
    <t>Cáp điện vặn xoắn 0,6/1kV-4x70mm2 đấu xuống HPD hiện có</t>
  </si>
  <si>
    <t>M-4 (TC+M)  cho cột BTLT 16</t>
  </si>
  <si>
    <r>
      <t>R</t>
    </r>
    <r>
      <rPr>
        <b/>
        <sz val="12"/>
        <rFont val="Times New Roman"/>
        <family val="1"/>
      </rPr>
      <t>1AT(M)</t>
    </r>
    <r>
      <rPr>
        <b/>
        <sz val="16"/>
        <rFont val="Times New Roman"/>
        <family val="1"/>
      </rPr>
      <t>-16</t>
    </r>
  </si>
  <si>
    <r>
      <t>R</t>
    </r>
    <r>
      <rPr>
        <b/>
        <sz val="12"/>
        <rFont val="Times New Roman"/>
        <family val="1"/>
      </rPr>
      <t>1AT(HC)</t>
    </r>
    <r>
      <rPr>
        <b/>
        <sz val="16"/>
        <rFont val="Times New Roman"/>
        <family val="1"/>
      </rPr>
      <t>-7,5</t>
    </r>
  </si>
  <si>
    <r>
      <t>R</t>
    </r>
    <r>
      <rPr>
        <b/>
        <sz val="12"/>
        <rFont val="Times New Roman"/>
        <family val="1"/>
      </rPr>
      <t>1AT(HC)</t>
    </r>
    <r>
      <rPr>
        <b/>
        <sz val="16"/>
        <rFont val="Times New Roman"/>
        <family val="1"/>
      </rPr>
      <t>-8,5</t>
    </r>
  </si>
  <si>
    <r>
      <t>R</t>
    </r>
    <r>
      <rPr>
        <b/>
        <sz val="12"/>
        <rFont val="Times New Roman"/>
        <family val="1"/>
      </rPr>
      <t>1AT(HC)</t>
    </r>
    <r>
      <rPr>
        <b/>
        <sz val="16"/>
        <rFont val="Times New Roman"/>
        <family val="1"/>
      </rPr>
      <t>-10</t>
    </r>
  </si>
  <si>
    <t>Tiếp địa an toàn cột hiện có R1AT(HC)-7,5</t>
  </si>
  <si>
    <t>R1AT(HC)-7,5</t>
  </si>
  <si>
    <t>R1AT(HC)-8,5</t>
  </si>
  <si>
    <t>Tiếp địa an toàn cột hiện có R1AT(HC)-8,5</t>
  </si>
  <si>
    <t>Tiếp địa an toàn cột hiện có R1AT(HC)-10</t>
  </si>
  <si>
    <t>R1AT(HC)-10</t>
  </si>
  <si>
    <t>2x16</t>
  </si>
  <si>
    <t>2x25</t>
  </si>
  <si>
    <t>4x25</t>
  </si>
  <si>
    <t>Xà néo lệch cột đơn X2L-1,0/160</t>
  </si>
  <si>
    <t>Xà néo lệch cột đơn X2L-1,2/160</t>
  </si>
  <si>
    <t>Xà nánh lệch cột đơn X2L-1,2/190</t>
  </si>
  <si>
    <t>Xà nánh lệch cột đơn X2L-1,5/190</t>
  </si>
  <si>
    <t>Xà nánh lệch cột đơn X2L-1,8/190</t>
  </si>
  <si>
    <t>Xà nánh lệch cột kép ngang X2L-KN-1,5</t>
  </si>
  <si>
    <t>Xà nánh lệch cột kép dọc X2L-KD-1,5</t>
  </si>
  <si>
    <t>X2L-1,0/160</t>
  </si>
  <si>
    <t>X2L-1,2/160</t>
  </si>
  <si>
    <t>X2L-1,2/190</t>
  </si>
  <si>
    <t>X2L-1,5/190</t>
  </si>
  <si>
    <t>X2L-1,8/190</t>
  </si>
  <si>
    <t>X2L-KN-1,5</t>
  </si>
  <si>
    <t>X2L-KD-1,5</t>
  </si>
  <si>
    <t>Xà cân néo cáp X1C-XT</t>
  </si>
  <si>
    <t>X1C-XT</t>
  </si>
  <si>
    <r>
      <t>R</t>
    </r>
    <r>
      <rPr>
        <b/>
        <sz val="12"/>
        <rFont val="Times New Roman"/>
        <family val="1"/>
      </rPr>
      <t>1AT(M)</t>
    </r>
    <r>
      <rPr>
        <b/>
        <sz val="16"/>
        <rFont val="Times New Roman"/>
        <family val="1"/>
      </rPr>
      <t>-10</t>
    </r>
  </si>
  <si>
    <t>Tiếp địa an toàn cột trồng mới R1AT(M)-10</t>
  </si>
  <si>
    <t>R1AT(M)-10</t>
  </si>
  <si>
    <t>Tiếp địa an toàn cột trồng mới R1AT(M)-7,5</t>
  </si>
  <si>
    <t>R1AT(M)-7,5</t>
  </si>
  <si>
    <t>R1AT(M)-8,5</t>
  </si>
  <si>
    <t>Tiếp địa an toàn cột trồng mới R1AT(M)-8,5</t>
  </si>
  <si>
    <r>
      <t>R</t>
    </r>
    <r>
      <rPr>
        <b/>
        <sz val="12"/>
        <rFont val="Times New Roman"/>
        <family val="1"/>
      </rPr>
      <t>1AT(M)</t>
    </r>
    <r>
      <rPr>
        <b/>
        <sz val="16"/>
        <rFont val="Times New Roman"/>
        <family val="1"/>
      </rPr>
      <t>-8,5</t>
    </r>
  </si>
  <si>
    <r>
      <t>R</t>
    </r>
    <r>
      <rPr>
        <b/>
        <sz val="12"/>
        <rFont val="Times New Roman"/>
        <family val="1"/>
      </rPr>
      <t>1AT(M)</t>
    </r>
    <r>
      <rPr>
        <b/>
        <sz val="16"/>
        <rFont val="Times New Roman"/>
        <family val="1"/>
      </rPr>
      <t>-7,5</t>
    </r>
  </si>
  <si>
    <t>Xà nánh lệch cột đơn X1L-1,2/190</t>
  </si>
  <si>
    <t>Xà nánh lệch cột đơn X1L-1,5/190</t>
  </si>
  <si>
    <t>Móc néo cáp chữ S</t>
  </si>
  <si>
    <t>Cáp thép bọc nhựa Ø2</t>
  </si>
  <si>
    <t>Cáp thép bọc nhựa Ø2 cố định dây vào cột</t>
  </si>
  <si>
    <t>X1L-1,2/160</t>
  </si>
  <si>
    <t>X1L-1,2/190</t>
  </si>
  <si>
    <t>X1L-1,5/190</t>
  </si>
  <si>
    <t>Xà néo lệch cột đơn X1L-1,2/160 cho nhánh rẽ cộc</t>
  </si>
  <si>
    <t>Xà nánh lệch cột đơn X1L-1,2/190  cho nhánh rẽ cộc</t>
  </si>
  <si>
    <t>Xà nánh lệch cột đơn X1L-1,5/190  cho nhánh rẽ cộc</t>
  </si>
  <si>
    <t>Xà néo lệch cột đơn X2L-1,2/160.NR cho nhánh rẽ cộc</t>
  </si>
  <si>
    <t>Xà néo lệch cột đơn X2L-1,2/160.NR</t>
  </si>
  <si>
    <t>Xà nánh lệch cột đơn X2L-1,2/190.NR</t>
  </si>
  <si>
    <t>Xà nánh lệch cột đơn X2L-1,5/190.NR cho nhánh rẽ cộc</t>
  </si>
  <si>
    <t>Xà nánh lệch cột đơn X2L-1,2/190.NR cho nhánh rẽ cộc</t>
  </si>
  <si>
    <t>Xà nánh lệch cột đơn X2L-1,5/190.NR</t>
  </si>
  <si>
    <t>X2L-1,2/160.NR</t>
  </si>
  <si>
    <t>X2L-1,2/190.NR</t>
  </si>
  <si>
    <t>X2L-1,5/190.NR</t>
  </si>
  <si>
    <t>HDPE-32/25</t>
  </si>
  <si>
    <t>CTN-Ø2</t>
  </si>
  <si>
    <t>Mua sắm</t>
  </si>
  <si>
    <t xml:space="preserve"> Dây cáp điện vặn xoắn kéo mới theo tuyến</t>
  </si>
  <si>
    <t>Tính lắp đặt</t>
  </si>
  <si>
    <t>Cáp vặn xoắn hạ áp 4x50mm2</t>
  </si>
  <si>
    <t>Cáp vặn xoắn hạ áp 4x70mm2</t>
  </si>
  <si>
    <t>Cáp vặn xoắn hạ áp 4x95mm2</t>
  </si>
  <si>
    <t>Cáp vặn xoắn hạ áp 4x120mm2</t>
  </si>
  <si>
    <t>Lắp đặt cáp vặn xoắn hạ áp 4x50mm2</t>
  </si>
  <si>
    <t>Lắp đặt cáp vặn xoắn hạ áp 4x70mm2</t>
  </si>
  <si>
    <t>Lắp đặt cáp vặn xoắn hạ áp 4x95mm2</t>
  </si>
  <si>
    <t>Lắp đặt cáp vặn xoắn hạ áp 4x120mm2</t>
  </si>
  <si>
    <t>Cáp vặn xoắn hạ áp 4x70mm2 đấu xuống hộp phân dây</t>
  </si>
  <si>
    <t>Tháo ra lắp đặt lại cáp vặn xoắn hạ áp 4x50mm2</t>
  </si>
  <si>
    <t>Tháo ra lắp đặt lại cáp vặn xoắn hạ áp 4x70mm2</t>
  </si>
  <si>
    <t>Tháo ra lắp đặt lại cáp vặn xoắn hạ áp 4x95mm2</t>
  </si>
  <si>
    <t>Tháo ra lắp đặt lại cáp vặn xoắn hạ áp 4x120mm2</t>
  </si>
  <si>
    <t>Tháo hạ thu hồi cáp vặn xoắn hạ áp 2x35mm2</t>
  </si>
  <si>
    <t>Tháo hạ thu hồi cáp vặn xoắn hạ áp 4x25mm2</t>
  </si>
  <si>
    <t>Tháo hạ thu hồi cáp vặn xoắn hạ áp 4x35mm2</t>
  </si>
  <si>
    <t>Tháo hạ thu hồi cáp vặn xoắn hạ áp 4x50mm2</t>
  </si>
  <si>
    <t>Tháo hạ thu hồi cáp vặn xoắn hạ áp 4x70mm2</t>
  </si>
  <si>
    <t>Tháo hạ thu hồi cáp vặn xoắn hạ áp 4x95mm2</t>
  </si>
  <si>
    <t>Tháo hạ thu hồi cáp vặn xoắn hạ áp 4x120mm2</t>
  </si>
  <si>
    <t>Tháo hạ thu hồi cáp vặn xoắn hạ áp 4x70mm2 đấu xuống hộp phân dây</t>
  </si>
  <si>
    <t>Cột BTLT-NPC.I-7,5-190-6-Thân liền</t>
  </si>
  <si>
    <t>Cột BTLT-NPC.I-8,5-190-5-Thân liền</t>
  </si>
  <si>
    <t>LT-7,5 /6/190</t>
  </si>
  <si>
    <t>LT-8,5 /5/190</t>
  </si>
  <si>
    <t>Cột BTLT-NPC.I-7,5-190-6-Thân liền (dựng thủ công)</t>
  </si>
  <si>
    <t>Cột BTLT-NPC.I-8,5-190-5-Thân liền (dựng thủ công)</t>
  </si>
  <si>
    <t>Cột BTLT-NPC.I-7,5-190-6-Thân liền (dựng thủ công kết hợp cơ giới)</t>
  </si>
  <si>
    <t>Cột BTLT-NPC.I-8,5-190-5-Thân liền (dựng thủ công kết hợp cơ giới)</t>
  </si>
  <si>
    <t>LT-7,5 /6 /190</t>
  </si>
  <si>
    <t>LT-8,5 /5 /190</t>
  </si>
  <si>
    <t>LT-7,5 /6 /190.</t>
  </si>
  <si>
    <t>LT-8,5/5/190.</t>
  </si>
  <si>
    <t>M-1(M)</t>
  </si>
  <si>
    <t>M-2(M)</t>
  </si>
  <si>
    <t>M-3(M)</t>
  </si>
  <si>
    <t>M-4(M)</t>
  </si>
  <si>
    <t>MĐ-1(M)</t>
  </si>
  <si>
    <t>MĐ-2(M)</t>
  </si>
  <si>
    <t>Móng cột M-1(TC+M) cột ly tâm đơn 7,5m (Đào máy)</t>
  </si>
  <si>
    <t>Móng cột M-2(TC+M) cột ly tâm đơn 8,5m (Đào máy)</t>
  </si>
  <si>
    <t>Móng cột MĐ-1(TC+M) cột ly tâm đúp 7,5m (Đào máy)</t>
  </si>
  <si>
    <t>Móng cột MĐ-2(TC+M) cột ly tâm đúp 8,5m (Đào máy)</t>
  </si>
  <si>
    <t>Móng cột MĐ-3(TC+M) cột ly tâm đúp 10m (Đào máy)</t>
  </si>
  <si>
    <t>Móng cột M-3(TC+M) cột ly tâm đơn 10m (Đào máy)</t>
  </si>
  <si>
    <t>BIỂU MẪU 02</t>
  </si>
  <si>
    <t>TỔNG CÔNG TY</t>
  </si>
  <si>
    <t>CỘNG HOÀ XÃ HỘI CHỦ NGHIÃ VIỆT NAM</t>
  </si>
  <si>
    <r>
      <t>ĐIỆN LỰC TP HÀ NỘI</t>
    </r>
    <r>
      <rPr>
        <sz val="13"/>
        <color indexed="8"/>
        <rFont val="Times New Roman"/>
        <family val="1"/>
      </rPr>
      <t xml:space="preserve">                                                                                      </t>
    </r>
  </si>
  <si>
    <t>Độc lập - Tự  do - Hạnh phúc</t>
  </si>
  <si>
    <t>CÔNG TY ĐIỆN LỰC PHÚ XUYÊN</t>
  </si>
  <si>
    <t>BIÊN BẢN</t>
  </si>
  <si>
    <r>
      <rPr>
        <b/>
        <sz val="13"/>
        <color theme="1"/>
        <rFont val="Times New Roman"/>
        <family val="1"/>
      </rPr>
      <t xml:space="preserve">Xác nhận danh mục VTTB dự kiến thu hồi </t>
    </r>
    <r>
      <rPr>
        <b/>
        <i/>
        <sz val="13"/>
        <color theme="1"/>
        <rFont val="Times New Roman"/>
        <family val="1"/>
      </rPr>
      <t>(Khi lập BCKTKT, TKBVTC &amp; TDT)</t>
    </r>
  </si>
  <si>
    <t>Mã công trình:</t>
  </si>
  <si>
    <t>Nội dung công việc: Tháo dỡ thu hồi vật tư lưới điện hạ áp</t>
  </si>
  <si>
    <t>STT</t>
  </si>
  <si>
    <t>Tên VTTB</t>
  </si>
  <si>
    <t>Ký hiệu mã, quy cách, nước (hãng) SX, (Serial number VTTB nếu có)</t>
  </si>
  <si>
    <t>Đơn vị tính</t>
  </si>
  <si>
    <t>Số lượng</t>
  </si>
  <si>
    <t>Tình trạng vận hành</t>
  </si>
  <si>
    <t>Ghi chú</t>
  </si>
  <si>
    <t>Phần hạ thế</t>
  </si>
  <si>
    <t>Thu hồi phần đường trục</t>
  </si>
  <si>
    <t>Thấp, yếu</t>
  </si>
  <si>
    <t>Nứt vỡ chân cột</t>
  </si>
  <si>
    <t>Hoen gỉ</t>
  </si>
  <si>
    <t>Xơ tước hư hỏng cách điện</t>
  </si>
  <si>
    <t>Phần hòm công tơ</t>
  </si>
  <si>
    <t>Vỡ vỏ</t>
  </si>
  <si>
    <t>CHỦ NHIỆM ĐỀ ÁN</t>
  </si>
  <si>
    <t xml:space="preserve"> ĐƠN VỊ TVTK</t>
  </si>
  <si>
    <t>GIÁM ĐỐC</t>
  </si>
  <si>
    <t>Nguyễn Đức Tâm</t>
  </si>
  <si>
    <t>TBA Chuyên Mỹ 5</t>
  </si>
  <si>
    <t>Xà lệch hiện có rẽ vào ngõ</t>
  </si>
  <si>
    <t>11A</t>
  </si>
  <si>
    <t>12B (BK2)</t>
  </si>
  <si>
    <t>5,5</t>
  </si>
  <si>
    <t>12C.6 (BK2)</t>
  </si>
  <si>
    <t>12C.5 (BK2)</t>
  </si>
  <si>
    <t>12C.4 (BK2)</t>
  </si>
  <si>
    <t>12C.3 (BK2)</t>
  </si>
  <si>
    <t>12C.2 (BK2)</t>
  </si>
  <si>
    <t>12C.1 (BK2)</t>
  </si>
  <si>
    <t>12C(BK2)</t>
  </si>
  <si>
    <t>12A</t>
  </si>
  <si>
    <t>4.1.1</t>
  </si>
  <si>
    <t>5A.1</t>
  </si>
  <si>
    <t>5A.2</t>
  </si>
  <si>
    <t>3.1.1</t>
  </si>
  <si>
    <t>3.1.2</t>
  </si>
  <si>
    <t>10A(CM12)</t>
  </si>
  <si>
    <t>3.1.3</t>
  </si>
  <si>
    <t>9A(CM12)</t>
  </si>
  <si>
    <t>3.1.4</t>
  </si>
  <si>
    <t>3.1.3.1</t>
  </si>
  <si>
    <t>TBA Chuyên Mỹ 12</t>
  </si>
  <si>
    <t>B1</t>
  </si>
  <si>
    <t>B2</t>
  </si>
  <si>
    <t>B3</t>
  </si>
  <si>
    <t>B4</t>
  </si>
  <si>
    <t>B4.1</t>
  </si>
  <si>
    <t>B4.2</t>
  </si>
  <si>
    <t>B4.3</t>
  </si>
  <si>
    <t>B4.4</t>
  </si>
  <si>
    <t>B4.5</t>
  </si>
  <si>
    <t>B4.6</t>
  </si>
  <si>
    <t>6 (BK1)</t>
  </si>
  <si>
    <t>1AB</t>
  </si>
  <si>
    <t>2AB</t>
  </si>
  <si>
    <t>3AB</t>
  </si>
  <si>
    <t>4AB</t>
  </si>
  <si>
    <t>5AB</t>
  </si>
  <si>
    <t>6AB</t>
  </si>
  <si>
    <t>7AB</t>
  </si>
  <si>
    <t xml:space="preserve">Xà lệch vào ngõ </t>
  </si>
  <si>
    <t>B5</t>
  </si>
  <si>
    <t>B6</t>
  </si>
  <si>
    <t>B7</t>
  </si>
  <si>
    <t>B7.1</t>
  </si>
  <si>
    <t>B7.2</t>
  </si>
  <si>
    <t>A4.1</t>
  </si>
  <si>
    <t>A4.2</t>
  </si>
  <si>
    <t>B5.1</t>
  </si>
  <si>
    <t>B5.2</t>
  </si>
  <si>
    <t>B5.3</t>
  </si>
  <si>
    <t>TBA Bối Khê 1</t>
  </si>
  <si>
    <t>B4.6 (CM12)</t>
  </si>
  <si>
    <t>B4.7 (CM12)</t>
  </si>
  <si>
    <t>Bổ sung 25m này vì Lộ 1 TBA Chuyên Mỹ 12 tận dụng lại cho dây lên xà sẽ thiếu</t>
  </si>
  <si>
    <t>B4.8 (CM12)</t>
  </si>
  <si>
    <t>B4.9 (CM12)</t>
  </si>
  <si>
    <t>B4.10 (CM12)</t>
  </si>
  <si>
    <t>B4.11 (CM12)</t>
  </si>
  <si>
    <t>B4.12 (CM12)</t>
  </si>
  <si>
    <t>B4.13 (CM12)</t>
  </si>
  <si>
    <t>13A</t>
  </si>
  <si>
    <t>10A (CM12)</t>
  </si>
  <si>
    <t>14A</t>
  </si>
  <si>
    <t>Đã thay cột TBA Chuyên Mỹ 5</t>
  </si>
  <si>
    <t>1.7</t>
  </si>
  <si>
    <t>1.8</t>
  </si>
  <si>
    <t>1.9</t>
  </si>
  <si>
    <t>4.2</t>
  </si>
  <si>
    <t>4.3</t>
  </si>
  <si>
    <t>4.4</t>
  </si>
  <si>
    <t>TBA Bối Khê 2</t>
  </si>
  <si>
    <t>1BC</t>
  </si>
  <si>
    <t>2C</t>
  </si>
  <si>
    <t>3C</t>
  </si>
  <si>
    <t>4C</t>
  </si>
  <si>
    <t>5C</t>
  </si>
  <si>
    <t>6C</t>
  </si>
  <si>
    <t>Xà nánh hiện có vào ngõ</t>
  </si>
  <si>
    <t>7C</t>
  </si>
  <si>
    <t>8C</t>
  </si>
  <si>
    <t>9C</t>
  </si>
  <si>
    <t>10C</t>
  </si>
  <si>
    <t>11C</t>
  </si>
  <si>
    <t>12C</t>
  </si>
  <si>
    <t>13C</t>
  </si>
  <si>
    <t>14C</t>
  </si>
  <si>
    <t>15C</t>
  </si>
  <si>
    <t>2B</t>
  </si>
  <si>
    <t>3B</t>
  </si>
  <si>
    <t>4B</t>
  </si>
  <si>
    <t>5B</t>
  </si>
  <si>
    <t>6B</t>
  </si>
  <si>
    <t>7B</t>
  </si>
  <si>
    <t>8B</t>
  </si>
  <si>
    <t>9B</t>
  </si>
  <si>
    <t>Xà hiện có ngắn</t>
  </si>
  <si>
    <t>10B</t>
  </si>
  <si>
    <t>11B</t>
  </si>
  <si>
    <t>12B</t>
  </si>
  <si>
    <t>2B.1</t>
  </si>
  <si>
    <t>2B.2</t>
  </si>
  <si>
    <t>2B.3</t>
  </si>
  <si>
    <t>2B.4</t>
  </si>
  <si>
    <t>2B.5</t>
  </si>
  <si>
    <t>2B.6</t>
  </si>
  <si>
    <t>2B.7</t>
  </si>
  <si>
    <t>2B.8</t>
  </si>
  <si>
    <t>2B.9</t>
  </si>
  <si>
    <t>2B.10</t>
  </si>
  <si>
    <t>5B.1</t>
  </si>
  <si>
    <t>5B.2</t>
  </si>
  <si>
    <t>6B.1</t>
  </si>
  <si>
    <t>6B.2</t>
  </si>
  <si>
    <t>7B.1</t>
  </si>
  <si>
    <t>7B.2</t>
  </si>
  <si>
    <t>3C.1</t>
  </si>
  <si>
    <t>A4(CM12)</t>
  </si>
  <si>
    <t>5C.1</t>
  </si>
  <si>
    <t>5C.2</t>
  </si>
  <si>
    <t>5C.3</t>
  </si>
  <si>
    <t>6C.1</t>
  </si>
  <si>
    <t>7C.1</t>
  </si>
  <si>
    <t>9C.1</t>
  </si>
  <si>
    <t>14C.1</t>
  </si>
  <si>
    <t>11C.1</t>
  </si>
  <si>
    <t xml:space="preserve">TBA Mỹ Văn </t>
  </si>
  <si>
    <t>1.8A</t>
  </si>
  <si>
    <t>1.10</t>
  </si>
  <si>
    <t>1.11</t>
  </si>
  <si>
    <t>1.12</t>
  </si>
  <si>
    <t>1.13</t>
  </si>
  <si>
    <t>Bổ sung 12m cáp 120</t>
  </si>
  <si>
    <t>2.1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</si>
  <si>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</si>
  <si>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</si>
  <si>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</si>
  <si>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</si>
  <si>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</si>
  <si>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</si>
  <si>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</si>
  <si>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</si>
  <si>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2A.1</t>
  </si>
  <si>
    <t>2A.2</t>
  </si>
  <si>
    <t>2A.3</t>
  </si>
  <si>
    <t>2.3</t>
  </si>
  <si>
    <t>2.4</t>
  </si>
  <si>
    <t>A2.11 (CM2)</t>
  </si>
  <si>
    <t>TBA Chuyên Mỹ 2</t>
  </si>
  <si>
    <t>LT7,5 +LT8,5</t>
  </si>
  <si>
    <t>Bổ sung 13m cáp 120</t>
  </si>
  <si>
    <t>2.4 (MV)</t>
  </si>
  <si>
    <t>Lộ 2; Lộ 3</t>
  </si>
  <si>
    <t>Xà lệch vào ngõ</t>
  </si>
  <si>
    <t>A2.8.3</t>
  </si>
  <si>
    <t>A2.8.4</t>
  </si>
  <si>
    <t>A2.8.5</t>
  </si>
  <si>
    <t>A2.8.6</t>
  </si>
  <si>
    <t>A2.8.7</t>
  </si>
  <si>
    <t>8.4</t>
  </si>
  <si>
    <t>TBA Chuyên Mỹ 11</t>
  </si>
  <si>
    <t>10.1</t>
  </si>
  <si>
    <t>TBA Chuyên Mỹ 3</t>
  </si>
  <si>
    <t>`</t>
  </si>
  <si>
    <t>3.4</t>
  </si>
  <si>
    <t>3.6</t>
  </si>
  <si>
    <t>3.8</t>
  </si>
  <si>
    <t>3.8A</t>
  </si>
  <si>
    <t>3.10</t>
  </si>
  <si>
    <t>3.10A</t>
  </si>
  <si>
    <t>3.12</t>
  </si>
  <si>
    <t>3.12A</t>
  </si>
  <si>
    <t>3.14</t>
  </si>
  <si>
    <t>3.16</t>
  </si>
  <si>
    <t>Bổ sung 12m cáp 4x120 cho cáp 4x95 tận dụng lại</t>
  </si>
  <si>
    <t>3.3</t>
  </si>
  <si>
    <t>3.5</t>
  </si>
  <si>
    <t>3.7</t>
  </si>
  <si>
    <t>6.1</t>
  </si>
  <si>
    <t>6.2</t>
  </si>
  <si>
    <t>TBA Trung Thượng</t>
  </si>
  <si>
    <t>Tủ hạ thế</t>
  </si>
  <si>
    <t>Bổ sung 12m cáp 4x120 cho lộ 1</t>
  </si>
  <si>
    <t>7.1</t>
  </si>
  <si>
    <t>9.1</t>
  </si>
  <si>
    <t>13.1</t>
  </si>
  <si>
    <t>TBA Chuyên Mỹ 10</t>
  </si>
  <si>
    <t>5.1A</t>
  </si>
  <si>
    <t>5.1.1</t>
  </si>
  <si>
    <t>5.1.2</t>
  </si>
  <si>
    <t>5.1.3</t>
  </si>
  <si>
    <t>6.3</t>
  </si>
  <si>
    <t>7.2</t>
  </si>
  <si>
    <t>TBA Chuyên Mỹ 1</t>
  </si>
  <si>
    <t>Xà lệch hiện có vào nhánh rẽ</t>
  </si>
  <si>
    <t>1B</t>
  </si>
  <si>
    <t>6A.1(ĐV)</t>
  </si>
  <si>
    <t>3A.1</t>
  </si>
  <si>
    <t>3A.2</t>
  </si>
  <si>
    <t>3A.3</t>
  </si>
  <si>
    <t>3A.4</t>
  </si>
  <si>
    <t>3A.5</t>
  </si>
  <si>
    <t>4A.2</t>
  </si>
  <si>
    <t>4A.3</t>
  </si>
  <si>
    <t>4A.4</t>
  </si>
  <si>
    <t>5C.2 (ĐV)</t>
  </si>
  <si>
    <t>4B.1</t>
  </si>
  <si>
    <t>4B.2</t>
  </si>
  <si>
    <t>4B.3</t>
  </si>
  <si>
    <t>4B.4</t>
  </si>
  <si>
    <t>4B.5</t>
  </si>
  <si>
    <t>TBA Đồng Vinh</t>
  </si>
  <si>
    <t>Lộ 1+4</t>
  </si>
  <si>
    <t>1C</t>
  </si>
  <si>
    <t>16C</t>
  </si>
  <si>
    <t>17C</t>
  </si>
  <si>
    <t>18C</t>
  </si>
  <si>
    <t>19C</t>
  </si>
  <si>
    <t>20C</t>
  </si>
  <si>
    <t>4B (CM1)</t>
  </si>
  <si>
    <t>2H7,5</t>
  </si>
  <si>
    <t>6A.1</t>
  </si>
  <si>
    <t>5C.4</t>
  </si>
  <si>
    <t>3A.5(CM1)</t>
  </si>
  <si>
    <t>TBA Chuyên Mỹ 8</t>
  </si>
  <si>
    <t>10 (TN)</t>
  </si>
  <si>
    <t>11 (TN)</t>
  </si>
  <si>
    <t>12 (TN)</t>
  </si>
  <si>
    <t>13 (TN)</t>
  </si>
  <si>
    <t>14 (TN)</t>
  </si>
  <si>
    <t>7A.1</t>
  </si>
  <si>
    <t>6A.2</t>
  </si>
  <si>
    <t>7A.2</t>
  </si>
  <si>
    <t>7A.3</t>
  </si>
  <si>
    <t>6A.3</t>
  </si>
  <si>
    <t>7A.4</t>
  </si>
  <si>
    <t>7A.5</t>
  </si>
  <si>
    <t>6A.4</t>
  </si>
  <si>
    <t>10.1 (TN)</t>
  </si>
  <si>
    <t>10.2 (TN)</t>
  </si>
  <si>
    <t>TBA Chuyên Mỹ 6</t>
  </si>
  <si>
    <t>Lộ 2+3</t>
  </si>
  <si>
    <t>6.4</t>
  </si>
  <si>
    <t>6.1.1</t>
  </si>
  <si>
    <t>6.1.2</t>
  </si>
  <si>
    <t>6.1.3</t>
  </si>
  <si>
    <t>TBA Thôn Ngọ</t>
  </si>
  <si>
    <t>Lộ 3+4</t>
  </si>
  <si>
    <t>1.4A</t>
  </si>
  <si>
    <t>7(CM10)</t>
  </si>
  <si>
    <t>Tận dụng 01 lộ, kéo mới 01 lộ</t>
  </si>
  <si>
    <t>2.5</t>
  </si>
  <si>
    <t>2.6</t>
  </si>
  <si>
    <t>1.1.1</t>
  </si>
  <si>
    <t>1.1.2</t>
  </si>
  <si>
    <t>1.1.3</t>
  </si>
  <si>
    <t>5.4</t>
  </si>
  <si>
    <t>1.4.1</t>
  </si>
  <si>
    <t>1.5.1</t>
  </si>
  <si>
    <t>1.6.1</t>
  </si>
  <si>
    <t>1.6.2</t>
  </si>
  <si>
    <t>TBA Thượng 1</t>
  </si>
  <si>
    <t>4.5</t>
  </si>
  <si>
    <t>4.6</t>
  </si>
  <si>
    <t>4.7</t>
  </si>
  <si>
    <t>4.8</t>
  </si>
  <si>
    <t>4.9</t>
  </si>
  <si>
    <t>5.2.1</t>
  </si>
  <si>
    <t>5.2.2</t>
  </si>
  <si>
    <t>11.1 (TTH)</t>
  </si>
  <si>
    <t>11.2 (TTH)</t>
  </si>
  <si>
    <t>1.7.1</t>
  </si>
  <si>
    <t>1.7.2</t>
  </si>
  <si>
    <t>B7(CM12)</t>
  </si>
  <si>
    <t>Xà hiện có vào nhánh rẽ</t>
  </si>
  <si>
    <t>7.3</t>
  </si>
  <si>
    <t>7.4</t>
  </si>
  <si>
    <t>11.1</t>
  </si>
  <si>
    <t>5.5</t>
  </si>
  <si>
    <t>9.2</t>
  </si>
  <si>
    <t>9.3</t>
  </si>
  <si>
    <t>9.4</t>
  </si>
  <si>
    <t>10.2</t>
  </si>
  <si>
    <t>10.3</t>
  </si>
  <si>
    <t>10.4</t>
  </si>
  <si>
    <t>TBA Thượng 2</t>
  </si>
  <si>
    <t>Tận dụng lại 02 lộ</t>
  </si>
  <si>
    <t>6.6</t>
  </si>
  <si>
    <t xml:space="preserve">Tận dụng lại </t>
  </si>
  <si>
    <t>Đấu vào ATM 250A đang bỏ không</t>
  </si>
  <si>
    <t>Chuyển 3H3F cột 4.2 về</t>
  </si>
  <si>
    <t>Chuyển 1H3F;1H4 cột 4.2 về</t>
  </si>
  <si>
    <t>6.4.1</t>
  </si>
  <si>
    <t>9.1.1</t>
  </si>
  <si>
    <t>9.1.2</t>
  </si>
  <si>
    <t>9.1.3</t>
  </si>
  <si>
    <t>9.2.1</t>
  </si>
  <si>
    <t>TBA Thượng 3</t>
  </si>
  <si>
    <t>Tận dụng lại</t>
  </si>
  <si>
    <t>Tận dụng lại 01 lộ, kéo mới 01 lộ</t>
  </si>
  <si>
    <t>TBA Chuyên Mỹ 4</t>
  </si>
  <si>
    <t>01 sợi đang đấu ngoài sẽ cho vào tủ</t>
  </si>
  <si>
    <t>Lộ 2+3+4</t>
  </si>
  <si>
    <t>3.6A</t>
  </si>
  <si>
    <t>3.9</t>
  </si>
  <si>
    <t>3.11</t>
  </si>
  <si>
    <t>3.6.1</t>
  </si>
  <si>
    <t>3.7.1</t>
  </si>
  <si>
    <t>TBA Chuyên Mỹ 7</t>
  </si>
  <si>
    <t>12 (CM7)</t>
  </si>
  <si>
    <t>TBA Ngọ Hạ</t>
  </si>
  <si>
    <t>Tận dụng lại 01 lộ, thay thế 01 lộ</t>
  </si>
  <si>
    <t>Bổ sung 15 cáp 120 cho lộ 1</t>
  </si>
  <si>
    <t>13(CM7)</t>
  </si>
  <si>
    <t>12(CM7)</t>
  </si>
  <si>
    <t>14A (NGH)</t>
  </si>
  <si>
    <t>9A(CM8)</t>
  </si>
  <si>
    <t>8A(CM8)</t>
  </si>
  <si>
    <t>3.1.5</t>
  </si>
  <si>
    <t>3.1.6</t>
  </si>
  <si>
    <t>3.1.7</t>
  </si>
  <si>
    <t>3.3.1</t>
  </si>
  <si>
    <t>3.3.2</t>
  </si>
  <si>
    <t>3.3.3</t>
  </si>
  <si>
    <t>3.3.4</t>
  </si>
  <si>
    <t>10A (CM8)</t>
  </si>
  <si>
    <t>11A (CM8)</t>
  </si>
  <si>
    <t>12A (CM8)</t>
  </si>
  <si>
    <t>13A (CM8)</t>
  </si>
  <si>
    <t>9A.1</t>
  </si>
  <si>
    <t>8A.1 (CM8)</t>
  </si>
  <si>
    <t>3.4.1</t>
  </si>
  <si>
    <t>8A.2 (CM8)</t>
  </si>
  <si>
    <t>3.4.2</t>
  </si>
  <si>
    <t>8A.3 (CM8)</t>
  </si>
  <si>
    <t>3.4.3</t>
  </si>
  <si>
    <t>Tận dụng lại cáp 4x95 từ TBA đến cột 3.3 hiện có, chuyển vè</t>
  </si>
  <si>
    <t>8.1.1</t>
  </si>
  <si>
    <t>12.1(CM7)</t>
  </si>
  <si>
    <t>12.2(CM7)</t>
  </si>
  <si>
    <t>12.3(CM7)</t>
  </si>
  <si>
    <t>14A.1</t>
  </si>
  <si>
    <t>14A.2</t>
  </si>
  <si>
    <t>14A.3</t>
  </si>
  <si>
    <t>Công trình: Nâng cao năng lực cấp điện lưới điện hạ áp xã Chuyên Mỹ năm 2026</t>
  </si>
  <si>
    <t xml:space="preserve">     BẢNG TỔNG HỢP KHỐI LƯỢNG CẢI TẠO LƯỚI ĐIỆN HẠ THẾ XÃ CHUYÊN MỸ</t>
  </si>
  <si>
    <t>ABC 4x50mm2</t>
  </si>
  <si>
    <t>ABC 4x70mm2</t>
  </si>
  <si>
    <t>ABC 4x95mm2</t>
  </si>
  <si>
    <t>ABC 4x120mm2</t>
  </si>
  <si>
    <t>ABC 4x50mm2.LĐ</t>
  </si>
  <si>
    <t>ABC 4x70mm2.LĐ</t>
  </si>
  <si>
    <t>ABC 4x95mm2.LĐ</t>
  </si>
  <si>
    <t>ABC 4x120mm2.LĐ</t>
  </si>
  <si>
    <t>Xà nánh lệch cột đơn X1L-1,2/160</t>
  </si>
  <si>
    <t>Chuyển 1H4; 1H3F cột 5 về</t>
  </si>
  <si>
    <t>Chuyển 1H2; 2H3F cột 6 về</t>
  </si>
  <si>
    <t>Chuyển 1H4; 1H3F cột 8 về</t>
  </si>
  <si>
    <t>Chuyển 1H2; 1H3F cột 9 về</t>
  </si>
  <si>
    <t>ABC 4x70mm2.HPD</t>
  </si>
  <si>
    <t>ABC 4x50mm2.TD</t>
  </si>
  <si>
    <t>ABC 4x70mm2.TD</t>
  </si>
  <si>
    <t>ABC 4x95mm2.TD</t>
  </si>
  <si>
    <t>ABC 4x120mm2.TD</t>
  </si>
  <si>
    <t>ABC 2x35mm2.TH</t>
  </si>
  <si>
    <t>ABC 4x25mm2.TH</t>
  </si>
  <si>
    <t>ABC 4x35mm2.TH</t>
  </si>
  <si>
    <t>ABC 4x50mm2.TH</t>
  </si>
  <si>
    <t>ABC 4x70mm2.TH</t>
  </si>
  <si>
    <t>ABC 4x95mm2.TH</t>
  </si>
  <si>
    <t>ABC 4x120mm2.TH</t>
  </si>
  <si>
    <t>ABC 4x70mm2.HPD.TH</t>
  </si>
  <si>
    <t>Tháo hạ thu hồi cáp vặn xoắn hạ áp 2x35mm2 xuống hòm công tơ 1 pha</t>
  </si>
  <si>
    <t>ABC 2x35mm2.HCT.TH</t>
  </si>
  <si>
    <t>Tháo hạ thu hồi cáp vặn xoắn hạ áp 4x35mm2 xuống hòm H3F</t>
  </si>
  <si>
    <t>ABC 4x35mm2.HCT.TH</t>
  </si>
  <si>
    <t>Xà nánh lệch cột đơn X2L-1,0/160</t>
  </si>
  <si>
    <t>Xà nánh lệch cột đơn X2L-1,2/160</t>
  </si>
  <si>
    <t>Cột BTLT- NPC.I- 14- 190- 13- Nối bích</t>
  </si>
  <si>
    <t>LT-14(G4+N10)/13/190</t>
  </si>
  <si>
    <t>Cột BTLT- NPC.I- 14- 190- 13- Nối bích (dựng TC+M)</t>
  </si>
  <si>
    <t>Cột BTLT- NPC.I- 14- 190- 13- Nối bích (dựng thủ công kết hợp cơ giới)</t>
  </si>
  <si>
    <t>Móng cột M-4(TC+M) cột ly tâm đơn 14m (Đào máy)</t>
  </si>
  <si>
    <t>Móng cột MĐ-4(TC+M) cột ly tâm đúp 14m (Đào máy)</t>
  </si>
  <si>
    <t>Tiếp địa an toàn cột trồng mới R1AT(M)-14</t>
  </si>
  <si>
    <t>R1AT(M)-14</t>
  </si>
  <si>
    <t>KT-4x(50-120)</t>
  </si>
  <si>
    <t>MO</t>
  </si>
  <si>
    <t>8A(CM12)</t>
  </si>
  <si>
    <t>7AB(CM12)</t>
  </si>
  <si>
    <t>Tháo hạ lắp đặt lại</t>
  </si>
  <si>
    <t>Cáp, xà</t>
  </si>
  <si>
    <t>Phần tháo hạ thu hồi</t>
  </si>
  <si>
    <t>14C (BK2)</t>
  </si>
  <si>
    <t>13C (BK2)</t>
  </si>
  <si>
    <t>12C (BK2)</t>
  </si>
  <si>
    <t>Tận dụng lại cáp 4x70 từ cột 4-5A về</t>
  </si>
  <si>
    <t>9 (BK1)</t>
  </si>
  <si>
    <t>Đã thay cột TBA Chuyên Mỹ 12</t>
  </si>
  <si>
    <t>Thay 01 lộ, kéo mới 01 lộ đến cột 8B thôi</t>
  </si>
  <si>
    <t>Tận dụng 01 lộ 4x70, kéo mới 1 lộ 120</t>
  </si>
  <si>
    <t>14C(BK2)</t>
  </si>
  <si>
    <t>A2.7.1</t>
  </si>
  <si>
    <t>13C(BK2)</t>
  </si>
  <si>
    <t>13C.1(BK2)</t>
  </si>
  <si>
    <t>13C.2(BK2)</t>
  </si>
  <si>
    <t>Tận dụng cáp 4x70 từ cột A2-A2.3 chuyển về</t>
  </si>
  <si>
    <t>9B.1</t>
  </si>
  <si>
    <t>9B.2</t>
  </si>
  <si>
    <t>Tận dụng cáp 4x70 chuyển về nhánh cột 8-8.4 TBA Chuyên Mỹ 5</t>
  </si>
  <si>
    <t>Tận dụng lại cáp 4x70 từ TBA Bối Khê 2 chuyển về (Đoạn từ cột 2B - 2B.10)</t>
  </si>
  <si>
    <t>Tận dụng cáp 120 hiện có từ cột 3-9 đường trục về</t>
  </si>
  <si>
    <t>9 (TN)</t>
  </si>
  <si>
    <t>Chuyển cáp 120 hiện có, về nhánh từ cột 3 đến cột 8A</t>
  </si>
  <si>
    <t>8 (TN)</t>
  </si>
  <si>
    <t>6B.3</t>
  </si>
  <si>
    <t>6B.4</t>
  </si>
  <si>
    <t>6B.5</t>
  </si>
  <si>
    <t>6B.6</t>
  </si>
  <si>
    <t>8.1(TN)</t>
  </si>
  <si>
    <t>8.2 (TN)</t>
  </si>
  <si>
    <t>8(CM6)</t>
  </si>
  <si>
    <t>7(CM6)</t>
  </si>
  <si>
    <t>3.2.1</t>
  </si>
  <si>
    <t>3.2.2</t>
  </si>
  <si>
    <t>3.2.3</t>
  </si>
  <si>
    <t>7.1(CM6)</t>
  </si>
  <si>
    <t>2.7</t>
  </si>
  <si>
    <t>Tận dụng lại cáp đoạn từ cột 2B -2B10 chuyển về</t>
  </si>
  <si>
    <t>3.17</t>
  </si>
  <si>
    <t>3.18</t>
  </si>
  <si>
    <t>5.2.1 (T3)</t>
  </si>
  <si>
    <t>5.2 (T3)</t>
  </si>
  <si>
    <t>15 (T1)</t>
  </si>
  <si>
    <t>14 (T1)</t>
  </si>
  <si>
    <t>13 (T1)</t>
  </si>
  <si>
    <t>12 (T1)</t>
  </si>
  <si>
    <t>9.2.2 (T2)</t>
  </si>
  <si>
    <t>9.2.3 (T2)</t>
  </si>
  <si>
    <t>9.2.4 (T2)</t>
  </si>
  <si>
    <t>5.4.1</t>
  </si>
  <si>
    <t>5.4.2</t>
  </si>
  <si>
    <t>9.2 (T2)</t>
  </si>
  <si>
    <t>9.4 (T2)</t>
  </si>
  <si>
    <t>9.3 (T2)</t>
  </si>
  <si>
    <t>9.4(T2)</t>
  </si>
  <si>
    <t>9.4.1(T2)</t>
  </si>
  <si>
    <t>9.3(T2)</t>
  </si>
  <si>
    <t>9.3.1(T2)</t>
  </si>
  <si>
    <t>Tận dụng lại cáp từ cột 10 -13 về</t>
  </si>
  <si>
    <t>4.10</t>
  </si>
  <si>
    <t>1.4 (ĐV)</t>
  </si>
  <si>
    <t>4.11</t>
  </si>
  <si>
    <t>3A.6 (CM1)</t>
  </si>
  <si>
    <t>14 ( CM11)</t>
  </si>
  <si>
    <t>1C.1</t>
  </si>
  <si>
    <t>1C.2</t>
  </si>
  <si>
    <t>13 (CM11)</t>
  </si>
  <si>
    <t>1C.3</t>
  </si>
  <si>
    <t>12 (CM11)</t>
  </si>
  <si>
    <t>11 (CM11)</t>
  </si>
  <si>
    <t>1C.4</t>
  </si>
  <si>
    <t>1C.5</t>
  </si>
  <si>
    <t>Đấu nối vào sợi cáp hiện có</t>
  </si>
  <si>
    <t>Thay thế lộ cũ</t>
  </si>
  <si>
    <t>5.6</t>
  </si>
  <si>
    <t>5.7</t>
  </si>
  <si>
    <t>5.8</t>
  </si>
  <si>
    <t>13 (TTH)</t>
  </si>
  <si>
    <t>11 (TTH)</t>
  </si>
  <si>
    <t>12 (TTH)</t>
  </si>
  <si>
    <t>14 (TTH)</t>
  </si>
  <si>
    <t>15 (TTH)</t>
  </si>
  <si>
    <t>16 (TTH)</t>
  </si>
  <si>
    <t>5.7.1</t>
  </si>
  <si>
    <t>5.2 (CM10)</t>
  </si>
  <si>
    <t>Ghíp IPC (Ghíp LV -IPC 120-120 (25-120/25-120) - Xuyên vỏ cách điện dày đến 3 mm2- 1 bu lông</t>
  </si>
  <si>
    <t>Ghíp LV-IPC 120-120 (25-120/25-120)-Xuyên vỏ cách điện dày đến 3 mm-1 bu lông thép M8</t>
  </si>
  <si>
    <t>LV-IPC 120-120 (25-120/25-120) 1BL</t>
  </si>
  <si>
    <t>Chuyển 1H3F cột 7B về</t>
  </si>
  <si>
    <t>11.3 (T1)</t>
  </si>
  <si>
    <t>11.2 (T1)</t>
  </si>
  <si>
    <t>11.1 (T1)</t>
  </si>
  <si>
    <t>11 (T1)</t>
  </si>
  <si>
    <t>11.4 (T1)</t>
  </si>
  <si>
    <t>11.2.1 (T1)</t>
  </si>
  <si>
    <t>11.2.2 (T1)</t>
  </si>
  <si>
    <t>11.2.3 (T1)</t>
  </si>
  <si>
    <t>tận dụng cáp 120 từ cột 9B đến 11 về</t>
  </si>
  <si>
    <t>12.1(T1)</t>
  </si>
  <si>
    <t>9B(CM3)</t>
  </si>
  <si>
    <t>Tận dụng lại cáp 120 từ cột 9-11 về</t>
  </si>
  <si>
    <t>Ống nhựa gân xoắn HDPE-D85/65</t>
  </si>
  <si>
    <t>Tận dụng lại cáp từ TBA đến cột 3</t>
  </si>
  <si>
    <t>15.1 (TTH)</t>
  </si>
  <si>
    <t>Dây sau công tơ</t>
  </si>
  <si>
    <t>Cáp hạ áp -Cu-2x6mm2-không giáp kim loại, cách điện XLPE</t>
  </si>
  <si>
    <t>Cáp hạ áp -Cu-2x16mm2-không giáp kim loại, cách điện XLPE</t>
  </si>
  <si>
    <t>Cáp hạ áp -Cu-2x25mm2-không giáp kim loại, cách điện XLPE</t>
  </si>
  <si>
    <t>Cáp hạ áp -Cu-4x25mm2-không giáp kim loại, cách điện XLPE</t>
  </si>
  <si>
    <t>Cái</t>
  </si>
  <si>
    <t>Cu/XLPE/PVC 0,6/1kV 2x6 mm2</t>
  </si>
  <si>
    <t>Ống nhựa xoắn HDPE-85/65</t>
  </si>
  <si>
    <t>HDPE-85/65</t>
  </si>
  <si>
    <t>Tận dụng cáp 120 từ cột 3.2 đến 3.4 hiện có về</t>
  </si>
  <si>
    <t>01 sợi cáp 120 hiện có, sẽ chuyển về lắp cột nhánh 3.2 đến 3.2.2</t>
  </si>
  <si>
    <t>Xà đỡ  hòm công tơ</t>
  </si>
  <si>
    <t>Xà đỡ 2 hòm H4 cột đúp hai bên</t>
  </si>
  <si>
    <t>Xà đỡ 2 hòm H4 cột đơn hai bên</t>
  </si>
  <si>
    <t>Xà đỡ 2 hòm H4 cột đơn một bên</t>
  </si>
  <si>
    <t>Xà đỡ 2 hòm H4 cột đúp một bên</t>
  </si>
  <si>
    <t>XĐ-2H4-1B</t>
  </si>
  <si>
    <t>XĐ-2H4-2B</t>
  </si>
  <si>
    <t>XK-2H4-1B</t>
  </si>
  <si>
    <t>XK-2H4-2B</t>
  </si>
  <si>
    <t>Dây tiếp địa lên xà</t>
  </si>
  <si>
    <t>DTĐX-SCT-7,5(8,5)</t>
  </si>
  <si>
    <t>DTĐX-SCT-10(12-14)</t>
  </si>
  <si>
    <t>DTĐX-HCT</t>
  </si>
  <si>
    <t>3.9 (CM4)</t>
  </si>
  <si>
    <t>A2.9 (CM12)</t>
  </si>
  <si>
    <t>3.4(CM8)</t>
  </si>
  <si>
    <t>Dây tiếp địa xà đỡ dây sau công tơ DTĐX-SCT-7,5(8,5)</t>
  </si>
  <si>
    <t>Dây tiếp địa xà đỡ dây sau công tơ DTĐX-SCT-10(12-14)</t>
  </si>
  <si>
    <t>Dây tiếp địa xà đỡ hòm công tơ DTĐX-HCT</t>
  </si>
  <si>
    <t>Thay 01 lộ, tận dụng 01 lộ</t>
  </si>
  <si>
    <t>Lộ 1; Lộ 4</t>
  </si>
  <si>
    <t>Tận dụng lại lộ 1, Kéo mới lộ 4</t>
  </si>
  <si>
    <t>Thay thế lộ 2, kéo mới lộ 3</t>
  </si>
  <si>
    <t>Kéo mới lộ 3</t>
  </si>
  <si>
    <t>10 (CM11)</t>
  </si>
  <si>
    <t>Kéo mới đấu vào ATM 250 đang bỏ không</t>
  </si>
  <si>
    <t xml:space="preserve">Tận dụng 01 lộ, thay thế  01 lộ </t>
  </si>
  <si>
    <t>7 (CM3)</t>
  </si>
  <si>
    <t>Bổ sung 10m cáp cho lộ 3</t>
  </si>
  <si>
    <t>Bổ sung 17m cáp cho lộ 2</t>
  </si>
  <si>
    <t>Tháo dỡ thu hồi cột H-6,5m (chặt gốc)</t>
  </si>
  <si>
    <t>Tháo dỡ thu hồi cột H-7,5m (chặt gốc)</t>
  </si>
  <si>
    <t>Tháo dỡ thu hồi cột H-8,5m (chặt gốc)</t>
  </si>
  <si>
    <t>Tháo dỡ thu hồi cột LT-6,5m (chặt gốc)</t>
  </si>
  <si>
    <t>Tháo dỡ thu hồi cột LT-7,5m (chặt gốc)</t>
  </si>
  <si>
    <t>Xà đỡ 4 hòm H4 cột đúp một bên</t>
  </si>
  <si>
    <t>Xà đỡ 4 hòm H4 cột đúp hai bên</t>
  </si>
  <si>
    <t>Móc treo CVX</t>
  </si>
  <si>
    <t>Kẹp hãm</t>
  </si>
  <si>
    <t>Ghíp</t>
  </si>
  <si>
    <t>Dây đồng mềm M35</t>
  </si>
  <si>
    <t>Móc treo, kẹp hãm, ghíp,  dây đấu tiếp địa hiện có</t>
  </si>
  <si>
    <t>Đề can khách hàng</t>
  </si>
  <si>
    <t>Biển số hòm công tơ</t>
  </si>
  <si>
    <t xml:space="preserve">Đề can tên khách hàng </t>
  </si>
  <si>
    <t>B- HCT</t>
  </si>
  <si>
    <t>ĐC-KH</t>
  </si>
  <si>
    <t>Tháo hạ thu hồi móc treo cáp vặn xoắn</t>
  </si>
  <si>
    <t>KT-CSV-TH</t>
  </si>
  <si>
    <t>KH-CSV-TH</t>
  </si>
  <si>
    <t>Tháo hạ thu hồi kẹp hãm cáp vặn xoắn</t>
  </si>
  <si>
    <t>Tháo hạ thu hồi ghíp LV-IPC 120-120 (25-120/25-120)-Xuyên vỏ cách điện đấu cáp vặn xoắn</t>
  </si>
  <si>
    <t>IPC-TH</t>
  </si>
  <si>
    <t>Tháo hạ thu hồi dây đồng mềm M35 đấu trung tính tiếp địa lặp lại</t>
  </si>
  <si>
    <t>M35-TH</t>
  </si>
  <si>
    <t>Vỡ, hỏng cách điện</t>
  </si>
  <si>
    <t>Đang vận hành</t>
  </si>
  <si>
    <t>10B.1</t>
  </si>
  <si>
    <t>8B (CM8)</t>
  </si>
  <si>
    <t>10B (CM3)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</si>
</sst>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8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\ &quot;$&quot;;\-#,##0\ &quot;$&quot;"/>
    <numFmt numFmtId="171" formatCode="_-* #,##0\ &quot;$&quot;_-;\-* #,##0\ &quot;$&quot;_-;_-* &quot;-&quot;\ &quot;$&quot;_-;_-@_-"/>
    <numFmt numFmtId="172" formatCode="&quot;£&quot;#,##0;\-&quot;£&quot;#,##0"/>
    <numFmt numFmtId="173" formatCode="&quot;£&quot;#,##0;[Red]\-&quot;£&quot;#,##0"/>
    <numFmt numFmtId="174" formatCode="&quot;£&quot;#,##0.00;[Red]\-&quot;£&quot;#,##0.00"/>
    <numFmt numFmtId="175" formatCode="_-&quot;£&quot;* #,##0_-;\-&quot;£&quot;* #,##0_-;_-&quot;£&quot;* &quot;-&quot;_-;_-@_-"/>
    <numFmt numFmtId="176" formatCode="_-&quot;£&quot;* #,##0.00_-;\-&quot;£&quot;* #,##0.00_-;_-&quot;£&quot;* &quot;-&quot;??_-;_-@_-"/>
    <numFmt numFmtId="177" formatCode="_-* #,##0\ _₫_-;\-* #,##0\ _₫_-;_-* &quot;-&quot;\ _₫_-;_-@_-"/>
    <numFmt numFmtId="178" formatCode="_-* #,##0.00\ _₫_-;\-* #,##0.00\ _₫_-;_-* &quot;-&quot;??\ _₫_-;_-@_-"/>
    <numFmt numFmtId="179" formatCode="&quot;R&quot;\ #,##0;[Red]&quot;R&quot;\ \-#,##0"/>
    <numFmt numFmtId="180" formatCode="_ * #,##0_ ;_ * \-#,##0_ ;_ * &quot;-&quot;_ ;_ @_ "/>
    <numFmt numFmtId="181" formatCode="_ * #,##0.00_ ;_ * \-#,##0.00_ ;_ * &quot;-&quot;??_ ;_ @_ "/>
    <numFmt numFmtId="182" formatCode="_(* #,##0_);_(* \(#,##0\);_(* &quot;-&quot;??_);_(@_)"/>
    <numFmt numFmtId="183" formatCode="_(* #,##0.0000_);_(* \(#,##0.0000\);_(* &quot;-&quot;??_);_(@_)"/>
    <numFmt numFmtId="184" formatCode="#,##0.00\ &quot;FB&quot;;[Red]\-#,##0.00\ &quot;FB&quot;"/>
    <numFmt numFmtId="185" formatCode="_-* #,##0\ &quot;FB&quot;_-;\-* #,##0\ &quot;FB&quot;_-;_-* &quot;-&quot;\ &quot;FB&quot;_-;_-@_-"/>
    <numFmt numFmtId="186" formatCode="_-* #,##0\ _F_B_-;\-* #,##0\ _F_B_-;_-* &quot;-&quot;\ _F_B_-;_-@_-"/>
    <numFmt numFmtId="187" formatCode="&quot;R&quot;#,##0.000;\(&quot;R&quot;#,##0.000\)"/>
    <numFmt numFmtId="188" formatCode="#,##0\ &quot;R&quot;_);[Red]\(#,##0\ &quot;R&quot;\)"/>
    <numFmt numFmtId="189" formatCode="_-&quot;R&quot;* #,##0_-;\-&quot;R&quot;* #,##0_-;_-&quot;R&quot;* &quot;-&quot;_-;_-@_-"/>
    <numFmt numFmtId="190" formatCode="_-&quot;R&quot;* #,##0.00_-;\-&quot;R&quot;* #,##0.00_-;_-&quot;R&quot;* &quot;-&quot;??_-;_-@_-"/>
    <numFmt numFmtId="191" formatCode="&quot;R&quot;###,0&quot;.&quot;00_);[Red]\(&quot;R&quot;###,0&quot;.&quot;00\)"/>
    <numFmt numFmtId="192" formatCode="0.0"/>
    <numFmt numFmtId="193" formatCode="#,##0\ &quot;F&quot;;[Red]\-#,##0\ &quot;F&quot;"/>
    <numFmt numFmtId="194" formatCode="_-* #,##0\ &quot;F&quot;_-;\-* #,##0\ &quot;F&quot;_-;_-* &quot;-&quot;\ &quot;F&quot;_-;_-@_-"/>
    <numFmt numFmtId="195" formatCode="&quot;\&quot;#,##0;[Red]&quot;\&quot;\-#,##0"/>
    <numFmt numFmtId="196" formatCode="#,##0.00\ &quot;F&quot;;\-#,##0.00\ &quot;F&quot;"/>
    <numFmt numFmtId="197" formatCode="#,##0.00\ &quot;F&quot;;[Red]\-#,##0.00\ &quot;F&quot;"/>
    <numFmt numFmtId="198" formatCode="&quot;\&quot;#,##0.00;[Red]&quot;\&quot;\-#,##0.00"/>
    <numFmt numFmtId="199" formatCode="00.000"/>
    <numFmt numFmtId="200" formatCode="&quot;?&quot;#,##0;&quot;?&quot;\-#,##0"/>
    <numFmt numFmtId="201" formatCode="\$#,##0_);\(\$#,##0\)"/>
    <numFmt numFmtId="202" formatCode="#,###"/>
    <numFmt numFmtId="203" formatCode="#,##0.00&quot; F&quot;;[Red]\-#,##0.00&quot; F&quot;"/>
    <numFmt numFmtId="204" formatCode="###0"/>
    <numFmt numFmtId="205" formatCode="0.000"/>
    <numFmt numFmtId="206" formatCode="_ * #,##0_ ;_ * \-#,##0_ ;_ * &quot;-&quot;??_ ;_ @_ "/>
    <numFmt numFmtId="207" formatCode="_-* #,##0.00\ _F_-;\-* #,##0.00\ _F_-;_-* \-??\ _F_-;_-@_-"/>
    <numFmt numFmtId="208" formatCode="_(* #,##0_);_(* \(#,##0\);_(* \-??_);_(@_)"/>
    <numFmt numFmtId="209" formatCode="_(* #,##0.0_);_(* \(#,##0.0\);_(* &quot;-&quot;??_);_(@_)"/>
    <numFmt numFmtId="210" formatCode="_-&quot;ñ&quot;* #,##0_-;\-&quot;ñ&quot;* #,##0_-;_-&quot;ñ&quot;* &quot;-&quot;_-;_-@_-"/>
    <numFmt numFmtId="211" formatCode="_-* #,##0\ _€_-;\-* #,##0\ _€_-;_-* &quot;- &quot;_€_-;_-@_-"/>
    <numFmt numFmtId="212" formatCode="_-* #,##0.00\ _€_-;\-* #,##0.00\ _€_-;_-* \-??\ _€_-;_-@_-"/>
    <numFmt numFmtId="213" formatCode="_-* #,##0\ _F_-;\-* #,##0\ _F_-;_-* &quot;- &quot;_F_-;_-@_-"/>
    <numFmt numFmtId="214" formatCode="_-\$* #,##0_-;&quot;-$&quot;* #,##0_-;_-\$* \-_-;_-@_-"/>
    <numFmt numFmtId="215" formatCode="_(\$* #,##0_);_(\$* \(#,##0\);_(\$* \-_);_(@_)"/>
    <numFmt numFmtId="216" formatCode="_-* #,##0\ _F_-;\-* #,##0\ _F_-;_-* &quot;-&quot;\ _F_-;_-@_-"/>
    <numFmt numFmtId="217" formatCode="&quot;¡Ì&quot;#,##0;[Red]&quot;-¡Ì&quot;#,##0"/>
    <numFmt numFmtId="218" formatCode="_-&quot;$&quot;* #,##0_-;\-&quot;$&quot;* #,##0_-;_-&quot;$&quot;* &quot;-&quot;_-;_-@_-"/>
    <numFmt numFmtId="219" formatCode="_-\ñ* #,##0_-;&quot;-ñ&quot;* #,##0_-;_-\ñ* \-_-;_-@_-"/>
    <numFmt numFmtId="220" formatCode="_-* #,##0.00_-;\-* #,##0.00_-;_-* \-??_-;_-@_-"/>
    <numFmt numFmtId="221" formatCode="_-* #,##0.00\ _F_-;\-* #,##0.00\ _F_-;_-* &quot;-&quot;??\ _F_-;_-@_-"/>
    <numFmt numFmtId="222" formatCode="_-* #,##0.00\ _ñ_-;\-* #,##0.00\ _ñ_-;_-* \-??\ _ñ_-;_-@_-"/>
    <numFmt numFmtId="223" formatCode="_-* #,##0.00\ _ñ_-;\-* #,##0.00\ _ñ_-;_-* &quot;-&quot;??\ _ñ_-;_-@_-"/>
    <numFmt numFmtId="224" formatCode="_-* #,##0_-;\-* #,##0_-;_-* \-_-;_-@_-"/>
    <numFmt numFmtId="225" formatCode="_-* #,##0&quot; ñ&quot;_-;\-* #,##0&quot; ñ&quot;_-;_-* &quot;- ñ&quot;_-;_-@_-"/>
    <numFmt numFmtId="226" formatCode="_-* #,##0\ &quot;ñ&quot;_-;\-* #,##0\ &quot;ñ&quot;_-;_-* &quot;-&quot;\ &quot;ñ&quot;_-;_-@_-"/>
    <numFmt numFmtId="227" formatCode="_-* #,##0\ _ñ_-;\-* #,##0\ _ñ_-;_-* &quot;- &quot;_ñ_-;_-@_-"/>
    <numFmt numFmtId="228" formatCode="_-* #,##0\ _ñ_-;\-* #,##0\ _ñ_-;_-* &quot;-&quot;\ _ñ_-;_-@_-"/>
    <numFmt numFmtId="229" formatCode="_ &quot;\&quot;* #,##0_ ;_ &quot;\&quot;* \-#,##0_ ;_ &quot;\&quot;* &quot;-&quot;_ ;_ @_ "/>
    <numFmt numFmtId="230" formatCode="_-&quot;$&quot;* #,##0.00_-;\-&quot;$&quot;* #,##0.00_-;_-&quot;$&quot;* &quot;-&quot;??_-;_-@_-"/>
    <numFmt numFmtId="231" formatCode="0.000000"/>
    <numFmt numFmtId="232" formatCode="_-* #,##0.00\ _€_-;\-* #,##0.00\ _€_-;_-* &quot;-&quot;??\ _€_-;_-@_-"/>
    <numFmt numFmtId="233" formatCode="_ &quot;\&quot;* #,##0.00_ ;_ &quot;\&quot;* \-#,##0.00_ ;_ &quot;\&quot;* &quot;-&quot;??_ ;_ @_ "/>
    <numFmt numFmtId="234" formatCode="_(* #,##0.00000000_);_(* \(#,##0.00000000\);_(* \-??_);_(@_)"/>
    <numFmt numFmtId="235" formatCode="_ * #,##0_ ;_ * \-#,##0_ ;_ * \-_ ;_ @_ "/>
    <numFmt numFmtId="236" formatCode="_ * #,##0.00_ ;_ * \-#,##0.00_ ;_ * \-??_ ;_ @_ "/>
    <numFmt numFmtId="237" formatCode="#,##0.000"/>
    <numFmt numFmtId="238" formatCode="_-* #,##0.00&quot; F&quot;_-;\-* #,##0.00&quot; F&quot;_-;_-* \-??&quot; F&quot;_-;_-@_-"/>
    <numFmt numFmtId="239" formatCode="0.000_)"/>
    <numFmt numFmtId="240" formatCode="_ &quot;R&quot;\ * #,##0_ ;_ &quot;R&quot;\ * \-#,##0_ ;_ &quot;R&quot;\ * &quot;-&quot;_ ;_ @_ "/>
    <numFmt numFmtId="241" formatCode="\$#,##0\ ;\(\$#,##0\)"/>
    <numFmt numFmtId="242" formatCode="#,##0\ &quot;F&quot;;\-#,##0\ &quot;F&quot;"/>
    <numFmt numFmtId="243" formatCode="dd\-mm\-yy"/>
    <numFmt numFmtId="244" formatCode="&quot;\&quot;#,##0;[Red]&quot;\&quot;&quot;\&quot;\-#,##0"/>
    <numFmt numFmtId="245" formatCode="_-* #,##0\ _€_-;\-* #,##0\ _€_-;_-* &quot;-&quot;\ _€_-;_-@_-"/>
    <numFmt numFmtId="246" formatCode="_-&quot;VND&quot;* #,##0_-;\-&quot;VND&quot;* #,##0_-;_-&quot;VND&quot;* &quot;-&quot;_-;_-@_-"/>
    <numFmt numFmtId="247" formatCode="_(&quot;Rp&quot;* #,##0.00_);_(&quot;Rp&quot;* \(#,##0.00\);_(&quot;Rp&quot;* &quot;-&quot;??_);_(@_)"/>
    <numFmt numFmtId="248" formatCode="&quot;$&quot;#,##0;\-&quot;$&quot;#,##0"/>
    <numFmt numFmtId="249" formatCode="_([$€-2]* #,##0.00_);_([$€-2]* \(#,##0.00\);_([$€-2]* &quot;-&quot;??_)"/>
    <numFmt numFmtId="250" formatCode="_(* #,##0.000000_);_(* \(#,##0.000000\);_(* &quot;-&quot;??_);_(@_)"/>
    <numFmt numFmtId="251" formatCode="_(* #,##0.000000_);_(* \(#,##0.000000\);_(* \-??_);_(@_)"/>
    <numFmt numFmtId="252" formatCode="#,##0\ &quot;$&quot;_);\(#,##0\ &quot;$&quot;\)"/>
    <numFmt numFmtId="253" formatCode="&quot;\&quot;#,##0;[Red]\-&quot;\&quot;#,##0"/>
    <numFmt numFmtId="254" formatCode="&quot;\&quot;#,##0.00;\-&quot;\&quot;#,##0.00"/>
    <numFmt numFmtId="255" formatCode="_-* #,##0\ _F_-;\-* #,##0\ _F_-;_-* &quot;-&quot;\ _F_-;[Red]_-@_-"/>
    <numFmt numFmtId="256" formatCode="#"/>
    <numFmt numFmtId="257" formatCode="#,##0.0000"/>
    <numFmt numFmtId="258" formatCode="&quot;F&quot;\ #,##0_-;&quot;F&quot;\ #,##0\-"/>
    <numFmt numFmtId="259" formatCode="&quot;¡Ì&quot;#,##0;[Red]\-&quot;¡Ì&quot;#,##0"/>
    <numFmt numFmtId="260" formatCode="\$#&quot;,&quot;##0\ ;\(\$#&quot;,&quot;##0\)"/>
    <numFmt numFmtId="261" formatCode="#,##0.00\ \ "/>
    <numFmt numFmtId="262" formatCode="0.00000"/>
    <numFmt numFmtId="263" formatCode="0.00000000000E+00;\?"/>
    <numFmt numFmtId="264" formatCode="&quot;$&quot;#,##0;[Red]\-&quot;$&quot;#,##0"/>
    <numFmt numFmtId="265" formatCode="&quot;R$&quot;#,##0.00_);[Red]\(&quot;R$&quot;#,##0.00\)"/>
    <numFmt numFmtId="266" formatCode="#.##0.000"/>
    <numFmt numFmtId="267" formatCode="&quot;Fr.&quot;\ #,##0;[Red]&quot;Fr.&quot;\ \-#,##0"/>
    <numFmt numFmtId="268" formatCode="_-* #,##0.0\ _F_-;\-* #,##0.0\ _F_-;_-* &quot;-&quot;??\ _F_-;_-@_-"/>
    <numFmt numFmtId="269" formatCode="#,##0.00\ \ \ \ "/>
    <numFmt numFmtId="270" formatCode="\ \ \-\ @"/>
    <numFmt numFmtId="271" formatCode="##.##%"/>
    <numFmt numFmtId="272" formatCode=".\ ###\ ;############################################################################################"/>
    <numFmt numFmtId="273" formatCode="_(&quot;$&quot;\ * #,##0_);_(&quot;$&quot;\ * \(#,##0\);_(&quot;$&quot;\ * &quot;-&quot;_);_(@_)"/>
    <numFmt numFmtId="274" formatCode="_-* #,##0.00000000_-;\-* #,##0.00000000_-;_-* &quot;-&quot;??_-;_-@_-"/>
    <numFmt numFmtId="275" formatCode="&quot;SFr.&quot;\ #,##0.00;&quot;SFr.&quot;\ \-#,##0.00"/>
    <numFmt numFmtId="276" formatCode="#,##0.0_);\(#,##0.0\)"/>
    <numFmt numFmtId="277" formatCode="0.0%"/>
    <numFmt numFmtId="278" formatCode="&quot;$&quot;#,##0.00"/>
    <numFmt numFmtId="279" formatCode="###\ ###\ ###.000"/>
    <numFmt numFmtId="280" formatCode="##,###.##"/>
    <numFmt numFmtId="281" formatCode="#0.##"/>
    <numFmt numFmtId="282" formatCode="#,##0_)_%;\(#,##0\)_%;"/>
    <numFmt numFmtId="283" formatCode="_._.* #,##0.0_)_%;_._.* \(#,##0.0\)_%"/>
    <numFmt numFmtId="284" formatCode="#,##0.0_)_%;\(#,##0.0\)_%;\ \ .0_)_%"/>
    <numFmt numFmtId="285" formatCode="_._.* #,##0.00_)_%;_._.* \(#,##0.00\)_%"/>
    <numFmt numFmtId="286" formatCode="#,##0.00_)_%;\(#,##0.00\)_%;\ \ .00_)_%"/>
    <numFmt numFmtId="287" formatCode="_._.* #,##0.000_)_%;_._.* \(#,##0.000\)_%"/>
    <numFmt numFmtId="288" formatCode="#,##0.000_)_%;\(#,##0.000\)_%;\ \ .000_)_%"/>
    <numFmt numFmtId="289" formatCode="00,000"/>
    <numFmt numFmtId="290" formatCode="_._.* \(#,##0\)_%;_._.* #,##0_)_%;_._.* 0_)_%;_._.@_)_%"/>
    <numFmt numFmtId="291" formatCode="_._.&quot;$&quot;* \(#,##0\)_%;_._.&quot;$&quot;* #,##0_)_%;_._.&quot;$&quot;* 0_)_%;_._.@_)_%"/>
    <numFmt numFmtId="292" formatCode="* \(#,##0\);* #,##0_);&quot;-&quot;??_);@"/>
    <numFmt numFmtId="293" formatCode="##,##0%"/>
    <numFmt numFmtId="294" formatCode="#,###%"/>
    <numFmt numFmtId="295" formatCode="##.##"/>
    <numFmt numFmtId="296" formatCode="###,###"/>
    <numFmt numFmtId="297" formatCode="###.###"/>
    <numFmt numFmtId="298" formatCode="##,###.####"/>
    <numFmt numFmtId="299" formatCode="&quot;  &quot;\ #,##0_);\(&quot;  &quot;\ #,##0\)"/>
    <numFmt numFmtId="300" formatCode="&quot;$&quot;* #,##0_)_%;&quot;$&quot;* \(#,##0\)_%;&quot;$&quot;* &quot;-&quot;??_)_%;@_)_%"/>
    <numFmt numFmtId="301" formatCode="&quot;  &quot;\ #,##0_);[Red]\(&quot;  &quot;\ #,##0\)"/>
    <numFmt numFmtId="302" formatCode="_._.&quot;$&quot;* #,##0.0_)_%;_._.&quot;$&quot;* \(#,##0.0\)_%"/>
    <numFmt numFmtId="303" formatCode="&quot;$&quot;* #,##0.0_)_%;&quot;$&quot;* \(#,##0.0\)_%;&quot;$&quot;* \ .0_)_%"/>
    <numFmt numFmtId="304" formatCode="_._.&quot;$&quot;* #,##0.00_)_%;_._.&quot;$&quot;* \(#,##0.00\)_%"/>
    <numFmt numFmtId="305" formatCode="&quot;$&quot;* #,##0.00_)_%;&quot;$&quot;* \(#,##0.00\)_%;&quot;$&quot;* \ .00_)_%"/>
    <numFmt numFmtId="306" formatCode="_._.&quot;$&quot;* #,##0.000_)_%;_._.&quot;$&quot;* \(#,##0.000\)_%"/>
    <numFmt numFmtId="307" formatCode="&quot;$&quot;* #,##0.000_)_%;&quot;$&quot;* \(#,##0.000\)_%;&quot;$&quot;* \ .000_)_%"/>
    <numFmt numFmtId="308" formatCode="_ &quot;SFr.&quot;\ * #,##0_ ;_ &quot;SFr.&quot;\ * \-#,##0_ ;_ &quot;SFr.&quot;\ * &quot;-&quot;_ ;_ @_ "/>
    <numFmt numFmtId="309" formatCode="##,##0.##"/>
    <numFmt numFmtId="310" formatCode="* #,##0_);* \(#,##0\);&quot;-&quot;??_);@"/>
    <numFmt numFmtId="311" formatCode="_-* #,##0\ _D_M_-;\-* #,##0\ _D_M_-;_-* &quot;-&quot;\ _D_M_-;_-@_-"/>
    <numFmt numFmtId="312" formatCode="_-* #,##0.00\ _D_M_-;\-* #,##0.00\ _D_M_-;_-* &quot;-&quot;??\ _D_M_-;_-@_-"/>
    <numFmt numFmtId="313" formatCode="_ * #,##0.00_)_d_ ;_ * \(#,##0.00\)_d_ ;_ * &quot;-&quot;??_)_d_ ;_ @_ "/>
    <numFmt numFmtId="314" formatCode=";;;"/>
    <numFmt numFmtId="315" formatCode="###\ ###\ ###\ ###"/>
    <numFmt numFmtId="316" formatCode="0_)%;\(0\)%"/>
    <numFmt numFmtId="317" formatCode="_._._(* 0_)%;_._.* \(0\)%"/>
    <numFmt numFmtId="318" formatCode="0%_);\(0%\)"/>
    <numFmt numFmtId="319" formatCode="#,##0.000_);\(#,##0.000\)"/>
    <numFmt numFmtId="320" formatCode="_(0.0_)%;\(0.0\)%"/>
    <numFmt numFmtId="321" formatCode="_._._(* 0.0_)%;_._.* \(0.0\)%"/>
    <numFmt numFmtId="322" formatCode="_(0.00_)%;\(0.00\)%"/>
    <numFmt numFmtId="323" formatCode="_._._(* 0.00_)%;_._.* \(0.00\)%"/>
    <numFmt numFmtId="324" formatCode="_(0.000_)%;\(0.000\)%"/>
    <numFmt numFmtId="325" formatCode="_._._(* 0.000_)%;_._.* \(0.000\)%"/>
    <numFmt numFmtId="326" formatCode="_-* #.##0.00_-;\-* #.##0.00_-;_-* &quot;-&quot;??_-;_-@_-"/>
    <numFmt numFmtId="327" formatCode="_ * #,##0.000_ ;_ * \-#,##0.000_ ;_ * &quot;-&quot;??_ ;_ @_ "/>
    <numFmt numFmtId="328" formatCode="_-* #,##0.00\ _k_r_-;\-* #,##0.00\ _k_r_-;_-* &quot;-&quot;??\ _k_r_-;_-@_-"/>
    <numFmt numFmtId="329" formatCode="_-* ###,0\.00\ _F_B_-;\-* ###,0\.00\ _F_B_-;_-* \-??\ _F_B_-;_-@_-"/>
    <numFmt numFmtId="330" formatCode="&quot;VND&quot;#,##0_);\(&quot;VND&quot;#,##0\)"/>
    <numFmt numFmtId="331" formatCode="0&quot;.&quot;0%"/>
    <numFmt numFmtId="332" formatCode="_-* #,##0.0\ _F_-;\-* #,##0.0\ _F_-;_-* \-??\ _F_-;_-@_-"/>
    <numFmt numFmtId="333" formatCode="#,##0\ &quot;mk&quot;;[Red]\-#,##0\ &quot;mk&quot;"/>
    <numFmt numFmtId="334" formatCode="0\.0%"/>
    <numFmt numFmtId="335" formatCode="0.00000000"/>
    <numFmt numFmtId="336" formatCode="###,0&quot;.&quot;00\ &quot;F&quot;;[Red]\-###,0&quot;.&quot;00\ &quot;F&quot;"/>
    <numFmt numFmtId="337" formatCode="_-* ###,0&quot;.&quot;00\ _F_B_-;\-* ###,0&quot;.&quot;00\ _F_B_-;_-* &quot;-&quot;??\ _F_B_-;_-@_-"/>
    <numFmt numFmtId="338" formatCode="0.000\ "/>
    <numFmt numFmtId="339" formatCode="#,##0\ &quot;Lt&quot;;[Red]\-#,##0\ &quot;Lt&quot;"/>
    <numFmt numFmtId="340" formatCode="_-* #,##0\ &quot;DM&quot;_-;\-* #,##0\ &quot;DM&quot;_-;_-* &quot;-&quot;\ &quot;DM&quot;_-;_-@_-"/>
    <numFmt numFmtId="341" formatCode="_-* #,##0.00\ &quot;DM&quot;_-;\-* #,##0.00\ &quot;DM&quot;_-;_-* &quot;-&quot;??\ &quot;DM&quot;_-;_-@_-"/>
    <numFmt numFmtId="342" formatCode="&quot;\&quot;#,##0;[Red]&quot;\&quot;&quot;\&quot;&quot;\&quot;&quot;\&quot;&quot;\&quot;&quot;\&quot;&quot;\&quot;&quot;\&quot;&quot;\&quot;&quot;\&quot;&quot;\&quot;&quot;\&quot;&quot;\&quot;&quot;\&quot;&quot;\&quot;&quot;\&quot;&quot;\&quot;\-#,##0"/>
    <numFmt numFmtId="343" formatCode="_ &quot;\&quot;* #,##0.00_ ;_ &quot;\&quot;* &quot;\&quot;&quot;\&quot;&quot;\&quot;&quot;\&quot;&quot;\&quot;&quot;\&quot;\-#,##0.00_ ;_ &quot;\&quot;* &quot;-&quot;??_ ;_ @_ "/>
    <numFmt numFmtId="344" formatCode="_-* #,##0_-;\-* #,##0_-;_-* &quot;-&quot;??_-;_-@_-"/>
    <numFmt numFmtId="345" formatCode="0.0000"/>
    <numFmt numFmtId="346" formatCode="_(* #,##0.000_);_(* \(#,##0.000\);_(* &quot;-&quot;??_);_(@_)"/>
    <numFmt numFmtId="347" formatCode="0.000%"/>
    <numFmt numFmtId="348" formatCode="&quot;Dong&quot;#,##0.00_);[Red]\(&quot;Dong&quot;#,##0.00\)"/>
    <numFmt numFmtId="349" formatCode="\ \ @"/>
    <numFmt numFmtId="350" formatCode="\ \ \ \ @"/>
    <numFmt numFmtId="351" formatCode="&quot;$&quot;#,##0.00_);\(&quot;$&quot;#.##0\)"/>
    <numFmt numFmtId="352" formatCode="0.00E+00;\?"/>
    <numFmt numFmtId="353" formatCode="_(* #,##0.00000000000_);_(* \(#,##0.00000000000\);_(* &quot;-&quot;??_);_(@_)"/>
    <numFmt numFmtId="354" formatCode="0E+00;\?"/>
    <numFmt numFmtId="355" formatCode="#,##0.00000"/>
    <numFmt numFmtId="356" formatCode="&quot;Fr.&quot;\ #,##0;&quot;Fr.&quot;\ \-#,##0"/>
    <numFmt numFmtId="357" formatCode="&quot;\&quot;#,##0.00;[Red]&quot;\&quot;&quot;\&quot;&quot;\&quot;&quot;\&quot;&quot;\&quot;&quot;\&quot;\-#,##0.00"/>
    <numFmt numFmtId="358" formatCode="_ * #,##0.00_)&quot;$&quot;_ ;_ * \(#,##0.00\)&quot;$&quot;_ ;_ * &quot;-&quot;??_)&quot;$&quot;_ ;_ @_ "/>
    <numFmt numFmtId="359" formatCode="#,##0.00\ &quot;DM&quot;;\-#,##0.00\ &quot;DM&quot;"/>
    <numFmt numFmtId="360" formatCode="#,##0\ &quot;DM&quot;;\-#,##0\ &quot;DM&quot;"/>
    <numFmt numFmtId="361" formatCode="#,##0\ &quot;DM&quot;;[Red]\-#,##0\ &quot;DM&quot;"/>
    <numFmt numFmtId="362" formatCode="_ * #,##0_)_L_._ ;_ * \(#,##0\)_L_._ ;_ * &quot;-&quot;_)_L_._ ;_ @_ "/>
    <numFmt numFmtId="363" formatCode="_ * ###,0&quot;.&quot;00_)_d_ ;_ * \(###,0&quot;.&quot;00\)_d_ ;_ * &quot;-&quot;??_)_d_ ;_ @_ "/>
    <numFmt numFmtId="364" formatCode="&quot;￥&quot;#,##0;&quot;￥&quot;\-#,##0"/>
    <numFmt numFmtId="365" formatCode="&quot;VND&quot;#,##0_);[Red]\(&quot;VND&quot;#,##0\)"/>
    <numFmt numFmtId="366" formatCode="&quot;$&quot;\ #,##0;&quot;$&quot;\ \-#,##0"/>
    <numFmt numFmtId="367" formatCode="#,##0;\-#,##0;\-"/>
    <numFmt numFmtId="368" formatCode="#,##0.0"/>
    <numFmt numFmtId="369" formatCode="_-[$€-2]* #,##0.00_-;\-[$€-2]* #,##0.00_-;_-[$€-2]* &quot;-&quot;??_-"/>
  </numFmts>
  <fonts count="282">
    <font>
      <sz val="10"/>
      <name val="VNI-Centur"/>
    </font>
    <font>
      <sz val="10"/>
      <name val="VNI-Centur"/>
    </font>
    <font>
      <sz val="10"/>
      <name val="Arial"/>
      <family val="2"/>
    </font>
    <font>
      <sz val="10"/>
      <name val="VNI-Times"/>
    </font>
    <font>
      <sz val="12"/>
      <name val="VNI-Times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0"/>
      <name val="VNI-Times"/>
    </font>
    <font>
      <sz val="12"/>
      <name val="|??¢¥¢¬¨Ï"/>
      <family val="1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4"/>
      <name val=".VnTimeH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1"/>
      <name val="Helv"/>
      <family val="2"/>
    </font>
    <font>
      <sz val="12"/>
      <name val="Arial"/>
      <family val="2"/>
    </font>
    <font>
      <sz val="8"/>
      <name val=".VnTime"/>
      <family val="2"/>
    </font>
    <font>
      <sz val="12"/>
      <name val="바탕체"/>
      <family val="3"/>
    </font>
    <font>
      <sz val="9"/>
      <name val="Arial"/>
      <family val="2"/>
    </font>
    <font>
      <sz val="12"/>
      <name val="Courier"/>
      <family val="3"/>
    </font>
    <font>
      <sz val="10"/>
      <name val=" "/>
      <family val="1"/>
      <charset val="136"/>
    </font>
    <font>
      <sz val="13"/>
      <name val="Times New Roman"/>
      <family val="1"/>
    </font>
    <font>
      <sz val="8"/>
      <name val="Times New Roman"/>
      <family val="1"/>
    </font>
    <font>
      <sz val="12"/>
      <name val=".VnTime"/>
      <family val="2"/>
    </font>
    <font>
      <sz val="11"/>
      <name val="??"/>
      <family val="3"/>
    </font>
    <font>
      <sz val="11"/>
      <name val="–¾’©"/>
      <family val="1"/>
      <charset val="128"/>
    </font>
    <font>
      <b/>
      <u/>
      <sz val="14"/>
      <color indexed="8"/>
      <name val=".VnBook-AntiquaH"/>
      <family val="2"/>
    </font>
    <font>
      <b/>
      <u/>
      <sz val="14"/>
      <color indexed="8"/>
      <name val=".VnBook-AntiquaH"/>
      <family val="2"/>
    </font>
    <font>
      <sz val="11"/>
      <name val=".VnTime"/>
      <family val="2"/>
    </font>
    <font>
      <i/>
      <sz val="12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name val="±¼¸²A¼"/>
      <family val="3"/>
      <charset val="129"/>
    </font>
    <font>
      <b/>
      <sz val="10"/>
      <name val="VNI-Helve-Condense"/>
    </font>
    <font>
      <sz val="10"/>
      <name val=".VnAvant"/>
      <family val="2"/>
    </font>
    <font>
      <sz val="13"/>
      <name val="Times New Roman"/>
      <family val="1"/>
    </font>
    <font>
      <sz val="13"/>
      <name val=".VnTime"/>
      <family val="2"/>
    </font>
    <font>
      <sz val="12"/>
      <name val=".VnTime"/>
      <family val="2"/>
    </font>
    <font>
      <sz val="13"/>
      <name val=".VnTime"/>
      <family val="2"/>
    </font>
    <font>
      <sz val="14"/>
      <name val=".VnArial"/>
      <family val="2"/>
    </font>
    <font>
      <sz val="10"/>
      <name val="Helv"/>
      <family val="2"/>
    </font>
    <font>
      <sz val="11"/>
      <name val=".VnTime"/>
      <family val="2"/>
    </font>
    <font>
      <sz val="10"/>
      <name val=".VnTime"/>
      <family val="2"/>
    </font>
    <font>
      <sz val="10"/>
      <name val="??"/>
      <family val="3"/>
      <charset val="129"/>
    </font>
    <font>
      <sz val="10"/>
      <color indexed="8"/>
      <name val="Arial"/>
      <family val="2"/>
    </font>
    <font>
      <sz val="10"/>
      <name val="Helv"/>
    </font>
    <font>
      <sz val="11"/>
      <name val="VNI-Times"/>
    </font>
    <font>
      <b/>
      <sz val="10"/>
      <color indexed="12"/>
      <name val="VNI-Times"/>
    </font>
    <font>
      <b/>
      <sz val="10"/>
      <color indexed="10"/>
      <name val="VNI-Times"/>
    </font>
    <font>
      <b/>
      <sz val="13"/>
      <name val="Times New Roman"/>
      <family val="1"/>
    </font>
    <font>
      <sz val="12"/>
      <color theme="1"/>
      <name val="Times New Roman"/>
      <family val="2"/>
    </font>
    <font>
      <sz val="12"/>
      <name val="돋움체"/>
      <family val="3"/>
      <charset val="129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11"/>
      <name val="VNtimes new roman"/>
      <family val="2"/>
    </font>
    <font>
      <sz val="12"/>
      <name val="???"/>
    </font>
    <font>
      <sz val="10"/>
      <name val="VNTime"/>
    </font>
    <font>
      <sz val="12"/>
      <name val="바탕체"/>
      <family val="1"/>
      <charset val="129"/>
    </font>
    <font>
      <sz val="12"/>
      <name val="???"/>
      <family val="1"/>
      <charset val="129"/>
    </font>
    <font>
      <sz val="14"/>
      <name val="Terminal"/>
      <family val="3"/>
      <charset val="128"/>
    </font>
    <font>
      <b/>
      <sz val="13"/>
      <name val=".VnArial NarrowH"/>
      <family val="2"/>
    </font>
    <font>
      <sz val="14"/>
      <name val="VNTime"/>
    </font>
    <font>
      <b/>
      <u/>
      <sz val="14"/>
      <color indexed="27"/>
      <name val=".VnBook-AntiquaH"/>
      <family val="2"/>
    </font>
    <font>
      <sz val="12"/>
      <name val="???"/>
      <family val="3"/>
    </font>
    <font>
      <i/>
      <sz val="12"/>
      <color indexed="27"/>
      <name val=".VnBook-AntiquaH"/>
      <family val="2"/>
    </font>
    <font>
      <b/>
      <sz val="12"/>
      <color indexed="27"/>
      <name val=".VnBook-Antiqua"/>
      <family val="2"/>
    </font>
    <font>
      <i/>
      <sz val="12"/>
      <color indexed="27"/>
      <name val=".VnBook-Antiqua"/>
      <family val="2"/>
    </font>
    <font>
      <sz val="14"/>
      <name val=".VnTime"/>
      <family val="2"/>
    </font>
    <font>
      <sz val="11"/>
      <name val="±¼¸²Ã¼"/>
      <family val="3"/>
      <charset val="129"/>
    </font>
    <font>
      <sz val="12"/>
      <name val=".VnArial"/>
      <family val="2"/>
    </font>
    <font>
      <sz val="12"/>
      <name val="Tms Rmn"/>
    </font>
    <font>
      <sz val="11"/>
      <name val="µ¸¿ò"/>
      <charset val="129"/>
    </font>
    <font>
      <sz val="12"/>
      <name val="System"/>
      <family val="1"/>
      <charset val="129"/>
    </font>
    <font>
      <sz val="10"/>
      <name val=".VnArial"/>
      <family val="2"/>
    </font>
    <font>
      <sz val="11"/>
      <name val="VNbook-Antiqua"/>
      <family val="2"/>
    </font>
    <font>
      <sz val="11"/>
      <name val="Tms Rmn"/>
    </font>
    <font>
      <b/>
      <sz val="12"/>
      <name val="VNTime"/>
      <family val="2"/>
    </font>
    <font>
      <sz val="10"/>
      <name val="MS Serif"/>
      <family val="1"/>
    </font>
    <font>
      <b/>
      <sz val="10"/>
      <color indexed="33"/>
      <name val="VNI-Times"/>
    </font>
    <font>
      <b/>
      <sz val="11"/>
      <name val="VNI-Helve"/>
    </font>
    <font>
      <b/>
      <sz val="12"/>
      <name val="VNTimeH"/>
      <family val="2"/>
    </font>
    <font>
      <sz val="10"/>
      <name val="Arial CE"/>
      <charset val="238"/>
    </font>
    <font>
      <sz val="10"/>
      <color indexed="16"/>
      <name val="MS Serif"/>
      <family val="1"/>
    </font>
    <font>
      <b/>
      <sz val="16"/>
      <color indexed="16"/>
      <name val="VNbritannic"/>
      <family val="2"/>
    </font>
    <font>
      <b/>
      <sz val="18"/>
      <color indexed="12"/>
      <name val="VNbritannic"/>
      <family val="2"/>
    </font>
    <font>
      <b/>
      <sz val="18"/>
      <name val="VNnew Century Cond"/>
      <family val="2"/>
    </font>
    <font>
      <b/>
      <sz val="20"/>
      <color indexed="12"/>
      <name val="VNnew Century Cond"/>
      <family val="2"/>
    </font>
    <font>
      <b/>
      <sz val="16"/>
      <name val="VNlucida sans"/>
      <family val="2"/>
    </font>
    <font>
      <b/>
      <sz val="14"/>
      <color indexed="14"/>
      <name val="VNottawa"/>
      <family val="2"/>
    </font>
    <font>
      <b/>
      <sz val="16"/>
      <color indexed="14"/>
      <name val="VNottawa"/>
      <family val="2"/>
    </font>
    <font>
      <sz val="12"/>
      <name val="VNTime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8"/>
      <name val="MS Sans Serif"/>
      <family val="2"/>
    </font>
    <font>
      <b/>
      <sz val="10"/>
      <name val=".VnTime"/>
      <family val="2"/>
    </font>
    <font>
      <sz val="12"/>
      <name val="??"/>
      <family val="1"/>
      <charset val="129"/>
    </font>
    <font>
      <sz val="12"/>
      <name val="±¼¸²Ã¼"/>
      <family val="3"/>
      <charset val="129"/>
    </font>
    <font>
      <sz val="10"/>
      <name val=".VnArial Narrow"/>
      <family val="2"/>
    </font>
    <font>
      <u/>
      <sz val="10"/>
      <color indexed="12"/>
      <name val=".VnTime"/>
      <family val="2"/>
    </font>
    <font>
      <u/>
      <sz val="12"/>
      <color indexed="12"/>
      <name val=".VnTime"/>
      <family val="2"/>
    </font>
    <font>
      <u/>
      <sz val="12"/>
      <color indexed="12"/>
      <name val="Arial"/>
      <family val="2"/>
    </font>
    <font>
      <sz val="7"/>
      <name val="Small Fonts"/>
      <family val="3"/>
      <charset val="128"/>
    </font>
    <font>
      <sz val="11"/>
      <color indexed="8"/>
      <name val="Calibri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name val="3C_Times_T"/>
      <family val="2"/>
    </font>
    <font>
      <u/>
      <sz val="8.25"/>
      <color indexed="12"/>
      <name val="VNvogue"/>
      <family val="2"/>
    </font>
    <font>
      <sz val="8"/>
      <name val="MS Sans Serif"/>
      <family val="2"/>
    </font>
    <font>
      <sz val="10"/>
      <name val="3C_Times_T"/>
      <family val="2"/>
    </font>
    <font>
      <sz val="11"/>
      <color indexed="18"/>
      <name val="VNI-Times"/>
    </font>
    <font>
      <b/>
      <sz val="8"/>
      <color indexed="8"/>
      <name val="Helv"/>
    </font>
    <font>
      <b/>
      <sz val="10"/>
      <name val="VNI-Univer"/>
    </font>
    <font>
      <sz val="13"/>
      <name val=".VnArial"/>
      <family val="2"/>
    </font>
    <font>
      <b/>
      <sz val="13"/>
      <color indexed="8"/>
      <name val=".VnTimeH"/>
      <family val="2"/>
    </font>
    <font>
      <sz val="10"/>
      <color indexed="8"/>
      <name val="MS Sans Serif"/>
      <family val="2"/>
    </font>
    <font>
      <b/>
      <sz val="8"/>
      <name val="VN Helvetica"/>
    </font>
    <font>
      <b/>
      <sz val="12"/>
      <name val=".VnTime"/>
      <family val="2"/>
    </font>
    <font>
      <b/>
      <sz val="10"/>
      <name val="VN AvantGBook"/>
    </font>
    <font>
      <b/>
      <sz val="10"/>
      <name val="VN Helvetica"/>
    </font>
    <font>
      <b/>
      <sz val="16"/>
      <name val=".VnTime"/>
      <family val="2"/>
    </font>
    <font>
      <sz val="10"/>
      <name val="VN Helvetica"/>
    </font>
    <font>
      <sz val="8"/>
      <name val="VN Helvetica"/>
    </font>
    <font>
      <sz val="10"/>
      <name val="명조"/>
      <family val="3"/>
      <charset val="129"/>
    </font>
    <font>
      <sz val="10"/>
      <name val="돋움체"/>
      <family val="3"/>
      <charset val="129"/>
    </font>
    <font>
      <sz val="10"/>
      <name val="Times New Roman"/>
      <family val="1"/>
    </font>
    <font>
      <sz val="12"/>
      <name val="VNTime"/>
    </font>
    <font>
      <b/>
      <sz val="16"/>
      <name val="Times New Roman"/>
      <family val="1"/>
    </font>
    <font>
      <sz val="9"/>
      <name val="Times New Roman"/>
      <family val="1"/>
    </font>
    <font>
      <sz val="11"/>
      <color indexed="12"/>
      <name val="Times New Roman"/>
      <family val="1"/>
    </font>
    <font>
      <sz val="11"/>
      <name val=".VnArial"/>
      <family val="2"/>
    </font>
    <font>
      <i/>
      <sz val="10"/>
      <name val="Times New Roman"/>
      <family val="1"/>
    </font>
    <font>
      <b/>
      <sz val="10"/>
      <name val="SVNtimes new roman"/>
      <family val="2"/>
    </font>
    <font>
      <sz val="9"/>
      <name val="ﾀﾞｯﾁ"/>
      <family val="3"/>
      <charset val="128"/>
    </font>
    <font>
      <sz val="12"/>
      <name val="VNtimes New Roman"/>
      <family val="2"/>
    </font>
    <font>
      <sz val="10"/>
      <name val="AngsanaUPC"/>
      <family val="1"/>
    </font>
    <font>
      <sz val="12"/>
      <name val="VNI-Helve"/>
    </font>
    <font>
      <sz val="14"/>
      <name val="‚l‚r –¾’©"/>
      <charset val="128"/>
    </font>
    <font>
      <sz val="16"/>
      <name val="VNarial"/>
      <family val="2"/>
    </font>
    <font>
      <sz val="12"/>
      <color indexed="8"/>
      <name val="¹ÙÅÁÃ¼"/>
      <family val="1"/>
      <charset val="129"/>
    </font>
    <font>
      <sz val="9"/>
      <name val="ＭＳ ゴシック"/>
      <family val="3"/>
      <charset val="128"/>
    </font>
    <font>
      <b/>
      <i/>
      <sz val="14"/>
      <name val="VNTime"/>
      <family val="2"/>
    </font>
    <font>
      <sz val="11"/>
      <name val="µ¸¿ò"/>
      <family val="1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sz val="8"/>
      <name val="SVNtimes new roman"/>
      <family val="2"/>
    </font>
    <font>
      <sz val="10"/>
      <name val="VNI-Aptima"/>
    </font>
    <font>
      <b/>
      <sz val="8"/>
      <name val="Arial"/>
      <family val="2"/>
    </font>
    <font>
      <u val="singleAccounting"/>
      <sz val="11"/>
      <name val="Times New Roman"/>
      <family val="1"/>
    </font>
    <font>
      <sz val="11"/>
      <name val="VNcentury Gothic"/>
      <family val="2"/>
    </font>
    <font>
      <b/>
      <sz val="15"/>
      <name val="VNcentury Gothic"/>
      <family val="2"/>
    </font>
    <font>
      <sz val="12"/>
      <name val="SVNtimes new roman"/>
      <family val="2"/>
    </font>
    <font>
      <sz val="10"/>
      <name val="SVNtimes new roman"/>
      <family val="2"/>
    </font>
    <font>
      <sz val="12"/>
      <name val="VnCentury Schoolbook"/>
      <family val="1"/>
    </font>
    <font>
      <b/>
      <sz val="16"/>
      <color indexed="12"/>
      <name val="VNlucida sans"/>
      <family val="2"/>
    </font>
    <font>
      <b/>
      <sz val="10"/>
      <name val="Arial"/>
      <family val="2"/>
    </font>
    <font>
      <sz val="10"/>
      <name val="vnTimesRoman"/>
    </font>
    <font>
      <sz val="12"/>
      <color indexed="14"/>
      <name val="VNTime"/>
      <family val="2"/>
    </font>
    <font>
      <b/>
      <sz val="12"/>
      <name val="VN-NTime"/>
    </font>
    <font>
      <sz val="14"/>
      <name val="System"/>
      <family val="2"/>
    </font>
    <font>
      <sz val="12"/>
      <name val="Helv"/>
      <family val="2"/>
    </font>
    <font>
      <b/>
      <sz val="10"/>
      <name val="MS Sans Serif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sz val="10"/>
      <name val="Symbol"/>
      <family val="1"/>
      <charset val="2"/>
    </font>
    <font>
      <b/>
      <sz val="10"/>
      <color indexed="10"/>
      <name val="Arial"/>
      <family val="2"/>
    </font>
    <font>
      <sz val="9"/>
      <name val="VNswitzerlandCondensed"/>
      <family val="2"/>
    </font>
    <font>
      <sz val="10"/>
      <name val="VNtimes New Roman"/>
      <family val="2"/>
    </font>
    <font>
      <sz val="14"/>
      <name val="VnTime"/>
      <family val="2"/>
    </font>
    <font>
      <sz val="10"/>
      <name val="Geneva"/>
      <family val="2"/>
    </font>
    <font>
      <sz val="12"/>
      <color indexed="8"/>
      <name val="바탕체"/>
      <family val="3"/>
    </font>
    <font>
      <sz val="12"/>
      <name val="뼻뮝"/>
      <family val="3"/>
    </font>
    <font>
      <sz val="11"/>
      <name val="ＭＳ Ｐゴシック"/>
      <family val="3"/>
      <charset val="128"/>
    </font>
    <font>
      <sz val="10"/>
      <name val="明朝"/>
      <family val="1"/>
      <charset val="128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sz val="16"/>
      <name val="AngsanaUPC"/>
      <family val="3"/>
    </font>
    <font>
      <sz val="10"/>
      <name val="BERNHARD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8"/>
      <color indexed="8"/>
      <name val="Helvetica"/>
    </font>
    <font>
      <b/>
      <sz val="13"/>
      <name val="VNI-Aptima"/>
    </font>
    <font>
      <b/>
      <sz val="12"/>
      <name val="VNI-Avo"/>
    </font>
    <font>
      <b/>
      <i/>
      <sz val="13"/>
      <name val="VNI-Times"/>
    </font>
    <font>
      <sz val="8.25"/>
      <name val="Microsoft Sans Serif"/>
      <family val="2"/>
    </font>
    <font>
      <sz val="10"/>
      <name val="Arial"/>
      <family val="2"/>
      <charset val="163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b/>
      <sz val="10"/>
      <name val="Helv"/>
    </font>
    <font>
      <b/>
      <sz val="11"/>
      <name val="VNTimeH"/>
      <family val="2"/>
    </font>
    <font>
      <b/>
      <sz val="16"/>
      <name val="VNbritannic"/>
      <family val="2"/>
    </font>
    <font>
      <b/>
      <sz val="16"/>
      <name val="VNottawa"/>
      <family val="2"/>
    </font>
    <font>
      <b/>
      <sz val="12"/>
      <name val="Helv"/>
    </font>
    <font>
      <b/>
      <sz val="11"/>
      <color indexed="62"/>
      <name val="Calibri"/>
      <family val="2"/>
    </font>
    <font>
      <sz val="8"/>
      <color indexed="12"/>
      <name val="Helv"/>
      <family val="2"/>
    </font>
    <font>
      <sz val="11"/>
      <name val=".VnAvant"/>
      <family val="2"/>
    </font>
    <font>
      <b/>
      <sz val="11"/>
      <name val="Helv"/>
    </font>
    <font>
      <sz val="11"/>
      <color indexed="19"/>
      <name val="Calibri"/>
      <family val="2"/>
    </font>
    <font>
      <sz val="10"/>
      <name val=".VnArialH"/>
      <family val="2"/>
    </font>
    <font>
      <b/>
      <sz val="18"/>
      <color indexed="62"/>
      <name val="Cambria"/>
      <family val="2"/>
    </font>
    <font>
      <sz val="9"/>
      <name val=".VnTime"/>
      <family val="2"/>
    </font>
    <font>
      <b/>
      <sz val="11"/>
      <color indexed="8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theme="3"/>
      <name val="Cambria"/>
      <family val="2"/>
    </font>
    <font>
      <b/>
      <i/>
      <sz val="14"/>
      <name val="Times New Roman"/>
      <family val="1"/>
    </font>
    <font>
      <sz val="12"/>
      <name val="????"/>
      <charset val="136"/>
    </font>
    <font>
      <b/>
      <sz val="18"/>
      <color indexed="10"/>
      <name val="VNnew Century Cond"/>
      <family val="2"/>
    </font>
    <font>
      <sz val="12"/>
      <name val="Times New Roman"/>
      <family val="1"/>
      <charset val="163"/>
    </font>
    <font>
      <sz val="14"/>
      <name val="Times New Roman"/>
      <family val="1"/>
      <charset val="163"/>
    </font>
    <font>
      <b/>
      <sz val="12"/>
      <name val="Times New Roman"/>
      <family val="1"/>
      <charset val="163"/>
    </font>
    <font>
      <sz val="11"/>
      <name val="3C_Times_T"/>
    </font>
    <font>
      <sz val="10"/>
      <name val="3C_Times_T"/>
    </font>
    <font>
      <b/>
      <u/>
      <sz val="14"/>
      <name val="Times New Roman"/>
      <family val="1"/>
    </font>
    <font>
      <sz val="8"/>
      <name val="VNI-Centur"/>
    </font>
    <font>
      <sz val="12"/>
      <name val=".VnTime"/>
      <family val="2"/>
      <charset val="163"/>
    </font>
    <font>
      <b/>
      <i/>
      <u/>
      <sz val="12"/>
      <name val="Times New Roman"/>
      <family val="1"/>
      <charset val="163"/>
    </font>
    <font>
      <b/>
      <u/>
      <sz val="12"/>
      <name val="Times New Roman"/>
      <family val="1"/>
      <charset val="163"/>
    </font>
    <font>
      <sz val="13"/>
      <name val="Times New Roman"/>
      <family val="1"/>
      <charset val="163"/>
    </font>
    <font>
      <b/>
      <sz val="14"/>
      <name val="Times New Roman"/>
      <family val="1"/>
      <charset val="163"/>
    </font>
    <font>
      <sz val="14"/>
      <name val=".VnTime"/>
      <family val="2"/>
      <charset val="163"/>
    </font>
    <font>
      <b/>
      <sz val="13"/>
      <name val="Times New Roman"/>
      <family val="1"/>
      <charset val="163"/>
    </font>
    <font>
      <sz val="13"/>
      <name val=".VnTime"/>
      <family val="2"/>
      <charset val="163"/>
    </font>
    <font>
      <i/>
      <sz val="13"/>
      <name val="Times New Roman"/>
      <family val="1"/>
    </font>
    <font>
      <b/>
      <i/>
      <sz val="13"/>
      <name val="Times New Roman"/>
      <family val="1"/>
      <charset val="163"/>
    </font>
    <font>
      <i/>
      <sz val="13"/>
      <name val="Times New Roman"/>
      <family val="1"/>
      <charset val="163"/>
    </font>
    <font>
      <i/>
      <sz val="13"/>
      <name val=".VnTime"/>
      <family val="2"/>
      <charset val="163"/>
    </font>
    <font>
      <b/>
      <sz val="20"/>
      <name val="Times New Roman"/>
      <family val="1"/>
    </font>
    <font>
      <b/>
      <sz val="14"/>
      <color rgb="FFFF0000"/>
      <name val="Times New Roman"/>
      <family val="1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b/>
      <sz val="14"/>
      <color theme="1"/>
      <name val="Times New Roman"/>
      <family val="1"/>
    </font>
    <font>
      <sz val="13"/>
      <color indexed="8"/>
      <name val="Times New Roman"/>
      <family val="1"/>
    </font>
    <font>
      <b/>
      <sz val="13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3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name val="VNI-Centur"/>
    </font>
    <font>
      <b/>
      <i/>
      <sz val="11"/>
      <name val="Times New Roman"/>
      <family val="1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2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10"/>
      </left>
      <right style="medium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16693">
    <xf numFmtId="0" fontId="0" fillId="0" borderId="0"/>
    <xf numFmtId="0" fontId="32" fillId="0" borderId="0" applyNumberFormat="0" applyFill="0" applyBorder="0" applyAlignment="0" applyProtection="0"/>
    <xf numFmtId="199" fontId="33" fillId="0" borderId="0" applyFont="0" applyFill="0" applyBorder="0" applyAlignment="0" applyProtection="0"/>
    <xf numFmtId="200" fontId="3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" fillId="0" borderId="0"/>
    <xf numFmtId="0" fontId="53" fillId="0" borderId="0"/>
    <xf numFmtId="0" fontId="58" fillId="0" borderId="0"/>
    <xf numFmtId="0" fontId="58" fillId="0" borderId="0"/>
    <xf numFmtId="0" fontId="53" fillId="0" borderId="0"/>
    <xf numFmtId="0" fontId="34" fillId="0" borderId="0"/>
    <xf numFmtId="0" fontId="35" fillId="2" borderId="0"/>
    <xf numFmtId="0" fontId="36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2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2" borderId="0"/>
    <xf numFmtId="0" fontId="37" fillId="2" borderId="0"/>
    <xf numFmtId="0" fontId="54" fillId="3" borderId="0"/>
    <xf numFmtId="0" fontId="54" fillId="2" borderId="0"/>
    <xf numFmtId="0" fontId="37" fillId="2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2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37" fillId="2" borderId="0"/>
    <xf numFmtId="0" fontId="54" fillId="2" borderId="0"/>
    <xf numFmtId="0" fontId="37" fillId="2" borderId="0"/>
    <xf numFmtId="0" fontId="54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2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54" fillId="3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54" fillId="3" borderId="0"/>
    <xf numFmtId="0" fontId="37" fillId="2" borderId="0"/>
    <xf numFmtId="0" fontId="54" fillId="2" borderId="0"/>
    <xf numFmtId="0" fontId="37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2" borderId="0"/>
    <xf numFmtId="0" fontId="37" fillId="2" borderId="0"/>
    <xf numFmtId="0" fontId="54" fillId="2" borderId="0"/>
    <xf numFmtId="0" fontId="37" fillId="2" borderId="0"/>
    <xf numFmtId="0" fontId="54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5" fillId="3" borderId="0"/>
    <xf numFmtId="0" fontId="36" fillId="2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6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6" fillId="2" borderId="0"/>
    <xf numFmtId="0" fontId="35" fillId="2" borderId="0"/>
    <xf numFmtId="0" fontId="38" fillId="2" borderId="0"/>
    <xf numFmtId="0" fontId="39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3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3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2" borderId="0"/>
    <xf numFmtId="0" fontId="39" fillId="2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9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9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40" fillId="2" borderId="0"/>
    <xf numFmtId="0" fontId="41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3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3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54" fillId="3" borderId="0"/>
    <xf numFmtId="0" fontId="37" fillId="2" borderId="0"/>
    <xf numFmtId="0" fontId="54" fillId="3" borderId="0"/>
    <xf numFmtId="0" fontId="54" fillId="2" borderId="0"/>
    <xf numFmtId="0" fontId="54" fillId="3" borderId="0"/>
    <xf numFmtId="0" fontId="54" fillId="3" borderId="0"/>
    <xf numFmtId="0" fontId="54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2" borderId="0"/>
    <xf numFmtId="0" fontId="41" fillId="2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1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1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37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37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54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3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4" fillId="0" borderId="0"/>
    <xf numFmtId="0" fontId="44" fillId="0" borderId="0"/>
    <xf numFmtId="0" fontId="55" fillId="0" borderId="0"/>
    <xf numFmtId="0" fontId="55" fillId="0" borderId="0"/>
    <xf numFmtId="0" fontId="4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45" fillId="0" borderId="0"/>
    <xf numFmtId="201" fontId="32" fillId="0" borderId="0" applyFill="0" applyBorder="0" applyAlignment="0"/>
    <xf numFmtId="0" fontId="17" fillId="0" borderId="0"/>
    <xf numFmtId="0" fontId="14" fillId="0" borderId="0" applyNumberFormat="0" applyFill="0" applyBorder="0" applyAlignment="0" applyProtection="0"/>
    <xf numFmtId="181" fontId="2" fillId="0" borderId="0" applyFont="0" applyFill="0" applyBorder="0" applyAlignment="0" applyProtection="0"/>
    <xf numFmtId="3" fontId="5" fillId="0" borderId="0" applyFont="0" applyFill="0" applyBorder="0" applyAlignment="0" applyProtection="0"/>
    <xf numFmtId="181" fontId="46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18" fillId="4" borderId="0" applyNumberFormat="0" applyBorder="0" applyAlignment="0" applyProtection="0"/>
    <xf numFmtId="0" fontId="19" fillId="0" borderId="0">
      <alignment horizontal="left"/>
    </xf>
    <xf numFmtId="0" fontId="7" fillId="0" borderId="1" applyNumberFormat="0" applyAlignment="0" applyProtection="0">
      <alignment horizontal="left" vertical="center"/>
    </xf>
    <xf numFmtId="0" fontId="7" fillId="0" borderId="2">
      <alignment horizontal="left" vertical="center"/>
    </xf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9" fontId="20" fillId="0" borderId="3">
      <alignment vertical="center"/>
    </xf>
    <xf numFmtId="10" fontId="18" fillId="4" borderId="3" applyNumberFormat="0" applyBorder="0" applyAlignment="0" applyProtection="0"/>
    <xf numFmtId="0" fontId="31" fillId="0" borderId="4">
      <alignment horizontal="centerContinuous"/>
    </xf>
    <xf numFmtId="0" fontId="21" fillId="0" borderId="0"/>
    <xf numFmtId="40" fontId="22" fillId="0" borderId="0" applyFont="0" applyFill="0" applyBorder="0" applyAlignment="0" applyProtection="0"/>
    <xf numFmtId="0" fontId="23" fillId="0" borderId="5"/>
    <xf numFmtId="202" fontId="47" fillId="0" borderId="6"/>
    <xf numFmtId="188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4" fillId="0" borderId="0" applyNumberFormat="0" applyFon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24" fillId="0" borderId="0" applyNumberFormat="0" applyFon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2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2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2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5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48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48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48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24" fillId="0" borderId="0" applyNumberFormat="0" applyFont="0" applyFill="0" applyAlignment="0"/>
    <xf numFmtId="0" fontId="49" fillId="0" borderId="3"/>
    <xf numFmtId="187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50" fillId="0" borderId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0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/>
    <xf numFmtId="0" fontId="23" fillId="0" borderId="0"/>
    <xf numFmtId="197" fontId="51" fillId="0" borderId="7">
      <alignment horizontal="right" vertical="center"/>
    </xf>
    <xf numFmtId="203" fontId="49" fillId="0" borderId="8">
      <alignment horizontal="right" vertical="center"/>
    </xf>
    <xf numFmtId="197" fontId="49" fillId="0" borderId="7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197" fontId="51" fillId="0" borderId="7">
      <alignment horizontal="right" vertical="center"/>
    </xf>
    <xf numFmtId="203" fontId="49" fillId="0" borderId="8">
      <alignment horizontal="right" vertical="center"/>
    </xf>
    <xf numFmtId="197" fontId="49" fillId="0" borderId="7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51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4" fontId="49" fillId="0" borderId="8">
      <alignment horizontal="right" vertical="center"/>
    </xf>
    <xf numFmtId="192" fontId="49" fillId="0" borderId="8">
      <alignment horizontal="right" vertical="center"/>
    </xf>
    <xf numFmtId="194" fontId="51" fillId="0" borderId="7">
      <alignment horizont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" fillId="0" borderId="9" applyNumberFormat="0" applyFont="0" applyFill="0" applyAlignment="0" applyProtection="0"/>
    <xf numFmtId="193" fontId="51" fillId="0" borderId="0"/>
    <xf numFmtId="196" fontId="51" fillId="0" borderId="3"/>
    <xf numFmtId="0" fontId="25" fillId="0" borderId="10" applyFill="0" applyBorder="0" applyAlignment="0">
      <alignment horizontal="center"/>
    </xf>
    <xf numFmtId="0" fontId="52" fillId="0" borderId="0" applyNumberFormat="0" applyFill="0" applyBorder="0" applyAlignment="0" applyProtection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9" fillId="0" borderId="0"/>
    <xf numFmtId="0" fontId="24" fillId="0" borderId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79" fontId="28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3" fillId="0" borderId="0">
      <alignment vertical="center"/>
    </xf>
    <xf numFmtId="0" fontId="63" fillId="0" borderId="0"/>
    <xf numFmtId="169" fontId="63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8" fontId="63" fillId="0" borderId="0" applyFont="0" applyFill="0" applyBorder="0" applyAlignment="0" applyProtection="0"/>
    <xf numFmtId="210" fontId="4" fillId="0" borderId="0" applyFont="0" applyFill="0" applyBorder="0" applyAlignment="0" applyProtection="0"/>
    <xf numFmtId="3" fontId="64" fillId="0" borderId="15"/>
    <xf numFmtId="0" fontId="44" fillId="0" borderId="0"/>
    <xf numFmtId="0" fontId="2" fillId="0" borderId="0" applyNumberFormat="0" applyFill="0" applyBorder="0" applyAlignment="0" applyProtection="0"/>
    <xf numFmtId="0" fontId="56" fillId="0" borderId="21"/>
    <xf numFmtId="211" fontId="2" fillId="0" borderId="0" applyFill="0" applyBorder="0" applyAlignment="0" applyProtection="0"/>
    <xf numFmtId="212" fontId="2" fillId="0" borderId="0" applyFill="0" applyBorder="0" applyAlignment="0" applyProtection="0"/>
    <xf numFmtId="213" fontId="59" fillId="0" borderId="0" applyFill="0" applyBorder="0" applyAlignment="0" applyProtection="0"/>
    <xf numFmtId="165" fontId="28" fillId="0" borderId="0" applyFont="0" applyFill="0" applyBorder="0" applyAlignment="0" applyProtection="0"/>
    <xf numFmtId="213" fontId="59" fillId="0" borderId="0" applyFill="0" applyBorder="0" applyAlignment="0" applyProtection="0"/>
    <xf numFmtId="214" fontId="59" fillId="0" borderId="0" applyFill="0" applyBorder="0" applyAlignment="0" applyProtection="0"/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2" fillId="0" borderId="0" applyNumberFormat="0" applyFill="0" applyBorder="0" applyAlignment="0" applyProtection="0"/>
    <xf numFmtId="215" fontId="59" fillId="0" borderId="0" applyFill="0" applyBorder="0" applyAlignment="0" applyProtection="0"/>
    <xf numFmtId="41" fontId="32" fillId="0" borderId="0" applyFont="0" applyFill="0" applyBorder="0" applyAlignment="0" applyProtection="0"/>
    <xf numFmtId="0" fontId="2" fillId="0" borderId="0"/>
    <xf numFmtId="0" fontId="53" fillId="0" borderId="0"/>
    <xf numFmtId="0" fontId="53" fillId="0" borderId="0"/>
    <xf numFmtId="166" fontId="3" fillId="0" borderId="0" applyFont="0" applyFill="0" applyBorder="0" applyAlignment="0" applyProtection="0"/>
    <xf numFmtId="216" fontId="3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4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3" fillId="0" borderId="0"/>
    <xf numFmtId="0" fontId="5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1" fillId="0" borderId="0" applyFont="0" applyFill="0" applyBorder="0" applyAlignment="0" applyProtection="0"/>
    <xf numFmtId="0" fontId="53" fillId="0" borderId="0"/>
    <xf numFmtId="0" fontId="49" fillId="0" borderId="0" applyNumberFormat="0" applyFill="0" applyBorder="0" applyAlignment="0" applyProtection="0"/>
    <xf numFmtId="0" fontId="67" fillId="0" borderId="0" applyFill="0" applyBorder="0" applyAlignment="0" applyProtection="0"/>
    <xf numFmtId="0" fontId="67" fillId="0" borderId="0" applyFill="0" applyBorder="0" applyAlignment="0" applyProtection="0"/>
    <xf numFmtId="0" fontId="58" fillId="0" borderId="0"/>
    <xf numFmtId="217" fontId="67" fillId="0" borderId="0" applyFill="0" applyBorder="0" applyAlignment="0" applyProtection="0"/>
    <xf numFmtId="215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9" fontId="59" fillId="0" borderId="0" applyFill="0" applyBorder="0" applyAlignment="0" applyProtection="0"/>
    <xf numFmtId="219" fontId="59" fillId="0" borderId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20" fontId="59" fillId="0" borderId="0" applyFill="0" applyBorder="0" applyAlignment="0" applyProtection="0"/>
    <xf numFmtId="220" fontId="59" fillId="0" borderId="0" applyFill="0" applyBorder="0" applyAlignment="0" applyProtection="0"/>
    <xf numFmtId="43" fontId="4" fillId="0" borderId="0" applyFont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16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59" fillId="0" borderId="0" applyFill="0" applyBorder="0" applyAlignment="0" applyProtection="0"/>
    <xf numFmtId="222" fontId="59" fillId="0" borderId="0" applyFill="0" applyBorder="0" applyAlignment="0" applyProtection="0"/>
    <xf numFmtId="22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24" fontId="59" fillId="0" borderId="0" applyFill="0" applyBorder="0" applyAlignment="0" applyProtection="0"/>
    <xf numFmtId="224" fontId="59" fillId="0" borderId="0" applyFill="0" applyBorder="0" applyAlignment="0" applyProtection="0"/>
    <xf numFmtId="41" fontId="4" fillId="0" borderId="0" applyFont="0" applyFill="0" applyBorder="0" applyAlignment="0" applyProtection="0"/>
    <xf numFmtId="215" fontId="59" fillId="0" borderId="0" applyFill="0" applyBorder="0" applyAlignment="0" applyProtection="0"/>
    <xf numFmtId="215" fontId="59" fillId="0" borderId="0" applyFill="0" applyBorder="0" applyAlignment="0" applyProtection="0"/>
    <xf numFmtId="215" fontId="59" fillId="0" borderId="0" applyFill="0" applyBorder="0" applyAlignment="0" applyProtection="0"/>
    <xf numFmtId="215" fontId="59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25" fontId="59" fillId="0" borderId="0" applyFill="0" applyBorder="0" applyAlignment="0" applyProtection="0"/>
    <xf numFmtId="225" fontId="59" fillId="0" borderId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16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59" fillId="0" borderId="0" applyFill="0" applyBorder="0" applyAlignment="0" applyProtection="0"/>
    <xf numFmtId="222" fontId="59" fillId="0" borderId="0" applyFill="0" applyBorder="0" applyAlignment="0" applyProtection="0"/>
    <xf numFmtId="22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0" fontId="59" fillId="0" borderId="0" applyFill="0" applyBorder="0" applyAlignment="0" applyProtection="0"/>
    <xf numFmtId="220" fontId="59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3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3" fontId="59" fillId="0" borderId="0" applyFill="0" applyBorder="0" applyAlignment="0" applyProtection="0"/>
    <xf numFmtId="167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3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27" fontId="59" fillId="0" borderId="0" applyFill="0" applyBorder="0" applyAlignment="0" applyProtection="0"/>
    <xf numFmtId="227" fontId="59" fillId="0" borderId="0" applyFill="0" applyBorder="0" applyAlignment="0" applyProtection="0"/>
    <xf numFmtId="228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5" fontId="59" fillId="0" borderId="0" applyFill="0" applyBorder="0" applyAlignment="0" applyProtection="0"/>
    <xf numFmtId="215" fontId="59" fillId="0" borderId="0" applyFill="0" applyBorder="0" applyAlignment="0" applyProtection="0"/>
    <xf numFmtId="215" fontId="59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25" fontId="59" fillId="0" borderId="0" applyFill="0" applyBorder="0" applyAlignment="0" applyProtection="0"/>
    <xf numFmtId="225" fontId="59" fillId="0" borderId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24" fontId="59" fillId="0" borderId="0" applyFill="0" applyBorder="0" applyAlignment="0" applyProtection="0"/>
    <xf numFmtId="224" fontId="59" fillId="0" borderId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220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3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3" fontId="59" fillId="0" borderId="0" applyFill="0" applyBorder="0" applyAlignment="0" applyProtection="0"/>
    <xf numFmtId="167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3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27" fontId="59" fillId="0" borderId="0" applyFill="0" applyBorder="0" applyAlignment="0" applyProtection="0"/>
    <xf numFmtId="227" fontId="59" fillId="0" borderId="0" applyFill="0" applyBorder="0" applyAlignment="0" applyProtection="0"/>
    <xf numFmtId="228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16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59" fillId="0" borderId="0" applyFill="0" applyBorder="0" applyAlignment="0" applyProtection="0"/>
    <xf numFmtId="222" fontId="59" fillId="0" borderId="0" applyFill="0" applyBorder="0" applyAlignment="0" applyProtection="0"/>
    <xf numFmtId="22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24" fontId="59" fillId="0" borderId="0" applyFill="0" applyBorder="0" applyAlignment="0" applyProtection="0"/>
    <xf numFmtId="224" fontId="59" fillId="0" borderId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9" fontId="59" fillId="0" borderId="0" applyFill="0" applyBorder="0" applyAlignment="0" applyProtection="0"/>
    <xf numFmtId="219" fontId="59" fillId="0" borderId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20" fontId="59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5" fontId="59" fillId="0" borderId="0" applyFill="0" applyBorder="0" applyAlignment="0" applyProtection="0"/>
    <xf numFmtId="215" fontId="59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225" fontId="59" fillId="0" borderId="0" applyFill="0" applyBorder="0" applyAlignment="0" applyProtection="0"/>
    <xf numFmtId="225" fontId="59" fillId="0" borderId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4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3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3" fontId="59" fillId="0" borderId="0" applyFill="0" applyBorder="0" applyAlignment="0" applyProtection="0"/>
    <xf numFmtId="167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3" fontId="59" fillId="0" borderId="0" applyFill="0" applyBorder="0" applyAlignment="0" applyProtection="0"/>
    <xf numFmtId="213" fontId="59" fillId="0" borderId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27" fontId="59" fillId="0" borderId="0" applyFill="0" applyBorder="0" applyAlignment="0" applyProtection="0"/>
    <xf numFmtId="227" fontId="59" fillId="0" borderId="0" applyFill="0" applyBorder="0" applyAlignment="0" applyProtection="0"/>
    <xf numFmtId="228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16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07" fontId="59" fillId="0" borderId="0" applyFill="0" applyBorder="0" applyAlignment="0" applyProtection="0"/>
    <xf numFmtId="207" fontId="59" fillId="0" borderId="0" applyFill="0" applyBorder="0" applyAlignment="0" applyProtection="0"/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59" fillId="0" borderId="0" applyFill="0" applyBorder="0" applyAlignment="0" applyProtection="0"/>
    <xf numFmtId="222" fontId="59" fillId="0" borderId="0" applyFill="0" applyBorder="0" applyAlignment="0" applyProtection="0"/>
    <xf numFmtId="22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4" fontId="59" fillId="0" borderId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9" fontId="59" fillId="0" borderId="0" applyFill="0" applyBorder="0" applyAlignment="0" applyProtection="0"/>
    <xf numFmtId="219" fontId="59" fillId="0" borderId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20" fontId="59" fillId="0" borderId="0" applyFill="0" applyBorder="0" applyAlignment="0" applyProtection="0"/>
    <xf numFmtId="220" fontId="59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4" fontId="59" fillId="0" borderId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29" fontId="68" fillId="0" borderId="0" applyFont="0" applyFill="0" applyBorder="0" applyAlignment="0" applyProtection="0"/>
    <xf numFmtId="218" fontId="27" fillId="0" borderId="0" applyFont="0" applyFill="0" applyBorder="0" applyAlignment="0" applyProtection="0"/>
    <xf numFmtId="165" fontId="28" fillId="0" borderId="0" applyFont="0" applyFill="0" applyBorder="0" applyAlignment="0" applyProtection="0"/>
    <xf numFmtId="230" fontId="27" fillId="0" borderId="0" applyFont="0" applyFill="0" applyBorder="0" applyAlignment="0" applyProtection="0"/>
    <xf numFmtId="218" fontId="27" fillId="0" borderId="0" applyFont="0" applyFill="0" applyBorder="0" applyAlignment="0" applyProtection="0"/>
    <xf numFmtId="165" fontId="28" fillId="0" borderId="0" applyFont="0" applyFill="0" applyBorder="0" applyAlignment="0" applyProtection="0"/>
    <xf numFmtId="230" fontId="27" fillId="0" borderId="0" applyFont="0" applyFill="0" applyBorder="0" applyAlignment="0" applyProtection="0"/>
    <xf numFmtId="231" fontId="69" fillId="0" borderId="0" applyFont="0" applyFill="0" applyBorder="0" applyAlignment="0" applyProtection="0"/>
    <xf numFmtId="183" fontId="69" fillId="0" borderId="0" applyFont="0" applyFill="0" applyBorder="0" applyAlignment="0" applyProtection="0"/>
    <xf numFmtId="198" fontId="70" fillId="0" borderId="0" applyFont="0" applyFill="0" applyBorder="0" applyAlignment="0" applyProtection="0"/>
    <xf numFmtId="195" fontId="71" fillId="0" borderId="0" applyFont="0" applyFill="0" applyBorder="0" applyAlignment="0" applyProtection="0"/>
    <xf numFmtId="0" fontId="72" fillId="0" borderId="0"/>
    <xf numFmtId="0" fontId="72" fillId="0" borderId="0"/>
    <xf numFmtId="1" fontId="73" fillId="0" borderId="13" applyNumberFormat="0" applyFont="0" applyBorder="0" applyAlignment="0">
      <alignment horizontal="center" vertical="center"/>
    </xf>
    <xf numFmtId="232" fontId="73" fillId="0" borderId="13" applyNumberFormat="0" applyFont="0" applyBorder="0" applyAlignment="0">
      <alignment horizontal="center" vertical="center"/>
    </xf>
    <xf numFmtId="0" fontId="53" fillId="0" borderId="0"/>
    <xf numFmtId="3" fontId="64" fillId="0" borderId="15"/>
    <xf numFmtId="3" fontId="64" fillId="0" borderId="15"/>
    <xf numFmtId="1" fontId="74" fillId="0" borderId="0" applyBorder="0" applyAlignment="0"/>
    <xf numFmtId="1" fontId="74" fillId="0" borderId="0" applyBorder="0" applyAlignment="0"/>
    <xf numFmtId="0" fontId="35" fillId="3" borderId="0"/>
    <xf numFmtId="229" fontId="68" fillId="0" borderId="0" applyFont="0" applyFill="0" applyBorder="0" applyAlignment="0" applyProtection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7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3" borderId="0"/>
    <xf numFmtId="229" fontId="68" fillId="0" borderId="0" applyFont="0" applyFill="0" applyBorder="0" applyAlignment="0" applyProtection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3" borderId="0"/>
    <xf numFmtId="0" fontId="35" fillId="2" borderId="0"/>
    <xf numFmtId="0" fontId="35" fillId="3" borderId="0"/>
    <xf numFmtId="0" fontId="35" fillId="3" borderId="0"/>
    <xf numFmtId="0" fontId="35" fillId="2" borderId="0"/>
    <xf numFmtId="0" fontId="35" fillId="3" borderId="0"/>
    <xf numFmtId="0" fontId="35" fillId="2" borderId="0"/>
    <xf numFmtId="0" fontId="35" fillId="2" borderId="0"/>
    <xf numFmtId="0" fontId="35" fillId="3" borderId="0"/>
    <xf numFmtId="0" fontId="35" fillId="3" borderId="0"/>
    <xf numFmtId="9" fontId="7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77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2" borderId="0"/>
    <xf numFmtId="0" fontId="38" fillId="3" borderId="0"/>
    <xf numFmtId="0" fontId="38" fillId="2" borderId="0"/>
    <xf numFmtId="0" fontId="38" fillId="3" borderId="0"/>
    <xf numFmtId="0" fontId="38" fillId="3" borderId="0"/>
    <xf numFmtId="0" fontId="38" fillId="2" borderId="0"/>
    <xf numFmtId="0" fontId="38" fillId="3" borderId="0"/>
    <xf numFmtId="0" fontId="38" fillId="2" borderId="0"/>
    <xf numFmtId="0" fontId="38" fillId="2" borderId="0"/>
    <xf numFmtId="0" fontId="38" fillId="3" borderId="0"/>
    <xf numFmtId="0" fontId="38" fillId="3" borderId="0"/>
    <xf numFmtId="0" fontId="32" fillId="0" borderId="0"/>
    <xf numFmtId="0" fontId="2" fillId="0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78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2" borderId="0"/>
    <xf numFmtId="0" fontId="40" fillId="3" borderId="0"/>
    <xf numFmtId="0" fontId="40" fillId="2" borderId="0"/>
    <xf numFmtId="0" fontId="40" fillId="3" borderId="0"/>
    <xf numFmtId="0" fontId="40" fillId="3" borderId="0"/>
    <xf numFmtId="0" fontId="40" fillId="2" borderId="0"/>
    <xf numFmtId="0" fontId="40" fillId="3" borderId="0"/>
    <xf numFmtId="0" fontId="40" fillId="2" borderId="0"/>
    <xf numFmtId="0" fontId="40" fillId="2" borderId="0"/>
    <xf numFmtId="0" fontId="40" fillId="3" borderId="0"/>
    <xf numFmtId="0" fontId="40" fillId="3" borderId="0"/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79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0" fillId="0" borderId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229" fontId="81" fillId="0" borderId="0" applyFont="0" applyFill="0" applyBorder="0" applyAlignment="0" applyProtection="0"/>
    <xf numFmtId="0" fontId="16" fillId="0" borderId="0" applyFont="0" applyFill="0" applyBorder="0" applyAlignment="0" applyProtection="0"/>
    <xf numFmtId="233" fontId="81" fillId="0" borderId="0" applyFont="0" applyFill="0" applyBorder="0" applyAlignment="0" applyProtection="0"/>
    <xf numFmtId="0" fontId="16" fillId="0" borderId="0" applyFont="0" applyFill="0" applyBorder="0" applyAlignment="0" applyProtection="0"/>
    <xf numFmtId="234" fontId="59" fillId="0" borderId="0" applyFill="0" applyBorder="0" applyAlignment="0" applyProtection="0"/>
    <xf numFmtId="0" fontId="31" fillId="0" borderId="0">
      <alignment horizontal="center" wrapText="1"/>
      <protection locked="0"/>
    </xf>
    <xf numFmtId="180" fontId="81" fillId="0" borderId="0" applyFont="0" applyFill="0" applyBorder="0" applyAlignment="0" applyProtection="0"/>
    <xf numFmtId="235" fontId="59" fillId="0" borderId="0" applyFill="0" applyBorder="0" applyAlignment="0" applyProtection="0"/>
    <xf numFmtId="181" fontId="81" fillId="0" borderId="0" applyFont="0" applyFill="0" applyBorder="0" applyAlignment="0" applyProtection="0"/>
    <xf numFmtId="236" fontId="59" fillId="0" borderId="0" applyFill="0" applyBorder="0" applyAlignment="0" applyProtection="0"/>
    <xf numFmtId="214" fontId="59" fillId="0" borderId="0" applyFill="0" applyBorder="0" applyAlignment="0" applyProtection="0"/>
    <xf numFmtId="237" fontId="82" fillId="0" borderId="0"/>
    <xf numFmtId="0" fontId="83" fillId="0" borderId="0" applyNumberFormat="0" applyFill="0" applyBorder="0" applyAlignment="0" applyProtection="0"/>
    <xf numFmtId="0" fontId="49" fillId="0" borderId="0"/>
    <xf numFmtId="0" fontId="81" fillId="0" borderId="0"/>
    <xf numFmtId="0" fontId="84" fillId="0" borderId="0"/>
    <xf numFmtId="0" fontId="85" fillId="0" borderId="0"/>
    <xf numFmtId="238" fontId="59" fillId="0" borderId="0" applyFill="0" applyBorder="0" applyAlignment="0" applyProtection="0"/>
    <xf numFmtId="182" fontId="86" fillId="0" borderId="0" applyFont="0" applyFill="0" applyBorder="0" applyAlignment="0" applyProtection="0"/>
    <xf numFmtId="4" fontId="87" fillId="0" borderId="0" applyAlignment="0"/>
    <xf numFmtId="221" fontId="67" fillId="0" borderId="0" applyFont="0" applyFill="0" applyBorder="0" applyAlignment="0" applyProtection="0"/>
    <xf numFmtId="239" fontId="88" fillId="0" borderId="0"/>
    <xf numFmtId="239" fontId="88" fillId="0" borderId="0"/>
    <xf numFmtId="239" fontId="88" fillId="0" borderId="0"/>
    <xf numFmtId="239" fontId="88" fillId="0" borderId="0"/>
    <xf numFmtId="239" fontId="88" fillId="0" borderId="0"/>
    <xf numFmtId="239" fontId="88" fillId="0" borderId="0"/>
    <xf numFmtId="239" fontId="88" fillId="0" borderId="0"/>
    <xf numFmtId="239" fontId="88" fillId="0" borderId="0"/>
    <xf numFmtId="220" fontId="67" fillId="0" borderId="0" applyFill="0" applyBorder="0" applyAlignment="0" applyProtection="0"/>
    <xf numFmtId="220" fontId="67" fillId="0" borderId="0" applyFill="0" applyBorder="0" applyAlignment="0" applyProtection="0"/>
    <xf numFmtId="208" fontId="67" fillId="0" borderId="0" applyFill="0" applyBorder="0" applyAlignment="0" applyProtection="0"/>
    <xf numFmtId="220" fontId="67" fillId="0" borderId="0" applyFill="0" applyBorder="0" applyAlignment="0" applyProtection="0"/>
    <xf numFmtId="169" fontId="1" fillId="0" borderId="0" applyFont="0" applyFill="0" applyBorder="0" applyAlignment="0" applyProtection="0"/>
    <xf numFmtId="196" fontId="32" fillId="0" borderId="0"/>
    <xf numFmtId="3" fontId="2" fillId="0" borderId="0" applyFont="0" applyFill="0" applyBorder="0" applyAlignment="0" applyProtection="0"/>
    <xf numFmtId="3" fontId="59" fillId="0" borderId="0" applyFill="0" applyBorder="0" applyAlignment="0" applyProtection="0"/>
    <xf numFmtId="0" fontId="89" fillId="0" borderId="0">
      <alignment horizontal="center"/>
    </xf>
    <xf numFmtId="0" fontId="90" fillId="0" borderId="0" applyNumberFormat="0" applyAlignment="0">
      <alignment horizontal="left"/>
    </xf>
    <xf numFmtId="240" fontId="49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2" fontId="32" fillId="0" borderId="0"/>
    <xf numFmtId="205" fontId="32" fillId="0" borderId="22"/>
    <xf numFmtId="0" fontId="91" fillId="0" borderId="0"/>
    <xf numFmtId="0" fontId="60" fillId="0" borderId="0"/>
    <xf numFmtId="0" fontId="2" fillId="0" borderId="0" applyFont="0" applyFill="0" applyBorder="0" applyAlignment="0" applyProtection="0"/>
    <xf numFmtId="0" fontId="92" fillId="0" borderId="23" applyNumberFormat="0" applyFont="0" applyFill="0" applyBorder="0" applyAlignment="0">
      <alignment horizontal="center" vertical="center"/>
    </xf>
    <xf numFmtId="243" fontId="3" fillId="0" borderId="16" applyFont="0" applyBorder="0">
      <alignment horizontal="center"/>
    </xf>
    <xf numFmtId="3" fontId="93" fillId="0" borderId="11">
      <alignment horizontal="left" vertical="top" wrapText="1"/>
    </xf>
    <xf numFmtId="244" fontId="2" fillId="0" borderId="0" applyFont="0" applyFill="0" applyBorder="0" applyAlignment="0" applyProtection="0"/>
    <xf numFmtId="175" fontId="49" fillId="0" borderId="0" applyFont="0" applyFill="0" applyBorder="0" applyAlignment="0" applyProtection="0"/>
    <xf numFmtId="193" fontId="32" fillId="0" borderId="0"/>
    <xf numFmtId="245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5" fontId="94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245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32" fontId="9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178" fontId="94" fillId="0" borderId="0" applyFont="0" applyFill="0" applyBorder="0" applyAlignment="0" applyProtection="0"/>
    <xf numFmtId="232" fontId="94" fillId="0" borderId="0" applyFont="0" applyFill="0" applyBorder="0" applyAlignment="0" applyProtection="0"/>
    <xf numFmtId="3" fontId="32" fillId="0" borderId="0" applyFont="0" applyBorder="0" applyAlignment="0"/>
    <xf numFmtId="3" fontId="67" fillId="0" borderId="0" applyBorder="0" applyAlignment="0"/>
    <xf numFmtId="3" fontId="67" fillId="0" borderId="0" applyBorder="0" applyAlignment="0"/>
    <xf numFmtId="0" fontId="95" fillId="0" borderId="0" applyNumberFormat="0" applyAlignment="0">
      <alignment horizontal="left"/>
    </xf>
    <xf numFmtId="249" fontId="32" fillId="0" borderId="0" applyFont="0" applyFill="0" applyBorder="0" applyAlignment="0" applyProtection="0"/>
    <xf numFmtId="3" fontId="32" fillId="0" borderId="0" applyFont="0" applyBorder="0" applyAlignment="0"/>
    <xf numFmtId="3" fontId="67" fillId="0" borderId="0" applyBorder="0" applyAlignment="0"/>
    <xf numFmtId="3" fontId="67" fillId="0" borderId="0" applyBorder="0" applyAlignment="0"/>
    <xf numFmtId="2" fontId="2" fillId="0" borderId="0" applyFont="0" applyFill="0" applyBorder="0" applyAlignment="0" applyProtection="0"/>
    <xf numFmtId="2" fontId="59" fillId="0" borderId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>
      <alignment vertical="center"/>
    </xf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>
      <alignment vertical="center"/>
    </xf>
    <xf numFmtId="0" fontId="10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vertical="top" wrapText="1"/>
    </xf>
    <xf numFmtId="0" fontId="104" fillId="0" borderId="0" applyNumberFormat="0" applyFont="0" applyBorder="0" applyAlignment="0">
      <alignment horizontal="left" vertical="center"/>
    </xf>
    <xf numFmtId="0" fontId="105" fillId="9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0" fontId="4" fillId="0" borderId="0">
      <protection locked="0"/>
    </xf>
    <xf numFmtId="251" fontId="4" fillId="0" borderId="0">
      <protection locked="0"/>
    </xf>
    <xf numFmtId="251" fontId="4" fillId="0" borderId="0">
      <protection locked="0"/>
    </xf>
    <xf numFmtId="0" fontId="106" fillId="0" borderId="5">
      <alignment horizontal="center"/>
    </xf>
    <xf numFmtId="0" fontId="106" fillId="0" borderId="0">
      <alignment horizontal="center"/>
    </xf>
    <xf numFmtId="164" fontId="107" fillId="10" borderId="15" applyNumberFormat="0" applyAlignment="0">
      <alignment horizontal="left" vertical="top"/>
    </xf>
    <xf numFmtId="41" fontId="32" fillId="0" borderId="0" applyFont="0" applyFill="0" applyBorder="0" applyAlignment="0" applyProtection="0"/>
    <xf numFmtId="38" fontId="21" fillId="0" borderId="0" applyFont="0" applyFill="0" applyBorder="0" applyAlignment="0" applyProtection="0"/>
    <xf numFmtId="228" fontId="3" fillId="0" borderId="0" applyFont="0" applyFill="0" applyBorder="0" applyAlignment="0" applyProtection="0"/>
    <xf numFmtId="207" fontId="59" fillId="0" borderId="0" applyFill="0" applyBorder="0" applyAlignment="0" applyProtection="0"/>
    <xf numFmtId="213" fontId="59" fillId="0" borderId="0" applyFill="0" applyBorder="0" applyAlignment="0" applyProtection="0"/>
    <xf numFmtId="0" fontId="108" fillId="0" borderId="0"/>
    <xf numFmtId="252" fontId="109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10" fillId="0" borderId="0" applyBorder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69" fontId="61" fillId="0" borderId="0"/>
    <xf numFmtId="41" fontId="32" fillId="0" borderId="0" applyFont="0" applyFill="0" applyBorder="0" applyAlignment="0" applyProtection="0"/>
    <xf numFmtId="0" fontId="32" fillId="0" borderId="0"/>
    <xf numFmtId="0" fontId="31" fillId="0" borderId="4">
      <alignment horizontal="centerContinuous"/>
    </xf>
    <xf numFmtId="0" fontId="31" fillId="0" borderId="14">
      <alignment horizontal="center"/>
    </xf>
    <xf numFmtId="0" fontId="2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11" borderId="0"/>
    <xf numFmtId="253" fontId="2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1" fillId="0" borderId="0" applyNumberFormat="0" applyFill="0" applyAlignment="0"/>
    <xf numFmtId="0" fontId="24" fillId="0" borderId="0" applyNumberFormat="0" applyFont="0" applyFill="0" applyAlignment="0"/>
    <xf numFmtId="0" fontId="67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2" fillId="0" borderId="0" applyNumberFormat="0" applyFill="0" applyAlignment="0"/>
    <xf numFmtId="0" fontId="86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4" fillId="0" borderId="0" applyNumberFormat="0" applyFon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4" fillId="0" borderId="0" applyNumberFormat="0" applyFill="0" applyAlignment="0"/>
    <xf numFmtId="0" fontId="4" fillId="0" borderId="0" applyNumberFormat="0" applyFill="0" applyAlignment="0"/>
    <xf numFmtId="0" fontId="24" fillId="0" borderId="0" applyNumberFormat="0" applyFont="0" applyFill="0" applyAlignment="0"/>
    <xf numFmtId="0" fontId="4" fillId="0" borderId="0" applyNumberFormat="0" applyFon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4" fillId="0" borderId="0" applyNumberFormat="0" applyFill="0" applyAlignment="0"/>
    <xf numFmtId="0" fontId="4" fillId="0" borderId="0" applyNumberFormat="0" applyFill="0" applyAlignment="0"/>
    <xf numFmtId="0" fontId="2" fillId="0" borderId="0" applyNumberFormat="0" applyFon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4" fillId="0" borderId="0" applyNumberFormat="0" applyFill="0" applyAlignment="0"/>
    <xf numFmtId="0" fontId="4" fillId="0" borderId="0" applyNumberFormat="0" applyFill="0" applyAlignment="0"/>
    <xf numFmtId="0" fontId="61" fillId="0" borderId="0"/>
    <xf numFmtId="0" fontId="10" fillId="0" borderId="0"/>
    <xf numFmtId="0" fontId="49" fillId="0" borderId="14"/>
    <xf numFmtId="49" fontId="14" fillId="0" borderId="7" applyFont="0" applyBorder="0">
      <alignment horizontal="center"/>
    </xf>
    <xf numFmtId="37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15" fillId="0" borderId="0"/>
    <xf numFmtId="0" fontId="115" fillId="0" borderId="0"/>
    <xf numFmtId="0" fontId="1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44" fillId="0" borderId="0"/>
    <xf numFmtId="245" fontId="3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0" fillId="0" borderId="0"/>
    <xf numFmtId="14" fontId="31" fillId="0" borderId="0">
      <alignment horizontal="center" wrapText="1"/>
      <protection locked="0"/>
    </xf>
    <xf numFmtId="9" fontId="4" fillId="0" borderId="0" applyFont="0" applyFill="0" applyBorder="0" applyAlignment="0" applyProtection="0"/>
    <xf numFmtId="9" fontId="67" fillId="0" borderId="0" applyFill="0" applyBorder="0" applyAlignment="0" applyProtection="0"/>
    <xf numFmtId="9" fontId="1" fillId="0" borderId="0" applyFont="0" applyFill="0" applyBorder="0" applyAlignment="0" applyProtection="0"/>
    <xf numFmtId="9" fontId="21" fillId="0" borderId="20" applyNumberFormat="0" applyBorder="0"/>
    <xf numFmtId="255" fontId="59" fillId="0" borderId="0"/>
    <xf numFmtId="0" fontId="116" fillId="12" borderId="0" applyNumberFormat="0" applyFont="0" applyBorder="0" applyAlignment="0">
      <alignment horizontal="center"/>
    </xf>
    <xf numFmtId="14" fontId="117" fillId="0" borderId="0" applyNumberFormat="0" applyFill="0" applyBorder="0" applyAlignment="0" applyProtection="0">
      <alignment horizontal="left"/>
    </xf>
    <xf numFmtId="0" fontId="112" fillId="0" borderId="0" applyNumberFormat="0" applyFill="0" applyBorder="0" applyAlignment="0" applyProtection="0">
      <alignment vertical="top"/>
      <protection locked="0"/>
    </xf>
    <xf numFmtId="0" fontId="44" fillId="0" borderId="0"/>
    <xf numFmtId="228" fontId="3" fillId="0" borderId="0" applyFont="0" applyFill="0" applyBorder="0" applyAlignment="0" applyProtection="0"/>
    <xf numFmtId="213" fontId="59" fillId="0" borderId="0" applyFill="0" applyBorder="0" applyAlignment="0" applyProtection="0"/>
    <xf numFmtId="4" fontId="118" fillId="6" borderId="24" applyNumberFormat="0" applyProtection="0">
      <alignment vertical="center"/>
    </xf>
    <xf numFmtId="4" fontId="119" fillId="6" borderId="24" applyNumberFormat="0" applyProtection="0">
      <alignment vertical="center"/>
    </xf>
    <xf numFmtId="4" fontId="120" fillId="6" borderId="24" applyNumberFormat="0" applyProtection="0">
      <alignment horizontal="left" vertical="center" indent="1"/>
    </xf>
    <xf numFmtId="4" fontId="120" fillId="13" borderId="0" applyNumberFormat="0" applyProtection="0">
      <alignment horizontal="left" vertical="center" indent="1"/>
    </xf>
    <xf numFmtId="4" fontId="120" fillId="14" borderId="24" applyNumberFormat="0" applyProtection="0">
      <alignment horizontal="right" vertical="center"/>
    </xf>
    <xf numFmtId="4" fontId="120" fillId="15" borderId="24" applyNumberFormat="0" applyProtection="0">
      <alignment horizontal="right" vertical="center"/>
    </xf>
    <xf numFmtId="4" fontId="120" fillId="16" borderId="24" applyNumberFormat="0" applyProtection="0">
      <alignment horizontal="right" vertical="center"/>
    </xf>
    <xf numFmtId="4" fontId="120" fillId="7" borderId="24" applyNumberFormat="0" applyProtection="0">
      <alignment horizontal="right" vertical="center"/>
    </xf>
    <xf numFmtId="4" fontId="120" fillId="17" borderId="24" applyNumberFormat="0" applyProtection="0">
      <alignment horizontal="right" vertical="center"/>
    </xf>
    <xf numFmtId="4" fontId="120" fillId="8" borderId="24" applyNumberFormat="0" applyProtection="0">
      <alignment horizontal="right" vertical="center"/>
    </xf>
    <xf numFmtId="4" fontId="120" fillId="18" borderId="24" applyNumberFormat="0" applyProtection="0">
      <alignment horizontal="right" vertical="center"/>
    </xf>
    <xf numFmtId="4" fontId="120" fillId="19" borderId="24" applyNumberFormat="0" applyProtection="0">
      <alignment horizontal="right" vertical="center"/>
    </xf>
    <xf numFmtId="4" fontId="120" fillId="20" borderId="24" applyNumberFormat="0" applyProtection="0">
      <alignment horizontal="right" vertical="center"/>
    </xf>
    <xf numFmtId="4" fontId="118" fillId="21" borderId="25" applyNumberFormat="0" applyProtection="0">
      <alignment horizontal="left" vertical="center" indent="1"/>
    </xf>
    <xf numFmtId="4" fontId="118" fillId="22" borderId="0" applyNumberFormat="0" applyProtection="0">
      <alignment horizontal="left" vertical="center" indent="1"/>
    </xf>
    <xf numFmtId="4" fontId="118" fillId="13" borderId="0" applyNumberFormat="0" applyProtection="0">
      <alignment horizontal="left" vertical="center" indent="1"/>
    </xf>
    <xf numFmtId="4" fontId="120" fillId="22" borderId="24" applyNumberFormat="0" applyProtection="0">
      <alignment horizontal="right" vertical="center"/>
    </xf>
    <xf numFmtId="4" fontId="57" fillId="22" borderId="0" applyNumberFormat="0" applyProtection="0">
      <alignment horizontal="left" vertical="center" indent="1"/>
    </xf>
    <xf numFmtId="4" fontId="57" fillId="13" borderId="0" applyNumberFormat="0" applyProtection="0">
      <alignment horizontal="left" vertical="center" indent="1"/>
    </xf>
    <xf numFmtId="4" fontId="120" fillId="5" borderId="24" applyNumberFormat="0" applyProtection="0">
      <alignment vertical="center"/>
    </xf>
    <xf numFmtId="4" fontId="121" fillId="5" borderId="24" applyNumberFormat="0" applyProtection="0">
      <alignment vertical="center"/>
    </xf>
    <xf numFmtId="4" fontId="118" fillId="22" borderId="26" applyNumberFormat="0" applyProtection="0">
      <alignment horizontal="left" vertical="center" indent="1"/>
    </xf>
    <xf numFmtId="4" fontId="120" fillId="5" borderId="24" applyNumberFormat="0" applyProtection="0">
      <alignment horizontal="right" vertical="center"/>
    </xf>
    <xf numFmtId="4" fontId="121" fillId="5" borderId="24" applyNumberFormat="0" applyProtection="0">
      <alignment horizontal="right" vertical="center"/>
    </xf>
    <xf numFmtId="4" fontId="118" fillId="22" borderId="24" applyNumberFormat="0" applyProtection="0">
      <alignment horizontal="left" vertical="center" indent="1"/>
    </xf>
    <xf numFmtId="4" fontId="122" fillId="10" borderId="26" applyNumberFormat="0" applyProtection="0">
      <alignment horizontal="left" vertical="center" indent="1"/>
    </xf>
    <xf numFmtId="4" fontId="123" fillId="5" borderId="24" applyNumberFormat="0" applyProtection="0">
      <alignment horizontal="right" vertical="center"/>
    </xf>
    <xf numFmtId="0" fontId="13" fillId="0" borderId="0">
      <alignment vertical="center"/>
    </xf>
    <xf numFmtId="256" fontId="124" fillId="0" borderId="0" applyFont="0" applyFill="0" applyBorder="0" applyAlignment="0" applyProtection="0"/>
    <xf numFmtId="0" fontId="116" fillId="1" borderId="2" applyNumberFormat="0" applyFont="0" applyAlignment="0">
      <alignment horizontal="center"/>
    </xf>
    <xf numFmtId="0" fontId="125" fillId="0" borderId="0" applyNumberFormat="0" applyFill="0" applyBorder="0" applyAlignment="0" applyProtection="0"/>
    <xf numFmtId="257" fontId="2" fillId="0" borderId="0"/>
    <xf numFmtId="0" fontId="126" fillId="0" borderId="0" applyNumberFormat="0" applyFill="0" applyBorder="0" applyAlignment="0">
      <alignment horizontal="center"/>
    </xf>
    <xf numFmtId="0" fontId="21" fillId="0" borderId="0" applyFont="0" applyFill="0" applyBorder="0" applyAlignment="0" applyProtection="0"/>
    <xf numFmtId="241" fontId="2" fillId="0" borderId="0" applyFont="0" applyFill="0" applyBorder="0" applyAlignment="0" applyProtection="0"/>
    <xf numFmtId="258" fontId="82" fillId="0" borderId="0" applyFont="0" applyFill="0" applyBorder="0" applyAlignment="0" applyProtection="0"/>
    <xf numFmtId="258" fontId="8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4" fillId="0" borderId="0" applyNumberFormat="0" applyFont="0" applyFill="0" applyAlignment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7" fillId="0" borderId="2">
      <alignment horizontal="left" vertical="center"/>
    </xf>
    <xf numFmtId="0" fontId="7" fillId="0" borderId="1" applyNumberFormat="0" applyAlignment="0" applyProtection="0">
      <alignment horizontal="left" vertical="center"/>
    </xf>
    <xf numFmtId="3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7" fillId="0" borderId="0"/>
    <xf numFmtId="0" fontId="127" fillId="0" borderId="0"/>
    <xf numFmtId="0" fontId="49" fillId="0" borderId="0"/>
    <xf numFmtId="0" fontId="49" fillId="0" borderId="0"/>
    <xf numFmtId="0" fontId="2" fillId="0" borderId="9" applyNumberFormat="0" applyFont="0" applyFill="0" applyAlignment="0" applyProtection="0"/>
    <xf numFmtId="0" fontId="44" fillId="0" borderId="0"/>
    <xf numFmtId="259" fontId="49" fillId="0" borderId="0" applyFont="0" applyFill="0" applyBorder="0" applyAlignment="0" applyProtection="0"/>
    <xf numFmtId="0" fontId="37" fillId="0" borderId="0"/>
    <xf numFmtId="241" fontId="2" fillId="0" borderId="0" applyFont="0" applyFill="0" applyBorder="0" applyAlignment="0" applyProtection="0"/>
    <xf numFmtId="0" fontId="127" fillId="0" borderId="0"/>
    <xf numFmtId="0" fontId="49" fillId="0" borderId="0"/>
    <xf numFmtId="0" fontId="49" fillId="0" borderId="0"/>
    <xf numFmtId="0" fontId="2" fillId="0" borderId="9" applyNumberFormat="0" applyFont="0" applyFill="0" applyAlignment="0" applyProtection="0"/>
    <xf numFmtId="0" fontId="44" fillId="0" borderId="0"/>
    <xf numFmtId="259" fontId="4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41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14" fontId="2" fillId="0" borderId="0"/>
    <xf numFmtId="0" fontId="128" fillId="0" borderId="0"/>
    <xf numFmtId="40" fontId="129" fillId="0" borderId="0" applyBorder="0">
      <alignment horizontal="right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261" fontId="3" fillId="0" borderId="7">
      <alignment horizontal="right" vertical="center"/>
    </xf>
    <xf numFmtId="203" fontId="49" fillId="0" borderId="8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262" fontId="32" fillId="0" borderId="7">
      <alignment horizontal="right" vertical="center"/>
    </xf>
    <xf numFmtId="262" fontId="32" fillId="0" borderId="7">
      <alignment horizontal="right" vertical="center"/>
    </xf>
    <xf numFmtId="173" fontId="80" fillId="0" borderId="7">
      <alignment horizontal="right" vertical="center"/>
    </xf>
    <xf numFmtId="263" fontId="86" fillId="0" borderId="7">
      <alignment horizontal="right" vertical="center"/>
    </xf>
    <xf numFmtId="206" fontId="2" fillId="0" borderId="7">
      <alignment horizontal="right" vertical="center"/>
    </xf>
    <xf numFmtId="261" fontId="3" fillId="0" borderId="7">
      <alignment horizontal="right" vertical="center"/>
    </xf>
    <xf numFmtId="206" fontId="2" fillId="0" borderId="7">
      <alignment horizontal="right" vertical="center"/>
    </xf>
    <xf numFmtId="173" fontId="80" fillId="0" borderId="7">
      <alignment horizontal="right" vertical="center"/>
    </xf>
    <xf numFmtId="173" fontId="80" fillId="0" borderId="7">
      <alignment horizontal="right" vertical="center"/>
    </xf>
    <xf numFmtId="197" fontId="49" fillId="0" borderId="7">
      <alignment horizontal="right" vertical="center"/>
    </xf>
    <xf numFmtId="263" fontId="86" fillId="0" borderId="7">
      <alignment horizontal="right" vertical="center"/>
    </xf>
    <xf numFmtId="261" fontId="3" fillId="0" borderId="7">
      <alignment horizontal="right" vertical="center"/>
    </xf>
    <xf numFmtId="262" fontId="32" fillId="0" borderId="7">
      <alignment horizontal="right" vertical="center"/>
    </xf>
    <xf numFmtId="0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0" fontId="49" fillId="0" borderId="7">
      <alignment horizontal="right" vertical="center"/>
    </xf>
    <xf numFmtId="264" fontId="32" fillId="0" borderId="7">
      <alignment horizontal="right" vertical="center"/>
    </xf>
    <xf numFmtId="197" fontId="49" fillId="0" borderId="7">
      <alignment horizontal="right" vertical="center"/>
    </xf>
    <xf numFmtId="196" fontId="49" fillId="0" borderId="7">
      <alignment horizontal="right" vertical="center"/>
    </xf>
    <xf numFmtId="197" fontId="49" fillId="0" borderId="7">
      <alignment horizontal="right" vertical="center"/>
    </xf>
    <xf numFmtId="203" fontId="49" fillId="0" borderId="8">
      <alignment horizontal="right" vertical="center"/>
    </xf>
    <xf numFmtId="261" fontId="3" fillId="0" borderId="7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197" fontId="49" fillId="0" borderId="7">
      <alignment horizontal="right" vertical="center"/>
    </xf>
    <xf numFmtId="265" fontId="49" fillId="0" borderId="7">
      <alignment horizontal="right" vertical="center"/>
    </xf>
    <xf numFmtId="265" fontId="49" fillId="0" borderId="7">
      <alignment horizontal="right" vertical="center"/>
    </xf>
    <xf numFmtId="265" fontId="49" fillId="0" borderId="7">
      <alignment horizontal="right" vertical="center"/>
    </xf>
    <xf numFmtId="203" fontId="49" fillId="0" borderId="8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265" fontId="49" fillId="0" borderId="7">
      <alignment horizontal="right" vertical="center"/>
    </xf>
    <xf numFmtId="266" fontId="49" fillId="0" borderId="7">
      <alignment horizontal="right" vertical="center"/>
    </xf>
    <xf numFmtId="267" fontId="49" fillId="0" borderId="7">
      <alignment horizontal="right" vertical="center"/>
    </xf>
    <xf numFmtId="41" fontId="86" fillId="0" borderId="7">
      <alignment horizontal="right" vertical="center"/>
    </xf>
    <xf numFmtId="41" fontId="86" fillId="0" borderId="7">
      <alignment horizontal="right" vertical="center"/>
    </xf>
    <xf numFmtId="192" fontId="2" fillId="0" borderId="7">
      <alignment horizontal="right" vertical="center"/>
    </xf>
    <xf numFmtId="263" fontId="86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74" fontId="86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203" fontId="49" fillId="0" borderId="8">
      <alignment horizontal="right" vertical="center"/>
    </xf>
    <xf numFmtId="209" fontId="86" fillId="0" borderId="7">
      <alignment horizontal="right" vertical="center"/>
    </xf>
    <xf numFmtId="263" fontId="86" fillId="0" borderId="7">
      <alignment horizontal="right" vertical="center"/>
    </xf>
    <xf numFmtId="265" fontId="49" fillId="0" borderId="7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197" fontId="49" fillId="0" borderId="7">
      <alignment horizontal="right" vertical="center"/>
    </xf>
    <xf numFmtId="268" fontId="32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0" fontId="49" fillId="0" borderId="7">
      <alignment horizontal="right" vertical="center"/>
    </xf>
    <xf numFmtId="0" fontId="49" fillId="0" borderId="8">
      <alignment horizontal="right" vertical="center"/>
    </xf>
    <xf numFmtId="0" fontId="49" fillId="0" borderId="8">
      <alignment horizontal="right" vertical="center"/>
    </xf>
    <xf numFmtId="0" fontId="49" fillId="0" borderId="8">
      <alignment horizontal="right" vertical="center"/>
    </xf>
    <xf numFmtId="0" fontId="49" fillId="0" borderId="8">
      <alignment horizontal="right" vertical="center"/>
    </xf>
    <xf numFmtId="0" fontId="49" fillId="0" borderId="8">
      <alignment horizontal="right" vertical="center"/>
    </xf>
    <xf numFmtId="0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0" fontId="49" fillId="0" borderId="8">
      <alignment horizontal="right" vertical="center"/>
    </xf>
    <xf numFmtId="0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203" fontId="49" fillId="0" borderId="8">
      <alignment horizontal="right" vertical="center"/>
    </xf>
    <xf numFmtId="0" fontId="49" fillId="0" borderId="8">
      <alignment horizontal="right" vertical="center"/>
    </xf>
    <xf numFmtId="197" fontId="49" fillId="0" borderId="7">
      <alignment horizontal="right" vertical="center"/>
    </xf>
    <xf numFmtId="206" fontId="49" fillId="0" borderId="7">
      <alignment horizontal="right" vertical="center"/>
    </xf>
    <xf numFmtId="261" fontId="3" fillId="0" borderId="7">
      <alignment horizontal="right" vertical="center"/>
    </xf>
    <xf numFmtId="204" fontId="49" fillId="0" borderId="7">
      <alignment horizontal="right" vertical="center"/>
    </xf>
    <xf numFmtId="204" fontId="49" fillId="0" borderId="7">
      <alignment horizontal="right" vertical="center"/>
    </xf>
    <xf numFmtId="204" fontId="49" fillId="0" borderId="7">
      <alignment horizontal="right" vertical="center"/>
    </xf>
    <xf numFmtId="204" fontId="49" fillId="0" borderId="7">
      <alignment horizontal="right" vertical="center"/>
    </xf>
    <xf numFmtId="192" fontId="49" fillId="0" borderId="7">
      <alignment horizontal="right" vertical="center"/>
    </xf>
    <xf numFmtId="192" fontId="49" fillId="0" borderId="7">
      <alignment horizontal="right" vertical="center"/>
    </xf>
    <xf numFmtId="192" fontId="49" fillId="0" borderId="7">
      <alignment horizontal="right" vertical="center"/>
    </xf>
    <xf numFmtId="192" fontId="49" fillId="0" borderId="7">
      <alignment horizontal="right" vertical="center"/>
    </xf>
    <xf numFmtId="197" fontId="49" fillId="0" borderId="7">
      <alignment horizontal="right" vertical="center"/>
    </xf>
    <xf numFmtId="264" fontId="32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197" fontId="49" fillId="0" borderId="7">
      <alignment horizontal="right" vertical="center"/>
    </xf>
    <xf numFmtId="269" fontId="130" fillId="2" borderId="27" applyFont="0" applyFill="0" applyBorder="0"/>
    <xf numFmtId="0" fontId="49" fillId="0" borderId="7">
      <alignment horizontal="right" vertical="center"/>
    </xf>
    <xf numFmtId="209" fontId="86" fillId="0" borderId="7">
      <alignment horizontal="right" vertical="center"/>
    </xf>
    <xf numFmtId="263" fontId="86" fillId="0" borderId="7">
      <alignment horizontal="right" vertical="center"/>
    </xf>
    <xf numFmtId="175" fontId="131" fillId="0" borderId="7">
      <alignment horizontal="right" vertical="center"/>
    </xf>
    <xf numFmtId="209" fontId="86" fillId="0" borderId="7">
      <alignment horizontal="right" vertical="center"/>
    </xf>
    <xf numFmtId="263" fontId="86" fillId="0" borderId="7">
      <alignment horizontal="right" vertical="center"/>
    </xf>
    <xf numFmtId="196" fontId="49" fillId="0" borderId="7">
      <alignment horizontal="right" vertical="center"/>
    </xf>
    <xf numFmtId="197" fontId="49" fillId="0" borderId="7">
      <alignment horizontal="right" vertical="center"/>
    </xf>
    <xf numFmtId="270" fontId="59" fillId="0" borderId="17"/>
    <xf numFmtId="0" fontId="82" fillId="0" borderId="0">
      <alignment vertical="center" wrapText="1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132" fillId="0" borderId="28" applyNumberFormat="0" applyBorder="0" applyAlignment="0"/>
    <xf numFmtId="0" fontId="2" fillId="0" borderId="9" applyNumberFormat="0" applyFont="0" applyFill="0" applyAlignment="0" applyProtection="0"/>
    <xf numFmtId="0" fontId="47" fillId="0" borderId="29" applyNumberFormat="0" applyAlignment="0">
      <alignment horizontal="center"/>
    </xf>
    <xf numFmtId="0" fontId="110" fillId="0" borderId="30">
      <alignment horizontal="center"/>
    </xf>
    <xf numFmtId="248" fontId="109" fillId="0" borderId="0" applyFont="0" applyFill="0" applyBorder="0" applyAlignment="0" applyProtection="0"/>
    <xf numFmtId="0" fontId="133" fillId="0" borderId="0"/>
    <xf numFmtId="164" fontId="134" fillId="23" borderId="12">
      <alignment vertical="top"/>
    </xf>
    <xf numFmtId="0" fontId="135" fillId="24" borderId="3">
      <alignment horizontal="left" vertical="center"/>
    </xf>
    <xf numFmtId="165" fontId="136" fillId="25" borderId="12"/>
    <xf numFmtId="164" fontId="137" fillId="0" borderId="12">
      <alignment horizontal="left" vertical="top"/>
    </xf>
    <xf numFmtId="0" fontId="138" fillId="26" borderId="0">
      <alignment horizontal="left" vertical="center"/>
    </xf>
    <xf numFmtId="164" fontId="139" fillId="0" borderId="11">
      <alignment horizontal="left" vertical="top"/>
    </xf>
    <xf numFmtId="0" fontId="140" fillId="0" borderId="11">
      <alignment horizontal="left" vertical="center"/>
    </xf>
    <xf numFmtId="166" fontId="94" fillId="0" borderId="0" applyFont="0" applyFill="0" applyBorder="0" applyAlignment="0" applyProtection="0"/>
    <xf numFmtId="168" fontId="9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141" fillId="0" borderId="31"/>
    <xf numFmtId="0" fontId="59" fillId="0" borderId="0" applyFill="0" applyBorder="0" applyAlignment="0" applyProtection="0"/>
    <xf numFmtId="0" fontId="59" fillId="0" borderId="0" applyFill="0" applyBorder="0" applyAlignment="0" applyProtection="0"/>
    <xf numFmtId="0" fontId="142" fillId="0" borderId="0"/>
    <xf numFmtId="0" fontId="143" fillId="0" borderId="0"/>
    <xf numFmtId="169" fontId="14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82" fillId="0" borderId="0" applyFont="0" applyFill="0" applyBorder="0" applyAlignment="0" applyProtection="0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271" fontId="150" fillId="0" borderId="40">
      <alignment horizontal="center"/>
      <protection hidden="1"/>
    </xf>
    <xf numFmtId="216" fontId="3" fillId="0" borderId="0" applyFont="0" applyFill="0" applyBorder="0" applyAlignment="0" applyProtection="0"/>
    <xf numFmtId="38" fontId="151" fillId="0" borderId="0" applyFont="0" applyFill="0" applyBorder="0" applyAlignment="0" applyProtection="0"/>
    <xf numFmtId="182" fontId="152" fillId="0" borderId="41" applyFont="0" applyBorder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0" applyFont="0" applyFill="0" applyBorder="0" applyAlignment="0" applyProtection="0"/>
    <xf numFmtId="0" fontId="56" fillId="0" borderId="31"/>
    <xf numFmtId="0" fontId="56" fillId="0" borderId="31"/>
    <xf numFmtId="0" fontId="56" fillId="0" borderId="31"/>
    <xf numFmtId="0" fontId="56" fillId="0" borderId="31"/>
    <xf numFmtId="0" fontId="56" fillId="0" borderId="31"/>
    <xf numFmtId="0" fontId="56" fillId="0" borderId="31"/>
    <xf numFmtId="0" fontId="56" fillId="0" borderId="31"/>
    <xf numFmtId="0" fontId="56" fillId="0" borderId="31"/>
    <xf numFmtId="0" fontId="56" fillId="0" borderId="31"/>
    <xf numFmtId="0" fontId="56" fillId="0" borderId="31"/>
    <xf numFmtId="272" fontId="32" fillId="0" borderId="0" applyFont="0" applyFill="0" applyBorder="0" applyAlignment="0" applyProtection="0"/>
    <xf numFmtId="0" fontId="15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1" fillId="0" borderId="0"/>
    <xf numFmtId="166" fontId="3" fillId="0" borderId="0" applyFont="0" applyFill="0" applyBorder="0" applyAlignment="0" applyProtection="0"/>
    <xf numFmtId="0" fontId="57" fillId="0" borderId="0">
      <alignment vertical="top"/>
    </xf>
    <xf numFmtId="0" fontId="44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1" fillId="0" borderId="0"/>
    <xf numFmtId="0" fontId="44" fillId="0" borderId="0" applyNumberFormat="0" applyFill="0" applyBorder="0" applyAlignment="0" applyProtection="0"/>
    <xf numFmtId="0" fontId="21" fillId="0" borderId="0"/>
    <xf numFmtId="0" fontId="21" fillId="0" borderId="0"/>
    <xf numFmtId="0" fontId="44" fillId="0" borderId="0" applyNumberFormat="0" applyFill="0" applyBorder="0" applyAlignment="0" applyProtection="0"/>
    <xf numFmtId="0" fontId="53" fillId="0" borderId="0"/>
    <xf numFmtId="0" fontId="57" fillId="0" borderId="0">
      <alignment vertical="top"/>
    </xf>
    <xf numFmtId="0" fontId="44" fillId="0" borderId="0" applyNumberFormat="0" applyFill="0" applyBorder="0" applyAlignment="0" applyProtection="0"/>
    <xf numFmtId="0" fontId="21" fillId="0" borderId="0"/>
    <xf numFmtId="0" fontId="5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73" fontId="3" fillId="0" borderId="0" applyFont="0" applyFill="0" applyBorder="0" applyAlignment="0" applyProtection="0"/>
    <xf numFmtId="194" fontId="4" fillId="0" borderId="0" applyFont="0" applyFill="0" applyBorder="0" applyAlignment="0" applyProtection="0"/>
    <xf numFmtId="27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274" fontId="154" fillId="0" borderId="0" applyFont="0" applyFill="0" applyBorder="0" applyAlignment="0" applyProtection="0"/>
    <xf numFmtId="273" fontId="3" fillId="0" borderId="0" applyFont="0" applyFill="0" applyBorder="0" applyAlignment="0" applyProtection="0"/>
    <xf numFmtId="194" fontId="4" fillId="0" borderId="0" applyFont="0" applyFill="0" applyBorder="0" applyAlignment="0" applyProtection="0"/>
    <xf numFmtId="27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274" fontId="15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73" fontId="3" fillId="0" borderId="0" applyFont="0" applyFill="0" applyBorder="0" applyAlignment="0" applyProtection="0"/>
    <xf numFmtId="194" fontId="4" fillId="0" borderId="0" applyFont="0" applyFill="0" applyBorder="0" applyAlignment="0" applyProtection="0"/>
    <xf numFmtId="27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274" fontId="15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3" fillId="0" borderId="0"/>
    <xf numFmtId="216" fontId="3" fillId="0" borderId="0" applyFont="0" applyFill="0" applyBorder="0" applyAlignment="0" applyProtection="0"/>
    <xf numFmtId="167" fontId="59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55" fillId="0" borderId="0"/>
    <xf numFmtId="0" fontId="10" fillId="0" borderId="0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3" fontId="64" fillId="0" borderId="35"/>
    <xf numFmtId="0" fontId="2" fillId="0" borderId="0" applyNumberFormat="0" applyBorder="0" applyAlignment="0"/>
    <xf numFmtId="1" fontId="74" fillId="0" borderId="35" applyBorder="0" applyAlignment="0">
      <alignment horizontal="center"/>
    </xf>
    <xf numFmtId="1" fontId="74" fillId="0" borderId="35" applyBorder="0" applyAlignment="0">
      <alignment horizontal="center"/>
    </xf>
    <xf numFmtId="0" fontId="2" fillId="0" borderId="0" applyNumberFormat="0" applyBorder="0" applyAlignment="0"/>
    <xf numFmtId="0" fontId="2" fillId="0" borderId="0" applyNumberFormat="0" applyBorder="0" applyAlignment="0"/>
    <xf numFmtId="1" fontId="74" fillId="0" borderId="35" applyBorder="0" applyAlignment="0">
      <alignment horizontal="center"/>
    </xf>
    <xf numFmtId="1" fontId="74" fillId="0" borderId="35" applyBorder="0" applyAlignment="0">
      <alignment horizontal="center"/>
    </xf>
    <xf numFmtId="0" fontId="156" fillId="0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82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7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7" fillId="2" borderId="0"/>
    <xf numFmtId="0" fontId="35" fillId="3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>
      <alignment horizontal="center" vertical="center" wrapText="1"/>
    </xf>
    <xf numFmtId="9" fontId="157" fillId="0" borderId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2" fillId="2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2" borderId="0"/>
    <xf numFmtId="0" fontId="38" fillId="3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2" fillId="2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2" borderId="0"/>
    <xf numFmtId="0" fontId="40" fillId="3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2" fillId="0" borderId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216" fontId="3" fillId="0" borderId="0" applyFont="0" applyFill="0" applyBorder="0" applyAlignment="0" applyProtection="0"/>
    <xf numFmtId="275" fontId="4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158" fillId="0" borderId="42" applyFont="0" applyFill="0" applyBorder="0" applyAlignment="0" applyProtection="0">
      <alignment horizontal="center" vertical="center"/>
    </xf>
    <xf numFmtId="182" fontId="32" fillId="0" borderId="32" applyFont="0" applyAlignment="0">
      <alignment horizontal="right"/>
    </xf>
    <xf numFmtId="0" fontId="159" fillId="0" borderId="0"/>
    <xf numFmtId="0" fontId="32" fillId="0" borderId="0"/>
    <xf numFmtId="216" fontId="3" fillId="0" borderId="0" applyFont="0" applyFill="0" applyBorder="0" applyAlignment="0" applyProtection="0"/>
    <xf numFmtId="0" fontId="85" fillId="0" borderId="0"/>
    <xf numFmtId="0" fontId="160" fillId="0" borderId="0"/>
    <xf numFmtId="276" fontId="58" fillId="0" borderId="0" applyFill="0" applyBorder="0" applyAlignment="0"/>
    <xf numFmtId="277" fontId="2" fillId="0" borderId="0" applyFill="0" applyBorder="0" applyAlignment="0"/>
    <xf numFmtId="278" fontId="2" fillId="0" borderId="0" applyFill="0" applyBorder="0" applyAlignment="0"/>
    <xf numFmtId="279" fontId="32" fillId="0" borderId="0" applyFill="0" applyBorder="0" applyAlignment="0"/>
    <xf numFmtId="230" fontId="58" fillId="0" borderId="0" applyFill="0" applyBorder="0" applyAlignment="0"/>
    <xf numFmtId="243" fontId="32" fillId="0" borderId="0" applyFill="0" applyBorder="0" applyAlignment="0"/>
    <xf numFmtId="276" fontId="58" fillId="0" borderId="0" applyFill="0" applyBorder="0" applyAlignment="0"/>
    <xf numFmtId="280" fontId="161" fillId="0" borderId="31" applyBorder="0"/>
    <xf numFmtId="280" fontId="162" fillId="0" borderId="32">
      <protection locked="0"/>
    </xf>
    <xf numFmtId="0" fontId="163" fillId="0" borderId="0" applyFill="0" applyBorder="0" applyProtection="0">
      <alignment horizontal="center"/>
      <protection locked="0"/>
    </xf>
    <xf numFmtId="281" fontId="164" fillId="0" borderId="32"/>
    <xf numFmtId="1" fontId="165" fillId="0" borderId="19" applyBorder="0"/>
    <xf numFmtId="0" fontId="166" fillId="0" borderId="39">
      <alignment horizontal="center"/>
    </xf>
    <xf numFmtId="282" fontId="2" fillId="0" borderId="0" applyFont="0" applyFill="0" applyBorder="0" applyAlignment="0" applyProtection="0"/>
    <xf numFmtId="43" fontId="144" fillId="0" borderId="0" applyFont="0" applyFill="0" applyBorder="0" applyAlignment="0" applyProtection="0"/>
    <xf numFmtId="230" fontId="58" fillId="0" borderId="0" applyFont="0" applyFill="0" applyBorder="0" applyAlignment="0" applyProtection="0"/>
    <xf numFmtId="283" fontId="12" fillId="0" borderId="0" applyFont="0" applyFill="0" applyBorder="0" applyAlignment="0" applyProtection="0"/>
    <xf numFmtId="284" fontId="27" fillId="0" borderId="0" applyFont="0" applyFill="0" applyBorder="0" applyAlignment="0" applyProtection="0"/>
    <xf numFmtId="283" fontId="12" fillId="0" borderId="0" applyFont="0" applyFill="0" applyBorder="0" applyAlignment="0" applyProtection="0"/>
    <xf numFmtId="285" fontId="167" fillId="0" borderId="0" applyFont="0" applyFill="0" applyBorder="0" applyAlignment="0" applyProtection="0"/>
    <xf numFmtId="286" fontId="27" fillId="0" borderId="0" applyFont="0" applyFill="0" applyBorder="0" applyAlignment="0" applyProtection="0"/>
    <xf numFmtId="285" fontId="167" fillId="0" borderId="0" applyFont="0" applyFill="0" applyBorder="0" applyAlignment="0" applyProtection="0"/>
    <xf numFmtId="287" fontId="167" fillId="0" borderId="0" applyFont="0" applyFill="0" applyBorder="0" applyAlignment="0" applyProtection="0"/>
    <xf numFmtId="288" fontId="27" fillId="0" borderId="0" applyFont="0" applyFill="0" applyBorder="0" applyAlignment="0" applyProtection="0"/>
    <xf numFmtId="287" fontId="167" fillId="0" borderId="0" applyFont="0" applyFill="0" applyBorder="0" applyAlignment="0" applyProtection="0"/>
    <xf numFmtId="289" fontId="144" fillId="0" borderId="0" applyFont="0" applyFill="0" applyBorder="0" applyAlignment="0" applyProtection="0"/>
    <xf numFmtId="41" fontId="14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9" fontId="8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9" fontId="144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5" fillId="0" borderId="0" applyNumberFormat="0" applyFill="0" applyBorder="0" applyAlignment="0" applyProtection="0"/>
    <xf numFmtId="290" fontId="147" fillId="0" borderId="0" applyFill="0" applyBorder="0" applyProtection="0"/>
    <xf numFmtId="291" fontId="12" fillId="0" borderId="0" applyFont="0" applyFill="0" applyBorder="0" applyAlignment="0" applyProtection="0"/>
    <xf numFmtId="292" fontId="10" fillId="0" borderId="0" applyFill="0" applyBorder="0" applyProtection="0"/>
    <xf numFmtId="292" fontId="10" fillId="0" borderId="38" applyFill="0" applyProtection="0"/>
    <xf numFmtId="292" fontId="10" fillId="0" borderId="43" applyFill="0" applyProtection="0"/>
    <xf numFmtId="292" fontId="10" fillId="0" borderId="0" applyFill="0" applyBorder="0" applyProtection="0"/>
    <xf numFmtId="293" fontId="168" fillId="0" borderId="0">
      <protection locked="0"/>
    </xf>
    <xf numFmtId="294" fontId="168" fillId="0" borderId="0">
      <protection locked="0"/>
    </xf>
    <xf numFmtId="295" fontId="169" fillId="0" borderId="13">
      <protection locked="0"/>
    </xf>
    <xf numFmtId="296" fontId="168" fillId="0" borderId="0">
      <protection locked="0"/>
    </xf>
    <xf numFmtId="297" fontId="168" fillId="0" borderId="0">
      <protection locked="0"/>
    </xf>
    <xf numFmtId="296" fontId="168" fillId="0" borderId="0" applyNumberFormat="0">
      <protection locked="0"/>
    </xf>
    <xf numFmtId="296" fontId="168" fillId="0" borderId="0">
      <protection locked="0"/>
    </xf>
    <xf numFmtId="280" fontId="170" fillId="0" borderId="40"/>
    <xf numFmtId="298" fontId="170" fillId="0" borderId="40"/>
    <xf numFmtId="186" fontId="59" fillId="0" borderId="0" applyFont="0" applyFill="0" applyBorder="0" applyAlignment="0" applyProtection="0"/>
    <xf numFmtId="299" fontId="2" fillId="0" borderId="0" applyFont="0" applyFill="0" applyBorder="0" applyAlignment="0" applyProtection="0"/>
    <xf numFmtId="300" fontId="2" fillId="0" borderId="0" applyFont="0" applyFill="0" applyBorder="0" applyAlignment="0" applyProtection="0"/>
    <xf numFmtId="301" fontId="2" fillId="0" borderId="0" applyFont="0" applyFill="0" applyBorder="0" applyAlignment="0" applyProtection="0"/>
    <xf numFmtId="276" fontId="58" fillId="0" borderId="0" applyFont="0" applyFill="0" applyBorder="0" applyAlignment="0" applyProtection="0"/>
    <xf numFmtId="302" fontId="167" fillId="0" borderId="0" applyFont="0" applyFill="0" applyBorder="0" applyAlignment="0" applyProtection="0"/>
    <xf numFmtId="303" fontId="27" fillId="0" borderId="0" applyFont="0" applyFill="0" applyBorder="0" applyAlignment="0" applyProtection="0"/>
    <xf numFmtId="302" fontId="167" fillId="0" borderId="0" applyFont="0" applyFill="0" applyBorder="0" applyAlignment="0" applyProtection="0"/>
    <xf numFmtId="304" fontId="167" fillId="0" borderId="0" applyFont="0" applyFill="0" applyBorder="0" applyAlignment="0" applyProtection="0"/>
    <xf numFmtId="305" fontId="27" fillId="0" borderId="0" applyFont="0" applyFill="0" applyBorder="0" applyAlignment="0" applyProtection="0"/>
    <xf numFmtId="304" fontId="167" fillId="0" borderId="0" applyFont="0" applyFill="0" applyBorder="0" applyAlignment="0" applyProtection="0"/>
    <xf numFmtId="306" fontId="167" fillId="0" borderId="0" applyFont="0" applyFill="0" applyBorder="0" applyAlignment="0" applyProtection="0"/>
    <xf numFmtId="307" fontId="27" fillId="0" borderId="0" applyFont="0" applyFill="0" applyBorder="0" applyAlignment="0" applyProtection="0"/>
    <xf numFmtId="306" fontId="167" fillId="0" borderId="0" applyFont="0" applyFill="0" applyBorder="0" applyAlignment="0" applyProtection="0"/>
    <xf numFmtId="308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0" fontId="150" fillId="0" borderId="40">
      <alignment horizontal="center"/>
      <protection hidden="1"/>
    </xf>
    <xf numFmtId="309" fontId="171" fillId="0" borderId="40">
      <alignment horizontal="center"/>
      <protection hidden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4" fontId="57" fillId="0" borderId="0" applyFill="0" applyBorder="0" applyAlignment="0"/>
    <xf numFmtId="0" fontId="24" fillId="0" borderId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0" fontId="10" fillId="0" borderId="0" applyFill="0" applyBorder="0" applyProtection="0"/>
    <xf numFmtId="310" fontId="10" fillId="0" borderId="38" applyFill="0" applyProtection="0"/>
    <xf numFmtId="310" fontId="10" fillId="0" borderId="43" applyFill="0" applyProtection="0"/>
    <xf numFmtId="310" fontId="10" fillId="0" borderId="0" applyFill="0" applyBorder="0" applyProtection="0"/>
    <xf numFmtId="311" fontId="2" fillId="0" borderId="0" applyFont="0" applyFill="0" applyBorder="0" applyAlignment="0" applyProtection="0"/>
    <xf numFmtId="312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41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3" fontId="32" fillId="0" borderId="0" applyFont="0" applyBorder="0" applyAlignment="0"/>
    <xf numFmtId="3" fontId="172" fillId="0" borderId="0" applyBorder="0" applyAlignment="0"/>
    <xf numFmtId="0" fontId="149" fillId="0" borderId="0">
      <alignment vertical="center"/>
    </xf>
    <xf numFmtId="0" fontId="2" fillId="0" borderId="0" applyFill="0" applyBorder="0" applyAlignment="0"/>
    <xf numFmtId="276" fontId="58" fillId="0" borderId="0" applyFill="0" applyBorder="0" applyAlignment="0"/>
    <xf numFmtId="230" fontId="58" fillId="0" borderId="0" applyFill="0" applyBorder="0" applyAlignment="0"/>
    <xf numFmtId="243" fontId="32" fillId="0" borderId="0" applyFill="0" applyBorder="0" applyAlignment="0"/>
    <xf numFmtId="276" fontId="58" fillId="0" borderId="0" applyFill="0" applyBorder="0" applyAlignment="0"/>
    <xf numFmtId="0" fontId="146" fillId="0" borderId="0">
      <alignment horizontal="left"/>
    </xf>
    <xf numFmtId="186" fontId="2" fillId="0" borderId="0" applyFont="0" applyFill="0" applyBorder="0" applyAlignment="0" applyProtection="0"/>
    <xf numFmtId="3" fontId="32" fillId="0" borderId="0" applyFont="0" applyBorder="0" applyAlignment="0"/>
    <xf numFmtId="3" fontId="172" fillId="0" borderId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3" fontId="173" fillId="0" borderId="44" applyNumberFormat="0" applyFill="0" applyBorder="0" applyAlignment="0" applyProtection="0"/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171" fontId="49" fillId="5" borderId="28" applyBorder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4" fontId="174" fillId="27" borderId="5">
      <alignment horizontal="center" vertical="center" wrapText="1"/>
    </xf>
    <xf numFmtId="0" fontId="6" fillId="0" borderId="0" applyNumberFormat="0" applyFill="0" applyBorder="0" applyAlignment="0" applyProtection="0"/>
    <xf numFmtId="0" fontId="163" fillId="0" borderId="0" applyFill="0" applyAlignment="0" applyProtection="0">
      <protection locked="0"/>
    </xf>
    <xf numFmtId="0" fontId="163" fillId="0" borderId="18" applyFill="0" applyAlignment="0" applyProtection="0">
      <protection locked="0"/>
    </xf>
    <xf numFmtId="250" fontId="4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4" fontId="158" fillId="0" borderId="0" applyFont="0" applyFill="0" applyBorder="0" applyAlignment="0" applyProtection="0">
      <alignment horizontal="center" vertical="center"/>
    </xf>
    <xf numFmtId="0" fontId="17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5" fontId="148" fillId="0" borderId="45" applyFont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0"/>
    <xf numFmtId="0" fontId="10" fillId="0" borderId="0" applyNumberFormat="0" applyFont="0" applyFill="0" applyBorder="0" applyProtection="0">
      <alignment horizontal="left"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2" fillId="0" borderId="0" applyFill="0" applyBorder="0" applyAlignment="0"/>
    <xf numFmtId="276" fontId="58" fillId="0" borderId="0" applyFill="0" applyBorder="0" applyAlignment="0"/>
    <xf numFmtId="230" fontId="58" fillId="0" borderId="0" applyFill="0" applyBorder="0" applyAlignment="0"/>
    <xf numFmtId="243" fontId="32" fillId="0" borderId="0" applyFill="0" applyBorder="0" applyAlignment="0"/>
    <xf numFmtId="276" fontId="58" fillId="0" borderId="0" applyFill="0" applyBorder="0" applyAlignment="0"/>
    <xf numFmtId="280" fontId="18" fillId="0" borderId="31" applyFont="0"/>
    <xf numFmtId="3" fontId="2" fillId="0" borderId="46"/>
    <xf numFmtId="0" fontId="158" fillId="0" borderId="0" applyFont="0" applyFill="0" applyBorder="0" applyProtection="0">
      <alignment horizontal="center" vertical="center"/>
    </xf>
    <xf numFmtId="192" fontId="2" fillId="0" borderId="0" applyBorder="0">
      <alignment horizontal="left" vertical="center"/>
    </xf>
    <xf numFmtId="38" fontId="21" fillId="0" borderId="0" applyFont="0" applyFill="0" applyBorder="0" applyAlignment="0" applyProtection="0"/>
    <xf numFmtId="4" fontId="58" fillId="0" borderId="0" applyFont="0" applyFill="0" applyBorder="0" applyAlignment="0" applyProtection="0"/>
    <xf numFmtId="186" fontId="59" fillId="0" borderId="0" applyFont="0" applyFill="0" applyBorder="0" applyAlignment="0" applyProtection="0"/>
    <xf numFmtId="3" fontId="176" fillId="28" borderId="0" applyBorder="0">
      <alignment horizontal="center" vertical="center" wrapText="1"/>
    </xf>
    <xf numFmtId="216" fontId="4" fillId="0" borderId="0" applyFont="0" applyFill="0" applyBorder="0" applyAlignment="0" applyProtection="0"/>
    <xf numFmtId="0" fontId="24" fillId="0" borderId="0" applyNumberFormat="0" applyFont="0" applyFill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2" fillId="0" borderId="0" applyNumberFormat="0" applyFill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0" fillId="0" borderId="0">
      <alignment horizontal="justify"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7" fillId="0" borderId="35" applyNumberFormat="0" applyFont="0" applyFill="0" applyBorder="0" applyAlignment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2" fillId="0" borderId="0"/>
    <xf numFmtId="0" fontId="14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9" fillId="0" borderId="0"/>
    <xf numFmtId="0" fontId="2" fillId="0" borderId="0"/>
    <xf numFmtId="0" fontId="8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8" fillId="4" borderId="0"/>
    <xf numFmtId="3" fontId="17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316" fontId="163" fillId="0" borderId="0" applyFont="0" applyFill="0" applyBorder="0" applyAlignment="0" applyProtection="0"/>
    <xf numFmtId="317" fontId="12" fillId="0" borderId="0" applyFont="0" applyFill="0" applyBorder="0" applyAlignment="0" applyProtection="0"/>
    <xf numFmtId="316" fontId="163" fillId="0" borderId="0" applyFont="0" applyFill="0" applyBorder="0" applyAlignment="0" applyProtection="0"/>
    <xf numFmtId="318" fontId="2" fillId="0" borderId="0" applyFont="0" applyFill="0" applyBorder="0" applyAlignment="0" applyProtection="0"/>
    <xf numFmtId="279" fontId="32" fillId="0" borderId="0" applyFont="0" applyFill="0" applyBorder="0" applyAlignment="0" applyProtection="0"/>
    <xf numFmtId="319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0" fontId="167" fillId="0" borderId="0" applyFont="0" applyFill="0" applyBorder="0" applyAlignment="0" applyProtection="0"/>
    <xf numFmtId="321" fontId="12" fillId="0" borderId="0" applyFont="0" applyFill="0" applyBorder="0" applyAlignment="0" applyProtection="0"/>
    <xf numFmtId="320" fontId="167" fillId="0" borderId="0" applyFont="0" applyFill="0" applyBorder="0" applyAlignment="0" applyProtection="0"/>
    <xf numFmtId="322" fontId="167" fillId="0" borderId="0" applyFont="0" applyFill="0" applyBorder="0" applyAlignment="0" applyProtection="0"/>
    <xf numFmtId="323" fontId="12" fillId="0" borderId="0" applyFont="0" applyFill="0" applyBorder="0" applyAlignment="0" applyProtection="0"/>
    <xf numFmtId="322" fontId="167" fillId="0" borderId="0" applyFont="0" applyFill="0" applyBorder="0" applyAlignment="0" applyProtection="0"/>
    <xf numFmtId="324" fontId="167" fillId="0" borderId="0" applyFont="0" applyFill="0" applyBorder="0" applyAlignment="0" applyProtection="0"/>
    <xf numFmtId="325" fontId="12" fillId="0" borderId="0" applyFont="0" applyFill="0" applyBorder="0" applyAlignment="0" applyProtection="0"/>
    <xf numFmtId="324" fontId="167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0" fontId="2" fillId="0" borderId="0" applyFill="0" applyBorder="0" applyAlignment="0"/>
    <xf numFmtId="276" fontId="58" fillId="0" borderId="0" applyFill="0" applyBorder="0" applyAlignment="0"/>
    <xf numFmtId="230" fontId="58" fillId="0" borderId="0" applyFill="0" applyBorder="0" applyAlignment="0"/>
    <xf numFmtId="243" fontId="32" fillId="0" borderId="0" applyFill="0" applyBorder="0" applyAlignment="0"/>
    <xf numFmtId="276" fontId="58" fillId="0" borderId="0" applyFill="0" applyBorder="0" applyAlignment="0"/>
    <xf numFmtId="4" fontId="146" fillId="0" borderId="0">
      <alignment horizontal="right"/>
    </xf>
    <xf numFmtId="0" fontId="179" fillId="0" borderId="0"/>
    <xf numFmtId="0" fontId="21" fillId="0" borderId="0" applyNumberFormat="0" applyFont="0" applyFill="0" applyBorder="0" applyAlignment="0" applyProtection="0">
      <alignment horizontal="left"/>
    </xf>
    <xf numFmtId="0" fontId="180" fillId="0" borderId="5">
      <alignment horizontal="center"/>
    </xf>
    <xf numFmtId="4" fontId="181" fillId="0" borderId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34">
      <alignment horizontal="center"/>
    </xf>
    <xf numFmtId="0" fontId="4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6" fontId="32" fillId="0" borderId="37">
      <alignment horizontal="right" vertical="center"/>
    </xf>
    <xf numFmtId="326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6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3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0" fontId="49" fillId="0" borderId="37">
      <alignment horizontal="right" vertical="center"/>
    </xf>
    <xf numFmtId="327" fontId="32" fillId="0" borderId="37">
      <alignment horizontal="right" vertical="center"/>
    </xf>
    <xf numFmtId="173" fontId="80" fillId="0" borderId="37">
      <alignment horizontal="right" vertical="center"/>
    </xf>
    <xf numFmtId="326" fontId="32" fillId="0" borderId="37">
      <alignment horizontal="right" vertical="center"/>
    </xf>
    <xf numFmtId="261" fontId="3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8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8" fontId="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8" fontId="32" fillId="0" borderId="37">
      <alignment horizontal="right" vertical="center"/>
    </xf>
    <xf numFmtId="329" fontId="80" fillId="0" borderId="8">
      <alignment horizontal="right" vertical="center"/>
    </xf>
    <xf numFmtId="268" fontId="32" fillId="0" borderId="37">
      <alignment horizontal="right" vertical="center"/>
    </xf>
    <xf numFmtId="173" fontId="80" fillId="0" borderId="37">
      <alignment horizontal="right" vertical="center"/>
    </xf>
    <xf numFmtId="330" fontId="144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7" fontId="49" fillId="0" borderId="37">
      <alignment horizontal="right" vertical="center"/>
    </xf>
    <xf numFmtId="267" fontId="49" fillId="0" borderId="37">
      <alignment horizontal="right" vertical="center"/>
    </xf>
    <xf numFmtId="328" fontId="2" fillId="0" borderId="37">
      <alignment horizontal="right" vertical="center"/>
    </xf>
    <xf numFmtId="268" fontId="32" fillId="0" borderId="37">
      <alignment horizontal="right" vertical="center"/>
    </xf>
    <xf numFmtId="327" fontId="32" fillId="0" borderId="37">
      <alignment horizontal="right" vertical="center"/>
    </xf>
    <xf numFmtId="267" fontId="49" fillId="0" borderId="37">
      <alignment horizontal="right" vertical="center"/>
    </xf>
    <xf numFmtId="197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328" fontId="2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327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7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267" fontId="49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327" fontId="32" fillId="0" borderId="37">
      <alignment horizontal="right" vertical="center"/>
    </xf>
    <xf numFmtId="173" fontId="80" fillId="0" borderId="37">
      <alignment horizontal="right" vertical="center"/>
    </xf>
    <xf numFmtId="261" fontId="3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8" fontId="32" fillId="0" borderId="37">
      <alignment horizontal="right" vertical="center"/>
    </xf>
    <xf numFmtId="331" fontId="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31" fontId="2" fillId="0" borderId="37">
      <alignment horizontal="right" vertical="center"/>
    </xf>
    <xf numFmtId="331" fontId="2" fillId="0" borderId="37">
      <alignment horizontal="right" vertical="center"/>
    </xf>
    <xf numFmtId="268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173" fontId="80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32" fontId="32" fillId="0" borderId="8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332" fontId="32" fillId="0" borderId="8">
      <alignment horizontal="right" vertical="center"/>
    </xf>
    <xf numFmtId="327" fontId="32" fillId="0" borderId="37">
      <alignment horizontal="right" vertical="center"/>
    </xf>
    <xf numFmtId="332" fontId="32" fillId="0" borderId="8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7" fontId="32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333" fontId="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80" fillId="0" borderId="37">
      <alignment horizontal="right" vertical="center"/>
    </xf>
    <xf numFmtId="197" fontId="49" fillId="0" borderId="37">
      <alignment horizontal="right" vertical="center"/>
    </xf>
    <xf numFmtId="267" fontId="49" fillId="0" borderId="37">
      <alignment horizontal="right" vertical="center"/>
    </xf>
    <xf numFmtId="333" fontId="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3" fontId="86" fillId="0" borderId="37">
      <alignment horizontal="right" vertical="center"/>
    </xf>
    <xf numFmtId="263" fontId="86" fillId="0" borderId="37">
      <alignment horizontal="right" vertical="center"/>
    </xf>
    <xf numFmtId="173" fontId="80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331" fontId="2" fillId="0" borderId="37">
      <alignment horizontal="right" vertical="center"/>
    </xf>
    <xf numFmtId="263" fontId="86" fillId="0" borderId="37">
      <alignment horizontal="right" vertical="center"/>
    </xf>
    <xf numFmtId="173" fontId="80" fillId="0" borderId="37">
      <alignment horizontal="right" vertical="center"/>
    </xf>
    <xf numFmtId="268" fontId="32" fillId="0" borderId="37">
      <alignment horizontal="right" vertical="center"/>
    </xf>
    <xf numFmtId="334" fontId="2" fillId="0" borderId="8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268" fontId="32" fillId="0" borderId="37">
      <alignment horizontal="right" vertical="center"/>
    </xf>
    <xf numFmtId="173" fontId="80" fillId="0" borderId="37">
      <alignment horizontal="right" vertical="center"/>
    </xf>
    <xf numFmtId="268" fontId="32" fillId="0" borderId="37">
      <alignment horizontal="right" vertical="center"/>
    </xf>
    <xf numFmtId="201" fontId="2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5" fontId="32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80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49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3" fontId="32" fillId="0" borderId="37">
      <alignment horizontal="right" vertical="center"/>
    </xf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1" fontId="3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6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1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80" fillId="0" borderId="37">
      <alignment horizontal="right" vertical="center"/>
    </xf>
    <xf numFmtId="261" fontId="3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03" fontId="49" fillId="0" borderId="8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7" fontId="80" fillId="0" borderId="37">
      <alignment horizontal="right" vertical="center"/>
    </xf>
    <xf numFmtId="203" fontId="49" fillId="0" borderId="8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1" fontId="3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3" fontId="86" fillId="0" borderId="37">
      <alignment horizontal="right" vertical="center"/>
    </xf>
    <xf numFmtId="261" fontId="3" fillId="0" borderId="37">
      <alignment horizontal="right" vertical="center"/>
    </xf>
    <xf numFmtId="336" fontId="49" fillId="0" borderId="37">
      <alignment horizontal="right" vertical="center"/>
    </xf>
    <xf numFmtId="41" fontId="86" fillId="0" borderId="37">
      <alignment horizontal="right" vertical="center"/>
    </xf>
    <xf numFmtId="263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327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36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80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335" fontId="32" fillId="0" borderId="37">
      <alignment horizontal="right" vertical="center"/>
    </xf>
    <xf numFmtId="326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49" fillId="0" borderId="37">
      <alignment horizontal="right" vertical="center"/>
    </xf>
    <xf numFmtId="192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8" fontId="32" fillId="0" borderId="37">
      <alignment horizontal="right" vertical="center"/>
    </xf>
    <xf numFmtId="263" fontId="86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61" fontId="3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328" fontId="2" fillId="0" borderId="37">
      <alignment horizontal="right" vertical="center"/>
    </xf>
    <xf numFmtId="328" fontId="2" fillId="0" borderId="37">
      <alignment horizontal="right" vertical="center"/>
    </xf>
    <xf numFmtId="41" fontId="86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49" fillId="0" borderId="37">
      <alignment horizontal="right" vertical="center"/>
    </xf>
    <xf numFmtId="280" fontId="170" fillId="0" borderId="40">
      <protection hidden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9" fontId="57" fillId="0" borderId="0" applyFill="0" applyBorder="0" applyAlignment="0"/>
    <xf numFmtId="0" fontId="2" fillId="0" borderId="0" applyFill="0" applyBorder="0" applyAlignment="0"/>
    <xf numFmtId="193" fontId="2" fillId="0" borderId="0" applyFill="0" applyBorder="0" applyAlignment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4" fillId="0" borderId="47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84" fillId="0" borderId="0" applyFill="0" applyBorder="0" applyProtection="0">
      <alignment horizontal="left"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78" fontId="2" fillId="0" borderId="48"/>
    <xf numFmtId="3" fontId="185" fillId="0" borderId="0" applyFill="0">
      <alignment vertical="center"/>
    </xf>
    <xf numFmtId="338" fontId="47" fillId="0" borderId="0" applyFont="0" applyFill="0" applyBorder="0" applyAlignment="0" applyProtection="0"/>
    <xf numFmtId="339" fontId="8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6" fillId="0" borderId="0"/>
    <xf numFmtId="3" fontId="49" fillId="0" borderId="0" applyNumberFormat="0" applyBorder="0" applyAlignment="0" applyProtection="0">
      <alignment horizontal="centerContinuous"/>
      <protection locked="0"/>
    </xf>
    <xf numFmtId="3" fontId="187" fillId="0" borderId="0">
      <protection locked="0"/>
    </xf>
    <xf numFmtId="0" fontId="18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40" fontId="2" fillId="0" borderId="0" applyFont="0" applyFill="0" applyBorder="0" applyAlignment="0" applyProtection="0"/>
    <xf numFmtId="341" fontId="2" fillId="0" borderId="0" applyFont="0" applyFill="0" applyBorder="0" applyAlignment="0" applyProtection="0"/>
    <xf numFmtId="0" fontId="188" fillId="0" borderId="0" applyNumberFormat="0" applyFont="0" applyFill="0" applyBorder="0" applyProtection="0">
      <alignment horizontal="center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9" fontId="189" fillId="0" borderId="0" applyBorder="0" applyAlignment="0" applyProtection="0"/>
    <xf numFmtId="0" fontId="190" fillId="0" borderId="0"/>
    <xf numFmtId="167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1" fontId="64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70" fillId="0" borderId="0"/>
    <xf numFmtId="0" fontId="70" fillId="0" borderId="0"/>
    <xf numFmtId="0" fontId="191" fillId="0" borderId="40"/>
    <xf numFmtId="0" fontId="13" fillId="0" borderId="0" applyFont="0" applyBorder="0" applyAlignment="0"/>
    <xf numFmtId="4" fontId="188" fillId="0" borderId="0" applyFont="0" applyFill="0" applyBorder="0" applyAlignment="0" applyProtection="0"/>
    <xf numFmtId="38" fontId="192" fillId="0" borderId="0" applyFont="0" applyFill="0" applyBorder="0" applyAlignment="0" applyProtection="0"/>
    <xf numFmtId="0" fontId="2" fillId="0" borderId="0"/>
    <xf numFmtId="342" fontId="191" fillId="0" borderId="0" applyFont="0" applyFill="0" applyBorder="0" applyAlignment="0" applyProtection="0"/>
    <xf numFmtId="343" fontId="191" fillId="0" borderId="0" applyFont="0" applyFill="0" applyBorder="0" applyAlignment="0" applyProtection="0"/>
    <xf numFmtId="314" fontId="192" fillId="0" borderId="37">
      <alignment horizontal="center"/>
    </xf>
    <xf numFmtId="169" fontId="1" fillId="0" borderId="0" applyFont="0" applyFill="0" applyBorder="0" applyAlignment="0" applyProtection="0"/>
    <xf numFmtId="0" fontId="195" fillId="0" borderId="0"/>
    <xf numFmtId="23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6" fontId="196" fillId="0" borderId="0" applyFont="0" applyFill="0" applyBorder="0" applyAlignment="0" applyProtection="0"/>
    <xf numFmtId="168" fontId="196" fillId="0" borderId="0" applyFont="0" applyFill="0" applyBorder="0" applyAlignment="0" applyProtection="0"/>
    <xf numFmtId="0" fontId="80" fillId="0" borderId="0"/>
    <xf numFmtId="0" fontId="5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3" fillId="0" borderId="0"/>
    <xf numFmtId="0" fontId="53" fillId="0" borderId="0"/>
    <xf numFmtId="0" fontId="8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2" fillId="0" borderId="0" applyFont="0" applyFill="0" applyBorder="0" applyAlignment="0" applyProtection="0"/>
    <xf numFmtId="0" fontId="197" fillId="0" borderId="0"/>
    <xf numFmtId="0" fontId="58" fillId="0" borderId="0"/>
    <xf numFmtId="0" fontId="197" fillId="0" borderId="0"/>
    <xf numFmtId="0" fontId="58" fillId="0" borderId="0"/>
    <xf numFmtId="38" fontId="21" fillId="0" borderId="55">
      <alignment vertical="center"/>
    </xf>
    <xf numFmtId="0" fontId="198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198" fillId="0" borderId="0">
      <protection locked="0"/>
    </xf>
    <xf numFmtId="0" fontId="200" fillId="29" borderId="56" applyNumberFormat="0" applyAlignment="0">
      <protection locked="0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0" fontId="201" fillId="0" borderId="0"/>
    <xf numFmtId="348" fontId="44" fillId="5" borderId="28" applyBorder="0">
      <alignment horizontal="center"/>
    </xf>
    <xf numFmtId="348" fontId="44" fillId="5" borderId="28" applyBorder="0">
      <alignment horizontal="center"/>
    </xf>
    <xf numFmtId="349" fontId="202" fillId="0" borderId="0"/>
    <xf numFmtId="350" fontId="203" fillId="0" borderId="0"/>
    <xf numFmtId="351" fontId="2" fillId="0" borderId="0" applyFont="0" applyFill="0" applyBorder="0" applyAlignment="0" applyProtection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50" fontId="49" fillId="0" borderId="37">
      <alignment horizontal="right" vertical="center"/>
    </xf>
    <xf numFmtId="250" fontId="49" fillId="0" borderId="37">
      <alignment horizontal="right" vertical="center"/>
    </xf>
    <xf numFmtId="250" fontId="49" fillId="0" borderId="37">
      <alignment horizontal="right" vertical="center"/>
    </xf>
    <xf numFmtId="250" fontId="49" fillId="0" borderId="37">
      <alignment horizontal="right" vertical="center"/>
    </xf>
    <xf numFmtId="250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6" fontId="49" fillId="0" borderId="37">
      <alignment horizontal="right" vertical="center"/>
    </xf>
    <xf numFmtId="196" fontId="49" fillId="0" borderId="37">
      <alignment horizontal="right" vertical="center"/>
    </xf>
    <xf numFmtId="196" fontId="49" fillId="0" borderId="37">
      <alignment horizontal="right" vertical="center"/>
    </xf>
    <xf numFmtId="172" fontId="49" fillId="0" borderId="37">
      <alignment horizontal="right" vertical="center"/>
    </xf>
    <xf numFmtId="172" fontId="49" fillId="0" borderId="37">
      <alignment horizontal="right" vertical="center"/>
    </xf>
    <xf numFmtId="333" fontId="2" fillId="0" borderId="37">
      <alignment horizontal="right" vertical="center"/>
    </xf>
    <xf numFmtId="333" fontId="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33" fontId="2" fillId="0" borderId="37">
      <alignment horizontal="right" vertical="center"/>
    </xf>
    <xf numFmtId="333" fontId="2" fillId="0" borderId="37">
      <alignment horizontal="right" vertical="center"/>
    </xf>
    <xf numFmtId="267" fontId="49" fillId="0" borderId="37">
      <alignment horizontal="right" vertical="center"/>
    </xf>
    <xf numFmtId="26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7" fontId="49" fillId="0" borderId="37">
      <alignment horizontal="right" vertical="center"/>
    </xf>
    <xf numFmtId="267" fontId="49" fillId="0" borderId="37">
      <alignment horizontal="right" vertical="center"/>
    </xf>
    <xf numFmtId="26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353" fontId="32" fillId="0" borderId="37">
      <alignment horizontal="right" vertical="center"/>
    </xf>
    <xf numFmtId="353" fontId="32" fillId="0" borderId="37">
      <alignment horizontal="right" vertical="center"/>
    </xf>
    <xf numFmtId="353" fontId="3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6" fontId="49" fillId="0" borderId="37">
      <alignment horizontal="right" vertical="center"/>
    </xf>
    <xf numFmtId="266" fontId="49" fillId="0" borderId="37">
      <alignment horizontal="right" vertical="center"/>
    </xf>
    <xf numFmtId="354" fontId="32" fillId="0" borderId="37">
      <alignment horizontal="right" vertical="center"/>
    </xf>
    <xf numFmtId="354" fontId="32" fillId="0" borderId="37">
      <alignment horizontal="right" vertical="center"/>
    </xf>
    <xf numFmtId="354" fontId="32" fillId="0" borderId="37">
      <alignment horizontal="right" vertical="center"/>
    </xf>
    <xf numFmtId="267" fontId="49" fillId="0" borderId="37">
      <alignment horizontal="right" vertical="center"/>
    </xf>
    <xf numFmtId="267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355" fontId="32" fillId="0" borderId="37">
      <alignment horizontal="right" vertical="center"/>
    </xf>
    <xf numFmtId="355" fontId="32" fillId="0" borderId="37">
      <alignment horizontal="right" vertical="center"/>
    </xf>
    <xf numFmtId="355" fontId="3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42" fontId="32" fillId="0" borderId="37">
      <alignment horizontal="right" vertical="center"/>
    </xf>
    <xf numFmtId="242" fontId="32" fillId="0" borderId="37">
      <alignment horizontal="right" vertical="center"/>
    </xf>
    <xf numFmtId="242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327" fontId="32" fillId="0" borderId="37">
      <alignment horizontal="right" vertical="center"/>
    </xf>
    <xf numFmtId="218" fontId="2" fillId="0" borderId="37">
      <alignment horizontal="right" vertical="center"/>
    </xf>
    <xf numFmtId="218" fontId="2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0" applyNumberFormat="0" applyFill="0" applyBorder="0" applyAlignment="0" applyProtection="0"/>
    <xf numFmtId="356" fontId="86" fillId="0" borderId="37">
      <alignment horizont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4" fillId="0" borderId="0">
      <protection locked="0"/>
    </xf>
    <xf numFmtId="0" fontId="115" fillId="0" borderId="0"/>
    <xf numFmtId="357" fontId="205" fillId="0" borderId="0" applyFont="0" applyFill="0" applyBorder="0" applyAlignment="0" applyProtection="0"/>
    <xf numFmtId="244" fontId="205" fillId="0" borderId="0" applyFon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0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0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0" fillId="0" borderId="0"/>
    <xf numFmtId="0" fontId="44" fillId="0" borderId="0" applyNumberFormat="0" applyFill="0" applyBorder="0" applyAlignment="0" applyProtection="0"/>
    <xf numFmtId="0" fontId="53" fillId="0" borderId="0"/>
    <xf numFmtId="0" fontId="80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3" fillId="0" borderId="0"/>
    <xf numFmtId="0" fontId="53" fillId="0" borderId="0"/>
    <xf numFmtId="0" fontId="80" fillId="0" borderId="0"/>
    <xf numFmtId="0" fontId="80" fillId="0" borderId="0"/>
    <xf numFmtId="0" fontId="44" fillId="0" borderId="0" applyNumberFormat="0" applyFill="0" applyBorder="0" applyAlignment="0" applyProtection="0"/>
    <xf numFmtId="0" fontId="80" fillId="0" borderId="0"/>
    <xf numFmtId="0" fontId="44" fillId="0" borderId="0" applyNumberFormat="0" applyFill="0" applyBorder="0" applyAlignment="0" applyProtection="0"/>
    <xf numFmtId="229" fontId="71" fillId="0" borderId="0" applyFont="0" applyFill="0" applyBorder="0" applyAlignment="0" applyProtection="0"/>
    <xf numFmtId="0" fontId="115" fillId="11" borderId="0" applyNumberFormat="0" applyBorder="0" applyAlignment="0" applyProtection="0"/>
    <xf numFmtId="0" fontId="115" fillId="22" borderId="0" applyNumberFormat="0" applyBorder="0" applyAlignment="0" applyProtection="0"/>
    <xf numFmtId="0" fontId="115" fillId="15" borderId="0" applyNumberFormat="0" applyBorder="0" applyAlignment="0" applyProtection="0"/>
    <xf numFmtId="0" fontId="115" fillId="16" borderId="0" applyNumberFormat="0" applyBorder="0" applyAlignment="0" applyProtection="0"/>
    <xf numFmtId="0" fontId="115" fillId="7" borderId="0" applyNumberFormat="0" applyBorder="0" applyAlignment="0" applyProtection="0"/>
    <xf numFmtId="0" fontId="115" fillId="30" borderId="0" applyNumberFormat="0" applyBorder="0" applyAlignment="0" applyProtection="0"/>
    <xf numFmtId="0" fontId="115" fillId="31" borderId="0" applyNumberFormat="0" applyBorder="0" applyAlignment="0" applyProtection="0"/>
    <xf numFmtId="0" fontId="115" fillId="8" borderId="0" applyNumberFormat="0" applyBorder="0" applyAlignment="0" applyProtection="0"/>
    <xf numFmtId="0" fontId="115" fillId="39" borderId="0" applyNumberFormat="0" applyBorder="0" applyAlignment="0" applyProtection="0"/>
    <xf numFmtId="0" fontId="115" fillId="27" borderId="0" applyNumberFormat="0" applyBorder="0" applyAlignment="0" applyProtection="0"/>
    <xf numFmtId="0" fontId="115" fillId="40" borderId="0" applyNumberFormat="0" applyBorder="0" applyAlignment="0" applyProtection="0"/>
    <xf numFmtId="0" fontId="115" fillId="30" borderId="0" applyNumberFormat="0" applyBorder="0" applyAlignment="0" applyProtection="0"/>
    <xf numFmtId="0" fontId="115" fillId="41" borderId="0" applyNumberFormat="0" applyBorder="0" applyAlignment="0" applyProtection="0"/>
    <xf numFmtId="0" fontId="115" fillId="27" borderId="0" applyNumberFormat="0" applyBorder="0" applyAlignment="0" applyProtection="0"/>
    <xf numFmtId="0" fontId="115" fillId="42" borderId="0" applyNumberFormat="0" applyBorder="0" applyAlignment="0" applyProtection="0"/>
    <xf numFmtId="0" fontId="115" fillId="16" borderId="0" applyNumberFormat="0" applyBorder="0" applyAlignment="0" applyProtection="0"/>
    <xf numFmtId="0" fontId="115" fillId="32" borderId="0" applyNumberFormat="0" applyBorder="0" applyAlignment="0" applyProtection="0"/>
    <xf numFmtId="0" fontId="115" fillId="6" borderId="0" applyNumberFormat="0" applyBorder="0" applyAlignment="0" applyProtection="0"/>
    <xf numFmtId="0" fontId="115" fillId="43" borderId="0" applyNumberFormat="0" applyBorder="0" applyAlignment="0" applyProtection="0"/>
    <xf numFmtId="0" fontId="115" fillId="15" borderId="0" applyNumberFormat="0" applyBorder="0" applyAlignment="0" applyProtection="0"/>
    <xf numFmtId="0" fontId="115" fillId="44" borderId="0" applyNumberFormat="0" applyBorder="0" applyAlignment="0" applyProtection="0"/>
    <xf numFmtId="0" fontId="115" fillId="27" borderId="0" applyNumberFormat="0" applyBorder="0" applyAlignment="0" applyProtection="0"/>
    <xf numFmtId="0" fontId="115" fillId="45" borderId="0" applyNumberFormat="0" applyBorder="0" applyAlignment="0" applyProtection="0"/>
    <xf numFmtId="0" fontId="115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7" fillId="46" borderId="0" applyNumberFormat="0" applyBorder="0" applyAlignment="0" applyProtection="0"/>
    <xf numFmtId="0" fontId="207" fillId="27" borderId="0" applyNumberFormat="0" applyBorder="0" applyAlignment="0" applyProtection="0"/>
    <xf numFmtId="0" fontId="207" fillId="47" borderId="0" applyNumberFormat="0" applyBorder="0" applyAlignment="0" applyProtection="0"/>
    <xf numFmtId="0" fontId="207" fillId="33" borderId="0" applyNumberFormat="0" applyBorder="0" applyAlignment="0" applyProtection="0"/>
    <xf numFmtId="0" fontId="207" fillId="32" borderId="0" applyNumberFormat="0" applyBorder="0" applyAlignment="0" applyProtection="0"/>
    <xf numFmtId="0" fontId="207" fillId="17" borderId="0" applyNumberFormat="0" applyBorder="0" applyAlignment="0" applyProtection="0"/>
    <xf numFmtId="0" fontId="207" fillId="34" borderId="0" applyNumberFormat="0" applyBorder="0" applyAlignment="0" applyProtection="0"/>
    <xf numFmtId="0" fontId="207" fillId="15" borderId="0" applyNumberFormat="0" applyBorder="0" applyAlignment="0" applyProtection="0"/>
    <xf numFmtId="0" fontId="207" fillId="48" borderId="0" applyNumberFormat="0" applyBorder="0" applyAlignment="0" applyProtection="0"/>
    <xf numFmtId="0" fontId="207" fillId="27" borderId="0" applyNumberFormat="0" applyBorder="0" applyAlignment="0" applyProtection="0"/>
    <xf numFmtId="0" fontId="207" fillId="36" borderId="0" applyNumberFormat="0" applyBorder="0" applyAlignment="0" applyProtection="0"/>
    <xf numFmtId="0" fontId="207" fillId="16" borderId="0" applyNumberFormat="0" applyBorder="0" applyAlignment="0" applyProtection="0"/>
    <xf numFmtId="0" fontId="207" fillId="49" borderId="0" applyNumberFormat="0" applyBorder="0" applyAlignment="0" applyProtection="0"/>
    <xf numFmtId="0" fontId="207" fillId="37" borderId="0" applyNumberFormat="0" applyBorder="0" applyAlignment="0" applyProtection="0"/>
    <xf numFmtId="0" fontId="207" fillId="50" borderId="0" applyNumberFormat="0" applyBorder="0" applyAlignment="0" applyProtection="0"/>
    <xf numFmtId="0" fontId="207" fillId="33" borderId="0" applyNumberFormat="0" applyBorder="0" applyAlignment="0" applyProtection="0"/>
    <xf numFmtId="0" fontId="207" fillId="51" borderId="0" applyNumberFormat="0" applyBorder="0" applyAlignment="0" applyProtection="0"/>
    <xf numFmtId="0" fontId="207" fillId="17" borderId="0" applyNumberFormat="0" applyBorder="0" applyAlignment="0" applyProtection="0"/>
    <xf numFmtId="0" fontId="207" fillId="52" borderId="0" applyNumberFormat="0" applyBorder="0" applyAlignment="0" applyProtection="0"/>
    <xf numFmtId="0" fontId="207" fillId="13" borderId="0" applyNumberFormat="0" applyBorder="0" applyAlignment="0" applyProtection="0"/>
    <xf numFmtId="0" fontId="207" fillId="53" borderId="0" applyNumberFormat="0" applyBorder="0" applyAlignment="0" applyProtection="0"/>
    <xf numFmtId="0" fontId="207" fillId="35" borderId="0" applyNumberFormat="0" applyBorder="0" applyAlignment="0" applyProtection="0"/>
    <xf numFmtId="0" fontId="207" fillId="54" borderId="0" applyNumberFormat="0" applyBorder="0" applyAlignment="0" applyProtection="0"/>
    <xf numFmtId="0" fontId="207" fillId="14" borderId="0" applyNumberFormat="0" applyBorder="0" applyAlignment="0" applyProtection="0"/>
    <xf numFmtId="0" fontId="229" fillId="55" borderId="0" applyNumberFormat="0" applyBorder="0" applyAlignment="0" applyProtection="0"/>
    <xf numFmtId="0" fontId="208" fillId="31" borderId="0" applyNumberFormat="0" applyBorder="0" applyAlignment="0" applyProtection="0"/>
    <xf numFmtId="0" fontId="32" fillId="0" borderId="0"/>
    <xf numFmtId="358" fontId="32" fillId="0" borderId="0" applyFill="0" applyBorder="0" applyAlignment="0"/>
    <xf numFmtId="0" fontId="230" fillId="56" borderId="58" applyNumberFormat="0" applyAlignment="0" applyProtection="0"/>
    <xf numFmtId="0" fontId="214" fillId="4" borderId="64" applyNumberFormat="0" applyAlignment="0" applyProtection="0"/>
    <xf numFmtId="0" fontId="215" fillId="0" borderId="0"/>
    <xf numFmtId="169" fontId="115" fillId="0" borderId="0" applyFont="0" applyFill="0" applyBorder="0" applyAlignment="0" applyProtection="0"/>
    <xf numFmtId="169" fontId="205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115" fillId="0" borderId="0" applyFont="0" applyFill="0" applyBorder="0" applyAlignment="0" applyProtection="0"/>
    <xf numFmtId="197" fontId="205" fillId="0" borderId="0" applyFont="0" applyFill="0" applyBorder="0" applyAlignment="0" applyProtection="0"/>
    <xf numFmtId="328" fontId="205" fillId="0" borderId="0" applyFont="0" applyFill="0" applyBorder="0" applyAlignment="0" applyProtection="0"/>
    <xf numFmtId="328" fontId="205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115" fillId="0" borderId="0" applyFont="0" applyFill="0" applyBorder="0" applyAlignment="0" applyProtection="0"/>
    <xf numFmtId="178" fontId="115" fillId="0" borderId="0" applyFont="0" applyFill="0" applyBorder="0" applyAlignment="0" applyProtection="0"/>
    <xf numFmtId="178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359" fontId="32" fillId="0" borderId="0"/>
    <xf numFmtId="3" fontId="205" fillId="0" borderId="0" applyFont="0" applyFill="0" applyBorder="0" applyAlignment="0" applyProtection="0"/>
    <xf numFmtId="3" fontId="205" fillId="0" borderId="0" applyFont="0" applyFill="0" applyBorder="0" applyAlignment="0" applyProtection="0"/>
    <xf numFmtId="241" fontId="205" fillId="0" borderId="0" applyFont="0" applyFill="0" applyBorder="0" applyAlignment="0" applyProtection="0"/>
    <xf numFmtId="241" fontId="205" fillId="0" borderId="0" applyFont="0" applyFill="0" applyBorder="0" applyAlignment="0" applyProtection="0"/>
    <xf numFmtId="360" fontId="32" fillId="0" borderId="0"/>
    <xf numFmtId="0" fontId="209" fillId="57" borderId="61" applyNumberFormat="0" applyAlignment="0" applyProtection="0"/>
    <xf numFmtId="0" fontId="209" fillId="38" borderId="65" applyNumberFormat="0" applyAlignment="0" applyProtection="0"/>
    <xf numFmtId="0" fontId="205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16" fillId="0" borderId="0"/>
    <xf numFmtId="43" fontId="32" fillId="0" borderId="0" applyFont="0" applyFill="0" applyBorder="0" applyAlignment="0" applyProtection="0"/>
    <xf numFmtId="361" fontId="32" fillId="0" borderId="0"/>
    <xf numFmtId="41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362" fontId="21" fillId="0" borderId="0" applyFont="0" applyFill="0" applyBorder="0" applyAlignment="0" applyProtection="0"/>
    <xf numFmtId="0" fontId="23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2" fontId="205" fillId="0" borderId="0" applyFont="0" applyFill="0" applyBorder="0" applyAlignment="0" applyProtection="0"/>
    <xf numFmtId="2" fontId="205" fillId="0" borderId="0" applyFont="0" applyFill="0" applyBorder="0" applyAlignment="0" applyProtection="0"/>
    <xf numFmtId="0" fontId="217" fillId="0" borderId="0" applyNumberFormat="0" applyFill="0" applyBorder="0" applyProtection="0"/>
    <xf numFmtId="363" fontId="101" fillId="0" borderId="66" applyNumberFormat="0" applyFill="0" applyBorder="0" applyAlignment="0" applyProtection="0"/>
    <xf numFmtId="0" fontId="218" fillId="0" borderId="0" applyNumberFormat="0" applyFill="0" applyBorder="0" applyAlignment="0" applyProtection="0"/>
    <xf numFmtId="0" fontId="232" fillId="58" borderId="0" applyNumberFormat="0" applyBorder="0" applyAlignment="0" applyProtection="0"/>
    <xf numFmtId="0" fontId="211" fillId="27" borderId="0" applyNumberFormat="0" applyBorder="0" applyAlignment="0" applyProtection="0"/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0" fontId="219" fillId="0" borderId="0">
      <alignment horizontal="left"/>
    </xf>
    <xf numFmtId="0" fontId="233" fillId="0" borderId="74" applyNumberFormat="0" applyFill="0" applyAlignment="0" applyProtection="0"/>
    <xf numFmtId="0" fontId="234" fillId="0" borderId="75" applyNumberFormat="0" applyFill="0" applyAlignment="0" applyProtection="0"/>
    <xf numFmtId="0" fontId="235" fillId="0" borderId="57" applyNumberFormat="0" applyFill="0" applyAlignment="0" applyProtection="0"/>
    <xf numFmtId="0" fontId="220" fillId="0" borderId="67" applyNumberFormat="0" applyFill="0" applyAlignment="0" applyProtection="0"/>
    <xf numFmtId="0" fontId="235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364" fontId="32" fillId="0" borderId="0">
      <protection locked="0"/>
    </xf>
    <xf numFmtId="364" fontId="32" fillId="0" borderId="0">
      <protection locked="0"/>
    </xf>
    <xf numFmtId="164" fontId="107" fillId="10" borderId="35" applyNumberFormat="0" applyAlignment="0">
      <alignment horizontal="left" vertical="top"/>
    </xf>
    <xf numFmtId="49" fontId="20" fillId="0" borderId="35">
      <alignment vertical="center"/>
    </xf>
    <xf numFmtId="0" fontId="206" fillId="0" borderId="0" applyNumberFormat="0" applyFill="0" applyBorder="0" applyAlignment="0" applyProtection="0">
      <alignment vertical="top"/>
      <protection locked="0"/>
    </xf>
    <xf numFmtId="0" fontId="236" fillId="8" borderId="58" applyNumberFormat="0" applyAlignment="0" applyProtection="0"/>
    <xf numFmtId="10" fontId="18" fillId="4" borderId="35" applyNumberFormat="0" applyBorder="0" applyAlignment="0" applyProtection="0"/>
    <xf numFmtId="0" fontId="221" fillId="0" borderId="0"/>
    <xf numFmtId="0" fontId="222" fillId="0" borderId="0"/>
    <xf numFmtId="0" fontId="237" fillId="0" borderId="60" applyNumberFormat="0" applyFill="0" applyAlignment="0" applyProtection="0"/>
    <xf numFmtId="0" fontId="213" fillId="0" borderId="68" applyNumberFormat="0" applyFill="0" applyAlignment="0" applyProtection="0"/>
    <xf numFmtId="0" fontId="223" fillId="0" borderId="5"/>
    <xf numFmtId="0" fontId="238" fillId="59" borderId="0" applyNumberFormat="0" applyBorder="0" applyAlignment="0" applyProtection="0"/>
    <xf numFmtId="0" fontId="224" fillId="6" borderId="0" applyNumberFormat="0" applyBorder="0" applyAlignment="0" applyProtection="0"/>
    <xf numFmtId="0" fontId="49" fillId="0" borderId="35"/>
    <xf numFmtId="365" fontId="186" fillId="0" borderId="0"/>
    <xf numFmtId="0" fontId="205" fillId="0" borderId="0"/>
    <xf numFmtId="2" fontId="44" fillId="0" borderId="0"/>
    <xf numFmtId="2" fontId="44" fillId="0" borderId="0"/>
    <xf numFmtId="0" fontId="115" fillId="0" borderId="0"/>
    <xf numFmtId="0" fontId="205" fillId="0" borderId="0"/>
    <xf numFmtId="0" fontId="205" fillId="0" borderId="0"/>
    <xf numFmtId="0" fontId="32" fillId="0" borderId="0"/>
    <xf numFmtId="0" fontId="205" fillId="0" borderId="0"/>
    <xf numFmtId="0" fontId="115" fillId="0" borderId="0"/>
    <xf numFmtId="0" fontId="32" fillId="0" borderId="0"/>
    <xf numFmtId="0" fontId="115" fillId="30" borderId="62" applyNumberFormat="0" applyFont="0" applyAlignment="0" applyProtection="0"/>
    <xf numFmtId="0" fontId="205" fillId="30" borderId="69" applyNumberFormat="0" applyFont="0" applyAlignment="0" applyProtection="0"/>
    <xf numFmtId="0" fontId="49" fillId="0" borderId="0" applyNumberFormat="0" applyFill="0" applyBorder="0" applyAlignment="0" applyProtection="0"/>
    <xf numFmtId="0" fontId="239" fillId="56" borderId="59" applyNumberFormat="0" applyAlignment="0" applyProtection="0"/>
    <xf numFmtId="0" fontId="212" fillId="4" borderId="70" applyNumberFormat="0" applyAlignment="0" applyProtection="0"/>
    <xf numFmtId="10" fontId="205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115" fillId="0" borderId="0" applyFont="0" applyFill="0" applyBorder="0" applyAlignment="0" applyProtection="0"/>
    <xf numFmtId="4" fontId="118" fillId="6" borderId="71" applyNumberFormat="0" applyProtection="0">
      <alignment vertical="center"/>
    </xf>
    <xf numFmtId="4" fontId="119" fillId="6" borderId="71" applyNumberFormat="0" applyProtection="0">
      <alignment vertical="center"/>
    </xf>
    <xf numFmtId="4" fontId="120" fillId="6" borderId="71" applyNumberFormat="0" applyProtection="0">
      <alignment horizontal="left" vertical="center" indent="1"/>
    </xf>
    <xf numFmtId="4" fontId="120" fillId="14" borderId="71" applyNumberFormat="0" applyProtection="0">
      <alignment horizontal="right" vertical="center"/>
    </xf>
    <xf numFmtId="4" fontId="120" fillId="15" borderId="71" applyNumberFormat="0" applyProtection="0">
      <alignment horizontal="right" vertical="center"/>
    </xf>
    <xf numFmtId="4" fontId="120" fillId="16" borderId="71" applyNumberFormat="0" applyProtection="0">
      <alignment horizontal="right" vertical="center"/>
    </xf>
    <xf numFmtId="4" fontId="120" fillId="7" borderId="71" applyNumberFormat="0" applyProtection="0">
      <alignment horizontal="right" vertical="center"/>
    </xf>
    <xf numFmtId="4" fontId="120" fillId="17" borderId="71" applyNumberFormat="0" applyProtection="0">
      <alignment horizontal="right" vertical="center"/>
    </xf>
    <xf numFmtId="4" fontId="120" fillId="8" borderId="71" applyNumberFormat="0" applyProtection="0">
      <alignment horizontal="right" vertical="center"/>
    </xf>
    <xf numFmtId="4" fontId="120" fillId="18" borderId="71" applyNumberFormat="0" applyProtection="0">
      <alignment horizontal="right" vertical="center"/>
    </xf>
    <xf numFmtId="4" fontId="120" fillId="19" borderId="71" applyNumberFormat="0" applyProtection="0">
      <alignment horizontal="right" vertical="center"/>
    </xf>
    <xf numFmtId="4" fontId="120" fillId="20" borderId="71" applyNumberFormat="0" applyProtection="0">
      <alignment horizontal="right" vertical="center"/>
    </xf>
    <xf numFmtId="4" fontId="120" fillId="22" borderId="71" applyNumberFormat="0" applyProtection="0">
      <alignment horizontal="right" vertical="center"/>
    </xf>
    <xf numFmtId="4" fontId="120" fillId="5" borderId="71" applyNumberFormat="0" applyProtection="0">
      <alignment vertical="center"/>
    </xf>
    <xf numFmtId="4" fontId="121" fillId="5" borderId="71" applyNumberFormat="0" applyProtection="0">
      <alignment vertical="center"/>
    </xf>
    <xf numFmtId="4" fontId="118" fillId="22" borderId="72" applyNumberFormat="0" applyProtection="0">
      <alignment horizontal="left" vertical="center" indent="1"/>
    </xf>
    <xf numFmtId="4" fontId="120" fillId="5" borderId="71" applyNumberFormat="0" applyProtection="0">
      <alignment horizontal="right" vertical="center"/>
    </xf>
    <xf numFmtId="4" fontId="121" fillId="5" borderId="71" applyNumberFormat="0" applyProtection="0">
      <alignment horizontal="right" vertical="center"/>
    </xf>
    <xf numFmtId="4" fontId="118" fillId="22" borderId="71" applyNumberFormat="0" applyProtection="0">
      <alignment horizontal="left" vertical="center" indent="1"/>
    </xf>
    <xf numFmtId="4" fontId="122" fillId="10" borderId="72" applyNumberFormat="0" applyProtection="0">
      <alignment horizontal="left" vertical="center" indent="1"/>
    </xf>
    <xf numFmtId="4" fontId="123" fillId="5" borderId="71" applyNumberFormat="0" applyProtection="0">
      <alignment horizontal="right" vertical="center"/>
    </xf>
    <xf numFmtId="0" fontId="53" fillId="0" borderId="0"/>
    <xf numFmtId="0" fontId="223" fillId="0" borderId="0"/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73" fontId="80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268" fontId="3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326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326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225" fillId="0" borderId="73" applyNumberFormat="0" applyFill="0" applyBorder="0" applyAlignment="0" applyProtection="0">
      <alignment horizontal="center" vertical="center" wrapText="1"/>
    </xf>
    <xf numFmtId="0" fontId="240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8" fillId="0" borderId="76" applyNumberFormat="0" applyFill="0" applyAlignment="0" applyProtection="0"/>
    <xf numFmtId="0" fontId="205" fillId="0" borderId="9" applyNumberFormat="0" applyFont="0" applyFill="0" applyAlignment="0" applyProtection="0"/>
    <xf numFmtId="194" fontId="49" fillId="0" borderId="37">
      <alignment horizontal="center"/>
    </xf>
    <xf numFmtId="0" fontId="103" fillId="0" borderId="47"/>
    <xf numFmtId="0" fontId="49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80" fillId="0" borderId="0"/>
    <xf numFmtId="193" fontId="49" fillId="0" borderId="0"/>
    <xf numFmtId="196" fontId="49" fillId="0" borderId="35"/>
    <xf numFmtId="164" fontId="134" fillId="23" borderId="39">
      <alignment vertical="top"/>
    </xf>
    <xf numFmtId="0" fontId="103" fillId="0" borderId="49" applyBorder="0">
      <alignment horizontal="fill"/>
    </xf>
    <xf numFmtId="164" fontId="44" fillId="0" borderId="34">
      <alignment horizontal="left" vertical="top"/>
    </xf>
    <xf numFmtId="0" fontId="227" fillId="0" borderId="34">
      <alignment horizontal="left" vertical="center"/>
    </xf>
    <xf numFmtId="0" fontId="135" fillId="24" borderId="35">
      <alignment horizontal="left" vertical="center"/>
    </xf>
    <xf numFmtId="165" fontId="136" fillId="30" borderId="39"/>
    <xf numFmtId="366" fontId="137" fillId="0" borderId="39">
      <alignment horizontal="left" vertical="top"/>
    </xf>
    <xf numFmtId="0" fontId="138" fillId="4" borderId="0">
      <alignment horizontal="left" vertical="center"/>
    </xf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9" fillId="0" borderId="0"/>
    <xf numFmtId="357" fontId="205" fillId="0" borderId="0" applyFont="0" applyFill="0" applyBorder="0" applyAlignment="0" applyProtection="0"/>
    <xf numFmtId="0" fontId="115" fillId="0" borderId="0"/>
    <xf numFmtId="169" fontId="115" fillId="0" borderId="0" applyFont="0" applyFill="0" applyBorder="0" applyAlignment="0" applyProtection="0"/>
    <xf numFmtId="3" fontId="205" fillId="0" borderId="0" applyFont="0" applyFill="0" applyBorder="0" applyAlignment="0" applyProtection="0"/>
    <xf numFmtId="0" fontId="216" fillId="0" borderId="0"/>
    <xf numFmtId="41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0" fontId="236" fillId="8" borderId="58" applyNumberFormat="0" applyAlignment="0" applyProtection="0"/>
    <xf numFmtId="0" fontId="2" fillId="0" borderId="0"/>
    <xf numFmtId="181" fontId="1" fillId="0" borderId="0" applyFont="0" applyFill="0" applyBorder="0" applyAlignment="0" applyProtection="0"/>
    <xf numFmtId="0" fontId="32" fillId="0" borderId="0"/>
    <xf numFmtId="169" fontId="3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230" fontId="242" fillId="0" borderId="0" applyFont="0" applyFill="0" applyBorder="0" applyAlignment="0" applyProtection="0"/>
    <xf numFmtId="230" fontId="242" fillId="0" borderId="0" applyFont="0" applyFill="0" applyBorder="0" applyAlignment="0" applyProtection="0"/>
    <xf numFmtId="216" fontId="32" fillId="0" borderId="0" applyFont="0" applyFill="0" applyBorder="0" applyAlignment="0" applyProtection="0"/>
    <xf numFmtId="0" fontId="2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73" fillId="0" borderId="13" applyNumberFormat="0" applyFont="0" applyBorder="0" applyAlignment="0">
      <alignment horizontal="center" vertical="center"/>
    </xf>
    <xf numFmtId="169" fontId="73" fillId="0" borderId="13" applyNumberFormat="0" applyFont="0" applyBorder="0" applyAlignment="0">
      <alignment horizontal="center" vertical="center"/>
    </xf>
    <xf numFmtId="169" fontId="73" fillId="0" borderId="13" applyNumberFormat="0" applyFont="0" applyBorder="0" applyAlignment="0">
      <alignment horizontal="center" vertical="center"/>
    </xf>
    <xf numFmtId="1" fontId="74" fillId="0" borderId="35" applyBorder="0" applyAlignment="0">
      <alignment horizontal="center"/>
    </xf>
    <xf numFmtId="1" fontId="73" fillId="0" borderId="13" applyNumberFormat="0" applyFont="0" applyBorder="0" applyAlignment="0">
      <alignment horizontal="center" vertical="center"/>
    </xf>
    <xf numFmtId="1" fontId="73" fillId="0" borderId="13" applyNumberFormat="0" applyFont="0" applyBorder="0" applyAlignment="0">
      <alignment horizontal="center" vertical="center"/>
    </xf>
    <xf numFmtId="229" fontId="68" fillId="0" borderId="0" applyFont="0" applyFill="0" applyBorder="0" applyAlignment="0" applyProtection="0"/>
    <xf numFmtId="0" fontId="35" fillId="2" borderId="0"/>
    <xf numFmtId="0" fontId="35" fillId="2" borderId="0"/>
    <xf numFmtId="0" fontId="44" fillId="0" borderId="0"/>
    <xf numFmtId="0" fontId="44" fillId="0" borderId="0"/>
    <xf numFmtId="0" fontId="44" fillId="0" borderId="0"/>
    <xf numFmtId="0" fontId="31" fillId="0" borderId="0">
      <alignment horizontal="center" wrapText="1"/>
      <protection locked="0"/>
    </xf>
    <xf numFmtId="181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90" fillId="0" borderId="0" applyNumberFormat="0" applyAlignment="0">
      <alignment horizontal="left"/>
    </xf>
    <xf numFmtId="205" fontId="32" fillId="0" borderId="22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248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86" fontId="32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169" fontId="94" fillId="0" borderId="0" applyFont="0" applyFill="0" applyBorder="0" applyAlignment="0" applyProtection="0"/>
    <xf numFmtId="0" fontId="95" fillId="0" borderId="0" applyNumberFormat="0" applyAlignment="0">
      <alignment horizontal="left"/>
    </xf>
    <xf numFmtId="0" fontId="243" fillId="0" borderId="0" applyNumberFormat="0" applyFill="0" applyBorder="0" applyAlignment="0" applyProtection="0"/>
    <xf numFmtId="3" fontId="32" fillId="60" borderId="78">
      <alignment horizontal="right" vertical="top" wrapText="1"/>
    </xf>
    <xf numFmtId="38" fontId="18" fillId="4" borderId="0" applyNumberFormat="0" applyBorder="0" applyAlignment="0" applyProtection="0"/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348" fontId="44" fillId="5" borderId="28" applyBorder="0">
      <alignment horizontal="center"/>
    </xf>
    <xf numFmtId="0" fontId="106" fillId="0" borderId="5">
      <alignment horizontal="center"/>
    </xf>
    <xf numFmtId="0" fontId="106" fillId="0" borderId="0">
      <alignment horizontal="center"/>
    </xf>
    <xf numFmtId="0" fontId="221" fillId="0" borderId="0"/>
    <xf numFmtId="0" fontId="221" fillId="0" borderId="0"/>
    <xf numFmtId="0" fontId="221" fillId="0" borderId="0"/>
    <xf numFmtId="368" fontId="32" fillId="61" borderId="78">
      <alignment vertical="top" wrapText="1"/>
    </xf>
    <xf numFmtId="175" fontId="2" fillId="0" borderId="6"/>
    <xf numFmtId="345" fontId="80" fillId="0" borderId="6"/>
    <xf numFmtId="0" fontId="24" fillId="0" borderId="0" applyNumberFormat="0" applyFont="0" applyFill="0" applyAlignment="0"/>
    <xf numFmtId="0" fontId="32" fillId="0" borderId="0" applyNumberFormat="0" applyFill="0" applyAlignment="0"/>
    <xf numFmtId="0" fontId="2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14" fontId="31" fillId="0" borderId="0">
      <alignment horizontal="center" wrapText="1"/>
      <protection locked="0"/>
    </xf>
    <xf numFmtId="9" fontId="21" fillId="0" borderId="20" applyNumberFormat="0" applyBorder="0"/>
    <xf numFmtId="0" fontId="116" fillId="12" borderId="0" applyNumberFormat="0" applyFont="0" applyBorder="0" applyAlignment="0">
      <alignment horizontal="center"/>
    </xf>
    <xf numFmtId="0" fontId="32" fillId="0" borderId="0" applyNumberFormat="0" applyFill="0" applyBorder="0" applyAlignment="0" applyProtection="0"/>
    <xf numFmtId="4" fontId="120" fillId="13" borderId="0" applyNumberFormat="0" applyProtection="0">
      <alignment horizontal="left" vertical="center" indent="1"/>
    </xf>
    <xf numFmtId="4" fontId="118" fillId="21" borderId="25" applyNumberFormat="0" applyProtection="0">
      <alignment horizontal="left" vertical="center" indent="1"/>
    </xf>
    <xf numFmtId="4" fontId="118" fillId="22" borderId="0" applyNumberFormat="0" applyProtection="0">
      <alignment horizontal="left" vertical="center" indent="1"/>
    </xf>
    <xf numFmtId="4" fontId="118" fillId="13" borderId="0" applyNumberFormat="0" applyProtection="0">
      <alignment horizontal="left" vertical="center" indent="1"/>
    </xf>
    <xf numFmtId="4" fontId="57" fillId="22" borderId="0" applyNumberFormat="0" applyProtection="0">
      <alignment horizontal="left" vertical="center" indent="1"/>
    </xf>
    <xf numFmtId="4" fontId="57" fillId="13" borderId="0" applyNumberFormat="0" applyProtection="0">
      <alignment horizontal="left" vertical="center" indent="1"/>
    </xf>
    <xf numFmtId="0" fontId="126" fillId="0" borderId="0" applyNumberFormat="0" applyFill="0" applyBorder="0" applyAlignment="0">
      <alignment horizontal="center"/>
    </xf>
    <xf numFmtId="182" fontId="86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34">
      <alignment horizontal="center"/>
    </xf>
    <xf numFmtId="41" fontId="32" fillId="0" borderId="0" applyFont="0" applyFill="0" applyBorder="0" applyAlignment="0" applyProtection="0"/>
    <xf numFmtId="182" fontId="86" fillId="0" borderId="0" applyFont="0" applyFill="0" applyBorder="0" applyAlignment="0" applyProtection="0"/>
    <xf numFmtId="182" fontId="86" fillId="0" borderId="0" applyFont="0" applyFill="0" applyBorder="0" applyAlignment="0" applyProtection="0"/>
    <xf numFmtId="41" fontId="86" fillId="0" borderId="37">
      <alignment horizontal="right" vertical="center"/>
    </xf>
    <xf numFmtId="250" fontId="49" fillId="0" borderId="37">
      <alignment horizontal="right" vertical="center"/>
    </xf>
    <xf numFmtId="250" fontId="49" fillId="0" borderId="37">
      <alignment horizontal="right" vertical="center"/>
    </xf>
    <xf numFmtId="268" fontId="32" fillId="0" borderId="37">
      <alignment horizontal="right" vertical="center"/>
    </xf>
    <xf numFmtId="327" fontId="32" fillId="0" borderId="37">
      <alignment horizontal="right" vertical="center"/>
    </xf>
    <xf numFmtId="352" fontId="2" fillId="0" borderId="37">
      <alignment horizontal="right" vertical="center"/>
    </xf>
    <xf numFmtId="197" fontId="49" fillId="0" borderId="37">
      <alignment horizontal="right" vertical="center"/>
    </xf>
    <xf numFmtId="328" fontId="2" fillId="0" borderId="37">
      <alignment horizontal="right" vertical="center"/>
    </xf>
    <xf numFmtId="261" fontId="3" fillId="0" borderId="37">
      <alignment horizontal="right" vertical="center"/>
    </xf>
    <xf numFmtId="261" fontId="3" fillId="0" borderId="37">
      <alignment horizontal="right" vertical="center"/>
    </xf>
    <xf numFmtId="261" fontId="3" fillId="0" borderId="37">
      <alignment horizontal="right" vertical="center"/>
    </xf>
    <xf numFmtId="330" fontId="144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201" fontId="2" fillId="0" borderId="37">
      <alignment horizontal="right" vertical="center"/>
    </xf>
    <xf numFmtId="201" fontId="2" fillId="0" borderId="37">
      <alignment horizontal="right" vertical="center"/>
    </xf>
    <xf numFmtId="201" fontId="2" fillId="0" borderId="37">
      <alignment horizontal="right" vertical="center"/>
    </xf>
    <xf numFmtId="333" fontId="2" fillId="0" borderId="37">
      <alignment horizontal="right" vertical="center"/>
    </xf>
    <xf numFmtId="253" fontId="32" fillId="0" borderId="37">
      <alignment horizontal="right" vertical="center"/>
    </xf>
    <xf numFmtId="253" fontId="32" fillId="0" borderId="37">
      <alignment horizontal="right" vertical="center"/>
    </xf>
    <xf numFmtId="253" fontId="32" fillId="0" borderId="37">
      <alignment horizontal="right" vertical="center"/>
    </xf>
    <xf numFmtId="263" fontId="86" fillId="0" borderId="37">
      <alignment horizontal="right" vertical="center"/>
    </xf>
    <xf numFmtId="172" fontId="49" fillId="0" borderId="37">
      <alignment horizontal="right" vertical="center"/>
    </xf>
    <xf numFmtId="267" fontId="49" fillId="0" borderId="37">
      <alignment horizontal="right" vertical="center"/>
    </xf>
    <xf numFmtId="333" fontId="2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267" fontId="49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8" fontId="3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197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197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327" fontId="3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328" fontId="2" fillId="0" borderId="37">
      <alignment horizontal="right" vertical="center"/>
    </xf>
    <xf numFmtId="327" fontId="32" fillId="0" borderId="37">
      <alignment horizontal="right" vertical="center"/>
    </xf>
    <xf numFmtId="197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268" fontId="32" fillId="0" borderId="37">
      <alignment horizontal="right" vertical="center"/>
    </xf>
    <xf numFmtId="197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173" fontId="80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3" fontId="86" fillId="0" borderId="37">
      <alignment horizontal="right" vertical="center"/>
    </xf>
    <xf numFmtId="196" fontId="49" fillId="0" borderId="37">
      <alignment horizontal="right" vertical="center"/>
    </xf>
    <xf numFmtId="353" fontId="32" fillId="0" borderId="37">
      <alignment horizontal="right" vertical="center"/>
    </xf>
    <xf numFmtId="354" fontId="32" fillId="0" borderId="37">
      <alignment horizontal="right" vertical="center"/>
    </xf>
    <xf numFmtId="354" fontId="32" fillId="0" borderId="37">
      <alignment horizontal="right" vertical="center"/>
    </xf>
    <xf numFmtId="266" fontId="49" fillId="0" borderId="37">
      <alignment horizontal="right" vertical="center"/>
    </xf>
    <xf numFmtId="266" fontId="49" fillId="0" borderId="37">
      <alignment horizontal="right" vertical="center"/>
    </xf>
    <xf numFmtId="266" fontId="49" fillId="0" borderId="37">
      <alignment horizontal="right" vertical="center"/>
    </xf>
    <xf numFmtId="354" fontId="32" fillId="0" borderId="37">
      <alignment horizontal="right" vertical="center"/>
    </xf>
    <xf numFmtId="266" fontId="49" fillId="0" borderId="37">
      <alignment horizontal="right" vertical="center"/>
    </xf>
    <xf numFmtId="354" fontId="32" fillId="0" borderId="37">
      <alignment horizontal="right" vertical="center"/>
    </xf>
    <xf numFmtId="265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355" fontId="32" fillId="0" borderId="37">
      <alignment horizontal="right" vertical="center"/>
    </xf>
    <xf numFmtId="263" fontId="86" fillId="0" borderId="37">
      <alignment horizontal="right" vertical="center"/>
    </xf>
    <xf numFmtId="242" fontId="3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327" fontId="32" fillId="0" borderId="37">
      <alignment horizontal="right" vertical="center"/>
    </xf>
    <xf numFmtId="206" fontId="49" fillId="0" borderId="37">
      <alignment horizontal="right" vertical="center"/>
    </xf>
    <xf numFmtId="206" fontId="49" fillId="0" borderId="37">
      <alignment horizontal="right" vertical="center"/>
    </xf>
    <xf numFmtId="352" fontId="2" fillId="0" borderId="37">
      <alignment horizontal="right" vertical="center"/>
    </xf>
    <xf numFmtId="352" fontId="2" fillId="0" borderId="37">
      <alignment horizontal="right" vertical="center"/>
    </xf>
    <xf numFmtId="263" fontId="86" fillId="0" borderId="37">
      <alignment horizontal="right" vertical="center"/>
    </xf>
    <xf numFmtId="263" fontId="86" fillId="0" borderId="37">
      <alignment horizontal="right" vertical="center"/>
    </xf>
    <xf numFmtId="206" fontId="49" fillId="0" borderId="37">
      <alignment horizontal="right" vertical="center"/>
    </xf>
    <xf numFmtId="206" fontId="49" fillId="0" borderId="37">
      <alignment horizontal="right" vertical="center"/>
    </xf>
    <xf numFmtId="326" fontId="32" fillId="0" borderId="37">
      <alignment horizontal="right" vertical="center"/>
    </xf>
    <xf numFmtId="263" fontId="86" fillId="0" borderId="37">
      <alignment horizontal="right" vertical="center"/>
    </xf>
    <xf numFmtId="327" fontId="32" fillId="0" borderId="37">
      <alignment horizontal="right" vertical="center"/>
    </xf>
    <xf numFmtId="41" fontId="86" fillId="0" borderId="37">
      <alignment horizontal="right" vertical="center"/>
    </xf>
    <xf numFmtId="263" fontId="86" fillId="0" borderId="37">
      <alignment horizontal="right" vertical="center"/>
    </xf>
    <xf numFmtId="242" fontId="32" fillId="0" borderId="37">
      <alignment horizontal="right" vertical="center"/>
    </xf>
    <xf numFmtId="242" fontId="32" fillId="0" borderId="37">
      <alignment horizontal="right" vertical="center"/>
    </xf>
    <xf numFmtId="206" fontId="49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327" fontId="32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18" fontId="2" fillId="0" borderId="37">
      <alignment horizontal="right" vertical="center"/>
    </xf>
    <xf numFmtId="218" fontId="2" fillId="0" borderId="37">
      <alignment horizontal="right" vertical="center"/>
    </xf>
    <xf numFmtId="197" fontId="49" fillId="0" borderId="37">
      <alignment horizontal="right" vertical="center"/>
    </xf>
    <xf numFmtId="218" fontId="2" fillId="0" borderId="37">
      <alignment horizontal="right" vertical="center"/>
    </xf>
    <xf numFmtId="41" fontId="86" fillId="0" borderId="37">
      <alignment horizontal="right" vertical="center"/>
    </xf>
    <xf numFmtId="197" fontId="49" fillId="0" borderId="37">
      <alignment horizontal="right" vertical="center"/>
    </xf>
    <xf numFmtId="347" fontId="32" fillId="0" borderId="37">
      <alignment horizontal="center"/>
    </xf>
    <xf numFmtId="0" fontId="49" fillId="0" borderId="0" applyNumberFormat="0" applyFill="0" applyBorder="0" applyAlignment="0" applyProtection="0"/>
    <xf numFmtId="356" fontId="86" fillId="0" borderId="37">
      <alignment horizontal="center"/>
    </xf>
    <xf numFmtId="0" fontId="49" fillId="0" borderId="0" applyNumberFormat="0" applyFill="0" applyBorder="0" applyAlignment="0" applyProtection="0"/>
    <xf numFmtId="3" fontId="32" fillId="14" borderId="78">
      <alignment horizontal="right" vertical="top" wrapText="1"/>
    </xf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8" fillId="2" borderId="0"/>
    <xf numFmtId="0" fontId="38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40" fillId="2" borderId="0"/>
    <xf numFmtId="0" fontId="40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2" fillId="0" borderId="0">
      <alignment wrapText="1"/>
    </xf>
    <xf numFmtId="0" fontId="42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3" fontId="2" fillId="0" borderId="0" applyFont="0" applyFill="0" applyBorder="0" applyAlignment="0" applyProtection="0"/>
    <xf numFmtId="0" fontId="31" fillId="0" borderId="83">
      <alignment horizontal="centerContinuous"/>
    </xf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10" fontId="2" fillId="0" borderId="0" applyFont="0" applyFill="0" applyBorder="0" applyAlignment="0" applyProtection="0"/>
    <xf numFmtId="203" fontId="49" fillId="0" borderId="84">
      <alignment horizontal="right" vertical="center"/>
    </xf>
    <xf numFmtId="197" fontId="49" fillId="0" borderId="37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197" fontId="49" fillId="0" borderId="37">
      <alignment horizontal="right" vertical="center"/>
    </xf>
    <xf numFmtId="203" fontId="49" fillId="0" borderId="84">
      <alignment horizontal="right" vertical="center"/>
    </xf>
    <xf numFmtId="197" fontId="49" fillId="0" borderId="37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4" fontId="49" fillId="0" borderId="84">
      <alignment horizontal="right" vertical="center"/>
    </xf>
    <xf numFmtId="192" fontId="49" fillId="0" borderId="84">
      <alignment horizontal="right" vertical="center"/>
    </xf>
    <xf numFmtId="3" fontId="64" fillId="0" borderId="85"/>
    <xf numFmtId="3" fontId="64" fillId="0" borderId="85"/>
    <xf numFmtId="3" fontId="64" fillId="0" borderId="85"/>
    <xf numFmtId="243" fontId="3" fillId="0" borderId="86" applyFont="0" applyBorder="0">
      <alignment horizontal="center"/>
    </xf>
    <xf numFmtId="3" fontId="93" fillId="0" borderId="34">
      <alignment horizontal="left" vertical="top" wrapText="1"/>
    </xf>
    <xf numFmtId="164" fontId="107" fillId="10" borderId="85" applyNumberFormat="0" applyAlignment="0">
      <alignment horizontal="left" vertical="top"/>
    </xf>
    <xf numFmtId="0" fontId="31" fillId="0" borderId="83">
      <alignment horizontal="centerContinuous"/>
    </xf>
    <xf numFmtId="49" fontId="14" fillId="0" borderId="37" applyFont="0" applyBorder="0">
      <alignment horizontal="center"/>
    </xf>
    <xf numFmtId="256" fontId="247" fillId="0" borderId="0" applyFont="0" applyFill="0" applyBorder="0" applyAlignment="0" applyProtection="0"/>
    <xf numFmtId="0" fontId="248" fillId="0" borderId="0"/>
    <xf numFmtId="0" fontId="248" fillId="0" borderId="0"/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1" fontId="3" fillId="0" borderId="37">
      <alignment horizontal="right" vertical="center"/>
    </xf>
    <xf numFmtId="203" fontId="49" fillId="0" borderId="84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2" fontId="32" fillId="0" borderId="37">
      <alignment horizontal="right" vertical="center"/>
    </xf>
    <xf numFmtId="262" fontId="32" fillId="0" borderId="37">
      <alignment horizontal="right" vertical="center"/>
    </xf>
    <xf numFmtId="263" fontId="86" fillId="0" borderId="37">
      <alignment horizontal="right" vertical="center"/>
    </xf>
    <xf numFmtId="206" fontId="2" fillId="0" borderId="37">
      <alignment horizontal="right" vertical="center"/>
    </xf>
    <xf numFmtId="261" fontId="3" fillId="0" borderId="37">
      <alignment horizontal="right" vertical="center"/>
    </xf>
    <xf numFmtId="206" fontId="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261" fontId="3" fillId="0" borderId="37">
      <alignment horizontal="right" vertical="center"/>
    </xf>
    <xf numFmtId="262" fontId="32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264" fontId="32" fillId="0" borderId="37">
      <alignment horizontal="right" vertical="center"/>
    </xf>
    <xf numFmtId="197" fontId="49" fillId="0" borderId="37">
      <alignment horizontal="right" vertical="center"/>
    </xf>
    <xf numFmtId="196" fontId="49" fillId="0" borderId="37">
      <alignment horizontal="right" vertical="center"/>
    </xf>
    <xf numFmtId="197" fontId="49" fillId="0" borderId="37">
      <alignment horizontal="right" vertical="center"/>
    </xf>
    <xf numFmtId="203" fontId="49" fillId="0" borderId="84">
      <alignment horizontal="right" vertical="center"/>
    </xf>
    <xf numFmtId="261" fontId="3" fillId="0" borderId="37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197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03" fontId="49" fillId="0" borderId="84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5" fontId="49" fillId="0" borderId="37">
      <alignment horizontal="right" vertical="center"/>
    </xf>
    <xf numFmtId="266" fontId="49" fillId="0" borderId="37">
      <alignment horizontal="right" vertical="center"/>
    </xf>
    <xf numFmtId="267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192" fontId="2" fillId="0" borderId="37">
      <alignment horizontal="right" vertical="center"/>
    </xf>
    <xf numFmtId="263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74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03" fontId="49" fillId="0" borderId="84">
      <alignment horizontal="right" vertical="center"/>
    </xf>
    <xf numFmtId="209" fontId="86" fillId="0" borderId="37">
      <alignment horizontal="right" vertical="center"/>
    </xf>
    <xf numFmtId="263" fontId="86" fillId="0" borderId="37">
      <alignment horizontal="right" vertical="center"/>
    </xf>
    <xf numFmtId="265" fontId="49" fillId="0" borderId="37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84">
      <alignment horizontal="right" vertical="center"/>
    </xf>
    <xf numFmtId="0" fontId="49" fillId="0" borderId="84">
      <alignment horizontal="right" vertical="center"/>
    </xf>
    <xf numFmtId="0" fontId="49" fillId="0" borderId="84">
      <alignment horizontal="right" vertical="center"/>
    </xf>
    <xf numFmtId="0" fontId="49" fillId="0" borderId="84">
      <alignment horizontal="right" vertical="center"/>
    </xf>
    <xf numFmtId="0" fontId="49" fillId="0" borderId="84">
      <alignment horizontal="right" vertical="center"/>
    </xf>
    <xf numFmtId="0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0" fontId="49" fillId="0" borderId="84">
      <alignment horizontal="right" vertical="center"/>
    </xf>
    <xf numFmtId="0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0" fontId="49" fillId="0" borderId="84">
      <alignment horizontal="right" vertical="center"/>
    </xf>
    <xf numFmtId="197" fontId="49" fillId="0" borderId="37">
      <alignment horizontal="right" vertical="center"/>
    </xf>
    <xf numFmtId="206" fontId="49" fillId="0" borderId="37">
      <alignment horizontal="right" vertical="center"/>
    </xf>
    <xf numFmtId="261" fontId="3" fillId="0" borderId="37">
      <alignment horizontal="right" vertical="center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197" fontId="49" fillId="0" borderId="37">
      <alignment horizontal="right" vertical="center"/>
    </xf>
    <xf numFmtId="264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209" fontId="86" fillId="0" borderId="37">
      <alignment horizontal="right" vertical="center"/>
    </xf>
    <xf numFmtId="263" fontId="86" fillId="0" borderId="37">
      <alignment horizontal="right" vertical="center"/>
    </xf>
    <xf numFmtId="175" fontId="131" fillId="0" borderId="37">
      <alignment horizontal="right" vertical="center"/>
    </xf>
    <xf numFmtId="209" fontId="86" fillId="0" borderId="37">
      <alignment horizontal="right" vertical="center"/>
    </xf>
    <xf numFmtId="263" fontId="86" fillId="0" borderId="37">
      <alignment horizontal="right" vertical="center"/>
    </xf>
    <xf numFmtId="196" fontId="49" fillId="0" borderId="37">
      <alignment horizontal="right" vertical="center"/>
    </xf>
    <xf numFmtId="197" fontId="49" fillId="0" borderId="37">
      <alignment horizontal="right" vertical="center"/>
    </xf>
    <xf numFmtId="270" fontId="59" fillId="0" borderId="63"/>
    <xf numFmtId="165" fontId="136" fillId="25" borderId="39"/>
    <xf numFmtId="164" fontId="137" fillId="0" borderId="39">
      <alignment horizontal="left" vertical="top"/>
    </xf>
    <xf numFmtId="164" fontId="139" fillId="0" borderId="34">
      <alignment horizontal="left" vertical="top"/>
    </xf>
    <xf numFmtId="0" fontId="140" fillId="0" borderId="34">
      <alignment horizontal="left" vertical="center"/>
    </xf>
    <xf numFmtId="0" fontId="10" fillId="0" borderId="0"/>
    <xf numFmtId="169" fontId="10" fillId="0" borderId="0" applyFont="0" applyFill="0" applyBorder="0" applyAlignment="0" applyProtection="0"/>
    <xf numFmtId="182" fontId="32" fillId="0" borderId="63" applyFont="0" applyAlignment="0">
      <alignment horizontal="right"/>
    </xf>
    <xf numFmtId="280" fontId="162" fillId="0" borderId="63">
      <protection locked="0"/>
    </xf>
    <xf numFmtId="281" fontId="164" fillId="0" borderId="63"/>
    <xf numFmtId="292" fontId="10" fillId="0" borderId="87" applyFill="0" applyProtection="0"/>
    <xf numFmtId="310" fontId="10" fillId="0" borderId="87" applyFill="0" applyProtection="0"/>
    <xf numFmtId="329" fontId="80" fillId="0" borderId="84">
      <alignment horizontal="right" vertical="center"/>
    </xf>
    <xf numFmtId="332" fontId="32" fillId="0" borderId="84">
      <alignment horizontal="right" vertical="center"/>
    </xf>
    <xf numFmtId="332" fontId="32" fillId="0" borderId="84">
      <alignment horizontal="right" vertical="center"/>
    </xf>
    <xf numFmtId="332" fontId="32" fillId="0" borderId="84">
      <alignment horizontal="right" vertical="center"/>
    </xf>
    <xf numFmtId="334" fontId="2" fillId="0" borderId="84">
      <alignment horizontal="right" vertical="center"/>
    </xf>
    <xf numFmtId="203" fontId="49" fillId="0" borderId="84">
      <alignment horizontal="right" vertical="center"/>
    </xf>
    <xf numFmtId="203" fontId="49" fillId="0" borderId="84">
      <alignment horizontal="right" vertical="center"/>
    </xf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21" fillId="0" borderId="0" applyFill="0" applyBorder="0" applyAlignment="0"/>
    <xf numFmtId="43" fontId="32" fillId="0" borderId="0" applyFont="0" applyFill="0" applyBorder="0" applyAlignment="0" applyProtection="0"/>
    <xf numFmtId="230" fontId="32" fillId="0" borderId="0" applyFont="0" applyFill="0" applyBorder="0" applyAlignment="0" applyProtection="0"/>
    <xf numFmtId="230" fontId="32" fillId="0" borderId="0" applyFont="0" applyFill="0" applyBorder="0" applyAlignment="0" applyProtection="0"/>
    <xf numFmtId="369" fontId="32" fillId="0" borderId="0" applyFont="0" applyFill="0" applyBorder="0" applyAlignment="0" applyProtection="0"/>
    <xf numFmtId="38" fontId="18" fillId="2" borderId="0" applyNumberFormat="0" applyBorder="0" applyAlignment="0" applyProtection="0"/>
    <xf numFmtId="10" fontId="18" fillId="30" borderId="35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32" fillId="0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5" fillId="2" borderId="0"/>
    <xf numFmtId="0" fontId="38" fillId="2" borderId="0"/>
    <xf numFmtId="0" fontId="38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38" fillId="2" borderId="0"/>
    <xf numFmtId="0" fontId="40" fillId="2" borderId="0"/>
    <xf numFmtId="0" fontId="40" fillId="2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3" borderId="0"/>
    <xf numFmtId="0" fontId="37" fillId="2" borderId="0"/>
    <xf numFmtId="0" fontId="37" fillId="3" borderId="0"/>
    <xf numFmtId="0" fontId="37" fillId="3" borderId="0"/>
    <xf numFmtId="0" fontId="37" fillId="3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192" fontId="49" fillId="0" borderId="37">
      <alignment horizontal="right" vertical="center"/>
    </xf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0" fillId="2" borderId="0"/>
    <xf numFmtId="0" fontId="42" fillId="0" borderId="0">
      <alignment wrapText="1"/>
    </xf>
    <xf numFmtId="0" fontId="42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37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0" fontId="18" fillId="4" borderId="35" applyNumberFormat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0" fontId="30" fillId="0" borderId="0" applyNumberFormat="0" applyFill="0" applyAlignment="0"/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03" fontId="49" fillId="0" borderId="84">
      <alignment horizontal="right" vertical="center"/>
    </xf>
    <xf numFmtId="3" fontId="93" fillId="0" borderId="34">
      <alignment horizontal="left" vertical="top" wrapText="1"/>
    </xf>
    <xf numFmtId="49" fontId="14" fillId="0" borderId="37" applyFont="0" applyBorder="0">
      <alignment horizont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1" fontId="3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2" fontId="32" fillId="0" borderId="37">
      <alignment horizontal="right" vertical="center"/>
    </xf>
    <xf numFmtId="262" fontId="32" fillId="0" borderId="37">
      <alignment horizontal="right" vertical="center"/>
    </xf>
    <xf numFmtId="263" fontId="86" fillId="0" borderId="37">
      <alignment horizontal="right" vertical="center"/>
    </xf>
    <xf numFmtId="206" fontId="2" fillId="0" borderId="37">
      <alignment horizontal="right" vertical="center"/>
    </xf>
    <xf numFmtId="261" fontId="3" fillId="0" borderId="37">
      <alignment horizontal="right" vertical="center"/>
    </xf>
    <xf numFmtId="206" fontId="2" fillId="0" borderId="37">
      <alignment horizontal="right" vertical="center"/>
    </xf>
    <xf numFmtId="173" fontId="80" fillId="0" borderId="37">
      <alignment horizontal="right" vertical="center"/>
    </xf>
    <xf numFmtId="173" fontId="80" fillId="0" borderId="37">
      <alignment horizontal="right" vertical="center"/>
    </xf>
    <xf numFmtId="197" fontId="49" fillId="0" borderId="37">
      <alignment horizontal="right" vertical="center"/>
    </xf>
    <xf numFmtId="263" fontId="86" fillId="0" borderId="37">
      <alignment horizontal="right" vertical="center"/>
    </xf>
    <xf numFmtId="261" fontId="3" fillId="0" borderId="37">
      <alignment horizontal="right" vertical="center"/>
    </xf>
    <xf numFmtId="262" fontId="32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264" fontId="32" fillId="0" borderId="37">
      <alignment horizontal="right" vertical="center"/>
    </xf>
    <xf numFmtId="197" fontId="49" fillId="0" borderId="37">
      <alignment horizontal="right" vertical="center"/>
    </xf>
    <xf numFmtId="196" fontId="49" fillId="0" borderId="37">
      <alignment horizontal="right" vertical="center"/>
    </xf>
    <xf numFmtId="197" fontId="49" fillId="0" borderId="37">
      <alignment horizontal="right" vertical="center"/>
    </xf>
    <xf numFmtId="261" fontId="3" fillId="0" borderId="37">
      <alignment horizontal="right" vertical="center"/>
    </xf>
    <xf numFmtId="197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265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65" fontId="49" fillId="0" borderId="37">
      <alignment horizontal="right" vertical="center"/>
    </xf>
    <xf numFmtId="266" fontId="49" fillId="0" borderId="37">
      <alignment horizontal="right" vertical="center"/>
    </xf>
    <xf numFmtId="267" fontId="49" fillId="0" borderId="37">
      <alignment horizontal="right" vertical="center"/>
    </xf>
    <xf numFmtId="41" fontId="86" fillId="0" borderId="37">
      <alignment horizontal="right" vertical="center"/>
    </xf>
    <xf numFmtId="41" fontId="86" fillId="0" borderId="37">
      <alignment horizontal="right" vertical="center"/>
    </xf>
    <xf numFmtId="192" fontId="2" fillId="0" borderId="37">
      <alignment horizontal="right" vertical="center"/>
    </xf>
    <xf numFmtId="263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74" fontId="86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209" fontId="86" fillId="0" borderId="37">
      <alignment horizontal="right" vertical="center"/>
    </xf>
    <xf numFmtId="263" fontId="86" fillId="0" borderId="37">
      <alignment horizontal="right" vertical="center"/>
    </xf>
    <xf numFmtId="265" fontId="49" fillId="0" borderId="37">
      <alignment horizontal="right" vertical="center"/>
    </xf>
    <xf numFmtId="197" fontId="49" fillId="0" borderId="37">
      <alignment horizontal="right" vertical="center"/>
    </xf>
    <xf numFmtId="268" fontId="32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197" fontId="49" fillId="0" borderId="37">
      <alignment horizontal="right" vertical="center"/>
    </xf>
    <xf numFmtId="206" fontId="49" fillId="0" borderId="37">
      <alignment horizontal="right" vertical="center"/>
    </xf>
    <xf numFmtId="261" fontId="3" fillId="0" borderId="37">
      <alignment horizontal="right" vertical="center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197" fontId="49" fillId="0" borderId="37">
      <alignment horizontal="right" vertical="center"/>
    </xf>
    <xf numFmtId="264" fontId="32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197" fontId="49" fillId="0" borderId="37">
      <alignment horizontal="right" vertical="center"/>
    </xf>
    <xf numFmtId="0" fontId="49" fillId="0" borderId="37">
      <alignment horizontal="right" vertical="center"/>
    </xf>
    <xf numFmtId="209" fontId="86" fillId="0" borderId="37">
      <alignment horizontal="right" vertical="center"/>
    </xf>
    <xf numFmtId="263" fontId="86" fillId="0" borderId="37">
      <alignment horizontal="right" vertical="center"/>
    </xf>
    <xf numFmtId="175" fontId="131" fillId="0" borderId="37">
      <alignment horizontal="right" vertical="center"/>
    </xf>
    <xf numFmtId="209" fontId="86" fillId="0" borderId="37">
      <alignment horizontal="right" vertical="center"/>
    </xf>
    <xf numFmtId="263" fontId="86" fillId="0" borderId="37">
      <alignment horizontal="right" vertical="center"/>
    </xf>
    <xf numFmtId="196" fontId="49" fillId="0" borderId="37">
      <alignment horizontal="right" vertical="center"/>
    </xf>
    <xf numFmtId="197" fontId="49" fillId="0" borderId="37">
      <alignment horizontal="right" vertical="center"/>
    </xf>
    <xf numFmtId="270" fontId="59" fillId="0" borderId="63"/>
    <xf numFmtId="164" fontId="134" fillId="23" borderId="88">
      <alignment vertical="top"/>
    </xf>
    <xf numFmtId="165" fontId="136" fillId="25" borderId="88"/>
    <xf numFmtId="164" fontId="137" fillId="0" borderId="88">
      <alignment horizontal="left" vertical="top"/>
    </xf>
    <xf numFmtId="164" fontId="139" fillId="0" borderId="34">
      <alignment horizontal="left" vertical="top"/>
    </xf>
    <xf numFmtId="0" fontId="140" fillId="0" borderId="34">
      <alignment horizontal="left" vertical="center"/>
    </xf>
    <xf numFmtId="0" fontId="10" fillId="0" borderId="0"/>
    <xf numFmtId="169" fontId="10" fillId="0" borderId="0" applyFont="0" applyFill="0" applyBorder="0" applyAlignment="0" applyProtection="0"/>
    <xf numFmtId="204" fontId="49" fillId="0" borderId="37">
      <alignment horizontal="right" vertical="center"/>
    </xf>
    <xf numFmtId="0" fontId="42" fillId="0" borderId="0">
      <alignment wrapText="1"/>
    </xf>
    <xf numFmtId="0" fontId="40" fillId="2" borderId="0"/>
    <xf numFmtId="0" fontId="38" fillId="2" borderId="0"/>
    <xf numFmtId="0" fontId="35" fillId="2" borderId="0"/>
    <xf numFmtId="0" fontId="32" fillId="0" borderId="0"/>
    <xf numFmtId="43" fontId="32" fillId="0" borderId="0" applyFont="0" applyFill="0" applyBorder="0" applyAlignment="0" applyProtection="0"/>
    <xf numFmtId="0" fontId="38" fillId="2" borderId="0"/>
    <xf numFmtId="0" fontId="35" fillId="2" borderId="0"/>
    <xf numFmtId="0" fontId="35" fillId="2" borderId="0"/>
    <xf numFmtId="204" fontId="49" fillId="0" borderId="37">
      <alignment horizontal="right" vertical="center"/>
    </xf>
    <xf numFmtId="204" fontId="49" fillId="0" borderId="37">
      <alignment horizontal="right" vertical="center"/>
    </xf>
    <xf numFmtId="0" fontId="38" fillId="2" borderId="0"/>
    <xf numFmtId="0" fontId="35" fillId="2" borderId="0"/>
    <xf numFmtId="192" fontId="49" fillId="0" borderId="37">
      <alignment horizontal="right" vertical="center"/>
    </xf>
    <xf numFmtId="0" fontId="40" fillId="2" borderId="0"/>
    <xf numFmtId="192" fontId="49" fillId="0" borderId="37">
      <alignment horizontal="right" vertical="center"/>
    </xf>
    <xf numFmtId="204" fontId="49" fillId="0" borderId="37">
      <alignment horizontal="right" vertical="center"/>
    </xf>
    <xf numFmtId="0" fontId="42" fillId="0" borderId="0">
      <alignment wrapText="1"/>
    </xf>
    <xf numFmtId="0" fontId="42" fillId="0" borderId="0">
      <alignment wrapText="1"/>
    </xf>
    <xf numFmtId="0" fontId="35" fillId="2" borderId="0"/>
    <xf numFmtId="0" fontId="42" fillId="0" borderId="0">
      <alignment wrapText="1"/>
    </xf>
    <xf numFmtId="204" fontId="49" fillId="0" borderId="37">
      <alignment horizontal="right" vertical="center"/>
    </xf>
    <xf numFmtId="192" fontId="49" fillId="0" borderId="37">
      <alignment horizontal="right" vertical="center"/>
    </xf>
    <xf numFmtId="204" fontId="49" fillId="0" borderId="37">
      <alignment horizontal="right" vertical="center"/>
    </xf>
    <xf numFmtId="0" fontId="35" fillId="2" borderId="0"/>
    <xf numFmtId="0" fontId="42" fillId="0" borderId="0">
      <alignment wrapText="1"/>
    </xf>
    <xf numFmtId="204" fontId="49" fillId="0" borderId="37">
      <alignment horizontal="right" vertical="center"/>
    </xf>
    <xf numFmtId="192" fontId="49" fillId="0" borderId="37">
      <alignment horizontal="right" vertical="center"/>
    </xf>
    <xf numFmtId="192" fontId="49" fillId="0" borderId="37">
      <alignment horizontal="right" vertical="center"/>
    </xf>
    <xf numFmtId="0" fontId="38" fillId="2" borderId="0"/>
    <xf numFmtId="0" fontId="35" fillId="2" borderId="0"/>
    <xf numFmtId="0" fontId="40" fillId="2" borderId="0"/>
    <xf numFmtId="204" fontId="49" fillId="0" borderId="37">
      <alignment horizontal="right" vertical="center"/>
    </xf>
    <xf numFmtId="0" fontId="38" fillId="2" borderId="0"/>
    <xf numFmtId="0" fontId="40" fillId="2" borderId="0"/>
    <xf numFmtId="0" fontId="40" fillId="2" borderId="0"/>
    <xf numFmtId="0" fontId="40" fillId="2" borderId="0"/>
    <xf numFmtId="0" fontId="38" fillId="2" borderId="0"/>
    <xf numFmtId="0" fontId="42" fillId="0" borderId="0">
      <alignment wrapText="1"/>
    </xf>
    <xf numFmtId="0" fontId="42" fillId="0" borderId="0">
      <alignment wrapText="1"/>
    </xf>
    <xf numFmtId="0" fontId="42" fillId="0" borderId="0">
      <alignment wrapText="1"/>
    </xf>
    <xf numFmtId="0" fontId="40" fillId="2" borderId="0"/>
    <xf numFmtId="192" fontId="49" fillId="0" borderId="37">
      <alignment horizontal="right" vertical="center"/>
    </xf>
    <xf numFmtId="0" fontId="38" fillId="2" borderId="0"/>
    <xf numFmtId="0" fontId="40" fillId="2" borderId="0"/>
    <xf numFmtId="0" fontId="38" fillId="2" borderId="0"/>
    <xf numFmtId="192" fontId="49" fillId="0" borderId="37">
      <alignment horizontal="right" vertical="center"/>
    </xf>
    <xf numFmtId="0" fontId="35" fillId="2" borderId="0"/>
    <xf numFmtId="0" fontId="35" fillId="2" borderId="0"/>
    <xf numFmtId="0" fontId="38" fillId="2" borderId="0"/>
    <xf numFmtId="0" fontId="40" fillId="2" borderId="0"/>
    <xf numFmtId="192" fontId="49" fillId="0" borderId="37">
      <alignment horizontal="right" vertical="center"/>
    </xf>
    <xf numFmtId="0" fontId="42" fillId="0" borderId="0">
      <alignment wrapText="1"/>
    </xf>
    <xf numFmtId="0" fontId="35" fillId="2" borderId="0"/>
    <xf numFmtId="204" fontId="49" fillId="0" borderId="37">
      <alignment horizontal="right" vertical="center"/>
    </xf>
    <xf numFmtId="204" fontId="49" fillId="0" borderId="37">
      <alignment horizontal="right" vertical="center"/>
    </xf>
    <xf numFmtId="192" fontId="49" fillId="0" borderId="37">
      <alignment horizontal="right" vertical="center"/>
    </xf>
    <xf numFmtId="0" fontId="38" fillId="2" borderId="0"/>
    <xf numFmtId="0" fontId="40" fillId="2" borderId="0"/>
    <xf numFmtId="0" fontId="42" fillId="0" borderId="0">
      <alignment wrapText="1"/>
    </xf>
    <xf numFmtId="204" fontId="49" fillId="0" borderId="37">
      <alignment horizontal="right" vertical="center"/>
    </xf>
    <xf numFmtId="0" fontId="42" fillId="0" borderId="0">
      <alignment wrapText="1"/>
    </xf>
    <xf numFmtId="192" fontId="49" fillId="0" borderId="37">
      <alignment horizontal="right" vertical="center"/>
    </xf>
    <xf numFmtId="0" fontId="40" fillId="2" borderId="0"/>
    <xf numFmtId="0" fontId="38" fillId="2" borderId="0"/>
    <xf numFmtId="0" fontId="35" fillId="2" borderId="0"/>
    <xf numFmtId="0" fontId="35" fillId="2" borderId="0"/>
    <xf numFmtId="0" fontId="38" fillId="2" borderId="0"/>
    <xf numFmtId="0" fontId="40" fillId="2" borderId="0"/>
    <xf numFmtId="192" fontId="49" fillId="0" borderId="37">
      <alignment horizontal="right" vertical="center"/>
    </xf>
    <xf numFmtId="0" fontId="42" fillId="0" borderId="0">
      <alignment wrapText="1"/>
    </xf>
    <xf numFmtId="0" fontId="35" fillId="2" borderId="0"/>
    <xf numFmtId="0" fontId="42" fillId="0" borderId="0">
      <alignment wrapText="1"/>
    </xf>
    <xf numFmtId="204" fontId="49" fillId="0" borderId="37">
      <alignment horizontal="right" vertical="center"/>
    </xf>
    <xf numFmtId="204" fontId="49" fillId="0" borderId="37">
      <alignment horizontal="right" vertical="center"/>
    </xf>
    <xf numFmtId="192" fontId="49" fillId="0" borderId="37">
      <alignment horizontal="right" vertical="center"/>
    </xf>
    <xf numFmtId="0" fontId="38" fillId="2" borderId="0"/>
    <xf numFmtId="0" fontId="40" fillId="2" borderId="0"/>
    <xf numFmtId="192" fontId="49" fillId="0" borderId="37">
      <alignment horizontal="right" vertical="center"/>
    </xf>
    <xf numFmtId="0" fontId="42" fillId="0" borderId="0">
      <alignment wrapText="1"/>
    </xf>
    <xf numFmtId="204" fontId="49" fillId="0" borderId="37">
      <alignment horizontal="right" vertical="center"/>
    </xf>
    <xf numFmtId="0" fontId="40" fillId="2" borderId="0"/>
    <xf numFmtId="0" fontId="38" fillId="2" borderId="0"/>
    <xf numFmtId="0" fontId="35" fillId="2" borderId="0"/>
    <xf numFmtId="204" fontId="49" fillId="0" borderId="37">
      <alignment horizontal="right" vertical="center"/>
    </xf>
    <xf numFmtId="0" fontId="42" fillId="0" borderId="0">
      <alignment wrapText="1"/>
    </xf>
    <xf numFmtId="192" fontId="49" fillId="0" borderId="37">
      <alignment horizontal="right" vertical="center"/>
    </xf>
    <xf numFmtId="0" fontId="40" fillId="2" borderId="0"/>
    <xf numFmtId="0" fontId="38" fillId="2" borderId="0"/>
    <xf numFmtId="0" fontId="35" fillId="2" borderId="0"/>
    <xf numFmtId="0" fontId="214" fillId="4" borderId="93" applyNumberFormat="0" applyAlignment="0" applyProtection="0"/>
    <xf numFmtId="0" fontId="200" fillId="29" borderId="56" applyNumberFormat="0" applyAlignment="0">
      <protection locked="0"/>
    </xf>
    <xf numFmtId="3" fontId="32" fillId="60" borderId="78">
      <alignment horizontal="right" vertical="top" wrapText="1"/>
    </xf>
    <xf numFmtId="368" fontId="32" fillId="61" borderId="78">
      <alignment vertical="top" wrapText="1"/>
    </xf>
    <xf numFmtId="0" fontId="205" fillId="30" borderId="94" applyNumberFormat="0" applyFont="0" applyAlignment="0" applyProtection="0"/>
    <xf numFmtId="0" fontId="212" fillId="4" borderId="95" applyNumberFormat="0" applyAlignment="0" applyProtection="0"/>
    <xf numFmtId="4" fontId="118" fillId="6" borderId="96" applyNumberFormat="0" applyProtection="0">
      <alignment vertical="center"/>
    </xf>
    <xf numFmtId="4" fontId="119" fillId="6" borderId="96" applyNumberFormat="0" applyProtection="0">
      <alignment vertical="center"/>
    </xf>
    <xf numFmtId="4" fontId="120" fillId="6" borderId="96" applyNumberFormat="0" applyProtection="0">
      <alignment horizontal="left" vertical="center" indent="1"/>
    </xf>
    <xf numFmtId="4" fontId="120" fillId="14" borderId="96" applyNumberFormat="0" applyProtection="0">
      <alignment horizontal="right" vertical="center"/>
    </xf>
    <xf numFmtId="4" fontId="120" fillId="15" borderId="96" applyNumberFormat="0" applyProtection="0">
      <alignment horizontal="right" vertical="center"/>
    </xf>
    <xf numFmtId="4" fontId="120" fillId="16" borderId="96" applyNumberFormat="0" applyProtection="0">
      <alignment horizontal="right" vertical="center"/>
    </xf>
    <xf numFmtId="4" fontId="120" fillId="7" borderId="96" applyNumberFormat="0" applyProtection="0">
      <alignment horizontal="right" vertical="center"/>
    </xf>
    <xf numFmtId="4" fontId="120" fillId="17" borderId="96" applyNumberFormat="0" applyProtection="0">
      <alignment horizontal="right" vertical="center"/>
    </xf>
    <xf numFmtId="4" fontId="120" fillId="8" borderId="96" applyNumberFormat="0" applyProtection="0">
      <alignment horizontal="right" vertical="center"/>
    </xf>
    <xf numFmtId="4" fontId="120" fillId="18" borderId="96" applyNumberFormat="0" applyProtection="0">
      <alignment horizontal="right" vertical="center"/>
    </xf>
    <xf numFmtId="4" fontId="120" fillId="19" borderId="96" applyNumberFormat="0" applyProtection="0">
      <alignment horizontal="right" vertical="center"/>
    </xf>
    <xf numFmtId="4" fontId="120" fillId="20" borderId="96" applyNumberFormat="0" applyProtection="0">
      <alignment horizontal="right" vertical="center"/>
    </xf>
    <xf numFmtId="4" fontId="120" fillId="22" borderId="96" applyNumberFormat="0" applyProtection="0">
      <alignment horizontal="right" vertical="center"/>
    </xf>
    <xf numFmtId="4" fontId="120" fillId="5" borderId="96" applyNumberFormat="0" applyProtection="0">
      <alignment vertical="center"/>
    </xf>
    <xf numFmtId="4" fontId="121" fillId="5" borderId="96" applyNumberFormat="0" applyProtection="0">
      <alignment vertical="center"/>
    </xf>
    <xf numFmtId="4" fontId="118" fillId="22" borderId="97" applyNumberFormat="0" applyProtection="0">
      <alignment horizontal="left" vertical="center" indent="1"/>
    </xf>
    <xf numFmtId="4" fontId="120" fillId="5" borderId="96" applyNumberFormat="0" applyProtection="0">
      <alignment horizontal="right" vertical="center"/>
    </xf>
    <xf numFmtId="4" fontId="121" fillId="5" borderId="96" applyNumberFormat="0" applyProtection="0">
      <alignment horizontal="right" vertical="center"/>
    </xf>
    <xf numFmtId="4" fontId="118" fillId="22" borderId="96" applyNumberFormat="0" applyProtection="0">
      <alignment horizontal="left" vertical="center" indent="1"/>
    </xf>
    <xf numFmtId="4" fontId="122" fillId="10" borderId="97" applyNumberFormat="0" applyProtection="0">
      <alignment horizontal="left" vertical="center" indent="1"/>
    </xf>
    <xf numFmtId="4" fontId="123" fillId="5" borderId="96" applyNumberFormat="0" applyProtection="0">
      <alignment horizontal="right" vertical="center"/>
    </xf>
    <xf numFmtId="3" fontId="32" fillId="14" borderId="78">
      <alignment horizontal="right" vertical="top" wrapText="1"/>
    </xf>
    <xf numFmtId="0" fontId="103" fillId="0" borderId="49" applyBorder="0">
      <alignment horizontal="fill"/>
    </xf>
  </cellStyleXfs>
  <cellXfs count="480">
    <xf numFmtId="0" fontId="0" fillId="0" borderId="0" xfId="0"/>
    <xf numFmtId="344" fontId="193" fillId="0" borderId="63" xfId="15174" applyNumberFormat="1" applyFont="1" applyFill="1" applyBorder="1" applyAlignment="1">
      <alignment horizontal="center" vertical="center"/>
    </xf>
    <xf numFmtId="346" fontId="246" fillId="0" borderId="0" xfId="15152" applyNumberFormat="1" applyFont="1" applyFill="1" applyBorder="1" applyAlignment="1" applyProtection="1">
      <alignment horizontal="center" vertical="center" wrapText="1"/>
    </xf>
    <xf numFmtId="346" fontId="244" fillId="0" borderId="0" xfId="15152" applyNumberFormat="1" applyFont="1" applyFill="1" applyBorder="1" applyAlignment="1" applyProtection="1">
      <alignment horizontal="center" vertical="center"/>
    </xf>
    <xf numFmtId="346" fontId="244" fillId="0" borderId="33" xfId="15152" applyNumberFormat="1" applyFont="1" applyFill="1" applyBorder="1" applyAlignment="1" applyProtection="1">
      <alignment horizontal="center" vertical="center"/>
    </xf>
    <xf numFmtId="346" fontId="251" fillId="0" borderId="0" xfId="15152" applyNumberFormat="1" applyFont="1" applyFill="1" applyAlignment="1">
      <alignment horizontal="center"/>
    </xf>
    <xf numFmtId="346" fontId="245" fillId="0" borderId="63" xfId="15152" applyNumberFormat="1" applyFont="1" applyFill="1" applyBorder="1" applyAlignment="1" applyProtection="1">
      <alignment horizontal="center" vertical="center"/>
    </xf>
    <xf numFmtId="346" fontId="245" fillId="0" borderId="0" xfId="15152" applyNumberFormat="1" applyFont="1" applyFill="1" applyBorder="1" applyAlignment="1" applyProtection="1">
      <alignment horizontal="center" vertical="center"/>
    </xf>
    <xf numFmtId="346" fontId="254" fillId="0" borderId="63" xfId="15152" applyNumberFormat="1" applyFont="1" applyFill="1" applyBorder="1" applyAlignment="1" applyProtection="1">
      <alignment horizontal="center" vertical="center"/>
    </xf>
    <xf numFmtId="346" fontId="254" fillId="0" borderId="0" xfId="15152" applyNumberFormat="1" applyFont="1" applyFill="1" applyBorder="1" applyAlignment="1" applyProtection="1">
      <alignment horizontal="center" vertical="center"/>
    </xf>
    <xf numFmtId="182" fontId="257" fillId="0" borderId="36" xfId="13862" applyNumberFormat="1" applyFont="1" applyFill="1" applyBorder="1" applyAlignment="1">
      <alignment horizontal="center" vertical="center"/>
    </xf>
    <xf numFmtId="346" fontId="259" fillId="0" borderId="63" xfId="15152" applyNumberFormat="1" applyFont="1" applyFill="1" applyBorder="1" applyAlignment="1" applyProtection="1">
      <alignment horizontal="center" vertical="center"/>
    </xf>
    <xf numFmtId="182" fontId="260" fillId="0" borderId="36" xfId="13862" applyNumberFormat="1" applyFont="1" applyFill="1" applyBorder="1" applyAlignment="1">
      <alignment horizontal="center" vertical="center"/>
    </xf>
    <xf numFmtId="346" fontId="261" fillId="0" borderId="63" xfId="15152" applyNumberFormat="1" applyFont="1" applyFill="1" applyBorder="1" applyAlignment="1" applyProtection="1">
      <alignment horizontal="center" vertical="center"/>
    </xf>
    <xf numFmtId="346" fontId="261" fillId="0" borderId="0" xfId="15152" applyNumberFormat="1" applyFont="1" applyFill="1" applyBorder="1" applyAlignment="1" applyProtection="1">
      <alignment horizontal="center" vertical="center"/>
    </xf>
    <xf numFmtId="3" fontId="194" fillId="0" borderId="34" xfId="15174" applyNumberFormat="1" applyFont="1" applyFill="1" applyBorder="1" applyAlignment="1">
      <alignment horizontal="center" vertical="center"/>
    </xf>
    <xf numFmtId="169" fontId="193" fillId="0" borderId="63" xfId="13862" applyFont="1" applyFill="1" applyBorder="1" applyAlignment="1">
      <alignment horizontal="center" vertical="center"/>
    </xf>
    <xf numFmtId="206" fontId="193" fillId="0" borderId="63" xfId="15174" applyNumberFormat="1" applyFont="1" applyFill="1" applyBorder="1" applyAlignment="1">
      <alignment horizontal="center" vertical="center"/>
    </xf>
    <xf numFmtId="344" fontId="193" fillId="0" borderId="63" xfId="16579" applyNumberFormat="1" applyFont="1" applyFill="1" applyBorder="1" applyAlignment="1">
      <alignment horizontal="center" vertical="center"/>
    </xf>
    <xf numFmtId="182" fontId="193" fillId="0" borderId="63" xfId="13862" applyNumberFormat="1" applyFont="1" applyFill="1" applyBorder="1" applyAlignment="1">
      <alignment horizontal="center" vertical="center"/>
    </xf>
    <xf numFmtId="209" fontId="193" fillId="0" borderId="63" xfId="13862" applyNumberFormat="1" applyFont="1" applyFill="1" applyBorder="1" applyAlignment="1">
      <alignment horizontal="center" vertical="center"/>
    </xf>
    <xf numFmtId="3" fontId="194" fillId="0" borderId="13" xfId="15174" applyNumberFormat="1" applyFont="1" applyFill="1" applyBorder="1" applyAlignment="1">
      <alignment horizontal="center" vertical="center"/>
    </xf>
    <xf numFmtId="209" fontId="194" fillId="0" borderId="34" xfId="13862" applyNumberFormat="1" applyFont="1" applyFill="1" applyBorder="1" applyAlignment="1">
      <alignment horizontal="center" vertical="center"/>
    </xf>
    <xf numFmtId="3" fontId="194" fillId="0" borderId="0" xfId="15174" applyNumberFormat="1" applyFont="1" applyFill="1" applyBorder="1" applyAlignment="1">
      <alignment horizontal="center" vertical="center" wrapText="1"/>
    </xf>
    <xf numFmtId="182" fontId="249" fillId="0" borderId="36" xfId="13862" applyNumberFormat="1" applyFont="1" applyFill="1" applyBorder="1" applyAlignment="1">
      <alignment horizontal="center" vertical="center" wrapText="1"/>
    </xf>
    <xf numFmtId="346" fontId="13" fillId="0" borderId="0" xfId="15152" applyNumberFormat="1" applyFont="1" applyFill="1" applyAlignment="1">
      <alignment horizontal="center"/>
    </xf>
    <xf numFmtId="344" fontId="193" fillId="0" borderId="0" xfId="15174" applyNumberFormat="1" applyFont="1" applyFill="1" applyAlignment="1">
      <alignment horizontal="center"/>
    </xf>
    <xf numFmtId="3" fontId="194" fillId="0" borderId="35" xfId="13862" applyNumberFormat="1" applyFont="1" applyFill="1" applyBorder="1" applyAlignment="1">
      <alignment horizontal="center" vertical="center" wrapText="1"/>
    </xf>
    <xf numFmtId="0" fontId="194" fillId="0" borderId="34" xfId="15174" applyNumberFormat="1" applyFont="1" applyFill="1" applyBorder="1" applyAlignment="1">
      <alignment horizontal="center" vertical="center"/>
    </xf>
    <xf numFmtId="344" fontId="193" fillId="0" borderId="34" xfId="15174" applyNumberFormat="1" applyFont="1" applyFill="1" applyBorder="1" applyAlignment="1">
      <alignment horizontal="center" vertical="center"/>
    </xf>
    <xf numFmtId="169" fontId="193" fillId="0" borderId="34" xfId="13862" applyFont="1" applyFill="1" applyBorder="1" applyAlignment="1">
      <alignment horizontal="center" vertical="center"/>
    </xf>
    <xf numFmtId="206" fontId="193" fillId="0" borderId="34" xfId="15174" applyNumberFormat="1" applyFont="1" applyFill="1" applyBorder="1" applyAlignment="1">
      <alignment horizontal="center" vertical="center"/>
    </xf>
    <xf numFmtId="209" fontId="193" fillId="0" borderId="34" xfId="13862" applyNumberFormat="1" applyFont="1" applyFill="1" applyBorder="1" applyAlignment="1">
      <alignment horizontal="center" vertical="center"/>
    </xf>
    <xf numFmtId="344" fontId="193" fillId="0" borderId="34" xfId="16579" applyNumberFormat="1" applyFont="1" applyFill="1" applyBorder="1" applyAlignment="1">
      <alignment horizontal="center" vertical="center"/>
    </xf>
    <xf numFmtId="182" fontId="193" fillId="0" borderId="34" xfId="13862" applyNumberFormat="1" applyFont="1" applyFill="1" applyBorder="1" applyAlignment="1">
      <alignment horizontal="center" vertical="center"/>
    </xf>
    <xf numFmtId="344" fontId="193" fillId="0" borderId="50" xfId="15174" applyNumberFormat="1" applyFont="1" applyFill="1" applyBorder="1" applyAlignment="1">
      <alignment horizontal="center"/>
    </xf>
    <xf numFmtId="169" fontId="30" fillId="0" borderId="36" xfId="13862" applyFont="1" applyFill="1" applyBorder="1" applyAlignment="1">
      <alignment horizontal="center" vertical="center"/>
    </xf>
    <xf numFmtId="3" fontId="194" fillId="0" borderId="37" xfId="15174" applyNumberFormat="1" applyFont="1" applyFill="1" applyBorder="1" applyAlignment="1">
      <alignment horizontal="center" vertical="center" wrapText="1"/>
    </xf>
    <xf numFmtId="0" fontId="193" fillId="0" borderId="0" xfId="0" applyFont="1" applyAlignment="1">
      <alignment horizontal="center"/>
    </xf>
    <xf numFmtId="0" fontId="193" fillId="0" borderId="0" xfId="0" applyFont="1"/>
    <xf numFmtId="0" fontId="193" fillId="0" borderId="52" xfId="0" applyFont="1" applyBorder="1" applyAlignment="1">
      <alignment horizontal="center" vertical="center"/>
    </xf>
    <xf numFmtId="0" fontId="194" fillId="0" borderId="63" xfId="11664" applyFont="1" applyBorder="1" applyAlignment="1">
      <alignment horizontal="center" vertical="center"/>
    </xf>
    <xf numFmtId="0" fontId="194" fillId="0" borderId="63" xfId="11664" applyFont="1" applyBorder="1" applyAlignment="1">
      <alignment horizontal="center" vertical="center" wrapText="1"/>
    </xf>
    <xf numFmtId="0" fontId="193" fillId="0" borderId="63" xfId="11664" applyFont="1" applyBorder="1" applyAlignment="1">
      <alignment horizontal="center" vertical="center" wrapText="1"/>
    </xf>
    <xf numFmtId="0" fontId="193" fillId="0" borderId="63" xfId="0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/>
    </xf>
    <xf numFmtId="0" fontId="241" fillId="0" borderId="63" xfId="11664" applyFont="1" applyBorder="1" applyAlignment="1">
      <alignment horizontal="center" vertical="center"/>
    </xf>
    <xf numFmtId="0" fontId="241" fillId="0" borderId="63" xfId="11664" applyFont="1" applyBorder="1" applyAlignment="1">
      <alignment horizontal="center" vertical="center" wrapText="1"/>
    </xf>
    <xf numFmtId="0" fontId="193" fillId="0" borderId="63" xfId="11664" applyFont="1" applyBorder="1" applyAlignment="1">
      <alignment horizontal="center" vertical="center"/>
    </xf>
    <xf numFmtId="344" fontId="193" fillId="0" borderId="63" xfId="0" applyNumberFormat="1" applyFont="1" applyBorder="1" applyAlignment="1">
      <alignment horizontal="center" vertical="center"/>
    </xf>
    <xf numFmtId="0" fontId="194" fillId="0" borderId="81" xfId="0" applyFont="1" applyBorder="1" applyAlignment="1">
      <alignment horizontal="center" vertical="center"/>
    </xf>
    <xf numFmtId="0" fontId="194" fillId="0" borderId="34" xfId="0" applyFont="1" applyBorder="1" applyAlignment="1">
      <alignment horizontal="left" vertical="center"/>
    </xf>
    <xf numFmtId="0" fontId="194" fillId="0" borderId="34" xfId="0" applyFont="1" applyBorder="1" applyAlignment="1">
      <alignment horizontal="center" vertical="center"/>
    </xf>
    <xf numFmtId="0" fontId="193" fillId="0" borderId="81" xfId="0" applyFont="1" applyBorder="1" applyAlignment="1">
      <alignment horizontal="center" vertical="center"/>
    </xf>
    <xf numFmtId="0" fontId="193" fillId="0" borderId="34" xfId="11664" applyFont="1" applyBorder="1" applyAlignment="1">
      <alignment horizontal="center" vertical="center"/>
    </xf>
    <xf numFmtId="0" fontId="193" fillId="0" borderId="34" xfId="11664" applyFont="1" applyBorder="1" applyAlignment="1">
      <alignment horizontal="center" vertical="center" wrapText="1"/>
    </xf>
    <xf numFmtId="0" fontId="193" fillId="0" borderId="34" xfId="0" applyFont="1" applyBorder="1" applyAlignment="1">
      <alignment horizontal="center" vertical="center"/>
    </xf>
    <xf numFmtId="0" fontId="193" fillId="0" borderId="13" xfId="0" applyFont="1" applyBorder="1" applyAlignment="1">
      <alignment horizontal="center" vertical="center"/>
    </xf>
    <xf numFmtId="0" fontId="193" fillId="0" borderId="63" xfId="0" applyFont="1" applyBorder="1" applyAlignment="1">
      <alignment horizontal="center" vertical="center" wrapText="1"/>
    </xf>
    <xf numFmtId="0" fontId="249" fillId="0" borderId="82" xfId="0" applyFont="1" applyBorder="1" applyAlignment="1">
      <alignment horizontal="center" vertical="center"/>
    </xf>
    <xf numFmtId="0" fontId="249" fillId="0" borderId="36" xfId="11664" applyFont="1" applyBorder="1" applyAlignment="1">
      <alignment horizontal="left" vertical="center"/>
    </xf>
    <xf numFmtId="0" fontId="249" fillId="0" borderId="89" xfId="11664" applyFont="1" applyBorder="1" applyAlignment="1">
      <alignment horizontal="left" vertical="center"/>
    </xf>
    <xf numFmtId="0" fontId="249" fillId="0" borderId="36" xfId="0" applyFont="1" applyBorder="1" applyAlignment="1">
      <alignment horizontal="center" vertical="center"/>
    </xf>
    <xf numFmtId="0" fontId="193" fillId="0" borderId="50" xfId="0" applyFont="1" applyBorder="1" applyAlignment="1">
      <alignment horizontal="center"/>
    </xf>
    <xf numFmtId="0" fontId="193" fillId="0" borderId="87" xfId="0" applyFont="1" applyBorder="1" applyAlignment="1">
      <alignment horizontal="center"/>
    </xf>
    <xf numFmtId="0" fontId="193" fillId="0" borderId="0" xfId="0" applyFont="1" applyAlignment="1">
      <alignment horizontal="center" vertical="center"/>
    </xf>
    <xf numFmtId="206" fontId="193" fillId="0" borderId="0" xfId="15174" applyNumberFormat="1" applyFont="1" applyFill="1" applyAlignment="1">
      <alignment horizontal="center"/>
    </xf>
    <xf numFmtId="0" fontId="193" fillId="0" borderId="0" xfId="15174" applyNumberFormat="1" applyFont="1" applyFill="1" applyAlignment="1">
      <alignment horizontal="center"/>
    </xf>
    <xf numFmtId="209" fontId="193" fillId="0" borderId="0" xfId="13862" applyNumberFormat="1" applyFont="1" applyFill="1"/>
    <xf numFmtId="3" fontId="194" fillId="0" borderId="35" xfId="15174" applyNumberFormat="1" applyFont="1" applyFill="1" applyBorder="1" applyAlignment="1">
      <alignment horizontal="center" vertical="center" wrapText="1"/>
    </xf>
    <xf numFmtId="3" fontId="194" fillId="0" borderId="39" xfId="15174" applyNumberFormat="1" applyFont="1" applyFill="1" applyBorder="1" applyAlignment="1">
      <alignment horizontal="center" vertical="center" wrapText="1"/>
    </xf>
    <xf numFmtId="3" fontId="194" fillId="0" borderId="35" xfId="16579" applyNumberFormat="1" applyFont="1" applyFill="1" applyBorder="1" applyAlignment="1">
      <alignment horizontal="center" vertical="center" wrapText="1"/>
    </xf>
    <xf numFmtId="206" fontId="194" fillId="0" borderId="35" xfId="15174" applyNumberFormat="1" applyFont="1" applyFill="1" applyBorder="1" applyAlignment="1">
      <alignment horizontal="center" vertical="center" wrapText="1"/>
    </xf>
    <xf numFmtId="3" fontId="194" fillId="0" borderId="37" xfId="13862" applyNumberFormat="1" applyFont="1" applyFill="1" applyBorder="1" applyAlignment="1">
      <alignment horizontal="center" vertical="center" wrapText="1"/>
    </xf>
    <xf numFmtId="3" fontId="194" fillId="0" borderId="19" xfId="16579" applyNumberFormat="1" applyFont="1" applyFill="1" applyBorder="1" applyAlignment="1">
      <alignment horizontal="center" vertical="center" wrapText="1"/>
    </xf>
    <xf numFmtId="344" fontId="194" fillId="0" borderId="39" xfId="15174" applyNumberFormat="1" applyFont="1" applyFill="1" applyBorder="1" applyAlignment="1">
      <alignment horizontal="center" vertical="center" wrapText="1"/>
    </xf>
    <xf numFmtId="3" fontId="194" fillId="0" borderId="79" xfId="16579" applyNumberFormat="1" applyFont="1" applyFill="1" applyBorder="1" applyAlignment="1">
      <alignment horizontal="center" vertical="center" wrapText="1"/>
    </xf>
    <xf numFmtId="0" fontId="194" fillId="0" borderId="39" xfId="15174" applyNumberFormat="1" applyFont="1" applyFill="1" applyBorder="1" applyAlignment="1">
      <alignment horizontal="center" vertical="center" wrapText="1"/>
    </xf>
    <xf numFmtId="209" fontId="194" fillId="0" borderId="35" xfId="13862" applyNumberFormat="1" applyFont="1" applyFill="1" applyBorder="1" applyAlignment="1">
      <alignment horizontal="center" vertical="center" wrapText="1"/>
    </xf>
    <xf numFmtId="209" fontId="194" fillId="0" borderId="37" xfId="13862" applyNumberFormat="1" applyFont="1" applyFill="1" applyBorder="1" applyAlignment="1">
      <alignment horizontal="center" vertical="center" wrapText="1"/>
    </xf>
    <xf numFmtId="0" fontId="249" fillId="0" borderId="0" xfId="0" applyFont="1"/>
    <xf numFmtId="0" fontId="193" fillId="0" borderId="50" xfId="0" applyFont="1" applyBorder="1" applyAlignment="1">
      <alignment horizontal="center" vertical="center"/>
    </xf>
    <xf numFmtId="0" fontId="193" fillId="0" borderId="50" xfId="0" applyFont="1" applyBorder="1"/>
    <xf numFmtId="0" fontId="193" fillId="0" borderId="87" xfId="0" applyFont="1" applyBorder="1"/>
    <xf numFmtId="206" fontId="193" fillId="0" borderId="50" xfId="15174" applyNumberFormat="1" applyFont="1" applyFill="1" applyBorder="1" applyAlignment="1">
      <alignment horizontal="center"/>
    </xf>
    <xf numFmtId="0" fontId="193" fillId="0" borderId="87" xfId="15174" applyNumberFormat="1" applyFont="1" applyFill="1" applyBorder="1" applyAlignment="1">
      <alignment horizontal="center"/>
    </xf>
    <xf numFmtId="209" fontId="193" fillId="0" borderId="50" xfId="13862" applyNumberFormat="1" applyFont="1" applyFill="1" applyBorder="1"/>
    <xf numFmtId="0" fontId="193" fillId="63" borderId="63" xfId="0" applyFont="1" applyFill="1" applyBorder="1" applyAlignment="1">
      <alignment horizontal="center" vertical="center"/>
    </xf>
    <xf numFmtId="0" fontId="193" fillId="63" borderId="77" xfId="0" applyFont="1" applyFill="1" applyBorder="1" applyAlignment="1">
      <alignment horizontal="center" vertical="center"/>
    </xf>
    <xf numFmtId="0" fontId="193" fillId="64" borderId="63" xfId="0" applyFont="1" applyFill="1" applyBorder="1" applyAlignment="1">
      <alignment horizontal="center" vertical="center"/>
    </xf>
    <xf numFmtId="209" fontId="193" fillId="64" borderId="63" xfId="13862" applyNumberFormat="1" applyFont="1" applyFill="1" applyBorder="1" applyAlignment="1">
      <alignment horizontal="center" vertical="center"/>
    </xf>
    <xf numFmtId="0" fontId="193" fillId="66" borderId="63" xfId="0" applyFont="1" applyFill="1" applyBorder="1" applyAlignment="1">
      <alignment horizontal="center" vertical="center"/>
    </xf>
    <xf numFmtId="344" fontId="193" fillId="66" borderId="63" xfId="15174" applyNumberFormat="1" applyFont="1" applyFill="1" applyBorder="1" applyAlignment="1">
      <alignment horizontal="center" vertical="center"/>
    </xf>
    <xf numFmtId="182" fontId="193" fillId="66" borderId="63" xfId="13862" applyNumberFormat="1" applyFont="1" applyFill="1" applyBorder="1" applyAlignment="1">
      <alignment horizontal="center" vertical="center"/>
    </xf>
    <xf numFmtId="0" fontId="194" fillId="67" borderId="81" xfId="0" applyFont="1" applyFill="1" applyBorder="1" applyAlignment="1">
      <alignment horizontal="center" vertical="center"/>
    </xf>
    <xf numFmtId="0" fontId="194" fillId="67" borderId="77" xfId="0" applyFont="1" applyFill="1" applyBorder="1" applyAlignment="1">
      <alignment vertical="center"/>
    </xf>
    <xf numFmtId="182" fontId="194" fillId="67" borderId="34" xfId="13862" applyNumberFormat="1" applyFont="1" applyFill="1" applyBorder="1" applyAlignment="1">
      <alignment horizontal="center" vertical="center"/>
    </xf>
    <xf numFmtId="3" fontId="194" fillId="67" borderId="0" xfId="15174" applyNumberFormat="1" applyFont="1" applyFill="1" applyBorder="1" applyAlignment="1">
      <alignment horizontal="center" vertical="center"/>
    </xf>
    <xf numFmtId="0" fontId="193" fillId="67" borderId="13" xfId="0" applyFont="1" applyFill="1" applyBorder="1"/>
    <xf numFmtId="0" fontId="193" fillId="67" borderId="0" xfId="0" applyFont="1" applyFill="1"/>
    <xf numFmtId="182" fontId="194" fillId="67" borderId="81" xfId="13862" applyNumberFormat="1" applyFont="1" applyFill="1" applyBorder="1" applyAlignment="1">
      <alignment horizontal="center" vertical="center"/>
    </xf>
    <xf numFmtId="182" fontId="194" fillId="67" borderId="34" xfId="13862" applyNumberFormat="1" applyFont="1" applyFill="1" applyBorder="1" applyAlignment="1">
      <alignment horizontal="left" vertical="center"/>
    </xf>
    <xf numFmtId="182" fontId="194" fillId="67" borderId="0" xfId="13862" applyNumberFormat="1" applyFont="1" applyFill="1" applyBorder="1" applyAlignment="1">
      <alignment horizontal="center" vertical="center"/>
    </xf>
    <xf numFmtId="182" fontId="193" fillId="67" borderId="13" xfId="13862" applyNumberFormat="1" applyFont="1" applyFill="1" applyBorder="1" applyAlignment="1">
      <alignment vertical="center"/>
    </xf>
    <xf numFmtId="182" fontId="193" fillId="67" borderId="0" xfId="13862" applyNumberFormat="1" applyFont="1" applyFill="1" applyAlignment="1">
      <alignment vertical="center"/>
    </xf>
    <xf numFmtId="0" fontId="194" fillId="67" borderId="34" xfId="0" applyFont="1" applyFill="1" applyBorder="1" applyAlignment="1">
      <alignment horizontal="left" vertical="center"/>
    </xf>
    <xf numFmtId="3" fontId="194" fillId="67" borderId="34" xfId="15174" applyNumberFormat="1" applyFont="1" applyFill="1" applyBorder="1" applyAlignment="1">
      <alignment horizontal="center" vertical="center"/>
    </xf>
    <xf numFmtId="3" fontId="194" fillId="67" borderId="0" xfId="15174" applyNumberFormat="1" applyFont="1" applyFill="1" applyBorder="1" applyAlignment="1">
      <alignment horizontal="center" vertical="center" wrapText="1"/>
    </xf>
    <xf numFmtId="0" fontId="193" fillId="67" borderId="63" xfId="11664" applyFont="1" applyFill="1" applyBorder="1" applyAlignment="1">
      <alignment horizontal="center" vertical="center"/>
    </xf>
    <xf numFmtId="0" fontId="193" fillId="66" borderId="0" xfId="0" applyFont="1" applyFill="1" applyAlignment="1">
      <alignment horizontal="center"/>
    </xf>
    <xf numFmtId="3" fontId="194" fillId="66" borderId="49" xfId="15174" applyNumberFormat="1" applyFont="1" applyFill="1" applyBorder="1" applyAlignment="1">
      <alignment horizontal="center" vertical="center" wrapText="1"/>
    </xf>
    <xf numFmtId="0" fontId="193" fillId="66" borderId="87" xfId="0" applyFont="1" applyFill="1" applyBorder="1" applyAlignment="1">
      <alignment horizontal="center"/>
    </xf>
    <xf numFmtId="0" fontId="193" fillId="64" borderId="0" xfId="0" applyFont="1" applyFill="1" applyAlignment="1">
      <alignment horizontal="center"/>
    </xf>
    <xf numFmtId="0" fontId="193" fillId="64" borderId="87" xfId="0" applyFont="1" applyFill="1" applyBorder="1" applyAlignment="1">
      <alignment horizontal="center"/>
    </xf>
    <xf numFmtId="0" fontId="193" fillId="64" borderId="50" xfId="0" applyFont="1" applyFill="1" applyBorder="1" applyAlignment="1">
      <alignment horizontal="center"/>
    </xf>
    <xf numFmtId="3" fontId="264" fillId="0" borderId="35" xfId="13862" applyNumberFormat="1" applyFont="1" applyFill="1" applyBorder="1" applyAlignment="1">
      <alignment horizontal="center" vertical="center" wrapText="1"/>
    </xf>
    <xf numFmtId="209" fontId="193" fillId="64" borderId="0" xfId="13862" applyNumberFormat="1" applyFont="1" applyFill="1" applyAlignment="1">
      <alignment horizontal="center"/>
    </xf>
    <xf numFmtId="209" fontId="193" fillId="64" borderId="50" xfId="13862" applyNumberFormat="1" applyFont="1" applyFill="1" applyBorder="1" applyAlignment="1">
      <alignment horizontal="center"/>
    </xf>
    <xf numFmtId="3" fontId="145" fillId="0" borderId="49" xfId="15174" applyNumberFormat="1" applyFont="1" applyFill="1" applyBorder="1" applyAlignment="1">
      <alignment horizontal="center" vertical="center" textRotation="90" wrapText="1"/>
    </xf>
    <xf numFmtId="3" fontId="194" fillId="0" borderId="49" xfId="15174" applyNumberFormat="1" applyFont="1" applyFill="1" applyBorder="1" applyAlignment="1">
      <alignment horizontal="center" vertical="center" wrapText="1"/>
    </xf>
    <xf numFmtId="182" fontId="193" fillId="0" borderId="0" xfId="0" applyNumberFormat="1" applyFont="1" applyAlignment="1">
      <alignment horizontal="center"/>
    </xf>
    <xf numFmtId="0" fontId="193" fillId="0" borderId="89" xfId="0" applyFont="1" applyBorder="1" applyAlignment="1">
      <alignment horizontal="center" vertical="center"/>
    </xf>
    <xf numFmtId="367" fontId="193" fillId="0" borderId="63" xfId="0" applyNumberFormat="1" applyFont="1" applyBorder="1" applyAlignment="1">
      <alignment horizontal="center" vertical="center"/>
    </xf>
    <xf numFmtId="367" fontId="193" fillId="0" borderId="34" xfId="0" applyNumberFormat="1" applyFont="1" applyBorder="1" applyAlignment="1">
      <alignment horizontal="center" vertical="center"/>
    </xf>
    <xf numFmtId="3" fontId="145" fillId="66" borderId="49" xfId="15174" applyNumberFormat="1" applyFont="1" applyFill="1" applyBorder="1" applyAlignment="1">
      <alignment horizontal="center" vertical="center" textRotation="90" wrapText="1"/>
    </xf>
    <xf numFmtId="0" fontId="193" fillId="67" borderId="0" xfId="0" applyFont="1" applyFill="1" applyAlignment="1">
      <alignment horizontal="center"/>
    </xf>
    <xf numFmtId="3" fontId="194" fillId="67" borderId="49" xfId="15174" applyNumberFormat="1" applyFont="1" applyFill="1" applyBorder="1" applyAlignment="1">
      <alignment horizontal="center" vertical="center" wrapText="1"/>
    </xf>
    <xf numFmtId="0" fontId="193" fillId="67" borderId="63" xfId="0" applyFont="1" applyFill="1" applyBorder="1" applyAlignment="1">
      <alignment horizontal="center" vertical="center"/>
    </xf>
    <xf numFmtId="0" fontId="193" fillId="67" borderId="34" xfId="0" applyFont="1" applyFill="1" applyBorder="1" applyAlignment="1">
      <alignment horizontal="center" vertical="center"/>
    </xf>
    <xf numFmtId="0" fontId="193" fillId="67" borderId="87" xfId="0" applyFont="1" applyFill="1" applyBorder="1" applyAlignment="1">
      <alignment horizontal="center"/>
    </xf>
    <xf numFmtId="0" fontId="193" fillId="65" borderId="34" xfId="0" applyFont="1" applyFill="1" applyBorder="1" applyAlignment="1">
      <alignment horizontal="center" vertical="center"/>
    </xf>
    <xf numFmtId="344" fontId="193" fillId="66" borderId="63" xfId="0" applyNumberFormat="1" applyFont="1" applyFill="1" applyBorder="1" applyAlignment="1">
      <alignment horizontal="center" vertical="center"/>
    </xf>
    <xf numFmtId="0" fontId="193" fillId="66" borderId="50" xfId="0" applyFont="1" applyFill="1" applyBorder="1" applyAlignment="1">
      <alignment horizontal="center"/>
    </xf>
    <xf numFmtId="344" fontId="193" fillId="66" borderId="34" xfId="15174" applyNumberFormat="1" applyFont="1" applyFill="1" applyBorder="1" applyAlignment="1">
      <alignment horizontal="center" vertical="center"/>
    </xf>
    <xf numFmtId="344" fontId="193" fillId="66" borderId="34" xfId="0" applyNumberFormat="1" applyFont="1" applyFill="1" applyBorder="1" applyAlignment="1">
      <alignment horizontal="center" vertical="center"/>
    </xf>
    <xf numFmtId="182" fontId="193" fillId="66" borderId="34" xfId="13862" applyNumberFormat="1" applyFont="1" applyFill="1" applyBorder="1" applyAlignment="1">
      <alignment horizontal="center" vertical="center"/>
    </xf>
    <xf numFmtId="0" fontId="193" fillId="0" borderId="82" xfId="0" applyFont="1" applyBorder="1" applyAlignment="1">
      <alignment horizontal="center" vertical="center"/>
    </xf>
    <xf numFmtId="0" fontId="193" fillId="0" borderId="89" xfId="11664" applyFont="1" applyBorder="1" applyAlignment="1">
      <alignment horizontal="center" vertical="center"/>
    </xf>
    <xf numFmtId="0" fontId="194" fillId="0" borderId="89" xfId="11664" applyFont="1" applyBorder="1" applyAlignment="1">
      <alignment horizontal="center" vertical="center"/>
    </xf>
    <xf numFmtId="0" fontId="193" fillId="0" borderId="89" xfId="11664" applyFont="1" applyBorder="1" applyAlignment="1">
      <alignment horizontal="center" vertical="center" wrapText="1"/>
    </xf>
    <xf numFmtId="344" fontId="193" fillId="0" borderId="89" xfId="15174" applyNumberFormat="1" applyFont="1" applyFill="1" applyBorder="1" applyAlignment="1">
      <alignment horizontal="center" vertical="center"/>
    </xf>
    <xf numFmtId="169" fontId="193" fillId="0" borderId="89" xfId="13862" applyFont="1" applyFill="1" applyBorder="1" applyAlignment="1">
      <alignment horizontal="center" vertical="center"/>
    </xf>
    <xf numFmtId="367" fontId="193" fillId="0" borderId="89" xfId="0" applyNumberFormat="1" applyFont="1" applyBorder="1" applyAlignment="1">
      <alignment horizontal="center" vertical="center"/>
    </xf>
    <xf numFmtId="0" fontId="193" fillId="67" borderId="89" xfId="0" applyFont="1" applyFill="1" applyBorder="1" applyAlignment="1">
      <alignment horizontal="center" vertical="center"/>
    </xf>
    <xf numFmtId="206" fontId="193" fillId="0" borderId="89" xfId="15174" applyNumberFormat="1" applyFont="1" applyFill="1" applyBorder="1" applyAlignment="1">
      <alignment horizontal="center" vertical="center"/>
    </xf>
    <xf numFmtId="344" fontId="193" fillId="66" borderId="89" xfId="15174" applyNumberFormat="1" applyFont="1" applyFill="1" applyBorder="1" applyAlignment="1">
      <alignment horizontal="center" vertical="center"/>
    </xf>
    <xf numFmtId="209" fontId="193" fillId="0" borderId="89" xfId="13862" applyNumberFormat="1" applyFont="1" applyFill="1" applyBorder="1" applyAlignment="1">
      <alignment horizontal="center" vertical="center"/>
    </xf>
    <xf numFmtId="344" fontId="193" fillId="66" borderId="89" xfId="0" applyNumberFormat="1" applyFont="1" applyFill="1" applyBorder="1" applyAlignment="1">
      <alignment horizontal="center" vertical="center"/>
    </xf>
    <xf numFmtId="344" fontId="193" fillId="0" borderId="89" xfId="16579" applyNumberFormat="1" applyFont="1" applyFill="1" applyBorder="1" applyAlignment="1">
      <alignment horizontal="center" vertical="center"/>
    </xf>
    <xf numFmtId="182" fontId="193" fillId="0" borderId="89" xfId="13862" applyNumberFormat="1" applyFont="1" applyFill="1" applyBorder="1" applyAlignment="1">
      <alignment horizontal="center" vertical="center"/>
    </xf>
    <xf numFmtId="182" fontId="193" fillId="66" borderId="89" xfId="13862" applyNumberFormat="1" applyFont="1" applyFill="1" applyBorder="1" applyAlignment="1">
      <alignment horizontal="center" vertical="center"/>
    </xf>
    <xf numFmtId="0" fontId="193" fillId="0" borderId="91" xfId="0" applyFont="1" applyBorder="1" applyAlignment="1">
      <alignment horizontal="center" vertical="center"/>
    </xf>
    <xf numFmtId="169" fontId="252" fillId="0" borderId="18" xfId="13862" applyFont="1" applyFill="1" applyBorder="1" applyAlignment="1">
      <alignment vertical="center"/>
    </xf>
    <xf numFmtId="0" fontId="254" fillId="0" borderId="63" xfId="0" applyFont="1" applyBorder="1" applyAlignment="1">
      <alignment vertical="center"/>
    </xf>
    <xf numFmtId="0" fontId="254" fillId="0" borderId="63" xfId="0" applyFont="1" applyBorder="1" applyAlignment="1">
      <alignment horizontal="center" vertical="center"/>
    </xf>
    <xf numFmtId="0" fontId="258" fillId="0" borderId="0" xfId="11664" applyFont="1"/>
    <xf numFmtId="182" fontId="254" fillId="0" borderId="0" xfId="0" applyNumberFormat="1" applyFont="1" applyAlignment="1">
      <alignment vertical="center"/>
    </xf>
    <xf numFmtId="205" fontId="254" fillId="0" borderId="0" xfId="0" applyNumberFormat="1" applyFont="1" applyAlignment="1">
      <alignment vertical="center"/>
    </xf>
    <xf numFmtId="0" fontId="254" fillId="0" borderId="63" xfId="11664" applyFont="1" applyBorder="1" applyAlignment="1">
      <alignment horizontal="center" vertical="center" wrapText="1"/>
    </xf>
    <xf numFmtId="0" fontId="30" fillId="0" borderId="63" xfId="0" applyFont="1" applyBorder="1" applyAlignment="1">
      <alignment horizontal="left" vertical="center"/>
    </xf>
    <xf numFmtId="0" fontId="254" fillId="0" borderId="89" xfId="0" applyFont="1" applyBorder="1" applyAlignment="1">
      <alignment horizontal="center" vertical="center"/>
    </xf>
    <xf numFmtId="1" fontId="30" fillId="0" borderId="36" xfId="0" applyNumberFormat="1" applyFont="1" applyBorder="1" applyAlignment="1">
      <alignment horizontal="center" vertical="center"/>
    </xf>
    <xf numFmtId="2" fontId="254" fillId="0" borderId="89" xfId="0" applyNumberFormat="1" applyFont="1" applyBorder="1" applyAlignment="1">
      <alignment horizontal="center" vertical="center"/>
    </xf>
    <xf numFmtId="0" fontId="254" fillId="0" borderId="0" xfId="0" applyFont="1" applyAlignment="1">
      <alignment vertical="center"/>
    </xf>
    <xf numFmtId="2" fontId="254" fillId="0" borderId="36" xfId="0" applyNumberFormat="1" applyFont="1" applyBorder="1" applyAlignment="1">
      <alignment horizontal="center" vertical="center"/>
    </xf>
    <xf numFmtId="0" fontId="254" fillId="0" borderId="89" xfId="0" applyFont="1" applyBorder="1" applyAlignment="1">
      <alignment vertical="center"/>
    </xf>
    <xf numFmtId="0" fontId="30" fillId="0" borderId="63" xfId="0" applyFont="1" applyBorder="1" applyAlignment="1">
      <alignment horizontal="center" vertical="center" wrapText="1"/>
    </xf>
    <xf numFmtId="0" fontId="30" fillId="0" borderId="63" xfId="0" applyFont="1" applyBorder="1" applyAlignment="1">
      <alignment vertical="center" wrapText="1" shrinkToFit="1"/>
    </xf>
    <xf numFmtId="0" fontId="30" fillId="0" borderId="89" xfId="0" applyFont="1" applyBorder="1" applyAlignment="1">
      <alignment horizontal="center" vertical="center"/>
    </xf>
    <xf numFmtId="0" fontId="254" fillId="0" borderId="63" xfId="0" applyFont="1" applyBorder="1" applyAlignment="1">
      <alignment vertical="center" wrapText="1" shrinkToFit="1"/>
    </xf>
    <xf numFmtId="0" fontId="254" fillId="0" borderId="63" xfId="0" applyFont="1" applyBorder="1" applyAlignment="1">
      <alignment vertical="center" wrapText="1"/>
    </xf>
    <xf numFmtId="0" fontId="254" fillId="0" borderId="63" xfId="0" applyFont="1" applyBorder="1" applyAlignment="1">
      <alignment horizontal="center" vertical="center" wrapText="1"/>
    </xf>
    <xf numFmtId="0" fontId="254" fillId="0" borderId="63" xfId="15151" applyFont="1" applyBorder="1" applyAlignment="1">
      <alignment horizontal="left" vertical="center" wrapText="1"/>
    </xf>
    <xf numFmtId="0" fontId="255" fillId="0" borderId="34" xfId="11664" applyFont="1" applyBorder="1" applyAlignment="1">
      <alignment horizontal="center" vertical="center" wrapText="1"/>
    </xf>
    <xf numFmtId="0" fontId="255" fillId="0" borderId="63" xfId="11664" applyFont="1" applyBorder="1" applyAlignment="1">
      <alignment horizontal="left" vertical="center"/>
    </xf>
    <xf numFmtId="0" fontId="255" fillId="0" borderId="63" xfId="11664" applyFont="1" applyBorder="1" applyAlignment="1">
      <alignment horizontal="center" vertical="center"/>
    </xf>
    <xf numFmtId="0" fontId="245" fillId="0" borderId="63" xfId="11664" applyFont="1" applyBorder="1" applyAlignment="1">
      <alignment horizontal="center" vertical="center"/>
    </xf>
    <xf numFmtId="2" fontId="193" fillId="0" borderId="36" xfId="0" applyNumberFormat="1" applyFont="1" applyBorder="1" applyAlignment="1">
      <alignment horizontal="center" vertical="center"/>
    </xf>
    <xf numFmtId="0" fontId="256" fillId="0" borderId="0" xfId="11664" applyFont="1"/>
    <xf numFmtId="0" fontId="245" fillId="0" borderId="0" xfId="0" applyFont="1" applyAlignment="1">
      <alignment vertical="center"/>
    </xf>
    <xf numFmtId="0" fontId="254" fillId="0" borderId="63" xfId="11664" applyFont="1" applyBorder="1" applyAlignment="1">
      <alignment horizontal="center" vertical="center"/>
    </xf>
    <xf numFmtId="0" fontId="11" fillId="0" borderId="0" xfId="11664" applyFont="1"/>
    <xf numFmtId="0" fontId="11" fillId="0" borderId="0" xfId="11664" applyFont="1" applyAlignment="1">
      <alignment horizontal="center"/>
    </xf>
    <xf numFmtId="0" fontId="246" fillId="0" borderId="0" xfId="11664" applyFont="1" applyAlignment="1">
      <alignment horizontal="center" vertical="center" wrapText="1"/>
    </xf>
    <xf numFmtId="0" fontId="251" fillId="0" borderId="0" xfId="11664" applyFont="1"/>
    <xf numFmtId="0" fontId="252" fillId="0" borderId="18" xfId="11664" applyFont="1" applyBorder="1" applyAlignment="1">
      <alignment vertical="center"/>
    </xf>
    <xf numFmtId="0" fontId="253" fillId="0" borderId="0" xfId="11664" applyFont="1" applyAlignment="1">
      <alignment horizontal="left" vertical="center"/>
    </xf>
    <xf numFmtId="0" fontId="246" fillId="0" borderId="35" xfId="11664" applyFont="1" applyBorder="1" applyAlignment="1">
      <alignment horizontal="center" vertical="center"/>
    </xf>
    <xf numFmtId="0" fontId="253" fillId="0" borderId="0" xfId="11664" applyFont="1" applyAlignment="1">
      <alignment horizontal="center" vertical="center"/>
    </xf>
    <xf numFmtId="0" fontId="251" fillId="0" borderId="0" xfId="11664" applyFont="1" applyAlignment="1">
      <alignment horizontal="center"/>
    </xf>
    <xf numFmtId="0" fontId="246" fillId="0" borderId="35" xfId="11664" applyFont="1" applyBorder="1" applyAlignment="1">
      <alignment horizontal="center" vertical="center" wrapText="1"/>
    </xf>
    <xf numFmtId="0" fontId="62" fillId="0" borderId="34" xfId="11664" applyFont="1" applyBorder="1" applyAlignment="1">
      <alignment horizontal="center" vertical="center" wrapText="1"/>
    </xf>
    <xf numFmtId="0" fontId="260" fillId="0" borderId="63" xfId="0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260" fillId="0" borderId="34" xfId="11664" applyFont="1" applyBorder="1" applyAlignment="1">
      <alignment horizontal="center" vertical="center"/>
    </xf>
    <xf numFmtId="0" fontId="260" fillId="0" borderId="63" xfId="11664" applyFont="1" applyBorder="1" applyAlignment="1">
      <alignment horizontal="left" vertical="center"/>
    </xf>
    <xf numFmtId="0" fontId="260" fillId="0" borderId="63" xfId="11664" applyFont="1" applyBorder="1" applyAlignment="1">
      <alignment horizontal="center" vertical="center"/>
    </xf>
    <xf numFmtId="0" fontId="261" fillId="0" borderId="63" xfId="11664" applyFont="1" applyBorder="1" applyAlignment="1">
      <alignment horizontal="center" vertical="center"/>
    </xf>
    <xf numFmtId="2" fontId="259" fillId="0" borderId="36" xfId="0" applyNumberFormat="1" applyFont="1" applyBorder="1" applyAlignment="1">
      <alignment horizontal="center" vertical="center"/>
    </xf>
    <xf numFmtId="0" fontId="262" fillId="0" borderId="0" xfId="11664" applyFont="1"/>
    <xf numFmtId="182" fontId="261" fillId="0" borderId="0" xfId="0" applyNumberFormat="1" applyFont="1" applyAlignment="1">
      <alignment vertical="center"/>
    </xf>
    <xf numFmtId="0" fontId="261" fillId="0" borderId="0" xfId="0" applyFont="1" applyAlignment="1">
      <alignment vertical="center"/>
    </xf>
    <xf numFmtId="205" fontId="30" fillId="0" borderId="36" xfId="0" applyNumberFormat="1" applyFont="1" applyBorder="1" applyAlignment="1">
      <alignment horizontal="center" vertical="center"/>
    </xf>
    <xf numFmtId="2" fontId="254" fillId="0" borderId="63" xfId="0" applyNumberFormat="1" applyFont="1" applyBorder="1" applyAlignment="1">
      <alignment horizontal="center" vertical="center"/>
    </xf>
    <xf numFmtId="1" fontId="13" fillId="0" borderId="36" xfId="0" applyNumberFormat="1" applyFont="1" applyBorder="1" applyAlignment="1">
      <alignment horizontal="center" vertical="center"/>
    </xf>
    <xf numFmtId="0" fontId="254" fillId="0" borderId="89" xfId="0" applyFont="1" applyBorder="1" applyAlignment="1">
      <alignment vertical="center" wrapText="1" shrinkToFit="1"/>
    </xf>
    <xf numFmtId="0" fontId="257" fillId="0" borderId="34" xfId="11664" applyFont="1" applyBorder="1" applyAlignment="1">
      <alignment horizontal="center" vertical="center"/>
    </xf>
    <xf numFmtId="0" fontId="257" fillId="0" borderId="63" xfId="11664" applyFont="1" applyBorder="1" applyAlignment="1">
      <alignment horizontal="left" vertical="center"/>
    </xf>
    <xf numFmtId="0" fontId="257" fillId="0" borderId="63" xfId="11664" applyFont="1" applyBorder="1" applyAlignment="1">
      <alignment horizontal="center" vertical="center"/>
    </xf>
    <xf numFmtId="2" fontId="30" fillId="0" borderId="36" xfId="0" applyNumberFormat="1" applyFont="1" applyBorder="1" applyAlignment="1">
      <alignment horizontal="center" vertical="center"/>
    </xf>
    <xf numFmtId="0" fontId="254" fillId="0" borderId="34" xfId="0" applyFont="1" applyBorder="1" applyAlignment="1">
      <alignment vertical="center" wrapText="1"/>
    </xf>
    <xf numFmtId="0" fontId="244" fillId="0" borderId="33" xfId="11664" applyFont="1" applyBorder="1" applyAlignment="1">
      <alignment horizontal="center" vertical="center" wrapText="1"/>
    </xf>
    <xf numFmtId="0" fontId="244" fillId="0" borderId="36" xfId="15151" applyFont="1" applyBorder="1" applyAlignment="1">
      <alignment horizontal="left" vertical="center" wrapText="1"/>
    </xf>
    <xf numFmtId="0" fontId="244" fillId="0" borderId="33" xfId="0" applyFont="1" applyBorder="1" applyAlignment="1">
      <alignment horizontal="center" vertical="center"/>
    </xf>
    <xf numFmtId="0" fontId="244" fillId="0" borderId="33" xfId="11664" applyFont="1" applyBorder="1" applyAlignment="1">
      <alignment horizontal="center" vertical="center"/>
    </xf>
    <xf numFmtId="0" fontId="244" fillId="0" borderId="0" xfId="0" applyFont="1" applyAlignment="1">
      <alignment vertical="center"/>
    </xf>
    <xf numFmtId="0" fontId="244" fillId="0" borderId="87" xfId="11664" applyFont="1" applyBorder="1" applyAlignment="1">
      <alignment horizontal="center" vertical="center" wrapText="1"/>
    </xf>
    <xf numFmtId="0" fontId="244" fillId="0" borderId="87" xfId="0" applyFont="1" applyBorder="1" applyAlignment="1">
      <alignment vertical="center" wrapText="1"/>
    </xf>
    <xf numFmtId="0" fontId="244" fillId="0" borderId="87" xfId="0" applyFont="1" applyBorder="1" applyAlignment="1">
      <alignment vertical="center"/>
    </xf>
    <xf numFmtId="0" fontId="244" fillId="0" borderId="87" xfId="0" applyFont="1" applyBorder="1" applyAlignment="1">
      <alignment horizontal="center" vertical="center"/>
    </xf>
    <xf numFmtId="182" fontId="11" fillId="0" borderId="87" xfId="0" applyNumberFormat="1" applyFont="1" applyBorder="1" applyAlignment="1">
      <alignment vertical="center"/>
    </xf>
    <xf numFmtId="182" fontId="244" fillId="0" borderId="87" xfId="0" applyNumberFormat="1" applyFont="1" applyBorder="1" applyAlignment="1">
      <alignment vertical="center"/>
    </xf>
    <xf numFmtId="182" fontId="244" fillId="0" borderId="0" xfId="0" applyNumberFormat="1" applyFont="1" applyAlignment="1">
      <alignment vertical="center"/>
    </xf>
    <xf numFmtId="0" fontId="13" fillId="0" borderId="0" xfId="11664" applyFont="1"/>
    <xf numFmtId="0" fontId="11" fillId="0" borderId="0" xfId="11664" applyFont="1" applyAlignment="1">
      <alignment horizontal="center" vertical="center"/>
    </xf>
    <xf numFmtId="182" fontId="13" fillId="0" borderId="0" xfId="11664" applyNumberFormat="1" applyFont="1"/>
    <xf numFmtId="0" fontId="13" fillId="0" borderId="0" xfId="0" applyFont="1" applyAlignment="1">
      <alignment vertical="center"/>
    </xf>
    <xf numFmtId="0" fontId="13" fillId="0" borderId="0" xfId="11664" applyFont="1" applyAlignment="1">
      <alignment horizontal="center"/>
    </xf>
    <xf numFmtId="182" fontId="251" fillId="0" borderId="0" xfId="11664" applyNumberFormat="1" applyFont="1"/>
    <xf numFmtId="0" fontId="265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169" fontId="0" fillId="0" borderId="0" xfId="13862" applyFont="1"/>
    <xf numFmtId="0" fontId="30" fillId="0" borderId="0" xfId="0" applyFont="1" applyAlignment="1">
      <alignment vertical="center"/>
    </xf>
    <xf numFmtId="169" fontId="30" fillId="0" borderId="0" xfId="13862" applyFont="1" applyAlignment="1">
      <alignment vertical="center"/>
    </xf>
    <xf numFmtId="0" fontId="266" fillId="0" borderId="0" xfId="0" applyFont="1" applyAlignment="1">
      <alignment horizontal="justify" vertical="center"/>
    </xf>
    <xf numFmtId="0" fontId="269" fillId="0" borderId="35" xfId="0" applyFont="1" applyBorder="1" applyAlignment="1">
      <alignment horizontal="center" vertical="center" wrapText="1"/>
    </xf>
    <xf numFmtId="0" fontId="269" fillId="0" borderId="35" xfId="0" applyFont="1" applyBorder="1" applyAlignment="1">
      <alignment horizontal="center" vertical="center"/>
    </xf>
    <xf numFmtId="169" fontId="269" fillId="0" borderId="35" xfId="13862" applyFont="1" applyBorder="1" applyAlignment="1">
      <alignment horizontal="center" vertical="center" wrapText="1"/>
    </xf>
    <xf numFmtId="0" fontId="272" fillId="0" borderId="0" xfId="0" applyFont="1" applyAlignment="1">
      <alignment vertical="center" wrapText="1"/>
    </xf>
    <xf numFmtId="0" fontId="273" fillId="0" borderId="0" xfId="0" applyFont="1" applyAlignment="1">
      <alignment vertical="center" wrapText="1"/>
    </xf>
    <xf numFmtId="0" fontId="274" fillId="0" borderId="34" xfId="0" applyFont="1" applyBorder="1" applyAlignment="1">
      <alignment horizontal="center" vertical="center" wrapText="1"/>
    </xf>
    <xf numFmtId="0" fontId="275" fillId="0" borderId="63" xfId="0" applyFont="1" applyBorder="1" applyAlignment="1">
      <alignment vertical="center"/>
    </xf>
    <xf numFmtId="0" fontId="274" fillId="0" borderId="34" xfId="0" applyFont="1" applyBorder="1" applyAlignment="1">
      <alignment horizontal="center" vertical="center"/>
    </xf>
    <xf numFmtId="169" fontId="274" fillId="0" borderId="34" xfId="13862" applyFont="1" applyBorder="1" applyAlignment="1">
      <alignment horizontal="center" vertical="center" wrapText="1"/>
    </xf>
    <xf numFmtId="0" fontId="276" fillId="0" borderId="0" xfId="0" applyFont="1" applyAlignment="1">
      <alignment vertical="center" wrapText="1"/>
    </xf>
    <xf numFmtId="0" fontId="277" fillId="0" borderId="0" xfId="0" applyFont="1"/>
    <xf numFmtId="0" fontId="275" fillId="0" borderId="63" xfId="0" applyFont="1" applyBorder="1" applyAlignment="1">
      <alignment horizontal="center" vertical="center"/>
    </xf>
    <xf numFmtId="0" fontId="275" fillId="0" borderId="63" xfId="15151" applyFont="1" applyBorder="1" applyAlignment="1">
      <alignment horizontal="left" vertical="center" wrapText="1"/>
    </xf>
    <xf numFmtId="0" fontId="12" fillId="0" borderId="89" xfId="0" applyFont="1" applyBorder="1" applyAlignment="1">
      <alignment horizontal="center" vertical="center"/>
    </xf>
    <xf numFmtId="0" fontId="12" fillId="0" borderId="89" xfId="11664" applyFont="1" applyBorder="1" applyAlignment="1">
      <alignment horizontal="center" vertical="center"/>
    </xf>
    <xf numFmtId="169" fontId="276" fillId="0" borderId="63" xfId="13862" applyFont="1" applyBorder="1" applyAlignment="1">
      <alignment horizontal="center" vertical="center"/>
    </xf>
    <xf numFmtId="9" fontId="276" fillId="0" borderId="63" xfId="0" applyNumberFormat="1" applyFont="1" applyBorder="1" applyAlignment="1">
      <alignment horizontal="center" vertical="center" wrapText="1"/>
    </xf>
    <xf numFmtId="0" fontId="274" fillId="0" borderId="28" xfId="0" applyFont="1" applyBorder="1" applyAlignment="1">
      <alignment horizontal="center" vertical="center" wrapText="1"/>
    </xf>
    <xf numFmtId="0" fontId="12" fillId="0" borderId="63" xfId="0" applyFont="1" applyBorder="1" applyAlignment="1">
      <alignment horizontal="center" vertical="center"/>
    </xf>
    <xf numFmtId="0" fontId="278" fillId="0" borderId="63" xfId="15151" applyFont="1" applyBorder="1" applyAlignment="1">
      <alignment horizontal="left" vertical="center" wrapText="1"/>
    </xf>
    <xf numFmtId="0" fontId="12" fillId="0" borderId="89" xfId="15151" applyFont="1" applyBorder="1" applyAlignment="1">
      <alignment horizontal="left" vertical="center" wrapText="1"/>
    </xf>
    <xf numFmtId="0" fontId="12" fillId="0" borderId="89" xfId="15151" applyFont="1" applyBorder="1" applyAlignment="1">
      <alignment horizontal="center" vertical="center"/>
    </xf>
    <xf numFmtId="2" fontId="12" fillId="0" borderId="89" xfId="15151" applyNumberFormat="1" applyFont="1" applyBorder="1" applyAlignment="1">
      <alignment horizontal="center" vertical="center" wrapText="1"/>
    </xf>
    <xf numFmtId="169" fontId="12" fillId="0" borderId="89" xfId="13862" applyFont="1" applyBorder="1" applyAlignment="1">
      <alignment horizontal="center" vertical="center" wrapText="1"/>
    </xf>
    <xf numFmtId="0" fontId="12" fillId="0" borderId="89" xfId="15151" applyFont="1" applyBorder="1" applyAlignment="1">
      <alignment horizontal="left" vertical="center"/>
    </xf>
    <xf numFmtId="169" fontId="12" fillId="0" borderId="89" xfId="13862" applyFont="1" applyBorder="1" applyAlignment="1">
      <alignment horizontal="left" vertical="center" wrapText="1"/>
    </xf>
    <xf numFmtId="0" fontId="278" fillId="0" borderId="89" xfId="15151" applyFont="1" applyBorder="1" applyAlignment="1">
      <alignment horizontal="left" vertical="center" wrapText="1"/>
    </xf>
    <xf numFmtId="0" fontId="266" fillId="0" borderId="92" xfId="0" applyFont="1" applyBorder="1" applyAlignment="1">
      <alignment horizontal="center" vertical="center"/>
    </xf>
    <xf numFmtId="0" fontId="30" fillId="0" borderId="92" xfId="0" applyFont="1" applyBorder="1" applyAlignment="1">
      <alignment vertical="center"/>
    </xf>
    <xf numFmtId="0" fontId="30" fillId="0" borderId="92" xfId="0" applyFont="1" applyBorder="1" applyAlignment="1">
      <alignment horizontal="center" vertical="center"/>
    </xf>
    <xf numFmtId="169" fontId="266" fillId="0" borderId="92" xfId="13862" applyFont="1" applyBorder="1" applyAlignment="1">
      <alignment horizontal="center" vertical="center"/>
    </xf>
    <xf numFmtId="9" fontId="266" fillId="0" borderId="92" xfId="0" applyNumberFormat="1" applyFont="1" applyBorder="1" applyAlignment="1">
      <alignment horizontal="center" vertical="center" wrapText="1"/>
    </xf>
    <xf numFmtId="0" fontId="266" fillId="0" borderId="92" xfId="0" applyFont="1" applyBorder="1" applyAlignment="1">
      <alignment horizontal="justify" vertical="center" wrapText="1"/>
    </xf>
    <xf numFmtId="0" fontId="279" fillId="0" borderId="0" xfId="0" applyFont="1"/>
    <xf numFmtId="0" fontId="279" fillId="0" borderId="0" xfId="0" applyFont="1" applyAlignment="1">
      <alignment horizontal="center"/>
    </xf>
    <xf numFmtId="169" fontId="279" fillId="0" borderId="0" xfId="13862" applyFont="1"/>
    <xf numFmtId="0" fontId="269" fillId="0" borderId="0" xfId="0" applyFont="1" applyAlignment="1">
      <alignment horizontal="justify" vertical="center"/>
    </xf>
    <xf numFmtId="0" fontId="269" fillId="0" borderId="0" xfId="0" applyFont="1" applyAlignment="1">
      <alignment horizontal="center" vertical="center"/>
    </xf>
    <xf numFmtId="0" fontId="280" fillId="0" borderId="0" xfId="0" applyFont="1"/>
    <xf numFmtId="0" fontId="281" fillId="0" borderId="0" xfId="0" applyFont="1" applyAlignment="1">
      <alignment horizontal="justify" vertical="center"/>
    </xf>
    <xf numFmtId="0" fontId="271" fillId="0" borderId="0" xfId="0" applyFont="1" applyAlignment="1">
      <alignment horizontal="center" vertical="center"/>
    </xf>
    <xf numFmtId="0" fontId="254" fillId="62" borderId="63" xfId="11664" applyFont="1" applyFill="1" applyBorder="1" applyAlignment="1">
      <alignment horizontal="center" vertical="center" wrapText="1"/>
    </xf>
    <xf numFmtId="0" fontId="254" fillId="62" borderId="89" xfId="0" applyFont="1" applyFill="1" applyBorder="1" applyAlignment="1">
      <alignment vertical="center"/>
    </xf>
    <xf numFmtId="0" fontId="254" fillId="62" borderId="89" xfId="0" applyFont="1" applyFill="1" applyBorder="1" applyAlignment="1">
      <alignment horizontal="center" vertical="center"/>
    </xf>
    <xf numFmtId="2" fontId="254" fillId="62" borderId="36" xfId="0" applyNumberFormat="1" applyFont="1" applyFill="1" applyBorder="1" applyAlignment="1">
      <alignment horizontal="center" vertical="center"/>
    </xf>
    <xf numFmtId="1" fontId="30" fillId="62" borderId="36" xfId="0" applyNumberFormat="1" applyFont="1" applyFill="1" applyBorder="1" applyAlignment="1">
      <alignment horizontal="center" vertical="center"/>
    </xf>
    <xf numFmtId="346" fontId="254" fillId="62" borderId="63" xfId="15152" applyNumberFormat="1" applyFont="1" applyFill="1" applyBorder="1" applyAlignment="1" applyProtection="1">
      <alignment horizontal="center" vertical="center"/>
    </xf>
    <xf numFmtId="0" fontId="258" fillId="62" borderId="0" xfId="11664" applyFont="1" applyFill="1"/>
    <xf numFmtId="182" fontId="254" fillId="62" borderId="0" xfId="0" applyNumberFormat="1" applyFont="1" applyFill="1" applyAlignment="1">
      <alignment vertical="center"/>
    </xf>
    <xf numFmtId="205" fontId="254" fillId="62" borderId="0" xfId="0" applyNumberFormat="1" applyFont="1" applyFill="1" applyAlignment="1">
      <alignment vertical="center"/>
    </xf>
    <xf numFmtId="346" fontId="254" fillId="62" borderId="0" xfId="15152" applyNumberFormat="1" applyFont="1" applyFill="1" applyBorder="1" applyAlignment="1" applyProtection="1">
      <alignment horizontal="center" vertical="center"/>
    </xf>
    <xf numFmtId="0" fontId="254" fillId="62" borderId="0" xfId="0" applyFont="1" applyFill="1" applyAlignment="1">
      <alignment vertical="center"/>
    </xf>
    <xf numFmtId="3" fontId="194" fillId="0" borderId="35" xfId="13862" applyNumberFormat="1" applyFont="1" applyFill="1" applyBorder="1" applyAlignment="1">
      <alignment horizontal="center" vertical="center" wrapText="1"/>
    </xf>
    <xf numFmtId="1" fontId="30" fillId="66" borderId="36" xfId="0" applyNumberFormat="1" applyFont="1" applyFill="1" applyBorder="1" applyAlignment="1">
      <alignment horizontal="center" vertical="center"/>
    </xf>
    <xf numFmtId="346" fontId="254" fillId="66" borderId="63" xfId="15152" applyNumberFormat="1" applyFont="1" applyFill="1" applyBorder="1" applyAlignment="1" applyProtection="1">
      <alignment horizontal="center" vertical="center"/>
    </xf>
    <xf numFmtId="0" fontId="258" fillId="66" borderId="0" xfId="11664" applyFont="1" applyFill="1"/>
    <xf numFmtId="182" fontId="254" fillId="66" borderId="0" xfId="0" applyNumberFormat="1" applyFont="1" applyFill="1" applyAlignment="1">
      <alignment vertical="center"/>
    </xf>
    <xf numFmtId="0" fontId="254" fillId="66" borderId="0" xfId="0" applyFont="1" applyFill="1" applyAlignment="1">
      <alignment vertical="center"/>
    </xf>
    <xf numFmtId="346" fontId="254" fillId="66" borderId="0" xfId="15152" applyNumberFormat="1" applyFont="1" applyFill="1" applyBorder="1" applyAlignment="1" applyProtection="1">
      <alignment horizontal="center" vertical="center"/>
    </xf>
    <xf numFmtId="0" fontId="193" fillId="0" borderId="63" xfId="0" applyFont="1" applyFill="1" applyBorder="1" applyAlignment="1">
      <alignment horizontal="center" vertical="center"/>
    </xf>
    <xf numFmtId="0" fontId="193" fillId="0" borderId="52" xfId="0" applyFont="1" applyFill="1" applyBorder="1" applyAlignment="1">
      <alignment horizontal="center" vertical="center"/>
    </xf>
    <xf numFmtId="0" fontId="193" fillId="0" borderId="63" xfId="11664" applyFont="1" applyFill="1" applyBorder="1" applyAlignment="1">
      <alignment horizontal="center" vertical="center"/>
    </xf>
    <xf numFmtId="0" fontId="193" fillId="0" borderId="63" xfId="11664" applyFont="1" applyFill="1" applyBorder="1" applyAlignment="1">
      <alignment horizontal="center" vertical="center" wrapText="1"/>
    </xf>
    <xf numFmtId="367" fontId="193" fillId="0" borderId="63" xfId="0" applyNumberFormat="1" applyFont="1" applyFill="1" applyBorder="1" applyAlignment="1">
      <alignment horizontal="center" vertical="center"/>
    </xf>
    <xf numFmtId="344" fontId="193" fillId="0" borderId="63" xfId="0" applyNumberFormat="1" applyFont="1" applyFill="1" applyBorder="1" applyAlignment="1">
      <alignment horizontal="center" vertical="center"/>
    </xf>
    <xf numFmtId="0" fontId="193" fillId="0" borderId="77" xfId="0" applyFont="1" applyFill="1" applyBorder="1" applyAlignment="1">
      <alignment horizontal="center" vertical="center"/>
    </xf>
    <xf numFmtId="0" fontId="193" fillId="0" borderId="0" xfId="0" applyFont="1" applyFill="1"/>
    <xf numFmtId="0" fontId="194" fillId="0" borderId="52" xfId="0" applyFont="1" applyBorder="1" applyAlignment="1">
      <alignment horizontal="center" vertical="center"/>
    </xf>
    <xf numFmtId="0" fontId="194" fillId="0" borderId="63" xfId="0" applyFont="1" applyBorder="1" applyAlignment="1">
      <alignment horizontal="center" vertical="center"/>
    </xf>
    <xf numFmtId="344" fontId="194" fillId="0" borderId="63" xfId="15174" applyNumberFormat="1" applyFont="1" applyFill="1" applyBorder="1" applyAlignment="1">
      <alignment horizontal="center" vertical="center"/>
    </xf>
    <xf numFmtId="169" fontId="194" fillId="0" borderId="63" xfId="13862" applyFont="1" applyFill="1" applyBorder="1" applyAlignment="1">
      <alignment horizontal="center" vertical="center"/>
    </xf>
    <xf numFmtId="367" fontId="194" fillId="0" borderId="63" xfId="0" applyNumberFormat="1" applyFont="1" applyBorder="1" applyAlignment="1">
      <alignment horizontal="center" vertical="center"/>
    </xf>
    <xf numFmtId="0" fontId="194" fillId="67" borderId="63" xfId="0" applyFont="1" applyFill="1" applyBorder="1" applyAlignment="1">
      <alignment horizontal="center" vertical="center"/>
    </xf>
    <xf numFmtId="206" fontId="194" fillId="0" borderId="63" xfId="15174" applyNumberFormat="1" applyFont="1" applyFill="1" applyBorder="1" applyAlignment="1">
      <alignment horizontal="center" vertical="center"/>
    </xf>
    <xf numFmtId="344" fontId="194" fillId="66" borderId="63" xfId="15174" applyNumberFormat="1" applyFont="1" applyFill="1" applyBorder="1" applyAlignment="1">
      <alignment horizontal="center" vertical="center"/>
    </xf>
    <xf numFmtId="209" fontId="194" fillId="0" borderId="63" xfId="13862" applyNumberFormat="1" applyFont="1" applyFill="1" applyBorder="1" applyAlignment="1">
      <alignment horizontal="center" vertical="center"/>
    </xf>
    <xf numFmtId="344" fontId="194" fillId="66" borderId="63" xfId="0" applyNumberFormat="1" applyFont="1" applyFill="1" applyBorder="1" applyAlignment="1">
      <alignment horizontal="center" vertical="center"/>
    </xf>
    <xf numFmtId="344" fontId="194" fillId="0" borderId="63" xfId="16579" applyNumberFormat="1" applyFont="1" applyFill="1" applyBorder="1" applyAlignment="1">
      <alignment horizontal="center" vertical="center"/>
    </xf>
    <xf numFmtId="182" fontId="194" fillId="0" borderId="63" xfId="13862" applyNumberFormat="1" applyFont="1" applyFill="1" applyBorder="1" applyAlignment="1">
      <alignment horizontal="center" vertical="center"/>
    </xf>
    <xf numFmtId="182" fontId="194" fillId="66" borderId="63" xfId="13862" applyNumberFormat="1" applyFont="1" applyFill="1" applyBorder="1" applyAlignment="1">
      <alignment horizontal="center" vertical="center"/>
    </xf>
    <xf numFmtId="0" fontId="194" fillId="0" borderId="77" xfId="0" applyFont="1" applyBorder="1" applyAlignment="1">
      <alignment horizontal="center" vertical="center"/>
    </xf>
    <xf numFmtId="0" fontId="194" fillId="0" borderId="0" xfId="0" applyFont="1"/>
    <xf numFmtId="0" fontId="193" fillId="0" borderId="81" xfId="0" applyFont="1" applyFill="1" applyBorder="1" applyAlignment="1">
      <alignment horizontal="center" vertical="center"/>
    </xf>
    <xf numFmtId="0" fontId="193" fillId="0" borderId="34" xfId="11664" applyFont="1" applyFill="1" applyBorder="1" applyAlignment="1">
      <alignment horizontal="center" vertical="center"/>
    </xf>
    <xf numFmtId="0" fontId="193" fillId="0" borderId="34" xfId="11664" applyFont="1" applyFill="1" applyBorder="1" applyAlignment="1">
      <alignment horizontal="center" vertical="center" wrapText="1"/>
    </xf>
    <xf numFmtId="0" fontId="193" fillId="0" borderId="34" xfId="0" applyFont="1" applyFill="1" applyBorder="1" applyAlignment="1">
      <alignment horizontal="center" vertical="center"/>
    </xf>
    <xf numFmtId="367" fontId="193" fillId="0" borderId="34" xfId="0" applyNumberFormat="1" applyFont="1" applyFill="1" applyBorder="1" applyAlignment="1">
      <alignment horizontal="center" vertical="center"/>
    </xf>
    <xf numFmtId="344" fontId="193" fillId="0" borderId="34" xfId="0" applyNumberFormat="1" applyFont="1" applyFill="1" applyBorder="1" applyAlignment="1">
      <alignment horizontal="center" vertical="center"/>
    </xf>
    <xf numFmtId="0" fontId="193" fillId="0" borderId="13" xfId="0" applyFont="1" applyFill="1" applyBorder="1" applyAlignment="1">
      <alignment horizontal="center" vertical="center"/>
    </xf>
    <xf numFmtId="0" fontId="194" fillId="0" borderId="63" xfId="11664" applyFont="1" applyFill="1" applyBorder="1" applyAlignment="1">
      <alignment horizontal="center" vertical="center"/>
    </xf>
    <xf numFmtId="3" fontId="194" fillId="0" borderId="37" xfId="15174" applyNumberFormat="1" applyFont="1" applyFill="1" applyBorder="1" applyAlignment="1">
      <alignment horizontal="center" vertical="center" wrapText="1"/>
    </xf>
    <xf numFmtId="3" fontId="194" fillId="0" borderId="49" xfId="15174" applyNumberFormat="1" applyFont="1" applyFill="1" applyBorder="1" applyAlignment="1">
      <alignment horizontal="center" vertical="center" wrapText="1"/>
    </xf>
    <xf numFmtId="0" fontId="269" fillId="0" borderId="0" xfId="0" applyFont="1" applyAlignment="1">
      <alignment horizontal="center" vertical="center"/>
    </xf>
    <xf numFmtId="0" fontId="254" fillId="0" borderId="89" xfId="0" applyFont="1" applyBorder="1" applyAlignment="1">
      <alignment horizontal="center" vertical="center" wrapText="1"/>
    </xf>
    <xf numFmtId="2" fontId="259" fillId="0" borderId="89" xfId="0" applyNumberFormat="1" applyFont="1" applyBorder="1" applyAlignment="1">
      <alignment horizontal="center" vertical="center"/>
    </xf>
    <xf numFmtId="0" fontId="244" fillId="0" borderId="92" xfId="11664" applyFont="1" applyBorder="1" applyAlignment="1">
      <alignment horizontal="center" vertical="center"/>
    </xf>
    <xf numFmtId="182" fontId="194" fillId="62" borderId="34" xfId="13862" applyNumberFormat="1" applyFont="1" applyFill="1" applyBorder="1" applyAlignment="1">
      <alignment horizontal="center" vertical="center"/>
    </xf>
    <xf numFmtId="0" fontId="193" fillId="0" borderId="0" xfId="0" applyFont="1" applyFill="1" applyAlignment="1">
      <alignment horizontal="center"/>
    </xf>
    <xf numFmtId="0" fontId="194" fillId="0" borderId="63" xfId="0" applyFont="1" applyFill="1" applyBorder="1" applyAlignment="1">
      <alignment horizontal="center" vertical="center"/>
    </xf>
    <xf numFmtId="0" fontId="193" fillId="0" borderId="89" xfId="0" applyFont="1" applyFill="1" applyBorder="1" applyAlignment="1">
      <alignment horizontal="center" vertical="center"/>
    </xf>
    <xf numFmtId="0" fontId="193" fillId="0" borderId="87" xfId="0" applyFont="1" applyFill="1" applyBorder="1" applyAlignment="1">
      <alignment horizontal="center"/>
    </xf>
    <xf numFmtId="0" fontId="193" fillId="0" borderId="50" xfId="0" applyFont="1" applyFill="1" applyBorder="1"/>
    <xf numFmtId="0" fontId="194" fillId="0" borderId="77" xfId="0" applyFont="1" applyFill="1" applyBorder="1" applyAlignment="1">
      <alignment horizontal="center" vertical="center"/>
    </xf>
    <xf numFmtId="0" fontId="193" fillId="0" borderId="91" xfId="0" applyFont="1" applyFill="1" applyBorder="1" applyAlignment="1">
      <alignment horizontal="center" vertical="center"/>
    </xf>
    <xf numFmtId="182" fontId="257" fillId="62" borderId="36" xfId="13862" applyNumberFormat="1" applyFont="1" applyFill="1" applyBorder="1" applyAlignment="1">
      <alignment horizontal="center" vertical="center"/>
    </xf>
    <xf numFmtId="327" fontId="12" fillId="0" borderId="63" xfId="15174" applyNumberFormat="1" applyFont="1" applyFill="1" applyBorder="1" applyAlignment="1">
      <alignment horizontal="center" vertical="center"/>
    </xf>
    <xf numFmtId="344" fontId="193" fillId="62" borderId="63" xfId="16579" applyNumberFormat="1" applyFont="1" applyFill="1" applyBorder="1" applyAlignment="1">
      <alignment horizontal="center" vertical="center"/>
    </xf>
    <xf numFmtId="344" fontId="193" fillId="62" borderId="0" xfId="15174" applyNumberFormat="1" applyFont="1" applyFill="1" applyAlignment="1">
      <alignment horizontal="center"/>
    </xf>
    <xf numFmtId="3" fontId="194" fillId="62" borderId="34" xfId="15174" applyNumberFormat="1" applyFont="1" applyFill="1" applyBorder="1" applyAlignment="1">
      <alignment horizontal="center" vertical="center"/>
    </xf>
    <xf numFmtId="344" fontId="194" fillId="62" borderId="63" xfId="16579" applyNumberFormat="1" applyFont="1" applyFill="1" applyBorder="1" applyAlignment="1">
      <alignment horizontal="center" vertical="center"/>
    </xf>
    <xf numFmtId="344" fontId="193" fillId="62" borderId="34" xfId="16579" applyNumberFormat="1" applyFont="1" applyFill="1" applyBorder="1" applyAlignment="1">
      <alignment horizontal="center" vertical="center"/>
    </xf>
    <xf numFmtId="344" fontId="193" fillId="62" borderId="89" xfId="16579" applyNumberFormat="1" applyFont="1" applyFill="1" applyBorder="1" applyAlignment="1">
      <alignment horizontal="center" vertical="center"/>
    </xf>
    <xf numFmtId="344" fontId="193" fillId="62" borderId="50" xfId="15174" applyNumberFormat="1" applyFont="1" applyFill="1" applyBorder="1" applyAlignment="1">
      <alignment horizontal="center"/>
    </xf>
    <xf numFmtId="3" fontId="194" fillId="0" borderId="39" xfId="15174" applyNumberFormat="1" applyFont="1" applyFill="1" applyBorder="1" applyAlignment="1">
      <alignment horizontal="center" vertical="center" wrapText="1"/>
    </xf>
    <xf numFmtId="209" fontId="193" fillId="68" borderId="0" xfId="13862" applyNumberFormat="1" applyFont="1" applyFill="1" applyAlignment="1">
      <alignment horizontal="center"/>
    </xf>
    <xf numFmtId="182" fontId="194" fillId="68" borderId="34" xfId="13862" applyNumberFormat="1" applyFont="1" applyFill="1" applyBorder="1" applyAlignment="1">
      <alignment horizontal="center" vertical="center"/>
    </xf>
    <xf numFmtId="209" fontId="193" fillId="68" borderId="63" xfId="13862" applyNumberFormat="1" applyFont="1" applyFill="1" applyBorder="1" applyAlignment="1">
      <alignment horizontal="center" vertical="center"/>
    </xf>
    <xf numFmtId="209" fontId="194" fillId="68" borderId="63" xfId="13862" applyNumberFormat="1" applyFont="1" applyFill="1" applyBorder="1" applyAlignment="1">
      <alignment horizontal="center" vertical="center"/>
    </xf>
    <xf numFmtId="209" fontId="193" fillId="68" borderId="34" xfId="13862" applyNumberFormat="1" applyFont="1" applyFill="1" applyBorder="1" applyAlignment="1">
      <alignment horizontal="center" vertical="center"/>
    </xf>
    <xf numFmtId="3" fontId="194" fillId="68" borderId="34" xfId="15174" applyNumberFormat="1" applyFont="1" applyFill="1" applyBorder="1" applyAlignment="1">
      <alignment horizontal="center" vertical="center"/>
    </xf>
    <xf numFmtId="209" fontId="193" fillId="68" borderId="89" xfId="13862" applyNumberFormat="1" applyFont="1" applyFill="1" applyBorder="1" applyAlignment="1">
      <alignment horizontal="center" vertical="center"/>
    </xf>
    <xf numFmtId="209" fontId="193" fillId="68" borderId="50" xfId="13862" applyNumberFormat="1" applyFont="1" applyFill="1" applyBorder="1" applyAlignment="1">
      <alignment horizontal="center"/>
    </xf>
    <xf numFmtId="0" fontId="193" fillId="68" borderId="0" xfId="0" applyFont="1" applyFill="1" applyAlignment="1">
      <alignment horizontal="center"/>
    </xf>
    <xf numFmtId="3" fontId="194" fillId="68" borderId="39" xfId="15174" applyNumberFormat="1" applyFont="1" applyFill="1" applyBorder="1" applyAlignment="1">
      <alignment horizontal="center" vertical="center" wrapText="1"/>
    </xf>
    <xf numFmtId="206" fontId="193" fillId="68" borderId="63" xfId="15174" applyNumberFormat="1" applyFont="1" applyFill="1" applyBorder="1" applyAlignment="1">
      <alignment horizontal="center" vertical="center"/>
    </xf>
    <xf numFmtId="206" fontId="193" fillId="68" borderId="34" xfId="15174" applyNumberFormat="1" applyFont="1" applyFill="1" applyBorder="1" applyAlignment="1">
      <alignment horizontal="center" vertical="center"/>
    </xf>
    <xf numFmtId="206" fontId="194" fillId="68" borderId="63" xfId="15174" applyNumberFormat="1" applyFont="1" applyFill="1" applyBorder="1" applyAlignment="1">
      <alignment horizontal="center" vertical="center"/>
    </xf>
    <xf numFmtId="206" fontId="193" fillId="68" borderId="89" xfId="15174" applyNumberFormat="1" applyFont="1" applyFill="1" applyBorder="1" applyAlignment="1">
      <alignment horizontal="center" vertical="center"/>
    </xf>
    <xf numFmtId="182" fontId="249" fillId="68" borderId="36" xfId="13862" applyNumberFormat="1" applyFont="1" applyFill="1" applyBorder="1" applyAlignment="1">
      <alignment horizontal="center" vertical="center" wrapText="1"/>
    </xf>
    <xf numFmtId="0" fontId="193" fillId="68" borderId="50" xfId="0" applyFont="1" applyFill="1" applyBorder="1" applyAlignment="1">
      <alignment horizontal="center"/>
    </xf>
    <xf numFmtId="209" fontId="193" fillId="62" borderId="63" xfId="13862" applyNumberFormat="1" applyFont="1" applyFill="1" applyBorder="1" applyAlignment="1">
      <alignment horizontal="center" vertical="center"/>
    </xf>
    <xf numFmtId="182" fontId="193" fillId="68" borderId="63" xfId="13862" applyNumberFormat="1" applyFont="1" applyFill="1" applyBorder="1" applyAlignment="1">
      <alignment horizontal="center" vertical="center"/>
    </xf>
    <xf numFmtId="182" fontId="193" fillId="68" borderId="34" xfId="13862" applyNumberFormat="1" applyFont="1" applyFill="1" applyBorder="1" applyAlignment="1">
      <alignment horizontal="center" vertical="center"/>
    </xf>
    <xf numFmtId="182" fontId="194" fillId="68" borderId="63" xfId="13862" applyNumberFormat="1" applyFont="1" applyFill="1" applyBorder="1" applyAlignment="1">
      <alignment horizontal="center" vertical="center"/>
    </xf>
    <xf numFmtId="182" fontId="193" fillId="68" borderId="89" xfId="13862" applyNumberFormat="1" applyFont="1" applyFill="1" applyBorder="1" applyAlignment="1">
      <alignment horizontal="center" vertical="center"/>
    </xf>
    <xf numFmtId="0" fontId="193" fillId="68" borderId="87" xfId="0" applyFont="1" applyFill="1" applyBorder="1" applyAlignment="1">
      <alignment horizontal="center"/>
    </xf>
    <xf numFmtId="1" fontId="30" fillId="0" borderId="36" xfId="0" applyNumberFormat="1" applyFont="1" applyFill="1" applyBorder="1" applyAlignment="1">
      <alignment horizontal="center" vertical="center"/>
    </xf>
    <xf numFmtId="1" fontId="30" fillId="62" borderId="89" xfId="0" applyNumberFormat="1" applyFont="1" applyFill="1" applyBorder="1" applyAlignment="1">
      <alignment horizontal="center" vertical="center"/>
    </xf>
    <xf numFmtId="0" fontId="194" fillId="68" borderId="0" xfId="0" applyFont="1" applyFill="1" applyAlignment="1">
      <alignment horizontal="center" vertical="center"/>
    </xf>
    <xf numFmtId="344" fontId="193" fillId="68" borderId="63" xfId="16579" applyNumberFormat="1" applyFont="1" applyFill="1" applyBorder="1" applyAlignment="1">
      <alignment horizontal="center" vertical="center"/>
    </xf>
    <xf numFmtId="344" fontId="194" fillId="68" borderId="63" xfId="16579" applyNumberFormat="1" applyFont="1" applyFill="1" applyBorder="1" applyAlignment="1">
      <alignment horizontal="center" vertical="center"/>
    </xf>
    <xf numFmtId="344" fontId="193" fillId="68" borderId="34" xfId="16579" applyNumberFormat="1" applyFont="1" applyFill="1" applyBorder="1" applyAlignment="1">
      <alignment horizontal="center" vertical="center"/>
    </xf>
    <xf numFmtId="344" fontId="193" fillId="68" borderId="89" xfId="16579" applyNumberFormat="1" applyFont="1" applyFill="1" applyBorder="1" applyAlignment="1">
      <alignment horizontal="center" vertical="center"/>
    </xf>
    <xf numFmtId="0" fontId="193" fillId="68" borderId="50" xfId="0" applyFont="1" applyFill="1" applyBorder="1"/>
    <xf numFmtId="0" fontId="193" fillId="68" borderId="87" xfId="0" applyFont="1" applyFill="1" applyBorder="1"/>
    <xf numFmtId="0" fontId="193" fillId="68" borderId="0" xfId="0" applyFont="1" applyFill="1"/>
    <xf numFmtId="3" fontId="145" fillId="68" borderId="49" xfId="15174" applyNumberFormat="1" applyFont="1" applyFill="1" applyBorder="1" applyAlignment="1">
      <alignment horizontal="center" vertical="center" textRotation="90" wrapText="1"/>
    </xf>
    <xf numFmtId="0" fontId="193" fillId="68" borderId="63" xfId="0" applyFont="1" applyFill="1" applyBorder="1" applyAlignment="1">
      <alignment horizontal="center" vertical="center"/>
    </xf>
    <xf numFmtId="344" fontId="193" fillId="68" borderId="63" xfId="15174" applyNumberFormat="1" applyFont="1" applyFill="1" applyBorder="1" applyAlignment="1">
      <alignment horizontal="center" vertical="center"/>
    </xf>
    <xf numFmtId="344" fontId="194" fillId="68" borderId="63" xfId="15174" applyNumberFormat="1" applyFont="1" applyFill="1" applyBorder="1" applyAlignment="1">
      <alignment horizontal="center" vertical="center"/>
    </xf>
    <xf numFmtId="344" fontId="193" fillId="68" borderId="34" xfId="15174" applyNumberFormat="1" applyFont="1" applyFill="1" applyBorder="1" applyAlignment="1">
      <alignment horizontal="center" vertical="center"/>
    </xf>
    <xf numFmtId="344" fontId="193" fillId="68" borderId="89" xfId="15174" applyNumberFormat="1" applyFont="1" applyFill="1" applyBorder="1" applyAlignment="1">
      <alignment horizontal="center" vertical="center"/>
    </xf>
    <xf numFmtId="0" fontId="254" fillId="0" borderId="63" xfId="11664" applyFont="1" applyFill="1" applyBorder="1" applyAlignment="1">
      <alignment horizontal="center" vertical="center" wrapText="1"/>
    </xf>
    <xf numFmtId="0" fontId="254" fillId="0" borderId="63" xfId="0" applyFont="1" applyFill="1" applyBorder="1" applyAlignment="1">
      <alignment vertical="center"/>
    </xf>
    <xf numFmtId="0" fontId="254" fillId="0" borderId="63" xfId="0" applyFont="1" applyFill="1" applyBorder="1" applyAlignment="1">
      <alignment horizontal="center" vertical="center"/>
    </xf>
    <xf numFmtId="2" fontId="254" fillId="0" borderId="36" xfId="0" applyNumberFormat="1" applyFont="1" applyFill="1" applyBorder="1" applyAlignment="1">
      <alignment horizontal="center" vertical="center"/>
    </xf>
    <xf numFmtId="0" fontId="258" fillId="0" borderId="0" xfId="11664" applyFont="1" applyFill="1"/>
    <xf numFmtId="182" fontId="254" fillId="0" borderId="0" xfId="0" applyNumberFormat="1" applyFont="1" applyFill="1" applyAlignment="1">
      <alignment vertical="center"/>
    </xf>
    <xf numFmtId="205" fontId="254" fillId="0" borderId="0" xfId="0" applyNumberFormat="1" applyFont="1" applyFill="1" applyAlignment="1">
      <alignment vertical="center"/>
    </xf>
    <xf numFmtId="0" fontId="254" fillId="0" borderId="0" xfId="0" applyFont="1" applyFill="1" applyAlignment="1">
      <alignment vertical="center"/>
    </xf>
    <xf numFmtId="2" fontId="254" fillId="0" borderId="89" xfId="0" applyNumberFormat="1" applyFont="1" applyFill="1" applyBorder="1" applyAlignment="1">
      <alignment horizontal="center" vertical="center"/>
    </xf>
    <xf numFmtId="344" fontId="194" fillId="62" borderId="19" xfId="16579" applyNumberFormat="1" applyFont="1" applyFill="1" applyBorder="1" applyAlignment="1">
      <alignment horizontal="center" vertical="center" wrapText="1"/>
    </xf>
    <xf numFmtId="344" fontId="194" fillId="62" borderId="54" xfId="16579" applyNumberFormat="1" applyFont="1" applyFill="1" applyBorder="1" applyAlignment="1">
      <alignment vertical="center" wrapText="1"/>
    </xf>
    <xf numFmtId="0" fontId="193" fillId="0" borderId="63" xfId="0" applyFont="1" applyFill="1" applyBorder="1" applyAlignment="1">
      <alignment horizontal="center" vertical="center" wrapText="1"/>
    </xf>
    <xf numFmtId="0" fontId="255" fillId="0" borderId="0" xfId="11664" applyFont="1" applyAlignment="1">
      <alignment horizontal="left" vertical="center" wrapText="1"/>
    </xf>
    <xf numFmtId="0" fontId="246" fillId="0" borderId="0" xfId="11664" applyFont="1" applyAlignment="1">
      <alignment horizontal="center" vertical="center" wrapText="1"/>
    </xf>
    <xf numFmtId="0" fontId="246" fillId="0" borderId="34" xfId="11664" applyFont="1" applyBorder="1" applyAlignment="1">
      <alignment horizontal="center" vertical="center" wrapText="1"/>
    </xf>
    <xf numFmtId="0" fontId="246" fillId="0" borderId="19" xfId="11664" applyFont="1" applyBorder="1" applyAlignment="1">
      <alignment horizontal="center" vertical="center" wrapText="1"/>
    </xf>
    <xf numFmtId="0" fontId="193" fillId="0" borderId="89" xfId="0" applyFont="1" applyBorder="1" applyAlignment="1">
      <alignment horizontal="center" vertical="center" wrapText="1"/>
    </xf>
    <xf numFmtId="0" fontId="193" fillId="0" borderId="34" xfId="0" applyFont="1" applyBorder="1" applyAlignment="1">
      <alignment horizontal="center" vertical="center" wrapText="1"/>
    </xf>
    <xf numFmtId="0" fontId="193" fillId="0" borderId="28" xfId="0" applyFont="1" applyBorder="1" applyAlignment="1">
      <alignment horizontal="center" vertical="center" wrapText="1"/>
    </xf>
    <xf numFmtId="0" fontId="193" fillId="0" borderId="89" xfId="0" applyFont="1" applyFill="1" applyBorder="1" applyAlignment="1">
      <alignment horizontal="center" vertical="center"/>
    </xf>
    <xf numFmtId="0" fontId="193" fillId="0" borderId="28" xfId="0" applyFont="1" applyFill="1" applyBorder="1" applyAlignment="1">
      <alignment horizontal="center" vertical="center"/>
    </xf>
    <xf numFmtId="0" fontId="193" fillId="0" borderId="89" xfId="0" applyFont="1" applyFill="1" applyBorder="1" applyAlignment="1">
      <alignment horizontal="center" vertical="center" wrapText="1"/>
    </xf>
    <xf numFmtId="0" fontId="193" fillId="0" borderId="28" xfId="0" applyFont="1" applyFill="1" applyBorder="1" applyAlignment="1">
      <alignment horizontal="center" vertical="center" wrapText="1"/>
    </xf>
    <xf numFmtId="0" fontId="193" fillId="0" borderId="34" xfId="0" applyFont="1" applyFill="1" applyBorder="1" applyAlignment="1">
      <alignment horizontal="center" vertical="center" wrapText="1"/>
    </xf>
    <xf numFmtId="0" fontId="263" fillId="0" borderId="73" xfId="0" applyFont="1" applyBorder="1" applyAlignment="1">
      <alignment vertical="center"/>
    </xf>
    <xf numFmtId="0" fontId="263" fillId="0" borderId="80" xfId="0" applyFont="1" applyBorder="1" applyAlignment="1">
      <alignment vertical="center"/>
    </xf>
    <xf numFmtId="0" fontId="194" fillId="0" borderId="51" xfId="0" applyFont="1" applyBorder="1" applyAlignment="1">
      <alignment horizontal="center" vertical="center"/>
    </xf>
    <xf numFmtId="0" fontId="194" fillId="0" borderId="39" xfId="0" applyFont="1" applyBorder="1" applyAlignment="1">
      <alignment horizontal="center" vertical="center" wrapText="1"/>
    </xf>
    <xf numFmtId="0" fontId="194" fillId="0" borderId="34" xfId="0" applyFont="1" applyBorder="1" applyAlignment="1">
      <alignment horizontal="center" vertical="center" wrapText="1"/>
    </xf>
    <xf numFmtId="0" fontId="194" fillId="0" borderId="19" xfId="0" applyFont="1" applyBorder="1" applyAlignment="1">
      <alignment horizontal="center" vertical="center" wrapText="1"/>
    </xf>
    <xf numFmtId="3" fontId="194" fillId="0" borderId="35" xfId="15174" applyNumberFormat="1" applyFont="1" applyFill="1" applyBorder="1" applyAlignment="1">
      <alignment horizontal="center" vertical="center" wrapText="1"/>
    </xf>
    <xf numFmtId="0" fontId="194" fillId="0" borderId="35" xfId="0" applyFont="1" applyBorder="1" applyAlignment="1">
      <alignment horizontal="center" vertical="center" wrapText="1"/>
    </xf>
    <xf numFmtId="0" fontId="194" fillId="0" borderId="54" xfId="0" applyFont="1" applyBorder="1" applyAlignment="1">
      <alignment horizontal="center" vertical="center"/>
    </xf>
    <xf numFmtId="0" fontId="194" fillId="0" borderId="50" xfId="0" applyFont="1" applyBorder="1" applyAlignment="1">
      <alignment horizontal="center" vertical="center"/>
    </xf>
    <xf numFmtId="0" fontId="194" fillId="0" borderId="53" xfId="0" applyFont="1" applyBorder="1" applyAlignment="1">
      <alignment horizontal="center" vertical="center"/>
    </xf>
    <xf numFmtId="344" fontId="264" fillId="0" borderId="35" xfId="16579" applyNumberFormat="1" applyFont="1" applyFill="1" applyBorder="1" applyAlignment="1">
      <alignment horizontal="center" vertical="center" wrapText="1"/>
    </xf>
    <xf numFmtId="344" fontId="194" fillId="0" borderId="39" xfId="16579" applyNumberFormat="1" applyFont="1" applyFill="1" applyBorder="1" applyAlignment="1">
      <alignment horizontal="center" vertical="center" wrapText="1"/>
    </xf>
    <xf numFmtId="344" fontId="194" fillId="0" borderId="19" xfId="16579" applyNumberFormat="1" applyFont="1" applyFill="1" applyBorder="1" applyAlignment="1">
      <alignment horizontal="center" vertical="center" wrapText="1"/>
    </xf>
    <xf numFmtId="3" fontId="194" fillId="0" borderId="35" xfId="16579" applyNumberFormat="1" applyFont="1" applyFill="1" applyBorder="1" applyAlignment="1">
      <alignment horizontal="center" vertical="center" wrapText="1"/>
    </xf>
    <xf numFmtId="3" fontId="194" fillId="0" borderId="39" xfId="15174" applyNumberFormat="1" applyFont="1" applyFill="1" applyBorder="1" applyAlignment="1">
      <alignment horizontal="center" vertical="center" wrapText="1"/>
    </xf>
    <xf numFmtId="3" fontId="194" fillId="0" borderId="34" xfId="15174" applyNumberFormat="1" applyFont="1" applyFill="1" applyBorder="1" applyAlignment="1">
      <alignment horizontal="center" vertical="center" wrapText="1"/>
    </xf>
    <xf numFmtId="0" fontId="194" fillId="0" borderId="37" xfId="0" applyFont="1" applyBorder="1" applyAlignment="1">
      <alignment horizontal="center" vertical="center" wrapText="1"/>
    </xf>
    <xf numFmtId="0" fontId="194" fillId="0" borderId="2" xfId="0" applyFont="1" applyBorder="1" applyAlignment="1">
      <alignment horizontal="center" vertical="center" wrapText="1"/>
    </xf>
    <xf numFmtId="0" fontId="194" fillId="0" borderId="90" xfId="0" applyFont="1" applyBorder="1" applyAlignment="1">
      <alignment horizontal="center" vertical="center" wrapText="1"/>
    </xf>
    <xf numFmtId="0" fontId="194" fillId="0" borderId="49" xfId="0" applyFont="1" applyBorder="1" applyAlignment="1">
      <alignment horizontal="center" vertical="center" wrapText="1"/>
    </xf>
    <xf numFmtId="0" fontId="194" fillId="0" borderId="37" xfId="0" applyFont="1" applyBorder="1" applyAlignment="1">
      <alignment horizontal="center" vertical="center"/>
    </xf>
    <xf numFmtId="0" fontId="194" fillId="0" borderId="90" xfId="0" applyFont="1" applyBorder="1" applyAlignment="1">
      <alignment horizontal="center" vertical="center"/>
    </xf>
    <xf numFmtId="0" fontId="194" fillId="0" borderId="2" xfId="0" applyFont="1" applyBorder="1" applyAlignment="1">
      <alignment horizontal="center" vertical="center"/>
    </xf>
    <xf numFmtId="0" fontId="194" fillId="0" borderId="49" xfId="0" applyFont="1" applyBorder="1" applyAlignment="1">
      <alignment horizontal="center" vertical="center"/>
    </xf>
    <xf numFmtId="3" fontId="194" fillId="0" borderId="88" xfId="13862" applyNumberFormat="1" applyFont="1" applyFill="1" applyBorder="1" applyAlignment="1">
      <alignment horizontal="center" vertical="center" wrapText="1"/>
    </xf>
    <xf numFmtId="3" fontId="194" fillId="0" borderId="19" xfId="13862" applyNumberFormat="1" applyFont="1" applyFill="1" applyBorder="1" applyAlignment="1">
      <alignment horizontal="center" vertical="center" wrapText="1"/>
    </xf>
    <xf numFmtId="3" fontId="194" fillId="0" borderId="39" xfId="16579" applyNumberFormat="1" applyFont="1" applyFill="1" applyBorder="1" applyAlignment="1">
      <alignment horizontal="center" vertical="center" wrapText="1"/>
    </xf>
    <xf numFmtId="3" fontId="194" fillId="0" borderId="19" xfId="16579" applyNumberFormat="1" applyFont="1" applyFill="1" applyBorder="1" applyAlignment="1">
      <alignment horizontal="center" vertical="center" wrapText="1"/>
    </xf>
    <xf numFmtId="3" fontId="194" fillId="68" borderId="39" xfId="15174" applyNumberFormat="1" applyFont="1" applyFill="1" applyBorder="1" applyAlignment="1">
      <alignment horizontal="center" vertical="center" wrapText="1"/>
    </xf>
    <xf numFmtId="3" fontId="194" fillId="68" borderId="19" xfId="15174" applyNumberFormat="1" applyFont="1" applyFill="1" applyBorder="1" applyAlignment="1">
      <alignment horizontal="center" vertical="center" wrapText="1"/>
    </xf>
    <xf numFmtId="3" fontId="194" fillId="68" borderId="37" xfId="15174" applyNumberFormat="1" applyFont="1" applyFill="1" applyBorder="1" applyAlignment="1">
      <alignment horizontal="center" vertical="center" wrapText="1"/>
    </xf>
    <xf numFmtId="3" fontId="194" fillId="68" borderId="49" xfId="15174" applyNumberFormat="1" applyFont="1" applyFill="1" applyBorder="1" applyAlignment="1">
      <alignment horizontal="center" vertical="center" wrapText="1"/>
    </xf>
    <xf numFmtId="3" fontId="194" fillId="66" borderId="37" xfId="15174" applyNumberFormat="1" applyFont="1" applyFill="1" applyBorder="1" applyAlignment="1">
      <alignment horizontal="center" vertical="center" wrapText="1"/>
    </xf>
    <xf numFmtId="3" fontId="194" fillId="66" borderId="90" xfId="15174" applyNumberFormat="1" applyFont="1" applyFill="1" applyBorder="1" applyAlignment="1">
      <alignment horizontal="center" vertical="center" wrapText="1"/>
    </xf>
    <xf numFmtId="3" fontId="194" fillId="66" borderId="49" xfId="15174" applyNumberFormat="1" applyFont="1" applyFill="1" applyBorder="1" applyAlignment="1">
      <alignment horizontal="center" vertical="center" wrapText="1"/>
    </xf>
    <xf numFmtId="3" fontId="194" fillId="0" borderId="37" xfId="15174" applyNumberFormat="1" applyFont="1" applyFill="1" applyBorder="1" applyAlignment="1">
      <alignment horizontal="center" vertical="center" wrapText="1"/>
    </xf>
    <xf numFmtId="3" fontId="194" fillId="0" borderId="2" xfId="15174" applyNumberFormat="1" applyFont="1" applyFill="1" applyBorder="1" applyAlignment="1">
      <alignment horizontal="center" vertical="center" wrapText="1"/>
    </xf>
    <xf numFmtId="3" fontId="194" fillId="0" borderId="49" xfId="15174" applyNumberFormat="1" applyFont="1" applyFill="1" applyBorder="1" applyAlignment="1">
      <alignment horizontal="center" vertical="center" wrapText="1"/>
    </xf>
    <xf numFmtId="3" fontId="194" fillId="0" borderId="35" xfId="13862" applyNumberFormat="1" applyFont="1" applyFill="1" applyBorder="1" applyAlignment="1">
      <alignment horizontal="center" vertical="center" wrapText="1"/>
    </xf>
    <xf numFmtId="344" fontId="194" fillId="0" borderId="37" xfId="15174" applyNumberFormat="1" applyFont="1" applyFill="1" applyBorder="1" applyAlignment="1">
      <alignment horizontal="center" vertical="center" wrapText="1"/>
    </xf>
    <xf numFmtId="344" fontId="194" fillId="0" borderId="2" xfId="15174" applyNumberFormat="1" applyFont="1" applyFill="1" applyBorder="1" applyAlignment="1">
      <alignment horizontal="center" vertical="center" wrapText="1"/>
    </xf>
    <xf numFmtId="344" fontId="264" fillId="62" borderId="35" xfId="16579" applyNumberFormat="1" applyFont="1" applyFill="1" applyBorder="1" applyAlignment="1">
      <alignment horizontal="center" vertical="center" wrapText="1"/>
    </xf>
    <xf numFmtId="3" fontId="194" fillId="66" borderId="39" xfId="13862" applyNumberFormat="1" applyFont="1" applyFill="1" applyBorder="1" applyAlignment="1">
      <alignment horizontal="center" vertical="center" wrapText="1"/>
    </xf>
    <xf numFmtId="3" fontId="194" fillId="66" borderId="19" xfId="13862" applyNumberFormat="1" applyFont="1" applyFill="1" applyBorder="1" applyAlignment="1">
      <alignment horizontal="center" vertical="center" wrapText="1"/>
    </xf>
    <xf numFmtId="0" fontId="194" fillId="0" borderId="35" xfId="0" applyFont="1" applyBorder="1" applyAlignment="1">
      <alignment horizontal="center" vertical="center"/>
    </xf>
    <xf numFmtId="3" fontId="194" fillId="64" borderId="39" xfId="13862" applyNumberFormat="1" applyFont="1" applyFill="1" applyBorder="1" applyAlignment="1">
      <alignment horizontal="center" vertical="center" wrapText="1"/>
    </xf>
    <xf numFmtId="3" fontId="194" fillId="64" borderId="19" xfId="13862" applyNumberFormat="1" applyFont="1" applyFill="1" applyBorder="1" applyAlignment="1">
      <alignment horizontal="center" vertical="center" wrapText="1"/>
    </xf>
    <xf numFmtId="209" fontId="194" fillId="64" borderId="39" xfId="13862" applyNumberFormat="1" applyFont="1" applyFill="1" applyBorder="1" applyAlignment="1">
      <alignment horizontal="center" vertical="center" wrapText="1"/>
    </xf>
    <xf numFmtId="209" fontId="194" fillId="64" borderId="19" xfId="13862" applyNumberFormat="1" applyFont="1" applyFill="1" applyBorder="1" applyAlignment="1">
      <alignment horizontal="center" vertical="center" wrapText="1"/>
    </xf>
    <xf numFmtId="0" fontId="194" fillId="0" borderId="88" xfId="0" applyFont="1" applyBorder="1" applyAlignment="1">
      <alignment horizontal="center" vertical="center" wrapText="1"/>
    </xf>
    <xf numFmtId="209" fontId="194" fillId="68" borderId="39" xfId="13862" applyNumberFormat="1" applyFont="1" applyFill="1" applyBorder="1" applyAlignment="1">
      <alignment horizontal="center" vertical="center" wrapText="1"/>
    </xf>
    <xf numFmtId="209" fontId="194" fillId="68" borderId="19" xfId="13862" applyNumberFormat="1" applyFont="1" applyFill="1" applyBorder="1" applyAlignment="1">
      <alignment horizontal="center" vertical="center" wrapText="1"/>
    </xf>
    <xf numFmtId="3" fontId="194" fillId="68" borderId="2" xfId="15174" applyNumberFormat="1" applyFont="1" applyFill="1" applyBorder="1" applyAlignment="1">
      <alignment horizontal="center" vertical="center" wrapText="1"/>
    </xf>
    <xf numFmtId="344" fontId="194" fillId="62" borderId="37" xfId="16579" applyNumberFormat="1" applyFont="1" applyFill="1" applyBorder="1" applyAlignment="1">
      <alignment horizontal="center" vertical="center" wrapText="1"/>
    </xf>
    <xf numFmtId="344" fontId="194" fillId="62" borderId="2" xfId="16579" applyNumberFormat="1" applyFont="1" applyFill="1" applyBorder="1" applyAlignment="1">
      <alignment horizontal="center" vertical="center" wrapText="1"/>
    </xf>
    <xf numFmtId="0" fontId="193" fillId="0" borderId="89" xfId="0" applyFont="1" applyBorder="1" applyAlignment="1">
      <alignment horizontal="center" vertical="center"/>
    </xf>
    <xf numFmtId="0" fontId="193" fillId="0" borderId="34" xfId="0" applyFont="1" applyBorder="1" applyAlignment="1">
      <alignment horizontal="center" vertical="center"/>
    </xf>
    <xf numFmtId="0" fontId="193" fillId="0" borderId="28" xfId="0" applyFont="1" applyBorder="1" applyAlignment="1">
      <alignment horizontal="center" vertical="center"/>
    </xf>
    <xf numFmtId="209" fontId="194" fillId="0" borderId="39" xfId="13862" applyNumberFormat="1" applyFont="1" applyFill="1" applyBorder="1" applyAlignment="1">
      <alignment horizontal="center" vertical="center" wrapText="1"/>
    </xf>
    <xf numFmtId="209" fontId="194" fillId="0" borderId="19" xfId="13862" applyNumberFormat="1" applyFont="1" applyFill="1" applyBorder="1" applyAlignment="1">
      <alignment horizontal="center" vertical="center" wrapText="1"/>
    </xf>
    <xf numFmtId="0" fontId="269" fillId="0" borderId="0" xfId="0" applyFont="1" applyAlignment="1">
      <alignment horizontal="center" vertical="center"/>
    </xf>
    <xf numFmtId="0" fontId="266" fillId="0" borderId="0" xfId="0" applyFont="1" applyAlignment="1">
      <alignment horizontal="center" vertical="center" wrapText="1"/>
    </xf>
    <xf numFmtId="0" fontId="267" fillId="0" borderId="0" xfId="0" applyFont="1" applyAlignment="1">
      <alignment horizontal="center" vertical="center" wrapText="1"/>
    </xf>
    <xf numFmtId="0" fontId="269" fillId="0" borderId="0" xfId="0" applyFont="1" applyAlignment="1">
      <alignment horizontal="center" vertical="center" wrapText="1"/>
    </xf>
    <xf numFmtId="0" fontId="270" fillId="0" borderId="0" xfId="0" applyFont="1" applyAlignment="1">
      <alignment horizontal="right" vertical="center" wrapText="1"/>
    </xf>
    <xf numFmtId="0" fontId="271" fillId="0" borderId="0" xfId="0" applyFont="1" applyAlignment="1">
      <alignment horizontal="center" vertical="center" wrapText="1"/>
    </xf>
    <xf numFmtId="0" fontId="265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/>
    </xf>
  </cellXfs>
  <cellStyles count="16693">
    <cellStyle name="_x0001_" xfId="2245" xr:uid="{00000000-0005-0000-0000-000000000000}"/>
    <cellStyle name="          _x000d__x000a_shell=progman.exe_x000d__x000a_m" xfId="1" xr:uid="{00000000-0005-0000-0000-000001000000}"/>
    <cellStyle name="          _x000d__x000a_shell=progman.exe_x000d__x000a_m 2" xfId="15153" xr:uid="{00000000-0005-0000-0000-000002000000}"/>
    <cellStyle name="#,##0" xfId="2246" xr:uid="{00000000-0005-0000-0000-000003000000}"/>
    <cellStyle name="#,##0 10" xfId="4585" xr:uid="{00000000-0005-0000-0000-000004000000}"/>
    <cellStyle name="#,##0 11" xfId="4586" xr:uid="{00000000-0005-0000-0000-000005000000}"/>
    <cellStyle name="#,##0 12" xfId="15898" xr:uid="{00000000-0005-0000-0000-000006000000}"/>
    <cellStyle name="#,##0 2" xfId="4587" xr:uid="{00000000-0005-0000-0000-000007000000}"/>
    <cellStyle name="#,##0 3" xfId="4588" xr:uid="{00000000-0005-0000-0000-000008000000}"/>
    <cellStyle name="#,##0 4" xfId="4589" xr:uid="{00000000-0005-0000-0000-000009000000}"/>
    <cellStyle name="#,##0 5" xfId="4590" xr:uid="{00000000-0005-0000-0000-00000A000000}"/>
    <cellStyle name="#,##0 6" xfId="4591" xr:uid="{00000000-0005-0000-0000-00000B000000}"/>
    <cellStyle name="#,##0 7" xfId="4592" xr:uid="{00000000-0005-0000-0000-00000C000000}"/>
    <cellStyle name="#,##0 8" xfId="4593" xr:uid="{00000000-0005-0000-0000-00000D000000}"/>
    <cellStyle name="#,##0 9" xfId="4594" xr:uid="{00000000-0005-0000-0000-00000E000000}"/>
    <cellStyle name="%" xfId="4595" xr:uid="{00000000-0005-0000-0000-00000F000000}"/>
    <cellStyle name=")ch2)ch [0] (sc_x0005_" xfId="4596" xr:uid="{00000000-0005-0000-0000-000010000000}"/>
    <cellStyle name=",." xfId="4597" xr:uid="{00000000-0005-0000-0000-000011000000}"/>
    <cellStyle name="." xfId="4598" xr:uid="{00000000-0005-0000-0000-000012000000}"/>
    <cellStyle name=".d©y" xfId="2247" xr:uid="{00000000-0005-0000-0000-000013000000}"/>
    <cellStyle name="??" xfId="2" xr:uid="{00000000-0005-0000-0000-000014000000}"/>
    <cellStyle name="?? [0.00]_        " xfId="13864" xr:uid="{00000000-0005-0000-0000-000015000000}"/>
    <cellStyle name="?? [0]" xfId="3" xr:uid="{00000000-0005-0000-0000-000016000000}"/>
    <cellStyle name="?? [0] 2" xfId="14252" xr:uid="{00000000-0005-0000-0000-000017000000}"/>
    <cellStyle name="?? 2" xfId="14251" xr:uid="{00000000-0005-0000-0000-000018000000}"/>
    <cellStyle name="?? 3" xfId="15139" xr:uid="{00000000-0005-0000-0000-000019000000}"/>
    <cellStyle name="?? 4" xfId="15154" xr:uid="{00000000-0005-0000-0000-00001A000000}"/>
    <cellStyle name="?? 5" xfId="15155" xr:uid="{00000000-0005-0000-0000-00001B000000}"/>
    <cellStyle name="?_x001d_??%U©÷u&amp;H©÷9_x0008_? s_x000a__x0007__x0001__x0001_" xfId="4" xr:uid="{00000000-0005-0000-0000-00001C000000}"/>
    <cellStyle name="?_x001d_??%U©÷u&amp;H©÷9_x0008_? s_x000a__x0007__x0001__x0001_ 10" xfId="4599" xr:uid="{00000000-0005-0000-0000-00001D000000}"/>
    <cellStyle name="?_x001d_??%U©÷u&amp;H©÷9_x0008_? s_x000a__x0007__x0001__x0001_ 11" xfId="4600" xr:uid="{00000000-0005-0000-0000-00001E000000}"/>
    <cellStyle name="?_x001d_??%U©÷u&amp;H©÷9_x0008_? s_x000a__x0007__x0001__x0001_ 2" xfId="4601" xr:uid="{00000000-0005-0000-0000-00001F000000}"/>
    <cellStyle name="?_x001d_??%U©÷u&amp;H©÷9_x0008_? s_x000a__x0007__x0001__x0001_ 3" xfId="4602" xr:uid="{00000000-0005-0000-0000-000020000000}"/>
    <cellStyle name="?_x001d_??%U©÷u&amp;H©÷9_x0008_? s_x000a__x0007__x0001__x0001_ 4" xfId="4603" xr:uid="{00000000-0005-0000-0000-000021000000}"/>
    <cellStyle name="?_x001d_??%U©÷u&amp;H©÷9_x0008_? s_x000a__x0007__x0001__x0001_ 5" xfId="4604" xr:uid="{00000000-0005-0000-0000-000022000000}"/>
    <cellStyle name="?_x001d_??%U©÷u&amp;H©÷9_x0008_? s_x000a__x0007__x0001__x0001_ 6" xfId="4605" xr:uid="{00000000-0005-0000-0000-000023000000}"/>
    <cellStyle name="?_x001d_??%U©÷u&amp;H©÷9_x0008_? s_x000a__x0007__x0001__x0001_ 7" xfId="4606" xr:uid="{00000000-0005-0000-0000-000024000000}"/>
    <cellStyle name="?_x001d_??%U©÷u&amp;H©÷9_x0008_? s_x000a__x0007__x0001__x0001_ 8" xfId="4607" xr:uid="{00000000-0005-0000-0000-000025000000}"/>
    <cellStyle name="?_x001d_??%U©÷u&amp;H©÷9_x0008_? s_x000a__x0007__x0001__x0001_ 9" xfId="4608" xr:uid="{00000000-0005-0000-0000-000026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" xfId="5" xr:uid="{00000000-0005-0000-0000-000027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" xfId="6" xr:uid="{00000000-0005-0000-0000-000028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10" xfId="4609" xr:uid="{00000000-0005-0000-0000-000029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11" xfId="4610" xr:uid="{00000000-0005-0000-0000-00002A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2" xfId="4611" xr:uid="{00000000-0005-0000-0000-00002B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3" xfId="4612" xr:uid="{00000000-0005-0000-0000-00002C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4" xfId="4613" xr:uid="{00000000-0005-0000-0000-00002D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5" xfId="4614" xr:uid="{00000000-0005-0000-0000-00002E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6" xfId="4615" xr:uid="{00000000-0005-0000-0000-00002F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7" xfId="4616" xr:uid="{00000000-0005-0000-0000-000030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8" xfId="4617" xr:uid="{00000000-0005-0000-0000-000031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 9" xfId="4618" xr:uid="{00000000-0005-0000-0000-000032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0" xfId="4619" xr:uid="{00000000-0005-0000-0000-000033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11" xfId="4620" xr:uid="{00000000-0005-0000-0000-000034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2" xfId="4621" xr:uid="{00000000-0005-0000-0000-000035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3" xfId="4622" xr:uid="{00000000-0005-0000-0000-000036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4" xfId="4623" xr:uid="{00000000-0005-0000-0000-000037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5" xfId="4624" xr:uid="{00000000-0005-0000-0000-000038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6" xfId="4625" xr:uid="{00000000-0005-0000-0000-000039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7" xfId="4626" xr:uid="{00000000-0005-0000-0000-00003A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8" xfId="4627" xr:uid="{00000000-0005-0000-0000-00003B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 9" xfId="4628" xr:uid="{00000000-0005-0000-0000-00003C000000}"/>
    <cellStyle name="?_x001d_??%U©÷u&amp;H©÷9_x0008_? s_x000a__x0007__x0001__x0001_?_x0002_???????????????_x0001_(_x0002_u_x000d_?????_x001f_????????_x0007_????????????????!???????????           ?????           ?????????_x000d_C:\WINDOWS\country.sys_x000d_??????????????????????????????????????????????????????????????????????????????????????????????_°ÇÃà°ßÀû¾ç½Ä" xfId="7" xr:uid="{00000000-0005-0000-0000-00003D000000}"/>
    <cellStyle name="?_x001d_??%U©÷u&amp;H©÷9_x0008_? s_x000a__x0007__x0001__x0001__0. TKKT Dz220kV NMD PhanThiet-PhuMy (2009-10)" xfId="2248" xr:uid="{00000000-0005-0000-0000-00003E000000}"/>
    <cellStyle name="?_x001d_??%U©÷u&amp;H©÷9_x0008_?_x0009_s_x000a__x0007__x0001__x0001_" xfId="13865" xr:uid="{00000000-0005-0000-0000-00003F000000}"/>
    <cellStyle name="?_x001d_??%U©÷u&amp;H©÷9_x0008_?_x0009_s_x000a__x0007__x0001__x0001_ 2" xfId="14253" xr:uid="{00000000-0005-0000-0000-000040000000}"/>
    <cellStyle name="???? [0.00]_      " xfId="4629" xr:uid="{00000000-0005-0000-0000-000041000000}"/>
    <cellStyle name="??????" xfId="2249" xr:uid="{00000000-0005-0000-0000-000042000000}"/>
    <cellStyle name="?????? 10" xfId="4630" xr:uid="{00000000-0005-0000-0000-000043000000}"/>
    <cellStyle name="?????? 11" xfId="4631" xr:uid="{00000000-0005-0000-0000-000044000000}"/>
    <cellStyle name="?????? 2" xfId="4632" xr:uid="{00000000-0005-0000-0000-000045000000}"/>
    <cellStyle name="?????? 3" xfId="4633" xr:uid="{00000000-0005-0000-0000-000046000000}"/>
    <cellStyle name="?????? 4" xfId="4634" xr:uid="{00000000-0005-0000-0000-000047000000}"/>
    <cellStyle name="?????? 5" xfId="4635" xr:uid="{00000000-0005-0000-0000-000048000000}"/>
    <cellStyle name="?????? 6" xfId="4636" xr:uid="{00000000-0005-0000-0000-000049000000}"/>
    <cellStyle name="?????? 7" xfId="4637" xr:uid="{00000000-0005-0000-0000-00004A000000}"/>
    <cellStyle name="?????? 8" xfId="4638" xr:uid="{00000000-0005-0000-0000-00004B000000}"/>
    <cellStyle name="?????? 9" xfId="4639" xr:uid="{00000000-0005-0000-0000-00004C000000}"/>
    <cellStyle name="??????????????????? [0]_FTC_OFFER" xfId="13866" xr:uid="{00000000-0005-0000-0000-00004D000000}"/>
    <cellStyle name="???????????????????_FTC_OFFER" xfId="13867" xr:uid="{00000000-0005-0000-0000-00004E000000}"/>
    <cellStyle name="????_      " xfId="4640" xr:uid="{00000000-0005-0000-0000-00004F000000}"/>
    <cellStyle name="???[0]_?? DI" xfId="2250" xr:uid="{00000000-0005-0000-0000-000050000000}"/>
    <cellStyle name="???_?? DI" xfId="2251" xr:uid="{00000000-0005-0000-0000-000051000000}"/>
    <cellStyle name="?_x0010__x0001_??Pr" xfId="2252" xr:uid="{00000000-0005-0000-0000-000052000000}"/>
    <cellStyle name="??[0]_BRE" xfId="2253" xr:uid="{00000000-0005-0000-0000-000053000000}"/>
    <cellStyle name="??_      " xfId="4641" xr:uid="{00000000-0005-0000-0000-000054000000}"/>
    <cellStyle name="??9JS—_x0008_??????????????????H_x0001_????&lt;i·0??????????_x0007_?_x0010__x0001_??Thongso??9JS—_x0008_??????????????????‚_x0001_?" xfId="2254" xr:uid="{00000000-0005-0000-0000-000055000000}"/>
    <cellStyle name="??A? [0]_laroux_1_¢¬???¢â? " xfId="8" xr:uid="{00000000-0005-0000-0000-000056000000}"/>
    <cellStyle name="??A?_laroux_1_¢¬???¢â? " xfId="9" xr:uid="{00000000-0005-0000-0000-000057000000}"/>
    <cellStyle name="_x0001_??Thanh_phan?9š" xfId="2255" xr:uid="{00000000-0005-0000-0000-000058000000}"/>
    <cellStyle name="?¡±¢¥?_?¨ù??¢´¢¥_¢¬???¢â? " xfId="10" xr:uid="{00000000-0005-0000-0000-000059000000}"/>
    <cellStyle name="_x0001_?¶æµ_x001b_ºß­ " xfId="2256" xr:uid="{00000000-0005-0000-0000-00005A000000}"/>
    <cellStyle name="_x0001_?¶æµ_x001b_ºß­_" xfId="2257" xr:uid="{00000000-0005-0000-0000-00005B000000}"/>
    <cellStyle name="?ðÇ%U?&amp;H?_x0008_?s_x000a__x0007__x0001__x0001_" xfId="11" xr:uid="{00000000-0005-0000-0000-00005C000000}"/>
    <cellStyle name="?ðÇ%U?&amp;H?_x0008_?s_x000a__x0007__x0001__x0001_ 10" xfId="4642" xr:uid="{00000000-0005-0000-0000-00005D000000}"/>
    <cellStyle name="?ðÇ%U?&amp;H?_x0008_?s_x000a__x0007__x0001__x0001_ 11" xfId="4643" xr:uid="{00000000-0005-0000-0000-00005E000000}"/>
    <cellStyle name="?ðÇ%U?&amp;H?_x0008_?s_x000a__x0007__x0001__x0001_ 12" xfId="14254" xr:uid="{00000000-0005-0000-0000-00005F000000}"/>
    <cellStyle name="?ðÇ%U?&amp;H?_x0008_?s_x000a__x0007__x0001__x0001_ 2" xfId="4644" xr:uid="{00000000-0005-0000-0000-000060000000}"/>
    <cellStyle name="?ðÇ%U?&amp;H?_x0008_?s_x000a__x0007__x0001__x0001_ 3" xfId="4645" xr:uid="{00000000-0005-0000-0000-000061000000}"/>
    <cellStyle name="?ðÇ%U?&amp;H?_x0008_?s_x000a__x0007__x0001__x0001_ 4" xfId="4646" xr:uid="{00000000-0005-0000-0000-000062000000}"/>
    <cellStyle name="?ðÇ%U?&amp;H?_x0008_?s_x000a__x0007__x0001__x0001_ 5" xfId="4647" xr:uid="{00000000-0005-0000-0000-000063000000}"/>
    <cellStyle name="?ðÇ%U?&amp;H?_x0008_?s_x000a__x0007__x0001__x0001_ 6" xfId="4648" xr:uid="{00000000-0005-0000-0000-000064000000}"/>
    <cellStyle name="?ðÇ%U?&amp;H?_x0008_?s_x000a__x0007__x0001__x0001_ 7" xfId="4649" xr:uid="{00000000-0005-0000-0000-000065000000}"/>
    <cellStyle name="?ðÇ%U?&amp;H?_x0008_?s_x000a__x0007__x0001__x0001_ 8" xfId="4650" xr:uid="{00000000-0005-0000-0000-000066000000}"/>
    <cellStyle name="?ðÇ%U?&amp;H?_x0008_?s_x000a__x0007__x0001__x0001_ 9" xfId="4651" xr:uid="{00000000-0005-0000-0000-000067000000}"/>
    <cellStyle name="?ðÇ%U?&amp;H?_x0008_?s_x000a__x0007__x0001__x0001_?_x0002_ÿÿÿÿÿÿÿÿÿÿÿÿÿÿÿ_x0001_(_x0002_?€????ÿÿÿÿ????_x0007_??????????????????????????           ?????           ?????????_x000d_C:\WINDOWS\country.sys_x000d_??????????????????????????????????????????????????????????????????????????????????????????????" xfId="15" xr:uid="{00000000-0005-0000-0000-000068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" xfId="12" xr:uid="{00000000-0005-0000-0000-000069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" xfId="13" xr:uid="{00000000-0005-0000-0000-00006A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10" xfId="4652" xr:uid="{00000000-0005-0000-0000-00006B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11" xfId="4653" xr:uid="{00000000-0005-0000-0000-00006C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2" xfId="4654" xr:uid="{00000000-0005-0000-0000-00006D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3" xfId="4655" xr:uid="{00000000-0005-0000-0000-00006E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4" xfId="4656" xr:uid="{00000000-0005-0000-0000-00006F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5" xfId="4657" xr:uid="{00000000-0005-0000-0000-000070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6" xfId="4658" xr:uid="{00000000-0005-0000-0000-000071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7" xfId="4659" xr:uid="{00000000-0005-0000-0000-000072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8" xfId="4660" xr:uid="{00000000-0005-0000-0000-000073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 9" xfId="4661" xr:uid="{00000000-0005-0000-0000-000074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0" xfId="4662" xr:uid="{00000000-0005-0000-0000-000075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11" xfId="4663" xr:uid="{00000000-0005-0000-0000-000076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2" xfId="4664" xr:uid="{00000000-0005-0000-0000-000077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3" xfId="4665" xr:uid="{00000000-0005-0000-0000-000078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4" xfId="4666" xr:uid="{00000000-0005-0000-0000-000079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5" xfId="4667" xr:uid="{00000000-0005-0000-0000-00007A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6" xfId="4668" xr:uid="{00000000-0005-0000-0000-00007B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7" xfId="4669" xr:uid="{00000000-0005-0000-0000-00007C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8" xfId="4670" xr:uid="{00000000-0005-0000-0000-00007D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 9" xfId="4671" xr:uid="{00000000-0005-0000-0000-00007E000000}"/>
    <cellStyle name="?ðÇ%U?&amp;H?_x0008_?s_x000a__x0007__x0001__x0001_?_x0002_ÿÿÿÿÿÿÿÿÿÿÿÿÿÿÿ_x0001_(_x0002_?????ÿÿÿÿ????_x0007_??????????????????????????           ?????           ?????????_x000d_C:\WINDOWS\country.sys_x000d_??????????????????????????????????????????????????????????????????????????????????????????????_buld_bq(0111)" xfId="14" xr:uid="{00000000-0005-0000-0000-00007F000000}"/>
    <cellStyle name="?ðÇ%U?&amp;H?_x0008_?s_x000a__x0007__x0001__x0001__0. TKKT Dz220kV NMD PhanThiet-PhuMy (2009-10)" xfId="2258" xr:uid="{00000000-0005-0000-0000-000080000000}"/>
    <cellStyle name="?Sums?9^R—_x0008_????????????????????N_x0004__x0002__x0003_1?_x0014_" xfId="2259" xr:uid="{00000000-0005-0000-0000-000081000000}"/>
    <cellStyle name="[0]_Chi phÝ kh¸c_V" xfId="2260" xr:uid="{00000000-0005-0000-0000-000082000000}"/>
    <cellStyle name="_x0001_\Ô" xfId="2261" xr:uid="{00000000-0005-0000-0000-000083000000}"/>
    <cellStyle name="_1_TB.NXT-500kV Pleiku(07-2011)" xfId="2262" xr:uid="{00000000-0005-0000-0000-000084000000}"/>
    <cellStyle name="_1A_TB.NXT-500kV Pleiku(07-2011)Hc theo TT" xfId="2263" xr:uid="{00000000-0005-0000-0000-000085000000}"/>
    <cellStyle name="_1-TDTBCKTKT-B1Kim Lien+Hodau" xfId="13868" xr:uid="{00000000-0005-0000-0000-000086000000}"/>
    <cellStyle name="_2144B000" xfId="2264" xr:uid="{00000000-0005-0000-0000-000087000000}"/>
    <cellStyle name="_28-7" xfId="14255" xr:uid="{00000000-0005-0000-0000-000088000000}"/>
    <cellStyle name="_Bang Chi tieu (2)" xfId="2265" xr:uid="{00000000-0005-0000-0000-000089000000}"/>
    <cellStyle name="_Bang Chi tieu (2) 2" xfId="15156" xr:uid="{00000000-0005-0000-0000-00008A000000}"/>
    <cellStyle name="_Bao gia - Mr Dung " xfId="4672" xr:uid="{00000000-0005-0000-0000-00008B000000}"/>
    <cellStyle name="_bao gia Dat hang" xfId="4673" xr:uid="{00000000-0005-0000-0000-00008C000000}"/>
    <cellStyle name="_Benuoc1500m3 BTTP (tham dinh)2" xfId="2266" xr:uid="{00000000-0005-0000-0000-00008D000000}"/>
    <cellStyle name="_Benuoc1500m3 BTTP (tham dinh)2_KHOILUONG VANCHUYEN 123" xfId="2267" xr:uid="{00000000-0005-0000-0000-00008E000000}"/>
    <cellStyle name="_Book1" xfId="2268" xr:uid="{00000000-0005-0000-0000-00008F000000}"/>
    <cellStyle name="_x0001__Book1" xfId="2269" xr:uid="{00000000-0005-0000-0000-000090000000}"/>
    <cellStyle name="_Book1 2" xfId="14256" xr:uid="{00000000-0005-0000-0000-000091000000}"/>
    <cellStyle name="_Book1 3" xfId="15125" xr:uid="{00000000-0005-0000-0000-000092000000}"/>
    <cellStyle name="_Book1_1" xfId="14257" xr:uid="{00000000-0005-0000-0000-000093000000}"/>
    <cellStyle name="_Book1_1. Cu ly van chuyen bai Cai Rong" xfId="14258" xr:uid="{00000000-0005-0000-0000-000094000000}"/>
    <cellStyle name="_Book1_1_1. Cu ly van chuyen bai Cai Rong" xfId="14259" xr:uid="{00000000-0005-0000-0000-000095000000}"/>
    <cellStyle name="_Book1_1_1. Du toan DZ T110VD-26" xfId="14260" xr:uid="{00000000-0005-0000-0000-000096000000}"/>
    <cellStyle name="_Book1_1_Bang tinh gia tri hop dong" xfId="14261" xr:uid="{00000000-0005-0000-0000-000097000000}"/>
    <cellStyle name="_Book1_1_Book1" xfId="14262" xr:uid="{00000000-0005-0000-0000-000098000000}"/>
    <cellStyle name="_Book1_1_DT khao sat DZ110kV Dong Anh - Chem" xfId="14263" xr:uid="{00000000-0005-0000-0000-000099000000}"/>
    <cellStyle name="_Book1_1_DT TKBVTC di doi DZ110kV Ninh Binh GD2 5-4-2010" xfId="14264" xr:uid="{00000000-0005-0000-0000-00009A000000}"/>
    <cellStyle name="_Book1_1_DT TKBVTC di doi DZ110kV Ninh Binh GD2 9-3-2010" xfId="14265" xr:uid="{00000000-0005-0000-0000-00009B000000}"/>
    <cellStyle name="_Book1_1_DT TKBVTC di doi DZ110kV Ninh Binh GD3 2-4-2010" xfId="14266" xr:uid="{00000000-0005-0000-0000-00009C000000}"/>
    <cellStyle name="_Book1_1_DT TKBVTC di doi DZ110kV Ninh Binh GD3 9-4-2010" xfId="14267" xr:uid="{00000000-0005-0000-0000-00009D000000}"/>
    <cellStyle name="_Book1_1_DTDZ110 Long Boi-Tien Hai (doan cai tao)" xfId="14268" xr:uid="{00000000-0005-0000-0000-00009F000000}"/>
    <cellStyle name="_Book1_1_DTDZ110 Long Boi-Tien Hai (doan xay moi)" xfId="14269" xr:uid="{00000000-0005-0000-0000-0000A0000000}"/>
    <cellStyle name="_Book1_1_DTDZ110 Long Boi-Thai Binh 07-04-2011" xfId="14270" xr:uid="{00000000-0005-0000-0000-00009E000000}"/>
    <cellStyle name="_Book1_1_DTKS DZ 35kV Lao Cai" xfId="14271" xr:uid="{00000000-0005-0000-0000-0000A1000000}"/>
    <cellStyle name="_Book1_1_du toan BCKTKT Chem - Nghia Do - Thanh Cong 13-10-2010" xfId="14272" xr:uid="{00000000-0005-0000-0000-0000A3000000}"/>
    <cellStyle name="_Book1_1_du toan BCKTKT Chem - Thanh Xuan - Thanh Cong" xfId="14273" xr:uid="{00000000-0005-0000-0000-0000A4000000}"/>
    <cellStyle name="_Book1_1_du toan BCKTKT Chem - Thanh Xuan - Thanh Cong 13-10-2010" xfId="14274" xr:uid="{00000000-0005-0000-0000-0000A5000000}"/>
    <cellStyle name="_Book1_1_Du toan Chem-Nghia Do-Thanh Cong" xfId="14275" xr:uid="{00000000-0005-0000-0000-0000A6000000}"/>
    <cellStyle name="_Book1_1_du toan DADT thay DD tuyen 180, 181 E1-E2(PA day 150)" xfId="14276" xr:uid="{00000000-0005-0000-0000-0000A7000000}"/>
    <cellStyle name="_Book1_1_du toan di doi DZ110kV Ninh Binh 19-11-09" xfId="14277" xr:uid="{00000000-0005-0000-0000-0000A8000000}"/>
    <cellStyle name="_Book1_1_Du toan DZ 110kV Bim Son (17-10-2011)" xfId="14278" xr:uid="{00000000-0005-0000-0000-0000A9000000}"/>
    <cellStyle name="_Book1_1_du toan DZ 110kV Dong Anh - Bac Thang Long" xfId="14279" xr:uid="{00000000-0005-0000-0000-0000AA000000}"/>
    <cellStyle name="_Book1_1_du toan DZ 110kV Dong Anh - Chem 4-11-10" xfId="14280" xr:uid="{00000000-0005-0000-0000-0000AB000000}"/>
    <cellStyle name="_Book1_1_du toan DZ 110kV Gia Lam - Sai Dong (8-11-2011)" xfId="14281" xr:uid="{00000000-0005-0000-0000-0000AC000000}"/>
    <cellStyle name="_Book1_1_du toan DZ 110kV Gia Lam - Sai Dong sua mong (8-11-2011)" xfId="14282" xr:uid="{00000000-0005-0000-0000-0000AD000000}"/>
    <cellStyle name="_Book1_1_du toan DZ 110kV Nam Tha" xfId="14283" xr:uid="{00000000-0005-0000-0000-0000AE000000}"/>
    <cellStyle name="_Book1_1_du toan DZ 110kV Ta Thang 24-11-2010" xfId="14284" xr:uid="{00000000-0005-0000-0000-0000AF000000}"/>
    <cellStyle name="_Book1_1_du toan DZ 110kV Ta Thang 30-8-2010" xfId="14285" xr:uid="{00000000-0005-0000-0000-0000B0000000}"/>
    <cellStyle name="_Book1_1_Du toan DZ 35kV Nam Tha 5 (21-3-2011)" xfId="14286" xr:uid="{00000000-0005-0000-0000-0000B1000000}"/>
    <cellStyle name="_Book1_1_du toan SCL TBA Dong Anh E1.1" xfId="14287" xr:uid="{00000000-0005-0000-0000-0000B2000000}"/>
    <cellStyle name="_Book1_1_du toan TKBVTC Chem - Nghia Do - Thanh Xuan 21-9-2010" xfId="14288" xr:uid="{00000000-0005-0000-0000-0000B3000000}"/>
    <cellStyle name="_Book1_1_DU THAU" xfId="14289" xr:uid="{00000000-0005-0000-0000-0000A2000000}"/>
    <cellStyle name="_Book1_1_Duong day" xfId="14290" xr:uid="{00000000-0005-0000-0000-0000B4000000}"/>
    <cellStyle name="_Book1_1_DZ Pleikrong-KonTum GZTACSR200" xfId="14291" xr:uid="{00000000-0005-0000-0000-0000B5000000}"/>
    <cellStyle name="_Book1_1_DZ-E1-E2_GZTACSR200_DADT_B08" xfId="14292" xr:uid="{00000000-0005-0000-0000-0000B6000000}"/>
    <cellStyle name="_Book1_1_DZ-E1-E2_GZTACSR200_TKBVTC" xfId="14293" xr:uid="{00000000-0005-0000-0000-0000B7000000}"/>
    <cellStyle name="_Book1_1_DZ-E1-E2_GZTACSR200_TKBVTC-thaochuoi" xfId="14294" xr:uid="{00000000-0005-0000-0000-0000B8000000}"/>
    <cellStyle name="_Book1_1_DZ-Pleiku-KonTum_GZTACSR200_01-04-2011" xfId="14295" xr:uid="{00000000-0005-0000-0000-0000B9000000}"/>
    <cellStyle name="_Book1_1_I. Hoang Mai" xfId="14296" xr:uid="{00000000-0005-0000-0000-0000BA000000}"/>
    <cellStyle name="_Book1_1_khai toan DZ 35kV Nam Tha 5" xfId="14297" xr:uid="{00000000-0005-0000-0000-0000BB000000}"/>
    <cellStyle name="_Book1_1_Nguon-110kV" xfId="14298" xr:uid="{00000000-0005-0000-0000-0000BC000000}"/>
    <cellStyle name="_Book1_1_Phan DZ Dong Anh - Van Tri" xfId="14299" xr:uid="{00000000-0005-0000-0000-0000BD000000}"/>
    <cellStyle name="_Book1_1_TBA" xfId="14300" xr:uid="{00000000-0005-0000-0000-0000BE000000}"/>
    <cellStyle name="_Book1_1_TBA-Pleicu-KonTum 01-04-2011" xfId="14301" xr:uid="{00000000-0005-0000-0000-0000BF000000}"/>
    <cellStyle name="_Book1_1_TMDT duong day 110kV Nam Dinh Vu" xfId="14302" xr:uid="{00000000-0005-0000-0000-0000C1000000}"/>
    <cellStyle name="_Book1_1_TMDT duong day 110kV Nam Dinh Vu 14-4-2012" xfId="14303" xr:uid="{00000000-0005-0000-0000-0000C2000000}"/>
    <cellStyle name="_Book1_1_Tonghop" xfId="14304" xr:uid="{00000000-0005-0000-0000-0000C3000000}"/>
    <cellStyle name="_Book1_1_Tonghop DT" xfId="14305" xr:uid="{00000000-0005-0000-0000-0000C4000000}"/>
    <cellStyle name="_Book1_1_THDT1" xfId="14306" xr:uid="{00000000-0005-0000-0000-0000C0000000}"/>
    <cellStyle name="_Book1_1A_TB.NXT-500kV Pleiku(07-2011)Hc theo TT" xfId="2270" xr:uid="{00000000-0005-0000-0000-0000C5000000}"/>
    <cellStyle name="_Book1_2" xfId="14307" xr:uid="{00000000-0005-0000-0000-0000C6000000}"/>
    <cellStyle name="_Book1_2_I. Hoang Mai" xfId="14308" xr:uid="{00000000-0005-0000-0000-0000C7000000}"/>
    <cellStyle name="_Book1_2A_HTVT-500kV Pleiku-CauBong(07-2011)Hc theo TT" xfId="2271" xr:uid="{00000000-0005-0000-0000-0000C8000000}"/>
    <cellStyle name="_Book1_3" xfId="14309" xr:uid="{00000000-0005-0000-0000-0000C9000000}"/>
    <cellStyle name="_Book1_4" xfId="14310" xr:uid="{00000000-0005-0000-0000-0000CA000000}"/>
    <cellStyle name="_Book1_Book1" xfId="4674" xr:uid="{00000000-0005-0000-0000-0000CB000000}"/>
    <cellStyle name="_Book1_Book1 2" xfId="14311" xr:uid="{00000000-0005-0000-0000-0000CC000000}"/>
    <cellStyle name="_Book1_DToan Mtruong P10 gui" xfId="2272" xr:uid="{00000000-0005-0000-0000-0000CD000000}"/>
    <cellStyle name="_Book1_Gia HD  TBA Viet Hoang ( KCN)" xfId="4675" xr:uid="{00000000-0005-0000-0000-0000CE000000}"/>
    <cellStyle name="_Book1_I. Hoang Mai" xfId="14312" xr:uid="{00000000-0005-0000-0000-0000CF000000}"/>
    <cellStyle name="_Book1_Moi truong" xfId="2273" xr:uid="{00000000-0005-0000-0000-0000D0000000}"/>
    <cellStyle name="_Book1_TienLuong" xfId="2275" xr:uid="{00000000-0005-0000-0000-0000D2000000}"/>
    <cellStyle name="_Book1_Tong hop vat tu TC Nghia Dan" xfId="4676" xr:uid="{00000000-0005-0000-0000-0000D3000000}"/>
    <cellStyle name="_Book1_thuyet minh" xfId="2274" xr:uid="{00000000-0005-0000-0000-0000D1000000}"/>
    <cellStyle name="_Book1_Tram OPY - Ho Ho xls P14-5 duyet ct" xfId="4677" xr:uid="{00000000-0005-0000-0000-0000D4000000}"/>
    <cellStyle name="_Book2" xfId="2276" xr:uid="{00000000-0005-0000-0000-0000D5000000}"/>
    <cellStyle name="_BOQ_for_BMS_system_BBraun_project_02-06-2009" xfId="4678" xr:uid="{00000000-0005-0000-0000-0000D6000000}"/>
    <cellStyle name="_Chiphithụoduan(500kVCauBong)" xfId="16" xr:uid="{00000000-0005-0000-0000-0000D7000000}"/>
    <cellStyle name="_Den bu 2005" xfId="4679" xr:uid="{00000000-0005-0000-0000-0000D8000000}"/>
    <cellStyle name="_Den bu 2005_Book1" xfId="14313" xr:uid="{00000000-0005-0000-0000-0000D9000000}"/>
    <cellStyle name="_Den bu 2005_I. Hoang Mai" xfId="14314" xr:uid="{00000000-0005-0000-0000-0000DA000000}"/>
    <cellStyle name="_DON_GIA" xfId="2277" xr:uid="{00000000-0005-0000-0000-0000DB000000}"/>
    <cellStyle name="_DT CDT thanh Van" xfId="13869" xr:uid="{00000000-0005-0000-0000-0000DC000000}"/>
    <cellStyle name="_DT DADT DZ cap dien Lang Van Hoa cac dan toc VN 20-05-2010" xfId="14315" xr:uid="{00000000-0005-0000-0000-0000DD000000}"/>
    <cellStyle name="_DT ma kem" xfId="15157" xr:uid="{00000000-0005-0000-0000-0000DE000000}"/>
    <cellStyle name="_DT Sua Chua Lon" xfId="13870" xr:uid="{00000000-0005-0000-0000-0000DF000000}"/>
    <cellStyle name="_DT Sua Chua Lon_Bang Ke VT cai tao ha the Ba Vi dot 1-2016" xfId="13871" xr:uid="{00000000-0005-0000-0000-0000E0000000}"/>
    <cellStyle name="_DT Sua Chua Lon_DT ngay 06-08 " xfId="13872" xr:uid="{00000000-0005-0000-0000-0000E1000000}"/>
    <cellStyle name="_DT TKE Cum 10 Hat mon(QS)" xfId="13873" xr:uid="{00000000-0005-0000-0000-0000E2000000}"/>
    <cellStyle name="_DT TKE Cum 10 Hat mon(QS)_Bang Ke VT cai tao ha the Ba Vi dot 1-2016" xfId="13874" xr:uid="{00000000-0005-0000-0000-0000E3000000}"/>
    <cellStyle name="_DT TKE Cum 10 Hat mon(QS)_DT ngay 06-08 " xfId="13875" xr:uid="{00000000-0005-0000-0000-0000E4000000}"/>
    <cellStyle name="_DT TKe thanh Van" xfId="13876" xr:uid="{00000000-0005-0000-0000-0000E5000000}"/>
    <cellStyle name="_DT tong hop" xfId="15158" xr:uid="{00000000-0005-0000-0000-0000E6000000}"/>
    <cellStyle name="_DT-GT- Nghi Hoa-4-Du thau" xfId="4680" xr:uid="{00000000-0005-0000-0000-0000E7000000}"/>
    <cellStyle name="_Du toan (version 2)1" xfId="14316" xr:uid="{00000000-0005-0000-0000-0000EA000000}"/>
    <cellStyle name="_Du toan bien tan 220609" xfId="4683" xr:uid="{00000000-0005-0000-0000-0000EB000000}"/>
    <cellStyle name="_Du toan TBA 35kV cap dien thi cong (moi)" xfId="2278" xr:uid="{00000000-0005-0000-0000-0000EC000000}"/>
    <cellStyle name="_Du toan TBA 35kV cap dien thi cong (moi)_KHOILUONG VANCHUYEN 123" xfId="2279" xr:uid="{00000000-0005-0000-0000-0000ED000000}"/>
    <cellStyle name="_Du Toan THO LOC TRAI GIONG" xfId="13877" xr:uid="{00000000-0005-0000-0000-0000EE000000}"/>
    <cellStyle name="_du toan trung thau" xfId="2280" xr:uid="{00000000-0005-0000-0000-0000EF000000}"/>
    <cellStyle name="_Du toan xay lap Giang Bien 10" xfId="15159" xr:uid="{00000000-0005-0000-0000-0000F0000000}"/>
    <cellStyle name="_Du thau 99" xfId="4681" xr:uid="{00000000-0005-0000-0000-0000E8000000}"/>
    <cellStyle name="_Du thau Hong thanh" xfId="4682" xr:uid="{00000000-0005-0000-0000-0000E9000000}"/>
    <cellStyle name="_Dutoan500kVcungdoanPleiku_DakNong" xfId="2281" xr:uid="{00000000-0005-0000-0000-0000F1000000}"/>
    <cellStyle name="_DZ 110kV NK-TU" xfId="2282" xr:uid="{00000000-0005-0000-0000-0000F2000000}"/>
    <cellStyle name="_DZ 110kV NK-TU 2" xfId="15160" xr:uid="{00000000-0005-0000-0000-0000F3000000}"/>
    <cellStyle name="_DZ-0(1).4KV&amp; Cum xa GIAO HAI1" xfId="4684" xr:uid="{00000000-0005-0000-0000-0000F4000000}"/>
    <cellStyle name="_DZ6KV &amp; TBA-TPNamDinh(7)" xfId="4685" xr:uid="{00000000-0005-0000-0000-0000F5000000}"/>
    <cellStyle name="_DZ-E1-E2_GZTACSR200_TKBVTC-thaochuoi" xfId="14317" xr:uid="{00000000-0005-0000-0000-0000F6000000}"/>
    <cellStyle name="_ET_STYLE_NoName_00_" xfId="17" xr:uid="{00000000-0005-0000-0000-0000F7000000}"/>
    <cellStyle name="_ET_STYLE_NoName_00__1A_TB.NXT-500kV Pleiku(07-2011)Hc theo TT" xfId="2283" xr:uid="{00000000-0005-0000-0000-0000F8000000}"/>
    <cellStyle name="_ET_STYLE_NoName_00__2A_HTVT-500kV Pleiku-CauBong(07-2011)Hc theo TT" xfId="2284" xr:uid="{00000000-0005-0000-0000-0000F9000000}"/>
    <cellStyle name="_ET_STYLE_NoName_00__diahinh" xfId="18" xr:uid="{00000000-0005-0000-0000-0000FA000000}"/>
    <cellStyle name="_ET_STYLE_NoName_00__DTGTXL_goi1(DD_G6)" xfId="2285" xr:uid="{00000000-0005-0000-0000-0000FB000000}"/>
    <cellStyle name="_ET_STYLE_NoName_00__tongquat" xfId="19" xr:uid="{00000000-0005-0000-0000-0000FC000000}"/>
    <cellStyle name="_ET_STYLE_NoName_01_" xfId="2286" xr:uid="{00000000-0005-0000-0000-0000FD000000}"/>
    <cellStyle name="_goi Phuong" xfId="4687" xr:uid="{00000000-0005-0000-0000-000000010000}"/>
    <cellStyle name="_gia" xfId="13878" xr:uid="{00000000-0005-0000-0000-0000FE000000}"/>
    <cellStyle name="_Gia HD  TBA Viet Hoang ( KCN)" xfId="4686" xr:uid="{00000000-0005-0000-0000-0000FF000000}"/>
    <cellStyle name="_I. Hoang Mai" xfId="14318" xr:uid="{00000000-0005-0000-0000-000001010000}"/>
    <cellStyle name="_KLnha may dieu chinh" xfId="4689" xr:uid="{00000000-0005-0000-0000-000003010000}"/>
    <cellStyle name="_KT (2)" xfId="2287" xr:uid="{00000000-0005-0000-0000-000004010000}"/>
    <cellStyle name="_KT (2)_1" xfId="2288" xr:uid="{00000000-0005-0000-0000-000005010000}"/>
    <cellStyle name="_KT (2)_1_DIEN  TRAM MY THO  28.7.09" xfId="2289" xr:uid="{00000000-0005-0000-0000-000006010000}"/>
    <cellStyle name="_KT (2)_1_Lora-tungchau" xfId="2290" xr:uid="{00000000-0005-0000-0000-000007010000}"/>
    <cellStyle name="_KT (2)_1_Lora-tungchau_DIEN  TRAM MY THO  28.7.09" xfId="2291" xr:uid="{00000000-0005-0000-0000-000008010000}"/>
    <cellStyle name="_KT (2)_1_Lora-tungchau_TDT 500kV MP-CBong HC 08.07.11" xfId="2292" xr:uid="{00000000-0005-0000-0000-000009010000}"/>
    <cellStyle name="_KT (2)_1_Lora-tungchau_Thong tin lien lac-  TBA 500kV Cau Bong" xfId="2293" xr:uid="{00000000-0005-0000-0000-00000A010000}"/>
    <cellStyle name="_KT (2)_1_Qt-HT3PQ1(CauKho)" xfId="2294" xr:uid="{00000000-0005-0000-0000-00000B010000}"/>
    <cellStyle name="_KT (2)_1_Qt-HT3PQ1(CauKho)_DIEN  TRAM MY THO  28.7.09" xfId="2295" xr:uid="{00000000-0005-0000-0000-00000C010000}"/>
    <cellStyle name="_KT (2)_1_Qt-HT3PQ1(CauKho)_TDT 500kV MP-CBong HC 08.07.11" xfId="2296" xr:uid="{00000000-0005-0000-0000-00000D010000}"/>
    <cellStyle name="_KT (2)_1_Qt-HT3PQ1(CauKho)_Thong tin lien lac-  TBA 500kV Cau Bong" xfId="2297" xr:uid="{00000000-0005-0000-0000-00000E010000}"/>
    <cellStyle name="_KT (2)_1_TDT 500kV MP-CBong HC 08.07.11" xfId="2298" xr:uid="{00000000-0005-0000-0000-00000F010000}"/>
    <cellStyle name="_KT (2)_1_Thong tin lien lac-  TBA 500kV Cau Bong" xfId="2299" xr:uid="{00000000-0005-0000-0000-000010010000}"/>
    <cellStyle name="_KT (2)_2" xfId="2300" xr:uid="{00000000-0005-0000-0000-000011010000}"/>
    <cellStyle name="_KT (2)_2_DIEN  TRAM MY THO  28.7.09" xfId="2301" xr:uid="{00000000-0005-0000-0000-000012010000}"/>
    <cellStyle name="_KT (2)_2_TDT 500kV MP-CBong HC 08.07.11" xfId="2302" xr:uid="{00000000-0005-0000-0000-000013010000}"/>
    <cellStyle name="_KT (2)_2_TG-TH" xfId="2303" xr:uid="{00000000-0005-0000-0000-000014010000}"/>
    <cellStyle name="_KT (2)_2_TG-TH_Book1" xfId="2304" xr:uid="{00000000-0005-0000-0000-000015010000}"/>
    <cellStyle name="_KT (2)_2_TG-TH_Book1_1" xfId="2305" xr:uid="{00000000-0005-0000-0000-000016010000}"/>
    <cellStyle name="_KT (2)_2_TG-TH_Book1_DONGIA TBVL -TRAM500KV" xfId="2306" xr:uid="{00000000-0005-0000-0000-000017010000}"/>
    <cellStyle name="_KT (2)_2_TG-TH_Book1_TDT 500kV MP-CBong HC 08.07.11" xfId="2307" xr:uid="{00000000-0005-0000-0000-000018010000}"/>
    <cellStyle name="_KT (2)_2_TG-TH_BOSUNG-MRNGAN220KV -HOCMON" xfId="2308" xr:uid="{00000000-0005-0000-0000-000019010000}"/>
    <cellStyle name="_KT (2)_2_TG-TH_DAU NOI PL-CL TAI PHU LAMHC" xfId="2309" xr:uid="{00000000-0005-0000-0000-00001A010000}"/>
    <cellStyle name="_KT (2)_2_TG-TH_DAU NOI PL-CL TAI PHU LAMHC_DIEN  TRAM MY THO  28.7.09" xfId="2310" xr:uid="{00000000-0005-0000-0000-00001B010000}"/>
    <cellStyle name="_KT (2)_2_TG-TH_DAU NOI PL-CL TAI PHU LAMHC_TDT 500kV MP-CBong HC 08.07.11" xfId="2311" xr:uid="{00000000-0005-0000-0000-00001C010000}"/>
    <cellStyle name="_KT (2)_2_TG-TH_DAU NOI PL-CL TAI PHU LAMHC_Thong tin lien lac-  TBA 500kV Cau Bong" xfId="2312" xr:uid="{00000000-0005-0000-0000-00001D010000}"/>
    <cellStyle name="_KT (2)_2_TG-TH_DIEN  TRAM MY THO  28.7.09" xfId="2313" xr:uid="{00000000-0005-0000-0000-00001E010000}"/>
    <cellStyle name="_KT (2)_2_TG-TH_DIEN BAC LIEU 21.11.2007(TH-04)" xfId="2314" xr:uid="{00000000-0005-0000-0000-00001F010000}"/>
    <cellStyle name="_KT (2)_2_TG-TH_DTCDT MR.2N110.HOCMON.TDTOAN.CCUNG" xfId="2315" xr:uid="{00000000-0005-0000-0000-000020010000}"/>
    <cellStyle name="_KT (2)_2_TG-TH_Lora-tungchau" xfId="2316" xr:uid="{00000000-0005-0000-0000-000021010000}"/>
    <cellStyle name="_KT (2)_2_TG-TH_Lora-tungchau_DIEN  TRAM MY THO  28.7.09" xfId="2317" xr:uid="{00000000-0005-0000-0000-000022010000}"/>
    <cellStyle name="_KT (2)_2_TG-TH_Lora-tungchau_TDT 500kV MP-CBong HC 08.07.11" xfId="2318" xr:uid="{00000000-0005-0000-0000-000023010000}"/>
    <cellStyle name="_KT (2)_2_TG-TH_Lora-tungchau_Thong tin lien lac-  TBA 500kV Cau Bong" xfId="2319" xr:uid="{00000000-0005-0000-0000-000024010000}"/>
    <cellStyle name="_KT (2)_2_TG-TH_Qt-HT3PQ1(CauKho)" xfId="2320" xr:uid="{00000000-0005-0000-0000-000025010000}"/>
    <cellStyle name="_KT (2)_2_TG-TH_Qt-HT3PQ1(CauKho)_DIEN  TRAM MY THO  28.7.09" xfId="2321" xr:uid="{00000000-0005-0000-0000-000026010000}"/>
    <cellStyle name="_KT (2)_2_TG-TH_Qt-HT3PQ1(CauKho)_TDT 500kV MP-CBong HC 08.07.11" xfId="2322" xr:uid="{00000000-0005-0000-0000-000027010000}"/>
    <cellStyle name="_KT (2)_2_TG-TH_Qt-HT3PQ1(CauKho)_Thong tin lien lac-  TBA 500kV Cau Bong" xfId="2323" xr:uid="{00000000-0005-0000-0000-000028010000}"/>
    <cellStyle name="_KT (2)_2_TG-TH_TDT 500kV MP-CBong HC 08.07.11" xfId="2324" xr:uid="{00000000-0005-0000-0000-000029010000}"/>
    <cellStyle name="_KT (2)_2_TG-TH_Thong tin lien lac-  TBA 500kV Cau Bong" xfId="2325" xr:uid="{00000000-0005-0000-0000-00002A010000}"/>
    <cellStyle name="_KT (2)_2_Thong tin lien lac-  TBA 500kV Cau Bong" xfId="2326" xr:uid="{00000000-0005-0000-0000-00002B010000}"/>
    <cellStyle name="_KT (2)_3" xfId="2327" xr:uid="{00000000-0005-0000-0000-00002C010000}"/>
    <cellStyle name="_KT (2)_3_DIEN  TRAM MY THO  28.7.09" xfId="2328" xr:uid="{00000000-0005-0000-0000-00002D010000}"/>
    <cellStyle name="_KT (2)_3_TDT 500kV MP-CBong HC 08.07.11" xfId="2329" xr:uid="{00000000-0005-0000-0000-00002E010000}"/>
    <cellStyle name="_KT (2)_3_TG-TH" xfId="2330" xr:uid="{00000000-0005-0000-0000-00002F010000}"/>
    <cellStyle name="_KT (2)_3_TG-TH_DIEN  TRAM MY THO  28.7.09" xfId="2331" xr:uid="{00000000-0005-0000-0000-000030010000}"/>
    <cellStyle name="_KT (2)_3_TG-TH_Lora-tungchau" xfId="2332" xr:uid="{00000000-0005-0000-0000-000031010000}"/>
    <cellStyle name="_KT (2)_3_TG-TH_Lora-tungchau_DIEN  TRAM MY THO  28.7.09" xfId="2333" xr:uid="{00000000-0005-0000-0000-000032010000}"/>
    <cellStyle name="_KT (2)_3_TG-TH_Lora-tungchau_TDT 500kV MP-CBong HC 08.07.11" xfId="2334" xr:uid="{00000000-0005-0000-0000-000033010000}"/>
    <cellStyle name="_KT (2)_3_TG-TH_Lora-tungchau_Thong tin lien lac-  TBA 500kV Cau Bong" xfId="2335" xr:uid="{00000000-0005-0000-0000-000034010000}"/>
    <cellStyle name="_KT (2)_3_TG-TH_PERSONAL" xfId="4690" xr:uid="{00000000-0005-0000-0000-000035010000}"/>
    <cellStyle name="_KT (2)_3_TG-TH_PERSONAL_Book1" xfId="4691" xr:uid="{00000000-0005-0000-0000-000036010000}"/>
    <cellStyle name="_KT (2)_3_TG-TH_PERSONAL_Gia HD  TBA Viet Hoang ( KCN)" xfId="4692" xr:uid="{00000000-0005-0000-0000-000037010000}"/>
    <cellStyle name="_KT (2)_3_TG-TH_PERSONAL_Tong hop KHCB 2001" xfId="4693" xr:uid="{00000000-0005-0000-0000-000038010000}"/>
    <cellStyle name="_KT (2)_3_TG-TH_PERSONAL_Tong hop vat tu TC Nghia Dan" xfId="4694" xr:uid="{00000000-0005-0000-0000-000039010000}"/>
    <cellStyle name="_KT (2)_3_TG-TH_Qt-HT3PQ1(CauKho)" xfId="2336" xr:uid="{00000000-0005-0000-0000-00003A010000}"/>
    <cellStyle name="_KT (2)_3_TG-TH_Qt-HT3PQ1(CauKho)_DIEN  TRAM MY THO  28.7.09" xfId="2337" xr:uid="{00000000-0005-0000-0000-00003B010000}"/>
    <cellStyle name="_KT (2)_3_TG-TH_Qt-HT3PQ1(CauKho)_TDT 500kV MP-CBong HC 08.07.11" xfId="2338" xr:uid="{00000000-0005-0000-0000-00003C010000}"/>
    <cellStyle name="_KT (2)_3_TG-TH_Qt-HT3PQ1(CauKho)_Thong tin lien lac-  TBA 500kV Cau Bong" xfId="2339" xr:uid="{00000000-0005-0000-0000-00003D010000}"/>
    <cellStyle name="_KT (2)_3_TG-TH_TDT 500kV MP-CBong HC 08.07.11" xfId="2340" xr:uid="{00000000-0005-0000-0000-00003E010000}"/>
    <cellStyle name="_KT (2)_3_TG-TH_Thong tin lien lac-  TBA 500kV Cau Bong" xfId="2341" xr:uid="{00000000-0005-0000-0000-00003F010000}"/>
    <cellStyle name="_KT (2)_3_Thong tin lien lac-  TBA 500kV Cau Bong" xfId="2342" xr:uid="{00000000-0005-0000-0000-000040010000}"/>
    <cellStyle name="_KT (2)_4" xfId="2343" xr:uid="{00000000-0005-0000-0000-000041010000}"/>
    <cellStyle name="_KT (2)_4_Book1" xfId="2344" xr:uid="{00000000-0005-0000-0000-000042010000}"/>
    <cellStyle name="_KT (2)_4_Book1_1" xfId="2345" xr:uid="{00000000-0005-0000-0000-000043010000}"/>
    <cellStyle name="_KT (2)_4_Book1_DONGIA TBVL -TRAM500KV" xfId="2346" xr:uid="{00000000-0005-0000-0000-000044010000}"/>
    <cellStyle name="_KT (2)_4_Book1_TDT 500kV MP-CBong HC 08.07.11" xfId="2347" xr:uid="{00000000-0005-0000-0000-000045010000}"/>
    <cellStyle name="_KT (2)_4_BOSUNG-MRNGAN220KV -HOCMON" xfId="2348" xr:uid="{00000000-0005-0000-0000-000046010000}"/>
    <cellStyle name="_KT (2)_4_DAU NOI PL-CL TAI PHU LAMHC" xfId="2349" xr:uid="{00000000-0005-0000-0000-000047010000}"/>
    <cellStyle name="_KT (2)_4_DAU NOI PL-CL TAI PHU LAMHC_DIEN  TRAM MY THO  28.7.09" xfId="2350" xr:uid="{00000000-0005-0000-0000-000048010000}"/>
    <cellStyle name="_KT (2)_4_DAU NOI PL-CL TAI PHU LAMHC_TDT 500kV MP-CBong HC 08.07.11" xfId="2351" xr:uid="{00000000-0005-0000-0000-000049010000}"/>
    <cellStyle name="_KT (2)_4_DAU NOI PL-CL TAI PHU LAMHC_Thong tin lien lac-  TBA 500kV Cau Bong" xfId="2352" xr:uid="{00000000-0005-0000-0000-00004A010000}"/>
    <cellStyle name="_KT (2)_4_DIEN  TRAM MY THO  28.7.09" xfId="2353" xr:uid="{00000000-0005-0000-0000-00004B010000}"/>
    <cellStyle name="_KT (2)_4_DIEN BAC LIEU 21.11.2007(TH-04)" xfId="2354" xr:uid="{00000000-0005-0000-0000-00004C010000}"/>
    <cellStyle name="_KT (2)_4_DTCDT MR.2N110.HOCMON.TDTOAN.CCUNG" xfId="2355" xr:uid="{00000000-0005-0000-0000-00004D010000}"/>
    <cellStyle name="_KT (2)_4_Lora-tungchau" xfId="2356" xr:uid="{00000000-0005-0000-0000-00004E010000}"/>
    <cellStyle name="_KT (2)_4_Lora-tungchau_DIEN  TRAM MY THO  28.7.09" xfId="2357" xr:uid="{00000000-0005-0000-0000-00004F010000}"/>
    <cellStyle name="_KT (2)_4_Lora-tungchau_TDT 500kV MP-CBong HC 08.07.11" xfId="2358" xr:uid="{00000000-0005-0000-0000-000050010000}"/>
    <cellStyle name="_KT (2)_4_Lora-tungchau_Thong tin lien lac-  TBA 500kV Cau Bong" xfId="2359" xr:uid="{00000000-0005-0000-0000-000051010000}"/>
    <cellStyle name="_KT (2)_4_Qt-HT3PQ1(CauKho)" xfId="2360" xr:uid="{00000000-0005-0000-0000-000052010000}"/>
    <cellStyle name="_KT (2)_4_Qt-HT3PQ1(CauKho)_DIEN  TRAM MY THO  28.7.09" xfId="2361" xr:uid="{00000000-0005-0000-0000-000053010000}"/>
    <cellStyle name="_KT (2)_4_Qt-HT3PQ1(CauKho)_TDT 500kV MP-CBong HC 08.07.11" xfId="2362" xr:uid="{00000000-0005-0000-0000-000054010000}"/>
    <cellStyle name="_KT (2)_4_Qt-HT3PQ1(CauKho)_Thong tin lien lac-  TBA 500kV Cau Bong" xfId="2363" xr:uid="{00000000-0005-0000-0000-000055010000}"/>
    <cellStyle name="_KT (2)_4_TDT 500kV MP-CBong HC 08.07.11" xfId="2364" xr:uid="{00000000-0005-0000-0000-000056010000}"/>
    <cellStyle name="_KT (2)_4_TG-TH" xfId="2365" xr:uid="{00000000-0005-0000-0000-000057010000}"/>
    <cellStyle name="_KT (2)_4_TG-TH_DIEN  TRAM MY THO  28.7.09" xfId="2366" xr:uid="{00000000-0005-0000-0000-000058010000}"/>
    <cellStyle name="_KT (2)_4_TG-TH_TDT 500kV MP-CBong HC 08.07.11" xfId="2367" xr:uid="{00000000-0005-0000-0000-000059010000}"/>
    <cellStyle name="_KT (2)_4_TG-TH_Thong tin lien lac-  TBA 500kV Cau Bong" xfId="2368" xr:uid="{00000000-0005-0000-0000-00005A010000}"/>
    <cellStyle name="_KT (2)_4_Thong tin lien lac-  TBA 500kV Cau Bong" xfId="2369" xr:uid="{00000000-0005-0000-0000-00005B010000}"/>
    <cellStyle name="_KT (2)_5" xfId="2370" xr:uid="{00000000-0005-0000-0000-00005C010000}"/>
    <cellStyle name="_KT (2)_5_Book1" xfId="2371" xr:uid="{00000000-0005-0000-0000-00005D010000}"/>
    <cellStyle name="_KT (2)_5_Book1_1" xfId="2372" xr:uid="{00000000-0005-0000-0000-00005E010000}"/>
    <cellStyle name="_KT (2)_5_Book1_DONGIA TBVL -TRAM500KV" xfId="2373" xr:uid="{00000000-0005-0000-0000-00005F010000}"/>
    <cellStyle name="_KT (2)_5_Book1_TDT 500kV MP-CBong HC 08.07.11" xfId="2374" xr:uid="{00000000-0005-0000-0000-000060010000}"/>
    <cellStyle name="_KT (2)_5_BOSUNG-MRNGAN220KV -HOCMON" xfId="2375" xr:uid="{00000000-0005-0000-0000-000061010000}"/>
    <cellStyle name="_KT (2)_5_DAU NOI PL-CL TAI PHU LAMHC" xfId="2376" xr:uid="{00000000-0005-0000-0000-000062010000}"/>
    <cellStyle name="_KT (2)_5_DAU NOI PL-CL TAI PHU LAMHC_DIEN  TRAM MY THO  28.7.09" xfId="2377" xr:uid="{00000000-0005-0000-0000-000063010000}"/>
    <cellStyle name="_KT (2)_5_DAU NOI PL-CL TAI PHU LAMHC_TDT 500kV MP-CBong HC 08.07.11" xfId="2378" xr:uid="{00000000-0005-0000-0000-000064010000}"/>
    <cellStyle name="_KT (2)_5_DAU NOI PL-CL TAI PHU LAMHC_Thong tin lien lac-  TBA 500kV Cau Bong" xfId="2379" xr:uid="{00000000-0005-0000-0000-000065010000}"/>
    <cellStyle name="_KT (2)_5_DIEN  TRAM MY THO  28.7.09" xfId="2380" xr:uid="{00000000-0005-0000-0000-000066010000}"/>
    <cellStyle name="_KT (2)_5_DIEN BAC LIEU 21.11.2007(TH-04)" xfId="2381" xr:uid="{00000000-0005-0000-0000-000067010000}"/>
    <cellStyle name="_KT (2)_5_DTCDT MR.2N110.HOCMON.TDTOAN.CCUNG" xfId="2382" xr:uid="{00000000-0005-0000-0000-000068010000}"/>
    <cellStyle name="_KT (2)_5_Lora-tungchau" xfId="2383" xr:uid="{00000000-0005-0000-0000-000069010000}"/>
    <cellStyle name="_KT (2)_5_Lora-tungchau_DIEN  TRAM MY THO  28.7.09" xfId="2384" xr:uid="{00000000-0005-0000-0000-00006A010000}"/>
    <cellStyle name="_KT (2)_5_Lora-tungchau_TDT 500kV MP-CBong HC 08.07.11" xfId="2385" xr:uid="{00000000-0005-0000-0000-00006B010000}"/>
    <cellStyle name="_KT (2)_5_Lora-tungchau_Thong tin lien lac-  TBA 500kV Cau Bong" xfId="2386" xr:uid="{00000000-0005-0000-0000-00006C010000}"/>
    <cellStyle name="_KT (2)_5_Qt-HT3PQ1(CauKho)" xfId="2387" xr:uid="{00000000-0005-0000-0000-00006D010000}"/>
    <cellStyle name="_KT (2)_5_Qt-HT3PQ1(CauKho)_DIEN  TRAM MY THO  28.7.09" xfId="2388" xr:uid="{00000000-0005-0000-0000-00006E010000}"/>
    <cellStyle name="_KT (2)_5_Qt-HT3PQ1(CauKho)_TDT 500kV MP-CBong HC 08.07.11" xfId="2389" xr:uid="{00000000-0005-0000-0000-00006F010000}"/>
    <cellStyle name="_KT (2)_5_Qt-HT3PQ1(CauKho)_Thong tin lien lac-  TBA 500kV Cau Bong" xfId="2390" xr:uid="{00000000-0005-0000-0000-000070010000}"/>
    <cellStyle name="_KT (2)_5_TDT 500kV MP-CBong HC 08.07.11" xfId="2391" xr:uid="{00000000-0005-0000-0000-000071010000}"/>
    <cellStyle name="_KT (2)_5_Thong tin lien lac-  TBA 500kV Cau Bong" xfId="2392" xr:uid="{00000000-0005-0000-0000-000072010000}"/>
    <cellStyle name="_KT (2)_DIEN  TRAM MY THO  28.7.09" xfId="2393" xr:uid="{00000000-0005-0000-0000-000073010000}"/>
    <cellStyle name="_KT (2)_Lora-tungchau" xfId="2394" xr:uid="{00000000-0005-0000-0000-000074010000}"/>
    <cellStyle name="_KT (2)_Lora-tungchau_DIEN  TRAM MY THO  28.7.09" xfId="2395" xr:uid="{00000000-0005-0000-0000-000075010000}"/>
    <cellStyle name="_KT (2)_Lora-tungchau_TDT 500kV MP-CBong HC 08.07.11" xfId="2396" xr:uid="{00000000-0005-0000-0000-000076010000}"/>
    <cellStyle name="_KT (2)_Lora-tungchau_Thong tin lien lac-  TBA 500kV Cau Bong" xfId="2397" xr:uid="{00000000-0005-0000-0000-000077010000}"/>
    <cellStyle name="_KT (2)_PERSONAL" xfId="4695" xr:uid="{00000000-0005-0000-0000-000078010000}"/>
    <cellStyle name="_KT (2)_PERSONAL_Book1" xfId="4696" xr:uid="{00000000-0005-0000-0000-000079010000}"/>
    <cellStyle name="_KT (2)_PERSONAL_Gia HD  TBA Viet Hoang ( KCN)" xfId="4697" xr:uid="{00000000-0005-0000-0000-00007A010000}"/>
    <cellStyle name="_KT (2)_PERSONAL_Tong hop KHCB 2001" xfId="4698" xr:uid="{00000000-0005-0000-0000-00007B010000}"/>
    <cellStyle name="_KT (2)_PERSONAL_Tong hop vat tu TC Nghia Dan" xfId="4699" xr:uid="{00000000-0005-0000-0000-00007C010000}"/>
    <cellStyle name="_KT (2)_Qt-HT3PQ1(CauKho)" xfId="2398" xr:uid="{00000000-0005-0000-0000-00007D010000}"/>
    <cellStyle name="_KT (2)_Qt-HT3PQ1(CauKho)_DIEN  TRAM MY THO  28.7.09" xfId="2399" xr:uid="{00000000-0005-0000-0000-00007E010000}"/>
    <cellStyle name="_KT (2)_Qt-HT3PQ1(CauKho)_TDT 500kV MP-CBong HC 08.07.11" xfId="2400" xr:uid="{00000000-0005-0000-0000-00007F010000}"/>
    <cellStyle name="_KT (2)_Qt-HT3PQ1(CauKho)_Thong tin lien lac-  TBA 500kV Cau Bong" xfId="2401" xr:uid="{00000000-0005-0000-0000-000080010000}"/>
    <cellStyle name="_KT (2)_TDT 500kV MP-CBong HC 08.07.11" xfId="2402" xr:uid="{00000000-0005-0000-0000-000081010000}"/>
    <cellStyle name="_KT (2)_TG-TH" xfId="2403" xr:uid="{00000000-0005-0000-0000-000082010000}"/>
    <cellStyle name="_KT (2)_TG-TH_DIEN  TRAM MY THO  28.7.09" xfId="2404" xr:uid="{00000000-0005-0000-0000-000083010000}"/>
    <cellStyle name="_KT (2)_TG-TH_TDT 500kV MP-CBong HC 08.07.11" xfId="2405" xr:uid="{00000000-0005-0000-0000-000084010000}"/>
    <cellStyle name="_KT (2)_TG-TH_Thong tin lien lac-  TBA 500kV Cau Bong" xfId="2406" xr:uid="{00000000-0005-0000-0000-000085010000}"/>
    <cellStyle name="_KT (2)_Thong tin lien lac-  TBA 500kV Cau Bong" xfId="2407" xr:uid="{00000000-0005-0000-0000-000086010000}"/>
    <cellStyle name="_KT_TG" xfId="2408" xr:uid="{00000000-0005-0000-0000-000087010000}"/>
    <cellStyle name="_KT_TG_1" xfId="2409" xr:uid="{00000000-0005-0000-0000-000088010000}"/>
    <cellStyle name="_KT_TG_1_Book1" xfId="2410" xr:uid="{00000000-0005-0000-0000-000089010000}"/>
    <cellStyle name="_KT_TG_1_Book1_1" xfId="2411" xr:uid="{00000000-0005-0000-0000-00008A010000}"/>
    <cellStyle name="_KT_TG_1_Book1_DONGIA TBVL -TRAM500KV" xfId="2412" xr:uid="{00000000-0005-0000-0000-00008B010000}"/>
    <cellStyle name="_KT_TG_1_Book1_TDT 500kV MP-CBong HC 08.07.11" xfId="2413" xr:uid="{00000000-0005-0000-0000-00008C010000}"/>
    <cellStyle name="_KT_TG_1_BOSUNG-MRNGAN220KV -HOCMON" xfId="2414" xr:uid="{00000000-0005-0000-0000-00008D010000}"/>
    <cellStyle name="_KT_TG_1_DAU NOI PL-CL TAI PHU LAMHC" xfId="2415" xr:uid="{00000000-0005-0000-0000-00008E010000}"/>
    <cellStyle name="_KT_TG_1_DAU NOI PL-CL TAI PHU LAMHC_DIEN  TRAM MY THO  28.7.09" xfId="2416" xr:uid="{00000000-0005-0000-0000-00008F010000}"/>
    <cellStyle name="_KT_TG_1_DAU NOI PL-CL TAI PHU LAMHC_TDT 500kV MP-CBong HC 08.07.11" xfId="2417" xr:uid="{00000000-0005-0000-0000-000090010000}"/>
    <cellStyle name="_KT_TG_1_DAU NOI PL-CL TAI PHU LAMHC_Thong tin lien lac-  TBA 500kV Cau Bong" xfId="2418" xr:uid="{00000000-0005-0000-0000-000091010000}"/>
    <cellStyle name="_KT_TG_1_DIEN  TRAM MY THO  28.7.09" xfId="2419" xr:uid="{00000000-0005-0000-0000-000092010000}"/>
    <cellStyle name="_KT_TG_1_DIEN BAC LIEU 21.11.2007(TH-04)" xfId="2420" xr:uid="{00000000-0005-0000-0000-000093010000}"/>
    <cellStyle name="_KT_TG_1_DTCDT MR.2N110.HOCMON.TDTOAN.CCUNG" xfId="2421" xr:uid="{00000000-0005-0000-0000-000094010000}"/>
    <cellStyle name="_KT_TG_1_Lora-tungchau" xfId="2422" xr:uid="{00000000-0005-0000-0000-000095010000}"/>
    <cellStyle name="_KT_TG_1_Lora-tungchau_DIEN  TRAM MY THO  28.7.09" xfId="2423" xr:uid="{00000000-0005-0000-0000-000096010000}"/>
    <cellStyle name="_KT_TG_1_Lora-tungchau_TDT 500kV MP-CBong HC 08.07.11" xfId="2424" xr:uid="{00000000-0005-0000-0000-000097010000}"/>
    <cellStyle name="_KT_TG_1_Lora-tungchau_Thong tin lien lac-  TBA 500kV Cau Bong" xfId="2425" xr:uid="{00000000-0005-0000-0000-000098010000}"/>
    <cellStyle name="_KT_TG_1_Qt-HT3PQ1(CauKho)" xfId="2426" xr:uid="{00000000-0005-0000-0000-000099010000}"/>
    <cellStyle name="_KT_TG_1_Qt-HT3PQ1(CauKho)_DIEN  TRAM MY THO  28.7.09" xfId="2427" xr:uid="{00000000-0005-0000-0000-00009A010000}"/>
    <cellStyle name="_KT_TG_1_Qt-HT3PQ1(CauKho)_TDT 500kV MP-CBong HC 08.07.11" xfId="2428" xr:uid="{00000000-0005-0000-0000-00009B010000}"/>
    <cellStyle name="_KT_TG_1_Qt-HT3PQ1(CauKho)_Thong tin lien lac-  TBA 500kV Cau Bong" xfId="2429" xr:uid="{00000000-0005-0000-0000-00009C010000}"/>
    <cellStyle name="_KT_TG_1_TDT 500kV MP-CBong HC 08.07.11" xfId="2430" xr:uid="{00000000-0005-0000-0000-00009D010000}"/>
    <cellStyle name="_KT_TG_1_Thong tin lien lac-  TBA 500kV Cau Bong" xfId="2431" xr:uid="{00000000-0005-0000-0000-00009E010000}"/>
    <cellStyle name="_KT_TG_2" xfId="2432" xr:uid="{00000000-0005-0000-0000-00009F010000}"/>
    <cellStyle name="_KT_TG_2_Book1" xfId="2433" xr:uid="{00000000-0005-0000-0000-0000A0010000}"/>
    <cellStyle name="_KT_TG_2_Book1_1" xfId="2434" xr:uid="{00000000-0005-0000-0000-0000A1010000}"/>
    <cellStyle name="_KT_TG_2_Book1_DONGIA TBVL -TRAM500KV" xfId="2435" xr:uid="{00000000-0005-0000-0000-0000A2010000}"/>
    <cellStyle name="_KT_TG_2_Book1_TDT 500kV MP-CBong HC 08.07.11" xfId="2436" xr:uid="{00000000-0005-0000-0000-0000A3010000}"/>
    <cellStyle name="_KT_TG_2_BOSUNG-MRNGAN220KV -HOCMON" xfId="2437" xr:uid="{00000000-0005-0000-0000-0000A4010000}"/>
    <cellStyle name="_KT_TG_2_DAU NOI PL-CL TAI PHU LAMHC" xfId="2438" xr:uid="{00000000-0005-0000-0000-0000A5010000}"/>
    <cellStyle name="_KT_TG_2_DAU NOI PL-CL TAI PHU LAMHC_DIEN  TRAM MY THO  28.7.09" xfId="2439" xr:uid="{00000000-0005-0000-0000-0000A6010000}"/>
    <cellStyle name="_KT_TG_2_DAU NOI PL-CL TAI PHU LAMHC_TDT 500kV MP-CBong HC 08.07.11" xfId="2440" xr:uid="{00000000-0005-0000-0000-0000A7010000}"/>
    <cellStyle name="_KT_TG_2_DAU NOI PL-CL TAI PHU LAMHC_Thong tin lien lac-  TBA 500kV Cau Bong" xfId="2441" xr:uid="{00000000-0005-0000-0000-0000A8010000}"/>
    <cellStyle name="_KT_TG_2_DIEN  TRAM MY THO  28.7.09" xfId="2442" xr:uid="{00000000-0005-0000-0000-0000A9010000}"/>
    <cellStyle name="_KT_TG_2_DIEN BAC LIEU 21.11.2007(TH-04)" xfId="2443" xr:uid="{00000000-0005-0000-0000-0000AA010000}"/>
    <cellStyle name="_KT_TG_2_DTCDT MR.2N110.HOCMON.TDTOAN.CCUNG" xfId="2444" xr:uid="{00000000-0005-0000-0000-0000AB010000}"/>
    <cellStyle name="_KT_TG_2_Lora-tungchau" xfId="2445" xr:uid="{00000000-0005-0000-0000-0000AC010000}"/>
    <cellStyle name="_KT_TG_2_Lora-tungchau_DIEN  TRAM MY THO  28.7.09" xfId="2446" xr:uid="{00000000-0005-0000-0000-0000AD010000}"/>
    <cellStyle name="_KT_TG_2_Lora-tungchau_TDT 500kV MP-CBong HC 08.07.11" xfId="2447" xr:uid="{00000000-0005-0000-0000-0000AE010000}"/>
    <cellStyle name="_KT_TG_2_Lora-tungchau_Thong tin lien lac-  TBA 500kV Cau Bong" xfId="2448" xr:uid="{00000000-0005-0000-0000-0000AF010000}"/>
    <cellStyle name="_KT_TG_2_Qt-HT3PQ1(CauKho)" xfId="2449" xr:uid="{00000000-0005-0000-0000-0000B0010000}"/>
    <cellStyle name="_KT_TG_2_Qt-HT3PQ1(CauKho)_DIEN  TRAM MY THO  28.7.09" xfId="2450" xr:uid="{00000000-0005-0000-0000-0000B1010000}"/>
    <cellStyle name="_KT_TG_2_Qt-HT3PQ1(CauKho)_TDT 500kV MP-CBong HC 08.07.11" xfId="2451" xr:uid="{00000000-0005-0000-0000-0000B2010000}"/>
    <cellStyle name="_KT_TG_2_Qt-HT3PQ1(CauKho)_Thong tin lien lac-  TBA 500kV Cau Bong" xfId="2452" xr:uid="{00000000-0005-0000-0000-0000B3010000}"/>
    <cellStyle name="_KT_TG_2_TDT 500kV MP-CBong HC 08.07.11" xfId="2453" xr:uid="{00000000-0005-0000-0000-0000B4010000}"/>
    <cellStyle name="_KT_TG_2_Thong tin lien lac-  TBA 500kV Cau Bong" xfId="2454" xr:uid="{00000000-0005-0000-0000-0000B5010000}"/>
    <cellStyle name="_KT_TG_3" xfId="2455" xr:uid="{00000000-0005-0000-0000-0000B6010000}"/>
    <cellStyle name="_KT_TG_3_DIEN  TRAM MY THO  28.7.09" xfId="2456" xr:uid="{00000000-0005-0000-0000-0000B7010000}"/>
    <cellStyle name="_KT_TG_3_TDT 500kV MP-CBong HC 08.07.11" xfId="2457" xr:uid="{00000000-0005-0000-0000-0000B8010000}"/>
    <cellStyle name="_KT_TG_3_Thong tin lien lac-  TBA 500kV Cau Bong" xfId="2458" xr:uid="{00000000-0005-0000-0000-0000B9010000}"/>
    <cellStyle name="_KT_TG_4" xfId="2459" xr:uid="{00000000-0005-0000-0000-0000BA010000}"/>
    <cellStyle name="_KT_TG_4_DIEN  TRAM MY THO  28.7.09" xfId="2460" xr:uid="{00000000-0005-0000-0000-0000BB010000}"/>
    <cellStyle name="_KT_TG_4_Lora-tungchau" xfId="2461" xr:uid="{00000000-0005-0000-0000-0000BC010000}"/>
    <cellStyle name="_KT_TG_4_Lora-tungchau_DIEN  TRAM MY THO  28.7.09" xfId="2462" xr:uid="{00000000-0005-0000-0000-0000BD010000}"/>
    <cellStyle name="_KT_TG_4_Lora-tungchau_TDT 500kV MP-CBong HC 08.07.11" xfId="2463" xr:uid="{00000000-0005-0000-0000-0000BE010000}"/>
    <cellStyle name="_KT_TG_4_Lora-tungchau_Thong tin lien lac-  TBA 500kV Cau Bong" xfId="2464" xr:uid="{00000000-0005-0000-0000-0000BF010000}"/>
    <cellStyle name="_KT_TG_4_Qt-HT3PQ1(CauKho)" xfId="2465" xr:uid="{00000000-0005-0000-0000-0000C0010000}"/>
    <cellStyle name="_KT_TG_4_Qt-HT3PQ1(CauKho)_DIEN  TRAM MY THO  28.7.09" xfId="2466" xr:uid="{00000000-0005-0000-0000-0000C1010000}"/>
    <cellStyle name="_KT_TG_4_Qt-HT3PQ1(CauKho)_TDT 500kV MP-CBong HC 08.07.11" xfId="2467" xr:uid="{00000000-0005-0000-0000-0000C2010000}"/>
    <cellStyle name="_KT_TG_4_Qt-HT3PQ1(CauKho)_Thong tin lien lac-  TBA 500kV Cau Bong" xfId="2468" xr:uid="{00000000-0005-0000-0000-0000C3010000}"/>
    <cellStyle name="_KT_TG_4_TDT 500kV MP-CBong HC 08.07.11" xfId="2469" xr:uid="{00000000-0005-0000-0000-0000C4010000}"/>
    <cellStyle name="_KT_TG_4_Thong tin lien lac-  TBA 500kV Cau Bong" xfId="2470" xr:uid="{00000000-0005-0000-0000-0000C5010000}"/>
    <cellStyle name="_KT_TG_DIEN  TRAM MY THO  28.7.09" xfId="2471" xr:uid="{00000000-0005-0000-0000-0000C6010000}"/>
    <cellStyle name="_KT_TG_TDT 500kV MP-CBong HC 08.07.11" xfId="2472" xr:uid="{00000000-0005-0000-0000-0000C7010000}"/>
    <cellStyle name="_KT_TG_Thong tin lien lac-  TBA 500kV Cau Bong" xfId="2473" xr:uid="{00000000-0005-0000-0000-0000C8010000}"/>
    <cellStyle name="_KHDT  XUAN CHAU (DUYET)" xfId="4688" xr:uid="{00000000-0005-0000-0000-000002010000}"/>
    <cellStyle name="_Lora-tungchau" xfId="2474" xr:uid="{00000000-0005-0000-0000-0000C9010000}"/>
    <cellStyle name="_Lora-tungchau_DIEN  TRAM MY THO  28.7.09" xfId="2475" xr:uid="{00000000-0005-0000-0000-0000CA010000}"/>
    <cellStyle name="_Lora-tungchau_TDT 500kV MP-CBong HC 08.07.11" xfId="2476" xr:uid="{00000000-0005-0000-0000-0000CB010000}"/>
    <cellStyle name="_Lora-tungchau_Thong tin lien lac-  TBA 500kV Cau Bong" xfId="2477" xr:uid="{00000000-0005-0000-0000-0000CC010000}"/>
    <cellStyle name="_Ma Tre sau tham 12-06-08 in" xfId="4700" xr:uid="{00000000-0005-0000-0000-0000CD010000}"/>
    <cellStyle name="_noi suy 28-10-2010" xfId="14319" xr:uid="{00000000-0005-0000-0000-0000CF010000}"/>
    <cellStyle name="_Nghi_Hai de nghi duyet" xfId="4701" xr:uid="{00000000-0005-0000-0000-0000CE010000}"/>
    <cellStyle name="_PERSONAL" xfId="4702" xr:uid="{00000000-0005-0000-0000-0000D0010000}"/>
    <cellStyle name="_PERSONAL_Book1" xfId="4703" xr:uid="{00000000-0005-0000-0000-0000D1010000}"/>
    <cellStyle name="_PERSONAL_Gia HD  TBA Viet Hoang ( KCN)" xfId="4704" xr:uid="{00000000-0005-0000-0000-0000D2010000}"/>
    <cellStyle name="_PERSONAL_Tong hop KHCB 2001" xfId="4705" xr:uid="{00000000-0005-0000-0000-0000D3010000}"/>
    <cellStyle name="_PERSONAL_Tong hop vat tu TC Nghia Dan" xfId="4706" xr:uid="{00000000-0005-0000-0000-0000D4010000}"/>
    <cellStyle name="_Phu Luc hop dong mua cap van xoan Hoai QLXD - NA" xfId="4707" xr:uid="{00000000-0005-0000-0000-0000D5010000}"/>
    <cellStyle name="_QT be1500m3" xfId="2478" xr:uid="{00000000-0005-0000-0000-0000D6010000}"/>
    <cellStyle name="_Qt-HT3PQ1(CauKho)" xfId="2479" xr:uid="{00000000-0005-0000-0000-0000D7010000}"/>
    <cellStyle name="_Qt-HT3PQ1(CauKho)_DIEN  TRAM MY THO  28.7.09" xfId="2480" xr:uid="{00000000-0005-0000-0000-0000D8010000}"/>
    <cellStyle name="_Qt-HT3PQ1(CauKho)_TDT 500kV MP-CBong HC 08.07.11" xfId="2481" xr:uid="{00000000-0005-0000-0000-0000D9010000}"/>
    <cellStyle name="_Qt-HT3PQ1(CauKho)_Thong tin lien lac-  TBA 500kV Cau Bong" xfId="2482" xr:uid="{00000000-0005-0000-0000-0000DA010000}"/>
    <cellStyle name="_quyet toan 27-7" xfId="4708" xr:uid="{00000000-0005-0000-0000-0000DB010000}"/>
    <cellStyle name="_TBA-Pleicu-KonTum 01-04-2011" xfId="14320" xr:uid="{00000000-0005-0000-0000-0000DC010000}"/>
    <cellStyle name="_TG-TH" xfId="2483" xr:uid="{00000000-0005-0000-0000-0000DD010000}"/>
    <cellStyle name="_TG-TH_1" xfId="2484" xr:uid="{00000000-0005-0000-0000-0000DE010000}"/>
    <cellStyle name="_TG-TH_1_Book1" xfId="2485" xr:uid="{00000000-0005-0000-0000-0000DF010000}"/>
    <cellStyle name="_TG-TH_1_Book1_1" xfId="2486" xr:uid="{00000000-0005-0000-0000-0000E0010000}"/>
    <cellStyle name="_TG-TH_1_Book1_DONGIA TBVL -TRAM500KV" xfId="2487" xr:uid="{00000000-0005-0000-0000-0000E1010000}"/>
    <cellStyle name="_TG-TH_1_Book1_TDT 500kV MP-CBong HC 08.07.11" xfId="2488" xr:uid="{00000000-0005-0000-0000-0000E2010000}"/>
    <cellStyle name="_TG-TH_1_BOSUNG-MRNGAN220KV -HOCMON" xfId="2489" xr:uid="{00000000-0005-0000-0000-0000E3010000}"/>
    <cellStyle name="_TG-TH_1_DAU NOI PL-CL TAI PHU LAMHC" xfId="2490" xr:uid="{00000000-0005-0000-0000-0000E4010000}"/>
    <cellStyle name="_TG-TH_1_DAU NOI PL-CL TAI PHU LAMHC_DIEN  TRAM MY THO  28.7.09" xfId="2491" xr:uid="{00000000-0005-0000-0000-0000E5010000}"/>
    <cellStyle name="_TG-TH_1_DAU NOI PL-CL TAI PHU LAMHC_TDT 500kV MP-CBong HC 08.07.11" xfId="2492" xr:uid="{00000000-0005-0000-0000-0000E6010000}"/>
    <cellStyle name="_TG-TH_1_DAU NOI PL-CL TAI PHU LAMHC_Thong tin lien lac-  TBA 500kV Cau Bong" xfId="2493" xr:uid="{00000000-0005-0000-0000-0000E7010000}"/>
    <cellStyle name="_TG-TH_1_DIEN  TRAM MY THO  28.7.09" xfId="2494" xr:uid="{00000000-0005-0000-0000-0000E8010000}"/>
    <cellStyle name="_TG-TH_1_DIEN BAC LIEU 21.11.2007(TH-04)" xfId="2495" xr:uid="{00000000-0005-0000-0000-0000E9010000}"/>
    <cellStyle name="_TG-TH_1_DTCDT MR.2N110.HOCMON.TDTOAN.CCUNG" xfId="2496" xr:uid="{00000000-0005-0000-0000-0000EA010000}"/>
    <cellStyle name="_TG-TH_1_Lora-tungchau" xfId="2497" xr:uid="{00000000-0005-0000-0000-0000EB010000}"/>
    <cellStyle name="_TG-TH_1_Lora-tungchau_DIEN  TRAM MY THO  28.7.09" xfId="2498" xr:uid="{00000000-0005-0000-0000-0000EC010000}"/>
    <cellStyle name="_TG-TH_1_Lora-tungchau_TDT 500kV MP-CBong HC 08.07.11" xfId="2499" xr:uid="{00000000-0005-0000-0000-0000ED010000}"/>
    <cellStyle name="_TG-TH_1_Lora-tungchau_Thong tin lien lac-  TBA 500kV Cau Bong" xfId="2500" xr:uid="{00000000-0005-0000-0000-0000EE010000}"/>
    <cellStyle name="_TG-TH_1_Qt-HT3PQ1(CauKho)" xfId="2501" xr:uid="{00000000-0005-0000-0000-0000EF010000}"/>
    <cellStyle name="_TG-TH_1_Qt-HT3PQ1(CauKho)_DIEN  TRAM MY THO  28.7.09" xfId="2502" xr:uid="{00000000-0005-0000-0000-0000F0010000}"/>
    <cellStyle name="_TG-TH_1_Qt-HT3PQ1(CauKho)_TDT 500kV MP-CBong HC 08.07.11" xfId="2503" xr:uid="{00000000-0005-0000-0000-0000F1010000}"/>
    <cellStyle name="_TG-TH_1_Qt-HT3PQ1(CauKho)_Thong tin lien lac-  TBA 500kV Cau Bong" xfId="2504" xr:uid="{00000000-0005-0000-0000-0000F2010000}"/>
    <cellStyle name="_TG-TH_1_TDT 500kV MP-CBong HC 08.07.11" xfId="2505" xr:uid="{00000000-0005-0000-0000-0000F3010000}"/>
    <cellStyle name="_TG-TH_1_Thong tin lien lac-  TBA 500kV Cau Bong" xfId="2506" xr:uid="{00000000-0005-0000-0000-0000F4010000}"/>
    <cellStyle name="_TG-TH_2" xfId="2507" xr:uid="{00000000-0005-0000-0000-0000F5010000}"/>
    <cellStyle name="_TG-TH_2_Book1" xfId="2508" xr:uid="{00000000-0005-0000-0000-0000F6010000}"/>
    <cellStyle name="_TG-TH_2_Book1_1" xfId="2509" xr:uid="{00000000-0005-0000-0000-0000F7010000}"/>
    <cellStyle name="_TG-TH_2_Book1_DONGIA TBVL -TRAM500KV" xfId="2510" xr:uid="{00000000-0005-0000-0000-0000F8010000}"/>
    <cellStyle name="_TG-TH_2_Book1_TDT 500kV MP-CBong HC 08.07.11" xfId="2511" xr:uid="{00000000-0005-0000-0000-0000F9010000}"/>
    <cellStyle name="_TG-TH_2_BOSUNG-MRNGAN220KV -HOCMON" xfId="2512" xr:uid="{00000000-0005-0000-0000-0000FA010000}"/>
    <cellStyle name="_TG-TH_2_DAU NOI PL-CL TAI PHU LAMHC" xfId="2513" xr:uid="{00000000-0005-0000-0000-0000FB010000}"/>
    <cellStyle name="_TG-TH_2_DAU NOI PL-CL TAI PHU LAMHC_DIEN  TRAM MY THO  28.7.09" xfId="2514" xr:uid="{00000000-0005-0000-0000-0000FC010000}"/>
    <cellStyle name="_TG-TH_2_DAU NOI PL-CL TAI PHU LAMHC_TDT 500kV MP-CBong HC 08.07.11" xfId="2515" xr:uid="{00000000-0005-0000-0000-0000FD010000}"/>
    <cellStyle name="_TG-TH_2_DAU NOI PL-CL TAI PHU LAMHC_Thong tin lien lac-  TBA 500kV Cau Bong" xfId="2516" xr:uid="{00000000-0005-0000-0000-0000FE010000}"/>
    <cellStyle name="_TG-TH_2_DIEN  TRAM MY THO  28.7.09" xfId="2517" xr:uid="{00000000-0005-0000-0000-0000FF010000}"/>
    <cellStyle name="_TG-TH_2_DIEN BAC LIEU 21.11.2007(TH-04)" xfId="2518" xr:uid="{00000000-0005-0000-0000-000000020000}"/>
    <cellStyle name="_TG-TH_2_DTCDT MR.2N110.HOCMON.TDTOAN.CCUNG" xfId="2519" xr:uid="{00000000-0005-0000-0000-000001020000}"/>
    <cellStyle name="_TG-TH_2_Lora-tungchau" xfId="2520" xr:uid="{00000000-0005-0000-0000-000002020000}"/>
    <cellStyle name="_TG-TH_2_Lora-tungchau_DIEN  TRAM MY THO  28.7.09" xfId="2521" xr:uid="{00000000-0005-0000-0000-000003020000}"/>
    <cellStyle name="_TG-TH_2_Lora-tungchau_TDT 500kV MP-CBong HC 08.07.11" xfId="2522" xr:uid="{00000000-0005-0000-0000-000004020000}"/>
    <cellStyle name="_TG-TH_2_Lora-tungchau_Thong tin lien lac-  TBA 500kV Cau Bong" xfId="2523" xr:uid="{00000000-0005-0000-0000-000005020000}"/>
    <cellStyle name="_TG-TH_2_Qt-HT3PQ1(CauKho)" xfId="2524" xr:uid="{00000000-0005-0000-0000-000006020000}"/>
    <cellStyle name="_TG-TH_2_Qt-HT3PQ1(CauKho)_DIEN  TRAM MY THO  28.7.09" xfId="2525" xr:uid="{00000000-0005-0000-0000-000007020000}"/>
    <cellStyle name="_TG-TH_2_Qt-HT3PQ1(CauKho)_TDT 500kV MP-CBong HC 08.07.11" xfId="2526" xr:uid="{00000000-0005-0000-0000-000008020000}"/>
    <cellStyle name="_TG-TH_2_Qt-HT3PQ1(CauKho)_Thong tin lien lac-  TBA 500kV Cau Bong" xfId="2527" xr:uid="{00000000-0005-0000-0000-000009020000}"/>
    <cellStyle name="_TG-TH_2_TDT 500kV MP-CBong HC 08.07.11" xfId="2528" xr:uid="{00000000-0005-0000-0000-00000A020000}"/>
    <cellStyle name="_TG-TH_2_Thong tin lien lac-  TBA 500kV Cau Bong" xfId="2529" xr:uid="{00000000-0005-0000-0000-00000B020000}"/>
    <cellStyle name="_TG-TH_3" xfId="2530" xr:uid="{00000000-0005-0000-0000-00000C020000}"/>
    <cellStyle name="_TG-TH_3_DIEN  TRAM MY THO  28.7.09" xfId="2531" xr:uid="{00000000-0005-0000-0000-00000D020000}"/>
    <cellStyle name="_TG-TH_3_Lora-tungchau" xfId="2532" xr:uid="{00000000-0005-0000-0000-00000E020000}"/>
    <cellStyle name="_TG-TH_3_Lora-tungchau_DIEN  TRAM MY THO  28.7.09" xfId="2533" xr:uid="{00000000-0005-0000-0000-00000F020000}"/>
    <cellStyle name="_TG-TH_3_Lora-tungchau_TDT 500kV MP-CBong HC 08.07.11" xfId="2534" xr:uid="{00000000-0005-0000-0000-000010020000}"/>
    <cellStyle name="_TG-TH_3_Lora-tungchau_Thong tin lien lac-  TBA 500kV Cau Bong" xfId="2535" xr:uid="{00000000-0005-0000-0000-000011020000}"/>
    <cellStyle name="_TG-TH_3_Qt-HT3PQ1(CauKho)" xfId="2536" xr:uid="{00000000-0005-0000-0000-000012020000}"/>
    <cellStyle name="_TG-TH_3_Qt-HT3PQ1(CauKho)_DIEN  TRAM MY THO  28.7.09" xfId="2537" xr:uid="{00000000-0005-0000-0000-000013020000}"/>
    <cellStyle name="_TG-TH_3_Qt-HT3PQ1(CauKho)_TDT 500kV MP-CBong HC 08.07.11" xfId="2538" xr:uid="{00000000-0005-0000-0000-000014020000}"/>
    <cellStyle name="_TG-TH_3_Qt-HT3PQ1(CauKho)_Thong tin lien lac-  TBA 500kV Cau Bong" xfId="2539" xr:uid="{00000000-0005-0000-0000-000015020000}"/>
    <cellStyle name="_TG-TH_3_TDT 500kV MP-CBong HC 08.07.11" xfId="2540" xr:uid="{00000000-0005-0000-0000-000016020000}"/>
    <cellStyle name="_TG-TH_3_Thong tin lien lac-  TBA 500kV Cau Bong" xfId="2541" xr:uid="{00000000-0005-0000-0000-000017020000}"/>
    <cellStyle name="_TG-TH_4" xfId="2542" xr:uid="{00000000-0005-0000-0000-000018020000}"/>
    <cellStyle name="_TG-TH_4_DIEN  TRAM MY THO  28.7.09" xfId="2543" xr:uid="{00000000-0005-0000-0000-000019020000}"/>
    <cellStyle name="_TG-TH_4_TDT 500kV MP-CBong HC 08.07.11" xfId="2544" xr:uid="{00000000-0005-0000-0000-00001A020000}"/>
    <cellStyle name="_TG-TH_4_Thong tin lien lac-  TBA 500kV Cau Bong" xfId="2545" xr:uid="{00000000-0005-0000-0000-00001B020000}"/>
    <cellStyle name="_TG-TH_DIEN  TRAM MY THO  28.7.09" xfId="2546" xr:uid="{00000000-0005-0000-0000-00001C020000}"/>
    <cellStyle name="_TG-TH_TDT 500kV MP-CBong HC 08.07.11" xfId="2547" xr:uid="{00000000-0005-0000-0000-00001D020000}"/>
    <cellStyle name="_TG-TH_Thong tin lien lac-  TBA 500kV Cau Bong" xfId="2548" xr:uid="{00000000-0005-0000-0000-00001E020000}"/>
    <cellStyle name="_TKKT Tham Luong - cong hoa" xfId="4710" xr:uid="{00000000-0005-0000-0000-000021020000}"/>
    <cellStyle name="_TKKT Tham Luong - cong hoa(sua lai in)" xfId="4711" xr:uid="{00000000-0005-0000-0000-000022020000}"/>
    <cellStyle name="_TKKT Tham Luong - cong hoa(sua lai in)_1" xfId="4712" xr:uid="{00000000-0005-0000-0000-000023020000}"/>
    <cellStyle name="_TKKT Tham Luong - cong hoa(sua lai in)_Book1" xfId="4713" xr:uid="{00000000-0005-0000-0000-000024020000}"/>
    <cellStyle name="_TKKT Tham Luong - cong hoa_1" xfId="4714" xr:uid="{00000000-0005-0000-0000-000025020000}"/>
    <cellStyle name="_TMDT_DZ500kVPleiku_MyPhuoc_CauBong(GiaLai_DakLak)" xfId="20" xr:uid="{00000000-0005-0000-0000-000026020000}"/>
    <cellStyle name="_Tong hop khoi luong huyen Tu Liem" xfId="14321" xr:uid="{00000000-0005-0000-0000-000027020000}"/>
    <cellStyle name="_Tham Cu Khoi 12-06-08" xfId="4709" xr:uid="{00000000-0005-0000-0000-00001F020000}"/>
    <cellStyle name="_theodoivattu tru so" xfId="2549" xr:uid="{00000000-0005-0000-0000-000020020000}"/>
    <cellStyle name="_tram 320" xfId="4715" xr:uid="{00000000-0005-0000-0000-000028020000}"/>
    <cellStyle name="_Tram OPY - Ho Ho xls P14-5 duyet ct" xfId="4716" xr:uid="{00000000-0005-0000-0000-000029020000}"/>
    <cellStyle name="_ÿÿÿÿÿ" xfId="2550" xr:uid="{00000000-0005-0000-0000-00002A020000}"/>
    <cellStyle name="_ÿÿÿÿÿ_1A_TB.NXT-500kV Pleiku(07-2011)Hc theo TT" xfId="2551" xr:uid="{00000000-0005-0000-0000-00002B020000}"/>
    <cellStyle name="_ÿÿÿÿÿ_2A_HTVT-500kV Pleiku-CauBong(07-2011)Hc theo TT" xfId="2552" xr:uid="{00000000-0005-0000-0000-00002C020000}"/>
    <cellStyle name="_ÿÿÿÿÿ_DToan Mtruong P10 gui" xfId="2553" xr:uid="{00000000-0005-0000-0000-00002D020000}"/>
    <cellStyle name="_ÿÿÿÿÿ_KHOILUONG VANCHUYEN 123" xfId="2554" xr:uid="{00000000-0005-0000-0000-00002E020000}"/>
    <cellStyle name="_ÿÿÿÿÿ_Moi truong" xfId="2555" xr:uid="{00000000-0005-0000-0000-00002F020000}"/>
    <cellStyle name="_ÿÿÿÿÿ_TienLuong" xfId="2557" xr:uid="{00000000-0005-0000-0000-000031020000}"/>
    <cellStyle name="_ÿÿÿÿÿ_thuyet minh" xfId="2556" xr:uid="{00000000-0005-0000-0000-000030020000}"/>
    <cellStyle name="~1" xfId="2558" xr:uid="{00000000-0005-0000-0000-000032020000}"/>
    <cellStyle name="~1 2" xfId="14322" xr:uid="{00000000-0005-0000-0000-000033020000}"/>
    <cellStyle name="_x0001_¨c^ " xfId="2559" xr:uid="{00000000-0005-0000-0000-000034020000}"/>
    <cellStyle name="_x0001_¨c^[" xfId="2560" xr:uid="{00000000-0005-0000-0000-000035020000}"/>
    <cellStyle name="_x0001_¨c^_" xfId="2561" xr:uid="{00000000-0005-0000-0000-000036020000}"/>
    <cellStyle name="_x0001_¨Œc^ " xfId="2562" xr:uid="{00000000-0005-0000-0000-000037020000}"/>
    <cellStyle name="_x0001_¨Œc^[" xfId="2563" xr:uid="{00000000-0005-0000-0000-000038020000}"/>
    <cellStyle name="_x0001_¨Œc^_" xfId="2564" xr:uid="{00000000-0005-0000-0000-000039020000}"/>
    <cellStyle name="’Ê‰Ý [0.00]_laroux" xfId="2565" xr:uid="{00000000-0005-0000-0000-00003A020000}"/>
    <cellStyle name="’Ê‰Ý_laroux" xfId="2566" xr:uid="{00000000-0005-0000-0000-00003B020000}"/>
    <cellStyle name="–¢’è‹`" xfId="4717" xr:uid="{00000000-0005-0000-0000-00003C020000}"/>
    <cellStyle name="_x0001_µÑTÖ " xfId="2567" xr:uid="{00000000-0005-0000-0000-00003D020000}"/>
    <cellStyle name="_x0001_µÑTÖ_" xfId="2568" xr:uid="{00000000-0005-0000-0000-00003E020000}"/>
    <cellStyle name="•W?_¯–ì" xfId="2569" xr:uid="{00000000-0005-0000-0000-00003F020000}"/>
    <cellStyle name="•W€_¯–ì" xfId="2570" xr:uid="{00000000-0005-0000-0000-000040020000}"/>
    <cellStyle name="•W_’·Šú‰p•¶" xfId="21" xr:uid="{00000000-0005-0000-0000-000041020000}"/>
    <cellStyle name="W_MARINE" xfId="4718" xr:uid="{00000000-0005-0000-0000-000042020000}"/>
    <cellStyle name="0" xfId="2571" xr:uid="{00000000-0005-0000-0000-000043020000}"/>
    <cellStyle name="0 2" xfId="15161" xr:uid="{00000000-0005-0000-0000-000044020000}"/>
    <cellStyle name="0,0" xfId="2572" xr:uid="{00000000-0005-0000-0000-000045020000}"/>
    <cellStyle name="0,0 2" xfId="15162" xr:uid="{00000000-0005-0000-0000-000046020000}"/>
    <cellStyle name="0,0 3" xfId="15163" xr:uid="{00000000-0005-0000-0000-000047020000}"/>
    <cellStyle name="0,0_x000d__x000a_NA_x000d__x000a_" xfId="2573" xr:uid="{00000000-0005-0000-0000-000048020000}"/>
    <cellStyle name="0.0" xfId="2574" xr:uid="{00000000-0005-0000-0000-000049020000}"/>
    <cellStyle name="0.0 10" xfId="4719" xr:uid="{00000000-0005-0000-0000-00004A020000}"/>
    <cellStyle name="0.0 11" xfId="4720" xr:uid="{00000000-0005-0000-0000-00004B020000}"/>
    <cellStyle name="0.0 12" xfId="15899" xr:uid="{00000000-0005-0000-0000-00004C020000}"/>
    <cellStyle name="0.0 2" xfId="4721" xr:uid="{00000000-0005-0000-0000-00004D020000}"/>
    <cellStyle name="0.0 3" xfId="4722" xr:uid="{00000000-0005-0000-0000-00004E020000}"/>
    <cellStyle name="0.0 4" xfId="4723" xr:uid="{00000000-0005-0000-0000-00004F020000}"/>
    <cellStyle name="0.0 5" xfId="4724" xr:uid="{00000000-0005-0000-0000-000050020000}"/>
    <cellStyle name="0.0 6" xfId="4725" xr:uid="{00000000-0005-0000-0000-000051020000}"/>
    <cellStyle name="0.0 7" xfId="4726" xr:uid="{00000000-0005-0000-0000-000052020000}"/>
    <cellStyle name="0.0 8" xfId="4727" xr:uid="{00000000-0005-0000-0000-000053020000}"/>
    <cellStyle name="0.0 9" xfId="4728" xr:uid="{00000000-0005-0000-0000-000054020000}"/>
    <cellStyle name="0.00" xfId="2575" xr:uid="{00000000-0005-0000-0000-000055020000}"/>
    <cellStyle name="0.00 10" xfId="4729" xr:uid="{00000000-0005-0000-0000-000056020000}"/>
    <cellStyle name="0.00 11" xfId="4730" xr:uid="{00000000-0005-0000-0000-000057020000}"/>
    <cellStyle name="0.00 12" xfId="15900" xr:uid="{00000000-0005-0000-0000-000058020000}"/>
    <cellStyle name="0.00 2" xfId="4731" xr:uid="{00000000-0005-0000-0000-000059020000}"/>
    <cellStyle name="0.00 3" xfId="4732" xr:uid="{00000000-0005-0000-0000-00005A020000}"/>
    <cellStyle name="0.00 4" xfId="4733" xr:uid="{00000000-0005-0000-0000-00005B020000}"/>
    <cellStyle name="0.00 5" xfId="4734" xr:uid="{00000000-0005-0000-0000-00005C020000}"/>
    <cellStyle name="0.00 6" xfId="4735" xr:uid="{00000000-0005-0000-0000-00005D020000}"/>
    <cellStyle name="0.00 7" xfId="4736" xr:uid="{00000000-0005-0000-0000-00005E020000}"/>
    <cellStyle name="0.00 8" xfId="4737" xr:uid="{00000000-0005-0000-0000-00005F020000}"/>
    <cellStyle name="0.00 9" xfId="4738" xr:uid="{00000000-0005-0000-0000-000060020000}"/>
    <cellStyle name="0_1A_TB.NXT-500kV Pleiku(07-2011)Hc theo TT" xfId="2576" xr:uid="{00000000-0005-0000-0000-000061020000}"/>
    <cellStyle name="0_2A_HTVT-500kV Pleiku-CauBong(07-2011)Hc theo TT" xfId="2577" xr:uid="{00000000-0005-0000-0000-000062020000}"/>
    <cellStyle name="0_971Nam Dan - Nhanh Re Thanh Khai - HC-XONG-hoan chinh duyet" xfId="4739" xr:uid="{00000000-0005-0000-0000-000063020000}"/>
    <cellStyle name="0_DT tong hop" xfId="15164" xr:uid="{00000000-0005-0000-0000-000064020000}"/>
    <cellStyle name="0_DT-GT Nam Anh HC Hoai sua Du thau" xfId="4740" xr:uid="{00000000-0005-0000-0000-000065020000}"/>
    <cellStyle name="0_DT-GT-Quang tien Du thau" xfId="4741" xr:uid="{00000000-0005-0000-0000-000066020000}"/>
    <cellStyle name="0_Du toan cai tao 974 E15-1duyet" xfId="4742" xr:uid="{00000000-0005-0000-0000-000067020000}"/>
    <cellStyle name="0_Gia thanh cot ha the" xfId="4743" xr:uid="{00000000-0005-0000-0000-000068020000}"/>
    <cellStyle name="0_Tong hop vat tu TC Nghia Dan" xfId="4744" xr:uid="{00000000-0005-0000-0000-00006B020000}"/>
    <cellStyle name="0_THach ban 16 sua" xfId="15165" xr:uid="{00000000-0005-0000-0000-000069020000}"/>
    <cellStyle name="0_THach ban 16 sua 2" xfId="15166" xr:uid="{00000000-0005-0000-0000-00006A020000}"/>
    <cellStyle name="0_ÿÿÿÿÿ" xfId="4745" xr:uid="{00000000-0005-0000-0000-00006C020000}"/>
    <cellStyle name="1" xfId="22" xr:uid="{00000000-0005-0000-0000-00006D020000}"/>
    <cellStyle name="1 2" xfId="15167" xr:uid="{00000000-0005-0000-0000-00006E020000}"/>
    <cellStyle name="1_1A_TB.NXT-500kV Pleiku(07-2011)Hc theo TT" xfId="2578" xr:uid="{00000000-0005-0000-0000-00006F020000}"/>
    <cellStyle name="1_2144B000" xfId="2579" xr:uid="{00000000-0005-0000-0000-000070020000}"/>
    <cellStyle name="1_2A_HTVT-500kV Pleiku-CauBong(07-2011)Hc theo TT" xfId="2580" xr:uid="{00000000-0005-0000-0000-000071020000}"/>
    <cellStyle name="1_Arial_16" xfId="4746" xr:uid="{00000000-0005-0000-0000-000072020000}"/>
    <cellStyle name="1_Bang 2" xfId="15168" xr:uid="{00000000-0005-0000-0000-000073020000}"/>
    <cellStyle name="1_Book1" xfId="23" xr:uid="{00000000-0005-0000-0000-000074020000}"/>
    <cellStyle name="1_Book1 10" xfId="4747" xr:uid="{00000000-0005-0000-0000-000075020000}"/>
    <cellStyle name="1_Book1 11" xfId="4748" xr:uid="{00000000-0005-0000-0000-000076020000}"/>
    <cellStyle name="1_Book1 2" xfId="4749" xr:uid="{00000000-0005-0000-0000-000077020000}"/>
    <cellStyle name="1_Book1 3" xfId="4750" xr:uid="{00000000-0005-0000-0000-000078020000}"/>
    <cellStyle name="1_Book1 4" xfId="4751" xr:uid="{00000000-0005-0000-0000-000079020000}"/>
    <cellStyle name="1_Book1 5" xfId="4752" xr:uid="{00000000-0005-0000-0000-00007A020000}"/>
    <cellStyle name="1_Book1 6" xfId="4753" xr:uid="{00000000-0005-0000-0000-00007B020000}"/>
    <cellStyle name="1_Book1 7" xfId="4754" xr:uid="{00000000-0005-0000-0000-00007C020000}"/>
    <cellStyle name="1_Book1 8" xfId="4755" xr:uid="{00000000-0005-0000-0000-00007D020000}"/>
    <cellStyle name="1_Book1 9" xfId="4756" xr:uid="{00000000-0005-0000-0000-00007E020000}"/>
    <cellStyle name="1_Book1_1" xfId="24" xr:uid="{00000000-0005-0000-0000-00007F020000}"/>
    <cellStyle name="1_Book1_1A_TB.NXT-500kV Pleiku(07-2011)Hc theo TT" xfId="2581" xr:uid="{00000000-0005-0000-0000-000080020000}"/>
    <cellStyle name="1_Book1_2A_HTVT-500kV Pleiku-CauBong(07-2011)Hc theo TT" xfId="2582" xr:uid="{00000000-0005-0000-0000-000081020000}"/>
    <cellStyle name="1_Book1_Book1" xfId="25" xr:uid="{00000000-0005-0000-0000-000082020000}"/>
    <cellStyle name="1_Book1_Book2" xfId="26" xr:uid="{00000000-0005-0000-0000-000083020000}"/>
    <cellStyle name="1_Book1_Book2_1" xfId="27" xr:uid="{00000000-0005-0000-0000-000084020000}"/>
    <cellStyle name="1_Book1_Book2_diahinh" xfId="28" xr:uid="{00000000-0005-0000-0000-000085020000}"/>
    <cellStyle name="1_Book1_Book2_diahinh 10" xfId="4757" xr:uid="{00000000-0005-0000-0000-000086020000}"/>
    <cellStyle name="1_Book1_Book2_diahinh 11" xfId="4758" xr:uid="{00000000-0005-0000-0000-000087020000}"/>
    <cellStyle name="1_Book1_Book2_diahinh 2" xfId="4759" xr:uid="{00000000-0005-0000-0000-000088020000}"/>
    <cellStyle name="1_Book1_Book2_diahinh 3" xfId="4760" xr:uid="{00000000-0005-0000-0000-000089020000}"/>
    <cellStyle name="1_Book1_Book2_diahinh 4" xfId="4761" xr:uid="{00000000-0005-0000-0000-00008A020000}"/>
    <cellStyle name="1_Book1_Book2_diahinh 5" xfId="4762" xr:uid="{00000000-0005-0000-0000-00008B020000}"/>
    <cellStyle name="1_Book1_Book2_diahinh 6" xfId="4763" xr:uid="{00000000-0005-0000-0000-00008C020000}"/>
    <cellStyle name="1_Book1_Book2_diahinh 7" xfId="4764" xr:uid="{00000000-0005-0000-0000-00008D020000}"/>
    <cellStyle name="1_Book1_Book2_diahinh 8" xfId="4765" xr:uid="{00000000-0005-0000-0000-00008E020000}"/>
    <cellStyle name="1_Book1_Book2_diahinh 9" xfId="4766" xr:uid="{00000000-0005-0000-0000-00008F020000}"/>
    <cellStyle name="1_Book1_Book2_diahinh_Book2" xfId="29" xr:uid="{00000000-0005-0000-0000-000090020000}"/>
    <cellStyle name="1_Book1_Book2_DTGTXL_goi1(DD_G6)" xfId="2583" xr:uid="{00000000-0005-0000-0000-000091020000}"/>
    <cellStyle name="1_Book1_Book2_tongquat" xfId="30" xr:uid="{00000000-0005-0000-0000-000092020000}"/>
    <cellStyle name="1_Book1_Book2_tongquat 10" xfId="4767" xr:uid="{00000000-0005-0000-0000-000093020000}"/>
    <cellStyle name="1_Book1_Book2_tongquat 11" xfId="4768" xr:uid="{00000000-0005-0000-0000-000094020000}"/>
    <cellStyle name="1_Book1_Book2_tongquat 2" xfId="4769" xr:uid="{00000000-0005-0000-0000-000095020000}"/>
    <cellStyle name="1_Book1_Book2_tongquat 3" xfId="4770" xr:uid="{00000000-0005-0000-0000-000096020000}"/>
    <cellStyle name="1_Book1_Book2_tongquat 4" xfId="4771" xr:uid="{00000000-0005-0000-0000-000097020000}"/>
    <cellStyle name="1_Book1_Book2_tongquat 5" xfId="4772" xr:uid="{00000000-0005-0000-0000-000098020000}"/>
    <cellStyle name="1_Book1_Book2_tongquat 6" xfId="4773" xr:uid="{00000000-0005-0000-0000-000099020000}"/>
    <cellStyle name="1_Book1_Book2_tongquat 7" xfId="4774" xr:uid="{00000000-0005-0000-0000-00009A020000}"/>
    <cellStyle name="1_Book1_Book2_tongquat 8" xfId="4775" xr:uid="{00000000-0005-0000-0000-00009B020000}"/>
    <cellStyle name="1_Book1_Book2_tongquat 9" xfId="4776" xr:uid="{00000000-0005-0000-0000-00009C020000}"/>
    <cellStyle name="1_Book1_Book2_tongquat_Book2" xfId="31" xr:uid="{00000000-0005-0000-0000-00009D020000}"/>
    <cellStyle name="1_Book1_Book3" xfId="32" xr:uid="{00000000-0005-0000-0000-00009E020000}"/>
    <cellStyle name="1_Book1_Book3_diahinh" xfId="33" xr:uid="{00000000-0005-0000-0000-00009F020000}"/>
    <cellStyle name="1_Book1_Book3_diahinh 10" xfId="4777" xr:uid="{00000000-0005-0000-0000-0000A0020000}"/>
    <cellStyle name="1_Book1_Book3_diahinh 11" xfId="4778" xr:uid="{00000000-0005-0000-0000-0000A1020000}"/>
    <cellStyle name="1_Book1_Book3_diahinh 2" xfId="4779" xr:uid="{00000000-0005-0000-0000-0000A2020000}"/>
    <cellStyle name="1_Book1_Book3_diahinh 3" xfId="4780" xr:uid="{00000000-0005-0000-0000-0000A3020000}"/>
    <cellStyle name="1_Book1_Book3_diahinh 4" xfId="4781" xr:uid="{00000000-0005-0000-0000-0000A4020000}"/>
    <cellStyle name="1_Book1_Book3_diahinh 5" xfId="4782" xr:uid="{00000000-0005-0000-0000-0000A5020000}"/>
    <cellStyle name="1_Book1_Book3_diahinh 6" xfId="4783" xr:uid="{00000000-0005-0000-0000-0000A6020000}"/>
    <cellStyle name="1_Book1_Book3_diahinh 7" xfId="4784" xr:uid="{00000000-0005-0000-0000-0000A7020000}"/>
    <cellStyle name="1_Book1_Book3_diahinh 8" xfId="4785" xr:uid="{00000000-0005-0000-0000-0000A8020000}"/>
    <cellStyle name="1_Book1_Book3_diahinh 9" xfId="4786" xr:uid="{00000000-0005-0000-0000-0000A9020000}"/>
    <cellStyle name="1_Book1_Book3_diahinh_Book2" xfId="34" xr:uid="{00000000-0005-0000-0000-0000AA020000}"/>
    <cellStyle name="1_Book1_Book3_DTGTXL_goi1(DD_G6)" xfId="2584" xr:uid="{00000000-0005-0000-0000-0000AB020000}"/>
    <cellStyle name="1_Book1_Book3_tongquat" xfId="35" xr:uid="{00000000-0005-0000-0000-0000AC020000}"/>
    <cellStyle name="1_Book1_Book3_tongquat 10" xfId="4787" xr:uid="{00000000-0005-0000-0000-0000AD020000}"/>
    <cellStyle name="1_Book1_Book3_tongquat 11" xfId="4788" xr:uid="{00000000-0005-0000-0000-0000AE020000}"/>
    <cellStyle name="1_Book1_Book3_tongquat 2" xfId="4789" xr:uid="{00000000-0005-0000-0000-0000AF020000}"/>
    <cellStyle name="1_Book1_Book3_tongquat 3" xfId="4790" xr:uid="{00000000-0005-0000-0000-0000B0020000}"/>
    <cellStyle name="1_Book1_Book3_tongquat 4" xfId="4791" xr:uid="{00000000-0005-0000-0000-0000B1020000}"/>
    <cellStyle name="1_Book1_Book3_tongquat 5" xfId="4792" xr:uid="{00000000-0005-0000-0000-0000B2020000}"/>
    <cellStyle name="1_Book1_Book3_tongquat 6" xfId="4793" xr:uid="{00000000-0005-0000-0000-0000B3020000}"/>
    <cellStyle name="1_Book1_Book3_tongquat 7" xfId="4794" xr:uid="{00000000-0005-0000-0000-0000B4020000}"/>
    <cellStyle name="1_Book1_Book3_tongquat 8" xfId="4795" xr:uid="{00000000-0005-0000-0000-0000B5020000}"/>
    <cellStyle name="1_Book1_Book3_tongquat 9" xfId="4796" xr:uid="{00000000-0005-0000-0000-0000B6020000}"/>
    <cellStyle name="1_Book1_Book3_tongquat_Book2" xfId="36" xr:uid="{00000000-0005-0000-0000-0000B7020000}"/>
    <cellStyle name="1_Book1_diahinh" xfId="37" xr:uid="{00000000-0005-0000-0000-0000B8020000}"/>
    <cellStyle name="1_Book1_dieuchinhluong" xfId="38" xr:uid="{00000000-0005-0000-0000-0000B9020000}"/>
    <cellStyle name="1_Book1_DTGTXL_goi1(DD_G6)" xfId="2585" xr:uid="{00000000-0005-0000-0000-0000BA020000}"/>
    <cellStyle name="1_Book1_DZ500kVBanSok_Pleiku(10-2012)" xfId="39" xr:uid="{00000000-0005-0000-0000-0000BB020000}"/>
    <cellStyle name="1_Book1_DZ500kVBanSok_Pleiku(16_10-2012)" xfId="40" xr:uid="{00000000-0005-0000-0000-0000BC020000}"/>
    <cellStyle name="1_Book1_DZ500kVHatxan_pleiku" xfId="41" xr:uid="{00000000-0005-0000-0000-0000BD020000}"/>
    <cellStyle name="1_Book1_DZ500kVHatxan_pleiku(Giaidoan1)" xfId="42" xr:uid="{00000000-0005-0000-0000-0000BE020000}"/>
    <cellStyle name="1_Book1_DZ500kVPleiku_MyPhuoc_CauBong(GiaLai+DakLakmoi)" xfId="43" xr:uid="{00000000-0005-0000-0000-0000BF020000}"/>
    <cellStyle name="1_Book1_DZ500kVPleiku_MyPhuoc_CauBong(GiaLai+DakLakmoi)_diahinh" xfId="44" xr:uid="{00000000-0005-0000-0000-0000C0020000}"/>
    <cellStyle name="1_Book1_DZ500kVPleiku_MyPhuoc_CauBong(GiaLai+DakLakmoi)_diahinh 10" xfId="4797" xr:uid="{00000000-0005-0000-0000-0000C1020000}"/>
    <cellStyle name="1_Book1_DZ500kVPleiku_MyPhuoc_CauBong(GiaLai+DakLakmoi)_diahinh 11" xfId="4798" xr:uid="{00000000-0005-0000-0000-0000C2020000}"/>
    <cellStyle name="1_Book1_DZ500kVPleiku_MyPhuoc_CauBong(GiaLai+DakLakmoi)_diahinh 2" xfId="4799" xr:uid="{00000000-0005-0000-0000-0000C3020000}"/>
    <cellStyle name="1_Book1_DZ500kVPleiku_MyPhuoc_CauBong(GiaLai+DakLakmoi)_diahinh 3" xfId="4800" xr:uid="{00000000-0005-0000-0000-0000C4020000}"/>
    <cellStyle name="1_Book1_DZ500kVPleiku_MyPhuoc_CauBong(GiaLai+DakLakmoi)_diahinh 4" xfId="4801" xr:uid="{00000000-0005-0000-0000-0000C5020000}"/>
    <cellStyle name="1_Book1_DZ500kVPleiku_MyPhuoc_CauBong(GiaLai+DakLakmoi)_diahinh 5" xfId="4802" xr:uid="{00000000-0005-0000-0000-0000C6020000}"/>
    <cellStyle name="1_Book1_DZ500kVPleiku_MyPhuoc_CauBong(GiaLai+DakLakmoi)_diahinh 6" xfId="4803" xr:uid="{00000000-0005-0000-0000-0000C7020000}"/>
    <cellStyle name="1_Book1_DZ500kVPleiku_MyPhuoc_CauBong(GiaLai+DakLakmoi)_diahinh 7" xfId="4804" xr:uid="{00000000-0005-0000-0000-0000C8020000}"/>
    <cellStyle name="1_Book1_DZ500kVPleiku_MyPhuoc_CauBong(GiaLai+DakLakmoi)_diahinh 8" xfId="4805" xr:uid="{00000000-0005-0000-0000-0000C9020000}"/>
    <cellStyle name="1_Book1_DZ500kVPleiku_MyPhuoc_CauBong(GiaLai+DakLakmoi)_diahinh 9" xfId="4806" xr:uid="{00000000-0005-0000-0000-0000CA020000}"/>
    <cellStyle name="1_Book1_DZ500kVPleiku_MyPhuoc_CauBong(GiaLai+DakLakmoi)_diahinh_Book2" xfId="45" xr:uid="{00000000-0005-0000-0000-0000CB020000}"/>
    <cellStyle name="1_Book1_DZ500kVPleiku_MyPhuoc_CauBong(GiaLai+DakLakmoi)_DTGTXL_goi1(DD_G6)" xfId="2586" xr:uid="{00000000-0005-0000-0000-0000CC020000}"/>
    <cellStyle name="1_Book1_DZ500kVPleiku_MyPhuoc_CauBong(GiaLai+DakLakmoi)_tongquat" xfId="46" xr:uid="{00000000-0005-0000-0000-0000CD020000}"/>
    <cellStyle name="1_Book1_DZ500kVPleiku_MyPhuoc_CauBong(GiaLai+DakLakmoi)_tongquat 10" xfId="4807" xr:uid="{00000000-0005-0000-0000-0000CE020000}"/>
    <cellStyle name="1_Book1_DZ500kVPleiku_MyPhuoc_CauBong(GiaLai+DakLakmoi)_tongquat 11" xfId="4808" xr:uid="{00000000-0005-0000-0000-0000CF020000}"/>
    <cellStyle name="1_Book1_DZ500kVPleiku_MyPhuoc_CauBong(GiaLai+DakLakmoi)_tongquat 2" xfId="4809" xr:uid="{00000000-0005-0000-0000-0000D0020000}"/>
    <cellStyle name="1_Book1_DZ500kVPleiku_MyPhuoc_CauBong(GiaLai+DakLakmoi)_tongquat 3" xfId="4810" xr:uid="{00000000-0005-0000-0000-0000D1020000}"/>
    <cellStyle name="1_Book1_DZ500kVPleiku_MyPhuoc_CauBong(GiaLai+DakLakmoi)_tongquat 4" xfId="4811" xr:uid="{00000000-0005-0000-0000-0000D2020000}"/>
    <cellStyle name="1_Book1_DZ500kVPleiku_MyPhuoc_CauBong(GiaLai+DakLakmoi)_tongquat 5" xfId="4812" xr:uid="{00000000-0005-0000-0000-0000D3020000}"/>
    <cellStyle name="1_Book1_DZ500kVPleiku_MyPhuoc_CauBong(GiaLai+DakLakmoi)_tongquat 6" xfId="4813" xr:uid="{00000000-0005-0000-0000-0000D4020000}"/>
    <cellStyle name="1_Book1_DZ500kVPleiku_MyPhuoc_CauBong(GiaLai+DakLakmoi)_tongquat 7" xfId="4814" xr:uid="{00000000-0005-0000-0000-0000D5020000}"/>
    <cellStyle name="1_Book1_DZ500kVPleiku_MyPhuoc_CauBong(GiaLai+DakLakmoi)_tongquat 8" xfId="4815" xr:uid="{00000000-0005-0000-0000-0000D6020000}"/>
    <cellStyle name="1_Book1_DZ500kVPleiku_MyPhuoc_CauBong(GiaLai+DakLakmoi)_tongquat 9" xfId="4816" xr:uid="{00000000-0005-0000-0000-0000D7020000}"/>
    <cellStyle name="1_Book1_DZ500kVPleiku_MyPhuoc_CauBong(GiaLai+DakLakmoi)_tongquat_Book2" xfId="47" xr:uid="{00000000-0005-0000-0000-0000D8020000}"/>
    <cellStyle name="1_Book1_Lamgiangiao" xfId="2587" xr:uid="{00000000-0005-0000-0000-0000D9020000}"/>
    <cellStyle name="1_Book1_tongquat" xfId="48" xr:uid="{00000000-0005-0000-0000-0000DA020000}"/>
    <cellStyle name="1_Book2" xfId="49" xr:uid="{00000000-0005-0000-0000-0000DB020000}"/>
    <cellStyle name="1_Book2 10" xfId="4817" xr:uid="{00000000-0005-0000-0000-0000DC020000}"/>
    <cellStyle name="1_Book2 11" xfId="4818" xr:uid="{00000000-0005-0000-0000-0000DD020000}"/>
    <cellStyle name="1_Book2 2" xfId="4819" xr:uid="{00000000-0005-0000-0000-0000DE020000}"/>
    <cellStyle name="1_Book2 3" xfId="4820" xr:uid="{00000000-0005-0000-0000-0000DF020000}"/>
    <cellStyle name="1_Book2 4" xfId="4821" xr:uid="{00000000-0005-0000-0000-0000E0020000}"/>
    <cellStyle name="1_Book2 5" xfId="4822" xr:uid="{00000000-0005-0000-0000-0000E1020000}"/>
    <cellStyle name="1_Book2 6" xfId="4823" xr:uid="{00000000-0005-0000-0000-0000E2020000}"/>
    <cellStyle name="1_Book2 7" xfId="4824" xr:uid="{00000000-0005-0000-0000-0000E3020000}"/>
    <cellStyle name="1_Book2 8" xfId="4825" xr:uid="{00000000-0005-0000-0000-0000E4020000}"/>
    <cellStyle name="1_Book2 9" xfId="4826" xr:uid="{00000000-0005-0000-0000-0000E5020000}"/>
    <cellStyle name="1_Book2_Book1" xfId="50" xr:uid="{00000000-0005-0000-0000-0000E6020000}"/>
    <cellStyle name="1_Book2_Book1_1" xfId="2588" xr:uid="{00000000-0005-0000-0000-0000E7020000}"/>
    <cellStyle name="1_Book2_Book1_Book2" xfId="2589" xr:uid="{00000000-0005-0000-0000-0000E8020000}"/>
    <cellStyle name="1_Book2_Book1_diahinh" xfId="51" xr:uid="{00000000-0005-0000-0000-0000E9020000}"/>
    <cellStyle name="1_Book2_Book1_diahinh 10" xfId="4827" xr:uid="{00000000-0005-0000-0000-0000EA020000}"/>
    <cellStyle name="1_Book2_Book1_diahinh 11" xfId="4828" xr:uid="{00000000-0005-0000-0000-0000EB020000}"/>
    <cellStyle name="1_Book2_Book1_diahinh 2" xfId="4829" xr:uid="{00000000-0005-0000-0000-0000EC020000}"/>
    <cellStyle name="1_Book2_Book1_diahinh 3" xfId="4830" xr:uid="{00000000-0005-0000-0000-0000ED020000}"/>
    <cellStyle name="1_Book2_Book1_diahinh 4" xfId="4831" xr:uid="{00000000-0005-0000-0000-0000EE020000}"/>
    <cellStyle name="1_Book2_Book1_diahinh 5" xfId="4832" xr:uid="{00000000-0005-0000-0000-0000EF020000}"/>
    <cellStyle name="1_Book2_Book1_diahinh 6" xfId="4833" xr:uid="{00000000-0005-0000-0000-0000F0020000}"/>
    <cellStyle name="1_Book2_Book1_diahinh 7" xfId="4834" xr:uid="{00000000-0005-0000-0000-0000F1020000}"/>
    <cellStyle name="1_Book2_Book1_diahinh 8" xfId="4835" xr:uid="{00000000-0005-0000-0000-0000F2020000}"/>
    <cellStyle name="1_Book2_Book1_diahinh 9" xfId="4836" xr:uid="{00000000-0005-0000-0000-0000F3020000}"/>
    <cellStyle name="1_Book2_Book1_diahinh_Book2" xfId="52" xr:uid="{00000000-0005-0000-0000-0000F4020000}"/>
    <cellStyle name="1_Book2_Book1_DTGTXL_goi1(DD_G6)" xfId="2590" xr:uid="{00000000-0005-0000-0000-0000F5020000}"/>
    <cellStyle name="1_Book2_Book1_tongquat" xfId="53" xr:uid="{00000000-0005-0000-0000-0000F6020000}"/>
    <cellStyle name="1_Book2_Book1_tongquat 10" xfId="4837" xr:uid="{00000000-0005-0000-0000-0000F7020000}"/>
    <cellStyle name="1_Book2_Book1_tongquat 11" xfId="4838" xr:uid="{00000000-0005-0000-0000-0000F8020000}"/>
    <cellStyle name="1_Book2_Book1_tongquat 2" xfId="4839" xr:uid="{00000000-0005-0000-0000-0000F9020000}"/>
    <cellStyle name="1_Book2_Book1_tongquat 3" xfId="4840" xr:uid="{00000000-0005-0000-0000-0000FA020000}"/>
    <cellStyle name="1_Book2_Book1_tongquat 4" xfId="4841" xr:uid="{00000000-0005-0000-0000-0000FB020000}"/>
    <cellStyle name="1_Book2_Book1_tongquat 5" xfId="4842" xr:uid="{00000000-0005-0000-0000-0000FC020000}"/>
    <cellStyle name="1_Book2_Book1_tongquat 6" xfId="4843" xr:uid="{00000000-0005-0000-0000-0000FD020000}"/>
    <cellStyle name="1_Book2_Book1_tongquat 7" xfId="4844" xr:uid="{00000000-0005-0000-0000-0000FE020000}"/>
    <cellStyle name="1_Book2_Book1_tongquat 8" xfId="4845" xr:uid="{00000000-0005-0000-0000-0000FF020000}"/>
    <cellStyle name="1_Book2_Book1_tongquat 9" xfId="4846" xr:uid="{00000000-0005-0000-0000-000000030000}"/>
    <cellStyle name="1_Book2_Book1_tongquat_Book2" xfId="54" xr:uid="{00000000-0005-0000-0000-000001030000}"/>
    <cellStyle name="1_Book2_Book2" xfId="55" xr:uid="{00000000-0005-0000-0000-000002030000}"/>
    <cellStyle name="1_Book2_Book2_1" xfId="56" xr:uid="{00000000-0005-0000-0000-000003030000}"/>
    <cellStyle name="1_Book2_Book2_diahinh" xfId="57" xr:uid="{00000000-0005-0000-0000-000004030000}"/>
    <cellStyle name="1_Book2_Book2_diahinh 10" xfId="4847" xr:uid="{00000000-0005-0000-0000-000005030000}"/>
    <cellStyle name="1_Book2_Book2_diahinh 11" xfId="4848" xr:uid="{00000000-0005-0000-0000-000006030000}"/>
    <cellStyle name="1_Book2_Book2_diahinh 2" xfId="4849" xr:uid="{00000000-0005-0000-0000-000007030000}"/>
    <cellStyle name="1_Book2_Book2_diahinh 3" xfId="4850" xr:uid="{00000000-0005-0000-0000-000008030000}"/>
    <cellStyle name="1_Book2_Book2_diahinh 4" xfId="4851" xr:uid="{00000000-0005-0000-0000-000009030000}"/>
    <cellStyle name="1_Book2_Book2_diahinh 5" xfId="4852" xr:uid="{00000000-0005-0000-0000-00000A030000}"/>
    <cellStyle name="1_Book2_Book2_diahinh 6" xfId="4853" xr:uid="{00000000-0005-0000-0000-00000B030000}"/>
    <cellStyle name="1_Book2_Book2_diahinh 7" xfId="4854" xr:uid="{00000000-0005-0000-0000-00000C030000}"/>
    <cellStyle name="1_Book2_Book2_diahinh 8" xfId="4855" xr:uid="{00000000-0005-0000-0000-00000D030000}"/>
    <cellStyle name="1_Book2_Book2_diahinh 9" xfId="4856" xr:uid="{00000000-0005-0000-0000-00000E030000}"/>
    <cellStyle name="1_Book2_Book2_diahinh_Book2" xfId="58" xr:uid="{00000000-0005-0000-0000-00000F030000}"/>
    <cellStyle name="1_Book2_Book2_DTGTXL_goi1(DD_G6)" xfId="2591" xr:uid="{00000000-0005-0000-0000-000010030000}"/>
    <cellStyle name="1_Book2_Book2_tongquat" xfId="59" xr:uid="{00000000-0005-0000-0000-000011030000}"/>
    <cellStyle name="1_Book2_Book2_tongquat 10" xfId="4857" xr:uid="{00000000-0005-0000-0000-000012030000}"/>
    <cellStyle name="1_Book2_Book2_tongquat 11" xfId="4858" xr:uid="{00000000-0005-0000-0000-000013030000}"/>
    <cellStyle name="1_Book2_Book2_tongquat 2" xfId="4859" xr:uid="{00000000-0005-0000-0000-000014030000}"/>
    <cellStyle name="1_Book2_Book2_tongquat 3" xfId="4860" xr:uid="{00000000-0005-0000-0000-000015030000}"/>
    <cellStyle name="1_Book2_Book2_tongquat 4" xfId="4861" xr:uid="{00000000-0005-0000-0000-000016030000}"/>
    <cellStyle name="1_Book2_Book2_tongquat 5" xfId="4862" xr:uid="{00000000-0005-0000-0000-000017030000}"/>
    <cellStyle name="1_Book2_Book2_tongquat 6" xfId="4863" xr:uid="{00000000-0005-0000-0000-000018030000}"/>
    <cellStyle name="1_Book2_Book2_tongquat 7" xfId="4864" xr:uid="{00000000-0005-0000-0000-000019030000}"/>
    <cellStyle name="1_Book2_Book2_tongquat 8" xfId="4865" xr:uid="{00000000-0005-0000-0000-00001A030000}"/>
    <cellStyle name="1_Book2_Book2_tongquat 9" xfId="4866" xr:uid="{00000000-0005-0000-0000-00001B030000}"/>
    <cellStyle name="1_Book2_Book2_tongquat_Book2" xfId="60" xr:uid="{00000000-0005-0000-0000-00001C030000}"/>
    <cellStyle name="1_Book2_Book3" xfId="61" xr:uid="{00000000-0005-0000-0000-00001D030000}"/>
    <cellStyle name="1_Book2_Book3_diahinh" xfId="62" xr:uid="{00000000-0005-0000-0000-00001E030000}"/>
    <cellStyle name="1_Book2_Book3_diahinh 10" xfId="4867" xr:uid="{00000000-0005-0000-0000-00001F030000}"/>
    <cellStyle name="1_Book2_Book3_diahinh 11" xfId="4868" xr:uid="{00000000-0005-0000-0000-000020030000}"/>
    <cellStyle name="1_Book2_Book3_diahinh 2" xfId="4869" xr:uid="{00000000-0005-0000-0000-000021030000}"/>
    <cellStyle name="1_Book2_Book3_diahinh 3" xfId="4870" xr:uid="{00000000-0005-0000-0000-000022030000}"/>
    <cellStyle name="1_Book2_Book3_diahinh 4" xfId="4871" xr:uid="{00000000-0005-0000-0000-000023030000}"/>
    <cellStyle name="1_Book2_Book3_diahinh 5" xfId="4872" xr:uid="{00000000-0005-0000-0000-000024030000}"/>
    <cellStyle name="1_Book2_Book3_diahinh 6" xfId="4873" xr:uid="{00000000-0005-0000-0000-000025030000}"/>
    <cellStyle name="1_Book2_Book3_diahinh 7" xfId="4874" xr:uid="{00000000-0005-0000-0000-000026030000}"/>
    <cellStyle name="1_Book2_Book3_diahinh 8" xfId="4875" xr:uid="{00000000-0005-0000-0000-000027030000}"/>
    <cellStyle name="1_Book2_Book3_diahinh 9" xfId="4876" xr:uid="{00000000-0005-0000-0000-000028030000}"/>
    <cellStyle name="1_Book2_Book3_diahinh_Book2" xfId="63" xr:uid="{00000000-0005-0000-0000-000029030000}"/>
    <cellStyle name="1_Book2_Book3_DTGTXL_goi1(DD_G6)" xfId="2592" xr:uid="{00000000-0005-0000-0000-00002A030000}"/>
    <cellStyle name="1_Book2_Book3_tongquat" xfId="64" xr:uid="{00000000-0005-0000-0000-00002B030000}"/>
    <cellStyle name="1_Book2_Book3_tongquat 10" xfId="4877" xr:uid="{00000000-0005-0000-0000-00002C030000}"/>
    <cellStyle name="1_Book2_Book3_tongquat 11" xfId="4878" xr:uid="{00000000-0005-0000-0000-00002D030000}"/>
    <cellStyle name="1_Book2_Book3_tongquat 2" xfId="4879" xr:uid="{00000000-0005-0000-0000-00002E030000}"/>
    <cellStyle name="1_Book2_Book3_tongquat 3" xfId="4880" xr:uid="{00000000-0005-0000-0000-00002F030000}"/>
    <cellStyle name="1_Book2_Book3_tongquat 4" xfId="4881" xr:uid="{00000000-0005-0000-0000-000030030000}"/>
    <cellStyle name="1_Book2_Book3_tongquat 5" xfId="4882" xr:uid="{00000000-0005-0000-0000-000031030000}"/>
    <cellStyle name="1_Book2_Book3_tongquat 6" xfId="4883" xr:uid="{00000000-0005-0000-0000-000032030000}"/>
    <cellStyle name="1_Book2_Book3_tongquat 7" xfId="4884" xr:uid="{00000000-0005-0000-0000-000033030000}"/>
    <cellStyle name="1_Book2_Book3_tongquat 8" xfId="4885" xr:uid="{00000000-0005-0000-0000-000034030000}"/>
    <cellStyle name="1_Book2_Book3_tongquat 9" xfId="4886" xr:uid="{00000000-0005-0000-0000-000035030000}"/>
    <cellStyle name="1_Book2_Book3_tongquat_Book2" xfId="65" xr:uid="{00000000-0005-0000-0000-000036030000}"/>
    <cellStyle name="1_Book2_CV2695_957" xfId="66" xr:uid="{00000000-0005-0000-0000-000037030000}"/>
    <cellStyle name="1_Book2_CV2695_957_diahinh" xfId="67" xr:uid="{00000000-0005-0000-0000-000038030000}"/>
    <cellStyle name="1_Book2_CV2695_957_diahinh 10" xfId="4887" xr:uid="{00000000-0005-0000-0000-000039030000}"/>
    <cellStyle name="1_Book2_CV2695_957_diahinh 11" xfId="4888" xr:uid="{00000000-0005-0000-0000-00003A030000}"/>
    <cellStyle name="1_Book2_CV2695_957_diahinh 2" xfId="4889" xr:uid="{00000000-0005-0000-0000-00003B030000}"/>
    <cellStyle name="1_Book2_CV2695_957_diahinh 3" xfId="4890" xr:uid="{00000000-0005-0000-0000-00003C030000}"/>
    <cellStyle name="1_Book2_CV2695_957_diahinh 4" xfId="4891" xr:uid="{00000000-0005-0000-0000-00003D030000}"/>
    <cellStyle name="1_Book2_CV2695_957_diahinh 5" xfId="4892" xr:uid="{00000000-0005-0000-0000-00003E030000}"/>
    <cellStyle name="1_Book2_CV2695_957_diahinh 6" xfId="4893" xr:uid="{00000000-0005-0000-0000-00003F030000}"/>
    <cellStyle name="1_Book2_CV2695_957_diahinh 7" xfId="4894" xr:uid="{00000000-0005-0000-0000-000040030000}"/>
    <cellStyle name="1_Book2_CV2695_957_diahinh 8" xfId="4895" xr:uid="{00000000-0005-0000-0000-000041030000}"/>
    <cellStyle name="1_Book2_CV2695_957_diahinh 9" xfId="4896" xr:uid="{00000000-0005-0000-0000-000042030000}"/>
    <cellStyle name="1_Book2_CV2695_957_diahinh_Book2" xfId="68" xr:uid="{00000000-0005-0000-0000-000043030000}"/>
    <cellStyle name="1_Book2_CV2695_957_DTGTXL_goi1(DD_G6)" xfId="2593" xr:uid="{00000000-0005-0000-0000-000044030000}"/>
    <cellStyle name="1_Book2_CV2695_957_tongquat" xfId="69" xr:uid="{00000000-0005-0000-0000-000045030000}"/>
    <cellStyle name="1_Book2_CV2695_957_tongquat 10" xfId="4897" xr:uid="{00000000-0005-0000-0000-000046030000}"/>
    <cellStyle name="1_Book2_CV2695_957_tongquat 11" xfId="4898" xr:uid="{00000000-0005-0000-0000-000047030000}"/>
    <cellStyle name="1_Book2_CV2695_957_tongquat 2" xfId="4899" xr:uid="{00000000-0005-0000-0000-000048030000}"/>
    <cellStyle name="1_Book2_CV2695_957_tongquat 3" xfId="4900" xr:uid="{00000000-0005-0000-0000-000049030000}"/>
    <cellStyle name="1_Book2_CV2695_957_tongquat 4" xfId="4901" xr:uid="{00000000-0005-0000-0000-00004A030000}"/>
    <cellStyle name="1_Book2_CV2695_957_tongquat 5" xfId="4902" xr:uid="{00000000-0005-0000-0000-00004B030000}"/>
    <cellStyle name="1_Book2_CV2695_957_tongquat 6" xfId="4903" xr:uid="{00000000-0005-0000-0000-00004C030000}"/>
    <cellStyle name="1_Book2_CV2695_957_tongquat 7" xfId="4904" xr:uid="{00000000-0005-0000-0000-00004D030000}"/>
    <cellStyle name="1_Book2_CV2695_957_tongquat 8" xfId="4905" xr:uid="{00000000-0005-0000-0000-00004E030000}"/>
    <cellStyle name="1_Book2_CV2695_957_tongquat 9" xfId="4906" xr:uid="{00000000-0005-0000-0000-00004F030000}"/>
    <cellStyle name="1_Book2_CV2695_957_tongquat_Book2" xfId="70" xr:uid="{00000000-0005-0000-0000-000050030000}"/>
    <cellStyle name="1_Book2_dauvao" xfId="71" xr:uid="{00000000-0005-0000-0000-000051030000}"/>
    <cellStyle name="1_Book2_dauvao_diahinh" xfId="72" xr:uid="{00000000-0005-0000-0000-000052030000}"/>
    <cellStyle name="1_Book2_dauvao_diahinh 10" xfId="4907" xr:uid="{00000000-0005-0000-0000-000053030000}"/>
    <cellStyle name="1_Book2_dauvao_diahinh 11" xfId="4908" xr:uid="{00000000-0005-0000-0000-000054030000}"/>
    <cellStyle name="1_Book2_dauvao_diahinh 2" xfId="4909" xr:uid="{00000000-0005-0000-0000-000055030000}"/>
    <cellStyle name="1_Book2_dauvao_diahinh 3" xfId="4910" xr:uid="{00000000-0005-0000-0000-000056030000}"/>
    <cellStyle name="1_Book2_dauvao_diahinh 4" xfId="4911" xr:uid="{00000000-0005-0000-0000-000057030000}"/>
    <cellStyle name="1_Book2_dauvao_diahinh 5" xfId="4912" xr:uid="{00000000-0005-0000-0000-000058030000}"/>
    <cellStyle name="1_Book2_dauvao_diahinh 6" xfId="4913" xr:uid="{00000000-0005-0000-0000-000059030000}"/>
    <cellStyle name="1_Book2_dauvao_diahinh 7" xfId="4914" xr:uid="{00000000-0005-0000-0000-00005A030000}"/>
    <cellStyle name="1_Book2_dauvao_diahinh 8" xfId="4915" xr:uid="{00000000-0005-0000-0000-00005B030000}"/>
    <cellStyle name="1_Book2_dauvao_diahinh 9" xfId="4916" xr:uid="{00000000-0005-0000-0000-00005C030000}"/>
    <cellStyle name="1_Book2_dauvao_diahinh_Book2" xfId="73" xr:uid="{00000000-0005-0000-0000-00005D030000}"/>
    <cellStyle name="1_Book2_dauvao_DTGTXL_goi1(DD_G6)" xfId="2594" xr:uid="{00000000-0005-0000-0000-00005E030000}"/>
    <cellStyle name="1_Book2_dauvao_tongquat" xfId="74" xr:uid="{00000000-0005-0000-0000-00005F030000}"/>
    <cellStyle name="1_Book2_dauvao_tongquat 10" xfId="4917" xr:uid="{00000000-0005-0000-0000-000060030000}"/>
    <cellStyle name="1_Book2_dauvao_tongquat 11" xfId="4918" xr:uid="{00000000-0005-0000-0000-000061030000}"/>
    <cellStyle name="1_Book2_dauvao_tongquat 2" xfId="4919" xr:uid="{00000000-0005-0000-0000-000062030000}"/>
    <cellStyle name="1_Book2_dauvao_tongquat 3" xfId="4920" xr:uid="{00000000-0005-0000-0000-000063030000}"/>
    <cellStyle name="1_Book2_dauvao_tongquat 4" xfId="4921" xr:uid="{00000000-0005-0000-0000-000064030000}"/>
    <cellStyle name="1_Book2_dauvao_tongquat 5" xfId="4922" xr:uid="{00000000-0005-0000-0000-000065030000}"/>
    <cellStyle name="1_Book2_dauvao_tongquat 6" xfId="4923" xr:uid="{00000000-0005-0000-0000-000066030000}"/>
    <cellStyle name="1_Book2_dauvao_tongquat 7" xfId="4924" xr:uid="{00000000-0005-0000-0000-000067030000}"/>
    <cellStyle name="1_Book2_dauvao_tongquat 8" xfId="4925" xr:uid="{00000000-0005-0000-0000-000068030000}"/>
    <cellStyle name="1_Book2_dauvao_tongquat 9" xfId="4926" xr:uid="{00000000-0005-0000-0000-000069030000}"/>
    <cellStyle name="1_Book2_dauvao_tongquat_Book2" xfId="75" xr:uid="{00000000-0005-0000-0000-00006A030000}"/>
    <cellStyle name="1_Book2_diahinh" xfId="76" xr:uid="{00000000-0005-0000-0000-00006B030000}"/>
    <cellStyle name="1_Book2_dieuchinhluong" xfId="77" xr:uid="{00000000-0005-0000-0000-00006C030000}"/>
    <cellStyle name="1_Book2_DTGTXL_goi1(DD_G6)" xfId="2595" xr:uid="{00000000-0005-0000-0000-00006D030000}"/>
    <cellStyle name="1_Book2_duphongtruotgia" xfId="78" xr:uid="{00000000-0005-0000-0000-00006E030000}"/>
    <cellStyle name="1_Book2_duphongtruotgia_diahinh" xfId="79" xr:uid="{00000000-0005-0000-0000-00006F030000}"/>
    <cellStyle name="1_Book2_duphongtruotgia_diahinh 10" xfId="4927" xr:uid="{00000000-0005-0000-0000-000070030000}"/>
    <cellStyle name="1_Book2_duphongtruotgia_diahinh 11" xfId="4928" xr:uid="{00000000-0005-0000-0000-000071030000}"/>
    <cellStyle name="1_Book2_duphongtruotgia_diahinh 2" xfId="4929" xr:uid="{00000000-0005-0000-0000-000072030000}"/>
    <cellStyle name="1_Book2_duphongtruotgia_diahinh 3" xfId="4930" xr:uid="{00000000-0005-0000-0000-000073030000}"/>
    <cellStyle name="1_Book2_duphongtruotgia_diahinh 4" xfId="4931" xr:uid="{00000000-0005-0000-0000-000074030000}"/>
    <cellStyle name="1_Book2_duphongtruotgia_diahinh 5" xfId="4932" xr:uid="{00000000-0005-0000-0000-000075030000}"/>
    <cellStyle name="1_Book2_duphongtruotgia_diahinh 6" xfId="4933" xr:uid="{00000000-0005-0000-0000-000076030000}"/>
    <cellStyle name="1_Book2_duphongtruotgia_diahinh 7" xfId="4934" xr:uid="{00000000-0005-0000-0000-000077030000}"/>
    <cellStyle name="1_Book2_duphongtruotgia_diahinh 8" xfId="4935" xr:uid="{00000000-0005-0000-0000-000078030000}"/>
    <cellStyle name="1_Book2_duphongtruotgia_diahinh 9" xfId="4936" xr:uid="{00000000-0005-0000-0000-000079030000}"/>
    <cellStyle name="1_Book2_duphongtruotgia_diahinh_Book2" xfId="80" xr:uid="{00000000-0005-0000-0000-00007A030000}"/>
    <cellStyle name="1_Book2_duphongtruotgia_DTGTXL_goi1(DD_G6)" xfId="2596" xr:uid="{00000000-0005-0000-0000-00007B030000}"/>
    <cellStyle name="1_Book2_duphongtruotgia_tongquat" xfId="81" xr:uid="{00000000-0005-0000-0000-00007C030000}"/>
    <cellStyle name="1_Book2_duphongtruotgia_tongquat 10" xfId="4937" xr:uid="{00000000-0005-0000-0000-00007D030000}"/>
    <cellStyle name="1_Book2_duphongtruotgia_tongquat 11" xfId="4938" xr:uid="{00000000-0005-0000-0000-00007E030000}"/>
    <cellStyle name="1_Book2_duphongtruotgia_tongquat 2" xfId="4939" xr:uid="{00000000-0005-0000-0000-00007F030000}"/>
    <cellStyle name="1_Book2_duphongtruotgia_tongquat 3" xfId="4940" xr:uid="{00000000-0005-0000-0000-000080030000}"/>
    <cellStyle name="1_Book2_duphongtruotgia_tongquat 4" xfId="4941" xr:uid="{00000000-0005-0000-0000-000081030000}"/>
    <cellStyle name="1_Book2_duphongtruotgia_tongquat 5" xfId="4942" xr:uid="{00000000-0005-0000-0000-000082030000}"/>
    <cellStyle name="1_Book2_duphongtruotgia_tongquat 6" xfId="4943" xr:uid="{00000000-0005-0000-0000-000083030000}"/>
    <cellStyle name="1_Book2_duphongtruotgia_tongquat 7" xfId="4944" xr:uid="{00000000-0005-0000-0000-000084030000}"/>
    <cellStyle name="1_Book2_duphongtruotgia_tongquat 8" xfId="4945" xr:uid="{00000000-0005-0000-0000-000085030000}"/>
    <cellStyle name="1_Book2_duphongtruotgia_tongquat 9" xfId="4946" xr:uid="{00000000-0005-0000-0000-000086030000}"/>
    <cellStyle name="1_Book2_duphongtruotgia_tongquat_Book2" xfId="82" xr:uid="{00000000-0005-0000-0000-000087030000}"/>
    <cellStyle name="1_Book2_DZ500kVBanSok_Pleiku(10-2012)" xfId="83" xr:uid="{00000000-0005-0000-0000-000088030000}"/>
    <cellStyle name="1_Book2_DZ500kVBanSok_Pleiku(16_10-2012)" xfId="84" xr:uid="{00000000-0005-0000-0000-000089030000}"/>
    <cellStyle name="1_Book2_DZ500kVHatxan_pleiku" xfId="85" xr:uid="{00000000-0005-0000-0000-00008A030000}"/>
    <cellStyle name="1_Book2_DZ500kVHatxan_pleiku(Giaidoan1)" xfId="86" xr:uid="{00000000-0005-0000-0000-00008B030000}"/>
    <cellStyle name="1_Book2_DZ500kVPleiku_MyPhuoc_CauBong(GiaLai+DakLakmoi)" xfId="87" xr:uid="{00000000-0005-0000-0000-00008C030000}"/>
    <cellStyle name="1_Book2_DZ500kVPleiku_MyPhuoc_CauBong(GiaLai+DakLakmoi)_diahinh" xfId="88" xr:uid="{00000000-0005-0000-0000-00008D030000}"/>
    <cellStyle name="1_Book2_DZ500kVPleiku_MyPhuoc_CauBong(GiaLai+DakLakmoi)_diahinh 10" xfId="4947" xr:uid="{00000000-0005-0000-0000-00008E030000}"/>
    <cellStyle name="1_Book2_DZ500kVPleiku_MyPhuoc_CauBong(GiaLai+DakLakmoi)_diahinh 11" xfId="4948" xr:uid="{00000000-0005-0000-0000-00008F030000}"/>
    <cellStyle name="1_Book2_DZ500kVPleiku_MyPhuoc_CauBong(GiaLai+DakLakmoi)_diahinh 2" xfId="4949" xr:uid="{00000000-0005-0000-0000-000090030000}"/>
    <cellStyle name="1_Book2_DZ500kVPleiku_MyPhuoc_CauBong(GiaLai+DakLakmoi)_diahinh 3" xfId="4950" xr:uid="{00000000-0005-0000-0000-000091030000}"/>
    <cellStyle name="1_Book2_DZ500kVPleiku_MyPhuoc_CauBong(GiaLai+DakLakmoi)_diahinh 4" xfId="4951" xr:uid="{00000000-0005-0000-0000-000092030000}"/>
    <cellStyle name="1_Book2_DZ500kVPleiku_MyPhuoc_CauBong(GiaLai+DakLakmoi)_diahinh 5" xfId="4952" xr:uid="{00000000-0005-0000-0000-000093030000}"/>
    <cellStyle name="1_Book2_DZ500kVPleiku_MyPhuoc_CauBong(GiaLai+DakLakmoi)_diahinh 6" xfId="4953" xr:uid="{00000000-0005-0000-0000-000094030000}"/>
    <cellStyle name="1_Book2_DZ500kVPleiku_MyPhuoc_CauBong(GiaLai+DakLakmoi)_diahinh 7" xfId="4954" xr:uid="{00000000-0005-0000-0000-000095030000}"/>
    <cellStyle name="1_Book2_DZ500kVPleiku_MyPhuoc_CauBong(GiaLai+DakLakmoi)_diahinh 8" xfId="4955" xr:uid="{00000000-0005-0000-0000-000096030000}"/>
    <cellStyle name="1_Book2_DZ500kVPleiku_MyPhuoc_CauBong(GiaLai+DakLakmoi)_diahinh 9" xfId="4956" xr:uid="{00000000-0005-0000-0000-000097030000}"/>
    <cellStyle name="1_Book2_DZ500kVPleiku_MyPhuoc_CauBong(GiaLai+DakLakmoi)_diahinh_Book2" xfId="89" xr:uid="{00000000-0005-0000-0000-000098030000}"/>
    <cellStyle name="1_Book2_DZ500kVPleiku_MyPhuoc_CauBong(GiaLai+DakLakmoi)_DTGTXL_goi1(DD_G6)" xfId="2597" xr:uid="{00000000-0005-0000-0000-000099030000}"/>
    <cellStyle name="1_Book2_DZ500kVPleiku_MyPhuoc_CauBong(GiaLai+DakLakmoi)_tongquat" xfId="90" xr:uid="{00000000-0005-0000-0000-00009A030000}"/>
    <cellStyle name="1_Book2_DZ500kVPleiku_MyPhuoc_CauBong(GiaLai+DakLakmoi)_tongquat 10" xfId="4957" xr:uid="{00000000-0005-0000-0000-00009B030000}"/>
    <cellStyle name="1_Book2_DZ500kVPleiku_MyPhuoc_CauBong(GiaLai+DakLakmoi)_tongquat 11" xfId="4958" xr:uid="{00000000-0005-0000-0000-00009C030000}"/>
    <cellStyle name="1_Book2_DZ500kVPleiku_MyPhuoc_CauBong(GiaLai+DakLakmoi)_tongquat 2" xfId="4959" xr:uid="{00000000-0005-0000-0000-00009D030000}"/>
    <cellStyle name="1_Book2_DZ500kVPleiku_MyPhuoc_CauBong(GiaLai+DakLakmoi)_tongquat 3" xfId="4960" xr:uid="{00000000-0005-0000-0000-00009E030000}"/>
    <cellStyle name="1_Book2_DZ500kVPleiku_MyPhuoc_CauBong(GiaLai+DakLakmoi)_tongquat 4" xfId="4961" xr:uid="{00000000-0005-0000-0000-00009F030000}"/>
    <cellStyle name="1_Book2_DZ500kVPleiku_MyPhuoc_CauBong(GiaLai+DakLakmoi)_tongquat 5" xfId="4962" xr:uid="{00000000-0005-0000-0000-0000A0030000}"/>
    <cellStyle name="1_Book2_DZ500kVPleiku_MyPhuoc_CauBong(GiaLai+DakLakmoi)_tongquat 6" xfId="4963" xr:uid="{00000000-0005-0000-0000-0000A1030000}"/>
    <cellStyle name="1_Book2_DZ500kVPleiku_MyPhuoc_CauBong(GiaLai+DakLakmoi)_tongquat 7" xfId="4964" xr:uid="{00000000-0005-0000-0000-0000A2030000}"/>
    <cellStyle name="1_Book2_DZ500kVPleiku_MyPhuoc_CauBong(GiaLai+DakLakmoi)_tongquat 8" xfId="4965" xr:uid="{00000000-0005-0000-0000-0000A3030000}"/>
    <cellStyle name="1_Book2_DZ500kVPleiku_MyPhuoc_CauBong(GiaLai+DakLakmoi)_tongquat 9" xfId="4966" xr:uid="{00000000-0005-0000-0000-0000A4030000}"/>
    <cellStyle name="1_Book2_DZ500kVPleiku_MyPhuoc_CauBong(GiaLai+DakLakmoi)_tongquat_Book2" xfId="91" xr:uid="{00000000-0005-0000-0000-0000A5030000}"/>
    <cellStyle name="1_Book2_Lamgiangiao" xfId="2598" xr:uid="{00000000-0005-0000-0000-0000A6030000}"/>
    <cellStyle name="1_Book2_tongquat" xfId="92" xr:uid="{00000000-0005-0000-0000-0000A7030000}"/>
    <cellStyle name="1_Cao Son - DTTKchinh TT 03, 04" xfId="4967" xr:uid="{00000000-0005-0000-0000-0000A8030000}"/>
    <cellStyle name="1_Cau thuy dien Ban La (Cu Anh)" xfId="93" xr:uid="{00000000-0005-0000-0000-0000A9030000}"/>
    <cellStyle name="1_Cau thuy dien Ban La (Cu Anh)_1A_TB.NXT-500kV Pleiku(07-2011)Hc theo TT" xfId="2599" xr:uid="{00000000-0005-0000-0000-0000AA030000}"/>
    <cellStyle name="1_Cau thuy dien Ban La (Cu Anh)_2A_HTVT-500kV Pleiku-CauBong(07-2011)Hc theo TT" xfId="2600" xr:uid="{00000000-0005-0000-0000-0000AB030000}"/>
    <cellStyle name="1_Cau thuy dien Ban La (Cu Anh)_Book1" xfId="94" xr:uid="{00000000-0005-0000-0000-0000AC030000}"/>
    <cellStyle name="1_Cau thuy dien Ban La (Cu Anh)_Book1 10" xfId="4968" xr:uid="{00000000-0005-0000-0000-0000AD030000}"/>
    <cellStyle name="1_Cau thuy dien Ban La (Cu Anh)_Book1 11" xfId="4969" xr:uid="{00000000-0005-0000-0000-0000AE030000}"/>
    <cellStyle name="1_Cau thuy dien Ban La (Cu Anh)_Book1 2" xfId="4970" xr:uid="{00000000-0005-0000-0000-0000AF030000}"/>
    <cellStyle name="1_Cau thuy dien Ban La (Cu Anh)_Book1 3" xfId="4971" xr:uid="{00000000-0005-0000-0000-0000B0030000}"/>
    <cellStyle name="1_Cau thuy dien Ban La (Cu Anh)_Book1 4" xfId="4972" xr:uid="{00000000-0005-0000-0000-0000B1030000}"/>
    <cellStyle name="1_Cau thuy dien Ban La (Cu Anh)_Book1 5" xfId="4973" xr:uid="{00000000-0005-0000-0000-0000B2030000}"/>
    <cellStyle name="1_Cau thuy dien Ban La (Cu Anh)_Book1 6" xfId="4974" xr:uid="{00000000-0005-0000-0000-0000B3030000}"/>
    <cellStyle name="1_Cau thuy dien Ban La (Cu Anh)_Book1 7" xfId="4975" xr:uid="{00000000-0005-0000-0000-0000B4030000}"/>
    <cellStyle name="1_Cau thuy dien Ban La (Cu Anh)_Book1 8" xfId="4976" xr:uid="{00000000-0005-0000-0000-0000B5030000}"/>
    <cellStyle name="1_Cau thuy dien Ban La (Cu Anh)_Book1 9" xfId="4977" xr:uid="{00000000-0005-0000-0000-0000B6030000}"/>
    <cellStyle name="1_Cau thuy dien Ban La (Cu Anh)_Book2" xfId="95" xr:uid="{00000000-0005-0000-0000-0000B7030000}"/>
    <cellStyle name="1_Cau thuy dien Ban La (Cu Anh)_Book2 10" xfId="4978" xr:uid="{00000000-0005-0000-0000-0000B8030000}"/>
    <cellStyle name="1_Cau thuy dien Ban La (Cu Anh)_Book2 11" xfId="4979" xr:uid="{00000000-0005-0000-0000-0000B9030000}"/>
    <cellStyle name="1_Cau thuy dien Ban La (Cu Anh)_Book2 2" xfId="4980" xr:uid="{00000000-0005-0000-0000-0000BA030000}"/>
    <cellStyle name="1_Cau thuy dien Ban La (Cu Anh)_Book2 3" xfId="4981" xr:uid="{00000000-0005-0000-0000-0000BB030000}"/>
    <cellStyle name="1_Cau thuy dien Ban La (Cu Anh)_Book2 4" xfId="4982" xr:uid="{00000000-0005-0000-0000-0000BC030000}"/>
    <cellStyle name="1_Cau thuy dien Ban La (Cu Anh)_Book2 5" xfId="4983" xr:uid="{00000000-0005-0000-0000-0000BD030000}"/>
    <cellStyle name="1_Cau thuy dien Ban La (Cu Anh)_Book2 6" xfId="4984" xr:uid="{00000000-0005-0000-0000-0000BE030000}"/>
    <cellStyle name="1_Cau thuy dien Ban La (Cu Anh)_Book2 7" xfId="4985" xr:uid="{00000000-0005-0000-0000-0000BF030000}"/>
    <cellStyle name="1_Cau thuy dien Ban La (Cu Anh)_Book2 8" xfId="4986" xr:uid="{00000000-0005-0000-0000-0000C0030000}"/>
    <cellStyle name="1_Cau thuy dien Ban La (Cu Anh)_Book2 9" xfId="4987" xr:uid="{00000000-0005-0000-0000-0000C1030000}"/>
    <cellStyle name="1_Cau thuy dien Ban La (Cu Anh)_CTDGCV_HO" xfId="2601" xr:uid="{00000000-0005-0000-0000-0000C2030000}"/>
    <cellStyle name="1_Cau thuy dien Ban La (Cu Anh)_diahinh" xfId="96" xr:uid="{00000000-0005-0000-0000-0000C3030000}"/>
    <cellStyle name="1_Cau thuy dien Ban La (Cu Anh)_diahinh_Book2" xfId="97" xr:uid="{00000000-0005-0000-0000-0000C4030000}"/>
    <cellStyle name="1_Cau thuy dien Ban La (Cu Anh)_diahinh_Book2 10" xfId="4988" xr:uid="{00000000-0005-0000-0000-0000C5030000}"/>
    <cellStyle name="1_Cau thuy dien Ban La (Cu Anh)_diahinh_Book2 11" xfId="4989" xr:uid="{00000000-0005-0000-0000-0000C6030000}"/>
    <cellStyle name="1_Cau thuy dien Ban La (Cu Anh)_diahinh_Book2 2" xfId="4990" xr:uid="{00000000-0005-0000-0000-0000C7030000}"/>
    <cellStyle name="1_Cau thuy dien Ban La (Cu Anh)_diahinh_Book2 3" xfId="4991" xr:uid="{00000000-0005-0000-0000-0000C8030000}"/>
    <cellStyle name="1_Cau thuy dien Ban La (Cu Anh)_diahinh_Book2 4" xfId="4992" xr:uid="{00000000-0005-0000-0000-0000C9030000}"/>
    <cellStyle name="1_Cau thuy dien Ban La (Cu Anh)_diahinh_Book2 5" xfId="4993" xr:uid="{00000000-0005-0000-0000-0000CA030000}"/>
    <cellStyle name="1_Cau thuy dien Ban La (Cu Anh)_diahinh_Book2 6" xfId="4994" xr:uid="{00000000-0005-0000-0000-0000CB030000}"/>
    <cellStyle name="1_Cau thuy dien Ban La (Cu Anh)_diahinh_Book2 7" xfId="4995" xr:uid="{00000000-0005-0000-0000-0000CC030000}"/>
    <cellStyle name="1_Cau thuy dien Ban La (Cu Anh)_diahinh_Book2 8" xfId="4996" xr:uid="{00000000-0005-0000-0000-0000CD030000}"/>
    <cellStyle name="1_Cau thuy dien Ban La (Cu Anh)_diahinh_Book2 9" xfId="4997" xr:uid="{00000000-0005-0000-0000-0000CE030000}"/>
    <cellStyle name="1_Cau thuy dien Ban La (Cu Anh)_Dich thuat" xfId="2602" xr:uid="{00000000-0005-0000-0000-0000CF030000}"/>
    <cellStyle name="1_Cau thuy dien Ban La (Cu Anh)_Dich thuat_DToan Mtruong P10 gui" xfId="2603" xr:uid="{00000000-0005-0000-0000-0000D0030000}"/>
    <cellStyle name="1_Cau thuy dien Ban La (Cu Anh)_Dich thuat_Moi truong" xfId="2604" xr:uid="{00000000-0005-0000-0000-0000D1030000}"/>
    <cellStyle name="1_Cau thuy dien Ban La (Cu Anh)_DTGTXL_goi1(DD_G6)" xfId="2605" xr:uid="{00000000-0005-0000-0000-0000D2030000}"/>
    <cellStyle name="1_Cau thuy dien Ban La (Cu Anh)_DToan Mtruong P10 gui" xfId="2606" xr:uid="{00000000-0005-0000-0000-0000D3030000}"/>
    <cellStyle name="1_Cau thuy dien Ban La (Cu Anh)_DZ500kVBanSok_Pleiku(10-2012)" xfId="98" xr:uid="{00000000-0005-0000-0000-0000D4030000}"/>
    <cellStyle name="1_Cau thuy dien Ban La (Cu Anh)_DZ500kVBanSok_Pleiku(10-2012) 10" xfId="4998" xr:uid="{00000000-0005-0000-0000-0000D5030000}"/>
    <cellStyle name="1_Cau thuy dien Ban La (Cu Anh)_DZ500kVBanSok_Pleiku(10-2012) 11" xfId="4999" xr:uid="{00000000-0005-0000-0000-0000D6030000}"/>
    <cellStyle name="1_Cau thuy dien Ban La (Cu Anh)_DZ500kVBanSok_Pleiku(10-2012) 2" xfId="5000" xr:uid="{00000000-0005-0000-0000-0000D7030000}"/>
    <cellStyle name="1_Cau thuy dien Ban La (Cu Anh)_DZ500kVBanSok_Pleiku(10-2012) 3" xfId="5001" xr:uid="{00000000-0005-0000-0000-0000D8030000}"/>
    <cellStyle name="1_Cau thuy dien Ban La (Cu Anh)_DZ500kVBanSok_Pleiku(10-2012) 4" xfId="5002" xr:uid="{00000000-0005-0000-0000-0000D9030000}"/>
    <cellStyle name="1_Cau thuy dien Ban La (Cu Anh)_DZ500kVBanSok_Pleiku(10-2012) 5" xfId="5003" xr:uid="{00000000-0005-0000-0000-0000DA030000}"/>
    <cellStyle name="1_Cau thuy dien Ban La (Cu Anh)_DZ500kVBanSok_Pleiku(10-2012) 6" xfId="5004" xr:uid="{00000000-0005-0000-0000-0000DB030000}"/>
    <cellStyle name="1_Cau thuy dien Ban La (Cu Anh)_DZ500kVBanSok_Pleiku(10-2012) 7" xfId="5005" xr:uid="{00000000-0005-0000-0000-0000DC030000}"/>
    <cellStyle name="1_Cau thuy dien Ban La (Cu Anh)_DZ500kVBanSok_Pleiku(10-2012) 8" xfId="5006" xr:uid="{00000000-0005-0000-0000-0000DD030000}"/>
    <cellStyle name="1_Cau thuy dien Ban La (Cu Anh)_DZ500kVBanSok_Pleiku(10-2012) 9" xfId="5007" xr:uid="{00000000-0005-0000-0000-0000DE030000}"/>
    <cellStyle name="1_Cau thuy dien Ban La (Cu Anh)_DZ500kVHatxan_pleiku" xfId="99" xr:uid="{00000000-0005-0000-0000-0000DF030000}"/>
    <cellStyle name="1_Cau thuy dien Ban La (Cu Anh)_DZ500kVHatxan_pleiku 10" xfId="5008" xr:uid="{00000000-0005-0000-0000-0000E0030000}"/>
    <cellStyle name="1_Cau thuy dien Ban La (Cu Anh)_DZ500kVHatxan_pleiku 11" xfId="5009" xr:uid="{00000000-0005-0000-0000-0000E1030000}"/>
    <cellStyle name="1_Cau thuy dien Ban La (Cu Anh)_DZ500kVHatxan_pleiku 2" xfId="5010" xr:uid="{00000000-0005-0000-0000-0000E2030000}"/>
    <cellStyle name="1_Cau thuy dien Ban La (Cu Anh)_DZ500kVHatxan_pleiku 3" xfId="5011" xr:uid="{00000000-0005-0000-0000-0000E3030000}"/>
    <cellStyle name="1_Cau thuy dien Ban La (Cu Anh)_DZ500kVHatxan_pleiku 4" xfId="5012" xr:uid="{00000000-0005-0000-0000-0000E4030000}"/>
    <cellStyle name="1_Cau thuy dien Ban La (Cu Anh)_DZ500kVHatxan_pleiku 5" xfId="5013" xr:uid="{00000000-0005-0000-0000-0000E5030000}"/>
    <cellStyle name="1_Cau thuy dien Ban La (Cu Anh)_DZ500kVHatxan_pleiku 6" xfId="5014" xr:uid="{00000000-0005-0000-0000-0000E6030000}"/>
    <cellStyle name="1_Cau thuy dien Ban La (Cu Anh)_DZ500kVHatxan_pleiku 7" xfId="5015" xr:uid="{00000000-0005-0000-0000-0000E7030000}"/>
    <cellStyle name="1_Cau thuy dien Ban La (Cu Anh)_DZ500kVHatxan_pleiku 8" xfId="5016" xr:uid="{00000000-0005-0000-0000-0000E8030000}"/>
    <cellStyle name="1_Cau thuy dien Ban La (Cu Anh)_DZ500kVHatxan_pleiku 9" xfId="5017" xr:uid="{00000000-0005-0000-0000-0000E9030000}"/>
    <cellStyle name="1_Cau thuy dien Ban La (Cu Anh)_DZ500kVHatxan_pleiku(Giaidoan1)" xfId="100" xr:uid="{00000000-0005-0000-0000-0000EA030000}"/>
    <cellStyle name="1_Cau thuy dien Ban La (Cu Anh)_DZ500kVHatxan_pleiku(Giaidoan1) 10" xfId="5018" xr:uid="{00000000-0005-0000-0000-0000EB030000}"/>
    <cellStyle name="1_Cau thuy dien Ban La (Cu Anh)_DZ500kVHatxan_pleiku(Giaidoan1) 11" xfId="5019" xr:uid="{00000000-0005-0000-0000-0000EC030000}"/>
    <cellStyle name="1_Cau thuy dien Ban La (Cu Anh)_DZ500kVHatxan_pleiku(Giaidoan1) 2" xfId="5020" xr:uid="{00000000-0005-0000-0000-0000ED030000}"/>
    <cellStyle name="1_Cau thuy dien Ban La (Cu Anh)_DZ500kVHatxan_pleiku(Giaidoan1) 3" xfId="5021" xr:uid="{00000000-0005-0000-0000-0000EE030000}"/>
    <cellStyle name="1_Cau thuy dien Ban La (Cu Anh)_DZ500kVHatxan_pleiku(Giaidoan1) 4" xfId="5022" xr:uid="{00000000-0005-0000-0000-0000EF030000}"/>
    <cellStyle name="1_Cau thuy dien Ban La (Cu Anh)_DZ500kVHatxan_pleiku(Giaidoan1) 5" xfId="5023" xr:uid="{00000000-0005-0000-0000-0000F0030000}"/>
    <cellStyle name="1_Cau thuy dien Ban La (Cu Anh)_DZ500kVHatxan_pleiku(Giaidoan1) 6" xfId="5024" xr:uid="{00000000-0005-0000-0000-0000F1030000}"/>
    <cellStyle name="1_Cau thuy dien Ban La (Cu Anh)_DZ500kVHatxan_pleiku(Giaidoan1) 7" xfId="5025" xr:uid="{00000000-0005-0000-0000-0000F2030000}"/>
    <cellStyle name="1_Cau thuy dien Ban La (Cu Anh)_DZ500kVHatxan_pleiku(Giaidoan1) 8" xfId="5026" xr:uid="{00000000-0005-0000-0000-0000F3030000}"/>
    <cellStyle name="1_Cau thuy dien Ban La (Cu Anh)_DZ500kVHatxan_pleiku(Giaidoan1) 9" xfId="5027" xr:uid="{00000000-0005-0000-0000-0000F4030000}"/>
    <cellStyle name="1_Cau thuy dien Ban La (Cu Anh)_Khoi luong_du toan" xfId="2607" xr:uid="{00000000-0005-0000-0000-0000F5030000}"/>
    <cellStyle name="1_Cau thuy dien Ban La (Cu Anh)_Khoi luong_du toan_DToan Mtruong P10 gui" xfId="2608" xr:uid="{00000000-0005-0000-0000-0000F6030000}"/>
    <cellStyle name="1_Cau thuy dien Ban La (Cu Anh)_Khoi luong_du toan_Moi truong" xfId="2609" xr:uid="{00000000-0005-0000-0000-0000F7030000}"/>
    <cellStyle name="1_Cau thuy dien Ban La (Cu Anh)_Khoi luong_du toan_TienLuong" xfId="2611" xr:uid="{00000000-0005-0000-0000-0000F9030000}"/>
    <cellStyle name="1_Cau thuy dien Ban La (Cu Anh)_Khoi luong_du toan_thuyet minh" xfId="2610" xr:uid="{00000000-0005-0000-0000-0000F8030000}"/>
    <cellStyle name="1_Cau thuy dien Ban La (Cu Anh)_luong" xfId="101" xr:uid="{00000000-0005-0000-0000-0000FA030000}"/>
    <cellStyle name="1_Cau thuy dien Ban La (Cu Anh)_luong 10" xfId="5028" xr:uid="{00000000-0005-0000-0000-0000FB030000}"/>
    <cellStyle name="1_Cau thuy dien Ban La (Cu Anh)_luong 11" xfId="5029" xr:uid="{00000000-0005-0000-0000-0000FC030000}"/>
    <cellStyle name="1_Cau thuy dien Ban La (Cu Anh)_luong 2" xfId="5030" xr:uid="{00000000-0005-0000-0000-0000FD030000}"/>
    <cellStyle name="1_Cau thuy dien Ban La (Cu Anh)_luong 3" xfId="5031" xr:uid="{00000000-0005-0000-0000-0000FE030000}"/>
    <cellStyle name="1_Cau thuy dien Ban La (Cu Anh)_luong 4" xfId="5032" xr:uid="{00000000-0005-0000-0000-0000FF030000}"/>
    <cellStyle name="1_Cau thuy dien Ban La (Cu Anh)_luong 5" xfId="5033" xr:uid="{00000000-0005-0000-0000-000000040000}"/>
    <cellStyle name="1_Cau thuy dien Ban La (Cu Anh)_luong 6" xfId="5034" xr:uid="{00000000-0005-0000-0000-000001040000}"/>
    <cellStyle name="1_Cau thuy dien Ban La (Cu Anh)_luong 7" xfId="5035" xr:uid="{00000000-0005-0000-0000-000002040000}"/>
    <cellStyle name="1_Cau thuy dien Ban La (Cu Anh)_luong 8" xfId="5036" xr:uid="{00000000-0005-0000-0000-000003040000}"/>
    <cellStyle name="1_Cau thuy dien Ban La (Cu Anh)_luong 9" xfId="5037" xr:uid="{00000000-0005-0000-0000-000004040000}"/>
    <cellStyle name="1_Cau thuy dien Ban La (Cu Anh)_luong_1A_TB.NXT-500kV Pleiku(07-2011)Hc theo TT" xfId="2612" xr:uid="{00000000-0005-0000-0000-000005040000}"/>
    <cellStyle name="1_Cau thuy dien Ban La (Cu Anh)_luong_2A_HTVT-500kV Pleiku-CauBong(07-2011)Hc theo TT" xfId="2613" xr:uid="{00000000-0005-0000-0000-000006040000}"/>
    <cellStyle name="1_Cau thuy dien Ban La (Cu Anh)_luong_diahinh" xfId="102" xr:uid="{00000000-0005-0000-0000-000007040000}"/>
    <cellStyle name="1_Cau thuy dien Ban La (Cu Anh)_luong_diahinh_Book2" xfId="103" xr:uid="{00000000-0005-0000-0000-000008040000}"/>
    <cellStyle name="1_Cau thuy dien Ban La (Cu Anh)_luong_diahinh_Book2 10" xfId="5038" xr:uid="{00000000-0005-0000-0000-000009040000}"/>
    <cellStyle name="1_Cau thuy dien Ban La (Cu Anh)_luong_diahinh_Book2 11" xfId="5039" xr:uid="{00000000-0005-0000-0000-00000A040000}"/>
    <cellStyle name="1_Cau thuy dien Ban La (Cu Anh)_luong_diahinh_Book2 2" xfId="5040" xr:uid="{00000000-0005-0000-0000-00000B040000}"/>
    <cellStyle name="1_Cau thuy dien Ban La (Cu Anh)_luong_diahinh_Book2 3" xfId="5041" xr:uid="{00000000-0005-0000-0000-00000C040000}"/>
    <cellStyle name="1_Cau thuy dien Ban La (Cu Anh)_luong_diahinh_Book2 4" xfId="5042" xr:uid="{00000000-0005-0000-0000-00000D040000}"/>
    <cellStyle name="1_Cau thuy dien Ban La (Cu Anh)_luong_diahinh_Book2 5" xfId="5043" xr:uid="{00000000-0005-0000-0000-00000E040000}"/>
    <cellStyle name="1_Cau thuy dien Ban La (Cu Anh)_luong_diahinh_Book2 6" xfId="5044" xr:uid="{00000000-0005-0000-0000-00000F040000}"/>
    <cellStyle name="1_Cau thuy dien Ban La (Cu Anh)_luong_diahinh_Book2 7" xfId="5045" xr:uid="{00000000-0005-0000-0000-000010040000}"/>
    <cellStyle name="1_Cau thuy dien Ban La (Cu Anh)_luong_diahinh_Book2 8" xfId="5046" xr:uid="{00000000-0005-0000-0000-000011040000}"/>
    <cellStyle name="1_Cau thuy dien Ban La (Cu Anh)_luong_diahinh_Book2 9" xfId="5047" xr:uid="{00000000-0005-0000-0000-000012040000}"/>
    <cellStyle name="1_Cau thuy dien Ban La (Cu Anh)_luong_DTGTXL_goi1(DD_G6)" xfId="2614" xr:uid="{00000000-0005-0000-0000-000013040000}"/>
    <cellStyle name="1_Cau thuy dien Ban La (Cu Anh)_luong_duphongtruotgia" xfId="104" xr:uid="{00000000-0005-0000-0000-000014040000}"/>
    <cellStyle name="1_Cau thuy dien Ban La (Cu Anh)_luong_duphongtruotgia 10" xfId="5048" xr:uid="{00000000-0005-0000-0000-000015040000}"/>
    <cellStyle name="1_Cau thuy dien Ban La (Cu Anh)_luong_duphongtruotgia 11" xfId="5049" xr:uid="{00000000-0005-0000-0000-000016040000}"/>
    <cellStyle name="1_Cau thuy dien Ban La (Cu Anh)_luong_duphongtruotgia 2" xfId="5050" xr:uid="{00000000-0005-0000-0000-000017040000}"/>
    <cellStyle name="1_Cau thuy dien Ban La (Cu Anh)_luong_duphongtruotgia 3" xfId="5051" xr:uid="{00000000-0005-0000-0000-000018040000}"/>
    <cellStyle name="1_Cau thuy dien Ban La (Cu Anh)_luong_duphongtruotgia 4" xfId="5052" xr:uid="{00000000-0005-0000-0000-000019040000}"/>
    <cellStyle name="1_Cau thuy dien Ban La (Cu Anh)_luong_duphongtruotgia 5" xfId="5053" xr:uid="{00000000-0005-0000-0000-00001A040000}"/>
    <cellStyle name="1_Cau thuy dien Ban La (Cu Anh)_luong_duphongtruotgia 6" xfId="5054" xr:uid="{00000000-0005-0000-0000-00001B040000}"/>
    <cellStyle name="1_Cau thuy dien Ban La (Cu Anh)_luong_duphongtruotgia 7" xfId="5055" xr:uid="{00000000-0005-0000-0000-00001C040000}"/>
    <cellStyle name="1_Cau thuy dien Ban La (Cu Anh)_luong_duphongtruotgia 8" xfId="5056" xr:uid="{00000000-0005-0000-0000-00001D040000}"/>
    <cellStyle name="1_Cau thuy dien Ban La (Cu Anh)_luong_duphongtruotgia 9" xfId="5057" xr:uid="{00000000-0005-0000-0000-00001E040000}"/>
    <cellStyle name="1_Cau thuy dien Ban La (Cu Anh)_luong_duphongtruotgia_Book2" xfId="105" xr:uid="{00000000-0005-0000-0000-00001F040000}"/>
    <cellStyle name="1_Cau thuy dien Ban La (Cu Anh)_luong_duphongtruotgia_Book2 10" xfId="5058" xr:uid="{00000000-0005-0000-0000-000020040000}"/>
    <cellStyle name="1_Cau thuy dien Ban La (Cu Anh)_luong_duphongtruotgia_Book2 11" xfId="5059" xr:uid="{00000000-0005-0000-0000-000021040000}"/>
    <cellStyle name="1_Cau thuy dien Ban La (Cu Anh)_luong_duphongtruotgia_Book2 2" xfId="5060" xr:uid="{00000000-0005-0000-0000-000022040000}"/>
    <cellStyle name="1_Cau thuy dien Ban La (Cu Anh)_luong_duphongtruotgia_Book2 3" xfId="5061" xr:uid="{00000000-0005-0000-0000-000023040000}"/>
    <cellStyle name="1_Cau thuy dien Ban La (Cu Anh)_luong_duphongtruotgia_Book2 4" xfId="5062" xr:uid="{00000000-0005-0000-0000-000024040000}"/>
    <cellStyle name="1_Cau thuy dien Ban La (Cu Anh)_luong_duphongtruotgia_Book2 5" xfId="5063" xr:uid="{00000000-0005-0000-0000-000025040000}"/>
    <cellStyle name="1_Cau thuy dien Ban La (Cu Anh)_luong_duphongtruotgia_Book2 6" xfId="5064" xr:uid="{00000000-0005-0000-0000-000026040000}"/>
    <cellStyle name="1_Cau thuy dien Ban La (Cu Anh)_luong_duphongtruotgia_Book2 7" xfId="5065" xr:uid="{00000000-0005-0000-0000-000027040000}"/>
    <cellStyle name="1_Cau thuy dien Ban La (Cu Anh)_luong_duphongtruotgia_Book2 8" xfId="5066" xr:uid="{00000000-0005-0000-0000-000028040000}"/>
    <cellStyle name="1_Cau thuy dien Ban La (Cu Anh)_luong_duphongtruotgia_Book2 9" xfId="5067" xr:uid="{00000000-0005-0000-0000-000029040000}"/>
    <cellStyle name="1_Cau thuy dien Ban La (Cu Anh)_luong_duphongtruotgia_Book2_DTGTXL_goi1(DD_G6)" xfId="2615" xr:uid="{00000000-0005-0000-0000-00002A040000}"/>
    <cellStyle name="1_Cau thuy dien Ban La (Cu Anh)_luong_duphongtruotgia_Book2_tongquat" xfId="106" xr:uid="{00000000-0005-0000-0000-00002B040000}"/>
    <cellStyle name="1_Cau thuy dien Ban La (Cu Anh)_luong_duphongtruotgia_Book2_tongquat_Book2" xfId="107" xr:uid="{00000000-0005-0000-0000-00002C040000}"/>
    <cellStyle name="1_Cau thuy dien Ban La (Cu Anh)_luong_duphongtruotgia_Book2_tongquat_Book2 10" xfId="5068" xr:uid="{00000000-0005-0000-0000-00002D040000}"/>
    <cellStyle name="1_Cau thuy dien Ban La (Cu Anh)_luong_duphongtruotgia_Book2_tongquat_Book2 11" xfId="5069" xr:uid="{00000000-0005-0000-0000-00002E040000}"/>
    <cellStyle name="1_Cau thuy dien Ban La (Cu Anh)_luong_duphongtruotgia_Book2_tongquat_Book2 2" xfId="5070" xr:uid="{00000000-0005-0000-0000-00002F040000}"/>
    <cellStyle name="1_Cau thuy dien Ban La (Cu Anh)_luong_duphongtruotgia_Book2_tongquat_Book2 3" xfId="5071" xr:uid="{00000000-0005-0000-0000-000030040000}"/>
    <cellStyle name="1_Cau thuy dien Ban La (Cu Anh)_luong_duphongtruotgia_Book2_tongquat_Book2 4" xfId="5072" xr:uid="{00000000-0005-0000-0000-000031040000}"/>
    <cellStyle name="1_Cau thuy dien Ban La (Cu Anh)_luong_duphongtruotgia_Book2_tongquat_Book2 5" xfId="5073" xr:uid="{00000000-0005-0000-0000-000032040000}"/>
    <cellStyle name="1_Cau thuy dien Ban La (Cu Anh)_luong_duphongtruotgia_Book2_tongquat_Book2 6" xfId="5074" xr:uid="{00000000-0005-0000-0000-000033040000}"/>
    <cellStyle name="1_Cau thuy dien Ban La (Cu Anh)_luong_duphongtruotgia_Book2_tongquat_Book2 7" xfId="5075" xr:uid="{00000000-0005-0000-0000-000034040000}"/>
    <cellStyle name="1_Cau thuy dien Ban La (Cu Anh)_luong_duphongtruotgia_Book2_tongquat_Book2 8" xfId="5076" xr:uid="{00000000-0005-0000-0000-000035040000}"/>
    <cellStyle name="1_Cau thuy dien Ban La (Cu Anh)_luong_duphongtruotgia_Book2_tongquat_Book2 9" xfId="5077" xr:uid="{00000000-0005-0000-0000-000036040000}"/>
    <cellStyle name="1_Cau thuy dien Ban La (Cu Anh)_luong_duphongtruotgia_Book3" xfId="108" xr:uid="{00000000-0005-0000-0000-000037040000}"/>
    <cellStyle name="1_Cau thuy dien Ban La (Cu Anh)_luong_duphongtruotgia_Book3 10" xfId="5078" xr:uid="{00000000-0005-0000-0000-000038040000}"/>
    <cellStyle name="1_Cau thuy dien Ban La (Cu Anh)_luong_duphongtruotgia_Book3 11" xfId="5079" xr:uid="{00000000-0005-0000-0000-000039040000}"/>
    <cellStyle name="1_Cau thuy dien Ban La (Cu Anh)_luong_duphongtruotgia_Book3 2" xfId="5080" xr:uid="{00000000-0005-0000-0000-00003A040000}"/>
    <cellStyle name="1_Cau thuy dien Ban La (Cu Anh)_luong_duphongtruotgia_Book3 3" xfId="5081" xr:uid="{00000000-0005-0000-0000-00003B040000}"/>
    <cellStyle name="1_Cau thuy dien Ban La (Cu Anh)_luong_duphongtruotgia_Book3 4" xfId="5082" xr:uid="{00000000-0005-0000-0000-00003C040000}"/>
    <cellStyle name="1_Cau thuy dien Ban La (Cu Anh)_luong_duphongtruotgia_Book3 5" xfId="5083" xr:uid="{00000000-0005-0000-0000-00003D040000}"/>
    <cellStyle name="1_Cau thuy dien Ban La (Cu Anh)_luong_duphongtruotgia_Book3 6" xfId="5084" xr:uid="{00000000-0005-0000-0000-00003E040000}"/>
    <cellStyle name="1_Cau thuy dien Ban La (Cu Anh)_luong_duphongtruotgia_Book3 7" xfId="5085" xr:uid="{00000000-0005-0000-0000-00003F040000}"/>
    <cellStyle name="1_Cau thuy dien Ban La (Cu Anh)_luong_duphongtruotgia_Book3 8" xfId="5086" xr:uid="{00000000-0005-0000-0000-000040040000}"/>
    <cellStyle name="1_Cau thuy dien Ban La (Cu Anh)_luong_duphongtruotgia_Book3 9" xfId="5087" xr:uid="{00000000-0005-0000-0000-000041040000}"/>
    <cellStyle name="1_Cau thuy dien Ban La (Cu Anh)_luong_duphongtruotgia_Book3_DTGTXL_goi1(DD_G6)" xfId="2616" xr:uid="{00000000-0005-0000-0000-000042040000}"/>
    <cellStyle name="1_Cau thuy dien Ban La (Cu Anh)_luong_duphongtruotgia_Book3_tongquat" xfId="109" xr:uid="{00000000-0005-0000-0000-000043040000}"/>
    <cellStyle name="1_Cau thuy dien Ban La (Cu Anh)_luong_duphongtruotgia_Book3_tongquat_Book2" xfId="110" xr:uid="{00000000-0005-0000-0000-000044040000}"/>
    <cellStyle name="1_Cau thuy dien Ban La (Cu Anh)_luong_duphongtruotgia_Book3_tongquat_Book2 10" xfId="5088" xr:uid="{00000000-0005-0000-0000-000045040000}"/>
    <cellStyle name="1_Cau thuy dien Ban La (Cu Anh)_luong_duphongtruotgia_Book3_tongquat_Book2 11" xfId="5089" xr:uid="{00000000-0005-0000-0000-000046040000}"/>
    <cellStyle name="1_Cau thuy dien Ban La (Cu Anh)_luong_duphongtruotgia_Book3_tongquat_Book2 2" xfId="5090" xr:uid="{00000000-0005-0000-0000-000047040000}"/>
    <cellStyle name="1_Cau thuy dien Ban La (Cu Anh)_luong_duphongtruotgia_Book3_tongquat_Book2 3" xfId="5091" xr:uid="{00000000-0005-0000-0000-000048040000}"/>
    <cellStyle name="1_Cau thuy dien Ban La (Cu Anh)_luong_duphongtruotgia_Book3_tongquat_Book2 4" xfId="5092" xr:uid="{00000000-0005-0000-0000-000049040000}"/>
    <cellStyle name="1_Cau thuy dien Ban La (Cu Anh)_luong_duphongtruotgia_Book3_tongquat_Book2 5" xfId="5093" xr:uid="{00000000-0005-0000-0000-00004A040000}"/>
    <cellStyle name="1_Cau thuy dien Ban La (Cu Anh)_luong_duphongtruotgia_Book3_tongquat_Book2 6" xfId="5094" xr:uid="{00000000-0005-0000-0000-00004B040000}"/>
    <cellStyle name="1_Cau thuy dien Ban La (Cu Anh)_luong_duphongtruotgia_Book3_tongquat_Book2 7" xfId="5095" xr:uid="{00000000-0005-0000-0000-00004C040000}"/>
    <cellStyle name="1_Cau thuy dien Ban La (Cu Anh)_luong_duphongtruotgia_Book3_tongquat_Book2 8" xfId="5096" xr:uid="{00000000-0005-0000-0000-00004D040000}"/>
    <cellStyle name="1_Cau thuy dien Ban La (Cu Anh)_luong_duphongtruotgia_Book3_tongquat_Book2 9" xfId="5097" xr:uid="{00000000-0005-0000-0000-00004E040000}"/>
    <cellStyle name="1_Cau thuy dien Ban La (Cu Anh)_luong_duphongtruotgia_diahinh" xfId="111" xr:uid="{00000000-0005-0000-0000-00004F040000}"/>
    <cellStyle name="1_Cau thuy dien Ban La (Cu Anh)_luong_duphongtruotgia_diahinh_Book2" xfId="112" xr:uid="{00000000-0005-0000-0000-000050040000}"/>
    <cellStyle name="1_Cau thuy dien Ban La (Cu Anh)_luong_duphongtruotgia_diahinh_Book2 10" xfId="5098" xr:uid="{00000000-0005-0000-0000-000051040000}"/>
    <cellStyle name="1_Cau thuy dien Ban La (Cu Anh)_luong_duphongtruotgia_diahinh_Book2 11" xfId="5099" xr:uid="{00000000-0005-0000-0000-000052040000}"/>
    <cellStyle name="1_Cau thuy dien Ban La (Cu Anh)_luong_duphongtruotgia_diahinh_Book2 2" xfId="5100" xr:uid="{00000000-0005-0000-0000-000053040000}"/>
    <cellStyle name="1_Cau thuy dien Ban La (Cu Anh)_luong_duphongtruotgia_diahinh_Book2 3" xfId="5101" xr:uid="{00000000-0005-0000-0000-000054040000}"/>
    <cellStyle name="1_Cau thuy dien Ban La (Cu Anh)_luong_duphongtruotgia_diahinh_Book2 4" xfId="5102" xr:uid="{00000000-0005-0000-0000-000055040000}"/>
    <cellStyle name="1_Cau thuy dien Ban La (Cu Anh)_luong_duphongtruotgia_diahinh_Book2 5" xfId="5103" xr:uid="{00000000-0005-0000-0000-000056040000}"/>
    <cellStyle name="1_Cau thuy dien Ban La (Cu Anh)_luong_duphongtruotgia_diahinh_Book2 6" xfId="5104" xr:uid="{00000000-0005-0000-0000-000057040000}"/>
    <cellStyle name="1_Cau thuy dien Ban La (Cu Anh)_luong_duphongtruotgia_diahinh_Book2 7" xfId="5105" xr:uid="{00000000-0005-0000-0000-000058040000}"/>
    <cellStyle name="1_Cau thuy dien Ban La (Cu Anh)_luong_duphongtruotgia_diahinh_Book2 8" xfId="5106" xr:uid="{00000000-0005-0000-0000-000059040000}"/>
    <cellStyle name="1_Cau thuy dien Ban La (Cu Anh)_luong_duphongtruotgia_diahinh_Book2 9" xfId="5107" xr:uid="{00000000-0005-0000-0000-00005A040000}"/>
    <cellStyle name="1_Cau thuy dien Ban La (Cu Anh)_luong_duphongtruotgia_DTGTXL_goi1(DD_G6)" xfId="2617" xr:uid="{00000000-0005-0000-0000-00005B040000}"/>
    <cellStyle name="1_Cau thuy dien Ban La (Cu Anh)_luong_duphongtruotgia_DZ500kVPleiku_MyPhuoc_CauBong(GiaLai+DakLakmoi)" xfId="113" xr:uid="{00000000-0005-0000-0000-00005C040000}"/>
    <cellStyle name="1_Cau thuy dien Ban La (Cu Anh)_luong_duphongtruotgia_DZ500kVPleiku_MyPhuoc_CauBong(GiaLai+DakLakmoi) 10" xfId="5108" xr:uid="{00000000-0005-0000-0000-00005D040000}"/>
    <cellStyle name="1_Cau thuy dien Ban La (Cu Anh)_luong_duphongtruotgia_DZ500kVPleiku_MyPhuoc_CauBong(GiaLai+DakLakmoi) 11" xfId="5109" xr:uid="{00000000-0005-0000-0000-00005E040000}"/>
    <cellStyle name="1_Cau thuy dien Ban La (Cu Anh)_luong_duphongtruotgia_DZ500kVPleiku_MyPhuoc_CauBong(GiaLai+DakLakmoi) 2" xfId="5110" xr:uid="{00000000-0005-0000-0000-00005F040000}"/>
    <cellStyle name="1_Cau thuy dien Ban La (Cu Anh)_luong_duphongtruotgia_DZ500kVPleiku_MyPhuoc_CauBong(GiaLai+DakLakmoi) 3" xfId="5111" xr:uid="{00000000-0005-0000-0000-000060040000}"/>
    <cellStyle name="1_Cau thuy dien Ban La (Cu Anh)_luong_duphongtruotgia_DZ500kVPleiku_MyPhuoc_CauBong(GiaLai+DakLakmoi) 4" xfId="5112" xr:uid="{00000000-0005-0000-0000-000061040000}"/>
    <cellStyle name="1_Cau thuy dien Ban La (Cu Anh)_luong_duphongtruotgia_DZ500kVPleiku_MyPhuoc_CauBong(GiaLai+DakLakmoi) 5" xfId="5113" xr:uid="{00000000-0005-0000-0000-000062040000}"/>
    <cellStyle name="1_Cau thuy dien Ban La (Cu Anh)_luong_duphongtruotgia_DZ500kVPleiku_MyPhuoc_CauBong(GiaLai+DakLakmoi) 6" xfId="5114" xr:uid="{00000000-0005-0000-0000-000063040000}"/>
    <cellStyle name="1_Cau thuy dien Ban La (Cu Anh)_luong_duphongtruotgia_DZ500kVPleiku_MyPhuoc_CauBong(GiaLai+DakLakmoi) 7" xfId="5115" xr:uid="{00000000-0005-0000-0000-000064040000}"/>
    <cellStyle name="1_Cau thuy dien Ban La (Cu Anh)_luong_duphongtruotgia_DZ500kVPleiku_MyPhuoc_CauBong(GiaLai+DakLakmoi) 8" xfId="5116" xr:uid="{00000000-0005-0000-0000-000065040000}"/>
    <cellStyle name="1_Cau thuy dien Ban La (Cu Anh)_luong_duphongtruotgia_DZ500kVPleiku_MyPhuoc_CauBong(GiaLai+DakLakmoi) 9" xfId="5117" xr:uid="{00000000-0005-0000-0000-000066040000}"/>
    <cellStyle name="1_Cau thuy dien Ban La (Cu Anh)_luong_duphongtruotgia_DZ500kVPleiku_MyPhuoc_CauBong(GiaLai+DakLakmoi)_DTGTXL_goi1(DD_G6)" xfId="2618" xr:uid="{00000000-0005-0000-0000-000067040000}"/>
    <cellStyle name="1_Cau thuy dien Ban La (Cu Anh)_luong_duphongtruotgia_DZ500kVPleiku_MyPhuoc_CauBong(GiaLai+DakLakmoi)_tongquat" xfId="114" xr:uid="{00000000-0005-0000-0000-000068040000}"/>
    <cellStyle name="1_Cau thuy dien Ban La (Cu Anh)_luong_duphongtruotgia_DZ500kVPleiku_MyPhuoc_CauBong(GiaLai+DakLakmoi)_tongquat_Book2" xfId="115" xr:uid="{00000000-0005-0000-0000-000069040000}"/>
    <cellStyle name="1_Cau thuy dien Ban La (Cu Anh)_luong_duphongtruotgia_DZ500kVPleiku_MyPhuoc_CauBong(GiaLai+DakLakmoi)_tongquat_Book2 10" xfId="5118" xr:uid="{00000000-0005-0000-0000-00006A040000}"/>
    <cellStyle name="1_Cau thuy dien Ban La (Cu Anh)_luong_duphongtruotgia_DZ500kVPleiku_MyPhuoc_CauBong(GiaLai+DakLakmoi)_tongquat_Book2 11" xfId="5119" xr:uid="{00000000-0005-0000-0000-00006B040000}"/>
    <cellStyle name="1_Cau thuy dien Ban La (Cu Anh)_luong_duphongtruotgia_DZ500kVPleiku_MyPhuoc_CauBong(GiaLai+DakLakmoi)_tongquat_Book2 2" xfId="5120" xr:uid="{00000000-0005-0000-0000-00006C040000}"/>
    <cellStyle name="1_Cau thuy dien Ban La (Cu Anh)_luong_duphongtruotgia_DZ500kVPleiku_MyPhuoc_CauBong(GiaLai+DakLakmoi)_tongquat_Book2 3" xfId="5121" xr:uid="{00000000-0005-0000-0000-00006D040000}"/>
    <cellStyle name="1_Cau thuy dien Ban La (Cu Anh)_luong_duphongtruotgia_DZ500kVPleiku_MyPhuoc_CauBong(GiaLai+DakLakmoi)_tongquat_Book2 4" xfId="5122" xr:uid="{00000000-0005-0000-0000-00006E040000}"/>
    <cellStyle name="1_Cau thuy dien Ban La (Cu Anh)_luong_duphongtruotgia_DZ500kVPleiku_MyPhuoc_CauBong(GiaLai+DakLakmoi)_tongquat_Book2 5" xfId="5123" xr:uid="{00000000-0005-0000-0000-00006F040000}"/>
    <cellStyle name="1_Cau thuy dien Ban La (Cu Anh)_luong_duphongtruotgia_DZ500kVPleiku_MyPhuoc_CauBong(GiaLai+DakLakmoi)_tongquat_Book2 6" xfId="5124" xr:uid="{00000000-0005-0000-0000-000070040000}"/>
    <cellStyle name="1_Cau thuy dien Ban La (Cu Anh)_luong_duphongtruotgia_DZ500kVPleiku_MyPhuoc_CauBong(GiaLai+DakLakmoi)_tongquat_Book2 7" xfId="5125" xr:uid="{00000000-0005-0000-0000-000071040000}"/>
    <cellStyle name="1_Cau thuy dien Ban La (Cu Anh)_luong_duphongtruotgia_DZ500kVPleiku_MyPhuoc_CauBong(GiaLai+DakLakmoi)_tongquat_Book2 8" xfId="5126" xr:uid="{00000000-0005-0000-0000-000072040000}"/>
    <cellStyle name="1_Cau thuy dien Ban La (Cu Anh)_luong_duphongtruotgia_DZ500kVPleiku_MyPhuoc_CauBong(GiaLai+DakLakmoi)_tongquat_Book2 9" xfId="5127" xr:uid="{00000000-0005-0000-0000-000073040000}"/>
    <cellStyle name="1_Cau thuy dien Ban La (Cu Anh)_luong_duphongtruotgia_tongquat" xfId="116" xr:uid="{00000000-0005-0000-0000-000074040000}"/>
    <cellStyle name="1_Cau thuy dien Ban La (Cu Anh)_luong_duphongtruotgia_tongquat_Book2" xfId="117" xr:uid="{00000000-0005-0000-0000-000075040000}"/>
    <cellStyle name="1_Cau thuy dien Ban La (Cu Anh)_luong_duphongtruotgia_tongquat_Book2 10" xfId="5128" xr:uid="{00000000-0005-0000-0000-000076040000}"/>
    <cellStyle name="1_Cau thuy dien Ban La (Cu Anh)_luong_duphongtruotgia_tongquat_Book2 11" xfId="5129" xr:uid="{00000000-0005-0000-0000-000077040000}"/>
    <cellStyle name="1_Cau thuy dien Ban La (Cu Anh)_luong_duphongtruotgia_tongquat_Book2 2" xfId="5130" xr:uid="{00000000-0005-0000-0000-000078040000}"/>
    <cellStyle name="1_Cau thuy dien Ban La (Cu Anh)_luong_duphongtruotgia_tongquat_Book2 3" xfId="5131" xr:uid="{00000000-0005-0000-0000-000079040000}"/>
    <cellStyle name="1_Cau thuy dien Ban La (Cu Anh)_luong_duphongtruotgia_tongquat_Book2 4" xfId="5132" xr:uid="{00000000-0005-0000-0000-00007A040000}"/>
    <cellStyle name="1_Cau thuy dien Ban La (Cu Anh)_luong_duphongtruotgia_tongquat_Book2 5" xfId="5133" xr:uid="{00000000-0005-0000-0000-00007B040000}"/>
    <cellStyle name="1_Cau thuy dien Ban La (Cu Anh)_luong_duphongtruotgia_tongquat_Book2 6" xfId="5134" xr:uid="{00000000-0005-0000-0000-00007C040000}"/>
    <cellStyle name="1_Cau thuy dien Ban La (Cu Anh)_luong_duphongtruotgia_tongquat_Book2 7" xfId="5135" xr:uid="{00000000-0005-0000-0000-00007D040000}"/>
    <cellStyle name="1_Cau thuy dien Ban La (Cu Anh)_luong_duphongtruotgia_tongquat_Book2 8" xfId="5136" xr:uid="{00000000-0005-0000-0000-00007E040000}"/>
    <cellStyle name="1_Cau thuy dien Ban La (Cu Anh)_luong_duphongtruotgia_tongquat_Book2 9" xfId="5137" xr:uid="{00000000-0005-0000-0000-00007F040000}"/>
    <cellStyle name="1_Cau thuy dien Ban La (Cu Anh)_luong_tongquat" xfId="118" xr:uid="{00000000-0005-0000-0000-000080040000}"/>
    <cellStyle name="1_Cau thuy dien Ban La (Cu Anh)_luong_tongquat_Book2" xfId="119" xr:uid="{00000000-0005-0000-0000-000081040000}"/>
    <cellStyle name="1_Cau thuy dien Ban La (Cu Anh)_luong_tongquat_Book2 10" xfId="5138" xr:uid="{00000000-0005-0000-0000-000082040000}"/>
    <cellStyle name="1_Cau thuy dien Ban La (Cu Anh)_luong_tongquat_Book2 11" xfId="5139" xr:uid="{00000000-0005-0000-0000-000083040000}"/>
    <cellStyle name="1_Cau thuy dien Ban La (Cu Anh)_luong_tongquat_Book2 2" xfId="5140" xr:uid="{00000000-0005-0000-0000-000084040000}"/>
    <cellStyle name="1_Cau thuy dien Ban La (Cu Anh)_luong_tongquat_Book2 3" xfId="5141" xr:uid="{00000000-0005-0000-0000-000085040000}"/>
    <cellStyle name="1_Cau thuy dien Ban La (Cu Anh)_luong_tongquat_Book2 4" xfId="5142" xr:uid="{00000000-0005-0000-0000-000086040000}"/>
    <cellStyle name="1_Cau thuy dien Ban La (Cu Anh)_luong_tongquat_Book2 5" xfId="5143" xr:uid="{00000000-0005-0000-0000-000087040000}"/>
    <cellStyle name="1_Cau thuy dien Ban La (Cu Anh)_luong_tongquat_Book2 6" xfId="5144" xr:uid="{00000000-0005-0000-0000-000088040000}"/>
    <cellStyle name="1_Cau thuy dien Ban La (Cu Anh)_luong_tongquat_Book2 7" xfId="5145" xr:uid="{00000000-0005-0000-0000-000089040000}"/>
    <cellStyle name="1_Cau thuy dien Ban La (Cu Anh)_luong_tongquat_Book2 8" xfId="5146" xr:uid="{00000000-0005-0000-0000-00008A040000}"/>
    <cellStyle name="1_Cau thuy dien Ban La (Cu Anh)_luong_tongquat_Book2 9" xfId="5147" xr:uid="{00000000-0005-0000-0000-00008B040000}"/>
    <cellStyle name="1_Cau thuy dien Ban La (Cu Anh)_Moi truong" xfId="2619" xr:uid="{00000000-0005-0000-0000-00008C040000}"/>
    <cellStyle name="1_Cau thuy dien Ban La (Cu Anh)_TA" xfId="120" xr:uid="{00000000-0005-0000-0000-00008D040000}"/>
    <cellStyle name="1_Cau thuy dien Ban La (Cu Anh)_TA_1A_TB.NXT-500kV Pleiku(07-2011)Hc theo TT" xfId="2620" xr:uid="{00000000-0005-0000-0000-00008E040000}"/>
    <cellStyle name="1_Cau thuy dien Ban La (Cu Anh)_TA_2A_HTVT-500kV Pleiku-CauBong(07-2011)Hc theo TT" xfId="2621" xr:uid="{00000000-0005-0000-0000-00008F040000}"/>
    <cellStyle name="1_Cau thuy dien Ban La (Cu Anh)_TA_Book1" xfId="121" xr:uid="{00000000-0005-0000-0000-000090040000}"/>
    <cellStyle name="1_Cau thuy dien Ban La (Cu Anh)_TA_Book1 10" xfId="5148" xr:uid="{00000000-0005-0000-0000-000091040000}"/>
    <cellStyle name="1_Cau thuy dien Ban La (Cu Anh)_TA_Book1 11" xfId="5149" xr:uid="{00000000-0005-0000-0000-000092040000}"/>
    <cellStyle name="1_Cau thuy dien Ban La (Cu Anh)_TA_Book1 2" xfId="5150" xr:uid="{00000000-0005-0000-0000-000093040000}"/>
    <cellStyle name="1_Cau thuy dien Ban La (Cu Anh)_TA_Book1 3" xfId="5151" xr:uid="{00000000-0005-0000-0000-000094040000}"/>
    <cellStyle name="1_Cau thuy dien Ban La (Cu Anh)_TA_Book1 4" xfId="5152" xr:uid="{00000000-0005-0000-0000-000095040000}"/>
    <cellStyle name="1_Cau thuy dien Ban La (Cu Anh)_TA_Book1 5" xfId="5153" xr:uid="{00000000-0005-0000-0000-000096040000}"/>
    <cellStyle name="1_Cau thuy dien Ban La (Cu Anh)_TA_Book1 6" xfId="5154" xr:uid="{00000000-0005-0000-0000-000097040000}"/>
    <cellStyle name="1_Cau thuy dien Ban La (Cu Anh)_TA_Book1 7" xfId="5155" xr:uid="{00000000-0005-0000-0000-000098040000}"/>
    <cellStyle name="1_Cau thuy dien Ban La (Cu Anh)_TA_Book1 8" xfId="5156" xr:uid="{00000000-0005-0000-0000-000099040000}"/>
    <cellStyle name="1_Cau thuy dien Ban La (Cu Anh)_TA_Book1 9" xfId="5157" xr:uid="{00000000-0005-0000-0000-00009A040000}"/>
    <cellStyle name="1_Cau thuy dien Ban La (Cu Anh)_TA_Book1_1" xfId="2622" xr:uid="{00000000-0005-0000-0000-00009B040000}"/>
    <cellStyle name="1_Cau thuy dien Ban La (Cu Anh)_TA_Book1_Book2" xfId="122" xr:uid="{00000000-0005-0000-0000-00009C040000}"/>
    <cellStyle name="1_Cau thuy dien Ban La (Cu Anh)_TA_Book1_Book2 10" xfId="5158" xr:uid="{00000000-0005-0000-0000-00009D040000}"/>
    <cellStyle name="1_Cau thuy dien Ban La (Cu Anh)_TA_Book1_Book2 11" xfId="5159" xr:uid="{00000000-0005-0000-0000-00009E040000}"/>
    <cellStyle name="1_Cau thuy dien Ban La (Cu Anh)_TA_Book1_Book2 2" xfId="5160" xr:uid="{00000000-0005-0000-0000-00009F040000}"/>
    <cellStyle name="1_Cau thuy dien Ban La (Cu Anh)_TA_Book1_Book2 3" xfId="5161" xr:uid="{00000000-0005-0000-0000-0000A0040000}"/>
    <cellStyle name="1_Cau thuy dien Ban La (Cu Anh)_TA_Book1_Book2 4" xfId="5162" xr:uid="{00000000-0005-0000-0000-0000A1040000}"/>
    <cellStyle name="1_Cau thuy dien Ban La (Cu Anh)_TA_Book1_Book2 5" xfId="5163" xr:uid="{00000000-0005-0000-0000-0000A2040000}"/>
    <cellStyle name="1_Cau thuy dien Ban La (Cu Anh)_TA_Book1_Book2 6" xfId="5164" xr:uid="{00000000-0005-0000-0000-0000A3040000}"/>
    <cellStyle name="1_Cau thuy dien Ban La (Cu Anh)_TA_Book1_Book2 7" xfId="5165" xr:uid="{00000000-0005-0000-0000-0000A4040000}"/>
    <cellStyle name="1_Cau thuy dien Ban La (Cu Anh)_TA_Book1_Book2 8" xfId="5166" xr:uid="{00000000-0005-0000-0000-0000A5040000}"/>
    <cellStyle name="1_Cau thuy dien Ban La (Cu Anh)_TA_Book1_Book2 9" xfId="5167" xr:uid="{00000000-0005-0000-0000-0000A6040000}"/>
    <cellStyle name="1_Cau thuy dien Ban La (Cu Anh)_TA_Book1_Book2_1" xfId="2623" xr:uid="{00000000-0005-0000-0000-0000A7040000}"/>
    <cellStyle name="1_Cau thuy dien Ban La (Cu Anh)_TA_Book1_Book2_DTGTXL_goi1(DD_G6)" xfId="2624" xr:uid="{00000000-0005-0000-0000-0000A8040000}"/>
    <cellStyle name="1_Cau thuy dien Ban La (Cu Anh)_TA_Book1_Book2_tongquat" xfId="123" xr:uid="{00000000-0005-0000-0000-0000A9040000}"/>
    <cellStyle name="1_Cau thuy dien Ban La (Cu Anh)_TA_Book1_Book2_tongquat_Book2" xfId="124" xr:uid="{00000000-0005-0000-0000-0000AA040000}"/>
    <cellStyle name="1_Cau thuy dien Ban La (Cu Anh)_TA_Book1_Book2_tongquat_Book2 10" xfId="5168" xr:uid="{00000000-0005-0000-0000-0000AB040000}"/>
    <cellStyle name="1_Cau thuy dien Ban La (Cu Anh)_TA_Book1_Book2_tongquat_Book2 11" xfId="5169" xr:uid="{00000000-0005-0000-0000-0000AC040000}"/>
    <cellStyle name="1_Cau thuy dien Ban La (Cu Anh)_TA_Book1_Book2_tongquat_Book2 2" xfId="5170" xr:uid="{00000000-0005-0000-0000-0000AD040000}"/>
    <cellStyle name="1_Cau thuy dien Ban La (Cu Anh)_TA_Book1_Book2_tongquat_Book2 3" xfId="5171" xr:uid="{00000000-0005-0000-0000-0000AE040000}"/>
    <cellStyle name="1_Cau thuy dien Ban La (Cu Anh)_TA_Book1_Book2_tongquat_Book2 4" xfId="5172" xr:uid="{00000000-0005-0000-0000-0000AF040000}"/>
    <cellStyle name="1_Cau thuy dien Ban La (Cu Anh)_TA_Book1_Book2_tongquat_Book2 5" xfId="5173" xr:uid="{00000000-0005-0000-0000-0000B0040000}"/>
    <cellStyle name="1_Cau thuy dien Ban La (Cu Anh)_TA_Book1_Book2_tongquat_Book2 6" xfId="5174" xr:uid="{00000000-0005-0000-0000-0000B1040000}"/>
    <cellStyle name="1_Cau thuy dien Ban La (Cu Anh)_TA_Book1_Book2_tongquat_Book2 7" xfId="5175" xr:uid="{00000000-0005-0000-0000-0000B2040000}"/>
    <cellStyle name="1_Cau thuy dien Ban La (Cu Anh)_TA_Book1_Book2_tongquat_Book2 8" xfId="5176" xr:uid="{00000000-0005-0000-0000-0000B3040000}"/>
    <cellStyle name="1_Cau thuy dien Ban La (Cu Anh)_TA_Book1_Book2_tongquat_Book2 9" xfId="5177" xr:uid="{00000000-0005-0000-0000-0000B4040000}"/>
    <cellStyle name="1_Cau thuy dien Ban La (Cu Anh)_TA_Book1_Book3" xfId="125" xr:uid="{00000000-0005-0000-0000-0000B5040000}"/>
    <cellStyle name="1_Cau thuy dien Ban La (Cu Anh)_TA_Book1_Book3 10" xfId="5178" xr:uid="{00000000-0005-0000-0000-0000B6040000}"/>
    <cellStyle name="1_Cau thuy dien Ban La (Cu Anh)_TA_Book1_Book3 11" xfId="5179" xr:uid="{00000000-0005-0000-0000-0000B7040000}"/>
    <cellStyle name="1_Cau thuy dien Ban La (Cu Anh)_TA_Book1_Book3 2" xfId="5180" xr:uid="{00000000-0005-0000-0000-0000B8040000}"/>
    <cellStyle name="1_Cau thuy dien Ban La (Cu Anh)_TA_Book1_Book3 3" xfId="5181" xr:uid="{00000000-0005-0000-0000-0000B9040000}"/>
    <cellStyle name="1_Cau thuy dien Ban La (Cu Anh)_TA_Book1_Book3 4" xfId="5182" xr:uid="{00000000-0005-0000-0000-0000BA040000}"/>
    <cellStyle name="1_Cau thuy dien Ban La (Cu Anh)_TA_Book1_Book3 5" xfId="5183" xr:uid="{00000000-0005-0000-0000-0000BB040000}"/>
    <cellStyle name="1_Cau thuy dien Ban La (Cu Anh)_TA_Book1_Book3 6" xfId="5184" xr:uid="{00000000-0005-0000-0000-0000BC040000}"/>
    <cellStyle name="1_Cau thuy dien Ban La (Cu Anh)_TA_Book1_Book3 7" xfId="5185" xr:uid="{00000000-0005-0000-0000-0000BD040000}"/>
    <cellStyle name="1_Cau thuy dien Ban La (Cu Anh)_TA_Book1_Book3 8" xfId="5186" xr:uid="{00000000-0005-0000-0000-0000BE040000}"/>
    <cellStyle name="1_Cau thuy dien Ban La (Cu Anh)_TA_Book1_Book3 9" xfId="5187" xr:uid="{00000000-0005-0000-0000-0000BF040000}"/>
    <cellStyle name="1_Cau thuy dien Ban La (Cu Anh)_TA_Book1_Book3_DTGTXL_goi1(DD_G6)" xfId="2625" xr:uid="{00000000-0005-0000-0000-0000C0040000}"/>
    <cellStyle name="1_Cau thuy dien Ban La (Cu Anh)_TA_Book1_Book3_tongquat" xfId="126" xr:uid="{00000000-0005-0000-0000-0000C1040000}"/>
    <cellStyle name="1_Cau thuy dien Ban La (Cu Anh)_TA_Book1_Book3_tongquat_Book2" xfId="127" xr:uid="{00000000-0005-0000-0000-0000C2040000}"/>
    <cellStyle name="1_Cau thuy dien Ban La (Cu Anh)_TA_Book1_Book3_tongquat_Book2 10" xfId="5188" xr:uid="{00000000-0005-0000-0000-0000C3040000}"/>
    <cellStyle name="1_Cau thuy dien Ban La (Cu Anh)_TA_Book1_Book3_tongquat_Book2 11" xfId="5189" xr:uid="{00000000-0005-0000-0000-0000C4040000}"/>
    <cellStyle name="1_Cau thuy dien Ban La (Cu Anh)_TA_Book1_Book3_tongquat_Book2 2" xfId="5190" xr:uid="{00000000-0005-0000-0000-0000C5040000}"/>
    <cellStyle name="1_Cau thuy dien Ban La (Cu Anh)_TA_Book1_Book3_tongquat_Book2 3" xfId="5191" xr:uid="{00000000-0005-0000-0000-0000C6040000}"/>
    <cellStyle name="1_Cau thuy dien Ban La (Cu Anh)_TA_Book1_Book3_tongquat_Book2 4" xfId="5192" xr:uid="{00000000-0005-0000-0000-0000C7040000}"/>
    <cellStyle name="1_Cau thuy dien Ban La (Cu Anh)_TA_Book1_Book3_tongquat_Book2 5" xfId="5193" xr:uid="{00000000-0005-0000-0000-0000C8040000}"/>
    <cellStyle name="1_Cau thuy dien Ban La (Cu Anh)_TA_Book1_Book3_tongquat_Book2 6" xfId="5194" xr:uid="{00000000-0005-0000-0000-0000C9040000}"/>
    <cellStyle name="1_Cau thuy dien Ban La (Cu Anh)_TA_Book1_Book3_tongquat_Book2 7" xfId="5195" xr:uid="{00000000-0005-0000-0000-0000CA040000}"/>
    <cellStyle name="1_Cau thuy dien Ban La (Cu Anh)_TA_Book1_Book3_tongquat_Book2 8" xfId="5196" xr:uid="{00000000-0005-0000-0000-0000CB040000}"/>
    <cellStyle name="1_Cau thuy dien Ban La (Cu Anh)_TA_Book1_Book3_tongquat_Book2 9" xfId="5197" xr:uid="{00000000-0005-0000-0000-0000CC040000}"/>
    <cellStyle name="1_Cau thuy dien Ban La (Cu Anh)_TA_Book1_DTGTXL_goi1(DD_G6)" xfId="2626" xr:uid="{00000000-0005-0000-0000-0000CD040000}"/>
    <cellStyle name="1_Cau thuy dien Ban La (Cu Anh)_TA_Book1_DZ500kVPleiku_MyPhuoc_CauBong(GiaLai+DakLakmoi)" xfId="128" xr:uid="{00000000-0005-0000-0000-0000CE040000}"/>
    <cellStyle name="1_Cau thuy dien Ban La (Cu Anh)_TA_Book1_DZ500kVPleiku_MyPhuoc_CauBong(GiaLai+DakLakmoi) 10" xfId="5198" xr:uid="{00000000-0005-0000-0000-0000CF040000}"/>
    <cellStyle name="1_Cau thuy dien Ban La (Cu Anh)_TA_Book1_DZ500kVPleiku_MyPhuoc_CauBong(GiaLai+DakLakmoi) 11" xfId="5199" xr:uid="{00000000-0005-0000-0000-0000D0040000}"/>
    <cellStyle name="1_Cau thuy dien Ban La (Cu Anh)_TA_Book1_DZ500kVPleiku_MyPhuoc_CauBong(GiaLai+DakLakmoi) 2" xfId="5200" xr:uid="{00000000-0005-0000-0000-0000D1040000}"/>
    <cellStyle name="1_Cau thuy dien Ban La (Cu Anh)_TA_Book1_DZ500kVPleiku_MyPhuoc_CauBong(GiaLai+DakLakmoi) 3" xfId="5201" xr:uid="{00000000-0005-0000-0000-0000D2040000}"/>
    <cellStyle name="1_Cau thuy dien Ban La (Cu Anh)_TA_Book1_DZ500kVPleiku_MyPhuoc_CauBong(GiaLai+DakLakmoi) 4" xfId="5202" xr:uid="{00000000-0005-0000-0000-0000D3040000}"/>
    <cellStyle name="1_Cau thuy dien Ban La (Cu Anh)_TA_Book1_DZ500kVPleiku_MyPhuoc_CauBong(GiaLai+DakLakmoi) 5" xfId="5203" xr:uid="{00000000-0005-0000-0000-0000D4040000}"/>
    <cellStyle name="1_Cau thuy dien Ban La (Cu Anh)_TA_Book1_DZ500kVPleiku_MyPhuoc_CauBong(GiaLai+DakLakmoi) 6" xfId="5204" xr:uid="{00000000-0005-0000-0000-0000D5040000}"/>
    <cellStyle name="1_Cau thuy dien Ban La (Cu Anh)_TA_Book1_DZ500kVPleiku_MyPhuoc_CauBong(GiaLai+DakLakmoi) 7" xfId="5205" xr:uid="{00000000-0005-0000-0000-0000D6040000}"/>
    <cellStyle name="1_Cau thuy dien Ban La (Cu Anh)_TA_Book1_DZ500kVPleiku_MyPhuoc_CauBong(GiaLai+DakLakmoi) 8" xfId="5206" xr:uid="{00000000-0005-0000-0000-0000D7040000}"/>
    <cellStyle name="1_Cau thuy dien Ban La (Cu Anh)_TA_Book1_DZ500kVPleiku_MyPhuoc_CauBong(GiaLai+DakLakmoi) 9" xfId="5207" xr:uid="{00000000-0005-0000-0000-0000D8040000}"/>
    <cellStyle name="1_Cau thuy dien Ban La (Cu Anh)_TA_Book1_DZ500kVPleiku_MyPhuoc_CauBong(GiaLai+DakLakmoi)_DTGTXL_goi1(DD_G6)" xfId="2627" xr:uid="{00000000-0005-0000-0000-0000D9040000}"/>
    <cellStyle name="1_Cau thuy dien Ban La (Cu Anh)_TA_Book1_DZ500kVPleiku_MyPhuoc_CauBong(GiaLai+DakLakmoi)_tongquat" xfId="129" xr:uid="{00000000-0005-0000-0000-0000DA040000}"/>
    <cellStyle name="1_Cau thuy dien Ban La (Cu Anh)_TA_Book1_DZ500kVPleiku_MyPhuoc_CauBong(GiaLai+DakLakmoi)_tongquat_Book2" xfId="130" xr:uid="{00000000-0005-0000-0000-0000DB040000}"/>
    <cellStyle name="1_Cau thuy dien Ban La (Cu Anh)_TA_Book1_DZ500kVPleiku_MyPhuoc_CauBong(GiaLai+DakLakmoi)_tongquat_Book2 10" xfId="5208" xr:uid="{00000000-0005-0000-0000-0000DC040000}"/>
    <cellStyle name="1_Cau thuy dien Ban La (Cu Anh)_TA_Book1_DZ500kVPleiku_MyPhuoc_CauBong(GiaLai+DakLakmoi)_tongquat_Book2 11" xfId="5209" xr:uid="{00000000-0005-0000-0000-0000DD040000}"/>
    <cellStyle name="1_Cau thuy dien Ban La (Cu Anh)_TA_Book1_DZ500kVPleiku_MyPhuoc_CauBong(GiaLai+DakLakmoi)_tongquat_Book2 2" xfId="5210" xr:uid="{00000000-0005-0000-0000-0000DE040000}"/>
    <cellStyle name="1_Cau thuy dien Ban La (Cu Anh)_TA_Book1_DZ500kVPleiku_MyPhuoc_CauBong(GiaLai+DakLakmoi)_tongquat_Book2 3" xfId="5211" xr:uid="{00000000-0005-0000-0000-0000DF040000}"/>
    <cellStyle name="1_Cau thuy dien Ban La (Cu Anh)_TA_Book1_DZ500kVPleiku_MyPhuoc_CauBong(GiaLai+DakLakmoi)_tongquat_Book2 4" xfId="5212" xr:uid="{00000000-0005-0000-0000-0000E0040000}"/>
    <cellStyle name="1_Cau thuy dien Ban La (Cu Anh)_TA_Book1_DZ500kVPleiku_MyPhuoc_CauBong(GiaLai+DakLakmoi)_tongquat_Book2 5" xfId="5213" xr:uid="{00000000-0005-0000-0000-0000E1040000}"/>
    <cellStyle name="1_Cau thuy dien Ban La (Cu Anh)_TA_Book1_DZ500kVPleiku_MyPhuoc_CauBong(GiaLai+DakLakmoi)_tongquat_Book2 6" xfId="5214" xr:uid="{00000000-0005-0000-0000-0000E2040000}"/>
    <cellStyle name="1_Cau thuy dien Ban La (Cu Anh)_TA_Book1_DZ500kVPleiku_MyPhuoc_CauBong(GiaLai+DakLakmoi)_tongquat_Book2 7" xfId="5215" xr:uid="{00000000-0005-0000-0000-0000E3040000}"/>
    <cellStyle name="1_Cau thuy dien Ban La (Cu Anh)_TA_Book1_DZ500kVPleiku_MyPhuoc_CauBong(GiaLai+DakLakmoi)_tongquat_Book2 8" xfId="5216" xr:uid="{00000000-0005-0000-0000-0000E4040000}"/>
    <cellStyle name="1_Cau thuy dien Ban La (Cu Anh)_TA_Book1_DZ500kVPleiku_MyPhuoc_CauBong(GiaLai+DakLakmoi)_tongquat_Book2 9" xfId="5217" xr:uid="{00000000-0005-0000-0000-0000E5040000}"/>
    <cellStyle name="1_Cau thuy dien Ban La (Cu Anh)_TA_Book1_tongquat" xfId="131" xr:uid="{00000000-0005-0000-0000-0000E6040000}"/>
    <cellStyle name="1_Cau thuy dien Ban La (Cu Anh)_TA_Book1_tongquat_Book2" xfId="132" xr:uid="{00000000-0005-0000-0000-0000E7040000}"/>
    <cellStyle name="1_Cau thuy dien Ban La (Cu Anh)_TA_Book1_tongquat_Book2 10" xfId="5218" xr:uid="{00000000-0005-0000-0000-0000E8040000}"/>
    <cellStyle name="1_Cau thuy dien Ban La (Cu Anh)_TA_Book1_tongquat_Book2 11" xfId="5219" xr:uid="{00000000-0005-0000-0000-0000E9040000}"/>
    <cellStyle name="1_Cau thuy dien Ban La (Cu Anh)_TA_Book1_tongquat_Book2 2" xfId="5220" xr:uid="{00000000-0005-0000-0000-0000EA040000}"/>
    <cellStyle name="1_Cau thuy dien Ban La (Cu Anh)_TA_Book1_tongquat_Book2 3" xfId="5221" xr:uid="{00000000-0005-0000-0000-0000EB040000}"/>
    <cellStyle name="1_Cau thuy dien Ban La (Cu Anh)_TA_Book1_tongquat_Book2 4" xfId="5222" xr:uid="{00000000-0005-0000-0000-0000EC040000}"/>
    <cellStyle name="1_Cau thuy dien Ban La (Cu Anh)_TA_Book1_tongquat_Book2 5" xfId="5223" xr:uid="{00000000-0005-0000-0000-0000ED040000}"/>
    <cellStyle name="1_Cau thuy dien Ban La (Cu Anh)_TA_Book1_tongquat_Book2 6" xfId="5224" xr:uid="{00000000-0005-0000-0000-0000EE040000}"/>
    <cellStyle name="1_Cau thuy dien Ban La (Cu Anh)_TA_Book1_tongquat_Book2 7" xfId="5225" xr:uid="{00000000-0005-0000-0000-0000EF040000}"/>
    <cellStyle name="1_Cau thuy dien Ban La (Cu Anh)_TA_Book1_tongquat_Book2 8" xfId="5226" xr:uid="{00000000-0005-0000-0000-0000F0040000}"/>
    <cellStyle name="1_Cau thuy dien Ban La (Cu Anh)_TA_Book1_tongquat_Book2 9" xfId="5227" xr:uid="{00000000-0005-0000-0000-0000F1040000}"/>
    <cellStyle name="1_Cau thuy dien Ban La (Cu Anh)_TA_Book2" xfId="133" xr:uid="{00000000-0005-0000-0000-0000F2040000}"/>
    <cellStyle name="1_Cau thuy dien Ban La (Cu Anh)_TA_Book2_1" xfId="134" xr:uid="{00000000-0005-0000-0000-0000F3040000}"/>
    <cellStyle name="1_Cau thuy dien Ban La (Cu Anh)_TA_Book2_1 10" xfId="5228" xr:uid="{00000000-0005-0000-0000-0000F4040000}"/>
    <cellStyle name="1_Cau thuy dien Ban La (Cu Anh)_TA_Book2_1 11" xfId="5229" xr:uid="{00000000-0005-0000-0000-0000F5040000}"/>
    <cellStyle name="1_Cau thuy dien Ban La (Cu Anh)_TA_Book2_1 2" xfId="5230" xr:uid="{00000000-0005-0000-0000-0000F6040000}"/>
    <cellStyle name="1_Cau thuy dien Ban La (Cu Anh)_TA_Book2_1 3" xfId="5231" xr:uid="{00000000-0005-0000-0000-0000F7040000}"/>
    <cellStyle name="1_Cau thuy dien Ban La (Cu Anh)_TA_Book2_1 4" xfId="5232" xr:uid="{00000000-0005-0000-0000-0000F8040000}"/>
    <cellStyle name="1_Cau thuy dien Ban La (Cu Anh)_TA_Book2_1 5" xfId="5233" xr:uid="{00000000-0005-0000-0000-0000F9040000}"/>
    <cellStyle name="1_Cau thuy dien Ban La (Cu Anh)_TA_Book2_1 6" xfId="5234" xr:uid="{00000000-0005-0000-0000-0000FA040000}"/>
    <cellStyle name="1_Cau thuy dien Ban La (Cu Anh)_TA_Book2_1 7" xfId="5235" xr:uid="{00000000-0005-0000-0000-0000FB040000}"/>
    <cellStyle name="1_Cau thuy dien Ban La (Cu Anh)_TA_Book2_1 8" xfId="5236" xr:uid="{00000000-0005-0000-0000-0000FC040000}"/>
    <cellStyle name="1_Cau thuy dien Ban La (Cu Anh)_TA_Book2_1 9" xfId="5237" xr:uid="{00000000-0005-0000-0000-0000FD040000}"/>
    <cellStyle name="1_Cau thuy dien Ban La (Cu Anh)_TA_Book2_Book1" xfId="135" xr:uid="{00000000-0005-0000-0000-0000FE040000}"/>
    <cellStyle name="1_Cau thuy dien Ban La (Cu Anh)_TA_Book2_Book1 10" xfId="5238" xr:uid="{00000000-0005-0000-0000-0000FF040000}"/>
    <cellStyle name="1_Cau thuy dien Ban La (Cu Anh)_TA_Book2_Book1 11" xfId="5239" xr:uid="{00000000-0005-0000-0000-000000050000}"/>
    <cellStyle name="1_Cau thuy dien Ban La (Cu Anh)_TA_Book2_Book1 2" xfId="5240" xr:uid="{00000000-0005-0000-0000-000001050000}"/>
    <cellStyle name="1_Cau thuy dien Ban La (Cu Anh)_TA_Book2_Book1 3" xfId="5241" xr:uid="{00000000-0005-0000-0000-000002050000}"/>
    <cellStyle name="1_Cau thuy dien Ban La (Cu Anh)_TA_Book2_Book1 4" xfId="5242" xr:uid="{00000000-0005-0000-0000-000003050000}"/>
    <cellStyle name="1_Cau thuy dien Ban La (Cu Anh)_TA_Book2_Book1 5" xfId="5243" xr:uid="{00000000-0005-0000-0000-000004050000}"/>
    <cellStyle name="1_Cau thuy dien Ban La (Cu Anh)_TA_Book2_Book1 6" xfId="5244" xr:uid="{00000000-0005-0000-0000-000005050000}"/>
    <cellStyle name="1_Cau thuy dien Ban La (Cu Anh)_TA_Book2_Book1 7" xfId="5245" xr:uid="{00000000-0005-0000-0000-000006050000}"/>
    <cellStyle name="1_Cau thuy dien Ban La (Cu Anh)_TA_Book2_Book1 8" xfId="5246" xr:uid="{00000000-0005-0000-0000-000007050000}"/>
    <cellStyle name="1_Cau thuy dien Ban La (Cu Anh)_TA_Book2_Book1 9" xfId="5247" xr:uid="{00000000-0005-0000-0000-000008050000}"/>
    <cellStyle name="1_Cau thuy dien Ban La (Cu Anh)_TA_Book2_Book1_1" xfId="2628" xr:uid="{00000000-0005-0000-0000-000009050000}"/>
    <cellStyle name="1_Cau thuy dien Ban La (Cu Anh)_TA_Book2_Book1_Book2" xfId="2629" xr:uid="{00000000-0005-0000-0000-00000A050000}"/>
    <cellStyle name="1_Cau thuy dien Ban La (Cu Anh)_TA_Book2_Book1_DTGTXL_goi1(DD_G6)" xfId="2630" xr:uid="{00000000-0005-0000-0000-00000B050000}"/>
    <cellStyle name="1_Cau thuy dien Ban La (Cu Anh)_TA_Book2_Book1_tongquat" xfId="136" xr:uid="{00000000-0005-0000-0000-00000C050000}"/>
    <cellStyle name="1_Cau thuy dien Ban La (Cu Anh)_TA_Book2_Book1_tongquat_Book2" xfId="137" xr:uid="{00000000-0005-0000-0000-00000D050000}"/>
    <cellStyle name="1_Cau thuy dien Ban La (Cu Anh)_TA_Book2_Book1_tongquat_Book2 10" xfId="5248" xr:uid="{00000000-0005-0000-0000-00000E050000}"/>
    <cellStyle name="1_Cau thuy dien Ban La (Cu Anh)_TA_Book2_Book1_tongquat_Book2 11" xfId="5249" xr:uid="{00000000-0005-0000-0000-00000F050000}"/>
    <cellStyle name="1_Cau thuy dien Ban La (Cu Anh)_TA_Book2_Book1_tongquat_Book2 2" xfId="5250" xr:uid="{00000000-0005-0000-0000-000010050000}"/>
    <cellStyle name="1_Cau thuy dien Ban La (Cu Anh)_TA_Book2_Book1_tongquat_Book2 3" xfId="5251" xr:uid="{00000000-0005-0000-0000-000011050000}"/>
    <cellStyle name="1_Cau thuy dien Ban La (Cu Anh)_TA_Book2_Book1_tongquat_Book2 4" xfId="5252" xr:uid="{00000000-0005-0000-0000-000012050000}"/>
    <cellStyle name="1_Cau thuy dien Ban La (Cu Anh)_TA_Book2_Book1_tongquat_Book2 5" xfId="5253" xr:uid="{00000000-0005-0000-0000-000013050000}"/>
    <cellStyle name="1_Cau thuy dien Ban La (Cu Anh)_TA_Book2_Book1_tongquat_Book2 6" xfId="5254" xr:uid="{00000000-0005-0000-0000-000014050000}"/>
    <cellStyle name="1_Cau thuy dien Ban La (Cu Anh)_TA_Book2_Book1_tongquat_Book2 7" xfId="5255" xr:uid="{00000000-0005-0000-0000-000015050000}"/>
    <cellStyle name="1_Cau thuy dien Ban La (Cu Anh)_TA_Book2_Book1_tongquat_Book2 8" xfId="5256" xr:uid="{00000000-0005-0000-0000-000016050000}"/>
    <cellStyle name="1_Cau thuy dien Ban La (Cu Anh)_TA_Book2_Book1_tongquat_Book2 9" xfId="5257" xr:uid="{00000000-0005-0000-0000-000017050000}"/>
    <cellStyle name="1_Cau thuy dien Ban La (Cu Anh)_TA_Book2_Book2" xfId="138" xr:uid="{00000000-0005-0000-0000-000018050000}"/>
    <cellStyle name="1_Cau thuy dien Ban La (Cu Anh)_TA_Book2_Book2 10" xfId="5258" xr:uid="{00000000-0005-0000-0000-000019050000}"/>
    <cellStyle name="1_Cau thuy dien Ban La (Cu Anh)_TA_Book2_Book2 11" xfId="5259" xr:uid="{00000000-0005-0000-0000-00001A050000}"/>
    <cellStyle name="1_Cau thuy dien Ban La (Cu Anh)_TA_Book2_Book2 2" xfId="5260" xr:uid="{00000000-0005-0000-0000-00001B050000}"/>
    <cellStyle name="1_Cau thuy dien Ban La (Cu Anh)_TA_Book2_Book2 3" xfId="5261" xr:uid="{00000000-0005-0000-0000-00001C050000}"/>
    <cellStyle name="1_Cau thuy dien Ban La (Cu Anh)_TA_Book2_Book2 4" xfId="5262" xr:uid="{00000000-0005-0000-0000-00001D050000}"/>
    <cellStyle name="1_Cau thuy dien Ban La (Cu Anh)_TA_Book2_Book2 5" xfId="5263" xr:uid="{00000000-0005-0000-0000-00001E050000}"/>
    <cellStyle name="1_Cau thuy dien Ban La (Cu Anh)_TA_Book2_Book2 6" xfId="5264" xr:uid="{00000000-0005-0000-0000-00001F050000}"/>
    <cellStyle name="1_Cau thuy dien Ban La (Cu Anh)_TA_Book2_Book2 7" xfId="5265" xr:uid="{00000000-0005-0000-0000-000020050000}"/>
    <cellStyle name="1_Cau thuy dien Ban La (Cu Anh)_TA_Book2_Book2 8" xfId="5266" xr:uid="{00000000-0005-0000-0000-000021050000}"/>
    <cellStyle name="1_Cau thuy dien Ban La (Cu Anh)_TA_Book2_Book2 9" xfId="5267" xr:uid="{00000000-0005-0000-0000-000022050000}"/>
    <cellStyle name="1_Cau thuy dien Ban La (Cu Anh)_TA_Book2_Book2_1" xfId="139" xr:uid="{00000000-0005-0000-0000-000023050000}"/>
    <cellStyle name="1_Cau thuy dien Ban La (Cu Anh)_TA_Book2_Book2_1 10" xfId="5268" xr:uid="{00000000-0005-0000-0000-000024050000}"/>
    <cellStyle name="1_Cau thuy dien Ban La (Cu Anh)_TA_Book2_Book2_1 11" xfId="5269" xr:uid="{00000000-0005-0000-0000-000025050000}"/>
    <cellStyle name="1_Cau thuy dien Ban La (Cu Anh)_TA_Book2_Book2_1 2" xfId="5270" xr:uid="{00000000-0005-0000-0000-000026050000}"/>
    <cellStyle name="1_Cau thuy dien Ban La (Cu Anh)_TA_Book2_Book2_1 3" xfId="5271" xr:uid="{00000000-0005-0000-0000-000027050000}"/>
    <cellStyle name="1_Cau thuy dien Ban La (Cu Anh)_TA_Book2_Book2_1 4" xfId="5272" xr:uid="{00000000-0005-0000-0000-000028050000}"/>
    <cellStyle name="1_Cau thuy dien Ban La (Cu Anh)_TA_Book2_Book2_1 5" xfId="5273" xr:uid="{00000000-0005-0000-0000-000029050000}"/>
    <cellStyle name="1_Cau thuy dien Ban La (Cu Anh)_TA_Book2_Book2_1 6" xfId="5274" xr:uid="{00000000-0005-0000-0000-00002A050000}"/>
    <cellStyle name="1_Cau thuy dien Ban La (Cu Anh)_TA_Book2_Book2_1 7" xfId="5275" xr:uid="{00000000-0005-0000-0000-00002B050000}"/>
    <cellStyle name="1_Cau thuy dien Ban La (Cu Anh)_TA_Book2_Book2_1 8" xfId="5276" xr:uid="{00000000-0005-0000-0000-00002C050000}"/>
    <cellStyle name="1_Cau thuy dien Ban La (Cu Anh)_TA_Book2_Book2_1 9" xfId="5277" xr:uid="{00000000-0005-0000-0000-00002D050000}"/>
    <cellStyle name="1_Cau thuy dien Ban La (Cu Anh)_TA_Book2_Book2_DTGTXL_goi1(DD_G6)" xfId="2631" xr:uid="{00000000-0005-0000-0000-00002E050000}"/>
    <cellStyle name="1_Cau thuy dien Ban La (Cu Anh)_TA_Book2_Book2_tongquat" xfId="140" xr:uid="{00000000-0005-0000-0000-00002F050000}"/>
    <cellStyle name="1_Cau thuy dien Ban La (Cu Anh)_TA_Book2_Book2_tongquat_Book2" xfId="141" xr:uid="{00000000-0005-0000-0000-000030050000}"/>
    <cellStyle name="1_Cau thuy dien Ban La (Cu Anh)_TA_Book2_Book2_tongquat_Book2 10" xfId="5278" xr:uid="{00000000-0005-0000-0000-000031050000}"/>
    <cellStyle name="1_Cau thuy dien Ban La (Cu Anh)_TA_Book2_Book2_tongquat_Book2 11" xfId="5279" xr:uid="{00000000-0005-0000-0000-000032050000}"/>
    <cellStyle name="1_Cau thuy dien Ban La (Cu Anh)_TA_Book2_Book2_tongquat_Book2 2" xfId="5280" xr:uid="{00000000-0005-0000-0000-000033050000}"/>
    <cellStyle name="1_Cau thuy dien Ban La (Cu Anh)_TA_Book2_Book2_tongquat_Book2 3" xfId="5281" xr:uid="{00000000-0005-0000-0000-000034050000}"/>
    <cellStyle name="1_Cau thuy dien Ban La (Cu Anh)_TA_Book2_Book2_tongquat_Book2 4" xfId="5282" xr:uid="{00000000-0005-0000-0000-000035050000}"/>
    <cellStyle name="1_Cau thuy dien Ban La (Cu Anh)_TA_Book2_Book2_tongquat_Book2 5" xfId="5283" xr:uid="{00000000-0005-0000-0000-000036050000}"/>
    <cellStyle name="1_Cau thuy dien Ban La (Cu Anh)_TA_Book2_Book2_tongquat_Book2 6" xfId="5284" xr:uid="{00000000-0005-0000-0000-000037050000}"/>
    <cellStyle name="1_Cau thuy dien Ban La (Cu Anh)_TA_Book2_Book2_tongquat_Book2 7" xfId="5285" xr:uid="{00000000-0005-0000-0000-000038050000}"/>
    <cellStyle name="1_Cau thuy dien Ban La (Cu Anh)_TA_Book2_Book2_tongquat_Book2 8" xfId="5286" xr:uid="{00000000-0005-0000-0000-000039050000}"/>
    <cellStyle name="1_Cau thuy dien Ban La (Cu Anh)_TA_Book2_Book2_tongquat_Book2 9" xfId="5287" xr:uid="{00000000-0005-0000-0000-00003A050000}"/>
    <cellStyle name="1_Cau thuy dien Ban La (Cu Anh)_TA_Book2_Book3" xfId="142" xr:uid="{00000000-0005-0000-0000-00003B050000}"/>
    <cellStyle name="1_Cau thuy dien Ban La (Cu Anh)_TA_Book2_Book3 10" xfId="5288" xr:uid="{00000000-0005-0000-0000-00003C050000}"/>
    <cellStyle name="1_Cau thuy dien Ban La (Cu Anh)_TA_Book2_Book3 11" xfId="5289" xr:uid="{00000000-0005-0000-0000-00003D050000}"/>
    <cellStyle name="1_Cau thuy dien Ban La (Cu Anh)_TA_Book2_Book3 2" xfId="5290" xr:uid="{00000000-0005-0000-0000-00003E050000}"/>
    <cellStyle name="1_Cau thuy dien Ban La (Cu Anh)_TA_Book2_Book3 3" xfId="5291" xr:uid="{00000000-0005-0000-0000-00003F050000}"/>
    <cellStyle name="1_Cau thuy dien Ban La (Cu Anh)_TA_Book2_Book3 4" xfId="5292" xr:uid="{00000000-0005-0000-0000-000040050000}"/>
    <cellStyle name="1_Cau thuy dien Ban La (Cu Anh)_TA_Book2_Book3 5" xfId="5293" xr:uid="{00000000-0005-0000-0000-000041050000}"/>
    <cellStyle name="1_Cau thuy dien Ban La (Cu Anh)_TA_Book2_Book3 6" xfId="5294" xr:uid="{00000000-0005-0000-0000-000042050000}"/>
    <cellStyle name="1_Cau thuy dien Ban La (Cu Anh)_TA_Book2_Book3 7" xfId="5295" xr:uid="{00000000-0005-0000-0000-000043050000}"/>
    <cellStyle name="1_Cau thuy dien Ban La (Cu Anh)_TA_Book2_Book3 8" xfId="5296" xr:uid="{00000000-0005-0000-0000-000044050000}"/>
    <cellStyle name="1_Cau thuy dien Ban La (Cu Anh)_TA_Book2_Book3 9" xfId="5297" xr:uid="{00000000-0005-0000-0000-000045050000}"/>
    <cellStyle name="1_Cau thuy dien Ban La (Cu Anh)_TA_Book2_Book3_DTGTXL_goi1(DD_G6)" xfId="2632" xr:uid="{00000000-0005-0000-0000-000046050000}"/>
    <cellStyle name="1_Cau thuy dien Ban La (Cu Anh)_TA_Book2_Book3_tongquat" xfId="143" xr:uid="{00000000-0005-0000-0000-000047050000}"/>
    <cellStyle name="1_Cau thuy dien Ban La (Cu Anh)_TA_Book2_Book3_tongquat_Book2" xfId="144" xr:uid="{00000000-0005-0000-0000-000048050000}"/>
    <cellStyle name="1_Cau thuy dien Ban La (Cu Anh)_TA_Book2_Book3_tongquat_Book2 10" xfId="5298" xr:uid="{00000000-0005-0000-0000-000049050000}"/>
    <cellStyle name="1_Cau thuy dien Ban La (Cu Anh)_TA_Book2_Book3_tongquat_Book2 11" xfId="5299" xr:uid="{00000000-0005-0000-0000-00004A050000}"/>
    <cellStyle name="1_Cau thuy dien Ban La (Cu Anh)_TA_Book2_Book3_tongquat_Book2 2" xfId="5300" xr:uid="{00000000-0005-0000-0000-00004B050000}"/>
    <cellStyle name="1_Cau thuy dien Ban La (Cu Anh)_TA_Book2_Book3_tongquat_Book2 3" xfId="5301" xr:uid="{00000000-0005-0000-0000-00004C050000}"/>
    <cellStyle name="1_Cau thuy dien Ban La (Cu Anh)_TA_Book2_Book3_tongquat_Book2 4" xfId="5302" xr:uid="{00000000-0005-0000-0000-00004D050000}"/>
    <cellStyle name="1_Cau thuy dien Ban La (Cu Anh)_TA_Book2_Book3_tongquat_Book2 5" xfId="5303" xr:uid="{00000000-0005-0000-0000-00004E050000}"/>
    <cellStyle name="1_Cau thuy dien Ban La (Cu Anh)_TA_Book2_Book3_tongquat_Book2 6" xfId="5304" xr:uid="{00000000-0005-0000-0000-00004F050000}"/>
    <cellStyle name="1_Cau thuy dien Ban La (Cu Anh)_TA_Book2_Book3_tongquat_Book2 7" xfId="5305" xr:uid="{00000000-0005-0000-0000-000050050000}"/>
    <cellStyle name="1_Cau thuy dien Ban La (Cu Anh)_TA_Book2_Book3_tongquat_Book2 8" xfId="5306" xr:uid="{00000000-0005-0000-0000-000051050000}"/>
    <cellStyle name="1_Cau thuy dien Ban La (Cu Anh)_TA_Book2_Book3_tongquat_Book2 9" xfId="5307" xr:uid="{00000000-0005-0000-0000-000052050000}"/>
    <cellStyle name="1_Cau thuy dien Ban La (Cu Anh)_TA_Book2_CV2695_957" xfId="145" xr:uid="{00000000-0005-0000-0000-000053050000}"/>
    <cellStyle name="1_Cau thuy dien Ban La (Cu Anh)_TA_Book2_CV2695_957 10" xfId="5308" xr:uid="{00000000-0005-0000-0000-000054050000}"/>
    <cellStyle name="1_Cau thuy dien Ban La (Cu Anh)_TA_Book2_CV2695_957 11" xfId="5309" xr:uid="{00000000-0005-0000-0000-000055050000}"/>
    <cellStyle name="1_Cau thuy dien Ban La (Cu Anh)_TA_Book2_CV2695_957 2" xfId="5310" xr:uid="{00000000-0005-0000-0000-000056050000}"/>
    <cellStyle name="1_Cau thuy dien Ban La (Cu Anh)_TA_Book2_CV2695_957 3" xfId="5311" xr:uid="{00000000-0005-0000-0000-000057050000}"/>
    <cellStyle name="1_Cau thuy dien Ban La (Cu Anh)_TA_Book2_CV2695_957 4" xfId="5312" xr:uid="{00000000-0005-0000-0000-000058050000}"/>
    <cellStyle name="1_Cau thuy dien Ban La (Cu Anh)_TA_Book2_CV2695_957 5" xfId="5313" xr:uid="{00000000-0005-0000-0000-000059050000}"/>
    <cellStyle name="1_Cau thuy dien Ban La (Cu Anh)_TA_Book2_CV2695_957 6" xfId="5314" xr:uid="{00000000-0005-0000-0000-00005A050000}"/>
    <cellStyle name="1_Cau thuy dien Ban La (Cu Anh)_TA_Book2_CV2695_957 7" xfId="5315" xr:uid="{00000000-0005-0000-0000-00005B050000}"/>
    <cellStyle name="1_Cau thuy dien Ban La (Cu Anh)_TA_Book2_CV2695_957 8" xfId="5316" xr:uid="{00000000-0005-0000-0000-00005C050000}"/>
    <cellStyle name="1_Cau thuy dien Ban La (Cu Anh)_TA_Book2_CV2695_957 9" xfId="5317" xr:uid="{00000000-0005-0000-0000-00005D050000}"/>
    <cellStyle name="1_Cau thuy dien Ban La (Cu Anh)_TA_Book2_CV2695_957_DTGTXL_goi1(DD_G6)" xfId="2633" xr:uid="{00000000-0005-0000-0000-00005E050000}"/>
    <cellStyle name="1_Cau thuy dien Ban La (Cu Anh)_TA_Book2_CV2695_957_tongquat" xfId="146" xr:uid="{00000000-0005-0000-0000-00005F050000}"/>
    <cellStyle name="1_Cau thuy dien Ban La (Cu Anh)_TA_Book2_CV2695_957_tongquat_Book2" xfId="147" xr:uid="{00000000-0005-0000-0000-000060050000}"/>
    <cellStyle name="1_Cau thuy dien Ban La (Cu Anh)_TA_Book2_CV2695_957_tongquat_Book2 10" xfId="5318" xr:uid="{00000000-0005-0000-0000-000061050000}"/>
    <cellStyle name="1_Cau thuy dien Ban La (Cu Anh)_TA_Book2_CV2695_957_tongquat_Book2 11" xfId="5319" xr:uid="{00000000-0005-0000-0000-000062050000}"/>
    <cellStyle name="1_Cau thuy dien Ban La (Cu Anh)_TA_Book2_CV2695_957_tongquat_Book2 2" xfId="5320" xr:uid="{00000000-0005-0000-0000-000063050000}"/>
    <cellStyle name="1_Cau thuy dien Ban La (Cu Anh)_TA_Book2_CV2695_957_tongquat_Book2 3" xfId="5321" xr:uid="{00000000-0005-0000-0000-000064050000}"/>
    <cellStyle name="1_Cau thuy dien Ban La (Cu Anh)_TA_Book2_CV2695_957_tongquat_Book2 4" xfId="5322" xr:uid="{00000000-0005-0000-0000-000065050000}"/>
    <cellStyle name="1_Cau thuy dien Ban La (Cu Anh)_TA_Book2_CV2695_957_tongquat_Book2 5" xfId="5323" xr:uid="{00000000-0005-0000-0000-000066050000}"/>
    <cellStyle name="1_Cau thuy dien Ban La (Cu Anh)_TA_Book2_CV2695_957_tongquat_Book2 6" xfId="5324" xr:uid="{00000000-0005-0000-0000-000067050000}"/>
    <cellStyle name="1_Cau thuy dien Ban La (Cu Anh)_TA_Book2_CV2695_957_tongquat_Book2 7" xfId="5325" xr:uid="{00000000-0005-0000-0000-000068050000}"/>
    <cellStyle name="1_Cau thuy dien Ban La (Cu Anh)_TA_Book2_CV2695_957_tongquat_Book2 8" xfId="5326" xr:uid="{00000000-0005-0000-0000-000069050000}"/>
    <cellStyle name="1_Cau thuy dien Ban La (Cu Anh)_TA_Book2_CV2695_957_tongquat_Book2 9" xfId="5327" xr:uid="{00000000-0005-0000-0000-00006A050000}"/>
    <cellStyle name="1_Cau thuy dien Ban La (Cu Anh)_TA_Book2_dauvao" xfId="148" xr:uid="{00000000-0005-0000-0000-00006B050000}"/>
    <cellStyle name="1_Cau thuy dien Ban La (Cu Anh)_TA_Book2_dauvao 10" xfId="5328" xr:uid="{00000000-0005-0000-0000-00006C050000}"/>
    <cellStyle name="1_Cau thuy dien Ban La (Cu Anh)_TA_Book2_dauvao 11" xfId="5329" xr:uid="{00000000-0005-0000-0000-00006D050000}"/>
    <cellStyle name="1_Cau thuy dien Ban La (Cu Anh)_TA_Book2_dauvao 2" xfId="5330" xr:uid="{00000000-0005-0000-0000-00006E050000}"/>
    <cellStyle name="1_Cau thuy dien Ban La (Cu Anh)_TA_Book2_dauvao 3" xfId="5331" xr:uid="{00000000-0005-0000-0000-00006F050000}"/>
    <cellStyle name="1_Cau thuy dien Ban La (Cu Anh)_TA_Book2_dauvao 4" xfId="5332" xr:uid="{00000000-0005-0000-0000-000070050000}"/>
    <cellStyle name="1_Cau thuy dien Ban La (Cu Anh)_TA_Book2_dauvao 5" xfId="5333" xr:uid="{00000000-0005-0000-0000-000071050000}"/>
    <cellStyle name="1_Cau thuy dien Ban La (Cu Anh)_TA_Book2_dauvao 6" xfId="5334" xr:uid="{00000000-0005-0000-0000-000072050000}"/>
    <cellStyle name="1_Cau thuy dien Ban La (Cu Anh)_TA_Book2_dauvao 7" xfId="5335" xr:uid="{00000000-0005-0000-0000-000073050000}"/>
    <cellStyle name="1_Cau thuy dien Ban La (Cu Anh)_TA_Book2_dauvao 8" xfId="5336" xr:uid="{00000000-0005-0000-0000-000074050000}"/>
    <cellStyle name="1_Cau thuy dien Ban La (Cu Anh)_TA_Book2_dauvao 9" xfId="5337" xr:uid="{00000000-0005-0000-0000-000075050000}"/>
    <cellStyle name="1_Cau thuy dien Ban La (Cu Anh)_TA_Book2_dauvao_DTGTXL_goi1(DD_G6)" xfId="2634" xr:uid="{00000000-0005-0000-0000-000076050000}"/>
    <cellStyle name="1_Cau thuy dien Ban La (Cu Anh)_TA_Book2_dauvao_tongquat" xfId="149" xr:uid="{00000000-0005-0000-0000-000077050000}"/>
    <cellStyle name="1_Cau thuy dien Ban La (Cu Anh)_TA_Book2_dauvao_tongquat_Book2" xfId="150" xr:uid="{00000000-0005-0000-0000-000078050000}"/>
    <cellStyle name="1_Cau thuy dien Ban La (Cu Anh)_TA_Book2_dauvao_tongquat_Book2 10" xfId="5338" xr:uid="{00000000-0005-0000-0000-000079050000}"/>
    <cellStyle name="1_Cau thuy dien Ban La (Cu Anh)_TA_Book2_dauvao_tongquat_Book2 11" xfId="5339" xr:uid="{00000000-0005-0000-0000-00007A050000}"/>
    <cellStyle name="1_Cau thuy dien Ban La (Cu Anh)_TA_Book2_dauvao_tongquat_Book2 2" xfId="5340" xr:uid="{00000000-0005-0000-0000-00007B050000}"/>
    <cellStyle name="1_Cau thuy dien Ban La (Cu Anh)_TA_Book2_dauvao_tongquat_Book2 3" xfId="5341" xr:uid="{00000000-0005-0000-0000-00007C050000}"/>
    <cellStyle name="1_Cau thuy dien Ban La (Cu Anh)_TA_Book2_dauvao_tongquat_Book2 4" xfId="5342" xr:uid="{00000000-0005-0000-0000-00007D050000}"/>
    <cellStyle name="1_Cau thuy dien Ban La (Cu Anh)_TA_Book2_dauvao_tongquat_Book2 5" xfId="5343" xr:uid="{00000000-0005-0000-0000-00007E050000}"/>
    <cellStyle name="1_Cau thuy dien Ban La (Cu Anh)_TA_Book2_dauvao_tongquat_Book2 6" xfId="5344" xr:uid="{00000000-0005-0000-0000-00007F050000}"/>
    <cellStyle name="1_Cau thuy dien Ban La (Cu Anh)_TA_Book2_dauvao_tongquat_Book2 7" xfId="5345" xr:uid="{00000000-0005-0000-0000-000080050000}"/>
    <cellStyle name="1_Cau thuy dien Ban La (Cu Anh)_TA_Book2_dauvao_tongquat_Book2 8" xfId="5346" xr:uid="{00000000-0005-0000-0000-000081050000}"/>
    <cellStyle name="1_Cau thuy dien Ban La (Cu Anh)_TA_Book2_dauvao_tongquat_Book2 9" xfId="5347" xr:uid="{00000000-0005-0000-0000-000082050000}"/>
    <cellStyle name="1_Cau thuy dien Ban La (Cu Anh)_TA_Book2_DTGTXL_goi1(DD_G6)" xfId="2635" xr:uid="{00000000-0005-0000-0000-000083050000}"/>
    <cellStyle name="1_Cau thuy dien Ban La (Cu Anh)_TA_Book2_duphongtruotgia" xfId="151" xr:uid="{00000000-0005-0000-0000-000084050000}"/>
    <cellStyle name="1_Cau thuy dien Ban La (Cu Anh)_TA_Book2_duphongtruotgia 10" xfId="5348" xr:uid="{00000000-0005-0000-0000-000085050000}"/>
    <cellStyle name="1_Cau thuy dien Ban La (Cu Anh)_TA_Book2_duphongtruotgia 11" xfId="5349" xr:uid="{00000000-0005-0000-0000-000086050000}"/>
    <cellStyle name="1_Cau thuy dien Ban La (Cu Anh)_TA_Book2_duphongtruotgia 2" xfId="5350" xr:uid="{00000000-0005-0000-0000-000087050000}"/>
    <cellStyle name="1_Cau thuy dien Ban La (Cu Anh)_TA_Book2_duphongtruotgia 3" xfId="5351" xr:uid="{00000000-0005-0000-0000-000088050000}"/>
    <cellStyle name="1_Cau thuy dien Ban La (Cu Anh)_TA_Book2_duphongtruotgia 4" xfId="5352" xr:uid="{00000000-0005-0000-0000-000089050000}"/>
    <cellStyle name="1_Cau thuy dien Ban La (Cu Anh)_TA_Book2_duphongtruotgia 5" xfId="5353" xr:uid="{00000000-0005-0000-0000-00008A050000}"/>
    <cellStyle name="1_Cau thuy dien Ban La (Cu Anh)_TA_Book2_duphongtruotgia 6" xfId="5354" xr:uid="{00000000-0005-0000-0000-00008B050000}"/>
    <cellStyle name="1_Cau thuy dien Ban La (Cu Anh)_TA_Book2_duphongtruotgia 7" xfId="5355" xr:uid="{00000000-0005-0000-0000-00008C050000}"/>
    <cellStyle name="1_Cau thuy dien Ban La (Cu Anh)_TA_Book2_duphongtruotgia 8" xfId="5356" xr:uid="{00000000-0005-0000-0000-00008D050000}"/>
    <cellStyle name="1_Cau thuy dien Ban La (Cu Anh)_TA_Book2_duphongtruotgia 9" xfId="5357" xr:uid="{00000000-0005-0000-0000-00008E050000}"/>
    <cellStyle name="1_Cau thuy dien Ban La (Cu Anh)_TA_Book2_duphongtruotgia_DTGTXL_goi1(DD_G6)" xfId="2636" xr:uid="{00000000-0005-0000-0000-00008F050000}"/>
    <cellStyle name="1_Cau thuy dien Ban La (Cu Anh)_TA_Book2_duphongtruotgia_tongquat" xfId="152" xr:uid="{00000000-0005-0000-0000-000090050000}"/>
    <cellStyle name="1_Cau thuy dien Ban La (Cu Anh)_TA_Book2_duphongtruotgia_tongquat_Book2" xfId="153" xr:uid="{00000000-0005-0000-0000-000091050000}"/>
    <cellStyle name="1_Cau thuy dien Ban La (Cu Anh)_TA_Book2_duphongtruotgia_tongquat_Book2 10" xfId="5358" xr:uid="{00000000-0005-0000-0000-000092050000}"/>
    <cellStyle name="1_Cau thuy dien Ban La (Cu Anh)_TA_Book2_duphongtruotgia_tongquat_Book2 11" xfId="5359" xr:uid="{00000000-0005-0000-0000-000093050000}"/>
    <cellStyle name="1_Cau thuy dien Ban La (Cu Anh)_TA_Book2_duphongtruotgia_tongquat_Book2 2" xfId="5360" xr:uid="{00000000-0005-0000-0000-000094050000}"/>
    <cellStyle name="1_Cau thuy dien Ban La (Cu Anh)_TA_Book2_duphongtruotgia_tongquat_Book2 3" xfId="5361" xr:uid="{00000000-0005-0000-0000-000095050000}"/>
    <cellStyle name="1_Cau thuy dien Ban La (Cu Anh)_TA_Book2_duphongtruotgia_tongquat_Book2 4" xfId="5362" xr:uid="{00000000-0005-0000-0000-000096050000}"/>
    <cellStyle name="1_Cau thuy dien Ban La (Cu Anh)_TA_Book2_duphongtruotgia_tongquat_Book2 5" xfId="5363" xr:uid="{00000000-0005-0000-0000-000097050000}"/>
    <cellStyle name="1_Cau thuy dien Ban La (Cu Anh)_TA_Book2_duphongtruotgia_tongquat_Book2 6" xfId="5364" xr:uid="{00000000-0005-0000-0000-000098050000}"/>
    <cellStyle name="1_Cau thuy dien Ban La (Cu Anh)_TA_Book2_duphongtruotgia_tongquat_Book2 7" xfId="5365" xr:uid="{00000000-0005-0000-0000-000099050000}"/>
    <cellStyle name="1_Cau thuy dien Ban La (Cu Anh)_TA_Book2_duphongtruotgia_tongquat_Book2 8" xfId="5366" xr:uid="{00000000-0005-0000-0000-00009A050000}"/>
    <cellStyle name="1_Cau thuy dien Ban La (Cu Anh)_TA_Book2_duphongtruotgia_tongquat_Book2 9" xfId="5367" xr:uid="{00000000-0005-0000-0000-00009B050000}"/>
    <cellStyle name="1_Cau thuy dien Ban La (Cu Anh)_TA_Book2_DZ500kVBanSok_Pleiku(10-2012)" xfId="154" xr:uid="{00000000-0005-0000-0000-00009C050000}"/>
    <cellStyle name="1_Cau thuy dien Ban La (Cu Anh)_TA_Book2_DZ500kVBanSok_Pleiku(10-2012) 10" xfId="5368" xr:uid="{00000000-0005-0000-0000-00009D050000}"/>
    <cellStyle name="1_Cau thuy dien Ban La (Cu Anh)_TA_Book2_DZ500kVBanSok_Pleiku(10-2012) 11" xfId="5369" xr:uid="{00000000-0005-0000-0000-00009E050000}"/>
    <cellStyle name="1_Cau thuy dien Ban La (Cu Anh)_TA_Book2_DZ500kVBanSok_Pleiku(10-2012) 2" xfId="5370" xr:uid="{00000000-0005-0000-0000-00009F050000}"/>
    <cellStyle name="1_Cau thuy dien Ban La (Cu Anh)_TA_Book2_DZ500kVBanSok_Pleiku(10-2012) 3" xfId="5371" xr:uid="{00000000-0005-0000-0000-0000A0050000}"/>
    <cellStyle name="1_Cau thuy dien Ban La (Cu Anh)_TA_Book2_DZ500kVBanSok_Pleiku(10-2012) 4" xfId="5372" xr:uid="{00000000-0005-0000-0000-0000A1050000}"/>
    <cellStyle name="1_Cau thuy dien Ban La (Cu Anh)_TA_Book2_DZ500kVBanSok_Pleiku(10-2012) 5" xfId="5373" xr:uid="{00000000-0005-0000-0000-0000A2050000}"/>
    <cellStyle name="1_Cau thuy dien Ban La (Cu Anh)_TA_Book2_DZ500kVBanSok_Pleiku(10-2012) 6" xfId="5374" xr:uid="{00000000-0005-0000-0000-0000A3050000}"/>
    <cellStyle name="1_Cau thuy dien Ban La (Cu Anh)_TA_Book2_DZ500kVBanSok_Pleiku(10-2012) 7" xfId="5375" xr:uid="{00000000-0005-0000-0000-0000A4050000}"/>
    <cellStyle name="1_Cau thuy dien Ban La (Cu Anh)_TA_Book2_DZ500kVBanSok_Pleiku(10-2012) 8" xfId="5376" xr:uid="{00000000-0005-0000-0000-0000A5050000}"/>
    <cellStyle name="1_Cau thuy dien Ban La (Cu Anh)_TA_Book2_DZ500kVBanSok_Pleiku(10-2012) 9" xfId="5377" xr:uid="{00000000-0005-0000-0000-0000A6050000}"/>
    <cellStyle name="1_Cau thuy dien Ban La (Cu Anh)_TA_Book2_DZ500kVHatxan_pleiku" xfId="155" xr:uid="{00000000-0005-0000-0000-0000A7050000}"/>
    <cellStyle name="1_Cau thuy dien Ban La (Cu Anh)_TA_Book2_DZ500kVHatxan_pleiku 10" xfId="5378" xr:uid="{00000000-0005-0000-0000-0000A8050000}"/>
    <cellStyle name="1_Cau thuy dien Ban La (Cu Anh)_TA_Book2_DZ500kVHatxan_pleiku 11" xfId="5379" xr:uid="{00000000-0005-0000-0000-0000A9050000}"/>
    <cellStyle name="1_Cau thuy dien Ban La (Cu Anh)_TA_Book2_DZ500kVHatxan_pleiku 2" xfId="5380" xr:uid="{00000000-0005-0000-0000-0000AA050000}"/>
    <cellStyle name="1_Cau thuy dien Ban La (Cu Anh)_TA_Book2_DZ500kVHatxan_pleiku 3" xfId="5381" xr:uid="{00000000-0005-0000-0000-0000AB050000}"/>
    <cellStyle name="1_Cau thuy dien Ban La (Cu Anh)_TA_Book2_DZ500kVHatxan_pleiku 4" xfId="5382" xr:uid="{00000000-0005-0000-0000-0000AC050000}"/>
    <cellStyle name="1_Cau thuy dien Ban La (Cu Anh)_TA_Book2_DZ500kVHatxan_pleiku 5" xfId="5383" xr:uid="{00000000-0005-0000-0000-0000AD050000}"/>
    <cellStyle name="1_Cau thuy dien Ban La (Cu Anh)_TA_Book2_DZ500kVHatxan_pleiku 6" xfId="5384" xr:uid="{00000000-0005-0000-0000-0000AE050000}"/>
    <cellStyle name="1_Cau thuy dien Ban La (Cu Anh)_TA_Book2_DZ500kVHatxan_pleiku 7" xfId="5385" xr:uid="{00000000-0005-0000-0000-0000AF050000}"/>
    <cellStyle name="1_Cau thuy dien Ban La (Cu Anh)_TA_Book2_DZ500kVHatxan_pleiku 8" xfId="5386" xr:uid="{00000000-0005-0000-0000-0000B0050000}"/>
    <cellStyle name="1_Cau thuy dien Ban La (Cu Anh)_TA_Book2_DZ500kVHatxan_pleiku 9" xfId="5387" xr:uid="{00000000-0005-0000-0000-0000B1050000}"/>
    <cellStyle name="1_Cau thuy dien Ban La (Cu Anh)_TA_Book2_DZ500kVHatxan_pleiku(Giaidoan1)" xfId="156" xr:uid="{00000000-0005-0000-0000-0000B2050000}"/>
    <cellStyle name="1_Cau thuy dien Ban La (Cu Anh)_TA_Book2_DZ500kVHatxan_pleiku(Giaidoan1) 10" xfId="5388" xr:uid="{00000000-0005-0000-0000-0000B3050000}"/>
    <cellStyle name="1_Cau thuy dien Ban La (Cu Anh)_TA_Book2_DZ500kVHatxan_pleiku(Giaidoan1) 11" xfId="5389" xr:uid="{00000000-0005-0000-0000-0000B4050000}"/>
    <cellStyle name="1_Cau thuy dien Ban La (Cu Anh)_TA_Book2_DZ500kVHatxan_pleiku(Giaidoan1) 2" xfId="5390" xr:uid="{00000000-0005-0000-0000-0000B5050000}"/>
    <cellStyle name="1_Cau thuy dien Ban La (Cu Anh)_TA_Book2_DZ500kVHatxan_pleiku(Giaidoan1) 3" xfId="5391" xr:uid="{00000000-0005-0000-0000-0000B6050000}"/>
    <cellStyle name="1_Cau thuy dien Ban La (Cu Anh)_TA_Book2_DZ500kVHatxan_pleiku(Giaidoan1) 4" xfId="5392" xr:uid="{00000000-0005-0000-0000-0000B7050000}"/>
    <cellStyle name="1_Cau thuy dien Ban La (Cu Anh)_TA_Book2_DZ500kVHatxan_pleiku(Giaidoan1) 5" xfId="5393" xr:uid="{00000000-0005-0000-0000-0000B8050000}"/>
    <cellStyle name="1_Cau thuy dien Ban La (Cu Anh)_TA_Book2_DZ500kVHatxan_pleiku(Giaidoan1) 6" xfId="5394" xr:uid="{00000000-0005-0000-0000-0000B9050000}"/>
    <cellStyle name="1_Cau thuy dien Ban La (Cu Anh)_TA_Book2_DZ500kVHatxan_pleiku(Giaidoan1) 7" xfId="5395" xr:uid="{00000000-0005-0000-0000-0000BA050000}"/>
    <cellStyle name="1_Cau thuy dien Ban La (Cu Anh)_TA_Book2_DZ500kVHatxan_pleiku(Giaidoan1) 8" xfId="5396" xr:uid="{00000000-0005-0000-0000-0000BB050000}"/>
    <cellStyle name="1_Cau thuy dien Ban La (Cu Anh)_TA_Book2_DZ500kVHatxan_pleiku(Giaidoan1) 9" xfId="5397" xr:uid="{00000000-0005-0000-0000-0000BC050000}"/>
    <cellStyle name="1_Cau thuy dien Ban La (Cu Anh)_TA_Book2_DZ500kVPleiku_MyPhuoc_CauBong(GiaLai+DakLakmoi)" xfId="157" xr:uid="{00000000-0005-0000-0000-0000BD050000}"/>
    <cellStyle name="1_Cau thuy dien Ban La (Cu Anh)_TA_Book2_DZ500kVPleiku_MyPhuoc_CauBong(GiaLai+DakLakmoi) 10" xfId="5398" xr:uid="{00000000-0005-0000-0000-0000BE050000}"/>
    <cellStyle name="1_Cau thuy dien Ban La (Cu Anh)_TA_Book2_DZ500kVPleiku_MyPhuoc_CauBong(GiaLai+DakLakmoi) 11" xfId="5399" xr:uid="{00000000-0005-0000-0000-0000BF050000}"/>
    <cellStyle name="1_Cau thuy dien Ban La (Cu Anh)_TA_Book2_DZ500kVPleiku_MyPhuoc_CauBong(GiaLai+DakLakmoi) 2" xfId="5400" xr:uid="{00000000-0005-0000-0000-0000C0050000}"/>
    <cellStyle name="1_Cau thuy dien Ban La (Cu Anh)_TA_Book2_DZ500kVPleiku_MyPhuoc_CauBong(GiaLai+DakLakmoi) 3" xfId="5401" xr:uid="{00000000-0005-0000-0000-0000C1050000}"/>
    <cellStyle name="1_Cau thuy dien Ban La (Cu Anh)_TA_Book2_DZ500kVPleiku_MyPhuoc_CauBong(GiaLai+DakLakmoi) 4" xfId="5402" xr:uid="{00000000-0005-0000-0000-0000C2050000}"/>
    <cellStyle name="1_Cau thuy dien Ban La (Cu Anh)_TA_Book2_DZ500kVPleiku_MyPhuoc_CauBong(GiaLai+DakLakmoi) 5" xfId="5403" xr:uid="{00000000-0005-0000-0000-0000C3050000}"/>
    <cellStyle name="1_Cau thuy dien Ban La (Cu Anh)_TA_Book2_DZ500kVPleiku_MyPhuoc_CauBong(GiaLai+DakLakmoi) 6" xfId="5404" xr:uid="{00000000-0005-0000-0000-0000C4050000}"/>
    <cellStyle name="1_Cau thuy dien Ban La (Cu Anh)_TA_Book2_DZ500kVPleiku_MyPhuoc_CauBong(GiaLai+DakLakmoi) 7" xfId="5405" xr:uid="{00000000-0005-0000-0000-0000C5050000}"/>
    <cellStyle name="1_Cau thuy dien Ban La (Cu Anh)_TA_Book2_DZ500kVPleiku_MyPhuoc_CauBong(GiaLai+DakLakmoi) 8" xfId="5406" xr:uid="{00000000-0005-0000-0000-0000C6050000}"/>
    <cellStyle name="1_Cau thuy dien Ban La (Cu Anh)_TA_Book2_DZ500kVPleiku_MyPhuoc_CauBong(GiaLai+DakLakmoi) 9" xfId="5407" xr:uid="{00000000-0005-0000-0000-0000C7050000}"/>
    <cellStyle name="1_Cau thuy dien Ban La (Cu Anh)_TA_Book2_DZ500kVPleiku_MyPhuoc_CauBong(GiaLai+DakLakmoi)_DTGTXL_goi1(DD_G6)" xfId="2637" xr:uid="{00000000-0005-0000-0000-0000C8050000}"/>
    <cellStyle name="1_Cau thuy dien Ban La (Cu Anh)_TA_Book2_DZ500kVPleiku_MyPhuoc_CauBong(GiaLai+DakLakmoi)_tongquat" xfId="158" xr:uid="{00000000-0005-0000-0000-0000C9050000}"/>
    <cellStyle name="1_Cau thuy dien Ban La (Cu Anh)_TA_Book2_DZ500kVPleiku_MyPhuoc_CauBong(GiaLai+DakLakmoi)_tongquat_Book2" xfId="159" xr:uid="{00000000-0005-0000-0000-0000CA050000}"/>
    <cellStyle name="1_Cau thuy dien Ban La (Cu Anh)_TA_Book2_DZ500kVPleiku_MyPhuoc_CauBong(GiaLai+DakLakmoi)_tongquat_Book2 10" xfId="5408" xr:uid="{00000000-0005-0000-0000-0000CB050000}"/>
    <cellStyle name="1_Cau thuy dien Ban La (Cu Anh)_TA_Book2_DZ500kVPleiku_MyPhuoc_CauBong(GiaLai+DakLakmoi)_tongquat_Book2 11" xfId="5409" xr:uid="{00000000-0005-0000-0000-0000CC050000}"/>
    <cellStyle name="1_Cau thuy dien Ban La (Cu Anh)_TA_Book2_DZ500kVPleiku_MyPhuoc_CauBong(GiaLai+DakLakmoi)_tongquat_Book2 2" xfId="5410" xr:uid="{00000000-0005-0000-0000-0000CD050000}"/>
    <cellStyle name="1_Cau thuy dien Ban La (Cu Anh)_TA_Book2_DZ500kVPleiku_MyPhuoc_CauBong(GiaLai+DakLakmoi)_tongquat_Book2 3" xfId="5411" xr:uid="{00000000-0005-0000-0000-0000CE050000}"/>
    <cellStyle name="1_Cau thuy dien Ban La (Cu Anh)_TA_Book2_DZ500kVPleiku_MyPhuoc_CauBong(GiaLai+DakLakmoi)_tongquat_Book2 4" xfId="5412" xr:uid="{00000000-0005-0000-0000-0000CF050000}"/>
    <cellStyle name="1_Cau thuy dien Ban La (Cu Anh)_TA_Book2_DZ500kVPleiku_MyPhuoc_CauBong(GiaLai+DakLakmoi)_tongquat_Book2 5" xfId="5413" xr:uid="{00000000-0005-0000-0000-0000D0050000}"/>
    <cellStyle name="1_Cau thuy dien Ban La (Cu Anh)_TA_Book2_DZ500kVPleiku_MyPhuoc_CauBong(GiaLai+DakLakmoi)_tongquat_Book2 6" xfId="5414" xr:uid="{00000000-0005-0000-0000-0000D1050000}"/>
    <cellStyle name="1_Cau thuy dien Ban La (Cu Anh)_TA_Book2_DZ500kVPleiku_MyPhuoc_CauBong(GiaLai+DakLakmoi)_tongquat_Book2 7" xfId="5415" xr:uid="{00000000-0005-0000-0000-0000D2050000}"/>
    <cellStyle name="1_Cau thuy dien Ban La (Cu Anh)_TA_Book2_DZ500kVPleiku_MyPhuoc_CauBong(GiaLai+DakLakmoi)_tongquat_Book2 8" xfId="5416" xr:uid="{00000000-0005-0000-0000-0000D3050000}"/>
    <cellStyle name="1_Cau thuy dien Ban La (Cu Anh)_TA_Book2_DZ500kVPleiku_MyPhuoc_CauBong(GiaLai+DakLakmoi)_tongquat_Book2 9" xfId="5417" xr:uid="{00000000-0005-0000-0000-0000D4050000}"/>
    <cellStyle name="1_Cau thuy dien Ban La (Cu Anh)_TA_Book2_tongquat" xfId="160" xr:uid="{00000000-0005-0000-0000-0000D5050000}"/>
    <cellStyle name="1_Cau thuy dien Ban La (Cu Anh)_TA_Book2_tongquat_Book2" xfId="161" xr:uid="{00000000-0005-0000-0000-0000D6050000}"/>
    <cellStyle name="1_Cau thuy dien Ban La (Cu Anh)_TA_Book2_tongquat_Book2 10" xfId="5418" xr:uid="{00000000-0005-0000-0000-0000D7050000}"/>
    <cellStyle name="1_Cau thuy dien Ban La (Cu Anh)_TA_Book2_tongquat_Book2 11" xfId="5419" xr:uid="{00000000-0005-0000-0000-0000D8050000}"/>
    <cellStyle name="1_Cau thuy dien Ban La (Cu Anh)_TA_Book2_tongquat_Book2 2" xfId="5420" xr:uid="{00000000-0005-0000-0000-0000D9050000}"/>
    <cellStyle name="1_Cau thuy dien Ban La (Cu Anh)_TA_Book2_tongquat_Book2 3" xfId="5421" xr:uid="{00000000-0005-0000-0000-0000DA050000}"/>
    <cellStyle name="1_Cau thuy dien Ban La (Cu Anh)_TA_Book2_tongquat_Book2 4" xfId="5422" xr:uid="{00000000-0005-0000-0000-0000DB050000}"/>
    <cellStyle name="1_Cau thuy dien Ban La (Cu Anh)_TA_Book2_tongquat_Book2 5" xfId="5423" xr:uid="{00000000-0005-0000-0000-0000DC050000}"/>
    <cellStyle name="1_Cau thuy dien Ban La (Cu Anh)_TA_Book2_tongquat_Book2 6" xfId="5424" xr:uid="{00000000-0005-0000-0000-0000DD050000}"/>
    <cellStyle name="1_Cau thuy dien Ban La (Cu Anh)_TA_Book2_tongquat_Book2 7" xfId="5425" xr:uid="{00000000-0005-0000-0000-0000DE050000}"/>
    <cellStyle name="1_Cau thuy dien Ban La (Cu Anh)_TA_Book2_tongquat_Book2 8" xfId="5426" xr:uid="{00000000-0005-0000-0000-0000DF050000}"/>
    <cellStyle name="1_Cau thuy dien Ban La (Cu Anh)_TA_Book2_tongquat_Book2 9" xfId="5427" xr:uid="{00000000-0005-0000-0000-0000E0050000}"/>
    <cellStyle name="1_Cau thuy dien Ban La (Cu Anh)_TA_CV2695_957" xfId="162" xr:uid="{00000000-0005-0000-0000-0000E1050000}"/>
    <cellStyle name="1_Cau thuy dien Ban La (Cu Anh)_TA_CV2695_957 10" xfId="5428" xr:uid="{00000000-0005-0000-0000-0000E2050000}"/>
    <cellStyle name="1_Cau thuy dien Ban La (Cu Anh)_TA_CV2695_957 11" xfId="5429" xr:uid="{00000000-0005-0000-0000-0000E3050000}"/>
    <cellStyle name="1_Cau thuy dien Ban La (Cu Anh)_TA_CV2695_957 2" xfId="5430" xr:uid="{00000000-0005-0000-0000-0000E4050000}"/>
    <cellStyle name="1_Cau thuy dien Ban La (Cu Anh)_TA_CV2695_957 3" xfId="5431" xr:uid="{00000000-0005-0000-0000-0000E5050000}"/>
    <cellStyle name="1_Cau thuy dien Ban La (Cu Anh)_TA_CV2695_957 4" xfId="5432" xr:uid="{00000000-0005-0000-0000-0000E6050000}"/>
    <cellStyle name="1_Cau thuy dien Ban La (Cu Anh)_TA_CV2695_957 5" xfId="5433" xr:uid="{00000000-0005-0000-0000-0000E7050000}"/>
    <cellStyle name="1_Cau thuy dien Ban La (Cu Anh)_TA_CV2695_957 6" xfId="5434" xr:uid="{00000000-0005-0000-0000-0000E8050000}"/>
    <cellStyle name="1_Cau thuy dien Ban La (Cu Anh)_TA_CV2695_957 7" xfId="5435" xr:uid="{00000000-0005-0000-0000-0000E9050000}"/>
    <cellStyle name="1_Cau thuy dien Ban La (Cu Anh)_TA_CV2695_957 8" xfId="5436" xr:uid="{00000000-0005-0000-0000-0000EA050000}"/>
    <cellStyle name="1_Cau thuy dien Ban La (Cu Anh)_TA_CV2695_957 9" xfId="5437" xr:uid="{00000000-0005-0000-0000-0000EB050000}"/>
    <cellStyle name="1_Cau thuy dien Ban La (Cu Anh)_TA_CV2695_957_Book2" xfId="163" xr:uid="{00000000-0005-0000-0000-0000EC050000}"/>
    <cellStyle name="1_Cau thuy dien Ban La (Cu Anh)_TA_CV2695_957_Book2 10" xfId="5438" xr:uid="{00000000-0005-0000-0000-0000ED050000}"/>
    <cellStyle name="1_Cau thuy dien Ban La (Cu Anh)_TA_CV2695_957_Book2 11" xfId="5439" xr:uid="{00000000-0005-0000-0000-0000EE050000}"/>
    <cellStyle name="1_Cau thuy dien Ban La (Cu Anh)_TA_CV2695_957_Book2 2" xfId="5440" xr:uid="{00000000-0005-0000-0000-0000EF050000}"/>
    <cellStyle name="1_Cau thuy dien Ban La (Cu Anh)_TA_CV2695_957_Book2 3" xfId="5441" xr:uid="{00000000-0005-0000-0000-0000F0050000}"/>
    <cellStyle name="1_Cau thuy dien Ban La (Cu Anh)_TA_CV2695_957_Book2 4" xfId="5442" xr:uid="{00000000-0005-0000-0000-0000F1050000}"/>
    <cellStyle name="1_Cau thuy dien Ban La (Cu Anh)_TA_CV2695_957_Book2 5" xfId="5443" xr:uid="{00000000-0005-0000-0000-0000F2050000}"/>
    <cellStyle name="1_Cau thuy dien Ban La (Cu Anh)_TA_CV2695_957_Book2 6" xfId="5444" xr:uid="{00000000-0005-0000-0000-0000F3050000}"/>
    <cellStyle name="1_Cau thuy dien Ban La (Cu Anh)_TA_CV2695_957_Book2 7" xfId="5445" xr:uid="{00000000-0005-0000-0000-0000F4050000}"/>
    <cellStyle name="1_Cau thuy dien Ban La (Cu Anh)_TA_CV2695_957_Book2 8" xfId="5446" xr:uid="{00000000-0005-0000-0000-0000F5050000}"/>
    <cellStyle name="1_Cau thuy dien Ban La (Cu Anh)_TA_CV2695_957_Book2 9" xfId="5447" xr:uid="{00000000-0005-0000-0000-0000F6050000}"/>
    <cellStyle name="1_Cau thuy dien Ban La (Cu Anh)_TA_CV2695_957_Book2_DTGTXL_goi1(DD_G6)" xfId="2638" xr:uid="{00000000-0005-0000-0000-0000F7050000}"/>
    <cellStyle name="1_Cau thuy dien Ban La (Cu Anh)_TA_CV2695_957_Book2_tongquat" xfId="164" xr:uid="{00000000-0005-0000-0000-0000F8050000}"/>
    <cellStyle name="1_Cau thuy dien Ban La (Cu Anh)_TA_CV2695_957_Book2_tongquat_Book2" xfId="165" xr:uid="{00000000-0005-0000-0000-0000F9050000}"/>
    <cellStyle name="1_Cau thuy dien Ban La (Cu Anh)_TA_CV2695_957_Book2_tongquat_Book2 10" xfId="5448" xr:uid="{00000000-0005-0000-0000-0000FA050000}"/>
    <cellStyle name="1_Cau thuy dien Ban La (Cu Anh)_TA_CV2695_957_Book2_tongquat_Book2 11" xfId="5449" xr:uid="{00000000-0005-0000-0000-0000FB050000}"/>
    <cellStyle name="1_Cau thuy dien Ban La (Cu Anh)_TA_CV2695_957_Book2_tongquat_Book2 2" xfId="5450" xr:uid="{00000000-0005-0000-0000-0000FC050000}"/>
    <cellStyle name="1_Cau thuy dien Ban La (Cu Anh)_TA_CV2695_957_Book2_tongquat_Book2 3" xfId="5451" xr:uid="{00000000-0005-0000-0000-0000FD050000}"/>
    <cellStyle name="1_Cau thuy dien Ban La (Cu Anh)_TA_CV2695_957_Book2_tongquat_Book2 4" xfId="5452" xr:uid="{00000000-0005-0000-0000-0000FE050000}"/>
    <cellStyle name="1_Cau thuy dien Ban La (Cu Anh)_TA_CV2695_957_Book2_tongquat_Book2 5" xfId="5453" xr:uid="{00000000-0005-0000-0000-0000FF050000}"/>
    <cellStyle name="1_Cau thuy dien Ban La (Cu Anh)_TA_CV2695_957_Book2_tongquat_Book2 6" xfId="5454" xr:uid="{00000000-0005-0000-0000-000000060000}"/>
    <cellStyle name="1_Cau thuy dien Ban La (Cu Anh)_TA_CV2695_957_Book2_tongquat_Book2 7" xfId="5455" xr:uid="{00000000-0005-0000-0000-000001060000}"/>
    <cellStyle name="1_Cau thuy dien Ban La (Cu Anh)_TA_CV2695_957_Book2_tongquat_Book2 8" xfId="5456" xr:uid="{00000000-0005-0000-0000-000002060000}"/>
    <cellStyle name="1_Cau thuy dien Ban La (Cu Anh)_TA_CV2695_957_Book2_tongquat_Book2 9" xfId="5457" xr:uid="{00000000-0005-0000-0000-000003060000}"/>
    <cellStyle name="1_Cau thuy dien Ban La (Cu Anh)_TA_CV2695_957_Book3" xfId="166" xr:uid="{00000000-0005-0000-0000-000004060000}"/>
    <cellStyle name="1_Cau thuy dien Ban La (Cu Anh)_TA_CV2695_957_Book3 10" xfId="5458" xr:uid="{00000000-0005-0000-0000-000005060000}"/>
    <cellStyle name="1_Cau thuy dien Ban La (Cu Anh)_TA_CV2695_957_Book3 11" xfId="5459" xr:uid="{00000000-0005-0000-0000-000006060000}"/>
    <cellStyle name="1_Cau thuy dien Ban La (Cu Anh)_TA_CV2695_957_Book3 2" xfId="5460" xr:uid="{00000000-0005-0000-0000-000007060000}"/>
    <cellStyle name="1_Cau thuy dien Ban La (Cu Anh)_TA_CV2695_957_Book3 3" xfId="5461" xr:uid="{00000000-0005-0000-0000-000008060000}"/>
    <cellStyle name="1_Cau thuy dien Ban La (Cu Anh)_TA_CV2695_957_Book3 4" xfId="5462" xr:uid="{00000000-0005-0000-0000-000009060000}"/>
    <cellStyle name="1_Cau thuy dien Ban La (Cu Anh)_TA_CV2695_957_Book3 5" xfId="5463" xr:uid="{00000000-0005-0000-0000-00000A060000}"/>
    <cellStyle name="1_Cau thuy dien Ban La (Cu Anh)_TA_CV2695_957_Book3 6" xfId="5464" xr:uid="{00000000-0005-0000-0000-00000B060000}"/>
    <cellStyle name="1_Cau thuy dien Ban La (Cu Anh)_TA_CV2695_957_Book3 7" xfId="5465" xr:uid="{00000000-0005-0000-0000-00000C060000}"/>
    <cellStyle name="1_Cau thuy dien Ban La (Cu Anh)_TA_CV2695_957_Book3 8" xfId="5466" xr:uid="{00000000-0005-0000-0000-00000D060000}"/>
    <cellStyle name="1_Cau thuy dien Ban La (Cu Anh)_TA_CV2695_957_Book3 9" xfId="5467" xr:uid="{00000000-0005-0000-0000-00000E060000}"/>
    <cellStyle name="1_Cau thuy dien Ban La (Cu Anh)_TA_CV2695_957_Book3_DTGTXL_goi1(DD_G6)" xfId="2639" xr:uid="{00000000-0005-0000-0000-00000F060000}"/>
    <cellStyle name="1_Cau thuy dien Ban La (Cu Anh)_TA_CV2695_957_Book3_tongquat" xfId="167" xr:uid="{00000000-0005-0000-0000-000010060000}"/>
    <cellStyle name="1_Cau thuy dien Ban La (Cu Anh)_TA_CV2695_957_Book3_tongquat_Book2" xfId="168" xr:uid="{00000000-0005-0000-0000-000011060000}"/>
    <cellStyle name="1_Cau thuy dien Ban La (Cu Anh)_TA_CV2695_957_Book3_tongquat_Book2 10" xfId="5468" xr:uid="{00000000-0005-0000-0000-000012060000}"/>
    <cellStyle name="1_Cau thuy dien Ban La (Cu Anh)_TA_CV2695_957_Book3_tongquat_Book2 11" xfId="5469" xr:uid="{00000000-0005-0000-0000-000013060000}"/>
    <cellStyle name="1_Cau thuy dien Ban La (Cu Anh)_TA_CV2695_957_Book3_tongquat_Book2 2" xfId="5470" xr:uid="{00000000-0005-0000-0000-000014060000}"/>
    <cellStyle name="1_Cau thuy dien Ban La (Cu Anh)_TA_CV2695_957_Book3_tongquat_Book2 3" xfId="5471" xr:uid="{00000000-0005-0000-0000-000015060000}"/>
    <cellStyle name="1_Cau thuy dien Ban La (Cu Anh)_TA_CV2695_957_Book3_tongquat_Book2 4" xfId="5472" xr:uid="{00000000-0005-0000-0000-000016060000}"/>
    <cellStyle name="1_Cau thuy dien Ban La (Cu Anh)_TA_CV2695_957_Book3_tongquat_Book2 5" xfId="5473" xr:uid="{00000000-0005-0000-0000-000017060000}"/>
    <cellStyle name="1_Cau thuy dien Ban La (Cu Anh)_TA_CV2695_957_Book3_tongquat_Book2 6" xfId="5474" xr:uid="{00000000-0005-0000-0000-000018060000}"/>
    <cellStyle name="1_Cau thuy dien Ban La (Cu Anh)_TA_CV2695_957_Book3_tongquat_Book2 7" xfId="5475" xr:uid="{00000000-0005-0000-0000-000019060000}"/>
    <cellStyle name="1_Cau thuy dien Ban La (Cu Anh)_TA_CV2695_957_Book3_tongquat_Book2 8" xfId="5476" xr:uid="{00000000-0005-0000-0000-00001A060000}"/>
    <cellStyle name="1_Cau thuy dien Ban La (Cu Anh)_TA_CV2695_957_Book3_tongquat_Book2 9" xfId="5477" xr:uid="{00000000-0005-0000-0000-00001B060000}"/>
    <cellStyle name="1_Cau thuy dien Ban La (Cu Anh)_TA_CV2695_957_DTGTXL_goi1(DD_G6)" xfId="2640" xr:uid="{00000000-0005-0000-0000-00001C060000}"/>
    <cellStyle name="1_Cau thuy dien Ban La (Cu Anh)_TA_CV2695_957_DZ500kVPleiku_MyPhuoc_CauBong(GiaLai+DakLakmoi)" xfId="169" xr:uid="{00000000-0005-0000-0000-00001D060000}"/>
    <cellStyle name="1_Cau thuy dien Ban La (Cu Anh)_TA_CV2695_957_DZ500kVPleiku_MyPhuoc_CauBong(GiaLai+DakLakmoi) 10" xfId="5478" xr:uid="{00000000-0005-0000-0000-00001E060000}"/>
    <cellStyle name="1_Cau thuy dien Ban La (Cu Anh)_TA_CV2695_957_DZ500kVPleiku_MyPhuoc_CauBong(GiaLai+DakLakmoi) 11" xfId="5479" xr:uid="{00000000-0005-0000-0000-00001F060000}"/>
    <cellStyle name="1_Cau thuy dien Ban La (Cu Anh)_TA_CV2695_957_DZ500kVPleiku_MyPhuoc_CauBong(GiaLai+DakLakmoi) 2" xfId="5480" xr:uid="{00000000-0005-0000-0000-000020060000}"/>
    <cellStyle name="1_Cau thuy dien Ban La (Cu Anh)_TA_CV2695_957_DZ500kVPleiku_MyPhuoc_CauBong(GiaLai+DakLakmoi) 3" xfId="5481" xr:uid="{00000000-0005-0000-0000-000021060000}"/>
    <cellStyle name="1_Cau thuy dien Ban La (Cu Anh)_TA_CV2695_957_DZ500kVPleiku_MyPhuoc_CauBong(GiaLai+DakLakmoi) 4" xfId="5482" xr:uid="{00000000-0005-0000-0000-000022060000}"/>
    <cellStyle name="1_Cau thuy dien Ban La (Cu Anh)_TA_CV2695_957_DZ500kVPleiku_MyPhuoc_CauBong(GiaLai+DakLakmoi) 5" xfId="5483" xr:uid="{00000000-0005-0000-0000-000023060000}"/>
    <cellStyle name="1_Cau thuy dien Ban La (Cu Anh)_TA_CV2695_957_DZ500kVPleiku_MyPhuoc_CauBong(GiaLai+DakLakmoi) 6" xfId="5484" xr:uid="{00000000-0005-0000-0000-000024060000}"/>
    <cellStyle name="1_Cau thuy dien Ban La (Cu Anh)_TA_CV2695_957_DZ500kVPleiku_MyPhuoc_CauBong(GiaLai+DakLakmoi) 7" xfId="5485" xr:uid="{00000000-0005-0000-0000-000025060000}"/>
    <cellStyle name="1_Cau thuy dien Ban La (Cu Anh)_TA_CV2695_957_DZ500kVPleiku_MyPhuoc_CauBong(GiaLai+DakLakmoi) 8" xfId="5486" xr:uid="{00000000-0005-0000-0000-000026060000}"/>
    <cellStyle name="1_Cau thuy dien Ban La (Cu Anh)_TA_CV2695_957_DZ500kVPleiku_MyPhuoc_CauBong(GiaLai+DakLakmoi) 9" xfId="5487" xr:uid="{00000000-0005-0000-0000-000027060000}"/>
    <cellStyle name="1_Cau thuy dien Ban La (Cu Anh)_TA_CV2695_957_DZ500kVPleiku_MyPhuoc_CauBong(GiaLai+DakLakmoi)_DTGTXL_goi1(DD_G6)" xfId="2641" xr:uid="{00000000-0005-0000-0000-000028060000}"/>
    <cellStyle name="1_Cau thuy dien Ban La (Cu Anh)_TA_CV2695_957_DZ500kVPleiku_MyPhuoc_CauBong(GiaLai+DakLakmoi)_tongquat" xfId="170" xr:uid="{00000000-0005-0000-0000-000029060000}"/>
    <cellStyle name="1_Cau thuy dien Ban La (Cu Anh)_TA_CV2695_957_DZ500kVPleiku_MyPhuoc_CauBong(GiaLai+DakLakmoi)_tongquat_Book2" xfId="171" xr:uid="{00000000-0005-0000-0000-00002A060000}"/>
    <cellStyle name="1_Cau thuy dien Ban La (Cu Anh)_TA_CV2695_957_DZ500kVPleiku_MyPhuoc_CauBong(GiaLai+DakLakmoi)_tongquat_Book2 10" xfId="5488" xr:uid="{00000000-0005-0000-0000-00002B060000}"/>
    <cellStyle name="1_Cau thuy dien Ban La (Cu Anh)_TA_CV2695_957_DZ500kVPleiku_MyPhuoc_CauBong(GiaLai+DakLakmoi)_tongquat_Book2 11" xfId="5489" xr:uid="{00000000-0005-0000-0000-00002C060000}"/>
    <cellStyle name="1_Cau thuy dien Ban La (Cu Anh)_TA_CV2695_957_DZ500kVPleiku_MyPhuoc_CauBong(GiaLai+DakLakmoi)_tongquat_Book2 2" xfId="5490" xr:uid="{00000000-0005-0000-0000-00002D060000}"/>
    <cellStyle name="1_Cau thuy dien Ban La (Cu Anh)_TA_CV2695_957_DZ500kVPleiku_MyPhuoc_CauBong(GiaLai+DakLakmoi)_tongquat_Book2 3" xfId="5491" xr:uid="{00000000-0005-0000-0000-00002E060000}"/>
    <cellStyle name="1_Cau thuy dien Ban La (Cu Anh)_TA_CV2695_957_DZ500kVPleiku_MyPhuoc_CauBong(GiaLai+DakLakmoi)_tongquat_Book2 4" xfId="5492" xr:uid="{00000000-0005-0000-0000-00002F060000}"/>
    <cellStyle name="1_Cau thuy dien Ban La (Cu Anh)_TA_CV2695_957_DZ500kVPleiku_MyPhuoc_CauBong(GiaLai+DakLakmoi)_tongquat_Book2 5" xfId="5493" xr:uid="{00000000-0005-0000-0000-000030060000}"/>
    <cellStyle name="1_Cau thuy dien Ban La (Cu Anh)_TA_CV2695_957_DZ500kVPleiku_MyPhuoc_CauBong(GiaLai+DakLakmoi)_tongquat_Book2 6" xfId="5494" xr:uid="{00000000-0005-0000-0000-000031060000}"/>
    <cellStyle name="1_Cau thuy dien Ban La (Cu Anh)_TA_CV2695_957_DZ500kVPleiku_MyPhuoc_CauBong(GiaLai+DakLakmoi)_tongquat_Book2 7" xfId="5495" xr:uid="{00000000-0005-0000-0000-000032060000}"/>
    <cellStyle name="1_Cau thuy dien Ban La (Cu Anh)_TA_CV2695_957_DZ500kVPleiku_MyPhuoc_CauBong(GiaLai+DakLakmoi)_tongquat_Book2 8" xfId="5496" xr:uid="{00000000-0005-0000-0000-000033060000}"/>
    <cellStyle name="1_Cau thuy dien Ban La (Cu Anh)_TA_CV2695_957_DZ500kVPleiku_MyPhuoc_CauBong(GiaLai+DakLakmoi)_tongquat_Book2 9" xfId="5497" xr:uid="{00000000-0005-0000-0000-000034060000}"/>
    <cellStyle name="1_Cau thuy dien Ban La (Cu Anh)_TA_CV2695_957_tongquat" xfId="172" xr:uid="{00000000-0005-0000-0000-000035060000}"/>
    <cellStyle name="1_Cau thuy dien Ban La (Cu Anh)_TA_CV2695_957_tongquat_Book2" xfId="173" xr:uid="{00000000-0005-0000-0000-000036060000}"/>
    <cellStyle name="1_Cau thuy dien Ban La (Cu Anh)_TA_CV2695_957_tongquat_Book2 10" xfId="5498" xr:uid="{00000000-0005-0000-0000-000037060000}"/>
    <cellStyle name="1_Cau thuy dien Ban La (Cu Anh)_TA_CV2695_957_tongquat_Book2 11" xfId="5499" xr:uid="{00000000-0005-0000-0000-000038060000}"/>
    <cellStyle name="1_Cau thuy dien Ban La (Cu Anh)_TA_CV2695_957_tongquat_Book2 2" xfId="5500" xr:uid="{00000000-0005-0000-0000-000039060000}"/>
    <cellStyle name="1_Cau thuy dien Ban La (Cu Anh)_TA_CV2695_957_tongquat_Book2 3" xfId="5501" xr:uid="{00000000-0005-0000-0000-00003A060000}"/>
    <cellStyle name="1_Cau thuy dien Ban La (Cu Anh)_TA_CV2695_957_tongquat_Book2 4" xfId="5502" xr:uid="{00000000-0005-0000-0000-00003B060000}"/>
    <cellStyle name="1_Cau thuy dien Ban La (Cu Anh)_TA_CV2695_957_tongquat_Book2 5" xfId="5503" xr:uid="{00000000-0005-0000-0000-00003C060000}"/>
    <cellStyle name="1_Cau thuy dien Ban La (Cu Anh)_TA_CV2695_957_tongquat_Book2 6" xfId="5504" xr:uid="{00000000-0005-0000-0000-00003D060000}"/>
    <cellStyle name="1_Cau thuy dien Ban La (Cu Anh)_TA_CV2695_957_tongquat_Book2 7" xfId="5505" xr:uid="{00000000-0005-0000-0000-00003E060000}"/>
    <cellStyle name="1_Cau thuy dien Ban La (Cu Anh)_TA_CV2695_957_tongquat_Book2 8" xfId="5506" xr:uid="{00000000-0005-0000-0000-00003F060000}"/>
    <cellStyle name="1_Cau thuy dien Ban La (Cu Anh)_TA_CV2695_957_tongquat_Book2 9" xfId="5507" xr:uid="{00000000-0005-0000-0000-000040060000}"/>
    <cellStyle name="1_Cau thuy dien Ban La (Cu Anh)_TA_dauvao" xfId="174" xr:uid="{00000000-0005-0000-0000-000041060000}"/>
    <cellStyle name="1_Cau thuy dien Ban La (Cu Anh)_TA_dauvao 10" xfId="5508" xr:uid="{00000000-0005-0000-0000-000042060000}"/>
    <cellStyle name="1_Cau thuy dien Ban La (Cu Anh)_TA_dauvao 11" xfId="5509" xr:uid="{00000000-0005-0000-0000-000043060000}"/>
    <cellStyle name="1_Cau thuy dien Ban La (Cu Anh)_TA_dauvao 2" xfId="5510" xr:uid="{00000000-0005-0000-0000-000044060000}"/>
    <cellStyle name="1_Cau thuy dien Ban La (Cu Anh)_TA_dauvao 3" xfId="5511" xr:uid="{00000000-0005-0000-0000-000045060000}"/>
    <cellStyle name="1_Cau thuy dien Ban La (Cu Anh)_TA_dauvao 4" xfId="5512" xr:uid="{00000000-0005-0000-0000-000046060000}"/>
    <cellStyle name="1_Cau thuy dien Ban La (Cu Anh)_TA_dauvao 5" xfId="5513" xr:uid="{00000000-0005-0000-0000-000047060000}"/>
    <cellStyle name="1_Cau thuy dien Ban La (Cu Anh)_TA_dauvao 6" xfId="5514" xr:uid="{00000000-0005-0000-0000-000048060000}"/>
    <cellStyle name="1_Cau thuy dien Ban La (Cu Anh)_TA_dauvao 7" xfId="5515" xr:uid="{00000000-0005-0000-0000-000049060000}"/>
    <cellStyle name="1_Cau thuy dien Ban La (Cu Anh)_TA_dauvao 8" xfId="5516" xr:uid="{00000000-0005-0000-0000-00004A060000}"/>
    <cellStyle name="1_Cau thuy dien Ban La (Cu Anh)_TA_dauvao 9" xfId="5517" xr:uid="{00000000-0005-0000-0000-00004B060000}"/>
    <cellStyle name="1_Cau thuy dien Ban La (Cu Anh)_TA_dauvao_DTGTXL_goi1(DD_G6)" xfId="2642" xr:uid="{00000000-0005-0000-0000-00004C060000}"/>
    <cellStyle name="1_Cau thuy dien Ban La (Cu Anh)_TA_dauvao_tongquat" xfId="175" xr:uid="{00000000-0005-0000-0000-00004D060000}"/>
    <cellStyle name="1_Cau thuy dien Ban La (Cu Anh)_TA_dauvao_tongquat_Book2" xfId="176" xr:uid="{00000000-0005-0000-0000-00004E060000}"/>
    <cellStyle name="1_Cau thuy dien Ban La (Cu Anh)_TA_dauvao_tongquat_Book2 10" xfId="5518" xr:uid="{00000000-0005-0000-0000-00004F060000}"/>
    <cellStyle name="1_Cau thuy dien Ban La (Cu Anh)_TA_dauvao_tongquat_Book2 11" xfId="5519" xr:uid="{00000000-0005-0000-0000-000050060000}"/>
    <cellStyle name="1_Cau thuy dien Ban La (Cu Anh)_TA_dauvao_tongquat_Book2 2" xfId="5520" xr:uid="{00000000-0005-0000-0000-000051060000}"/>
    <cellStyle name="1_Cau thuy dien Ban La (Cu Anh)_TA_dauvao_tongquat_Book2 3" xfId="5521" xr:uid="{00000000-0005-0000-0000-000052060000}"/>
    <cellStyle name="1_Cau thuy dien Ban La (Cu Anh)_TA_dauvao_tongquat_Book2 4" xfId="5522" xr:uid="{00000000-0005-0000-0000-000053060000}"/>
    <cellStyle name="1_Cau thuy dien Ban La (Cu Anh)_TA_dauvao_tongquat_Book2 5" xfId="5523" xr:uid="{00000000-0005-0000-0000-000054060000}"/>
    <cellStyle name="1_Cau thuy dien Ban La (Cu Anh)_TA_dauvao_tongquat_Book2 6" xfId="5524" xr:uid="{00000000-0005-0000-0000-000055060000}"/>
    <cellStyle name="1_Cau thuy dien Ban La (Cu Anh)_TA_dauvao_tongquat_Book2 7" xfId="5525" xr:uid="{00000000-0005-0000-0000-000056060000}"/>
    <cellStyle name="1_Cau thuy dien Ban La (Cu Anh)_TA_dauvao_tongquat_Book2 8" xfId="5526" xr:uid="{00000000-0005-0000-0000-000057060000}"/>
    <cellStyle name="1_Cau thuy dien Ban La (Cu Anh)_TA_dauvao_tongquat_Book2 9" xfId="5527" xr:uid="{00000000-0005-0000-0000-000058060000}"/>
    <cellStyle name="1_Cau thuy dien Ban La (Cu Anh)_TA_DTGTXL_goi1(DD_G6)" xfId="2643" xr:uid="{00000000-0005-0000-0000-000059060000}"/>
    <cellStyle name="1_Cau thuy dien Ban La (Cu Anh)_TA_duphongtruotgia" xfId="177" xr:uid="{00000000-0005-0000-0000-00005A060000}"/>
    <cellStyle name="1_Cau thuy dien Ban La (Cu Anh)_TA_duphongtruotgia 10" xfId="5528" xr:uid="{00000000-0005-0000-0000-00005B060000}"/>
    <cellStyle name="1_Cau thuy dien Ban La (Cu Anh)_TA_duphongtruotgia 11" xfId="5529" xr:uid="{00000000-0005-0000-0000-00005C060000}"/>
    <cellStyle name="1_Cau thuy dien Ban La (Cu Anh)_TA_duphongtruotgia 2" xfId="5530" xr:uid="{00000000-0005-0000-0000-00005D060000}"/>
    <cellStyle name="1_Cau thuy dien Ban La (Cu Anh)_TA_duphongtruotgia 3" xfId="5531" xr:uid="{00000000-0005-0000-0000-00005E060000}"/>
    <cellStyle name="1_Cau thuy dien Ban La (Cu Anh)_TA_duphongtruotgia 4" xfId="5532" xr:uid="{00000000-0005-0000-0000-00005F060000}"/>
    <cellStyle name="1_Cau thuy dien Ban La (Cu Anh)_TA_duphongtruotgia 5" xfId="5533" xr:uid="{00000000-0005-0000-0000-000060060000}"/>
    <cellStyle name="1_Cau thuy dien Ban La (Cu Anh)_TA_duphongtruotgia 6" xfId="5534" xr:uid="{00000000-0005-0000-0000-000061060000}"/>
    <cellStyle name="1_Cau thuy dien Ban La (Cu Anh)_TA_duphongtruotgia 7" xfId="5535" xr:uid="{00000000-0005-0000-0000-000062060000}"/>
    <cellStyle name="1_Cau thuy dien Ban La (Cu Anh)_TA_duphongtruotgia 8" xfId="5536" xr:uid="{00000000-0005-0000-0000-000063060000}"/>
    <cellStyle name="1_Cau thuy dien Ban La (Cu Anh)_TA_duphongtruotgia 9" xfId="5537" xr:uid="{00000000-0005-0000-0000-000064060000}"/>
    <cellStyle name="1_Cau thuy dien Ban La (Cu Anh)_TA_duphongtruotgia_Book2" xfId="178" xr:uid="{00000000-0005-0000-0000-000065060000}"/>
    <cellStyle name="1_Cau thuy dien Ban La (Cu Anh)_TA_duphongtruotgia_Book2 10" xfId="5538" xr:uid="{00000000-0005-0000-0000-000066060000}"/>
    <cellStyle name="1_Cau thuy dien Ban La (Cu Anh)_TA_duphongtruotgia_Book2 11" xfId="5539" xr:uid="{00000000-0005-0000-0000-000067060000}"/>
    <cellStyle name="1_Cau thuy dien Ban La (Cu Anh)_TA_duphongtruotgia_Book2 2" xfId="5540" xr:uid="{00000000-0005-0000-0000-000068060000}"/>
    <cellStyle name="1_Cau thuy dien Ban La (Cu Anh)_TA_duphongtruotgia_Book2 3" xfId="5541" xr:uid="{00000000-0005-0000-0000-000069060000}"/>
    <cellStyle name="1_Cau thuy dien Ban La (Cu Anh)_TA_duphongtruotgia_Book2 4" xfId="5542" xr:uid="{00000000-0005-0000-0000-00006A060000}"/>
    <cellStyle name="1_Cau thuy dien Ban La (Cu Anh)_TA_duphongtruotgia_Book2 5" xfId="5543" xr:uid="{00000000-0005-0000-0000-00006B060000}"/>
    <cellStyle name="1_Cau thuy dien Ban La (Cu Anh)_TA_duphongtruotgia_Book2 6" xfId="5544" xr:uid="{00000000-0005-0000-0000-00006C060000}"/>
    <cellStyle name="1_Cau thuy dien Ban La (Cu Anh)_TA_duphongtruotgia_Book2 7" xfId="5545" xr:uid="{00000000-0005-0000-0000-00006D060000}"/>
    <cellStyle name="1_Cau thuy dien Ban La (Cu Anh)_TA_duphongtruotgia_Book2 8" xfId="5546" xr:uid="{00000000-0005-0000-0000-00006E060000}"/>
    <cellStyle name="1_Cau thuy dien Ban La (Cu Anh)_TA_duphongtruotgia_Book2 9" xfId="5547" xr:uid="{00000000-0005-0000-0000-00006F060000}"/>
    <cellStyle name="1_Cau thuy dien Ban La (Cu Anh)_TA_duphongtruotgia_Book2_DTGTXL_goi1(DD_G6)" xfId="2644" xr:uid="{00000000-0005-0000-0000-000070060000}"/>
    <cellStyle name="1_Cau thuy dien Ban La (Cu Anh)_TA_duphongtruotgia_Book2_tongquat" xfId="179" xr:uid="{00000000-0005-0000-0000-000071060000}"/>
    <cellStyle name="1_Cau thuy dien Ban La (Cu Anh)_TA_duphongtruotgia_Book2_tongquat_Book2" xfId="180" xr:uid="{00000000-0005-0000-0000-000072060000}"/>
    <cellStyle name="1_Cau thuy dien Ban La (Cu Anh)_TA_duphongtruotgia_Book2_tongquat_Book2 10" xfId="5548" xr:uid="{00000000-0005-0000-0000-000073060000}"/>
    <cellStyle name="1_Cau thuy dien Ban La (Cu Anh)_TA_duphongtruotgia_Book2_tongquat_Book2 11" xfId="5549" xr:uid="{00000000-0005-0000-0000-000074060000}"/>
    <cellStyle name="1_Cau thuy dien Ban La (Cu Anh)_TA_duphongtruotgia_Book2_tongquat_Book2 2" xfId="5550" xr:uid="{00000000-0005-0000-0000-000075060000}"/>
    <cellStyle name="1_Cau thuy dien Ban La (Cu Anh)_TA_duphongtruotgia_Book2_tongquat_Book2 3" xfId="5551" xr:uid="{00000000-0005-0000-0000-000076060000}"/>
    <cellStyle name="1_Cau thuy dien Ban La (Cu Anh)_TA_duphongtruotgia_Book2_tongquat_Book2 4" xfId="5552" xr:uid="{00000000-0005-0000-0000-000077060000}"/>
    <cellStyle name="1_Cau thuy dien Ban La (Cu Anh)_TA_duphongtruotgia_Book2_tongquat_Book2 5" xfId="5553" xr:uid="{00000000-0005-0000-0000-000078060000}"/>
    <cellStyle name="1_Cau thuy dien Ban La (Cu Anh)_TA_duphongtruotgia_Book2_tongquat_Book2 6" xfId="5554" xr:uid="{00000000-0005-0000-0000-000079060000}"/>
    <cellStyle name="1_Cau thuy dien Ban La (Cu Anh)_TA_duphongtruotgia_Book2_tongquat_Book2 7" xfId="5555" xr:uid="{00000000-0005-0000-0000-00007A060000}"/>
    <cellStyle name="1_Cau thuy dien Ban La (Cu Anh)_TA_duphongtruotgia_Book2_tongquat_Book2 8" xfId="5556" xr:uid="{00000000-0005-0000-0000-00007B060000}"/>
    <cellStyle name="1_Cau thuy dien Ban La (Cu Anh)_TA_duphongtruotgia_Book2_tongquat_Book2 9" xfId="5557" xr:uid="{00000000-0005-0000-0000-00007C060000}"/>
    <cellStyle name="1_Cau thuy dien Ban La (Cu Anh)_TA_duphongtruotgia_Book3" xfId="181" xr:uid="{00000000-0005-0000-0000-00007D060000}"/>
    <cellStyle name="1_Cau thuy dien Ban La (Cu Anh)_TA_duphongtruotgia_Book3 10" xfId="5558" xr:uid="{00000000-0005-0000-0000-00007E060000}"/>
    <cellStyle name="1_Cau thuy dien Ban La (Cu Anh)_TA_duphongtruotgia_Book3 11" xfId="5559" xr:uid="{00000000-0005-0000-0000-00007F060000}"/>
    <cellStyle name="1_Cau thuy dien Ban La (Cu Anh)_TA_duphongtruotgia_Book3 2" xfId="5560" xr:uid="{00000000-0005-0000-0000-000080060000}"/>
    <cellStyle name="1_Cau thuy dien Ban La (Cu Anh)_TA_duphongtruotgia_Book3 3" xfId="5561" xr:uid="{00000000-0005-0000-0000-000081060000}"/>
    <cellStyle name="1_Cau thuy dien Ban La (Cu Anh)_TA_duphongtruotgia_Book3 4" xfId="5562" xr:uid="{00000000-0005-0000-0000-000082060000}"/>
    <cellStyle name="1_Cau thuy dien Ban La (Cu Anh)_TA_duphongtruotgia_Book3 5" xfId="5563" xr:uid="{00000000-0005-0000-0000-000083060000}"/>
    <cellStyle name="1_Cau thuy dien Ban La (Cu Anh)_TA_duphongtruotgia_Book3 6" xfId="5564" xr:uid="{00000000-0005-0000-0000-000084060000}"/>
    <cellStyle name="1_Cau thuy dien Ban La (Cu Anh)_TA_duphongtruotgia_Book3 7" xfId="5565" xr:uid="{00000000-0005-0000-0000-000085060000}"/>
    <cellStyle name="1_Cau thuy dien Ban La (Cu Anh)_TA_duphongtruotgia_Book3 8" xfId="5566" xr:uid="{00000000-0005-0000-0000-000086060000}"/>
    <cellStyle name="1_Cau thuy dien Ban La (Cu Anh)_TA_duphongtruotgia_Book3 9" xfId="5567" xr:uid="{00000000-0005-0000-0000-000087060000}"/>
    <cellStyle name="1_Cau thuy dien Ban La (Cu Anh)_TA_duphongtruotgia_Book3_DTGTXL_goi1(DD_G6)" xfId="2645" xr:uid="{00000000-0005-0000-0000-000088060000}"/>
    <cellStyle name="1_Cau thuy dien Ban La (Cu Anh)_TA_duphongtruotgia_Book3_tongquat" xfId="182" xr:uid="{00000000-0005-0000-0000-000089060000}"/>
    <cellStyle name="1_Cau thuy dien Ban La (Cu Anh)_TA_duphongtruotgia_Book3_tongquat_Book2" xfId="183" xr:uid="{00000000-0005-0000-0000-00008A060000}"/>
    <cellStyle name="1_Cau thuy dien Ban La (Cu Anh)_TA_duphongtruotgia_Book3_tongquat_Book2 10" xfId="5568" xr:uid="{00000000-0005-0000-0000-00008B060000}"/>
    <cellStyle name="1_Cau thuy dien Ban La (Cu Anh)_TA_duphongtruotgia_Book3_tongquat_Book2 11" xfId="5569" xr:uid="{00000000-0005-0000-0000-00008C060000}"/>
    <cellStyle name="1_Cau thuy dien Ban La (Cu Anh)_TA_duphongtruotgia_Book3_tongquat_Book2 2" xfId="5570" xr:uid="{00000000-0005-0000-0000-00008D060000}"/>
    <cellStyle name="1_Cau thuy dien Ban La (Cu Anh)_TA_duphongtruotgia_Book3_tongquat_Book2 3" xfId="5571" xr:uid="{00000000-0005-0000-0000-00008E060000}"/>
    <cellStyle name="1_Cau thuy dien Ban La (Cu Anh)_TA_duphongtruotgia_Book3_tongquat_Book2 4" xfId="5572" xr:uid="{00000000-0005-0000-0000-00008F060000}"/>
    <cellStyle name="1_Cau thuy dien Ban La (Cu Anh)_TA_duphongtruotgia_Book3_tongquat_Book2 5" xfId="5573" xr:uid="{00000000-0005-0000-0000-000090060000}"/>
    <cellStyle name="1_Cau thuy dien Ban La (Cu Anh)_TA_duphongtruotgia_Book3_tongquat_Book2 6" xfId="5574" xr:uid="{00000000-0005-0000-0000-000091060000}"/>
    <cellStyle name="1_Cau thuy dien Ban La (Cu Anh)_TA_duphongtruotgia_Book3_tongquat_Book2 7" xfId="5575" xr:uid="{00000000-0005-0000-0000-000092060000}"/>
    <cellStyle name="1_Cau thuy dien Ban La (Cu Anh)_TA_duphongtruotgia_Book3_tongquat_Book2 8" xfId="5576" xr:uid="{00000000-0005-0000-0000-000093060000}"/>
    <cellStyle name="1_Cau thuy dien Ban La (Cu Anh)_TA_duphongtruotgia_Book3_tongquat_Book2 9" xfId="5577" xr:uid="{00000000-0005-0000-0000-000094060000}"/>
    <cellStyle name="1_Cau thuy dien Ban La (Cu Anh)_TA_duphongtruotgia_DTGTXL_goi1(DD_G6)" xfId="2646" xr:uid="{00000000-0005-0000-0000-000095060000}"/>
    <cellStyle name="1_Cau thuy dien Ban La (Cu Anh)_TA_duphongtruotgia_DZ500kVPleiku_MyPhuoc_CauBong(GiaLai+DakLakmoi)" xfId="184" xr:uid="{00000000-0005-0000-0000-000096060000}"/>
    <cellStyle name="1_Cau thuy dien Ban La (Cu Anh)_TA_duphongtruotgia_DZ500kVPleiku_MyPhuoc_CauBong(GiaLai+DakLakmoi) 10" xfId="5578" xr:uid="{00000000-0005-0000-0000-000097060000}"/>
    <cellStyle name="1_Cau thuy dien Ban La (Cu Anh)_TA_duphongtruotgia_DZ500kVPleiku_MyPhuoc_CauBong(GiaLai+DakLakmoi) 11" xfId="5579" xr:uid="{00000000-0005-0000-0000-000098060000}"/>
    <cellStyle name="1_Cau thuy dien Ban La (Cu Anh)_TA_duphongtruotgia_DZ500kVPleiku_MyPhuoc_CauBong(GiaLai+DakLakmoi) 2" xfId="5580" xr:uid="{00000000-0005-0000-0000-000099060000}"/>
    <cellStyle name="1_Cau thuy dien Ban La (Cu Anh)_TA_duphongtruotgia_DZ500kVPleiku_MyPhuoc_CauBong(GiaLai+DakLakmoi) 3" xfId="5581" xr:uid="{00000000-0005-0000-0000-00009A060000}"/>
    <cellStyle name="1_Cau thuy dien Ban La (Cu Anh)_TA_duphongtruotgia_DZ500kVPleiku_MyPhuoc_CauBong(GiaLai+DakLakmoi) 4" xfId="5582" xr:uid="{00000000-0005-0000-0000-00009B060000}"/>
    <cellStyle name="1_Cau thuy dien Ban La (Cu Anh)_TA_duphongtruotgia_DZ500kVPleiku_MyPhuoc_CauBong(GiaLai+DakLakmoi) 5" xfId="5583" xr:uid="{00000000-0005-0000-0000-00009C060000}"/>
    <cellStyle name="1_Cau thuy dien Ban La (Cu Anh)_TA_duphongtruotgia_DZ500kVPleiku_MyPhuoc_CauBong(GiaLai+DakLakmoi) 6" xfId="5584" xr:uid="{00000000-0005-0000-0000-00009D060000}"/>
    <cellStyle name="1_Cau thuy dien Ban La (Cu Anh)_TA_duphongtruotgia_DZ500kVPleiku_MyPhuoc_CauBong(GiaLai+DakLakmoi) 7" xfId="5585" xr:uid="{00000000-0005-0000-0000-00009E060000}"/>
    <cellStyle name="1_Cau thuy dien Ban La (Cu Anh)_TA_duphongtruotgia_DZ500kVPleiku_MyPhuoc_CauBong(GiaLai+DakLakmoi) 8" xfId="5586" xr:uid="{00000000-0005-0000-0000-00009F060000}"/>
    <cellStyle name="1_Cau thuy dien Ban La (Cu Anh)_TA_duphongtruotgia_DZ500kVPleiku_MyPhuoc_CauBong(GiaLai+DakLakmoi) 9" xfId="5587" xr:uid="{00000000-0005-0000-0000-0000A0060000}"/>
    <cellStyle name="1_Cau thuy dien Ban La (Cu Anh)_TA_duphongtruotgia_DZ500kVPleiku_MyPhuoc_CauBong(GiaLai+DakLakmoi)_DTGTXL_goi1(DD_G6)" xfId="2647" xr:uid="{00000000-0005-0000-0000-0000A1060000}"/>
    <cellStyle name="1_Cau thuy dien Ban La (Cu Anh)_TA_duphongtruotgia_DZ500kVPleiku_MyPhuoc_CauBong(GiaLai+DakLakmoi)_tongquat" xfId="185" xr:uid="{00000000-0005-0000-0000-0000A2060000}"/>
    <cellStyle name="1_Cau thuy dien Ban La (Cu Anh)_TA_duphongtruotgia_DZ500kVPleiku_MyPhuoc_CauBong(GiaLai+DakLakmoi)_tongquat_Book2" xfId="186" xr:uid="{00000000-0005-0000-0000-0000A3060000}"/>
    <cellStyle name="1_Cau thuy dien Ban La (Cu Anh)_TA_duphongtruotgia_DZ500kVPleiku_MyPhuoc_CauBong(GiaLai+DakLakmoi)_tongquat_Book2 10" xfId="5588" xr:uid="{00000000-0005-0000-0000-0000A4060000}"/>
    <cellStyle name="1_Cau thuy dien Ban La (Cu Anh)_TA_duphongtruotgia_DZ500kVPleiku_MyPhuoc_CauBong(GiaLai+DakLakmoi)_tongquat_Book2 11" xfId="5589" xr:uid="{00000000-0005-0000-0000-0000A5060000}"/>
    <cellStyle name="1_Cau thuy dien Ban La (Cu Anh)_TA_duphongtruotgia_DZ500kVPleiku_MyPhuoc_CauBong(GiaLai+DakLakmoi)_tongquat_Book2 2" xfId="5590" xr:uid="{00000000-0005-0000-0000-0000A6060000}"/>
    <cellStyle name="1_Cau thuy dien Ban La (Cu Anh)_TA_duphongtruotgia_DZ500kVPleiku_MyPhuoc_CauBong(GiaLai+DakLakmoi)_tongquat_Book2 3" xfId="5591" xr:uid="{00000000-0005-0000-0000-0000A7060000}"/>
    <cellStyle name="1_Cau thuy dien Ban La (Cu Anh)_TA_duphongtruotgia_DZ500kVPleiku_MyPhuoc_CauBong(GiaLai+DakLakmoi)_tongquat_Book2 4" xfId="5592" xr:uid="{00000000-0005-0000-0000-0000A8060000}"/>
    <cellStyle name="1_Cau thuy dien Ban La (Cu Anh)_TA_duphongtruotgia_DZ500kVPleiku_MyPhuoc_CauBong(GiaLai+DakLakmoi)_tongquat_Book2 5" xfId="5593" xr:uid="{00000000-0005-0000-0000-0000A9060000}"/>
    <cellStyle name="1_Cau thuy dien Ban La (Cu Anh)_TA_duphongtruotgia_DZ500kVPleiku_MyPhuoc_CauBong(GiaLai+DakLakmoi)_tongquat_Book2 6" xfId="5594" xr:uid="{00000000-0005-0000-0000-0000AA060000}"/>
    <cellStyle name="1_Cau thuy dien Ban La (Cu Anh)_TA_duphongtruotgia_DZ500kVPleiku_MyPhuoc_CauBong(GiaLai+DakLakmoi)_tongquat_Book2 7" xfId="5595" xr:uid="{00000000-0005-0000-0000-0000AB060000}"/>
    <cellStyle name="1_Cau thuy dien Ban La (Cu Anh)_TA_duphongtruotgia_DZ500kVPleiku_MyPhuoc_CauBong(GiaLai+DakLakmoi)_tongquat_Book2 8" xfId="5596" xr:uid="{00000000-0005-0000-0000-0000AC060000}"/>
    <cellStyle name="1_Cau thuy dien Ban La (Cu Anh)_TA_duphongtruotgia_DZ500kVPleiku_MyPhuoc_CauBong(GiaLai+DakLakmoi)_tongquat_Book2 9" xfId="5597" xr:uid="{00000000-0005-0000-0000-0000AD060000}"/>
    <cellStyle name="1_Cau thuy dien Ban La (Cu Anh)_TA_duphongtruotgia_tongquat" xfId="187" xr:uid="{00000000-0005-0000-0000-0000AE060000}"/>
    <cellStyle name="1_Cau thuy dien Ban La (Cu Anh)_TA_duphongtruotgia_tongquat_Book2" xfId="188" xr:uid="{00000000-0005-0000-0000-0000AF060000}"/>
    <cellStyle name="1_Cau thuy dien Ban La (Cu Anh)_TA_duphongtruotgia_tongquat_Book2 10" xfId="5598" xr:uid="{00000000-0005-0000-0000-0000B0060000}"/>
    <cellStyle name="1_Cau thuy dien Ban La (Cu Anh)_TA_duphongtruotgia_tongquat_Book2 11" xfId="5599" xr:uid="{00000000-0005-0000-0000-0000B1060000}"/>
    <cellStyle name="1_Cau thuy dien Ban La (Cu Anh)_TA_duphongtruotgia_tongquat_Book2 2" xfId="5600" xr:uid="{00000000-0005-0000-0000-0000B2060000}"/>
    <cellStyle name="1_Cau thuy dien Ban La (Cu Anh)_TA_duphongtruotgia_tongquat_Book2 3" xfId="5601" xr:uid="{00000000-0005-0000-0000-0000B3060000}"/>
    <cellStyle name="1_Cau thuy dien Ban La (Cu Anh)_TA_duphongtruotgia_tongquat_Book2 4" xfId="5602" xr:uid="{00000000-0005-0000-0000-0000B4060000}"/>
    <cellStyle name="1_Cau thuy dien Ban La (Cu Anh)_TA_duphongtruotgia_tongquat_Book2 5" xfId="5603" xr:uid="{00000000-0005-0000-0000-0000B5060000}"/>
    <cellStyle name="1_Cau thuy dien Ban La (Cu Anh)_TA_duphongtruotgia_tongquat_Book2 6" xfId="5604" xr:uid="{00000000-0005-0000-0000-0000B6060000}"/>
    <cellStyle name="1_Cau thuy dien Ban La (Cu Anh)_TA_duphongtruotgia_tongquat_Book2 7" xfId="5605" xr:uid="{00000000-0005-0000-0000-0000B7060000}"/>
    <cellStyle name="1_Cau thuy dien Ban La (Cu Anh)_TA_duphongtruotgia_tongquat_Book2 8" xfId="5606" xr:uid="{00000000-0005-0000-0000-0000B8060000}"/>
    <cellStyle name="1_Cau thuy dien Ban La (Cu Anh)_TA_duphongtruotgia_tongquat_Book2 9" xfId="5607" xr:uid="{00000000-0005-0000-0000-0000B9060000}"/>
    <cellStyle name="1_Cau thuy dien Ban La (Cu Anh)_TA_DZ 220kV Vinh Tan - Phan Thi_t" xfId="189" xr:uid="{00000000-0005-0000-0000-0000BA060000}"/>
    <cellStyle name="1_Cau thuy dien Ban La (Cu Anh)_TA_DZ 220kV Vinh Tan - Phan Thi_t_Book1" xfId="190" xr:uid="{00000000-0005-0000-0000-0000BB060000}"/>
    <cellStyle name="1_Cau thuy dien Ban La (Cu Anh)_TA_DZ 220kV Vinh Tan - Phan Thi_t_Book1 10" xfId="5608" xr:uid="{00000000-0005-0000-0000-0000BC060000}"/>
    <cellStyle name="1_Cau thuy dien Ban La (Cu Anh)_TA_DZ 220kV Vinh Tan - Phan Thi_t_Book1 11" xfId="5609" xr:uid="{00000000-0005-0000-0000-0000BD060000}"/>
    <cellStyle name="1_Cau thuy dien Ban La (Cu Anh)_TA_DZ 220kV Vinh Tan - Phan Thi_t_Book1 2" xfId="5610" xr:uid="{00000000-0005-0000-0000-0000BE060000}"/>
    <cellStyle name="1_Cau thuy dien Ban La (Cu Anh)_TA_DZ 220kV Vinh Tan - Phan Thi_t_Book1 3" xfId="5611" xr:uid="{00000000-0005-0000-0000-0000BF060000}"/>
    <cellStyle name="1_Cau thuy dien Ban La (Cu Anh)_TA_DZ 220kV Vinh Tan - Phan Thi_t_Book1 4" xfId="5612" xr:uid="{00000000-0005-0000-0000-0000C0060000}"/>
    <cellStyle name="1_Cau thuy dien Ban La (Cu Anh)_TA_DZ 220kV Vinh Tan - Phan Thi_t_Book1 5" xfId="5613" xr:uid="{00000000-0005-0000-0000-0000C1060000}"/>
    <cellStyle name="1_Cau thuy dien Ban La (Cu Anh)_TA_DZ 220kV Vinh Tan - Phan Thi_t_Book1 6" xfId="5614" xr:uid="{00000000-0005-0000-0000-0000C2060000}"/>
    <cellStyle name="1_Cau thuy dien Ban La (Cu Anh)_TA_DZ 220kV Vinh Tan - Phan Thi_t_Book1 7" xfId="5615" xr:uid="{00000000-0005-0000-0000-0000C3060000}"/>
    <cellStyle name="1_Cau thuy dien Ban La (Cu Anh)_TA_DZ 220kV Vinh Tan - Phan Thi_t_Book1 8" xfId="5616" xr:uid="{00000000-0005-0000-0000-0000C4060000}"/>
    <cellStyle name="1_Cau thuy dien Ban La (Cu Anh)_TA_DZ 220kV Vinh Tan - Phan Thi_t_Book1 9" xfId="5617" xr:uid="{00000000-0005-0000-0000-0000C5060000}"/>
    <cellStyle name="1_Cau thuy dien Ban La (Cu Anh)_TA_DZ 220kV Vinh Tan - Phan Thi_t_Book2" xfId="191" xr:uid="{00000000-0005-0000-0000-0000C6060000}"/>
    <cellStyle name="1_Cau thuy dien Ban La (Cu Anh)_TA_DZ 220kV Vinh Tan - Phan Thi_t_Book2 10" xfId="5618" xr:uid="{00000000-0005-0000-0000-0000C7060000}"/>
    <cellStyle name="1_Cau thuy dien Ban La (Cu Anh)_TA_DZ 220kV Vinh Tan - Phan Thi_t_Book2 11" xfId="5619" xr:uid="{00000000-0005-0000-0000-0000C8060000}"/>
    <cellStyle name="1_Cau thuy dien Ban La (Cu Anh)_TA_DZ 220kV Vinh Tan - Phan Thi_t_Book2 2" xfId="5620" xr:uid="{00000000-0005-0000-0000-0000C9060000}"/>
    <cellStyle name="1_Cau thuy dien Ban La (Cu Anh)_TA_DZ 220kV Vinh Tan - Phan Thi_t_Book2 3" xfId="5621" xr:uid="{00000000-0005-0000-0000-0000CA060000}"/>
    <cellStyle name="1_Cau thuy dien Ban La (Cu Anh)_TA_DZ 220kV Vinh Tan - Phan Thi_t_Book2 4" xfId="5622" xr:uid="{00000000-0005-0000-0000-0000CB060000}"/>
    <cellStyle name="1_Cau thuy dien Ban La (Cu Anh)_TA_DZ 220kV Vinh Tan - Phan Thi_t_Book2 5" xfId="5623" xr:uid="{00000000-0005-0000-0000-0000CC060000}"/>
    <cellStyle name="1_Cau thuy dien Ban La (Cu Anh)_TA_DZ 220kV Vinh Tan - Phan Thi_t_Book2 6" xfId="5624" xr:uid="{00000000-0005-0000-0000-0000CD060000}"/>
    <cellStyle name="1_Cau thuy dien Ban La (Cu Anh)_TA_DZ 220kV Vinh Tan - Phan Thi_t_Book2 7" xfId="5625" xr:uid="{00000000-0005-0000-0000-0000CE060000}"/>
    <cellStyle name="1_Cau thuy dien Ban La (Cu Anh)_TA_DZ 220kV Vinh Tan - Phan Thi_t_Book2 8" xfId="5626" xr:uid="{00000000-0005-0000-0000-0000CF060000}"/>
    <cellStyle name="1_Cau thuy dien Ban La (Cu Anh)_TA_DZ 220kV Vinh Tan - Phan Thi_t_Book2 9" xfId="5627" xr:uid="{00000000-0005-0000-0000-0000D0060000}"/>
    <cellStyle name="1_Cau thuy dien Ban La (Cu Anh)_TA_DZ 220kV Vinh Tan - Phan Thi_t_DTGTXL_goi1(DD_G6)" xfId="2648" xr:uid="{00000000-0005-0000-0000-0000D1060000}"/>
    <cellStyle name="1_Cau thuy dien Ban La (Cu Anh)_TA_DZ 220kV Vinh Tan - Phan Thi_t_DZ500kVBanSok_Pleiku(10-2012)" xfId="192" xr:uid="{00000000-0005-0000-0000-0000D2060000}"/>
    <cellStyle name="1_Cau thuy dien Ban La (Cu Anh)_TA_DZ 220kV Vinh Tan - Phan Thi_t_DZ500kVBanSok_Pleiku(10-2012) 10" xfId="5628" xr:uid="{00000000-0005-0000-0000-0000D3060000}"/>
    <cellStyle name="1_Cau thuy dien Ban La (Cu Anh)_TA_DZ 220kV Vinh Tan - Phan Thi_t_DZ500kVBanSok_Pleiku(10-2012) 11" xfId="5629" xr:uid="{00000000-0005-0000-0000-0000D4060000}"/>
    <cellStyle name="1_Cau thuy dien Ban La (Cu Anh)_TA_DZ 220kV Vinh Tan - Phan Thi_t_DZ500kVBanSok_Pleiku(10-2012) 2" xfId="5630" xr:uid="{00000000-0005-0000-0000-0000D5060000}"/>
    <cellStyle name="1_Cau thuy dien Ban La (Cu Anh)_TA_DZ 220kV Vinh Tan - Phan Thi_t_DZ500kVBanSok_Pleiku(10-2012) 3" xfId="5631" xr:uid="{00000000-0005-0000-0000-0000D6060000}"/>
    <cellStyle name="1_Cau thuy dien Ban La (Cu Anh)_TA_DZ 220kV Vinh Tan - Phan Thi_t_DZ500kVBanSok_Pleiku(10-2012) 4" xfId="5632" xr:uid="{00000000-0005-0000-0000-0000D7060000}"/>
    <cellStyle name="1_Cau thuy dien Ban La (Cu Anh)_TA_DZ 220kV Vinh Tan - Phan Thi_t_DZ500kVBanSok_Pleiku(10-2012) 5" xfId="5633" xr:uid="{00000000-0005-0000-0000-0000D8060000}"/>
    <cellStyle name="1_Cau thuy dien Ban La (Cu Anh)_TA_DZ 220kV Vinh Tan - Phan Thi_t_DZ500kVBanSok_Pleiku(10-2012) 6" xfId="5634" xr:uid="{00000000-0005-0000-0000-0000D9060000}"/>
    <cellStyle name="1_Cau thuy dien Ban La (Cu Anh)_TA_DZ 220kV Vinh Tan - Phan Thi_t_DZ500kVBanSok_Pleiku(10-2012) 7" xfId="5635" xr:uid="{00000000-0005-0000-0000-0000DA060000}"/>
    <cellStyle name="1_Cau thuy dien Ban La (Cu Anh)_TA_DZ 220kV Vinh Tan - Phan Thi_t_DZ500kVBanSok_Pleiku(10-2012) 8" xfId="5636" xr:uid="{00000000-0005-0000-0000-0000DB060000}"/>
    <cellStyle name="1_Cau thuy dien Ban La (Cu Anh)_TA_DZ 220kV Vinh Tan - Phan Thi_t_DZ500kVBanSok_Pleiku(10-2012) 9" xfId="5637" xr:uid="{00000000-0005-0000-0000-0000DC060000}"/>
    <cellStyle name="1_Cau thuy dien Ban La (Cu Anh)_TA_DZ 220kV Vinh Tan - Phan Thi_t_DZ500kVHatxan_pleiku" xfId="193" xr:uid="{00000000-0005-0000-0000-0000DD060000}"/>
    <cellStyle name="1_Cau thuy dien Ban La (Cu Anh)_TA_DZ 220kV Vinh Tan - Phan Thi_t_DZ500kVHatxan_pleiku 10" xfId="5638" xr:uid="{00000000-0005-0000-0000-0000DE060000}"/>
    <cellStyle name="1_Cau thuy dien Ban La (Cu Anh)_TA_DZ 220kV Vinh Tan - Phan Thi_t_DZ500kVHatxan_pleiku 11" xfId="5639" xr:uid="{00000000-0005-0000-0000-0000DF060000}"/>
    <cellStyle name="1_Cau thuy dien Ban La (Cu Anh)_TA_DZ 220kV Vinh Tan - Phan Thi_t_DZ500kVHatxan_pleiku 2" xfId="5640" xr:uid="{00000000-0005-0000-0000-0000E0060000}"/>
    <cellStyle name="1_Cau thuy dien Ban La (Cu Anh)_TA_DZ 220kV Vinh Tan - Phan Thi_t_DZ500kVHatxan_pleiku 3" xfId="5641" xr:uid="{00000000-0005-0000-0000-0000E1060000}"/>
    <cellStyle name="1_Cau thuy dien Ban La (Cu Anh)_TA_DZ 220kV Vinh Tan - Phan Thi_t_DZ500kVHatxan_pleiku 4" xfId="5642" xr:uid="{00000000-0005-0000-0000-0000E2060000}"/>
    <cellStyle name="1_Cau thuy dien Ban La (Cu Anh)_TA_DZ 220kV Vinh Tan - Phan Thi_t_DZ500kVHatxan_pleiku 5" xfId="5643" xr:uid="{00000000-0005-0000-0000-0000E3060000}"/>
    <cellStyle name="1_Cau thuy dien Ban La (Cu Anh)_TA_DZ 220kV Vinh Tan - Phan Thi_t_DZ500kVHatxan_pleiku 6" xfId="5644" xr:uid="{00000000-0005-0000-0000-0000E4060000}"/>
    <cellStyle name="1_Cau thuy dien Ban La (Cu Anh)_TA_DZ 220kV Vinh Tan - Phan Thi_t_DZ500kVHatxan_pleiku 7" xfId="5645" xr:uid="{00000000-0005-0000-0000-0000E5060000}"/>
    <cellStyle name="1_Cau thuy dien Ban La (Cu Anh)_TA_DZ 220kV Vinh Tan - Phan Thi_t_DZ500kVHatxan_pleiku 8" xfId="5646" xr:uid="{00000000-0005-0000-0000-0000E6060000}"/>
    <cellStyle name="1_Cau thuy dien Ban La (Cu Anh)_TA_DZ 220kV Vinh Tan - Phan Thi_t_DZ500kVHatxan_pleiku 9" xfId="5647" xr:uid="{00000000-0005-0000-0000-0000E7060000}"/>
    <cellStyle name="1_Cau thuy dien Ban La (Cu Anh)_TA_DZ 220kV Vinh Tan - Phan Thi_t_DZ500kVHatxan_pleiku(Giaidoan1)" xfId="194" xr:uid="{00000000-0005-0000-0000-0000E8060000}"/>
    <cellStyle name="1_Cau thuy dien Ban La (Cu Anh)_TA_DZ 220kV Vinh Tan - Phan Thi_t_DZ500kVHatxan_pleiku(Giaidoan1) 10" xfId="5648" xr:uid="{00000000-0005-0000-0000-0000E9060000}"/>
    <cellStyle name="1_Cau thuy dien Ban La (Cu Anh)_TA_DZ 220kV Vinh Tan - Phan Thi_t_DZ500kVHatxan_pleiku(Giaidoan1) 11" xfId="5649" xr:uid="{00000000-0005-0000-0000-0000EA060000}"/>
    <cellStyle name="1_Cau thuy dien Ban La (Cu Anh)_TA_DZ 220kV Vinh Tan - Phan Thi_t_DZ500kVHatxan_pleiku(Giaidoan1) 2" xfId="5650" xr:uid="{00000000-0005-0000-0000-0000EB060000}"/>
    <cellStyle name="1_Cau thuy dien Ban La (Cu Anh)_TA_DZ 220kV Vinh Tan - Phan Thi_t_DZ500kVHatxan_pleiku(Giaidoan1) 3" xfId="5651" xr:uid="{00000000-0005-0000-0000-0000EC060000}"/>
    <cellStyle name="1_Cau thuy dien Ban La (Cu Anh)_TA_DZ 220kV Vinh Tan - Phan Thi_t_DZ500kVHatxan_pleiku(Giaidoan1) 4" xfId="5652" xr:uid="{00000000-0005-0000-0000-0000ED060000}"/>
    <cellStyle name="1_Cau thuy dien Ban La (Cu Anh)_TA_DZ 220kV Vinh Tan - Phan Thi_t_DZ500kVHatxan_pleiku(Giaidoan1) 5" xfId="5653" xr:uid="{00000000-0005-0000-0000-0000EE060000}"/>
    <cellStyle name="1_Cau thuy dien Ban La (Cu Anh)_TA_DZ 220kV Vinh Tan - Phan Thi_t_DZ500kVHatxan_pleiku(Giaidoan1) 6" xfId="5654" xr:uid="{00000000-0005-0000-0000-0000EF060000}"/>
    <cellStyle name="1_Cau thuy dien Ban La (Cu Anh)_TA_DZ 220kV Vinh Tan - Phan Thi_t_DZ500kVHatxan_pleiku(Giaidoan1) 7" xfId="5655" xr:uid="{00000000-0005-0000-0000-0000F0060000}"/>
    <cellStyle name="1_Cau thuy dien Ban La (Cu Anh)_TA_DZ 220kV Vinh Tan - Phan Thi_t_DZ500kVHatxan_pleiku(Giaidoan1) 8" xfId="5656" xr:uid="{00000000-0005-0000-0000-0000F1060000}"/>
    <cellStyle name="1_Cau thuy dien Ban La (Cu Anh)_TA_DZ 220kV Vinh Tan - Phan Thi_t_DZ500kVHatxan_pleiku(Giaidoan1) 9" xfId="5657" xr:uid="{00000000-0005-0000-0000-0000F2060000}"/>
    <cellStyle name="1_Cau thuy dien Ban La (Cu Anh)_TA_DZ 220kV Vinh Tan - Phan Thi_t_tongquat" xfId="195" xr:uid="{00000000-0005-0000-0000-0000F3060000}"/>
    <cellStyle name="1_Cau thuy dien Ban La (Cu Anh)_TA_DZ 220kV Vinh Tan - Phan Thi_t_tongquat_Book2" xfId="196" xr:uid="{00000000-0005-0000-0000-0000F4060000}"/>
    <cellStyle name="1_Cau thuy dien Ban La (Cu Anh)_TA_DZ 220kV Vinh Tan - Phan Thi_t_tongquat_Book2 10" xfId="5658" xr:uid="{00000000-0005-0000-0000-0000F5060000}"/>
    <cellStyle name="1_Cau thuy dien Ban La (Cu Anh)_TA_DZ 220kV Vinh Tan - Phan Thi_t_tongquat_Book2 11" xfId="5659" xr:uid="{00000000-0005-0000-0000-0000F6060000}"/>
    <cellStyle name="1_Cau thuy dien Ban La (Cu Anh)_TA_DZ 220kV Vinh Tan - Phan Thi_t_tongquat_Book2 2" xfId="5660" xr:uid="{00000000-0005-0000-0000-0000F7060000}"/>
    <cellStyle name="1_Cau thuy dien Ban La (Cu Anh)_TA_DZ 220kV Vinh Tan - Phan Thi_t_tongquat_Book2 3" xfId="5661" xr:uid="{00000000-0005-0000-0000-0000F8060000}"/>
    <cellStyle name="1_Cau thuy dien Ban La (Cu Anh)_TA_DZ 220kV Vinh Tan - Phan Thi_t_tongquat_Book2 4" xfId="5662" xr:uid="{00000000-0005-0000-0000-0000F9060000}"/>
    <cellStyle name="1_Cau thuy dien Ban La (Cu Anh)_TA_DZ 220kV Vinh Tan - Phan Thi_t_tongquat_Book2 5" xfId="5663" xr:uid="{00000000-0005-0000-0000-0000FA060000}"/>
    <cellStyle name="1_Cau thuy dien Ban La (Cu Anh)_TA_DZ 220kV Vinh Tan - Phan Thi_t_tongquat_Book2 6" xfId="5664" xr:uid="{00000000-0005-0000-0000-0000FB060000}"/>
    <cellStyle name="1_Cau thuy dien Ban La (Cu Anh)_TA_DZ 220kV Vinh Tan - Phan Thi_t_tongquat_Book2 7" xfId="5665" xr:uid="{00000000-0005-0000-0000-0000FC060000}"/>
    <cellStyle name="1_Cau thuy dien Ban La (Cu Anh)_TA_DZ 220kV Vinh Tan - Phan Thi_t_tongquat_Book2 8" xfId="5666" xr:uid="{00000000-0005-0000-0000-0000FD060000}"/>
    <cellStyle name="1_Cau thuy dien Ban La (Cu Anh)_TA_DZ 220kV Vinh Tan - Phan Thi_t_tongquat_Book2 9" xfId="5667" xr:uid="{00000000-0005-0000-0000-0000FE060000}"/>
    <cellStyle name="1_Cau thuy dien Ban La (Cu Anh)_TA_DZ500kVBanSok_Pleiku(10-2012)" xfId="197" xr:uid="{00000000-0005-0000-0000-0000FF060000}"/>
    <cellStyle name="1_Cau thuy dien Ban La (Cu Anh)_TA_DZ500kVBanSok_Pleiku(10-2012) 10" xfId="5668" xr:uid="{00000000-0005-0000-0000-000000070000}"/>
    <cellStyle name="1_Cau thuy dien Ban La (Cu Anh)_TA_DZ500kVBanSok_Pleiku(10-2012) 11" xfId="5669" xr:uid="{00000000-0005-0000-0000-000001070000}"/>
    <cellStyle name="1_Cau thuy dien Ban La (Cu Anh)_TA_DZ500kVBanSok_Pleiku(10-2012) 2" xfId="5670" xr:uid="{00000000-0005-0000-0000-000002070000}"/>
    <cellStyle name="1_Cau thuy dien Ban La (Cu Anh)_TA_DZ500kVBanSok_Pleiku(10-2012) 3" xfId="5671" xr:uid="{00000000-0005-0000-0000-000003070000}"/>
    <cellStyle name="1_Cau thuy dien Ban La (Cu Anh)_TA_DZ500kVBanSok_Pleiku(10-2012) 4" xfId="5672" xr:uid="{00000000-0005-0000-0000-000004070000}"/>
    <cellStyle name="1_Cau thuy dien Ban La (Cu Anh)_TA_DZ500kVBanSok_Pleiku(10-2012) 5" xfId="5673" xr:uid="{00000000-0005-0000-0000-000005070000}"/>
    <cellStyle name="1_Cau thuy dien Ban La (Cu Anh)_TA_DZ500kVBanSok_Pleiku(10-2012) 6" xfId="5674" xr:uid="{00000000-0005-0000-0000-000006070000}"/>
    <cellStyle name="1_Cau thuy dien Ban La (Cu Anh)_TA_DZ500kVBanSok_Pleiku(10-2012) 7" xfId="5675" xr:uid="{00000000-0005-0000-0000-000007070000}"/>
    <cellStyle name="1_Cau thuy dien Ban La (Cu Anh)_TA_DZ500kVBanSok_Pleiku(10-2012) 8" xfId="5676" xr:uid="{00000000-0005-0000-0000-000008070000}"/>
    <cellStyle name="1_Cau thuy dien Ban La (Cu Anh)_TA_DZ500kVBanSok_Pleiku(10-2012) 9" xfId="5677" xr:uid="{00000000-0005-0000-0000-000009070000}"/>
    <cellStyle name="1_Cau thuy dien Ban La (Cu Anh)_TA_DZ500kVHatxan_pleiku" xfId="198" xr:uid="{00000000-0005-0000-0000-00000A070000}"/>
    <cellStyle name="1_Cau thuy dien Ban La (Cu Anh)_TA_DZ500kVHatxan_pleiku 10" xfId="5678" xr:uid="{00000000-0005-0000-0000-00000B070000}"/>
    <cellStyle name="1_Cau thuy dien Ban La (Cu Anh)_TA_DZ500kVHatxan_pleiku 11" xfId="5679" xr:uid="{00000000-0005-0000-0000-00000C070000}"/>
    <cellStyle name="1_Cau thuy dien Ban La (Cu Anh)_TA_DZ500kVHatxan_pleiku 2" xfId="5680" xr:uid="{00000000-0005-0000-0000-00000D070000}"/>
    <cellStyle name="1_Cau thuy dien Ban La (Cu Anh)_TA_DZ500kVHatxan_pleiku 3" xfId="5681" xr:uid="{00000000-0005-0000-0000-00000E070000}"/>
    <cellStyle name="1_Cau thuy dien Ban La (Cu Anh)_TA_DZ500kVHatxan_pleiku 4" xfId="5682" xr:uid="{00000000-0005-0000-0000-00000F070000}"/>
    <cellStyle name="1_Cau thuy dien Ban La (Cu Anh)_TA_DZ500kVHatxan_pleiku 5" xfId="5683" xr:uid="{00000000-0005-0000-0000-000010070000}"/>
    <cellStyle name="1_Cau thuy dien Ban La (Cu Anh)_TA_DZ500kVHatxan_pleiku 6" xfId="5684" xr:uid="{00000000-0005-0000-0000-000011070000}"/>
    <cellStyle name="1_Cau thuy dien Ban La (Cu Anh)_TA_DZ500kVHatxan_pleiku 7" xfId="5685" xr:uid="{00000000-0005-0000-0000-000012070000}"/>
    <cellStyle name="1_Cau thuy dien Ban La (Cu Anh)_TA_DZ500kVHatxan_pleiku 8" xfId="5686" xr:uid="{00000000-0005-0000-0000-000013070000}"/>
    <cellStyle name="1_Cau thuy dien Ban La (Cu Anh)_TA_DZ500kVHatxan_pleiku 9" xfId="5687" xr:uid="{00000000-0005-0000-0000-000014070000}"/>
    <cellStyle name="1_Cau thuy dien Ban La (Cu Anh)_TA_DZ500kVHatxan_pleiku(Giaidoan1)" xfId="199" xr:uid="{00000000-0005-0000-0000-000015070000}"/>
    <cellStyle name="1_Cau thuy dien Ban La (Cu Anh)_TA_DZ500kVHatxan_pleiku(Giaidoan1) 10" xfId="5688" xr:uid="{00000000-0005-0000-0000-000016070000}"/>
    <cellStyle name="1_Cau thuy dien Ban La (Cu Anh)_TA_DZ500kVHatxan_pleiku(Giaidoan1) 11" xfId="5689" xr:uid="{00000000-0005-0000-0000-000017070000}"/>
    <cellStyle name="1_Cau thuy dien Ban La (Cu Anh)_TA_DZ500kVHatxan_pleiku(Giaidoan1) 2" xfId="5690" xr:uid="{00000000-0005-0000-0000-000018070000}"/>
    <cellStyle name="1_Cau thuy dien Ban La (Cu Anh)_TA_DZ500kVHatxan_pleiku(Giaidoan1) 3" xfId="5691" xr:uid="{00000000-0005-0000-0000-000019070000}"/>
    <cellStyle name="1_Cau thuy dien Ban La (Cu Anh)_TA_DZ500kVHatxan_pleiku(Giaidoan1) 4" xfId="5692" xr:uid="{00000000-0005-0000-0000-00001A070000}"/>
    <cellStyle name="1_Cau thuy dien Ban La (Cu Anh)_TA_DZ500kVHatxan_pleiku(Giaidoan1) 5" xfId="5693" xr:uid="{00000000-0005-0000-0000-00001B070000}"/>
    <cellStyle name="1_Cau thuy dien Ban La (Cu Anh)_TA_DZ500kVHatxan_pleiku(Giaidoan1) 6" xfId="5694" xr:uid="{00000000-0005-0000-0000-00001C070000}"/>
    <cellStyle name="1_Cau thuy dien Ban La (Cu Anh)_TA_DZ500kVHatxan_pleiku(Giaidoan1) 7" xfId="5695" xr:uid="{00000000-0005-0000-0000-00001D070000}"/>
    <cellStyle name="1_Cau thuy dien Ban La (Cu Anh)_TA_DZ500kVHatxan_pleiku(Giaidoan1) 8" xfId="5696" xr:uid="{00000000-0005-0000-0000-00001E070000}"/>
    <cellStyle name="1_Cau thuy dien Ban La (Cu Anh)_TA_DZ500kVHatxan_pleiku(Giaidoan1) 9" xfId="5697" xr:uid="{00000000-0005-0000-0000-00001F070000}"/>
    <cellStyle name="1_Cau thuy dien Ban La (Cu Anh)_TA_mauduyetDADT" xfId="200" xr:uid="{00000000-0005-0000-0000-000020070000}"/>
    <cellStyle name="1_Cau thuy dien Ban La (Cu Anh)_TA_mauduyetDADT 10" xfId="5698" xr:uid="{00000000-0005-0000-0000-000021070000}"/>
    <cellStyle name="1_Cau thuy dien Ban La (Cu Anh)_TA_mauduyetDADT 11" xfId="5699" xr:uid="{00000000-0005-0000-0000-000022070000}"/>
    <cellStyle name="1_Cau thuy dien Ban La (Cu Anh)_TA_mauduyetDADT 2" xfId="5700" xr:uid="{00000000-0005-0000-0000-000023070000}"/>
    <cellStyle name="1_Cau thuy dien Ban La (Cu Anh)_TA_mauduyetDADT 3" xfId="5701" xr:uid="{00000000-0005-0000-0000-000024070000}"/>
    <cellStyle name="1_Cau thuy dien Ban La (Cu Anh)_TA_mauduyetDADT 4" xfId="5702" xr:uid="{00000000-0005-0000-0000-000025070000}"/>
    <cellStyle name="1_Cau thuy dien Ban La (Cu Anh)_TA_mauduyetDADT 5" xfId="5703" xr:uid="{00000000-0005-0000-0000-000026070000}"/>
    <cellStyle name="1_Cau thuy dien Ban La (Cu Anh)_TA_mauduyetDADT 6" xfId="5704" xr:uid="{00000000-0005-0000-0000-000027070000}"/>
    <cellStyle name="1_Cau thuy dien Ban La (Cu Anh)_TA_mauduyetDADT 7" xfId="5705" xr:uid="{00000000-0005-0000-0000-000028070000}"/>
    <cellStyle name="1_Cau thuy dien Ban La (Cu Anh)_TA_mauduyetDADT 8" xfId="5706" xr:uid="{00000000-0005-0000-0000-000029070000}"/>
    <cellStyle name="1_Cau thuy dien Ban La (Cu Anh)_TA_mauduyetDADT 9" xfId="5707" xr:uid="{00000000-0005-0000-0000-00002A070000}"/>
    <cellStyle name="1_Cau thuy dien Ban La (Cu Anh)_TA_mauduyetDADT_Book2" xfId="201" xr:uid="{00000000-0005-0000-0000-00002B070000}"/>
    <cellStyle name="1_Cau thuy dien Ban La (Cu Anh)_TA_mauduyetDADT_Book2 10" xfId="5708" xr:uid="{00000000-0005-0000-0000-00002C070000}"/>
    <cellStyle name="1_Cau thuy dien Ban La (Cu Anh)_TA_mauduyetDADT_Book2 11" xfId="5709" xr:uid="{00000000-0005-0000-0000-00002D070000}"/>
    <cellStyle name="1_Cau thuy dien Ban La (Cu Anh)_TA_mauduyetDADT_Book2 2" xfId="5710" xr:uid="{00000000-0005-0000-0000-00002E070000}"/>
    <cellStyle name="1_Cau thuy dien Ban La (Cu Anh)_TA_mauduyetDADT_Book2 3" xfId="5711" xr:uid="{00000000-0005-0000-0000-00002F070000}"/>
    <cellStyle name="1_Cau thuy dien Ban La (Cu Anh)_TA_mauduyetDADT_Book2 4" xfId="5712" xr:uid="{00000000-0005-0000-0000-000030070000}"/>
    <cellStyle name="1_Cau thuy dien Ban La (Cu Anh)_TA_mauduyetDADT_Book2 5" xfId="5713" xr:uid="{00000000-0005-0000-0000-000031070000}"/>
    <cellStyle name="1_Cau thuy dien Ban La (Cu Anh)_TA_mauduyetDADT_Book2 6" xfId="5714" xr:uid="{00000000-0005-0000-0000-000032070000}"/>
    <cellStyle name="1_Cau thuy dien Ban La (Cu Anh)_TA_mauduyetDADT_Book2 7" xfId="5715" xr:uid="{00000000-0005-0000-0000-000033070000}"/>
    <cellStyle name="1_Cau thuy dien Ban La (Cu Anh)_TA_mauduyetDADT_Book2 8" xfId="5716" xr:uid="{00000000-0005-0000-0000-000034070000}"/>
    <cellStyle name="1_Cau thuy dien Ban La (Cu Anh)_TA_mauduyetDADT_Book2 9" xfId="5717" xr:uid="{00000000-0005-0000-0000-000035070000}"/>
    <cellStyle name="1_Cau thuy dien Ban La (Cu Anh)_TA_mauduyetDADT_Book2_DTGTXL_goi1(DD_G6)" xfId="2649" xr:uid="{00000000-0005-0000-0000-000036070000}"/>
    <cellStyle name="1_Cau thuy dien Ban La (Cu Anh)_TA_mauduyetDADT_Book2_tongquat" xfId="202" xr:uid="{00000000-0005-0000-0000-000037070000}"/>
    <cellStyle name="1_Cau thuy dien Ban La (Cu Anh)_TA_mauduyetDADT_Book2_tongquat_Book2" xfId="203" xr:uid="{00000000-0005-0000-0000-000038070000}"/>
    <cellStyle name="1_Cau thuy dien Ban La (Cu Anh)_TA_mauduyetDADT_Book2_tongquat_Book2 10" xfId="5718" xr:uid="{00000000-0005-0000-0000-000039070000}"/>
    <cellStyle name="1_Cau thuy dien Ban La (Cu Anh)_TA_mauduyetDADT_Book2_tongquat_Book2 11" xfId="5719" xr:uid="{00000000-0005-0000-0000-00003A070000}"/>
    <cellStyle name="1_Cau thuy dien Ban La (Cu Anh)_TA_mauduyetDADT_Book2_tongquat_Book2 2" xfId="5720" xr:uid="{00000000-0005-0000-0000-00003B070000}"/>
    <cellStyle name="1_Cau thuy dien Ban La (Cu Anh)_TA_mauduyetDADT_Book2_tongquat_Book2 3" xfId="5721" xr:uid="{00000000-0005-0000-0000-00003C070000}"/>
    <cellStyle name="1_Cau thuy dien Ban La (Cu Anh)_TA_mauduyetDADT_Book2_tongquat_Book2 4" xfId="5722" xr:uid="{00000000-0005-0000-0000-00003D070000}"/>
    <cellStyle name="1_Cau thuy dien Ban La (Cu Anh)_TA_mauduyetDADT_Book2_tongquat_Book2 5" xfId="5723" xr:uid="{00000000-0005-0000-0000-00003E070000}"/>
    <cellStyle name="1_Cau thuy dien Ban La (Cu Anh)_TA_mauduyetDADT_Book2_tongquat_Book2 6" xfId="5724" xr:uid="{00000000-0005-0000-0000-00003F070000}"/>
    <cellStyle name="1_Cau thuy dien Ban La (Cu Anh)_TA_mauduyetDADT_Book2_tongquat_Book2 7" xfId="5725" xr:uid="{00000000-0005-0000-0000-000040070000}"/>
    <cellStyle name="1_Cau thuy dien Ban La (Cu Anh)_TA_mauduyetDADT_Book2_tongquat_Book2 8" xfId="5726" xr:uid="{00000000-0005-0000-0000-000041070000}"/>
    <cellStyle name="1_Cau thuy dien Ban La (Cu Anh)_TA_mauduyetDADT_Book2_tongquat_Book2 9" xfId="5727" xr:uid="{00000000-0005-0000-0000-000042070000}"/>
    <cellStyle name="1_Cau thuy dien Ban La (Cu Anh)_TA_mauduyetDADT_Book3" xfId="204" xr:uid="{00000000-0005-0000-0000-000043070000}"/>
    <cellStyle name="1_Cau thuy dien Ban La (Cu Anh)_TA_mauduyetDADT_Book3 10" xfId="5728" xr:uid="{00000000-0005-0000-0000-000044070000}"/>
    <cellStyle name="1_Cau thuy dien Ban La (Cu Anh)_TA_mauduyetDADT_Book3 11" xfId="5729" xr:uid="{00000000-0005-0000-0000-000045070000}"/>
    <cellStyle name="1_Cau thuy dien Ban La (Cu Anh)_TA_mauduyetDADT_Book3 2" xfId="5730" xr:uid="{00000000-0005-0000-0000-000046070000}"/>
    <cellStyle name="1_Cau thuy dien Ban La (Cu Anh)_TA_mauduyetDADT_Book3 3" xfId="5731" xr:uid="{00000000-0005-0000-0000-000047070000}"/>
    <cellStyle name="1_Cau thuy dien Ban La (Cu Anh)_TA_mauduyetDADT_Book3 4" xfId="5732" xr:uid="{00000000-0005-0000-0000-000048070000}"/>
    <cellStyle name="1_Cau thuy dien Ban La (Cu Anh)_TA_mauduyetDADT_Book3 5" xfId="5733" xr:uid="{00000000-0005-0000-0000-000049070000}"/>
    <cellStyle name="1_Cau thuy dien Ban La (Cu Anh)_TA_mauduyetDADT_Book3 6" xfId="5734" xr:uid="{00000000-0005-0000-0000-00004A070000}"/>
    <cellStyle name="1_Cau thuy dien Ban La (Cu Anh)_TA_mauduyetDADT_Book3 7" xfId="5735" xr:uid="{00000000-0005-0000-0000-00004B070000}"/>
    <cellStyle name="1_Cau thuy dien Ban La (Cu Anh)_TA_mauduyetDADT_Book3 8" xfId="5736" xr:uid="{00000000-0005-0000-0000-00004C070000}"/>
    <cellStyle name="1_Cau thuy dien Ban La (Cu Anh)_TA_mauduyetDADT_Book3 9" xfId="5737" xr:uid="{00000000-0005-0000-0000-00004D070000}"/>
    <cellStyle name="1_Cau thuy dien Ban La (Cu Anh)_TA_mauduyetDADT_Book3_DTGTXL_goi1(DD_G6)" xfId="2650" xr:uid="{00000000-0005-0000-0000-00004E070000}"/>
    <cellStyle name="1_Cau thuy dien Ban La (Cu Anh)_TA_mauduyetDADT_Book3_tongquat" xfId="205" xr:uid="{00000000-0005-0000-0000-00004F070000}"/>
    <cellStyle name="1_Cau thuy dien Ban La (Cu Anh)_TA_mauduyetDADT_Book3_tongquat_Book2" xfId="206" xr:uid="{00000000-0005-0000-0000-000050070000}"/>
    <cellStyle name="1_Cau thuy dien Ban La (Cu Anh)_TA_mauduyetDADT_Book3_tongquat_Book2 10" xfId="5738" xr:uid="{00000000-0005-0000-0000-000051070000}"/>
    <cellStyle name="1_Cau thuy dien Ban La (Cu Anh)_TA_mauduyetDADT_Book3_tongquat_Book2 11" xfId="5739" xr:uid="{00000000-0005-0000-0000-000052070000}"/>
    <cellStyle name="1_Cau thuy dien Ban La (Cu Anh)_TA_mauduyetDADT_Book3_tongquat_Book2 2" xfId="5740" xr:uid="{00000000-0005-0000-0000-000053070000}"/>
    <cellStyle name="1_Cau thuy dien Ban La (Cu Anh)_TA_mauduyetDADT_Book3_tongquat_Book2 3" xfId="5741" xr:uid="{00000000-0005-0000-0000-000054070000}"/>
    <cellStyle name="1_Cau thuy dien Ban La (Cu Anh)_TA_mauduyetDADT_Book3_tongquat_Book2 4" xfId="5742" xr:uid="{00000000-0005-0000-0000-000055070000}"/>
    <cellStyle name="1_Cau thuy dien Ban La (Cu Anh)_TA_mauduyetDADT_Book3_tongquat_Book2 5" xfId="5743" xr:uid="{00000000-0005-0000-0000-000056070000}"/>
    <cellStyle name="1_Cau thuy dien Ban La (Cu Anh)_TA_mauduyetDADT_Book3_tongquat_Book2 6" xfId="5744" xr:uid="{00000000-0005-0000-0000-000057070000}"/>
    <cellStyle name="1_Cau thuy dien Ban La (Cu Anh)_TA_mauduyetDADT_Book3_tongquat_Book2 7" xfId="5745" xr:uid="{00000000-0005-0000-0000-000058070000}"/>
    <cellStyle name="1_Cau thuy dien Ban La (Cu Anh)_TA_mauduyetDADT_Book3_tongquat_Book2 8" xfId="5746" xr:uid="{00000000-0005-0000-0000-000059070000}"/>
    <cellStyle name="1_Cau thuy dien Ban La (Cu Anh)_TA_mauduyetDADT_Book3_tongquat_Book2 9" xfId="5747" xr:uid="{00000000-0005-0000-0000-00005A070000}"/>
    <cellStyle name="1_Cau thuy dien Ban La (Cu Anh)_TA_mauduyetDADT_DTGTXL_goi1(DD_G6)" xfId="2651" xr:uid="{00000000-0005-0000-0000-00005B070000}"/>
    <cellStyle name="1_Cau thuy dien Ban La (Cu Anh)_TA_mauduyetDADT_DZ500kVPleiku_MyPhuoc_CauBong(GiaLai+DakLakmoi)" xfId="207" xr:uid="{00000000-0005-0000-0000-00005C070000}"/>
    <cellStyle name="1_Cau thuy dien Ban La (Cu Anh)_TA_mauduyetDADT_DZ500kVPleiku_MyPhuoc_CauBong(GiaLai+DakLakmoi) 10" xfId="5748" xr:uid="{00000000-0005-0000-0000-00005D070000}"/>
    <cellStyle name="1_Cau thuy dien Ban La (Cu Anh)_TA_mauduyetDADT_DZ500kVPleiku_MyPhuoc_CauBong(GiaLai+DakLakmoi) 11" xfId="5749" xr:uid="{00000000-0005-0000-0000-00005E070000}"/>
    <cellStyle name="1_Cau thuy dien Ban La (Cu Anh)_TA_mauduyetDADT_DZ500kVPleiku_MyPhuoc_CauBong(GiaLai+DakLakmoi) 2" xfId="5750" xr:uid="{00000000-0005-0000-0000-00005F070000}"/>
    <cellStyle name="1_Cau thuy dien Ban La (Cu Anh)_TA_mauduyetDADT_DZ500kVPleiku_MyPhuoc_CauBong(GiaLai+DakLakmoi) 3" xfId="5751" xr:uid="{00000000-0005-0000-0000-000060070000}"/>
    <cellStyle name="1_Cau thuy dien Ban La (Cu Anh)_TA_mauduyetDADT_DZ500kVPleiku_MyPhuoc_CauBong(GiaLai+DakLakmoi) 4" xfId="5752" xr:uid="{00000000-0005-0000-0000-000061070000}"/>
    <cellStyle name="1_Cau thuy dien Ban La (Cu Anh)_TA_mauduyetDADT_DZ500kVPleiku_MyPhuoc_CauBong(GiaLai+DakLakmoi) 5" xfId="5753" xr:uid="{00000000-0005-0000-0000-000062070000}"/>
    <cellStyle name="1_Cau thuy dien Ban La (Cu Anh)_TA_mauduyetDADT_DZ500kVPleiku_MyPhuoc_CauBong(GiaLai+DakLakmoi) 6" xfId="5754" xr:uid="{00000000-0005-0000-0000-000063070000}"/>
    <cellStyle name="1_Cau thuy dien Ban La (Cu Anh)_TA_mauduyetDADT_DZ500kVPleiku_MyPhuoc_CauBong(GiaLai+DakLakmoi) 7" xfId="5755" xr:uid="{00000000-0005-0000-0000-000064070000}"/>
    <cellStyle name="1_Cau thuy dien Ban La (Cu Anh)_TA_mauduyetDADT_DZ500kVPleiku_MyPhuoc_CauBong(GiaLai+DakLakmoi) 8" xfId="5756" xr:uid="{00000000-0005-0000-0000-000065070000}"/>
    <cellStyle name="1_Cau thuy dien Ban La (Cu Anh)_TA_mauduyetDADT_DZ500kVPleiku_MyPhuoc_CauBong(GiaLai+DakLakmoi) 9" xfId="5757" xr:uid="{00000000-0005-0000-0000-000066070000}"/>
    <cellStyle name="1_Cau thuy dien Ban La (Cu Anh)_TA_mauduyetDADT_DZ500kVPleiku_MyPhuoc_CauBong(GiaLai+DakLakmoi)_DTGTXL_goi1(DD_G6)" xfId="2652" xr:uid="{00000000-0005-0000-0000-000067070000}"/>
    <cellStyle name="1_Cau thuy dien Ban La (Cu Anh)_TA_mauduyetDADT_DZ500kVPleiku_MyPhuoc_CauBong(GiaLai+DakLakmoi)_tongquat" xfId="208" xr:uid="{00000000-0005-0000-0000-000068070000}"/>
    <cellStyle name="1_Cau thuy dien Ban La (Cu Anh)_TA_mauduyetDADT_DZ500kVPleiku_MyPhuoc_CauBong(GiaLai+DakLakmoi)_tongquat_Book2" xfId="209" xr:uid="{00000000-0005-0000-0000-000069070000}"/>
    <cellStyle name="1_Cau thuy dien Ban La (Cu Anh)_TA_mauduyetDADT_DZ500kVPleiku_MyPhuoc_CauBong(GiaLai+DakLakmoi)_tongquat_Book2 10" xfId="5758" xr:uid="{00000000-0005-0000-0000-00006A070000}"/>
    <cellStyle name="1_Cau thuy dien Ban La (Cu Anh)_TA_mauduyetDADT_DZ500kVPleiku_MyPhuoc_CauBong(GiaLai+DakLakmoi)_tongquat_Book2 11" xfId="5759" xr:uid="{00000000-0005-0000-0000-00006B070000}"/>
    <cellStyle name="1_Cau thuy dien Ban La (Cu Anh)_TA_mauduyetDADT_DZ500kVPleiku_MyPhuoc_CauBong(GiaLai+DakLakmoi)_tongquat_Book2 2" xfId="5760" xr:uid="{00000000-0005-0000-0000-00006C070000}"/>
    <cellStyle name="1_Cau thuy dien Ban La (Cu Anh)_TA_mauduyetDADT_DZ500kVPleiku_MyPhuoc_CauBong(GiaLai+DakLakmoi)_tongquat_Book2 3" xfId="5761" xr:uid="{00000000-0005-0000-0000-00006D070000}"/>
    <cellStyle name="1_Cau thuy dien Ban La (Cu Anh)_TA_mauduyetDADT_DZ500kVPleiku_MyPhuoc_CauBong(GiaLai+DakLakmoi)_tongquat_Book2 4" xfId="5762" xr:uid="{00000000-0005-0000-0000-00006E070000}"/>
    <cellStyle name="1_Cau thuy dien Ban La (Cu Anh)_TA_mauduyetDADT_DZ500kVPleiku_MyPhuoc_CauBong(GiaLai+DakLakmoi)_tongquat_Book2 5" xfId="5763" xr:uid="{00000000-0005-0000-0000-00006F070000}"/>
    <cellStyle name="1_Cau thuy dien Ban La (Cu Anh)_TA_mauduyetDADT_DZ500kVPleiku_MyPhuoc_CauBong(GiaLai+DakLakmoi)_tongquat_Book2 6" xfId="5764" xr:uid="{00000000-0005-0000-0000-000070070000}"/>
    <cellStyle name="1_Cau thuy dien Ban La (Cu Anh)_TA_mauduyetDADT_DZ500kVPleiku_MyPhuoc_CauBong(GiaLai+DakLakmoi)_tongquat_Book2 7" xfId="5765" xr:uid="{00000000-0005-0000-0000-000071070000}"/>
    <cellStyle name="1_Cau thuy dien Ban La (Cu Anh)_TA_mauduyetDADT_DZ500kVPleiku_MyPhuoc_CauBong(GiaLai+DakLakmoi)_tongquat_Book2 8" xfId="5766" xr:uid="{00000000-0005-0000-0000-000072070000}"/>
    <cellStyle name="1_Cau thuy dien Ban La (Cu Anh)_TA_mauduyetDADT_DZ500kVPleiku_MyPhuoc_CauBong(GiaLai+DakLakmoi)_tongquat_Book2 9" xfId="5767" xr:uid="{00000000-0005-0000-0000-000073070000}"/>
    <cellStyle name="1_Cau thuy dien Ban La (Cu Anh)_TA_mauduyetDADT_tongquat" xfId="210" xr:uid="{00000000-0005-0000-0000-000074070000}"/>
    <cellStyle name="1_Cau thuy dien Ban La (Cu Anh)_TA_mauduyetDADT_tongquat_Book2" xfId="211" xr:uid="{00000000-0005-0000-0000-000075070000}"/>
    <cellStyle name="1_Cau thuy dien Ban La (Cu Anh)_TA_mauduyetDADT_tongquat_Book2 10" xfId="5768" xr:uid="{00000000-0005-0000-0000-000076070000}"/>
    <cellStyle name="1_Cau thuy dien Ban La (Cu Anh)_TA_mauduyetDADT_tongquat_Book2 11" xfId="5769" xr:uid="{00000000-0005-0000-0000-000077070000}"/>
    <cellStyle name="1_Cau thuy dien Ban La (Cu Anh)_TA_mauduyetDADT_tongquat_Book2 2" xfId="5770" xr:uid="{00000000-0005-0000-0000-000078070000}"/>
    <cellStyle name="1_Cau thuy dien Ban La (Cu Anh)_TA_mauduyetDADT_tongquat_Book2 3" xfId="5771" xr:uid="{00000000-0005-0000-0000-000079070000}"/>
    <cellStyle name="1_Cau thuy dien Ban La (Cu Anh)_TA_mauduyetDADT_tongquat_Book2 4" xfId="5772" xr:uid="{00000000-0005-0000-0000-00007A070000}"/>
    <cellStyle name="1_Cau thuy dien Ban La (Cu Anh)_TA_mauduyetDADT_tongquat_Book2 5" xfId="5773" xr:uid="{00000000-0005-0000-0000-00007B070000}"/>
    <cellStyle name="1_Cau thuy dien Ban La (Cu Anh)_TA_mauduyetDADT_tongquat_Book2 6" xfId="5774" xr:uid="{00000000-0005-0000-0000-00007C070000}"/>
    <cellStyle name="1_Cau thuy dien Ban La (Cu Anh)_TA_mauduyetDADT_tongquat_Book2 7" xfId="5775" xr:uid="{00000000-0005-0000-0000-00007D070000}"/>
    <cellStyle name="1_Cau thuy dien Ban La (Cu Anh)_TA_mauduyetDADT_tongquat_Book2 8" xfId="5776" xr:uid="{00000000-0005-0000-0000-00007E070000}"/>
    <cellStyle name="1_Cau thuy dien Ban La (Cu Anh)_TA_mauduyetDADT_tongquat_Book2 9" xfId="5777" xr:uid="{00000000-0005-0000-0000-00007F070000}"/>
    <cellStyle name="1_Cau thuy dien Ban La (Cu Anh)_TA_QLDA(957)" xfId="2653" xr:uid="{00000000-0005-0000-0000-000080070000}"/>
    <cellStyle name="1_Cau thuy dien Ban La (Cu Anh)_TA_TBA 220kV Song Trang 2" xfId="212" xr:uid="{00000000-0005-0000-0000-000081070000}"/>
    <cellStyle name="1_Cau thuy dien Ban La (Cu Anh)_TA_TBA 220kV Song Trang 2_Book1" xfId="213" xr:uid="{00000000-0005-0000-0000-000082070000}"/>
    <cellStyle name="1_Cau thuy dien Ban La (Cu Anh)_TA_TBA 220kV Song Trang 2_Book1 10" xfId="5778" xr:uid="{00000000-0005-0000-0000-000083070000}"/>
    <cellStyle name="1_Cau thuy dien Ban La (Cu Anh)_TA_TBA 220kV Song Trang 2_Book1 11" xfId="5779" xr:uid="{00000000-0005-0000-0000-000084070000}"/>
    <cellStyle name="1_Cau thuy dien Ban La (Cu Anh)_TA_TBA 220kV Song Trang 2_Book1 2" xfId="5780" xr:uid="{00000000-0005-0000-0000-000085070000}"/>
    <cellStyle name="1_Cau thuy dien Ban La (Cu Anh)_TA_TBA 220kV Song Trang 2_Book1 3" xfId="5781" xr:uid="{00000000-0005-0000-0000-000086070000}"/>
    <cellStyle name="1_Cau thuy dien Ban La (Cu Anh)_TA_TBA 220kV Song Trang 2_Book1 4" xfId="5782" xr:uid="{00000000-0005-0000-0000-000087070000}"/>
    <cellStyle name="1_Cau thuy dien Ban La (Cu Anh)_TA_TBA 220kV Song Trang 2_Book1 5" xfId="5783" xr:uid="{00000000-0005-0000-0000-000088070000}"/>
    <cellStyle name="1_Cau thuy dien Ban La (Cu Anh)_TA_TBA 220kV Song Trang 2_Book1 6" xfId="5784" xr:uid="{00000000-0005-0000-0000-000089070000}"/>
    <cellStyle name="1_Cau thuy dien Ban La (Cu Anh)_TA_TBA 220kV Song Trang 2_Book1 7" xfId="5785" xr:uid="{00000000-0005-0000-0000-00008A070000}"/>
    <cellStyle name="1_Cau thuy dien Ban La (Cu Anh)_TA_TBA 220kV Song Trang 2_Book1 8" xfId="5786" xr:uid="{00000000-0005-0000-0000-00008B070000}"/>
    <cellStyle name="1_Cau thuy dien Ban La (Cu Anh)_TA_TBA 220kV Song Trang 2_Book1 9" xfId="5787" xr:uid="{00000000-0005-0000-0000-00008C070000}"/>
    <cellStyle name="1_Cau thuy dien Ban La (Cu Anh)_TA_TBA 220kV Song Trang 2_Book2" xfId="214" xr:uid="{00000000-0005-0000-0000-00008D070000}"/>
    <cellStyle name="1_Cau thuy dien Ban La (Cu Anh)_TA_TBA 220kV Song Trang 2_Book2 10" xfId="5788" xr:uid="{00000000-0005-0000-0000-00008E070000}"/>
    <cellStyle name="1_Cau thuy dien Ban La (Cu Anh)_TA_TBA 220kV Song Trang 2_Book2 11" xfId="5789" xr:uid="{00000000-0005-0000-0000-00008F070000}"/>
    <cellStyle name="1_Cau thuy dien Ban La (Cu Anh)_TA_TBA 220kV Song Trang 2_Book2 2" xfId="5790" xr:uid="{00000000-0005-0000-0000-000090070000}"/>
    <cellStyle name="1_Cau thuy dien Ban La (Cu Anh)_TA_TBA 220kV Song Trang 2_Book2 3" xfId="5791" xr:uid="{00000000-0005-0000-0000-000091070000}"/>
    <cellStyle name="1_Cau thuy dien Ban La (Cu Anh)_TA_TBA 220kV Song Trang 2_Book2 4" xfId="5792" xr:uid="{00000000-0005-0000-0000-000092070000}"/>
    <cellStyle name="1_Cau thuy dien Ban La (Cu Anh)_TA_TBA 220kV Song Trang 2_Book2 5" xfId="5793" xr:uid="{00000000-0005-0000-0000-000093070000}"/>
    <cellStyle name="1_Cau thuy dien Ban La (Cu Anh)_TA_TBA 220kV Song Trang 2_Book2 6" xfId="5794" xr:uid="{00000000-0005-0000-0000-000094070000}"/>
    <cellStyle name="1_Cau thuy dien Ban La (Cu Anh)_TA_TBA 220kV Song Trang 2_Book2 7" xfId="5795" xr:uid="{00000000-0005-0000-0000-000095070000}"/>
    <cellStyle name="1_Cau thuy dien Ban La (Cu Anh)_TA_TBA 220kV Song Trang 2_Book2 8" xfId="5796" xr:uid="{00000000-0005-0000-0000-000096070000}"/>
    <cellStyle name="1_Cau thuy dien Ban La (Cu Anh)_TA_TBA 220kV Song Trang 2_Book2 9" xfId="5797" xr:uid="{00000000-0005-0000-0000-000097070000}"/>
    <cellStyle name="1_Cau thuy dien Ban La (Cu Anh)_TA_TBA 220kV Song Trang 2_DTGTXL_goi1(DD_G6)" xfId="2654" xr:uid="{00000000-0005-0000-0000-000098070000}"/>
    <cellStyle name="1_Cau thuy dien Ban La (Cu Anh)_TA_TBA 220kV Song Trang 2_DZ500kVBanSok_Pleiku(10-2012)" xfId="215" xr:uid="{00000000-0005-0000-0000-000099070000}"/>
    <cellStyle name="1_Cau thuy dien Ban La (Cu Anh)_TA_TBA 220kV Song Trang 2_DZ500kVBanSok_Pleiku(10-2012) 10" xfId="5798" xr:uid="{00000000-0005-0000-0000-00009A070000}"/>
    <cellStyle name="1_Cau thuy dien Ban La (Cu Anh)_TA_TBA 220kV Song Trang 2_DZ500kVBanSok_Pleiku(10-2012) 11" xfId="5799" xr:uid="{00000000-0005-0000-0000-00009B070000}"/>
    <cellStyle name="1_Cau thuy dien Ban La (Cu Anh)_TA_TBA 220kV Song Trang 2_DZ500kVBanSok_Pleiku(10-2012) 2" xfId="5800" xr:uid="{00000000-0005-0000-0000-00009C070000}"/>
    <cellStyle name="1_Cau thuy dien Ban La (Cu Anh)_TA_TBA 220kV Song Trang 2_DZ500kVBanSok_Pleiku(10-2012) 3" xfId="5801" xr:uid="{00000000-0005-0000-0000-00009D070000}"/>
    <cellStyle name="1_Cau thuy dien Ban La (Cu Anh)_TA_TBA 220kV Song Trang 2_DZ500kVBanSok_Pleiku(10-2012) 4" xfId="5802" xr:uid="{00000000-0005-0000-0000-00009E070000}"/>
    <cellStyle name="1_Cau thuy dien Ban La (Cu Anh)_TA_TBA 220kV Song Trang 2_DZ500kVBanSok_Pleiku(10-2012) 5" xfId="5803" xr:uid="{00000000-0005-0000-0000-00009F070000}"/>
    <cellStyle name="1_Cau thuy dien Ban La (Cu Anh)_TA_TBA 220kV Song Trang 2_DZ500kVBanSok_Pleiku(10-2012) 6" xfId="5804" xr:uid="{00000000-0005-0000-0000-0000A0070000}"/>
    <cellStyle name="1_Cau thuy dien Ban La (Cu Anh)_TA_TBA 220kV Song Trang 2_DZ500kVBanSok_Pleiku(10-2012) 7" xfId="5805" xr:uid="{00000000-0005-0000-0000-0000A1070000}"/>
    <cellStyle name="1_Cau thuy dien Ban La (Cu Anh)_TA_TBA 220kV Song Trang 2_DZ500kVBanSok_Pleiku(10-2012) 8" xfId="5806" xr:uid="{00000000-0005-0000-0000-0000A2070000}"/>
    <cellStyle name="1_Cau thuy dien Ban La (Cu Anh)_TA_TBA 220kV Song Trang 2_DZ500kVBanSok_Pleiku(10-2012) 9" xfId="5807" xr:uid="{00000000-0005-0000-0000-0000A3070000}"/>
    <cellStyle name="1_Cau thuy dien Ban La (Cu Anh)_TA_TBA 220kV Song Trang 2_DZ500kVHatxan_pleiku" xfId="216" xr:uid="{00000000-0005-0000-0000-0000A4070000}"/>
    <cellStyle name="1_Cau thuy dien Ban La (Cu Anh)_TA_TBA 220kV Song Trang 2_DZ500kVHatxan_pleiku 10" xfId="5808" xr:uid="{00000000-0005-0000-0000-0000A5070000}"/>
    <cellStyle name="1_Cau thuy dien Ban La (Cu Anh)_TA_TBA 220kV Song Trang 2_DZ500kVHatxan_pleiku 11" xfId="5809" xr:uid="{00000000-0005-0000-0000-0000A6070000}"/>
    <cellStyle name="1_Cau thuy dien Ban La (Cu Anh)_TA_TBA 220kV Song Trang 2_DZ500kVHatxan_pleiku 2" xfId="5810" xr:uid="{00000000-0005-0000-0000-0000A7070000}"/>
    <cellStyle name="1_Cau thuy dien Ban La (Cu Anh)_TA_TBA 220kV Song Trang 2_DZ500kVHatxan_pleiku 3" xfId="5811" xr:uid="{00000000-0005-0000-0000-0000A8070000}"/>
    <cellStyle name="1_Cau thuy dien Ban La (Cu Anh)_TA_TBA 220kV Song Trang 2_DZ500kVHatxan_pleiku 4" xfId="5812" xr:uid="{00000000-0005-0000-0000-0000A9070000}"/>
    <cellStyle name="1_Cau thuy dien Ban La (Cu Anh)_TA_TBA 220kV Song Trang 2_DZ500kVHatxan_pleiku 5" xfId="5813" xr:uid="{00000000-0005-0000-0000-0000AA070000}"/>
    <cellStyle name="1_Cau thuy dien Ban La (Cu Anh)_TA_TBA 220kV Song Trang 2_DZ500kVHatxan_pleiku 6" xfId="5814" xr:uid="{00000000-0005-0000-0000-0000AB070000}"/>
    <cellStyle name="1_Cau thuy dien Ban La (Cu Anh)_TA_TBA 220kV Song Trang 2_DZ500kVHatxan_pleiku 7" xfId="5815" xr:uid="{00000000-0005-0000-0000-0000AC070000}"/>
    <cellStyle name="1_Cau thuy dien Ban La (Cu Anh)_TA_TBA 220kV Song Trang 2_DZ500kVHatxan_pleiku 8" xfId="5816" xr:uid="{00000000-0005-0000-0000-0000AD070000}"/>
    <cellStyle name="1_Cau thuy dien Ban La (Cu Anh)_TA_TBA 220kV Song Trang 2_DZ500kVHatxan_pleiku 9" xfId="5817" xr:uid="{00000000-0005-0000-0000-0000AE070000}"/>
    <cellStyle name="1_Cau thuy dien Ban La (Cu Anh)_TA_TBA 220kV Song Trang 2_DZ500kVHatxan_pleiku(Giaidoan1)" xfId="217" xr:uid="{00000000-0005-0000-0000-0000AF070000}"/>
    <cellStyle name="1_Cau thuy dien Ban La (Cu Anh)_TA_TBA 220kV Song Trang 2_DZ500kVHatxan_pleiku(Giaidoan1) 10" xfId="5818" xr:uid="{00000000-0005-0000-0000-0000B0070000}"/>
    <cellStyle name="1_Cau thuy dien Ban La (Cu Anh)_TA_TBA 220kV Song Trang 2_DZ500kVHatxan_pleiku(Giaidoan1) 11" xfId="5819" xr:uid="{00000000-0005-0000-0000-0000B1070000}"/>
    <cellStyle name="1_Cau thuy dien Ban La (Cu Anh)_TA_TBA 220kV Song Trang 2_DZ500kVHatxan_pleiku(Giaidoan1) 2" xfId="5820" xr:uid="{00000000-0005-0000-0000-0000B2070000}"/>
    <cellStyle name="1_Cau thuy dien Ban La (Cu Anh)_TA_TBA 220kV Song Trang 2_DZ500kVHatxan_pleiku(Giaidoan1) 3" xfId="5821" xr:uid="{00000000-0005-0000-0000-0000B3070000}"/>
    <cellStyle name="1_Cau thuy dien Ban La (Cu Anh)_TA_TBA 220kV Song Trang 2_DZ500kVHatxan_pleiku(Giaidoan1) 4" xfId="5822" xr:uid="{00000000-0005-0000-0000-0000B4070000}"/>
    <cellStyle name="1_Cau thuy dien Ban La (Cu Anh)_TA_TBA 220kV Song Trang 2_DZ500kVHatxan_pleiku(Giaidoan1) 5" xfId="5823" xr:uid="{00000000-0005-0000-0000-0000B5070000}"/>
    <cellStyle name="1_Cau thuy dien Ban La (Cu Anh)_TA_TBA 220kV Song Trang 2_DZ500kVHatxan_pleiku(Giaidoan1) 6" xfId="5824" xr:uid="{00000000-0005-0000-0000-0000B6070000}"/>
    <cellStyle name="1_Cau thuy dien Ban La (Cu Anh)_TA_TBA 220kV Song Trang 2_DZ500kVHatxan_pleiku(Giaidoan1) 7" xfId="5825" xr:uid="{00000000-0005-0000-0000-0000B7070000}"/>
    <cellStyle name="1_Cau thuy dien Ban La (Cu Anh)_TA_TBA 220kV Song Trang 2_DZ500kVHatxan_pleiku(Giaidoan1) 8" xfId="5826" xr:uid="{00000000-0005-0000-0000-0000B8070000}"/>
    <cellStyle name="1_Cau thuy dien Ban La (Cu Anh)_TA_TBA 220kV Song Trang 2_DZ500kVHatxan_pleiku(Giaidoan1) 9" xfId="5827" xr:uid="{00000000-0005-0000-0000-0000B9070000}"/>
    <cellStyle name="1_Cau thuy dien Ban La (Cu Anh)_TA_TBA 220kV Song Trang 2_tongquat" xfId="218" xr:uid="{00000000-0005-0000-0000-0000BA070000}"/>
    <cellStyle name="1_Cau thuy dien Ban La (Cu Anh)_TA_TBA 220kV Song Trang 2_tongquat_Book2" xfId="219" xr:uid="{00000000-0005-0000-0000-0000BB070000}"/>
    <cellStyle name="1_Cau thuy dien Ban La (Cu Anh)_TA_TBA 220kV Song Trang 2_tongquat_Book2 10" xfId="5828" xr:uid="{00000000-0005-0000-0000-0000BC070000}"/>
    <cellStyle name="1_Cau thuy dien Ban La (Cu Anh)_TA_TBA 220kV Song Trang 2_tongquat_Book2 11" xfId="5829" xr:uid="{00000000-0005-0000-0000-0000BD070000}"/>
    <cellStyle name="1_Cau thuy dien Ban La (Cu Anh)_TA_TBA 220kV Song Trang 2_tongquat_Book2 2" xfId="5830" xr:uid="{00000000-0005-0000-0000-0000BE070000}"/>
    <cellStyle name="1_Cau thuy dien Ban La (Cu Anh)_TA_TBA 220kV Song Trang 2_tongquat_Book2 3" xfId="5831" xr:uid="{00000000-0005-0000-0000-0000BF070000}"/>
    <cellStyle name="1_Cau thuy dien Ban La (Cu Anh)_TA_TBA 220kV Song Trang 2_tongquat_Book2 4" xfId="5832" xr:uid="{00000000-0005-0000-0000-0000C0070000}"/>
    <cellStyle name="1_Cau thuy dien Ban La (Cu Anh)_TA_TBA 220kV Song Trang 2_tongquat_Book2 5" xfId="5833" xr:uid="{00000000-0005-0000-0000-0000C1070000}"/>
    <cellStyle name="1_Cau thuy dien Ban La (Cu Anh)_TA_TBA 220kV Song Trang 2_tongquat_Book2 6" xfId="5834" xr:uid="{00000000-0005-0000-0000-0000C2070000}"/>
    <cellStyle name="1_Cau thuy dien Ban La (Cu Anh)_TA_TBA 220kV Song Trang 2_tongquat_Book2 7" xfId="5835" xr:uid="{00000000-0005-0000-0000-0000C3070000}"/>
    <cellStyle name="1_Cau thuy dien Ban La (Cu Anh)_TA_TBA 220kV Song Trang 2_tongquat_Book2 8" xfId="5836" xr:uid="{00000000-0005-0000-0000-0000C4070000}"/>
    <cellStyle name="1_Cau thuy dien Ban La (Cu Anh)_TA_TBA 220kV Song Trang 2_tongquat_Book2 9" xfId="5837" xr:uid="{00000000-0005-0000-0000-0000C5070000}"/>
    <cellStyle name="1_Cau thuy dien Ban La (Cu Anh)_TA_tongquat" xfId="220" xr:uid="{00000000-0005-0000-0000-0000C7070000}"/>
    <cellStyle name="1_Cau thuy dien Ban La (Cu Anh)_TA_tongquat_Book2" xfId="221" xr:uid="{00000000-0005-0000-0000-0000C8070000}"/>
    <cellStyle name="1_Cau thuy dien Ban La (Cu Anh)_TA_tongquat_Book2 10" xfId="5838" xr:uid="{00000000-0005-0000-0000-0000C9070000}"/>
    <cellStyle name="1_Cau thuy dien Ban La (Cu Anh)_TA_tongquat_Book2 11" xfId="5839" xr:uid="{00000000-0005-0000-0000-0000CA070000}"/>
    <cellStyle name="1_Cau thuy dien Ban La (Cu Anh)_TA_tongquat_Book2 2" xfId="5840" xr:uid="{00000000-0005-0000-0000-0000CB070000}"/>
    <cellStyle name="1_Cau thuy dien Ban La (Cu Anh)_TA_tongquat_Book2 3" xfId="5841" xr:uid="{00000000-0005-0000-0000-0000CC070000}"/>
    <cellStyle name="1_Cau thuy dien Ban La (Cu Anh)_TA_tongquat_Book2 4" xfId="5842" xr:uid="{00000000-0005-0000-0000-0000CD070000}"/>
    <cellStyle name="1_Cau thuy dien Ban La (Cu Anh)_TA_tongquat_Book2 5" xfId="5843" xr:uid="{00000000-0005-0000-0000-0000CE070000}"/>
    <cellStyle name="1_Cau thuy dien Ban La (Cu Anh)_TA_tongquat_Book2 6" xfId="5844" xr:uid="{00000000-0005-0000-0000-0000CF070000}"/>
    <cellStyle name="1_Cau thuy dien Ban La (Cu Anh)_TA_tongquat_Book2 7" xfId="5845" xr:uid="{00000000-0005-0000-0000-0000D0070000}"/>
    <cellStyle name="1_Cau thuy dien Ban La (Cu Anh)_TA_tongquat_Book2 8" xfId="5846" xr:uid="{00000000-0005-0000-0000-0000D1070000}"/>
    <cellStyle name="1_Cau thuy dien Ban La (Cu Anh)_TA_tongquat_Book2 9" xfId="5847" xr:uid="{00000000-0005-0000-0000-0000D2070000}"/>
    <cellStyle name="1_Cau thuy dien Ban La (Cu Anh)_TA_thepmaqui3_2010(DaNang)" xfId="2655" xr:uid="{00000000-0005-0000-0000-0000C6070000}"/>
    <cellStyle name="1_Cau thuy dien Ban La (Cu Anh)_TienLuong" xfId="2658" xr:uid="{00000000-0005-0000-0000-0000D5070000}"/>
    <cellStyle name="1_Cau thuy dien Ban La (Cu Anh)_tongquat" xfId="222" xr:uid="{00000000-0005-0000-0000-0000D6070000}"/>
    <cellStyle name="1_Cau thuy dien Ban La (Cu Anh)_tongquat_Book2" xfId="223" xr:uid="{00000000-0005-0000-0000-0000D7070000}"/>
    <cellStyle name="1_Cau thuy dien Ban La (Cu Anh)_tongquat_Book2 10" xfId="5848" xr:uid="{00000000-0005-0000-0000-0000D8070000}"/>
    <cellStyle name="1_Cau thuy dien Ban La (Cu Anh)_tongquat_Book2 11" xfId="5849" xr:uid="{00000000-0005-0000-0000-0000D9070000}"/>
    <cellStyle name="1_Cau thuy dien Ban La (Cu Anh)_tongquat_Book2 2" xfId="5850" xr:uid="{00000000-0005-0000-0000-0000DA070000}"/>
    <cellStyle name="1_Cau thuy dien Ban La (Cu Anh)_tongquat_Book2 3" xfId="5851" xr:uid="{00000000-0005-0000-0000-0000DB070000}"/>
    <cellStyle name="1_Cau thuy dien Ban La (Cu Anh)_tongquat_Book2 4" xfId="5852" xr:uid="{00000000-0005-0000-0000-0000DC070000}"/>
    <cellStyle name="1_Cau thuy dien Ban La (Cu Anh)_tongquat_Book2 5" xfId="5853" xr:uid="{00000000-0005-0000-0000-0000DD070000}"/>
    <cellStyle name="1_Cau thuy dien Ban La (Cu Anh)_tongquat_Book2 6" xfId="5854" xr:uid="{00000000-0005-0000-0000-0000DE070000}"/>
    <cellStyle name="1_Cau thuy dien Ban La (Cu Anh)_tongquat_Book2 7" xfId="5855" xr:uid="{00000000-0005-0000-0000-0000DF070000}"/>
    <cellStyle name="1_Cau thuy dien Ban La (Cu Anh)_tongquat_Book2 8" xfId="5856" xr:uid="{00000000-0005-0000-0000-0000E0070000}"/>
    <cellStyle name="1_Cau thuy dien Ban La (Cu Anh)_tongquat_Book2 9" xfId="5857" xr:uid="{00000000-0005-0000-0000-0000E1070000}"/>
    <cellStyle name="1_Cau thuy dien Ban La (Cu Anh)_TToan KS (DADT) Phu Tan 2 (lam truoc) 6-09 da sua gui lai" xfId="2659" xr:uid="{00000000-0005-0000-0000-0000E2070000}"/>
    <cellStyle name="1_Cau thuy dien Ban La (Cu Anh)_Thtoan KS dia hinh dot 1(DADT)GOC" xfId="2656" xr:uid="{00000000-0005-0000-0000-0000D3070000}"/>
    <cellStyle name="1_Cau thuy dien Ban La (Cu Anh)_thuyet minh" xfId="2657" xr:uid="{00000000-0005-0000-0000-0000D4070000}"/>
    <cellStyle name="1_CTDGCV_HO" xfId="2660" xr:uid="{00000000-0005-0000-0000-0000E3070000}"/>
    <cellStyle name="1_CV2695_957" xfId="224" xr:uid="{00000000-0005-0000-0000-0000E4070000}"/>
    <cellStyle name="1_CV2695_957_Book2" xfId="225" xr:uid="{00000000-0005-0000-0000-0000E5070000}"/>
    <cellStyle name="1_CV2695_957_Book2_DTGTXL_goi1(DD_G6)" xfId="2661" xr:uid="{00000000-0005-0000-0000-0000E6070000}"/>
    <cellStyle name="1_CV2695_957_Book2_tongquat" xfId="226" xr:uid="{00000000-0005-0000-0000-0000E7070000}"/>
    <cellStyle name="1_CV2695_957_Book2_tongquat 10" xfId="5858" xr:uid="{00000000-0005-0000-0000-0000E8070000}"/>
    <cellStyle name="1_CV2695_957_Book2_tongquat 11" xfId="5859" xr:uid="{00000000-0005-0000-0000-0000E9070000}"/>
    <cellStyle name="1_CV2695_957_Book2_tongquat 2" xfId="5860" xr:uid="{00000000-0005-0000-0000-0000EA070000}"/>
    <cellStyle name="1_CV2695_957_Book2_tongquat 3" xfId="5861" xr:uid="{00000000-0005-0000-0000-0000EB070000}"/>
    <cellStyle name="1_CV2695_957_Book2_tongquat 4" xfId="5862" xr:uid="{00000000-0005-0000-0000-0000EC070000}"/>
    <cellStyle name="1_CV2695_957_Book2_tongquat 5" xfId="5863" xr:uid="{00000000-0005-0000-0000-0000ED070000}"/>
    <cellStyle name="1_CV2695_957_Book2_tongquat 6" xfId="5864" xr:uid="{00000000-0005-0000-0000-0000EE070000}"/>
    <cellStyle name="1_CV2695_957_Book2_tongquat 7" xfId="5865" xr:uid="{00000000-0005-0000-0000-0000EF070000}"/>
    <cellStyle name="1_CV2695_957_Book2_tongquat 8" xfId="5866" xr:uid="{00000000-0005-0000-0000-0000F0070000}"/>
    <cellStyle name="1_CV2695_957_Book2_tongquat 9" xfId="5867" xr:uid="{00000000-0005-0000-0000-0000F1070000}"/>
    <cellStyle name="1_CV2695_957_Book2_tongquat_Book2" xfId="227" xr:uid="{00000000-0005-0000-0000-0000F2070000}"/>
    <cellStyle name="1_CV2695_957_Book3" xfId="228" xr:uid="{00000000-0005-0000-0000-0000F3070000}"/>
    <cellStyle name="1_CV2695_957_Book3_DTGTXL_goi1(DD_G6)" xfId="2662" xr:uid="{00000000-0005-0000-0000-0000F4070000}"/>
    <cellStyle name="1_CV2695_957_Book3_tongquat" xfId="229" xr:uid="{00000000-0005-0000-0000-0000F5070000}"/>
    <cellStyle name="1_CV2695_957_Book3_tongquat 10" xfId="5868" xr:uid="{00000000-0005-0000-0000-0000F6070000}"/>
    <cellStyle name="1_CV2695_957_Book3_tongquat 11" xfId="5869" xr:uid="{00000000-0005-0000-0000-0000F7070000}"/>
    <cellStyle name="1_CV2695_957_Book3_tongquat 2" xfId="5870" xr:uid="{00000000-0005-0000-0000-0000F8070000}"/>
    <cellStyle name="1_CV2695_957_Book3_tongquat 3" xfId="5871" xr:uid="{00000000-0005-0000-0000-0000F9070000}"/>
    <cellStyle name="1_CV2695_957_Book3_tongquat 4" xfId="5872" xr:uid="{00000000-0005-0000-0000-0000FA070000}"/>
    <cellStyle name="1_CV2695_957_Book3_tongquat 5" xfId="5873" xr:uid="{00000000-0005-0000-0000-0000FB070000}"/>
    <cellStyle name="1_CV2695_957_Book3_tongquat 6" xfId="5874" xr:uid="{00000000-0005-0000-0000-0000FC070000}"/>
    <cellStyle name="1_CV2695_957_Book3_tongquat 7" xfId="5875" xr:uid="{00000000-0005-0000-0000-0000FD070000}"/>
    <cellStyle name="1_CV2695_957_Book3_tongquat 8" xfId="5876" xr:uid="{00000000-0005-0000-0000-0000FE070000}"/>
    <cellStyle name="1_CV2695_957_Book3_tongquat 9" xfId="5877" xr:uid="{00000000-0005-0000-0000-0000FF070000}"/>
    <cellStyle name="1_CV2695_957_Book3_tongquat_Book2" xfId="230" xr:uid="{00000000-0005-0000-0000-000000080000}"/>
    <cellStyle name="1_CV2695_957_dieuchinhluong" xfId="231" xr:uid="{00000000-0005-0000-0000-000001080000}"/>
    <cellStyle name="1_CV2695_957_DTGTXL_goi1(DD_G6)" xfId="2663" xr:uid="{00000000-0005-0000-0000-000002080000}"/>
    <cellStyle name="1_CV2695_957_DZ500kVBanSok_Pleiku(10-2012)" xfId="232" xr:uid="{00000000-0005-0000-0000-000003080000}"/>
    <cellStyle name="1_CV2695_957_DZ500kVBanSok_Pleiku(16_10-2012)" xfId="233" xr:uid="{00000000-0005-0000-0000-000004080000}"/>
    <cellStyle name="1_CV2695_957_DZ500kVHatxan_pleiku(Giaidoan1)" xfId="234" xr:uid="{00000000-0005-0000-0000-000005080000}"/>
    <cellStyle name="1_CV2695_957_DZ500kVPleiku_MyPhuoc_CauBong(GiaLai+DakLakmoi)" xfId="235" xr:uid="{00000000-0005-0000-0000-000006080000}"/>
    <cellStyle name="1_CV2695_957_DZ500kVPleiku_MyPhuoc_CauBong(GiaLai+DakLakmoi)_DTGTXL_goi1(DD_G6)" xfId="2664" xr:uid="{00000000-0005-0000-0000-000007080000}"/>
    <cellStyle name="1_CV2695_957_DZ500kVPleiku_MyPhuoc_CauBong(GiaLai+DakLakmoi)_tongquat" xfId="236" xr:uid="{00000000-0005-0000-0000-000008080000}"/>
    <cellStyle name="1_CV2695_957_DZ500kVPleiku_MyPhuoc_CauBong(GiaLai+DakLakmoi)_tongquat 10" xfId="5878" xr:uid="{00000000-0005-0000-0000-000009080000}"/>
    <cellStyle name="1_CV2695_957_DZ500kVPleiku_MyPhuoc_CauBong(GiaLai+DakLakmoi)_tongquat 11" xfId="5879" xr:uid="{00000000-0005-0000-0000-00000A080000}"/>
    <cellStyle name="1_CV2695_957_DZ500kVPleiku_MyPhuoc_CauBong(GiaLai+DakLakmoi)_tongquat 2" xfId="5880" xr:uid="{00000000-0005-0000-0000-00000B080000}"/>
    <cellStyle name="1_CV2695_957_DZ500kVPleiku_MyPhuoc_CauBong(GiaLai+DakLakmoi)_tongquat 3" xfId="5881" xr:uid="{00000000-0005-0000-0000-00000C080000}"/>
    <cellStyle name="1_CV2695_957_DZ500kVPleiku_MyPhuoc_CauBong(GiaLai+DakLakmoi)_tongquat 4" xfId="5882" xr:uid="{00000000-0005-0000-0000-00000D080000}"/>
    <cellStyle name="1_CV2695_957_DZ500kVPleiku_MyPhuoc_CauBong(GiaLai+DakLakmoi)_tongquat 5" xfId="5883" xr:uid="{00000000-0005-0000-0000-00000E080000}"/>
    <cellStyle name="1_CV2695_957_DZ500kVPleiku_MyPhuoc_CauBong(GiaLai+DakLakmoi)_tongquat 6" xfId="5884" xr:uid="{00000000-0005-0000-0000-00000F080000}"/>
    <cellStyle name="1_CV2695_957_DZ500kVPleiku_MyPhuoc_CauBong(GiaLai+DakLakmoi)_tongquat 7" xfId="5885" xr:uid="{00000000-0005-0000-0000-000010080000}"/>
    <cellStyle name="1_CV2695_957_DZ500kVPleiku_MyPhuoc_CauBong(GiaLai+DakLakmoi)_tongquat 8" xfId="5886" xr:uid="{00000000-0005-0000-0000-000011080000}"/>
    <cellStyle name="1_CV2695_957_DZ500kVPleiku_MyPhuoc_CauBong(GiaLai+DakLakmoi)_tongquat 9" xfId="5887" xr:uid="{00000000-0005-0000-0000-000012080000}"/>
    <cellStyle name="1_CV2695_957_DZ500kVPleiku_MyPhuoc_CauBong(GiaLai+DakLakmoi)_tongquat_Book2" xfId="237" xr:uid="{00000000-0005-0000-0000-000013080000}"/>
    <cellStyle name="1_CV2695_957_Lamgiangiao" xfId="2665" xr:uid="{00000000-0005-0000-0000-000014080000}"/>
    <cellStyle name="1_CV2695_957_tongquat" xfId="238" xr:uid="{00000000-0005-0000-0000-000015080000}"/>
    <cellStyle name="1_dauvao" xfId="239" xr:uid="{00000000-0005-0000-0000-000016080000}"/>
    <cellStyle name="1_dauvao_dieuchinhluong" xfId="240" xr:uid="{00000000-0005-0000-0000-000017080000}"/>
    <cellStyle name="1_dauvao_DTGTXL_goi1(DD_G6)" xfId="2666" xr:uid="{00000000-0005-0000-0000-000018080000}"/>
    <cellStyle name="1_dauvao_DZ500kVBanSok_Pleiku(10-2012)" xfId="241" xr:uid="{00000000-0005-0000-0000-000019080000}"/>
    <cellStyle name="1_dauvao_DZ500kVBanSok_Pleiku(16_10-2012)" xfId="242" xr:uid="{00000000-0005-0000-0000-00001A080000}"/>
    <cellStyle name="1_dauvao_DZ500kVHatxan_pleiku(Giaidoan1)" xfId="243" xr:uid="{00000000-0005-0000-0000-00001B080000}"/>
    <cellStyle name="1_dauvao_Lamgiangiao" xfId="2667" xr:uid="{00000000-0005-0000-0000-00001C080000}"/>
    <cellStyle name="1_dauvao_tongquat" xfId="244" xr:uid="{00000000-0005-0000-0000-00001D080000}"/>
    <cellStyle name="1_diahinh" xfId="245" xr:uid="{00000000-0005-0000-0000-00001E080000}"/>
    <cellStyle name="1_diahinh 10" xfId="5888" xr:uid="{00000000-0005-0000-0000-00001F080000}"/>
    <cellStyle name="1_diahinh 11" xfId="5889" xr:uid="{00000000-0005-0000-0000-000020080000}"/>
    <cellStyle name="1_diahinh 2" xfId="5890" xr:uid="{00000000-0005-0000-0000-000021080000}"/>
    <cellStyle name="1_diahinh 3" xfId="5891" xr:uid="{00000000-0005-0000-0000-000022080000}"/>
    <cellStyle name="1_diahinh 4" xfId="5892" xr:uid="{00000000-0005-0000-0000-000023080000}"/>
    <cellStyle name="1_diahinh 5" xfId="5893" xr:uid="{00000000-0005-0000-0000-000024080000}"/>
    <cellStyle name="1_diahinh 6" xfId="5894" xr:uid="{00000000-0005-0000-0000-000025080000}"/>
    <cellStyle name="1_diahinh 7" xfId="5895" xr:uid="{00000000-0005-0000-0000-000026080000}"/>
    <cellStyle name="1_diahinh 8" xfId="5896" xr:uid="{00000000-0005-0000-0000-000027080000}"/>
    <cellStyle name="1_diahinh 9" xfId="5897" xr:uid="{00000000-0005-0000-0000-000028080000}"/>
    <cellStyle name="1_diahinh_Book2" xfId="246" xr:uid="{00000000-0005-0000-0000-000029080000}"/>
    <cellStyle name="1_Dich thuat" xfId="2668" xr:uid="{00000000-0005-0000-0000-00002A080000}"/>
    <cellStyle name="1_Dich thuat_DToan Mtruong P10 gui" xfId="2669" xr:uid="{00000000-0005-0000-0000-00002B080000}"/>
    <cellStyle name="1_Dich thuat_Moi truong" xfId="2670" xr:uid="{00000000-0005-0000-0000-00002C080000}"/>
    <cellStyle name="1_DON GIA_NM_03_10_L650" xfId="2671" xr:uid="{00000000-0005-0000-0000-00002D080000}"/>
    <cellStyle name="1_DT nha kho non SREPOK 4.4A" xfId="2672" xr:uid="{00000000-0005-0000-0000-00002E080000}"/>
    <cellStyle name="1_DT-Ban CK" xfId="247" xr:uid="{00000000-0005-0000-0000-00002F080000}"/>
    <cellStyle name="1_DT-Ban CK_1A_TB.NXT-500kV Pleiku(07-2011)Hc theo TT" xfId="2673" xr:uid="{00000000-0005-0000-0000-000030080000}"/>
    <cellStyle name="1_DT-Ban CK_2A_HTVT-500kV Pleiku-CauBong(07-2011)Hc theo TT" xfId="2674" xr:uid="{00000000-0005-0000-0000-000031080000}"/>
    <cellStyle name="1_DT-Ban CK_DTGTXL_goi1(DD_G6)" xfId="2675" xr:uid="{00000000-0005-0000-0000-000032080000}"/>
    <cellStyle name="1_DT-Ban CK_duphongtruotgia" xfId="248" xr:uid="{00000000-0005-0000-0000-000033080000}"/>
    <cellStyle name="1_DT-Ban CK_duphongtruotgia_Book2" xfId="249" xr:uid="{00000000-0005-0000-0000-000034080000}"/>
    <cellStyle name="1_DT-Ban CK_duphongtruotgia_Book2_DTGTXL_goi1(DD_G6)" xfId="2676" xr:uid="{00000000-0005-0000-0000-000035080000}"/>
    <cellStyle name="1_DT-Ban CK_duphongtruotgia_Book2_tongquat" xfId="250" xr:uid="{00000000-0005-0000-0000-000036080000}"/>
    <cellStyle name="1_DT-Ban CK_duphongtruotgia_Book2_tongquat 10" xfId="5898" xr:uid="{00000000-0005-0000-0000-000037080000}"/>
    <cellStyle name="1_DT-Ban CK_duphongtruotgia_Book2_tongquat 11" xfId="5899" xr:uid="{00000000-0005-0000-0000-000038080000}"/>
    <cellStyle name="1_DT-Ban CK_duphongtruotgia_Book2_tongquat 2" xfId="5900" xr:uid="{00000000-0005-0000-0000-000039080000}"/>
    <cellStyle name="1_DT-Ban CK_duphongtruotgia_Book2_tongquat 3" xfId="5901" xr:uid="{00000000-0005-0000-0000-00003A080000}"/>
    <cellStyle name="1_DT-Ban CK_duphongtruotgia_Book2_tongquat 4" xfId="5902" xr:uid="{00000000-0005-0000-0000-00003B080000}"/>
    <cellStyle name="1_DT-Ban CK_duphongtruotgia_Book2_tongquat 5" xfId="5903" xr:uid="{00000000-0005-0000-0000-00003C080000}"/>
    <cellStyle name="1_DT-Ban CK_duphongtruotgia_Book2_tongquat 6" xfId="5904" xr:uid="{00000000-0005-0000-0000-00003D080000}"/>
    <cellStyle name="1_DT-Ban CK_duphongtruotgia_Book2_tongquat 7" xfId="5905" xr:uid="{00000000-0005-0000-0000-00003E080000}"/>
    <cellStyle name="1_DT-Ban CK_duphongtruotgia_Book2_tongquat 8" xfId="5906" xr:uid="{00000000-0005-0000-0000-00003F080000}"/>
    <cellStyle name="1_DT-Ban CK_duphongtruotgia_Book2_tongquat 9" xfId="5907" xr:uid="{00000000-0005-0000-0000-000040080000}"/>
    <cellStyle name="1_DT-Ban CK_duphongtruotgia_Book2_tongquat_Book2" xfId="251" xr:uid="{00000000-0005-0000-0000-000041080000}"/>
    <cellStyle name="1_DT-Ban CK_duphongtruotgia_Book3" xfId="252" xr:uid="{00000000-0005-0000-0000-000042080000}"/>
    <cellStyle name="1_DT-Ban CK_duphongtruotgia_Book3_DTGTXL_goi1(DD_G6)" xfId="2677" xr:uid="{00000000-0005-0000-0000-000043080000}"/>
    <cellStyle name="1_DT-Ban CK_duphongtruotgia_Book3_tongquat" xfId="253" xr:uid="{00000000-0005-0000-0000-000044080000}"/>
    <cellStyle name="1_DT-Ban CK_duphongtruotgia_Book3_tongquat 10" xfId="5908" xr:uid="{00000000-0005-0000-0000-000045080000}"/>
    <cellStyle name="1_DT-Ban CK_duphongtruotgia_Book3_tongquat 11" xfId="5909" xr:uid="{00000000-0005-0000-0000-000046080000}"/>
    <cellStyle name="1_DT-Ban CK_duphongtruotgia_Book3_tongquat 2" xfId="5910" xr:uid="{00000000-0005-0000-0000-000047080000}"/>
    <cellStyle name="1_DT-Ban CK_duphongtruotgia_Book3_tongquat 3" xfId="5911" xr:uid="{00000000-0005-0000-0000-000048080000}"/>
    <cellStyle name="1_DT-Ban CK_duphongtruotgia_Book3_tongquat 4" xfId="5912" xr:uid="{00000000-0005-0000-0000-000049080000}"/>
    <cellStyle name="1_DT-Ban CK_duphongtruotgia_Book3_tongquat 5" xfId="5913" xr:uid="{00000000-0005-0000-0000-00004A080000}"/>
    <cellStyle name="1_DT-Ban CK_duphongtruotgia_Book3_tongquat 6" xfId="5914" xr:uid="{00000000-0005-0000-0000-00004B080000}"/>
    <cellStyle name="1_DT-Ban CK_duphongtruotgia_Book3_tongquat 7" xfId="5915" xr:uid="{00000000-0005-0000-0000-00004C080000}"/>
    <cellStyle name="1_DT-Ban CK_duphongtruotgia_Book3_tongquat 8" xfId="5916" xr:uid="{00000000-0005-0000-0000-00004D080000}"/>
    <cellStyle name="1_DT-Ban CK_duphongtruotgia_Book3_tongquat 9" xfId="5917" xr:uid="{00000000-0005-0000-0000-00004E080000}"/>
    <cellStyle name="1_DT-Ban CK_duphongtruotgia_Book3_tongquat_Book2" xfId="254" xr:uid="{00000000-0005-0000-0000-00004F080000}"/>
    <cellStyle name="1_DT-Ban CK_duphongtruotgia_dieuchinhluong" xfId="255" xr:uid="{00000000-0005-0000-0000-000050080000}"/>
    <cellStyle name="1_DT-Ban CK_duphongtruotgia_DTGTXL_goi1(DD_G6)" xfId="2678" xr:uid="{00000000-0005-0000-0000-000051080000}"/>
    <cellStyle name="1_DT-Ban CK_duphongtruotgia_DZ500kVBanSok_Pleiku(10-2012)" xfId="256" xr:uid="{00000000-0005-0000-0000-000052080000}"/>
    <cellStyle name="1_DT-Ban CK_duphongtruotgia_DZ500kVBanSok_Pleiku(16_10-2012)" xfId="257" xr:uid="{00000000-0005-0000-0000-000053080000}"/>
    <cellStyle name="1_DT-Ban CK_duphongtruotgia_DZ500kVHatxan_pleiku(Giaidoan1)" xfId="258" xr:uid="{00000000-0005-0000-0000-000054080000}"/>
    <cellStyle name="1_DT-Ban CK_duphongtruotgia_DZ500kVPleiku_MyPhuoc_CauBong(GiaLai+DakLakmoi)" xfId="259" xr:uid="{00000000-0005-0000-0000-000055080000}"/>
    <cellStyle name="1_DT-Ban CK_duphongtruotgia_DZ500kVPleiku_MyPhuoc_CauBong(GiaLai+DakLakmoi)_DTGTXL_goi1(DD_G6)" xfId="2679" xr:uid="{00000000-0005-0000-0000-000056080000}"/>
    <cellStyle name="1_DT-Ban CK_duphongtruotgia_DZ500kVPleiku_MyPhuoc_CauBong(GiaLai+DakLakmoi)_tongquat" xfId="260" xr:uid="{00000000-0005-0000-0000-000057080000}"/>
    <cellStyle name="1_DT-Ban CK_duphongtruotgia_DZ500kVPleiku_MyPhuoc_CauBong(GiaLai+DakLakmoi)_tongquat 10" xfId="5918" xr:uid="{00000000-0005-0000-0000-000058080000}"/>
    <cellStyle name="1_DT-Ban CK_duphongtruotgia_DZ500kVPleiku_MyPhuoc_CauBong(GiaLai+DakLakmoi)_tongquat 11" xfId="5919" xr:uid="{00000000-0005-0000-0000-000059080000}"/>
    <cellStyle name="1_DT-Ban CK_duphongtruotgia_DZ500kVPleiku_MyPhuoc_CauBong(GiaLai+DakLakmoi)_tongquat 2" xfId="5920" xr:uid="{00000000-0005-0000-0000-00005A080000}"/>
    <cellStyle name="1_DT-Ban CK_duphongtruotgia_DZ500kVPleiku_MyPhuoc_CauBong(GiaLai+DakLakmoi)_tongquat 3" xfId="5921" xr:uid="{00000000-0005-0000-0000-00005B080000}"/>
    <cellStyle name="1_DT-Ban CK_duphongtruotgia_DZ500kVPleiku_MyPhuoc_CauBong(GiaLai+DakLakmoi)_tongquat 4" xfId="5922" xr:uid="{00000000-0005-0000-0000-00005C080000}"/>
    <cellStyle name="1_DT-Ban CK_duphongtruotgia_DZ500kVPleiku_MyPhuoc_CauBong(GiaLai+DakLakmoi)_tongquat 5" xfId="5923" xr:uid="{00000000-0005-0000-0000-00005D080000}"/>
    <cellStyle name="1_DT-Ban CK_duphongtruotgia_DZ500kVPleiku_MyPhuoc_CauBong(GiaLai+DakLakmoi)_tongquat 6" xfId="5924" xr:uid="{00000000-0005-0000-0000-00005E080000}"/>
    <cellStyle name="1_DT-Ban CK_duphongtruotgia_DZ500kVPleiku_MyPhuoc_CauBong(GiaLai+DakLakmoi)_tongquat 7" xfId="5925" xr:uid="{00000000-0005-0000-0000-00005F080000}"/>
    <cellStyle name="1_DT-Ban CK_duphongtruotgia_DZ500kVPleiku_MyPhuoc_CauBong(GiaLai+DakLakmoi)_tongquat 8" xfId="5926" xr:uid="{00000000-0005-0000-0000-000060080000}"/>
    <cellStyle name="1_DT-Ban CK_duphongtruotgia_DZ500kVPleiku_MyPhuoc_CauBong(GiaLai+DakLakmoi)_tongquat 9" xfId="5927" xr:uid="{00000000-0005-0000-0000-000061080000}"/>
    <cellStyle name="1_DT-Ban CK_duphongtruotgia_DZ500kVPleiku_MyPhuoc_CauBong(GiaLai+DakLakmoi)_tongquat_Book2" xfId="261" xr:uid="{00000000-0005-0000-0000-000062080000}"/>
    <cellStyle name="1_DT-Ban CK_duphongtruotgia_Lamgiangiao" xfId="2680" xr:uid="{00000000-0005-0000-0000-000063080000}"/>
    <cellStyle name="1_DT-Ban CK_duphongtruotgia_tongquat" xfId="262" xr:uid="{00000000-0005-0000-0000-000064080000}"/>
    <cellStyle name="1_DT-Ban CK_tongquat" xfId="263" xr:uid="{00000000-0005-0000-0000-000065080000}"/>
    <cellStyle name="1_DT-Ban CK_tongquat 10" xfId="5928" xr:uid="{00000000-0005-0000-0000-000066080000}"/>
    <cellStyle name="1_DT-Ban CK_tongquat 11" xfId="5929" xr:uid="{00000000-0005-0000-0000-000067080000}"/>
    <cellStyle name="1_DT-Ban CK_tongquat 2" xfId="5930" xr:uid="{00000000-0005-0000-0000-000068080000}"/>
    <cellStyle name="1_DT-Ban CK_tongquat 3" xfId="5931" xr:uid="{00000000-0005-0000-0000-000069080000}"/>
    <cellStyle name="1_DT-Ban CK_tongquat 4" xfId="5932" xr:uid="{00000000-0005-0000-0000-00006A080000}"/>
    <cellStyle name="1_DT-Ban CK_tongquat 5" xfId="5933" xr:uid="{00000000-0005-0000-0000-00006B080000}"/>
    <cellStyle name="1_DT-Ban CK_tongquat 6" xfId="5934" xr:uid="{00000000-0005-0000-0000-00006C080000}"/>
    <cellStyle name="1_DT-Ban CK_tongquat 7" xfId="5935" xr:uid="{00000000-0005-0000-0000-00006D080000}"/>
    <cellStyle name="1_DT-Ban CK_tongquat 8" xfId="5936" xr:uid="{00000000-0005-0000-0000-00006E080000}"/>
    <cellStyle name="1_DT-Ban CK_tongquat 9" xfId="5937" xr:uid="{00000000-0005-0000-0000-00006F080000}"/>
    <cellStyle name="1_DT-Ban CK_tongquat_Book2" xfId="264" xr:uid="{00000000-0005-0000-0000-000070080000}"/>
    <cellStyle name="1_DTGTXL_goi1(DD_G6)" xfId="2681" xr:uid="{00000000-0005-0000-0000-000071080000}"/>
    <cellStyle name="1_DToan Mtruong P10 gui" xfId="2682" xr:uid="{00000000-0005-0000-0000-000072080000}"/>
    <cellStyle name="1_Du toan 558 (Km17+508.12 - Km 22)" xfId="265" xr:uid="{00000000-0005-0000-0000-000073080000}"/>
    <cellStyle name="1_Du toan 558 (Km17+508.12 - Km 22)_1A_TB.NXT-500kV Pleiku(07-2011)Hc theo TT" xfId="2683" xr:uid="{00000000-0005-0000-0000-000074080000}"/>
    <cellStyle name="1_Du toan 558 (Km17+508.12 - Km 22)_2A_HTVT-500kV Pleiku-CauBong(07-2011)Hc theo TT" xfId="2684" xr:uid="{00000000-0005-0000-0000-000075080000}"/>
    <cellStyle name="1_Du toan 558 (Km17+508.12 - Km 22)_Book1" xfId="266" xr:uid="{00000000-0005-0000-0000-000076080000}"/>
    <cellStyle name="1_Du toan 558 (Km17+508.12 - Km 22)_Book1 10" xfId="5938" xr:uid="{00000000-0005-0000-0000-000077080000}"/>
    <cellStyle name="1_Du toan 558 (Km17+508.12 - Km 22)_Book1 11" xfId="5939" xr:uid="{00000000-0005-0000-0000-000078080000}"/>
    <cellStyle name="1_Du toan 558 (Km17+508.12 - Km 22)_Book1 2" xfId="5940" xr:uid="{00000000-0005-0000-0000-000079080000}"/>
    <cellStyle name="1_Du toan 558 (Km17+508.12 - Km 22)_Book1 3" xfId="5941" xr:uid="{00000000-0005-0000-0000-00007A080000}"/>
    <cellStyle name="1_Du toan 558 (Km17+508.12 - Km 22)_Book1 4" xfId="5942" xr:uid="{00000000-0005-0000-0000-00007B080000}"/>
    <cellStyle name="1_Du toan 558 (Km17+508.12 - Km 22)_Book1 5" xfId="5943" xr:uid="{00000000-0005-0000-0000-00007C080000}"/>
    <cellStyle name="1_Du toan 558 (Km17+508.12 - Km 22)_Book1 6" xfId="5944" xr:uid="{00000000-0005-0000-0000-00007D080000}"/>
    <cellStyle name="1_Du toan 558 (Km17+508.12 - Km 22)_Book1 7" xfId="5945" xr:uid="{00000000-0005-0000-0000-00007E080000}"/>
    <cellStyle name="1_Du toan 558 (Km17+508.12 - Km 22)_Book1 8" xfId="5946" xr:uid="{00000000-0005-0000-0000-00007F080000}"/>
    <cellStyle name="1_Du toan 558 (Km17+508.12 - Km 22)_Book1 9" xfId="5947" xr:uid="{00000000-0005-0000-0000-000080080000}"/>
    <cellStyle name="1_Du toan 558 (Km17+508.12 - Km 22)_Book2" xfId="267" xr:uid="{00000000-0005-0000-0000-000081080000}"/>
    <cellStyle name="1_Du toan 558 (Km17+508.12 - Km 22)_Book2 10" xfId="5948" xr:uid="{00000000-0005-0000-0000-000082080000}"/>
    <cellStyle name="1_Du toan 558 (Km17+508.12 - Km 22)_Book2 11" xfId="5949" xr:uid="{00000000-0005-0000-0000-000083080000}"/>
    <cellStyle name="1_Du toan 558 (Km17+508.12 - Km 22)_Book2 2" xfId="5950" xr:uid="{00000000-0005-0000-0000-000084080000}"/>
    <cellStyle name="1_Du toan 558 (Km17+508.12 - Km 22)_Book2 3" xfId="5951" xr:uid="{00000000-0005-0000-0000-000085080000}"/>
    <cellStyle name="1_Du toan 558 (Km17+508.12 - Km 22)_Book2 4" xfId="5952" xr:uid="{00000000-0005-0000-0000-000086080000}"/>
    <cellStyle name="1_Du toan 558 (Km17+508.12 - Km 22)_Book2 5" xfId="5953" xr:uid="{00000000-0005-0000-0000-000087080000}"/>
    <cellStyle name="1_Du toan 558 (Km17+508.12 - Km 22)_Book2 6" xfId="5954" xr:uid="{00000000-0005-0000-0000-000088080000}"/>
    <cellStyle name="1_Du toan 558 (Km17+508.12 - Km 22)_Book2 7" xfId="5955" xr:uid="{00000000-0005-0000-0000-000089080000}"/>
    <cellStyle name="1_Du toan 558 (Km17+508.12 - Km 22)_Book2 8" xfId="5956" xr:uid="{00000000-0005-0000-0000-00008A080000}"/>
    <cellStyle name="1_Du toan 558 (Km17+508.12 - Km 22)_Book2 9" xfId="5957" xr:uid="{00000000-0005-0000-0000-00008B080000}"/>
    <cellStyle name="1_Du toan 558 (Km17+508.12 - Km 22)_CTDGCV_HO" xfId="2685" xr:uid="{00000000-0005-0000-0000-00008C080000}"/>
    <cellStyle name="1_Du toan 558 (Km17+508.12 - Km 22)_Dich thuat" xfId="2686" xr:uid="{00000000-0005-0000-0000-00008D080000}"/>
    <cellStyle name="1_Du toan 558 (Km17+508.12 - Km 22)_Dich thuat_DToan Mtruong P10 gui" xfId="2687" xr:uid="{00000000-0005-0000-0000-00008E080000}"/>
    <cellStyle name="1_Du toan 558 (Km17+508.12 - Km 22)_Dich thuat_Moi truong" xfId="2688" xr:uid="{00000000-0005-0000-0000-00008F080000}"/>
    <cellStyle name="1_Du toan 558 (Km17+508.12 - Km 22)_DTGTXL_goi1(DD_G6)" xfId="2689" xr:uid="{00000000-0005-0000-0000-000090080000}"/>
    <cellStyle name="1_Du toan 558 (Km17+508.12 - Km 22)_DToan Mtruong P10 gui" xfId="2690" xr:uid="{00000000-0005-0000-0000-000091080000}"/>
    <cellStyle name="1_Du toan 558 (Km17+508.12 - Km 22)_DZ500kVBanSok_Pleiku(10-2012)" xfId="268" xr:uid="{00000000-0005-0000-0000-000092080000}"/>
    <cellStyle name="1_Du toan 558 (Km17+508.12 - Km 22)_DZ500kVBanSok_Pleiku(10-2012) 10" xfId="5958" xr:uid="{00000000-0005-0000-0000-000093080000}"/>
    <cellStyle name="1_Du toan 558 (Km17+508.12 - Km 22)_DZ500kVBanSok_Pleiku(10-2012) 11" xfId="5959" xr:uid="{00000000-0005-0000-0000-000094080000}"/>
    <cellStyle name="1_Du toan 558 (Km17+508.12 - Km 22)_DZ500kVBanSok_Pleiku(10-2012) 2" xfId="5960" xr:uid="{00000000-0005-0000-0000-000095080000}"/>
    <cellStyle name="1_Du toan 558 (Km17+508.12 - Km 22)_DZ500kVBanSok_Pleiku(10-2012) 3" xfId="5961" xr:uid="{00000000-0005-0000-0000-000096080000}"/>
    <cellStyle name="1_Du toan 558 (Km17+508.12 - Km 22)_DZ500kVBanSok_Pleiku(10-2012) 4" xfId="5962" xr:uid="{00000000-0005-0000-0000-000097080000}"/>
    <cellStyle name="1_Du toan 558 (Km17+508.12 - Km 22)_DZ500kVBanSok_Pleiku(10-2012) 5" xfId="5963" xr:uid="{00000000-0005-0000-0000-000098080000}"/>
    <cellStyle name="1_Du toan 558 (Km17+508.12 - Km 22)_DZ500kVBanSok_Pleiku(10-2012) 6" xfId="5964" xr:uid="{00000000-0005-0000-0000-000099080000}"/>
    <cellStyle name="1_Du toan 558 (Km17+508.12 - Km 22)_DZ500kVBanSok_Pleiku(10-2012) 7" xfId="5965" xr:uid="{00000000-0005-0000-0000-00009A080000}"/>
    <cellStyle name="1_Du toan 558 (Km17+508.12 - Km 22)_DZ500kVBanSok_Pleiku(10-2012) 8" xfId="5966" xr:uid="{00000000-0005-0000-0000-00009B080000}"/>
    <cellStyle name="1_Du toan 558 (Km17+508.12 - Km 22)_DZ500kVBanSok_Pleiku(10-2012) 9" xfId="5967" xr:uid="{00000000-0005-0000-0000-00009C080000}"/>
    <cellStyle name="1_Du toan 558 (Km17+508.12 - Km 22)_DZ500kVHatxan_pleiku" xfId="269" xr:uid="{00000000-0005-0000-0000-00009D080000}"/>
    <cellStyle name="1_Du toan 558 (Km17+508.12 - Km 22)_DZ500kVHatxan_pleiku 10" xfId="5968" xr:uid="{00000000-0005-0000-0000-00009E080000}"/>
    <cellStyle name="1_Du toan 558 (Km17+508.12 - Km 22)_DZ500kVHatxan_pleiku 11" xfId="5969" xr:uid="{00000000-0005-0000-0000-00009F080000}"/>
    <cellStyle name="1_Du toan 558 (Km17+508.12 - Km 22)_DZ500kVHatxan_pleiku 2" xfId="5970" xr:uid="{00000000-0005-0000-0000-0000A0080000}"/>
    <cellStyle name="1_Du toan 558 (Km17+508.12 - Km 22)_DZ500kVHatxan_pleiku 3" xfId="5971" xr:uid="{00000000-0005-0000-0000-0000A1080000}"/>
    <cellStyle name="1_Du toan 558 (Km17+508.12 - Km 22)_DZ500kVHatxan_pleiku 4" xfId="5972" xr:uid="{00000000-0005-0000-0000-0000A2080000}"/>
    <cellStyle name="1_Du toan 558 (Km17+508.12 - Km 22)_DZ500kVHatxan_pleiku 5" xfId="5973" xr:uid="{00000000-0005-0000-0000-0000A3080000}"/>
    <cellStyle name="1_Du toan 558 (Km17+508.12 - Km 22)_DZ500kVHatxan_pleiku 6" xfId="5974" xr:uid="{00000000-0005-0000-0000-0000A4080000}"/>
    <cellStyle name="1_Du toan 558 (Km17+508.12 - Km 22)_DZ500kVHatxan_pleiku 7" xfId="5975" xr:uid="{00000000-0005-0000-0000-0000A5080000}"/>
    <cellStyle name="1_Du toan 558 (Km17+508.12 - Km 22)_DZ500kVHatxan_pleiku 8" xfId="5976" xr:uid="{00000000-0005-0000-0000-0000A6080000}"/>
    <cellStyle name="1_Du toan 558 (Km17+508.12 - Km 22)_DZ500kVHatxan_pleiku 9" xfId="5977" xr:uid="{00000000-0005-0000-0000-0000A7080000}"/>
    <cellStyle name="1_Du toan 558 (Km17+508.12 - Km 22)_DZ500kVHatxan_pleiku(Giaidoan1)" xfId="270" xr:uid="{00000000-0005-0000-0000-0000A8080000}"/>
    <cellStyle name="1_Du toan 558 (Km17+508.12 - Km 22)_DZ500kVHatxan_pleiku(Giaidoan1) 10" xfId="5978" xr:uid="{00000000-0005-0000-0000-0000A9080000}"/>
    <cellStyle name="1_Du toan 558 (Km17+508.12 - Km 22)_DZ500kVHatxan_pleiku(Giaidoan1) 11" xfId="5979" xr:uid="{00000000-0005-0000-0000-0000AA080000}"/>
    <cellStyle name="1_Du toan 558 (Km17+508.12 - Km 22)_DZ500kVHatxan_pleiku(Giaidoan1) 2" xfId="5980" xr:uid="{00000000-0005-0000-0000-0000AB080000}"/>
    <cellStyle name="1_Du toan 558 (Km17+508.12 - Km 22)_DZ500kVHatxan_pleiku(Giaidoan1) 3" xfId="5981" xr:uid="{00000000-0005-0000-0000-0000AC080000}"/>
    <cellStyle name="1_Du toan 558 (Km17+508.12 - Km 22)_DZ500kVHatxan_pleiku(Giaidoan1) 4" xfId="5982" xr:uid="{00000000-0005-0000-0000-0000AD080000}"/>
    <cellStyle name="1_Du toan 558 (Km17+508.12 - Km 22)_DZ500kVHatxan_pleiku(Giaidoan1) 5" xfId="5983" xr:uid="{00000000-0005-0000-0000-0000AE080000}"/>
    <cellStyle name="1_Du toan 558 (Km17+508.12 - Km 22)_DZ500kVHatxan_pleiku(Giaidoan1) 6" xfId="5984" xr:uid="{00000000-0005-0000-0000-0000AF080000}"/>
    <cellStyle name="1_Du toan 558 (Km17+508.12 - Km 22)_DZ500kVHatxan_pleiku(Giaidoan1) 7" xfId="5985" xr:uid="{00000000-0005-0000-0000-0000B0080000}"/>
    <cellStyle name="1_Du toan 558 (Km17+508.12 - Km 22)_DZ500kVHatxan_pleiku(Giaidoan1) 8" xfId="5986" xr:uid="{00000000-0005-0000-0000-0000B1080000}"/>
    <cellStyle name="1_Du toan 558 (Km17+508.12 - Km 22)_DZ500kVHatxan_pleiku(Giaidoan1) 9" xfId="5987" xr:uid="{00000000-0005-0000-0000-0000B2080000}"/>
    <cellStyle name="1_Du toan 558 (Km17+508.12 - Km 22)_Khoi luong_du toan" xfId="2691" xr:uid="{00000000-0005-0000-0000-0000B3080000}"/>
    <cellStyle name="1_Du toan 558 (Km17+508.12 - Km 22)_Khoi luong_du toan_DToan Mtruong P10 gui" xfId="2692" xr:uid="{00000000-0005-0000-0000-0000B4080000}"/>
    <cellStyle name="1_Du toan 558 (Km17+508.12 - Km 22)_Khoi luong_du toan_Moi truong" xfId="2693" xr:uid="{00000000-0005-0000-0000-0000B5080000}"/>
    <cellStyle name="1_Du toan 558 (Km17+508.12 - Km 22)_Khoi luong_du toan_TienLuong" xfId="2695" xr:uid="{00000000-0005-0000-0000-0000B7080000}"/>
    <cellStyle name="1_Du toan 558 (Km17+508.12 - Km 22)_Khoi luong_du toan_thuyet minh" xfId="2694" xr:uid="{00000000-0005-0000-0000-0000B6080000}"/>
    <cellStyle name="1_Du toan 558 (Km17+508.12 - Km 22)_luong" xfId="271" xr:uid="{00000000-0005-0000-0000-0000B8080000}"/>
    <cellStyle name="1_Du toan 558 (Km17+508.12 - Km 22)_luong 10" xfId="5988" xr:uid="{00000000-0005-0000-0000-0000B9080000}"/>
    <cellStyle name="1_Du toan 558 (Km17+508.12 - Km 22)_luong 11" xfId="5989" xr:uid="{00000000-0005-0000-0000-0000BA080000}"/>
    <cellStyle name="1_Du toan 558 (Km17+508.12 - Km 22)_luong 2" xfId="5990" xr:uid="{00000000-0005-0000-0000-0000BB080000}"/>
    <cellStyle name="1_Du toan 558 (Km17+508.12 - Km 22)_luong 3" xfId="5991" xr:uid="{00000000-0005-0000-0000-0000BC080000}"/>
    <cellStyle name="1_Du toan 558 (Km17+508.12 - Km 22)_luong 4" xfId="5992" xr:uid="{00000000-0005-0000-0000-0000BD080000}"/>
    <cellStyle name="1_Du toan 558 (Km17+508.12 - Km 22)_luong 5" xfId="5993" xr:uid="{00000000-0005-0000-0000-0000BE080000}"/>
    <cellStyle name="1_Du toan 558 (Km17+508.12 - Km 22)_luong 6" xfId="5994" xr:uid="{00000000-0005-0000-0000-0000BF080000}"/>
    <cellStyle name="1_Du toan 558 (Km17+508.12 - Km 22)_luong 7" xfId="5995" xr:uid="{00000000-0005-0000-0000-0000C0080000}"/>
    <cellStyle name="1_Du toan 558 (Km17+508.12 - Km 22)_luong 8" xfId="5996" xr:uid="{00000000-0005-0000-0000-0000C1080000}"/>
    <cellStyle name="1_Du toan 558 (Km17+508.12 - Km 22)_luong 9" xfId="5997" xr:uid="{00000000-0005-0000-0000-0000C2080000}"/>
    <cellStyle name="1_Du toan 558 (Km17+508.12 - Km 22)_luong_1A_TB.NXT-500kV Pleiku(07-2011)Hc theo TT" xfId="2696" xr:uid="{00000000-0005-0000-0000-0000C3080000}"/>
    <cellStyle name="1_Du toan 558 (Km17+508.12 - Km 22)_luong_2A_HTVT-500kV Pleiku-CauBong(07-2011)Hc theo TT" xfId="2697" xr:uid="{00000000-0005-0000-0000-0000C4080000}"/>
    <cellStyle name="1_Du toan 558 (Km17+508.12 - Km 22)_luong_DTGTXL_goi1(DD_G6)" xfId="2698" xr:uid="{00000000-0005-0000-0000-0000C5080000}"/>
    <cellStyle name="1_Du toan 558 (Km17+508.12 - Km 22)_luong_duphongtruotgia" xfId="272" xr:uid="{00000000-0005-0000-0000-0000C6080000}"/>
    <cellStyle name="1_Du toan 558 (Km17+508.12 - Km 22)_luong_duphongtruotgia 10" xfId="5998" xr:uid="{00000000-0005-0000-0000-0000C7080000}"/>
    <cellStyle name="1_Du toan 558 (Km17+508.12 - Km 22)_luong_duphongtruotgia 11" xfId="5999" xr:uid="{00000000-0005-0000-0000-0000C8080000}"/>
    <cellStyle name="1_Du toan 558 (Km17+508.12 - Km 22)_luong_duphongtruotgia 2" xfId="6000" xr:uid="{00000000-0005-0000-0000-0000C9080000}"/>
    <cellStyle name="1_Du toan 558 (Km17+508.12 - Km 22)_luong_duphongtruotgia 3" xfId="6001" xr:uid="{00000000-0005-0000-0000-0000CA080000}"/>
    <cellStyle name="1_Du toan 558 (Km17+508.12 - Km 22)_luong_duphongtruotgia 4" xfId="6002" xr:uid="{00000000-0005-0000-0000-0000CB080000}"/>
    <cellStyle name="1_Du toan 558 (Km17+508.12 - Km 22)_luong_duphongtruotgia 5" xfId="6003" xr:uid="{00000000-0005-0000-0000-0000CC080000}"/>
    <cellStyle name="1_Du toan 558 (Km17+508.12 - Km 22)_luong_duphongtruotgia 6" xfId="6004" xr:uid="{00000000-0005-0000-0000-0000CD080000}"/>
    <cellStyle name="1_Du toan 558 (Km17+508.12 - Km 22)_luong_duphongtruotgia 7" xfId="6005" xr:uid="{00000000-0005-0000-0000-0000CE080000}"/>
    <cellStyle name="1_Du toan 558 (Km17+508.12 - Km 22)_luong_duphongtruotgia 8" xfId="6006" xr:uid="{00000000-0005-0000-0000-0000CF080000}"/>
    <cellStyle name="1_Du toan 558 (Km17+508.12 - Km 22)_luong_duphongtruotgia 9" xfId="6007" xr:uid="{00000000-0005-0000-0000-0000D0080000}"/>
    <cellStyle name="1_Du toan 558 (Km17+508.12 - Km 22)_luong_duphongtruotgia_Book2" xfId="273" xr:uid="{00000000-0005-0000-0000-0000D1080000}"/>
    <cellStyle name="1_Du toan 558 (Km17+508.12 - Km 22)_luong_duphongtruotgia_Book2 10" xfId="6008" xr:uid="{00000000-0005-0000-0000-0000D2080000}"/>
    <cellStyle name="1_Du toan 558 (Km17+508.12 - Km 22)_luong_duphongtruotgia_Book2 11" xfId="6009" xr:uid="{00000000-0005-0000-0000-0000D3080000}"/>
    <cellStyle name="1_Du toan 558 (Km17+508.12 - Km 22)_luong_duphongtruotgia_Book2 2" xfId="6010" xr:uid="{00000000-0005-0000-0000-0000D4080000}"/>
    <cellStyle name="1_Du toan 558 (Km17+508.12 - Km 22)_luong_duphongtruotgia_Book2 3" xfId="6011" xr:uid="{00000000-0005-0000-0000-0000D5080000}"/>
    <cellStyle name="1_Du toan 558 (Km17+508.12 - Km 22)_luong_duphongtruotgia_Book2 4" xfId="6012" xr:uid="{00000000-0005-0000-0000-0000D6080000}"/>
    <cellStyle name="1_Du toan 558 (Km17+508.12 - Km 22)_luong_duphongtruotgia_Book2 5" xfId="6013" xr:uid="{00000000-0005-0000-0000-0000D7080000}"/>
    <cellStyle name="1_Du toan 558 (Km17+508.12 - Km 22)_luong_duphongtruotgia_Book2 6" xfId="6014" xr:uid="{00000000-0005-0000-0000-0000D8080000}"/>
    <cellStyle name="1_Du toan 558 (Km17+508.12 - Km 22)_luong_duphongtruotgia_Book2 7" xfId="6015" xr:uid="{00000000-0005-0000-0000-0000D9080000}"/>
    <cellStyle name="1_Du toan 558 (Km17+508.12 - Km 22)_luong_duphongtruotgia_Book2 8" xfId="6016" xr:uid="{00000000-0005-0000-0000-0000DA080000}"/>
    <cellStyle name="1_Du toan 558 (Km17+508.12 - Km 22)_luong_duphongtruotgia_Book2 9" xfId="6017" xr:uid="{00000000-0005-0000-0000-0000DB080000}"/>
    <cellStyle name="1_Du toan 558 (Km17+508.12 - Km 22)_luong_duphongtruotgia_Book2_DTGTXL_goi1(DD_G6)" xfId="2699" xr:uid="{00000000-0005-0000-0000-0000DC080000}"/>
    <cellStyle name="1_Du toan 558 (Km17+508.12 - Km 22)_luong_duphongtruotgia_Book2_tongquat" xfId="274" xr:uid="{00000000-0005-0000-0000-0000DD080000}"/>
    <cellStyle name="1_Du toan 558 (Km17+508.12 - Km 22)_luong_duphongtruotgia_Book2_tongquat_Book2" xfId="275" xr:uid="{00000000-0005-0000-0000-0000DE080000}"/>
    <cellStyle name="1_Du toan 558 (Km17+508.12 - Km 22)_luong_duphongtruotgia_Book2_tongquat_Book2 10" xfId="6018" xr:uid="{00000000-0005-0000-0000-0000DF080000}"/>
    <cellStyle name="1_Du toan 558 (Km17+508.12 - Km 22)_luong_duphongtruotgia_Book2_tongquat_Book2 11" xfId="6019" xr:uid="{00000000-0005-0000-0000-0000E0080000}"/>
    <cellStyle name="1_Du toan 558 (Km17+508.12 - Km 22)_luong_duphongtruotgia_Book2_tongquat_Book2 2" xfId="6020" xr:uid="{00000000-0005-0000-0000-0000E1080000}"/>
    <cellStyle name="1_Du toan 558 (Km17+508.12 - Km 22)_luong_duphongtruotgia_Book2_tongquat_Book2 3" xfId="6021" xr:uid="{00000000-0005-0000-0000-0000E2080000}"/>
    <cellStyle name="1_Du toan 558 (Km17+508.12 - Km 22)_luong_duphongtruotgia_Book2_tongquat_Book2 4" xfId="6022" xr:uid="{00000000-0005-0000-0000-0000E3080000}"/>
    <cellStyle name="1_Du toan 558 (Km17+508.12 - Km 22)_luong_duphongtruotgia_Book2_tongquat_Book2 5" xfId="6023" xr:uid="{00000000-0005-0000-0000-0000E4080000}"/>
    <cellStyle name="1_Du toan 558 (Km17+508.12 - Km 22)_luong_duphongtruotgia_Book2_tongquat_Book2 6" xfId="6024" xr:uid="{00000000-0005-0000-0000-0000E5080000}"/>
    <cellStyle name="1_Du toan 558 (Km17+508.12 - Km 22)_luong_duphongtruotgia_Book2_tongquat_Book2 7" xfId="6025" xr:uid="{00000000-0005-0000-0000-0000E6080000}"/>
    <cellStyle name="1_Du toan 558 (Km17+508.12 - Km 22)_luong_duphongtruotgia_Book2_tongquat_Book2 8" xfId="6026" xr:uid="{00000000-0005-0000-0000-0000E7080000}"/>
    <cellStyle name="1_Du toan 558 (Km17+508.12 - Km 22)_luong_duphongtruotgia_Book2_tongquat_Book2 9" xfId="6027" xr:uid="{00000000-0005-0000-0000-0000E8080000}"/>
    <cellStyle name="1_Du toan 558 (Km17+508.12 - Km 22)_luong_duphongtruotgia_Book3" xfId="276" xr:uid="{00000000-0005-0000-0000-0000E9080000}"/>
    <cellStyle name="1_Du toan 558 (Km17+508.12 - Km 22)_luong_duphongtruotgia_Book3 10" xfId="6028" xr:uid="{00000000-0005-0000-0000-0000EA080000}"/>
    <cellStyle name="1_Du toan 558 (Km17+508.12 - Km 22)_luong_duphongtruotgia_Book3 11" xfId="6029" xr:uid="{00000000-0005-0000-0000-0000EB080000}"/>
    <cellStyle name="1_Du toan 558 (Km17+508.12 - Km 22)_luong_duphongtruotgia_Book3 2" xfId="6030" xr:uid="{00000000-0005-0000-0000-0000EC080000}"/>
    <cellStyle name="1_Du toan 558 (Km17+508.12 - Km 22)_luong_duphongtruotgia_Book3 3" xfId="6031" xr:uid="{00000000-0005-0000-0000-0000ED080000}"/>
    <cellStyle name="1_Du toan 558 (Km17+508.12 - Km 22)_luong_duphongtruotgia_Book3 4" xfId="6032" xr:uid="{00000000-0005-0000-0000-0000EE080000}"/>
    <cellStyle name="1_Du toan 558 (Km17+508.12 - Km 22)_luong_duphongtruotgia_Book3 5" xfId="6033" xr:uid="{00000000-0005-0000-0000-0000EF080000}"/>
    <cellStyle name="1_Du toan 558 (Km17+508.12 - Km 22)_luong_duphongtruotgia_Book3 6" xfId="6034" xr:uid="{00000000-0005-0000-0000-0000F0080000}"/>
    <cellStyle name="1_Du toan 558 (Km17+508.12 - Km 22)_luong_duphongtruotgia_Book3 7" xfId="6035" xr:uid="{00000000-0005-0000-0000-0000F1080000}"/>
    <cellStyle name="1_Du toan 558 (Km17+508.12 - Km 22)_luong_duphongtruotgia_Book3 8" xfId="6036" xr:uid="{00000000-0005-0000-0000-0000F2080000}"/>
    <cellStyle name="1_Du toan 558 (Km17+508.12 - Km 22)_luong_duphongtruotgia_Book3 9" xfId="6037" xr:uid="{00000000-0005-0000-0000-0000F3080000}"/>
    <cellStyle name="1_Du toan 558 (Km17+508.12 - Km 22)_luong_duphongtruotgia_Book3_DTGTXL_goi1(DD_G6)" xfId="2700" xr:uid="{00000000-0005-0000-0000-0000F4080000}"/>
    <cellStyle name="1_Du toan 558 (Km17+508.12 - Km 22)_luong_duphongtruotgia_Book3_tongquat" xfId="277" xr:uid="{00000000-0005-0000-0000-0000F5080000}"/>
    <cellStyle name="1_Du toan 558 (Km17+508.12 - Km 22)_luong_duphongtruotgia_Book3_tongquat_Book2" xfId="278" xr:uid="{00000000-0005-0000-0000-0000F6080000}"/>
    <cellStyle name="1_Du toan 558 (Km17+508.12 - Km 22)_luong_duphongtruotgia_Book3_tongquat_Book2 10" xfId="6038" xr:uid="{00000000-0005-0000-0000-0000F7080000}"/>
    <cellStyle name="1_Du toan 558 (Km17+508.12 - Km 22)_luong_duphongtruotgia_Book3_tongquat_Book2 11" xfId="6039" xr:uid="{00000000-0005-0000-0000-0000F8080000}"/>
    <cellStyle name="1_Du toan 558 (Km17+508.12 - Km 22)_luong_duphongtruotgia_Book3_tongquat_Book2 2" xfId="6040" xr:uid="{00000000-0005-0000-0000-0000F9080000}"/>
    <cellStyle name="1_Du toan 558 (Km17+508.12 - Km 22)_luong_duphongtruotgia_Book3_tongquat_Book2 3" xfId="6041" xr:uid="{00000000-0005-0000-0000-0000FA080000}"/>
    <cellStyle name="1_Du toan 558 (Km17+508.12 - Km 22)_luong_duphongtruotgia_Book3_tongquat_Book2 4" xfId="6042" xr:uid="{00000000-0005-0000-0000-0000FB080000}"/>
    <cellStyle name="1_Du toan 558 (Km17+508.12 - Km 22)_luong_duphongtruotgia_Book3_tongquat_Book2 5" xfId="6043" xr:uid="{00000000-0005-0000-0000-0000FC080000}"/>
    <cellStyle name="1_Du toan 558 (Km17+508.12 - Km 22)_luong_duphongtruotgia_Book3_tongquat_Book2 6" xfId="6044" xr:uid="{00000000-0005-0000-0000-0000FD080000}"/>
    <cellStyle name="1_Du toan 558 (Km17+508.12 - Km 22)_luong_duphongtruotgia_Book3_tongquat_Book2 7" xfId="6045" xr:uid="{00000000-0005-0000-0000-0000FE080000}"/>
    <cellStyle name="1_Du toan 558 (Km17+508.12 - Km 22)_luong_duphongtruotgia_Book3_tongquat_Book2 8" xfId="6046" xr:uid="{00000000-0005-0000-0000-0000FF080000}"/>
    <cellStyle name="1_Du toan 558 (Km17+508.12 - Km 22)_luong_duphongtruotgia_Book3_tongquat_Book2 9" xfId="6047" xr:uid="{00000000-0005-0000-0000-000000090000}"/>
    <cellStyle name="1_Du toan 558 (Km17+508.12 - Km 22)_luong_duphongtruotgia_DTGTXL_goi1(DD_G6)" xfId="2701" xr:uid="{00000000-0005-0000-0000-000001090000}"/>
    <cellStyle name="1_Du toan 558 (Km17+508.12 - Km 22)_luong_duphongtruotgia_DZ500kVPleiku_MyPhuoc_CauBong(GiaLai+DakLakmoi)" xfId="279" xr:uid="{00000000-0005-0000-0000-000002090000}"/>
    <cellStyle name="1_Du toan 558 (Km17+508.12 - Km 22)_luong_duphongtruotgia_DZ500kVPleiku_MyPhuoc_CauBong(GiaLai+DakLakmoi) 10" xfId="6048" xr:uid="{00000000-0005-0000-0000-000003090000}"/>
    <cellStyle name="1_Du toan 558 (Km17+508.12 - Km 22)_luong_duphongtruotgia_DZ500kVPleiku_MyPhuoc_CauBong(GiaLai+DakLakmoi) 11" xfId="6049" xr:uid="{00000000-0005-0000-0000-000004090000}"/>
    <cellStyle name="1_Du toan 558 (Km17+508.12 - Km 22)_luong_duphongtruotgia_DZ500kVPleiku_MyPhuoc_CauBong(GiaLai+DakLakmoi) 2" xfId="6050" xr:uid="{00000000-0005-0000-0000-000005090000}"/>
    <cellStyle name="1_Du toan 558 (Km17+508.12 - Km 22)_luong_duphongtruotgia_DZ500kVPleiku_MyPhuoc_CauBong(GiaLai+DakLakmoi) 3" xfId="6051" xr:uid="{00000000-0005-0000-0000-000006090000}"/>
    <cellStyle name="1_Du toan 558 (Km17+508.12 - Km 22)_luong_duphongtruotgia_DZ500kVPleiku_MyPhuoc_CauBong(GiaLai+DakLakmoi) 4" xfId="6052" xr:uid="{00000000-0005-0000-0000-000007090000}"/>
    <cellStyle name="1_Du toan 558 (Km17+508.12 - Km 22)_luong_duphongtruotgia_DZ500kVPleiku_MyPhuoc_CauBong(GiaLai+DakLakmoi) 5" xfId="6053" xr:uid="{00000000-0005-0000-0000-000008090000}"/>
    <cellStyle name="1_Du toan 558 (Km17+508.12 - Km 22)_luong_duphongtruotgia_DZ500kVPleiku_MyPhuoc_CauBong(GiaLai+DakLakmoi) 6" xfId="6054" xr:uid="{00000000-0005-0000-0000-000009090000}"/>
    <cellStyle name="1_Du toan 558 (Km17+508.12 - Km 22)_luong_duphongtruotgia_DZ500kVPleiku_MyPhuoc_CauBong(GiaLai+DakLakmoi) 7" xfId="6055" xr:uid="{00000000-0005-0000-0000-00000A090000}"/>
    <cellStyle name="1_Du toan 558 (Km17+508.12 - Km 22)_luong_duphongtruotgia_DZ500kVPleiku_MyPhuoc_CauBong(GiaLai+DakLakmoi) 8" xfId="6056" xr:uid="{00000000-0005-0000-0000-00000B090000}"/>
    <cellStyle name="1_Du toan 558 (Km17+508.12 - Km 22)_luong_duphongtruotgia_DZ500kVPleiku_MyPhuoc_CauBong(GiaLai+DakLakmoi) 9" xfId="6057" xr:uid="{00000000-0005-0000-0000-00000C090000}"/>
    <cellStyle name="1_Du toan 558 (Km17+508.12 - Km 22)_luong_duphongtruotgia_DZ500kVPleiku_MyPhuoc_CauBong(GiaLai+DakLakmoi)_DTGTXL_goi1(DD_G6)" xfId="2702" xr:uid="{00000000-0005-0000-0000-00000D090000}"/>
    <cellStyle name="1_Du toan 558 (Km17+508.12 - Km 22)_luong_duphongtruotgia_DZ500kVPleiku_MyPhuoc_CauBong(GiaLai+DakLakmoi)_tongquat" xfId="280" xr:uid="{00000000-0005-0000-0000-00000E090000}"/>
    <cellStyle name="1_Du toan 558 (Km17+508.12 - Km 22)_luong_duphongtruotgia_DZ500kVPleiku_MyPhuoc_CauBong(GiaLai+DakLakmoi)_tongquat_Book2" xfId="281" xr:uid="{00000000-0005-0000-0000-00000F090000}"/>
    <cellStyle name="1_Du toan 558 (Km17+508.12 - Km 22)_luong_duphongtruotgia_DZ500kVPleiku_MyPhuoc_CauBong(GiaLai+DakLakmoi)_tongquat_Book2 10" xfId="6058" xr:uid="{00000000-0005-0000-0000-000010090000}"/>
    <cellStyle name="1_Du toan 558 (Km17+508.12 - Km 22)_luong_duphongtruotgia_DZ500kVPleiku_MyPhuoc_CauBong(GiaLai+DakLakmoi)_tongquat_Book2 11" xfId="6059" xr:uid="{00000000-0005-0000-0000-000011090000}"/>
    <cellStyle name="1_Du toan 558 (Km17+508.12 - Km 22)_luong_duphongtruotgia_DZ500kVPleiku_MyPhuoc_CauBong(GiaLai+DakLakmoi)_tongquat_Book2 2" xfId="6060" xr:uid="{00000000-0005-0000-0000-000012090000}"/>
    <cellStyle name="1_Du toan 558 (Km17+508.12 - Km 22)_luong_duphongtruotgia_DZ500kVPleiku_MyPhuoc_CauBong(GiaLai+DakLakmoi)_tongquat_Book2 3" xfId="6061" xr:uid="{00000000-0005-0000-0000-000013090000}"/>
    <cellStyle name="1_Du toan 558 (Km17+508.12 - Km 22)_luong_duphongtruotgia_DZ500kVPleiku_MyPhuoc_CauBong(GiaLai+DakLakmoi)_tongquat_Book2 4" xfId="6062" xr:uid="{00000000-0005-0000-0000-000014090000}"/>
    <cellStyle name="1_Du toan 558 (Km17+508.12 - Km 22)_luong_duphongtruotgia_DZ500kVPleiku_MyPhuoc_CauBong(GiaLai+DakLakmoi)_tongquat_Book2 5" xfId="6063" xr:uid="{00000000-0005-0000-0000-000015090000}"/>
    <cellStyle name="1_Du toan 558 (Km17+508.12 - Km 22)_luong_duphongtruotgia_DZ500kVPleiku_MyPhuoc_CauBong(GiaLai+DakLakmoi)_tongquat_Book2 6" xfId="6064" xr:uid="{00000000-0005-0000-0000-000016090000}"/>
    <cellStyle name="1_Du toan 558 (Km17+508.12 - Km 22)_luong_duphongtruotgia_DZ500kVPleiku_MyPhuoc_CauBong(GiaLai+DakLakmoi)_tongquat_Book2 7" xfId="6065" xr:uid="{00000000-0005-0000-0000-000017090000}"/>
    <cellStyle name="1_Du toan 558 (Km17+508.12 - Km 22)_luong_duphongtruotgia_DZ500kVPleiku_MyPhuoc_CauBong(GiaLai+DakLakmoi)_tongquat_Book2 8" xfId="6066" xr:uid="{00000000-0005-0000-0000-000018090000}"/>
    <cellStyle name="1_Du toan 558 (Km17+508.12 - Km 22)_luong_duphongtruotgia_DZ500kVPleiku_MyPhuoc_CauBong(GiaLai+DakLakmoi)_tongquat_Book2 9" xfId="6067" xr:uid="{00000000-0005-0000-0000-000019090000}"/>
    <cellStyle name="1_Du toan 558 (Km17+508.12 - Km 22)_luong_duphongtruotgia_tongquat" xfId="282" xr:uid="{00000000-0005-0000-0000-00001A090000}"/>
    <cellStyle name="1_Du toan 558 (Km17+508.12 - Km 22)_luong_duphongtruotgia_tongquat_Book2" xfId="283" xr:uid="{00000000-0005-0000-0000-00001B090000}"/>
    <cellStyle name="1_Du toan 558 (Km17+508.12 - Km 22)_luong_duphongtruotgia_tongquat_Book2 10" xfId="6068" xr:uid="{00000000-0005-0000-0000-00001C090000}"/>
    <cellStyle name="1_Du toan 558 (Km17+508.12 - Km 22)_luong_duphongtruotgia_tongquat_Book2 11" xfId="6069" xr:uid="{00000000-0005-0000-0000-00001D090000}"/>
    <cellStyle name="1_Du toan 558 (Km17+508.12 - Km 22)_luong_duphongtruotgia_tongquat_Book2 2" xfId="6070" xr:uid="{00000000-0005-0000-0000-00001E090000}"/>
    <cellStyle name="1_Du toan 558 (Km17+508.12 - Km 22)_luong_duphongtruotgia_tongquat_Book2 3" xfId="6071" xr:uid="{00000000-0005-0000-0000-00001F090000}"/>
    <cellStyle name="1_Du toan 558 (Km17+508.12 - Km 22)_luong_duphongtruotgia_tongquat_Book2 4" xfId="6072" xr:uid="{00000000-0005-0000-0000-000020090000}"/>
    <cellStyle name="1_Du toan 558 (Km17+508.12 - Km 22)_luong_duphongtruotgia_tongquat_Book2 5" xfId="6073" xr:uid="{00000000-0005-0000-0000-000021090000}"/>
    <cellStyle name="1_Du toan 558 (Km17+508.12 - Km 22)_luong_duphongtruotgia_tongquat_Book2 6" xfId="6074" xr:uid="{00000000-0005-0000-0000-000022090000}"/>
    <cellStyle name="1_Du toan 558 (Km17+508.12 - Km 22)_luong_duphongtruotgia_tongquat_Book2 7" xfId="6075" xr:uid="{00000000-0005-0000-0000-000023090000}"/>
    <cellStyle name="1_Du toan 558 (Km17+508.12 - Km 22)_luong_duphongtruotgia_tongquat_Book2 8" xfId="6076" xr:uid="{00000000-0005-0000-0000-000024090000}"/>
    <cellStyle name="1_Du toan 558 (Km17+508.12 - Km 22)_luong_duphongtruotgia_tongquat_Book2 9" xfId="6077" xr:uid="{00000000-0005-0000-0000-000025090000}"/>
    <cellStyle name="1_Du toan 558 (Km17+508.12 - Km 22)_luong_tongquat" xfId="284" xr:uid="{00000000-0005-0000-0000-000026090000}"/>
    <cellStyle name="1_Du toan 558 (Km17+508.12 - Km 22)_luong_tongquat_Book2" xfId="285" xr:uid="{00000000-0005-0000-0000-000027090000}"/>
    <cellStyle name="1_Du toan 558 (Km17+508.12 - Km 22)_luong_tongquat_Book2 10" xfId="6078" xr:uid="{00000000-0005-0000-0000-000028090000}"/>
    <cellStyle name="1_Du toan 558 (Km17+508.12 - Km 22)_luong_tongquat_Book2 11" xfId="6079" xr:uid="{00000000-0005-0000-0000-000029090000}"/>
    <cellStyle name="1_Du toan 558 (Km17+508.12 - Km 22)_luong_tongquat_Book2 2" xfId="6080" xr:uid="{00000000-0005-0000-0000-00002A090000}"/>
    <cellStyle name="1_Du toan 558 (Km17+508.12 - Km 22)_luong_tongquat_Book2 3" xfId="6081" xr:uid="{00000000-0005-0000-0000-00002B090000}"/>
    <cellStyle name="1_Du toan 558 (Km17+508.12 - Km 22)_luong_tongquat_Book2 4" xfId="6082" xr:uid="{00000000-0005-0000-0000-00002C090000}"/>
    <cellStyle name="1_Du toan 558 (Km17+508.12 - Km 22)_luong_tongquat_Book2 5" xfId="6083" xr:uid="{00000000-0005-0000-0000-00002D090000}"/>
    <cellStyle name="1_Du toan 558 (Km17+508.12 - Km 22)_luong_tongquat_Book2 6" xfId="6084" xr:uid="{00000000-0005-0000-0000-00002E090000}"/>
    <cellStyle name="1_Du toan 558 (Km17+508.12 - Km 22)_luong_tongquat_Book2 7" xfId="6085" xr:uid="{00000000-0005-0000-0000-00002F090000}"/>
    <cellStyle name="1_Du toan 558 (Km17+508.12 - Km 22)_luong_tongquat_Book2 8" xfId="6086" xr:uid="{00000000-0005-0000-0000-000030090000}"/>
    <cellStyle name="1_Du toan 558 (Km17+508.12 - Km 22)_luong_tongquat_Book2 9" xfId="6087" xr:uid="{00000000-0005-0000-0000-000031090000}"/>
    <cellStyle name="1_Du toan 558 (Km17+508.12 - Km 22)_Moi truong" xfId="2703" xr:uid="{00000000-0005-0000-0000-000032090000}"/>
    <cellStyle name="1_Du toan 558 (Km17+508.12 - Km 22)_TA" xfId="286" xr:uid="{00000000-0005-0000-0000-000033090000}"/>
    <cellStyle name="1_Du toan 558 (Km17+508.12 - Km 22)_TA_1A_TB.NXT-500kV Pleiku(07-2011)Hc theo TT" xfId="2704" xr:uid="{00000000-0005-0000-0000-000034090000}"/>
    <cellStyle name="1_Du toan 558 (Km17+508.12 - Km 22)_TA_2A_HTVT-500kV Pleiku-CauBong(07-2011)Hc theo TT" xfId="2705" xr:uid="{00000000-0005-0000-0000-000035090000}"/>
    <cellStyle name="1_Du toan 558 (Km17+508.12 - Km 22)_TA_Book1" xfId="287" xr:uid="{00000000-0005-0000-0000-000036090000}"/>
    <cellStyle name="1_Du toan 558 (Km17+508.12 - Km 22)_TA_Book1 10" xfId="6088" xr:uid="{00000000-0005-0000-0000-000037090000}"/>
    <cellStyle name="1_Du toan 558 (Km17+508.12 - Km 22)_TA_Book1 11" xfId="6089" xr:uid="{00000000-0005-0000-0000-000038090000}"/>
    <cellStyle name="1_Du toan 558 (Km17+508.12 - Km 22)_TA_Book1 2" xfId="6090" xr:uid="{00000000-0005-0000-0000-000039090000}"/>
    <cellStyle name="1_Du toan 558 (Km17+508.12 - Km 22)_TA_Book1 3" xfId="6091" xr:uid="{00000000-0005-0000-0000-00003A090000}"/>
    <cellStyle name="1_Du toan 558 (Km17+508.12 - Km 22)_TA_Book1 4" xfId="6092" xr:uid="{00000000-0005-0000-0000-00003B090000}"/>
    <cellStyle name="1_Du toan 558 (Km17+508.12 - Km 22)_TA_Book1 5" xfId="6093" xr:uid="{00000000-0005-0000-0000-00003C090000}"/>
    <cellStyle name="1_Du toan 558 (Km17+508.12 - Km 22)_TA_Book1 6" xfId="6094" xr:uid="{00000000-0005-0000-0000-00003D090000}"/>
    <cellStyle name="1_Du toan 558 (Km17+508.12 - Km 22)_TA_Book1 7" xfId="6095" xr:uid="{00000000-0005-0000-0000-00003E090000}"/>
    <cellStyle name="1_Du toan 558 (Km17+508.12 - Km 22)_TA_Book1 8" xfId="6096" xr:uid="{00000000-0005-0000-0000-00003F090000}"/>
    <cellStyle name="1_Du toan 558 (Km17+508.12 - Km 22)_TA_Book1 9" xfId="6097" xr:uid="{00000000-0005-0000-0000-000040090000}"/>
    <cellStyle name="1_Du toan 558 (Km17+508.12 - Km 22)_TA_Book1_1" xfId="2706" xr:uid="{00000000-0005-0000-0000-000041090000}"/>
    <cellStyle name="1_Du toan 558 (Km17+508.12 - Km 22)_TA_Book1_Book2" xfId="288" xr:uid="{00000000-0005-0000-0000-000042090000}"/>
    <cellStyle name="1_Du toan 558 (Km17+508.12 - Km 22)_TA_Book1_Book2 10" xfId="6098" xr:uid="{00000000-0005-0000-0000-000043090000}"/>
    <cellStyle name="1_Du toan 558 (Km17+508.12 - Km 22)_TA_Book1_Book2 11" xfId="6099" xr:uid="{00000000-0005-0000-0000-000044090000}"/>
    <cellStyle name="1_Du toan 558 (Km17+508.12 - Km 22)_TA_Book1_Book2 2" xfId="6100" xr:uid="{00000000-0005-0000-0000-000045090000}"/>
    <cellStyle name="1_Du toan 558 (Km17+508.12 - Km 22)_TA_Book1_Book2 3" xfId="6101" xr:uid="{00000000-0005-0000-0000-000046090000}"/>
    <cellStyle name="1_Du toan 558 (Km17+508.12 - Km 22)_TA_Book1_Book2 4" xfId="6102" xr:uid="{00000000-0005-0000-0000-000047090000}"/>
    <cellStyle name="1_Du toan 558 (Km17+508.12 - Km 22)_TA_Book1_Book2 5" xfId="6103" xr:uid="{00000000-0005-0000-0000-000048090000}"/>
    <cellStyle name="1_Du toan 558 (Km17+508.12 - Km 22)_TA_Book1_Book2 6" xfId="6104" xr:uid="{00000000-0005-0000-0000-000049090000}"/>
    <cellStyle name="1_Du toan 558 (Km17+508.12 - Km 22)_TA_Book1_Book2 7" xfId="6105" xr:uid="{00000000-0005-0000-0000-00004A090000}"/>
    <cellStyle name="1_Du toan 558 (Km17+508.12 - Km 22)_TA_Book1_Book2 8" xfId="6106" xr:uid="{00000000-0005-0000-0000-00004B090000}"/>
    <cellStyle name="1_Du toan 558 (Km17+508.12 - Km 22)_TA_Book1_Book2 9" xfId="6107" xr:uid="{00000000-0005-0000-0000-00004C090000}"/>
    <cellStyle name="1_Du toan 558 (Km17+508.12 - Km 22)_TA_Book1_Book2_1" xfId="2707" xr:uid="{00000000-0005-0000-0000-00004D090000}"/>
    <cellStyle name="1_Du toan 558 (Km17+508.12 - Km 22)_TA_Book1_Book2_DTGTXL_goi1(DD_G6)" xfId="2708" xr:uid="{00000000-0005-0000-0000-00004E090000}"/>
    <cellStyle name="1_Du toan 558 (Km17+508.12 - Km 22)_TA_Book1_Book2_tongquat" xfId="289" xr:uid="{00000000-0005-0000-0000-00004F090000}"/>
    <cellStyle name="1_Du toan 558 (Km17+508.12 - Km 22)_TA_Book1_Book2_tongquat_Book2" xfId="290" xr:uid="{00000000-0005-0000-0000-000050090000}"/>
    <cellStyle name="1_Du toan 558 (Km17+508.12 - Km 22)_TA_Book1_Book2_tongquat_Book2 10" xfId="6108" xr:uid="{00000000-0005-0000-0000-000051090000}"/>
    <cellStyle name="1_Du toan 558 (Km17+508.12 - Km 22)_TA_Book1_Book2_tongquat_Book2 11" xfId="6109" xr:uid="{00000000-0005-0000-0000-000052090000}"/>
    <cellStyle name="1_Du toan 558 (Km17+508.12 - Km 22)_TA_Book1_Book2_tongquat_Book2 2" xfId="6110" xr:uid="{00000000-0005-0000-0000-000053090000}"/>
    <cellStyle name="1_Du toan 558 (Km17+508.12 - Km 22)_TA_Book1_Book2_tongquat_Book2 3" xfId="6111" xr:uid="{00000000-0005-0000-0000-000054090000}"/>
    <cellStyle name="1_Du toan 558 (Km17+508.12 - Km 22)_TA_Book1_Book2_tongquat_Book2 4" xfId="6112" xr:uid="{00000000-0005-0000-0000-000055090000}"/>
    <cellStyle name="1_Du toan 558 (Km17+508.12 - Km 22)_TA_Book1_Book2_tongquat_Book2 5" xfId="6113" xr:uid="{00000000-0005-0000-0000-000056090000}"/>
    <cellStyle name="1_Du toan 558 (Km17+508.12 - Km 22)_TA_Book1_Book2_tongquat_Book2 6" xfId="6114" xr:uid="{00000000-0005-0000-0000-000057090000}"/>
    <cellStyle name="1_Du toan 558 (Km17+508.12 - Km 22)_TA_Book1_Book2_tongquat_Book2 7" xfId="6115" xr:uid="{00000000-0005-0000-0000-000058090000}"/>
    <cellStyle name="1_Du toan 558 (Km17+508.12 - Km 22)_TA_Book1_Book2_tongquat_Book2 8" xfId="6116" xr:uid="{00000000-0005-0000-0000-000059090000}"/>
    <cellStyle name="1_Du toan 558 (Km17+508.12 - Km 22)_TA_Book1_Book2_tongquat_Book2 9" xfId="6117" xr:uid="{00000000-0005-0000-0000-00005A090000}"/>
    <cellStyle name="1_Du toan 558 (Km17+508.12 - Km 22)_TA_Book1_Book3" xfId="291" xr:uid="{00000000-0005-0000-0000-00005B090000}"/>
    <cellStyle name="1_Du toan 558 (Km17+508.12 - Km 22)_TA_Book1_Book3 10" xfId="6118" xr:uid="{00000000-0005-0000-0000-00005C090000}"/>
    <cellStyle name="1_Du toan 558 (Km17+508.12 - Km 22)_TA_Book1_Book3 11" xfId="6119" xr:uid="{00000000-0005-0000-0000-00005D090000}"/>
    <cellStyle name="1_Du toan 558 (Km17+508.12 - Km 22)_TA_Book1_Book3 2" xfId="6120" xr:uid="{00000000-0005-0000-0000-00005E090000}"/>
    <cellStyle name="1_Du toan 558 (Km17+508.12 - Km 22)_TA_Book1_Book3 3" xfId="6121" xr:uid="{00000000-0005-0000-0000-00005F090000}"/>
    <cellStyle name="1_Du toan 558 (Km17+508.12 - Km 22)_TA_Book1_Book3 4" xfId="6122" xr:uid="{00000000-0005-0000-0000-000060090000}"/>
    <cellStyle name="1_Du toan 558 (Km17+508.12 - Km 22)_TA_Book1_Book3 5" xfId="6123" xr:uid="{00000000-0005-0000-0000-000061090000}"/>
    <cellStyle name="1_Du toan 558 (Km17+508.12 - Km 22)_TA_Book1_Book3 6" xfId="6124" xr:uid="{00000000-0005-0000-0000-000062090000}"/>
    <cellStyle name="1_Du toan 558 (Km17+508.12 - Km 22)_TA_Book1_Book3 7" xfId="6125" xr:uid="{00000000-0005-0000-0000-000063090000}"/>
    <cellStyle name="1_Du toan 558 (Km17+508.12 - Km 22)_TA_Book1_Book3 8" xfId="6126" xr:uid="{00000000-0005-0000-0000-000064090000}"/>
    <cellStyle name="1_Du toan 558 (Km17+508.12 - Km 22)_TA_Book1_Book3 9" xfId="6127" xr:uid="{00000000-0005-0000-0000-000065090000}"/>
    <cellStyle name="1_Du toan 558 (Km17+508.12 - Km 22)_TA_Book1_Book3_DTGTXL_goi1(DD_G6)" xfId="2709" xr:uid="{00000000-0005-0000-0000-000066090000}"/>
    <cellStyle name="1_Du toan 558 (Km17+508.12 - Km 22)_TA_Book1_Book3_tongquat" xfId="292" xr:uid="{00000000-0005-0000-0000-000067090000}"/>
    <cellStyle name="1_Du toan 558 (Km17+508.12 - Km 22)_TA_Book1_Book3_tongquat_Book2" xfId="293" xr:uid="{00000000-0005-0000-0000-000068090000}"/>
    <cellStyle name="1_Du toan 558 (Km17+508.12 - Km 22)_TA_Book1_Book3_tongquat_Book2 10" xfId="6128" xr:uid="{00000000-0005-0000-0000-000069090000}"/>
    <cellStyle name="1_Du toan 558 (Km17+508.12 - Km 22)_TA_Book1_Book3_tongquat_Book2 11" xfId="6129" xr:uid="{00000000-0005-0000-0000-00006A090000}"/>
    <cellStyle name="1_Du toan 558 (Km17+508.12 - Km 22)_TA_Book1_Book3_tongquat_Book2 2" xfId="6130" xr:uid="{00000000-0005-0000-0000-00006B090000}"/>
    <cellStyle name="1_Du toan 558 (Km17+508.12 - Km 22)_TA_Book1_Book3_tongquat_Book2 3" xfId="6131" xr:uid="{00000000-0005-0000-0000-00006C090000}"/>
    <cellStyle name="1_Du toan 558 (Km17+508.12 - Km 22)_TA_Book1_Book3_tongquat_Book2 4" xfId="6132" xr:uid="{00000000-0005-0000-0000-00006D090000}"/>
    <cellStyle name="1_Du toan 558 (Km17+508.12 - Km 22)_TA_Book1_Book3_tongquat_Book2 5" xfId="6133" xr:uid="{00000000-0005-0000-0000-00006E090000}"/>
    <cellStyle name="1_Du toan 558 (Km17+508.12 - Km 22)_TA_Book1_Book3_tongquat_Book2 6" xfId="6134" xr:uid="{00000000-0005-0000-0000-00006F090000}"/>
    <cellStyle name="1_Du toan 558 (Km17+508.12 - Km 22)_TA_Book1_Book3_tongquat_Book2 7" xfId="6135" xr:uid="{00000000-0005-0000-0000-000070090000}"/>
    <cellStyle name="1_Du toan 558 (Km17+508.12 - Km 22)_TA_Book1_Book3_tongquat_Book2 8" xfId="6136" xr:uid="{00000000-0005-0000-0000-000071090000}"/>
    <cellStyle name="1_Du toan 558 (Km17+508.12 - Km 22)_TA_Book1_Book3_tongquat_Book2 9" xfId="6137" xr:uid="{00000000-0005-0000-0000-000072090000}"/>
    <cellStyle name="1_Du toan 558 (Km17+508.12 - Km 22)_TA_Book1_DTGTXL_goi1(DD_G6)" xfId="2710" xr:uid="{00000000-0005-0000-0000-000073090000}"/>
    <cellStyle name="1_Du toan 558 (Km17+508.12 - Km 22)_TA_Book1_DZ500kVPleiku_MyPhuoc_CauBong(GiaLai+DakLakmoi)" xfId="294" xr:uid="{00000000-0005-0000-0000-000074090000}"/>
    <cellStyle name="1_Du toan 558 (Km17+508.12 - Km 22)_TA_Book1_DZ500kVPleiku_MyPhuoc_CauBong(GiaLai+DakLakmoi) 10" xfId="6138" xr:uid="{00000000-0005-0000-0000-000075090000}"/>
    <cellStyle name="1_Du toan 558 (Km17+508.12 - Km 22)_TA_Book1_DZ500kVPleiku_MyPhuoc_CauBong(GiaLai+DakLakmoi) 11" xfId="6139" xr:uid="{00000000-0005-0000-0000-000076090000}"/>
    <cellStyle name="1_Du toan 558 (Km17+508.12 - Km 22)_TA_Book1_DZ500kVPleiku_MyPhuoc_CauBong(GiaLai+DakLakmoi) 2" xfId="6140" xr:uid="{00000000-0005-0000-0000-000077090000}"/>
    <cellStyle name="1_Du toan 558 (Km17+508.12 - Km 22)_TA_Book1_DZ500kVPleiku_MyPhuoc_CauBong(GiaLai+DakLakmoi) 3" xfId="6141" xr:uid="{00000000-0005-0000-0000-000078090000}"/>
    <cellStyle name="1_Du toan 558 (Km17+508.12 - Km 22)_TA_Book1_DZ500kVPleiku_MyPhuoc_CauBong(GiaLai+DakLakmoi) 4" xfId="6142" xr:uid="{00000000-0005-0000-0000-000079090000}"/>
    <cellStyle name="1_Du toan 558 (Km17+508.12 - Km 22)_TA_Book1_DZ500kVPleiku_MyPhuoc_CauBong(GiaLai+DakLakmoi) 5" xfId="6143" xr:uid="{00000000-0005-0000-0000-00007A090000}"/>
    <cellStyle name="1_Du toan 558 (Km17+508.12 - Km 22)_TA_Book1_DZ500kVPleiku_MyPhuoc_CauBong(GiaLai+DakLakmoi) 6" xfId="6144" xr:uid="{00000000-0005-0000-0000-00007B090000}"/>
    <cellStyle name="1_Du toan 558 (Km17+508.12 - Km 22)_TA_Book1_DZ500kVPleiku_MyPhuoc_CauBong(GiaLai+DakLakmoi) 7" xfId="6145" xr:uid="{00000000-0005-0000-0000-00007C090000}"/>
    <cellStyle name="1_Du toan 558 (Km17+508.12 - Km 22)_TA_Book1_DZ500kVPleiku_MyPhuoc_CauBong(GiaLai+DakLakmoi) 8" xfId="6146" xr:uid="{00000000-0005-0000-0000-00007D090000}"/>
    <cellStyle name="1_Du toan 558 (Km17+508.12 - Km 22)_TA_Book1_DZ500kVPleiku_MyPhuoc_CauBong(GiaLai+DakLakmoi) 9" xfId="6147" xr:uid="{00000000-0005-0000-0000-00007E090000}"/>
    <cellStyle name="1_Du toan 558 (Km17+508.12 - Km 22)_TA_Book1_DZ500kVPleiku_MyPhuoc_CauBong(GiaLai+DakLakmoi)_DTGTXL_goi1(DD_G6)" xfId="2711" xr:uid="{00000000-0005-0000-0000-00007F090000}"/>
    <cellStyle name="1_Du toan 558 (Km17+508.12 - Km 22)_TA_Book1_DZ500kVPleiku_MyPhuoc_CauBong(GiaLai+DakLakmoi)_tongquat" xfId="295" xr:uid="{00000000-0005-0000-0000-000080090000}"/>
    <cellStyle name="1_Du toan 558 (Km17+508.12 - Km 22)_TA_Book1_DZ500kVPleiku_MyPhuoc_CauBong(GiaLai+DakLakmoi)_tongquat_Book2" xfId="296" xr:uid="{00000000-0005-0000-0000-000081090000}"/>
    <cellStyle name="1_Du toan 558 (Km17+508.12 - Km 22)_TA_Book1_DZ500kVPleiku_MyPhuoc_CauBong(GiaLai+DakLakmoi)_tongquat_Book2 10" xfId="6148" xr:uid="{00000000-0005-0000-0000-000082090000}"/>
    <cellStyle name="1_Du toan 558 (Km17+508.12 - Km 22)_TA_Book1_DZ500kVPleiku_MyPhuoc_CauBong(GiaLai+DakLakmoi)_tongquat_Book2 11" xfId="6149" xr:uid="{00000000-0005-0000-0000-000083090000}"/>
    <cellStyle name="1_Du toan 558 (Km17+508.12 - Km 22)_TA_Book1_DZ500kVPleiku_MyPhuoc_CauBong(GiaLai+DakLakmoi)_tongquat_Book2 2" xfId="6150" xr:uid="{00000000-0005-0000-0000-000084090000}"/>
    <cellStyle name="1_Du toan 558 (Km17+508.12 - Km 22)_TA_Book1_DZ500kVPleiku_MyPhuoc_CauBong(GiaLai+DakLakmoi)_tongquat_Book2 3" xfId="6151" xr:uid="{00000000-0005-0000-0000-000085090000}"/>
    <cellStyle name="1_Du toan 558 (Km17+508.12 - Km 22)_TA_Book1_DZ500kVPleiku_MyPhuoc_CauBong(GiaLai+DakLakmoi)_tongquat_Book2 4" xfId="6152" xr:uid="{00000000-0005-0000-0000-000086090000}"/>
    <cellStyle name="1_Du toan 558 (Km17+508.12 - Km 22)_TA_Book1_DZ500kVPleiku_MyPhuoc_CauBong(GiaLai+DakLakmoi)_tongquat_Book2 5" xfId="6153" xr:uid="{00000000-0005-0000-0000-000087090000}"/>
    <cellStyle name="1_Du toan 558 (Km17+508.12 - Km 22)_TA_Book1_DZ500kVPleiku_MyPhuoc_CauBong(GiaLai+DakLakmoi)_tongquat_Book2 6" xfId="6154" xr:uid="{00000000-0005-0000-0000-000088090000}"/>
    <cellStyle name="1_Du toan 558 (Km17+508.12 - Km 22)_TA_Book1_DZ500kVPleiku_MyPhuoc_CauBong(GiaLai+DakLakmoi)_tongquat_Book2 7" xfId="6155" xr:uid="{00000000-0005-0000-0000-000089090000}"/>
    <cellStyle name="1_Du toan 558 (Km17+508.12 - Km 22)_TA_Book1_DZ500kVPleiku_MyPhuoc_CauBong(GiaLai+DakLakmoi)_tongquat_Book2 8" xfId="6156" xr:uid="{00000000-0005-0000-0000-00008A090000}"/>
    <cellStyle name="1_Du toan 558 (Km17+508.12 - Km 22)_TA_Book1_DZ500kVPleiku_MyPhuoc_CauBong(GiaLai+DakLakmoi)_tongquat_Book2 9" xfId="6157" xr:uid="{00000000-0005-0000-0000-00008B090000}"/>
    <cellStyle name="1_Du toan 558 (Km17+508.12 - Km 22)_TA_Book1_tongquat" xfId="297" xr:uid="{00000000-0005-0000-0000-00008C090000}"/>
    <cellStyle name="1_Du toan 558 (Km17+508.12 - Km 22)_TA_Book1_tongquat_Book2" xfId="298" xr:uid="{00000000-0005-0000-0000-00008D090000}"/>
    <cellStyle name="1_Du toan 558 (Km17+508.12 - Km 22)_TA_Book1_tongquat_Book2 10" xfId="6158" xr:uid="{00000000-0005-0000-0000-00008E090000}"/>
    <cellStyle name="1_Du toan 558 (Km17+508.12 - Km 22)_TA_Book1_tongquat_Book2 11" xfId="6159" xr:uid="{00000000-0005-0000-0000-00008F090000}"/>
    <cellStyle name="1_Du toan 558 (Km17+508.12 - Km 22)_TA_Book1_tongquat_Book2 2" xfId="6160" xr:uid="{00000000-0005-0000-0000-000090090000}"/>
    <cellStyle name="1_Du toan 558 (Km17+508.12 - Km 22)_TA_Book1_tongquat_Book2 3" xfId="6161" xr:uid="{00000000-0005-0000-0000-000091090000}"/>
    <cellStyle name="1_Du toan 558 (Km17+508.12 - Km 22)_TA_Book1_tongquat_Book2 4" xfId="6162" xr:uid="{00000000-0005-0000-0000-000092090000}"/>
    <cellStyle name="1_Du toan 558 (Km17+508.12 - Km 22)_TA_Book1_tongquat_Book2 5" xfId="6163" xr:uid="{00000000-0005-0000-0000-000093090000}"/>
    <cellStyle name="1_Du toan 558 (Km17+508.12 - Km 22)_TA_Book1_tongquat_Book2 6" xfId="6164" xr:uid="{00000000-0005-0000-0000-000094090000}"/>
    <cellStyle name="1_Du toan 558 (Km17+508.12 - Km 22)_TA_Book1_tongquat_Book2 7" xfId="6165" xr:uid="{00000000-0005-0000-0000-000095090000}"/>
    <cellStyle name="1_Du toan 558 (Km17+508.12 - Km 22)_TA_Book1_tongquat_Book2 8" xfId="6166" xr:uid="{00000000-0005-0000-0000-000096090000}"/>
    <cellStyle name="1_Du toan 558 (Km17+508.12 - Km 22)_TA_Book1_tongquat_Book2 9" xfId="6167" xr:uid="{00000000-0005-0000-0000-000097090000}"/>
    <cellStyle name="1_Du toan 558 (Km17+508.12 - Km 22)_TA_Book2" xfId="299" xr:uid="{00000000-0005-0000-0000-000098090000}"/>
    <cellStyle name="1_Du toan 558 (Km17+508.12 - Km 22)_TA_Book2_1" xfId="300" xr:uid="{00000000-0005-0000-0000-000099090000}"/>
    <cellStyle name="1_Du toan 558 (Km17+508.12 - Km 22)_TA_Book2_1 10" xfId="6168" xr:uid="{00000000-0005-0000-0000-00009A090000}"/>
    <cellStyle name="1_Du toan 558 (Km17+508.12 - Km 22)_TA_Book2_1 11" xfId="6169" xr:uid="{00000000-0005-0000-0000-00009B090000}"/>
    <cellStyle name="1_Du toan 558 (Km17+508.12 - Km 22)_TA_Book2_1 2" xfId="6170" xr:uid="{00000000-0005-0000-0000-00009C090000}"/>
    <cellStyle name="1_Du toan 558 (Km17+508.12 - Km 22)_TA_Book2_1 3" xfId="6171" xr:uid="{00000000-0005-0000-0000-00009D090000}"/>
    <cellStyle name="1_Du toan 558 (Km17+508.12 - Km 22)_TA_Book2_1 4" xfId="6172" xr:uid="{00000000-0005-0000-0000-00009E090000}"/>
    <cellStyle name="1_Du toan 558 (Km17+508.12 - Km 22)_TA_Book2_1 5" xfId="6173" xr:uid="{00000000-0005-0000-0000-00009F090000}"/>
    <cellStyle name="1_Du toan 558 (Km17+508.12 - Km 22)_TA_Book2_1 6" xfId="6174" xr:uid="{00000000-0005-0000-0000-0000A0090000}"/>
    <cellStyle name="1_Du toan 558 (Km17+508.12 - Km 22)_TA_Book2_1 7" xfId="6175" xr:uid="{00000000-0005-0000-0000-0000A1090000}"/>
    <cellStyle name="1_Du toan 558 (Km17+508.12 - Km 22)_TA_Book2_1 8" xfId="6176" xr:uid="{00000000-0005-0000-0000-0000A2090000}"/>
    <cellStyle name="1_Du toan 558 (Km17+508.12 - Km 22)_TA_Book2_1 9" xfId="6177" xr:uid="{00000000-0005-0000-0000-0000A3090000}"/>
    <cellStyle name="1_Du toan 558 (Km17+508.12 - Km 22)_TA_Book2_Book1" xfId="301" xr:uid="{00000000-0005-0000-0000-0000A4090000}"/>
    <cellStyle name="1_Du toan 558 (Km17+508.12 - Km 22)_TA_Book2_Book1 10" xfId="6178" xr:uid="{00000000-0005-0000-0000-0000A5090000}"/>
    <cellStyle name="1_Du toan 558 (Km17+508.12 - Km 22)_TA_Book2_Book1 11" xfId="6179" xr:uid="{00000000-0005-0000-0000-0000A6090000}"/>
    <cellStyle name="1_Du toan 558 (Km17+508.12 - Km 22)_TA_Book2_Book1 2" xfId="6180" xr:uid="{00000000-0005-0000-0000-0000A7090000}"/>
    <cellStyle name="1_Du toan 558 (Km17+508.12 - Km 22)_TA_Book2_Book1 3" xfId="6181" xr:uid="{00000000-0005-0000-0000-0000A8090000}"/>
    <cellStyle name="1_Du toan 558 (Km17+508.12 - Km 22)_TA_Book2_Book1 4" xfId="6182" xr:uid="{00000000-0005-0000-0000-0000A9090000}"/>
    <cellStyle name="1_Du toan 558 (Km17+508.12 - Km 22)_TA_Book2_Book1 5" xfId="6183" xr:uid="{00000000-0005-0000-0000-0000AA090000}"/>
    <cellStyle name="1_Du toan 558 (Km17+508.12 - Km 22)_TA_Book2_Book1 6" xfId="6184" xr:uid="{00000000-0005-0000-0000-0000AB090000}"/>
    <cellStyle name="1_Du toan 558 (Km17+508.12 - Km 22)_TA_Book2_Book1 7" xfId="6185" xr:uid="{00000000-0005-0000-0000-0000AC090000}"/>
    <cellStyle name="1_Du toan 558 (Km17+508.12 - Km 22)_TA_Book2_Book1 8" xfId="6186" xr:uid="{00000000-0005-0000-0000-0000AD090000}"/>
    <cellStyle name="1_Du toan 558 (Km17+508.12 - Km 22)_TA_Book2_Book1 9" xfId="6187" xr:uid="{00000000-0005-0000-0000-0000AE090000}"/>
    <cellStyle name="1_Du toan 558 (Km17+508.12 - Km 22)_TA_Book2_Book1_1" xfId="2712" xr:uid="{00000000-0005-0000-0000-0000AF090000}"/>
    <cellStyle name="1_Du toan 558 (Km17+508.12 - Km 22)_TA_Book2_Book1_Book2" xfId="2713" xr:uid="{00000000-0005-0000-0000-0000B0090000}"/>
    <cellStyle name="1_Du toan 558 (Km17+508.12 - Km 22)_TA_Book2_Book1_DTGTXL_goi1(DD_G6)" xfId="2714" xr:uid="{00000000-0005-0000-0000-0000B1090000}"/>
    <cellStyle name="1_Du toan 558 (Km17+508.12 - Km 22)_TA_Book2_Book1_tongquat" xfId="302" xr:uid="{00000000-0005-0000-0000-0000B2090000}"/>
    <cellStyle name="1_Du toan 558 (Km17+508.12 - Km 22)_TA_Book2_Book1_tongquat_Book2" xfId="303" xr:uid="{00000000-0005-0000-0000-0000B3090000}"/>
    <cellStyle name="1_Du toan 558 (Km17+508.12 - Km 22)_TA_Book2_Book1_tongquat_Book2 10" xfId="6188" xr:uid="{00000000-0005-0000-0000-0000B4090000}"/>
    <cellStyle name="1_Du toan 558 (Km17+508.12 - Km 22)_TA_Book2_Book1_tongquat_Book2 11" xfId="6189" xr:uid="{00000000-0005-0000-0000-0000B5090000}"/>
    <cellStyle name="1_Du toan 558 (Km17+508.12 - Km 22)_TA_Book2_Book1_tongquat_Book2 2" xfId="6190" xr:uid="{00000000-0005-0000-0000-0000B6090000}"/>
    <cellStyle name="1_Du toan 558 (Km17+508.12 - Km 22)_TA_Book2_Book1_tongquat_Book2 3" xfId="6191" xr:uid="{00000000-0005-0000-0000-0000B7090000}"/>
    <cellStyle name="1_Du toan 558 (Km17+508.12 - Km 22)_TA_Book2_Book1_tongquat_Book2 4" xfId="6192" xr:uid="{00000000-0005-0000-0000-0000B8090000}"/>
    <cellStyle name="1_Du toan 558 (Km17+508.12 - Km 22)_TA_Book2_Book1_tongquat_Book2 5" xfId="6193" xr:uid="{00000000-0005-0000-0000-0000B9090000}"/>
    <cellStyle name="1_Du toan 558 (Km17+508.12 - Km 22)_TA_Book2_Book1_tongquat_Book2 6" xfId="6194" xr:uid="{00000000-0005-0000-0000-0000BA090000}"/>
    <cellStyle name="1_Du toan 558 (Km17+508.12 - Km 22)_TA_Book2_Book1_tongquat_Book2 7" xfId="6195" xr:uid="{00000000-0005-0000-0000-0000BB090000}"/>
    <cellStyle name="1_Du toan 558 (Km17+508.12 - Km 22)_TA_Book2_Book1_tongquat_Book2 8" xfId="6196" xr:uid="{00000000-0005-0000-0000-0000BC090000}"/>
    <cellStyle name="1_Du toan 558 (Km17+508.12 - Km 22)_TA_Book2_Book1_tongquat_Book2 9" xfId="6197" xr:uid="{00000000-0005-0000-0000-0000BD090000}"/>
    <cellStyle name="1_Du toan 558 (Km17+508.12 - Km 22)_TA_Book2_Book2" xfId="304" xr:uid="{00000000-0005-0000-0000-0000BE090000}"/>
    <cellStyle name="1_Du toan 558 (Km17+508.12 - Km 22)_TA_Book2_Book2 10" xfId="6198" xr:uid="{00000000-0005-0000-0000-0000BF090000}"/>
    <cellStyle name="1_Du toan 558 (Km17+508.12 - Km 22)_TA_Book2_Book2 11" xfId="6199" xr:uid="{00000000-0005-0000-0000-0000C0090000}"/>
    <cellStyle name="1_Du toan 558 (Km17+508.12 - Km 22)_TA_Book2_Book2 2" xfId="6200" xr:uid="{00000000-0005-0000-0000-0000C1090000}"/>
    <cellStyle name="1_Du toan 558 (Km17+508.12 - Km 22)_TA_Book2_Book2 3" xfId="6201" xr:uid="{00000000-0005-0000-0000-0000C2090000}"/>
    <cellStyle name="1_Du toan 558 (Km17+508.12 - Km 22)_TA_Book2_Book2 4" xfId="6202" xr:uid="{00000000-0005-0000-0000-0000C3090000}"/>
    <cellStyle name="1_Du toan 558 (Km17+508.12 - Km 22)_TA_Book2_Book2 5" xfId="6203" xr:uid="{00000000-0005-0000-0000-0000C4090000}"/>
    <cellStyle name="1_Du toan 558 (Km17+508.12 - Km 22)_TA_Book2_Book2 6" xfId="6204" xr:uid="{00000000-0005-0000-0000-0000C5090000}"/>
    <cellStyle name="1_Du toan 558 (Km17+508.12 - Km 22)_TA_Book2_Book2 7" xfId="6205" xr:uid="{00000000-0005-0000-0000-0000C6090000}"/>
    <cellStyle name="1_Du toan 558 (Km17+508.12 - Km 22)_TA_Book2_Book2 8" xfId="6206" xr:uid="{00000000-0005-0000-0000-0000C7090000}"/>
    <cellStyle name="1_Du toan 558 (Km17+508.12 - Km 22)_TA_Book2_Book2 9" xfId="6207" xr:uid="{00000000-0005-0000-0000-0000C8090000}"/>
    <cellStyle name="1_Du toan 558 (Km17+508.12 - Km 22)_TA_Book2_Book2_1" xfId="305" xr:uid="{00000000-0005-0000-0000-0000C9090000}"/>
    <cellStyle name="1_Du toan 558 (Km17+508.12 - Km 22)_TA_Book2_Book2_1 10" xfId="6208" xr:uid="{00000000-0005-0000-0000-0000CA090000}"/>
    <cellStyle name="1_Du toan 558 (Km17+508.12 - Km 22)_TA_Book2_Book2_1 11" xfId="6209" xr:uid="{00000000-0005-0000-0000-0000CB090000}"/>
    <cellStyle name="1_Du toan 558 (Km17+508.12 - Km 22)_TA_Book2_Book2_1 2" xfId="6210" xr:uid="{00000000-0005-0000-0000-0000CC090000}"/>
    <cellStyle name="1_Du toan 558 (Km17+508.12 - Km 22)_TA_Book2_Book2_1 3" xfId="6211" xr:uid="{00000000-0005-0000-0000-0000CD090000}"/>
    <cellStyle name="1_Du toan 558 (Km17+508.12 - Km 22)_TA_Book2_Book2_1 4" xfId="6212" xr:uid="{00000000-0005-0000-0000-0000CE090000}"/>
    <cellStyle name="1_Du toan 558 (Km17+508.12 - Km 22)_TA_Book2_Book2_1 5" xfId="6213" xr:uid="{00000000-0005-0000-0000-0000CF090000}"/>
    <cellStyle name="1_Du toan 558 (Km17+508.12 - Km 22)_TA_Book2_Book2_1 6" xfId="6214" xr:uid="{00000000-0005-0000-0000-0000D0090000}"/>
    <cellStyle name="1_Du toan 558 (Km17+508.12 - Km 22)_TA_Book2_Book2_1 7" xfId="6215" xr:uid="{00000000-0005-0000-0000-0000D1090000}"/>
    <cellStyle name="1_Du toan 558 (Km17+508.12 - Km 22)_TA_Book2_Book2_1 8" xfId="6216" xr:uid="{00000000-0005-0000-0000-0000D2090000}"/>
    <cellStyle name="1_Du toan 558 (Km17+508.12 - Km 22)_TA_Book2_Book2_1 9" xfId="6217" xr:uid="{00000000-0005-0000-0000-0000D3090000}"/>
    <cellStyle name="1_Du toan 558 (Km17+508.12 - Km 22)_TA_Book2_Book2_DTGTXL_goi1(DD_G6)" xfId="2715" xr:uid="{00000000-0005-0000-0000-0000D4090000}"/>
    <cellStyle name="1_Du toan 558 (Km17+508.12 - Km 22)_TA_Book2_Book2_tongquat" xfId="306" xr:uid="{00000000-0005-0000-0000-0000D5090000}"/>
    <cellStyle name="1_Du toan 558 (Km17+508.12 - Km 22)_TA_Book2_Book2_tongquat_Book2" xfId="307" xr:uid="{00000000-0005-0000-0000-0000D6090000}"/>
    <cellStyle name="1_Du toan 558 (Km17+508.12 - Km 22)_TA_Book2_Book2_tongquat_Book2 10" xfId="6218" xr:uid="{00000000-0005-0000-0000-0000D7090000}"/>
    <cellStyle name="1_Du toan 558 (Km17+508.12 - Km 22)_TA_Book2_Book2_tongquat_Book2 11" xfId="6219" xr:uid="{00000000-0005-0000-0000-0000D8090000}"/>
    <cellStyle name="1_Du toan 558 (Km17+508.12 - Km 22)_TA_Book2_Book2_tongquat_Book2 2" xfId="6220" xr:uid="{00000000-0005-0000-0000-0000D9090000}"/>
    <cellStyle name="1_Du toan 558 (Km17+508.12 - Km 22)_TA_Book2_Book2_tongquat_Book2 3" xfId="6221" xr:uid="{00000000-0005-0000-0000-0000DA090000}"/>
    <cellStyle name="1_Du toan 558 (Km17+508.12 - Km 22)_TA_Book2_Book2_tongquat_Book2 4" xfId="6222" xr:uid="{00000000-0005-0000-0000-0000DB090000}"/>
    <cellStyle name="1_Du toan 558 (Km17+508.12 - Km 22)_TA_Book2_Book2_tongquat_Book2 5" xfId="6223" xr:uid="{00000000-0005-0000-0000-0000DC090000}"/>
    <cellStyle name="1_Du toan 558 (Km17+508.12 - Km 22)_TA_Book2_Book2_tongquat_Book2 6" xfId="6224" xr:uid="{00000000-0005-0000-0000-0000DD090000}"/>
    <cellStyle name="1_Du toan 558 (Km17+508.12 - Km 22)_TA_Book2_Book2_tongquat_Book2 7" xfId="6225" xr:uid="{00000000-0005-0000-0000-0000DE090000}"/>
    <cellStyle name="1_Du toan 558 (Km17+508.12 - Km 22)_TA_Book2_Book2_tongquat_Book2 8" xfId="6226" xr:uid="{00000000-0005-0000-0000-0000DF090000}"/>
    <cellStyle name="1_Du toan 558 (Km17+508.12 - Km 22)_TA_Book2_Book2_tongquat_Book2 9" xfId="6227" xr:uid="{00000000-0005-0000-0000-0000E0090000}"/>
    <cellStyle name="1_Du toan 558 (Km17+508.12 - Km 22)_TA_Book2_Book3" xfId="308" xr:uid="{00000000-0005-0000-0000-0000E1090000}"/>
    <cellStyle name="1_Du toan 558 (Km17+508.12 - Km 22)_TA_Book2_Book3 10" xfId="6228" xr:uid="{00000000-0005-0000-0000-0000E2090000}"/>
    <cellStyle name="1_Du toan 558 (Km17+508.12 - Km 22)_TA_Book2_Book3 11" xfId="6229" xr:uid="{00000000-0005-0000-0000-0000E3090000}"/>
    <cellStyle name="1_Du toan 558 (Km17+508.12 - Km 22)_TA_Book2_Book3 2" xfId="6230" xr:uid="{00000000-0005-0000-0000-0000E4090000}"/>
    <cellStyle name="1_Du toan 558 (Km17+508.12 - Km 22)_TA_Book2_Book3 3" xfId="6231" xr:uid="{00000000-0005-0000-0000-0000E5090000}"/>
    <cellStyle name="1_Du toan 558 (Km17+508.12 - Km 22)_TA_Book2_Book3 4" xfId="6232" xr:uid="{00000000-0005-0000-0000-0000E6090000}"/>
    <cellStyle name="1_Du toan 558 (Km17+508.12 - Km 22)_TA_Book2_Book3 5" xfId="6233" xr:uid="{00000000-0005-0000-0000-0000E7090000}"/>
    <cellStyle name="1_Du toan 558 (Km17+508.12 - Km 22)_TA_Book2_Book3 6" xfId="6234" xr:uid="{00000000-0005-0000-0000-0000E8090000}"/>
    <cellStyle name="1_Du toan 558 (Km17+508.12 - Km 22)_TA_Book2_Book3 7" xfId="6235" xr:uid="{00000000-0005-0000-0000-0000E9090000}"/>
    <cellStyle name="1_Du toan 558 (Km17+508.12 - Km 22)_TA_Book2_Book3 8" xfId="6236" xr:uid="{00000000-0005-0000-0000-0000EA090000}"/>
    <cellStyle name="1_Du toan 558 (Km17+508.12 - Km 22)_TA_Book2_Book3 9" xfId="6237" xr:uid="{00000000-0005-0000-0000-0000EB090000}"/>
    <cellStyle name="1_Du toan 558 (Km17+508.12 - Km 22)_TA_Book2_Book3_DTGTXL_goi1(DD_G6)" xfId="2716" xr:uid="{00000000-0005-0000-0000-0000EC090000}"/>
    <cellStyle name="1_Du toan 558 (Km17+508.12 - Km 22)_TA_Book2_Book3_tongquat" xfId="309" xr:uid="{00000000-0005-0000-0000-0000ED090000}"/>
    <cellStyle name="1_Du toan 558 (Km17+508.12 - Km 22)_TA_Book2_Book3_tongquat_Book2" xfId="310" xr:uid="{00000000-0005-0000-0000-0000EE090000}"/>
    <cellStyle name="1_Du toan 558 (Km17+508.12 - Km 22)_TA_Book2_Book3_tongquat_Book2 10" xfId="6238" xr:uid="{00000000-0005-0000-0000-0000EF090000}"/>
    <cellStyle name="1_Du toan 558 (Km17+508.12 - Km 22)_TA_Book2_Book3_tongquat_Book2 11" xfId="6239" xr:uid="{00000000-0005-0000-0000-0000F0090000}"/>
    <cellStyle name="1_Du toan 558 (Km17+508.12 - Km 22)_TA_Book2_Book3_tongquat_Book2 2" xfId="6240" xr:uid="{00000000-0005-0000-0000-0000F1090000}"/>
    <cellStyle name="1_Du toan 558 (Km17+508.12 - Km 22)_TA_Book2_Book3_tongquat_Book2 3" xfId="6241" xr:uid="{00000000-0005-0000-0000-0000F2090000}"/>
    <cellStyle name="1_Du toan 558 (Km17+508.12 - Km 22)_TA_Book2_Book3_tongquat_Book2 4" xfId="6242" xr:uid="{00000000-0005-0000-0000-0000F3090000}"/>
    <cellStyle name="1_Du toan 558 (Km17+508.12 - Km 22)_TA_Book2_Book3_tongquat_Book2 5" xfId="6243" xr:uid="{00000000-0005-0000-0000-0000F4090000}"/>
    <cellStyle name="1_Du toan 558 (Km17+508.12 - Km 22)_TA_Book2_Book3_tongquat_Book2 6" xfId="6244" xr:uid="{00000000-0005-0000-0000-0000F5090000}"/>
    <cellStyle name="1_Du toan 558 (Km17+508.12 - Km 22)_TA_Book2_Book3_tongquat_Book2 7" xfId="6245" xr:uid="{00000000-0005-0000-0000-0000F6090000}"/>
    <cellStyle name="1_Du toan 558 (Km17+508.12 - Km 22)_TA_Book2_Book3_tongquat_Book2 8" xfId="6246" xr:uid="{00000000-0005-0000-0000-0000F7090000}"/>
    <cellStyle name="1_Du toan 558 (Km17+508.12 - Km 22)_TA_Book2_Book3_tongquat_Book2 9" xfId="6247" xr:uid="{00000000-0005-0000-0000-0000F8090000}"/>
    <cellStyle name="1_Du toan 558 (Km17+508.12 - Km 22)_TA_Book2_CV2695_957" xfId="311" xr:uid="{00000000-0005-0000-0000-0000F9090000}"/>
    <cellStyle name="1_Du toan 558 (Km17+508.12 - Km 22)_TA_Book2_CV2695_957 10" xfId="6248" xr:uid="{00000000-0005-0000-0000-0000FA090000}"/>
    <cellStyle name="1_Du toan 558 (Km17+508.12 - Km 22)_TA_Book2_CV2695_957 11" xfId="6249" xr:uid="{00000000-0005-0000-0000-0000FB090000}"/>
    <cellStyle name="1_Du toan 558 (Km17+508.12 - Km 22)_TA_Book2_CV2695_957 2" xfId="6250" xr:uid="{00000000-0005-0000-0000-0000FC090000}"/>
    <cellStyle name="1_Du toan 558 (Km17+508.12 - Km 22)_TA_Book2_CV2695_957 3" xfId="6251" xr:uid="{00000000-0005-0000-0000-0000FD090000}"/>
    <cellStyle name="1_Du toan 558 (Km17+508.12 - Km 22)_TA_Book2_CV2695_957 4" xfId="6252" xr:uid="{00000000-0005-0000-0000-0000FE090000}"/>
    <cellStyle name="1_Du toan 558 (Km17+508.12 - Km 22)_TA_Book2_CV2695_957 5" xfId="6253" xr:uid="{00000000-0005-0000-0000-0000FF090000}"/>
    <cellStyle name="1_Du toan 558 (Km17+508.12 - Km 22)_TA_Book2_CV2695_957 6" xfId="6254" xr:uid="{00000000-0005-0000-0000-0000000A0000}"/>
    <cellStyle name="1_Du toan 558 (Km17+508.12 - Km 22)_TA_Book2_CV2695_957 7" xfId="6255" xr:uid="{00000000-0005-0000-0000-0000010A0000}"/>
    <cellStyle name="1_Du toan 558 (Km17+508.12 - Km 22)_TA_Book2_CV2695_957 8" xfId="6256" xr:uid="{00000000-0005-0000-0000-0000020A0000}"/>
    <cellStyle name="1_Du toan 558 (Km17+508.12 - Km 22)_TA_Book2_CV2695_957 9" xfId="6257" xr:uid="{00000000-0005-0000-0000-0000030A0000}"/>
    <cellStyle name="1_Du toan 558 (Km17+508.12 - Km 22)_TA_Book2_CV2695_957_DTGTXL_goi1(DD_G6)" xfId="2717" xr:uid="{00000000-0005-0000-0000-0000040A0000}"/>
    <cellStyle name="1_Du toan 558 (Km17+508.12 - Km 22)_TA_Book2_CV2695_957_tongquat" xfId="312" xr:uid="{00000000-0005-0000-0000-0000050A0000}"/>
    <cellStyle name="1_Du toan 558 (Km17+508.12 - Km 22)_TA_Book2_CV2695_957_tongquat_Book2" xfId="313" xr:uid="{00000000-0005-0000-0000-0000060A0000}"/>
    <cellStyle name="1_Du toan 558 (Km17+508.12 - Km 22)_TA_Book2_CV2695_957_tongquat_Book2 10" xfId="6258" xr:uid="{00000000-0005-0000-0000-0000070A0000}"/>
    <cellStyle name="1_Du toan 558 (Km17+508.12 - Km 22)_TA_Book2_CV2695_957_tongquat_Book2 11" xfId="6259" xr:uid="{00000000-0005-0000-0000-0000080A0000}"/>
    <cellStyle name="1_Du toan 558 (Km17+508.12 - Km 22)_TA_Book2_CV2695_957_tongquat_Book2 2" xfId="6260" xr:uid="{00000000-0005-0000-0000-0000090A0000}"/>
    <cellStyle name="1_Du toan 558 (Km17+508.12 - Km 22)_TA_Book2_CV2695_957_tongquat_Book2 3" xfId="6261" xr:uid="{00000000-0005-0000-0000-00000A0A0000}"/>
    <cellStyle name="1_Du toan 558 (Km17+508.12 - Km 22)_TA_Book2_CV2695_957_tongquat_Book2 4" xfId="6262" xr:uid="{00000000-0005-0000-0000-00000B0A0000}"/>
    <cellStyle name="1_Du toan 558 (Km17+508.12 - Km 22)_TA_Book2_CV2695_957_tongquat_Book2 5" xfId="6263" xr:uid="{00000000-0005-0000-0000-00000C0A0000}"/>
    <cellStyle name="1_Du toan 558 (Km17+508.12 - Km 22)_TA_Book2_CV2695_957_tongquat_Book2 6" xfId="6264" xr:uid="{00000000-0005-0000-0000-00000D0A0000}"/>
    <cellStyle name="1_Du toan 558 (Km17+508.12 - Km 22)_TA_Book2_CV2695_957_tongquat_Book2 7" xfId="6265" xr:uid="{00000000-0005-0000-0000-00000E0A0000}"/>
    <cellStyle name="1_Du toan 558 (Km17+508.12 - Km 22)_TA_Book2_CV2695_957_tongquat_Book2 8" xfId="6266" xr:uid="{00000000-0005-0000-0000-00000F0A0000}"/>
    <cellStyle name="1_Du toan 558 (Km17+508.12 - Km 22)_TA_Book2_CV2695_957_tongquat_Book2 9" xfId="6267" xr:uid="{00000000-0005-0000-0000-0000100A0000}"/>
    <cellStyle name="1_Du toan 558 (Km17+508.12 - Km 22)_TA_Book2_dauvao" xfId="314" xr:uid="{00000000-0005-0000-0000-0000110A0000}"/>
    <cellStyle name="1_Du toan 558 (Km17+508.12 - Km 22)_TA_Book2_dauvao 10" xfId="6268" xr:uid="{00000000-0005-0000-0000-0000120A0000}"/>
    <cellStyle name="1_Du toan 558 (Km17+508.12 - Km 22)_TA_Book2_dauvao 11" xfId="6269" xr:uid="{00000000-0005-0000-0000-0000130A0000}"/>
    <cellStyle name="1_Du toan 558 (Km17+508.12 - Km 22)_TA_Book2_dauvao 2" xfId="6270" xr:uid="{00000000-0005-0000-0000-0000140A0000}"/>
    <cellStyle name="1_Du toan 558 (Km17+508.12 - Km 22)_TA_Book2_dauvao 3" xfId="6271" xr:uid="{00000000-0005-0000-0000-0000150A0000}"/>
    <cellStyle name="1_Du toan 558 (Km17+508.12 - Km 22)_TA_Book2_dauvao 4" xfId="6272" xr:uid="{00000000-0005-0000-0000-0000160A0000}"/>
    <cellStyle name="1_Du toan 558 (Km17+508.12 - Km 22)_TA_Book2_dauvao 5" xfId="6273" xr:uid="{00000000-0005-0000-0000-0000170A0000}"/>
    <cellStyle name="1_Du toan 558 (Km17+508.12 - Km 22)_TA_Book2_dauvao 6" xfId="6274" xr:uid="{00000000-0005-0000-0000-0000180A0000}"/>
    <cellStyle name="1_Du toan 558 (Km17+508.12 - Km 22)_TA_Book2_dauvao 7" xfId="6275" xr:uid="{00000000-0005-0000-0000-0000190A0000}"/>
    <cellStyle name="1_Du toan 558 (Km17+508.12 - Km 22)_TA_Book2_dauvao 8" xfId="6276" xr:uid="{00000000-0005-0000-0000-00001A0A0000}"/>
    <cellStyle name="1_Du toan 558 (Km17+508.12 - Km 22)_TA_Book2_dauvao 9" xfId="6277" xr:uid="{00000000-0005-0000-0000-00001B0A0000}"/>
    <cellStyle name="1_Du toan 558 (Km17+508.12 - Km 22)_TA_Book2_dauvao_DTGTXL_goi1(DD_G6)" xfId="2718" xr:uid="{00000000-0005-0000-0000-00001C0A0000}"/>
    <cellStyle name="1_Du toan 558 (Km17+508.12 - Km 22)_TA_Book2_dauvao_tongquat" xfId="315" xr:uid="{00000000-0005-0000-0000-00001D0A0000}"/>
    <cellStyle name="1_Du toan 558 (Km17+508.12 - Km 22)_TA_Book2_dauvao_tongquat_Book2" xfId="316" xr:uid="{00000000-0005-0000-0000-00001E0A0000}"/>
    <cellStyle name="1_Du toan 558 (Km17+508.12 - Km 22)_TA_Book2_dauvao_tongquat_Book2 10" xfId="6278" xr:uid="{00000000-0005-0000-0000-00001F0A0000}"/>
    <cellStyle name="1_Du toan 558 (Km17+508.12 - Km 22)_TA_Book2_dauvao_tongquat_Book2 11" xfId="6279" xr:uid="{00000000-0005-0000-0000-0000200A0000}"/>
    <cellStyle name="1_Du toan 558 (Km17+508.12 - Km 22)_TA_Book2_dauvao_tongquat_Book2 2" xfId="6280" xr:uid="{00000000-0005-0000-0000-0000210A0000}"/>
    <cellStyle name="1_Du toan 558 (Km17+508.12 - Km 22)_TA_Book2_dauvao_tongquat_Book2 3" xfId="6281" xr:uid="{00000000-0005-0000-0000-0000220A0000}"/>
    <cellStyle name="1_Du toan 558 (Km17+508.12 - Km 22)_TA_Book2_dauvao_tongquat_Book2 4" xfId="6282" xr:uid="{00000000-0005-0000-0000-0000230A0000}"/>
    <cellStyle name="1_Du toan 558 (Km17+508.12 - Km 22)_TA_Book2_dauvao_tongquat_Book2 5" xfId="6283" xr:uid="{00000000-0005-0000-0000-0000240A0000}"/>
    <cellStyle name="1_Du toan 558 (Km17+508.12 - Km 22)_TA_Book2_dauvao_tongquat_Book2 6" xfId="6284" xr:uid="{00000000-0005-0000-0000-0000250A0000}"/>
    <cellStyle name="1_Du toan 558 (Km17+508.12 - Km 22)_TA_Book2_dauvao_tongquat_Book2 7" xfId="6285" xr:uid="{00000000-0005-0000-0000-0000260A0000}"/>
    <cellStyle name="1_Du toan 558 (Km17+508.12 - Km 22)_TA_Book2_dauvao_tongquat_Book2 8" xfId="6286" xr:uid="{00000000-0005-0000-0000-0000270A0000}"/>
    <cellStyle name="1_Du toan 558 (Km17+508.12 - Km 22)_TA_Book2_dauvao_tongquat_Book2 9" xfId="6287" xr:uid="{00000000-0005-0000-0000-0000280A0000}"/>
    <cellStyle name="1_Du toan 558 (Km17+508.12 - Km 22)_TA_Book2_DTGTXL_goi1(DD_G6)" xfId="2719" xr:uid="{00000000-0005-0000-0000-0000290A0000}"/>
    <cellStyle name="1_Du toan 558 (Km17+508.12 - Km 22)_TA_Book2_duphongtruotgia" xfId="317" xr:uid="{00000000-0005-0000-0000-00002A0A0000}"/>
    <cellStyle name="1_Du toan 558 (Km17+508.12 - Km 22)_TA_Book2_duphongtruotgia 10" xfId="6288" xr:uid="{00000000-0005-0000-0000-00002B0A0000}"/>
    <cellStyle name="1_Du toan 558 (Km17+508.12 - Km 22)_TA_Book2_duphongtruotgia 11" xfId="6289" xr:uid="{00000000-0005-0000-0000-00002C0A0000}"/>
    <cellStyle name="1_Du toan 558 (Km17+508.12 - Km 22)_TA_Book2_duphongtruotgia 2" xfId="6290" xr:uid="{00000000-0005-0000-0000-00002D0A0000}"/>
    <cellStyle name="1_Du toan 558 (Km17+508.12 - Km 22)_TA_Book2_duphongtruotgia 3" xfId="6291" xr:uid="{00000000-0005-0000-0000-00002E0A0000}"/>
    <cellStyle name="1_Du toan 558 (Km17+508.12 - Km 22)_TA_Book2_duphongtruotgia 4" xfId="6292" xr:uid="{00000000-0005-0000-0000-00002F0A0000}"/>
    <cellStyle name="1_Du toan 558 (Km17+508.12 - Km 22)_TA_Book2_duphongtruotgia 5" xfId="6293" xr:uid="{00000000-0005-0000-0000-0000300A0000}"/>
    <cellStyle name="1_Du toan 558 (Km17+508.12 - Km 22)_TA_Book2_duphongtruotgia 6" xfId="6294" xr:uid="{00000000-0005-0000-0000-0000310A0000}"/>
    <cellStyle name="1_Du toan 558 (Km17+508.12 - Km 22)_TA_Book2_duphongtruotgia 7" xfId="6295" xr:uid="{00000000-0005-0000-0000-0000320A0000}"/>
    <cellStyle name="1_Du toan 558 (Km17+508.12 - Km 22)_TA_Book2_duphongtruotgia 8" xfId="6296" xr:uid="{00000000-0005-0000-0000-0000330A0000}"/>
    <cellStyle name="1_Du toan 558 (Km17+508.12 - Km 22)_TA_Book2_duphongtruotgia 9" xfId="6297" xr:uid="{00000000-0005-0000-0000-0000340A0000}"/>
    <cellStyle name="1_Du toan 558 (Km17+508.12 - Km 22)_TA_Book2_duphongtruotgia_DTGTXL_goi1(DD_G6)" xfId="2720" xr:uid="{00000000-0005-0000-0000-0000350A0000}"/>
    <cellStyle name="1_Du toan 558 (Km17+508.12 - Km 22)_TA_Book2_duphongtruotgia_tongquat" xfId="318" xr:uid="{00000000-0005-0000-0000-0000360A0000}"/>
    <cellStyle name="1_Du toan 558 (Km17+508.12 - Km 22)_TA_Book2_duphongtruotgia_tongquat_Book2" xfId="319" xr:uid="{00000000-0005-0000-0000-0000370A0000}"/>
    <cellStyle name="1_Du toan 558 (Km17+508.12 - Km 22)_TA_Book2_duphongtruotgia_tongquat_Book2 10" xfId="6298" xr:uid="{00000000-0005-0000-0000-0000380A0000}"/>
    <cellStyle name="1_Du toan 558 (Km17+508.12 - Km 22)_TA_Book2_duphongtruotgia_tongquat_Book2 11" xfId="6299" xr:uid="{00000000-0005-0000-0000-0000390A0000}"/>
    <cellStyle name="1_Du toan 558 (Km17+508.12 - Km 22)_TA_Book2_duphongtruotgia_tongquat_Book2 2" xfId="6300" xr:uid="{00000000-0005-0000-0000-00003A0A0000}"/>
    <cellStyle name="1_Du toan 558 (Km17+508.12 - Km 22)_TA_Book2_duphongtruotgia_tongquat_Book2 3" xfId="6301" xr:uid="{00000000-0005-0000-0000-00003B0A0000}"/>
    <cellStyle name="1_Du toan 558 (Km17+508.12 - Km 22)_TA_Book2_duphongtruotgia_tongquat_Book2 4" xfId="6302" xr:uid="{00000000-0005-0000-0000-00003C0A0000}"/>
    <cellStyle name="1_Du toan 558 (Km17+508.12 - Km 22)_TA_Book2_duphongtruotgia_tongquat_Book2 5" xfId="6303" xr:uid="{00000000-0005-0000-0000-00003D0A0000}"/>
    <cellStyle name="1_Du toan 558 (Km17+508.12 - Km 22)_TA_Book2_duphongtruotgia_tongquat_Book2 6" xfId="6304" xr:uid="{00000000-0005-0000-0000-00003E0A0000}"/>
    <cellStyle name="1_Du toan 558 (Km17+508.12 - Km 22)_TA_Book2_duphongtruotgia_tongquat_Book2 7" xfId="6305" xr:uid="{00000000-0005-0000-0000-00003F0A0000}"/>
    <cellStyle name="1_Du toan 558 (Km17+508.12 - Km 22)_TA_Book2_duphongtruotgia_tongquat_Book2 8" xfId="6306" xr:uid="{00000000-0005-0000-0000-0000400A0000}"/>
    <cellStyle name="1_Du toan 558 (Km17+508.12 - Km 22)_TA_Book2_duphongtruotgia_tongquat_Book2 9" xfId="6307" xr:uid="{00000000-0005-0000-0000-0000410A0000}"/>
    <cellStyle name="1_Du toan 558 (Km17+508.12 - Km 22)_TA_Book2_DZ500kVBanSok_Pleiku(10-2012)" xfId="320" xr:uid="{00000000-0005-0000-0000-0000420A0000}"/>
    <cellStyle name="1_Du toan 558 (Km17+508.12 - Km 22)_TA_Book2_DZ500kVBanSok_Pleiku(10-2012) 10" xfId="6308" xr:uid="{00000000-0005-0000-0000-0000430A0000}"/>
    <cellStyle name="1_Du toan 558 (Km17+508.12 - Km 22)_TA_Book2_DZ500kVBanSok_Pleiku(10-2012) 11" xfId="6309" xr:uid="{00000000-0005-0000-0000-0000440A0000}"/>
    <cellStyle name="1_Du toan 558 (Km17+508.12 - Km 22)_TA_Book2_DZ500kVBanSok_Pleiku(10-2012) 2" xfId="6310" xr:uid="{00000000-0005-0000-0000-0000450A0000}"/>
    <cellStyle name="1_Du toan 558 (Km17+508.12 - Km 22)_TA_Book2_DZ500kVBanSok_Pleiku(10-2012) 3" xfId="6311" xr:uid="{00000000-0005-0000-0000-0000460A0000}"/>
    <cellStyle name="1_Du toan 558 (Km17+508.12 - Km 22)_TA_Book2_DZ500kVBanSok_Pleiku(10-2012) 4" xfId="6312" xr:uid="{00000000-0005-0000-0000-0000470A0000}"/>
    <cellStyle name="1_Du toan 558 (Km17+508.12 - Km 22)_TA_Book2_DZ500kVBanSok_Pleiku(10-2012) 5" xfId="6313" xr:uid="{00000000-0005-0000-0000-0000480A0000}"/>
    <cellStyle name="1_Du toan 558 (Km17+508.12 - Km 22)_TA_Book2_DZ500kVBanSok_Pleiku(10-2012) 6" xfId="6314" xr:uid="{00000000-0005-0000-0000-0000490A0000}"/>
    <cellStyle name="1_Du toan 558 (Km17+508.12 - Km 22)_TA_Book2_DZ500kVBanSok_Pleiku(10-2012) 7" xfId="6315" xr:uid="{00000000-0005-0000-0000-00004A0A0000}"/>
    <cellStyle name="1_Du toan 558 (Km17+508.12 - Km 22)_TA_Book2_DZ500kVBanSok_Pleiku(10-2012) 8" xfId="6316" xr:uid="{00000000-0005-0000-0000-00004B0A0000}"/>
    <cellStyle name="1_Du toan 558 (Km17+508.12 - Km 22)_TA_Book2_DZ500kVBanSok_Pleiku(10-2012) 9" xfId="6317" xr:uid="{00000000-0005-0000-0000-00004C0A0000}"/>
    <cellStyle name="1_Du toan 558 (Km17+508.12 - Km 22)_TA_Book2_DZ500kVHatxan_pleiku" xfId="321" xr:uid="{00000000-0005-0000-0000-00004D0A0000}"/>
    <cellStyle name="1_Du toan 558 (Km17+508.12 - Km 22)_TA_Book2_DZ500kVHatxan_pleiku 10" xfId="6318" xr:uid="{00000000-0005-0000-0000-00004E0A0000}"/>
    <cellStyle name="1_Du toan 558 (Km17+508.12 - Km 22)_TA_Book2_DZ500kVHatxan_pleiku 11" xfId="6319" xr:uid="{00000000-0005-0000-0000-00004F0A0000}"/>
    <cellStyle name="1_Du toan 558 (Km17+508.12 - Km 22)_TA_Book2_DZ500kVHatxan_pleiku 2" xfId="6320" xr:uid="{00000000-0005-0000-0000-0000500A0000}"/>
    <cellStyle name="1_Du toan 558 (Km17+508.12 - Km 22)_TA_Book2_DZ500kVHatxan_pleiku 3" xfId="6321" xr:uid="{00000000-0005-0000-0000-0000510A0000}"/>
    <cellStyle name="1_Du toan 558 (Km17+508.12 - Km 22)_TA_Book2_DZ500kVHatxan_pleiku 4" xfId="6322" xr:uid="{00000000-0005-0000-0000-0000520A0000}"/>
    <cellStyle name="1_Du toan 558 (Km17+508.12 - Km 22)_TA_Book2_DZ500kVHatxan_pleiku 5" xfId="6323" xr:uid="{00000000-0005-0000-0000-0000530A0000}"/>
    <cellStyle name="1_Du toan 558 (Km17+508.12 - Km 22)_TA_Book2_DZ500kVHatxan_pleiku 6" xfId="6324" xr:uid="{00000000-0005-0000-0000-0000540A0000}"/>
    <cellStyle name="1_Du toan 558 (Km17+508.12 - Km 22)_TA_Book2_DZ500kVHatxan_pleiku 7" xfId="6325" xr:uid="{00000000-0005-0000-0000-0000550A0000}"/>
    <cellStyle name="1_Du toan 558 (Km17+508.12 - Km 22)_TA_Book2_DZ500kVHatxan_pleiku 8" xfId="6326" xr:uid="{00000000-0005-0000-0000-0000560A0000}"/>
    <cellStyle name="1_Du toan 558 (Km17+508.12 - Km 22)_TA_Book2_DZ500kVHatxan_pleiku 9" xfId="6327" xr:uid="{00000000-0005-0000-0000-0000570A0000}"/>
    <cellStyle name="1_Du toan 558 (Km17+508.12 - Km 22)_TA_Book2_DZ500kVHatxan_pleiku(Giaidoan1)" xfId="322" xr:uid="{00000000-0005-0000-0000-0000580A0000}"/>
    <cellStyle name="1_Du toan 558 (Km17+508.12 - Km 22)_TA_Book2_DZ500kVHatxan_pleiku(Giaidoan1) 10" xfId="6328" xr:uid="{00000000-0005-0000-0000-0000590A0000}"/>
    <cellStyle name="1_Du toan 558 (Km17+508.12 - Km 22)_TA_Book2_DZ500kVHatxan_pleiku(Giaidoan1) 11" xfId="6329" xr:uid="{00000000-0005-0000-0000-00005A0A0000}"/>
    <cellStyle name="1_Du toan 558 (Km17+508.12 - Km 22)_TA_Book2_DZ500kVHatxan_pleiku(Giaidoan1) 2" xfId="6330" xr:uid="{00000000-0005-0000-0000-00005B0A0000}"/>
    <cellStyle name="1_Du toan 558 (Km17+508.12 - Km 22)_TA_Book2_DZ500kVHatxan_pleiku(Giaidoan1) 3" xfId="6331" xr:uid="{00000000-0005-0000-0000-00005C0A0000}"/>
    <cellStyle name="1_Du toan 558 (Km17+508.12 - Km 22)_TA_Book2_DZ500kVHatxan_pleiku(Giaidoan1) 4" xfId="6332" xr:uid="{00000000-0005-0000-0000-00005D0A0000}"/>
    <cellStyle name="1_Du toan 558 (Km17+508.12 - Km 22)_TA_Book2_DZ500kVHatxan_pleiku(Giaidoan1) 5" xfId="6333" xr:uid="{00000000-0005-0000-0000-00005E0A0000}"/>
    <cellStyle name="1_Du toan 558 (Km17+508.12 - Km 22)_TA_Book2_DZ500kVHatxan_pleiku(Giaidoan1) 6" xfId="6334" xr:uid="{00000000-0005-0000-0000-00005F0A0000}"/>
    <cellStyle name="1_Du toan 558 (Km17+508.12 - Km 22)_TA_Book2_DZ500kVHatxan_pleiku(Giaidoan1) 7" xfId="6335" xr:uid="{00000000-0005-0000-0000-0000600A0000}"/>
    <cellStyle name="1_Du toan 558 (Km17+508.12 - Km 22)_TA_Book2_DZ500kVHatxan_pleiku(Giaidoan1) 8" xfId="6336" xr:uid="{00000000-0005-0000-0000-0000610A0000}"/>
    <cellStyle name="1_Du toan 558 (Km17+508.12 - Km 22)_TA_Book2_DZ500kVHatxan_pleiku(Giaidoan1) 9" xfId="6337" xr:uid="{00000000-0005-0000-0000-0000620A0000}"/>
    <cellStyle name="1_Du toan 558 (Km17+508.12 - Km 22)_TA_Book2_DZ500kVPleiku_MyPhuoc_CauBong(GiaLai+DakLakmoi)" xfId="323" xr:uid="{00000000-0005-0000-0000-0000630A0000}"/>
    <cellStyle name="1_Du toan 558 (Km17+508.12 - Km 22)_TA_Book2_DZ500kVPleiku_MyPhuoc_CauBong(GiaLai+DakLakmoi) 10" xfId="6338" xr:uid="{00000000-0005-0000-0000-0000640A0000}"/>
    <cellStyle name="1_Du toan 558 (Km17+508.12 - Km 22)_TA_Book2_DZ500kVPleiku_MyPhuoc_CauBong(GiaLai+DakLakmoi) 11" xfId="6339" xr:uid="{00000000-0005-0000-0000-0000650A0000}"/>
    <cellStyle name="1_Du toan 558 (Km17+508.12 - Km 22)_TA_Book2_DZ500kVPleiku_MyPhuoc_CauBong(GiaLai+DakLakmoi) 2" xfId="6340" xr:uid="{00000000-0005-0000-0000-0000660A0000}"/>
    <cellStyle name="1_Du toan 558 (Km17+508.12 - Km 22)_TA_Book2_DZ500kVPleiku_MyPhuoc_CauBong(GiaLai+DakLakmoi) 3" xfId="6341" xr:uid="{00000000-0005-0000-0000-0000670A0000}"/>
    <cellStyle name="1_Du toan 558 (Km17+508.12 - Km 22)_TA_Book2_DZ500kVPleiku_MyPhuoc_CauBong(GiaLai+DakLakmoi) 4" xfId="6342" xr:uid="{00000000-0005-0000-0000-0000680A0000}"/>
    <cellStyle name="1_Du toan 558 (Km17+508.12 - Km 22)_TA_Book2_DZ500kVPleiku_MyPhuoc_CauBong(GiaLai+DakLakmoi) 5" xfId="6343" xr:uid="{00000000-0005-0000-0000-0000690A0000}"/>
    <cellStyle name="1_Du toan 558 (Km17+508.12 - Km 22)_TA_Book2_DZ500kVPleiku_MyPhuoc_CauBong(GiaLai+DakLakmoi) 6" xfId="6344" xr:uid="{00000000-0005-0000-0000-00006A0A0000}"/>
    <cellStyle name="1_Du toan 558 (Km17+508.12 - Km 22)_TA_Book2_DZ500kVPleiku_MyPhuoc_CauBong(GiaLai+DakLakmoi) 7" xfId="6345" xr:uid="{00000000-0005-0000-0000-00006B0A0000}"/>
    <cellStyle name="1_Du toan 558 (Km17+508.12 - Km 22)_TA_Book2_DZ500kVPleiku_MyPhuoc_CauBong(GiaLai+DakLakmoi) 8" xfId="6346" xr:uid="{00000000-0005-0000-0000-00006C0A0000}"/>
    <cellStyle name="1_Du toan 558 (Km17+508.12 - Km 22)_TA_Book2_DZ500kVPleiku_MyPhuoc_CauBong(GiaLai+DakLakmoi) 9" xfId="6347" xr:uid="{00000000-0005-0000-0000-00006D0A0000}"/>
    <cellStyle name="1_Du toan 558 (Km17+508.12 - Km 22)_TA_Book2_DZ500kVPleiku_MyPhuoc_CauBong(GiaLai+DakLakmoi)_DTGTXL_goi1(DD_G6)" xfId="2721" xr:uid="{00000000-0005-0000-0000-00006E0A0000}"/>
    <cellStyle name="1_Du toan 558 (Km17+508.12 - Km 22)_TA_Book2_DZ500kVPleiku_MyPhuoc_CauBong(GiaLai+DakLakmoi)_tongquat" xfId="324" xr:uid="{00000000-0005-0000-0000-00006F0A0000}"/>
    <cellStyle name="1_Du toan 558 (Km17+508.12 - Km 22)_TA_Book2_DZ500kVPleiku_MyPhuoc_CauBong(GiaLai+DakLakmoi)_tongquat_Book2" xfId="325" xr:uid="{00000000-0005-0000-0000-0000700A0000}"/>
    <cellStyle name="1_Du toan 558 (Km17+508.12 - Km 22)_TA_Book2_DZ500kVPleiku_MyPhuoc_CauBong(GiaLai+DakLakmoi)_tongquat_Book2 10" xfId="6348" xr:uid="{00000000-0005-0000-0000-0000710A0000}"/>
    <cellStyle name="1_Du toan 558 (Km17+508.12 - Km 22)_TA_Book2_DZ500kVPleiku_MyPhuoc_CauBong(GiaLai+DakLakmoi)_tongquat_Book2 11" xfId="6349" xr:uid="{00000000-0005-0000-0000-0000720A0000}"/>
    <cellStyle name="1_Du toan 558 (Km17+508.12 - Km 22)_TA_Book2_DZ500kVPleiku_MyPhuoc_CauBong(GiaLai+DakLakmoi)_tongquat_Book2 2" xfId="6350" xr:uid="{00000000-0005-0000-0000-0000730A0000}"/>
    <cellStyle name="1_Du toan 558 (Km17+508.12 - Km 22)_TA_Book2_DZ500kVPleiku_MyPhuoc_CauBong(GiaLai+DakLakmoi)_tongquat_Book2 3" xfId="6351" xr:uid="{00000000-0005-0000-0000-0000740A0000}"/>
    <cellStyle name="1_Du toan 558 (Km17+508.12 - Km 22)_TA_Book2_DZ500kVPleiku_MyPhuoc_CauBong(GiaLai+DakLakmoi)_tongquat_Book2 4" xfId="6352" xr:uid="{00000000-0005-0000-0000-0000750A0000}"/>
    <cellStyle name="1_Du toan 558 (Km17+508.12 - Km 22)_TA_Book2_DZ500kVPleiku_MyPhuoc_CauBong(GiaLai+DakLakmoi)_tongquat_Book2 5" xfId="6353" xr:uid="{00000000-0005-0000-0000-0000760A0000}"/>
    <cellStyle name="1_Du toan 558 (Km17+508.12 - Km 22)_TA_Book2_DZ500kVPleiku_MyPhuoc_CauBong(GiaLai+DakLakmoi)_tongquat_Book2 6" xfId="6354" xr:uid="{00000000-0005-0000-0000-0000770A0000}"/>
    <cellStyle name="1_Du toan 558 (Km17+508.12 - Km 22)_TA_Book2_DZ500kVPleiku_MyPhuoc_CauBong(GiaLai+DakLakmoi)_tongquat_Book2 7" xfId="6355" xr:uid="{00000000-0005-0000-0000-0000780A0000}"/>
    <cellStyle name="1_Du toan 558 (Km17+508.12 - Km 22)_TA_Book2_DZ500kVPleiku_MyPhuoc_CauBong(GiaLai+DakLakmoi)_tongquat_Book2 8" xfId="6356" xr:uid="{00000000-0005-0000-0000-0000790A0000}"/>
    <cellStyle name="1_Du toan 558 (Km17+508.12 - Km 22)_TA_Book2_DZ500kVPleiku_MyPhuoc_CauBong(GiaLai+DakLakmoi)_tongquat_Book2 9" xfId="6357" xr:uid="{00000000-0005-0000-0000-00007A0A0000}"/>
    <cellStyle name="1_Du toan 558 (Km17+508.12 - Km 22)_TA_Book2_tongquat" xfId="326" xr:uid="{00000000-0005-0000-0000-00007B0A0000}"/>
    <cellStyle name="1_Du toan 558 (Km17+508.12 - Km 22)_TA_Book2_tongquat_Book2" xfId="327" xr:uid="{00000000-0005-0000-0000-00007C0A0000}"/>
    <cellStyle name="1_Du toan 558 (Km17+508.12 - Km 22)_TA_Book2_tongquat_Book2 10" xfId="6358" xr:uid="{00000000-0005-0000-0000-00007D0A0000}"/>
    <cellStyle name="1_Du toan 558 (Km17+508.12 - Km 22)_TA_Book2_tongquat_Book2 11" xfId="6359" xr:uid="{00000000-0005-0000-0000-00007E0A0000}"/>
    <cellStyle name="1_Du toan 558 (Km17+508.12 - Km 22)_TA_Book2_tongquat_Book2 2" xfId="6360" xr:uid="{00000000-0005-0000-0000-00007F0A0000}"/>
    <cellStyle name="1_Du toan 558 (Km17+508.12 - Km 22)_TA_Book2_tongquat_Book2 3" xfId="6361" xr:uid="{00000000-0005-0000-0000-0000800A0000}"/>
    <cellStyle name="1_Du toan 558 (Km17+508.12 - Km 22)_TA_Book2_tongquat_Book2 4" xfId="6362" xr:uid="{00000000-0005-0000-0000-0000810A0000}"/>
    <cellStyle name="1_Du toan 558 (Km17+508.12 - Km 22)_TA_Book2_tongquat_Book2 5" xfId="6363" xr:uid="{00000000-0005-0000-0000-0000820A0000}"/>
    <cellStyle name="1_Du toan 558 (Km17+508.12 - Km 22)_TA_Book2_tongquat_Book2 6" xfId="6364" xr:uid="{00000000-0005-0000-0000-0000830A0000}"/>
    <cellStyle name="1_Du toan 558 (Km17+508.12 - Km 22)_TA_Book2_tongquat_Book2 7" xfId="6365" xr:uid="{00000000-0005-0000-0000-0000840A0000}"/>
    <cellStyle name="1_Du toan 558 (Km17+508.12 - Km 22)_TA_Book2_tongquat_Book2 8" xfId="6366" xr:uid="{00000000-0005-0000-0000-0000850A0000}"/>
    <cellStyle name="1_Du toan 558 (Km17+508.12 - Km 22)_TA_Book2_tongquat_Book2 9" xfId="6367" xr:uid="{00000000-0005-0000-0000-0000860A0000}"/>
    <cellStyle name="1_Du toan 558 (Km17+508.12 - Km 22)_TA_CV2695_957" xfId="328" xr:uid="{00000000-0005-0000-0000-0000870A0000}"/>
    <cellStyle name="1_Du toan 558 (Km17+508.12 - Km 22)_TA_CV2695_957 10" xfId="6368" xr:uid="{00000000-0005-0000-0000-0000880A0000}"/>
    <cellStyle name="1_Du toan 558 (Km17+508.12 - Km 22)_TA_CV2695_957 11" xfId="6369" xr:uid="{00000000-0005-0000-0000-0000890A0000}"/>
    <cellStyle name="1_Du toan 558 (Km17+508.12 - Km 22)_TA_CV2695_957 2" xfId="6370" xr:uid="{00000000-0005-0000-0000-00008A0A0000}"/>
    <cellStyle name="1_Du toan 558 (Km17+508.12 - Km 22)_TA_CV2695_957 3" xfId="6371" xr:uid="{00000000-0005-0000-0000-00008B0A0000}"/>
    <cellStyle name="1_Du toan 558 (Km17+508.12 - Km 22)_TA_CV2695_957 4" xfId="6372" xr:uid="{00000000-0005-0000-0000-00008C0A0000}"/>
    <cellStyle name="1_Du toan 558 (Km17+508.12 - Km 22)_TA_CV2695_957 5" xfId="6373" xr:uid="{00000000-0005-0000-0000-00008D0A0000}"/>
    <cellStyle name="1_Du toan 558 (Km17+508.12 - Km 22)_TA_CV2695_957 6" xfId="6374" xr:uid="{00000000-0005-0000-0000-00008E0A0000}"/>
    <cellStyle name="1_Du toan 558 (Km17+508.12 - Km 22)_TA_CV2695_957 7" xfId="6375" xr:uid="{00000000-0005-0000-0000-00008F0A0000}"/>
    <cellStyle name="1_Du toan 558 (Km17+508.12 - Km 22)_TA_CV2695_957 8" xfId="6376" xr:uid="{00000000-0005-0000-0000-0000900A0000}"/>
    <cellStyle name="1_Du toan 558 (Km17+508.12 - Km 22)_TA_CV2695_957 9" xfId="6377" xr:uid="{00000000-0005-0000-0000-0000910A0000}"/>
    <cellStyle name="1_Du toan 558 (Km17+508.12 - Km 22)_TA_CV2695_957_Book2" xfId="329" xr:uid="{00000000-0005-0000-0000-0000920A0000}"/>
    <cellStyle name="1_Du toan 558 (Km17+508.12 - Km 22)_TA_CV2695_957_Book2 10" xfId="6378" xr:uid="{00000000-0005-0000-0000-0000930A0000}"/>
    <cellStyle name="1_Du toan 558 (Km17+508.12 - Km 22)_TA_CV2695_957_Book2 11" xfId="6379" xr:uid="{00000000-0005-0000-0000-0000940A0000}"/>
    <cellStyle name="1_Du toan 558 (Km17+508.12 - Km 22)_TA_CV2695_957_Book2 2" xfId="6380" xr:uid="{00000000-0005-0000-0000-0000950A0000}"/>
    <cellStyle name="1_Du toan 558 (Km17+508.12 - Km 22)_TA_CV2695_957_Book2 3" xfId="6381" xr:uid="{00000000-0005-0000-0000-0000960A0000}"/>
    <cellStyle name="1_Du toan 558 (Km17+508.12 - Km 22)_TA_CV2695_957_Book2 4" xfId="6382" xr:uid="{00000000-0005-0000-0000-0000970A0000}"/>
    <cellStyle name="1_Du toan 558 (Km17+508.12 - Km 22)_TA_CV2695_957_Book2 5" xfId="6383" xr:uid="{00000000-0005-0000-0000-0000980A0000}"/>
    <cellStyle name="1_Du toan 558 (Km17+508.12 - Km 22)_TA_CV2695_957_Book2 6" xfId="6384" xr:uid="{00000000-0005-0000-0000-0000990A0000}"/>
    <cellStyle name="1_Du toan 558 (Km17+508.12 - Km 22)_TA_CV2695_957_Book2 7" xfId="6385" xr:uid="{00000000-0005-0000-0000-00009A0A0000}"/>
    <cellStyle name="1_Du toan 558 (Km17+508.12 - Km 22)_TA_CV2695_957_Book2 8" xfId="6386" xr:uid="{00000000-0005-0000-0000-00009B0A0000}"/>
    <cellStyle name="1_Du toan 558 (Km17+508.12 - Km 22)_TA_CV2695_957_Book2 9" xfId="6387" xr:uid="{00000000-0005-0000-0000-00009C0A0000}"/>
    <cellStyle name="1_Du toan 558 (Km17+508.12 - Km 22)_TA_CV2695_957_Book2_DTGTXL_goi1(DD_G6)" xfId="2722" xr:uid="{00000000-0005-0000-0000-00009D0A0000}"/>
    <cellStyle name="1_Du toan 558 (Km17+508.12 - Km 22)_TA_CV2695_957_Book2_tongquat" xfId="330" xr:uid="{00000000-0005-0000-0000-00009E0A0000}"/>
    <cellStyle name="1_Du toan 558 (Km17+508.12 - Km 22)_TA_CV2695_957_Book2_tongquat_Book2" xfId="331" xr:uid="{00000000-0005-0000-0000-00009F0A0000}"/>
    <cellStyle name="1_Du toan 558 (Km17+508.12 - Km 22)_TA_CV2695_957_Book2_tongquat_Book2 10" xfId="6388" xr:uid="{00000000-0005-0000-0000-0000A00A0000}"/>
    <cellStyle name="1_Du toan 558 (Km17+508.12 - Km 22)_TA_CV2695_957_Book2_tongquat_Book2 11" xfId="6389" xr:uid="{00000000-0005-0000-0000-0000A10A0000}"/>
    <cellStyle name="1_Du toan 558 (Km17+508.12 - Km 22)_TA_CV2695_957_Book2_tongquat_Book2 2" xfId="6390" xr:uid="{00000000-0005-0000-0000-0000A20A0000}"/>
    <cellStyle name="1_Du toan 558 (Km17+508.12 - Km 22)_TA_CV2695_957_Book2_tongquat_Book2 3" xfId="6391" xr:uid="{00000000-0005-0000-0000-0000A30A0000}"/>
    <cellStyle name="1_Du toan 558 (Km17+508.12 - Km 22)_TA_CV2695_957_Book2_tongquat_Book2 4" xfId="6392" xr:uid="{00000000-0005-0000-0000-0000A40A0000}"/>
    <cellStyle name="1_Du toan 558 (Km17+508.12 - Km 22)_TA_CV2695_957_Book2_tongquat_Book2 5" xfId="6393" xr:uid="{00000000-0005-0000-0000-0000A50A0000}"/>
    <cellStyle name="1_Du toan 558 (Km17+508.12 - Km 22)_TA_CV2695_957_Book2_tongquat_Book2 6" xfId="6394" xr:uid="{00000000-0005-0000-0000-0000A60A0000}"/>
    <cellStyle name="1_Du toan 558 (Km17+508.12 - Km 22)_TA_CV2695_957_Book2_tongquat_Book2 7" xfId="6395" xr:uid="{00000000-0005-0000-0000-0000A70A0000}"/>
    <cellStyle name="1_Du toan 558 (Km17+508.12 - Km 22)_TA_CV2695_957_Book2_tongquat_Book2 8" xfId="6396" xr:uid="{00000000-0005-0000-0000-0000A80A0000}"/>
    <cellStyle name="1_Du toan 558 (Km17+508.12 - Km 22)_TA_CV2695_957_Book2_tongquat_Book2 9" xfId="6397" xr:uid="{00000000-0005-0000-0000-0000A90A0000}"/>
    <cellStyle name="1_Du toan 558 (Km17+508.12 - Km 22)_TA_CV2695_957_Book3" xfId="332" xr:uid="{00000000-0005-0000-0000-0000AA0A0000}"/>
    <cellStyle name="1_Du toan 558 (Km17+508.12 - Km 22)_TA_CV2695_957_Book3 10" xfId="6398" xr:uid="{00000000-0005-0000-0000-0000AB0A0000}"/>
    <cellStyle name="1_Du toan 558 (Km17+508.12 - Km 22)_TA_CV2695_957_Book3 11" xfId="6399" xr:uid="{00000000-0005-0000-0000-0000AC0A0000}"/>
    <cellStyle name="1_Du toan 558 (Km17+508.12 - Km 22)_TA_CV2695_957_Book3 2" xfId="6400" xr:uid="{00000000-0005-0000-0000-0000AD0A0000}"/>
    <cellStyle name="1_Du toan 558 (Km17+508.12 - Km 22)_TA_CV2695_957_Book3 3" xfId="6401" xr:uid="{00000000-0005-0000-0000-0000AE0A0000}"/>
    <cellStyle name="1_Du toan 558 (Km17+508.12 - Km 22)_TA_CV2695_957_Book3 4" xfId="6402" xr:uid="{00000000-0005-0000-0000-0000AF0A0000}"/>
    <cellStyle name="1_Du toan 558 (Km17+508.12 - Km 22)_TA_CV2695_957_Book3 5" xfId="6403" xr:uid="{00000000-0005-0000-0000-0000B00A0000}"/>
    <cellStyle name="1_Du toan 558 (Km17+508.12 - Km 22)_TA_CV2695_957_Book3 6" xfId="6404" xr:uid="{00000000-0005-0000-0000-0000B10A0000}"/>
    <cellStyle name="1_Du toan 558 (Km17+508.12 - Km 22)_TA_CV2695_957_Book3 7" xfId="6405" xr:uid="{00000000-0005-0000-0000-0000B20A0000}"/>
    <cellStyle name="1_Du toan 558 (Km17+508.12 - Km 22)_TA_CV2695_957_Book3 8" xfId="6406" xr:uid="{00000000-0005-0000-0000-0000B30A0000}"/>
    <cellStyle name="1_Du toan 558 (Km17+508.12 - Km 22)_TA_CV2695_957_Book3 9" xfId="6407" xr:uid="{00000000-0005-0000-0000-0000B40A0000}"/>
    <cellStyle name="1_Du toan 558 (Km17+508.12 - Km 22)_TA_CV2695_957_Book3_DTGTXL_goi1(DD_G6)" xfId="2723" xr:uid="{00000000-0005-0000-0000-0000B50A0000}"/>
    <cellStyle name="1_Du toan 558 (Km17+508.12 - Km 22)_TA_CV2695_957_Book3_tongquat" xfId="333" xr:uid="{00000000-0005-0000-0000-0000B60A0000}"/>
    <cellStyle name="1_Du toan 558 (Km17+508.12 - Km 22)_TA_CV2695_957_Book3_tongquat_Book2" xfId="334" xr:uid="{00000000-0005-0000-0000-0000B70A0000}"/>
    <cellStyle name="1_Du toan 558 (Km17+508.12 - Km 22)_TA_CV2695_957_Book3_tongquat_Book2 10" xfId="6408" xr:uid="{00000000-0005-0000-0000-0000B80A0000}"/>
    <cellStyle name="1_Du toan 558 (Km17+508.12 - Km 22)_TA_CV2695_957_Book3_tongquat_Book2 11" xfId="6409" xr:uid="{00000000-0005-0000-0000-0000B90A0000}"/>
    <cellStyle name="1_Du toan 558 (Km17+508.12 - Km 22)_TA_CV2695_957_Book3_tongquat_Book2 2" xfId="6410" xr:uid="{00000000-0005-0000-0000-0000BA0A0000}"/>
    <cellStyle name="1_Du toan 558 (Km17+508.12 - Km 22)_TA_CV2695_957_Book3_tongquat_Book2 3" xfId="6411" xr:uid="{00000000-0005-0000-0000-0000BB0A0000}"/>
    <cellStyle name="1_Du toan 558 (Km17+508.12 - Km 22)_TA_CV2695_957_Book3_tongquat_Book2 4" xfId="6412" xr:uid="{00000000-0005-0000-0000-0000BC0A0000}"/>
    <cellStyle name="1_Du toan 558 (Km17+508.12 - Km 22)_TA_CV2695_957_Book3_tongquat_Book2 5" xfId="6413" xr:uid="{00000000-0005-0000-0000-0000BD0A0000}"/>
    <cellStyle name="1_Du toan 558 (Km17+508.12 - Km 22)_TA_CV2695_957_Book3_tongquat_Book2 6" xfId="6414" xr:uid="{00000000-0005-0000-0000-0000BE0A0000}"/>
    <cellStyle name="1_Du toan 558 (Km17+508.12 - Km 22)_TA_CV2695_957_Book3_tongquat_Book2 7" xfId="6415" xr:uid="{00000000-0005-0000-0000-0000BF0A0000}"/>
    <cellStyle name="1_Du toan 558 (Km17+508.12 - Km 22)_TA_CV2695_957_Book3_tongquat_Book2 8" xfId="6416" xr:uid="{00000000-0005-0000-0000-0000C00A0000}"/>
    <cellStyle name="1_Du toan 558 (Km17+508.12 - Km 22)_TA_CV2695_957_Book3_tongquat_Book2 9" xfId="6417" xr:uid="{00000000-0005-0000-0000-0000C10A0000}"/>
    <cellStyle name="1_Du toan 558 (Km17+508.12 - Km 22)_TA_CV2695_957_DTGTXL_goi1(DD_G6)" xfId="2724" xr:uid="{00000000-0005-0000-0000-0000C20A0000}"/>
    <cellStyle name="1_Du toan 558 (Km17+508.12 - Km 22)_TA_CV2695_957_DZ500kVPleiku_MyPhuoc_CauBong(GiaLai+DakLakmoi)" xfId="335" xr:uid="{00000000-0005-0000-0000-0000C30A0000}"/>
    <cellStyle name="1_Du toan 558 (Km17+508.12 - Km 22)_TA_CV2695_957_DZ500kVPleiku_MyPhuoc_CauBong(GiaLai+DakLakmoi) 10" xfId="6418" xr:uid="{00000000-0005-0000-0000-0000C40A0000}"/>
    <cellStyle name="1_Du toan 558 (Km17+508.12 - Km 22)_TA_CV2695_957_DZ500kVPleiku_MyPhuoc_CauBong(GiaLai+DakLakmoi) 11" xfId="6419" xr:uid="{00000000-0005-0000-0000-0000C50A0000}"/>
    <cellStyle name="1_Du toan 558 (Km17+508.12 - Km 22)_TA_CV2695_957_DZ500kVPleiku_MyPhuoc_CauBong(GiaLai+DakLakmoi) 2" xfId="6420" xr:uid="{00000000-0005-0000-0000-0000C60A0000}"/>
    <cellStyle name="1_Du toan 558 (Km17+508.12 - Km 22)_TA_CV2695_957_DZ500kVPleiku_MyPhuoc_CauBong(GiaLai+DakLakmoi) 3" xfId="6421" xr:uid="{00000000-0005-0000-0000-0000C70A0000}"/>
    <cellStyle name="1_Du toan 558 (Km17+508.12 - Km 22)_TA_CV2695_957_DZ500kVPleiku_MyPhuoc_CauBong(GiaLai+DakLakmoi) 4" xfId="6422" xr:uid="{00000000-0005-0000-0000-0000C80A0000}"/>
    <cellStyle name="1_Du toan 558 (Km17+508.12 - Km 22)_TA_CV2695_957_DZ500kVPleiku_MyPhuoc_CauBong(GiaLai+DakLakmoi) 5" xfId="6423" xr:uid="{00000000-0005-0000-0000-0000C90A0000}"/>
    <cellStyle name="1_Du toan 558 (Km17+508.12 - Km 22)_TA_CV2695_957_DZ500kVPleiku_MyPhuoc_CauBong(GiaLai+DakLakmoi) 6" xfId="6424" xr:uid="{00000000-0005-0000-0000-0000CA0A0000}"/>
    <cellStyle name="1_Du toan 558 (Km17+508.12 - Km 22)_TA_CV2695_957_DZ500kVPleiku_MyPhuoc_CauBong(GiaLai+DakLakmoi) 7" xfId="6425" xr:uid="{00000000-0005-0000-0000-0000CB0A0000}"/>
    <cellStyle name="1_Du toan 558 (Km17+508.12 - Km 22)_TA_CV2695_957_DZ500kVPleiku_MyPhuoc_CauBong(GiaLai+DakLakmoi) 8" xfId="6426" xr:uid="{00000000-0005-0000-0000-0000CC0A0000}"/>
    <cellStyle name="1_Du toan 558 (Km17+508.12 - Km 22)_TA_CV2695_957_DZ500kVPleiku_MyPhuoc_CauBong(GiaLai+DakLakmoi) 9" xfId="6427" xr:uid="{00000000-0005-0000-0000-0000CD0A0000}"/>
    <cellStyle name="1_Du toan 558 (Km17+508.12 - Km 22)_TA_CV2695_957_DZ500kVPleiku_MyPhuoc_CauBong(GiaLai+DakLakmoi)_DTGTXL_goi1(DD_G6)" xfId="2725" xr:uid="{00000000-0005-0000-0000-0000CE0A0000}"/>
    <cellStyle name="1_Du toan 558 (Km17+508.12 - Km 22)_TA_CV2695_957_DZ500kVPleiku_MyPhuoc_CauBong(GiaLai+DakLakmoi)_tongquat" xfId="336" xr:uid="{00000000-0005-0000-0000-0000CF0A0000}"/>
    <cellStyle name="1_Du toan 558 (Km17+508.12 - Km 22)_TA_CV2695_957_DZ500kVPleiku_MyPhuoc_CauBong(GiaLai+DakLakmoi)_tongquat_Book2" xfId="337" xr:uid="{00000000-0005-0000-0000-0000D00A0000}"/>
    <cellStyle name="1_Du toan 558 (Km17+508.12 - Km 22)_TA_CV2695_957_DZ500kVPleiku_MyPhuoc_CauBong(GiaLai+DakLakmoi)_tongquat_Book2 10" xfId="6428" xr:uid="{00000000-0005-0000-0000-0000D10A0000}"/>
    <cellStyle name="1_Du toan 558 (Km17+508.12 - Km 22)_TA_CV2695_957_DZ500kVPleiku_MyPhuoc_CauBong(GiaLai+DakLakmoi)_tongquat_Book2 11" xfId="6429" xr:uid="{00000000-0005-0000-0000-0000D20A0000}"/>
    <cellStyle name="1_Du toan 558 (Km17+508.12 - Km 22)_TA_CV2695_957_DZ500kVPleiku_MyPhuoc_CauBong(GiaLai+DakLakmoi)_tongquat_Book2 2" xfId="6430" xr:uid="{00000000-0005-0000-0000-0000D30A0000}"/>
    <cellStyle name="1_Du toan 558 (Km17+508.12 - Km 22)_TA_CV2695_957_DZ500kVPleiku_MyPhuoc_CauBong(GiaLai+DakLakmoi)_tongquat_Book2 3" xfId="6431" xr:uid="{00000000-0005-0000-0000-0000D40A0000}"/>
    <cellStyle name="1_Du toan 558 (Km17+508.12 - Km 22)_TA_CV2695_957_DZ500kVPleiku_MyPhuoc_CauBong(GiaLai+DakLakmoi)_tongquat_Book2 4" xfId="6432" xr:uid="{00000000-0005-0000-0000-0000D50A0000}"/>
    <cellStyle name="1_Du toan 558 (Km17+508.12 - Km 22)_TA_CV2695_957_DZ500kVPleiku_MyPhuoc_CauBong(GiaLai+DakLakmoi)_tongquat_Book2 5" xfId="6433" xr:uid="{00000000-0005-0000-0000-0000D60A0000}"/>
    <cellStyle name="1_Du toan 558 (Km17+508.12 - Km 22)_TA_CV2695_957_DZ500kVPleiku_MyPhuoc_CauBong(GiaLai+DakLakmoi)_tongquat_Book2 6" xfId="6434" xr:uid="{00000000-0005-0000-0000-0000D70A0000}"/>
    <cellStyle name="1_Du toan 558 (Km17+508.12 - Km 22)_TA_CV2695_957_DZ500kVPleiku_MyPhuoc_CauBong(GiaLai+DakLakmoi)_tongquat_Book2 7" xfId="6435" xr:uid="{00000000-0005-0000-0000-0000D80A0000}"/>
    <cellStyle name="1_Du toan 558 (Km17+508.12 - Km 22)_TA_CV2695_957_DZ500kVPleiku_MyPhuoc_CauBong(GiaLai+DakLakmoi)_tongquat_Book2 8" xfId="6436" xr:uid="{00000000-0005-0000-0000-0000D90A0000}"/>
    <cellStyle name="1_Du toan 558 (Km17+508.12 - Km 22)_TA_CV2695_957_DZ500kVPleiku_MyPhuoc_CauBong(GiaLai+DakLakmoi)_tongquat_Book2 9" xfId="6437" xr:uid="{00000000-0005-0000-0000-0000DA0A0000}"/>
    <cellStyle name="1_Du toan 558 (Km17+508.12 - Km 22)_TA_CV2695_957_tongquat" xfId="338" xr:uid="{00000000-0005-0000-0000-0000DB0A0000}"/>
    <cellStyle name="1_Du toan 558 (Km17+508.12 - Km 22)_TA_CV2695_957_tongquat_Book2" xfId="339" xr:uid="{00000000-0005-0000-0000-0000DC0A0000}"/>
    <cellStyle name="1_Du toan 558 (Km17+508.12 - Km 22)_TA_CV2695_957_tongquat_Book2 10" xfId="6438" xr:uid="{00000000-0005-0000-0000-0000DD0A0000}"/>
    <cellStyle name="1_Du toan 558 (Km17+508.12 - Km 22)_TA_CV2695_957_tongquat_Book2 11" xfId="6439" xr:uid="{00000000-0005-0000-0000-0000DE0A0000}"/>
    <cellStyle name="1_Du toan 558 (Km17+508.12 - Km 22)_TA_CV2695_957_tongquat_Book2 2" xfId="6440" xr:uid="{00000000-0005-0000-0000-0000DF0A0000}"/>
    <cellStyle name="1_Du toan 558 (Km17+508.12 - Km 22)_TA_CV2695_957_tongquat_Book2 3" xfId="6441" xr:uid="{00000000-0005-0000-0000-0000E00A0000}"/>
    <cellStyle name="1_Du toan 558 (Km17+508.12 - Km 22)_TA_CV2695_957_tongquat_Book2 4" xfId="6442" xr:uid="{00000000-0005-0000-0000-0000E10A0000}"/>
    <cellStyle name="1_Du toan 558 (Km17+508.12 - Km 22)_TA_CV2695_957_tongquat_Book2 5" xfId="6443" xr:uid="{00000000-0005-0000-0000-0000E20A0000}"/>
    <cellStyle name="1_Du toan 558 (Km17+508.12 - Km 22)_TA_CV2695_957_tongquat_Book2 6" xfId="6444" xr:uid="{00000000-0005-0000-0000-0000E30A0000}"/>
    <cellStyle name="1_Du toan 558 (Km17+508.12 - Km 22)_TA_CV2695_957_tongquat_Book2 7" xfId="6445" xr:uid="{00000000-0005-0000-0000-0000E40A0000}"/>
    <cellStyle name="1_Du toan 558 (Km17+508.12 - Km 22)_TA_CV2695_957_tongquat_Book2 8" xfId="6446" xr:uid="{00000000-0005-0000-0000-0000E50A0000}"/>
    <cellStyle name="1_Du toan 558 (Km17+508.12 - Km 22)_TA_CV2695_957_tongquat_Book2 9" xfId="6447" xr:uid="{00000000-0005-0000-0000-0000E60A0000}"/>
    <cellStyle name="1_Du toan 558 (Km17+508.12 - Km 22)_TA_dauvao" xfId="340" xr:uid="{00000000-0005-0000-0000-0000E70A0000}"/>
    <cellStyle name="1_Du toan 558 (Km17+508.12 - Km 22)_TA_dauvao 10" xfId="6448" xr:uid="{00000000-0005-0000-0000-0000E80A0000}"/>
    <cellStyle name="1_Du toan 558 (Km17+508.12 - Km 22)_TA_dauvao 11" xfId="6449" xr:uid="{00000000-0005-0000-0000-0000E90A0000}"/>
    <cellStyle name="1_Du toan 558 (Km17+508.12 - Km 22)_TA_dauvao 2" xfId="6450" xr:uid="{00000000-0005-0000-0000-0000EA0A0000}"/>
    <cellStyle name="1_Du toan 558 (Km17+508.12 - Km 22)_TA_dauvao 3" xfId="6451" xr:uid="{00000000-0005-0000-0000-0000EB0A0000}"/>
    <cellStyle name="1_Du toan 558 (Km17+508.12 - Km 22)_TA_dauvao 4" xfId="6452" xr:uid="{00000000-0005-0000-0000-0000EC0A0000}"/>
    <cellStyle name="1_Du toan 558 (Km17+508.12 - Km 22)_TA_dauvao 5" xfId="6453" xr:uid="{00000000-0005-0000-0000-0000ED0A0000}"/>
    <cellStyle name="1_Du toan 558 (Km17+508.12 - Km 22)_TA_dauvao 6" xfId="6454" xr:uid="{00000000-0005-0000-0000-0000EE0A0000}"/>
    <cellStyle name="1_Du toan 558 (Km17+508.12 - Km 22)_TA_dauvao 7" xfId="6455" xr:uid="{00000000-0005-0000-0000-0000EF0A0000}"/>
    <cellStyle name="1_Du toan 558 (Km17+508.12 - Km 22)_TA_dauvao 8" xfId="6456" xr:uid="{00000000-0005-0000-0000-0000F00A0000}"/>
    <cellStyle name="1_Du toan 558 (Km17+508.12 - Km 22)_TA_dauvao 9" xfId="6457" xr:uid="{00000000-0005-0000-0000-0000F10A0000}"/>
    <cellStyle name="1_Du toan 558 (Km17+508.12 - Km 22)_TA_dauvao_DTGTXL_goi1(DD_G6)" xfId="2726" xr:uid="{00000000-0005-0000-0000-0000F20A0000}"/>
    <cellStyle name="1_Du toan 558 (Km17+508.12 - Km 22)_TA_dauvao_tongquat" xfId="341" xr:uid="{00000000-0005-0000-0000-0000F30A0000}"/>
    <cellStyle name="1_Du toan 558 (Km17+508.12 - Km 22)_TA_dauvao_tongquat_Book2" xfId="342" xr:uid="{00000000-0005-0000-0000-0000F40A0000}"/>
    <cellStyle name="1_Du toan 558 (Km17+508.12 - Km 22)_TA_dauvao_tongquat_Book2 10" xfId="6458" xr:uid="{00000000-0005-0000-0000-0000F50A0000}"/>
    <cellStyle name="1_Du toan 558 (Km17+508.12 - Km 22)_TA_dauvao_tongquat_Book2 11" xfId="6459" xr:uid="{00000000-0005-0000-0000-0000F60A0000}"/>
    <cellStyle name="1_Du toan 558 (Km17+508.12 - Km 22)_TA_dauvao_tongquat_Book2 2" xfId="6460" xr:uid="{00000000-0005-0000-0000-0000F70A0000}"/>
    <cellStyle name="1_Du toan 558 (Km17+508.12 - Km 22)_TA_dauvao_tongquat_Book2 3" xfId="6461" xr:uid="{00000000-0005-0000-0000-0000F80A0000}"/>
    <cellStyle name="1_Du toan 558 (Km17+508.12 - Km 22)_TA_dauvao_tongquat_Book2 4" xfId="6462" xr:uid="{00000000-0005-0000-0000-0000F90A0000}"/>
    <cellStyle name="1_Du toan 558 (Km17+508.12 - Km 22)_TA_dauvao_tongquat_Book2 5" xfId="6463" xr:uid="{00000000-0005-0000-0000-0000FA0A0000}"/>
    <cellStyle name="1_Du toan 558 (Km17+508.12 - Km 22)_TA_dauvao_tongquat_Book2 6" xfId="6464" xr:uid="{00000000-0005-0000-0000-0000FB0A0000}"/>
    <cellStyle name="1_Du toan 558 (Km17+508.12 - Km 22)_TA_dauvao_tongquat_Book2 7" xfId="6465" xr:uid="{00000000-0005-0000-0000-0000FC0A0000}"/>
    <cellStyle name="1_Du toan 558 (Km17+508.12 - Km 22)_TA_dauvao_tongquat_Book2 8" xfId="6466" xr:uid="{00000000-0005-0000-0000-0000FD0A0000}"/>
    <cellStyle name="1_Du toan 558 (Km17+508.12 - Km 22)_TA_dauvao_tongquat_Book2 9" xfId="6467" xr:uid="{00000000-0005-0000-0000-0000FE0A0000}"/>
    <cellStyle name="1_Du toan 558 (Km17+508.12 - Km 22)_TA_DTGTXL_goi1(DD_G6)" xfId="2727" xr:uid="{00000000-0005-0000-0000-0000FF0A0000}"/>
    <cellStyle name="1_Du toan 558 (Km17+508.12 - Km 22)_TA_duphongtruotgia" xfId="343" xr:uid="{00000000-0005-0000-0000-0000000B0000}"/>
    <cellStyle name="1_Du toan 558 (Km17+508.12 - Km 22)_TA_duphongtruotgia 10" xfId="6468" xr:uid="{00000000-0005-0000-0000-0000010B0000}"/>
    <cellStyle name="1_Du toan 558 (Km17+508.12 - Km 22)_TA_duphongtruotgia 11" xfId="6469" xr:uid="{00000000-0005-0000-0000-0000020B0000}"/>
    <cellStyle name="1_Du toan 558 (Km17+508.12 - Km 22)_TA_duphongtruotgia 2" xfId="6470" xr:uid="{00000000-0005-0000-0000-0000030B0000}"/>
    <cellStyle name="1_Du toan 558 (Km17+508.12 - Km 22)_TA_duphongtruotgia 3" xfId="6471" xr:uid="{00000000-0005-0000-0000-0000040B0000}"/>
    <cellStyle name="1_Du toan 558 (Km17+508.12 - Km 22)_TA_duphongtruotgia 4" xfId="6472" xr:uid="{00000000-0005-0000-0000-0000050B0000}"/>
    <cellStyle name="1_Du toan 558 (Km17+508.12 - Km 22)_TA_duphongtruotgia 5" xfId="6473" xr:uid="{00000000-0005-0000-0000-0000060B0000}"/>
    <cellStyle name="1_Du toan 558 (Km17+508.12 - Km 22)_TA_duphongtruotgia 6" xfId="6474" xr:uid="{00000000-0005-0000-0000-0000070B0000}"/>
    <cellStyle name="1_Du toan 558 (Km17+508.12 - Km 22)_TA_duphongtruotgia 7" xfId="6475" xr:uid="{00000000-0005-0000-0000-0000080B0000}"/>
    <cellStyle name="1_Du toan 558 (Km17+508.12 - Km 22)_TA_duphongtruotgia 8" xfId="6476" xr:uid="{00000000-0005-0000-0000-0000090B0000}"/>
    <cellStyle name="1_Du toan 558 (Km17+508.12 - Km 22)_TA_duphongtruotgia 9" xfId="6477" xr:uid="{00000000-0005-0000-0000-00000A0B0000}"/>
    <cellStyle name="1_Du toan 558 (Km17+508.12 - Km 22)_TA_duphongtruotgia_Book2" xfId="344" xr:uid="{00000000-0005-0000-0000-00000B0B0000}"/>
    <cellStyle name="1_Du toan 558 (Km17+508.12 - Km 22)_TA_duphongtruotgia_Book2 10" xfId="6478" xr:uid="{00000000-0005-0000-0000-00000C0B0000}"/>
    <cellStyle name="1_Du toan 558 (Km17+508.12 - Km 22)_TA_duphongtruotgia_Book2 11" xfId="6479" xr:uid="{00000000-0005-0000-0000-00000D0B0000}"/>
    <cellStyle name="1_Du toan 558 (Km17+508.12 - Km 22)_TA_duphongtruotgia_Book2 2" xfId="6480" xr:uid="{00000000-0005-0000-0000-00000E0B0000}"/>
    <cellStyle name="1_Du toan 558 (Km17+508.12 - Km 22)_TA_duphongtruotgia_Book2 3" xfId="6481" xr:uid="{00000000-0005-0000-0000-00000F0B0000}"/>
    <cellStyle name="1_Du toan 558 (Km17+508.12 - Km 22)_TA_duphongtruotgia_Book2 4" xfId="6482" xr:uid="{00000000-0005-0000-0000-0000100B0000}"/>
    <cellStyle name="1_Du toan 558 (Km17+508.12 - Km 22)_TA_duphongtruotgia_Book2 5" xfId="6483" xr:uid="{00000000-0005-0000-0000-0000110B0000}"/>
    <cellStyle name="1_Du toan 558 (Km17+508.12 - Km 22)_TA_duphongtruotgia_Book2 6" xfId="6484" xr:uid="{00000000-0005-0000-0000-0000120B0000}"/>
    <cellStyle name="1_Du toan 558 (Km17+508.12 - Km 22)_TA_duphongtruotgia_Book2 7" xfId="6485" xr:uid="{00000000-0005-0000-0000-0000130B0000}"/>
    <cellStyle name="1_Du toan 558 (Km17+508.12 - Km 22)_TA_duphongtruotgia_Book2 8" xfId="6486" xr:uid="{00000000-0005-0000-0000-0000140B0000}"/>
    <cellStyle name="1_Du toan 558 (Km17+508.12 - Km 22)_TA_duphongtruotgia_Book2 9" xfId="6487" xr:uid="{00000000-0005-0000-0000-0000150B0000}"/>
    <cellStyle name="1_Du toan 558 (Km17+508.12 - Km 22)_TA_duphongtruotgia_Book2_DTGTXL_goi1(DD_G6)" xfId="2728" xr:uid="{00000000-0005-0000-0000-0000160B0000}"/>
    <cellStyle name="1_Du toan 558 (Km17+508.12 - Km 22)_TA_duphongtruotgia_Book2_tongquat" xfId="345" xr:uid="{00000000-0005-0000-0000-0000170B0000}"/>
    <cellStyle name="1_Du toan 558 (Km17+508.12 - Km 22)_TA_duphongtruotgia_Book2_tongquat_Book2" xfId="346" xr:uid="{00000000-0005-0000-0000-0000180B0000}"/>
    <cellStyle name="1_Du toan 558 (Km17+508.12 - Km 22)_TA_duphongtruotgia_Book2_tongquat_Book2 10" xfId="6488" xr:uid="{00000000-0005-0000-0000-0000190B0000}"/>
    <cellStyle name="1_Du toan 558 (Km17+508.12 - Km 22)_TA_duphongtruotgia_Book2_tongquat_Book2 11" xfId="6489" xr:uid="{00000000-0005-0000-0000-00001A0B0000}"/>
    <cellStyle name="1_Du toan 558 (Km17+508.12 - Km 22)_TA_duphongtruotgia_Book2_tongquat_Book2 2" xfId="6490" xr:uid="{00000000-0005-0000-0000-00001B0B0000}"/>
    <cellStyle name="1_Du toan 558 (Km17+508.12 - Km 22)_TA_duphongtruotgia_Book2_tongquat_Book2 3" xfId="6491" xr:uid="{00000000-0005-0000-0000-00001C0B0000}"/>
    <cellStyle name="1_Du toan 558 (Km17+508.12 - Km 22)_TA_duphongtruotgia_Book2_tongquat_Book2 4" xfId="6492" xr:uid="{00000000-0005-0000-0000-00001D0B0000}"/>
    <cellStyle name="1_Du toan 558 (Km17+508.12 - Km 22)_TA_duphongtruotgia_Book2_tongquat_Book2 5" xfId="6493" xr:uid="{00000000-0005-0000-0000-00001E0B0000}"/>
    <cellStyle name="1_Du toan 558 (Km17+508.12 - Km 22)_TA_duphongtruotgia_Book2_tongquat_Book2 6" xfId="6494" xr:uid="{00000000-0005-0000-0000-00001F0B0000}"/>
    <cellStyle name="1_Du toan 558 (Km17+508.12 - Km 22)_TA_duphongtruotgia_Book2_tongquat_Book2 7" xfId="6495" xr:uid="{00000000-0005-0000-0000-0000200B0000}"/>
    <cellStyle name="1_Du toan 558 (Km17+508.12 - Km 22)_TA_duphongtruotgia_Book2_tongquat_Book2 8" xfId="6496" xr:uid="{00000000-0005-0000-0000-0000210B0000}"/>
    <cellStyle name="1_Du toan 558 (Km17+508.12 - Km 22)_TA_duphongtruotgia_Book2_tongquat_Book2 9" xfId="6497" xr:uid="{00000000-0005-0000-0000-0000220B0000}"/>
    <cellStyle name="1_Du toan 558 (Km17+508.12 - Km 22)_TA_duphongtruotgia_Book3" xfId="347" xr:uid="{00000000-0005-0000-0000-0000230B0000}"/>
    <cellStyle name="1_Du toan 558 (Km17+508.12 - Km 22)_TA_duphongtruotgia_Book3 10" xfId="6498" xr:uid="{00000000-0005-0000-0000-0000240B0000}"/>
    <cellStyle name="1_Du toan 558 (Km17+508.12 - Km 22)_TA_duphongtruotgia_Book3 11" xfId="6499" xr:uid="{00000000-0005-0000-0000-0000250B0000}"/>
    <cellStyle name="1_Du toan 558 (Km17+508.12 - Km 22)_TA_duphongtruotgia_Book3 2" xfId="6500" xr:uid="{00000000-0005-0000-0000-0000260B0000}"/>
    <cellStyle name="1_Du toan 558 (Km17+508.12 - Km 22)_TA_duphongtruotgia_Book3 3" xfId="6501" xr:uid="{00000000-0005-0000-0000-0000270B0000}"/>
    <cellStyle name="1_Du toan 558 (Km17+508.12 - Km 22)_TA_duphongtruotgia_Book3 4" xfId="6502" xr:uid="{00000000-0005-0000-0000-0000280B0000}"/>
    <cellStyle name="1_Du toan 558 (Km17+508.12 - Km 22)_TA_duphongtruotgia_Book3 5" xfId="6503" xr:uid="{00000000-0005-0000-0000-0000290B0000}"/>
    <cellStyle name="1_Du toan 558 (Km17+508.12 - Km 22)_TA_duphongtruotgia_Book3 6" xfId="6504" xr:uid="{00000000-0005-0000-0000-00002A0B0000}"/>
    <cellStyle name="1_Du toan 558 (Km17+508.12 - Km 22)_TA_duphongtruotgia_Book3 7" xfId="6505" xr:uid="{00000000-0005-0000-0000-00002B0B0000}"/>
    <cellStyle name="1_Du toan 558 (Km17+508.12 - Km 22)_TA_duphongtruotgia_Book3 8" xfId="6506" xr:uid="{00000000-0005-0000-0000-00002C0B0000}"/>
    <cellStyle name="1_Du toan 558 (Km17+508.12 - Km 22)_TA_duphongtruotgia_Book3 9" xfId="6507" xr:uid="{00000000-0005-0000-0000-00002D0B0000}"/>
    <cellStyle name="1_Du toan 558 (Km17+508.12 - Km 22)_TA_duphongtruotgia_Book3_DTGTXL_goi1(DD_G6)" xfId="2729" xr:uid="{00000000-0005-0000-0000-00002E0B0000}"/>
    <cellStyle name="1_Du toan 558 (Km17+508.12 - Km 22)_TA_duphongtruotgia_Book3_tongquat" xfId="348" xr:uid="{00000000-0005-0000-0000-00002F0B0000}"/>
    <cellStyle name="1_Du toan 558 (Km17+508.12 - Km 22)_TA_duphongtruotgia_Book3_tongquat_Book2" xfId="349" xr:uid="{00000000-0005-0000-0000-0000300B0000}"/>
    <cellStyle name="1_Du toan 558 (Km17+508.12 - Km 22)_TA_duphongtruotgia_Book3_tongquat_Book2 10" xfId="6508" xr:uid="{00000000-0005-0000-0000-0000310B0000}"/>
    <cellStyle name="1_Du toan 558 (Km17+508.12 - Km 22)_TA_duphongtruotgia_Book3_tongquat_Book2 11" xfId="6509" xr:uid="{00000000-0005-0000-0000-0000320B0000}"/>
    <cellStyle name="1_Du toan 558 (Km17+508.12 - Km 22)_TA_duphongtruotgia_Book3_tongquat_Book2 2" xfId="6510" xr:uid="{00000000-0005-0000-0000-0000330B0000}"/>
    <cellStyle name="1_Du toan 558 (Km17+508.12 - Km 22)_TA_duphongtruotgia_Book3_tongquat_Book2 3" xfId="6511" xr:uid="{00000000-0005-0000-0000-0000340B0000}"/>
    <cellStyle name="1_Du toan 558 (Km17+508.12 - Km 22)_TA_duphongtruotgia_Book3_tongquat_Book2 4" xfId="6512" xr:uid="{00000000-0005-0000-0000-0000350B0000}"/>
    <cellStyle name="1_Du toan 558 (Km17+508.12 - Km 22)_TA_duphongtruotgia_Book3_tongquat_Book2 5" xfId="6513" xr:uid="{00000000-0005-0000-0000-0000360B0000}"/>
    <cellStyle name="1_Du toan 558 (Km17+508.12 - Km 22)_TA_duphongtruotgia_Book3_tongquat_Book2 6" xfId="6514" xr:uid="{00000000-0005-0000-0000-0000370B0000}"/>
    <cellStyle name="1_Du toan 558 (Km17+508.12 - Km 22)_TA_duphongtruotgia_Book3_tongquat_Book2 7" xfId="6515" xr:uid="{00000000-0005-0000-0000-0000380B0000}"/>
    <cellStyle name="1_Du toan 558 (Km17+508.12 - Km 22)_TA_duphongtruotgia_Book3_tongquat_Book2 8" xfId="6516" xr:uid="{00000000-0005-0000-0000-0000390B0000}"/>
    <cellStyle name="1_Du toan 558 (Km17+508.12 - Km 22)_TA_duphongtruotgia_Book3_tongquat_Book2 9" xfId="6517" xr:uid="{00000000-0005-0000-0000-00003A0B0000}"/>
    <cellStyle name="1_Du toan 558 (Km17+508.12 - Km 22)_TA_duphongtruotgia_DTGTXL_goi1(DD_G6)" xfId="2730" xr:uid="{00000000-0005-0000-0000-00003B0B0000}"/>
    <cellStyle name="1_Du toan 558 (Km17+508.12 - Km 22)_TA_duphongtruotgia_DZ500kVPleiku_MyPhuoc_CauBong(GiaLai+DakLakmoi)" xfId="350" xr:uid="{00000000-0005-0000-0000-00003C0B0000}"/>
    <cellStyle name="1_Du toan 558 (Km17+508.12 - Km 22)_TA_duphongtruotgia_DZ500kVPleiku_MyPhuoc_CauBong(GiaLai+DakLakmoi) 10" xfId="6518" xr:uid="{00000000-0005-0000-0000-00003D0B0000}"/>
    <cellStyle name="1_Du toan 558 (Km17+508.12 - Km 22)_TA_duphongtruotgia_DZ500kVPleiku_MyPhuoc_CauBong(GiaLai+DakLakmoi) 11" xfId="6519" xr:uid="{00000000-0005-0000-0000-00003E0B0000}"/>
    <cellStyle name="1_Du toan 558 (Km17+508.12 - Km 22)_TA_duphongtruotgia_DZ500kVPleiku_MyPhuoc_CauBong(GiaLai+DakLakmoi) 2" xfId="6520" xr:uid="{00000000-0005-0000-0000-00003F0B0000}"/>
    <cellStyle name="1_Du toan 558 (Km17+508.12 - Km 22)_TA_duphongtruotgia_DZ500kVPleiku_MyPhuoc_CauBong(GiaLai+DakLakmoi) 3" xfId="6521" xr:uid="{00000000-0005-0000-0000-0000400B0000}"/>
    <cellStyle name="1_Du toan 558 (Km17+508.12 - Km 22)_TA_duphongtruotgia_DZ500kVPleiku_MyPhuoc_CauBong(GiaLai+DakLakmoi) 4" xfId="6522" xr:uid="{00000000-0005-0000-0000-0000410B0000}"/>
    <cellStyle name="1_Du toan 558 (Km17+508.12 - Km 22)_TA_duphongtruotgia_DZ500kVPleiku_MyPhuoc_CauBong(GiaLai+DakLakmoi) 5" xfId="6523" xr:uid="{00000000-0005-0000-0000-0000420B0000}"/>
    <cellStyle name="1_Du toan 558 (Km17+508.12 - Km 22)_TA_duphongtruotgia_DZ500kVPleiku_MyPhuoc_CauBong(GiaLai+DakLakmoi) 6" xfId="6524" xr:uid="{00000000-0005-0000-0000-0000430B0000}"/>
    <cellStyle name="1_Du toan 558 (Km17+508.12 - Km 22)_TA_duphongtruotgia_DZ500kVPleiku_MyPhuoc_CauBong(GiaLai+DakLakmoi) 7" xfId="6525" xr:uid="{00000000-0005-0000-0000-0000440B0000}"/>
    <cellStyle name="1_Du toan 558 (Km17+508.12 - Km 22)_TA_duphongtruotgia_DZ500kVPleiku_MyPhuoc_CauBong(GiaLai+DakLakmoi) 8" xfId="6526" xr:uid="{00000000-0005-0000-0000-0000450B0000}"/>
    <cellStyle name="1_Du toan 558 (Km17+508.12 - Km 22)_TA_duphongtruotgia_DZ500kVPleiku_MyPhuoc_CauBong(GiaLai+DakLakmoi) 9" xfId="6527" xr:uid="{00000000-0005-0000-0000-0000460B0000}"/>
    <cellStyle name="1_Du toan 558 (Km17+508.12 - Km 22)_TA_duphongtruotgia_DZ500kVPleiku_MyPhuoc_CauBong(GiaLai+DakLakmoi)_DTGTXL_goi1(DD_G6)" xfId="2731" xr:uid="{00000000-0005-0000-0000-0000470B0000}"/>
    <cellStyle name="1_Du toan 558 (Km17+508.12 - Km 22)_TA_duphongtruotgia_DZ500kVPleiku_MyPhuoc_CauBong(GiaLai+DakLakmoi)_tongquat" xfId="351" xr:uid="{00000000-0005-0000-0000-0000480B0000}"/>
    <cellStyle name="1_Du toan 558 (Km17+508.12 - Km 22)_TA_duphongtruotgia_DZ500kVPleiku_MyPhuoc_CauBong(GiaLai+DakLakmoi)_tongquat_Book2" xfId="352" xr:uid="{00000000-0005-0000-0000-0000490B0000}"/>
    <cellStyle name="1_Du toan 558 (Km17+508.12 - Km 22)_TA_duphongtruotgia_DZ500kVPleiku_MyPhuoc_CauBong(GiaLai+DakLakmoi)_tongquat_Book2 10" xfId="6528" xr:uid="{00000000-0005-0000-0000-00004A0B0000}"/>
    <cellStyle name="1_Du toan 558 (Km17+508.12 - Km 22)_TA_duphongtruotgia_DZ500kVPleiku_MyPhuoc_CauBong(GiaLai+DakLakmoi)_tongquat_Book2 11" xfId="6529" xr:uid="{00000000-0005-0000-0000-00004B0B0000}"/>
    <cellStyle name="1_Du toan 558 (Km17+508.12 - Km 22)_TA_duphongtruotgia_DZ500kVPleiku_MyPhuoc_CauBong(GiaLai+DakLakmoi)_tongquat_Book2 2" xfId="6530" xr:uid="{00000000-0005-0000-0000-00004C0B0000}"/>
    <cellStyle name="1_Du toan 558 (Km17+508.12 - Km 22)_TA_duphongtruotgia_DZ500kVPleiku_MyPhuoc_CauBong(GiaLai+DakLakmoi)_tongquat_Book2 3" xfId="6531" xr:uid="{00000000-0005-0000-0000-00004D0B0000}"/>
    <cellStyle name="1_Du toan 558 (Km17+508.12 - Km 22)_TA_duphongtruotgia_DZ500kVPleiku_MyPhuoc_CauBong(GiaLai+DakLakmoi)_tongquat_Book2 4" xfId="6532" xr:uid="{00000000-0005-0000-0000-00004E0B0000}"/>
    <cellStyle name="1_Du toan 558 (Km17+508.12 - Km 22)_TA_duphongtruotgia_DZ500kVPleiku_MyPhuoc_CauBong(GiaLai+DakLakmoi)_tongquat_Book2 5" xfId="6533" xr:uid="{00000000-0005-0000-0000-00004F0B0000}"/>
    <cellStyle name="1_Du toan 558 (Km17+508.12 - Km 22)_TA_duphongtruotgia_DZ500kVPleiku_MyPhuoc_CauBong(GiaLai+DakLakmoi)_tongquat_Book2 6" xfId="6534" xr:uid="{00000000-0005-0000-0000-0000500B0000}"/>
    <cellStyle name="1_Du toan 558 (Km17+508.12 - Km 22)_TA_duphongtruotgia_DZ500kVPleiku_MyPhuoc_CauBong(GiaLai+DakLakmoi)_tongquat_Book2 7" xfId="6535" xr:uid="{00000000-0005-0000-0000-0000510B0000}"/>
    <cellStyle name="1_Du toan 558 (Km17+508.12 - Km 22)_TA_duphongtruotgia_DZ500kVPleiku_MyPhuoc_CauBong(GiaLai+DakLakmoi)_tongquat_Book2 8" xfId="6536" xr:uid="{00000000-0005-0000-0000-0000520B0000}"/>
    <cellStyle name="1_Du toan 558 (Km17+508.12 - Km 22)_TA_duphongtruotgia_DZ500kVPleiku_MyPhuoc_CauBong(GiaLai+DakLakmoi)_tongquat_Book2 9" xfId="6537" xr:uid="{00000000-0005-0000-0000-0000530B0000}"/>
    <cellStyle name="1_Du toan 558 (Km17+508.12 - Km 22)_TA_duphongtruotgia_tongquat" xfId="353" xr:uid="{00000000-0005-0000-0000-0000540B0000}"/>
    <cellStyle name="1_Du toan 558 (Km17+508.12 - Km 22)_TA_duphongtruotgia_tongquat_Book2" xfId="354" xr:uid="{00000000-0005-0000-0000-0000550B0000}"/>
    <cellStyle name="1_Du toan 558 (Km17+508.12 - Km 22)_TA_duphongtruotgia_tongquat_Book2 10" xfId="6538" xr:uid="{00000000-0005-0000-0000-0000560B0000}"/>
    <cellStyle name="1_Du toan 558 (Km17+508.12 - Km 22)_TA_duphongtruotgia_tongquat_Book2 11" xfId="6539" xr:uid="{00000000-0005-0000-0000-0000570B0000}"/>
    <cellStyle name="1_Du toan 558 (Km17+508.12 - Km 22)_TA_duphongtruotgia_tongquat_Book2 2" xfId="6540" xr:uid="{00000000-0005-0000-0000-0000580B0000}"/>
    <cellStyle name="1_Du toan 558 (Km17+508.12 - Km 22)_TA_duphongtruotgia_tongquat_Book2 3" xfId="6541" xr:uid="{00000000-0005-0000-0000-0000590B0000}"/>
    <cellStyle name="1_Du toan 558 (Km17+508.12 - Km 22)_TA_duphongtruotgia_tongquat_Book2 4" xfId="6542" xr:uid="{00000000-0005-0000-0000-00005A0B0000}"/>
    <cellStyle name="1_Du toan 558 (Km17+508.12 - Km 22)_TA_duphongtruotgia_tongquat_Book2 5" xfId="6543" xr:uid="{00000000-0005-0000-0000-00005B0B0000}"/>
    <cellStyle name="1_Du toan 558 (Km17+508.12 - Km 22)_TA_duphongtruotgia_tongquat_Book2 6" xfId="6544" xr:uid="{00000000-0005-0000-0000-00005C0B0000}"/>
    <cellStyle name="1_Du toan 558 (Km17+508.12 - Km 22)_TA_duphongtruotgia_tongquat_Book2 7" xfId="6545" xr:uid="{00000000-0005-0000-0000-00005D0B0000}"/>
    <cellStyle name="1_Du toan 558 (Km17+508.12 - Km 22)_TA_duphongtruotgia_tongquat_Book2 8" xfId="6546" xr:uid="{00000000-0005-0000-0000-00005E0B0000}"/>
    <cellStyle name="1_Du toan 558 (Km17+508.12 - Km 22)_TA_duphongtruotgia_tongquat_Book2 9" xfId="6547" xr:uid="{00000000-0005-0000-0000-00005F0B0000}"/>
    <cellStyle name="1_Du toan 558 (Km17+508.12 - Km 22)_TA_DZ 220kV Vinh Tan - Phan Thi_t" xfId="355" xr:uid="{00000000-0005-0000-0000-0000600B0000}"/>
    <cellStyle name="1_Du toan 558 (Km17+508.12 - Km 22)_TA_DZ 220kV Vinh Tan - Phan Thi_t_Book1" xfId="356" xr:uid="{00000000-0005-0000-0000-0000610B0000}"/>
    <cellStyle name="1_Du toan 558 (Km17+508.12 - Km 22)_TA_DZ 220kV Vinh Tan - Phan Thi_t_Book1 10" xfId="6548" xr:uid="{00000000-0005-0000-0000-0000620B0000}"/>
    <cellStyle name="1_Du toan 558 (Km17+508.12 - Km 22)_TA_DZ 220kV Vinh Tan - Phan Thi_t_Book1 11" xfId="6549" xr:uid="{00000000-0005-0000-0000-0000630B0000}"/>
    <cellStyle name="1_Du toan 558 (Km17+508.12 - Km 22)_TA_DZ 220kV Vinh Tan - Phan Thi_t_Book1 2" xfId="6550" xr:uid="{00000000-0005-0000-0000-0000640B0000}"/>
    <cellStyle name="1_Du toan 558 (Km17+508.12 - Km 22)_TA_DZ 220kV Vinh Tan - Phan Thi_t_Book1 3" xfId="6551" xr:uid="{00000000-0005-0000-0000-0000650B0000}"/>
    <cellStyle name="1_Du toan 558 (Km17+508.12 - Km 22)_TA_DZ 220kV Vinh Tan - Phan Thi_t_Book1 4" xfId="6552" xr:uid="{00000000-0005-0000-0000-0000660B0000}"/>
    <cellStyle name="1_Du toan 558 (Km17+508.12 - Km 22)_TA_DZ 220kV Vinh Tan - Phan Thi_t_Book1 5" xfId="6553" xr:uid="{00000000-0005-0000-0000-0000670B0000}"/>
    <cellStyle name="1_Du toan 558 (Km17+508.12 - Km 22)_TA_DZ 220kV Vinh Tan - Phan Thi_t_Book1 6" xfId="6554" xr:uid="{00000000-0005-0000-0000-0000680B0000}"/>
    <cellStyle name="1_Du toan 558 (Km17+508.12 - Km 22)_TA_DZ 220kV Vinh Tan - Phan Thi_t_Book1 7" xfId="6555" xr:uid="{00000000-0005-0000-0000-0000690B0000}"/>
    <cellStyle name="1_Du toan 558 (Km17+508.12 - Km 22)_TA_DZ 220kV Vinh Tan - Phan Thi_t_Book1 8" xfId="6556" xr:uid="{00000000-0005-0000-0000-00006A0B0000}"/>
    <cellStyle name="1_Du toan 558 (Km17+508.12 - Km 22)_TA_DZ 220kV Vinh Tan - Phan Thi_t_Book1 9" xfId="6557" xr:uid="{00000000-0005-0000-0000-00006B0B0000}"/>
    <cellStyle name="1_Du toan 558 (Km17+508.12 - Km 22)_TA_DZ 220kV Vinh Tan - Phan Thi_t_Book2" xfId="357" xr:uid="{00000000-0005-0000-0000-00006C0B0000}"/>
    <cellStyle name="1_Du toan 558 (Km17+508.12 - Km 22)_TA_DZ 220kV Vinh Tan - Phan Thi_t_Book2 10" xfId="6558" xr:uid="{00000000-0005-0000-0000-00006D0B0000}"/>
    <cellStyle name="1_Du toan 558 (Km17+508.12 - Km 22)_TA_DZ 220kV Vinh Tan - Phan Thi_t_Book2 11" xfId="6559" xr:uid="{00000000-0005-0000-0000-00006E0B0000}"/>
    <cellStyle name="1_Du toan 558 (Km17+508.12 - Km 22)_TA_DZ 220kV Vinh Tan - Phan Thi_t_Book2 2" xfId="6560" xr:uid="{00000000-0005-0000-0000-00006F0B0000}"/>
    <cellStyle name="1_Du toan 558 (Km17+508.12 - Km 22)_TA_DZ 220kV Vinh Tan - Phan Thi_t_Book2 3" xfId="6561" xr:uid="{00000000-0005-0000-0000-0000700B0000}"/>
    <cellStyle name="1_Du toan 558 (Km17+508.12 - Km 22)_TA_DZ 220kV Vinh Tan - Phan Thi_t_Book2 4" xfId="6562" xr:uid="{00000000-0005-0000-0000-0000710B0000}"/>
    <cellStyle name="1_Du toan 558 (Km17+508.12 - Km 22)_TA_DZ 220kV Vinh Tan - Phan Thi_t_Book2 5" xfId="6563" xr:uid="{00000000-0005-0000-0000-0000720B0000}"/>
    <cellStyle name="1_Du toan 558 (Km17+508.12 - Km 22)_TA_DZ 220kV Vinh Tan - Phan Thi_t_Book2 6" xfId="6564" xr:uid="{00000000-0005-0000-0000-0000730B0000}"/>
    <cellStyle name="1_Du toan 558 (Km17+508.12 - Km 22)_TA_DZ 220kV Vinh Tan - Phan Thi_t_Book2 7" xfId="6565" xr:uid="{00000000-0005-0000-0000-0000740B0000}"/>
    <cellStyle name="1_Du toan 558 (Km17+508.12 - Km 22)_TA_DZ 220kV Vinh Tan - Phan Thi_t_Book2 8" xfId="6566" xr:uid="{00000000-0005-0000-0000-0000750B0000}"/>
    <cellStyle name="1_Du toan 558 (Km17+508.12 - Km 22)_TA_DZ 220kV Vinh Tan - Phan Thi_t_Book2 9" xfId="6567" xr:uid="{00000000-0005-0000-0000-0000760B0000}"/>
    <cellStyle name="1_Du toan 558 (Km17+508.12 - Km 22)_TA_DZ 220kV Vinh Tan - Phan Thi_t_DTGTXL_goi1(DD_G6)" xfId="2732" xr:uid="{00000000-0005-0000-0000-0000770B0000}"/>
    <cellStyle name="1_Du toan 558 (Km17+508.12 - Km 22)_TA_DZ 220kV Vinh Tan - Phan Thi_t_DZ500kVBanSok_Pleiku(10-2012)" xfId="358" xr:uid="{00000000-0005-0000-0000-0000780B0000}"/>
    <cellStyle name="1_Du toan 558 (Km17+508.12 - Km 22)_TA_DZ 220kV Vinh Tan - Phan Thi_t_DZ500kVBanSok_Pleiku(10-2012) 10" xfId="6568" xr:uid="{00000000-0005-0000-0000-0000790B0000}"/>
    <cellStyle name="1_Du toan 558 (Km17+508.12 - Km 22)_TA_DZ 220kV Vinh Tan - Phan Thi_t_DZ500kVBanSok_Pleiku(10-2012) 11" xfId="6569" xr:uid="{00000000-0005-0000-0000-00007A0B0000}"/>
    <cellStyle name="1_Du toan 558 (Km17+508.12 - Km 22)_TA_DZ 220kV Vinh Tan - Phan Thi_t_DZ500kVBanSok_Pleiku(10-2012) 2" xfId="6570" xr:uid="{00000000-0005-0000-0000-00007B0B0000}"/>
    <cellStyle name="1_Du toan 558 (Km17+508.12 - Km 22)_TA_DZ 220kV Vinh Tan - Phan Thi_t_DZ500kVBanSok_Pleiku(10-2012) 3" xfId="6571" xr:uid="{00000000-0005-0000-0000-00007C0B0000}"/>
    <cellStyle name="1_Du toan 558 (Km17+508.12 - Km 22)_TA_DZ 220kV Vinh Tan - Phan Thi_t_DZ500kVBanSok_Pleiku(10-2012) 4" xfId="6572" xr:uid="{00000000-0005-0000-0000-00007D0B0000}"/>
    <cellStyle name="1_Du toan 558 (Km17+508.12 - Km 22)_TA_DZ 220kV Vinh Tan - Phan Thi_t_DZ500kVBanSok_Pleiku(10-2012) 5" xfId="6573" xr:uid="{00000000-0005-0000-0000-00007E0B0000}"/>
    <cellStyle name="1_Du toan 558 (Km17+508.12 - Km 22)_TA_DZ 220kV Vinh Tan - Phan Thi_t_DZ500kVBanSok_Pleiku(10-2012) 6" xfId="6574" xr:uid="{00000000-0005-0000-0000-00007F0B0000}"/>
    <cellStyle name="1_Du toan 558 (Km17+508.12 - Km 22)_TA_DZ 220kV Vinh Tan - Phan Thi_t_DZ500kVBanSok_Pleiku(10-2012) 7" xfId="6575" xr:uid="{00000000-0005-0000-0000-0000800B0000}"/>
    <cellStyle name="1_Du toan 558 (Km17+508.12 - Km 22)_TA_DZ 220kV Vinh Tan - Phan Thi_t_DZ500kVBanSok_Pleiku(10-2012) 8" xfId="6576" xr:uid="{00000000-0005-0000-0000-0000810B0000}"/>
    <cellStyle name="1_Du toan 558 (Km17+508.12 - Km 22)_TA_DZ 220kV Vinh Tan - Phan Thi_t_DZ500kVBanSok_Pleiku(10-2012) 9" xfId="6577" xr:uid="{00000000-0005-0000-0000-0000820B0000}"/>
    <cellStyle name="1_Du toan 558 (Km17+508.12 - Km 22)_TA_DZ 220kV Vinh Tan - Phan Thi_t_DZ500kVHatxan_pleiku" xfId="359" xr:uid="{00000000-0005-0000-0000-0000830B0000}"/>
    <cellStyle name="1_Du toan 558 (Km17+508.12 - Km 22)_TA_DZ 220kV Vinh Tan - Phan Thi_t_DZ500kVHatxan_pleiku 10" xfId="6578" xr:uid="{00000000-0005-0000-0000-0000840B0000}"/>
    <cellStyle name="1_Du toan 558 (Km17+508.12 - Km 22)_TA_DZ 220kV Vinh Tan - Phan Thi_t_DZ500kVHatxan_pleiku 11" xfId="6579" xr:uid="{00000000-0005-0000-0000-0000850B0000}"/>
    <cellStyle name="1_Du toan 558 (Km17+508.12 - Km 22)_TA_DZ 220kV Vinh Tan - Phan Thi_t_DZ500kVHatxan_pleiku 2" xfId="6580" xr:uid="{00000000-0005-0000-0000-0000860B0000}"/>
    <cellStyle name="1_Du toan 558 (Km17+508.12 - Km 22)_TA_DZ 220kV Vinh Tan - Phan Thi_t_DZ500kVHatxan_pleiku 3" xfId="6581" xr:uid="{00000000-0005-0000-0000-0000870B0000}"/>
    <cellStyle name="1_Du toan 558 (Km17+508.12 - Km 22)_TA_DZ 220kV Vinh Tan - Phan Thi_t_DZ500kVHatxan_pleiku 4" xfId="6582" xr:uid="{00000000-0005-0000-0000-0000880B0000}"/>
    <cellStyle name="1_Du toan 558 (Km17+508.12 - Km 22)_TA_DZ 220kV Vinh Tan - Phan Thi_t_DZ500kVHatxan_pleiku 5" xfId="6583" xr:uid="{00000000-0005-0000-0000-0000890B0000}"/>
    <cellStyle name="1_Du toan 558 (Km17+508.12 - Km 22)_TA_DZ 220kV Vinh Tan - Phan Thi_t_DZ500kVHatxan_pleiku 6" xfId="6584" xr:uid="{00000000-0005-0000-0000-00008A0B0000}"/>
    <cellStyle name="1_Du toan 558 (Km17+508.12 - Km 22)_TA_DZ 220kV Vinh Tan - Phan Thi_t_DZ500kVHatxan_pleiku 7" xfId="6585" xr:uid="{00000000-0005-0000-0000-00008B0B0000}"/>
    <cellStyle name="1_Du toan 558 (Km17+508.12 - Km 22)_TA_DZ 220kV Vinh Tan - Phan Thi_t_DZ500kVHatxan_pleiku 8" xfId="6586" xr:uid="{00000000-0005-0000-0000-00008C0B0000}"/>
    <cellStyle name="1_Du toan 558 (Km17+508.12 - Km 22)_TA_DZ 220kV Vinh Tan - Phan Thi_t_DZ500kVHatxan_pleiku 9" xfId="6587" xr:uid="{00000000-0005-0000-0000-00008D0B0000}"/>
    <cellStyle name="1_Du toan 558 (Km17+508.12 - Km 22)_TA_DZ 220kV Vinh Tan - Phan Thi_t_DZ500kVHatxan_pleiku(Giaidoan1)" xfId="360" xr:uid="{00000000-0005-0000-0000-00008E0B0000}"/>
    <cellStyle name="1_Du toan 558 (Km17+508.12 - Km 22)_TA_DZ 220kV Vinh Tan - Phan Thi_t_DZ500kVHatxan_pleiku(Giaidoan1) 10" xfId="6588" xr:uid="{00000000-0005-0000-0000-00008F0B0000}"/>
    <cellStyle name="1_Du toan 558 (Km17+508.12 - Km 22)_TA_DZ 220kV Vinh Tan - Phan Thi_t_DZ500kVHatxan_pleiku(Giaidoan1) 11" xfId="6589" xr:uid="{00000000-0005-0000-0000-0000900B0000}"/>
    <cellStyle name="1_Du toan 558 (Km17+508.12 - Km 22)_TA_DZ 220kV Vinh Tan - Phan Thi_t_DZ500kVHatxan_pleiku(Giaidoan1) 2" xfId="6590" xr:uid="{00000000-0005-0000-0000-0000910B0000}"/>
    <cellStyle name="1_Du toan 558 (Km17+508.12 - Km 22)_TA_DZ 220kV Vinh Tan - Phan Thi_t_DZ500kVHatxan_pleiku(Giaidoan1) 3" xfId="6591" xr:uid="{00000000-0005-0000-0000-0000920B0000}"/>
    <cellStyle name="1_Du toan 558 (Km17+508.12 - Km 22)_TA_DZ 220kV Vinh Tan - Phan Thi_t_DZ500kVHatxan_pleiku(Giaidoan1) 4" xfId="6592" xr:uid="{00000000-0005-0000-0000-0000930B0000}"/>
    <cellStyle name="1_Du toan 558 (Km17+508.12 - Km 22)_TA_DZ 220kV Vinh Tan - Phan Thi_t_DZ500kVHatxan_pleiku(Giaidoan1) 5" xfId="6593" xr:uid="{00000000-0005-0000-0000-0000940B0000}"/>
    <cellStyle name="1_Du toan 558 (Km17+508.12 - Km 22)_TA_DZ 220kV Vinh Tan - Phan Thi_t_DZ500kVHatxan_pleiku(Giaidoan1) 6" xfId="6594" xr:uid="{00000000-0005-0000-0000-0000950B0000}"/>
    <cellStyle name="1_Du toan 558 (Km17+508.12 - Km 22)_TA_DZ 220kV Vinh Tan - Phan Thi_t_DZ500kVHatxan_pleiku(Giaidoan1) 7" xfId="6595" xr:uid="{00000000-0005-0000-0000-0000960B0000}"/>
    <cellStyle name="1_Du toan 558 (Km17+508.12 - Km 22)_TA_DZ 220kV Vinh Tan - Phan Thi_t_DZ500kVHatxan_pleiku(Giaidoan1) 8" xfId="6596" xr:uid="{00000000-0005-0000-0000-0000970B0000}"/>
    <cellStyle name="1_Du toan 558 (Km17+508.12 - Km 22)_TA_DZ 220kV Vinh Tan - Phan Thi_t_DZ500kVHatxan_pleiku(Giaidoan1) 9" xfId="6597" xr:uid="{00000000-0005-0000-0000-0000980B0000}"/>
    <cellStyle name="1_Du toan 558 (Km17+508.12 - Km 22)_TA_DZ 220kV Vinh Tan - Phan Thi_t_tongquat" xfId="361" xr:uid="{00000000-0005-0000-0000-0000990B0000}"/>
    <cellStyle name="1_Du toan 558 (Km17+508.12 - Km 22)_TA_DZ 220kV Vinh Tan - Phan Thi_t_tongquat_Book2" xfId="362" xr:uid="{00000000-0005-0000-0000-00009A0B0000}"/>
    <cellStyle name="1_Du toan 558 (Km17+508.12 - Km 22)_TA_DZ 220kV Vinh Tan - Phan Thi_t_tongquat_Book2 10" xfId="6598" xr:uid="{00000000-0005-0000-0000-00009B0B0000}"/>
    <cellStyle name="1_Du toan 558 (Km17+508.12 - Km 22)_TA_DZ 220kV Vinh Tan - Phan Thi_t_tongquat_Book2 11" xfId="6599" xr:uid="{00000000-0005-0000-0000-00009C0B0000}"/>
    <cellStyle name="1_Du toan 558 (Km17+508.12 - Km 22)_TA_DZ 220kV Vinh Tan - Phan Thi_t_tongquat_Book2 2" xfId="6600" xr:uid="{00000000-0005-0000-0000-00009D0B0000}"/>
    <cellStyle name="1_Du toan 558 (Km17+508.12 - Km 22)_TA_DZ 220kV Vinh Tan - Phan Thi_t_tongquat_Book2 3" xfId="6601" xr:uid="{00000000-0005-0000-0000-00009E0B0000}"/>
    <cellStyle name="1_Du toan 558 (Km17+508.12 - Km 22)_TA_DZ 220kV Vinh Tan - Phan Thi_t_tongquat_Book2 4" xfId="6602" xr:uid="{00000000-0005-0000-0000-00009F0B0000}"/>
    <cellStyle name="1_Du toan 558 (Km17+508.12 - Km 22)_TA_DZ 220kV Vinh Tan - Phan Thi_t_tongquat_Book2 5" xfId="6603" xr:uid="{00000000-0005-0000-0000-0000A00B0000}"/>
    <cellStyle name="1_Du toan 558 (Km17+508.12 - Km 22)_TA_DZ 220kV Vinh Tan - Phan Thi_t_tongquat_Book2 6" xfId="6604" xr:uid="{00000000-0005-0000-0000-0000A10B0000}"/>
    <cellStyle name="1_Du toan 558 (Km17+508.12 - Km 22)_TA_DZ 220kV Vinh Tan - Phan Thi_t_tongquat_Book2 7" xfId="6605" xr:uid="{00000000-0005-0000-0000-0000A20B0000}"/>
    <cellStyle name="1_Du toan 558 (Km17+508.12 - Km 22)_TA_DZ 220kV Vinh Tan - Phan Thi_t_tongquat_Book2 8" xfId="6606" xr:uid="{00000000-0005-0000-0000-0000A30B0000}"/>
    <cellStyle name="1_Du toan 558 (Km17+508.12 - Km 22)_TA_DZ 220kV Vinh Tan - Phan Thi_t_tongquat_Book2 9" xfId="6607" xr:uid="{00000000-0005-0000-0000-0000A40B0000}"/>
    <cellStyle name="1_Du toan 558 (Km17+508.12 - Km 22)_TA_DZ500kVBanSok_Pleiku(10-2012)" xfId="363" xr:uid="{00000000-0005-0000-0000-0000A50B0000}"/>
    <cellStyle name="1_Du toan 558 (Km17+508.12 - Km 22)_TA_DZ500kVBanSok_Pleiku(10-2012) 10" xfId="6608" xr:uid="{00000000-0005-0000-0000-0000A60B0000}"/>
    <cellStyle name="1_Du toan 558 (Km17+508.12 - Km 22)_TA_DZ500kVBanSok_Pleiku(10-2012) 11" xfId="6609" xr:uid="{00000000-0005-0000-0000-0000A70B0000}"/>
    <cellStyle name="1_Du toan 558 (Km17+508.12 - Km 22)_TA_DZ500kVBanSok_Pleiku(10-2012) 2" xfId="6610" xr:uid="{00000000-0005-0000-0000-0000A80B0000}"/>
    <cellStyle name="1_Du toan 558 (Km17+508.12 - Km 22)_TA_DZ500kVBanSok_Pleiku(10-2012) 3" xfId="6611" xr:uid="{00000000-0005-0000-0000-0000A90B0000}"/>
    <cellStyle name="1_Du toan 558 (Km17+508.12 - Km 22)_TA_DZ500kVBanSok_Pleiku(10-2012) 4" xfId="6612" xr:uid="{00000000-0005-0000-0000-0000AA0B0000}"/>
    <cellStyle name="1_Du toan 558 (Km17+508.12 - Km 22)_TA_DZ500kVBanSok_Pleiku(10-2012) 5" xfId="6613" xr:uid="{00000000-0005-0000-0000-0000AB0B0000}"/>
    <cellStyle name="1_Du toan 558 (Km17+508.12 - Km 22)_TA_DZ500kVBanSok_Pleiku(10-2012) 6" xfId="6614" xr:uid="{00000000-0005-0000-0000-0000AC0B0000}"/>
    <cellStyle name="1_Du toan 558 (Km17+508.12 - Km 22)_TA_DZ500kVBanSok_Pleiku(10-2012) 7" xfId="6615" xr:uid="{00000000-0005-0000-0000-0000AD0B0000}"/>
    <cellStyle name="1_Du toan 558 (Km17+508.12 - Km 22)_TA_DZ500kVBanSok_Pleiku(10-2012) 8" xfId="6616" xr:uid="{00000000-0005-0000-0000-0000AE0B0000}"/>
    <cellStyle name="1_Du toan 558 (Km17+508.12 - Km 22)_TA_DZ500kVBanSok_Pleiku(10-2012) 9" xfId="6617" xr:uid="{00000000-0005-0000-0000-0000AF0B0000}"/>
    <cellStyle name="1_Du toan 558 (Km17+508.12 - Km 22)_TA_DZ500kVHatxan_pleiku" xfId="364" xr:uid="{00000000-0005-0000-0000-0000B00B0000}"/>
    <cellStyle name="1_Du toan 558 (Km17+508.12 - Km 22)_TA_DZ500kVHatxan_pleiku 10" xfId="6618" xr:uid="{00000000-0005-0000-0000-0000B10B0000}"/>
    <cellStyle name="1_Du toan 558 (Km17+508.12 - Km 22)_TA_DZ500kVHatxan_pleiku 11" xfId="6619" xr:uid="{00000000-0005-0000-0000-0000B20B0000}"/>
    <cellStyle name="1_Du toan 558 (Km17+508.12 - Km 22)_TA_DZ500kVHatxan_pleiku 2" xfId="6620" xr:uid="{00000000-0005-0000-0000-0000B30B0000}"/>
    <cellStyle name="1_Du toan 558 (Km17+508.12 - Km 22)_TA_DZ500kVHatxan_pleiku 3" xfId="6621" xr:uid="{00000000-0005-0000-0000-0000B40B0000}"/>
    <cellStyle name="1_Du toan 558 (Km17+508.12 - Km 22)_TA_DZ500kVHatxan_pleiku 4" xfId="6622" xr:uid="{00000000-0005-0000-0000-0000B50B0000}"/>
    <cellStyle name="1_Du toan 558 (Km17+508.12 - Km 22)_TA_DZ500kVHatxan_pleiku 5" xfId="6623" xr:uid="{00000000-0005-0000-0000-0000B60B0000}"/>
    <cellStyle name="1_Du toan 558 (Km17+508.12 - Km 22)_TA_DZ500kVHatxan_pleiku 6" xfId="6624" xr:uid="{00000000-0005-0000-0000-0000B70B0000}"/>
    <cellStyle name="1_Du toan 558 (Km17+508.12 - Km 22)_TA_DZ500kVHatxan_pleiku 7" xfId="6625" xr:uid="{00000000-0005-0000-0000-0000B80B0000}"/>
    <cellStyle name="1_Du toan 558 (Km17+508.12 - Km 22)_TA_DZ500kVHatxan_pleiku 8" xfId="6626" xr:uid="{00000000-0005-0000-0000-0000B90B0000}"/>
    <cellStyle name="1_Du toan 558 (Km17+508.12 - Km 22)_TA_DZ500kVHatxan_pleiku 9" xfId="6627" xr:uid="{00000000-0005-0000-0000-0000BA0B0000}"/>
    <cellStyle name="1_Du toan 558 (Km17+508.12 - Km 22)_TA_DZ500kVHatxan_pleiku(Giaidoan1)" xfId="365" xr:uid="{00000000-0005-0000-0000-0000BB0B0000}"/>
    <cellStyle name="1_Du toan 558 (Km17+508.12 - Km 22)_TA_DZ500kVHatxan_pleiku(Giaidoan1) 10" xfId="6628" xr:uid="{00000000-0005-0000-0000-0000BC0B0000}"/>
    <cellStyle name="1_Du toan 558 (Km17+508.12 - Km 22)_TA_DZ500kVHatxan_pleiku(Giaidoan1) 11" xfId="6629" xr:uid="{00000000-0005-0000-0000-0000BD0B0000}"/>
    <cellStyle name="1_Du toan 558 (Km17+508.12 - Km 22)_TA_DZ500kVHatxan_pleiku(Giaidoan1) 2" xfId="6630" xr:uid="{00000000-0005-0000-0000-0000BE0B0000}"/>
    <cellStyle name="1_Du toan 558 (Km17+508.12 - Km 22)_TA_DZ500kVHatxan_pleiku(Giaidoan1) 3" xfId="6631" xr:uid="{00000000-0005-0000-0000-0000BF0B0000}"/>
    <cellStyle name="1_Du toan 558 (Km17+508.12 - Km 22)_TA_DZ500kVHatxan_pleiku(Giaidoan1) 4" xfId="6632" xr:uid="{00000000-0005-0000-0000-0000C00B0000}"/>
    <cellStyle name="1_Du toan 558 (Km17+508.12 - Km 22)_TA_DZ500kVHatxan_pleiku(Giaidoan1) 5" xfId="6633" xr:uid="{00000000-0005-0000-0000-0000C10B0000}"/>
    <cellStyle name="1_Du toan 558 (Km17+508.12 - Km 22)_TA_DZ500kVHatxan_pleiku(Giaidoan1) 6" xfId="6634" xr:uid="{00000000-0005-0000-0000-0000C20B0000}"/>
    <cellStyle name="1_Du toan 558 (Km17+508.12 - Km 22)_TA_DZ500kVHatxan_pleiku(Giaidoan1) 7" xfId="6635" xr:uid="{00000000-0005-0000-0000-0000C30B0000}"/>
    <cellStyle name="1_Du toan 558 (Km17+508.12 - Km 22)_TA_DZ500kVHatxan_pleiku(Giaidoan1) 8" xfId="6636" xr:uid="{00000000-0005-0000-0000-0000C40B0000}"/>
    <cellStyle name="1_Du toan 558 (Km17+508.12 - Km 22)_TA_DZ500kVHatxan_pleiku(Giaidoan1) 9" xfId="6637" xr:uid="{00000000-0005-0000-0000-0000C50B0000}"/>
    <cellStyle name="1_Du toan 558 (Km17+508.12 - Km 22)_TA_mauduyetDADT" xfId="366" xr:uid="{00000000-0005-0000-0000-0000C60B0000}"/>
    <cellStyle name="1_Du toan 558 (Km17+508.12 - Km 22)_TA_mauduyetDADT 10" xfId="6638" xr:uid="{00000000-0005-0000-0000-0000C70B0000}"/>
    <cellStyle name="1_Du toan 558 (Km17+508.12 - Km 22)_TA_mauduyetDADT 11" xfId="6639" xr:uid="{00000000-0005-0000-0000-0000C80B0000}"/>
    <cellStyle name="1_Du toan 558 (Km17+508.12 - Km 22)_TA_mauduyetDADT 2" xfId="6640" xr:uid="{00000000-0005-0000-0000-0000C90B0000}"/>
    <cellStyle name="1_Du toan 558 (Km17+508.12 - Km 22)_TA_mauduyetDADT 3" xfId="6641" xr:uid="{00000000-0005-0000-0000-0000CA0B0000}"/>
    <cellStyle name="1_Du toan 558 (Km17+508.12 - Km 22)_TA_mauduyetDADT 4" xfId="6642" xr:uid="{00000000-0005-0000-0000-0000CB0B0000}"/>
    <cellStyle name="1_Du toan 558 (Km17+508.12 - Km 22)_TA_mauduyetDADT 5" xfId="6643" xr:uid="{00000000-0005-0000-0000-0000CC0B0000}"/>
    <cellStyle name="1_Du toan 558 (Km17+508.12 - Km 22)_TA_mauduyetDADT 6" xfId="6644" xr:uid="{00000000-0005-0000-0000-0000CD0B0000}"/>
    <cellStyle name="1_Du toan 558 (Km17+508.12 - Km 22)_TA_mauduyetDADT 7" xfId="6645" xr:uid="{00000000-0005-0000-0000-0000CE0B0000}"/>
    <cellStyle name="1_Du toan 558 (Km17+508.12 - Km 22)_TA_mauduyetDADT 8" xfId="6646" xr:uid="{00000000-0005-0000-0000-0000CF0B0000}"/>
    <cellStyle name="1_Du toan 558 (Km17+508.12 - Km 22)_TA_mauduyetDADT 9" xfId="6647" xr:uid="{00000000-0005-0000-0000-0000D00B0000}"/>
    <cellStyle name="1_Du toan 558 (Km17+508.12 - Km 22)_TA_mauduyetDADT_Book2" xfId="367" xr:uid="{00000000-0005-0000-0000-0000D10B0000}"/>
    <cellStyle name="1_Du toan 558 (Km17+508.12 - Km 22)_TA_mauduyetDADT_Book2 10" xfId="6648" xr:uid="{00000000-0005-0000-0000-0000D20B0000}"/>
    <cellStyle name="1_Du toan 558 (Km17+508.12 - Km 22)_TA_mauduyetDADT_Book2 11" xfId="6649" xr:uid="{00000000-0005-0000-0000-0000D30B0000}"/>
    <cellStyle name="1_Du toan 558 (Km17+508.12 - Km 22)_TA_mauduyetDADT_Book2 2" xfId="6650" xr:uid="{00000000-0005-0000-0000-0000D40B0000}"/>
    <cellStyle name="1_Du toan 558 (Km17+508.12 - Km 22)_TA_mauduyetDADT_Book2 3" xfId="6651" xr:uid="{00000000-0005-0000-0000-0000D50B0000}"/>
    <cellStyle name="1_Du toan 558 (Km17+508.12 - Km 22)_TA_mauduyetDADT_Book2 4" xfId="6652" xr:uid="{00000000-0005-0000-0000-0000D60B0000}"/>
    <cellStyle name="1_Du toan 558 (Km17+508.12 - Km 22)_TA_mauduyetDADT_Book2 5" xfId="6653" xr:uid="{00000000-0005-0000-0000-0000D70B0000}"/>
    <cellStyle name="1_Du toan 558 (Km17+508.12 - Km 22)_TA_mauduyetDADT_Book2 6" xfId="6654" xr:uid="{00000000-0005-0000-0000-0000D80B0000}"/>
    <cellStyle name="1_Du toan 558 (Km17+508.12 - Km 22)_TA_mauduyetDADT_Book2 7" xfId="6655" xr:uid="{00000000-0005-0000-0000-0000D90B0000}"/>
    <cellStyle name="1_Du toan 558 (Km17+508.12 - Km 22)_TA_mauduyetDADT_Book2 8" xfId="6656" xr:uid="{00000000-0005-0000-0000-0000DA0B0000}"/>
    <cellStyle name="1_Du toan 558 (Km17+508.12 - Km 22)_TA_mauduyetDADT_Book2 9" xfId="6657" xr:uid="{00000000-0005-0000-0000-0000DB0B0000}"/>
    <cellStyle name="1_Du toan 558 (Km17+508.12 - Km 22)_TA_mauduyetDADT_Book2_DTGTXL_goi1(DD_G6)" xfId="2733" xr:uid="{00000000-0005-0000-0000-0000DC0B0000}"/>
    <cellStyle name="1_Du toan 558 (Km17+508.12 - Km 22)_TA_mauduyetDADT_Book2_tongquat" xfId="368" xr:uid="{00000000-0005-0000-0000-0000DD0B0000}"/>
    <cellStyle name="1_Du toan 558 (Km17+508.12 - Km 22)_TA_mauduyetDADT_Book2_tongquat_Book2" xfId="369" xr:uid="{00000000-0005-0000-0000-0000DE0B0000}"/>
    <cellStyle name="1_Du toan 558 (Km17+508.12 - Km 22)_TA_mauduyetDADT_Book2_tongquat_Book2 10" xfId="6658" xr:uid="{00000000-0005-0000-0000-0000DF0B0000}"/>
    <cellStyle name="1_Du toan 558 (Km17+508.12 - Km 22)_TA_mauduyetDADT_Book2_tongquat_Book2 11" xfId="6659" xr:uid="{00000000-0005-0000-0000-0000E00B0000}"/>
    <cellStyle name="1_Du toan 558 (Km17+508.12 - Km 22)_TA_mauduyetDADT_Book2_tongquat_Book2 2" xfId="6660" xr:uid="{00000000-0005-0000-0000-0000E10B0000}"/>
    <cellStyle name="1_Du toan 558 (Km17+508.12 - Km 22)_TA_mauduyetDADT_Book2_tongquat_Book2 3" xfId="6661" xr:uid="{00000000-0005-0000-0000-0000E20B0000}"/>
    <cellStyle name="1_Du toan 558 (Km17+508.12 - Km 22)_TA_mauduyetDADT_Book2_tongquat_Book2 4" xfId="6662" xr:uid="{00000000-0005-0000-0000-0000E30B0000}"/>
    <cellStyle name="1_Du toan 558 (Km17+508.12 - Km 22)_TA_mauduyetDADT_Book2_tongquat_Book2 5" xfId="6663" xr:uid="{00000000-0005-0000-0000-0000E40B0000}"/>
    <cellStyle name="1_Du toan 558 (Km17+508.12 - Km 22)_TA_mauduyetDADT_Book2_tongquat_Book2 6" xfId="6664" xr:uid="{00000000-0005-0000-0000-0000E50B0000}"/>
    <cellStyle name="1_Du toan 558 (Km17+508.12 - Km 22)_TA_mauduyetDADT_Book2_tongquat_Book2 7" xfId="6665" xr:uid="{00000000-0005-0000-0000-0000E60B0000}"/>
    <cellStyle name="1_Du toan 558 (Km17+508.12 - Km 22)_TA_mauduyetDADT_Book2_tongquat_Book2 8" xfId="6666" xr:uid="{00000000-0005-0000-0000-0000E70B0000}"/>
    <cellStyle name="1_Du toan 558 (Km17+508.12 - Km 22)_TA_mauduyetDADT_Book2_tongquat_Book2 9" xfId="6667" xr:uid="{00000000-0005-0000-0000-0000E80B0000}"/>
    <cellStyle name="1_Du toan 558 (Km17+508.12 - Km 22)_TA_mauduyetDADT_Book3" xfId="370" xr:uid="{00000000-0005-0000-0000-0000E90B0000}"/>
    <cellStyle name="1_Du toan 558 (Km17+508.12 - Km 22)_TA_mauduyetDADT_Book3 10" xfId="6668" xr:uid="{00000000-0005-0000-0000-0000EA0B0000}"/>
    <cellStyle name="1_Du toan 558 (Km17+508.12 - Km 22)_TA_mauduyetDADT_Book3 11" xfId="6669" xr:uid="{00000000-0005-0000-0000-0000EB0B0000}"/>
    <cellStyle name="1_Du toan 558 (Km17+508.12 - Km 22)_TA_mauduyetDADT_Book3 2" xfId="6670" xr:uid="{00000000-0005-0000-0000-0000EC0B0000}"/>
    <cellStyle name="1_Du toan 558 (Km17+508.12 - Km 22)_TA_mauduyetDADT_Book3 3" xfId="6671" xr:uid="{00000000-0005-0000-0000-0000ED0B0000}"/>
    <cellStyle name="1_Du toan 558 (Km17+508.12 - Km 22)_TA_mauduyetDADT_Book3 4" xfId="6672" xr:uid="{00000000-0005-0000-0000-0000EE0B0000}"/>
    <cellStyle name="1_Du toan 558 (Km17+508.12 - Km 22)_TA_mauduyetDADT_Book3 5" xfId="6673" xr:uid="{00000000-0005-0000-0000-0000EF0B0000}"/>
    <cellStyle name="1_Du toan 558 (Km17+508.12 - Km 22)_TA_mauduyetDADT_Book3 6" xfId="6674" xr:uid="{00000000-0005-0000-0000-0000F00B0000}"/>
    <cellStyle name="1_Du toan 558 (Km17+508.12 - Km 22)_TA_mauduyetDADT_Book3 7" xfId="6675" xr:uid="{00000000-0005-0000-0000-0000F10B0000}"/>
    <cellStyle name="1_Du toan 558 (Km17+508.12 - Km 22)_TA_mauduyetDADT_Book3 8" xfId="6676" xr:uid="{00000000-0005-0000-0000-0000F20B0000}"/>
    <cellStyle name="1_Du toan 558 (Km17+508.12 - Km 22)_TA_mauduyetDADT_Book3 9" xfId="6677" xr:uid="{00000000-0005-0000-0000-0000F30B0000}"/>
    <cellStyle name="1_Du toan 558 (Km17+508.12 - Km 22)_TA_mauduyetDADT_Book3_DTGTXL_goi1(DD_G6)" xfId="2734" xr:uid="{00000000-0005-0000-0000-0000F40B0000}"/>
    <cellStyle name="1_Du toan 558 (Km17+508.12 - Km 22)_TA_mauduyetDADT_Book3_tongquat" xfId="371" xr:uid="{00000000-0005-0000-0000-0000F50B0000}"/>
    <cellStyle name="1_Du toan 558 (Km17+508.12 - Km 22)_TA_mauduyetDADT_Book3_tongquat_Book2" xfId="372" xr:uid="{00000000-0005-0000-0000-0000F60B0000}"/>
    <cellStyle name="1_Du toan 558 (Km17+508.12 - Km 22)_TA_mauduyetDADT_Book3_tongquat_Book2 10" xfId="6678" xr:uid="{00000000-0005-0000-0000-0000F70B0000}"/>
    <cellStyle name="1_Du toan 558 (Km17+508.12 - Km 22)_TA_mauduyetDADT_Book3_tongquat_Book2 11" xfId="6679" xr:uid="{00000000-0005-0000-0000-0000F80B0000}"/>
    <cellStyle name="1_Du toan 558 (Km17+508.12 - Km 22)_TA_mauduyetDADT_Book3_tongquat_Book2 2" xfId="6680" xr:uid="{00000000-0005-0000-0000-0000F90B0000}"/>
    <cellStyle name="1_Du toan 558 (Km17+508.12 - Km 22)_TA_mauduyetDADT_Book3_tongquat_Book2 3" xfId="6681" xr:uid="{00000000-0005-0000-0000-0000FA0B0000}"/>
    <cellStyle name="1_Du toan 558 (Km17+508.12 - Km 22)_TA_mauduyetDADT_Book3_tongquat_Book2 4" xfId="6682" xr:uid="{00000000-0005-0000-0000-0000FB0B0000}"/>
    <cellStyle name="1_Du toan 558 (Km17+508.12 - Km 22)_TA_mauduyetDADT_Book3_tongquat_Book2 5" xfId="6683" xr:uid="{00000000-0005-0000-0000-0000FC0B0000}"/>
    <cellStyle name="1_Du toan 558 (Km17+508.12 - Km 22)_TA_mauduyetDADT_Book3_tongquat_Book2 6" xfId="6684" xr:uid="{00000000-0005-0000-0000-0000FD0B0000}"/>
    <cellStyle name="1_Du toan 558 (Km17+508.12 - Km 22)_TA_mauduyetDADT_Book3_tongquat_Book2 7" xfId="6685" xr:uid="{00000000-0005-0000-0000-0000FE0B0000}"/>
    <cellStyle name="1_Du toan 558 (Km17+508.12 - Km 22)_TA_mauduyetDADT_Book3_tongquat_Book2 8" xfId="6686" xr:uid="{00000000-0005-0000-0000-0000FF0B0000}"/>
    <cellStyle name="1_Du toan 558 (Km17+508.12 - Km 22)_TA_mauduyetDADT_Book3_tongquat_Book2 9" xfId="6687" xr:uid="{00000000-0005-0000-0000-0000000C0000}"/>
    <cellStyle name="1_Du toan 558 (Km17+508.12 - Km 22)_TA_mauduyetDADT_DTGTXL_goi1(DD_G6)" xfId="2735" xr:uid="{00000000-0005-0000-0000-0000010C0000}"/>
    <cellStyle name="1_Du toan 558 (Km17+508.12 - Km 22)_TA_mauduyetDADT_DZ500kVPleiku_MyPhuoc_CauBong(GiaLai+DakLakmoi)" xfId="373" xr:uid="{00000000-0005-0000-0000-0000020C0000}"/>
    <cellStyle name="1_Du toan 558 (Km17+508.12 - Km 22)_TA_mauduyetDADT_DZ500kVPleiku_MyPhuoc_CauBong(GiaLai+DakLakmoi) 10" xfId="6688" xr:uid="{00000000-0005-0000-0000-0000030C0000}"/>
    <cellStyle name="1_Du toan 558 (Km17+508.12 - Km 22)_TA_mauduyetDADT_DZ500kVPleiku_MyPhuoc_CauBong(GiaLai+DakLakmoi) 11" xfId="6689" xr:uid="{00000000-0005-0000-0000-0000040C0000}"/>
    <cellStyle name="1_Du toan 558 (Km17+508.12 - Km 22)_TA_mauduyetDADT_DZ500kVPleiku_MyPhuoc_CauBong(GiaLai+DakLakmoi) 2" xfId="6690" xr:uid="{00000000-0005-0000-0000-0000050C0000}"/>
    <cellStyle name="1_Du toan 558 (Km17+508.12 - Km 22)_TA_mauduyetDADT_DZ500kVPleiku_MyPhuoc_CauBong(GiaLai+DakLakmoi) 3" xfId="6691" xr:uid="{00000000-0005-0000-0000-0000060C0000}"/>
    <cellStyle name="1_Du toan 558 (Km17+508.12 - Km 22)_TA_mauduyetDADT_DZ500kVPleiku_MyPhuoc_CauBong(GiaLai+DakLakmoi) 4" xfId="6692" xr:uid="{00000000-0005-0000-0000-0000070C0000}"/>
    <cellStyle name="1_Du toan 558 (Km17+508.12 - Km 22)_TA_mauduyetDADT_DZ500kVPleiku_MyPhuoc_CauBong(GiaLai+DakLakmoi) 5" xfId="6693" xr:uid="{00000000-0005-0000-0000-0000080C0000}"/>
    <cellStyle name="1_Du toan 558 (Km17+508.12 - Km 22)_TA_mauduyetDADT_DZ500kVPleiku_MyPhuoc_CauBong(GiaLai+DakLakmoi) 6" xfId="6694" xr:uid="{00000000-0005-0000-0000-0000090C0000}"/>
    <cellStyle name="1_Du toan 558 (Km17+508.12 - Km 22)_TA_mauduyetDADT_DZ500kVPleiku_MyPhuoc_CauBong(GiaLai+DakLakmoi) 7" xfId="6695" xr:uid="{00000000-0005-0000-0000-00000A0C0000}"/>
    <cellStyle name="1_Du toan 558 (Km17+508.12 - Km 22)_TA_mauduyetDADT_DZ500kVPleiku_MyPhuoc_CauBong(GiaLai+DakLakmoi) 8" xfId="6696" xr:uid="{00000000-0005-0000-0000-00000B0C0000}"/>
    <cellStyle name="1_Du toan 558 (Km17+508.12 - Km 22)_TA_mauduyetDADT_DZ500kVPleiku_MyPhuoc_CauBong(GiaLai+DakLakmoi) 9" xfId="6697" xr:uid="{00000000-0005-0000-0000-00000C0C0000}"/>
    <cellStyle name="1_Du toan 558 (Km17+508.12 - Km 22)_TA_mauduyetDADT_DZ500kVPleiku_MyPhuoc_CauBong(GiaLai+DakLakmoi)_DTGTXL_goi1(DD_G6)" xfId="2736" xr:uid="{00000000-0005-0000-0000-00000D0C0000}"/>
    <cellStyle name="1_Du toan 558 (Km17+508.12 - Km 22)_TA_mauduyetDADT_DZ500kVPleiku_MyPhuoc_CauBong(GiaLai+DakLakmoi)_tongquat" xfId="374" xr:uid="{00000000-0005-0000-0000-00000E0C0000}"/>
    <cellStyle name="1_Du toan 558 (Km17+508.12 - Km 22)_TA_mauduyetDADT_DZ500kVPleiku_MyPhuoc_CauBong(GiaLai+DakLakmoi)_tongquat_Book2" xfId="375" xr:uid="{00000000-0005-0000-0000-00000F0C0000}"/>
    <cellStyle name="1_Du toan 558 (Km17+508.12 - Km 22)_TA_mauduyetDADT_DZ500kVPleiku_MyPhuoc_CauBong(GiaLai+DakLakmoi)_tongquat_Book2 10" xfId="6698" xr:uid="{00000000-0005-0000-0000-0000100C0000}"/>
    <cellStyle name="1_Du toan 558 (Km17+508.12 - Km 22)_TA_mauduyetDADT_DZ500kVPleiku_MyPhuoc_CauBong(GiaLai+DakLakmoi)_tongquat_Book2 11" xfId="6699" xr:uid="{00000000-0005-0000-0000-0000110C0000}"/>
    <cellStyle name="1_Du toan 558 (Km17+508.12 - Km 22)_TA_mauduyetDADT_DZ500kVPleiku_MyPhuoc_CauBong(GiaLai+DakLakmoi)_tongquat_Book2 2" xfId="6700" xr:uid="{00000000-0005-0000-0000-0000120C0000}"/>
    <cellStyle name="1_Du toan 558 (Km17+508.12 - Km 22)_TA_mauduyetDADT_DZ500kVPleiku_MyPhuoc_CauBong(GiaLai+DakLakmoi)_tongquat_Book2 3" xfId="6701" xr:uid="{00000000-0005-0000-0000-0000130C0000}"/>
    <cellStyle name="1_Du toan 558 (Km17+508.12 - Km 22)_TA_mauduyetDADT_DZ500kVPleiku_MyPhuoc_CauBong(GiaLai+DakLakmoi)_tongquat_Book2 4" xfId="6702" xr:uid="{00000000-0005-0000-0000-0000140C0000}"/>
    <cellStyle name="1_Du toan 558 (Km17+508.12 - Km 22)_TA_mauduyetDADT_DZ500kVPleiku_MyPhuoc_CauBong(GiaLai+DakLakmoi)_tongquat_Book2 5" xfId="6703" xr:uid="{00000000-0005-0000-0000-0000150C0000}"/>
    <cellStyle name="1_Du toan 558 (Km17+508.12 - Km 22)_TA_mauduyetDADT_DZ500kVPleiku_MyPhuoc_CauBong(GiaLai+DakLakmoi)_tongquat_Book2 6" xfId="6704" xr:uid="{00000000-0005-0000-0000-0000160C0000}"/>
    <cellStyle name="1_Du toan 558 (Km17+508.12 - Km 22)_TA_mauduyetDADT_DZ500kVPleiku_MyPhuoc_CauBong(GiaLai+DakLakmoi)_tongquat_Book2 7" xfId="6705" xr:uid="{00000000-0005-0000-0000-0000170C0000}"/>
    <cellStyle name="1_Du toan 558 (Km17+508.12 - Km 22)_TA_mauduyetDADT_DZ500kVPleiku_MyPhuoc_CauBong(GiaLai+DakLakmoi)_tongquat_Book2 8" xfId="6706" xr:uid="{00000000-0005-0000-0000-0000180C0000}"/>
    <cellStyle name="1_Du toan 558 (Km17+508.12 - Km 22)_TA_mauduyetDADT_DZ500kVPleiku_MyPhuoc_CauBong(GiaLai+DakLakmoi)_tongquat_Book2 9" xfId="6707" xr:uid="{00000000-0005-0000-0000-0000190C0000}"/>
    <cellStyle name="1_Du toan 558 (Km17+508.12 - Km 22)_TA_mauduyetDADT_tongquat" xfId="376" xr:uid="{00000000-0005-0000-0000-00001A0C0000}"/>
    <cellStyle name="1_Du toan 558 (Km17+508.12 - Km 22)_TA_mauduyetDADT_tongquat_Book2" xfId="377" xr:uid="{00000000-0005-0000-0000-00001B0C0000}"/>
    <cellStyle name="1_Du toan 558 (Km17+508.12 - Km 22)_TA_mauduyetDADT_tongquat_Book2 10" xfId="6708" xr:uid="{00000000-0005-0000-0000-00001C0C0000}"/>
    <cellStyle name="1_Du toan 558 (Km17+508.12 - Km 22)_TA_mauduyetDADT_tongquat_Book2 11" xfId="6709" xr:uid="{00000000-0005-0000-0000-00001D0C0000}"/>
    <cellStyle name="1_Du toan 558 (Km17+508.12 - Km 22)_TA_mauduyetDADT_tongquat_Book2 2" xfId="6710" xr:uid="{00000000-0005-0000-0000-00001E0C0000}"/>
    <cellStyle name="1_Du toan 558 (Km17+508.12 - Km 22)_TA_mauduyetDADT_tongquat_Book2 3" xfId="6711" xr:uid="{00000000-0005-0000-0000-00001F0C0000}"/>
    <cellStyle name="1_Du toan 558 (Km17+508.12 - Km 22)_TA_mauduyetDADT_tongquat_Book2 4" xfId="6712" xr:uid="{00000000-0005-0000-0000-0000200C0000}"/>
    <cellStyle name="1_Du toan 558 (Km17+508.12 - Km 22)_TA_mauduyetDADT_tongquat_Book2 5" xfId="6713" xr:uid="{00000000-0005-0000-0000-0000210C0000}"/>
    <cellStyle name="1_Du toan 558 (Km17+508.12 - Km 22)_TA_mauduyetDADT_tongquat_Book2 6" xfId="6714" xr:uid="{00000000-0005-0000-0000-0000220C0000}"/>
    <cellStyle name="1_Du toan 558 (Km17+508.12 - Km 22)_TA_mauduyetDADT_tongquat_Book2 7" xfId="6715" xr:uid="{00000000-0005-0000-0000-0000230C0000}"/>
    <cellStyle name="1_Du toan 558 (Km17+508.12 - Km 22)_TA_mauduyetDADT_tongquat_Book2 8" xfId="6716" xr:uid="{00000000-0005-0000-0000-0000240C0000}"/>
    <cellStyle name="1_Du toan 558 (Km17+508.12 - Km 22)_TA_mauduyetDADT_tongquat_Book2 9" xfId="6717" xr:uid="{00000000-0005-0000-0000-0000250C0000}"/>
    <cellStyle name="1_Du toan 558 (Km17+508.12 - Km 22)_TA_QLDA(957)" xfId="2737" xr:uid="{00000000-0005-0000-0000-0000260C0000}"/>
    <cellStyle name="1_Du toan 558 (Km17+508.12 - Km 22)_TA_TBA 220kV Song Trang 2" xfId="378" xr:uid="{00000000-0005-0000-0000-0000270C0000}"/>
    <cellStyle name="1_Du toan 558 (Km17+508.12 - Km 22)_TA_TBA 220kV Song Trang 2_Book1" xfId="379" xr:uid="{00000000-0005-0000-0000-0000280C0000}"/>
    <cellStyle name="1_Du toan 558 (Km17+508.12 - Km 22)_TA_TBA 220kV Song Trang 2_Book1 10" xfId="6718" xr:uid="{00000000-0005-0000-0000-0000290C0000}"/>
    <cellStyle name="1_Du toan 558 (Km17+508.12 - Km 22)_TA_TBA 220kV Song Trang 2_Book1 11" xfId="6719" xr:uid="{00000000-0005-0000-0000-00002A0C0000}"/>
    <cellStyle name="1_Du toan 558 (Km17+508.12 - Km 22)_TA_TBA 220kV Song Trang 2_Book1 2" xfId="6720" xr:uid="{00000000-0005-0000-0000-00002B0C0000}"/>
    <cellStyle name="1_Du toan 558 (Km17+508.12 - Km 22)_TA_TBA 220kV Song Trang 2_Book1 3" xfId="6721" xr:uid="{00000000-0005-0000-0000-00002C0C0000}"/>
    <cellStyle name="1_Du toan 558 (Km17+508.12 - Km 22)_TA_TBA 220kV Song Trang 2_Book1 4" xfId="6722" xr:uid="{00000000-0005-0000-0000-00002D0C0000}"/>
    <cellStyle name="1_Du toan 558 (Km17+508.12 - Km 22)_TA_TBA 220kV Song Trang 2_Book1 5" xfId="6723" xr:uid="{00000000-0005-0000-0000-00002E0C0000}"/>
    <cellStyle name="1_Du toan 558 (Km17+508.12 - Km 22)_TA_TBA 220kV Song Trang 2_Book1 6" xfId="6724" xr:uid="{00000000-0005-0000-0000-00002F0C0000}"/>
    <cellStyle name="1_Du toan 558 (Km17+508.12 - Km 22)_TA_TBA 220kV Song Trang 2_Book1 7" xfId="6725" xr:uid="{00000000-0005-0000-0000-0000300C0000}"/>
    <cellStyle name="1_Du toan 558 (Km17+508.12 - Km 22)_TA_TBA 220kV Song Trang 2_Book1 8" xfId="6726" xr:uid="{00000000-0005-0000-0000-0000310C0000}"/>
    <cellStyle name="1_Du toan 558 (Km17+508.12 - Km 22)_TA_TBA 220kV Song Trang 2_Book1 9" xfId="6727" xr:uid="{00000000-0005-0000-0000-0000320C0000}"/>
    <cellStyle name="1_Du toan 558 (Km17+508.12 - Km 22)_TA_TBA 220kV Song Trang 2_Book2" xfId="380" xr:uid="{00000000-0005-0000-0000-0000330C0000}"/>
    <cellStyle name="1_Du toan 558 (Km17+508.12 - Km 22)_TA_TBA 220kV Song Trang 2_Book2 10" xfId="6728" xr:uid="{00000000-0005-0000-0000-0000340C0000}"/>
    <cellStyle name="1_Du toan 558 (Km17+508.12 - Km 22)_TA_TBA 220kV Song Trang 2_Book2 11" xfId="6729" xr:uid="{00000000-0005-0000-0000-0000350C0000}"/>
    <cellStyle name="1_Du toan 558 (Km17+508.12 - Km 22)_TA_TBA 220kV Song Trang 2_Book2 2" xfId="6730" xr:uid="{00000000-0005-0000-0000-0000360C0000}"/>
    <cellStyle name="1_Du toan 558 (Km17+508.12 - Km 22)_TA_TBA 220kV Song Trang 2_Book2 3" xfId="6731" xr:uid="{00000000-0005-0000-0000-0000370C0000}"/>
    <cellStyle name="1_Du toan 558 (Km17+508.12 - Km 22)_TA_TBA 220kV Song Trang 2_Book2 4" xfId="6732" xr:uid="{00000000-0005-0000-0000-0000380C0000}"/>
    <cellStyle name="1_Du toan 558 (Km17+508.12 - Km 22)_TA_TBA 220kV Song Trang 2_Book2 5" xfId="6733" xr:uid="{00000000-0005-0000-0000-0000390C0000}"/>
    <cellStyle name="1_Du toan 558 (Km17+508.12 - Km 22)_TA_TBA 220kV Song Trang 2_Book2 6" xfId="6734" xr:uid="{00000000-0005-0000-0000-00003A0C0000}"/>
    <cellStyle name="1_Du toan 558 (Km17+508.12 - Km 22)_TA_TBA 220kV Song Trang 2_Book2 7" xfId="6735" xr:uid="{00000000-0005-0000-0000-00003B0C0000}"/>
    <cellStyle name="1_Du toan 558 (Km17+508.12 - Km 22)_TA_TBA 220kV Song Trang 2_Book2 8" xfId="6736" xr:uid="{00000000-0005-0000-0000-00003C0C0000}"/>
    <cellStyle name="1_Du toan 558 (Km17+508.12 - Km 22)_TA_TBA 220kV Song Trang 2_Book2 9" xfId="6737" xr:uid="{00000000-0005-0000-0000-00003D0C0000}"/>
    <cellStyle name="1_Du toan 558 (Km17+508.12 - Km 22)_TA_TBA 220kV Song Trang 2_DTGTXL_goi1(DD_G6)" xfId="2738" xr:uid="{00000000-0005-0000-0000-00003E0C0000}"/>
    <cellStyle name="1_Du toan 558 (Km17+508.12 - Km 22)_TA_TBA 220kV Song Trang 2_DZ500kVBanSok_Pleiku(10-2012)" xfId="381" xr:uid="{00000000-0005-0000-0000-00003F0C0000}"/>
    <cellStyle name="1_Du toan 558 (Km17+508.12 - Km 22)_TA_TBA 220kV Song Trang 2_DZ500kVBanSok_Pleiku(10-2012) 10" xfId="6738" xr:uid="{00000000-0005-0000-0000-0000400C0000}"/>
    <cellStyle name="1_Du toan 558 (Km17+508.12 - Km 22)_TA_TBA 220kV Song Trang 2_DZ500kVBanSok_Pleiku(10-2012) 11" xfId="6739" xr:uid="{00000000-0005-0000-0000-0000410C0000}"/>
    <cellStyle name="1_Du toan 558 (Km17+508.12 - Km 22)_TA_TBA 220kV Song Trang 2_DZ500kVBanSok_Pleiku(10-2012) 2" xfId="6740" xr:uid="{00000000-0005-0000-0000-0000420C0000}"/>
    <cellStyle name="1_Du toan 558 (Km17+508.12 - Km 22)_TA_TBA 220kV Song Trang 2_DZ500kVBanSok_Pleiku(10-2012) 3" xfId="6741" xr:uid="{00000000-0005-0000-0000-0000430C0000}"/>
    <cellStyle name="1_Du toan 558 (Km17+508.12 - Km 22)_TA_TBA 220kV Song Trang 2_DZ500kVBanSok_Pleiku(10-2012) 4" xfId="6742" xr:uid="{00000000-0005-0000-0000-0000440C0000}"/>
    <cellStyle name="1_Du toan 558 (Km17+508.12 - Km 22)_TA_TBA 220kV Song Trang 2_DZ500kVBanSok_Pleiku(10-2012) 5" xfId="6743" xr:uid="{00000000-0005-0000-0000-0000450C0000}"/>
    <cellStyle name="1_Du toan 558 (Km17+508.12 - Km 22)_TA_TBA 220kV Song Trang 2_DZ500kVBanSok_Pleiku(10-2012) 6" xfId="6744" xr:uid="{00000000-0005-0000-0000-0000460C0000}"/>
    <cellStyle name="1_Du toan 558 (Km17+508.12 - Km 22)_TA_TBA 220kV Song Trang 2_DZ500kVBanSok_Pleiku(10-2012) 7" xfId="6745" xr:uid="{00000000-0005-0000-0000-0000470C0000}"/>
    <cellStyle name="1_Du toan 558 (Km17+508.12 - Km 22)_TA_TBA 220kV Song Trang 2_DZ500kVBanSok_Pleiku(10-2012) 8" xfId="6746" xr:uid="{00000000-0005-0000-0000-0000480C0000}"/>
    <cellStyle name="1_Du toan 558 (Km17+508.12 - Km 22)_TA_TBA 220kV Song Trang 2_DZ500kVBanSok_Pleiku(10-2012) 9" xfId="6747" xr:uid="{00000000-0005-0000-0000-0000490C0000}"/>
    <cellStyle name="1_Du toan 558 (Km17+508.12 - Km 22)_TA_TBA 220kV Song Trang 2_DZ500kVHatxan_pleiku" xfId="382" xr:uid="{00000000-0005-0000-0000-00004A0C0000}"/>
    <cellStyle name="1_Du toan 558 (Km17+508.12 - Km 22)_TA_TBA 220kV Song Trang 2_DZ500kVHatxan_pleiku 10" xfId="6748" xr:uid="{00000000-0005-0000-0000-00004B0C0000}"/>
    <cellStyle name="1_Du toan 558 (Km17+508.12 - Km 22)_TA_TBA 220kV Song Trang 2_DZ500kVHatxan_pleiku 11" xfId="6749" xr:uid="{00000000-0005-0000-0000-00004C0C0000}"/>
    <cellStyle name="1_Du toan 558 (Km17+508.12 - Km 22)_TA_TBA 220kV Song Trang 2_DZ500kVHatxan_pleiku 2" xfId="6750" xr:uid="{00000000-0005-0000-0000-00004D0C0000}"/>
    <cellStyle name="1_Du toan 558 (Km17+508.12 - Km 22)_TA_TBA 220kV Song Trang 2_DZ500kVHatxan_pleiku 3" xfId="6751" xr:uid="{00000000-0005-0000-0000-00004E0C0000}"/>
    <cellStyle name="1_Du toan 558 (Km17+508.12 - Km 22)_TA_TBA 220kV Song Trang 2_DZ500kVHatxan_pleiku 4" xfId="6752" xr:uid="{00000000-0005-0000-0000-00004F0C0000}"/>
    <cellStyle name="1_Du toan 558 (Km17+508.12 - Km 22)_TA_TBA 220kV Song Trang 2_DZ500kVHatxan_pleiku 5" xfId="6753" xr:uid="{00000000-0005-0000-0000-0000500C0000}"/>
    <cellStyle name="1_Du toan 558 (Km17+508.12 - Km 22)_TA_TBA 220kV Song Trang 2_DZ500kVHatxan_pleiku 6" xfId="6754" xr:uid="{00000000-0005-0000-0000-0000510C0000}"/>
    <cellStyle name="1_Du toan 558 (Km17+508.12 - Km 22)_TA_TBA 220kV Song Trang 2_DZ500kVHatxan_pleiku 7" xfId="6755" xr:uid="{00000000-0005-0000-0000-0000520C0000}"/>
    <cellStyle name="1_Du toan 558 (Km17+508.12 - Km 22)_TA_TBA 220kV Song Trang 2_DZ500kVHatxan_pleiku 8" xfId="6756" xr:uid="{00000000-0005-0000-0000-0000530C0000}"/>
    <cellStyle name="1_Du toan 558 (Km17+508.12 - Km 22)_TA_TBA 220kV Song Trang 2_DZ500kVHatxan_pleiku 9" xfId="6757" xr:uid="{00000000-0005-0000-0000-0000540C0000}"/>
    <cellStyle name="1_Du toan 558 (Km17+508.12 - Km 22)_TA_TBA 220kV Song Trang 2_DZ500kVHatxan_pleiku(Giaidoan1)" xfId="383" xr:uid="{00000000-0005-0000-0000-0000550C0000}"/>
    <cellStyle name="1_Du toan 558 (Km17+508.12 - Km 22)_TA_TBA 220kV Song Trang 2_DZ500kVHatxan_pleiku(Giaidoan1) 10" xfId="6758" xr:uid="{00000000-0005-0000-0000-0000560C0000}"/>
    <cellStyle name="1_Du toan 558 (Km17+508.12 - Km 22)_TA_TBA 220kV Song Trang 2_DZ500kVHatxan_pleiku(Giaidoan1) 11" xfId="6759" xr:uid="{00000000-0005-0000-0000-0000570C0000}"/>
    <cellStyle name="1_Du toan 558 (Km17+508.12 - Km 22)_TA_TBA 220kV Song Trang 2_DZ500kVHatxan_pleiku(Giaidoan1) 2" xfId="6760" xr:uid="{00000000-0005-0000-0000-0000580C0000}"/>
    <cellStyle name="1_Du toan 558 (Km17+508.12 - Km 22)_TA_TBA 220kV Song Trang 2_DZ500kVHatxan_pleiku(Giaidoan1) 3" xfId="6761" xr:uid="{00000000-0005-0000-0000-0000590C0000}"/>
    <cellStyle name="1_Du toan 558 (Km17+508.12 - Km 22)_TA_TBA 220kV Song Trang 2_DZ500kVHatxan_pleiku(Giaidoan1) 4" xfId="6762" xr:uid="{00000000-0005-0000-0000-00005A0C0000}"/>
    <cellStyle name="1_Du toan 558 (Km17+508.12 - Km 22)_TA_TBA 220kV Song Trang 2_DZ500kVHatxan_pleiku(Giaidoan1) 5" xfId="6763" xr:uid="{00000000-0005-0000-0000-00005B0C0000}"/>
    <cellStyle name="1_Du toan 558 (Km17+508.12 - Km 22)_TA_TBA 220kV Song Trang 2_DZ500kVHatxan_pleiku(Giaidoan1) 6" xfId="6764" xr:uid="{00000000-0005-0000-0000-00005C0C0000}"/>
    <cellStyle name="1_Du toan 558 (Km17+508.12 - Km 22)_TA_TBA 220kV Song Trang 2_DZ500kVHatxan_pleiku(Giaidoan1) 7" xfId="6765" xr:uid="{00000000-0005-0000-0000-00005D0C0000}"/>
    <cellStyle name="1_Du toan 558 (Km17+508.12 - Km 22)_TA_TBA 220kV Song Trang 2_DZ500kVHatxan_pleiku(Giaidoan1) 8" xfId="6766" xr:uid="{00000000-0005-0000-0000-00005E0C0000}"/>
    <cellStyle name="1_Du toan 558 (Km17+508.12 - Km 22)_TA_TBA 220kV Song Trang 2_DZ500kVHatxan_pleiku(Giaidoan1) 9" xfId="6767" xr:uid="{00000000-0005-0000-0000-00005F0C0000}"/>
    <cellStyle name="1_Du toan 558 (Km17+508.12 - Km 22)_TA_TBA 220kV Song Trang 2_tongquat" xfId="384" xr:uid="{00000000-0005-0000-0000-0000600C0000}"/>
    <cellStyle name="1_Du toan 558 (Km17+508.12 - Km 22)_TA_TBA 220kV Song Trang 2_tongquat_Book2" xfId="385" xr:uid="{00000000-0005-0000-0000-0000610C0000}"/>
    <cellStyle name="1_Du toan 558 (Km17+508.12 - Km 22)_TA_TBA 220kV Song Trang 2_tongquat_Book2 10" xfId="6768" xr:uid="{00000000-0005-0000-0000-0000620C0000}"/>
    <cellStyle name="1_Du toan 558 (Km17+508.12 - Km 22)_TA_TBA 220kV Song Trang 2_tongquat_Book2 11" xfId="6769" xr:uid="{00000000-0005-0000-0000-0000630C0000}"/>
    <cellStyle name="1_Du toan 558 (Km17+508.12 - Km 22)_TA_TBA 220kV Song Trang 2_tongquat_Book2 2" xfId="6770" xr:uid="{00000000-0005-0000-0000-0000640C0000}"/>
    <cellStyle name="1_Du toan 558 (Km17+508.12 - Km 22)_TA_TBA 220kV Song Trang 2_tongquat_Book2 3" xfId="6771" xr:uid="{00000000-0005-0000-0000-0000650C0000}"/>
    <cellStyle name="1_Du toan 558 (Km17+508.12 - Km 22)_TA_TBA 220kV Song Trang 2_tongquat_Book2 4" xfId="6772" xr:uid="{00000000-0005-0000-0000-0000660C0000}"/>
    <cellStyle name="1_Du toan 558 (Km17+508.12 - Km 22)_TA_TBA 220kV Song Trang 2_tongquat_Book2 5" xfId="6773" xr:uid="{00000000-0005-0000-0000-0000670C0000}"/>
    <cellStyle name="1_Du toan 558 (Km17+508.12 - Km 22)_TA_TBA 220kV Song Trang 2_tongquat_Book2 6" xfId="6774" xr:uid="{00000000-0005-0000-0000-0000680C0000}"/>
    <cellStyle name="1_Du toan 558 (Km17+508.12 - Km 22)_TA_TBA 220kV Song Trang 2_tongquat_Book2 7" xfId="6775" xr:uid="{00000000-0005-0000-0000-0000690C0000}"/>
    <cellStyle name="1_Du toan 558 (Km17+508.12 - Km 22)_TA_TBA 220kV Song Trang 2_tongquat_Book2 8" xfId="6776" xr:uid="{00000000-0005-0000-0000-00006A0C0000}"/>
    <cellStyle name="1_Du toan 558 (Km17+508.12 - Km 22)_TA_TBA 220kV Song Trang 2_tongquat_Book2 9" xfId="6777" xr:uid="{00000000-0005-0000-0000-00006B0C0000}"/>
    <cellStyle name="1_Du toan 558 (Km17+508.12 - Km 22)_TA_tongquat" xfId="386" xr:uid="{00000000-0005-0000-0000-00006D0C0000}"/>
    <cellStyle name="1_Du toan 558 (Km17+508.12 - Km 22)_TA_tongquat_Book2" xfId="387" xr:uid="{00000000-0005-0000-0000-00006E0C0000}"/>
    <cellStyle name="1_Du toan 558 (Km17+508.12 - Km 22)_TA_tongquat_Book2 10" xfId="6778" xr:uid="{00000000-0005-0000-0000-00006F0C0000}"/>
    <cellStyle name="1_Du toan 558 (Km17+508.12 - Km 22)_TA_tongquat_Book2 11" xfId="6779" xr:uid="{00000000-0005-0000-0000-0000700C0000}"/>
    <cellStyle name="1_Du toan 558 (Km17+508.12 - Km 22)_TA_tongquat_Book2 2" xfId="6780" xr:uid="{00000000-0005-0000-0000-0000710C0000}"/>
    <cellStyle name="1_Du toan 558 (Km17+508.12 - Km 22)_TA_tongquat_Book2 3" xfId="6781" xr:uid="{00000000-0005-0000-0000-0000720C0000}"/>
    <cellStyle name="1_Du toan 558 (Km17+508.12 - Km 22)_TA_tongquat_Book2 4" xfId="6782" xr:uid="{00000000-0005-0000-0000-0000730C0000}"/>
    <cellStyle name="1_Du toan 558 (Km17+508.12 - Km 22)_TA_tongquat_Book2 5" xfId="6783" xr:uid="{00000000-0005-0000-0000-0000740C0000}"/>
    <cellStyle name="1_Du toan 558 (Km17+508.12 - Km 22)_TA_tongquat_Book2 6" xfId="6784" xr:uid="{00000000-0005-0000-0000-0000750C0000}"/>
    <cellStyle name="1_Du toan 558 (Km17+508.12 - Km 22)_TA_tongquat_Book2 7" xfId="6785" xr:uid="{00000000-0005-0000-0000-0000760C0000}"/>
    <cellStyle name="1_Du toan 558 (Km17+508.12 - Km 22)_TA_tongquat_Book2 8" xfId="6786" xr:uid="{00000000-0005-0000-0000-0000770C0000}"/>
    <cellStyle name="1_Du toan 558 (Km17+508.12 - Km 22)_TA_tongquat_Book2 9" xfId="6787" xr:uid="{00000000-0005-0000-0000-0000780C0000}"/>
    <cellStyle name="1_Du toan 558 (Km17+508.12 - Km 22)_TA_thepmaqui3_2010(DaNang)" xfId="2739" xr:uid="{00000000-0005-0000-0000-00006C0C0000}"/>
    <cellStyle name="1_Du toan 558 (Km17+508.12 - Km 22)_TienLuong" xfId="2742" xr:uid="{00000000-0005-0000-0000-00007B0C0000}"/>
    <cellStyle name="1_Du toan 558 (Km17+508.12 - Km 22)_tongquat" xfId="388" xr:uid="{00000000-0005-0000-0000-00007C0C0000}"/>
    <cellStyle name="1_Du toan 558 (Km17+508.12 - Km 22)_tongquat_Book2" xfId="389" xr:uid="{00000000-0005-0000-0000-00007D0C0000}"/>
    <cellStyle name="1_Du toan 558 (Km17+508.12 - Km 22)_tongquat_Book2 10" xfId="6788" xr:uid="{00000000-0005-0000-0000-00007E0C0000}"/>
    <cellStyle name="1_Du toan 558 (Km17+508.12 - Km 22)_tongquat_Book2 11" xfId="6789" xr:uid="{00000000-0005-0000-0000-00007F0C0000}"/>
    <cellStyle name="1_Du toan 558 (Km17+508.12 - Km 22)_tongquat_Book2 2" xfId="6790" xr:uid="{00000000-0005-0000-0000-0000800C0000}"/>
    <cellStyle name="1_Du toan 558 (Km17+508.12 - Km 22)_tongquat_Book2 3" xfId="6791" xr:uid="{00000000-0005-0000-0000-0000810C0000}"/>
    <cellStyle name="1_Du toan 558 (Km17+508.12 - Km 22)_tongquat_Book2 4" xfId="6792" xr:uid="{00000000-0005-0000-0000-0000820C0000}"/>
    <cellStyle name="1_Du toan 558 (Km17+508.12 - Km 22)_tongquat_Book2 5" xfId="6793" xr:uid="{00000000-0005-0000-0000-0000830C0000}"/>
    <cellStyle name="1_Du toan 558 (Km17+508.12 - Km 22)_tongquat_Book2 6" xfId="6794" xr:uid="{00000000-0005-0000-0000-0000840C0000}"/>
    <cellStyle name="1_Du toan 558 (Km17+508.12 - Km 22)_tongquat_Book2 7" xfId="6795" xr:uid="{00000000-0005-0000-0000-0000850C0000}"/>
    <cellStyle name="1_Du toan 558 (Km17+508.12 - Km 22)_tongquat_Book2 8" xfId="6796" xr:uid="{00000000-0005-0000-0000-0000860C0000}"/>
    <cellStyle name="1_Du toan 558 (Km17+508.12 - Km 22)_tongquat_Book2 9" xfId="6797" xr:uid="{00000000-0005-0000-0000-0000870C0000}"/>
    <cellStyle name="1_Du toan 558 (Km17+508.12 - Km 22)_TToan KS (DADT) Phu Tan 2 (lam truoc) 6-09 da sua gui lai" xfId="2743" xr:uid="{00000000-0005-0000-0000-0000880C0000}"/>
    <cellStyle name="1_Du toan 558 (Km17+508.12 - Km 22)_Thtoan KS dia hinh dot 1(DADT)GOC" xfId="2740" xr:uid="{00000000-0005-0000-0000-0000790C0000}"/>
    <cellStyle name="1_Du toan 558 (Km17+508.12 - Km 22)_thuyet minh" xfId="2741" xr:uid="{00000000-0005-0000-0000-00007A0C0000}"/>
    <cellStyle name="1_duphongtruotgia" xfId="390" xr:uid="{00000000-0005-0000-0000-0000890C0000}"/>
    <cellStyle name="1_duphongtruotgia_Book2" xfId="391" xr:uid="{00000000-0005-0000-0000-00008A0C0000}"/>
    <cellStyle name="1_duphongtruotgia_Book2_DTGTXL_goi1(DD_G6)" xfId="2744" xr:uid="{00000000-0005-0000-0000-00008B0C0000}"/>
    <cellStyle name="1_duphongtruotgia_Book2_tongquat" xfId="392" xr:uid="{00000000-0005-0000-0000-00008C0C0000}"/>
    <cellStyle name="1_duphongtruotgia_Book2_tongquat 10" xfId="6798" xr:uid="{00000000-0005-0000-0000-00008D0C0000}"/>
    <cellStyle name="1_duphongtruotgia_Book2_tongquat 11" xfId="6799" xr:uid="{00000000-0005-0000-0000-00008E0C0000}"/>
    <cellStyle name="1_duphongtruotgia_Book2_tongquat 2" xfId="6800" xr:uid="{00000000-0005-0000-0000-00008F0C0000}"/>
    <cellStyle name="1_duphongtruotgia_Book2_tongquat 3" xfId="6801" xr:uid="{00000000-0005-0000-0000-0000900C0000}"/>
    <cellStyle name="1_duphongtruotgia_Book2_tongquat 4" xfId="6802" xr:uid="{00000000-0005-0000-0000-0000910C0000}"/>
    <cellStyle name="1_duphongtruotgia_Book2_tongquat 5" xfId="6803" xr:uid="{00000000-0005-0000-0000-0000920C0000}"/>
    <cellStyle name="1_duphongtruotgia_Book2_tongquat 6" xfId="6804" xr:uid="{00000000-0005-0000-0000-0000930C0000}"/>
    <cellStyle name="1_duphongtruotgia_Book2_tongquat 7" xfId="6805" xr:uid="{00000000-0005-0000-0000-0000940C0000}"/>
    <cellStyle name="1_duphongtruotgia_Book2_tongquat 8" xfId="6806" xr:uid="{00000000-0005-0000-0000-0000950C0000}"/>
    <cellStyle name="1_duphongtruotgia_Book2_tongquat 9" xfId="6807" xr:uid="{00000000-0005-0000-0000-0000960C0000}"/>
    <cellStyle name="1_duphongtruotgia_Book2_tongquat_Book2" xfId="393" xr:uid="{00000000-0005-0000-0000-0000970C0000}"/>
    <cellStyle name="1_duphongtruotgia_Book3" xfId="394" xr:uid="{00000000-0005-0000-0000-0000980C0000}"/>
    <cellStyle name="1_duphongtruotgia_Book3_DTGTXL_goi1(DD_G6)" xfId="2745" xr:uid="{00000000-0005-0000-0000-0000990C0000}"/>
    <cellStyle name="1_duphongtruotgia_Book3_tongquat" xfId="395" xr:uid="{00000000-0005-0000-0000-00009A0C0000}"/>
    <cellStyle name="1_duphongtruotgia_Book3_tongquat 10" xfId="6808" xr:uid="{00000000-0005-0000-0000-00009B0C0000}"/>
    <cellStyle name="1_duphongtruotgia_Book3_tongquat 11" xfId="6809" xr:uid="{00000000-0005-0000-0000-00009C0C0000}"/>
    <cellStyle name="1_duphongtruotgia_Book3_tongquat 2" xfId="6810" xr:uid="{00000000-0005-0000-0000-00009D0C0000}"/>
    <cellStyle name="1_duphongtruotgia_Book3_tongquat 3" xfId="6811" xr:uid="{00000000-0005-0000-0000-00009E0C0000}"/>
    <cellStyle name="1_duphongtruotgia_Book3_tongquat 4" xfId="6812" xr:uid="{00000000-0005-0000-0000-00009F0C0000}"/>
    <cellStyle name="1_duphongtruotgia_Book3_tongquat 5" xfId="6813" xr:uid="{00000000-0005-0000-0000-0000A00C0000}"/>
    <cellStyle name="1_duphongtruotgia_Book3_tongquat 6" xfId="6814" xr:uid="{00000000-0005-0000-0000-0000A10C0000}"/>
    <cellStyle name="1_duphongtruotgia_Book3_tongquat 7" xfId="6815" xr:uid="{00000000-0005-0000-0000-0000A20C0000}"/>
    <cellStyle name="1_duphongtruotgia_Book3_tongquat 8" xfId="6816" xr:uid="{00000000-0005-0000-0000-0000A30C0000}"/>
    <cellStyle name="1_duphongtruotgia_Book3_tongquat 9" xfId="6817" xr:uid="{00000000-0005-0000-0000-0000A40C0000}"/>
    <cellStyle name="1_duphongtruotgia_Book3_tongquat_Book2" xfId="396" xr:uid="{00000000-0005-0000-0000-0000A50C0000}"/>
    <cellStyle name="1_duphongtruotgia_dieuchinhluong" xfId="397" xr:uid="{00000000-0005-0000-0000-0000A60C0000}"/>
    <cellStyle name="1_duphongtruotgia_DTGTXL_goi1(DD_G6)" xfId="2746" xr:uid="{00000000-0005-0000-0000-0000A70C0000}"/>
    <cellStyle name="1_duphongtruotgia_DZ500kVBanSok_Pleiku(10-2012)" xfId="398" xr:uid="{00000000-0005-0000-0000-0000A80C0000}"/>
    <cellStyle name="1_duphongtruotgia_DZ500kVBanSok_Pleiku(16_10-2012)" xfId="399" xr:uid="{00000000-0005-0000-0000-0000A90C0000}"/>
    <cellStyle name="1_duphongtruotgia_DZ500kVHatxan_pleiku(Giaidoan1)" xfId="400" xr:uid="{00000000-0005-0000-0000-0000AA0C0000}"/>
    <cellStyle name="1_duphongtruotgia_DZ500kVPleiku_MyPhuoc_CauBong(GiaLai+DakLakmoi)" xfId="401" xr:uid="{00000000-0005-0000-0000-0000AB0C0000}"/>
    <cellStyle name="1_duphongtruotgia_DZ500kVPleiku_MyPhuoc_CauBong(GiaLai+DakLakmoi)_DTGTXL_goi1(DD_G6)" xfId="2747" xr:uid="{00000000-0005-0000-0000-0000AC0C0000}"/>
    <cellStyle name="1_duphongtruotgia_DZ500kVPleiku_MyPhuoc_CauBong(GiaLai+DakLakmoi)_tongquat" xfId="402" xr:uid="{00000000-0005-0000-0000-0000AD0C0000}"/>
    <cellStyle name="1_duphongtruotgia_DZ500kVPleiku_MyPhuoc_CauBong(GiaLai+DakLakmoi)_tongquat 10" xfId="6818" xr:uid="{00000000-0005-0000-0000-0000AE0C0000}"/>
    <cellStyle name="1_duphongtruotgia_DZ500kVPleiku_MyPhuoc_CauBong(GiaLai+DakLakmoi)_tongquat 11" xfId="6819" xr:uid="{00000000-0005-0000-0000-0000AF0C0000}"/>
    <cellStyle name="1_duphongtruotgia_DZ500kVPleiku_MyPhuoc_CauBong(GiaLai+DakLakmoi)_tongquat 2" xfId="6820" xr:uid="{00000000-0005-0000-0000-0000B00C0000}"/>
    <cellStyle name="1_duphongtruotgia_DZ500kVPleiku_MyPhuoc_CauBong(GiaLai+DakLakmoi)_tongquat 3" xfId="6821" xr:uid="{00000000-0005-0000-0000-0000B10C0000}"/>
    <cellStyle name="1_duphongtruotgia_DZ500kVPleiku_MyPhuoc_CauBong(GiaLai+DakLakmoi)_tongquat 4" xfId="6822" xr:uid="{00000000-0005-0000-0000-0000B20C0000}"/>
    <cellStyle name="1_duphongtruotgia_DZ500kVPleiku_MyPhuoc_CauBong(GiaLai+DakLakmoi)_tongquat 5" xfId="6823" xr:uid="{00000000-0005-0000-0000-0000B30C0000}"/>
    <cellStyle name="1_duphongtruotgia_DZ500kVPleiku_MyPhuoc_CauBong(GiaLai+DakLakmoi)_tongquat 6" xfId="6824" xr:uid="{00000000-0005-0000-0000-0000B40C0000}"/>
    <cellStyle name="1_duphongtruotgia_DZ500kVPleiku_MyPhuoc_CauBong(GiaLai+DakLakmoi)_tongquat 7" xfId="6825" xr:uid="{00000000-0005-0000-0000-0000B50C0000}"/>
    <cellStyle name="1_duphongtruotgia_DZ500kVPleiku_MyPhuoc_CauBong(GiaLai+DakLakmoi)_tongquat 8" xfId="6826" xr:uid="{00000000-0005-0000-0000-0000B60C0000}"/>
    <cellStyle name="1_duphongtruotgia_DZ500kVPleiku_MyPhuoc_CauBong(GiaLai+DakLakmoi)_tongquat 9" xfId="6827" xr:uid="{00000000-0005-0000-0000-0000B70C0000}"/>
    <cellStyle name="1_duphongtruotgia_DZ500kVPleiku_MyPhuoc_CauBong(GiaLai+DakLakmoi)_tongquat_Book2" xfId="403" xr:uid="{00000000-0005-0000-0000-0000B80C0000}"/>
    <cellStyle name="1_duphongtruotgia_Lamgiangiao" xfId="2748" xr:uid="{00000000-0005-0000-0000-0000B90C0000}"/>
    <cellStyle name="1_duphongtruotgia_tongquat" xfId="404" xr:uid="{00000000-0005-0000-0000-0000BA0C0000}"/>
    <cellStyle name="1_DZ 220kV Vinh Tan - Phan Thi_t" xfId="405" xr:uid="{00000000-0005-0000-0000-0000BB0C0000}"/>
    <cellStyle name="1_DZ 220kV Vinh Tan - Phan Thi_t 10" xfId="6828" xr:uid="{00000000-0005-0000-0000-0000BC0C0000}"/>
    <cellStyle name="1_DZ 220kV Vinh Tan - Phan Thi_t 11" xfId="6829" xr:uid="{00000000-0005-0000-0000-0000BD0C0000}"/>
    <cellStyle name="1_DZ 220kV Vinh Tan - Phan Thi_t 2" xfId="6830" xr:uid="{00000000-0005-0000-0000-0000BE0C0000}"/>
    <cellStyle name="1_DZ 220kV Vinh Tan - Phan Thi_t 3" xfId="6831" xr:uid="{00000000-0005-0000-0000-0000BF0C0000}"/>
    <cellStyle name="1_DZ 220kV Vinh Tan - Phan Thi_t 4" xfId="6832" xr:uid="{00000000-0005-0000-0000-0000C00C0000}"/>
    <cellStyle name="1_DZ 220kV Vinh Tan - Phan Thi_t 5" xfId="6833" xr:uid="{00000000-0005-0000-0000-0000C10C0000}"/>
    <cellStyle name="1_DZ 220kV Vinh Tan - Phan Thi_t 6" xfId="6834" xr:uid="{00000000-0005-0000-0000-0000C20C0000}"/>
    <cellStyle name="1_DZ 220kV Vinh Tan - Phan Thi_t 7" xfId="6835" xr:uid="{00000000-0005-0000-0000-0000C30C0000}"/>
    <cellStyle name="1_DZ 220kV Vinh Tan - Phan Thi_t 8" xfId="6836" xr:uid="{00000000-0005-0000-0000-0000C40C0000}"/>
    <cellStyle name="1_DZ 220kV Vinh Tan - Phan Thi_t 9" xfId="6837" xr:uid="{00000000-0005-0000-0000-0000C50C0000}"/>
    <cellStyle name="1_DZ 220kV Vinh Tan - Phan Thi_t_Book1" xfId="406" xr:uid="{00000000-0005-0000-0000-0000C60C0000}"/>
    <cellStyle name="1_DZ 220kV Vinh Tan - Phan Thi_t_Book2" xfId="407" xr:uid="{00000000-0005-0000-0000-0000C70C0000}"/>
    <cellStyle name="1_DZ 220kV Vinh Tan - Phan Thi_t_DTGTXL_goi1(DD_G6)" xfId="2749" xr:uid="{00000000-0005-0000-0000-0000C80C0000}"/>
    <cellStyle name="1_DZ 220kV Vinh Tan - Phan Thi_t_DZ500kVBanSok_Pleiku(10-2012)" xfId="408" xr:uid="{00000000-0005-0000-0000-0000C90C0000}"/>
    <cellStyle name="1_DZ 220kV Vinh Tan - Phan Thi_t_DZ500kVHatxan_pleiku" xfId="409" xr:uid="{00000000-0005-0000-0000-0000CA0C0000}"/>
    <cellStyle name="1_DZ 220kV Vinh Tan - Phan Thi_t_DZ500kVHatxan_pleiku(Giaidoan1)" xfId="410" xr:uid="{00000000-0005-0000-0000-0000CB0C0000}"/>
    <cellStyle name="1_DZ 220kV Vinh Tan - Phan Thi_t_tongquat" xfId="411" xr:uid="{00000000-0005-0000-0000-0000CC0C0000}"/>
    <cellStyle name="1_DZ 220kV Vinh Tan - Phan Thi_t_tongquat 10" xfId="6838" xr:uid="{00000000-0005-0000-0000-0000CD0C0000}"/>
    <cellStyle name="1_DZ 220kV Vinh Tan - Phan Thi_t_tongquat 11" xfId="6839" xr:uid="{00000000-0005-0000-0000-0000CE0C0000}"/>
    <cellStyle name="1_DZ 220kV Vinh Tan - Phan Thi_t_tongquat 2" xfId="6840" xr:uid="{00000000-0005-0000-0000-0000CF0C0000}"/>
    <cellStyle name="1_DZ 220kV Vinh Tan - Phan Thi_t_tongquat 3" xfId="6841" xr:uid="{00000000-0005-0000-0000-0000D00C0000}"/>
    <cellStyle name="1_DZ 220kV Vinh Tan - Phan Thi_t_tongquat 4" xfId="6842" xr:uid="{00000000-0005-0000-0000-0000D10C0000}"/>
    <cellStyle name="1_DZ 220kV Vinh Tan - Phan Thi_t_tongquat 5" xfId="6843" xr:uid="{00000000-0005-0000-0000-0000D20C0000}"/>
    <cellStyle name="1_DZ 220kV Vinh Tan - Phan Thi_t_tongquat 6" xfId="6844" xr:uid="{00000000-0005-0000-0000-0000D30C0000}"/>
    <cellStyle name="1_DZ 220kV Vinh Tan - Phan Thi_t_tongquat 7" xfId="6845" xr:uid="{00000000-0005-0000-0000-0000D40C0000}"/>
    <cellStyle name="1_DZ 220kV Vinh Tan - Phan Thi_t_tongquat 8" xfId="6846" xr:uid="{00000000-0005-0000-0000-0000D50C0000}"/>
    <cellStyle name="1_DZ 220kV Vinh Tan - Phan Thi_t_tongquat 9" xfId="6847" xr:uid="{00000000-0005-0000-0000-0000D60C0000}"/>
    <cellStyle name="1_DZ 220kV Vinh Tan - Phan Thi_t_tongquat_Book2" xfId="412" xr:uid="{00000000-0005-0000-0000-0000D70C0000}"/>
    <cellStyle name="1_DZ500kVBanSok_Pleiku(10-2012)" xfId="413" xr:uid="{00000000-0005-0000-0000-0000D80C0000}"/>
    <cellStyle name="1_DZ500kVHatxan_pleiku" xfId="414" xr:uid="{00000000-0005-0000-0000-0000D90C0000}"/>
    <cellStyle name="1_DZ500kVHatxan_pleiku(Giaidoan1)" xfId="415" xr:uid="{00000000-0005-0000-0000-0000DA0C0000}"/>
    <cellStyle name="1_Gio D222-45 DD400-51, W125 HC" xfId="416" xr:uid="{00000000-0005-0000-0000-0000DB0C0000}"/>
    <cellStyle name="1_Gio D222-45 DD400-51, W125 HC 10" xfId="6848" xr:uid="{00000000-0005-0000-0000-0000DC0C0000}"/>
    <cellStyle name="1_Gio D222-45 DD400-51, W125 HC 11" xfId="6849" xr:uid="{00000000-0005-0000-0000-0000DD0C0000}"/>
    <cellStyle name="1_Gio D222-45 DD400-51, W125 HC 2" xfId="6850" xr:uid="{00000000-0005-0000-0000-0000DE0C0000}"/>
    <cellStyle name="1_Gio D222-45 DD400-51, W125 HC 3" xfId="6851" xr:uid="{00000000-0005-0000-0000-0000DF0C0000}"/>
    <cellStyle name="1_Gio D222-45 DD400-51, W125 HC 4" xfId="6852" xr:uid="{00000000-0005-0000-0000-0000E00C0000}"/>
    <cellStyle name="1_Gio D222-45 DD400-51, W125 HC 5" xfId="6853" xr:uid="{00000000-0005-0000-0000-0000E10C0000}"/>
    <cellStyle name="1_Gio D222-45 DD400-51, W125 HC 6" xfId="6854" xr:uid="{00000000-0005-0000-0000-0000E20C0000}"/>
    <cellStyle name="1_Gio D222-45 DD400-51, W125 HC 7" xfId="6855" xr:uid="{00000000-0005-0000-0000-0000E30C0000}"/>
    <cellStyle name="1_Gio D222-45 DD400-51, W125 HC 8" xfId="6856" xr:uid="{00000000-0005-0000-0000-0000E40C0000}"/>
    <cellStyle name="1_Gio D222-45 DD400-51, W125 HC 9" xfId="6857" xr:uid="{00000000-0005-0000-0000-0000E50C0000}"/>
    <cellStyle name="1_Gio D222-45 DD400-51, W125 HC_Book2" xfId="417" xr:uid="{00000000-0005-0000-0000-0000E60C0000}"/>
    <cellStyle name="1_Gio N222 dd400-51, W125" xfId="418" xr:uid="{00000000-0005-0000-0000-0000E70C0000}"/>
    <cellStyle name="1_Gio N222 dd400-51, W125 10" xfId="6858" xr:uid="{00000000-0005-0000-0000-0000E80C0000}"/>
    <cellStyle name="1_Gio N222 dd400-51, W125 11" xfId="6859" xr:uid="{00000000-0005-0000-0000-0000E90C0000}"/>
    <cellStyle name="1_Gio N222 dd400-51, W125 2" xfId="6860" xr:uid="{00000000-0005-0000-0000-0000EA0C0000}"/>
    <cellStyle name="1_Gio N222 dd400-51, W125 3" xfId="6861" xr:uid="{00000000-0005-0000-0000-0000EB0C0000}"/>
    <cellStyle name="1_Gio N222 dd400-51, W125 4" xfId="6862" xr:uid="{00000000-0005-0000-0000-0000EC0C0000}"/>
    <cellStyle name="1_Gio N222 dd400-51, W125 5" xfId="6863" xr:uid="{00000000-0005-0000-0000-0000ED0C0000}"/>
    <cellStyle name="1_Gio N222 dd400-51, W125 6" xfId="6864" xr:uid="{00000000-0005-0000-0000-0000EE0C0000}"/>
    <cellStyle name="1_Gio N222 dd400-51, W125 7" xfId="6865" xr:uid="{00000000-0005-0000-0000-0000EF0C0000}"/>
    <cellStyle name="1_Gio N222 dd400-51, W125 8" xfId="6866" xr:uid="{00000000-0005-0000-0000-0000F00C0000}"/>
    <cellStyle name="1_Gio N222 dd400-51, W125 9" xfId="6867" xr:uid="{00000000-0005-0000-0000-0000F10C0000}"/>
    <cellStyle name="1_Gio N222 dd400-51, W125_Book2" xfId="419" xr:uid="{00000000-0005-0000-0000-0000F20C0000}"/>
    <cellStyle name="1_HQ a Doan 1.5" xfId="6868" xr:uid="{00000000-0005-0000-0000-0000F30C0000}"/>
    <cellStyle name="1_KHDT  XUAN CHAU (DUYET)" xfId="6869" xr:uid="{00000000-0005-0000-0000-0000F40C0000}"/>
    <cellStyle name="1_Khoi luong_du toan" xfId="2750" xr:uid="{00000000-0005-0000-0000-0000F50C0000}"/>
    <cellStyle name="1_Khoi luong_du toan_DToan Mtruong P10 gui" xfId="2751" xr:uid="{00000000-0005-0000-0000-0000F60C0000}"/>
    <cellStyle name="1_Khoi luong_du toan_Moi truong" xfId="2752" xr:uid="{00000000-0005-0000-0000-0000F70C0000}"/>
    <cellStyle name="1_khoiluongRAP" xfId="420" xr:uid="{00000000-0005-0000-0000-0000F80C0000}"/>
    <cellStyle name="1_khoiluongRAP_1A_TB.NXT-500kV Pleiku(07-2011)Hc theo TT" xfId="2753" xr:uid="{00000000-0005-0000-0000-0000F90C0000}"/>
    <cellStyle name="1_khoiluongRAP_2A_HTVT-500kV Pleiku-CauBong(07-2011)Hc theo TT" xfId="2754" xr:uid="{00000000-0005-0000-0000-0000FA0C0000}"/>
    <cellStyle name="1_khoiluongRAP_Book1" xfId="2755" xr:uid="{00000000-0005-0000-0000-0000FB0C0000}"/>
    <cellStyle name="1_khoiluongRAP_DTGTXL_goi1(DD_G6)" xfId="2756" xr:uid="{00000000-0005-0000-0000-0000FC0C0000}"/>
    <cellStyle name="1_khoiluongRAP_duphongtruotgia" xfId="421" xr:uid="{00000000-0005-0000-0000-0000FD0C0000}"/>
    <cellStyle name="1_khoiluongRAP_duphongtruotgia_Book2" xfId="422" xr:uid="{00000000-0005-0000-0000-0000FE0C0000}"/>
    <cellStyle name="1_khoiluongRAP_duphongtruotgia_Book2_DTGTXL_goi1(DD_G6)" xfId="2757" xr:uid="{00000000-0005-0000-0000-0000FF0C0000}"/>
    <cellStyle name="1_khoiluongRAP_duphongtruotgia_Book2_tongquat" xfId="423" xr:uid="{00000000-0005-0000-0000-0000000D0000}"/>
    <cellStyle name="1_khoiluongRAP_duphongtruotgia_Book2_tongquat 10" xfId="6870" xr:uid="{00000000-0005-0000-0000-0000010D0000}"/>
    <cellStyle name="1_khoiluongRAP_duphongtruotgia_Book2_tongquat 11" xfId="6871" xr:uid="{00000000-0005-0000-0000-0000020D0000}"/>
    <cellStyle name="1_khoiluongRAP_duphongtruotgia_Book2_tongquat 2" xfId="6872" xr:uid="{00000000-0005-0000-0000-0000030D0000}"/>
    <cellStyle name="1_khoiluongRAP_duphongtruotgia_Book2_tongquat 3" xfId="6873" xr:uid="{00000000-0005-0000-0000-0000040D0000}"/>
    <cellStyle name="1_khoiluongRAP_duphongtruotgia_Book2_tongquat 4" xfId="6874" xr:uid="{00000000-0005-0000-0000-0000050D0000}"/>
    <cellStyle name="1_khoiluongRAP_duphongtruotgia_Book2_tongquat 5" xfId="6875" xr:uid="{00000000-0005-0000-0000-0000060D0000}"/>
    <cellStyle name="1_khoiluongRAP_duphongtruotgia_Book2_tongquat 6" xfId="6876" xr:uid="{00000000-0005-0000-0000-0000070D0000}"/>
    <cellStyle name="1_khoiluongRAP_duphongtruotgia_Book2_tongquat 7" xfId="6877" xr:uid="{00000000-0005-0000-0000-0000080D0000}"/>
    <cellStyle name="1_khoiluongRAP_duphongtruotgia_Book2_tongquat 8" xfId="6878" xr:uid="{00000000-0005-0000-0000-0000090D0000}"/>
    <cellStyle name="1_khoiluongRAP_duphongtruotgia_Book2_tongquat 9" xfId="6879" xr:uid="{00000000-0005-0000-0000-00000A0D0000}"/>
    <cellStyle name="1_khoiluongRAP_duphongtruotgia_Book2_tongquat_Book2" xfId="424" xr:uid="{00000000-0005-0000-0000-00000B0D0000}"/>
    <cellStyle name="1_khoiluongRAP_duphongtruotgia_Book3" xfId="425" xr:uid="{00000000-0005-0000-0000-00000C0D0000}"/>
    <cellStyle name="1_khoiluongRAP_duphongtruotgia_Book3_DTGTXL_goi1(DD_G6)" xfId="2758" xr:uid="{00000000-0005-0000-0000-00000D0D0000}"/>
    <cellStyle name="1_khoiluongRAP_duphongtruotgia_Book3_tongquat" xfId="426" xr:uid="{00000000-0005-0000-0000-00000E0D0000}"/>
    <cellStyle name="1_khoiluongRAP_duphongtruotgia_Book3_tongquat 10" xfId="6880" xr:uid="{00000000-0005-0000-0000-00000F0D0000}"/>
    <cellStyle name="1_khoiluongRAP_duphongtruotgia_Book3_tongquat 11" xfId="6881" xr:uid="{00000000-0005-0000-0000-0000100D0000}"/>
    <cellStyle name="1_khoiluongRAP_duphongtruotgia_Book3_tongquat 2" xfId="6882" xr:uid="{00000000-0005-0000-0000-0000110D0000}"/>
    <cellStyle name="1_khoiluongRAP_duphongtruotgia_Book3_tongquat 3" xfId="6883" xr:uid="{00000000-0005-0000-0000-0000120D0000}"/>
    <cellStyle name="1_khoiluongRAP_duphongtruotgia_Book3_tongquat 4" xfId="6884" xr:uid="{00000000-0005-0000-0000-0000130D0000}"/>
    <cellStyle name="1_khoiluongRAP_duphongtruotgia_Book3_tongquat 5" xfId="6885" xr:uid="{00000000-0005-0000-0000-0000140D0000}"/>
    <cellStyle name="1_khoiluongRAP_duphongtruotgia_Book3_tongquat 6" xfId="6886" xr:uid="{00000000-0005-0000-0000-0000150D0000}"/>
    <cellStyle name="1_khoiluongRAP_duphongtruotgia_Book3_tongquat 7" xfId="6887" xr:uid="{00000000-0005-0000-0000-0000160D0000}"/>
    <cellStyle name="1_khoiluongRAP_duphongtruotgia_Book3_tongquat 8" xfId="6888" xr:uid="{00000000-0005-0000-0000-0000170D0000}"/>
    <cellStyle name="1_khoiluongRAP_duphongtruotgia_Book3_tongquat 9" xfId="6889" xr:uid="{00000000-0005-0000-0000-0000180D0000}"/>
    <cellStyle name="1_khoiluongRAP_duphongtruotgia_Book3_tongquat_Book2" xfId="427" xr:uid="{00000000-0005-0000-0000-0000190D0000}"/>
    <cellStyle name="1_khoiluongRAP_duphongtruotgia_dieuchinhluong" xfId="428" xr:uid="{00000000-0005-0000-0000-00001A0D0000}"/>
    <cellStyle name="1_khoiluongRAP_duphongtruotgia_DTGTXL_goi1(DD_G6)" xfId="2759" xr:uid="{00000000-0005-0000-0000-00001B0D0000}"/>
    <cellStyle name="1_khoiluongRAP_duphongtruotgia_DZ500kVBanSok_Pleiku(10-2012)" xfId="429" xr:uid="{00000000-0005-0000-0000-00001C0D0000}"/>
    <cellStyle name="1_khoiluongRAP_duphongtruotgia_DZ500kVBanSok_Pleiku(16_10-2012)" xfId="430" xr:uid="{00000000-0005-0000-0000-00001D0D0000}"/>
    <cellStyle name="1_khoiluongRAP_duphongtruotgia_DZ500kVHatxan_pleiku(Giaidoan1)" xfId="431" xr:uid="{00000000-0005-0000-0000-00001E0D0000}"/>
    <cellStyle name="1_khoiluongRAP_duphongtruotgia_DZ500kVPleiku_MyPhuoc_CauBong(GiaLai+DakLakmoi)" xfId="432" xr:uid="{00000000-0005-0000-0000-00001F0D0000}"/>
    <cellStyle name="1_khoiluongRAP_duphongtruotgia_DZ500kVPleiku_MyPhuoc_CauBong(GiaLai+DakLakmoi)_DTGTXL_goi1(DD_G6)" xfId="2760" xr:uid="{00000000-0005-0000-0000-0000200D0000}"/>
    <cellStyle name="1_khoiluongRAP_duphongtruotgia_DZ500kVPleiku_MyPhuoc_CauBong(GiaLai+DakLakmoi)_tongquat" xfId="433" xr:uid="{00000000-0005-0000-0000-0000210D0000}"/>
    <cellStyle name="1_khoiluongRAP_duphongtruotgia_DZ500kVPleiku_MyPhuoc_CauBong(GiaLai+DakLakmoi)_tongquat 10" xfId="6890" xr:uid="{00000000-0005-0000-0000-0000220D0000}"/>
    <cellStyle name="1_khoiluongRAP_duphongtruotgia_DZ500kVPleiku_MyPhuoc_CauBong(GiaLai+DakLakmoi)_tongquat 11" xfId="6891" xr:uid="{00000000-0005-0000-0000-0000230D0000}"/>
    <cellStyle name="1_khoiluongRAP_duphongtruotgia_DZ500kVPleiku_MyPhuoc_CauBong(GiaLai+DakLakmoi)_tongquat 2" xfId="6892" xr:uid="{00000000-0005-0000-0000-0000240D0000}"/>
    <cellStyle name="1_khoiluongRAP_duphongtruotgia_DZ500kVPleiku_MyPhuoc_CauBong(GiaLai+DakLakmoi)_tongquat 3" xfId="6893" xr:uid="{00000000-0005-0000-0000-0000250D0000}"/>
    <cellStyle name="1_khoiluongRAP_duphongtruotgia_DZ500kVPleiku_MyPhuoc_CauBong(GiaLai+DakLakmoi)_tongquat 4" xfId="6894" xr:uid="{00000000-0005-0000-0000-0000260D0000}"/>
    <cellStyle name="1_khoiluongRAP_duphongtruotgia_DZ500kVPleiku_MyPhuoc_CauBong(GiaLai+DakLakmoi)_tongquat 5" xfId="6895" xr:uid="{00000000-0005-0000-0000-0000270D0000}"/>
    <cellStyle name="1_khoiluongRAP_duphongtruotgia_DZ500kVPleiku_MyPhuoc_CauBong(GiaLai+DakLakmoi)_tongquat 6" xfId="6896" xr:uid="{00000000-0005-0000-0000-0000280D0000}"/>
    <cellStyle name="1_khoiluongRAP_duphongtruotgia_DZ500kVPleiku_MyPhuoc_CauBong(GiaLai+DakLakmoi)_tongquat 7" xfId="6897" xr:uid="{00000000-0005-0000-0000-0000290D0000}"/>
    <cellStyle name="1_khoiluongRAP_duphongtruotgia_DZ500kVPleiku_MyPhuoc_CauBong(GiaLai+DakLakmoi)_tongquat 8" xfId="6898" xr:uid="{00000000-0005-0000-0000-00002A0D0000}"/>
    <cellStyle name="1_khoiluongRAP_duphongtruotgia_DZ500kVPleiku_MyPhuoc_CauBong(GiaLai+DakLakmoi)_tongquat 9" xfId="6899" xr:uid="{00000000-0005-0000-0000-00002B0D0000}"/>
    <cellStyle name="1_khoiluongRAP_duphongtruotgia_DZ500kVPleiku_MyPhuoc_CauBong(GiaLai+DakLakmoi)_tongquat_Book2" xfId="434" xr:uid="{00000000-0005-0000-0000-00002C0D0000}"/>
    <cellStyle name="1_khoiluongRAP_duphongtruotgia_Lamgiangiao" xfId="2761" xr:uid="{00000000-0005-0000-0000-00002D0D0000}"/>
    <cellStyle name="1_khoiluongRAP_duphongtruotgia_tongquat" xfId="435" xr:uid="{00000000-0005-0000-0000-00002E0D0000}"/>
    <cellStyle name="1_khoiluongRAP_tongquat" xfId="436" xr:uid="{00000000-0005-0000-0000-00002F0D0000}"/>
    <cellStyle name="1_khoiluongRAP_tongquat 10" xfId="6900" xr:uid="{00000000-0005-0000-0000-0000300D0000}"/>
    <cellStyle name="1_khoiluongRAP_tongquat 11" xfId="6901" xr:uid="{00000000-0005-0000-0000-0000310D0000}"/>
    <cellStyle name="1_khoiluongRAP_tongquat 2" xfId="6902" xr:uid="{00000000-0005-0000-0000-0000320D0000}"/>
    <cellStyle name="1_khoiluongRAP_tongquat 3" xfId="6903" xr:uid="{00000000-0005-0000-0000-0000330D0000}"/>
    <cellStyle name="1_khoiluongRAP_tongquat 4" xfId="6904" xr:uid="{00000000-0005-0000-0000-0000340D0000}"/>
    <cellStyle name="1_khoiluongRAP_tongquat 5" xfId="6905" xr:uid="{00000000-0005-0000-0000-0000350D0000}"/>
    <cellStyle name="1_khoiluongRAP_tongquat 6" xfId="6906" xr:uid="{00000000-0005-0000-0000-0000360D0000}"/>
    <cellStyle name="1_khoiluongRAP_tongquat 7" xfId="6907" xr:uid="{00000000-0005-0000-0000-0000370D0000}"/>
    <cellStyle name="1_khoiluongRAP_tongquat 8" xfId="6908" xr:uid="{00000000-0005-0000-0000-0000380D0000}"/>
    <cellStyle name="1_khoiluongRAP_tongquat 9" xfId="6909" xr:uid="{00000000-0005-0000-0000-0000390D0000}"/>
    <cellStyle name="1_khoiluongRAP_tongquat_Book2" xfId="437" xr:uid="{00000000-0005-0000-0000-00003A0D0000}"/>
    <cellStyle name="1_luong" xfId="438" xr:uid="{00000000-0005-0000-0000-00003B0D0000}"/>
    <cellStyle name="1_Luong " xfId="439" xr:uid="{00000000-0005-0000-0000-00003C0D0000}"/>
    <cellStyle name="1_Luong _1A_TB.NXT-500kV Pleiku(07-2011)Hc theo TT" xfId="2762" xr:uid="{00000000-0005-0000-0000-00003D0D0000}"/>
    <cellStyle name="1_Luong _2A_HTVT-500kV Pleiku-CauBong(07-2011)Hc theo TT" xfId="2763" xr:uid="{00000000-0005-0000-0000-00003E0D0000}"/>
    <cellStyle name="1_Luong _Book1" xfId="2764" xr:uid="{00000000-0005-0000-0000-00003F0D0000}"/>
    <cellStyle name="1_Luong _DTGTXL_goi1(DD_G6)" xfId="2765" xr:uid="{00000000-0005-0000-0000-0000400D0000}"/>
    <cellStyle name="1_Luong _duphongtruotgia" xfId="440" xr:uid="{00000000-0005-0000-0000-0000410D0000}"/>
    <cellStyle name="1_Luong _duphongtruotgia_Book2" xfId="441" xr:uid="{00000000-0005-0000-0000-0000420D0000}"/>
    <cellStyle name="1_Luong _duphongtruotgia_Book2_DTGTXL_goi1(DD_G6)" xfId="2766" xr:uid="{00000000-0005-0000-0000-0000430D0000}"/>
    <cellStyle name="1_Luong _duphongtruotgia_Book2_tongquat" xfId="442" xr:uid="{00000000-0005-0000-0000-0000440D0000}"/>
    <cellStyle name="1_Luong _duphongtruotgia_Book2_tongquat 10" xfId="6910" xr:uid="{00000000-0005-0000-0000-0000450D0000}"/>
    <cellStyle name="1_Luong _duphongtruotgia_Book2_tongquat 11" xfId="6911" xr:uid="{00000000-0005-0000-0000-0000460D0000}"/>
    <cellStyle name="1_Luong _duphongtruotgia_Book2_tongquat 2" xfId="6912" xr:uid="{00000000-0005-0000-0000-0000470D0000}"/>
    <cellStyle name="1_Luong _duphongtruotgia_Book2_tongquat 3" xfId="6913" xr:uid="{00000000-0005-0000-0000-0000480D0000}"/>
    <cellStyle name="1_Luong _duphongtruotgia_Book2_tongquat 4" xfId="6914" xr:uid="{00000000-0005-0000-0000-0000490D0000}"/>
    <cellStyle name="1_Luong _duphongtruotgia_Book2_tongquat 5" xfId="6915" xr:uid="{00000000-0005-0000-0000-00004A0D0000}"/>
    <cellStyle name="1_Luong _duphongtruotgia_Book2_tongquat 6" xfId="6916" xr:uid="{00000000-0005-0000-0000-00004B0D0000}"/>
    <cellStyle name="1_Luong _duphongtruotgia_Book2_tongquat 7" xfId="6917" xr:uid="{00000000-0005-0000-0000-00004C0D0000}"/>
    <cellStyle name="1_Luong _duphongtruotgia_Book2_tongquat 8" xfId="6918" xr:uid="{00000000-0005-0000-0000-00004D0D0000}"/>
    <cellStyle name="1_Luong _duphongtruotgia_Book2_tongquat 9" xfId="6919" xr:uid="{00000000-0005-0000-0000-00004E0D0000}"/>
    <cellStyle name="1_Luong _duphongtruotgia_Book2_tongquat_Book2" xfId="443" xr:uid="{00000000-0005-0000-0000-00004F0D0000}"/>
    <cellStyle name="1_Luong _duphongtruotgia_Book3" xfId="444" xr:uid="{00000000-0005-0000-0000-0000500D0000}"/>
    <cellStyle name="1_Luong _duphongtruotgia_Book3_DTGTXL_goi1(DD_G6)" xfId="2767" xr:uid="{00000000-0005-0000-0000-0000510D0000}"/>
    <cellStyle name="1_Luong _duphongtruotgia_Book3_tongquat" xfId="445" xr:uid="{00000000-0005-0000-0000-0000520D0000}"/>
    <cellStyle name="1_Luong _duphongtruotgia_Book3_tongquat 10" xfId="6920" xr:uid="{00000000-0005-0000-0000-0000530D0000}"/>
    <cellStyle name="1_Luong _duphongtruotgia_Book3_tongquat 11" xfId="6921" xr:uid="{00000000-0005-0000-0000-0000540D0000}"/>
    <cellStyle name="1_Luong _duphongtruotgia_Book3_tongquat 2" xfId="6922" xr:uid="{00000000-0005-0000-0000-0000550D0000}"/>
    <cellStyle name="1_Luong _duphongtruotgia_Book3_tongquat 3" xfId="6923" xr:uid="{00000000-0005-0000-0000-0000560D0000}"/>
    <cellStyle name="1_Luong _duphongtruotgia_Book3_tongquat 4" xfId="6924" xr:uid="{00000000-0005-0000-0000-0000570D0000}"/>
    <cellStyle name="1_Luong _duphongtruotgia_Book3_tongquat 5" xfId="6925" xr:uid="{00000000-0005-0000-0000-0000580D0000}"/>
    <cellStyle name="1_Luong _duphongtruotgia_Book3_tongquat 6" xfId="6926" xr:uid="{00000000-0005-0000-0000-0000590D0000}"/>
    <cellStyle name="1_Luong _duphongtruotgia_Book3_tongquat 7" xfId="6927" xr:uid="{00000000-0005-0000-0000-00005A0D0000}"/>
    <cellStyle name="1_Luong _duphongtruotgia_Book3_tongquat 8" xfId="6928" xr:uid="{00000000-0005-0000-0000-00005B0D0000}"/>
    <cellStyle name="1_Luong _duphongtruotgia_Book3_tongquat 9" xfId="6929" xr:uid="{00000000-0005-0000-0000-00005C0D0000}"/>
    <cellStyle name="1_Luong _duphongtruotgia_Book3_tongquat_Book2" xfId="446" xr:uid="{00000000-0005-0000-0000-00005D0D0000}"/>
    <cellStyle name="1_Luong _duphongtruotgia_dieuchinhluong" xfId="447" xr:uid="{00000000-0005-0000-0000-00005E0D0000}"/>
    <cellStyle name="1_Luong _duphongtruotgia_DTGTXL_goi1(DD_G6)" xfId="2768" xr:uid="{00000000-0005-0000-0000-00005F0D0000}"/>
    <cellStyle name="1_Luong _duphongtruotgia_DZ500kVBanSok_Pleiku(10-2012)" xfId="448" xr:uid="{00000000-0005-0000-0000-0000600D0000}"/>
    <cellStyle name="1_Luong _duphongtruotgia_DZ500kVBanSok_Pleiku(16_10-2012)" xfId="449" xr:uid="{00000000-0005-0000-0000-0000610D0000}"/>
    <cellStyle name="1_Luong _duphongtruotgia_DZ500kVHatxan_pleiku(Giaidoan1)" xfId="450" xr:uid="{00000000-0005-0000-0000-0000620D0000}"/>
    <cellStyle name="1_Luong _duphongtruotgia_DZ500kVPleiku_MyPhuoc_CauBong(GiaLai+DakLakmoi)" xfId="451" xr:uid="{00000000-0005-0000-0000-0000630D0000}"/>
    <cellStyle name="1_Luong _duphongtruotgia_DZ500kVPleiku_MyPhuoc_CauBong(GiaLai+DakLakmoi)_DTGTXL_goi1(DD_G6)" xfId="2769" xr:uid="{00000000-0005-0000-0000-0000640D0000}"/>
    <cellStyle name="1_Luong _duphongtruotgia_DZ500kVPleiku_MyPhuoc_CauBong(GiaLai+DakLakmoi)_tongquat" xfId="452" xr:uid="{00000000-0005-0000-0000-0000650D0000}"/>
    <cellStyle name="1_Luong _duphongtruotgia_DZ500kVPleiku_MyPhuoc_CauBong(GiaLai+DakLakmoi)_tongquat 10" xfId="6930" xr:uid="{00000000-0005-0000-0000-0000660D0000}"/>
    <cellStyle name="1_Luong _duphongtruotgia_DZ500kVPleiku_MyPhuoc_CauBong(GiaLai+DakLakmoi)_tongquat 11" xfId="6931" xr:uid="{00000000-0005-0000-0000-0000670D0000}"/>
    <cellStyle name="1_Luong _duphongtruotgia_DZ500kVPleiku_MyPhuoc_CauBong(GiaLai+DakLakmoi)_tongquat 2" xfId="6932" xr:uid="{00000000-0005-0000-0000-0000680D0000}"/>
    <cellStyle name="1_Luong _duphongtruotgia_DZ500kVPleiku_MyPhuoc_CauBong(GiaLai+DakLakmoi)_tongquat 3" xfId="6933" xr:uid="{00000000-0005-0000-0000-0000690D0000}"/>
    <cellStyle name="1_Luong _duphongtruotgia_DZ500kVPleiku_MyPhuoc_CauBong(GiaLai+DakLakmoi)_tongquat 4" xfId="6934" xr:uid="{00000000-0005-0000-0000-00006A0D0000}"/>
    <cellStyle name="1_Luong _duphongtruotgia_DZ500kVPleiku_MyPhuoc_CauBong(GiaLai+DakLakmoi)_tongquat 5" xfId="6935" xr:uid="{00000000-0005-0000-0000-00006B0D0000}"/>
    <cellStyle name="1_Luong _duphongtruotgia_DZ500kVPleiku_MyPhuoc_CauBong(GiaLai+DakLakmoi)_tongquat 6" xfId="6936" xr:uid="{00000000-0005-0000-0000-00006C0D0000}"/>
    <cellStyle name="1_Luong _duphongtruotgia_DZ500kVPleiku_MyPhuoc_CauBong(GiaLai+DakLakmoi)_tongquat 7" xfId="6937" xr:uid="{00000000-0005-0000-0000-00006D0D0000}"/>
    <cellStyle name="1_Luong _duphongtruotgia_DZ500kVPleiku_MyPhuoc_CauBong(GiaLai+DakLakmoi)_tongquat 8" xfId="6938" xr:uid="{00000000-0005-0000-0000-00006E0D0000}"/>
    <cellStyle name="1_Luong _duphongtruotgia_DZ500kVPleiku_MyPhuoc_CauBong(GiaLai+DakLakmoi)_tongquat 9" xfId="6939" xr:uid="{00000000-0005-0000-0000-00006F0D0000}"/>
    <cellStyle name="1_Luong _duphongtruotgia_DZ500kVPleiku_MyPhuoc_CauBong(GiaLai+DakLakmoi)_tongquat_Book2" xfId="453" xr:uid="{00000000-0005-0000-0000-0000700D0000}"/>
    <cellStyle name="1_Luong _duphongtruotgia_Lamgiangiao" xfId="2770" xr:uid="{00000000-0005-0000-0000-0000710D0000}"/>
    <cellStyle name="1_Luong _duphongtruotgia_tongquat" xfId="454" xr:uid="{00000000-0005-0000-0000-0000720D0000}"/>
    <cellStyle name="1_Luong _tongquat" xfId="455" xr:uid="{00000000-0005-0000-0000-0000730D0000}"/>
    <cellStyle name="1_Luong _tongquat 10" xfId="6940" xr:uid="{00000000-0005-0000-0000-0000740D0000}"/>
    <cellStyle name="1_Luong _tongquat 11" xfId="6941" xr:uid="{00000000-0005-0000-0000-0000750D0000}"/>
    <cellStyle name="1_Luong _tongquat 2" xfId="6942" xr:uid="{00000000-0005-0000-0000-0000760D0000}"/>
    <cellStyle name="1_Luong _tongquat 3" xfId="6943" xr:uid="{00000000-0005-0000-0000-0000770D0000}"/>
    <cellStyle name="1_Luong _tongquat 4" xfId="6944" xr:uid="{00000000-0005-0000-0000-0000780D0000}"/>
    <cellStyle name="1_Luong _tongquat 5" xfId="6945" xr:uid="{00000000-0005-0000-0000-0000790D0000}"/>
    <cellStyle name="1_Luong _tongquat 6" xfId="6946" xr:uid="{00000000-0005-0000-0000-00007A0D0000}"/>
    <cellStyle name="1_Luong _tongquat 7" xfId="6947" xr:uid="{00000000-0005-0000-0000-00007B0D0000}"/>
    <cellStyle name="1_Luong _tongquat 8" xfId="6948" xr:uid="{00000000-0005-0000-0000-00007C0D0000}"/>
    <cellStyle name="1_Luong _tongquat 9" xfId="6949" xr:uid="{00000000-0005-0000-0000-00007D0D0000}"/>
    <cellStyle name="1_Luong _tongquat_Book2" xfId="456" xr:uid="{00000000-0005-0000-0000-00007E0D0000}"/>
    <cellStyle name="1_luong_1" xfId="457" xr:uid="{00000000-0005-0000-0000-00007F0D0000}"/>
    <cellStyle name="1_luong_1_1A_TB.NXT-500kV Pleiku(07-2011)Hc theo TT" xfId="2771" xr:uid="{00000000-0005-0000-0000-0000800D0000}"/>
    <cellStyle name="1_luong_1_2A_HTVT-500kV Pleiku-CauBong(07-2011)Hc theo TT" xfId="2772" xr:uid="{00000000-0005-0000-0000-0000810D0000}"/>
    <cellStyle name="1_luong_1_DTGTXL_goi1(DD_G6)" xfId="2773" xr:uid="{00000000-0005-0000-0000-0000820D0000}"/>
    <cellStyle name="1_luong_1_duphongtruotgia" xfId="458" xr:uid="{00000000-0005-0000-0000-0000830D0000}"/>
    <cellStyle name="1_luong_1_duphongtruotgia_Book2" xfId="459" xr:uid="{00000000-0005-0000-0000-0000840D0000}"/>
    <cellStyle name="1_luong_1_duphongtruotgia_Book2_DTGTXL_goi1(DD_G6)" xfId="2774" xr:uid="{00000000-0005-0000-0000-0000850D0000}"/>
    <cellStyle name="1_luong_1_duphongtruotgia_Book2_tongquat" xfId="460" xr:uid="{00000000-0005-0000-0000-0000860D0000}"/>
    <cellStyle name="1_luong_1_duphongtruotgia_Book2_tongquat 10" xfId="6950" xr:uid="{00000000-0005-0000-0000-0000870D0000}"/>
    <cellStyle name="1_luong_1_duphongtruotgia_Book2_tongquat 11" xfId="6951" xr:uid="{00000000-0005-0000-0000-0000880D0000}"/>
    <cellStyle name="1_luong_1_duphongtruotgia_Book2_tongquat 2" xfId="6952" xr:uid="{00000000-0005-0000-0000-0000890D0000}"/>
    <cellStyle name="1_luong_1_duphongtruotgia_Book2_tongquat 3" xfId="6953" xr:uid="{00000000-0005-0000-0000-00008A0D0000}"/>
    <cellStyle name="1_luong_1_duphongtruotgia_Book2_tongquat 4" xfId="6954" xr:uid="{00000000-0005-0000-0000-00008B0D0000}"/>
    <cellStyle name="1_luong_1_duphongtruotgia_Book2_tongquat 5" xfId="6955" xr:uid="{00000000-0005-0000-0000-00008C0D0000}"/>
    <cellStyle name="1_luong_1_duphongtruotgia_Book2_tongquat 6" xfId="6956" xr:uid="{00000000-0005-0000-0000-00008D0D0000}"/>
    <cellStyle name="1_luong_1_duphongtruotgia_Book2_tongquat 7" xfId="6957" xr:uid="{00000000-0005-0000-0000-00008E0D0000}"/>
    <cellStyle name="1_luong_1_duphongtruotgia_Book2_tongquat 8" xfId="6958" xr:uid="{00000000-0005-0000-0000-00008F0D0000}"/>
    <cellStyle name="1_luong_1_duphongtruotgia_Book2_tongquat 9" xfId="6959" xr:uid="{00000000-0005-0000-0000-0000900D0000}"/>
    <cellStyle name="1_luong_1_duphongtruotgia_Book2_tongquat_Book2" xfId="461" xr:uid="{00000000-0005-0000-0000-0000910D0000}"/>
    <cellStyle name="1_luong_1_duphongtruotgia_Book3" xfId="462" xr:uid="{00000000-0005-0000-0000-0000920D0000}"/>
    <cellStyle name="1_luong_1_duphongtruotgia_Book3_DTGTXL_goi1(DD_G6)" xfId="2775" xr:uid="{00000000-0005-0000-0000-0000930D0000}"/>
    <cellStyle name="1_luong_1_duphongtruotgia_Book3_tongquat" xfId="463" xr:uid="{00000000-0005-0000-0000-0000940D0000}"/>
    <cellStyle name="1_luong_1_duphongtruotgia_Book3_tongquat 10" xfId="6960" xr:uid="{00000000-0005-0000-0000-0000950D0000}"/>
    <cellStyle name="1_luong_1_duphongtruotgia_Book3_tongquat 11" xfId="6961" xr:uid="{00000000-0005-0000-0000-0000960D0000}"/>
    <cellStyle name="1_luong_1_duphongtruotgia_Book3_tongquat 2" xfId="6962" xr:uid="{00000000-0005-0000-0000-0000970D0000}"/>
    <cellStyle name="1_luong_1_duphongtruotgia_Book3_tongquat 3" xfId="6963" xr:uid="{00000000-0005-0000-0000-0000980D0000}"/>
    <cellStyle name="1_luong_1_duphongtruotgia_Book3_tongquat 4" xfId="6964" xr:uid="{00000000-0005-0000-0000-0000990D0000}"/>
    <cellStyle name="1_luong_1_duphongtruotgia_Book3_tongquat 5" xfId="6965" xr:uid="{00000000-0005-0000-0000-00009A0D0000}"/>
    <cellStyle name="1_luong_1_duphongtruotgia_Book3_tongquat 6" xfId="6966" xr:uid="{00000000-0005-0000-0000-00009B0D0000}"/>
    <cellStyle name="1_luong_1_duphongtruotgia_Book3_tongquat 7" xfId="6967" xr:uid="{00000000-0005-0000-0000-00009C0D0000}"/>
    <cellStyle name="1_luong_1_duphongtruotgia_Book3_tongquat 8" xfId="6968" xr:uid="{00000000-0005-0000-0000-00009D0D0000}"/>
    <cellStyle name="1_luong_1_duphongtruotgia_Book3_tongquat 9" xfId="6969" xr:uid="{00000000-0005-0000-0000-00009E0D0000}"/>
    <cellStyle name="1_luong_1_duphongtruotgia_Book3_tongquat_Book2" xfId="464" xr:uid="{00000000-0005-0000-0000-00009F0D0000}"/>
    <cellStyle name="1_luong_1_duphongtruotgia_dieuchinhluong" xfId="465" xr:uid="{00000000-0005-0000-0000-0000A00D0000}"/>
    <cellStyle name="1_luong_1_duphongtruotgia_DTGTXL_goi1(DD_G6)" xfId="2776" xr:uid="{00000000-0005-0000-0000-0000A10D0000}"/>
    <cellStyle name="1_luong_1_duphongtruotgia_DZ500kVBanSok_Pleiku(10-2012)" xfId="466" xr:uid="{00000000-0005-0000-0000-0000A20D0000}"/>
    <cellStyle name="1_luong_1_duphongtruotgia_DZ500kVBanSok_Pleiku(16_10-2012)" xfId="467" xr:uid="{00000000-0005-0000-0000-0000A30D0000}"/>
    <cellStyle name="1_luong_1_duphongtruotgia_DZ500kVHatxan_pleiku(Giaidoan1)" xfId="468" xr:uid="{00000000-0005-0000-0000-0000A40D0000}"/>
    <cellStyle name="1_luong_1_duphongtruotgia_DZ500kVPleiku_MyPhuoc_CauBong(GiaLai+DakLakmoi)" xfId="469" xr:uid="{00000000-0005-0000-0000-0000A50D0000}"/>
    <cellStyle name="1_luong_1_duphongtruotgia_DZ500kVPleiku_MyPhuoc_CauBong(GiaLai+DakLakmoi)_DTGTXL_goi1(DD_G6)" xfId="2777" xr:uid="{00000000-0005-0000-0000-0000A60D0000}"/>
    <cellStyle name="1_luong_1_duphongtruotgia_DZ500kVPleiku_MyPhuoc_CauBong(GiaLai+DakLakmoi)_tongquat" xfId="470" xr:uid="{00000000-0005-0000-0000-0000A70D0000}"/>
    <cellStyle name="1_luong_1_duphongtruotgia_DZ500kVPleiku_MyPhuoc_CauBong(GiaLai+DakLakmoi)_tongquat 10" xfId="6970" xr:uid="{00000000-0005-0000-0000-0000A80D0000}"/>
    <cellStyle name="1_luong_1_duphongtruotgia_DZ500kVPleiku_MyPhuoc_CauBong(GiaLai+DakLakmoi)_tongquat 11" xfId="6971" xr:uid="{00000000-0005-0000-0000-0000A90D0000}"/>
    <cellStyle name="1_luong_1_duphongtruotgia_DZ500kVPleiku_MyPhuoc_CauBong(GiaLai+DakLakmoi)_tongquat 2" xfId="6972" xr:uid="{00000000-0005-0000-0000-0000AA0D0000}"/>
    <cellStyle name="1_luong_1_duphongtruotgia_DZ500kVPleiku_MyPhuoc_CauBong(GiaLai+DakLakmoi)_tongquat 3" xfId="6973" xr:uid="{00000000-0005-0000-0000-0000AB0D0000}"/>
    <cellStyle name="1_luong_1_duphongtruotgia_DZ500kVPleiku_MyPhuoc_CauBong(GiaLai+DakLakmoi)_tongquat 4" xfId="6974" xr:uid="{00000000-0005-0000-0000-0000AC0D0000}"/>
    <cellStyle name="1_luong_1_duphongtruotgia_DZ500kVPleiku_MyPhuoc_CauBong(GiaLai+DakLakmoi)_tongquat 5" xfId="6975" xr:uid="{00000000-0005-0000-0000-0000AD0D0000}"/>
    <cellStyle name="1_luong_1_duphongtruotgia_DZ500kVPleiku_MyPhuoc_CauBong(GiaLai+DakLakmoi)_tongquat 6" xfId="6976" xr:uid="{00000000-0005-0000-0000-0000AE0D0000}"/>
    <cellStyle name="1_luong_1_duphongtruotgia_DZ500kVPleiku_MyPhuoc_CauBong(GiaLai+DakLakmoi)_tongquat 7" xfId="6977" xr:uid="{00000000-0005-0000-0000-0000AF0D0000}"/>
    <cellStyle name="1_luong_1_duphongtruotgia_DZ500kVPleiku_MyPhuoc_CauBong(GiaLai+DakLakmoi)_tongquat 8" xfId="6978" xr:uid="{00000000-0005-0000-0000-0000B00D0000}"/>
    <cellStyle name="1_luong_1_duphongtruotgia_DZ500kVPleiku_MyPhuoc_CauBong(GiaLai+DakLakmoi)_tongquat 9" xfId="6979" xr:uid="{00000000-0005-0000-0000-0000B10D0000}"/>
    <cellStyle name="1_luong_1_duphongtruotgia_DZ500kVPleiku_MyPhuoc_CauBong(GiaLai+DakLakmoi)_tongquat_Book2" xfId="471" xr:uid="{00000000-0005-0000-0000-0000B20D0000}"/>
    <cellStyle name="1_luong_1_duphongtruotgia_Lamgiangiao" xfId="2778" xr:uid="{00000000-0005-0000-0000-0000B30D0000}"/>
    <cellStyle name="1_luong_1_duphongtruotgia_tongquat" xfId="472" xr:uid="{00000000-0005-0000-0000-0000B40D0000}"/>
    <cellStyle name="1_luong_1_tongquat" xfId="473" xr:uid="{00000000-0005-0000-0000-0000B50D0000}"/>
    <cellStyle name="1_luong_1_tongquat 10" xfId="6980" xr:uid="{00000000-0005-0000-0000-0000B60D0000}"/>
    <cellStyle name="1_luong_1_tongquat 11" xfId="6981" xr:uid="{00000000-0005-0000-0000-0000B70D0000}"/>
    <cellStyle name="1_luong_1_tongquat 2" xfId="6982" xr:uid="{00000000-0005-0000-0000-0000B80D0000}"/>
    <cellStyle name="1_luong_1_tongquat 3" xfId="6983" xr:uid="{00000000-0005-0000-0000-0000B90D0000}"/>
    <cellStyle name="1_luong_1_tongquat 4" xfId="6984" xr:uid="{00000000-0005-0000-0000-0000BA0D0000}"/>
    <cellStyle name="1_luong_1_tongquat 5" xfId="6985" xr:uid="{00000000-0005-0000-0000-0000BB0D0000}"/>
    <cellStyle name="1_luong_1_tongquat 6" xfId="6986" xr:uid="{00000000-0005-0000-0000-0000BC0D0000}"/>
    <cellStyle name="1_luong_1_tongquat 7" xfId="6987" xr:uid="{00000000-0005-0000-0000-0000BD0D0000}"/>
    <cellStyle name="1_luong_1_tongquat 8" xfId="6988" xr:uid="{00000000-0005-0000-0000-0000BE0D0000}"/>
    <cellStyle name="1_luong_1_tongquat 9" xfId="6989" xr:uid="{00000000-0005-0000-0000-0000BF0D0000}"/>
    <cellStyle name="1_luong_1_tongquat_Book2" xfId="474" xr:uid="{00000000-0005-0000-0000-0000C00D0000}"/>
    <cellStyle name="1_luong_1A_TB.NXT-500kV Pleiku(07-2011)Hc theo TT" xfId="2779" xr:uid="{00000000-0005-0000-0000-0000C10D0000}"/>
    <cellStyle name="1_luong_2A_HTVT-500kV Pleiku-CauBong(07-2011)Hc theo TT" xfId="2780" xr:uid="{00000000-0005-0000-0000-0000C20D0000}"/>
    <cellStyle name="1_luong_DTGTXL_goi1(DD_G6)" xfId="2781" xr:uid="{00000000-0005-0000-0000-0000C30D0000}"/>
    <cellStyle name="1_luong_duphongtruotgia" xfId="475" xr:uid="{00000000-0005-0000-0000-0000C40D0000}"/>
    <cellStyle name="1_luong_duphongtruotgia_Book2" xfId="476" xr:uid="{00000000-0005-0000-0000-0000C50D0000}"/>
    <cellStyle name="1_luong_duphongtruotgia_Book2_DTGTXL_goi1(DD_G6)" xfId="2782" xr:uid="{00000000-0005-0000-0000-0000C60D0000}"/>
    <cellStyle name="1_luong_duphongtruotgia_Book2_tongquat" xfId="477" xr:uid="{00000000-0005-0000-0000-0000C70D0000}"/>
    <cellStyle name="1_luong_duphongtruotgia_Book2_tongquat 10" xfId="6990" xr:uid="{00000000-0005-0000-0000-0000C80D0000}"/>
    <cellStyle name="1_luong_duphongtruotgia_Book2_tongquat 11" xfId="6991" xr:uid="{00000000-0005-0000-0000-0000C90D0000}"/>
    <cellStyle name="1_luong_duphongtruotgia_Book2_tongquat 2" xfId="6992" xr:uid="{00000000-0005-0000-0000-0000CA0D0000}"/>
    <cellStyle name="1_luong_duphongtruotgia_Book2_tongquat 3" xfId="6993" xr:uid="{00000000-0005-0000-0000-0000CB0D0000}"/>
    <cellStyle name="1_luong_duphongtruotgia_Book2_tongquat 4" xfId="6994" xr:uid="{00000000-0005-0000-0000-0000CC0D0000}"/>
    <cellStyle name="1_luong_duphongtruotgia_Book2_tongquat 5" xfId="6995" xr:uid="{00000000-0005-0000-0000-0000CD0D0000}"/>
    <cellStyle name="1_luong_duphongtruotgia_Book2_tongquat 6" xfId="6996" xr:uid="{00000000-0005-0000-0000-0000CE0D0000}"/>
    <cellStyle name="1_luong_duphongtruotgia_Book2_tongquat 7" xfId="6997" xr:uid="{00000000-0005-0000-0000-0000CF0D0000}"/>
    <cellStyle name="1_luong_duphongtruotgia_Book2_tongquat 8" xfId="6998" xr:uid="{00000000-0005-0000-0000-0000D00D0000}"/>
    <cellStyle name="1_luong_duphongtruotgia_Book2_tongquat 9" xfId="6999" xr:uid="{00000000-0005-0000-0000-0000D10D0000}"/>
    <cellStyle name="1_luong_duphongtruotgia_Book2_tongquat_Book2" xfId="478" xr:uid="{00000000-0005-0000-0000-0000D20D0000}"/>
    <cellStyle name="1_luong_duphongtruotgia_Book3" xfId="479" xr:uid="{00000000-0005-0000-0000-0000D30D0000}"/>
    <cellStyle name="1_luong_duphongtruotgia_Book3_DTGTXL_goi1(DD_G6)" xfId="2783" xr:uid="{00000000-0005-0000-0000-0000D40D0000}"/>
    <cellStyle name="1_luong_duphongtruotgia_Book3_tongquat" xfId="480" xr:uid="{00000000-0005-0000-0000-0000D50D0000}"/>
    <cellStyle name="1_luong_duphongtruotgia_Book3_tongquat 10" xfId="7000" xr:uid="{00000000-0005-0000-0000-0000D60D0000}"/>
    <cellStyle name="1_luong_duphongtruotgia_Book3_tongquat 11" xfId="7001" xr:uid="{00000000-0005-0000-0000-0000D70D0000}"/>
    <cellStyle name="1_luong_duphongtruotgia_Book3_tongquat 2" xfId="7002" xr:uid="{00000000-0005-0000-0000-0000D80D0000}"/>
    <cellStyle name="1_luong_duphongtruotgia_Book3_tongquat 3" xfId="7003" xr:uid="{00000000-0005-0000-0000-0000D90D0000}"/>
    <cellStyle name="1_luong_duphongtruotgia_Book3_tongquat 4" xfId="7004" xr:uid="{00000000-0005-0000-0000-0000DA0D0000}"/>
    <cellStyle name="1_luong_duphongtruotgia_Book3_tongquat 5" xfId="7005" xr:uid="{00000000-0005-0000-0000-0000DB0D0000}"/>
    <cellStyle name="1_luong_duphongtruotgia_Book3_tongquat 6" xfId="7006" xr:uid="{00000000-0005-0000-0000-0000DC0D0000}"/>
    <cellStyle name="1_luong_duphongtruotgia_Book3_tongquat 7" xfId="7007" xr:uid="{00000000-0005-0000-0000-0000DD0D0000}"/>
    <cellStyle name="1_luong_duphongtruotgia_Book3_tongquat 8" xfId="7008" xr:uid="{00000000-0005-0000-0000-0000DE0D0000}"/>
    <cellStyle name="1_luong_duphongtruotgia_Book3_tongquat 9" xfId="7009" xr:uid="{00000000-0005-0000-0000-0000DF0D0000}"/>
    <cellStyle name="1_luong_duphongtruotgia_Book3_tongquat_Book2" xfId="481" xr:uid="{00000000-0005-0000-0000-0000E00D0000}"/>
    <cellStyle name="1_luong_duphongtruotgia_dieuchinhluong" xfId="482" xr:uid="{00000000-0005-0000-0000-0000E10D0000}"/>
    <cellStyle name="1_luong_duphongtruotgia_DTGTXL_goi1(DD_G6)" xfId="2784" xr:uid="{00000000-0005-0000-0000-0000E20D0000}"/>
    <cellStyle name="1_luong_duphongtruotgia_DZ500kVBanSok_Pleiku(10-2012)" xfId="483" xr:uid="{00000000-0005-0000-0000-0000E30D0000}"/>
    <cellStyle name="1_luong_duphongtruotgia_DZ500kVBanSok_Pleiku(16_10-2012)" xfId="484" xr:uid="{00000000-0005-0000-0000-0000E40D0000}"/>
    <cellStyle name="1_luong_duphongtruotgia_DZ500kVHatxan_pleiku(Giaidoan1)" xfId="485" xr:uid="{00000000-0005-0000-0000-0000E50D0000}"/>
    <cellStyle name="1_luong_duphongtruotgia_DZ500kVPleiku_MyPhuoc_CauBong(GiaLai+DakLakmoi)" xfId="486" xr:uid="{00000000-0005-0000-0000-0000E60D0000}"/>
    <cellStyle name="1_luong_duphongtruotgia_DZ500kVPleiku_MyPhuoc_CauBong(GiaLai+DakLakmoi)_DTGTXL_goi1(DD_G6)" xfId="2785" xr:uid="{00000000-0005-0000-0000-0000E70D0000}"/>
    <cellStyle name="1_luong_duphongtruotgia_DZ500kVPleiku_MyPhuoc_CauBong(GiaLai+DakLakmoi)_tongquat" xfId="487" xr:uid="{00000000-0005-0000-0000-0000E80D0000}"/>
    <cellStyle name="1_luong_duphongtruotgia_DZ500kVPleiku_MyPhuoc_CauBong(GiaLai+DakLakmoi)_tongquat 10" xfId="7010" xr:uid="{00000000-0005-0000-0000-0000E90D0000}"/>
    <cellStyle name="1_luong_duphongtruotgia_DZ500kVPleiku_MyPhuoc_CauBong(GiaLai+DakLakmoi)_tongquat 11" xfId="7011" xr:uid="{00000000-0005-0000-0000-0000EA0D0000}"/>
    <cellStyle name="1_luong_duphongtruotgia_DZ500kVPleiku_MyPhuoc_CauBong(GiaLai+DakLakmoi)_tongquat 2" xfId="7012" xr:uid="{00000000-0005-0000-0000-0000EB0D0000}"/>
    <cellStyle name="1_luong_duphongtruotgia_DZ500kVPleiku_MyPhuoc_CauBong(GiaLai+DakLakmoi)_tongquat 3" xfId="7013" xr:uid="{00000000-0005-0000-0000-0000EC0D0000}"/>
    <cellStyle name="1_luong_duphongtruotgia_DZ500kVPleiku_MyPhuoc_CauBong(GiaLai+DakLakmoi)_tongquat 4" xfId="7014" xr:uid="{00000000-0005-0000-0000-0000ED0D0000}"/>
    <cellStyle name="1_luong_duphongtruotgia_DZ500kVPleiku_MyPhuoc_CauBong(GiaLai+DakLakmoi)_tongquat 5" xfId="7015" xr:uid="{00000000-0005-0000-0000-0000EE0D0000}"/>
    <cellStyle name="1_luong_duphongtruotgia_DZ500kVPleiku_MyPhuoc_CauBong(GiaLai+DakLakmoi)_tongquat 6" xfId="7016" xr:uid="{00000000-0005-0000-0000-0000EF0D0000}"/>
    <cellStyle name="1_luong_duphongtruotgia_DZ500kVPleiku_MyPhuoc_CauBong(GiaLai+DakLakmoi)_tongquat 7" xfId="7017" xr:uid="{00000000-0005-0000-0000-0000F00D0000}"/>
    <cellStyle name="1_luong_duphongtruotgia_DZ500kVPleiku_MyPhuoc_CauBong(GiaLai+DakLakmoi)_tongquat 8" xfId="7018" xr:uid="{00000000-0005-0000-0000-0000F10D0000}"/>
    <cellStyle name="1_luong_duphongtruotgia_DZ500kVPleiku_MyPhuoc_CauBong(GiaLai+DakLakmoi)_tongquat 9" xfId="7019" xr:uid="{00000000-0005-0000-0000-0000F20D0000}"/>
    <cellStyle name="1_luong_duphongtruotgia_DZ500kVPleiku_MyPhuoc_CauBong(GiaLai+DakLakmoi)_tongquat_Book2" xfId="488" xr:uid="{00000000-0005-0000-0000-0000F30D0000}"/>
    <cellStyle name="1_luong_duphongtruotgia_Lamgiangiao" xfId="2786" xr:uid="{00000000-0005-0000-0000-0000F40D0000}"/>
    <cellStyle name="1_luong_duphongtruotgia_tongquat" xfId="489" xr:uid="{00000000-0005-0000-0000-0000F50D0000}"/>
    <cellStyle name="1_Luong_kl-TDC" xfId="490" xr:uid="{00000000-0005-0000-0000-0000F60D0000}"/>
    <cellStyle name="1_Luong_kl-TDC_1A_TB.NXT-500kV Pleiku(07-2011)Hc theo TT" xfId="2787" xr:uid="{00000000-0005-0000-0000-0000F70D0000}"/>
    <cellStyle name="1_Luong_kl-TDC_2A_HTVT-500kV Pleiku-CauBong(07-2011)Hc theo TT" xfId="2788" xr:uid="{00000000-0005-0000-0000-0000F80D0000}"/>
    <cellStyle name="1_Luong_kl-TDC_Book1" xfId="2789" xr:uid="{00000000-0005-0000-0000-0000F90D0000}"/>
    <cellStyle name="1_Luong_kl-TDC_DTGTXL_goi1(DD_G6)" xfId="2790" xr:uid="{00000000-0005-0000-0000-0000FA0D0000}"/>
    <cellStyle name="1_Luong_kl-TDC_tongquat" xfId="491" xr:uid="{00000000-0005-0000-0000-0000FB0D0000}"/>
    <cellStyle name="1_Luong_kl-TDC_tongquat 10" xfId="7020" xr:uid="{00000000-0005-0000-0000-0000FC0D0000}"/>
    <cellStyle name="1_Luong_kl-TDC_tongquat 11" xfId="7021" xr:uid="{00000000-0005-0000-0000-0000FD0D0000}"/>
    <cellStyle name="1_Luong_kl-TDC_tongquat 2" xfId="7022" xr:uid="{00000000-0005-0000-0000-0000FE0D0000}"/>
    <cellStyle name="1_Luong_kl-TDC_tongquat 3" xfId="7023" xr:uid="{00000000-0005-0000-0000-0000FF0D0000}"/>
    <cellStyle name="1_Luong_kl-TDC_tongquat 4" xfId="7024" xr:uid="{00000000-0005-0000-0000-0000000E0000}"/>
    <cellStyle name="1_Luong_kl-TDC_tongquat 5" xfId="7025" xr:uid="{00000000-0005-0000-0000-0000010E0000}"/>
    <cellStyle name="1_Luong_kl-TDC_tongquat 6" xfId="7026" xr:uid="{00000000-0005-0000-0000-0000020E0000}"/>
    <cellStyle name="1_Luong_kl-TDC_tongquat 7" xfId="7027" xr:uid="{00000000-0005-0000-0000-0000030E0000}"/>
    <cellStyle name="1_Luong_kl-TDC_tongquat 8" xfId="7028" xr:uid="{00000000-0005-0000-0000-0000040E0000}"/>
    <cellStyle name="1_Luong_kl-TDC_tongquat 9" xfId="7029" xr:uid="{00000000-0005-0000-0000-0000050E0000}"/>
    <cellStyle name="1_Luong_kl-TDC_tongquat_Book2" xfId="492" xr:uid="{00000000-0005-0000-0000-0000060E0000}"/>
    <cellStyle name="1_luong_tongquat" xfId="493" xr:uid="{00000000-0005-0000-0000-0000070E0000}"/>
    <cellStyle name="1_luong_tongquat 10" xfId="7030" xr:uid="{00000000-0005-0000-0000-0000080E0000}"/>
    <cellStyle name="1_luong_tongquat 11" xfId="7031" xr:uid="{00000000-0005-0000-0000-0000090E0000}"/>
    <cellStyle name="1_luong_tongquat 2" xfId="7032" xr:uid="{00000000-0005-0000-0000-00000A0E0000}"/>
    <cellStyle name="1_luong_tongquat 3" xfId="7033" xr:uid="{00000000-0005-0000-0000-00000B0E0000}"/>
    <cellStyle name="1_luong_tongquat 4" xfId="7034" xr:uid="{00000000-0005-0000-0000-00000C0E0000}"/>
    <cellStyle name="1_luong_tongquat 5" xfId="7035" xr:uid="{00000000-0005-0000-0000-00000D0E0000}"/>
    <cellStyle name="1_luong_tongquat 6" xfId="7036" xr:uid="{00000000-0005-0000-0000-00000E0E0000}"/>
    <cellStyle name="1_luong_tongquat 7" xfId="7037" xr:uid="{00000000-0005-0000-0000-00000F0E0000}"/>
    <cellStyle name="1_luong_tongquat 8" xfId="7038" xr:uid="{00000000-0005-0000-0000-0000100E0000}"/>
    <cellStyle name="1_luong_tongquat 9" xfId="7039" xr:uid="{00000000-0005-0000-0000-0000110E0000}"/>
    <cellStyle name="1_luong_tongquat_Book2" xfId="494" xr:uid="{00000000-0005-0000-0000-0000120E0000}"/>
    <cellStyle name="1_mauduyetDADT" xfId="495" xr:uid="{00000000-0005-0000-0000-0000130E0000}"/>
    <cellStyle name="1_mauduyetDADT_Book2" xfId="496" xr:uid="{00000000-0005-0000-0000-0000140E0000}"/>
    <cellStyle name="1_mauduyetDADT_Book2_DTGTXL_goi1(DD_G6)" xfId="2791" xr:uid="{00000000-0005-0000-0000-0000150E0000}"/>
    <cellStyle name="1_mauduyetDADT_Book2_tongquat" xfId="497" xr:uid="{00000000-0005-0000-0000-0000160E0000}"/>
    <cellStyle name="1_mauduyetDADT_Book2_tongquat 10" xfId="7040" xr:uid="{00000000-0005-0000-0000-0000170E0000}"/>
    <cellStyle name="1_mauduyetDADT_Book2_tongquat 11" xfId="7041" xr:uid="{00000000-0005-0000-0000-0000180E0000}"/>
    <cellStyle name="1_mauduyetDADT_Book2_tongquat 2" xfId="7042" xr:uid="{00000000-0005-0000-0000-0000190E0000}"/>
    <cellStyle name="1_mauduyetDADT_Book2_tongquat 3" xfId="7043" xr:uid="{00000000-0005-0000-0000-00001A0E0000}"/>
    <cellStyle name="1_mauduyetDADT_Book2_tongquat 4" xfId="7044" xr:uid="{00000000-0005-0000-0000-00001B0E0000}"/>
    <cellStyle name="1_mauduyetDADT_Book2_tongquat 5" xfId="7045" xr:uid="{00000000-0005-0000-0000-00001C0E0000}"/>
    <cellStyle name="1_mauduyetDADT_Book2_tongquat 6" xfId="7046" xr:uid="{00000000-0005-0000-0000-00001D0E0000}"/>
    <cellStyle name="1_mauduyetDADT_Book2_tongquat 7" xfId="7047" xr:uid="{00000000-0005-0000-0000-00001E0E0000}"/>
    <cellStyle name="1_mauduyetDADT_Book2_tongquat 8" xfId="7048" xr:uid="{00000000-0005-0000-0000-00001F0E0000}"/>
    <cellStyle name="1_mauduyetDADT_Book2_tongquat 9" xfId="7049" xr:uid="{00000000-0005-0000-0000-0000200E0000}"/>
    <cellStyle name="1_mauduyetDADT_Book2_tongquat_Book2" xfId="498" xr:uid="{00000000-0005-0000-0000-0000210E0000}"/>
    <cellStyle name="1_mauduyetDADT_Book3" xfId="499" xr:uid="{00000000-0005-0000-0000-0000220E0000}"/>
    <cellStyle name="1_mauduyetDADT_Book3_DTGTXL_goi1(DD_G6)" xfId="2792" xr:uid="{00000000-0005-0000-0000-0000230E0000}"/>
    <cellStyle name="1_mauduyetDADT_Book3_tongquat" xfId="500" xr:uid="{00000000-0005-0000-0000-0000240E0000}"/>
    <cellStyle name="1_mauduyetDADT_Book3_tongquat 10" xfId="7050" xr:uid="{00000000-0005-0000-0000-0000250E0000}"/>
    <cellStyle name="1_mauduyetDADT_Book3_tongquat 11" xfId="7051" xr:uid="{00000000-0005-0000-0000-0000260E0000}"/>
    <cellStyle name="1_mauduyetDADT_Book3_tongquat 2" xfId="7052" xr:uid="{00000000-0005-0000-0000-0000270E0000}"/>
    <cellStyle name="1_mauduyetDADT_Book3_tongquat 3" xfId="7053" xr:uid="{00000000-0005-0000-0000-0000280E0000}"/>
    <cellStyle name="1_mauduyetDADT_Book3_tongquat 4" xfId="7054" xr:uid="{00000000-0005-0000-0000-0000290E0000}"/>
    <cellStyle name="1_mauduyetDADT_Book3_tongquat 5" xfId="7055" xr:uid="{00000000-0005-0000-0000-00002A0E0000}"/>
    <cellStyle name="1_mauduyetDADT_Book3_tongquat 6" xfId="7056" xr:uid="{00000000-0005-0000-0000-00002B0E0000}"/>
    <cellStyle name="1_mauduyetDADT_Book3_tongquat 7" xfId="7057" xr:uid="{00000000-0005-0000-0000-00002C0E0000}"/>
    <cellStyle name="1_mauduyetDADT_Book3_tongquat 8" xfId="7058" xr:uid="{00000000-0005-0000-0000-00002D0E0000}"/>
    <cellStyle name="1_mauduyetDADT_Book3_tongquat 9" xfId="7059" xr:uid="{00000000-0005-0000-0000-00002E0E0000}"/>
    <cellStyle name="1_mauduyetDADT_Book3_tongquat_Book2" xfId="501" xr:uid="{00000000-0005-0000-0000-00002F0E0000}"/>
    <cellStyle name="1_mauduyetDADT_dieuchinhluong" xfId="502" xr:uid="{00000000-0005-0000-0000-0000300E0000}"/>
    <cellStyle name="1_mauduyetDADT_DTGTXL_goi1(DD_G6)" xfId="2793" xr:uid="{00000000-0005-0000-0000-0000310E0000}"/>
    <cellStyle name="1_mauduyetDADT_DZ500kVBanSok_Pleiku(10-2012)" xfId="503" xr:uid="{00000000-0005-0000-0000-0000320E0000}"/>
    <cellStyle name="1_mauduyetDADT_DZ500kVBanSok_Pleiku(16_10-2012)" xfId="504" xr:uid="{00000000-0005-0000-0000-0000330E0000}"/>
    <cellStyle name="1_mauduyetDADT_DZ500kVHatxan_pleiku(Giaidoan1)" xfId="505" xr:uid="{00000000-0005-0000-0000-0000340E0000}"/>
    <cellStyle name="1_mauduyetDADT_DZ500kVPleiku_MyPhuoc_CauBong(GiaLai+DakLakmoi)" xfId="506" xr:uid="{00000000-0005-0000-0000-0000350E0000}"/>
    <cellStyle name="1_mauduyetDADT_DZ500kVPleiku_MyPhuoc_CauBong(GiaLai+DakLakmoi)_DTGTXL_goi1(DD_G6)" xfId="2794" xr:uid="{00000000-0005-0000-0000-0000360E0000}"/>
    <cellStyle name="1_mauduyetDADT_DZ500kVPleiku_MyPhuoc_CauBong(GiaLai+DakLakmoi)_tongquat" xfId="507" xr:uid="{00000000-0005-0000-0000-0000370E0000}"/>
    <cellStyle name="1_mauduyetDADT_DZ500kVPleiku_MyPhuoc_CauBong(GiaLai+DakLakmoi)_tongquat 10" xfId="7060" xr:uid="{00000000-0005-0000-0000-0000380E0000}"/>
    <cellStyle name="1_mauduyetDADT_DZ500kVPleiku_MyPhuoc_CauBong(GiaLai+DakLakmoi)_tongquat 11" xfId="7061" xr:uid="{00000000-0005-0000-0000-0000390E0000}"/>
    <cellStyle name="1_mauduyetDADT_DZ500kVPleiku_MyPhuoc_CauBong(GiaLai+DakLakmoi)_tongquat 2" xfId="7062" xr:uid="{00000000-0005-0000-0000-00003A0E0000}"/>
    <cellStyle name="1_mauduyetDADT_DZ500kVPleiku_MyPhuoc_CauBong(GiaLai+DakLakmoi)_tongquat 3" xfId="7063" xr:uid="{00000000-0005-0000-0000-00003B0E0000}"/>
    <cellStyle name="1_mauduyetDADT_DZ500kVPleiku_MyPhuoc_CauBong(GiaLai+DakLakmoi)_tongquat 4" xfId="7064" xr:uid="{00000000-0005-0000-0000-00003C0E0000}"/>
    <cellStyle name="1_mauduyetDADT_DZ500kVPleiku_MyPhuoc_CauBong(GiaLai+DakLakmoi)_tongquat 5" xfId="7065" xr:uid="{00000000-0005-0000-0000-00003D0E0000}"/>
    <cellStyle name="1_mauduyetDADT_DZ500kVPleiku_MyPhuoc_CauBong(GiaLai+DakLakmoi)_tongquat 6" xfId="7066" xr:uid="{00000000-0005-0000-0000-00003E0E0000}"/>
    <cellStyle name="1_mauduyetDADT_DZ500kVPleiku_MyPhuoc_CauBong(GiaLai+DakLakmoi)_tongquat 7" xfId="7067" xr:uid="{00000000-0005-0000-0000-00003F0E0000}"/>
    <cellStyle name="1_mauduyetDADT_DZ500kVPleiku_MyPhuoc_CauBong(GiaLai+DakLakmoi)_tongquat 8" xfId="7068" xr:uid="{00000000-0005-0000-0000-0000400E0000}"/>
    <cellStyle name="1_mauduyetDADT_DZ500kVPleiku_MyPhuoc_CauBong(GiaLai+DakLakmoi)_tongquat 9" xfId="7069" xr:uid="{00000000-0005-0000-0000-0000410E0000}"/>
    <cellStyle name="1_mauduyetDADT_DZ500kVPleiku_MyPhuoc_CauBong(GiaLai+DakLakmoi)_tongquat_Book2" xfId="508" xr:uid="{00000000-0005-0000-0000-0000420E0000}"/>
    <cellStyle name="1_mauduyetDADT_Lamgiangiao" xfId="2795" xr:uid="{00000000-0005-0000-0000-0000430E0000}"/>
    <cellStyle name="1_mauduyetDADT_tongquat" xfId="509" xr:uid="{00000000-0005-0000-0000-0000440E0000}"/>
    <cellStyle name="1_Moi truong" xfId="2796" xr:uid="{00000000-0005-0000-0000-0000450E0000}"/>
    <cellStyle name="1_MR ngan 500kV tai CauBong-TDT-chungDien_11-07-2011" xfId="2797" xr:uid="{00000000-0005-0000-0000-0000460E0000}"/>
    <cellStyle name="1_MR ngan 500kV tai CauBong-TDT-chungDien_11-07-2011 (TV3)" xfId="2798" xr:uid="{00000000-0005-0000-0000-0000470E0000}"/>
    <cellStyle name="1_MR ngan 500kV tai CauBong-TDT-chungDien_9-08-2011 (TV3)" xfId="2799" xr:uid="{00000000-0005-0000-0000-0000480E0000}"/>
    <cellStyle name="1_NT-TT KS-Dtra Srepok 4A (DADT)" xfId="2800" xr:uid="{00000000-0005-0000-0000-0000490E0000}"/>
    <cellStyle name="1_QLDA(957)" xfId="2801" xr:uid="{00000000-0005-0000-0000-00004A0E0000}"/>
    <cellStyle name="1_Sheet2" xfId="510" xr:uid="{00000000-0005-0000-0000-00004B0E0000}"/>
    <cellStyle name="1_Sheet2_1A_TB.NXT-500kV Pleiku(07-2011)Hc theo TT" xfId="2802" xr:uid="{00000000-0005-0000-0000-00004C0E0000}"/>
    <cellStyle name="1_Sheet2_2A_HTVT-500kV Pleiku-CauBong(07-2011)Hc theo TT" xfId="2803" xr:uid="{00000000-0005-0000-0000-00004D0E0000}"/>
    <cellStyle name="1_Sheet2_Book1" xfId="511" xr:uid="{00000000-0005-0000-0000-00004E0E0000}"/>
    <cellStyle name="1_Sheet2_Book1_1" xfId="2804" xr:uid="{00000000-0005-0000-0000-00004F0E0000}"/>
    <cellStyle name="1_Sheet2_Book1_Book2" xfId="512" xr:uid="{00000000-0005-0000-0000-0000500E0000}"/>
    <cellStyle name="1_Sheet2_Book1_Book2_1" xfId="2805" xr:uid="{00000000-0005-0000-0000-0000510E0000}"/>
    <cellStyle name="1_Sheet2_Book1_Book2_DTGTXL_goi1(DD_G6)" xfId="2806" xr:uid="{00000000-0005-0000-0000-0000520E0000}"/>
    <cellStyle name="1_Sheet2_Book1_Book2_tongquat" xfId="513" xr:uid="{00000000-0005-0000-0000-0000530E0000}"/>
    <cellStyle name="1_Sheet2_Book1_Book2_tongquat 10" xfId="7070" xr:uid="{00000000-0005-0000-0000-0000540E0000}"/>
    <cellStyle name="1_Sheet2_Book1_Book2_tongquat 11" xfId="7071" xr:uid="{00000000-0005-0000-0000-0000550E0000}"/>
    <cellStyle name="1_Sheet2_Book1_Book2_tongquat 2" xfId="7072" xr:uid="{00000000-0005-0000-0000-0000560E0000}"/>
    <cellStyle name="1_Sheet2_Book1_Book2_tongquat 3" xfId="7073" xr:uid="{00000000-0005-0000-0000-0000570E0000}"/>
    <cellStyle name="1_Sheet2_Book1_Book2_tongquat 4" xfId="7074" xr:uid="{00000000-0005-0000-0000-0000580E0000}"/>
    <cellStyle name="1_Sheet2_Book1_Book2_tongquat 5" xfId="7075" xr:uid="{00000000-0005-0000-0000-0000590E0000}"/>
    <cellStyle name="1_Sheet2_Book1_Book2_tongquat 6" xfId="7076" xr:uid="{00000000-0005-0000-0000-00005A0E0000}"/>
    <cellStyle name="1_Sheet2_Book1_Book2_tongquat 7" xfId="7077" xr:uid="{00000000-0005-0000-0000-00005B0E0000}"/>
    <cellStyle name="1_Sheet2_Book1_Book2_tongquat 8" xfId="7078" xr:uid="{00000000-0005-0000-0000-00005C0E0000}"/>
    <cellStyle name="1_Sheet2_Book1_Book2_tongquat 9" xfId="7079" xr:uid="{00000000-0005-0000-0000-00005D0E0000}"/>
    <cellStyle name="1_Sheet2_Book1_Book2_tongquat_Book2" xfId="514" xr:uid="{00000000-0005-0000-0000-00005E0E0000}"/>
    <cellStyle name="1_Sheet2_Book1_Book3" xfId="515" xr:uid="{00000000-0005-0000-0000-00005F0E0000}"/>
    <cellStyle name="1_Sheet2_Book1_Book3_DTGTXL_goi1(DD_G6)" xfId="2807" xr:uid="{00000000-0005-0000-0000-0000600E0000}"/>
    <cellStyle name="1_Sheet2_Book1_Book3_tongquat" xfId="516" xr:uid="{00000000-0005-0000-0000-0000610E0000}"/>
    <cellStyle name="1_Sheet2_Book1_Book3_tongquat 10" xfId="7080" xr:uid="{00000000-0005-0000-0000-0000620E0000}"/>
    <cellStyle name="1_Sheet2_Book1_Book3_tongquat 11" xfId="7081" xr:uid="{00000000-0005-0000-0000-0000630E0000}"/>
    <cellStyle name="1_Sheet2_Book1_Book3_tongquat 2" xfId="7082" xr:uid="{00000000-0005-0000-0000-0000640E0000}"/>
    <cellStyle name="1_Sheet2_Book1_Book3_tongquat 3" xfId="7083" xr:uid="{00000000-0005-0000-0000-0000650E0000}"/>
    <cellStyle name="1_Sheet2_Book1_Book3_tongquat 4" xfId="7084" xr:uid="{00000000-0005-0000-0000-0000660E0000}"/>
    <cellStyle name="1_Sheet2_Book1_Book3_tongquat 5" xfId="7085" xr:uid="{00000000-0005-0000-0000-0000670E0000}"/>
    <cellStyle name="1_Sheet2_Book1_Book3_tongquat 6" xfId="7086" xr:uid="{00000000-0005-0000-0000-0000680E0000}"/>
    <cellStyle name="1_Sheet2_Book1_Book3_tongquat 7" xfId="7087" xr:uid="{00000000-0005-0000-0000-0000690E0000}"/>
    <cellStyle name="1_Sheet2_Book1_Book3_tongquat 8" xfId="7088" xr:uid="{00000000-0005-0000-0000-00006A0E0000}"/>
    <cellStyle name="1_Sheet2_Book1_Book3_tongquat 9" xfId="7089" xr:uid="{00000000-0005-0000-0000-00006B0E0000}"/>
    <cellStyle name="1_Sheet2_Book1_Book3_tongquat_Book2" xfId="517" xr:uid="{00000000-0005-0000-0000-00006C0E0000}"/>
    <cellStyle name="1_Sheet2_Book1_dieuchinhluong" xfId="518" xr:uid="{00000000-0005-0000-0000-00006D0E0000}"/>
    <cellStyle name="1_Sheet2_Book1_DTGTXL_goi1(DD_G6)" xfId="2808" xr:uid="{00000000-0005-0000-0000-00006E0E0000}"/>
    <cellStyle name="1_Sheet2_Book1_DZ500kVBanSok_Pleiku(10-2012)" xfId="519" xr:uid="{00000000-0005-0000-0000-00006F0E0000}"/>
    <cellStyle name="1_Sheet2_Book1_DZ500kVBanSok_Pleiku(16_10-2012)" xfId="520" xr:uid="{00000000-0005-0000-0000-0000700E0000}"/>
    <cellStyle name="1_Sheet2_Book1_DZ500kVHatxan_pleiku(Giaidoan1)" xfId="521" xr:uid="{00000000-0005-0000-0000-0000710E0000}"/>
    <cellStyle name="1_Sheet2_Book1_DZ500kVPleiku_MyPhuoc_CauBong(GiaLai+DakLakmoi)" xfId="522" xr:uid="{00000000-0005-0000-0000-0000720E0000}"/>
    <cellStyle name="1_Sheet2_Book1_DZ500kVPleiku_MyPhuoc_CauBong(GiaLai+DakLakmoi)_DTGTXL_goi1(DD_G6)" xfId="2809" xr:uid="{00000000-0005-0000-0000-0000730E0000}"/>
    <cellStyle name="1_Sheet2_Book1_DZ500kVPleiku_MyPhuoc_CauBong(GiaLai+DakLakmoi)_tongquat" xfId="523" xr:uid="{00000000-0005-0000-0000-0000740E0000}"/>
    <cellStyle name="1_Sheet2_Book1_DZ500kVPleiku_MyPhuoc_CauBong(GiaLai+DakLakmoi)_tongquat 10" xfId="7090" xr:uid="{00000000-0005-0000-0000-0000750E0000}"/>
    <cellStyle name="1_Sheet2_Book1_DZ500kVPleiku_MyPhuoc_CauBong(GiaLai+DakLakmoi)_tongquat 11" xfId="7091" xr:uid="{00000000-0005-0000-0000-0000760E0000}"/>
    <cellStyle name="1_Sheet2_Book1_DZ500kVPleiku_MyPhuoc_CauBong(GiaLai+DakLakmoi)_tongquat 2" xfId="7092" xr:uid="{00000000-0005-0000-0000-0000770E0000}"/>
    <cellStyle name="1_Sheet2_Book1_DZ500kVPleiku_MyPhuoc_CauBong(GiaLai+DakLakmoi)_tongquat 3" xfId="7093" xr:uid="{00000000-0005-0000-0000-0000780E0000}"/>
    <cellStyle name="1_Sheet2_Book1_DZ500kVPleiku_MyPhuoc_CauBong(GiaLai+DakLakmoi)_tongquat 4" xfId="7094" xr:uid="{00000000-0005-0000-0000-0000790E0000}"/>
    <cellStyle name="1_Sheet2_Book1_DZ500kVPleiku_MyPhuoc_CauBong(GiaLai+DakLakmoi)_tongquat 5" xfId="7095" xr:uid="{00000000-0005-0000-0000-00007A0E0000}"/>
    <cellStyle name="1_Sheet2_Book1_DZ500kVPleiku_MyPhuoc_CauBong(GiaLai+DakLakmoi)_tongquat 6" xfId="7096" xr:uid="{00000000-0005-0000-0000-00007B0E0000}"/>
    <cellStyle name="1_Sheet2_Book1_DZ500kVPleiku_MyPhuoc_CauBong(GiaLai+DakLakmoi)_tongquat 7" xfId="7097" xr:uid="{00000000-0005-0000-0000-00007C0E0000}"/>
    <cellStyle name="1_Sheet2_Book1_DZ500kVPleiku_MyPhuoc_CauBong(GiaLai+DakLakmoi)_tongquat 8" xfId="7098" xr:uid="{00000000-0005-0000-0000-00007D0E0000}"/>
    <cellStyle name="1_Sheet2_Book1_DZ500kVPleiku_MyPhuoc_CauBong(GiaLai+DakLakmoi)_tongquat 9" xfId="7099" xr:uid="{00000000-0005-0000-0000-00007E0E0000}"/>
    <cellStyle name="1_Sheet2_Book1_DZ500kVPleiku_MyPhuoc_CauBong(GiaLai+DakLakmoi)_tongquat_Book2" xfId="524" xr:uid="{00000000-0005-0000-0000-00007F0E0000}"/>
    <cellStyle name="1_Sheet2_Book1_Lamgiangiao" xfId="2810" xr:uid="{00000000-0005-0000-0000-0000800E0000}"/>
    <cellStyle name="1_Sheet2_Book1_tongquat" xfId="525" xr:uid="{00000000-0005-0000-0000-0000810E0000}"/>
    <cellStyle name="1_Sheet2_Book2" xfId="526" xr:uid="{00000000-0005-0000-0000-0000820E0000}"/>
    <cellStyle name="1_Sheet2_Book2 10" xfId="7100" xr:uid="{00000000-0005-0000-0000-0000830E0000}"/>
    <cellStyle name="1_Sheet2_Book2 11" xfId="7101" xr:uid="{00000000-0005-0000-0000-0000840E0000}"/>
    <cellStyle name="1_Sheet2_Book2 2" xfId="7102" xr:uid="{00000000-0005-0000-0000-0000850E0000}"/>
    <cellStyle name="1_Sheet2_Book2 3" xfId="7103" xr:uid="{00000000-0005-0000-0000-0000860E0000}"/>
    <cellStyle name="1_Sheet2_Book2 4" xfId="7104" xr:uid="{00000000-0005-0000-0000-0000870E0000}"/>
    <cellStyle name="1_Sheet2_Book2 5" xfId="7105" xr:uid="{00000000-0005-0000-0000-0000880E0000}"/>
    <cellStyle name="1_Sheet2_Book2 6" xfId="7106" xr:uid="{00000000-0005-0000-0000-0000890E0000}"/>
    <cellStyle name="1_Sheet2_Book2 7" xfId="7107" xr:uid="{00000000-0005-0000-0000-00008A0E0000}"/>
    <cellStyle name="1_Sheet2_Book2 8" xfId="7108" xr:uid="{00000000-0005-0000-0000-00008B0E0000}"/>
    <cellStyle name="1_Sheet2_Book2 9" xfId="7109" xr:uid="{00000000-0005-0000-0000-00008C0E0000}"/>
    <cellStyle name="1_Sheet2_Book2_Book1" xfId="527" xr:uid="{00000000-0005-0000-0000-00008D0E0000}"/>
    <cellStyle name="1_Sheet2_Book2_Book1_1" xfId="2811" xr:uid="{00000000-0005-0000-0000-00008E0E0000}"/>
    <cellStyle name="1_Sheet2_Book2_Book1_Book2" xfId="2812" xr:uid="{00000000-0005-0000-0000-00008F0E0000}"/>
    <cellStyle name="1_Sheet2_Book2_Book1_DTGTXL_goi1(DD_G6)" xfId="2813" xr:uid="{00000000-0005-0000-0000-0000900E0000}"/>
    <cellStyle name="1_Sheet2_Book2_Book1_tongquat" xfId="528" xr:uid="{00000000-0005-0000-0000-0000910E0000}"/>
    <cellStyle name="1_Sheet2_Book2_Book1_tongquat 10" xfId="7110" xr:uid="{00000000-0005-0000-0000-0000920E0000}"/>
    <cellStyle name="1_Sheet2_Book2_Book1_tongquat 11" xfId="7111" xr:uid="{00000000-0005-0000-0000-0000930E0000}"/>
    <cellStyle name="1_Sheet2_Book2_Book1_tongquat 2" xfId="7112" xr:uid="{00000000-0005-0000-0000-0000940E0000}"/>
    <cellStyle name="1_Sheet2_Book2_Book1_tongquat 3" xfId="7113" xr:uid="{00000000-0005-0000-0000-0000950E0000}"/>
    <cellStyle name="1_Sheet2_Book2_Book1_tongquat 4" xfId="7114" xr:uid="{00000000-0005-0000-0000-0000960E0000}"/>
    <cellStyle name="1_Sheet2_Book2_Book1_tongquat 5" xfId="7115" xr:uid="{00000000-0005-0000-0000-0000970E0000}"/>
    <cellStyle name="1_Sheet2_Book2_Book1_tongquat 6" xfId="7116" xr:uid="{00000000-0005-0000-0000-0000980E0000}"/>
    <cellStyle name="1_Sheet2_Book2_Book1_tongquat 7" xfId="7117" xr:uid="{00000000-0005-0000-0000-0000990E0000}"/>
    <cellStyle name="1_Sheet2_Book2_Book1_tongquat 8" xfId="7118" xr:uid="{00000000-0005-0000-0000-00009A0E0000}"/>
    <cellStyle name="1_Sheet2_Book2_Book1_tongquat 9" xfId="7119" xr:uid="{00000000-0005-0000-0000-00009B0E0000}"/>
    <cellStyle name="1_Sheet2_Book2_Book1_tongquat_Book2" xfId="529" xr:uid="{00000000-0005-0000-0000-00009C0E0000}"/>
    <cellStyle name="1_Sheet2_Book2_Book2" xfId="530" xr:uid="{00000000-0005-0000-0000-00009D0E0000}"/>
    <cellStyle name="1_Sheet2_Book2_Book2_1" xfId="531" xr:uid="{00000000-0005-0000-0000-00009E0E0000}"/>
    <cellStyle name="1_Sheet2_Book2_Book2_DTGTXL_goi1(DD_G6)" xfId="2814" xr:uid="{00000000-0005-0000-0000-00009F0E0000}"/>
    <cellStyle name="1_Sheet2_Book2_Book2_tongquat" xfId="532" xr:uid="{00000000-0005-0000-0000-0000A00E0000}"/>
    <cellStyle name="1_Sheet2_Book2_Book2_tongquat 10" xfId="7120" xr:uid="{00000000-0005-0000-0000-0000A10E0000}"/>
    <cellStyle name="1_Sheet2_Book2_Book2_tongquat 11" xfId="7121" xr:uid="{00000000-0005-0000-0000-0000A20E0000}"/>
    <cellStyle name="1_Sheet2_Book2_Book2_tongquat 2" xfId="7122" xr:uid="{00000000-0005-0000-0000-0000A30E0000}"/>
    <cellStyle name="1_Sheet2_Book2_Book2_tongquat 3" xfId="7123" xr:uid="{00000000-0005-0000-0000-0000A40E0000}"/>
    <cellStyle name="1_Sheet2_Book2_Book2_tongquat 4" xfId="7124" xr:uid="{00000000-0005-0000-0000-0000A50E0000}"/>
    <cellStyle name="1_Sheet2_Book2_Book2_tongquat 5" xfId="7125" xr:uid="{00000000-0005-0000-0000-0000A60E0000}"/>
    <cellStyle name="1_Sheet2_Book2_Book2_tongquat 6" xfId="7126" xr:uid="{00000000-0005-0000-0000-0000A70E0000}"/>
    <cellStyle name="1_Sheet2_Book2_Book2_tongquat 7" xfId="7127" xr:uid="{00000000-0005-0000-0000-0000A80E0000}"/>
    <cellStyle name="1_Sheet2_Book2_Book2_tongquat 8" xfId="7128" xr:uid="{00000000-0005-0000-0000-0000A90E0000}"/>
    <cellStyle name="1_Sheet2_Book2_Book2_tongquat 9" xfId="7129" xr:uid="{00000000-0005-0000-0000-0000AA0E0000}"/>
    <cellStyle name="1_Sheet2_Book2_Book2_tongquat_Book2" xfId="533" xr:uid="{00000000-0005-0000-0000-0000AB0E0000}"/>
    <cellStyle name="1_Sheet2_Book2_Book3" xfId="534" xr:uid="{00000000-0005-0000-0000-0000AC0E0000}"/>
    <cellStyle name="1_Sheet2_Book2_Book3_DTGTXL_goi1(DD_G6)" xfId="2815" xr:uid="{00000000-0005-0000-0000-0000AD0E0000}"/>
    <cellStyle name="1_Sheet2_Book2_Book3_tongquat" xfId="535" xr:uid="{00000000-0005-0000-0000-0000AE0E0000}"/>
    <cellStyle name="1_Sheet2_Book2_Book3_tongquat 10" xfId="7130" xr:uid="{00000000-0005-0000-0000-0000AF0E0000}"/>
    <cellStyle name="1_Sheet2_Book2_Book3_tongquat 11" xfId="7131" xr:uid="{00000000-0005-0000-0000-0000B00E0000}"/>
    <cellStyle name="1_Sheet2_Book2_Book3_tongquat 2" xfId="7132" xr:uid="{00000000-0005-0000-0000-0000B10E0000}"/>
    <cellStyle name="1_Sheet2_Book2_Book3_tongquat 3" xfId="7133" xr:uid="{00000000-0005-0000-0000-0000B20E0000}"/>
    <cellStyle name="1_Sheet2_Book2_Book3_tongquat 4" xfId="7134" xr:uid="{00000000-0005-0000-0000-0000B30E0000}"/>
    <cellStyle name="1_Sheet2_Book2_Book3_tongquat 5" xfId="7135" xr:uid="{00000000-0005-0000-0000-0000B40E0000}"/>
    <cellStyle name="1_Sheet2_Book2_Book3_tongquat 6" xfId="7136" xr:uid="{00000000-0005-0000-0000-0000B50E0000}"/>
    <cellStyle name="1_Sheet2_Book2_Book3_tongquat 7" xfId="7137" xr:uid="{00000000-0005-0000-0000-0000B60E0000}"/>
    <cellStyle name="1_Sheet2_Book2_Book3_tongquat 8" xfId="7138" xr:uid="{00000000-0005-0000-0000-0000B70E0000}"/>
    <cellStyle name="1_Sheet2_Book2_Book3_tongquat 9" xfId="7139" xr:uid="{00000000-0005-0000-0000-0000B80E0000}"/>
    <cellStyle name="1_Sheet2_Book2_Book3_tongquat_Book2" xfId="536" xr:uid="{00000000-0005-0000-0000-0000B90E0000}"/>
    <cellStyle name="1_Sheet2_Book2_CV2695_957" xfId="537" xr:uid="{00000000-0005-0000-0000-0000BA0E0000}"/>
    <cellStyle name="1_Sheet2_Book2_CV2695_957_DTGTXL_goi1(DD_G6)" xfId="2816" xr:uid="{00000000-0005-0000-0000-0000BB0E0000}"/>
    <cellStyle name="1_Sheet2_Book2_CV2695_957_tongquat" xfId="538" xr:uid="{00000000-0005-0000-0000-0000BC0E0000}"/>
    <cellStyle name="1_Sheet2_Book2_CV2695_957_tongquat 10" xfId="7140" xr:uid="{00000000-0005-0000-0000-0000BD0E0000}"/>
    <cellStyle name="1_Sheet2_Book2_CV2695_957_tongquat 11" xfId="7141" xr:uid="{00000000-0005-0000-0000-0000BE0E0000}"/>
    <cellStyle name="1_Sheet2_Book2_CV2695_957_tongquat 2" xfId="7142" xr:uid="{00000000-0005-0000-0000-0000BF0E0000}"/>
    <cellStyle name="1_Sheet2_Book2_CV2695_957_tongquat 3" xfId="7143" xr:uid="{00000000-0005-0000-0000-0000C00E0000}"/>
    <cellStyle name="1_Sheet2_Book2_CV2695_957_tongquat 4" xfId="7144" xr:uid="{00000000-0005-0000-0000-0000C10E0000}"/>
    <cellStyle name="1_Sheet2_Book2_CV2695_957_tongquat 5" xfId="7145" xr:uid="{00000000-0005-0000-0000-0000C20E0000}"/>
    <cellStyle name="1_Sheet2_Book2_CV2695_957_tongquat 6" xfId="7146" xr:uid="{00000000-0005-0000-0000-0000C30E0000}"/>
    <cellStyle name="1_Sheet2_Book2_CV2695_957_tongquat 7" xfId="7147" xr:uid="{00000000-0005-0000-0000-0000C40E0000}"/>
    <cellStyle name="1_Sheet2_Book2_CV2695_957_tongquat 8" xfId="7148" xr:uid="{00000000-0005-0000-0000-0000C50E0000}"/>
    <cellStyle name="1_Sheet2_Book2_CV2695_957_tongquat 9" xfId="7149" xr:uid="{00000000-0005-0000-0000-0000C60E0000}"/>
    <cellStyle name="1_Sheet2_Book2_CV2695_957_tongquat_Book2" xfId="539" xr:uid="{00000000-0005-0000-0000-0000C70E0000}"/>
    <cellStyle name="1_Sheet2_Book2_dauvao" xfId="540" xr:uid="{00000000-0005-0000-0000-0000C80E0000}"/>
    <cellStyle name="1_Sheet2_Book2_dauvao_DTGTXL_goi1(DD_G6)" xfId="2817" xr:uid="{00000000-0005-0000-0000-0000C90E0000}"/>
    <cellStyle name="1_Sheet2_Book2_dauvao_tongquat" xfId="541" xr:uid="{00000000-0005-0000-0000-0000CA0E0000}"/>
    <cellStyle name="1_Sheet2_Book2_dauvao_tongquat 10" xfId="7150" xr:uid="{00000000-0005-0000-0000-0000CB0E0000}"/>
    <cellStyle name="1_Sheet2_Book2_dauvao_tongquat 11" xfId="7151" xr:uid="{00000000-0005-0000-0000-0000CC0E0000}"/>
    <cellStyle name="1_Sheet2_Book2_dauvao_tongquat 2" xfId="7152" xr:uid="{00000000-0005-0000-0000-0000CD0E0000}"/>
    <cellStyle name="1_Sheet2_Book2_dauvao_tongquat 3" xfId="7153" xr:uid="{00000000-0005-0000-0000-0000CE0E0000}"/>
    <cellStyle name="1_Sheet2_Book2_dauvao_tongquat 4" xfId="7154" xr:uid="{00000000-0005-0000-0000-0000CF0E0000}"/>
    <cellStyle name="1_Sheet2_Book2_dauvao_tongquat 5" xfId="7155" xr:uid="{00000000-0005-0000-0000-0000D00E0000}"/>
    <cellStyle name="1_Sheet2_Book2_dauvao_tongquat 6" xfId="7156" xr:uid="{00000000-0005-0000-0000-0000D10E0000}"/>
    <cellStyle name="1_Sheet2_Book2_dauvao_tongquat 7" xfId="7157" xr:uid="{00000000-0005-0000-0000-0000D20E0000}"/>
    <cellStyle name="1_Sheet2_Book2_dauvao_tongquat 8" xfId="7158" xr:uid="{00000000-0005-0000-0000-0000D30E0000}"/>
    <cellStyle name="1_Sheet2_Book2_dauvao_tongquat 9" xfId="7159" xr:uid="{00000000-0005-0000-0000-0000D40E0000}"/>
    <cellStyle name="1_Sheet2_Book2_dauvao_tongquat_Book2" xfId="542" xr:uid="{00000000-0005-0000-0000-0000D50E0000}"/>
    <cellStyle name="1_Sheet2_Book2_dieuchinhluong" xfId="543" xr:uid="{00000000-0005-0000-0000-0000D60E0000}"/>
    <cellStyle name="1_Sheet2_Book2_DTGTXL_goi1(DD_G6)" xfId="2818" xr:uid="{00000000-0005-0000-0000-0000D70E0000}"/>
    <cellStyle name="1_Sheet2_Book2_duphongtruotgia" xfId="544" xr:uid="{00000000-0005-0000-0000-0000D80E0000}"/>
    <cellStyle name="1_Sheet2_Book2_duphongtruotgia_DTGTXL_goi1(DD_G6)" xfId="2819" xr:uid="{00000000-0005-0000-0000-0000D90E0000}"/>
    <cellStyle name="1_Sheet2_Book2_duphongtruotgia_tongquat" xfId="545" xr:uid="{00000000-0005-0000-0000-0000DA0E0000}"/>
    <cellStyle name="1_Sheet2_Book2_duphongtruotgia_tongquat 10" xfId="7160" xr:uid="{00000000-0005-0000-0000-0000DB0E0000}"/>
    <cellStyle name="1_Sheet2_Book2_duphongtruotgia_tongquat 11" xfId="7161" xr:uid="{00000000-0005-0000-0000-0000DC0E0000}"/>
    <cellStyle name="1_Sheet2_Book2_duphongtruotgia_tongquat 2" xfId="7162" xr:uid="{00000000-0005-0000-0000-0000DD0E0000}"/>
    <cellStyle name="1_Sheet2_Book2_duphongtruotgia_tongquat 3" xfId="7163" xr:uid="{00000000-0005-0000-0000-0000DE0E0000}"/>
    <cellStyle name="1_Sheet2_Book2_duphongtruotgia_tongquat 4" xfId="7164" xr:uid="{00000000-0005-0000-0000-0000DF0E0000}"/>
    <cellStyle name="1_Sheet2_Book2_duphongtruotgia_tongquat 5" xfId="7165" xr:uid="{00000000-0005-0000-0000-0000E00E0000}"/>
    <cellStyle name="1_Sheet2_Book2_duphongtruotgia_tongquat 6" xfId="7166" xr:uid="{00000000-0005-0000-0000-0000E10E0000}"/>
    <cellStyle name="1_Sheet2_Book2_duphongtruotgia_tongquat 7" xfId="7167" xr:uid="{00000000-0005-0000-0000-0000E20E0000}"/>
    <cellStyle name="1_Sheet2_Book2_duphongtruotgia_tongquat 8" xfId="7168" xr:uid="{00000000-0005-0000-0000-0000E30E0000}"/>
    <cellStyle name="1_Sheet2_Book2_duphongtruotgia_tongquat 9" xfId="7169" xr:uid="{00000000-0005-0000-0000-0000E40E0000}"/>
    <cellStyle name="1_Sheet2_Book2_duphongtruotgia_tongquat_Book2" xfId="546" xr:uid="{00000000-0005-0000-0000-0000E50E0000}"/>
    <cellStyle name="1_Sheet2_Book2_DZ500kVBanSok_Pleiku(10-2012)" xfId="547" xr:uid="{00000000-0005-0000-0000-0000E60E0000}"/>
    <cellStyle name="1_Sheet2_Book2_DZ500kVBanSok_Pleiku(16_10-2012)" xfId="548" xr:uid="{00000000-0005-0000-0000-0000E70E0000}"/>
    <cellStyle name="1_Sheet2_Book2_DZ500kVHatxan_pleiku" xfId="549" xr:uid="{00000000-0005-0000-0000-0000E80E0000}"/>
    <cellStyle name="1_Sheet2_Book2_DZ500kVHatxan_pleiku(Giaidoan1)" xfId="550" xr:uid="{00000000-0005-0000-0000-0000E90E0000}"/>
    <cellStyle name="1_Sheet2_Book2_DZ500kVPleiku_MyPhuoc_CauBong(GiaLai+DakLakmoi)" xfId="551" xr:uid="{00000000-0005-0000-0000-0000EA0E0000}"/>
    <cellStyle name="1_Sheet2_Book2_DZ500kVPleiku_MyPhuoc_CauBong(GiaLai+DakLakmoi)_DTGTXL_goi1(DD_G6)" xfId="2820" xr:uid="{00000000-0005-0000-0000-0000EB0E0000}"/>
    <cellStyle name="1_Sheet2_Book2_DZ500kVPleiku_MyPhuoc_CauBong(GiaLai+DakLakmoi)_tongquat" xfId="552" xr:uid="{00000000-0005-0000-0000-0000EC0E0000}"/>
    <cellStyle name="1_Sheet2_Book2_DZ500kVPleiku_MyPhuoc_CauBong(GiaLai+DakLakmoi)_tongquat 10" xfId="7170" xr:uid="{00000000-0005-0000-0000-0000ED0E0000}"/>
    <cellStyle name="1_Sheet2_Book2_DZ500kVPleiku_MyPhuoc_CauBong(GiaLai+DakLakmoi)_tongquat 11" xfId="7171" xr:uid="{00000000-0005-0000-0000-0000EE0E0000}"/>
    <cellStyle name="1_Sheet2_Book2_DZ500kVPleiku_MyPhuoc_CauBong(GiaLai+DakLakmoi)_tongquat 2" xfId="7172" xr:uid="{00000000-0005-0000-0000-0000EF0E0000}"/>
    <cellStyle name="1_Sheet2_Book2_DZ500kVPleiku_MyPhuoc_CauBong(GiaLai+DakLakmoi)_tongquat 3" xfId="7173" xr:uid="{00000000-0005-0000-0000-0000F00E0000}"/>
    <cellStyle name="1_Sheet2_Book2_DZ500kVPleiku_MyPhuoc_CauBong(GiaLai+DakLakmoi)_tongquat 4" xfId="7174" xr:uid="{00000000-0005-0000-0000-0000F10E0000}"/>
    <cellStyle name="1_Sheet2_Book2_DZ500kVPleiku_MyPhuoc_CauBong(GiaLai+DakLakmoi)_tongquat 5" xfId="7175" xr:uid="{00000000-0005-0000-0000-0000F20E0000}"/>
    <cellStyle name="1_Sheet2_Book2_DZ500kVPleiku_MyPhuoc_CauBong(GiaLai+DakLakmoi)_tongquat 6" xfId="7176" xr:uid="{00000000-0005-0000-0000-0000F30E0000}"/>
    <cellStyle name="1_Sheet2_Book2_DZ500kVPleiku_MyPhuoc_CauBong(GiaLai+DakLakmoi)_tongquat 7" xfId="7177" xr:uid="{00000000-0005-0000-0000-0000F40E0000}"/>
    <cellStyle name="1_Sheet2_Book2_DZ500kVPleiku_MyPhuoc_CauBong(GiaLai+DakLakmoi)_tongquat 8" xfId="7178" xr:uid="{00000000-0005-0000-0000-0000F50E0000}"/>
    <cellStyle name="1_Sheet2_Book2_DZ500kVPleiku_MyPhuoc_CauBong(GiaLai+DakLakmoi)_tongquat 9" xfId="7179" xr:uid="{00000000-0005-0000-0000-0000F60E0000}"/>
    <cellStyle name="1_Sheet2_Book2_DZ500kVPleiku_MyPhuoc_CauBong(GiaLai+DakLakmoi)_tongquat_Book2" xfId="553" xr:uid="{00000000-0005-0000-0000-0000F70E0000}"/>
    <cellStyle name="1_Sheet2_Book2_Lamgiangiao" xfId="2821" xr:uid="{00000000-0005-0000-0000-0000F80E0000}"/>
    <cellStyle name="1_Sheet2_Book2_tongquat" xfId="554" xr:uid="{00000000-0005-0000-0000-0000F90E0000}"/>
    <cellStyle name="1_Sheet2_CV2695_957" xfId="555" xr:uid="{00000000-0005-0000-0000-0000FA0E0000}"/>
    <cellStyle name="1_Sheet2_CV2695_957_Book2" xfId="556" xr:uid="{00000000-0005-0000-0000-0000FB0E0000}"/>
    <cellStyle name="1_Sheet2_CV2695_957_Book2_DTGTXL_goi1(DD_G6)" xfId="2822" xr:uid="{00000000-0005-0000-0000-0000FC0E0000}"/>
    <cellStyle name="1_Sheet2_CV2695_957_Book2_tongquat" xfId="557" xr:uid="{00000000-0005-0000-0000-0000FD0E0000}"/>
    <cellStyle name="1_Sheet2_CV2695_957_Book2_tongquat 10" xfId="7180" xr:uid="{00000000-0005-0000-0000-0000FE0E0000}"/>
    <cellStyle name="1_Sheet2_CV2695_957_Book2_tongquat 11" xfId="7181" xr:uid="{00000000-0005-0000-0000-0000FF0E0000}"/>
    <cellStyle name="1_Sheet2_CV2695_957_Book2_tongquat 2" xfId="7182" xr:uid="{00000000-0005-0000-0000-0000000F0000}"/>
    <cellStyle name="1_Sheet2_CV2695_957_Book2_tongquat 3" xfId="7183" xr:uid="{00000000-0005-0000-0000-0000010F0000}"/>
    <cellStyle name="1_Sheet2_CV2695_957_Book2_tongquat 4" xfId="7184" xr:uid="{00000000-0005-0000-0000-0000020F0000}"/>
    <cellStyle name="1_Sheet2_CV2695_957_Book2_tongquat 5" xfId="7185" xr:uid="{00000000-0005-0000-0000-0000030F0000}"/>
    <cellStyle name="1_Sheet2_CV2695_957_Book2_tongquat 6" xfId="7186" xr:uid="{00000000-0005-0000-0000-0000040F0000}"/>
    <cellStyle name="1_Sheet2_CV2695_957_Book2_tongquat 7" xfId="7187" xr:uid="{00000000-0005-0000-0000-0000050F0000}"/>
    <cellStyle name="1_Sheet2_CV2695_957_Book2_tongquat 8" xfId="7188" xr:uid="{00000000-0005-0000-0000-0000060F0000}"/>
    <cellStyle name="1_Sheet2_CV2695_957_Book2_tongquat 9" xfId="7189" xr:uid="{00000000-0005-0000-0000-0000070F0000}"/>
    <cellStyle name="1_Sheet2_CV2695_957_Book2_tongquat_Book2" xfId="558" xr:uid="{00000000-0005-0000-0000-0000080F0000}"/>
    <cellStyle name="1_Sheet2_CV2695_957_Book3" xfId="559" xr:uid="{00000000-0005-0000-0000-0000090F0000}"/>
    <cellStyle name="1_Sheet2_CV2695_957_Book3_DTGTXL_goi1(DD_G6)" xfId="2823" xr:uid="{00000000-0005-0000-0000-00000A0F0000}"/>
    <cellStyle name="1_Sheet2_CV2695_957_Book3_tongquat" xfId="560" xr:uid="{00000000-0005-0000-0000-00000B0F0000}"/>
    <cellStyle name="1_Sheet2_CV2695_957_Book3_tongquat 10" xfId="7190" xr:uid="{00000000-0005-0000-0000-00000C0F0000}"/>
    <cellStyle name="1_Sheet2_CV2695_957_Book3_tongquat 11" xfId="7191" xr:uid="{00000000-0005-0000-0000-00000D0F0000}"/>
    <cellStyle name="1_Sheet2_CV2695_957_Book3_tongquat 2" xfId="7192" xr:uid="{00000000-0005-0000-0000-00000E0F0000}"/>
    <cellStyle name="1_Sheet2_CV2695_957_Book3_tongquat 3" xfId="7193" xr:uid="{00000000-0005-0000-0000-00000F0F0000}"/>
    <cellStyle name="1_Sheet2_CV2695_957_Book3_tongquat 4" xfId="7194" xr:uid="{00000000-0005-0000-0000-0000100F0000}"/>
    <cellStyle name="1_Sheet2_CV2695_957_Book3_tongquat 5" xfId="7195" xr:uid="{00000000-0005-0000-0000-0000110F0000}"/>
    <cellStyle name="1_Sheet2_CV2695_957_Book3_tongquat 6" xfId="7196" xr:uid="{00000000-0005-0000-0000-0000120F0000}"/>
    <cellStyle name="1_Sheet2_CV2695_957_Book3_tongquat 7" xfId="7197" xr:uid="{00000000-0005-0000-0000-0000130F0000}"/>
    <cellStyle name="1_Sheet2_CV2695_957_Book3_tongquat 8" xfId="7198" xr:uid="{00000000-0005-0000-0000-0000140F0000}"/>
    <cellStyle name="1_Sheet2_CV2695_957_Book3_tongquat 9" xfId="7199" xr:uid="{00000000-0005-0000-0000-0000150F0000}"/>
    <cellStyle name="1_Sheet2_CV2695_957_Book3_tongquat_Book2" xfId="561" xr:uid="{00000000-0005-0000-0000-0000160F0000}"/>
    <cellStyle name="1_Sheet2_CV2695_957_dieuchinhluong" xfId="562" xr:uid="{00000000-0005-0000-0000-0000170F0000}"/>
    <cellStyle name="1_Sheet2_CV2695_957_DTGTXL_goi1(DD_G6)" xfId="2824" xr:uid="{00000000-0005-0000-0000-0000180F0000}"/>
    <cellStyle name="1_Sheet2_CV2695_957_DZ500kVBanSok_Pleiku(10-2012)" xfId="563" xr:uid="{00000000-0005-0000-0000-0000190F0000}"/>
    <cellStyle name="1_Sheet2_CV2695_957_DZ500kVBanSok_Pleiku(16_10-2012)" xfId="564" xr:uid="{00000000-0005-0000-0000-00001A0F0000}"/>
    <cellStyle name="1_Sheet2_CV2695_957_DZ500kVHatxan_pleiku(Giaidoan1)" xfId="565" xr:uid="{00000000-0005-0000-0000-00001B0F0000}"/>
    <cellStyle name="1_Sheet2_CV2695_957_DZ500kVPleiku_MyPhuoc_CauBong(GiaLai+DakLakmoi)" xfId="566" xr:uid="{00000000-0005-0000-0000-00001C0F0000}"/>
    <cellStyle name="1_Sheet2_CV2695_957_DZ500kVPleiku_MyPhuoc_CauBong(GiaLai+DakLakmoi)_DTGTXL_goi1(DD_G6)" xfId="2825" xr:uid="{00000000-0005-0000-0000-00001D0F0000}"/>
    <cellStyle name="1_Sheet2_CV2695_957_DZ500kVPleiku_MyPhuoc_CauBong(GiaLai+DakLakmoi)_tongquat" xfId="567" xr:uid="{00000000-0005-0000-0000-00001E0F0000}"/>
    <cellStyle name="1_Sheet2_CV2695_957_DZ500kVPleiku_MyPhuoc_CauBong(GiaLai+DakLakmoi)_tongquat 10" xfId="7200" xr:uid="{00000000-0005-0000-0000-00001F0F0000}"/>
    <cellStyle name="1_Sheet2_CV2695_957_DZ500kVPleiku_MyPhuoc_CauBong(GiaLai+DakLakmoi)_tongquat 11" xfId="7201" xr:uid="{00000000-0005-0000-0000-0000200F0000}"/>
    <cellStyle name="1_Sheet2_CV2695_957_DZ500kVPleiku_MyPhuoc_CauBong(GiaLai+DakLakmoi)_tongquat 2" xfId="7202" xr:uid="{00000000-0005-0000-0000-0000210F0000}"/>
    <cellStyle name="1_Sheet2_CV2695_957_DZ500kVPleiku_MyPhuoc_CauBong(GiaLai+DakLakmoi)_tongquat 3" xfId="7203" xr:uid="{00000000-0005-0000-0000-0000220F0000}"/>
    <cellStyle name="1_Sheet2_CV2695_957_DZ500kVPleiku_MyPhuoc_CauBong(GiaLai+DakLakmoi)_tongquat 4" xfId="7204" xr:uid="{00000000-0005-0000-0000-0000230F0000}"/>
    <cellStyle name="1_Sheet2_CV2695_957_DZ500kVPleiku_MyPhuoc_CauBong(GiaLai+DakLakmoi)_tongquat 5" xfId="7205" xr:uid="{00000000-0005-0000-0000-0000240F0000}"/>
    <cellStyle name="1_Sheet2_CV2695_957_DZ500kVPleiku_MyPhuoc_CauBong(GiaLai+DakLakmoi)_tongquat 6" xfId="7206" xr:uid="{00000000-0005-0000-0000-0000250F0000}"/>
    <cellStyle name="1_Sheet2_CV2695_957_DZ500kVPleiku_MyPhuoc_CauBong(GiaLai+DakLakmoi)_tongquat 7" xfId="7207" xr:uid="{00000000-0005-0000-0000-0000260F0000}"/>
    <cellStyle name="1_Sheet2_CV2695_957_DZ500kVPleiku_MyPhuoc_CauBong(GiaLai+DakLakmoi)_tongquat 8" xfId="7208" xr:uid="{00000000-0005-0000-0000-0000270F0000}"/>
    <cellStyle name="1_Sheet2_CV2695_957_DZ500kVPleiku_MyPhuoc_CauBong(GiaLai+DakLakmoi)_tongquat 9" xfId="7209" xr:uid="{00000000-0005-0000-0000-0000280F0000}"/>
    <cellStyle name="1_Sheet2_CV2695_957_DZ500kVPleiku_MyPhuoc_CauBong(GiaLai+DakLakmoi)_tongquat_Book2" xfId="568" xr:uid="{00000000-0005-0000-0000-0000290F0000}"/>
    <cellStyle name="1_Sheet2_CV2695_957_Lamgiangiao" xfId="2826" xr:uid="{00000000-0005-0000-0000-00002A0F0000}"/>
    <cellStyle name="1_Sheet2_CV2695_957_tongquat" xfId="569" xr:uid="{00000000-0005-0000-0000-00002B0F0000}"/>
    <cellStyle name="1_Sheet2_dauvao" xfId="570" xr:uid="{00000000-0005-0000-0000-00002C0F0000}"/>
    <cellStyle name="1_Sheet2_dauvao_dieuchinhluong" xfId="571" xr:uid="{00000000-0005-0000-0000-00002D0F0000}"/>
    <cellStyle name="1_Sheet2_dauvao_DTGTXL_goi1(DD_G6)" xfId="2827" xr:uid="{00000000-0005-0000-0000-00002E0F0000}"/>
    <cellStyle name="1_Sheet2_dauvao_DZ500kVBanSok_Pleiku(10-2012)" xfId="572" xr:uid="{00000000-0005-0000-0000-00002F0F0000}"/>
    <cellStyle name="1_Sheet2_dauvao_DZ500kVBanSok_Pleiku(16_10-2012)" xfId="573" xr:uid="{00000000-0005-0000-0000-0000300F0000}"/>
    <cellStyle name="1_Sheet2_dauvao_DZ500kVHatxan_pleiku(Giaidoan1)" xfId="574" xr:uid="{00000000-0005-0000-0000-0000310F0000}"/>
    <cellStyle name="1_Sheet2_dauvao_Lamgiangiao" xfId="2828" xr:uid="{00000000-0005-0000-0000-0000320F0000}"/>
    <cellStyle name="1_Sheet2_dauvao_tongquat" xfId="575" xr:uid="{00000000-0005-0000-0000-0000330F0000}"/>
    <cellStyle name="1_Sheet2_DTGTXL_goi1(DD_G6)" xfId="2829" xr:uid="{00000000-0005-0000-0000-0000340F0000}"/>
    <cellStyle name="1_Sheet2_duphongtruotgia" xfId="576" xr:uid="{00000000-0005-0000-0000-0000350F0000}"/>
    <cellStyle name="1_Sheet2_duphongtruotgia_Book2" xfId="577" xr:uid="{00000000-0005-0000-0000-0000360F0000}"/>
    <cellStyle name="1_Sheet2_duphongtruotgia_Book2_DTGTXL_goi1(DD_G6)" xfId="2830" xr:uid="{00000000-0005-0000-0000-0000370F0000}"/>
    <cellStyle name="1_Sheet2_duphongtruotgia_Book2_tongquat" xfId="578" xr:uid="{00000000-0005-0000-0000-0000380F0000}"/>
    <cellStyle name="1_Sheet2_duphongtruotgia_Book2_tongquat 10" xfId="7210" xr:uid="{00000000-0005-0000-0000-0000390F0000}"/>
    <cellStyle name="1_Sheet2_duphongtruotgia_Book2_tongquat 11" xfId="7211" xr:uid="{00000000-0005-0000-0000-00003A0F0000}"/>
    <cellStyle name="1_Sheet2_duphongtruotgia_Book2_tongquat 2" xfId="7212" xr:uid="{00000000-0005-0000-0000-00003B0F0000}"/>
    <cellStyle name="1_Sheet2_duphongtruotgia_Book2_tongquat 3" xfId="7213" xr:uid="{00000000-0005-0000-0000-00003C0F0000}"/>
    <cellStyle name="1_Sheet2_duphongtruotgia_Book2_tongquat 4" xfId="7214" xr:uid="{00000000-0005-0000-0000-00003D0F0000}"/>
    <cellStyle name="1_Sheet2_duphongtruotgia_Book2_tongquat 5" xfId="7215" xr:uid="{00000000-0005-0000-0000-00003E0F0000}"/>
    <cellStyle name="1_Sheet2_duphongtruotgia_Book2_tongquat 6" xfId="7216" xr:uid="{00000000-0005-0000-0000-00003F0F0000}"/>
    <cellStyle name="1_Sheet2_duphongtruotgia_Book2_tongquat 7" xfId="7217" xr:uid="{00000000-0005-0000-0000-0000400F0000}"/>
    <cellStyle name="1_Sheet2_duphongtruotgia_Book2_tongquat 8" xfId="7218" xr:uid="{00000000-0005-0000-0000-0000410F0000}"/>
    <cellStyle name="1_Sheet2_duphongtruotgia_Book2_tongquat 9" xfId="7219" xr:uid="{00000000-0005-0000-0000-0000420F0000}"/>
    <cellStyle name="1_Sheet2_duphongtruotgia_Book2_tongquat_Book2" xfId="579" xr:uid="{00000000-0005-0000-0000-0000430F0000}"/>
    <cellStyle name="1_Sheet2_duphongtruotgia_Book3" xfId="580" xr:uid="{00000000-0005-0000-0000-0000440F0000}"/>
    <cellStyle name="1_Sheet2_duphongtruotgia_Book3_DTGTXL_goi1(DD_G6)" xfId="2831" xr:uid="{00000000-0005-0000-0000-0000450F0000}"/>
    <cellStyle name="1_Sheet2_duphongtruotgia_Book3_tongquat" xfId="581" xr:uid="{00000000-0005-0000-0000-0000460F0000}"/>
    <cellStyle name="1_Sheet2_duphongtruotgia_Book3_tongquat 10" xfId="7220" xr:uid="{00000000-0005-0000-0000-0000470F0000}"/>
    <cellStyle name="1_Sheet2_duphongtruotgia_Book3_tongquat 11" xfId="7221" xr:uid="{00000000-0005-0000-0000-0000480F0000}"/>
    <cellStyle name="1_Sheet2_duphongtruotgia_Book3_tongquat 2" xfId="7222" xr:uid="{00000000-0005-0000-0000-0000490F0000}"/>
    <cellStyle name="1_Sheet2_duphongtruotgia_Book3_tongquat 3" xfId="7223" xr:uid="{00000000-0005-0000-0000-00004A0F0000}"/>
    <cellStyle name="1_Sheet2_duphongtruotgia_Book3_tongquat 4" xfId="7224" xr:uid="{00000000-0005-0000-0000-00004B0F0000}"/>
    <cellStyle name="1_Sheet2_duphongtruotgia_Book3_tongquat 5" xfId="7225" xr:uid="{00000000-0005-0000-0000-00004C0F0000}"/>
    <cellStyle name="1_Sheet2_duphongtruotgia_Book3_tongquat 6" xfId="7226" xr:uid="{00000000-0005-0000-0000-00004D0F0000}"/>
    <cellStyle name="1_Sheet2_duphongtruotgia_Book3_tongquat 7" xfId="7227" xr:uid="{00000000-0005-0000-0000-00004E0F0000}"/>
    <cellStyle name="1_Sheet2_duphongtruotgia_Book3_tongquat 8" xfId="7228" xr:uid="{00000000-0005-0000-0000-00004F0F0000}"/>
    <cellStyle name="1_Sheet2_duphongtruotgia_Book3_tongquat 9" xfId="7229" xr:uid="{00000000-0005-0000-0000-0000500F0000}"/>
    <cellStyle name="1_Sheet2_duphongtruotgia_Book3_tongquat_Book2" xfId="582" xr:uid="{00000000-0005-0000-0000-0000510F0000}"/>
    <cellStyle name="1_Sheet2_duphongtruotgia_dieuchinhluong" xfId="583" xr:uid="{00000000-0005-0000-0000-0000520F0000}"/>
    <cellStyle name="1_Sheet2_duphongtruotgia_DTGTXL_goi1(DD_G6)" xfId="2832" xr:uid="{00000000-0005-0000-0000-0000530F0000}"/>
    <cellStyle name="1_Sheet2_duphongtruotgia_DZ500kVBanSok_Pleiku(10-2012)" xfId="584" xr:uid="{00000000-0005-0000-0000-0000540F0000}"/>
    <cellStyle name="1_Sheet2_duphongtruotgia_DZ500kVBanSok_Pleiku(16_10-2012)" xfId="585" xr:uid="{00000000-0005-0000-0000-0000550F0000}"/>
    <cellStyle name="1_Sheet2_duphongtruotgia_DZ500kVHatxan_pleiku(Giaidoan1)" xfId="586" xr:uid="{00000000-0005-0000-0000-0000560F0000}"/>
    <cellStyle name="1_Sheet2_duphongtruotgia_DZ500kVPleiku_MyPhuoc_CauBong(GiaLai+DakLakmoi)" xfId="587" xr:uid="{00000000-0005-0000-0000-0000570F0000}"/>
    <cellStyle name="1_Sheet2_duphongtruotgia_DZ500kVPleiku_MyPhuoc_CauBong(GiaLai+DakLakmoi)_DTGTXL_goi1(DD_G6)" xfId="2833" xr:uid="{00000000-0005-0000-0000-0000580F0000}"/>
    <cellStyle name="1_Sheet2_duphongtruotgia_DZ500kVPleiku_MyPhuoc_CauBong(GiaLai+DakLakmoi)_tongquat" xfId="588" xr:uid="{00000000-0005-0000-0000-0000590F0000}"/>
    <cellStyle name="1_Sheet2_duphongtruotgia_DZ500kVPleiku_MyPhuoc_CauBong(GiaLai+DakLakmoi)_tongquat 10" xfId="7230" xr:uid="{00000000-0005-0000-0000-00005A0F0000}"/>
    <cellStyle name="1_Sheet2_duphongtruotgia_DZ500kVPleiku_MyPhuoc_CauBong(GiaLai+DakLakmoi)_tongquat 11" xfId="7231" xr:uid="{00000000-0005-0000-0000-00005B0F0000}"/>
    <cellStyle name="1_Sheet2_duphongtruotgia_DZ500kVPleiku_MyPhuoc_CauBong(GiaLai+DakLakmoi)_tongquat 2" xfId="7232" xr:uid="{00000000-0005-0000-0000-00005C0F0000}"/>
    <cellStyle name="1_Sheet2_duphongtruotgia_DZ500kVPleiku_MyPhuoc_CauBong(GiaLai+DakLakmoi)_tongquat 3" xfId="7233" xr:uid="{00000000-0005-0000-0000-00005D0F0000}"/>
    <cellStyle name="1_Sheet2_duphongtruotgia_DZ500kVPleiku_MyPhuoc_CauBong(GiaLai+DakLakmoi)_tongquat 4" xfId="7234" xr:uid="{00000000-0005-0000-0000-00005E0F0000}"/>
    <cellStyle name="1_Sheet2_duphongtruotgia_DZ500kVPleiku_MyPhuoc_CauBong(GiaLai+DakLakmoi)_tongquat 5" xfId="7235" xr:uid="{00000000-0005-0000-0000-00005F0F0000}"/>
    <cellStyle name="1_Sheet2_duphongtruotgia_DZ500kVPleiku_MyPhuoc_CauBong(GiaLai+DakLakmoi)_tongquat 6" xfId="7236" xr:uid="{00000000-0005-0000-0000-0000600F0000}"/>
    <cellStyle name="1_Sheet2_duphongtruotgia_DZ500kVPleiku_MyPhuoc_CauBong(GiaLai+DakLakmoi)_tongquat 7" xfId="7237" xr:uid="{00000000-0005-0000-0000-0000610F0000}"/>
    <cellStyle name="1_Sheet2_duphongtruotgia_DZ500kVPleiku_MyPhuoc_CauBong(GiaLai+DakLakmoi)_tongquat 8" xfId="7238" xr:uid="{00000000-0005-0000-0000-0000620F0000}"/>
    <cellStyle name="1_Sheet2_duphongtruotgia_DZ500kVPleiku_MyPhuoc_CauBong(GiaLai+DakLakmoi)_tongquat 9" xfId="7239" xr:uid="{00000000-0005-0000-0000-0000630F0000}"/>
    <cellStyle name="1_Sheet2_duphongtruotgia_DZ500kVPleiku_MyPhuoc_CauBong(GiaLai+DakLakmoi)_tongquat_Book2" xfId="589" xr:uid="{00000000-0005-0000-0000-0000640F0000}"/>
    <cellStyle name="1_Sheet2_duphongtruotgia_Lamgiangiao" xfId="2834" xr:uid="{00000000-0005-0000-0000-0000650F0000}"/>
    <cellStyle name="1_Sheet2_duphongtruotgia_tongquat" xfId="590" xr:uid="{00000000-0005-0000-0000-0000660F0000}"/>
    <cellStyle name="1_Sheet2_DZ 220kV Vinh Tan - Phan Thi_t" xfId="591" xr:uid="{00000000-0005-0000-0000-0000670F0000}"/>
    <cellStyle name="1_Sheet2_DZ 220kV Vinh Tan - Phan Thi_t 10" xfId="7240" xr:uid="{00000000-0005-0000-0000-0000680F0000}"/>
    <cellStyle name="1_Sheet2_DZ 220kV Vinh Tan - Phan Thi_t 11" xfId="7241" xr:uid="{00000000-0005-0000-0000-0000690F0000}"/>
    <cellStyle name="1_Sheet2_DZ 220kV Vinh Tan - Phan Thi_t 2" xfId="7242" xr:uid="{00000000-0005-0000-0000-00006A0F0000}"/>
    <cellStyle name="1_Sheet2_DZ 220kV Vinh Tan - Phan Thi_t 3" xfId="7243" xr:uid="{00000000-0005-0000-0000-00006B0F0000}"/>
    <cellStyle name="1_Sheet2_DZ 220kV Vinh Tan - Phan Thi_t 4" xfId="7244" xr:uid="{00000000-0005-0000-0000-00006C0F0000}"/>
    <cellStyle name="1_Sheet2_DZ 220kV Vinh Tan - Phan Thi_t 5" xfId="7245" xr:uid="{00000000-0005-0000-0000-00006D0F0000}"/>
    <cellStyle name="1_Sheet2_DZ 220kV Vinh Tan - Phan Thi_t 6" xfId="7246" xr:uid="{00000000-0005-0000-0000-00006E0F0000}"/>
    <cellStyle name="1_Sheet2_DZ 220kV Vinh Tan - Phan Thi_t 7" xfId="7247" xr:uid="{00000000-0005-0000-0000-00006F0F0000}"/>
    <cellStyle name="1_Sheet2_DZ 220kV Vinh Tan - Phan Thi_t 8" xfId="7248" xr:uid="{00000000-0005-0000-0000-0000700F0000}"/>
    <cellStyle name="1_Sheet2_DZ 220kV Vinh Tan - Phan Thi_t 9" xfId="7249" xr:uid="{00000000-0005-0000-0000-0000710F0000}"/>
    <cellStyle name="1_Sheet2_DZ 220kV Vinh Tan - Phan Thi_t_Book1" xfId="592" xr:uid="{00000000-0005-0000-0000-0000720F0000}"/>
    <cellStyle name="1_Sheet2_DZ 220kV Vinh Tan - Phan Thi_t_Book2" xfId="593" xr:uid="{00000000-0005-0000-0000-0000730F0000}"/>
    <cellStyle name="1_Sheet2_DZ 220kV Vinh Tan - Phan Thi_t_DTGTXL_goi1(DD_G6)" xfId="2835" xr:uid="{00000000-0005-0000-0000-0000740F0000}"/>
    <cellStyle name="1_Sheet2_DZ 220kV Vinh Tan - Phan Thi_t_DZ500kVBanSok_Pleiku(10-2012)" xfId="594" xr:uid="{00000000-0005-0000-0000-0000750F0000}"/>
    <cellStyle name="1_Sheet2_DZ 220kV Vinh Tan - Phan Thi_t_DZ500kVHatxan_pleiku" xfId="595" xr:uid="{00000000-0005-0000-0000-0000760F0000}"/>
    <cellStyle name="1_Sheet2_DZ 220kV Vinh Tan - Phan Thi_t_DZ500kVHatxan_pleiku(Giaidoan1)" xfId="596" xr:uid="{00000000-0005-0000-0000-0000770F0000}"/>
    <cellStyle name="1_Sheet2_DZ 220kV Vinh Tan - Phan Thi_t_tongquat" xfId="597" xr:uid="{00000000-0005-0000-0000-0000780F0000}"/>
    <cellStyle name="1_Sheet2_DZ 220kV Vinh Tan - Phan Thi_t_tongquat 10" xfId="7250" xr:uid="{00000000-0005-0000-0000-0000790F0000}"/>
    <cellStyle name="1_Sheet2_DZ 220kV Vinh Tan - Phan Thi_t_tongquat 11" xfId="7251" xr:uid="{00000000-0005-0000-0000-00007A0F0000}"/>
    <cellStyle name="1_Sheet2_DZ 220kV Vinh Tan - Phan Thi_t_tongquat 2" xfId="7252" xr:uid="{00000000-0005-0000-0000-00007B0F0000}"/>
    <cellStyle name="1_Sheet2_DZ 220kV Vinh Tan - Phan Thi_t_tongquat 3" xfId="7253" xr:uid="{00000000-0005-0000-0000-00007C0F0000}"/>
    <cellStyle name="1_Sheet2_DZ 220kV Vinh Tan - Phan Thi_t_tongquat 4" xfId="7254" xr:uid="{00000000-0005-0000-0000-00007D0F0000}"/>
    <cellStyle name="1_Sheet2_DZ 220kV Vinh Tan - Phan Thi_t_tongquat 5" xfId="7255" xr:uid="{00000000-0005-0000-0000-00007E0F0000}"/>
    <cellStyle name="1_Sheet2_DZ 220kV Vinh Tan - Phan Thi_t_tongquat 6" xfId="7256" xr:uid="{00000000-0005-0000-0000-00007F0F0000}"/>
    <cellStyle name="1_Sheet2_DZ 220kV Vinh Tan - Phan Thi_t_tongquat 7" xfId="7257" xr:uid="{00000000-0005-0000-0000-0000800F0000}"/>
    <cellStyle name="1_Sheet2_DZ 220kV Vinh Tan - Phan Thi_t_tongquat 8" xfId="7258" xr:uid="{00000000-0005-0000-0000-0000810F0000}"/>
    <cellStyle name="1_Sheet2_DZ 220kV Vinh Tan - Phan Thi_t_tongquat 9" xfId="7259" xr:uid="{00000000-0005-0000-0000-0000820F0000}"/>
    <cellStyle name="1_Sheet2_DZ 220kV Vinh Tan - Phan Thi_t_tongquat_Book2" xfId="598" xr:uid="{00000000-0005-0000-0000-0000830F0000}"/>
    <cellStyle name="1_Sheet2_DZ500kVBanSok_Pleiku(10-2012)" xfId="599" xr:uid="{00000000-0005-0000-0000-0000840F0000}"/>
    <cellStyle name="1_Sheet2_DZ500kVHatxan_pleiku" xfId="600" xr:uid="{00000000-0005-0000-0000-0000850F0000}"/>
    <cellStyle name="1_Sheet2_DZ500kVHatxan_pleiku(Giaidoan1)" xfId="601" xr:uid="{00000000-0005-0000-0000-0000860F0000}"/>
    <cellStyle name="1_Sheet2_mauduyetDADT" xfId="602" xr:uid="{00000000-0005-0000-0000-0000870F0000}"/>
    <cellStyle name="1_Sheet2_mauduyetDADT_Book2" xfId="603" xr:uid="{00000000-0005-0000-0000-0000880F0000}"/>
    <cellStyle name="1_Sheet2_mauduyetDADT_Book2_DTGTXL_goi1(DD_G6)" xfId="2836" xr:uid="{00000000-0005-0000-0000-0000890F0000}"/>
    <cellStyle name="1_Sheet2_mauduyetDADT_Book2_tongquat" xfId="604" xr:uid="{00000000-0005-0000-0000-00008A0F0000}"/>
    <cellStyle name="1_Sheet2_mauduyetDADT_Book2_tongquat 10" xfId="7260" xr:uid="{00000000-0005-0000-0000-00008B0F0000}"/>
    <cellStyle name="1_Sheet2_mauduyetDADT_Book2_tongquat 11" xfId="7261" xr:uid="{00000000-0005-0000-0000-00008C0F0000}"/>
    <cellStyle name="1_Sheet2_mauduyetDADT_Book2_tongquat 2" xfId="7262" xr:uid="{00000000-0005-0000-0000-00008D0F0000}"/>
    <cellStyle name="1_Sheet2_mauduyetDADT_Book2_tongquat 3" xfId="7263" xr:uid="{00000000-0005-0000-0000-00008E0F0000}"/>
    <cellStyle name="1_Sheet2_mauduyetDADT_Book2_tongquat 4" xfId="7264" xr:uid="{00000000-0005-0000-0000-00008F0F0000}"/>
    <cellStyle name="1_Sheet2_mauduyetDADT_Book2_tongquat 5" xfId="7265" xr:uid="{00000000-0005-0000-0000-0000900F0000}"/>
    <cellStyle name="1_Sheet2_mauduyetDADT_Book2_tongquat 6" xfId="7266" xr:uid="{00000000-0005-0000-0000-0000910F0000}"/>
    <cellStyle name="1_Sheet2_mauduyetDADT_Book2_tongquat 7" xfId="7267" xr:uid="{00000000-0005-0000-0000-0000920F0000}"/>
    <cellStyle name="1_Sheet2_mauduyetDADT_Book2_tongquat 8" xfId="7268" xr:uid="{00000000-0005-0000-0000-0000930F0000}"/>
    <cellStyle name="1_Sheet2_mauduyetDADT_Book2_tongquat 9" xfId="7269" xr:uid="{00000000-0005-0000-0000-0000940F0000}"/>
    <cellStyle name="1_Sheet2_mauduyetDADT_Book2_tongquat_Book2" xfId="605" xr:uid="{00000000-0005-0000-0000-0000950F0000}"/>
    <cellStyle name="1_Sheet2_mauduyetDADT_Book3" xfId="606" xr:uid="{00000000-0005-0000-0000-0000960F0000}"/>
    <cellStyle name="1_Sheet2_mauduyetDADT_Book3_DTGTXL_goi1(DD_G6)" xfId="2837" xr:uid="{00000000-0005-0000-0000-0000970F0000}"/>
    <cellStyle name="1_Sheet2_mauduyetDADT_Book3_tongquat" xfId="607" xr:uid="{00000000-0005-0000-0000-0000980F0000}"/>
    <cellStyle name="1_Sheet2_mauduyetDADT_Book3_tongquat 10" xfId="7270" xr:uid="{00000000-0005-0000-0000-0000990F0000}"/>
    <cellStyle name="1_Sheet2_mauduyetDADT_Book3_tongquat 11" xfId="7271" xr:uid="{00000000-0005-0000-0000-00009A0F0000}"/>
    <cellStyle name="1_Sheet2_mauduyetDADT_Book3_tongquat 2" xfId="7272" xr:uid="{00000000-0005-0000-0000-00009B0F0000}"/>
    <cellStyle name="1_Sheet2_mauduyetDADT_Book3_tongquat 3" xfId="7273" xr:uid="{00000000-0005-0000-0000-00009C0F0000}"/>
    <cellStyle name="1_Sheet2_mauduyetDADT_Book3_tongquat 4" xfId="7274" xr:uid="{00000000-0005-0000-0000-00009D0F0000}"/>
    <cellStyle name="1_Sheet2_mauduyetDADT_Book3_tongquat 5" xfId="7275" xr:uid="{00000000-0005-0000-0000-00009E0F0000}"/>
    <cellStyle name="1_Sheet2_mauduyetDADT_Book3_tongquat 6" xfId="7276" xr:uid="{00000000-0005-0000-0000-00009F0F0000}"/>
    <cellStyle name="1_Sheet2_mauduyetDADT_Book3_tongquat 7" xfId="7277" xr:uid="{00000000-0005-0000-0000-0000A00F0000}"/>
    <cellStyle name="1_Sheet2_mauduyetDADT_Book3_tongquat 8" xfId="7278" xr:uid="{00000000-0005-0000-0000-0000A10F0000}"/>
    <cellStyle name="1_Sheet2_mauduyetDADT_Book3_tongquat 9" xfId="7279" xr:uid="{00000000-0005-0000-0000-0000A20F0000}"/>
    <cellStyle name="1_Sheet2_mauduyetDADT_Book3_tongquat_Book2" xfId="608" xr:uid="{00000000-0005-0000-0000-0000A30F0000}"/>
    <cellStyle name="1_Sheet2_mauduyetDADT_dieuchinhluong" xfId="609" xr:uid="{00000000-0005-0000-0000-0000A40F0000}"/>
    <cellStyle name="1_Sheet2_mauduyetDADT_DTGTXL_goi1(DD_G6)" xfId="2838" xr:uid="{00000000-0005-0000-0000-0000A50F0000}"/>
    <cellStyle name="1_Sheet2_mauduyetDADT_DZ500kVBanSok_Pleiku(10-2012)" xfId="610" xr:uid="{00000000-0005-0000-0000-0000A60F0000}"/>
    <cellStyle name="1_Sheet2_mauduyetDADT_DZ500kVBanSok_Pleiku(16_10-2012)" xfId="611" xr:uid="{00000000-0005-0000-0000-0000A70F0000}"/>
    <cellStyle name="1_Sheet2_mauduyetDADT_DZ500kVHatxan_pleiku(Giaidoan1)" xfId="612" xr:uid="{00000000-0005-0000-0000-0000A80F0000}"/>
    <cellStyle name="1_Sheet2_mauduyetDADT_DZ500kVPleiku_MyPhuoc_CauBong(GiaLai+DakLakmoi)" xfId="613" xr:uid="{00000000-0005-0000-0000-0000A90F0000}"/>
    <cellStyle name="1_Sheet2_mauduyetDADT_DZ500kVPleiku_MyPhuoc_CauBong(GiaLai+DakLakmoi)_DTGTXL_goi1(DD_G6)" xfId="2839" xr:uid="{00000000-0005-0000-0000-0000AA0F0000}"/>
    <cellStyle name="1_Sheet2_mauduyetDADT_DZ500kVPleiku_MyPhuoc_CauBong(GiaLai+DakLakmoi)_tongquat" xfId="614" xr:uid="{00000000-0005-0000-0000-0000AB0F0000}"/>
    <cellStyle name="1_Sheet2_mauduyetDADT_DZ500kVPleiku_MyPhuoc_CauBong(GiaLai+DakLakmoi)_tongquat 10" xfId="7280" xr:uid="{00000000-0005-0000-0000-0000AC0F0000}"/>
    <cellStyle name="1_Sheet2_mauduyetDADT_DZ500kVPleiku_MyPhuoc_CauBong(GiaLai+DakLakmoi)_tongquat 11" xfId="7281" xr:uid="{00000000-0005-0000-0000-0000AD0F0000}"/>
    <cellStyle name="1_Sheet2_mauduyetDADT_DZ500kVPleiku_MyPhuoc_CauBong(GiaLai+DakLakmoi)_tongquat 2" xfId="7282" xr:uid="{00000000-0005-0000-0000-0000AE0F0000}"/>
    <cellStyle name="1_Sheet2_mauduyetDADT_DZ500kVPleiku_MyPhuoc_CauBong(GiaLai+DakLakmoi)_tongquat 3" xfId="7283" xr:uid="{00000000-0005-0000-0000-0000AF0F0000}"/>
    <cellStyle name="1_Sheet2_mauduyetDADT_DZ500kVPleiku_MyPhuoc_CauBong(GiaLai+DakLakmoi)_tongquat 4" xfId="7284" xr:uid="{00000000-0005-0000-0000-0000B00F0000}"/>
    <cellStyle name="1_Sheet2_mauduyetDADT_DZ500kVPleiku_MyPhuoc_CauBong(GiaLai+DakLakmoi)_tongquat 5" xfId="7285" xr:uid="{00000000-0005-0000-0000-0000B10F0000}"/>
    <cellStyle name="1_Sheet2_mauduyetDADT_DZ500kVPleiku_MyPhuoc_CauBong(GiaLai+DakLakmoi)_tongquat 6" xfId="7286" xr:uid="{00000000-0005-0000-0000-0000B20F0000}"/>
    <cellStyle name="1_Sheet2_mauduyetDADT_DZ500kVPleiku_MyPhuoc_CauBong(GiaLai+DakLakmoi)_tongquat 7" xfId="7287" xr:uid="{00000000-0005-0000-0000-0000B30F0000}"/>
    <cellStyle name="1_Sheet2_mauduyetDADT_DZ500kVPleiku_MyPhuoc_CauBong(GiaLai+DakLakmoi)_tongquat 8" xfId="7288" xr:uid="{00000000-0005-0000-0000-0000B40F0000}"/>
    <cellStyle name="1_Sheet2_mauduyetDADT_DZ500kVPleiku_MyPhuoc_CauBong(GiaLai+DakLakmoi)_tongquat 9" xfId="7289" xr:uid="{00000000-0005-0000-0000-0000B50F0000}"/>
    <cellStyle name="1_Sheet2_mauduyetDADT_DZ500kVPleiku_MyPhuoc_CauBong(GiaLai+DakLakmoi)_tongquat_Book2" xfId="615" xr:uid="{00000000-0005-0000-0000-0000B60F0000}"/>
    <cellStyle name="1_Sheet2_mauduyetDADT_Lamgiangiao" xfId="2840" xr:uid="{00000000-0005-0000-0000-0000B70F0000}"/>
    <cellStyle name="1_Sheet2_mauduyetDADT_tongquat" xfId="616" xr:uid="{00000000-0005-0000-0000-0000B80F0000}"/>
    <cellStyle name="1_Sheet2_QLDA(957)" xfId="2841" xr:uid="{00000000-0005-0000-0000-0000B90F0000}"/>
    <cellStyle name="1_Sheet2_TBA 220kV Song Trang 2" xfId="617" xr:uid="{00000000-0005-0000-0000-0000BA0F0000}"/>
    <cellStyle name="1_Sheet2_TBA 220kV Song Trang 2 10" xfId="7290" xr:uid="{00000000-0005-0000-0000-0000BB0F0000}"/>
    <cellStyle name="1_Sheet2_TBA 220kV Song Trang 2 11" xfId="7291" xr:uid="{00000000-0005-0000-0000-0000BC0F0000}"/>
    <cellStyle name="1_Sheet2_TBA 220kV Song Trang 2 2" xfId="7292" xr:uid="{00000000-0005-0000-0000-0000BD0F0000}"/>
    <cellStyle name="1_Sheet2_TBA 220kV Song Trang 2 3" xfId="7293" xr:uid="{00000000-0005-0000-0000-0000BE0F0000}"/>
    <cellStyle name="1_Sheet2_TBA 220kV Song Trang 2 4" xfId="7294" xr:uid="{00000000-0005-0000-0000-0000BF0F0000}"/>
    <cellStyle name="1_Sheet2_TBA 220kV Song Trang 2 5" xfId="7295" xr:uid="{00000000-0005-0000-0000-0000C00F0000}"/>
    <cellStyle name="1_Sheet2_TBA 220kV Song Trang 2 6" xfId="7296" xr:uid="{00000000-0005-0000-0000-0000C10F0000}"/>
    <cellStyle name="1_Sheet2_TBA 220kV Song Trang 2 7" xfId="7297" xr:uid="{00000000-0005-0000-0000-0000C20F0000}"/>
    <cellStyle name="1_Sheet2_TBA 220kV Song Trang 2 8" xfId="7298" xr:uid="{00000000-0005-0000-0000-0000C30F0000}"/>
    <cellStyle name="1_Sheet2_TBA 220kV Song Trang 2 9" xfId="7299" xr:uid="{00000000-0005-0000-0000-0000C40F0000}"/>
    <cellStyle name="1_Sheet2_TBA 220kV Song Trang 2_Book1" xfId="618" xr:uid="{00000000-0005-0000-0000-0000C50F0000}"/>
    <cellStyle name="1_Sheet2_TBA 220kV Song Trang 2_Book2" xfId="619" xr:uid="{00000000-0005-0000-0000-0000C60F0000}"/>
    <cellStyle name="1_Sheet2_TBA 220kV Song Trang 2_DTGTXL_goi1(DD_G6)" xfId="2842" xr:uid="{00000000-0005-0000-0000-0000C70F0000}"/>
    <cellStyle name="1_Sheet2_TBA 220kV Song Trang 2_DZ500kVBanSok_Pleiku(10-2012)" xfId="620" xr:uid="{00000000-0005-0000-0000-0000C80F0000}"/>
    <cellStyle name="1_Sheet2_TBA 220kV Song Trang 2_DZ500kVHatxan_pleiku" xfId="621" xr:uid="{00000000-0005-0000-0000-0000C90F0000}"/>
    <cellStyle name="1_Sheet2_TBA 220kV Song Trang 2_DZ500kVHatxan_pleiku(Giaidoan1)" xfId="622" xr:uid="{00000000-0005-0000-0000-0000CA0F0000}"/>
    <cellStyle name="1_Sheet2_TBA 220kV Song Trang 2_tongquat" xfId="623" xr:uid="{00000000-0005-0000-0000-0000CB0F0000}"/>
    <cellStyle name="1_Sheet2_TBA 220kV Song Trang 2_tongquat 10" xfId="7300" xr:uid="{00000000-0005-0000-0000-0000CC0F0000}"/>
    <cellStyle name="1_Sheet2_TBA 220kV Song Trang 2_tongquat 11" xfId="7301" xr:uid="{00000000-0005-0000-0000-0000CD0F0000}"/>
    <cellStyle name="1_Sheet2_TBA 220kV Song Trang 2_tongquat 2" xfId="7302" xr:uid="{00000000-0005-0000-0000-0000CE0F0000}"/>
    <cellStyle name="1_Sheet2_TBA 220kV Song Trang 2_tongquat 3" xfId="7303" xr:uid="{00000000-0005-0000-0000-0000CF0F0000}"/>
    <cellStyle name="1_Sheet2_TBA 220kV Song Trang 2_tongquat 4" xfId="7304" xr:uid="{00000000-0005-0000-0000-0000D00F0000}"/>
    <cellStyle name="1_Sheet2_TBA 220kV Song Trang 2_tongquat 5" xfId="7305" xr:uid="{00000000-0005-0000-0000-0000D10F0000}"/>
    <cellStyle name="1_Sheet2_TBA 220kV Song Trang 2_tongquat 6" xfId="7306" xr:uid="{00000000-0005-0000-0000-0000D20F0000}"/>
    <cellStyle name="1_Sheet2_TBA 220kV Song Trang 2_tongquat 7" xfId="7307" xr:uid="{00000000-0005-0000-0000-0000D30F0000}"/>
    <cellStyle name="1_Sheet2_TBA 220kV Song Trang 2_tongquat 8" xfId="7308" xr:uid="{00000000-0005-0000-0000-0000D40F0000}"/>
    <cellStyle name="1_Sheet2_TBA 220kV Song Trang 2_tongquat 9" xfId="7309" xr:uid="{00000000-0005-0000-0000-0000D50F0000}"/>
    <cellStyle name="1_Sheet2_TBA 220kV Song Trang 2_tongquat_Book2" xfId="624" xr:uid="{00000000-0005-0000-0000-0000D60F0000}"/>
    <cellStyle name="1_Sheet2_tongquat" xfId="625" xr:uid="{00000000-0005-0000-0000-0000D80F0000}"/>
    <cellStyle name="1_Sheet2_tongquat 10" xfId="7310" xr:uid="{00000000-0005-0000-0000-0000D90F0000}"/>
    <cellStyle name="1_Sheet2_tongquat 11" xfId="7311" xr:uid="{00000000-0005-0000-0000-0000DA0F0000}"/>
    <cellStyle name="1_Sheet2_tongquat 2" xfId="7312" xr:uid="{00000000-0005-0000-0000-0000DB0F0000}"/>
    <cellStyle name="1_Sheet2_tongquat 3" xfId="7313" xr:uid="{00000000-0005-0000-0000-0000DC0F0000}"/>
    <cellStyle name="1_Sheet2_tongquat 4" xfId="7314" xr:uid="{00000000-0005-0000-0000-0000DD0F0000}"/>
    <cellStyle name="1_Sheet2_tongquat 5" xfId="7315" xr:uid="{00000000-0005-0000-0000-0000DE0F0000}"/>
    <cellStyle name="1_Sheet2_tongquat 6" xfId="7316" xr:uid="{00000000-0005-0000-0000-0000DF0F0000}"/>
    <cellStyle name="1_Sheet2_tongquat 7" xfId="7317" xr:uid="{00000000-0005-0000-0000-0000E00F0000}"/>
    <cellStyle name="1_Sheet2_tongquat 8" xfId="7318" xr:uid="{00000000-0005-0000-0000-0000E10F0000}"/>
    <cellStyle name="1_Sheet2_tongquat 9" xfId="7319" xr:uid="{00000000-0005-0000-0000-0000E20F0000}"/>
    <cellStyle name="1_Sheet2_tongquat_Book2" xfId="626" xr:uid="{00000000-0005-0000-0000-0000E30F0000}"/>
    <cellStyle name="1_Sheet2_thepmaqui3_2010(DaNang)" xfId="2843" xr:uid="{00000000-0005-0000-0000-0000D70F0000}"/>
    <cellStyle name="1_Sheet3" xfId="627" xr:uid="{00000000-0005-0000-0000-0000E40F0000}"/>
    <cellStyle name="1_Sheet3 2" xfId="15169" xr:uid="{00000000-0005-0000-0000-0000E50F0000}"/>
    <cellStyle name="1_Sheet3_1A_TB.NXT-500kV Pleiku(07-2011)Hc theo TT" xfId="2844" xr:uid="{00000000-0005-0000-0000-0000E60F0000}"/>
    <cellStyle name="1_Sheet3_2A_HTVT-500kV Pleiku-CauBong(07-2011)Hc theo TT" xfId="2845" xr:uid="{00000000-0005-0000-0000-0000E70F0000}"/>
    <cellStyle name="1_Sheet3_Book1" xfId="628" xr:uid="{00000000-0005-0000-0000-0000E80F0000}"/>
    <cellStyle name="1_Sheet3_Book1_1" xfId="2846" xr:uid="{00000000-0005-0000-0000-0000E90F0000}"/>
    <cellStyle name="1_Sheet3_Book1_Book2" xfId="629" xr:uid="{00000000-0005-0000-0000-0000EA0F0000}"/>
    <cellStyle name="1_Sheet3_Book1_Book2_1" xfId="2847" xr:uid="{00000000-0005-0000-0000-0000EB0F0000}"/>
    <cellStyle name="1_Sheet3_Book1_Book2_DTGTXL_goi1(DD_G6)" xfId="2848" xr:uid="{00000000-0005-0000-0000-0000EC0F0000}"/>
    <cellStyle name="1_Sheet3_Book1_Book2_tongquat" xfId="630" xr:uid="{00000000-0005-0000-0000-0000ED0F0000}"/>
    <cellStyle name="1_Sheet3_Book1_Book2_tongquat 10" xfId="7320" xr:uid="{00000000-0005-0000-0000-0000EE0F0000}"/>
    <cellStyle name="1_Sheet3_Book1_Book2_tongquat 11" xfId="7321" xr:uid="{00000000-0005-0000-0000-0000EF0F0000}"/>
    <cellStyle name="1_Sheet3_Book1_Book2_tongquat 2" xfId="7322" xr:uid="{00000000-0005-0000-0000-0000F00F0000}"/>
    <cellStyle name="1_Sheet3_Book1_Book2_tongquat 3" xfId="7323" xr:uid="{00000000-0005-0000-0000-0000F10F0000}"/>
    <cellStyle name="1_Sheet3_Book1_Book2_tongquat 4" xfId="7324" xr:uid="{00000000-0005-0000-0000-0000F20F0000}"/>
    <cellStyle name="1_Sheet3_Book1_Book2_tongquat 5" xfId="7325" xr:uid="{00000000-0005-0000-0000-0000F30F0000}"/>
    <cellStyle name="1_Sheet3_Book1_Book2_tongquat 6" xfId="7326" xr:uid="{00000000-0005-0000-0000-0000F40F0000}"/>
    <cellStyle name="1_Sheet3_Book1_Book2_tongquat 7" xfId="7327" xr:uid="{00000000-0005-0000-0000-0000F50F0000}"/>
    <cellStyle name="1_Sheet3_Book1_Book2_tongquat 8" xfId="7328" xr:uid="{00000000-0005-0000-0000-0000F60F0000}"/>
    <cellStyle name="1_Sheet3_Book1_Book2_tongquat 9" xfId="7329" xr:uid="{00000000-0005-0000-0000-0000F70F0000}"/>
    <cellStyle name="1_Sheet3_Book1_Book2_tongquat_Book2" xfId="631" xr:uid="{00000000-0005-0000-0000-0000F80F0000}"/>
    <cellStyle name="1_Sheet3_Book1_Book3" xfId="632" xr:uid="{00000000-0005-0000-0000-0000F90F0000}"/>
    <cellStyle name="1_Sheet3_Book1_Book3_DTGTXL_goi1(DD_G6)" xfId="2849" xr:uid="{00000000-0005-0000-0000-0000FA0F0000}"/>
    <cellStyle name="1_Sheet3_Book1_Book3_tongquat" xfId="633" xr:uid="{00000000-0005-0000-0000-0000FB0F0000}"/>
    <cellStyle name="1_Sheet3_Book1_Book3_tongquat 10" xfId="7330" xr:uid="{00000000-0005-0000-0000-0000FC0F0000}"/>
    <cellStyle name="1_Sheet3_Book1_Book3_tongquat 11" xfId="7331" xr:uid="{00000000-0005-0000-0000-0000FD0F0000}"/>
    <cellStyle name="1_Sheet3_Book1_Book3_tongquat 2" xfId="7332" xr:uid="{00000000-0005-0000-0000-0000FE0F0000}"/>
    <cellStyle name="1_Sheet3_Book1_Book3_tongquat 3" xfId="7333" xr:uid="{00000000-0005-0000-0000-0000FF0F0000}"/>
    <cellStyle name="1_Sheet3_Book1_Book3_tongquat 4" xfId="7334" xr:uid="{00000000-0005-0000-0000-000000100000}"/>
    <cellStyle name="1_Sheet3_Book1_Book3_tongquat 5" xfId="7335" xr:uid="{00000000-0005-0000-0000-000001100000}"/>
    <cellStyle name="1_Sheet3_Book1_Book3_tongquat 6" xfId="7336" xr:uid="{00000000-0005-0000-0000-000002100000}"/>
    <cellStyle name="1_Sheet3_Book1_Book3_tongquat 7" xfId="7337" xr:uid="{00000000-0005-0000-0000-000003100000}"/>
    <cellStyle name="1_Sheet3_Book1_Book3_tongquat 8" xfId="7338" xr:uid="{00000000-0005-0000-0000-000004100000}"/>
    <cellStyle name="1_Sheet3_Book1_Book3_tongquat 9" xfId="7339" xr:uid="{00000000-0005-0000-0000-000005100000}"/>
    <cellStyle name="1_Sheet3_Book1_Book3_tongquat_Book2" xfId="634" xr:uid="{00000000-0005-0000-0000-000006100000}"/>
    <cellStyle name="1_Sheet3_Book1_DTGTXL_goi1(DD_G6)" xfId="2850" xr:uid="{00000000-0005-0000-0000-000007100000}"/>
    <cellStyle name="1_Sheet3_Book1_DZ500kVBanSok_Pleiku(10-2012)" xfId="635" xr:uid="{00000000-0005-0000-0000-000008100000}"/>
    <cellStyle name="1_Sheet3_Book1_DZ500kVBanSok_Pleiku(16_10-2012)" xfId="636" xr:uid="{00000000-0005-0000-0000-000009100000}"/>
    <cellStyle name="1_Sheet3_Book1_DZ500kVHatxan_pleiku(Giaidoan1)" xfId="637" xr:uid="{00000000-0005-0000-0000-00000A100000}"/>
    <cellStyle name="1_Sheet3_Book1_DZ500kVPleiku_MyPhuoc_CauBong(GiaLai+DakLakmoi)" xfId="638" xr:uid="{00000000-0005-0000-0000-00000B100000}"/>
    <cellStyle name="1_Sheet3_Book1_DZ500kVPleiku_MyPhuoc_CauBong(GiaLai+DakLakmoi)_DTGTXL_goi1(DD_G6)" xfId="2851" xr:uid="{00000000-0005-0000-0000-00000C100000}"/>
    <cellStyle name="1_Sheet3_Book1_DZ500kVPleiku_MyPhuoc_CauBong(GiaLai+DakLakmoi)_tongquat" xfId="639" xr:uid="{00000000-0005-0000-0000-00000D100000}"/>
    <cellStyle name="1_Sheet3_Book1_DZ500kVPleiku_MyPhuoc_CauBong(GiaLai+DakLakmoi)_tongquat 10" xfId="7340" xr:uid="{00000000-0005-0000-0000-00000E100000}"/>
    <cellStyle name="1_Sheet3_Book1_DZ500kVPleiku_MyPhuoc_CauBong(GiaLai+DakLakmoi)_tongquat 11" xfId="7341" xr:uid="{00000000-0005-0000-0000-00000F100000}"/>
    <cellStyle name="1_Sheet3_Book1_DZ500kVPleiku_MyPhuoc_CauBong(GiaLai+DakLakmoi)_tongquat 2" xfId="7342" xr:uid="{00000000-0005-0000-0000-000010100000}"/>
    <cellStyle name="1_Sheet3_Book1_DZ500kVPleiku_MyPhuoc_CauBong(GiaLai+DakLakmoi)_tongquat 3" xfId="7343" xr:uid="{00000000-0005-0000-0000-000011100000}"/>
    <cellStyle name="1_Sheet3_Book1_DZ500kVPleiku_MyPhuoc_CauBong(GiaLai+DakLakmoi)_tongquat 4" xfId="7344" xr:uid="{00000000-0005-0000-0000-000012100000}"/>
    <cellStyle name="1_Sheet3_Book1_DZ500kVPleiku_MyPhuoc_CauBong(GiaLai+DakLakmoi)_tongquat 5" xfId="7345" xr:uid="{00000000-0005-0000-0000-000013100000}"/>
    <cellStyle name="1_Sheet3_Book1_DZ500kVPleiku_MyPhuoc_CauBong(GiaLai+DakLakmoi)_tongquat 6" xfId="7346" xr:uid="{00000000-0005-0000-0000-000014100000}"/>
    <cellStyle name="1_Sheet3_Book1_DZ500kVPleiku_MyPhuoc_CauBong(GiaLai+DakLakmoi)_tongquat 7" xfId="7347" xr:uid="{00000000-0005-0000-0000-000015100000}"/>
    <cellStyle name="1_Sheet3_Book1_DZ500kVPleiku_MyPhuoc_CauBong(GiaLai+DakLakmoi)_tongquat 8" xfId="7348" xr:uid="{00000000-0005-0000-0000-000016100000}"/>
    <cellStyle name="1_Sheet3_Book1_DZ500kVPleiku_MyPhuoc_CauBong(GiaLai+DakLakmoi)_tongquat 9" xfId="7349" xr:uid="{00000000-0005-0000-0000-000017100000}"/>
    <cellStyle name="1_Sheet3_Book1_DZ500kVPleiku_MyPhuoc_CauBong(GiaLai+DakLakmoi)_tongquat_Book2" xfId="640" xr:uid="{00000000-0005-0000-0000-000018100000}"/>
    <cellStyle name="1_Sheet3_Book1_Lamgiangiao" xfId="2852" xr:uid="{00000000-0005-0000-0000-000019100000}"/>
    <cellStyle name="1_Sheet3_Book1_tongquat" xfId="641" xr:uid="{00000000-0005-0000-0000-00001A100000}"/>
    <cellStyle name="1_Sheet3_Book2" xfId="642" xr:uid="{00000000-0005-0000-0000-00001B100000}"/>
    <cellStyle name="1_Sheet3_Book2 10" xfId="7350" xr:uid="{00000000-0005-0000-0000-00001C100000}"/>
    <cellStyle name="1_Sheet3_Book2 11" xfId="7351" xr:uid="{00000000-0005-0000-0000-00001D100000}"/>
    <cellStyle name="1_Sheet3_Book2 2" xfId="7352" xr:uid="{00000000-0005-0000-0000-00001E100000}"/>
    <cellStyle name="1_Sheet3_Book2 3" xfId="7353" xr:uid="{00000000-0005-0000-0000-00001F100000}"/>
    <cellStyle name="1_Sheet3_Book2 4" xfId="7354" xr:uid="{00000000-0005-0000-0000-000020100000}"/>
    <cellStyle name="1_Sheet3_Book2 5" xfId="7355" xr:uid="{00000000-0005-0000-0000-000021100000}"/>
    <cellStyle name="1_Sheet3_Book2 6" xfId="7356" xr:uid="{00000000-0005-0000-0000-000022100000}"/>
    <cellStyle name="1_Sheet3_Book2 7" xfId="7357" xr:uid="{00000000-0005-0000-0000-000023100000}"/>
    <cellStyle name="1_Sheet3_Book2 8" xfId="7358" xr:uid="{00000000-0005-0000-0000-000024100000}"/>
    <cellStyle name="1_Sheet3_Book2 9" xfId="7359" xr:uid="{00000000-0005-0000-0000-000025100000}"/>
    <cellStyle name="1_Sheet3_Book2_Book1" xfId="643" xr:uid="{00000000-0005-0000-0000-000026100000}"/>
    <cellStyle name="1_Sheet3_Book2_Book1_1" xfId="2853" xr:uid="{00000000-0005-0000-0000-000027100000}"/>
    <cellStyle name="1_Sheet3_Book2_Book1_Book2" xfId="2854" xr:uid="{00000000-0005-0000-0000-000028100000}"/>
    <cellStyle name="1_Sheet3_Book2_Book1_DTGTXL_goi1(DD_G6)" xfId="2855" xr:uid="{00000000-0005-0000-0000-000029100000}"/>
    <cellStyle name="1_Sheet3_Book2_Book1_tongquat" xfId="644" xr:uid="{00000000-0005-0000-0000-00002A100000}"/>
    <cellStyle name="1_Sheet3_Book2_Book1_tongquat 10" xfId="7360" xr:uid="{00000000-0005-0000-0000-00002B100000}"/>
    <cellStyle name="1_Sheet3_Book2_Book1_tongquat 11" xfId="7361" xr:uid="{00000000-0005-0000-0000-00002C100000}"/>
    <cellStyle name="1_Sheet3_Book2_Book1_tongquat 2" xfId="7362" xr:uid="{00000000-0005-0000-0000-00002D100000}"/>
    <cellStyle name="1_Sheet3_Book2_Book1_tongquat 3" xfId="7363" xr:uid="{00000000-0005-0000-0000-00002E100000}"/>
    <cellStyle name="1_Sheet3_Book2_Book1_tongquat 4" xfId="7364" xr:uid="{00000000-0005-0000-0000-00002F100000}"/>
    <cellStyle name="1_Sheet3_Book2_Book1_tongquat 5" xfId="7365" xr:uid="{00000000-0005-0000-0000-000030100000}"/>
    <cellStyle name="1_Sheet3_Book2_Book1_tongquat 6" xfId="7366" xr:uid="{00000000-0005-0000-0000-000031100000}"/>
    <cellStyle name="1_Sheet3_Book2_Book1_tongquat 7" xfId="7367" xr:uid="{00000000-0005-0000-0000-000032100000}"/>
    <cellStyle name="1_Sheet3_Book2_Book1_tongquat 8" xfId="7368" xr:uid="{00000000-0005-0000-0000-000033100000}"/>
    <cellStyle name="1_Sheet3_Book2_Book1_tongquat 9" xfId="7369" xr:uid="{00000000-0005-0000-0000-000034100000}"/>
    <cellStyle name="1_Sheet3_Book2_Book1_tongquat_Book2" xfId="645" xr:uid="{00000000-0005-0000-0000-000035100000}"/>
    <cellStyle name="1_Sheet3_Book2_Book2" xfId="646" xr:uid="{00000000-0005-0000-0000-000036100000}"/>
    <cellStyle name="1_Sheet3_Book2_Book2_1" xfId="647" xr:uid="{00000000-0005-0000-0000-000037100000}"/>
    <cellStyle name="1_Sheet3_Book2_Book2_DTGTXL_goi1(DD_G6)" xfId="2856" xr:uid="{00000000-0005-0000-0000-000038100000}"/>
    <cellStyle name="1_Sheet3_Book2_Book2_tongquat" xfId="648" xr:uid="{00000000-0005-0000-0000-000039100000}"/>
    <cellStyle name="1_Sheet3_Book2_Book2_tongquat 10" xfId="7370" xr:uid="{00000000-0005-0000-0000-00003A100000}"/>
    <cellStyle name="1_Sheet3_Book2_Book2_tongquat 11" xfId="7371" xr:uid="{00000000-0005-0000-0000-00003B100000}"/>
    <cellStyle name="1_Sheet3_Book2_Book2_tongquat 2" xfId="7372" xr:uid="{00000000-0005-0000-0000-00003C100000}"/>
    <cellStyle name="1_Sheet3_Book2_Book2_tongquat 3" xfId="7373" xr:uid="{00000000-0005-0000-0000-00003D100000}"/>
    <cellStyle name="1_Sheet3_Book2_Book2_tongquat 4" xfId="7374" xr:uid="{00000000-0005-0000-0000-00003E100000}"/>
    <cellStyle name="1_Sheet3_Book2_Book2_tongquat 5" xfId="7375" xr:uid="{00000000-0005-0000-0000-00003F100000}"/>
    <cellStyle name="1_Sheet3_Book2_Book2_tongquat 6" xfId="7376" xr:uid="{00000000-0005-0000-0000-000040100000}"/>
    <cellStyle name="1_Sheet3_Book2_Book2_tongquat 7" xfId="7377" xr:uid="{00000000-0005-0000-0000-000041100000}"/>
    <cellStyle name="1_Sheet3_Book2_Book2_tongquat 8" xfId="7378" xr:uid="{00000000-0005-0000-0000-000042100000}"/>
    <cellStyle name="1_Sheet3_Book2_Book2_tongquat 9" xfId="7379" xr:uid="{00000000-0005-0000-0000-000043100000}"/>
    <cellStyle name="1_Sheet3_Book2_Book2_tongquat_Book2" xfId="649" xr:uid="{00000000-0005-0000-0000-000044100000}"/>
    <cellStyle name="1_Sheet3_Book2_Book3" xfId="650" xr:uid="{00000000-0005-0000-0000-000045100000}"/>
    <cellStyle name="1_Sheet3_Book2_Book3_DTGTXL_goi1(DD_G6)" xfId="2857" xr:uid="{00000000-0005-0000-0000-000046100000}"/>
    <cellStyle name="1_Sheet3_Book2_Book3_tongquat" xfId="651" xr:uid="{00000000-0005-0000-0000-000047100000}"/>
    <cellStyle name="1_Sheet3_Book2_Book3_tongquat 10" xfId="7380" xr:uid="{00000000-0005-0000-0000-000048100000}"/>
    <cellStyle name="1_Sheet3_Book2_Book3_tongquat 11" xfId="7381" xr:uid="{00000000-0005-0000-0000-000049100000}"/>
    <cellStyle name="1_Sheet3_Book2_Book3_tongquat 2" xfId="7382" xr:uid="{00000000-0005-0000-0000-00004A100000}"/>
    <cellStyle name="1_Sheet3_Book2_Book3_tongquat 3" xfId="7383" xr:uid="{00000000-0005-0000-0000-00004B100000}"/>
    <cellStyle name="1_Sheet3_Book2_Book3_tongquat 4" xfId="7384" xr:uid="{00000000-0005-0000-0000-00004C100000}"/>
    <cellStyle name="1_Sheet3_Book2_Book3_tongquat 5" xfId="7385" xr:uid="{00000000-0005-0000-0000-00004D100000}"/>
    <cellStyle name="1_Sheet3_Book2_Book3_tongquat 6" xfId="7386" xr:uid="{00000000-0005-0000-0000-00004E100000}"/>
    <cellStyle name="1_Sheet3_Book2_Book3_tongquat 7" xfId="7387" xr:uid="{00000000-0005-0000-0000-00004F100000}"/>
    <cellStyle name="1_Sheet3_Book2_Book3_tongquat 8" xfId="7388" xr:uid="{00000000-0005-0000-0000-000050100000}"/>
    <cellStyle name="1_Sheet3_Book2_Book3_tongquat 9" xfId="7389" xr:uid="{00000000-0005-0000-0000-000051100000}"/>
    <cellStyle name="1_Sheet3_Book2_Book3_tongquat_Book2" xfId="652" xr:uid="{00000000-0005-0000-0000-000052100000}"/>
    <cellStyle name="1_Sheet3_Book2_CV2695_957" xfId="653" xr:uid="{00000000-0005-0000-0000-000053100000}"/>
    <cellStyle name="1_Sheet3_Book2_CV2695_957_DTGTXL_goi1(DD_G6)" xfId="2858" xr:uid="{00000000-0005-0000-0000-000054100000}"/>
    <cellStyle name="1_Sheet3_Book2_CV2695_957_tongquat" xfId="654" xr:uid="{00000000-0005-0000-0000-000055100000}"/>
    <cellStyle name="1_Sheet3_Book2_CV2695_957_tongquat 10" xfId="7390" xr:uid="{00000000-0005-0000-0000-000056100000}"/>
    <cellStyle name="1_Sheet3_Book2_CV2695_957_tongquat 11" xfId="7391" xr:uid="{00000000-0005-0000-0000-000057100000}"/>
    <cellStyle name="1_Sheet3_Book2_CV2695_957_tongquat 2" xfId="7392" xr:uid="{00000000-0005-0000-0000-000058100000}"/>
    <cellStyle name="1_Sheet3_Book2_CV2695_957_tongquat 3" xfId="7393" xr:uid="{00000000-0005-0000-0000-000059100000}"/>
    <cellStyle name="1_Sheet3_Book2_CV2695_957_tongquat 4" xfId="7394" xr:uid="{00000000-0005-0000-0000-00005A100000}"/>
    <cellStyle name="1_Sheet3_Book2_CV2695_957_tongquat 5" xfId="7395" xr:uid="{00000000-0005-0000-0000-00005B100000}"/>
    <cellStyle name="1_Sheet3_Book2_CV2695_957_tongquat 6" xfId="7396" xr:uid="{00000000-0005-0000-0000-00005C100000}"/>
    <cellStyle name="1_Sheet3_Book2_CV2695_957_tongquat 7" xfId="7397" xr:uid="{00000000-0005-0000-0000-00005D100000}"/>
    <cellStyle name="1_Sheet3_Book2_CV2695_957_tongquat 8" xfId="7398" xr:uid="{00000000-0005-0000-0000-00005E100000}"/>
    <cellStyle name="1_Sheet3_Book2_CV2695_957_tongquat 9" xfId="7399" xr:uid="{00000000-0005-0000-0000-00005F100000}"/>
    <cellStyle name="1_Sheet3_Book2_CV2695_957_tongquat_Book2" xfId="655" xr:uid="{00000000-0005-0000-0000-000060100000}"/>
    <cellStyle name="1_Sheet3_Book2_dauvao" xfId="656" xr:uid="{00000000-0005-0000-0000-000061100000}"/>
    <cellStyle name="1_Sheet3_Book2_dauvao_DTGTXL_goi1(DD_G6)" xfId="2859" xr:uid="{00000000-0005-0000-0000-000062100000}"/>
    <cellStyle name="1_Sheet3_Book2_dauvao_tongquat" xfId="657" xr:uid="{00000000-0005-0000-0000-000063100000}"/>
    <cellStyle name="1_Sheet3_Book2_dauvao_tongquat 10" xfId="7400" xr:uid="{00000000-0005-0000-0000-000064100000}"/>
    <cellStyle name="1_Sheet3_Book2_dauvao_tongquat 11" xfId="7401" xr:uid="{00000000-0005-0000-0000-000065100000}"/>
    <cellStyle name="1_Sheet3_Book2_dauvao_tongquat 2" xfId="7402" xr:uid="{00000000-0005-0000-0000-000066100000}"/>
    <cellStyle name="1_Sheet3_Book2_dauvao_tongquat 3" xfId="7403" xr:uid="{00000000-0005-0000-0000-000067100000}"/>
    <cellStyle name="1_Sheet3_Book2_dauvao_tongquat 4" xfId="7404" xr:uid="{00000000-0005-0000-0000-000068100000}"/>
    <cellStyle name="1_Sheet3_Book2_dauvao_tongquat 5" xfId="7405" xr:uid="{00000000-0005-0000-0000-000069100000}"/>
    <cellStyle name="1_Sheet3_Book2_dauvao_tongquat 6" xfId="7406" xr:uid="{00000000-0005-0000-0000-00006A100000}"/>
    <cellStyle name="1_Sheet3_Book2_dauvao_tongquat 7" xfId="7407" xr:uid="{00000000-0005-0000-0000-00006B100000}"/>
    <cellStyle name="1_Sheet3_Book2_dauvao_tongquat 8" xfId="7408" xr:uid="{00000000-0005-0000-0000-00006C100000}"/>
    <cellStyle name="1_Sheet3_Book2_dauvao_tongquat 9" xfId="7409" xr:uid="{00000000-0005-0000-0000-00006D100000}"/>
    <cellStyle name="1_Sheet3_Book2_dauvao_tongquat_Book2" xfId="658" xr:uid="{00000000-0005-0000-0000-00006E100000}"/>
    <cellStyle name="1_Sheet3_Book2_DTGTXL_goi1(DD_G6)" xfId="2860" xr:uid="{00000000-0005-0000-0000-00006F100000}"/>
    <cellStyle name="1_Sheet3_Book2_duphongtruotgia" xfId="659" xr:uid="{00000000-0005-0000-0000-000070100000}"/>
    <cellStyle name="1_Sheet3_Book2_duphongtruotgia_DTGTXL_goi1(DD_G6)" xfId="2861" xr:uid="{00000000-0005-0000-0000-000071100000}"/>
    <cellStyle name="1_Sheet3_Book2_duphongtruotgia_tongquat" xfId="660" xr:uid="{00000000-0005-0000-0000-000072100000}"/>
    <cellStyle name="1_Sheet3_Book2_duphongtruotgia_tongquat 10" xfId="7410" xr:uid="{00000000-0005-0000-0000-000073100000}"/>
    <cellStyle name="1_Sheet3_Book2_duphongtruotgia_tongquat 11" xfId="7411" xr:uid="{00000000-0005-0000-0000-000074100000}"/>
    <cellStyle name="1_Sheet3_Book2_duphongtruotgia_tongquat 12" xfId="16069" xr:uid="{00000000-0005-0000-0000-000075100000}"/>
    <cellStyle name="1_Sheet3_Book2_duphongtruotgia_tongquat 13" xfId="15485" xr:uid="{00000000-0005-0000-0000-000076100000}"/>
    <cellStyle name="1_Sheet3_Book2_duphongtruotgia_tongquat 2" xfId="7412" xr:uid="{00000000-0005-0000-0000-000077100000}"/>
    <cellStyle name="1_Sheet3_Book2_duphongtruotgia_tongquat 3" xfId="7413" xr:uid="{00000000-0005-0000-0000-000078100000}"/>
    <cellStyle name="1_Sheet3_Book2_duphongtruotgia_tongquat 4" xfId="7414" xr:uid="{00000000-0005-0000-0000-000079100000}"/>
    <cellStyle name="1_Sheet3_Book2_duphongtruotgia_tongquat 5" xfId="7415" xr:uid="{00000000-0005-0000-0000-00007A100000}"/>
    <cellStyle name="1_Sheet3_Book2_duphongtruotgia_tongquat 6" xfId="7416" xr:uid="{00000000-0005-0000-0000-00007B100000}"/>
    <cellStyle name="1_Sheet3_Book2_duphongtruotgia_tongquat 7" xfId="7417" xr:uid="{00000000-0005-0000-0000-00007C100000}"/>
    <cellStyle name="1_Sheet3_Book2_duphongtruotgia_tongquat 8" xfId="7418" xr:uid="{00000000-0005-0000-0000-00007D100000}"/>
    <cellStyle name="1_Sheet3_Book2_duphongtruotgia_tongquat 9" xfId="7419" xr:uid="{00000000-0005-0000-0000-00007E100000}"/>
    <cellStyle name="1_Sheet3_Book2_duphongtruotgia_tongquat_Book2" xfId="661" xr:uid="{00000000-0005-0000-0000-00007F100000}"/>
    <cellStyle name="1_Sheet3_Book2_DZ500kVBanSok_Pleiku(10-2012)" xfId="662" xr:uid="{00000000-0005-0000-0000-000080100000}"/>
    <cellStyle name="1_Sheet3_Book2_DZ500kVBanSok_Pleiku(16_10-2012)" xfId="663" xr:uid="{00000000-0005-0000-0000-000081100000}"/>
    <cellStyle name="1_Sheet3_Book2_DZ500kVHatxan_pleiku" xfId="664" xr:uid="{00000000-0005-0000-0000-000082100000}"/>
    <cellStyle name="1_Sheet3_Book2_DZ500kVHatxan_pleiku(Giaidoan1)" xfId="665" xr:uid="{00000000-0005-0000-0000-000083100000}"/>
    <cellStyle name="1_Sheet3_Book2_DZ500kVPleiku_MyPhuoc_CauBong(GiaLai+DakLakmoi)" xfId="666" xr:uid="{00000000-0005-0000-0000-000084100000}"/>
    <cellStyle name="1_Sheet3_Book2_DZ500kVPleiku_MyPhuoc_CauBong(GiaLai+DakLakmoi)_DTGTXL_goi1(DD_G6)" xfId="2862" xr:uid="{00000000-0005-0000-0000-000085100000}"/>
    <cellStyle name="1_Sheet3_Book2_DZ500kVPleiku_MyPhuoc_CauBong(GiaLai+DakLakmoi)_tongquat" xfId="667" xr:uid="{00000000-0005-0000-0000-000086100000}"/>
    <cellStyle name="1_Sheet3_Book2_DZ500kVPleiku_MyPhuoc_CauBong(GiaLai+DakLakmoi)_tongquat 10" xfId="7420" xr:uid="{00000000-0005-0000-0000-000087100000}"/>
    <cellStyle name="1_Sheet3_Book2_DZ500kVPleiku_MyPhuoc_CauBong(GiaLai+DakLakmoi)_tongquat 11" xfId="7421" xr:uid="{00000000-0005-0000-0000-000088100000}"/>
    <cellStyle name="1_Sheet3_Book2_DZ500kVPleiku_MyPhuoc_CauBong(GiaLai+DakLakmoi)_tongquat 12" xfId="16070" xr:uid="{00000000-0005-0000-0000-000089100000}"/>
    <cellStyle name="1_Sheet3_Book2_DZ500kVPleiku_MyPhuoc_CauBong(GiaLai+DakLakmoi)_tongquat 13" xfId="15486" xr:uid="{00000000-0005-0000-0000-00008A100000}"/>
    <cellStyle name="1_Sheet3_Book2_DZ500kVPleiku_MyPhuoc_CauBong(GiaLai+DakLakmoi)_tongquat 2" xfId="7422" xr:uid="{00000000-0005-0000-0000-00008B100000}"/>
    <cellStyle name="1_Sheet3_Book2_DZ500kVPleiku_MyPhuoc_CauBong(GiaLai+DakLakmoi)_tongquat 3" xfId="7423" xr:uid="{00000000-0005-0000-0000-00008C100000}"/>
    <cellStyle name="1_Sheet3_Book2_DZ500kVPleiku_MyPhuoc_CauBong(GiaLai+DakLakmoi)_tongquat 4" xfId="7424" xr:uid="{00000000-0005-0000-0000-00008D100000}"/>
    <cellStyle name="1_Sheet3_Book2_DZ500kVPleiku_MyPhuoc_CauBong(GiaLai+DakLakmoi)_tongquat 5" xfId="7425" xr:uid="{00000000-0005-0000-0000-00008E100000}"/>
    <cellStyle name="1_Sheet3_Book2_DZ500kVPleiku_MyPhuoc_CauBong(GiaLai+DakLakmoi)_tongquat 6" xfId="7426" xr:uid="{00000000-0005-0000-0000-00008F100000}"/>
    <cellStyle name="1_Sheet3_Book2_DZ500kVPleiku_MyPhuoc_CauBong(GiaLai+DakLakmoi)_tongquat 7" xfId="7427" xr:uid="{00000000-0005-0000-0000-000090100000}"/>
    <cellStyle name="1_Sheet3_Book2_DZ500kVPleiku_MyPhuoc_CauBong(GiaLai+DakLakmoi)_tongquat 8" xfId="7428" xr:uid="{00000000-0005-0000-0000-000091100000}"/>
    <cellStyle name="1_Sheet3_Book2_DZ500kVPleiku_MyPhuoc_CauBong(GiaLai+DakLakmoi)_tongquat 9" xfId="7429" xr:uid="{00000000-0005-0000-0000-000092100000}"/>
    <cellStyle name="1_Sheet3_Book2_DZ500kVPleiku_MyPhuoc_CauBong(GiaLai+DakLakmoi)_tongquat_Book2" xfId="668" xr:uid="{00000000-0005-0000-0000-000093100000}"/>
    <cellStyle name="1_Sheet3_Book2_Lamgiangiao" xfId="2863" xr:uid="{00000000-0005-0000-0000-000094100000}"/>
    <cellStyle name="1_Sheet3_Book2_tongquat" xfId="669" xr:uid="{00000000-0005-0000-0000-000095100000}"/>
    <cellStyle name="1_Sheet3_CV2695_957" xfId="670" xr:uid="{00000000-0005-0000-0000-000096100000}"/>
    <cellStyle name="1_Sheet3_CV2695_957_Book2" xfId="671" xr:uid="{00000000-0005-0000-0000-000097100000}"/>
    <cellStyle name="1_Sheet3_CV2695_957_Book2_DTGTXL_goi1(DD_G6)" xfId="2864" xr:uid="{00000000-0005-0000-0000-000098100000}"/>
    <cellStyle name="1_Sheet3_CV2695_957_Book2_tongquat" xfId="672" xr:uid="{00000000-0005-0000-0000-000099100000}"/>
    <cellStyle name="1_Sheet3_CV2695_957_Book2_tongquat 10" xfId="7430" xr:uid="{00000000-0005-0000-0000-00009A100000}"/>
    <cellStyle name="1_Sheet3_CV2695_957_Book2_tongquat 11" xfId="7431" xr:uid="{00000000-0005-0000-0000-00009B100000}"/>
    <cellStyle name="1_Sheet3_CV2695_957_Book2_tongquat 12" xfId="16071" xr:uid="{00000000-0005-0000-0000-00009C100000}"/>
    <cellStyle name="1_Sheet3_CV2695_957_Book2_tongquat 13" xfId="15487" xr:uid="{00000000-0005-0000-0000-00009D100000}"/>
    <cellStyle name="1_Sheet3_CV2695_957_Book2_tongquat 2" xfId="7432" xr:uid="{00000000-0005-0000-0000-00009E100000}"/>
    <cellStyle name="1_Sheet3_CV2695_957_Book2_tongquat 3" xfId="7433" xr:uid="{00000000-0005-0000-0000-00009F100000}"/>
    <cellStyle name="1_Sheet3_CV2695_957_Book2_tongquat 4" xfId="7434" xr:uid="{00000000-0005-0000-0000-0000A0100000}"/>
    <cellStyle name="1_Sheet3_CV2695_957_Book2_tongquat 5" xfId="7435" xr:uid="{00000000-0005-0000-0000-0000A1100000}"/>
    <cellStyle name="1_Sheet3_CV2695_957_Book2_tongquat 6" xfId="7436" xr:uid="{00000000-0005-0000-0000-0000A2100000}"/>
    <cellStyle name="1_Sheet3_CV2695_957_Book2_tongquat 7" xfId="7437" xr:uid="{00000000-0005-0000-0000-0000A3100000}"/>
    <cellStyle name="1_Sheet3_CV2695_957_Book2_tongquat 8" xfId="7438" xr:uid="{00000000-0005-0000-0000-0000A4100000}"/>
    <cellStyle name="1_Sheet3_CV2695_957_Book2_tongquat 9" xfId="7439" xr:uid="{00000000-0005-0000-0000-0000A5100000}"/>
    <cellStyle name="1_Sheet3_CV2695_957_Book2_tongquat_Book2" xfId="673" xr:uid="{00000000-0005-0000-0000-0000A6100000}"/>
    <cellStyle name="1_Sheet3_CV2695_957_Book3" xfId="674" xr:uid="{00000000-0005-0000-0000-0000A7100000}"/>
    <cellStyle name="1_Sheet3_CV2695_957_Book3_DTGTXL_goi1(DD_G6)" xfId="2865" xr:uid="{00000000-0005-0000-0000-0000A8100000}"/>
    <cellStyle name="1_Sheet3_CV2695_957_Book3_tongquat" xfId="675" xr:uid="{00000000-0005-0000-0000-0000A9100000}"/>
    <cellStyle name="1_Sheet3_CV2695_957_Book3_tongquat 10" xfId="7440" xr:uid="{00000000-0005-0000-0000-0000AA100000}"/>
    <cellStyle name="1_Sheet3_CV2695_957_Book3_tongquat 11" xfId="7441" xr:uid="{00000000-0005-0000-0000-0000AB100000}"/>
    <cellStyle name="1_Sheet3_CV2695_957_Book3_tongquat 12" xfId="16072" xr:uid="{00000000-0005-0000-0000-0000AC100000}"/>
    <cellStyle name="1_Sheet3_CV2695_957_Book3_tongquat 13" xfId="15488" xr:uid="{00000000-0005-0000-0000-0000AD100000}"/>
    <cellStyle name="1_Sheet3_CV2695_957_Book3_tongquat 2" xfId="7442" xr:uid="{00000000-0005-0000-0000-0000AE100000}"/>
    <cellStyle name="1_Sheet3_CV2695_957_Book3_tongquat 3" xfId="7443" xr:uid="{00000000-0005-0000-0000-0000AF100000}"/>
    <cellStyle name="1_Sheet3_CV2695_957_Book3_tongquat 4" xfId="7444" xr:uid="{00000000-0005-0000-0000-0000B0100000}"/>
    <cellStyle name="1_Sheet3_CV2695_957_Book3_tongquat 5" xfId="7445" xr:uid="{00000000-0005-0000-0000-0000B1100000}"/>
    <cellStyle name="1_Sheet3_CV2695_957_Book3_tongquat 6" xfId="7446" xr:uid="{00000000-0005-0000-0000-0000B2100000}"/>
    <cellStyle name="1_Sheet3_CV2695_957_Book3_tongquat 7" xfId="7447" xr:uid="{00000000-0005-0000-0000-0000B3100000}"/>
    <cellStyle name="1_Sheet3_CV2695_957_Book3_tongquat 8" xfId="7448" xr:uid="{00000000-0005-0000-0000-0000B4100000}"/>
    <cellStyle name="1_Sheet3_CV2695_957_Book3_tongquat 9" xfId="7449" xr:uid="{00000000-0005-0000-0000-0000B5100000}"/>
    <cellStyle name="1_Sheet3_CV2695_957_Book3_tongquat_Book2" xfId="676" xr:uid="{00000000-0005-0000-0000-0000B6100000}"/>
    <cellStyle name="1_Sheet3_CV2695_957_DTGTXL_goi1(DD_G6)" xfId="2866" xr:uid="{00000000-0005-0000-0000-0000B7100000}"/>
    <cellStyle name="1_Sheet3_CV2695_957_DZ500kVBanSok_Pleiku(10-2012)" xfId="677" xr:uid="{00000000-0005-0000-0000-0000B8100000}"/>
    <cellStyle name="1_Sheet3_CV2695_957_DZ500kVBanSok_Pleiku(16_10-2012)" xfId="678" xr:uid="{00000000-0005-0000-0000-0000B9100000}"/>
    <cellStyle name="1_Sheet3_CV2695_957_DZ500kVPleiku_MyPhuoc_CauBong(GiaLai+DakLakmoi)" xfId="679" xr:uid="{00000000-0005-0000-0000-0000BA100000}"/>
    <cellStyle name="1_Sheet3_CV2695_957_DZ500kVPleiku_MyPhuoc_CauBong(GiaLai+DakLakmoi)_DTGTXL_goi1(DD_G6)" xfId="2867" xr:uid="{00000000-0005-0000-0000-0000BB100000}"/>
    <cellStyle name="1_Sheet3_CV2695_957_DZ500kVPleiku_MyPhuoc_CauBong(GiaLai+DakLakmoi)_tongquat" xfId="680" xr:uid="{00000000-0005-0000-0000-0000BC100000}"/>
    <cellStyle name="1_Sheet3_CV2695_957_DZ500kVPleiku_MyPhuoc_CauBong(GiaLai+DakLakmoi)_tongquat 10" xfId="7450" xr:uid="{00000000-0005-0000-0000-0000BD100000}"/>
    <cellStyle name="1_Sheet3_CV2695_957_DZ500kVPleiku_MyPhuoc_CauBong(GiaLai+DakLakmoi)_tongquat 11" xfId="7451" xr:uid="{00000000-0005-0000-0000-0000BE100000}"/>
    <cellStyle name="1_Sheet3_CV2695_957_DZ500kVPleiku_MyPhuoc_CauBong(GiaLai+DakLakmoi)_tongquat 12" xfId="16073" xr:uid="{00000000-0005-0000-0000-0000BF100000}"/>
    <cellStyle name="1_Sheet3_CV2695_957_DZ500kVPleiku_MyPhuoc_CauBong(GiaLai+DakLakmoi)_tongquat 13" xfId="15489" xr:uid="{00000000-0005-0000-0000-0000C0100000}"/>
    <cellStyle name="1_Sheet3_CV2695_957_DZ500kVPleiku_MyPhuoc_CauBong(GiaLai+DakLakmoi)_tongquat 2" xfId="7452" xr:uid="{00000000-0005-0000-0000-0000C1100000}"/>
    <cellStyle name="1_Sheet3_CV2695_957_DZ500kVPleiku_MyPhuoc_CauBong(GiaLai+DakLakmoi)_tongquat 3" xfId="7453" xr:uid="{00000000-0005-0000-0000-0000C2100000}"/>
    <cellStyle name="1_Sheet3_CV2695_957_DZ500kVPleiku_MyPhuoc_CauBong(GiaLai+DakLakmoi)_tongquat 4" xfId="7454" xr:uid="{00000000-0005-0000-0000-0000C3100000}"/>
    <cellStyle name="1_Sheet3_CV2695_957_DZ500kVPleiku_MyPhuoc_CauBong(GiaLai+DakLakmoi)_tongquat 5" xfId="7455" xr:uid="{00000000-0005-0000-0000-0000C4100000}"/>
    <cellStyle name="1_Sheet3_CV2695_957_DZ500kVPleiku_MyPhuoc_CauBong(GiaLai+DakLakmoi)_tongquat 6" xfId="7456" xr:uid="{00000000-0005-0000-0000-0000C5100000}"/>
    <cellStyle name="1_Sheet3_CV2695_957_DZ500kVPleiku_MyPhuoc_CauBong(GiaLai+DakLakmoi)_tongquat 7" xfId="7457" xr:uid="{00000000-0005-0000-0000-0000C6100000}"/>
    <cellStyle name="1_Sheet3_CV2695_957_DZ500kVPleiku_MyPhuoc_CauBong(GiaLai+DakLakmoi)_tongquat 8" xfId="7458" xr:uid="{00000000-0005-0000-0000-0000C7100000}"/>
    <cellStyle name="1_Sheet3_CV2695_957_DZ500kVPleiku_MyPhuoc_CauBong(GiaLai+DakLakmoi)_tongquat 9" xfId="7459" xr:uid="{00000000-0005-0000-0000-0000C8100000}"/>
    <cellStyle name="1_Sheet3_CV2695_957_DZ500kVPleiku_MyPhuoc_CauBong(GiaLai+DakLakmoi)_tongquat_Book2" xfId="681" xr:uid="{00000000-0005-0000-0000-0000C9100000}"/>
    <cellStyle name="1_Sheet3_CV2695_957_Lamgiangiao" xfId="2868" xr:uid="{00000000-0005-0000-0000-0000CA100000}"/>
    <cellStyle name="1_Sheet3_CV2695_957_tongquat" xfId="682" xr:uid="{00000000-0005-0000-0000-0000CB100000}"/>
    <cellStyle name="1_Sheet3_dauvao" xfId="683" xr:uid="{00000000-0005-0000-0000-0000CC100000}"/>
    <cellStyle name="1_Sheet3_dauvao_DTGTXL_goi1(DD_G6)" xfId="2869" xr:uid="{00000000-0005-0000-0000-0000CD100000}"/>
    <cellStyle name="1_Sheet3_dauvao_DZ500kVBanSok_Pleiku(10-2012)" xfId="684" xr:uid="{00000000-0005-0000-0000-0000CE100000}"/>
    <cellStyle name="1_Sheet3_dauvao_DZ500kVBanSok_Pleiku(16_10-2012)" xfId="685" xr:uid="{00000000-0005-0000-0000-0000CF100000}"/>
    <cellStyle name="1_Sheet3_dauvao_Lamgiangiao" xfId="2870" xr:uid="{00000000-0005-0000-0000-0000D0100000}"/>
    <cellStyle name="1_Sheet3_dauvao_tongquat" xfId="686" xr:uid="{00000000-0005-0000-0000-0000D1100000}"/>
    <cellStyle name="1_Sheet3_DTGTXL_goi1(DD_G6)" xfId="2871" xr:uid="{00000000-0005-0000-0000-0000D2100000}"/>
    <cellStyle name="1_Sheet3_duphongtruotgia" xfId="687" xr:uid="{00000000-0005-0000-0000-0000D3100000}"/>
    <cellStyle name="1_Sheet3_duphongtruotgia_Book2" xfId="688" xr:uid="{00000000-0005-0000-0000-0000D4100000}"/>
    <cellStyle name="1_Sheet3_duphongtruotgia_Book2_DTGTXL_goi1(DD_G6)" xfId="2872" xr:uid="{00000000-0005-0000-0000-0000D5100000}"/>
    <cellStyle name="1_Sheet3_duphongtruotgia_Book2_tongquat" xfId="689" xr:uid="{00000000-0005-0000-0000-0000D6100000}"/>
    <cellStyle name="1_Sheet3_duphongtruotgia_Book2_tongquat 10" xfId="7460" xr:uid="{00000000-0005-0000-0000-0000D7100000}"/>
    <cellStyle name="1_Sheet3_duphongtruotgia_Book2_tongquat 11" xfId="7461" xr:uid="{00000000-0005-0000-0000-0000D8100000}"/>
    <cellStyle name="1_Sheet3_duphongtruotgia_Book2_tongquat 12" xfId="16074" xr:uid="{00000000-0005-0000-0000-0000D9100000}"/>
    <cellStyle name="1_Sheet3_duphongtruotgia_Book2_tongquat 13" xfId="15490" xr:uid="{00000000-0005-0000-0000-0000DA100000}"/>
    <cellStyle name="1_Sheet3_duphongtruotgia_Book2_tongquat 2" xfId="7462" xr:uid="{00000000-0005-0000-0000-0000DB100000}"/>
    <cellStyle name="1_Sheet3_duphongtruotgia_Book2_tongquat 3" xfId="7463" xr:uid="{00000000-0005-0000-0000-0000DC100000}"/>
    <cellStyle name="1_Sheet3_duphongtruotgia_Book2_tongquat 4" xfId="7464" xr:uid="{00000000-0005-0000-0000-0000DD100000}"/>
    <cellStyle name="1_Sheet3_duphongtruotgia_Book2_tongquat 5" xfId="7465" xr:uid="{00000000-0005-0000-0000-0000DE100000}"/>
    <cellStyle name="1_Sheet3_duphongtruotgia_Book2_tongquat 6" xfId="7466" xr:uid="{00000000-0005-0000-0000-0000DF100000}"/>
    <cellStyle name="1_Sheet3_duphongtruotgia_Book2_tongquat 7" xfId="7467" xr:uid="{00000000-0005-0000-0000-0000E0100000}"/>
    <cellStyle name="1_Sheet3_duphongtruotgia_Book2_tongquat 8" xfId="7468" xr:uid="{00000000-0005-0000-0000-0000E1100000}"/>
    <cellStyle name="1_Sheet3_duphongtruotgia_Book2_tongquat 9" xfId="7469" xr:uid="{00000000-0005-0000-0000-0000E2100000}"/>
    <cellStyle name="1_Sheet3_duphongtruotgia_Book2_tongquat_Book2" xfId="690" xr:uid="{00000000-0005-0000-0000-0000E3100000}"/>
    <cellStyle name="1_Sheet3_duphongtruotgia_Book3" xfId="691" xr:uid="{00000000-0005-0000-0000-0000E4100000}"/>
    <cellStyle name="1_Sheet3_duphongtruotgia_Book3_DTGTXL_goi1(DD_G6)" xfId="2873" xr:uid="{00000000-0005-0000-0000-0000E5100000}"/>
    <cellStyle name="1_Sheet3_duphongtruotgia_Book3_tongquat" xfId="692" xr:uid="{00000000-0005-0000-0000-0000E6100000}"/>
    <cellStyle name="1_Sheet3_duphongtruotgia_Book3_tongquat 10" xfId="7470" xr:uid="{00000000-0005-0000-0000-0000E7100000}"/>
    <cellStyle name="1_Sheet3_duphongtruotgia_Book3_tongquat 11" xfId="7471" xr:uid="{00000000-0005-0000-0000-0000E8100000}"/>
    <cellStyle name="1_Sheet3_duphongtruotgia_Book3_tongquat 12" xfId="16075" xr:uid="{00000000-0005-0000-0000-0000E9100000}"/>
    <cellStyle name="1_Sheet3_duphongtruotgia_Book3_tongquat 13" xfId="15491" xr:uid="{00000000-0005-0000-0000-0000EA100000}"/>
    <cellStyle name="1_Sheet3_duphongtruotgia_Book3_tongquat 2" xfId="7472" xr:uid="{00000000-0005-0000-0000-0000EB100000}"/>
    <cellStyle name="1_Sheet3_duphongtruotgia_Book3_tongquat 3" xfId="7473" xr:uid="{00000000-0005-0000-0000-0000EC100000}"/>
    <cellStyle name="1_Sheet3_duphongtruotgia_Book3_tongquat 4" xfId="7474" xr:uid="{00000000-0005-0000-0000-0000ED100000}"/>
    <cellStyle name="1_Sheet3_duphongtruotgia_Book3_tongquat 5" xfId="7475" xr:uid="{00000000-0005-0000-0000-0000EE100000}"/>
    <cellStyle name="1_Sheet3_duphongtruotgia_Book3_tongquat 6" xfId="7476" xr:uid="{00000000-0005-0000-0000-0000EF100000}"/>
    <cellStyle name="1_Sheet3_duphongtruotgia_Book3_tongquat 7" xfId="7477" xr:uid="{00000000-0005-0000-0000-0000F0100000}"/>
    <cellStyle name="1_Sheet3_duphongtruotgia_Book3_tongquat 8" xfId="7478" xr:uid="{00000000-0005-0000-0000-0000F1100000}"/>
    <cellStyle name="1_Sheet3_duphongtruotgia_Book3_tongquat 9" xfId="7479" xr:uid="{00000000-0005-0000-0000-0000F2100000}"/>
    <cellStyle name="1_Sheet3_duphongtruotgia_Book3_tongquat_Book2" xfId="693" xr:uid="{00000000-0005-0000-0000-0000F3100000}"/>
    <cellStyle name="1_Sheet3_duphongtruotgia_DTGTXL_goi1(DD_G6)" xfId="2874" xr:uid="{00000000-0005-0000-0000-0000F4100000}"/>
    <cellStyle name="1_Sheet3_duphongtruotgia_DZ500kVBanSok_Pleiku(10-2012)" xfId="694" xr:uid="{00000000-0005-0000-0000-0000F5100000}"/>
    <cellStyle name="1_Sheet3_duphongtruotgia_DZ500kVBanSok_Pleiku(16_10-2012)" xfId="695" xr:uid="{00000000-0005-0000-0000-0000F6100000}"/>
    <cellStyle name="1_Sheet3_duphongtruotgia_DZ500kVPleiku_MyPhuoc_CauBong(GiaLai+DakLakmoi)" xfId="696" xr:uid="{00000000-0005-0000-0000-0000F7100000}"/>
    <cellStyle name="1_Sheet3_duphongtruotgia_DZ500kVPleiku_MyPhuoc_CauBong(GiaLai+DakLakmoi)_DTGTXL_goi1(DD_G6)" xfId="2875" xr:uid="{00000000-0005-0000-0000-0000F8100000}"/>
    <cellStyle name="1_Sheet3_duphongtruotgia_DZ500kVPleiku_MyPhuoc_CauBong(GiaLai+DakLakmoi)_tongquat" xfId="697" xr:uid="{00000000-0005-0000-0000-0000F9100000}"/>
    <cellStyle name="1_Sheet3_duphongtruotgia_DZ500kVPleiku_MyPhuoc_CauBong(GiaLai+DakLakmoi)_tongquat 10" xfId="7480" xr:uid="{00000000-0005-0000-0000-0000FA100000}"/>
    <cellStyle name="1_Sheet3_duphongtruotgia_DZ500kVPleiku_MyPhuoc_CauBong(GiaLai+DakLakmoi)_tongquat 11" xfId="7481" xr:uid="{00000000-0005-0000-0000-0000FB100000}"/>
    <cellStyle name="1_Sheet3_duphongtruotgia_DZ500kVPleiku_MyPhuoc_CauBong(GiaLai+DakLakmoi)_tongquat 12" xfId="16076" xr:uid="{00000000-0005-0000-0000-0000FC100000}"/>
    <cellStyle name="1_Sheet3_duphongtruotgia_DZ500kVPleiku_MyPhuoc_CauBong(GiaLai+DakLakmoi)_tongquat 13" xfId="15492" xr:uid="{00000000-0005-0000-0000-0000FD100000}"/>
    <cellStyle name="1_Sheet3_duphongtruotgia_DZ500kVPleiku_MyPhuoc_CauBong(GiaLai+DakLakmoi)_tongquat 2" xfId="7482" xr:uid="{00000000-0005-0000-0000-0000FE100000}"/>
    <cellStyle name="1_Sheet3_duphongtruotgia_DZ500kVPleiku_MyPhuoc_CauBong(GiaLai+DakLakmoi)_tongquat 3" xfId="7483" xr:uid="{00000000-0005-0000-0000-0000FF100000}"/>
    <cellStyle name="1_Sheet3_duphongtruotgia_DZ500kVPleiku_MyPhuoc_CauBong(GiaLai+DakLakmoi)_tongquat 4" xfId="7484" xr:uid="{00000000-0005-0000-0000-000000110000}"/>
    <cellStyle name="1_Sheet3_duphongtruotgia_DZ500kVPleiku_MyPhuoc_CauBong(GiaLai+DakLakmoi)_tongquat 5" xfId="7485" xr:uid="{00000000-0005-0000-0000-000001110000}"/>
    <cellStyle name="1_Sheet3_duphongtruotgia_DZ500kVPleiku_MyPhuoc_CauBong(GiaLai+DakLakmoi)_tongquat 6" xfId="7486" xr:uid="{00000000-0005-0000-0000-000002110000}"/>
    <cellStyle name="1_Sheet3_duphongtruotgia_DZ500kVPleiku_MyPhuoc_CauBong(GiaLai+DakLakmoi)_tongquat 7" xfId="7487" xr:uid="{00000000-0005-0000-0000-000003110000}"/>
    <cellStyle name="1_Sheet3_duphongtruotgia_DZ500kVPleiku_MyPhuoc_CauBong(GiaLai+DakLakmoi)_tongquat 8" xfId="7488" xr:uid="{00000000-0005-0000-0000-000004110000}"/>
    <cellStyle name="1_Sheet3_duphongtruotgia_DZ500kVPleiku_MyPhuoc_CauBong(GiaLai+DakLakmoi)_tongquat 9" xfId="7489" xr:uid="{00000000-0005-0000-0000-000005110000}"/>
    <cellStyle name="1_Sheet3_duphongtruotgia_DZ500kVPleiku_MyPhuoc_CauBong(GiaLai+DakLakmoi)_tongquat_Book2" xfId="698" xr:uid="{00000000-0005-0000-0000-000006110000}"/>
    <cellStyle name="1_Sheet3_duphongtruotgia_Lamgiangiao" xfId="2876" xr:uid="{00000000-0005-0000-0000-000007110000}"/>
    <cellStyle name="1_Sheet3_duphongtruotgia_tongquat" xfId="699" xr:uid="{00000000-0005-0000-0000-000008110000}"/>
    <cellStyle name="1_Sheet3_DZ 220kV Vinh Tan - Phan Thi_t" xfId="700" xr:uid="{00000000-0005-0000-0000-000009110000}"/>
    <cellStyle name="1_Sheet3_DZ 220kV Vinh Tan - Phan Thi_t 10" xfId="7490" xr:uid="{00000000-0005-0000-0000-00000A110000}"/>
    <cellStyle name="1_Sheet3_DZ 220kV Vinh Tan - Phan Thi_t 11" xfId="7491" xr:uid="{00000000-0005-0000-0000-00000B110000}"/>
    <cellStyle name="1_Sheet3_DZ 220kV Vinh Tan - Phan Thi_t 12" xfId="16077" xr:uid="{00000000-0005-0000-0000-00000C110000}"/>
    <cellStyle name="1_Sheet3_DZ 220kV Vinh Tan - Phan Thi_t 13" xfId="15493" xr:uid="{00000000-0005-0000-0000-00000D110000}"/>
    <cellStyle name="1_Sheet3_DZ 220kV Vinh Tan - Phan Thi_t 2" xfId="7492" xr:uid="{00000000-0005-0000-0000-00000E110000}"/>
    <cellStyle name="1_Sheet3_DZ 220kV Vinh Tan - Phan Thi_t 3" xfId="7493" xr:uid="{00000000-0005-0000-0000-00000F110000}"/>
    <cellStyle name="1_Sheet3_DZ 220kV Vinh Tan - Phan Thi_t 4" xfId="7494" xr:uid="{00000000-0005-0000-0000-000010110000}"/>
    <cellStyle name="1_Sheet3_DZ 220kV Vinh Tan - Phan Thi_t 5" xfId="7495" xr:uid="{00000000-0005-0000-0000-000011110000}"/>
    <cellStyle name="1_Sheet3_DZ 220kV Vinh Tan - Phan Thi_t 6" xfId="7496" xr:uid="{00000000-0005-0000-0000-000012110000}"/>
    <cellStyle name="1_Sheet3_DZ 220kV Vinh Tan - Phan Thi_t 7" xfId="7497" xr:uid="{00000000-0005-0000-0000-000013110000}"/>
    <cellStyle name="1_Sheet3_DZ 220kV Vinh Tan - Phan Thi_t 8" xfId="7498" xr:uid="{00000000-0005-0000-0000-000014110000}"/>
    <cellStyle name="1_Sheet3_DZ 220kV Vinh Tan - Phan Thi_t 9" xfId="7499" xr:uid="{00000000-0005-0000-0000-000015110000}"/>
    <cellStyle name="1_Sheet3_DZ 220kV Vinh Tan - Phan Thi_t_Book1" xfId="701" xr:uid="{00000000-0005-0000-0000-000016110000}"/>
    <cellStyle name="1_Sheet3_DZ 220kV Vinh Tan - Phan Thi_t_Book2" xfId="702" xr:uid="{00000000-0005-0000-0000-000017110000}"/>
    <cellStyle name="1_Sheet3_DZ 220kV Vinh Tan - Phan Thi_t_DTGTXL_goi1(DD_G6)" xfId="2877" xr:uid="{00000000-0005-0000-0000-000018110000}"/>
    <cellStyle name="1_Sheet3_DZ 220kV Vinh Tan - Phan Thi_t_DZ500kVBanSok_Pleiku(10-2012)" xfId="703" xr:uid="{00000000-0005-0000-0000-000019110000}"/>
    <cellStyle name="1_Sheet3_DZ 220kV Vinh Tan - Phan Thi_t_DZ500kVHatxan_pleiku" xfId="704" xr:uid="{00000000-0005-0000-0000-00001A110000}"/>
    <cellStyle name="1_Sheet3_DZ 220kV Vinh Tan - Phan Thi_t_DZ500kVHatxan_pleiku(Giaidoan1)" xfId="705" xr:uid="{00000000-0005-0000-0000-00001B110000}"/>
    <cellStyle name="1_Sheet3_DZ 220kV Vinh Tan - Phan Thi_t_tongquat" xfId="706" xr:uid="{00000000-0005-0000-0000-00001C110000}"/>
    <cellStyle name="1_Sheet3_DZ 220kV Vinh Tan - Phan Thi_t_tongquat 10" xfId="7500" xr:uid="{00000000-0005-0000-0000-00001D110000}"/>
    <cellStyle name="1_Sheet3_DZ 220kV Vinh Tan - Phan Thi_t_tongquat 11" xfId="7501" xr:uid="{00000000-0005-0000-0000-00001E110000}"/>
    <cellStyle name="1_Sheet3_DZ 220kV Vinh Tan - Phan Thi_t_tongquat 12" xfId="16078" xr:uid="{00000000-0005-0000-0000-00001F110000}"/>
    <cellStyle name="1_Sheet3_DZ 220kV Vinh Tan - Phan Thi_t_tongquat 13" xfId="15494" xr:uid="{00000000-0005-0000-0000-000020110000}"/>
    <cellStyle name="1_Sheet3_DZ 220kV Vinh Tan - Phan Thi_t_tongquat 2" xfId="7502" xr:uid="{00000000-0005-0000-0000-000021110000}"/>
    <cellStyle name="1_Sheet3_DZ 220kV Vinh Tan - Phan Thi_t_tongquat 3" xfId="7503" xr:uid="{00000000-0005-0000-0000-000022110000}"/>
    <cellStyle name="1_Sheet3_DZ 220kV Vinh Tan - Phan Thi_t_tongquat 4" xfId="7504" xr:uid="{00000000-0005-0000-0000-000023110000}"/>
    <cellStyle name="1_Sheet3_DZ 220kV Vinh Tan - Phan Thi_t_tongquat 5" xfId="7505" xr:uid="{00000000-0005-0000-0000-000024110000}"/>
    <cellStyle name="1_Sheet3_DZ 220kV Vinh Tan - Phan Thi_t_tongquat 6" xfId="7506" xr:uid="{00000000-0005-0000-0000-000025110000}"/>
    <cellStyle name="1_Sheet3_DZ 220kV Vinh Tan - Phan Thi_t_tongquat 7" xfId="7507" xr:uid="{00000000-0005-0000-0000-000026110000}"/>
    <cellStyle name="1_Sheet3_DZ 220kV Vinh Tan - Phan Thi_t_tongquat 8" xfId="7508" xr:uid="{00000000-0005-0000-0000-000027110000}"/>
    <cellStyle name="1_Sheet3_DZ 220kV Vinh Tan - Phan Thi_t_tongquat 9" xfId="7509" xr:uid="{00000000-0005-0000-0000-000028110000}"/>
    <cellStyle name="1_Sheet3_DZ 220kV Vinh Tan - Phan Thi_t_tongquat_Book2" xfId="707" xr:uid="{00000000-0005-0000-0000-000029110000}"/>
    <cellStyle name="1_Sheet3_mauduyetDADT" xfId="708" xr:uid="{00000000-0005-0000-0000-00002A110000}"/>
    <cellStyle name="1_Sheet3_mauduyetDADT_Book2" xfId="709" xr:uid="{00000000-0005-0000-0000-00002B110000}"/>
    <cellStyle name="1_Sheet3_mauduyetDADT_Book2_DTGTXL_goi1(DD_G6)" xfId="2878" xr:uid="{00000000-0005-0000-0000-00002C110000}"/>
    <cellStyle name="1_Sheet3_mauduyetDADT_Book2_tongquat" xfId="710" xr:uid="{00000000-0005-0000-0000-00002D110000}"/>
    <cellStyle name="1_Sheet3_mauduyetDADT_Book2_tongquat 10" xfId="7510" xr:uid="{00000000-0005-0000-0000-00002E110000}"/>
    <cellStyle name="1_Sheet3_mauduyetDADT_Book2_tongquat 11" xfId="7511" xr:uid="{00000000-0005-0000-0000-00002F110000}"/>
    <cellStyle name="1_Sheet3_mauduyetDADT_Book2_tongquat 12" xfId="16079" xr:uid="{00000000-0005-0000-0000-000030110000}"/>
    <cellStyle name="1_Sheet3_mauduyetDADT_Book2_tongquat 13" xfId="15495" xr:uid="{00000000-0005-0000-0000-000031110000}"/>
    <cellStyle name="1_Sheet3_mauduyetDADT_Book2_tongquat 2" xfId="7512" xr:uid="{00000000-0005-0000-0000-000032110000}"/>
    <cellStyle name="1_Sheet3_mauduyetDADT_Book2_tongquat 3" xfId="7513" xr:uid="{00000000-0005-0000-0000-000033110000}"/>
    <cellStyle name="1_Sheet3_mauduyetDADT_Book2_tongquat 4" xfId="7514" xr:uid="{00000000-0005-0000-0000-000034110000}"/>
    <cellStyle name="1_Sheet3_mauduyetDADT_Book2_tongquat 5" xfId="7515" xr:uid="{00000000-0005-0000-0000-000035110000}"/>
    <cellStyle name="1_Sheet3_mauduyetDADT_Book2_tongquat 6" xfId="7516" xr:uid="{00000000-0005-0000-0000-000036110000}"/>
    <cellStyle name="1_Sheet3_mauduyetDADT_Book2_tongquat 7" xfId="7517" xr:uid="{00000000-0005-0000-0000-000037110000}"/>
    <cellStyle name="1_Sheet3_mauduyetDADT_Book2_tongquat 8" xfId="7518" xr:uid="{00000000-0005-0000-0000-000038110000}"/>
    <cellStyle name="1_Sheet3_mauduyetDADT_Book2_tongquat 9" xfId="7519" xr:uid="{00000000-0005-0000-0000-000039110000}"/>
    <cellStyle name="1_Sheet3_mauduyetDADT_Book2_tongquat_Book2" xfId="711" xr:uid="{00000000-0005-0000-0000-00003A110000}"/>
    <cellStyle name="1_Sheet3_mauduyetDADT_Book3" xfId="712" xr:uid="{00000000-0005-0000-0000-00003B110000}"/>
    <cellStyle name="1_Sheet3_mauduyetDADT_Book3_DTGTXL_goi1(DD_G6)" xfId="2879" xr:uid="{00000000-0005-0000-0000-00003C110000}"/>
    <cellStyle name="1_Sheet3_mauduyetDADT_Book3_tongquat" xfId="713" xr:uid="{00000000-0005-0000-0000-00003D110000}"/>
    <cellStyle name="1_Sheet3_mauduyetDADT_Book3_tongquat 10" xfId="7520" xr:uid="{00000000-0005-0000-0000-00003E110000}"/>
    <cellStyle name="1_Sheet3_mauduyetDADT_Book3_tongquat 11" xfId="7521" xr:uid="{00000000-0005-0000-0000-00003F110000}"/>
    <cellStyle name="1_Sheet3_mauduyetDADT_Book3_tongquat 12" xfId="16080" xr:uid="{00000000-0005-0000-0000-000040110000}"/>
    <cellStyle name="1_Sheet3_mauduyetDADT_Book3_tongquat 13" xfId="15496" xr:uid="{00000000-0005-0000-0000-000041110000}"/>
    <cellStyle name="1_Sheet3_mauduyetDADT_Book3_tongquat 2" xfId="7522" xr:uid="{00000000-0005-0000-0000-000042110000}"/>
    <cellStyle name="1_Sheet3_mauduyetDADT_Book3_tongquat 3" xfId="7523" xr:uid="{00000000-0005-0000-0000-000043110000}"/>
    <cellStyle name="1_Sheet3_mauduyetDADT_Book3_tongquat 4" xfId="7524" xr:uid="{00000000-0005-0000-0000-000044110000}"/>
    <cellStyle name="1_Sheet3_mauduyetDADT_Book3_tongquat 5" xfId="7525" xr:uid="{00000000-0005-0000-0000-000045110000}"/>
    <cellStyle name="1_Sheet3_mauduyetDADT_Book3_tongquat 6" xfId="7526" xr:uid="{00000000-0005-0000-0000-000046110000}"/>
    <cellStyle name="1_Sheet3_mauduyetDADT_Book3_tongquat 7" xfId="7527" xr:uid="{00000000-0005-0000-0000-000047110000}"/>
    <cellStyle name="1_Sheet3_mauduyetDADT_Book3_tongquat 8" xfId="7528" xr:uid="{00000000-0005-0000-0000-000048110000}"/>
    <cellStyle name="1_Sheet3_mauduyetDADT_Book3_tongquat 9" xfId="7529" xr:uid="{00000000-0005-0000-0000-000049110000}"/>
    <cellStyle name="1_Sheet3_mauduyetDADT_Book3_tongquat_Book2" xfId="714" xr:uid="{00000000-0005-0000-0000-00004A110000}"/>
    <cellStyle name="1_Sheet3_mauduyetDADT_DTGTXL_goi1(DD_G6)" xfId="2880" xr:uid="{00000000-0005-0000-0000-00004B110000}"/>
    <cellStyle name="1_Sheet3_mauduyetDADT_DZ500kVBanSok_Pleiku(10-2012)" xfId="715" xr:uid="{00000000-0005-0000-0000-00004C110000}"/>
    <cellStyle name="1_Sheet3_mauduyetDADT_DZ500kVBanSok_Pleiku(16_10-2012)" xfId="716" xr:uid="{00000000-0005-0000-0000-00004D110000}"/>
    <cellStyle name="1_Sheet3_mauduyetDADT_DZ500kVPleiku_MyPhuoc_CauBong(GiaLai+DakLakmoi)" xfId="717" xr:uid="{00000000-0005-0000-0000-00004E110000}"/>
    <cellStyle name="1_Sheet3_mauduyetDADT_DZ500kVPleiku_MyPhuoc_CauBong(GiaLai+DakLakmoi)_DTGTXL_goi1(DD_G6)" xfId="2881" xr:uid="{00000000-0005-0000-0000-00004F110000}"/>
    <cellStyle name="1_Sheet3_mauduyetDADT_DZ500kVPleiku_MyPhuoc_CauBong(GiaLai+DakLakmoi)_tongquat" xfId="718" xr:uid="{00000000-0005-0000-0000-000050110000}"/>
    <cellStyle name="1_Sheet3_mauduyetDADT_DZ500kVPleiku_MyPhuoc_CauBong(GiaLai+DakLakmoi)_tongquat 10" xfId="7530" xr:uid="{00000000-0005-0000-0000-000051110000}"/>
    <cellStyle name="1_Sheet3_mauduyetDADT_DZ500kVPleiku_MyPhuoc_CauBong(GiaLai+DakLakmoi)_tongquat 11" xfId="7531" xr:uid="{00000000-0005-0000-0000-000052110000}"/>
    <cellStyle name="1_Sheet3_mauduyetDADT_DZ500kVPleiku_MyPhuoc_CauBong(GiaLai+DakLakmoi)_tongquat 12" xfId="16081" xr:uid="{00000000-0005-0000-0000-000053110000}"/>
    <cellStyle name="1_Sheet3_mauduyetDADT_DZ500kVPleiku_MyPhuoc_CauBong(GiaLai+DakLakmoi)_tongquat 13" xfId="15497" xr:uid="{00000000-0005-0000-0000-000054110000}"/>
    <cellStyle name="1_Sheet3_mauduyetDADT_DZ500kVPleiku_MyPhuoc_CauBong(GiaLai+DakLakmoi)_tongquat 2" xfId="7532" xr:uid="{00000000-0005-0000-0000-000055110000}"/>
    <cellStyle name="1_Sheet3_mauduyetDADT_DZ500kVPleiku_MyPhuoc_CauBong(GiaLai+DakLakmoi)_tongquat 3" xfId="7533" xr:uid="{00000000-0005-0000-0000-000056110000}"/>
    <cellStyle name="1_Sheet3_mauduyetDADT_DZ500kVPleiku_MyPhuoc_CauBong(GiaLai+DakLakmoi)_tongquat 4" xfId="7534" xr:uid="{00000000-0005-0000-0000-000057110000}"/>
    <cellStyle name="1_Sheet3_mauduyetDADT_DZ500kVPleiku_MyPhuoc_CauBong(GiaLai+DakLakmoi)_tongquat 5" xfId="7535" xr:uid="{00000000-0005-0000-0000-000058110000}"/>
    <cellStyle name="1_Sheet3_mauduyetDADT_DZ500kVPleiku_MyPhuoc_CauBong(GiaLai+DakLakmoi)_tongquat 6" xfId="7536" xr:uid="{00000000-0005-0000-0000-000059110000}"/>
    <cellStyle name="1_Sheet3_mauduyetDADT_DZ500kVPleiku_MyPhuoc_CauBong(GiaLai+DakLakmoi)_tongquat 7" xfId="7537" xr:uid="{00000000-0005-0000-0000-00005A110000}"/>
    <cellStyle name="1_Sheet3_mauduyetDADT_DZ500kVPleiku_MyPhuoc_CauBong(GiaLai+DakLakmoi)_tongquat 8" xfId="7538" xr:uid="{00000000-0005-0000-0000-00005B110000}"/>
    <cellStyle name="1_Sheet3_mauduyetDADT_DZ500kVPleiku_MyPhuoc_CauBong(GiaLai+DakLakmoi)_tongquat 9" xfId="7539" xr:uid="{00000000-0005-0000-0000-00005C110000}"/>
    <cellStyle name="1_Sheet3_mauduyetDADT_DZ500kVPleiku_MyPhuoc_CauBong(GiaLai+DakLakmoi)_tongquat_Book2" xfId="719" xr:uid="{00000000-0005-0000-0000-00005D110000}"/>
    <cellStyle name="1_Sheet3_mauduyetDADT_Lamgiangiao" xfId="2882" xr:uid="{00000000-0005-0000-0000-00005E110000}"/>
    <cellStyle name="1_Sheet3_mauduyetDADT_tongquat" xfId="720" xr:uid="{00000000-0005-0000-0000-00005F110000}"/>
    <cellStyle name="1_Sheet3_QLDA(957)" xfId="2883" xr:uid="{00000000-0005-0000-0000-000060110000}"/>
    <cellStyle name="1_Sheet3_TBA 220kV Song Trang 2" xfId="721" xr:uid="{00000000-0005-0000-0000-000061110000}"/>
    <cellStyle name="1_Sheet3_TBA 220kV Song Trang 2 10" xfId="7540" xr:uid="{00000000-0005-0000-0000-000062110000}"/>
    <cellStyle name="1_Sheet3_TBA 220kV Song Trang 2 11" xfId="7541" xr:uid="{00000000-0005-0000-0000-000063110000}"/>
    <cellStyle name="1_Sheet3_TBA 220kV Song Trang 2 12" xfId="16082" xr:uid="{00000000-0005-0000-0000-000064110000}"/>
    <cellStyle name="1_Sheet3_TBA 220kV Song Trang 2 13" xfId="15498" xr:uid="{00000000-0005-0000-0000-000065110000}"/>
    <cellStyle name="1_Sheet3_TBA 220kV Song Trang 2 2" xfId="7542" xr:uid="{00000000-0005-0000-0000-000066110000}"/>
    <cellStyle name="1_Sheet3_TBA 220kV Song Trang 2 3" xfId="7543" xr:uid="{00000000-0005-0000-0000-000067110000}"/>
    <cellStyle name="1_Sheet3_TBA 220kV Song Trang 2 4" xfId="7544" xr:uid="{00000000-0005-0000-0000-000068110000}"/>
    <cellStyle name="1_Sheet3_TBA 220kV Song Trang 2 5" xfId="7545" xr:uid="{00000000-0005-0000-0000-000069110000}"/>
    <cellStyle name="1_Sheet3_TBA 220kV Song Trang 2 6" xfId="7546" xr:uid="{00000000-0005-0000-0000-00006A110000}"/>
    <cellStyle name="1_Sheet3_TBA 220kV Song Trang 2 7" xfId="7547" xr:uid="{00000000-0005-0000-0000-00006B110000}"/>
    <cellStyle name="1_Sheet3_TBA 220kV Song Trang 2 8" xfId="7548" xr:uid="{00000000-0005-0000-0000-00006C110000}"/>
    <cellStyle name="1_Sheet3_TBA 220kV Song Trang 2 9" xfId="7549" xr:uid="{00000000-0005-0000-0000-00006D110000}"/>
    <cellStyle name="1_Sheet3_TBA 220kV Song Trang 2_Book1" xfId="722" xr:uid="{00000000-0005-0000-0000-00006E110000}"/>
    <cellStyle name="1_Sheet3_TBA 220kV Song Trang 2_Book2" xfId="723" xr:uid="{00000000-0005-0000-0000-00006F110000}"/>
    <cellStyle name="1_Sheet3_TBA 220kV Song Trang 2_DTGTXL_goi1(DD_G6)" xfId="2884" xr:uid="{00000000-0005-0000-0000-000070110000}"/>
    <cellStyle name="1_Sheet3_TBA 220kV Song Trang 2_DZ500kVBanSok_Pleiku(10-2012)" xfId="724" xr:uid="{00000000-0005-0000-0000-000071110000}"/>
    <cellStyle name="1_Sheet3_TBA 220kV Song Trang 2_DZ500kVHatxan_pleiku" xfId="725" xr:uid="{00000000-0005-0000-0000-000072110000}"/>
    <cellStyle name="1_Sheet3_TBA 220kV Song Trang 2_DZ500kVHatxan_pleiku(Giaidoan1)" xfId="726" xr:uid="{00000000-0005-0000-0000-000073110000}"/>
    <cellStyle name="1_Sheet3_TBA 220kV Song Trang 2_tongquat" xfId="727" xr:uid="{00000000-0005-0000-0000-000074110000}"/>
    <cellStyle name="1_Sheet3_TBA 220kV Song Trang 2_tongquat 10" xfId="7550" xr:uid="{00000000-0005-0000-0000-000075110000}"/>
    <cellStyle name="1_Sheet3_TBA 220kV Song Trang 2_tongquat 11" xfId="7551" xr:uid="{00000000-0005-0000-0000-000076110000}"/>
    <cellStyle name="1_Sheet3_TBA 220kV Song Trang 2_tongquat 12" xfId="16083" xr:uid="{00000000-0005-0000-0000-000077110000}"/>
    <cellStyle name="1_Sheet3_TBA 220kV Song Trang 2_tongquat 13" xfId="15499" xr:uid="{00000000-0005-0000-0000-000078110000}"/>
    <cellStyle name="1_Sheet3_TBA 220kV Song Trang 2_tongquat 2" xfId="7552" xr:uid="{00000000-0005-0000-0000-000079110000}"/>
    <cellStyle name="1_Sheet3_TBA 220kV Song Trang 2_tongquat 3" xfId="7553" xr:uid="{00000000-0005-0000-0000-00007A110000}"/>
    <cellStyle name="1_Sheet3_TBA 220kV Song Trang 2_tongquat 4" xfId="7554" xr:uid="{00000000-0005-0000-0000-00007B110000}"/>
    <cellStyle name="1_Sheet3_TBA 220kV Song Trang 2_tongquat 5" xfId="7555" xr:uid="{00000000-0005-0000-0000-00007C110000}"/>
    <cellStyle name="1_Sheet3_TBA 220kV Song Trang 2_tongquat 6" xfId="7556" xr:uid="{00000000-0005-0000-0000-00007D110000}"/>
    <cellStyle name="1_Sheet3_TBA 220kV Song Trang 2_tongquat 7" xfId="7557" xr:uid="{00000000-0005-0000-0000-00007E110000}"/>
    <cellStyle name="1_Sheet3_TBA 220kV Song Trang 2_tongquat 8" xfId="7558" xr:uid="{00000000-0005-0000-0000-00007F110000}"/>
    <cellStyle name="1_Sheet3_TBA 220kV Song Trang 2_tongquat 9" xfId="7559" xr:uid="{00000000-0005-0000-0000-000080110000}"/>
    <cellStyle name="1_Sheet3_TBA 220kV Song Trang 2_tongquat_Book2" xfId="728" xr:uid="{00000000-0005-0000-0000-000081110000}"/>
    <cellStyle name="1_Sheet3_tongquat" xfId="729" xr:uid="{00000000-0005-0000-0000-000083110000}"/>
    <cellStyle name="1_Sheet3_tongquat 10" xfId="7560" xr:uid="{00000000-0005-0000-0000-000084110000}"/>
    <cellStyle name="1_Sheet3_tongquat 11" xfId="7561" xr:uid="{00000000-0005-0000-0000-000085110000}"/>
    <cellStyle name="1_Sheet3_tongquat 12" xfId="16084" xr:uid="{00000000-0005-0000-0000-000086110000}"/>
    <cellStyle name="1_Sheet3_tongquat 13" xfId="15500" xr:uid="{00000000-0005-0000-0000-000087110000}"/>
    <cellStyle name="1_Sheet3_tongquat 2" xfId="7562" xr:uid="{00000000-0005-0000-0000-000088110000}"/>
    <cellStyle name="1_Sheet3_tongquat 3" xfId="7563" xr:uid="{00000000-0005-0000-0000-000089110000}"/>
    <cellStyle name="1_Sheet3_tongquat 4" xfId="7564" xr:uid="{00000000-0005-0000-0000-00008A110000}"/>
    <cellStyle name="1_Sheet3_tongquat 5" xfId="7565" xr:uid="{00000000-0005-0000-0000-00008B110000}"/>
    <cellStyle name="1_Sheet3_tongquat 6" xfId="7566" xr:uid="{00000000-0005-0000-0000-00008C110000}"/>
    <cellStyle name="1_Sheet3_tongquat 7" xfId="7567" xr:uid="{00000000-0005-0000-0000-00008D110000}"/>
    <cellStyle name="1_Sheet3_tongquat 8" xfId="7568" xr:uid="{00000000-0005-0000-0000-00008E110000}"/>
    <cellStyle name="1_Sheet3_tongquat 9" xfId="7569" xr:uid="{00000000-0005-0000-0000-00008F110000}"/>
    <cellStyle name="1_Sheet3_tongquat_Book2" xfId="730" xr:uid="{00000000-0005-0000-0000-000090110000}"/>
    <cellStyle name="1_Sheet3_thepmaqui3_2010(DaNang)" xfId="2885" xr:uid="{00000000-0005-0000-0000-000082110000}"/>
    <cellStyle name="1_TBA 220kV Song Trang 2" xfId="731" xr:uid="{00000000-0005-0000-0000-000091110000}"/>
    <cellStyle name="1_TBA 220kV Song Trang 2 10" xfId="7570" xr:uid="{00000000-0005-0000-0000-000092110000}"/>
    <cellStyle name="1_TBA 220kV Song Trang 2 11" xfId="7571" xr:uid="{00000000-0005-0000-0000-000093110000}"/>
    <cellStyle name="1_TBA 220kV Song Trang 2 12" xfId="16085" xr:uid="{00000000-0005-0000-0000-000094110000}"/>
    <cellStyle name="1_TBA 220kV Song Trang 2 13" xfId="15501" xr:uid="{00000000-0005-0000-0000-000095110000}"/>
    <cellStyle name="1_TBA 220kV Song Trang 2 2" xfId="7572" xr:uid="{00000000-0005-0000-0000-000096110000}"/>
    <cellStyle name="1_TBA 220kV Song Trang 2 3" xfId="7573" xr:uid="{00000000-0005-0000-0000-000097110000}"/>
    <cellStyle name="1_TBA 220kV Song Trang 2 4" xfId="7574" xr:uid="{00000000-0005-0000-0000-000098110000}"/>
    <cellStyle name="1_TBA 220kV Song Trang 2 5" xfId="7575" xr:uid="{00000000-0005-0000-0000-000099110000}"/>
    <cellStyle name="1_TBA 220kV Song Trang 2 6" xfId="7576" xr:uid="{00000000-0005-0000-0000-00009A110000}"/>
    <cellStyle name="1_TBA 220kV Song Trang 2 7" xfId="7577" xr:uid="{00000000-0005-0000-0000-00009B110000}"/>
    <cellStyle name="1_TBA 220kV Song Trang 2 8" xfId="7578" xr:uid="{00000000-0005-0000-0000-00009C110000}"/>
    <cellStyle name="1_TBA 220kV Song Trang 2 9" xfId="7579" xr:uid="{00000000-0005-0000-0000-00009D110000}"/>
    <cellStyle name="1_TBA 220kV Song Trang 2_Book1" xfId="732" xr:uid="{00000000-0005-0000-0000-00009E110000}"/>
    <cellStyle name="1_TBA 220kV Song Trang 2_Book2" xfId="733" xr:uid="{00000000-0005-0000-0000-00009F110000}"/>
    <cellStyle name="1_TBA 220kV Song Trang 2_DTGTXL_goi1(DD_G6)" xfId="2886" xr:uid="{00000000-0005-0000-0000-0000A0110000}"/>
    <cellStyle name="1_TBA 220kV Song Trang 2_DZ500kVBanSok_Pleiku(10-2012)" xfId="734" xr:uid="{00000000-0005-0000-0000-0000A1110000}"/>
    <cellStyle name="1_TBA 220kV Song Trang 2_DZ500kVHatxan_pleiku" xfId="735" xr:uid="{00000000-0005-0000-0000-0000A2110000}"/>
    <cellStyle name="1_TBA 220kV Song Trang 2_DZ500kVHatxan_pleiku(Giaidoan1)" xfId="736" xr:uid="{00000000-0005-0000-0000-0000A3110000}"/>
    <cellStyle name="1_TBA 220kV Song Trang 2_tongquat" xfId="737" xr:uid="{00000000-0005-0000-0000-0000A4110000}"/>
    <cellStyle name="1_TBA 220kV Song Trang 2_tongquat 10" xfId="7580" xr:uid="{00000000-0005-0000-0000-0000A5110000}"/>
    <cellStyle name="1_TBA 220kV Song Trang 2_tongquat 11" xfId="7581" xr:uid="{00000000-0005-0000-0000-0000A6110000}"/>
    <cellStyle name="1_TBA 220kV Song Trang 2_tongquat 12" xfId="16086" xr:uid="{00000000-0005-0000-0000-0000A7110000}"/>
    <cellStyle name="1_TBA 220kV Song Trang 2_tongquat 13" xfId="15502" xr:uid="{00000000-0005-0000-0000-0000A8110000}"/>
    <cellStyle name="1_TBA 220kV Song Trang 2_tongquat 2" xfId="7582" xr:uid="{00000000-0005-0000-0000-0000A9110000}"/>
    <cellStyle name="1_TBA 220kV Song Trang 2_tongquat 3" xfId="7583" xr:uid="{00000000-0005-0000-0000-0000AA110000}"/>
    <cellStyle name="1_TBA 220kV Song Trang 2_tongquat 4" xfId="7584" xr:uid="{00000000-0005-0000-0000-0000AB110000}"/>
    <cellStyle name="1_TBA 220kV Song Trang 2_tongquat 5" xfId="7585" xr:uid="{00000000-0005-0000-0000-0000AC110000}"/>
    <cellStyle name="1_TBA 220kV Song Trang 2_tongquat 6" xfId="7586" xr:uid="{00000000-0005-0000-0000-0000AD110000}"/>
    <cellStyle name="1_TBA 220kV Song Trang 2_tongquat 7" xfId="7587" xr:uid="{00000000-0005-0000-0000-0000AE110000}"/>
    <cellStyle name="1_TBA 220kV Song Trang 2_tongquat 8" xfId="7588" xr:uid="{00000000-0005-0000-0000-0000AF110000}"/>
    <cellStyle name="1_TBA 220kV Song Trang 2_tongquat 9" xfId="7589" xr:uid="{00000000-0005-0000-0000-0000B0110000}"/>
    <cellStyle name="1_TBA 220kV Song Trang 2_tongquat_Book2" xfId="738" xr:uid="{00000000-0005-0000-0000-0000B1110000}"/>
    <cellStyle name="1_TDC" xfId="2887" xr:uid="{00000000-0005-0000-0000-0000B2110000}"/>
    <cellStyle name="1_TDT 500kV MP-CBong HC 08.07.11" xfId="2888" xr:uid="{00000000-0005-0000-0000-0000B3110000}"/>
    <cellStyle name="1_Tong hop KL mong tru" xfId="739" xr:uid="{00000000-0005-0000-0000-0000B6110000}"/>
    <cellStyle name="1_Tong hop KL mong tru " xfId="740" xr:uid="{00000000-0005-0000-0000-0000B7110000}"/>
    <cellStyle name="1_Tong hop KL mong tru  10" xfId="7590" xr:uid="{00000000-0005-0000-0000-0000B8110000}"/>
    <cellStyle name="1_Tong hop KL mong tru  11" xfId="7591" xr:uid="{00000000-0005-0000-0000-0000B9110000}"/>
    <cellStyle name="1_Tong hop KL mong tru  12" xfId="16088" xr:uid="{00000000-0005-0000-0000-0000BA110000}"/>
    <cellStyle name="1_Tong hop KL mong tru  13" xfId="15504" xr:uid="{00000000-0005-0000-0000-0000BB110000}"/>
    <cellStyle name="1_Tong hop KL mong tru  2" xfId="7592" xr:uid="{00000000-0005-0000-0000-0000BC110000}"/>
    <cellStyle name="1_Tong hop KL mong tru  3" xfId="7593" xr:uid="{00000000-0005-0000-0000-0000BD110000}"/>
    <cellStyle name="1_Tong hop KL mong tru  4" xfId="7594" xr:uid="{00000000-0005-0000-0000-0000BE110000}"/>
    <cellStyle name="1_Tong hop KL mong tru  5" xfId="7595" xr:uid="{00000000-0005-0000-0000-0000BF110000}"/>
    <cellStyle name="1_Tong hop KL mong tru  6" xfId="7596" xr:uid="{00000000-0005-0000-0000-0000C0110000}"/>
    <cellStyle name="1_Tong hop KL mong tru  7" xfId="7597" xr:uid="{00000000-0005-0000-0000-0000C1110000}"/>
    <cellStyle name="1_Tong hop KL mong tru  8" xfId="7598" xr:uid="{00000000-0005-0000-0000-0000C2110000}"/>
    <cellStyle name="1_Tong hop KL mong tru  9" xfId="7599" xr:uid="{00000000-0005-0000-0000-0000C3110000}"/>
    <cellStyle name="1_Tong hop KL mong tru _Book2" xfId="741" xr:uid="{00000000-0005-0000-0000-0000C4110000}"/>
    <cellStyle name="1_Tong hop KL mong tru 10" xfId="7600" xr:uid="{00000000-0005-0000-0000-0000C5110000}"/>
    <cellStyle name="1_Tong hop KL mong tru 11" xfId="7601" xr:uid="{00000000-0005-0000-0000-0000C6110000}"/>
    <cellStyle name="1_Tong hop KL mong tru 12" xfId="16087" xr:uid="{00000000-0005-0000-0000-0000C7110000}"/>
    <cellStyle name="1_Tong hop KL mong tru 13" xfId="16577" xr:uid="{00000000-0005-0000-0000-0000C8110000}"/>
    <cellStyle name="1_Tong hop KL mong tru 14" xfId="16622" xr:uid="{00000000-0005-0000-0000-0000C9110000}"/>
    <cellStyle name="1_Tong hop KL mong tru 15" xfId="16639" xr:uid="{00000000-0005-0000-0000-0000CA110000}"/>
    <cellStyle name="1_Tong hop KL mong tru 16" xfId="16627" xr:uid="{00000000-0005-0000-0000-0000CB110000}"/>
    <cellStyle name="1_Tong hop KL mong tru 17" xfId="16640" xr:uid="{00000000-0005-0000-0000-0000CC110000}"/>
    <cellStyle name="1_Tong hop KL mong tru 18" xfId="16663" xr:uid="{00000000-0005-0000-0000-0000CD110000}"/>
    <cellStyle name="1_Tong hop KL mong tru 19" xfId="16645" xr:uid="{00000000-0005-0000-0000-0000CE110000}"/>
    <cellStyle name="1_Tong hop KL mong tru 2" xfId="7602" xr:uid="{00000000-0005-0000-0000-0000CF110000}"/>
    <cellStyle name="1_Tong hop KL mong tru 20" xfId="16657" xr:uid="{00000000-0005-0000-0000-0000D0110000}"/>
    <cellStyle name="1_Tong hop KL mong tru 21" xfId="16582" xr:uid="{00000000-0005-0000-0000-0000D1110000}"/>
    <cellStyle name="1_Tong hop KL mong tru 22" xfId="16593" xr:uid="{00000000-0005-0000-0000-0000D2110000}"/>
    <cellStyle name="1_Tong hop KL mong tru 23" xfId="16604" xr:uid="{00000000-0005-0000-0000-0000D3110000}"/>
    <cellStyle name="1_Tong hop KL mong tru 24" xfId="16586" xr:uid="{00000000-0005-0000-0000-0000D4110000}"/>
    <cellStyle name="1_Tong hop KL mong tru 25" xfId="16598" xr:uid="{00000000-0005-0000-0000-0000D5110000}"/>
    <cellStyle name="1_Tong hop KL mong tru 26" xfId="16581" xr:uid="{00000000-0005-0000-0000-0000D6110000}"/>
    <cellStyle name="1_Tong hop KL mong tru 27" xfId="16621" xr:uid="{00000000-0005-0000-0000-0000D7110000}"/>
    <cellStyle name="1_Tong hop KL mong tru 28" xfId="15503" xr:uid="{00000000-0005-0000-0000-0000D8110000}"/>
    <cellStyle name="1_Tong hop KL mong tru 3" xfId="7603" xr:uid="{00000000-0005-0000-0000-0000D9110000}"/>
    <cellStyle name="1_Tong hop KL mong tru 4" xfId="7604" xr:uid="{00000000-0005-0000-0000-0000DA110000}"/>
    <cellStyle name="1_Tong hop KL mong tru 5" xfId="7605" xr:uid="{00000000-0005-0000-0000-0000DB110000}"/>
    <cellStyle name="1_Tong hop KL mong tru 6" xfId="7606" xr:uid="{00000000-0005-0000-0000-0000DC110000}"/>
    <cellStyle name="1_Tong hop KL mong tru 7" xfId="7607" xr:uid="{00000000-0005-0000-0000-0000DD110000}"/>
    <cellStyle name="1_Tong hop KL mong tru 8" xfId="7608" xr:uid="{00000000-0005-0000-0000-0000DE110000}"/>
    <cellStyle name="1_Tong hop KL mong tru 9" xfId="7609" xr:uid="{00000000-0005-0000-0000-0000DF110000}"/>
    <cellStyle name="1_Tong hop KL mong tru_Book2" xfId="742" xr:uid="{00000000-0005-0000-0000-0000E0110000}"/>
    <cellStyle name="1_tongquat" xfId="743" xr:uid="{00000000-0005-0000-0000-0000E1110000}"/>
    <cellStyle name="1_tongquat 10" xfId="7610" xr:uid="{00000000-0005-0000-0000-0000E2110000}"/>
    <cellStyle name="1_tongquat 11" xfId="7611" xr:uid="{00000000-0005-0000-0000-0000E3110000}"/>
    <cellStyle name="1_tongquat 12" xfId="16089" xr:uid="{00000000-0005-0000-0000-0000E4110000}"/>
    <cellStyle name="1_tongquat 13" xfId="15505" xr:uid="{00000000-0005-0000-0000-0000E5110000}"/>
    <cellStyle name="1_tongquat 2" xfId="7612" xr:uid="{00000000-0005-0000-0000-0000E6110000}"/>
    <cellStyle name="1_tongquat 3" xfId="7613" xr:uid="{00000000-0005-0000-0000-0000E7110000}"/>
    <cellStyle name="1_tongquat 4" xfId="7614" xr:uid="{00000000-0005-0000-0000-0000E8110000}"/>
    <cellStyle name="1_tongquat 5" xfId="7615" xr:uid="{00000000-0005-0000-0000-0000E9110000}"/>
    <cellStyle name="1_tongquat 6" xfId="7616" xr:uid="{00000000-0005-0000-0000-0000EA110000}"/>
    <cellStyle name="1_tongquat 7" xfId="7617" xr:uid="{00000000-0005-0000-0000-0000EB110000}"/>
    <cellStyle name="1_tongquat 8" xfId="7618" xr:uid="{00000000-0005-0000-0000-0000EC110000}"/>
    <cellStyle name="1_tongquat 9" xfId="7619" xr:uid="{00000000-0005-0000-0000-0000ED110000}"/>
    <cellStyle name="1_tongquat_Book2" xfId="744" xr:uid="{00000000-0005-0000-0000-0000EE110000}"/>
    <cellStyle name="1_TToan KS (DADT) Phu Tan 2 (lam truoc) 6-09 da sua gui lai" xfId="2891" xr:uid="{00000000-0005-0000-0000-0000EF110000}"/>
    <cellStyle name="1_thepmaqui3_2010(DaNang)" xfId="2889" xr:uid="{00000000-0005-0000-0000-0000B4110000}"/>
    <cellStyle name="1_Thtoan KS dia hinh dot 1(DADT)GOC" xfId="2890" xr:uid="{00000000-0005-0000-0000-0000B5110000}"/>
    <cellStyle name="1_ÿÿÿÿÿ" xfId="745" xr:uid="{00000000-0005-0000-0000-0000F0110000}"/>
    <cellStyle name="1_ÿÿÿÿÿ_1A_TB.NXT-500kV Pleiku(07-2011)Hc theo TT" xfId="2892" xr:uid="{00000000-0005-0000-0000-0000F1110000}"/>
    <cellStyle name="1_ÿÿÿÿÿ_2A_HTVT-500kV Pleiku-CauBong(07-2011)Hc theo TT" xfId="2893" xr:uid="{00000000-0005-0000-0000-0000F2110000}"/>
    <cellStyle name="1_ÿÿÿÿÿ_Book1" xfId="746" xr:uid="{00000000-0005-0000-0000-0000F3110000}"/>
    <cellStyle name="1_ÿÿÿÿÿ_Book1_1" xfId="2894" xr:uid="{00000000-0005-0000-0000-0000F4110000}"/>
    <cellStyle name="1_ÿÿÿÿÿ_Book1_Book2" xfId="747" xr:uid="{00000000-0005-0000-0000-0000F5110000}"/>
    <cellStyle name="1_ÿÿÿÿÿ_Book1_Book2_1" xfId="2895" xr:uid="{00000000-0005-0000-0000-0000F6110000}"/>
    <cellStyle name="1_ÿÿÿÿÿ_Book1_Book2_DTGTXL_goi1(DD_G6)" xfId="2896" xr:uid="{00000000-0005-0000-0000-0000F7110000}"/>
    <cellStyle name="1_ÿÿÿÿÿ_Book1_Book2_tongquat" xfId="748" xr:uid="{00000000-0005-0000-0000-0000F8110000}"/>
    <cellStyle name="1_ÿÿÿÿÿ_Book1_Book2_tongquat 10" xfId="7620" xr:uid="{00000000-0005-0000-0000-0000F9110000}"/>
    <cellStyle name="1_ÿÿÿÿÿ_Book1_Book2_tongquat 11" xfId="7621" xr:uid="{00000000-0005-0000-0000-0000FA110000}"/>
    <cellStyle name="1_ÿÿÿÿÿ_Book1_Book2_tongquat 12" xfId="16090" xr:uid="{00000000-0005-0000-0000-0000FB110000}"/>
    <cellStyle name="1_ÿÿÿÿÿ_Book1_Book2_tongquat 13" xfId="15506" xr:uid="{00000000-0005-0000-0000-0000FC110000}"/>
    <cellStyle name="1_ÿÿÿÿÿ_Book1_Book2_tongquat 2" xfId="7622" xr:uid="{00000000-0005-0000-0000-0000FD110000}"/>
    <cellStyle name="1_ÿÿÿÿÿ_Book1_Book2_tongquat 3" xfId="7623" xr:uid="{00000000-0005-0000-0000-0000FE110000}"/>
    <cellStyle name="1_ÿÿÿÿÿ_Book1_Book2_tongquat 4" xfId="7624" xr:uid="{00000000-0005-0000-0000-0000FF110000}"/>
    <cellStyle name="1_ÿÿÿÿÿ_Book1_Book2_tongquat 5" xfId="7625" xr:uid="{00000000-0005-0000-0000-000000120000}"/>
    <cellStyle name="1_ÿÿÿÿÿ_Book1_Book2_tongquat 6" xfId="7626" xr:uid="{00000000-0005-0000-0000-000001120000}"/>
    <cellStyle name="1_ÿÿÿÿÿ_Book1_Book2_tongquat 7" xfId="7627" xr:uid="{00000000-0005-0000-0000-000002120000}"/>
    <cellStyle name="1_ÿÿÿÿÿ_Book1_Book2_tongquat 8" xfId="7628" xr:uid="{00000000-0005-0000-0000-000003120000}"/>
    <cellStyle name="1_ÿÿÿÿÿ_Book1_Book2_tongquat 9" xfId="7629" xr:uid="{00000000-0005-0000-0000-000004120000}"/>
    <cellStyle name="1_ÿÿÿÿÿ_Book1_Book2_tongquat_Book2" xfId="749" xr:uid="{00000000-0005-0000-0000-000005120000}"/>
    <cellStyle name="1_ÿÿÿÿÿ_Book1_Book3" xfId="750" xr:uid="{00000000-0005-0000-0000-000006120000}"/>
    <cellStyle name="1_ÿÿÿÿÿ_Book1_Book3_DTGTXL_goi1(DD_G6)" xfId="2897" xr:uid="{00000000-0005-0000-0000-000007120000}"/>
    <cellStyle name="1_ÿÿÿÿÿ_Book1_Book3_tongquat" xfId="751" xr:uid="{00000000-0005-0000-0000-000008120000}"/>
    <cellStyle name="1_ÿÿÿÿÿ_Book1_Book3_tongquat 10" xfId="7630" xr:uid="{00000000-0005-0000-0000-000009120000}"/>
    <cellStyle name="1_ÿÿÿÿÿ_Book1_Book3_tongquat 11" xfId="7631" xr:uid="{00000000-0005-0000-0000-00000A120000}"/>
    <cellStyle name="1_ÿÿÿÿÿ_Book1_Book3_tongquat 12" xfId="16091" xr:uid="{00000000-0005-0000-0000-00000B120000}"/>
    <cellStyle name="1_ÿÿÿÿÿ_Book1_Book3_tongquat 13" xfId="15507" xr:uid="{00000000-0005-0000-0000-00000C120000}"/>
    <cellStyle name="1_ÿÿÿÿÿ_Book1_Book3_tongquat 2" xfId="7632" xr:uid="{00000000-0005-0000-0000-00000D120000}"/>
    <cellStyle name="1_ÿÿÿÿÿ_Book1_Book3_tongquat 3" xfId="7633" xr:uid="{00000000-0005-0000-0000-00000E120000}"/>
    <cellStyle name="1_ÿÿÿÿÿ_Book1_Book3_tongquat 4" xfId="7634" xr:uid="{00000000-0005-0000-0000-00000F120000}"/>
    <cellStyle name="1_ÿÿÿÿÿ_Book1_Book3_tongquat 5" xfId="7635" xr:uid="{00000000-0005-0000-0000-000010120000}"/>
    <cellStyle name="1_ÿÿÿÿÿ_Book1_Book3_tongquat 6" xfId="7636" xr:uid="{00000000-0005-0000-0000-000011120000}"/>
    <cellStyle name="1_ÿÿÿÿÿ_Book1_Book3_tongquat 7" xfId="7637" xr:uid="{00000000-0005-0000-0000-000012120000}"/>
    <cellStyle name="1_ÿÿÿÿÿ_Book1_Book3_tongquat 8" xfId="7638" xr:uid="{00000000-0005-0000-0000-000013120000}"/>
    <cellStyle name="1_ÿÿÿÿÿ_Book1_Book3_tongquat 9" xfId="7639" xr:uid="{00000000-0005-0000-0000-000014120000}"/>
    <cellStyle name="1_ÿÿÿÿÿ_Book1_Book3_tongquat_Book2" xfId="752" xr:uid="{00000000-0005-0000-0000-000015120000}"/>
    <cellStyle name="1_ÿÿÿÿÿ_Book1_DTGTXL_goi1(DD_G6)" xfId="2898" xr:uid="{00000000-0005-0000-0000-000016120000}"/>
    <cellStyle name="1_ÿÿÿÿÿ_Book1_DZ500kVBanSok_Pleiku(10-2012)" xfId="753" xr:uid="{00000000-0005-0000-0000-000017120000}"/>
    <cellStyle name="1_ÿÿÿÿÿ_Book1_DZ500kVBanSok_Pleiku(16_10-2012)" xfId="754" xr:uid="{00000000-0005-0000-0000-000018120000}"/>
    <cellStyle name="1_ÿÿÿÿÿ_Book1_DZ500kVPleiku_MyPhuoc_CauBong(GiaLai+DakLakmoi)" xfId="755" xr:uid="{00000000-0005-0000-0000-000019120000}"/>
    <cellStyle name="1_ÿÿÿÿÿ_Book1_DZ500kVPleiku_MyPhuoc_CauBong(GiaLai+DakLakmoi)_DTGTXL_goi1(DD_G6)" xfId="2899" xr:uid="{00000000-0005-0000-0000-00001A120000}"/>
    <cellStyle name="1_ÿÿÿÿÿ_Book1_DZ500kVPleiku_MyPhuoc_CauBong(GiaLai+DakLakmoi)_tongquat" xfId="756" xr:uid="{00000000-0005-0000-0000-00001B120000}"/>
    <cellStyle name="1_ÿÿÿÿÿ_Book1_DZ500kVPleiku_MyPhuoc_CauBong(GiaLai+DakLakmoi)_tongquat 10" xfId="7640" xr:uid="{00000000-0005-0000-0000-00001C120000}"/>
    <cellStyle name="1_ÿÿÿÿÿ_Book1_DZ500kVPleiku_MyPhuoc_CauBong(GiaLai+DakLakmoi)_tongquat 11" xfId="7641" xr:uid="{00000000-0005-0000-0000-00001D120000}"/>
    <cellStyle name="1_ÿÿÿÿÿ_Book1_DZ500kVPleiku_MyPhuoc_CauBong(GiaLai+DakLakmoi)_tongquat 12" xfId="16092" xr:uid="{00000000-0005-0000-0000-00001E120000}"/>
    <cellStyle name="1_ÿÿÿÿÿ_Book1_DZ500kVPleiku_MyPhuoc_CauBong(GiaLai+DakLakmoi)_tongquat 13" xfId="15508" xr:uid="{00000000-0005-0000-0000-00001F120000}"/>
    <cellStyle name="1_ÿÿÿÿÿ_Book1_DZ500kVPleiku_MyPhuoc_CauBong(GiaLai+DakLakmoi)_tongquat 2" xfId="7642" xr:uid="{00000000-0005-0000-0000-000020120000}"/>
    <cellStyle name="1_ÿÿÿÿÿ_Book1_DZ500kVPleiku_MyPhuoc_CauBong(GiaLai+DakLakmoi)_tongquat 3" xfId="7643" xr:uid="{00000000-0005-0000-0000-000021120000}"/>
    <cellStyle name="1_ÿÿÿÿÿ_Book1_DZ500kVPleiku_MyPhuoc_CauBong(GiaLai+DakLakmoi)_tongquat 4" xfId="7644" xr:uid="{00000000-0005-0000-0000-000022120000}"/>
    <cellStyle name="1_ÿÿÿÿÿ_Book1_DZ500kVPleiku_MyPhuoc_CauBong(GiaLai+DakLakmoi)_tongquat 5" xfId="7645" xr:uid="{00000000-0005-0000-0000-000023120000}"/>
    <cellStyle name="1_ÿÿÿÿÿ_Book1_DZ500kVPleiku_MyPhuoc_CauBong(GiaLai+DakLakmoi)_tongquat 6" xfId="7646" xr:uid="{00000000-0005-0000-0000-000024120000}"/>
    <cellStyle name="1_ÿÿÿÿÿ_Book1_DZ500kVPleiku_MyPhuoc_CauBong(GiaLai+DakLakmoi)_tongquat 7" xfId="7647" xr:uid="{00000000-0005-0000-0000-000025120000}"/>
    <cellStyle name="1_ÿÿÿÿÿ_Book1_DZ500kVPleiku_MyPhuoc_CauBong(GiaLai+DakLakmoi)_tongquat 8" xfId="7648" xr:uid="{00000000-0005-0000-0000-000026120000}"/>
    <cellStyle name="1_ÿÿÿÿÿ_Book1_DZ500kVPleiku_MyPhuoc_CauBong(GiaLai+DakLakmoi)_tongquat 9" xfId="7649" xr:uid="{00000000-0005-0000-0000-000027120000}"/>
    <cellStyle name="1_ÿÿÿÿÿ_Book1_DZ500kVPleiku_MyPhuoc_CauBong(GiaLai+DakLakmoi)_tongquat_Book2" xfId="757" xr:uid="{00000000-0005-0000-0000-000028120000}"/>
    <cellStyle name="1_ÿÿÿÿÿ_Book1_Lamgiangiao" xfId="2900" xr:uid="{00000000-0005-0000-0000-000029120000}"/>
    <cellStyle name="1_ÿÿÿÿÿ_Book1_tongquat" xfId="758" xr:uid="{00000000-0005-0000-0000-00002A120000}"/>
    <cellStyle name="1_ÿÿÿÿÿ_Book2" xfId="759" xr:uid="{00000000-0005-0000-0000-00002B120000}"/>
    <cellStyle name="1_ÿÿÿÿÿ_Book2 10" xfId="7650" xr:uid="{00000000-0005-0000-0000-00002C120000}"/>
    <cellStyle name="1_ÿÿÿÿÿ_Book2 11" xfId="7651" xr:uid="{00000000-0005-0000-0000-00002D120000}"/>
    <cellStyle name="1_ÿÿÿÿÿ_Book2 12" xfId="16093" xr:uid="{00000000-0005-0000-0000-00002E120000}"/>
    <cellStyle name="1_ÿÿÿÿÿ_Book2 13" xfId="15509" xr:uid="{00000000-0005-0000-0000-00002F120000}"/>
    <cellStyle name="1_ÿÿÿÿÿ_Book2 2" xfId="7652" xr:uid="{00000000-0005-0000-0000-000030120000}"/>
    <cellStyle name="1_ÿÿÿÿÿ_Book2 3" xfId="7653" xr:uid="{00000000-0005-0000-0000-000031120000}"/>
    <cellStyle name="1_ÿÿÿÿÿ_Book2 4" xfId="7654" xr:uid="{00000000-0005-0000-0000-000032120000}"/>
    <cellStyle name="1_ÿÿÿÿÿ_Book2 5" xfId="7655" xr:uid="{00000000-0005-0000-0000-000033120000}"/>
    <cellStyle name="1_ÿÿÿÿÿ_Book2 6" xfId="7656" xr:uid="{00000000-0005-0000-0000-000034120000}"/>
    <cellStyle name="1_ÿÿÿÿÿ_Book2 7" xfId="7657" xr:uid="{00000000-0005-0000-0000-000035120000}"/>
    <cellStyle name="1_ÿÿÿÿÿ_Book2 8" xfId="7658" xr:uid="{00000000-0005-0000-0000-000036120000}"/>
    <cellStyle name="1_ÿÿÿÿÿ_Book2 9" xfId="7659" xr:uid="{00000000-0005-0000-0000-000037120000}"/>
    <cellStyle name="1_ÿÿÿÿÿ_Book2_Book1" xfId="760" xr:uid="{00000000-0005-0000-0000-000038120000}"/>
    <cellStyle name="1_ÿÿÿÿÿ_Book2_Book1_1" xfId="2901" xr:uid="{00000000-0005-0000-0000-000039120000}"/>
    <cellStyle name="1_ÿÿÿÿÿ_Book2_Book1_Book2" xfId="2902" xr:uid="{00000000-0005-0000-0000-00003A120000}"/>
    <cellStyle name="1_ÿÿÿÿÿ_Book2_Book1_DTGTXL_goi1(DD_G6)" xfId="2903" xr:uid="{00000000-0005-0000-0000-00003B120000}"/>
    <cellStyle name="1_ÿÿÿÿÿ_Book2_Book1_tongquat" xfId="761" xr:uid="{00000000-0005-0000-0000-00003C120000}"/>
    <cellStyle name="1_ÿÿÿÿÿ_Book2_Book1_tongquat 10" xfId="7660" xr:uid="{00000000-0005-0000-0000-00003D120000}"/>
    <cellStyle name="1_ÿÿÿÿÿ_Book2_Book1_tongquat 11" xfId="7661" xr:uid="{00000000-0005-0000-0000-00003E120000}"/>
    <cellStyle name="1_ÿÿÿÿÿ_Book2_Book1_tongquat 12" xfId="16094" xr:uid="{00000000-0005-0000-0000-00003F120000}"/>
    <cellStyle name="1_ÿÿÿÿÿ_Book2_Book1_tongquat 13" xfId="15510" xr:uid="{00000000-0005-0000-0000-000040120000}"/>
    <cellStyle name="1_ÿÿÿÿÿ_Book2_Book1_tongquat 2" xfId="7662" xr:uid="{00000000-0005-0000-0000-000041120000}"/>
    <cellStyle name="1_ÿÿÿÿÿ_Book2_Book1_tongquat 3" xfId="7663" xr:uid="{00000000-0005-0000-0000-000042120000}"/>
    <cellStyle name="1_ÿÿÿÿÿ_Book2_Book1_tongquat 4" xfId="7664" xr:uid="{00000000-0005-0000-0000-000043120000}"/>
    <cellStyle name="1_ÿÿÿÿÿ_Book2_Book1_tongquat 5" xfId="7665" xr:uid="{00000000-0005-0000-0000-000044120000}"/>
    <cellStyle name="1_ÿÿÿÿÿ_Book2_Book1_tongquat 6" xfId="7666" xr:uid="{00000000-0005-0000-0000-000045120000}"/>
    <cellStyle name="1_ÿÿÿÿÿ_Book2_Book1_tongquat 7" xfId="7667" xr:uid="{00000000-0005-0000-0000-000046120000}"/>
    <cellStyle name="1_ÿÿÿÿÿ_Book2_Book1_tongquat 8" xfId="7668" xr:uid="{00000000-0005-0000-0000-000047120000}"/>
    <cellStyle name="1_ÿÿÿÿÿ_Book2_Book1_tongquat 9" xfId="7669" xr:uid="{00000000-0005-0000-0000-000048120000}"/>
    <cellStyle name="1_ÿÿÿÿÿ_Book2_Book1_tongquat_Book2" xfId="762" xr:uid="{00000000-0005-0000-0000-000049120000}"/>
    <cellStyle name="1_ÿÿÿÿÿ_Book2_Book2" xfId="763" xr:uid="{00000000-0005-0000-0000-00004A120000}"/>
    <cellStyle name="1_ÿÿÿÿÿ_Book2_Book2_1" xfId="764" xr:uid="{00000000-0005-0000-0000-00004B120000}"/>
    <cellStyle name="1_ÿÿÿÿÿ_Book2_Book2_DTGTXL_goi1(DD_G6)" xfId="2904" xr:uid="{00000000-0005-0000-0000-00004C120000}"/>
    <cellStyle name="1_ÿÿÿÿÿ_Book2_Book2_tongquat" xfId="765" xr:uid="{00000000-0005-0000-0000-00004D120000}"/>
    <cellStyle name="1_ÿÿÿÿÿ_Book2_Book2_tongquat 10" xfId="7670" xr:uid="{00000000-0005-0000-0000-00004E120000}"/>
    <cellStyle name="1_ÿÿÿÿÿ_Book2_Book2_tongquat 11" xfId="7671" xr:uid="{00000000-0005-0000-0000-00004F120000}"/>
    <cellStyle name="1_ÿÿÿÿÿ_Book2_Book2_tongquat 12" xfId="16095" xr:uid="{00000000-0005-0000-0000-000050120000}"/>
    <cellStyle name="1_ÿÿÿÿÿ_Book2_Book2_tongquat 13" xfId="15511" xr:uid="{00000000-0005-0000-0000-000051120000}"/>
    <cellStyle name="1_ÿÿÿÿÿ_Book2_Book2_tongquat 2" xfId="7672" xr:uid="{00000000-0005-0000-0000-000052120000}"/>
    <cellStyle name="1_ÿÿÿÿÿ_Book2_Book2_tongquat 3" xfId="7673" xr:uid="{00000000-0005-0000-0000-000053120000}"/>
    <cellStyle name="1_ÿÿÿÿÿ_Book2_Book2_tongquat 4" xfId="7674" xr:uid="{00000000-0005-0000-0000-000054120000}"/>
    <cellStyle name="1_ÿÿÿÿÿ_Book2_Book2_tongquat 5" xfId="7675" xr:uid="{00000000-0005-0000-0000-000055120000}"/>
    <cellStyle name="1_ÿÿÿÿÿ_Book2_Book2_tongquat 6" xfId="7676" xr:uid="{00000000-0005-0000-0000-000056120000}"/>
    <cellStyle name="1_ÿÿÿÿÿ_Book2_Book2_tongquat 7" xfId="7677" xr:uid="{00000000-0005-0000-0000-000057120000}"/>
    <cellStyle name="1_ÿÿÿÿÿ_Book2_Book2_tongquat 8" xfId="7678" xr:uid="{00000000-0005-0000-0000-000058120000}"/>
    <cellStyle name="1_ÿÿÿÿÿ_Book2_Book2_tongquat 9" xfId="7679" xr:uid="{00000000-0005-0000-0000-000059120000}"/>
    <cellStyle name="1_ÿÿÿÿÿ_Book2_Book2_tongquat_Book2" xfId="766" xr:uid="{00000000-0005-0000-0000-00005A120000}"/>
    <cellStyle name="1_ÿÿÿÿÿ_Book2_Book3" xfId="767" xr:uid="{00000000-0005-0000-0000-00005B120000}"/>
    <cellStyle name="1_ÿÿÿÿÿ_Book2_Book3_DTGTXL_goi1(DD_G6)" xfId="2905" xr:uid="{00000000-0005-0000-0000-00005C120000}"/>
    <cellStyle name="1_ÿÿÿÿÿ_Book2_Book3_tongquat" xfId="768" xr:uid="{00000000-0005-0000-0000-00005D120000}"/>
    <cellStyle name="1_ÿÿÿÿÿ_Book2_Book3_tongquat 10" xfId="7680" xr:uid="{00000000-0005-0000-0000-00005E120000}"/>
    <cellStyle name="1_ÿÿÿÿÿ_Book2_Book3_tongquat 11" xfId="7681" xr:uid="{00000000-0005-0000-0000-00005F120000}"/>
    <cellStyle name="1_ÿÿÿÿÿ_Book2_Book3_tongquat 12" xfId="16096" xr:uid="{00000000-0005-0000-0000-000060120000}"/>
    <cellStyle name="1_ÿÿÿÿÿ_Book2_Book3_tongquat 13" xfId="15512" xr:uid="{00000000-0005-0000-0000-000061120000}"/>
    <cellStyle name="1_ÿÿÿÿÿ_Book2_Book3_tongquat 2" xfId="7682" xr:uid="{00000000-0005-0000-0000-000062120000}"/>
    <cellStyle name="1_ÿÿÿÿÿ_Book2_Book3_tongquat 3" xfId="7683" xr:uid="{00000000-0005-0000-0000-000063120000}"/>
    <cellStyle name="1_ÿÿÿÿÿ_Book2_Book3_tongquat 4" xfId="7684" xr:uid="{00000000-0005-0000-0000-000064120000}"/>
    <cellStyle name="1_ÿÿÿÿÿ_Book2_Book3_tongquat 5" xfId="7685" xr:uid="{00000000-0005-0000-0000-000065120000}"/>
    <cellStyle name="1_ÿÿÿÿÿ_Book2_Book3_tongquat 6" xfId="7686" xr:uid="{00000000-0005-0000-0000-000066120000}"/>
    <cellStyle name="1_ÿÿÿÿÿ_Book2_Book3_tongquat 7" xfId="7687" xr:uid="{00000000-0005-0000-0000-000067120000}"/>
    <cellStyle name="1_ÿÿÿÿÿ_Book2_Book3_tongquat 8" xfId="7688" xr:uid="{00000000-0005-0000-0000-000068120000}"/>
    <cellStyle name="1_ÿÿÿÿÿ_Book2_Book3_tongquat 9" xfId="7689" xr:uid="{00000000-0005-0000-0000-000069120000}"/>
    <cellStyle name="1_ÿÿÿÿÿ_Book2_Book3_tongquat_Book2" xfId="769" xr:uid="{00000000-0005-0000-0000-00006A120000}"/>
    <cellStyle name="1_ÿÿÿÿÿ_Book2_CV2695_957" xfId="770" xr:uid="{00000000-0005-0000-0000-00006B120000}"/>
    <cellStyle name="1_ÿÿÿÿÿ_Book2_CV2695_957_DTGTXL_goi1(DD_G6)" xfId="2906" xr:uid="{00000000-0005-0000-0000-00006C120000}"/>
    <cellStyle name="1_ÿÿÿÿÿ_Book2_CV2695_957_tongquat" xfId="771" xr:uid="{00000000-0005-0000-0000-00006D120000}"/>
    <cellStyle name="1_ÿÿÿÿÿ_Book2_CV2695_957_tongquat 10" xfId="7690" xr:uid="{00000000-0005-0000-0000-00006E120000}"/>
    <cellStyle name="1_ÿÿÿÿÿ_Book2_CV2695_957_tongquat 11" xfId="7691" xr:uid="{00000000-0005-0000-0000-00006F120000}"/>
    <cellStyle name="1_ÿÿÿÿÿ_Book2_CV2695_957_tongquat 12" xfId="16097" xr:uid="{00000000-0005-0000-0000-000070120000}"/>
    <cellStyle name="1_ÿÿÿÿÿ_Book2_CV2695_957_tongquat 13" xfId="15513" xr:uid="{00000000-0005-0000-0000-000071120000}"/>
    <cellStyle name="1_ÿÿÿÿÿ_Book2_CV2695_957_tongquat 2" xfId="7692" xr:uid="{00000000-0005-0000-0000-000072120000}"/>
    <cellStyle name="1_ÿÿÿÿÿ_Book2_CV2695_957_tongquat 3" xfId="7693" xr:uid="{00000000-0005-0000-0000-000073120000}"/>
    <cellStyle name="1_ÿÿÿÿÿ_Book2_CV2695_957_tongquat 4" xfId="7694" xr:uid="{00000000-0005-0000-0000-000074120000}"/>
    <cellStyle name="1_ÿÿÿÿÿ_Book2_CV2695_957_tongquat 5" xfId="7695" xr:uid="{00000000-0005-0000-0000-000075120000}"/>
    <cellStyle name="1_ÿÿÿÿÿ_Book2_CV2695_957_tongquat 6" xfId="7696" xr:uid="{00000000-0005-0000-0000-000076120000}"/>
    <cellStyle name="1_ÿÿÿÿÿ_Book2_CV2695_957_tongquat 7" xfId="7697" xr:uid="{00000000-0005-0000-0000-000077120000}"/>
    <cellStyle name="1_ÿÿÿÿÿ_Book2_CV2695_957_tongquat 8" xfId="7698" xr:uid="{00000000-0005-0000-0000-000078120000}"/>
    <cellStyle name="1_ÿÿÿÿÿ_Book2_CV2695_957_tongquat 9" xfId="7699" xr:uid="{00000000-0005-0000-0000-000079120000}"/>
    <cellStyle name="1_ÿÿÿÿÿ_Book2_CV2695_957_tongquat_Book2" xfId="772" xr:uid="{00000000-0005-0000-0000-00007A120000}"/>
    <cellStyle name="1_ÿÿÿÿÿ_Book2_dauvao" xfId="773" xr:uid="{00000000-0005-0000-0000-00007B120000}"/>
    <cellStyle name="1_ÿÿÿÿÿ_Book2_dauvao_DTGTXL_goi1(DD_G6)" xfId="2907" xr:uid="{00000000-0005-0000-0000-00007C120000}"/>
    <cellStyle name="1_ÿÿÿÿÿ_Book2_dauvao_tongquat" xfId="774" xr:uid="{00000000-0005-0000-0000-00007D120000}"/>
    <cellStyle name="1_ÿÿÿÿÿ_Book2_dauvao_tongquat 10" xfId="7700" xr:uid="{00000000-0005-0000-0000-00007E120000}"/>
    <cellStyle name="1_ÿÿÿÿÿ_Book2_dauvao_tongquat 11" xfId="7701" xr:uid="{00000000-0005-0000-0000-00007F120000}"/>
    <cellStyle name="1_ÿÿÿÿÿ_Book2_dauvao_tongquat 12" xfId="16098" xr:uid="{00000000-0005-0000-0000-000080120000}"/>
    <cellStyle name="1_ÿÿÿÿÿ_Book2_dauvao_tongquat 13" xfId="15514" xr:uid="{00000000-0005-0000-0000-000081120000}"/>
    <cellStyle name="1_ÿÿÿÿÿ_Book2_dauvao_tongquat 2" xfId="7702" xr:uid="{00000000-0005-0000-0000-000082120000}"/>
    <cellStyle name="1_ÿÿÿÿÿ_Book2_dauvao_tongquat 3" xfId="7703" xr:uid="{00000000-0005-0000-0000-000083120000}"/>
    <cellStyle name="1_ÿÿÿÿÿ_Book2_dauvao_tongquat 4" xfId="7704" xr:uid="{00000000-0005-0000-0000-000084120000}"/>
    <cellStyle name="1_ÿÿÿÿÿ_Book2_dauvao_tongquat 5" xfId="7705" xr:uid="{00000000-0005-0000-0000-000085120000}"/>
    <cellStyle name="1_ÿÿÿÿÿ_Book2_dauvao_tongquat 6" xfId="7706" xr:uid="{00000000-0005-0000-0000-000086120000}"/>
    <cellStyle name="1_ÿÿÿÿÿ_Book2_dauvao_tongquat 7" xfId="7707" xr:uid="{00000000-0005-0000-0000-000087120000}"/>
    <cellStyle name="1_ÿÿÿÿÿ_Book2_dauvao_tongquat 8" xfId="7708" xr:uid="{00000000-0005-0000-0000-000088120000}"/>
    <cellStyle name="1_ÿÿÿÿÿ_Book2_dauvao_tongquat 9" xfId="7709" xr:uid="{00000000-0005-0000-0000-000089120000}"/>
    <cellStyle name="1_ÿÿÿÿÿ_Book2_dauvao_tongquat_Book2" xfId="775" xr:uid="{00000000-0005-0000-0000-00008A120000}"/>
    <cellStyle name="1_ÿÿÿÿÿ_Book2_DTGTXL_goi1(DD_G6)" xfId="2908" xr:uid="{00000000-0005-0000-0000-00008B120000}"/>
    <cellStyle name="1_ÿÿÿÿÿ_Book2_duphongtruotgia" xfId="776" xr:uid="{00000000-0005-0000-0000-00008C120000}"/>
    <cellStyle name="1_ÿÿÿÿÿ_Book2_duphongtruotgia_DTGTXL_goi1(DD_G6)" xfId="2909" xr:uid="{00000000-0005-0000-0000-00008D120000}"/>
    <cellStyle name="1_ÿÿÿÿÿ_Book2_duphongtruotgia_tongquat" xfId="777" xr:uid="{00000000-0005-0000-0000-00008E120000}"/>
    <cellStyle name="1_ÿÿÿÿÿ_Book2_duphongtruotgia_tongquat 10" xfId="7710" xr:uid="{00000000-0005-0000-0000-00008F120000}"/>
    <cellStyle name="1_ÿÿÿÿÿ_Book2_duphongtruotgia_tongquat 11" xfId="7711" xr:uid="{00000000-0005-0000-0000-000090120000}"/>
    <cellStyle name="1_ÿÿÿÿÿ_Book2_duphongtruotgia_tongquat 12" xfId="16099" xr:uid="{00000000-0005-0000-0000-000091120000}"/>
    <cellStyle name="1_ÿÿÿÿÿ_Book2_duphongtruotgia_tongquat 13" xfId="15515" xr:uid="{00000000-0005-0000-0000-000092120000}"/>
    <cellStyle name="1_ÿÿÿÿÿ_Book2_duphongtruotgia_tongquat 2" xfId="7712" xr:uid="{00000000-0005-0000-0000-000093120000}"/>
    <cellStyle name="1_ÿÿÿÿÿ_Book2_duphongtruotgia_tongquat 3" xfId="7713" xr:uid="{00000000-0005-0000-0000-000094120000}"/>
    <cellStyle name="1_ÿÿÿÿÿ_Book2_duphongtruotgia_tongquat 4" xfId="7714" xr:uid="{00000000-0005-0000-0000-000095120000}"/>
    <cellStyle name="1_ÿÿÿÿÿ_Book2_duphongtruotgia_tongquat 5" xfId="7715" xr:uid="{00000000-0005-0000-0000-000096120000}"/>
    <cellStyle name="1_ÿÿÿÿÿ_Book2_duphongtruotgia_tongquat 6" xfId="7716" xr:uid="{00000000-0005-0000-0000-000097120000}"/>
    <cellStyle name="1_ÿÿÿÿÿ_Book2_duphongtruotgia_tongquat 7" xfId="7717" xr:uid="{00000000-0005-0000-0000-000098120000}"/>
    <cellStyle name="1_ÿÿÿÿÿ_Book2_duphongtruotgia_tongquat 8" xfId="7718" xr:uid="{00000000-0005-0000-0000-000099120000}"/>
    <cellStyle name="1_ÿÿÿÿÿ_Book2_duphongtruotgia_tongquat 9" xfId="7719" xr:uid="{00000000-0005-0000-0000-00009A120000}"/>
    <cellStyle name="1_ÿÿÿÿÿ_Book2_duphongtruotgia_tongquat_Book2" xfId="778" xr:uid="{00000000-0005-0000-0000-00009B120000}"/>
    <cellStyle name="1_ÿÿÿÿÿ_Book2_DZ500kVBanSok_Pleiku(10-2012)" xfId="779" xr:uid="{00000000-0005-0000-0000-00009C120000}"/>
    <cellStyle name="1_ÿÿÿÿÿ_Book2_DZ500kVBanSok_Pleiku(16_10-2012)" xfId="780" xr:uid="{00000000-0005-0000-0000-00009D120000}"/>
    <cellStyle name="1_ÿÿÿÿÿ_Book2_DZ500kVHatxan_pleiku" xfId="781" xr:uid="{00000000-0005-0000-0000-00009E120000}"/>
    <cellStyle name="1_ÿÿÿÿÿ_Book2_DZ500kVHatxan_pleiku(Giaidoan1)" xfId="782" xr:uid="{00000000-0005-0000-0000-00009F120000}"/>
    <cellStyle name="1_ÿÿÿÿÿ_Book2_DZ500kVPleiku_MyPhuoc_CauBong(GiaLai+DakLakmoi)" xfId="783" xr:uid="{00000000-0005-0000-0000-0000A0120000}"/>
    <cellStyle name="1_ÿÿÿÿÿ_Book2_DZ500kVPleiku_MyPhuoc_CauBong(GiaLai+DakLakmoi)_DTGTXL_goi1(DD_G6)" xfId="2910" xr:uid="{00000000-0005-0000-0000-0000A1120000}"/>
    <cellStyle name="1_ÿÿÿÿÿ_Book2_DZ500kVPleiku_MyPhuoc_CauBong(GiaLai+DakLakmoi)_tongquat" xfId="784" xr:uid="{00000000-0005-0000-0000-0000A2120000}"/>
    <cellStyle name="1_ÿÿÿÿÿ_Book2_DZ500kVPleiku_MyPhuoc_CauBong(GiaLai+DakLakmoi)_tongquat 10" xfId="7720" xr:uid="{00000000-0005-0000-0000-0000A3120000}"/>
    <cellStyle name="1_ÿÿÿÿÿ_Book2_DZ500kVPleiku_MyPhuoc_CauBong(GiaLai+DakLakmoi)_tongquat 11" xfId="7721" xr:uid="{00000000-0005-0000-0000-0000A4120000}"/>
    <cellStyle name="1_ÿÿÿÿÿ_Book2_DZ500kVPleiku_MyPhuoc_CauBong(GiaLai+DakLakmoi)_tongquat 12" xfId="16100" xr:uid="{00000000-0005-0000-0000-0000A5120000}"/>
    <cellStyle name="1_ÿÿÿÿÿ_Book2_DZ500kVPleiku_MyPhuoc_CauBong(GiaLai+DakLakmoi)_tongquat 13" xfId="15516" xr:uid="{00000000-0005-0000-0000-0000A6120000}"/>
    <cellStyle name="1_ÿÿÿÿÿ_Book2_DZ500kVPleiku_MyPhuoc_CauBong(GiaLai+DakLakmoi)_tongquat 2" xfId="7722" xr:uid="{00000000-0005-0000-0000-0000A7120000}"/>
    <cellStyle name="1_ÿÿÿÿÿ_Book2_DZ500kVPleiku_MyPhuoc_CauBong(GiaLai+DakLakmoi)_tongquat 3" xfId="7723" xr:uid="{00000000-0005-0000-0000-0000A8120000}"/>
    <cellStyle name="1_ÿÿÿÿÿ_Book2_DZ500kVPleiku_MyPhuoc_CauBong(GiaLai+DakLakmoi)_tongquat 4" xfId="7724" xr:uid="{00000000-0005-0000-0000-0000A9120000}"/>
    <cellStyle name="1_ÿÿÿÿÿ_Book2_DZ500kVPleiku_MyPhuoc_CauBong(GiaLai+DakLakmoi)_tongquat 5" xfId="7725" xr:uid="{00000000-0005-0000-0000-0000AA120000}"/>
    <cellStyle name="1_ÿÿÿÿÿ_Book2_DZ500kVPleiku_MyPhuoc_CauBong(GiaLai+DakLakmoi)_tongquat 6" xfId="7726" xr:uid="{00000000-0005-0000-0000-0000AB120000}"/>
    <cellStyle name="1_ÿÿÿÿÿ_Book2_DZ500kVPleiku_MyPhuoc_CauBong(GiaLai+DakLakmoi)_tongquat 7" xfId="7727" xr:uid="{00000000-0005-0000-0000-0000AC120000}"/>
    <cellStyle name="1_ÿÿÿÿÿ_Book2_DZ500kVPleiku_MyPhuoc_CauBong(GiaLai+DakLakmoi)_tongquat 8" xfId="7728" xr:uid="{00000000-0005-0000-0000-0000AD120000}"/>
    <cellStyle name="1_ÿÿÿÿÿ_Book2_DZ500kVPleiku_MyPhuoc_CauBong(GiaLai+DakLakmoi)_tongquat 9" xfId="7729" xr:uid="{00000000-0005-0000-0000-0000AE120000}"/>
    <cellStyle name="1_ÿÿÿÿÿ_Book2_DZ500kVPleiku_MyPhuoc_CauBong(GiaLai+DakLakmoi)_tongquat_Book2" xfId="785" xr:uid="{00000000-0005-0000-0000-0000AF120000}"/>
    <cellStyle name="1_ÿÿÿÿÿ_Book2_Lamgiangiao" xfId="2911" xr:uid="{00000000-0005-0000-0000-0000B0120000}"/>
    <cellStyle name="1_ÿÿÿÿÿ_Book2_tongquat" xfId="786" xr:uid="{00000000-0005-0000-0000-0000B1120000}"/>
    <cellStyle name="1_ÿÿÿÿÿ_CTDGCV_HO" xfId="2912" xr:uid="{00000000-0005-0000-0000-0000B2120000}"/>
    <cellStyle name="1_ÿÿÿÿÿ_CV2695_957" xfId="787" xr:uid="{00000000-0005-0000-0000-0000B3120000}"/>
    <cellStyle name="1_ÿÿÿÿÿ_CV2695_957_Book2" xfId="788" xr:uid="{00000000-0005-0000-0000-0000B4120000}"/>
    <cellStyle name="1_ÿÿÿÿÿ_CV2695_957_Book2_DTGTXL_goi1(DD_G6)" xfId="2913" xr:uid="{00000000-0005-0000-0000-0000B5120000}"/>
    <cellStyle name="1_ÿÿÿÿÿ_CV2695_957_Book2_tongquat" xfId="789" xr:uid="{00000000-0005-0000-0000-0000B6120000}"/>
    <cellStyle name="1_ÿÿÿÿÿ_CV2695_957_Book2_tongquat 10" xfId="7730" xr:uid="{00000000-0005-0000-0000-0000B7120000}"/>
    <cellStyle name="1_ÿÿÿÿÿ_CV2695_957_Book2_tongquat 11" xfId="7731" xr:uid="{00000000-0005-0000-0000-0000B8120000}"/>
    <cellStyle name="1_ÿÿÿÿÿ_CV2695_957_Book2_tongquat 12" xfId="16101" xr:uid="{00000000-0005-0000-0000-0000B9120000}"/>
    <cellStyle name="1_ÿÿÿÿÿ_CV2695_957_Book2_tongquat 13" xfId="15517" xr:uid="{00000000-0005-0000-0000-0000BA120000}"/>
    <cellStyle name="1_ÿÿÿÿÿ_CV2695_957_Book2_tongquat 2" xfId="7732" xr:uid="{00000000-0005-0000-0000-0000BB120000}"/>
    <cellStyle name="1_ÿÿÿÿÿ_CV2695_957_Book2_tongquat 3" xfId="7733" xr:uid="{00000000-0005-0000-0000-0000BC120000}"/>
    <cellStyle name="1_ÿÿÿÿÿ_CV2695_957_Book2_tongquat 4" xfId="7734" xr:uid="{00000000-0005-0000-0000-0000BD120000}"/>
    <cellStyle name="1_ÿÿÿÿÿ_CV2695_957_Book2_tongquat 5" xfId="7735" xr:uid="{00000000-0005-0000-0000-0000BE120000}"/>
    <cellStyle name="1_ÿÿÿÿÿ_CV2695_957_Book2_tongquat 6" xfId="7736" xr:uid="{00000000-0005-0000-0000-0000BF120000}"/>
    <cellStyle name="1_ÿÿÿÿÿ_CV2695_957_Book2_tongquat 7" xfId="7737" xr:uid="{00000000-0005-0000-0000-0000C0120000}"/>
    <cellStyle name="1_ÿÿÿÿÿ_CV2695_957_Book2_tongquat 8" xfId="7738" xr:uid="{00000000-0005-0000-0000-0000C1120000}"/>
    <cellStyle name="1_ÿÿÿÿÿ_CV2695_957_Book2_tongquat 9" xfId="7739" xr:uid="{00000000-0005-0000-0000-0000C2120000}"/>
    <cellStyle name="1_ÿÿÿÿÿ_CV2695_957_Book2_tongquat_Book2" xfId="790" xr:uid="{00000000-0005-0000-0000-0000C3120000}"/>
    <cellStyle name="1_ÿÿÿÿÿ_CV2695_957_Book3" xfId="791" xr:uid="{00000000-0005-0000-0000-0000C4120000}"/>
    <cellStyle name="1_ÿÿÿÿÿ_CV2695_957_Book3_DTGTXL_goi1(DD_G6)" xfId="2914" xr:uid="{00000000-0005-0000-0000-0000C5120000}"/>
    <cellStyle name="1_ÿÿÿÿÿ_CV2695_957_Book3_tongquat" xfId="792" xr:uid="{00000000-0005-0000-0000-0000C6120000}"/>
    <cellStyle name="1_ÿÿÿÿÿ_CV2695_957_Book3_tongquat 10" xfId="7740" xr:uid="{00000000-0005-0000-0000-0000C7120000}"/>
    <cellStyle name="1_ÿÿÿÿÿ_CV2695_957_Book3_tongquat 11" xfId="7741" xr:uid="{00000000-0005-0000-0000-0000C8120000}"/>
    <cellStyle name="1_ÿÿÿÿÿ_CV2695_957_Book3_tongquat 12" xfId="16102" xr:uid="{00000000-0005-0000-0000-0000C9120000}"/>
    <cellStyle name="1_ÿÿÿÿÿ_CV2695_957_Book3_tongquat 13" xfId="15518" xr:uid="{00000000-0005-0000-0000-0000CA120000}"/>
    <cellStyle name="1_ÿÿÿÿÿ_CV2695_957_Book3_tongquat 2" xfId="7742" xr:uid="{00000000-0005-0000-0000-0000CB120000}"/>
    <cellStyle name="1_ÿÿÿÿÿ_CV2695_957_Book3_tongquat 3" xfId="7743" xr:uid="{00000000-0005-0000-0000-0000CC120000}"/>
    <cellStyle name="1_ÿÿÿÿÿ_CV2695_957_Book3_tongquat 4" xfId="7744" xr:uid="{00000000-0005-0000-0000-0000CD120000}"/>
    <cellStyle name="1_ÿÿÿÿÿ_CV2695_957_Book3_tongquat 5" xfId="7745" xr:uid="{00000000-0005-0000-0000-0000CE120000}"/>
    <cellStyle name="1_ÿÿÿÿÿ_CV2695_957_Book3_tongquat 6" xfId="7746" xr:uid="{00000000-0005-0000-0000-0000CF120000}"/>
    <cellStyle name="1_ÿÿÿÿÿ_CV2695_957_Book3_tongquat 7" xfId="7747" xr:uid="{00000000-0005-0000-0000-0000D0120000}"/>
    <cellStyle name="1_ÿÿÿÿÿ_CV2695_957_Book3_tongquat 8" xfId="7748" xr:uid="{00000000-0005-0000-0000-0000D1120000}"/>
    <cellStyle name="1_ÿÿÿÿÿ_CV2695_957_Book3_tongquat 9" xfId="7749" xr:uid="{00000000-0005-0000-0000-0000D2120000}"/>
    <cellStyle name="1_ÿÿÿÿÿ_CV2695_957_Book3_tongquat_Book2" xfId="793" xr:uid="{00000000-0005-0000-0000-0000D3120000}"/>
    <cellStyle name="1_ÿÿÿÿÿ_CV2695_957_DTGTXL_goi1(DD_G6)" xfId="2915" xr:uid="{00000000-0005-0000-0000-0000D4120000}"/>
    <cellStyle name="1_ÿÿÿÿÿ_CV2695_957_DZ500kVBanSok_Pleiku(10-2012)" xfId="794" xr:uid="{00000000-0005-0000-0000-0000D5120000}"/>
    <cellStyle name="1_ÿÿÿÿÿ_CV2695_957_DZ500kVBanSok_Pleiku(16_10-2012)" xfId="795" xr:uid="{00000000-0005-0000-0000-0000D6120000}"/>
    <cellStyle name="1_ÿÿÿÿÿ_CV2695_957_DZ500kVPleiku_MyPhuoc_CauBong(GiaLai+DakLakmoi)" xfId="796" xr:uid="{00000000-0005-0000-0000-0000D7120000}"/>
    <cellStyle name="1_ÿÿÿÿÿ_CV2695_957_DZ500kVPleiku_MyPhuoc_CauBong(GiaLai+DakLakmoi)_DTGTXL_goi1(DD_G6)" xfId="2916" xr:uid="{00000000-0005-0000-0000-0000D8120000}"/>
    <cellStyle name="1_ÿÿÿÿÿ_CV2695_957_DZ500kVPleiku_MyPhuoc_CauBong(GiaLai+DakLakmoi)_tongquat" xfId="797" xr:uid="{00000000-0005-0000-0000-0000D9120000}"/>
    <cellStyle name="1_ÿÿÿÿÿ_CV2695_957_DZ500kVPleiku_MyPhuoc_CauBong(GiaLai+DakLakmoi)_tongquat 10" xfId="7750" xr:uid="{00000000-0005-0000-0000-0000DA120000}"/>
    <cellStyle name="1_ÿÿÿÿÿ_CV2695_957_DZ500kVPleiku_MyPhuoc_CauBong(GiaLai+DakLakmoi)_tongquat 11" xfId="7751" xr:uid="{00000000-0005-0000-0000-0000DB120000}"/>
    <cellStyle name="1_ÿÿÿÿÿ_CV2695_957_DZ500kVPleiku_MyPhuoc_CauBong(GiaLai+DakLakmoi)_tongquat 12" xfId="16103" xr:uid="{00000000-0005-0000-0000-0000DC120000}"/>
    <cellStyle name="1_ÿÿÿÿÿ_CV2695_957_DZ500kVPleiku_MyPhuoc_CauBong(GiaLai+DakLakmoi)_tongquat 13" xfId="15519" xr:uid="{00000000-0005-0000-0000-0000DD120000}"/>
    <cellStyle name="1_ÿÿÿÿÿ_CV2695_957_DZ500kVPleiku_MyPhuoc_CauBong(GiaLai+DakLakmoi)_tongquat 2" xfId="7752" xr:uid="{00000000-0005-0000-0000-0000DE120000}"/>
    <cellStyle name="1_ÿÿÿÿÿ_CV2695_957_DZ500kVPleiku_MyPhuoc_CauBong(GiaLai+DakLakmoi)_tongquat 3" xfId="7753" xr:uid="{00000000-0005-0000-0000-0000DF120000}"/>
    <cellStyle name="1_ÿÿÿÿÿ_CV2695_957_DZ500kVPleiku_MyPhuoc_CauBong(GiaLai+DakLakmoi)_tongquat 4" xfId="7754" xr:uid="{00000000-0005-0000-0000-0000E0120000}"/>
    <cellStyle name="1_ÿÿÿÿÿ_CV2695_957_DZ500kVPleiku_MyPhuoc_CauBong(GiaLai+DakLakmoi)_tongquat 5" xfId="7755" xr:uid="{00000000-0005-0000-0000-0000E1120000}"/>
    <cellStyle name="1_ÿÿÿÿÿ_CV2695_957_DZ500kVPleiku_MyPhuoc_CauBong(GiaLai+DakLakmoi)_tongquat 6" xfId="7756" xr:uid="{00000000-0005-0000-0000-0000E2120000}"/>
    <cellStyle name="1_ÿÿÿÿÿ_CV2695_957_DZ500kVPleiku_MyPhuoc_CauBong(GiaLai+DakLakmoi)_tongquat 7" xfId="7757" xr:uid="{00000000-0005-0000-0000-0000E3120000}"/>
    <cellStyle name="1_ÿÿÿÿÿ_CV2695_957_DZ500kVPleiku_MyPhuoc_CauBong(GiaLai+DakLakmoi)_tongquat 8" xfId="7758" xr:uid="{00000000-0005-0000-0000-0000E4120000}"/>
    <cellStyle name="1_ÿÿÿÿÿ_CV2695_957_DZ500kVPleiku_MyPhuoc_CauBong(GiaLai+DakLakmoi)_tongquat 9" xfId="7759" xr:uid="{00000000-0005-0000-0000-0000E5120000}"/>
    <cellStyle name="1_ÿÿÿÿÿ_CV2695_957_DZ500kVPleiku_MyPhuoc_CauBong(GiaLai+DakLakmoi)_tongquat_Book2" xfId="798" xr:uid="{00000000-0005-0000-0000-0000E6120000}"/>
    <cellStyle name="1_ÿÿÿÿÿ_CV2695_957_Lamgiangiao" xfId="2917" xr:uid="{00000000-0005-0000-0000-0000E7120000}"/>
    <cellStyle name="1_ÿÿÿÿÿ_CV2695_957_tongquat" xfId="799" xr:uid="{00000000-0005-0000-0000-0000E8120000}"/>
    <cellStyle name="1_ÿÿÿÿÿ_dauvao" xfId="800" xr:uid="{00000000-0005-0000-0000-0000E9120000}"/>
    <cellStyle name="1_ÿÿÿÿÿ_dauvao_DTGTXL_goi1(DD_G6)" xfId="2918" xr:uid="{00000000-0005-0000-0000-0000EA120000}"/>
    <cellStyle name="1_ÿÿÿÿÿ_dauvao_DZ500kVBanSok_Pleiku(10-2012)" xfId="801" xr:uid="{00000000-0005-0000-0000-0000EB120000}"/>
    <cellStyle name="1_ÿÿÿÿÿ_dauvao_DZ500kVBanSok_Pleiku(16_10-2012)" xfId="802" xr:uid="{00000000-0005-0000-0000-0000EC120000}"/>
    <cellStyle name="1_ÿÿÿÿÿ_dauvao_Lamgiangiao" xfId="2919" xr:uid="{00000000-0005-0000-0000-0000ED120000}"/>
    <cellStyle name="1_ÿÿÿÿÿ_dauvao_tongquat" xfId="803" xr:uid="{00000000-0005-0000-0000-0000EE120000}"/>
    <cellStyle name="1_ÿÿÿÿÿ_Dich thuat" xfId="2920" xr:uid="{00000000-0005-0000-0000-0000EF120000}"/>
    <cellStyle name="1_ÿÿÿÿÿ_Dich thuat_DToan Mtruong P10 gui" xfId="2921" xr:uid="{00000000-0005-0000-0000-0000F0120000}"/>
    <cellStyle name="1_ÿÿÿÿÿ_Dich thuat_Moi truong" xfId="2922" xr:uid="{00000000-0005-0000-0000-0000F1120000}"/>
    <cellStyle name="1_ÿÿÿÿÿ_DTGTXL_goi1(DD_G6)" xfId="2923" xr:uid="{00000000-0005-0000-0000-0000F2120000}"/>
    <cellStyle name="1_ÿÿÿÿÿ_DToan Mtruong P10 gui" xfId="2924" xr:uid="{00000000-0005-0000-0000-0000F3120000}"/>
    <cellStyle name="1_ÿÿÿÿÿ_duphongtruotgia" xfId="804" xr:uid="{00000000-0005-0000-0000-0000F4120000}"/>
    <cellStyle name="1_ÿÿÿÿÿ_duphongtruotgia_Book2" xfId="805" xr:uid="{00000000-0005-0000-0000-0000F5120000}"/>
    <cellStyle name="1_ÿÿÿÿÿ_duphongtruotgia_Book2_DTGTXL_goi1(DD_G6)" xfId="2925" xr:uid="{00000000-0005-0000-0000-0000F6120000}"/>
    <cellStyle name="1_ÿÿÿÿÿ_duphongtruotgia_Book2_tongquat" xfId="806" xr:uid="{00000000-0005-0000-0000-0000F7120000}"/>
    <cellStyle name="1_ÿÿÿÿÿ_duphongtruotgia_Book2_tongquat 10" xfId="7760" xr:uid="{00000000-0005-0000-0000-0000F8120000}"/>
    <cellStyle name="1_ÿÿÿÿÿ_duphongtruotgia_Book2_tongquat 11" xfId="7761" xr:uid="{00000000-0005-0000-0000-0000F9120000}"/>
    <cellStyle name="1_ÿÿÿÿÿ_duphongtruotgia_Book2_tongquat 12" xfId="16104" xr:uid="{00000000-0005-0000-0000-0000FA120000}"/>
    <cellStyle name="1_ÿÿÿÿÿ_duphongtruotgia_Book2_tongquat 13" xfId="15520" xr:uid="{00000000-0005-0000-0000-0000FB120000}"/>
    <cellStyle name="1_ÿÿÿÿÿ_duphongtruotgia_Book2_tongquat 2" xfId="7762" xr:uid="{00000000-0005-0000-0000-0000FC120000}"/>
    <cellStyle name="1_ÿÿÿÿÿ_duphongtruotgia_Book2_tongquat 3" xfId="7763" xr:uid="{00000000-0005-0000-0000-0000FD120000}"/>
    <cellStyle name="1_ÿÿÿÿÿ_duphongtruotgia_Book2_tongquat 4" xfId="7764" xr:uid="{00000000-0005-0000-0000-0000FE120000}"/>
    <cellStyle name="1_ÿÿÿÿÿ_duphongtruotgia_Book2_tongquat 5" xfId="7765" xr:uid="{00000000-0005-0000-0000-0000FF120000}"/>
    <cellStyle name="1_ÿÿÿÿÿ_duphongtruotgia_Book2_tongquat 6" xfId="7766" xr:uid="{00000000-0005-0000-0000-000000130000}"/>
    <cellStyle name="1_ÿÿÿÿÿ_duphongtruotgia_Book2_tongquat 7" xfId="7767" xr:uid="{00000000-0005-0000-0000-000001130000}"/>
    <cellStyle name="1_ÿÿÿÿÿ_duphongtruotgia_Book2_tongquat 8" xfId="7768" xr:uid="{00000000-0005-0000-0000-000002130000}"/>
    <cellStyle name="1_ÿÿÿÿÿ_duphongtruotgia_Book2_tongquat 9" xfId="7769" xr:uid="{00000000-0005-0000-0000-000003130000}"/>
    <cellStyle name="1_ÿÿÿÿÿ_duphongtruotgia_Book2_tongquat_Book2" xfId="807" xr:uid="{00000000-0005-0000-0000-000004130000}"/>
    <cellStyle name="1_ÿÿÿÿÿ_duphongtruotgia_Book3" xfId="808" xr:uid="{00000000-0005-0000-0000-000005130000}"/>
    <cellStyle name="1_ÿÿÿÿÿ_duphongtruotgia_Book3_DTGTXL_goi1(DD_G6)" xfId="2926" xr:uid="{00000000-0005-0000-0000-000006130000}"/>
    <cellStyle name="1_ÿÿÿÿÿ_duphongtruotgia_Book3_tongquat" xfId="809" xr:uid="{00000000-0005-0000-0000-000007130000}"/>
    <cellStyle name="1_ÿÿÿÿÿ_duphongtruotgia_Book3_tongquat 10" xfId="7770" xr:uid="{00000000-0005-0000-0000-000008130000}"/>
    <cellStyle name="1_ÿÿÿÿÿ_duphongtruotgia_Book3_tongquat 11" xfId="7771" xr:uid="{00000000-0005-0000-0000-000009130000}"/>
    <cellStyle name="1_ÿÿÿÿÿ_duphongtruotgia_Book3_tongquat 12" xfId="16105" xr:uid="{00000000-0005-0000-0000-00000A130000}"/>
    <cellStyle name="1_ÿÿÿÿÿ_duphongtruotgia_Book3_tongquat 13" xfId="15521" xr:uid="{00000000-0005-0000-0000-00000B130000}"/>
    <cellStyle name="1_ÿÿÿÿÿ_duphongtruotgia_Book3_tongquat 2" xfId="7772" xr:uid="{00000000-0005-0000-0000-00000C130000}"/>
    <cellStyle name="1_ÿÿÿÿÿ_duphongtruotgia_Book3_tongquat 3" xfId="7773" xr:uid="{00000000-0005-0000-0000-00000D130000}"/>
    <cellStyle name="1_ÿÿÿÿÿ_duphongtruotgia_Book3_tongquat 4" xfId="7774" xr:uid="{00000000-0005-0000-0000-00000E130000}"/>
    <cellStyle name="1_ÿÿÿÿÿ_duphongtruotgia_Book3_tongquat 5" xfId="7775" xr:uid="{00000000-0005-0000-0000-00000F130000}"/>
    <cellStyle name="1_ÿÿÿÿÿ_duphongtruotgia_Book3_tongquat 6" xfId="7776" xr:uid="{00000000-0005-0000-0000-000010130000}"/>
    <cellStyle name="1_ÿÿÿÿÿ_duphongtruotgia_Book3_tongquat 7" xfId="7777" xr:uid="{00000000-0005-0000-0000-000011130000}"/>
    <cellStyle name="1_ÿÿÿÿÿ_duphongtruotgia_Book3_tongquat 8" xfId="7778" xr:uid="{00000000-0005-0000-0000-000012130000}"/>
    <cellStyle name="1_ÿÿÿÿÿ_duphongtruotgia_Book3_tongquat 9" xfId="7779" xr:uid="{00000000-0005-0000-0000-000013130000}"/>
    <cellStyle name="1_ÿÿÿÿÿ_duphongtruotgia_Book3_tongquat_Book2" xfId="810" xr:uid="{00000000-0005-0000-0000-000014130000}"/>
    <cellStyle name="1_ÿÿÿÿÿ_duphongtruotgia_DTGTXL_goi1(DD_G6)" xfId="2927" xr:uid="{00000000-0005-0000-0000-000015130000}"/>
    <cellStyle name="1_ÿÿÿÿÿ_duphongtruotgia_DZ500kVBanSok_Pleiku(10-2012)" xfId="811" xr:uid="{00000000-0005-0000-0000-000016130000}"/>
    <cellStyle name="1_ÿÿÿÿÿ_duphongtruotgia_DZ500kVBanSok_Pleiku(16_10-2012)" xfId="812" xr:uid="{00000000-0005-0000-0000-000017130000}"/>
    <cellStyle name="1_ÿÿÿÿÿ_duphongtruotgia_DZ500kVPleiku_MyPhuoc_CauBong(GiaLai+DakLakmoi)" xfId="813" xr:uid="{00000000-0005-0000-0000-000018130000}"/>
    <cellStyle name="1_ÿÿÿÿÿ_duphongtruotgia_DZ500kVPleiku_MyPhuoc_CauBong(GiaLai+DakLakmoi)_DTGTXL_goi1(DD_G6)" xfId="2928" xr:uid="{00000000-0005-0000-0000-000019130000}"/>
    <cellStyle name="1_ÿÿÿÿÿ_duphongtruotgia_DZ500kVPleiku_MyPhuoc_CauBong(GiaLai+DakLakmoi)_tongquat" xfId="814" xr:uid="{00000000-0005-0000-0000-00001A130000}"/>
    <cellStyle name="1_ÿÿÿÿÿ_duphongtruotgia_DZ500kVPleiku_MyPhuoc_CauBong(GiaLai+DakLakmoi)_tongquat 10" xfId="7780" xr:uid="{00000000-0005-0000-0000-00001B130000}"/>
    <cellStyle name="1_ÿÿÿÿÿ_duphongtruotgia_DZ500kVPleiku_MyPhuoc_CauBong(GiaLai+DakLakmoi)_tongquat 11" xfId="7781" xr:uid="{00000000-0005-0000-0000-00001C130000}"/>
    <cellStyle name="1_ÿÿÿÿÿ_duphongtruotgia_DZ500kVPleiku_MyPhuoc_CauBong(GiaLai+DakLakmoi)_tongquat 12" xfId="16106" xr:uid="{00000000-0005-0000-0000-00001D130000}"/>
    <cellStyle name="1_ÿÿÿÿÿ_duphongtruotgia_DZ500kVPleiku_MyPhuoc_CauBong(GiaLai+DakLakmoi)_tongquat 13" xfId="15522" xr:uid="{00000000-0005-0000-0000-00001E130000}"/>
    <cellStyle name="1_ÿÿÿÿÿ_duphongtruotgia_DZ500kVPleiku_MyPhuoc_CauBong(GiaLai+DakLakmoi)_tongquat 2" xfId="7782" xr:uid="{00000000-0005-0000-0000-00001F130000}"/>
    <cellStyle name="1_ÿÿÿÿÿ_duphongtruotgia_DZ500kVPleiku_MyPhuoc_CauBong(GiaLai+DakLakmoi)_tongquat 3" xfId="7783" xr:uid="{00000000-0005-0000-0000-000020130000}"/>
    <cellStyle name="1_ÿÿÿÿÿ_duphongtruotgia_DZ500kVPleiku_MyPhuoc_CauBong(GiaLai+DakLakmoi)_tongquat 4" xfId="7784" xr:uid="{00000000-0005-0000-0000-000021130000}"/>
    <cellStyle name="1_ÿÿÿÿÿ_duphongtruotgia_DZ500kVPleiku_MyPhuoc_CauBong(GiaLai+DakLakmoi)_tongquat 5" xfId="7785" xr:uid="{00000000-0005-0000-0000-000022130000}"/>
    <cellStyle name="1_ÿÿÿÿÿ_duphongtruotgia_DZ500kVPleiku_MyPhuoc_CauBong(GiaLai+DakLakmoi)_tongquat 6" xfId="7786" xr:uid="{00000000-0005-0000-0000-000023130000}"/>
    <cellStyle name="1_ÿÿÿÿÿ_duphongtruotgia_DZ500kVPleiku_MyPhuoc_CauBong(GiaLai+DakLakmoi)_tongquat 7" xfId="7787" xr:uid="{00000000-0005-0000-0000-000024130000}"/>
    <cellStyle name="1_ÿÿÿÿÿ_duphongtruotgia_DZ500kVPleiku_MyPhuoc_CauBong(GiaLai+DakLakmoi)_tongquat 8" xfId="7788" xr:uid="{00000000-0005-0000-0000-000025130000}"/>
    <cellStyle name="1_ÿÿÿÿÿ_duphongtruotgia_DZ500kVPleiku_MyPhuoc_CauBong(GiaLai+DakLakmoi)_tongquat 9" xfId="7789" xr:uid="{00000000-0005-0000-0000-000026130000}"/>
    <cellStyle name="1_ÿÿÿÿÿ_duphongtruotgia_DZ500kVPleiku_MyPhuoc_CauBong(GiaLai+DakLakmoi)_tongquat_Book2" xfId="815" xr:uid="{00000000-0005-0000-0000-000027130000}"/>
    <cellStyle name="1_ÿÿÿÿÿ_duphongtruotgia_Lamgiangiao" xfId="2929" xr:uid="{00000000-0005-0000-0000-000028130000}"/>
    <cellStyle name="1_ÿÿÿÿÿ_duphongtruotgia_tongquat" xfId="816" xr:uid="{00000000-0005-0000-0000-000029130000}"/>
    <cellStyle name="1_ÿÿÿÿÿ_DZ 220kV Vinh Tan - Phan Thi_t" xfId="817" xr:uid="{00000000-0005-0000-0000-00002A130000}"/>
    <cellStyle name="1_ÿÿÿÿÿ_DZ 220kV Vinh Tan - Phan Thi_t 10" xfId="7790" xr:uid="{00000000-0005-0000-0000-00002B130000}"/>
    <cellStyle name="1_ÿÿÿÿÿ_DZ 220kV Vinh Tan - Phan Thi_t 11" xfId="7791" xr:uid="{00000000-0005-0000-0000-00002C130000}"/>
    <cellStyle name="1_ÿÿÿÿÿ_DZ 220kV Vinh Tan - Phan Thi_t 12" xfId="16107" xr:uid="{00000000-0005-0000-0000-00002D130000}"/>
    <cellStyle name="1_ÿÿÿÿÿ_DZ 220kV Vinh Tan - Phan Thi_t 13" xfId="15523" xr:uid="{00000000-0005-0000-0000-00002E130000}"/>
    <cellStyle name="1_ÿÿÿÿÿ_DZ 220kV Vinh Tan - Phan Thi_t 2" xfId="7792" xr:uid="{00000000-0005-0000-0000-00002F130000}"/>
    <cellStyle name="1_ÿÿÿÿÿ_DZ 220kV Vinh Tan - Phan Thi_t 3" xfId="7793" xr:uid="{00000000-0005-0000-0000-000030130000}"/>
    <cellStyle name="1_ÿÿÿÿÿ_DZ 220kV Vinh Tan - Phan Thi_t 4" xfId="7794" xr:uid="{00000000-0005-0000-0000-000031130000}"/>
    <cellStyle name="1_ÿÿÿÿÿ_DZ 220kV Vinh Tan - Phan Thi_t 5" xfId="7795" xr:uid="{00000000-0005-0000-0000-000032130000}"/>
    <cellStyle name="1_ÿÿÿÿÿ_DZ 220kV Vinh Tan - Phan Thi_t 6" xfId="7796" xr:uid="{00000000-0005-0000-0000-000033130000}"/>
    <cellStyle name="1_ÿÿÿÿÿ_DZ 220kV Vinh Tan - Phan Thi_t 7" xfId="7797" xr:uid="{00000000-0005-0000-0000-000034130000}"/>
    <cellStyle name="1_ÿÿÿÿÿ_DZ 220kV Vinh Tan - Phan Thi_t 8" xfId="7798" xr:uid="{00000000-0005-0000-0000-000035130000}"/>
    <cellStyle name="1_ÿÿÿÿÿ_DZ 220kV Vinh Tan - Phan Thi_t 9" xfId="7799" xr:uid="{00000000-0005-0000-0000-000036130000}"/>
    <cellStyle name="1_ÿÿÿÿÿ_DZ 220kV Vinh Tan - Phan Thi_t_Book1" xfId="818" xr:uid="{00000000-0005-0000-0000-000037130000}"/>
    <cellStyle name="1_ÿÿÿÿÿ_DZ 220kV Vinh Tan - Phan Thi_t_Book2" xfId="819" xr:uid="{00000000-0005-0000-0000-000038130000}"/>
    <cellStyle name="1_ÿÿÿÿÿ_DZ 220kV Vinh Tan - Phan Thi_t_DTGTXL_goi1(DD_G6)" xfId="2930" xr:uid="{00000000-0005-0000-0000-000039130000}"/>
    <cellStyle name="1_ÿÿÿÿÿ_DZ 220kV Vinh Tan - Phan Thi_t_DZ500kVBanSok_Pleiku(10-2012)" xfId="820" xr:uid="{00000000-0005-0000-0000-00003A130000}"/>
    <cellStyle name="1_ÿÿÿÿÿ_DZ 220kV Vinh Tan - Phan Thi_t_DZ500kVHatxan_pleiku" xfId="821" xr:uid="{00000000-0005-0000-0000-00003B130000}"/>
    <cellStyle name="1_ÿÿÿÿÿ_DZ 220kV Vinh Tan - Phan Thi_t_DZ500kVHatxan_pleiku(Giaidoan1)" xfId="822" xr:uid="{00000000-0005-0000-0000-00003C130000}"/>
    <cellStyle name="1_ÿÿÿÿÿ_DZ 220kV Vinh Tan - Phan Thi_t_tongquat" xfId="823" xr:uid="{00000000-0005-0000-0000-00003D130000}"/>
    <cellStyle name="1_ÿÿÿÿÿ_DZ 220kV Vinh Tan - Phan Thi_t_tongquat 10" xfId="7800" xr:uid="{00000000-0005-0000-0000-00003E130000}"/>
    <cellStyle name="1_ÿÿÿÿÿ_DZ 220kV Vinh Tan - Phan Thi_t_tongquat 11" xfId="7801" xr:uid="{00000000-0005-0000-0000-00003F130000}"/>
    <cellStyle name="1_ÿÿÿÿÿ_DZ 220kV Vinh Tan - Phan Thi_t_tongquat 12" xfId="16108" xr:uid="{00000000-0005-0000-0000-000040130000}"/>
    <cellStyle name="1_ÿÿÿÿÿ_DZ 220kV Vinh Tan - Phan Thi_t_tongquat 13" xfId="15524" xr:uid="{00000000-0005-0000-0000-000041130000}"/>
    <cellStyle name="1_ÿÿÿÿÿ_DZ 220kV Vinh Tan - Phan Thi_t_tongquat 2" xfId="7802" xr:uid="{00000000-0005-0000-0000-000042130000}"/>
    <cellStyle name="1_ÿÿÿÿÿ_DZ 220kV Vinh Tan - Phan Thi_t_tongquat 3" xfId="7803" xr:uid="{00000000-0005-0000-0000-000043130000}"/>
    <cellStyle name="1_ÿÿÿÿÿ_DZ 220kV Vinh Tan - Phan Thi_t_tongquat 4" xfId="7804" xr:uid="{00000000-0005-0000-0000-000044130000}"/>
    <cellStyle name="1_ÿÿÿÿÿ_DZ 220kV Vinh Tan - Phan Thi_t_tongquat 5" xfId="7805" xr:uid="{00000000-0005-0000-0000-000045130000}"/>
    <cellStyle name="1_ÿÿÿÿÿ_DZ 220kV Vinh Tan - Phan Thi_t_tongquat 6" xfId="7806" xr:uid="{00000000-0005-0000-0000-000046130000}"/>
    <cellStyle name="1_ÿÿÿÿÿ_DZ 220kV Vinh Tan - Phan Thi_t_tongquat 7" xfId="7807" xr:uid="{00000000-0005-0000-0000-000047130000}"/>
    <cellStyle name="1_ÿÿÿÿÿ_DZ 220kV Vinh Tan - Phan Thi_t_tongquat 8" xfId="7808" xr:uid="{00000000-0005-0000-0000-000048130000}"/>
    <cellStyle name="1_ÿÿÿÿÿ_DZ 220kV Vinh Tan - Phan Thi_t_tongquat 9" xfId="7809" xr:uid="{00000000-0005-0000-0000-000049130000}"/>
    <cellStyle name="1_ÿÿÿÿÿ_DZ 220kV Vinh Tan - Phan Thi_t_tongquat_Book2" xfId="824" xr:uid="{00000000-0005-0000-0000-00004A130000}"/>
    <cellStyle name="1_ÿÿÿÿÿ_DZ500kVBanSok_Pleiku(10-2012)" xfId="825" xr:uid="{00000000-0005-0000-0000-00004B130000}"/>
    <cellStyle name="1_ÿÿÿÿÿ_DZ500kVHatxan_pleiku" xfId="826" xr:uid="{00000000-0005-0000-0000-00004C130000}"/>
    <cellStyle name="1_ÿÿÿÿÿ_DZ500kVHatxan_pleiku(Giaidoan1)" xfId="827" xr:uid="{00000000-0005-0000-0000-00004D130000}"/>
    <cellStyle name="1_ÿÿÿÿÿ_Khoi luong_du toan" xfId="2931" xr:uid="{00000000-0005-0000-0000-00004E130000}"/>
    <cellStyle name="1_ÿÿÿÿÿ_Khoi luong_du toan_DToan Mtruong P10 gui" xfId="2932" xr:uid="{00000000-0005-0000-0000-00004F130000}"/>
    <cellStyle name="1_ÿÿÿÿÿ_Khoi luong_du toan_Moi truong" xfId="2933" xr:uid="{00000000-0005-0000-0000-000050130000}"/>
    <cellStyle name="1_ÿÿÿÿÿ_luong" xfId="828" xr:uid="{00000000-0005-0000-0000-000051130000}"/>
    <cellStyle name="1_ÿÿÿÿÿ_Luong " xfId="829" xr:uid="{00000000-0005-0000-0000-000052130000}"/>
    <cellStyle name="1_ÿÿÿÿÿ_Luong _1A_TB.NXT-500kV Pleiku(07-2011)Hc theo TT" xfId="2934" xr:uid="{00000000-0005-0000-0000-000053130000}"/>
    <cellStyle name="1_ÿÿÿÿÿ_Luong _2A_HTVT-500kV Pleiku-CauBong(07-2011)Hc theo TT" xfId="2935" xr:uid="{00000000-0005-0000-0000-000054130000}"/>
    <cellStyle name="1_ÿÿÿÿÿ_Luong _Book1" xfId="2936" xr:uid="{00000000-0005-0000-0000-000055130000}"/>
    <cellStyle name="1_ÿÿÿÿÿ_Luong _DTGTXL_goi1(DD_G6)" xfId="2937" xr:uid="{00000000-0005-0000-0000-000056130000}"/>
    <cellStyle name="1_ÿÿÿÿÿ_Luong _duphongtruotgia" xfId="830" xr:uid="{00000000-0005-0000-0000-000057130000}"/>
    <cellStyle name="1_ÿÿÿÿÿ_Luong _duphongtruotgia_Book2" xfId="831" xr:uid="{00000000-0005-0000-0000-000058130000}"/>
    <cellStyle name="1_ÿÿÿÿÿ_Luong _duphongtruotgia_Book2_DTGTXL_goi1(DD_G6)" xfId="2938" xr:uid="{00000000-0005-0000-0000-000059130000}"/>
    <cellStyle name="1_ÿÿÿÿÿ_Luong _duphongtruotgia_Book2_tongquat" xfId="832" xr:uid="{00000000-0005-0000-0000-00005A130000}"/>
    <cellStyle name="1_ÿÿÿÿÿ_Luong _duphongtruotgia_Book2_tongquat 10" xfId="7810" xr:uid="{00000000-0005-0000-0000-00005B130000}"/>
    <cellStyle name="1_ÿÿÿÿÿ_Luong _duphongtruotgia_Book2_tongquat 11" xfId="7811" xr:uid="{00000000-0005-0000-0000-00005C130000}"/>
    <cellStyle name="1_ÿÿÿÿÿ_Luong _duphongtruotgia_Book2_tongquat 12" xfId="16109" xr:uid="{00000000-0005-0000-0000-00005D130000}"/>
    <cellStyle name="1_ÿÿÿÿÿ_Luong _duphongtruotgia_Book2_tongquat 13" xfId="15525" xr:uid="{00000000-0005-0000-0000-00005E130000}"/>
    <cellStyle name="1_ÿÿÿÿÿ_Luong _duphongtruotgia_Book2_tongquat 2" xfId="7812" xr:uid="{00000000-0005-0000-0000-00005F130000}"/>
    <cellStyle name="1_ÿÿÿÿÿ_Luong _duphongtruotgia_Book2_tongquat 3" xfId="7813" xr:uid="{00000000-0005-0000-0000-000060130000}"/>
    <cellStyle name="1_ÿÿÿÿÿ_Luong _duphongtruotgia_Book2_tongquat 4" xfId="7814" xr:uid="{00000000-0005-0000-0000-000061130000}"/>
    <cellStyle name="1_ÿÿÿÿÿ_Luong _duphongtruotgia_Book2_tongquat 5" xfId="7815" xr:uid="{00000000-0005-0000-0000-000062130000}"/>
    <cellStyle name="1_ÿÿÿÿÿ_Luong _duphongtruotgia_Book2_tongquat 6" xfId="7816" xr:uid="{00000000-0005-0000-0000-000063130000}"/>
    <cellStyle name="1_ÿÿÿÿÿ_Luong _duphongtruotgia_Book2_tongquat 7" xfId="7817" xr:uid="{00000000-0005-0000-0000-000064130000}"/>
    <cellStyle name="1_ÿÿÿÿÿ_Luong _duphongtruotgia_Book2_tongquat 8" xfId="7818" xr:uid="{00000000-0005-0000-0000-000065130000}"/>
    <cellStyle name="1_ÿÿÿÿÿ_Luong _duphongtruotgia_Book2_tongquat 9" xfId="7819" xr:uid="{00000000-0005-0000-0000-000066130000}"/>
    <cellStyle name="1_ÿÿÿÿÿ_Luong _duphongtruotgia_Book2_tongquat_Book2" xfId="833" xr:uid="{00000000-0005-0000-0000-000067130000}"/>
    <cellStyle name="1_ÿÿÿÿÿ_Luong _duphongtruotgia_Book3" xfId="834" xr:uid="{00000000-0005-0000-0000-000068130000}"/>
    <cellStyle name="1_ÿÿÿÿÿ_Luong _duphongtruotgia_Book3_DTGTXL_goi1(DD_G6)" xfId="2939" xr:uid="{00000000-0005-0000-0000-000069130000}"/>
    <cellStyle name="1_ÿÿÿÿÿ_Luong _duphongtruotgia_Book3_tongquat" xfId="835" xr:uid="{00000000-0005-0000-0000-00006A130000}"/>
    <cellStyle name="1_ÿÿÿÿÿ_Luong _duphongtruotgia_Book3_tongquat 10" xfId="7820" xr:uid="{00000000-0005-0000-0000-00006B130000}"/>
    <cellStyle name="1_ÿÿÿÿÿ_Luong _duphongtruotgia_Book3_tongquat 11" xfId="7821" xr:uid="{00000000-0005-0000-0000-00006C130000}"/>
    <cellStyle name="1_ÿÿÿÿÿ_Luong _duphongtruotgia_Book3_tongquat 12" xfId="16110" xr:uid="{00000000-0005-0000-0000-00006D130000}"/>
    <cellStyle name="1_ÿÿÿÿÿ_Luong _duphongtruotgia_Book3_tongquat 13" xfId="15526" xr:uid="{00000000-0005-0000-0000-00006E130000}"/>
    <cellStyle name="1_ÿÿÿÿÿ_Luong _duphongtruotgia_Book3_tongquat 2" xfId="7822" xr:uid="{00000000-0005-0000-0000-00006F130000}"/>
    <cellStyle name="1_ÿÿÿÿÿ_Luong _duphongtruotgia_Book3_tongquat 3" xfId="7823" xr:uid="{00000000-0005-0000-0000-000070130000}"/>
    <cellStyle name="1_ÿÿÿÿÿ_Luong _duphongtruotgia_Book3_tongquat 4" xfId="7824" xr:uid="{00000000-0005-0000-0000-000071130000}"/>
    <cellStyle name="1_ÿÿÿÿÿ_Luong _duphongtruotgia_Book3_tongquat 5" xfId="7825" xr:uid="{00000000-0005-0000-0000-000072130000}"/>
    <cellStyle name="1_ÿÿÿÿÿ_Luong _duphongtruotgia_Book3_tongquat 6" xfId="7826" xr:uid="{00000000-0005-0000-0000-000073130000}"/>
    <cellStyle name="1_ÿÿÿÿÿ_Luong _duphongtruotgia_Book3_tongquat 7" xfId="7827" xr:uid="{00000000-0005-0000-0000-000074130000}"/>
    <cellStyle name="1_ÿÿÿÿÿ_Luong _duphongtruotgia_Book3_tongquat 8" xfId="7828" xr:uid="{00000000-0005-0000-0000-000075130000}"/>
    <cellStyle name="1_ÿÿÿÿÿ_Luong _duphongtruotgia_Book3_tongquat 9" xfId="7829" xr:uid="{00000000-0005-0000-0000-000076130000}"/>
    <cellStyle name="1_ÿÿÿÿÿ_Luong _duphongtruotgia_Book3_tongquat_Book2" xfId="836" xr:uid="{00000000-0005-0000-0000-000077130000}"/>
    <cellStyle name="1_ÿÿÿÿÿ_Luong _duphongtruotgia_DTGTXL_goi1(DD_G6)" xfId="2940" xr:uid="{00000000-0005-0000-0000-000078130000}"/>
    <cellStyle name="1_ÿÿÿÿÿ_Luong _duphongtruotgia_DZ500kVBanSok_Pleiku(10-2012)" xfId="837" xr:uid="{00000000-0005-0000-0000-000079130000}"/>
    <cellStyle name="1_ÿÿÿÿÿ_Luong _duphongtruotgia_DZ500kVBanSok_Pleiku(16_10-2012)" xfId="838" xr:uid="{00000000-0005-0000-0000-00007A130000}"/>
    <cellStyle name="1_ÿÿÿÿÿ_Luong _duphongtruotgia_DZ500kVPleiku_MyPhuoc_CauBong(GiaLai+DakLakmoi)" xfId="839" xr:uid="{00000000-0005-0000-0000-00007B130000}"/>
    <cellStyle name="1_ÿÿÿÿÿ_Luong _duphongtruotgia_DZ500kVPleiku_MyPhuoc_CauBong(GiaLai+DakLakmoi)_DTGTXL_goi1(DD_G6)" xfId="2941" xr:uid="{00000000-0005-0000-0000-00007C130000}"/>
    <cellStyle name="1_ÿÿÿÿÿ_Luong _duphongtruotgia_DZ500kVPleiku_MyPhuoc_CauBong(GiaLai+DakLakmoi)_tongquat" xfId="840" xr:uid="{00000000-0005-0000-0000-00007D130000}"/>
    <cellStyle name="1_ÿÿÿÿÿ_Luong _duphongtruotgia_DZ500kVPleiku_MyPhuoc_CauBong(GiaLai+DakLakmoi)_tongquat 10" xfId="7830" xr:uid="{00000000-0005-0000-0000-00007E130000}"/>
    <cellStyle name="1_ÿÿÿÿÿ_Luong _duphongtruotgia_DZ500kVPleiku_MyPhuoc_CauBong(GiaLai+DakLakmoi)_tongquat 11" xfId="7831" xr:uid="{00000000-0005-0000-0000-00007F130000}"/>
    <cellStyle name="1_ÿÿÿÿÿ_Luong _duphongtruotgia_DZ500kVPleiku_MyPhuoc_CauBong(GiaLai+DakLakmoi)_tongquat 12" xfId="16111" xr:uid="{00000000-0005-0000-0000-000080130000}"/>
    <cellStyle name="1_ÿÿÿÿÿ_Luong _duphongtruotgia_DZ500kVPleiku_MyPhuoc_CauBong(GiaLai+DakLakmoi)_tongquat 13" xfId="15527" xr:uid="{00000000-0005-0000-0000-000081130000}"/>
    <cellStyle name="1_ÿÿÿÿÿ_Luong _duphongtruotgia_DZ500kVPleiku_MyPhuoc_CauBong(GiaLai+DakLakmoi)_tongquat 2" xfId="7832" xr:uid="{00000000-0005-0000-0000-000082130000}"/>
    <cellStyle name="1_ÿÿÿÿÿ_Luong _duphongtruotgia_DZ500kVPleiku_MyPhuoc_CauBong(GiaLai+DakLakmoi)_tongquat 3" xfId="7833" xr:uid="{00000000-0005-0000-0000-000083130000}"/>
    <cellStyle name="1_ÿÿÿÿÿ_Luong _duphongtruotgia_DZ500kVPleiku_MyPhuoc_CauBong(GiaLai+DakLakmoi)_tongquat 4" xfId="7834" xr:uid="{00000000-0005-0000-0000-000084130000}"/>
    <cellStyle name="1_ÿÿÿÿÿ_Luong _duphongtruotgia_DZ500kVPleiku_MyPhuoc_CauBong(GiaLai+DakLakmoi)_tongquat 5" xfId="7835" xr:uid="{00000000-0005-0000-0000-000085130000}"/>
    <cellStyle name="1_ÿÿÿÿÿ_Luong _duphongtruotgia_DZ500kVPleiku_MyPhuoc_CauBong(GiaLai+DakLakmoi)_tongquat 6" xfId="7836" xr:uid="{00000000-0005-0000-0000-000086130000}"/>
    <cellStyle name="1_ÿÿÿÿÿ_Luong _duphongtruotgia_DZ500kVPleiku_MyPhuoc_CauBong(GiaLai+DakLakmoi)_tongquat 7" xfId="7837" xr:uid="{00000000-0005-0000-0000-000087130000}"/>
    <cellStyle name="1_ÿÿÿÿÿ_Luong _duphongtruotgia_DZ500kVPleiku_MyPhuoc_CauBong(GiaLai+DakLakmoi)_tongquat 8" xfId="7838" xr:uid="{00000000-0005-0000-0000-000088130000}"/>
    <cellStyle name="1_ÿÿÿÿÿ_Luong _duphongtruotgia_DZ500kVPleiku_MyPhuoc_CauBong(GiaLai+DakLakmoi)_tongquat 9" xfId="7839" xr:uid="{00000000-0005-0000-0000-000089130000}"/>
    <cellStyle name="1_ÿÿÿÿÿ_Luong _duphongtruotgia_DZ500kVPleiku_MyPhuoc_CauBong(GiaLai+DakLakmoi)_tongquat_Book2" xfId="841" xr:uid="{00000000-0005-0000-0000-00008A130000}"/>
    <cellStyle name="1_ÿÿÿÿÿ_Luong _duphongtruotgia_Lamgiangiao" xfId="2942" xr:uid="{00000000-0005-0000-0000-00008B130000}"/>
    <cellStyle name="1_ÿÿÿÿÿ_Luong _duphongtruotgia_tongquat" xfId="842" xr:uid="{00000000-0005-0000-0000-00008C130000}"/>
    <cellStyle name="1_ÿÿÿÿÿ_Luong _tongquat" xfId="843" xr:uid="{00000000-0005-0000-0000-00008D130000}"/>
    <cellStyle name="1_ÿÿÿÿÿ_Luong _tongquat 10" xfId="7840" xr:uid="{00000000-0005-0000-0000-00008E130000}"/>
    <cellStyle name="1_ÿÿÿÿÿ_Luong _tongquat 11" xfId="7841" xr:uid="{00000000-0005-0000-0000-00008F130000}"/>
    <cellStyle name="1_ÿÿÿÿÿ_Luong _tongquat 12" xfId="16112" xr:uid="{00000000-0005-0000-0000-000090130000}"/>
    <cellStyle name="1_ÿÿÿÿÿ_Luong _tongquat 13" xfId="15528" xr:uid="{00000000-0005-0000-0000-000091130000}"/>
    <cellStyle name="1_ÿÿÿÿÿ_Luong _tongquat 2" xfId="7842" xr:uid="{00000000-0005-0000-0000-000092130000}"/>
    <cellStyle name="1_ÿÿÿÿÿ_Luong _tongquat 3" xfId="7843" xr:uid="{00000000-0005-0000-0000-000093130000}"/>
    <cellStyle name="1_ÿÿÿÿÿ_Luong _tongquat 4" xfId="7844" xr:uid="{00000000-0005-0000-0000-000094130000}"/>
    <cellStyle name="1_ÿÿÿÿÿ_Luong _tongquat 5" xfId="7845" xr:uid="{00000000-0005-0000-0000-000095130000}"/>
    <cellStyle name="1_ÿÿÿÿÿ_Luong _tongquat 6" xfId="7846" xr:uid="{00000000-0005-0000-0000-000096130000}"/>
    <cellStyle name="1_ÿÿÿÿÿ_Luong _tongquat 7" xfId="7847" xr:uid="{00000000-0005-0000-0000-000097130000}"/>
    <cellStyle name="1_ÿÿÿÿÿ_Luong _tongquat 8" xfId="7848" xr:uid="{00000000-0005-0000-0000-000098130000}"/>
    <cellStyle name="1_ÿÿÿÿÿ_Luong _tongquat 9" xfId="7849" xr:uid="{00000000-0005-0000-0000-000099130000}"/>
    <cellStyle name="1_ÿÿÿÿÿ_Luong _tongquat_Book2" xfId="844" xr:uid="{00000000-0005-0000-0000-00009A130000}"/>
    <cellStyle name="1_ÿÿÿÿÿ_luong_1" xfId="845" xr:uid="{00000000-0005-0000-0000-00009B130000}"/>
    <cellStyle name="1_ÿÿÿÿÿ_luong_1_1A_TB.NXT-500kV Pleiku(07-2011)Hc theo TT" xfId="2943" xr:uid="{00000000-0005-0000-0000-00009C130000}"/>
    <cellStyle name="1_ÿÿÿÿÿ_luong_1_2A_HTVT-500kV Pleiku-CauBong(07-2011)Hc theo TT" xfId="2944" xr:uid="{00000000-0005-0000-0000-00009D130000}"/>
    <cellStyle name="1_ÿÿÿÿÿ_luong_1_DTGTXL_goi1(DD_G6)" xfId="2945" xr:uid="{00000000-0005-0000-0000-00009E130000}"/>
    <cellStyle name="1_ÿÿÿÿÿ_luong_1_duphongtruotgia" xfId="846" xr:uid="{00000000-0005-0000-0000-00009F130000}"/>
    <cellStyle name="1_ÿÿÿÿÿ_luong_1_duphongtruotgia_Book2" xfId="847" xr:uid="{00000000-0005-0000-0000-0000A0130000}"/>
    <cellStyle name="1_ÿÿÿÿÿ_luong_1_duphongtruotgia_Book2_DTGTXL_goi1(DD_G6)" xfId="2946" xr:uid="{00000000-0005-0000-0000-0000A1130000}"/>
    <cellStyle name="1_ÿÿÿÿÿ_luong_1_duphongtruotgia_Book2_tongquat" xfId="848" xr:uid="{00000000-0005-0000-0000-0000A2130000}"/>
    <cellStyle name="1_ÿÿÿÿÿ_luong_1_duphongtruotgia_Book2_tongquat 10" xfId="7850" xr:uid="{00000000-0005-0000-0000-0000A3130000}"/>
    <cellStyle name="1_ÿÿÿÿÿ_luong_1_duphongtruotgia_Book2_tongquat 11" xfId="7851" xr:uid="{00000000-0005-0000-0000-0000A4130000}"/>
    <cellStyle name="1_ÿÿÿÿÿ_luong_1_duphongtruotgia_Book2_tongquat 12" xfId="16113" xr:uid="{00000000-0005-0000-0000-0000A5130000}"/>
    <cellStyle name="1_ÿÿÿÿÿ_luong_1_duphongtruotgia_Book2_tongquat 13" xfId="15529" xr:uid="{00000000-0005-0000-0000-0000A6130000}"/>
    <cellStyle name="1_ÿÿÿÿÿ_luong_1_duphongtruotgia_Book2_tongquat 2" xfId="7852" xr:uid="{00000000-0005-0000-0000-0000A7130000}"/>
    <cellStyle name="1_ÿÿÿÿÿ_luong_1_duphongtruotgia_Book2_tongquat 3" xfId="7853" xr:uid="{00000000-0005-0000-0000-0000A8130000}"/>
    <cellStyle name="1_ÿÿÿÿÿ_luong_1_duphongtruotgia_Book2_tongquat 4" xfId="7854" xr:uid="{00000000-0005-0000-0000-0000A9130000}"/>
    <cellStyle name="1_ÿÿÿÿÿ_luong_1_duphongtruotgia_Book2_tongquat 5" xfId="7855" xr:uid="{00000000-0005-0000-0000-0000AA130000}"/>
    <cellStyle name="1_ÿÿÿÿÿ_luong_1_duphongtruotgia_Book2_tongquat 6" xfId="7856" xr:uid="{00000000-0005-0000-0000-0000AB130000}"/>
    <cellStyle name="1_ÿÿÿÿÿ_luong_1_duphongtruotgia_Book2_tongquat 7" xfId="7857" xr:uid="{00000000-0005-0000-0000-0000AC130000}"/>
    <cellStyle name="1_ÿÿÿÿÿ_luong_1_duphongtruotgia_Book2_tongquat 8" xfId="7858" xr:uid="{00000000-0005-0000-0000-0000AD130000}"/>
    <cellStyle name="1_ÿÿÿÿÿ_luong_1_duphongtruotgia_Book2_tongquat 9" xfId="7859" xr:uid="{00000000-0005-0000-0000-0000AE130000}"/>
    <cellStyle name="1_ÿÿÿÿÿ_luong_1_duphongtruotgia_Book2_tongquat_Book2" xfId="849" xr:uid="{00000000-0005-0000-0000-0000AF130000}"/>
    <cellStyle name="1_ÿÿÿÿÿ_luong_1_duphongtruotgia_Book3" xfId="850" xr:uid="{00000000-0005-0000-0000-0000B0130000}"/>
    <cellStyle name="1_ÿÿÿÿÿ_luong_1_duphongtruotgia_Book3_DTGTXL_goi1(DD_G6)" xfId="2947" xr:uid="{00000000-0005-0000-0000-0000B1130000}"/>
    <cellStyle name="1_ÿÿÿÿÿ_luong_1_duphongtruotgia_Book3_tongquat" xfId="851" xr:uid="{00000000-0005-0000-0000-0000B2130000}"/>
    <cellStyle name="1_ÿÿÿÿÿ_luong_1_duphongtruotgia_Book3_tongquat 10" xfId="7860" xr:uid="{00000000-0005-0000-0000-0000B3130000}"/>
    <cellStyle name="1_ÿÿÿÿÿ_luong_1_duphongtruotgia_Book3_tongquat 11" xfId="7861" xr:uid="{00000000-0005-0000-0000-0000B4130000}"/>
    <cellStyle name="1_ÿÿÿÿÿ_luong_1_duphongtruotgia_Book3_tongquat 12" xfId="16114" xr:uid="{00000000-0005-0000-0000-0000B5130000}"/>
    <cellStyle name="1_ÿÿÿÿÿ_luong_1_duphongtruotgia_Book3_tongquat 13" xfId="15530" xr:uid="{00000000-0005-0000-0000-0000B6130000}"/>
    <cellStyle name="1_ÿÿÿÿÿ_luong_1_duphongtruotgia_Book3_tongquat 2" xfId="7862" xr:uid="{00000000-0005-0000-0000-0000B7130000}"/>
    <cellStyle name="1_ÿÿÿÿÿ_luong_1_duphongtruotgia_Book3_tongquat 3" xfId="7863" xr:uid="{00000000-0005-0000-0000-0000B8130000}"/>
    <cellStyle name="1_ÿÿÿÿÿ_luong_1_duphongtruotgia_Book3_tongquat 4" xfId="7864" xr:uid="{00000000-0005-0000-0000-0000B9130000}"/>
    <cellStyle name="1_ÿÿÿÿÿ_luong_1_duphongtruotgia_Book3_tongquat 5" xfId="7865" xr:uid="{00000000-0005-0000-0000-0000BA130000}"/>
    <cellStyle name="1_ÿÿÿÿÿ_luong_1_duphongtruotgia_Book3_tongquat 6" xfId="7866" xr:uid="{00000000-0005-0000-0000-0000BB130000}"/>
    <cellStyle name="1_ÿÿÿÿÿ_luong_1_duphongtruotgia_Book3_tongquat 7" xfId="7867" xr:uid="{00000000-0005-0000-0000-0000BC130000}"/>
    <cellStyle name="1_ÿÿÿÿÿ_luong_1_duphongtruotgia_Book3_tongquat 8" xfId="7868" xr:uid="{00000000-0005-0000-0000-0000BD130000}"/>
    <cellStyle name="1_ÿÿÿÿÿ_luong_1_duphongtruotgia_Book3_tongquat 9" xfId="7869" xr:uid="{00000000-0005-0000-0000-0000BE130000}"/>
    <cellStyle name="1_ÿÿÿÿÿ_luong_1_duphongtruotgia_Book3_tongquat_Book2" xfId="852" xr:uid="{00000000-0005-0000-0000-0000BF130000}"/>
    <cellStyle name="1_ÿÿÿÿÿ_luong_1_duphongtruotgia_DTGTXL_goi1(DD_G6)" xfId="2948" xr:uid="{00000000-0005-0000-0000-0000C0130000}"/>
    <cellStyle name="1_ÿÿÿÿÿ_luong_1_duphongtruotgia_DZ500kVBanSok_Pleiku(10-2012)" xfId="853" xr:uid="{00000000-0005-0000-0000-0000C1130000}"/>
    <cellStyle name="1_ÿÿÿÿÿ_luong_1_duphongtruotgia_DZ500kVBanSok_Pleiku(16_10-2012)" xfId="854" xr:uid="{00000000-0005-0000-0000-0000C2130000}"/>
    <cellStyle name="1_ÿÿÿÿÿ_luong_1_duphongtruotgia_DZ500kVPleiku_MyPhuoc_CauBong(GiaLai+DakLakmoi)" xfId="855" xr:uid="{00000000-0005-0000-0000-0000C3130000}"/>
    <cellStyle name="1_ÿÿÿÿÿ_luong_1_duphongtruotgia_DZ500kVPleiku_MyPhuoc_CauBong(GiaLai+DakLakmoi)_DTGTXL_goi1(DD_G6)" xfId="2949" xr:uid="{00000000-0005-0000-0000-0000C4130000}"/>
    <cellStyle name="1_ÿÿÿÿÿ_luong_1_duphongtruotgia_DZ500kVPleiku_MyPhuoc_CauBong(GiaLai+DakLakmoi)_tongquat" xfId="856" xr:uid="{00000000-0005-0000-0000-0000C5130000}"/>
    <cellStyle name="1_ÿÿÿÿÿ_luong_1_duphongtruotgia_DZ500kVPleiku_MyPhuoc_CauBong(GiaLai+DakLakmoi)_tongquat 10" xfId="7870" xr:uid="{00000000-0005-0000-0000-0000C6130000}"/>
    <cellStyle name="1_ÿÿÿÿÿ_luong_1_duphongtruotgia_DZ500kVPleiku_MyPhuoc_CauBong(GiaLai+DakLakmoi)_tongquat 11" xfId="7871" xr:uid="{00000000-0005-0000-0000-0000C7130000}"/>
    <cellStyle name="1_ÿÿÿÿÿ_luong_1_duphongtruotgia_DZ500kVPleiku_MyPhuoc_CauBong(GiaLai+DakLakmoi)_tongquat 12" xfId="16115" xr:uid="{00000000-0005-0000-0000-0000C8130000}"/>
    <cellStyle name="1_ÿÿÿÿÿ_luong_1_duphongtruotgia_DZ500kVPleiku_MyPhuoc_CauBong(GiaLai+DakLakmoi)_tongquat 13" xfId="15531" xr:uid="{00000000-0005-0000-0000-0000C9130000}"/>
    <cellStyle name="1_ÿÿÿÿÿ_luong_1_duphongtruotgia_DZ500kVPleiku_MyPhuoc_CauBong(GiaLai+DakLakmoi)_tongquat 2" xfId="7872" xr:uid="{00000000-0005-0000-0000-0000CA130000}"/>
    <cellStyle name="1_ÿÿÿÿÿ_luong_1_duphongtruotgia_DZ500kVPleiku_MyPhuoc_CauBong(GiaLai+DakLakmoi)_tongquat 3" xfId="7873" xr:uid="{00000000-0005-0000-0000-0000CB130000}"/>
    <cellStyle name="1_ÿÿÿÿÿ_luong_1_duphongtruotgia_DZ500kVPleiku_MyPhuoc_CauBong(GiaLai+DakLakmoi)_tongquat 4" xfId="7874" xr:uid="{00000000-0005-0000-0000-0000CC130000}"/>
    <cellStyle name="1_ÿÿÿÿÿ_luong_1_duphongtruotgia_DZ500kVPleiku_MyPhuoc_CauBong(GiaLai+DakLakmoi)_tongquat 5" xfId="7875" xr:uid="{00000000-0005-0000-0000-0000CD130000}"/>
    <cellStyle name="1_ÿÿÿÿÿ_luong_1_duphongtruotgia_DZ500kVPleiku_MyPhuoc_CauBong(GiaLai+DakLakmoi)_tongquat 6" xfId="7876" xr:uid="{00000000-0005-0000-0000-0000CE130000}"/>
    <cellStyle name="1_ÿÿÿÿÿ_luong_1_duphongtruotgia_DZ500kVPleiku_MyPhuoc_CauBong(GiaLai+DakLakmoi)_tongquat 7" xfId="7877" xr:uid="{00000000-0005-0000-0000-0000CF130000}"/>
    <cellStyle name="1_ÿÿÿÿÿ_luong_1_duphongtruotgia_DZ500kVPleiku_MyPhuoc_CauBong(GiaLai+DakLakmoi)_tongquat 8" xfId="7878" xr:uid="{00000000-0005-0000-0000-0000D0130000}"/>
    <cellStyle name="1_ÿÿÿÿÿ_luong_1_duphongtruotgia_DZ500kVPleiku_MyPhuoc_CauBong(GiaLai+DakLakmoi)_tongquat 9" xfId="7879" xr:uid="{00000000-0005-0000-0000-0000D1130000}"/>
    <cellStyle name="1_ÿÿÿÿÿ_luong_1_duphongtruotgia_DZ500kVPleiku_MyPhuoc_CauBong(GiaLai+DakLakmoi)_tongquat_Book2" xfId="857" xr:uid="{00000000-0005-0000-0000-0000D2130000}"/>
    <cellStyle name="1_ÿÿÿÿÿ_luong_1_duphongtruotgia_Lamgiangiao" xfId="2950" xr:uid="{00000000-0005-0000-0000-0000D3130000}"/>
    <cellStyle name="1_ÿÿÿÿÿ_luong_1_duphongtruotgia_tongquat" xfId="858" xr:uid="{00000000-0005-0000-0000-0000D4130000}"/>
    <cellStyle name="1_ÿÿÿÿÿ_luong_1_tongquat" xfId="859" xr:uid="{00000000-0005-0000-0000-0000D5130000}"/>
    <cellStyle name="1_ÿÿÿÿÿ_luong_1_tongquat 10" xfId="7880" xr:uid="{00000000-0005-0000-0000-0000D6130000}"/>
    <cellStyle name="1_ÿÿÿÿÿ_luong_1_tongquat 11" xfId="7881" xr:uid="{00000000-0005-0000-0000-0000D7130000}"/>
    <cellStyle name="1_ÿÿÿÿÿ_luong_1_tongquat 12" xfId="16116" xr:uid="{00000000-0005-0000-0000-0000D8130000}"/>
    <cellStyle name="1_ÿÿÿÿÿ_luong_1_tongquat 13" xfId="15532" xr:uid="{00000000-0005-0000-0000-0000D9130000}"/>
    <cellStyle name="1_ÿÿÿÿÿ_luong_1_tongquat 2" xfId="7882" xr:uid="{00000000-0005-0000-0000-0000DA130000}"/>
    <cellStyle name="1_ÿÿÿÿÿ_luong_1_tongquat 3" xfId="7883" xr:uid="{00000000-0005-0000-0000-0000DB130000}"/>
    <cellStyle name="1_ÿÿÿÿÿ_luong_1_tongquat 4" xfId="7884" xr:uid="{00000000-0005-0000-0000-0000DC130000}"/>
    <cellStyle name="1_ÿÿÿÿÿ_luong_1_tongquat 5" xfId="7885" xr:uid="{00000000-0005-0000-0000-0000DD130000}"/>
    <cellStyle name="1_ÿÿÿÿÿ_luong_1_tongquat 6" xfId="7886" xr:uid="{00000000-0005-0000-0000-0000DE130000}"/>
    <cellStyle name="1_ÿÿÿÿÿ_luong_1_tongquat 7" xfId="7887" xr:uid="{00000000-0005-0000-0000-0000DF130000}"/>
    <cellStyle name="1_ÿÿÿÿÿ_luong_1_tongquat 8" xfId="7888" xr:uid="{00000000-0005-0000-0000-0000E0130000}"/>
    <cellStyle name="1_ÿÿÿÿÿ_luong_1_tongquat 9" xfId="7889" xr:uid="{00000000-0005-0000-0000-0000E1130000}"/>
    <cellStyle name="1_ÿÿÿÿÿ_luong_1_tongquat_Book2" xfId="860" xr:uid="{00000000-0005-0000-0000-0000E2130000}"/>
    <cellStyle name="1_ÿÿÿÿÿ_luong_1A_TB.NXT-500kV Pleiku(07-2011)Hc theo TT" xfId="2951" xr:uid="{00000000-0005-0000-0000-0000E3130000}"/>
    <cellStyle name="1_ÿÿÿÿÿ_luong_2A_HTVT-500kV Pleiku-CauBong(07-2011)Hc theo TT" xfId="2952" xr:uid="{00000000-0005-0000-0000-0000E4130000}"/>
    <cellStyle name="1_ÿÿÿÿÿ_luong_DTGTXL_goi1(DD_G6)" xfId="2953" xr:uid="{00000000-0005-0000-0000-0000E5130000}"/>
    <cellStyle name="1_ÿÿÿÿÿ_luong_duphongtruotgia" xfId="861" xr:uid="{00000000-0005-0000-0000-0000E6130000}"/>
    <cellStyle name="1_ÿÿÿÿÿ_luong_duphongtruotgia_Book2" xfId="862" xr:uid="{00000000-0005-0000-0000-0000E7130000}"/>
    <cellStyle name="1_ÿÿÿÿÿ_luong_duphongtruotgia_Book2_DTGTXL_goi1(DD_G6)" xfId="2954" xr:uid="{00000000-0005-0000-0000-0000E8130000}"/>
    <cellStyle name="1_ÿÿÿÿÿ_luong_duphongtruotgia_Book2_tongquat" xfId="863" xr:uid="{00000000-0005-0000-0000-0000E9130000}"/>
    <cellStyle name="1_ÿÿÿÿÿ_luong_duphongtruotgia_Book2_tongquat 10" xfId="7890" xr:uid="{00000000-0005-0000-0000-0000EA130000}"/>
    <cellStyle name="1_ÿÿÿÿÿ_luong_duphongtruotgia_Book2_tongquat 11" xfId="7891" xr:uid="{00000000-0005-0000-0000-0000EB130000}"/>
    <cellStyle name="1_ÿÿÿÿÿ_luong_duphongtruotgia_Book2_tongquat 12" xfId="16117" xr:uid="{00000000-0005-0000-0000-0000EC130000}"/>
    <cellStyle name="1_ÿÿÿÿÿ_luong_duphongtruotgia_Book2_tongquat 13" xfId="15533" xr:uid="{00000000-0005-0000-0000-0000ED130000}"/>
    <cellStyle name="1_ÿÿÿÿÿ_luong_duphongtruotgia_Book2_tongquat 2" xfId="7892" xr:uid="{00000000-0005-0000-0000-0000EE130000}"/>
    <cellStyle name="1_ÿÿÿÿÿ_luong_duphongtruotgia_Book2_tongquat 3" xfId="7893" xr:uid="{00000000-0005-0000-0000-0000EF130000}"/>
    <cellStyle name="1_ÿÿÿÿÿ_luong_duphongtruotgia_Book2_tongquat 4" xfId="7894" xr:uid="{00000000-0005-0000-0000-0000F0130000}"/>
    <cellStyle name="1_ÿÿÿÿÿ_luong_duphongtruotgia_Book2_tongquat 5" xfId="7895" xr:uid="{00000000-0005-0000-0000-0000F1130000}"/>
    <cellStyle name="1_ÿÿÿÿÿ_luong_duphongtruotgia_Book2_tongquat 6" xfId="7896" xr:uid="{00000000-0005-0000-0000-0000F2130000}"/>
    <cellStyle name="1_ÿÿÿÿÿ_luong_duphongtruotgia_Book2_tongquat 7" xfId="7897" xr:uid="{00000000-0005-0000-0000-0000F3130000}"/>
    <cellStyle name="1_ÿÿÿÿÿ_luong_duphongtruotgia_Book2_tongquat 8" xfId="7898" xr:uid="{00000000-0005-0000-0000-0000F4130000}"/>
    <cellStyle name="1_ÿÿÿÿÿ_luong_duphongtruotgia_Book2_tongquat 9" xfId="7899" xr:uid="{00000000-0005-0000-0000-0000F5130000}"/>
    <cellStyle name="1_ÿÿÿÿÿ_luong_duphongtruotgia_Book2_tongquat_Book2" xfId="864" xr:uid="{00000000-0005-0000-0000-0000F6130000}"/>
    <cellStyle name="1_ÿÿÿÿÿ_luong_duphongtruotgia_Book3" xfId="865" xr:uid="{00000000-0005-0000-0000-0000F7130000}"/>
    <cellStyle name="1_ÿÿÿÿÿ_luong_duphongtruotgia_Book3_DTGTXL_goi1(DD_G6)" xfId="2955" xr:uid="{00000000-0005-0000-0000-0000F8130000}"/>
    <cellStyle name="1_ÿÿÿÿÿ_luong_duphongtruotgia_Book3_tongquat" xfId="866" xr:uid="{00000000-0005-0000-0000-0000F9130000}"/>
    <cellStyle name="1_ÿÿÿÿÿ_luong_duphongtruotgia_Book3_tongquat 10" xfId="7900" xr:uid="{00000000-0005-0000-0000-0000FA130000}"/>
    <cellStyle name="1_ÿÿÿÿÿ_luong_duphongtruotgia_Book3_tongquat 11" xfId="7901" xr:uid="{00000000-0005-0000-0000-0000FB130000}"/>
    <cellStyle name="1_ÿÿÿÿÿ_luong_duphongtruotgia_Book3_tongquat 12" xfId="16118" xr:uid="{00000000-0005-0000-0000-0000FC130000}"/>
    <cellStyle name="1_ÿÿÿÿÿ_luong_duphongtruotgia_Book3_tongquat 13" xfId="15534" xr:uid="{00000000-0005-0000-0000-0000FD130000}"/>
    <cellStyle name="1_ÿÿÿÿÿ_luong_duphongtruotgia_Book3_tongquat 2" xfId="7902" xr:uid="{00000000-0005-0000-0000-0000FE130000}"/>
    <cellStyle name="1_ÿÿÿÿÿ_luong_duphongtruotgia_Book3_tongquat 3" xfId="7903" xr:uid="{00000000-0005-0000-0000-0000FF130000}"/>
    <cellStyle name="1_ÿÿÿÿÿ_luong_duphongtruotgia_Book3_tongquat 4" xfId="7904" xr:uid="{00000000-0005-0000-0000-000000140000}"/>
    <cellStyle name="1_ÿÿÿÿÿ_luong_duphongtruotgia_Book3_tongquat 5" xfId="7905" xr:uid="{00000000-0005-0000-0000-000001140000}"/>
    <cellStyle name="1_ÿÿÿÿÿ_luong_duphongtruotgia_Book3_tongquat 6" xfId="7906" xr:uid="{00000000-0005-0000-0000-000002140000}"/>
    <cellStyle name="1_ÿÿÿÿÿ_luong_duphongtruotgia_Book3_tongquat 7" xfId="7907" xr:uid="{00000000-0005-0000-0000-000003140000}"/>
    <cellStyle name="1_ÿÿÿÿÿ_luong_duphongtruotgia_Book3_tongquat 8" xfId="7908" xr:uid="{00000000-0005-0000-0000-000004140000}"/>
    <cellStyle name="1_ÿÿÿÿÿ_luong_duphongtruotgia_Book3_tongquat 9" xfId="7909" xr:uid="{00000000-0005-0000-0000-000005140000}"/>
    <cellStyle name="1_ÿÿÿÿÿ_luong_duphongtruotgia_Book3_tongquat_Book2" xfId="867" xr:uid="{00000000-0005-0000-0000-000006140000}"/>
    <cellStyle name="1_ÿÿÿÿÿ_luong_duphongtruotgia_DTGTXL_goi1(DD_G6)" xfId="2956" xr:uid="{00000000-0005-0000-0000-000007140000}"/>
    <cellStyle name="1_ÿÿÿÿÿ_luong_duphongtruotgia_DZ500kVBanSok_Pleiku(10-2012)" xfId="868" xr:uid="{00000000-0005-0000-0000-000008140000}"/>
    <cellStyle name="1_ÿÿÿÿÿ_luong_duphongtruotgia_DZ500kVBanSok_Pleiku(16_10-2012)" xfId="869" xr:uid="{00000000-0005-0000-0000-000009140000}"/>
    <cellStyle name="1_ÿÿÿÿÿ_luong_duphongtruotgia_DZ500kVPleiku_MyPhuoc_CauBong(GiaLai+DakLakmoi)" xfId="870" xr:uid="{00000000-0005-0000-0000-00000A140000}"/>
    <cellStyle name="1_ÿÿÿÿÿ_luong_duphongtruotgia_DZ500kVPleiku_MyPhuoc_CauBong(GiaLai+DakLakmoi)_DTGTXL_goi1(DD_G6)" xfId="2957" xr:uid="{00000000-0005-0000-0000-00000B140000}"/>
    <cellStyle name="1_ÿÿÿÿÿ_luong_duphongtruotgia_DZ500kVPleiku_MyPhuoc_CauBong(GiaLai+DakLakmoi)_tongquat" xfId="871" xr:uid="{00000000-0005-0000-0000-00000C140000}"/>
    <cellStyle name="1_ÿÿÿÿÿ_luong_duphongtruotgia_DZ500kVPleiku_MyPhuoc_CauBong(GiaLai+DakLakmoi)_tongquat 10" xfId="7910" xr:uid="{00000000-0005-0000-0000-00000D140000}"/>
    <cellStyle name="1_ÿÿÿÿÿ_luong_duphongtruotgia_DZ500kVPleiku_MyPhuoc_CauBong(GiaLai+DakLakmoi)_tongquat 11" xfId="7911" xr:uid="{00000000-0005-0000-0000-00000E140000}"/>
    <cellStyle name="1_ÿÿÿÿÿ_luong_duphongtruotgia_DZ500kVPleiku_MyPhuoc_CauBong(GiaLai+DakLakmoi)_tongquat 12" xfId="16119" xr:uid="{00000000-0005-0000-0000-00000F140000}"/>
    <cellStyle name="1_ÿÿÿÿÿ_luong_duphongtruotgia_DZ500kVPleiku_MyPhuoc_CauBong(GiaLai+DakLakmoi)_tongquat 13" xfId="15535" xr:uid="{00000000-0005-0000-0000-000010140000}"/>
    <cellStyle name="1_ÿÿÿÿÿ_luong_duphongtruotgia_DZ500kVPleiku_MyPhuoc_CauBong(GiaLai+DakLakmoi)_tongquat 2" xfId="7912" xr:uid="{00000000-0005-0000-0000-000011140000}"/>
    <cellStyle name="1_ÿÿÿÿÿ_luong_duphongtruotgia_DZ500kVPleiku_MyPhuoc_CauBong(GiaLai+DakLakmoi)_tongquat 3" xfId="7913" xr:uid="{00000000-0005-0000-0000-000012140000}"/>
    <cellStyle name="1_ÿÿÿÿÿ_luong_duphongtruotgia_DZ500kVPleiku_MyPhuoc_CauBong(GiaLai+DakLakmoi)_tongquat 4" xfId="7914" xr:uid="{00000000-0005-0000-0000-000013140000}"/>
    <cellStyle name="1_ÿÿÿÿÿ_luong_duphongtruotgia_DZ500kVPleiku_MyPhuoc_CauBong(GiaLai+DakLakmoi)_tongquat 5" xfId="7915" xr:uid="{00000000-0005-0000-0000-000014140000}"/>
    <cellStyle name="1_ÿÿÿÿÿ_luong_duphongtruotgia_DZ500kVPleiku_MyPhuoc_CauBong(GiaLai+DakLakmoi)_tongquat 6" xfId="7916" xr:uid="{00000000-0005-0000-0000-000015140000}"/>
    <cellStyle name="1_ÿÿÿÿÿ_luong_duphongtruotgia_DZ500kVPleiku_MyPhuoc_CauBong(GiaLai+DakLakmoi)_tongquat 7" xfId="7917" xr:uid="{00000000-0005-0000-0000-000016140000}"/>
    <cellStyle name="1_ÿÿÿÿÿ_luong_duphongtruotgia_DZ500kVPleiku_MyPhuoc_CauBong(GiaLai+DakLakmoi)_tongquat 8" xfId="7918" xr:uid="{00000000-0005-0000-0000-000017140000}"/>
    <cellStyle name="1_ÿÿÿÿÿ_luong_duphongtruotgia_DZ500kVPleiku_MyPhuoc_CauBong(GiaLai+DakLakmoi)_tongquat 9" xfId="7919" xr:uid="{00000000-0005-0000-0000-000018140000}"/>
    <cellStyle name="1_ÿÿÿÿÿ_luong_duphongtruotgia_DZ500kVPleiku_MyPhuoc_CauBong(GiaLai+DakLakmoi)_tongquat_Book2" xfId="872" xr:uid="{00000000-0005-0000-0000-000019140000}"/>
    <cellStyle name="1_ÿÿÿÿÿ_luong_duphongtruotgia_Lamgiangiao" xfId="2958" xr:uid="{00000000-0005-0000-0000-00001A140000}"/>
    <cellStyle name="1_ÿÿÿÿÿ_luong_duphongtruotgia_tongquat" xfId="873" xr:uid="{00000000-0005-0000-0000-00001B140000}"/>
    <cellStyle name="1_ÿÿÿÿÿ_Luong_kl-TDC" xfId="874" xr:uid="{00000000-0005-0000-0000-00001C140000}"/>
    <cellStyle name="1_ÿÿÿÿÿ_Luong_kl-TDC_1A_TB.NXT-500kV Pleiku(07-2011)Hc theo TT" xfId="2959" xr:uid="{00000000-0005-0000-0000-00001D140000}"/>
    <cellStyle name="1_ÿÿÿÿÿ_Luong_kl-TDC_2A_HTVT-500kV Pleiku-CauBong(07-2011)Hc theo TT" xfId="2960" xr:uid="{00000000-0005-0000-0000-00001E140000}"/>
    <cellStyle name="1_ÿÿÿÿÿ_Luong_kl-TDC_Book1" xfId="2961" xr:uid="{00000000-0005-0000-0000-00001F140000}"/>
    <cellStyle name="1_ÿÿÿÿÿ_Luong_kl-TDC_DTGTXL_goi1(DD_G6)" xfId="2962" xr:uid="{00000000-0005-0000-0000-000020140000}"/>
    <cellStyle name="1_ÿÿÿÿÿ_Luong_kl-TDC_tongquat" xfId="875" xr:uid="{00000000-0005-0000-0000-000021140000}"/>
    <cellStyle name="1_ÿÿÿÿÿ_Luong_kl-TDC_tongquat 10" xfId="7920" xr:uid="{00000000-0005-0000-0000-000022140000}"/>
    <cellStyle name="1_ÿÿÿÿÿ_Luong_kl-TDC_tongquat 11" xfId="7921" xr:uid="{00000000-0005-0000-0000-000023140000}"/>
    <cellStyle name="1_ÿÿÿÿÿ_Luong_kl-TDC_tongquat 12" xfId="16120" xr:uid="{00000000-0005-0000-0000-000024140000}"/>
    <cellStyle name="1_ÿÿÿÿÿ_Luong_kl-TDC_tongquat 13" xfId="15536" xr:uid="{00000000-0005-0000-0000-000025140000}"/>
    <cellStyle name="1_ÿÿÿÿÿ_Luong_kl-TDC_tongquat 2" xfId="7922" xr:uid="{00000000-0005-0000-0000-000026140000}"/>
    <cellStyle name="1_ÿÿÿÿÿ_Luong_kl-TDC_tongquat 3" xfId="7923" xr:uid="{00000000-0005-0000-0000-000027140000}"/>
    <cellStyle name="1_ÿÿÿÿÿ_Luong_kl-TDC_tongquat 4" xfId="7924" xr:uid="{00000000-0005-0000-0000-000028140000}"/>
    <cellStyle name="1_ÿÿÿÿÿ_Luong_kl-TDC_tongquat 5" xfId="7925" xr:uid="{00000000-0005-0000-0000-000029140000}"/>
    <cellStyle name="1_ÿÿÿÿÿ_Luong_kl-TDC_tongquat 6" xfId="7926" xr:uid="{00000000-0005-0000-0000-00002A140000}"/>
    <cellStyle name="1_ÿÿÿÿÿ_Luong_kl-TDC_tongquat 7" xfId="7927" xr:uid="{00000000-0005-0000-0000-00002B140000}"/>
    <cellStyle name="1_ÿÿÿÿÿ_Luong_kl-TDC_tongquat 8" xfId="7928" xr:uid="{00000000-0005-0000-0000-00002C140000}"/>
    <cellStyle name="1_ÿÿÿÿÿ_Luong_kl-TDC_tongquat 9" xfId="7929" xr:uid="{00000000-0005-0000-0000-00002D140000}"/>
    <cellStyle name="1_ÿÿÿÿÿ_Luong_kl-TDC_tongquat_Book2" xfId="876" xr:uid="{00000000-0005-0000-0000-00002E140000}"/>
    <cellStyle name="1_ÿÿÿÿÿ_luong_tongquat" xfId="877" xr:uid="{00000000-0005-0000-0000-00002F140000}"/>
    <cellStyle name="1_ÿÿÿÿÿ_luong_tongquat 10" xfId="7930" xr:uid="{00000000-0005-0000-0000-000030140000}"/>
    <cellStyle name="1_ÿÿÿÿÿ_luong_tongquat 11" xfId="7931" xr:uid="{00000000-0005-0000-0000-000031140000}"/>
    <cellStyle name="1_ÿÿÿÿÿ_luong_tongquat 12" xfId="16121" xr:uid="{00000000-0005-0000-0000-000032140000}"/>
    <cellStyle name="1_ÿÿÿÿÿ_luong_tongquat 13" xfId="15537" xr:uid="{00000000-0005-0000-0000-000033140000}"/>
    <cellStyle name="1_ÿÿÿÿÿ_luong_tongquat 2" xfId="7932" xr:uid="{00000000-0005-0000-0000-000034140000}"/>
    <cellStyle name="1_ÿÿÿÿÿ_luong_tongquat 3" xfId="7933" xr:uid="{00000000-0005-0000-0000-000035140000}"/>
    <cellStyle name="1_ÿÿÿÿÿ_luong_tongquat 4" xfId="7934" xr:uid="{00000000-0005-0000-0000-000036140000}"/>
    <cellStyle name="1_ÿÿÿÿÿ_luong_tongquat 5" xfId="7935" xr:uid="{00000000-0005-0000-0000-000037140000}"/>
    <cellStyle name="1_ÿÿÿÿÿ_luong_tongquat 6" xfId="7936" xr:uid="{00000000-0005-0000-0000-000038140000}"/>
    <cellStyle name="1_ÿÿÿÿÿ_luong_tongquat 7" xfId="7937" xr:uid="{00000000-0005-0000-0000-000039140000}"/>
    <cellStyle name="1_ÿÿÿÿÿ_luong_tongquat 8" xfId="7938" xr:uid="{00000000-0005-0000-0000-00003A140000}"/>
    <cellStyle name="1_ÿÿÿÿÿ_luong_tongquat 9" xfId="7939" xr:uid="{00000000-0005-0000-0000-00003B140000}"/>
    <cellStyle name="1_ÿÿÿÿÿ_luong_tongquat_Book2" xfId="878" xr:uid="{00000000-0005-0000-0000-00003C140000}"/>
    <cellStyle name="1_ÿÿÿÿÿ_mauduyetDADT" xfId="879" xr:uid="{00000000-0005-0000-0000-00003D140000}"/>
    <cellStyle name="1_ÿÿÿÿÿ_mauduyetDADT_Book2" xfId="880" xr:uid="{00000000-0005-0000-0000-00003E140000}"/>
    <cellStyle name="1_ÿÿÿÿÿ_mauduyetDADT_Book2_DTGTXL_goi1(DD_G6)" xfId="2963" xr:uid="{00000000-0005-0000-0000-00003F140000}"/>
    <cellStyle name="1_ÿÿÿÿÿ_mauduyetDADT_Book2_tongquat" xfId="881" xr:uid="{00000000-0005-0000-0000-000040140000}"/>
    <cellStyle name="1_ÿÿÿÿÿ_mauduyetDADT_Book2_tongquat 10" xfId="7940" xr:uid="{00000000-0005-0000-0000-000041140000}"/>
    <cellStyle name="1_ÿÿÿÿÿ_mauduyetDADT_Book2_tongquat 11" xfId="7941" xr:uid="{00000000-0005-0000-0000-000042140000}"/>
    <cellStyle name="1_ÿÿÿÿÿ_mauduyetDADT_Book2_tongquat 12" xfId="16122" xr:uid="{00000000-0005-0000-0000-000043140000}"/>
    <cellStyle name="1_ÿÿÿÿÿ_mauduyetDADT_Book2_tongquat 13" xfId="15538" xr:uid="{00000000-0005-0000-0000-000044140000}"/>
    <cellStyle name="1_ÿÿÿÿÿ_mauduyetDADT_Book2_tongquat 2" xfId="7942" xr:uid="{00000000-0005-0000-0000-000045140000}"/>
    <cellStyle name="1_ÿÿÿÿÿ_mauduyetDADT_Book2_tongquat 3" xfId="7943" xr:uid="{00000000-0005-0000-0000-000046140000}"/>
    <cellStyle name="1_ÿÿÿÿÿ_mauduyetDADT_Book2_tongquat 4" xfId="7944" xr:uid="{00000000-0005-0000-0000-000047140000}"/>
    <cellStyle name="1_ÿÿÿÿÿ_mauduyetDADT_Book2_tongquat 5" xfId="7945" xr:uid="{00000000-0005-0000-0000-000048140000}"/>
    <cellStyle name="1_ÿÿÿÿÿ_mauduyetDADT_Book2_tongquat 6" xfId="7946" xr:uid="{00000000-0005-0000-0000-000049140000}"/>
    <cellStyle name="1_ÿÿÿÿÿ_mauduyetDADT_Book2_tongquat 7" xfId="7947" xr:uid="{00000000-0005-0000-0000-00004A140000}"/>
    <cellStyle name="1_ÿÿÿÿÿ_mauduyetDADT_Book2_tongquat 8" xfId="7948" xr:uid="{00000000-0005-0000-0000-00004B140000}"/>
    <cellStyle name="1_ÿÿÿÿÿ_mauduyetDADT_Book2_tongquat 9" xfId="7949" xr:uid="{00000000-0005-0000-0000-00004C140000}"/>
    <cellStyle name="1_ÿÿÿÿÿ_mauduyetDADT_Book2_tongquat_Book2" xfId="882" xr:uid="{00000000-0005-0000-0000-00004D140000}"/>
    <cellStyle name="1_ÿÿÿÿÿ_mauduyetDADT_Book3" xfId="883" xr:uid="{00000000-0005-0000-0000-00004E140000}"/>
    <cellStyle name="1_ÿÿÿÿÿ_mauduyetDADT_Book3_DTGTXL_goi1(DD_G6)" xfId="2964" xr:uid="{00000000-0005-0000-0000-00004F140000}"/>
    <cellStyle name="1_ÿÿÿÿÿ_mauduyetDADT_Book3_tongquat" xfId="884" xr:uid="{00000000-0005-0000-0000-000050140000}"/>
    <cellStyle name="1_ÿÿÿÿÿ_mauduyetDADT_Book3_tongquat 10" xfId="7950" xr:uid="{00000000-0005-0000-0000-000051140000}"/>
    <cellStyle name="1_ÿÿÿÿÿ_mauduyetDADT_Book3_tongquat 11" xfId="7951" xr:uid="{00000000-0005-0000-0000-000052140000}"/>
    <cellStyle name="1_ÿÿÿÿÿ_mauduyetDADT_Book3_tongquat 12" xfId="16123" xr:uid="{00000000-0005-0000-0000-000053140000}"/>
    <cellStyle name="1_ÿÿÿÿÿ_mauduyetDADT_Book3_tongquat 13" xfId="15539" xr:uid="{00000000-0005-0000-0000-000054140000}"/>
    <cellStyle name="1_ÿÿÿÿÿ_mauduyetDADT_Book3_tongquat 2" xfId="7952" xr:uid="{00000000-0005-0000-0000-000055140000}"/>
    <cellStyle name="1_ÿÿÿÿÿ_mauduyetDADT_Book3_tongquat 3" xfId="7953" xr:uid="{00000000-0005-0000-0000-000056140000}"/>
    <cellStyle name="1_ÿÿÿÿÿ_mauduyetDADT_Book3_tongquat 4" xfId="7954" xr:uid="{00000000-0005-0000-0000-000057140000}"/>
    <cellStyle name="1_ÿÿÿÿÿ_mauduyetDADT_Book3_tongquat 5" xfId="7955" xr:uid="{00000000-0005-0000-0000-000058140000}"/>
    <cellStyle name="1_ÿÿÿÿÿ_mauduyetDADT_Book3_tongquat 6" xfId="7956" xr:uid="{00000000-0005-0000-0000-000059140000}"/>
    <cellStyle name="1_ÿÿÿÿÿ_mauduyetDADT_Book3_tongquat 7" xfId="7957" xr:uid="{00000000-0005-0000-0000-00005A140000}"/>
    <cellStyle name="1_ÿÿÿÿÿ_mauduyetDADT_Book3_tongquat 8" xfId="7958" xr:uid="{00000000-0005-0000-0000-00005B140000}"/>
    <cellStyle name="1_ÿÿÿÿÿ_mauduyetDADT_Book3_tongquat 9" xfId="7959" xr:uid="{00000000-0005-0000-0000-00005C140000}"/>
    <cellStyle name="1_ÿÿÿÿÿ_mauduyetDADT_Book3_tongquat_Book2" xfId="885" xr:uid="{00000000-0005-0000-0000-00005D140000}"/>
    <cellStyle name="1_ÿÿÿÿÿ_mauduyetDADT_DTGTXL_goi1(DD_G6)" xfId="2965" xr:uid="{00000000-0005-0000-0000-00005E140000}"/>
    <cellStyle name="1_ÿÿÿÿÿ_mauduyetDADT_DZ500kVBanSok_Pleiku(10-2012)" xfId="886" xr:uid="{00000000-0005-0000-0000-00005F140000}"/>
    <cellStyle name="1_ÿÿÿÿÿ_mauduyetDADT_DZ500kVBanSok_Pleiku(16_10-2012)" xfId="887" xr:uid="{00000000-0005-0000-0000-000060140000}"/>
    <cellStyle name="1_ÿÿÿÿÿ_mauduyetDADT_DZ500kVPleiku_MyPhuoc_CauBong(GiaLai+DakLakmoi)" xfId="888" xr:uid="{00000000-0005-0000-0000-000061140000}"/>
    <cellStyle name="1_ÿÿÿÿÿ_mauduyetDADT_DZ500kVPleiku_MyPhuoc_CauBong(GiaLai+DakLakmoi)_DTGTXL_goi1(DD_G6)" xfId="2966" xr:uid="{00000000-0005-0000-0000-000062140000}"/>
    <cellStyle name="1_ÿÿÿÿÿ_mauduyetDADT_DZ500kVPleiku_MyPhuoc_CauBong(GiaLai+DakLakmoi)_tongquat" xfId="889" xr:uid="{00000000-0005-0000-0000-000063140000}"/>
    <cellStyle name="1_ÿÿÿÿÿ_mauduyetDADT_DZ500kVPleiku_MyPhuoc_CauBong(GiaLai+DakLakmoi)_tongquat 10" xfId="7960" xr:uid="{00000000-0005-0000-0000-000064140000}"/>
    <cellStyle name="1_ÿÿÿÿÿ_mauduyetDADT_DZ500kVPleiku_MyPhuoc_CauBong(GiaLai+DakLakmoi)_tongquat 11" xfId="7961" xr:uid="{00000000-0005-0000-0000-000065140000}"/>
    <cellStyle name="1_ÿÿÿÿÿ_mauduyetDADT_DZ500kVPleiku_MyPhuoc_CauBong(GiaLai+DakLakmoi)_tongquat 12" xfId="16124" xr:uid="{00000000-0005-0000-0000-000066140000}"/>
    <cellStyle name="1_ÿÿÿÿÿ_mauduyetDADT_DZ500kVPleiku_MyPhuoc_CauBong(GiaLai+DakLakmoi)_tongquat 13" xfId="15540" xr:uid="{00000000-0005-0000-0000-000067140000}"/>
    <cellStyle name="1_ÿÿÿÿÿ_mauduyetDADT_DZ500kVPleiku_MyPhuoc_CauBong(GiaLai+DakLakmoi)_tongquat 2" xfId="7962" xr:uid="{00000000-0005-0000-0000-000068140000}"/>
    <cellStyle name="1_ÿÿÿÿÿ_mauduyetDADT_DZ500kVPleiku_MyPhuoc_CauBong(GiaLai+DakLakmoi)_tongquat 3" xfId="7963" xr:uid="{00000000-0005-0000-0000-000069140000}"/>
    <cellStyle name="1_ÿÿÿÿÿ_mauduyetDADT_DZ500kVPleiku_MyPhuoc_CauBong(GiaLai+DakLakmoi)_tongquat 4" xfId="7964" xr:uid="{00000000-0005-0000-0000-00006A140000}"/>
    <cellStyle name="1_ÿÿÿÿÿ_mauduyetDADT_DZ500kVPleiku_MyPhuoc_CauBong(GiaLai+DakLakmoi)_tongquat 5" xfId="7965" xr:uid="{00000000-0005-0000-0000-00006B140000}"/>
    <cellStyle name="1_ÿÿÿÿÿ_mauduyetDADT_DZ500kVPleiku_MyPhuoc_CauBong(GiaLai+DakLakmoi)_tongquat 6" xfId="7966" xr:uid="{00000000-0005-0000-0000-00006C140000}"/>
    <cellStyle name="1_ÿÿÿÿÿ_mauduyetDADT_DZ500kVPleiku_MyPhuoc_CauBong(GiaLai+DakLakmoi)_tongquat 7" xfId="7967" xr:uid="{00000000-0005-0000-0000-00006D140000}"/>
    <cellStyle name="1_ÿÿÿÿÿ_mauduyetDADT_DZ500kVPleiku_MyPhuoc_CauBong(GiaLai+DakLakmoi)_tongquat 8" xfId="7968" xr:uid="{00000000-0005-0000-0000-00006E140000}"/>
    <cellStyle name="1_ÿÿÿÿÿ_mauduyetDADT_DZ500kVPleiku_MyPhuoc_CauBong(GiaLai+DakLakmoi)_tongquat 9" xfId="7969" xr:uid="{00000000-0005-0000-0000-00006F140000}"/>
    <cellStyle name="1_ÿÿÿÿÿ_mauduyetDADT_DZ500kVPleiku_MyPhuoc_CauBong(GiaLai+DakLakmoi)_tongquat_Book2" xfId="890" xr:uid="{00000000-0005-0000-0000-000070140000}"/>
    <cellStyle name="1_ÿÿÿÿÿ_mauduyetDADT_Lamgiangiao" xfId="2967" xr:uid="{00000000-0005-0000-0000-000071140000}"/>
    <cellStyle name="1_ÿÿÿÿÿ_mauduyetDADT_tongquat" xfId="891" xr:uid="{00000000-0005-0000-0000-000072140000}"/>
    <cellStyle name="1_ÿÿÿÿÿ_Moi truong" xfId="2968" xr:uid="{00000000-0005-0000-0000-000073140000}"/>
    <cellStyle name="1_ÿÿÿÿÿ_QLDA(957)" xfId="2969" xr:uid="{00000000-0005-0000-0000-000074140000}"/>
    <cellStyle name="1_ÿÿÿÿÿ_TA" xfId="892" xr:uid="{00000000-0005-0000-0000-000075140000}"/>
    <cellStyle name="1_ÿÿÿÿÿ_TA_1A_TB.NXT-500kV Pleiku(07-2011)Hc theo TT" xfId="2970" xr:uid="{00000000-0005-0000-0000-000076140000}"/>
    <cellStyle name="1_ÿÿÿÿÿ_TA_2A_HTVT-500kV Pleiku-CauBong(07-2011)Hc theo TT" xfId="2971" xr:uid="{00000000-0005-0000-0000-000077140000}"/>
    <cellStyle name="1_ÿÿÿÿÿ_TA_Book1" xfId="893" xr:uid="{00000000-0005-0000-0000-000078140000}"/>
    <cellStyle name="1_ÿÿÿÿÿ_TA_Book1_1" xfId="2972" xr:uid="{00000000-0005-0000-0000-000079140000}"/>
    <cellStyle name="1_ÿÿÿÿÿ_TA_Book1_Book2" xfId="894" xr:uid="{00000000-0005-0000-0000-00007A140000}"/>
    <cellStyle name="1_ÿÿÿÿÿ_TA_Book1_Book2_1" xfId="2973" xr:uid="{00000000-0005-0000-0000-00007B140000}"/>
    <cellStyle name="1_ÿÿÿÿÿ_TA_Book1_Book2_DTGTXL_goi1(DD_G6)" xfId="2974" xr:uid="{00000000-0005-0000-0000-00007C140000}"/>
    <cellStyle name="1_ÿÿÿÿÿ_TA_Book1_Book2_tongquat" xfId="895" xr:uid="{00000000-0005-0000-0000-00007D140000}"/>
    <cellStyle name="1_ÿÿÿÿÿ_TA_Book1_Book2_tongquat 10" xfId="7970" xr:uid="{00000000-0005-0000-0000-00007E140000}"/>
    <cellStyle name="1_ÿÿÿÿÿ_TA_Book1_Book2_tongquat 11" xfId="7971" xr:uid="{00000000-0005-0000-0000-00007F140000}"/>
    <cellStyle name="1_ÿÿÿÿÿ_TA_Book1_Book2_tongquat 12" xfId="16125" xr:uid="{00000000-0005-0000-0000-000080140000}"/>
    <cellStyle name="1_ÿÿÿÿÿ_TA_Book1_Book2_tongquat 13" xfId="15541" xr:uid="{00000000-0005-0000-0000-000081140000}"/>
    <cellStyle name="1_ÿÿÿÿÿ_TA_Book1_Book2_tongquat 2" xfId="7972" xr:uid="{00000000-0005-0000-0000-000082140000}"/>
    <cellStyle name="1_ÿÿÿÿÿ_TA_Book1_Book2_tongquat 3" xfId="7973" xr:uid="{00000000-0005-0000-0000-000083140000}"/>
    <cellStyle name="1_ÿÿÿÿÿ_TA_Book1_Book2_tongquat 4" xfId="7974" xr:uid="{00000000-0005-0000-0000-000084140000}"/>
    <cellStyle name="1_ÿÿÿÿÿ_TA_Book1_Book2_tongquat 5" xfId="7975" xr:uid="{00000000-0005-0000-0000-000085140000}"/>
    <cellStyle name="1_ÿÿÿÿÿ_TA_Book1_Book2_tongquat 6" xfId="7976" xr:uid="{00000000-0005-0000-0000-000086140000}"/>
    <cellStyle name="1_ÿÿÿÿÿ_TA_Book1_Book2_tongquat 7" xfId="7977" xr:uid="{00000000-0005-0000-0000-000087140000}"/>
    <cellStyle name="1_ÿÿÿÿÿ_TA_Book1_Book2_tongquat 8" xfId="7978" xr:uid="{00000000-0005-0000-0000-000088140000}"/>
    <cellStyle name="1_ÿÿÿÿÿ_TA_Book1_Book2_tongquat 9" xfId="7979" xr:uid="{00000000-0005-0000-0000-000089140000}"/>
    <cellStyle name="1_ÿÿÿÿÿ_TA_Book1_Book2_tongquat_Book2" xfId="896" xr:uid="{00000000-0005-0000-0000-00008A140000}"/>
    <cellStyle name="1_ÿÿÿÿÿ_TA_Book1_Book3" xfId="897" xr:uid="{00000000-0005-0000-0000-00008B140000}"/>
    <cellStyle name="1_ÿÿÿÿÿ_TA_Book1_Book3_DTGTXL_goi1(DD_G6)" xfId="2975" xr:uid="{00000000-0005-0000-0000-00008C140000}"/>
    <cellStyle name="1_ÿÿÿÿÿ_TA_Book1_Book3_tongquat" xfId="898" xr:uid="{00000000-0005-0000-0000-00008D140000}"/>
    <cellStyle name="1_ÿÿÿÿÿ_TA_Book1_Book3_tongquat 10" xfId="7980" xr:uid="{00000000-0005-0000-0000-00008E140000}"/>
    <cellStyle name="1_ÿÿÿÿÿ_TA_Book1_Book3_tongquat 11" xfId="7981" xr:uid="{00000000-0005-0000-0000-00008F140000}"/>
    <cellStyle name="1_ÿÿÿÿÿ_TA_Book1_Book3_tongquat 12" xfId="16126" xr:uid="{00000000-0005-0000-0000-000090140000}"/>
    <cellStyle name="1_ÿÿÿÿÿ_TA_Book1_Book3_tongquat 13" xfId="15542" xr:uid="{00000000-0005-0000-0000-000091140000}"/>
    <cellStyle name="1_ÿÿÿÿÿ_TA_Book1_Book3_tongquat 2" xfId="7982" xr:uid="{00000000-0005-0000-0000-000092140000}"/>
    <cellStyle name="1_ÿÿÿÿÿ_TA_Book1_Book3_tongquat 3" xfId="7983" xr:uid="{00000000-0005-0000-0000-000093140000}"/>
    <cellStyle name="1_ÿÿÿÿÿ_TA_Book1_Book3_tongquat 4" xfId="7984" xr:uid="{00000000-0005-0000-0000-000094140000}"/>
    <cellStyle name="1_ÿÿÿÿÿ_TA_Book1_Book3_tongquat 5" xfId="7985" xr:uid="{00000000-0005-0000-0000-000095140000}"/>
    <cellStyle name="1_ÿÿÿÿÿ_TA_Book1_Book3_tongquat 6" xfId="7986" xr:uid="{00000000-0005-0000-0000-000096140000}"/>
    <cellStyle name="1_ÿÿÿÿÿ_TA_Book1_Book3_tongquat 7" xfId="7987" xr:uid="{00000000-0005-0000-0000-000097140000}"/>
    <cellStyle name="1_ÿÿÿÿÿ_TA_Book1_Book3_tongquat 8" xfId="7988" xr:uid="{00000000-0005-0000-0000-000098140000}"/>
    <cellStyle name="1_ÿÿÿÿÿ_TA_Book1_Book3_tongquat 9" xfId="7989" xr:uid="{00000000-0005-0000-0000-000099140000}"/>
    <cellStyle name="1_ÿÿÿÿÿ_TA_Book1_Book3_tongquat_Book2" xfId="899" xr:uid="{00000000-0005-0000-0000-00009A140000}"/>
    <cellStyle name="1_ÿÿÿÿÿ_TA_Book1_DTGTXL_goi1(DD_G6)" xfId="2976" xr:uid="{00000000-0005-0000-0000-00009B140000}"/>
    <cellStyle name="1_ÿÿÿÿÿ_TA_Book1_DZ500kVBanSok_Pleiku(10-2012)" xfId="900" xr:uid="{00000000-0005-0000-0000-00009C140000}"/>
    <cellStyle name="1_ÿÿÿÿÿ_TA_Book1_DZ500kVBanSok_Pleiku(16_10-2012)" xfId="901" xr:uid="{00000000-0005-0000-0000-00009D140000}"/>
    <cellStyle name="1_ÿÿÿÿÿ_TA_Book1_DZ500kVPleiku_MyPhuoc_CauBong(GiaLai+DakLakmoi)" xfId="902" xr:uid="{00000000-0005-0000-0000-00009E140000}"/>
    <cellStyle name="1_ÿÿÿÿÿ_TA_Book1_DZ500kVPleiku_MyPhuoc_CauBong(GiaLai+DakLakmoi)_DTGTXL_goi1(DD_G6)" xfId="2977" xr:uid="{00000000-0005-0000-0000-00009F140000}"/>
    <cellStyle name="1_ÿÿÿÿÿ_TA_Book1_DZ500kVPleiku_MyPhuoc_CauBong(GiaLai+DakLakmoi)_tongquat" xfId="903" xr:uid="{00000000-0005-0000-0000-0000A0140000}"/>
    <cellStyle name="1_ÿÿÿÿÿ_TA_Book1_DZ500kVPleiku_MyPhuoc_CauBong(GiaLai+DakLakmoi)_tongquat 10" xfId="7990" xr:uid="{00000000-0005-0000-0000-0000A1140000}"/>
    <cellStyle name="1_ÿÿÿÿÿ_TA_Book1_DZ500kVPleiku_MyPhuoc_CauBong(GiaLai+DakLakmoi)_tongquat 11" xfId="7991" xr:uid="{00000000-0005-0000-0000-0000A2140000}"/>
    <cellStyle name="1_ÿÿÿÿÿ_TA_Book1_DZ500kVPleiku_MyPhuoc_CauBong(GiaLai+DakLakmoi)_tongquat 12" xfId="16127" xr:uid="{00000000-0005-0000-0000-0000A3140000}"/>
    <cellStyle name="1_ÿÿÿÿÿ_TA_Book1_DZ500kVPleiku_MyPhuoc_CauBong(GiaLai+DakLakmoi)_tongquat 13" xfId="15543" xr:uid="{00000000-0005-0000-0000-0000A4140000}"/>
    <cellStyle name="1_ÿÿÿÿÿ_TA_Book1_DZ500kVPleiku_MyPhuoc_CauBong(GiaLai+DakLakmoi)_tongquat 2" xfId="7992" xr:uid="{00000000-0005-0000-0000-0000A5140000}"/>
    <cellStyle name="1_ÿÿÿÿÿ_TA_Book1_DZ500kVPleiku_MyPhuoc_CauBong(GiaLai+DakLakmoi)_tongquat 3" xfId="7993" xr:uid="{00000000-0005-0000-0000-0000A6140000}"/>
    <cellStyle name="1_ÿÿÿÿÿ_TA_Book1_DZ500kVPleiku_MyPhuoc_CauBong(GiaLai+DakLakmoi)_tongquat 4" xfId="7994" xr:uid="{00000000-0005-0000-0000-0000A7140000}"/>
    <cellStyle name="1_ÿÿÿÿÿ_TA_Book1_DZ500kVPleiku_MyPhuoc_CauBong(GiaLai+DakLakmoi)_tongquat 5" xfId="7995" xr:uid="{00000000-0005-0000-0000-0000A8140000}"/>
    <cellStyle name="1_ÿÿÿÿÿ_TA_Book1_DZ500kVPleiku_MyPhuoc_CauBong(GiaLai+DakLakmoi)_tongquat 6" xfId="7996" xr:uid="{00000000-0005-0000-0000-0000A9140000}"/>
    <cellStyle name="1_ÿÿÿÿÿ_TA_Book1_DZ500kVPleiku_MyPhuoc_CauBong(GiaLai+DakLakmoi)_tongquat 7" xfId="7997" xr:uid="{00000000-0005-0000-0000-0000AA140000}"/>
    <cellStyle name="1_ÿÿÿÿÿ_TA_Book1_DZ500kVPleiku_MyPhuoc_CauBong(GiaLai+DakLakmoi)_tongquat 8" xfId="7998" xr:uid="{00000000-0005-0000-0000-0000AB140000}"/>
    <cellStyle name="1_ÿÿÿÿÿ_TA_Book1_DZ500kVPleiku_MyPhuoc_CauBong(GiaLai+DakLakmoi)_tongquat 9" xfId="7999" xr:uid="{00000000-0005-0000-0000-0000AC140000}"/>
    <cellStyle name="1_ÿÿÿÿÿ_TA_Book1_DZ500kVPleiku_MyPhuoc_CauBong(GiaLai+DakLakmoi)_tongquat_Book2" xfId="904" xr:uid="{00000000-0005-0000-0000-0000AD140000}"/>
    <cellStyle name="1_ÿÿÿÿÿ_TA_Book1_Lamgiangiao" xfId="2978" xr:uid="{00000000-0005-0000-0000-0000AE140000}"/>
    <cellStyle name="1_ÿÿÿÿÿ_TA_Book1_tongquat" xfId="905" xr:uid="{00000000-0005-0000-0000-0000AF140000}"/>
    <cellStyle name="1_ÿÿÿÿÿ_TA_Book2" xfId="906" xr:uid="{00000000-0005-0000-0000-0000B0140000}"/>
    <cellStyle name="1_ÿÿÿÿÿ_TA_Book2 10" xfId="8000" xr:uid="{00000000-0005-0000-0000-0000B1140000}"/>
    <cellStyle name="1_ÿÿÿÿÿ_TA_Book2 11" xfId="8001" xr:uid="{00000000-0005-0000-0000-0000B2140000}"/>
    <cellStyle name="1_ÿÿÿÿÿ_TA_Book2 12" xfId="16128" xr:uid="{00000000-0005-0000-0000-0000B3140000}"/>
    <cellStyle name="1_ÿÿÿÿÿ_TA_Book2 13" xfId="15544" xr:uid="{00000000-0005-0000-0000-0000B4140000}"/>
    <cellStyle name="1_ÿÿÿÿÿ_TA_Book2 2" xfId="8002" xr:uid="{00000000-0005-0000-0000-0000B5140000}"/>
    <cellStyle name="1_ÿÿÿÿÿ_TA_Book2 3" xfId="8003" xr:uid="{00000000-0005-0000-0000-0000B6140000}"/>
    <cellStyle name="1_ÿÿÿÿÿ_TA_Book2 4" xfId="8004" xr:uid="{00000000-0005-0000-0000-0000B7140000}"/>
    <cellStyle name="1_ÿÿÿÿÿ_TA_Book2 5" xfId="8005" xr:uid="{00000000-0005-0000-0000-0000B8140000}"/>
    <cellStyle name="1_ÿÿÿÿÿ_TA_Book2 6" xfId="8006" xr:uid="{00000000-0005-0000-0000-0000B9140000}"/>
    <cellStyle name="1_ÿÿÿÿÿ_TA_Book2 7" xfId="8007" xr:uid="{00000000-0005-0000-0000-0000BA140000}"/>
    <cellStyle name="1_ÿÿÿÿÿ_TA_Book2 8" xfId="8008" xr:uid="{00000000-0005-0000-0000-0000BB140000}"/>
    <cellStyle name="1_ÿÿÿÿÿ_TA_Book2 9" xfId="8009" xr:uid="{00000000-0005-0000-0000-0000BC140000}"/>
    <cellStyle name="1_ÿÿÿÿÿ_TA_Book2_Book1" xfId="907" xr:uid="{00000000-0005-0000-0000-0000BD140000}"/>
    <cellStyle name="1_ÿÿÿÿÿ_TA_Book2_Book1_1" xfId="2979" xr:uid="{00000000-0005-0000-0000-0000BE140000}"/>
    <cellStyle name="1_ÿÿÿÿÿ_TA_Book2_Book1_Book2" xfId="2980" xr:uid="{00000000-0005-0000-0000-0000BF140000}"/>
    <cellStyle name="1_ÿÿÿÿÿ_TA_Book2_Book1_DTGTXL_goi1(DD_G6)" xfId="2981" xr:uid="{00000000-0005-0000-0000-0000C0140000}"/>
    <cellStyle name="1_ÿÿÿÿÿ_TA_Book2_Book2" xfId="908" xr:uid="{00000000-0005-0000-0000-0000C1140000}"/>
    <cellStyle name="1_ÿÿÿÿÿ_TA_Book2_Book2_1" xfId="909" xr:uid="{00000000-0005-0000-0000-0000C2140000}"/>
    <cellStyle name="1_ÿÿÿÿÿ_TA_Book2_Book2_DTGTXL_goi1(DD_G6)" xfId="2982" xr:uid="{00000000-0005-0000-0000-0000C3140000}"/>
    <cellStyle name="1_ÿÿÿÿÿ_TA_Book2_Book3" xfId="910" xr:uid="{00000000-0005-0000-0000-0000C4140000}"/>
    <cellStyle name="1_ÿÿÿÿÿ_TA_Book2_Book3_DTGTXL_goi1(DD_G6)" xfId="2983" xr:uid="{00000000-0005-0000-0000-0000C5140000}"/>
    <cellStyle name="1_ÿÿÿÿÿ_TA_Book2_CV2695_957" xfId="911" xr:uid="{00000000-0005-0000-0000-0000C6140000}"/>
    <cellStyle name="1_ÿÿÿÿÿ_TA_Book2_CV2695_957_DTGTXL_goi1(DD_G6)" xfId="2984" xr:uid="{00000000-0005-0000-0000-0000C7140000}"/>
    <cellStyle name="1_ÿÿÿÿÿ_TA_Book2_dauvao" xfId="912" xr:uid="{00000000-0005-0000-0000-0000C8140000}"/>
    <cellStyle name="1_ÿÿÿÿÿ_TA_Book2_dauvao_DTGTXL_goi1(DD_G6)" xfId="2985" xr:uid="{00000000-0005-0000-0000-0000C9140000}"/>
    <cellStyle name="1_ÿÿÿÿÿ_TA_Book2_DTGTXL_goi1(DD_G6)" xfId="2986" xr:uid="{00000000-0005-0000-0000-0000CA140000}"/>
    <cellStyle name="1_ÿÿÿÿÿ_TA_Book2_duphongtruotgia" xfId="913" xr:uid="{00000000-0005-0000-0000-0000CB140000}"/>
    <cellStyle name="1_ÿÿÿÿÿ_TA_Book2_duphongtruotgia_DTGTXL_goi1(DD_G6)" xfId="2987" xr:uid="{00000000-0005-0000-0000-0000CC140000}"/>
    <cellStyle name="1_ÿÿÿÿÿ_TA_Book2_DZ500kVBanSok_Pleiku(10-2012)" xfId="914" xr:uid="{00000000-0005-0000-0000-0000CD140000}"/>
    <cellStyle name="1_ÿÿÿÿÿ_TA_Book2_DZ500kVBanSok_Pleiku(16_10-2012)" xfId="915" xr:uid="{00000000-0005-0000-0000-0000CE140000}"/>
    <cellStyle name="1_ÿÿÿÿÿ_TA_Book2_DZ500kVHatxan_pleiku" xfId="916" xr:uid="{00000000-0005-0000-0000-0000CF140000}"/>
    <cellStyle name="1_ÿÿÿÿÿ_TA_Book2_DZ500kVHatxan_pleiku(Giaidoan1)" xfId="917" xr:uid="{00000000-0005-0000-0000-0000D0140000}"/>
    <cellStyle name="1_ÿÿÿÿÿ_TA_Book2_DZ500kVPleiku_MyPhuoc_CauBong(GiaLai+DakLakmoi)" xfId="918" xr:uid="{00000000-0005-0000-0000-0000D1140000}"/>
    <cellStyle name="1_ÿÿÿÿÿ_TA_Book2_DZ500kVPleiku_MyPhuoc_CauBong(GiaLai+DakLakmoi)_DTGTXL_goi1(DD_G6)" xfId="2988" xr:uid="{00000000-0005-0000-0000-0000D2140000}"/>
    <cellStyle name="1_ÿÿÿÿÿ_TA_Book2_Lamgiangiao" xfId="2989" xr:uid="{00000000-0005-0000-0000-0000D3140000}"/>
    <cellStyle name="1_ÿÿÿÿÿ_TA_Book2_tongquat" xfId="919" xr:uid="{00000000-0005-0000-0000-0000D4140000}"/>
    <cellStyle name="1_ÿÿÿÿÿ_TA_CV2695_957" xfId="920" xr:uid="{00000000-0005-0000-0000-0000D5140000}"/>
    <cellStyle name="1_ÿÿÿÿÿ_TA_CV2695_957_Book2" xfId="921" xr:uid="{00000000-0005-0000-0000-0000D6140000}"/>
    <cellStyle name="1_ÿÿÿÿÿ_TA_CV2695_957_Book2_DTGTXL_goi1(DD_G6)" xfId="2990" xr:uid="{00000000-0005-0000-0000-0000D7140000}"/>
    <cellStyle name="1_ÿÿÿÿÿ_TA_CV2695_957_Book3" xfId="922" xr:uid="{00000000-0005-0000-0000-0000D8140000}"/>
    <cellStyle name="1_ÿÿÿÿÿ_TA_CV2695_957_Book3_DTGTXL_goi1(DD_G6)" xfId="2991" xr:uid="{00000000-0005-0000-0000-0000D9140000}"/>
    <cellStyle name="1_ÿÿÿÿÿ_TA_CV2695_957_DTGTXL_goi1(DD_G6)" xfId="2992" xr:uid="{00000000-0005-0000-0000-0000DA140000}"/>
    <cellStyle name="1_ÿÿÿÿÿ_TA_CV2695_957_DZ500kVBanSok_Pleiku(10-2012)" xfId="923" xr:uid="{00000000-0005-0000-0000-0000DB140000}"/>
    <cellStyle name="1_ÿÿÿÿÿ_TA_CV2695_957_DZ500kVBanSok_Pleiku(16_10-2012)" xfId="924" xr:uid="{00000000-0005-0000-0000-0000DC140000}"/>
    <cellStyle name="1_ÿÿÿÿÿ_TA_CV2695_957_DZ500kVPleiku_MyPhuoc_CauBong(GiaLai+DakLakmoi)" xfId="925" xr:uid="{00000000-0005-0000-0000-0000DD140000}"/>
    <cellStyle name="1_ÿÿÿÿÿ_TA_CV2695_957_DZ500kVPleiku_MyPhuoc_CauBong(GiaLai+DakLakmoi)_DTGTXL_goi1(DD_G6)" xfId="2993" xr:uid="{00000000-0005-0000-0000-0000DE140000}"/>
    <cellStyle name="1_ÿÿÿÿÿ_TA_CV2695_957_Lamgiangiao" xfId="2994" xr:uid="{00000000-0005-0000-0000-0000DF140000}"/>
    <cellStyle name="1_ÿÿÿÿÿ_TA_dauvao" xfId="926" xr:uid="{00000000-0005-0000-0000-0000E0140000}"/>
    <cellStyle name="1_ÿÿÿÿÿ_TA_dauvao_DTGTXL_goi1(DD_G6)" xfId="2995" xr:uid="{00000000-0005-0000-0000-0000E1140000}"/>
    <cellStyle name="1_ÿÿÿÿÿ_TA_dauvao_DZ500kVBanSok_Pleiku(10-2012)" xfId="927" xr:uid="{00000000-0005-0000-0000-0000E2140000}"/>
    <cellStyle name="1_ÿÿÿÿÿ_TA_dauvao_DZ500kVBanSok_Pleiku(16_10-2012)" xfId="928" xr:uid="{00000000-0005-0000-0000-0000E3140000}"/>
    <cellStyle name="1_ÿÿÿÿÿ_TA_dauvao_Lamgiangiao" xfId="2996" xr:uid="{00000000-0005-0000-0000-0000E4140000}"/>
    <cellStyle name="1_ÿÿÿÿÿ_TA_DTGTXL_goi1(DD_G6)" xfId="2997" xr:uid="{00000000-0005-0000-0000-0000E5140000}"/>
    <cellStyle name="1_ÿÿÿÿÿ_TA_duphongtruotgia" xfId="929" xr:uid="{00000000-0005-0000-0000-0000E6140000}"/>
    <cellStyle name="1_ÿÿÿÿÿ_TA_duphongtruotgia_Book2" xfId="930" xr:uid="{00000000-0005-0000-0000-0000E7140000}"/>
    <cellStyle name="1_ÿÿÿÿÿ_TA_duphongtruotgia_Book2_DTGTXL_goi1(DD_G6)" xfId="2998" xr:uid="{00000000-0005-0000-0000-0000E8140000}"/>
    <cellStyle name="1_ÿÿÿÿÿ_TA_duphongtruotgia_Book3" xfId="931" xr:uid="{00000000-0005-0000-0000-0000E9140000}"/>
    <cellStyle name="1_ÿÿÿÿÿ_TA_duphongtruotgia_Book3_DTGTXL_goi1(DD_G6)" xfId="2999" xr:uid="{00000000-0005-0000-0000-0000EA140000}"/>
    <cellStyle name="1_ÿÿÿÿÿ_TA_duphongtruotgia_DTGTXL_goi1(DD_G6)" xfId="3000" xr:uid="{00000000-0005-0000-0000-0000EB140000}"/>
    <cellStyle name="1_ÿÿÿÿÿ_TA_duphongtruotgia_DZ500kVBanSok_Pleiku(10-2012)" xfId="932" xr:uid="{00000000-0005-0000-0000-0000EC140000}"/>
    <cellStyle name="1_ÿÿÿÿÿ_TA_duphongtruotgia_DZ500kVBanSok_Pleiku(16_10-2012)" xfId="933" xr:uid="{00000000-0005-0000-0000-0000ED140000}"/>
    <cellStyle name="1_ÿÿÿÿÿ_TA_duphongtruotgia_DZ500kVPleiku_MyPhuoc_CauBong(GiaLai+DakLakmoi)" xfId="934" xr:uid="{00000000-0005-0000-0000-0000EE140000}"/>
    <cellStyle name="1_ÿÿÿÿÿ_TA_duphongtruotgia_DZ500kVPleiku_MyPhuoc_CauBong(GiaLai+DakLakmoi)_DTGTXL_goi1(DD_G6)" xfId="3001" xr:uid="{00000000-0005-0000-0000-0000EF140000}"/>
    <cellStyle name="1_ÿÿÿÿÿ_TA_duphongtruotgia_Lamgiangiao" xfId="3002" xr:uid="{00000000-0005-0000-0000-0000F0140000}"/>
    <cellStyle name="1_ÿÿÿÿÿ_TA_DZ 220kV Vinh Tan - Phan Thi_t" xfId="935" xr:uid="{00000000-0005-0000-0000-0000F1140000}"/>
    <cellStyle name="1_ÿÿÿÿÿ_TA_DZ 220kV Vinh Tan - Phan Thi_t 10" xfId="8010" xr:uid="{00000000-0005-0000-0000-0000F2140000}"/>
    <cellStyle name="1_ÿÿÿÿÿ_TA_DZ 220kV Vinh Tan - Phan Thi_t 11" xfId="8011" xr:uid="{00000000-0005-0000-0000-0000F3140000}"/>
    <cellStyle name="1_ÿÿÿÿÿ_TA_DZ 220kV Vinh Tan - Phan Thi_t 12" xfId="16129" xr:uid="{00000000-0005-0000-0000-0000F4140000}"/>
    <cellStyle name="1_ÿÿÿÿÿ_TA_DZ 220kV Vinh Tan - Phan Thi_t 13" xfId="15545" xr:uid="{00000000-0005-0000-0000-0000F5140000}"/>
    <cellStyle name="1_ÿÿÿÿÿ_TA_DZ 220kV Vinh Tan - Phan Thi_t 2" xfId="8012" xr:uid="{00000000-0005-0000-0000-0000F6140000}"/>
    <cellStyle name="1_ÿÿÿÿÿ_TA_DZ 220kV Vinh Tan - Phan Thi_t 3" xfId="8013" xr:uid="{00000000-0005-0000-0000-0000F7140000}"/>
    <cellStyle name="1_ÿÿÿÿÿ_TA_DZ 220kV Vinh Tan - Phan Thi_t 4" xfId="8014" xr:uid="{00000000-0005-0000-0000-0000F8140000}"/>
    <cellStyle name="1_ÿÿÿÿÿ_TA_DZ 220kV Vinh Tan - Phan Thi_t 5" xfId="8015" xr:uid="{00000000-0005-0000-0000-0000F9140000}"/>
    <cellStyle name="1_ÿÿÿÿÿ_TA_DZ 220kV Vinh Tan - Phan Thi_t 6" xfId="8016" xr:uid="{00000000-0005-0000-0000-0000FA140000}"/>
    <cellStyle name="1_ÿÿÿÿÿ_TA_DZ 220kV Vinh Tan - Phan Thi_t 7" xfId="8017" xr:uid="{00000000-0005-0000-0000-0000FB140000}"/>
    <cellStyle name="1_ÿÿÿÿÿ_TA_DZ 220kV Vinh Tan - Phan Thi_t 8" xfId="8018" xr:uid="{00000000-0005-0000-0000-0000FC140000}"/>
    <cellStyle name="1_ÿÿÿÿÿ_TA_DZ 220kV Vinh Tan - Phan Thi_t 9" xfId="8019" xr:uid="{00000000-0005-0000-0000-0000FD140000}"/>
    <cellStyle name="1_ÿÿÿÿÿ_TA_DZ 220kV Vinh Tan - Phan Thi_t_Book1" xfId="936" xr:uid="{00000000-0005-0000-0000-0000FE140000}"/>
    <cellStyle name="1_ÿÿÿÿÿ_TA_DZ 220kV Vinh Tan - Phan Thi_t_Book2" xfId="937" xr:uid="{00000000-0005-0000-0000-0000FF140000}"/>
    <cellStyle name="1_ÿÿÿÿÿ_TA_DZ 220kV Vinh Tan - Phan Thi_t_DTGTXL_goi1(DD_G6)" xfId="3003" xr:uid="{00000000-0005-0000-0000-000000150000}"/>
    <cellStyle name="1_ÿÿÿÿÿ_TA_DZ 220kV Vinh Tan - Phan Thi_t_DZ500kVBanSok_Pleiku(10-2012)" xfId="938" xr:uid="{00000000-0005-0000-0000-000001150000}"/>
    <cellStyle name="1_ÿÿÿÿÿ_TA_DZ 220kV Vinh Tan - Phan Thi_t_DZ500kVHatxan_pleiku" xfId="939" xr:uid="{00000000-0005-0000-0000-000002150000}"/>
    <cellStyle name="1_ÿÿÿÿÿ_TA_DZ 220kV Vinh Tan - Phan Thi_t_DZ500kVHatxan_pleiku(Giaidoan1)" xfId="940" xr:uid="{00000000-0005-0000-0000-000003150000}"/>
    <cellStyle name="1_ÿÿÿÿÿ_TA_mauduyetDADT" xfId="941" xr:uid="{00000000-0005-0000-0000-000004150000}"/>
    <cellStyle name="1_ÿÿÿÿÿ_TA_mauduyetDADT_Book2" xfId="942" xr:uid="{00000000-0005-0000-0000-000005150000}"/>
    <cellStyle name="1_ÿÿÿÿÿ_TA_mauduyetDADT_Book2_DTGTXL_goi1(DD_G6)" xfId="3004" xr:uid="{00000000-0005-0000-0000-000006150000}"/>
    <cellStyle name="1_ÿÿÿÿÿ_TA_mauduyetDADT_Book3" xfId="943" xr:uid="{00000000-0005-0000-0000-000007150000}"/>
    <cellStyle name="1_ÿÿÿÿÿ_TA_mauduyetDADT_Book3_DTGTXL_goi1(DD_G6)" xfId="3005" xr:uid="{00000000-0005-0000-0000-000008150000}"/>
    <cellStyle name="1_ÿÿÿÿÿ_TA_mauduyetDADT_DTGTXL_goi1(DD_G6)" xfId="3006" xr:uid="{00000000-0005-0000-0000-000009150000}"/>
    <cellStyle name="1_ÿÿÿÿÿ_TA_mauduyetDADT_DZ500kVBanSok_Pleiku(10-2012)" xfId="944" xr:uid="{00000000-0005-0000-0000-00000A150000}"/>
    <cellStyle name="1_ÿÿÿÿÿ_TA_mauduyetDADT_DZ500kVBanSok_Pleiku(16_10-2012)" xfId="945" xr:uid="{00000000-0005-0000-0000-00000B150000}"/>
    <cellStyle name="1_ÿÿÿÿÿ_TA_mauduyetDADT_DZ500kVPleiku_MyPhuoc_CauBong(GiaLai+DakLakmoi)" xfId="946" xr:uid="{00000000-0005-0000-0000-00000C150000}"/>
    <cellStyle name="1_ÿÿÿÿÿ_TA_mauduyetDADT_DZ500kVPleiku_MyPhuoc_CauBong(GiaLai+DakLakmoi)_DTGTXL_goi1(DD_G6)" xfId="3007" xr:uid="{00000000-0005-0000-0000-00000D150000}"/>
    <cellStyle name="1_ÿÿÿÿÿ_TA_mauduyetDADT_Lamgiangiao" xfId="3008" xr:uid="{00000000-0005-0000-0000-00000E150000}"/>
    <cellStyle name="1_ÿÿÿÿÿ_TA_QLDA(957)" xfId="3009" xr:uid="{00000000-0005-0000-0000-00000F150000}"/>
    <cellStyle name="1_ÿÿÿÿÿ_TA_TBA 220kV Song Trang 2" xfId="947" xr:uid="{00000000-0005-0000-0000-000010150000}"/>
    <cellStyle name="1_ÿÿÿÿÿ_TA_TBA 220kV Song Trang 2 10" xfId="8020" xr:uid="{00000000-0005-0000-0000-000011150000}"/>
    <cellStyle name="1_ÿÿÿÿÿ_TA_TBA 220kV Song Trang 2 11" xfId="8021" xr:uid="{00000000-0005-0000-0000-000012150000}"/>
    <cellStyle name="1_ÿÿÿÿÿ_TA_TBA 220kV Song Trang 2 12" xfId="16130" xr:uid="{00000000-0005-0000-0000-000013150000}"/>
    <cellStyle name="1_ÿÿÿÿÿ_TA_TBA 220kV Song Trang 2 13" xfId="15546" xr:uid="{00000000-0005-0000-0000-000014150000}"/>
    <cellStyle name="1_ÿÿÿÿÿ_TA_TBA 220kV Song Trang 2 2" xfId="8022" xr:uid="{00000000-0005-0000-0000-000015150000}"/>
    <cellStyle name="1_ÿÿÿÿÿ_TA_TBA 220kV Song Trang 2 3" xfId="8023" xr:uid="{00000000-0005-0000-0000-000016150000}"/>
    <cellStyle name="1_ÿÿÿÿÿ_TA_TBA 220kV Song Trang 2 4" xfId="8024" xr:uid="{00000000-0005-0000-0000-000017150000}"/>
    <cellStyle name="1_ÿÿÿÿÿ_TA_TBA 220kV Song Trang 2 5" xfId="8025" xr:uid="{00000000-0005-0000-0000-000018150000}"/>
    <cellStyle name="1_ÿÿÿÿÿ_TA_TBA 220kV Song Trang 2 6" xfId="8026" xr:uid="{00000000-0005-0000-0000-000019150000}"/>
    <cellStyle name="1_ÿÿÿÿÿ_TA_TBA 220kV Song Trang 2 7" xfId="8027" xr:uid="{00000000-0005-0000-0000-00001A150000}"/>
    <cellStyle name="1_ÿÿÿÿÿ_TA_TBA 220kV Song Trang 2 8" xfId="8028" xr:uid="{00000000-0005-0000-0000-00001B150000}"/>
    <cellStyle name="1_ÿÿÿÿÿ_TA_TBA 220kV Song Trang 2 9" xfId="8029" xr:uid="{00000000-0005-0000-0000-00001C150000}"/>
    <cellStyle name="1_ÿÿÿÿÿ_TA_TBA 220kV Song Trang 2_Book1" xfId="948" xr:uid="{00000000-0005-0000-0000-00001D150000}"/>
    <cellStyle name="1_ÿÿÿÿÿ_TA_TBA 220kV Song Trang 2_Book2" xfId="949" xr:uid="{00000000-0005-0000-0000-00001E150000}"/>
    <cellStyle name="1_ÿÿÿÿÿ_TA_TBA 220kV Song Trang 2_DTGTXL_goi1(DD_G6)" xfId="3010" xr:uid="{00000000-0005-0000-0000-00001F150000}"/>
    <cellStyle name="1_ÿÿÿÿÿ_TA_TBA 220kV Song Trang 2_DZ500kVBanSok_Pleiku(10-2012)" xfId="950" xr:uid="{00000000-0005-0000-0000-000020150000}"/>
    <cellStyle name="1_ÿÿÿÿÿ_TA_TBA 220kV Song Trang 2_DZ500kVHatxan_pleiku" xfId="951" xr:uid="{00000000-0005-0000-0000-000021150000}"/>
    <cellStyle name="1_ÿÿÿÿÿ_TA_TBA 220kV Song Trang 2_DZ500kVHatxan_pleiku(Giaidoan1)" xfId="952" xr:uid="{00000000-0005-0000-0000-000022150000}"/>
    <cellStyle name="1_ÿÿÿÿÿ_TA_tongquat" xfId="953" xr:uid="{00000000-0005-0000-0000-000024150000}"/>
    <cellStyle name="1_ÿÿÿÿÿ_TA_tongquat 10" xfId="8030" xr:uid="{00000000-0005-0000-0000-000025150000}"/>
    <cellStyle name="1_ÿÿÿÿÿ_TA_tongquat 11" xfId="8031" xr:uid="{00000000-0005-0000-0000-000026150000}"/>
    <cellStyle name="1_ÿÿÿÿÿ_TA_tongquat 12" xfId="16131" xr:uid="{00000000-0005-0000-0000-000027150000}"/>
    <cellStyle name="1_ÿÿÿÿÿ_TA_tongquat 13" xfId="15547" xr:uid="{00000000-0005-0000-0000-000028150000}"/>
    <cellStyle name="1_ÿÿÿÿÿ_TA_tongquat 2" xfId="8032" xr:uid="{00000000-0005-0000-0000-000029150000}"/>
    <cellStyle name="1_ÿÿÿÿÿ_TA_tongquat 3" xfId="8033" xr:uid="{00000000-0005-0000-0000-00002A150000}"/>
    <cellStyle name="1_ÿÿÿÿÿ_TA_tongquat 4" xfId="8034" xr:uid="{00000000-0005-0000-0000-00002B150000}"/>
    <cellStyle name="1_ÿÿÿÿÿ_TA_tongquat 5" xfId="8035" xr:uid="{00000000-0005-0000-0000-00002C150000}"/>
    <cellStyle name="1_ÿÿÿÿÿ_TA_tongquat 6" xfId="8036" xr:uid="{00000000-0005-0000-0000-00002D150000}"/>
    <cellStyle name="1_ÿÿÿÿÿ_TA_tongquat 7" xfId="8037" xr:uid="{00000000-0005-0000-0000-00002E150000}"/>
    <cellStyle name="1_ÿÿÿÿÿ_TA_tongquat 8" xfId="8038" xr:uid="{00000000-0005-0000-0000-00002F150000}"/>
    <cellStyle name="1_ÿÿÿÿÿ_TA_tongquat 9" xfId="8039" xr:uid="{00000000-0005-0000-0000-000030150000}"/>
    <cellStyle name="1_ÿÿÿÿÿ_TA_tongquat_Book2" xfId="954" xr:uid="{00000000-0005-0000-0000-000031150000}"/>
    <cellStyle name="1_ÿÿÿÿÿ_TA_thepmaqui3_2010(DaNang)" xfId="3011" xr:uid="{00000000-0005-0000-0000-000023150000}"/>
    <cellStyle name="1_ÿÿÿÿÿ_TBA 220kV Song Trang 2" xfId="955" xr:uid="{00000000-0005-0000-0000-000032150000}"/>
    <cellStyle name="1_ÿÿÿÿÿ_TBA 220kV Song Trang 2 10" xfId="8040" xr:uid="{00000000-0005-0000-0000-000033150000}"/>
    <cellStyle name="1_ÿÿÿÿÿ_TBA 220kV Song Trang 2 11" xfId="8041" xr:uid="{00000000-0005-0000-0000-000034150000}"/>
    <cellStyle name="1_ÿÿÿÿÿ_TBA 220kV Song Trang 2 12" xfId="16132" xr:uid="{00000000-0005-0000-0000-000035150000}"/>
    <cellStyle name="1_ÿÿÿÿÿ_TBA 220kV Song Trang 2 13" xfId="15548" xr:uid="{00000000-0005-0000-0000-000036150000}"/>
    <cellStyle name="1_ÿÿÿÿÿ_TBA 220kV Song Trang 2 2" xfId="8042" xr:uid="{00000000-0005-0000-0000-000037150000}"/>
    <cellStyle name="1_ÿÿÿÿÿ_TBA 220kV Song Trang 2 3" xfId="8043" xr:uid="{00000000-0005-0000-0000-000038150000}"/>
    <cellStyle name="1_ÿÿÿÿÿ_TBA 220kV Song Trang 2 4" xfId="8044" xr:uid="{00000000-0005-0000-0000-000039150000}"/>
    <cellStyle name="1_ÿÿÿÿÿ_TBA 220kV Song Trang 2 5" xfId="8045" xr:uid="{00000000-0005-0000-0000-00003A150000}"/>
    <cellStyle name="1_ÿÿÿÿÿ_TBA 220kV Song Trang 2 6" xfId="8046" xr:uid="{00000000-0005-0000-0000-00003B150000}"/>
    <cellStyle name="1_ÿÿÿÿÿ_TBA 220kV Song Trang 2 7" xfId="8047" xr:uid="{00000000-0005-0000-0000-00003C150000}"/>
    <cellStyle name="1_ÿÿÿÿÿ_TBA 220kV Song Trang 2 8" xfId="8048" xr:uid="{00000000-0005-0000-0000-00003D150000}"/>
    <cellStyle name="1_ÿÿÿÿÿ_TBA 220kV Song Trang 2 9" xfId="8049" xr:uid="{00000000-0005-0000-0000-00003E150000}"/>
    <cellStyle name="1_ÿÿÿÿÿ_TBA 220kV Song Trang 2_Book1" xfId="956" xr:uid="{00000000-0005-0000-0000-00003F150000}"/>
    <cellStyle name="1_ÿÿÿÿÿ_TBA 220kV Song Trang 2_Book2" xfId="957" xr:uid="{00000000-0005-0000-0000-000040150000}"/>
    <cellStyle name="1_ÿÿÿÿÿ_TBA 220kV Song Trang 2_DTGTXL_goi1(DD_G6)" xfId="3012" xr:uid="{00000000-0005-0000-0000-000041150000}"/>
    <cellStyle name="1_ÿÿÿÿÿ_TBA 220kV Song Trang 2_DZ500kVBanSok_Pleiku(10-2012)" xfId="958" xr:uid="{00000000-0005-0000-0000-000042150000}"/>
    <cellStyle name="1_ÿÿÿÿÿ_TBA 220kV Song Trang 2_DZ500kVHatxan_pleiku" xfId="959" xr:uid="{00000000-0005-0000-0000-000043150000}"/>
    <cellStyle name="1_ÿÿÿÿÿ_TBA 220kV Song Trang 2_DZ500kVHatxan_pleiku(Giaidoan1)" xfId="960" xr:uid="{00000000-0005-0000-0000-000044150000}"/>
    <cellStyle name="1_ÿÿÿÿÿ_tongquat" xfId="961" xr:uid="{00000000-0005-0000-0000-000047150000}"/>
    <cellStyle name="1_ÿÿÿÿÿ_tongquat 10" xfId="8050" xr:uid="{00000000-0005-0000-0000-000048150000}"/>
    <cellStyle name="1_ÿÿÿÿÿ_tongquat 11" xfId="8051" xr:uid="{00000000-0005-0000-0000-000049150000}"/>
    <cellStyle name="1_ÿÿÿÿÿ_tongquat 12" xfId="16133" xr:uid="{00000000-0005-0000-0000-00004A150000}"/>
    <cellStyle name="1_ÿÿÿÿÿ_tongquat 13" xfId="15549" xr:uid="{00000000-0005-0000-0000-00004B150000}"/>
    <cellStyle name="1_ÿÿÿÿÿ_tongquat 2" xfId="8052" xr:uid="{00000000-0005-0000-0000-00004C150000}"/>
    <cellStyle name="1_ÿÿÿÿÿ_tongquat 3" xfId="8053" xr:uid="{00000000-0005-0000-0000-00004D150000}"/>
    <cellStyle name="1_ÿÿÿÿÿ_tongquat 4" xfId="8054" xr:uid="{00000000-0005-0000-0000-00004E150000}"/>
    <cellStyle name="1_ÿÿÿÿÿ_tongquat 5" xfId="8055" xr:uid="{00000000-0005-0000-0000-00004F150000}"/>
    <cellStyle name="1_ÿÿÿÿÿ_tongquat 6" xfId="8056" xr:uid="{00000000-0005-0000-0000-000050150000}"/>
    <cellStyle name="1_ÿÿÿÿÿ_tongquat 7" xfId="8057" xr:uid="{00000000-0005-0000-0000-000051150000}"/>
    <cellStyle name="1_ÿÿÿÿÿ_tongquat 8" xfId="8058" xr:uid="{00000000-0005-0000-0000-000052150000}"/>
    <cellStyle name="1_ÿÿÿÿÿ_tongquat 9" xfId="8059" xr:uid="{00000000-0005-0000-0000-000053150000}"/>
    <cellStyle name="1_ÿÿÿÿÿ_tongquat_Book2" xfId="962" xr:uid="{00000000-0005-0000-0000-000054150000}"/>
    <cellStyle name="1_ÿÿÿÿÿ_TToan KS (DADT) Phu Tan 2 (lam truoc) 6-09 da sua gui lai" xfId="3015" xr:uid="{00000000-0005-0000-0000-000055150000}"/>
    <cellStyle name="1_ÿÿÿÿÿ_thepmaqui3_2010(DaNang)" xfId="3013" xr:uid="{00000000-0005-0000-0000-000045150000}"/>
    <cellStyle name="1_ÿÿÿÿÿ_Thtoan KS dia hinh dot 1(DADT)GOC" xfId="3014" xr:uid="{00000000-0005-0000-0000-000046150000}"/>
    <cellStyle name="_x0001_1¼„½(" xfId="3016" xr:uid="{00000000-0005-0000-0000-000056150000}"/>
    <cellStyle name="_x0001_1¼½(" xfId="3017" xr:uid="{00000000-0005-0000-0000-000057150000}"/>
    <cellStyle name="12" xfId="8060" xr:uid="{00000000-0005-0000-0000-000058150000}"/>
    <cellStyle name="¹éºÐÀ²_      " xfId="8061" xr:uid="{00000000-0005-0000-0000-000059150000}"/>
    <cellStyle name="2" xfId="963" xr:uid="{00000000-0005-0000-0000-00005A150000}"/>
    <cellStyle name="2_1A_TB.NXT-500kV Pleiku(07-2011)Hc theo TT" xfId="3018" xr:uid="{00000000-0005-0000-0000-00005B150000}"/>
    <cellStyle name="2_2A_HTVT-500kV Pleiku-CauBong(07-2011)Hc theo TT" xfId="3019" xr:uid="{00000000-0005-0000-0000-00005C150000}"/>
    <cellStyle name="2_Book1" xfId="964" xr:uid="{00000000-0005-0000-0000-00005D150000}"/>
    <cellStyle name="2_Book1 10" xfId="8062" xr:uid="{00000000-0005-0000-0000-00005E150000}"/>
    <cellStyle name="2_Book1 11" xfId="8063" xr:uid="{00000000-0005-0000-0000-00005F150000}"/>
    <cellStyle name="2_Book1 12" xfId="16134" xr:uid="{00000000-0005-0000-0000-000060150000}"/>
    <cellStyle name="2_Book1 13" xfId="15550" xr:uid="{00000000-0005-0000-0000-000061150000}"/>
    <cellStyle name="2_Book1 2" xfId="8064" xr:uid="{00000000-0005-0000-0000-000062150000}"/>
    <cellStyle name="2_Book1 3" xfId="8065" xr:uid="{00000000-0005-0000-0000-000063150000}"/>
    <cellStyle name="2_Book1 4" xfId="8066" xr:uid="{00000000-0005-0000-0000-000064150000}"/>
    <cellStyle name="2_Book1 5" xfId="8067" xr:uid="{00000000-0005-0000-0000-000065150000}"/>
    <cellStyle name="2_Book1 6" xfId="8068" xr:uid="{00000000-0005-0000-0000-000066150000}"/>
    <cellStyle name="2_Book1 7" xfId="8069" xr:uid="{00000000-0005-0000-0000-000067150000}"/>
    <cellStyle name="2_Book1 8" xfId="8070" xr:uid="{00000000-0005-0000-0000-000068150000}"/>
    <cellStyle name="2_Book1 9" xfId="8071" xr:uid="{00000000-0005-0000-0000-000069150000}"/>
    <cellStyle name="2_Book1_1" xfId="965" xr:uid="{00000000-0005-0000-0000-00006A150000}"/>
    <cellStyle name="2_Book1_1A_TB.NXT-500kV Pleiku(07-2011)Hc theo TT" xfId="3020" xr:uid="{00000000-0005-0000-0000-00006B150000}"/>
    <cellStyle name="2_Book1_2A_HTVT-500kV Pleiku-CauBong(07-2011)Hc theo TT" xfId="3021" xr:uid="{00000000-0005-0000-0000-00006C150000}"/>
    <cellStyle name="2_Book1_Book1" xfId="966" xr:uid="{00000000-0005-0000-0000-00006D150000}"/>
    <cellStyle name="2_Book1_Book2" xfId="967" xr:uid="{00000000-0005-0000-0000-00006E150000}"/>
    <cellStyle name="2_Book1_Book2_1" xfId="968" xr:uid="{00000000-0005-0000-0000-00006F150000}"/>
    <cellStyle name="2_Book1_Book2_DTGTXL_goi1(DD_G6)" xfId="3022" xr:uid="{00000000-0005-0000-0000-000070150000}"/>
    <cellStyle name="2_Book1_Book3" xfId="969" xr:uid="{00000000-0005-0000-0000-000071150000}"/>
    <cellStyle name="2_Book1_Book3_DTGTXL_goi1(DD_G6)" xfId="3023" xr:uid="{00000000-0005-0000-0000-000072150000}"/>
    <cellStyle name="2_Book1_DTGTXL_goi1(DD_G6)" xfId="3024" xr:uid="{00000000-0005-0000-0000-000073150000}"/>
    <cellStyle name="2_Book1_DZ500kVBanSok_Pleiku(10-2012)" xfId="970" xr:uid="{00000000-0005-0000-0000-000074150000}"/>
    <cellStyle name="2_Book1_DZ500kVBanSok_Pleiku(16_10-2012)" xfId="971" xr:uid="{00000000-0005-0000-0000-000075150000}"/>
    <cellStyle name="2_Book1_DZ500kVHatxan_pleiku" xfId="972" xr:uid="{00000000-0005-0000-0000-000076150000}"/>
    <cellStyle name="2_Book1_DZ500kVHatxan_pleiku(Giaidoan1)" xfId="973" xr:uid="{00000000-0005-0000-0000-000077150000}"/>
    <cellStyle name="2_Book1_DZ500kVPleiku_MyPhuoc_CauBong(GiaLai+DakLakmoi)" xfId="974" xr:uid="{00000000-0005-0000-0000-000078150000}"/>
    <cellStyle name="2_Book1_DZ500kVPleiku_MyPhuoc_CauBong(GiaLai+DakLakmoi)_DTGTXL_goi1(DD_G6)" xfId="3025" xr:uid="{00000000-0005-0000-0000-000079150000}"/>
    <cellStyle name="2_Book1_Lamgiangiao" xfId="3026" xr:uid="{00000000-0005-0000-0000-00007A150000}"/>
    <cellStyle name="2_Book2" xfId="975" xr:uid="{00000000-0005-0000-0000-00007B150000}"/>
    <cellStyle name="2_Book2 10" xfId="8072" xr:uid="{00000000-0005-0000-0000-00007C150000}"/>
    <cellStyle name="2_Book2 11" xfId="8073" xr:uid="{00000000-0005-0000-0000-00007D150000}"/>
    <cellStyle name="2_Book2 12" xfId="16135" xr:uid="{00000000-0005-0000-0000-00007E150000}"/>
    <cellStyle name="2_Book2 13" xfId="15551" xr:uid="{00000000-0005-0000-0000-00007F150000}"/>
    <cellStyle name="2_Book2 2" xfId="8074" xr:uid="{00000000-0005-0000-0000-000080150000}"/>
    <cellStyle name="2_Book2 3" xfId="8075" xr:uid="{00000000-0005-0000-0000-000081150000}"/>
    <cellStyle name="2_Book2 4" xfId="8076" xr:uid="{00000000-0005-0000-0000-000082150000}"/>
    <cellStyle name="2_Book2 5" xfId="8077" xr:uid="{00000000-0005-0000-0000-000083150000}"/>
    <cellStyle name="2_Book2 6" xfId="8078" xr:uid="{00000000-0005-0000-0000-000084150000}"/>
    <cellStyle name="2_Book2 7" xfId="8079" xr:uid="{00000000-0005-0000-0000-000085150000}"/>
    <cellStyle name="2_Book2 8" xfId="8080" xr:uid="{00000000-0005-0000-0000-000086150000}"/>
    <cellStyle name="2_Book2 9" xfId="8081" xr:uid="{00000000-0005-0000-0000-000087150000}"/>
    <cellStyle name="2_Book2_Book1" xfId="976" xr:uid="{00000000-0005-0000-0000-000088150000}"/>
    <cellStyle name="2_Book2_Book1_1" xfId="3027" xr:uid="{00000000-0005-0000-0000-000089150000}"/>
    <cellStyle name="2_Book2_Book1_Book2" xfId="3028" xr:uid="{00000000-0005-0000-0000-00008A150000}"/>
    <cellStyle name="2_Book2_Book1_DTGTXL_goi1(DD_G6)" xfId="3029" xr:uid="{00000000-0005-0000-0000-00008B150000}"/>
    <cellStyle name="2_Book2_Book2" xfId="977" xr:uid="{00000000-0005-0000-0000-00008C150000}"/>
    <cellStyle name="2_Book2_Book2_1" xfId="978" xr:uid="{00000000-0005-0000-0000-00008D150000}"/>
    <cellStyle name="2_Book2_Book2_DTGTXL_goi1(DD_G6)" xfId="3030" xr:uid="{00000000-0005-0000-0000-00008E150000}"/>
    <cellStyle name="2_Book2_Book3" xfId="979" xr:uid="{00000000-0005-0000-0000-00008F150000}"/>
    <cellStyle name="2_Book2_Book3_DTGTXL_goi1(DD_G6)" xfId="3031" xr:uid="{00000000-0005-0000-0000-000090150000}"/>
    <cellStyle name="2_Book2_CV2695_957" xfId="980" xr:uid="{00000000-0005-0000-0000-000091150000}"/>
    <cellStyle name="2_Book2_CV2695_957_DTGTXL_goi1(DD_G6)" xfId="3032" xr:uid="{00000000-0005-0000-0000-000092150000}"/>
    <cellStyle name="2_Book2_dauvao" xfId="981" xr:uid="{00000000-0005-0000-0000-000093150000}"/>
    <cellStyle name="2_Book2_dauvao_DTGTXL_goi1(DD_G6)" xfId="3033" xr:uid="{00000000-0005-0000-0000-000094150000}"/>
    <cellStyle name="2_Book2_DTGTXL_goi1(DD_G6)" xfId="3034" xr:uid="{00000000-0005-0000-0000-000095150000}"/>
    <cellStyle name="2_Book2_duphongtruotgia" xfId="982" xr:uid="{00000000-0005-0000-0000-000096150000}"/>
    <cellStyle name="2_Book2_duphongtruotgia_DTGTXL_goi1(DD_G6)" xfId="3035" xr:uid="{00000000-0005-0000-0000-000097150000}"/>
    <cellStyle name="2_Book2_DZ500kVBanSok_Pleiku(10-2012)" xfId="983" xr:uid="{00000000-0005-0000-0000-000098150000}"/>
    <cellStyle name="2_Book2_DZ500kVBanSok_Pleiku(16_10-2012)" xfId="984" xr:uid="{00000000-0005-0000-0000-000099150000}"/>
    <cellStyle name="2_Book2_DZ500kVHatxan_pleiku" xfId="985" xr:uid="{00000000-0005-0000-0000-00009A150000}"/>
    <cellStyle name="2_Book2_DZ500kVHatxan_pleiku(Giaidoan1)" xfId="986" xr:uid="{00000000-0005-0000-0000-00009B150000}"/>
    <cellStyle name="2_Book2_DZ500kVPleiku_MyPhuoc_CauBong(GiaLai+DakLakmoi)" xfId="987" xr:uid="{00000000-0005-0000-0000-00009C150000}"/>
    <cellStyle name="2_Book2_DZ500kVPleiku_MyPhuoc_CauBong(GiaLai+DakLakmoi)_DTGTXL_goi1(DD_G6)" xfId="3036" xr:uid="{00000000-0005-0000-0000-00009D150000}"/>
    <cellStyle name="2_Book2_Lamgiangiao" xfId="3037" xr:uid="{00000000-0005-0000-0000-00009E150000}"/>
    <cellStyle name="2_Cao Son - DTTKchinh TT 03, 04" xfId="8082" xr:uid="{00000000-0005-0000-0000-00009F150000}"/>
    <cellStyle name="2_Cau thuy dien Ban La (Cu Anh)" xfId="988" xr:uid="{00000000-0005-0000-0000-0000A0150000}"/>
    <cellStyle name="2_Cau thuy dien Ban La (Cu Anh)_1A_TB.NXT-500kV Pleiku(07-2011)Hc theo TT" xfId="3038" xr:uid="{00000000-0005-0000-0000-0000A1150000}"/>
    <cellStyle name="2_Cau thuy dien Ban La (Cu Anh)_2A_HTVT-500kV Pleiku-CauBong(07-2011)Hc theo TT" xfId="3039" xr:uid="{00000000-0005-0000-0000-0000A2150000}"/>
    <cellStyle name="2_Cau thuy dien Ban La (Cu Anh)_Book1" xfId="989" xr:uid="{00000000-0005-0000-0000-0000A3150000}"/>
    <cellStyle name="2_Cau thuy dien Ban La (Cu Anh)_Book1 10" xfId="8083" xr:uid="{00000000-0005-0000-0000-0000A4150000}"/>
    <cellStyle name="2_Cau thuy dien Ban La (Cu Anh)_Book1 11" xfId="8084" xr:uid="{00000000-0005-0000-0000-0000A5150000}"/>
    <cellStyle name="2_Cau thuy dien Ban La (Cu Anh)_Book1 12" xfId="16136" xr:uid="{00000000-0005-0000-0000-0000A6150000}"/>
    <cellStyle name="2_Cau thuy dien Ban La (Cu Anh)_Book1 13" xfId="15552" xr:uid="{00000000-0005-0000-0000-0000A7150000}"/>
    <cellStyle name="2_Cau thuy dien Ban La (Cu Anh)_Book1 2" xfId="8085" xr:uid="{00000000-0005-0000-0000-0000A8150000}"/>
    <cellStyle name="2_Cau thuy dien Ban La (Cu Anh)_Book1 3" xfId="8086" xr:uid="{00000000-0005-0000-0000-0000A9150000}"/>
    <cellStyle name="2_Cau thuy dien Ban La (Cu Anh)_Book1 4" xfId="8087" xr:uid="{00000000-0005-0000-0000-0000AA150000}"/>
    <cellStyle name="2_Cau thuy dien Ban La (Cu Anh)_Book1 5" xfId="8088" xr:uid="{00000000-0005-0000-0000-0000AB150000}"/>
    <cellStyle name="2_Cau thuy dien Ban La (Cu Anh)_Book1 6" xfId="8089" xr:uid="{00000000-0005-0000-0000-0000AC150000}"/>
    <cellStyle name="2_Cau thuy dien Ban La (Cu Anh)_Book1 7" xfId="8090" xr:uid="{00000000-0005-0000-0000-0000AD150000}"/>
    <cellStyle name="2_Cau thuy dien Ban La (Cu Anh)_Book1 8" xfId="8091" xr:uid="{00000000-0005-0000-0000-0000AE150000}"/>
    <cellStyle name="2_Cau thuy dien Ban La (Cu Anh)_Book1 9" xfId="8092" xr:uid="{00000000-0005-0000-0000-0000AF150000}"/>
    <cellStyle name="2_Cau thuy dien Ban La (Cu Anh)_Book2" xfId="990" xr:uid="{00000000-0005-0000-0000-0000B0150000}"/>
    <cellStyle name="2_Cau thuy dien Ban La (Cu Anh)_Book2 10" xfId="8093" xr:uid="{00000000-0005-0000-0000-0000B1150000}"/>
    <cellStyle name="2_Cau thuy dien Ban La (Cu Anh)_Book2 11" xfId="8094" xr:uid="{00000000-0005-0000-0000-0000B2150000}"/>
    <cellStyle name="2_Cau thuy dien Ban La (Cu Anh)_Book2 12" xfId="16137" xr:uid="{00000000-0005-0000-0000-0000B3150000}"/>
    <cellStyle name="2_Cau thuy dien Ban La (Cu Anh)_Book2 13" xfId="15553" xr:uid="{00000000-0005-0000-0000-0000B4150000}"/>
    <cellStyle name="2_Cau thuy dien Ban La (Cu Anh)_Book2 2" xfId="8095" xr:uid="{00000000-0005-0000-0000-0000B5150000}"/>
    <cellStyle name="2_Cau thuy dien Ban La (Cu Anh)_Book2 3" xfId="8096" xr:uid="{00000000-0005-0000-0000-0000B6150000}"/>
    <cellStyle name="2_Cau thuy dien Ban La (Cu Anh)_Book2 4" xfId="8097" xr:uid="{00000000-0005-0000-0000-0000B7150000}"/>
    <cellStyle name="2_Cau thuy dien Ban La (Cu Anh)_Book2 5" xfId="8098" xr:uid="{00000000-0005-0000-0000-0000B8150000}"/>
    <cellStyle name="2_Cau thuy dien Ban La (Cu Anh)_Book2 6" xfId="8099" xr:uid="{00000000-0005-0000-0000-0000B9150000}"/>
    <cellStyle name="2_Cau thuy dien Ban La (Cu Anh)_Book2 7" xfId="8100" xr:uid="{00000000-0005-0000-0000-0000BA150000}"/>
    <cellStyle name="2_Cau thuy dien Ban La (Cu Anh)_Book2 8" xfId="8101" xr:uid="{00000000-0005-0000-0000-0000BB150000}"/>
    <cellStyle name="2_Cau thuy dien Ban La (Cu Anh)_Book2 9" xfId="8102" xr:uid="{00000000-0005-0000-0000-0000BC150000}"/>
    <cellStyle name="2_Cau thuy dien Ban La (Cu Anh)_CTDGCV_HO" xfId="3040" xr:uid="{00000000-0005-0000-0000-0000BD150000}"/>
    <cellStyle name="2_Cau thuy dien Ban La (Cu Anh)_Dich thuat" xfId="3041" xr:uid="{00000000-0005-0000-0000-0000BE150000}"/>
    <cellStyle name="2_Cau thuy dien Ban La (Cu Anh)_Dich thuat_DToan Mtruong P10 gui" xfId="3042" xr:uid="{00000000-0005-0000-0000-0000BF150000}"/>
    <cellStyle name="2_Cau thuy dien Ban La (Cu Anh)_Dich thuat_Moi truong" xfId="3043" xr:uid="{00000000-0005-0000-0000-0000C0150000}"/>
    <cellStyle name="2_Cau thuy dien Ban La (Cu Anh)_DTGTXL_goi1(DD_G6)" xfId="3044" xr:uid="{00000000-0005-0000-0000-0000C1150000}"/>
    <cellStyle name="2_Cau thuy dien Ban La (Cu Anh)_DToan Mtruong P10 gui" xfId="3045" xr:uid="{00000000-0005-0000-0000-0000C2150000}"/>
    <cellStyle name="2_Cau thuy dien Ban La (Cu Anh)_DZ500kVBanSok_Pleiku(10-2012)" xfId="991" xr:uid="{00000000-0005-0000-0000-0000C3150000}"/>
    <cellStyle name="2_Cau thuy dien Ban La (Cu Anh)_DZ500kVBanSok_Pleiku(10-2012) 10" xfId="8103" xr:uid="{00000000-0005-0000-0000-0000C4150000}"/>
    <cellStyle name="2_Cau thuy dien Ban La (Cu Anh)_DZ500kVBanSok_Pleiku(10-2012) 11" xfId="8104" xr:uid="{00000000-0005-0000-0000-0000C5150000}"/>
    <cellStyle name="2_Cau thuy dien Ban La (Cu Anh)_DZ500kVBanSok_Pleiku(10-2012) 12" xfId="16138" xr:uid="{00000000-0005-0000-0000-0000C6150000}"/>
    <cellStyle name="2_Cau thuy dien Ban La (Cu Anh)_DZ500kVBanSok_Pleiku(10-2012) 13" xfId="15554" xr:uid="{00000000-0005-0000-0000-0000C7150000}"/>
    <cellStyle name="2_Cau thuy dien Ban La (Cu Anh)_DZ500kVBanSok_Pleiku(10-2012) 2" xfId="8105" xr:uid="{00000000-0005-0000-0000-0000C8150000}"/>
    <cellStyle name="2_Cau thuy dien Ban La (Cu Anh)_DZ500kVBanSok_Pleiku(10-2012) 3" xfId="8106" xr:uid="{00000000-0005-0000-0000-0000C9150000}"/>
    <cellStyle name="2_Cau thuy dien Ban La (Cu Anh)_DZ500kVBanSok_Pleiku(10-2012) 4" xfId="8107" xr:uid="{00000000-0005-0000-0000-0000CA150000}"/>
    <cellStyle name="2_Cau thuy dien Ban La (Cu Anh)_DZ500kVBanSok_Pleiku(10-2012) 5" xfId="8108" xr:uid="{00000000-0005-0000-0000-0000CB150000}"/>
    <cellStyle name="2_Cau thuy dien Ban La (Cu Anh)_DZ500kVBanSok_Pleiku(10-2012) 6" xfId="8109" xr:uid="{00000000-0005-0000-0000-0000CC150000}"/>
    <cellStyle name="2_Cau thuy dien Ban La (Cu Anh)_DZ500kVBanSok_Pleiku(10-2012) 7" xfId="8110" xr:uid="{00000000-0005-0000-0000-0000CD150000}"/>
    <cellStyle name="2_Cau thuy dien Ban La (Cu Anh)_DZ500kVBanSok_Pleiku(10-2012) 8" xfId="8111" xr:uid="{00000000-0005-0000-0000-0000CE150000}"/>
    <cellStyle name="2_Cau thuy dien Ban La (Cu Anh)_DZ500kVBanSok_Pleiku(10-2012) 9" xfId="8112" xr:uid="{00000000-0005-0000-0000-0000CF150000}"/>
    <cellStyle name="2_Cau thuy dien Ban La (Cu Anh)_DZ500kVHatxan_pleiku" xfId="992" xr:uid="{00000000-0005-0000-0000-0000D0150000}"/>
    <cellStyle name="2_Cau thuy dien Ban La (Cu Anh)_DZ500kVHatxan_pleiku 10" xfId="8113" xr:uid="{00000000-0005-0000-0000-0000D1150000}"/>
    <cellStyle name="2_Cau thuy dien Ban La (Cu Anh)_DZ500kVHatxan_pleiku 11" xfId="8114" xr:uid="{00000000-0005-0000-0000-0000D2150000}"/>
    <cellStyle name="2_Cau thuy dien Ban La (Cu Anh)_DZ500kVHatxan_pleiku 12" xfId="16139" xr:uid="{00000000-0005-0000-0000-0000D3150000}"/>
    <cellStyle name="2_Cau thuy dien Ban La (Cu Anh)_DZ500kVHatxan_pleiku 13" xfId="15555" xr:uid="{00000000-0005-0000-0000-0000D4150000}"/>
    <cellStyle name="2_Cau thuy dien Ban La (Cu Anh)_DZ500kVHatxan_pleiku 2" xfId="8115" xr:uid="{00000000-0005-0000-0000-0000D5150000}"/>
    <cellStyle name="2_Cau thuy dien Ban La (Cu Anh)_DZ500kVHatxan_pleiku 3" xfId="8116" xr:uid="{00000000-0005-0000-0000-0000D6150000}"/>
    <cellStyle name="2_Cau thuy dien Ban La (Cu Anh)_DZ500kVHatxan_pleiku 4" xfId="8117" xr:uid="{00000000-0005-0000-0000-0000D7150000}"/>
    <cellStyle name="2_Cau thuy dien Ban La (Cu Anh)_DZ500kVHatxan_pleiku 5" xfId="8118" xr:uid="{00000000-0005-0000-0000-0000D8150000}"/>
    <cellStyle name="2_Cau thuy dien Ban La (Cu Anh)_DZ500kVHatxan_pleiku 6" xfId="8119" xr:uid="{00000000-0005-0000-0000-0000D9150000}"/>
    <cellStyle name="2_Cau thuy dien Ban La (Cu Anh)_DZ500kVHatxan_pleiku 7" xfId="8120" xr:uid="{00000000-0005-0000-0000-0000DA150000}"/>
    <cellStyle name="2_Cau thuy dien Ban La (Cu Anh)_DZ500kVHatxan_pleiku 8" xfId="8121" xr:uid="{00000000-0005-0000-0000-0000DB150000}"/>
    <cellStyle name="2_Cau thuy dien Ban La (Cu Anh)_DZ500kVHatxan_pleiku 9" xfId="8122" xr:uid="{00000000-0005-0000-0000-0000DC150000}"/>
    <cellStyle name="2_Cau thuy dien Ban La (Cu Anh)_DZ500kVHatxan_pleiku(Giaidoan1)" xfId="993" xr:uid="{00000000-0005-0000-0000-0000DD150000}"/>
    <cellStyle name="2_Cau thuy dien Ban La (Cu Anh)_DZ500kVHatxan_pleiku(Giaidoan1) 10" xfId="8123" xr:uid="{00000000-0005-0000-0000-0000DE150000}"/>
    <cellStyle name="2_Cau thuy dien Ban La (Cu Anh)_DZ500kVHatxan_pleiku(Giaidoan1) 11" xfId="8124" xr:uid="{00000000-0005-0000-0000-0000DF150000}"/>
    <cellStyle name="2_Cau thuy dien Ban La (Cu Anh)_DZ500kVHatxan_pleiku(Giaidoan1) 12" xfId="16140" xr:uid="{00000000-0005-0000-0000-0000E0150000}"/>
    <cellStyle name="2_Cau thuy dien Ban La (Cu Anh)_DZ500kVHatxan_pleiku(Giaidoan1) 13" xfId="15556" xr:uid="{00000000-0005-0000-0000-0000E1150000}"/>
    <cellStyle name="2_Cau thuy dien Ban La (Cu Anh)_DZ500kVHatxan_pleiku(Giaidoan1) 2" xfId="8125" xr:uid="{00000000-0005-0000-0000-0000E2150000}"/>
    <cellStyle name="2_Cau thuy dien Ban La (Cu Anh)_DZ500kVHatxan_pleiku(Giaidoan1) 3" xfId="8126" xr:uid="{00000000-0005-0000-0000-0000E3150000}"/>
    <cellStyle name="2_Cau thuy dien Ban La (Cu Anh)_DZ500kVHatxan_pleiku(Giaidoan1) 4" xfId="8127" xr:uid="{00000000-0005-0000-0000-0000E4150000}"/>
    <cellStyle name="2_Cau thuy dien Ban La (Cu Anh)_DZ500kVHatxan_pleiku(Giaidoan1) 5" xfId="8128" xr:uid="{00000000-0005-0000-0000-0000E5150000}"/>
    <cellStyle name="2_Cau thuy dien Ban La (Cu Anh)_DZ500kVHatxan_pleiku(Giaidoan1) 6" xfId="8129" xr:uid="{00000000-0005-0000-0000-0000E6150000}"/>
    <cellStyle name="2_Cau thuy dien Ban La (Cu Anh)_DZ500kVHatxan_pleiku(Giaidoan1) 7" xfId="8130" xr:uid="{00000000-0005-0000-0000-0000E7150000}"/>
    <cellStyle name="2_Cau thuy dien Ban La (Cu Anh)_DZ500kVHatxan_pleiku(Giaidoan1) 8" xfId="8131" xr:uid="{00000000-0005-0000-0000-0000E8150000}"/>
    <cellStyle name="2_Cau thuy dien Ban La (Cu Anh)_DZ500kVHatxan_pleiku(Giaidoan1) 9" xfId="8132" xr:uid="{00000000-0005-0000-0000-0000E9150000}"/>
    <cellStyle name="2_Cau thuy dien Ban La (Cu Anh)_Khoi luong_du toan" xfId="3046" xr:uid="{00000000-0005-0000-0000-0000EA150000}"/>
    <cellStyle name="2_Cau thuy dien Ban La (Cu Anh)_Khoi luong_du toan_DToan Mtruong P10 gui" xfId="3047" xr:uid="{00000000-0005-0000-0000-0000EB150000}"/>
    <cellStyle name="2_Cau thuy dien Ban La (Cu Anh)_Khoi luong_du toan_Moi truong" xfId="3048" xr:uid="{00000000-0005-0000-0000-0000EC150000}"/>
    <cellStyle name="2_Cau thuy dien Ban La (Cu Anh)_Khoi luong_du toan_TienLuong" xfId="3050" xr:uid="{00000000-0005-0000-0000-0000EE150000}"/>
    <cellStyle name="2_Cau thuy dien Ban La (Cu Anh)_Khoi luong_du toan_thuyet minh" xfId="3049" xr:uid="{00000000-0005-0000-0000-0000ED150000}"/>
    <cellStyle name="2_Cau thuy dien Ban La (Cu Anh)_luong" xfId="994" xr:uid="{00000000-0005-0000-0000-0000EF150000}"/>
    <cellStyle name="2_Cau thuy dien Ban La (Cu Anh)_luong 10" xfId="8133" xr:uid="{00000000-0005-0000-0000-0000F0150000}"/>
    <cellStyle name="2_Cau thuy dien Ban La (Cu Anh)_luong 11" xfId="8134" xr:uid="{00000000-0005-0000-0000-0000F1150000}"/>
    <cellStyle name="2_Cau thuy dien Ban La (Cu Anh)_luong 12" xfId="16141" xr:uid="{00000000-0005-0000-0000-0000F2150000}"/>
    <cellStyle name="2_Cau thuy dien Ban La (Cu Anh)_luong 13" xfId="15557" xr:uid="{00000000-0005-0000-0000-0000F3150000}"/>
    <cellStyle name="2_Cau thuy dien Ban La (Cu Anh)_luong 2" xfId="8135" xr:uid="{00000000-0005-0000-0000-0000F4150000}"/>
    <cellStyle name="2_Cau thuy dien Ban La (Cu Anh)_luong 3" xfId="8136" xr:uid="{00000000-0005-0000-0000-0000F5150000}"/>
    <cellStyle name="2_Cau thuy dien Ban La (Cu Anh)_luong 4" xfId="8137" xr:uid="{00000000-0005-0000-0000-0000F6150000}"/>
    <cellStyle name="2_Cau thuy dien Ban La (Cu Anh)_luong 5" xfId="8138" xr:uid="{00000000-0005-0000-0000-0000F7150000}"/>
    <cellStyle name="2_Cau thuy dien Ban La (Cu Anh)_luong 6" xfId="8139" xr:uid="{00000000-0005-0000-0000-0000F8150000}"/>
    <cellStyle name="2_Cau thuy dien Ban La (Cu Anh)_luong 7" xfId="8140" xr:uid="{00000000-0005-0000-0000-0000F9150000}"/>
    <cellStyle name="2_Cau thuy dien Ban La (Cu Anh)_luong 8" xfId="8141" xr:uid="{00000000-0005-0000-0000-0000FA150000}"/>
    <cellStyle name="2_Cau thuy dien Ban La (Cu Anh)_luong 9" xfId="8142" xr:uid="{00000000-0005-0000-0000-0000FB150000}"/>
    <cellStyle name="2_Cau thuy dien Ban La (Cu Anh)_luong_1A_TB.NXT-500kV Pleiku(07-2011)Hc theo TT" xfId="3051" xr:uid="{00000000-0005-0000-0000-0000FC150000}"/>
    <cellStyle name="2_Cau thuy dien Ban La (Cu Anh)_luong_2A_HTVT-500kV Pleiku-CauBong(07-2011)Hc theo TT" xfId="3052" xr:uid="{00000000-0005-0000-0000-0000FD150000}"/>
    <cellStyle name="2_Cau thuy dien Ban La (Cu Anh)_luong_DTGTXL_goi1(DD_G6)" xfId="3053" xr:uid="{00000000-0005-0000-0000-0000FE150000}"/>
    <cellStyle name="2_Cau thuy dien Ban La (Cu Anh)_luong_duphongtruotgia" xfId="995" xr:uid="{00000000-0005-0000-0000-0000FF150000}"/>
    <cellStyle name="2_Cau thuy dien Ban La (Cu Anh)_luong_duphongtruotgia 10" xfId="8143" xr:uid="{00000000-0005-0000-0000-000000160000}"/>
    <cellStyle name="2_Cau thuy dien Ban La (Cu Anh)_luong_duphongtruotgia 11" xfId="8144" xr:uid="{00000000-0005-0000-0000-000001160000}"/>
    <cellStyle name="2_Cau thuy dien Ban La (Cu Anh)_luong_duphongtruotgia 12" xfId="16142" xr:uid="{00000000-0005-0000-0000-000002160000}"/>
    <cellStyle name="2_Cau thuy dien Ban La (Cu Anh)_luong_duphongtruotgia 13" xfId="15558" xr:uid="{00000000-0005-0000-0000-000003160000}"/>
    <cellStyle name="2_Cau thuy dien Ban La (Cu Anh)_luong_duphongtruotgia 2" xfId="8145" xr:uid="{00000000-0005-0000-0000-000004160000}"/>
    <cellStyle name="2_Cau thuy dien Ban La (Cu Anh)_luong_duphongtruotgia 3" xfId="8146" xr:uid="{00000000-0005-0000-0000-000005160000}"/>
    <cellStyle name="2_Cau thuy dien Ban La (Cu Anh)_luong_duphongtruotgia 4" xfId="8147" xr:uid="{00000000-0005-0000-0000-000006160000}"/>
    <cellStyle name="2_Cau thuy dien Ban La (Cu Anh)_luong_duphongtruotgia 5" xfId="8148" xr:uid="{00000000-0005-0000-0000-000007160000}"/>
    <cellStyle name="2_Cau thuy dien Ban La (Cu Anh)_luong_duphongtruotgia 6" xfId="8149" xr:uid="{00000000-0005-0000-0000-000008160000}"/>
    <cellStyle name="2_Cau thuy dien Ban La (Cu Anh)_luong_duphongtruotgia 7" xfId="8150" xr:uid="{00000000-0005-0000-0000-000009160000}"/>
    <cellStyle name="2_Cau thuy dien Ban La (Cu Anh)_luong_duphongtruotgia 8" xfId="8151" xr:uid="{00000000-0005-0000-0000-00000A160000}"/>
    <cellStyle name="2_Cau thuy dien Ban La (Cu Anh)_luong_duphongtruotgia 9" xfId="8152" xr:uid="{00000000-0005-0000-0000-00000B160000}"/>
    <cellStyle name="2_Cau thuy dien Ban La (Cu Anh)_luong_duphongtruotgia_Book2" xfId="996" xr:uid="{00000000-0005-0000-0000-00000C160000}"/>
    <cellStyle name="2_Cau thuy dien Ban La (Cu Anh)_luong_duphongtruotgia_Book2 10" xfId="8153" xr:uid="{00000000-0005-0000-0000-00000D160000}"/>
    <cellStyle name="2_Cau thuy dien Ban La (Cu Anh)_luong_duphongtruotgia_Book2 11" xfId="8154" xr:uid="{00000000-0005-0000-0000-00000E160000}"/>
    <cellStyle name="2_Cau thuy dien Ban La (Cu Anh)_luong_duphongtruotgia_Book2 12" xfId="16143" xr:uid="{00000000-0005-0000-0000-00000F160000}"/>
    <cellStyle name="2_Cau thuy dien Ban La (Cu Anh)_luong_duphongtruotgia_Book2 13" xfId="15559" xr:uid="{00000000-0005-0000-0000-000010160000}"/>
    <cellStyle name="2_Cau thuy dien Ban La (Cu Anh)_luong_duphongtruotgia_Book2 2" xfId="8155" xr:uid="{00000000-0005-0000-0000-000011160000}"/>
    <cellStyle name="2_Cau thuy dien Ban La (Cu Anh)_luong_duphongtruotgia_Book2 3" xfId="8156" xr:uid="{00000000-0005-0000-0000-000012160000}"/>
    <cellStyle name="2_Cau thuy dien Ban La (Cu Anh)_luong_duphongtruotgia_Book2 4" xfId="8157" xr:uid="{00000000-0005-0000-0000-000013160000}"/>
    <cellStyle name="2_Cau thuy dien Ban La (Cu Anh)_luong_duphongtruotgia_Book2 5" xfId="8158" xr:uid="{00000000-0005-0000-0000-000014160000}"/>
    <cellStyle name="2_Cau thuy dien Ban La (Cu Anh)_luong_duphongtruotgia_Book2 6" xfId="8159" xr:uid="{00000000-0005-0000-0000-000015160000}"/>
    <cellStyle name="2_Cau thuy dien Ban La (Cu Anh)_luong_duphongtruotgia_Book2 7" xfId="8160" xr:uid="{00000000-0005-0000-0000-000016160000}"/>
    <cellStyle name="2_Cau thuy dien Ban La (Cu Anh)_luong_duphongtruotgia_Book2 8" xfId="8161" xr:uid="{00000000-0005-0000-0000-000017160000}"/>
    <cellStyle name="2_Cau thuy dien Ban La (Cu Anh)_luong_duphongtruotgia_Book2 9" xfId="8162" xr:uid="{00000000-0005-0000-0000-000018160000}"/>
    <cellStyle name="2_Cau thuy dien Ban La (Cu Anh)_luong_duphongtruotgia_Book2_DTGTXL_goi1(DD_G6)" xfId="3054" xr:uid="{00000000-0005-0000-0000-000019160000}"/>
    <cellStyle name="2_Cau thuy dien Ban La (Cu Anh)_luong_duphongtruotgia_Book3" xfId="997" xr:uid="{00000000-0005-0000-0000-00001A160000}"/>
    <cellStyle name="2_Cau thuy dien Ban La (Cu Anh)_luong_duphongtruotgia_Book3 10" xfId="8163" xr:uid="{00000000-0005-0000-0000-00001B160000}"/>
    <cellStyle name="2_Cau thuy dien Ban La (Cu Anh)_luong_duphongtruotgia_Book3 11" xfId="8164" xr:uid="{00000000-0005-0000-0000-00001C160000}"/>
    <cellStyle name="2_Cau thuy dien Ban La (Cu Anh)_luong_duphongtruotgia_Book3 12" xfId="16144" xr:uid="{00000000-0005-0000-0000-00001D160000}"/>
    <cellStyle name="2_Cau thuy dien Ban La (Cu Anh)_luong_duphongtruotgia_Book3 13" xfId="15560" xr:uid="{00000000-0005-0000-0000-00001E160000}"/>
    <cellStyle name="2_Cau thuy dien Ban La (Cu Anh)_luong_duphongtruotgia_Book3 2" xfId="8165" xr:uid="{00000000-0005-0000-0000-00001F160000}"/>
    <cellStyle name="2_Cau thuy dien Ban La (Cu Anh)_luong_duphongtruotgia_Book3 3" xfId="8166" xr:uid="{00000000-0005-0000-0000-000020160000}"/>
    <cellStyle name="2_Cau thuy dien Ban La (Cu Anh)_luong_duphongtruotgia_Book3 4" xfId="8167" xr:uid="{00000000-0005-0000-0000-000021160000}"/>
    <cellStyle name="2_Cau thuy dien Ban La (Cu Anh)_luong_duphongtruotgia_Book3 5" xfId="8168" xr:uid="{00000000-0005-0000-0000-000022160000}"/>
    <cellStyle name="2_Cau thuy dien Ban La (Cu Anh)_luong_duphongtruotgia_Book3 6" xfId="8169" xr:uid="{00000000-0005-0000-0000-000023160000}"/>
    <cellStyle name="2_Cau thuy dien Ban La (Cu Anh)_luong_duphongtruotgia_Book3 7" xfId="8170" xr:uid="{00000000-0005-0000-0000-000024160000}"/>
    <cellStyle name="2_Cau thuy dien Ban La (Cu Anh)_luong_duphongtruotgia_Book3 8" xfId="8171" xr:uid="{00000000-0005-0000-0000-000025160000}"/>
    <cellStyle name="2_Cau thuy dien Ban La (Cu Anh)_luong_duphongtruotgia_Book3 9" xfId="8172" xr:uid="{00000000-0005-0000-0000-000026160000}"/>
    <cellStyle name="2_Cau thuy dien Ban La (Cu Anh)_luong_duphongtruotgia_Book3_DTGTXL_goi1(DD_G6)" xfId="3055" xr:uid="{00000000-0005-0000-0000-000027160000}"/>
    <cellStyle name="2_Cau thuy dien Ban La (Cu Anh)_luong_duphongtruotgia_DTGTXL_goi1(DD_G6)" xfId="3056" xr:uid="{00000000-0005-0000-0000-000028160000}"/>
    <cellStyle name="2_Cau thuy dien Ban La (Cu Anh)_luong_duphongtruotgia_DZ500kVPleiku_MyPhuoc_CauBong(GiaLai+DakLakmoi)" xfId="998" xr:uid="{00000000-0005-0000-0000-000029160000}"/>
    <cellStyle name="2_Cau thuy dien Ban La (Cu Anh)_luong_duphongtruotgia_DZ500kVPleiku_MyPhuoc_CauBong(GiaLai+DakLakmoi) 10" xfId="8173" xr:uid="{00000000-0005-0000-0000-00002A160000}"/>
    <cellStyle name="2_Cau thuy dien Ban La (Cu Anh)_luong_duphongtruotgia_DZ500kVPleiku_MyPhuoc_CauBong(GiaLai+DakLakmoi) 11" xfId="8174" xr:uid="{00000000-0005-0000-0000-00002B160000}"/>
    <cellStyle name="2_Cau thuy dien Ban La (Cu Anh)_luong_duphongtruotgia_DZ500kVPleiku_MyPhuoc_CauBong(GiaLai+DakLakmoi) 12" xfId="16145" xr:uid="{00000000-0005-0000-0000-00002C160000}"/>
    <cellStyle name="2_Cau thuy dien Ban La (Cu Anh)_luong_duphongtruotgia_DZ500kVPleiku_MyPhuoc_CauBong(GiaLai+DakLakmoi) 13" xfId="15561" xr:uid="{00000000-0005-0000-0000-00002D160000}"/>
    <cellStyle name="2_Cau thuy dien Ban La (Cu Anh)_luong_duphongtruotgia_DZ500kVPleiku_MyPhuoc_CauBong(GiaLai+DakLakmoi) 2" xfId="8175" xr:uid="{00000000-0005-0000-0000-00002E160000}"/>
    <cellStyle name="2_Cau thuy dien Ban La (Cu Anh)_luong_duphongtruotgia_DZ500kVPleiku_MyPhuoc_CauBong(GiaLai+DakLakmoi) 3" xfId="8176" xr:uid="{00000000-0005-0000-0000-00002F160000}"/>
    <cellStyle name="2_Cau thuy dien Ban La (Cu Anh)_luong_duphongtruotgia_DZ500kVPleiku_MyPhuoc_CauBong(GiaLai+DakLakmoi) 4" xfId="8177" xr:uid="{00000000-0005-0000-0000-000030160000}"/>
    <cellStyle name="2_Cau thuy dien Ban La (Cu Anh)_luong_duphongtruotgia_DZ500kVPleiku_MyPhuoc_CauBong(GiaLai+DakLakmoi) 5" xfId="8178" xr:uid="{00000000-0005-0000-0000-000031160000}"/>
    <cellStyle name="2_Cau thuy dien Ban La (Cu Anh)_luong_duphongtruotgia_DZ500kVPleiku_MyPhuoc_CauBong(GiaLai+DakLakmoi) 6" xfId="8179" xr:uid="{00000000-0005-0000-0000-000032160000}"/>
    <cellStyle name="2_Cau thuy dien Ban La (Cu Anh)_luong_duphongtruotgia_DZ500kVPleiku_MyPhuoc_CauBong(GiaLai+DakLakmoi) 7" xfId="8180" xr:uid="{00000000-0005-0000-0000-000033160000}"/>
    <cellStyle name="2_Cau thuy dien Ban La (Cu Anh)_luong_duphongtruotgia_DZ500kVPleiku_MyPhuoc_CauBong(GiaLai+DakLakmoi) 8" xfId="8181" xr:uid="{00000000-0005-0000-0000-000034160000}"/>
    <cellStyle name="2_Cau thuy dien Ban La (Cu Anh)_luong_duphongtruotgia_DZ500kVPleiku_MyPhuoc_CauBong(GiaLai+DakLakmoi) 9" xfId="8182" xr:uid="{00000000-0005-0000-0000-000035160000}"/>
    <cellStyle name="2_Cau thuy dien Ban La (Cu Anh)_luong_duphongtruotgia_DZ500kVPleiku_MyPhuoc_CauBong(GiaLai+DakLakmoi)_DTGTXL_goi1(DD_G6)" xfId="3057" xr:uid="{00000000-0005-0000-0000-000036160000}"/>
    <cellStyle name="2_Cau thuy dien Ban La (Cu Anh)_Moi truong" xfId="3058" xr:uid="{00000000-0005-0000-0000-000037160000}"/>
    <cellStyle name="2_Cau thuy dien Ban La (Cu Anh)_TA" xfId="999" xr:uid="{00000000-0005-0000-0000-000038160000}"/>
    <cellStyle name="2_Cau thuy dien Ban La (Cu Anh)_TA_1A_TB.NXT-500kV Pleiku(07-2011)Hc theo TT" xfId="3059" xr:uid="{00000000-0005-0000-0000-000039160000}"/>
    <cellStyle name="2_Cau thuy dien Ban La (Cu Anh)_TA_2A_HTVT-500kV Pleiku-CauBong(07-2011)Hc theo TT" xfId="3060" xr:uid="{00000000-0005-0000-0000-00003A160000}"/>
    <cellStyle name="2_Cau thuy dien Ban La (Cu Anh)_TA_Book1" xfId="1000" xr:uid="{00000000-0005-0000-0000-00003B160000}"/>
    <cellStyle name="2_Cau thuy dien Ban La (Cu Anh)_TA_Book1 10" xfId="8183" xr:uid="{00000000-0005-0000-0000-00003C160000}"/>
    <cellStyle name="2_Cau thuy dien Ban La (Cu Anh)_TA_Book1 11" xfId="8184" xr:uid="{00000000-0005-0000-0000-00003D160000}"/>
    <cellStyle name="2_Cau thuy dien Ban La (Cu Anh)_TA_Book1 12" xfId="16146" xr:uid="{00000000-0005-0000-0000-00003E160000}"/>
    <cellStyle name="2_Cau thuy dien Ban La (Cu Anh)_TA_Book1 13" xfId="15562" xr:uid="{00000000-0005-0000-0000-00003F160000}"/>
    <cellStyle name="2_Cau thuy dien Ban La (Cu Anh)_TA_Book1 2" xfId="8185" xr:uid="{00000000-0005-0000-0000-000040160000}"/>
    <cellStyle name="2_Cau thuy dien Ban La (Cu Anh)_TA_Book1 3" xfId="8186" xr:uid="{00000000-0005-0000-0000-000041160000}"/>
    <cellStyle name="2_Cau thuy dien Ban La (Cu Anh)_TA_Book1 4" xfId="8187" xr:uid="{00000000-0005-0000-0000-000042160000}"/>
    <cellStyle name="2_Cau thuy dien Ban La (Cu Anh)_TA_Book1 5" xfId="8188" xr:uid="{00000000-0005-0000-0000-000043160000}"/>
    <cellStyle name="2_Cau thuy dien Ban La (Cu Anh)_TA_Book1 6" xfId="8189" xr:uid="{00000000-0005-0000-0000-000044160000}"/>
    <cellStyle name="2_Cau thuy dien Ban La (Cu Anh)_TA_Book1 7" xfId="8190" xr:uid="{00000000-0005-0000-0000-000045160000}"/>
    <cellStyle name="2_Cau thuy dien Ban La (Cu Anh)_TA_Book1 8" xfId="8191" xr:uid="{00000000-0005-0000-0000-000046160000}"/>
    <cellStyle name="2_Cau thuy dien Ban La (Cu Anh)_TA_Book1 9" xfId="8192" xr:uid="{00000000-0005-0000-0000-000047160000}"/>
    <cellStyle name="2_Cau thuy dien Ban La (Cu Anh)_TA_Book1_1" xfId="3061" xr:uid="{00000000-0005-0000-0000-000048160000}"/>
    <cellStyle name="2_Cau thuy dien Ban La (Cu Anh)_TA_Book1_Book2" xfId="1001" xr:uid="{00000000-0005-0000-0000-000049160000}"/>
    <cellStyle name="2_Cau thuy dien Ban La (Cu Anh)_TA_Book1_Book2 10" xfId="8193" xr:uid="{00000000-0005-0000-0000-00004A160000}"/>
    <cellStyle name="2_Cau thuy dien Ban La (Cu Anh)_TA_Book1_Book2 11" xfId="8194" xr:uid="{00000000-0005-0000-0000-00004B160000}"/>
    <cellStyle name="2_Cau thuy dien Ban La (Cu Anh)_TA_Book1_Book2 12" xfId="16147" xr:uid="{00000000-0005-0000-0000-00004C160000}"/>
    <cellStyle name="2_Cau thuy dien Ban La (Cu Anh)_TA_Book1_Book2 13" xfId="15563" xr:uid="{00000000-0005-0000-0000-00004D160000}"/>
    <cellStyle name="2_Cau thuy dien Ban La (Cu Anh)_TA_Book1_Book2 2" xfId="8195" xr:uid="{00000000-0005-0000-0000-00004E160000}"/>
    <cellStyle name="2_Cau thuy dien Ban La (Cu Anh)_TA_Book1_Book2 3" xfId="8196" xr:uid="{00000000-0005-0000-0000-00004F160000}"/>
    <cellStyle name="2_Cau thuy dien Ban La (Cu Anh)_TA_Book1_Book2 4" xfId="8197" xr:uid="{00000000-0005-0000-0000-000050160000}"/>
    <cellStyle name="2_Cau thuy dien Ban La (Cu Anh)_TA_Book1_Book2 5" xfId="8198" xr:uid="{00000000-0005-0000-0000-000051160000}"/>
    <cellStyle name="2_Cau thuy dien Ban La (Cu Anh)_TA_Book1_Book2 6" xfId="8199" xr:uid="{00000000-0005-0000-0000-000052160000}"/>
    <cellStyle name="2_Cau thuy dien Ban La (Cu Anh)_TA_Book1_Book2 7" xfId="8200" xr:uid="{00000000-0005-0000-0000-000053160000}"/>
    <cellStyle name="2_Cau thuy dien Ban La (Cu Anh)_TA_Book1_Book2 8" xfId="8201" xr:uid="{00000000-0005-0000-0000-000054160000}"/>
    <cellStyle name="2_Cau thuy dien Ban La (Cu Anh)_TA_Book1_Book2 9" xfId="8202" xr:uid="{00000000-0005-0000-0000-000055160000}"/>
    <cellStyle name="2_Cau thuy dien Ban La (Cu Anh)_TA_Book1_Book2_1" xfId="3062" xr:uid="{00000000-0005-0000-0000-000056160000}"/>
    <cellStyle name="2_Cau thuy dien Ban La (Cu Anh)_TA_Book1_Book2_DTGTXL_goi1(DD_G6)" xfId="3063" xr:uid="{00000000-0005-0000-0000-000057160000}"/>
    <cellStyle name="2_Cau thuy dien Ban La (Cu Anh)_TA_Book1_Book3" xfId="1002" xr:uid="{00000000-0005-0000-0000-000058160000}"/>
    <cellStyle name="2_Cau thuy dien Ban La (Cu Anh)_TA_Book1_Book3 10" xfId="8203" xr:uid="{00000000-0005-0000-0000-000059160000}"/>
    <cellStyle name="2_Cau thuy dien Ban La (Cu Anh)_TA_Book1_Book3 11" xfId="8204" xr:uid="{00000000-0005-0000-0000-00005A160000}"/>
    <cellStyle name="2_Cau thuy dien Ban La (Cu Anh)_TA_Book1_Book3 12" xfId="16148" xr:uid="{00000000-0005-0000-0000-00005B160000}"/>
    <cellStyle name="2_Cau thuy dien Ban La (Cu Anh)_TA_Book1_Book3 13" xfId="15564" xr:uid="{00000000-0005-0000-0000-00005C160000}"/>
    <cellStyle name="2_Cau thuy dien Ban La (Cu Anh)_TA_Book1_Book3 2" xfId="8205" xr:uid="{00000000-0005-0000-0000-00005D160000}"/>
    <cellStyle name="2_Cau thuy dien Ban La (Cu Anh)_TA_Book1_Book3 3" xfId="8206" xr:uid="{00000000-0005-0000-0000-00005E160000}"/>
    <cellStyle name="2_Cau thuy dien Ban La (Cu Anh)_TA_Book1_Book3 4" xfId="8207" xr:uid="{00000000-0005-0000-0000-00005F160000}"/>
    <cellStyle name="2_Cau thuy dien Ban La (Cu Anh)_TA_Book1_Book3 5" xfId="8208" xr:uid="{00000000-0005-0000-0000-000060160000}"/>
    <cellStyle name="2_Cau thuy dien Ban La (Cu Anh)_TA_Book1_Book3 6" xfId="8209" xr:uid="{00000000-0005-0000-0000-000061160000}"/>
    <cellStyle name="2_Cau thuy dien Ban La (Cu Anh)_TA_Book1_Book3 7" xfId="8210" xr:uid="{00000000-0005-0000-0000-000062160000}"/>
    <cellStyle name="2_Cau thuy dien Ban La (Cu Anh)_TA_Book1_Book3 8" xfId="8211" xr:uid="{00000000-0005-0000-0000-000063160000}"/>
    <cellStyle name="2_Cau thuy dien Ban La (Cu Anh)_TA_Book1_Book3 9" xfId="8212" xr:uid="{00000000-0005-0000-0000-000064160000}"/>
    <cellStyle name="2_Cau thuy dien Ban La (Cu Anh)_TA_Book1_Book3_DTGTXL_goi1(DD_G6)" xfId="3064" xr:uid="{00000000-0005-0000-0000-000065160000}"/>
    <cellStyle name="2_Cau thuy dien Ban La (Cu Anh)_TA_Book1_DTGTXL_goi1(DD_G6)" xfId="3065" xr:uid="{00000000-0005-0000-0000-000066160000}"/>
    <cellStyle name="2_Cau thuy dien Ban La (Cu Anh)_TA_Book1_DZ500kVPleiku_MyPhuoc_CauBong(GiaLai+DakLakmoi)" xfId="1003" xr:uid="{00000000-0005-0000-0000-000067160000}"/>
    <cellStyle name="2_Cau thuy dien Ban La (Cu Anh)_TA_Book1_DZ500kVPleiku_MyPhuoc_CauBong(GiaLai+DakLakmoi) 10" xfId="8213" xr:uid="{00000000-0005-0000-0000-000068160000}"/>
    <cellStyle name="2_Cau thuy dien Ban La (Cu Anh)_TA_Book1_DZ500kVPleiku_MyPhuoc_CauBong(GiaLai+DakLakmoi) 11" xfId="8214" xr:uid="{00000000-0005-0000-0000-000069160000}"/>
    <cellStyle name="2_Cau thuy dien Ban La (Cu Anh)_TA_Book1_DZ500kVPleiku_MyPhuoc_CauBong(GiaLai+DakLakmoi) 12" xfId="16149" xr:uid="{00000000-0005-0000-0000-00006A160000}"/>
    <cellStyle name="2_Cau thuy dien Ban La (Cu Anh)_TA_Book1_DZ500kVPleiku_MyPhuoc_CauBong(GiaLai+DakLakmoi) 13" xfId="15565" xr:uid="{00000000-0005-0000-0000-00006B160000}"/>
    <cellStyle name="2_Cau thuy dien Ban La (Cu Anh)_TA_Book1_DZ500kVPleiku_MyPhuoc_CauBong(GiaLai+DakLakmoi) 2" xfId="8215" xr:uid="{00000000-0005-0000-0000-00006C160000}"/>
    <cellStyle name="2_Cau thuy dien Ban La (Cu Anh)_TA_Book1_DZ500kVPleiku_MyPhuoc_CauBong(GiaLai+DakLakmoi) 3" xfId="8216" xr:uid="{00000000-0005-0000-0000-00006D160000}"/>
    <cellStyle name="2_Cau thuy dien Ban La (Cu Anh)_TA_Book1_DZ500kVPleiku_MyPhuoc_CauBong(GiaLai+DakLakmoi) 4" xfId="8217" xr:uid="{00000000-0005-0000-0000-00006E160000}"/>
    <cellStyle name="2_Cau thuy dien Ban La (Cu Anh)_TA_Book1_DZ500kVPleiku_MyPhuoc_CauBong(GiaLai+DakLakmoi) 5" xfId="8218" xr:uid="{00000000-0005-0000-0000-00006F160000}"/>
    <cellStyle name="2_Cau thuy dien Ban La (Cu Anh)_TA_Book1_DZ500kVPleiku_MyPhuoc_CauBong(GiaLai+DakLakmoi) 6" xfId="8219" xr:uid="{00000000-0005-0000-0000-000070160000}"/>
    <cellStyle name="2_Cau thuy dien Ban La (Cu Anh)_TA_Book1_DZ500kVPleiku_MyPhuoc_CauBong(GiaLai+DakLakmoi) 7" xfId="8220" xr:uid="{00000000-0005-0000-0000-000071160000}"/>
    <cellStyle name="2_Cau thuy dien Ban La (Cu Anh)_TA_Book1_DZ500kVPleiku_MyPhuoc_CauBong(GiaLai+DakLakmoi) 8" xfId="8221" xr:uid="{00000000-0005-0000-0000-000072160000}"/>
    <cellStyle name="2_Cau thuy dien Ban La (Cu Anh)_TA_Book1_DZ500kVPleiku_MyPhuoc_CauBong(GiaLai+DakLakmoi) 9" xfId="8222" xr:uid="{00000000-0005-0000-0000-000073160000}"/>
    <cellStyle name="2_Cau thuy dien Ban La (Cu Anh)_TA_Book1_DZ500kVPleiku_MyPhuoc_CauBong(GiaLai+DakLakmoi)_DTGTXL_goi1(DD_G6)" xfId="3066" xr:uid="{00000000-0005-0000-0000-000074160000}"/>
    <cellStyle name="2_Cau thuy dien Ban La (Cu Anh)_TA_Book2" xfId="1004" xr:uid="{00000000-0005-0000-0000-000075160000}"/>
    <cellStyle name="2_Cau thuy dien Ban La (Cu Anh)_TA_Book2_1" xfId="1005" xr:uid="{00000000-0005-0000-0000-000076160000}"/>
    <cellStyle name="2_Cau thuy dien Ban La (Cu Anh)_TA_Book2_1 10" xfId="8223" xr:uid="{00000000-0005-0000-0000-000077160000}"/>
    <cellStyle name="2_Cau thuy dien Ban La (Cu Anh)_TA_Book2_1 11" xfId="8224" xr:uid="{00000000-0005-0000-0000-000078160000}"/>
    <cellStyle name="2_Cau thuy dien Ban La (Cu Anh)_TA_Book2_1 12" xfId="16150" xr:uid="{00000000-0005-0000-0000-000079160000}"/>
    <cellStyle name="2_Cau thuy dien Ban La (Cu Anh)_TA_Book2_1 13" xfId="15566" xr:uid="{00000000-0005-0000-0000-00007A160000}"/>
    <cellStyle name="2_Cau thuy dien Ban La (Cu Anh)_TA_Book2_1 2" xfId="8225" xr:uid="{00000000-0005-0000-0000-00007B160000}"/>
    <cellStyle name="2_Cau thuy dien Ban La (Cu Anh)_TA_Book2_1 3" xfId="8226" xr:uid="{00000000-0005-0000-0000-00007C160000}"/>
    <cellStyle name="2_Cau thuy dien Ban La (Cu Anh)_TA_Book2_1 4" xfId="8227" xr:uid="{00000000-0005-0000-0000-00007D160000}"/>
    <cellStyle name="2_Cau thuy dien Ban La (Cu Anh)_TA_Book2_1 5" xfId="8228" xr:uid="{00000000-0005-0000-0000-00007E160000}"/>
    <cellStyle name="2_Cau thuy dien Ban La (Cu Anh)_TA_Book2_1 6" xfId="8229" xr:uid="{00000000-0005-0000-0000-00007F160000}"/>
    <cellStyle name="2_Cau thuy dien Ban La (Cu Anh)_TA_Book2_1 7" xfId="8230" xr:uid="{00000000-0005-0000-0000-000080160000}"/>
    <cellStyle name="2_Cau thuy dien Ban La (Cu Anh)_TA_Book2_1 8" xfId="8231" xr:uid="{00000000-0005-0000-0000-000081160000}"/>
    <cellStyle name="2_Cau thuy dien Ban La (Cu Anh)_TA_Book2_1 9" xfId="8232" xr:uid="{00000000-0005-0000-0000-000082160000}"/>
    <cellStyle name="2_Cau thuy dien Ban La (Cu Anh)_TA_Book2_Book1" xfId="1006" xr:uid="{00000000-0005-0000-0000-000083160000}"/>
    <cellStyle name="2_Cau thuy dien Ban La (Cu Anh)_TA_Book2_Book1 10" xfId="8233" xr:uid="{00000000-0005-0000-0000-000084160000}"/>
    <cellStyle name="2_Cau thuy dien Ban La (Cu Anh)_TA_Book2_Book1 11" xfId="8234" xr:uid="{00000000-0005-0000-0000-000085160000}"/>
    <cellStyle name="2_Cau thuy dien Ban La (Cu Anh)_TA_Book2_Book1 12" xfId="16151" xr:uid="{00000000-0005-0000-0000-000086160000}"/>
    <cellStyle name="2_Cau thuy dien Ban La (Cu Anh)_TA_Book2_Book1 13" xfId="15567" xr:uid="{00000000-0005-0000-0000-000087160000}"/>
    <cellStyle name="2_Cau thuy dien Ban La (Cu Anh)_TA_Book2_Book1 2" xfId="8235" xr:uid="{00000000-0005-0000-0000-000088160000}"/>
    <cellStyle name="2_Cau thuy dien Ban La (Cu Anh)_TA_Book2_Book1 3" xfId="8236" xr:uid="{00000000-0005-0000-0000-000089160000}"/>
    <cellStyle name="2_Cau thuy dien Ban La (Cu Anh)_TA_Book2_Book1 4" xfId="8237" xr:uid="{00000000-0005-0000-0000-00008A160000}"/>
    <cellStyle name="2_Cau thuy dien Ban La (Cu Anh)_TA_Book2_Book1 5" xfId="8238" xr:uid="{00000000-0005-0000-0000-00008B160000}"/>
    <cellStyle name="2_Cau thuy dien Ban La (Cu Anh)_TA_Book2_Book1 6" xfId="8239" xr:uid="{00000000-0005-0000-0000-00008C160000}"/>
    <cellStyle name="2_Cau thuy dien Ban La (Cu Anh)_TA_Book2_Book1 7" xfId="8240" xr:uid="{00000000-0005-0000-0000-00008D160000}"/>
    <cellStyle name="2_Cau thuy dien Ban La (Cu Anh)_TA_Book2_Book1 8" xfId="8241" xr:uid="{00000000-0005-0000-0000-00008E160000}"/>
    <cellStyle name="2_Cau thuy dien Ban La (Cu Anh)_TA_Book2_Book1 9" xfId="8242" xr:uid="{00000000-0005-0000-0000-00008F160000}"/>
    <cellStyle name="2_Cau thuy dien Ban La (Cu Anh)_TA_Book2_Book1_1" xfId="3067" xr:uid="{00000000-0005-0000-0000-000090160000}"/>
    <cellStyle name="2_Cau thuy dien Ban La (Cu Anh)_TA_Book2_Book1_Book2" xfId="3068" xr:uid="{00000000-0005-0000-0000-000091160000}"/>
    <cellStyle name="2_Cau thuy dien Ban La (Cu Anh)_TA_Book2_Book1_DTGTXL_goi1(DD_G6)" xfId="3069" xr:uid="{00000000-0005-0000-0000-000092160000}"/>
    <cellStyle name="2_Cau thuy dien Ban La (Cu Anh)_TA_Book2_Book2" xfId="1007" xr:uid="{00000000-0005-0000-0000-000093160000}"/>
    <cellStyle name="2_Cau thuy dien Ban La (Cu Anh)_TA_Book2_Book2 10" xfId="8243" xr:uid="{00000000-0005-0000-0000-000094160000}"/>
    <cellStyle name="2_Cau thuy dien Ban La (Cu Anh)_TA_Book2_Book2 11" xfId="8244" xr:uid="{00000000-0005-0000-0000-000095160000}"/>
    <cellStyle name="2_Cau thuy dien Ban La (Cu Anh)_TA_Book2_Book2 12" xfId="16152" xr:uid="{00000000-0005-0000-0000-000096160000}"/>
    <cellStyle name="2_Cau thuy dien Ban La (Cu Anh)_TA_Book2_Book2 13" xfId="15568" xr:uid="{00000000-0005-0000-0000-000097160000}"/>
    <cellStyle name="2_Cau thuy dien Ban La (Cu Anh)_TA_Book2_Book2 2" xfId="8245" xr:uid="{00000000-0005-0000-0000-000098160000}"/>
    <cellStyle name="2_Cau thuy dien Ban La (Cu Anh)_TA_Book2_Book2 3" xfId="8246" xr:uid="{00000000-0005-0000-0000-000099160000}"/>
    <cellStyle name="2_Cau thuy dien Ban La (Cu Anh)_TA_Book2_Book2 4" xfId="8247" xr:uid="{00000000-0005-0000-0000-00009A160000}"/>
    <cellStyle name="2_Cau thuy dien Ban La (Cu Anh)_TA_Book2_Book2 5" xfId="8248" xr:uid="{00000000-0005-0000-0000-00009B160000}"/>
    <cellStyle name="2_Cau thuy dien Ban La (Cu Anh)_TA_Book2_Book2 6" xfId="8249" xr:uid="{00000000-0005-0000-0000-00009C160000}"/>
    <cellStyle name="2_Cau thuy dien Ban La (Cu Anh)_TA_Book2_Book2 7" xfId="8250" xr:uid="{00000000-0005-0000-0000-00009D160000}"/>
    <cellStyle name="2_Cau thuy dien Ban La (Cu Anh)_TA_Book2_Book2 8" xfId="8251" xr:uid="{00000000-0005-0000-0000-00009E160000}"/>
    <cellStyle name="2_Cau thuy dien Ban La (Cu Anh)_TA_Book2_Book2 9" xfId="8252" xr:uid="{00000000-0005-0000-0000-00009F160000}"/>
    <cellStyle name="2_Cau thuy dien Ban La (Cu Anh)_TA_Book2_Book2_1" xfId="1008" xr:uid="{00000000-0005-0000-0000-0000A0160000}"/>
    <cellStyle name="2_Cau thuy dien Ban La (Cu Anh)_TA_Book2_Book2_1 10" xfId="8253" xr:uid="{00000000-0005-0000-0000-0000A1160000}"/>
    <cellStyle name="2_Cau thuy dien Ban La (Cu Anh)_TA_Book2_Book2_1 11" xfId="8254" xr:uid="{00000000-0005-0000-0000-0000A2160000}"/>
    <cellStyle name="2_Cau thuy dien Ban La (Cu Anh)_TA_Book2_Book2_1 12" xfId="16153" xr:uid="{00000000-0005-0000-0000-0000A3160000}"/>
    <cellStyle name="2_Cau thuy dien Ban La (Cu Anh)_TA_Book2_Book2_1 13" xfId="15569" xr:uid="{00000000-0005-0000-0000-0000A4160000}"/>
    <cellStyle name="2_Cau thuy dien Ban La (Cu Anh)_TA_Book2_Book2_1 2" xfId="8255" xr:uid="{00000000-0005-0000-0000-0000A5160000}"/>
    <cellStyle name="2_Cau thuy dien Ban La (Cu Anh)_TA_Book2_Book2_1 3" xfId="8256" xr:uid="{00000000-0005-0000-0000-0000A6160000}"/>
    <cellStyle name="2_Cau thuy dien Ban La (Cu Anh)_TA_Book2_Book2_1 4" xfId="8257" xr:uid="{00000000-0005-0000-0000-0000A7160000}"/>
    <cellStyle name="2_Cau thuy dien Ban La (Cu Anh)_TA_Book2_Book2_1 5" xfId="8258" xr:uid="{00000000-0005-0000-0000-0000A8160000}"/>
    <cellStyle name="2_Cau thuy dien Ban La (Cu Anh)_TA_Book2_Book2_1 6" xfId="8259" xr:uid="{00000000-0005-0000-0000-0000A9160000}"/>
    <cellStyle name="2_Cau thuy dien Ban La (Cu Anh)_TA_Book2_Book2_1 7" xfId="8260" xr:uid="{00000000-0005-0000-0000-0000AA160000}"/>
    <cellStyle name="2_Cau thuy dien Ban La (Cu Anh)_TA_Book2_Book2_1 8" xfId="8261" xr:uid="{00000000-0005-0000-0000-0000AB160000}"/>
    <cellStyle name="2_Cau thuy dien Ban La (Cu Anh)_TA_Book2_Book2_1 9" xfId="8262" xr:uid="{00000000-0005-0000-0000-0000AC160000}"/>
    <cellStyle name="2_Cau thuy dien Ban La (Cu Anh)_TA_Book2_Book2_DTGTXL_goi1(DD_G6)" xfId="3070" xr:uid="{00000000-0005-0000-0000-0000AD160000}"/>
    <cellStyle name="2_Cau thuy dien Ban La (Cu Anh)_TA_Book2_Book3" xfId="1009" xr:uid="{00000000-0005-0000-0000-0000AE160000}"/>
    <cellStyle name="2_Cau thuy dien Ban La (Cu Anh)_TA_Book2_Book3 10" xfId="8263" xr:uid="{00000000-0005-0000-0000-0000AF160000}"/>
    <cellStyle name="2_Cau thuy dien Ban La (Cu Anh)_TA_Book2_Book3 11" xfId="8264" xr:uid="{00000000-0005-0000-0000-0000B0160000}"/>
    <cellStyle name="2_Cau thuy dien Ban La (Cu Anh)_TA_Book2_Book3 12" xfId="16154" xr:uid="{00000000-0005-0000-0000-0000B1160000}"/>
    <cellStyle name="2_Cau thuy dien Ban La (Cu Anh)_TA_Book2_Book3 13" xfId="15570" xr:uid="{00000000-0005-0000-0000-0000B2160000}"/>
    <cellStyle name="2_Cau thuy dien Ban La (Cu Anh)_TA_Book2_Book3 2" xfId="8265" xr:uid="{00000000-0005-0000-0000-0000B3160000}"/>
    <cellStyle name="2_Cau thuy dien Ban La (Cu Anh)_TA_Book2_Book3 3" xfId="8266" xr:uid="{00000000-0005-0000-0000-0000B4160000}"/>
    <cellStyle name="2_Cau thuy dien Ban La (Cu Anh)_TA_Book2_Book3 4" xfId="8267" xr:uid="{00000000-0005-0000-0000-0000B5160000}"/>
    <cellStyle name="2_Cau thuy dien Ban La (Cu Anh)_TA_Book2_Book3 5" xfId="8268" xr:uid="{00000000-0005-0000-0000-0000B6160000}"/>
    <cellStyle name="2_Cau thuy dien Ban La (Cu Anh)_TA_Book2_Book3 6" xfId="8269" xr:uid="{00000000-0005-0000-0000-0000B7160000}"/>
    <cellStyle name="2_Cau thuy dien Ban La (Cu Anh)_TA_Book2_Book3 7" xfId="8270" xr:uid="{00000000-0005-0000-0000-0000B8160000}"/>
    <cellStyle name="2_Cau thuy dien Ban La (Cu Anh)_TA_Book2_Book3 8" xfId="8271" xr:uid="{00000000-0005-0000-0000-0000B9160000}"/>
    <cellStyle name="2_Cau thuy dien Ban La (Cu Anh)_TA_Book2_Book3 9" xfId="8272" xr:uid="{00000000-0005-0000-0000-0000BA160000}"/>
    <cellStyle name="2_Cau thuy dien Ban La (Cu Anh)_TA_Book2_Book3_DTGTXL_goi1(DD_G6)" xfId="3071" xr:uid="{00000000-0005-0000-0000-0000BB160000}"/>
    <cellStyle name="2_Cau thuy dien Ban La (Cu Anh)_TA_Book2_CV2695_957" xfId="1010" xr:uid="{00000000-0005-0000-0000-0000BC160000}"/>
    <cellStyle name="2_Cau thuy dien Ban La (Cu Anh)_TA_Book2_CV2695_957 10" xfId="8273" xr:uid="{00000000-0005-0000-0000-0000BD160000}"/>
    <cellStyle name="2_Cau thuy dien Ban La (Cu Anh)_TA_Book2_CV2695_957 11" xfId="8274" xr:uid="{00000000-0005-0000-0000-0000BE160000}"/>
    <cellStyle name="2_Cau thuy dien Ban La (Cu Anh)_TA_Book2_CV2695_957 12" xfId="16155" xr:uid="{00000000-0005-0000-0000-0000BF160000}"/>
    <cellStyle name="2_Cau thuy dien Ban La (Cu Anh)_TA_Book2_CV2695_957 13" xfId="15571" xr:uid="{00000000-0005-0000-0000-0000C0160000}"/>
    <cellStyle name="2_Cau thuy dien Ban La (Cu Anh)_TA_Book2_CV2695_957 2" xfId="8275" xr:uid="{00000000-0005-0000-0000-0000C1160000}"/>
    <cellStyle name="2_Cau thuy dien Ban La (Cu Anh)_TA_Book2_CV2695_957 3" xfId="8276" xr:uid="{00000000-0005-0000-0000-0000C2160000}"/>
    <cellStyle name="2_Cau thuy dien Ban La (Cu Anh)_TA_Book2_CV2695_957 4" xfId="8277" xr:uid="{00000000-0005-0000-0000-0000C3160000}"/>
    <cellStyle name="2_Cau thuy dien Ban La (Cu Anh)_TA_Book2_CV2695_957 5" xfId="8278" xr:uid="{00000000-0005-0000-0000-0000C4160000}"/>
    <cellStyle name="2_Cau thuy dien Ban La (Cu Anh)_TA_Book2_CV2695_957 6" xfId="8279" xr:uid="{00000000-0005-0000-0000-0000C5160000}"/>
    <cellStyle name="2_Cau thuy dien Ban La (Cu Anh)_TA_Book2_CV2695_957 7" xfId="8280" xr:uid="{00000000-0005-0000-0000-0000C6160000}"/>
    <cellStyle name="2_Cau thuy dien Ban La (Cu Anh)_TA_Book2_CV2695_957 8" xfId="8281" xr:uid="{00000000-0005-0000-0000-0000C7160000}"/>
    <cellStyle name="2_Cau thuy dien Ban La (Cu Anh)_TA_Book2_CV2695_957 9" xfId="8282" xr:uid="{00000000-0005-0000-0000-0000C8160000}"/>
    <cellStyle name="2_Cau thuy dien Ban La (Cu Anh)_TA_Book2_CV2695_957_DTGTXL_goi1(DD_G6)" xfId="3072" xr:uid="{00000000-0005-0000-0000-0000C9160000}"/>
    <cellStyle name="2_Cau thuy dien Ban La (Cu Anh)_TA_Book2_dauvao" xfId="1011" xr:uid="{00000000-0005-0000-0000-0000CA160000}"/>
    <cellStyle name="2_Cau thuy dien Ban La (Cu Anh)_TA_Book2_dauvao 10" xfId="8283" xr:uid="{00000000-0005-0000-0000-0000CB160000}"/>
    <cellStyle name="2_Cau thuy dien Ban La (Cu Anh)_TA_Book2_dauvao 11" xfId="8284" xr:uid="{00000000-0005-0000-0000-0000CC160000}"/>
    <cellStyle name="2_Cau thuy dien Ban La (Cu Anh)_TA_Book2_dauvao 12" xfId="16156" xr:uid="{00000000-0005-0000-0000-0000CD160000}"/>
    <cellStyle name="2_Cau thuy dien Ban La (Cu Anh)_TA_Book2_dauvao 13" xfId="15572" xr:uid="{00000000-0005-0000-0000-0000CE160000}"/>
    <cellStyle name="2_Cau thuy dien Ban La (Cu Anh)_TA_Book2_dauvao 2" xfId="8285" xr:uid="{00000000-0005-0000-0000-0000CF160000}"/>
    <cellStyle name="2_Cau thuy dien Ban La (Cu Anh)_TA_Book2_dauvao 3" xfId="8286" xr:uid="{00000000-0005-0000-0000-0000D0160000}"/>
    <cellStyle name="2_Cau thuy dien Ban La (Cu Anh)_TA_Book2_dauvao 4" xfId="8287" xr:uid="{00000000-0005-0000-0000-0000D1160000}"/>
    <cellStyle name="2_Cau thuy dien Ban La (Cu Anh)_TA_Book2_dauvao 5" xfId="8288" xr:uid="{00000000-0005-0000-0000-0000D2160000}"/>
    <cellStyle name="2_Cau thuy dien Ban La (Cu Anh)_TA_Book2_dauvao 6" xfId="8289" xr:uid="{00000000-0005-0000-0000-0000D3160000}"/>
    <cellStyle name="2_Cau thuy dien Ban La (Cu Anh)_TA_Book2_dauvao 7" xfId="8290" xr:uid="{00000000-0005-0000-0000-0000D4160000}"/>
    <cellStyle name="2_Cau thuy dien Ban La (Cu Anh)_TA_Book2_dauvao 8" xfId="8291" xr:uid="{00000000-0005-0000-0000-0000D5160000}"/>
    <cellStyle name="2_Cau thuy dien Ban La (Cu Anh)_TA_Book2_dauvao 9" xfId="8292" xr:uid="{00000000-0005-0000-0000-0000D6160000}"/>
    <cellStyle name="2_Cau thuy dien Ban La (Cu Anh)_TA_Book2_dauvao_DTGTXL_goi1(DD_G6)" xfId="3073" xr:uid="{00000000-0005-0000-0000-0000D7160000}"/>
    <cellStyle name="2_Cau thuy dien Ban La (Cu Anh)_TA_Book2_DTGTXL_goi1(DD_G6)" xfId="3074" xr:uid="{00000000-0005-0000-0000-0000D8160000}"/>
    <cellStyle name="2_Cau thuy dien Ban La (Cu Anh)_TA_Book2_duphongtruotgia" xfId="1012" xr:uid="{00000000-0005-0000-0000-0000D9160000}"/>
    <cellStyle name="2_Cau thuy dien Ban La (Cu Anh)_TA_Book2_duphongtruotgia 10" xfId="8293" xr:uid="{00000000-0005-0000-0000-0000DA160000}"/>
    <cellStyle name="2_Cau thuy dien Ban La (Cu Anh)_TA_Book2_duphongtruotgia 11" xfId="8294" xr:uid="{00000000-0005-0000-0000-0000DB160000}"/>
    <cellStyle name="2_Cau thuy dien Ban La (Cu Anh)_TA_Book2_duphongtruotgia 12" xfId="16157" xr:uid="{00000000-0005-0000-0000-0000DC160000}"/>
    <cellStyle name="2_Cau thuy dien Ban La (Cu Anh)_TA_Book2_duphongtruotgia 13" xfId="15573" xr:uid="{00000000-0005-0000-0000-0000DD160000}"/>
    <cellStyle name="2_Cau thuy dien Ban La (Cu Anh)_TA_Book2_duphongtruotgia 2" xfId="8295" xr:uid="{00000000-0005-0000-0000-0000DE160000}"/>
    <cellStyle name="2_Cau thuy dien Ban La (Cu Anh)_TA_Book2_duphongtruotgia 3" xfId="8296" xr:uid="{00000000-0005-0000-0000-0000DF160000}"/>
    <cellStyle name="2_Cau thuy dien Ban La (Cu Anh)_TA_Book2_duphongtruotgia 4" xfId="8297" xr:uid="{00000000-0005-0000-0000-0000E0160000}"/>
    <cellStyle name="2_Cau thuy dien Ban La (Cu Anh)_TA_Book2_duphongtruotgia 5" xfId="8298" xr:uid="{00000000-0005-0000-0000-0000E1160000}"/>
    <cellStyle name="2_Cau thuy dien Ban La (Cu Anh)_TA_Book2_duphongtruotgia 6" xfId="8299" xr:uid="{00000000-0005-0000-0000-0000E2160000}"/>
    <cellStyle name="2_Cau thuy dien Ban La (Cu Anh)_TA_Book2_duphongtruotgia 7" xfId="8300" xr:uid="{00000000-0005-0000-0000-0000E3160000}"/>
    <cellStyle name="2_Cau thuy dien Ban La (Cu Anh)_TA_Book2_duphongtruotgia 8" xfId="8301" xr:uid="{00000000-0005-0000-0000-0000E4160000}"/>
    <cellStyle name="2_Cau thuy dien Ban La (Cu Anh)_TA_Book2_duphongtruotgia 9" xfId="8302" xr:uid="{00000000-0005-0000-0000-0000E5160000}"/>
    <cellStyle name="2_Cau thuy dien Ban La (Cu Anh)_TA_Book2_duphongtruotgia_DTGTXL_goi1(DD_G6)" xfId="3075" xr:uid="{00000000-0005-0000-0000-0000E6160000}"/>
    <cellStyle name="2_Cau thuy dien Ban La (Cu Anh)_TA_Book2_DZ500kVBanSok_Pleiku(10-2012)" xfId="1013" xr:uid="{00000000-0005-0000-0000-0000E7160000}"/>
    <cellStyle name="2_Cau thuy dien Ban La (Cu Anh)_TA_Book2_DZ500kVBanSok_Pleiku(10-2012) 10" xfId="8303" xr:uid="{00000000-0005-0000-0000-0000E8160000}"/>
    <cellStyle name="2_Cau thuy dien Ban La (Cu Anh)_TA_Book2_DZ500kVBanSok_Pleiku(10-2012) 11" xfId="8304" xr:uid="{00000000-0005-0000-0000-0000E9160000}"/>
    <cellStyle name="2_Cau thuy dien Ban La (Cu Anh)_TA_Book2_DZ500kVBanSok_Pleiku(10-2012) 12" xfId="16158" xr:uid="{00000000-0005-0000-0000-0000EA160000}"/>
    <cellStyle name="2_Cau thuy dien Ban La (Cu Anh)_TA_Book2_DZ500kVBanSok_Pleiku(10-2012) 13" xfId="15574" xr:uid="{00000000-0005-0000-0000-0000EB160000}"/>
    <cellStyle name="2_Cau thuy dien Ban La (Cu Anh)_TA_Book2_DZ500kVBanSok_Pleiku(10-2012) 2" xfId="8305" xr:uid="{00000000-0005-0000-0000-0000EC160000}"/>
    <cellStyle name="2_Cau thuy dien Ban La (Cu Anh)_TA_Book2_DZ500kVBanSok_Pleiku(10-2012) 3" xfId="8306" xr:uid="{00000000-0005-0000-0000-0000ED160000}"/>
    <cellStyle name="2_Cau thuy dien Ban La (Cu Anh)_TA_Book2_DZ500kVBanSok_Pleiku(10-2012) 4" xfId="8307" xr:uid="{00000000-0005-0000-0000-0000EE160000}"/>
    <cellStyle name="2_Cau thuy dien Ban La (Cu Anh)_TA_Book2_DZ500kVBanSok_Pleiku(10-2012) 5" xfId="8308" xr:uid="{00000000-0005-0000-0000-0000EF160000}"/>
    <cellStyle name="2_Cau thuy dien Ban La (Cu Anh)_TA_Book2_DZ500kVBanSok_Pleiku(10-2012) 6" xfId="8309" xr:uid="{00000000-0005-0000-0000-0000F0160000}"/>
    <cellStyle name="2_Cau thuy dien Ban La (Cu Anh)_TA_Book2_DZ500kVBanSok_Pleiku(10-2012) 7" xfId="8310" xr:uid="{00000000-0005-0000-0000-0000F1160000}"/>
    <cellStyle name="2_Cau thuy dien Ban La (Cu Anh)_TA_Book2_DZ500kVBanSok_Pleiku(10-2012) 8" xfId="8311" xr:uid="{00000000-0005-0000-0000-0000F2160000}"/>
    <cellStyle name="2_Cau thuy dien Ban La (Cu Anh)_TA_Book2_DZ500kVBanSok_Pleiku(10-2012) 9" xfId="8312" xr:uid="{00000000-0005-0000-0000-0000F3160000}"/>
    <cellStyle name="2_Cau thuy dien Ban La (Cu Anh)_TA_Book2_DZ500kVHatxan_pleiku" xfId="1014" xr:uid="{00000000-0005-0000-0000-0000F4160000}"/>
    <cellStyle name="2_Cau thuy dien Ban La (Cu Anh)_TA_Book2_DZ500kVHatxan_pleiku 10" xfId="8313" xr:uid="{00000000-0005-0000-0000-0000F5160000}"/>
    <cellStyle name="2_Cau thuy dien Ban La (Cu Anh)_TA_Book2_DZ500kVHatxan_pleiku 11" xfId="8314" xr:uid="{00000000-0005-0000-0000-0000F6160000}"/>
    <cellStyle name="2_Cau thuy dien Ban La (Cu Anh)_TA_Book2_DZ500kVHatxan_pleiku 12" xfId="16159" xr:uid="{00000000-0005-0000-0000-0000F7160000}"/>
    <cellStyle name="2_Cau thuy dien Ban La (Cu Anh)_TA_Book2_DZ500kVHatxan_pleiku 13" xfId="15575" xr:uid="{00000000-0005-0000-0000-0000F8160000}"/>
    <cellStyle name="2_Cau thuy dien Ban La (Cu Anh)_TA_Book2_DZ500kVHatxan_pleiku 2" xfId="8315" xr:uid="{00000000-0005-0000-0000-0000F9160000}"/>
    <cellStyle name="2_Cau thuy dien Ban La (Cu Anh)_TA_Book2_DZ500kVHatxan_pleiku 3" xfId="8316" xr:uid="{00000000-0005-0000-0000-0000FA160000}"/>
    <cellStyle name="2_Cau thuy dien Ban La (Cu Anh)_TA_Book2_DZ500kVHatxan_pleiku 4" xfId="8317" xr:uid="{00000000-0005-0000-0000-0000FB160000}"/>
    <cellStyle name="2_Cau thuy dien Ban La (Cu Anh)_TA_Book2_DZ500kVHatxan_pleiku 5" xfId="8318" xr:uid="{00000000-0005-0000-0000-0000FC160000}"/>
    <cellStyle name="2_Cau thuy dien Ban La (Cu Anh)_TA_Book2_DZ500kVHatxan_pleiku 6" xfId="8319" xr:uid="{00000000-0005-0000-0000-0000FD160000}"/>
    <cellStyle name="2_Cau thuy dien Ban La (Cu Anh)_TA_Book2_DZ500kVHatxan_pleiku 7" xfId="8320" xr:uid="{00000000-0005-0000-0000-0000FE160000}"/>
    <cellStyle name="2_Cau thuy dien Ban La (Cu Anh)_TA_Book2_DZ500kVHatxan_pleiku 8" xfId="8321" xr:uid="{00000000-0005-0000-0000-0000FF160000}"/>
    <cellStyle name="2_Cau thuy dien Ban La (Cu Anh)_TA_Book2_DZ500kVHatxan_pleiku 9" xfId="8322" xr:uid="{00000000-0005-0000-0000-000000170000}"/>
    <cellStyle name="2_Cau thuy dien Ban La (Cu Anh)_TA_Book2_DZ500kVHatxan_pleiku(Giaidoan1)" xfId="1015" xr:uid="{00000000-0005-0000-0000-000001170000}"/>
    <cellStyle name="2_Cau thuy dien Ban La (Cu Anh)_TA_Book2_DZ500kVHatxan_pleiku(Giaidoan1) 10" xfId="8323" xr:uid="{00000000-0005-0000-0000-000002170000}"/>
    <cellStyle name="2_Cau thuy dien Ban La (Cu Anh)_TA_Book2_DZ500kVHatxan_pleiku(Giaidoan1) 11" xfId="8324" xr:uid="{00000000-0005-0000-0000-000003170000}"/>
    <cellStyle name="2_Cau thuy dien Ban La (Cu Anh)_TA_Book2_DZ500kVHatxan_pleiku(Giaidoan1) 12" xfId="16160" xr:uid="{00000000-0005-0000-0000-000004170000}"/>
    <cellStyle name="2_Cau thuy dien Ban La (Cu Anh)_TA_Book2_DZ500kVHatxan_pleiku(Giaidoan1) 13" xfId="15576" xr:uid="{00000000-0005-0000-0000-000005170000}"/>
    <cellStyle name="2_Cau thuy dien Ban La (Cu Anh)_TA_Book2_DZ500kVHatxan_pleiku(Giaidoan1) 2" xfId="8325" xr:uid="{00000000-0005-0000-0000-000006170000}"/>
    <cellStyle name="2_Cau thuy dien Ban La (Cu Anh)_TA_Book2_DZ500kVHatxan_pleiku(Giaidoan1) 3" xfId="8326" xr:uid="{00000000-0005-0000-0000-000007170000}"/>
    <cellStyle name="2_Cau thuy dien Ban La (Cu Anh)_TA_Book2_DZ500kVHatxan_pleiku(Giaidoan1) 4" xfId="8327" xr:uid="{00000000-0005-0000-0000-000008170000}"/>
    <cellStyle name="2_Cau thuy dien Ban La (Cu Anh)_TA_Book2_DZ500kVHatxan_pleiku(Giaidoan1) 5" xfId="8328" xr:uid="{00000000-0005-0000-0000-000009170000}"/>
    <cellStyle name="2_Cau thuy dien Ban La (Cu Anh)_TA_Book2_DZ500kVHatxan_pleiku(Giaidoan1) 6" xfId="8329" xr:uid="{00000000-0005-0000-0000-00000A170000}"/>
    <cellStyle name="2_Cau thuy dien Ban La (Cu Anh)_TA_Book2_DZ500kVHatxan_pleiku(Giaidoan1) 7" xfId="8330" xr:uid="{00000000-0005-0000-0000-00000B170000}"/>
    <cellStyle name="2_Cau thuy dien Ban La (Cu Anh)_TA_Book2_DZ500kVHatxan_pleiku(Giaidoan1) 8" xfId="8331" xr:uid="{00000000-0005-0000-0000-00000C170000}"/>
    <cellStyle name="2_Cau thuy dien Ban La (Cu Anh)_TA_Book2_DZ500kVHatxan_pleiku(Giaidoan1) 9" xfId="8332" xr:uid="{00000000-0005-0000-0000-00000D170000}"/>
    <cellStyle name="2_Cau thuy dien Ban La (Cu Anh)_TA_Book2_DZ500kVPleiku_MyPhuoc_CauBong(GiaLai+DakLakmoi)" xfId="1016" xr:uid="{00000000-0005-0000-0000-00000E170000}"/>
    <cellStyle name="2_Cau thuy dien Ban La (Cu Anh)_TA_Book2_DZ500kVPleiku_MyPhuoc_CauBong(GiaLai+DakLakmoi) 10" xfId="8333" xr:uid="{00000000-0005-0000-0000-00000F170000}"/>
    <cellStyle name="2_Cau thuy dien Ban La (Cu Anh)_TA_Book2_DZ500kVPleiku_MyPhuoc_CauBong(GiaLai+DakLakmoi) 11" xfId="8334" xr:uid="{00000000-0005-0000-0000-000010170000}"/>
    <cellStyle name="2_Cau thuy dien Ban La (Cu Anh)_TA_Book2_DZ500kVPleiku_MyPhuoc_CauBong(GiaLai+DakLakmoi) 12" xfId="16161" xr:uid="{00000000-0005-0000-0000-000011170000}"/>
    <cellStyle name="2_Cau thuy dien Ban La (Cu Anh)_TA_Book2_DZ500kVPleiku_MyPhuoc_CauBong(GiaLai+DakLakmoi) 13" xfId="15577" xr:uid="{00000000-0005-0000-0000-000012170000}"/>
    <cellStyle name="2_Cau thuy dien Ban La (Cu Anh)_TA_Book2_DZ500kVPleiku_MyPhuoc_CauBong(GiaLai+DakLakmoi) 2" xfId="8335" xr:uid="{00000000-0005-0000-0000-000013170000}"/>
    <cellStyle name="2_Cau thuy dien Ban La (Cu Anh)_TA_Book2_DZ500kVPleiku_MyPhuoc_CauBong(GiaLai+DakLakmoi) 3" xfId="8336" xr:uid="{00000000-0005-0000-0000-000014170000}"/>
    <cellStyle name="2_Cau thuy dien Ban La (Cu Anh)_TA_Book2_DZ500kVPleiku_MyPhuoc_CauBong(GiaLai+DakLakmoi) 4" xfId="8337" xr:uid="{00000000-0005-0000-0000-000015170000}"/>
    <cellStyle name="2_Cau thuy dien Ban La (Cu Anh)_TA_Book2_DZ500kVPleiku_MyPhuoc_CauBong(GiaLai+DakLakmoi) 5" xfId="8338" xr:uid="{00000000-0005-0000-0000-000016170000}"/>
    <cellStyle name="2_Cau thuy dien Ban La (Cu Anh)_TA_Book2_DZ500kVPleiku_MyPhuoc_CauBong(GiaLai+DakLakmoi) 6" xfId="8339" xr:uid="{00000000-0005-0000-0000-000017170000}"/>
    <cellStyle name="2_Cau thuy dien Ban La (Cu Anh)_TA_Book2_DZ500kVPleiku_MyPhuoc_CauBong(GiaLai+DakLakmoi) 7" xfId="8340" xr:uid="{00000000-0005-0000-0000-000018170000}"/>
    <cellStyle name="2_Cau thuy dien Ban La (Cu Anh)_TA_Book2_DZ500kVPleiku_MyPhuoc_CauBong(GiaLai+DakLakmoi) 8" xfId="8341" xr:uid="{00000000-0005-0000-0000-000019170000}"/>
    <cellStyle name="2_Cau thuy dien Ban La (Cu Anh)_TA_Book2_DZ500kVPleiku_MyPhuoc_CauBong(GiaLai+DakLakmoi) 9" xfId="8342" xr:uid="{00000000-0005-0000-0000-00001A170000}"/>
    <cellStyle name="2_Cau thuy dien Ban La (Cu Anh)_TA_Book2_DZ500kVPleiku_MyPhuoc_CauBong(GiaLai+DakLakmoi)_DTGTXL_goi1(DD_G6)" xfId="3076" xr:uid="{00000000-0005-0000-0000-00001B170000}"/>
    <cellStyle name="2_Cau thuy dien Ban La (Cu Anh)_TA_CV2695_957" xfId="1017" xr:uid="{00000000-0005-0000-0000-00001C170000}"/>
    <cellStyle name="2_Cau thuy dien Ban La (Cu Anh)_TA_CV2695_957 10" xfId="8343" xr:uid="{00000000-0005-0000-0000-00001D170000}"/>
    <cellStyle name="2_Cau thuy dien Ban La (Cu Anh)_TA_CV2695_957 11" xfId="8344" xr:uid="{00000000-0005-0000-0000-00001E170000}"/>
    <cellStyle name="2_Cau thuy dien Ban La (Cu Anh)_TA_CV2695_957 12" xfId="16162" xr:uid="{00000000-0005-0000-0000-00001F170000}"/>
    <cellStyle name="2_Cau thuy dien Ban La (Cu Anh)_TA_CV2695_957 13" xfId="15578" xr:uid="{00000000-0005-0000-0000-000020170000}"/>
    <cellStyle name="2_Cau thuy dien Ban La (Cu Anh)_TA_CV2695_957 2" xfId="8345" xr:uid="{00000000-0005-0000-0000-000021170000}"/>
    <cellStyle name="2_Cau thuy dien Ban La (Cu Anh)_TA_CV2695_957 3" xfId="8346" xr:uid="{00000000-0005-0000-0000-000022170000}"/>
    <cellStyle name="2_Cau thuy dien Ban La (Cu Anh)_TA_CV2695_957 4" xfId="8347" xr:uid="{00000000-0005-0000-0000-000023170000}"/>
    <cellStyle name="2_Cau thuy dien Ban La (Cu Anh)_TA_CV2695_957 5" xfId="8348" xr:uid="{00000000-0005-0000-0000-000024170000}"/>
    <cellStyle name="2_Cau thuy dien Ban La (Cu Anh)_TA_CV2695_957 6" xfId="8349" xr:uid="{00000000-0005-0000-0000-000025170000}"/>
    <cellStyle name="2_Cau thuy dien Ban La (Cu Anh)_TA_CV2695_957 7" xfId="8350" xr:uid="{00000000-0005-0000-0000-000026170000}"/>
    <cellStyle name="2_Cau thuy dien Ban La (Cu Anh)_TA_CV2695_957 8" xfId="8351" xr:uid="{00000000-0005-0000-0000-000027170000}"/>
    <cellStyle name="2_Cau thuy dien Ban La (Cu Anh)_TA_CV2695_957 9" xfId="8352" xr:uid="{00000000-0005-0000-0000-000028170000}"/>
    <cellStyle name="2_Cau thuy dien Ban La (Cu Anh)_TA_CV2695_957_Book2" xfId="1018" xr:uid="{00000000-0005-0000-0000-000029170000}"/>
    <cellStyle name="2_Cau thuy dien Ban La (Cu Anh)_TA_CV2695_957_Book2 10" xfId="8353" xr:uid="{00000000-0005-0000-0000-00002A170000}"/>
    <cellStyle name="2_Cau thuy dien Ban La (Cu Anh)_TA_CV2695_957_Book2 11" xfId="8354" xr:uid="{00000000-0005-0000-0000-00002B170000}"/>
    <cellStyle name="2_Cau thuy dien Ban La (Cu Anh)_TA_CV2695_957_Book2 12" xfId="16163" xr:uid="{00000000-0005-0000-0000-00002C170000}"/>
    <cellStyle name="2_Cau thuy dien Ban La (Cu Anh)_TA_CV2695_957_Book2 13" xfId="15579" xr:uid="{00000000-0005-0000-0000-00002D170000}"/>
    <cellStyle name="2_Cau thuy dien Ban La (Cu Anh)_TA_CV2695_957_Book2 2" xfId="8355" xr:uid="{00000000-0005-0000-0000-00002E170000}"/>
    <cellStyle name="2_Cau thuy dien Ban La (Cu Anh)_TA_CV2695_957_Book2 3" xfId="8356" xr:uid="{00000000-0005-0000-0000-00002F170000}"/>
    <cellStyle name="2_Cau thuy dien Ban La (Cu Anh)_TA_CV2695_957_Book2 4" xfId="8357" xr:uid="{00000000-0005-0000-0000-000030170000}"/>
    <cellStyle name="2_Cau thuy dien Ban La (Cu Anh)_TA_CV2695_957_Book2 5" xfId="8358" xr:uid="{00000000-0005-0000-0000-000031170000}"/>
    <cellStyle name="2_Cau thuy dien Ban La (Cu Anh)_TA_CV2695_957_Book2 6" xfId="8359" xr:uid="{00000000-0005-0000-0000-000032170000}"/>
    <cellStyle name="2_Cau thuy dien Ban La (Cu Anh)_TA_CV2695_957_Book2 7" xfId="8360" xr:uid="{00000000-0005-0000-0000-000033170000}"/>
    <cellStyle name="2_Cau thuy dien Ban La (Cu Anh)_TA_CV2695_957_Book2 8" xfId="8361" xr:uid="{00000000-0005-0000-0000-000034170000}"/>
    <cellStyle name="2_Cau thuy dien Ban La (Cu Anh)_TA_CV2695_957_Book2 9" xfId="8362" xr:uid="{00000000-0005-0000-0000-000035170000}"/>
    <cellStyle name="2_Cau thuy dien Ban La (Cu Anh)_TA_CV2695_957_Book2_DTGTXL_goi1(DD_G6)" xfId="3077" xr:uid="{00000000-0005-0000-0000-000036170000}"/>
    <cellStyle name="2_Cau thuy dien Ban La (Cu Anh)_TA_CV2695_957_Book3" xfId="1019" xr:uid="{00000000-0005-0000-0000-000037170000}"/>
    <cellStyle name="2_Cau thuy dien Ban La (Cu Anh)_TA_CV2695_957_Book3 10" xfId="8363" xr:uid="{00000000-0005-0000-0000-000038170000}"/>
    <cellStyle name="2_Cau thuy dien Ban La (Cu Anh)_TA_CV2695_957_Book3 11" xfId="8364" xr:uid="{00000000-0005-0000-0000-000039170000}"/>
    <cellStyle name="2_Cau thuy dien Ban La (Cu Anh)_TA_CV2695_957_Book3 12" xfId="16164" xr:uid="{00000000-0005-0000-0000-00003A170000}"/>
    <cellStyle name="2_Cau thuy dien Ban La (Cu Anh)_TA_CV2695_957_Book3 13" xfId="15580" xr:uid="{00000000-0005-0000-0000-00003B170000}"/>
    <cellStyle name="2_Cau thuy dien Ban La (Cu Anh)_TA_CV2695_957_Book3 2" xfId="8365" xr:uid="{00000000-0005-0000-0000-00003C170000}"/>
    <cellStyle name="2_Cau thuy dien Ban La (Cu Anh)_TA_CV2695_957_Book3 3" xfId="8366" xr:uid="{00000000-0005-0000-0000-00003D170000}"/>
    <cellStyle name="2_Cau thuy dien Ban La (Cu Anh)_TA_CV2695_957_Book3 4" xfId="8367" xr:uid="{00000000-0005-0000-0000-00003E170000}"/>
    <cellStyle name="2_Cau thuy dien Ban La (Cu Anh)_TA_CV2695_957_Book3 5" xfId="8368" xr:uid="{00000000-0005-0000-0000-00003F170000}"/>
    <cellStyle name="2_Cau thuy dien Ban La (Cu Anh)_TA_CV2695_957_Book3 6" xfId="8369" xr:uid="{00000000-0005-0000-0000-000040170000}"/>
    <cellStyle name="2_Cau thuy dien Ban La (Cu Anh)_TA_CV2695_957_Book3 7" xfId="8370" xr:uid="{00000000-0005-0000-0000-000041170000}"/>
    <cellStyle name="2_Cau thuy dien Ban La (Cu Anh)_TA_CV2695_957_Book3 8" xfId="8371" xr:uid="{00000000-0005-0000-0000-000042170000}"/>
    <cellStyle name="2_Cau thuy dien Ban La (Cu Anh)_TA_CV2695_957_Book3 9" xfId="8372" xr:uid="{00000000-0005-0000-0000-000043170000}"/>
    <cellStyle name="2_Cau thuy dien Ban La (Cu Anh)_TA_CV2695_957_Book3_DTGTXL_goi1(DD_G6)" xfId="3078" xr:uid="{00000000-0005-0000-0000-000044170000}"/>
    <cellStyle name="2_Cau thuy dien Ban La (Cu Anh)_TA_CV2695_957_DTGTXL_goi1(DD_G6)" xfId="3079" xr:uid="{00000000-0005-0000-0000-000045170000}"/>
    <cellStyle name="2_Cau thuy dien Ban La (Cu Anh)_TA_CV2695_957_DZ500kVPleiku_MyPhuoc_CauBong(GiaLai+DakLakmoi)" xfId="1020" xr:uid="{00000000-0005-0000-0000-000046170000}"/>
    <cellStyle name="2_Cau thuy dien Ban La (Cu Anh)_TA_CV2695_957_DZ500kVPleiku_MyPhuoc_CauBong(GiaLai+DakLakmoi) 10" xfId="8373" xr:uid="{00000000-0005-0000-0000-000047170000}"/>
    <cellStyle name="2_Cau thuy dien Ban La (Cu Anh)_TA_CV2695_957_DZ500kVPleiku_MyPhuoc_CauBong(GiaLai+DakLakmoi) 11" xfId="8374" xr:uid="{00000000-0005-0000-0000-000048170000}"/>
    <cellStyle name="2_Cau thuy dien Ban La (Cu Anh)_TA_CV2695_957_DZ500kVPleiku_MyPhuoc_CauBong(GiaLai+DakLakmoi) 12" xfId="16165" xr:uid="{00000000-0005-0000-0000-000049170000}"/>
    <cellStyle name="2_Cau thuy dien Ban La (Cu Anh)_TA_CV2695_957_DZ500kVPleiku_MyPhuoc_CauBong(GiaLai+DakLakmoi) 13" xfId="15581" xr:uid="{00000000-0005-0000-0000-00004A170000}"/>
    <cellStyle name="2_Cau thuy dien Ban La (Cu Anh)_TA_CV2695_957_DZ500kVPleiku_MyPhuoc_CauBong(GiaLai+DakLakmoi) 2" xfId="8375" xr:uid="{00000000-0005-0000-0000-00004B170000}"/>
    <cellStyle name="2_Cau thuy dien Ban La (Cu Anh)_TA_CV2695_957_DZ500kVPleiku_MyPhuoc_CauBong(GiaLai+DakLakmoi) 3" xfId="8376" xr:uid="{00000000-0005-0000-0000-00004C170000}"/>
    <cellStyle name="2_Cau thuy dien Ban La (Cu Anh)_TA_CV2695_957_DZ500kVPleiku_MyPhuoc_CauBong(GiaLai+DakLakmoi) 4" xfId="8377" xr:uid="{00000000-0005-0000-0000-00004D170000}"/>
    <cellStyle name="2_Cau thuy dien Ban La (Cu Anh)_TA_CV2695_957_DZ500kVPleiku_MyPhuoc_CauBong(GiaLai+DakLakmoi) 5" xfId="8378" xr:uid="{00000000-0005-0000-0000-00004E170000}"/>
    <cellStyle name="2_Cau thuy dien Ban La (Cu Anh)_TA_CV2695_957_DZ500kVPleiku_MyPhuoc_CauBong(GiaLai+DakLakmoi) 6" xfId="8379" xr:uid="{00000000-0005-0000-0000-00004F170000}"/>
    <cellStyle name="2_Cau thuy dien Ban La (Cu Anh)_TA_CV2695_957_DZ500kVPleiku_MyPhuoc_CauBong(GiaLai+DakLakmoi) 7" xfId="8380" xr:uid="{00000000-0005-0000-0000-000050170000}"/>
    <cellStyle name="2_Cau thuy dien Ban La (Cu Anh)_TA_CV2695_957_DZ500kVPleiku_MyPhuoc_CauBong(GiaLai+DakLakmoi) 8" xfId="8381" xr:uid="{00000000-0005-0000-0000-000051170000}"/>
    <cellStyle name="2_Cau thuy dien Ban La (Cu Anh)_TA_CV2695_957_DZ500kVPleiku_MyPhuoc_CauBong(GiaLai+DakLakmoi) 9" xfId="8382" xr:uid="{00000000-0005-0000-0000-000052170000}"/>
    <cellStyle name="2_Cau thuy dien Ban La (Cu Anh)_TA_CV2695_957_DZ500kVPleiku_MyPhuoc_CauBong(GiaLai+DakLakmoi)_DTGTXL_goi1(DD_G6)" xfId="3080" xr:uid="{00000000-0005-0000-0000-000053170000}"/>
    <cellStyle name="2_Cau thuy dien Ban La (Cu Anh)_TA_dauvao" xfId="1021" xr:uid="{00000000-0005-0000-0000-000054170000}"/>
    <cellStyle name="2_Cau thuy dien Ban La (Cu Anh)_TA_dauvao 10" xfId="8383" xr:uid="{00000000-0005-0000-0000-000055170000}"/>
    <cellStyle name="2_Cau thuy dien Ban La (Cu Anh)_TA_dauvao 11" xfId="8384" xr:uid="{00000000-0005-0000-0000-000056170000}"/>
    <cellStyle name="2_Cau thuy dien Ban La (Cu Anh)_TA_dauvao 12" xfId="16166" xr:uid="{00000000-0005-0000-0000-000057170000}"/>
    <cellStyle name="2_Cau thuy dien Ban La (Cu Anh)_TA_dauvao 13" xfId="15582" xr:uid="{00000000-0005-0000-0000-000058170000}"/>
    <cellStyle name="2_Cau thuy dien Ban La (Cu Anh)_TA_dauvao 2" xfId="8385" xr:uid="{00000000-0005-0000-0000-000059170000}"/>
    <cellStyle name="2_Cau thuy dien Ban La (Cu Anh)_TA_dauvao 3" xfId="8386" xr:uid="{00000000-0005-0000-0000-00005A170000}"/>
    <cellStyle name="2_Cau thuy dien Ban La (Cu Anh)_TA_dauvao 4" xfId="8387" xr:uid="{00000000-0005-0000-0000-00005B170000}"/>
    <cellStyle name="2_Cau thuy dien Ban La (Cu Anh)_TA_dauvao 5" xfId="8388" xr:uid="{00000000-0005-0000-0000-00005C170000}"/>
    <cellStyle name="2_Cau thuy dien Ban La (Cu Anh)_TA_dauvao 6" xfId="8389" xr:uid="{00000000-0005-0000-0000-00005D170000}"/>
    <cellStyle name="2_Cau thuy dien Ban La (Cu Anh)_TA_dauvao 7" xfId="8390" xr:uid="{00000000-0005-0000-0000-00005E170000}"/>
    <cellStyle name="2_Cau thuy dien Ban La (Cu Anh)_TA_dauvao 8" xfId="8391" xr:uid="{00000000-0005-0000-0000-00005F170000}"/>
    <cellStyle name="2_Cau thuy dien Ban La (Cu Anh)_TA_dauvao 9" xfId="8392" xr:uid="{00000000-0005-0000-0000-000060170000}"/>
    <cellStyle name="2_Cau thuy dien Ban La (Cu Anh)_TA_dauvao_DTGTXL_goi1(DD_G6)" xfId="3081" xr:uid="{00000000-0005-0000-0000-000061170000}"/>
    <cellStyle name="2_Cau thuy dien Ban La (Cu Anh)_TA_DTGTXL_goi1(DD_G6)" xfId="3082" xr:uid="{00000000-0005-0000-0000-000062170000}"/>
    <cellStyle name="2_Cau thuy dien Ban La (Cu Anh)_TA_duphongtruotgia" xfId="1022" xr:uid="{00000000-0005-0000-0000-000063170000}"/>
    <cellStyle name="2_Cau thuy dien Ban La (Cu Anh)_TA_duphongtruotgia 10" xfId="8393" xr:uid="{00000000-0005-0000-0000-000064170000}"/>
    <cellStyle name="2_Cau thuy dien Ban La (Cu Anh)_TA_duphongtruotgia 11" xfId="8394" xr:uid="{00000000-0005-0000-0000-000065170000}"/>
    <cellStyle name="2_Cau thuy dien Ban La (Cu Anh)_TA_duphongtruotgia 12" xfId="16167" xr:uid="{00000000-0005-0000-0000-000066170000}"/>
    <cellStyle name="2_Cau thuy dien Ban La (Cu Anh)_TA_duphongtruotgia 13" xfId="15583" xr:uid="{00000000-0005-0000-0000-000067170000}"/>
    <cellStyle name="2_Cau thuy dien Ban La (Cu Anh)_TA_duphongtruotgia 2" xfId="8395" xr:uid="{00000000-0005-0000-0000-000068170000}"/>
    <cellStyle name="2_Cau thuy dien Ban La (Cu Anh)_TA_duphongtruotgia 3" xfId="8396" xr:uid="{00000000-0005-0000-0000-000069170000}"/>
    <cellStyle name="2_Cau thuy dien Ban La (Cu Anh)_TA_duphongtruotgia 4" xfId="8397" xr:uid="{00000000-0005-0000-0000-00006A170000}"/>
    <cellStyle name="2_Cau thuy dien Ban La (Cu Anh)_TA_duphongtruotgia 5" xfId="8398" xr:uid="{00000000-0005-0000-0000-00006B170000}"/>
    <cellStyle name="2_Cau thuy dien Ban La (Cu Anh)_TA_duphongtruotgia 6" xfId="8399" xr:uid="{00000000-0005-0000-0000-00006C170000}"/>
    <cellStyle name="2_Cau thuy dien Ban La (Cu Anh)_TA_duphongtruotgia 7" xfId="8400" xr:uid="{00000000-0005-0000-0000-00006D170000}"/>
    <cellStyle name="2_Cau thuy dien Ban La (Cu Anh)_TA_duphongtruotgia 8" xfId="8401" xr:uid="{00000000-0005-0000-0000-00006E170000}"/>
    <cellStyle name="2_Cau thuy dien Ban La (Cu Anh)_TA_duphongtruotgia 9" xfId="8402" xr:uid="{00000000-0005-0000-0000-00006F170000}"/>
    <cellStyle name="2_Cau thuy dien Ban La (Cu Anh)_TA_duphongtruotgia_Book2" xfId="1023" xr:uid="{00000000-0005-0000-0000-000070170000}"/>
    <cellStyle name="2_Cau thuy dien Ban La (Cu Anh)_TA_duphongtruotgia_Book2 10" xfId="8403" xr:uid="{00000000-0005-0000-0000-000071170000}"/>
    <cellStyle name="2_Cau thuy dien Ban La (Cu Anh)_TA_duphongtruotgia_Book2 11" xfId="8404" xr:uid="{00000000-0005-0000-0000-000072170000}"/>
    <cellStyle name="2_Cau thuy dien Ban La (Cu Anh)_TA_duphongtruotgia_Book2 12" xfId="16168" xr:uid="{00000000-0005-0000-0000-000073170000}"/>
    <cellStyle name="2_Cau thuy dien Ban La (Cu Anh)_TA_duphongtruotgia_Book2 13" xfId="15584" xr:uid="{00000000-0005-0000-0000-000074170000}"/>
    <cellStyle name="2_Cau thuy dien Ban La (Cu Anh)_TA_duphongtruotgia_Book2 2" xfId="8405" xr:uid="{00000000-0005-0000-0000-000075170000}"/>
    <cellStyle name="2_Cau thuy dien Ban La (Cu Anh)_TA_duphongtruotgia_Book2 3" xfId="8406" xr:uid="{00000000-0005-0000-0000-000076170000}"/>
    <cellStyle name="2_Cau thuy dien Ban La (Cu Anh)_TA_duphongtruotgia_Book2 4" xfId="8407" xr:uid="{00000000-0005-0000-0000-000077170000}"/>
    <cellStyle name="2_Cau thuy dien Ban La (Cu Anh)_TA_duphongtruotgia_Book2 5" xfId="8408" xr:uid="{00000000-0005-0000-0000-000078170000}"/>
    <cellStyle name="2_Cau thuy dien Ban La (Cu Anh)_TA_duphongtruotgia_Book2 6" xfId="8409" xr:uid="{00000000-0005-0000-0000-000079170000}"/>
    <cellStyle name="2_Cau thuy dien Ban La (Cu Anh)_TA_duphongtruotgia_Book2 7" xfId="8410" xr:uid="{00000000-0005-0000-0000-00007A170000}"/>
    <cellStyle name="2_Cau thuy dien Ban La (Cu Anh)_TA_duphongtruotgia_Book2 8" xfId="8411" xr:uid="{00000000-0005-0000-0000-00007B170000}"/>
    <cellStyle name="2_Cau thuy dien Ban La (Cu Anh)_TA_duphongtruotgia_Book2 9" xfId="8412" xr:uid="{00000000-0005-0000-0000-00007C170000}"/>
    <cellStyle name="2_Cau thuy dien Ban La (Cu Anh)_TA_duphongtruotgia_Book2_DTGTXL_goi1(DD_G6)" xfId="3083" xr:uid="{00000000-0005-0000-0000-00007D170000}"/>
    <cellStyle name="2_Cau thuy dien Ban La (Cu Anh)_TA_duphongtruotgia_Book3" xfId="1024" xr:uid="{00000000-0005-0000-0000-00007E170000}"/>
    <cellStyle name="2_Cau thuy dien Ban La (Cu Anh)_TA_duphongtruotgia_Book3 10" xfId="8413" xr:uid="{00000000-0005-0000-0000-00007F170000}"/>
    <cellStyle name="2_Cau thuy dien Ban La (Cu Anh)_TA_duphongtruotgia_Book3 11" xfId="8414" xr:uid="{00000000-0005-0000-0000-000080170000}"/>
    <cellStyle name="2_Cau thuy dien Ban La (Cu Anh)_TA_duphongtruotgia_Book3 12" xfId="16169" xr:uid="{00000000-0005-0000-0000-000081170000}"/>
    <cellStyle name="2_Cau thuy dien Ban La (Cu Anh)_TA_duphongtruotgia_Book3 13" xfId="15585" xr:uid="{00000000-0005-0000-0000-000082170000}"/>
    <cellStyle name="2_Cau thuy dien Ban La (Cu Anh)_TA_duphongtruotgia_Book3 2" xfId="8415" xr:uid="{00000000-0005-0000-0000-000083170000}"/>
    <cellStyle name="2_Cau thuy dien Ban La (Cu Anh)_TA_duphongtruotgia_Book3 3" xfId="8416" xr:uid="{00000000-0005-0000-0000-000084170000}"/>
    <cellStyle name="2_Cau thuy dien Ban La (Cu Anh)_TA_duphongtruotgia_Book3 4" xfId="8417" xr:uid="{00000000-0005-0000-0000-000085170000}"/>
    <cellStyle name="2_Cau thuy dien Ban La (Cu Anh)_TA_duphongtruotgia_Book3 5" xfId="8418" xr:uid="{00000000-0005-0000-0000-000086170000}"/>
    <cellStyle name="2_Cau thuy dien Ban La (Cu Anh)_TA_duphongtruotgia_Book3 6" xfId="8419" xr:uid="{00000000-0005-0000-0000-000087170000}"/>
    <cellStyle name="2_Cau thuy dien Ban La (Cu Anh)_TA_duphongtruotgia_Book3 7" xfId="8420" xr:uid="{00000000-0005-0000-0000-000088170000}"/>
    <cellStyle name="2_Cau thuy dien Ban La (Cu Anh)_TA_duphongtruotgia_Book3 8" xfId="8421" xr:uid="{00000000-0005-0000-0000-000089170000}"/>
    <cellStyle name="2_Cau thuy dien Ban La (Cu Anh)_TA_duphongtruotgia_Book3 9" xfId="8422" xr:uid="{00000000-0005-0000-0000-00008A170000}"/>
    <cellStyle name="2_Cau thuy dien Ban La (Cu Anh)_TA_duphongtruotgia_Book3_DTGTXL_goi1(DD_G6)" xfId="3084" xr:uid="{00000000-0005-0000-0000-00008B170000}"/>
    <cellStyle name="2_Cau thuy dien Ban La (Cu Anh)_TA_duphongtruotgia_DTGTXL_goi1(DD_G6)" xfId="3085" xr:uid="{00000000-0005-0000-0000-00008C170000}"/>
    <cellStyle name="2_Cau thuy dien Ban La (Cu Anh)_TA_duphongtruotgia_DZ500kVPleiku_MyPhuoc_CauBong(GiaLai+DakLakmoi)" xfId="1025" xr:uid="{00000000-0005-0000-0000-00008D170000}"/>
    <cellStyle name="2_Cau thuy dien Ban La (Cu Anh)_TA_duphongtruotgia_DZ500kVPleiku_MyPhuoc_CauBong(GiaLai+DakLakmoi) 10" xfId="8423" xr:uid="{00000000-0005-0000-0000-00008E170000}"/>
    <cellStyle name="2_Cau thuy dien Ban La (Cu Anh)_TA_duphongtruotgia_DZ500kVPleiku_MyPhuoc_CauBong(GiaLai+DakLakmoi) 11" xfId="8424" xr:uid="{00000000-0005-0000-0000-00008F170000}"/>
    <cellStyle name="2_Cau thuy dien Ban La (Cu Anh)_TA_duphongtruotgia_DZ500kVPleiku_MyPhuoc_CauBong(GiaLai+DakLakmoi) 12" xfId="16170" xr:uid="{00000000-0005-0000-0000-000090170000}"/>
    <cellStyle name="2_Cau thuy dien Ban La (Cu Anh)_TA_duphongtruotgia_DZ500kVPleiku_MyPhuoc_CauBong(GiaLai+DakLakmoi) 13" xfId="15586" xr:uid="{00000000-0005-0000-0000-000091170000}"/>
    <cellStyle name="2_Cau thuy dien Ban La (Cu Anh)_TA_duphongtruotgia_DZ500kVPleiku_MyPhuoc_CauBong(GiaLai+DakLakmoi) 2" xfId="8425" xr:uid="{00000000-0005-0000-0000-000092170000}"/>
    <cellStyle name="2_Cau thuy dien Ban La (Cu Anh)_TA_duphongtruotgia_DZ500kVPleiku_MyPhuoc_CauBong(GiaLai+DakLakmoi) 3" xfId="8426" xr:uid="{00000000-0005-0000-0000-000093170000}"/>
    <cellStyle name="2_Cau thuy dien Ban La (Cu Anh)_TA_duphongtruotgia_DZ500kVPleiku_MyPhuoc_CauBong(GiaLai+DakLakmoi) 4" xfId="8427" xr:uid="{00000000-0005-0000-0000-000094170000}"/>
    <cellStyle name="2_Cau thuy dien Ban La (Cu Anh)_TA_duphongtruotgia_DZ500kVPleiku_MyPhuoc_CauBong(GiaLai+DakLakmoi) 5" xfId="8428" xr:uid="{00000000-0005-0000-0000-000095170000}"/>
    <cellStyle name="2_Cau thuy dien Ban La (Cu Anh)_TA_duphongtruotgia_DZ500kVPleiku_MyPhuoc_CauBong(GiaLai+DakLakmoi) 6" xfId="8429" xr:uid="{00000000-0005-0000-0000-000096170000}"/>
    <cellStyle name="2_Cau thuy dien Ban La (Cu Anh)_TA_duphongtruotgia_DZ500kVPleiku_MyPhuoc_CauBong(GiaLai+DakLakmoi) 7" xfId="8430" xr:uid="{00000000-0005-0000-0000-000097170000}"/>
    <cellStyle name="2_Cau thuy dien Ban La (Cu Anh)_TA_duphongtruotgia_DZ500kVPleiku_MyPhuoc_CauBong(GiaLai+DakLakmoi) 8" xfId="8431" xr:uid="{00000000-0005-0000-0000-000098170000}"/>
    <cellStyle name="2_Cau thuy dien Ban La (Cu Anh)_TA_duphongtruotgia_DZ500kVPleiku_MyPhuoc_CauBong(GiaLai+DakLakmoi) 9" xfId="8432" xr:uid="{00000000-0005-0000-0000-000099170000}"/>
    <cellStyle name="2_Cau thuy dien Ban La (Cu Anh)_TA_duphongtruotgia_DZ500kVPleiku_MyPhuoc_CauBong(GiaLai+DakLakmoi)_DTGTXL_goi1(DD_G6)" xfId="3086" xr:uid="{00000000-0005-0000-0000-00009A170000}"/>
    <cellStyle name="2_Cau thuy dien Ban La (Cu Anh)_TA_DZ 220kV Vinh Tan - Phan Thi_t" xfId="1026" xr:uid="{00000000-0005-0000-0000-00009B170000}"/>
    <cellStyle name="2_Cau thuy dien Ban La (Cu Anh)_TA_DZ 220kV Vinh Tan - Phan Thi_t_Book1" xfId="1027" xr:uid="{00000000-0005-0000-0000-00009C170000}"/>
    <cellStyle name="2_Cau thuy dien Ban La (Cu Anh)_TA_DZ 220kV Vinh Tan - Phan Thi_t_Book1 10" xfId="8433" xr:uid="{00000000-0005-0000-0000-00009D170000}"/>
    <cellStyle name="2_Cau thuy dien Ban La (Cu Anh)_TA_DZ 220kV Vinh Tan - Phan Thi_t_Book1 11" xfId="8434" xr:uid="{00000000-0005-0000-0000-00009E170000}"/>
    <cellStyle name="2_Cau thuy dien Ban La (Cu Anh)_TA_DZ 220kV Vinh Tan - Phan Thi_t_Book1 12" xfId="16171" xr:uid="{00000000-0005-0000-0000-00009F170000}"/>
    <cellStyle name="2_Cau thuy dien Ban La (Cu Anh)_TA_DZ 220kV Vinh Tan - Phan Thi_t_Book1 13" xfId="15587" xr:uid="{00000000-0005-0000-0000-0000A0170000}"/>
    <cellStyle name="2_Cau thuy dien Ban La (Cu Anh)_TA_DZ 220kV Vinh Tan - Phan Thi_t_Book1 2" xfId="8435" xr:uid="{00000000-0005-0000-0000-0000A1170000}"/>
    <cellStyle name="2_Cau thuy dien Ban La (Cu Anh)_TA_DZ 220kV Vinh Tan - Phan Thi_t_Book1 3" xfId="8436" xr:uid="{00000000-0005-0000-0000-0000A2170000}"/>
    <cellStyle name="2_Cau thuy dien Ban La (Cu Anh)_TA_DZ 220kV Vinh Tan - Phan Thi_t_Book1 4" xfId="8437" xr:uid="{00000000-0005-0000-0000-0000A3170000}"/>
    <cellStyle name="2_Cau thuy dien Ban La (Cu Anh)_TA_DZ 220kV Vinh Tan - Phan Thi_t_Book1 5" xfId="8438" xr:uid="{00000000-0005-0000-0000-0000A4170000}"/>
    <cellStyle name="2_Cau thuy dien Ban La (Cu Anh)_TA_DZ 220kV Vinh Tan - Phan Thi_t_Book1 6" xfId="8439" xr:uid="{00000000-0005-0000-0000-0000A5170000}"/>
    <cellStyle name="2_Cau thuy dien Ban La (Cu Anh)_TA_DZ 220kV Vinh Tan - Phan Thi_t_Book1 7" xfId="8440" xr:uid="{00000000-0005-0000-0000-0000A6170000}"/>
    <cellStyle name="2_Cau thuy dien Ban La (Cu Anh)_TA_DZ 220kV Vinh Tan - Phan Thi_t_Book1 8" xfId="8441" xr:uid="{00000000-0005-0000-0000-0000A7170000}"/>
    <cellStyle name="2_Cau thuy dien Ban La (Cu Anh)_TA_DZ 220kV Vinh Tan - Phan Thi_t_Book1 9" xfId="8442" xr:uid="{00000000-0005-0000-0000-0000A8170000}"/>
    <cellStyle name="2_Cau thuy dien Ban La (Cu Anh)_TA_DZ 220kV Vinh Tan - Phan Thi_t_Book2" xfId="1028" xr:uid="{00000000-0005-0000-0000-0000A9170000}"/>
    <cellStyle name="2_Cau thuy dien Ban La (Cu Anh)_TA_DZ 220kV Vinh Tan - Phan Thi_t_Book2 10" xfId="8443" xr:uid="{00000000-0005-0000-0000-0000AA170000}"/>
    <cellStyle name="2_Cau thuy dien Ban La (Cu Anh)_TA_DZ 220kV Vinh Tan - Phan Thi_t_Book2 11" xfId="8444" xr:uid="{00000000-0005-0000-0000-0000AB170000}"/>
    <cellStyle name="2_Cau thuy dien Ban La (Cu Anh)_TA_DZ 220kV Vinh Tan - Phan Thi_t_Book2 12" xfId="16172" xr:uid="{00000000-0005-0000-0000-0000AC170000}"/>
    <cellStyle name="2_Cau thuy dien Ban La (Cu Anh)_TA_DZ 220kV Vinh Tan - Phan Thi_t_Book2 13" xfId="15588" xr:uid="{00000000-0005-0000-0000-0000AD170000}"/>
    <cellStyle name="2_Cau thuy dien Ban La (Cu Anh)_TA_DZ 220kV Vinh Tan - Phan Thi_t_Book2 2" xfId="8445" xr:uid="{00000000-0005-0000-0000-0000AE170000}"/>
    <cellStyle name="2_Cau thuy dien Ban La (Cu Anh)_TA_DZ 220kV Vinh Tan - Phan Thi_t_Book2 3" xfId="8446" xr:uid="{00000000-0005-0000-0000-0000AF170000}"/>
    <cellStyle name="2_Cau thuy dien Ban La (Cu Anh)_TA_DZ 220kV Vinh Tan - Phan Thi_t_Book2 4" xfId="8447" xr:uid="{00000000-0005-0000-0000-0000B0170000}"/>
    <cellStyle name="2_Cau thuy dien Ban La (Cu Anh)_TA_DZ 220kV Vinh Tan - Phan Thi_t_Book2 5" xfId="8448" xr:uid="{00000000-0005-0000-0000-0000B1170000}"/>
    <cellStyle name="2_Cau thuy dien Ban La (Cu Anh)_TA_DZ 220kV Vinh Tan - Phan Thi_t_Book2 6" xfId="8449" xr:uid="{00000000-0005-0000-0000-0000B2170000}"/>
    <cellStyle name="2_Cau thuy dien Ban La (Cu Anh)_TA_DZ 220kV Vinh Tan - Phan Thi_t_Book2 7" xfId="8450" xr:uid="{00000000-0005-0000-0000-0000B3170000}"/>
    <cellStyle name="2_Cau thuy dien Ban La (Cu Anh)_TA_DZ 220kV Vinh Tan - Phan Thi_t_Book2 8" xfId="8451" xr:uid="{00000000-0005-0000-0000-0000B4170000}"/>
    <cellStyle name="2_Cau thuy dien Ban La (Cu Anh)_TA_DZ 220kV Vinh Tan - Phan Thi_t_Book2 9" xfId="8452" xr:uid="{00000000-0005-0000-0000-0000B5170000}"/>
    <cellStyle name="2_Cau thuy dien Ban La (Cu Anh)_TA_DZ 220kV Vinh Tan - Phan Thi_t_DTGTXL_goi1(DD_G6)" xfId="3087" xr:uid="{00000000-0005-0000-0000-0000B6170000}"/>
    <cellStyle name="2_Cau thuy dien Ban La (Cu Anh)_TA_DZ 220kV Vinh Tan - Phan Thi_t_DZ500kVBanSok_Pleiku(10-2012)" xfId="1029" xr:uid="{00000000-0005-0000-0000-0000B7170000}"/>
    <cellStyle name="2_Cau thuy dien Ban La (Cu Anh)_TA_DZ 220kV Vinh Tan - Phan Thi_t_DZ500kVBanSok_Pleiku(10-2012) 10" xfId="8453" xr:uid="{00000000-0005-0000-0000-0000B8170000}"/>
    <cellStyle name="2_Cau thuy dien Ban La (Cu Anh)_TA_DZ 220kV Vinh Tan - Phan Thi_t_DZ500kVBanSok_Pleiku(10-2012) 11" xfId="8454" xr:uid="{00000000-0005-0000-0000-0000B9170000}"/>
    <cellStyle name="2_Cau thuy dien Ban La (Cu Anh)_TA_DZ 220kV Vinh Tan - Phan Thi_t_DZ500kVBanSok_Pleiku(10-2012) 12" xfId="16173" xr:uid="{00000000-0005-0000-0000-0000BA170000}"/>
    <cellStyle name="2_Cau thuy dien Ban La (Cu Anh)_TA_DZ 220kV Vinh Tan - Phan Thi_t_DZ500kVBanSok_Pleiku(10-2012) 13" xfId="15589" xr:uid="{00000000-0005-0000-0000-0000BB170000}"/>
    <cellStyle name="2_Cau thuy dien Ban La (Cu Anh)_TA_DZ 220kV Vinh Tan - Phan Thi_t_DZ500kVBanSok_Pleiku(10-2012) 2" xfId="8455" xr:uid="{00000000-0005-0000-0000-0000BC170000}"/>
    <cellStyle name="2_Cau thuy dien Ban La (Cu Anh)_TA_DZ 220kV Vinh Tan - Phan Thi_t_DZ500kVBanSok_Pleiku(10-2012) 3" xfId="8456" xr:uid="{00000000-0005-0000-0000-0000BD170000}"/>
    <cellStyle name="2_Cau thuy dien Ban La (Cu Anh)_TA_DZ 220kV Vinh Tan - Phan Thi_t_DZ500kVBanSok_Pleiku(10-2012) 4" xfId="8457" xr:uid="{00000000-0005-0000-0000-0000BE170000}"/>
    <cellStyle name="2_Cau thuy dien Ban La (Cu Anh)_TA_DZ 220kV Vinh Tan - Phan Thi_t_DZ500kVBanSok_Pleiku(10-2012) 5" xfId="8458" xr:uid="{00000000-0005-0000-0000-0000BF170000}"/>
    <cellStyle name="2_Cau thuy dien Ban La (Cu Anh)_TA_DZ 220kV Vinh Tan - Phan Thi_t_DZ500kVBanSok_Pleiku(10-2012) 6" xfId="8459" xr:uid="{00000000-0005-0000-0000-0000C0170000}"/>
    <cellStyle name="2_Cau thuy dien Ban La (Cu Anh)_TA_DZ 220kV Vinh Tan - Phan Thi_t_DZ500kVBanSok_Pleiku(10-2012) 7" xfId="8460" xr:uid="{00000000-0005-0000-0000-0000C1170000}"/>
    <cellStyle name="2_Cau thuy dien Ban La (Cu Anh)_TA_DZ 220kV Vinh Tan - Phan Thi_t_DZ500kVBanSok_Pleiku(10-2012) 8" xfId="8461" xr:uid="{00000000-0005-0000-0000-0000C2170000}"/>
    <cellStyle name="2_Cau thuy dien Ban La (Cu Anh)_TA_DZ 220kV Vinh Tan - Phan Thi_t_DZ500kVBanSok_Pleiku(10-2012) 9" xfId="8462" xr:uid="{00000000-0005-0000-0000-0000C3170000}"/>
    <cellStyle name="2_Cau thuy dien Ban La (Cu Anh)_TA_DZ 220kV Vinh Tan - Phan Thi_t_DZ500kVHatxan_pleiku" xfId="1030" xr:uid="{00000000-0005-0000-0000-0000C4170000}"/>
    <cellStyle name="2_Cau thuy dien Ban La (Cu Anh)_TA_DZ 220kV Vinh Tan - Phan Thi_t_DZ500kVHatxan_pleiku 10" xfId="8463" xr:uid="{00000000-0005-0000-0000-0000C5170000}"/>
    <cellStyle name="2_Cau thuy dien Ban La (Cu Anh)_TA_DZ 220kV Vinh Tan - Phan Thi_t_DZ500kVHatxan_pleiku 11" xfId="8464" xr:uid="{00000000-0005-0000-0000-0000C6170000}"/>
    <cellStyle name="2_Cau thuy dien Ban La (Cu Anh)_TA_DZ 220kV Vinh Tan - Phan Thi_t_DZ500kVHatxan_pleiku 12" xfId="16174" xr:uid="{00000000-0005-0000-0000-0000C7170000}"/>
    <cellStyle name="2_Cau thuy dien Ban La (Cu Anh)_TA_DZ 220kV Vinh Tan - Phan Thi_t_DZ500kVHatxan_pleiku 13" xfId="15590" xr:uid="{00000000-0005-0000-0000-0000C8170000}"/>
    <cellStyle name="2_Cau thuy dien Ban La (Cu Anh)_TA_DZ 220kV Vinh Tan - Phan Thi_t_DZ500kVHatxan_pleiku 2" xfId="8465" xr:uid="{00000000-0005-0000-0000-0000C9170000}"/>
    <cellStyle name="2_Cau thuy dien Ban La (Cu Anh)_TA_DZ 220kV Vinh Tan - Phan Thi_t_DZ500kVHatxan_pleiku 3" xfId="8466" xr:uid="{00000000-0005-0000-0000-0000CA170000}"/>
    <cellStyle name="2_Cau thuy dien Ban La (Cu Anh)_TA_DZ 220kV Vinh Tan - Phan Thi_t_DZ500kVHatxan_pleiku 4" xfId="8467" xr:uid="{00000000-0005-0000-0000-0000CB170000}"/>
    <cellStyle name="2_Cau thuy dien Ban La (Cu Anh)_TA_DZ 220kV Vinh Tan - Phan Thi_t_DZ500kVHatxan_pleiku 5" xfId="8468" xr:uid="{00000000-0005-0000-0000-0000CC170000}"/>
    <cellStyle name="2_Cau thuy dien Ban La (Cu Anh)_TA_DZ 220kV Vinh Tan - Phan Thi_t_DZ500kVHatxan_pleiku 6" xfId="8469" xr:uid="{00000000-0005-0000-0000-0000CD170000}"/>
    <cellStyle name="2_Cau thuy dien Ban La (Cu Anh)_TA_DZ 220kV Vinh Tan - Phan Thi_t_DZ500kVHatxan_pleiku 7" xfId="8470" xr:uid="{00000000-0005-0000-0000-0000CE170000}"/>
    <cellStyle name="2_Cau thuy dien Ban La (Cu Anh)_TA_DZ 220kV Vinh Tan - Phan Thi_t_DZ500kVHatxan_pleiku 8" xfId="8471" xr:uid="{00000000-0005-0000-0000-0000CF170000}"/>
    <cellStyle name="2_Cau thuy dien Ban La (Cu Anh)_TA_DZ 220kV Vinh Tan - Phan Thi_t_DZ500kVHatxan_pleiku 9" xfId="8472" xr:uid="{00000000-0005-0000-0000-0000D0170000}"/>
    <cellStyle name="2_Cau thuy dien Ban La (Cu Anh)_TA_DZ 220kV Vinh Tan - Phan Thi_t_DZ500kVHatxan_pleiku(Giaidoan1)" xfId="1031" xr:uid="{00000000-0005-0000-0000-0000D1170000}"/>
    <cellStyle name="2_Cau thuy dien Ban La (Cu Anh)_TA_DZ 220kV Vinh Tan - Phan Thi_t_DZ500kVHatxan_pleiku(Giaidoan1) 10" xfId="8473" xr:uid="{00000000-0005-0000-0000-0000D2170000}"/>
    <cellStyle name="2_Cau thuy dien Ban La (Cu Anh)_TA_DZ 220kV Vinh Tan - Phan Thi_t_DZ500kVHatxan_pleiku(Giaidoan1) 11" xfId="8474" xr:uid="{00000000-0005-0000-0000-0000D3170000}"/>
    <cellStyle name="2_Cau thuy dien Ban La (Cu Anh)_TA_DZ 220kV Vinh Tan - Phan Thi_t_DZ500kVHatxan_pleiku(Giaidoan1) 12" xfId="16175" xr:uid="{00000000-0005-0000-0000-0000D4170000}"/>
    <cellStyle name="2_Cau thuy dien Ban La (Cu Anh)_TA_DZ 220kV Vinh Tan - Phan Thi_t_DZ500kVHatxan_pleiku(Giaidoan1) 13" xfId="15591" xr:uid="{00000000-0005-0000-0000-0000D5170000}"/>
    <cellStyle name="2_Cau thuy dien Ban La (Cu Anh)_TA_DZ 220kV Vinh Tan - Phan Thi_t_DZ500kVHatxan_pleiku(Giaidoan1) 2" xfId="8475" xr:uid="{00000000-0005-0000-0000-0000D6170000}"/>
    <cellStyle name="2_Cau thuy dien Ban La (Cu Anh)_TA_DZ 220kV Vinh Tan - Phan Thi_t_DZ500kVHatxan_pleiku(Giaidoan1) 3" xfId="8476" xr:uid="{00000000-0005-0000-0000-0000D7170000}"/>
    <cellStyle name="2_Cau thuy dien Ban La (Cu Anh)_TA_DZ 220kV Vinh Tan - Phan Thi_t_DZ500kVHatxan_pleiku(Giaidoan1) 4" xfId="8477" xr:uid="{00000000-0005-0000-0000-0000D8170000}"/>
    <cellStyle name="2_Cau thuy dien Ban La (Cu Anh)_TA_DZ 220kV Vinh Tan - Phan Thi_t_DZ500kVHatxan_pleiku(Giaidoan1) 5" xfId="8478" xr:uid="{00000000-0005-0000-0000-0000D9170000}"/>
    <cellStyle name="2_Cau thuy dien Ban La (Cu Anh)_TA_DZ 220kV Vinh Tan - Phan Thi_t_DZ500kVHatxan_pleiku(Giaidoan1) 6" xfId="8479" xr:uid="{00000000-0005-0000-0000-0000DA170000}"/>
    <cellStyle name="2_Cau thuy dien Ban La (Cu Anh)_TA_DZ 220kV Vinh Tan - Phan Thi_t_DZ500kVHatxan_pleiku(Giaidoan1) 7" xfId="8480" xr:uid="{00000000-0005-0000-0000-0000DB170000}"/>
    <cellStyle name="2_Cau thuy dien Ban La (Cu Anh)_TA_DZ 220kV Vinh Tan - Phan Thi_t_DZ500kVHatxan_pleiku(Giaidoan1) 8" xfId="8481" xr:uid="{00000000-0005-0000-0000-0000DC170000}"/>
    <cellStyle name="2_Cau thuy dien Ban La (Cu Anh)_TA_DZ 220kV Vinh Tan - Phan Thi_t_DZ500kVHatxan_pleiku(Giaidoan1) 9" xfId="8482" xr:uid="{00000000-0005-0000-0000-0000DD170000}"/>
    <cellStyle name="2_Cau thuy dien Ban La (Cu Anh)_TA_DZ500kVBanSok_Pleiku(10-2012)" xfId="1032" xr:uid="{00000000-0005-0000-0000-0000DE170000}"/>
    <cellStyle name="2_Cau thuy dien Ban La (Cu Anh)_TA_DZ500kVBanSok_Pleiku(10-2012) 10" xfId="8483" xr:uid="{00000000-0005-0000-0000-0000DF170000}"/>
    <cellStyle name="2_Cau thuy dien Ban La (Cu Anh)_TA_DZ500kVBanSok_Pleiku(10-2012) 11" xfId="8484" xr:uid="{00000000-0005-0000-0000-0000E0170000}"/>
    <cellStyle name="2_Cau thuy dien Ban La (Cu Anh)_TA_DZ500kVBanSok_Pleiku(10-2012) 12" xfId="16176" xr:uid="{00000000-0005-0000-0000-0000E1170000}"/>
    <cellStyle name="2_Cau thuy dien Ban La (Cu Anh)_TA_DZ500kVBanSok_Pleiku(10-2012) 13" xfId="15592" xr:uid="{00000000-0005-0000-0000-0000E2170000}"/>
    <cellStyle name="2_Cau thuy dien Ban La (Cu Anh)_TA_DZ500kVBanSok_Pleiku(10-2012) 2" xfId="8485" xr:uid="{00000000-0005-0000-0000-0000E3170000}"/>
    <cellStyle name="2_Cau thuy dien Ban La (Cu Anh)_TA_DZ500kVBanSok_Pleiku(10-2012) 3" xfId="8486" xr:uid="{00000000-0005-0000-0000-0000E4170000}"/>
    <cellStyle name="2_Cau thuy dien Ban La (Cu Anh)_TA_DZ500kVBanSok_Pleiku(10-2012) 4" xfId="8487" xr:uid="{00000000-0005-0000-0000-0000E5170000}"/>
    <cellStyle name="2_Cau thuy dien Ban La (Cu Anh)_TA_DZ500kVBanSok_Pleiku(10-2012) 5" xfId="8488" xr:uid="{00000000-0005-0000-0000-0000E6170000}"/>
    <cellStyle name="2_Cau thuy dien Ban La (Cu Anh)_TA_DZ500kVBanSok_Pleiku(10-2012) 6" xfId="8489" xr:uid="{00000000-0005-0000-0000-0000E7170000}"/>
    <cellStyle name="2_Cau thuy dien Ban La (Cu Anh)_TA_DZ500kVBanSok_Pleiku(10-2012) 7" xfId="8490" xr:uid="{00000000-0005-0000-0000-0000E8170000}"/>
    <cellStyle name="2_Cau thuy dien Ban La (Cu Anh)_TA_DZ500kVBanSok_Pleiku(10-2012) 8" xfId="8491" xr:uid="{00000000-0005-0000-0000-0000E9170000}"/>
    <cellStyle name="2_Cau thuy dien Ban La (Cu Anh)_TA_DZ500kVBanSok_Pleiku(10-2012) 9" xfId="8492" xr:uid="{00000000-0005-0000-0000-0000EA170000}"/>
    <cellStyle name="2_Cau thuy dien Ban La (Cu Anh)_TA_DZ500kVHatxan_pleiku" xfId="1033" xr:uid="{00000000-0005-0000-0000-0000EB170000}"/>
    <cellStyle name="2_Cau thuy dien Ban La (Cu Anh)_TA_DZ500kVHatxan_pleiku 10" xfId="8493" xr:uid="{00000000-0005-0000-0000-0000EC170000}"/>
    <cellStyle name="2_Cau thuy dien Ban La (Cu Anh)_TA_DZ500kVHatxan_pleiku 11" xfId="8494" xr:uid="{00000000-0005-0000-0000-0000ED170000}"/>
    <cellStyle name="2_Cau thuy dien Ban La (Cu Anh)_TA_DZ500kVHatxan_pleiku 12" xfId="16177" xr:uid="{00000000-0005-0000-0000-0000EE170000}"/>
    <cellStyle name="2_Cau thuy dien Ban La (Cu Anh)_TA_DZ500kVHatxan_pleiku 13" xfId="15593" xr:uid="{00000000-0005-0000-0000-0000EF170000}"/>
    <cellStyle name="2_Cau thuy dien Ban La (Cu Anh)_TA_DZ500kVHatxan_pleiku 2" xfId="8495" xr:uid="{00000000-0005-0000-0000-0000F0170000}"/>
    <cellStyle name="2_Cau thuy dien Ban La (Cu Anh)_TA_DZ500kVHatxan_pleiku 3" xfId="8496" xr:uid="{00000000-0005-0000-0000-0000F1170000}"/>
    <cellStyle name="2_Cau thuy dien Ban La (Cu Anh)_TA_DZ500kVHatxan_pleiku 4" xfId="8497" xr:uid="{00000000-0005-0000-0000-0000F2170000}"/>
    <cellStyle name="2_Cau thuy dien Ban La (Cu Anh)_TA_DZ500kVHatxan_pleiku 5" xfId="8498" xr:uid="{00000000-0005-0000-0000-0000F3170000}"/>
    <cellStyle name="2_Cau thuy dien Ban La (Cu Anh)_TA_DZ500kVHatxan_pleiku 6" xfId="8499" xr:uid="{00000000-0005-0000-0000-0000F4170000}"/>
    <cellStyle name="2_Cau thuy dien Ban La (Cu Anh)_TA_DZ500kVHatxan_pleiku 7" xfId="8500" xr:uid="{00000000-0005-0000-0000-0000F5170000}"/>
    <cellStyle name="2_Cau thuy dien Ban La (Cu Anh)_TA_DZ500kVHatxan_pleiku 8" xfId="8501" xr:uid="{00000000-0005-0000-0000-0000F6170000}"/>
    <cellStyle name="2_Cau thuy dien Ban La (Cu Anh)_TA_DZ500kVHatxan_pleiku 9" xfId="8502" xr:uid="{00000000-0005-0000-0000-0000F7170000}"/>
    <cellStyle name="2_Cau thuy dien Ban La (Cu Anh)_TA_DZ500kVHatxan_pleiku(Giaidoan1)" xfId="1034" xr:uid="{00000000-0005-0000-0000-0000F8170000}"/>
    <cellStyle name="2_Cau thuy dien Ban La (Cu Anh)_TA_DZ500kVHatxan_pleiku(Giaidoan1) 10" xfId="8503" xr:uid="{00000000-0005-0000-0000-0000F9170000}"/>
    <cellStyle name="2_Cau thuy dien Ban La (Cu Anh)_TA_DZ500kVHatxan_pleiku(Giaidoan1) 11" xfId="8504" xr:uid="{00000000-0005-0000-0000-0000FA170000}"/>
    <cellStyle name="2_Cau thuy dien Ban La (Cu Anh)_TA_DZ500kVHatxan_pleiku(Giaidoan1) 12" xfId="16178" xr:uid="{00000000-0005-0000-0000-0000FB170000}"/>
    <cellStyle name="2_Cau thuy dien Ban La (Cu Anh)_TA_DZ500kVHatxan_pleiku(Giaidoan1) 13" xfId="15594" xr:uid="{00000000-0005-0000-0000-0000FC170000}"/>
    <cellStyle name="2_Cau thuy dien Ban La (Cu Anh)_TA_DZ500kVHatxan_pleiku(Giaidoan1) 2" xfId="8505" xr:uid="{00000000-0005-0000-0000-0000FD170000}"/>
    <cellStyle name="2_Cau thuy dien Ban La (Cu Anh)_TA_DZ500kVHatxan_pleiku(Giaidoan1) 3" xfId="8506" xr:uid="{00000000-0005-0000-0000-0000FE170000}"/>
    <cellStyle name="2_Cau thuy dien Ban La (Cu Anh)_TA_DZ500kVHatxan_pleiku(Giaidoan1) 4" xfId="8507" xr:uid="{00000000-0005-0000-0000-0000FF170000}"/>
    <cellStyle name="2_Cau thuy dien Ban La (Cu Anh)_TA_DZ500kVHatxan_pleiku(Giaidoan1) 5" xfId="8508" xr:uid="{00000000-0005-0000-0000-000000180000}"/>
    <cellStyle name="2_Cau thuy dien Ban La (Cu Anh)_TA_DZ500kVHatxan_pleiku(Giaidoan1) 6" xfId="8509" xr:uid="{00000000-0005-0000-0000-000001180000}"/>
    <cellStyle name="2_Cau thuy dien Ban La (Cu Anh)_TA_DZ500kVHatxan_pleiku(Giaidoan1) 7" xfId="8510" xr:uid="{00000000-0005-0000-0000-000002180000}"/>
    <cellStyle name="2_Cau thuy dien Ban La (Cu Anh)_TA_DZ500kVHatxan_pleiku(Giaidoan1) 8" xfId="8511" xr:uid="{00000000-0005-0000-0000-000003180000}"/>
    <cellStyle name="2_Cau thuy dien Ban La (Cu Anh)_TA_DZ500kVHatxan_pleiku(Giaidoan1) 9" xfId="8512" xr:uid="{00000000-0005-0000-0000-000004180000}"/>
    <cellStyle name="2_Cau thuy dien Ban La (Cu Anh)_TA_mauduyetDADT" xfId="1035" xr:uid="{00000000-0005-0000-0000-000005180000}"/>
    <cellStyle name="2_Cau thuy dien Ban La (Cu Anh)_TA_mauduyetDADT 10" xfId="8513" xr:uid="{00000000-0005-0000-0000-000006180000}"/>
    <cellStyle name="2_Cau thuy dien Ban La (Cu Anh)_TA_mauduyetDADT 11" xfId="8514" xr:uid="{00000000-0005-0000-0000-000007180000}"/>
    <cellStyle name="2_Cau thuy dien Ban La (Cu Anh)_TA_mauduyetDADT 12" xfId="16179" xr:uid="{00000000-0005-0000-0000-000008180000}"/>
    <cellStyle name="2_Cau thuy dien Ban La (Cu Anh)_TA_mauduyetDADT 13" xfId="15595" xr:uid="{00000000-0005-0000-0000-000009180000}"/>
    <cellStyle name="2_Cau thuy dien Ban La (Cu Anh)_TA_mauduyetDADT 2" xfId="8515" xr:uid="{00000000-0005-0000-0000-00000A180000}"/>
    <cellStyle name="2_Cau thuy dien Ban La (Cu Anh)_TA_mauduyetDADT 3" xfId="8516" xr:uid="{00000000-0005-0000-0000-00000B180000}"/>
    <cellStyle name="2_Cau thuy dien Ban La (Cu Anh)_TA_mauduyetDADT 4" xfId="8517" xr:uid="{00000000-0005-0000-0000-00000C180000}"/>
    <cellStyle name="2_Cau thuy dien Ban La (Cu Anh)_TA_mauduyetDADT 5" xfId="8518" xr:uid="{00000000-0005-0000-0000-00000D180000}"/>
    <cellStyle name="2_Cau thuy dien Ban La (Cu Anh)_TA_mauduyetDADT 6" xfId="8519" xr:uid="{00000000-0005-0000-0000-00000E180000}"/>
    <cellStyle name="2_Cau thuy dien Ban La (Cu Anh)_TA_mauduyetDADT 7" xfId="8520" xr:uid="{00000000-0005-0000-0000-00000F180000}"/>
    <cellStyle name="2_Cau thuy dien Ban La (Cu Anh)_TA_mauduyetDADT 8" xfId="8521" xr:uid="{00000000-0005-0000-0000-000010180000}"/>
    <cellStyle name="2_Cau thuy dien Ban La (Cu Anh)_TA_mauduyetDADT 9" xfId="8522" xr:uid="{00000000-0005-0000-0000-000011180000}"/>
    <cellStyle name="2_Cau thuy dien Ban La (Cu Anh)_TA_mauduyetDADT_Book2" xfId="1036" xr:uid="{00000000-0005-0000-0000-000012180000}"/>
    <cellStyle name="2_Cau thuy dien Ban La (Cu Anh)_TA_mauduyetDADT_Book2 10" xfId="8523" xr:uid="{00000000-0005-0000-0000-000013180000}"/>
    <cellStyle name="2_Cau thuy dien Ban La (Cu Anh)_TA_mauduyetDADT_Book2 11" xfId="8524" xr:uid="{00000000-0005-0000-0000-000014180000}"/>
    <cellStyle name="2_Cau thuy dien Ban La (Cu Anh)_TA_mauduyetDADT_Book2 12" xfId="16180" xr:uid="{00000000-0005-0000-0000-000015180000}"/>
    <cellStyle name="2_Cau thuy dien Ban La (Cu Anh)_TA_mauduyetDADT_Book2 13" xfId="15596" xr:uid="{00000000-0005-0000-0000-000016180000}"/>
    <cellStyle name="2_Cau thuy dien Ban La (Cu Anh)_TA_mauduyetDADT_Book2 2" xfId="8525" xr:uid="{00000000-0005-0000-0000-000017180000}"/>
    <cellStyle name="2_Cau thuy dien Ban La (Cu Anh)_TA_mauduyetDADT_Book2 3" xfId="8526" xr:uid="{00000000-0005-0000-0000-000018180000}"/>
    <cellStyle name="2_Cau thuy dien Ban La (Cu Anh)_TA_mauduyetDADT_Book2 4" xfId="8527" xr:uid="{00000000-0005-0000-0000-000019180000}"/>
    <cellStyle name="2_Cau thuy dien Ban La (Cu Anh)_TA_mauduyetDADT_Book2 5" xfId="8528" xr:uid="{00000000-0005-0000-0000-00001A180000}"/>
    <cellStyle name="2_Cau thuy dien Ban La (Cu Anh)_TA_mauduyetDADT_Book2 6" xfId="8529" xr:uid="{00000000-0005-0000-0000-00001B180000}"/>
    <cellStyle name="2_Cau thuy dien Ban La (Cu Anh)_TA_mauduyetDADT_Book2 7" xfId="8530" xr:uid="{00000000-0005-0000-0000-00001C180000}"/>
    <cellStyle name="2_Cau thuy dien Ban La (Cu Anh)_TA_mauduyetDADT_Book2 8" xfId="8531" xr:uid="{00000000-0005-0000-0000-00001D180000}"/>
    <cellStyle name="2_Cau thuy dien Ban La (Cu Anh)_TA_mauduyetDADT_Book2 9" xfId="8532" xr:uid="{00000000-0005-0000-0000-00001E180000}"/>
    <cellStyle name="2_Cau thuy dien Ban La (Cu Anh)_TA_mauduyetDADT_Book2_DTGTXL_goi1(DD_G6)" xfId="3088" xr:uid="{00000000-0005-0000-0000-00001F180000}"/>
    <cellStyle name="2_Cau thuy dien Ban La (Cu Anh)_TA_mauduyetDADT_Book3" xfId="1037" xr:uid="{00000000-0005-0000-0000-000020180000}"/>
    <cellStyle name="2_Cau thuy dien Ban La (Cu Anh)_TA_mauduyetDADT_Book3 10" xfId="8533" xr:uid="{00000000-0005-0000-0000-000021180000}"/>
    <cellStyle name="2_Cau thuy dien Ban La (Cu Anh)_TA_mauduyetDADT_Book3 11" xfId="8534" xr:uid="{00000000-0005-0000-0000-000022180000}"/>
    <cellStyle name="2_Cau thuy dien Ban La (Cu Anh)_TA_mauduyetDADT_Book3 12" xfId="16181" xr:uid="{00000000-0005-0000-0000-000023180000}"/>
    <cellStyle name="2_Cau thuy dien Ban La (Cu Anh)_TA_mauduyetDADT_Book3 13" xfId="15597" xr:uid="{00000000-0005-0000-0000-000024180000}"/>
    <cellStyle name="2_Cau thuy dien Ban La (Cu Anh)_TA_mauduyetDADT_Book3 2" xfId="8535" xr:uid="{00000000-0005-0000-0000-000025180000}"/>
    <cellStyle name="2_Cau thuy dien Ban La (Cu Anh)_TA_mauduyetDADT_Book3 3" xfId="8536" xr:uid="{00000000-0005-0000-0000-000026180000}"/>
    <cellStyle name="2_Cau thuy dien Ban La (Cu Anh)_TA_mauduyetDADT_Book3 4" xfId="8537" xr:uid="{00000000-0005-0000-0000-000027180000}"/>
    <cellStyle name="2_Cau thuy dien Ban La (Cu Anh)_TA_mauduyetDADT_Book3 5" xfId="8538" xr:uid="{00000000-0005-0000-0000-000028180000}"/>
    <cellStyle name="2_Cau thuy dien Ban La (Cu Anh)_TA_mauduyetDADT_Book3 6" xfId="8539" xr:uid="{00000000-0005-0000-0000-000029180000}"/>
    <cellStyle name="2_Cau thuy dien Ban La (Cu Anh)_TA_mauduyetDADT_Book3 7" xfId="8540" xr:uid="{00000000-0005-0000-0000-00002A180000}"/>
    <cellStyle name="2_Cau thuy dien Ban La (Cu Anh)_TA_mauduyetDADT_Book3 8" xfId="8541" xr:uid="{00000000-0005-0000-0000-00002B180000}"/>
    <cellStyle name="2_Cau thuy dien Ban La (Cu Anh)_TA_mauduyetDADT_Book3 9" xfId="8542" xr:uid="{00000000-0005-0000-0000-00002C180000}"/>
    <cellStyle name="2_Cau thuy dien Ban La (Cu Anh)_TA_mauduyetDADT_Book3_DTGTXL_goi1(DD_G6)" xfId="3089" xr:uid="{00000000-0005-0000-0000-00002D180000}"/>
    <cellStyle name="2_Cau thuy dien Ban La (Cu Anh)_TA_mauduyetDADT_DTGTXL_goi1(DD_G6)" xfId="3090" xr:uid="{00000000-0005-0000-0000-00002E180000}"/>
    <cellStyle name="2_Cau thuy dien Ban La (Cu Anh)_TA_mauduyetDADT_DZ500kVPleiku_MyPhuoc_CauBong(GiaLai+DakLakmoi)" xfId="1038" xr:uid="{00000000-0005-0000-0000-00002F180000}"/>
    <cellStyle name="2_Cau thuy dien Ban La (Cu Anh)_TA_mauduyetDADT_DZ500kVPleiku_MyPhuoc_CauBong(GiaLai+DakLakmoi) 10" xfId="8543" xr:uid="{00000000-0005-0000-0000-000030180000}"/>
    <cellStyle name="2_Cau thuy dien Ban La (Cu Anh)_TA_mauduyetDADT_DZ500kVPleiku_MyPhuoc_CauBong(GiaLai+DakLakmoi) 11" xfId="8544" xr:uid="{00000000-0005-0000-0000-000031180000}"/>
    <cellStyle name="2_Cau thuy dien Ban La (Cu Anh)_TA_mauduyetDADT_DZ500kVPleiku_MyPhuoc_CauBong(GiaLai+DakLakmoi) 12" xfId="16182" xr:uid="{00000000-0005-0000-0000-000032180000}"/>
    <cellStyle name="2_Cau thuy dien Ban La (Cu Anh)_TA_mauduyetDADT_DZ500kVPleiku_MyPhuoc_CauBong(GiaLai+DakLakmoi) 13" xfId="15598" xr:uid="{00000000-0005-0000-0000-000033180000}"/>
    <cellStyle name="2_Cau thuy dien Ban La (Cu Anh)_TA_mauduyetDADT_DZ500kVPleiku_MyPhuoc_CauBong(GiaLai+DakLakmoi) 2" xfId="8545" xr:uid="{00000000-0005-0000-0000-000034180000}"/>
    <cellStyle name="2_Cau thuy dien Ban La (Cu Anh)_TA_mauduyetDADT_DZ500kVPleiku_MyPhuoc_CauBong(GiaLai+DakLakmoi) 3" xfId="8546" xr:uid="{00000000-0005-0000-0000-000035180000}"/>
    <cellStyle name="2_Cau thuy dien Ban La (Cu Anh)_TA_mauduyetDADT_DZ500kVPleiku_MyPhuoc_CauBong(GiaLai+DakLakmoi) 4" xfId="8547" xr:uid="{00000000-0005-0000-0000-000036180000}"/>
    <cellStyle name="2_Cau thuy dien Ban La (Cu Anh)_TA_mauduyetDADT_DZ500kVPleiku_MyPhuoc_CauBong(GiaLai+DakLakmoi) 5" xfId="8548" xr:uid="{00000000-0005-0000-0000-000037180000}"/>
    <cellStyle name="2_Cau thuy dien Ban La (Cu Anh)_TA_mauduyetDADT_DZ500kVPleiku_MyPhuoc_CauBong(GiaLai+DakLakmoi) 6" xfId="8549" xr:uid="{00000000-0005-0000-0000-000038180000}"/>
    <cellStyle name="2_Cau thuy dien Ban La (Cu Anh)_TA_mauduyetDADT_DZ500kVPleiku_MyPhuoc_CauBong(GiaLai+DakLakmoi) 7" xfId="8550" xr:uid="{00000000-0005-0000-0000-000039180000}"/>
    <cellStyle name="2_Cau thuy dien Ban La (Cu Anh)_TA_mauduyetDADT_DZ500kVPleiku_MyPhuoc_CauBong(GiaLai+DakLakmoi) 8" xfId="8551" xr:uid="{00000000-0005-0000-0000-00003A180000}"/>
    <cellStyle name="2_Cau thuy dien Ban La (Cu Anh)_TA_mauduyetDADT_DZ500kVPleiku_MyPhuoc_CauBong(GiaLai+DakLakmoi) 9" xfId="8552" xr:uid="{00000000-0005-0000-0000-00003B180000}"/>
    <cellStyle name="2_Cau thuy dien Ban La (Cu Anh)_TA_mauduyetDADT_DZ500kVPleiku_MyPhuoc_CauBong(GiaLai+DakLakmoi)_DTGTXL_goi1(DD_G6)" xfId="3091" xr:uid="{00000000-0005-0000-0000-00003C180000}"/>
    <cellStyle name="2_Cau thuy dien Ban La (Cu Anh)_TA_QLDA(957)" xfId="3092" xr:uid="{00000000-0005-0000-0000-00003D180000}"/>
    <cellStyle name="2_Cau thuy dien Ban La (Cu Anh)_TA_TBA 220kV Song Trang 2" xfId="1039" xr:uid="{00000000-0005-0000-0000-00003E180000}"/>
    <cellStyle name="2_Cau thuy dien Ban La (Cu Anh)_TA_TBA 220kV Song Trang 2_Book1" xfId="1040" xr:uid="{00000000-0005-0000-0000-00003F180000}"/>
    <cellStyle name="2_Cau thuy dien Ban La (Cu Anh)_TA_TBA 220kV Song Trang 2_Book1 10" xfId="8553" xr:uid="{00000000-0005-0000-0000-000040180000}"/>
    <cellStyle name="2_Cau thuy dien Ban La (Cu Anh)_TA_TBA 220kV Song Trang 2_Book1 11" xfId="8554" xr:uid="{00000000-0005-0000-0000-000041180000}"/>
    <cellStyle name="2_Cau thuy dien Ban La (Cu Anh)_TA_TBA 220kV Song Trang 2_Book1 12" xfId="16183" xr:uid="{00000000-0005-0000-0000-000042180000}"/>
    <cellStyle name="2_Cau thuy dien Ban La (Cu Anh)_TA_TBA 220kV Song Trang 2_Book1 13" xfId="15599" xr:uid="{00000000-0005-0000-0000-000043180000}"/>
    <cellStyle name="2_Cau thuy dien Ban La (Cu Anh)_TA_TBA 220kV Song Trang 2_Book1 2" xfId="8555" xr:uid="{00000000-0005-0000-0000-000044180000}"/>
    <cellStyle name="2_Cau thuy dien Ban La (Cu Anh)_TA_TBA 220kV Song Trang 2_Book1 3" xfId="8556" xr:uid="{00000000-0005-0000-0000-000045180000}"/>
    <cellStyle name="2_Cau thuy dien Ban La (Cu Anh)_TA_TBA 220kV Song Trang 2_Book1 4" xfId="8557" xr:uid="{00000000-0005-0000-0000-000046180000}"/>
    <cellStyle name="2_Cau thuy dien Ban La (Cu Anh)_TA_TBA 220kV Song Trang 2_Book1 5" xfId="8558" xr:uid="{00000000-0005-0000-0000-000047180000}"/>
    <cellStyle name="2_Cau thuy dien Ban La (Cu Anh)_TA_TBA 220kV Song Trang 2_Book1 6" xfId="8559" xr:uid="{00000000-0005-0000-0000-000048180000}"/>
    <cellStyle name="2_Cau thuy dien Ban La (Cu Anh)_TA_TBA 220kV Song Trang 2_Book1 7" xfId="8560" xr:uid="{00000000-0005-0000-0000-000049180000}"/>
    <cellStyle name="2_Cau thuy dien Ban La (Cu Anh)_TA_TBA 220kV Song Trang 2_Book1 8" xfId="8561" xr:uid="{00000000-0005-0000-0000-00004A180000}"/>
    <cellStyle name="2_Cau thuy dien Ban La (Cu Anh)_TA_TBA 220kV Song Trang 2_Book1 9" xfId="8562" xr:uid="{00000000-0005-0000-0000-00004B180000}"/>
    <cellStyle name="2_Cau thuy dien Ban La (Cu Anh)_TA_TBA 220kV Song Trang 2_Book2" xfId="1041" xr:uid="{00000000-0005-0000-0000-00004C180000}"/>
    <cellStyle name="2_Cau thuy dien Ban La (Cu Anh)_TA_TBA 220kV Song Trang 2_Book2 10" xfId="8563" xr:uid="{00000000-0005-0000-0000-00004D180000}"/>
    <cellStyle name="2_Cau thuy dien Ban La (Cu Anh)_TA_TBA 220kV Song Trang 2_Book2 11" xfId="8564" xr:uid="{00000000-0005-0000-0000-00004E180000}"/>
    <cellStyle name="2_Cau thuy dien Ban La (Cu Anh)_TA_TBA 220kV Song Trang 2_Book2 12" xfId="16184" xr:uid="{00000000-0005-0000-0000-00004F180000}"/>
    <cellStyle name="2_Cau thuy dien Ban La (Cu Anh)_TA_TBA 220kV Song Trang 2_Book2 13" xfId="15600" xr:uid="{00000000-0005-0000-0000-000050180000}"/>
    <cellStyle name="2_Cau thuy dien Ban La (Cu Anh)_TA_TBA 220kV Song Trang 2_Book2 2" xfId="8565" xr:uid="{00000000-0005-0000-0000-000051180000}"/>
    <cellStyle name="2_Cau thuy dien Ban La (Cu Anh)_TA_TBA 220kV Song Trang 2_Book2 3" xfId="8566" xr:uid="{00000000-0005-0000-0000-000052180000}"/>
    <cellStyle name="2_Cau thuy dien Ban La (Cu Anh)_TA_TBA 220kV Song Trang 2_Book2 4" xfId="8567" xr:uid="{00000000-0005-0000-0000-000053180000}"/>
    <cellStyle name="2_Cau thuy dien Ban La (Cu Anh)_TA_TBA 220kV Song Trang 2_Book2 5" xfId="8568" xr:uid="{00000000-0005-0000-0000-000054180000}"/>
    <cellStyle name="2_Cau thuy dien Ban La (Cu Anh)_TA_TBA 220kV Song Trang 2_Book2 6" xfId="8569" xr:uid="{00000000-0005-0000-0000-000055180000}"/>
    <cellStyle name="2_Cau thuy dien Ban La (Cu Anh)_TA_TBA 220kV Song Trang 2_Book2 7" xfId="8570" xr:uid="{00000000-0005-0000-0000-000056180000}"/>
    <cellStyle name="2_Cau thuy dien Ban La (Cu Anh)_TA_TBA 220kV Song Trang 2_Book2 8" xfId="8571" xr:uid="{00000000-0005-0000-0000-000057180000}"/>
    <cellStyle name="2_Cau thuy dien Ban La (Cu Anh)_TA_TBA 220kV Song Trang 2_Book2 9" xfId="8572" xr:uid="{00000000-0005-0000-0000-000058180000}"/>
    <cellStyle name="2_Cau thuy dien Ban La (Cu Anh)_TA_TBA 220kV Song Trang 2_DTGTXL_goi1(DD_G6)" xfId="3093" xr:uid="{00000000-0005-0000-0000-000059180000}"/>
    <cellStyle name="2_Cau thuy dien Ban La (Cu Anh)_TA_TBA 220kV Song Trang 2_DZ500kVBanSok_Pleiku(10-2012)" xfId="1042" xr:uid="{00000000-0005-0000-0000-00005A180000}"/>
    <cellStyle name="2_Cau thuy dien Ban La (Cu Anh)_TA_TBA 220kV Song Trang 2_DZ500kVBanSok_Pleiku(10-2012) 10" xfId="8573" xr:uid="{00000000-0005-0000-0000-00005B180000}"/>
    <cellStyle name="2_Cau thuy dien Ban La (Cu Anh)_TA_TBA 220kV Song Trang 2_DZ500kVBanSok_Pleiku(10-2012) 11" xfId="8574" xr:uid="{00000000-0005-0000-0000-00005C180000}"/>
    <cellStyle name="2_Cau thuy dien Ban La (Cu Anh)_TA_TBA 220kV Song Trang 2_DZ500kVBanSok_Pleiku(10-2012) 12" xfId="16185" xr:uid="{00000000-0005-0000-0000-00005D180000}"/>
    <cellStyle name="2_Cau thuy dien Ban La (Cu Anh)_TA_TBA 220kV Song Trang 2_DZ500kVBanSok_Pleiku(10-2012) 13" xfId="15601" xr:uid="{00000000-0005-0000-0000-00005E180000}"/>
    <cellStyle name="2_Cau thuy dien Ban La (Cu Anh)_TA_TBA 220kV Song Trang 2_DZ500kVBanSok_Pleiku(10-2012) 2" xfId="8575" xr:uid="{00000000-0005-0000-0000-00005F180000}"/>
    <cellStyle name="2_Cau thuy dien Ban La (Cu Anh)_TA_TBA 220kV Song Trang 2_DZ500kVBanSok_Pleiku(10-2012) 3" xfId="8576" xr:uid="{00000000-0005-0000-0000-000060180000}"/>
    <cellStyle name="2_Cau thuy dien Ban La (Cu Anh)_TA_TBA 220kV Song Trang 2_DZ500kVBanSok_Pleiku(10-2012) 4" xfId="8577" xr:uid="{00000000-0005-0000-0000-000061180000}"/>
    <cellStyle name="2_Cau thuy dien Ban La (Cu Anh)_TA_TBA 220kV Song Trang 2_DZ500kVBanSok_Pleiku(10-2012) 5" xfId="8578" xr:uid="{00000000-0005-0000-0000-000062180000}"/>
    <cellStyle name="2_Cau thuy dien Ban La (Cu Anh)_TA_TBA 220kV Song Trang 2_DZ500kVBanSok_Pleiku(10-2012) 6" xfId="8579" xr:uid="{00000000-0005-0000-0000-000063180000}"/>
    <cellStyle name="2_Cau thuy dien Ban La (Cu Anh)_TA_TBA 220kV Song Trang 2_DZ500kVBanSok_Pleiku(10-2012) 7" xfId="8580" xr:uid="{00000000-0005-0000-0000-000064180000}"/>
    <cellStyle name="2_Cau thuy dien Ban La (Cu Anh)_TA_TBA 220kV Song Trang 2_DZ500kVBanSok_Pleiku(10-2012) 8" xfId="8581" xr:uid="{00000000-0005-0000-0000-000065180000}"/>
    <cellStyle name="2_Cau thuy dien Ban La (Cu Anh)_TA_TBA 220kV Song Trang 2_DZ500kVBanSok_Pleiku(10-2012) 9" xfId="8582" xr:uid="{00000000-0005-0000-0000-000066180000}"/>
    <cellStyle name="2_Cau thuy dien Ban La (Cu Anh)_TA_TBA 220kV Song Trang 2_DZ500kVHatxan_pleiku" xfId="1043" xr:uid="{00000000-0005-0000-0000-000067180000}"/>
    <cellStyle name="2_Cau thuy dien Ban La (Cu Anh)_TA_TBA 220kV Song Trang 2_DZ500kVHatxan_pleiku 10" xfId="8583" xr:uid="{00000000-0005-0000-0000-000068180000}"/>
    <cellStyle name="2_Cau thuy dien Ban La (Cu Anh)_TA_TBA 220kV Song Trang 2_DZ500kVHatxan_pleiku 11" xfId="8584" xr:uid="{00000000-0005-0000-0000-000069180000}"/>
    <cellStyle name="2_Cau thuy dien Ban La (Cu Anh)_TA_TBA 220kV Song Trang 2_DZ500kVHatxan_pleiku 12" xfId="16186" xr:uid="{00000000-0005-0000-0000-00006A180000}"/>
    <cellStyle name="2_Cau thuy dien Ban La (Cu Anh)_TA_TBA 220kV Song Trang 2_DZ500kVHatxan_pleiku 13" xfId="15602" xr:uid="{00000000-0005-0000-0000-00006B180000}"/>
    <cellStyle name="2_Cau thuy dien Ban La (Cu Anh)_TA_TBA 220kV Song Trang 2_DZ500kVHatxan_pleiku 2" xfId="8585" xr:uid="{00000000-0005-0000-0000-00006C180000}"/>
    <cellStyle name="2_Cau thuy dien Ban La (Cu Anh)_TA_TBA 220kV Song Trang 2_DZ500kVHatxan_pleiku 3" xfId="8586" xr:uid="{00000000-0005-0000-0000-00006D180000}"/>
    <cellStyle name="2_Cau thuy dien Ban La (Cu Anh)_TA_TBA 220kV Song Trang 2_DZ500kVHatxan_pleiku 4" xfId="8587" xr:uid="{00000000-0005-0000-0000-00006E180000}"/>
    <cellStyle name="2_Cau thuy dien Ban La (Cu Anh)_TA_TBA 220kV Song Trang 2_DZ500kVHatxan_pleiku 5" xfId="8588" xr:uid="{00000000-0005-0000-0000-00006F180000}"/>
    <cellStyle name="2_Cau thuy dien Ban La (Cu Anh)_TA_TBA 220kV Song Trang 2_DZ500kVHatxan_pleiku 6" xfId="8589" xr:uid="{00000000-0005-0000-0000-000070180000}"/>
    <cellStyle name="2_Cau thuy dien Ban La (Cu Anh)_TA_TBA 220kV Song Trang 2_DZ500kVHatxan_pleiku 7" xfId="8590" xr:uid="{00000000-0005-0000-0000-000071180000}"/>
    <cellStyle name="2_Cau thuy dien Ban La (Cu Anh)_TA_TBA 220kV Song Trang 2_DZ500kVHatxan_pleiku 8" xfId="8591" xr:uid="{00000000-0005-0000-0000-000072180000}"/>
    <cellStyle name="2_Cau thuy dien Ban La (Cu Anh)_TA_TBA 220kV Song Trang 2_DZ500kVHatxan_pleiku 9" xfId="8592" xr:uid="{00000000-0005-0000-0000-000073180000}"/>
    <cellStyle name="2_Cau thuy dien Ban La (Cu Anh)_TA_TBA 220kV Song Trang 2_DZ500kVHatxan_pleiku(Giaidoan1)" xfId="1044" xr:uid="{00000000-0005-0000-0000-000074180000}"/>
    <cellStyle name="2_Cau thuy dien Ban La (Cu Anh)_TA_TBA 220kV Song Trang 2_DZ500kVHatxan_pleiku(Giaidoan1) 10" xfId="8593" xr:uid="{00000000-0005-0000-0000-000075180000}"/>
    <cellStyle name="2_Cau thuy dien Ban La (Cu Anh)_TA_TBA 220kV Song Trang 2_DZ500kVHatxan_pleiku(Giaidoan1) 11" xfId="8594" xr:uid="{00000000-0005-0000-0000-000076180000}"/>
    <cellStyle name="2_Cau thuy dien Ban La (Cu Anh)_TA_TBA 220kV Song Trang 2_DZ500kVHatxan_pleiku(Giaidoan1) 12" xfId="16187" xr:uid="{00000000-0005-0000-0000-000077180000}"/>
    <cellStyle name="2_Cau thuy dien Ban La (Cu Anh)_TA_TBA 220kV Song Trang 2_DZ500kVHatxan_pleiku(Giaidoan1) 13" xfId="15603" xr:uid="{00000000-0005-0000-0000-000078180000}"/>
    <cellStyle name="2_Cau thuy dien Ban La (Cu Anh)_TA_TBA 220kV Song Trang 2_DZ500kVHatxan_pleiku(Giaidoan1) 2" xfId="8595" xr:uid="{00000000-0005-0000-0000-000079180000}"/>
    <cellStyle name="2_Cau thuy dien Ban La (Cu Anh)_TA_TBA 220kV Song Trang 2_DZ500kVHatxan_pleiku(Giaidoan1) 3" xfId="8596" xr:uid="{00000000-0005-0000-0000-00007A180000}"/>
    <cellStyle name="2_Cau thuy dien Ban La (Cu Anh)_TA_TBA 220kV Song Trang 2_DZ500kVHatxan_pleiku(Giaidoan1) 4" xfId="8597" xr:uid="{00000000-0005-0000-0000-00007B180000}"/>
    <cellStyle name="2_Cau thuy dien Ban La (Cu Anh)_TA_TBA 220kV Song Trang 2_DZ500kVHatxan_pleiku(Giaidoan1) 5" xfId="8598" xr:uid="{00000000-0005-0000-0000-00007C180000}"/>
    <cellStyle name="2_Cau thuy dien Ban La (Cu Anh)_TA_TBA 220kV Song Trang 2_DZ500kVHatxan_pleiku(Giaidoan1) 6" xfId="8599" xr:uid="{00000000-0005-0000-0000-00007D180000}"/>
    <cellStyle name="2_Cau thuy dien Ban La (Cu Anh)_TA_TBA 220kV Song Trang 2_DZ500kVHatxan_pleiku(Giaidoan1) 7" xfId="8600" xr:uid="{00000000-0005-0000-0000-00007E180000}"/>
    <cellStyle name="2_Cau thuy dien Ban La (Cu Anh)_TA_TBA 220kV Song Trang 2_DZ500kVHatxan_pleiku(Giaidoan1) 8" xfId="8601" xr:uid="{00000000-0005-0000-0000-00007F180000}"/>
    <cellStyle name="2_Cau thuy dien Ban La (Cu Anh)_TA_TBA 220kV Song Trang 2_DZ500kVHatxan_pleiku(Giaidoan1) 9" xfId="8602" xr:uid="{00000000-0005-0000-0000-000080180000}"/>
    <cellStyle name="2_Cau thuy dien Ban La (Cu Anh)_TA_thepmaqui3_2010(DaNang)" xfId="3094" xr:uid="{00000000-0005-0000-0000-000081180000}"/>
    <cellStyle name="2_Cau thuy dien Ban La (Cu Anh)_TienLuong" xfId="3097" xr:uid="{00000000-0005-0000-0000-000084180000}"/>
    <cellStyle name="2_Cau thuy dien Ban La (Cu Anh)_TToan KS (DADT) Phu Tan 2 (lam truoc) 6-09 da sua gui lai" xfId="3098" xr:uid="{00000000-0005-0000-0000-000085180000}"/>
    <cellStyle name="2_Cau thuy dien Ban La (Cu Anh)_Thtoan KS dia hinh dot 1(DADT)GOC" xfId="3095" xr:uid="{00000000-0005-0000-0000-000082180000}"/>
    <cellStyle name="2_Cau thuy dien Ban La (Cu Anh)_thuyet minh" xfId="3096" xr:uid="{00000000-0005-0000-0000-000083180000}"/>
    <cellStyle name="2_CTDGCV_HO" xfId="3099" xr:uid="{00000000-0005-0000-0000-000086180000}"/>
    <cellStyle name="2_CV2695_957" xfId="1045" xr:uid="{00000000-0005-0000-0000-000087180000}"/>
    <cellStyle name="2_CV2695_957_Book2" xfId="1046" xr:uid="{00000000-0005-0000-0000-000088180000}"/>
    <cellStyle name="2_CV2695_957_Book2_DTGTXL_goi1(DD_G6)" xfId="3100" xr:uid="{00000000-0005-0000-0000-000089180000}"/>
    <cellStyle name="2_CV2695_957_Book3" xfId="1047" xr:uid="{00000000-0005-0000-0000-00008A180000}"/>
    <cellStyle name="2_CV2695_957_Book3_DTGTXL_goi1(DD_G6)" xfId="3101" xr:uid="{00000000-0005-0000-0000-00008B180000}"/>
    <cellStyle name="2_CV2695_957_DTGTXL_goi1(DD_G6)" xfId="3102" xr:uid="{00000000-0005-0000-0000-00008C180000}"/>
    <cellStyle name="2_CV2695_957_DZ500kVBanSok_Pleiku(10-2012)" xfId="1048" xr:uid="{00000000-0005-0000-0000-00008D180000}"/>
    <cellStyle name="2_CV2695_957_DZ500kVBanSok_Pleiku(16_10-2012)" xfId="1049" xr:uid="{00000000-0005-0000-0000-00008E180000}"/>
    <cellStyle name="2_CV2695_957_DZ500kVPleiku_MyPhuoc_CauBong(GiaLai+DakLakmoi)" xfId="1050" xr:uid="{00000000-0005-0000-0000-00008F180000}"/>
    <cellStyle name="2_CV2695_957_DZ500kVPleiku_MyPhuoc_CauBong(GiaLai+DakLakmoi)_DTGTXL_goi1(DD_G6)" xfId="3103" xr:uid="{00000000-0005-0000-0000-000090180000}"/>
    <cellStyle name="2_CV2695_957_Lamgiangiao" xfId="3104" xr:uid="{00000000-0005-0000-0000-000091180000}"/>
    <cellStyle name="2_dauvao" xfId="1051" xr:uid="{00000000-0005-0000-0000-000092180000}"/>
    <cellStyle name="2_dauvao_DTGTXL_goi1(DD_G6)" xfId="3105" xr:uid="{00000000-0005-0000-0000-000093180000}"/>
    <cellStyle name="2_dauvao_DZ500kVBanSok_Pleiku(10-2012)" xfId="1052" xr:uid="{00000000-0005-0000-0000-000094180000}"/>
    <cellStyle name="2_dauvao_DZ500kVBanSok_Pleiku(16_10-2012)" xfId="1053" xr:uid="{00000000-0005-0000-0000-000095180000}"/>
    <cellStyle name="2_dauvao_Lamgiangiao" xfId="3106" xr:uid="{00000000-0005-0000-0000-000096180000}"/>
    <cellStyle name="2_Dich thuat" xfId="3107" xr:uid="{00000000-0005-0000-0000-000097180000}"/>
    <cellStyle name="2_Dich thuat_DToan Mtruong P10 gui" xfId="3108" xr:uid="{00000000-0005-0000-0000-000098180000}"/>
    <cellStyle name="2_Dich thuat_Moi truong" xfId="3109" xr:uid="{00000000-0005-0000-0000-000099180000}"/>
    <cellStyle name="2_DON GIA_NM_03_10_L650" xfId="3110" xr:uid="{00000000-0005-0000-0000-00009A180000}"/>
    <cellStyle name="2_DT nha kho non SREPOK 4.4A" xfId="3111" xr:uid="{00000000-0005-0000-0000-00009B180000}"/>
    <cellStyle name="2_DT-Ban CK" xfId="1054" xr:uid="{00000000-0005-0000-0000-00009C180000}"/>
    <cellStyle name="2_DT-Ban CK_1A_TB.NXT-500kV Pleiku(07-2011)Hc theo TT" xfId="3112" xr:uid="{00000000-0005-0000-0000-00009D180000}"/>
    <cellStyle name="2_DT-Ban CK_2A_HTVT-500kV Pleiku-CauBong(07-2011)Hc theo TT" xfId="3113" xr:uid="{00000000-0005-0000-0000-00009E180000}"/>
    <cellStyle name="2_DT-Ban CK_DTGTXL_goi1(DD_G6)" xfId="3114" xr:uid="{00000000-0005-0000-0000-00009F180000}"/>
    <cellStyle name="2_DT-Ban CK_duphongtruotgia" xfId="1055" xr:uid="{00000000-0005-0000-0000-0000A0180000}"/>
    <cellStyle name="2_DT-Ban CK_duphongtruotgia_Book2" xfId="1056" xr:uid="{00000000-0005-0000-0000-0000A1180000}"/>
    <cellStyle name="2_DT-Ban CK_duphongtruotgia_Book2_DTGTXL_goi1(DD_G6)" xfId="3115" xr:uid="{00000000-0005-0000-0000-0000A2180000}"/>
    <cellStyle name="2_DT-Ban CK_duphongtruotgia_Book3" xfId="1057" xr:uid="{00000000-0005-0000-0000-0000A3180000}"/>
    <cellStyle name="2_DT-Ban CK_duphongtruotgia_Book3_DTGTXL_goi1(DD_G6)" xfId="3116" xr:uid="{00000000-0005-0000-0000-0000A4180000}"/>
    <cellStyle name="2_DT-Ban CK_duphongtruotgia_DTGTXL_goi1(DD_G6)" xfId="3117" xr:uid="{00000000-0005-0000-0000-0000A5180000}"/>
    <cellStyle name="2_DT-Ban CK_duphongtruotgia_DZ500kVBanSok_Pleiku(10-2012)" xfId="1058" xr:uid="{00000000-0005-0000-0000-0000A6180000}"/>
    <cellStyle name="2_DT-Ban CK_duphongtruotgia_DZ500kVBanSok_Pleiku(16_10-2012)" xfId="1059" xr:uid="{00000000-0005-0000-0000-0000A7180000}"/>
    <cellStyle name="2_DT-Ban CK_duphongtruotgia_DZ500kVPleiku_MyPhuoc_CauBong(GiaLai+DakLakmoi)" xfId="1060" xr:uid="{00000000-0005-0000-0000-0000A8180000}"/>
    <cellStyle name="2_DT-Ban CK_duphongtruotgia_DZ500kVPleiku_MyPhuoc_CauBong(GiaLai+DakLakmoi)_DTGTXL_goi1(DD_G6)" xfId="3118" xr:uid="{00000000-0005-0000-0000-0000A9180000}"/>
    <cellStyle name="2_DT-Ban CK_duphongtruotgia_Lamgiangiao" xfId="3119" xr:uid="{00000000-0005-0000-0000-0000AA180000}"/>
    <cellStyle name="2_DTGTXL_goi1(DD_G6)" xfId="3120" xr:uid="{00000000-0005-0000-0000-0000AB180000}"/>
    <cellStyle name="2_DToan Mtruong P10 gui" xfId="3121" xr:uid="{00000000-0005-0000-0000-0000AC180000}"/>
    <cellStyle name="2_Du toan 558 (Km17+508.12 - Km 22)" xfId="1061" xr:uid="{00000000-0005-0000-0000-0000AD180000}"/>
    <cellStyle name="2_Du toan 558 (Km17+508.12 - Km 22)_1A_TB.NXT-500kV Pleiku(07-2011)Hc theo TT" xfId="3122" xr:uid="{00000000-0005-0000-0000-0000AE180000}"/>
    <cellStyle name="2_Du toan 558 (Km17+508.12 - Km 22)_2A_HTVT-500kV Pleiku-CauBong(07-2011)Hc theo TT" xfId="3123" xr:uid="{00000000-0005-0000-0000-0000AF180000}"/>
    <cellStyle name="2_Du toan 558 (Km17+508.12 - Km 22)_Book1" xfId="1062" xr:uid="{00000000-0005-0000-0000-0000B0180000}"/>
    <cellStyle name="2_Du toan 558 (Km17+508.12 - Km 22)_Book1 10" xfId="8603" xr:uid="{00000000-0005-0000-0000-0000B1180000}"/>
    <cellStyle name="2_Du toan 558 (Km17+508.12 - Km 22)_Book1 11" xfId="8604" xr:uid="{00000000-0005-0000-0000-0000B2180000}"/>
    <cellStyle name="2_Du toan 558 (Km17+508.12 - Km 22)_Book1 12" xfId="16188" xr:uid="{00000000-0005-0000-0000-0000B3180000}"/>
    <cellStyle name="2_Du toan 558 (Km17+508.12 - Km 22)_Book1 13" xfId="15604" xr:uid="{00000000-0005-0000-0000-0000B4180000}"/>
    <cellStyle name="2_Du toan 558 (Km17+508.12 - Km 22)_Book1 2" xfId="8605" xr:uid="{00000000-0005-0000-0000-0000B5180000}"/>
    <cellStyle name="2_Du toan 558 (Km17+508.12 - Km 22)_Book1 3" xfId="8606" xr:uid="{00000000-0005-0000-0000-0000B6180000}"/>
    <cellStyle name="2_Du toan 558 (Km17+508.12 - Km 22)_Book1 4" xfId="8607" xr:uid="{00000000-0005-0000-0000-0000B7180000}"/>
    <cellStyle name="2_Du toan 558 (Km17+508.12 - Km 22)_Book1 5" xfId="8608" xr:uid="{00000000-0005-0000-0000-0000B8180000}"/>
    <cellStyle name="2_Du toan 558 (Km17+508.12 - Km 22)_Book1 6" xfId="8609" xr:uid="{00000000-0005-0000-0000-0000B9180000}"/>
    <cellStyle name="2_Du toan 558 (Km17+508.12 - Km 22)_Book1 7" xfId="8610" xr:uid="{00000000-0005-0000-0000-0000BA180000}"/>
    <cellStyle name="2_Du toan 558 (Km17+508.12 - Km 22)_Book1 8" xfId="8611" xr:uid="{00000000-0005-0000-0000-0000BB180000}"/>
    <cellStyle name="2_Du toan 558 (Km17+508.12 - Km 22)_Book1 9" xfId="8612" xr:uid="{00000000-0005-0000-0000-0000BC180000}"/>
    <cellStyle name="2_Du toan 558 (Km17+508.12 - Km 22)_Book2" xfId="1063" xr:uid="{00000000-0005-0000-0000-0000BD180000}"/>
    <cellStyle name="2_Du toan 558 (Km17+508.12 - Km 22)_Book2 10" xfId="8613" xr:uid="{00000000-0005-0000-0000-0000BE180000}"/>
    <cellStyle name="2_Du toan 558 (Km17+508.12 - Km 22)_Book2 11" xfId="8614" xr:uid="{00000000-0005-0000-0000-0000BF180000}"/>
    <cellStyle name="2_Du toan 558 (Km17+508.12 - Km 22)_Book2 12" xfId="16189" xr:uid="{00000000-0005-0000-0000-0000C0180000}"/>
    <cellStyle name="2_Du toan 558 (Km17+508.12 - Km 22)_Book2 13" xfId="15605" xr:uid="{00000000-0005-0000-0000-0000C1180000}"/>
    <cellStyle name="2_Du toan 558 (Km17+508.12 - Km 22)_Book2 2" xfId="8615" xr:uid="{00000000-0005-0000-0000-0000C2180000}"/>
    <cellStyle name="2_Du toan 558 (Km17+508.12 - Km 22)_Book2 3" xfId="8616" xr:uid="{00000000-0005-0000-0000-0000C3180000}"/>
    <cellStyle name="2_Du toan 558 (Km17+508.12 - Km 22)_Book2 4" xfId="8617" xr:uid="{00000000-0005-0000-0000-0000C4180000}"/>
    <cellStyle name="2_Du toan 558 (Km17+508.12 - Km 22)_Book2 5" xfId="8618" xr:uid="{00000000-0005-0000-0000-0000C5180000}"/>
    <cellStyle name="2_Du toan 558 (Km17+508.12 - Km 22)_Book2 6" xfId="8619" xr:uid="{00000000-0005-0000-0000-0000C6180000}"/>
    <cellStyle name="2_Du toan 558 (Km17+508.12 - Km 22)_Book2 7" xfId="8620" xr:uid="{00000000-0005-0000-0000-0000C7180000}"/>
    <cellStyle name="2_Du toan 558 (Km17+508.12 - Km 22)_Book2 8" xfId="8621" xr:uid="{00000000-0005-0000-0000-0000C8180000}"/>
    <cellStyle name="2_Du toan 558 (Km17+508.12 - Km 22)_Book2 9" xfId="8622" xr:uid="{00000000-0005-0000-0000-0000C9180000}"/>
    <cellStyle name="2_Du toan 558 (Km17+508.12 - Km 22)_CTDGCV_HO" xfId="3124" xr:uid="{00000000-0005-0000-0000-0000CA180000}"/>
    <cellStyle name="2_Du toan 558 (Km17+508.12 - Km 22)_Dich thuat" xfId="3125" xr:uid="{00000000-0005-0000-0000-0000CB180000}"/>
    <cellStyle name="2_Du toan 558 (Km17+508.12 - Km 22)_Dich thuat_DToan Mtruong P10 gui" xfId="3126" xr:uid="{00000000-0005-0000-0000-0000CC180000}"/>
    <cellStyle name="2_Du toan 558 (Km17+508.12 - Km 22)_Dich thuat_Moi truong" xfId="3127" xr:uid="{00000000-0005-0000-0000-0000CD180000}"/>
    <cellStyle name="2_Du toan 558 (Km17+508.12 - Km 22)_DTGTXL_goi1(DD_G6)" xfId="3128" xr:uid="{00000000-0005-0000-0000-0000CE180000}"/>
    <cellStyle name="2_Du toan 558 (Km17+508.12 - Km 22)_DToan Mtruong P10 gui" xfId="3129" xr:uid="{00000000-0005-0000-0000-0000CF180000}"/>
    <cellStyle name="2_Du toan 558 (Km17+508.12 - Km 22)_DZ500kVBanSok_Pleiku(10-2012)" xfId="1064" xr:uid="{00000000-0005-0000-0000-0000D0180000}"/>
    <cellStyle name="2_Du toan 558 (Km17+508.12 - Km 22)_DZ500kVBanSok_Pleiku(10-2012) 10" xfId="8623" xr:uid="{00000000-0005-0000-0000-0000D1180000}"/>
    <cellStyle name="2_Du toan 558 (Km17+508.12 - Km 22)_DZ500kVBanSok_Pleiku(10-2012) 11" xfId="8624" xr:uid="{00000000-0005-0000-0000-0000D2180000}"/>
    <cellStyle name="2_Du toan 558 (Km17+508.12 - Km 22)_DZ500kVBanSok_Pleiku(10-2012) 12" xfId="16190" xr:uid="{00000000-0005-0000-0000-0000D3180000}"/>
    <cellStyle name="2_Du toan 558 (Km17+508.12 - Km 22)_DZ500kVBanSok_Pleiku(10-2012) 13" xfId="15606" xr:uid="{00000000-0005-0000-0000-0000D4180000}"/>
    <cellStyle name="2_Du toan 558 (Km17+508.12 - Km 22)_DZ500kVBanSok_Pleiku(10-2012) 2" xfId="8625" xr:uid="{00000000-0005-0000-0000-0000D5180000}"/>
    <cellStyle name="2_Du toan 558 (Km17+508.12 - Km 22)_DZ500kVBanSok_Pleiku(10-2012) 3" xfId="8626" xr:uid="{00000000-0005-0000-0000-0000D6180000}"/>
    <cellStyle name="2_Du toan 558 (Km17+508.12 - Km 22)_DZ500kVBanSok_Pleiku(10-2012) 4" xfId="8627" xr:uid="{00000000-0005-0000-0000-0000D7180000}"/>
    <cellStyle name="2_Du toan 558 (Km17+508.12 - Km 22)_DZ500kVBanSok_Pleiku(10-2012) 5" xfId="8628" xr:uid="{00000000-0005-0000-0000-0000D8180000}"/>
    <cellStyle name="2_Du toan 558 (Km17+508.12 - Km 22)_DZ500kVBanSok_Pleiku(10-2012) 6" xfId="8629" xr:uid="{00000000-0005-0000-0000-0000D9180000}"/>
    <cellStyle name="2_Du toan 558 (Km17+508.12 - Km 22)_DZ500kVBanSok_Pleiku(10-2012) 7" xfId="8630" xr:uid="{00000000-0005-0000-0000-0000DA180000}"/>
    <cellStyle name="2_Du toan 558 (Km17+508.12 - Km 22)_DZ500kVBanSok_Pleiku(10-2012) 8" xfId="8631" xr:uid="{00000000-0005-0000-0000-0000DB180000}"/>
    <cellStyle name="2_Du toan 558 (Km17+508.12 - Km 22)_DZ500kVBanSok_Pleiku(10-2012) 9" xfId="8632" xr:uid="{00000000-0005-0000-0000-0000DC180000}"/>
    <cellStyle name="2_Du toan 558 (Km17+508.12 - Km 22)_DZ500kVHatxan_pleiku" xfId="1065" xr:uid="{00000000-0005-0000-0000-0000DD180000}"/>
    <cellStyle name="2_Du toan 558 (Km17+508.12 - Km 22)_DZ500kVHatxan_pleiku 10" xfId="8633" xr:uid="{00000000-0005-0000-0000-0000DE180000}"/>
    <cellStyle name="2_Du toan 558 (Km17+508.12 - Km 22)_DZ500kVHatxan_pleiku 11" xfId="8634" xr:uid="{00000000-0005-0000-0000-0000DF180000}"/>
    <cellStyle name="2_Du toan 558 (Km17+508.12 - Km 22)_DZ500kVHatxan_pleiku 12" xfId="16191" xr:uid="{00000000-0005-0000-0000-0000E0180000}"/>
    <cellStyle name="2_Du toan 558 (Km17+508.12 - Km 22)_DZ500kVHatxan_pleiku 13" xfId="15607" xr:uid="{00000000-0005-0000-0000-0000E1180000}"/>
    <cellStyle name="2_Du toan 558 (Km17+508.12 - Km 22)_DZ500kVHatxan_pleiku 2" xfId="8635" xr:uid="{00000000-0005-0000-0000-0000E2180000}"/>
    <cellStyle name="2_Du toan 558 (Km17+508.12 - Km 22)_DZ500kVHatxan_pleiku 3" xfId="8636" xr:uid="{00000000-0005-0000-0000-0000E3180000}"/>
    <cellStyle name="2_Du toan 558 (Km17+508.12 - Km 22)_DZ500kVHatxan_pleiku 4" xfId="8637" xr:uid="{00000000-0005-0000-0000-0000E4180000}"/>
    <cellStyle name="2_Du toan 558 (Km17+508.12 - Km 22)_DZ500kVHatxan_pleiku 5" xfId="8638" xr:uid="{00000000-0005-0000-0000-0000E5180000}"/>
    <cellStyle name="2_Du toan 558 (Km17+508.12 - Km 22)_DZ500kVHatxan_pleiku 6" xfId="8639" xr:uid="{00000000-0005-0000-0000-0000E6180000}"/>
    <cellStyle name="2_Du toan 558 (Km17+508.12 - Km 22)_DZ500kVHatxan_pleiku 7" xfId="8640" xr:uid="{00000000-0005-0000-0000-0000E7180000}"/>
    <cellStyle name="2_Du toan 558 (Km17+508.12 - Km 22)_DZ500kVHatxan_pleiku 8" xfId="8641" xr:uid="{00000000-0005-0000-0000-0000E8180000}"/>
    <cellStyle name="2_Du toan 558 (Km17+508.12 - Km 22)_DZ500kVHatxan_pleiku 9" xfId="8642" xr:uid="{00000000-0005-0000-0000-0000E9180000}"/>
    <cellStyle name="2_Du toan 558 (Km17+508.12 - Km 22)_DZ500kVHatxan_pleiku(Giaidoan1)" xfId="1066" xr:uid="{00000000-0005-0000-0000-0000EA180000}"/>
    <cellStyle name="2_Du toan 558 (Km17+508.12 - Km 22)_DZ500kVHatxan_pleiku(Giaidoan1) 10" xfId="8643" xr:uid="{00000000-0005-0000-0000-0000EB180000}"/>
    <cellStyle name="2_Du toan 558 (Km17+508.12 - Km 22)_DZ500kVHatxan_pleiku(Giaidoan1) 11" xfId="8644" xr:uid="{00000000-0005-0000-0000-0000EC180000}"/>
    <cellStyle name="2_Du toan 558 (Km17+508.12 - Km 22)_DZ500kVHatxan_pleiku(Giaidoan1) 12" xfId="16192" xr:uid="{00000000-0005-0000-0000-0000ED180000}"/>
    <cellStyle name="2_Du toan 558 (Km17+508.12 - Km 22)_DZ500kVHatxan_pleiku(Giaidoan1) 13" xfId="15608" xr:uid="{00000000-0005-0000-0000-0000EE180000}"/>
    <cellStyle name="2_Du toan 558 (Km17+508.12 - Km 22)_DZ500kVHatxan_pleiku(Giaidoan1) 2" xfId="8645" xr:uid="{00000000-0005-0000-0000-0000EF180000}"/>
    <cellStyle name="2_Du toan 558 (Km17+508.12 - Km 22)_DZ500kVHatxan_pleiku(Giaidoan1) 3" xfId="8646" xr:uid="{00000000-0005-0000-0000-0000F0180000}"/>
    <cellStyle name="2_Du toan 558 (Km17+508.12 - Km 22)_DZ500kVHatxan_pleiku(Giaidoan1) 4" xfId="8647" xr:uid="{00000000-0005-0000-0000-0000F1180000}"/>
    <cellStyle name="2_Du toan 558 (Km17+508.12 - Km 22)_DZ500kVHatxan_pleiku(Giaidoan1) 5" xfId="8648" xr:uid="{00000000-0005-0000-0000-0000F2180000}"/>
    <cellStyle name="2_Du toan 558 (Km17+508.12 - Km 22)_DZ500kVHatxan_pleiku(Giaidoan1) 6" xfId="8649" xr:uid="{00000000-0005-0000-0000-0000F3180000}"/>
    <cellStyle name="2_Du toan 558 (Km17+508.12 - Km 22)_DZ500kVHatxan_pleiku(Giaidoan1) 7" xfId="8650" xr:uid="{00000000-0005-0000-0000-0000F4180000}"/>
    <cellStyle name="2_Du toan 558 (Km17+508.12 - Km 22)_DZ500kVHatxan_pleiku(Giaidoan1) 8" xfId="8651" xr:uid="{00000000-0005-0000-0000-0000F5180000}"/>
    <cellStyle name="2_Du toan 558 (Km17+508.12 - Km 22)_DZ500kVHatxan_pleiku(Giaidoan1) 9" xfId="8652" xr:uid="{00000000-0005-0000-0000-0000F6180000}"/>
    <cellStyle name="2_Du toan 558 (Km17+508.12 - Km 22)_Khoi luong_du toan" xfId="3130" xr:uid="{00000000-0005-0000-0000-0000F7180000}"/>
    <cellStyle name="2_Du toan 558 (Km17+508.12 - Km 22)_Khoi luong_du toan_DToan Mtruong P10 gui" xfId="3131" xr:uid="{00000000-0005-0000-0000-0000F8180000}"/>
    <cellStyle name="2_Du toan 558 (Km17+508.12 - Km 22)_Khoi luong_du toan_Moi truong" xfId="3132" xr:uid="{00000000-0005-0000-0000-0000F9180000}"/>
    <cellStyle name="2_Du toan 558 (Km17+508.12 - Km 22)_Khoi luong_du toan_TienLuong" xfId="3134" xr:uid="{00000000-0005-0000-0000-0000FB180000}"/>
    <cellStyle name="2_Du toan 558 (Km17+508.12 - Km 22)_Khoi luong_du toan_thuyet minh" xfId="3133" xr:uid="{00000000-0005-0000-0000-0000FA180000}"/>
    <cellStyle name="2_Du toan 558 (Km17+508.12 - Km 22)_luong" xfId="1067" xr:uid="{00000000-0005-0000-0000-0000FC180000}"/>
    <cellStyle name="2_Du toan 558 (Km17+508.12 - Km 22)_luong 10" xfId="8653" xr:uid="{00000000-0005-0000-0000-0000FD180000}"/>
    <cellStyle name="2_Du toan 558 (Km17+508.12 - Km 22)_luong 11" xfId="8654" xr:uid="{00000000-0005-0000-0000-0000FE180000}"/>
    <cellStyle name="2_Du toan 558 (Km17+508.12 - Km 22)_luong 12" xfId="16193" xr:uid="{00000000-0005-0000-0000-0000FF180000}"/>
    <cellStyle name="2_Du toan 558 (Km17+508.12 - Km 22)_luong 13" xfId="15609" xr:uid="{00000000-0005-0000-0000-000000190000}"/>
    <cellStyle name="2_Du toan 558 (Km17+508.12 - Km 22)_luong 2" xfId="8655" xr:uid="{00000000-0005-0000-0000-000001190000}"/>
    <cellStyle name="2_Du toan 558 (Km17+508.12 - Km 22)_luong 3" xfId="8656" xr:uid="{00000000-0005-0000-0000-000002190000}"/>
    <cellStyle name="2_Du toan 558 (Km17+508.12 - Km 22)_luong 4" xfId="8657" xr:uid="{00000000-0005-0000-0000-000003190000}"/>
    <cellStyle name="2_Du toan 558 (Km17+508.12 - Km 22)_luong 5" xfId="8658" xr:uid="{00000000-0005-0000-0000-000004190000}"/>
    <cellStyle name="2_Du toan 558 (Km17+508.12 - Km 22)_luong 6" xfId="8659" xr:uid="{00000000-0005-0000-0000-000005190000}"/>
    <cellStyle name="2_Du toan 558 (Km17+508.12 - Km 22)_luong 7" xfId="8660" xr:uid="{00000000-0005-0000-0000-000006190000}"/>
    <cellStyle name="2_Du toan 558 (Km17+508.12 - Km 22)_luong 8" xfId="8661" xr:uid="{00000000-0005-0000-0000-000007190000}"/>
    <cellStyle name="2_Du toan 558 (Km17+508.12 - Km 22)_luong 9" xfId="8662" xr:uid="{00000000-0005-0000-0000-000008190000}"/>
    <cellStyle name="2_Du toan 558 (Km17+508.12 - Km 22)_luong_1A_TB.NXT-500kV Pleiku(07-2011)Hc theo TT" xfId="3135" xr:uid="{00000000-0005-0000-0000-000009190000}"/>
    <cellStyle name="2_Du toan 558 (Km17+508.12 - Km 22)_luong_2A_HTVT-500kV Pleiku-CauBong(07-2011)Hc theo TT" xfId="3136" xr:uid="{00000000-0005-0000-0000-00000A190000}"/>
    <cellStyle name="2_Du toan 558 (Km17+508.12 - Km 22)_luong_DTGTXL_goi1(DD_G6)" xfId="3137" xr:uid="{00000000-0005-0000-0000-00000B190000}"/>
    <cellStyle name="2_Du toan 558 (Km17+508.12 - Km 22)_luong_duphongtruotgia" xfId="1068" xr:uid="{00000000-0005-0000-0000-00000C190000}"/>
    <cellStyle name="2_Du toan 558 (Km17+508.12 - Km 22)_luong_duphongtruotgia 10" xfId="8663" xr:uid="{00000000-0005-0000-0000-00000D190000}"/>
    <cellStyle name="2_Du toan 558 (Km17+508.12 - Km 22)_luong_duphongtruotgia 11" xfId="8664" xr:uid="{00000000-0005-0000-0000-00000E190000}"/>
    <cellStyle name="2_Du toan 558 (Km17+508.12 - Km 22)_luong_duphongtruotgia 12" xfId="16194" xr:uid="{00000000-0005-0000-0000-00000F190000}"/>
    <cellStyle name="2_Du toan 558 (Km17+508.12 - Km 22)_luong_duphongtruotgia 13" xfId="15610" xr:uid="{00000000-0005-0000-0000-000010190000}"/>
    <cellStyle name="2_Du toan 558 (Km17+508.12 - Km 22)_luong_duphongtruotgia 2" xfId="8665" xr:uid="{00000000-0005-0000-0000-000011190000}"/>
    <cellStyle name="2_Du toan 558 (Km17+508.12 - Km 22)_luong_duphongtruotgia 3" xfId="8666" xr:uid="{00000000-0005-0000-0000-000012190000}"/>
    <cellStyle name="2_Du toan 558 (Km17+508.12 - Km 22)_luong_duphongtruotgia 4" xfId="8667" xr:uid="{00000000-0005-0000-0000-000013190000}"/>
    <cellStyle name="2_Du toan 558 (Km17+508.12 - Km 22)_luong_duphongtruotgia 5" xfId="8668" xr:uid="{00000000-0005-0000-0000-000014190000}"/>
    <cellStyle name="2_Du toan 558 (Km17+508.12 - Km 22)_luong_duphongtruotgia 6" xfId="8669" xr:uid="{00000000-0005-0000-0000-000015190000}"/>
    <cellStyle name="2_Du toan 558 (Km17+508.12 - Km 22)_luong_duphongtruotgia 7" xfId="8670" xr:uid="{00000000-0005-0000-0000-000016190000}"/>
    <cellStyle name="2_Du toan 558 (Km17+508.12 - Km 22)_luong_duphongtruotgia 8" xfId="8671" xr:uid="{00000000-0005-0000-0000-000017190000}"/>
    <cellStyle name="2_Du toan 558 (Km17+508.12 - Km 22)_luong_duphongtruotgia 9" xfId="8672" xr:uid="{00000000-0005-0000-0000-000018190000}"/>
    <cellStyle name="2_Du toan 558 (Km17+508.12 - Km 22)_luong_duphongtruotgia_Book2" xfId="1069" xr:uid="{00000000-0005-0000-0000-000019190000}"/>
    <cellStyle name="2_Du toan 558 (Km17+508.12 - Km 22)_luong_duphongtruotgia_Book2 10" xfId="8673" xr:uid="{00000000-0005-0000-0000-00001A190000}"/>
    <cellStyle name="2_Du toan 558 (Km17+508.12 - Km 22)_luong_duphongtruotgia_Book2 11" xfId="8674" xr:uid="{00000000-0005-0000-0000-00001B190000}"/>
    <cellStyle name="2_Du toan 558 (Km17+508.12 - Km 22)_luong_duphongtruotgia_Book2 12" xfId="16195" xr:uid="{00000000-0005-0000-0000-00001C190000}"/>
    <cellStyle name="2_Du toan 558 (Km17+508.12 - Km 22)_luong_duphongtruotgia_Book2 13" xfId="15611" xr:uid="{00000000-0005-0000-0000-00001D190000}"/>
    <cellStyle name="2_Du toan 558 (Km17+508.12 - Km 22)_luong_duphongtruotgia_Book2 2" xfId="8675" xr:uid="{00000000-0005-0000-0000-00001E190000}"/>
    <cellStyle name="2_Du toan 558 (Km17+508.12 - Km 22)_luong_duphongtruotgia_Book2 3" xfId="8676" xr:uid="{00000000-0005-0000-0000-00001F190000}"/>
    <cellStyle name="2_Du toan 558 (Km17+508.12 - Km 22)_luong_duphongtruotgia_Book2 4" xfId="8677" xr:uid="{00000000-0005-0000-0000-000020190000}"/>
    <cellStyle name="2_Du toan 558 (Km17+508.12 - Km 22)_luong_duphongtruotgia_Book2 5" xfId="8678" xr:uid="{00000000-0005-0000-0000-000021190000}"/>
    <cellStyle name="2_Du toan 558 (Km17+508.12 - Km 22)_luong_duphongtruotgia_Book2 6" xfId="8679" xr:uid="{00000000-0005-0000-0000-000022190000}"/>
    <cellStyle name="2_Du toan 558 (Km17+508.12 - Km 22)_luong_duphongtruotgia_Book2 7" xfId="8680" xr:uid="{00000000-0005-0000-0000-000023190000}"/>
    <cellStyle name="2_Du toan 558 (Km17+508.12 - Km 22)_luong_duphongtruotgia_Book2 8" xfId="8681" xr:uid="{00000000-0005-0000-0000-000024190000}"/>
    <cellStyle name="2_Du toan 558 (Km17+508.12 - Km 22)_luong_duphongtruotgia_Book2 9" xfId="8682" xr:uid="{00000000-0005-0000-0000-000025190000}"/>
    <cellStyle name="2_Du toan 558 (Km17+508.12 - Km 22)_luong_duphongtruotgia_Book2_DTGTXL_goi1(DD_G6)" xfId="3138" xr:uid="{00000000-0005-0000-0000-000026190000}"/>
    <cellStyle name="2_Du toan 558 (Km17+508.12 - Km 22)_luong_duphongtruotgia_Book3" xfId="1070" xr:uid="{00000000-0005-0000-0000-000027190000}"/>
    <cellStyle name="2_Du toan 558 (Km17+508.12 - Km 22)_luong_duphongtruotgia_Book3 10" xfId="8683" xr:uid="{00000000-0005-0000-0000-000028190000}"/>
    <cellStyle name="2_Du toan 558 (Km17+508.12 - Km 22)_luong_duphongtruotgia_Book3 11" xfId="8684" xr:uid="{00000000-0005-0000-0000-000029190000}"/>
    <cellStyle name="2_Du toan 558 (Km17+508.12 - Km 22)_luong_duphongtruotgia_Book3 12" xfId="16196" xr:uid="{00000000-0005-0000-0000-00002A190000}"/>
    <cellStyle name="2_Du toan 558 (Km17+508.12 - Km 22)_luong_duphongtruotgia_Book3 13" xfId="15612" xr:uid="{00000000-0005-0000-0000-00002B190000}"/>
    <cellStyle name="2_Du toan 558 (Km17+508.12 - Km 22)_luong_duphongtruotgia_Book3 2" xfId="8685" xr:uid="{00000000-0005-0000-0000-00002C190000}"/>
    <cellStyle name="2_Du toan 558 (Km17+508.12 - Km 22)_luong_duphongtruotgia_Book3 3" xfId="8686" xr:uid="{00000000-0005-0000-0000-00002D190000}"/>
    <cellStyle name="2_Du toan 558 (Km17+508.12 - Km 22)_luong_duphongtruotgia_Book3 4" xfId="8687" xr:uid="{00000000-0005-0000-0000-00002E190000}"/>
    <cellStyle name="2_Du toan 558 (Km17+508.12 - Km 22)_luong_duphongtruotgia_Book3 5" xfId="8688" xr:uid="{00000000-0005-0000-0000-00002F190000}"/>
    <cellStyle name="2_Du toan 558 (Km17+508.12 - Km 22)_luong_duphongtruotgia_Book3 6" xfId="8689" xr:uid="{00000000-0005-0000-0000-000030190000}"/>
    <cellStyle name="2_Du toan 558 (Km17+508.12 - Km 22)_luong_duphongtruotgia_Book3 7" xfId="8690" xr:uid="{00000000-0005-0000-0000-000031190000}"/>
    <cellStyle name="2_Du toan 558 (Km17+508.12 - Km 22)_luong_duphongtruotgia_Book3 8" xfId="8691" xr:uid="{00000000-0005-0000-0000-000032190000}"/>
    <cellStyle name="2_Du toan 558 (Km17+508.12 - Km 22)_luong_duphongtruotgia_Book3 9" xfId="8692" xr:uid="{00000000-0005-0000-0000-000033190000}"/>
    <cellStyle name="2_Du toan 558 (Km17+508.12 - Km 22)_luong_duphongtruotgia_Book3_DTGTXL_goi1(DD_G6)" xfId="3139" xr:uid="{00000000-0005-0000-0000-000034190000}"/>
    <cellStyle name="2_Du toan 558 (Km17+508.12 - Km 22)_luong_duphongtruotgia_DTGTXL_goi1(DD_G6)" xfId="3140" xr:uid="{00000000-0005-0000-0000-000035190000}"/>
    <cellStyle name="2_Du toan 558 (Km17+508.12 - Km 22)_luong_duphongtruotgia_DZ500kVPleiku_MyPhuoc_CauBong(GiaLai+DakLakmoi)" xfId="1071" xr:uid="{00000000-0005-0000-0000-000036190000}"/>
    <cellStyle name="2_Du toan 558 (Km17+508.12 - Km 22)_luong_duphongtruotgia_DZ500kVPleiku_MyPhuoc_CauBong(GiaLai+DakLakmoi) 10" xfId="8693" xr:uid="{00000000-0005-0000-0000-000037190000}"/>
    <cellStyle name="2_Du toan 558 (Km17+508.12 - Km 22)_luong_duphongtruotgia_DZ500kVPleiku_MyPhuoc_CauBong(GiaLai+DakLakmoi) 11" xfId="8694" xr:uid="{00000000-0005-0000-0000-000038190000}"/>
    <cellStyle name="2_Du toan 558 (Km17+508.12 - Km 22)_luong_duphongtruotgia_DZ500kVPleiku_MyPhuoc_CauBong(GiaLai+DakLakmoi) 12" xfId="16197" xr:uid="{00000000-0005-0000-0000-000039190000}"/>
    <cellStyle name="2_Du toan 558 (Km17+508.12 - Km 22)_luong_duphongtruotgia_DZ500kVPleiku_MyPhuoc_CauBong(GiaLai+DakLakmoi) 13" xfId="15613" xr:uid="{00000000-0005-0000-0000-00003A190000}"/>
    <cellStyle name="2_Du toan 558 (Km17+508.12 - Km 22)_luong_duphongtruotgia_DZ500kVPleiku_MyPhuoc_CauBong(GiaLai+DakLakmoi) 2" xfId="8695" xr:uid="{00000000-0005-0000-0000-00003B190000}"/>
    <cellStyle name="2_Du toan 558 (Km17+508.12 - Km 22)_luong_duphongtruotgia_DZ500kVPleiku_MyPhuoc_CauBong(GiaLai+DakLakmoi) 3" xfId="8696" xr:uid="{00000000-0005-0000-0000-00003C190000}"/>
    <cellStyle name="2_Du toan 558 (Km17+508.12 - Km 22)_luong_duphongtruotgia_DZ500kVPleiku_MyPhuoc_CauBong(GiaLai+DakLakmoi) 4" xfId="8697" xr:uid="{00000000-0005-0000-0000-00003D190000}"/>
    <cellStyle name="2_Du toan 558 (Km17+508.12 - Km 22)_luong_duphongtruotgia_DZ500kVPleiku_MyPhuoc_CauBong(GiaLai+DakLakmoi) 5" xfId="8698" xr:uid="{00000000-0005-0000-0000-00003E190000}"/>
    <cellStyle name="2_Du toan 558 (Km17+508.12 - Km 22)_luong_duphongtruotgia_DZ500kVPleiku_MyPhuoc_CauBong(GiaLai+DakLakmoi) 6" xfId="8699" xr:uid="{00000000-0005-0000-0000-00003F190000}"/>
    <cellStyle name="2_Du toan 558 (Km17+508.12 - Km 22)_luong_duphongtruotgia_DZ500kVPleiku_MyPhuoc_CauBong(GiaLai+DakLakmoi) 7" xfId="8700" xr:uid="{00000000-0005-0000-0000-000040190000}"/>
    <cellStyle name="2_Du toan 558 (Km17+508.12 - Km 22)_luong_duphongtruotgia_DZ500kVPleiku_MyPhuoc_CauBong(GiaLai+DakLakmoi) 8" xfId="8701" xr:uid="{00000000-0005-0000-0000-000041190000}"/>
    <cellStyle name="2_Du toan 558 (Km17+508.12 - Km 22)_luong_duphongtruotgia_DZ500kVPleiku_MyPhuoc_CauBong(GiaLai+DakLakmoi) 9" xfId="8702" xr:uid="{00000000-0005-0000-0000-000042190000}"/>
    <cellStyle name="2_Du toan 558 (Km17+508.12 - Km 22)_luong_duphongtruotgia_DZ500kVPleiku_MyPhuoc_CauBong(GiaLai+DakLakmoi)_DTGTXL_goi1(DD_G6)" xfId="3141" xr:uid="{00000000-0005-0000-0000-000043190000}"/>
    <cellStyle name="2_Du toan 558 (Km17+508.12 - Km 22)_Moi truong" xfId="3142" xr:uid="{00000000-0005-0000-0000-000044190000}"/>
    <cellStyle name="2_Du toan 558 (Km17+508.12 - Km 22)_TA" xfId="1072" xr:uid="{00000000-0005-0000-0000-000045190000}"/>
    <cellStyle name="2_Du toan 558 (Km17+508.12 - Km 22)_TA_1A_TB.NXT-500kV Pleiku(07-2011)Hc theo TT" xfId="3143" xr:uid="{00000000-0005-0000-0000-000046190000}"/>
    <cellStyle name="2_Du toan 558 (Km17+508.12 - Km 22)_TA_2A_HTVT-500kV Pleiku-CauBong(07-2011)Hc theo TT" xfId="3144" xr:uid="{00000000-0005-0000-0000-000047190000}"/>
    <cellStyle name="2_Du toan 558 (Km17+508.12 - Km 22)_TA_Book1" xfId="1073" xr:uid="{00000000-0005-0000-0000-000048190000}"/>
    <cellStyle name="2_Du toan 558 (Km17+508.12 - Km 22)_TA_Book1 10" xfId="8703" xr:uid="{00000000-0005-0000-0000-000049190000}"/>
    <cellStyle name="2_Du toan 558 (Km17+508.12 - Km 22)_TA_Book1 11" xfId="8704" xr:uid="{00000000-0005-0000-0000-00004A190000}"/>
    <cellStyle name="2_Du toan 558 (Km17+508.12 - Km 22)_TA_Book1 12" xfId="16198" xr:uid="{00000000-0005-0000-0000-00004B190000}"/>
    <cellStyle name="2_Du toan 558 (Km17+508.12 - Km 22)_TA_Book1 13" xfId="15614" xr:uid="{00000000-0005-0000-0000-00004C190000}"/>
    <cellStyle name="2_Du toan 558 (Km17+508.12 - Km 22)_TA_Book1 2" xfId="8705" xr:uid="{00000000-0005-0000-0000-00004D190000}"/>
    <cellStyle name="2_Du toan 558 (Km17+508.12 - Km 22)_TA_Book1 3" xfId="8706" xr:uid="{00000000-0005-0000-0000-00004E190000}"/>
    <cellStyle name="2_Du toan 558 (Km17+508.12 - Km 22)_TA_Book1 4" xfId="8707" xr:uid="{00000000-0005-0000-0000-00004F190000}"/>
    <cellStyle name="2_Du toan 558 (Km17+508.12 - Km 22)_TA_Book1 5" xfId="8708" xr:uid="{00000000-0005-0000-0000-000050190000}"/>
    <cellStyle name="2_Du toan 558 (Km17+508.12 - Km 22)_TA_Book1 6" xfId="8709" xr:uid="{00000000-0005-0000-0000-000051190000}"/>
    <cellStyle name="2_Du toan 558 (Km17+508.12 - Km 22)_TA_Book1 7" xfId="8710" xr:uid="{00000000-0005-0000-0000-000052190000}"/>
    <cellStyle name="2_Du toan 558 (Km17+508.12 - Km 22)_TA_Book1 8" xfId="8711" xr:uid="{00000000-0005-0000-0000-000053190000}"/>
    <cellStyle name="2_Du toan 558 (Km17+508.12 - Km 22)_TA_Book1 9" xfId="8712" xr:uid="{00000000-0005-0000-0000-000054190000}"/>
    <cellStyle name="2_Du toan 558 (Km17+508.12 - Km 22)_TA_Book1_1" xfId="3145" xr:uid="{00000000-0005-0000-0000-000055190000}"/>
    <cellStyle name="2_Du toan 558 (Km17+508.12 - Km 22)_TA_Book1_Book2" xfId="1074" xr:uid="{00000000-0005-0000-0000-000056190000}"/>
    <cellStyle name="2_Du toan 558 (Km17+508.12 - Km 22)_TA_Book1_Book2 10" xfId="8713" xr:uid="{00000000-0005-0000-0000-000057190000}"/>
    <cellStyle name="2_Du toan 558 (Km17+508.12 - Km 22)_TA_Book1_Book2 11" xfId="8714" xr:uid="{00000000-0005-0000-0000-000058190000}"/>
    <cellStyle name="2_Du toan 558 (Km17+508.12 - Km 22)_TA_Book1_Book2 12" xfId="16199" xr:uid="{00000000-0005-0000-0000-000059190000}"/>
    <cellStyle name="2_Du toan 558 (Km17+508.12 - Km 22)_TA_Book1_Book2 13" xfId="15615" xr:uid="{00000000-0005-0000-0000-00005A190000}"/>
    <cellStyle name="2_Du toan 558 (Km17+508.12 - Km 22)_TA_Book1_Book2 2" xfId="8715" xr:uid="{00000000-0005-0000-0000-00005B190000}"/>
    <cellStyle name="2_Du toan 558 (Km17+508.12 - Km 22)_TA_Book1_Book2 3" xfId="8716" xr:uid="{00000000-0005-0000-0000-00005C190000}"/>
    <cellStyle name="2_Du toan 558 (Km17+508.12 - Km 22)_TA_Book1_Book2 4" xfId="8717" xr:uid="{00000000-0005-0000-0000-00005D190000}"/>
    <cellStyle name="2_Du toan 558 (Km17+508.12 - Km 22)_TA_Book1_Book2 5" xfId="8718" xr:uid="{00000000-0005-0000-0000-00005E190000}"/>
    <cellStyle name="2_Du toan 558 (Km17+508.12 - Km 22)_TA_Book1_Book2 6" xfId="8719" xr:uid="{00000000-0005-0000-0000-00005F190000}"/>
    <cellStyle name="2_Du toan 558 (Km17+508.12 - Km 22)_TA_Book1_Book2 7" xfId="8720" xr:uid="{00000000-0005-0000-0000-000060190000}"/>
    <cellStyle name="2_Du toan 558 (Km17+508.12 - Km 22)_TA_Book1_Book2 8" xfId="8721" xr:uid="{00000000-0005-0000-0000-000061190000}"/>
    <cellStyle name="2_Du toan 558 (Km17+508.12 - Km 22)_TA_Book1_Book2 9" xfId="8722" xr:uid="{00000000-0005-0000-0000-000062190000}"/>
    <cellStyle name="2_Du toan 558 (Km17+508.12 - Km 22)_TA_Book1_Book2_1" xfId="3146" xr:uid="{00000000-0005-0000-0000-000063190000}"/>
    <cellStyle name="2_Du toan 558 (Km17+508.12 - Km 22)_TA_Book1_Book2_DTGTXL_goi1(DD_G6)" xfId="3147" xr:uid="{00000000-0005-0000-0000-000064190000}"/>
    <cellStyle name="2_Du toan 558 (Km17+508.12 - Km 22)_TA_Book1_Book3" xfId="1075" xr:uid="{00000000-0005-0000-0000-000065190000}"/>
    <cellStyle name="2_Du toan 558 (Km17+508.12 - Km 22)_TA_Book1_Book3 10" xfId="8723" xr:uid="{00000000-0005-0000-0000-000066190000}"/>
    <cellStyle name="2_Du toan 558 (Km17+508.12 - Km 22)_TA_Book1_Book3 11" xfId="8724" xr:uid="{00000000-0005-0000-0000-000067190000}"/>
    <cellStyle name="2_Du toan 558 (Km17+508.12 - Km 22)_TA_Book1_Book3 12" xfId="16200" xr:uid="{00000000-0005-0000-0000-000068190000}"/>
    <cellStyle name="2_Du toan 558 (Km17+508.12 - Km 22)_TA_Book1_Book3 13" xfId="15616" xr:uid="{00000000-0005-0000-0000-000069190000}"/>
    <cellStyle name="2_Du toan 558 (Km17+508.12 - Km 22)_TA_Book1_Book3 2" xfId="8725" xr:uid="{00000000-0005-0000-0000-00006A190000}"/>
    <cellStyle name="2_Du toan 558 (Km17+508.12 - Km 22)_TA_Book1_Book3 3" xfId="8726" xr:uid="{00000000-0005-0000-0000-00006B190000}"/>
    <cellStyle name="2_Du toan 558 (Km17+508.12 - Km 22)_TA_Book1_Book3 4" xfId="8727" xr:uid="{00000000-0005-0000-0000-00006C190000}"/>
    <cellStyle name="2_Du toan 558 (Km17+508.12 - Km 22)_TA_Book1_Book3 5" xfId="8728" xr:uid="{00000000-0005-0000-0000-00006D190000}"/>
    <cellStyle name="2_Du toan 558 (Km17+508.12 - Km 22)_TA_Book1_Book3 6" xfId="8729" xr:uid="{00000000-0005-0000-0000-00006E190000}"/>
    <cellStyle name="2_Du toan 558 (Km17+508.12 - Km 22)_TA_Book1_Book3 7" xfId="8730" xr:uid="{00000000-0005-0000-0000-00006F190000}"/>
    <cellStyle name="2_Du toan 558 (Km17+508.12 - Km 22)_TA_Book1_Book3 8" xfId="8731" xr:uid="{00000000-0005-0000-0000-000070190000}"/>
    <cellStyle name="2_Du toan 558 (Km17+508.12 - Km 22)_TA_Book1_Book3 9" xfId="8732" xr:uid="{00000000-0005-0000-0000-000071190000}"/>
    <cellStyle name="2_Du toan 558 (Km17+508.12 - Km 22)_TA_Book1_Book3_DTGTXL_goi1(DD_G6)" xfId="3148" xr:uid="{00000000-0005-0000-0000-000072190000}"/>
    <cellStyle name="2_Du toan 558 (Km17+508.12 - Km 22)_TA_Book1_DTGTXL_goi1(DD_G6)" xfId="3149" xr:uid="{00000000-0005-0000-0000-000073190000}"/>
    <cellStyle name="2_Du toan 558 (Km17+508.12 - Km 22)_TA_Book1_DZ500kVPleiku_MyPhuoc_CauBong(GiaLai+DakLakmoi)" xfId="1076" xr:uid="{00000000-0005-0000-0000-000074190000}"/>
    <cellStyle name="2_Du toan 558 (Km17+508.12 - Km 22)_TA_Book1_DZ500kVPleiku_MyPhuoc_CauBong(GiaLai+DakLakmoi) 10" xfId="8733" xr:uid="{00000000-0005-0000-0000-000075190000}"/>
    <cellStyle name="2_Du toan 558 (Km17+508.12 - Km 22)_TA_Book1_DZ500kVPleiku_MyPhuoc_CauBong(GiaLai+DakLakmoi) 11" xfId="8734" xr:uid="{00000000-0005-0000-0000-000076190000}"/>
    <cellStyle name="2_Du toan 558 (Km17+508.12 - Km 22)_TA_Book1_DZ500kVPleiku_MyPhuoc_CauBong(GiaLai+DakLakmoi) 12" xfId="16201" xr:uid="{00000000-0005-0000-0000-000077190000}"/>
    <cellStyle name="2_Du toan 558 (Km17+508.12 - Km 22)_TA_Book1_DZ500kVPleiku_MyPhuoc_CauBong(GiaLai+DakLakmoi) 13" xfId="15617" xr:uid="{00000000-0005-0000-0000-000078190000}"/>
    <cellStyle name="2_Du toan 558 (Km17+508.12 - Km 22)_TA_Book1_DZ500kVPleiku_MyPhuoc_CauBong(GiaLai+DakLakmoi) 2" xfId="8735" xr:uid="{00000000-0005-0000-0000-000079190000}"/>
    <cellStyle name="2_Du toan 558 (Km17+508.12 - Km 22)_TA_Book1_DZ500kVPleiku_MyPhuoc_CauBong(GiaLai+DakLakmoi) 3" xfId="8736" xr:uid="{00000000-0005-0000-0000-00007A190000}"/>
    <cellStyle name="2_Du toan 558 (Km17+508.12 - Km 22)_TA_Book1_DZ500kVPleiku_MyPhuoc_CauBong(GiaLai+DakLakmoi) 4" xfId="8737" xr:uid="{00000000-0005-0000-0000-00007B190000}"/>
    <cellStyle name="2_Du toan 558 (Km17+508.12 - Km 22)_TA_Book1_DZ500kVPleiku_MyPhuoc_CauBong(GiaLai+DakLakmoi) 5" xfId="8738" xr:uid="{00000000-0005-0000-0000-00007C190000}"/>
    <cellStyle name="2_Du toan 558 (Km17+508.12 - Km 22)_TA_Book1_DZ500kVPleiku_MyPhuoc_CauBong(GiaLai+DakLakmoi) 6" xfId="8739" xr:uid="{00000000-0005-0000-0000-00007D190000}"/>
    <cellStyle name="2_Du toan 558 (Km17+508.12 - Km 22)_TA_Book1_DZ500kVPleiku_MyPhuoc_CauBong(GiaLai+DakLakmoi) 7" xfId="8740" xr:uid="{00000000-0005-0000-0000-00007E190000}"/>
    <cellStyle name="2_Du toan 558 (Km17+508.12 - Km 22)_TA_Book1_DZ500kVPleiku_MyPhuoc_CauBong(GiaLai+DakLakmoi) 8" xfId="8741" xr:uid="{00000000-0005-0000-0000-00007F190000}"/>
    <cellStyle name="2_Du toan 558 (Km17+508.12 - Km 22)_TA_Book1_DZ500kVPleiku_MyPhuoc_CauBong(GiaLai+DakLakmoi) 9" xfId="8742" xr:uid="{00000000-0005-0000-0000-000080190000}"/>
    <cellStyle name="2_Du toan 558 (Km17+508.12 - Km 22)_TA_Book1_DZ500kVPleiku_MyPhuoc_CauBong(GiaLai+DakLakmoi)_DTGTXL_goi1(DD_G6)" xfId="3150" xr:uid="{00000000-0005-0000-0000-000081190000}"/>
    <cellStyle name="2_Du toan 558 (Km17+508.12 - Km 22)_TA_Book2" xfId="1077" xr:uid="{00000000-0005-0000-0000-000082190000}"/>
    <cellStyle name="2_Du toan 558 (Km17+508.12 - Km 22)_TA_Book2_1" xfId="1078" xr:uid="{00000000-0005-0000-0000-000083190000}"/>
    <cellStyle name="2_Du toan 558 (Km17+508.12 - Km 22)_TA_Book2_1 10" xfId="8743" xr:uid="{00000000-0005-0000-0000-000084190000}"/>
    <cellStyle name="2_Du toan 558 (Km17+508.12 - Km 22)_TA_Book2_1 11" xfId="8744" xr:uid="{00000000-0005-0000-0000-000085190000}"/>
    <cellStyle name="2_Du toan 558 (Km17+508.12 - Km 22)_TA_Book2_1 12" xfId="16202" xr:uid="{00000000-0005-0000-0000-000086190000}"/>
    <cellStyle name="2_Du toan 558 (Km17+508.12 - Km 22)_TA_Book2_1 13" xfId="15618" xr:uid="{00000000-0005-0000-0000-000087190000}"/>
    <cellStyle name="2_Du toan 558 (Km17+508.12 - Km 22)_TA_Book2_1 2" xfId="8745" xr:uid="{00000000-0005-0000-0000-000088190000}"/>
    <cellStyle name="2_Du toan 558 (Km17+508.12 - Km 22)_TA_Book2_1 3" xfId="8746" xr:uid="{00000000-0005-0000-0000-000089190000}"/>
    <cellStyle name="2_Du toan 558 (Km17+508.12 - Km 22)_TA_Book2_1 4" xfId="8747" xr:uid="{00000000-0005-0000-0000-00008A190000}"/>
    <cellStyle name="2_Du toan 558 (Km17+508.12 - Km 22)_TA_Book2_1 5" xfId="8748" xr:uid="{00000000-0005-0000-0000-00008B190000}"/>
    <cellStyle name="2_Du toan 558 (Km17+508.12 - Km 22)_TA_Book2_1 6" xfId="8749" xr:uid="{00000000-0005-0000-0000-00008C190000}"/>
    <cellStyle name="2_Du toan 558 (Km17+508.12 - Km 22)_TA_Book2_1 7" xfId="8750" xr:uid="{00000000-0005-0000-0000-00008D190000}"/>
    <cellStyle name="2_Du toan 558 (Km17+508.12 - Km 22)_TA_Book2_1 8" xfId="8751" xr:uid="{00000000-0005-0000-0000-00008E190000}"/>
    <cellStyle name="2_Du toan 558 (Km17+508.12 - Km 22)_TA_Book2_1 9" xfId="8752" xr:uid="{00000000-0005-0000-0000-00008F190000}"/>
    <cellStyle name="2_Du toan 558 (Km17+508.12 - Km 22)_TA_Book2_Book1" xfId="1079" xr:uid="{00000000-0005-0000-0000-000090190000}"/>
    <cellStyle name="2_Du toan 558 (Km17+508.12 - Km 22)_TA_Book2_Book1 10" xfId="8753" xr:uid="{00000000-0005-0000-0000-000091190000}"/>
    <cellStyle name="2_Du toan 558 (Km17+508.12 - Km 22)_TA_Book2_Book1 11" xfId="8754" xr:uid="{00000000-0005-0000-0000-000092190000}"/>
    <cellStyle name="2_Du toan 558 (Km17+508.12 - Km 22)_TA_Book2_Book1 12" xfId="16203" xr:uid="{00000000-0005-0000-0000-000093190000}"/>
    <cellStyle name="2_Du toan 558 (Km17+508.12 - Km 22)_TA_Book2_Book1 13" xfId="15619" xr:uid="{00000000-0005-0000-0000-000094190000}"/>
    <cellStyle name="2_Du toan 558 (Km17+508.12 - Km 22)_TA_Book2_Book1 2" xfId="8755" xr:uid="{00000000-0005-0000-0000-000095190000}"/>
    <cellStyle name="2_Du toan 558 (Km17+508.12 - Km 22)_TA_Book2_Book1 3" xfId="8756" xr:uid="{00000000-0005-0000-0000-000096190000}"/>
    <cellStyle name="2_Du toan 558 (Km17+508.12 - Km 22)_TA_Book2_Book1 4" xfId="8757" xr:uid="{00000000-0005-0000-0000-000097190000}"/>
    <cellStyle name="2_Du toan 558 (Km17+508.12 - Km 22)_TA_Book2_Book1 5" xfId="8758" xr:uid="{00000000-0005-0000-0000-000098190000}"/>
    <cellStyle name="2_Du toan 558 (Km17+508.12 - Km 22)_TA_Book2_Book1 6" xfId="8759" xr:uid="{00000000-0005-0000-0000-000099190000}"/>
    <cellStyle name="2_Du toan 558 (Km17+508.12 - Km 22)_TA_Book2_Book1 7" xfId="8760" xr:uid="{00000000-0005-0000-0000-00009A190000}"/>
    <cellStyle name="2_Du toan 558 (Km17+508.12 - Km 22)_TA_Book2_Book1 8" xfId="8761" xr:uid="{00000000-0005-0000-0000-00009B190000}"/>
    <cellStyle name="2_Du toan 558 (Km17+508.12 - Km 22)_TA_Book2_Book1 9" xfId="8762" xr:uid="{00000000-0005-0000-0000-00009C190000}"/>
    <cellStyle name="2_Du toan 558 (Km17+508.12 - Km 22)_TA_Book2_Book1_1" xfId="3151" xr:uid="{00000000-0005-0000-0000-00009D190000}"/>
    <cellStyle name="2_Du toan 558 (Km17+508.12 - Km 22)_TA_Book2_Book1_Book2" xfId="3152" xr:uid="{00000000-0005-0000-0000-00009E190000}"/>
    <cellStyle name="2_Du toan 558 (Km17+508.12 - Km 22)_TA_Book2_Book1_DTGTXL_goi1(DD_G6)" xfId="3153" xr:uid="{00000000-0005-0000-0000-00009F190000}"/>
    <cellStyle name="2_Du toan 558 (Km17+508.12 - Km 22)_TA_Book2_Book2" xfId="1080" xr:uid="{00000000-0005-0000-0000-0000A0190000}"/>
    <cellStyle name="2_Du toan 558 (Km17+508.12 - Km 22)_TA_Book2_Book2 10" xfId="8763" xr:uid="{00000000-0005-0000-0000-0000A1190000}"/>
    <cellStyle name="2_Du toan 558 (Km17+508.12 - Km 22)_TA_Book2_Book2 11" xfId="8764" xr:uid="{00000000-0005-0000-0000-0000A2190000}"/>
    <cellStyle name="2_Du toan 558 (Km17+508.12 - Km 22)_TA_Book2_Book2 12" xfId="16204" xr:uid="{00000000-0005-0000-0000-0000A3190000}"/>
    <cellStyle name="2_Du toan 558 (Km17+508.12 - Km 22)_TA_Book2_Book2 13" xfId="15620" xr:uid="{00000000-0005-0000-0000-0000A4190000}"/>
    <cellStyle name="2_Du toan 558 (Km17+508.12 - Km 22)_TA_Book2_Book2 2" xfId="8765" xr:uid="{00000000-0005-0000-0000-0000A5190000}"/>
    <cellStyle name="2_Du toan 558 (Km17+508.12 - Km 22)_TA_Book2_Book2 3" xfId="8766" xr:uid="{00000000-0005-0000-0000-0000A6190000}"/>
    <cellStyle name="2_Du toan 558 (Km17+508.12 - Km 22)_TA_Book2_Book2 4" xfId="8767" xr:uid="{00000000-0005-0000-0000-0000A7190000}"/>
    <cellStyle name="2_Du toan 558 (Km17+508.12 - Km 22)_TA_Book2_Book2 5" xfId="8768" xr:uid="{00000000-0005-0000-0000-0000A8190000}"/>
    <cellStyle name="2_Du toan 558 (Km17+508.12 - Km 22)_TA_Book2_Book2 6" xfId="8769" xr:uid="{00000000-0005-0000-0000-0000A9190000}"/>
    <cellStyle name="2_Du toan 558 (Km17+508.12 - Km 22)_TA_Book2_Book2 7" xfId="8770" xr:uid="{00000000-0005-0000-0000-0000AA190000}"/>
    <cellStyle name="2_Du toan 558 (Km17+508.12 - Km 22)_TA_Book2_Book2 8" xfId="8771" xr:uid="{00000000-0005-0000-0000-0000AB190000}"/>
    <cellStyle name="2_Du toan 558 (Km17+508.12 - Km 22)_TA_Book2_Book2 9" xfId="8772" xr:uid="{00000000-0005-0000-0000-0000AC190000}"/>
    <cellStyle name="2_Du toan 558 (Km17+508.12 - Km 22)_TA_Book2_Book2_1" xfId="1081" xr:uid="{00000000-0005-0000-0000-0000AD190000}"/>
    <cellStyle name="2_Du toan 558 (Km17+508.12 - Km 22)_TA_Book2_Book2_1 10" xfId="8773" xr:uid="{00000000-0005-0000-0000-0000AE190000}"/>
    <cellStyle name="2_Du toan 558 (Km17+508.12 - Km 22)_TA_Book2_Book2_1 11" xfId="8774" xr:uid="{00000000-0005-0000-0000-0000AF190000}"/>
    <cellStyle name="2_Du toan 558 (Km17+508.12 - Km 22)_TA_Book2_Book2_1 12" xfId="16205" xr:uid="{00000000-0005-0000-0000-0000B0190000}"/>
    <cellStyle name="2_Du toan 558 (Km17+508.12 - Km 22)_TA_Book2_Book2_1 13" xfId="15621" xr:uid="{00000000-0005-0000-0000-0000B1190000}"/>
    <cellStyle name="2_Du toan 558 (Km17+508.12 - Km 22)_TA_Book2_Book2_1 2" xfId="8775" xr:uid="{00000000-0005-0000-0000-0000B2190000}"/>
    <cellStyle name="2_Du toan 558 (Km17+508.12 - Km 22)_TA_Book2_Book2_1 3" xfId="8776" xr:uid="{00000000-0005-0000-0000-0000B3190000}"/>
    <cellStyle name="2_Du toan 558 (Km17+508.12 - Km 22)_TA_Book2_Book2_1 4" xfId="8777" xr:uid="{00000000-0005-0000-0000-0000B4190000}"/>
    <cellStyle name="2_Du toan 558 (Km17+508.12 - Km 22)_TA_Book2_Book2_1 5" xfId="8778" xr:uid="{00000000-0005-0000-0000-0000B5190000}"/>
    <cellStyle name="2_Du toan 558 (Km17+508.12 - Km 22)_TA_Book2_Book2_1 6" xfId="8779" xr:uid="{00000000-0005-0000-0000-0000B6190000}"/>
    <cellStyle name="2_Du toan 558 (Km17+508.12 - Km 22)_TA_Book2_Book2_1 7" xfId="8780" xr:uid="{00000000-0005-0000-0000-0000B7190000}"/>
    <cellStyle name="2_Du toan 558 (Km17+508.12 - Km 22)_TA_Book2_Book2_1 8" xfId="8781" xr:uid="{00000000-0005-0000-0000-0000B8190000}"/>
    <cellStyle name="2_Du toan 558 (Km17+508.12 - Km 22)_TA_Book2_Book2_1 9" xfId="8782" xr:uid="{00000000-0005-0000-0000-0000B9190000}"/>
    <cellStyle name="2_Du toan 558 (Km17+508.12 - Km 22)_TA_Book2_Book2_DTGTXL_goi1(DD_G6)" xfId="3154" xr:uid="{00000000-0005-0000-0000-0000BA190000}"/>
    <cellStyle name="2_Du toan 558 (Km17+508.12 - Km 22)_TA_Book2_Book3" xfId="1082" xr:uid="{00000000-0005-0000-0000-0000BB190000}"/>
    <cellStyle name="2_Du toan 558 (Km17+508.12 - Km 22)_TA_Book2_Book3 10" xfId="8783" xr:uid="{00000000-0005-0000-0000-0000BC190000}"/>
    <cellStyle name="2_Du toan 558 (Km17+508.12 - Km 22)_TA_Book2_Book3 11" xfId="8784" xr:uid="{00000000-0005-0000-0000-0000BD190000}"/>
    <cellStyle name="2_Du toan 558 (Km17+508.12 - Km 22)_TA_Book2_Book3 12" xfId="16206" xr:uid="{00000000-0005-0000-0000-0000BE190000}"/>
    <cellStyle name="2_Du toan 558 (Km17+508.12 - Km 22)_TA_Book2_Book3 13" xfId="15622" xr:uid="{00000000-0005-0000-0000-0000BF190000}"/>
    <cellStyle name="2_Du toan 558 (Km17+508.12 - Km 22)_TA_Book2_Book3 2" xfId="8785" xr:uid="{00000000-0005-0000-0000-0000C0190000}"/>
    <cellStyle name="2_Du toan 558 (Km17+508.12 - Km 22)_TA_Book2_Book3 3" xfId="8786" xr:uid="{00000000-0005-0000-0000-0000C1190000}"/>
    <cellStyle name="2_Du toan 558 (Km17+508.12 - Km 22)_TA_Book2_Book3 4" xfId="8787" xr:uid="{00000000-0005-0000-0000-0000C2190000}"/>
    <cellStyle name="2_Du toan 558 (Km17+508.12 - Km 22)_TA_Book2_Book3 5" xfId="8788" xr:uid="{00000000-0005-0000-0000-0000C3190000}"/>
    <cellStyle name="2_Du toan 558 (Km17+508.12 - Km 22)_TA_Book2_Book3 6" xfId="8789" xr:uid="{00000000-0005-0000-0000-0000C4190000}"/>
    <cellStyle name="2_Du toan 558 (Km17+508.12 - Km 22)_TA_Book2_Book3 7" xfId="8790" xr:uid="{00000000-0005-0000-0000-0000C5190000}"/>
    <cellStyle name="2_Du toan 558 (Km17+508.12 - Km 22)_TA_Book2_Book3 8" xfId="8791" xr:uid="{00000000-0005-0000-0000-0000C6190000}"/>
    <cellStyle name="2_Du toan 558 (Km17+508.12 - Km 22)_TA_Book2_Book3 9" xfId="8792" xr:uid="{00000000-0005-0000-0000-0000C7190000}"/>
    <cellStyle name="2_Du toan 558 (Km17+508.12 - Km 22)_TA_Book2_Book3_DTGTXL_goi1(DD_G6)" xfId="3155" xr:uid="{00000000-0005-0000-0000-0000C8190000}"/>
    <cellStyle name="2_Du toan 558 (Km17+508.12 - Km 22)_TA_Book2_CV2695_957" xfId="1083" xr:uid="{00000000-0005-0000-0000-0000C9190000}"/>
    <cellStyle name="2_Du toan 558 (Km17+508.12 - Km 22)_TA_Book2_CV2695_957 10" xfId="8793" xr:uid="{00000000-0005-0000-0000-0000CA190000}"/>
    <cellStyle name="2_Du toan 558 (Km17+508.12 - Km 22)_TA_Book2_CV2695_957 11" xfId="8794" xr:uid="{00000000-0005-0000-0000-0000CB190000}"/>
    <cellStyle name="2_Du toan 558 (Km17+508.12 - Km 22)_TA_Book2_CV2695_957 12" xfId="16207" xr:uid="{00000000-0005-0000-0000-0000CC190000}"/>
    <cellStyle name="2_Du toan 558 (Km17+508.12 - Km 22)_TA_Book2_CV2695_957 13" xfId="15623" xr:uid="{00000000-0005-0000-0000-0000CD190000}"/>
    <cellStyle name="2_Du toan 558 (Km17+508.12 - Km 22)_TA_Book2_CV2695_957 2" xfId="8795" xr:uid="{00000000-0005-0000-0000-0000CE190000}"/>
    <cellStyle name="2_Du toan 558 (Km17+508.12 - Km 22)_TA_Book2_CV2695_957 3" xfId="8796" xr:uid="{00000000-0005-0000-0000-0000CF190000}"/>
    <cellStyle name="2_Du toan 558 (Km17+508.12 - Km 22)_TA_Book2_CV2695_957 4" xfId="8797" xr:uid="{00000000-0005-0000-0000-0000D0190000}"/>
    <cellStyle name="2_Du toan 558 (Km17+508.12 - Km 22)_TA_Book2_CV2695_957 5" xfId="8798" xr:uid="{00000000-0005-0000-0000-0000D1190000}"/>
    <cellStyle name="2_Du toan 558 (Km17+508.12 - Km 22)_TA_Book2_CV2695_957 6" xfId="8799" xr:uid="{00000000-0005-0000-0000-0000D2190000}"/>
    <cellStyle name="2_Du toan 558 (Km17+508.12 - Km 22)_TA_Book2_CV2695_957 7" xfId="8800" xr:uid="{00000000-0005-0000-0000-0000D3190000}"/>
    <cellStyle name="2_Du toan 558 (Km17+508.12 - Km 22)_TA_Book2_CV2695_957 8" xfId="8801" xr:uid="{00000000-0005-0000-0000-0000D4190000}"/>
    <cellStyle name="2_Du toan 558 (Km17+508.12 - Km 22)_TA_Book2_CV2695_957 9" xfId="8802" xr:uid="{00000000-0005-0000-0000-0000D5190000}"/>
    <cellStyle name="2_Du toan 558 (Km17+508.12 - Km 22)_TA_Book2_CV2695_957_DTGTXL_goi1(DD_G6)" xfId="3156" xr:uid="{00000000-0005-0000-0000-0000D6190000}"/>
    <cellStyle name="2_Du toan 558 (Km17+508.12 - Km 22)_TA_Book2_dauvao" xfId="1084" xr:uid="{00000000-0005-0000-0000-0000D7190000}"/>
    <cellStyle name="2_Du toan 558 (Km17+508.12 - Km 22)_TA_Book2_dauvao 10" xfId="8803" xr:uid="{00000000-0005-0000-0000-0000D8190000}"/>
    <cellStyle name="2_Du toan 558 (Km17+508.12 - Km 22)_TA_Book2_dauvao 11" xfId="8804" xr:uid="{00000000-0005-0000-0000-0000D9190000}"/>
    <cellStyle name="2_Du toan 558 (Km17+508.12 - Km 22)_TA_Book2_dauvao 12" xfId="16208" xr:uid="{00000000-0005-0000-0000-0000DA190000}"/>
    <cellStyle name="2_Du toan 558 (Km17+508.12 - Km 22)_TA_Book2_dauvao 13" xfId="15624" xr:uid="{00000000-0005-0000-0000-0000DB190000}"/>
    <cellStyle name="2_Du toan 558 (Km17+508.12 - Km 22)_TA_Book2_dauvao 2" xfId="8805" xr:uid="{00000000-0005-0000-0000-0000DC190000}"/>
    <cellStyle name="2_Du toan 558 (Km17+508.12 - Km 22)_TA_Book2_dauvao 3" xfId="8806" xr:uid="{00000000-0005-0000-0000-0000DD190000}"/>
    <cellStyle name="2_Du toan 558 (Km17+508.12 - Km 22)_TA_Book2_dauvao 4" xfId="8807" xr:uid="{00000000-0005-0000-0000-0000DE190000}"/>
    <cellStyle name="2_Du toan 558 (Km17+508.12 - Km 22)_TA_Book2_dauvao 5" xfId="8808" xr:uid="{00000000-0005-0000-0000-0000DF190000}"/>
    <cellStyle name="2_Du toan 558 (Km17+508.12 - Km 22)_TA_Book2_dauvao 6" xfId="8809" xr:uid="{00000000-0005-0000-0000-0000E0190000}"/>
    <cellStyle name="2_Du toan 558 (Km17+508.12 - Km 22)_TA_Book2_dauvao 7" xfId="8810" xr:uid="{00000000-0005-0000-0000-0000E1190000}"/>
    <cellStyle name="2_Du toan 558 (Km17+508.12 - Km 22)_TA_Book2_dauvao 8" xfId="8811" xr:uid="{00000000-0005-0000-0000-0000E2190000}"/>
    <cellStyle name="2_Du toan 558 (Km17+508.12 - Km 22)_TA_Book2_dauvao 9" xfId="8812" xr:uid="{00000000-0005-0000-0000-0000E3190000}"/>
    <cellStyle name="2_Du toan 558 (Km17+508.12 - Km 22)_TA_Book2_dauvao_DTGTXL_goi1(DD_G6)" xfId="3157" xr:uid="{00000000-0005-0000-0000-0000E4190000}"/>
    <cellStyle name="2_Du toan 558 (Km17+508.12 - Km 22)_TA_Book2_DTGTXL_goi1(DD_G6)" xfId="3158" xr:uid="{00000000-0005-0000-0000-0000E5190000}"/>
    <cellStyle name="2_Du toan 558 (Km17+508.12 - Km 22)_TA_Book2_duphongtruotgia" xfId="1085" xr:uid="{00000000-0005-0000-0000-0000E6190000}"/>
    <cellStyle name="2_Du toan 558 (Km17+508.12 - Km 22)_TA_Book2_duphongtruotgia 10" xfId="8813" xr:uid="{00000000-0005-0000-0000-0000E7190000}"/>
    <cellStyle name="2_Du toan 558 (Km17+508.12 - Km 22)_TA_Book2_duphongtruotgia 11" xfId="8814" xr:uid="{00000000-0005-0000-0000-0000E8190000}"/>
    <cellStyle name="2_Du toan 558 (Km17+508.12 - Km 22)_TA_Book2_duphongtruotgia 12" xfId="16209" xr:uid="{00000000-0005-0000-0000-0000E9190000}"/>
    <cellStyle name="2_Du toan 558 (Km17+508.12 - Km 22)_TA_Book2_duphongtruotgia 13" xfId="15625" xr:uid="{00000000-0005-0000-0000-0000EA190000}"/>
    <cellStyle name="2_Du toan 558 (Km17+508.12 - Km 22)_TA_Book2_duphongtruotgia 2" xfId="8815" xr:uid="{00000000-0005-0000-0000-0000EB190000}"/>
    <cellStyle name="2_Du toan 558 (Km17+508.12 - Km 22)_TA_Book2_duphongtruotgia 3" xfId="8816" xr:uid="{00000000-0005-0000-0000-0000EC190000}"/>
    <cellStyle name="2_Du toan 558 (Km17+508.12 - Km 22)_TA_Book2_duphongtruotgia 4" xfId="8817" xr:uid="{00000000-0005-0000-0000-0000ED190000}"/>
    <cellStyle name="2_Du toan 558 (Km17+508.12 - Km 22)_TA_Book2_duphongtruotgia 5" xfId="8818" xr:uid="{00000000-0005-0000-0000-0000EE190000}"/>
    <cellStyle name="2_Du toan 558 (Km17+508.12 - Km 22)_TA_Book2_duphongtruotgia 6" xfId="8819" xr:uid="{00000000-0005-0000-0000-0000EF190000}"/>
    <cellStyle name="2_Du toan 558 (Km17+508.12 - Km 22)_TA_Book2_duphongtruotgia 7" xfId="8820" xr:uid="{00000000-0005-0000-0000-0000F0190000}"/>
    <cellStyle name="2_Du toan 558 (Km17+508.12 - Km 22)_TA_Book2_duphongtruotgia 8" xfId="8821" xr:uid="{00000000-0005-0000-0000-0000F1190000}"/>
    <cellStyle name="2_Du toan 558 (Km17+508.12 - Km 22)_TA_Book2_duphongtruotgia 9" xfId="8822" xr:uid="{00000000-0005-0000-0000-0000F2190000}"/>
    <cellStyle name="2_Du toan 558 (Km17+508.12 - Km 22)_TA_Book2_duphongtruotgia_DTGTXL_goi1(DD_G6)" xfId="3159" xr:uid="{00000000-0005-0000-0000-0000F3190000}"/>
    <cellStyle name="2_Du toan 558 (Km17+508.12 - Km 22)_TA_Book2_DZ500kVBanSok_Pleiku(10-2012)" xfId="1086" xr:uid="{00000000-0005-0000-0000-0000F4190000}"/>
    <cellStyle name="2_Du toan 558 (Km17+508.12 - Km 22)_TA_Book2_DZ500kVBanSok_Pleiku(10-2012) 10" xfId="8823" xr:uid="{00000000-0005-0000-0000-0000F5190000}"/>
    <cellStyle name="2_Du toan 558 (Km17+508.12 - Km 22)_TA_Book2_DZ500kVBanSok_Pleiku(10-2012) 11" xfId="8824" xr:uid="{00000000-0005-0000-0000-0000F6190000}"/>
    <cellStyle name="2_Du toan 558 (Km17+508.12 - Km 22)_TA_Book2_DZ500kVBanSok_Pleiku(10-2012) 12" xfId="16210" xr:uid="{00000000-0005-0000-0000-0000F7190000}"/>
    <cellStyle name="2_Du toan 558 (Km17+508.12 - Km 22)_TA_Book2_DZ500kVBanSok_Pleiku(10-2012) 13" xfId="15626" xr:uid="{00000000-0005-0000-0000-0000F8190000}"/>
    <cellStyle name="2_Du toan 558 (Km17+508.12 - Km 22)_TA_Book2_DZ500kVBanSok_Pleiku(10-2012) 2" xfId="8825" xr:uid="{00000000-0005-0000-0000-0000F9190000}"/>
    <cellStyle name="2_Du toan 558 (Km17+508.12 - Km 22)_TA_Book2_DZ500kVBanSok_Pleiku(10-2012) 3" xfId="8826" xr:uid="{00000000-0005-0000-0000-0000FA190000}"/>
    <cellStyle name="2_Du toan 558 (Km17+508.12 - Km 22)_TA_Book2_DZ500kVBanSok_Pleiku(10-2012) 4" xfId="8827" xr:uid="{00000000-0005-0000-0000-0000FB190000}"/>
    <cellStyle name="2_Du toan 558 (Km17+508.12 - Km 22)_TA_Book2_DZ500kVBanSok_Pleiku(10-2012) 5" xfId="8828" xr:uid="{00000000-0005-0000-0000-0000FC190000}"/>
    <cellStyle name="2_Du toan 558 (Km17+508.12 - Km 22)_TA_Book2_DZ500kVBanSok_Pleiku(10-2012) 6" xfId="8829" xr:uid="{00000000-0005-0000-0000-0000FD190000}"/>
    <cellStyle name="2_Du toan 558 (Km17+508.12 - Km 22)_TA_Book2_DZ500kVBanSok_Pleiku(10-2012) 7" xfId="8830" xr:uid="{00000000-0005-0000-0000-0000FE190000}"/>
    <cellStyle name="2_Du toan 558 (Km17+508.12 - Km 22)_TA_Book2_DZ500kVBanSok_Pleiku(10-2012) 8" xfId="8831" xr:uid="{00000000-0005-0000-0000-0000FF190000}"/>
    <cellStyle name="2_Du toan 558 (Km17+508.12 - Km 22)_TA_Book2_DZ500kVBanSok_Pleiku(10-2012) 9" xfId="8832" xr:uid="{00000000-0005-0000-0000-0000001A0000}"/>
    <cellStyle name="2_Du toan 558 (Km17+508.12 - Km 22)_TA_Book2_DZ500kVHatxan_pleiku" xfId="1087" xr:uid="{00000000-0005-0000-0000-0000011A0000}"/>
    <cellStyle name="2_Du toan 558 (Km17+508.12 - Km 22)_TA_Book2_DZ500kVHatxan_pleiku 10" xfId="8833" xr:uid="{00000000-0005-0000-0000-0000021A0000}"/>
    <cellStyle name="2_Du toan 558 (Km17+508.12 - Km 22)_TA_Book2_DZ500kVHatxan_pleiku 11" xfId="8834" xr:uid="{00000000-0005-0000-0000-0000031A0000}"/>
    <cellStyle name="2_Du toan 558 (Km17+508.12 - Km 22)_TA_Book2_DZ500kVHatxan_pleiku 12" xfId="16211" xr:uid="{00000000-0005-0000-0000-0000041A0000}"/>
    <cellStyle name="2_Du toan 558 (Km17+508.12 - Km 22)_TA_Book2_DZ500kVHatxan_pleiku 13" xfId="15627" xr:uid="{00000000-0005-0000-0000-0000051A0000}"/>
    <cellStyle name="2_Du toan 558 (Km17+508.12 - Km 22)_TA_Book2_DZ500kVHatxan_pleiku 2" xfId="8835" xr:uid="{00000000-0005-0000-0000-0000061A0000}"/>
    <cellStyle name="2_Du toan 558 (Km17+508.12 - Km 22)_TA_Book2_DZ500kVHatxan_pleiku 3" xfId="8836" xr:uid="{00000000-0005-0000-0000-0000071A0000}"/>
    <cellStyle name="2_Du toan 558 (Km17+508.12 - Km 22)_TA_Book2_DZ500kVHatxan_pleiku 4" xfId="8837" xr:uid="{00000000-0005-0000-0000-0000081A0000}"/>
    <cellStyle name="2_Du toan 558 (Km17+508.12 - Km 22)_TA_Book2_DZ500kVHatxan_pleiku 5" xfId="8838" xr:uid="{00000000-0005-0000-0000-0000091A0000}"/>
    <cellStyle name="2_Du toan 558 (Km17+508.12 - Km 22)_TA_Book2_DZ500kVHatxan_pleiku 6" xfId="8839" xr:uid="{00000000-0005-0000-0000-00000A1A0000}"/>
    <cellStyle name="2_Du toan 558 (Km17+508.12 - Km 22)_TA_Book2_DZ500kVHatxan_pleiku 7" xfId="8840" xr:uid="{00000000-0005-0000-0000-00000B1A0000}"/>
    <cellStyle name="2_Du toan 558 (Km17+508.12 - Km 22)_TA_Book2_DZ500kVHatxan_pleiku 8" xfId="8841" xr:uid="{00000000-0005-0000-0000-00000C1A0000}"/>
    <cellStyle name="2_Du toan 558 (Km17+508.12 - Km 22)_TA_Book2_DZ500kVHatxan_pleiku 9" xfId="8842" xr:uid="{00000000-0005-0000-0000-00000D1A0000}"/>
    <cellStyle name="2_Du toan 558 (Km17+508.12 - Km 22)_TA_Book2_DZ500kVHatxan_pleiku(Giaidoan1)" xfId="1088" xr:uid="{00000000-0005-0000-0000-00000E1A0000}"/>
    <cellStyle name="2_Du toan 558 (Km17+508.12 - Km 22)_TA_Book2_DZ500kVHatxan_pleiku(Giaidoan1) 10" xfId="8843" xr:uid="{00000000-0005-0000-0000-00000F1A0000}"/>
    <cellStyle name="2_Du toan 558 (Km17+508.12 - Km 22)_TA_Book2_DZ500kVHatxan_pleiku(Giaidoan1) 11" xfId="8844" xr:uid="{00000000-0005-0000-0000-0000101A0000}"/>
    <cellStyle name="2_Du toan 558 (Km17+508.12 - Km 22)_TA_Book2_DZ500kVHatxan_pleiku(Giaidoan1) 12" xfId="16212" xr:uid="{00000000-0005-0000-0000-0000111A0000}"/>
    <cellStyle name="2_Du toan 558 (Km17+508.12 - Km 22)_TA_Book2_DZ500kVHatxan_pleiku(Giaidoan1) 13" xfId="15628" xr:uid="{00000000-0005-0000-0000-0000121A0000}"/>
    <cellStyle name="2_Du toan 558 (Km17+508.12 - Km 22)_TA_Book2_DZ500kVHatxan_pleiku(Giaidoan1) 2" xfId="8845" xr:uid="{00000000-0005-0000-0000-0000131A0000}"/>
    <cellStyle name="2_Du toan 558 (Km17+508.12 - Km 22)_TA_Book2_DZ500kVHatxan_pleiku(Giaidoan1) 3" xfId="8846" xr:uid="{00000000-0005-0000-0000-0000141A0000}"/>
    <cellStyle name="2_Du toan 558 (Km17+508.12 - Km 22)_TA_Book2_DZ500kVHatxan_pleiku(Giaidoan1) 4" xfId="8847" xr:uid="{00000000-0005-0000-0000-0000151A0000}"/>
    <cellStyle name="2_Du toan 558 (Km17+508.12 - Km 22)_TA_Book2_DZ500kVHatxan_pleiku(Giaidoan1) 5" xfId="8848" xr:uid="{00000000-0005-0000-0000-0000161A0000}"/>
    <cellStyle name="2_Du toan 558 (Km17+508.12 - Km 22)_TA_Book2_DZ500kVHatxan_pleiku(Giaidoan1) 6" xfId="8849" xr:uid="{00000000-0005-0000-0000-0000171A0000}"/>
    <cellStyle name="2_Du toan 558 (Km17+508.12 - Km 22)_TA_Book2_DZ500kVHatxan_pleiku(Giaidoan1) 7" xfId="8850" xr:uid="{00000000-0005-0000-0000-0000181A0000}"/>
    <cellStyle name="2_Du toan 558 (Km17+508.12 - Km 22)_TA_Book2_DZ500kVHatxan_pleiku(Giaidoan1) 8" xfId="8851" xr:uid="{00000000-0005-0000-0000-0000191A0000}"/>
    <cellStyle name="2_Du toan 558 (Km17+508.12 - Km 22)_TA_Book2_DZ500kVHatxan_pleiku(Giaidoan1) 9" xfId="8852" xr:uid="{00000000-0005-0000-0000-00001A1A0000}"/>
    <cellStyle name="2_Du toan 558 (Km17+508.12 - Km 22)_TA_Book2_DZ500kVPleiku_MyPhuoc_CauBong(GiaLai+DakLakmoi)" xfId="1089" xr:uid="{00000000-0005-0000-0000-00001B1A0000}"/>
    <cellStyle name="2_Du toan 558 (Km17+508.12 - Km 22)_TA_Book2_DZ500kVPleiku_MyPhuoc_CauBong(GiaLai+DakLakmoi) 10" xfId="8853" xr:uid="{00000000-0005-0000-0000-00001C1A0000}"/>
    <cellStyle name="2_Du toan 558 (Km17+508.12 - Km 22)_TA_Book2_DZ500kVPleiku_MyPhuoc_CauBong(GiaLai+DakLakmoi) 11" xfId="8854" xr:uid="{00000000-0005-0000-0000-00001D1A0000}"/>
    <cellStyle name="2_Du toan 558 (Km17+508.12 - Km 22)_TA_Book2_DZ500kVPleiku_MyPhuoc_CauBong(GiaLai+DakLakmoi) 12" xfId="16213" xr:uid="{00000000-0005-0000-0000-00001E1A0000}"/>
    <cellStyle name="2_Du toan 558 (Km17+508.12 - Km 22)_TA_Book2_DZ500kVPleiku_MyPhuoc_CauBong(GiaLai+DakLakmoi) 13" xfId="15629" xr:uid="{00000000-0005-0000-0000-00001F1A0000}"/>
    <cellStyle name="2_Du toan 558 (Km17+508.12 - Km 22)_TA_Book2_DZ500kVPleiku_MyPhuoc_CauBong(GiaLai+DakLakmoi) 2" xfId="8855" xr:uid="{00000000-0005-0000-0000-0000201A0000}"/>
    <cellStyle name="2_Du toan 558 (Km17+508.12 - Km 22)_TA_Book2_DZ500kVPleiku_MyPhuoc_CauBong(GiaLai+DakLakmoi) 3" xfId="8856" xr:uid="{00000000-0005-0000-0000-0000211A0000}"/>
    <cellStyle name="2_Du toan 558 (Km17+508.12 - Km 22)_TA_Book2_DZ500kVPleiku_MyPhuoc_CauBong(GiaLai+DakLakmoi) 4" xfId="8857" xr:uid="{00000000-0005-0000-0000-0000221A0000}"/>
    <cellStyle name="2_Du toan 558 (Km17+508.12 - Km 22)_TA_Book2_DZ500kVPleiku_MyPhuoc_CauBong(GiaLai+DakLakmoi) 5" xfId="8858" xr:uid="{00000000-0005-0000-0000-0000231A0000}"/>
    <cellStyle name="2_Du toan 558 (Km17+508.12 - Km 22)_TA_Book2_DZ500kVPleiku_MyPhuoc_CauBong(GiaLai+DakLakmoi) 6" xfId="8859" xr:uid="{00000000-0005-0000-0000-0000241A0000}"/>
    <cellStyle name="2_Du toan 558 (Km17+508.12 - Km 22)_TA_Book2_DZ500kVPleiku_MyPhuoc_CauBong(GiaLai+DakLakmoi) 7" xfId="8860" xr:uid="{00000000-0005-0000-0000-0000251A0000}"/>
    <cellStyle name="2_Du toan 558 (Km17+508.12 - Km 22)_TA_Book2_DZ500kVPleiku_MyPhuoc_CauBong(GiaLai+DakLakmoi) 8" xfId="8861" xr:uid="{00000000-0005-0000-0000-0000261A0000}"/>
    <cellStyle name="2_Du toan 558 (Km17+508.12 - Km 22)_TA_Book2_DZ500kVPleiku_MyPhuoc_CauBong(GiaLai+DakLakmoi) 9" xfId="8862" xr:uid="{00000000-0005-0000-0000-0000271A0000}"/>
    <cellStyle name="2_Du toan 558 (Km17+508.12 - Km 22)_TA_Book2_DZ500kVPleiku_MyPhuoc_CauBong(GiaLai+DakLakmoi)_DTGTXL_goi1(DD_G6)" xfId="3160" xr:uid="{00000000-0005-0000-0000-0000281A0000}"/>
    <cellStyle name="2_Du toan 558 (Km17+508.12 - Km 22)_TA_CV2695_957" xfId="1090" xr:uid="{00000000-0005-0000-0000-0000291A0000}"/>
    <cellStyle name="2_Du toan 558 (Km17+508.12 - Km 22)_TA_CV2695_957 10" xfId="8863" xr:uid="{00000000-0005-0000-0000-00002A1A0000}"/>
    <cellStyle name="2_Du toan 558 (Km17+508.12 - Km 22)_TA_CV2695_957 11" xfId="8864" xr:uid="{00000000-0005-0000-0000-00002B1A0000}"/>
    <cellStyle name="2_Du toan 558 (Km17+508.12 - Km 22)_TA_CV2695_957 12" xfId="16214" xr:uid="{00000000-0005-0000-0000-00002C1A0000}"/>
    <cellStyle name="2_Du toan 558 (Km17+508.12 - Km 22)_TA_CV2695_957 13" xfId="15630" xr:uid="{00000000-0005-0000-0000-00002D1A0000}"/>
    <cellStyle name="2_Du toan 558 (Km17+508.12 - Km 22)_TA_CV2695_957 2" xfId="8865" xr:uid="{00000000-0005-0000-0000-00002E1A0000}"/>
    <cellStyle name="2_Du toan 558 (Km17+508.12 - Km 22)_TA_CV2695_957 3" xfId="8866" xr:uid="{00000000-0005-0000-0000-00002F1A0000}"/>
    <cellStyle name="2_Du toan 558 (Km17+508.12 - Km 22)_TA_CV2695_957 4" xfId="8867" xr:uid="{00000000-0005-0000-0000-0000301A0000}"/>
    <cellStyle name="2_Du toan 558 (Km17+508.12 - Km 22)_TA_CV2695_957 5" xfId="8868" xr:uid="{00000000-0005-0000-0000-0000311A0000}"/>
    <cellStyle name="2_Du toan 558 (Km17+508.12 - Km 22)_TA_CV2695_957 6" xfId="8869" xr:uid="{00000000-0005-0000-0000-0000321A0000}"/>
    <cellStyle name="2_Du toan 558 (Km17+508.12 - Km 22)_TA_CV2695_957 7" xfId="8870" xr:uid="{00000000-0005-0000-0000-0000331A0000}"/>
    <cellStyle name="2_Du toan 558 (Km17+508.12 - Km 22)_TA_CV2695_957 8" xfId="8871" xr:uid="{00000000-0005-0000-0000-0000341A0000}"/>
    <cellStyle name="2_Du toan 558 (Km17+508.12 - Km 22)_TA_CV2695_957 9" xfId="8872" xr:uid="{00000000-0005-0000-0000-0000351A0000}"/>
    <cellStyle name="2_Du toan 558 (Km17+508.12 - Km 22)_TA_CV2695_957_Book2" xfId="1091" xr:uid="{00000000-0005-0000-0000-0000361A0000}"/>
    <cellStyle name="2_Du toan 558 (Km17+508.12 - Km 22)_TA_CV2695_957_Book2 10" xfId="8873" xr:uid="{00000000-0005-0000-0000-0000371A0000}"/>
    <cellStyle name="2_Du toan 558 (Km17+508.12 - Km 22)_TA_CV2695_957_Book2 11" xfId="8874" xr:uid="{00000000-0005-0000-0000-0000381A0000}"/>
    <cellStyle name="2_Du toan 558 (Km17+508.12 - Km 22)_TA_CV2695_957_Book2 12" xfId="16215" xr:uid="{00000000-0005-0000-0000-0000391A0000}"/>
    <cellStyle name="2_Du toan 558 (Km17+508.12 - Km 22)_TA_CV2695_957_Book2 13" xfId="15631" xr:uid="{00000000-0005-0000-0000-00003A1A0000}"/>
    <cellStyle name="2_Du toan 558 (Km17+508.12 - Km 22)_TA_CV2695_957_Book2 2" xfId="8875" xr:uid="{00000000-0005-0000-0000-00003B1A0000}"/>
    <cellStyle name="2_Du toan 558 (Km17+508.12 - Km 22)_TA_CV2695_957_Book2 3" xfId="8876" xr:uid="{00000000-0005-0000-0000-00003C1A0000}"/>
    <cellStyle name="2_Du toan 558 (Km17+508.12 - Km 22)_TA_CV2695_957_Book2 4" xfId="8877" xr:uid="{00000000-0005-0000-0000-00003D1A0000}"/>
    <cellStyle name="2_Du toan 558 (Km17+508.12 - Km 22)_TA_CV2695_957_Book2 5" xfId="8878" xr:uid="{00000000-0005-0000-0000-00003E1A0000}"/>
    <cellStyle name="2_Du toan 558 (Km17+508.12 - Km 22)_TA_CV2695_957_Book2 6" xfId="8879" xr:uid="{00000000-0005-0000-0000-00003F1A0000}"/>
    <cellStyle name="2_Du toan 558 (Km17+508.12 - Km 22)_TA_CV2695_957_Book2 7" xfId="8880" xr:uid="{00000000-0005-0000-0000-0000401A0000}"/>
    <cellStyle name="2_Du toan 558 (Km17+508.12 - Km 22)_TA_CV2695_957_Book2 8" xfId="8881" xr:uid="{00000000-0005-0000-0000-0000411A0000}"/>
    <cellStyle name="2_Du toan 558 (Km17+508.12 - Km 22)_TA_CV2695_957_Book2 9" xfId="8882" xr:uid="{00000000-0005-0000-0000-0000421A0000}"/>
    <cellStyle name="2_Du toan 558 (Km17+508.12 - Km 22)_TA_CV2695_957_Book2_DTGTXL_goi1(DD_G6)" xfId="3161" xr:uid="{00000000-0005-0000-0000-0000431A0000}"/>
    <cellStyle name="2_Du toan 558 (Km17+508.12 - Km 22)_TA_CV2695_957_Book3" xfId="1092" xr:uid="{00000000-0005-0000-0000-0000441A0000}"/>
    <cellStyle name="2_Du toan 558 (Km17+508.12 - Km 22)_TA_CV2695_957_Book3 10" xfId="8883" xr:uid="{00000000-0005-0000-0000-0000451A0000}"/>
    <cellStyle name="2_Du toan 558 (Km17+508.12 - Km 22)_TA_CV2695_957_Book3 11" xfId="8884" xr:uid="{00000000-0005-0000-0000-0000461A0000}"/>
    <cellStyle name="2_Du toan 558 (Km17+508.12 - Km 22)_TA_CV2695_957_Book3 12" xfId="16216" xr:uid="{00000000-0005-0000-0000-0000471A0000}"/>
    <cellStyle name="2_Du toan 558 (Km17+508.12 - Km 22)_TA_CV2695_957_Book3 13" xfId="15632" xr:uid="{00000000-0005-0000-0000-0000481A0000}"/>
    <cellStyle name="2_Du toan 558 (Km17+508.12 - Km 22)_TA_CV2695_957_Book3 2" xfId="8885" xr:uid="{00000000-0005-0000-0000-0000491A0000}"/>
    <cellStyle name="2_Du toan 558 (Km17+508.12 - Km 22)_TA_CV2695_957_Book3 3" xfId="8886" xr:uid="{00000000-0005-0000-0000-00004A1A0000}"/>
    <cellStyle name="2_Du toan 558 (Km17+508.12 - Km 22)_TA_CV2695_957_Book3 4" xfId="8887" xr:uid="{00000000-0005-0000-0000-00004B1A0000}"/>
    <cellStyle name="2_Du toan 558 (Km17+508.12 - Km 22)_TA_CV2695_957_Book3 5" xfId="8888" xr:uid="{00000000-0005-0000-0000-00004C1A0000}"/>
    <cellStyle name="2_Du toan 558 (Km17+508.12 - Km 22)_TA_CV2695_957_Book3 6" xfId="8889" xr:uid="{00000000-0005-0000-0000-00004D1A0000}"/>
    <cellStyle name="2_Du toan 558 (Km17+508.12 - Km 22)_TA_CV2695_957_Book3 7" xfId="8890" xr:uid="{00000000-0005-0000-0000-00004E1A0000}"/>
    <cellStyle name="2_Du toan 558 (Km17+508.12 - Km 22)_TA_CV2695_957_Book3 8" xfId="8891" xr:uid="{00000000-0005-0000-0000-00004F1A0000}"/>
    <cellStyle name="2_Du toan 558 (Km17+508.12 - Km 22)_TA_CV2695_957_Book3 9" xfId="8892" xr:uid="{00000000-0005-0000-0000-0000501A0000}"/>
    <cellStyle name="2_Du toan 558 (Km17+508.12 - Km 22)_TA_CV2695_957_Book3_DTGTXL_goi1(DD_G6)" xfId="3162" xr:uid="{00000000-0005-0000-0000-0000511A0000}"/>
    <cellStyle name="2_Du toan 558 (Km17+508.12 - Km 22)_TA_CV2695_957_DTGTXL_goi1(DD_G6)" xfId="3163" xr:uid="{00000000-0005-0000-0000-0000521A0000}"/>
    <cellStyle name="2_Du toan 558 (Km17+508.12 - Km 22)_TA_CV2695_957_DZ500kVPleiku_MyPhuoc_CauBong(GiaLai+DakLakmoi)" xfId="1093" xr:uid="{00000000-0005-0000-0000-0000531A0000}"/>
    <cellStyle name="2_Du toan 558 (Km17+508.12 - Km 22)_TA_CV2695_957_DZ500kVPleiku_MyPhuoc_CauBong(GiaLai+DakLakmoi) 10" xfId="8893" xr:uid="{00000000-0005-0000-0000-0000541A0000}"/>
    <cellStyle name="2_Du toan 558 (Km17+508.12 - Km 22)_TA_CV2695_957_DZ500kVPleiku_MyPhuoc_CauBong(GiaLai+DakLakmoi) 11" xfId="8894" xr:uid="{00000000-0005-0000-0000-0000551A0000}"/>
    <cellStyle name="2_Du toan 558 (Km17+508.12 - Km 22)_TA_CV2695_957_DZ500kVPleiku_MyPhuoc_CauBong(GiaLai+DakLakmoi) 12" xfId="16217" xr:uid="{00000000-0005-0000-0000-0000561A0000}"/>
    <cellStyle name="2_Du toan 558 (Km17+508.12 - Km 22)_TA_CV2695_957_DZ500kVPleiku_MyPhuoc_CauBong(GiaLai+DakLakmoi) 13" xfId="15633" xr:uid="{00000000-0005-0000-0000-0000571A0000}"/>
    <cellStyle name="2_Du toan 558 (Km17+508.12 - Km 22)_TA_CV2695_957_DZ500kVPleiku_MyPhuoc_CauBong(GiaLai+DakLakmoi) 2" xfId="8895" xr:uid="{00000000-0005-0000-0000-0000581A0000}"/>
    <cellStyle name="2_Du toan 558 (Km17+508.12 - Km 22)_TA_CV2695_957_DZ500kVPleiku_MyPhuoc_CauBong(GiaLai+DakLakmoi) 3" xfId="8896" xr:uid="{00000000-0005-0000-0000-0000591A0000}"/>
    <cellStyle name="2_Du toan 558 (Km17+508.12 - Km 22)_TA_CV2695_957_DZ500kVPleiku_MyPhuoc_CauBong(GiaLai+DakLakmoi) 4" xfId="8897" xr:uid="{00000000-0005-0000-0000-00005A1A0000}"/>
    <cellStyle name="2_Du toan 558 (Km17+508.12 - Km 22)_TA_CV2695_957_DZ500kVPleiku_MyPhuoc_CauBong(GiaLai+DakLakmoi) 5" xfId="8898" xr:uid="{00000000-0005-0000-0000-00005B1A0000}"/>
    <cellStyle name="2_Du toan 558 (Km17+508.12 - Km 22)_TA_CV2695_957_DZ500kVPleiku_MyPhuoc_CauBong(GiaLai+DakLakmoi) 6" xfId="8899" xr:uid="{00000000-0005-0000-0000-00005C1A0000}"/>
    <cellStyle name="2_Du toan 558 (Km17+508.12 - Km 22)_TA_CV2695_957_DZ500kVPleiku_MyPhuoc_CauBong(GiaLai+DakLakmoi) 7" xfId="8900" xr:uid="{00000000-0005-0000-0000-00005D1A0000}"/>
    <cellStyle name="2_Du toan 558 (Km17+508.12 - Km 22)_TA_CV2695_957_DZ500kVPleiku_MyPhuoc_CauBong(GiaLai+DakLakmoi) 8" xfId="8901" xr:uid="{00000000-0005-0000-0000-00005E1A0000}"/>
    <cellStyle name="2_Du toan 558 (Km17+508.12 - Km 22)_TA_CV2695_957_DZ500kVPleiku_MyPhuoc_CauBong(GiaLai+DakLakmoi) 9" xfId="8902" xr:uid="{00000000-0005-0000-0000-00005F1A0000}"/>
    <cellStyle name="2_Du toan 558 (Km17+508.12 - Km 22)_TA_CV2695_957_DZ500kVPleiku_MyPhuoc_CauBong(GiaLai+DakLakmoi)_DTGTXL_goi1(DD_G6)" xfId="3164" xr:uid="{00000000-0005-0000-0000-0000601A0000}"/>
    <cellStyle name="2_Du toan 558 (Km17+508.12 - Km 22)_TA_dauvao" xfId="1094" xr:uid="{00000000-0005-0000-0000-0000611A0000}"/>
    <cellStyle name="2_Du toan 558 (Km17+508.12 - Km 22)_TA_dauvao 10" xfId="8903" xr:uid="{00000000-0005-0000-0000-0000621A0000}"/>
    <cellStyle name="2_Du toan 558 (Km17+508.12 - Km 22)_TA_dauvao 11" xfId="8904" xr:uid="{00000000-0005-0000-0000-0000631A0000}"/>
    <cellStyle name="2_Du toan 558 (Km17+508.12 - Km 22)_TA_dauvao 12" xfId="16218" xr:uid="{00000000-0005-0000-0000-0000641A0000}"/>
    <cellStyle name="2_Du toan 558 (Km17+508.12 - Km 22)_TA_dauvao 13" xfId="15634" xr:uid="{00000000-0005-0000-0000-0000651A0000}"/>
    <cellStyle name="2_Du toan 558 (Km17+508.12 - Km 22)_TA_dauvao 2" xfId="8905" xr:uid="{00000000-0005-0000-0000-0000661A0000}"/>
    <cellStyle name="2_Du toan 558 (Km17+508.12 - Km 22)_TA_dauvao 3" xfId="8906" xr:uid="{00000000-0005-0000-0000-0000671A0000}"/>
    <cellStyle name="2_Du toan 558 (Km17+508.12 - Km 22)_TA_dauvao 4" xfId="8907" xr:uid="{00000000-0005-0000-0000-0000681A0000}"/>
    <cellStyle name="2_Du toan 558 (Km17+508.12 - Km 22)_TA_dauvao 5" xfId="8908" xr:uid="{00000000-0005-0000-0000-0000691A0000}"/>
    <cellStyle name="2_Du toan 558 (Km17+508.12 - Km 22)_TA_dauvao 6" xfId="8909" xr:uid="{00000000-0005-0000-0000-00006A1A0000}"/>
    <cellStyle name="2_Du toan 558 (Km17+508.12 - Km 22)_TA_dauvao 7" xfId="8910" xr:uid="{00000000-0005-0000-0000-00006B1A0000}"/>
    <cellStyle name="2_Du toan 558 (Km17+508.12 - Km 22)_TA_dauvao 8" xfId="8911" xr:uid="{00000000-0005-0000-0000-00006C1A0000}"/>
    <cellStyle name="2_Du toan 558 (Km17+508.12 - Km 22)_TA_dauvao 9" xfId="8912" xr:uid="{00000000-0005-0000-0000-00006D1A0000}"/>
    <cellStyle name="2_Du toan 558 (Km17+508.12 - Km 22)_TA_dauvao_DTGTXL_goi1(DD_G6)" xfId="3165" xr:uid="{00000000-0005-0000-0000-00006E1A0000}"/>
    <cellStyle name="2_Du toan 558 (Km17+508.12 - Km 22)_TA_DTGTXL_goi1(DD_G6)" xfId="3166" xr:uid="{00000000-0005-0000-0000-00006F1A0000}"/>
    <cellStyle name="2_Du toan 558 (Km17+508.12 - Km 22)_TA_duphongtruotgia" xfId="1095" xr:uid="{00000000-0005-0000-0000-0000701A0000}"/>
    <cellStyle name="2_Du toan 558 (Km17+508.12 - Km 22)_TA_duphongtruotgia 10" xfId="8913" xr:uid="{00000000-0005-0000-0000-0000711A0000}"/>
    <cellStyle name="2_Du toan 558 (Km17+508.12 - Km 22)_TA_duphongtruotgia 11" xfId="8914" xr:uid="{00000000-0005-0000-0000-0000721A0000}"/>
    <cellStyle name="2_Du toan 558 (Km17+508.12 - Km 22)_TA_duphongtruotgia 12" xfId="16219" xr:uid="{00000000-0005-0000-0000-0000731A0000}"/>
    <cellStyle name="2_Du toan 558 (Km17+508.12 - Km 22)_TA_duphongtruotgia 13" xfId="15635" xr:uid="{00000000-0005-0000-0000-0000741A0000}"/>
    <cellStyle name="2_Du toan 558 (Km17+508.12 - Km 22)_TA_duphongtruotgia 2" xfId="8915" xr:uid="{00000000-0005-0000-0000-0000751A0000}"/>
    <cellStyle name="2_Du toan 558 (Km17+508.12 - Km 22)_TA_duphongtruotgia 3" xfId="8916" xr:uid="{00000000-0005-0000-0000-0000761A0000}"/>
    <cellStyle name="2_Du toan 558 (Km17+508.12 - Km 22)_TA_duphongtruotgia 4" xfId="8917" xr:uid="{00000000-0005-0000-0000-0000771A0000}"/>
    <cellStyle name="2_Du toan 558 (Km17+508.12 - Km 22)_TA_duphongtruotgia 5" xfId="8918" xr:uid="{00000000-0005-0000-0000-0000781A0000}"/>
    <cellStyle name="2_Du toan 558 (Km17+508.12 - Km 22)_TA_duphongtruotgia 6" xfId="8919" xr:uid="{00000000-0005-0000-0000-0000791A0000}"/>
    <cellStyle name="2_Du toan 558 (Km17+508.12 - Km 22)_TA_duphongtruotgia 7" xfId="8920" xr:uid="{00000000-0005-0000-0000-00007A1A0000}"/>
    <cellStyle name="2_Du toan 558 (Km17+508.12 - Km 22)_TA_duphongtruotgia 8" xfId="8921" xr:uid="{00000000-0005-0000-0000-00007B1A0000}"/>
    <cellStyle name="2_Du toan 558 (Km17+508.12 - Km 22)_TA_duphongtruotgia 9" xfId="8922" xr:uid="{00000000-0005-0000-0000-00007C1A0000}"/>
    <cellStyle name="2_Du toan 558 (Km17+508.12 - Km 22)_TA_duphongtruotgia_Book2" xfId="1096" xr:uid="{00000000-0005-0000-0000-00007D1A0000}"/>
    <cellStyle name="2_Du toan 558 (Km17+508.12 - Km 22)_TA_duphongtruotgia_Book2 10" xfId="8923" xr:uid="{00000000-0005-0000-0000-00007E1A0000}"/>
    <cellStyle name="2_Du toan 558 (Km17+508.12 - Km 22)_TA_duphongtruotgia_Book2 11" xfId="8924" xr:uid="{00000000-0005-0000-0000-00007F1A0000}"/>
    <cellStyle name="2_Du toan 558 (Km17+508.12 - Km 22)_TA_duphongtruotgia_Book2 12" xfId="16220" xr:uid="{00000000-0005-0000-0000-0000801A0000}"/>
    <cellStyle name="2_Du toan 558 (Km17+508.12 - Km 22)_TA_duphongtruotgia_Book2 13" xfId="15636" xr:uid="{00000000-0005-0000-0000-0000811A0000}"/>
    <cellStyle name="2_Du toan 558 (Km17+508.12 - Km 22)_TA_duphongtruotgia_Book2 2" xfId="8925" xr:uid="{00000000-0005-0000-0000-0000821A0000}"/>
    <cellStyle name="2_Du toan 558 (Km17+508.12 - Km 22)_TA_duphongtruotgia_Book2 3" xfId="8926" xr:uid="{00000000-0005-0000-0000-0000831A0000}"/>
    <cellStyle name="2_Du toan 558 (Km17+508.12 - Km 22)_TA_duphongtruotgia_Book2 4" xfId="8927" xr:uid="{00000000-0005-0000-0000-0000841A0000}"/>
    <cellStyle name="2_Du toan 558 (Km17+508.12 - Km 22)_TA_duphongtruotgia_Book2 5" xfId="8928" xr:uid="{00000000-0005-0000-0000-0000851A0000}"/>
    <cellStyle name="2_Du toan 558 (Km17+508.12 - Km 22)_TA_duphongtruotgia_Book2 6" xfId="8929" xr:uid="{00000000-0005-0000-0000-0000861A0000}"/>
    <cellStyle name="2_Du toan 558 (Km17+508.12 - Km 22)_TA_duphongtruotgia_Book2 7" xfId="8930" xr:uid="{00000000-0005-0000-0000-0000871A0000}"/>
    <cellStyle name="2_Du toan 558 (Km17+508.12 - Km 22)_TA_duphongtruotgia_Book2 8" xfId="8931" xr:uid="{00000000-0005-0000-0000-0000881A0000}"/>
    <cellStyle name="2_Du toan 558 (Km17+508.12 - Km 22)_TA_duphongtruotgia_Book2 9" xfId="8932" xr:uid="{00000000-0005-0000-0000-0000891A0000}"/>
    <cellStyle name="2_Du toan 558 (Km17+508.12 - Km 22)_TA_duphongtruotgia_Book2_DTGTXL_goi1(DD_G6)" xfId="3167" xr:uid="{00000000-0005-0000-0000-00008A1A0000}"/>
    <cellStyle name="2_Du toan 558 (Km17+508.12 - Km 22)_TA_duphongtruotgia_Book3" xfId="1097" xr:uid="{00000000-0005-0000-0000-00008B1A0000}"/>
    <cellStyle name="2_Du toan 558 (Km17+508.12 - Km 22)_TA_duphongtruotgia_Book3 10" xfId="8933" xr:uid="{00000000-0005-0000-0000-00008C1A0000}"/>
    <cellStyle name="2_Du toan 558 (Km17+508.12 - Km 22)_TA_duphongtruotgia_Book3 11" xfId="8934" xr:uid="{00000000-0005-0000-0000-00008D1A0000}"/>
    <cellStyle name="2_Du toan 558 (Km17+508.12 - Km 22)_TA_duphongtruotgia_Book3 12" xfId="16221" xr:uid="{00000000-0005-0000-0000-00008E1A0000}"/>
    <cellStyle name="2_Du toan 558 (Km17+508.12 - Km 22)_TA_duphongtruotgia_Book3 13" xfId="15637" xr:uid="{00000000-0005-0000-0000-00008F1A0000}"/>
    <cellStyle name="2_Du toan 558 (Km17+508.12 - Km 22)_TA_duphongtruotgia_Book3 2" xfId="8935" xr:uid="{00000000-0005-0000-0000-0000901A0000}"/>
    <cellStyle name="2_Du toan 558 (Km17+508.12 - Km 22)_TA_duphongtruotgia_Book3 3" xfId="8936" xr:uid="{00000000-0005-0000-0000-0000911A0000}"/>
    <cellStyle name="2_Du toan 558 (Km17+508.12 - Km 22)_TA_duphongtruotgia_Book3 4" xfId="8937" xr:uid="{00000000-0005-0000-0000-0000921A0000}"/>
    <cellStyle name="2_Du toan 558 (Km17+508.12 - Km 22)_TA_duphongtruotgia_Book3 5" xfId="8938" xr:uid="{00000000-0005-0000-0000-0000931A0000}"/>
    <cellStyle name="2_Du toan 558 (Km17+508.12 - Km 22)_TA_duphongtruotgia_Book3 6" xfId="8939" xr:uid="{00000000-0005-0000-0000-0000941A0000}"/>
    <cellStyle name="2_Du toan 558 (Km17+508.12 - Km 22)_TA_duphongtruotgia_Book3 7" xfId="8940" xr:uid="{00000000-0005-0000-0000-0000951A0000}"/>
    <cellStyle name="2_Du toan 558 (Km17+508.12 - Km 22)_TA_duphongtruotgia_Book3 8" xfId="8941" xr:uid="{00000000-0005-0000-0000-0000961A0000}"/>
    <cellStyle name="2_Du toan 558 (Km17+508.12 - Km 22)_TA_duphongtruotgia_Book3 9" xfId="8942" xr:uid="{00000000-0005-0000-0000-0000971A0000}"/>
    <cellStyle name="2_Du toan 558 (Km17+508.12 - Km 22)_TA_duphongtruotgia_Book3_DTGTXL_goi1(DD_G6)" xfId="3168" xr:uid="{00000000-0005-0000-0000-0000981A0000}"/>
    <cellStyle name="2_Du toan 558 (Km17+508.12 - Km 22)_TA_duphongtruotgia_DTGTXL_goi1(DD_G6)" xfId="3169" xr:uid="{00000000-0005-0000-0000-0000991A0000}"/>
    <cellStyle name="2_Du toan 558 (Km17+508.12 - Km 22)_TA_duphongtruotgia_DZ500kVPleiku_MyPhuoc_CauBong(GiaLai+DakLakmoi)" xfId="1098" xr:uid="{00000000-0005-0000-0000-00009A1A0000}"/>
    <cellStyle name="2_Du toan 558 (Km17+508.12 - Km 22)_TA_duphongtruotgia_DZ500kVPleiku_MyPhuoc_CauBong(GiaLai+DakLakmoi) 10" xfId="8943" xr:uid="{00000000-0005-0000-0000-00009B1A0000}"/>
    <cellStyle name="2_Du toan 558 (Km17+508.12 - Km 22)_TA_duphongtruotgia_DZ500kVPleiku_MyPhuoc_CauBong(GiaLai+DakLakmoi) 11" xfId="8944" xr:uid="{00000000-0005-0000-0000-00009C1A0000}"/>
    <cellStyle name="2_Du toan 558 (Km17+508.12 - Km 22)_TA_duphongtruotgia_DZ500kVPleiku_MyPhuoc_CauBong(GiaLai+DakLakmoi) 12" xfId="16222" xr:uid="{00000000-0005-0000-0000-00009D1A0000}"/>
    <cellStyle name="2_Du toan 558 (Km17+508.12 - Km 22)_TA_duphongtruotgia_DZ500kVPleiku_MyPhuoc_CauBong(GiaLai+DakLakmoi) 13" xfId="15638" xr:uid="{00000000-0005-0000-0000-00009E1A0000}"/>
    <cellStyle name="2_Du toan 558 (Km17+508.12 - Km 22)_TA_duphongtruotgia_DZ500kVPleiku_MyPhuoc_CauBong(GiaLai+DakLakmoi) 2" xfId="8945" xr:uid="{00000000-0005-0000-0000-00009F1A0000}"/>
    <cellStyle name="2_Du toan 558 (Km17+508.12 - Km 22)_TA_duphongtruotgia_DZ500kVPleiku_MyPhuoc_CauBong(GiaLai+DakLakmoi) 3" xfId="8946" xr:uid="{00000000-0005-0000-0000-0000A01A0000}"/>
    <cellStyle name="2_Du toan 558 (Km17+508.12 - Km 22)_TA_duphongtruotgia_DZ500kVPleiku_MyPhuoc_CauBong(GiaLai+DakLakmoi) 4" xfId="8947" xr:uid="{00000000-0005-0000-0000-0000A11A0000}"/>
    <cellStyle name="2_Du toan 558 (Km17+508.12 - Km 22)_TA_duphongtruotgia_DZ500kVPleiku_MyPhuoc_CauBong(GiaLai+DakLakmoi) 5" xfId="8948" xr:uid="{00000000-0005-0000-0000-0000A21A0000}"/>
    <cellStyle name="2_Du toan 558 (Km17+508.12 - Km 22)_TA_duphongtruotgia_DZ500kVPleiku_MyPhuoc_CauBong(GiaLai+DakLakmoi) 6" xfId="8949" xr:uid="{00000000-0005-0000-0000-0000A31A0000}"/>
    <cellStyle name="2_Du toan 558 (Km17+508.12 - Km 22)_TA_duphongtruotgia_DZ500kVPleiku_MyPhuoc_CauBong(GiaLai+DakLakmoi) 7" xfId="8950" xr:uid="{00000000-0005-0000-0000-0000A41A0000}"/>
    <cellStyle name="2_Du toan 558 (Km17+508.12 - Km 22)_TA_duphongtruotgia_DZ500kVPleiku_MyPhuoc_CauBong(GiaLai+DakLakmoi) 8" xfId="8951" xr:uid="{00000000-0005-0000-0000-0000A51A0000}"/>
    <cellStyle name="2_Du toan 558 (Km17+508.12 - Km 22)_TA_duphongtruotgia_DZ500kVPleiku_MyPhuoc_CauBong(GiaLai+DakLakmoi) 9" xfId="8952" xr:uid="{00000000-0005-0000-0000-0000A61A0000}"/>
    <cellStyle name="2_Du toan 558 (Km17+508.12 - Km 22)_TA_duphongtruotgia_DZ500kVPleiku_MyPhuoc_CauBong(GiaLai+DakLakmoi)_DTGTXL_goi1(DD_G6)" xfId="3170" xr:uid="{00000000-0005-0000-0000-0000A71A0000}"/>
    <cellStyle name="2_Du toan 558 (Km17+508.12 - Km 22)_TA_DZ 220kV Vinh Tan - Phan Thi_t" xfId="1099" xr:uid="{00000000-0005-0000-0000-0000A81A0000}"/>
    <cellStyle name="2_Du toan 558 (Km17+508.12 - Km 22)_TA_DZ 220kV Vinh Tan - Phan Thi_t_Book1" xfId="1100" xr:uid="{00000000-0005-0000-0000-0000A91A0000}"/>
    <cellStyle name="2_Du toan 558 (Km17+508.12 - Km 22)_TA_DZ 220kV Vinh Tan - Phan Thi_t_Book1 10" xfId="8953" xr:uid="{00000000-0005-0000-0000-0000AA1A0000}"/>
    <cellStyle name="2_Du toan 558 (Km17+508.12 - Km 22)_TA_DZ 220kV Vinh Tan - Phan Thi_t_Book1 11" xfId="8954" xr:uid="{00000000-0005-0000-0000-0000AB1A0000}"/>
    <cellStyle name="2_Du toan 558 (Km17+508.12 - Km 22)_TA_DZ 220kV Vinh Tan - Phan Thi_t_Book1 12" xfId="16223" xr:uid="{00000000-0005-0000-0000-0000AC1A0000}"/>
    <cellStyle name="2_Du toan 558 (Km17+508.12 - Km 22)_TA_DZ 220kV Vinh Tan - Phan Thi_t_Book1 13" xfId="15639" xr:uid="{00000000-0005-0000-0000-0000AD1A0000}"/>
    <cellStyle name="2_Du toan 558 (Km17+508.12 - Km 22)_TA_DZ 220kV Vinh Tan - Phan Thi_t_Book1 2" xfId="8955" xr:uid="{00000000-0005-0000-0000-0000AE1A0000}"/>
    <cellStyle name="2_Du toan 558 (Km17+508.12 - Km 22)_TA_DZ 220kV Vinh Tan - Phan Thi_t_Book1 3" xfId="8956" xr:uid="{00000000-0005-0000-0000-0000AF1A0000}"/>
    <cellStyle name="2_Du toan 558 (Km17+508.12 - Km 22)_TA_DZ 220kV Vinh Tan - Phan Thi_t_Book1 4" xfId="8957" xr:uid="{00000000-0005-0000-0000-0000B01A0000}"/>
    <cellStyle name="2_Du toan 558 (Km17+508.12 - Km 22)_TA_DZ 220kV Vinh Tan - Phan Thi_t_Book1 5" xfId="8958" xr:uid="{00000000-0005-0000-0000-0000B11A0000}"/>
    <cellStyle name="2_Du toan 558 (Km17+508.12 - Km 22)_TA_DZ 220kV Vinh Tan - Phan Thi_t_Book1 6" xfId="8959" xr:uid="{00000000-0005-0000-0000-0000B21A0000}"/>
    <cellStyle name="2_Du toan 558 (Km17+508.12 - Km 22)_TA_DZ 220kV Vinh Tan - Phan Thi_t_Book1 7" xfId="8960" xr:uid="{00000000-0005-0000-0000-0000B31A0000}"/>
    <cellStyle name="2_Du toan 558 (Km17+508.12 - Km 22)_TA_DZ 220kV Vinh Tan - Phan Thi_t_Book1 8" xfId="8961" xr:uid="{00000000-0005-0000-0000-0000B41A0000}"/>
    <cellStyle name="2_Du toan 558 (Km17+508.12 - Km 22)_TA_DZ 220kV Vinh Tan - Phan Thi_t_Book1 9" xfId="8962" xr:uid="{00000000-0005-0000-0000-0000B51A0000}"/>
    <cellStyle name="2_Du toan 558 (Km17+508.12 - Km 22)_TA_DZ 220kV Vinh Tan - Phan Thi_t_Book2" xfId="1101" xr:uid="{00000000-0005-0000-0000-0000B61A0000}"/>
    <cellStyle name="2_Du toan 558 (Km17+508.12 - Km 22)_TA_DZ 220kV Vinh Tan - Phan Thi_t_Book2 10" xfId="8963" xr:uid="{00000000-0005-0000-0000-0000B71A0000}"/>
    <cellStyle name="2_Du toan 558 (Km17+508.12 - Km 22)_TA_DZ 220kV Vinh Tan - Phan Thi_t_Book2 11" xfId="8964" xr:uid="{00000000-0005-0000-0000-0000B81A0000}"/>
    <cellStyle name="2_Du toan 558 (Km17+508.12 - Km 22)_TA_DZ 220kV Vinh Tan - Phan Thi_t_Book2 12" xfId="16224" xr:uid="{00000000-0005-0000-0000-0000B91A0000}"/>
    <cellStyle name="2_Du toan 558 (Km17+508.12 - Km 22)_TA_DZ 220kV Vinh Tan - Phan Thi_t_Book2 13" xfId="15640" xr:uid="{00000000-0005-0000-0000-0000BA1A0000}"/>
    <cellStyle name="2_Du toan 558 (Km17+508.12 - Km 22)_TA_DZ 220kV Vinh Tan - Phan Thi_t_Book2 2" xfId="8965" xr:uid="{00000000-0005-0000-0000-0000BB1A0000}"/>
    <cellStyle name="2_Du toan 558 (Km17+508.12 - Km 22)_TA_DZ 220kV Vinh Tan - Phan Thi_t_Book2 3" xfId="8966" xr:uid="{00000000-0005-0000-0000-0000BC1A0000}"/>
    <cellStyle name="2_Du toan 558 (Km17+508.12 - Km 22)_TA_DZ 220kV Vinh Tan - Phan Thi_t_Book2 4" xfId="8967" xr:uid="{00000000-0005-0000-0000-0000BD1A0000}"/>
    <cellStyle name="2_Du toan 558 (Km17+508.12 - Km 22)_TA_DZ 220kV Vinh Tan - Phan Thi_t_Book2 5" xfId="8968" xr:uid="{00000000-0005-0000-0000-0000BE1A0000}"/>
    <cellStyle name="2_Du toan 558 (Km17+508.12 - Km 22)_TA_DZ 220kV Vinh Tan - Phan Thi_t_Book2 6" xfId="8969" xr:uid="{00000000-0005-0000-0000-0000BF1A0000}"/>
    <cellStyle name="2_Du toan 558 (Km17+508.12 - Km 22)_TA_DZ 220kV Vinh Tan - Phan Thi_t_Book2 7" xfId="8970" xr:uid="{00000000-0005-0000-0000-0000C01A0000}"/>
    <cellStyle name="2_Du toan 558 (Km17+508.12 - Km 22)_TA_DZ 220kV Vinh Tan - Phan Thi_t_Book2 8" xfId="8971" xr:uid="{00000000-0005-0000-0000-0000C11A0000}"/>
    <cellStyle name="2_Du toan 558 (Km17+508.12 - Km 22)_TA_DZ 220kV Vinh Tan - Phan Thi_t_Book2 9" xfId="8972" xr:uid="{00000000-0005-0000-0000-0000C21A0000}"/>
    <cellStyle name="2_Du toan 558 (Km17+508.12 - Km 22)_TA_DZ 220kV Vinh Tan - Phan Thi_t_DTGTXL_goi1(DD_G6)" xfId="3171" xr:uid="{00000000-0005-0000-0000-0000C31A0000}"/>
    <cellStyle name="2_Du toan 558 (Km17+508.12 - Km 22)_TA_DZ 220kV Vinh Tan - Phan Thi_t_DZ500kVBanSok_Pleiku(10-2012)" xfId="1102" xr:uid="{00000000-0005-0000-0000-0000C41A0000}"/>
    <cellStyle name="2_Du toan 558 (Km17+508.12 - Km 22)_TA_DZ 220kV Vinh Tan - Phan Thi_t_DZ500kVBanSok_Pleiku(10-2012) 10" xfId="8973" xr:uid="{00000000-0005-0000-0000-0000C51A0000}"/>
    <cellStyle name="2_Du toan 558 (Km17+508.12 - Km 22)_TA_DZ 220kV Vinh Tan - Phan Thi_t_DZ500kVBanSok_Pleiku(10-2012) 11" xfId="8974" xr:uid="{00000000-0005-0000-0000-0000C61A0000}"/>
    <cellStyle name="2_Du toan 558 (Km17+508.12 - Km 22)_TA_DZ 220kV Vinh Tan - Phan Thi_t_DZ500kVBanSok_Pleiku(10-2012) 12" xfId="16225" xr:uid="{00000000-0005-0000-0000-0000C71A0000}"/>
    <cellStyle name="2_Du toan 558 (Km17+508.12 - Km 22)_TA_DZ 220kV Vinh Tan - Phan Thi_t_DZ500kVBanSok_Pleiku(10-2012) 13" xfId="15641" xr:uid="{00000000-0005-0000-0000-0000C81A0000}"/>
    <cellStyle name="2_Du toan 558 (Km17+508.12 - Km 22)_TA_DZ 220kV Vinh Tan - Phan Thi_t_DZ500kVBanSok_Pleiku(10-2012) 2" xfId="8975" xr:uid="{00000000-0005-0000-0000-0000C91A0000}"/>
    <cellStyle name="2_Du toan 558 (Km17+508.12 - Km 22)_TA_DZ 220kV Vinh Tan - Phan Thi_t_DZ500kVBanSok_Pleiku(10-2012) 3" xfId="8976" xr:uid="{00000000-0005-0000-0000-0000CA1A0000}"/>
    <cellStyle name="2_Du toan 558 (Km17+508.12 - Km 22)_TA_DZ 220kV Vinh Tan - Phan Thi_t_DZ500kVBanSok_Pleiku(10-2012) 4" xfId="8977" xr:uid="{00000000-0005-0000-0000-0000CB1A0000}"/>
    <cellStyle name="2_Du toan 558 (Km17+508.12 - Km 22)_TA_DZ 220kV Vinh Tan - Phan Thi_t_DZ500kVBanSok_Pleiku(10-2012) 5" xfId="8978" xr:uid="{00000000-0005-0000-0000-0000CC1A0000}"/>
    <cellStyle name="2_Du toan 558 (Km17+508.12 - Km 22)_TA_DZ 220kV Vinh Tan - Phan Thi_t_DZ500kVBanSok_Pleiku(10-2012) 6" xfId="8979" xr:uid="{00000000-0005-0000-0000-0000CD1A0000}"/>
    <cellStyle name="2_Du toan 558 (Km17+508.12 - Km 22)_TA_DZ 220kV Vinh Tan - Phan Thi_t_DZ500kVBanSok_Pleiku(10-2012) 7" xfId="8980" xr:uid="{00000000-0005-0000-0000-0000CE1A0000}"/>
    <cellStyle name="2_Du toan 558 (Km17+508.12 - Km 22)_TA_DZ 220kV Vinh Tan - Phan Thi_t_DZ500kVBanSok_Pleiku(10-2012) 8" xfId="8981" xr:uid="{00000000-0005-0000-0000-0000CF1A0000}"/>
    <cellStyle name="2_Du toan 558 (Km17+508.12 - Km 22)_TA_DZ 220kV Vinh Tan - Phan Thi_t_DZ500kVBanSok_Pleiku(10-2012) 9" xfId="8982" xr:uid="{00000000-0005-0000-0000-0000D01A0000}"/>
    <cellStyle name="2_Du toan 558 (Km17+508.12 - Km 22)_TA_DZ 220kV Vinh Tan - Phan Thi_t_DZ500kVHatxan_pleiku" xfId="1103" xr:uid="{00000000-0005-0000-0000-0000D11A0000}"/>
    <cellStyle name="2_Du toan 558 (Km17+508.12 - Km 22)_TA_DZ 220kV Vinh Tan - Phan Thi_t_DZ500kVHatxan_pleiku 10" xfId="8983" xr:uid="{00000000-0005-0000-0000-0000D21A0000}"/>
    <cellStyle name="2_Du toan 558 (Km17+508.12 - Km 22)_TA_DZ 220kV Vinh Tan - Phan Thi_t_DZ500kVHatxan_pleiku 11" xfId="8984" xr:uid="{00000000-0005-0000-0000-0000D31A0000}"/>
    <cellStyle name="2_Du toan 558 (Km17+508.12 - Km 22)_TA_DZ 220kV Vinh Tan - Phan Thi_t_DZ500kVHatxan_pleiku 12" xfId="16226" xr:uid="{00000000-0005-0000-0000-0000D41A0000}"/>
    <cellStyle name="2_Du toan 558 (Km17+508.12 - Km 22)_TA_DZ 220kV Vinh Tan - Phan Thi_t_DZ500kVHatxan_pleiku 13" xfId="15642" xr:uid="{00000000-0005-0000-0000-0000D51A0000}"/>
    <cellStyle name="2_Du toan 558 (Km17+508.12 - Km 22)_TA_DZ 220kV Vinh Tan - Phan Thi_t_DZ500kVHatxan_pleiku 2" xfId="8985" xr:uid="{00000000-0005-0000-0000-0000D61A0000}"/>
    <cellStyle name="2_Du toan 558 (Km17+508.12 - Km 22)_TA_DZ 220kV Vinh Tan - Phan Thi_t_DZ500kVHatxan_pleiku 3" xfId="8986" xr:uid="{00000000-0005-0000-0000-0000D71A0000}"/>
    <cellStyle name="2_Du toan 558 (Km17+508.12 - Km 22)_TA_DZ 220kV Vinh Tan - Phan Thi_t_DZ500kVHatxan_pleiku 4" xfId="8987" xr:uid="{00000000-0005-0000-0000-0000D81A0000}"/>
    <cellStyle name="2_Du toan 558 (Km17+508.12 - Km 22)_TA_DZ 220kV Vinh Tan - Phan Thi_t_DZ500kVHatxan_pleiku 5" xfId="8988" xr:uid="{00000000-0005-0000-0000-0000D91A0000}"/>
    <cellStyle name="2_Du toan 558 (Km17+508.12 - Km 22)_TA_DZ 220kV Vinh Tan - Phan Thi_t_DZ500kVHatxan_pleiku 6" xfId="8989" xr:uid="{00000000-0005-0000-0000-0000DA1A0000}"/>
    <cellStyle name="2_Du toan 558 (Km17+508.12 - Km 22)_TA_DZ 220kV Vinh Tan - Phan Thi_t_DZ500kVHatxan_pleiku 7" xfId="8990" xr:uid="{00000000-0005-0000-0000-0000DB1A0000}"/>
    <cellStyle name="2_Du toan 558 (Km17+508.12 - Km 22)_TA_DZ 220kV Vinh Tan - Phan Thi_t_DZ500kVHatxan_pleiku 8" xfId="8991" xr:uid="{00000000-0005-0000-0000-0000DC1A0000}"/>
    <cellStyle name="2_Du toan 558 (Km17+508.12 - Km 22)_TA_DZ 220kV Vinh Tan - Phan Thi_t_DZ500kVHatxan_pleiku 9" xfId="8992" xr:uid="{00000000-0005-0000-0000-0000DD1A0000}"/>
    <cellStyle name="2_Du toan 558 (Km17+508.12 - Km 22)_TA_DZ 220kV Vinh Tan - Phan Thi_t_DZ500kVHatxan_pleiku(Giaidoan1)" xfId="1104" xr:uid="{00000000-0005-0000-0000-0000DE1A0000}"/>
    <cellStyle name="2_Du toan 558 (Km17+508.12 - Km 22)_TA_DZ 220kV Vinh Tan - Phan Thi_t_DZ500kVHatxan_pleiku(Giaidoan1) 10" xfId="8993" xr:uid="{00000000-0005-0000-0000-0000DF1A0000}"/>
    <cellStyle name="2_Du toan 558 (Km17+508.12 - Km 22)_TA_DZ 220kV Vinh Tan - Phan Thi_t_DZ500kVHatxan_pleiku(Giaidoan1) 11" xfId="8994" xr:uid="{00000000-0005-0000-0000-0000E01A0000}"/>
    <cellStyle name="2_Du toan 558 (Km17+508.12 - Km 22)_TA_DZ 220kV Vinh Tan - Phan Thi_t_DZ500kVHatxan_pleiku(Giaidoan1) 12" xfId="16227" xr:uid="{00000000-0005-0000-0000-0000E11A0000}"/>
    <cellStyle name="2_Du toan 558 (Km17+508.12 - Km 22)_TA_DZ 220kV Vinh Tan - Phan Thi_t_DZ500kVHatxan_pleiku(Giaidoan1) 13" xfId="15643" xr:uid="{00000000-0005-0000-0000-0000E21A0000}"/>
    <cellStyle name="2_Du toan 558 (Km17+508.12 - Km 22)_TA_DZ 220kV Vinh Tan - Phan Thi_t_DZ500kVHatxan_pleiku(Giaidoan1) 2" xfId="8995" xr:uid="{00000000-0005-0000-0000-0000E31A0000}"/>
    <cellStyle name="2_Du toan 558 (Km17+508.12 - Km 22)_TA_DZ 220kV Vinh Tan - Phan Thi_t_DZ500kVHatxan_pleiku(Giaidoan1) 3" xfId="8996" xr:uid="{00000000-0005-0000-0000-0000E41A0000}"/>
    <cellStyle name="2_Du toan 558 (Km17+508.12 - Km 22)_TA_DZ 220kV Vinh Tan - Phan Thi_t_DZ500kVHatxan_pleiku(Giaidoan1) 4" xfId="8997" xr:uid="{00000000-0005-0000-0000-0000E51A0000}"/>
    <cellStyle name="2_Du toan 558 (Km17+508.12 - Km 22)_TA_DZ 220kV Vinh Tan - Phan Thi_t_DZ500kVHatxan_pleiku(Giaidoan1) 5" xfId="8998" xr:uid="{00000000-0005-0000-0000-0000E61A0000}"/>
    <cellStyle name="2_Du toan 558 (Km17+508.12 - Km 22)_TA_DZ 220kV Vinh Tan - Phan Thi_t_DZ500kVHatxan_pleiku(Giaidoan1) 6" xfId="8999" xr:uid="{00000000-0005-0000-0000-0000E71A0000}"/>
    <cellStyle name="2_Du toan 558 (Km17+508.12 - Km 22)_TA_DZ 220kV Vinh Tan - Phan Thi_t_DZ500kVHatxan_pleiku(Giaidoan1) 7" xfId="9000" xr:uid="{00000000-0005-0000-0000-0000E81A0000}"/>
    <cellStyle name="2_Du toan 558 (Km17+508.12 - Km 22)_TA_DZ 220kV Vinh Tan - Phan Thi_t_DZ500kVHatxan_pleiku(Giaidoan1) 8" xfId="9001" xr:uid="{00000000-0005-0000-0000-0000E91A0000}"/>
    <cellStyle name="2_Du toan 558 (Km17+508.12 - Km 22)_TA_DZ 220kV Vinh Tan - Phan Thi_t_DZ500kVHatxan_pleiku(Giaidoan1) 9" xfId="9002" xr:uid="{00000000-0005-0000-0000-0000EA1A0000}"/>
    <cellStyle name="2_Du toan 558 (Km17+508.12 - Km 22)_TA_DZ500kVBanSok_Pleiku(10-2012)" xfId="1105" xr:uid="{00000000-0005-0000-0000-0000EB1A0000}"/>
    <cellStyle name="2_Du toan 558 (Km17+508.12 - Km 22)_TA_DZ500kVBanSok_Pleiku(10-2012) 10" xfId="9003" xr:uid="{00000000-0005-0000-0000-0000EC1A0000}"/>
    <cellStyle name="2_Du toan 558 (Km17+508.12 - Km 22)_TA_DZ500kVBanSok_Pleiku(10-2012) 11" xfId="9004" xr:uid="{00000000-0005-0000-0000-0000ED1A0000}"/>
    <cellStyle name="2_Du toan 558 (Km17+508.12 - Km 22)_TA_DZ500kVBanSok_Pleiku(10-2012) 12" xfId="16228" xr:uid="{00000000-0005-0000-0000-0000EE1A0000}"/>
    <cellStyle name="2_Du toan 558 (Km17+508.12 - Km 22)_TA_DZ500kVBanSok_Pleiku(10-2012) 13" xfId="15644" xr:uid="{00000000-0005-0000-0000-0000EF1A0000}"/>
    <cellStyle name="2_Du toan 558 (Km17+508.12 - Km 22)_TA_DZ500kVBanSok_Pleiku(10-2012) 2" xfId="9005" xr:uid="{00000000-0005-0000-0000-0000F01A0000}"/>
    <cellStyle name="2_Du toan 558 (Km17+508.12 - Km 22)_TA_DZ500kVBanSok_Pleiku(10-2012) 3" xfId="9006" xr:uid="{00000000-0005-0000-0000-0000F11A0000}"/>
    <cellStyle name="2_Du toan 558 (Km17+508.12 - Km 22)_TA_DZ500kVBanSok_Pleiku(10-2012) 4" xfId="9007" xr:uid="{00000000-0005-0000-0000-0000F21A0000}"/>
    <cellStyle name="2_Du toan 558 (Km17+508.12 - Km 22)_TA_DZ500kVBanSok_Pleiku(10-2012) 5" xfId="9008" xr:uid="{00000000-0005-0000-0000-0000F31A0000}"/>
    <cellStyle name="2_Du toan 558 (Km17+508.12 - Km 22)_TA_DZ500kVBanSok_Pleiku(10-2012) 6" xfId="9009" xr:uid="{00000000-0005-0000-0000-0000F41A0000}"/>
    <cellStyle name="2_Du toan 558 (Km17+508.12 - Km 22)_TA_DZ500kVBanSok_Pleiku(10-2012) 7" xfId="9010" xr:uid="{00000000-0005-0000-0000-0000F51A0000}"/>
    <cellStyle name="2_Du toan 558 (Km17+508.12 - Km 22)_TA_DZ500kVBanSok_Pleiku(10-2012) 8" xfId="9011" xr:uid="{00000000-0005-0000-0000-0000F61A0000}"/>
    <cellStyle name="2_Du toan 558 (Km17+508.12 - Km 22)_TA_DZ500kVBanSok_Pleiku(10-2012) 9" xfId="9012" xr:uid="{00000000-0005-0000-0000-0000F71A0000}"/>
    <cellStyle name="2_Du toan 558 (Km17+508.12 - Km 22)_TA_DZ500kVHatxan_pleiku" xfId="1106" xr:uid="{00000000-0005-0000-0000-0000F81A0000}"/>
    <cellStyle name="2_Du toan 558 (Km17+508.12 - Km 22)_TA_DZ500kVHatxan_pleiku 10" xfId="9013" xr:uid="{00000000-0005-0000-0000-0000F91A0000}"/>
    <cellStyle name="2_Du toan 558 (Km17+508.12 - Km 22)_TA_DZ500kVHatxan_pleiku 11" xfId="9014" xr:uid="{00000000-0005-0000-0000-0000FA1A0000}"/>
    <cellStyle name="2_Du toan 558 (Km17+508.12 - Km 22)_TA_DZ500kVHatxan_pleiku 12" xfId="16229" xr:uid="{00000000-0005-0000-0000-0000FB1A0000}"/>
    <cellStyle name="2_Du toan 558 (Km17+508.12 - Km 22)_TA_DZ500kVHatxan_pleiku 13" xfId="15645" xr:uid="{00000000-0005-0000-0000-0000FC1A0000}"/>
    <cellStyle name="2_Du toan 558 (Km17+508.12 - Km 22)_TA_DZ500kVHatxan_pleiku 2" xfId="9015" xr:uid="{00000000-0005-0000-0000-0000FD1A0000}"/>
    <cellStyle name="2_Du toan 558 (Km17+508.12 - Km 22)_TA_DZ500kVHatxan_pleiku 3" xfId="9016" xr:uid="{00000000-0005-0000-0000-0000FE1A0000}"/>
    <cellStyle name="2_Du toan 558 (Km17+508.12 - Km 22)_TA_DZ500kVHatxan_pleiku 4" xfId="9017" xr:uid="{00000000-0005-0000-0000-0000FF1A0000}"/>
    <cellStyle name="2_Du toan 558 (Km17+508.12 - Km 22)_TA_DZ500kVHatxan_pleiku 5" xfId="9018" xr:uid="{00000000-0005-0000-0000-0000001B0000}"/>
    <cellStyle name="2_Du toan 558 (Km17+508.12 - Km 22)_TA_DZ500kVHatxan_pleiku 6" xfId="9019" xr:uid="{00000000-0005-0000-0000-0000011B0000}"/>
    <cellStyle name="2_Du toan 558 (Km17+508.12 - Km 22)_TA_DZ500kVHatxan_pleiku 7" xfId="9020" xr:uid="{00000000-0005-0000-0000-0000021B0000}"/>
    <cellStyle name="2_Du toan 558 (Km17+508.12 - Km 22)_TA_DZ500kVHatxan_pleiku 8" xfId="9021" xr:uid="{00000000-0005-0000-0000-0000031B0000}"/>
    <cellStyle name="2_Du toan 558 (Km17+508.12 - Km 22)_TA_DZ500kVHatxan_pleiku 9" xfId="9022" xr:uid="{00000000-0005-0000-0000-0000041B0000}"/>
    <cellStyle name="2_Du toan 558 (Km17+508.12 - Km 22)_TA_DZ500kVHatxan_pleiku(Giaidoan1)" xfId="1107" xr:uid="{00000000-0005-0000-0000-0000051B0000}"/>
    <cellStyle name="2_Du toan 558 (Km17+508.12 - Km 22)_TA_DZ500kVHatxan_pleiku(Giaidoan1) 10" xfId="9023" xr:uid="{00000000-0005-0000-0000-0000061B0000}"/>
    <cellStyle name="2_Du toan 558 (Km17+508.12 - Km 22)_TA_DZ500kVHatxan_pleiku(Giaidoan1) 11" xfId="9024" xr:uid="{00000000-0005-0000-0000-0000071B0000}"/>
    <cellStyle name="2_Du toan 558 (Km17+508.12 - Km 22)_TA_DZ500kVHatxan_pleiku(Giaidoan1) 12" xfId="16230" xr:uid="{00000000-0005-0000-0000-0000081B0000}"/>
    <cellStyle name="2_Du toan 558 (Km17+508.12 - Km 22)_TA_DZ500kVHatxan_pleiku(Giaidoan1) 13" xfId="15646" xr:uid="{00000000-0005-0000-0000-0000091B0000}"/>
    <cellStyle name="2_Du toan 558 (Km17+508.12 - Km 22)_TA_DZ500kVHatxan_pleiku(Giaidoan1) 2" xfId="9025" xr:uid="{00000000-0005-0000-0000-00000A1B0000}"/>
    <cellStyle name="2_Du toan 558 (Km17+508.12 - Km 22)_TA_DZ500kVHatxan_pleiku(Giaidoan1) 3" xfId="9026" xr:uid="{00000000-0005-0000-0000-00000B1B0000}"/>
    <cellStyle name="2_Du toan 558 (Km17+508.12 - Km 22)_TA_DZ500kVHatxan_pleiku(Giaidoan1) 4" xfId="9027" xr:uid="{00000000-0005-0000-0000-00000C1B0000}"/>
    <cellStyle name="2_Du toan 558 (Km17+508.12 - Km 22)_TA_DZ500kVHatxan_pleiku(Giaidoan1) 5" xfId="9028" xr:uid="{00000000-0005-0000-0000-00000D1B0000}"/>
    <cellStyle name="2_Du toan 558 (Km17+508.12 - Km 22)_TA_DZ500kVHatxan_pleiku(Giaidoan1) 6" xfId="9029" xr:uid="{00000000-0005-0000-0000-00000E1B0000}"/>
    <cellStyle name="2_Du toan 558 (Km17+508.12 - Km 22)_TA_DZ500kVHatxan_pleiku(Giaidoan1) 7" xfId="9030" xr:uid="{00000000-0005-0000-0000-00000F1B0000}"/>
    <cellStyle name="2_Du toan 558 (Km17+508.12 - Km 22)_TA_DZ500kVHatxan_pleiku(Giaidoan1) 8" xfId="9031" xr:uid="{00000000-0005-0000-0000-0000101B0000}"/>
    <cellStyle name="2_Du toan 558 (Km17+508.12 - Km 22)_TA_DZ500kVHatxan_pleiku(Giaidoan1) 9" xfId="9032" xr:uid="{00000000-0005-0000-0000-0000111B0000}"/>
    <cellStyle name="2_Du toan 558 (Km17+508.12 - Km 22)_TA_mauduyetDADT" xfId="1108" xr:uid="{00000000-0005-0000-0000-0000121B0000}"/>
    <cellStyle name="2_Du toan 558 (Km17+508.12 - Km 22)_TA_mauduyetDADT 10" xfId="9033" xr:uid="{00000000-0005-0000-0000-0000131B0000}"/>
    <cellStyle name="2_Du toan 558 (Km17+508.12 - Km 22)_TA_mauduyetDADT 11" xfId="9034" xr:uid="{00000000-0005-0000-0000-0000141B0000}"/>
    <cellStyle name="2_Du toan 558 (Km17+508.12 - Km 22)_TA_mauduyetDADT 12" xfId="16231" xr:uid="{00000000-0005-0000-0000-0000151B0000}"/>
    <cellStyle name="2_Du toan 558 (Km17+508.12 - Km 22)_TA_mauduyetDADT 13" xfId="15647" xr:uid="{00000000-0005-0000-0000-0000161B0000}"/>
    <cellStyle name="2_Du toan 558 (Km17+508.12 - Km 22)_TA_mauduyetDADT 2" xfId="9035" xr:uid="{00000000-0005-0000-0000-0000171B0000}"/>
    <cellStyle name="2_Du toan 558 (Km17+508.12 - Km 22)_TA_mauduyetDADT 3" xfId="9036" xr:uid="{00000000-0005-0000-0000-0000181B0000}"/>
    <cellStyle name="2_Du toan 558 (Km17+508.12 - Km 22)_TA_mauduyetDADT 4" xfId="9037" xr:uid="{00000000-0005-0000-0000-0000191B0000}"/>
    <cellStyle name="2_Du toan 558 (Km17+508.12 - Km 22)_TA_mauduyetDADT 5" xfId="9038" xr:uid="{00000000-0005-0000-0000-00001A1B0000}"/>
    <cellStyle name="2_Du toan 558 (Km17+508.12 - Km 22)_TA_mauduyetDADT 6" xfId="9039" xr:uid="{00000000-0005-0000-0000-00001B1B0000}"/>
    <cellStyle name="2_Du toan 558 (Km17+508.12 - Km 22)_TA_mauduyetDADT 7" xfId="9040" xr:uid="{00000000-0005-0000-0000-00001C1B0000}"/>
    <cellStyle name="2_Du toan 558 (Km17+508.12 - Km 22)_TA_mauduyetDADT 8" xfId="9041" xr:uid="{00000000-0005-0000-0000-00001D1B0000}"/>
    <cellStyle name="2_Du toan 558 (Km17+508.12 - Km 22)_TA_mauduyetDADT 9" xfId="9042" xr:uid="{00000000-0005-0000-0000-00001E1B0000}"/>
    <cellStyle name="2_Du toan 558 (Km17+508.12 - Km 22)_TA_mauduyetDADT_Book2" xfId="1109" xr:uid="{00000000-0005-0000-0000-00001F1B0000}"/>
    <cellStyle name="2_Du toan 558 (Km17+508.12 - Km 22)_TA_mauduyetDADT_Book2 10" xfId="9043" xr:uid="{00000000-0005-0000-0000-0000201B0000}"/>
    <cellStyle name="2_Du toan 558 (Km17+508.12 - Km 22)_TA_mauduyetDADT_Book2 11" xfId="9044" xr:uid="{00000000-0005-0000-0000-0000211B0000}"/>
    <cellStyle name="2_Du toan 558 (Km17+508.12 - Km 22)_TA_mauduyetDADT_Book2 12" xfId="16232" xr:uid="{00000000-0005-0000-0000-0000221B0000}"/>
    <cellStyle name="2_Du toan 558 (Km17+508.12 - Km 22)_TA_mauduyetDADT_Book2 13" xfId="15648" xr:uid="{00000000-0005-0000-0000-0000231B0000}"/>
    <cellStyle name="2_Du toan 558 (Km17+508.12 - Km 22)_TA_mauduyetDADT_Book2 2" xfId="9045" xr:uid="{00000000-0005-0000-0000-0000241B0000}"/>
    <cellStyle name="2_Du toan 558 (Km17+508.12 - Km 22)_TA_mauduyetDADT_Book2 3" xfId="9046" xr:uid="{00000000-0005-0000-0000-0000251B0000}"/>
    <cellStyle name="2_Du toan 558 (Km17+508.12 - Km 22)_TA_mauduyetDADT_Book2 4" xfId="9047" xr:uid="{00000000-0005-0000-0000-0000261B0000}"/>
    <cellStyle name="2_Du toan 558 (Km17+508.12 - Km 22)_TA_mauduyetDADT_Book2 5" xfId="9048" xr:uid="{00000000-0005-0000-0000-0000271B0000}"/>
    <cellStyle name="2_Du toan 558 (Km17+508.12 - Km 22)_TA_mauduyetDADT_Book2 6" xfId="9049" xr:uid="{00000000-0005-0000-0000-0000281B0000}"/>
    <cellStyle name="2_Du toan 558 (Km17+508.12 - Km 22)_TA_mauduyetDADT_Book2 7" xfId="9050" xr:uid="{00000000-0005-0000-0000-0000291B0000}"/>
    <cellStyle name="2_Du toan 558 (Km17+508.12 - Km 22)_TA_mauduyetDADT_Book2 8" xfId="9051" xr:uid="{00000000-0005-0000-0000-00002A1B0000}"/>
    <cellStyle name="2_Du toan 558 (Km17+508.12 - Km 22)_TA_mauduyetDADT_Book2 9" xfId="9052" xr:uid="{00000000-0005-0000-0000-00002B1B0000}"/>
    <cellStyle name="2_Du toan 558 (Km17+508.12 - Km 22)_TA_mauduyetDADT_Book2_DTGTXL_goi1(DD_G6)" xfId="3172" xr:uid="{00000000-0005-0000-0000-00002C1B0000}"/>
    <cellStyle name="2_Du toan 558 (Km17+508.12 - Km 22)_TA_mauduyetDADT_Book3" xfId="1110" xr:uid="{00000000-0005-0000-0000-00002D1B0000}"/>
    <cellStyle name="2_Du toan 558 (Km17+508.12 - Km 22)_TA_mauduyetDADT_Book3 10" xfId="9053" xr:uid="{00000000-0005-0000-0000-00002E1B0000}"/>
    <cellStyle name="2_Du toan 558 (Km17+508.12 - Km 22)_TA_mauduyetDADT_Book3 11" xfId="9054" xr:uid="{00000000-0005-0000-0000-00002F1B0000}"/>
    <cellStyle name="2_Du toan 558 (Km17+508.12 - Km 22)_TA_mauduyetDADT_Book3 12" xfId="16233" xr:uid="{00000000-0005-0000-0000-0000301B0000}"/>
    <cellStyle name="2_Du toan 558 (Km17+508.12 - Km 22)_TA_mauduyetDADT_Book3 13" xfId="15649" xr:uid="{00000000-0005-0000-0000-0000311B0000}"/>
    <cellStyle name="2_Du toan 558 (Km17+508.12 - Km 22)_TA_mauduyetDADT_Book3 2" xfId="9055" xr:uid="{00000000-0005-0000-0000-0000321B0000}"/>
    <cellStyle name="2_Du toan 558 (Km17+508.12 - Km 22)_TA_mauduyetDADT_Book3 3" xfId="9056" xr:uid="{00000000-0005-0000-0000-0000331B0000}"/>
    <cellStyle name="2_Du toan 558 (Km17+508.12 - Km 22)_TA_mauduyetDADT_Book3 4" xfId="9057" xr:uid="{00000000-0005-0000-0000-0000341B0000}"/>
    <cellStyle name="2_Du toan 558 (Km17+508.12 - Km 22)_TA_mauduyetDADT_Book3 5" xfId="9058" xr:uid="{00000000-0005-0000-0000-0000351B0000}"/>
    <cellStyle name="2_Du toan 558 (Km17+508.12 - Km 22)_TA_mauduyetDADT_Book3 6" xfId="9059" xr:uid="{00000000-0005-0000-0000-0000361B0000}"/>
    <cellStyle name="2_Du toan 558 (Km17+508.12 - Km 22)_TA_mauduyetDADT_Book3 7" xfId="9060" xr:uid="{00000000-0005-0000-0000-0000371B0000}"/>
    <cellStyle name="2_Du toan 558 (Km17+508.12 - Km 22)_TA_mauduyetDADT_Book3 8" xfId="9061" xr:uid="{00000000-0005-0000-0000-0000381B0000}"/>
    <cellStyle name="2_Du toan 558 (Km17+508.12 - Km 22)_TA_mauduyetDADT_Book3 9" xfId="9062" xr:uid="{00000000-0005-0000-0000-0000391B0000}"/>
    <cellStyle name="2_Du toan 558 (Km17+508.12 - Km 22)_TA_mauduyetDADT_Book3_DTGTXL_goi1(DD_G6)" xfId="3173" xr:uid="{00000000-0005-0000-0000-00003A1B0000}"/>
    <cellStyle name="2_Du toan 558 (Km17+508.12 - Km 22)_TA_mauduyetDADT_DTGTXL_goi1(DD_G6)" xfId="3174" xr:uid="{00000000-0005-0000-0000-00003B1B0000}"/>
    <cellStyle name="2_Du toan 558 (Km17+508.12 - Km 22)_TA_mauduyetDADT_DZ500kVPleiku_MyPhuoc_CauBong(GiaLai+DakLakmoi)" xfId="1111" xr:uid="{00000000-0005-0000-0000-00003C1B0000}"/>
    <cellStyle name="2_Du toan 558 (Km17+508.12 - Km 22)_TA_mauduyetDADT_DZ500kVPleiku_MyPhuoc_CauBong(GiaLai+DakLakmoi) 10" xfId="9063" xr:uid="{00000000-0005-0000-0000-00003D1B0000}"/>
    <cellStyle name="2_Du toan 558 (Km17+508.12 - Km 22)_TA_mauduyetDADT_DZ500kVPleiku_MyPhuoc_CauBong(GiaLai+DakLakmoi) 11" xfId="9064" xr:uid="{00000000-0005-0000-0000-00003E1B0000}"/>
    <cellStyle name="2_Du toan 558 (Km17+508.12 - Km 22)_TA_mauduyetDADT_DZ500kVPleiku_MyPhuoc_CauBong(GiaLai+DakLakmoi) 12" xfId="16234" xr:uid="{00000000-0005-0000-0000-00003F1B0000}"/>
    <cellStyle name="2_Du toan 558 (Km17+508.12 - Km 22)_TA_mauduyetDADT_DZ500kVPleiku_MyPhuoc_CauBong(GiaLai+DakLakmoi) 13" xfId="15650" xr:uid="{00000000-0005-0000-0000-0000401B0000}"/>
    <cellStyle name="2_Du toan 558 (Km17+508.12 - Km 22)_TA_mauduyetDADT_DZ500kVPleiku_MyPhuoc_CauBong(GiaLai+DakLakmoi) 2" xfId="9065" xr:uid="{00000000-0005-0000-0000-0000411B0000}"/>
    <cellStyle name="2_Du toan 558 (Km17+508.12 - Km 22)_TA_mauduyetDADT_DZ500kVPleiku_MyPhuoc_CauBong(GiaLai+DakLakmoi) 3" xfId="9066" xr:uid="{00000000-0005-0000-0000-0000421B0000}"/>
    <cellStyle name="2_Du toan 558 (Km17+508.12 - Km 22)_TA_mauduyetDADT_DZ500kVPleiku_MyPhuoc_CauBong(GiaLai+DakLakmoi) 4" xfId="9067" xr:uid="{00000000-0005-0000-0000-0000431B0000}"/>
    <cellStyle name="2_Du toan 558 (Km17+508.12 - Km 22)_TA_mauduyetDADT_DZ500kVPleiku_MyPhuoc_CauBong(GiaLai+DakLakmoi) 5" xfId="9068" xr:uid="{00000000-0005-0000-0000-0000441B0000}"/>
    <cellStyle name="2_Du toan 558 (Km17+508.12 - Km 22)_TA_mauduyetDADT_DZ500kVPleiku_MyPhuoc_CauBong(GiaLai+DakLakmoi) 6" xfId="9069" xr:uid="{00000000-0005-0000-0000-0000451B0000}"/>
    <cellStyle name="2_Du toan 558 (Km17+508.12 - Km 22)_TA_mauduyetDADT_DZ500kVPleiku_MyPhuoc_CauBong(GiaLai+DakLakmoi) 7" xfId="9070" xr:uid="{00000000-0005-0000-0000-0000461B0000}"/>
    <cellStyle name="2_Du toan 558 (Km17+508.12 - Km 22)_TA_mauduyetDADT_DZ500kVPleiku_MyPhuoc_CauBong(GiaLai+DakLakmoi) 8" xfId="9071" xr:uid="{00000000-0005-0000-0000-0000471B0000}"/>
    <cellStyle name="2_Du toan 558 (Km17+508.12 - Km 22)_TA_mauduyetDADT_DZ500kVPleiku_MyPhuoc_CauBong(GiaLai+DakLakmoi) 9" xfId="9072" xr:uid="{00000000-0005-0000-0000-0000481B0000}"/>
    <cellStyle name="2_Du toan 558 (Km17+508.12 - Km 22)_TA_mauduyetDADT_DZ500kVPleiku_MyPhuoc_CauBong(GiaLai+DakLakmoi)_DTGTXL_goi1(DD_G6)" xfId="3175" xr:uid="{00000000-0005-0000-0000-0000491B0000}"/>
    <cellStyle name="2_Du toan 558 (Km17+508.12 - Km 22)_TA_QLDA(957)" xfId="3176" xr:uid="{00000000-0005-0000-0000-00004A1B0000}"/>
    <cellStyle name="2_Du toan 558 (Km17+508.12 - Km 22)_TA_TBA 220kV Song Trang 2" xfId="1112" xr:uid="{00000000-0005-0000-0000-00004B1B0000}"/>
    <cellStyle name="2_Du toan 558 (Km17+508.12 - Km 22)_TA_TBA 220kV Song Trang 2_Book1" xfId="1113" xr:uid="{00000000-0005-0000-0000-00004C1B0000}"/>
    <cellStyle name="2_Du toan 558 (Km17+508.12 - Km 22)_TA_TBA 220kV Song Trang 2_Book1 10" xfId="9073" xr:uid="{00000000-0005-0000-0000-00004D1B0000}"/>
    <cellStyle name="2_Du toan 558 (Km17+508.12 - Km 22)_TA_TBA 220kV Song Trang 2_Book1 11" xfId="9074" xr:uid="{00000000-0005-0000-0000-00004E1B0000}"/>
    <cellStyle name="2_Du toan 558 (Km17+508.12 - Km 22)_TA_TBA 220kV Song Trang 2_Book1 12" xfId="16235" xr:uid="{00000000-0005-0000-0000-00004F1B0000}"/>
    <cellStyle name="2_Du toan 558 (Km17+508.12 - Km 22)_TA_TBA 220kV Song Trang 2_Book1 13" xfId="15651" xr:uid="{00000000-0005-0000-0000-0000501B0000}"/>
    <cellStyle name="2_Du toan 558 (Km17+508.12 - Km 22)_TA_TBA 220kV Song Trang 2_Book1 2" xfId="9075" xr:uid="{00000000-0005-0000-0000-0000511B0000}"/>
    <cellStyle name="2_Du toan 558 (Km17+508.12 - Km 22)_TA_TBA 220kV Song Trang 2_Book1 3" xfId="9076" xr:uid="{00000000-0005-0000-0000-0000521B0000}"/>
    <cellStyle name="2_Du toan 558 (Km17+508.12 - Km 22)_TA_TBA 220kV Song Trang 2_Book1 4" xfId="9077" xr:uid="{00000000-0005-0000-0000-0000531B0000}"/>
    <cellStyle name="2_Du toan 558 (Km17+508.12 - Km 22)_TA_TBA 220kV Song Trang 2_Book1 5" xfId="9078" xr:uid="{00000000-0005-0000-0000-0000541B0000}"/>
    <cellStyle name="2_Du toan 558 (Km17+508.12 - Km 22)_TA_TBA 220kV Song Trang 2_Book1 6" xfId="9079" xr:uid="{00000000-0005-0000-0000-0000551B0000}"/>
    <cellStyle name="2_Du toan 558 (Km17+508.12 - Km 22)_TA_TBA 220kV Song Trang 2_Book1 7" xfId="9080" xr:uid="{00000000-0005-0000-0000-0000561B0000}"/>
    <cellStyle name="2_Du toan 558 (Km17+508.12 - Km 22)_TA_TBA 220kV Song Trang 2_Book1 8" xfId="9081" xr:uid="{00000000-0005-0000-0000-0000571B0000}"/>
    <cellStyle name="2_Du toan 558 (Km17+508.12 - Km 22)_TA_TBA 220kV Song Trang 2_Book1 9" xfId="9082" xr:uid="{00000000-0005-0000-0000-0000581B0000}"/>
    <cellStyle name="2_Du toan 558 (Km17+508.12 - Km 22)_TA_TBA 220kV Song Trang 2_Book2" xfId="1114" xr:uid="{00000000-0005-0000-0000-0000591B0000}"/>
    <cellStyle name="2_Du toan 558 (Km17+508.12 - Km 22)_TA_TBA 220kV Song Trang 2_Book2 10" xfId="9083" xr:uid="{00000000-0005-0000-0000-00005A1B0000}"/>
    <cellStyle name="2_Du toan 558 (Km17+508.12 - Km 22)_TA_TBA 220kV Song Trang 2_Book2 11" xfId="9084" xr:uid="{00000000-0005-0000-0000-00005B1B0000}"/>
    <cellStyle name="2_Du toan 558 (Km17+508.12 - Km 22)_TA_TBA 220kV Song Trang 2_Book2 12" xfId="16236" xr:uid="{00000000-0005-0000-0000-00005C1B0000}"/>
    <cellStyle name="2_Du toan 558 (Km17+508.12 - Km 22)_TA_TBA 220kV Song Trang 2_Book2 13" xfId="15652" xr:uid="{00000000-0005-0000-0000-00005D1B0000}"/>
    <cellStyle name="2_Du toan 558 (Km17+508.12 - Km 22)_TA_TBA 220kV Song Trang 2_Book2 2" xfId="9085" xr:uid="{00000000-0005-0000-0000-00005E1B0000}"/>
    <cellStyle name="2_Du toan 558 (Km17+508.12 - Km 22)_TA_TBA 220kV Song Trang 2_Book2 3" xfId="9086" xr:uid="{00000000-0005-0000-0000-00005F1B0000}"/>
    <cellStyle name="2_Du toan 558 (Km17+508.12 - Km 22)_TA_TBA 220kV Song Trang 2_Book2 4" xfId="9087" xr:uid="{00000000-0005-0000-0000-0000601B0000}"/>
    <cellStyle name="2_Du toan 558 (Km17+508.12 - Km 22)_TA_TBA 220kV Song Trang 2_Book2 5" xfId="9088" xr:uid="{00000000-0005-0000-0000-0000611B0000}"/>
    <cellStyle name="2_Du toan 558 (Km17+508.12 - Km 22)_TA_TBA 220kV Song Trang 2_Book2 6" xfId="9089" xr:uid="{00000000-0005-0000-0000-0000621B0000}"/>
    <cellStyle name="2_Du toan 558 (Km17+508.12 - Km 22)_TA_TBA 220kV Song Trang 2_Book2 7" xfId="9090" xr:uid="{00000000-0005-0000-0000-0000631B0000}"/>
    <cellStyle name="2_Du toan 558 (Km17+508.12 - Km 22)_TA_TBA 220kV Song Trang 2_Book2 8" xfId="9091" xr:uid="{00000000-0005-0000-0000-0000641B0000}"/>
    <cellStyle name="2_Du toan 558 (Km17+508.12 - Km 22)_TA_TBA 220kV Song Trang 2_Book2 9" xfId="9092" xr:uid="{00000000-0005-0000-0000-0000651B0000}"/>
    <cellStyle name="2_Du toan 558 (Km17+508.12 - Km 22)_TA_TBA 220kV Song Trang 2_DTGTXL_goi1(DD_G6)" xfId="3177" xr:uid="{00000000-0005-0000-0000-0000661B0000}"/>
    <cellStyle name="2_Du toan 558 (Km17+508.12 - Km 22)_TA_TBA 220kV Song Trang 2_DZ500kVBanSok_Pleiku(10-2012)" xfId="1115" xr:uid="{00000000-0005-0000-0000-0000671B0000}"/>
    <cellStyle name="2_Du toan 558 (Km17+508.12 - Km 22)_TA_TBA 220kV Song Trang 2_DZ500kVBanSok_Pleiku(10-2012) 10" xfId="9093" xr:uid="{00000000-0005-0000-0000-0000681B0000}"/>
    <cellStyle name="2_Du toan 558 (Km17+508.12 - Km 22)_TA_TBA 220kV Song Trang 2_DZ500kVBanSok_Pleiku(10-2012) 11" xfId="9094" xr:uid="{00000000-0005-0000-0000-0000691B0000}"/>
    <cellStyle name="2_Du toan 558 (Km17+508.12 - Km 22)_TA_TBA 220kV Song Trang 2_DZ500kVBanSok_Pleiku(10-2012) 12" xfId="16237" xr:uid="{00000000-0005-0000-0000-00006A1B0000}"/>
    <cellStyle name="2_Du toan 558 (Km17+508.12 - Km 22)_TA_TBA 220kV Song Trang 2_DZ500kVBanSok_Pleiku(10-2012) 13" xfId="15653" xr:uid="{00000000-0005-0000-0000-00006B1B0000}"/>
    <cellStyle name="2_Du toan 558 (Km17+508.12 - Km 22)_TA_TBA 220kV Song Trang 2_DZ500kVBanSok_Pleiku(10-2012) 2" xfId="9095" xr:uid="{00000000-0005-0000-0000-00006C1B0000}"/>
    <cellStyle name="2_Du toan 558 (Km17+508.12 - Km 22)_TA_TBA 220kV Song Trang 2_DZ500kVBanSok_Pleiku(10-2012) 3" xfId="9096" xr:uid="{00000000-0005-0000-0000-00006D1B0000}"/>
    <cellStyle name="2_Du toan 558 (Km17+508.12 - Km 22)_TA_TBA 220kV Song Trang 2_DZ500kVBanSok_Pleiku(10-2012) 4" xfId="9097" xr:uid="{00000000-0005-0000-0000-00006E1B0000}"/>
    <cellStyle name="2_Du toan 558 (Km17+508.12 - Km 22)_TA_TBA 220kV Song Trang 2_DZ500kVBanSok_Pleiku(10-2012) 5" xfId="9098" xr:uid="{00000000-0005-0000-0000-00006F1B0000}"/>
    <cellStyle name="2_Du toan 558 (Km17+508.12 - Km 22)_TA_TBA 220kV Song Trang 2_DZ500kVBanSok_Pleiku(10-2012) 6" xfId="9099" xr:uid="{00000000-0005-0000-0000-0000701B0000}"/>
    <cellStyle name="2_Du toan 558 (Km17+508.12 - Km 22)_TA_TBA 220kV Song Trang 2_DZ500kVBanSok_Pleiku(10-2012) 7" xfId="9100" xr:uid="{00000000-0005-0000-0000-0000711B0000}"/>
    <cellStyle name="2_Du toan 558 (Km17+508.12 - Km 22)_TA_TBA 220kV Song Trang 2_DZ500kVBanSok_Pleiku(10-2012) 8" xfId="9101" xr:uid="{00000000-0005-0000-0000-0000721B0000}"/>
    <cellStyle name="2_Du toan 558 (Km17+508.12 - Km 22)_TA_TBA 220kV Song Trang 2_DZ500kVBanSok_Pleiku(10-2012) 9" xfId="9102" xr:uid="{00000000-0005-0000-0000-0000731B0000}"/>
    <cellStyle name="2_Du toan 558 (Km17+508.12 - Km 22)_TA_TBA 220kV Song Trang 2_DZ500kVHatxan_pleiku" xfId="1116" xr:uid="{00000000-0005-0000-0000-0000741B0000}"/>
    <cellStyle name="2_Du toan 558 (Km17+508.12 - Km 22)_TA_TBA 220kV Song Trang 2_DZ500kVHatxan_pleiku 10" xfId="9103" xr:uid="{00000000-0005-0000-0000-0000751B0000}"/>
    <cellStyle name="2_Du toan 558 (Km17+508.12 - Km 22)_TA_TBA 220kV Song Trang 2_DZ500kVHatxan_pleiku 11" xfId="9104" xr:uid="{00000000-0005-0000-0000-0000761B0000}"/>
    <cellStyle name="2_Du toan 558 (Km17+508.12 - Km 22)_TA_TBA 220kV Song Trang 2_DZ500kVHatxan_pleiku 12" xfId="16238" xr:uid="{00000000-0005-0000-0000-0000771B0000}"/>
    <cellStyle name="2_Du toan 558 (Km17+508.12 - Km 22)_TA_TBA 220kV Song Trang 2_DZ500kVHatxan_pleiku 13" xfId="15654" xr:uid="{00000000-0005-0000-0000-0000781B0000}"/>
    <cellStyle name="2_Du toan 558 (Km17+508.12 - Km 22)_TA_TBA 220kV Song Trang 2_DZ500kVHatxan_pleiku 2" xfId="9105" xr:uid="{00000000-0005-0000-0000-0000791B0000}"/>
    <cellStyle name="2_Du toan 558 (Km17+508.12 - Km 22)_TA_TBA 220kV Song Trang 2_DZ500kVHatxan_pleiku 3" xfId="9106" xr:uid="{00000000-0005-0000-0000-00007A1B0000}"/>
    <cellStyle name="2_Du toan 558 (Km17+508.12 - Km 22)_TA_TBA 220kV Song Trang 2_DZ500kVHatxan_pleiku 4" xfId="9107" xr:uid="{00000000-0005-0000-0000-00007B1B0000}"/>
    <cellStyle name="2_Du toan 558 (Km17+508.12 - Km 22)_TA_TBA 220kV Song Trang 2_DZ500kVHatxan_pleiku 5" xfId="9108" xr:uid="{00000000-0005-0000-0000-00007C1B0000}"/>
    <cellStyle name="2_Du toan 558 (Km17+508.12 - Km 22)_TA_TBA 220kV Song Trang 2_DZ500kVHatxan_pleiku 6" xfId="9109" xr:uid="{00000000-0005-0000-0000-00007D1B0000}"/>
    <cellStyle name="2_Du toan 558 (Km17+508.12 - Km 22)_TA_TBA 220kV Song Trang 2_DZ500kVHatxan_pleiku 7" xfId="9110" xr:uid="{00000000-0005-0000-0000-00007E1B0000}"/>
    <cellStyle name="2_Du toan 558 (Km17+508.12 - Km 22)_TA_TBA 220kV Song Trang 2_DZ500kVHatxan_pleiku 8" xfId="9111" xr:uid="{00000000-0005-0000-0000-00007F1B0000}"/>
    <cellStyle name="2_Du toan 558 (Km17+508.12 - Km 22)_TA_TBA 220kV Song Trang 2_DZ500kVHatxan_pleiku 9" xfId="9112" xr:uid="{00000000-0005-0000-0000-0000801B0000}"/>
    <cellStyle name="2_Du toan 558 (Km17+508.12 - Km 22)_TA_TBA 220kV Song Trang 2_DZ500kVHatxan_pleiku(Giaidoan1)" xfId="1117" xr:uid="{00000000-0005-0000-0000-0000811B0000}"/>
    <cellStyle name="2_Du toan 558 (Km17+508.12 - Km 22)_TA_TBA 220kV Song Trang 2_DZ500kVHatxan_pleiku(Giaidoan1) 10" xfId="9113" xr:uid="{00000000-0005-0000-0000-0000821B0000}"/>
    <cellStyle name="2_Du toan 558 (Km17+508.12 - Km 22)_TA_TBA 220kV Song Trang 2_DZ500kVHatxan_pleiku(Giaidoan1) 11" xfId="9114" xr:uid="{00000000-0005-0000-0000-0000831B0000}"/>
    <cellStyle name="2_Du toan 558 (Km17+508.12 - Km 22)_TA_TBA 220kV Song Trang 2_DZ500kVHatxan_pleiku(Giaidoan1) 12" xfId="16239" xr:uid="{00000000-0005-0000-0000-0000841B0000}"/>
    <cellStyle name="2_Du toan 558 (Km17+508.12 - Km 22)_TA_TBA 220kV Song Trang 2_DZ500kVHatxan_pleiku(Giaidoan1) 13" xfId="15655" xr:uid="{00000000-0005-0000-0000-0000851B0000}"/>
    <cellStyle name="2_Du toan 558 (Km17+508.12 - Km 22)_TA_TBA 220kV Song Trang 2_DZ500kVHatxan_pleiku(Giaidoan1) 2" xfId="9115" xr:uid="{00000000-0005-0000-0000-0000861B0000}"/>
    <cellStyle name="2_Du toan 558 (Km17+508.12 - Km 22)_TA_TBA 220kV Song Trang 2_DZ500kVHatxan_pleiku(Giaidoan1) 3" xfId="9116" xr:uid="{00000000-0005-0000-0000-0000871B0000}"/>
    <cellStyle name="2_Du toan 558 (Km17+508.12 - Km 22)_TA_TBA 220kV Song Trang 2_DZ500kVHatxan_pleiku(Giaidoan1) 4" xfId="9117" xr:uid="{00000000-0005-0000-0000-0000881B0000}"/>
    <cellStyle name="2_Du toan 558 (Km17+508.12 - Km 22)_TA_TBA 220kV Song Trang 2_DZ500kVHatxan_pleiku(Giaidoan1) 5" xfId="9118" xr:uid="{00000000-0005-0000-0000-0000891B0000}"/>
    <cellStyle name="2_Du toan 558 (Km17+508.12 - Km 22)_TA_TBA 220kV Song Trang 2_DZ500kVHatxan_pleiku(Giaidoan1) 6" xfId="9119" xr:uid="{00000000-0005-0000-0000-00008A1B0000}"/>
    <cellStyle name="2_Du toan 558 (Km17+508.12 - Km 22)_TA_TBA 220kV Song Trang 2_DZ500kVHatxan_pleiku(Giaidoan1) 7" xfId="9120" xr:uid="{00000000-0005-0000-0000-00008B1B0000}"/>
    <cellStyle name="2_Du toan 558 (Km17+508.12 - Km 22)_TA_TBA 220kV Song Trang 2_DZ500kVHatxan_pleiku(Giaidoan1) 8" xfId="9121" xr:uid="{00000000-0005-0000-0000-00008C1B0000}"/>
    <cellStyle name="2_Du toan 558 (Km17+508.12 - Km 22)_TA_TBA 220kV Song Trang 2_DZ500kVHatxan_pleiku(Giaidoan1) 9" xfId="9122" xr:uid="{00000000-0005-0000-0000-00008D1B0000}"/>
    <cellStyle name="2_Du toan 558 (Km17+508.12 - Km 22)_TA_thepmaqui3_2010(DaNang)" xfId="3178" xr:uid="{00000000-0005-0000-0000-00008E1B0000}"/>
    <cellStyle name="2_Du toan 558 (Km17+508.12 - Km 22)_TienLuong" xfId="3181" xr:uid="{00000000-0005-0000-0000-0000911B0000}"/>
    <cellStyle name="2_Du toan 558 (Km17+508.12 - Km 22)_TToan KS (DADT) Phu Tan 2 (lam truoc) 6-09 da sua gui lai" xfId="3182" xr:uid="{00000000-0005-0000-0000-0000921B0000}"/>
    <cellStyle name="2_Du toan 558 (Km17+508.12 - Km 22)_Thtoan KS dia hinh dot 1(DADT)GOC" xfId="3179" xr:uid="{00000000-0005-0000-0000-00008F1B0000}"/>
    <cellStyle name="2_Du toan 558 (Km17+508.12 - Km 22)_thuyet minh" xfId="3180" xr:uid="{00000000-0005-0000-0000-0000901B0000}"/>
    <cellStyle name="2_duphongtruotgia" xfId="1118" xr:uid="{00000000-0005-0000-0000-0000931B0000}"/>
    <cellStyle name="2_duphongtruotgia_Book2" xfId="1119" xr:uid="{00000000-0005-0000-0000-0000941B0000}"/>
    <cellStyle name="2_duphongtruotgia_Book2_DTGTXL_goi1(DD_G6)" xfId="3183" xr:uid="{00000000-0005-0000-0000-0000951B0000}"/>
    <cellStyle name="2_duphongtruotgia_Book3" xfId="1120" xr:uid="{00000000-0005-0000-0000-0000961B0000}"/>
    <cellStyle name="2_duphongtruotgia_Book3_DTGTXL_goi1(DD_G6)" xfId="3184" xr:uid="{00000000-0005-0000-0000-0000971B0000}"/>
    <cellStyle name="2_duphongtruotgia_DTGTXL_goi1(DD_G6)" xfId="3185" xr:uid="{00000000-0005-0000-0000-0000981B0000}"/>
    <cellStyle name="2_duphongtruotgia_DZ500kVBanSok_Pleiku(10-2012)" xfId="1121" xr:uid="{00000000-0005-0000-0000-0000991B0000}"/>
    <cellStyle name="2_duphongtruotgia_DZ500kVBanSok_Pleiku(16_10-2012)" xfId="1122" xr:uid="{00000000-0005-0000-0000-00009A1B0000}"/>
    <cellStyle name="2_duphongtruotgia_DZ500kVPleiku_MyPhuoc_CauBong(GiaLai+DakLakmoi)" xfId="1123" xr:uid="{00000000-0005-0000-0000-00009B1B0000}"/>
    <cellStyle name="2_duphongtruotgia_DZ500kVPleiku_MyPhuoc_CauBong(GiaLai+DakLakmoi)_DTGTXL_goi1(DD_G6)" xfId="3186" xr:uid="{00000000-0005-0000-0000-00009C1B0000}"/>
    <cellStyle name="2_duphongtruotgia_Lamgiangiao" xfId="3187" xr:uid="{00000000-0005-0000-0000-00009D1B0000}"/>
    <cellStyle name="2_DZ 220kV Vinh Tan - Phan Thi_t" xfId="1124" xr:uid="{00000000-0005-0000-0000-00009E1B0000}"/>
    <cellStyle name="2_DZ 220kV Vinh Tan - Phan Thi_t 10" xfId="9123" xr:uid="{00000000-0005-0000-0000-00009F1B0000}"/>
    <cellStyle name="2_DZ 220kV Vinh Tan - Phan Thi_t 11" xfId="9124" xr:uid="{00000000-0005-0000-0000-0000A01B0000}"/>
    <cellStyle name="2_DZ 220kV Vinh Tan - Phan Thi_t 12" xfId="16240" xr:uid="{00000000-0005-0000-0000-0000A11B0000}"/>
    <cellStyle name="2_DZ 220kV Vinh Tan - Phan Thi_t 13" xfId="15656" xr:uid="{00000000-0005-0000-0000-0000A21B0000}"/>
    <cellStyle name="2_DZ 220kV Vinh Tan - Phan Thi_t 2" xfId="9125" xr:uid="{00000000-0005-0000-0000-0000A31B0000}"/>
    <cellStyle name="2_DZ 220kV Vinh Tan - Phan Thi_t 3" xfId="9126" xr:uid="{00000000-0005-0000-0000-0000A41B0000}"/>
    <cellStyle name="2_DZ 220kV Vinh Tan - Phan Thi_t 4" xfId="9127" xr:uid="{00000000-0005-0000-0000-0000A51B0000}"/>
    <cellStyle name="2_DZ 220kV Vinh Tan - Phan Thi_t 5" xfId="9128" xr:uid="{00000000-0005-0000-0000-0000A61B0000}"/>
    <cellStyle name="2_DZ 220kV Vinh Tan - Phan Thi_t 6" xfId="9129" xr:uid="{00000000-0005-0000-0000-0000A71B0000}"/>
    <cellStyle name="2_DZ 220kV Vinh Tan - Phan Thi_t 7" xfId="9130" xr:uid="{00000000-0005-0000-0000-0000A81B0000}"/>
    <cellStyle name="2_DZ 220kV Vinh Tan - Phan Thi_t 8" xfId="9131" xr:uid="{00000000-0005-0000-0000-0000A91B0000}"/>
    <cellStyle name="2_DZ 220kV Vinh Tan - Phan Thi_t 9" xfId="9132" xr:uid="{00000000-0005-0000-0000-0000AA1B0000}"/>
    <cellStyle name="2_DZ 220kV Vinh Tan - Phan Thi_t_Book1" xfId="1125" xr:uid="{00000000-0005-0000-0000-0000AB1B0000}"/>
    <cellStyle name="2_DZ 220kV Vinh Tan - Phan Thi_t_Book2" xfId="1126" xr:uid="{00000000-0005-0000-0000-0000AC1B0000}"/>
    <cellStyle name="2_DZ 220kV Vinh Tan - Phan Thi_t_DTGTXL_goi1(DD_G6)" xfId="3188" xr:uid="{00000000-0005-0000-0000-0000AD1B0000}"/>
    <cellStyle name="2_DZ 220kV Vinh Tan - Phan Thi_t_DZ500kVBanSok_Pleiku(10-2012)" xfId="1127" xr:uid="{00000000-0005-0000-0000-0000AE1B0000}"/>
    <cellStyle name="2_DZ 220kV Vinh Tan - Phan Thi_t_DZ500kVHatxan_pleiku" xfId="1128" xr:uid="{00000000-0005-0000-0000-0000AF1B0000}"/>
    <cellStyle name="2_DZ 220kV Vinh Tan - Phan Thi_t_DZ500kVHatxan_pleiku(Giaidoan1)" xfId="1129" xr:uid="{00000000-0005-0000-0000-0000B01B0000}"/>
    <cellStyle name="2_DZ500kVBanSok_Pleiku(10-2012)" xfId="1130" xr:uid="{00000000-0005-0000-0000-0000B11B0000}"/>
    <cellStyle name="2_DZ500kVHatxan_pleiku" xfId="1131" xr:uid="{00000000-0005-0000-0000-0000B21B0000}"/>
    <cellStyle name="2_DZ500kVHatxan_pleiku(Giaidoan1)" xfId="1132" xr:uid="{00000000-0005-0000-0000-0000B31B0000}"/>
    <cellStyle name="2_Gio D222-45 DD400-51, W125 HC" xfId="1133" xr:uid="{00000000-0005-0000-0000-0000B41B0000}"/>
    <cellStyle name="2_Gio D222-45 DD400-51, W125 HC 10" xfId="9133" xr:uid="{00000000-0005-0000-0000-0000B51B0000}"/>
    <cellStyle name="2_Gio D222-45 DD400-51, W125 HC 11" xfId="9134" xr:uid="{00000000-0005-0000-0000-0000B61B0000}"/>
    <cellStyle name="2_Gio D222-45 DD400-51, W125 HC 12" xfId="16241" xr:uid="{00000000-0005-0000-0000-0000B71B0000}"/>
    <cellStyle name="2_Gio D222-45 DD400-51, W125 HC 13" xfId="15657" xr:uid="{00000000-0005-0000-0000-0000B81B0000}"/>
    <cellStyle name="2_Gio D222-45 DD400-51, W125 HC 2" xfId="9135" xr:uid="{00000000-0005-0000-0000-0000B91B0000}"/>
    <cellStyle name="2_Gio D222-45 DD400-51, W125 HC 3" xfId="9136" xr:uid="{00000000-0005-0000-0000-0000BA1B0000}"/>
    <cellStyle name="2_Gio D222-45 DD400-51, W125 HC 4" xfId="9137" xr:uid="{00000000-0005-0000-0000-0000BB1B0000}"/>
    <cellStyle name="2_Gio D222-45 DD400-51, W125 HC 5" xfId="9138" xr:uid="{00000000-0005-0000-0000-0000BC1B0000}"/>
    <cellStyle name="2_Gio D222-45 DD400-51, W125 HC 6" xfId="9139" xr:uid="{00000000-0005-0000-0000-0000BD1B0000}"/>
    <cellStyle name="2_Gio D222-45 DD400-51, W125 HC 7" xfId="9140" xr:uid="{00000000-0005-0000-0000-0000BE1B0000}"/>
    <cellStyle name="2_Gio D222-45 DD400-51, W125 HC 8" xfId="9141" xr:uid="{00000000-0005-0000-0000-0000BF1B0000}"/>
    <cellStyle name="2_Gio D222-45 DD400-51, W125 HC 9" xfId="9142" xr:uid="{00000000-0005-0000-0000-0000C01B0000}"/>
    <cellStyle name="2_Gio D222-45 DD400-51, W125 HC_Book2" xfId="1134" xr:uid="{00000000-0005-0000-0000-0000C11B0000}"/>
    <cellStyle name="2_Gio N222 dd400-51, W125" xfId="1135" xr:uid="{00000000-0005-0000-0000-0000C21B0000}"/>
    <cellStyle name="2_Gio N222 dd400-51, W125 10" xfId="9143" xr:uid="{00000000-0005-0000-0000-0000C31B0000}"/>
    <cellStyle name="2_Gio N222 dd400-51, W125 11" xfId="9144" xr:uid="{00000000-0005-0000-0000-0000C41B0000}"/>
    <cellStyle name="2_Gio N222 dd400-51, W125 12" xfId="16242" xr:uid="{00000000-0005-0000-0000-0000C51B0000}"/>
    <cellStyle name="2_Gio N222 dd400-51, W125 13" xfId="15658" xr:uid="{00000000-0005-0000-0000-0000C61B0000}"/>
    <cellStyle name="2_Gio N222 dd400-51, W125 2" xfId="9145" xr:uid="{00000000-0005-0000-0000-0000C71B0000}"/>
    <cellStyle name="2_Gio N222 dd400-51, W125 3" xfId="9146" xr:uid="{00000000-0005-0000-0000-0000C81B0000}"/>
    <cellStyle name="2_Gio N222 dd400-51, W125 4" xfId="9147" xr:uid="{00000000-0005-0000-0000-0000C91B0000}"/>
    <cellStyle name="2_Gio N222 dd400-51, W125 5" xfId="9148" xr:uid="{00000000-0005-0000-0000-0000CA1B0000}"/>
    <cellStyle name="2_Gio N222 dd400-51, W125 6" xfId="9149" xr:uid="{00000000-0005-0000-0000-0000CB1B0000}"/>
    <cellStyle name="2_Gio N222 dd400-51, W125 7" xfId="9150" xr:uid="{00000000-0005-0000-0000-0000CC1B0000}"/>
    <cellStyle name="2_Gio N222 dd400-51, W125 8" xfId="9151" xr:uid="{00000000-0005-0000-0000-0000CD1B0000}"/>
    <cellStyle name="2_Gio N222 dd400-51, W125 9" xfId="9152" xr:uid="{00000000-0005-0000-0000-0000CE1B0000}"/>
    <cellStyle name="2_Gio N222 dd400-51, W125_Book2" xfId="1136" xr:uid="{00000000-0005-0000-0000-0000CF1B0000}"/>
    <cellStyle name="2_HQ a Doan 1.5" xfId="9153" xr:uid="{00000000-0005-0000-0000-0000D01B0000}"/>
    <cellStyle name="2_KHDT  XUAN CHAU (DUYET)" xfId="9154" xr:uid="{00000000-0005-0000-0000-0000D11B0000}"/>
    <cellStyle name="2_Khoi luong_du toan" xfId="3189" xr:uid="{00000000-0005-0000-0000-0000D21B0000}"/>
    <cellStyle name="2_Khoi luong_du toan_DToan Mtruong P10 gui" xfId="3190" xr:uid="{00000000-0005-0000-0000-0000D31B0000}"/>
    <cellStyle name="2_Khoi luong_du toan_Moi truong" xfId="3191" xr:uid="{00000000-0005-0000-0000-0000D41B0000}"/>
    <cellStyle name="2_khoiluongRAP" xfId="1137" xr:uid="{00000000-0005-0000-0000-0000D51B0000}"/>
    <cellStyle name="2_khoiluongRAP_1A_TB.NXT-500kV Pleiku(07-2011)Hc theo TT" xfId="3192" xr:uid="{00000000-0005-0000-0000-0000D61B0000}"/>
    <cellStyle name="2_khoiluongRAP_2A_HTVT-500kV Pleiku-CauBong(07-2011)Hc theo TT" xfId="3193" xr:uid="{00000000-0005-0000-0000-0000D71B0000}"/>
    <cellStyle name="2_khoiluongRAP_Book1" xfId="3194" xr:uid="{00000000-0005-0000-0000-0000D81B0000}"/>
    <cellStyle name="2_khoiluongRAP_DTGTXL_goi1(DD_G6)" xfId="3195" xr:uid="{00000000-0005-0000-0000-0000D91B0000}"/>
    <cellStyle name="2_khoiluongRAP_duphongtruotgia" xfId="1138" xr:uid="{00000000-0005-0000-0000-0000DA1B0000}"/>
    <cellStyle name="2_khoiluongRAP_duphongtruotgia_Book2" xfId="1139" xr:uid="{00000000-0005-0000-0000-0000DB1B0000}"/>
    <cellStyle name="2_khoiluongRAP_duphongtruotgia_Book2_DTGTXL_goi1(DD_G6)" xfId="3196" xr:uid="{00000000-0005-0000-0000-0000DC1B0000}"/>
    <cellStyle name="2_khoiluongRAP_duphongtruotgia_Book3" xfId="1140" xr:uid="{00000000-0005-0000-0000-0000DD1B0000}"/>
    <cellStyle name="2_khoiluongRAP_duphongtruotgia_Book3_DTGTXL_goi1(DD_G6)" xfId="3197" xr:uid="{00000000-0005-0000-0000-0000DE1B0000}"/>
    <cellStyle name="2_khoiluongRAP_duphongtruotgia_DTGTXL_goi1(DD_G6)" xfId="3198" xr:uid="{00000000-0005-0000-0000-0000DF1B0000}"/>
    <cellStyle name="2_khoiluongRAP_duphongtruotgia_DZ500kVBanSok_Pleiku(10-2012)" xfId="1141" xr:uid="{00000000-0005-0000-0000-0000E01B0000}"/>
    <cellStyle name="2_khoiluongRAP_duphongtruotgia_DZ500kVBanSok_Pleiku(16_10-2012)" xfId="1142" xr:uid="{00000000-0005-0000-0000-0000E11B0000}"/>
    <cellStyle name="2_khoiluongRAP_duphongtruotgia_DZ500kVPleiku_MyPhuoc_CauBong(GiaLai+DakLakmoi)" xfId="1143" xr:uid="{00000000-0005-0000-0000-0000E21B0000}"/>
    <cellStyle name="2_khoiluongRAP_duphongtruotgia_DZ500kVPleiku_MyPhuoc_CauBong(GiaLai+DakLakmoi)_DTGTXL_goi1(DD_G6)" xfId="3199" xr:uid="{00000000-0005-0000-0000-0000E31B0000}"/>
    <cellStyle name="2_khoiluongRAP_duphongtruotgia_Lamgiangiao" xfId="3200" xr:uid="{00000000-0005-0000-0000-0000E41B0000}"/>
    <cellStyle name="2_luong" xfId="1144" xr:uid="{00000000-0005-0000-0000-0000E51B0000}"/>
    <cellStyle name="2_Luong " xfId="1145" xr:uid="{00000000-0005-0000-0000-0000E61B0000}"/>
    <cellStyle name="2_Luong _1A_TB.NXT-500kV Pleiku(07-2011)Hc theo TT" xfId="3201" xr:uid="{00000000-0005-0000-0000-0000E71B0000}"/>
    <cellStyle name="2_Luong _2A_HTVT-500kV Pleiku-CauBong(07-2011)Hc theo TT" xfId="3202" xr:uid="{00000000-0005-0000-0000-0000E81B0000}"/>
    <cellStyle name="2_Luong _Book1" xfId="3203" xr:uid="{00000000-0005-0000-0000-0000E91B0000}"/>
    <cellStyle name="2_Luong _DTGTXL_goi1(DD_G6)" xfId="3204" xr:uid="{00000000-0005-0000-0000-0000EA1B0000}"/>
    <cellStyle name="2_Luong _duphongtruotgia" xfId="1146" xr:uid="{00000000-0005-0000-0000-0000EB1B0000}"/>
    <cellStyle name="2_Luong _duphongtruotgia_Book2" xfId="1147" xr:uid="{00000000-0005-0000-0000-0000EC1B0000}"/>
    <cellStyle name="2_Luong _duphongtruotgia_Book2_DTGTXL_goi1(DD_G6)" xfId="3205" xr:uid="{00000000-0005-0000-0000-0000ED1B0000}"/>
    <cellStyle name="2_Luong _duphongtruotgia_Book3" xfId="1148" xr:uid="{00000000-0005-0000-0000-0000EE1B0000}"/>
    <cellStyle name="2_Luong _duphongtruotgia_Book3_DTGTXL_goi1(DD_G6)" xfId="3206" xr:uid="{00000000-0005-0000-0000-0000EF1B0000}"/>
    <cellStyle name="2_Luong _duphongtruotgia_DTGTXL_goi1(DD_G6)" xfId="3207" xr:uid="{00000000-0005-0000-0000-0000F01B0000}"/>
    <cellStyle name="2_Luong _duphongtruotgia_DZ500kVBanSok_Pleiku(10-2012)" xfId="1149" xr:uid="{00000000-0005-0000-0000-0000F11B0000}"/>
    <cellStyle name="2_Luong _duphongtruotgia_DZ500kVBanSok_Pleiku(16_10-2012)" xfId="1150" xr:uid="{00000000-0005-0000-0000-0000F21B0000}"/>
    <cellStyle name="2_Luong _duphongtruotgia_DZ500kVPleiku_MyPhuoc_CauBong(GiaLai+DakLakmoi)" xfId="1151" xr:uid="{00000000-0005-0000-0000-0000F31B0000}"/>
    <cellStyle name="2_Luong _duphongtruotgia_DZ500kVPleiku_MyPhuoc_CauBong(GiaLai+DakLakmoi)_DTGTXL_goi1(DD_G6)" xfId="3208" xr:uid="{00000000-0005-0000-0000-0000F41B0000}"/>
    <cellStyle name="2_Luong _duphongtruotgia_Lamgiangiao" xfId="3209" xr:uid="{00000000-0005-0000-0000-0000F51B0000}"/>
    <cellStyle name="2_luong_1" xfId="1152" xr:uid="{00000000-0005-0000-0000-0000F61B0000}"/>
    <cellStyle name="2_luong_1_1A_TB.NXT-500kV Pleiku(07-2011)Hc theo TT" xfId="3210" xr:uid="{00000000-0005-0000-0000-0000F71B0000}"/>
    <cellStyle name="2_luong_1_2A_HTVT-500kV Pleiku-CauBong(07-2011)Hc theo TT" xfId="3211" xr:uid="{00000000-0005-0000-0000-0000F81B0000}"/>
    <cellStyle name="2_luong_1_DTGTXL_goi1(DD_G6)" xfId="3212" xr:uid="{00000000-0005-0000-0000-0000F91B0000}"/>
    <cellStyle name="2_luong_1_duphongtruotgia" xfId="1153" xr:uid="{00000000-0005-0000-0000-0000FA1B0000}"/>
    <cellStyle name="2_luong_1_duphongtruotgia_Book2" xfId="1154" xr:uid="{00000000-0005-0000-0000-0000FB1B0000}"/>
    <cellStyle name="2_luong_1_duphongtruotgia_Book2_DTGTXL_goi1(DD_G6)" xfId="3213" xr:uid="{00000000-0005-0000-0000-0000FC1B0000}"/>
    <cellStyle name="2_luong_1_duphongtruotgia_Book3" xfId="1155" xr:uid="{00000000-0005-0000-0000-0000FD1B0000}"/>
    <cellStyle name="2_luong_1_duphongtruotgia_Book3_DTGTXL_goi1(DD_G6)" xfId="3214" xr:uid="{00000000-0005-0000-0000-0000FE1B0000}"/>
    <cellStyle name="2_luong_1_duphongtruotgia_DTGTXL_goi1(DD_G6)" xfId="3215" xr:uid="{00000000-0005-0000-0000-0000FF1B0000}"/>
    <cellStyle name="2_luong_1_duphongtruotgia_DZ500kVBanSok_Pleiku(10-2012)" xfId="1156" xr:uid="{00000000-0005-0000-0000-0000001C0000}"/>
    <cellStyle name="2_luong_1_duphongtruotgia_DZ500kVBanSok_Pleiku(16_10-2012)" xfId="1157" xr:uid="{00000000-0005-0000-0000-0000011C0000}"/>
    <cellStyle name="2_luong_1_duphongtruotgia_DZ500kVPleiku_MyPhuoc_CauBong(GiaLai+DakLakmoi)" xfId="1158" xr:uid="{00000000-0005-0000-0000-0000021C0000}"/>
    <cellStyle name="2_luong_1_duphongtruotgia_DZ500kVPleiku_MyPhuoc_CauBong(GiaLai+DakLakmoi)_DTGTXL_goi1(DD_G6)" xfId="3216" xr:uid="{00000000-0005-0000-0000-0000031C0000}"/>
    <cellStyle name="2_luong_1_duphongtruotgia_Lamgiangiao" xfId="3217" xr:uid="{00000000-0005-0000-0000-0000041C0000}"/>
    <cellStyle name="2_luong_1A_TB.NXT-500kV Pleiku(07-2011)Hc theo TT" xfId="3218" xr:uid="{00000000-0005-0000-0000-0000051C0000}"/>
    <cellStyle name="2_luong_2A_HTVT-500kV Pleiku-CauBong(07-2011)Hc theo TT" xfId="3219" xr:uid="{00000000-0005-0000-0000-0000061C0000}"/>
    <cellStyle name="2_luong_DTGTXL_goi1(DD_G6)" xfId="3220" xr:uid="{00000000-0005-0000-0000-0000071C0000}"/>
    <cellStyle name="2_luong_duphongtruotgia" xfId="1159" xr:uid="{00000000-0005-0000-0000-0000081C0000}"/>
    <cellStyle name="2_luong_duphongtruotgia_Book2" xfId="1160" xr:uid="{00000000-0005-0000-0000-0000091C0000}"/>
    <cellStyle name="2_luong_duphongtruotgia_Book2_DTGTXL_goi1(DD_G6)" xfId="3221" xr:uid="{00000000-0005-0000-0000-00000A1C0000}"/>
    <cellStyle name="2_luong_duphongtruotgia_Book3" xfId="1161" xr:uid="{00000000-0005-0000-0000-00000B1C0000}"/>
    <cellStyle name="2_luong_duphongtruotgia_Book3_DTGTXL_goi1(DD_G6)" xfId="3222" xr:uid="{00000000-0005-0000-0000-00000C1C0000}"/>
    <cellStyle name="2_luong_duphongtruotgia_DTGTXL_goi1(DD_G6)" xfId="3223" xr:uid="{00000000-0005-0000-0000-00000D1C0000}"/>
    <cellStyle name="2_luong_duphongtruotgia_DZ500kVBanSok_Pleiku(10-2012)" xfId="1162" xr:uid="{00000000-0005-0000-0000-00000E1C0000}"/>
    <cellStyle name="2_luong_duphongtruotgia_DZ500kVBanSok_Pleiku(16_10-2012)" xfId="1163" xr:uid="{00000000-0005-0000-0000-00000F1C0000}"/>
    <cellStyle name="2_luong_duphongtruotgia_DZ500kVPleiku_MyPhuoc_CauBong(GiaLai+DakLakmoi)" xfId="1164" xr:uid="{00000000-0005-0000-0000-0000101C0000}"/>
    <cellStyle name="2_luong_duphongtruotgia_DZ500kVPleiku_MyPhuoc_CauBong(GiaLai+DakLakmoi)_DTGTXL_goi1(DD_G6)" xfId="3224" xr:uid="{00000000-0005-0000-0000-0000111C0000}"/>
    <cellStyle name="2_luong_duphongtruotgia_Lamgiangiao" xfId="3225" xr:uid="{00000000-0005-0000-0000-0000121C0000}"/>
    <cellStyle name="2_Luong_kl-TDC" xfId="1165" xr:uid="{00000000-0005-0000-0000-0000131C0000}"/>
    <cellStyle name="2_Luong_kl-TDC_1A_TB.NXT-500kV Pleiku(07-2011)Hc theo TT" xfId="3226" xr:uid="{00000000-0005-0000-0000-0000141C0000}"/>
    <cellStyle name="2_Luong_kl-TDC_2A_HTVT-500kV Pleiku-CauBong(07-2011)Hc theo TT" xfId="3227" xr:uid="{00000000-0005-0000-0000-0000151C0000}"/>
    <cellStyle name="2_Luong_kl-TDC_Book1" xfId="3228" xr:uid="{00000000-0005-0000-0000-0000161C0000}"/>
    <cellStyle name="2_Luong_kl-TDC_DTGTXL_goi1(DD_G6)" xfId="3229" xr:uid="{00000000-0005-0000-0000-0000171C0000}"/>
    <cellStyle name="2_mauduyetDADT" xfId="1166" xr:uid="{00000000-0005-0000-0000-0000181C0000}"/>
    <cellStyle name="2_mauduyetDADT_Book2" xfId="1167" xr:uid="{00000000-0005-0000-0000-0000191C0000}"/>
    <cellStyle name="2_mauduyetDADT_Book2_DTGTXL_goi1(DD_G6)" xfId="3230" xr:uid="{00000000-0005-0000-0000-00001A1C0000}"/>
    <cellStyle name="2_mauduyetDADT_Book3" xfId="1168" xr:uid="{00000000-0005-0000-0000-00001B1C0000}"/>
    <cellStyle name="2_mauduyetDADT_Book3_DTGTXL_goi1(DD_G6)" xfId="3231" xr:uid="{00000000-0005-0000-0000-00001C1C0000}"/>
    <cellStyle name="2_mauduyetDADT_DTGTXL_goi1(DD_G6)" xfId="3232" xr:uid="{00000000-0005-0000-0000-00001D1C0000}"/>
    <cellStyle name="2_mauduyetDADT_DZ500kVBanSok_Pleiku(10-2012)" xfId="1169" xr:uid="{00000000-0005-0000-0000-00001E1C0000}"/>
    <cellStyle name="2_mauduyetDADT_DZ500kVBanSok_Pleiku(16_10-2012)" xfId="1170" xr:uid="{00000000-0005-0000-0000-00001F1C0000}"/>
    <cellStyle name="2_mauduyetDADT_DZ500kVPleiku_MyPhuoc_CauBong(GiaLai+DakLakmoi)" xfId="1171" xr:uid="{00000000-0005-0000-0000-0000201C0000}"/>
    <cellStyle name="2_mauduyetDADT_DZ500kVPleiku_MyPhuoc_CauBong(GiaLai+DakLakmoi)_DTGTXL_goi1(DD_G6)" xfId="3233" xr:uid="{00000000-0005-0000-0000-0000211C0000}"/>
    <cellStyle name="2_mauduyetDADT_Lamgiangiao" xfId="3234" xr:uid="{00000000-0005-0000-0000-0000221C0000}"/>
    <cellStyle name="2_Moi truong" xfId="3235" xr:uid="{00000000-0005-0000-0000-0000231C0000}"/>
    <cellStyle name="2_MR ngan 500kV tai CauBong-TDT-chungDien_11-07-2011" xfId="3236" xr:uid="{00000000-0005-0000-0000-0000241C0000}"/>
    <cellStyle name="2_MR ngan 500kV tai CauBong-TDT-chungDien_11-07-2011 (TV3)" xfId="3237" xr:uid="{00000000-0005-0000-0000-0000251C0000}"/>
    <cellStyle name="2_MR ngan 500kV tai CauBong-TDT-chungDien_9-08-2011 (TV3)" xfId="3238" xr:uid="{00000000-0005-0000-0000-0000261C0000}"/>
    <cellStyle name="2_NT-TT KS-Dtra Srepok 4A (DADT)" xfId="3239" xr:uid="{00000000-0005-0000-0000-0000271C0000}"/>
    <cellStyle name="2_QLDA(957)" xfId="3240" xr:uid="{00000000-0005-0000-0000-0000281C0000}"/>
    <cellStyle name="2_Sheet2" xfId="1172" xr:uid="{00000000-0005-0000-0000-0000291C0000}"/>
    <cellStyle name="2_Sheet2_1A_TB.NXT-500kV Pleiku(07-2011)Hc theo TT" xfId="3241" xr:uid="{00000000-0005-0000-0000-00002A1C0000}"/>
    <cellStyle name="2_Sheet2_2A_HTVT-500kV Pleiku-CauBong(07-2011)Hc theo TT" xfId="3242" xr:uid="{00000000-0005-0000-0000-00002B1C0000}"/>
    <cellStyle name="2_Sheet2_Book1" xfId="1173" xr:uid="{00000000-0005-0000-0000-00002C1C0000}"/>
    <cellStyle name="2_Sheet2_Book1_1" xfId="3243" xr:uid="{00000000-0005-0000-0000-00002D1C0000}"/>
    <cellStyle name="2_Sheet2_Book1_Book2" xfId="1174" xr:uid="{00000000-0005-0000-0000-00002E1C0000}"/>
    <cellStyle name="2_Sheet2_Book1_Book2_1" xfId="3244" xr:uid="{00000000-0005-0000-0000-00002F1C0000}"/>
    <cellStyle name="2_Sheet2_Book1_Book2_DTGTXL_goi1(DD_G6)" xfId="3245" xr:uid="{00000000-0005-0000-0000-0000301C0000}"/>
    <cellStyle name="2_Sheet2_Book1_Book3" xfId="1175" xr:uid="{00000000-0005-0000-0000-0000311C0000}"/>
    <cellStyle name="2_Sheet2_Book1_Book3_DTGTXL_goi1(DD_G6)" xfId="3246" xr:uid="{00000000-0005-0000-0000-0000321C0000}"/>
    <cellStyle name="2_Sheet2_Book1_DTGTXL_goi1(DD_G6)" xfId="3247" xr:uid="{00000000-0005-0000-0000-0000331C0000}"/>
    <cellStyle name="2_Sheet2_Book1_DZ500kVBanSok_Pleiku(10-2012)" xfId="1176" xr:uid="{00000000-0005-0000-0000-0000341C0000}"/>
    <cellStyle name="2_Sheet2_Book1_DZ500kVBanSok_Pleiku(16_10-2012)" xfId="1177" xr:uid="{00000000-0005-0000-0000-0000351C0000}"/>
    <cellStyle name="2_Sheet2_Book1_DZ500kVPleiku_MyPhuoc_CauBong(GiaLai+DakLakmoi)" xfId="1178" xr:uid="{00000000-0005-0000-0000-0000361C0000}"/>
    <cellStyle name="2_Sheet2_Book1_DZ500kVPleiku_MyPhuoc_CauBong(GiaLai+DakLakmoi)_DTGTXL_goi1(DD_G6)" xfId="3248" xr:uid="{00000000-0005-0000-0000-0000371C0000}"/>
    <cellStyle name="2_Sheet2_Book1_Lamgiangiao" xfId="3249" xr:uid="{00000000-0005-0000-0000-0000381C0000}"/>
    <cellStyle name="2_Sheet2_Book2" xfId="1179" xr:uid="{00000000-0005-0000-0000-0000391C0000}"/>
    <cellStyle name="2_Sheet2_Book2 10" xfId="9155" xr:uid="{00000000-0005-0000-0000-00003A1C0000}"/>
    <cellStyle name="2_Sheet2_Book2 11" xfId="9156" xr:uid="{00000000-0005-0000-0000-00003B1C0000}"/>
    <cellStyle name="2_Sheet2_Book2 12" xfId="16243" xr:uid="{00000000-0005-0000-0000-00003C1C0000}"/>
    <cellStyle name="2_Sheet2_Book2 13" xfId="15659" xr:uid="{00000000-0005-0000-0000-00003D1C0000}"/>
    <cellStyle name="2_Sheet2_Book2 2" xfId="9157" xr:uid="{00000000-0005-0000-0000-00003E1C0000}"/>
    <cellStyle name="2_Sheet2_Book2 3" xfId="9158" xr:uid="{00000000-0005-0000-0000-00003F1C0000}"/>
    <cellStyle name="2_Sheet2_Book2 4" xfId="9159" xr:uid="{00000000-0005-0000-0000-0000401C0000}"/>
    <cellStyle name="2_Sheet2_Book2 5" xfId="9160" xr:uid="{00000000-0005-0000-0000-0000411C0000}"/>
    <cellStyle name="2_Sheet2_Book2 6" xfId="9161" xr:uid="{00000000-0005-0000-0000-0000421C0000}"/>
    <cellStyle name="2_Sheet2_Book2 7" xfId="9162" xr:uid="{00000000-0005-0000-0000-0000431C0000}"/>
    <cellStyle name="2_Sheet2_Book2 8" xfId="9163" xr:uid="{00000000-0005-0000-0000-0000441C0000}"/>
    <cellStyle name="2_Sheet2_Book2 9" xfId="9164" xr:uid="{00000000-0005-0000-0000-0000451C0000}"/>
    <cellStyle name="2_Sheet2_Book2_Book1" xfId="1180" xr:uid="{00000000-0005-0000-0000-0000461C0000}"/>
    <cellStyle name="2_Sheet2_Book2_Book1_1" xfId="3250" xr:uid="{00000000-0005-0000-0000-0000471C0000}"/>
    <cellStyle name="2_Sheet2_Book2_Book1_Book2" xfId="3251" xr:uid="{00000000-0005-0000-0000-0000481C0000}"/>
    <cellStyle name="2_Sheet2_Book2_Book1_DTGTXL_goi1(DD_G6)" xfId="3252" xr:uid="{00000000-0005-0000-0000-0000491C0000}"/>
    <cellStyle name="2_Sheet2_Book2_Book2" xfId="1181" xr:uid="{00000000-0005-0000-0000-00004A1C0000}"/>
    <cellStyle name="2_Sheet2_Book2_Book2_1" xfId="1182" xr:uid="{00000000-0005-0000-0000-00004B1C0000}"/>
    <cellStyle name="2_Sheet2_Book2_Book2_DTGTXL_goi1(DD_G6)" xfId="3253" xr:uid="{00000000-0005-0000-0000-00004C1C0000}"/>
    <cellStyle name="2_Sheet2_Book2_Book3" xfId="1183" xr:uid="{00000000-0005-0000-0000-00004D1C0000}"/>
    <cellStyle name="2_Sheet2_Book2_Book3_DTGTXL_goi1(DD_G6)" xfId="3254" xr:uid="{00000000-0005-0000-0000-00004E1C0000}"/>
    <cellStyle name="2_Sheet2_Book2_CV2695_957" xfId="1184" xr:uid="{00000000-0005-0000-0000-00004F1C0000}"/>
    <cellStyle name="2_Sheet2_Book2_CV2695_957_DTGTXL_goi1(DD_G6)" xfId="3255" xr:uid="{00000000-0005-0000-0000-0000501C0000}"/>
    <cellStyle name="2_Sheet2_Book2_dauvao" xfId="1185" xr:uid="{00000000-0005-0000-0000-0000511C0000}"/>
    <cellStyle name="2_Sheet2_Book2_dauvao_DTGTXL_goi1(DD_G6)" xfId="3256" xr:uid="{00000000-0005-0000-0000-0000521C0000}"/>
    <cellStyle name="2_Sheet2_Book2_DTGTXL_goi1(DD_G6)" xfId="3257" xr:uid="{00000000-0005-0000-0000-0000531C0000}"/>
    <cellStyle name="2_Sheet2_Book2_duphongtruotgia" xfId="1186" xr:uid="{00000000-0005-0000-0000-0000541C0000}"/>
    <cellStyle name="2_Sheet2_Book2_duphongtruotgia_DTGTXL_goi1(DD_G6)" xfId="3258" xr:uid="{00000000-0005-0000-0000-0000551C0000}"/>
    <cellStyle name="2_Sheet2_Book2_DZ500kVBanSok_Pleiku(10-2012)" xfId="1187" xr:uid="{00000000-0005-0000-0000-0000561C0000}"/>
    <cellStyle name="2_Sheet2_Book2_DZ500kVBanSok_Pleiku(16_10-2012)" xfId="1188" xr:uid="{00000000-0005-0000-0000-0000571C0000}"/>
    <cellStyle name="2_Sheet2_Book2_DZ500kVHatxan_pleiku" xfId="1189" xr:uid="{00000000-0005-0000-0000-0000581C0000}"/>
    <cellStyle name="2_Sheet2_Book2_DZ500kVHatxan_pleiku(Giaidoan1)" xfId="1190" xr:uid="{00000000-0005-0000-0000-0000591C0000}"/>
    <cellStyle name="2_Sheet2_Book2_DZ500kVPleiku_MyPhuoc_CauBong(GiaLai+DakLakmoi)" xfId="1191" xr:uid="{00000000-0005-0000-0000-00005A1C0000}"/>
    <cellStyle name="2_Sheet2_Book2_DZ500kVPleiku_MyPhuoc_CauBong(GiaLai+DakLakmoi)_DTGTXL_goi1(DD_G6)" xfId="3259" xr:uid="{00000000-0005-0000-0000-00005B1C0000}"/>
    <cellStyle name="2_Sheet2_Book2_Lamgiangiao" xfId="3260" xr:uid="{00000000-0005-0000-0000-00005C1C0000}"/>
    <cellStyle name="2_Sheet2_CV2695_957" xfId="1192" xr:uid="{00000000-0005-0000-0000-00005D1C0000}"/>
    <cellStyle name="2_Sheet2_CV2695_957_Book2" xfId="1193" xr:uid="{00000000-0005-0000-0000-00005E1C0000}"/>
    <cellStyle name="2_Sheet2_CV2695_957_Book2_DTGTXL_goi1(DD_G6)" xfId="3261" xr:uid="{00000000-0005-0000-0000-00005F1C0000}"/>
    <cellStyle name="2_Sheet2_CV2695_957_Book3" xfId="1194" xr:uid="{00000000-0005-0000-0000-0000601C0000}"/>
    <cellStyle name="2_Sheet2_CV2695_957_Book3_DTGTXL_goi1(DD_G6)" xfId="3262" xr:uid="{00000000-0005-0000-0000-0000611C0000}"/>
    <cellStyle name="2_Sheet2_CV2695_957_DTGTXL_goi1(DD_G6)" xfId="3263" xr:uid="{00000000-0005-0000-0000-0000621C0000}"/>
    <cellStyle name="2_Sheet2_CV2695_957_DZ500kVBanSok_Pleiku(10-2012)" xfId="1195" xr:uid="{00000000-0005-0000-0000-0000631C0000}"/>
    <cellStyle name="2_Sheet2_CV2695_957_DZ500kVBanSok_Pleiku(16_10-2012)" xfId="1196" xr:uid="{00000000-0005-0000-0000-0000641C0000}"/>
    <cellStyle name="2_Sheet2_CV2695_957_DZ500kVPleiku_MyPhuoc_CauBong(GiaLai+DakLakmoi)" xfId="1197" xr:uid="{00000000-0005-0000-0000-0000651C0000}"/>
    <cellStyle name="2_Sheet2_CV2695_957_DZ500kVPleiku_MyPhuoc_CauBong(GiaLai+DakLakmoi)_DTGTXL_goi1(DD_G6)" xfId="3264" xr:uid="{00000000-0005-0000-0000-0000661C0000}"/>
    <cellStyle name="2_Sheet2_CV2695_957_Lamgiangiao" xfId="3265" xr:uid="{00000000-0005-0000-0000-0000671C0000}"/>
    <cellStyle name="2_Sheet2_dauvao" xfId="1198" xr:uid="{00000000-0005-0000-0000-0000681C0000}"/>
    <cellStyle name="2_Sheet2_dauvao_DTGTXL_goi1(DD_G6)" xfId="3266" xr:uid="{00000000-0005-0000-0000-0000691C0000}"/>
    <cellStyle name="2_Sheet2_dauvao_DZ500kVBanSok_Pleiku(10-2012)" xfId="1199" xr:uid="{00000000-0005-0000-0000-00006A1C0000}"/>
    <cellStyle name="2_Sheet2_dauvao_DZ500kVBanSok_Pleiku(16_10-2012)" xfId="1200" xr:uid="{00000000-0005-0000-0000-00006B1C0000}"/>
    <cellStyle name="2_Sheet2_dauvao_Lamgiangiao" xfId="3267" xr:uid="{00000000-0005-0000-0000-00006C1C0000}"/>
    <cellStyle name="2_Sheet2_DTGTXL_goi1(DD_G6)" xfId="3268" xr:uid="{00000000-0005-0000-0000-00006D1C0000}"/>
    <cellStyle name="2_Sheet2_duphongtruotgia" xfId="1201" xr:uid="{00000000-0005-0000-0000-00006E1C0000}"/>
    <cellStyle name="2_Sheet2_duphongtruotgia_Book2" xfId="1202" xr:uid="{00000000-0005-0000-0000-00006F1C0000}"/>
    <cellStyle name="2_Sheet2_duphongtruotgia_Book2_DTGTXL_goi1(DD_G6)" xfId="3269" xr:uid="{00000000-0005-0000-0000-0000701C0000}"/>
    <cellStyle name="2_Sheet2_duphongtruotgia_Book3" xfId="1203" xr:uid="{00000000-0005-0000-0000-0000711C0000}"/>
    <cellStyle name="2_Sheet2_duphongtruotgia_Book3_DTGTXL_goi1(DD_G6)" xfId="3270" xr:uid="{00000000-0005-0000-0000-0000721C0000}"/>
    <cellStyle name="2_Sheet2_duphongtruotgia_DTGTXL_goi1(DD_G6)" xfId="3271" xr:uid="{00000000-0005-0000-0000-0000731C0000}"/>
    <cellStyle name="2_Sheet2_duphongtruotgia_DZ500kVBanSok_Pleiku(10-2012)" xfId="1204" xr:uid="{00000000-0005-0000-0000-0000741C0000}"/>
    <cellStyle name="2_Sheet2_duphongtruotgia_DZ500kVBanSok_Pleiku(16_10-2012)" xfId="1205" xr:uid="{00000000-0005-0000-0000-0000751C0000}"/>
    <cellStyle name="2_Sheet2_duphongtruotgia_DZ500kVPleiku_MyPhuoc_CauBong(GiaLai+DakLakmoi)" xfId="1206" xr:uid="{00000000-0005-0000-0000-0000761C0000}"/>
    <cellStyle name="2_Sheet2_duphongtruotgia_DZ500kVPleiku_MyPhuoc_CauBong(GiaLai+DakLakmoi)_DTGTXL_goi1(DD_G6)" xfId="3272" xr:uid="{00000000-0005-0000-0000-0000771C0000}"/>
    <cellStyle name="2_Sheet2_duphongtruotgia_Lamgiangiao" xfId="3273" xr:uid="{00000000-0005-0000-0000-0000781C0000}"/>
    <cellStyle name="2_Sheet2_DZ 220kV Vinh Tan - Phan Thi_t" xfId="1207" xr:uid="{00000000-0005-0000-0000-0000791C0000}"/>
    <cellStyle name="2_Sheet2_DZ 220kV Vinh Tan - Phan Thi_t 10" xfId="9165" xr:uid="{00000000-0005-0000-0000-00007A1C0000}"/>
    <cellStyle name="2_Sheet2_DZ 220kV Vinh Tan - Phan Thi_t 11" xfId="9166" xr:uid="{00000000-0005-0000-0000-00007B1C0000}"/>
    <cellStyle name="2_Sheet2_DZ 220kV Vinh Tan - Phan Thi_t 12" xfId="16244" xr:uid="{00000000-0005-0000-0000-00007C1C0000}"/>
    <cellStyle name="2_Sheet2_DZ 220kV Vinh Tan - Phan Thi_t 13" xfId="15660" xr:uid="{00000000-0005-0000-0000-00007D1C0000}"/>
    <cellStyle name="2_Sheet2_DZ 220kV Vinh Tan - Phan Thi_t 2" xfId="9167" xr:uid="{00000000-0005-0000-0000-00007E1C0000}"/>
    <cellStyle name="2_Sheet2_DZ 220kV Vinh Tan - Phan Thi_t 3" xfId="9168" xr:uid="{00000000-0005-0000-0000-00007F1C0000}"/>
    <cellStyle name="2_Sheet2_DZ 220kV Vinh Tan - Phan Thi_t 4" xfId="9169" xr:uid="{00000000-0005-0000-0000-0000801C0000}"/>
    <cellStyle name="2_Sheet2_DZ 220kV Vinh Tan - Phan Thi_t 5" xfId="9170" xr:uid="{00000000-0005-0000-0000-0000811C0000}"/>
    <cellStyle name="2_Sheet2_DZ 220kV Vinh Tan - Phan Thi_t 6" xfId="9171" xr:uid="{00000000-0005-0000-0000-0000821C0000}"/>
    <cellStyle name="2_Sheet2_DZ 220kV Vinh Tan - Phan Thi_t 7" xfId="9172" xr:uid="{00000000-0005-0000-0000-0000831C0000}"/>
    <cellStyle name="2_Sheet2_DZ 220kV Vinh Tan - Phan Thi_t 8" xfId="9173" xr:uid="{00000000-0005-0000-0000-0000841C0000}"/>
    <cellStyle name="2_Sheet2_DZ 220kV Vinh Tan - Phan Thi_t 9" xfId="9174" xr:uid="{00000000-0005-0000-0000-0000851C0000}"/>
    <cellStyle name="2_Sheet2_DZ 220kV Vinh Tan - Phan Thi_t_Book1" xfId="1208" xr:uid="{00000000-0005-0000-0000-0000861C0000}"/>
    <cellStyle name="2_Sheet2_DZ 220kV Vinh Tan - Phan Thi_t_Book2" xfId="1209" xr:uid="{00000000-0005-0000-0000-0000871C0000}"/>
    <cellStyle name="2_Sheet2_DZ 220kV Vinh Tan - Phan Thi_t_DTGTXL_goi1(DD_G6)" xfId="3274" xr:uid="{00000000-0005-0000-0000-0000881C0000}"/>
    <cellStyle name="2_Sheet2_DZ 220kV Vinh Tan - Phan Thi_t_DZ500kVBanSok_Pleiku(10-2012)" xfId="1210" xr:uid="{00000000-0005-0000-0000-0000891C0000}"/>
    <cellStyle name="2_Sheet2_DZ 220kV Vinh Tan - Phan Thi_t_DZ500kVHatxan_pleiku" xfId="1211" xr:uid="{00000000-0005-0000-0000-00008A1C0000}"/>
    <cellStyle name="2_Sheet2_DZ 220kV Vinh Tan - Phan Thi_t_DZ500kVHatxan_pleiku(Giaidoan1)" xfId="1212" xr:uid="{00000000-0005-0000-0000-00008B1C0000}"/>
    <cellStyle name="2_Sheet2_DZ500kVBanSok_Pleiku(10-2012)" xfId="1213" xr:uid="{00000000-0005-0000-0000-00008C1C0000}"/>
    <cellStyle name="2_Sheet2_DZ500kVHatxan_pleiku" xfId="1214" xr:uid="{00000000-0005-0000-0000-00008D1C0000}"/>
    <cellStyle name="2_Sheet2_DZ500kVHatxan_pleiku(Giaidoan1)" xfId="1215" xr:uid="{00000000-0005-0000-0000-00008E1C0000}"/>
    <cellStyle name="2_Sheet2_mauduyetDADT" xfId="1216" xr:uid="{00000000-0005-0000-0000-00008F1C0000}"/>
    <cellStyle name="2_Sheet2_mauduyetDADT_Book2" xfId="1217" xr:uid="{00000000-0005-0000-0000-0000901C0000}"/>
    <cellStyle name="2_Sheet2_mauduyetDADT_Book2_DTGTXL_goi1(DD_G6)" xfId="3275" xr:uid="{00000000-0005-0000-0000-0000911C0000}"/>
    <cellStyle name="2_Sheet2_mauduyetDADT_Book3" xfId="1218" xr:uid="{00000000-0005-0000-0000-0000921C0000}"/>
    <cellStyle name="2_Sheet2_mauduyetDADT_Book3_DTGTXL_goi1(DD_G6)" xfId="3276" xr:uid="{00000000-0005-0000-0000-0000931C0000}"/>
    <cellStyle name="2_Sheet2_mauduyetDADT_DTGTXL_goi1(DD_G6)" xfId="3277" xr:uid="{00000000-0005-0000-0000-0000941C0000}"/>
    <cellStyle name="2_Sheet2_mauduyetDADT_DZ500kVBanSok_Pleiku(10-2012)" xfId="1219" xr:uid="{00000000-0005-0000-0000-0000951C0000}"/>
    <cellStyle name="2_Sheet2_mauduyetDADT_DZ500kVBanSok_Pleiku(16_10-2012)" xfId="1220" xr:uid="{00000000-0005-0000-0000-0000961C0000}"/>
    <cellStyle name="2_Sheet2_mauduyetDADT_DZ500kVPleiku_MyPhuoc_CauBong(GiaLai+DakLakmoi)" xfId="1221" xr:uid="{00000000-0005-0000-0000-0000971C0000}"/>
    <cellStyle name="2_Sheet2_mauduyetDADT_DZ500kVPleiku_MyPhuoc_CauBong(GiaLai+DakLakmoi)_DTGTXL_goi1(DD_G6)" xfId="3278" xr:uid="{00000000-0005-0000-0000-0000981C0000}"/>
    <cellStyle name="2_Sheet2_mauduyetDADT_Lamgiangiao" xfId="3279" xr:uid="{00000000-0005-0000-0000-0000991C0000}"/>
    <cellStyle name="2_Sheet2_QLDA(957)" xfId="3280" xr:uid="{00000000-0005-0000-0000-00009A1C0000}"/>
    <cellStyle name="2_Sheet2_TBA 220kV Song Trang 2" xfId="1222" xr:uid="{00000000-0005-0000-0000-00009B1C0000}"/>
    <cellStyle name="2_Sheet2_TBA 220kV Song Trang 2 10" xfId="9175" xr:uid="{00000000-0005-0000-0000-00009C1C0000}"/>
    <cellStyle name="2_Sheet2_TBA 220kV Song Trang 2 11" xfId="9176" xr:uid="{00000000-0005-0000-0000-00009D1C0000}"/>
    <cellStyle name="2_Sheet2_TBA 220kV Song Trang 2 12" xfId="16245" xr:uid="{00000000-0005-0000-0000-00009E1C0000}"/>
    <cellStyle name="2_Sheet2_TBA 220kV Song Trang 2 13" xfId="15661" xr:uid="{00000000-0005-0000-0000-00009F1C0000}"/>
    <cellStyle name="2_Sheet2_TBA 220kV Song Trang 2 2" xfId="9177" xr:uid="{00000000-0005-0000-0000-0000A01C0000}"/>
    <cellStyle name="2_Sheet2_TBA 220kV Song Trang 2 3" xfId="9178" xr:uid="{00000000-0005-0000-0000-0000A11C0000}"/>
    <cellStyle name="2_Sheet2_TBA 220kV Song Trang 2 4" xfId="9179" xr:uid="{00000000-0005-0000-0000-0000A21C0000}"/>
    <cellStyle name="2_Sheet2_TBA 220kV Song Trang 2 5" xfId="9180" xr:uid="{00000000-0005-0000-0000-0000A31C0000}"/>
    <cellStyle name="2_Sheet2_TBA 220kV Song Trang 2 6" xfId="9181" xr:uid="{00000000-0005-0000-0000-0000A41C0000}"/>
    <cellStyle name="2_Sheet2_TBA 220kV Song Trang 2 7" xfId="9182" xr:uid="{00000000-0005-0000-0000-0000A51C0000}"/>
    <cellStyle name="2_Sheet2_TBA 220kV Song Trang 2 8" xfId="9183" xr:uid="{00000000-0005-0000-0000-0000A61C0000}"/>
    <cellStyle name="2_Sheet2_TBA 220kV Song Trang 2 9" xfId="9184" xr:uid="{00000000-0005-0000-0000-0000A71C0000}"/>
    <cellStyle name="2_Sheet2_TBA 220kV Song Trang 2_Book1" xfId="1223" xr:uid="{00000000-0005-0000-0000-0000A81C0000}"/>
    <cellStyle name="2_Sheet2_TBA 220kV Song Trang 2_Book2" xfId="1224" xr:uid="{00000000-0005-0000-0000-0000A91C0000}"/>
    <cellStyle name="2_Sheet2_TBA 220kV Song Trang 2_DTGTXL_goi1(DD_G6)" xfId="3281" xr:uid="{00000000-0005-0000-0000-0000AA1C0000}"/>
    <cellStyle name="2_Sheet2_TBA 220kV Song Trang 2_DZ500kVBanSok_Pleiku(10-2012)" xfId="1225" xr:uid="{00000000-0005-0000-0000-0000AB1C0000}"/>
    <cellStyle name="2_Sheet2_TBA 220kV Song Trang 2_DZ500kVHatxan_pleiku" xfId="1226" xr:uid="{00000000-0005-0000-0000-0000AC1C0000}"/>
    <cellStyle name="2_Sheet2_TBA 220kV Song Trang 2_DZ500kVHatxan_pleiku(Giaidoan1)" xfId="1227" xr:uid="{00000000-0005-0000-0000-0000AD1C0000}"/>
    <cellStyle name="2_Sheet2_thepmaqui3_2010(DaNang)" xfId="3282" xr:uid="{00000000-0005-0000-0000-0000AE1C0000}"/>
    <cellStyle name="2_Sheet3" xfId="1228" xr:uid="{00000000-0005-0000-0000-0000AF1C0000}"/>
    <cellStyle name="2_Sheet3_1A_TB.NXT-500kV Pleiku(07-2011)Hc theo TT" xfId="3283" xr:uid="{00000000-0005-0000-0000-0000B01C0000}"/>
    <cellStyle name="2_Sheet3_2A_HTVT-500kV Pleiku-CauBong(07-2011)Hc theo TT" xfId="3284" xr:uid="{00000000-0005-0000-0000-0000B11C0000}"/>
    <cellStyle name="2_Sheet3_Book1" xfId="1229" xr:uid="{00000000-0005-0000-0000-0000B21C0000}"/>
    <cellStyle name="2_Sheet3_Book1_1" xfId="3285" xr:uid="{00000000-0005-0000-0000-0000B31C0000}"/>
    <cellStyle name="2_Sheet3_Book1_Book2" xfId="1230" xr:uid="{00000000-0005-0000-0000-0000B41C0000}"/>
    <cellStyle name="2_Sheet3_Book1_Book2_1" xfId="3286" xr:uid="{00000000-0005-0000-0000-0000B51C0000}"/>
    <cellStyle name="2_Sheet3_Book1_Book2_DTGTXL_goi1(DD_G6)" xfId="3287" xr:uid="{00000000-0005-0000-0000-0000B61C0000}"/>
    <cellStyle name="2_Sheet3_Book1_Book3" xfId="1231" xr:uid="{00000000-0005-0000-0000-0000B71C0000}"/>
    <cellStyle name="2_Sheet3_Book1_Book3_DTGTXL_goi1(DD_G6)" xfId="3288" xr:uid="{00000000-0005-0000-0000-0000B81C0000}"/>
    <cellStyle name="2_Sheet3_Book1_DTGTXL_goi1(DD_G6)" xfId="3289" xr:uid="{00000000-0005-0000-0000-0000B91C0000}"/>
    <cellStyle name="2_Sheet3_Book1_DZ500kVBanSok_Pleiku(10-2012)" xfId="1232" xr:uid="{00000000-0005-0000-0000-0000BA1C0000}"/>
    <cellStyle name="2_Sheet3_Book1_DZ500kVBanSok_Pleiku(16_10-2012)" xfId="1233" xr:uid="{00000000-0005-0000-0000-0000BB1C0000}"/>
    <cellStyle name="2_Sheet3_Book1_DZ500kVPleiku_MyPhuoc_CauBong(GiaLai+DakLakmoi)" xfId="1234" xr:uid="{00000000-0005-0000-0000-0000BC1C0000}"/>
    <cellStyle name="2_Sheet3_Book1_DZ500kVPleiku_MyPhuoc_CauBong(GiaLai+DakLakmoi)_DTGTXL_goi1(DD_G6)" xfId="3290" xr:uid="{00000000-0005-0000-0000-0000BD1C0000}"/>
    <cellStyle name="2_Sheet3_Book1_Lamgiangiao" xfId="3291" xr:uid="{00000000-0005-0000-0000-0000BE1C0000}"/>
    <cellStyle name="2_Sheet3_Book2" xfId="1235" xr:uid="{00000000-0005-0000-0000-0000BF1C0000}"/>
    <cellStyle name="2_Sheet3_Book2 10" xfId="9185" xr:uid="{00000000-0005-0000-0000-0000C01C0000}"/>
    <cellStyle name="2_Sheet3_Book2 11" xfId="9186" xr:uid="{00000000-0005-0000-0000-0000C11C0000}"/>
    <cellStyle name="2_Sheet3_Book2 12" xfId="16246" xr:uid="{00000000-0005-0000-0000-0000C21C0000}"/>
    <cellStyle name="2_Sheet3_Book2 13" xfId="15662" xr:uid="{00000000-0005-0000-0000-0000C31C0000}"/>
    <cellStyle name="2_Sheet3_Book2 2" xfId="9187" xr:uid="{00000000-0005-0000-0000-0000C41C0000}"/>
    <cellStyle name="2_Sheet3_Book2 3" xfId="9188" xr:uid="{00000000-0005-0000-0000-0000C51C0000}"/>
    <cellStyle name="2_Sheet3_Book2 4" xfId="9189" xr:uid="{00000000-0005-0000-0000-0000C61C0000}"/>
    <cellStyle name="2_Sheet3_Book2 5" xfId="9190" xr:uid="{00000000-0005-0000-0000-0000C71C0000}"/>
    <cellStyle name="2_Sheet3_Book2 6" xfId="9191" xr:uid="{00000000-0005-0000-0000-0000C81C0000}"/>
    <cellStyle name="2_Sheet3_Book2 7" xfId="9192" xr:uid="{00000000-0005-0000-0000-0000C91C0000}"/>
    <cellStyle name="2_Sheet3_Book2 8" xfId="9193" xr:uid="{00000000-0005-0000-0000-0000CA1C0000}"/>
    <cellStyle name="2_Sheet3_Book2 9" xfId="9194" xr:uid="{00000000-0005-0000-0000-0000CB1C0000}"/>
    <cellStyle name="2_Sheet3_Book2_Book1" xfId="1236" xr:uid="{00000000-0005-0000-0000-0000CC1C0000}"/>
    <cellStyle name="2_Sheet3_Book2_Book1_1" xfId="3292" xr:uid="{00000000-0005-0000-0000-0000CD1C0000}"/>
    <cellStyle name="2_Sheet3_Book2_Book1_Book2" xfId="3293" xr:uid="{00000000-0005-0000-0000-0000CE1C0000}"/>
    <cellStyle name="2_Sheet3_Book2_Book1_DTGTXL_goi1(DD_G6)" xfId="3294" xr:uid="{00000000-0005-0000-0000-0000CF1C0000}"/>
    <cellStyle name="2_Sheet3_Book2_Book2" xfId="1237" xr:uid="{00000000-0005-0000-0000-0000D01C0000}"/>
    <cellStyle name="2_Sheet3_Book2_Book2_1" xfId="1238" xr:uid="{00000000-0005-0000-0000-0000D11C0000}"/>
    <cellStyle name="2_Sheet3_Book2_Book2_DTGTXL_goi1(DD_G6)" xfId="3295" xr:uid="{00000000-0005-0000-0000-0000D21C0000}"/>
    <cellStyle name="2_Sheet3_Book2_Book3" xfId="1239" xr:uid="{00000000-0005-0000-0000-0000D31C0000}"/>
    <cellStyle name="2_Sheet3_Book2_Book3_DTGTXL_goi1(DD_G6)" xfId="3296" xr:uid="{00000000-0005-0000-0000-0000D41C0000}"/>
    <cellStyle name="2_Sheet3_Book2_CV2695_957" xfId="1240" xr:uid="{00000000-0005-0000-0000-0000D51C0000}"/>
    <cellStyle name="2_Sheet3_Book2_CV2695_957_DTGTXL_goi1(DD_G6)" xfId="3297" xr:uid="{00000000-0005-0000-0000-0000D61C0000}"/>
    <cellStyle name="2_Sheet3_Book2_dauvao" xfId="1241" xr:uid="{00000000-0005-0000-0000-0000D71C0000}"/>
    <cellStyle name="2_Sheet3_Book2_dauvao_DTGTXL_goi1(DD_G6)" xfId="3298" xr:uid="{00000000-0005-0000-0000-0000D81C0000}"/>
    <cellStyle name="2_Sheet3_Book2_DTGTXL_goi1(DD_G6)" xfId="3299" xr:uid="{00000000-0005-0000-0000-0000D91C0000}"/>
    <cellStyle name="2_Sheet3_Book2_duphongtruotgia" xfId="1242" xr:uid="{00000000-0005-0000-0000-0000DA1C0000}"/>
    <cellStyle name="2_Sheet3_Book2_duphongtruotgia_DTGTXL_goi1(DD_G6)" xfId="3300" xr:uid="{00000000-0005-0000-0000-0000DB1C0000}"/>
    <cellStyle name="2_Sheet3_Book2_DZ500kVBanSok_Pleiku(10-2012)" xfId="1243" xr:uid="{00000000-0005-0000-0000-0000DC1C0000}"/>
    <cellStyle name="2_Sheet3_Book2_DZ500kVBanSok_Pleiku(16_10-2012)" xfId="1244" xr:uid="{00000000-0005-0000-0000-0000DD1C0000}"/>
    <cellStyle name="2_Sheet3_Book2_DZ500kVHatxan_pleiku" xfId="1245" xr:uid="{00000000-0005-0000-0000-0000DE1C0000}"/>
    <cellStyle name="2_Sheet3_Book2_DZ500kVHatxan_pleiku(Giaidoan1)" xfId="1246" xr:uid="{00000000-0005-0000-0000-0000DF1C0000}"/>
    <cellStyle name="2_Sheet3_Book2_DZ500kVPleiku_MyPhuoc_CauBong(GiaLai+DakLakmoi)" xfId="1247" xr:uid="{00000000-0005-0000-0000-0000E01C0000}"/>
    <cellStyle name="2_Sheet3_Book2_DZ500kVPleiku_MyPhuoc_CauBong(GiaLai+DakLakmoi)_DTGTXL_goi1(DD_G6)" xfId="3301" xr:uid="{00000000-0005-0000-0000-0000E11C0000}"/>
    <cellStyle name="2_Sheet3_Book2_Lamgiangiao" xfId="3302" xr:uid="{00000000-0005-0000-0000-0000E21C0000}"/>
    <cellStyle name="2_Sheet3_CV2695_957" xfId="1248" xr:uid="{00000000-0005-0000-0000-0000E31C0000}"/>
    <cellStyle name="2_Sheet3_CV2695_957_Book2" xfId="1249" xr:uid="{00000000-0005-0000-0000-0000E41C0000}"/>
    <cellStyle name="2_Sheet3_CV2695_957_Book2_DTGTXL_goi1(DD_G6)" xfId="3303" xr:uid="{00000000-0005-0000-0000-0000E51C0000}"/>
    <cellStyle name="2_Sheet3_CV2695_957_Book3" xfId="1250" xr:uid="{00000000-0005-0000-0000-0000E61C0000}"/>
    <cellStyle name="2_Sheet3_CV2695_957_Book3_DTGTXL_goi1(DD_G6)" xfId="3304" xr:uid="{00000000-0005-0000-0000-0000E71C0000}"/>
    <cellStyle name="2_Sheet3_CV2695_957_DTGTXL_goi1(DD_G6)" xfId="3305" xr:uid="{00000000-0005-0000-0000-0000E81C0000}"/>
    <cellStyle name="2_Sheet3_CV2695_957_DZ500kVBanSok_Pleiku(10-2012)" xfId="1251" xr:uid="{00000000-0005-0000-0000-0000E91C0000}"/>
    <cellStyle name="2_Sheet3_CV2695_957_DZ500kVBanSok_Pleiku(16_10-2012)" xfId="1252" xr:uid="{00000000-0005-0000-0000-0000EA1C0000}"/>
    <cellStyle name="2_Sheet3_CV2695_957_DZ500kVPleiku_MyPhuoc_CauBong(GiaLai+DakLakmoi)" xfId="1253" xr:uid="{00000000-0005-0000-0000-0000EB1C0000}"/>
    <cellStyle name="2_Sheet3_CV2695_957_DZ500kVPleiku_MyPhuoc_CauBong(GiaLai+DakLakmoi)_DTGTXL_goi1(DD_G6)" xfId="3306" xr:uid="{00000000-0005-0000-0000-0000EC1C0000}"/>
    <cellStyle name="2_Sheet3_CV2695_957_Lamgiangiao" xfId="3307" xr:uid="{00000000-0005-0000-0000-0000ED1C0000}"/>
    <cellStyle name="2_Sheet3_dauvao" xfId="1254" xr:uid="{00000000-0005-0000-0000-0000EE1C0000}"/>
    <cellStyle name="2_Sheet3_dauvao_DTGTXL_goi1(DD_G6)" xfId="3308" xr:uid="{00000000-0005-0000-0000-0000EF1C0000}"/>
    <cellStyle name="2_Sheet3_dauvao_DZ500kVBanSok_Pleiku(10-2012)" xfId="1255" xr:uid="{00000000-0005-0000-0000-0000F01C0000}"/>
    <cellStyle name="2_Sheet3_dauvao_DZ500kVBanSok_Pleiku(16_10-2012)" xfId="1256" xr:uid="{00000000-0005-0000-0000-0000F11C0000}"/>
    <cellStyle name="2_Sheet3_dauvao_Lamgiangiao" xfId="3309" xr:uid="{00000000-0005-0000-0000-0000F21C0000}"/>
    <cellStyle name="2_Sheet3_DTGTXL_goi1(DD_G6)" xfId="3310" xr:uid="{00000000-0005-0000-0000-0000F31C0000}"/>
    <cellStyle name="2_Sheet3_duphongtruotgia" xfId="1257" xr:uid="{00000000-0005-0000-0000-0000F41C0000}"/>
    <cellStyle name="2_Sheet3_duphongtruotgia_Book2" xfId="1258" xr:uid="{00000000-0005-0000-0000-0000F51C0000}"/>
    <cellStyle name="2_Sheet3_duphongtruotgia_Book2_DTGTXL_goi1(DD_G6)" xfId="3311" xr:uid="{00000000-0005-0000-0000-0000F61C0000}"/>
    <cellStyle name="2_Sheet3_duphongtruotgia_Book3" xfId="1259" xr:uid="{00000000-0005-0000-0000-0000F71C0000}"/>
    <cellStyle name="2_Sheet3_duphongtruotgia_Book3_DTGTXL_goi1(DD_G6)" xfId="3312" xr:uid="{00000000-0005-0000-0000-0000F81C0000}"/>
    <cellStyle name="2_Sheet3_duphongtruotgia_DTGTXL_goi1(DD_G6)" xfId="3313" xr:uid="{00000000-0005-0000-0000-0000F91C0000}"/>
    <cellStyle name="2_Sheet3_duphongtruotgia_DZ500kVBanSok_Pleiku(10-2012)" xfId="1260" xr:uid="{00000000-0005-0000-0000-0000FA1C0000}"/>
    <cellStyle name="2_Sheet3_duphongtruotgia_DZ500kVBanSok_Pleiku(16_10-2012)" xfId="1261" xr:uid="{00000000-0005-0000-0000-0000FB1C0000}"/>
    <cellStyle name="2_Sheet3_duphongtruotgia_DZ500kVPleiku_MyPhuoc_CauBong(GiaLai+DakLakmoi)" xfId="1262" xr:uid="{00000000-0005-0000-0000-0000FC1C0000}"/>
    <cellStyle name="2_Sheet3_duphongtruotgia_DZ500kVPleiku_MyPhuoc_CauBong(GiaLai+DakLakmoi)_DTGTXL_goi1(DD_G6)" xfId="3314" xr:uid="{00000000-0005-0000-0000-0000FD1C0000}"/>
    <cellStyle name="2_Sheet3_duphongtruotgia_Lamgiangiao" xfId="3315" xr:uid="{00000000-0005-0000-0000-0000FE1C0000}"/>
    <cellStyle name="2_Sheet3_DZ 220kV Vinh Tan - Phan Thi_t" xfId="1263" xr:uid="{00000000-0005-0000-0000-0000FF1C0000}"/>
    <cellStyle name="2_Sheet3_DZ 220kV Vinh Tan - Phan Thi_t 10" xfId="9195" xr:uid="{00000000-0005-0000-0000-0000001D0000}"/>
    <cellStyle name="2_Sheet3_DZ 220kV Vinh Tan - Phan Thi_t 11" xfId="9196" xr:uid="{00000000-0005-0000-0000-0000011D0000}"/>
    <cellStyle name="2_Sheet3_DZ 220kV Vinh Tan - Phan Thi_t 12" xfId="16247" xr:uid="{00000000-0005-0000-0000-0000021D0000}"/>
    <cellStyle name="2_Sheet3_DZ 220kV Vinh Tan - Phan Thi_t 13" xfId="15663" xr:uid="{00000000-0005-0000-0000-0000031D0000}"/>
    <cellStyle name="2_Sheet3_DZ 220kV Vinh Tan - Phan Thi_t 2" xfId="9197" xr:uid="{00000000-0005-0000-0000-0000041D0000}"/>
    <cellStyle name="2_Sheet3_DZ 220kV Vinh Tan - Phan Thi_t 3" xfId="9198" xr:uid="{00000000-0005-0000-0000-0000051D0000}"/>
    <cellStyle name="2_Sheet3_DZ 220kV Vinh Tan - Phan Thi_t 4" xfId="9199" xr:uid="{00000000-0005-0000-0000-0000061D0000}"/>
    <cellStyle name="2_Sheet3_DZ 220kV Vinh Tan - Phan Thi_t 5" xfId="9200" xr:uid="{00000000-0005-0000-0000-0000071D0000}"/>
    <cellStyle name="2_Sheet3_DZ 220kV Vinh Tan - Phan Thi_t 6" xfId="9201" xr:uid="{00000000-0005-0000-0000-0000081D0000}"/>
    <cellStyle name="2_Sheet3_DZ 220kV Vinh Tan - Phan Thi_t 7" xfId="9202" xr:uid="{00000000-0005-0000-0000-0000091D0000}"/>
    <cellStyle name="2_Sheet3_DZ 220kV Vinh Tan - Phan Thi_t 8" xfId="9203" xr:uid="{00000000-0005-0000-0000-00000A1D0000}"/>
    <cellStyle name="2_Sheet3_DZ 220kV Vinh Tan - Phan Thi_t 9" xfId="9204" xr:uid="{00000000-0005-0000-0000-00000B1D0000}"/>
    <cellStyle name="2_Sheet3_DZ 220kV Vinh Tan - Phan Thi_t_Book1" xfId="1264" xr:uid="{00000000-0005-0000-0000-00000C1D0000}"/>
    <cellStyle name="2_Sheet3_DZ 220kV Vinh Tan - Phan Thi_t_Book2" xfId="1265" xr:uid="{00000000-0005-0000-0000-00000D1D0000}"/>
    <cellStyle name="2_Sheet3_DZ 220kV Vinh Tan - Phan Thi_t_DTGTXL_goi1(DD_G6)" xfId="3316" xr:uid="{00000000-0005-0000-0000-00000E1D0000}"/>
    <cellStyle name="2_Sheet3_DZ 220kV Vinh Tan - Phan Thi_t_DZ500kVBanSok_Pleiku(10-2012)" xfId="1266" xr:uid="{00000000-0005-0000-0000-00000F1D0000}"/>
    <cellStyle name="2_Sheet3_DZ 220kV Vinh Tan - Phan Thi_t_DZ500kVHatxan_pleiku" xfId="1267" xr:uid="{00000000-0005-0000-0000-0000101D0000}"/>
    <cellStyle name="2_Sheet3_DZ 220kV Vinh Tan - Phan Thi_t_DZ500kVHatxan_pleiku(Giaidoan1)" xfId="1268" xr:uid="{00000000-0005-0000-0000-0000111D0000}"/>
    <cellStyle name="2_Sheet3_mauduyetDADT" xfId="1269" xr:uid="{00000000-0005-0000-0000-0000121D0000}"/>
    <cellStyle name="2_Sheet3_mauduyetDADT_Book2" xfId="1270" xr:uid="{00000000-0005-0000-0000-0000131D0000}"/>
    <cellStyle name="2_Sheet3_mauduyetDADT_Book2_DTGTXL_goi1(DD_G6)" xfId="3317" xr:uid="{00000000-0005-0000-0000-0000141D0000}"/>
    <cellStyle name="2_Sheet3_mauduyetDADT_Book3" xfId="1271" xr:uid="{00000000-0005-0000-0000-0000151D0000}"/>
    <cellStyle name="2_Sheet3_mauduyetDADT_Book3_DTGTXL_goi1(DD_G6)" xfId="3318" xr:uid="{00000000-0005-0000-0000-0000161D0000}"/>
    <cellStyle name="2_Sheet3_mauduyetDADT_DTGTXL_goi1(DD_G6)" xfId="3319" xr:uid="{00000000-0005-0000-0000-0000171D0000}"/>
    <cellStyle name="2_Sheet3_mauduyetDADT_DZ500kVBanSok_Pleiku(10-2012)" xfId="1272" xr:uid="{00000000-0005-0000-0000-0000181D0000}"/>
    <cellStyle name="2_Sheet3_mauduyetDADT_DZ500kVBanSok_Pleiku(16_10-2012)" xfId="1273" xr:uid="{00000000-0005-0000-0000-0000191D0000}"/>
    <cellStyle name="2_Sheet3_mauduyetDADT_DZ500kVPleiku_MyPhuoc_CauBong(GiaLai+DakLakmoi)" xfId="1274" xr:uid="{00000000-0005-0000-0000-00001A1D0000}"/>
    <cellStyle name="2_Sheet3_mauduyetDADT_DZ500kVPleiku_MyPhuoc_CauBong(GiaLai+DakLakmoi)_DTGTXL_goi1(DD_G6)" xfId="3320" xr:uid="{00000000-0005-0000-0000-00001B1D0000}"/>
    <cellStyle name="2_Sheet3_mauduyetDADT_Lamgiangiao" xfId="3321" xr:uid="{00000000-0005-0000-0000-00001C1D0000}"/>
    <cellStyle name="2_Sheet3_QLDA(957)" xfId="3322" xr:uid="{00000000-0005-0000-0000-00001D1D0000}"/>
    <cellStyle name="2_Sheet3_TBA 220kV Song Trang 2" xfId="1275" xr:uid="{00000000-0005-0000-0000-00001E1D0000}"/>
    <cellStyle name="2_Sheet3_TBA 220kV Song Trang 2 10" xfId="9205" xr:uid="{00000000-0005-0000-0000-00001F1D0000}"/>
    <cellStyle name="2_Sheet3_TBA 220kV Song Trang 2 11" xfId="9206" xr:uid="{00000000-0005-0000-0000-0000201D0000}"/>
    <cellStyle name="2_Sheet3_TBA 220kV Song Trang 2 12" xfId="16248" xr:uid="{00000000-0005-0000-0000-0000211D0000}"/>
    <cellStyle name="2_Sheet3_TBA 220kV Song Trang 2 13" xfId="15664" xr:uid="{00000000-0005-0000-0000-0000221D0000}"/>
    <cellStyle name="2_Sheet3_TBA 220kV Song Trang 2 2" xfId="9207" xr:uid="{00000000-0005-0000-0000-0000231D0000}"/>
    <cellStyle name="2_Sheet3_TBA 220kV Song Trang 2 3" xfId="9208" xr:uid="{00000000-0005-0000-0000-0000241D0000}"/>
    <cellStyle name="2_Sheet3_TBA 220kV Song Trang 2 4" xfId="9209" xr:uid="{00000000-0005-0000-0000-0000251D0000}"/>
    <cellStyle name="2_Sheet3_TBA 220kV Song Trang 2 5" xfId="9210" xr:uid="{00000000-0005-0000-0000-0000261D0000}"/>
    <cellStyle name="2_Sheet3_TBA 220kV Song Trang 2 6" xfId="9211" xr:uid="{00000000-0005-0000-0000-0000271D0000}"/>
    <cellStyle name="2_Sheet3_TBA 220kV Song Trang 2 7" xfId="9212" xr:uid="{00000000-0005-0000-0000-0000281D0000}"/>
    <cellStyle name="2_Sheet3_TBA 220kV Song Trang 2 8" xfId="9213" xr:uid="{00000000-0005-0000-0000-0000291D0000}"/>
    <cellStyle name="2_Sheet3_TBA 220kV Song Trang 2 9" xfId="9214" xr:uid="{00000000-0005-0000-0000-00002A1D0000}"/>
    <cellStyle name="2_Sheet3_TBA 220kV Song Trang 2_Book1" xfId="1276" xr:uid="{00000000-0005-0000-0000-00002B1D0000}"/>
    <cellStyle name="2_Sheet3_TBA 220kV Song Trang 2_Book2" xfId="1277" xr:uid="{00000000-0005-0000-0000-00002C1D0000}"/>
    <cellStyle name="2_Sheet3_TBA 220kV Song Trang 2_DTGTXL_goi1(DD_G6)" xfId="3323" xr:uid="{00000000-0005-0000-0000-00002D1D0000}"/>
    <cellStyle name="2_Sheet3_TBA 220kV Song Trang 2_DZ500kVBanSok_Pleiku(10-2012)" xfId="1278" xr:uid="{00000000-0005-0000-0000-00002E1D0000}"/>
    <cellStyle name="2_Sheet3_TBA 220kV Song Trang 2_DZ500kVHatxan_pleiku" xfId="1279" xr:uid="{00000000-0005-0000-0000-00002F1D0000}"/>
    <cellStyle name="2_Sheet3_TBA 220kV Song Trang 2_DZ500kVHatxan_pleiku(Giaidoan1)" xfId="1280" xr:uid="{00000000-0005-0000-0000-0000301D0000}"/>
    <cellStyle name="2_Sheet3_thepmaqui3_2010(DaNang)" xfId="3324" xr:uid="{00000000-0005-0000-0000-0000311D0000}"/>
    <cellStyle name="2_TBA 220kV Song Trang 2" xfId="1281" xr:uid="{00000000-0005-0000-0000-0000321D0000}"/>
    <cellStyle name="2_TBA 220kV Song Trang 2 10" xfId="9215" xr:uid="{00000000-0005-0000-0000-0000331D0000}"/>
    <cellStyle name="2_TBA 220kV Song Trang 2 11" xfId="9216" xr:uid="{00000000-0005-0000-0000-0000341D0000}"/>
    <cellStyle name="2_TBA 220kV Song Trang 2 12" xfId="16249" xr:uid="{00000000-0005-0000-0000-0000351D0000}"/>
    <cellStyle name="2_TBA 220kV Song Trang 2 13" xfId="15665" xr:uid="{00000000-0005-0000-0000-0000361D0000}"/>
    <cellStyle name="2_TBA 220kV Song Trang 2 2" xfId="9217" xr:uid="{00000000-0005-0000-0000-0000371D0000}"/>
    <cellStyle name="2_TBA 220kV Song Trang 2 3" xfId="9218" xr:uid="{00000000-0005-0000-0000-0000381D0000}"/>
    <cellStyle name="2_TBA 220kV Song Trang 2 4" xfId="9219" xr:uid="{00000000-0005-0000-0000-0000391D0000}"/>
    <cellStyle name="2_TBA 220kV Song Trang 2 5" xfId="9220" xr:uid="{00000000-0005-0000-0000-00003A1D0000}"/>
    <cellStyle name="2_TBA 220kV Song Trang 2 6" xfId="9221" xr:uid="{00000000-0005-0000-0000-00003B1D0000}"/>
    <cellStyle name="2_TBA 220kV Song Trang 2 7" xfId="9222" xr:uid="{00000000-0005-0000-0000-00003C1D0000}"/>
    <cellStyle name="2_TBA 220kV Song Trang 2 8" xfId="9223" xr:uid="{00000000-0005-0000-0000-00003D1D0000}"/>
    <cellStyle name="2_TBA 220kV Song Trang 2 9" xfId="9224" xr:uid="{00000000-0005-0000-0000-00003E1D0000}"/>
    <cellStyle name="2_TBA 220kV Song Trang 2_Book1" xfId="1282" xr:uid="{00000000-0005-0000-0000-00003F1D0000}"/>
    <cellStyle name="2_TBA 220kV Song Trang 2_Book2" xfId="1283" xr:uid="{00000000-0005-0000-0000-0000401D0000}"/>
    <cellStyle name="2_TBA 220kV Song Trang 2_DTGTXL_goi1(DD_G6)" xfId="3325" xr:uid="{00000000-0005-0000-0000-0000411D0000}"/>
    <cellStyle name="2_TBA 220kV Song Trang 2_DZ500kVBanSok_Pleiku(10-2012)" xfId="1284" xr:uid="{00000000-0005-0000-0000-0000421D0000}"/>
    <cellStyle name="2_TBA 220kV Song Trang 2_DZ500kVHatxan_pleiku" xfId="1285" xr:uid="{00000000-0005-0000-0000-0000431D0000}"/>
    <cellStyle name="2_TBA 220kV Song Trang 2_DZ500kVHatxan_pleiku(Giaidoan1)" xfId="1286" xr:uid="{00000000-0005-0000-0000-0000441D0000}"/>
    <cellStyle name="2_TDC" xfId="3326" xr:uid="{00000000-0005-0000-0000-0000451D0000}"/>
    <cellStyle name="2_TDT 500kV MP-CBong HC 08.07.11" xfId="3327" xr:uid="{00000000-0005-0000-0000-0000461D0000}"/>
    <cellStyle name="2_Tong hop KL mong tru" xfId="1287" xr:uid="{00000000-0005-0000-0000-0000491D0000}"/>
    <cellStyle name="2_Tong hop KL mong tru " xfId="1288" xr:uid="{00000000-0005-0000-0000-00004A1D0000}"/>
    <cellStyle name="2_Tong hop KL mong tru  10" xfId="9225" xr:uid="{00000000-0005-0000-0000-00004B1D0000}"/>
    <cellStyle name="2_Tong hop KL mong tru  11" xfId="9226" xr:uid="{00000000-0005-0000-0000-00004C1D0000}"/>
    <cellStyle name="2_Tong hop KL mong tru  12" xfId="16251" xr:uid="{00000000-0005-0000-0000-00004D1D0000}"/>
    <cellStyle name="2_Tong hop KL mong tru  13" xfId="15667" xr:uid="{00000000-0005-0000-0000-00004E1D0000}"/>
    <cellStyle name="2_Tong hop KL mong tru  2" xfId="9227" xr:uid="{00000000-0005-0000-0000-00004F1D0000}"/>
    <cellStyle name="2_Tong hop KL mong tru  3" xfId="9228" xr:uid="{00000000-0005-0000-0000-0000501D0000}"/>
    <cellStyle name="2_Tong hop KL mong tru  4" xfId="9229" xr:uid="{00000000-0005-0000-0000-0000511D0000}"/>
    <cellStyle name="2_Tong hop KL mong tru  5" xfId="9230" xr:uid="{00000000-0005-0000-0000-0000521D0000}"/>
    <cellStyle name="2_Tong hop KL mong tru  6" xfId="9231" xr:uid="{00000000-0005-0000-0000-0000531D0000}"/>
    <cellStyle name="2_Tong hop KL mong tru  7" xfId="9232" xr:uid="{00000000-0005-0000-0000-0000541D0000}"/>
    <cellStyle name="2_Tong hop KL mong tru  8" xfId="9233" xr:uid="{00000000-0005-0000-0000-0000551D0000}"/>
    <cellStyle name="2_Tong hop KL mong tru  9" xfId="9234" xr:uid="{00000000-0005-0000-0000-0000561D0000}"/>
    <cellStyle name="2_Tong hop KL mong tru _Book2" xfId="1289" xr:uid="{00000000-0005-0000-0000-0000571D0000}"/>
    <cellStyle name="2_Tong hop KL mong tru 10" xfId="9235" xr:uid="{00000000-0005-0000-0000-0000581D0000}"/>
    <cellStyle name="2_Tong hop KL mong tru 11" xfId="9236" xr:uid="{00000000-0005-0000-0000-0000591D0000}"/>
    <cellStyle name="2_Tong hop KL mong tru 12" xfId="16250" xr:uid="{00000000-0005-0000-0000-00005A1D0000}"/>
    <cellStyle name="2_Tong hop KL mong tru 13" xfId="16576" xr:uid="{00000000-0005-0000-0000-00005B1D0000}"/>
    <cellStyle name="2_Tong hop KL mong tru 14" xfId="16623" xr:uid="{00000000-0005-0000-0000-00005C1D0000}"/>
    <cellStyle name="2_Tong hop KL mong tru 15" xfId="16638" xr:uid="{00000000-0005-0000-0000-00005D1D0000}"/>
    <cellStyle name="2_Tong hop KL mong tru 16" xfId="16631" xr:uid="{00000000-0005-0000-0000-00005E1D0000}"/>
    <cellStyle name="2_Tong hop KL mong tru 17" xfId="16641" xr:uid="{00000000-0005-0000-0000-00005F1D0000}"/>
    <cellStyle name="2_Tong hop KL mong tru 18" xfId="16662" xr:uid="{00000000-0005-0000-0000-0000601D0000}"/>
    <cellStyle name="2_Tong hop KL mong tru 19" xfId="16650" xr:uid="{00000000-0005-0000-0000-0000611D0000}"/>
    <cellStyle name="2_Tong hop KL mong tru 2" xfId="9237" xr:uid="{00000000-0005-0000-0000-0000621D0000}"/>
    <cellStyle name="2_Tong hop KL mong tru 20" xfId="16656" xr:uid="{00000000-0005-0000-0000-0000631D0000}"/>
    <cellStyle name="2_Tong hop KL mong tru 21" xfId="16585" xr:uid="{00000000-0005-0000-0000-0000641D0000}"/>
    <cellStyle name="2_Tong hop KL mong tru 22" xfId="16617" xr:uid="{00000000-0005-0000-0000-0000651D0000}"/>
    <cellStyle name="2_Tong hop KL mong tru 23" xfId="16580" xr:uid="{00000000-0005-0000-0000-0000661D0000}"/>
    <cellStyle name="2_Tong hop KL mong tru 24" xfId="16611" xr:uid="{00000000-0005-0000-0000-0000671D0000}"/>
    <cellStyle name="2_Tong hop KL mong tru 25" xfId="16607" xr:uid="{00000000-0005-0000-0000-0000681D0000}"/>
    <cellStyle name="2_Tong hop KL mong tru 26" xfId="16619" xr:uid="{00000000-0005-0000-0000-0000691D0000}"/>
    <cellStyle name="2_Tong hop KL mong tru 27" xfId="16603" xr:uid="{00000000-0005-0000-0000-00006A1D0000}"/>
    <cellStyle name="2_Tong hop KL mong tru 28" xfId="15666" xr:uid="{00000000-0005-0000-0000-00006B1D0000}"/>
    <cellStyle name="2_Tong hop KL mong tru 3" xfId="9238" xr:uid="{00000000-0005-0000-0000-00006C1D0000}"/>
    <cellStyle name="2_Tong hop KL mong tru 4" xfId="9239" xr:uid="{00000000-0005-0000-0000-00006D1D0000}"/>
    <cellStyle name="2_Tong hop KL mong tru 5" xfId="9240" xr:uid="{00000000-0005-0000-0000-00006E1D0000}"/>
    <cellStyle name="2_Tong hop KL mong tru 6" xfId="9241" xr:uid="{00000000-0005-0000-0000-00006F1D0000}"/>
    <cellStyle name="2_Tong hop KL mong tru 7" xfId="9242" xr:uid="{00000000-0005-0000-0000-0000701D0000}"/>
    <cellStyle name="2_Tong hop KL mong tru 8" xfId="9243" xr:uid="{00000000-0005-0000-0000-0000711D0000}"/>
    <cellStyle name="2_Tong hop KL mong tru 9" xfId="9244" xr:uid="{00000000-0005-0000-0000-0000721D0000}"/>
    <cellStyle name="2_Tong hop KL mong tru_Book2" xfId="1290" xr:uid="{00000000-0005-0000-0000-0000731D0000}"/>
    <cellStyle name="2_TToan KS (DADT) Phu Tan 2 (lam truoc) 6-09 da sua gui lai" xfId="3330" xr:uid="{00000000-0005-0000-0000-0000741D0000}"/>
    <cellStyle name="2_thepmaqui3_2010(DaNang)" xfId="3328" xr:uid="{00000000-0005-0000-0000-0000471D0000}"/>
    <cellStyle name="2_Thtoan KS dia hinh dot 1(DADT)GOC" xfId="3329" xr:uid="{00000000-0005-0000-0000-0000481D0000}"/>
    <cellStyle name="2_ÿÿÿÿÿ" xfId="1291" xr:uid="{00000000-0005-0000-0000-0000751D0000}"/>
    <cellStyle name="2_ÿÿÿÿÿ_1A_TB.NXT-500kV Pleiku(07-2011)Hc theo TT" xfId="3331" xr:uid="{00000000-0005-0000-0000-0000761D0000}"/>
    <cellStyle name="2_ÿÿÿÿÿ_2A_HTVT-500kV Pleiku-CauBong(07-2011)Hc theo TT" xfId="3332" xr:uid="{00000000-0005-0000-0000-0000771D0000}"/>
    <cellStyle name="2_ÿÿÿÿÿ_Book1" xfId="1292" xr:uid="{00000000-0005-0000-0000-0000781D0000}"/>
    <cellStyle name="2_ÿÿÿÿÿ_Book1_1" xfId="3333" xr:uid="{00000000-0005-0000-0000-0000791D0000}"/>
    <cellStyle name="2_ÿÿÿÿÿ_Book1_Book2" xfId="1293" xr:uid="{00000000-0005-0000-0000-00007A1D0000}"/>
    <cellStyle name="2_ÿÿÿÿÿ_Book1_Book2_1" xfId="3334" xr:uid="{00000000-0005-0000-0000-00007B1D0000}"/>
    <cellStyle name="2_ÿÿÿÿÿ_Book1_Book2_DTGTXL_goi1(DD_G6)" xfId="3335" xr:uid="{00000000-0005-0000-0000-00007C1D0000}"/>
    <cellStyle name="2_ÿÿÿÿÿ_Book1_Book3" xfId="1294" xr:uid="{00000000-0005-0000-0000-00007D1D0000}"/>
    <cellStyle name="2_ÿÿÿÿÿ_Book1_Book3_DTGTXL_goi1(DD_G6)" xfId="3336" xr:uid="{00000000-0005-0000-0000-00007E1D0000}"/>
    <cellStyle name="2_ÿÿÿÿÿ_Book1_DTGTXL_goi1(DD_G6)" xfId="3337" xr:uid="{00000000-0005-0000-0000-00007F1D0000}"/>
    <cellStyle name="2_ÿÿÿÿÿ_Book1_DZ500kVBanSok_Pleiku(10-2012)" xfId="1295" xr:uid="{00000000-0005-0000-0000-0000801D0000}"/>
    <cellStyle name="2_ÿÿÿÿÿ_Book1_DZ500kVBanSok_Pleiku(16_10-2012)" xfId="1296" xr:uid="{00000000-0005-0000-0000-0000811D0000}"/>
    <cellStyle name="2_ÿÿÿÿÿ_Book1_DZ500kVPleiku_MyPhuoc_CauBong(GiaLai+DakLakmoi)" xfId="1297" xr:uid="{00000000-0005-0000-0000-0000821D0000}"/>
    <cellStyle name="2_ÿÿÿÿÿ_Book1_DZ500kVPleiku_MyPhuoc_CauBong(GiaLai+DakLakmoi)_DTGTXL_goi1(DD_G6)" xfId="3338" xr:uid="{00000000-0005-0000-0000-0000831D0000}"/>
    <cellStyle name="2_ÿÿÿÿÿ_Book1_Lamgiangiao" xfId="3339" xr:uid="{00000000-0005-0000-0000-0000841D0000}"/>
    <cellStyle name="2_ÿÿÿÿÿ_Book2" xfId="1298" xr:uid="{00000000-0005-0000-0000-0000851D0000}"/>
    <cellStyle name="2_ÿÿÿÿÿ_Book2 10" xfId="9245" xr:uid="{00000000-0005-0000-0000-0000861D0000}"/>
    <cellStyle name="2_ÿÿÿÿÿ_Book2 11" xfId="9246" xr:uid="{00000000-0005-0000-0000-0000871D0000}"/>
    <cellStyle name="2_ÿÿÿÿÿ_Book2 12" xfId="16252" xr:uid="{00000000-0005-0000-0000-0000881D0000}"/>
    <cellStyle name="2_ÿÿÿÿÿ_Book2 13" xfId="15668" xr:uid="{00000000-0005-0000-0000-0000891D0000}"/>
    <cellStyle name="2_ÿÿÿÿÿ_Book2 2" xfId="9247" xr:uid="{00000000-0005-0000-0000-00008A1D0000}"/>
    <cellStyle name="2_ÿÿÿÿÿ_Book2 3" xfId="9248" xr:uid="{00000000-0005-0000-0000-00008B1D0000}"/>
    <cellStyle name="2_ÿÿÿÿÿ_Book2 4" xfId="9249" xr:uid="{00000000-0005-0000-0000-00008C1D0000}"/>
    <cellStyle name="2_ÿÿÿÿÿ_Book2 5" xfId="9250" xr:uid="{00000000-0005-0000-0000-00008D1D0000}"/>
    <cellStyle name="2_ÿÿÿÿÿ_Book2 6" xfId="9251" xr:uid="{00000000-0005-0000-0000-00008E1D0000}"/>
    <cellStyle name="2_ÿÿÿÿÿ_Book2 7" xfId="9252" xr:uid="{00000000-0005-0000-0000-00008F1D0000}"/>
    <cellStyle name="2_ÿÿÿÿÿ_Book2 8" xfId="9253" xr:uid="{00000000-0005-0000-0000-0000901D0000}"/>
    <cellStyle name="2_ÿÿÿÿÿ_Book2 9" xfId="9254" xr:uid="{00000000-0005-0000-0000-0000911D0000}"/>
    <cellStyle name="2_ÿÿÿÿÿ_Book2_Book1" xfId="1299" xr:uid="{00000000-0005-0000-0000-0000921D0000}"/>
    <cellStyle name="2_ÿÿÿÿÿ_Book2_Book1_1" xfId="3340" xr:uid="{00000000-0005-0000-0000-0000931D0000}"/>
    <cellStyle name="2_ÿÿÿÿÿ_Book2_Book1_Book2" xfId="3341" xr:uid="{00000000-0005-0000-0000-0000941D0000}"/>
    <cellStyle name="2_ÿÿÿÿÿ_Book2_Book1_DTGTXL_goi1(DD_G6)" xfId="3342" xr:uid="{00000000-0005-0000-0000-0000951D0000}"/>
    <cellStyle name="2_ÿÿÿÿÿ_Book2_Book2" xfId="1300" xr:uid="{00000000-0005-0000-0000-0000961D0000}"/>
    <cellStyle name="2_ÿÿÿÿÿ_Book2_Book2_1" xfId="1301" xr:uid="{00000000-0005-0000-0000-0000971D0000}"/>
    <cellStyle name="2_ÿÿÿÿÿ_Book2_Book2_DTGTXL_goi1(DD_G6)" xfId="3343" xr:uid="{00000000-0005-0000-0000-0000981D0000}"/>
    <cellStyle name="2_ÿÿÿÿÿ_Book2_Book3" xfId="1302" xr:uid="{00000000-0005-0000-0000-0000991D0000}"/>
    <cellStyle name="2_ÿÿÿÿÿ_Book2_Book3_DTGTXL_goi1(DD_G6)" xfId="3344" xr:uid="{00000000-0005-0000-0000-00009A1D0000}"/>
    <cellStyle name="2_ÿÿÿÿÿ_Book2_CV2695_957" xfId="1303" xr:uid="{00000000-0005-0000-0000-00009B1D0000}"/>
    <cellStyle name="2_ÿÿÿÿÿ_Book2_CV2695_957_DTGTXL_goi1(DD_G6)" xfId="3345" xr:uid="{00000000-0005-0000-0000-00009C1D0000}"/>
    <cellStyle name="2_ÿÿÿÿÿ_Book2_dauvao" xfId="1304" xr:uid="{00000000-0005-0000-0000-00009D1D0000}"/>
    <cellStyle name="2_ÿÿÿÿÿ_Book2_dauvao_DTGTXL_goi1(DD_G6)" xfId="3346" xr:uid="{00000000-0005-0000-0000-00009E1D0000}"/>
    <cellStyle name="2_ÿÿÿÿÿ_Book2_DTGTXL_goi1(DD_G6)" xfId="3347" xr:uid="{00000000-0005-0000-0000-00009F1D0000}"/>
    <cellStyle name="2_ÿÿÿÿÿ_Book2_duphongtruotgia" xfId="1305" xr:uid="{00000000-0005-0000-0000-0000A01D0000}"/>
    <cellStyle name="2_ÿÿÿÿÿ_Book2_duphongtruotgia_DTGTXL_goi1(DD_G6)" xfId="3348" xr:uid="{00000000-0005-0000-0000-0000A11D0000}"/>
    <cellStyle name="2_ÿÿÿÿÿ_Book2_DZ500kVBanSok_Pleiku(10-2012)" xfId="1306" xr:uid="{00000000-0005-0000-0000-0000A21D0000}"/>
    <cellStyle name="2_ÿÿÿÿÿ_Book2_DZ500kVBanSok_Pleiku(16_10-2012)" xfId="1307" xr:uid="{00000000-0005-0000-0000-0000A31D0000}"/>
    <cellStyle name="2_ÿÿÿÿÿ_Book2_DZ500kVHatxan_pleiku" xfId="1308" xr:uid="{00000000-0005-0000-0000-0000A41D0000}"/>
    <cellStyle name="2_ÿÿÿÿÿ_Book2_DZ500kVHatxan_pleiku(Giaidoan1)" xfId="1309" xr:uid="{00000000-0005-0000-0000-0000A51D0000}"/>
    <cellStyle name="2_ÿÿÿÿÿ_Book2_DZ500kVPleiku_MyPhuoc_CauBong(GiaLai+DakLakmoi)" xfId="1310" xr:uid="{00000000-0005-0000-0000-0000A61D0000}"/>
    <cellStyle name="2_ÿÿÿÿÿ_Book2_DZ500kVPleiku_MyPhuoc_CauBong(GiaLai+DakLakmoi)_DTGTXL_goi1(DD_G6)" xfId="3349" xr:uid="{00000000-0005-0000-0000-0000A71D0000}"/>
    <cellStyle name="2_ÿÿÿÿÿ_Book2_Lamgiangiao" xfId="3350" xr:uid="{00000000-0005-0000-0000-0000A81D0000}"/>
    <cellStyle name="2_ÿÿÿÿÿ_CTDGCV_HO" xfId="3351" xr:uid="{00000000-0005-0000-0000-0000A91D0000}"/>
    <cellStyle name="2_ÿÿÿÿÿ_CV2695_957" xfId="1311" xr:uid="{00000000-0005-0000-0000-0000AA1D0000}"/>
    <cellStyle name="2_ÿÿÿÿÿ_CV2695_957_Book2" xfId="1312" xr:uid="{00000000-0005-0000-0000-0000AB1D0000}"/>
    <cellStyle name="2_ÿÿÿÿÿ_CV2695_957_Book2_DTGTXL_goi1(DD_G6)" xfId="3352" xr:uid="{00000000-0005-0000-0000-0000AC1D0000}"/>
    <cellStyle name="2_ÿÿÿÿÿ_CV2695_957_Book3" xfId="1313" xr:uid="{00000000-0005-0000-0000-0000AD1D0000}"/>
    <cellStyle name="2_ÿÿÿÿÿ_CV2695_957_Book3_DTGTXL_goi1(DD_G6)" xfId="3353" xr:uid="{00000000-0005-0000-0000-0000AE1D0000}"/>
    <cellStyle name="2_ÿÿÿÿÿ_CV2695_957_DTGTXL_goi1(DD_G6)" xfId="3354" xr:uid="{00000000-0005-0000-0000-0000AF1D0000}"/>
    <cellStyle name="2_ÿÿÿÿÿ_CV2695_957_DZ500kVBanSok_Pleiku(10-2012)" xfId="1314" xr:uid="{00000000-0005-0000-0000-0000B01D0000}"/>
    <cellStyle name="2_ÿÿÿÿÿ_CV2695_957_DZ500kVBanSok_Pleiku(16_10-2012)" xfId="1315" xr:uid="{00000000-0005-0000-0000-0000B11D0000}"/>
    <cellStyle name="2_ÿÿÿÿÿ_CV2695_957_DZ500kVPleiku_MyPhuoc_CauBong(GiaLai+DakLakmoi)" xfId="1316" xr:uid="{00000000-0005-0000-0000-0000B21D0000}"/>
    <cellStyle name="2_ÿÿÿÿÿ_CV2695_957_DZ500kVPleiku_MyPhuoc_CauBong(GiaLai+DakLakmoi)_DTGTXL_goi1(DD_G6)" xfId="3355" xr:uid="{00000000-0005-0000-0000-0000B31D0000}"/>
    <cellStyle name="2_ÿÿÿÿÿ_CV2695_957_Lamgiangiao" xfId="3356" xr:uid="{00000000-0005-0000-0000-0000B41D0000}"/>
    <cellStyle name="2_ÿÿÿÿÿ_dauvao" xfId="1317" xr:uid="{00000000-0005-0000-0000-0000B51D0000}"/>
    <cellStyle name="2_ÿÿÿÿÿ_dauvao_DTGTXL_goi1(DD_G6)" xfId="3357" xr:uid="{00000000-0005-0000-0000-0000B61D0000}"/>
    <cellStyle name="2_ÿÿÿÿÿ_dauvao_DZ500kVBanSok_Pleiku(10-2012)" xfId="1318" xr:uid="{00000000-0005-0000-0000-0000B71D0000}"/>
    <cellStyle name="2_ÿÿÿÿÿ_dauvao_DZ500kVBanSok_Pleiku(16_10-2012)" xfId="1319" xr:uid="{00000000-0005-0000-0000-0000B81D0000}"/>
    <cellStyle name="2_ÿÿÿÿÿ_dauvao_Lamgiangiao" xfId="3358" xr:uid="{00000000-0005-0000-0000-0000B91D0000}"/>
    <cellStyle name="2_ÿÿÿÿÿ_Dich thuat" xfId="3359" xr:uid="{00000000-0005-0000-0000-0000BA1D0000}"/>
    <cellStyle name="2_ÿÿÿÿÿ_Dich thuat_DToan Mtruong P10 gui" xfId="3360" xr:uid="{00000000-0005-0000-0000-0000BB1D0000}"/>
    <cellStyle name="2_ÿÿÿÿÿ_Dich thuat_Moi truong" xfId="3361" xr:uid="{00000000-0005-0000-0000-0000BC1D0000}"/>
    <cellStyle name="2_ÿÿÿÿÿ_DTGTXL_goi1(DD_G6)" xfId="3362" xr:uid="{00000000-0005-0000-0000-0000BD1D0000}"/>
    <cellStyle name="2_ÿÿÿÿÿ_DToan Mtruong P10 gui" xfId="3363" xr:uid="{00000000-0005-0000-0000-0000BE1D0000}"/>
    <cellStyle name="2_ÿÿÿÿÿ_duphongtruotgia" xfId="1320" xr:uid="{00000000-0005-0000-0000-0000BF1D0000}"/>
    <cellStyle name="2_ÿÿÿÿÿ_duphongtruotgia_Book2" xfId="1321" xr:uid="{00000000-0005-0000-0000-0000C01D0000}"/>
    <cellStyle name="2_ÿÿÿÿÿ_duphongtruotgia_Book2_DTGTXL_goi1(DD_G6)" xfId="3364" xr:uid="{00000000-0005-0000-0000-0000C11D0000}"/>
    <cellStyle name="2_ÿÿÿÿÿ_duphongtruotgia_Book3" xfId="1322" xr:uid="{00000000-0005-0000-0000-0000C21D0000}"/>
    <cellStyle name="2_ÿÿÿÿÿ_duphongtruotgia_Book3_DTGTXL_goi1(DD_G6)" xfId="3365" xr:uid="{00000000-0005-0000-0000-0000C31D0000}"/>
    <cellStyle name="2_ÿÿÿÿÿ_duphongtruotgia_DTGTXL_goi1(DD_G6)" xfId="3366" xr:uid="{00000000-0005-0000-0000-0000C41D0000}"/>
    <cellStyle name="2_ÿÿÿÿÿ_duphongtruotgia_DZ500kVBanSok_Pleiku(10-2012)" xfId="1323" xr:uid="{00000000-0005-0000-0000-0000C51D0000}"/>
    <cellStyle name="2_ÿÿÿÿÿ_duphongtruotgia_DZ500kVBanSok_Pleiku(16_10-2012)" xfId="1324" xr:uid="{00000000-0005-0000-0000-0000C61D0000}"/>
    <cellStyle name="2_ÿÿÿÿÿ_duphongtruotgia_DZ500kVPleiku_MyPhuoc_CauBong(GiaLai+DakLakmoi)" xfId="1325" xr:uid="{00000000-0005-0000-0000-0000C71D0000}"/>
    <cellStyle name="2_ÿÿÿÿÿ_duphongtruotgia_DZ500kVPleiku_MyPhuoc_CauBong(GiaLai+DakLakmoi)_DTGTXL_goi1(DD_G6)" xfId="3367" xr:uid="{00000000-0005-0000-0000-0000C81D0000}"/>
    <cellStyle name="2_ÿÿÿÿÿ_duphongtruotgia_Lamgiangiao" xfId="3368" xr:uid="{00000000-0005-0000-0000-0000C91D0000}"/>
    <cellStyle name="2_ÿÿÿÿÿ_DZ 220kV Vinh Tan - Phan Thi_t" xfId="1326" xr:uid="{00000000-0005-0000-0000-0000CA1D0000}"/>
    <cellStyle name="2_ÿÿÿÿÿ_DZ 220kV Vinh Tan - Phan Thi_t 10" xfId="9255" xr:uid="{00000000-0005-0000-0000-0000CB1D0000}"/>
    <cellStyle name="2_ÿÿÿÿÿ_DZ 220kV Vinh Tan - Phan Thi_t 11" xfId="9256" xr:uid="{00000000-0005-0000-0000-0000CC1D0000}"/>
    <cellStyle name="2_ÿÿÿÿÿ_DZ 220kV Vinh Tan - Phan Thi_t 12" xfId="16253" xr:uid="{00000000-0005-0000-0000-0000CD1D0000}"/>
    <cellStyle name="2_ÿÿÿÿÿ_DZ 220kV Vinh Tan - Phan Thi_t 13" xfId="15669" xr:uid="{00000000-0005-0000-0000-0000CE1D0000}"/>
    <cellStyle name="2_ÿÿÿÿÿ_DZ 220kV Vinh Tan - Phan Thi_t 2" xfId="9257" xr:uid="{00000000-0005-0000-0000-0000CF1D0000}"/>
    <cellStyle name="2_ÿÿÿÿÿ_DZ 220kV Vinh Tan - Phan Thi_t 3" xfId="9258" xr:uid="{00000000-0005-0000-0000-0000D01D0000}"/>
    <cellStyle name="2_ÿÿÿÿÿ_DZ 220kV Vinh Tan - Phan Thi_t 4" xfId="9259" xr:uid="{00000000-0005-0000-0000-0000D11D0000}"/>
    <cellStyle name="2_ÿÿÿÿÿ_DZ 220kV Vinh Tan - Phan Thi_t 5" xfId="9260" xr:uid="{00000000-0005-0000-0000-0000D21D0000}"/>
    <cellStyle name="2_ÿÿÿÿÿ_DZ 220kV Vinh Tan - Phan Thi_t 6" xfId="9261" xr:uid="{00000000-0005-0000-0000-0000D31D0000}"/>
    <cellStyle name="2_ÿÿÿÿÿ_DZ 220kV Vinh Tan - Phan Thi_t 7" xfId="9262" xr:uid="{00000000-0005-0000-0000-0000D41D0000}"/>
    <cellStyle name="2_ÿÿÿÿÿ_DZ 220kV Vinh Tan - Phan Thi_t 8" xfId="9263" xr:uid="{00000000-0005-0000-0000-0000D51D0000}"/>
    <cellStyle name="2_ÿÿÿÿÿ_DZ 220kV Vinh Tan - Phan Thi_t 9" xfId="9264" xr:uid="{00000000-0005-0000-0000-0000D61D0000}"/>
    <cellStyle name="2_ÿÿÿÿÿ_DZ 220kV Vinh Tan - Phan Thi_t_Book1" xfId="1327" xr:uid="{00000000-0005-0000-0000-0000D71D0000}"/>
    <cellStyle name="2_ÿÿÿÿÿ_DZ 220kV Vinh Tan - Phan Thi_t_Book2" xfId="1328" xr:uid="{00000000-0005-0000-0000-0000D81D0000}"/>
    <cellStyle name="2_ÿÿÿÿÿ_DZ 220kV Vinh Tan - Phan Thi_t_DTGTXL_goi1(DD_G6)" xfId="3369" xr:uid="{00000000-0005-0000-0000-0000D91D0000}"/>
    <cellStyle name="2_ÿÿÿÿÿ_DZ 220kV Vinh Tan - Phan Thi_t_DZ500kVBanSok_Pleiku(10-2012)" xfId="1329" xr:uid="{00000000-0005-0000-0000-0000DA1D0000}"/>
    <cellStyle name="2_ÿÿÿÿÿ_DZ 220kV Vinh Tan - Phan Thi_t_DZ500kVHatxan_pleiku" xfId="1330" xr:uid="{00000000-0005-0000-0000-0000DB1D0000}"/>
    <cellStyle name="2_ÿÿÿÿÿ_DZ 220kV Vinh Tan - Phan Thi_t_DZ500kVHatxan_pleiku(Giaidoan1)" xfId="1331" xr:uid="{00000000-0005-0000-0000-0000DC1D0000}"/>
    <cellStyle name="2_ÿÿÿÿÿ_DZ500kVBanSok_Pleiku(10-2012)" xfId="1332" xr:uid="{00000000-0005-0000-0000-0000DD1D0000}"/>
    <cellStyle name="2_ÿÿÿÿÿ_DZ500kVHatxan_pleiku" xfId="1333" xr:uid="{00000000-0005-0000-0000-0000DE1D0000}"/>
    <cellStyle name="2_ÿÿÿÿÿ_DZ500kVHatxan_pleiku(Giaidoan1)" xfId="1334" xr:uid="{00000000-0005-0000-0000-0000DF1D0000}"/>
    <cellStyle name="2_ÿÿÿÿÿ_Khoi luong_du toan" xfId="3370" xr:uid="{00000000-0005-0000-0000-0000E01D0000}"/>
    <cellStyle name="2_ÿÿÿÿÿ_Khoi luong_du toan_DToan Mtruong P10 gui" xfId="3371" xr:uid="{00000000-0005-0000-0000-0000E11D0000}"/>
    <cellStyle name="2_ÿÿÿÿÿ_Khoi luong_du toan_Moi truong" xfId="3372" xr:uid="{00000000-0005-0000-0000-0000E21D0000}"/>
    <cellStyle name="2_ÿÿÿÿÿ_luong" xfId="1335" xr:uid="{00000000-0005-0000-0000-0000E31D0000}"/>
    <cellStyle name="2_ÿÿÿÿÿ_Luong " xfId="1336" xr:uid="{00000000-0005-0000-0000-0000E41D0000}"/>
    <cellStyle name="2_ÿÿÿÿÿ_Luong _1A_TB.NXT-500kV Pleiku(07-2011)Hc theo TT" xfId="3373" xr:uid="{00000000-0005-0000-0000-0000E51D0000}"/>
    <cellStyle name="2_ÿÿÿÿÿ_Luong _2A_HTVT-500kV Pleiku-CauBong(07-2011)Hc theo TT" xfId="3374" xr:uid="{00000000-0005-0000-0000-0000E61D0000}"/>
    <cellStyle name="2_ÿÿÿÿÿ_Luong _Book1" xfId="3375" xr:uid="{00000000-0005-0000-0000-0000E71D0000}"/>
    <cellStyle name="2_ÿÿÿÿÿ_Luong _DTGTXL_goi1(DD_G6)" xfId="3376" xr:uid="{00000000-0005-0000-0000-0000E81D0000}"/>
    <cellStyle name="2_ÿÿÿÿÿ_Luong _duphongtruotgia" xfId="1337" xr:uid="{00000000-0005-0000-0000-0000E91D0000}"/>
    <cellStyle name="2_ÿÿÿÿÿ_Luong _duphongtruotgia_Book2" xfId="1338" xr:uid="{00000000-0005-0000-0000-0000EA1D0000}"/>
    <cellStyle name="2_ÿÿÿÿÿ_Luong _duphongtruotgia_Book2_DTGTXL_goi1(DD_G6)" xfId="3377" xr:uid="{00000000-0005-0000-0000-0000EB1D0000}"/>
    <cellStyle name="2_ÿÿÿÿÿ_Luong _duphongtruotgia_Book3" xfId="1339" xr:uid="{00000000-0005-0000-0000-0000EC1D0000}"/>
    <cellStyle name="2_ÿÿÿÿÿ_Luong _duphongtruotgia_Book3_DTGTXL_goi1(DD_G6)" xfId="3378" xr:uid="{00000000-0005-0000-0000-0000ED1D0000}"/>
    <cellStyle name="2_ÿÿÿÿÿ_Luong _duphongtruotgia_DTGTXL_goi1(DD_G6)" xfId="3379" xr:uid="{00000000-0005-0000-0000-0000EE1D0000}"/>
    <cellStyle name="2_ÿÿÿÿÿ_Luong _duphongtruotgia_DZ500kVBanSok_Pleiku(10-2012)" xfId="1340" xr:uid="{00000000-0005-0000-0000-0000EF1D0000}"/>
    <cellStyle name="2_ÿÿÿÿÿ_Luong _duphongtruotgia_DZ500kVBanSok_Pleiku(16_10-2012)" xfId="1341" xr:uid="{00000000-0005-0000-0000-0000F01D0000}"/>
    <cellStyle name="2_ÿÿÿÿÿ_Luong _duphongtruotgia_DZ500kVPleiku_MyPhuoc_CauBong(GiaLai+DakLakmoi)" xfId="1342" xr:uid="{00000000-0005-0000-0000-0000F11D0000}"/>
    <cellStyle name="2_ÿÿÿÿÿ_Luong _duphongtruotgia_DZ500kVPleiku_MyPhuoc_CauBong(GiaLai+DakLakmoi)_DTGTXL_goi1(DD_G6)" xfId="3380" xr:uid="{00000000-0005-0000-0000-0000F21D0000}"/>
    <cellStyle name="2_ÿÿÿÿÿ_Luong _duphongtruotgia_Lamgiangiao" xfId="3381" xr:uid="{00000000-0005-0000-0000-0000F31D0000}"/>
    <cellStyle name="2_ÿÿÿÿÿ_luong_1" xfId="1343" xr:uid="{00000000-0005-0000-0000-0000F41D0000}"/>
    <cellStyle name="2_ÿÿÿÿÿ_luong_1_1A_TB.NXT-500kV Pleiku(07-2011)Hc theo TT" xfId="3382" xr:uid="{00000000-0005-0000-0000-0000F51D0000}"/>
    <cellStyle name="2_ÿÿÿÿÿ_luong_1_2A_HTVT-500kV Pleiku-CauBong(07-2011)Hc theo TT" xfId="3383" xr:uid="{00000000-0005-0000-0000-0000F61D0000}"/>
    <cellStyle name="2_ÿÿÿÿÿ_luong_1_DTGTXL_goi1(DD_G6)" xfId="3384" xr:uid="{00000000-0005-0000-0000-0000F71D0000}"/>
    <cellStyle name="2_ÿÿÿÿÿ_luong_1_duphongtruotgia" xfId="1344" xr:uid="{00000000-0005-0000-0000-0000F81D0000}"/>
    <cellStyle name="2_ÿÿÿÿÿ_luong_1_duphongtruotgia_Book2" xfId="1345" xr:uid="{00000000-0005-0000-0000-0000F91D0000}"/>
    <cellStyle name="2_ÿÿÿÿÿ_luong_1_duphongtruotgia_Book2_DTGTXL_goi1(DD_G6)" xfId="3385" xr:uid="{00000000-0005-0000-0000-0000FA1D0000}"/>
    <cellStyle name="2_ÿÿÿÿÿ_luong_1_duphongtruotgia_Book3" xfId="1346" xr:uid="{00000000-0005-0000-0000-0000FB1D0000}"/>
    <cellStyle name="2_ÿÿÿÿÿ_luong_1_duphongtruotgia_Book3_DTGTXL_goi1(DD_G6)" xfId="3386" xr:uid="{00000000-0005-0000-0000-0000FC1D0000}"/>
    <cellStyle name="2_ÿÿÿÿÿ_luong_1_duphongtruotgia_DTGTXL_goi1(DD_G6)" xfId="3387" xr:uid="{00000000-0005-0000-0000-0000FD1D0000}"/>
    <cellStyle name="2_ÿÿÿÿÿ_luong_1_duphongtruotgia_DZ500kVBanSok_Pleiku(10-2012)" xfId="1347" xr:uid="{00000000-0005-0000-0000-0000FE1D0000}"/>
    <cellStyle name="2_ÿÿÿÿÿ_luong_1_duphongtruotgia_DZ500kVBanSok_Pleiku(16_10-2012)" xfId="1348" xr:uid="{00000000-0005-0000-0000-0000FF1D0000}"/>
    <cellStyle name="2_ÿÿÿÿÿ_luong_1_duphongtruotgia_DZ500kVPleiku_MyPhuoc_CauBong(GiaLai+DakLakmoi)" xfId="1349" xr:uid="{00000000-0005-0000-0000-0000001E0000}"/>
    <cellStyle name="2_ÿÿÿÿÿ_luong_1_duphongtruotgia_DZ500kVPleiku_MyPhuoc_CauBong(GiaLai+DakLakmoi)_DTGTXL_goi1(DD_G6)" xfId="3388" xr:uid="{00000000-0005-0000-0000-0000011E0000}"/>
    <cellStyle name="2_ÿÿÿÿÿ_luong_1_duphongtruotgia_Lamgiangiao" xfId="3389" xr:uid="{00000000-0005-0000-0000-0000021E0000}"/>
    <cellStyle name="2_ÿÿÿÿÿ_luong_1A_TB.NXT-500kV Pleiku(07-2011)Hc theo TT" xfId="3390" xr:uid="{00000000-0005-0000-0000-0000031E0000}"/>
    <cellStyle name="2_ÿÿÿÿÿ_luong_2A_HTVT-500kV Pleiku-CauBong(07-2011)Hc theo TT" xfId="3391" xr:uid="{00000000-0005-0000-0000-0000041E0000}"/>
    <cellStyle name="2_ÿÿÿÿÿ_luong_DTGTXL_goi1(DD_G6)" xfId="3392" xr:uid="{00000000-0005-0000-0000-0000051E0000}"/>
    <cellStyle name="2_ÿÿÿÿÿ_luong_duphongtruotgia" xfId="1350" xr:uid="{00000000-0005-0000-0000-0000061E0000}"/>
    <cellStyle name="2_ÿÿÿÿÿ_luong_duphongtruotgia_Book2" xfId="1351" xr:uid="{00000000-0005-0000-0000-0000071E0000}"/>
    <cellStyle name="2_ÿÿÿÿÿ_luong_duphongtruotgia_Book2_DTGTXL_goi1(DD_G6)" xfId="3393" xr:uid="{00000000-0005-0000-0000-0000081E0000}"/>
    <cellStyle name="2_ÿÿÿÿÿ_luong_duphongtruotgia_Book3" xfId="1352" xr:uid="{00000000-0005-0000-0000-0000091E0000}"/>
    <cellStyle name="2_ÿÿÿÿÿ_luong_duphongtruotgia_Book3_DTGTXL_goi1(DD_G6)" xfId="3394" xr:uid="{00000000-0005-0000-0000-00000A1E0000}"/>
    <cellStyle name="2_ÿÿÿÿÿ_luong_duphongtruotgia_DTGTXL_goi1(DD_G6)" xfId="3395" xr:uid="{00000000-0005-0000-0000-00000B1E0000}"/>
    <cellStyle name="2_ÿÿÿÿÿ_luong_duphongtruotgia_DZ500kVBanSok_Pleiku(10-2012)" xfId="1353" xr:uid="{00000000-0005-0000-0000-00000C1E0000}"/>
    <cellStyle name="2_ÿÿÿÿÿ_luong_duphongtruotgia_DZ500kVBanSok_Pleiku(16_10-2012)" xfId="1354" xr:uid="{00000000-0005-0000-0000-00000D1E0000}"/>
    <cellStyle name="2_ÿÿÿÿÿ_luong_duphongtruotgia_DZ500kVPleiku_MyPhuoc_CauBong(GiaLai+DakLakmoi)" xfId="1355" xr:uid="{00000000-0005-0000-0000-00000E1E0000}"/>
    <cellStyle name="2_ÿÿÿÿÿ_luong_duphongtruotgia_DZ500kVPleiku_MyPhuoc_CauBong(GiaLai+DakLakmoi)_DTGTXL_goi1(DD_G6)" xfId="3396" xr:uid="{00000000-0005-0000-0000-00000F1E0000}"/>
    <cellStyle name="2_ÿÿÿÿÿ_luong_duphongtruotgia_Lamgiangiao" xfId="3397" xr:uid="{00000000-0005-0000-0000-0000101E0000}"/>
    <cellStyle name="2_ÿÿÿÿÿ_Luong_kl-TDC" xfId="1356" xr:uid="{00000000-0005-0000-0000-0000111E0000}"/>
    <cellStyle name="2_ÿÿÿÿÿ_Luong_kl-TDC_1A_TB.NXT-500kV Pleiku(07-2011)Hc theo TT" xfId="3398" xr:uid="{00000000-0005-0000-0000-0000121E0000}"/>
    <cellStyle name="2_ÿÿÿÿÿ_Luong_kl-TDC_2A_HTVT-500kV Pleiku-CauBong(07-2011)Hc theo TT" xfId="3399" xr:uid="{00000000-0005-0000-0000-0000131E0000}"/>
    <cellStyle name="2_ÿÿÿÿÿ_Luong_kl-TDC_Book1" xfId="3400" xr:uid="{00000000-0005-0000-0000-0000141E0000}"/>
    <cellStyle name="2_ÿÿÿÿÿ_Luong_kl-TDC_DTGTXL_goi1(DD_G6)" xfId="3401" xr:uid="{00000000-0005-0000-0000-0000151E0000}"/>
    <cellStyle name="2_ÿÿÿÿÿ_mauduyetDADT" xfId="1357" xr:uid="{00000000-0005-0000-0000-0000161E0000}"/>
    <cellStyle name="2_ÿÿÿÿÿ_mauduyetDADT_Book2" xfId="1358" xr:uid="{00000000-0005-0000-0000-0000171E0000}"/>
    <cellStyle name="2_ÿÿÿÿÿ_mauduyetDADT_Book2_DTGTXL_goi1(DD_G6)" xfId="3402" xr:uid="{00000000-0005-0000-0000-0000181E0000}"/>
    <cellStyle name="2_ÿÿÿÿÿ_mauduyetDADT_Book3" xfId="1359" xr:uid="{00000000-0005-0000-0000-0000191E0000}"/>
    <cellStyle name="2_ÿÿÿÿÿ_mauduyetDADT_Book3_DTGTXL_goi1(DD_G6)" xfId="3403" xr:uid="{00000000-0005-0000-0000-00001A1E0000}"/>
    <cellStyle name="2_ÿÿÿÿÿ_mauduyetDADT_DTGTXL_goi1(DD_G6)" xfId="3404" xr:uid="{00000000-0005-0000-0000-00001B1E0000}"/>
    <cellStyle name="2_ÿÿÿÿÿ_mauduyetDADT_DZ500kVBanSok_Pleiku(10-2012)" xfId="1360" xr:uid="{00000000-0005-0000-0000-00001C1E0000}"/>
    <cellStyle name="2_ÿÿÿÿÿ_mauduyetDADT_DZ500kVBanSok_Pleiku(16_10-2012)" xfId="1361" xr:uid="{00000000-0005-0000-0000-00001D1E0000}"/>
    <cellStyle name="2_ÿÿÿÿÿ_mauduyetDADT_DZ500kVPleiku_MyPhuoc_CauBong(GiaLai+DakLakmoi)" xfId="1362" xr:uid="{00000000-0005-0000-0000-00001E1E0000}"/>
    <cellStyle name="2_ÿÿÿÿÿ_mauduyetDADT_DZ500kVPleiku_MyPhuoc_CauBong(GiaLai+DakLakmoi)_DTGTXL_goi1(DD_G6)" xfId="3405" xr:uid="{00000000-0005-0000-0000-00001F1E0000}"/>
    <cellStyle name="2_ÿÿÿÿÿ_mauduyetDADT_Lamgiangiao" xfId="3406" xr:uid="{00000000-0005-0000-0000-0000201E0000}"/>
    <cellStyle name="2_ÿÿÿÿÿ_Moi truong" xfId="3407" xr:uid="{00000000-0005-0000-0000-0000211E0000}"/>
    <cellStyle name="2_ÿÿÿÿÿ_QLDA(957)" xfId="3408" xr:uid="{00000000-0005-0000-0000-0000221E0000}"/>
    <cellStyle name="2_ÿÿÿÿÿ_TA" xfId="1363" xr:uid="{00000000-0005-0000-0000-0000231E0000}"/>
    <cellStyle name="2_ÿÿÿÿÿ_TA_1A_TB.NXT-500kV Pleiku(07-2011)Hc theo TT" xfId="3409" xr:uid="{00000000-0005-0000-0000-0000241E0000}"/>
    <cellStyle name="2_ÿÿÿÿÿ_TA_2A_HTVT-500kV Pleiku-CauBong(07-2011)Hc theo TT" xfId="3410" xr:uid="{00000000-0005-0000-0000-0000251E0000}"/>
    <cellStyle name="2_ÿÿÿÿÿ_TA_Book1" xfId="1364" xr:uid="{00000000-0005-0000-0000-0000261E0000}"/>
    <cellStyle name="2_ÿÿÿÿÿ_TA_Book1_1" xfId="3411" xr:uid="{00000000-0005-0000-0000-0000271E0000}"/>
    <cellStyle name="2_ÿÿÿÿÿ_TA_Book1_Book2" xfId="1365" xr:uid="{00000000-0005-0000-0000-0000281E0000}"/>
    <cellStyle name="2_ÿÿÿÿÿ_TA_Book1_Book2_1" xfId="3412" xr:uid="{00000000-0005-0000-0000-0000291E0000}"/>
    <cellStyle name="2_ÿÿÿÿÿ_TA_Book1_Book2_DTGTXL_goi1(DD_G6)" xfId="3413" xr:uid="{00000000-0005-0000-0000-00002A1E0000}"/>
    <cellStyle name="2_ÿÿÿÿÿ_TA_Book1_Book3" xfId="1366" xr:uid="{00000000-0005-0000-0000-00002B1E0000}"/>
    <cellStyle name="2_ÿÿÿÿÿ_TA_Book1_Book3_DTGTXL_goi1(DD_G6)" xfId="3414" xr:uid="{00000000-0005-0000-0000-00002C1E0000}"/>
    <cellStyle name="2_ÿÿÿÿÿ_TA_Book1_DTGTXL_goi1(DD_G6)" xfId="3415" xr:uid="{00000000-0005-0000-0000-00002D1E0000}"/>
    <cellStyle name="2_ÿÿÿÿÿ_TA_Book1_DZ500kVBanSok_Pleiku(10-2012)" xfId="1367" xr:uid="{00000000-0005-0000-0000-00002E1E0000}"/>
    <cellStyle name="2_ÿÿÿÿÿ_TA_Book1_DZ500kVBanSok_Pleiku(16_10-2012)" xfId="1368" xr:uid="{00000000-0005-0000-0000-00002F1E0000}"/>
    <cellStyle name="2_ÿÿÿÿÿ_TA_Book1_DZ500kVPleiku_MyPhuoc_CauBong(GiaLai+DakLakmoi)" xfId="1369" xr:uid="{00000000-0005-0000-0000-0000301E0000}"/>
    <cellStyle name="2_ÿÿÿÿÿ_TA_Book1_DZ500kVPleiku_MyPhuoc_CauBong(GiaLai+DakLakmoi)_DTGTXL_goi1(DD_G6)" xfId="3416" xr:uid="{00000000-0005-0000-0000-0000311E0000}"/>
    <cellStyle name="2_ÿÿÿÿÿ_TA_Book1_Lamgiangiao" xfId="3417" xr:uid="{00000000-0005-0000-0000-0000321E0000}"/>
    <cellStyle name="2_ÿÿÿÿÿ_TA_Book2" xfId="1370" xr:uid="{00000000-0005-0000-0000-0000331E0000}"/>
    <cellStyle name="2_ÿÿÿÿÿ_TA_Book2 10" xfId="9265" xr:uid="{00000000-0005-0000-0000-0000341E0000}"/>
    <cellStyle name="2_ÿÿÿÿÿ_TA_Book2 11" xfId="9266" xr:uid="{00000000-0005-0000-0000-0000351E0000}"/>
    <cellStyle name="2_ÿÿÿÿÿ_TA_Book2 12" xfId="16254" xr:uid="{00000000-0005-0000-0000-0000361E0000}"/>
    <cellStyle name="2_ÿÿÿÿÿ_TA_Book2 13" xfId="15670" xr:uid="{00000000-0005-0000-0000-0000371E0000}"/>
    <cellStyle name="2_ÿÿÿÿÿ_TA_Book2 2" xfId="9267" xr:uid="{00000000-0005-0000-0000-0000381E0000}"/>
    <cellStyle name="2_ÿÿÿÿÿ_TA_Book2 3" xfId="9268" xr:uid="{00000000-0005-0000-0000-0000391E0000}"/>
    <cellStyle name="2_ÿÿÿÿÿ_TA_Book2 4" xfId="9269" xr:uid="{00000000-0005-0000-0000-00003A1E0000}"/>
    <cellStyle name="2_ÿÿÿÿÿ_TA_Book2 5" xfId="9270" xr:uid="{00000000-0005-0000-0000-00003B1E0000}"/>
    <cellStyle name="2_ÿÿÿÿÿ_TA_Book2 6" xfId="9271" xr:uid="{00000000-0005-0000-0000-00003C1E0000}"/>
    <cellStyle name="2_ÿÿÿÿÿ_TA_Book2 7" xfId="9272" xr:uid="{00000000-0005-0000-0000-00003D1E0000}"/>
    <cellStyle name="2_ÿÿÿÿÿ_TA_Book2 8" xfId="9273" xr:uid="{00000000-0005-0000-0000-00003E1E0000}"/>
    <cellStyle name="2_ÿÿÿÿÿ_TA_Book2 9" xfId="9274" xr:uid="{00000000-0005-0000-0000-00003F1E0000}"/>
    <cellStyle name="2_ÿÿÿÿÿ_TA_Book2_Book1" xfId="1371" xr:uid="{00000000-0005-0000-0000-0000401E0000}"/>
    <cellStyle name="2_ÿÿÿÿÿ_TA_Book2_Book1_1" xfId="3418" xr:uid="{00000000-0005-0000-0000-0000411E0000}"/>
    <cellStyle name="2_ÿÿÿÿÿ_TA_Book2_Book1_Book2" xfId="3419" xr:uid="{00000000-0005-0000-0000-0000421E0000}"/>
    <cellStyle name="2_ÿÿÿÿÿ_TA_Book2_Book1_DTGTXL_goi1(DD_G6)" xfId="3420" xr:uid="{00000000-0005-0000-0000-0000431E0000}"/>
    <cellStyle name="2_ÿÿÿÿÿ_TA_Book2_Book2" xfId="1372" xr:uid="{00000000-0005-0000-0000-0000441E0000}"/>
    <cellStyle name="2_ÿÿÿÿÿ_TA_Book2_Book2_1" xfId="1373" xr:uid="{00000000-0005-0000-0000-0000451E0000}"/>
    <cellStyle name="2_ÿÿÿÿÿ_TA_Book2_Book2_DTGTXL_goi1(DD_G6)" xfId="3421" xr:uid="{00000000-0005-0000-0000-0000461E0000}"/>
    <cellStyle name="2_ÿÿÿÿÿ_TA_Book2_Book3" xfId="1374" xr:uid="{00000000-0005-0000-0000-0000471E0000}"/>
    <cellStyle name="2_ÿÿÿÿÿ_TA_Book2_Book3_DTGTXL_goi1(DD_G6)" xfId="3422" xr:uid="{00000000-0005-0000-0000-0000481E0000}"/>
    <cellStyle name="2_ÿÿÿÿÿ_TA_Book2_CV2695_957" xfId="1375" xr:uid="{00000000-0005-0000-0000-0000491E0000}"/>
    <cellStyle name="2_ÿÿÿÿÿ_TA_Book2_CV2695_957_DTGTXL_goi1(DD_G6)" xfId="3423" xr:uid="{00000000-0005-0000-0000-00004A1E0000}"/>
    <cellStyle name="2_ÿÿÿÿÿ_TA_Book2_dauvao" xfId="1376" xr:uid="{00000000-0005-0000-0000-00004B1E0000}"/>
    <cellStyle name="2_ÿÿÿÿÿ_TA_Book2_dauvao_DTGTXL_goi1(DD_G6)" xfId="3424" xr:uid="{00000000-0005-0000-0000-00004C1E0000}"/>
    <cellStyle name="2_ÿÿÿÿÿ_TA_Book2_DTGTXL_goi1(DD_G6)" xfId="3425" xr:uid="{00000000-0005-0000-0000-00004D1E0000}"/>
    <cellStyle name="2_ÿÿÿÿÿ_TA_Book2_duphongtruotgia" xfId="1377" xr:uid="{00000000-0005-0000-0000-00004E1E0000}"/>
    <cellStyle name="2_ÿÿÿÿÿ_TA_Book2_duphongtruotgia_DTGTXL_goi1(DD_G6)" xfId="3426" xr:uid="{00000000-0005-0000-0000-00004F1E0000}"/>
    <cellStyle name="2_ÿÿÿÿÿ_TA_Book2_DZ500kVBanSok_Pleiku(10-2012)" xfId="1378" xr:uid="{00000000-0005-0000-0000-0000501E0000}"/>
    <cellStyle name="2_ÿÿÿÿÿ_TA_Book2_DZ500kVBanSok_Pleiku(16_10-2012)" xfId="1379" xr:uid="{00000000-0005-0000-0000-0000511E0000}"/>
    <cellStyle name="2_ÿÿÿÿÿ_TA_Book2_DZ500kVHatxan_pleiku" xfId="1380" xr:uid="{00000000-0005-0000-0000-0000521E0000}"/>
    <cellStyle name="2_ÿÿÿÿÿ_TA_Book2_DZ500kVHatxan_pleiku(Giaidoan1)" xfId="1381" xr:uid="{00000000-0005-0000-0000-0000531E0000}"/>
    <cellStyle name="2_ÿÿÿÿÿ_TA_Book2_DZ500kVPleiku_MyPhuoc_CauBong(GiaLai+DakLakmoi)" xfId="1382" xr:uid="{00000000-0005-0000-0000-0000541E0000}"/>
    <cellStyle name="2_ÿÿÿÿÿ_TA_Book2_DZ500kVPleiku_MyPhuoc_CauBong(GiaLai+DakLakmoi)_DTGTXL_goi1(DD_G6)" xfId="3427" xr:uid="{00000000-0005-0000-0000-0000551E0000}"/>
    <cellStyle name="2_ÿÿÿÿÿ_TA_Book2_Lamgiangiao" xfId="3428" xr:uid="{00000000-0005-0000-0000-0000561E0000}"/>
    <cellStyle name="2_ÿÿÿÿÿ_TA_CV2695_957" xfId="1383" xr:uid="{00000000-0005-0000-0000-0000571E0000}"/>
    <cellStyle name="2_ÿÿÿÿÿ_TA_CV2695_957_Book2" xfId="1384" xr:uid="{00000000-0005-0000-0000-0000581E0000}"/>
    <cellStyle name="2_ÿÿÿÿÿ_TA_CV2695_957_Book2_DTGTXL_goi1(DD_G6)" xfId="3429" xr:uid="{00000000-0005-0000-0000-0000591E0000}"/>
    <cellStyle name="2_ÿÿÿÿÿ_TA_CV2695_957_Book3" xfId="1385" xr:uid="{00000000-0005-0000-0000-00005A1E0000}"/>
    <cellStyle name="2_ÿÿÿÿÿ_TA_CV2695_957_Book3_DTGTXL_goi1(DD_G6)" xfId="3430" xr:uid="{00000000-0005-0000-0000-00005B1E0000}"/>
    <cellStyle name="2_ÿÿÿÿÿ_TA_CV2695_957_DTGTXL_goi1(DD_G6)" xfId="3431" xr:uid="{00000000-0005-0000-0000-00005C1E0000}"/>
    <cellStyle name="2_ÿÿÿÿÿ_TA_CV2695_957_DZ500kVBanSok_Pleiku(10-2012)" xfId="1386" xr:uid="{00000000-0005-0000-0000-00005D1E0000}"/>
    <cellStyle name="2_ÿÿÿÿÿ_TA_CV2695_957_DZ500kVBanSok_Pleiku(16_10-2012)" xfId="1387" xr:uid="{00000000-0005-0000-0000-00005E1E0000}"/>
    <cellStyle name="2_ÿÿÿÿÿ_TA_CV2695_957_DZ500kVPleiku_MyPhuoc_CauBong(GiaLai+DakLakmoi)" xfId="1388" xr:uid="{00000000-0005-0000-0000-00005F1E0000}"/>
    <cellStyle name="2_ÿÿÿÿÿ_TA_CV2695_957_DZ500kVPleiku_MyPhuoc_CauBong(GiaLai+DakLakmoi)_DTGTXL_goi1(DD_G6)" xfId="3432" xr:uid="{00000000-0005-0000-0000-0000601E0000}"/>
    <cellStyle name="2_ÿÿÿÿÿ_TA_CV2695_957_Lamgiangiao" xfId="3433" xr:uid="{00000000-0005-0000-0000-0000611E0000}"/>
    <cellStyle name="2_ÿÿÿÿÿ_TA_dauvao" xfId="1389" xr:uid="{00000000-0005-0000-0000-0000621E0000}"/>
    <cellStyle name="2_ÿÿÿÿÿ_TA_dauvao_DTGTXL_goi1(DD_G6)" xfId="3434" xr:uid="{00000000-0005-0000-0000-0000631E0000}"/>
    <cellStyle name="2_ÿÿÿÿÿ_TA_dauvao_DZ500kVBanSok_Pleiku(10-2012)" xfId="1390" xr:uid="{00000000-0005-0000-0000-0000641E0000}"/>
    <cellStyle name="2_ÿÿÿÿÿ_TA_dauvao_DZ500kVBanSok_Pleiku(16_10-2012)" xfId="1391" xr:uid="{00000000-0005-0000-0000-0000651E0000}"/>
    <cellStyle name="2_ÿÿÿÿÿ_TA_dauvao_Lamgiangiao" xfId="3435" xr:uid="{00000000-0005-0000-0000-0000661E0000}"/>
    <cellStyle name="2_ÿÿÿÿÿ_TA_DTGTXL_goi1(DD_G6)" xfId="3436" xr:uid="{00000000-0005-0000-0000-0000671E0000}"/>
    <cellStyle name="2_ÿÿÿÿÿ_TA_duphongtruotgia" xfId="1392" xr:uid="{00000000-0005-0000-0000-0000681E0000}"/>
    <cellStyle name="2_ÿÿÿÿÿ_TA_duphongtruotgia_Book2" xfId="1393" xr:uid="{00000000-0005-0000-0000-0000691E0000}"/>
    <cellStyle name="2_ÿÿÿÿÿ_TA_duphongtruotgia_Book2_DTGTXL_goi1(DD_G6)" xfId="3437" xr:uid="{00000000-0005-0000-0000-00006A1E0000}"/>
    <cellStyle name="2_ÿÿÿÿÿ_TA_duphongtruotgia_Book3" xfId="1394" xr:uid="{00000000-0005-0000-0000-00006B1E0000}"/>
    <cellStyle name="2_ÿÿÿÿÿ_TA_duphongtruotgia_Book3_DTGTXL_goi1(DD_G6)" xfId="3438" xr:uid="{00000000-0005-0000-0000-00006C1E0000}"/>
    <cellStyle name="2_ÿÿÿÿÿ_TA_duphongtruotgia_DTGTXL_goi1(DD_G6)" xfId="3439" xr:uid="{00000000-0005-0000-0000-00006D1E0000}"/>
    <cellStyle name="2_ÿÿÿÿÿ_TA_duphongtruotgia_DZ500kVBanSok_Pleiku(10-2012)" xfId="1395" xr:uid="{00000000-0005-0000-0000-00006E1E0000}"/>
    <cellStyle name="2_ÿÿÿÿÿ_TA_duphongtruotgia_DZ500kVBanSok_Pleiku(16_10-2012)" xfId="1396" xr:uid="{00000000-0005-0000-0000-00006F1E0000}"/>
    <cellStyle name="2_ÿÿÿÿÿ_TA_duphongtruotgia_DZ500kVPleiku_MyPhuoc_CauBong(GiaLai+DakLakmoi)" xfId="1397" xr:uid="{00000000-0005-0000-0000-0000701E0000}"/>
    <cellStyle name="2_ÿÿÿÿÿ_TA_duphongtruotgia_DZ500kVPleiku_MyPhuoc_CauBong(GiaLai+DakLakmoi)_DTGTXL_goi1(DD_G6)" xfId="3440" xr:uid="{00000000-0005-0000-0000-0000711E0000}"/>
    <cellStyle name="2_ÿÿÿÿÿ_TA_duphongtruotgia_Lamgiangiao" xfId="3441" xr:uid="{00000000-0005-0000-0000-0000721E0000}"/>
    <cellStyle name="2_ÿÿÿÿÿ_TA_DZ 220kV Vinh Tan - Phan Thi_t" xfId="1398" xr:uid="{00000000-0005-0000-0000-0000731E0000}"/>
    <cellStyle name="2_ÿÿÿÿÿ_TA_DZ 220kV Vinh Tan - Phan Thi_t 10" xfId="9275" xr:uid="{00000000-0005-0000-0000-0000741E0000}"/>
    <cellStyle name="2_ÿÿÿÿÿ_TA_DZ 220kV Vinh Tan - Phan Thi_t 11" xfId="9276" xr:uid="{00000000-0005-0000-0000-0000751E0000}"/>
    <cellStyle name="2_ÿÿÿÿÿ_TA_DZ 220kV Vinh Tan - Phan Thi_t 12" xfId="16255" xr:uid="{00000000-0005-0000-0000-0000761E0000}"/>
    <cellStyle name="2_ÿÿÿÿÿ_TA_DZ 220kV Vinh Tan - Phan Thi_t 13" xfId="15671" xr:uid="{00000000-0005-0000-0000-0000771E0000}"/>
    <cellStyle name="2_ÿÿÿÿÿ_TA_DZ 220kV Vinh Tan - Phan Thi_t 2" xfId="9277" xr:uid="{00000000-0005-0000-0000-0000781E0000}"/>
    <cellStyle name="2_ÿÿÿÿÿ_TA_DZ 220kV Vinh Tan - Phan Thi_t 3" xfId="9278" xr:uid="{00000000-0005-0000-0000-0000791E0000}"/>
    <cellStyle name="2_ÿÿÿÿÿ_TA_DZ 220kV Vinh Tan - Phan Thi_t 4" xfId="9279" xr:uid="{00000000-0005-0000-0000-00007A1E0000}"/>
    <cellStyle name="2_ÿÿÿÿÿ_TA_DZ 220kV Vinh Tan - Phan Thi_t 5" xfId="9280" xr:uid="{00000000-0005-0000-0000-00007B1E0000}"/>
    <cellStyle name="2_ÿÿÿÿÿ_TA_DZ 220kV Vinh Tan - Phan Thi_t 6" xfId="9281" xr:uid="{00000000-0005-0000-0000-00007C1E0000}"/>
    <cellStyle name="2_ÿÿÿÿÿ_TA_DZ 220kV Vinh Tan - Phan Thi_t 7" xfId="9282" xr:uid="{00000000-0005-0000-0000-00007D1E0000}"/>
    <cellStyle name="2_ÿÿÿÿÿ_TA_DZ 220kV Vinh Tan - Phan Thi_t 8" xfId="9283" xr:uid="{00000000-0005-0000-0000-00007E1E0000}"/>
    <cellStyle name="2_ÿÿÿÿÿ_TA_DZ 220kV Vinh Tan - Phan Thi_t 9" xfId="9284" xr:uid="{00000000-0005-0000-0000-00007F1E0000}"/>
    <cellStyle name="2_ÿÿÿÿÿ_TA_DZ 220kV Vinh Tan - Phan Thi_t_Book1" xfId="1399" xr:uid="{00000000-0005-0000-0000-0000801E0000}"/>
    <cellStyle name="2_ÿÿÿÿÿ_TA_DZ 220kV Vinh Tan - Phan Thi_t_Book2" xfId="1400" xr:uid="{00000000-0005-0000-0000-0000811E0000}"/>
    <cellStyle name="2_ÿÿÿÿÿ_TA_DZ 220kV Vinh Tan - Phan Thi_t_DTGTXL_goi1(DD_G6)" xfId="3442" xr:uid="{00000000-0005-0000-0000-0000821E0000}"/>
    <cellStyle name="2_ÿÿÿÿÿ_TA_DZ 220kV Vinh Tan - Phan Thi_t_DZ500kVBanSok_Pleiku(10-2012)" xfId="1401" xr:uid="{00000000-0005-0000-0000-0000831E0000}"/>
    <cellStyle name="2_ÿÿÿÿÿ_TA_DZ 220kV Vinh Tan - Phan Thi_t_DZ500kVHatxan_pleiku" xfId="1402" xr:uid="{00000000-0005-0000-0000-0000841E0000}"/>
    <cellStyle name="2_ÿÿÿÿÿ_TA_DZ 220kV Vinh Tan - Phan Thi_t_DZ500kVHatxan_pleiku(Giaidoan1)" xfId="1403" xr:uid="{00000000-0005-0000-0000-0000851E0000}"/>
    <cellStyle name="2_ÿÿÿÿÿ_TA_mauduyetDADT" xfId="1404" xr:uid="{00000000-0005-0000-0000-0000861E0000}"/>
    <cellStyle name="2_ÿÿÿÿÿ_TA_mauduyetDADT_Book2" xfId="1405" xr:uid="{00000000-0005-0000-0000-0000871E0000}"/>
    <cellStyle name="2_ÿÿÿÿÿ_TA_mauduyetDADT_Book2_DTGTXL_goi1(DD_G6)" xfId="3443" xr:uid="{00000000-0005-0000-0000-0000881E0000}"/>
    <cellStyle name="2_ÿÿÿÿÿ_TA_mauduyetDADT_Book3" xfId="1406" xr:uid="{00000000-0005-0000-0000-0000891E0000}"/>
    <cellStyle name="2_ÿÿÿÿÿ_TA_mauduyetDADT_Book3_DTGTXL_goi1(DD_G6)" xfId="3444" xr:uid="{00000000-0005-0000-0000-00008A1E0000}"/>
    <cellStyle name="2_ÿÿÿÿÿ_TA_mauduyetDADT_DTGTXL_goi1(DD_G6)" xfId="3445" xr:uid="{00000000-0005-0000-0000-00008B1E0000}"/>
    <cellStyle name="2_ÿÿÿÿÿ_TA_mauduyetDADT_DZ500kVBanSok_Pleiku(10-2012)" xfId="1407" xr:uid="{00000000-0005-0000-0000-00008C1E0000}"/>
    <cellStyle name="2_ÿÿÿÿÿ_TA_mauduyetDADT_DZ500kVBanSok_Pleiku(16_10-2012)" xfId="1408" xr:uid="{00000000-0005-0000-0000-00008D1E0000}"/>
    <cellStyle name="2_ÿÿÿÿÿ_TA_mauduyetDADT_DZ500kVPleiku_MyPhuoc_CauBong(GiaLai+DakLakmoi)" xfId="1409" xr:uid="{00000000-0005-0000-0000-00008E1E0000}"/>
    <cellStyle name="2_ÿÿÿÿÿ_TA_mauduyetDADT_DZ500kVPleiku_MyPhuoc_CauBong(GiaLai+DakLakmoi)_DTGTXL_goi1(DD_G6)" xfId="3446" xr:uid="{00000000-0005-0000-0000-00008F1E0000}"/>
    <cellStyle name="2_ÿÿÿÿÿ_TA_mauduyetDADT_Lamgiangiao" xfId="3447" xr:uid="{00000000-0005-0000-0000-0000901E0000}"/>
    <cellStyle name="2_ÿÿÿÿÿ_TA_QLDA(957)" xfId="3448" xr:uid="{00000000-0005-0000-0000-0000911E0000}"/>
    <cellStyle name="2_ÿÿÿÿÿ_TA_TBA 220kV Song Trang 2" xfId="1410" xr:uid="{00000000-0005-0000-0000-0000921E0000}"/>
    <cellStyle name="2_ÿÿÿÿÿ_TA_TBA 220kV Song Trang 2 10" xfId="9285" xr:uid="{00000000-0005-0000-0000-0000931E0000}"/>
    <cellStyle name="2_ÿÿÿÿÿ_TA_TBA 220kV Song Trang 2 11" xfId="9286" xr:uid="{00000000-0005-0000-0000-0000941E0000}"/>
    <cellStyle name="2_ÿÿÿÿÿ_TA_TBA 220kV Song Trang 2 12" xfId="16256" xr:uid="{00000000-0005-0000-0000-0000951E0000}"/>
    <cellStyle name="2_ÿÿÿÿÿ_TA_TBA 220kV Song Trang 2 13" xfId="15672" xr:uid="{00000000-0005-0000-0000-0000961E0000}"/>
    <cellStyle name="2_ÿÿÿÿÿ_TA_TBA 220kV Song Trang 2 2" xfId="9287" xr:uid="{00000000-0005-0000-0000-0000971E0000}"/>
    <cellStyle name="2_ÿÿÿÿÿ_TA_TBA 220kV Song Trang 2 3" xfId="9288" xr:uid="{00000000-0005-0000-0000-0000981E0000}"/>
    <cellStyle name="2_ÿÿÿÿÿ_TA_TBA 220kV Song Trang 2 4" xfId="9289" xr:uid="{00000000-0005-0000-0000-0000991E0000}"/>
    <cellStyle name="2_ÿÿÿÿÿ_TA_TBA 220kV Song Trang 2 5" xfId="9290" xr:uid="{00000000-0005-0000-0000-00009A1E0000}"/>
    <cellStyle name="2_ÿÿÿÿÿ_TA_TBA 220kV Song Trang 2 6" xfId="9291" xr:uid="{00000000-0005-0000-0000-00009B1E0000}"/>
    <cellStyle name="2_ÿÿÿÿÿ_TA_TBA 220kV Song Trang 2 7" xfId="9292" xr:uid="{00000000-0005-0000-0000-00009C1E0000}"/>
    <cellStyle name="2_ÿÿÿÿÿ_TA_TBA 220kV Song Trang 2 8" xfId="9293" xr:uid="{00000000-0005-0000-0000-00009D1E0000}"/>
    <cellStyle name="2_ÿÿÿÿÿ_TA_TBA 220kV Song Trang 2 9" xfId="9294" xr:uid="{00000000-0005-0000-0000-00009E1E0000}"/>
    <cellStyle name="2_ÿÿÿÿÿ_TA_TBA 220kV Song Trang 2_Book1" xfId="1411" xr:uid="{00000000-0005-0000-0000-00009F1E0000}"/>
    <cellStyle name="2_ÿÿÿÿÿ_TA_TBA 220kV Song Trang 2_Book2" xfId="1412" xr:uid="{00000000-0005-0000-0000-0000A01E0000}"/>
    <cellStyle name="2_ÿÿÿÿÿ_TA_TBA 220kV Song Trang 2_DTGTXL_goi1(DD_G6)" xfId="3449" xr:uid="{00000000-0005-0000-0000-0000A11E0000}"/>
    <cellStyle name="2_ÿÿÿÿÿ_TA_TBA 220kV Song Trang 2_DZ500kVBanSok_Pleiku(10-2012)" xfId="1413" xr:uid="{00000000-0005-0000-0000-0000A21E0000}"/>
    <cellStyle name="2_ÿÿÿÿÿ_TA_TBA 220kV Song Trang 2_DZ500kVHatxan_pleiku" xfId="1414" xr:uid="{00000000-0005-0000-0000-0000A31E0000}"/>
    <cellStyle name="2_ÿÿÿÿÿ_TA_TBA 220kV Song Trang 2_DZ500kVHatxan_pleiku(Giaidoan1)" xfId="1415" xr:uid="{00000000-0005-0000-0000-0000A41E0000}"/>
    <cellStyle name="2_ÿÿÿÿÿ_TA_thepmaqui3_2010(DaNang)" xfId="3450" xr:uid="{00000000-0005-0000-0000-0000A51E0000}"/>
    <cellStyle name="2_ÿÿÿÿÿ_TBA 220kV Song Trang 2" xfId="1416" xr:uid="{00000000-0005-0000-0000-0000A61E0000}"/>
    <cellStyle name="2_ÿÿÿÿÿ_TBA 220kV Song Trang 2 10" xfId="9295" xr:uid="{00000000-0005-0000-0000-0000A71E0000}"/>
    <cellStyle name="2_ÿÿÿÿÿ_TBA 220kV Song Trang 2 11" xfId="9296" xr:uid="{00000000-0005-0000-0000-0000A81E0000}"/>
    <cellStyle name="2_ÿÿÿÿÿ_TBA 220kV Song Trang 2 12" xfId="16257" xr:uid="{00000000-0005-0000-0000-0000A91E0000}"/>
    <cellStyle name="2_ÿÿÿÿÿ_TBA 220kV Song Trang 2 13" xfId="15673" xr:uid="{00000000-0005-0000-0000-0000AA1E0000}"/>
    <cellStyle name="2_ÿÿÿÿÿ_TBA 220kV Song Trang 2 2" xfId="9297" xr:uid="{00000000-0005-0000-0000-0000AB1E0000}"/>
    <cellStyle name="2_ÿÿÿÿÿ_TBA 220kV Song Trang 2 3" xfId="9298" xr:uid="{00000000-0005-0000-0000-0000AC1E0000}"/>
    <cellStyle name="2_ÿÿÿÿÿ_TBA 220kV Song Trang 2 4" xfId="9299" xr:uid="{00000000-0005-0000-0000-0000AD1E0000}"/>
    <cellStyle name="2_ÿÿÿÿÿ_TBA 220kV Song Trang 2 5" xfId="9300" xr:uid="{00000000-0005-0000-0000-0000AE1E0000}"/>
    <cellStyle name="2_ÿÿÿÿÿ_TBA 220kV Song Trang 2 6" xfId="9301" xr:uid="{00000000-0005-0000-0000-0000AF1E0000}"/>
    <cellStyle name="2_ÿÿÿÿÿ_TBA 220kV Song Trang 2 7" xfId="9302" xr:uid="{00000000-0005-0000-0000-0000B01E0000}"/>
    <cellStyle name="2_ÿÿÿÿÿ_TBA 220kV Song Trang 2 8" xfId="9303" xr:uid="{00000000-0005-0000-0000-0000B11E0000}"/>
    <cellStyle name="2_ÿÿÿÿÿ_TBA 220kV Song Trang 2 9" xfId="9304" xr:uid="{00000000-0005-0000-0000-0000B21E0000}"/>
    <cellStyle name="2_ÿÿÿÿÿ_TBA 220kV Song Trang 2_Book1" xfId="1417" xr:uid="{00000000-0005-0000-0000-0000B31E0000}"/>
    <cellStyle name="2_ÿÿÿÿÿ_TBA 220kV Song Trang 2_Book2" xfId="1418" xr:uid="{00000000-0005-0000-0000-0000B41E0000}"/>
    <cellStyle name="2_ÿÿÿÿÿ_TBA 220kV Song Trang 2_DTGTXL_goi1(DD_G6)" xfId="3451" xr:uid="{00000000-0005-0000-0000-0000B51E0000}"/>
    <cellStyle name="2_ÿÿÿÿÿ_TBA 220kV Song Trang 2_DZ500kVBanSok_Pleiku(10-2012)" xfId="1419" xr:uid="{00000000-0005-0000-0000-0000B61E0000}"/>
    <cellStyle name="2_ÿÿÿÿÿ_TBA 220kV Song Trang 2_DZ500kVHatxan_pleiku" xfId="1420" xr:uid="{00000000-0005-0000-0000-0000B71E0000}"/>
    <cellStyle name="2_ÿÿÿÿÿ_TBA 220kV Song Trang 2_DZ500kVHatxan_pleiku(Giaidoan1)" xfId="1421" xr:uid="{00000000-0005-0000-0000-0000B81E0000}"/>
    <cellStyle name="2_ÿÿÿÿÿ_TToan KS (DADT) Phu Tan 2 (lam truoc) 6-09 da sua gui lai" xfId="3454" xr:uid="{00000000-0005-0000-0000-0000BB1E0000}"/>
    <cellStyle name="2_ÿÿÿÿÿ_thepmaqui3_2010(DaNang)" xfId="3452" xr:uid="{00000000-0005-0000-0000-0000B91E0000}"/>
    <cellStyle name="2_ÿÿÿÿÿ_Thtoan KS dia hinh dot 1(DADT)GOC" xfId="3453" xr:uid="{00000000-0005-0000-0000-0000BA1E0000}"/>
    <cellStyle name="20" xfId="3455" xr:uid="{00000000-0005-0000-0000-0000BC1E0000}"/>
    <cellStyle name="20% - Accent1 2" xfId="14324" xr:uid="{00000000-0005-0000-0000-0000BD1E0000}"/>
    <cellStyle name="20% - Accent1 3" xfId="14323" xr:uid="{00000000-0005-0000-0000-0000BE1E0000}"/>
    <cellStyle name="20% - Accent2 2" xfId="14326" xr:uid="{00000000-0005-0000-0000-0000BF1E0000}"/>
    <cellStyle name="20% - Accent2 3" xfId="14325" xr:uid="{00000000-0005-0000-0000-0000C01E0000}"/>
    <cellStyle name="20% - Accent3 2" xfId="14328" xr:uid="{00000000-0005-0000-0000-0000C11E0000}"/>
    <cellStyle name="20% - Accent3 3" xfId="14327" xr:uid="{00000000-0005-0000-0000-0000C21E0000}"/>
    <cellStyle name="20% - Accent4 2" xfId="14330" xr:uid="{00000000-0005-0000-0000-0000C31E0000}"/>
    <cellStyle name="20% - Accent4 3" xfId="14329" xr:uid="{00000000-0005-0000-0000-0000C41E0000}"/>
    <cellStyle name="20% - Accent5 2" xfId="14332" xr:uid="{00000000-0005-0000-0000-0000C51E0000}"/>
    <cellStyle name="20% - Accent5 3" xfId="14331" xr:uid="{00000000-0005-0000-0000-0000C61E0000}"/>
    <cellStyle name="20% - Accent6 2" xfId="14334" xr:uid="{00000000-0005-0000-0000-0000C71E0000}"/>
    <cellStyle name="20% - Accent6 3" xfId="14333" xr:uid="{00000000-0005-0000-0000-0000C81E0000}"/>
    <cellStyle name="-2001" xfId="3456" xr:uid="{00000000-0005-0000-0000-0000C91E0000}"/>
    <cellStyle name="3" xfId="1422" xr:uid="{00000000-0005-0000-0000-0000CA1E0000}"/>
    <cellStyle name="3_1A_TB.NXT-500kV Pleiku(07-2011)Hc theo TT" xfId="3457" xr:uid="{00000000-0005-0000-0000-0000CB1E0000}"/>
    <cellStyle name="3_2A_HTVT-500kV Pleiku-CauBong(07-2011)Hc theo TT" xfId="3458" xr:uid="{00000000-0005-0000-0000-0000CC1E0000}"/>
    <cellStyle name="3_Book1" xfId="1423" xr:uid="{00000000-0005-0000-0000-0000CD1E0000}"/>
    <cellStyle name="3_Book1 10" xfId="9305" xr:uid="{00000000-0005-0000-0000-0000CE1E0000}"/>
    <cellStyle name="3_Book1 11" xfId="9306" xr:uid="{00000000-0005-0000-0000-0000CF1E0000}"/>
    <cellStyle name="3_Book1 12" xfId="16258" xr:uid="{00000000-0005-0000-0000-0000D01E0000}"/>
    <cellStyle name="3_Book1 13" xfId="15674" xr:uid="{00000000-0005-0000-0000-0000D11E0000}"/>
    <cellStyle name="3_Book1 2" xfId="9307" xr:uid="{00000000-0005-0000-0000-0000D21E0000}"/>
    <cellStyle name="3_Book1 3" xfId="9308" xr:uid="{00000000-0005-0000-0000-0000D31E0000}"/>
    <cellStyle name="3_Book1 4" xfId="9309" xr:uid="{00000000-0005-0000-0000-0000D41E0000}"/>
    <cellStyle name="3_Book1 5" xfId="9310" xr:uid="{00000000-0005-0000-0000-0000D51E0000}"/>
    <cellStyle name="3_Book1 6" xfId="9311" xr:uid="{00000000-0005-0000-0000-0000D61E0000}"/>
    <cellStyle name="3_Book1 7" xfId="9312" xr:uid="{00000000-0005-0000-0000-0000D71E0000}"/>
    <cellStyle name="3_Book1 8" xfId="9313" xr:uid="{00000000-0005-0000-0000-0000D81E0000}"/>
    <cellStyle name="3_Book1 9" xfId="9314" xr:uid="{00000000-0005-0000-0000-0000D91E0000}"/>
    <cellStyle name="3_Book1_1" xfId="1424" xr:uid="{00000000-0005-0000-0000-0000DA1E0000}"/>
    <cellStyle name="3_Book1_1A_TB.NXT-500kV Pleiku(07-2011)Hc theo TT" xfId="3459" xr:uid="{00000000-0005-0000-0000-0000DB1E0000}"/>
    <cellStyle name="3_Book1_2A_HTVT-500kV Pleiku-CauBong(07-2011)Hc theo TT" xfId="3460" xr:uid="{00000000-0005-0000-0000-0000DC1E0000}"/>
    <cellStyle name="3_Book1_Book1" xfId="1425" xr:uid="{00000000-0005-0000-0000-0000DD1E0000}"/>
    <cellStyle name="3_Book1_Book2" xfId="1426" xr:uid="{00000000-0005-0000-0000-0000DE1E0000}"/>
    <cellStyle name="3_Book1_Book2_1" xfId="1427" xr:uid="{00000000-0005-0000-0000-0000DF1E0000}"/>
    <cellStyle name="3_Book1_Book2_DTGTXL_goi1(DD_G6)" xfId="3461" xr:uid="{00000000-0005-0000-0000-0000E01E0000}"/>
    <cellStyle name="3_Book1_Book3" xfId="1428" xr:uid="{00000000-0005-0000-0000-0000E11E0000}"/>
    <cellStyle name="3_Book1_Book3_DTGTXL_goi1(DD_G6)" xfId="3462" xr:uid="{00000000-0005-0000-0000-0000E21E0000}"/>
    <cellStyle name="3_Book1_DTGTXL_goi1(DD_G6)" xfId="3463" xr:uid="{00000000-0005-0000-0000-0000E31E0000}"/>
    <cellStyle name="3_Book1_DZ500kVBanSok_Pleiku(10-2012)" xfId="1429" xr:uid="{00000000-0005-0000-0000-0000E41E0000}"/>
    <cellStyle name="3_Book1_DZ500kVBanSok_Pleiku(16_10-2012)" xfId="1430" xr:uid="{00000000-0005-0000-0000-0000E51E0000}"/>
    <cellStyle name="3_Book1_DZ500kVHatxan_pleiku" xfId="1431" xr:uid="{00000000-0005-0000-0000-0000E61E0000}"/>
    <cellStyle name="3_Book1_DZ500kVHatxan_pleiku(Giaidoan1)" xfId="1432" xr:uid="{00000000-0005-0000-0000-0000E71E0000}"/>
    <cellStyle name="3_Book1_DZ500kVPleiku_MyPhuoc_CauBong(GiaLai+DakLakmoi)" xfId="1433" xr:uid="{00000000-0005-0000-0000-0000E81E0000}"/>
    <cellStyle name="3_Book1_DZ500kVPleiku_MyPhuoc_CauBong(GiaLai+DakLakmoi)_DTGTXL_goi1(DD_G6)" xfId="3464" xr:uid="{00000000-0005-0000-0000-0000E91E0000}"/>
    <cellStyle name="3_Book1_Lamgiangiao" xfId="3465" xr:uid="{00000000-0005-0000-0000-0000EA1E0000}"/>
    <cellStyle name="3_Book2" xfId="1434" xr:uid="{00000000-0005-0000-0000-0000EB1E0000}"/>
    <cellStyle name="3_Book2 10" xfId="9315" xr:uid="{00000000-0005-0000-0000-0000EC1E0000}"/>
    <cellStyle name="3_Book2 11" xfId="9316" xr:uid="{00000000-0005-0000-0000-0000ED1E0000}"/>
    <cellStyle name="3_Book2 12" xfId="16259" xr:uid="{00000000-0005-0000-0000-0000EE1E0000}"/>
    <cellStyle name="3_Book2 13" xfId="15675" xr:uid="{00000000-0005-0000-0000-0000EF1E0000}"/>
    <cellStyle name="3_Book2 2" xfId="9317" xr:uid="{00000000-0005-0000-0000-0000F01E0000}"/>
    <cellStyle name="3_Book2 3" xfId="9318" xr:uid="{00000000-0005-0000-0000-0000F11E0000}"/>
    <cellStyle name="3_Book2 4" xfId="9319" xr:uid="{00000000-0005-0000-0000-0000F21E0000}"/>
    <cellStyle name="3_Book2 5" xfId="9320" xr:uid="{00000000-0005-0000-0000-0000F31E0000}"/>
    <cellStyle name="3_Book2 6" xfId="9321" xr:uid="{00000000-0005-0000-0000-0000F41E0000}"/>
    <cellStyle name="3_Book2 7" xfId="9322" xr:uid="{00000000-0005-0000-0000-0000F51E0000}"/>
    <cellStyle name="3_Book2 8" xfId="9323" xr:uid="{00000000-0005-0000-0000-0000F61E0000}"/>
    <cellStyle name="3_Book2 9" xfId="9324" xr:uid="{00000000-0005-0000-0000-0000F71E0000}"/>
    <cellStyle name="3_Book2_Book1" xfId="1435" xr:uid="{00000000-0005-0000-0000-0000F81E0000}"/>
    <cellStyle name="3_Book2_Book1_1" xfId="3466" xr:uid="{00000000-0005-0000-0000-0000F91E0000}"/>
    <cellStyle name="3_Book2_Book1_Book2" xfId="3467" xr:uid="{00000000-0005-0000-0000-0000FA1E0000}"/>
    <cellStyle name="3_Book2_Book1_DTGTXL_goi1(DD_G6)" xfId="3468" xr:uid="{00000000-0005-0000-0000-0000FB1E0000}"/>
    <cellStyle name="3_Book2_Book2" xfId="1436" xr:uid="{00000000-0005-0000-0000-0000FC1E0000}"/>
    <cellStyle name="3_Book2_Book2_1" xfId="1437" xr:uid="{00000000-0005-0000-0000-0000FD1E0000}"/>
    <cellStyle name="3_Book2_Book2_DTGTXL_goi1(DD_G6)" xfId="3469" xr:uid="{00000000-0005-0000-0000-0000FE1E0000}"/>
    <cellStyle name="3_Book2_Book3" xfId="1438" xr:uid="{00000000-0005-0000-0000-0000FF1E0000}"/>
    <cellStyle name="3_Book2_Book3_DTGTXL_goi1(DD_G6)" xfId="3470" xr:uid="{00000000-0005-0000-0000-0000001F0000}"/>
    <cellStyle name="3_Book2_CV2695_957" xfId="1439" xr:uid="{00000000-0005-0000-0000-0000011F0000}"/>
    <cellStyle name="3_Book2_CV2695_957_DTGTXL_goi1(DD_G6)" xfId="3471" xr:uid="{00000000-0005-0000-0000-0000021F0000}"/>
    <cellStyle name="3_Book2_dauvao" xfId="1440" xr:uid="{00000000-0005-0000-0000-0000031F0000}"/>
    <cellStyle name="3_Book2_dauvao_DTGTXL_goi1(DD_G6)" xfId="3472" xr:uid="{00000000-0005-0000-0000-0000041F0000}"/>
    <cellStyle name="3_Book2_DTGTXL_goi1(DD_G6)" xfId="3473" xr:uid="{00000000-0005-0000-0000-0000051F0000}"/>
    <cellStyle name="3_Book2_duphongtruotgia" xfId="1441" xr:uid="{00000000-0005-0000-0000-0000061F0000}"/>
    <cellStyle name="3_Book2_duphongtruotgia_DTGTXL_goi1(DD_G6)" xfId="3474" xr:uid="{00000000-0005-0000-0000-0000071F0000}"/>
    <cellStyle name="3_Book2_DZ500kVBanSok_Pleiku(10-2012)" xfId="1442" xr:uid="{00000000-0005-0000-0000-0000081F0000}"/>
    <cellStyle name="3_Book2_DZ500kVBanSok_Pleiku(16_10-2012)" xfId="1443" xr:uid="{00000000-0005-0000-0000-0000091F0000}"/>
    <cellStyle name="3_Book2_DZ500kVHatxan_pleiku" xfId="1444" xr:uid="{00000000-0005-0000-0000-00000A1F0000}"/>
    <cellStyle name="3_Book2_DZ500kVHatxan_pleiku(Giaidoan1)" xfId="1445" xr:uid="{00000000-0005-0000-0000-00000B1F0000}"/>
    <cellStyle name="3_Book2_DZ500kVPleiku_MyPhuoc_CauBong(GiaLai+DakLakmoi)" xfId="1446" xr:uid="{00000000-0005-0000-0000-00000C1F0000}"/>
    <cellStyle name="3_Book2_DZ500kVPleiku_MyPhuoc_CauBong(GiaLai+DakLakmoi)_DTGTXL_goi1(DD_G6)" xfId="3475" xr:uid="{00000000-0005-0000-0000-00000D1F0000}"/>
    <cellStyle name="3_Book2_Lamgiangiao" xfId="3476" xr:uid="{00000000-0005-0000-0000-00000E1F0000}"/>
    <cellStyle name="3_Cao Son - DTTKchinh TT 03, 04" xfId="9325" xr:uid="{00000000-0005-0000-0000-00000F1F0000}"/>
    <cellStyle name="3_Cau thuy dien Ban La (Cu Anh)" xfId="1447" xr:uid="{00000000-0005-0000-0000-0000101F0000}"/>
    <cellStyle name="3_Cau thuy dien Ban La (Cu Anh)_1A_TB.NXT-500kV Pleiku(07-2011)Hc theo TT" xfId="3477" xr:uid="{00000000-0005-0000-0000-0000111F0000}"/>
    <cellStyle name="3_Cau thuy dien Ban La (Cu Anh)_2A_HTVT-500kV Pleiku-CauBong(07-2011)Hc theo TT" xfId="3478" xr:uid="{00000000-0005-0000-0000-0000121F0000}"/>
    <cellStyle name="3_Cau thuy dien Ban La (Cu Anh)_Book1" xfId="1448" xr:uid="{00000000-0005-0000-0000-0000131F0000}"/>
    <cellStyle name="3_Cau thuy dien Ban La (Cu Anh)_Book1 10" xfId="9326" xr:uid="{00000000-0005-0000-0000-0000141F0000}"/>
    <cellStyle name="3_Cau thuy dien Ban La (Cu Anh)_Book1 11" xfId="9327" xr:uid="{00000000-0005-0000-0000-0000151F0000}"/>
    <cellStyle name="3_Cau thuy dien Ban La (Cu Anh)_Book1 12" xfId="16260" xr:uid="{00000000-0005-0000-0000-0000161F0000}"/>
    <cellStyle name="3_Cau thuy dien Ban La (Cu Anh)_Book1 13" xfId="15676" xr:uid="{00000000-0005-0000-0000-0000171F0000}"/>
    <cellStyle name="3_Cau thuy dien Ban La (Cu Anh)_Book1 2" xfId="9328" xr:uid="{00000000-0005-0000-0000-0000181F0000}"/>
    <cellStyle name="3_Cau thuy dien Ban La (Cu Anh)_Book1 3" xfId="9329" xr:uid="{00000000-0005-0000-0000-0000191F0000}"/>
    <cellStyle name="3_Cau thuy dien Ban La (Cu Anh)_Book1 4" xfId="9330" xr:uid="{00000000-0005-0000-0000-00001A1F0000}"/>
    <cellStyle name="3_Cau thuy dien Ban La (Cu Anh)_Book1 5" xfId="9331" xr:uid="{00000000-0005-0000-0000-00001B1F0000}"/>
    <cellStyle name="3_Cau thuy dien Ban La (Cu Anh)_Book1 6" xfId="9332" xr:uid="{00000000-0005-0000-0000-00001C1F0000}"/>
    <cellStyle name="3_Cau thuy dien Ban La (Cu Anh)_Book1 7" xfId="9333" xr:uid="{00000000-0005-0000-0000-00001D1F0000}"/>
    <cellStyle name="3_Cau thuy dien Ban La (Cu Anh)_Book1 8" xfId="9334" xr:uid="{00000000-0005-0000-0000-00001E1F0000}"/>
    <cellStyle name="3_Cau thuy dien Ban La (Cu Anh)_Book1 9" xfId="9335" xr:uid="{00000000-0005-0000-0000-00001F1F0000}"/>
    <cellStyle name="3_Cau thuy dien Ban La (Cu Anh)_Book2" xfId="1449" xr:uid="{00000000-0005-0000-0000-0000201F0000}"/>
    <cellStyle name="3_Cau thuy dien Ban La (Cu Anh)_Book2 10" xfId="9336" xr:uid="{00000000-0005-0000-0000-0000211F0000}"/>
    <cellStyle name="3_Cau thuy dien Ban La (Cu Anh)_Book2 11" xfId="9337" xr:uid="{00000000-0005-0000-0000-0000221F0000}"/>
    <cellStyle name="3_Cau thuy dien Ban La (Cu Anh)_Book2 12" xfId="16261" xr:uid="{00000000-0005-0000-0000-0000231F0000}"/>
    <cellStyle name="3_Cau thuy dien Ban La (Cu Anh)_Book2 13" xfId="15677" xr:uid="{00000000-0005-0000-0000-0000241F0000}"/>
    <cellStyle name="3_Cau thuy dien Ban La (Cu Anh)_Book2 2" xfId="9338" xr:uid="{00000000-0005-0000-0000-0000251F0000}"/>
    <cellStyle name="3_Cau thuy dien Ban La (Cu Anh)_Book2 3" xfId="9339" xr:uid="{00000000-0005-0000-0000-0000261F0000}"/>
    <cellStyle name="3_Cau thuy dien Ban La (Cu Anh)_Book2 4" xfId="9340" xr:uid="{00000000-0005-0000-0000-0000271F0000}"/>
    <cellStyle name="3_Cau thuy dien Ban La (Cu Anh)_Book2 5" xfId="9341" xr:uid="{00000000-0005-0000-0000-0000281F0000}"/>
    <cellStyle name="3_Cau thuy dien Ban La (Cu Anh)_Book2 6" xfId="9342" xr:uid="{00000000-0005-0000-0000-0000291F0000}"/>
    <cellStyle name="3_Cau thuy dien Ban La (Cu Anh)_Book2 7" xfId="9343" xr:uid="{00000000-0005-0000-0000-00002A1F0000}"/>
    <cellStyle name="3_Cau thuy dien Ban La (Cu Anh)_Book2 8" xfId="9344" xr:uid="{00000000-0005-0000-0000-00002B1F0000}"/>
    <cellStyle name="3_Cau thuy dien Ban La (Cu Anh)_Book2 9" xfId="9345" xr:uid="{00000000-0005-0000-0000-00002C1F0000}"/>
    <cellStyle name="3_Cau thuy dien Ban La (Cu Anh)_CTDGCV_HO" xfId="3479" xr:uid="{00000000-0005-0000-0000-00002D1F0000}"/>
    <cellStyle name="3_Cau thuy dien Ban La (Cu Anh)_Dich thuat" xfId="3480" xr:uid="{00000000-0005-0000-0000-00002E1F0000}"/>
    <cellStyle name="3_Cau thuy dien Ban La (Cu Anh)_Dich thuat_DToan Mtruong P10 gui" xfId="3481" xr:uid="{00000000-0005-0000-0000-00002F1F0000}"/>
    <cellStyle name="3_Cau thuy dien Ban La (Cu Anh)_Dich thuat_Moi truong" xfId="3482" xr:uid="{00000000-0005-0000-0000-0000301F0000}"/>
    <cellStyle name="3_Cau thuy dien Ban La (Cu Anh)_DTGTXL_goi1(DD_G6)" xfId="3483" xr:uid="{00000000-0005-0000-0000-0000311F0000}"/>
    <cellStyle name="3_Cau thuy dien Ban La (Cu Anh)_DToan Mtruong P10 gui" xfId="3484" xr:uid="{00000000-0005-0000-0000-0000321F0000}"/>
    <cellStyle name="3_Cau thuy dien Ban La (Cu Anh)_DZ500kVBanSok_Pleiku(10-2012)" xfId="1450" xr:uid="{00000000-0005-0000-0000-0000331F0000}"/>
    <cellStyle name="3_Cau thuy dien Ban La (Cu Anh)_DZ500kVBanSok_Pleiku(10-2012) 10" xfId="9346" xr:uid="{00000000-0005-0000-0000-0000341F0000}"/>
    <cellStyle name="3_Cau thuy dien Ban La (Cu Anh)_DZ500kVBanSok_Pleiku(10-2012) 11" xfId="9347" xr:uid="{00000000-0005-0000-0000-0000351F0000}"/>
    <cellStyle name="3_Cau thuy dien Ban La (Cu Anh)_DZ500kVBanSok_Pleiku(10-2012) 12" xfId="16262" xr:uid="{00000000-0005-0000-0000-0000361F0000}"/>
    <cellStyle name="3_Cau thuy dien Ban La (Cu Anh)_DZ500kVBanSok_Pleiku(10-2012) 13" xfId="15678" xr:uid="{00000000-0005-0000-0000-0000371F0000}"/>
    <cellStyle name="3_Cau thuy dien Ban La (Cu Anh)_DZ500kVBanSok_Pleiku(10-2012) 2" xfId="9348" xr:uid="{00000000-0005-0000-0000-0000381F0000}"/>
    <cellStyle name="3_Cau thuy dien Ban La (Cu Anh)_DZ500kVBanSok_Pleiku(10-2012) 3" xfId="9349" xr:uid="{00000000-0005-0000-0000-0000391F0000}"/>
    <cellStyle name="3_Cau thuy dien Ban La (Cu Anh)_DZ500kVBanSok_Pleiku(10-2012) 4" xfId="9350" xr:uid="{00000000-0005-0000-0000-00003A1F0000}"/>
    <cellStyle name="3_Cau thuy dien Ban La (Cu Anh)_DZ500kVBanSok_Pleiku(10-2012) 5" xfId="9351" xr:uid="{00000000-0005-0000-0000-00003B1F0000}"/>
    <cellStyle name="3_Cau thuy dien Ban La (Cu Anh)_DZ500kVBanSok_Pleiku(10-2012) 6" xfId="9352" xr:uid="{00000000-0005-0000-0000-00003C1F0000}"/>
    <cellStyle name="3_Cau thuy dien Ban La (Cu Anh)_DZ500kVBanSok_Pleiku(10-2012) 7" xfId="9353" xr:uid="{00000000-0005-0000-0000-00003D1F0000}"/>
    <cellStyle name="3_Cau thuy dien Ban La (Cu Anh)_DZ500kVBanSok_Pleiku(10-2012) 8" xfId="9354" xr:uid="{00000000-0005-0000-0000-00003E1F0000}"/>
    <cellStyle name="3_Cau thuy dien Ban La (Cu Anh)_DZ500kVBanSok_Pleiku(10-2012) 9" xfId="9355" xr:uid="{00000000-0005-0000-0000-00003F1F0000}"/>
    <cellStyle name="3_Cau thuy dien Ban La (Cu Anh)_DZ500kVHatxan_pleiku" xfId="1451" xr:uid="{00000000-0005-0000-0000-0000401F0000}"/>
    <cellStyle name="3_Cau thuy dien Ban La (Cu Anh)_DZ500kVHatxan_pleiku 10" xfId="9356" xr:uid="{00000000-0005-0000-0000-0000411F0000}"/>
    <cellStyle name="3_Cau thuy dien Ban La (Cu Anh)_DZ500kVHatxan_pleiku 11" xfId="9357" xr:uid="{00000000-0005-0000-0000-0000421F0000}"/>
    <cellStyle name="3_Cau thuy dien Ban La (Cu Anh)_DZ500kVHatxan_pleiku 12" xfId="16263" xr:uid="{00000000-0005-0000-0000-0000431F0000}"/>
    <cellStyle name="3_Cau thuy dien Ban La (Cu Anh)_DZ500kVHatxan_pleiku 13" xfId="15679" xr:uid="{00000000-0005-0000-0000-0000441F0000}"/>
    <cellStyle name="3_Cau thuy dien Ban La (Cu Anh)_DZ500kVHatxan_pleiku 2" xfId="9358" xr:uid="{00000000-0005-0000-0000-0000451F0000}"/>
    <cellStyle name="3_Cau thuy dien Ban La (Cu Anh)_DZ500kVHatxan_pleiku 3" xfId="9359" xr:uid="{00000000-0005-0000-0000-0000461F0000}"/>
    <cellStyle name="3_Cau thuy dien Ban La (Cu Anh)_DZ500kVHatxan_pleiku 4" xfId="9360" xr:uid="{00000000-0005-0000-0000-0000471F0000}"/>
    <cellStyle name="3_Cau thuy dien Ban La (Cu Anh)_DZ500kVHatxan_pleiku 5" xfId="9361" xr:uid="{00000000-0005-0000-0000-0000481F0000}"/>
    <cellStyle name="3_Cau thuy dien Ban La (Cu Anh)_DZ500kVHatxan_pleiku 6" xfId="9362" xr:uid="{00000000-0005-0000-0000-0000491F0000}"/>
    <cellStyle name="3_Cau thuy dien Ban La (Cu Anh)_DZ500kVHatxan_pleiku 7" xfId="9363" xr:uid="{00000000-0005-0000-0000-00004A1F0000}"/>
    <cellStyle name="3_Cau thuy dien Ban La (Cu Anh)_DZ500kVHatxan_pleiku 8" xfId="9364" xr:uid="{00000000-0005-0000-0000-00004B1F0000}"/>
    <cellStyle name="3_Cau thuy dien Ban La (Cu Anh)_DZ500kVHatxan_pleiku 9" xfId="9365" xr:uid="{00000000-0005-0000-0000-00004C1F0000}"/>
    <cellStyle name="3_Cau thuy dien Ban La (Cu Anh)_DZ500kVHatxan_pleiku(Giaidoan1)" xfId="1452" xr:uid="{00000000-0005-0000-0000-00004D1F0000}"/>
    <cellStyle name="3_Cau thuy dien Ban La (Cu Anh)_DZ500kVHatxan_pleiku(Giaidoan1) 10" xfId="9366" xr:uid="{00000000-0005-0000-0000-00004E1F0000}"/>
    <cellStyle name="3_Cau thuy dien Ban La (Cu Anh)_DZ500kVHatxan_pleiku(Giaidoan1) 11" xfId="9367" xr:uid="{00000000-0005-0000-0000-00004F1F0000}"/>
    <cellStyle name="3_Cau thuy dien Ban La (Cu Anh)_DZ500kVHatxan_pleiku(Giaidoan1) 12" xfId="16264" xr:uid="{00000000-0005-0000-0000-0000501F0000}"/>
    <cellStyle name="3_Cau thuy dien Ban La (Cu Anh)_DZ500kVHatxan_pleiku(Giaidoan1) 13" xfId="15680" xr:uid="{00000000-0005-0000-0000-0000511F0000}"/>
    <cellStyle name="3_Cau thuy dien Ban La (Cu Anh)_DZ500kVHatxan_pleiku(Giaidoan1) 2" xfId="9368" xr:uid="{00000000-0005-0000-0000-0000521F0000}"/>
    <cellStyle name="3_Cau thuy dien Ban La (Cu Anh)_DZ500kVHatxan_pleiku(Giaidoan1) 3" xfId="9369" xr:uid="{00000000-0005-0000-0000-0000531F0000}"/>
    <cellStyle name="3_Cau thuy dien Ban La (Cu Anh)_DZ500kVHatxan_pleiku(Giaidoan1) 4" xfId="9370" xr:uid="{00000000-0005-0000-0000-0000541F0000}"/>
    <cellStyle name="3_Cau thuy dien Ban La (Cu Anh)_DZ500kVHatxan_pleiku(Giaidoan1) 5" xfId="9371" xr:uid="{00000000-0005-0000-0000-0000551F0000}"/>
    <cellStyle name="3_Cau thuy dien Ban La (Cu Anh)_DZ500kVHatxan_pleiku(Giaidoan1) 6" xfId="9372" xr:uid="{00000000-0005-0000-0000-0000561F0000}"/>
    <cellStyle name="3_Cau thuy dien Ban La (Cu Anh)_DZ500kVHatxan_pleiku(Giaidoan1) 7" xfId="9373" xr:uid="{00000000-0005-0000-0000-0000571F0000}"/>
    <cellStyle name="3_Cau thuy dien Ban La (Cu Anh)_DZ500kVHatxan_pleiku(Giaidoan1) 8" xfId="9374" xr:uid="{00000000-0005-0000-0000-0000581F0000}"/>
    <cellStyle name="3_Cau thuy dien Ban La (Cu Anh)_DZ500kVHatxan_pleiku(Giaidoan1) 9" xfId="9375" xr:uid="{00000000-0005-0000-0000-0000591F0000}"/>
    <cellStyle name="3_Cau thuy dien Ban La (Cu Anh)_Khoi luong_du toan" xfId="3485" xr:uid="{00000000-0005-0000-0000-00005A1F0000}"/>
    <cellStyle name="3_Cau thuy dien Ban La (Cu Anh)_Khoi luong_du toan_DToan Mtruong P10 gui" xfId="3486" xr:uid="{00000000-0005-0000-0000-00005B1F0000}"/>
    <cellStyle name="3_Cau thuy dien Ban La (Cu Anh)_Khoi luong_du toan_Moi truong" xfId="3487" xr:uid="{00000000-0005-0000-0000-00005C1F0000}"/>
    <cellStyle name="3_Cau thuy dien Ban La (Cu Anh)_Khoi luong_du toan_TienLuong" xfId="3489" xr:uid="{00000000-0005-0000-0000-00005E1F0000}"/>
    <cellStyle name="3_Cau thuy dien Ban La (Cu Anh)_Khoi luong_du toan_thuyet minh" xfId="3488" xr:uid="{00000000-0005-0000-0000-00005D1F0000}"/>
    <cellStyle name="3_Cau thuy dien Ban La (Cu Anh)_luong" xfId="1453" xr:uid="{00000000-0005-0000-0000-00005F1F0000}"/>
    <cellStyle name="3_Cau thuy dien Ban La (Cu Anh)_luong 10" xfId="9376" xr:uid="{00000000-0005-0000-0000-0000601F0000}"/>
    <cellStyle name="3_Cau thuy dien Ban La (Cu Anh)_luong 11" xfId="9377" xr:uid="{00000000-0005-0000-0000-0000611F0000}"/>
    <cellStyle name="3_Cau thuy dien Ban La (Cu Anh)_luong 12" xfId="16265" xr:uid="{00000000-0005-0000-0000-0000621F0000}"/>
    <cellStyle name="3_Cau thuy dien Ban La (Cu Anh)_luong 13" xfId="15681" xr:uid="{00000000-0005-0000-0000-0000631F0000}"/>
    <cellStyle name="3_Cau thuy dien Ban La (Cu Anh)_luong 2" xfId="9378" xr:uid="{00000000-0005-0000-0000-0000641F0000}"/>
    <cellStyle name="3_Cau thuy dien Ban La (Cu Anh)_luong 3" xfId="9379" xr:uid="{00000000-0005-0000-0000-0000651F0000}"/>
    <cellStyle name="3_Cau thuy dien Ban La (Cu Anh)_luong 4" xfId="9380" xr:uid="{00000000-0005-0000-0000-0000661F0000}"/>
    <cellStyle name="3_Cau thuy dien Ban La (Cu Anh)_luong 5" xfId="9381" xr:uid="{00000000-0005-0000-0000-0000671F0000}"/>
    <cellStyle name="3_Cau thuy dien Ban La (Cu Anh)_luong 6" xfId="9382" xr:uid="{00000000-0005-0000-0000-0000681F0000}"/>
    <cellStyle name="3_Cau thuy dien Ban La (Cu Anh)_luong 7" xfId="9383" xr:uid="{00000000-0005-0000-0000-0000691F0000}"/>
    <cellStyle name="3_Cau thuy dien Ban La (Cu Anh)_luong 8" xfId="9384" xr:uid="{00000000-0005-0000-0000-00006A1F0000}"/>
    <cellStyle name="3_Cau thuy dien Ban La (Cu Anh)_luong 9" xfId="9385" xr:uid="{00000000-0005-0000-0000-00006B1F0000}"/>
    <cellStyle name="3_Cau thuy dien Ban La (Cu Anh)_luong_1A_TB.NXT-500kV Pleiku(07-2011)Hc theo TT" xfId="3490" xr:uid="{00000000-0005-0000-0000-00006C1F0000}"/>
    <cellStyle name="3_Cau thuy dien Ban La (Cu Anh)_luong_2A_HTVT-500kV Pleiku-CauBong(07-2011)Hc theo TT" xfId="3491" xr:uid="{00000000-0005-0000-0000-00006D1F0000}"/>
    <cellStyle name="3_Cau thuy dien Ban La (Cu Anh)_luong_DTGTXL_goi1(DD_G6)" xfId="3492" xr:uid="{00000000-0005-0000-0000-00006E1F0000}"/>
    <cellStyle name="3_Cau thuy dien Ban La (Cu Anh)_luong_duphongtruotgia" xfId="1454" xr:uid="{00000000-0005-0000-0000-00006F1F0000}"/>
    <cellStyle name="3_Cau thuy dien Ban La (Cu Anh)_luong_duphongtruotgia 10" xfId="9386" xr:uid="{00000000-0005-0000-0000-0000701F0000}"/>
    <cellStyle name="3_Cau thuy dien Ban La (Cu Anh)_luong_duphongtruotgia 11" xfId="9387" xr:uid="{00000000-0005-0000-0000-0000711F0000}"/>
    <cellStyle name="3_Cau thuy dien Ban La (Cu Anh)_luong_duphongtruotgia 12" xfId="16266" xr:uid="{00000000-0005-0000-0000-0000721F0000}"/>
    <cellStyle name="3_Cau thuy dien Ban La (Cu Anh)_luong_duphongtruotgia 13" xfId="15682" xr:uid="{00000000-0005-0000-0000-0000731F0000}"/>
    <cellStyle name="3_Cau thuy dien Ban La (Cu Anh)_luong_duphongtruotgia 2" xfId="9388" xr:uid="{00000000-0005-0000-0000-0000741F0000}"/>
    <cellStyle name="3_Cau thuy dien Ban La (Cu Anh)_luong_duphongtruotgia 3" xfId="9389" xr:uid="{00000000-0005-0000-0000-0000751F0000}"/>
    <cellStyle name="3_Cau thuy dien Ban La (Cu Anh)_luong_duphongtruotgia 4" xfId="9390" xr:uid="{00000000-0005-0000-0000-0000761F0000}"/>
    <cellStyle name="3_Cau thuy dien Ban La (Cu Anh)_luong_duphongtruotgia 5" xfId="9391" xr:uid="{00000000-0005-0000-0000-0000771F0000}"/>
    <cellStyle name="3_Cau thuy dien Ban La (Cu Anh)_luong_duphongtruotgia 6" xfId="9392" xr:uid="{00000000-0005-0000-0000-0000781F0000}"/>
    <cellStyle name="3_Cau thuy dien Ban La (Cu Anh)_luong_duphongtruotgia 7" xfId="9393" xr:uid="{00000000-0005-0000-0000-0000791F0000}"/>
    <cellStyle name="3_Cau thuy dien Ban La (Cu Anh)_luong_duphongtruotgia 8" xfId="9394" xr:uid="{00000000-0005-0000-0000-00007A1F0000}"/>
    <cellStyle name="3_Cau thuy dien Ban La (Cu Anh)_luong_duphongtruotgia 9" xfId="9395" xr:uid="{00000000-0005-0000-0000-00007B1F0000}"/>
    <cellStyle name="3_Cau thuy dien Ban La (Cu Anh)_luong_duphongtruotgia_Book2" xfId="1455" xr:uid="{00000000-0005-0000-0000-00007C1F0000}"/>
    <cellStyle name="3_Cau thuy dien Ban La (Cu Anh)_luong_duphongtruotgia_Book2 10" xfId="9396" xr:uid="{00000000-0005-0000-0000-00007D1F0000}"/>
    <cellStyle name="3_Cau thuy dien Ban La (Cu Anh)_luong_duphongtruotgia_Book2 11" xfId="9397" xr:uid="{00000000-0005-0000-0000-00007E1F0000}"/>
    <cellStyle name="3_Cau thuy dien Ban La (Cu Anh)_luong_duphongtruotgia_Book2 12" xfId="16267" xr:uid="{00000000-0005-0000-0000-00007F1F0000}"/>
    <cellStyle name="3_Cau thuy dien Ban La (Cu Anh)_luong_duphongtruotgia_Book2 13" xfId="15683" xr:uid="{00000000-0005-0000-0000-0000801F0000}"/>
    <cellStyle name="3_Cau thuy dien Ban La (Cu Anh)_luong_duphongtruotgia_Book2 2" xfId="9398" xr:uid="{00000000-0005-0000-0000-0000811F0000}"/>
    <cellStyle name="3_Cau thuy dien Ban La (Cu Anh)_luong_duphongtruotgia_Book2 3" xfId="9399" xr:uid="{00000000-0005-0000-0000-0000821F0000}"/>
    <cellStyle name="3_Cau thuy dien Ban La (Cu Anh)_luong_duphongtruotgia_Book2 4" xfId="9400" xr:uid="{00000000-0005-0000-0000-0000831F0000}"/>
    <cellStyle name="3_Cau thuy dien Ban La (Cu Anh)_luong_duphongtruotgia_Book2 5" xfId="9401" xr:uid="{00000000-0005-0000-0000-0000841F0000}"/>
    <cellStyle name="3_Cau thuy dien Ban La (Cu Anh)_luong_duphongtruotgia_Book2 6" xfId="9402" xr:uid="{00000000-0005-0000-0000-0000851F0000}"/>
    <cellStyle name="3_Cau thuy dien Ban La (Cu Anh)_luong_duphongtruotgia_Book2 7" xfId="9403" xr:uid="{00000000-0005-0000-0000-0000861F0000}"/>
    <cellStyle name="3_Cau thuy dien Ban La (Cu Anh)_luong_duphongtruotgia_Book2 8" xfId="9404" xr:uid="{00000000-0005-0000-0000-0000871F0000}"/>
    <cellStyle name="3_Cau thuy dien Ban La (Cu Anh)_luong_duphongtruotgia_Book2 9" xfId="9405" xr:uid="{00000000-0005-0000-0000-0000881F0000}"/>
    <cellStyle name="3_Cau thuy dien Ban La (Cu Anh)_luong_duphongtruotgia_Book2_DTGTXL_goi1(DD_G6)" xfId="3493" xr:uid="{00000000-0005-0000-0000-0000891F0000}"/>
    <cellStyle name="3_Cau thuy dien Ban La (Cu Anh)_luong_duphongtruotgia_Book3" xfId="1456" xr:uid="{00000000-0005-0000-0000-00008A1F0000}"/>
    <cellStyle name="3_Cau thuy dien Ban La (Cu Anh)_luong_duphongtruotgia_Book3 10" xfId="9406" xr:uid="{00000000-0005-0000-0000-00008B1F0000}"/>
    <cellStyle name="3_Cau thuy dien Ban La (Cu Anh)_luong_duphongtruotgia_Book3 11" xfId="9407" xr:uid="{00000000-0005-0000-0000-00008C1F0000}"/>
    <cellStyle name="3_Cau thuy dien Ban La (Cu Anh)_luong_duphongtruotgia_Book3 12" xfId="16268" xr:uid="{00000000-0005-0000-0000-00008D1F0000}"/>
    <cellStyle name="3_Cau thuy dien Ban La (Cu Anh)_luong_duphongtruotgia_Book3 13" xfId="15684" xr:uid="{00000000-0005-0000-0000-00008E1F0000}"/>
    <cellStyle name="3_Cau thuy dien Ban La (Cu Anh)_luong_duphongtruotgia_Book3 2" xfId="9408" xr:uid="{00000000-0005-0000-0000-00008F1F0000}"/>
    <cellStyle name="3_Cau thuy dien Ban La (Cu Anh)_luong_duphongtruotgia_Book3 3" xfId="9409" xr:uid="{00000000-0005-0000-0000-0000901F0000}"/>
    <cellStyle name="3_Cau thuy dien Ban La (Cu Anh)_luong_duphongtruotgia_Book3 4" xfId="9410" xr:uid="{00000000-0005-0000-0000-0000911F0000}"/>
    <cellStyle name="3_Cau thuy dien Ban La (Cu Anh)_luong_duphongtruotgia_Book3 5" xfId="9411" xr:uid="{00000000-0005-0000-0000-0000921F0000}"/>
    <cellStyle name="3_Cau thuy dien Ban La (Cu Anh)_luong_duphongtruotgia_Book3 6" xfId="9412" xr:uid="{00000000-0005-0000-0000-0000931F0000}"/>
    <cellStyle name="3_Cau thuy dien Ban La (Cu Anh)_luong_duphongtruotgia_Book3 7" xfId="9413" xr:uid="{00000000-0005-0000-0000-0000941F0000}"/>
    <cellStyle name="3_Cau thuy dien Ban La (Cu Anh)_luong_duphongtruotgia_Book3 8" xfId="9414" xr:uid="{00000000-0005-0000-0000-0000951F0000}"/>
    <cellStyle name="3_Cau thuy dien Ban La (Cu Anh)_luong_duphongtruotgia_Book3 9" xfId="9415" xr:uid="{00000000-0005-0000-0000-0000961F0000}"/>
    <cellStyle name="3_Cau thuy dien Ban La (Cu Anh)_luong_duphongtruotgia_Book3_DTGTXL_goi1(DD_G6)" xfId="3494" xr:uid="{00000000-0005-0000-0000-0000971F0000}"/>
    <cellStyle name="3_Cau thuy dien Ban La (Cu Anh)_luong_duphongtruotgia_DTGTXL_goi1(DD_G6)" xfId="3495" xr:uid="{00000000-0005-0000-0000-0000981F0000}"/>
    <cellStyle name="3_Cau thuy dien Ban La (Cu Anh)_luong_duphongtruotgia_DZ500kVPleiku_MyPhuoc_CauBong(GiaLai+DakLakmoi)" xfId="1457" xr:uid="{00000000-0005-0000-0000-0000991F0000}"/>
    <cellStyle name="3_Cau thuy dien Ban La (Cu Anh)_luong_duphongtruotgia_DZ500kVPleiku_MyPhuoc_CauBong(GiaLai+DakLakmoi) 10" xfId="9416" xr:uid="{00000000-0005-0000-0000-00009A1F0000}"/>
    <cellStyle name="3_Cau thuy dien Ban La (Cu Anh)_luong_duphongtruotgia_DZ500kVPleiku_MyPhuoc_CauBong(GiaLai+DakLakmoi) 11" xfId="9417" xr:uid="{00000000-0005-0000-0000-00009B1F0000}"/>
    <cellStyle name="3_Cau thuy dien Ban La (Cu Anh)_luong_duphongtruotgia_DZ500kVPleiku_MyPhuoc_CauBong(GiaLai+DakLakmoi) 12" xfId="16269" xr:uid="{00000000-0005-0000-0000-00009C1F0000}"/>
    <cellStyle name="3_Cau thuy dien Ban La (Cu Anh)_luong_duphongtruotgia_DZ500kVPleiku_MyPhuoc_CauBong(GiaLai+DakLakmoi) 13" xfId="15685" xr:uid="{00000000-0005-0000-0000-00009D1F0000}"/>
    <cellStyle name="3_Cau thuy dien Ban La (Cu Anh)_luong_duphongtruotgia_DZ500kVPleiku_MyPhuoc_CauBong(GiaLai+DakLakmoi) 2" xfId="9418" xr:uid="{00000000-0005-0000-0000-00009E1F0000}"/>
    <cellStyle name="3_Cau thuy dien Ban La (Cu Anh)_luong_duphongtruotgia_DZ500kVPleiku_MyPhuoc_CauBong(GiaLai+DakLakmoi) 3" xfId="9419" xr:uid="{00000000-0005-0000-0000-00009F1F0000}"/>
    <cellStyle name="3_Cau thuy dien Ban La (Cu Anh)_luong_duphongtruotgia_DZ500kVPleiku_MyPhuoc_CauBong(GiaLai+DakLakmoi) 4" xfId="9420" xr:uid="{00000000-0005-0000-0000-0000A01F0000}"/>
    <cellStyle name="3_Cau thuy dien Ban La (Cu Anh)_luong_duphongtruotgia_DZ500kVPleiku_MyPhuoc_CauBong(GiaLai+DakLakmoi) 5" xfId="9421" xr:uid="{00000000-0005-0000-0000-0000A11F0000}"/>
    <cellStyle name="3_Cau thuy dien Ban La (Cu Anh)_luong_duphongtruotgia_DZ500kVPleiku_MyPhuoc_CauBong(GiaLai+DakLakmoi) 6" xfId="9422" xr:uid="{00000000-0005-0000-0000-0000A21F0000}"/>
    <cellStyle name="3_Cau thuy dien Ban La (Cu Anh)_luong_duphongtruotgia_DZ500kVPleiku_MyPhuoc_CauBong(GiaLai+DakLakmoi) 7" xfId="9423" xr:uid="{00000000-0005-0000-0000-0000A31F0000}"/>
    <cellStyle name="3_Cau thuy dien Ban La (Cu Anh)_luong_duphongtruotgia_DZ500kVPleiku_MyPhuoc_CauBong(GiaLai+DakLakmoi) 8" xfId="9424" xr:uid="{00000000-0005-0000-0000-0000A41F0000}"/>
    <cellStyle name="3_Cau thuy dien Ban La (Cu Anh)_luong_duphongtruotgia_DZ500kVPleiku_MyPhuoc_CauBong(GiaLai+DakLakmoi) 9" xfId="9425" xr:uid="{00000000-0005-0000-0000-0000A51F0000}"/>
    <cellStyle name="3_Cau thuy dien Ban La (Cu Anh)_luong_duphongtruotgia_DZ500kVPleiku_MyPhuoc_CauBong(GiaLai+DakLakmoi)_DTGTXL_goi1(DD_G6)" xfId="3496" xr:uid="{00000000-0005-0000-0000-0000A61F0000}"/>
    <cellStyle name="3_Cau thuy dien Ban La (Cu Anh)_Moi truong" xfId="3497" xr:uid="{00000000-0005-0000-0000-0000A71F0000}"/>
    <cellStyle name="3_Cau thuy dien Ban La (Cu Anh)_TA" xfId="1458" xr:uid="{00000000-0005-0000-0000-0000A81F0000}"/>
    <cellStyle name="3_Cau thuy dien Ban La (Cu Anh)_TA_1A_TB.NXT-500kV Pleiku(07-2011)Hc theo TT" xfId="3498" xr:uid="{00000000-0005-0000-0000-0000A91F0000}"/>
    <cellStyle name="3_Cau thuy dien Ban La (Cu Anh)_TA_2A_HTVT-500kV Pleiku-CauBong(07-2011)Hc theo TT" xfId="3499" xr:uid="{00000000-0005-0000-0000-0000AA1F0000}"/>
    <cellStyle name="3_Cau thuy dien Ban La (Cu Anh)_TA_Book1" xfId="1459" xr:uid="{00000000-0005-0000-0000-0000AB1F0000}"/>
    <cellStyle name="3_Cau thuy dien Ban La (Cu Anh)_TA_Book1 10" xfId="9426" xr:uid="{00000000-0005-0000-0000-0000AC1F0000}"/>
    <cellStyle name="3_Cau thuy dien Ban La (Cu Anh)_TA_Book1 11" xfId="9427" xr:uid="{00000000-0005-0000-0000-0000AD1F0000}"/>
    <cellStyle name="3_Cau thuy dien Ban La (Cu Anh)_TA_Book1 12" xfId="16270" xr:uid="{00000000-0005-0000-0000-0000AE1F0000}"/>
    <cellStyle name="3_Cau thuy dien Ban La (Cu Anh)_TA_Book1 13" xfId="15686" xr:uid="{00000000-0005-0000-0000-0000AF1F0000}"/>
    <cellStyle name="3_Cau thuy dien Ban La (Cu Anh)_TA_Book1 2" xfId="9428" xr:uid="{00000000-0005-0000-0000-0000B01F0000}"/>
    <cellStyle name="3_Cau thuy dien Ban La (Cu Anh)_TA_Book1 3" xfId="9429" xr:uid="{00000000-0005-0000-0000-0000B11F0000}"/>
    <cellStyle name="3_Cau thuy dien Ban La (Cu Anh)_TA_Book1 4" xfId="9430" xr:uid="{00000000-0005-0000-0000-0000B21F0000}"/>
    <cellStyle name="3_Cau thuy dien Ban La (Cu Anh)_TA_Book1 5" xfId="9431" xr:uid="{00000000-0005-0000-0000-0000B31F0000}"/>
    <cellStyle name="3_Cau thuy dien Ban La (Cu Anh)_TA_Book1 6" xfId="9432" xr:uid="{00000000-0005-0000-0000-0000B41F0000}"/>
    <cellStyle name="3_Cau thuy dien Ban La (Cu Anh)_TA_Book1 7" xfId="9433" xr:uid="{00000000-0005-0000-0000-0000B51F0000}"/>
    <cellStyle name="3_Cau thuy dien Ban La (Cu Anh)_TA_Book1 8" xfId="9434" xr:uid="{00000000-0005-0000-0000-0000B61F0000}"/>
    <cellStyle name="3_Cau thuy dien Ban La (Cu Anh)_TA_Book1 9" xfId="9435" xr:uid="{00000000-0005-0000-0000-0000B71F0000}"/>
    <cellStyle name="3_Cau thuy dien Ban La (Cu Anh)_TA_Book1_1" xfId="3500" xr:uid="{00000000-0005-0000-0000-0000B81F0000}"/>
    <cellStyle name="3_Cau thuy dien Ban La (Cu Anh)_TA_Book1_Book2" xfId="1460" xr:uid="{00000000-0005-0000-0000-0000B91F0000}"/>
    <cellStyle name="3_Cau thuy dien Ban La (Cu Anh)_TA_Book1_Book2 10" xfId="9436" xr:uid="{00000000-0005-0000-0000-0000BA1F0000}"/>
    <cellStyle name="3_Cau thuy dien Ban La (Cu Anh)_TA_Book1_Book2 11" xfId="9437" xr:uid="{00000000-0005-0000-0000-0000BB1F0000}"/>
    <cellStyle name="3_Cau thuy dien Ban La (Cu Anh)_TA_Book1_Book2 12" xfId="16271" xr:uid="{00000000-0005-0000-0000-0000BC1F0000}"/>
    <cellStyle name="3_Cau thuy dien Ban La (Cu Anh)_TA_Book1_Book2 13" xfId="15687" xr:uid="{00000000-0005-0000-0000-0000BD1F0000}"/>
    <cellStyle name="3_Cau thuy dien Ban La (Cu Anh)_TA_Book1_Book2 2" xfId="9438" xr:uid="{00000000-0005-0000-0000-0000BE1F0000}"/>
    <cellStyle name="3_Cau thuy dien Ban La (Cu Anh)_TA_Book1_Book2 3" xfId="9439" xr:uid="{00000000-0005-0000-0000-0000BF1F0000}"/>
    <cellStyle name="3_Cau thuy dien Ban La (Cu Anh)_TA_Book1_Book2 4" xfId="9440" xr:uid="{00000000-0005-0000-0000-0000C01F0000}"/>
    <cellStyle name="3_Cau thuy dien Ban La (Cu Anh)_TA_Book1_Book2 5" xfId="9441" xr:uid="{00000000-0005-0000-0000-0000C11F0000}"/>
    <cellStyle name="3_Cau thuy dien Ban La (Cu Anh)_TA_Book1_Book2 6" xfId="9442" xr:uid="{00000000-0005-0000-0000-0000C21F0000}"/>
    <cellStyle name="3_Cau thuy dien Ban La (Cu Anh)_TA_Book1_Book2 7" xfId="9443" xr:uid="{00000000-0005-0000-0000-0000C31F0000}"/>
    <cellStyle name="3_Cau thuy dien Ban La (Cu Anh)_TA_Book1_Book2 8" xfId="9444" xr:uid="{00000000-0005-0000-0000-0000C41F0000}"/>
    <cellStyle name="3_Cau thuy dien Ban La (Cu Anh)_TA_Book1_Book2 9" xfId="9445" xr:uid="{00000000-0005-0000-0000-0000C51F0000}"/>
    <cellStyle name="3_Cau thuy dien Ban La (Cu Anh)_TA_Book1_Book2_1" xfId="3501" xr:uid="{00000000-0005-0000-0000-0000C61F0000}"/>
    <cellStyle name="3_Cau thuy dien Ban La (Cu Anh)_TA_Book1_Book2_DTGTXL_goi1(DD_G6)" xfId="3502" xr:uid="{00000000-0005-0000-0000-0000C71F0000}"/>
    <cellStyle name="3_Cau thuy dien Ban La (Cu Anh)_TA_Book1_Book3" xfId="1461" xr:uid="{00000000-0005-0000-0000-0000C81F0000}"/>
    <cellStyle name="3_Cau thuy dien Ban La (Cu Anh)_TA_Book1_Book3 10" xfId="9446" xr:uid="{00000000-0005-0000-0000-0000C91F0000}"/>
    <cellStyle name="3_Cau thuy dien Ban La (Cu Anh)_TA_Book1_Book3 11" xfId="9447" xr:uid="{00000000-0005-0000-0000-0000CA1F0000}"/>
    <cellStyle name="3_Cau thuy dien Ban La (Cu Anh)_TA_Book1_Book3 12" xfId="16272" xr:uid="{00000000-0005-0000-0000-0000CB1F0000}"/>
    <cellStyle name="3_Cau thuy dien Ban La (Cu Anh)_TA_Book1_Book3 13" xfId="15688" xr:uid="{00000000-0005-0000-0000-0000CC1F0000}"/>
    <cellStyle name="3_Cau thuy dien Ban La (Cu Anh)_TA_Book1_Book3 2" xfId="9448" xr:uid="{00000000-0005-0000-0000-0000CD1F0000}"/>
    <cellStyle name="3_Cau thuy dien Ban La (Cu Anh)_TA_Book1_Book3 3" xfId="9449" xr:uid="{00000000-0005-0000-0000-0000CE1F0000}"/>
    <cellStyle name="3_Cau thuy dien Ban La (Cu Anh)_TA_Book1_Book3 4" xfId="9450" xr:uid="{00000000-0005-0000-0000-0000CF1F0000}"/>
    <cellStyle name="3_Cau thuy dien Ban La (Cu Anh)_TA_Book1_Book3 5" xfId="9451" xr:uid="{00000000-0005-0000-0000-0000D01F0000}"/>
    <cellStyle name="3_Cau thuy dien Ban La (Cu Anh)_TA_Book1_Book3 6" xfId="9452" xr:uid="{00000000-0005-0000-0000-0000D11F0000}"/>
    <cellStyle name="3_Cau thuy dien Ban La (Cu Anh)_TA_Book1_Book3 7" xfId="9453" xr:uid="{00000000-0005-0000-0000-0000D21F0000}"/>
    <cellStyle name="3_Cau thuy dien Ban La (Cu Anh)_TA_Book1_Book3 8" xfId="9454" xr:uid="{00000000-0005-0000-0000-0000D31F0000}"/>
    <cellStyle name="3_Cau thuy dien Ban La (Cu Anh)_TA_Book1_Book3 9" xfId="9455" xr:uid="{00000000-0005-0000-0000-0000D41F0000}"/>
    <cellStyle name="3_Cau thuy dien Ban La (Cu Anh)_TA_Book1_Book3_DTGTXL_goi1(DD_G6)" xfId="3503" xr:uid="{00000000-0005-0000-0000-0000D51F0000}"/>
    <cellStyle name="3_Cau thuy dien Ban La (Cu Anh)_TA_Book1_DTGTXL_goi1(DD_G6)" xfId="3504" xr:uid="{00000000-0005-0000-0000-0000D61F0000}"/>
    <cellStyle name="3_Cau thuy dien Ban La (Cu Anh)_TA_Book1_DZ500kVPleiku_MyPhuoc_CauBong(GiaLai+DakLakmoi)" xfId="1462" xr:uid="{00000000-0005-0000-0000-0000D71F0000}"/>
    <cellStyle name="3_Cau thuy dien Ban La (Cu Anh)_TA_Book1_DZ500kVPleiku_MyPhuoc_CauBong(GiaLai+DakLakmoi) 10" xfId="9456" xr:uid="{00000000-0005-0000-0000-0000D81F0000}"/>
    <cellStyle name="3_Cau thuy dien Ban La (Cu Anh)_TA_Book1_DZ500kVPleiku_MyPhuoc_CauBong(GiaLai+DakLakmoi) 11" xfId="9457" xr:uid="{00000000-0005-0000-0000-0000D91F0000}"/>
    <cellStyle name="3_Cau thuy dien Ban La (Cu Anh)_TA_Book1_DZ500kVPleiku_MyPhuoc_CauBong(GiaLai+DakLakmoi) 12" xfId="16273" xr:uid="{00000000-0005-0000-0000-0000DA1F0000}"/>
    <cellStyle name="3_Cau thuy dien Ban La (Cu Anh)_TA_Book1_DZ500kVPleiku_MyPhuoc_CauBong(GiaLai+DakLakmoi) 13" xfId="15689" xr:uid="{00000000-0005-0000-0000-0000DB1F0000}"/>
    <cellStyle name="3_Cau thuy dien Ban La (Cu Anh)_TA_Book1_DZ500kVPleiku_MyPhuoc_CauBong(GiaLai+DakLakmoi) 2" xfId="9458" xr:uid="{00000000-0005-0000-0000-0000DC1F0000}"/>
    <cellStyle name="3_Cau thuy dien Ban La (Cu Anh)_TA_Book1_DZ500kVPleiku_MyPhuoc_CauBong(GiaLai+DakLakmoi) 3" xfId="9459" xr:uid="{00000000-0005-0000-0000-0000DD1F0000}"/>
    <cellStyle name="3_Cau thuy dien Ban La (Cu Anh)_TA_Book1_DZ500kVPleiku_MyPhuoc_CauBong(GiaLai+DakLakmoi) 4" xfId="9460" xr:uid="{00000000-0005-0000-0000-0000DE1F0000}"/>
    <cellStyle name="3_Cau thuy dien Ban La (Cu Anh)_TA_Book1_DZ500kVPleiku_MyPhuoc_CauBong(GiaLai+DakLakmoi) 5" xfId="9461" xr:uid="{00000000-0005-0000-0000-0000DF1F0000}"/>
    <cellStyle name="3_Cau thuy dien Ban La (Cu Anh)_TA_Book1_DZ500kVPleiku_MyPhuoc_CauBong(GiaLai+DakLakmoi) 6" xfId="9462" xr:uid="{00000000-0005-0000-0000-0000E01F0000}"/>
    <cellStyle name="3_Cau thuy dien Ban La (Cu Anh)_TA_Book1_DZ500kVPleiku_MyPhuoc_CauBong(GiaLai+DakLakmoi) 7" xfId="9463" xr:uid="{00000000-0005-0000-0000-0000E11F0000}"/>
    <cellStyle name="3_Cau thuy dien Ban La (Cu Anh)_TA_Book1_DZ500kVPleiku_MyPhuoc_CauBong(GiaLai+DakLakmoi) 8" xfId="9464" xr:uid="{00000000-0005-0000-0000-0000E21F0000}"/>
    <cellStyle name="3_Cau thuy dien Ban La (Cu Anh)_TA_Book1_DZ500kVPleiku_MyPhuoc_CauBong(GiaLai+DakLakmoi) 9" xfId="9465" xr:uid="{00000000-0005-0000-0000-0000E31F0000}"/>
    <cellStyle name="3_Cau thuy dien Ban La (Cu Anh)_TA_Book1_DZ500kVPleiku_MyPhuoc_CauBong(GiaLai+DakLakmoi)_DTGTXL_goi1(DD_G6)" xfId="3505" xr:uid="{00000000-0005-0000-0000-0000E41F0000}"/>
    <cellStyle name="3_Cau thuy dien Ban La (Cu Anh)_TA_Book2" xfId="1463" xr:uid="{00000000-0005-0000-0000-0000E51F0000}"/>
    <cellStyle name="3_Cau thuy dien Ban La (Cu Anh)_TA_Book2_1" xfId="1464" xr:uid="{00000000-0005-0000-0000-0000E61F0000}"/>
    <cellStyle name="3_Cau thuy dien Ban La (Cu Anh)_TA_Book2_1 10" xfId="9466" xr:uid="{00000000-0005-0000-0000-0000E71F0000}"/>
    <cellStyle name="3_Cau thuy dien Ban La (Cu Anh)_TA_Book2_1 11" xfId="9467" xr:uid="{00000000-0005-0000-0000-0000E81F0000}"/>
    <cellStyle name="3_Cau thuy dien Ban La (Cu Anh)_TA_Book2_1 12" xfId="16274" xr:uid="{00000000-0005-0000-0000-0000E91F0000}"/>
    <cellStyle name="3_Cau thuy dien Ban La (Cu Anh)_TA_Book2_1 13" xfId="15690" xr:uid="{00000000-0005-0000-0000-0000EA1F0000}"/>
    <cellStyle name="3_Cau thuy dien Ban La (Cu Anh)_TA_Book2_1 2" xfId="9468" xr:uid="{00000000-0005-0000-0000-0000EB1F0000}"/>
    <cellStyle name="3_Cau thuy dien Ban La (Cu Anh)_TA_Book2_1 3" xfId="9469" xr:uid="{00000000-0005-0000-0000-0000EC1F0000}"/>
    <cellStyle name="3_Cau thuy dien Ban La (Cu Anh)_TA_Book2_1 4" xfId="9470" xr:uid="{00000000-0005-0000-0000-0000ED1F0000}"/>
    <cellStyle name="3_Cau thuy dien Ban La (Cu Anh)_TA_Book2_1 5" xfId="9471" xr:uid="{00000000-0005-0000-0000-0000EE1F0000}"/>
    <cellStyle name="3_Cau thuy dien Ban La (Cu Anh)_TA_Book2_1 6" xfId="9472" xr:uid="{00000000-0005-0000-0000-0000EF1F0000}"/>
    <cellStyle name="3_Cau thuy dien Ban La (Cu Anh)_TA_Book2_1 7" xfId="9473" xr:uid="{00000000-0005-0000-0000-0000F01F0000}"/>
    <cellStyle name="3_Cau thuy dien Ban La (Cu Anh)_TA_Book2_1 8" xfId="9474" xr:uid="{00000000-0005-0000-0000-0000F11F0000}"/>
    <cellStyle name="3_Cau thuy dien Ban La (Cu Anh)_TA_Book2_1 9" xfId="9475" xr:uid="{00000000-0005-0000-0000-0000F21F0000}"/>
    <cellStyle name="3_Cau thuy dien Ban La (Cu Anh)_TA_Book2_Book1" xfId="1465" xr:uid="{00000000-0005-0000-0000-0000F31F0000}"/>
    <cellStyle name="3_Cau thuy dien Ban La (Cu Anh)_TA_Book2_Book1 10" xfId="9476" xr:uid="{00000000-0005-0000-0000-0000F41F0000}"/>
    <cellStyle name="3_Cau thuy dien Ban La (Cu Anh)_TA_Book2_Book1 11" xfId="9477" xr:uid="{00000000-0005-0000-0000-0000F51F0000}"/>
    <cellStyle name="3_Cau thuy dien Ban La (Cu Anh)_TA_Book2_Book1 12" xfId="16275" xr:uid="{00000000-0005-0000-0000-0000F61F0000}"/>
    <cellStyle name="3_Cau thuy dien Ban La (Cu Anh)_TA_Book2_Book1 13" xfId="15691" xr:uid="{00000000-0005-0000-0000-0000F71F0000}"/>
    <cellStyle name="3_Cau thuy dien Ban La (Cu Anh)_TA_Book2_Book1 2" xfId="9478" xr:uid="{00000000-0005-0000-0000-0000F81F0000}"/>
    <cellStyle name="3_Cau thuy dien Ban La (Cu Anh)_TA_Book2_Book1 3" xfId="9479" xr:uid="{00000000-0005-0000-0000-0000F91F0000}"/>
    <cellStyle name="3_Cau thuy dien Ban La (Cu Anh)_TA_Book2_Book1 4" xfId="9480" xr:uid="{00000000-0005-0000-0000-0000FA1F0000}"/>
    <cellStyle name="3_Cau thuy dien Ban La (Cu Anh)_TA_Book2_Book1 5" xfId="9481" xr:uid="{00000000-0005-0000-0000-0000FB1F0000}"/>
    <cellStyle name="3_Cau thuy dien Ban La (Cu Anh)_TA_Book2_Book1 6" xfId="9482" xr:uid="{00000000-0005-0000-0000-0000FC1F0000}"/>
    <cellStyle name="3_Cau thuy dien Ban La (Cu Anh)_TA_Book2_Book1 7" xfId="9483" xr:uid="{00000000-0005-0000-0000-0000FD1F0000}"/>
    <cellStyle name="3_Cau thuy dien Ban La (Cu Anh)_TA_Book2_Book1 8" xfId="9484" xr:uid="{00000000-0005-0000-0000-0000FE1F0000}"/>
    <cellStyle name="3_Cau thuy dien Ban La (Cu Anh)_TA_Book2_Book1 9" xfId="9485" xr:uid="{00000000-0005-0000-0000-0000FF1F0000}"/>
    <cellStyle name="3_Cau thuy dien Ban La (Cu Anh)_TA_Book2_Book1_1" xfId="3506" xr:uid="{00000000-0005-0000-0000-000000200000}"/>
    <cellStyle name="3_Cau thuy dien Ban La (Cu Anh)_TA_Book2_Book1_Book2" xfId="3507" xr:uid="{00000000-0005-0000-0000-000001200000}"/>
    <cellStyle name="3_Cau thuy dien Ban La (Cu Anh)_TA_Book2_Book1_DTGTXL_goi1(DD_G6)" xfId="3508" xr:uid="{00000000-0005-0000-0000-000002200000}"/>
    <cellStyle name="3_Cau thuy dien Ban La (Cu Anh)_TA_Book2_Book2" xfId="1466" xr:uid="{00000000-0005-0000-0000-000003200000}"/>
    <cellStyle name="3_Cau thuy dien Ban La (Cu Anh)_TA_Book2_Book2 10" xfId="9486" xr:uid="{00000000-0005-0000-0000-000004200000}"/>
    <cellStyle name="3_Cau thuy dien Ban La (Cu Anh)_TA_Book2_Book2 11" xfId="9487" xr:uid="{00000000-0005-0000-0000-000005200000}"/>
    <cellStyle name="3_Cau thuy dien Ban La (Cu Anh)_TA_Book2_Book2 12" xfId="16276" xr:uid="{00000000-0005-0000-0000-000006200000}"/>
    <cellStyle name="3_Cau thuy dien Ban La (Cu Anh)_TA_Book2_Book2 13" xfId="15692" xr:uid="{00000000-0005-0000-0000-000007200000}"/>
    <cellStyle name="3_Cau thuy dien Ban La (Cu Anh)_TA_Book2_Book2 2" xfId="9488" xr:uid="{00000000-0005-0000-0000-000008200000}"/>
    <cellStyle name="3_Cau thuy dien Ban La (Cu Anh)_TA_Book2_Book2 3" xfId="9489" xr:uid="{00000000-0005-0000-0000-000009200000}"/>
    <cellStyle name="3_Cau thuy dien Ban La (Cu Anh)_TA_Book2_Book2 4" xfId="9490" xr:uid="{00000000-0005-0000-0000-00000A200000}"/>
    <cellStyle name="3_Cau thuy dien Ban La (Cu Anh)_TA_Book2_Book2 5" xfId="9491" xr:uid="{00000000-0005-0000-0000-00000B200000}"/>
    <cellStyle name="3_Cau thuy dien Ban La (Cu Anh)_TA_Book2_Book2 6" xfId="9492" xr:uid="{00000000-0005-0000-0000-00000C200000}"/>
    <cellStyle name="3_Cau thuy dien Ban La (Cu Anh)_TA_Book2_Book2 7" xfId="9493" xr:uid="{00000000-0005-0000-0000-00000D200000}"/>
    <cellStyle name="3_Cau thuy dien Ban La (Cu Anh)_TA_Book2_Book2 8" xfId="9494" xr:uid="{00000000-0005-0000-0000-00000E200000}"/>
    <cellStyle name="3_Cau thuy dien Ban La (Cu Anh)_TA_Book2_Book2 9" xfId="9495" xr:uid="{00000000-0005-0000-0000-00000F200000}"/>
    <cellStyle name="3_Cau thuy dien Ban La (Cu Anh)_TA_Book2_Book2_1" xfId="1467" xr:uid="{00000000-0005-0000-0000-000010200000}"/>
    <cellStyle name="3_Cau thuy dien Ban La (Cu Anh)_TA_Book2_Book2_1 10" xfId="9496" xr:uid="{00000000-0005-0000-0000-000011200000}"/>
    <cellStyle name="3_Cau thuy dien Ban La (Cu Anh)_TA_Book2_Book2_1 11" xfId="9497" xr:uid="{00000000-0005-0000-0000-000012200000}"/>
    <cellStyle name="3_Cau thuy dien Ban La (Cu Anh)_TA_Book2_Book2_1 12" xfId="16277" xr:uid="{00000000-0005-0000-0000-000013200000}"/>
    <cellStyle name="3_Cau thuy dien Ban La (Cu Anh)_TA_Book2_Book2_1 13" xfId="15693" xr:uid="{00000000-0005-0000-0000-000014200000}"/>
    <cellStyle name="3_Cau thuy dien Ban La (Cu Anh)_TA_Book2_Book2_1 2" xfId="9498" xr:uid="{00000000-0005-0000-0000-000015200000}"/>
    <cellStyle name="3_Cau thuy dien Ban La (Cu Anh)_TA_Book2_Book2_1 3" xfId="9499" xr:uid="{00000000-0005-0000-0000-000016200000}"/>
    <cellStyle name="3_Cau thuy dien Ban La (Cu Anh)_TA_Book2_Book2_1 4" xfId="9500" xr:uid="{00000000-0005-0000-0000-000017200000}"/>
    <cellStyle name="3_Cau thuy dien Ban La (Cu Anh)_TA_Book2_Book2_1 5" xfId="9501" xr:uid="{00000000-0005-0000-0000-000018200000}"/>
    <cellStyle name="3_Cau thuy dien Ban La (Cu Anh)_TA_Book2_Book2_1 6" xfId="9502" xr:uid="{00000000-0005-0000-0000-000019200000}"/>
    <cellStyle name="3_Cau thuy dien Ban La (Cu Anh)_TA_Book2_Book2_1 7" xfId="9503" xr:uid="{00000000-0005-0000-0000-00001A200000}"/>
    <cellStyle name="3_Cau thuy dien Ban La (Cu Anh)_TA_Book2_Book2_1 8" xfId="9504" xr:uid="{00000000-0005-0000-0000-00001B200000}"/>
    <cellStyle name="3_Cau thuy dien Ban La (Cu Anh)_TA_Book2_Book2_1 9" xfId="9505" xr:uid="{00000000-0005-0000-0000-00001C200000}"/>
    <cellStyle name="3_Cau thuy dien Ban La (Cu Anh)_TA_Book2_Book2_DTGTXL_goi1(DD_G6)" xfId="3509" xr:uid="{00000000-0005-0000-0000-00001D200000}"/>
    <cellStyle name="3_Cau thuy dien Ban La (Cu Anh)_TA_Book2_Book3" xfId="1468" xr:uid="{00000000-0005-0000-0000-00001E200000}"/>
    <cellStyle name="3_Cau thuy dien Ban La (Cu Anh)_TA_Book2_Book3 10" xfId="9506" xr:uid="{00000000-0005-0000-0000-00001F200000}"/>
    <cellStyle name="3_Cau thuy dien Ban La (Cu Anh)_TA_Book2_Book3 11" xfId="9507" xr:uid="{00000000-0005-0000-0000-000020200000}"/>
    <cellStyle name="3_Cau thuy dien Ban La (Cu Anh)_TA_Book2_Book3 12" xfId="16278" xr:uid="{00000000-0005-0000-0000-000021200000}"/>
    <cellStyle name="3_Cau thuy dien Ban La (Cu Anh)_TA_Book2_Book3 13" xfId="15694" xr:uid="{00000000-0005-0000-0000-000022200000}"/>
    <cellStyle name="3_Cau thuy dien Ban La (Cu Anh)_TA_Book2_Book3 2" xfId="9508" xr:uid="{00000000-0005-0000-0000-000023200000}"/>
    <cellStyle name="3_Cau thuy dien Ban La (Cu Anh)_TA_Book2_Book3 3" xfId="9509" xr:uid="{00000000-0005-0000-0000-000024200000}"/>
    <cellStyle name="3_Cau thuy dien Ban La (Cu Anh)_TA_Book2_Book3 4" xfId="9510" xr:uid="{00000000-0005-0000-0000-000025200000}"/>
    <cellStyle name="3_Cau thuy dien Ban La (Cu Anh)_TA_Book2_Book3 5" xfId="9511" xr:uid="{00000000-0005-0000-0000-000026200000}"/>
    <cellStyle name="3_Cau thuy dien Ban La (Cu Anh)_TA_Book2_Book3 6" xfId="9512" xr:uid="{00000000-0005-0000-0000-000027200000}"/>
    <cellStyle name="3_Cau thuy dien Ban La (Cu Anh)_TA_Book2_Book3 7" xfId="9513" xr:uid="{00000000-0005-0000-0000-000028200000}"/>
    <cellStyle name="3_Cau thuy dien Ban La (Cu Anh)_TA_Book2_Book3 8" xfId="9514" xr:uid="{00000000-0005-0000-0000-000029200000}"/>
    <cellStyle name="3_Cau thuy dien Ban La (Cu Anh)_TA_Book2_Book3 9" xfId="9515" xr:uid="{00000000-0005-0000-0000-00002A200000}"/>
    <cellStyle name="3_Cau thuy dien Ban La (Cu Anh)_TA_Book2_Book3_DTGTXL_goi1(DD_G6)" xfId="3510" xr:uid="{00000000-0005-0000-0000-00002B200000}"/>
    <cellStyle name="3_Cau thuy dien Ban La (Cu Anh)_TA_Book2_CV2695_957" xfId="1469" xr:uid="{00000000-0005-0000-0000-00002C200000}"/>
    <cellStyle name="3_Cau thuy dien Ban La (Cu Anh)_TA_Book2_CV2695_957 10" xfId="9516" xr:uid="{00000000-0005-0000-0000-00002D200000}"/>
    <cellStyle name="3_Cau thuy dien Ban La (Cu Anh)_TA_Book2_CV2695_957 11" xfId="9517" xr:uid="{00000000-0005-0000-0000-00002E200000}"/>
    <cellStyle name="3_Cau thuy dien Ban La (Cu Anh)_TA_Book2_CV2695_957 12" xfId="16279" xr:uid="{00000000-0005-0000-0000-00002F200000}"/>
    <cellStyle name="3_Cau thuy dien Ban La (Cu Anh)_TA_Book2_CV2695_957 13" xfId="15695" xr:uid="{00000000-0005-0000-0000-000030200000}"/>
    <cellStyle name="3_Cau thuy dien Ban La (Cu Anh)_TA_Book2_CV2695_957 2" xfId="9518" xr:uid="{00000000-0005-0000-0000-000031200000}"/>
    <cellStyle name="3_Cau thuy dien Ban La (Cu Anh)_TA_Book2_CV2695_957 3" xfId="9519" xr:uid="{00000000-0005-0000-0000-000032200000}"/>
    <cellStyle name="3_Cau thuy dien Ban La (Cu Anh)_TA_Book2_CV2695_957 4" xfId="9520" xr:uid="{00000000-0005-0000-0000-000033200000}"/>
    <cellStyle name="3_Cau thuy dien Ban La (Cu Anh)_TA_Book2_CV2695_957 5" xfId="9521" xr:uid="{00000000-0005-0000-0000-000034200000}"/>
    <cellStyle name="3_Cau thuy dien Ban La (Cu Anh)_TA_Book2_CV2695_957 6" xfId="9522" xr:uid="{00000000-0005-0000-0000-000035200000}"/>
    <cellStyle name="3_Cau thuy dien Ban La (Cu Anh)_TA_Book2_CV2695_957 7" xfId="9523" xr:uid="{00000000-0005-0000-0000-000036200000}"/>
    <cellStyle name="3_Cau thuy dien Ban La (Cu Anh)_TA_Book2_CV2695_957 8" xfId="9524" xr:uid="{00000000-0005-0000-0000-000037200000}"/>
    <cellStyle name="3_Cau thuy dien Ban La (Cu Anh)_TA_Book2_CV2695_957 9" xfId="9525" xr:uid="{00000000-0005-0000-0000-000038200000}"/>
    <cellStyle name="3_Cau thuy dien Ban La (Cu Anh)_TA_Book2_CV2695_957_DTGTXL_goi1(DD_G6)" xfId="3511" xr:uid="{00000000-0005-0000-0000-000039200000}"/>
    <cellStyle name="3_Cau thuy dien Ban La (Cu Anh)_TA_Book2_dauvao" xfId="1470" xr:uid="{00000000-0005-0000-0000-00003A200000}"/>
    <cellStyle name="3_Cau thuy dien Ban La (Cu Anh)_TA_Book2_dauvao 10" xfId="9526" xr:uid="{00000000-0005-0000-0000-00003B200000}"/>
    <cellStyle name="3_Cau thuy dien Ban La (Cu Anh)_TA_Book2_dauvao 11" xfId="9527" xr:uid="{00000000-0005-0000-0000-00003C200000}"/>
    <cellStyle name="3_Cau thuy dien Ban La (Cu Anh)_TA_Book2_dauvao 12" xfId="16280" xr:uid="{00000000-0005-0000-0000-00003D200000}"/>
    <cellStyle name="3_Cau thuy dien Ban La (Cu Anh)_TA_Book2_dauvao 13" xfId="15696" xr:uid="{00000000-0005-0000-0000-00003E200000}"/>
    <cellStyle name="3_Cau thuy dien Ban La (Cu Anh)_TA_Book2_dauvao 2" xfId="9528" xr:uid="{00000000-0005-0000-0000-00003F200000}"/>
    <cellStyle name="3_Cau thuy dien Ban La (Cu Anh)_TA_Book2_dauvao 3" xfId="9529" xr:uid="{00000000-0005-0000-0000-000040200000}"/>
    <cellStyle name="3_Cau thuy dien Ban La (Cu Anh)_TA_Book2_dauvao 4" xfId="9530" xr:uid="{00000000-0005-0000-0000-000041200000}"/>
    <cellStyle name="3_Cau thuy dien Ban La (Cu Anh)_TA_Book2_dauvao 5" xfId="9531" xr:uid="{00000000-0005-0000-0000-000042200000}"/>
    <cellStyle name="3_Cau thuy dien Ban La (Cu Anh)_TA_Book2_dauvao 6" xfId="9532" xr:uid="{00000000-0005-0000-0000-000043200000}"/>
    <cellStyle name="3_Cau thuy dien Ban La (Cu Anh)_TA_Book2_dauvao 7" xfId="9533" xr:uid="{00000000-0005-0000-0000-000044200000}"/>
    <cellStyle name="3_Cau thuy dien Ban La (Cu Anh)_TA_Book2_dauvao 8" xfId="9534" xr:uid="{00000000-0005-0000-0000-000045200000}"/>
    <cellStyle name="3_Cau thuy dien Ban La (Cu Anh)_TA_Book2_dauvao 9" xfId="9535" xr:uid="{00000000-0005-0000-0000-000046200000}"/>
    <cellStyle name="3_Cau thuy dien Ban La (Cu Anh)_TA_Book2_dauvao_DTGTXL_goi1(DD_G6)" xfId="3512" xr:uid="{00000000-0005-0000-0000-000047200000}"/>
    <cellStyle name="3_Cau thuy dien Ban La (Cu Anh)_TA_Book2_DTGTXL_goi1(DD_G6)" xfId="3513" xr:uid="{00000000-0005-0000-0000-000048200000}"/>
    <cellStyle name="3_Cau thuy dien Ban La (Cu Anh)_TA_Book2_duphongtruotgia" xfId="1471" xr:uid="{00000000-0005-0000-0000-000049200000}"/>
    <cellStyle name="3_Cau thuy dien Ban La (Cu Anh)_TA_Book2_duphongtruotgia 10" xfId="9536" xr:uid="{00000000-0005-0000-0000-00004A200000}"/>
    <cellStyle name="3_Cau thuy dien Ban La (Cu Anh)_TA_Book2_duphongtruotgia 11" xfId="9537" xr:uid="{00000000-0005-0000-0000-00004B200000}"/>
    <cellStyle name="3_Cau thuy dien Ban La (Cu Anh)_TA_Book2_duphongtruotgia 12" xfId="16281" xr:uid="{00000000-0005-0000-0000-00004C200000}"/>
    <cellStyle name="3_Cau thuy dien Ban La (Cu Anh)_TA_Book2_duphongtruotgia 13" xfId="15697" xr:uid="{00000000-0005-0000-0000-00004D200000}"/>
    <cellStyle name="3_Cau thuy dien Ban La (Cu Anh)_TA_Book2_duphongtruotgia 2" xfId="9538" xr:uid="{00000000-0005-0000-0000-00004E200000}"/>
    <cellStyle name="3_Cau thuy dien Ban La (Cu Anh)_TA_Book2_duphongtruotgia 3" xfId="9539" xr:uid="{00000000-0005-0000-0000-00004F200000}"/>
    <cellStyle name="3_Cau thuy dien Ban La (Cu Anh)_TA_Book2_duphongtruotgia 4" xfId="9540" xr:uid="{00000000-0005-0000-0000-000050200000}"/>
    <cellStyle name="3_Cau thuy dien Ban La (Cu Anh)_TA_Book2_duphongtruotgia 5" xfId="9541" xr:uid="{00000000-0005-0000-0000-000051200000}"/>
    <cellStyle name="3_Cau thuy dien Ban La (Cu Anh)_TA_Book2_duphongtruotgia 6" xfId="9542" xr:uid="{00000000-0005-0000-0000-000052200000}"/>
    <cellStyle name="3_Cau thuy dien Ban La (Cu Anh)_TA_Book2_duphongtruotgia 7" xfId="9543" xr:uid="{00000000-0005-0000-0000-000053200000}"/>
    <cellStyle name="3_Cau thuy dien Ban La (Cu Anh)_TA_Book2_duphongtruotgia 8" xfId="9544" xr:uid="{00000000-0005-0000-0000-000054200000}"/>
    <cellStyle name="3_Cau thuy dien Ban La (Cu Anh)_TA_Book2_duphongtruotgia 9" xfId="9545" xr:uid="{00000000-0005-0000-0000-000055200000}"/>
    <cellStyle name="3_Cau thuy dien Ban La (Cu Anh)_TA_Book2_duphongtruotgia_DTGTXL_goi1(DD_G6)" xfId="3514" xr:uid="{00000000-0005-0000-0000-000056200000}"/>
    <cellStyle name="3_Cau thuy dien Ban La (Cu Anh)_TA_Book2_DZ500kVBanSok_Pleiku(10-2012)" xfId="1472" xr:uid="{00000000-0005-0000-0000-000057200000}"/>
    <cellStyle name="3_Cau thuy dien Ban La (Cu Anh)_TA_Book2_DZ500kVBanSok_Pleiku(10-2012) 10" xfId="9546" xr:uid="{00000000-0005-0000-0000-000058200000}"/>
    <cellStyle name="3_Cau thuy dien Ban La (Cu Anh)_TA_Book2_DZ500kVBanSok_Pleiku(10-2012) 11" xfId="9547" xr:uid="{00000000-0005-0000-0000-000059200000}"/>
    <cellStyle name="3_Cau thuy dien Ban La (Cu Anh)_TA_Book2_DZ500kVBanSok_Pleiku(10-2012) 12" xfId="16282" xr:uid="{00000000-0005-0000-0000-00005A200000}"/>
    <cellStyle name="3_Cau thuy dien Ban La (Cu Anh)_TA_Book2_DZ500kVBanSok_Pleiku(10-2012) 13" xfId="15698" xr:uid="{00000000-0005-0000-0000-00005B200000}"/>
    <cellStyle name="3_Cau thuy dien Ban La (Cu Anh)_TA_Book2_DZ500kVBanSok_Pleiku(10-2012) 2" xfId="9548" xr:uid="{00000000-0005-0000-0000-00005C200000}"/>
    <cellStyle name="3_Cau thuy dien Ban La (Cu Anh)_TA_Book2_DZ500kVBanSok_Pleiku(10-2012) 3" xfId="9549" xr:uid="{00000000-0005-0000-0000-00005D200000}"/>
    <cellStyle name="3_Cau thuy dien Ban La (Cu Anh)_TA_Book2_DZ500kVBanSok_Pleiku(10-2012) 4" xfId="9550" xr:uid="{00000000-0005-0000-0000-00005E200000}"/>
    <cellStyle name="3_Cau thuy dien Ban La (Cu Anh)_TA_Book2_DZ500kVBanSok_Pleiku(10-2012) 5" xfId="9551" xr:uid="{00000000-0005-0000-0000-00005F200000}"/>
    <cellStyle name="3_Cau thuy dien Ban La (Cu Anh)_TA_Book2_DZ500kVBanSok_Pleiku(10-2012) 6" xfId="9552" xr:uid="{00000000-0005-0000-0000-000060200000}"/>
    <cellStyle name="3_Cau thuy dien Ban La (Cu Anh)_TA_Book2_DZ500kVBanSok_Pleiku(10-2012) 7" xfId="9553" xr:uid="{00000000-0005-0000-0000-000061200000}"/>
    <cellStyle name="3_Cau thuy dien Ban La (Cu Anh)_TA_Book2_DZ500kVBanSok_Pleiku(10-2012) 8" xfId="9554" xr:uid="{00000000-0005-0000-0000-000062200000}"/>
    <cellStyle name="3_Cau thuy dien Ban La (Cu Anh)_TA_Book2_DZ500kVBanSok_Pleiku(10-2012) 9" xfId="9555" xr:uid="{00000000-0005-0000-0000-000063200000}"/>
    <cellStyle name="3_Cau thuy dien Ban La (Cu Anh)_TA_Book2_DZ500kVHatxan_pleiku" xfId="1473" xr:uid="{00000000-0005-0000-0000-000064200000}"/>
    <cellStyle name="3_Cau thuy dien Ban La (Cu Anh)_TA_Book2_DZ500kVHatxan_pleiku 10" xfId="9556" xr:uid="{00000000-0005-0000-0000-000065200000}"/>
    <cellStyle name="3_Cau thuy dien Ban La (Cu Anh)_TA_Book2_DZ500kVHatxan_pleiku 11" xfId="9557" xr:uid="{00000000-0005-0000-0000-000066200000}"/>
    <cellStyle name="3_Cau thuy dien Ban La (Cu Anh)_TA_Book2_DZ500kVHatxan_pleiku 12" xfId="16283" xr:uid="{00000000-0005-0000-0000-000067200000}"/>
    <cellStyle name="3_Cau thuy dien Ban La (Cu Anh)_TA_Book2_DZ500kVHatxan_pleiku 13" xfId="15699" xr:uid="{00000000-0005-0000-0000-000068200000}"/>
    <cellStyle name="3_Cau thuy dien Ban La (Cu Anh)_TA_Book2_DZ500kVHatxan_pleiku 2" xfId="9558" xr:uid="{00000000-0005-0000-0000-000069200000}"/>
    <cellStyle name="3_Cau thuy dien Ban La (Cu Anh)_TA_Book2_DZ500kVHatxan_pleiku 3" xfId="9559" xr:uid="{00000000-0005-0000-0000-00006A200000}"/>
    <cellStyle name="3_Cau thuy dien Ban La (Cu Anh)_TA_Book2_DZ500kVHatxan_pleiku 4" xfId="9560" xr:uid="{00000000-0005-0000-0000-00006B200000}"/>
    <cellStyle name="3_Cau thuy dien Ban La (Cu Anh)_TA_Book2_DZ500kVHatxan_pleiku 5" xfId="9561" xr:uid="{00000000-0005-0000-0000-00006C200000}"/>
    <cellStyle name="3_Cau thuy dien Ban La (Cu Anh)_TA_Book2_DZ500kVHatxan_pleiku 6" xfId="9562" xr:uid="{00000000-0005-0000-0000-00006D200000}"/>
    <cellStyle name="3_Cau thuy dien Ban La (Cu Anh)_TA_Book2_DZ500kVHatxan_pleiku 7" xfId="9563" xr:uid="{00000000-0005-0000-0000-00006E200000}"/>
    <cellStyle name="3_Cau thuy dien Ban La (Cu Anh)_TA_Book2_DZ500kVHatxan_pleiku 8" xfId="9564" xr:uid="{00000000-0005-0000-0000-00006F200000}"/>
    <cellStyle name="3_Cau thuy dien Ban La (Cu Anh)_TA_Book2_DZ500kVHatxan_pleiku 9" xfId="9565" xr:uid="{00000000-0005-0000-0000-000070200000}"/>
    <cellStyle name="3_Cau thuy dien Ban La (Cu Anh)_TA_Book2_DZ500kVHatxan_pleiku(Giaidoan1)" xfId="1474" xr:uid="{00000000-0005-0000-0000-000071200000}"/>
    <cellStyle name="3_Cau thuy dien Ban La (Cu Anh)_TA_Book2_DZ500kVHatxan_pleiku(Giaidoan1) 10" xfId="9566" xr:uid="{00000000-0005-0000-0000-000072200000}"/>
    <cellStyle name="3_Cau thuy dien Ban La (Cu Anh)_TA_Book2_DZ500kVHatxan_pleiku(Giaidoan1) 11" xfId="9567" xr:uid="{00000000-0005-0000-0000-000073200000}"/>
    <cellStyle name="3_Cau thuy dien Ban La (Cu Anh)_TA_Book2_DZ500kVHatxan_pleiku(Giaidoan1) 12" xfId="16284" xr:uid="{00000000-0005-0000-0000-000074200000}"/>
    <cellStyle name="3_Cau thuy dien Ban La (Cu Anh)_TA_Book2_DZ500kVHatxan_pleiku(Giaidoan1) 13" xfId="15700" xr:uid="{00000000-0005-0000-0000-000075200000}"/>
    <cellStyle name="3_Cau thuy dien Ban La (Cu Anh)_TA_Book2_DZ500kVHatxan_pleiku(Giaidoan1) 2" xfId="9568" xr:uid="{00000000-0005-0000-0000-000076200000}"/>
    <cellStyle name="3_Cau thuy dien Ban La (Cu Anh)_TA_Book2_DZ500kVHatxan_pleiku(Giaidoan1) 3" xfId="9569" xr:uid="{00000000-0005-0000-0000-000077200000}"/>
    <cellStyle name="3_Cau thuy dien Ban La (Cu Anh)_TA_Book2_DZ500kVHatxan_pleiku(Giaidoan1) 4" xfId="9570" xr:uid="{00000000-0005-0000-0000-000078200000}"/>
    <cellStyle name="3_Cau thuy dien Ban La (Cu Anh)_TA_Book2_DZ500kVHatxan_pleiku(Giaidoan1) 5" xfId="9571" xr:uid="{00000000-0005-0000-0000-000079200000}"/>
    <cellStyle name="3_Cau thuy dien Ban La (Cu Anh)_TA_Book2_DZ500kVHatxan_pleiku(Giaidoan1) 6" xfId="9572" xr:uid="{00000000-0005-0000-0000-00007A200000}"/>
    <cellStyle name="3_Cau thuy dien Ban La (Cu Anh)_TA_Book2_DZ500kVHatxan_pleiku(Giaidoan1) 7" xfId="9573" xr:uid="{00000000-0005-0000-0000-00007B200000}"/>
    <cellStyle name="3_Cau thuy dien Ban La (Cu Anh)_TA_Book2_DZ500kVHatxan_pleiku(Giaidoan1) 8" xfId="9574" xr:uid="{00000000-0005-0000-0000-00007C200000}"/>
    <cellStyle name="3_Cau thuy dien Ban La (Cu Anh)_TA_Book2_DZ500kVHatxan_pleiku(Giaidoan1) 9" xfId="9575" xr:uid="{00000000-0005-0000-0000-00007D200000}"/>
    <cellStyle name="3_Cau thuy dien Ban La (Cu Anh)_TA_Book2_DZ500kVPleiku_MyPhuoc_CauBong(GiaLai+DakLakmoi)" xfId="1475" xr:uid="{00000000-0005-0000-0000-00007E200000}"/>
    <cellStyle name="3_Cau thuy dien Ban La (Cu Anh)_TA_Book2_DZ500kVPleiku_MyPhuoc_CauBong(GiaLai+DakLakmoi) 10" xfId="9576" xr:uid="{00000000-0005-0000-0000-00007F200000}"/>
    <cellStyle name="3_Cau thuy dien Ban La (Cu Anh)_TA_Book2_DZ500kVPleiku_MyPhuoc_CauBong(GiaLai+DakLakmoi) 11" xfId="9577" xr:uid="{00000000-0005-0000-0000-000080200000}"/>
    <cellStyle name="3_Cau thuy dien Ban La (Cu Anh)_TA_Book2_DZ500kVPleiku_MyPhuoc_CauBong(GiaLai+DakLakmoi) 12" xfId="16285" xr:uid="{00000000-0005-0000-0000-000081200000}"/>
    <cellStyle name="3_Cau thuy dien Ban La (Cu Anh)_TA_Book2_DZ500kVPleiku_MyPhuoc_CauBong(GiaLai+DakLakmoi) 13" xfId="15701" xr:uid="{00000000-0005-0000-0000-000082200000}"/>
    <cellStyle name="3_Cau thuy dien Ban La (Cu Anh)_TA_Book2_DZ500kVPleiku_MyPhuoc_CauBong(GiaLai+DakLakmoi) 2" xfId="9578" xr:uid="{00000000-0005-0000-0000-000083200000}"/>
    <cellStyle name="3_Cau thuy dien Ban La (Cu Anh)_TA_Book2_DZ500kVPleiku_MyPhuoc_CauBong(GiaLai+DakLakmoi) 3" xfId="9579" xr:uid="{00000000-0005-0000-0000-000084200000}"/>
    <cellStyle name="3_Cau thuy dien Ban La (Cu Anh)_TA_Book2_DZ500kVPleiku_MyPhuoc_CauBong(GiaLai+DakLakmoi) 4" xfId="9580" xr:uid="{00000000-0005-0000-0000-000085200000}"/>
    <cellStyle name="3_Cau thuy dien Ban La (Cu Anh)_TA_Book2_DZ500kVPleiku_MyPhuoc_CauBong(GiaLai+DakLakmoi) 5" xfId="9581" xr:uid="{00000000-0005-0000-0000-000086200000}"/>
    <cellStyle name="3_Cau thuy dien Ban La (Cu Anh)_TA_Book2_DZ500kVPleiku_MyPhuoc_CauBong(GiaLai+DakLakmoi) 6" xfId="9582" xr:uid="{00000000-0005-0000-0000-000087200000}"/>
    <cellStyle name="3_Cau thuy dien Ban La (Cu Anh)_TA_Book2_DZ500kVPleiku_MyPhuoc_CauBong(GiaLai+DakLakmoi) 7" xfId="9583" xr:uid="{00000000-0005-0000-0000-000088200000}"/>
    <cellStyle name="3_Cau thuy dien Ban La (Cu Anh)_TA_Book2_DZ500kVPleiku_MyPhuoc_CauBong(GiaLai+DakLakmoi) 8" xfId="9584" xr:uid="{00000000-0005-0000-0000-000089200000}"/>
    <cellStyle name="3_Cau thuy dien Ban La (Cu Anh)_TA_Book2_DZ500kVPleiku_MyPhuoc_CauBong(GiaLai+DakLakmoi) 9" xfId="9585" xr:uid="{00000000-0005-0000-0000-00008A200000}"/>
    <cellStyle name="3_Cau thuy dien Ban La (Cu Anh)_TA_Book2_DZ500kVPleiku_MyPhuoc_CauBong(GiaLai+DakLakmoi)_DTGTXL_goi1(DD_G6)" xfId="3515" xr:uid="{00000000-0005-0000-0000-00008B200000}"/>
    <cellStyle name="3_Cau thuy dien Ban La (Cu Anh)_TA_CV2695_957" xfId="1476" xr:uid="{00000000-0005-0000-0000-00008C200000}"/>
    <cellStyle name="3_Cau thuy dien Ban La (Cu Anh)_TA_CV2695_957 10" xfId="9586" xr:uid="{00000000-0005-0000-0000-00008D200000}"/>
    <cellStyle name="3_Cau thuy dien Ban La (Cu Anh)_TA_CV2695_957 11" xfId="9587" xr:uid="{00000000-0005-0000-0000-00008E200000}"/>
    <cellStyle name="3_Cau thuy dien Ban La (Cu Anh)_TA_CV2695_957 12" xfId="16286" xr:uid="{00000000-0005-0000-0000-00008F200000}"/>
    <cellStyle name="3_Cau thuy dien Ban La (Cu Anh)_TA_CV2695_957 13" xfId="15702" xr:uid="{00000000-0005-0000-0000-000090200000}"/>
    <cellStyle name="3_Cau thuy dien Ban La (Cu Anh)_TA_CV2695_957 2" xfId="9588" xr:uid="{00000000-0005-0000-0000-000091200000}"/>
    <cellStyle name="3_Cau thuy dien Ban La (Cu Anh)_TA_CV2695_957 3" xfId="9589" xr:uid="{00000000-0005-0000-0000-000092200000}"/>
    <cellStyle name="3_Cau thuy dien Ban La (Cu Anh)_TA_CV2695_957 4" xfId="9590" xr:uid="{00000000-0005-0000-0000-000093200000}"/>
    <cellStyle name="3_Cau thuy dien Ban La (Cu Anh)_TA_CV2695_957 5" xfId="9591" xr:uid="{00000000-0005-0000-0000-000094200000}"/>
    <cellStyle name="3_Cau thuy dien Ban La (Cu Anh)_TA_CV2695_957 6" xfId="9592" xr:uid="{00000000-0005-0000-0000-000095200000}"/>
    <cellStyle name="3_Cau thuy dien Ban La (Cu Anh)_TA_CV2695_957 7" xfId="9593" xr:uid="{00000000-0005-0000-0000-000096200000}"/>
    <cellStyle name="3_Cau thuy dien Ban La (Cu Anh)_TA_CV2695_957 8" xfId="9594" xr:uid="{00000000-0005-0000-0000-000097200000}"/>
    <cellStyle name="3_Cau thuy dien Ban La (Cu Anh)_TA_CV2695_957 9" xfId="9595" xr:uid="{00000000-0005-0000-0000-000098200000}"/>
    <cellStyle name="3_Cau thuy dien Ban La (Cu Anh)_TA_CV2695_957_Book2" xfId="1477" xr:uid="{00000000-0005-0000-0000-000099200000}"/>
    <cellStyle name="3_Cau thuy dien Ban La (Cu Anh)_TA_CV2695_957_Book2 10" xfId="9596" xr:uid="{00000000-0005-0000-0000-00009A200000}"/>
    <cellStyle name="3_Cau thuy dien Ban La (Cu Anh)_TA_CV2695_957_Book2 11" xfId="9597" xr:uid="{00000000-0005-0000-0000-00009B200000}"/>
    <cellStyle name="3_Cau thuy dien Ban La (Cu Anh)_TA_CV2695_957_Book2 12" xfId="16287" xr:uid="{00000000-0005-0000-0000-00009C200000}"/>
    <cellStyle name="3_Cau thuy dien Ban La (Cu Anh)_TA_CV2695_957_Book2 13" xfId="15703" xr:uid="{00000000-0005-0000-0000-00009D200000}"/>
    <cellStyle name="3_Cau thuy dien Ban La (Cu Anh)_TA_CV2695_957_Book2 2" xfId="9598" xr:uid="{00000000-0005-0000-0000-00009E200000}"/>
    <cellStyle name="3_Cau thuy dien Ban La (Cu Anh)_TA_CV2695_957_Book2 3" xfId="9599" xr:uid="{00000000-0005-0000-0000-00009F200000}"/>
    <cellStyle name="3_Cau thuy dien Ban La (Cu Anh)_TA_CV2695_957_Book2 4" xfId="9600" xr:uid="{00000000-0005-0000-0000-0000A0200000}"/>
    <cellStyle name="3_Cau thuy dien Ban La (Cu Anh)_TA_CV2695_957_Book2 5" xfId="9601" xr:uid="{00000000-0005-0000-0000-0000A1200000}"/>
    <cellStyle name="3_Cau thuy dien Ban La (Cu Anh)_TA_CV2695_957_Book2 6" xfId="9602" xr:uid="{00000000-0005-0000-0000-0000A2200000}"/>
    <cellStyle name="3_Cau thuy dien Ban La (Cu Anh)_TA_CV2695_957_Book2 7" xfId="9603" xr:uid="{00000000-0005-0000-0000-0000A3200000}"/>
    <cellStyle name="3_Cau thuy dien Ban La (Cu Anh)_TA_CV2695_957_Book2 8" xfId="9604" xr:uid="{00000000-0005-0000-0000-0000A4200000}"/>
    <cellStyle name="3_Cau thuy dien Ban La (Cu Anh)_TA_CV2695_957_Book2 9" xfId="9605" xr:uid="{00000000-0005-0000-0000-0000A5200000}"/>
    <cellStyle name="3_Cau thuy dien Ban La (Cu Anh)_TA_CV2695_957_Book2_DTGTXL_goi1(DD_G6)" xfId="3516" xr:uid="{00000000-0005-0000-0000-0000A6200000}"/>
    <cellStyle name="3_Cau thuy dien Ban La (Cu Anh)_TA_CV2695_957_Book3" xfId="1478" xr:uid="{00000000-0005-0000-0000-0000A7200000}"/>
    <cellStyle name="3_Cau thuy dien Ban La (Cu Anh)_TA_CV2695_957_Book3 10" xfId="9606" xr:uid="{00000000-0005-0000-0000-0000A8200000}"/>
    <cellStyle name="3_Cau thuy dien Ban La (Cu Anh)_TA_CV2695_957_Book3 11" xfId="9607" xr:uid="{00000000-0005-0000-0000-0000A9200000}"/>
    <cellStyle name="3_Cau thuy dien Ban La (Cu Anh)_TA_CV2695_957_Book3 12" xfId="16288" xr:uid="{00000000-0005-0000-0000-0000AA200000}"/>
    <cellStyle name="3_Cau thuy dien Ban La (Cu Anh)_TA_CV2695_957_Book3 13" xfId="15704" xr:uid="{00000000-0005-0000-0000-0000AB200000}"/>
    <cellStyle name="3_Cau thuy dien Ban La (Cu Anh)_TA_CV2695_957_Book3 2" xfId="9608" xr:uid="{00000000-0005-0000-0000-0000AC200000}"/>
    <cellStyle name="3_Cau thuy dien Ban La (Cu Anh)_TA_CV2695_957_Book3 3" xfId="9609" xr:uid="{00000000-0005-0000-0000-0000AD200000}"/>
    <cellStyle name="3_Cau thuy dien Ban La (Cu Anh)_TA_CV2695_957_Book3 4" xfId="9610" xr:uid="{00000000-0005-0000-0000-0000AE200000}"/>
    <cellStyle name="3_Cau thuy dien Ban La (Cu Anh)_TA_CV2695_957_Book3 5" xfId="9611" xr:uid="{00000000-0005-0000-0000-0000AF200000}"/>
    <cellStyle name="3_Cau thuy dien Ban La (Cu Anh)_TA_CV2695_957_Book3 6" xfId="9612" xr:uid="{00000000-0005-0000-0000-0000B0200000}"/>
    <cellStyle name="3_Cau thuy dien Ban La (Cu Anh)_TA_CV2695_957_Book3 7" xfId="9613" xr:uid="{00000000-0005-0000-0000-0000B1200000}"/>
    <cellStyle name="3_Cau thuy dien Ban La (Cu Anh)_TA_CV2695_957_Book3 8" xfId="9614" xr:uid="{00000000-0005-0000-0000-0000B2200000}"/>
    <cellStyle name="3_Cau thuy dien Ban La (Cu Anh)_TA_CV2695_957_Book3 9" xfId="9615" xr:uid="{00000000-0005-0000-0000-0000B3200000}"/>
    <cellStyle name="3_Cau thuy dien Ban La (Cu Anh)_TA_CV2695_957_Book3_DTGTXL_goi1(DD_G6)" xfId="3517" xr:uid="{00000000-0005-0000-0000-0000B4200000}"/>
    <cellStyle name="3_Cau thuy dien Ban La (Cu Anh)_TA_CV2695_957_DTGTXL_goi1(DD_G6)" xfId="3518" xr:uid="{00000000-0005-0000-0000-0000B5200000}"/>
    <cellStyle name="3_Cau thuy dien Ban La (Cu Anh)_TA_CV2695_957_DZ500kVPleiku_MyPhuoc_CauBong(GiaLai+DakLakmoi)" xfId="1479" xr:uid="{00000000-0005-0000-0000-0000B6200000}"/>
    <cellStyle name="3_Cau thuy dien Ban La (Cu Anh)_TA_CV2695_957_DZ500kVPleiku_MyPhuoc_CauBong(GiaLai+DakLakmoi) 10" xfId="9616" xr:uid="{00000000-0005-0000-0000-0000B7200000}"/>
    <cellStyle name="3_Cau thuy dien Ban La (Cu Anh)_TA_CV2695_957_DZ500kVPleiku_MyPhuoc_CauBong(GiaLai+DakLakmoi) 11" xfId="9617" xr:uid="{00000000-0005-0000-0000-0000B8200000}"/>
    <cellStyle name="3_Cau thuy dien Ban La (Cu Anh)_TA_CV2695_957_DZ500kVPleiku_MyPhuoc_CauBong(GiaLai+DakLakmoi) 12" xfId="16289" xr:uid="{00000000-0005-0000-0000-0000B9200000}"/>
    <cellStyle name="3_Cau thuy dien Ban La (Cu Anh)_TA_CV2695_957_DZ500kVPleiku_MyPhuoc_CauBong(GiaLai+DakLakmoi) 13" xfId="15705" xr:uid="{00000000-0005-0000-0000-0000BA200000}"/>
    <cellStyle name="3_Cau thuy dien Ban La (Cu Anh)_TA_CV2695_957_DZ500kVPleiku_MyPhuoc_CauBong(GiaLai+DakLakmoi) 2" xfId="9618" xr:uid="{00000000-0005-0000-0000-0000BB200000}"/>
    <cellStyle name="3_Cau thuy dien Ban La (Cu Anh)_TA_CV2695_957_DZ500kVPleiku_MyPhuoc_CauBong(GiaLai+DakLakmoi) 3" xfId="9619" xr:uid="{00000000-0005-0000-0000-0000BC200000}"/>
    <cellStyle name="3_Cau thuy dien Ban La (Cu Anh)_TA_CV2695_957_DZ500kVPleiku_MyPhuoc_CauBong(GiaLai+DakLakmoi) 4" xfId="9620" xr:uid="{00000000-0005-0000-0000-0000BD200000}"/>
    <cellStyle name="3_Cau thuy dien Ban La (Cu Anh)_TA_CV2695_957_DZ500kVPleiku_MyPhuoc_CauBong(GiaLai+DakLakmoi) 5" xfId="9621" xr:uid="{00000000-0005-0000-0000-0000BE200000}"/>
    <cellStyle name="3_Cau thuy dien Ban La (Cu Anh)_TA_CV2695_957_DZ500kVPleiku_MyPhuoc_CauBong(GiaLai+DakLakmoi) 6" xfId="9622" xr:uid="{00000000-0005-0000-0000-0000BF200000}"/>
    <cellStyle name="3_Cau thuy dien Ban La (Cu Anh)_TA_CV2695_957_DZ500kVPleiku_MyPhuoc_CauBong(GiaLai+DakLakmoi) 7" xfId="9623" xr:uid="{00000000-0005-0000-0000-0000C0200000}"/>
    <cellStyle name="3_Cau thuy dien Ban La (Cu Anh)_TA_CV2695_957_DZ500kVPleiku_MyPhuoc_CauBong(GiaLai+DakLakmoi) 8" xfId="9624" xr:uid="{00000000-0005-0000-0000-0000C1200000}"/>
    <cellStyle name="3_Cau thuy dien Ban La (Cu Anh)_TA_CV2695_957_DZ500kVPleiku_MyPhuoc_CauBong(GiaLai+DakLakmoi) 9" xfId="9625" xr:uid="{00000000-0005-0000-0000-0000C2200000}"/>
    <cellStyle name="3_Cau thuy dien Ban La (Cu Anh)_TA_CV2695_957_DZ500kVPleiku_MyPhuoc_CauBong(GiaLai+DakLakmoi)_DTGTXL_goi1(DD_G6)" xfId="3519" xr:uid="{00000000-0005-0000-0000-0000C3200000}"/>
    <cellStyle name="3_Cau thuy dien Ban La (Cu Anh)_TA_dauvao" xfId="1480" xr:uid="{00000000-0005-0000-0000-0000C4200000}"/>
    <cellStyle name="3_Cau thuy dien Ban La (Cu Anh)_TA_dauvao 10" xfId="9626" xr:uid="{00000000-0005-0000-0000-0000C5200000}"/>
    <cellStyle name="3_Cau thuy dien Ban La (Cu Anh)_TA_dauvao 11" xfId="9627" xr:uid="{00000000-0005-0000-0000-0000C6200000}"/>
    <cellStyle name="3_Cau thuy dien Ban La (Cu Anh)_TA_dauvao 12" xfId="16290" xr:uid="{00000000-0005-0000-0000-0000C7200000}"/>
    <cellStyle name="3_Cau thuy dien Ban La (Cu Anh)_TA_dauvao 13" xfId="15706" xr:uid="{00000000-0005-0000-0000-0000C8200000}"/>
    <cellStyle name="3_Cau thuy dien Ban La (Cu Anh)_TA_dauvao 2" xfId="9628" xr:uid="{00000000-0005-0000-0000-0000C9200000}"/>
    <cellStyle name="3_Cau thuy dien Ban La (Cu Anh)_TA_dauvao 3" xfId="9629" xr:uid="{00000000-0005-0000-0000-0000CA200000}"/>
    <cellStyle name="3_Cau thuy dien Ban La (Cu Anh)_TA_dauvao 4" xfId="9630" xr:uid="{00000000-0005-0000-0000-0000CB200000}"/>
    <cellStyle name="3_Cau thuy dien Ban La (Cu Anh)_TA_dauvao 5" xfId="9631" xr:uid="{00000000-0005-0000-0000-0000CC200000}"/>
    <cellStyle name="3_Cau thuy dien Ban La (Cu Anh)_TA_dauvao 6" xfId="9632" xr:uid="{00000000-0005-0000-0000-0000CD200000}"/>
    <cellStyle name="3_Cau thuy dien Ban La (Cu Anh)_TA_dauvao 7" xfId="9633" xr:uid="{00000000-0005-0000-0000-0000CE200000}"/>
    <cellStyle name="3_Cau thuy dien Ban La (Cu Anh)_TA_dauvao 8" xfId="9634" xr:uid="{00000000-0005-0000-0000-0000CF200000}"/>
    <cellStyle name="3_Cau thuy dien Ban La (Cu Anh)_TA_dauvao 9" xfId="9635" xr:uid="{00000000-0005-0000-0000-0000D0200000}"/>
    <cellStyle name="3_Cau thuy dien Ban La (Cu Anh)_TA_dauvao_DTGTXL_goi1(DD_G6)" xfId="3520" xr:uid="{00000000-0005-0000-0000-0000D1200000}"/>
    <cellStyle name="3_Cau thuy dien Ban La (Cu Anh)_TA_DTGTXL_goi1(DD_G6)" xfId="3521" xr:uid="{00000000-0005-0000-0000-0000D2200000}"/>
    <cellStyle name="3_Cau thuy dien Ban La (Cu Anh)_TA_duphongtruotgia" xfId="1481" xr:uid="{00000000-0005-0000-0000-0000D3200000}"/>
    <cellStyle name="3_Cau thuy dien Ban La (Cu Anh)_TA_duphongtruotgia 10" xfId="9636" xr:uid="{00000000-0005-0000-0000-0000D4200000}"/>
    <cellStyle name="3_Cau thuy dien Ban La (Cu Anh)_TA_duphongtruotgia 11" xfId="9637" xr:uid="{00000000-0005-0000-0000-0000D5200000}"/>
    <cellStyle name="3_Cau thuy dien Ban La (Cu Anh)_TA_duphongtruotgia 12" xfId="16291" xr:uid="{00000000-0005-0000-0000-0000D6200000}"/>
    <cellStyle name="3_Cau thuy dien Ban La (Cu Anh)_TA_duphongtruotgia 13" xfId="15707" xr:uid="{00000000-0005-0000-0000-0000D7200000}"/>
    <cellStyle name="3_Cau thuy dien Ban La (Cu Anh)_TA_duphongtruotgia 2" xfId="9638" xr:uid="{00000000-0005-0000-0000-0000D8200000}"/>
    <cellStyle name="3_Cau thuy dien Ban La (Cu Anh)_TA_duphongtruotgia 3" xfId="9639" xr:uid="{00000000-0005-0000-0000-0000D9200000}"/>
    <cellStyle name="3_Cau thuy dien Ban La (Cu Anh)_TA_duphongtruotgia 4" xfId="9640" xr:uid="{00000000-0005-0000-0000-0000DA200000}"/>
    <cellStyle name="3_Cau thuy dien Ban La (Cu Anh)_TA_duphongtruotgia 5" xfId="9641" xr:uid="{00000000-0005-0000-0000-0000DB200000}"/>
    <cellStyle name="3_Cau thuy dien Ban La (Cu Anh)_TA_duphongtruotgia 6" xfId="9642" xr:uid="{00000000-0005-0000-0000-0000DC200000}"/>
    <cellStyle name="3_Cau thuy dien Ban La (Cu Anh)_TA_duphongtruotgia 7" xfId="9643" xr:uid="{00000000-0005-0000-0000-0000DD200000}"/>
    <cellStyle name="3_Cau thuy dien Ban La (Cu Anh)_TA_duphongtruotgia 8" xfId="9644" xr:uid="{00000000-0005-0000-0000-0000DE200000}"/>
    <cellStyle name="3_Cau thuy dien Ban La (Cu Anh)_TA_duphongtruotgia 9" xfId="9645" xr:uid="{00000000-0005-0000-0000-0000DF200000}"/>
    <cellStyle name="3_Cau thuy dien Ban La (Cu Anh)_TA_duphongtruotgia_Book2" xfId="1482" xr:uid="{00000000-0005-0000-0000-0000E0200000}"/>
    <cellStyle name="3_Cau thuy dien Ban La (Cu Anh)_TA_duphongtruotgia_Book2 10" xfId="9646" xr:uid="{00000000-0005-0000-0000-0000E1200000}"/>
    <cellStyle name="3_Cau thuy dien Ban La (Cu Anh)_TA_duphongtruotgia_Book2 11" xfId="9647" xr:uid="{00000000-0005-0000-0000-0000E2200000}"/>
    <cellStyle name="3_Cau thuy dien Ban La (Cu Anh)_TA_duphongtruotgia_Book2 12" xfId="16292" xr:uid="{00000000-0005-0000-0000-0000E3200000}"/>
    <cellStyle name="3_Cau thuy dien Ban La (Cu Anh)_TA_duphongtruotgia_Book2 13" xfId="15708" xr:uid="{00000000-0005-0000-0000-0000E4200000}"/>
    <cellStyle name="3_Cau thuy dien Ban La (Cu Anh)_TA_duphongtruotgia_Book2 2" xfId="9648" xr:uid="{00000000-0005-0000-0000-0000E5200000}"/>
    <cellStyle name="3_Cau thuy dien Ban La (Cu Anh)_TA_duphongtruotgia_Book2 3" xfId="9649" xr:uid="{00000000-0005-0000-0000-0000E6200000}"/>
    <cellStyle name="3_Cau thuy dien Ban La (Cu Anh)_TA_duphongtruotgia_Book2 4" xfId="9650" xr:uid="{00000000-0005-0000-0000-0000E7200000}"/>
    <cellStyle name="3_Cau thuy dien Ban La (Cu Anh)_TA_duphongtruotgia_Book2 5" xfId="9651" xr:uid="{00000000-0005-0000-0000-0000E8200000}"/>
    <cellStyle name="3_Cau thuy dien Ban La (Cu Anh)_TA_duphongtruotgia_Book2 6" xfId="9652" xr:uid="{00000000-0005-0000-0000-0000E9200000}"/>
    <cellStyle name="3_Cau thuy dien Ban La (Cu Anh)_TA_duphongtruotgia_Book2 7" xfId="9653" xr:uid="{00000000-0005-0000-0000-0000EA200000}"/>
    <cellStyle name="3_Cau thuy dien Ban La (Cu Anh)_TA_duphongtruotgia_Book2 8" xfId="9654" xr:uid="{00000000-0005-0000-0000-0000EB200000}"/>
    <cellStyle name="3_Cau thuy dien Ban La (Cu Anh)_TA_duphongtruotgia_Book2 9" xfId="9655" xr:uid="{00000000-0005-0000-0000-0000EC200000}"/>
    <cellStyle name="3_Cau thuy dien Ban La (Cu Anh)_TA_duphongtruotgia_Book2_DTGTXL_goi1(DD_G6)" xfId="3522" xr:uid="{00000000-0005-0000-0000-0000ED200000}"/>
    <cellStyle name="3_Cau thuy dien Ban La (Cu Anh)_TA_duphongtruotgia_Book3" xfId="1483" xr:uid="{00000000-0005-0000-0000-0000EE200000}"/>
    <cellStyle name="3_Cau thuy dien Ban La (Cu Anh)_TA_duphongtruotgia_Book3 10" xfId="9656" xr:uid="{00000000-0005-0000-0000-0000EF200000}"/>
    <cellStyle name="3_Cau thuy dien Ban La (Cu Anh)_TA_duphongtruotgia_Book3 11" xfId="9657" xr:uid="{00000000-0005-0000-0000-0000F0200000}"/>
    <cellStyle name="3_Cau thuy dien Ban La (Cu Anh)_TA_duphongtruotgia_Book3 12" xfId="16293" xr:uid="{00000000-0005-0000-0000-0000F1200000}"/>
    <cellStyle name="3_Cau thuy dien Ban La (Cu Anh)_TA_duphongtruotgia_Book3 13" xfId="15709" xr:uid="{00000000-0005-0000-0000-0000F2200000}"/>
    <cellStyle name="3_Cau thuy dien Ban La (Cu Anh)_TA_duphongtruotgia_Book3 2" xfId="9658" xr:uid="{00000000-0005-0000-0000-0000F3200000}"/>
    <cellStyle name="3_Cau thuy dien Ban La (Cu Anh)_TA_duphongtruotgia_Book3 3" xfId="9659" xr:uid="{00000000-0005-0000-0000-0000F4200000}"/>
    <cellStyle name="3_Cau thuy dien Ban La (Cu Anh)_TA_duphongtruotgia_Book3 4" xfId="9660" xr:uid="{00000000-0005-0000-0000-0000F5200000}"/>
    <cellStyle name="3_Cau thuy dien Ban La (Cu Anh)_TA_duphongtruotgia_Book3 5" xfId="9661" xr:uid="{00000000-0005-0000-0000-0000F6200000}"/>
    <cellStyle name="3_Cau thuy dien Ban La (Cu Anh)_TA_duphongtruotgia_Book3 6" xfId="9662" xr:uid="{00000000-0005-0000-0000-0000F7200000}"/>
    <cellStyle name="3_Cau thuy dien Ban La (Cu Anh)_TA_duphongtruotgia_Book3 7" xfId="9663" xr:uid="{00000000-0005-0000-0000-0000F8200000}"/>
    <cellStyle name="3_Cau thuy dien Ban La (Cu Anh)_TA_duphongtruotgia_Book3 8" xfId="9664" xr:uid="{00000000-0005-0000-0000-0000F9200000}"/>
    <cellStyle name="3_Cau thuy dien Ban La (Cu Anh)_TA_duphongtruotgia_Book3 9" xfId="9665" xr:uid="{00000000-0005-0000-0000-0000FA200000}"/>
    <cellStyle name="3_Cau thuy dien Ban La (Cu Anh)_TA_duphongtruotgia_Book3_DTGTXL_goi1(DD_G6)" xfId="3523" xr:uid="{00000000-0005-0000-0000-0000FB200000}"/>
    <cellStyle name="3_Cau thuy dien Ban La (Cu Anh)_TA_duphongtruotgia_DTGTXL_goi1(DD_G6)" xfId="3524" xr:uid="{00000000-0005-0000-0000-0000FC200000}"/>
    <cellStyle name="3_Cau thuy dien Ban La (Cu Anh)_TA_duphongtruotgia_DZ500kVPleiku_MyPhuoc_CauBong(GiaLai+DakLakmoi)" xfId="1484" xr:uid="{00000000-0005-0000-0000-0000FD200000}"/>
    <cellStyle name="3_Cau thuy dien Ban La (Cu Anh)_TA_duphongtruotgia_DZ500kVPleiku_MyPhuoc_CauBong(GiaLai+DakLakmoi) 10" xfId="9666" xr:uid="{00000000-0005-0000-0000-0000FE200000}"/>
    <cellStyle name="3_Cau thuy dien Ban La (Cu Anh)_TA_duphongtruotgia_DZ500kVPleiku_MyPhuoc_CauBong(GiaLai+DakLakmoi) 11" xfId="9667" xr:uid="{00000000-0005-0000-0000-0000FF200000}"/>
    <cellStyle name="3_Cau thuy dien Ban La (Cu Anh)_TA_duphongtruotgia_DZ500kVPleiku_MyPhuoc_CauBong(GiaLai+DakLakmoi) 12" xfId="16294" xr:uid="{00000000-0005-0000-0000-000000210000}"/>
    <cellStyle name="3_Cau thuy dien Ban La (Cu Anh)_TA_duphongtruotgia_DZ500kVPleiku_MyPhuoc_CauBong(GiaLai+DakLakmoi) 13" xfId="15710" xr:uid="{00000000-0005-0000-0000-000001210000}"/>
    <cellStyle name="3_Cau thuy dien Ban La (Cu Anh)_TA_duphongtruotgia_DZ500kVPleiku_MyPhuoc_CauBong(GiaLai+DakLakmoi) 2" xfId="9668" xr:uid="{00000000-0005-0000-0000-000002210000}"/>
    <cellStyle name="3_Cau thuy dien Ban La (Cu Anh)_TA_duphongtruotgia_DZ500kVPleiku_MyPhuoc_CauBong(GiaLai+DakLakmoi) 3" xfId="9669" xr:uid="{00000000-0005-0000-0000-000003210000}"/>
    <cellStyle name="3_Cau thuy dien Ban La (Cu Anh)_TA_duphongtruotgia_DZ500kVPleiku_MyPhuoc_CauBong(GiaLai+DakLakmoi) 4" xfId="9670" xr:uid="{00000000-0005-0000-0000-000004210000}"/>
    <cellStyle name="3_Cau thuy dien Ban La (Cu Anh)_TA_duphongtruotgia_DZ500kVPleiku_MyPhuoc_CauBong(GiaLai+DakLakmoi) 5" xfId="9671" xr:uid="{00000000-0005-0000-0000-000005210000}"/>
    <cellStyle name="3_Cau thuy dien Ban La (Cu Anh)_TA_duphongtruotgia_DZ500kVPleiku_MyPhuoc_CauBong(GiaLai+DakLakmoi) 6" xfId="9672" xr:uid="{00000000-0005-0000-0000-000006210000}"/>
    <cellStyle name="3_Cau thuy dien Ban La (Cu Anh)_TA_duphongtruotgia_DZ500kVPleiku_MyPhuoc_CauBong(GiaLai+DakLakmoi) 7" xfId="9673" xr:uid="{00000000-0005-0000-0000-000007210000}"/>
    <cellStyle name="3_Cau thuy dien Ban La (Cu Anh)_TA_duphongtruotgia_DZ500kVPleiku_MyPhuoc_CauBong(GiaLai+DakLakmoi) 8" xfId="9674" xr:uid="{00000000-0005-0000-0000-000008210000}"/>
    <cellStyle name="3_Cau thuy dien Ban La (Cu Anh)_TA_duphongtruotgia_DZ500kVPleiku_MyPhuoc_CauBong(GiaLai+DakLakmoi) 9" xfId="9675" xr:uid="{00000000-0005-0000-0000-000009210000}"/>
    <cellStyle name="3_Cau thuy dien Ban La (Cu Anh)_TA_duphongtruotgia_DZ500kVPleiku_MyPhuoc_CauBong(GiaLai+DakLakmoi)_DTGTXL_goi1(DD_G6)" xfId="3525" xr:uid="{00000000-0005-0000-0000-00000A210000}"/>
    <cellStyle name="3_Cau thuy dien Ban La (Cu Anh)_TA_DZ 220kV Vinh Tan - Phan Thi_t" xfId="1485" xr:uid="{00000000-0005-0000-0000-00000B210000}"/>
    <cellStyle name="3_Cau thuy dien Ban La (Cu Anh)_TA_DZ 220kV Vinh Tan - Phan Thi_t_Book1" xfId="1486" xr:uid="{00000000-0005-0000-0000-00000C210000}"/>
    <cellStyle name="3_Cau thuy dien Ban La (Cu Anh)_TA_DZ 220kV Vinh Tan - Phan Thi_t_Book1 10" xfId="9676" xr:uid="{00000000-0005-0000-0000-00000D210000}"/>
    <cellStyle name="3_Cau thuy dien Ban La (Cu Anh)_TA_DZ 220kV Vinh Tan - Phan Thi_t_Book1 11" xfId="9677" xr:uid="{00000000-0005-0000-0000-00000E210000}"/>
    <cellStyle name="3_Cau thuy dien Ban La (Cu Anh)_TA_DZ 220kV Vinh Tan - Phan Thi_t_Book1 12" xfId="16295" xr:uid="{00000000-0005-0000-0000-00000F210000}"/>
    <cellStyle name="3_Cau thuy dien Ban La (Cu Anh)_TA_DZ 220kV Vinh Tan - Phan Thi_t_Book1 13" xfId="15711" xr:uid="{00000000-0005-0000-0000-000010210000}"/>
    <cellStyle name="3_Cau thuy dien Ban La (Cu Anh)_TA_DZ 220kV Vinh Tan - Phan Thi_t_Book1 2" xfId="9678" xr:uid="{00000000-0005-0000-0000-000011210000}"/>
    <cellStyle name="3_Cau thuy dien Ban La (Cu Anh)_TA_DZ 220kV Vinh Tan - Phan Thi_t_Book1 3" xfId="9679" xr:uid="{00000000-0005-0000-0000-000012210000}"/>
    <cellStyle name="3_Cau thuy dien Ban La (Cu Anh)_TA_DZ 220kV Vinh Tan - Phan Thi_t_Book1 4" xfId="9680" xr:uid="{00000000-0005-0000-0000-000013210000}"/>
    <cellStyle name="3_Cau thuy dien Ban La (Cu Anh)_TA_DZ 220kV Vinh Tan - Phan Thi_t_Book1 5" xfId="9681" xr:uid="{00000000-0005-0000-0000-000014210000}"/>
    <cellStyle name="3_Cau thuy dien Ban La (Cu Anh)_TA_DZ 220kV Vinh Tan - Phan Thi_t_Book1 6" xfId="9682" xr:uid="{00000000-0005-0000-0000-000015210000}"/>
    <cellStyle name="3_Cau thuy dien Ban La (Cu Anh)_TA_DZ 220kV Vinh Tan - Phan Thi_t_Book1 7" xfId="9683" xr:uid="{00000000-0005-0000-0000-000016210000}"/>
    <cellStyle name="3_Cau thuy dien Ban La (Cu Anh)_TA_DZ 220kV Vinh Tan - Phan Thi_t_Book1 8" xfId="9684" xr:uid="{00000000-0005-0000-0000-000017210000}"/>
    <cellStyle name="3_Cau thuy dien Ban La (Cu Anh)_TA_DZ 220kV Vinh Tan - Phan Thi_t_Book1 9" xfId="9685" xr:uid="{00000000-0005-0000-0000-000018210000}"/>
    <cellStyle name="3_Cau thuy dien Ban La (Cu Anh)_TA_DZ 220kV Vinh Tan - Phan Thi_t_Book2" xfId="1487" xr:uid="{00000000-0005-0000-0000-000019210000}"/>
    <cellStyle name="3_Cau thuy dien Ban La (Cu Anh)_TA_DZ 220kV Vinh Tan - Phan Thi_t_Book2 10" xfId="9686" xr:uid="{00000000-0005-0000-0000-00001A210000}"/>
    <cellStyle name="3_Cau thuy dien Ban La (Cu Anh)_TA_DZ 220kV Vinh Tan - Phan Thi_t_Book2 11" xfId="9687" xr:uid="{00000000-0005-0000-0000-00001B210000}"/>
    <cellStyle name="3_Cau thuy dien Ban La (Cu Anh)_TA_DZ 220kV Vinh Tan - Phan Thi_t_Book2 12" xfId="16296" xr:uid="{00000000-0005-0000-0000-00001C210000}"/>
    <cellStyle name="3_Cau thuy dien Ban La (Cu Anh)_TA_DZ 220kV Vinh Tan - Phan Thi_t_Book2 13" xfId="15712" xr:uid="{00000000-0005-0000-0000-00001D210000}"/>
    <cellStyle name="3_Cau thuy dien Ban La (Cu Anh)_TA_DZ 220kV Vinh Tan - Phan Thi_t_Book2 2" xfId="9688" xr:uid="{00000000-0005-0000-0000-00001E210000}"/>
    <cellStyle name="3_Cau thuy dien Ban La (Cu Anh)_TA_DZ 220kV Vinh Tan - Phan Thi_t_Book2 3" xfId="9689" xr:uid="{00000000-0005-0000-0000-00001F210000}"/>
    <cellStyle name="3_Cau thuy dien Ban La (Cu Anh)_TA_DZ 220kV Vinh Tan - Phan Thi_t_Book2 4" xfId="9690" xr:uid="{00000000-0005-0000-0000-000020210000}"/>
    <cellStyle name="3_Cau thuy dien Ban La (Cu Anh)_TA_DZ 220kV Vinh Tan - Phan Thi_t_Book2 5" xfId="9691" xr:uid="{00000000-0005-0000-0000-000021210000}"/>
    <cellStyle name="3_Cau thuy dien Ban La (Cu Anh)_TA_DZ 220kV Vinh Tan - Phan Thi_t_Book2 6" xfId="9692" xr:uid="{00000000-0005-0000-0000-000022210000}"/>
    <cellStyle name="3_Cau thuy dien Ban La (Cu Anh)_TA_DZ 220kV Vinh Tan - Phan Thi_t_Book2 7" xfId="9693" xr:uid="{00000000-0005-0000-0000-000023210000}"/>
    <cellStyle name="3_Cau thuy dien Ban La (Cu Anh)_TA_DZ 220kV Vinh Tan - Phan Thi_t_Book2 8" xfId="9694" xr:uid="{00000000-0005-0000-0000-000024210000}"/>
    <cellStyle name="3_Cau thuy dien Ban La (Cu Anh)_TA_DZ 220kV Vinh Tan - Phan Thi_t_Book2 9" xfId="9695" xr:uid="{00000000-0005-0000-0000-000025210000}"/>
    <cellStyle name="3_Cau thuy dien Ban La (Cu Anh)_TA_DZ 220kV Vinh Tan - Phan Thi_t_DTGTXL_goi1(DD_G6)" xfId="3526" xr:uid="{00000000-0005-0000-0000-000026210000}"/>
    <cellStyle name="3_Cau thuy dien Ban La (Cu Anh)_TA_DZ 220kV Vinh Tan - Phan Thi_t_DZ500kVBanSok_Pleiku(10-2012)" xfId="1488" xr:uid="{00000000-0005-0000-0000-000027210000}"/>
    <cellStyle name="3_Cau thuy dien Ban La (Cu Anh)_TA_DZ 220kV Vinh Tan - Phan Thi_t_DZ500kVBanSok_Pleiku(10-2012) 10" xfId="9696" xr:uid="{00000000-0005-0000-0000-000028210000}"/>
    <cellStyle name="3_Cau thuy dien Ban La (Cu Anh)_TA_DZ 220kV Vinh Tan - Phan Thi_t_DZ500kVBanSok_Pleiku(10-2012) 11" xfId="9697" xr:uid="{00000000-0005-0000-0000-000029210000}"/>
    <cellStyle name="3_Cau thuy dien Ban La (Cu Anh)_TA_DZ 220kV Vinh Tan - Phan Thi_t_DZ500kVBanSok_Pleiku(10-2012) 12" xfId="16297" xr:uid="{00000000-0005-0000-0000-00002A210000}"/>
    <cellStyle name="3_Cau thuy dien Ban La (Cu Anh)_TA_DZ 220kV Vinh Tan - Phan Thi_t_DZ500kVBanSok_Pleiku(10-2012) 13" xfId="15713" xr:uid="{00000000-0005-0000-0000-00002B210000}"/>
    <cellStyle name="3_Cau thuy dien Ban La (Cu Anh)_TA_DZ 220kV Vinh Tan - Phan Thi_t_DZ500kVBanSok_Pleiku(10-2012) 2" xfId="9698" xr:uid="{00000000-0005-0000-0000-00002C210000}"/>
    <cellStyle name="3_Cau thuy dien Ban La (Cu Anh)_TA_DZ 220kV Vinh Tan - Phan Thi_t_DZ500kVBanSok_Pleiku(10-2012) 3" xfId="9699" xr:uid="{00000000-0005-0000-0000-00002D210000}"/>
    <cellStyle name="3_Cau thuy dien Ban La (Cu Anh)_TA_DZ 220kV Vinh Tan - Phan Thi_t_DZ500kVBanSok_Pleiku(10-2012) 4" xfId="9700" xr:uid="{00000000-0005-0000-0000-00002E210000}"/>
    <cellStyle name="3_Cau thuy dien Ban La (Cu Anh)_TA_DZ 220kV Vinh Tan - Phan Thi_t_DZ500kVBanSok_Pleiku(10-2012) 5" xfId="9701" xr:uid="{00000000-0005-0000-0000-00002F210000}"/>
    <cellStyle name="3_Cau thuy dien Ban La (Cu Anh)_TA_DZ 220kV Vinh Tan - Phan Thi_t_DZ500kVBanSok_Pleiku(10-2012) 6" xfId="9702" xr:uid="{00000000-0005-0000-0000-000030210000}"/>
    <cellStyle name="3_Cau thuy dien Ban La (Cu Anh)_TA_DZ 220kV Vinh Tan - Phan Thi_t_DZ500kVBanSok_Pleiku(10-2012) 7" xfId="9703" xr:uid="{00000000-0005-0000-0000-000031210000}"/>
    <cellStyle name="3_Cau thuy dien Ban La (Cu Anh)_TA_DZ 220kV Vinh Tan - Phan Thi_t_DZ500kVBanSok_Pleiku(10-2012) 8" xfId="9704" xr:uid="{00000000-0005-0000-0000-000032210000}"/>
    <cellStyle name="3_Cau thuy dien Ban La (Cu Anh)_TA_DZ 220kV Vinh Tan - Phan Thi_t_DZ500kVBanSok_Pleiku(10-2012) 9" xfId="9705" xr:uid="{00000000-0005-0000-0000-000033210000}"/>
    <cellStyle name="3_Cau thuy dien Ban La (Cu Anh)_TA_DZ 220kV Vinh Tan - Phan Thi_t_DZ500kVHatxan_pleiku" xfId="1489" xr:uid="{00000000-0005-0000-0000-000034210000}"/>
    <cellStyle name="3_Cau thuy dien Ban La (Cu Anh)_TA_DZ 220kV Vinh Tan - Phan Thi_t_DZ500kVHatxan_pleiku 10" xfId="9706" xr:uid="{00000000-0005-0000-0000-000035210000}"/>
    <cellStyle name="3_Cau thuy dien Ban La (Cu Anh)_TA_DZ 220kV Vinh Tan - Phan Thi_t_DZ500kVHatxan_pleiku 11" xfId="9707" xr:uid="{00000000-0005-0000-0000-000036210000}"/>
    <cellStyle name="3_Cau thuy dien Ban La (Cu Anh)_TA_DZ 220kV Vinh Tan - Phan Thi_t_DZ500kVHatxan_pleiku 12" xfId="16298" xr:uid="{00000000-0005-0000-0000-000037210000}"/>
    <cellStyle name="3_Cau thuy dien Ban La (Cu Anh)_TA_DZ 220kV Vinh Tan - Phan Thi_t_DZ500kVHatxan_pleiku 13" xfId="15714" xr:uid="{00000000-0005-0000-0000-000038210000}"/>
    <cellStyle name="3_Cau thuy dien Ban La (Cu Anh)_TA_DZ 220kV Vinh Tan - Phan Thi_t_DZ500kVHatxan_pleiku 2" xfId="9708" xr:uid="{00000000-0005-0000-0000-000039210000}"/>
    <cellStyle name="3_Cau thuy dien Ban La (Cu Anh)_TA_DZ 220kV Vinh Tan - Phan Thi_t_DZ500kVHatxan_pleiku 3" xfId="9709" xr:uid="{00000000-0005-0000-0000-00003A210000}"/>
    <cellStyle name="3_Cau thuy dien Ban La (Cu Anh)_TA_DZ 220kV Vinh Tan - Phan Thi_t_DZ500kVHatxan_pleiku 4" xfId="9710" xr:uid="{00000000-0005-0000-0000-00003B210000}"/>
    <cellStyle name="3_Cau thuy dien Ban La (Cu Anh)_TA_DZ 220kV Vinh Tan - Phan Thi_t_DZ500kVHatxan_pleiku 5" xfId="9711" xr:uid="{00000000-0005-0000-0000-00003C210000}"/>
    <cellStyle name="3_Cau thuy dien Ban La (Cu Anh)_TA_DZ 220kV Vinh Tan - Phan Thi_t_DZ500kVHatxan_pleiku 6" xfId="9712" xr:uid="{00000000-0005-0000-0000-00003D210000}"/>
    <cellStyle name="3_Cau thuy dien Ban La (Cu Anh)_TA_DZ 220kV Vinh Tan - Phan Thi_t_DZ500kVHatxan_pleiku 7" xfId="9713" xr:uid="{00000000-0005-0000-0000-00003E210000}"/>
    <cellStyle name="3_Cau thuy dien Ban La (Cu Anh)_TA_DZ 220kV Vinh Tan - Phan Thi_t_DZ500kVHatxan_pleiku 8" xfId="9714" xr:uid="{00000000-0005-0000-0000-00003F210000}"/>
    <cellStyle name="3_Cau thuy dien Ban La (Cu Anh)_TA_DZ 220kV Vinh Tan - Phan Thi_t_DZ500kVHatxan_pleiku 9" xfId="9715" xr:uid="{00000000-0005-0000-0000-000040210000}"/>
    <cellStyle name="3_Cau thuy dien Ban La (Cu Anh)_TA_DZ 220kV Vinh Tan - Phan Thi_t_DZ500kVHatxan_pleiku(Giaidoan1)" xfId="1490" xr:uid="{00000000-0005-0000-0000-000041210000}"/>
    <cellStyle name="3_Cau thuy dien Ban La (Cu Anh)_TA_DZ 220kV Vinh Tan - Phan Thi_t_DZ500kVHatxan_pleiku(Giaidoan1) 10" xfId="9716" xr:uid="{00000000-0005-0000-0000-000042210000}"/>
    <cellStyle name="3_Cau thuy dien Ban La (Cu Anh)_TA_DZ 220kV Vinh Tan - Phan Thi_t_DZ500kVHatxan_pleiku(Giaidoan1) 11" xfId="9717" xr:uid="{00000000-0005-0000-0000-000043210000}"/>
    <cellStyle name="3_Cau thuy dien Ban La (Cu Anh)_TA_DZ 220kV Vinh Tan - Phan Thi_t_DZ500kVHatxan_pleiku(Giaidoan1) 12" xfId="16299" xr:uid="{00000000-0005-0000-0000-000044210000}"/>
    <cellStyle name="3_Cau thuy dien Ban La (Cu Anh)_TA_DZ 220kV Vinh Tan - Phan Thi_t_DZ500kVHatxan_pleiku(Giaidoan1) 13" xfId="15715" xr:uid="{00000000-0005-0000-0000-000045210000}"/>
    <cellStyle name="3_Cau thuy dien Ban La (Cu Anh)_TA_DZ 220kV Vinh Tan - Phan Thi_t_DZ500kVHatxan_pleiku(Giaidoan1) 2" xfId="9718" xr:uid="{00000000-0005-0000-0000-000046210000}"/>
    <cellStyle name="3_Cau thuy dien Ban La (Cu Anh)_TA_DZ 220kV Vinh Tan - Phan Thi_t_DZ500kVHatxan_pleiku(Giaidoan1) 3" xfId="9719" xr:uid="{00000000-0005-0000-0000-000047210000}"/>
    <cellStyle name="3_Cau thuy dien Ban La (Cu Anh)_TA_DZ 220kV Vinh Tan - Phan Thi_t_DZ500kVHatxan_pleiku(Giaidoan1) 4" xfId="9720" xr:uid="{00000000-0005-0000-0000-000048210000}"/>
    <cellStyle name="3_Cau thuy dien Ban La (Cu Anh)_TA_DZ 220kV Vinh Tan - Phan Thi_t_DZ500kVHatxan_pleiku(Giaidoan1) 5" xfId="9721" xr:uid="{00000000-0005-0000-0000-000049210000}"/>
    <cellStyle name="3_Cau thuy dien Ban La (Cu Anh)_TA_DZ 220kV Vinh Tan - Phan Thi_t_DZ500kVHatxan_pleiku(Giaidoan1) 6" xfId="9722" xr:uid="{00000000-0005-0000-0000-00004A210000}"/>
    <cellStyle name="3_Cau thuy dien Ban La (Cu Anh)_TA_DZ 220kV Vinh Tan - Phan Thi_t_DZ500kVHatxan_pleiku(Giaidoan1) 7" xfId="9723" xr:uid="{00000000-0005-0000-0000-00004B210000}"/>
    <cellStyle name="3_Cau thuy dien Ban La (Cu Anh)_TA_DZ 220kV Vinh Tan - Phan Thi_t_DZ500kVHatxan_pleiku(Giaidoan1) 8" xfId="9724" xr:uid="{00000000-0005-0000-0000-00004C210000}"/>
    <cellStyle name="3_Cau thuy dien Ban La (Cu Anh)_TA_DZ 220kV Vinh Tan - Phan Thi_t_DZ500kVHatxan_pleiku(Giaidoan1) 9" xfId="9725" xr:uid="{00000000-0005-0000-0000-00004D210000}"/>
    <cellStyle name="3_Cau thuy dien Ban La (Cu Anh)_TA_DZ500kVBanSok_Pleiku(10-2012)" xfId="1491" xr:uid="{00000000-0005-0000-0000-00004E210000}"/>
    <cellStyle name="3_Cau thuy dien Ban La (Cu Anh)_TA_DZ500kVBanSok_Pleiku(10-2012) 10" xfId="9726" xr:uid="{00000000-0005-0000-0000-00004F210000}"/>
    <cellStyle name="3_Cau thuy dien Ban La (Cu Anh)_TA_DZ500kVBanSok_Pleiku(10-2012) 11" xfId="9727" xr:uid="{00000000-0005-0000-0000-000050210000}"/>
    <cellStyle name="3_Cau thuy dien Ban La (Cu Anh)_TA_DZ500kVBanSok_Pleiku(10-2012) 12" xfId="16300" xr:uid="{00000000-0005-0000-0000-000051210000}"/>
    <cellStyle name="3_Cau thuy dien Ban La (Cu Anh)_TA_DZ500kVBanSok_Pleiku(10-2012) 13" xfId="15716" xr:uid="{00000000-0005-0000-0000-000052210000}"/>
    <cellStyle name="3_Cau thuy dien Ban La (Cu Anh)_TA_DZ500kVBanSok_Pleiku(10-2012) 2" xfId="9728" xr:uid="{00000000-0005-0000-0000-000053210000}"/>
    <cellStyle name="3_Cau thuy dien Ban La (Cu Anh)_TA_DZ500kVBanSok_Pleiku(10-2012) 3" xfId="9729" xr:uid="{00000000-0005-0000-0000-000054210000}"/>
    <cellStyle name="3_Cau thuy dien Ban La (Cu Anh)_TA_DZ500kVBanSok_Pleiku(10-2012) 4" xfId="9730" xr:uid="{00000000-0005-0000-0000-000055210000}"/>
    <cellStyle name="3_Cau thuy dien Ban La (Cu Anh)_TA_DZ500kVBanSok_Pleiku(10-2012) 5" xfId="9731" xr:uid="{00000000-0005-0000-0000-000056210000}"/>
    <cellStyle name="3_Cau thuy dien Ban La (Cu Anh)_TA_DZ500kVBanSok_Pleiku(10-2012) 6" xfId="9732" xr:uid="{00000000-0005-0000-0000-000057210000}"/>
    <cellStyle name="3_Cau thuy dien Ban La (Cu Anh)_TA_DZ500kVBanSok_Pleiku(10-2012) 7" xfId="9733" xr:uid="{00000000-0005-0000-0000-000058210000}"/>
    <cellStyle name="3_Cau thuy dien Ban La (Cu Anh)_TA_DZ500kVBanSok_Pleiku(10-2012) 8" xfId="9734" xr:uid="{00000000-0005-0000-0000-000059210000}"/>
    <cellStyle name="3_Cau thuy dien Ban La (Cu Anh)_TA_DZ500kVBanSok_Pleiku(10-2012) 9" xfId="9735" xr:uid="{00000000-0005-0000-0000-00005A210000}"/>
    <cellStyle name="3_Cau thuy dien Ban La (Cu Anh)_TA_DZ500kVHatxan_pleiku" xfId="1492" xr:uid="{00000000-0005-0000-0000-00005B210000}"/>
    <cellStyle name="3_Cau thuy dien Ban La (Cu Anh)_TA_DZ500kVHatxan_pleiku 10" xfId="9736" xr:uid="{00000000-0005-0000-0000-00005C210000}"/>
    <cellStyle name="3_Cau thuy dien Ban La (Cu Anh)_TA_DZ500kVHatxan_pleiku 11" xfId="9737" xr:uid="{00000000-0005-0000-0000-00005D210000}"/>
    <cellStyle name="3_Cau thuy dien Ban La (Cu Anh)_TA_DZ500kVHatxan_pleiku 12" xfId="16301" xr:uid="{00000000-0005-0000-0000-00005E210000}"/>
    <cellStyle name="3_Cau thuy dien Ban La (Cu Anh)_TA_DZ500kVHatxan_pleiku 13" xfId="15717" xr:uid="{00000000-0005-0000-0000-00005F210000}"/>
    <cellStyle name="3_Cau thuy dien Ban La (Cu Anh)_TA_DZ500kVHatxan_pleiku 2" xfId="9738" xr:uid="{00000000-0005-0000-0000-000060210000}"/>
    <cellStyle name="3_Cau thuy dien Ban La (Cu Anh)_TA_DZ500kVHatxan_pleiku 3" xfId="9739" xr:uid="{00000000-0005-0000-0000-000061210000}"/>
    <cellStyle name="3_Cau thuy dien Ban La (Cu Anh)_TA_DZ500kVHatxan_pleiku 4" xfId="9740" xr:uid="{00000000-0005-0000-0000-000062210000}"/>
    <cellStyle name="3_Cau thuy dien Ban La (Cu Anh)_TA_DZ500kVHatxan_pleiku 5" xfId="9741" xr:uid="{00000000-0005-0000-0000-000063210000}"/>
    <cellStyle name="3_Cau thuy dien Ban La (Cu Anh)_TA_DZ500kVHatxan_pleiku 6" xfId="9742" xr:uid="{00000000-0005-0000-0000-000064210000}"/>
    <cellStyle name="3_Cau thuy dien Ban La (Cu Anh)_TA_DZ500kVHatxan_pleiku 7" xfId="9743" xr:uid="{00000000-0005-0000-0000-000065210000}"/>
    <cellStyle name="3_Cau thuy dien Ban La (Cu Anh)_TA_DZ500kVHatxan_pleiku 8" xfId="9744" xr:uid="{00000000-0005-0000-0000-000066210000}"/>
    <cellStyle name="3_Cau thuy dien Ban La (Cu Anh)_TA_DZ500kVHatxan_pleiku 9" xfId="9745" xr:uid="{00000000-0005-0000-0000-000067210000}"/>
    <cellStyle name="3_Cau thuy dien Ban La (Cu Anh)_TA_DZ500kVHatxan_pleiku(Giaidoan1)" xfId="1493" xr:uid="{00000000-0005-0000-0000-000068210000}"/>
    <cellStyle name="3_Cau thuy dien Ban La (Cu Anh)_TA_DZ500kVHatxan_pleiku(Giaidoan1) 10" xfId="9746" xr:uid="{00000000-0005-0000-0000-000069210000}"/>
    <cellStyle name="3_Cau thuy dien Ban La (Cu Anh)_TA_DZ500kVHatxan_pleiku(Giaidoan1) 11" xfId="9747" xr:uid="{00000000-0005-0000-0000-00006A210000}"/>
    <cellStyle name="3_Cau thuy dien Ban La (Cu Anh)_TA_DZ500kVHatxan_pleiku(Giaidoan1) 12" xfId="16302" xr:uid="{00000000-0005-0000-0000-00006B210000}"/>
    <cellStyle name="3_Cau thuy dien Ban La (Cu Anh)_TA_DZ500kVHatxan_pleiku(Giaidoan1) 13" xfId="15718" xr:uid="{00000000-0005-0000-0000-00006C210000}"/>
    <cellStyle name="3_Cau thuy dien Ban La (Cu Anh)_TA_DZ500kVHatxan_pleiku(Giaidoan1) 2" xfId="9748" xr:uid="{00000000-0005-0000-0000-00006D210000}"/>
    <cellStyle name="3_Cau thuy dien Ban La (Cu Anh)_TA_DZ500kVHatxan_pleiku(Giaidoan1) 3" xfId="9749" xr:uid="{00000000-0005-0000-0000-00006E210000}"/>
    <cellStyle name="3_Cau thuy dien Ban La (Cu Anh)_TA_DZ500kVHatxan_pleiku(Giaidoan1) 4" xfId="9750" xr:uid="{00000000-0005-0000-0000-00006F210000}"/>
    <cellStyle name="3_Cau thuy dien Ban La (Cu Anh)_TA_DZ500kVHatxan_pleiku(Giaidoan1) 5" xfId="9751" xr:uid="{00000000-0005-0000-0000-000070210000}"/>
    <cellStyle name="3_Cau thuy dien Ban La (Cu Anh)_TA_DZ500kVHatxan_pleiku(Giaidoan1) 6" xfId="9752" xr:uid="{00000000-0005-0000-0000-000071210000}"/>
    <cellStyle name="3_Cau thuy dien Ban La (Cu Anh)_TA_DZ500kVHatxan_pleiku(Giaidoan1) 7" xfId="9753" xr:uid="{00000000-0005-0000-0000-000072210000}"/>
    <cellStyle name="3_Cau thuy dien Ban La (Cu Anh)_TA_DZ500kVHatxan_pleiku(Giaidoan1) 8" xfId="9754" xr:uid="{00000000-0005-0000-0000-000073210000}"/>
    <cellStyle name="3_Cau thuy dien Ban La (Cu Anh)_TA_DZ500kVHatxan_pleiku(Giaidoan1) 9" xfId="9755" xr:uid="{00000000-0005-0000-0000-000074210000}"/>
    <cellStyle name="3_Cau thuy dien Ban La (Cu Anh)_TA_mauduyetDADT" xfId="1494" xr:uid="{00000000-0005-0000-0000-000075210000}"/>
    <cellStyle name="3_Cau thuy dien Ban La (Cu Anh)_TA_mauduyetDADT 10" xfId="9756" xr:uid="{00000000-0005-0000-0000-000076210000}"/>
    <cellStyle name="3_Cau thuy dien Ban La (Cu Anh)_TA_mauduyetDADT 11" xfId="9757" xr:uid="{00000000-0005-0000-0000-000077210000}"/>
    <cellStyle name="3_Cau thuy dien Ban La (Cu Anh)_TA_mauduyetDADT 12" xfId="16303" xr:uid="{00000000-0005-0000-0000-000078210000}"/>
    <cellStyle name="3_Cau thuy dien Ban La (Cu Anh)_TA_mauduyetDADT 13" xfId="15719" xr:uid="{00000000-0005-0000-0000-000079210000}"/>
    <cellStyle name="3_Cau thuy dien Ban La (Cu Anh)_TA_mauduyetDADT 2" xfId="9758" xr:uid="{00000000-0005-0000-0000-00007A210000}"/>
    <cellStyle name="3_Cau thuy dien Ban La (Cu Anh)_TA_mauduyetDADT 3" xfId="9759" xr:uid="{00000000-0005-0000-0000-00007B210000}"/>
    <cellStyle name="3_Cau thuy dien Ban La (Cu Anh)_TA_mauduyetDADT 4" xfId="9760" xr:uid="{00000000-0005-0000-0000-00007C210000}"/>
    <cellStyle name="3_Cau thuy dien Ban La (Cu Anh)_TA_mauduyetDADT 5" xfId="9761" xr:uid="{00000000-0005-0000-0000-00007D210000}"/>
    <cellStyle name="3_Cau thuy dien Ban La (Cu Anh)_TA_mauduyetDADT 6" xfId="9762" xr:uid="{00000000-0005-0000-0000-00007E210000}"/>
    <cellStyle name="3_Cau thuy dien Ban La (Cu Anh)_TA_mauduyetDADT 7" xfId="9763" xr:uid="{00000000-0005-0000-0000-00007F210000}"/>
    <cellStyle name="3_Cau thuy dien Ban La (Cu Anh)_TA_mauduyetDADT 8" xfId="9764" xr:uid="{00000000-0005-0000-0000-000080210000}"/>
    <cellStyle name="3_Cau thuy dien Ban La (Cu Anh)_TA_mauduyetDADT 9" xfId="9765" xr:uid="{00000000-0005-0000-0000-000081210000}"/>
    <cellStyle name="3_Cau thuy dien Ban La (Cu Anh)_TA_mauduyetDADT_Book2" xfId="1495" xr:uid="{00000000-0005-0000-0000-000082210000}"/>
    <cellStyle name="3_Cau thuy dien Ban La (Cu Anh)_TA_mauduyetDADT_Book2 10" xfId="9766" xr:uid="{00000000-0005-0000-0000-000083210000}"/>
    <cellStyle name="3_Cau thuy dien Ban La (Cu Anh)_TA_mauduyetDADT_Book2 11" xfId="9767" xr:uid="{00000000-0005-0000-0000-000084210000}"/>
    <cellStyle name="3_Cau thuy dien Ban La (Cu Anh)_TA_mauduyetDADT_Book2 12" xfId="16304" xr:uid="{00000000-0005-0000-0000-000085210000}"/>
    <cellStyle name="3_Cau thuy dien Ban La (Cu Anh)_TA_mauduyetDADT_Book2 13" xfId="15720" xr:uid="{00000000-0005-0000-0000-000086210000}"/>
    <cellStyle name="3_Cau thuy dien Ban La (Cu Anh)_TA_mauduyetDADT_Book2 2" xfId="9768" xr:uid="{00000000-0005-0000-0000-000087210000}"/>
    <cellStyle name="3_Cau thuy dien Ban La (Cu Anh)_TA_mauduyetDADT_Book2 3" xfId="9769" xr:uid="{00000000-0005-0000-0000-000088210000}"/>
    <cellStyle name="3_Cau thuy dien Ban La (Cu Anh)_TA_mauduyetDADT_Book2 4" xfId="9770" xr:uid="{00000000-0005-0000-0000-000089210000}"/>
    <cellStyle name="3_Cau thuy dien Ban La (Cu Anh)_TA_mauduyetDADT_Book2 5" xfId="9771" xr:uid="{00000000-0005-0000-0000-00008A210000}"/>
    <cellStyle name="3_Cau thuy dien Ban La (Cu Anh)_TA_mauduyetDADT_Book2 6" xfId="9772" xr:uid="{00000000-0005-0000-0000-00008B210000}"/>
    <cellStyle name="3_Cau thuy dien Ban La (Cu Anh)_TA_mauduyetDADT_Book2 7" xfId="9773" xr:uid="{00000000-0005-0000-0000-00008C210000}"/>
    <cellStyle name="3_Cau thuy dien Ban La (Cu Anh)_TA_mauduyetDADT_Book2 8" xfId="9774" xr:uid="{00000000-0005-0000-0000-00008D210000}"/>
    <cellStyle name="3_Cau thuy dien Ban La (Cu Anh)_TA_mauduyetDADT_Book2 9" xfId="9775" xr:uid="{00000000-0005-0000-0000-00008E210000}"/>
    <cellStyle name="3_Cau thuy dien Ban La (Cu Anh)_TA_mauduyetDADT_Book2_DTGTXL_goi1(DD_G6)" xfId="3527" xr:uid="{00000000-0005-0000-0000-00008F210000}"/>
    <cellStyle name="3_Cau thuy dien Ban La (Cu Anh)_TA_mauduyetDADT_Book3" xfId="1496" xr:uid="{00000000-0005-0000-0000-000090210000}"/>
    <cellStyle name="3_Cau thuy dien Ban La (Cu Anh)_TA_mauduyetDADT_Book3 10" xfId="9776" xr:uid="{00000000-0005-0000-0000-000091210000}"/>
    <cellStyle name="3_Cau thuy dien Ban La (Cu Anh)_TA_mauduyetDADT_Book3 11" xfId="9777" xr:uid="{00000000-0005-0000-0000-000092210000}"/>
    <cellStyle name="3_Cau thuy dien Ban La (Cu Anh)_TA_mauduyetDADT_Book3 12" xfId="16305" xr:uid="{00000000-0005-0000-0000-000093210000}"/>
    <cellStyle name="3_Cau thuy dien Ban La (Cu Anh)_TA_mauduyetDADT_Book3 13" xfId="15721" xr:uid="{00000000-0005-0000-0000-000094210000}"/>
    <cellStyle name="3_Cau thuy dien Ban La (Cu Anh)_TA_mauduyetDADT_Book3 2" xfId="9778" xr:uid="{00000000-0005-0000-0000-000095210000}"/>
    <cellStyle name="3_Cau thuy dien Ban La (Cu Anh)_TA_mauduyetDADT_Book3 3" xfId="9779" xr:uid="{00000000-0005-0000-0000-000096210000}"/>
    <cellStyle name="3_Cau thuy dien Ban La (Cu Anh)_TA_mauduyetDADT_Book3 4" xfId="9780" xr:uid="{00000000-0005-0000-0000-000097210000}"/>
    <cellStyle name="3_Cau thuy dien Ban La (Cu Anh)_TA_mauduyetDADT_Book3 5" xfId="9781" xr:uid="{00000000-0005-0000-0000-000098210000}"/>
    <cellStyle name="3_Cau thuy dien Ban La (Cu Anh)_TA_mauduyetDADT_Book3 6" xfId="9782" xr:uid="{00000000-0005-0000-0000-000099210000}"/>
    <cellStyle name="3_Cau thuy dien Ban La (Cu Anh)_TA_mauduyetDADT_Book3 7" xfId="9783" xr:uid="{00000000-0005-0000-0000-00009A210000}"/>
    <cellStyle name="3_Cau thuy dien Ban La (Cu Anh)_TA_mauduyetDADT_Book3 8" xfId="9784" xr:uid="{00000000-0005-0000-0000-00009B210000}"/>
    <cellStyle name="3_Cau thuy dien Ban La (Cu Anh)_TA_mauduyetDADT_Book3 9" xfId="9785" xr:uid="{00000000-0005-0000-0000-00009C210000}"/>
    <cellStyle name="3_Cau thuy dien Ban La (Cu Anh)_TA_mauduyetDADT_Book3_DTGTXL_goi1(DD_G6)" xfId="3528" xr:uid="{00000000-0005-0000-0000-00009D210000}"/>
    <cellStyle name="3_Cau thuy dien Ban La (Cu Anh)_TA_mauduyetDADT_DTGTXL_goi1(DD_G6)" xfId="3529" xr:uid="{00000000-0005-0000-0000-00009E210000}"/>
    <cellStyle name="3_Cau thuy dien Ban La (Cu Anh)_TA_mauduyetDADT_DZ500kVPleiku_MyPhuoc_CauBong(GiaLai+DakLakmoi)" xfId="1497" xr:uid="{00000000-0005-0000-0000-00009F210000}"/>
    <cellStyle name="3_Cau thuy dien Ban La (Cu Anh)_TA_mauduyetDADT_DZ500kVPleiku_MyPhuoc_CauBong(GiaLai+DakLakmoi) 10" xfId="9786" xr:uid="{00000000-0005-0000-0000-0000A0210000}"/>
    <cellStyle name="3_Cau thuy dien Ban La (Cu Anh)_TA_mauduyetDADT_DZ500kVPleiku_MyPhuoc_CauBong(GiaLai+DakLakmoi) 11" xfId="9787" xr:uid="{00000000-0005-0000-0000-0000A1210000}"/>
    <cellStyle name="3_Cau thuy dien Ban La (Cu Anh)_TA_mauduyetDADT_DZ500kVPleiku_MyPhuoc_CauBong(GiaLai+DakLakmoi) 12" xfId="16306" xr:uid="{00000000-0005-0000-0000-0000A2210000}"/>
    <cellStyle name="3_Cau thuy dien Ban La (Cu Anh)_TA_mauduyetDADT_DZ500kVPleiku_MyPhuoc_CauBong(GiaLai+DakLakmoi) 13" xfId="15722" xr:uid="{00000000-0005-0000-0000-0000A3210000}"/>
    <cellStyle name="3_Cau thuy dien Ban La (Cu Anh)_TA_mauduyetDADT_DZ500kVPleiku_MyPhuoc_CauBong(GiaLai+DakLakmoi) 2" xfId="9788" xr:uid="{00000000-0005-0000-0000-0000A4210000}"/>
    <cellStyle name="3_Cau thuy dien Ban La (Cu Anh)_TA_mauduyetDADT_DZ500kVPleiku_MyPhuoc_CauBong(GiaLai+DakLakmoi) 3" xfId="9789" xr:uid="{00000000-0005-0000-0000-0000A5210000}"/>
    <cellStyle name="3_Cau thuy dien Ban La (Cu Anh)_TA_mauduyetDADT_DZ500kVPleiku_MyPhuoc_CauBong(GiaLai+DakLakmoi) 4" xfId="9790" xr:uid="{00000000-0005-0000-0000-0000A6210000}"/>
    <cellStyle name="3_Cau thuy dien Ban La (Cu Anh)_TA_mauduyetDADT_DZ500kVPleiku_MyPhuoc_CauBong(GiaLai+DakLakmoi) 5" xfId="9791" xr:uid="{00000000-0005-0000-0000-0000A7210000}"/>
    <cellStyle name="3_Cau thuy dien Ban La (Cu Anh)_TA_mauduyetDADT_DZ500kVPleiku_MyPhuoc_CauBong(GiaLai+DakLakmoi) 6" xfId="9792" xr:uid="{00000000-0005-0000-0000-0000A8210000}"/>
    <cellStyle name="3_Cau thuy dien Ban La (Cu Anh)_TA_mauduyetDADT_DZ500kVPleiku_MyPhuoc_CauBong(GiaLai+DakLakmoi) 7" xfId="9793" xr:uid="{00000000-0005-0000-0000-0000A9210000}"/>
    <cellStyle name="3_Cau thuy dien Ban La (Cu Anh)_TA_mauduyetDADT_DZ500kVPleiku_MyPhuoc_CauBong(GiaLai+DakLakmoi) 8" xfId="9794" xr:uid="{00000000-0005-0000-0000-0000AA210000}"/>
    <cellStyle name="3_Cau thuy dien Ban La (Cu Anh)_TA_mauduyetDADT_DZ500kVPleiku_MyPhuoc_CauBong(GiaLai+DakLakmoi) 9" xfId="9795" xr:uid="{00000000-0005-0000-0000-0000AB210000}"/>
    <cellStyle name="3_Cau thuy dien Ban La (Cu Anh)_TA_mauduyetDADT_DZ500kVPleiku_MyPhuoc_CauBong(GiaLai+DakLakmoi)_DTGTXL_goi1(DD_G6)" xfId="3530" xr:uid="{00000000-0005-0000-0000-0000AC210000}"/>
    <cellStyle name="3_Cau thuy dien Ban La (Cu Anh)_TA_QLDA(957)" xfId="3531" xr:uid="{00000000-0005-0000-0000-0000AD210000}"/>
    <cellStyle name="3_Cau thuy dien Ban La (Cu Anh)_TA_TBA 220kV Song Trang 2" xfId="1498" xr:uid="{00000000-0005-0000-0000-0000AE210000}"/>
    <cellStyle name="3_Cau thuy dien Ban La (Cu Anh)_TA_TBA 220kV Song Trang 2_Book1" xfId="1499" xr:uid="{00000000-0005-0000-0000-0000AF210000}"/>
    <cellStyle name="3_Cau thuy dien Ban La (Cu Anh)_TA_TBA 220kV Song Trang 2_Book1 10" xfId="9796" xr:uid="{00000000-0005-0000-0000-0000B0210000}"/>
    <cellStyle name="3_Cau thuy dien Ban La (Cu Anh)_TA_TBA 220kV Song Trang 2_Book1 11" xfId="9797" xr:uid="{00000000-0005-0000-0000-0000B1210000}"/>
    <cellStyle name="3_Cau thuy dien Ban La (Cu Anh)_TA_TBA 220kV Song Trang 2_Book1 12" xfId="16307" xr:uid="{00000000-0005-0000-0000-0000B2210000}"/>
    <cellStyle name="3_Cau thuy dien Ban La (Cu Anh)_TA_TBA 220kV Song Trang 2_Book1 13" xfId="15723" xr:uid="{00000000-0005-0000-0000-0000B3210000}"/>
    <cellStyle name="3_Cau thuy dien Ban La (Cu Anh)_TA_TBA 220kV Song Trang 2_Book1 2" xfId="9798" xr:uid="{00000000-0005-0000-0000-0000B4210000}"/>
    <cellStyle name="3_Cau thuy dien Ban La (Cu Anh)_TA_TBA 220kV Song Trang 2_Book1 3" xfId="9799" xr:uid="{00000000-0005-0000-0000-0000B5210000}"/>
    <cellStyle name="3_Cau thuy dien Ban La (Cu Anh)_TA_TBA 220kV Song Trang 2_Book1 4" xfId="9800" xr:uid="{00000000-0005-0000-0000-0000B6210000}"/>
    <cellStyle name="3_Cau thuy dien Ban La (Cu Anh)_TA_TBA 220kV Song Trang 2_Book1 5" xfId="9801" xr:uid="{00000000-0005-0000-0000-0000B7210000}"/>
    <cellStyle name="3_Cau thuy dien Ban La (Cu Anh)_TA_TBA 220kV Song Trang 2_Book1 6" xfId="9802" xr:uid="{00000000-0005-0000-0000-0000B8210000}"/>
    <cellStyle name="3_Cau thuy dien Ban La (Cu Anh)_TA_TBA 220kV Song Trang 2_Book1 7" xfId="9803" xr:uid="{00000000-0005-0000-0000-0000B9210000}"/>
    <cellStyle name="3_Cau thuy dien Ban La (Cu Anh)_TA_TBA 220kV Song Trang 2_Book1 8" xfId="9804" xr:uid="{00000000-0005-0000-0000-0000BA210000}"/>
    <cellStyle name="3_Cau thuy dien Ban La (Cu Anh)_TA_TBA 220kV Song Trang 2_Book1 9" xfId="9805" xr:uid="{00000000-0005-0000-0000-0000BB210000}"/>
    <cellStyle name="3_Cau thuy dien Ban La (Cu Anh)_TA_TBA 220kV Song Trang 2_Book2" xfId="1500" xr:uid="{00000000-0005-0000-0000-0000BC210000}"/>
    <cellStyle name="3_Cau thuy dien Ban La (Cu Anh)_TA_TBA 220kV Song Trang 2_Book2 10" xfId="9806" xr:uid="{00000000-0005-0000-0000-0000BD210000}"/>
    <cellStyle name="3_Cau thuy dien Ban La (Cu Anh)_TA_TBA 220kV Song Trang 2_Book2 11" xfId="9807" xr:uid="{00000000-0005-0000-0000-0000BE210000}"/>
    <cellStyle name="3_Cau thuy dien Ban La (Cu Anh)_TA_TBA 220kV Song Trang 2_Book2 12" xfId="16308" xr:uid="{00000000-0005-0000-0000-0000BF210000}"/>
    <cellStyle name="3_Cau thuy dien Ban La (Cu Anh)_TA_TBA 220kV Song Trang 2_Book2 13" xfId="15724" xr:uid="{00000000-0005-0000-0000-0000C0210000}"/>
    <cellStyle name="3_Cau thuy dien Ban La (Cu Anh)_TA_TBA 220kV Song Trang 2_Book2 2" xfId="9808" xr:uid="{00000000-0005-0000-0000-0000C1210000}"/>
    <cellStyle name="3_Cau thuy dien Ban La (Cu Anh)_TA_TBA 220kV Song Trang 2_Book2 3" xfId="9809" xr:uid="{00000000-0005-0000-0000-0000C2210000}"/>
    <cellStyle name="3_Cau thuy dien Ban La (Cu Anh)_TA_TBA 220kV Song Trang 2_Book2 4" xfId="9810" xr:uid="{00000000-0005-0000-0000-0000C3210000}"/>
    <cellStyle name="3_Cau thuy dien Ban La (Cu Anh)_TA_TBA 220kV Song Trang 2_Book2 5" xfId="9811" xr:uid="{00000000-0005-0000-0000-0000C4210000}"/>
    <cellStyle name="3_Cau thuy dien Ban La (Cu Anh)_TA_TBA 220kV Song Trang 2_Book2 6" xfId="9812" xr:uid="{00000000-0005-0000-0000-0000C5210000}"/>
    <cellStyle name="3_Cau thuy dien Ban La (Cu Anh)_TA_TBA 220kV Song Trang 2_Book2 7" xfId="9813" xr:uid="{00000000-0005-0000-0000-0000C6210000}"/>
    <cellStyle name="3_Cau thuy dien Ban La (Cu Anh)_TA_TBA 220kV Song Trang 2_Book2 8" xfId="9814" xr:uid="{00000000-0005-0000-0000-0000C7210000}"/>
    <cellStyle name="3_Cau thuy dien Ban La (Cu Anh)_TA_TBA 220kV Song Trang 2_Book2 9" xfId="9815" xr:uid="{00000000-0005-0000-0000-0000C8210000}"/>
    <cellStyle name="3_Cau thuy dien Ban La (Cu Anh)_TA_TBA 220kV Song Trang 2_DTGTXL_goi1(DD_G6)" xfId="3532" xr:uid="{00000000-0005-0000-0000-0000C9210000}"/>
    <cellStyle name="3_Cau thuy dien Ban La (Cu Anh)_TA_TBA 220kV Song Trang 2_DZ500kVBanSok_Pleiku(10-2012)" xfId="1501" xr:uid="{00000000-0005-0000-0000-0000CA210000}"/>
    <cellStyle name="3_Cau thuy dien Ban La (Cu Anh)_TA_TBA 220kV Song Trang 2_DZ500kVBanSok_Pleiku(10-2012) 10" xfId="9816" xr:uid="{00000000-0005-0000-0000-0000CB210000}"/>
    <cellStyle name="3_Cau thuy dien Ban La (Cu Anh)_TA_TBA 220kV Song Trang 2_DZ500kVBanSok_Pleiku(10-2012) 11" xfId="9817" xr:uid="{00000000-0005-0000-0000-0000CC210000}"/>
    <cellStyle name="3_Cau thuy dien Ban La (Cu Anh)_TA_TBA 220kV Song Trang 2_DZ500kVBanSok_Pleiku(10-2012) 12" xfId="16309" xr:uid="{00000000-0005-0000-0000-0000CD210000}"/>
    <cellStyle name="3_Cau thuy dien Ban La (Cu Anh)_TA_TBA 220kV Song Trang 2_DZ500kVBanSok_Pleiku(10-2012) 13" xfId="15725" xr:uid="{00000000-0005-0000-0000-0000CE210000}"/>
    <cellStyle name="3_Cau thuy dien Ban La (Cu Anh)_TA_TBA 220kV Song Trang 2_DZ500kVBanSok_Pleiku(10-2012) 2" xfId="9818" xr:uid="{00000000-0005-0000-0000-0000CF210000}"/>
    <cellStyle name="3_Cau thuy dien Ban La (Cu Anh)_TA_TBA 220kV Song Trang 2_DZ500kVBanSok_Pleiku(10-2012) 3" xfId="9819" xr:uid="{00000000-0005-0000-0000-0000D0210000}"/>
    <cellStyle name="3_Cau thuy dien Ban La (Cu Anh)_TA_TBA 220kV Song Trang 2_DZ500kVBanSok_Pleiku(10-2012) 4" xfId="9820" xr:uid="{00000000-0005-0000-0000-0000D1210000}"/>
    <cellStyle name="3_Cau thuy dien Ban La (Cu Anh)_TA_TBA 220kV Song Trang 2_DZ500kVBanSok_Pleiku(10-2012) 5" xfId="9821" xr:uid="{00000000-0005-0000-0000-0000D2210000}"/>
    <cellStyle name="3_Cau thuy dien Ban La (Cu Anh)_TA_TBA 220kV Song Trang 2_DZ500kVBanSok_Pleiku(10-2012) 6" xfId="9822" xr:uid="{00000000-0005-0000-0000-0000D3210000}"/>
    <cellStyle name="3_Cau thuy dien Ban La (Cu Anh)_TA_TBA 220kV Song Trang 2_DZ500kVBanSok_Pleiku(10-2012) 7" xfId="9823" xr:uid="{00000000-0005-0000-0000-0000D4210000}"/>
    <cellStyle name="3_Cau thuy dien Ban La (Cu Anh)_TA_TBA 220kV Song Trang 2_DZ500kVBanSok_Pleiku(10-2012) 8" xfId="9824" xr:uid="{00000000-0005-0000-0000-0000D5210000}"/>
    <cellStyle name="3_Cau thuy dien Ban La (Cu Anh)_TA_TBA 220kV Song Trang 2_DZ500kVBanSok_Pleiku(10-2012) 9" xfId="9825" xr:uid="{00000000-0005-0000-0000-0000D6210000}"/>
    <cellStyle name="3_Cau thuy dien Ban La (Cu Anh)_TA_TBA 220kV Song Trang 2_DZ500kVHatxan_pleiku" xfId="1502" xr:uid="{00000000-0005-0000-0000-0000D7210000}"/>
    <cellStyle name="3_Cau thuy dien Ban La (Cu Anh)_TA_TBA 220kV Song Trang 2_DZ500kVHatxan_pleiku 10" xfId="9826" xr:uid="{00000000-0005-0000-0000-0000D8210000}"/>
    <cellStyle name="3_Cau thuy dien Ban La (Cu Anh)_TA_TBA 220kV Song Trang 2_DZ500kVHatxan_pleiku 11" xfId="9827" xr:uid="{00000000-0005-0000-0000-0000D9210000}"/>
    <cellStyle name="3_Cau thuy dien Ban La (Cu Anh)_TA_TBA 220kV Song Trang 2_DZ500kVHatxan_pleiku 12" xfId="16310" xr:uid="{00000000-0005-0000-0000-0000DA210000}"/>
    <cellStyle name="3_Cau thuy dien Ban La (Cu Anh)_TA_TBA 220kV Song Trang 2_DZ500kVHatxan_pleiku 13" xfId="15726" xr:uid="{00000000-0005-0000-0000-0000DB210000}"/>
    <cellStyle name="3_Cau thuy dien Ban La (Cu Anh)_TA_TBA 220kV Song Trang 2_DZ500kVHatxan_pleiku 2" xfId="9828" xr:uid="{00000000-0005-0000-0000-0000DC210000}"/>
    <cellStyle name="3_Cau thuy dien Ban La (Cu Anh)_TA_TBA 220kV Song Trang 2_DZ500kVHatxan_pleiku 3" xfId="9829" xr:uid="{00000000-0005-0000-0000-0000DD210000}"/>
    <cellStyle name="3_Cau thuy dien Ban La (Cu Anh)_TA_TBA 220kV Song Trang 2_DZ500kVHatxan_pleiku 4" xfId="9830" xr:uid="{00000000-0005-0000-0000-0000DE210000}"/>
    <cellStyle name="3_Cau thuy dien Ban La (Cu Anh)_TA_TBA 220kV Song Trang 2_DZ500kVHatxan_pleiku 5" xfId="9831" xr:uid="{00000000-0005-0000-0000-0000DF210000}"/>
    <cellStyle name="3_Cau thuy dien Ban La (Cu Anh)_TA_TBA 220kV Song Trang 2_DZ500kVHatxan_pleiku 6" xfId="9832" xr:uid="{00000000-0005-0000-0000-0000E0210000}"/>
    <cellStyle name="3_Cau thuy dien Ban La (Cu Anh)_TA_TBA 220kV Song Trang 2_DZ500kVHatxan_pleiku 7" xfId="9833" xr:uid="{00000000-0005-0000-0000-0000E1210000}"/>
    <cellStyle name="3_Cau thuy dien Ban La (Cu Anh)_TA_TBA 220kV Song Trang 2_DZ500kVHatxan_pleiku 8" xfId="9834" xr:uid="{00000000-0005-0000-0000-0000E2210000}"/>
    <cellStyle name="3_Cau thuy dien Ban La (Cu Anh)_TA_TBA 220kV Song Trang 2_DZ500kVHatxan_pleiku 9" xfId="9835" xr:uid="{00000000-0005-0000-0000-0000E3210000}"/>
    <cellStyle name="3_Cau thuy dien Ban La (Cu Anh)_TA_TBA 220kV Song Trang 2_DZ500kVHatxan_pleiku(Giaidoan1)" xfId="1503" xr:uid="{00000000-0005-0000-0000-0000E4210000}"/>
    <cellStyle name="3_Cau thuy dien Ban La (Cu Anh)_TA_TBA 220kV Song Trang 2_DZ500kVHatxan_pleiku(Giaidoan1) 10" xfId="9836" xr:uid="{00000000-0005-0000-0000-0000E5210000}"/>
    <cellStyle name="3_Cau thuy dien Ban La (Cu Anh)_TA_TBA 220kV Song Trang 2_DZ500kVHatxan_pleiku(Giaidoan1) 11" xfId="9837" xr:uid="{00000000-0005-0000-0000-0000E6210000}"/>
    <cellStyle name="3_Cau thuy dien Ban La (Cu Anh)_TA_TBA 220kV Song Trang 2_DZ500kVHatxan_pleiku(Giaidoan1) 12" xfId="16311" xr:uid="{00000000-0005-0000-0000-0000E7210000}"/>
    <cellStyle name="3_Cau thuy dien Ban La (Cu Anh)_TA_TBA 220kV Song Trang 2_DZ500kVHatxan_pleiku(Giaidoan1) 13" xfId="15727" xr:uid="{00000000-0005-0000-0000-0000E8210000}"/>
    <cellStyle name="3_Cau thuy dien Ban La (Cu Anh)_TA_TBA 220kV Song Trang 2_DZ500kVHatxan_pleiku(Giaidoan1) 2" xfId="9838" xr:uid="{00000000-0005-0000-0000-0000E9210000}"/>
    <cellStyle name="3_Cau thuy dien Ban La (Cu Anh)_TA_TBA 220kV Song Trang 2_DZ500kVHatxan_pleiku(Giaidoan1) 3" xfId="9839" xr:uid="{00000000-0005-0000-0000-0000EA210000}"/>
    <cellStyle name="3_Cau thuy dien Ban La (Cu Anh)_TA_TBA 220kV Song Trang 2_DZ500kVHatxan_pleiku(Giaidoan1) 4" xfId="9840" xr:uid="{00000000-0005-0000-0000-0000EB210000}"/>
    <cellStyle name="3_Cau thuy dien Ban La (Cu Anh)_TA_TBA 220kV Song Trang 2_DZ500kVHatxan_pleiku(Giaidoan1) 5" xfId="9841" xr:uid="{00000000-0005-0000-0000-0000EC210000}"/>
    <cellStyle name="3_Cau thuy dien Ban La (Cu Anh)_TA_TBA 220kV Song Trang 2_DZ500kVHatxan_pleiku(Giaidoan1) 6" xfId="9842" xr:uid="{00000000-0005-0000-0000-0000ED210000}"/>
    <cellStyle name="3_Cau thuy dien Ban La (Cu Anh)_TA_TBA 220kV Song Trang 2_DZ500kVHatxan_pleiku(Giaidoan1) 7" xfId="9843" xr:uid="{00000000-0005-0000-0000-0000EE210000}"/>
    <cellStyle name="3_Cau thuy dien Ban La (Cu Anh)_TA_TBA 220kV Song Trang 2_DZ500kVHatxan_pleiku(Giaidoan1) 8" xfId="9844" xr:uid="{00000000-0005-0000-0000-0000EF210000}"/>
    <cellStyle name="3_Cau thuy dien Ban La (Cu Anh)_TA_TBA 220kV Song Trang 2_DZ500kVHatxan_pleiku(Giaidoan1) 9" xfId="9845" xr:uid="{00000000-0005-0000-0000-0000F0210000}"/>
    <cellStyle name="3_Cau thuy dien Ban La (Cu Anh)_TA_thepmaqui3_2010(DaNang)" xfId="3533" xr:uid="{00000000-0005-0000-0000-0000F1210000}"/>
    <cellStyle name="3_Cau thuy dien Ban La (Cu Anh)_TienLuong" xfId="3536" xr:uid="{00000000-0005-0000-0000-0000F4210000}"/>
    <cellStyle name="3_Cau thuy dien Ban La (Cu Anh)_TToan KS (DADT) Phu Tan 2 (lam truoc) 6-09 da sua gui lai" xfId="3537" xr:uid="{00000000-0005-0000-0000-0000F5210000}"/>
    <cellStyle name="3_Cau thuy dien Ban La (Cu Anh)_Thtoan KS dia hinh dot 1(DADT)GOC" xfId="3534" xr:uid="{00000000-0005-0000-0000-0000F2210000}"/>
    <cellStyle name="3_Cau thuy dien Ban La (Cu Anh)_thuyet minh" xfId="3535" xr:uid="{00000000-0005-0000-0000-0000F3210000}"/>
    <cellStyle name="3_CTDGCV_HO" xfId="3538" xr:uid="{00000000-0005-0000-0000-0000F6210000}"/>
    <cellStyle name="3_CV2695_957" xfId="1504" xr:uid="{00000000-0005-0000-0000-0000F7210000}"/>
    <cellStyle name="3_CV2695_957_Book2" xfId="1505" xr:uid="{00000000-0005-0000-0000-0000F8210000}"/>
    <cellStyle name="3_CV2695_957_Book2_DTGTXL_goi1(DD_G6)" xfId="3539" xr:uid="{00000000-0005-0000-0000-0000F9210000}"/>
    <cellStyle name="3_CV2695_957_Book3" xfId="1506" xr:uid="{00000000-0005-0000-0000-0000FA210000}"/>
    <cellStyle name="3_CV2695_957_Book3_DTGTXL_goi1(DD_G6)" xfId="3540" xr:uid="{00000000-0005-0000-0000-0000FB210000}"/>
    <cellStyle name="3_CV2695_957_DTGTXL_goi1(DD_G6)" xfId="3541" xr:uid="{00000000-0005-0000-0000-0000FC210000}"/>
    <cellStyle name="3_CV2695_957_DZ500kVBanSok_Pleiku(10-2012)" xfId="1507" xr:uid="{00000000-0005-0000-0000-0000FD210000}"/>
    <cellStyle name="3_CV2695_957_DZ500kVBanSok_Pleiku(16_10-2012)" xfId="1508" xr:uid="{00000000-0005-0000-0000-0000FE210000}"/>
    <cellStyle name="3_CV2695_957_DZ500kVPleiku_MyPhuoc_CauBong(GiaLai+DakLakmoi)" xfId="1509" xr:uid="{00000000-0005-0000-0000-0000FF210000}"/>
    <cellStyle name="3_CV2695_957_DZ500kVPleiku_MyPhuoc_CauBong(GiaLai+DakLakmoi)_DTGTXL_goi1(DD_G6)" xfId="3542" xr:uid="{00000000-0005-0000-0000-000000220000}"/>
    <cellStyle name="3_CV2695_957_Lamgiangiao" xfId="3543" xr:uid="{00000000-0005-0000-0000-000001220000}"/>
    <cellStyle name="3_dauvao" xfId="1510" xr:uid="{00000000-0005-0000-0000-000002220000}"/>
    <cellStyle name="3_dauvao_DTGTXL_goi1(DD_G6)" xfId="3544" xr:uid="{00000000-0005-0000-0000-000003220000}"/>
    <cellStyle name="3_dauvao_DZ500kVBanSok_Pleiku(10-2012)" xfId="1511" xr:uid="{00000000-0005-0000-0000-000004220000}"/>
    <cellStyle name="3_dauvao_DZ500kVBanSok_Pleiku(16_10-2012)" xfId="1512" xr:uid="{00000000-0005-0000-0000-000005220000}"/>
    <cellStyle name="3_dauvao_Lamgiangiao" xfId="3545" xr:uid="{00000000-0005-0000-0000-000006220000}"/>
    <cellStyle name="3_Dich thuat" xfId="3546" xr:uid="{00000000-0005-0000-0000-000007220000}"/>
    <cellStyle name="3_Dich thuat_DToan Mtruong P10 gui" xfId="3547" xr:uid="{00000000-0005-0000-0000-000008220000}"/>
    <cellStyle name="3_Dich thuat_Moi truong" xfId="3548" xr:uid="{00000000-0005-0000-0000-000009220000}"/>
    <cellStyle name="3_DON GIA_NM_03_10_L650" xfId="3549" xr:uid="{00000000-0005-0000-0000-00000A220000}"/>
    <cellStyle name="3_DT nha kho non SREPOK 4.4A" xfId="3550" xr:uid="{00000000-0005-0000-0000-00000B220000}"/>
    <cellStyle name="3_DT-Ban CK" xfId="1513" xr:uid="{00000000-0005-0000-0000-00000C220000}"/>
    <cellStyle name="3_DT-Ban CK_1A_TB.NXT-500kV Pleiku(07-2011)Hc theo TT" xfId="3551" xr:uid="{00000000-0005-0000-0000-00000D220000}"/>
    <cellStyle name="3_DT-Ban CK_2A_HTVT-500kV Pleiku-CauBong(07-2011)Hc theo TT" xfId="3552" xr:uid="{00000000-0005-0000-0000-00000E220000}"/>
    <cellStyle name="3_DT-Ban CK_DTGTXL_goi1(DD_G6)" xfId="3553" xr:uid="{00000000-0005-0000-0000-00000F220000}"/>
    <cellStyle name="3_DT-Ban CK_duphongtruotgia" xfId="1514" xr:uid="{00000000-0005-0000-0000-000010220000}"/>
    <cellStyle name="3_DT-Ban CK_duphongtruotgia_Book2" xfId="1515" xr:uid="{00000000-0005-0000-0000-000011220000}"/>
    <cellStyle name="3_DT-Ban CK_duphongtruotgia_Book2_DTGTXL_goi1(DD_G6)" xfId="3554" xr:uid="{00000000-0005-0000-0000-000012220000}"/>
    <cellStyle name="3_DT-Ban CK_duphongtruotgia_Book3" xfId="1516" xr:uid="{00000000-0005-0000-0000-000013220000}"/>
    <cellStyle name="3_DT-Ban CK_duphongtruotgia_Book3_DTGTXL_goi1(DD_G6)" xfId="3555" xr:uid="{00000000-0005-0000-0000-000014220000}"/>
    <cellStyle name="3_DT-Ban CK_duphongtruotgia_DTGTXL_goi1(DD_G6)" xfId="3556" xr:uid="{00000000-0005-0000-0000-000015220000}"/>
    <cellStyle name="3_DT-Ban CK_duphongtruotgia_DZ500kVBanSok_Pleiku(10-2012)" xfId="1517" xr:uid="{00000000-0005-0000-0000-000016220000}"/>
    <cellStyle name="3_DT-Ban CK_duphongtruotgia_DZ500kVBanSok_Pleiku(16_10-2012)" xfId="1518" xr:uid="{00000000-0005-0000-0000-000017220000}"/>
    <cellStyle name="3_DT-Ban CK_duphongtruotgia_DZ500kVPleiku_MyPhuoc_CauBong(GiaLai+DakLakmoi)" xfId="1519" xr:uid="{00000000-0005-0000-0000-000018220000}"/>
    <cellStyle name="3_DT-Ban CK_duphongtruotgia_DZ500kVPleiku_MyPhuoc_CauBong(GiaLai+DakLakmoi)_DTGTXL_goi1(DD_G6)" xfId="3557" xr:uid="{00000000-0005-0000-0000-000019220000}"/>
    <cellStyle name="3_DT-Ban CK_duphongtruotgia_Lamgiangiao" xfId="3558" xr:uid="{00000000-0005-0000-0000-00001A220000}"/>
    <cellStyle name="3_DTGTXL_goi1(DD_G6)" xfId="3559" xr:uid="{00000000-0005-0000-0000-00001B220000}"/>
    <cellStyle name="3_DToan Mtruong P10 gui" xfId="3560" xr:uid="{00000000-0005-0000-0000-00001C220000}"/>
    <cellStyle name="3_Du toan 558 (Km17+508.12 - Km 22)" xfId="1520" xr:uid="{00000000-0005-0000-0000-00001D220000}"/>
    <cellStyle name="3_Du toan 558 (Km17+508.12 - Km 22)_1A_TB.NXT-500kV Pleiku(07-2011)Hc theo TT" xfId="3561" xr:uid="{00000000-0005-0000-0000-00001E220000}"/>
    <cellStyle name="3_Du toan 558 (Km17+508.12 - Km 22)_2A_HTVT-500kV Pleiku-CauBong(07-2011)Hc theo TT" xfId="3562" xr:uid="{00000000-0005-0000-0000-00001F220000}"/>
    <cellStyle name="3_Du toan 558 (Km17+508.12 - Km 22)_Book1" xfId="1521" xr:uid="{00000000-0005-0000-0000-000020220000}"/>
    <cellStyle name="3_Du toan 558 (Km17+508.12 - Km 22)_Book1 10" xfId="9846" xr:uid="{00000000-0005-0000-0000-000021220000}"/>
    <cellStyle name="3_Du toan 558 (Km17+508.12 - Km 22)_Book1 11" xfId="9847" xr:uid="{00000000-0005-0000-0000-000022220000}"/>
    <cellStyle name="3_Du toan 558 (Km17+508.12 - Km 22)_Book1 12" xfId="16312" xr:uid="{00000000-0005-0000-0000-000023220000}"/>
    <cellStyle name="3_Du toan 558 (Km17+508.12 - Km 22)_Book1 13" xfId="15728" xr:uid="{00000000-0005-0000-0000-000024220000}"/>
    <cellStyle name="3_Du toan 558 (Km17+508.12 - Km 22)_Book1 2" xfId="9848" xr:uid="{00000000-0005-0000-0000-000025220000}"/>
    <cellStyle name="3_Du toan 558 (Km17+508.12 - Km 22)_Book1 3" xfId="9849" xr:uid="{00000000-0005-0000-0000-000026220000}"/>
    <cellStyle name="3_Du toan 558 (Km17+508.12 - Km 22)_Book1 4" xfId="9850" xr:uid="{00000000-0005-0000-0000-000027220000}"/>
    <cellStyle name="3_Du toan 558 (Km17+508.12 - Km 22)_Book1 5" xfId="9851" xr:uid="{00000000-0005-0000-0000-000028220000}"/>
    <cellStyle name="3_Du toan 558 (Km17+508.12 - Km 22)_Book1 6" xfId="9852" xr:uid="{00000000-0005-0000-0000-000029220000}"/>
    <cellStyle name="3_Du toan 558 (Km17+508.12 - Km 22)_Book1 7" xfId="9853" xr:uid="{00000000-0005-0000-0000-00002A220000}"/>
    <cellStyle name="3_Du toan 558 (Km17+508.12 - Km 22)_Book1 8" xfId="9854" xr:uid="{00000000-0005-0000-0000-00002B220000}"/>
    <cellStyle name="3_Du toan 558 (Km17+508.12 - Km 22)_Book1 9" xfId="9855" xr:uid="{00000000-0005-0000-0000-00002C220000}"/>
    <cellStyle name="3_Du toan 558 (Km17+508.12 - Km 22)_Book2" xfId="1522" xr:uid="{00000000-0005-0000-0000-00002D220000}"/>
    <cellStyle name="3_Du toan 558 (Km17+508.12 - Km 22)_Book2 10" xfId="9856" xr:uid="{00000000-0005-0000-0000-00002E220000}"/>
    <cellStyle name="3_Du toan 558 (Km17+508.12 - Km 22)_Book2 11" xfId="9857" xr:uid="{00000000-0005-0000-0000-00002F220000}"/>
    <cellStyle name="3_Du toan 558 (Km17+508.12 - Km 22)_Book2 12" xfId="16313" xr:uid="{00000000-0005-0000-0000-000030220000}"/>
    <cellStyle name="3_Du toan 558 (Km17+508.12 - Km 22)_Book2 13" xfId="15729" xr:uid="{00000000-0005-0000-0000-000031220000}"/>
    <cellStyle name="3_Du toan 558 (Km17+508.12 - Km 22)_Book2 2" xfId="9858" xr:uid="{00000000-0005-0000-0000-000032220000}"/>
    <cellStyle name="3_Du toan 558 (Km17+508.12 - Km 22)_Book2 3" xfId="9859" xr:uid="{00000000-0005-0000-0000-000033220000}"/>
    <cellStyle name="3_Du toan 558 (Km17+508.12 - Km 22)_Book2 4" xfId="9860" xr:uid="{00000000-0005-0000-0000-000034220000}"/>
    <cellStyle name="3_Du toan 558 (Km17+508.12 - Km 22)_Book2 5" xfId="9861" xr:uid="{00000000-0005-0000-0000-000035220000}"/>
    <cellStyle name="3_Du toan 558 (Km17+508.12 - Km 22)_Book2 6" xfId="9862" xr:uid="{00000000-0005-0000-0000-000036220000}"/>
    <cellStyle name="3_Du toan 558 (Km17+508.12 - Km 22)_Book2 7" xfId="9863" xr:uid="{00000000-0005-0000-0000-000037220000}"/>
    <cellStyle name="3_Du toan 558 (Km17+508.12 - Km 22)_Book2 8" xfId="9864" xr:uid="{00000000-0005-0000-0000-000038220000}"/>
    <cellStyle name="3_Du toan 558 (Km17+508.12 - Km 22)_Book2 9" xfId="9865" xr:uid="{00000000-0005-0000-0000-000039220000}"/>
    <cellStyle name="3_Du toan 558 (Km17+508.12 - Km 22)_CTDGCV_HO" xfId="3563" xr:uid="{00000000-0005-0000-0000-00003A220000}"/>
    <cellStyle name="3_Du toan 558 (Km17+508.12 - Km 22)_Dich thuat" xfId="3564" xr:uid="{00000000-0005-0000-0000-00003B220000}"/>
    <cellStyle name="3_Du toan 558 (Km17+508.12 - Km 22)_Dich thuat_DToan Mtruong P10 gui" xfId="3565" xr:uid="{00000000-0005-0000-0000-00003C220000}"/>
    <cellStyle name="3_Du toan 558 (Km17+508.12 - Km 22)_Dich thuat_Moi truong" xfId="3566" xr:uid="{00000000-0005-0000-0000-00003D220000}"/>
    <cellStyle name="3_Du toan 558 (Km17+508.12 - Km 22)_DTGTXL_goi1(DD_G6)" xfId="3567" xr:uid="{00000000-0005-0000-0000-00003E220000}"/>
    <cellStyle name="3_Du toan 558 (Km17+508.12 - Km 22)_DToan Mtruong P10 gui" xfId="3568" xr:uid="{00000000-0005-0000-0000-00003F220000}"/>
    <cellStyle name="3_Du toan 558 (Km17+508.12 - Km 22)_DZ500kVBanSok_Pleiku(10-2012)" xfId="1523" xr:uid="{00000000-0005-0000-0000-000040220000}"/>
    <cellStyle name="3_Du toan 558 (Km17+508.12 - Km 22)_DZ500kVBanSok_Pleiku(10-2012) 10" xfId="9866" xr:uid="{00000000-0005-0000-0000-000041220000}"/>
    <cellStyle name="3_Du toan 558 (Km17+508.12 - Km 22)_DZ500kVBanSok_Pleiku(10-2012) 11" xfId="9867" xr:uid="{00000000-0005-0000-0000-000042220000}"/>
    <cellStyle name="3_Du toan 558 (Km17+508.12 - Km 22)_DZ500kVBanSok_Pleiku(10-2012) 12" xfId="16314" xr:uid="{00000000-0005-0000-0000-000043220000}"/>
    <cellStyle name="3_Du toan 558 (Km17+508.12 - Km 22)_DZ500kVBanSok_Pleiku(10-2012) 13" xfId="15730" xr:uid="{00000000-0005-0000-0000-000044220000}"/>
    <cellStyle name="3_Du toan 558 (Km17+508.12 - Km 22)_DZ500kVBanSok_Pleiku(10-2012) 2" xfId="9868" xr:uid="{00000000-0005-0000-0000-000045220000}"/>
    <cellStyle name="3_Du toan 558 (Km17+508.12 - Km 22)_DZ500kVBanSok_Pleiku(10-2012) 3" xfId="9869" xr:uid="{00000000-0005-0000-0000-000046220000}"/>
    <cellStyle name="3_Du toan 558 (Km17+508.12 - Km 22)_DZ500kVBanSok_Pleiku(10-2012) 4" xfId="9870" xr:uid="{00000000-0005-0000-0000-000047220000}"/>
    <cellStyle name="3_Du toan 558 (Km17+508.12 - Km 22)_DZ500kVBanSok_Pleiku(10-2012) 5" xfId="9871" xr:uid="{00000000-0005-0000-0000-000048220000}"/>
    <cellStyle name="3_Du toan 558 (Km17+508.12 - Km 22)_DZ500kVBanSok_Pleiku(10-2012) 6" xfId="9872" xr:uid="{00000000-0005-0000-0000-000049220000}"/>
    <cellStyle name="3_Du toan 558 (Km17+508.12 - Km 22)_DZ500kVBanSok_Pleiku(10-2012) 7" xfId="9873" xr:uid="{00000000-0005-0000-0000-00004A220000}"/>
    <cellStyle name="3_Du toan 558 (Km17+508.12 - Km 22)_DZ500kVBanSok_Pleiku(10-2012) 8" xfId="9874" xr:uid="{00000000-0005-0000-0000-00004B220000}"/>
    <cellStyle name="3_Du toan 558 (Km17+508.12 - Km 22)_DZ500kVBanSok_Pleiku(10-2012) 9" xfId="9875" xr:uid="{00000000-0005-0000-0000-00004C220000}"/>
    <cellStyle name="3_Du toan 558 (Km17+508.12 - Km 22)_DZ500kVHatxan_pleiku" xfId="1524" xr:uid="{00000000-0005-0000-0000-00004D220000}"/>
    <cellStyle name="3_Du toan 558 (Km17+508.12 - Km 22)_DZ500kVHatxan_pleiku 10" xfId="9876" xr:uid="{00000000-0005-0000-0000-00004E220000}"/>
    <cellStyle name="3_Du toan 558 (Km17+508.12 - Km 22)_DZ500kVHatxan_pleiku 11" xfId="9877" xr:uid="{00000000-0005-0000-0000-00004F220000}"/>
    <cellStyle name="3_Du toan 558 (Km17+508.12 - Km 22)_DZ500kVHatxan_pleiku 12" xfId="16315" xr:uid="{00000000-0005-0000-0000-000050220000}"/>
    <cellStyle name="3_Du toan 558 (Km17+508.12 - Km 22)_DZ500kVHatxan_pleiku 13" xfId="15731" xr:uid="{00000000-0005-0000-0000-000051220000}"/>
    <cellStyle name="3_Du toan 558 (Km17+508.12 - Km 22)_DZ500kVHatxan_pleiku 2" xfId="9878" xr:uid="{00000000-0005-0000-0000-000052220000}"/>
    <cellStyle name="3_Du toan 558 (Km17+508.12 - Km 22)_DZ500kVHatxan_pleiku 3" xfId="9879" xr:uid="{00000000-0005-0000-0000-000053220000}"/>
    <cellStyle name="3_Du toan 558 (Km17+508.12 - Km 22)_DZ500kVHatxan_pleiku 4" xfId="9880" xr:uid="{00000000-0005-0000-0000-000054220000}"/>
    <cellStyle name="3_Du toan 558 (Km17+508.12 - Km 22)_DZ500kVHatxan_pleiku 5" xfId="9881" xr:uid="{00000000-0005-0000-0000-000055220000}"/>
    <cellStyle name="3_Du toan 558 (Km17+508.12 - Km 22)_DZ500kVHatxan_pleiku 6" xfId="9882" xr:uid="{00000000-0005-0000-0000-000056220000}"/>
    <cellStyle name="3_Du toan 558 (Km17+508.12 - Km 22)_DZ500kVHatxan_pleiku 7" xfId="9883" xr:uid="{00000000-0005-0000-0000-000057220000}"/>
    <cellStyle name="3_Du toan 558 (Km17+508.12 - Km 22)_DZ500kVHatxan_pleiku 8" xfId="9884" xr:uid="{00000000-0005-0000-0000-000058220000}"/>
    <cellStyle name="3_Du toan 558 (Km17+508.12 - Km 22)_DZ500kVHatxan_pleiku 9" xfId="9885" xr:uid="{00000000-0005-0000-0000-000059220000}"/>
    <cellStyle name="3_Du toan 558 (Km17+508.12 - Km 22)_DZ500kVHatxan_pleiku(Giaidoan1)" xfId="1525" xr:uid="{00000000-0005-0000-0000-00005A220000}"/>
    <cellStyle name="3_Du toan 558 (Km17+508.12 - Km 22)_DZ500kVHatxan_pleiku(Giaidoan1) 10" xfId="9886" xr:uid="{00000000-0005-0000-0000-00005B220000}"/>
    <cellStyle name="3_Du toan 558 (Km17+508.12 - Km 22)_DZ500kVHatxan_pleiku(Giaidoan1) 11" xfId="9887" xr:uid="{00000000-0005-0000-0000-00005C220000}"/>
    <cellStyle name="3_Du toan 558 (Km17+508.12 - Km 22)_DZ500kVHatxan_pleiku(Giaidoan1) 12" xfId="16316" xr:uid="{00000000-0005-0000-0000-00005D220000}"/>
    <cellStyle name="3_Du toan 558 (Km17+508.12 - Km 22)_DZ500kVHatxan_pleiku(Giaidoan1) 13" xfId="15732" xr:uid="{00000000-0005-0000-0000-00005E220000}"/>
    <cellStyle name="3_Du toan 558 (Km17+508.12 - Km 22)_DZ500kVHatxan_pleiku(Giaidoan1) 2" xfId="9888" xr:uid="{00000000-0005-0000-0000-00005F220000}"/>
    <cellStyle name="3_Du toan 558 (Km17+508.12 - Km 22)_DZ500kVHatxan_pleiku(Giaidoan1) 3" xfId="9889" xr:uid="{00000000-0005-0000-0000-000060220000}"/>
    <cellStyle name="3_Du toan 558 (Km17+508.12 - Km 22)_DZ500kVHatxan_pleiku(Giaidoan1) 4" xfId="9890" xr:uid="{00000000-0005-0000-0000-000061220000}"/>
    <cellStyle name="3_Du toan 558 (Km17+508.12 - Km 22)_DZ500kVHatxan_pleiku(Giaidoan1) 5" xfId="9891" xr:uid="{00000000-0005-0000-0000-000062220000}"/>
    <cellStyle name="3_Du toan 558 (Km17+508.12 - Km 22)_DZ500kVHatxan_pleiku(Giaidoan1) 6" xfId="9892" xr:uid="{00000000-0005-0000-0000-000063220000}"/>
    <cellStyle name="3_Du toan 558 (Km17+508.12 - Km 22)_DZ500kVHatxan_pleiku(Giaidoan1) 7" xfId="9893" xr:uid="{00000000-0005-0000-0000-000064220000}"/>
    <cellStyle name="3_Du toan 558 (Km17+508.12 - Km 22)_DZ500kVHatxan_pleiku(Giaidoan1) 8" xfId="9894" xr:uid="{00000000-0005-0000-0000-000065220000}"/>
    <cellStyle name="3_Du toan 558 (Km17+508.12 - Km 22)_DZ500kVHatxan_pleiku(Giaidoan1) 9" xfId="9895" xr:uid="{00000000-0005-0000-0000-000066220000}"/>
    <cellStyle name="3_Du toan 558 (Km17+508.12 - Km 22)_Khoi luong_du toan" xfId="3569" xr:uid="{00000000-0005-0000-0000-000067220000}"/>
    <cellStyle name="3_Du toan 558 (Km17+508.12 - Km 22)_Khoi luong_du toan_DToan Mtruong P10 gui" xfId="3570" xr:uid="{00000000-0005-0000-0000-000068220000}"/>
    <cellStyle name="3_Du toan 558 (Km17+508.12 - Km 22)_Khoi luong_du toan_Moi truong" xfId="3571" xr:uid="{00000000-0005-0000-0000-000069220000}"/>
    <cellStyle name="3_Du toan 558 (Km17+508.12 - Km 22)_Khoi luong_du toan_TienLuong" xfId="3573" xr:uid="{00000000-0005-0000-0000-00006B220000}"/>
    <cellStyle name="3_Du toan 558 (Km17+508.12 - Km 22)_Khoi luong_du toan_thuyet minh" xfId="3572" xr:uid="{00000000-0005-0000-0000-00006A220000}"/>
    <cellStyle name="3_Du toan 558 (Km17+508.12 - Km 22)_luong" xfId="1526" xr:uid="{00000000-0005-0000-0000-00006C220000}"/>
    <cellStyle name="3_Du toan 558 (Km17+508.12 - Km 22)_luong 10" xfId="9896" xr:uid="{00000000-0005-0000-0000-00006D220000}"/>
    <cellStyle name="3_Du toan 558 (Km17+508.12 - Km 22)_luong 11" xfId="9897" xr:uid="{00000000-0005-0000-0000-00006E220000}"/>
    <cellStyle name="3_Du toan 558 (Km17+508.12 - Km 22)_luong 12" xfId="16317" xr:uid="{00000000-0005-0000-0000-00006F220000}"/>
    <cellStyle name="3_Du toan 558 (Km17+508.12 - Km 22)_luong 13" xfId="15733" xr:uid="{00000000-0005-0000-0000-000070220000}"/>
    <cellStyle name="3_Du toan 558 (Km17+508.12 - Km 22)_luong 2" xfId="9898" xr:uid="{00000000-0005-0000-0000-000071220000}"/>
    <cellStyle name="3_Du toan 558 (Km17+508.12 - Km 22)_luong 3" xfId="9899" xr:uid="{00000000-0005-0000-0000-000072220000}"/>
    <cellStyle name="3_Du toan 558 (Km17+508.12 - Km 22)_luong 4" xfId="9900" xr:uid="{00000000-0005-0000-0000-000073220000}"/>
    <cellStyle name="3_Du toan 558 (Km17+508.12 - Km 22)_luong 5" xfId="9901" xr:uid="{00000000-0005-0000-0000-000074220000}"/>
    <cellStyle name="3_Du toan 558 (Km17+508.12 - Km 22)_luong 6" xfId="9902" xr:uid="{00000000-0005-0000-0000-000075220000}"/>
    <cellStyle name="3_Du toan 558 (Km17+508.12 - Km 22)_luong 7" xfId="9903" xr:uid="{00000000-0005-0000-0000-000076220000}"/>
    <cellStyle name="3_Du toan 558 (Km17+508.12 - Km 22)_luong 8" xfId="9904" xr:uid="{00000000-0005-0000-0000-000077220000}"/>
    <cellStyle name="3_Du toan 558 (Km17+508.12 - Km 22)_luong 9" xfId="9905" xr:uid="{00000000-0005-0000-0000-000078220000}"/>
    <cellStyle name="3_Du toan 558 (Km17+508.12 - Km 22)_luong_1A_TB.NXT-500kV Pleiku(07-2011)Hc theo TT" xfId="3574" xr:uid="{00000000-0005-0000-0000-000079220000}"/>
    <cellStyle name="3_Du toan 558 (Km17+508.12 - Km 22)_luong_2A_HTVT-500kV Pleiku-CauBong(07-2011)Hc theo TT" xfId="3575" xr:uid="{00000000-0005-0000-0000-00007A220000}"/>
    <cellStyle name="3_Du toan 558 (Km17+508.12 - Km 22)_luong_DTGTXL_goi1(DD_G6)" xfId="3576" xr:uid="{00000000-0005-0000-0000-00007B220000}"/>
    <cellStyle name="3_Du toan 558 (Km17+508.12 - Km 22)_luong_duphongtruotgia" xfId="1527" xr:uid="{00000000-0005-0000-0000-00007C220000}"/>
    <cellStyle name="3_Du toan 558 (Km17+508.12 - Km 22)_luong_duphongtruotgia 10" xfId="9906" xr:uid="{00000000-0005-0000-0000-00007D220000}"/>
    <cellStyle name="3_Du toan 558 (Km17+508.12 - Km 22)_luong_duphongtruotgia 11" xfId="9907" xr:uid="{00000000-0005-0000-0000-00007E220000}"/>
    <cellStyle name="3_Du toan 558 (Km17+508.12 - Km 22)_luong_duphongtruotgia 12" xfId="16318" xr:uid="{00000000-0005-0000-0000-00007F220000}"/>
    <cellStyle name="3_Du toan 558 (Km17+508.12 - Km 22)_luong_duphongtruotgia 13" xfId="15734" xr:uid="{00000000-0005-0000-0000-000080220000}"/>
    <cellStyle name="3_Du toan 558 (Km17+508.12 - Km 22)_luong_duphongtruotgia 2" xfId="9908" xr:uid="{00000000-0005-0000-0000-000081220000}"/>
    <cellStyle name="3_Du toan 558 (Km17+508.12 - Km 22)_luong_duphongtruotgia 3" xfId="9909" xr:uid="{00000000-0005-0000-0000-000082220000}"/>
    <cellStyle name="3_Du toan 558 (Km17+508.12 - Km 22)_luong_duphongtruotgia 4" xfId="9910" xr:uid="{00000000-0005-0000-0000-000083220000}"/>
    <cellStyle name="3_Du toan 558 (Km17+508.12 - Km 22)_luong_duphongtruotgia 5" xfId="9911" xr:uid="{00000000-0005-0000-0000-000084220000}"/>
    <cellStyle name="3_Du toan 558 (Km17+508.12 - Km 22)_luong_duphongtruotgia 6" xfId="9912" xr:uid="{00000000-0005-0000-0000-000085220000}"/>
    <cellStyle name="3_Du toan 558 (Km17+508.12 - Km 22)_luong_duphongtruotgia 7" xfId="9913" xr:uid="{00000000-0005-0000-0000-000086220000}"/>
    <cellStyle name="3_Du toan 558 (Km17+508.12 - Km 22)_luong_duphongtruotgia 8" xfId="9914" xr:uid="{00000000-0005-0000-0000-000087220000}"/>
    <cellStyle name="3_Du toan 558 (Km17+508.12 - Km 22)_luong_duphongtruotgia 9" xfId="9915" xr:uid="{00000000-0005-0000-0000-000088220000}"/>
    <cellStyle name="3_Du toan 558 (Km17+508.12 - Km 22)_luong_duphongtruotgia_Book2" xfId="1528" xr:uid="{00000000-0005-0000-0000-000089220000}"/>
    <cellStyle name="3_Du toan 558 (Km17+508.12 - Km 22)_luong_duphongtruotgia_Book2 10" xfId="9916" xr:uid="{00000000-0005-0000-0000-00008A220000}"/>
    <cellStyle name="3_Du toan 558 (Km17+508.12 - Km 22)_luong_duphongtruotgia_Book2 11" xfId="9917" xr:uid="{00000000-0005-0000-0000-00008B220000}"/>
    <cellStyle name="3_Du toan 558 (Km17+508.12 - Km 22)_luong_duphongtruotgia_Book2 12" xfId="16319" xr:uid="{00000000-0005-0000-0000-00008C220000}"/>
    <cellStyle name="3_Du toan 558 (Km17+508.12 - Km 22)_luong_duphongtruotgia_Book2 13" xfId="15735" xr:uid="{00000000-0005-0000-0000-00008D220000}"/>
    <cellStyle name="3_Du toan 558 (Km17+508.12 - Km 22)_luong_duphongtruotgia_Book2 2" xfId="9918" xr:uid="{00000000-0005-0000-0000-00008E220000}"/>
    <cellStyle name="3_Du toan 558 (Km17+508.12 - Km 22)_luong_duphongtruotgia_Book2 3" xfId="9919" xr:uid="{00000000-0005-0000-0000-00008F220000}"/>
    <cellStyle name="3_Du toan 558 (Km17+508.12 - Km 22)_luong_duphongtruotgia_Book2 4" xfId="9920" xr:uid="{00000000-0005-0000-0000-000090220000}"/>
    <cellStyle name="3_Du toan 558 (Km17+508.12 - Km 22)_luong_duphongtruotgia_Book2 5" xfId="9921" xr:uid="{00000000-0005-0000-0000-000091220000}"/>
    <cellStyle name="3_Du toan 558 (Km17+508.12 - Km 22)_luong_duphongtruotgia_Book2 6" xfId="9922" xr:uid="{00000000-0005-0000-0000-000092220000}"/>
    <cellStyle name="3_Du toan 558 (Km17+508.12 - Km 22)_luong_duphongtruotgia_Book2 7" xfId="9923" xr:uid="{00000000-0005-0000-0000-000093220000}"/>
    <cellStyle name="3_Du toan 558 (Km17+508.12 - Km 22)_luong_duphongtruotgia_Book2 8" xfId="9924" xr:uid="{00000000-0005-0000-0000-000094220000}"/>
    <cellStyle name="3_Du toan 558 (Km17+508.12 - Km 22)_luong_duphongtruotgia_Book2 9" xfId="9925" xr:uid="{00000000-0005-0000-0000-000095220000}"/>
    <cellStyle name="3_Du toan 558 (Km17+508.12 - Km 22)_luong_duphongtruotgia_Book2_DTGTXL_goi1(DD_G6)" xfId="3577" xr:uid="{00000000-0005-0000-0000-000096220000}"/>
    <cellStyle name="3_Du toan 558 (Km17+508.12 - Km 22)_luong_duphongtruotgia_Book3" xfId="1529" xr:uid="{00000000-0005-0000-0000-000097220000}"/>
    <cellStyle name="3_Du toan 558 (Km17+508.12 - Km 22)_luong_duphongtruotgia_Book3 10" xfId="9926" xr:uid="{00000000-0005-0000-0000-000098220000}"/>
    <cellStyle name="3_Du toan 558 (Km17+508.12 - Km 22)_luong_duphongtruotgia_Book3 11" xfId="9927" xr:uid="{00000000-0005-0000-0000-000099220000}"/>
    <cellStyle name="3_Du toan 558 (Km17+508.12 - Km 22)_luong_duphongtruotgia_Book3 12" xfId="16320" xr:uid="{00000000-0005-0000-0000-00009A220000}"/>
    <cellStyle name="3_Du toan 558 (Km17+508.12 - Km 22)_luong_duphongtruotgia_Book3 13" xfId="15736" xr:uid="{00000000-0005-0000-0000-00009B220000}"/>
    <cellStyle name="3_Du toan 558 (Km17+508.12 - Km 22)_luong_duphongtruotgia_Book3 2" xfId="9928" xr:uid="{00000000-0005-0000-0000-00009C220000}"/>
    <cellStyle name="3_Du toan 558 (Km17+508.12 - Km 22)_luong_duphongtruotgia_Book3 3" xfId="9929" xr:uid="{00000000-0005-0000-0000-00009D220000}"/>
    <cellStyle name="3_Du toan 558 (Km17+508.12 - Km 22)_luong_duphongtruotgia_Book3 4" xfId="9930" xr:uid="{00000000-0005-0000-0000-00009E220000}"/>
    <cellStyle name="3_Du toan 558 (Km17+508.12 - Km 22)_luong_duphongtruotgia_Book3 5" xfId="9931" xr:uid="{00000000-0005-0000-0000-00009F220000}"/>
    <cellStyle name="3_Du toan 558 (Km17+508.12 - Km 22)_luong_duphongtruotgia_Book3 6" xfId="9932" xr:uid="{00000000-0005-0000-0000-0000A0220000}"/>
    <cellStyle name="3_Du toan 558 (Km17+508.12 - Km 22)_luong_duphongtruotgia_Book3 7" xfId="9933" xr:uid="{00000000-0005-0000-0000-0000A1220000}"/>
    <cellStyle name="3_Du toan 558 (Km17+508.12 - Km 22)_luong_duphongtruotgia_Book3 8" xfId="9934" xr:uid="{00000000-0005-0000-0000-0000A2220000}"/>
    <cellStyle name="3_Du toan 558 (Km17+508.12 - Km 22)_luong_duphongtruotgia_Book3 9" xfId="9935" xr:uid="{00000000-0005-0000-0000-0000A3220000}"/>
    <cellStyle name="3_Du toan 558 (Km17+508.12 - Km 22)_luong_duphongtruotgia_Book3_DTGTXL_goi1(DD_G6)" xfId="3578" xr:uid="{00000000-0005-0000-0000-0000A4220000}"/>
    <cellStyle name="3_Du toan 558 (Km17+508.12 - Km 22)_luong_duphongtruotgia_DTGTXL_goi1(DD_G6)" xfId="3579" xr:uid="{00000000-0005-0000-0000-0000A5220000}"/>
    <cellStyle name="3_Du toan 558 (Km17+508.12 - Km 22)_luong_duphongtruotgia_DZ500kVPleiku_MyPhuoc_CauBong(GiaLai+DakLakmoi)" xfId="1530" xr:uid="{00000000-0005-0000-0000-0000A6220000}"/>
    <cellStyle name="3_Du toan 558 (Km17+508.12 - Km 22)_luong_duphongtruotgia_DZ500kVPleiku_MyPhuoc_CauBong(GiaLai+DakLakmoi) 10" xfId="9936" xr:uid="{00000000-0005-0000-0000-0000A7220000}"/>
    <cellStyle name="3_Du toan 558 (Km17+508.12 - Km 22)_luong_duphongtruotgia_DZ500kVPleiku_MyPhuoc_CauBong(GiaLai+DakLakmoi) 11" xfId="9937" xr:uid="{00000000-0005-0000-0000-0000A8220000}"/>
    <cellStyle name="3_Du toan 558 (Km17+508.12 - Km 22)_luong_duphongtruotgia_DZ500kVPleiku_MyPhuoc_CauBong(GiaLai+DakLakmoi) 12" xfId="16321" xr:uid="{00000000-0005-0000-0000-0000A9220000}"/>
    <cellStyle name="3_Du toan 558 (Km17+508.12 - Km 22)_luong_duphongtruotgia_DZ500kVPleiku_MyPhuoc_CauBong(GiaLai+DakLakmoi) 13" xfId="15737" xr:uid="{00000000-0005-0000-0000-0000AA220000}"/>
    <cellStyle name="3_Du toan 558 (Km17+508.12 - Km 22)_luong_duphongtruotgia_DZ500kVPleiku_MyPhuoc_CauBong(GiaLai+DakLakmoi) 2" xfId="9938" xr:uid="{00000000-0005-0000-0000-0000AB220000}"/>
    <cellStyle name="3_Du toan 558 (Km17+508.12 - Km 22)_luong_duphongtruotgia_DZ500kVPleiku_MyPhuoc_CauBong(GiaLai+DakLakmoi) 3" xfId="9939" xr:uid="{00000000-0005-0000-0000-0000AC220000}"/>
    <cellStyle name="3_Du toan 558 (Km17+508.12 - Km 22)_luong_duphongtruotgia_DZ500kVPleiku_MyPhuoc_CauBong(GiaLai+DakLakmoi) 4" xfId="9940" xr:uid="{00000000-0005-0000-0000-0000AD220000}"/>
    <cellStyle name="3_Du toan 558 (Km17+508.12 - Km 22)_luong_duphongtruotgia_DZ500kVPleiku_MyPhuoc_CauBong(GiaLai+DakLakmoi) 5" xfId="9941" xr:uid="{00000000-0005-0000-0000-0000AE220000}"/>
    <cellStyle name="3_Du toan 558 (Km17+508.12 - Km 22)_luong_duphongtruotgia_DZ500kVPleiku_MyPhuoc_CauBong(GiaLai+DakLakmoi) 6" xfId="9942" xr:uid="{00000000-0005-0000-0000-0000AF220000}"/>
    <cellStyle name="3_Du toan 558 (Km17+508.12 - Km 22)_luong_duphongtruotgia_DZ500kVPleiku_MyPhuoc_CauBong(GiaLai+DakLakmoi) 7" xfId="9943" xr:uid="{00000000-0005-0000-0000-0000B0220000}"/>
    <cellStyle name="3_Du toan 558 (Km17+508.12 - Km 22)_luong_duphongtruotgia_DZ500kVPleiku_MyPhuoc_CauBong(GiaLai+DakLakmoi) 8" xfId="9944" xr:uid="{00000000-0005-0000-0000-0000B1220000}"/>
    <cellStyle name="3_Du toan 558 (Km17+508.12 - Km 22)_luong_duphongtruotgia_DZ500kVPleiku_MyPhuoc_CauBong(GiaLai+DakLakmoi) 9" xfId="9945" xr:uid="{00000000-0005-0000-0000-0000B2220000}"/>
    <cellStyle name="3_Du toan 558 (Km17+508.12 - Km 22)_luong_duphongtruotgia_DZ500kVPleiku_MyPhuoc_CauBong(GiaLai+DakLakmoi)_DTGTXL_goi1(DD_G6)" xfId="3580" xr:uid="{00000000-0005-0000-0000-0000B3220000}"/>
    <cellStyle name="3_Du toan 558 (Km17+508.12 - Km 22)_Moi truong" xfId="3581" xr:uid="{00000000-0005-0000-0000-0000B4220000}"/>
    <cellStyle name="3_Du toan 558 (Km17+508.12 - Km 22)_TA" xfId="1531" xr:uid="{00000000-0005-0000-0000-0000B5220000}"/>
    <cellStyle name="3_Du toan 558 (Km17+508.12 - Km 22)_TA_1A_TB.NXT-500kV Pleiku(07-2011)Hc theo TT" xfId="3582" xr:uid="{00000000-0005-0000-0000-0000B6220000}"/>
    <cellStyle name="3_Du toan 558 (Km17+508.12 - Km 22)_TA_2A_HTVT-500kV Pleiku-CauBong(07-2011)Hc theo TT" xfId="3583" xr:uid="{00000000-0005-0000-0000-0000B7220000}"/>
    <cellStyle name="3_Du toan 558 (Km17+508.12 - Km 22)_TA_Book1" xfId="1532" xr:uid="{00000000-0005-0000-0000-0000B8220000}"/>
    <cellStyle name="3_Du toan 558 (Km17+508.12 - Km 22)_TA_Book1 10" xfId="9946" xr:uid="{00000000-0005-0000-0000-0000B9220000}"/>
    <cellStyle name="3_Du toan 558 (Km17+508.12 - Km 22)_TA_Book1 11" xfId="9947" xr:uid="{00000000-0005-0000-0000-0000BA220000}"/>
    <cellStyle name="3_Du toan 558 (Km17+508.12 - Km 22)_TA_Book1 12" xfId="16322" xr:uid="{00000000-0005-0000-0000-0000BB220000}"/>
    <cellStyle name="3_Du toan 558 (Km17+508.12 - Km 22)_TA_Book1 13" xfId="15738" xr:uid="{00000000-0005-0000-0000-0000BC220000}"/>
    <cellStyle name="3_Du toan 558 (Km17+508.12 - Km 22)_TA_Book1 2" xfId="9948" xr:uid="{00000000-0005-0000-0000-0000BD220000}"/>
    <cellStyle name="3_Du toan 558 (Km17+508.12 - Km 22)_TA_Book1 3" xfId="9949" xr:uid="{00000000-0005-0000-0000-0000BE220000}"/>
    <cellStyle name="3_Du toan 558 (Km17+508.12 - Km 22)_TA_Book1 4" xfId="9950" xr:uid="{00000000-0005-0000-0000-0000BF220000}"/>
    <cellStyle name="3_Du toan 558 (Km17+508.12 - Km 22)_TA_Book1 5" xfId="9951" xr:uid="{00000000-0005-0000-0000-0000C0220000}"/>
    <cellStyle name="3_Du toan 558 (Km17+508.12 - Km 22)_TA_Book1 6" xfId="9952" xr:uid="{00000000-0005-0000-0000-0000C1220000}"/>
    <cellStyle name="3_Du toan 558 (Km17+508.12 - Km 22)_TA_Book1 7" xfId="9953" xr:uid="{00000000-0005-0000-0000-0000C2220000}"/>
    <cellStyle name="3_Du toan 558 (Km17+508.12 - Km 22)_TA_Book1 8" xfId="9954" xr:uid="{00000000-0005-0000-0000-0000C3220000}"/>
    <cellStyle name="3_Du toan 558 (Km17+508.12 - Km 22)_TA_Book1 9" xfId="9955" xr:uid="{00000000-0005-0000-0000-0000C4220000}"/>
    <cellStyle name="3_Du toan 558 (Km17+508.12 - Km 22)_TA_Book1_1" xfId="3584" xr:uid="{00000000-0005-0000-0000-0000C5220000}"/>
    <cellStyle name="3_Du toan 558 (Km17+508.12 - Km 22)_TA_Book1_Book2" xfId="1533" xr:uid="{00000000-0005-0000-0000-0000C6220000}"/>
    <cellStyle name="3_Du toan 558 (Km17+508.12 - Km 22)_TA_Book1_Book2 10" xfId="9956" xr:uid="{00000000-0005-0000-0000-0000C7220000}"/>
    <cellStyle name="3_Du toan 558 (Km17+508.12 - Km 22)_TA_Book1_Book2 11" xfId="9957" xr:uid="{00000000-0005-0000-0000-0000C8220000}"/>
    <cellStyle name="3_Du toan 558 (Km17+508.12 - Km 22)_TA_Book1_Book2 12" xfId="16323" xr:uid="{00000000-0005-0000-0000-0000C9220000}"/>
    <cellStyle name="3_Du toan 558 (Km17+508.12 - Km 22)_TA_Book1_Book2 13" xfId="15739" xr:uid="{00000000-0005-0000-0000-0000CA220000}"/>
    <cellStyle name="3_Du toan 558 (Km17+508.12 - Km 22)_TA_Book1_Book2 2" xfId="9958" xr:uid="{00000000-0005-0000-0000-0000CB220000}"/>
    <cellStyle name="3_Du toan 558 (Km17+508.12 - Km 22)_TA_Book1_Book2 3" xfId="9959" xr:uid="{00000000-0005-0000-0000-0000CC220000}"/>
    <cellStyle name="3_Du toan 558 (Km17+508.12 - Km 22)_TA_Book1_Book2 4" xfId="9960" xr:uid="{00000000-0005-0000-0000-0000CD220000}"/>
    <cellStyle name="3_Du toan 558 (Km17+508.12 - Km 22)_TA_Book1_Book2 5" xfId="9961" xr:uid="{00000000-0005-0000-0000-0000CE220000}"/>
    <cellStyle name="3_Du toan 558 (Km17+508.12 - Km 22)_TA_Book1_Book2 6" xfId="9962" xr:uid="{00000000-0005-0000-0000-0000CF220000}"/>
    <cellStyle name="3_Du toan 558 (Km17+508.12 - Km 22)_TA_Book1_Book2 7" xfId="9963" xr:uid="{00000000-0005-0000-0000-0000D0220000}"/>
    <cellStyle name="3_Du toan 558 (Km17+508.12 - Km 22)_TA_Book1_Book2 8" xfId="9964" xr:uid="{00000000-0005-0000-0000-0000D1220000}"/>
    <cellStyle name="3_Du toan 558 (Km17+508.12 - Km 22)_TA_Book1_Book2 9" xfId="9965" xr:uid="{00000000-0005-0000-0000-0000D2220000}"/>
    <cellStyle name="3_Du toan 558 (Km17+508.12 - Km 22)_TA_Book1_Book2_1" xfId="3585" xr:uid="{00000000-0005-0000-0000-0000D3220000}"/>
    <cellStyle name="3_Du toan 558 (Km17+508.12 - Km 22)_TA_Book1_Book2_DTGTXL_goi1(DD_G6)" xfId="3586" xr:uid="{00000000-0005-0000-0000-0000D4220000}"/>
    <cellStyle name="3_Du toan 558 (Km17+508.12 - Km 22)_TA_Book1_Book3" xfId="1534" xr:uid="{00000000-0005-0000-0000-0000D5220000}"/>
    <cellStyle name="3_Du toan 558 (Km17+508.12 - Km 22)_TA_Book1_Book3 10" xfId="9966" xr:uid="{00000000-0005-0000-0000-0000D6220000}"/>
    <cellStyle name="3_Du toan 558 (Km17+508.12 - Km 22)_TA_Book1_Book3 11" xfId="9967" xr:uid="{00000000-0005-0000-0000-0000D7220000}"/>
    <cellStyle name="3_Du toan 558 (Km17+508.12 - Km 22)_TA_Book1_Book3 12" xfId="16324" xr:uid="{00000000-0005-0000-0000-0000D8220000}"/>
    <cellStyle name="3_Du toan 558 (Km17+508.12 - Km 22)_TA_Book1_Book3 13" xfId="15740" xr:uid="{00000000-0005-0000-0000-0000D9220000}"/>
    <cellStyle name="3_Du toan 558 (Km17+508.12 - Km 22)_TA_Book1_Book3 2" xfId="9968" xr:uid="{00000000-0005-0000-0000-0000DA220000}"/>
    <cellStyle name="3_Du toan 558 (Km17+508.12 - Km 22)_TA_Book1_Book3 3" xfId="9969" xr:uid="{00000000-0005-0000-0000-0000DB220000}"/>
    <cellStyle name="3_Du toan 558 (Km17+508.12 - Km 22)_TA_Book1_Book3 4" xfId="9970" xr:uid="{00000000-0005-0000-0000-0000DC220000}"/>
    <cellStyle name="3_Du toan 558 (Km17+508.12 - Km 22)_TA_Book1_Book3 5" xfId="9971" xr:uid="{00000000-0005-0000-0000-0000DD220000}"/>
    <cellStyle name="3_Du toan 558 (Km17+508.12 - Km 22)_TA_Book1_Book3 6" xfId="9972" xr:uid="{00000000-0005-0000-0000-0000DE220000}"/>
    <cellStyle name="3_Du toan 558 (Km17+508.12 - Km 22)_TA_Book1_Book3 7" xfId="9973" xr:uid="{00000000-0005-0000-0000-0000DF220000}"/>
    <cellStyle name="3_Du toan 558 (Km17+508.12 - Km 22)_TA_Book1_Book3 8" xfId="9974" xr:uid="{00000000-0005-0000-0000-0000E0220000}"/>
    <cellStyle name="3_Du toan 558 (Km17+508.12 - Km 22)_TA_Book1_Book3 9" xfId="9975" xr:uid="{00000000-0005-0000-0000-0000E1220000}"/>
    <cellStyle name="3_Du toan 558 (Km17+508.12 - Km 22)_TA_Book1_Book3_DTGTXL_goi1(DD_G6)" xfId="3587" xr:uid="{00000000-0005-0000-0000-0000E2220000}"/>
    <cellStyle name="3_Du toan 558 (Km17+508.12 - Km 22)_TA_Book1_DTGTXL_goi1(DD_G6)" xfId="3588" xr:uid="{00000000-0005-0000-0000-0000E3220000}"/>
    <cellStyle name="3_Du toan 558 (Km17+508.12 - Km 22)_TA_Book1_DZ500kVPleiku_MyPhuoc_CauBong(GiaLai+DakLakmoi)" xfId="1535" xr:uid="{00000000-0005-0000-0000-0000E4220000}"/>
    <cellStyle name="3_Du toan 558 (Km17+508.12 - Km 22)_TA_Book1_DZ500kVPleiku_MyPhuoc_CauBong(GiaLai+DakLakmoi) 10" xfId="9976" xr:uid="{00000000-0005-0000-0000-0000E5220000}"/>
    <cellStyle name="3_Du toan 558 (Km17+508.12 - Km 22)_TA_Book1_DZ500kVPleiku_MyPhuoc_CauBong(GiaLai+DakLakmoi) 11" xfId="9977" xr:uid="{00000000-0005-0000-0000-0000E6220000}"/>
    <cellStyle name="3_Du toan 558 (Km17+508.12 - Km 22)_TA_Book1_DZ500kVPleiku_MyPhuoc_CauBong(GiaLai+DakLakmoi) 12" xfId="16325" xr:uid="{00000000-0005-0000-0000-0000E7220000}"/>
    <cellStyle name="3_Du toan 558 (Km17+508.12 - Km 22)_TA_Book1_DZ500kVPleiku_MyPhuoc_CauBong(GiaLai+DakLakmoi) 13" xfId="15741" xr:uid="{00000000-0005-0000-0000-0000E8220000}"/>
    <cellStyle name="3_Du toan 558 (Km17+508.12 - Km 22)_TA_Book1_DZ500kVPleiku_MyPhuoc_CauBong(GiaLai+DakLakmoi) 2" xfId="9978" xr:uid="{00000000-0005-0000-0000-0000E9220000}"/>
    <cellStyle name="3_Du toan 558 (Km17+508.12 - Km 22)_TA_Book1_DZ500kVPleiku_MyPhuoc_CauBong(GiaLai+DakLakmoi) 3" xfId="9979" xr:uid="{00000000-0005-0000-0000-0000EA220000}"/>
    <cellStyle name="3_Du toan 558 (Km17+508.12 - Km 22)_TA_Book1_DZ500kVPleiku_MyPhuoc_CauBong(GiaLai+DakLakmoi) 4" xfId="9980" xr:uid="{00000000-0005-0000-0000-0000EB220000}"/>
    <cellStyle name="3_Du toan 558 (Km17+508.12 - Km 22)_TA_Book1_DZ500kVPleiku_MyPhuoc_CauBong(GiaLai+DakLakmoi) 5" xfId="9981" xr:uid="{00000000-0005-0000-0000-0000EC220000}"/>
    <cellStyle name="3_Du toan 558 (Km17+508.12 - Km 22)_TA_Book1_DZ500kVPleiku_MyPhuoc_CauBong(GiaLai+DakLakmoi) 6" xfId="9982" xr:uid="{00000000-0005-0000-0000-0000ED220000}"/>
    <cellStyle name="3_Du toan 558 (Km17+508.12 - Km 22)_TA_Book1_DZ500kVPleiku_MyPhuoc_CauBong(GiaLai+DakLakmoi) 7" xfId="9983" xr:uid="{00000000-0005-0000-0000-0000EE220000}"/>
    <cellStyle name="3_Du toan 558 (Km17+508.12 - Km 22)_TA_Book1_DZ500kVPleiku_MyPhuoc_CauBong(GiaLai+DakLakmoi) 8" xfId="9984" xr:uid="{00000000-0005-0000-0000-0000EF220000}"/>
    <cellStyle name="3_Du toan 558 (Km17+508.12 - Km 22)_TA_Book1_DZ500kVPleiku_MyPhuoc_CauBong(GiaLai+DakLakmoi) 9" xfId="9985" xr:uid="{00000000-0005-0000-0000-0000F0220000}"/>
    <cellStyle name="3_Du toan 558 (Km17+508.12 - Km 22)_TA_Book1_DZ500kVPleiku_MyPhuoc_CauBong(GiaLai+DakLakmoi)_DTGTXL_goi1(DD_G6)" xfId="3589" xr:uid="{00000000-0005-0000-0000-0000F1220000}"/>
    <cellStyle name="3_Du toan 558 (Km17+508.12 - Km 22)_TA_Book2" xfId="1536" xr:uid="{00000000-0005-0000-0000-0000F2220000}"/>
    <cellStyle name="3_Du toan 558 (Km17+508.12 - Km 22)_TA_Book2_1" xfId="1537" xr:uid="{00000000-0005-0000-0000-0000F3220000}"/>
    <cellStyle name="3_Du toan 558 (Km17+508.12 - Km 22)_TA_Book2_1 10" xfId="9986" xr:uid="{00000000-0005-0000-0000-0000F4220000}"/>
    <cellStyle name="3_Du toan 558 (Km17+508.12 - Km 22)_TA_Book2_1 11" xfId="9987" xr:uid="{00000000-0005-0000-0000-0000F5220000}"/>
    <cellStyle name="3_Du toan 558 (Km17+508.12 - Km 22)_TA_Book2_1 12" xfId="16326" xr:uid="{00000000-0005-0000-0000-0000F6220000}"/>
    <cellStyle name="3_Du toan 558 (Km17+508.12 - Km 22)_TA_Book2_1 13" xfId="15742" xr:uid="{00000000-0005-0000-0000-0000F7220000}"/>
    <cellStyle name="3_Du toan 558 (Km17+508.12 - Km 22)_TA_Book2_1 2" xfId="9988" xr:uid="{00000000-0005-0000-0000-0000F8220000}"/>
    <cellStyle name="3_Du toan 558 (Km17+508.12 - Km 22)_TA_Book2_1 3" xfId="9989" xr:uid="{00000000-0005-0000-0000-0000F9220000}"/>
    <cellStyle name="3_Du toan 558 (Km17+508.12 - Km 22)_TA_Book2_1 4" xfId="9990" xr:uid="{00000000-0005-0000-0000-0000FA220000}"/>
    <cellStyle name="3_Du toan 558 (Km17+508.12 - Km 22)_TA_Book2_1 5" xfId="9991" xr:uid="{00000000-0005-0000-0000-0000FB220000}"/>
    <cellStyle name="3_Du toan 558 (Km17+508.12 - Km 22)_TA_Book2_1 6" xfId="9992" xr:uid="{00000000-0005-0000-0000-0000FC220000}"/>
    <cellStyle name="3_Du toan 558 (Km17+508.12 - Km 22)_TA_Book2_1 7" xfId="9993" xr:uid="{00000000-0005-0000-0000-0000FD220000}"/>
    <cellStyle name="3_Du toan 558 (Km17+508.12 - Km 22)_TA_Book2_1 8" xfId="9994" xr:uid="{00000000-0005-0000-0000-0000FE220000}"/>
    <cellStyle name="3_Du toan 558 (Km17+508.12 - Km 22)_TA_Book2_1 9" xfId="9995" xr:uid="{00000000-0005-0000-0000-0000FF220000}"/>
    <cellStyle name="3_Du toan 558 (Km17+508.12 - Km 22)_TA_Book2_Book1" xfId="1538" xr:uid="{00000000-0005-0000-0000-000000230000}"/>
    <cellStyle name="3_Du toan 558 (Km17+508.12 - Km 22)_TA_Book2_Book1 10" xfId="9996" xr:uid="{00000000-0005-0000-0000-000001230000}"/>
    <cellStyle name="3_Du toan 558 (Km17+508.12 - Km 22)_TA_Book2_Book1 11" xfId="9997" xr:uid="{00000000-0005-0000-0000-000002230000}"/>
    <cellStyle name="3_Du toan 558 (Km17+508.12 - Km 22)_TA_Book2_Book1 12" xfId="16327" xr:uid="{00000000-0005-0000-0000-000003230000}"/>
    <cellStyle name="3_Du toan 558 (Km17+508.12 - Km 22)_TA_Book2_Book1 13" xfId="15743" xr:uid="{00000000-0005-0000-0000-000004230000}"/>
    <cellStyle name="3_Du toan 558 (Km17+508.12 - Km 22)_TA_Book2_Book1 2" xfId="9998" xr:uid="{00000000-0005-0000-0000-000005230000}"/>
    <cellStyle name="3_Du toan 558 (Km17+508.12 - Km 22)_TA_Book2_Book1 3" xfId="9999" xr:uid="{00000000-0005-0000-0000-000006230000}"/>
    <cellStyle name="3_Du toan 558 (Km17+508.12 - Km 22)_TA_Book2_Book1 4" xfId="10000" xr:uid="{00000000-0005-0000-0000-000007230000}"/>
    <cellStyle name="3_Du toan 558 (Km17+508.12 - Km 22)_TA_Book2_Book1 5" xfId="10001" xr:uid="{00000000-0005-0000-0000-000008230000}"/>
    <cellStyle name="3_Du toan 558 (Km17+508.12 - Km 22)_TA_Book2_Book1 6" xfId="10002" xr:uid="{00000000-0005-0000-0000-000009230000}"/>
    <cellStyle name="3_Du toan 558 (Km17+508.12 - Km 22)_TA_Book2_Book1 7" xfId="10003" xr:uid="{00000000-0005-0000-0000-00000A230000}"/>
    <cellStyle name="3_Du toan 558 (Km17+508.12 - Km 22)_TA_Book2_Book1 8" xfId="10004" xr:uid="{00000000-0005-0000-0000-00000B230000}"/>
    <cellStyle name="3_Du toan 558 (Km17+508.12 - Km 22)_TA_Book2_Book1 9" xfId="10005" xr:uid="{00000000-0005-0000-0000-00000C230000}"/>
    <cellStyle name="3_Du toan 558 (Km17+508.12 - Km 22)_TA_Book2_Book1_1" xfId="3590" xr:uid="{00000000-0005-0000-0000-00000D230000}"/>
    <cellStyle name="3_Du toan 558 (Km17+508.12 - Km 22)_TA_Book2_Book1_Book2" xfId="3591" xr:uid="{00000000-0005-0000-0000-00000E230000}"/>
    <cellStyle name="3_Du toan 558 (Km17+508.12 - Km 22)_TA_Book2_Book1_DTGTXL_goi1(DD_G6)" xfId="3592" xr:uid="{00000000-0005-0000-0000-00000F230000}"/>
    <cellStyle name="3_Du toan 558 (Km17+508.12 - Km 22)_TA_Book2_Book2" xfId="1539" xr:uid="{00000000-0005-0000-0000-000010230000}"/>
    <cellStyle name="3_Du toan 558 (Km17+508.12 - Km 22)_TA_Book2_Book2 10" xfId="10006" xr:uid="{00000000-0005-0000-0000-000011230000}"/>
    <cellStyle name="3_Du toan 558 (Km17+508.12 - Km 22)_TA_Book2_Book2 11" xfId="10007" xr:uid="{00000000-0005-0000-0000-000012230000}"/>
    <cellStyle name="3_Du toan 558 (Km17+508.12 - Km 22)_TA_Book2_Book2 12" xfId="16328" xr:uid="{00000000-0005-0000-0000-000013230000}"/>
    <cellStyle name="3_Du toan 558 (Km17+508.12 - Km 22)_TA_Book2_Book2 13" xfId="15744" xr:uid="{00000000-0005-0000-0000-000014230000}"/>
    <cellStyle name="3_Du toan 558 (Km17+508.12 - Km 22)_TA_Book2_Book2 2" xfId="10008" xr:uid="{00000000-0005-0000-0000-000015230000}"/>
    <cellStyle name="3_Du toan 558 (Km17+508.12 - Km 22)_TA_Book2_Book2 3" xfId="10009" xr:uid="{00000000-0005-0000-0000-000016230000}"/>
    <cellStyle name="3_Du toan 558 (Km17+508.12 - Km 22)_TA_Book2_Book2 4" xfId="10010" xr:uid="{00000000-0005-0000-0000-000017230000}"/>
    <cellStyle name="3_Du toan 558 (Km17+508.12 - Km 22)_TA_Book2_Book2 5" xfId="10011" xr:uid="{00000000-0005-0000-0000-000018230000}"/>
    <cellStyle name="3_Du toan 558 (Km17+508.12 - Km 22)_TA_Book2_Book2 6" xfId="10012" xr:uid="{00000000-0005-0000-0000-000019230000}"/>
    <cellStyle name="3_Du toan 558 (Km17+508.12 - Km 22)_TA_Book2_Book2 7" xfId="10013" xr:uid="{00000000-0005-0000-0000-00001A230000}"/>
    <cellStyle name="3_Du toan 558 (Km17+508.12 - Km 22)_TA_Book2_Book2 8" xfId="10014" xr:uid="{00000000-0005-0000-0000-00001B230000}"/>
    <cellStyle name="3_Du toan 558 (Km17+508.12 - Km 22)_TA_Book2_Book2 9" xfId="10015" xr:uid="{00000000-0005-0000-0000-00001C230000}"/>
    <cellStyle name="3_Du toan 558 (Km17+508.12 - Km 22)_TA_Book2_Book2_1" xfId="1540" xr:uid="{00000000-0005-0000-0000-00001D230000}"/>
    <cellStyle name="3_Du toan 558 (Km17+508.12 - Km 22)_TA_Book2_Book2_1 10" xfId="10016" xr:uid="{00000000-0005-0000-0000-00001E230000}"/>
    <cellStyle name="3_Du toan 558 (Km17+508.12 - Km 22)_TA_Book2_Book2_1 11" xfId="10017" xr:uid="{00000000-0005-0000-0000-00001F230000}"/>
    <cellStyle name="3_Du toan 558 (Km17+508.12 - Km 22)_TA_Book2_Book2_1 12" xfId="16329" xr:uid="{00000000-0005-0000-0000-000020230000}"/>
    <cellStyle name="3_Du toan 558 (Km17+508.12 - Km 22)_TA_Book2_Book2_1 13" xfId="15745" xr:uid="{00000000-0005-0000-0000-000021230000}"/>
    <cellStyle name="3_Du toan 558 (Km17+508.12 - Km 22)_TA_Book2_Book2_1 2" xfId="10018" xr:uid="{00000000-0005-0000-0000-000022230000}"/>
    <cellStyle name="3_Du toan 558 (Km17+508.12 - Km 22)_TA_Book2_Book2_1 3" xfId="10019" xr:uid="{00000000-0005-0000-0000-000023230000}"/>
    <cellStyle name="3_Du toan 558 (Km17+508.12 - Km 22)_TA_Book2_Book2_1 4" xfId="10020" xr:uid="{00000000-0005-0000-0000-000024230000}"/>
    <cellStyle name="3_Du toan 558 (Km17+508.12 - Km 22)_TA_Book2_Book2_1 5" xfId="10021" xr:uid="{00000000-0005-0000-0000-000025230000}"/>
    <cellStyle name="3_Du toan 558 (Km17+508.12 - Km 22)_TA_Book2_Book2_1 6" xfId="10022" xr:uid="{00000000-0005-0000-0000-000026230000}"/>
    <cellStyle name="3_Du toan 558 (Km17+508.12 - Km 22)_TA_Book2_Book2_1 7" xfId="10023" xr:uid="{00000000-0005-0000-0000-000027230000}"/>
    <cellStyle name="3_Du toan 558 (Km17+508.12 - Km 22)_TA_Book2_Book2_1 8" xfId="10024" xr:uid="{00000000-0005-0000-0000-000028230000}"/>
    <cellStyle name="3_Du toan 558 (Km17+508.12 - Km 22)_TA_Book2_Book2_1 9" xfId="10025" xr:uid="{00000000-0005-0000-0000-000029230000}"/>
    <cellStyle name="3_Du toan 558 (Km17+508.12 - Km 22)_TA_Book2_Book2_DTGTXL_goi1(DD_G6)" xfId="3593" xr:uid="{00000000-0005-0000-0000-00002A230000}"/>
    <cellStyle name="3_Du toan 558 (Km17+508.12 - Km 22)_TA_Book2_Book3" xfId="1541" xr:uid="{00000000-0005-0000-0000-00002B230000}"/>
    <cellStyle name="3_Du toan 558 (Km17+508.12 - Km 22)_TA_Book2_Book3 10" xfId="10026" xr:uid="{00000000-0005-0000-0000-00002C230000}"/>
    <cellStyle name="3_Du toan 558 (Km17+508.12 - Km 22)_TA_Book2_Book3 11" xfId="10027" xr:uid="{00000000-0005-0000-0000-00002D230000}"/>
    <cellStyle name="3_Du toan 558 (Km17+508.12 - Km 22)_TA_Book2_Book3 12" xfId="16330" xr:uid="{00000000-0005-0000-0000-00002E230000}"/>
    <cellStyle name="3_Du toan 558 (Km17+508.12 - Km 22)_TA_Book2_Book3 13" xfId="15746" xr:uid="{00000000-0005-0000-0000-00002F230000}"/>
    <cellStyle name="3_Du toan 558 (Km17+508.12 - Km 22)_TA_Book2_Book3 2" xfId="10028" xr:uid="{00000000-0005-0000-0000-000030230000}"/>
    <cellStyle name="3_Du toan 558 (Km17+508.12 - Km 22)_TA_Book2_Book3 3" xfId="10029" xr:uid="{00000000-0005-0000-0000-000031230000}"/>
    <cellStyle name="3_Du toan 558 (Km17+508.12 - Km 22)_TA_Book2_Book3 4" xfId="10030" xr:uid="{00000000-0005-0000-0000-000032230000}"/>
    <cellStyle name="3_Du toan 558 (Km17+508.12 - Km 22)_TA_Book2_Book3 5" xfId="10031" xr:uid="{00000000-0005-0000-0000-000033230000}"/>
    <cellStyle name="3_Du toan 558 (Km17+508.12 - Km 22)_TA_Book2_Book3 6" xfId="10032" xr:uid="{00000000-0005-0000-0000-000034230000}"/>
    <cellStyle name="3_Du toan 558 (Km17+508.12 - Km 22)_TA_Book2_Book3 7" xfId="10033" xr:uid="{00000000-0005-0000-0000-000035230000}"/>
    <cellStyle name="3_Du toan 558 (Km17+508.12 - Km 22)_TA_Book2_Book3 8" xfId="10034" xr:uid="{00000000-0005-0000-0000-000036230000}"/>
    <cellStyle name="3_Du toan 558 (Km17+508.12 - Km 22)_TA_Book2_Book3 9" xfId="10035" xr:uid="{00000000-0005-0000-0000-000037230000}"/>
    <cellStyle name="3_Du toan 558 (Km17+508.12 - Km 22)_TA_Book2_Book3_DTGTXL_goi1(DD_G6)" xfId="3594" xr:uid="{00000000-0005-0000-0000-000038230000}"/>
    <cellStyle name="3_Du toan 558 (Km17+508.12 - Km 22)_TA_Book2_CV2695_957" xfId="1542" xr:uid="{00000000-0005-0000-0000-000039230000}"/>
    <cellStyle name="3_Du toan 558 (Km17+508.12 - Km 22)_TA_Book2_CV2695_957 10" xfId="10036" xr:uid="{00000000-0005-0000-0000-00003A230000}"/>
    <cellStyle name="3_Du toan 558 (Km17+508.12 - Km 22)_TA_Book2_CV2695_957 11" xfId="10037" xr:uid="{00000000-0005-0000-0000-00003B230000}"/>
    <cellStyle name="3_Du toan 558 (Km17+508.12 - Km 22)_TA_Book2_CV2695_957 12" xfId="16331" xr:uid="{00000000-0005-0000-0000-00003C230000}"/>
    <cellStyle name="3_Du toan 558 (Km17+508.12 - Km 22)_TA_Book2_CV2695_957 13" xfId="15747" xr:uid="{00000000-0005-0000-0000-00003D230000}"/>
    <cellStyle name="3_Du toan 558 (Km17+508.12 - Km 22)_TA_Book2_CV2695_957 2" xfId="10038" xr:uid="{00000000-0005-0000-0000-00003E230000}"/>
    <cellStyle name="3_Du toan 558 (Km17+508.12 - Km 22)_TA_Book2_CV2695_957 3" xfId="10039" xr:uid="{00000000-0005-0000-0000-00003F230000}"/>
    <cellStyle name="3_Du toan 558 (Km17+508.12 - Km 22)_TA_Book2_CV2695_957 4" xfId="10040" xr:uid="{00000000-0005-0000-0000-000040230000}"/>
    <cellStyle name="3_Du toan 558 (Km17+508.12 - Km 22)_TA_Book2_CV2695_957 5" xfId="10041" xr:uid="{00000000-0005-0000-0000-000041230000}"/>
    <cellStyle name="3_Du toan 558 (Km17+508.12 - Km 22)_TA_Book2_CV2695_957 6" xfId="10042" xr:uid="{00000000-0005-0000-0000-000042230000}"/>
    <cellStyle name="3_Du toan 558 (Km17+508.12 - Km 22)_TA_Book2_CV2695_957 7" xfId="10043" xr:uid="{00000000-0005-0000-0000-000043230000}"/>
    <cellStyle name="3_Du toan 558 (Km17+508.12 - Km 22)_TA_Book2_CV2695_957 8" xfId="10044" xr:uid="{00000000-0005-0000-0000-000044230000}"/>
    <cellStyle name="3_Du toan 558 (Km17+508.12 - Km 22)_TA_Book2_CV2695_957 9" xfId="10045" xr:uid="{00000000-0005-0000-0000-000045230000}"/>
    <cellStyle name="3_Du toan 558 (Km17+508.12 - Km 22)_TA_Book2_CV2695_957_DTGTXL_goi1(DD_G6)" xfId="3595" xr:uid="{00000000-0005-0000-0000-000046230000}"/>
    <cellStyle name="3_Du toan 558 (Km17+508.12 - Km 22)_TA_Book2_dauvao" xfId="1543" xr:uid="{00000000-0005-0000-0000-000047230000}"/>
    <cellStyle name="3_Du toan 558 (Km17+508.12 - Km 22)_TA_Book2_dauvao 10" xfId="10046" xr:uid="{00000000-0005-0000-0000-000048230000}"/>
    <cellStyle name="3_Du toan 558 (Km17+508.12 - Km 22)_TA_Book2_dauvao 11" xfId="10047" xr:uid="{00000000-0005-0000-0000-000049230000}"/>
    <cellStyle name="3_Du toan 558 (Km17+508.12 - Km 22)_TA_Book2_dauvao 12" xfId="16332" xr:uid="{00000000-0005-0000-0000-00004A230000}"/>
    <cellStyle name="3_Du toan 558 (Km17+508.12 - Km 22)_TA_Book2_dauvao 13" xfId="15748" xr:uid="{00000000-0005-0000-0000-00004B230000}"/>
    <cellStyle name="3_Du toan 558 (Km17+508.12 - Km 22)_TA_Book2_dauvao 2" xfId="10048" xr:uid="{00000000-0005-0000-0000-00004C230000}"/>
    <cellStyle name="3_Du toan 558 (Km17+508.12 - Km 22)_TA_Book2_dauvao 3" xfId="10049" xr:uid="{00000000-0005-0000-0000-00004D230000}"/>
    <cellStyle name="3_Du toan 558 (Km17+508.12 - Km 22)_TA_Book2_dauvao 4" xfId="10050" xr:uid="{00000000-0005-0000-0000-00004E230000}"/>
    <cellStyle name="3_Du toan 558 (Km17+508.12 - Km 22)_TA_Book2_dauvao 5" xfId="10051" xr:uid="{00000000-0005-0000-0000-00004F230000}"/>
    <cellStyle name="3_Du toan 558 (Km17+508.12 - Km 22)_TA_Book2_dauvao 6" xfId="10052" xr:uid="{00000000-0005-0000-0000-000050230000}"/>
    <cellStyle name="3_Du toan 558 (Km17+508.12 - Km 22)_TA_Book2_dauvao 7" xfId="10053" xr:uid="{00000000-0005-0000-0000-000051230000}"/>
    <cellStyle name="3_Du toan 558 (Km17+508.12 - Km 22)_TA_Book2_dauvao 8" xfId="10054" xr:uid="{00000000-0005-0000-0000-000052230000}"/>
    <cellStyle name="3_Du toan 558 (Km17+508.12 - Km 22)_TA_Book2_dauvao 9" xfId="10055" xr:uid="{00000000-0005-0000-0000-000053230000}"/>
    <cellStyle name="3_Du toan 558 (Km17+508.12 - Km 22)_TA_Book2_dauvao_DTGTXL_goi1(DD_G6)" xfId="3596" xr:uid="{00000000-0005-0000-0000-000054230000}"/>
    <cellStyle name="3_Du toan 558 (Km17+508.12 - Km 22)_TA_Book2_DTGTXL_goi1(DD_G6)" xfId="3597" xr:uid="{00000000-0005-0000-0000-000055230000}"/>
    <cellStyle name="3_Du toan 558 (Km17+508.12 - Km 22)_TA_Book2_duphongtruotgia" xfId="1544" xr:uid="{00000000-0005-0000-0000-000056230000}"/>
    <cellStyle name="3_Du toan 558 (Km17+508.12 - Km 22)_TA_Book2_duphongtruotgia 10" xfId="10056" xr:uid="{00000000-0005-0000-0000-000057230000}"/>
    <cellStyle name="3_Du toan 558 (Km17+508.12 - Km 22)_TA_Book2_duphongtruotgia 11" xfId="10057" xr:uid="{00000000-0005-0000-0000-000058230000}"/>
    <cellStyle name="3_Du toan 558 (Km17+508.12 - Km 22)_TA_Book2_duphongtruotgia 12" xfId="16333" xr:uid="{00000000-0005-0000-0000-000059230000}"/>
    <cellStyle name="3_Du toan 558 (Km17+508.12 - Km 22)_TA_Book2_duphongtruotgia 13" xfId="15749" xr:uid="{00000000-0005-0000-0000-00005A230000}"/>
    <cellStyle name="3_Du toan 558 (Km17+508.12 - Km 22)_TA_Book2_duphongtruotgia 2" xfId="10058" xr:uid="{00000000-0005-0000-0000-00005B230000}"/>
    <cellStyle name="3_Du toan 558 (Km17+508.12 - Km 22)_TA_Book2_duphongtruotgia 3" xfId="10059" xr:uid="{00000000-0005-0000-0000-00005C230000}"/>
    <cellStyle name="3_Du toan 558 (Km17+508.12 - Km 22)_TA_Book2_duphongtruotgia 4" xfId="10060" xr:uid="{00000000-0005-0000-0000-00005D230000}"/>
    <cellStyle name="3_Du toan 558 (Km17+508.12 - Km 22)_TA_Book2_duphongtruotgia 5" xfId="10061" xr:uid="{00000000-0005-0000-0000-00005E230000}"/>
    <cellStyle name="3_Du toan 558 (Km17+508.12 - Km 22)_TA_Book2_duphongtruotgia 6" xfId="10062" xr:uid="{00000000-0005-0000-0000-00005F230000}"/>
    <cellStyle name="3_Du toan 558 (Km17+508.12 - Km 22)_TA_Book2_duphongtruotgia 7" xfId="10063" xr:uid="{00000000-0005-0000-0000-000060230000}"/>
    <cellStyle name="3_Du toan 558 (Km17+508.12 - Km 22)_TA_Book2_duphongtruotgia 8" xfId="10064" xr:uid="{00000000-0005-0000-0000-000061230000}"/>
    <cellStyle name="3_Du toan 558 (Km17+508.12 - Km 22)_TA_Book2_duphongtruotgia 9" xfId="10065" xr:uid="{00000000-0005-0000-0000-000062230000}"/>
    <cellStyle name="3_Du toan 558 (Km17+508.12 - Km 22)_TA_Book2_duphongtruotgia_DTGTXL_goi1(DD_G6)" xfId="3598" xr:uid="{00000000-0005-0000-0000-000063230000}"/>
    <cellStyle name="3_Du toan 558 (Km17+508.12 - Km 22)_TA_Book2_DZ500kVBanSok_Pleiku(10-2012)" xfId="1545" xr:uid="{00000000-0005-0000-0000-000064230000}"/>
    <cellStyle name="3_Du toan 558 (Km17+508.12 - Km 22)_TA_Book2_DZ500kVBanSok_Pleiku(10-2012) 10" xfId="10066" xr:uid="{00000000-0005-0000-0000-000065230000}"/>
    <cellStyle name="3_Du toan 558 (Km17+508.12 - Km 22)_TA_Book2_DZ500kVBanSok_Pleiku(10-2012) 11" xfId="10067" xr:uid="{00000000-0005-0000-0000-000066230000}"/>
    <cellStyle name="3_Du toan 558 (Km17+508.12 - Km 22)_TA_Book2_DZ500kVBanSok_Pleiku(10-2012) 12" xfId="16334" xr:uid="{00000000-0005-0000-0000-000067230000}"/>
    <cellStyle name="3_Du toan 558 (Km17+508.12 - Km 22)_TA_Book2_DZ500kVBanSok_Pleiku(10-2012) 13" xfId="15750" xr:uid="{00000000-0005-0000-0000-000068230000}"/>
    <cellStyle name="3_Du toan 558 (Km17+508.12 - Km 22)_TA_Book2_DZ500kVBanSok_Pleiku(10-2012) 2" xfId="10068" xr:uid="{00000000-0005-0000-0000-000069230000}"/>
    <cellStyle name="3_Du toan 558 (Km17+508.12 - Km 22)_TA_Book2_DZ500kVBanSok_Pleiku(10-2012) 3" xfId="10069" xr:uid="{00000000-0005-0000-0000-00006A230000}"/>
    <cellStyle name="3_Du toan 558 (Km17+508.12 - Km 22)_TA_Book2_DZ500kVBanSok_Pleiku(10-2012) 4" xfId="10070" xr:uid="{00000000-0005-0000-0000-00006B230000}"/>
    <cellStyle name="3_Du toan 558 (Km17+508.12 - Km 22)_TA_Book2_DZ500kVBanSok_Pleiku(10-2012) 5" xfId="10071" xr:uid="{00000000-0005-0000-0000-00006C230000}"/>
    <cellStyle name="3_Du toan 558 (Km17+508.12 - Km 22)_TA_Book2_DZ500kVBanSok_Pleiku(10-2012) 6" xfId="10072" xr:uid="{00000000-0005-0000-0000-00006D230000}"/>
    <cellStyle name="3_Du toan 558 (Km17+508.12 - Km 22)_TA_Book2_DZ500kVBanSok_Pleiku(10-2012) 7" xfId="10073" xr:uid="{00000000-0005-0000-0000-00006E230000}"/>
    <cellStyle name="3_Du toan 558 (Km17+508.12 - Km 22)_TA_Book2_DZ500kVBanSok_Pleiku(10-2012) 8" xfId="10074" xr:uid="{00000000-0005-0000-0000-00006F230000}"/>
    <cellStyle name="3_Du toan 558 (Km17+508.12 - Km 22)_TA_Book2_DZ500kVBanSok_Pleiku(10-2012) 9" xfId="10075" xr:uid="{00000000-0005-0000-0000-000070230000}"/>
    <cellStyle name="3_Du toan 558 (Km17+508.12 - Km 22)_TA_Book2_DZ500kVHatxan_pleiku" xfId="1546" xr:uid="{00000000-0005-0000-0000-000071230000}"/>
    <cellStyle name="3_Du toan 558 (Km17+508.12 - Km 22)_TA_Book2_DZ500kVHatxan_pleiku 10" xfId="10076" xr:uid="{00000000-0005-0000-0000-000072230000}"/>
    <cellStyle name="3_Du toan 558 (Km17+508.12 - Km 22)_TA_Book2_DZ500kVHatxan_pleiku 11" xfId="10077" xr:uid="{00000000-0005-0000-0000-000073230000}"/>
    <cellStyle name="3_Du toan 558 (Km17+508.12 - Km 22)_TA_Book2_DZ500kVHatxan_pleiku 12" xfId="16335" xr:uid="{00000000-0005-0000-0000-000074230000}"/>
    <cellStyle name="3_Du toan 558 (Km17+508.12 - Km 22)_TA_Book2_DZ500kVHatxan_pleiku 13" xfId="15751" xr:uid="{00000000-0005-0000-0000-000075230000}"/>
    <cellStyle name="3_Du toan 558 (Km17+508.12 - Km 22)_TA_Book2_DZ500kVHatxan_pleiku 2" xfId="10078" xr:uid="{00000000-0005-0000-0000-000076230000}"/>
    <cellStyle name="3_Du toan 558 (Km17+508.12 - Km 22)_TA_Book2_DZ500kVHatxan_pleiku 3" xfId="10079" xr:uid="{00000000-0005-0000-0000-000077230000}"/>
    <cellStyle name="3_Du toan 558 (Km17+508.12 - Km 22)_TA_Book2_DZ500kVHatxan_pleiku 4" xfId="10080" xr:uid="{00000000-0005-0000-0000-000078230000}"/>
    <cellStyle name="3_Du toan 558 (Km17+508.12 - Km 22)_TA_Book2_DZ500kVHatxan_pleiku 5" xfId="10081" xr:uid="{00000000-0005-0000-0000-000079230000}"/>
    <cellStyle name="3_Du toan 558 (Km17+508.12 - Km 22)_TA_Book2_DZ500kVHatxan_pleiku 6" xfId="10082" xr:uid="{00000000-0005-0000-0000-00007A230000}"/>
    <cellStyle name="3_Du toan 558 (Km17+508.12 - Km 22)_TA_Book2_DZ500kVHatxan_pleiku 7" xfId="10083" xr:uid="{00000000-0005-0000-0000-00007B230000}"/>
    <cellStyle name="3_Du toan 558 (Km17+508.12 - Km 22)_TA_Book2_DZ500kVHatxan_pleiku 8" xfId="10084" xr:uid="{00000000-0005-0000-0000-00007C230000}"/>
    <cellStyle name="3_Du toan 558 (Km17+508.12 - Km 22)_TA_Book2_DZ500kVHatxan_pleiku 9" xfId="10085" xr:uid="{00000000-0005-0000-0000-00007D230000}"/>
    <cellStyle name="3_Du toan 558 (Km17+508.12 - Km 22)_TA_Book2_DZ500kVHatxan_pleiku(Giaidoan1)" xfId="1547" xr:uid="{00000000-0005-0000-0000-00007E230000}"/>
    <cellStyle name="3_Du toan 558 (Km17+508.12 - Km 22)_TA_Book2_DZ500kVHatxan_pleiku(Giaidoan1) 10" xfId="10086" xr:uid="{00000000-0005-0000-0000-00007F230000}"/>
    <cellStyle name="3_Du toan 558 (Km17+508.12 - Km 22)_TA_Book2_DZ500kVHatxan_pleiku(Giaidoan1) 11" xfId="10087" xr:uid="{00000000-0005-0000-0000-000080230000}"/>
    <cellStyle name="3_Du toan 558 (Km17+508.12 - Km 22)_TA_Book2_DZ500kVHatxan_pleiku(Giaidoan1) 12" xfId="16336" xr:uid="{00000000-0005-0000-0000-000081230000}"/>
    <cellStyle name="3_Du toan 558 (Km17+508.12 - Km 22)_TA_Book2_DZ500kVHatxan_pleiku(Giaidoan1) 13" xfId="15752" xr:uid="{00000000-0005-0000-0000-000082230000}"/>
    <cellStyle name="3_Du toan 558 (Km17+508.12 - Km 22)_TA_Book2_DZ500kVHatxan_pleiku(Giaidoan1) 2" xfId="10088" xr:uid="{00000000-0005-0000-0000-000083230000}"/>
    <cellStyle name="3_Du toan 558 (Km17+508.12 - Km 22)_TA_Book2_DZ500kVHatxan_pleiku(Giaidoan1) 3" xfId="10089" xr:uid="{00000000-0005-0000-0000-000084230000}"/>
    <cellStyle name="3_Du toan 558 (Km17+508.12 - Km 22)_TA_Book2_DZ500kVHatxan_pleiku(Giaidoan1) 4" xfId="10090" xr:uid="{00000000-0005-0000-0000-000085230000}"/>
    <cellStyle name="3_Du toan 558 (Km17+508.12 - Km 22)_TA_Book2_DZ500kVHatxan_pleiku(Giaidoan1) 5" xfId="10091" xr:uid="{00000000-0005-0000-0000-000086230000}"/>
    <cellStyle name="3_Du toan 558 (Km17+508.12 - Km 22)_TA_Book2_DZ500kVHatxan_pleiku(Giaidoan1) 6" xfId="10092" xr:uid="{00000000-0005-0000-0000-000087230000}"/>
    <cellStyle name="3_Du toan 558 (Km17+508.12 - Km 22)_TA_Book2_DZ500kVHatxan_pleiku(Giaidoan1) 7" xfId="10093" xr:uid="{00000000-0005-0000-0000-000088230000}"/>
    <cellStyle name="3_Du toan 558 (Km17+508.12 - Km 22)_TA_Book2_DZ500kVHatxan_pleiku(Giaidoan1) 8" xfId="10094" xr:uid="{00000000-0005-0000-0000-000089230000}"/>
    <cellStyle name="3_Du toan 558 (Km17+508.12 - Km 22)_TA_Book2_DZ500kVHatxan_pleiku(Giaidoan1) 9" xfId="10095" xr:uid="{00000000-0005-0000-0000-00008A230000}"/>
    <cellStyle name="3_Du toan 558 (Km17+508.12 - Km 22)_TA_Book2_DZ500kVPleiku_MyPhuoc_CauBong(GiaLai+DakLakmoi)" xfId="1548" xr:uid="{00000000-0005-0000-0000-00008B230000}"/>
    <cellStyle name="3_Du toan 558 (Km17+508.12 - Km 22)_TA_Book2_DZ500kVPleiku_MyPhuoc_CauBong(GiaLai+DakLakmoi) 10" xfId="10096" xr:uid="{00000000-0005-0000-0000-00008C230000}"/>
    <cellStyle name="3_Du toan 558 (Km17+508.12 - Km 22)_TA_Book2_DZ500kVPleiku_MyPhuoc_CauBong(GiaLai+DakLakmoi) 11" xfId="10097" xr:uid="{00000000-0005-0000-0000-00008D230000}"/>
    <cellStyle name="3_Du toan 558 (Km17+508.12 - Km 22)_TA_Book2_DZ500kVPleiku_MyPhuoc_CauBong(GiaLai+DakLakmoi) 12" xfId="16337" xr:uid="{00000000-0005-0000-0000-00008E230000}"/>
    <cellStyle name="3_Du toan 558 (Km17+508.12 - Km 22)_TA_Book2_DZ500kVPleiku_MyPhuoc_CauBong(GiaLai+DakLakmoi) 13" xfId="15753" xr:uid="{00000000-0005-0000-0000-00008F230000}"/>
    <cellStyle name="3_Du toan 558 (Km17+508.12 - Km 22)_TA_Book2_DZ500kVPleiku_MyPhuoc_CauBong(GiaLai+DakLakmoi) 2" xfId="10098" xr:uid="{00000000-0005-0000-0000-000090230000}"/>
    <cellStyle name="3_Du toan 558 (Km17+508.12 - Km 22)_TA_Book2_DZ500kVPleiku_MyPhuoc_CauBong(GiaLai+DakLakmoi) 3" xfId="10099" xr:uid="{00000000-0005-0000-0000-000091230000}"/>
    <cellStyle name="3_Du toan 558 (Km17+508.12 - Km 22)_TA_Book2_DZ500kVPleiku_MyPhuoc_CauBong(GiaLai+DakLakmoi) 4" xfId="10100" xr:uid="{00000000-0005-0000-0000-000092230000}"/>
    <cellStyle name="3_Du toan 558 (Km17+508.12 - Km 22)_TA_Book2_DZ500kVPleiku_MyPhuoc_CauBong(GiaLai+DakLakmoi) 5" xfId="10101" xr:uid="{00000000-0005-0000-0000-000093230000}"/>
    <cellStyle name="3_Du toan 558 (Km17+508.12 - Km 22)_TA_Book2_DZ500kVPleiku_MyPhuoc_CauBong(GiaLai+DakLakmoi) 6" xfId="10102" xr:uid="{00000000-0005-0000-0000-000094230000}"/>
    <cellStyle name="3_Du toan 558 (Km17+508.12 - Km 22)_TA_Book2_DZ500kVPleiku_MyPhuoc_CauBong(GiaLai+DakLakmoi) 7" xfId="10103" xr:uid="{00000000-0005-0000-0000-000095230000}"/>
    <cellStyle name="3_Du toan 558 (Km17+508.12 - Km 22)_TA_Book2_DZ500kVPleiku_MyPhuoc_CauBong(GiaLai+DakLakmoi) 8" xfId="10104" xr:uid="{00000000-0005-0000-0000-000096230000}"/>
    <cellStyle name="3_Du toan 558 (Km17+508.12 - Km 22)_TA_Book2_DZ500kVPleiku_MyPhuoc_CauBong(GiaLai+DakLakmoi) 9" xfId="10105" xr:uid="{00000000-0005-0000-0000-000097230000}"/>
    <cellStyle name="3_Du toan 558 (Km17+508.12 - Km 22)_TA_Book2_DZ500kVPleiku_MyPhuoc_CauBong(GiaLai+DakLakmoi)_DTGTXL_goi1(DD_G6)" xfId="3599" xr:uid="{00000000-0005-0000-0000-000098230000}"/>
    <cellStyle name="3_Du toan 558 (Km17+508.12 - Km 22)_TA_CV2695_957" xfId="1549" xr:uid="{00000000-0005-0000-0000-000099230000}"/>
    <cellStyle name="3_Du toan 558 (Km17+508.12 - Km 22)_TA_CV2695_957 10" xfId="10106" xr:uid="{00000000-0005-0000-0000-00009A230000}"/>
    <cellStyle name="3_Du toan 558 (Km17+508.12 - Km 22)_TA_CV2695_957 11" xfId="10107" xr:uid="{00000000-0005-0000-0000-00009B230000}"/>
    <cellStyle name="3_Du toan 558 (Km17+508.12 - Km 22)_TA_CV2695_957 12" xfId="16338" xr:uid="{00000000-0005-0000-0000-00009C230000}"/>
    <cellStyle name="3_Du toan 558 (Km17+508.12 - Km 22)_TA_CV2695_957 13" xfId="15754" xr:uid="{00000000-0005-0000-0000-00009D230000}"/>
    <cellStyle name="3_Du toan 558 (Km17+508.12 - Km 22)_TA_CV2695_957 2" xfId="10108" xr:uid="{00000000-0005-0000-0000-00009E230000}"/>
    <cellStyle name="3_Du toan 558 (Km17+508.12 - Km 22)_TA_CV2695_957 3" xfId="10109" xr:uid="{00000000-0005-0000-0000-00009F230000}"/>
    <cellStyle name="3_Du toan 558 (Km17+508.12 - Km 22)_TA_CV2695_957 4" xfId="10110" xr:uid="{00000000-0005-0000-0000-0000A0230000}"/>
    <cellStyle name="3_Du toan 558 (Km17+508.12 - Km 22)_TA_CV2695_957 5" xfId="10111" xr:uid="{00000000-0005-0000-0000-0000A1230000}"/>
    <cellStyle name="3_Du toan 558 (Km17+508.12 - Km 22)_TA_CV2695_957 6" xfId="10112" xr:uid="{00000000-0005-0000-0000-0000A2230000}"/>
    <cellStyle name="3_Du toan 558 (Km17+508.12 - Km 22)_TA_CV2695_957 7" xfId="10113" xr:uid="{00000000-0005-0000-0000-0000A3230000}"/>
    <cellStyle name="3_Du toan 558 (Km17+508.12 - Km 22)_TA_CV2695_957 8" xfId="10114" xr:uid="{00000000-0005-0000-0000-0000A4230000}"/>
    <cellStyle name="3_Du toan 558 (Km17+508.12 - Km 22)_TA_CV2695_957 9" xfId="10115" xr:uid="{00000000-0005-0000-0000-0000A5230000}"/>
    <cellStyle name="3_Du toan 558 (Km17+508.12 - Km 22)_TA_CV2695_957_Book2" xfId="1550" xr:uid="{00000000-0005-0000-0000-0000A6230000}"/>
    <cellStyle name="3_Du toan 558 (Km17+508.12 - Km 22)_TA_CV2695_957_Book2 10" xfId="10116" xr:uid="{00000000-0005-0000-0000-0000A7230000}"/>
    <cellStyle name="3_Du toan 558 (Km17+508.12 - Km 22)_TA_CV2695_957_Book2 11" xfId="10117" xr:uid="{00000000-0005-0000-0000-0000A8230000}"/>
    <cellStyle name="3_Du toan 558 (Km17+508.12 - Km 22)_TA_CV2695_957_Book2 12" xfId="16339" xr:uid="{00000000-0005-0000-0000-0000A9230000}"/>
    <cellStyle name="3_Du toan 558 (Km17+508.12 - Km 22)_TA_CV2695_957_Book2 13" xfId="15755" xr:uid="{00000000-0005-0000-0000-0000AA230000}"/>
    <cellStyle name="3_Du toan 558 (Km17+508.12 - Km 22)_TA_CV2695_957_Book2 2" xfId="10118" xr:uid="{00000000-0005-0000-0000-0000AB230000}"/>
    <cellStyle name="3_Du toan 558 (Km17+508.12 - Km 22)_TA_CV2695_957_Book2 3" xfId="10119" xr:uid="{00000000-0005-0000-0000-0000AC230000}"/>
    <cellStyle name="3_Du toan 558 (Km17+508.12 - Km 22)_TA_CV2695_957_Book2 4" xfId="10120" xr:uid="{00000000-0005-0000-0000-0000AD230000}"/>
    <cellStyle name="3_Du toan 558 (Km17+508.12 - Km 22)_TA_CV2695_957_Book2 5" xfId="10121" xr:uid="{00000000-0005-0000-0000-0000AE230000}"/>
    <cellStyle name="3_Du toan 558 (Km17+508.12 - Km 22)_TA_CV2695_957_Book2 6" xfId="10122" xr:uid="{00000000-0005-0000-0000-0000AF230000}"/>
    <cellStyle name="3_Du toan 558 (Km17+508.12 - Km 22)_TA_CV2695_957_Book2 7" xfId="10123" xr:uid="{00000000-0005-0000-0000-0000B0230000}"/>
    <cellStyle name="3_Du toan 558 (Km17+508.12 - Km 22)_TA_CV2695_957_Book2 8" xfId="10124" xr:uid="{00000000-0005-0000-0000-0000B1230000}"/>
    <cellStyle name="3_Du toan 558 (Km17+508.12 - Km 22)_TA_CV2695_957_Book2 9" xfId="10125" xr:uid="{00000000-0005-0000-0000-0000B2230000}"/>
    <cellStyle name="3_Du toan 558 (Km17+508.12 - Km 22)_TA_CV2695_957_Book2_DTGTXL_goi1(DD_G6)" xfId="3600" xr:uid="{00000000-0005-0000-0000-0000B3230000}"/>
    <cellStyle name="3_Du toan 558 (Km17+508.12 - Km 22)_TA_CV2695_957_Book3" xfId="1551" xr:uid="{00000000-0005-0000-0000-0000B4230000}"/>
    <cellStyle name="3_Du toan 558 (Km17+508.12 - Km 22)_TA_CV2695_957_Book3 10" xfId="10126" xr:uid="{00000000-0005-0000-0000-0000B5230000}"/>
    <cellStyle name="3_Du toan 558 (Km17+508.12 - Km 22)_TA_CV2695_957_Book3 11" xfId="10127" xr:uid="{00000000-0005-0000-0000-0000B6230000}"/>
    <cellStyle name="3_Du toan 558 (Km17+508.12 - Km 22)_TA_CV2695_957_Book3 12" xfId="16340" xr:uid="{00000000-0005-0000-0000-0000B7230000}"/>
    <cellStyle name="3_Du toan 558 (Km17+508.12 - Km 22)_TA_CV2695_957_Book3 13" xfId="15756" xr:uid="{00000000-0005-0000-0000-0000B8230000}"/>
    <cellStyle name="3_Du toan 558 (Km17+508.12 - Km 22)_TA_CV2695_957_Book3 2" xfId="10128" xr:uid="{00000000-0005-0000-0000-0000B9230000}"/>
    <cellStyle name="3_Du toan 558 (Km17+508.12 - Km 22)_TA_CV2695_957_Book3 3" xfId="10129" xr:uid="{00000000-0005-0000-0000-0000BA230000}"/>
    <cellStyle name="3_Du toan 558 (Km17+508.12 - Km 22)_TA_CV2695_957_Book3 4" xfId="10130" xr:uid="{00000000-0005-0000-0000-0000BB230000}"/>
    <cellStyle name="3_Du toan 558 (Km17+508.12 - Km 22)_TA_CV2695_957_Book3 5" xfId="10131" xr:uid="{00000000-0005-0000-0000-0000BC230000}"/>
    <cellStyle name="3_Du toan 558 (Km17+508.12 - Km 22)_TA_CV2695_957_Book3 6" xfId="10132" xr:uid="{00000000-0005-0000-0000-0000BD230000}"/>
    <cellStyle name="3_Du toan 558 (Km17+508.12 - Km 22)_TA_CV2695_957_Book3 7" xfId="10133" xr:uid="{00000000-0005-0000-0000-0000BE230000}"/>
    <cellStyle name="3_Du toan 558 (Km17+508.12 - Km 22)_TA_CV2695_957_Book3 8" xfId="10134" xr:uid="{00000000-0005-0000-0000-0000BF230000}"/>
    <cellStyle name="3_Du toan 558 (Km17+508.12 - Km 22)_TA_CV2695_957_Book3 9" xfId="10135" xr:uid="{00000000-0005-0000-0000-0000C0230000}"/>
    <cellStyle name="3_Du toan 558 (Km17+508.12 - Km 22)_TA_CV2695_957_Book3_DTGTXL_goi1(DD_G6)" xfId="3601" xr:uid="{00000000-0005-0000-0000-0000C1230000}"/>
    <cellStyle name="3_Du toan 558 (Km17+508.12 - Km 22)_TA_CV2695_957_DTGTXL_goi1(DD_G6)" xfId="3602" xr:uid="{00000000-0005-0000-0000-0000C2230000}"/>
    <cellStyle name="3_Du toan 558 (Km17+508.12 - Km 22)_TA_CV2695_957_DZ500kVPleiku_MyPhuoc_CauBong(GiaLai+DakLakmoi)" xfId="1552" xr:uid="{00000000-0005-0000-0000-0000C3230000}"/>
    <cellStyle name="3_Du toan 558 (Km17+508.12 - Km 22)_TA_CV2695_957_DZ500kVPleiku_MyPhuoc_CauBong(GiaLai+DakLakmoi) 10" xfId="10136" xr:uid="{00000000-0005-0000-0000-0000C4230000}"/>
    <cellStyle name="3_Du toan 558 (Km17+508.12 - Km 22)_TA_CV2695_957_DZ500kVPleiku_MyPhuoc_CauBong(GiaLai+DakLakmoi) 11" xfId="10137" xr:uid="{00000000-0005-0000-0000-0000C5230000}"/>
    <cellStyle name="3_Du toan 558 (Km17+508.12 - Km 22)_TA_CV2695_957_DZ500kVPleiku_MyPhuoc_CauBong(GiaLai+DakLakmoi) 12" xfId="16341" xr:uid="{00000000-0005-0000-0000-0000C6230000}"/>
    <cellStyle name="3_Du toan 558 (Km17+508.12 - Km 22)_TA_CV2695_957_DZ500kVPleiku_MyPhuoc_CauBong(GiaLai+DakLakmoi) 13" xfId="15757" xr:uid="{00000000-0005-0000-0000-0000C7230000}"/>
    <cellStyle name="3_Du toan 558 (Km17+508.12 - Km 22)_TA_CV2695_957_DZ500kVPleiku_MyPhuoc_CauBong(GiaLai+DakLakmoi) 2" xfId="10138" xr:uid="{00000000-0005-0000-0000-0000C8230000}"/>
    <cellStyle name="3_Du toan 558 (Km17+508.12 - Km 22)_TA_CV2695_957_DZ500kVPleiku_MyPhuoc_CauBong(GiaLai+DakLakmoi) 3" xfId="10139" xr:uid="{00000000-0005-0000-0000-0000C9230000}"/>
    <cellStyle name="3_Du toan 558 (Km17+508.12 - Km 22)_TA_CV2695_957_DZ500kVPleiku_MyPhuoc_CauBong(GiaLai+DakLakmoi) 4" xfId="10140" xr:uid="{00000000-0005-0000-0000-0000CA230000}"/>
    <cellStyle name="3_Du toan 558 (Km17+508.12 - Km 22)_TA_CV2695_957_DZ500kVPleiku_MyPhuoc_CauBong(GiaLai+DakLakmoi) 5" xfId="10141" xr:uid="{00000000-0005-0000-0000-0000CB230000}"/>
    <cellStyle name="3_Du toan 558 (Km17+508.12 - Km 22)_TA_CV2695_957_DZ500kVPleiku_MyPhuoc_CauBong(GiaLai+DakLakmoi) 6" xfId="10142" xr:uid="{00000000-0005-0000-0000-0000CC230000}"/>
    <cellStyle name="3_Du toan 558 (Km17+508.12 - Km 22)_TA_CV2695_957_DZ500kVPleiku_MyPhuoc_CauBong(GiaLai+DakLakmoi) 7" xfId="10143" xr:uid="{00000000-0005-0000-0000-0000CD230000}"/>
    <cellStyle name="3_Du toan 558 (Km17+508.12 - Km 22)_TA_CV2695_957_DZ500kVPleiku_MyPhuoc_CauBong(GiaLai+DakLakmoi) 8" xfId="10144" xr:uid="{00000000-0005-0000-0000-0000CE230000}"/>
    <cellStyle name="3_Du toan 558 (Km17+508.12 - Km 22)_TA_CV2695_957_DZ500kVPleiku_MyPhuoc_CauBong(GiaLai+DakLakmoi) 9" xfId="10145" xr:uid="{00000000-0005-0000-0000-0000CF230000}"/>
    <cellStyle name="3_Du toan 558 (Km17+508.12 - Km 22)_TA_CV2695_957_DZ500kVPleiku_MyPhuoc_CauBong(GiaLai+DakLakmoi)_DTGTXL_goi1(DD_G6)" xfId="3603" xr:uid="{00000000-0005-0000-0000-0000D0230000}"/>
    <cellStyle name="3_Du toan 558 (Km17+508.12 - Km 22)_TA_dauvao" xfId="1553" xr:uid="{00000000-0005-0000-0000-0000D1230000}"/>
    <cellStyle name="3_Du toan 558 (Km17+508.12 - Km 22)_TA_dauvao 10" xfId="10146" xr:uid="{00000000-0005-0000-0000-0000D2230000}"/>
    <cellStyle name="3_Du toan 558 (Km17+508.12 - Km 22)_TA_dauvao 11" xfId="10147" xr:uid="{00000000-0005-0000-0000-0000D3230000}"/>
    <cellStyle name="3_Du toan 558 (Km17+508.12 - Km 22)_TA_dauvao 12" xfId="16342" xr:uid="{00000000-0005-0000-0000-0000D4230000}"/>
    <cellStyle name="3_Du toan 558 (Km17+508.12 - Km 22)_TA_dauvao 13" xfId="15758" xr:uid="{00000000-0005-0000-0000-0000D5230000}"/>
    <cellStyle name="3_Du toan 558 (Km17+508.12 - Km 22)_TA_dauvao 2" xfId="10148" xr:uid="{00000000-0005-0000-0000-0000D6230000}"/>
    <cellStyle name="3_Du toan 558 (Km17+508.12 - Km 22)_TA_dauvao 3" xfId="10149" xr:uid="{00000000-0005-0000-0000-0000D7230000}"/>
    <cellStyle name="3_Du toan 558 (Km17+508.12 - Km 22)_TA_dauvao 4" xfId="10150" xr:uid="{00000000-0005-0000-0000-0000D8230000}"/>
    <cellStyle name="3_Du toan 558 (Km17+508.12 - Km 22)_TA_dauvao 5" xfId="10151" xr:uid="{00000000-0005-0000-0000-0000D9230000}"/>
    <cellStyle name="3_Du toan 558 (Km17+508.12 - Km 22)_TA_dauvao 6" xfId="10152" xr:uid="{00000000-0005-0000-0000-0000DA230000}"/>
    <cellStyle name="3_Du toan 558 (Km17+508.12 - Km 22)_TA_dauvao 7" xfId="10153" xr:uid="{00000000-0005-0000-0000-0000DB230000}"/>
    <cellStyle name="3_Du toan 558 (Km17+508.12 - Km 22)_TA_dauvao 8" xfId="10154" xr:uid="{00000000-0005-0000-0000-0000DC230000}"/>
    <cellStyle name="3_Du toan 558 (Km17+508.12 - Km 22)_TA_dauvao 9" xfId="10155" xr:uid="{00000000-0005-0000-0000-0000DD230000}"/>
    <cellStyle name="3_Du toan 558 (Km17+508.12 - Km 22)_TA_dauvao_DTGTXL_goi1(DD_G6)" xfId="3604" xr:uid="{00000000-0005-0000-0000-0000DE230000}"/>
    <cellStyle name="3_Du toan 558 (Km17+508.12 - Km 22)_TA_DTGTXL_goi1(DD_G6)" xfId="3605" xr:uid="{00000000-0005-0000-0000-0000DF230000}"/>
    <cellStyle name="3_Du toan 558 (Km17+508.12 - Km 22)_TA_duphongtruotgia" xfId="1554" xr:uid="{00000000-0005-0000-0000-0000E0230000}"/>
    <cellStyle name="3_Du toan 558 (Km17+508.12 - Km 22)_TA_duphongtruotgia 10" xfId="10156" xr:uid="{00000000-0005-0000-0000-0000E1230000}"/>
    <cellStyle name="3_Du toan 558 (Km17+508.12 - Km 22)_TA_duphongtruotgia 11" xfId="10157" xr:uid="{00000000-0005-0000-0000-0000E2230000}"/>
    <cellStyle name="3_Du toan 558 (Km17+508.12 - Km 22)_TA_duphongtruotgia 12" xfId="16343" xr:uid="{00000000-0005-0000-0000-0000E3230000}"/>
    <cellStyle name="3_Du toan 558 (Km17+508.12 - Km 22)_TA_duphongtruotgia 13" xfId="15759" xr:uid="{00000000-0005-0000-0000-0000E4230000}"/>
    <cellStyle name="3_Du toan 558 (Km17+508.12 - Km 22)_TA_duphongtruotgia 2" xfId="10158" xr:uid="{00000000-0005-0000-0000-0000E5230000}"/>
    <cellStyle name="3_Du toan 558 (Km17+508.12 - Km 22)_TA_duphongtruotgia 3" xfId="10159" xr:uid="{00000000-0005-0000-0000-0000E6230000}"/>
    <cellStyle name="3_Du toan 558 (Km17+508.12 - Km 22)_TA_duphongtruotgia 4" xfId="10160" xr:uid="{00000000-0005-0000-0000-0000E7230000}"/>
    <cellStyle name="3_Du toan 558 (Km17+508.12 - Km 22)_TA_duphongtruotgia 5" xfId="10161" xr:uid="{00000000-0005-0000-0000-0000E8230000}"/>
    <cellStyle name="3_Du toan 558 (Km17+508.12 - Km 22)_TA_duphongtruotgia 6" xfId="10162" xr:uid="{00000000-0005-0000-0000-0000E9230000}"/>
    <cellStyle name="3_Du toan 558 (Km17+508.12 - Km 22)_TA_duphongtruotgia 7" xfId="10163" xr:uid="{00000000-0005-0000-0000-0000EA230000}"/>
    <cellStyle name="3_Du toan 558 (Km17+508.12 - Km 22)_TA_duphongtruotgia 8" xfId="10164" xr:uid="{00000000-0005-0000-0000-0000EB230000}"/>
    <cellStyle name="3_Du toan 558 (Km17+508.12 - Km 22)_TA_duphongtruotgia 9" xfId="10165" xr:uid="{00000000-0005-0000-0000-0000EC230000}"/>
    <cellStyle name="3_Du toan 558 (Km17+508.12 - Km 22)_TA_duphongtruotgia_Book2" xfId="1555" xr:uid="{00000000-0005-0000-0000-0000ED230000}"/>
    <cellStyle name="3_Du toan 558 (Km17+508.12 - Km 22)_TA_duphongtruotgia_Book2 10" xfId="10166" xr:uid="{00000000-0005-0000-0000-0000EE230000}"/>
    <cellStyle name="3_Du toan 558 (Km17+508.12 - Km 22)_TA_duphongtruotgia_Book2 11" xfId="10167" xr:uid="{00000000-0005-0000-0000-0000EF230000}"/>
    <cellStyle name="3_Du toan 558 (Km17+508.12 - Km 22)_TA_duphongtruotgia_Book2 12" xfId="16344" xr:uid="{00000000-0005-0000-0000-0000F0230000}"/>
    <cellStyle name="3_Du toan 558 (Km17+508.12 - Km 22)_TA_duphongtruotgia_Book2 13" xfId="15760" xr:uid="{00000000-0005-0000-0000-0000F1230000}"/>
    <cellStyle name="3_Du toan 558 (Km17+508.12 - Km 22)_TA_duphongtruotgia_Book2 2" xfId="10168" xr:uid="{00000000-0005-0000-0000-0000F2230000}"/>
    <cellStyle name="3_Du toan 558 (Km17+508.12 - Km 22)_TA_duphongtruotgia_Book2 3" xfId="10169" xr:uid="{00000000-0005-0000-0000-0000F3230000}"/>
    <cellStyle name="3_Du toan 558 (Km17+508.12 - Km 22)_TA_duphongtruotgia_Book2 4" xfId="10170" xr:uid="{00000000-0005-0000-0000-0000F4230000}"/>
    <cellStyle name="3_Du toan 558 (Km17+508.12 - Km 22)_TA_duphongtruotgia_Book2 5" xfId="10171" xr:uid="{00000000-0005-0000-0000-0000F5230000}"/>
    <cellStyle name="3_Du toan 558 (Km17+508.12 - Km 22)_TA_duphongtruotgia_Book2 6" xfId="10172" xr:uid="{00000000-0005-0000-0000-0000F6230000}"/>
    <cellStyle name="3_Du toan 558 (Km17+508.12 - Km 22)_TA_duphongtruotgia_Book2 7" xfId="10173" xr:uid="{00000000-0005-0000-0000-0000F7230000}"/>
    <cellStyle name="3_Du toan 558 (Km17+508.12 - Km 22)_TA_duphongtruotgia_Book2 8" xfId="10174" xr:uid="{00000000-0005-0000-0000-0000F8230000}"/>
    <cellStyle name="3_Du toan 558 (Km17+508.12 - Km 22)_TA_duphongtruotgia_Book2 9" xfId="10175" xr:uid="{00000000-0005-0000-0000-0000F9230000}"/>
    <cellStyle name="3_Du toan 558 (Km17+508.12 - Km 22)_TA_duphongtruotgia_Book2_DTGTXL_goi1(DD_G6)" xfId="3606" xr:uid="{00000000-0005-0000-0000-0000FA230000}"/>
    <cellStyle name="3_Du toan 558 (Km17+508.12 - Km 22)_TA_duphongtruotgia_Book3" xfId="1556" xr:uid="{00000000-0005-0000-0000-0000FB230000}"/>
    <cellStyle name="3_Du toan 558 (Km17+508.12 - Km 22)_TA_duphongtruotgia_Book3 10" xfId="10176" xr:uid="{00000000-0005-0000-0000-0000FC230000}"/>
    <cellStyle name="3_Du toan 558 (Km17+508.12 - Km 22)_TA_duphongtruotgia_Book3 11" xfId="10177" xr:uid="{00000000-0005-0000-0000-0000FD230000}"/>
    <cellStyle name="3_Du toan 558 (Km17+508.12 - Km 22)_TA_duphongtruotgia_Book3 12" xfId="16345" xr:uid="{00000000-0005-0000-0000-0000FE230000}"/>
    <cellStyle name="3_Du toan 558 (Km17+508.12 - Km 22)_TA_duphongtruotgia_Book3 13" xfId="15761" xr:uid="{00000000-0005-0000-0000-0000FF230000}"/>
    <cellStyle name="3_Du toan 558 (Km17+508.12 - Km 22)_TA_duphongtruotgia_Book3 2" xfId="10178" xr:uid="{00000000-0005-0000-0000-000000240000}"/>
    <cellStyle name="3_Du toan 558 (Km17+508.12 - Km 22)_TA_duphongtruotgia_Book3 3" xfId="10179" xr:uid="{00000000-0005-0000-0000-000001240000}"/>
    <cellStyle name="3_Du toan 558 (Km17+508.12 - Km 22)_TA_duphongtruotgia_Book3 4" xfId="10180" xr:uid="{00000000-0005-0000-0000-000002240000}"/>
    <cellStyle name="3_Du toan 558 (Km17+508.12 - Km 22)_TA_duphongtruotgia_Book3 5" xfId="10181" xr:uid="{00000000-0005-0000-0000-000003240000}"/>
    <cellStyle name="3_Du toan 558 (Km17+508.12 - Km 22)_TA_duphongtruotgia_Book3 6" xfId="10182" xr:uid="{00000000-0005-0000-0000-000004240000}"/>
    <cellStyle name="3_Du toan 558 (Km17+508.12 - Km 22)_TA_duphongtruotgia_Book3 7" xfId="10183" xr:uid="{00000000-0005-0000-0000-000005240000}"/>
    <cellStyle name="3_Du toan 558 (Km17+508.12 - Km 22)_TA_duphongtruotgia_Book3 8" xfId="10184" xr:uid="{00000000-0005-0000-0000-000006240000}"/>
    <cellStyle name="3_Du toan 558 (Km17+508.12 - Km 22)_TA_duphongtruotgia_Book3 9" xfId="10185" xr:uid="{00000000-0005-0000-0000-000007240000}"/>
    <cellStyle name="3_Du toan 558 (Km17+508.12 - Km 22)_TA_duphongtruotgia_Book3_DTGTXL_goi1(DD_G6)" xfId="3607" xr:uid="{00000000-0005-0000-0000-000008240000}"/>
    <cellStyle name="3_Du toan 558 (Km17+508.12 - Km 22)_TA_duphongtruotgia_DTGTXL_goi1(DD_G6)" xfId="3608" xr:uid="{00000000-0005-0000-0000-000009240000}"/>
    <cellStyle name="3_Du toan 558 (Km17+508.12 - Km 22)_TA_duphongtruotgia_DZ500kVPleiku_MyPhuoc_CauBong(GiaLai+DakLakmoi)" xfId="1557" xr:uid="{00000000-0005-0000-0000-00000A240000}"/>
    <cellStyle name="3_Du toan 558 (Km17+508.12 - Km 22)_TA_duphongtruotgia_DZ500kVPleiku_MyPhuoc_CauBong(GiaLai+DakLakmoi) 10" xfId="10186" xr:uid="{00000000-0005-0000-0000-00000B240000}"/>
    <cellStyle name="3_Du toan 558 (Km17+508.12 - Km 22)_TA_duphongtruotgia_DZ500kVPleiku_MyPhuoc_CauBong(GiaLai+DakLakmoi) 11" xfId="10187" xr:uid="{00000000-0005-0000-0000-00000C240000}"/>
    <cellStyle name="3_Du toan 558 (Km17+508.12 - Km 22)_TA_duphongtruotgia_DZ500kVPleiku_MyPhuoc_CauBong(GiaLai+DakLakmoi) 12" xfId="16346" xr:uid="{00000000-0005-0000-0000-00000D240000}"/>
    <cellStyle name="3_Du toan 558 (Km17+508.12 - Km 22)_TA_duphongtruotgia_DZ500kVPleiku_MyPhuoc_CauBong(GiaLai+DakLakmoi) 13" xfId="15762" xr:uid="{00000000-0005-0000-0000-00000E240000}"/>
    <cellStyle name="3_Du toan 558 (Km17+508.12 - Km 22)_TA_duphongtruotgia_DZ500kVPleiku_MyPhuoc_CauBong(GiaLai+DakLakmoi) 2" xfId="10188" xr:uid="{00000000-0005-0000-0000-00000F240000}"/>
    <cellStyle name="3_Du toan 558 (Km17+508.12 - Km 22)_TA_duphongtruotgia_DZ500kVPleiku_MyPhuoc_CauBong(GiaLai+DakLakmoi) 3" xfId="10189" xr:uid="{00000000-0005-0000-0000-000010240000}"/>
    <cellStyle name="3_Du toan 558 (Km17+508.12 - Km 22)_TA_duphongtruotgia_DZ500kVPleiku_MyPhuoc_CauBong(GiaLai+DakLakmoi) 4" xfId="10190" xr:uid="{00000000-0005-0000-0000-000011240000}"/>
    <cellStyle name="3_Du toan 558 (Km17+508.12 - Km 22)_TA_duphongtruotgia_DZ500kVPleiku_MyPhuoc_CauBong(GiaLai+DakLakmoi) 5" xfId="10191" xr:uid="{00000000-0005-0000-0000-000012240000}"/>
    <cellStyle name="3_Du toan 558 (Km17+508.12 - Km 22)_TA_duphongtruotgia_DZ500kVPleiku_MyPhuoc_CauBong(GiaLai+DakLakmoi) 6" xfId="10192" xr:uid="{00000000-0005-0000-0000-000013240000}"/>
    <cellStyle name="3_Du toan 558 (Km17+508.12 - Km 22)_TA_duphongtruotgia_DZ500kVPleiku_MyPhuoc_CauBong(GiaLai+DakLakmoi) 7" xfId="10193" xr:uid="{00000000-0005-0000-0000-000014240000}"/>
    <cellStyle name="3_Du toan 558 (Km17+508.12 - Km 22)_TA_duphongtruotgia_DZ500kVPleiku_MyPhuoc_CauBong(GiaLai+DakLakmoi) 8" xfId="10194" xr:uid="{00000000-0005-0000-0000-000015240000}"/>
    <cellStyle name="3_Du toan 558 (Km17+508.12 - Km 22)_TA_duphongtruotgia_DZ500kVPleiku_MyPhuoc_CauBong(GiaLai+DakLakmoi) 9" xfId="10195" xr:uid="{00000000-0005-0000-0000-000016240000}"/>
    <cellStyle name="3_Du toan 558 (Km17+508.12 - Km 22)_TA_duphongtruotgia_DZ500kVPleiku_MyPhuoc_CauBong(GiaLai+DakLakmoi)_DTGTXL_goi1(DD_G6)" xfId="3609" xr:uid="{00000000-0005-0000-0000-000017240000}"/>
    <cellStyle name="3_Du toan 558 (Km17+508.12 - Km 22)_TA_DZ 220kV Vinh Tan - Phan Thi_t" xfId="1558" xr:uid="{00000000-0005-0000-0000-000018240000}"/>
    <cellStyle name="3_Du toan 558 (Km17+508.12 - Km 22)_TA_DZ 220kV Vinh Tan - Phan Thi_t_Book1" xfId="1559" xr:uid="{00000000-0005-0000-0000-000019240000}"/>
    <cellStyle name="3_Du toan 558 (Km17+508.12 - Km 22)_TA_DZ 220kV Vinh Tan - Phan Thi_t_Book1 10" xfId="10196" xr:uid="{00000000-0005-0000-0000-00001A240000}"/>
    <cellStyle name="3_Du toan 558 (Km17+508.12 - Km 22)_TA_DZ 220kV Vinh Tan - Phan Thi_t_Book1 11" xfId="10197" xr:uid="{00000000-0005-0000-0000-00001B240000}"/>
    <cellStyle name="3_Du toan 558 (Km17+508.12 - Km 22)_TA_DZ 220kV Vinh Tan - Phan Thi_t_Book1 12" xfId="16347" xr:uid="{00000000-0005-0000-0000-00001C240000}"/>
    <cellStyle name="3_Du toan 558 (Km17+508.12 - Km 22)_TA_DZ 220kV Vinh Tan - Phan Thi_t_Book1 13" xfId="15763" xr:uid="{00000000-0005-0000-0000-00001D240000}"/>
    <cellStyle name="3_Du toan 558 (Km17+508.12 - Km 22)_TA_DZ 220kV Vinh Tan - Phan Thi_t_Book1 2" xfId="10198" xr:uid="{00000000-0005-0000-0000-00001E240000}"/>
    <cellStyle name="3_Du toan 558 (Km17+508.12 - Km 22)_TA_DZ 220kV Vinh Tan - Phan Thi_t_Book1 3" xfId="10199" xr:uid="{00000000-0005-0000-0000-00001F240000}"/>
    <cellStyle name="3_Du toan 558 (Km17+508.12 - Km 22)_TA_DZ 220kV Vinh Tan - Phan Thi_t_Book1 4" xfId="10200" xr:uid="{00000000-0005-0000-0000-000020240000}"/>
    <cellStyle name="3_Du toan 558 (Km17+508.12 - Km 22)_TA_DZ 220kV Vinh Tan - Phan Thi_t_Book1 5" xfId="10201" xr:uid="{00000000-0005-0000-0000-000021240000}"/>
    <cellStyle name="3_Du toan 558 (Km17+508.12 - Km 22)_TA_DZ 220kV Vinh Tan - Phan Thi_t_Book1 6" xfId="10202" xr:uid="{00000000-0005-0000-0000-000022240000}"/>
    <cellStyle name="3_Du toan 558 (Km17+508.12 - Km 22)_TA_DZ 220kV Vinh Tan - Phan Thi_t_Book1 7" xfId="10203" xr:uid="{00000000-0005-0000-0000-000023240000}"/>
    <cellStyle name="3_Du toan 558 (Km17+508.12 - Km 22)_TA_DZ 220kV Vinh Tan - Phan Thi_t_Book1 8" xfId="10204" xr:uid="{00000000-0005-0000-0000-000024240000}"/>
    <cellStyle name="3_Du toan 558 (Km17+508.12 - Km 22)_TA_DZ 220kV Vinh Tan - Phan Thi_t_Book1 9" xfId="10205" xr:uid="{00000000-0005-0000-0000-000025240000}"/>
    <cellStyle name="3_Du toan 558 (Km17+508.12 - Km 22)_TA_DZ 220kV Vinh Tan - Phan Thi_t_Book2" xfId="1560" xr:uid="{00000000-0005-0000-0000-000026240000}"/>
    <cellStyle name="3_Du toan 558 (Km17+508.12 - Km 22)_TA_DZ 220kV Vinh Tan - Phan Thi_t_Book2 10" xfId="10206" xr:uid="{00000000-0005-0000-0000-000027240000}"/>
    <cellStyle name="3_Du toan 558 (Km17+508.12 - Km 22)_TA_DZ 220kV Vinh Tan - Phan Thi_t_Book2 11" xfId="10207" xr:uid="{00000000-0005-0000-0000-000028240000}"/>
    <cellStyle name="3_Du toan 558 (Km17+508.12 - Km 22)_TA_DZ 220kV Vinh Tan - Phan Thi_t_Book2 12" xfId="16348" xr:uid="{00000000-0005-0000-0000-000029240000}"/>
    <cellStyle name="3_Du toan 558 (Km17+508.12 - Km 22)_TA_DZ 220kV Vinh Tan - Phan Thi_t_Book2 13" xfId="15764" xr:uid="{00000000-0005-0000-0000-00002A240000}"/>
    <cellStyle name="3_Du toan 558 (Km17+508.12 - Km 22)_TA_DZ 220kV Vinh Tan - Phan Thi_t_Book2 2" xfId="10208" xr:uid="{00000000-0005-0000-0000-00002B240000}"/>
    <cellStyle name="3_Du toan 558 (Km17+508.12 - Km 22)_TA_DZ 220kV Vinh Tan - Phan Thi_t_Book2 3" xfId="10209" xr:uid="{00000000-0005-0000-0000-00002C240000}"/>
    <cellStyle name="3_Du toan 558 (Km17+508.12 - Km 22)_TA_DZ 220kV Vinh Tan - Phan Thi_t_Book2 4" xfId="10210" xr:uid="{00000000-0005-0000-0000-00002D240000}"/>
    <cellStyle name="3_Du toan 558 (Km17+508.12 - Km 22)_TA_DZ 220kV Vinh Tan - Phan Thi_t_Book2 5" xfId="10211" xr:uid="{00000000-0005-0000-0000-00002E240000}"/>
    <cellStyle name="3_Du toan 558 (Km17+508.12 - Km 22)_TA_DZ 220kV Vinh Tan - Phan Thi_t_Book2 6" xfId="10212" xr:uid="{00000000-0005-0000-0000-00002F240000}"/>
    <cellStyle name="3_Du toan 558 (Km17+508.12 - Km 22)_TA_DZ 220kV Vinh Tan - Phan Thi_t_Book2 7" xfId="10213" xr:uid="{00000000-0005-0000-0000-000030240000}"/>
    <cellStyle name="3_Du toan 558 (Km17+508.12 - Km 22)_TA_DZ 220kV Vinh Tan - Phan Thi_t_Book2 8" xfId="10214" xr:uid="{00000000-0005-0000-0000-000031240000}"/>
    <cellStyle name="3_Du toan 558 (Km17+508.12 - Km 22)_TA_DZ 220kV Vinh Tan - Phan Thi_t_Book2 9" xfId="10215" xr:uid="{00000000-0005-0000-0000-000032240000}"/>
    <cellStyle name="3_Du toan 558 (Km17+508.12 - Km 22)_TA_DZ 220kV Vinh Tan - Phan Thi_t_DTGTXL_goi1(DD_G6)" xfId="3610" xr:uid="{00000000-0005-0000-0000-000033240000}"/>
    <cellStyle name="3_Du toan 558 (Km17+508.12 - Km 22)_TA_DZ 220kV Vinh Tan - Phan Thi_t_DZ500kVBanSok_Pleiku(10-2012)" xfId="1561" xr:uid="{00000000-0005-0000-0000-000034240000}"/>
    <cellStyle name="3_Du toan 558 (Km17+508.12 - Km 22)_TA_DZ 220kV Vinh Tan - Phan Thi_t_DZ500kVBanSok_Pleiku(10-2012) 10" xfId="10216" xr:uid="{00000000-0005-0000-0000-000035240000}"/>
    <cellStyle name="3_Du toan 558 (Km17+508.12 - Km 22)_TA_DZ 220kV Vinh Tan - Phan Thi_t_DZ500kVBanSok_Pleiku(10-2012) 11" xfId="10217" xr:uid="{00000000-0005-0000-0000-000036240000}"/>
    <cellStyle name="3_Du toan 558 (Km17+508.12 - Km 22)_TA_DZ 220kV Vinh Tan - Phan Thi_t_DZ500kVBanSok_Pleiku(10-2012) 12" xfId="16349" xr:uid="{00000000-0005-0000-0000-000037240000}"/>
    <cellStyle name="3_Du toan 558 (Km17+508.12 - Km 22)_TA_DZ 220kV Vinh Tan - Phan Thi_t_DZ500kVBanSok_Pleiku(10-2012) 13" xfId="15765" xr:uid="{00000000-0005-0000-0000-000038240000}"/>
    <cellStyle name="3_Du toan 558 (Km17+508.12 - Km 22)_TA_DZ 220kV Vinh Tan - Phan Thi_t_DZ500kVBanSok_Pleiku(10-2012) 2" xfId="10218" xr:uid="{00000000-0005-0000-0000-000039240000}"/>
    <cellStyle name="3_Du toan 558 (Km17+508.12 - Km 22)_TA_DZ 220kV Vinh Tan - Phan Thi_t_DZ500kVBanSok_Pleiku(10-2012) 3" xfId="10219" xr:uid="{00000000-0005-0000-0000-00003A240000}"/>
    <cellStyle name="3_Du toan 558 (Km17+508.12 - Km 22)_TA_DZ 220kV Vinh Tan - Phan Thi_t_DZ500kVBanSok_Pleiku(10-2012) 4" xfId="10220" xr:uid="{00000000-0005-0000-0000-00003B240000}"/>
    <cellStyle name="3_Du toan 558 (Km17+508.12 - Km 22)_TA_DZ 220kV Vinh Tan - Phan Thi_t_DZ500kVBanSok_Pleiku(10-2012) 5" xfId="10221" xr:uid="{00000000-0005-0000-0000-00003C240000}"/>
    <cellStyle name="3_Du toan 558 (Km17+508.12 - Km 22)_TA_DZ 220kV Vinh Tan - Phan Thi_t_DZ500kVBanSok_Pleiku(10-2012) 6" xfId="10222" xr:uid="{00000000-0005-0000-0000-00003D240000}"/>
    <cellStyle name="3_Du toan 558 (Km17+508.12 - Km 22)_TA_DZ 220kV Vinh Tan - Phan Thi_t_DZ500kVBanSok_Pleiku(10-2012) 7" xfId="10223" xr:uid="{00000000-0005-0000-0000-00003E240000}"/>
    <cellStyle name="3_Du toan 558 (Km17+508.12 - Km 22)_TA_DZ 220kV Vinh Tan - Phan Thi_t_DZ500kVBanSok_Pleiku(10-2012) 8" xfId="10224" xr:uid="{00000000-0005-0000-0000-00003F240000}"/>
    <cellStyle name="3_Du toan 558 (Km17+508.12 - Km 22)_TA_DZ 220kV Vinh Tan - Phan Thi_t_DZ500kVBanSok_Pleiku(10-2012) 9" xfId="10225" xr:uid="{00000000-0005-0000-0000-000040240000}"/>
    <cellStyle name="3_Du toan 558 (Km17+508.12 - Km 22)_TA_DZ 220kV Vinh Tan - Phan Thi_t_DZ500kVHatxan_pleiku" xfId="1562" xr:uid="{00000000-0005-0000-0000-000041240000}"/>
    <cellStyle name="3_Du toan 558 (Km17+508.12 - Km 22)_TA_DZ 220kV Vinh Tan - Phan Thi_t_DZ500kVHatxan_pleiku 10" xfId="10226" xr:uid="{00000000-0005-0000-0000-000042240000}"/>
    <cellStyle name="3_Du toan 558 (Km17+508.12 - Km 22)_TA_DZ 220kV Vinh Tan - Phan Thi_t_DZ500kVHatxan_pleiku 11" xfId="10227" xr:uid="{00000000-0005-0000-0000-000043240000}"/>
    <cellStyle name="3_Du toan 558 (Km17+508.12 - Km 22)_TA_DZ 220kV Vinh Tan - Phan Thi_t_DZ500kVHatxan_pleiku 12" xfId="16350" xr:uid="{00000000-0005-0000-0000-000044240000}"/>
    <cellStyle name="3_Du toan 558 (Km17+508.12 - Km 22)_TA_DZ 220kV Vinh Tan - Phan Thi_t_DZ500kVHatxan_pleiku 13" xfId="15766" xr:uid="{00000000-0005-0000-0000-000045240000}"/>
    <cellStyle name="3_Du toan 558 (Km17+508.12 - Km 22)_TA_DZ 220kV Vinh Tan - Phan Thi_t_DZ500kVHatxan_pleiku 2" xfId="10228" xr:uid="{00000000-0005-0000-0000-000046240000}"/>
    <cellStyle name="3_Du toan 558 (Km17+508.12 - Km 22)_TA_DZ 220kV Vinh Tan - Phan Thi_t_DZ500kVHatxan_pleiku 3" xfId="10229" xr:uid="{00000000-0005-0000-0000-000047240000}"/>
    <cellStyle name="3_Du toan 558 (Km17+508.12 - Km 22)_TA_DZ 220kV Vinh Tan - Phan Thi_t_DZ500kVHatxan_pleiku 4" xfId="10230" xr:uid="{00000000-0005-0000-0000-000048240000}"/>
    <cellStyle name="3_Du toan 558 (Km17+508.12 - Km 22)_TA_DZ 220kV Vinh Tan - Phan Thi_t_DZ500kVHatxan_pleiku 5" xfId="10231" xr:uid="{00000000-0005-0000-0000-000049240000}"/>
    <cellStyle name="3_Du toan 558 (Km17+508.12 - Km 22)_TA_DZ 220kV Vinh Tan - Phan Thi_t_DZ500kVHatxan_pleiku 6" xfId="10232" xr:uid="{00000000-0005-0000-0000-00004A240000}"/>
    <cellStyle name="3_Du toan 558 (Km17+508.12 - Km 22)_TA_DZ 220kV Vinh Tan - Phan Thi_t_DZ500kVHatxan_pleiku 7" xfId="10233" xr:uid="{00000000-0005-0000-0000-00004B240000}"/>
    <cellStyle name="3_Du toan 558 (Km17+508.12 - Km 22)_TA_DZ 220kV Vinh Tan - Phan Thi_t_DZ500kVHatxan_pleiku 8" xfId="10234" xr:uid="{00000000-0005-0000-0000-00004C240000}"/>
    <cellStyle name="3_Du toan 558 (Km17+508.12 - Km 22)_TA_DZ 220kV Vinh Tan - Phan Thi_t_DZ500kVHatxan_pleiku 9" xfId="10235" xr:uid="{00000000-0005-0000-0000-00004D240000}"/>
    <cellStyle name="3_Du toan 558 (Km17+508.12 - Km 22)_TA_DZ 220kV Vinh Tan - Phan Thi_t_DZ500kVHatxan_pleiku(Giaidoan1)" xfId="1563" xr:uid="{00000000-0005-0000-0000-00004E240000}"/>
    <cellStyle name="3_Du toan 558 (Km17+508.12 - Km 22)_TA_DZ 220kV Vinh Tan - Phan Thi_t_DZ500kVHatxan_pleiku(Giaidoan1) 10" xfId="10236" xr:uid="{00000000-0005-0000-0000-00004F240000}"/>
    <cellStyle name="3_Du toan 558 (Km17+508.12 - Km 22)_TA_DZ 220kV Vinh Tan - Phan Thi_t_DZ500kVHatxan_pleiku(Giaidoan1) 11" xfId="10237" xr:uid="{00000000-0005-0000-0000-000050240000}"/>
    <cellStyle name="3_Du toan 558 (Km17+508.12 - Km 22)_TA_DZ 220kV Vinh Tan - Phan Thi_t_DZ500kVHatxan_pleiku(Giaidoan1) 12" xfId="16351" xr:uid="{00000000-0005-0000-0000-000051240000}"/>
    <cellStyle name="3_Du toan 558 (Km17+508.12 - Km 22)_TA_DZ 220kV Vinh Tan - Phan Thi_t_DZ500kVHatxan_pleiku(Giaidoan1) 13" xfId="15767" xr:uid="{00000000-0005-0000-0000-000052240000}"/>
    <cellStyle name="3_Du toan 558 (Km17+508.12 - Km 22)_TA_DZ 220kV Vinh Tan - Phan Thi_t_DZ500kVHatxan_pleiku(Giaidoan1) 2" xfId="10238" xr:uid="{00000000-0005-0000-0000-000053240000}"/>
    <cellStyle name="3_Du toan 558 (Km17+508.12 - Km 22)_TA_DZ 220kV Vinh Tan - Phan Thi_t_DZ500kVHatxan_pleiku(Giaidoan1) 3" xfId="10239" xr:uid="{00000000-0005-0000-0000-000054240000}"/>
    <cellStyle name="3_Du toan 558 (Km17+508.12 - Km 22)_TA_DZ 220kV Vinh Tan - Phan Thi_t_DZ500kVHatxan_pleiku(Giaidoan1) 4" xfId="10240" xr:uid="{00000000-0005-0000-0000-000055240000}"/>
    <cellStyle name="3_Du toan 558 (Km17+508.12 - Km 22)_TA_DZ 220kV Vinh Tan - Phan Thi_t_DZ500kVHatxan_pleiku(Giaidoan1) 5" xfId="10241" xr:uid="{00000000-0005-0000-0000-000056240000}"/>
    <cellStyle name="3_Du toan 558 (Km17+508.12 - Km 22)_TA_DZ 220kV Vinh Tan - Phan Thi_t_DZ500kVHatxan_pleiku(Giaidoan1) 6" xfId="10242" xr:uid="{00000000-0005-0000-0000-000057240000}"/>
    <cellStyle name="3_Du toan 558 (Km17+508.12 - Km 22)_TA_DZ 220kV Vinh Tan - Phan Thi_t_DZ500kVHatxan_pleiku(Giaidoan1) 7" xfId="10243" xr:uid="{00000000-0005-0000-0000-000058240000}"/>
    <cellStyle name="3_Du toan 558 (Km17+508.12 - Km 22)_TA_DZ 220kV Vinh Tan - Phan Thi_t_DZ500kVHatxan_pleiku(Giaidoan1) 8" xfId="10244" xr:uid="{00000000-0005-0000-0000-000059240000}"/>
    <cellStyle name="3_Du toan 558 (Km17+508.12 - Km 22)_TA_DZ 220kV Vinh Tan - Phan Thi_t_DZ500kVHatxan_pleiku(Giaidoan1) 9" xfId="10245" xr:uid="{00000000-0005-0000-0000-00005A240000}"/>
    <cellStyle name="3_Du toan 558 (Km17+508.12 - Km 22)_TA_DZ500kVBanSok_Pleiku(10-2012)" xfId="1564" xr:uid="{00000000-0005-0000-0000-00005B240000}"/>
    <cellStyle name="3_Du toan 558 (Km17+508.12 - Km 22)_TA_DZ500kVBanSok_Pleiku(10-2012) 10" xfId="10246" xr:uid="{00000000-0005-0000-0000-00005C240000}"/>
    <cellStyle name="3_Du toan 558 (Km17+508.12 - Km 22)_TA_DZ500kVBanSok_Pleiku(10-2012) 11" xfId="10247" xr:uid="{00000000-0005-0000-0000-00005D240000}"/>
    <cellStyle name="3_Du toan 558 (Km17+508.12 - Km 22)_TA_DZ500kVBanSok_Pleiku(10-2012) 12" xfId="16352" xr:uid="{00000000-0005-0000-0000-00005E240000}"/>
    <cellStyle name="3_Du toan 558 (Km17+508.12 - Km 22)_TA_DZ500kVBanSok_Pleiku(10-2012) 13" xfId="15768" xr:uid="{00000000-0005-0000-0000-00005F240000}"/>
    <cellStyle name="3_Du toan 558 (Km17+508.12 - Km 22)_TA_DZ500kVBanSok_Pleiku(10-2012) 2" xfId="10248" xr:uid="{00000000-0005-0000-0000-000060240000}"/>
    <cellStyle name="3_Du toan 558 (Km17+508.12 - Km 22)_TA_DZ500kVBanSok_Pleiku(10-2012) 3" xfId="10249" xr:uid="{00000000-0005-0000-0000-000061240000}"/>
    <cellStyle name="3_Du toan 558 (Km17+508.12 - Km 22)_TA_DZ500kVBanSok_Pleiku(10-2012) 4" xfId="10250" xr:uid="{00000000-0005-0000-0000-000062240000}"/>
    <cellStyle name="3_Du toan 558 (Km17+508.12 - Km 22)_TA_DZ500kVBanSok_Pleiku(10-2012) 5" xfId="10251" xr:uid="{00000000-0005-0000-0000-000063240000}"/>
    <cellStyle name="3_Du toan 558 (Km17+508.12 - Km 22)_TA_DZ500kVBanSok_Pleiku(10-2012) 6" xfId="10252" xr:uid="{00000000-0005-0000-0000-000064240000}"/>
    <cellStyle name="3_Du toan 558 (Km17+508.12 - Km 22)_TA_DZ500kVBanSok_Pleiku(10-2012) 7" xfId="10253" xr:uid="{00000000-0005-0000-0000-000065240000}"/>
    <cellStyle name="3_Du toan 558 (Km17+508.12 - Km 22)_TA_DZ500kVBanSok_Pleiku(10-2012) 8" xfId="10254" xr:uid="{00000000-0005-0000-0000-000066240000}"/>
    <cellStyle name="3_Du toan 558 (Km17+508.12 - Km 22)_TA_DZ500kVBanSok_Pleiku(10-2012) 9" xfId="10255" xr:uid="{00000000-0005-0000-0000-000067240000}"/>
    <cellStyle name="3_Du toan 558 (Km17+508.12 - Km 22)_TA_DZ500kVHatxan_pleiku" xfId="1565" xr:uid="{00000000-0005-0000-0000-000068240000}"/>
    <cellStyle name="3_Du toan 558 (Km17+508.12 - Km 22)_TA_DZ500kVHatxan_pleiku 10" xfId="10256" xr:uid="{00000000-0005-0000-0000-000069240000}"/>
    <cellStyle name="3_Du toan 558 (Km17+508.12 - Km 22)_TA_DZ500kVHatxan_pleiku 11" xfId="10257" xr:uid="{00000000-0005-0000-0000-00006A240000}"/>
    <cellStyle name="3_Du toan 558 (Km17+508.12 - Km 22)_TA_DZ500kVHatxan_pleiku 12" xfId="16353" xr:uid="{00000000-0005-0000-0000-00006B240000}"/>
    <cellStyle name="3_Du toan 558 (Km17+508.12 - Km 22)_TA_DZ500kVHatxan_pleiku 13" xfId="15769" xr:uid="{00000000-0005-0000-0000-00006C240000}"/>
    <cellStyle name="3_Du toan 558 (Km17+508.12 - Km 22)_TA_DZ500kVHatxan_pleiku 2" xfId="10258" xr:uid="{00000000-0005-0000-0000-00006D240000}"/>
    <cellStyle name="3_Du toan 558 (Km17+508.12 - Km 22)_TA_DZ500kVHatxan_pleiku 3" xfId="10259" xr:uid="{00000000-0005-0000-0000-00006E240000}"/>
    <cellStyle name="3_Du toan 558 (Km17+508.12 - Km 22)_TA_DZ500kVHatxan_pleiku 4" xfId="10260" xr:uid="{00000000-0005-0000-0000-00006F240000}"/>
    <cellStyle name="3_Du toan 558 (Km17+508.12 - Km 22)_TA_DZ500kVHatxan_pleiku 5" xfId="10261" xr:uid="{00000000-0005-0000-0000-000070240000}"/>
    <cellStyle name="3_Du toan 558 (Km17+508.12 - Km 22)_TA_DZ500kVHatxan_pleiku 6" xfId="10262" xr:uid="{00000000-0005-0000-0000-000071240000}"/>
    <cellStyle name="3_Du toan 558 (Km17+508.12 - Km 22)_TA_DZ500kVHatxan_pleiku 7" xfId="10263" xr:uid="{00000000-0005-0000-0000-000072240000}"/>
    <cellStyle name="3_Du toan 558 (Km17+508.12 - Km 22)_TA_DZ500kVHatxan_pleiku 8" xfId="10264" xr:uid="{00000000-0005-0000-0000-000073240000}"/>
    <cellStyle name="3_Du toan 558 (Km17+508.12 - Km 22)_TA_DZ500kVHatxan_pleiku 9" xfId="10265" xr:uid="{00000000-0005-0000-0000-000074240000}"/>
    <cellStyle name="3_Du toan 558 (Km17+508.12 - Km 22)_TA_DZ500kVHatxan_pleiku(Giaidoan1)" xfId="1566" xr:uid="{00000000-0005-0000-0000-000075240000}"/>
    <cellStyle name="3_Du toan 558 (Km17+508.12 - Km 22)_TA_DZ500kVHatxan_pleiku(Giaidoan1) 10" xfId="10266" xr:uid="{00000000-0005-0000-0000-000076240000}"/>
    <cellStyle name="3_Du toan 558 (Km17+508.12 - Km 22)_TA_DZ500kVHatxan_pleiku(Giaidoan1) 11" xfId="10267" xr:uid="{00000000-0005-0000-0000-000077240000}"/>
    <cellStyle name="3_Du toan 558 (Km17+508.12 - Km 22)_TA_DZ500kVHatxan_pleiku(Giaidoan1) 12" xfId="16354" xr:uid="{00000000-0005-0000-0000-000078240000}"/>
    <cellStyle name="3_Du toan 558 (Km17+508.12 - Km 22)_TA_DZ500kVHatxan_pleiku(Giaidoan1) 13" xfId="15770" xr:uid="{00000000-0005-0000-0000-000079240000}"/>
    <cellStyle name="3_Du toan 558 (Km17+508.12 - Km 22)_TA_DZ500kVHatxan_pleiku(Giaidoan1) 2" xfId="10268" xr:uid="{00000000-0005-0000-0000-00007A240000}"/>
    <cellStyle name="3_Du toan 558 (Km17+508.12 - Km 22)_TA_DZ500kVHatxan_pleiku(Giaidoan1) 3" xfId="10269" xr:uid="{00000000-0005-0000-0000-00007B240000}"/>
    <cellStyle name="3_Du toan 558 (Km17+508.12 - Km 22)_TA_DZ500kVHatxan_pleiku(Giaidoan1) 4" xfId="10270" xr:uid="{00000000-0005-0000-0000-00007C240000}"/>
    <cellStyle name="3_Du toan 558 (Km17+508.12 - Km 22)_TA_DZ500kVHatxan_pleiku(Giaidoan1) 5" xfId="10271" xr:uid="{00000000-0005-0000-0000-00007D240000}"/>
    <cellStyle name="3_Du toan 558 (Km17+508.12 - Km 22)_TA_DZ500kVHatxan_pleiku(Giaidoan1) 6" xfId="10272" xr:uid="{00000000-0005-0000-0000-00007E240000}"/>
    <cellStyle name="3_Du toan 558 (Km17+508.12 - Km 22)_TA_DZ500kVHatxan_pleiku(Giaidoan1) 7" xfId="10273" xr:uid="{00000000-0005-0000-0000-00007F240000}"/>
    <cellStyle name="3_Du toan 558 (Km17+508.12 - Km 22)_TA_DZ500kVHatxan_pleiku(Giaidoan1) 8" xfId="10274" xr:uid="{00000000-0005-0000-0000-000080240000}"/>
    <cellStyle name="3_Du toan 558 (Km17+508.12 - Km 22)_TA_DZ500kVHatxan_pleiku(Giaidoan1) 9" xfId="10275" xr:uid="{00000000-0005-0000-0000-000081240000}"/>
    <cellStyle name="3_Du toan 558 (Km17+508.12 - Km 22)_TA_mauduyetDADT" xfId="1567" xr:uid="{00000000-0005-0000-0000-000082240000}"/>
    <cellStyle name="3_Du toan 558 (Km17+508.12 - Km 22)_TA_mauduyetDADT 10" xfId="10276" xr:uid="{00000000-0005-0000-0000-000083240000}"/>
    <cellStyle name="3_Du toan 558 (Km17+508.12 - Km 22)_TA_mauduyetDADT 11" xfId="10277" xr:uid="{00000000-0005-0000-0000-000084240000}"/>
    <cellStyle name="3_Du toan 558 (Km17+508.12 - Km 22)_TA_mauduyetDADT 12" xfId="16355" xr:uid="{00000000-0005-0000-0000-000085240000}"/>
    <cellStyle name="3_Du toan 558 (Km17+508.12 - Km 22)_TA_mauduyetDADT 13" xfId="15771" xr:uid="{00000000-0005-0000-0000-000086240000}"/>
    <cellStyle name="3_Du toan 558 (Km17+508.12 - Km 22)_TA_mauduyetDADT 2" xfId="10278" xr:uid="{00000000-0005-0000-0000-000087240000}"/>
    <cellStyle name="3_Du toan 558 (Km17+508.12 - Km 22)_TA_mauduyetDADT 3" xfId="10279" xr:uid="{00000000-0005-0000-0000-000088240000}"/>
    <cellStyle name="3_Du toan 558 (Km17+508.12 - Km 22)_TA_mauduyetDADT 4" xfId="10280" xr:uid="{00000000-0005-0000-0000-000089240000}"/>
    <cellStyle name="3_Du toan 558 (Km17+508.12 - Km 22)_TA_mauduyetDADT 5" xfId="10281" xr:uid="{00000000-0005-0000-0000-00008A240000}"/>
    <cellStyle name="3_Du toan 558 (Km17+508.12 - Km 22)_TA_mauduyetDADT 6" xfId="10282" xr:uid="{00000000-0005-0000-0000-00008B240000}"/>
    <cellStyle name="3_Du toan 558 (Km17+508.12 - Km 22)_TA_mauduyetDADT 7" xfId="10283" xr:uid="{00000000-0005-0000-0000-00008C240000}"/>
    <cellStyle name="3_Du toan 558 (Km17+508.12 - Km 22)_TA_mauduyetDADT 8" xfId="10284" xr:uid="{00000000-0005-0000-0000-00008D240000}"/>
    <cellStyle name="3_Du toan 558 (Km17+508.12 - Km 22)_TA_mauduyetDADT 9" xfId="10285" xr:uid="{00000000-0005-0000-0000-00008E240000}"/>
    <cellStyle name="3_Du toan 558 (Km17+508.12 - Km 22)_TA_mauduyetDADT_Book2" xfId="1568" xr:uid="{00000000-0005-0000-0000-00008F240000}"/>
    <cellStyle name="3_Du toan 558 (Km17+508.12 - Km 22)_TA_mauduyetDADT_Book2 10" xfId="10286" xr:uid="{00000000-0005-0000-0000-000090240000}"/>
    <cellStyle name="3_Du toan 558 (Km17+508.12 - Km 22)_TA_mauduyetDADT_Book2 11" xfId="10287" xr:uid="{00000000-0005-0000-0000-000091240000}"/>
    <cellStyle name="3_Du toan 558 (Km17+508.12 - Km 22)_TA_mauduyetDADT_Book2 12" xfId="16356" xr:uid="{00000000-0005-0000-0000-000092240000}"/>
    <cellStyle name="3_Du toan 558 (Km17+508.12 - Km 22)_TA_mauduyetDADT_Book2 13" xfId="15772" xr:uid="{00000000-0005-0000-0000-000093240000}"/>
    <cellStyle name="3_Du toan 558 (Km17+508.12 - Km 22)_TA_mauduyetDADT_Book2 2" xfId="10288" xr:uid="{00000000-0005-0000-0000-000094240000}"/>
    <cellStyle name="3_Du toan 558 (Km17+508.12 - Km 22)_TA_mauduyetDADT_Book2 3" xfId="10289" xr:uid="{00000000-0005-0000-0000-000095240000}"/>
    <cellStyle name="3_Du toan 558 (Km17+508.12 - Km 22)_TA_mauduyetDADT_Book2 4" xfId="10290" xr:uid="{00000000-0005-0000-0000-000096240000}"/>
    <cellStyle name="3_Du toan 558 (Km17+508.12 - Km 22)_TA_mauduyetDADT_Book2 5" xfId="10291" xr:uid="{00000000-0005-0000-0000-000097240000}"/>
    <cellStyle name="3_Du toan 558 (Km17+508.12 - Km 22)_TA_mauduyetDADT_Book2 6" xfId="10292" xr:uid="{00000000-0005-0000-0000-000098240000}"/>
    <cellStyle name="3_Du toan 558 (Km17+508.12 - Km 22)_TA_mauduyetDADT_Book2 7" xfId="10293" xr:uid="{00000000-0005-0000-0000-000099240000}"/>
    <cellStyle name="3_Du toan 558 (Km17+508.12 - Km 22)_TA_mauduyetDADT_Book2 8" xfId="10294" xr:uid="{00000000-0005-0000-0000-00009A240000}"/>
    <cellStyle name="3_Du toan 558 (Km17+508.12 - Km 22)_TA_mauduyetDADT_Book2 9" xfId="10295" xr:uid="{00000000-0005-0000-0000-00009B240000}"/>
    <cellStyle name="3_Du toan 558 (Km17+508.12 - Km 22)_TA_mauduyetDADT_Book2_DTGTXL_goi1(DD_G6)" xfId="3611" xr:uid="{00000000-0005-0000-0000-00009C240000}"/>
    <cellStyle name="3_Du toan 558 (Km17+508.12 - Km 22)_TA_mauduyetDADT_Book3" xfId="1569" xr:uid="{00000000-0005-0000-0000-00009D240000}"/>
    <cellStyle name="3_Du toan 558 (Km17+508.12 - Km 22)_TA_mauduyetDADT_Book3 10" xfId="10296" xr:uid="{00000000-0005-0000-0000-00009E240000}"/>
    <cellStyle name="3_Du toan 558 (Km17+508.12 - Km 22)_TA_mauduyetDADT_Book3 11" xfId="10297" xr:uid="{00000000-0005-0000-0000-00009F240000}"/>
    <cellStyle name="3_Du toan 558 (Km17+508.12 - Km 22)_TA_mauduyetDADT_Book3 12" xfId="16357" xr:uid="{00000000-0005-0000-0000-0000A0240000}"/>
    <cellStyle name="3_Du toan 558 (Km17+508.12 - Km 22)_TA_mauduyetDADT_Book3 13" xfId="15773" xr:uid="{00000000-0005-0000-0000-0000A1240000}"/>
    <cellStyle name="3_Du toan 558 (Km17+508.12 - Km 22)_TA_mauduyetDADT_Book3 2" xfId="10298" xr:uid="{00000000-0005-0000-0000-0000A2240000}"/>
    <cellStyle name="3_Du toan 558 (Km17+508.12 - Km 22)_TA_mauduyetDADT_Book3 3" xfId="10299" xr:uid="{00000000-0005-0000-0000-0000A3240000}"/>
    <cellStyle name="3_Du toan 558 (Km17+508.12 - Km 22)_TA_mauduyetDADT_Book3 4" xfId="10300" xr:uid="{00000000-0005-0000-0000-0000A4240000}"/>
    <cellStyle name="3_Du toan 558 (Km17+508.12 - Km 22)_TA_mauduyetDADT_Book3 5" xfId="10301" xr:uid="{00000000-0005-0000-0000-0000A5240000}"/>
    <cellStyle name="3_Du toan 558 (Km17+508.12 - Km 22)_TA_mauduyetDADT_Book3 6" xfId="10302" xr:uid="{00000000-0005-0000-0000-0000A6240000}"/>
    <cellStyle name="3_Du toan 558 (Km17+508.12 - Km 22)_TA_mauduyetDADT_Book3 7" xfId="10303" xr:uid="{00000000-0005-0000-0000-0000A7240000}"/>
    <cellStyle name="3_Du toan 558 (Km17+508.12 - Km 22)_TA_mauduyetDADT_Book3 8" xfId="10304" xr:uid="{00000000-0005-0000-0000-0000A8240000}"/>
    <cellStyle name="3_Du toan 558 (Km17+508.12 - Km 22)_TA_mauduyetDADT_Book3 9" xfId="10305" xr:uid="{00000000-0005-0000-0000-0000A9240000}"/>
    <cellStyle name="3_Du toan 558 (Km17+508.12 - Km 22)_TA_mauduyetDADT_Book3_DTGTXL_goi1(DD_G6)" xfId="3612" xr:uid="{00000000-0005-0000-0000-0000AA240000}"/>
    <cellStyle name="3_Du toan 558 (Km17+508.12 - Km 22)_TA_mauduyetDADT_DTGTXL_goi1(DD_G6)" xfId="3613" xr:uid="{00000000-0005-0000-0000-0000AB240000}"/>
    <cellStyle name="3_Du toan 558 (Km17+508.12 - Km 22)_TA_mauduyetDADT_DZ500kVPleiku_MyPhuoc_CauBong(GiaLai+DakLakmoi)" xfId="1570" xr:uid="{00000000-0005-0000-0000-0000AC240000}"/>
    <cellStyle name="3_Du toan 558 (Km17+508.12 - Km 22)_TA_mauduyetDADT_DZ500kVPleiku_MyPhuoc_CauBong(GiaLai+DakLakmoi) 10" xfId="10306" xr:uid="{00000000-0005-0000-0000-0000AD240000}"/>
    <cellStyle name="3_Du toan 558 (Km17+508.12 - Km 22)_TA_mauduyetDADT_DZ500kVPleiku_MyPhuoc_CauBong(GiaLai+DakLakmoi) 11" xfId="10307" xr:uid="{00000000-0005-0000-0000-0000AE240000}"/>
    <cellStyle name="3_Du toan 558 (Km17+508.12 - Km 22)_TA_mauduyetDADT_DZ500kVPleiku_MyPhuoc_CauBong(GiaLai+DakLakmoi) 12" xfId="16358" xr:uid="{00000000-0005-0000-0000-0000AF240000}"/>
    <cellStyle name="3_Du toan 558 (Km17+508.12 - Km 22)_TA_mauduyetDADT_DZ500kVPleiku_MyPhuoc_CauBong(GiaLai+DakLakmoi) 13" xfId="15774" xr:uid="{00000000-0005-0000-0000-0000B0240000}"/>
    <cellStyle name="3_Du toan 558 (Km17+508.12 - Km 22)_TA_mauduyetDADT_DZ500kVPleiku_MyPhuoc_CauBong(GiaLai+DakLakmoi) 2" xfId="10308" xr:uid="{00000000-0005-0000-0000-0000B1240000}"/>
    <cellStyle name="3_Du toan 558 (Km17+508.12 - Km 22)_TA_mauduyetDADT_DZ500kVPleiku_MyPhuoc_CauBong(GiaLai+DakLakmoi) 3" xfId="10309" xr:uid="{00000000-0005-0000-0000-0000B2240000}"/>
    <cellStyle name="3_Du toan 558 (Km17+508.12 - Km 22)_TA_mauduyetDADT_DZ500kVPleiku_MyPhuoc_CauBong(GiaLai+DakLakmoi) 4" xfId="10310" xr:uid="{00000000-0005-0000-0000-0000B3240000}"/>
    <cellStyle name="3_Du toan 558 (Km17+508.12 - Km 22)_TA_mauduyetDADT_DZ500kVPleiku_MyPhuoc_CauBong(GiaLai+DakLakmoi) 5" xfId="10311" xr:uid="{00000000-0005-0000-0000-0000B4240000}"/>
    <cellStyle name="3_Du toan 558 (Km17+508.12 - Km 22)_TA_mauduyetDADT_DZ500kVPleiku_MyPhuoc_CauBong(GiaLai+DakLakmoi) 6" xfId="10312" xr:uid="{00000000-0005-0000-0000-0000B5240000}"/>
    <cellStyle name="3_Du toan 558 (Km17+508.12 - Km 22)_TA_mauduyetDADT_DZ500kVPleiku_MyPhuoc_CauBong(GiaLai+DakLakmoi) 7" xfId="10313" xr:uid="{00000000-0005-0000-0000-0000B6240000}"/>
    <cellStyle name="3_Du toan 558 (Km17+508.12 - Km 22)_TA_mauduyetDADT_DZ500kVPleiku_MyPhuoc_CauBong(GiaLai+DakLakmoi) 8" xfId="10314" xr:uid="{00000000-0005-0000-0000-0000B7240000}"/>
    <cellStyle name="3_Du toan 558 (Km17+508.12 - Km 22)_TA_mauduyetDADT_DZ500kVPleiku_MyPhuoc_CauBong(GiaLai+DakLakmoi) 9" xfId="10315" xr:uid="{00000000-0005-0000-0000-0000B8240000}"/>
    <cellStyle name="3_Du toan 558 (Km17+508.12 - Km 22)_TA_mauduyetDADT_DZ500kVPleiku_MyPhuoc_CauBong(GiaLai+DakLakmoi)_DTGTXL_goi1(DD_G6)" xfId="3614" xr:uid="{00000000-0005-0000-0000-0000B9240000}"/>
    <cellStyle name="3_Du toan 558 (Km17+508.12 - Km 22)_TA_QLDA(957)" xfId="3615" xr:uid="{00000000-0005-0000-0000-0000BA240000}"/>
    <cellStyle name="3_Du toan 558 (Km17+508.12 - Km 22)_TA_TBA 220kV Song Trang 2" xfId="1571" xr:uid="{00000000-0005-0000-0000-0000BB240000}"/>
    <cellStyle name="3_Du toan 558 (Km17+508.12 - Km 22)_TA_TBA 220kV Song Trang 2_Book1" xfId="1572" xr:uid="{00000000-0005-0000-0000-0000BC240000}"/>
    <cellStyle name="3_Du toan 558 (Km17+508.12 - Km 22)_TA_TBA 220kV Song Trang 2_Book1 10" xfId="10316" xr:uid="{00000000-0005-0000-0000-0000BD240000}"/>
    <cellStyle name="3_Du toan 558 (Km17+508.12 - Km 22)_TA_TBA 220kV Song Trang 2_Book1 11" xfId="10317" xr:uid="{00000000-0005-0000-0000-0000BE240000}"/>
    <cellStyle name="3_Du toan 558 (Km17+508.12 - Km 22)_TA_TBA 220kV Song Trang 2_Book1 12" xfId="16359" xr:uid="{00000000-0005-0000-0000-0000BF240000}"/>
    <cellStyle name="3_Du toan 558 (Km17+508.12 - Km 22)_TA_TBA 220kV Song Trang 2_Book1 13" xfId="15775" xr:uid="{00000000-0005-0000-0000-0000C0240000}"/>
    <cellStyle name="3_Du toan 558 (Km17+508.12 - Km 22)_TA_TBA 220kV Song Trang 2_Book1 2" xfId="10318" xr:uid="{00000000-0005-0000-0000-0000C1240000}"/>
    <cellStyle name="3_Du toan 558 (Km17+508.12 - Km 22)_TA_TBA 220kV Song Trang 2_Book1 3" xfId="10319" xr:uid="{00000000-0005-0000-0000-0000C2240000}"/>
    <cellStyle name="3_Du toan 558 (Km17+508.12 - Km 22)_TA_TBA 220kV Song Trang 2_Book1 4" xfId="10320" xr:uid="{00000000-0005-0000-0000-0000C3240000}"/>
    <cellStyle name="3_Du toan 558 (Km17+508.12 - Km 22)_TA_TBA 220kV Song Trang 2_Book1 5" xfId="10321" xr:uid="{00000000-0005-0000-0000-0000C4240000}"/>
    <cellStyle name="3_Du toan 558 (Km17+508.12 - Km 22)_TA_TBA 220kV Song Trang 2_Book1 6" xfId="10322" xr:uid="{00000000-0005-0000-0000-0000C5240000}"/>
    <cellStyle name="3_Du toan 558 (Km17+508.12 - Km 22)_TA_TBA 220kV Song Trang 2_Book1 7" xfId="10323" xr:uid="{00000000-0005-0000-0000-0000C6240000}"/>
    <cellStyle name="3_Du toan 558 (Km17+508.12 - Km 22)_TA_TBA 220kV Song Trang 2_Book1 8" xfId="10324" xr:uid="{00000000-0005-0000-0000-0000C7240000}"/>
    <cellStyle name="3_Du toan 558 (Km17+508.12 - Km 22)_TA_TBA 220kV Song Trang 2_Book1 9" xfId="10325" xr:uid="{00000000-0005-0000-0000-0000C8240000}"/>
    <cellStyle name="3_Du toan 558 (Km17+508.12 - Km 22)_TA_TBA 220kV Song Trang 2_Book2" xfId="1573" xr:uid="{00000000-0005-0000-0000-0000C9240000}"/>
    <cellStyle name="3_Du toan 558 (Km17+508.12 - Km 22)_TA_TBA 220kV Song Trang 2_Book2 10" xfId="10326" xr:uid="{00000000-0005-0000-0000-0000CA240000}"/>
    <cellStyle name="3_Du toan 558 (Km17+508.12 - Km 22)_TA_TBA 220kV Song Trang 2_Book2 11" xfId="10327" xr:uid="{00000000-0005-0000-0000-0000CB240000}"/>
    <cellStyle name="3_Du toan 558 (Km17+508.12 - Km 22)_TA_TBA 220kV Song Trang 2_Book2 12" xfId="16360" xr:uid="{00000000-0005-0000-0000-0000CC240000}"/>
    <cellStyle name="3_Du toan 558 (Km17+508.12 - Km 22)_TA_TBA 220kV Song Trang 2_Book2 13" xfId="15776" xr:uid="{00000000-0005-0000-0000-0000CD240000}"/>
    <cellStyle name="3_Du toan 558 (Km17+508.12 - Km 22)_TA_TBA 220kV Song Trang 2_Book2 2" xfId="10328" xr:uid="{00000000-0005-0000-0000-0000CE240000}"/>
    <cellStyle name="3_Du toan 558 (Km17+508.12 - Km 22)_TA_TBA 220kV Song Trang 2_Book2 3" xfId="10329" xr:uid="{00000000-0005-0000-0000-0000CF240000}"/>
    <cellStyle name="3_Du toan 558 (Km17+508.12 - Km 22)_TA_TBA 220kV Song Trang 2_Book2 4" xfId="10330" xr:uid="{00000000-0005-0000-0000-0000D0240000}"/>
    <cellStyle name="3_Du toan 558 (Km17+508.12 - Km 22)_TA_TBA 220kV Song Trang 2_Book2 5" xfId="10331" xr:uid="{00000000-0005-0000-0000-0000D1240000}"/>
    <cellStyle name="3_Du toan 558 (Km17+508.12 - Km 22)_TA_TBA 220kV Song Trang 2_Book2 6" xfId="10332" xr:uid="{00000000-0005-0000-0000-0000D2240000}"/>
    <cellStyle name="3_Du toan 558 (Km17+508.12 - Km 22)_TA_TBA 220kV Song Trang 2_Book2 7" xfId="10333" xr:uid="{00000000-0005-0000-0000-0000D3240000}"/>
    <cellStyle name="3_Du toan 558 (Km17+508.12 - Km 22)_TA_TBA 220kV Song Trang 2_Book2 8" xfId="10334" xr:uid="{00000000-0005-0000-0000-0000D4240000}"/>
    <cellStyle name="3_Du toan 558 (Km17+508.12 - Km 22)_TA_TBA 220kV Song Trang 2_Book2 9" xfId="10335" xr:uid="{00000000-0005-0000-0000-0000D5240000}"/>
    <cellStyle name="3_Du toan 558 (Km17+508.12 - Km 22)_TA_TBA 220kV Song Trang 2_DTGTXL_goi1(DD_G6)" xfId="3616" xr:uid="{00000000-0005-0000-0000-0000D6240000}"/>
    <cellStyle name="3_Du toan 558 (Km17+508.12 - Km 22)_TA_TBA 220kV Song Trang 2_DZ500kVBanSok_Pleiku(10-2012)" xfId="1574" xr:uid="{00000000-0005-0000-0000-0000D7240000}"/>
    <cellStyle name="3_Du toan 558 (Km17+508.12 - Km 22)_TA_TBA 220kV Song Trang 2_DZ500kVBanSok_Pleiku(10-2012) 10" xfId="10336" xr:uid="{00000000-0005-0000-0000-0000D8240000}"/>
    <cellStyle name="3_Du toan 558 (Km17+508.12 - Km 22)_TA_TBA 220kV Song Trang 2_DZ500kVBanSok_Pleiku(10-2012) 11" xfId="10337" xr:uid="{00000000-0005-0000-0000-0000D9240000}"/>
    <cellStyle name="3_Du toan 558 (Km17+508.12 - Km 22)_TA_TBA 220kV Song Trang 2_DZ500kVBanSok_Pleiku(10-2012) 12" xfId="16361" xr:uid="{00000000-0005-0000-0000-0000DA240000}"/>
    <cellStyle name="3_Du toan 558 (Km17+508.12 - Km 22)_TA_TBA 220kV Song Trang 2_DZ500kVBanSok_Pleiku(10-2012) 13" xfId="15777" xr:uid="{00000000-0005-0000-0000-0000DB240000}"/>
    <cellStyle name="3_Du toan 558 (Km17+508.12 - Km 22)_TA_TBA 220kV Song Trang 2_DZ500kVBanSok_Pleiku(10-2012) 2" xfId="10338" xr:uid="{00000000-0005-0000-0000-0000DC240000}"/>
    <cellStyle name="3_Du toan 558 (Km17+508.12 - Km 22)_TA_TBA 220kV Song Trang 2_DZ500kVBanSok_Pleiku(10-2012) 3" xfId="10339" xr:uid="{00000000-0005-0000-0000-0000DD240000}"/>
    <cellStyle name="3_Du toan 558 (Km17+508.12 - Km 22)_TA_TBA 220kV Song Trang 2_DZ500kVBanSok_Pleiku(10-2012) 4" xfId="10340" xr:uid="{00000000-0005-0000-0000-0000DE240000}"/>
    <cellStyle name="3_Du toan 558 (Km17+508.12 - Km 22)_TA_TBA 220kV Song Trang 2_DZ500kVBanSok_Pleiku(10-2012) 5" xfId="10341" xr:uid="{00000000-0005-0000-0000-0000DF240000}"/>
    <cellStyle name="3_Du toan 558 (Km17+508.12 - Km 22)_TA_TBA 220kV Song Trang 2_DZ500kVBanSok_Pleiku(10-2012) 6" xfId="10342" xr:uid="{00000000-0005-0000-0000-0000E0240000}"/>
    <cellStyle name="3_Du toan 558 (Km17+508.12 - Km 22)_TA_TBA 220kV Song Trang 2_DZ500kVBanSok_Pleiku(10-2012) 7" xfId="10343" xr:uid="{00000000-0005-0000-0000-0000E1240000}"/>
    <cellStyle name="3_Du toan 558 (Km17+508.12 - Km 22)_TA_TBA 220kV Song Trang 2_DZ500kVBanSok_Pleiku(10-2012) 8" xfId="10344" xr:uid="{00000000-0005-0000-0000-0000E2240000}"/>
    <cellStyle name="3_Du toan 558 (Km17+508.12 - Km 22)_TA_TBA 220kV Song Trang 2_DZ500kVBanSok_Pleiku(10-2012) 9" xfId="10345" xr:uid="{00000000-0005-0000-0000-0000E3240000}"/>
    <cellStyle name="3_Du toan 558 (Km17+508.12 - Km 22)_TA_TBA 220kV Song Trang 2_DZ500kVHatxan_pleiku" xfId="1575" xr:uid="{00000000-0005-0000-0000-0000E4240000}"/>
    <cellStyle name="3_Du toan 558 (Km17+508.12 - Km 22)_TA_TBA 220kV Song Trang 2_DZ500kVHatxan_pleiku 10" xfId="10346" xr:uid="{00000000-0005-0000-0000-0000E5240000}"/>
    <cellStyle name="3_Du toan 558 (Km17+508.12 - Km 22)_TA_TBA 220kV Song Trang 2_DZ500kVHatxan_pleiku 11" xfId="10347" xr:uid="{00000000-0005-0000-0000-0000E6240000}"/>
    <cellStyle name="3_Du toan 558 (Km17+508.12 - Km 22)_TA_TBA 220kV Song Trang 2_DZ500kVHatxan_pleiku 12" xfId="16362" xr:uid="{00000000-0005-0000-0000-0000E7240000}"/>
    <cellStyle name="3_Du toan 558 (Km17+508.12 - Km 22)_TA_TBA 220kV Song Trang 2_DZ500kVHatxan_pleiku 13" xfId="15778" xr:uid="{00000000-0005-0000-0000-0000E8240000}"/>
    <cellStyle name="3_Du toan 558 (Km17+508.12 - Km 22)_TA_TBA 220kV Song Trang 2_DZ500kVHatxan_pleiku 2" xfId="10348" xr:uid="{00000000-0005-0000-0000-0000E9240000}"/>
    <cellStyle name="3_Du toan 558 (Km17+508.12 - Km 22)_TA_TBA 220kV Song Trang 2_DZ500kVHatxan_pleiku 3" xfId="10349" xr:uid="{00000000-0005-0000-0000-0000EA240000}"/>
    <cellStyle name="3_Du toan 558 (Km17+508.12 - Km 22)_TA_TBA 220kV Song Trang 2_DZ500kVHatxan_pleiku 4" xfId="10350" xr:uid="{00000000-0005-0000-0000-0000EB240000}"/>
    <cellStyle name="3_Du toan 558 (Km17+508.12 - Km 22)_TA_TBA 220kV Song Trang 2_DZ500kVHatxan_pleiku 5" xfId="10351" xr:uid="{00000000-0005-0000-0000-0000EC240000}"/>
    <cellStyle name="3_Du toan 558 (Km17+508.12 - Km 22)_TA_TBA 220kV Song Trang 2_DZ500kVHatxan_pleiku 6" xfId="10352" xr:uid="{00000000-0005-0000-0000-0000ED240000}"/>
    <cellStyle name="3_Du toan 558 (Km17+508.12 - Km 22)_TA_TBA 220kV Song Trang 2_DZ500kVHatxan_pleiku 7" xfId="10353" xr:uid="{00000000-0005-0000-0000-0000EE240000}"/>
    <cellStyle name="3_Du toan 558 (Km17+508.12 - Km 22)_TA_TBA 220kV Song Trang 2_DZ500kVHatxan_pleiku 8" xfId="10354" xr:uid="{00000000-0005-0000-0000-0000EF240000}"/>
    <cellStyle name="3_Du toan 558 (Km17+508.12 - Km 22)_TA_TBA 220kV Song Trang 2_DZ500kVHatxan_pleiku 9" xfId="10355" xr:uid="{00000000-0005-0000-0000-0000F0240000}"/>
    <cellStyle name="3_Du toan 558 (Km17+508.12 - Km 22)_TA_TBA 220kV Song Trang 2_DZ500kVHatxan_pleiku(Giaidoan1)" xfId="1576" xr:uid="{00000000-0005-0000-0000-0000F1240000}"/>
    <cellStyle name="3_Du toan 558 (Km17+508.12 - Km 22)_TA_TBA 220kV Song Trang 2_DZ500kVHatxan_pleiku(Giaidoan1) 10" xfId="10356" xr:uid="{00000000-0005-0000-0000-0000F2240000}"/>
    <cellStyle name="3_Du toan 558 (Km17+508.12 - Km 22)_TA_TBA 220kV Song Trang 2_DZ500kVHatxan_pleiku(Giaidoan1) 11" xfId="10357" xr:uid="{00000000-0005-0000-0000-0000F3240000}"/>
    <cellStyle name="3_Du toan 558 (Km17+508.12 - Km 22)_TA_TBA 220kV Song Trang 2_DZ500kVHatxan_pleiku(Giaidoan1) 12" xfId="16363" xr:uid="{00000000-0005-0000-0000-0000F4240000}"/>
    <cellStyle name="3_Du toan 558 (Km17+508.12 - Km 22)_TA_TBA 220kV Song Trang 2_DZ500kVHatxan_pleiku(Giaidoan1) 13" xfId="15779" xr:uid="{00000000-0005-0000-0000-0000F5240000}"/>
    <cellStyle name="3_Du toan 558 (Km17+508.12 - Km 22)_TA_TBA 220kV Song Trang 2_DZ500kVHatxan_pleiku(Giaidoan1) 2" xfId="10358" xr:uid="{00000000-0005-0000-0000-0000F6240000}"/>
    <cellStyle name="3_Du toan 558 (Km17+508.12 - Km 22)_TA_TBA 220kV Song Trang 2_DZ500kVHatxan_pleiku(Giaidoan1) 3" xfId="10359" xr:uid="{00000000-0005-0000-0000-0000F7240000}"/>
    <cellStyle name="3_Du toan 558 (Km17+508.12 - Km 22)_TA_TBA 220kV Song Trang 2_DZ500kVHatxan_pleiku(Giaidoan1) 4" xfId="10360" xr:uid="{00000000-0005-0000-0000-0000F8240000}"/>
    <cellStyle name="3_Du toan 558 (Km17+508.12 - Km 22)_TA_TBA 220kV Song Trang 2_DZ500kVHatxan_pleiku(Giaidoan1) 5" xfId="10361" xr:uid="{00000000-0005-0000-0000-0000F9240000}"/>
    <cellStyle name="3_Du toan 558 (Km17+508.12 - Km 22)_TA_TBA 220kV Song Trang 2_DZ500kVHatxan_pleiku(Giaidoan1) 6" xfId="10362" xr:uid="{00000000-0005-0000-0000-0000FA240000}"/>
    <cellStyle name="3_Du toan 558 (Km17+508.12 - Km 22)_TA_TBA 220kV Song Trang 2_DZ500kVHatxan_pleiku(Giaidoan1) 7" xfId="10363" xr:uid="{00000000-0005-0000-0000-0000FB240000}"/>
    <cellStyle name="3_Du toan 558 (Km17+508.12 - Km 22)_TA_TBA 220kV Song Trang 2_DZ500kVHatxan_pleiku(Giaidoan1) 8" xfId="10364" xr:uid="{00000000-0005-0000-0000-0000FC240000}"/>
    <cellStyle name="3_Du toan 558 (Km17+508.12 - Km 22)_TA_TBA 220kV Song Trang 2_DZ500kVHatxan_pleiku(Giaidoan1) 9" xfId="10365" xr:uid="{00000000-0005-0000-0000-0000FD240000}"/>
    <cellStyle name="3_Du toan 558 (Km17+508.12 - Km 22)_TA_thepmaqui3_2010(DaNang)" xfId="3617" xr:uid="{00000000-0005-0000-0000-0000FE240000}"/>
    <cellStyle name="3_Du toan 558 (Km17+508.12 - Km 22)_TienLuong" xfId="3620" xr:uid="{00000000-0005-0000-0000-000001250000}"/>
    <cellStyle name="3_Du toan 558 (Km17+508.12 - Km 22)_TToan KS (DADT) Phu Tan 2 (lam truoc) 6-09 da sua gui lai" xfId="3621" xr:uid="{00000000-0005-0000-0000-000002250000}"/>
    <cellStyle name="3_Du toan 558 (Km17+508.12 - Km 22)_Thtoan KS dia hinh dot 1(DADT)GOC" xfId="3618" xr:uid="{00000000-0005-0000-0000-0000FF240000}"/>
    <cellStyle name="3_Du toan 558 (Km17+508.12 - Km 22)_thuyet minh" xfId="3619" xr:uid="{00000000-0005-0000-0000-000000250000}"/>
    <cellStyle name="3_duphongtruotgia" xfId="1577" xr:uid="{00000000-0005-0000-0000-000003250000}"/>
    <cellStyle name="3_duphongtruotgia_Book2" xfId="1578" xr:uid="{00000000-0005-0000-0000-000004250000}"/>
    <cellStyle name="3_duphongtruotgia_Book2_DTGTXL_goi1(DD_G6)" xfId="3622" xr:uid="{00000000-0005-0000-0000-000005250000}"/>
    <cellStyle name="3_duphongtruotgia_Book3" xfId="1579" xr:uid="{00000000-0005-0000-0000-000006250000}"/>
    <cellStyle name="3_duphongtruotgia_Book3_DTGTXL_goi1(DD_G6)" xfId="3623" xr:uid="{00000000-0005-0000-0000-000007250000}"/>
    <cellStyle name="3_duphongtruotgia_DTGTXL_goi1(DD_G6)" xfId="3624" xr:uid="{00000000-0005-0000-0000-000008250000}"/>
    <cellStyle name="3_duphongtruotgia_DZ500kVBanSok_Pleiku(10-2012)" xfId="1580" xr:uid="{00000000-0005-0000-0000-000009250000}"/>
    <cellStyle name="3_duphongtruotgia_DZ500kVBanSok_Pleiku(16_10-2012)" xfId="1581" xr:uid="{00000000-0005-0000-0000-00000A250000}"/>
    <cellStyle name="3_duphongtruotgia_DZ500kVPleiku_MyPhuoc_CauBong(GiaLai+DakLakmoi)" xfId="1582" xr:uid="{00000000-0005-0000-0000-00000B250000}"/>
    <cellStyle name="3_duphongtruotgia_DZ500kVPleiku_MyPhuoc_CauBong(GiaLai+DakLakmoi)_DTGTXL_goi1(DD_G6)" xfId="3625" xr:uid="{00000000-0005-0000-0000-00000C250000}"/>
    <cellStyle name="3_duphongtruotgia_Lamgiangiao" xfId="3626" xr:uid="{00000000-0005-0000-0000-00000D250000}"/>
    <cellStyle name="3_DZ 220kV Vinh Tan - Phan Thi_t" xfId="1583" xr:uid="{00000000-0005-0000-0000-00000E250000}"/>
    <cellStyle name="3_DZ 220kV Vinh Tan - Phan Thi_t 10" xfId="10366" xr:uid="{00000000-0005-0000-0000-00000F250000}"/>
    <cellStyle name="3_DZ 220kV Vinh Tan - Phan Thi_t 11" xfId="10367" xr:uid="{00000000-0005-0000-0000-000010250000}"/>
    <cellStyle name="3_DZ 220kV Vinh Tan - Phan Thi_t 12" xfId="16364" xr:uid="{00000000-0005-0000-0000-000011250000}"/>
    <cellStyle name="3_DZ 220kV Vinh Tan - Phan Thi_t 13" xfId="15780" xr:uid="{00000000-0005-0000-0000-000012250000}"/>
    <cellStyle name="3_DZ 220kV Vinh Tan - Phan Thi_t 2" xfId="10368" xr:uid="{00000000-0005-0000-0000-000013250000}"/>
    <cellStyle name="3_DZ 220kV Vinh Tan - Phan Thi_t 3" xfId="10369" xr:uid="{00000000-0005-0000-0000-000014250000}"/>
    <cellStyle name="3_DZ 220kV Vinh Tan - Phan Thi_t 4" xfId="10370" xr:uid="{00000000-0005-0000-0000-000015250000}"/>
    <cellStyle name="3_DZ 220kV Vinh Tan - Phan Thi_t 5" xfId="10371" xr:uid="{00000000-0005-0000-0000-000016250000}"/>
    <cellStyle name="3_DZ 220kV Vinh Tan - Phan Thi_t 6" xfId="10372" xr:uid="{00000000-0005-0000-0000-000017250000}"/>
    <cellStyle name="3_DZ 220kV Vinh Tan - Phan Thi_t 7" xfId="10373" xr:uid="{00000000-0005-0000-0000-000018250000}"/>
    <cellStyle name="3_DZ 220kV Vinh Tan - Phan Thi_t 8" xfId="10374" xr:uid="{00000000-0005-0000-0000-000019250000}"/>
    <cellStyle name="3_DZ 220kV Vinh Tan - Phan Thi_t 9" xfId="10375" xr:uid="{00000000-0005-0000-0000-00001A250000}"/>
    <cellStyle name="3_DZ 220kV Vinh Tan - Phan Thi_t_Book1" xfId="1584" xr:uid="{00000000-0005-0000-0000-00001B250000}"/>
    <cellStyle name="3_DZ 220kV Vinh Tan - Phan Thi_t_Book2" xfId="1585" xr:uid="{00000000-0005-0000-0000-00001C250000}"/>
    <cellStyle name="3_DZ 220kV Vinh Tan - Phan Thi_t_DTGTXL_goi1(DD_G6)" xfId="3627" xr:uid="{00000000-0005-0000-0000-00001D250000}"/>
    <cellStyle name="3_DZ 220kV Vinh Tan - Phan Thi_t_DZ500kVBanSok_Pleiku(10-2012)" xfId="1586" xr:uid="{00000000-0005-0000-0000-00001E250000}"/>
    <cellStyle name="3_DZ 220kV Vinh Tan - Phan Thi_t_DZ500kVHatxan_pleiku" xfId="1587" xr:uid="{00000000-0005-0000-0000-00001F250000}"/>
    <cellStyle name="3_DZ 220kV Vinh Tan - Phan Thi_t_DZ500kVHatxan_pleiku(Giaidoan1)" xfId="1588" xr:uid="{00000000-0005-0000-0000-000020250000}"/>
    <cellStyle name="3_DZ500kVBanSok_Pleiku(10-2012)" xfId="1589" xr:uid="{00000000-0005-0000-0000-000021250000}"/>
    <cellStyle name="3_DZ500kVHatxan_pleiku" xfId="1590" xr:uid="{00000000-0005-0000-0000-000022250000}"/>
    <cellStyle name="3_DZ500kVHatxan_pleiku(Giaidoan1)" xfId="1591" xr:uid="{00000000-0005-0000-0000-000023250000}"/>
    <cellStyle name="3_Gio D222-45 DD400-51, W125 HC" xfId="1592" xr:uid="{00000000-0005-0000-0000-000024250000}"/>
    <cellStyle name="3_Gio D222-45 DD400-51, W125 HC 10" xfId="10376" xr:uid="{00000000-0005-0000-0000-000025250000}"/>
    <cellStyle name="3_Gio D222-45 DD400-51, W125 HC 11" xfId="10377" xr:uid="{00000000-0005-0000-0000-000026250000}"/>
    <cellStyle name="3_Gio D222-45 DD400-51, W125 HC 12" xfId="16365" xr:uid="{00000000-0005-0000-0000-000027250000}"/>
    <cellStyle name="3_Gio D222-45 DD400-51, W125 HC 13" xfId="15781" xr:uid="{00000000-0005-0000-0000-000028250000}"/>
    <cellStyle name="3_Gio D222-45 DD400-51, W125 HC 2" xfId="10378" xr:uid="{00000000-0005-0000-0000-000029250000}"/>
    <cellStyle name="3_Gio D222-45 DD400-51, W125 HC 3" xfId="10379" xr:uid="{00000000-0005-0000-0000-00002A250000}"/>
    <cellStyle name="3_Gio D222-45 DD400-51, W125 HC 4" xfId="10380" xr:uid="{00000000-0005-0000-0000-00002B250000}"/>
    <cellStyle name="3_Gio D222-45 DD400-51, W125 HC 5" xfId="10381" xr:uid="{00000000-0005-0000-0000-00002C250000}"/>
    <cellStyle name="3_Gio D222-45 DD400-51, W125 HC 6" xfId="10382" xr:uid="{00000000-0005-0000-0000-00002D250000}"/>
    <cellStyle name="3_Gio D222-45 DD400-51, W125 HC 7" xfId="10383" xr:uid="{00000000-0005-0000-0000-00002E250000}"/>
    <cellStyle name="3_Gio D222-45 DD400-51, W125 HC 8" xfId="10384" xr:uid="{00000000-0005-0000-0000-00002F250000}"/>
    <cellStyle name="3_Gio D222-45 DD400-51, W125 HC 9" xfId="10385" xr:uid="{00000000-0005-0000-0000-000030250000}"/>
    <cellStyle name="3_Gio D222-45 DD400-51, W125 HC_Book2" xfId="1593" xr:uid="{00000000-0005-0000-0000-000031250000}"/>
    <cellStyle name="3_Gio N222 dd400-51, W125" xfId="1594" xr:uid="{00000000-0005-0000-0000-000032250000}"/>
    <cellStyle name="3_Gio N222 dd400-51, W125 10" xfId="10386" xr:uid="{00000000-0005-0000-0000-000033250000}"/>
    <cellStyle name="3_Gio N222 dd400-51, W125 11" xfId="10387" xr:uid="{00000000-0005-0000-0000-000034250000}"/>
    <cellStyle name="3_Gio N222 dd400-51, W125 12" xfId="16366" xr:uid="{00000000-0005-0000-0000-000035250000}"/>
    <cellStyle name="3_Gio N222 dd400-51, W125 13" xfId="15782" xr:uid="{00000000-0005-0000-0000-000036250000}"/>
    <cellStyle name="3_Gio N222 dd400-51, W125 2" xfId="10388" xr:uid="{00000000-0005-0000-0000-000037250000}"/>
    <cellStyle name="3_Gio N222 dd400-51, W125 3" xfId="10389" xr:uid="{00000000-0005-0000-0000-000038250000}"/>
    <cellStyle name="3_Gio N222 dd400-51, W125 4" xfId="10390" xr:uid="{00000000-0005-0000-0000-000039250000}"/>
    <cellStyle name="3_Gio N222 dd400-51, W125 5" xfId="10391" xr:uid="{00000000-0005-0000-0000-00003A250000}"/>
    <cellStyle name="3_Gio N222 dd400-51, W125 6" xfId="10392" xr:uid="{00000000-0005-0000-0000-00003B250000}"/>
    <cellStyle name="3_Gio N222 dd400-51, W125 7" xfId="10393" xr:uid="{00000000-0005-0000-0000-00003C250000}"/>
    <cellStyle name="3_Gio N222 dd400-51, W125 8" xfId="10394" xr:uid="{00000000-0005-0000-0000-00003D250000}"/>
    <cellStyle name="3_Gio N222 dd400-51, W125 9" xfId="10395" xr:uid="{00000000-0005-0000-0000-00003E250000}"/>
    <cellStyle name="3_Gio N222 dd400-51, W125_Book2" xfId="1595" xr:uid="{00000000-0005-0000-0000-00003F250000}"/>
    <cellStyle name="3_HQ a Doan 1.5" xfId="10396" xr:uid="{00000000-0005-0000-0000-000040250000}"/>
    <cellStyle name="3_KHDT  XUAN CHAU (DUYET)" xfId="10397" xr:uid="{00000000-0005-0000-0000-000041250000}"/>
    <cellStyle name="3_Khoi luong_du toan" xfId="3628" xr:uid="{00000000-0005-0000-0000-000042250000}"/>
    <cellStyle name="3_Khoi luong_du toan_DToan Mtruong P10 gui" xfId="3629" xr:uid="{00000000-0005-0000-0000-000043250000}"/>
    <cellStyle name="3_Khoi luong_du toan_Moi truong" xfId="3630" xr:uid="{00000000-0005-0000-0000-000044250000}"/>
    <cellStyle name="3_khoiluongRAP" xfId="1596" xr:uid="{00000000-0005-0000-0000-000045250000}"/>
    <cellStyle name="3_khoiluongRAP_1A_TB.NXT-500kV Pleiku(07-2011)Hc theo TT" xfId="3631" xr:uid="{00000000-0005-0000-0000-000046250000}"/>
    <cellStyle name="3_khoiluongRAP_2A_HTVT-500kV Pleiku-CauBong(07-2011)Hc theo TT" xfId="3632" xr:uid="{00000000-0005-0000-0000-000047250000}"/>
    <cellStyle name="3_khoiluongRAP_Book1" xfId="3633" xr:uid="{00000000-0005-0000-0000-000048250000}"/>
    <cellStyle name="3_khoiluongRAP_DTGTXL_goi1(DD_G6)" xfId="3634" xr:uid="{00000000-0005-0000-0000-000049250000}"/>
    <cellStyle name="3_khoiluongRAP_duphongtruotgia" xfId="1597" xr:uid="{00000000-0005-0000-0000-00004A250000}"/>
    <cellStyle name="3_khoiluongRAP_duphongtruotgia_Book2" xfId="1598" xr:uid="{00000000-0005-0000-0000-00004B250000}"/>
    <cellStyle name="3_khoiluongRAP_duphongtruotgia_Book2_DTGTXL_goi1(DD_G6)" xfId="3635" xr:uid="{00000000-0005-0000-0000-00004C250000}"/>
    <cellStyle name="3_khoiluongRAP_duphongtruotgia_Book3" xfId="1599" xr:uid="{00000000-0005-0000-0000-00004D250000}"/>
    <cellStyle name="3_khoiluongRAP_duphongtruotgia_Book3_DTGTXL_goi1(DD_G6)" xfId="3636" xr:uid="{00000000-0005-0000-0000-00004E250000}"/>
    <cellStyle name="3_khoiluongRAP_duphongtruotgia_DTGTXL_goi1(DD_G6)" xfId="3637" xr:uid="{00000000-0005-0000-0000-00004F250000}"/>
    <cellStyle name="3_khoiluongRAP_duphongtruotgia_DZ500kVBanSok_Pleiku(10-2012)" xfId="1600" xr:uid="{00000000-0005-0000-0000-000050250000}"/>
    <cellStyle name="3_khoiluongRAP_duphongtruotgia_DZ500kVBanSok_Pleiku(16_10-2012)" xfId="1601" xr:uid="{00000000-0005-0000-0000-000051250000}"/>
    <cellStyle name="3_khoiluongRAP_duphongtruotgia_DZ500kVPleiku_MyPhuoc_CauBong(GiaLai+DakLakmoi)" xfId="1602" xr:uid="{00000000-0005-0000-0000-000052250000}"/>
    <cellStyle name="3_khoiluongRAP_duphongtruotgia_DZ500kVPleiku_MyPhuoc_CauBong(GiaLai+DakLakmoi)_DTGTXL_goi1(DD_G6)" xfId="3638" xr:uid="{00000000-0005-0000-0000-000053250000}"/>
    <cellStyle name="3_khoiluongRAP_duphongtruotgia_Lamgiangiao" xfId="3639" xr:uid="{00000000-0005-0000-0000-000054250000}"/>
    <cellStyle name="3_luong" xfId="1603" xr:uid="{00000000-0005-0000-0000-000055250000}"/>
    <cellStyle name="3_Luong " xfId="1604" xr:uid="{00000000-0005-0000-0000-000056250000}"/>
    <cellStyle name="3_Luong _1A_TB.NXT-500kV Pleiku(07-2011)Hc theo TT" xfId="3640" xr:uid="{00000000-0005-0000-0000-000057250000}"/>
    <cellStyle name="3_Luong _2A_HTVT-500kV Pleiku-CauBong(07-2011)Hc theo TT" xfId="3641" xr:uid="{00000000-0005-0000-0000-000058250000}"/>
    <cellStyle name="3_Luong _Book1" xfId="3642" xr:uid="{00000000-0005-0000-0000-000059250000}"/>
    <cellStyle name="3_Luong _DTGTXL_goi1(DD_G6)" xfId="3643" xr:uid="{00000000-0005-0000-0000-00005A250000}"/>
    <cellStyle name="3_Luong _duphongtruotgia" xfId="1605" xr:uid="{00000000-0005-0000-0000-00005B250000}"/>
    <cellStyle name="3_Luong _duphongtruotgia_Book2" xfId="1606" xr:uid="{00000000-0005-0000-0000-00005C250000}"/>
    <cellStyle name="3_Luong _duphongtruotgia_Book2_DTGTXL_goi1(DD_G6)" xfId="3644" xr:uid="{00000000-0005-0000-0000-00005D250000}"/>
    <cellStyle name="3_Luong _duphongtruotgia_Book3" xfId="1607" xr:uid="{00000000-0005-0000-0000-00005E250000}"/>
    <cellStyle name="3_Luong _duphongtruotgia_Book3_DTGTXL_goi1(DD_G6)" xfId="3645" xr:uid="{00000000-0005-0000-0000-00005F250000}"/>
    <cellStyle name="3_Luong _duphongtruotgia_DTGTXL_goi1(DD_G6)" xfId="3646" xr:uid="{00000000-0005-0000-0000-000060250000}"/>
    <cellStyle name="3_Luong _duphongtruotgia_DZ500kVBanSok_Pleiku(10-2012)" xfId="1608" xr:uid="{00000000-0005-0000-0000-000061250000}"/>
    <cellStyle name="3_Luong _duphongtruotgia_DZ500kVBanSok_Pleiku(16_10-2012)" xfId="1609" xr:uid="{00000000-0005-0000-0000-000062250000}"/>
    <cellStyle name="3_Luong _duphongtruotgia_DZ500kVPleiku_MyPhuoc_CauBong(GiaLai+DakLakmoi)" xfId="1610" xr:uid="{00000000-0005-0000-0000-000063250000}"/>
    <cellStyle name="3_Luong _duphongtruotgia_DZ500kVPleiku_MyPhuoc_CauBong(GiaLai+DakLakmoi)_DTGTXL_goi1(DD_G6)" xfId="3647" xr:uid="{00000000-0005-0000-0000-000064250000}"/>
    <cellStyle name="3_Luong _duphongtruotgia_Lamgiangiao" xfId="3648" xr:uid="{00000000-0005-0000-0000-000065250000}"/>
    <cellStyle name="3_luong_1" xfId="1611" xr:uid="{00000000-0005-0000-0000-000066250000}"/>
    <cellStyle name="3_luong_1_1A_TB.NXT-500kV Pleiku(07-2011)Hc theo TT" xfId="3649" xr:uid="{00000000-0005-0000-0000-000067250000}"/>
    <cellStyle name="3_luong_1_2A_HTVT-500kV Pleiku-CauBong(07-2011)Hc theo TT" xfId="3650" xr:uid="{00000000-0005-0000-0000-000068250000}"/>
    <cellStyle name="3_luong_1_DTGTXL_goi1(DD_G6)" xfId="3651" xr:uid="{00000000-0005-0000-0000-000069250000}"/>
    <cellStyle name="3_luong_1_duphongtruotgia" xfId="1612" xr:uid="{00000000-0005-0000-0000-00006A250000}"/>
    <cellStyle name="3_luong_1_duphongtruotgia_Book2" xfId="1613" xr:uid="{00000000-0005-0000-0000-00006B250000}"/>
    <cellStyle name="3_luong_1_duphongtruotgia_Book2_DTGTXL_goi1(DD_G6)" xfId="3652" xr:uid="{00000000-0005-0000-0000-00006C250000}"/>
    <cellStyle name="3_luong_1_duphongtruotgia_Book3" xfId="1614" xr:uid="{00000000-0005-0000-0000-00006D250000}"/>
    <cellStyle name="3_luong_1_duphongtruotgia_Book3_DTGTXL_goi1(DD_G6)" xfId="3653" xr:uid="{00000000-0005-0000-0000-00006E250000}"/>
    <cellStyle name="3_luong_1_duphongtruotgia_DTGTXL_goi1(DD_G6)" xfId="3654" xr:uid="{00000000-0005-0000-0000-00006F250000}"/>
    <cellStyle name="3_luong_1_duphongtruotgia_DZ500kVBanSok_Pleiku(10-2012)" xfId="1615" xr:uid="{00000000-0005-0000-0000-000070250000}"/>
    <cellStyle name="3_luong_1_duphongtruotgia_DZ500kVBanSok_Pleiku(16_10-2012)" xfId="1616" xr:uid="{00000000-0005-0000-0000-000071250000}"/>
    <cellStyle name="3_luong_1_duphongtruotgia_DZ500kVPleiku_MyPhuoc_CauBong(GiaLai+DakLakmoi)" xfId="1617" xr:uid="{00000000-0005-0000-0000-000072250000}"/>
    <cellStyle name="3_luong_1_duphongtruotgia_DZ500kVPleiku_MyPhuoc_CauBong(GiaLai+DakLakmoi)_DTGTXL_goi1(DD_G6)" xfId="3655" xr:uid="{00000000-0005-0000-0000-000073250000}"/>
    <cellStyle name="3_luong_1_duphongtruotgia_Lamgiangiao" xfId="3656" xr:uid="{00000000-0005-0000-0000-000074250000}"/>
    <cellStyle name="3_luong_1A_TB.NXT-500kV Pleiku(07-2011)Hc theo TT" xfId="3657" xr:uid="{00000000-0005-0000-0000-000075250000}"/>
    <cellStyle name="3_luong_2A_HTVT-500kV Pleiku-CauBong(07-2011)Hc theo TT" xfId="3658" xr:uid="{00000000-0005-0000-0000-000076250000}"/>
    <cellStyle name="3_luong_DTGTXL_goi1(DD_G6)" xfId="3659" xr:uid="{00000000-0005-0000-0000-000077250000}"/>
    <cellStyle name="3_luong_duphongtruotgia" xfId="1618" xr:uid="{00000000-0005-0000-0000-000078250000}"/>
    <cellStyle name="3_luong_duphongtruotgia_Book2" xfId="1619" xr:uid="{00000000-0005-0000-0000-000079250000}"/>
    <cellStyle name="3_luong_duphongtruotgia_Book2_DTGTXL_goi1(DD_G6)" xfId="3660" xr:uid="{00000000-0005-0000-0000-00007A250000}"/>
    <cellStyle name="3_luong_duphongtruotgia_Book3" xfId="1620" xr:uid="{00000000-0005-0000-0000-00007B250000}"/>
    <cellStyle name="3_luong_duphongtruotgia_Book3_DTGTXL_goi1(DD_G6)" xfId="3661" xr:uid="{00000000-0005-0000-0000-00007C250000}"/>
    <cellStyle name="3_luong_duphongtruotgia_DTGTXL_goi1(DD_G6)" xfId="3662" xr:uid="{00000000-0005-0000-0000-00007D250000}"/>
    <cellStyle name="3_luong_duphongtruotgia_DZ500kVBanSok_Pleiku(10-2012)" xfId="1621" xr:uid="{00000000-0005-0000-0000-00007E250000}"/>
    <cellStyle name="3_luong_duphongtruotgia_DZ500kVBanSok_Pleiku(16_10-2012)" xfId="1622" xr:uid="{00000000-0005-0000-0000-00007F250000}"/>
    <cellStyle name="3_luong_duphongtruotgia_DZ500kVPleiku_MyPhuoc_CauBong(GiaLai+DakLakmoi)" xfId="1623" xr:uid="{00000000-0005-0000-0000-000080250000}"/>
    <cellStyle name="3_luong_duphongtruotgia_DZ500kVPleiku_MyPhuoc_CauBong(GiaLai+DakLakmoi)_DTGTXL_goi1(DD_G6)" xfId="3663" xr:uid="{00000000-0005-0000-0000-000081250000}"/>
    <cellStyle name="3_luong_duphongtruotgia_Lamgiangiao" xfId="3664" xr:uid="{00000000-0005-0000-0000-000082250000}"/>
    <cellStyle name="3_Luong_kl-TDC" xfId="1624" xr:uid="{00000000-0005-0000-0000-000083250000}"/>
    <cellStyle name="3_Luong_kl-TDC_1A_TB.NXT-500kV Pleiku(07-2011)Hc theo TT" xfId="3665" xr:uid="{00000000-0005-0000-0000-000084250000}"/>
    <cellStyle name="3_Luong_kl-TDC_2A_HTVT-500kV Pleiku-CauBong(07-2011)Hc theo TT" xfId="3666" xr:uid="{00000000-0005-0000-0000-000085250000}"/>
    <cellStyle name="3_Luong_kl-TDC_Book1" xfId="3667" xr:uid="{00000000-0005-0000-0000-000086250000}"/>
    <cellStyle name="3_Luong_kl-TDC_DTGTXL_goi1(DD_G6)" xfId="3668" xr:uid="{00000000-0005-0000-0000-000087250000}"/>
    <cellStyle name="3_mauduyetDADT" xfId="1625" xr:uid="{00000000-0005-0000-0000-000088250000}"/>
    <cellStyle name="3_mauduyetDADT_Book2" xfId="1626" xr:uid="{00000000-0005-0000-0000-000089250000}"/>
    <cellStyle name="3_mauduyetDADT_Book2_DTGTXL_goi1(DD_G6)" xfId="3669" xr:uid="{00000000-0005-0000-0000-00008A250000}"/>
    <cellStyle name="3_mauduyetDADT_Book3" xfId="1627" xr:uid="{00000000-0005-0000-0000-00008B250000}"/>
    <cellStyle name="3_mauduyetDADT_Book3_DTGTXL_goi1(DD_G6)" xfId="3670" xr:uid="{00000000-0005-0000-0000-00008C250000}"/>
    <cellStyle name="3_mauduyetDADT_DTGTXL_goi1(DD_G6)" xfId="3671" xr:uid="{00000000-0005-0000-0000-00008D250000}"/>
    <cellStyle name="3_mauduyetDADT_DZ500kVBanSok_Pleiku(10-2012)" xfId="1628" xr:uid="{00000000-0005-0000-0000-00008E250000}"/>
    <cellStyle name="3_mauduyetDADT_DZ500kVBanSok_Pleiku(16_10-2012)" xfId="1629" xr:uid="{00000000-0005-0000-0000-00008F250000}"/>
    <cellStyle name="3_mauduyetDADT_DZ500kVPleiku_MyPhuoc_CauBong(GiaLai+DakLakmoi)" xfId="1630" xr:uid="{00000000-0005-0000-0000-000090250000}"/>
    <cellStyle name="3_mauduyetDADT_DZ500kVPleiku_MyPhuoc_CauBong(GiaLai+DakLakmoi)_DTGTXL_goi1(DD_G6)" xfId="3672" xr:uid="{00000000-0005-0000-0000-000091250000}"/>
    <cellStyle name="3_mauduyetDADT_Lamgiangiao" xfId="3673" xr:uid="{00000000-0005-0000-0000-000092250000}"/>
    <cellStyle name="3_Moi truong" xfId="3674" xr:uid="{00000000-0005-0000-0000-000093250000}"/>
    <cellStyle name="3_MR ngan 500kV tai CauBong-TDT-chungDien_11-07-2011" xfId="3675" xr:uid="{00000000-0005-0000-0000-000094250000}"/>
    <cellStyle name="3_MR ngan 500kV tai CauBong-TDT-chungDien_11-07-2011 (TV3)" xfId="3676" xr:uid="{00000000-0005-0000-0000-000095250000}"/>
    <cellStyle name="3_MR ngan 500kV tai CauBong-TDT-chungDien_9-08-2011 (TV3)" xfId="3677" xr:uid="{00000000-0005-0000-0000-000096250000}"/>
    <cellStyle name="3_NT-TT KS-Dtra Srepok 4A (DADT)" xfId="3678" xr:uid="{00000000-0005-0000-0000-000097250000}"/>
    <cellStyle name="3_QLDA(957)" xfId="3679" xr:uid="{00000000-0005-0000-0000-000098250000}"/>
    <cellStyle name="3_Sheet2" xfId="1631" xr:uid="{00000000-0005-0000-0000-000099250000}"/>
    <cellStyle name="3_Sheet2_1A_TB.NXT-500kV Pleiku(07-2011)Hc theo TT" xfId="3680" xr:uid="{00000000-0005-0000-0000-00009A250000}"/>
    <cellStyle name="3_Sheet2_2A_HTVT-500kV Pleiku-CauBong(07-2011)Hc theo TT" xfId="3681" xr:uid="{00000000-0005-0000-0000-00009B250000}"/>
    <cellStyle name="3_Sheet2_Book1" xfId="1632" xr:uid="{00000000-0005-0000-0000-00009C250000}"/>
    <cellStyle name="3_Sheet2_Book1_1" xfId="3682" xr:uid="{00000000-0005-0000-0000-00009D250000}"/>
    <cellStyle name="3_Sheet2_Book1_Book2" xfId="1633" xr:uid="{00000000-0005-0000-0000-00009E250000}"/>
    <cellStyle name="3_Sheet2_Book1_Book2_1" xfId="3683" xr:uid="{00000000-0005-0000-0000-00009F250000}"/>
    <cellStyle name="3_Sheet2_Book1_Book2_DTGTXL_goi1(DD_G6)" xfId="3684" xr:uid="{00000000-0005-0000-0000-0000A0250000}"/>
    <cellStyle name="3_Sheet2_Book1_Book3" xfId="1634" xr:uid="{00000000-0005-0000-0000-0000A1250000}"/>
    <cellStyle name="3_Sheet2_Book1_Book3_DTGTXL_goi1(DD_G6)" xfId="3685" xr:uid="{00000000-0005-0000-0000-0000A2250000}"/>
    <cellStyle name="3_Sheet2_Book1_DTGTXL_goi1(DD_G6)" xfId="3686" xr:uid="{00000000-0005-0000-0000-0000A3250000}"/>
    <cellStyle name="3_Sheet2_Book1_DZ500kVBanSok_Pleiku(10-2012)" xfId="1635" xr:uid="{00000000-0005-0000-0000-0000A4250000}"/>
    <cellStyle name="3_Sheet2_Book1_DZ500kVBanSok_Pleiku(16_10-2012)" xfId="1636" xr:uid="{00000000-0005-0000-0000-0000A5250000}"/>
    <cellStyle name="3_Sheet2_Book1_DZ500kVPleiku_MyPhuoc_CauBong(GiaLai+DakLakmoi)" xfId="1637" xr:uid="{00000000-0005-0000-0000-0000A6250000}"/>
    <cellStyle name="3_Sheet2_Book1_DZ500kVPleiku_MyPhuoc_CauBong(GiaLai+DakLakmoi)_DTGTXL_goi1(DD_G6)" xfId="3687" xr:uid="{00000000-0005-0000-0000-0000A7250000}"/>
    <cellStyle name="3_Sheet2_Book1_Lamgiangiao" xfId="3688" xr:uid="{00000000-0005-0000-0000-0000A8250000}"/>
    <cellStyle name="3_Sheet2_Book2" xfId="1638" xr:uid="{00000000-0005-0000-0000-0000A9250000}"/>
    <cellStyle name="3_Sheet2_Book2 10" xfId="10398" xr:uid="{00000000-0005-0000-0000-0000AA250000}"/>
    <cellStyle name="3_Sheet2_Book2 11" xfId="10399" xr:uid="{00000000-0005-0000-0000-0000AB250000}"/>
    <cellStyle name="3_Sheet2_Book2 12" xfId="16367" xr:uid="{00000000-0005-0000-0000-0000AC250000}"/>
    <cellStyle name="3_Sheet2_Book2 13" xfId="15783" xr:uid="{00000000-0005-0000-0000-0000AD250000}"/>
    <cellStyle name="3_Sheet2_Book2 2" xfId="10400" xr:uid="{00000000-0005-0000-0000-0000AE250000}"/>
    <cellStyle name="3_Sheet2_Book2 3" xfId="10401" xr:uid="{00000000-0005-0000-0000-0000AF250000}"/>
    <cellStyle name="3_Sheet2_Book2 4" xfId="10402" xr:uid="{00000000-0005-0000-0000-0000B0250000}"/>
    <cellStyle name="3_Sheet2_Book2 5" xfId="10403" xr:uid="{00000000-0005-0000-0000-0000B1250000}"/>
    <cellStyle name="3_Sheet2_Book2 6" xfId="10404" xr:uid="{00000000-0005-0000-0000-0000B2250000}"/>
    <cellStyle name="3_Sheet2_Book2 7" xfId="10405" xr:uid="{00000000-0005-0000-0000-0000B3250000}"/>
    <cellStyle name="3_Sheet2_Book2 8" xfId="10406" xr:uid="{00000000-0005-0000-0000-0000B4250000}"/>
    <cellStyle name="3_Sheet2_Book2 9" xfId="10407" xr:uid="{00000000-0005-0000-0000-0000B5250000}"/>
    <cellStyle name="3_Sheet2_Book2_Book1" xfId="1639" xr:uid="{00000000-0005-0000-0000-0000B6250000}"/>
    <cellStyle name="3_Sheet2_Book2_Book1_1" xfId="3689" xr:uid="{00000000-0005-0000-0000-0000B7250000}"/>
    <cellStyle name="3_Sheet2_Book2_Book1_Book2" xfId="3690" xr:uid="{00000000-0005-0000-0000-0000B8250000}"/>
    <cellStyle name="3_Sheet2_Book2_Book1_DTGTXL_goi1(DD_G6)" xfId="3691" xr:uid="{00000000-0005-0000-0000-0000B9250000}"/>
    <cellStyle name="3_Sheet2_Book2_Book2" xfId="1640" xr:uid="{00000000-0005-0000-0000-0000BA250000}"/>
    <cellStyle name="3_Sheet2_Book2_Book2_1" xfId="1641" xr:uid="{00000000-0005-0000-0000-0000BB250000}"/>
    <cellStyle name="3_Sheet2_Book2_Book2_DTGTXL_goi1(DD_G6)" xfId="3692" xr:uid="{00000000-0005-0000-0000-0000BC250000}"/>
    <cellStyle name="3_Sheet2_Book2_Book3" xfId="1642" xr:uid="{00000000-0005-0000-0000-0000BD250000}"/>
    <cellStyle name="3_Sheet2_Book2_Book3_DTGTXL_goi1(DD_G6)" xfId="3693" xr:uid="{00000000-0005-0000-0000-0000BE250000}"/>
    <cellStyle name="3_Sheet2_Book2_CV2695_957" xfId="1643" xr:uid="{00000000-0005-0000-0000-0000BF250000}"/>
    <cellStyle name="3_Sheet2_Book2_CV2695_957_DTGTXL_goi1(DD_G6)" xfId="3694" xr:uid="{00000000-0005-0000-0000-0000C0250000}"/>
    <cellStyle name="3_Sheet2_Book2_dauvao" xfId="1644" xr:uid="{00000000-0005-0000-0000-0000C1250000}"/>
    <cellStyle name="3_Sheet2_Book2_dauvao_DTGTXL_goi1(DD_G6)" xfId="3695" xr:uid="{00000000-0005-0000-0000-0000C2250000}"/>
    <cellStyle name="3_Sheet2_Book2_DTGTXL_goi1(DD_G6)" xfId="3696" xr:uid="{00000000-0005-0000-0000-0000C3250000}"/>
    <cellStyle name="3_Sheet2_Book2_duphongtruotgia" xfId="1645" xr:uid="{00000000-0005-0000-0000-0000C4250000}"/>
    <cellStyle name="3_Sheet2_Book2_duphongtruotgia_DTGTXL_goi1(DD_G6)" xfId="3697" xr:uid="{00000000-0005-0000-0000-0000C5250000}"/>
    <cellStyle name="3_Sheet2_Book2_DZ500kVBanSok_Pleiku(10-2012)" xfId="1646" xr:uid="{00000000-0005-0000-0000-0000C6250000}"/>
    <cellStyle name="3_Sheet2_Book2_DZ500kVBanSok_Pleiku(16_10-2012)" xfId="1647" xr:uid="{00000000-0005-0000-0000-0000C7250000}"/>
    <cellStyle name="3_Sheet2_Book2_DZ500kVHatxan_pleiku" xfId="1648" xr:uid="{00000000-0005-0000-0000-0000C8250000}"/>
    <cellStyle name="3_Sheet2_Book2_DZ500kVHatxan_pleiku(Giaidoan1)" xfId="1649" xr:uid="{00000000-0005-0000-0000-0000C9250000}"/>
    <cellStyle name="3_Sheet2_Book2_DZ500kVPleiku_MyPhuoc_CauBong(GiaLai+DakLakmoi)" xfId="1650" xr:uid="{00000000-0005-0000-0000-0000CA250000}"/>
    <cellStyle name="3_Sheet2_Book2_DZ500kVPleiku_MyPhuoc_CauBong(GiaLai+DakLakmoi)_DTGTXL_goi1(DD_G6)" xfId="3698" xr:uid="{00000000-0005-0000-0000-0000CB250000}"/>
    <cellStyle name="3_Sheet2_Book2_Lamgiangiao" xfId="3699" xr:uid="{00000000-0005-0000-0000-0000CC250000}"/>
    <cellStyle name="3_Sheet2_CV2695_957" xfId="1651" xr:uid="{00000000-0005-0000-0000-0000CD250000}"/>
    <cellStyle name="3_Sheet2_CV2695_957_Book2" xfId="1652" xr:uid="{00000000-0005-0000-0000-0000CE250000}"/>
    <cellStyle name="3_Sheet2_CV2695_957_Book2_DTGTXL_goi1(DD_G6)" xfId="3700" xr:uid="{00000000-0005-0000-0000-0000CF250000}"/>
    <cellStyle name="3_Sheet2_CV2695_957_Book3" xfId="1653" xr:uid="{00000000-0005-0000-0000-0000D0250000}"/>
    <cellStyle name="3_Sheet2_CV2695_957_Book3_DTGTXL_goi1(DD_G6)" xfId="3701" xr:uid="{00000000-0005-0000-0000-0000D1250000}"/>
    <cellStyle name="3_Sheet2_CV2695_957_DTGTXL_goi1(DD_G6)" xfId="3702" xr:uid="{00000000-0005-0000-0000-0000D2250000}"/>
    <cellStyle name="3_Sheet2_CV2695_957_DZ500kVBanSok_Pleiku(10-2012)" xfId="1654" xr:uid="{00000000-0005-0000-0000-0000D3250000}"/>
    <cellStyle name="3_Sheet2_CV2695_957_DZ500kVBanSok_Pleiku(16_10-2012)" xfId="1655" xr:uid="{00000000-0005-0000-0000-0000D4250000}"/>
    <cellStyle name="3_Sheet2_CV2695_957_DZ500kVPleiku_MyPhuoc_CauBong(GiaLai+DakLakmoi)" xfId="1656" xr:uid="{00000000-0005-0000-0000-0000D5250000}"/>
    <cellStyle name="3_Sheet2_CV2695_957_DZ500kVPleiku_MyPhuoc_CauBong(GiaLai+DakLakmoi)_DTGTXL_goi1(DD_G6)" xfId="3703" xr:uid="{00000000-0005-0000-0000-0000D6250000}"/>
    <cellStyle name="3_Sheet2_CV2695_957_Lamgiangiao" xfId="3704" xr:uid="{00000000-0005-0000-0000-0000D7250000}"/>
    <cellStyle name="3_Sheet2_dauvao" xfId="1657" xr:uid="{00000000-0005-0000-0000-0000D8250000}"/>
    <cellStyle name="3_Sheet2_dauvao_DTGTXL_goi1(DD_G6)" xfId="3705" xr:uid="{00000000-0005-0000-0000-0000D9250000}"/>
    <cellStyle name="3_Sheet2_dauvao_DZ500kVBanSok_Pleiku(10-2012)" xfId="1658" xr:uid="{00000000-0005-0000-0000-0000DA250000}"/>
    <cellStyle name="3_Sheet2_dauvao_DZ500kVBanSok_Pleiku(16_10-2012)" xfId="1659" xr:uid="{00000000-0005-0000-0000-0000DB250000}"/>
    <cellStyle name="3_Sheet2_dauvao_Lamgiangiao" xfId="3706" xr:uid="{00000000-0005-0000-0000-0000DC250000}"/>
    <cellStyle name="3_Sheet2_DTGTXL_goi1(DD_G6)" xfId="3707" xr:uid="{00000000-0005-0000-0000-0000DD250000}"/>
    <cellStyle name="3_Sheet2_duphongtruotgia" xfId="1660" xr:uid="{00000000-0005-0000-0000-0000DE250000}"/>
    <cellStyle name="3_Sheet2_duphongtruotgia_Book2" xfId="1661" xr:uid="{00000000-0005-0000-0000-0000DF250000}"/>
    <cellStyle name="3_Sheet2_duphongtruotgia_Book2_DTGTXL_goi1(DD_G6)" xfId="3708" xr:uid="{00000000-0005-0000-0000-0000E0250000}"/>
    <cellStyle name="3_Sheet2_duphongtruotgia_Book3" xfId="1662" xr:uid="{00000000-0005-0000-0000-0000E1250000}"/>
    <cellStyle name="3_Sheet2_duphongtruotgia_Book3_DTGTXL_goi1(DD_G6)" xfId="3709" xr:uid="{00000000-0005-0000-0000-0000E2250000}"/>
    <cellStyle name="3_Sheet2_duphongtruotgia_DTGTXL_goi1(DD_G6)" xfId="3710" xr:uid="{00000000-0005-0000-0000-0000E3250000}"/>
    <cellStyle name="3_Sheet2_duphongtruotgia_DZ500kVBanSok_Pleiku(10-2012)" xfId="1663" xr:uid="{00000000-0005-0000-0000-0000E4250000}"/>
    <cellStyle name="3_Sheet2_duphongtruotgia_DZ500kVBanSok_Pleiku(16_10-2012)" xfId="1664" xr:uid="{00000000-0005-0000-0000-0000E5250000}"/>
    <cellStyle name="3_Sheet2_duphongtruotgia_DZ500kVPleiku_MyPhuoc_CauBong(GiaLai+DakLakmoi)" xfId="1665" xr:uid="{00000000-0005-0000-0000-0000E6250000}"/>
    <cellStyle name="3_Sheet2_duphongtruotgia_DZ500kVPleiku_MyPhuoc_CauBong(GiaLai+DakLakmoi)_DTGTXL_goi1(DD_G6)" xfId="3711" xr:uid="{00000000-0005-0000-0000-0000E7250000}"/>
    <cellStyle name="3_Sheet2_duphongtruotgia_Lamgiangiao" xfId="3712" xr:uid="{00000000-0005-0000-0000-0000E8250000}"/>
    <cellStyle name="3_Sheet2_DZ 220kV Vinh Tan - Phan Thi_t" xfId="1666" xr:uid="{00000000-0005-0000-0000-0000E9250000}"/>
    <cellStyle name="3_Sheet2_DZ 220kV Vinh Tan - Phan Thi_t 10" xfId="10408" xr:uid="{00000000-0005-0000-0000-0000EA250000}"/>
    <cellStyle name="3_Sheet2_DZ 220kV Vinh Tan - Phan Thi_t 11" xfId="10409" xr:uid="{00000000-0005-0000-0000-0000EB250000}"/>
    <cellStyle name="3_Sheet2_DZ 220kV Vinh Tan - Phan Thi_t 12" xfId="16368" xr:uid="{00000000-0005-0000-0000-0000EC250000}"/>
    <cellStyle name="3_Sheet2_DZ 220kV Vinh Tan - Phan Thi_t 13" xfId="15784" xr:uid="{00000000-0005-0000-0000-0000ED250000}"/>
    <cellStyle name="3_Sheet2_DZ 220kV Vinh Tan - Phan Thi_t 2" xfId="10410" xr:uid="{00000000-0005-0000-0000-0000EE250000}"/>
    <cellStyle name="3_Sheet2_DZ 220kV Vinh Tan - Phan Thi_t 3" xfId="10411" xr:uid="{00000000-0005-0000-0000-0000EF250000}"/>
    <cellStyle name="3_Sheet2_DZ 220kV Vinh Tan - Phan Thi_t 4" xfId="10412" xr:uid="{00000000-0005-0000-0000-0000F0250000}"/>
    <cellStyle name="3_Sheet2_DZ 220kV Vinh Tan - Phan Thi_t 5" xfId="10413" xr:uid="{00000000-0005-0000-0000-0000F1250000}"/>
    <cellStyle name="3_Sheet2_DZ 220kV Vinh Tan - Phan Thi_t 6" xfId="10414" xr:uid="{00000000-0005-0000-0000-0000F2250000}"/>
    <cellStyle name="3_Sheet2_DZ 220kV Vinh Tan - Phan Thi_t 7" xfId="10415" xr:uid="{00000000-0005-0000-0000-0000F3250000}"/>
    <cellStyle name="3_Sheet2_DZ 220kV Vinh Tan - Phan Thi_t 8" xfId="10416" xr:uid="{00000000-0005-0000-0000-0000F4250000}"/>
    <cellStyle name="3_Sheet2_DZ 220kV Vinh Tan - Phan Thi_t 9" xfId="10417" xr:uid="{00000000-0005-0000-0000-0000F5250000}"/>
    <cellStyle name="3_Sheet2_DZ 220kV Vinh Tan - Phan Thi_t_Book1" xfId="1667" xr:uid="{00000000-0005-0000-0000-0000F6250000}"/>
    <cellStyle name="3_Sheet2_DZ 220kV Vinh Tan - Phan Thi_t_Book2" xfId="1668" xr:uid="{00000000-0005-0000-0000-0000F7250000}"/>
    <cellStyle name="3_Sheet2_DZ 220kV Vinh Tan - Phan Thi_t_DTGTXL_goi1(DD_G6)" xfId="3713" xr:uid="{00000000-0005-0000-0000-0000F8250000}"/>
    <cellStyle name="3_Sheet2_DZ 220kV Vinh Tan - Phan Thi_t_DZ500kVBanSok_Pleiku(10-2012)" xfId="1669" xr:uid="{00000000-0005-0000-0000-0000F9250000}"/>
    <cellStyle name="3_Sheet2_DZ 220kV Vinh Tan - Phan Thi_t_DZ500kVHatxan_pleiku" xfId="1670" xr:uid="{00000000-0005-0000-0000-0000FA250000}"/>
    <cellStyle name="3_Sheet2_DZ 220kV Vinh Tan - Phan Thi_t_DZ500kVHatxan_pleiku(Giaidoan1)" xfId="1671" xr:uid="{00000000-0005-0000-0000-0000FB250000}"/>
    <cellStyle name="3_Sheet2_DZ500kVBanSok_Pleiku(10-2012)" xfId="1672" xr:uid="{00000000-0005-0000-0000-0000FC250000}"/>
    <cellStyle name="3_Sheet2_DZ500kVHatxan_pleiku" xfId="1673" xr:uid="{00000000-0005-0000-0000-0000FD250000}"/>
    <cellStyle name="3_Sheet2_DZ500kVHatxan_pleiku(Giaidoan1)" xfId="1674" xr:uid="{00000000-0005-0000-0000-0000FE250000}"/>
    <cellStyle name="3_Sheet2_mauduyetDADT" xfId="1675" xr:uid="{00000000-0005-0000-0000-0000FF250000}"/>
    <cellStyle name="3_Sheet2_mauduyetDADT_Book2" xfId="1676" xr:uid="{00000000-0005-0000-0000-000000260000}"/>
    <cellStyle name="3_Sheet2_mauduyetDADT_Book2_DTGTXL_goi1(DD_G6)" xfId="3714" xr:uid="{00000000-0005-0000-0000-000001260000}"/>
    <cellStyle name="3_Sheet2_mauduyetDADT_Book3" xfId="1677" xr:uid="{00000000-0005-0000-0000-000002260000}"/>
    <cellStyle name="3_Sheet2_mauduyetDADT_Book3_DTGTXL_goi1(DD_G6)" xfId="3715" xr:uid="{00000000-0005-0000-0000-000003260000}"/>
    <cellStyle name="3_Sheet2_mauduyetDADT_DTGTXL_goi1(DD_G6)" xfId="3716" xr:uid="{00000000-0005-0000-0000-000004260000}"/>
    <cellStyle name="3_Sheet2_mauduyetDADT_DZ500kVBanSok_Pleiku(10-2012)" xfId="1678" xr:uid="{00000000-0005-0000-0000-000005260000}"/>
    <cellStyle name="3_Sheet2_mauduyetDADT_DZ500kVBanSok_Pleiku(16_10-2012)" xfId="1679" xr:uid="{00000000-0005-0000-0000-000006260000}"/>
    <cellStyle name="3_Sheet2_mauduyetDADT_DZ500kVPleiku_MyPhuoc_CauBong(GiaLai+DakLakmoi)" xfId="1680" xr:uid="{00000000-0005-0000-0000-000007260000}"/>
    <cellStyle name="3_Sheet2_mauduyetDADT_DZ500kVPleiku_MyPhuoc_CauBong(GiaLai+DakLakmoi)_DTGTXL_goi1(DD_G6)" xfId="3717" xr:uid="{00000000-0005-0000-0000-000008260000}"/>
    <cellStyle name="3_Sheet2_mauduyetDADT_Lamgiangiao" xfId="3718" xr:uid="{00000000-0005-0000-0000-000009260000}"/>
    <cellStyle name="3_Sheet2_QLDA(957)" xfId="3719" xr:uid="{00000000-0005-0000-0000-00000A260000}"/>
    <cellStyle name="3_Sheet2_TBA 220kV Song Trang 2" xfId="1681" xr:uid="{00000000-0005-0000-0000-00000B260000}"/>
    <cellStyle name="3_Sheet2_TBA 220kV Song Trang 2 10" xfId="10418" xr:uid="{00000000-0005-0000-0000-00000C260000}"/>
    <cellStyle name="3_Sheet2_TBA 220kV Song Trang 2 11" xfId="10419" xr:uid="{00000000-0005-0000-0000-00000D260000}"/>
    <cellStyle name="3_Sheet2_TBA 220kV Song Trang 2 12" xfId="16369" xr:uid="{00000000-0005-0000-0000-00000E260000}"/>
    <cellStyle name="3_Sheet2_TBA 220kV Song Trang 2 13" xfId="15785" xr:uid="{00000000-0005-0000-0000-00000F260000}"/>
    <cellStyle name="3_Sheet2_TBA 220kV Song Trang 2 2" xfId="10420" xr:uid="{00000000-0005-0000-0000-000010260000}"/>
    <cellStyle name="3_Sheet2_TBA 220kV Song Trang 2 3" xfId="10421" xr:uid="{00000000-0005-0000-0000-000011260000}"/>
    <cellStyle name="3_Sheet2_TBA 220kV Song Trang 2 4" xfId="10422" xr:uid="{00000000-0005-0000-0000-000012260000}"/>
    <cellStyle name="3_Sheet2_TBA 220kV Song Trang 2 5" xfId="10423" xr:uid="{00000000-0005-0000-0000-000013260000}"/>
    <cellStyle name="3_Sheet2_TBA 220kV Song Trang 2 6" xfId="10424" xr:uid="{00000000-0005-0000-0000-000014260000}"/>
    <cellStyle name="3_Sheet2_TBA 220kV Song Trang 2 7" xfId="10425" xr:uid="{00000000-0005-0000-0000-000015260000}"/>
    <cellStyle name="3_Sheet2_TBA 220kV Song Trang 2 8" xfId="10426" xr:uid="{00000000-0005-0000-0000-000016260000}"/>
    <cellStyle name="3_Sheet2_TBA 220kV Song Trang 2 9" xfId="10427" xr:uid="{00000000-0005-0000-0000-000017260000}"/>
    <cellStyle name="3_Sheet2_TBA 220kV Song Trang 2_Book1" xfId="1682" xr:uid="{00000000-0005-0000-0000-000018260000}"/>
    <cellStyle name="3_Sheet2_TBA 220kV Song Trang 2_Book2" xfId="1683" xr:uid="{00000000-0005-0000-0000-000019260000}"/>
    <cellStyle name="3_Sheet2_TBA 220kV Song Trang 2_DTGTXL_goi1(DD_G6)" xfId="3720" xr:uid="{00000000-0005-0000-0000-00001A260000}"/>
    <cellStyle name="3_Sheet2_TBA 220kV Song Trang 2_DZ500kVBanSok_Pleiku(10-2012)" xfId="1684" xr:uid="{00000000-0005-0000-0000-00001B260000}"/>
    <cellStyle name="3_Sheet2_TBA 220kV Song Trang 2_DZ500kVHatxan_pleiku" xfId="1685" xr:uid="{00000000-0005-0000-0000-00001C260000}"/>
    <cellStyle name="3_Sheet2_TBA 220kV Song Trang 2_DZ500kVHatxan_pleiku(Giaidoan1)" xfId="1686" xr:uid="{00000000-0005-0000-0000-00001D260000}"/>
    <cellStyle name="3_Sheet2_thepmaqui3_2010(DaNang)" xfId="3721" xr:uid="{00000000-0005-0000-0000-00001E260000}"/>
    <cellStyle name="3_Sheet3" xfId="1687" xr:uid="{00000000-0005-0000-0000-00001F260000}"/>
    <cellStyle name="3_Sheet3_1A_TB.NXT-500kV Pleiku(07-2011)Hc theo TT" xfId="3722" xr:uid="{00000000-0005-0000-0000-000020260000}"/>
    <cellStyle name="3_Sheet3_2A_HTVT-500kV Pleiku-CauBong(07-2011)Hc theo TT" xfId="3723" xr:uid="{00000000-0005-0000-0000-000021260000}"/>
    <cellStyle name="3_Sheet3_Book1" xfId="1688" xr:uid="{00000000-0005-0000-0000-000022260000}"/>
    <cellStyle name="3_Sheet3_Book1_1" xfId="3724" xr:uid="{00000000-0005-0000-0000-000023260000}"/>
    <cellStyle name="3_Sheet3_Book1_Book2" xfId="1689" xr:uid="{00000000-0005-0000-0000-000024260000}"/>
    <cellStyle name="3_Sheet3_Book1_Book2_1" xfId="3725" xr:uid="{00000000-0005-0000-0000-000025260000}"/>
    <cellStyle name="3_Sheet3_Book1_Book2_DTGTXL_goi1(DD_G6)" xfId="3726" xr:uid="{00000000-0005-0000-0000-000026260000}"/>
    <cellStyle name="3_Sheet3_Book1_Book3" xfId="1690" xr:uid="{00000000-0005-0000-0000-000027260000}"/>
    <cellStyle name="3_Sheet3_Book1_Book3_DTGTXL_goi1(DD_G6)" xfId="3727" xr:uid="{00000000-0005-0000-0000-000028260000}"/>
    <cellStyle name="3_Sheet3_Book1_DTGTXL_goi1(DD_G6)" xfId="3728" xr:uid="{00000000-0005-0000-0000-000029260000}"/>
    <cellStyle name="3_Sheet3_Book1_DZ500kVBanSok_Pleiku(10-2012)" xfId="1691" xr:uid="{00000000-0005-0000-0000-00002A260000}"/>
    <cellStyle name="3_Sheet3_Book1_DZ500kVBanSok_Pleiku(16_10-2012)" xfId="1692" xr:uid="{00000000-0005-0000-0000-00002B260000}"/>
    <cellStyle name="3_Sheet3_Book1_DZ500kVPleiku_MyPhuoc_CauBong(GiaLai+DakLakmoi)" xfId="1693" xr:uid="{00000000-0005-0000-0000-00002C260000}"/>
    <cellStyle name="3_Sheet3_Book1_DZ500kVPleiku_MyPhuoc_CauBong(GiaLai+DakLakmoi)_DTGTXL_goi1(DD_G6)" xfId="3729" xr:uid="{00000000-0005-0000-0000-00002D260000}"/>
    <cellStyle name="3_Sheet3_Book1_Lamgiangiao" xfId="3730" xr:uid="{00000000-0005-0000-0000-00002E260000}"/>
    <cellStyle name="3_Sheet3_Book2" xfId="1694" xr:uid="{00000000-0005-0000-0000-00002F260000}"/>
    <cellStyle name="3_Sheet3_Book2 10" xfId="10428" xr:uid="{00000000-0005-0000-0000-000030260000}"/>
    <cellStyle name="3_Sheet3_Book2 11" xfId="10429" xr:uid="{00000000-0005-0000-0000-000031260000}"/>
    <cellStyle name="3_Sheet3_Book2 12" xfId="16370" xr:uid="{00000000-0005-0000-0000-000032260000}"/>
    <cellStyle name="3_Sheet3_Book2 13" xfId="15786" xr:uid="{00000000-0005-0000-0000-000033260000}"/>
    <cellStyle name="3_Sheet3_Book2 2" xfId="10430" xr:uid="{00000000-0005-0000-0000-000034260000}"/>
    <cellStyle name="3_Sheet3_Book2 3" xfId="10431" xr:uid="{00000000-0005-0000-0000-000035260000}"/>
    <cellStyle name="3_Sheet3_Book2 4" xfId="10432" xr:uid="{00000000-0005-0000-0000-000036260000}"/>
    <cellStyle name="3_Sheet3_Book2 5" xfId="10433" xr:uid="{00000000-0005-0000-0000-000037260000}"/>
    <cellStyle name="3_Sheet3_Book2 6" xfId="10434" xr:uid="{00000000-0005-0000-0000-000038260000}"/>
    <cellStyle name="3_Sheet3_Book2 7" xfId="10435" xr:uid="{00000000-0005-0000-0000-000039260000}"/>
    <cellStyle name="3_Sheet3_Book2 8" xfId="10436" xr:uid="{00000000-0005-0000-0000-00003A260000}"/>
    <cellStyle name="3_Sheet3_Book2 9" xfId="10437" xr:uid="{00000000-0005-0000-0000-00003B260000}"/>
    <cellStyle name="3_Sheet3_Book2_Book1" xfId="1695" xr:uid="{00000000-0005-0000-0000-00003C260000}"/>
    <cellStyle name="3_Sheet3_Book2_Book1_1" xfId="3731" xr:uid="{00000000-0005-0000-0000-00003D260000}"/>
    <cellStyle name="3_Sheet3_Book2_Book1_Book2" xfId="3732" xr:uid="{00000000-0005-0000-0000-00003E260000}"/>
    <cellStyle name="3_Sheet3_Book2_Book1_DTGTXL_goi1(DD_G6)" xfId="3733" xr:uid="{00000000-0005-0000-0000-00003F260000}"/>
    <cellStyle name="3_Sheet3_Book2_Book2" xfId="1696" xr:uid="{00000000-0005-0000-0000-000040260000}"/>
    <cellStyle name="3_Sheet3_Book2_Book2_1" xfId="1697" xr:uid="{00000000-0005-0000-0000-000041260000}"/>
    <cellStyle name="3_Sheet3_Book2_Book2_DTGTXL_goi1(DD_G6)" xfId="3734" xr:uid="{00000000-0005-0000-0000-000042260000}"/>
    <cellStyle name="3_Sheet3_Book2_Book3" xfId="1698" xr:uid="{00000000-0005-0000-0000-000043260000}"/>
    <cellStyle name="3_Sheet3_Book2_Book3_DTGTXL_goi1(DD_G6)" xfId="3735" xr:uid="{00000000-0005-0000-0000-000044260000}"/>
    <cellStyle name="3_Sheet3_Book2_CV2695_957" xfId="1699" xr:uid="{00000000-0005-0000-0000-000045260000}"/>
    <cellStyle name="3_Sheet3_Book2_CV2695_957_DTGTXL_goi1(DD_G6)" xfId="3736" xr:uid="{00000000-0005-0000-0000-000046260000}"/>
    <cellStyle name="3_Sheet3_Book2_dauvao" xfId="1700" xr:uid="{00000000-0005-0000-0000-000047260000}"/>
    <cellStyle name="3_Sheet3_Book2_dauvao_DTGTXL_goi1(DD_G6)" xfId="3737" xr:uid="{00000000-0005-0000-0000-000048260000}"/>
    <cellStyle name="3_Sheet3_Book2_DTGTXL_goi1(DD_G6)" xfId="3738" xr:uid="{00000000-0005-0000-0000-000049260000}"/>
    <cellStyle name="3_Sheet3_Book2_duphongtruotgia" xfId="1701" xr:uid="{00000000-0005-0000-0000-00004A260000}"/>
    <cellStyle name="3_Sheet3_Book2_duphongtruotgia_DTGTXL_goi1(DD_G6)" xfId="3739" xr:uid="{00000000-0005-0000-0000-00004B260000}"/>
    <cellStyle name="3_Sheet3_Book2_DZ500kVBanSok_Pleiku(10-2012)" xfId="1702" xr:uid="{00000000-0005-0000-0000-00004C260000}"/>
    <cellStyle name="3_Sheet3_Book2_DZ500kVBanSok_Pleiku(16_10-2012)" xfId="1703" xr:uid="{00000000-0005-0000-0000-00004D260000}"/>
    <cellStyle name="3_Sheet3_Book2_DZ500kVHatxan_pleiku" xfId="1704" xr:uid="{00000000-0005-0000-0000-00004E260000}"/>
    <cellStyle name="3_Sheet3_Book2_DZ500kVHatxan_pleiku(Giaidoan1)" xfId="1705" xr:uid="{00000000-0005-0000-0000-00004F260000}"/>
    <cellStyle name="3_Sheet3_Book2_DZ500kVPleiku_MyPhuoc_CauBong(GiaLai+DakLakmoi)" xfId="1706" xr:uid="{00000000-0005-0000-0000-000050260000}"/>
    <cellStyle name="3_Sheet3_Book2_DZ500kVPleiku_MyPhuoc_CauBong(GiaLai+DakLakmoi)_DTGTXL_goi1(DD_G6)" xfId="3740" xr:uid="{00000000-0005-0000-0000-000051260000}"/>
    <cellStyle name="3_Sheet3_Book2_Lamgiangiao" xfId="3741" xr:uid="{00000000-0005-0000-0000-000052260000}"/>
    <cellStyle name="3_Sheet3_CV2695_957" xfId="1707" xr:uid="{00000000-0005-0000-0000-000053260000}"/>
    <cellStyle name="3_Sheet3_CV2695_957_Book2" xfId="1708" xr:uid="{00000000-0005-0000-0000-000054260000}"/>
    <cellStyle name="3_Sheet3_CV2695_957_Book2_DTGTXL_goi1(DD_G6)" xfId="3742" xr:uid="{00000000-0005-0000-0000-000055260000}"/>
    <cellStyle name="3_Sheet3_CV2695_957_Book3" xfId="1709" xr:uid="{00000000-0005-0000-0000-000056260000}"/>
    <cellStyle name="3_Sheet3_CV2695_957_Book3_DTGTXL_goi1(DD_G6)" xfId="3743" xr:uid="{00000000-0005-0000-0000-000057260000}"/>
    <cellStyle name="3_Sheet3_CV2695_957_DTGTXL_goi1(DD_G6)" xfId="3744" xr:uid="{00000000-0005-0000-0000-000058260000}"/>
    <cellStyle name="3_Sheet3_CV2695_957_DZ500kVBanSok_Pleiku(10-2012)" xfId="1710" xr:uid="{00000000-0005-0000-0000-000059260000}"/>
    <cellStyle name="3_Sheet3_CV2695_957_DZ500kVBanSok_Pleiku(16_10-2012)" xfId="1711" xr:uid="{00000000-0005-0000-0000-00005A260000}"/>
    <cellStyle name="3_Sheet3_CV2695_957_DZ500kVPleiku_MyPhuoc_CauBong(GiaLai+DakLakmoi)" xfId="1712" xr:uid="{00000000-0005-0000-0000-00005B260000}"/>
    <cellStyle name="3_Sheet3_CV2695_957_DZ500kVPleiku_MyPhuoc_CauBong(GiaLai+DakLakmoi)_DTGTXL_goi1(DD_G6)" xfId="3745" xr:uid="{00000000-0005-0000-0000-00005C260000}"/>
    <cellStyle name="3_Sheet3_CV2695_957_Lamgiangiao" xfId="3746" xr:uid="{00000000-0005-0000-0000-00005D260000}"/>
    <cellStyle name="3_Sheet3_dauvao" xfId="1713" xr:uid="{00000000-0005-0000-0000-00005E260000}"/>
    <cellStyle name="3_Sheet3_dauvao_DTGTXL_goi1(DD_G6)" xfId="3747" xr:uid="{00000000-0005-0000-0000-00005F260000}"/>
    <cellStyle name="3_Sheet3_dauvao_DZ500kVBanSok_Pleiku(10-2012)" xfId="1714" xr:uid="{00000000-0005-0000-0000-000060260000}"/>
    <cellStyle name="3_Sheet3_dauvao_DZ500kVBanSok_Pleiku(16_10-2012)" xfId="1715" xr:uid="{00000000-0005-0000-0000-000061260000}"/>
    <cellStyle name="3_Sheet3_dauvao_Lamgiangiao" xfId="3748" xr:uid="{00000000-0005-0000-0000-000062260000}"/>
    <cellStyle name="3_Sheet3_DTGTXL_goi1(DD_G6)" xfId="3749" xr:uid="{00000000-0005-0000-0000-000063260000}"/>
    <cellStyle name="3_Sheet3_duphongtruotgia" xfId="1716" xr:uid="{00000000-0005-0000-0000-000064260000}"/>
    <cellStyle name="3_Sheet3_duphongtruotgia_Book2" xfId="1717" xr:uid="{00000000-0005-0000-0000-000065260000}"/>
    <cellStyle name="3_Sheet3_duphongtruotgia_Book2_DTGTXL_goi1(DD_G6)" xfId="3750" xr:uid="{00000000-0005-0000-0000-000066260000}"/>
    <cellStyle name="3_Sheet3_duphongtruotgia_Book3" xfId="1718" xr:uid="{00000000-0005-0000-0000-000067260000}"/>
    <cellStyle name="3_Sheet3_duphongtruotgia_Book3_DTGTXL_goi1(DD_G6)" xfId="3751" xr:uid="{00000000-0005-0000-0000-000068260000}"/>
    <cellStyle name="3_Sheet3_duphongtruotgia_DTGTXL_goi1(DD_G6)" xfId="3752" xr:uid="{00000000-0005-0000-0000-000069260000}"/>
    <cellStyle name="3_Sheet3_duphongtruotgia_DZ500kVBanSok_Pleiku(10-2012)" xfId="1719" xr:uid="{00000000-0005-0000-0000-00006A260000}"/>
    <cellStyle name="3_Sheet3_duphongtruotgia_DZ500kVBanSok_Pleiku(16_10-2012)" xfId="1720" xr:uid="{00000000-0005-0000-0000-00006B260000}"/>
    <cellStyle name="3_Sheet3_duphongtruotgia_DZ500kVPleiku_MyPhuoc_CauBong(GiaLai+DakLakmoi)" xfId="1721" xr:uid="{00000000-0005-0000-0000-00006C260000}"/>
    <cellStyle name="3_Sheet3_duphongtruotgia_DZ500kVPleiku_MyPhuoc_CauBong(GiaLai+DakLakmoi)_DTGTXL_goi1(DD_G6)" xfId="3753" xr:uid="{00000000-0005-0000-0000-00006D260000}"/>
    <cellStyle name="3_Sheet3_duphongtruotgia_Lamgiangiao" xfId="3754" xr:uid="{00000000-0005-0000-0000-00006E260000}"/>
    <cellStyle name="3_Sheet3_DZ 220kV Vinh Tan - Phan Thi_t" xfId="1722" xr:uid="{00000000-0005-0000-0000-00006F260000}"/>
    <cellStyle name="3_Sheet3_DZ 220kV Vinh Tan - Phan Thi_t 10" xfId="10438" xr:uid="{00000000-0005-0000-0000-000070260000}"/>
    <cellStyle name="3_Sheet3_DZ 220kV Vinh Tan - Phan Thi_t 11" xfId="10439" xr:uid="{00000000-0005-0000-0000-000071260000}"/>
    <cellStyle name="3_Sheet3_DZ 220kV Vinh Tan - Phan Thi_t 12" xfId="16371" xr:uid="{00000000-0005-0000-0000-000072260000}"/>
    <cellStyle name="3_Sheet3_DZ 220kV Vinh Tan - Phan Thi_t 13" xfId="15787" xr:uid="{00000000-0005-0000-0000-000073260000}"/>
    <cellStyle name="3_Sheet3_DZ 220kV Vinh Tan - Phan Thi_t 2" xfId="10440" xr:uid="{00000000-0005-0000-0000-000074260000}"/>
    <cellStyle name="3_Sheet3_DZ 220kV Vinh Tan - Phan Thi_t 3" xfId="10441" xr:uid="{00000000-0005-0000-0000-000075260000}"/>
    <cellStyle name="3_Sheet3_DZ 220kV Vinh Tan - Phan Thi_t 4" xfId="10442" xr:uid="{00000000-0005-0000-0000-000076260000}"/>
    <cellStyle name="3_Sheet3_DZ 220kV Vinh Tan - Phan Thi_t 5" xfId="10443" xr:uid="{00000000-0005-0000-0000-000077260000}"/>
    <cellStyle name="3_Sheet3_DZ 220kV Vinh Tan - Phan Thi_t 6" xfId="10444" xr:uid="{00000000-0005-0000-0000-000078260000}"/>
    <cellStyle name="3_Sheet3_DZ 220kV Vinh Tan - Phan Thi_t 7" xfId="10445" xr:uid="{00000000-0005-0000-0000-000079260000}"/>
    <cellStyle name="3_Sheet3_DZ 220kV Vinh Tan - Phan Thi_t 8" xfId="10446" xr:uid="{00000000-0005-0000-0000-00007A260000}"/>
    <cellStyle name="3_Sheet3_DZ 220kV Vinh Tan - Phan Thi_t 9" xfId="10447" xr:uid="{00000000-0005-0000-0000-00007B260000}"/>
    <cellStyle name="3_Sheet3_DZ 220kV Vinh Tan - Phan Thi_t_Book1" xfId="1723" xr:uid="{00000000-0005-0000-0000-00007C260000}"/>
    <cellStyle name="3_Sheet3_DZ 220kV Vinh Tan - Phan Thi_t_Book2" xfId="1724" xr:uid="{00000000-0005-0000-0000-00007D260000}"/>
    <cellStyle name="3_Sheet3_DZ 220kV Vinh Tan - Phan Thi_t_DTGTXL_goi1(DD_G6)" xfId="3755" xr:uid="{00000000-0005-0000-0000-00007E260000}"/>
    <cellStyle name="3_Sheet3_DZ 220kV Vinh Tan - Phan Thi_t_DZ500kVBanSok_Pleiku(10-2012)" xfId="1725" xr:uid="{00000000-0005-0000-0000-00007F260000}"/>
    <cellStyle name="3_Sheet3_DZ 220kV Vinh Tan - Phan Thi_t_DZ500kVHatxan_pleiku" xfId="1726" xr:uid="{00000000-0005-0000-0000-000080260000}"/>
    <cellStyle name="3_Sheet3_DZ 220kV Vinh Tan - Phan Thi_t_DZ500kVHatxan_pleiku(Giaidoan1)" xfId="1727" xr:uid="{00000000-0005-0000-0000-000081260000}"/>
    <cellStyle name="3_Sheet3_mauduyetDADT" xfId="1728" xr:uid="{00000000-0005-0000-0000-000082260000}"/>
    <cellStyle name="3_Sheet3_mauduyetDADT_Book2" xfId="1729" xr:uid="{00000000-0005-0000-0000-000083260000}"/>
    <cellStyle name="3_Sheet3_mauduyetDADT_Book2_DTGTXL_goi1(DD_G6)" xfId="3756" xr:uid="{00000000-0005-0000-0000-000084260000}"/>
    <cellStyle name="3_Sheet3_mauduyetDADT_Book3" xfId="1730" xr:uid="{00000000-0005-0000-0000-000085260000}"/>
    <cellStyle name="3_Sheet3_mauduyetDADT_Book3_DTGTXL_goi1(DD_G6)" xfId="3757" xr:uid="{00000000-0005-0000-0000-000086260000}"/>
    <cellStyle name="3_Sheet3_mauduyetDADT_DTGTXL_goi1(DD_G6)" xfId="3758" xr:uid="{00000000-0005-0000-0000-000087260000}"/>
    <cellStyle name="3_Sheet3_mauduyetDADT_DZ500kVBanSok_Pleiku(10-2012)" xfId="1731" xr:uid="{00000000-0005-0000-0000-000088260000}"/>
    <cellStyle name="3_Sheet3_mauduyetDADT_DZ500kVBanSok_Pleiku(16_10-2012)" xfId="1732" xr:uid="{00000000-0005-0000-0000-000089260000}"/>
    <cellStyle name="3_Sheet3_mauduyetDADT_DZ500kVPleiku_MyPhuoc_CauBong(GiaLai+DakLakmoi)" xfId="1733" xr:uid="{00000000-0005-0000-0000-00008A260000}"/>
    <cellStyle name="3_Sheet3_mauduyetDADT_DZ500kVPleiku_MyPhuoc_CauBong(GiaLai+DakLakmoi)_DTGTXL_goi1(DD_G6)" xfId="3759" xr:uid="{00000000-0005-0000-0000-00008B260000}"/>
    <cellStyle name="3_Sheet3_mauduyetDADT_Lamgiangiao" xfId="3760" xr:uid="{00000000-0005-0000-0000-00008C260000}"/>
    <cellStyle name="3_Sheet3_QLDA(957)" xfId="3761" xr:uid="{00000000-0005-0000-0000-00008D260000}"/>
    <cellStyle name="3_Sheet3_TBA 220kV Song Trang 2" xfId="1734" xr:uid="{00000000-0005-0000-0000-00008E260000}"/>
    <cellStyle name="3_Sheet3_TBA 220kV Song Trang 2 10" xfId="10448" xr:uid="{00000000-0005-0000-0000-00008F260000}"/>
    <cellStyle name="3_Sheet3_TBA 220kV Song Trang 2 11" xfId="10449" xr:uid="{00000000-0005-0000-0000-000090260000}"/>
    <cellStyle name="3_Sheet3_TBA 220kV Song Trang 2 12" xfId="16372" xr:uid="{00000000-0005-0000-0000-000091260000}"/>
    <cellStyle name="3_Sheet3_TBA 220kV Song Trang 2 13" xfId="15788" xr:uid="{00000000-0005-0000-0000-000092260000}"/>
    <cellStyle name="3_Sheet3_TBA 220kV Song Trang 2 2" xfId="10450" xr:uid="{00000000-0005-0000-0000-000093260000}"/>
    <cellStyle name="3_Sheet3_TBA 220kV Song Trang 2 3" xfId="10451" xr:uid="{00000000-0005-0000-0000-000094260000}"/>
    <cellStyle name="3_Sheet3_TBA 220kV Song Trang 2 4" xfId="10452" xr:uid="{00000000-0005-0000-0000-000095260000}"/>
    <cellStyle name="3_Sheet3_TBA 220kV Song Trang 2 5" xfId="10453" xr:uid="{00000000-0005-0000-0000-000096260000}"/>
    <cellStyle name="3_Sheet3_TBA 220kV Song Trang 2 6" xfId="10454" xr:uid="{00000000-0005-0000-0000-000097260000}"/>
    <cellStyle name="3_Sheet3_TBA 220kV Song Trang 2 7" xfId="10455" xr:uid="{00000000-0005-0000-0000-000098260000}"/>
    <cellStyle name="3_Sheet3_TBA 220kV Song Trang 2 8" xfId="10456" xr:uid="{00000000-0005-0000-0000-000099260000}"/>
    <cellStyle name="3_Sheet3_TBA 220kV Song Trang 2 9" xfId="10457" xr:uid="{00000000-0005-0000-0000-00009A260000}"/>
    <cellStyle name="3_Sheet3_TBA 220kV Song Trang 2_Book1" xfId="1735" xr:uid="{00000000-0005-0000-0000-00009B260000}"/>
    <cellStyle name="3_Sheet3_TBA 220kV Song Trang 2_Book2" xfId="1736" xr:uid="{00000000-0005-0000-0000-00009C260000}"/>
    <cellStyle name="3_Sheet3_TBA 220kV Song Trang 2_DTGTXL_goi1(DD_G6)" xfId="3762" xr:uid="{00000000-0005-0000-0000-00009D260000}"/>
    <cellStyle name="3_Sheet3_TBA 220kV Song Trang 2_DZ500kVBanSok_Pleiku(10-2012)" xfId="1737" xr:uid="{00000000-0005-0000-0000-00009E260000}"/>
    <cellStyle name="3_Sheet3_TBA 220kV Song Trang 2_DZ500kVHatxan_pleiku" xfId="1738" xr:uid="{00000000-0005-0000-0000-00009F260000}"/>
    <cellStyle name="3_Sheet3_TBA 220kV Song Trang 2_DZ500kVHatxan_pleiku(Giaidoan1)" xfId="1739" xr:uid="{00000000-0005-0000-0000-0000A0260000}"/>
    <cellStyle name="3_Sheet3_thepmaqui3_2010(DaNang)" xfId="3763" xr:uid="{00000000-0005-0000-0000-0000A1260000}"/>
    <cellStyle name="3_TBA 220kV Song Trang 2" xfId="1740" xr:uid="{00000000-0005-0000-0000-0000A2260000}"/>
    <cellStyle name="3_TBA 220kV Song Trang 2 10" xfId="10458" xr:uid="{00000000-0005-0000-0000-0000A3260000}"/>
    <cellStyle name="3_TBA 220kV Song Trang 2 11" xfId="10459" xr:uid="{00000000-0005-0000-0000-0000A4260000}"/>
    <cellStyle name="3_TBA 220kV Song Trang 2 12" xfId="16374" xr:uid="{00000000-0005-0000-0000-0000A5260000}"/>
    <cellStyle name="3_TBA 220kV Song Trang 2 13" xfId="15789" xr:uid="{00000000-0005-0000-0000-0000A6260000}"/>
    <cellStyle name="3_TBA 220kV Song Trang 2 2" xfId="10460" xr:uid="{00000000-0005-0000-0000-0000A7260000}"/>
    <cellStyle name="3_TBA 220kV Song Trang 2 3" xfId="10461" xr:uid="{00000000-0005-0000-0000-0000A8260000}"/>
    <cellStyle name="3_TBA 220kV Song Trang 2 4" xfId="10462" xr:uid="{00000000-0005-0000-0000-0000A9260000}"/>
    <cellStyle name="3_TBA 220kV Song Trang 2 5" xfId="10463" xr:uid="{00000000-0005-0000-0000-0000AA260000}"/>
    <cellStyle name="3_TBA 220kV Song Trang 2 6" xfId="10464" xr:uid="{00000000-0005-0000-0000-0000AB260000}"/>
    <cellStyle name="3_TBA 220kV Song Trang 2 7" xfId="10465" xr:uid="{00000000-0005-0000-0000-0000AC260000}"/>
    <cellStyle name="3_TBA 220kV Song Trang 2 8" xfId="10466" xr:uid="{00000000-0005-0000-0000-0000AD260000}"/>
    <cellStyle name="3_TBA 220kV Song Trang 2 9" xfId="10467" xr:uid="{00000000-0005-0000-0000-0000AE260000}"/>
    <cellStyle name="3_TBA 220kV Song Trang 2_Book1" xfId="1741" xr:uid="{00000000-0005-0000-0000-0000AF260000}"/>
    <cellStyle name="3_TBA 220kV Song Trang 2_Book2" xfId="1742" xr:uid="{00000000-0005-0000-0000-0000B0260000}"/>
    <cellStyle name="3_TBA 220kV Song Trang 2_DTGTXL_goi1(DD_G6)" xfId="3764" xr:uid="{00000000-0005-0000-0000-0000B1260000}"/>
    <cellStyle name="3_TBA 220kV Song Trang 2_DZ500kVBanSok_Pleiku(10-2012)" xfId="1743" xr:uid="{00000000-0005-0000-0000-0000B2260000}"/>
    <cellStyle name="3_TBA 220kV Song Trang 2_DZ500kVHatxan_pleiku" xfId="1744" xr:uid="{00000000-0005-0000-0000-0000B3260000}"/>
    <cellStyle name="3_TBA 220kV Song Trang 2_DZ500kVHatxan_pleiku(Giaidoan1)" xfId="1745" xr:uid="{00000000-0005-0000-0000-0000B4260000}"/>
    <cellStyle name="3_TDC" xfId="3765" xr:uid="{00000000-0005-0000-0000-0000B5260000}"/>
    <cellStyle name="3_TDT 500kV MP-CBong HC 08.07.11" xfId="3766" xr:uid="{00000000-0005-0000-0000-0000B6260000}"/>
    <cellStyle name="3_Tong hop KL mong tru" xfId="1746" xr:uid="{00000000-0005-0000-0000-0000B9260000}"/>
    <cellStyle name="3_Tong hop KL mong tru " xfId="1747" xr:uid="{00000000-0005-0000-0000-0000BA260000}"/>
    <cellStyle name="3_Tong hop KL mong tru  10" xfId="10468" xr:uid="{00000000-0005-0000-0000-0000BB260000}"/>
    <cellStyle name="3_Tong hop KL mong tru  11" xfId="10469" xr:uid="{00000000-0005-0000-0000-0000BC260000}"/>
    <cellStyle name="3_Tong hop KL mong tru  12" xfId="16376" xr:uid="{00000000-0005-0000-0000-0000BD260000}"/>
    <cellStyle name="3_Tong hop KL mong tru  13" xfId="15791" xr:uid="{00000000-0005-0000-0000-0000BE260000}"/>
    <cellStyle name="3_Tong hop KL mong tru  2" xfId="10470" xr:uid="{00000000-0005-0000-0000-0000BF260000}"/>
    <cellStyle name="3_Tong hop KL mong tru  3" xfId="10471" xr:uid="{00000000-0005-0000-0000-0000C0260000}"/>
    <cellStyle name="3_Tong hop KL mong tru  4" xfId="10472" xr:uid="{00000000-0005-0000-0000-0000C1260000}"/>
    <cellStyle name="3_Tong hop KL mong tru  5" xfId="10473" xr:uid="{00000000-0005-0000-0000-0000C2260000}"/>
    <cellStyle name="3_Tong hop KL mong tru  6" xfId="10474" xr:uid="{00000000-0005-0000-0000-0000C3260000}"/>
    <cellStyle name="3_Tong hop KL mong tru  7" xfId="10475" xr:uid="{00000000-0005-0000-0000-0000C4260000}"/>
    <cellStyle name="3_Tong hop KL mong tru  8" xfId="10476" xr:uid="{00000000-0005-0000-0000-0000C5260000}"/>
    <cellStyle name="3_Tong hop KL mong tru  9" xfId="10477" xr:uid="{00000000-0005-0000-0000-0000C6260000}"/>
    <cellStyle name="3_Tong hop KL mong tru _Book2" xfId="1748" xr:uid="{00000000-0005-0000-0000-0000C7260000}"/>
    <cellStyle name="3_Tong hop KL mong tru 10" xfId="10478" xr:uid="{00000000-0005-0000-0000-0000C8260000}"/>
    <cellStyle name="3_Tong hop KL mong tru 11" xfId="10479" xr:uid="{00000000-0005-0000-0000-0000C9260000}"/>
    <cellStyle name="3_Tong hop KL mong tru 12" xfId="16375" xr:uid="{00000000-0005-0000-0000-0000CA260000}"/>
    <cellStyle name="3_Tong hop KL mong tru 13" xfId="16575" xr:uid="{00000000-0005-0000-0000-0000CB260000}"/>
    <cellStyle name="3_Tong hop KL mong tru 14" xfId="16624" xr:uid="{00000000-0005-0000-0000-0000CC260000}"/>
    <cellStyle name="3_Tong hop KL mong tru 15" xfId="16637" xr:uid="{00000000-0005-0000-0000-0000CD260000}"/>
    <cellStyle name="3_Tong hop KL mong tru 16" xfId="16632" xr:uid="{00000000-0005-0000-0000-0000CE260000}"/>
    <cellStyle name="3_Tong hop KL mong tru 17" xfId="16642" xr:uid="{00000000-0005-0000-0000-0000CF260000}"/>
    <cellStyle name="3_Tong hop KL mong tru 18" xfId="16661" xr:uid="{00000000-0005-0000-0000-0000D0260000}"/>
    <cellStyle name="3_Tong hop KL mong tru 19" xfId="16651" xr:uid="{00000000-0005-0000-0000-0000D1260000}"/>
    <cellStyle name="3_Tong hop KL mong tru 2" xfId="10480" xr:uid="{00000000-0005-0000-0000-0000D2260000}"/>
    <cellStyle name="3_Tong hop KL mong tru 20" xfId="16655" xr:uid="{00000000-0005-0000-0000-0000D3260000}"/>
    <cellStyle name="3_Tong hop KL mong tru 21" xfId="16588" xr:uid="{00000000-0005-0000-0000-0000D4260000}"/>
    <cellStyle name="3_Tong hop KL mong tru 22" xfId="16615" xr:uid="{00000000-0005-0000-0000-0000D5260000}"/>
    <cellStyle name="3_Tong hop KL mong tru 23" xfId="16605" xr:uid="{00000000-0005-0000-0000-0000D6260000}"/>
    <cellStyle name="3_Tong hop KL mong tru 24" xfId="16610" xr:uid="{00000000-0005-0000-0000-0000D7260000}"/>
    <cellStyle name="3_Tong hop KL mong tru 25" xfId="16608" xr:uid="{00000000-0005-0000-0000-0000D8260000}"/>
    <cellStyle name="3_Tong hop KL mong tru 26" xfId="16609" xr:uid="{00000000-0005-0000-0000-0000D9260000}"/>
    <cellStyle name="3_Tong hop KL mong tru 27" xfId="16618" xr:uid="{00000000-0005-0000-0000-0000DA260000}"/>
    <cellStyle name="3_Tong hop KL mong tru 28" xfId="15790" xr:uid="{00000000-0005-0000-0000-0000DB260000}"/>
    <cellStyle name="3_Tong hop KL mong tru 3" xfId="10481" xr:uid="{00000000-0005-0000-0000-0000DC260000}"/>
    <cellStyle name="3_Tong hop KL mong tru 4" xfId="10482" xr:uid="{00000000-0005-0000-0000-0000DD260000}"/>
    <cellStyle name="3_Tong hop KL mong tru 5" xfId="10483" xr:uid="{00000000-0005-0000-0000-0000DE260000}"/>
    <cellStyle name="3_Tong hop KL mong tru 6" xfId="10484" xr:uid="{00000000-0005-0000-0000-0000DF260000}"/>
    <cellStyle name="3_Tong hop KL mong tru 7" xfId="10485" xr:uid="{00000000-0005-0000-0000-0000E0260000}"/>
    <cellStyle name="3_Tong hop KL mong tru 8" xfId="10486" xr:uid="{00000000-0005-0000-0000-0000E1260000}"/>
    <cellStyle name="3_Tong hop KL mong tru 9" xfId="10487" xr:uid="{00000000-0005-0000-0000-0000E2260000}"/>
    <cellStyle name="3_Tong hop KL mong tru_Book2" xfId="1749" xr:uid="{00000000-0005-0000-0000-0000E3260000}"/>
    <cellStyle name="3_TToan KS (DADT) Phu Tan 2 (lam truoc) 6-09 da sua gui lai" xfId="3769" xr:uid="{00000000-0005-0000-0000-0000E4260000}"/>
    <cellStyle name="3_thepmaqui3_2010(DaNang)" xfId="3767" xr:uid="{00000000-0005-0000-0000-0000B7260000}"/>
    <cellStyle name="3_Thtoan KS dia hinh dot 1(DADT)GOC" xfId="3768" xr:uid="{00000000-0005-0000-0000-0000B8260000}"/>
    <cellStyle name="3_ÿÿÿÿÿ" xfId="1750" xr:uid="{00000000-0005-0000-0000-0000E5260000}"/>
    <cellStyle name="3_ÿÿÿÿÿ_1A_TB.NXT-500kV Pleiku(07-2011)Hc theo TT" xfId="3770" xr:uid="{00000000-0005-0000-0000-0000E6260000}"/>
    <cellStyle name="3_ÿÿÿÿÿ_2A_HTVT-500kV Pleiku-CauBong(07-2011)Hc theo TT" xfId="3771" xr:uid="{00000000-0005-0000-0000-0000E7260000}"/>
    <cellStyle name="3_ÿÿÿÿÿ_Book1" xfId="1751" xr:uid="{00000000-0005-0000-0000-0000E8260000}"/>
    <cellStyle name="3_ÿÿÿÿÿ_Book1_1" xfId="3772" xr:uid="{00000000-0005-0000-0000-0000E9260000}"/>
    <cellStyle name="3_ÿÿÿÿÿ_Book1_Book2" xfId="1752" xr:uid="{00000000-0005-0000-0000-0000EA260000}"/>
    <cellStyle name="3_ÿÿÿÿÿ_Book1_Book2_1" xfId="3773" xr:uid="{00000000-0005-0000-0000-0000EB260000}"/>
    <cellStyle name="3_ÿÿÿÿÿ_Book1_Book2_DTGTXL_goi1(DD_G6)" xfId="3774" xr:uid="{00000000-0005-0000-0000-0000EC260000}"/>
    <cellStyle name="3_ÿÿÿÿÿ_Book1_Book3" xfId="1753" xr:uid="{00000000-0005-0000-0000-0000ED260000}"/>
    <cellStyle name="3_ÿÿÿÿÿ_Book1_Book3_DTGTXL_goi1(DD_G6)" xfId="3775" xr:uid="{00000000-0005-0000-0000-0000EE260000}"/>
    <cellStyle name="3_ÿÿÿÿÿ_Book1_DTGTXL_goi1(DD_G6)" xfId="3776" xr:uid="{00000000-0005-0000-0000-0000EF260000}"/>
    <cellStyle name="3_ÿÿÿÿÿ_Book1_DZ500kVBanSok_Pleiku(10-2012)" xfId="1754" xr:uid="{00000000-0005-0000-0000-0000F0260000}"/>
    <cellStyle name="3_ÿÿÿÿÿ_Book1_DZ500kVBanSok_Pleiku(16_10-2012)" xfId="1755" xr:uid="{00000000-0005-0000-0000-0000F1260000}"/>
    <cellStyle name="3_ÿÿÿÿÿ_Book1_DZ500kVPleiku_MyPhuoc_CauBong(GiaLai+DakLakmoi)" xfId="1756" xr:uid="{00000000-0005-0000-0000-0000F2260000}"/>
    <cellStyle name="3_ÿÿÿÿÿ_Book1_DZ500kVPleiku_MyPhuoc_CauBong(GiaLai+DakLakmoi)_DTGTXL_goi1(DD_G6)" xfId="3777" xr:uid="{00000000-0005-0000-0000-0000F3260000}"/>
    <cellStyle name="3_ÿÿÿÿÿ_Book1_Lamgiangiao" xfId="3778" xr:uid="{00000000-0005-0000-0000-0000F4260000}"/>
    <cellStyle name="3_ÿÿÿÿÿ_Book2" xfId="1757" xr:uid="{00000000-0005-0000-0000-0000F5260000}"/>
    <cellStyle name="3_ÿÿÿÿÿ_Book2 10" xfId="10488" xr:uid="{00000000-0005-0000-0000-0000F6260000}"/>
    <cellStyle name="3_ÿÿÿÿÿ_Book2 11" xfId="10489" xr:uid="{00000000-0005-0000-0000-0000F7260000}"/>
    <cellStyle name="3_ÿÿÿÿÿ_Book2 12" xfId="16377" xr:uid="{00000000-0005-0000-0000-0000F8260000}"/>
    <cellStyle name="3_ÿÿÿÿÿ_Book2 13" xfId="15792" xr:uid="{00000000-0005-0000-0000-0000F9260000}"/>
    <cellStyle name="3_ÿÿÿÿÿ_Book2 2" xfId="10490" xr:uid="{00000000-0005-0000-0000-0000FA260000}"/>
    <cellStyle name="3_ÿÿÿÿÿ_Book2 3" xfId="10491" xr:uid="{00000000-0005-0000-0000-0000FB260000}"/>
    <cellStyle name="3_ÿÿÿÿÿ_Book2 4" xfId="10492" xr:uid="{00000000-0005-0000-0000-0000FC260000}"/>
    <cellStyle name="3_ÿÿÿÿÿ_Book2 5" xfId="10493" xr:uid="{00000000-0005-0000-0000-0000FD260000}"/>
    <cellStyle name="3_ÿÿÿÿÿ_Book2 6" xfId="10494" xr:uid="{00000000-0005-0000-0000-0000FE260000}"/>
    <cellStyle name="3_ÿÿÿÿÿ_Book2 7" xfId="10495" xr:uid="{00000000-0005-0000-0000-0000FF260000}"/>
    <cellStyle name="3_ÿÿÿÿÿ_Book2 8" xfId="10496" xr:uid="{00000000-0005-0000-0000-000000270000}"/>
    <cellStyle name="3_ÿÿÿÿÿ_Book2 9" xfId="10497" xr:uid="{00000000-0005-0000-0000-000001270000}"/>
    <cellStyle name="3_ÿÿÿÿÿ_Book2_Book1" xfId="1758" xr:uid="{00000000-0005-0000-0000-000002270000}"/>
    <cellStyle name="3_ÿÿÿÿÿ_Book2_Book1_1" xfId="3779" xr:uid="{00000000-0005-0000-0000-000003270000}"/>
    <cellStyle name="3_ÿÿÿÿÿ_Book2_Book1_Book2" xfId="3780" xr:uid="{00000000-0005-0000-0000-000004270000}"/>
    <cellStyle name="3_ÿÿÿÿÿ_Book2_Book1_DTGTXL_goi1(DD_G6)" xfId="3781" xr:uid="{00000000-0005-0000-0000-000005270000}"/>
    <cellStyle name="3_ÿÿÿÿÿ_Book2_Book2" xfId="1759" xr:uid="{00000000-0005-0000-0000-000006270000}"/>
    <cellStyle name="3_ÿÿÿÿÿ_Book2_Book2_1" xfId="1760" xr:uid="{00000000-0005-0000-0000-000007270000}"/>
    <cellStyle name="3_ÿÿÿÿÿ_Book2_Book2_DTGTXL_goi1(DD_G6)" xfId="3782" xr:uid="{00000000-0005-0000-0000-000008270000}"/>
    <cellStyle name="3_ÿÿÿÿÿ_Book2_Book3" xfId="1761" xr:uid="{00000000-0005-0000-0000-000009270000}"/>
    <cellStyle name="3_ÿÿÿÿÿ_Book2_Book3_DTGTXL_goi1(DD_G6)" xfId="3783" xr:uid="{00000000-0005-0000-0000-00000A270000}"/>
    <cellStyle name="3_ÿÿÿÿÿ_Book2_CV2695_957" xfId="1762" xr:uid="{00000000-0005-0000-0000-00000B270000}"/>
    <cellStyle name="3_ÿÿÿÿÿ_Book2_CV2695_957_DTGTXL_goi1(DD_G6)" xfId="3784" xr:uid="{00000000-0005-0000-0000-00000C270000}"/>
    <cellStyle name="3_ÿÿÿÿÿ_Book2_dauvao" xfId="1763" xr:uid="{00000000-0005-0000-0000-00000D270000}"/>
    <cellStyle name="3_ÿÿÿÿÿ_Book2_dauvao_DTGTXL_goi1(DD_G6)" xfId="3785" xr:uid="{00000000-0005-0000-0000-00000E270000}"/>
    <cellStyle name="3_ÿÿÿÿÿ_Book2_DTGTXL_goi1(DD_G6)" xfId="3786" xr:uid="{00000000-0005-0000-0000-00000F270000}"/>
    <cellStyle name="3_ÿÿÿÿÿ_Book2_duphongtruotgia" xfId="1764" xr:uid="{00000000-0005-0000-0000-000010270000}"/>
    <cellStyle name="3_ÿÿÿÿÿ_Book2_duphongtruotgia_DTGTXL_goi1(DD_G6)" xfId="3787" xr:uid="{00000000-0005-0000-0000-000011270000}"/>
    <cellStyle name="3_ÿÿÿÿÿ_Book2_DZ500kVBanSok_Pleiku(10-2012)" xfId="1765" xr:uid="{00000000-0005-0000-0000-000012270000}"/>
    <cellStyle name="3_ÿÿÿÿÿ_Book2_DZ500kVBanSok_Pleiku(16_10-2012)" xfId="1766" xr:uid="{00000000-0005-0000-0000-000013270000}"/>
    <cellStyle name="3_ÿÿÿÿÿ_Book2_DZ500kVHatxan_pleiku" xfId="1767" xr:uid="{00000000-0005-0000-0000-000014270000}"/>
    <cellStyle name="3_ÿÿÿÿÿ_Book2_DZ500kVHatxan_pleiku(Giaidoan1)" xfId="1768" xr:uid="{00000000-0005-0000-0000-000015270000}"/>
    <cellStyle name="3_ÿÿÿÿÿ_Book2_DZ500kVPleiku_MyPhuoc_CauBong(GiaLai+DakLakmoi)" xfId="1769" xr:uid="{00000000-0005-0000-0000-000016270000}"/>
    <cellStyle name="3_ÿÿÿÿÿ_Book2_DZ500kVPleiku_MyPhuoc_CauBong(GiaLai+DakLakmoi)_DTGTXL_goi1(DD_G6)" xfId="3788" xr:uid="{00000000-0005-0000-0000-000017270000}"/>
    <cellStyle name="3_ÿÿÿÿÿ_Book2_Lamgiangiao" xfId="3789" xr:uid="{00000000-0005-0000-0000-000018270000}"/>
    <cellStyle name="3_ÿÿÿÿÿ_CTDGCV_HO" xfId="3790" xr:uid="{00000000-0005-0000-0000-000019270000}"/>
    <cellStyle name="3_ÿÿÿÿÿ_CV2695_957" xfId="1770" xr:uid="{00000000-0005-0000-0000-00001A270000}"/>
    <cellStyle name="3_ÿÿÿÿÿ_CV2695_957_Book2" xfId="1771" xr:uid="{00000000-0005-0000-0000-00001B270000}"/>
    <cellStyle name="3_ÿÿÿÿÿ_CV2695_957_Book2_DTGTXL_goi1(DD_G6)" xfId="3791" xr:uid="{00000000-0005-0000-0000-00001C270000}"/>
    <cellStyle name="3_ÿÿÿÿÿ_CV2695_957_Book3" xfId="1772" xr:uid="{00000000-0005-0000-0000-00001D270000}"/>
    <cellStyle name="3_ÿÿÿÿÿ_CV2695_957_Book3_DTGTXL_goi1(DD_G6)" xfId="3792" xr:uid="{00000000-0005-0000-0000-00001E270000}"/>
    <cellStyle name="3_ÿÿÿÿÿ_CV2695_957_DTGTXL_goi1(DD_G6)" xfId="3793" xr:uid="{00000000-0005-0000-0000-00001F270000}"/>
    <cellStyle name="3_ÿÿÿÿÿ_CV2695_957_DZ500kVBanSok_Pleiku(10-2012)" xfId="1773" xr:uid="{00000000-0005-0000-0000-000020270000}"/>
    <cellStyle name="3_ÿÿÿÿÿ_CV2695_957_DZ500kVBanSok_Pleiku(16_10-2012)" xfId="1774" xr:uid="{00000000-0005-0000-0000-000021270000}"/>
    <cellStyle name="3_ÿÿÿÿÿ_CV2695_957_DZ500kVPleiku_MyPhuoc_CauBong(GiaLai+DakLakmoi)" xfId="1775" xr:uid="{00000000-0005-0000-0000-000022270000}"/>
    <cellStyle name="3_ÿÿÿÿÿ_CV2695_957_DZ500kVPleiku_MyPhuoc_CauBong(GiaLai+DakLakmoi)_DTGTXL_goi1(DD_G6)" xfId="3794" xr:uid="{00000000-0005-0000-0000-000023270000}"/>
    <cellStyle name="3_ÿÿÿÿÿ_CV2695_957_Lamgiangiao" xfId="3795" xr:uid="{00000000-0005-0000-0000-000024270000}"/>
    <cellStyle name="3_ÿÿÿÿÿ_dauvao" xfId="1776" xr:uid="{00000000-0005-0000-0000-000025270000}"/>
    <cellStyle name="3_ÿÿÿÿÿ_dauvao_DTGTXL_goi1(DD_G6)" xfId="3796" xr:uid="{00000000-0005-0000-0000-000026270000}"/>
    <cellStyle name="3_ÿÿÿÿÿ_dauvao_DZ500kVBanSok_Pleiku(10-2012)" xfId="1777" xr:uid="{00000000-0005-0000-0000-000027270000}"/>
    <cellStyle name="3_ÿÿÿÿÿ_dauvao_DZ500kVBanSok_Pleiku(16_10-2012)" xfId="1778" xr:uid="{00000000-0005-0000-0000-000028270000}"/>
    <cellStyle name="3_ÿÿÿÿÿ_dauvao_Lamgiangiao" xfId="3797" xr:uid="{00000000-0005-0000-0000-000029270000}"/>
    <cellStyle name="3_ÿÿÿÿÿ_Dich thuat" xfId="3798" xr:uid="{00000000-0005-0000-0000-00002A270000}"/>
    <cellStyle name="3_ÿÿÿÿÿ_Dich thuat_DToan Mtruong P10 gui" xfId="3799" xr:uid="{00000000-0005-0000-0000-00002B270000}"/>
    <cellStyle name="3_ÿÿÿÿÿ_Dich thuat_Moi truong" xfId="3800" xr:uid="{00000000-0005-0000-0000-00002C270000}"/>
    <cellStyle name="3_ÿÿÿÿÿ_DTGTXL_goi1(DD_G6)" xfId="3801" xr:uid="{00000000-0005-0000-0000-00002D270000}"/>
    <cellStyle name="3_ÿÿÿÿÿ_DToan Mtruong P10 gui" xfId="3802" xr:uid="{00000000-0005-0000-0000-00002E270000}"/>
    <cellStyle name="3_ÿÿÿÿÿ_duphongtruotgia" xfId="1779" xr:uid="{00000000-0005-0000-0000-00002F270000}"/>
    <cellStyle name="3_ÿÿÿÿÿ_duphongtruotgia_Book2" xfId="1780" xr:uid="{00000000-0005-0000-0000-000030270000}"/>
    <cellStyle name="3_ÿÿÿÿÿ_duphongtruotgia_Book2_DTGTXL_goi1(DD_G6)" xfId="3803" xr:uid="{00000000-0005-0000-0000-000031270000}"/>
    <cellStyle name="3_ÿÿÿÿÿ_duphongtruotgia_Book3" xfId="1781" xr:uid="{00000000-0005-0000-0000-000032270000}"/>
    <cellStyle name="3_ÿÿÿÿÿ_duphongtruotgia_Book3_DTGTXL_goi1(DD_G6)" xfId="3804" xr:uid="{00000000-0005-0000-0000-000033270000}"/>
    <cellStyle name="3_ÿÿÿÿÿ_duphongtruotgia_DTGTXL_goi1(DD_G6)" xfId="3805" xr:uid="{00000000-0005-0000-0000-000034270000}"/>
    <cellStyle name="3_ÿÿÿÿÿ_duphongtruotgia_DZ500kVBanSok_Pleiku(10-2012)" xfId="1782" xr:uid="{00000000-0005-0000-0000-000035270000}"/>
    <cellStyle name="3_ÿÿÿÿÿ_duphongtruotgia_DZ500kVBanSok_Pleiku(16_10-2012)" xfId="1783" xr:uid="{00000000-0005-0000-0000-000036270000}"/>
    <cellStyle name="3_ÿÿÿÿÿ_duphongtruotgia_DZ500kVPleiku_MyPhuoc_CauBong(GiaLai+DakLakmoi)" xfId="1784" xr:uid="{00000000-0005-0000-0000-000037270000}"/>
    <cellStyle name="3_ÿÿÿÿÿ_duphongtruotgia_DZ500kVPleiku_MyPhuoc_CauBong(GiaLai+DakLakmoi)_DTGTXL_goi1(DD_G6)" xfId="3806" xr:uid="{00000000-0005-0000-0000-000038270000}"/>
    <cellStyle name="3_ÿÿÿÿÿ_duphongtruotgia_Lamgiangiao" xfId="3807" xr:uid="{00000000-0005-0000-0000-000039270000}"/>
    <cellStyle name="3_ÿÿÿÿÿ_DZ 220kV Vinh Tan - Phan Thi_t" xfId="1785" xr:uid="{00000000-0005-0000-0000-00003A270000}"/>
    <cellStyle name="3_ÿÿÿÿÿ_DZ 220kV Vinh Tan - Phan Thi_t 10" xfId="10498" xr:uid="{00000000-0005-0000-0000-00003B270000}"/>
    <cellStyle name="3_ÿÿÿÿÿ_DZ 220kV Vinh Tan - Phan Thi_t 11" xfId="10499" xr:uid="{00000000-0005-0000-0000-00003C270000}"/>
    <cellStyle name="3_ÿÿÿÿÿ_DZ 220kV Vinh Tan - Phan Thi_t 12" xfId="16378" xr:uid="{00000000-0005-0000-0000-00003D270000}"/>
    <cellStyle name="3_ÿÿÿÿÿ_DZ 220kV Vinh Tan - Phan Thi_t 13" xfId="15793" xr:uid="{00000000-0005-0000-0000-00003E270000}"/>
    <cellStyle name="3_ÿÿÿÿÿ_DZ 220kV Vinh Tan - Phan Thi_t 2" xfId="10500" xr:uid="{00000000-0005-0000-0000-00003F270000}"/>
    <cellStyle name="3_ÿÿÿÿÿ_DZ 220kV Vinh Tan - Phan Thi_t 3" xfId="10501" xr:uid="{00000000-0005-0000-0000-000040270000}"/>
    <cellStyle name="3_ÿÿÿÿÿ_DZ 220kV Vinh Tan - Phan Thi_t 4" xfId="10502" xr:uid="{00000000-0005-0000-0000-000041270000}"/>
    <cellStyle name="3_ÿÿÿÿÿ_DZ 220kV Vinh Tan - Phan Thi_t 5" xfId="10503" xr:uid="{00000000-0005-0000-0000-000042270000}"/>
    <cellStyle name="3_ÿÿÿÿÿ_DZ 220kV Vinh Tan - Phan Thi_t 6" xfId="10504" xr:uid="{00000000-0005-0000-0000-000043270000}"/>
    <cellStyle name="3_ÿÿÿÿÿ_DZ 220kV Vinh Tan - Phan Thi_t 7" xfId="10505" xr:uid="{00000000-0005-0000-0000-000044270000}"/>
    <cellStyle name="3_ÿÿÿÿÿ_DZ 220kV Vinh Tan - Phan Thi_t 8" xfId="10506" xr:uid="{00000000-0005-0000-0000-000045270000}"/>
    <cellStyle name="3_ÿÿÿÿÿ_DZ 220kV Vinh Tan - Phan Thi_t 9" xfId="10507" xr:uid="{00000000-0005-0000-0000-000046270000}"/>
    <cellStyle name="3_ÿÿÿÿÿ_DZ 220kV Vinh Tan - Phan Thi_t_Book1" xfId="1786" xr:uid="{00000000-0005-0000-0000-000047270000}"/>
    <cellStyle name="3_ÿÿÿÿÿ_DZ 220kV Vinh Tan - Phan Thi_t_Book2" xfId="1787" xr:uid="{00000000-0005-0000-0000-000048270000}"/>
    <cellStyle name="3_ÿÿÿÿÿ_DZ 220kV Vinh Tan - Phan Thi_t_DTGTXL_goi1(DD_G6)" xfId="3808" xr:uid="{00000000-0005-0000-0000-000049270000}"/>
    <cellStyle name="3_ÿÿÿÿÿ_DZ 220kV Vinh Tan - Phan Thi_t_DZ500kVBanSok_Pleiku(10-2012)" xfId="1788" xr:uid="{00000000-0005-0000-0000-00004A270000}"/>
    <cellStyle name="3_ÿÿÿÿÿ_DZ 220kV Vinh Tan - Phan Thi_t_DZ500kVHatxan_pleiku" xfId="1789" xr:uid="{00000000-0005-0000-0000-00004B270000}"/>
    <cellStyle name="3_ÿÿÿÿÿ_DZ 220kV Vinh Tan - Phan Thi_t_DZ500kVHatxan_pleiku(Giaidoan1)" xfId="1790" xr:uid="{00000000-0005-0000-0000-00004C270000}"/>
    <cellStyle name="3_ÿÿÿÿÿ_DZ500kVBanSok_Pleiku(10-2012)" xfId="1791" xr:uid="{00000000-0005-0000-0000-00004D270000}"/>
    <cellStyle name="3_ÿÿÿÿÿ_DZ500kVHatxan_pleiku" xfId="1792" xr:uid="{00000000-0005-0000-0000-00004E270000}"/>
    <cellStyle name="3_ÿÿÿÿÿ_DZ500kVHatxan_pleiku(Giaidoan1)" xfId="1793" xr:uid="{00000000-0005-0000-0000-00004F270000}"/>
    <cellStyle name="3_ÿÿÿÿÿ_Khoi luong_du toan" xfId="3809" xr:uid="{00000000-0005-0000-0000-000050270000}"/>
    <cellStyle name="3_ÿÿÿÿÿ_Khoi luong_du toan_DToan Mtruong P10 gui" xfId="3810" xr:uid="{00000000-0005-0000-0000-000051270000}"/>
    <cellStyle name="3_ÿÿÿÿÿ_Khoi luong_du toan_Moi truong" xfId="3811" xr:uid="{00000000-0005-0000-0000-000052270000}"/>
    <cellStyle name="3_ÿÿÿÿÿ_luong" xfId="1794" xr:uid="{00000000-0005-0000-0000-000053270000}"/>
    <cellStyle name="3_ÿÿÿÿÿ_Luong " xfId="1795" xr:uid="{00000000-0005-0000-0000-000054270000}"/>
    <cellStyle name="3_ÿÿÿÿÿ_Luong _1A_TB.NXT-500kV Pleiku(07-2011)Hc theo TT" xfId="3812" xr:uid="{00000000-0005-0000-0000-000055270000}"/>
    <cellStyle name="3_ÿÿÿÿÿ_Luong _2A_HTVT-500kV Pleiku-CauBong(07-2011)Hc theo TT" xfId="3813" xr:uid="{00000000-0005-0000-0000-000056270000}"/>
    <cellStyle name="3_ÿÿÿÿÿ_Luong _Book1" xfId="3814" xr:uid="{00000000-0005-0000-0000-000057270000}"/>
    <cellStyle name="3_ÿÿÿÿÿ_Luong _DTGTXL_goi1(DD_G6)" xfId="3815" xr:uid="{00000000-0005-0000-0000-000058270000}"/>
    <cellStyle name="3_ÿÿÿÿÿ_Luong _duphongtruotgia" xfId="1796" xr:uid="{00000000-0005-0000-0000-000059270000}"/>
    <cellStyle name="3_ÿÿÿÿÿ_Luong _duphongtruotgia_Book2" xfId="1797" xr:uid="{00000000-0005-0000-0000-00005A270000}"/>
    <cellStyle name="3_ÿÿÿÿÿ_Luong _duphongtruotgia_Book2_DTGTXL_goi1(DD_G6)" xfId="3816" xr:uid="{00000000-0005-0000-0000-00005B270000}"/>
    <cellStyle name="3_ÿÿÿÿÿ_Luong _duphongtruotgia_Book3" xfId="1798" xr:uid="{00000000-0005-0000-0000-00005C270000}"/>
    <cellStyle name="3_ÿÿÿÿÿ_Luong _duphongtruotgia_Book3_DTGTXL_goi1(DD_G6)" xfId="3817" xr:uid="{00000000-0005-0000-0000-00005D270000}"/>
    <cellStyle name="3_ÿÿÿÿÿ_Luong _duphongtruotgia_DTGTXL_goi1(DD_G6)" xfId="3818" xr:uid="{00000000-0005-0000-0000-00005E270000}"/>
    <cellStyle name="3_ÿÿÿÿÿ_Luong _duphongtruotgia_DZ500kVBanSok_Pleiku(10-2012)" xfId="1799" xr:uid="{00000000-0005-0000-0000-00005F270000}"/>
    <cellStyle name="3_ÿÿÿÿÿ_Luong _duphongtruotgia_DZ500kVBanSok_Pleiku(16_10-2012)" xfId="1800" xr:uid="{00000000-0005-0000-0000-000060270000}"/>
    <cellStyle name="3_ÿÿÿÿÿ_Luong _duphongtruotgia_DZ500kVPleiku_MyPhuoc_CauBong(GiaLai+DakLakmoi)" xfId="1801" xr:uid="{00000000-0005-0000-0000-000061270000}"/>
    <cellStyle name="3_ÿÿÿÿÿ_Luong _duphongtruotgia_DZ500kVPleiku_MyPhuoc_CauBong(GiaLai+DakLakmoi)_DTGTXL_goi1(DD_G6)" xfId="3819" xr:uid="{00000000-0005-0000-0000-000062270000}"/>
    <cellStyle name="3_ÿÿÿÿÿ_Luong _duphongtruotgia_Lamgiangiao" xfId="3820" xr:uid="{00000000-0005-0000-0000-000063270000}"/>
    <cellStyle name="3_ÿÿÿÿÿ_luong_1" xfId="1802" xr:uid="{00000000-0005-0000-0000-000064270000}"/>
    <cellStyle name="3_ÿÿÿÿÿ_luong_1_1A_TB.NXT-500kV Pleiku(07-2011)Hc theo TT" xfId="3821" xr:uid="{00000000-0005-0000-0000-000065270000}"/>
    <cellStyle name="3_ÿÿÿÿÿ_luong_1_2A_HTVT-500kV Pleiku-CauBong(07-2011)Hc theo TT" xfId="3822" xr:uid="{00000000-0005-0000-0000-000066270000}"/>
    <cellStyle name="3_ÿÿÿÿÿ_luong_1_DTGTXL_goi1(DD_G6)" xfId="3823" xr:uid="{00000000-0005-0000-0000-000067270000}"/>
    <cellStyle name="3_ÿÿÿÿÿ_luong_1_duphongtruotgia" xfId="1803" xr:uid="{00000000-0005-0000-0000-000068270000}"/>
    <cellStyle name="3_ÿÿÿÿÿ_luong_1_duphongtruotgia_Book2" xfId="1804" xr:uid="{00000000-0005-0000-0000-000069270000}"/>
    <cellStyle name="3_ÿÿÿÿÿ_luong_1_duphongtruotgia_Book2_DTGTXL_goi1(DD_G6)" xfId="3824" xr:uid="{00000000-0005-0000-0000-00006A270000}"/>
    <cellStyle name="3_ÿÿÿÿÿ_luong_1_duphongtruotgia_Book3" xfId="1805" xr:uid="{00000000-0005-0000-0000-00006B270000}"/>
    <cellStyle name="3_ÿÿÿÿÿ_luong_1_duphongtruotgia_Book3_DTGTXL_goi1(DD_G6)" xfId="3825" xr:uid="{00000000-0005-0000-0000-00006C270000}"/>
    <cellStyle name="3_ÿÿÿÿÿ_luong_1_duphongtruotgia_DTGTXL_goi1(DD_G6)" xfId="3826" xr:uid="{00000000-0005-0000-0000-00006D270000}"/>
    <cellStyle name="3_ÿÿÿÿÿ_luong_1_duphongtruotgia_DZ500kVBanSok_Pleiku(10-2012)" xfId="1806" xr:uid="{00000000-0005-0000-0000-00006E270000}"/>
    <cellStyle name="3_ÿÿÿÿÿ_luong_1_duphongtruotgia_DZ500kVBanSok_Pleiku(16_10-2012)" xfId="1807" xr:uid="{00000000-0005-0000-0000-00006F270000}"/>
    <cellStyle name="3_ÿÿÿÿÿ_luong_1_duphongtruotgia_DZ500kVPleiku_MyPhuoc_CauBong(GiaLai+DakLakmoi)" xfId="1808" xr:uid="{00000000-0005-0000-0000-000070270000}"/>
    <cellStyle name="3_ÿÿÿÿÿ_luong_1_duphongtruotgia_DZ500kVPleiku_MyPhuoc_CauBong(GiaLai+DakLakmoi)_DTGTXL_goi1(DD_G6)" xfId="3827" xr:uid="{00000000-0005-0000-0000-000071270000}"/>
    <cellStyle name="3_ÿÿÿÿÿ_luong_1_duphongtruotgia_Lamgiangiao" xfId="3828" xr:uid="{00000000-0005-0000-0000-000072270000}"/>
    <cellStyle name="3_ÿÿÿÿÿ_luong_1A_TB.NXT-500kV Pleiku(07-2011)Hc theo TT" xfId="3829" xr:uid="{00000000-0005-0000-0000-000073270000}"/>
    <cellStyle name="3_ÿÿÿÿÿ_luong_2A_HTVT-500kV Pleiku-CauBong(07-2011)Hc theo TT" xfId="3830" xr:uid="{00000000-0005-0000-0000-000074270000}"/>
    <cellStyle name="3_ÿÿÿÿÿ_luong_DTGTXL_goi1(DD_G6)" xfId="3831" xr:uid="{00000000-0005-0000-0000-000075270000}"/>
    <cellStyle name="3_ÿÿÿÿÿ_luong_duphongtruotgia" xfId="1809" xr:uid="{00000000-0005-0000-0000-000076270000}"/>
    <cellStyle name="3_ÿÿÿÿÿ_luong_duphongtruotgia_Book2" xfId="1810" xr:uid="{00000000-0005-0000-0000-000077270000}"/>
    <cellStyle name="3_ÿÿÿÿÿ_luong_duphongtruotgia_Book2_DTGTXL_goi1(DD_G6)" xfId="3832" xr:uid="{00000000-0005-0000-0000-000078270000}"/>
    <cellStyle name="3_ÿÿÿÿÿ_luong_duphongtruotgia_Book3" xfId="1811" xr:uid="{00000000-0005-0000-0000-000079270000}"/>
    <cellStyle name="3_ÿÿÿÿÿ_luong_duphongtruotgia_Book3_DTGTXL_goi1(DD_G6)" xfId="3833" xr:uid="{00000000-0005-0000-0000-00007A270000}"/>
    <cellStyle name="3_ÿÿÿÿÿ_luong_duphongtruotgia_DTGTXL_goi1(DD_G6)" xfId="3834" xr:uid="{00000000-0005-0000-0000-00007B270000}"/>
    <cellStyle name="3_ÿÿÿÿÿ_luong_duphongtruotgia_DZ500kVBanSok_Pleiku(10-2012)" xfId="1812" xr:uid="{00000000-0005-0000-0000-00007C270000}"/>
    <cellStyle name="3_ÿÿÿÿÿ_luong_duphongtruotgia_DZ500kVBanSok_Pleiku(16_10-2012)" xfId="1813" xr:uid="{00000000-0005-0000-0000-00007D270000}"/>
    <cellStyle name="3_ÿÿÿÿÿ_luong_duphongtruotgia_DZ500kVPleiku_MyPhuoc_CauBong(GiaLai+DakLakmoi)" xfId="1814" xr:uid="{00000000-0005-0000-0000-00007E270000}"/>
    <cellStyle name="3_ÿÿÿÿÿ_luong_duphongtruotgia_DZ500kVPleiku_MyPhuoc_CauBong(GiaLai+DakLakmoi)_DTGTXL_goi1(DD_G6)" xfId="3835" xr:uid="{00000000-0005-0000-0000-00007F270000}"/>
    <cellStyle name="3_ÿÿÿÿÿ_luong_duphongtruotgia_Lamgiangiao" xfId="3836" xr:uid="{00000000-0005-0000-0000-000080270000}"/>
    <cellStyle name="3_ÿÿÿÿÿ_Luong_kl-TDC" xfId="1815" xr:uid="{00000000-0005-0000-0000-000081270000}"/>
    <cellStyle name="3_ÿÿÿÿÿ_Luong_kl-TDC_1A_TB.NXT-500kV Pleiku(07-2011)Hc theo TT" xfId="3837" xr:uid="{00000000-0005-0000-0000-000082270000}"/>
    <cellStyle name="3_ÿÿÿÿÿ_Luong_kl-TDC_2A_HTVT-500kV Pleiku-CauBong(07-2011)Hc theo TT" xfId="3838" xr:uid="{00000000-0005-0000-0000-000083270000}"/>
    <cellStyle name="3_ÿÿÿÿÿ_Luong_kl-TDC_Book1" xfId="3839" xr:uid="{00000000-0005-0000-0000-000084270000}"/>
    <cellStyle name="3_ÿÿÿÿÿ_Luong_kl-TDC_DTGTXL_goi1(DD_G6)" xfId="3840" xr:uid="{00000000-0005-0000-0000-000085270000}"/>
    <cellStyle name="3_ÿÿÿÿÿ_mauduyetDADT" xfId="1816" xr:uid="{00000000-0005-0000-0000-000086270000}"/>
    <cellStyle name="3_ÿÿÿÿÿ_mauduyetDADT_Book2" xfId="1817" xr:uid="{00000000-0005-0000-0000-000087270000}"/>
    <cellStyle name="3_ÿÿÿÿÿ_mauduyetDADT_Book2_DTGTXL_goi1(DD_G6)" xfId="3841" xr:uid="{00000000-0005-0000-0000-000088270000}"/>
    <cellStyle name="3_ÿÿÿÿÿ_mauduyetDADT_Book3" xfId="1818" xr:uid="{00000000-0005-0000-0000-000089270000}"/>
    <cellStyle name="3_ÿÿÿÿÿ_mauduyetDADT_Book3_DTGTXL_goi1(DD_G6)" xfId="3842" xr:uid="{00000000-0005-0000-0000-00008A270000}"/>
    <cellStyle name="3_ÿÿÿÿÿ_mauduyetDADT_DTGTXL_goi1(DD_G6)" xfId="3843" xr:uid="{00000000-0005-0000-0000-00008B270000}"/>
    <cellStyle name="3_ÿÿÿÿÿ_mauduyetDADT_DZ500kVBanSok_Pleiku(10-2012)" xfId="1819" xr:uid="{00000000-0005-0000-0000-00008C270000}"/>
    <cellStyle name="3_ÿÿÿÿÿ_mauduyetDADT_DZ500kVBanSok_Pleiku(16_10-2012)" xfId="1820" xr:uid="{00000000-0005-0000-0000-00008D270000}"/>
    <cellStyle name="3_ÿÿÿÿÿ_mauduyetDADT_DZ500kVPleiku_MyPhuoc_CauBong(GiaLai+DakLakmoi)" xfId="1821" xr:uid="{00000000-0005-0000-0000-00008E270000}"/>
    <cellStyle name="3_ÿÿÿÿÿ_mauduyetDADT_DZ500kVPleiku_MyPhuoc_CauBong(GiaLai+DakLakmoi)_DTGTXL_goi1(DD_G6)" xfId="3844" xr:uid="{00000000-0005-0000-0000-00008F270000}"/>
    <cellStyle name="3_ÿÿÿÿÿ_mauduyetDADT_Lamgiangiao" xfId="3845" xr:uid="{00000000-0005-0000-0000-000090270000}"/>
    <cellStyle name="3_ÿÿÿÿÿ_Moi truong" xfId="3846" xr:uid="{00000000-0005-0000-0000-000091270000}"/>
    <cellStyle name="3_ÿÿÿÿÿ_QLDA(957)" xfId="3847" xr:uid="{00000000-0005-0000-0000-000092270000}"/>
    <cellStyle name="3_ÿÿÿÿÿ_TA" xfId="1822" xr:uid="{00000000-0005-0000-0000-000093270000}"/>
    <cellStyle name="3_ÿÿÿÿÿ_TA_1A_TB.NXT-500kV Pleiku(07-2011)Hc theo TT" xfId="3848" xr:uid="{00000000-0005-0000-0000-000094270000}"/>
    <cellStyle name="3_ÿÿÿÿÿ_TA_2A_HTVT-500kV Pleiku-CauBong(07-2011)Hc theo TT" xfId="3849" xr:uid="{00000000-0005-0000-0000-000095270000}"/>
    <cellStyle name="3_ÿÿÿÿÿ_TA_Book1" xfId="1823" xr:uid="{00000000-0005-0000-0000-000096270000}"/>
    <cellStyle name="3_ÿÿÿÿÿ_TA_Book1_1" xfId="3850" xr:uid="{00000000-0005-0000-0000-000097270000}"/>
    <cellStyle name="3_ÿÿÿÿÿ_TA_Book1_Book2" xfId="1824" xr:uid="{00000000-0005-0000-0000-000098270000}"/>
    <cellStyle name="3_ÿÿÿÿÿ_TA_Book1_Book2_1" xfId="3851" xr:uid="{00000000-0005-0000-0000-000099270000}"/>
    <cellStyle name="3_ÿÿÿÿÿ_TA_Book1_Book2_DTGTXL_goi1(DD_G6)" xfId="3852" xr:uid="{00000000-0005-0000-0000-00009A270000}"/>
    <cellStyle name="3_ÿÿÿÿÿ_TA_Book1_Book3" xfId="1825" xr:uid="{00000000-0005-0000-0000-00009B270000}"/>
    <cellStyle name="3_ÿÿÿÿÿ_TA_Book1_Book3_DTGTXL_goi1(DD_G6)" xfId="3853" xr:uid="{00000000-0005-0000-0000-00009C270000}"/>
    <cellStyle name="3_ÿÿÿÿÿ_TA_Book1_DTGTXL_goi1(DD_G6)" xfId="3854" xr:uid="{00000000-0005-0000-0000-00009D270000}"/>
    <cellStyle name="3_ÿÿÿÿÿ_TA_Book1_DZ500kVBanSok_Pleiku(10-2012)" xfId="1826" xr:uid="{00000000-0005-0000-0000-00009E270000}"/>
    <cellStyle name="3_ÿÿÿÿÿ_TA_Book1_DZ500kVBanSok_Pleiku(16_10-2012)" xfId="1827" xr:uid="{00000000-0005-0000-0000-00009F270000}"/>
    <cellStyle name="3_ÿÿÿÿÿ_TA_Book1_DZ500kVPleiku_MyPhuoc_CauBong(GiaLai+DakLakmoi)" xfId="1828" xr:uid="{00000000-0005-0000-0000-0000A0270000}"/>
    <cellStyle name="3_ÿÿÿÿÿ_TA_Book1_DZ500kVPleiku_MyPhuoc_CauBong(GiaLai+DakLakmoi)_DTGTXL_goi1(DD_G6)" xfId="3855" xr:uid="{00000000-0005-0000-0000-0000A1270000}"/>
    <cellStyle name="3_ÿÿÿÿÿ_TA_Book1_Lamgiangiao" xfId="3856" xr:uid="{00000000-0005-0000-0000-0000A2270000}"/>
    <cellStyle name="3_ÿÿÿÿÿ_TA_Book2" xfId="1829" xr:uid="{00000000-0005-0000-0000-0000A3270000}"/>
    <cellStyle name="3_ÿÿÿÿÿ_TA_Book2 10" xfId="10508" xr:uid="{00000000-0005-0000-0000-0000A4270000}"/>
    <cellStyle name="3_ÿÿÿÿÿ_TA_Book2 11" xfId="10509" xr:uid="{00000000-0005-0000-0000-0000A5270000}"/>
    <cellStyle name="3_ÿÿÿÿÿ_TA_Book2 12" xfId="16379" xr:uid="{00000000-0005-0000-0000-0000A6270000}"/>
    <cellStyle name="3_ÿÿÿÿÿ_TA_Book2 13" xfId="15794" xr:uid="{00000000-0005-0000-0000-0000A7270000}"/>
    <cellStyle name="3_ÿÿÿÿÿ_TA_Book2 2" xfId="10510" xr:uid="{00000000-0005-0000-0000-0000A8270000}"/>
    <cellStyle name="3_ÿÿÿÿÿ_TA_Book2 3" xfId="10511" xr:uid="{00000000-0005-0000-0000-0000A9270000}"/>
    <cellStyle name="3_ÿÿÿÿÿ_TA_Book2 4" xfId="10512" xr:uid="{00000000-0005-0000-0000-0000AA270000}"/>
    <cellStyle name="3_ÿÿÿÿÿ_TA_Book2 5" xfId="10513" xr:uid="{00000000-0005-0000-0000-0000AB270000}"/>
    <cellStyle name="3_ÿÿÿÿÿ_TA_Book2 6" xfId="10514" xr:uid="{00000000-0005-0000-0000-0000AC270000}"/>
    <cellStyle name="3_ÿÿÿÿÿ_TA_Book2 7" xfId="10515" xr:uid="{00000000-0005-0000-0000-0000AD270000}"/>
    <cellStyle name="3_ÿÿÿÿÿ_TA_Book2 8" xfId="10516" xr:uid="{00000000-0005-0000-0000-0000AE270000}"/>
    <cellStyle name="3_ÿÿÿÿÿ_TA_Book2 9" xfId="10517" xr:uid="{00000000-0005-0000-0000-0000AF270000}"/>
    <cellStyle name="3_ÿÿÿÿÿ_TA_Book2_Book1" xfId="1830" xr:uid="{00000000-0005-0000-0000-0000B0270000}"/>
    <cellStyle name="3_ÿÿÿÿÿ_TA_Book2_Book1_1" xfId="3857" xr:uid="{00000000-0005-0000-0000-0000B1270000}"/>
    <cellStyle name="3_ÿÿÿÿÿ_TA_Book2_Book1_Book2" xfId="3858" xr:uid="{00000000-0005-0000-0000-0000B2270000}"/>
    <cellStyle name="3_ÿÿÿÿÿ_TA_Book2_Book1_DTGTXL_goi1(DD_G6)" xfId="3859" xr:uid="{00000000-0005-0000-0000-0000B3270000}"/>
    <cellStyle name="3_ÿÿÿÿÿ_TA_Book2_Book2" xfId="1831" xr:uid="{00000000-0005-0000-0000-0000B4270000}"/>
    <cellStyle name="3_ÿÿÿÿÿ_TA_Book2_Book2_1" xfId="1832" xr:uid="{00000000-0005-0000-0000-0000B5270000}"/>
    <cellStyle name="3_ÿÿÿÿÿ_TA_Book2_Book2_DTGTXL_goi1(DD_G6)" xfId="3860" xr:uid="{00000000-0005-0000-0000-0000B6270000}"/>
    <cellStyle name="3_ÿÿÿÿÿ_TA_Book2_Book3" xfId="1833" xr:uid="{00000000-0005-0000-0000-0000B7270000}"/>
    <cellStyle name="3_ÿÿÿÿÿ_TA_Book2_Book3_DTGTXL_goi1(DD_G6)" xfId="3861" xr:uid="{00000000-0005-0000-0000-0000B8270000}"/>
    <cellStyle name="3_ÿÿÿÿÿ_TA_Book2_CV2695_957" xfId="1834" xr:uid="{00000000-0005-0000-0000-0000B9270000}"/>
    <cellStyle name="3_ÿÿÿÿÿ_TA_Book2_CV2695_957_DTGTXL_goi1(DD_G6)" xfId="3862" xr:uid="{00000000-0005-0000-0000-0000BA270000}"/>
    <cellStyle name="3_ÿÿÿÿÿ_TA_Book2_dauvao" xfId="1835" xr:uid="{00000000-0005-0000-0000-0000BB270000}"/>
    <cellStyle name="3_ÿÿÿÿÿ_TA_Book2_dauvao_DTGTXL_goi1(DD_G6)" xfId="3863" xr:uid="{00000000-0005-0000-0000-0000BC270000}"/>
    <cellStyle name="3_ÿÿÿÿÿ_TA_Book2_DTGTXL_goi1(DD_G6)" xfId="3864" xr:uid="{00000000-0005-0000-0000-0000BD270000}"/>
    <cellStyle name="3_ÿÿÿÿÿ_TA_Book2_duphongtruotgia" xfId="1836" xr:uid="{00000000-0005-0000-0000-0000BE270000}"/>
    <cellStyle name="3_ÿÿÿÿÿ_TA_Book2_duphongtruotgia_DTGTXL_goi1(DD_G6)" xfId="3865" xr:uid="{00000000-0005-0000-0000-0000BF270000}"/>
    <cellStyle name="3_ÿÿÿÿÿ_TA_Book2_DZ500kVBanSok_Pleiku(10-2012)" xfId="1837" xr:uid="{00000000-0005-0000-0000-0000C0270000}"/>
    <cellStyle name="3_ÿÿÿÿÿ_TA_Book2_DZ500kVBanSok_Pleiku(16_10-2012)" xfId="1838" xr:uid="{00000000-0005-0000-0000-0000C1270000}"/>
    <cellStyle name="3_ÿÿÿÿÿ_TA_Book2_DZ500kVHatxan_pleiku" xfId="1839" xr:uid="{00000000-0005-0000-0000-0000C2270000}"/>
    <cellStyle name="3_ÿÿÿÿÿ_TA_Book2_DZ500kVHatxan_pleiku(Giaidoan1)" xfId="1840" xr:uid="{00000000-0005-0000-0000-0000C3270000}"/>
    <cellStyle name="3_ÿÿÿÿÿ_TA_Book2_DZ500kVPleiku_MyPhuoc_CauBong(GiaLai+DakLakmoi)" xfId="1841" xr:uid="{00000000-0005-0000-0000-0000C4270000}"/>
    <cellStyle name="3_ÿÿÿÿÿ_TA_Book2_DZ500kVPleiku_MyPhuoc_CauBong(GiaLai+DakLakmoi)_DTGTXL_goi1(DD_G6)" xfId="3866" xr:uid="{00000000-0005-0000-0000-0000C5270000}"/>
    <cellStyle name="3_ÿÿÿÿÿ_TA_Book2_Lamgiangiao" xfId="3867" xr:uid="{00000000-0005-0000-0000-0000C6270000}"/>
    <cellStyle name="3_ÿÿÿÿÿ_TA_CV2695_957" xfId="1842" xr:uid="{00000000-0005-0000-0000-0000C7270000}"/>
    <cellStyle name="3_ÿÿÿÿÿ_TA_CV2695_957_Book2" xfId="1843" xr:uid="{00000000-0005-0000-0000-0000C8270000}"/>
    <cellStyle name="3_ÿÿÿÿÿ_TA_CV2695_957_Book2_DTGTXL_goi1(DD_G6)" xfId="3868" xr:uid="{00000000-0005-0000-0000-0000C9270000}"/>
    <cellStyle name="3_ÿÿÿÿÿ_TA_CV2695_957_Book3" xfId="1844" xr:uid="{00000000-0005-0000-0000-0000CA270000}"/>
    <cellStyle name="3_ÿÿÿÿÿ_TA_CV2695_957_Book3_DTGTXL_goi1(DD_G6)" xfId="3869" xr:uid="{00000000-0005-0000-0000-0000CB270000}"/>
    <cellStyle name="3_ÿÿÿÿÿ_TA_CV2695_957_DTGTXL_goi1(DD_G6)" xfId="3870" xr:uid="{00000000-0005-0000-0000-0000CC270000}"/>
    <cellStyle name="3_ÿÿÿÿÿ_TA_CV2695_957_DZ500kVBanSok_Pleiku(10-2012)" xfId="1845" xr:uid="{00000000-0005-0000-0000-0000CD270000}"/>
    <cellStyle name="3_ÿÿÿÿÿ_TA_CV2695_957_DZ500kVBanSok_Pleiku(16_10-2012)" xfId="1846" xr:uid="{00000000-0005-0000-0000-0000CE270000}"/>
    <cellStyle name="3_ÿÿÿÿÿ_TA_CV2695_957_DZ500kVPleiku_MyPhuoc_CauBong(GiaLai+DakLakmoi)" xfId="1847" xr:uid="{00000000-0005-0000-0000-0000CF270000}"/>
    <cellStyle name="3_ÿÿÿÿÿ_TA_CV2695_957_DZ500kVPleiku_MyPhuoc_CauBong(GiaLai+DakLakmoi)_DTGTXL_goi1(DD_G6)" xfId="3871" xr:uid="{00000000-0005-0000-0000-0000D0270000}"/>
    <cellStyle name="3_ÿÿÿÿÿ_TA_CV2695_957_Lamgiangiao" xfId="3872" xr:uid="{00000000-0005-0000-0000-0000D1270000}"/>
    <cellStyle name="3_ÿÿÿÿÿ_TA_dauvao" xfId="1848" xr:uid="{00000000-0005-0000-0000-0000D2270000}"/>
    <cellStyle name="3_ÿÿÿÿÿ_TA_dauvao_DTGTXL_goi1(DD_G6)" xfId="3873" xr:uid="{00000000-0005-0000-0000-0000D3270000}"/>
    <cellStyle name="3_ÿÿÿÿÿ_TA_dauvao_DZ500kVBanSok_Pleiku(10-2012)" xfId="1849" xr:uid="{00000000-0005-0000-0000-0000D4270000}"/>
    <cellStyle name="3_ÿÿÿÿÿ_TA_dauvao_DZ500kVBanSok_Pleiku(16_10-2012)" xfId="1850" xr:uid="{00000000-0005-0000-0000-0000D5270000}"/>
    <cellStyle name="3_ÿÿÿÿÿ_TA_dauvao_Lamgiangiao" xfId="3874" xr:uid="{00000000-0005-0000-0000-0000D6270000}"/>
    <cellStyle name="3_ÿÿÿÿÿ_TA_DTGTXL_goi1(DD_G6)" xfId="3875" xr:uid="{00000000-0005-0000-0000-0000D7270000}"/>
    <cellStyle name="3_ÿÿÿÿÿ_TA_duphongtruotgia" xfId="1851" xr:uid="{00000000-0005-0000-0000-0000D8270000}"/>
    <cellStyle name="3_ÿÿÿÿÿ_TA_duphongtruotgia_Book2" xfId="1852" xr:uid="{00000000-0005-0000-0000-0000D9270000}"/>
    <cellStyle name="3_ÿÿÿÿÿ_TA_duphongtruotgia_Book2_DTGTXL_goi1(DD_G6)" xfId="3876" xr:uid="{00000000-0005-0000-0000-0000DA270000}"/>
    <cellStyle name="3_ÿÿÿÿÿ_TA_duphongtruotgia_Book3" xfId="1853" xr:uid="{00000000-0005-0000-0000-0000DB270000}"/>
    <cellStyle name="3_ÿÿÿÿÿ_TA_duphongtruotgia_Book3_DTGTXL_goi1(DD_G6)" xfId="3877" xr:uid="{00000000-0005-0000-0000-0000DC270000}"/>
    <cellStyle name="3_ÿÿÿÿÿ_TA_duphongtruotgia_DTGTXL_goi1(DD_G6)" xfId="3878" xr:uid="{00000000-0005-0000-0000-0000DD270000}"/>
    <cellStyle name="3_ÿÿÿÿÿ_TA_duphongtruotgia_DZ500kVBanSok_Pleiku(10-2012)" xfId="1854" xr:uid="{00000000-0005-0000-0000-0000DE270000}"/>
    <cellStyle name="3_ÿÿÿÿÿ_TA_duphongtruotgia_DZ500kVBanSok_Pleiku(16_10-2012)" xfId="1855" xr:uid="{00000000-0005-0000-0000-0000DF270000}"/>
    <cellStyle name="3_ÿÿÿÿÿ_TA_duphongtruotgia_DZ500kVPleiku_MyPhuoc_CauBong(GiaLai+DakLakmoi)" xfId="1856" xr:uid="{00000000-0005-0000-0000-0000E0270000}"/>
    <cellStyle name="3_ÿÿÿÿÿ_TA_duphongtruotgia_DZ500kVPleiku_MyPhuoc_CauBong(GiaLai+DakLakmoi)_DTGTXL_goi1(DD_G6)" xfId="3879" xr:uid="{00000000-0005-0000-0000-0000E1270000}"/>
    <cellStyle name="3_ÿÿÿÿÿ_TA_duphongtruotgia_Lamgiangiao" xfId="3880" xr:uid="{00000000-0005-0000-0000-0000E2270000}"/>
    <cellStyle name="3_ÿÿÿÿÿ_TA_DZ 220kV Vinh Tan - Phan Thi_t" xfId="1857" xr:uid="{00000000-0005-0000-0000-0000E3270000}"/>
    <cellStyle name="3_ÿÿÿÿÿ_TA_DZ 220kV Vinh Tan - Phan Thi_t 10" xfId="10518" xr:uid="{00000000-0005-0000-0000-0000E4270000}"/>
    <cellStyle name="3_ÿÿÿÿÿ_TA_DZ 220kV Vinh Tan - Phan Thi_t 11" xfId="10519" xr:uid="{00000000-0005-0000-0000-0000E5270000}"/>
    <cellStyle name="3_ÿÿÿÿÿ_TA_DZ 220kV Vinh Tan - Phan Thi_t 12" xfId="16380" xr:uid="{00000000-0005-0000-0000-0000E6270000}"/>
    <cellStyle name="3_ÿÿÿÿÿ_TA_DZ 220kV Vinh Tan - Phan Thi_t 13" xfId="15795" xr:uid="{00000000-0005-0000-0000-0000E7270000}"/>
    <cellStyle name="3_ÿÿÿÿÿ_TA_DZ 220kV Vinh Tan - Phan Thi_t 2" xfId="10520" xr:uid="{00000000-0005-0000-0000-0000E8270000}"/>
    <cellStyle name="3_ÿÿÿÿÿ_TA_DZ 220kV Vinh Tan - Phan Thi_t 3" xfId="10521" xr:uid="{00000000-0005-0000-0000-0000E9270000}"/>
    <cellStyle name="3_ÿÿÿÿÿ_TA_DZ 220kV Vinh Tan - Phan Thi_t 4" xfId="10522" xr:uid="{00000000-0005-0000-0000-0000EA270000}"/>
    <cellStyle name="3_ÿÿÿÿÿ_TA_DZ 220kV Vinh Tan - Phan Thi_t 5" xfId="10523" xr:uid="{00000000-0005-0000-0000-0000EB270000}"/>
    <cellStyle name="3_ÿÿÿÿÿ_TA_DZ 220kV Vinh Tan - Phan Thi_t 6" xfId="10524" xr:uid="{00000000-0005-0000-0000-0000EC270000}"/>
    <cellStyle name="3_ÿÿÿÿÿ_TA_DZ 220kV Vinh Tan - Phan Thi_t 7" xfId="10525" xr:uid="{00000000-0005-0000-0000-0000ED270000}"/>
    <cellStyle name="3_ÿÿÿÿÿ_TA_DZ 220kV Vinh Tan - Phan Thi_t 8" xfId="10526" xr:uid="{00000000-0005-0000-0000-0000EE270000}"/>
    <cellStyle name="3_ÿÿÿÿÿ_TA_DZ 220kV Vinh Tan - Phan Thi_t 9" xfId="10527" xr:uid="{00000000-0005-0000-0000-0000EF270000}"/>
    <cellStyle name="3_ÿÿÿÿÿ_TA_DZ 220kV Vinh Tan - Phan Thi_t_Book1" xfId="1858" xr:uid="{00000000-0005-0000-0000-0000F0270000}"/>
    <cellStyle name="3_ÿÿÿÿÿ_TA_DZ 220kV Vinh Tan - Phan Thi_t_Book2" xfId="1859" xr:uid="{00000000-0005-0000-0000-0000F1270000}"/>
    <cellStyle name="3_ÿÿÿÿÿ_TA_DZ 220kV Vinh Tan - Phan Thi_t_DTGTXL_goi1(DD_G6)" xfId="3881" xr:uid="{00000000-0005-0000-0000-0000F2270000}"/>
    <cellStyle name="3_ÿÿÿÿÿ_TA_DZ 220kV Vinh Tan - Phan Thi_t_DZ500kVBanSok_Pleiku(10-2012)" xfId="1860" xr:uid="{00000000-0005-0000-0000-0000F3270000}"/>
    <cellStyle name="3_ÿÿÿÿÿ_TA_DZ 220kV Vinh Tan - Phan Thi_t_DZ500kVHatxan_pleiku" xfId="1861" xr:uid="{00000000-0005-0000-0000-0000F4270000}"/>
    <cellStyle name="3_ÿÿÿÿÿ_TA_DZ 220kV Vinh Tan - Phan Thi_t_DZ500kVHatxan_pleiku(Giaidoan1)" xfId="1862" xr:uid="{00000000-0005-0000-0000-0000F5270000}"/>
    <cellStyle name="3_ÿÿÿÿÿ_TA_mauduyetDADT" xfId="1863" xr:uid="{00000000-0005-0000-0000-0000F6270000}"/>
    <cellStyle name="3_ÿÿÿÿÿ_TA_mauduyetDADT_Book2" xfId="1864" xr:uid="{00000000-0005-0000-0000-0000F7270000}"/>
    <cellStyle name="3_ÿÿÿÿÿ_TA_mauduyetDADT_Book2_DTGTXL_goi1(DD_G6)" xfId="3882" xr:uid="{00000000-0005-0000-0000-0000F8270000}"/>
    <cellStyle name="3_ÿÿÿÿÿ_TA_mauduyetDADT_Book3" xfId="1865" xr:uid="{00000000-0005-0000-0000-0000F9270000}"/>
    <cellStyle name="3_ÿÿÿÿÿ_TA_mauduyetDADT_Book3_DTGTXL_goi1(DD_G6)" xfId="3883" xr:uid="{00000000-0005-0000-0000-0000FA270000}"/>
    <cellStyle name="3_ÿÿÿÿÿ_TA_mauduyetDADT_DTGTXL_goi1(DD_G6)" xfId="3884" xr:uid="{00000000-0005-0000-0000-0000FB270000}"/>
    <cellStyle name="3_ÿÿÿÿÿ_TA_mauduyetDADT_DZ500kVBanSok_Pleiku(10-2012)" xfId="1866" xr:uid="{00000000-0005-0000-0000-0000FC270000}"/>
    <cellStyle name="3_ÿÿÿÿÿ_TA_mauduyetDADT_DZ500kVBanSok_Pleiku(16_10-2012)" xfId="1867" xr:uid="{00000000-0005-0000-0000-0000FD270000}"/>
    <cellStyle name="3_ÿÿÿÿÿ_TA_mauduyetDADT_DZ500kVPleiku_MyPhuoc_CauBong(GiaLai+DakLakmoi)" xfId="1868" xr:uid="{00000000-0005-0000-0000-0000FE270000}"/>
    <cellStyle name="3_ÿÿÿÿÿ_TA_mauduyetDADT_DZ500kVPleiku_MyPhuoc_CauBong(GiaLai+DakLakmoi)_DTGTXL_goi1(DD_G6)" xfId="3885" xr:uid="{00000000-0005-0000-0000-0000FF270000}"/>
    <cellStyle name="3_ÿÿÿÿÿ_TA_mauduyetDADT_Lamgiangiao" xfId="3886" xr:uid="{00000000-0005-0000-0000-000000280000}"/>
    <cellStyle name="3_ÿÿÿÿÿ_TA_QLDA(957)" xfId="3887" xr:uid="{00000000-0005-0000-0000-000001280000}"/>
    <cellStyle name="3_ÿÿÿÿÿ_TA_TBA 220kV Song Trang 2" xfId="1869" xr:uid="{00000000-0005-0000-0000-000002280000}"/>
    <cellStyle name="3_ÿÿÿÿÿ_TA_TBA 220kV Song Trang 2 10" xfId="10528" xr:uid="{00000000-0005-0000-0000-000003280000}"/>
    <cellStyle name="3_ÿÿÿÿÿ_TA_TBA 220kV Song Trang 2 11" xfId="10529" xr:uid="{00000000-0005-0000-0000-000004280000}"/>
    <cellStyle name="3_ÿÿÿÿÿ_TA_TBA 220kV Song Trang 2 12" xfId="16381" xr:uid="{00000000-0005-0000-0000-000005280000}"/>
    <cellStyle name="3_ÿÿÿÿÿ_TA_TBA 220kV Song Trang 2 13" xfId="15796" xr:uid="{00000000-0005-0000-0000-000006280000}"/>
    <cellStyle name="3_ÿÿÿÿÿ_TA_TBA 220kV Song Trang 2 2" xfId="10530" xr:uid="{00000000-0005-0000-0000-000007280000}"/>
    <cellStyle name="3_ÿÿÿÿÿ_TA_TBA 220kV Song Trang 2 3" xfId="10531" xr:uid="{00000000-0005-0000-0000-000008280000}"/>
    <cellStyle name="3_ÿÿÿÿÿ_TA_TBA 220kV Song Trang 2 4" xfId="10532" xr:uid="{00000000-0005-0000-0000-000009280000}"/>
    <cellStyle name="3_ÿÿÿÿÿ_TA_TBA 220kV Song Trang 2 5" xfId="10533" xr:uid="{00000000-0005-0000-0000-00000A280000}"/>
    <cellStyle name="3_ÿÿÿÿÿ_TA_TBA 220kV Song Trang 2 6" xfId="10534" xr:uid="{00000000-0005-0000-0000-00000B280000}"/>
    <cellStyle name="3_ÿÿÿÿÿ_TA_TBA 220kV Song Trang 2 7" xfId="10535" xr:uid="{00000000-0005-0000-0000-00000C280000}"/>
    <cellStyle name="3_ÿÿÿÿÿ_TA_TBA 220kV Song Trang 2 8" xfId="10536" xr:uid="{00000000-0005-0000-0000-00000D280000}"/>
    <cellStyle name="3_ÿÿÿÿÿ_TA_TBA 220kV Song Trang 2 9" xfId="10537" xr:uid="{00000000-0005-0000-0000-00000E280000}"/>
    <cellStyle name="3_ÿÿÿÿÿ_TA_TBA 220kV Song Trang 2_Book1" xfId="1870" xr:uid="{00000000-0005-0000-0000-00000F280000}"/>
    <cellStyle name="3_ÿÿÿÿÿ_TA_TBA 220kV Song Trang 2_Book2" xfId="1871" xr:uid="{00000000-0005-0000-0000-000010280000}"/>
    <cellStyle name="3_ÿÿÿÿÿ_TA_TBA 220kV Song Trang 2_DTGTXL_goi1(DD_G6)" xfId="3888" xr:uid="{00000000-0005-0000-0000-000011280000}"/>
    <cellStyle name="3_ÿÿÿÿÿ_TA_TBA 220kV Song Trang 2_DZ500kVBanSok_Pleiku(10-2012)" xfId="1872" xr:uid="{00000000-0005-0000-0000-000012280000}"/>
    <cellStyle name="3_ÿÿÿÿÿ_TA_TBA 220kV Song Trang 2_DZ500kVHatxan_pleiku" xfId="1873" xr:uid="{00000000-0005-0000-0000-000013280000}"/>
    <cellStyle name="3_ÿÿÿÿÿ_TA_TBA 220kV Song Trang 2_DZ500kVHatxan_pleiku(Giaidoan1)" xfId="1874" xr:uid="{00000000-0005-0000-0000-000014280000}"/>
    <cellStyle name="3_ÿÿÿÿÿ_TA_thepmaqui3_2010(DaNang)" xfId="3889" xr:uid="{00000000-0005-0000-0000-000015280000}"/>
    <cellStyle name="3_ÿÿÿÿÿ_TBA 220kV Song Trang 2" xfId="1875" xr:uid="{00000000-0005-0000-0000-000016280000}"/>
    <cellStyle name="3_ÿÿÿÿÿ_TBA 220kV Song Trang 2 10" xfId="10538" xr:uid="{00000000-0005-0000-0000-000017280000}"/>
    <cellStyle name="3_ÿÿÿÿÿ_TBA 220kV Song Trang 2 11" xfId="10539" xr:uid="{00000000-0005-0000-0000-000018280000}"/>
    <cellStyle name="3_ÿÿÿÿÿ_TBA 220kV Song Trang 2 12" xfId="16382" xr:uid="{00000000-0005-0000-0000-000019280000}"/>
    <cellStyle name="3_ÿÿÿÿÿ_TBA 220kV Song Trang 2 13" xfId="15797" xr:uid="{00000000-0005-0000-0000-00001A280000}"/>
    <cellStyle name="3_ÿÿÿÿÿ_TBA 220kV Song Trang 2 2" xfId="10540" xr:uid="{00000000-0005-0000-0000-00001B280000}"/>
    <cellStyle name="3_ÿÿÿÿÿ_TBA 220kV Song Trang 2 3" xfId="10541" xr:uid="{00000000-0005-0000-0000-00001C280000}"/>
    <cellStyle name="3_ÿÿÿÿÿ_TBA 220kV Song Trang 2 4" xfId="10542" xr:uid="{00000000-0005-0000-0000-00001D280000}"/>
    <cellStyle name="3_ÿÿÿÿÿ_TBA 220kV Song Trang 2 5" xfId="10543" xr:uid="{00000000-0005-0000-0000-00001E280000}"/>
    <cellStyle name="3_ÿÿÿÿÿ_TBA 220kV Song Trang 2 6" xfId="10544" xr:uid="{00000000-0005-0000-0000-00001F280000}"/>
    <cellStyle name="3_ÿÿÿÿÿ_TBA 220kV Song Trang 2 7" xfId="10545" xr:uid="{00000000-0005-0000-0000-000020280000}"/>
    <cellStyle name="3_ÿÿÿÿÿ_TBA 220kV Song Trang 2 8" xfId="10546" xr:uid="{00000000-0005-0000-0000-000021280000}"/>
    <cellStyle name="3_ÿÿÿÿÿ_TBA 220kV Song Trang 2 9" xfId="10547" xr:uid="{00000000-0005-0000-0000-000022280000}"/>
    <cellStyle name="3_ÿÿÿÿÿ_TBA 220kV Song Trang 2_Book1" xfId="1876" xr:uid="{00000000-0005-0000-0000-000023280000}"/>
    <cellStyle name="3_ÿÿÿÿÿ_TBA 220kV Song Trang 2_Book2" xfId="1877" xr:uid="{00000000-0005-0000-0000-000024280000}"/>
    <cellStyle name="3_ÿÿÿÿÿ_TBA 220kV Song Trang 2_DTGTXL_goi1(DD_G6)" xfId="3890" xr:uid="{00000000-0005-0000-0000-000025280000}"/>
    <cellStyle name="3_ÿÿÿÿÿ_TBA 220kV Song Trang 2_DZ500kVBanSok_Pleiku(10-2012)" xfId="1878" xr:uid="{00000000-0005-0000-0000-000026280000}"/>
    <cellStyle name="3_ÿÿÿÿÿ_TBA 220kV Song Trang 2_DZ500kVHatxan_pleiku" xfId="1879" xr:uid="{00000000-0005-0000-0000-000027280000}"/>
    <cellStyle name="3_ÿÿÿÿÿ_TBA 220kV Song Trang 2_DZ500kVHatxan_pleiku(Giaidoan1)" xfId="1880" xr:uid="{00000000-0005-0000-0000-000028280000}"/>
    <cellStyle name="3_ÿÿÿÿÿ_TToan KS (DADT) Phu Tan 2 (lam truoc) 6-09 da sua gui lai" xfId="3893" xr:uid="{00000000-0005-0000-0000-00002B280000}"/>
    <cellStyle name="3_ÿÿÿÿÿ_thepmaqui3_2010(DaNang)" xfId="3891" xr:uid="{00000000-0005-0000-0000-000029280000}"/>
    <cellStyle name="3_ÿÿÿÿÿ_Thtoan KS dia hinh dot 1(DADT)GOC" xfId="3892" xr:uid="{00000000-0005-0000-0000-00002A280000}"/>
    <cellStyle name="4" xfId="1881" xr:uid="{00000000-0005-0000-0000-00002C280000}"/>
    <cellStyle name="4_1A_TB.NXT-500kV Pleiku(07-2011)Hc theo TT" xfId="3894" xr:uid="{00000000-0005-0000-0000-00002D280000}"/>
    <cellStyle name="4_2A_HTVT-500kV Pleiku-CauBong(07-2011)Hc theo TT" xfId="3895" xr:uid="{00000000-0005-0000-0000-00002E280000}"/>
    <cellStyle name="4_Book1" xfId="1882" xr:uid="{00000000-0005-0000-0000-00002F280000}"/>
    <cellStyle name="4_Book1 10" xfId="10548" xr:uid="{00000000-0005-0000-0000-000030280000}"/>
    <cellStyle name="4_Book1 11" xfId="10549" xr:uid="{00000000-0005-0000-0000-000031280000}"/>
    <cellStyle name="4_Book1 12" xfId="16383" xr:uid="{00000000-0005-0000-0000-000032280000}"/>
    <cellStyle name="4_Book1 13" xfId="15798" xr:uid="{00000000-0005-0000-0000-000033280000}"/>
    <cellStyle name="4_Book1 2" xfId="10550" xr:uid="{00000000-0005-0000-0000-000034280000}"/>
    <cellStyle name="4_Book1 3" xfId="10551" xr:uid="{00000000-0005-0000-0000-000035280000}"/>
    <cellStyle name="4_Book1 4" xfId="10552" xr:uid="{00000000-0005-0000-0000-000036280000}"/>
    <cellStyle name="4_Book1 5" xfId="10553" xr:uid="{00000000-0005-0000-0000-000037280000}"/>
    <cellStyle name="4_Book1 6" xfId="10554" xr:uid="{00000000-0005-0000-0000-000038280000}"/>
    <cellStyle name="4_Book1 7" xfId="10555" xr:uid="{00000000-0005-0000-0000-000039280000}"/>
    <cellStyle name="4_Book1 8" xfId="10556" xr:uid="{00000000-0005-0000-0000-00003A280000}"/>
    <cellStyle name="4_Book1 9" xfId="10557" xr:uid="{00000000-0005-0000-0000-00003B280000}"/>
    <cellStyle name="4_Book1_1A_TB.NXT-500kV Pleiku(07-2011)Hc theo TT" xfId="3896" xr:uid="{00000000-0005-0000-0000-00003C280000}"/>
    <cellStyle name="4_Book1_2A_HTVT-500kV Pleiku-CauBong(07-2011)Hc theo TT" xfId="3897" xr:uid="{00000000-0005-0000-0000-00003D280000}"/>
    <cellStyle name="4_Book1_Book1" xfId="1883" xr:uid="{00000000-0005-0000-0000-00003E280000}"/>
    <cellStyle name="4_Book1_Book2" xfId="1884" xr:uid="{00000000-0005-0000-0000-00003F280000}"/>
    <cellStyle name="4_Book1_Book2_1" xfId="3898" xr:uid="{00000000-0005-0000-0000-000040280000}"/>
    <cellStyle name="4_Book1_Book2_DTGTXL_goi1(DD_G6)" xfId="3899" xr:uid="{00000000-0005-0000-0000-000041280000}"/>
    <cellStyle name="4_Book1_Book3" xfId="1885" xr:uid="{00000000-0005-0000-0000-000042280000}"/>
    <cellStyle name="4_Book1_Book3_DTGTXL_goi1(DD_G6)" xfId="3900" xr:uid="{00000000-0005-0000-0000-000043280000}"/>
    <cellStyle name="4_Book1_DTGTXL_goi1(DD_G6)" xfId="3901" xr:uid="{00000000-0005-0000-0000-000044280000}"/>
    <cellStyle name="4_Book1_DZ500kVBanSok_Pleiku(10-2012)" xfId="1886" xr:uid="{00000000-0005-0000-0000-000045280000}"/>
    <cellStyle name="4_Book1_DZ500kVBanSok_Pleiku(16_10-2012)" xfId="1887" xr:uid="{00000000-0005-0000-0000-000046280000}"/>
    <cellStyle name="4_Book1_DZ500kVHatxan_pleiku" xfId="1888" xr:uid="{00000000-0005-0000-0000-000047280000}"/>
    <cellStyle name="4_Book1_DZ500kVHatxan_pleiku(Giaidoan1)" xfId="1889" xr:uid="{00000000-0005-0000-0000-000048280000}"/>
    <cellStyle name="4_Book1_DZ500kVPleiku_MyPhuoc_CauBong(GiaLai+DakLakmoi)" xfId="1890" xr:uid="{00000000-0005-0000-0000-000049280000}"/>
    <cellStyle name="4_Book1_DZ500kVPleiku_MyPhuoc_CauBong(GiaLai+DakLakmoi)_DTGTXL_goi1(DD_G6)" xfId="3902" xr:uid="{00000000-0005-0000-0000-00004A280000}"/>
    <cellStyle name="4_Book1_Lamgiangiao" xfId="3903" xr:uid="{00000000-0005-0000-0000-00004B280000}"/>
    <cellStyle name="4_Book2" xfId="1891" xr:uid="{00000000-0005-0000-0000-00004C280000}"/>
    <cellStyle name="4_Book2 10" xfId="10558" xr:uid="{00000000-0005-0000-0000-00004D280000}"/>
    <cellStyle name="4_Book2 11" xfId="10559" xr:uid="{00000000-0005-0000-0000-00004E280000}"/>
    <cellStyle name="4_Book2 12" xfId="16384" xr:uid="{00000000-0005-0000-0000-00004F280000}"/>
    <cellStyle name="4_Book2 13" xfId="15799" xr:uid="{00000000-0005-0000-0000-000050280000}"/>
    <cellStyle name="4_Book2 2" xfId="10560" xr:uid="{00000000-0005-0000-0000-000051280000}"/>
    <cellStyle name="4_Book2 3" xfId="10561" xr:uid="{00000000-0005-0000-0000-000052280000}"/>
    <cellStyle name="4_Book2 4" xfId="10562" xr:uid="{00000000-0005-0000-0000-000053280000}"/>
    <cellStyle name="4_Book2 5" xfId="10563" xr:uid="{00000000-0005-0000-0000-000054280000}"/>
    <cellStyle name="4_Book2 6" xfId="10564" xr:uid="{00000000-0005-0000-0000-000055280000}"/>
    <cellStyle name="4_Book2 7" xfId="10565" xr:uid="{00000000-0005-0000-0000-000056280000}"/>
    <cellStyle name="4_Book2 8" xfId="10566" xr:uid="{00000000-0005-0000-0000-000057280000}"/>
    <cellStyle name="4_Book2 9" xfId="10567" xr:uid="{00000000-0005-0000-0000-000058280000}"/>
    <cellStyle name="4_Book2_Book1" xfId="1892" xr:uid="{00000000-0005-0000-0000-000059280000}"/>
    <cellStyle name="4_Book2_Book1_Book2" xfId="3904" xr:uid="{00000000-0005-0000-0000-00005A280000}"/>
    <cellStyle name="4_Book2_Book1_DTGTXL_goi1(DD_G6)" xfId="3905" xr:uid="{00000000-0005-0000-0000-00005B280000}"/>
    <cellStyle name="4_Book2_Book2" xfId="1893" xr:uid="{00000000-0005-0000-0000-00005C280000}"/>
    <cellStyle name="4_Book2_Book2_DTGTXL_goi1(DD_G6)" xfId="3906" xr:uid="{00000000-0005-0000-0000-00005D280000}"/>
    <cellStyle name="4_Book2_Book3" xfId="1894" xr:uid="{00000000-0005-0000-0000-00005E280000}"/>
    <cellStyle name="4_Book2_Book3_DTGTXL_goi1(DD_G6)" xfId="3907" xr:uid="{00000000-0005-0000-0000-00005F280000}"/>
    <cellStyle name="4_Book2_CV2695_957" xfId="1895" xr:uid="{00000000-0005-0000-0000-000060280000}"/>
    <cellStyle name="4_Book2_CV2695_957_DTGTXL_goi1(DD_G6)" xfId="3908" xr:uid="{00000000-0005-0000-0000-000061280000}"/>
    <cellStyle name="4_Book2_dauvao" xfId="1896" xr:uid="{00000000-0005-0000-0000-000062280000}"/>
    <cellStyle name="4_Book2_dauvao_DTGTXL_goi1(DD_G6)" xfId="3909" xr:uid="{00000000-0005-0000-0000-000063280000}"/>
    <cellStyle name="4_Book2_DTGTXL_goi1(DD_G6)" xfId="3910" xr:uid="{00000000-0005-0000-0000-000064280000}"/>
    <cellStyle name="4_Book2_duphongtruotgia" xfId="1897" xr:uid="{00000000-0005-0000-0000-000065280000}"/>
    <cellStyle name="4_Book2_duphongtruotgia_DTGTXL_goi1(DD_G6)" xfId="3911" xr:uid="{00000000-0005-0000-0000-000066280000}"/>
    <cellStyle name="4_Book2_DZ500kVBanSok_Pleiku(10-2012)" xfId="1898" xr:uid="{00000000-0005-0000-0000-000067280000}"/>
    <cellStyle name="4_Book2_DZ500kVBanSok_Pleiku(16_10-2012)" xfId="1899" xr:uid="{00000000-0005-0000-0000-000068280000}"/>
    <cellStyle name="4_Book2_DZ500kVHatxan_pleiku" xfId="1900" xr:uid="{00000000-0005-0000-0000-000069280000}"/>
    <cellStyle name="4_Book2_DZ500kVHatxan_pleiku(Giaidoan1)" xfId="1901" xr:uid="{00000000-0005-0000-0000-00006A280000}"/>
    <cellStyle name="4_Book2_DZ500kVPleiku_MyPhuoc_CauBong(GiaLai+DakLakmoi)" xfId="1902" xr:uid="{00000000-0005-0000-0000-00006B280000}"/>
    <cellStyle name="4_Book2_DZ500kVPleiku_MyPhuoc_CauBong(GiaLai+DakLakmoi)_DTGTXL_goi1(DD_G6)" xfId="3912" xr:uid="{00000000-0005-0000-0000-00006C280000}"/>
    <cellStyle name="4_Book2_Lamgiangiao" xfId="3913" xr:uid="{00000000-0005-0000-0000-00006D280000}"/>
    <cellStyle name="4_Cao Son - DTTKchinh TT 03, 04" xfId="10568" xr:uid="{00000000-0005-0000-0000-00006E280000}"/>
    <cellStyle name="4_Cau thuy dien Ban La (Cu Anh)" xfId="1903" xr:uid="{00000000-0005-0000-0000-00006F280000}"/>
    <cellStyle name="4_Cau thuy dien Ban La (Cu Anh)_Book1" xfId="1904" xr:uid="{00000000-0005-0000-0000-000070280000}"/>
    <cellStyle name="4_Cau thuy dien Ban La (Cu Anh)_Book1 10" xfId="10569" xr:uid="{00000000-0005-0000-0000-000071280000}"/>
    <cellStyle name="4_Cau thuy dien Ban La (Cu Anh)_Book1 11" xfId="10570" xr:uid="{00000000-0005-0000-0000-000072280000}"/>
    <cellStyle name="4_Cau thuy dien Ban La (Cu Anh)_Book1 12" xfId="16385" xr:uid="{00000000-0005-0000-0000-000073280000}"/>
    <cellStyle name="4_Cau thuy dien Ban La (Cu Anh)_Book1 13" xfId="15800" xr:uid="{00000000-0005-0000-0000-000074280000}"/>
    <cellStyle name="4_Cau thuy dien Ban La (Cu Anh)_Book1 2" xfId="10571" xr:uid="{00000000-0005-0000-0000-000075280000}"/>
    <cellStyle name="4_Cau thuy dien Ban La (Cu Anh)_Book1 3" xfId="10572" xr:uid="{00000000-0005-0000-0000-000076280000}"/>
    <cellStyle name="4_Cau thuy dien Ban La (Cu Anh)_Book1 4" xfId="10573" xr:uid="{00000000-0005-0000-0000-000077280000}"/>
    <cellStyle name="4_Cau thuy dien Ban La (Cu Anh)_Book1 5" xfId="10574" xr:uid="{00000000-0005-0000-0000-000078280000}"/>
    <cellStyle name="4_Cau thuy dien Ban La (Cu Anh)_Book1 6" xfId="10575" xr:uid="{00000000-0005-0000-0000-000079280000}"/>
    <cellStyle name="4_Cau thuy dien Ban La (Cu Anh)_Book1 7" xfId="10576" xr:uid="{00000000-0005-0000-0000-00007A280000}"/>
    <cellStyle name="4_Cau thuy dien Ban La (Cu Anh)_Book1 8" xfId="10577" xr:uid="{00000000-0005-0000-0000-00007B280000}"/>
    <cellStyle name="4_Cau thuy dien Ban La (Cu Anh)_Book1 9" xfId="10578" xr:uid="{00000000-0005-0000-0000-00007C280000}"/>
    <cellStyle name="4_Cau thuy dien Ban La (Cu Anh)_Book2" xfId="1905" xr:uid="{00000000-0005-0000-0000-00007D280000}"/>
    <cellStyle name="4_Cau thuy dien Ban La (Cu Anh)_Book2 10" xfId="10579" xr:uid="{00000000-0005-0000-0000-00007E280000}"/>
    <cellStyle name="4_Cau thuy dien Ban La (Cu Anh)_Book2 11" xfId="10580" xr:uid="{00000000-0005-0000-0000-00007F280000}"/>
    <cellStyle name="4_Cau thuy dien Ban La (Cu Anh)_Book2 12" xfId="16386" xr:uid="{00000000-0005-0000-0000-000080280000}"/>
    <cellStyle name="4_Cau thuy dien Ban La (Cu Anh)_Book2 13" xfId="15801" xr:uid="{00000000-0005-0000-0000-000081280000}"/>
    <cellStyle name="4_Cau thuy dien Ban La (Cu Anh)_Book2 2" xfId="10581" xr:uid="{00000000-0005-0000-0000-000082280000}"/>
    <cellStyle name="4_Cau thuy dien Ban La (Cu Anh)_Book2 3" xfId="10582" xr:uid="{00000000-0005-0000-0000-000083280000}"/>
    <cellStyle name="4_Cau thuy dien Ban La (Cu Anh)_Book2 4" xfId="10583" xr:uid="{00000000-0005-0000-0000-000084280000}"/>
    <cellStyle name="4_Cau thuy dien Ban La (Cu Anh)_Book2 5" xfId="10584" xr:uid="{00000000-0005-0000-0000-000085280000}"/>
    <cellStyle name="4_Cau thuy dien Ban La (Cu Anh)_Book2 6" xfId="10585" xr:uid="{00000000-0005-0000-0000-000086280000}"/>
    <cellStyle name="4_Cau thuy dien Ban La (Cu Anh)_Book2 7" xfId="10586" xr:uid="{00000000-0005-0000-0000-000087280000}"/>
    <cellStyle name="4_Cau thuy dien Ban La (Cu Anh)_Book2 8" xfId="10587" xr:uid="{00000000-0005-0000-0000-000088280000}"/>
    <cellStyle name="4_Cau thuy dien Ban La (Cu Anh)_Book2 9" xfId="10588" xr:uid="{00000000-0005-0000-0000-000089280000}"/>
    <cellStyle name="4_Cau thuy dien Ban La (Cu Anh)_DTGTXL_goi1(DD_G6)" xfId="3914" xr:uid="{00000000-0005-0000-0000-00008A280000}"/>
    <cellStyle name="4_Cau thuy dien Ban La (Cu Anh)_DToan Mtruong P10 gui" xfId="3915" xr:uid="{00000000-0005-0000-0000-00008B280000}"/>
    <cellStyle name="4_Cau thuy dien Ban La (Cu Anh)_DZ500kVBanSok_Pleiku(10-2012)" xfId="1906" xr:uid="{00000000-0005-0000-0000-00008C280000}"/>
    <cellStyle name="4_Cau thuy dien Ban La (Cu Anh)_DZ500kVBanSok_Pleiku(10-2012) 10" xfId="10589" xr:uid="{00000000-0005-0000-0000-00008D280000}"/>
    <cellStyle name="4_Cau thuy dien Ban La (Cu Anh)_DZ500kVBanSok_Pleiku(10-2012) 11" xfId="10590" xr:uid="{00000000-0005-0000-0000-00008E280000}"/>
    <cellStyle name="4_Cau thuy dien Ban La (Cu Anh)_DZ500kVBanSok_Pleiku(10-2012) 12" xfId="16387" xr:uid="{00000000-0005-0000-0000-00008F280000}"/>
    <cellStyle name="4_Cau thuy dien Ban La (Cu Anh)_DZ500kVBanSok_Pleiku(10-2012) 13" xfId="15802" xr:uid="{00000000-0005-0000-0000-000090280000}"/>
    <cellStyle name="4_Cau thuy dien Ban La (Cu Anh)_DZ500kVBanSok_Pleiku(10-2012) 2" xfId="10591" xr:uid="{00000000-0005-0000-0000-000091280000}"/>
    <cellStyle name="4_Cau thuy dien Ban La (Cu Anh)_DZ500kVBanSok_Pleiku(10-2012) 3" xfId="10592" xr:uid="{00000000-0005-0000-0000-000092280000}"/>
    <cellStyle name="4_Cau thuy dien Ban La (Cu Anh)_DZ500kVBanSok_Pleiku(10-2012) 4" xfId="10593" xr:uid="{00000000-0005-0000-0000-000093280000}"/>
    <cellStyle name="4_Cau thuy dien Ban La (Cu Anh)_DZ500kVBanSok_Pleiku(10-2012) 5" xfId="10594" xr:uid="{00000000-0005-0000-0000-000094280000}"/>
    <cellStyle name="4_Cau thuy dien Ban La (Cu Anh)_DZ500kVBanSok_Pleiku(10-2012) 6" xfId="10595" xr:uid="{00000000-0005-0000-0000-000095280000}"/>
    <cellStyle name="4_Cau thuy dien Ban La (Cu Anh)_DZ500kVBanSok_Pleiku(10-2012) 7" xfId="10596" xr:uid="{00000000-0005-0000-0000-000096280000}"/>
    <cellStyle name="4_Cau thuy dien Ban La (Cu Anh)_DZ500kVBanSok_Pleiku(10-2012) 8" xfId="10597" xr:uid="{00000000-0005-0000-0000-000097280000}"/>
    <cellStyle name="4_Cau thuy dien Ban La (Cu Anh)_DZ500kVBanSok_Pleiku(10-2012) 9" xfId="10598" xr:uid="{00000000-0005-0000-0000-000098280000}"/>
    <cellStyle name="4_Cau thuy dien Ban La (Cu Anh)_DZ500kVHatxan_pleiku" xfId="1907" xr:uid="{00000000-0005-0000-0000-000099280000}"/>
    <cellStyle name="4_Cau thuy dien Ban La (Cu Anh)_DZ500kVHatxan_pleiku 10" xfId="10599" xr:uid="{00000000-0005-0000-0000-00009A280000}"/>
    <cellStyle name="4_Cau thuy dien Ban La (Cu Anh)_DZ500kVHatxan_pleiku 11" xfId="10600" xr:uid="{00000000-0005-0000-0000-00009B280000}"/>
    <cellStyle name="4_Cau thuy dien Ban La (Cu Anh)_DZ500kVHatxan_pleiku 12" xfId="16388" xr:uid="{00000000-0005-0000-0000-00009C280000}"/>
    <cellStyle name="4_Cau thuy dien Ban La (Cu Anh)_DZ500kVHatxan_pleiku 13" xfId="15803" xr:uid="{00000000-0005-0000-0000-00009D280000}"/>
    <cellStyle name="4_Cau thuy dien Ban La (Cu Anh)_DZ500kVHatxan_pleiku 2" xfId="10601" xr:uid="{00000000-0005-0000-0000-00009E280000}"/>
    <cellStyle name="4_Cau thuy dien Ban La (Cu Anh)_DZ500kVHatxan_pleiku 3" xfId="10602" xr:uid="{00000000-0005-0000-0000-00009F280000}"/>
    <cellStyle name="4_Cau thuy dien Ban La (Cu Anh)_DZ500kVHatxan_pleiku 4" xfId="10603" xr:uid="{00000000-0005-0000-0000-0000A0280000}"/>
    <cellStyle name="4_Cau thuy dien Ban La (Cu Anh)_DZ500kVHatxan_pleiku 5" xfId="10604" xr:uid="{00000000-0005-0000-0000-0000A1280000}"/>
    <cellStyle name="4_Cau thuy dien Ban La (Cu Anh)_DZ500kVHatxan_pleiku 6" xfId="10605" xr:uid="{00000000-0005-0000-0000-0000A2280000}"/>
    <cellStyle name="4_Cau thuy dien Ban La (Cu Anh)_DZ500kVHatxan_pleiku 7" xfId="10606" xr:uid="{00000000-0005-0000-0000-0000A3280000}"/>
    <cellStyle name="4_Cau thuy dien Ban La (Cu Anh)_DZ500kVHatxan_pleiku 8" xfId="10607" xr:uid="{00000000-0005-0000-0000-0000A4280000}"/>
    <cellStyle name="4_Cau thuy dien Ban La (Cu Anh)_DZ500kVHatxan_pleiku 9" xfId="10608" xr:uid="{00000000-0005-0000-0000-0000A5280000}"/>
    <cellStyle name="4_Cau thuy dien Ban La (Cu Anh)_DZ500kVHatxan_pleiku(Giaidoan1)" xfId="1908" xr:uid="{00000000-0005-0000-0000-0000A6280000}"/>
    <cellStyle name="4_Cau thuy dien Ban La (Cu Anh)_DZ500kVHatxan_pleiku(Giaidoan1) 10" xfId="10609" xr:uid="{00000000-0005-0000-0000-0000A7280000}"/>
    <cellStyle name="4_Cau thuy dien Ban La (Cu Anh)_DZ500kVHatxan_pleiku(Giaidoan1) 11" xfId="10610" xr:uid="{00000000-0005-0000-0000-0000A8280000}"/>
    <cellStyle name="4_Cau thuy dien Ban La (Cu Anh)_DZ500kVHatxan_pleiku(Giaidoan1) 12" xfId="16389" xr:uid="{00000000-0005-0000-0000-0000A9280000}"/>
    <cellStyle name="4_Cau thuy dien Ban La (Cu Anh)_DZ500kVHatxan_pleiku(Giaidoan1) 13" xfId="15804" xr:uid="{00000000-0005-0000-0000-0000AA280000}"/>
    <cellStyle name="4_Cau thuy dien Ban La (Cu Anh)_DZ500kVHatxan_pleiku(Giaidoan1) 2" xfId="10611" xr:uid="{00000000-0005-0000-0000-0000AB280000}"/>
    <cellStyle name="4_Cau thuy dien Ban La (Cu Anh)_DZ500kVHatxan_pleiku(Giaidoan1) 3" xfId="10612" xr:uid="{00000000-0005-0000-0000-0000AC280000}"/>
    <cellStyle name="4_Cau thuy dien Ban La (Cu Anh)_DZ500kVHatxan_pleiku(Giaidoan1) 4" xfId="10613" xr:uid="{00000000-0005-0000-0000-0000AD280000}"/>
    <cellStyle name="4_Cau thuy dien Ban La (Cu Anh)_DZ500kVHatxan_pleiku(Giaidoan1) 5" xfId="10614" xr:uid="{00000000-0005-0000-0000-0000AE280000}"/>
    <cellStyle name="4_Cau thuy dien Ban La (Cu Anh)_DZ500kVHatxan_pleiku(Giaidoan1) 6" xfId="10615" xr:uid="{00000000-0005-0000-0000-0000AF280000}"/>
    <cellStyle name="4_Cau thuy dien Ban La (Cu Anh)_DZ500kVHatxan_pleiku(Giaidoan1) 7" xfId="10616" xr:uid="{00000000-0005-0000-0000-0000B0280000}"/>
    <cellStyle name="4_Cau thuy dien Ban La (Cu Anh)_DZ500kVHatxan_pleiku(Giaidoan1) 8" xfId="10617" xr:uid="{00000000-0005-0000-0000-0000B1280000}"/>
    <cellStyle name="4_Cau thuy dien Ban La (Cu Anh)_DZ500kVHatxan_pleiku(Giaidoan1) 9" xfId="10618" xr:uid="{00000000-0005-0000-0000-0000B2280000}"/>
    <cellStyle name="4_Cau thuy dien Ban La (Cu Anh)_Moi truong" xfId="3916" xr:uid="{00000000-0005-0000-0000-0000B3280000}"/>
    <cellStyle name="4_Cau thuy dien Ban La (Cu Anh)_TienLuong" xfId="3918" xr:uid="{00000000-0005-0000-0000-0000B5280000}"/>
    <cellStyle name="4_Cau thuy dien Ban La (Cu Anh)_thuyet minh" xfId="3917" xr:uid="{00000000-0005-0000-0000-0000B4280000}"/>
    <cellStyle name="4_CV2695_957" xfId="1909" xr:uid="{00000000-0005-0000-0000-0000B6280000}"/>
    <cellStyle name="4_CV2695_957_Book2" xfId="1910" xr:uid="{00000000-0005-0000-0000-0000B7280000}"/>
    <cellStyle name="4_CV2695_957_Book2_DTGTXL_goi1(DD_G6)" xfId="3919" xr:uid="{00000000-0005-0000-0000-0000B8280000}"/>
    <cellStyle name="4_CV2695_957_Book3" xfId="1911" xr:uid="{00000000-0005-0000-0000-0000B9280000}"/>
    <cellStyle name="4_CV2695_957_Book3_DTGTXL_goi1(DD_G6)" xfId="3920" xr:uid="{00000000-0005-0000-0000-0000BA280000}"/>
    <cellStyle name="4_CV2695_957_DTGTXL_goi1(DD_G6)" xfId="3921" xr:uid="{00000000-0005-0000-0000-0000BB280000}"/>
    <cellStyle name="4_CV2695_957_DZ500kVBanSok_Pleiku(10-2012)" xfId="1912" xr:uid="{00000000-0005-0000-0000-0000BC280000}"/>
    <cellStyle name="4_CV2695_957_DZ500kVBanSok_Pleiku(16_10-2012)" xfId="1913" xr:uid="{00000000-0005-0000-0000-0000BD280000}"/>
    <cellStyle name="4_CV2695_957_DZ500kVPleiku_MyPhuoc_CauBong(GiaLai+DakLakmoi)" xfId="1914" xr:uid="{00000000-0005-0000-0000-0000BE280000}"/>
    <cellStyle name="4_CV2695_957_DZ500kVPleiku_MyPhuoc_CauBong(GiaLai+DakLakmoi)_DTGTXL_goi1(DD_G6)" xfId="3922" xr:uid="{00000000-0005-0000-0000-0000BF280000}"/>
    <cellStyle name="4_CV2695_957_Lamgiangiao" xfId="3923" xr:uid="{00000000-0005-0000-0000-0000C0280000}"/>
    <cellStyle name="4_dauvao" xfId="1915" xr:uid="{00000000-0005-0000-0000-0000C1280000}"/>
    <cellStyle name="4_dauvao_DTGTXL_goi1(DD_G6)" xfId="3924" xr:uid="{00000000-0005-0000-0000-0000C2280000}"/>
    <cellStyle name="4_dauvao_DZ500kVBanSok_Pleiku(10-2012)" xfId="1916" xr:uid="{00000000-0005-0000-0000-0000C3280000}"/>
    <cellStyle name="4_dauvao_DZ500kVBanSok_Pleiku(16_10-2012)" xfId="1917" xr:uid="{00000000-0005-0000-0000-0000C4280000}"/>
    <cellStyle name="4_dauvao_Lamgiangiao" xfId="3925" xr:uid="{00000000-0005-0000-0000-0000C5280000}"/>
    <cellStyle name="4_DT nha kho non SREPOK 4.4A" xfId="3926" xr:uid="{00000000-0005-0000-0000-0000C6280000}"/>
    <cellStyle name="4_DTGTXL_goi1(DD_G6)" xfId="3927" xr:uid="{00000000-0005-0000-0000-0000C7280000}"/>
    <cellStyle name="4_DToan Mtruong P10 gui" xfId="3928" xr:uid="{00000000-0005-0000-0000-0000C8280000}"/>
    <cellStyle name="4_Du toan 558 (Km17+508.12 - Km 22)" xfId="1918" xr:uid="{00000000-0005-0000-0000-0000C9280000}"/>
    <cellStyle name="4_Du toan 558 (Km17+508.12 - Km 22)_Book1" xfId="1919" xr:uid="{00000000-0005-0000-0000-0000CA280000}"/>
    <cellStyle name="4_Du toan 558 (Km17+508.12 - Km 22)_Book1 10" xfId="10619" xr:uid="{00000000-0005-0000-0000-0000CB280000}"/>
    <cellStyle name="4_Du toan 558 (Km17+508.12 - Km 22)_Book1 11" xfId="10620" xr:uid="{00000000-0005-0000-0000-0000CC280000}"/>
    <cellStyle name="4_Du toan 558 (Km17+508.12 - Km 22)_Book1 12" xfId="16390" xr:uid="{00000000-0005-0000-0000-0000CD280000}"/>
    <cellStyle name="4_Du toan 558 (Km17+508.12 - Km 22)_Book1 13" xfId="15805" xr:uid="{00000000-0005-0000-0000-0000CE280000}"/>
    <cellStyle name="4_Du toan 558 (Km17+508.12 - Km 22)_Book1 2" xfId="10621" xr:uid="{00000000-0005-0000-0000-0000CF280000}"/>
    <cellStyle name="4_Du toan 558 (Km17+508.12 - Km 22)_Book1 3" xfId="10622" xr:uid="{00000000-0005-0000-0000-0000D0280000}"/>
    <cellStyle name="4_Du toan 558 (Km17+508.12 - Km 22)_Book1 4" xfId="10623" xr:uid="{00000000-0005-0000-0000-0000D1280000}"/>
    <cellStyle name="4_Du toan 558 (Km17+508.12 - Km 22)_Book1 5" xfId="10624" xr:uid="{00000000-0005-0000-0000-0000D2280000}"/>
    <cellStyle name="4_Du toan 558 (Km17+508.12 - Km 22)_Book1 6" xfId="10625" xr:uid="{00000000-0005-0000-0000-0000D3280000}"/>
    <cellStyle name="4_Du toan 558 (Km17+508.12 - Km 22)_Book1 7" xfId="10626" xr:uid="{00000000-0005-0000-0000-0000D4280000}"/>
    <cellStyle name="4_Du toan 558 (Km17+508.12 - Km 22)_Book1 8" xfId="10627" xr:uid="{00000000-0005-0000-0000-0000D5280000}"/>
    <cellStyle name="4_Du toan 558 (Km17+508.12 - Km 22)_Book1 9" xfId="10628" xr:uid="{00000000-0005-0000-0000-0000D6280000}"/>
    <cellStyle name="4_Du toan 558 (Km17+508.12 - Km 22)_Book2" xfId="1920" xr:uid="{00000000-0005-0000-0000-0000D7280000}"/>
    <cellStyle name="4_Du toan 558 (Km17+508.12 - Km 22)_Book2 10" xfId="10629" xr:uid="{00000000-0005-0000-0000-0000D8280000}"/>
    <cellStyle name="4_Du toan 558 (Km17+508.12 - Km 22)_Book2 11" xfId="10630" xr:uid="{00000000-0005-0000-0000-0000D9280000}"/>
    <cellStyle name="4_Du toan 558 (Km17+508.12 - Km 22)_Book2 12" xfId="16391" xr:uid="{00000000-0005-0000-0000-0000DA280000}"/>
    <cellStyle name="4_Du toan 558 (Km17+508.12 - Km 22)_Book2 13" xfId="15806" xr:uid="{00000000-0005-0000-0000-0000DB280000}"/>
    <cellStyle name="4_Du toan 558 (Km17+508.12 - Km 22)_Book2 2" xfId="10631" xr:uid="{00000000-0005-0000-0000-0000DC280000}"/>
    <cellStyle name="4_Du toan 558 (Km17+508.12 - Km 22)_Book2 3" xfId="10632" xr:uid="{00000000-0005-0000-0000-0000DD280000}"/>
    <cellStyle name="4_Du toan 558 (Km17+508.12 - Km 22)_Book2 4" xfId="10633" xr:uid="{00000000-0005-0000-0000-0000DE280000}"/>
    <cellStyle name="4_Du toan 558 (Km17+508.12 - Km 22)_Book2 5" xfId="10634" xr:uid="{00000000-0005-0000-0000-0000DF280000}"/>
    <cellStyle name="4_Du toan 558 (Km17+508.12 - Km 22)_Book2 6" xfId="10635" xr:uid="{00000000-0005-0000-0000-0000E0280000}"/>
    <cellStyle name="4_Du toan 558 (Km17+508.12 - Km 22)_Book2 7" xfId="10636" xr:uid="{00000000-0005-0000-0000-0000E1280000}"/>
    <cellStyle name="4_Du toan 558 (Km17+508.12 - Km 22)_Book2 8" xfId="10637" xr:uid="{00000000-0005-0000-0000-0000E2280000}"/>
    <cellStyle name="4_Du toan 558 (Km17+508.12 - Km 22)_Book2 9" xfId="10638" xr:uid="{00000000-0005-0000-0000-0000E3280000}"/>
    <cellStyle name="4_Du toan 558 (Km17+508.12 - Km 22)_DTGTXL_goi1(DD_G6)" xfId="3929" xr:uid="{00000000-0005-0000-0000-0000E4280000}"/>
    <cellStyle name="4_Du toan 558 (Km17+508.12 - Km 22)_DToan Mtruong P10 gui" xfId="3930" xr:uid="{00000000-0005-0000-0000-0000E5280000}"/>
    <cellStyle name="4_Du toan 558 (Km17+508.12 - Km 22)_DZ500kVBanSok_Pleiku(10-2012)" xfId="1921" xr:uid="{00000000-0005-0000-0000-0000E6280000}"/>
    <cellStyle name="4_Du toan 558 (Km17+508.12 - Km 22)_DZ500kVBanSok_Pleiku(10-2012) 10" xfId="10639" xr:uid="{00000000-0005-0000-0000-0000E7280000}"/>
    <cellStyle name="4_Du toan 558 (Km17+508.12 - Km 22)_DZ500kVBanSok_Pleiku(10-2012) 11" xfId="10640" xr:uid="{00000000-0005-0000-0000-0000E8280000}"/>
    <cellStyle name="4_Du toan 558 (Km17+508.12 - Km 22)_DZ500kVBanSok_Pleiku(10-2012) 12" xfId="16392" xr:uid="{00000000-0005-0000-0000-0000E9280000}"/>
    <cellStyle name="4_Du toan 558 (Km17+508.12 - Km 22)_DZ500kVBanSok_Pleiku(10-2012) 13" xfId="15807" xr:uid="{00000000-0005-0000-0000-0000EA280000}"/>
    <cellStyle name="4_Du toan 558 (Km17+508.12 - Km 22)_DZ500kVBanSok_Pleiku(10-2012) 2" xfId="10641" xr:uid="{00000000-0005-0000-0000-0000EB280000}"/>
    <cellStyle name="4_Du toan 558 (Km17+508.12 - Km 22)_DZ500kVBanSok_Pleiku(10-2012) 3" xfId="10642" xr:uid="{00000000-0005-0000-0000-0000EC280000}"/>
    <cellStyle name="4_Du toan 558 (Km17+508.12 - Km 22)_DZ500kVBanSok_Pleiku(10-2012) 4" xfId="10643" xr:uid="{00000000-0005-0000-0000-0000ED280000}"/>
    <cellStyle name="4_Du toan 558 (Km17+508.12 - Km 22)_DZ500kVBanSok_Pleiku(10-2012) 5" xfId="10644" xr:uid="{00000000-0005-0000-0000-0000EE280000}"/>
    <cellStyle name="4_Du toan 558 (Km17+508.12 - Km 22)_DZ500kVBanSok_Pleiku(10-2012) 6" xfId="10645" xr:uid="{00000000-0005-0000-0000-0000EF280000}"/>
    <cellStyle name="4_Du toan 558 (Km17+508.12 - Km 22)_DZ500kVBanSok_Pleiku(10-2012) 7" xfId="10646" xr:uid="{00000000-0005-0000-0000-0000F0280000}"/>
    <cellStyle name="4_Du toan 558 (Km17+508.12 - Km 22)_DZ500kVBanSok_Pleiku(10-2012) 8" xfId="10647" xr:uid="{00000000-0005-0000-0000-0000F1280000}"/>
    <cellStyle name="4_Du toan 558 (Km17+508.12 - Km 22)_DZ500kVBanSok_Pleiku(10-2012) 9" xfId="10648" xr:uid="{00000000-0005-0000-0000-0000F2280000}"/>
    <cellStyle name="4_Du toan 558 (Km17+508.12 - Km 22)_DZ500kVHatxan_pleiku" xfId="1922" xr:uid="{00000000-0005-0000-0000-0000F3280000}"/>
    <cellStyle name="4_Du toan 558 (Km17+508.12 - Km 22)_DZ500kVHatxan_pleiku 10" xfId="10649" xr:uid="{00000000-0005-0000-0000-0000F4280000}"/>
    <cellStyle name="4_Du toan 558 (Km17+508.12 - Km 22)_DZ500kVHatxan_pleiku 11" xfId="10650" xr:uid="{00000000-0005-0000-0000-0000F5280000}"/>
    <cellStyle name="4_Du toan 558 (Km17+508.12 - Km 22)_DZ500kVHatxan_pleiku 12" xfId="16393" xr:uid="{00000000-0005-0000-0000-0000F6280000}"/>
    <cellStyle name="4_Du toan 558 (Km17+508.12 - Km 22)_DZ500kVHatxan_pleiku 13" xfId="15808" xr:uid="{00000000-0005-0000-0000-0000F7280000}"/>
    <cellStyle name="4_Du toan 558 (Km17+508.12 - Km 22)_DZ500kVHatxan_pleiku 2" xfId="10651" xr:uid="{00000000-0005-0000-0000-0000F8280000}"/>
    <cellStyle name="4_Du toan 558 (Km17+508.12 - Km 22)_DZ500kVHatxan_pleiku 3" xfId="10652" xr:uid="{00000000-0005-0000-0000-0000F9280000}"/>
    <cellStyle name="4_Du toan 558 (Km17+508.12 - Km 22)_DZ500kVHatxan_pleiku 4" xfId="10653" xr:uid="{00000000-0005-0000-0000-0000FA280000}"/>
    <cellStyle name="4_Du toan 558 (Km17+508.12 - Km 22)_DZ500kVHatxan_pleiku 5" xfId="10654" xr:uid="{00000000-0005-0000-0000-0000FB280000}"/>
    <cellStyle name="4_Du toan 558 (Km17+508.12 - Km 22)_DZ500kVHatxan_pleiku 6" xfId="10655" xr:uid="{00000000-0005-0000-0000-0000FC280000}"/>
    <cellStyle name="4_Du toan 558 (Km17+508.12 - Km 22)_DZ500kVHatxan_pleiku 7" xfId="10656" xr:uid="{00000000-0005-0000-0000-0000FD280000}"/>
    <cellStyle name="4_Du toan 558 (Km17+508.12 - Km 22)_DZ500kVHatxan_pleiku 8" xfId="10657" xr:uid="{00000000-0005-0000-0000-0000FE280000}"/>
    <cellStyle name="4_Du toan 558 (Km17+508.12 - Km 22)_DZ500kVHatxan_pleiku 9" xfId="10658" xr:uid="{00000000-0005-0000-0000-0000FF280000}"/>
    <cellStyle name="4_Du toan 558 (Km17+508.12 - Km 22)_DZ500kVHatxan_pleiku(Giaidoan1)" xfId="1923" xr:uid="{00000000-0005-0000-0000-000000290000}"/>
    <cellStyle name="4_Du toan 558 (Km17+508.12 - Km 22)_DZ500kVHatxan_pleiku(Giaidoan1) 10" xfId="10659" xr:uid="{00000000-0005-0000-0000-000001290000}"/>
    <cellStyle name="4_Du toan 558 (Km17+508.12 - Km 22)_DZ500kVHatxan_pleiku(Giaidoan1) 11" xfId="10660" xr:uid="{00000000-0005-0000-0000-000002290000}"/>
    <cellStyle name="4_Du toan 558 (Km17+508.12 - Km 22)_DZ500kVHatxan_pleiku(Giaidoan1) 12" xfId="16394" xr:uid="{00000000-0005-0000-0000-000003290000}"/>
    <cellStyle name="4_Du toan 558 (Km17+508.12 - Km 22)_DZ500kVHatxan_pleiku(Giaidoan1) 13" xfId="15809" xr:uid="{00000000-0005-0000-0000-000004290000}"/>
    <cellStyle name="4_Du toan 558 (Km17+508.12 - Km 22)_DZ500kVHatxan_pleiku(Giaidoan1) 2" xfId="10661" xr:uid="{00000000-0005-0000-0000-000005290000}"/>
    <cellStyle name="4_Du toan 558 (Km17+508.12 - Km 22)_DZ500kVHatxan_pleiku(Giaidoan1) 3" xfId="10662" xr:uid="{00000000-0005-0000-0000-000006290000}"/>
    <cellStyle name="4_Du toan 558 (Km17+508.12 - Km 22)_DZ500kVHatxan_pleiku(Giaidoan1) 4" xfId="10663" xr:uid="{00000000-0005-0000-0000-000007290000}"/>
    <cellStyle name="4_Du toan 558 (Km17+508.12 - Km 22)_DZ500kVHatxan_pleiku(Giaidoan1) 5" xfId="10664" xr:uid="{00000000-0005-0000-0000-000008290000}"/>
    <cellStyle name="4_Du toan 558 (Km17+508.12 - Km 22)_DZ500kVHatxan_pleiku(Giaidoan1) 6" xfId="10665" xr:uid="{00000000-0005-0000-0000-000009290000}"/>
    <cellStyle name="4_Du toan 558 (Km17+508.12 - Km 22)_DZ500kVHatxan_pleiku(Giaidoan1) 7" xfId="10666" xr:uid="{00000000-0005-0000-0000-00000A290000}"/>
    <cellStyle name="4_Du toan 558 (Km17+508.12 - Km 22)_DZ500kVHatxan_pleiku(Giaidoan1) 8" xfId="10667" xr:uid="{00000000-0005-0000-0000-00000B290000}"/>
    <cellStyle name="4_Du toan 558 (Km17+508.12 - Km 22)_DZ500kVHatxan_pleiku(Giaidoan1) 9" xfId="10668" xr:uid="{00000000-0005-0000-0000-00000C290000}"/>
    <cellStyle name="4_Du toan 558 (Km17+508.12 - Km 22)_Moi truong" xfId="3931" xr:uid="{00000000-0005-0000-0000-00000D290000}"/>
    <cellStyle name="4_Du toan 558 (Km17+508.12 - Km 22)_TienLuong" xfId="3933" xr:uid="{00000000-0005-0000-0000-00000F290000}"/>
    <cellStyle name="4_Du toan 558 (Km17+508.12 - Km 22)_thuyet minh" xfId="3932" xr:uid="{00000000-0005-0000-0000-00000E290000}"/>
    <cellStyle name="4_duphongtruotgia" xfId="1924" xr:uid="{00000000-0005-0000-0000-000010290000}"/>
    <cellStyle name="4_duphongtruotgia_Book2" xfId="1925" xr:uid="{00000000-0005-0000-0000-000011290000}"/>
    <cellStyle name="4_duphongtruotgia_Book2_DTGTXL_goi1(DD_G6)" xfId="3934" xr:uid="{00000000-0005-0000-0000-000012290000}"/>
    <cellStyle name="4_duphongtruotgia_Book3" xfId="1926" xr:uid="{00000000-0005-0000-0000-000013290000}"/>
    <cellStyle name="4_duphongtruotgia_Book3_DTGTXL_goi1(DD_G6)" xfId="3935" xr:uid="{00000000-0005-0000-0000-000014290000}"/>
    <cellStyle name="4_duphongtruotgia_DTGTXL_goi1(DD_G6)" xfId="3936" xr:uid="{00000000-0005-0000-0000-000015290000}"/>
    <cellStyle name="4_duphongtruotgia_DZ500kVBanSok_Pleiku(10-2012)" xfId="1927" xr:uid="{00000000-0005-0000-0000-000016290000}"/>
    <cellStyle name="4_duphongtruotgia_DZ500kVBanSok_Pleiku(16_10-2012)" xfId="1928" xr:uid="{00000000-0005-0000-0000-000017290000}"/>
    <cellStyle name="4_duphongtruotgia_DZ500kVPleiku_MyPhuoc_CauBong(GiaLai+DakLakmoi)" xfId="1929" xr:uid="{00000000-0005-0000-0000-000018290000}"/>
    <cellStyle name="4_duphongtruotgia_DZ500kVPleiku_MyPhuoc_CauBong(GiaLai+DakLakmoi)_DTGTXL_goi1(DD_G6)" xfId="3937" xr:uid="{00000000-0005-0000-0000-000019290000}"/>
    <cellStyle name="4_duphongtruotgia_Lamgiangiao" xfId="3938" xr:uid="{00000000-0005-0000-0000-00001A290000}"/>
    <cellStyle name="4_DZ 220kV Vinh Tan - Phan Thi_t" xfId="1930" xr:uid="{00000000-0005-0000-0000-00001B290000}"/>
    <cellStyle name="4_DZ 220kV Vinh Tan - Phan Thi_t 10" xfId="10669" xr:uid="{00000000-0005-0000-0000-00001C290000}"/>
    <cellStyle name="4_DZ 220kV Vinh Tan - Phan Thi_t 11" xfId="10670" xr:uid="{00000000-0005-0000-0000-00001D290000}"/>
    <cellStyle name="4_DZ 220kV Vinh Tan - Phan Thi_t 12" xfId="16395" xr:uid="{00000000-0005-0000-0000-00001E290000}"/>
    <cellStyle name="4_DZ 220kV Vinh Tan - Phan Thi_t 13" xfId="15810" xr:uid="{00000000-0005-0000-0000-00001F290000}"/>
    <cellStyle name="4_DZ 220kV Vinh Tan - Phan Thi_t 2" xfId="10671" xr:uid="{00000000-0005-0000-0000-000020290000}"/>
    <cellStyle name="4_DZ 220kV Vinh Tan - Phan Thi_t 3" xfId="10672" xr:uid="{00000000-0005-0000-0000-000021290000}"/>
    <cellStyle name="4_DZ 220kV Vinh Tan - Phan Thi_t 4" xfId="10673" xr:uid="{00000000-0005-0000-0000-000022290000}"/>
    <cellStyle name="4_DZ 220kV Vinh Tan - Phan Thi_t 5" xfId="10674" xr:uid="{00000000-0005-0000-0000-000023290000}"/>
    <cellStyle name="4_DZ 220kV Vinh Tan - Phan Thi_t 6" xfId="10675" xr:uid="{00000000-0005-0000-0000-000024290000}"/>
    <cellStyle name="4_DZ 220kV Vinh Tan - Phan Thi_t 7" xfId="10676" xr:uid="{00000000-0005-0000-0000-000025290000}"/>
    <cellStyle name="4_DZ 220kV Vinh Tan - Phan Thi_t 8" xfId="10677" xr:uid="{00000000-0005-0000-0000-000026290000}"/>
    <cellStyle name="4_DZ 220kV Vinh Tan - Phan Thi_t 9" xfId="10678" xr:uid="{00000000-0005-0000-0000-000027290000}"/>
    <cellStyle name="4_DZ 220kV Vinh Tan - Phan Thi_t_Book1" xfId="1931" xr:uid="{00000000-0005-0000-0000-000028290000}"/>
    <cellStyle name="4_DZ 220kV Vinh Tan - Phan Thi_t_Book2" xfId="1932" xr:uid="{00000000-0005-0000-0000-000029290000}"/>
    <cellStyle name="4_DZ 220kV Vinh Tan - Phan Thi_t_DTGTXL_goi1(DD_G6)" xfId="3939" xr:uid="{00000000-0005-0000-0000-00002A290000}"/>
    <cellStyle name="4_DZ 220kV Vinh Tan - Phan Thi_t_DZ500kVBanSok_Pleiku(10-2012)" xfId="1933" xr:uid="{00000000-0005-0000-0000-00002B290000}"/>
    <cellStyle name="4_DZ 220kV Vinh Tan - Phan Thi_t_DZ500kVHatxan_pleiku" xfId="1934" xr:uid="{00000000-0005-0000-0000-00002C290000}"/>
    <cellStyle name="4_DZ 220kV Vinh Tan - Phan Thi_t_DZ500kVHatxan_pleiku(Giaidoan1)" xfId="1935" xr:uid="{00000000-0005-0000-0000-00002D290000}"/>
    <cellStyle name="4_Gio D222-45 DD400-51, W125 HC" xfId="1936" xr:uid="{00000000-0005-0000-0000-00002E290000}"/>
    <cellStyle name="4_Gio D222-45 DD400-51, W125 HC 10" xfId="10679" xr:uid="{00000000-0005-0000-0000-00002F290000}"/>
    <cellStyle name="4_Gio D222-45 DD400-51, W125 HC 11" xfId="10680" xr:uid="{00000000-0005-0000-0000-000030290000}"/>
    <cellStyle name="4_Gio D222-45 DD400-51, W125 HC 12" xfId="16396" xr:uid="{00000000-0005-0000-0000-000031290000}"/>
    <cellStyle name="4_Gio D222-45 DD400-51, W125 HC 13" xfId="15811" xr:uid="{00000000-0005-0000-0000-000032290000}"/>
    <cellStyle name="4_Gio D222-45 DD400-51, W125 HC 2" xfId="10681" xr:uid="{00000000-0005-0000-0000-000033290000}"/>
    <cellStyle name="4_Gio D222-45 DD400-51, W125 HC 3" xfId="10682" xr:uid="{00000000-0005-0000-0000-000034290000}"/>
    <cellStyle name="4_Gio D222-45 DD400-51, W125 HC 4" xfId="10683" xr:uid="{00000000-0005-0000-0000-000035290000}"/>
    <cellStyle name="4_Gio D222-45 DD400-51, W125 HC 5" xfId="10684" xr:uid="{00000000-0005-0000-0000-000036290000}"/>
    <cellStyle name="4_Gio D222-45 DD400-51, W125 HC 6" xfId="10685" xr:uid="{00000000-0005-0000-0000-000037290000}"/>
    <cellStyle name="4_Gio D222-45 DD400-51, W125 HC 7" xfId="10686" xr:uid="{00000000-0005-0000-0000-000038290000}"/>
    <cellStyle name="4_Gio D222-45 DD400-51, W125 HC 8" xfId="10687" xr:uid="{00000000-0005-0000-0000-000039290000}"/>
    <cellStyle name="4_Gio D222-45 DD400-51, W125 HC 9" xfId="10688" xr:uid="{00000000-0005-0000-0000-00003A290000}"/>
    <cellStyle name="4_Gio D222-45 DD400-51, W125 HC_Book2" xfId="1937" xr:uid="{00000000-0005-0000-0000-00003B290000}"/>
    <cellStyle name="4_Gio N222 dd400-51, W125" xfId="1938" xr:uid="{00000000-0005-0000-0000-00003C290000}"/>
    <cellStyle name="4_Gio N222 dd400-51, W125 10" xfId="10689" xr:uid="{00000000-0005-0000-0000-00003D290000}"/>
    <cellStyle name="4_Gio N222 dd400-51, W125 11" xfId="10690" xr:uid="{00000000-0005-0000-0000-00003E290000}"/>
    <cellStyle name="4_Gio N222 dd400-51, W125 12" xfId="16397" xr:uid="{00000000-0005-0000-0000-00003F290000}"/>
    <cellStyle name="4_Gio N222 dd400-51, W125 13" xfId="15812" xr:uid="{00000000-0005-0000-0000-000040290000}"/>
    <cellStyle name="4_Gio N222 dd400-51, W125 2" xfId="10691" xr:uid="{00000000-0005-0000-0000-000041290000}"/>
    <cellStyle name="4_Gio N222 dd400-51, W125 3" xfId="10692" xr:uid="{00000000-0005-0000-0000-000042290000}"/>
    <cellStyle name="4_Gio N222 dd400-51, W125 4" xfId="10693" xr:uid="{00000000-0005-0000-0000-000043290000}"/>
    <cellStyle name="4_Gio N222 dd400-51, W125 5" xfId="10694" xr:uid="{00000000-0005-0000-0000-000044290000}"/>
    <cellStyle name="4_Gio N222 dd400-51, W125 6" xfId="10695" xr:uid="{00000000-0005-0000-0000-000045290000}"/>
    <cellStyle name="4_Gio N222 dd400-51, W125 7" xfId="10696" xr:uid="{00000000-0005-0000-0000-000046290000}"/>
    <cellStyle name="4_Gio N222 dd400-51, W125 8" xfId="10697" xr:uid="{00000000-0005-0000-0000-000047290000}"/>
    <cellStyle name="4_Gio N222 dd400-51, W125 9" xfId="10698" xr:uid="{00000000-0005-0000-0000-000048290000}"/>
    <cellStyle name="4_Gio N222 dd400-51, W125_Book2" xfId="1939" xr:uid="{00000000-0005-0000-0000-000049290000}"/>
    <cellStyle name="4_HQ a Doan 1.5" xfId="10699" xr:uid="{00000000-0005-0000-0000-00004A290000}"/>
    <cellStyle name="4_Luong" xfId="1940" xr:uid="{00000000-0005-0000-0000-00004B290000}"/>
    <cellStyle name="4_Luong " xfId="1941" xr:uid="{00000000-0005-0000-0000-00004C290000}"/>
    <cellStyle name="4_Luong _DTGTXL_goi1(DD_G6)" xfId="3940" xr:uid="{00000000-0005-0000-0000-00004D290000}"/>
    <cellStyle name="4_Luong _duphongtruotgia" xfId="1942" xr:uid="{00000000-0005-0000-0000-00004E290000}"/>
    <cellStyle name="4_Luong _duphongtruotgia_Book2" xfId="1943" xr:uid="{00000000-0005-0000-0000-00004F290000}"/>
    <cellStyle name="4_Luong _duphongtruotgia_Book2_DTGTXL_goi1(DD_G6)" xfId="3941" xr:uid="{00000000-0005-0000-0000-000050290000}"/>
    <cellStyle name="4_Luong _duphongtruotgia_Book3" xfId="1944" xr:uid="{00000000-0005-0000-0000-000051290000}"/>
    <cellStyle name="4_Luong _duphongtruotgia_Book3_DTGTXL_goi1(DD_G6)" xfId="3942" xr:uid="{00000000-0005-0000-0000-000052290000}"/>
    <cellStyle name="4_Luong _duphongtruotgia_DTGTXL_goi1(DD_G6)" xfId="3943" xr:uid="{00000000-0005-0000-0000-000053290000}"/>
    <cellStyle name="4_Luong _duphongtruotgia_DZ500kVBanSok_Pleiku(10-2012)" xfId="1945" xr:uid="{00000000-0005-0000-0000-000054290000}"/>
    <cellStyle name="4_Luong _duphongtruotgia_DZ500kVBanSok_Pleiku(16_10-2012)" xfId="1946" xr:uid="{00000000-0005-0000-0000-000055290000}"/>
    <cellStyle name="4_Luong _duphongtruotgia_DZ500kVPleiku_MyPhuoc_CauBong(GiaLai+DakLakmoi)" xfId="1947" xr:uid="{00000000-0005-0000-0000-000056290000}"/>
    <cellStyle name="4_Luong _duphongtruotgia_DZ500kVPleiku_MyPhuoc_CauBong(GiaLai+DakLakmoi)_DTGTXL_goi1(DD_G6)" xfId="3944" xr:uid="{00000000-0005-0000-0000-000057290000}"/>
    <cellStyle name="4_Luong _duphongtruotgia_Lamgiangiao" xfId="3945" xr:uid="{00000000-0005-0000-0000-000058290000}"/>
    <cellStyle name="4_Luong_DTGTXL_goi1(DD_G6)" xfId="3946" xr:uid="{00000000-0005-0000-0000-000059290000}"/>
    <cellStyle name="4_mauduyetDADT" xfId="1948" xr:uid="{00000000-0005-0000-0000-00005A290000}"/>
    <cellStyle name="4_mauduyetDADT_Book2" xfId="1949" xr:uid="{00000000-0005-0000-0000-00005B290000}"/>
    <cellStyle name="4_mauduyetDADT_Book2_DTGTXL_goi1(DD_G6)" xfId="3947" xr:uid="{00000000-0005-0000-0000-00005C290000}"/>
    <cellStyle name="4_mauduyetDADT_Book3" xfId="1950" xr:uid="{00000000-0005-0000-0000-00005D290000}"/>
    <cellStyle name="4_mauduyetDADT_Book3_DTGTXL_goi1(DD_G6)" xfId="3948" xr:uid="{00000000-0005-0000-0000-00005E290000}"/>
    <cellStyle name="4_mauduyetDADT_DTGTXL_goi1(DD_G6)" xfId="3949" xr:uid="{00000000-0005-0000-0000-00005F290000}"/>
    <cellStyle name="4_mauduyetDADT_DZ500kVBanSok_Pleiku(10-2012)" xfId="1951" xr:uid="{00000000-0005-0000-0000-000060290000}"/>
    <cellStyle name="4_mauduyetDADT_DZ500kVBanSok_Pleiku(16_10-2012)" xfId="1952" xr:uid="{00000000-0005-0000-0000-000061290000}"/>
    <cellStyle name="4_mauduyetDADT_DZ500kVPleiku_MyPhuoc_CauBong(GiaLai+DakLakmoi)" xfId="1953" xr:uid="{00000000-0005-0000-0000-000062290000}"/>
    <cellStyle name="4_mauduyetDADT_DZ500kVPleiku_MyPhuoc_CauBong(GiaLai+DakLakmoi)_DTGTXL_goi1(DD_G6)" xfId="3950" xr:uid="{00000000-0005-0000-0000-000063290000}"/>
    <cellStyle name="4_mauduyetDADT_Lamgiangiao" xfId="3951" xr:uid="{00000000-0005-0000-0000-000064290000}"/>
    <cellStyle name="4_Moi truong" xfId="3952" xr:uid="{00000000-0005-0000-0000-000065290000}"/>
    <cellStyle name="4_MR ngan 500kV tai CauBong-TDT-chungDien_11-07-2011" xfId="3953" xr:uid="{00000000-0005-0000-0000-000066290000}"/>
    <cellStyle name="4_MR ngan 500kV tai CauBong-TDT-chungDien_11-07-2011 (TV3)" xfId="3954" xr:uid="{00000000-0005-0000-0000-000067290000}"/>
    <cellStyle name="4_MR ngan 500kV tai CauBong-TDT-chungDien_9-08-2011 (TV3)" xfId="3955" xr:uid="{00000000-0005-0000-0000-000068290000}"/>
    <cellStyle name="4_NT-TT KS-Dtra Srepok 4A (DADT)" xfId="3956" xr:uid="{00000000-0005-0000-0000-000069290000}"/>
    <cellStyle name="4_QLDA(957)" xfId="3957" xr:uid="{00000000-0005-0000-0000-00006A290000}"/>
    <cellStyle name="4_TBA 220kV Song Trang 2" xfId="1954" xr:uid="{00000000-0005-0000-0000-00006B290000}"/>
    <cellStyle name="4_TBA 220kV Song Trang 2 10" xfId="10700" xr:uid="{00000000-0005-0000-0000-00006C290000}"/>
    <cellStyle name="4_TBA 220kV Song Trang 2 11" xfId="10701" xr:uid="{00000000-0005-0000-0000-00006D290000}"/>
    <cellStyle name="4_TBA 220kV Song Trang 2 12" xfId="16398" xr:uid="{00000000-0005-0000-0000-00006E290000}"/>
    <cellStyle name="4_TBA 220kV Song Trang 2 13" xfId="15813" xr:uid="{00000000-0005-0000-0000-00006F290000}"/>
    <cellStyle name="4_TBA 220kV Song Trang 2 2" xfId="10702" xr:uid="{00000000-0005-0000-0000-000070290000}"/>
    <cellStyle name="4_TBA 220kV Song Trang 2 3" xfId="10703" xr:uid="{00000000-0005-0000-0000-000071290000}"/>
    <cellStyle name="4_TBA 220kV Song Trang 2 4" xfId="10704" xr:uid="{00000000-0005-0000-0000-000072290000}"/>
    <cellStyle name="4_TBA 220kV Song Trang 2 5" xfId="10705" xr:uid="{00000000-0005-0000-0000-000073290000}"/>
    <cellStyle name="4_TBA 220kV Song Trang 2 6" xfId="10706" xr:uid="{00000000-0005-0000-0000-000074290000}"/>
    <cellStyle name="4_TBA 220kV Song Trang 2 7" xfId="10707" xr:uid="{00000000-0005-0000-0000-000075290000}"/>
    <cellStyle name="4_TBA 220kV Song Trang 2 8" xfId="10708" xr:uid="{00000000-0005-0000-0000-000076290000}"/>
    <cellStyle name="4_TBA 220kV Song Trang 2 9" xfId="10709" xr:uid="{00000000-0005-0000-0000-000077290000}"/>
    <cellStyle name="4_TBA 220kV Song Trang 2_Book1" xfId="1955" xr:uid="{00000000-0005-0000-0000-000078290000}"/>
    <cellStyle name="4_TBA 220kV Song Trang 2_Book2" xfId="1956" xr:uid="{00000000-0005-0000-0000-000079290000}"/>
    <cellStyle name="4_TBA 220kV Song Trang 2_DTGTXL_goi1(DD_G6)" xfId="3958" xr:uid="{00000000-0005-0000-0000-00007A290000}"/>
    <cellStyle name="4_TBA 220kV Song Trang 2_DZ500kVBanSok_Pleiku(10-2012)" xfId="1957" xr:uid="{00000000-0005-0000-0000-00007B290000}"/>
    <cellStyle name="4_TBA 220kV Song Trang 2_DZ500kVHatxan_pleiku" xfId="1958" xr:uid="{00000000-0005-0000-0000-00007C290000}"/>
    <cellStyle name="4_TBA 220kV Song Trang 2_DZ500kVHatxan_pleiku(Giaidoan1)" xfId="1959" xr:uid="{00000000-0005-0000-0000-00007D290000}"/>
    <cellStyle name="4_TDC" xfId="3959" xr:uid="{00000000-0005-0000-0000-00007E290000}"/>
    <cellStyle name="4_TDT 500kV MP-CBong HC 08.07.11" xfId="3960" xr:uid="{00000000-0005-0000-0000-00007F290000}"/>
    <cellStyle name="4_Tong hop KL mong tru" xfId="1960" xr:uid="{00000000-0005-0000-0000-000081290000}"/>
    <cellStyle name="4_Tong hop KL mong tru " xfId="1961" xr:uid="{00000000-0005-0000-0000-000082290000}"/>
    <cellStyle name="4_Tong hop KL mong tru  10" xfId="10710" xr:uid="{00000000-0005-0000-0000-000083290000}"/>
    <cellStyle name="4_Tong hop KL mong tru  11" xfId="10711" xr:uid="{00000000-0005-0000-0000-000084290000}"/>
    <cellStyle name="4_Tong hop KL mong tru  12" xfId="16400" xr:uid="{00000000-0005-0000-0000-000085290000}"/>
    <cellStyle name="4_Tong hop KL mong tru  13" xfId="15815" xr:uid="{00000000-0005-0000-0000-000086290000}"/>
    <cellStyle name="4_Tong hop KL mong tru  2" xfId="10712" xr:uid="{00000000-0005-0000-0000-000087290000}"/>
    <cellStyle name="4_Tong hop KL mong tru  3" xfId="10713" xr:uid="{00000000-0005-0000-0000-000088290000}"/>
    <cellStyle name="4_Tong hop KL mong tru  4" xfId="10714" xr:uid="{00000000-0005-0000-0000-000089290000}"/>
    <cellStyle name="4_Tong hop KL mong tru  5" xfId="10715" xr:uid="{00000000-0005-0000-0000-00008A290000}"/>
    <cellStyle name="4_Tong hop KL mong tru  6" xfId="10716" xr:uid="{00000000-0005-0000-0000-00008B290000}"/>
    <cellStyle name="4_Tong hop KL mong tru  7" xfId="10717" xr:uid="{00000000-0005-0000-0000-00008C290000}"/>
    <cellStyle name="4_Tong hop KL mong tru  8" xfId="10718" xr:uid="{00000000-0005-0000-0000-00008D290000}"/>
    <cellStyle name="4_Tong hop KL mong tru  9" xfId="10719" xr:uid="{00000000-0005-0000-0000-00008E290000}"/>
    <cellStyle name="4_Tong hop KL mong tru _Book2" xfId="1962" xr:uid="{00000000-0005-0000-0000-00008F290000}"/>
    <cellStyle name="4_Tong hop KL mong tru 10" xfId="10720" xr:uid="{00000000-0005-0000-0000-000090290000}"/>
    <cellStyle name="4_Tong hop KL mong tru 11" xfId="10721" xr:uid="{00000000-0005-0000-0000-000091290000}"/>
    <cellStyle name="4_Tong hop KL mong tru 12" xfId="16399" xr:uid="{00000000-0005-0000-0000-000092290000}"/>
    <cellStyle name="4_Tong hop KL mong tru 13" xfId="16574" xr:uid="{00000000-0005-0000-0000-000093290000}"/>
    <cellStyle name="4_Tong hop KL mong tru 14" xfId="16626" xr:uid="{00000000-0005-0000-0000-000094290000}"/>
    <cellStyle name="4_Tong hop KL mong tru 15" xfId="16635" xr:uid="{00000000-0005-0000-0000-000095290000}"/>
    <cellStyle name="4_Tong hop KL mong tru 16" xfId="16633" xr:uid="{00000000-0005-0000-0000-000096290000}"/>
    <cellStyle name="4_Tong hop KL mong tru 17" xfId="16644" xr:uid="{00000000-0005-0000-0000-000097290000}"/>
    <cellStyle name="4_Tong hop KL mong tru 18" xfId="16659" xr:uid="{00000000-0005-0000-0000-000098290000}"/>
    <cellStyle name="4_Tong hop KL mong tru 19" xfId="16653" xr:uid="{00000000-0005-0000-0000-000099290000}"/>
    <cellStyle name="4_Tong hop KL mong tru 2" xfId="10722" xr:uid="{00000000-0005-0000-0000-00009A290000}"/>
    <cellStyle name="4_Tong hop KL mong tru 20" xfId="16646" xr:uid="{00000000-0005-0000-0000-00009B290000}"/>
    <cellStyle name="4_Tong hop KL mong tru 21" xfId="16592" xr:uid="{00000000-0005-0000-0000-00009C290000}"/>
    <cellStyle name="4_Tong hop KL mong tru 22" xfId="16613" xr:uid="{00000000-0005-0000-0000-00009D290000}"/>
    <cellStyle name="4_Tong hop KL mong tru 23" xfId="16591" xr:uid="{00000000-0005-0000-0000-00009E290000}"/>
    <cellStyle name="4_Tong hop KL mong tru 24" xfId="16594" xr:uid="{00000000-0005-0000-0000-00009F290000}"/>
    <cellStyle name="4_Tong hop KL mong tru 25" xfId="16599" xr:uid="{00000000-0005-0000-0000-0000A0290000}"/>
    <cellStyle name="4_Tong hop KL mong tru 26" xfId="16612" xr:uid="{00000000-0005-0000-0000-0000A1290000}"/>
    <cellStyle name="4_Tong hop KL mong tru 27" xfId="16614" xr:uid="{00000000-0005-0000-0000-0000A2290000}"/>
    <cellStyle name="4_Tong hop KL mong tru 28" xfId="15814" xr:uid="{00000000-0005-0000-0000-0000A3290000}"/>
    <cellStyle name="4_Tong hop KL mong tru 3" xfId="10723" xr:uid="{00000000-0005-0000-0000-0000A4290000}"/>
    <cellStyle name="4_Tong hop KL mong tru 4" xfId="10724" xr:uid="{00000000-0005-0000-0000-0000A5290000}"/>
    <cellStyle name="4_Tong hop KL mong tru 5" xfId="10725" xr:uid="{00000000-0005-0000-0000-0000A6290000}"/>
    <cellStyle name="4_Tong hop KL mong tru 6" xfId="10726" xr:uid="{00000000-0005-0000-0000-0000A7290000}"/>
    <cellStyle name="4_Tong hop KL mong tru 7" xfId="10727" xr:uid="{00000000-0005-0000-0000-0000A8290000}"/>
    <cellStyle name="4_Tong hop KL mong tru 8" xfId="10728" xr:uid="{00000000-0005-0000-0000-0000A9290000}"/>
    <cellStyle name="4_Tong hop KL mong tru 9" xfId="10729" xr:uid="{00000000-0005-0000-0000-0000AA290000}"/>
    <cellStyle name="4_Tong hop KL mong tru_Book2" xfId="1963" xr:uid="{00000000-0005-0000-0000-0000AB290000}"/>
    <cellStyle name="4_thepmaqui3_2010(DaNang)" xfId="3961" xr:uid="{00000000-0005-0000-0000-000080290000}"/>
    <cellStyle name="4_ÿÿÿÿÿ" xfId="1964" xr:uid="{00000000-0005-0000-0000-0000AC290000}"/>
    <cellStyle name="4_ÿÿÿÿÿ_Book1" xfId="1965" xr:uid="{00000000-0005-0000-0000-0000AD290000}"/>
    <cellStyle name="4_ÿÿÿÿÿ_Book1_Book2" xfId="1966" xr:uid="{00000000-0005-0000-0000-0000AE290000}"/>
    <cellStyle name="4_ÿÿÿÿÿ_Book1_Book2_1" xfId="3962" xr:uid="{00000000-0005-0000-0000-0000AF290000}"/>
    <cellStyle name="4_ÿÿÿÿÿ_Book1_Book2_DTGTXL_goi1(DD_G6)" xfId="3963" xr:uid="{00000000-0005-0000-0000-0000B0290000}"/>
    <cellStyle name="4_ÿÿÿÿÿ_Book1_Book3" xfId="1967" xr:uid="{00000000-0005-0000-0000-0000B1290000}"/>
    <cellStyle name="4_ÿÿÿÿÿ_Book1_Book3_DTGTXL_goi1(DD_G6)" xfId="3964" xr:uid="{00000000-0005-0000-0000-0000B2290000}"/>
    <cellStyle name="4_ÿÿÿÿÿ_Book1_DTGTXL_goi1(DD_G6)" xfId="3965" xr:uid="{00000000-0005-0000-0000-0000B3290000}"/>
    <cellStyle name="4_ÿÿÿÿÿ_Book1_DZ500kVBanSok_Pleiku(10-2012)" xfId="1968" xr:uid="{00000000-0005-0000-0000-0000B4290000}"/>
    <cellStyle name="4_ÿÿÿÿÿ_Book1_DZ500kVBanSok_Pleiku(16_10-2012)" xfId="1969" xr:uid="{00000000-0005-0000-0000-0000B5290000}"/>
    <cellStyle name="4_ÿÿÿÿÿ_Book1_DZ500kVPleiku_MyPhuoc_CauBong(GiaLai+DakLakmoi)" xfId="1970" xr:uid="{00000000-0005-0000-0000-0000B6290000}"/>
    <cellStyle name="4_ÿÿÿÿÿ_Book1_DZ500kVPleiku_MyPhuoc_CauBong(GiaLai+DakLakmoi)_DTGTXL_goi1(DD_G6)" xfId="3966" xr:uid="{00000000-0005-0000-0000-0000B7290000}"/>
    <cellStyle name="4_ÿÿÿÿÿ_Book1_Lamgiangiao" xfId="3967" xr:uid="{00000000-0005-0000-0000-0000B8290000}"/>
    <cellStyle name="4_ÿÿÿÿÿ_Book2" xfId="1971" xr:uid="{00000000-0005-0000-0000-0000B9290000}"/>
    <cellStyle name="4_ÿÿÿÿÿ_Book2 10" xfId="10730" xr:uid="{00000000-0005-0000-0000-0000BA290000}"/>
    <cellStyle name="4_ÿÿÿÿÿ_Book2 11" xfId="10731" xr:uid="{00000000-0005-0000-0000-0000BB290000}"/>
    <cellStyle name="4_ÿÿÿÿÿ_Book2 12" xfId="16401" xr:uid="{00000000-0005-0000-0000-0000BC290000}"/>
    <cellStyle name="4_ÿÿÿÿÿ_Book2 13" xfId="15816" xr:uid="{00000000-0005-0000-0000-0000BD290000}"/>
    <cellStyle name="4_ÿÿÿÿÿ_Book2 2" xfId="10732" xr:uid="{00000000-0005-0000-0000-0000BE290000}"/>
    <cellStyle name="4_ÿÿÿÿÿ_Book2 3" xfId="10733" xr:uid="{00000000-0005-0000-0000-0000BF290000}"/>
    <cellStyle name="4_ÿÿÿÿÿ_Book2 4" xfId="10734" xr:uid="{00000000-0005-0000-0000-0000C0290000}"/>
    <cellStyle name="4_ÿÿÿÿÿ_Book2 5" xfId="10735" xr:uid="{00000000-0005-0000-0000-0000C1290000}"/>
    <cellStyle name="4_ÿÿÿÿÿ_Book2 6" xfId="10736" xr:uid="{00000000-0005-0000-0000-0000C2290000}"/>
    <cellStyle name="4_ÿÿÿÿÿ_Book2 7" xfId="10737" xr:uid="{00000000-0005-0000-0000-0000C3290000}"/>
    <cellStyle name="4_ÿÿÿÿÿ_Book2 8" xfId="10738" xr:uid="{00000000-0005-0000-0000-0000C4290000}"/>
    <cellStyle name="4_ÿÿÿÿÿ_Book2 9" xfId="10739" xr:uid="{00000000-0005-0000-0000-0000C5290000}"/>
    <cellStyle name="4_ÿÿÿÿÿ_Book2_Book1" xfId="1972" xr:uid="{00000000-0005-0000-0000-0000C6290000}"/>
    <cellStyle name="4_ÿÿÿÿÿ_Book2_Book1_Book2" xfId="3968" xr:uid="{00000000-0005-0000-0000-0000C7290000}"/>
    <cellStyle name="4_ÿÿÿÿÿ_Book2_Book1_DTGTXL_goi1(DD_G6)" xfId="3969" xr:uid="{00000000-0005-0000-0000-0000C8290000}"/>
    <cellStyle name="4_ÿÿÿÿÿ_Book2_Book2" xfId="1973" xr:uid="{00000000-0005-0000-0000-0000C9290000}"/>
    <cellStyle name="4_ÿÿÿÿÿ_Book2_Book2_DTGTXL_goi1(DD_G6)" xfId="3970" xr:uid="{00000000-0005-0000-0000-0000CA290000}"/>
    <cellStyle name="4_ÿÿÿÿÿ_Book2_Book3" xfId="1974" xr:uid="{00000000-0005-0000-0000-0000CB290000}"/>
    <cellStyle name="4_ÿÿÿÿÿ_Book2_Book3_DTGTXL_goi1(DD_G6)" xfId="3971" xr:uid="{00000000-0005-0000-0000-0000CC290000}"/>
    <cellStyle name="4_ÿÿÿÿÿ_Book2_CV2695_957" xfId="1975" xr:uid="{00000000-0005-0000-0000-0000CD290000}"/>
    <cellStyle name="4_ÿÿÿÿÿ_Book2_CV2695_957_DTGTXL_goi1(DD_G6)" xfId="3972" xr:uid="{00000000-0005-0000-0000-0000CE290000}"/>
    <cellStyle name="4_ÿÿÿÿÿ_Book2_dauvao" xfId="1976" xr:uid="{00000000-0005-0000-0000-0000CF290000}"/>
    <cellStyle name="4_ÿÿÿÿÿ_Book2_dauvao_DTGTXL_goi1(DD_G6)" xfId="3973" xr:uid="{00000000-0005-0000-0000-0000D0290000}"/>
    <cellStyle name="4_ÿÿÿÿÿ_Book2_DTGTXL_goi1(DD_G6)" xfId="3974" xr:uid="{00000000-0005-0000-0000-0000D1290000}"/>
    <cellStyle name="4_ÿÿÿÿÿ_Book2_duphongtruotgia" xfId="1977" xr:uid="{00000000-0005-0000-0000-0000D2290000}"/>
    <cellStyle name="4_ÿÿÿÿÿ_Book2_duphongtruotgia_DTGTXL_goi1(DD_G6)" xfId="3975" xr:uid="{00000000-0005-0000-0000-0000D3290000}"/>
    <cellStyle name="4_ÿÿÿÿÿ_Book2_DZ500kVBanSok_Pleiku(10-2012)" xfId="1978" xr:uid="{00000000-0005-0000-0000-0000D4290000}"/>
    <cellStyle name="4_ÿÿÿÿÿ_Book2_DZ500kVBanSok_Pleiku(16_10-2012)" xfId="1979" xr:uid="{00000000-0005-0000-0000-0000D5290000}"/>
    <cellStyle name="4_ÿÿÿÿÿ_Book2_DZ500kVHatxan_pleiku" xfId="1980" xr:uid="{00000000-0005-0000-0000-0000D6290000}"/>
    <cellStyle name="4_ÿÿÿÿÿ_Book2_DZ500kVHatxan_pleiku(Giaidoan1)" xfId="1981" xr:uid="{00000000-0005-0000-0000-0000D7290000}"/>
    <cellStyle name="4_ÿÿÿÿÿ_Book2_DZ500kVPleiku_MyPhuoc_CauBong(GiaLai+DakLakmoi)" xfId="1982" xr:uid="{00000000-0005-0000-0000-0000D8290000}"/>
    <cellStyle name="4_ÿÿÿÿÿ_Book2_DZ500kVPleiku_MyPhuoc_CauBong(GiaLai+DakLakmoi)_DTGTXL_goi1(DD_G6)" xfId="3976" xr:uid="{00000000-0005-0000-0000-0000D9290000}"/>
    <cellStyle name="4_ÿÿÿÿÿ_Book2_Lamgiangiao" xfId="3977" xr:uid="{00000000-0005-0000-0000-0000DA290000}"/>
    <cellStyle name="4_ÿÿÿÿÿ_CV2695_957" xfId="1983" xr:uid="{00000000-0005-0000-0000-0000DB290000}"/>
    <cellStyle name="4_ÿÿÿÿÿ_CV2695_957_Book2" xfId="1984" xr:uid="{00000000-0005-0000-0000-0000DC290000}"/>
    <cellStyle name="4_ÿÿÿÿÿ_CV2695_957_Book2_DTGTXL_goi1(DD_G6)" xfId="3978" xr:uid="{00000000-0005-0000-0000-0000DD290000}"/>
    <cellStyle name="4_ÿÿÿÿÿ_CV2695_957_Book3" xfId="1985" xr:uid="{00000000-0005-0000-0000-0000DE290000}"/>
    <cellStyle name="4_ÿÿÿÿÿ_CV2695_957_Book3_DTGTXL_goi1(DD_G6)" xfId="3979" xr:uid="{00000000-0005-0000-0000-0000DF290000}"/>
    <cellStyle name="4_ÿÿÿÿÿ_CV2695_957_DTGTXL_goi1(DD_G6)" xfId="3980" xr:uid="{00000000-0005-0000-0000-0000E0290000}"/>
    <cellStyle name="4_ÿÿÿÿÿ_CV2695_957_DZ500kVBanSok_Pleiku(10-2012)" xfId="1986" xr:uid="{00000000-0005-0000-0000-0000E1290000}"/>
    <cellStyle name="4_ÿÿÿÿÿ_CV2695_957_DZ500kVBanSok_Pleiku(16_10-2012)" xfId="1987" xr:uid="{00000000-0005-0000-0000-0000E2290000}"/>
    <cellStyle name="4_ÿÿÿÿÿ_CV2695_957_DZ500kVPleiku_MyPhuoc_CauBong(GiaLai+DakLakmoi)" xfId="1988" xr:uid="{00000000-0005-0000-0000-0000E3290000}"/>
    <cellStyle name="4_ÿÿÿÿÿ_CV2695_957_DZ500kVPleiku_MyPhuoc_CauBong(GiaLai+DakLakmoi)_DTGTXL_goi1(DD_G6)" xfId="3981" xr:uid="{00000000-0005-0000-0000-0000E4290000}"/>
    <cellStyle name="4_ÿÿÿÿÿ_CV2695_957_Lamgiangiao" xfId="3982" xr:uid="{00000000-0005-0000-0000-0000E5290000}"/>
    <cellStyle name="4_ÿÿÿÿÿ_dauvao" xfId="1989" xr:uid="{00000000-0005-0000-0000-0000E6290000}"/>
    <cellStyle name="4_ÿÿÿÿÿ_dauvao_DTGTXL_goi1(DD_G6)" xfId="3983" xr:uid="{00000000-0005-0000-0000-0000E7290000}"/>
    <cellStyle name="4_ÿÿÿÿÿ_dauvao_DZ500kVBanSok_Pleiku(10-2012)" xfId="1990" xr:uid="{00000000-0005-0000-0000-0000E8290000}"/>
    <cellStyle name="4_ÿÿÿÿÿ_dauvao_DZ500kVBanSok_Pleiku(16_10-2012)" xfId="1991" xr:uid="{00000000-0005-0000-0000-0000E9290000}"/>
    <cellStyle name="4_ÿÿÿÿÿ_dauvao_Lamgiangiao" xfId="3984" xr:uid="{00000000-0005-0000-0000-0000EA290000}"/>
    <cellStyle name="4_ÿÿÿÿÿ_DTGTXL_goi1(DD_G6)" xfId="3985" xr:uid="{00000000-0005-0000-0000-0000EB290000}"/>
    <cellStyle name="4_ÿÿÿÿÿ_DToan Mtruong P10 gui" xfId="3986" xr:uid="{00000000-0005-0000-0000-0000EC290000}"/>
    <cellStyle name="4_ÿÿÿÿÿ_duphongtruotgia" xfId="1992" xr:uid="{00000000-0005-0000-0000-0000ED290000}"/>
    <cellStyle name="4_ÿÿÿÿÿ_duphongtruotgia_Book2" xfId="1993" xr:uid="{00000000-0005-0000-0000-0000EE290000}"/>
    <cellStyle name="4_ÿÿÿÿÿ_duphongtruotgia_Book2_DTGTXL_goi1(DD_G6)" xfId="3987" xr:uid="{00000000-0005-0000-0000-0000EF290000}"/>
    <cellStyle name="4_ÿÿÿÿÿ_duphongtruotgia_Book3" xfId="1994" xr:uid="{00000000-0005-0000-0000-0000F0290000}"/>
    <cellStyle name="4_ÿÿÿÿÿ_duphongtruotgia_Book3_DTGTXL_goi1(DD_G6)" xfId="3988" xr:uid="{00000000-0005-0000-0000-0000F1290000}"/>
    <cellStyle name="4_ÿÿÿÿÿ_duphongtruotgia_DTGTXL_goi1(DD_G6)" xfId="3989" xr:uid="{00000000-0005-0000-0000-0000F2290000}"/>
    <cellStyle name="4_ÿÿÿÿÿ_duphongtruotgia_DZ500kVBanSok_Pleiku(10-2012)" xfId="1995" xr:uid="{00000000-0005-0000-0000-0000F3290000}"/>
    <cellStyle name="4_ÿÿÿÿÿ_duphongtruotgia_DZ500kVBanSok_Pleiku(16_10-2012)" xfId="1996" xr:uid="{00000000-0005-0000-0000-0000F4290000}"/>
    <cellStyle name="4_ÿÿÿÿÿ_duphongtruotgia_DZ500kVPleiku_MyPhuoc_CauBong(GiaLai+DakLakmoi)" xfId="1997" xr:uid="{00000000-0005-0000-0000-0000F5290000}"/>
    <cellStyle name="4_ÿÿÿÿÿ_duphongtruotgia_DZ500kVPleiku_MyPhuoc_CauBong(GiaLai+DakLakmoi)_DTGTXL_goi1(DD_G6)" xfId="3990" xr:uid="{00000000-0005-0000-0000-0000F6290000}"/>
    <cellStyle name="4_ÿÿÿÿÿ_duphongtruotgia_Lamgiangiao" xfId="3991" xr:uid="{00000000-0005-0000-0000-0000F7290000}"/>
    <cellStyle name="4_ÿÿÿÿÿ_DZ 220kV Vinh Tan - Phan Thi_t" xfId="1998" xr:uid="{00000000-0005-0000-0000-0000F8290000}"/>
    <cellStyle name="4_ÿÿÿÿÿ_DZ 220kV Vinh Tan - Phan Thi_t 10" xfId="10740" xr:uid="{00000000-0005-0000-0000-0000F9290000}"/>
    <cellStyle name="4_ÿÿÿÿÿ_DZ 220kV Vinh Tan - Phan Thi_t 11" xfId="10741" xr:uid="{00000000-0005-0000-0000-0000FA290000}"/>
    <cellStyle name="4_ÿÿÿÿÿ_DZ 220kV Vinh Tan - Phan Thi_t 12" xfId="16402" xr:uid="{00000000-0005-0000-0000-0000FB290000}"/>
    <cellStyle name="4_ÿÿÿÿÿ_DZ 220kV Vinh Tan - Phan Thi_t 13" xfId="15817" xr:uid="{00000000-0005-0000-0000-0000FC290000}"/>
    <cellStyle name="4_ÿÿÿÿÿ_DZ 220kV Vinh Tan - Phan Thi_t 2" xfId="10742" xr:uid="{00000000-0005-0000-0000-0000FD290000}"/>
    <cellStyle name="4_ÿÿÿÿÿ_DZ 220kV Vinh Tan - Phan Thi_t 3" xfId="10743" xr:uid="{00000000-0005-0000-0000-0000FE290000}"/>
    <cellStyle name="4_ÿÿÿÿÿ_DZ 220kV Vinh Tan - Phan Thi_t 4" xfId="10744" xr:uid="{00000000-0005-0000-0000-0000FF290000}"/>
    <cellStyle name="4_ÿÿÿÿÿ_DZ 220kV Vinh Tan - Phan Thi_t 5" xfId="10745" xr:uid="{00000000-0005-0000-0000-0000002A0000}"/>
    <cellStyle name="4_ÿÿÿÿÿ_DZ 220kV Vinh Tan - Phan Thi_t 6" xfId="10746" xr:uid="{00000000-0005-0000-0000-0000012A0000}"/>
    <cellStyle name="4_ÿÿÿÿÿ_DZ 220kV Vinh Tan - Phan Thi_t 7" xfId="10747" xr:uid="{00000000-0005-0000-0000-0000022A0000}"/>
    <cellStyle name="4_ÿÿÿÿÿ_DZ 220kV Vinh Tan - Phan Thi_t 8" xfId="10748" xr:uid="{00000000-0005-0000-0000-0000032A0000}"/>
    <cellStyle name="4_ÿÿÿÿÿ_DZ 220kV Vinh Tan - Phan Thi_t 9" xfId="10749" xr:uid="{00000000-0005-0000-0000-0000042A0000}"/>
    <cellStyle name="4_ÿÿÿÿÿ_DZ 220kV Vinh Tan - Phan Thi_t_Book1" xfId="1999" xr:uid="{00000000-0005-0000-0000-0000052A0000}"/>
    <cellStyle name="4_ÿÿÿÿÿ_DZ 220kV Vinh Tan - Phan Thi_t_Book2" xfId="2000" xr:uid="{00000000-0005-0000-0000-0000062A0000}"/>
    <cellStyle name="4_ÿÿÿÿÿ_DZ 220kV Vinh Tan - Phan Thi_t_DTGTXL_goi1(DD_G6)" xfId="3992" xr:uid="{00000000-0005-0000-0000-0000072A0000}"/>
    <cellStyle name="4_ÿÿÿÿÿ_DZ 220kV Vinh Tan - Phan Thi_t_DZ500kVBanSok_Pleiku(10-2012)" xfId="2001" xr:uid="{00000000-0005-0000-0000-0000082A0000}"/>
    <cellStyle name="4_ÿÿÿÿÿ_DZ 220kV Vinh Tan - Phan Thi_t_DZ500kVHatxan_pleiku" xfId="2002" xr:uid="{00000000-0005-0000-0000-0000092A0000}"/>
    <cellStyle name="4_ÿÿÿÿÿ_DZ 220kV Vinh Tan - Phan Thi_t_DZ500kVHatxan_pleiku(Giaidoan1)" xfId="2003" xr:uid="{00000000-0005-0000-0000-00000A2A0000}"/>
    <cellStyle name="4_ÿÿÿÿÿ_Luong" xfId="2004" xr:uid="{00000000-0005-0000-0000-00000B2A0000}"/>
    <cellStyle name="4_ÿÿÿÿÿ_Luong " xfId="2005" xr:uid="{00000000-0005-0000-0000-00000C2A0000}"/>
    <cellStyle name="4_ÿÿÿÿÿ_Luong _DTGTXL_goi1(DD_G6)" xfId="3993" xr:uid="{00000000-0005-0000-0000-00000D2A0000}"/>
    <cellStyle name="4_ÿÿÿÿÿ_Luong _duphongtruotgia" xfId="2006" xr:uid="{00000000-0005-0000-0000-00000E2A0000}"/>
    <cellStyle name="4_ÿÿÿÿÿ_Luong _duphongtruotgia_Book2" xfId="2007" xr:uid="{00000000-0005-0000-0000-00000F2A0000}"/>
    <cellStyle name="4_ÿÿÿÿÿ_Luong _duphongtruotgia_Book2_DTGTXL_goi1(DD_G6)" xfId="3994" xr:uid="{00000000-0005-0000-0000-0000102A0000}"/>
    <cellStyle name="4_ÿÿÿÿÿ_Luong _duphongtruotgia_Book3" xfId="2008" xr:uid="{00000000-0005-0000-0000-0000112A0000}"/>
    <cellStyle name="4_ÿÿÿÿÿ_Luong _duphongtruotgia_Book3_DTGTXL_goi1(DD_G6)" xfId="3995" xr:uid="{00000000-0005-0000-0000-0000122A0000}"/>
    <cellStyle name="4_ÿÿÿÿÿ_Luong _duphongtruotgia_DTGTXL_goi1(DD_G6)" xfId="3996" xr:uid="{00000000-0005-0000-0000-0000132A0000}"/>
    <cellStyle name="4_ÿÿÿÿÿ_Luong _duphongtruotgia_DZ500kVBanSok_Pleiku(10-2012)" xfId="2009" xr:uid="{00000000-0005-0000-0000-0000142A0000}"/>
    <cellStyle name="4_ÿÿÿÿÿ_Luong _duphongtruotgia_DZ500kVBanSok_Pleiku(16_10-2012)" xfId="2010" xr:uid="{00000000-0005-0000-0000-0000152A0000}"/>
    <cellStyle name="4_ÿÿÿÿÿ_Luong _duphongtruotgia_DZ500kVPleiku_MyPhuoc_CauBong(GiaLai+DakLakmoi)" xfId="2011" xr:uid="{00000000-0005-0000-0000-0000162A0000}"/>
    <cellStyle name="4_ÿÿÿÿÿ_Luong _duphongtruotgia_DZ500kVPleiku_MyPhuoc_CauBong(GiaLai+DakLakmoi)_DTGTXL_goi1(DD_G6)" xfId="3997" xr:uid="{00000000-0005-0000-0000-0000172A0000}"/>
    <cellStyle name="4_ÿÿÿÿÿ_Luong _duphongtruotgia_Lamgiangiao" xfId="3998" xr:uid="{00000000-0005-0000-0000-0000182A0000}"/>
    <cellStyle name="4_ÿÿÿÿÿ_Luong_DTGTXL_goi1(DD_G6)" xfId="3999" xr:uid="{00000000-0005-0000-0000-0000192A0000}"/>
    <cellStyle name="4_ÿÿÿÿÿ_mauduyetDADT" xfId="2012" xr:uid="{00000000-0005-0000-0000-00001A2A0000}"/>
    <cellStyle name="4_ÿÿÿÿÿ_mauduyetDADT_Book2" xfId="2013" xr:uid="{00000000-0005-0000-0000-00001B2A0000}"/>
    <cellStyle name="4_ÿÿÿÿÿ_mauduyetDADT_Book2_DTGTXL_goi1(DD_G6)" xfId="4000" xr:uid="{00000000-0005-0000-0000-00001C2A0000}"/>
    <cellStyle name="4_ÿÿÿÿÿ_mauduyetDADT_Book3" xfId="2014" xr:uid="{00000000-0005-0000-0000-00001D2A0000}"/>
    <cellStyle name="4_ÿÿÿÿÿ_mauduyetDADT_Book3_DTGTXL_goi1(DD_G6)" xfId="4001" xr:uid="{00000000-0005-0000-0000-00001E2A0000}"/>
    <cellStyle name="4_ÿÿÿÿÿ_mauduyetDADT_DTGTXL_goi1(DD_G6)" xfId="4002" xr:uid="{00000000-0005-0000-0000-00001F2A0000}"/>
    <cellStyle name="4_ÿÿÿÿÿ_mauduyetDADT_DZ500kVBanSok_Pleiku(10-2012)" xfId="2015" xr:uid="{00000000-0005-0000-0000-0000202A0000}"/>
    <cellStyle name="4_ÿÿÿÿÿ_mauduyetDADT_DZ500kVBanSok_Pleiku(16_10-2012)" xfId="2016" xr:uid="{00000000-0005-0000-0000-0000212A0000}"/>
    <cellStyle name="4_ÿÿÿÿÿ_mauduyetDADT_DZ500kVPleiku_MyPhuoc_CauBong(GiaLai+DakLakmoi)" xfId="2017" xr:uid="{00000000-0005-0000-0000-0000222A0000}"/>
    <cellStyle name="4_ÿÿÿÿÿ_mauduyetDADT_DZ500kVPleiku_MyPhuoc_CauBong(GiaLai+DakLakmoi)_DTGTXL_goi1(DD_G6)" xfId="4003" xr:uid="{00000000-0005-0000-0000-0000232A0000}"/>
    <cellStyle name="4_ÿÿÿÿÿ_mauduyetDADT_Lamgiangiao" xfId="4004" xr:uid="{00000000-0005-0000-0000-0000242A0000}"/>
    <cellStyle name="4_ÿÿÿÿÿ_Moi truong" xfId="4005" xr:uid="{00000000-0005-0000-0000-0000252A0000}"/>
    <cellStyle name="4_ÿÿÿÿÿ_QLDA(957)" xfId="4006" xr:uid="{00000000-0005-0000-0000-0000262A0000}"/>
    <cellStyle name="4_ÿÿÿÿÿ_TBA 220kV Song Trang 2" xfId="2018" xr:uid="{00000000-0005-0000-0000-0000272A0000}"/>
    <cellStyle name="4_ÿÿÿÿÿ_TBA 220kV Song Trang 2 10" xfId="10750" xr:uid="{00000000-0005-0000-0000-0000282A0000}"/>
    <cellStyle name="4_ÿÿÿÿÿ_TBA 220kV Song Trang 2 11" xfId="10751" xr:uid="{00000000-0005-0000-0000-0000292A0000}"/>
    <cellStyle name="4_ÿÿÿÿÿ_TBA 220kV Song Trang 2 12" xfId="16403" xr:uid="{00000000-0005-0000-0000-00002A2A0000}"/>
    <cellStyle name="4_ÿÿÿÿÿ_TBA 220kV Song Trang 2 13" xfId="15818" xr:uid="{00000000-0005-0000-0000-00002B2A0000}"/>
    <cellStyle name="4_ÿÿÿÿÿ_TBA 220kV Song Trang 2 2" xfId="10752" xr:uid="{00000000-0005-0000-0000-00002C2A0000}"/>
    <cellStyle name="4_ÿÿÿÿÿ_TBA 220kV Song Trang 2 3" xfId="10753" xr:uid="{00000000-0005-0000-0000-00002D2A0000}"/>
    <cellStyle name="4_ÿÿÿÿÿ_TBA 220kV Song Trang 2 4" xfId="10754" xr:uid="{00000000-0005-0000-0000-00002E2A0000}"/>
    <cellStyle name="4_ÿÿÿÿÿ_TBA 220kV Song Trang 2 5" xfId="10755" xr:uid="{00000000-0005-0000-0000-00002F2A0000}"/>
    <cellStyle name="4_ÿÿÿÿÿ_TBA 220kV Song Trang 2 6" xfId="10756" xr:uid="{00000000-0005-0000-0000-0000302A0000}"/>
    <cellStyle name="4_ÿÿÿÿÿ_TBA 220kV Song Trang 2 7" xfId="10757" xr:uid="{00000000-0005-0000-0000-0000312A0000}"/>
    <cellStyle name="4_ÿÿÿÿÿ_TBA 220kV Song Trang 2 8" xfId="10758" xr:uid="{00000000-0005-0000-0000-0000322A0000}"/>
    <cellStyle name="4_ÿÿÿÿÿ_TBA 220kV Song Trang 2 9" xfId="10759" xr:uid="{00000000-0005-0000-0000-0000332A0000}"/>
    <cellStyle name="4_ÿÿÿÿÿ_TBA 220kV Song Trang 2_Book1" xfId="2019" xr:uid="{00000000-0005-0000-0000-0000342A0000}"/>
    <cellStyle name="4_ÿÿÿÿÿ_TBA 220kV Song Trang 2_Book2" xfId="2020" xr:uid="{00000000-0005-0000-0000-0000352A0000}"/>
    <cellStyle name="4_ÿÿÿÿÿ_TBA 220kV Song Trang 2_DTGTXL_goi1(DD_G6)" xfId="4007" xr:uid="{00000000-0005-0000-0000-0000362A0000}"/>
    <cellStyle name="4_ÿÿÿÿÿ_TBA 220kV Song Trang 2_DZ500kVBanSok_Pleiku(10-2012)" xfId="2021" xr:uid="{00000000-0005-0000-0000-0000372A0000}"/>
    <cellStyle name="4_ÿÿÿÿÿ_TBA 220kV Song Trang 2_DZ500kVHatxan_pleiku" xfId="2022" xr:uid="{00000000-0005-0000-0000-0000382A0000}"/>
    <cellStyle name="4_ÿÿÿÿÿ_TBA 220kV Song Trang 2_DZ500kVHatxan_pleiku(Giaidoan1)" xfId="2023" xr:uid="{00000000-0005-0000-0000-0000392A0000}"/>
    <cellStyle name="4_ÿÿÿÿÿ_thepmaqui3_2010(DaNang)" xfId="4008" xr:uid="{00000000-0005-0000-0000-00003A2A0000}"/>
    <cellStyle name="40% - Accent1 2" xfId="14336" xr:uid="{00000000-0005-0000-0000-00003B2A0000}"/>
    <cellStyle name="40% - Accent1 3" xfId="14335" xr:uid="{00000000-0005-0000-0000-00003C2A0000}"/>
    <cellStyle name="40% - Accent2 2" xfId="14338" xr:uid="{00000000-0005-0000-0000-00003D2A0000}"/>
    <cellStyle name="40% - Accent2 3" xfId="14337" xr:uid="{00000000-0005-0000-0000-00003E2A0000}"/>
    <cellStyle name="40% - Accent3 2" xfId="14340" xr:uid="{00000000-0005-0000-0000-00003F2A0000}"/>
    <cellStyle name="40% - Accent3 3" xfId="14339" xr:uid="{00000000-0005-0000-0000-0000402A0000}"/>
    <cellStyle name="40% - Accent4 2" xfId="14342" xr:uid="{00000000-0005-0000-0000-0000412A0000}"/>
    <cellStyle name="40% - Accent4 3" xfId="14341" xr:uid="{00000000-0005-0000-0000-0000422A0000}"/>
    <cellStyle name="40% - Accent5 2" xfId="14344" xr:uid="{00000000-0005-0000-0000-0000432A0000}"/>
    <cellStyle name="40% - Accent5 3" xfId="14343" xr:uid="{00000000-0005-0000-0000-0000442A0000}"/>
    <cellStyle name="40% - Accent6 2" xfId="14346" xr:uid="{00000000-0005-0000-0000-0000452A0000}"/>
    <cellStyle name="40% - Accent6 3" xfId="14345" xr:uid="{00000000-0005-0000-0000-0000462A0000}"/>
    <cellStyle name="6" xfId="2024" xr:uid="{00000000-0005-0000-0000-0000472A0000}"/>
    <cellStyle name="6 2" xfId="15170" xr:uid="{00000000-0005-0000-0000-000048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" xfId="2025" xr:uid="{00000000-0005-0000-0000-000049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" xfId="2026" xr:uid="{00000000-0005-0000-0000-00004A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10" xfId="10760" xr:uid="{00000000-0005-0000-0000-00004B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11" xfId="10761" xr:uid="{00000000-0005-0000-0000-00004C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12" xfId="16404" xr:uid="{00000000-0005-0000-0000-00004D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13" xfId="15819" xr:uid="{00000000-0005-0000-0000-00004E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2" xfId="10762" xr:uid="{00000000-0005-0000-0000-00004F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3" xfId="10763" xr:uid="{00000000-0005-0000-0000-000050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4" xfId="10764" xr:uid="{00000000-0005-0000-0000-000051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5" xfId="10765" xr:uid="{00000000-0005-0000-0000-000052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6" xfId="10766" xr:uid="{00000000-0005-0000-0000-000053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7" xfId="10767" xr:uid="{00000000-0005-0000-0000-000054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8" xfId="10768" xr:uid="{00000000-0005-0000-0000-000055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 1 9" xfId="10769" xr:uid="{00000000-0005-0000-0000-0000562A0000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??????_x0001_?_x0001_?_x0001_?_Book1" xfId="2027" xr:uid="{00000000-0005-0000-0000-000057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" xfId="2028" xr:uid="{00000000-0005-0000-0000-000058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" xfId="2029" xr:uid="{00000000-0005-0000-0000-000059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10" xfId="10770" xr:uid="{00000000-0005-0000-0000-00005A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11" xfId="10771" xr:uid="{00000000-0005-0000-0000-00005B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12" xfId="16405" xr:uid="{00000000-0005-0000-0000-00005C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13" xfId="15820" xr:uid="{00000000-0005-0000-0000-00005D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2" xfId="10772" xr:uid="{00000000-0005-0000-0000-00005E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3" xfId="10773" xr:uid="{00000000-0005-0000-0000-00005F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4" xfId="10774" xr:uid="{00000000-0005-0000-0000-000060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5" xfId="10775" xr:uid="{00000000-0005-0000-0000-000061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6" xfId="10776" xr:uid="{00000000-0005-0000-0000-000062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7" xfId="10777" xr:uid="{00000000-0005-0000-0000-000063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8" xfId="10778" xr:uid="{00000000-0005-0000-0000-000064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 1 9" xfId="10779" xr:uid="{00000000-0005-0000-0000-0000652A0000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??????_x0001_?_x0001_?_x0001_?_Book1" xfId="2030" xr:uid="{00000000-0005-0000-0000-0000662A0000}"/>
    <cellStyle name="6_0968-03-UBND Phuc Dong-Tram treo-400kVA-35-0,4kV" xfId="10780" xr:uid="{00000000-0005-0000-0000-0000672A0000}"/>
    <cellStyle name="6_0968-1-Tang cuong DTHT- DGiang" xfId="10781" xr:uid="{00000000-0005-0000-0000-0000682A0000}"/>
    <cellStyle name="6_0968-Tram treo" xfId="10782" xr:uid="{00000000-0005-0000-0000-0000692A0000}"/>
    <cellStyle name="6_1. Cu ly van chuyen bai Cai Rong" xfId="14347" xr:uid="{00000000-0005-0000-0000-00006A2A0000}"/>
    <cellStyle name="6_1. Du toan DZ T110VD-26" xfId="14348" xr:uid="{00000000-0005-0000-0000-00006B2A0000}"/>
    <cellStyle name="6_971Nam Dan - Nhanh Re Thanh Khai - HC-XONG-hoan chinh duyet" xfId="10783" xr:uid="{00000000-0005-0000-0000-00006C2A0000}"/>
    <cellStyle name="6_Bang 2" xfId="15171" xr:uid="{00000000-0005-0000-0000-00006D2A0000}"/>
    <cellStyle name="6_Bang Ke VT cai tao ha the Ba Vi dot 1-2016" xfId="13879" xr:uid="{00000000-0005-0000-0000-00006E2A0000}"/>
    <cellStyle name="6_Bang tinh gia tri hop dong" xfId="14349" xr:uid="{00000000-0005-0000-0000-00006F2A0000}"/>
    <cellStyle name="6_Book1" xfId="2031" xr:uid="{00000000-0005-0000-0000-0000702A0000}"/>
    <cellStyle name="6_Book1 10" xfId="10784" xr:uid="{00000000-0005-0000-0000-0000712A0000}"/>
    <cellStyle name="6_Book1 11" xfId="10785" xr:uid="{00000000-0005-0000-0000-0000722A0000}"/>
    <cellStyle name="6_Book1 12" xfId="14350" xr:uid="{00000000-0005-0000-0000-0000732A0000}"/>
    <cellStyle name="6_Book1 2" xfId="10786" xr:uid="{00000000-0005-0000-0000-0000742A0000}"/>
    <cellStyle name="6_Book1 3" xfId="10787" xr:uid="{00000000-0005-0000-0000-0000752A0000}"/>
    <cellStyle name="6_Book1 4" xfId="10788" xr:uid="{00000000-0005-0000-0000-0000762A0000}"/>
    <cellStyle name="6_Book1 5" xfId="10789" xr:uid="{00000000-0005-0000-0000-0000772A0000}"/>
    <cellStyle name="6_Book1 6" xfId="10790" xr:uid="{00000000-0005-0000-0000-0000782A0000}"/>
    <cellStyle name="6_Book1 7" xfId="10791" xr:uid="{00000000-0005-0000-0000-0000792A0000}"/>
    <cellStyle name="6_Book1 8" xfId="10792" xr:uid="{00000000-0005-0000-0000-00007A2A0000}"/>
    <cellStyle name="6_Book1 9" xfId="10793" xr:uid="{00000000-0005-0000-0000-00007B2A0000}"/>
    <cellStyle name="6_Book1_1" xfId="14351" xr:uid="{00000000-0005-0000-0000-00007C2A0000}"/>
    <cellStyle name="6_Book1_1. Cu ly van chuyen bai Cai Rong" xfId="14352" xr:uid="{00000000-0005-0000-0000-00007D2A0000}"/>
    <cellStyle name="6_Book1_1. Du toan DZ T110VD-26" xfId="14353" xr:uid="{00000000-0005-0000-0000-00007E2A0000}"/>
    <cellStyle name="6_Book1_2" xfId="14354" xr:uid="{00000000-0005-0000-0000-00007F2A0000}"/>
    <cellStyle name="6_Book1_Bang tinh gia tri hop dong" xfId="14355" xr:uid="{00000000-0005-0000-0000-0000802A0000}"/>
    <cellStyle name="6_Book1_Book1" xfId="14356" xr:uid="{00000000-0005-0000-0000-0000812A0000}"/>
    <cellStyle name="6_Book1_DT khao sat DZ110kV Dong Anh - Chem" xfId="14357" xr:uid="{00000000-0005-0000-0000-0000822A0000}"/>
    <cellStyle name="6_Book1_DT TKBVTC di doi DZ110kV Ninh Binh GD2 5-4-2010" xfId="14358" xr:uid="{00000000-0005-0000-0000-0000832A0000}"/>
    <cellStyle name="6_Book1_DT TKBVTC di doi DZ110kV Ninh Binh GD2 9-3-2010" xfId="14359" xr:uid="{00000000-0005-0000-0000-0000842A0000}"/>
    <cellStyle name="6_Book1_DT TKBVTC di doi DZ110kV Ninh Binh GD3 2-4-2010" xfId="14360" xr:uid="{00000000-0005-0000-0000-0000852A0000}"/>
    <cellStyle name="6_Book1_DT TKBVTC di doi DZ110kV Ninh Binh GD3 9-4-2010" xfId="14361" xr:uid="{00000000-0005-0000-0000-0000862A0000}"/>
    <cellStyle name="6_Book1_DTDZ110 Long Boi-Tien Hai (doan cai tao)" xfId="14362" xr:uid="{00000000-0005-0000-0000-0000882A0000}"/>
    <cellStyle name="6_Book1_DTDZ110 Long Boi-Tien Hai (doan xay moi)" xfId="14363" xr:uid="{00000000-0005-0000-0000-0000892A0000}"/>
    <cellStyle name="6_Book1_DTDZ110 Long Boi-Thai Binh 07-04-2011" xfId="14364" xr:uid="{00000000-0005-0000-0000-0000872A0000}"/>
    <cellStyle name="6_Book1_DTKS DZ 35kV Lao Cai" xfId="14365" xr:uid="{00000000-0005-0000-0000-00008A2A0000}"/>
    <cellStyle name="6_Book1_du toan BCKTKT Chem - Nghia Do - Thanh Cong 13-10-2010" xfId="14366" xr:uid="{00000000-0005-0000-0000-00008C2A0000}"/>
    <cellStyle name="6_Book1_du toan BCKTKT Chem - Thanh Xuan - Thanh Cong" xfId="14367" xr:uid="{00000000-0005-0000-0000-00008D2A0000}"/>
    <cellStyle name="6_Book1_du toan BCKTKT Chem - Thanh Xuan - Thanh Cong 13-10-2010" xfId="14368" xr:uid="{00000000-0005-0000-0000-00008E2A0000}"/>
    <cellStyle name="6_Book1_Du toan Chem-Nghia Do-Thanh Cong" xfId="14369" xr:uid="{00000000-0005-0000-0000-00008F2A0000}"/>
    <cellStyle name="6_Book1_du toan DADT thay DD tuyen 180, 181 E1-E2(PA day 150)" xfId="14370" xr:uid="{00000000-0005-0000-0000-0000902A0000}"/>
    <cellStyle name="6_Book1_du toan di doi DZ110kV Ninh Binh 19-11-09" xfId="14371" xr:uid="{00000000-0005-0000-0000-0000912A0000}"/>
    <cellStyle name="6_Book1_Du toan DZ 110kV Bim Son (17-10-2011)" xfId="14372" xr:uid="{00000000-0005-0000-0000-0000922A0000}"/>
    <cellStyle name="6_Book1_du toan DZ 110kV Dong Anh - Bac Thang Long" xfId="14373" xr:uid="{00000000-0005-0000-0000-0000932A0000}"/>
    <cellStyle name="6_Book1_du toan DZ 110kV Dong Anh - Chem 4-11-10" xfId="14374" xr:uid="{00000000-0005-0000-0000-0000942A0000}"/>
    <cellStyle name="6_Book1_du toan DZ 110kV Gia Lam - Sai Dong (8-11-2011)" xfId="14375" xr:uid="{00000000-0005-0000-0000-0000952A0000}"/>
    <cellStyle name="6_Book1_du toan DZ 110kV Gia Lam - Sai Dong sua mong (8-11-2011)" xfId="14376" xr:uid="{00000000-0005-0000-0000-0000962A0000}"/>
    <cellStyle name="6_Book1_du toan DZ 110kV Nam Tha" xfId="14377" xr:uid="{00000000-0005-0000-0000-0000972A0000}"/>
    <cellStyle name="6_Book1_du toan DZ 110kV Ta Thang 24-11-2010" xfId="14378" xr:uid="{00000000-0005-0000-0000-0000982A0000}"/>
    <cellStyle name="6_Book1_du toan DZ 110kV Ta Thang 30-8-2010" xfId="14379" xr:uid="{00000000-0005-0000-0000-0000992A0000}"/>
    <cellStyle name="6_Book1_Du toan DZ 35kV Nam Tha 5 (21-3-2011)" xfId="14380" xr:uid="{00000000-0005-0000-0000-00009A2A0000}"/>
    <cellStyle name="6_Book1_du toan SCL TBA Dong Anh E1.1" xfId="14381" xr:uid="{00000000-0005-0000-0000-00009B2A0000}"/>
    <cellStyle name="6_Book1_du toan TKBVTC Chem - Nghia Do - Thanh Xuan 21-9-2010" xfId="14382" xr:uid="{00000000-0005-0000-0000-00009C2A0000}"/>
    <cellStyle name="6_Book1_DU THAU" xfId="14383" xr:uid="{00000000-0005-0000-0000-00008B2A0000}"/>
    <cellStyle name="6_Book1_Duong day" xfId="14384" xr:uid="{00000000-0005-0000-0000-00009D2A0000}"/>
    <cellStyle name="6_Book1_DZ Pleikrong-KonTum GZTACSR200" xfId="14385" xr:uid="{00000000-0005-0000-0000-00009E2A0000}"/>
    <cellStyle name="6_Book1_DZ-E1-E2_GZTACSR200_DADT_B08" xfId="14386" xr:uid="{00000000-0005-0000-0000-00009F2A0000}"/>
    <cellStyle name="6_Book1_DZ-E1-E2_GZTACSR200_TKBVTC" xfId="14387" xr:uid="{00000000-0005-0000-0000-0000A02A0000}"/>
    <cellStyle name="6_Book1_DZ-E1-E2_GZTACSR200_TKBVTC-thaochuoi" xfId="14388" xr:uid="{00000000-0005-0000-0000-0000A12A0000}"/>
    <cellStyle name="6_Book1_DZ-Pleiku-KonTum_GZTACSR200_01-04-2011" xfId="14389" xr:uid="{00000000-0005-0000-0000-0000A22A0000}"/>
    <cellStyle name="6_Book1_I. Hoang Mai" xfId="14390" xr:uid="{00000000-0005-0000-0000-0000A32A0000}"/>
    <cellStyle name="6_Book1_khai toan DZ 35kV Nam Tha 5" xfId="14391" xr:uid="{00000000-0005-0000-0000-0000A42A0000}"/>
    <cellStyle name="6_Book1_Nguon-110kV" xfId="14392" xr:uid="{00000000-0005-0000-0000-0000A52A0000}"/>
    <cellStyle name="6_Book1_Phan DZ Dong Anh - Van Tri" xfId="14393" xr:uid="{00000000-0005-0000-0000-0000A62A0000}"/>
    <cellStyle name="6_Book1_TBA" xfId="14394" xr:uid="{00000000-0005-0000-0000-0000A72A0000}"/>
    <cellStyle name="6_Book1_TBA-Pleicu-KonTum 01-04-2011" xfId="14395" xr:uid="{00000000-0005-0000-0000-0000A82A0000}"/>
    <cellStyle name="6_Book1_TMDT duong day 110kV Nam Dinh Vu" xfId="14396" xr:uid="{00000000-0005-0000-0000-0000AA2A0000}"/>
    <cellStyle name="6_Book1_TMDT duong day 110kV Nam Dinh Vu 14-4-2012" xfId="14397" xr:uid="{00000000-0005-0000-0000-0000AB2A0000}"/>
    <cellStyle name="6_Book1_Tonghop" xfId="14398" xr:uid="{00000000-0005-0000-0000-0000AC2A0000}"/>
    <cellStyle name="6_Book1_Tonghop DT" xfId="14399" xr:uid="{00000000-0005-0000-0000-0000AD2A0000}"/>
    <cellStyle name="6_Book1_THDT1" xfId="14400" xr:uid="{00000000-0005-0000-0000-0000A92A0000}"/>
    <cellStyle name="6_Book2" xfId="2032" xr:uid="{00000000-0005-0000-0000-0000AE2A0000}"/>
    <cellStyle name="6_Book2 10" xfId="10794" xr:uid="{00000000-0005-0000-0000-0000AF2A0000}"/>
    <cellStyle name="6_Book2 11" xfId="10795" xr:uid="{00000000-0005-0000-0000-0000B02A0000}"/>
    <cellStyle name="6_Book2 12" xfId="16406" xr:uid="{00000000-0005-0000-0000-0000B12A0000}"/>
    <cellStyle name="6_Book2 13" xfId="15821" xr:uid="{00000000-0005-0000-0000-0000B22A0000}"/>
    <cellStyle name="6_Book2 2" xfId="10796" xr:uid="{00000000-0005-0000-0000-0000B32A0000}"/>
    <cellStyle name="6_Book2 3" xfId="10797" xr:uid="{00000000-0005-0000-0000-0000B42A0000}"/>
    <cellStyle name="6_Book2 4" xfId="10798" xr:uid="{00000000-0005-0000-0000-0000B52A0000}"/>
    <cellStyle name="6_Book2 5" xfId="10799" xr:uid="{00000000-0005-0000-0000-0000B62A0000}"/>
    <cellStyle name="6_Book2 6" xfId="10800" xr:uid="{00000000-0005-0000-0000-0000B72A0000}"/>
    <cellStyle name="6_Book2 7" xfId="10801" xr:uid="{00000000-0005-0000-0000-0000B82A0000}"/>
    <cellStyle name="6_Book2 8" xfId="10802" xr:uid="{00000000-0005-0000-0000-0000B92A0000}"/>
    <cellStyle name="6_Book2 9" xfId="10803" xr:uid="{00000000-0005-0000-0000-0000BA2A0000}"/>
    <cellStyle name="6_Cap ngam+cot diem dau (KH)" xfId="10804" xr:uid="{00000000-0005-0000-0000-0000BB2A0000}"/>
    <cellStyle name="6_DT Chau thon" xfId="10805" xr:uid="{00000000-0005-0000-0000-0000BC2A0000}"/>
    <cellStyle name="6_DT DADT DZ cap dien Lang Van Hoa cac dan toc VN 20-05-2010" xfId="14401" xr:uid="{00000000-0005-0000-0000-0000BD2A0000}"/>
    <cellStyle name="6_DT khao sat DZ110kV Dong Anh - Chem" xfId="14402" xr:uid="{00000000-0005-0000-0000-0000BE2A0000}"/>
    <cellStyle name="6_DT ngay 06-08 " xfId="13880" xr:uid="{00000000-0005-0000-0000-0000BF2A0000}"/>
    <cellStyle name="6_DT TKBVTC di doi DZ110kV Ninh Binh GD2 5-4-2010" xfId="14403" xr:uid="{00000000-0005-0000-0000-0000C02A0000}"/>
    <cellStyle name="6_DT TKBVTC di doi DZ110kV Ninh Binh GD2 9-3-2010" xfId="14404" xr:uid="{00000000-0005-0000-0000-0000C12A0000}"/>
    <cellStyle name="6_DT TKBVTC di doi DZ110kV Ninh Binh GD3 2-4-2010" xfId="14405" xr:uid="{00000000-0005-0000-0000-0000C22A0000}"/>
    <cellStyle name="6_DT TKBVTC di doi DZ110kV Ninh Binh GD3 9-4-2010" xfId="14406" xr:uid="{00000000-0005-0000-0000-0000C32A0000}"/>
    <cellStyle name="6_DTDZ110 Long Boi-Tien Hai (doan cai tao)" xfId="14407" xr:uid="{00000000-0005-0000-0000-0000C52A0000}"/>
    <cellStyle name="6_DTDZ110 Long Boi-Tien Hai (doan xay moi)" xfId="14408" xr:uid="{00000000-0005-0000-0000-0000C62A0000}"/>
    <cellStyle name="6_DTDZ110 Long Boi-Thai Binh 07-04-2011" xfId="14409" xr:uid="{00000000-0005-0000-0000-0000C42A0000}"/>
    <cellStyle name="6_DT-GT Nam Anh HC Hoai sua Du thau" xfId="10806" xr:uid="{00000000-0005-0000-0000-0000C72A0000}"/>
    <cellStyle name="6_DT-GT-Quang tien Du thau" xfId="10807" xr:uid="{00000000-0005-0000-0000-0000C82A0000}"/>
    <cellStyle name="6_DTGTXL_goi1(DD_G6)" xfId="4009" xr:uid="{00000000-0005-0000-0000-0000C92A0000}"/>
    <cellStyle name="6_DTKS DZ 35kV Lao Cai" xfId="14410" xr:uid="{00000000-0005-0000-0000-0000CA2A0000}"/>
    <cellStyle name="6_du toan BCKTKT Chem - Nghia Do - Thanh Cong 13-10-2010" xfId="14411" xr:uid="{00000000-0005-0000-0000-0000CC2A0000}"/>
    <cellStyle name="6_du toan BCKTKT Chem - Thanh Xuan - Thanh Cong" xfId="14412" xr:uid="{00000000-0005-0000-0000-0000CD2A0000}"/>
    <cellStyle name="6_du toan BCKTKT Chem - Thanh Xuan - Thanh Cong 13-10-2010" xfId="14413" xr:uid="{00000000-0005-0000-0000-0000CE2A0000}"/>
    <cellStyle name="6_Du toan cai tao 974 E15-1duyet" xfId="10808" xr:uid="{00000000-0005-0000-0000-0000CF2A0000}"/>
    <cellStyle name="6_Du toan Chem-Nghia Do-Thanh Cong" xfId="14414" xr:uid="{00000000-0005-0000-0000-0000D02A0000}"/>
    <cellStyle name="6_du toan DADT thay DD tuyen 180, 181 E1-E2(PA day 150)" xfId="14415" xr:uid="{00000000-0005-0000-0000-0000D12A0000}"/>
    <cellStyle name="6_du toan di doi DZ110kV Ninh Binh 19-11-09" xfId="14416" xr:uid="{00000000-0005-0000-0000-0000D22A0000}"/>
    <cellStyle name="6_Du toan DZ 110kV Bim Son (17-10-2011)" xfId="14417" xr:uid="{00000000-0005-0000-0000-0000D32A0000}"/>
    <cellStyle name="6_du toan DZ 110kV Dong Anh - Bac Thang Long" xfId="14418" xr:uid="{00000000-0005-0000-0000-0000D42A0000}"/>
    <cellStyle name="6_du toan DZ 110kV Dong Anh - Chem 4-11-10" xfId="14419" xr:uid="{00000000-0005-0000-0000-0000D52A0000}"/>
    <cellStyle name="6_du toan DZ 110kV Gia Lam - Sai Dong (8-11-2011)" xfId="14420" xr:uid="{00000000-0005-0000-0000-0000D62A0000}"/>
    <cellStyle name="6_du toan DZ 110kV Gia Lam - Sai Dong sua mong (8-11-2011)" xfId="14421" xr:uid="{00000000-0005-0000-0000-0000D72A0000}"/>
    <cellStyle name="6_du toan DZ 110kV Nam Tha" xfId="14422" xr:uid="{00000000-0005-0000-0000-0000D82A0000}"/>
    <cellStyle name="6_du toan DZ 110kV Ta Thang 24-11-2010" xfId="14423" xr:uid="{00000000-0005-0000-0000-0000D92A0000}"/>
    <cellStyle name="6_du toan DZ 110kV Ta Thang 30-8-2010" xfId="14424" xr:uid="{00000000-0005-0000-0000-0000DA2A0000}"/>
    <cellStyle name="6_Du toan DZ 35kV Nam Tha 5 (21-3-2011)" xfId="14425" xr:uid="{00000000-0005-0000-0000-0000DB2A0000}"/>
    <cellStyle name="6_du toan SCL TBA Dong Anh E1.1" xfId="14426" xr:uid="{00000000-0005-0000-0000-0000DC2A0000}"/>
    <cellStyle name="6_du toan TKBVTC Chem - Nghia Do - Thanh Xuan 21-9-2010" xfId="14427" xr:uid="{00000000-0005-0000-0000-0000DD2A0000}"/>
    <cellStyle name="6_DU THAU" xfId="14428" xr:uid="{00000000-0005-0000-0000-0000CB2A0000}"/>
    <cellStyle name="6_Duong day" xfId="14429" xr:uid="{00000000-0005-0000-0000-0000DE2A0000}"/>
    <cellStyle name="6_DZ Pleikrong-KonTum GZTACSR200" xfId="14430" xr:uid="{00000000-0005-0000-0000-0000DF2A0000}"/>
    <cellStyle name="6_DZ500kVBanSok_Pleiku(10-2012)" xfId="2033" xr:uid="{00000000-0005-0000-0000-0000E02A0000}"/>
    <cellStyle name="6_DZ500kVBanSok_Pleiku(10-2012) 10" xfId="10809" xr:uid="{00000000-0005-0000-0000-0000E12A0000}"/>
    <cellStyle name="6_DZ500kVBanSok_Pleiku(10-2012) 11" xfId="10810" xr:uid="{00000000-0005-0000-0000-0000E22A0000}"/>
    <cellStyle name="6_DZ500kVBanSok_Pleiku(10-2012) 12" xfId="16407" xr:uid="{00000000-0005-0000-0000-0000E32A0000}"/>
    <cellStyle name="6_DZ500kVBanSok_Pleiku(10-2012) 13" xfId="15822" xr:uid="{00000000-0005-0000-0000-0000E42A0000}"/>
    <cellStyle name="6_DZ500kVBanSok_Pleiku(10-2012) 2" xfId="10811" xr:uid="{00000000-0005-0000-0000-0000E52A0000}"/>
    <cellStyle name="6_DZ500kVBanSok_Pleiku(10-2012) 3" xfId="10812" xr:uid="{00000000-0005-0000-0000-0000E62A0000}"/>
    <cellStyle name="6_DZ500kVBanSok_Pleiku(10-2012) 4" xfId="10813" xr:uid="{00000000-0005-0000-0000-0000E72A0000}"/>
    <cellStyle name="6_DZ500kVBanSok_Pleiku(10-2012) 5" xfId="10814" xr:uid="{00000000-0005-0000-0000-0000E82A0000}"/>
    <cellStyle name="6_DZ500kVBanSok_Pleiku(10-2012) 6" xfId="10815" xr:uid="{00000000-0005-0000-0000-0000E92A0000}"/>
    <cellStyle name="6_DZ500kVBanSok_Pleiku(10-2012) 7" xfId="10816" xr:uid="{00000000-0005-0000-0000-0000EA2A0000}"/>
    <cellStyle name="6_DZ500kVBanSok_Pleiku(10-2012) 8" xfId="10817" xr:uid="{00000000-0005-0000-0000-0000EB2A0000}"/>
    <cellStyle name="6_DZ500kVBanSok_Pleiku(10-2012) 9" xfId="10818" xr:uid="{00000000-0005-0000-0000-0000EC2A0000}"/>
    <cellStyle name="6_DZ500kVHatxan_pleiku" xfId="2034" xr:uid="{00000000-0005-0000-0000-0000ED2A0000}"/>
    <cellStyle name="6_DZ500kVHatxan_pleiku 10" xfId="10819" xr:uid="{00000000-0005-0000-0000-0000EE2A0000}"/>
    <cellStyle name="6_DZ500kVHatxan_pleiku 11" xfId="10820" xr:uid="{00000000-0005-0000-0000-0000EF2A0000}"/>
    <cellStyle name="6_DZ500kVHatxan_pleiku 12" xfId="16408" xr:uid="{00000000-0005-0000-0000-0000F02A0000}"/>
    <cellStyle name="6_DZ500kVHatxan_pleiku 13" xfId="15823" xr:uid="{00000000-0005-0000-0000-0000F12A0000}"/>
    <cellStyle name="6_DZ500kVHatxan_pleiku 2" xfId="10821" xr:uid="{00000000-0005-0000-0000-0000F22A0000}"/>
    <cellStyle name="6_DZ500kVHatxan_pleiku 3" xfId="10822" xr:uid="{00000000-0005-0000-0000-0000F32A0000}"/>
    <cellStyle name="6_DZ500kVHatxan_pleiku 4" xfId="10823" xr:uid="{00000000-0005-0000-0000-0000F42A0000}"/>
    <cellStyle name="6_DZ500kVHatxan_pleiku 5" xfId="10824" xr:uid="{00000000-0005-0000-0000-0000F52A0000}"/>
    <cellStyle name="6_DZ500kVHatxan_pleiku 6" xfId="10825" xr:uid="{00000000-0005-0000-0000-0000F62A0000}"/>
    <cellStyle name="6_DZ500kVHatxan_pleiku 7" xfId="10826" xr:uid="{00000000-0005-0000-0000-0000F72A0000}"/>
    <cellStyle name="6_DZ500kVHatxan_pleiku 8" xfId="10827" xr:uid="{00000000-0005-0000-0000-0000F82A0000}"/>
    <cellStyle name="6_DZ500kVHatxan_pleiku 9" xfId="10828" xr:uid="{00000000-0005-0000-0000-0000F92A0000}"/>
    <cellStyle name="6_DZ500kVHatxan_pleiku(Giaidoan1)" xfId="2035" xr:uid="{00000000-0005-0000-0000-0000FA2A0000}"/>
    <cellStyle name="6_DZ500kVHatxan_pleiku(Giaidoan1) 10" xfId="10829" xr:uid="{00000000-0005-0000-0000-0000FB2A0000}"/>
    <cellStyle name="6_DZ500kVHatxan_pleiku(Giaidoan1) 11" xfId="10830" xr:uid="{00000000-0005-0000-0000-0000FC2A0000}"/>
    <cellStyle name="6_DZ500kVHatxan_pleiku(Giaidoan1) 12" xfId="16409" xr:uid="{00000000-0005-0000-0000-0000FD2A0000}"/>
    <cellStyle name="6_DZ500kVHatxan_pleiku(Giaidoan1) 13" xfId="15824" xr:uid="{00000000-0005-0000-0000-0000FE2A0000}"/>
    <cellStyle name="6_DZ500kVHatxan_pleiku(Giaidoan1) 2" xfId="10831" xr:uid="{00000000-0005-0000-0000-0000FF2A0000}"/>
    <cellStyle name="6_DZ500kVHatxan_pleiku(Giaidoan1) 3" xfId="10832" xr:uid="{00000000-0005-0000-0000-0000002B0000}"/>
    <cellStyle name="6_DZ500kVHatxan_pleiku(Giaidoan1) 4" xfId="10833" xr:uid="{00000000-0005-0000-0000-0000012B0000}"/>
    <cellStyle name="6_DZ500kVHatxan_pleiku(Giaidoan1) 5" xfId="10834" xr:uid="{00000000-0005-0000-0000-0000022B0000}"/>
    <cellStyle name="6_DZ500kVHatxan_pleiku(Giaidoan1) 6" xfId="10835" xr:uid="{00000000-0005-0000-0000-0000032B0000}"/>
    <cellStyle name="6_DZ500kVHatxan_pleiku(Giaidoan1) 7" xfId="10836" xr:uid="{00000000-0005-0000-0000-0000042B0000}"/>
    <cellStyle name="6_DZ500kVHatxan_pleiku(Giaidoan1) 8" xfId="10837" xr:uid="{00000000-0005-0000-0000-0000052B0000}"/>
    <cellStyle name="6_DZ500kVHatxan_pleiku(Giaidoan1) 9" xfId="10838" xr:uid="{00000000-0005-0000-0000-0000062B0000}"/>
    <cellStyle name="6_DZ-E1-E2_GZTACSR200_DADT_B08" xfId="14431" xr:uid="{00000000-0005-0000-0000-0000072B0000}"/>
    <cellStyle name="6_DZ-E1-E2_GZTACSR200_TKBVTC" xfId="14432" xr:uid="{00000000-0005-0000-0000-0000082B0000}"/>
    <cellStyle name="6_DZ-E1-E2_GZTACSR200_TKBVTC-thaochuoi" xfId="14433" xr:uid="{00000000-0005-0000-0000-0000092B0000}"/>
    <cellStyle name="6_DZ-Pleiku-KonTum_GZTACSR200_01-04-2011" xfId="14434" xr:uid="{00000000-0005-0000-0000-00000A2B0000}"/>
    <cellStyle name="6_I. Hoang Mai" xfId="14435" xr:uid="{00000000-0005-0000-0000-00000B2B0000}"/>
    <cellStyle name="6_khai toan DZ 35kV Nam Tha 5" xfId="14436" xr:uid="{00000000-0005-0000-0000-00000C2B0000}"/>
    <cellStyle name="6_MR ngan 500kV tai CauBong-TDT-chungDien_11-07-2011" xfId="4010" xr:uid="{00000000-0005-0000-0000-00000D2B0000}"/>
    <cellStyle name="6_MR ngan 500kV tai CauBong-TDT-chungDien_11-07-2011 (TV3)" xfId="4011" xr:uid="{00000000-0005-0000-0000-00000E2B0000}"/>
    <cellStyle name="6_MR ngan 500kV tai CauBong-TDT-chungDien_9-08-2011 (TV3)" xfId="4012" xr:uid="{00000000-0005-0000-0000-00000F2B0000}"/>
    <cellStyle name="6_Nguon-110kV" xfId="14437" xr:uid="{00000000-0005-0000-0000-0000102B0000}"/>
    <cellStyle name="6_Phan DZ Dong Anh - Van Tri" xfId="14438" xr:uid="{00000000-0005-0000-0000-0000112B0000}"/>
    <cellStyle name="6_Sheet3" xfId="15172" xr:uid="{00000000-0005-0000-0000-0000122B0000}"/>
    <cellStyle name="6_ta ca" xfId="10839" xr:uid="{00000000-0005-0000-0000-0000132B0000}"/>
    <cellStyle name="6_TBA" xfId="14439" xr:uid="{00000000-0005-0000-0000-0000142B0000}"/>
    <cellStyle name="6_TBA-Pleicu-KonTum 01-04-2011" xfId="14440" xr:uid="{00000000-0005-0000-0000-0000152B0000}"/>
    <cellStyle name="6_TDT 500kV MP-CBong HC 08.07.11" xfId="4013" xr:uid="{00000000-0005-0000-0000-0000162B0000}"/>
    <cellStyle name="6_TienLuong" xfId="4015" xr:uid="{00000000-0005-0000-0000-00001A2B0000}"/>
    <cellStyle name="6_TMDT duong day 110kV Nam Dinh Vu" xfId="14441" xr:uid="{00000000-0005-0000-0000-00001B2B0000}"/>
    <cellStyle name="6_TMDT duong day 110kV Nam Dinh Vu 14-4-2012" xfId="14442" xr:uid="{00000000-0005-0000-0000-00001C2B0000}"/>
    <cellStyle name="6_Tonghop" xfId="14443" xr:uid="{00000000-0005-0000-0000-00001D2B0000}"/>
    <cellStyle name="6_Tonghop DT" xfId="14444" xr:uid="{00000000-0005-0000-0000-00001E2B0000}"/>
    <cellStyle name="6_Tuyen ha the DDK (Khach hang)" xfId="10840" xr:uid="{00000000-0005-0000-0000-00001F2B0000}"/>
    <cellStyle name="6_THDT1" xfId="14445" xr:uid="{00000000-0005-0000-0000-0000172B0000}"/>
    <cellStyle name="6_Thunghiem" xfId="13881" xr:uid="{00000000-0005-0000-0000-0000182B0000}"/>
    <cellStyle name="6_thuyet minh" xfId="4014" xr:uid="{00000000-0005-0000-0000-0000192B0000}"/>
    <cellStyle name="6_Vl bosung" xfId="13882" xr:uid="{00000000-0005-0000-0000-0000202B0000}"/>
    <cellStyle name="6_Vl-Nc-Mtc" xfId="13883" xr:uid="{00000000-0005-0000-0000-0000212B0000}"/>
    <cellStyle name="6_ÿÿÿÿÿ" xfId="10841" xr:uid="{00000000-0005-0000-0000-0000222B0000}"/>
    <cellStyle name="6_z Mau Du toan 2011" xfId="13884" xr:uid="{00000000-0005-0000-0000-0000232B0000}"/>
    <cellStyle name="6_z Mau Du toan 2011_Bang Ke VT cai tao ha the Ba Vi dot 1-2016" xfId="13885" xr:uid="{00000000-0005-0000-0000-0000242B0000}"/>
    <cellStyle name="6_z Mau Du toan 2011_DT ngay 06-08 " xfId="13886" xr:uid="{00000000-0005-0000-0000-0000252B0000}"/>
    <cellStyle name="60% - Accent1 2" xfId="14447" xr:uid="{00000000-0005-0000-0000-0000262B0000}"/>
    <cellStyle name="60% - Accent1 3" xfId="14446" xr:uid="{00000000-0005-0000-0000-0000272B0000}"/>
    <cellStyle name="60% - Accent2 2" xfId="14449" xr:uid="{00000000-0005-0000-0000-0000282B0000}"/>
    <cellStyle name="60% - Accent2 3" xfId="14448" xr:uid="{00000000-0005-0000-0000-0000292B0000}"/>
    <cellStyle name="60% - Accent3 2" xfId="14451" xr:uid="{00000000-0005-0000-0000-00002A2B0000}"/>
    <cellStyle name="60% - Accent3 3" xfId="14450" xr:uid="{00000000-0005-0000-0000-00002B2B0000}"/>
    <cellStyle name="60% - Accent4 2" xfId="14453" xr:uid="{00000000-0005-0000-0000-00002C2B0000}"/>
    <cellStyle name="60% - Accent4 3" xfId="14452" xr:uid="{00000000-0005-0000-0000-00002D2B0000}"/>
    <cellStyle name="60% - Accent5 2" xfId="14455" xr:uid="{00000000-0005-0000-0000-00002E2B0000}"/>
    <cellStyle name="60% - Accent5 3" xfId="14454" xr:uid="{00000000-0005-0000-0000-00002F2B0000}"/>
    <cellStyle name="60% - Accent6 2" xfId="14457" xr:uid="{00000000-0005-0000-0000-0000302B0000}"/>
    <cellStyle name="60% - Accent6 3" xfId="14456" xr:uid="{00000000-0005-0000-0000-0000312B0000}"/>
    <cellStyle name="9" xfId="4016" xr:uid="{00000000-0005-0000-0000-0000322B0000}"/>
    <cellStyle name="_x0001_Å»_x001e_´ " xfId="4017" xr:uid="{00000000-0005-0000-0000-0000332B0000}"/>
    <cellStyle name="_x0001_Å»_x001e_´_" xfId="4018" xr:uid="{00000000-0005-0000-0000-0000342B0000}"/>
    <cellStyle name="_x0001_À_x0001_Æ_x0001_Ò_x0001_" xfId="10842" xr:uid="{00000000-0005-0000-0000-0000352B0000}"/>
    <cellStyle name="Accent1 2" xfId="14459" xr:uid="{00000000-0005-0000-0000-0000362B0000}"/>
    <cellStyle name="Accent1 3" xfId="14458" xr:uid="{00000000-0005-0000-0000-0000372B0000}"/>
    <cellStyle name="Accent2 2" xfId="14461" xr:uid="{00000000-0005-0000-0000-0000382B0000}"/>
    <cellStyle name="Accent2 3" xfId="14460" xr:uid="{00000000-0005-0000-0000-0000392B0000}"/>
    <cellStyle name="Accent3 2" xfId="14463" xr:uid="{00000000-0005-0000-0000-00003A2B0000}"/>
    <cellStyle name="Accent3 3" xfId="14462" xr:uid="{00000000-0005-0000-0000-00003B2B0000}"/>
    <cellStyle name="Accent4 2" xfId="14465" xr:uid="{00000000-0005-0000-0000-00003C2B0000}"/>
    <cellStyle name="Accent4 3" xfId="14464" xr:uid="{00000000-0005-0000-0000-00003D2B0000}"/>
    <cellStyle name="Accent5 2" xfId="14467" xr:uid="{00000000-0005-0000-0000-00003E2B0000}"/>
    <cellStyle name="Accent5 3" xfId="14466" xr:uid="{00000000-0005-0000-0000-00003F2B0000}"/>
    <cellStyle name="Accent6 2" xfId="14469" xr:uid="{00000000-0005-0000-0000-0000402B0000}"/>
    <cellStyle name="Accent6 3" xfId="14468" xr:uid="{00000000-0005-0000-0000-0000412B0000}"/>
    <cellStyle name="ÅëÈ­ [0]_      " xfId="4019" xr:uid="{00000000-0005-0000-0000-0000422B0000}"/>
    <cellStyle name="AeE­ [0]_INQUIRY ¿?¾÷AßAø " xfId="4020" xr:uid="{00000000-0005-0000-0000-0000432B0000}"/>
    <cellStyle name="ÅëÈ­ [0]_L601CPT" xfId="10843" xr:uid="{00000000-0005-0000-0000-0000442B0000}"/>
    <cellStyle name="ÅëÈ­_      " xfId="4021" xr:uid="{00000000-0005-0000-0000-0000452B0000}"/>
    <cellStyle name="AeE­_INQUIRY ¿?¾÷AßAø " xfId="4022" xr:uid="{00000000-0005-0000-0000-0000462B0000}"/>
    <cellStyle name="ÅëÈ­_L601CPT" xfId="4023" xr:uid="{00000000-0005-0000-0000-0000472B0000}"/>
    <cellStyle name="_x0001_À_x0001_º_x0001_Ì_x0001_Ì_x0001_Ì_x0001_Ì_x0001_À_x0001_À_x0001_À_x0001_À_x0001_À_x0001_À_x0001_Æ_x0001_Ò_x0001_" xfId="10844" xr:uid="{00000000-0005-0000-0000-0000482B0000}"/>
    <cellStyle name="APPEAR" xfId="10845" xr:uid="{00000000-0005-0000-0000-0000492B0000}"/>
    <cellStyle name="args.style" xfId="4024" xr:uid="{00000000-0005-0000-0000-00004A2B0000}"/>
    <cellStyle name="args.style 2" xfId="15173" xr:uid="{00000000-0005-0000-0000-00004B2B0000}"/>
    <cellStyle name="ATan" xfId="10846" xr:uid="{00000000-0005-0000-0000-00004C2B0000}"/>
    <cellStyle name="ATan 2" xfId="16043" xr:uid="{00000000-0005-0000-0000-00004D2B0000}"/>
    <cellStyle name="ÄÞ¸¶ [0]_      " xfId="4025" xr:uid="{00000000-0005-0000-0000-00004E2B0000}"/>
    <cellStyle name="AÞ¸¶ [0]_INQUIRY ¿?¾÷AßAø " xfId="2036" xr:uid="{00000000-0005-0000-0000-00004F2B0000}"/>
    <cellStyle name="ÄÞ¸¶ [0]_L601CPT" xfId="4026" xr:uid="{00000000-0005-0000-0000-0000502B0000}"/>
    <cellStyle name="ÄÞ¸¶_      " xfId="4027" xr:uid="{00000000-0005-0000-0000-0000512B0000}"/>
    <cellStyle name="AÞ¸¶_INQUIRY ¿?¾÷AßAø " xfId="2037" xr:uid="{00000000-0005-0000-0000-0000522B0000}"/>
    <cellStyle name="ÄÞ¸¶_L601CPT" xfId="4028" xr:uid="{00000000-0005-0000-0000-0000532B0000}"/>
    <cellStyle name="AutoFormat Options" xfId="4029" xr:uid="{00000000-0005-0000-0000-0000542B0000}"/>
    <cellStyle name="bac" xfId="4030" xr:uid="{00000000-0005-0000-0000-0000552B0000}"/>
    <cellStyle name="Bad 2" xfId="14471" xr:uid="{00000000-0005-0000-0000-0000562B0000}"/>
    <cellStyle name="Bad 3" xfId="14470" xr:uid="{00000000-0005-0000-0000-0000572B0000}"/>
    <cellStyle name="Bangchu" xfId="10847" xr:uid="{00000000-0005-0000-0000-0000582B0000}"/>
    <cellStyle name="BDAD" xfId="10848" xr:uid="{00000000-0005-0000-0000-0000592B0000}"/>
    <cellStyle name="Bình Thường_doi chieu VTA cap" xfId="14472" xr:uid="{00000000-0005-0000-0000-00005A2B0000}"/>
    <cellStyle name="Body" xfId="4031" xr:uid="{00000000-0005-0000-0000-00005B2B0000}"/>
    <cellStyle name="C" xfId="10849" xr:uid="{00000000-0005-0000-0000-00005C2B0000}"/>
    <cellStyle name="C?AØ_?c¾÷ºIº° AN°e " xfId="10850" xr:uid="{00000000-0005-0000-0000-00005D2B0000}"/>
    <cellStyle name="C~1" xfId="4032" xr:uid="{00000000-0005-0000-0000-00005E2B0000}"/>
    <cellStyle name="Ç¥ÁØ_      " xfId="4033" xr:uid="{00000000-0005-0000-0000-00005F2B0000}"/>
    <cellStyle name="C￥AØ_¿μ¾÷CoE² " xfId="2038" xr:uid="{00000000-0005-0000-0000-0000602B0000}"/>
    <cellStyle name="Ç¥ÁØ_±¸¹Ì´ëÃ¥" xfId="4034" xr:uid="{00000000-0005-0000-0000-0000612B0000}"/>
    <cellStyle name="C￥AØ_≫c¾÷ºIº° AN°e " xfId="4035" xr:uid="{00000000-0005-0000-0000-0000622B0000}"/>
    <cellStyle name="Ç¥ÁØ_°èÈ¹" xfId="10851" xr:uid="{00000000-0005-0000-0000-0000632B0000}"/>
    <cellStyle name="C￥AØ_Sheet1_¿μ¾÷CoE² " xfId="2039" xr:uid="{00000000-0005-0000-0000-0000642B0000}"/>
    <cellStyle name="Calc Currency (0)" xfId="2040" xr:uid="{00000000-0005-0000-0000-0000652B0000}"/>
    <cellStyle name="Calc Currency (0) 2" xfId="14473" xr:uid="{00000000-0005-0000-0000-0000662B0000}"/>
    <cellStyle name="Calc Currency (0) 2 2" xfId="16058" xr:uid="{00000000-0005-0000-0000-0000672B0000}"/>
    <cellStyle name="Calc Currency (2)" xfId="10852" xr:uid="{00000000-0005-0000-0000-0000682B0000}"/>
    <cellStyle name="Calc Percent (0)" xfId="10853" xr:uid="{00000000-0005-0000-0000-0000692B0000}"/>
    <cellStyle name="Calc Percent (1)" xfId="10854" xr:uid="{00000000-0005-0000-0000-00006A2B0000}"/>
    <cellStyle name="Calc Percent (2)" xfId="10855" xr:uid="{00000000-0005-0000-0000-00006B2B0000}"/>
    <cellStyle name="Calc Units (0)" xfId="10856" xr:uid="{00000000-0005-0000-0000-00006C2B0000}"/>
    <cellStyle name="Calc Units (1)" xfId="10857" xr:uid="{00000000-0005-0000-0000-00006D2B0000}"/>
    <cellStyle name="Calc Units (2)" xfId="10858" xr:uid="{00000000-0005-0000-0000-00006E2B0000}"/>
    <cellStyle name="Calculation 2" xfId="14475" xr:uid="{00000000-0005-0000-0000-00006F2B0000}"/>
    <cellStyle name="Calculation 2 2" xfId="16664" xr:uid="{00000000-0005-0000-0000-0000702B0000}"/>
    <cellStyle name="Calculation 3" xfId="14474" xr:uid="{00000000-0005-0000-0000-0000712B0000}"/>
    <cellStyle name="category" xfId="2041" xr:uid="{00000000-0005-0000-0000-0000722B0000}"/>
    <cellStyle name="category 2" xfId="14476" xr:uid="{00000000-0005-0000-0000-0000732B0000}"/>
    <cellStyle name="CC1" xfId="10859" xr:uid="{00000000-0005-0000-0000-0000742B0000}"/>
    <cellStyle name="CC2" xfId="10860" xr:uid="{00000000-0005-0000-0000-0000752B0000}"/>
    <cellStyle name="CC2 2" xfId="16044" xr:uid="{00000000-0005-0000-0000-0000762B0000}"/>
    <cellStyle name="Centered Heading" xfId="10861" xr:uid="{00000000-0005-0000-0000-0000772B0000}"/>
    <cellStyle name="Cerrency_Sheet2_XANGDAU" xfId="4036" xr:uid="{00000000-0005-0000-0000-0000782B0000}"/>
    <cellStyle name="Co?ma_Sheet1" xfId="4039" xr:uid="{00000000-0005-0000-0000-0000802B0000}"/>
    <cellStyle name="ColLevel_0" xfId="2042" xr:uid="{00000000-0005-0000-0000-0000812B0000}"/>
    <cellStyle name="Column_Title" xfId="10864" xr:uid="{00000000-0005-0000-0000-0000822B0000}"/>
    <cellStyle name="Comma" xfId="13862" builtinId="3"/>
    <cellStyle name="Comma  - Style1" xfId="4040" xr:uid="{00000000-0005-0000-0000-0000842B0000}"/>
    <cellStyle name="Comma  - Style2" xfId="4041" xr:uid="{00000000-0005-0000-0000-0000852B0000}"/>
    <cellStyle name="Comma  - Style3" xfId="4042" xr:uid="{00000000-0005-0000-0000-0000862B0000}"/>
    <cellStyle name="Comma  - Style4" xfId="4043" xr:uid="{00000000-0005-0000-0000-0000872B0000}"/>
    <cellStyle name="Comma  - Style5" xfId="4044" xr:uid="{00000000-0005-0000-0000-0000882B0000}"/>
    <cellStyle name="Comma  - Style6" xfId="4045" xr:uid="{00000000-0005-0000-0000-0000892B0000}"/>
    <cellStyle name="Comma  - Style7" xfId="4046" xr:uid="{00000000-0005-0000-0000-00008A2B0000}"/>
    <cellStyle name="Comma  - Style8" xfId="4047" xr:uid="{00000000-0005-0000-0000-00008B2B0000}"/>
    <cellStyle name="Comma %" xfId="10865" xr:uid="{00000000-0005-0000-0000-00008C2B0000}"/>
    <cellStyle name="Comma [0] 2" xfId="10866" xr:uid="{00000000-0005-0000-0000-00008D2B0000}"/>
    <cellStyle name="Comma [00]" xfId="10867" xr:uid="{00000000-0005-0000-0000-00008E2B0000}"/>
    <cellStyle name="Comma 0.0" xfId="10868" xr:uid="{00000000-0005-0000-0000-00008F2B0000}"/>
    <cellStyle name="Comma 0.0%" xfId="10869" xr:uid="{00000000-0005-0000-0000-0000902B0000}"/>
    <cellStyle name="Comma 0.0_Book1" xfId="10870" xr:uid="{00000000-0005-0000-0000-0000912B0000}"/>
    <cellStyle name="Comma 0.00" xfId="10871" xr:uid="{00000000-0005-0000-0000-0000922B0000}"/>
    <cellStyle name="Comma 0.00%" xfId="10872" xr:uid="{00000000-0005-0000-0000-0000932B0000}"/>
    <cellStyle name="Comma 0.00_Book1" xfId="10873" xr:uid="{00000000-0005-0000-0000-0000942B0000}"/>
    <cellStyle name="Comma 0.000" xfId="10874" xr:uid="{00000000-0005-0000-0000-0000952B0000}"/>
    <cellStyle name="Comma 0.000%" xfId="10875" xr:uid="{00000000-0005-0000-0000-0000962B0000}"/>
    <cellStyle name="Comma 0.000_Book1" xfId="10876" xr:uid="{00000000-0005-0000-0000-0000972B0000}"/>
    <cellStyle name="Comma 10" xfId="10877" xr:uid="{00000000-0005-0000-0000-0000982B0000}"/>
    <cellStyle name="Comma 10 2" xfId="15174" xr:uid="{00000000-0005-0000-0000-0000992B0000}"/>
    <cellStyle name="Comma 11" xfId="10878" xr:uid="{00000000-0005-0000-0000-00009A2B0000}"/>
    <cellStyle name="Comma 12" xfId="4584" xr:uid="{00000000-0005-0000-0000-00009B2B0000}"/>
    <cellStyle name="Comma 13" xfId="14477" xr:uid="{00000000-0005-0000-0000-00009C2B0000}"/>
    <cellStyle name="Comma 13 2" xfId="16579" xr:uid="{00000000-0005-0000-0000-00009D2B0000}"/>
    <cellStyle name="Comma 13 3" xfId="16056" xr:uid="{00000000-0005-0000-0000-00009E2B0000}"/>
    <cellStyle name="Comma 14" xfId="10879" xr:uid="{00000000-0005-0000-0000-00009F2B0000}"/>
    <cellStyle name="Comma 15" xfId="15141" xr:uid="{00000000-0005-0000-0000-0000A02B0000}"/>
    <cellStyle name="Comma 15 2" xfId="16059" xr:uid="{00000000-0005-0000-0000-0000A12B0000}"/>
    <cellStyle name="Comma 16" xfId="15150" xr:uid="{00000000-0005-0000-0000-0000A22B0000}"/>
    <cellStyle name="Comma 16 2" xfId="16066" xr:uid="{00000000-0005-0000-0000-0000A32B0000}"/>
    <cellStyle name="Comma 17" xfId="10880" xr:uid="{00000000-0005-0000-0000-0000A42B0000}"/>
    <cellStyle name="Comma 2" xfId="2043" xr:uid="{00000000-0005-0000-0000-0000A52B0000}"/>
    <cellStyle name="Comma 2 2" xfId="2241" xr:uid="{00000000-0005-0000-0000-0000A62B0000}"/>
    <cellStyle name="Comma 2 2 2" xfId="4583" xr:uid="{00000000-0005-0000-0000-0000A72B0000}"/>
    <cellStyle name="Comma 2 2 3" xfId="14479" xr:uid="{00000000-0005-0000-0000-0000A82B0000}"/>
    <cellStyle name="Comma 2 3" xfId="13887" xr:uid="{00000000-0005-0000-0000-0000A92B0000}"/>
    <cellStyle name="Comma 2 3 2" xfId="14480" xr:uid="{00000000-0005-0000-0000-0000AA2B0000}"/>
    <cellStyle name="Comma 2 3 3" xfId="15152" xr:uid="{00000000-0005-0000-0000-0000AB2B0000}"/>
    <cellStyle name="Comma 2 31" xfId="10881" xr:uid="{00000000-0005-0000-0000-0000AC2B0000}"/>
    <cellStyle name="Comma 2 4" xfId="14478" xr:uid="{00000000-0005-0000-0000-0000AD2B0000}"/>
    <cellStyle name="Comma 2_1A_TB.NXT-500kV Pleiku(07-2011)Hc theo TT" xfId="4048" xr:uid="{00000000-0005-0000-0000-0000AE2B0000}"/>
    <cellStyle name="Comma 20" xfId="15175" xr:uid="{00000000-0005-0000-0000-0000AF2B0000}"/>
    <cellStyle name="Comma 20 2" xfId="15176" xr:uid="{00000000-0005-0000-0000-0000B02B0000}"/>
    <cellStyle name="Comma 3" xfId="2240" xr:uid="{00000000-0005-0000-0000-0000B12B0000}"/>
    <cellStyle name="Comma 3 2" xfId="2243" xr:uid="{00000000-0005-0000-0000-0000B22B0000}"/>
    <cellStyle name="Comma 3 3" xfId="14481" xr:uid="{00000000-0005-0000-0000-0000B32B0000}"/>
    <cellStyle name="Comma 4" xfId="4049" xr:uid="{00000000-0005-0000-0000-0000B42B0000}"/>
    <cellStyle name="Comma 4 2" xfId="10882" xr:uid="{00000000-0005-0000-0000-0000B52B0000}"/>
    <cellStyle name="Comma 4 3" xfId="10883" xr:uid="{00000000-0005-0000-0000-0000B62B0000}"/>
    <cellStyle name="Comma 4 4" xfId="10884" xr:uid="{00000000-0005-0000-0000-0000B72B0000}"/>
    <cellStyle name="Comma 4 5" xfId="10885" xr:uid="{00000000-0005-0000-0000-0000B82B0000}"/>
    <cellStyle name="Comma 4 6" xfId="10886" xr:uid="{00000000-0005-0000-0000-0000B92B0000}"/>
    <cellStyle name="Comma 4 7" xfId="14482" xr:uid="{00000000-0005-0000-0000-0000BA2B0000}"/>
    <cellStyle name="Comma 5" xfId="4050" xr:uid="{00000000-0005-0000-0000-0000BB2B0000}"/>
    <cellStyle name="Comma 5 2" xfId="10887" xr:uid="{00000000-0005-0000-0000-0000BC2B0000}"/>
    <cellStyle name="Comma 5 3" xfId="14483" xr:uid="{00000000-0005-0000-0000-0000BD2B0000}"/>
    <cellStyle name="Comma 6" xfId="4051" xr:uid="{00000000-0005-0000-0000-0000BE2B0000}"/>
    <cellStyle name="Comma 6 2" xfId="14484" xr:uid="{00000000-0005-0000-0000-0000BF2B0000}"/>
    <cellStyle name="Comma 7" xfId="4052" xr:uid="{00000000-0005-0000-0000-0000C02B0000}"/>
    <cellStyle name="Comma 7 2" xfId="14486" xr:uid="{00000000-0005-0000-0000-0000C12B0000}"/>
    <cellStyle name="Comma 7 3" xfId="14485" xr:uid="{00000000-0005-0000-0000-0000C22B0000}"/>
    <cellStyle name="Comma 8" xfId="4582" xr:uid="{00000000-0005-0000-0000-0000C32B0000}"/>
    <cellStyle name="Comma 8 10" xfId="10888" xr:uid="{00000000-0005-0000-0000-0000C42B0000}"/>
    <cellStyle name="Comma 8 11" xfId="10889" xr:uid="{00000000-0005-0000-0000-0000C52B0000}"/>
    <cellStyle name="Comma 8 12" xfId="14487" xr:uid="{00000000-0005-0000-0000-0000C62B0000}"/>
    <cellStyle name="Comma 8 12 2" xfId="16572" xr:uid="{00000000-0005-0000-0000-0000C72B0000}"/>
    <cellStyle name="Comma 8 13" xfId="16042" xr:uid="{00000000-0005-0000-0000-0000C82B0000}"/>
    <cellStyle name="Comma 8 2" xfId="10890" xr:uid="{00000000-0005-0000-0000-0000C92B0000}"/>
    <cellStyle name="Comma 8 3" xfId="10891" xr:uid="{00000000-0005-0000-0000-0000CA2B0000}"/>
    <cellStyle name="Comma 8 4" xfId="10892" xr:uid="{00000000-0005-0000-0000-0000CB2B0000}"/>
    <cellStyle name="Comma 8 5" xfId="10893" xr:uid="{00000000-0005-0000-0000-0000CC2B0000}"/>
    <cellStyle name="Comma 8 6" xfId="10894" xr:uid="{00000000-0005-0000-0000-0000CD2B0000}"/>
    <cellStyle name="Comma 8 7" xfId="10895" xr:uid="{00000000-0005-0000-0000-0000CE2B0000}"/>
    <cellStyle name="Comma 8 8" xfId="10896" xr:uid="{00000000-0005-0000-0000-0000CF2B0000}"/>
    <cellStyle name="Comma 8 9" xfId="10897" xr:uid="{00000000-0005-0000-0000-0000D02B0000}"/>
    <cellStyle name="Comma 9" xfId="10898" xr:uid="{00000000-0005-0000-0000-0000D12B0000}"/>
    <cellStyle name="Comma 9 2" xfId="14488" xr:uid="{00000000-0005-0000-0000-0000D22B0000}"/>
    <cellStyle name="comma zerodec" xfId="4053" xr:uid="{00000000-0005-0000-0000-0000D32B0000}"/>
    <cellStyle name="comma zerodec 2" xfId="14489" xr:uid="{00000000-0005-0000-0000-0000D42B0000}"/>
    <cellStyle name="Comma0" xfId="2044" xr:uid="{00000000-0005-0000-0000-0000D52B0000}"/>
    <cellStyle name="Comma0 - Modelo1" xfId="13888" xr:uid="{00000000-0005-0000-0000-0000D62B0000}"/>
    <cellStyle name="Comma0 - Style1" xfId="13889" xr:uid="{00000000-0005-0000-0000-0000D72B0000}"/>
    <cellStyle name="Comma0 10" xfId="10899" xr:uid="{00000000-0005-0000-0000-0000D82B0000}"/>
    <cellStyle name="Comma0 11" xfId="10900" xr:uid="{00000000-0005-0000-0000-0000D92B0000}"/>
    <cellStyle name="Comma0 12" xfId="10901" xr:uid="{00000000-0005-0000-0000-0000DA2B0000}"/>
    <cellStyle name="Comma0 13" xfId="10902" xr:uid="{00000000-0005-0000-0000-0000DB2B0000}"/>
    <cellStyle name="Comma0 14" xfId="10903" xr:uid="{00000000-0005-0000-0000-0000DC2B0000}"/>
    <cellStyle name="Comma0 15" xfId="10904" xr:uid="{00000000-0005-0000-0000-0000DD2B0000}"/>
    <cellStyle name="Comma0 16" xfId="10905" xr:uid="{00000000-0005-0000-0000-0000DE2B0000}"/>
    <cellStyle name="Comma0 17" xfId="14490" xr:uid="{00000000-0005-0000-0000-0000DF2B0000}"/>
    <cellStyle name="Comma0 18" xfId="15142" xr:uid="{00000000-0005-0000-0000-0000E02B0000}"/>
    <cellStyle name="Comma0 19" xfId="15825" xr:uid="{00000000-0005-0000-0000-0000E12B0000}"/>
    <cellStyle name="Comma0 2" xfId="4054" xr:uid="{00000000-0005-0000-0000-0000E22B0000}"/>
    <cellStyle name="Comma0 2 2" xfId="14491" xr:uid="{00000000-0005-0000-0000-0000E32B0000}"/>
    <cellStyle name="Comma0 3" xfId="10906" xr:uid="{00000000-0005-0000-0000-0000E42B0000}"/>
    <cellStyle name="Comma0 4" xfId="10907" xr:uid="{00000000-0005-0000-0000-0000E52B0000}"/>
    <cellStyle name="Comma0 5" xfId="10908" xr:uid="{00000000-0005-0000-0000-0000E62B0000}"/>
    <cellStyle name="Comma0 6" xfId="10909" xr:uid="{00000000-0005-0000-0000-0000E72B0000}"/>
    <cellStyle name="Comma0 7" xfId="10910" xr:uid="{00000000-0005-0000-0000-0000E82B0000}"/>
    <cellStyle name="Comma0 8" xfId="10911" xr:uid="{00000000-0005-0000-0000-0000E92B0000}"/>
    <cellStyle name="Comma0 9" xfId="10912" xr:uid="{00000000-0005-0000-0000-0000EA2B0000}"/>
    <cellStyle name="Comma0_MR ngan 500kV tai CauBong-TDT-chungDien_11-07-2011" xfId="4055" xr:uid="{00000000-0005-0000-0000-0000EB2B0000}"/>
    <cellStyle name="Comma1 - Modelo2" xfId="13890" xr:uid="{00000000-0005-0000-0000-0000EC2B0000}"/>
    <cellStyle name="Comma1 - Style2" xfId="13891" xr:uid="{00000000-0005-0000-0000-0000ED2B0000}"/>
    <cellStyle name="Company Name" xfId="10913" xr:uid="{00000000-0005-0000-0000-0000EE2B0000}"/>
    <cellStyle name="cong" xfId="4056" xr:uid="{00000000-0005-0000-0000-0000EF2B0000}"/>
    <cellStyle name="Copied" xfId="4057" xr:uid="{00000000-0005-0000-0000-0000F02B0000}"/>
    <cellStyle name="Copied 2" xfId="15177" xr:uid="{00000000-0005-0000-0000-0000F12B0000}"/>
    <cellStyle name="Co聭ma_Sheet1" xfId="2045" xr:uid="{00000000-0005-0000-0000-0000F22B0000}"/>
    <cellStyle name="CR Comma" xfId="10914" xr:uid="{00000000-0005-0000-0000-0000F32B0000}"/>
    <cellStyle name="CR Currency" xfId="10915" xr:uid="{00000000-0005-0000-0000-0000F42B0000}"/>
    <cellStyle name="Credit" xfId="10916" xr:uid="{00000000-0005-0000-0000-0000F52B0000}"/>
    <cellStyle name="Credit subtotal" xfId="10917" xr:uid="{00000000-0005-0000-0000-0000F62B0000}"/>
    <cellStyle name="Credit subtotal 2" xfId="16046" xr:uid="{00000000-0005-0000-0000-0000F72B0000}"/>
    <cellStyle name="Credit Total" xfId="10918" xr:uid="{00000000-0005-0000-0000-0000F82B0000}"/>
    <cellStyle name="Credit_Book1" xfId="10919" xr:uid="{00000000-0005-0000-0000-0000F92B0000}"/>
    <cellStyle name="Cࡵrrency_Sheet1_PRODUCTĠ" xfId="4058" xr:uid="{00000000-0005-0000-0000-0000FA2B0000}"/>
    <cellStyle name="_x0001_CS_x0006_RMO[" xfId="4059" xr:uid="{00000000-0005-0000-0000-0000FB2B0000}"/>
    <cellStyle name="_x0001_CS_x0006_RMO_" xfId="4060" xr:uid="{00000000-0005-0000-0000-0000FC2B0000}"/>
    <cellStyle name="CT1" xfId="10920" xr:uid="{00000000-0005-0000-0000-0000FD2B0000}"/>
    <cellStyle name="CT2" xfId="10921" xr:uid="{00000000-0005-0000-0000-0000FE2B0000}"/>
    <cellStyle name="CT4" xfId="10922" xr:uid="{00000000-0005-0000-0000-0000FF2B0000}"/>
    <cellStyle name="CT5" xfId="10923" xr:uid="{00000000-0005-0000-0000-0000002C0000}"/>
    <cellStyle name="ct7" xfId="10924" xr:uid="{00000000-0005-0000-0000-0000012C0000}"/>
    <cellStyle name="ct8" xfId="10925" xr:uid="{00000000-0005-0000-0000-0000022C0000}"/>
    <cellStyle name="cth1" xfId="10926" xr:uid="{00000000-0005-0000-0000-0000032C0000}"/>
    <cellStyle name="Cthuc" xfId="10927" xr:uid="{00000000-0005-0000-0000-0000042C0000}"/>
    <cellStyle name="Cthuc1" xfId="10928" xr:uid="{00000000-0005-0000-0000-0000052C0000}"/>
    <cellStyle name="CUR" xfId="10929" xr:uid="{00000000-0005-0000-0000-0000062C0000}"/>
    <cellStyle name="Curråncy [0]_FCST_RESULTS" xfId="10930" xr:uid="{00000000-0005-0000-0000-0000072C0000}"/>
    <cellStyle name="Currency %" xfId="10931" xr:uid="{00000000-0005-0000-0000-0000082C0000}"/>
    <cellStyle name="Currency [0]ßmud plant bolted_RESULTS" xfId="10932" xr:uid="{00000000-0005-0000-0000-0000092C0000}"/>
    <cellStyle name="Currency [00]" xfId="10933" xr:uid="{00000000-0005-0000-0000-00000A2C0000}"/>
    <cellStyle name="Currency 0.0" xfId="10934" xr:uid="{00000000-0005-0000-0000-00000B2C0000}"/>
    <cellStyle name="Currency 0.0%" xfId="10935" xr:uid="{00000000-0005-0000-0000-00000C2C0000}"/>
    <cellStyle name="Currency 0.0_Book1" xfId="10936" xr:uid="{00000000-0005-0000-0000-00000D2C0000}"/>
    <cellStyle name="Currency 0.00" xfId="10937" xr:uid="{00000000-0005-0000-0000-00000E2C0000}"/>
    <cellStyle name="Currency 0.00%" xfId="10938" xr:uid="{00000000-0005-0000-0000-00000F2C0000}"/>
    <cellStyle name="Currency 0.00_Book1" xfId="10939" xr:uid="{00000000-0005-0000-0000-0000102C0000}"/>
    <cellStyle name="Currency 0.000" xfId="10940" xr:uid="{00000000-0005-0000-0000-0000112C0000}"/>
    <cellStyle name="Currency 0.000%" xfId="10941" xr:uid="{00000000-0005-0000-0000-0000122C0000}"/>
    <cellStyle name="Currency 0.000_Book1" xfId="10942" xr:uid="{00000000-0005-0000-0000-0000132C0000}"/>
    <cellStyle name="Currency 2" xfId="2244" xr:uid="{00000000-0005-0000-0000-0000142C0000}"/>
    <cellStyle name="Currency 3" xfId="16060" xr:uid="{00000000-0005-0000-0000-0000152C0000}"/>
    <cellStyle name="Currency 4" xfId="16061" xr:uid="{00000000-0005-0000-0000-0000162C0000}"/>
    <cellStyle name="Currency![0]_FCSt (2)" xfId="10943" xr:uid="{00000000-0005-0000-0000-0000172C0000}"/>
    <cellStyle name="Currency0" xfId="2046" xr:uid="{00000000-0005-0000-0000-0000182C0000}"/>
    <cellStyle name="Currency0 2" xfId="4061" xr:uid="{00000000-0005-0000-0000-0000192C0000}"/>
    <cellStyle name="Currency0 2 2" xfId="14493" xr:uid="{00000000-0005-0000-0000-00001A2C0000}"/>
    <cellStyle name="Currency0 3" xfId="10944" xr:uid="{00000000-0005-0000-0000-00001B2C0000}"/>
    <cellStyle name="Currency0 4" xfId="10945" xr:uid="{00000000-0005-0000-0000-00001C2C0000}"/>
    <cellStyle name="Currency0 5" xfId="10946" xr:uid="{00000000-0005-0000-0000-00001D2C0000}"/>
    <cellStyle name="Currency0 6" xfId="10947" xr:uid="{00000000-0005-0000-0000-00001E2C0000}"/>
    <cellStyle name="Currency0 7" xfId="10948" xr:uid="{00000000-0005-0000-0000-00001F2C0000}"/>
    <cellStyle name="Currency0 8" xfId="14492" xr:uid="{00000000-0005-0000-0000-0000202C0000}"/>
    <cellStyle name="Currency0_Book1" xfId="4062" xr:uid="{00000000-0005-0000-0000-0000212C0000}"/>
    <cellStyle name="Currency1" xfId="4063" xr:uid="{00000000-0005-0000-0000-0000222C0000}"/>
    <cellStyle name="Currency1 2" xfId="14494" xr:uid="{00000000-0005-0000-0000-0000232C0000}"/>
    <cellStyle name="chchuyen" xfId="10862" xr:uid="{00000000-0005-0000-0000-0000792B0000}"/>
    <cellStyle name="chchuyen 2" xfId="16045" xr:uid="{00000000-0005-0000-0000-00007A2B0000}"/>
    <cellStyle name="Check Cell 2" xfId="14496" xr:uid="{00000000-0005-0000-0000-00007B2B0000}"/>
    <cellStyle name="Check Cell 3" xfId="14495" xr:uid="{00000000-0005-0000-0000-00007C2B0000}"/>
    <cellStyle name="Chi phÝ kh¸c_Book1" xfId="4037" xr:uid="{00000000-0005-0000-0000-00007D2B0000}"/>
    <cellStyle name="chu" xfId="4038" xr:uid="{00000000-0005-0000-0000-00007E2B0000}"/>
    <cellStyle name="CHUONG" xfId="10863" xr:uid="{00000000-0005-0000-0000-00007F2B0000}"/>
    <cellStyle name="d" xfId="10949" xr:uid="{00000000-0005-0000-0000-0000242C0000}"/>
    <cellStyle name="d%" xfId="10950" xr:uid="{00000000-0005-0000-0000-0000252C0000}"/>
    <cellStyle name="D1" xfId="4064" xr:uid="{00000000-0005-0000-0000-0000262C0000}"/>
    <cellStyle name="D1 2" xfId="15178" xr:uid="{00000000-0005-0000-0000-0000272C0000}"/>
    <cellStyle name="D1CS" xfId="4065" xr:uid="{00000000-0005-0000-0000-0000282C0000}"/>
    <cellStyle name="D2CS" xfId="4066" xr:uid="{00000000-0005-0000-0000-0000292C0000}"/>
    <cellStyle name="Date" xfId="2047" xr:uid="{00000000-0005-0000-0000-00002A2C0000}"/>
    <cellStyle name="Date 10" xfId="10951" xr:uid="{00000000-0005-0000-0000-00002B2C0000}"/>
    <cellStyle name="Date 11" xfId="10952" xr:uid="{00000000-0005-0000-0000-00002C2C0000}"/>
    <cellStyle name="Date 12" xfId="10953" xr:uid="{00000000-0005-0000-0000-00002D2C0000}"/>
    <cellStyle name="Date 13" xfId="10954" xr:uid="{00000000-0005-0000-0000-00002E2C0000}"/>
    <cellStyle name="Date 14" xfId="10955" xr:uid="{00000000-0005-0000-0000-00002F2C0000}"/>
    <cellStyle name="Date 15" xfId="10956" xr:uid="{00000000-0005-0000-0000-0000302C0000}"/>
    <cellStyle name="Date 16" xfId="10957" xr:uid="{00000000-0005-0000-0000-0000312C0000}"/>
    <cellStyle name="Date 17" xfId="14497" xr:uid="{00000000-0005-0000-0000-0000322C0000}"/>
    <cellStyle name="Date 2" xfId="4067" xr:uid="{00000000-0005-0000-0000-0000332C0000}"/>
    <cellStyle name="Date 2 2" xfId="14498" xr:uid="{00000000-0005-0000-0000-0000342C0000}"/>
    <cellStyle name="Date 3" xfId="10958" xr:uid="{00000000-0005-0000-0000-0000352C0000}"/>
    <cellStyle name="Date 4" xfId="10959" xr:uid="{00000000-0005-0000-0000-0000362C0000}"/>
    <cellStyle name="Date 5" xfId="10960" xr:uid="{00000000-0005-0000-0000-0000372C0000}"/>
    <cellStyle name="Date 6" xfId="10961" xr:uid="{00000000-0005-0000-0000-0000382C0000}"/>
    <cellStyle name="Date 7" xfId="10962" xr:uid="{00000000-0005-0000-0000-0000392C0000}"/>
    <cellStyle name="Date 8" xfId="10963" xr:uid="{00000000-0005-0000-0000-00003A2C0000}"/>
    <cellStyle name="Date 9" xfId="10964" xr:uid="{00000000-0005-0000-0000-00003B2C0000}"/>
    <cellStyle name="Date Short" xfId="10965" xr:uid="{00000000-0005-0000-0000-00003C2C0000}"/>
    <cellStyle name="Date_Bao Cao Kiem Tra  trung bay Ke milk-yomilk CK 2" xfId="10966" xr:uid="{00000000-0005-0000-0000-00003D2C0000}"/>
    <cellStyle name="date1" xfId="4068" xr:uid="{00000000-0005-0000-0000-00003E2C0000}"/>
    <cellStyle name="DATEvan" xfId="4069" xr:uid="{00000000-0005-0000-0000-00003F2C0000}"/>
    <cellStyle name="DATEvan 10" xfId="10967" xr:uid="{00000000-0005-0000-0000-0000402C0000}"/>
    <cellStyle name="DATEvan 11" xfId="10968" xr:uid="{00000000-0005-0000-0000-0000412C0000}"/>
    <cellStyle name="DATEvan 12" xfId="15901" xr:uid="{00000000-0005-0000-0000-0000422C0000}"/>
    <cellStyle name="DATEvan 2" xfId="10969" xr:uid="{00000000-0005-0000-0000-0000432C0000}"/>
    <cellStyle name="DATEvan 3" xfId="10970" xr:uid="{00000000-0005-0000-0000-0000442C0000}"/>
    <cellStyle name="DATEvan 4" xfId="10971" xr:uid="{00000000-0005-0000-0000-0000452C0000}"/>
    <cellStyle name="DATEvan 5" xfId="10972" xr:uid="{00000000-0005-0000-0000-0000462C0000}"/>
    <cellStyle name="DATEvan 6" xfId="10973" xr:uid="{00000000-0005-0000-0000-0000472C0000}"/>
    <cellStyle name="DATEvan 7" xfId="10974" xr:uid="{00000000-0005-0000-0000-0000482C0000}"/>
    <cellStyle name="DATEvan 8" xfId="10975" xr:uid="{00000000-0005-0000-0000-0000492C0000}"/>
    <cellStyle name="DATEvan 9" xfId="10976" xr:uid="{00000000-0005-0000-0000-00004A2C0000}"/>
    <cellStyle name="DAUDE" xfId="4070" xr:uid="{00000000-0005-0000-0000-00004C2C0000}"/>
    <cellStyle name="DAUDE 10" xfId="10977" xr:uid="{00000000-0005-0000-0000-00004D2C0000}"/>
    <cellStyle name="DAUDE 11" xfId="10978" xr:uid="{00000000-0005-0000-0000-00004E2C0000}"/>
    <cellStyle name="daude 12" xfId="14499" xr:uid="{00000000-0005-0000-0000-00004F2C0000}"/>
    <cellStyle name="DAUDE 12 2" xfId="16461" xr:uid="{00000000-0005-0000-0000-0000502C0000}"/>
    <cellStyle name="daude 13" xfId="15143" xr:uid="{00000000-0005-0000-0000-0000512C0000}"/>
    <cellStyle name="DAUDE 14" xfId="15902" xr:uid="{00000000-0005-0000-0000-0000522C0000}"/>
    <cellStyle name="DAUDE 2" xfId="10979" xr:uid="{00000000-0005-0000-0000-0000532C0000}"/>
    <cellStyle name="DAUDE 3" xfId="10980" xr:uid="{00000000-0005-0000-0000-0000542C0000}"/>
    <cellStyle name="DAUDE 4" xfId="10981" xr:uid="{00000000-0005-0000-0000-0000552C0000}"/>
    <cellStyle name="DAUDE 5" xfId="10982" xr:uid="{00000000-0005-0000-0000-0000562C0000}"/>
    <cellStyle name="DAUDE 6" xfId="10983" xr:uid="{00000000-0005-0000-0000-0000572C0000}"/>
    <cellStyle name="DAUDE 7" xfId="10984" xr:uid="{00000000-0005-0000-0000-0000582C0000}"/>
    <cellStyle name="DAUDE 8" xfId="10985" xr:uid="{00000000-0005-0000-0000-0000592C0000}"/>
    <cellStyle name="DAUDE 9" xfId="10986" xr:uid="{00000000-0005-0000-0000-00005A2C0000}"/>
    <cellStyle name="Dấu phẩy_doi chieu VTA cap" xfId="14500" xr:uid="{00000000-0005-0000-0000-00004B2C0000}"/>
    <cellStyle name="Debit" xfId="10987" xr:uid="{00000000-0005-0000-0000-00005B2C0000}"/>
    <cellStyle name="Debit subtotal" xfId="10988" xr:uid="{00000000-0005-0000-0000-00005C2C0000}"/>
    <cellStyle name="Debit subtotal 2" xfId="16047" xr:uid="{00000000-0005-0000-0000-00005D2C0000}"/>
    <cellStyle name="Debit Total" xfId="10989" xr:uid="{00000000-0005-0000-0000-00005E2C0000}"/>
    <cellStyle name="Debit_Book1" xfId="10990" xr:uid="{00000000-0005-0000-0000-00005F2C0000}"/>
    <cellStyle name="DELTA" xfId="13892" xr:uid="{00000000-0005-0000-0000-0000602C0000}"/>
    <cellStyle name="Dezimal [0]_01379-BEC" xfId="10991" xr:uid="{00000000-0005-0000-0000-0000612C0000}"/>
    <cellStyle name="Dezimal_01379-BEC" xfId="10992" xr:uid="{00000000-0005-0000-0000-0000622C0000}"/>
    <cellStyle name="Dia" xfId="13893" xr:uid="{00000000-0005-0000-0000-0000632C0000}"/>
    <cellStyle name="_x0001_dÏÈ¹ " xfId="4071" xr:uid="{00000000-0005-0000-0000-0000642C0000}"/>
    <cellStyle name="_x0001_dÏÈ¹_" xfId="4072" xr:uid="{00000000-0005-0000-0000-0000652C0000}"/>
    <cellStyle name="Docum" xfId="10993" xr:uid="{00000000-0005-0000-0000-0000662C0000}"/>
    <cellStyle name="Dollar (zero dec)" xfId="4073" xr:uid="{00000000-0005-0000-0000-0000672C0000}"/>
    <cellStyle name="Dollar (zero dec) 2" xfId="14501" xr:uid="{00000000-0005-0000-0000-0000682C0000}"/>
    <cellStyle name="Dziesi?tny [0]_Invoices2001Slovakia" xfId="4074" xr:uid="{00000000-0005-0000-0000-0000692C0000}"/>
    <cellStyle name="Dziesi?tny_Invoices2001Slovakia" xfId="4075" xr:uid="{00000000-0005-0000-0000-00006A2C0000}"/>
    <cellStyle name="Dziesietny [0]_Invoices2001Slovakia" xfId="4076" xr:uid="{00000000-0005-0000-0000-00006B2C0000}"/>
    <cellStyle name="Dziesiętny [0]_Invoices2001Slovakia" xfId="4077" xr:uid="{00000000-0005-0000-0000-00006C2C0000}"/>
    <cellStyle name="Dziesietny [0]_Invoices2001Slovakia 2" xfId="14502" xr:uid="{00000000-0005-0000-0000-00006D2C0000}"/>
    <cellStyle name="Dziesiętny [0]_Invoices2001Slovakia 2" xfId="14503" xr:uid="{00000000-0005-0000-0000-00006E2C0000}"/>
    <cellStyle name="Dziesietny [0]_Invoices2001Slovakia 3" xfId="15144" xr:uid="{00000000-0005-0000-0000-00006F2C0000}"/>
    <cellStyle name="Dziesiętny [0]_Invoices2001Slovakia 3" xfId="15145" xr:uid="{00000000-0005-0000-0000-0000702C0000}"/>
    <cellStyle name="Dziesietny [0]_Invoices2001Slovakia 4" xfId="15179" xr:uid="{00000000-0005-0000-0000-0000712C0000}"/>
    <cellStyle name="Dziesiętny [0]_Invoices2001Slovakia 4" xfId="15180" xr:uid="{00000000-0005-0000-0000-0000722C0000}"/>
    <cellStyle name="Dziesietny [0]_Invoices2001Slovakia 5" xfId="15181" xr:uid="{00000000-0005-0000-0000-0000732C0000}"/>
    <cellStyle name="Dziesiętny [0]_Invoices2001Slovakia 5" xfId="15182" xr:uid="{00000000-0005-0000-0000-0000742C0000}"/>
    <cellStyle name="Dziesietny [0]_Invoices2001Slovakia_01_Nha so 1_Dien" xfId="4078" xr:uid="{00000000-0005-0000-0000-0000752C0000}"/>
    <cellStyle name="Dziesiętny [0]_Invoices2001Slovakia_01_Nha so 1_Dien" xfId="4079" xr:uid="{00000000-0005-0000-0000-0000762C0000}"/>
    <cellStyle name="Dziesietny [0]_Invoices2001Slovakia_01_Nha so 1_Dien 2" xfId="15183" xr:uid="{00000000-0005-0000-0000-0000772C0000}"/>
    <cellStyle name="Dziesiętny [0]_Invoices2001Slovakia_01_Nha so 1_Dien 2" xfId="15184" xr:uid="{00000000-0005-0000-0000-0000782C0000}"/>
    <cellStyle name="Dziesietny [0]_Invoices2001Slovakia_01_Nha so 1_Dien 3" xfId="15185" xr:uid="{00000000-0005-0000-0000-0000792C0000}"/>
    <cellStyle name="Dziesiętny [0]_Invoices2001Slovakia_01_Nha so 1_Dien 3" xfId="15186" xr:uid="{00000000-0005-0000-0000-00007A2C0000}"/>
    <cellStyle name="Dziesietny [0]_Invoices2001Slovakia_01_Nha so 1_Dien 4" xfId="15187" xr:uid="{00000000-0005-0000-0000-00007B2C0000}"/>
    <cellStyle name="Dziesiętny [0]_Invoices2001Slovakia_01_Nha so 1_Dien 4" xfId="15188" xr:uid="{00000000-0005-0000-0000-00007C2C0000}"/>
    <cellStyle name="Dziesietny [0]_Invoices2001Slovakia_01_Nha so 1_Dien 5" xfId="15189" xr:uid="{00000000-0005-0000-0000-00007D2C0000}"/>
    <cellStyle name="Dziesiętny [0]_Invoices2001Slovakia_01_Nha so 1_Dien 5" xfId="15190" xr:uid="{00000000-0005-0000-0000-00007E2C0000}"/>
    <cellStyle name="Dziesietny [0]_Invoices2001Slovakia_10_Nha so 10_Dien1" xfId="4080" xr:uid="{00000000-0005-0000-0000-00007F2C0000}"/>
    <cellStyle name="Dziesiętny [0]_Invoices2001Slovakia_10_Nha so 10_Dien1" xfId="4081" xr:uid="{00000000-0005-0000-0000-0000802C0000}"/>
    <cellStyle name="Dziesietny [0]_Invoices2001Slovakia_10_Nha so 10_Dien1 2" xfId="15191" xr:uid="{00000000-0005-0000-0000-0000812C0000}"/>
    <cellStyle name="Dziesiętny [0]_Invoices2001Slovakia_10_Nha so 10_Dien1 2" xfId="15192" xr:uid="{00000000-0005-0000-0000-0000822C0000}"/>
    <cellStyle name="Dziesietny [0]_Invoices2001Slovakia_10_Nha so 10_Dien1 3" xfId="15193" xr:uid="{00000000-0005-0000-0000-0000832C0000}"/>
    <cellStyle name="Dziesiętny [0]_Invoices2001Slovakia_10_Nha so 10_Dien1 3" xfId="15194" xr:uid="{00000000-0005-0000-0000-0000842C0000}"/>
    <cellStyle name="Dziesietny [0]_Invoices2001Slovakia_10_Nha so 10_Dien1 4" xfId="15195" xr:uid="{00000000-0005-0000-0000-0000852C0000}"/>
    <cellStyle name="Dziesiętny [0]_Invoices2001Slovakia_10_Nha so 10_Dien1 4" xfId="15196" xr:uid="{00000000-0005-0000-0000-0000862C0000}"/>
    <cellStyle name="Dziesietny [0]_Invoices2001Slovakia_10_Nha so 10_Dien1 5" xfId="15197" xr:uid="{00000000-0005-0000-0000-0000872C0000}"/>
    <cellStyle name="Dziesiętny [0]_Invoices2001Slovakia_10_Nha so 10_Dien1 5" xfId="15198" xr:uid="{00000000-0005-0000-0000-0000882C0000}"/>
    <cellStyle name="Dziesietny [0]_Invoices2001Slovakia_971Nam Dan - Nhanh Re Thanh Khai - HC-XONG-hoan chinh duyet" xfId="10994" xr:uid="{00000000-0005-0000-0000-0000892C0000}"/>
    <cellStyle name="Dziesiętny [0]_Invoices2001Slovakia_Book1" xfId="4082" xr:uid="{00000000-0005-0000-0000-00008A2C0000}"/>
    <cellStyle name="Dziesietny [0]_Invoices2001Slovakia_Book1 2" xfId="15199" xr:uid="{00000000-0005-0000-0000-00008B2C0000}"/>
    <cellStyle name="Dziesiętny [0]_Invoices2001Slovakia_Book1 2" xfId="15200" xr:uid="{00000000-0005-0000-0000-00008C2C0000}"/>
    <cellStyle name="Dziesietny [0]_Invoices2001Slovakia_Book1 3" xfId="15201" xr:uid="{00000000-0005-0000-0000-00008D2C0000}"/>
    <cellStyle name="Dziesiętny [0]_Invoices2001Slovakia_Book1 3" xfId="15202" xr:uid="{00000000-0005-0000-0000-00008E2C0000}"/>
    <cellStyle name="Dziesietny [0]_Invoices2001Slovakia_Book1 4" xfId="15203" xr:uid="{00000000-0005-0000-0000-00008F2C0000}"/>
    <cellStyle name="Dziesiętny [0]_Invoices2001Slovakia_Book1 4" xfId="15204" xr:uid="{00000000-0005-0000-0000-0000902C0000}"/>
    <cellStyle name="Dziesietny [0]_Invoices2001Slovakia_Book1 5" xfId="15205" xr:uid="{00000000-0005-0000-0000-0000912C0000}"/>
    <cellStyle name="Dziesiętny [0]_Invoices2001Slovakia_Book1 5" xfId="15206" xr:uid="{00000000-0005-0000-0000-0000922C0000}"/>
    <cellStyle name="Dziesietny [0]_Invoices2001Slovakia_Book1_1" xfId="4083" xr:uid="{00000000-0005-0000-0000-0000932C0000}"/>
    <cellStyle name="Dziesiętny [0]_Invoices2001Slovakia_Book1_1" xfId="4084" xr:uid="{00000000-0005-0000-0000-0000942C0000}"/>
    <cellStyle name="Dziesietny [0]_Invoices2001Slovakia_Book1_1 2" xfId="15207" xr:uid="{00000000-0005-0000-0000-0000952C0000}"/>
    <cellStyle name="Dziesiętny [0]_Invoices2001Slovakia_Book1_1 2" xfId="15208" xr:uid="{00000000-0005-0000-0000-0000962C0000}"/>
    <cellStyle name="Dziesietny [0]_Invoices2001Slovakia_Book1_1 3" xfId="15209" xr:uid="{00000000-0005-0000-0000-0000972C0000}"/>
    <cellStyle name="Dziesiętny [0]_Invoices2001Slovakia_Book1_1 3" xfId="15210" xr:uid="{00000000-0005-0000-0000-0000982C0000}"/>
    <cellStyle name="Dziesietny [0]_Invoices2001Slovakia_Book1_1 4" xfId="15211" xr:uid="{00000000-0005-0000-0000-0000992C0000}"/>
    <cellStyle name="Dziesiętny [0]_Invoices2001Slovakia_Book1_1 4" xfId="15212" xr:uid="{00000000-0005-0000-0000-00009A2C0000}"/>
    <cellStyle name="Dziesietny [0]_Invoices2001Slovakia_Book1_1 5" xfId="15213" xr:uid="{00000000-0005-0000-0000-00009B2C0000}"/>
    <cellStyle name="Dziesiętny [0]_Invoices2001Slovakia_Book1_1 5" xfId="15214" xr:uid="{00000000-0005-0000-0000-00009C2C0000}"/>
    <cellStyle name="Dziesietny [0]_Invoices2001Slovakia_Book1_1_Book1" xfId="4085" xr:uid="{00000000-0005-0000-0000-00009D2C0000}"/>
    <cellStyle name="Dziesiętny [0]_Invoices2001Slovakia_Book1_1_Book1" xfId="4086" xr:uid="{00000000-0005-0000-0000-00009E2C0000}"/>
    <cellStyle name="Dziesietny [0]_Invoices2001Slovakia_Book1_1_Book1 2" xfId="15215" xr:uid="{00000000-0005-0000-0000-00009F2C0000}"/>
    <cellStyle name="Dziesiętny [0]_Invoices2001Slovakia_Book1_1_Book1 2" xfId="15216" xr:uid="{00000000-0005-0000-0000-0000A02C0000}"/>
    <cellStyle name="Dziesietny [0]_Invoices2001Slovakia_Book1_1_Book1 3" xfId="15217" xr:uid="{00000000-0005-0000-0000-0000A12C0000}"/>
    <cellStyle name="Dziesiętny [0]_Invoices2001Slovakia_Book1_1_Book1 3" xfId="15218" xr:uid="{00000000-0005-0000-0000-0000A22C0000}"/>
    <cellStyle name="Dziesietny [0]_Invoices2001Slovakia_Book1_1_Book1 4" xfId="15219" xr:uid="{00000000-0005-0000-0000-0000A32C0000}"/>
    <cellStyle name="Dziesiętny [0]_Invoices2001Slovakia_Book1_1_Book1 4" xfId="15220" xr:uid="{00000000-0005-0000-0000-0000A42C0000}"/>
    <cellStyle name="Dziesietny [0]_Invoices2001Slovakia_Book1_1_Book1 5" xfId="15221" xr:uid="{00000000-0005-0000-0000-0000A52C0000}"/>
    <cellStyle name="Dziesiętny [0]_Invoices2001Slovakia_Book1_1_Book1 5" xfId="15222" xr:uid="{00000000-0005-0000-0000-0000A62C0000}"/>
    <cellStyle name="Dziesietny [0]_Invoices2001Slovakia_Book1_1_Book1 6" xfId="15223" xr:uid="{00000000-0005-0000-0000-0000A72C0000}"/>
    <cellStyle name="Dziesiętny [0]_Invoices2001Slovakia_Book1_1_Book1 6" xfId="15224" xr:uid="{00000000-0005-0000-0000-0000A82C0000}"/>
    <cellStyle name="Dziesietny [0]_Invoices2001Slovakia_Book1_1_Book1 7" xfId="15225" xr:uid="{00000000-0005-0000-0000-0000A92C0000}"/>
    <cellStyle name="Dziesiętny [0]_Invoices2001Slovakia_Book1_1_Book1 7" xfId="15226" xr:uid="{00000000-0005-0000-0000-0000AA2C0000}"/>
    <cellStyle name="Dziesietny [0]_Invoices2001Slovakia_Book1_2" xfId="4087" xr:uid="{00000000-0005-0000-0000-0000AB2C0000}"/>
    <cellStyle name="Dziesiętny [0]_Invoices2001Slovakia_Book1_2" xfId="4088" xr:uid="{00000000-0005-0000-0000-0000AC2C0000}"/>
    <cellStyle name="Dziesietny [0]_Invoices2001Slovakia_Book1_2 2" xfId="15227" xr:uid="{00000000-0005-0000-0000-0000AD2C0000}"/>
    <cellStyle name="Dziesiętny [0]_Invoices2001Slovakia_Book1_2 2" xfId="15228" xr:uid="{00000000-0005-0000-0000-0000AE2C0000}"/>
    <cellStyle name="Dziesietny [0]_Invoices2001Slovakia_Book1_2 3" xfId="15229" xr:uid="{00000000-0005-0000-0000-0000AF2C0000}"/>
    <cellStyle name="Dziesiętny [0]_Invoices2001Slovakia_Book1_2 3" xfId="15230" xr:uid="{00000000-0005-0000-0000-0000B02C0000}"/>
    <cellStyle name="Dziesietny [0]_Invoices2001Slovakia_Book1_2 4" xfId="15231" xr:uid="{00000000-0005-0000-0000-0000B12C0000}"/>
    <cellStyle name="Dziesiętny [0]_Invoices2001Slovakia_Book1_2 4" xfId="15232" xr:uid="{00000000-0005-0000-0000-0000B22C0000}"/>
    <cellStyle name="Dziesietny [0]_Invoices2001Slovakia_Book1_2 5" xfId="15233" xr:uid="{00000000-0005-0000-0000-0000B32C0000}"/>
    <cellStyle name="Dziesiętny [0]_Invoices2001Slovakia_Book1_2 5" xfId="15234" xr:uid="{00000000-0005-0000-0000-0000B42C0000}"/>
    <cellStyle name="Dziesietny [0]_Invoices2001Slovakia_Book1_2 6" xfId="15235" xr:uid="{00000000-0005-0000-0000-0000B52C0000}"/>
    <cellStyle name="Dziesiętny [0]_Invoices2001Slovakia_Book1_2 6" xfId="15236" xr:uid="{00000000-0005-0000-0000-0000B62C0000}"/>
    <cellStyle name="Dziesietny [0]_Invoices2001Slovakia_Book1_2 7" xfId="15237" xr:uid="{00000000-0005-0000-0000-0000B72C0000}"/>
    <cellStyle name="Dziesiętny [0]_Invoices2001Slovakia_Book1_2 7" xfId="15238" xr:uid="{00000000-0005-0000-0000-0000B82C0000}"/>
    <cellStyle name="Dziesietny [0]_Invoices2001Slovakia_Book1_3" xfId="4089" xr:uid="{00000000-0005-0000-0000-0000B92C0000}"/>
    <cellStyle name="Dziesiętny [0]_Invoices2001Slovakia_Book1_3" xfId="4090" xr:uid="{00000000-0005-0000-0000-0000BA2C0000}"/>
    <cellStyle name="Dziesietny [0]_Invoices2001Slovakia_Book1_Book1" xfId="4091" xr:uid="{00000000-0005-0000-0000-0000BB2C0000}"/>
    <cellStyle name="Dziesiętny [0]_Invoices2001Slovakia_Book1_Book1" xfId="4092" xr:uid="{00000000-0005-0000-0000-0000BC2C0000}"/>
    <cellStyle name="Dziesietny [0]_Invoices2001Slovakia_Book1_Tong hop Cac tuyen(9-1-06)" xfId="10995" xr:uid="{00000000-0005-0000-0000-0000BD2C0000}"/>
    <cellStyle name="Dziesiętny [0]_Invoices2001Slovakia_Book1_Tong hop Cac tuyen(9-1-06)" xfId="10996" xr:uid="{00000000-0005-0000-0000-0000BE2C0000}"/>
    <cellStyle name="Dziesietny [0]_Invoices2001Slovakia_DT d-uong" xfId="4093" xr:uid="{00000000-0005-0000-0000-0000BF2C0000}"/>
    <cellStyle name="Dziesiętny [0]_Invoices2001Slovakia_Nhµ ®Ó xe" xfId="4094" xr:uid="{00000000-0005-0000-0000-0000C02C0000}"/>
    <cellStyle name="Dziesietny [0]_Invoices2001Slovakia_Nha bao ve(28-7-05)" xfId="4095" xr:uid="{00000000-0005-0000-0000-0000C12C0000}"/>
    <cellStyle name="Dziesiętny [0]_Invoices2001Slovakia_Nha bao ve(28-7-05)" xfId="4096" xr:uid="{00000000-0005-0000-0000-0000C22C0000}"/>
    <cellStyle name="Dziesietny [0]_Invoices2001Slovakia_NHA de xe nguyen du" xfId="4097" xr:uid="{00000000-0005-0000-0000-0000C32C0000}"/>
    <cellStyle name="Dziesiętny [0]_Invoices2001Slovakia_NHA de xe nguyen du" xfId="4098" xr:uid="{00000000-0005-0000-0000-0000C42C0000}"/>
    <cellStyle name="Dziesietny [0]_Invoices2001Slovakia_Nhalamviec VTC(25-1-05)" xfId="4099" xr:uid="{00000000-0005-0000-0000-0000C52C0000}"/>
    <cellStyle name="Dziesiętny [0]_Invoices2001Slovakia_Nhalamviec VTC(25-1-05)" xfId="4100" xr:uid="{00000000-0005-0000-0000-0000C62C0000}"/>
    <cellStyle name="Dziesietny [0]_Invoices2001Slovakia_Nhalamviec VTC(25-1-05) 2" xfId="15239" xr:uid="{00000000-0005-0000-0000-0000C72C0000}"/>
    <cellStyle name="Dziesiętny [0]_Invoices2001Slovakia_Nhalamviec VTC(25-1-05) 2" xfId="15240" xr:uid="{00000000-0005-0000-0000-0000C82C0000}"/>
    <cellStyle name="Dziesietny [0]_Invoices2001Slovakia_Nhalamviec VTC(25-1-05) 3" xfId="15241" xr:uid="{00000000-0005-0000-0000-0000C92C0000}"/>
    <cellStyle name="Dziesiętny [0]_Invoices2001Slovakia_Nhalamviec VTC(25-1-05) 3" xfId="15242" xr:uid="{00000000-0005-0000-0000-0000CA2C0000}"/>
    <cellStyle name="Dziesietny [0]_Invoices2001Slovakia_Nhalamviec VTC(25-1-05) 4" xfId="15243" xr:uid="{00000000-0005-0000-0000-0000CB2C0000}"/>
    <cellStyle name="Dziesiętny [0]_Invoices2001Slovakia_Nhalamviec VTC(25-1-05) 4" xfId="15244" xr:uid="{00000000-0005-0000-0000-0000CC2C0000}"/>
    <cellStyle name="Dziesietny [0]_Invoices2001Slovakia_Nhalamviec VTC(25-1-05) 5" xfId="15245" xr:uid="{00000000-0005-0000-0000-0000CD2C0000}"/>
    <cellStyle name="Dziesiętny [0]_Invoices2001Slovakia_Nhalamviec VTC(25-1-05) 5" xfId="15246" xr:uid="{00000000-0005-0000-0000-0000CE2C0000}"/>
    <cellStyle name="Dziesietny [0]_Invoices2001Slovakia_Nhalamviec VTC(25-1-05)_Book1" xfId="4101" xr:uid="{00000000-0005-0000-0000-0000CF2C0000}"/>
    <cellStyle name="Dziesiętny [0]_Invoices2001Slovakia_Nhalamviec VTC(25-1-05)_Book1" xfId="4102" xr:uid="{00000000-0005-0000-0000-0000D02C0000}"/>
    <cellStyle name="Dziesietny [0]_Invoices2001Slovakia_t.nuoc(12-10-06)" xfId="4103" xr:uid="{00000000-0005-0000-0000-0000D12C0000}"/>
    <cellStyle name="Dziesiętny [0]_Invoices2001Slovakia_TDT KHANH HOA" xfId="4104" xr:uid="{00000000-0005-0000-0000-0000D22C0000}"/>
    <cellStyle name="Dziesietny [0]_Invoices2001Slovakia_TDT KHANH HOA_Tong hop Cac tuyen(9-1-06)" xfId="10997" xr:uid="{00000000-0005-0000-0000-0000D32C0000}"/>
    <cellStyle name="Dziesiętny [0]_Invoices2001Slovakia_TDT KHANH HOA_Tong hop Cac tuyen(9-1-06)" xfId="10998" xr:uid="{00000000-0005-0000-0000-0000D42C0000}"/>
    <cellStyle name="Dziesietny [0]_Invoices2001Slovakia_TDT quangngai" xfId="4105" xr:uid="{00000000-0005-0000-0000-0000D52C0000}"/>
    <cellStyle name="Dziesiętny [0]_Invoices2001Slovakia_TDT quangngai" xfId="4106" xr:uid="{00000000-0005-0000-0000-0000D62C0000}"/>
    <cellStyle name="Dziesietny [0]_Invoices2001Slovakia_TMDT(10-5-06)" xfId="4107" xr:uid="{00000000-0005-0000-0000-0000D72C0000}"/>
    <cellStyle name="Dziesietny_Invoices2001Slovakia" xfId="4108" xr:uid="{00000000-0005-0000-0000-0000D82C0000}"/>
    <cellStyle name="Dziesiętny_Invoices2001Slovakia" xfId="4109" xr:uid="{00000000-0005-0000-0000-0000D92C0000}"/>
    <cellStyle name="Dziesietny_Invoices2001Slovakia 2" xfId="14504" xr:uid="{00000000-0005-0000-0000-0000DA2C0000}"/>
    <cellStyle name="Dziesiętny_Invoices2001Slovakia 2" xfId="14505" xr:uid="{00000000-0005-0000-0000-0000DB2C0000}"/>
    <cellStyle name="Dziesietny_Invoices2001Slovakia 3" xfId="15146" xr:uid="{00000000-0005-0000-0000-0000DC2C0000}"/>
    <cellStyle name="Dziesiętny_Invoices2001Slovakia 3" xfId="15147" xr:uid="{00000000-0005-0000-0000-0000DD2C0000}"/>
    <cellStyle name="Dziesietny_Invoices2001Slovakia 4" xfId="15247" xr:uid="{00000000-0005-0000-0000-0000DE2C0000}"/>
    <cellStyle name="Dziesiętny_Invoices2001Slovakia 4" xfId="15248" xr:uid="{00000000-0005-0000-0000-0000DF2C0000}"/>
    <cellStyle name="Dziesietny_Invoices2001Slovakia 5" xfId="15249" xr:uid="{00000000-0005-0000-0000-0000E02C0000}"/>
    <cellStyle name="Dziesiętny_Invoices2001Slovakia 5" xfId="15250" xr:uid="{00000000-0005-0000-0000-0000E12C0000}"/>
    <cellStyle name="Dziesietny_Invoices2001Slovakia_01_Nha so 1_Dien" xfId="4110" xr:uid="{00000000-0005-0000-0000-0000E22C0000}"/>
    <cellStyle name="Dziesiętny_Invoices2001Slovakia_01_Nha so 1_Dien" xfId="4111" xr:uid="{00000000-0005-0000-0000-0000E32C0000}"/>
    <cellStyle name="Dziesietny_Invoices2001Slovakia_01_Nha so 1_Dien 2" xfId="15251" xr:uid="{00000000-0005-0000-0000-0000E42C0000}"/>
    <cellStyle name="Dziesiętny_Invoices2001Slovakia_01_Nha so 1_Dien 2" xfId="15252" xr:uid="{00000000-0005-0000-0000-0000E52C0000}"/>
    <cellStyle name="Dziesietny_Invoices2001Slovakia_01_Nha so 1_Dien 3" xfId="15253" xr:uid="{00000000-0005-0000-0000-0000E62C0000}"/>
    <cellStyle name="Dziesiętny_Invoices2001Slovakia_01_Nha so 1_Dien 3" xfId="15254" xr:uid="{00000000-0005-0000-0000-0000E72C0000}"/>
    <cellStyle name="Dziesietny_Invoices2001Slovakia_01_Nha so 1_Dien 4" xfId="15255" xr:uid="{00000000-0005-0000-0000-0000E82C0000}"/>
    <cellStyle name="Dziesiętny_Invoices2001Slovakia_01_Nha so 1_Dien 4" xfId="15256" xr:uid="{00000000-0005-0000-0000-0000E92C0000}"/>
    <cellStyle name="Dziesietny_Invoices2001Slovakia_01_Nha so 1_Dien 5" xfId="15257" xr:uid="{00000000-0005-0000-0000-0000EA2C0000}"/>
    <cellStyle name="Dziesiętny_Invoices2001Slovakia_01_Nha so 1_Dien 5" xfId="15258" xr:uid="{00000000-0005-0000-0000-0000EB2C0000}"/>
    <cellStyle name="Dziesietny_Invoices2001Slovakia_10_Nha so 10_Dien1" xfId="4112" xr:uid="{00000000-0005-0000-0000-0000EC2C0000}"/>
    <cellStyle name="Dziesiętny_Invoices2001Slovakia_10_Nha so 10_Dien1" xfId="4113" xr:uid="{00000000-0005-0000-0000-0000ED2C0000}"/>
    <cellStyle name="Dziesietny_Invoices2001Slovakia_10_Nha so 10_Dien1 2" xfId="15259" xr:uid="{00000000-0005-0000-0000-0000EE2C0000}"/>
    <cellStyle name="Dziesiętny_Invoices2001Slovakia_10_Nha so 10_Dien1 2" xfId="15260" xr:uid="{00000000-0005-0000-0000-0000EF2C0000}"/>
    <cellStyle name="Dziesietny_Invoices2001Slovakia_10_Nha so 10_Dien1 3" xfId="15261" xr:uid="{00000000-0005-0000-0000-0000F02C0000}"/>
    <cellStyle name="Dziesiętny_Invoices2001Slovakia_10_Nha so 10_Dien1 3" xfId="15262" xr:uid="{00000000-0005-0000-0000-0000F12C0000}"/>
    <cellStyle name="Dziesietny_Invoices2001Slovakia_10_Nha so 10_Dien1 4" xfId="15263" xr:uid="{00000000-0005-0000-0000-0000F22C0000}"/>
    <cellStyle name="Dziesiętny_Invoices2001Slovakia_10_Nha so 10_Dien1 4" xfId="15264" xr:uid="{00000000-0005-0000-0000-0000F32C0000}"/>
    <cellStyle name="Dziesietny_Invoices2001Slovakia_10_Nha so 10_Dien1 5" xfId="15265" xr:uid="{00000000-0005-0000-0000-0000F42C0000}"/>
    <cellStyle name="Dziesiętny_Invoices2001Slovakia_10_Nha so 10_Dien1 5" xfId="15266" xr:uid="{00000000-0005-0000-0000-0000F52C0000}"/>
    <cellStyle name="Dziesietny_Invoices2001Slovakia_971Nam Dan - Nhanh Re Thanh Khai - HC-XONG-hoan chinh duyet" xfId="10999" xr:uid="{00000000-0005-0000-0000-0000F62C0000}"/>
    <cellStyle name="Dziesiętny_Invoices2001Slovakia_Book1" xfId="4114" xr:uid="{00000000-0005-0000-0000-0000F72C0000}"/>
    <cellStyle name="Dziesietny_Invoices2001Slovakia_Book1 2" xfId="15267" xr:uid="{00000000-0005-0000-0000-0000F82C0000}"/>
    <cellStyle name="Dziesiętny_Invoices2001Slovakia_Book1 2" xfId="15268" xr:uid="{00000000-0005-0000-0000-0000F92C0000}"/>
    <cellStyle name="Dziesietny_Invoices2001Slovakia_Book1 3" xfId="15269" xr:uid="{00000000-0005-0000-0000-0000FA2C0000}"/>
    <cellStyle name="Dziesiętny_Invoices2001Slovakia_Book1 3" xfId="15270" xr:uid="{00000000-0005-0000-0000-0000FB2C0000}"/>
    <cellStyle name="Dziesietny_Invoices2001Slovakia_Book1 4" xfId="15271" xr:uid="{00000000-0005-0000-0000-0000FC2C0000}"/>
    <cellStyle name="Dziesiętny_Invoices2001Slovakia_Book1 4" xfId="15272" xr:uid="{00000000-0005-0000-0000-0000FD2C0000}"/>
    <cellStyle name="Dziesietny_Invoices2001Slovakia_Book1 5" xfId="15273" xr:uid="{00000000-0005-0000-0000-0000FE2C0000}"/>
    <cellStyle name="Dziesiętny_Invoices2001Slovakia_Book1 5" xfId="15274" xr:uid="{00000000-0005-0000-0000-0000FF2C0000}"/>
    <cellStyle name="Dziesietny_Invoices2001Slovakia_Book1_1" xfId="4115" xr:uid="{00000000-0005-0000-0000-0000002D0000}"/>
    <cellStyle name="Dziesiętny_Invoices2001Slovakia_Book1_1" xfId="4116" xr:uid="{00000000-0005-0000-0000-0000012D0000}"/>
    <cellStyle name="Dziesietny_Invoices2001Slovakia_Book1_1 2" xfId="15275" xr:uid="{00000000-0005-0000-0000-0000022D0000}"/>
    <cellStyle name="Dziesiętny_Invoices2001Slovakia_Book1_1 2" xfId="15276" xr:uid="{00000000-0005-0000-0000-0000032D0000}"/>
    <cellStyle name="Dziesietny_Invoices2001Slovakia_Book1_1 3" xfId="15277" xr:uid="{00000000-0005-0000-0000-0000042D0000}"/>
    <cellStyle name="Dziesiętny_Invoices2001Slovakia_Book1_1 3" xfId="15278" xr:uid="{00000000-0005-0000-0000-0000052D0000}"/>
    <cellStyle name="Dziesietny_Invoices2001Slovakia_Book1_1 4" xfId="15279" xr:uid="{00000000-0005-0000-0000-0000062D0000}"/>
    <cellStyle name="Dziesiętny_Invoices2001Slovakia_Book1_1 4" xfId="15280" xr:uid="{00000000-0005-0000-0000-0000072D0000}"/>
    <cellStyle name="Dziesietny_Invoices2001Slovakia_Book1_1 5" xfId="15281" xr:uid="{00000000-0005-0000-0000-0000082D0000}"/>
    <cellStyle name="Dziesiętny_Invoices2001Slovakia_Book1_1 5" xfId="15282" xr:uid="{00000000-0005-0000-0000-0000092D0000}"/>
    <cellStyle name="Dziesietny_Invoices2001Slovakia_Book1_1_Book1" xfId="4117" xr:uid="{00000000-0005-0000-0000-00000A2D0000}"/>
    <cellStyle name="Dziesiętny_Invoices2001Slovakia_Book1_1_Book1" xfId="4118" xr:uid="{00000000-0005-0000-0000-00000B2D0000}"/>
    <cellStyle name="Dziesietny_Invoices2001Slovakia_Book1_1_Book1 2" xfId="15283" xr:uid="{00000000-0005-0000-0000-00000C2D0000}"/>
    <cellStyle name="Dziesiętny_Invoices2001Slovakia_Book1_1_Book1 2" xfId="15284" xr:uid="{00000000-0005-0000-0000-00000D2D0000}"/>
    <cellStyle name="Dziesietny_Invoices2001Slovakia_Book1_1_Book1 3" xfId="15285" xr:uid="{00000000-0005-0000-0000-00000E2D0000}"/>
    <cellStyle name="Dziesiętny_Invoices2001Slovakia_Book1_1_Book1 3" xfId="15286" xr:uid="{00000000-0005-0000-0000-00000F2D0000}"/>
    <cellStyle name="Dziesietny_Invoices2001Slovakia_Book1_1_Book1 4" xfId="15287" xr:uid="{00000000-0005-0000-0000-0000102D0000}"/>
    <cellStyle name="Dziesiętny_Invoices2001Slovakia_Book1_1_Book1 4" xfId="15288" xr:uid="{00000000-0005-0000-0000-0000112D0000}"/>
    <cellStyle name="Dziesietny_Invoices2001Slovakia_Book1_1_Book1 5" xfId="15289" xr:uid="{00000000-0005-0000-0000-0000122D0000}"/>
    <cellStyle name="Dziesiętny_Invoices2001Slovakia_Book1_1_Book1 5" xfId="15290" xr:uid="{00000000-0005-0000-0000-0000132D0000}"/>
    <cellStyle name="Dziesietny_Invoices2001Slovakia_Book1_1_Book1 6" xfId="15291" xr:uid="{00000000-0005-0000-0000-0000142D0000}"/>
    <cellStyle name="Dziesiętny_Invoices2001Slovakia_Book1_1_Book1 6" xfId="15292" xr:uid="{00000000-0005-0000-0000-0000152D0000}"/>
    <cellStyle name="Dziesietny_Invoices2001Slovakia_Book1_1_Book1 7" xfId="15293" xr:uid="{00000000-0005-0000-0000-0000162D0000}"/>
    <cellStyle name="Dziesiętny_Invoices2001Slovakia_Book1_1_Book1 7" xfId="15294" xr:uid="{00000000-0005-0000-0000-0000172D0000}"/>
    <cellStyle name="Dziesietny_Invoices2001Slovakia_Book1_2" xfId="4119" xr:uid="{00000000-0005-0000-0000-0000182D0000}"/>
    <cellStyle name="Dziesiętny_Invoices2001Slovakia_Book1_2" xfId="4120" xr:uid="{00000000-0005-0000-0000-0000192D0000}"/>
    <cellStyle name="Dziesietny_Invoices2001Slovakia_Book1_2 2" xfId="15295" xr:uid="{00000000-0005-0000-0000-00001A2D0000}"/>
    <cellStyle name="Dziesiętny_Invoices2001Slovakia_Book1_2 2" xfId="15296" xr:uid="{00000000-0005-0000-0000-00001B2D0000}"/>
    <cellStyle name="Dziesietny_Invoices2001Slovakia_Book1_2 3" xfId="15297" xr:uid="{00000000-0005-0000-0000-00001C2D0000}"/>
    <cellStyle name="Dziesiętny_Invoices2001Slovakia_Book1_2 3" xfId="15298" xr:uid="{00000000-0005-0000-0000-00001D2D0000}"/>
    <cellStyle name="Dziesietny_Invoices2001Slovakia_Book1_2 4" xfId="15299" xr:uid="{00000000-0005-0000-0000-00001E2D0000}"/>
    <cellStyle name="Dziesiętny_Invoices2001Slovakia_Book1_2 4" xfId="15300" xr:uid="{00000000-0005-0000-0000-00001F2D0000}"/>
    <cellStyle name="Dziesietny_Invoices2001Slovakia_Book1_2 5" xfId="15301" xr:uid="{00000000-0005-0000-0000-0000202D0000}"/>
    <cellStyle name="Dziesiętny_Invoices2001Slovakia_Book1_2 5" xfId="15302" xr:uid="{00000000-0005-0000-0000-0000212D0000}"/>
    <cellStyle name="Dziesietny_Invoices2001Slovakia_Book1_2 6" xfId="15303" xr:uid="{00000000-0005-0000-0000-0000222D0000}"/>
    <cellStyle name="Dziesiętny_Invoices2001Slovakia_Book1_2 6" xfId="15304" xr:uid="{00000000-0005-0000-0000-0000232D0000}"/>
    <cellStyle name="Dziesietny_Invoices2001Slovakia_Book1_2 7" xfId="15305" xr:uid="{00000000-0005-0000-0000-0000242D0000}"/>
    <cellStyle name="Dziesiętny_Invoices2001Slovakia_Book1_2 7" xfId="15306" xr:uid="{00000000-0005-0000-0000-0000252D0000}"/>
    <cellStyle name="Dziesietny_Invoices2001Slovakia_Book1_3" xfId="4121" xr:uid="{00000000-0005-0000-0000-0000262D0000}"/>
    <cellStyle name="Dziesiętny_Invoices2001Slovakia_Book1_3" xfId="4122" xr:uid="{00000000-0005-0000-0000-0000272D0000}"/>
    <cellStyle name="Dziesietny_Invoices2001Slovakia_Book1_Book1" xfId="4123" xr:uid="{00000000-0005-0000-0000-0000282D0000}"/>
    <cellStyle name="Dziesiętny_Invoices2001Slovakia_Book1_Book1" xfId="4124" xr:uid="{00000000-0005-0000-0000-0000292D0000}"/>
    <cellStyle name="Dziesietny_Invoices2001Slovakia_Book1_Tong hop Cac tuyen(9-1-06)" xfId="11000" xr:uid="{00000000-0005-0000-0000-00002A2D0000}"/>
    <cellStyle name="Dziesiętny_Invoices2001Slovakia_Book1_Tong hop Cac tuyen(9-1-06)" xfId="11001" xr:uid="{00000000-0005-0000-0000-00002B2D0000}"/>
    <cellStyle name="Dziesietny_Invoices2001Slovakia_DT d-uong" xfId="4125" xr:uid="{00000000-0005-0000-0000-00002C2D0000}"/>
    <cellStyle name="Dziesiętny_Invoices2001Slovakia_Nhµ ®Ó xe" xfId="4126" xr:uid="{00000000-0005-0000-0000-00002D2D0000}"/>
    <cellStyle name="Dziesietny_Invoices2001Slovakia_Nha bao ve(28-7-05)" xfId="4127" xr:uid="{00000000-0005-0000-0000-00002E2D0000}"/>
    <cellStyle name="Dziesiętny_Invoices2001Slovakia_Nha bao ve(28-7-05)" xfId="4128" xr:uid="{00000000-0005-0000-0000-00002F2D0000}"/>
    <cellStyle name="Dziesietny_Invoices2001Slovakia_NHA de xe nguyen du" xfId="4129" xr:uid="{00000000-0005-0000-0000-0000302D0000}"/>
    <cellStyle name="Dziesiętny_Invoices2001Slovakia_NHA de xe nguyen du" xfId="4130" xr:uid="{00000000-0005-0000-0000-0000312D0000}"/>
    <cellStyle name="Dziesietny_Invoices2001Slovakia_Nhalamviec VTC(25-1-05)" xfId="4131" xr:uid="{00000000-0005-0000-0000-0000322D0000}"/>
    <cellStyle name="Dziesiętny_Invoices2001Slovakia_Nhalamviec VTC(25-1-05)" xfId="4132" xr:uid="{00000000-0005-0000-0000-0000332D0000}"/>
    <cellStyle name="Dziesietny_Invoices2001Slovakia_Nhalamviec VTC(25-1-05) 2" xfId="15307" xr:uid="{00000000-0005-0000-0000-0000342D0000}"/>
    <cellStyle name="Dziesiętny_Invoices2001Slovakia_Nhalamviec VTC(25-1-05) 2" xfId="15308" xr:uid="{00000000-0005-0000-0000-0000352D0000}"/>
    <cellStyle name="Dziesietny_Invoices2001Slovakia_Nhalamviec VTC(25-1-05) 3" xfId="15309" xr:uid="{00000000-0005-0000-0000-0000362D0000}"/>
    <cellStyle name="Dziesiętny_Invoices2001Slovakia_Nhalamviec VTC(25-1-05) 3" xfId="15310" xr:uid="{00000000-0005-0000-0000-0000372D0000}"/>
    <cellStyle name="Dziesietny_Invoices2001Slovakia_Nhalamviec VTC(25-1-05) 4" xfId="15311" xr:uid="{00000000-0005-0000-0000-0000382D0000}"/>
    <cellStyle name="Dziesiętny_Invoices2001Slovakia_Nhalamviec VTC(25-1-05) 4" xfId="15312" xr:uid="{00000000-0005-0000-0000-0000392D0000}"/>
    <cellStyle name="Dziesietny_Invoices2001Slovakia_Nhalamviec VTC(25-1-05) 5" xfId="15313" xr:uid="{00000000-0005-0000-0000-00003A2D0000}"/>
    <cellStyle name="Dziesiętny_Invoices2001Slovakia_Nhalamviec VTC(25-1-05) 5" xfId="15314" xr:uid="{00000000-0005-0000-0000-00003B2D0000}"/>
    <cellStyle name="Dziesietny_Invoices2001Slovakia_Nhalamviec VTC(25-1-05)_Book1" xfId="4133" xr:uid="{00000000-0005-0000-0000-00003C2D0000}"/>
    <cellStyle name="Dziesiętny_Invoices2001Slovakia_Nhalamviec VTC(25-1-05)_Book1" xfId="4134" xr:uid="{00000000-0005-0000-0000-00003D2D0000}"/>
    <cellStyle name="Dziesietny_Invoices2001Slovakia_t.nuoc(12-10-06)" xfId="4135" xr:uid="{00000000-0005-0000-0000-00003E2D0000}"/>
    <cellStyle name="Dziesiętny_Invoices2001Slovakia_TDT KHANH HOA" xfId="4136" xr:uid="{00000000-0005-0000-0000-00003F2D0000}"/>
    <cellStyle name="Dziesietny_Invoices2001Slovakia_TDT KHANH HOA_Tong hop Cac tuyen(9-1-06)" xfId="11002" xr:uid="{00000000-0005-0000-0000-0000402D0000}"/>
    <cellStyle name="Dziesiętny_Invoices2001Slovakia_TDT KHANH HOA_Tong hop Cac tuyen(9-1-06)" xfId="11003" xr:uid="{00000000-0005-0000-0000-0000412D0000}"/>
    <cellStyle name="Dziesietny_Invoices2001Slovakia_TDT quangngai" xfId="4137" xr:uid="{00000000-0005-0000-0000-0000422D0000}"/>
    <cellStyle name="Dziesiętny_Invoices2001Slovakia_TDT quangngai" xfId="4138" xr:uid="{00000000-0005-0000-0000-0000432D0000}"/>
    <cellStyle name="Dziesietny_Invoices2001Slovakia_TMDT(10-5-06)" xfId="4139" xr:uid="{00000000-0005-0000-0000-0000442D0000}"/>
    <cellStyle name="e" xfId="4140" xr:uid="{00000000-0005-0000-0000-0000452D0000}"/>
    <cellStyle name="e_1A_TB.NXT-500kV Pleiku(07-2011)Hc theo TT" xfId="4141" xr:uid="{00000000-0005-0000-0000-0000462D0000}"/>
    <cellStyle name="e_2A_HTVT-500kV Pleiku-CauBong(07-2011)Hc theo TT" xfId="4142" xr:uid="{00000000-0005-0000-0000-0000472D0000}"/>
    <cellStyle name="e_Book1" xfId="11004" xr:uid="{00000000-0005-0000-0000-0000482D0000}"/>
    <cellStyle name="e_KHDT  XUAN CHAU (DUYET)" xfId="11005" xr:uid="{00000000-0005-0000-0000-0000492D0000}"/>
    <cellStyle name="eeee" xfId="11006" xr:uid="{00000000-0005-0000-0000-00004A2D0000}"/>
    <cellStyle name="Encabez1" xfId="13894" xr:uid="{00000000-0005-0000-0000-00004B2D0000}"/>
    <cellStyle name="Encabez2" xfId="13895" xr:uid="{00000000-0005-0000-0000-00004C2D0000}"/>
    <cellStyle name="Enter Currency (0)" xfId="11007" xr:uid="{00000000-0005-0000-0000-00004D2D0000}"/>
    <cellStyle name="Enter Currency (2)" xfId="11008" xr:uid="{00000000-0005-0000-0000-00004E2D0000}"/>
    <cellStyle name="Enter Units (0)" xfId="11009" xr:uid="{00000000-0005-0000-0000-00004F2D0000}"/>
    <cellStyle name="Enter Units (1)" xfId="11010" xr:uid="{00000000-0005-0000-0000-0000502D0000}"/>
    <cellStyle name="Enter Units (2)" xfId="11011" xr:uid="{00000000-0005-0000-0000-0000512D0000}"/>
    <cellStyle name="Entered" xfId="4143" xr:uid="{00000000-0005-0000-0000-0000522D0000}"/>
    <cellStyle name="Entered 2" xfId="15315" xr:uid="{00000000-0005-0000-0000-0000532D0000}"/>
    <cellStyle name="entry" xfId="11012" xr:uid="{00000000-0005-0000-0000-0000542D0000}"/>
    <cellStyle name="_x0001_Ě_x0001_Þ_x0001_Ø_x0001_" xfId="11013" xr:uid="{00000000-0005-0000-0000-0000552D0000}"/>
    <cellStyle name="Euro" xfId="4144" xr:uid="{00000000-0005-0000-0000-0000562D0000}"/>
    <cellStyle name="Euro 2" xfId="14506" xr:uid="{00000000-0005-0000-0000-0000572D0000}"/>
    <cellStyle name="Euro 2 2" xfId="16062" xr:uid="{00000000-0005-0000-0000-0000582D0000}"/>
    <cellStyle name="Explanatory Text 2" xfId="14508" xr:uid="{00000000-0005-0000-0000-0000592D0000}"/>
    <cellStyle name="Explanatory Text 3" xfId="14507" xr:uid="{00000000-0005-0000-0000-00005A2D0000}"/>
    <cellStyle name="f" xfId="4145" xr:uid="{00000000-0005-0000-0000-00005B2D0000}"/>
    <cellStyle name="f_1A_TB.NXT-500kV Pleiku(07-2011)Hc theo TT" xfId="4146" xr:uid="{00000000-0005-0000-0000-00005C2D0000}"/>
    <cellStyle name="f_2A_HTVT-500kV Pleiku-CauBong(07-2011)Hc theo TT" xfId="4147" xr:uid="{00000000-0005-0000-0000-00005D2D0000}"/>
    <cellStyle name="f_Book1" xfId="11014" xr:uid="{00000000-0005-0000-0000-00005E2D0000}"/>
    <cellStyle name="f_KHDT  XUAN CHAU (DUYET)" xfId="11015" xr:uid="{00000000-0005-0000-0000-00005F2D0000}"/>
    <cellStyle name="F2" xfId="13896" xr:uid="{00000000-0005-0000-0000-0000602D0000}"/>
    <cellStyle name="F3" xfId="13897" xr:uid="{00000000-0005-0000-0000-0000612D0000}"/>
    <cellStyle name="F4" xfId="13898" xr:uid="{00000000-0005-0000-0000-0000622D0000}"/>
    <cellStyle name="F5" xfId="13899" xr:uid="{00000000-0005-0000-0000-0000632D0000}"/>
    <cellStyle name="F6" xfId="13900" xr:uid="{00000000-0005-0000-0000-0000642D0000}"/>
    <cellStyle name="F7" xfId="13901" xr:uid="{00000000-0005-0000-0000-0000652D0000}"/>
    <cellStyle name="F8" xfId="13902" xr:uid="{00000000-0005-0000-0000-0000662D0000}"/>
    <cellStyle name="Fijo" xfId="13903" xr:uid="{00000000-0005-0000-0000-0000672D0000}"/>
    <cellStyle name="Financiero" xfId="13904" xr:uid="{00000000-0005-0000-0000-0000682D0000}"/>
    <cellStyle name="Fixed" xfId="2048" xr:uid="{00000000-0005-0000-0000-0000692D0000}"/>
    <cellStyle name="Fixed 10" xfId="11016" xr:uid="{00000000-0005-0000-0000-00006A2D0000}"/>
    <cellStyle name="Fixed 11" xfId="11017" xr:uid="{00000000-0005-0000-0000-00006B2D0000}"/>
    <cellStyle name="Fixed 12" xfId="11018" xr:uid="{00000000-0005-0000-0000-00006C2D0000}"/>
    <cellStyle name="Fixed 13" xfId="11019" xr:uid="{00000000-0005-0000-0000-00006D2D0000}"/>
    <cellStyle name="Fixed 14" xfId="11020" xr:uid="{00000000-0005-0000-0000-00006E2D0000}"/>
    <cellStyle name="Fixed 15" xfId="11021" xr:uid="{00000000-0005-0000-0000-00006F2D0000}"/>
    <cellStyle name="Fixed 16" xfId="11022" xr:uid="{00000000-0005-0000-0000-0000702D0000}"/>
    <cellStyle name="Fixed 17" xfId="14509" xr:uid="{00000000-0005-0000-0000-0000712D0000}"/>
    <cellStyle name="Fixed 2" xfId="4148" xr:uid="{00000000-0005-0000-0000-0000722D0000}"/>
    <cellStyle name="Fixed 2 2" xfId="14510" xr:uid="{00000000-0005-0000-0000-0000732D0000}"/>
    <cellStyle name="Fixed 3" xfId="11023" xr:uid="{00000000-0005-0000-0000-0000742D0000}"/>
    <cellStyle name="Fixed 4" xfId="11024" xr:uid="{00000000-0005-0000-0000-0000752D0000}"/>
    <cellStyle name="Fixed 5" xfId="11025" xr:uid="{00000000-0005-0000-0000-0000762D0000}"/>
    <cellStyle name="Fixed 6" xfId="11026" xr:uid="{00000000-0005-0000-0000-0000772D0000}"/>
    <cellStyle name="Fixed 7" xfId="11027" xr:uid="{00000000-0005-0000-0000-0000782D0000}"/>
    <cellStyle name="Fixed 8" xfId="11028" xr:uid="{00000000-0005-0000-0000-0000792D0000}"/>
    <cellStyle name="Fixed 9" xfId="11029" xr:uid="{00000000-0005-0000-0000-00007A2D0000}"/>
    <cellStyle name="Fixed_MR ngan 500kV tai CauBong-TDT-chungDien_11-07-2011" xfId="4149" xr:uid="{00000000-0005-0000-0000-00007B2D0000}"/>
    <cellStyle name="Font Britannic16" xfId="4150" xr:uid="{00000000-0005-0000-0000-00007C2D0000}"/>
    <cellStyle name="Font Britannic16 2" xfId="14511" xr:uid="{00000000-0005-0000-0000-00007D2D0000}"/>
    <cellStyle name="Font Britannic18" xfId="4151" xr:uid="{00000000-0005-0000-0000-00007E2D0000}"/>
    <cellStyle name="Font CenturyCond 18" xfId="4152" xr:uid="{00000000-0005-0000-0000-00007F2D0000}"/>
    <cellStyle name="Font Cond20" xfId="4153" xr:uid="{00000000-0005-0000-0000-0000802D0000}"/>
    <cellStyle name="Font Lucida sans16" xfId="11030" xr:uid="{00000000-0005-0000-0000-0000812D0000}"/>
    <cellStyle name="Font LucidaSans16" xfId="4154" xr:uid="{00000000-0005-0000-0000-0000822D0000}"/>
    <cellStyle name="Font NewCenturyCond18" xfId="4155" xr:uid="{00000000-0005-0000-0000-0000832D0000}"/>
    <cellStyle name="Font NewCenturyCond18 2" xfId="15316" xr:uid="{00000000-0005-0000-0000-0000842D0000}"/>
    <cellStyle name="Font Ottawa14" xfId="4156" xr:uid="{00000000-0005-0000-0000-0000852D0000}"/>
    <cellStyle name="Font Ottawa14 2" xfId="14512" xr:uid="{00000000-0005-0000-0000-0000862D0000}"/>
    <cellStyle name="Font Ottawa16" xfId="4157" xr:uid="{00000000-0005-0000-0000-0000872D0000}"/>
    <cellStyle name="Font Ottawa16 2" xfId="14513" xr:uid="{00000000-0005-0000-0000-0000882D0000}"/>
    <cellStyle name="Formulas" xfId="13905" xr:uid="{00000000-0005-0000-0000-0000892D0000}"/>
    <cellStyle name="Formulas 2" xfId="16665" xr:uid="{00000000-0005-0000-0000-00008A2D0000}"/>
    <cellStyle name="Good 2" xfId="14515" xr:uid="{00000000-0005-0000-0000-00008E2D0000}"/>
    <cellStyle name="Good 3" xfId="14514" xr:uid="{00000000-0005-0000-0000-00008F2D0000}"/>
    <cellStyle name="Grey" xfId="2049" xr:uid="{00000000-0005-0000-0000-0000902D0000}"/>
    <cellStyle name="Grey 2" xfId="15318" xr:uid="{00000000-0005-0000-0000-0000912D0000}"/>
    <cellStyle name="Grey 2 2" xfId="16063" xr:uid="{00000000-0005-0000-0000-0000922D0000}"/>
    <cellStyle name="gia" xfId="4158" xr:uid="{00000000-0005-0000-0000-00008B2D0000}"/>
    <cellStyle name="GIA-MOI" xfId="15317" xr:uid="{00000000-0005-0000-0000-00008C2D0000}"/>
    <cellStyle name="GIA-MOI 2" xfId="16666" xr:uid="{00000000-0005-0000-0000-00008D2D0000}"/>
    <cellStyle name="H" xfId="11031" xr:uid="{00000000-0005-0000-0000-0000932D0000}"/>
    <cellStyle name="H 2" xfId="14516" xr:uid="{00000000-0005-0000-0000-0000942D0000}"/>
    <cellStyle name="H_0968-Bang tong hop DT-Dai K1" xfId="11032" xr:uid="{00000000-0005-0000-0000-0000952D0000}"/>
    <cellStyle name="H_1. Cu ly van chuyen bai Cai Rong" xfId="14517" xr:uid="{00000000-0005-0000-0000-0000962D0000}"/>
    <cellStyle name="H_1. Du toan DZ T110VD-26" xfId="14518" xr:uid="{00000000-0005-0000-0000-0000972D0000}"/>
    <cellStyle name="H_1-Tong muc dau tu-Nguyen Trai" xfId="11033" xr:uid="{00000000-0005-0000-0000-0000982D0000}"/>
    <cellStyle name="H_Bang 2" xfId="15319" xr:uid="{00000000-0005-0000-0000-0000992D0000}"/>
    <cellStyle name="H_Bang Ke VT cai tao ha the Ba Vi dot 1-2016" xfId="13906" xr:uid="{00000000-0005-0000-0000-00009A2D0000}"/>
    <cellStyle name="H_Bang tinh gia tri hop dong" xfId="14519" xr:uid="{00000000-0005-0000-0000-00009B2D0000}"/>
    <cellStyle name="H_Book1" xfId="14520" xr:uid="{00000000-0005-0000-0000-00009C2D0000}"/>
    <cellStyle name="H_Book1_1" xfId="14521" xr:uid="{00000000-0005-0000-0000-00009D2D0000}"/>
    <cellStyle name="H_D-A-VU" xfId="11034" xr:uid="{00000000-0005-0000-0000-00009E2D0000}"/>
    <cellStyle name="H_D-A-VU 2" xfId="14522" xr:uid="{00000000-0005-0000-0000-00009F2D0000}"/>
    <cellStyle name="H_D-A-VU_0968-Bang tong hop DT-Dai K1" xfId="11035" xr:uid="{00000000-0005-0000-0000-0000A02D0000}"/>
    <cellStyle name="H_D-A-VU_1. Cu ly van chuyen bai Cai Rong" xfId="14523" xr:uid="{00000000-0005-0000-0000-0000A12D0000}"/>
    <cellStyle name="H_D-A-VU_1. Du toan DZ T110VD-26" xfId="14524" xr:uid="{00000000-0005-0000-0000-0000A22D0000}"/>
    <cellStyle name="H_D-A-VU_1-Tong muc dau tu-Nguyen Trai" xfId="11036" xr:uid="{00000000-0005-0000-0000-0000A32D0000}"/>
    <cellStyle name="H_D-A-VU_Bang 2" xfId="15320" xr:uid="{00000000-0005-0000-0000-0000A42D0000}"/>
    <cellStyle name="H_D-A-VU_Bang Ke VT cai tao ha the Ba Vi dot 1-2016" xfId="13907" xr:uid="{00000000-0005-0000-0000-0000A52D0000}"/>
    <cellStyle name="H_D-A-VU_Bang tinh gia tri hop dong" xfId="14525" xr:uid="{00000000-0005-0000-0000-0000A62D0000}"/>
    <cellStyle name="H_D-A-VU_Book1" xfId="14526" xr:uid="{00000000-0005-0000-0000-0000A72D0000}"/>
    <cellStyle name="H_D-A-VU_Book1_1" xfId="14527" xr:uid="{00000000-0005-0000-0000-0000A82D0000}"/>
    <cellStyle name="H_D-A-VU_DT DADT DZ cap dien Lang Van Hoa cac dan toc VN 20-05-2010" xfId="14528" xr:uid="{00000000-0005-0000-0000-0000A92D0000}"/>
    <cellStyle name="H_D-A-VU_DT khao sat DZ110kV Dong Anh - Chem" xfId="14529" xr:uid="{00000000-0005-0000-0000-0000AA2D0000}"/>
    <cellStyle name="H_D-A-VU_DT ngay 06-08 " xfId="13908" xr:uid="{00000000-0005-0000-0000-0000AB2D0000}"/>
    <cellStyle name="H_D-A-VU_DT TKBVTC di doi DZ110kV Ninh Binh GD2 5-4-2010" xfId="14530" xr:uid="{00000000-0005-0000-0000-0000AC2D0000}"/>
    <cellStyle name="H_D-A-VU_DT TKBVTC di doi DZ110kV Ninh Binh GD2 9-3-2010" xfId="14531" xr:uid="{00000000-0005-0000-0000-0000AD2D0000}"/>
    <cellStyle name="H_D-A-VU_DT TKBVTC di doi DZ110kV Ninh Binh GD3 2-4-2010" xfId="14532" xr:uid="{00000000-0005-0000-0000-0000AE2D0000}"/>
    <cellStyle name="H_D-A-VU_DT TKBVTC di doi DZ110kV Ninh Binh GD3 9-4-2010" xfId="14533" xr:uid="{00000000-0005-0000-0000-0000AF2D0000}"/>
    <cellStyle name="H_D-A-VU_DTDZ110 Long Boi-Tien Hai (doan cai tao)" xfId="14534" xr:uid="{00000000-0005-0000-0000-0000B12D0000}"/>
    <cellStyle name="H_D-A-VU_DTDZ110 Long Boi-Tien Hai (doan xay moi)" xfId="14535" xr:uid="{00000000-0005-0000-0000-0000B22D0000}"/>
    <cellStyle name="H_D-A-VU_DTDZ110 Long Boi-Thai Binh 07-04-2011" xfId="14536" xr:uid="{00000000-0005-0000-0000-0000B02D0000}"/>
    <cellStyle name="H_D-A-VU_DTKS DZ 35kV Lao Cai" xfId="14537" xr:uid="{00000000-0005-0000-0000-0000B32D0000}"/>
    <cellStyle name="H_D-A-VU_du toan BCKTKT Chem - Nghia Do - Thanh Cong 13-10-2010" xfId="14538" xr:uid="{00000000-0005-0000-0000-0000B52D0000}"/>
    <cellStyle name="H_D-A-VU_du toan BCKTKT Chem - Thanh Xuan - Thanh Cong" xfId="14539" xr:uid="{00000000-0005-0000-0000-0000B62D0000}"/>
    <cellStyle name="H_D-A-VU_du toan BCKTKT Chem - Thanh Xuan - Thanh Cong 13-10-2010" xfId="14540" xr:uid="{00000000-0005-0000-0000-0000B72D0000}"/>
    <cellStyle name="H_D-A-VU_Du toan Chem-Nghia Do-Thanh Cong" xfId="14541" xr:uid="{00000000-0005-0000-0000-0000B82D0000}"/>
    <cellStyle name="H_D-A-VU_du toan DADT thay DD tuyen 180, 181 E1-E2(PA day 150)" xfId="14542" xr:uid="{00000000-0005-0000-0000-0000B92D0000}"/>
    <cellStyle name="H_D-A-VU_du toan di doi DZ110kV Ninh Binh 19-11-09" xfId="14543" xr:uid="{00000000-0005-0000-0000-0000BA2D0000}"/>
    <cellStyle name="H_D-A-VU_Du toan DZ 110kV Bim Son (17-10-2011)" xfId="14544" xr:uid="{00000000-0005-0000-0000-0000BB2D0000}"/>
    <cellStyle name="H_D-A-VU_du toan DZ 110kV Dong Anh - Bac Thang Long" xfId="14545" xr:uid="{00000000-0005-0000-0000-0000BC2D0000}"/>
    <cellStyle name="H_D-A-VU_du toan DZ 110kV Dong Anh - Chem 4-11-10" xfId="14546" xr:uid="{00000000-0005-0000-0000-0000BD2D0000}"/>
    <cellStyle name="H_D-A-VU_du toan DZ 110kV Gia Lam - Sai Dong (8-11-2011)" xfId="14547" xr:uid="{00000000-0005-0000-0000-0000BE2D0000}"/>
    <cellStyle name="H_D-A-VU_du toan DZ 110kV Gia Lam - Sai Dong sua mong (8-11-2011)" xfId="14548" xr:uid="{00000000-0005-0000-0000-0000BF2D0000}"/>
    <cellStyle name="H_D-A-VU_du toan DZ 110kV Nam Tha" xfId="14549" xr:uid="{00000000-0005-0000-0000-0000C02D0000}"/>
    <cellStyle name="H_D-A-VU_du toan DZ 110kV Ta Thang 24-11-2010" xfId="14550" xr:uid="{00000000-0005-0000-0000-0000C12D0000}"/>
    <cellStyle name="H_D-A-VU_du toan DZ 110kV Ta Thang 30-8-2010" xfId="14551" xr:uid="{00000000-0005-0000-0000-0000C22D0000}"/>
    <cellStyle name="H_D-A-VU_Du toan DZ 35kV Nam Tha 5 (21-3-2011)" xfId="14552" xr:uid="{00000000-0005-0000-0000-0000C32D0000}"/>
    <cellStyle name="H_D-A-VU_du toan SCL TBA Dong Anh E1.1" xfId="14553" xr:uid="{00000000-0005-0000-0000-0000C42D0000}"/>
    <cellStyle name="H_D-A-VU_du toan TKBVTC Chem - Nghia Do - Thanh Xuan 21-9-2010" xfId="14554" xr:uid="{00000000-0005-0000-0000-0000C52D0000}"/>
    <cellStyle name="H_D-A-VU_DU THAU" xfId="14555" xr:uid="{00000000-0005-0000-0000-0000B42D0000}"/>
    <cellStyle name="H_D-A-VU_Duong day" xfId="14556" xr:uid="{00000000-0005-0000-0000-0000C62D0000}"/>
    <cellStyle name="H_D-A-VU_DZ Pleikrong-KonTum GZTACSR200" xfId="14557" xr:uid="{00000000-0005-0000-0000-0000C72D0000}"/>
    <cellStyle name="H_D-A-VU_DZ-E1-E2_GZTACSR200_DADT_B08" xfId="14558" xr:uid="{00000000-0005-0000-0000-0000C82D0000}"/>
    <cellStyle name="H_D-A-VU_DZ-E1-E2_GZTACSR200_TKBVTC" xfId="14559" xr:uid="{00000000-0005-0000-0000-0000C92D0000}"/>
    <cellStyle name="H_D-A-VU_DZ-E1-E2_GZTACSR200_TKBVTC-thaochuoi" xfId="14560" xr:uid="{00000000-0005-0000-0000-0000CA2D0000}"/>
    <cellStyle name="H_D-A-VU_DZ-Pleiku-KonTum_GZTACSR200_01-04-2011" xfId="14561" xr:uid="{00000000-0005-0000-0000-0000CB2D0000}"/>
    <cellStyle name="H_D-A-VU_I. Hoang Mai" xfId="14562" xr:uid="{00000000-0005-0000-0000-0000CC2D0000}"/>
    <cellStyle name="H_D-A-VU_khai toan DZ 35kV Nam Tha 5" xfId="14563" xr:uid="{00000000-0005-0000-0000-0000CD2D0000}"/>
    <cellStyle name="H_D-A-VU_Nguon-110kV" xfId="14564" xr:uid="{00000000-0005-0000-0000-0000CE2D0000}"/>
    <cellStyle name="H_D-A-VU_Phan DZ Dong Anh - Van Tri" xfId="14565" xr:uid="{00000000-0005-0000-0000-0000CF2D0000}"/>
    <cellStyle name="H_D-A-VU_Sheet3" xfId="15321" xr:uid="{00000000-0005-0000-0000-0000D02D0000}"/>
    <cellStyle name="H_D-A-VU_TBA" xfId="14566" xr:uid="{00000000-0005-0000-0000-0000D12D0000}"/>
    <cellStyle name="H_D-A-VU_TBA-Pleicu-KonTum 01-04-2011" xfId="14567" xr:uid="{00000000-0005-0000-0000-0000D22D0000}"/>
    <cellStyle name="H_D-A-VU_TMDT duong day 110kV Nam Dinh Vu" xfId="14568" xr:uid="{00000000-0005-0000-0000-0000D42D0000}"/>
    <cellStyle name="H_D-A-VU_TMDT duong day 110kV Nam Dinh Vu 14-4-2012" xfId="14569" xr:uid="{00000000-0005-0000-0000-0000D52D0000}"/>
    <cellStyle name="H_D-A-VU_Tonghop" xfId="14570" xr:uid="{00000000-0005-0000-0000-0000D62D0000}"/>
    <cellStyle name="H_D-A-VU_Tonghop DT" xfId="14571" xr:uid="{00000000-0005-0000-0000-0000D72D0000}"/>
    <cellStyle name="H_D-A-VU_THDT1" xfId="14572" xr:uid="{00000000-0005-0000-0000-0000D32D0000}"/>
    <cellStyle name="H_DT DADT DZ cap dien Lang Van Hoa cac dan toc VN 20-05-2010" xfId="14573" xr:uid="{00000000-0005-0000-0000-0000D82D0000}"/>
    <cellStyle name="H_DT khao sat DZ110kV Dong Anh - Chem" xfId="14574" xr:uid="{00000000-0005-0000-0000-0000D92D0000}"/>
    <cellStyle name="H_DT ngay 06-08 " xfId="13909" xr:uid="{00000000-0005-0000-0000-0000DA2D0000}"/>
    <cellStyle name="H_DT TKBVTC di doi DZ110kV Ninh Binh GD2 5-4-2010" xfId="14575" xr:uid="{00000000-0005-0000-0000-0000DB2D0000}"/>
    <cellStyle name="H_DT TKBVTC di doi DZ110kV Ninh Binh GD2 9-3-2010" xfId="14576" xr:uid="{00000000-0005-0000-0000-0000DC2D0000}"/>
    <cellStyle name="H_DT TKBVTC di doi DZ110kV Ninh Binh GD3 2-4-2010" xfId="14577" xr:uid="{00000000-0005-0000-0000-0000DD2D0000}"/>
    <cellStyle name="H_DT TKBVTC di doi DZ110kV Ninh Binh GD3 9-4-2010" xfId="14578" xr:uid="{00000000-0005-0000-0000-0000DE2D0000}"/>
    <cellStyle name="H_DT TKe Cuu Dinh" xfId="13910" xr:uid="{00000000-0005-0000-0000-0000DF2D0000}"/>
    <cellStyle name="H_DT TKe Cuu Dinh_Bang Ke VT cai tao ha the Ba Vi dot 1-2016" xfId="13911" xr:uid="{00000000-0005-0000-0000-0000E02D0000}"/>
    <cellStyle name="H_DT TKe Cuu Dinh_DT ngay 06-08 " xfId="13912" xr:uid="{00000000-0005-0000-0000-0000E12D0000}"/>
    <cellStyle name="H_DT TKe thanh Da 2" xfId="13913" xr:uid="{00000000-0005-0000-0000-0000E22D0000}"/>
    <cellStyle name="H_DT TKe thanh Da 2_Bang Ke VT cai tao ha the Ba Vi dot 1-2016" xfId="13914" xr:uid="{00000000-0005-0000-0000-0000E32D0000}"/>
    <cellStyle name="H_DT TKe thanh Da 2_DT ngay 06-08 " xfId="13915" xr:uid="{00000000-0005-0000-0000-0000E42D0000}"/>
    <cellStyle name="H_DTDZ110 Long Boi-Tien Hai (doan cai tao)" xfId="14579" xr:uid="{00000000-0005-0000-0000-0000E62D0000}"/>
    <cellStyle name="H_DTDZ110 Long Boi-Tien Hai (doan xay moi)" xfId="14580" xr:uid="{00000000-0005-0000-0000-0000E72D0000}"/>
    <cellStyle name="H_DTDZ110 Long Boi-Thai Binh 07-04-2011" xfId="14581" xr:uid="{00000000-0005-0000-0000-0000E52D0000}"/>
    <cellStyle name="H_DTKS DZ 35kV Lao Cai" xfId="14582" xr:uid="{00000000-0005-0000-0000-0000E82D0000}"/>
    <cellStyle name="H_du toan BCKTKT Chem - Nghia Do - Thanh Cong 13-10-2010" xfId="14583" xr:uid="{00000000-0005-0000-0000-0000EA2D0000}"/>
    <cellStyle name="H_du toan BCKTKT Chem - Thanh Xuan - Thanh Cong" xfId="14584" xr:uid="{00000000-0005-0000-0000-0000EB2D0000}"/>
    <cellStyle name="H_du toan BCKTKT Chem - Thanh Xuan - Thanh Cong 13-10-2010" xfId="14585" xr:uid="{00000000-0005-0000-0000-0000EC2D0000}"/>
    <cellStyle name="H_Du toan Chem-Nghia Do-Thanh Cong" xfId="14586" xr:uid="{00000000-0005-0000-0000-0000ED2D0000}"/>
    <cellStyle name="H_du toan DADT thay DD tuyen 180, 181 E1-E2(PA day 150)" xfId="14587" xr:uid="{00000000-0005-0000-0000-0000EE2D0000}"/>
    <cellStyle name="H_du toan di doi DZ110kV Ninh Binh 19-11-09" xfId="14588" xr:uid="{00000000-0005-0000-0000-0000EF2D0000}"/>
    <cellStyle name="H_Du toan DZ 110kV Bim Son (17-10-2011)" xfId="14589" xr:uid="{00000000-0005-0000-0000-0000F02D0000}"/>
    <cellStyle name="H_du toan DZ 110kV Dong Anh - Bac Thang Long" xfId="14590" xr:uid="{00000000-0005-0000-0000-0000F12D0000}"/>
    <cellStyle name="H_du toan DZ 110kV Dong Anh - Chem 4-11-10" xfId="14591" xr:uid="{00000000-0005-0000-0000-0000F22D0000}"/>
    <cellStyle name="H_du toan DZ 110kV Gia Lam - Sai Dong (8-11-2011)" xfId="14592" xr:uid="{00000000-0005-0000-0000-0000F32D0000}"/>
    <cellStyle name="H_du toan DZ 110kV Gia Lam - Sai Dong sua mong (8-11-2011)" xfId="14593" xr:uid="{00000000-0005-0000-0000-0000F42D0000}"/>
    <cellStyle name="H_du toan DZ 110kV Nam Tha" xfId="14594" xr:uid="{00000000-0005-0000-0000-0000F52D0000}"/>
    <cellStyle name="H_du toan DZ 110kV Ta Thang 24-11-2010" xfId="14595" xr:uid="{00000000-0005-0000-0000-0000F62D0000}"/>
    <cellStyle name="H_du toan DZ 110kV Ta Thang 30-8-2010" xfId="14596" xr:uid="{00000000-0005-0000-0000-0000F72D0000}"/>
    <cellStyle name="H_Du toan DZ 35kV Nam Tha 5 (21-3-2011)" xfId="14597" xr:uid="{00000000-0005-0000-0000-0000F82D0000}"/>
    <cellStyle name="H_du toan SCL TBA Dong Anh E1.1" xfId="14598" xr:uid="{00000000-0005-0000-0000-0000F92D0000}"/>
    <cellStyle name="H_du toan TKBVTC Chem - Nghia Do - Thanh Xuan 21-9-2010" xfId="14599" xr:uid="{00000000-0005-0000-0000-0000FB2D0000}"/>
    <cellStyle name="h_Du Toan THO LOC TRAI GIONG" xfId="13916" xr:uid="{00000000-0005-0000-0000-0000FA2D0000}"/>
    <cellStyle name="H_DU THAU" xfId="14600" xr:uid="{00000000-0005-0000-0000-0000E92D0000}"/>
    <cellStyle name="H_Duong day" xfId="14601" xr:uid="{00000000-0005-0000-0000-0000FC2D0000}"/>
    <cellStyle name="H_DZ Pleikrong-KonTum GZTACSR200" xfId="14602" xr:uid="{00000000-0005-0000-0000-0000FD2D0000}"/>
    <cellStyle name="H_DZ-E1-E2_GZTACSR200_DADT_B08" xfId="14603" xr:uid="{00000000-0005-0000-0000-0000FE2D0000}"/>
    <cellStyle name="H_DZ-E1-E2_GZTACSR200_TKBVTC" xfId="14604" xr:uid="{00000000-0005-0000-0000-0000FF2D0000}"/>
    <cellStyle name="H_DZ-E1-E2_GZTACSR200_TKBVTC-thaochuoi" xfId="14605" xr:uid="{00000000-0005-0000-0000-0000002E0000}"/>
    <cellStyle name="H_DZ-Pleiku-KonTum_GZTACSR200_01-04-2011" xfId="14606" xr:uid="{00000000-0005-0000-0000-0000012E0000}"/>
    <cellStyle name="H_HSTHAU" xfId="11037" xr:uid="{00000000-0005-0000-0000-0000022E0000}"/>
    <cellStyle name="H_HSTHAU 2" xfId="14607" xr:uid="{00000000-0005-0000-0000-0000032E0000}"/>
    <cellStyle name="H_HSTHAU_0968-Bang tong hop DT-Dai K1" xfId="11038" xr:uid="{00000000-0005-0000-0000-0000042E0000}"/>
    <cellStyle name="H_HSTHAU_1. Cu ly van chuyen bai Cai Rong" xfId="14608" xr:uid="{00000000-0005-0000-0000-0000052E0000}"/>
    <cellStyle name="H_HSTHAU_1. Du toan DZ T110VD-26" xfId="14609" xr:uid="{00000000-0005-0000-0000-0000062E0000}"/>
    <cellStyle name="H_HSTHAU_1-Tong muc dau tu-Nguyen Trai" xfId="11039" xr:uid="{00000000-0005-0000-0000-0000072E0000}"/>
    <cellStyle name="H_HSTHAU_Bang 2" xfId="15322" xr:uid="{00000000-0005-0000-0000-0000082E0000}"/>
    <cellStyle name="H_HSTHAU_Bang Ke VT cai tao ha the Ba Vi dot 1-2016" xfId="13917" xr:uid="{00000000-0005-0000-0000-0000092E0000}"/>
    <cellStyle name="H_HSTHAU_Bang tinh gia tri hop dong" xfId="14610" xr:uid="{00000000-0005-0000-0000-00000A2E0000}"/>
    <cellStyle name="H_HSTHAU_Book1" xfId="14611" xr:uid="{00000000-0005-0000-0000-00000B2E0000}"/>
    <cellStyle name="H_HSTHAU_Book1_1" xfId="14612" xr:uid="{00000000-0005-0000-0000-00000C2E0000}"/>
    <cellStyle name="H_HSTHAU_DT DADT DZ cap dien Lang Van Hoa cac dan toc VN 20-05-2010" xfId="14613" xr:uid="{00000000-0005-0000-0000-00000D2E0000}"/>
    <cellStyle name="H_HSTHAU_DT khao sat DZ110kV Dong Anh - Chem" xfId="14614" xr:uid="{00000000-0005-0000-0000-00000E2E0000}"/>
    <cellStyle name="H_HSTHAU_DT ngay 06-08 " xfId="13918" xr:uid="{00000000-0005-0000-0000-00000F2E0000}"/>
    <cellStyle name="H_HSTHAU_DT TKBVTC di doi DZ110kV Ninh Binh GD2 5-4-2010" xfId="14615" xr:uid="{00000000-0005-0000-0000-0000102E0000}"/>
    <cellStyle name="H_HSTHAU_DT TKBVTC di doi DZ110kV Ninh Binh GD2 9-3-2010" xfId="14616" xr:uid="{00000000-0005-0000-0000-0000112E0000}"/>
    <cellStyle name="H_HSTHAU_DT TKBVTC di doi DZ110kV Ninh Binh GD3 2-4-2010" xfId="14617" xr:uid="{00000000-0005-0000-0000-0000122E0000}"/>
    <cellStyle name="H_HSTHAU_DT TKBVTC di doi DZ110kV Ninh Binh GD3 9-4-2010" xfId="14618" xr:uid="{00000000-0005-0000-0000-0000132E0000}"/>
    <cellStyle name="H_HSTHAU_DTDZ110 Long Boi-Tien Hai (doan cai tao)" xfId="14619" xr:uid="{00000000-0005-0000-0000-0000152E0000}"/>
    <cellStyle name="H_HSTHAU_DTDZ110 Long Boi-Tien Hai (doan xay moi)" xfId="14620" xr:uid="{00000000-0005-0000-0000-0000162E0000}"/>
    <cellStyle name="H_HSTHAU_DTDZ110 Long Boi-Thai Binh 07-04-2011" xfId="14621" xr:uid="{00000000-0005-0000-0000-0000142E0000}"/>
    <cellStyle name="H_HSTHAU_DTKS DZ 35kV Lao Cai" xfId="14622" xr:uid="{00000000-0005-0000-0000-0000172E0000}"/>
    <cellStyle name="H_HSTHAU_du toan BCKTKT Chem - Nghia Do - Thanh Cong 13-10-2010" xfId="14623" xr:uid="{00000000-0005-0000-0000-0000192E0000}"/>
    <cellStyle name="H_HSTHAU_du toan BCKTKT Chem - Thanh Xuan - Thanh Cong" xfId="14624" xr:uid="{00000000-0005-0000-0000-00001A2E0000}"/>
    <cellStyle name="H_HSTHAU_du toan BCKTKT Chem - Thanh Xuan - Thanh Cong 13-10-2010" xfId="14625" xr:uid="{00000000-0005-0000-0000-00001B2E0000}"/>
    <cellStyle name="H_HSTHAU_Du toan Chem-Nghia Do-Thanh Cong" xfId="14626" xr:uid="{00000000-0005-0000-0000-00001C2E0000}"/>
    <cellStyle name="H_HSTHAU_du toan DADT thay DD tuyen 180, 181 E1-E2(PA day 150)" xfId="14627" xr:uid="{00000000-0005-0000-0000-00001D2E0000}"/>
    <cellStyle name="H_HSTHAU_du toan di doi DZ110kV Ninh Binh 19-11-09" xfId="14628" xr:uid="{00000000-0005-0000-0000-00001E2E0000}"/>
    <cellStyle name="H_HSTHAU_Du toan DZ 110kV Bim Son (17-10-2011)" xfId="14629" xr:uid="{00000000-0005-0000-0000-00001F2E0000}"/>
    <cellStyle name="H_HSTHAU_du toan DZ 110kV Dong Anh - Bac Thang Long" xfId="14630" xr:uid="{00000000-0005-0000-0000-0000202E0000}"/>
    <cellStyle name="H_HSTHAU_du toan DZ 110kV Dong Anh - Chem 4-11-10" xfId="14631" xr:uid="{00000000-0005-0000-0000-0000212E0000}"/>
    <cellStyle name="H_HSTHAU_du toan DZ 110kV Gia Lam - Sai Dong (8-11-2011)" xfId="14632" xr:uid="{00000000-0005-0000-0000-0000222E0000}"/>
    <cellStyle name="H_HSTHAU_du toan DZ 110kV Gia Lam - Sai Dong sua mong (8-11-2011)" xfId="14633" xr:uid="{00000000-0005-0000-0000-0000232E0000}"/>
    <cellStyle name="H_HSTHAU_du toan DZ 110kV Nam Tha" xfId="14634" xr:uid="{00000000-0005-0000-0000-0000242E0000}"/>
    <cellStyle name="H_HSTHAU_du toan DZ 110kV Ta Thang 24-11-2010" xfId="14635" xr:uid="{00000000-0005-0000-0000-0000252E0000}"/>
    <cellStyle name="H_HSTHAU_du toan DZ 110kV Ta Thang 30-8-2010" xfId="14636" xr:uid="{00000000-0005-0000-0000-0000262E0000}"/>
    <cellStyle name="H_HSTHAU_Du toan DZ 35kV Nam Tha 5 (21-3-2011)" xfId="14637" xr:uid="{00000000-0005-0000-0000-0000272E0000}"/>
    <cellStyle name="H_HSTHAU_du toan SCL TBA Dong Anh E1.1" xfId="14638" xr:uid="{00000000-0005-0000-0000-0000282E0000}"/>
    <cellStyle name="H_HSTHAU_du toan TKBVTC Chem - Nghia Do - Thanh Xuan 21-9-2010" xfId="14639" xr:uid="{00000000-0005-0000-0000-0000292E0000}"/>
    <cellStyle name="H_HSTHAU_DU THAU" xfId="14640" xr:uid="{00000000-0005-0000-0000-0000182E0000}"/>
    <cellStyle name="H_HSTHAU_Duong day" xfId="14641" xr:uid="{00000000-0005-0000-0000-00002A2E0000}"/>
    <cellStyle name="H_HSTHAU_DZ Pleikrong-KonTum GZTACSR200" xfId="14642" xr:uid="{00000000-0005-0000-0000-00002B2E0000}"/>
    <cellStyle name="H_HSTHAU_DZ-E1-E2_GZTACSR200_DADT_B08" xfId="14643" xr:uid="{00000000-0005-0000-0000-00002C2E0000}"/>
    <cellStyle name="H_HSTHAU_DZ-E1-E2_GZTACSR200_TKBVTC" xfId="14644" xr:uid="{00000000-0005-0000-0000-00002D2E0000}"/>
    <cellStyle name="H_HSTHAU_DZ-E1-E2_GZTACSR200_TKBVTC-thaochuoi" xfId="14645" xr:uid="{00000000-0005-0000-0000-00002E2E0000}"/>
    <cellStyle name="H_HSTHAU_DZ-Pleiku-KonTum_GZTACSR200_01-04-2011" xfId="14646" xr:uid="{00000000-0005-0000-0000-00002F2E0000}"/>
    <cellStyle name="H_HSTHAU_I. Hoang Mai" xfId="14647" xr:uid="{00000000-0005-0000-0000-0000302E0000}"/>
    <cellStyle name="H_HSTHAU_khai toan DZ 35kV Nam Tha 5" xfId="14648" xr:uid="{00000000-0005-0000-0000-0000312E0000}"/>
    <cellStyle name="H_HSTHAU_Nguon-110kV" xfId="14649" xr:uid="{00000000-0005-0000-0000-0000322E0000}"/>
    <cellStyle name="H_HSTHAU_Phan DZ Dong Anh - Van Tri" xfId="14650" xr:uid="{00000000-0005-0000-0000-0000332E0000}"/>
    <cellStyle name="H_HSTHAU_Sheet3" xfId="15323" xr:uid="{00000000-0005-0000-0000-0000342E0000}"/>
    <cellStyle name="H_HSTHAU_TBA" xfId="14651" xr:uid="{00000000-0005-0000-0000-0000352E0000}"/>
    <cellStyle name="H_HSTHAU_TBA-Pleicu-KonTum 01-04-2011" xfId="14652" xr:uid="{00000000-0005-0000-0000-0000362E0000}"/>
    <cellStyle name="H_HSTHAU_TMDT duong day 110kV Nam Dinh Vu" xfId="14653" xr:uid="{00000000-0005-0000-0000-0000382E0000}"/>
    <cellStyle name="H_HSTHAU_TMDT duong day 110kV Nam Dinh Vu 14-4-2012" xfId="14654" xr:uid="{00000000-0005-0000-0000-0000392E0000}"/>
    <cellStyle name="H_HSTHAU_Tonghop" xfId="14655" xr:uid="{00000000-0005-0000-0000-00003A2E0000}"/>
    <cellStyle name="H_HSTHAU_Tonghop DT" xfId="14656" xr:uid="{00000000-0005-0000-0000-00003B2E0000}"/>
    <cellStyle name="H_HSTHAU_THDT1" xfId="14657" xr:uid="{00000000-0005-0000-0000-0000372E0000}"/>
    <cellStyle name="H_I. Hoang Mai" xfId="14658" xr:uid="{00000000-0005-0000-0000-00003C2E0000}"/>
    <cellStyle name="H_khai toan DZ 35kV Nam Tha 5" xfId="14659" xr:uid="{00000000-0005-0000-0000-00003D2E0000}"/>
    <cellStyle name="H_Nguon-110kV" xfId="14660" xr:uid="{00000000-0005-0000-0000-00003E2E0000}"/>
    <cellStyle name="H_Phan DZ Dong Anh - Van Tri" xfId="14661" xr:uid="{00000000-0005-0000-0000-00003F2E0000}"/>
    <cellStyle name="H_Sheet3" xfId="15324" xr:uid="{00000000-0005-0000-0000-0000402E0000}"/>
    <cellStyle name="H_TBA" xfId="14662" xr:uid="{00000000-0005-0000-0000-0000412E0000}"/>
    <cellStyle name="H_TBA-Pleicu-KonTum 01-04-2011" xfId="14663" xr:uid="{00000000-0005-0000-0000-0000422E0000}"/>
    <cellStyle name="H_TMDT duong day 110kV Nam Dinh Vu" xfId="14664" xr:uid="{00000000-0005-0000-0000-0000442E0000}"/>
    <cellStyle name="H_TMDT duong day 110kV Nam Dinh Vu 14-4-2012" xfId="14665" xr:uid="{00000000-0005-0000-0000-0000452E0000}"/>
    <cellStyle name="H_Tonghop" xfId="14666" xr:uid="{00000000-0005-0000-0000-0000462E0000}"/>
    <cellStyle name="H_Tonghop DT" xfId="14667" xr:uid="{00000000-0005-0000-0000-0000472E0000}"/>
    <cellStyle name="H_THDT1" xfId="14668" xr:uid="{00000000-0005-0000-0000-0000432E0000}"/>
    <cellStyle name="ha" xfId="4159" xr:uid="{00000000-0005-0000-0000-0000482E0000}"/>
    <cellStyle name="Head 1" xfId="4160" xr:uid="{00000000-0005-0000-0000-0000492E0000}"/>
    <cellStyle name="HEADER" xfId="2050" xr:uid="{00000000-0005-0000-0000-00004A2E0000}"/>
    <cellStyle name="HEADER 2" xfId="14669" xr:uid="{00000000-0005-0000-0000-00004B2E0000}"/>
    <cellStyle name="Header1" xfId="2051" xr:uid="{00000000-0005-0000-0000-00004C2E0000}"/>
    <cellStyle name="Header2" xfId="2052" xr:uid="{00000000-0005-0000-0000-00004D2E0000}"/>
    <cellStyle name="Header2 10" xfId="11040" xr:uid="{00000000-0005-0000-0000-00004E2E0000}"/>
    <cellStyle name="Header2 11" xfId="11041" xr:uid="{00000000-0005-0000-0000-00004F2E0000}"/>
    <cellStyle name="Header2 12" xfId="11042" xr:uid="{00000000-0005-0000-0000-0000502E0000}"/>
    <cellStyle name="Header2 13" xfId="11043" xr:uid="{00000000-0005-0000-0000-0000512E0000}"/>
    <cellStyle name="Header2 14" xfId="11044" xr:uid="{00000000-0005-0000-0000-0000522E0000}"/>
    <cellStyle name="Header2 15" xfId="11045" xr:uid="{00000000-0005-0000-0000-0000532E0000}"/>
    <cellStyle name="Header2 2" xfId="11046" xr:uid="{00000000-0005-0000-0000-0000542E0000}"/>
    <cellStyle name="Header2 2 2" xfId="11047" xr:uid="{00000000-0005-0000-0000-0000552E0000}"/>
    <cellStyle name="Header2 2 3" xfId="11048" xr:uid="{00000000-0005-0000-0000-0000562E0000}"/>
    <cellStyle name="Header2 2 4" xfId="11049" xr:uid="{00000000-0005-0000-0000-0000572E0000}"/>
    <cellStyle name="Header2 2 5" xfId="11050" xr:uid="{00000000-0005-0000-0000-0000582E0000}"/>
    <cellStyle name="Header2 2 6" xfId="11051" xr:uid="{00000000-0005-0000-0000-0000592E0000}"/>
    <cellStyle name="Header2 2 7" xfId="11052" xr:uid="{00000000-0005-0000-0000-00005A2E0000}"/>
    <cellStyle name="Header2 2 8" xfId="11053" xr:uid="{00000000-0005-0000-0000-00005B2E0000}"/>
    <cellStyle name="Header2 3" xfId="11054" xr:uid="{00000000-0005-0000-0000-00005C2E0000}"/>
    <cellStyle name="Header2 3 2" xfId="11055" xr:uid="{00000000-0005-0000-0000-00005D2E0000}"/>
    <cellStyle name="Header2 3 3" xfId="11056" xr:uid="{00000000-0005-0000-0000-00005E2E0000}"/>
    <cellStyle name="Header2 3 4" xfId="11057" xr:uid="{00000000-0005-0000-0000-00005F2E0000}"/>
    <cellStyle name="Header2 3 5" xfId="11058" xr:uid="{00000000-0005-0000-0000-0000602E0000}"/>
    <cellStyle name="Header2 3 6" xfId="11059" xr:uid="{00000000-0005-0000-0000-0000612E0000}"/>
    <cellStyle name="Header2 3 7" xfId="11060" xr:uid="{00000000-0005-0000-0000-0000622E0000}"/>
    <cellStyle name="Header2 3 8" xfId="11061" xr:uid="{00000000-0005-0000-0000-0000632E0000}"/>
    <cellStyle name="Header2 4" xfId="11062" xr:uid="{00000000-0005-0000-0000-0000642E0000}"/>
    <cellStyle name="Header2 4 2" xfId="11063" xr:uid="{00000000-0005-0000-0000-0000652E0000}"/>
    <cellStyle name="Header2 4 3" xfId="11064" xr:uid="{00000000-0005-0000-0000-0000662E0000}"/>
    <cellStyle name="Header2 4 4" xfId="11065" xr:uid="{00000000-0005-0000-0000-0000672E0000}"/>
    <cellStyle name="Header2 4 5" xfId="11066" xr:uid="{00000000-0005-0000-0000-0000682E0000}"/>
    <cellStyle name="Header2 4 6" xfId="11067" xr:uid="{00000000-0005-0000-0000-0000692E0000}"/>
    <cellStyle name="Header2 4 7" xfId="11068" xr:uid="{00000000-0005-0000-0000-00006A2E0000}"/>
    <cellStyle name="Header2 4 8" xfId="11069" xr:uid="{00000000-0005-0000-0000-00006B2E0000}"/>
    <cellStyle name="Header2 5" xfId="11070" xr:uid="{00000000-0005-0000-0000-00006C2E0000}"/>
    <cellStyle name="Header2 5 2" xfId="11071" xr:uid="{00000000-0005-0000-0000-00006D2E0000}"/>
    <cellStyle name="Header2 5 3" xfId="11072" xr:uid="{00000000-0005-0000-0000-00006E2E0000}"/>
    <cellStyle name="Header2 5 4" xfId="11073" xr:uid="{00000000-0005-0000-0000-00006F2E0000}"/>
    <cellStyle name="Header2 5 5" xfId="11074" xr:uid="{00000000-0005-0000-0000-0000702E0000}"/>
    <cellStyle name="Header2 5 6" xfId="11075" xr:uid="{00000000-0005-0000-0000-0000712E0000}"/>
    <cellStyle name="Header2 5 7" xfId="11076" xr:uid="{00000000-0005-0000-0000-0000722E0000}"/>
    <cellStyle name="Header2 5 8" xfId="11077" xr:uid="{00000000-0005-0000-0000-0000732E0000}"/>
    <cellStyle name="Header2 6" xfId="11078" xr:uid="{00000000-0005-0000-0000-0000742E0000}"/>
    <cellStyle name="Header2 6 2" xfId="11079" xr:uid="{00000000-0005-0000-0000-0000752E0000}"/>
    <cellStyle name="Header2 6 3" xfId="11080" xr:uid="{00000000-0005-0000-0000-0000762E0000}"/>
    <cellStyle name="Header2 6 4" xfId="11081" xr:uid="{00000000-0005-0000-0000-0000772E0000}"/>
    <cellStyle name="Header2 6 5" xfId="11082" xr:uid="{00000000-0005-0000-0000-0000782E0000}"/>
    <cellStyle name="Header2 6 6" xfId="11083" xr:uid="{00000000-0005-0000-0000-0000792E0000}"/>
    <cellStyle name="Header2 6 7" xfId="11084" xr:uid="{00000000-0005-0000-0000-00007A2E0000}"/>
    <cellStyle name="Header2 6 8" xfId="11085" xr:uid="{00000000-0005-0000-0000-00007B2E0000}"/>
    <cellStyle name="Header2 7" xfId="11086" xr:uid="{00000000-0005-0000-0000-00007C2E0000}"/>
    <cellStyle name="Header2 8" xfId="11087" xr:uid="{00000000-0005-0000-0000-00007D2E0000}"/>
    <cellStyle name="Header2 9" xfId="11088" xr:uid="{00000000-0005-0000-0000-00007E2E0000}"/>
    <cellStyle name="Heading" xfId="11089" xr:uid="{00000000-0005-0000-0000-00007F2E0000}"/>
    <cellStyle name="Heading 1" xfId="2053" builtinId="16" customBuiltin="1"/>
    <cellStyle name="Heading 1 1" xfId="11090" xr:uid="{00000000-0005-0000-0000-0000812E0000}"/>
    <cellStyle name="Heading 1 2" xfId="4161" xr:uid="{00000000-0005-0000-0000-0000822E0000}"/>
    <cellStyle name="Heading 1 3" xfId="14670" xr:uid="{00000000-0005-0000-0000-0000832E0000}"/>
    <cellStyle name="Heading 2" xfId="2054" builtinId="17" customBuiltin="1"/>
    <cellStyle name="Heading 2 2" xfId="4162" xr:uid="{00000000-0005-0000-0000-0000852E0000}"/>
    <cellStyle name="Heading 2 3" xfId="14671" xr:uid="{00000000-0005-0000-0000-0000862E0000}"/>
    <cellStyle name="Heading 3 2" xfId="14673" xr:uid="{00000000-0005-0000-0000-0000872E0000}"/>
    <cellStyle name="Heading 3 3" xfId="14672" xr:uid="{00000000-0005-0000-0000-0000882E0000}"/>
    <cellStyle name="Heading 4 2" xfId="14675" xr:uid="{00000000-0005-0000-0000-0000892E0000}"/>
    <cellStyle name="Heading 4 3" xfId="14674" xr:uid="{00000000-0005-0000-0000-00008A2E0000}"/>
    <cellStyle name="Heading No Underline" xfId="11091" xr:uid="{00000000-0005-0000-0000-00008B2E0000}"/>
    <cellStyle name="Heading With Underline" xfId="11092" xr:uid="{00000000-0005-0000-0000-00008C2E0000}"/>
    <cellStyle name="Heading1" xfId="4163" xr:uid="{00000000-0005-0000-0000-00008D2E0000}"/>
    <cellStyle name="Heading1 1" xfId="4164" xr:uid="{00000000-0005-0000-0000-00008E2E0000}"/>
    <cellStyle name="Heading1 2" xfId="14676" xr:uid="{00000000-0005-0000-0000-00008F2E0000}"/>
    <cellStyle name="Heading1_bao gia Dat hang" xfId="11093" xr:uid="{00000000-0005-0000-0000-0000902E0000}"/>
    <cellStyle name="Heading2" xfId="4165" xr:uid="{00000000-0005-0000-0000-0000912E0000}"/>
    <cellStyle name="Heading2 2" xfId="14677" xr:uid="{00000000-0005-0000-0000-0000922E0000}"/>
    <cellStyle name="HEADINGS" xfId="4166" xr:uid="{00000000-0005-0000-0000-0000932E0000}"/>
    <cellStyle name="HEADINGS 2" xfId="15325" xr:uid="{00000000-0005-0000-0000-0000942E0000}"/>
    <cellStyle name="HEADINGSTOP" xfId="4167" xr:uid="{00000000-0005-0000-0000-0000952E0000}"/>
    <cellStyle name="HEADINGSTOP 2" xfId="15326" xr:uid="{00000000-0005-0000-0000-0000962E0000}"/>
    <cellStyle name="headoption" xfId="4168" xr:uid="{00000000-0005-0000-0000-0000972E0000}"/>
    <cellStyle name="headoption 10" xfId="11094" xr:uid="{00000000-0005-0000-0000-0000982E0000}"/>
    <cellStyle name="headoption 11" xfId="11095" xr:uid="{00000000-0005-0000-0000-0000992E0000}"/>
    <cellStyle name="headoption 12" xfId="14678" xr:uid="{00000000-0005-0000-0000-00009A2E0000}"/>
    <cellStyle name="headoption 13" xfId="15903" xr:uid="{00000000-0005-0000-0000-00009B2E0000}"/>
    <cellStyle name="headoption 2" xfId="11096" xr:uid="{00000000-0005-0000-0000-00009C2E0000}"/>
    <cellStyle name="headoption 3" xfId="11097" xr:uid="{00000000-0005-0000-0000-00009D2E0000}"/>
    <cellStyle name="headoption 4" xfId="11098" xr:uid="{00000000-0005-0000-0000-00009E2E0000}"/>
    <cellStyle name="headoption 5" xfId="11099" xr:uid="{00000000-0005-0000-0000-00009F2E0000}"/>
    <cellStyle name="headoption 6" xfId="11100" xr:uid="{00000000-0005-0000-0000-0000A02E0000}"/>
    <cellStyle name="headoption 7" xfId="11101" xr:uid="{00000000-0005-0000-0000-0000A12E0000}"/>
    <cellStyle name="headoption 8" xfId="11102" xr:uid="{00000000-0005-0000-0000-0000A22E0000}"/>
    <cellStyle name="headoption 9" xfId="11103" xr:uid="{00000000-0005-0000-0000-0000A32E0000}"/>
    <cellStyle name="hh" xfId="13919" xr:uid="{00000000-0005-0000-0000-0000A42E0000}"/>
    <cellStyle name="hhh" xfId="13920" xr:uid="{00000000-0005-0000-0000-0000A52E0000}"/>
    <cellStyle name="HIDE" xfId="11104" xr:uid="{00000000-0005-0000-0000-0000A62E0000}"/>
    <cellStyle name="hoa" xfId="11105" xr:uid="{00000000-0005-0000-0000-0000A72E0000}"/>
    <cellStyle name="Hoa-Scholl" xfId="2055" xr:uid="{00000000-0005-0000-0000-0000A82E0000}"/>
    <cellStyle name="Hoa-Scholl 10" xfId="11106" xr:uid="{00000000-0005-0000-0000-0000A92E0000}"/>
    <cellStyle name="Hoa-Scholl 11" xfId="11107" xr:uid="{00000000-0005-0000-0000-0000AA2E0000}"/>
    <cellStyle name="Hoa-Scholl 12" xfId="14679" xr:uid="{00000000-0005-0000-0000-0000AB2E0000}"/>
    <cellStyle name="Hoa-Scholl 2" xfId="11108" xr:uid="{00000000-0005-0000-0000-0000AC2E0000}"/>
    <cellStyle name="Hoa-Scholl 3" xfId="11109" xr:uid="{00000000-0005-0000-0000-0000AD2E0000}"/>
    <cellStyle name="Hoa-Scholl 4" xfId="11110" xr:uid="{00000000-0005-0000-0000-0000AE2E0000}"/>
    <cellStyle name="Hoa-Scholl 5" xfId="11111" xr:uid="{00000000-0005-0000-0000-0000AF2E0000}"/>
    <cellStyle name="Hoa-Scholl 6" xfId="11112" xr:uid="{00000000-0005-0000-0000-0000B02E0000}"/>
    <cellStyle name="Hoa-Scholl 7" xfId="11113" xr:uid="{00000000-0005-0000-0000-0000B12E0000}"/>
    <cellStyle name="Hoa-Scholl 8" xfId="11114" xr:uid="{00000000-0005-0000-0000-0000B22E0000}"/>
    <cellStyle name="Hoa-Scholl 9" xfId="11115" xr:uid="{00000000-0005-0000-0000-0000B32E0000}"/>
    <cellStyle name="huong" xfId="11116" xr:uid="{00000000-0005-0000-0000-0000B42E0000}"/>
    <cellStyle name="Hyperlink 2" xfId="14680" xr:uid="{00000000-0005-0000-0000-0000B52E0000}"/>
    <cellStyle name="i phÝ kh¸c_B¶ng 2" xfId="4169" xr:uid="{00000000-0005-0000-0000-0000B62E0000}"/>
    <cellStyle name="I.3" xfId="4170" xr:uid="{00000000-0005-0000-0000-0000B72E0000}"/>
    <cellStyle name="i·0" xfId="4171" xr:uid="{00000000-0005-0000-0000-0000B82E0000}"/>
    <cellStyle name="i·0??????????_x0003_?_x0010__x0001_??Luu??9JS—_x0008_??????????????????ò_x0001_????&lt;i·0???" xfId="4172" xr:uid="{00000000-0005-0000-0000-0000B92E0000}"/>
    <cellStyle name="i·0??????????_x0007_?_x0010__x0001_??PrintDT??9JS—_x0008_??????????????????¼_x0001_????&lt;i·" xfId="4173" xr:uid="{00000000-0005-0000-0000-0000BA2E0000}"/>
    <cellStyle name="_x0001_í½?" xfId="4174" xr:uid="{00000000-0005-0000-0000-0000BB2E0000}"/>
    <cellStyle name="ï-¾È»ê_BiÓu TB" xfId="4175" xr:uid="{00000000-0005-0000-0000-0000BC2E0000}"/>
    <cellStyle name="_x0001_íå_x001b_ô " xfId="4176" xr:uid="{00000000-0005-0000-0000-0000BD2E0000}"/>
    <cellStyle name="_x0001_íå_x001b_ô_" xfId="4177" xr:uid="{00000000-0005-0000-0000-0000BE2E0000}"/>
    <cellStyle name="Input [yellow]" xfId="2056" xr:uid="{00000000-0005-0000-0000-0000BF2E0000}"/>
    <cellStyle name="Input [yellow] 10" xfId="11117" xr:uid="{00000000-0005-0000-0000-0000C02E0000}"/>
    <cellStyle name="Input [yellow] 11" xfId="11118" xr:uid="{00000000-0005-0000-0000-0000C12E0000}"/>
    <cellStyle name="Input [yellow] 12" xfId="14682" xr:uid="{00000000-0005-0000-0000-0000C22E0000}"/>
    <cellStyle name="Input [yellow] 12 2" xfId="16064" xr:uid="{00000000-0005-0000-0000-0000C32E0000}"/>
    <cellStyle name="Input [yellow] 13" xfId="16410" xr:uid="{00000000-0005-0000-0000-0000C42E0000}"/>
    <cellStyle name="Input [yellow] 2" xfId="11119" xr:uid="{00000000-0005-0000-0000-0000C52E0000}"/>
    <cellStyle name="Input [yellow] 3" xfId="11120" xr:uid="{00000000-0005-0000-0000-0000C62E0000}"/>
    <cellStyle name="Input [yellow] 4" xfId="11121" xr:uid="{00000000-0005-0000-0000-0000C72E0000}"/>
    <cellStyle name="Input [yellow] 5" xfId="11122" xr:uid="{00000000-0005-0000-0000-0000C82E0000}"/>
    <cellStyle name="Input [yellow] 6" xfId="11123" xr:uid="{00000000-0005-0000-0000-0000C92E0000}"/>
    <cellStyle name="Input [yellow] 7" xfId="11124" xr:uid="{00000000-0005-0000-0000-0000CA2E0000}"/>
    <cellStyle name="Input [yellow] 8" xfId="11125" xr:uid="{00000000-0005-0000-0000-0000CB2E0000}"/>
    <cellStyle name="Input [yellow] 9" xfId="11126" xr:uid="{00000000-0005-0000-0000-0000CC2E0000}"/>
    <cellStyle name="Input 2" xfId="14683" xr:uid="{00000000-0005-0000-0000-0000CD2E0000}"/>
    <cellStyle name="Input 3" xfId="14681" xr:uid="{00000000-0005-0000-0000-0000CE2E0000}"/>
    <cellStyle name="Input 4" xfId="15148" xr:uid="{00000000-0005-0000-0000-0000CF2E0000}"/>
    <cellStyle name="Input 5" xfId="15327" xr:uid="{00000000-0005-0000-0000-0000D02E0000}"/>
    <cellStyle name="Input 6" xfId="15328" xr:uid="{00000000-0005-0000-0000-0000D12E0000}"/>
    <cellStyle name="Input 7" xfId="15329" xr:uid="{00000000-0005-0000-0000-0000D22E0000}"/>
    <cellStyle name="invoice 8_g1" xfId="4178" xr:uid="{00000000-0005-0000-0000-0000D32E0000}"/>
    <cellStyle name="k_TONG HOP KINH PHI" xfId="4179" xr:uid="{00000000-0005-0000-0000-0000D42E0000}"/>
    <cellStyle name="k_ÿÿÿÿÿ" xfId="4180" xr:uid="{00000000-0005-0000-0000-0000D52E0000}"/>
    <cellStyle name="k_ÿÿÿÿÿ_1" xfId="4181" xr:uid="{00000000-0005-0000-0000-0000D62E0000}"/>
    <cellStyle name="k_ÿÿÿÿÿ_2" xfId="4182" xr:uid="{00000000-0005-0000-0000-0000D72E0000}"/>
    <cellStyle name="Kien1" xfId="11147" xr:uid="{00000000-0005-0000-0000-0000F42E0000}"/>
    <cellStyle name="KLBXUNG" xfId="15330" xr:uid="{00000000-0005-0000-0000-0000F52E0000}"/>
    <cellStyle name="KLBXUNG 2" xfId="16667" xr:uid="{00000000-0005-0000-0000-0000F62E0000}"/>
    <cellStyle name="KH.NEO" xfId="4183" xr:uid="{00000000-0005-0000-0000-0000D82E0000}"/>
    <cellStyle name="kh¸c_Bang Chi tieu" xfId="4184" xr:uid="{00000000-0005-0000-0000-0000D92E0000}"/>
    <cellStyle name="khanh" xfId="4185" xr:uid="{00000000-0005-0000-0000-0000DA2E0000}"/>
    <cellStyle name="khung" xfId="2057" xr:uid="{00000000-0005-0000-0000-0000DB2E0000}"/>
    <cellStyle name="khung 10" xfId="11127" xr:uid="{00000000-0005-0000-0000-0000DC2E0000}"/>
    <cellStyle name="khung 11" xfId="11128" xr:uid="{00000000-0005-0000-0000-0000DD2E0000}"/>
    <cellStyle name="khung 12" xfId="11129" xr:uid="{00000000-0005-0000-0000-0000DE2E0000}"/>
    <cellStyle name="khung 13" xfId="15826" xr:uid="{00000000-0005-0000-0000-0000DF2E0000}"/>
    <cellStyle name="khung 2" xfId="4186" xr:uid="{00000000-0005-0000-0000-0000E02E0000}"/>
    <cellStyle name="khung 2 10" xfId="11130" xr:uid="{00000000-0005-0000-0000-0000E12E0000}"/>
    <cellStyle name="khung 2 11" xfId="11131" xr:uid="{00000000-0005-0000-0000-0000E22E0000}"/>
    <cellStyle name="khung 2 12" xfId="15904" xr:uid="{00000000-0005-0000-0000-0000E32E0000}"/>
    <cellStyle name="khung 2 2" xfId="11132" xr:uid="{00000000-0005-0000-0000-0000E42E0000}"/>
    <cellStyle name="khung 2 3" xfId="11133" xr:uid="{00000000-0005-0000-0000-0000E52E0000}"/>
    <cellStyle name="khung 2 4" xfId="11134" xr:uid="{00000000-0005-0000-0000-0000E62E0000}"/>
    <cellStyle name="khung 2 5" xfId="11135" xr:uid="{00000000-0005-0000-0000-0000E72E0000}"/>
    <cellStyle name="khung 2 6" xfId="11136" xr:uid="{00000000-0005-0000-0000-0000E82E0000}"/>
    <cellStyle name="khung 2 7" xfId="11137" xr:uid="{00000000-0005-0000-0000-0000E92E0000}"/>
    <cellStyle name="khung 2 8" xfId="11138" xr:uid="{00000000-0005-0000-0000-0000EA2E0000}"/>
    <cellStyle name="khung 2 9" xfId="11139" xr:uid="{00000000-0005-0000-0000-0000EB2E0000}"/>
    <cellStyle name="khung 3" xfId="11140" xr:uid="{00000000-0005-0000-0000-0000EC2E0000}"/>
    <cellStyle name="khung 4" xfId="11141" xr:uid="{00000000-0005-0000-0000-0000ED2E0000}"/>
    <cellStyle name="khung 5" xfId="11142" xr:uid="{00000000-0005-0000-0000-0000EE2E0000}"/>
    <cellStyle name="khung 6" xfId="11143" xr:uid="{00000000-0005-0000-0000-0000EF2E0000}"/>
    <cellStyle name="khung 7" xfId="11144" xr:uid="{00000000-0005-0000-0000-0000F02E0000}"/>
    <cellStyle name="khung 8" xfId="11145" xr:uid="{00000000-0005-0000-0000-0000F12E0000}"/>
    <cellStyle name="khung 9" xfId="11146" xr:uid="{00000000-0005-0000-0000-0000F22E0000}"/>
    <cellStyle name="khung_1A_TB.NXT-500kV Pleiku(07-2011)Hc theo TT" xfId="4187" xr:uid="{00000000-0005-0000-0000-0000F32E0000}"/>
    <cellStyle name="lam" xfId="14684" xr:uid="{00000000-0005-0000-0000-0000F72E0000}"/>
    <cellStyle name="Ledger 17 x 11 in" xfId="4188" xr:uid="{00000000-0005-0000-0000-0000F82E0000}"/>
    <cellStyle name="left" xfId="11148" xr:uid="{00000000-0005-0000-0000-0000F92E0000}"/>
    <cellStyle name="Lien hypertexte" xfId="11149" xr:uid="{00000000-0005-0000-0000-0000FA2E0000}"/>
    <cellStyle name="Line" xfId="2058" xr:uid="{00000000-0005-0000-0000-0000FB2E0000}"/>
    <cellStyle name="Link Currency (0)" xfId="11150" xr:uid="{00000000-0005-0000-0000-0000FC2E0000}"/>
    <cellStyle name="Link Currency (2)" xfId="11151" xr:uid="{00000000-0005-0000-0000-0000FD2E0000}"/>
    <cellStyle name="Link Units (0)" xfId="11152" xr:uid="{00000000-0005-0000-0000-0000FE2E0000}"/>
    <cellStyle name="Link Units (1)" xfId="11153" xr:uid="{00000000-0005-0000-0000-0000FF2E0000}"/>
    <cellStyle name="Link Units (2)" xfId="11154" xr:uid="{00000000-0005-0000-0000-0000002F0000}"/>
    <cellStyle name="Linked Cell 2" xfId="14686" xr:uid="{00000000-0005-0000-0000-0000012F0000}"/>
    <cellStyle name="Linked Cell 3" xfId="14685" xr:uid="{00000000-0005-0000-0000-0000022F0000}"/>
    <cellStyle name="luc" xfId="11155" xr:uid="{00000000-0005-0000-0000-0000032F0000}"/>
    <cellStyle name="luc2" xfId="11156" xr:uid="{00000000-0005-0000-0000-0000042F0000}"/>
    <cellStyle name="MARK" xfId="11157" xr:uid="{00000000-0005-0000-0000-0000052F0000}"/>
    <cellStyle name="MI07" xfId="11158" xr:uid="{00000000-0005-0000-0000-0000062F0000}"/>
    <cellStyle name="Migliaia (0)_CALPREZZ" xfId="11159" xr:uid="{00000000-0005-0000-0000-0000072F0000}"/>
    <cellStyle name="Migliaia_ PESO ELETTR." xfId="11160" xr:uid="{00000000-0005-0000-0000-0000082F0000}"/>
    <cellStyle name="Millares [0]_10 AVERIAS MASIVAS + ANT" xfId="13921" xr:uid="{00000000-0005-0000-0000-0000092F0000}"/>
    <cellStyle name="Millares_Well Timing" xfId="2059" xr:uid="{00000000-0005-0000-0000-00000A2F0000}"/>
    <cellStyle name="Milliers [0]_      " xfId="4189" xr:uid="{00000000-0005-0000-0000-00000B2F0000}"/>
    <cellStyle name="Milliers_      " xfId="4190" xr:uid="{00000000-0005-0000-0000-00000C2F0000}"/>
    <cellStyle name="mmaryInformation" xfId="11161" xr:uid="{00000000-0005-0000-0000-00000D2F0000}"/>
    <cellStyle name="MO" xfId="4191" xr:uid="{00000000-0005-0000-0000-00000E2F0000}"/>
    <cellStyle name="Model" xfId="2060" xr:uid="{00000000-0005-0000-0000-00000F2F0000}"/>
    <cellStyle name="Model 2" xfId="14687" xr:uid="{00000000-0005-0000-0000-0000102F0000}"/>
    <cellStyle name="moi" xfId="2061" xr:uid="{00000000-0005-0000-0000-0000112F0000}"/>
    <cellStyle name="moi 2" xfId="15331" xr:uid="{00000000-0005-0000-0000-0000122F0000}"/>
    <cellStyle name="moi 3" xfId="15332" xr:uid="{00000000-0005-0000-0000-0000132F0000}"/>
    <cellStyle name="Moneda [0]_Well Timing" xfId="2062" xr:uid="{00000000-0005-0000-0000-0000142F0000}"/>
    <cellStyle name="Moneda_Well Timing" xfId="2063" xr:uid="{00000000-0005-0000-0000-0000152F0000}"/>
    <cellStyle name="Monétaire [0]_      " xfId="4192" xr:uid="{00000000-0005-0000-0000-0000162F0000}"/>
    <cellStyle name="Monétaire_      " xfId="4193" xr:uid="{00000000-0005-0000-0000-0000172F0000}"/>
    <cellStyle name="MVT5" xfId="11162" xr:uid="{00000000-0005-0000-0000-0000182F0000}"/>
    <cellStyle name="n" xfId="2064" xr:uid="{00000000-0005-0000-0000-0000192F0000}"/>
    <cellStyle name="n Log" xfId="11163" xr:uid="{00000000-0005-0000-0000-00001A2F0000}"/>
    <cellStyle name="n_1. DT H. Buon Don (HCTD 2007-11)" xfId="2065" xr:uid="{00000000-0005-0000-0000-00001B2F0000}"/>
    <cellStyle name="n_1. DT H. Buon Don (HCTD 2007-11)_3. TKKT Dz220kV NMD VinhTan-ThapCham (2010-03)" xfId="4194" xr:uid="{00000000-0005-0000-0000-00001C2F0000}"/>
    <cellStyle name="n_1. DT H. Buon Don (HCTD 2007-11)_Book3" xfId="4195" xr:uid="{00000000-0005-0000-0000-00001D2F0000}"/>
    <cellStyle name="n_1. DT H. Buon Don (HCTD 2007-11)_DZ500kVPleiku_MyPhuoc_CauBong(GiaLai+DakLakmoi)" xfId="2066" xr:uid="{00000000-0005-0000-0000-00001E2F0000}"/>
    <cellStyle name="n_1. DT H. Buon Don (HCTD 2007-11)_QLDA(957)" xfId="4196" xr:uid="{00000000-0005-0000-0000-00001F2F0000}"/>
    <cellStyle name="n_1. DT H. Buon Don (HCTD 2007-11)_thepmaqui3_2010(DaNang)" xfId="4197" xr:uid="{00000000-0005-0000-0000-0000202F0000}"/>
    <cellStyle name="n_Book1" xfId="2067" xr:uid="{00000000-0005-0000-0000-0000212F0000}"/>
    <cellStyle name="n_Book1_1" xfId="11164" xr:uid="{00000000-0005-0000-0000-0000222F0000}"/>
    <cellStyle name="n_CTDGCV_HO" xfId="4198" xr:uid="{00000000-0005-0000-0000-0000232F0000}"/>
    <cellStyle name="n_Dgia DZ 7606BCT-NL(new1)" xfId="4199" xr:uid="{00000000-0005-0000-0000-0000242F0000}"/>
    <cellStyle name="n_Dich thuat" xfId="4200" xr:uid="{00000000-0005-0000-0000-0000252F0000}"/>
    <cellStyle name="n_Dich thuat_DToan Mtruong P10 gui" xfId="4201" xr:uid="{00000000-0005-0000-0000-0000262F0000}"/>
    <cellStyle name="n_Dich thuat_Moi truong" xfId="4202" xr:uid="{00000000-0005-0000-0000-0000272F0000}"/>
    <cellStyle name="n_DON GIA_NM_03_10_L650" xfId="4203" xr:uid="{00000000-0005-0000-0000-0000282F0000}"/>
    <cellStyle name="n_DT nha kho non SREPOK 4.4A" xfId="4204" xr:uid="{00000000-0005-0000-0000-0000292F0000}"/>
    <cellStyle name="n_DT_Xuan O A, Ninh Xa 04.08" xfId="15333" xr:uid="{00000000-0005-0000-0000-00002A2F0000}"/>
    <cellStyle name="n_DT-Ban CK" xfId="2068" xr:uid="{00000000-0005-0000-0000-00002B2F0000}"/>
    <cellStyle name="n_DT-Ban CK 10" xfId="11165" xr:uid="{00000000-0005-0000-0000-00002C2F0000}"/>
    <cellStyle name="n_DT-Ban CK 11" xfId="11166" xr:uid="{00000000-0005-0000-0000-00002D2F0000}"/>
    <cellStyle name="n_DT-Ban CK 12" xfId="16411" xr:uid="{00000000-0005-0000-0000-00002E2F0000}"/>
    <cellStyle name="n_DT-Ban CK 13" xfId="15827" xr:uid="{00000000-0005-0000-0000-00002F2F0000}"/>
    <cellStyle name="n_DT-Ban CK 2" xfId="11167" xr:uid="{00000000-0005-0000-0000-0000302F0000}"/>
    <cellStyle name="n_DT-Ban CK 3" xfId="11168" xr:uid="{00000000-0005-0000-0000-0000312F0000}"/>
    <cellStyle name="n_DT-Ban CK 4" xfId="11169" xr:uid="{00000000-0005-0000-0000-0000322F0000}"/>
    <cellStyle name="n_DT-Ban CK 5" xfId="11170" xr:uid="{00000000-0005-0000-0000-0000332F0000}"/>
    <cellStyle name="n_DT-Ban CK 6" xfId="11171" xr:uid="{00000000-0005-0000-0000-0000342F0000}"/>
    <cellStyle name="n_DT-Ban CK 7" xfId="11172" xr:uid="{00000000-0005-0000-0000-0000352F0000}"/>
    <cellStyle name="n_DT-Ban CK 8" xfId="11173" xr:uid="{00000000-0005-0000-0000-0000362F0000}"/>
    <cellStyle name="n_DT-Ban CK 9" xfId="11174" xr:uid="{00000000-0005-0000-0000-0000372F0000}"/>
    <cellStyle name="n_DT-Ban CK_1A_TB.NXT-500kV Pleiku(07-2011)Hc theo TT" xfId="4205" xr:uid="{00000000-0005-0000-0000-0000382F0000}"/>
    <cellStyle name="n_DT-Ban CK_2A_HTVT-500kV Pleiku-CauBong(07-2011)Hc theo TT" xfId="4206" xr:uid="{00000000-0005-0000-0000-0000392F0000}"/>
    <cellStyle name="n_DT-Ban CK_DTGTXL_goi1(DD_G6)" xfId="4207" xr:uid="{00000000-0005-0000-0000-00003A2F0000}"/>
    <cellStyle name="n_DT-Ban CK_duphongtruotgia" xfId="2069" xr:uid="{00000000-0005-0000-0000-00003B2F0000}"/>
    <cellStyle name="n_DT-Ban CK_duphongtruotgia 10" xfId="11175" xr:uid="{00000000-0005-0000-0000-00003C2F0000}"/>
    <cellStyle name="n_DT-Ban CK_duphongtruotgia 11" xfId="11176" xr:uid="{00000000-0005-0000-0000-00003D2F0000}"/>
    <cellStyle name="n_DT-Ban CK_duphongtruotgia 12" xfId="16412" xr:uid="{00000000-0005-0000-0000-00003E2F0000}"/>
    <cellStyle name="n_DT-Ban CK_duphongtruotgia 13" xfId="15828" xr:uid="{00000000-0005-0000-0000-00003F2F0000}"/>
    <cellStyle name="n_DT-Ban CK_duphongtruotgia 2" xfId="11177" xr:uid="{00000000-0005-0000-0000-0000402F0000}"/>
    <cellStyle name="n_DT-Ban CK_duphongtruotgia 3" xfId="11178" xr:uid="{00000000-0005-0000-0000-0000412F0000}"/>
    <cellStyle name="n_DT-Ban CK_duphongtruotgia 4" xfId="11179" xr:uid="{00000000-0005-0000-0000-0000422F0000}"/>
    <cellStyle name="n_DT-Ban CK_duphongtruotgia 5" xfId="11180" xr:uid="{00000000-0005-0000-0000-0000432F0000}"/>
    <cellStyle name="n_DT-Ban CK_duphongtruotgia 6" xfId="11181" xr:uid="{00000000-0005-0000-0000-0000442F0000}"/>
    <cellStyle name="n_DT-Ban CK_duphongtruotgia 7" xfId="11182" xr:uid="{00000000-0005-0000-0000-0000452F0000}"/>
    <cellStyle name="n_DT-Ban CK_duphongtruotgia 8" xfId="11183" xr:uid="{00000000-0005-0000-0000-0000462F0000}"/>
    <cellStyle name="n_DT-Ban CK_duphongtruotgia 9" xfId="11184" xr:uid="{00000000-0005-0000-0000-0000472F0000}"/>
    <cellStyle name="n_DT-Ban CK_duphongtruotgia_Book2" xfId="2070" xr:uid="{00000000-0005-0000-0000-0000482F0000}"/>
    <cellStyle name="n_DT-Ban CK_duphongtruotgia_Book2 10" xfId="11185" xr:uid="{00000000-0005-0000-0000-0000492F0000}"/>
    <cellStyle name="n_DT-Ban CK_duphongtruotgia_Book2 11" xfId="11186" xr:uid="{00000000-0005-0000-0000-00004A2F0000}"/>
    <cellStyle name="n_DT-Ban CK_duphongtruotgia_Book2 12" xfId="16413" xr:uid="{00000000-0005-0000-0000-00004B2F0000}"/>
    <cellStyle name="n_DT-Ban CK_duphongtruotgia_Book2 13" xfId="15829" xr:uid="{00000000-0005-0000-0000-00004C2F0000}"/>
    <cellStyle name="n_DT-Ban CK_duphongtruotgia_Book2 2" xfId="11187" xr:uid="{00000000-0005-0000-0000-00004D2F0000}"/>
    <cellStyle name="n_DT-Ban CK_duphongtruotgia_Book2 3" xfId="11188" xr:uid="{00000000-0005-0000-0000-00004E2F0000}"/>
    <cellStyle name="n_DT-Ban CK_duphongtruotgia_Book2 4" xfId="11189" xr:uid="{00000000-0005-0000-0000-00004F2F0000}"/>
    <cellStyle name="n_DT-Ban CK_duphongtruotgia_Book2 5" xfId="11190" xr:uid="{00000000-0005-0000-0000-0000502F0000}"/>
    <cellStyle name="n_DT-Ban CK_duphongtruotgia_Book2 6" xfId="11191" xr:uid="{00000000-0005-0000-0000-0000512F0000}"/>
    <cellStyle name="n_DT-Ban CK_duphongtruotgia_Book2 7" xfId="11192" xr:uid="{00000000-0005-0000-0000-0000522F0000}"/>
    <cellStyle name="n_DT-Ban CK_duphongtruotgia_Book2 8" xfId="11193" xr:uid="{00000000-0005-0000-0000-0000532F0000}"/>
    <cellStyle name="n_DT-Ban CK_duphongtruotgia_Book2 9" xfId="11194" xr:uid="{00000000-0005-0000-0000-0000542F0000}"/>
    <cellStyle name="n_DT-Ban CK_duphongtruotgia_Book2_DTGTXL_goi1(DD_G6)" xfId="4208" xr:uid="{00000000-0005-0000-0000-0000552F0000}"/>
    <cellStyle name="n_DT-Ban CK_duphongtruotgia_Book3" xfId="2071" xr:uid="{00000000-0005-0000-0000-0000562F0000}"/>
    <cellStyle name="n_DT-Ban CK_duphongtruotgia_Book3 10" xfId="11195" xr:uid="{00000000-0005-0000-0000-0000572F0000}"/>
    <cellStyle name="n_DT-Ban CK_duphongtruotgia_Book3 11" xfId="11196" xr:uid="{00000000-0005-0000-0000-0000582F0000}"/>
    <cellStyle name="n_DT-Ban CK_duphongtruotgia_Book3 12" xfId="16414" xr:uid="{00000000-0005-0000-0000-0000592F0000}"/>
    <cellStyle name="n_DT-Ban CK_duphongtruotgia_Book3 13" xfId="15830" xr:uid="{00000000-0005-0000-0000-00005A2F0000}"/>
    <cellStyle name="n_DT-Ban CK_duphongtruotgia_Book3 2" xfId="11197" xr:uid="{00000000-0005-0000-0000-00005B2F0000}"/>
    <cellStyle name="n_DT-Ban CK_duphongtruotgia_Book3 3" xfId="11198" xr:uid="{00000000-0005-0000-0000-00005C2F0000}"/>
    <cellStyle name="n_DT-Ban CK_duphongtruotgia_Book3 4" xfId="11199" xr:uid="{00000000-0005-0000-0000-00005D2F0000}"/>
    <cellStyle name="n_DT-Ban CK_duphongtruotgia_Book3 5" xfId="11200" xr:uid="{00000000-0005-0000-0000-00005E2F0000}"/>
    <cellStyle name="n_DT-Ban CK_duphongtruotgia_Book3 6" xfId="11201" xr:uid="{00000000-0005-0000-0000-00005F2F0000}"/>
    <cellStyle name="n_DT-Ban CK_duphongtruotgia_Book3 7" xfId="11202" xr:uid="{00000000-0005-0000-0000-0000602F0000}"/>
    <cellStyle name="n_DT-Ban CK_duphongtruotgia_Book3 8" xfId="11203" xr:uid="{00000000-0005-0000-0000-0000612F0000}"/>
    <cellStyle name="n_DT-Ban CK_duphongtruotgia_Book3 9" xfId="11204" xr:uid="{00000000-0005-0000-0000-0000622F0000}"/>
    <cellStyle name="n_DT-Ban CK_duphongtruotgia_Book3_DTGTXL_goi1(DD_G6)" xfId="4209" xr:uid="{00000000-0005-0000-0000-0000632F0000}"/>
    <cellStyle name="n_DT-Ban CK_duphongtruotgia_DZ500kVPleiku_MyPhuoc_CauBong(GiaLai+DakLakmoi)" xfId="2072" xr:uid="{00000000-0005-0000-0000-0000642F0000}"/>
    <cellStyle name="n_DT-Ban CK_duphongtruotgia_DZ500kVPleiku_MyPhuoc_CauBong(GiaLai+DakLakmoi) 10" xfId="11205" xr:uid="{00000000-0005-0000-0000-0000652F0000}"/>
    <cellStyle name="n_DT-Ban CK_duphongtruotgia_DZ500kVPleiku_MyPhuoc_CauBong(GiaLai+DakLakmoi) 11" xfId="11206" xr:uid="{00000000-0005-0000-0000-0000662F0000}"/>
    <cellStyle name="n_DT-Ban CK_duphongtruotgia_DZ500kVPleiku_MyPhuoc_CauBong(GiaLai+DakLakmoi) 12" xfId="16415" xr:uid="{00000000-0005-0000-0000-0000672F0000}"/>
    <cellStyle name="n_DT-Ban CK_duphongtruotgia_DZ500kVPleiku_MyPhuoc_CauBong(GiaLai+DakLakmoi) 13" xfId="15831" xr:uid="{00000000-0005-0000-0000-0000682F0000}"/>
    <cellStyle name="n_DT-Ban CK_duphongtruotgia_DZ500kVPleiku_MyPhuoc_CauBong(GiaLai+DakLakmoi) 2" xfId="11207" xr:uid="{00000000-0005-0000-0000-0000692F0000}"/>
    <cellStyle name="n_DT-Ban CK_duphongtruotgia_DZ500kVPleiku_MyPhuoc_CauBong(GiaLai+DakLakmoi) 3" xfId="11208" xr:uid="{00000000-0005-0000-0000-00006A2F0000}"/>
    <cellStyle name="n_DT-Ban CK_duphongtruotgia_DZ500kVPleiku_MyPhuoc_CauBong(GiaLai+DakLakmoi) 4" xfId="11209" xr:uid="{00000000-0005-0000-0000-00006B2F0000}"/>
    <cellStyle name="n_DT-Ban CK_duphongtruotgia_DZ500kVPleiku_MyPhuoc_CauBong(GiaLai+DakLakmoi) 5" xfId="11210" xr:uid="{00000000-0005-0000-0000-00006C2F0000}"/>
    <cellStyle name="n_DT-Ban CK_duphongtruotgia_DZ500kVPleiku_MyPhuoc_CauBong(GiaLai+DakLakmoi) 6" xfId="11211" xr:uid="{00000000-0005-0000-0000-00006D2F0000}"/>
    <cellStyle name="n_DT-Ban CK_duphongtruotgia_DZ500kVPleiku_MyPhuoc_CauBong(GiaLai+DakLakmoi) 7" xfId="11212" xr:uid="{00000000-0005-0000-0000-00006E2F0000}"/>
    <cellStyle name="n_DT-Ban CK_duphongtruotgia_DZ500kVPleiku_MyPhuoc_CauBong(GiaLai+DakLakmoi) 8" xfId="11213" xr:uid="{00000000-0005-0000-0000-00006F2F0000}"/>
    <cellStyle name="n_DT-Ban CK_duphongtruotgia_DZ500kVPleiku_MyPhuoc_CauBong(GiaLai+DakLakmoi) 9" xfId="11214" xr:uid="{00000000-0005-0000-0000-0000702F0000}"/>
    <cellStyle name="n_DT-Ban CK_duphongtruotgia_DZ500kVPleiku_MyPhuoc_CauBong(GiaLai+DakLakmoi)_DTGTXL_goi1(DD_G6)" xfId="4210" xr:uid="{00000000-0005-0000-0000-0000712F0000}"/>
    <cellStyle name="n_DTGTXL_goi1(DD_G6)" xfId="4211" xr:uid="{00000000-0005-0000-0000-0000722F0000}"/>
    <cellStyle name="n_Du toan SCL My Loc" xfId="15334" xr:uid="{00000000-0005-0000-0000-0000732F0000}"/>
    <cellStyle name="n_DZ500kVBanSok_Pleiku(10-2012)" xfId="2073" xr:uid="{00000000-0005-0000-0000-0000742F0000}"/>
    <cellStyle name="n_DZ500kVHatxan_pleiku" xfId="2074" xr:uid="{00000000-0005-0000-0000-0000752F0000}"/>
    <cellStyle name="n_DZ500kVHatxan_pleiku(Giaidoan1)" xfId="2075" xr:uid="{00000000-0005-0000-0000-0000762F0000}"/>
    <cellStyle name="n_KHDT  XUAN CHAU (DUYET)" xfId="11215" xr:uid="{00000000-0005-0000-0000-0000772F0000}"/>
    <cellStyle name="n_Khoi luong_du toan" xfId="4212" xr:uid="{00000000-0005-0000-0000-0000782F0000}"/>
    <cellStyle name="n_Khoi luong_du toan_DToan Mtruong P10 gui" xfId="4213" xr:uid="{00000000-0005-0000-0000-0000792F0000}"/>
    <cellStyle name="n_Khoi luong_du toan_Moi truong" xfId="4214" xr:uid="{00000000-0005-0000-0000-00007A2F0000}"/>
    <cellStyle name="n_khoiluongRAP" xfId="2076" xr:uid="{00000000-0005-0000-0000-00007B2F0000}"/>
    <cellStyle name="n_khoiluongRAP_1A_TB.NXT-500kV Pleiku(07-2011)Hc theo TT" xfId="4215" xr:uid="{00000000-0005-0000-0000-00007C2F0000}"/>
    <cellStyle name="n_khoiluongRAP_2A_HTVT-500kV Pleiku-CauBong(07-2011)Hc theo TT" xfId="4216" xr:uid="{00000000-0005-0000-0000-00007D2F0000}"/>
    <cellStyle name="n_khoiluongRAP_Book1" xfId="4217" xr:uid="{00000000-0005-0000-0000-00007E2F0000}"/>
    <cellStyle name="n_khoiluongRAP_DTGTXL_goi1(DD_G6)" xfId="4218" xr:uid="{00000000-0005-0000-0000-00007F2F0000}"/>
    <cellStyle name="n_luong" xfId="2077" xr:uid="{00000000-0005-0000-0000-0000802F0000}"/>
    <cellStyle name="n_luong_1A_TB.NXT-500kV Pleiku(07-2011)Hc theo TT" xfId="4219" xr:uid="{00000000-0005-0000-0000-0000812F0000}"/>
    <cellStyle name="n_luong_2A_HTVT-500kV Pleiku-CauBong(07-2011)Hc theo TT" xfId="4220" xr:uid="{00000000-0005-0000-0000-0000822F0000}"/>
    <cellStyle name="n_luong_DTGTXL_goi1(DD_G6)" xfId="4221" xr:uid="{00000000-0005-0000-0000-0000832F0000}"/>
    <cellStyle name="n_luong_duphongtruotgia" xfId="2078" xr:uid="{00000000-0005-0000-0000-0000842F0000}"/>
    <cellStyle name="n_luong_duphongtruotgia_Book2" xfId="2079" xr:uid="{00000000-0005-0000-0000-0000852F0000}"/>
    <cellStyle name="n_luong_duphongtruotgia_Book2_DTGTXL_goi1(DD_G6)" xfId="4222" xr:uid="{00000000-0005-0000-0000-0000862F0000}"/>
    <cellStyle name="n_luong_duphongtruotgia_Book3" xfId="2080" xr:uid="{00000000-0005-0000-0000-0000872F0000}"/>
    <cellStyle name="n_luong_duphongtruotgia_Book3_DTGTXL_goi1(DD_G6)" xfId="4223" xr:uid="{00000000-0005-0000-0000-0000882F0000}"/>
    <cellStyle name="n_luong_duphongtruotgia_DZ500kVPleiku_MyPhuoc_CauBong(GiaLai+DakLakmoi)" xfId="2081" xr:uid="{00000000-0005-0000-0000-0000892F0000}"/>
    <cellStyle name="n_luong_duphongtruotgia_DZ500kVPleiku_MyPhuoc_CauBong(GiaLai+DakLakmoi)_DTGTXL_goi1(DD_G6)" xfId="4224" xr:uid="{00000000-0005-0000-0000-00008A2F0000}"/>
    <cellStyle name="n_Sheet2" xfId="2082" xr:uid="{00000000-0005-0000-0000-00008B2F0000}"/>
    <cellStyle name="n_Sheet2_1A_TB.NXT-500kV Pleiku(07-2011)Hc theo TT" xfId="4225" xr:uid="{00000000-0005-0000-0000-00008C2F0000}"/>
    <cellStyle name="n_Sheet2_2A_HTVT-500kV Pleiku-CauBong(07-2011)Hc theo TT" xfId="4226" xr:uid="{00000000-0005-0000-0000-00008D2F0000}"/>
    <cellStyle name="n_Sheet2_Book1" xfId="2083" xr:uid="{00000000-0005-0000-0000-00008E2F0000}"/>
    <cellStyle name="n_Sheet2_DTGTXL_goi1(DD_G6)" xfId="4227" xr:uid="{00000000-0005-0000-0000-00008F2F0000}"/>
    <cellStyle name="n_Sheet2_DZ500kVBanSok_Pleiku(10-2012)" xfId="2084" xr:uid="{00000000-0005-0000-0000-0000902F0000}"/>
    <cellStyle name="n_Sheet2_DZ500kVHatxan_pleiku" xfId="2085" xr:uid="{00000000-0005-0000-0000-0000912F0000}"/>
    <cellStyle name="n_Sheet2_DZ500kVHatxan_pleiku(Giaidoan1)" xfId="2086" xr:uid="{00000000-0005-0000-0000-0000922F0000}"/>
    <cellStyle name="n_Sheet3" xfId="2087" xr:uid="{00000000-0005-0000-0000-0000932F0000}"/>
    <cellStyle name="n_Sheet3 10" xfId="11216" xr:uid="{00000000-0005-0000-0000-0000942F0000}"/>
    <cellStyle name="n_Sheet3 11" xfId="11217" xr:uid="{00000000-0005-0000-0000-0000952F0000}"/>
    <cellStyle name="n_Sheet3 12" xfId="16416" xr:uid="{00000000-0005-0000-0000-0000962F0000}"/>
    <cellStyle name="n_Sheet3 13" xfId="15832" xr:uid="{00000000-0005-0000-0000-0000972F0000}"/>
    <cellStyle name="n_Sheet3 2" xfId="11218" xr:uid="{00000000-0005-0000-0000-0000982F0000}"/>
    <cellStyle name="n_Sheet3 3" xfId="11219" xr:uid="{00000000-0005-0000-0000-0000992F0000}"/>
    <cellStyle name="n_Sheet3 4" xfId="11220" xr:uid="{00000000-0005-0000-0000-00009A2F0000}"/>
    <cellStyle name="n_Sheet3 5" xfId="11221" xr:uid="{00000000-0005-0000-0000-00009B2F0000}"/>
    <cellStyle name="n_Sheet3 6" xfId="11222" xr:uid="{00000000-0005-0000-0000-00009C2F0000}"/>
    <cellStyle name="n_Sheet3 7" xfId="11223" xr:uid="{00000000-0005-0000-0000-00009D2F0000}"/>
    <cellStyle name="n_Sheet3 8" xfId="11224" xr:uid="{00000000-0005-0000-0000-00009E2F0000}"/>
    <cellStyle name="n_Sheet3 9" xfId="11225" xr:uid="{00000000-0005-0000-0000-00009F2F0000}"/>
    <cellStyle name="n_Sheet3_0. TKKT Dz220kV NMD PhanThiet-PhuMy (2009-10)" xfId="4228" xr:uid="{00000000-0005-0000-0000-0000A02F0000}"/>
    <cellStyle name="n_Sheet3_1. Dz220kV AVuong1 - HoaKhanh (VT158 2010-11)" xfId="4229" xr:uid="{00000000-0005-0000-0000-0000A12F0000}"/>
    <cellStyle name="n_Sheet3_1. TKKT Dz220kV NMD PhanThiet-PhuMy2 (2009-11chuan)" xfId="4230" xr:uid="{00000000-0005-0000-0000-0000A22F0000}"/>
    <cellStyle name="n_Sheet3_1. TKKT Dz220kV NMD PhanThiet-PhuMy2 (2010-03)" xfId="4231" xr:uid="{00000000-0005-0000-0000-0000A32F0000}"/>
    <cellStyle name="n_Sheet3_1. TKKT Dz220kV NMD VinhTan-ThapCham (2010-03)" xfId="4232" xr:uid="{00000000-0005-0000-0000-0000A42F0000}"/>
    <cellStyle name="n_Sheet3_1. TKKT Dz220kV NMD VinhTan-ThapCham (2010-04)" xfId="4233" xr:uid="{00000000-0005-0000-0000-0000A52F0000}"/>
    <cellStyle name="n_Sheet3_1A_TB.NXT-500kV Pleiku(07-2011)Hc theo TT" xfId="4234" xr:uid="{00000000-0005-0000-0000-0000A62F0000}"/>
    <cellStyle name="n_Sheet3_2. TKKT Dz220kV NMD PhanThiet-PhuMy (PhuMy 2009-09)" xfId="4235" xr:uid="{00000000-0005-0000-0000-0000A72F0000}"/>
    <cellStyle name="n_Sheet3_2. TKKT Dz220kV NMD VinhTan-ThapCham (NinhThuan 2009-07)" xfId="4236" xr:uid="{00000000-0005-0000-0000-0000A82F0000}"/>
    <cellStyle name="n_Sheet3_2. TKKT Dz220kV NMD VinhTan-ThapCham (NinhThuan 2009-09)" xfId="4237" xr:uid="{00000000-0005-0000-0000-0000A92F0000}"/>
    <cellStyle name="n_Sheet3_2. TKKT Dz220kV NMD VinhTan-ThapCham (NinhThuan 2009-12)" xfId="4238" xr:uid="{00000000-0005-0000-0000-0000AA2F0000}"/>
    <cellStyle name="n_Sheet3_2A_HTVT-500kV Pleiku-CauBong(07-2011)Hc theo TT" xfId="4239" xr:uid="{00000000-0005-0000-0000-0000AB2F0000}"/>
    <cellStyle name="n_Sheet3_Book1" xfId="2088" xr:uid="{00000000-0005-0000-0000-0000AC2F0000}"/>
    <cellStyle name="n_Sheet3_Book1 10" xfId="11226" xr:uid="{00000000-0005-0000-0000-0000AD2F0000}"/>
    <cellStyle name="n_Sheet3_Book1 11" xfId="11227" xr:uid="{00000000-0005-0000-0000-0000AE2F0000}"/>
    <cellStyle name="n_Sheet3_Book1 12" xfId="16417" xr:uid="{00000000-0005-0000-0000-0000AF2F0000}"/>
    <cellStyle name="n_Sheet3_Book1 13" xfId="15833" xr:uid="{00000000-0005-0000-0000-0000B02F0000}"/>
    <cellStyle name="n_Sheet3_Book1 2" xfId="11228" xr:uid="{00000000-0005-0000-0000-0000B12F0000}"/>
    <cellStyle name="n_Sheet3_Book1 3" xfId="11229" xr:uid="{00000000-0005-0000-0000-0000B22F0000}"/>
    <cellStyle name="n_Sheet3_Book1 4" xfId="11230" xr:uid="{00000000-0005-0000-0000-0000B32F0000}"/>
    <cellStyle name="n_Sheet3_Book1 5" xfId="11231" xr:uid="{00000000-0005-0000-0000-0000B42F0000}"/>
    <cellStyle name="n_Sheet3_Book1 6" xfId="11232" xr:uid="{00000000-0005-0000-0000-0000B52F0000}"/>
    <cellStyle name="n_Sheet3_Book1 7" xfId="11233" xr:uid="{00000000-0005-0000-0000-0000B62F0000}"/>
    <cellStyle name="n_Sheet3_Book1 8" xfId="11234" xr:uid="{00000000-0005-0000-0000-0000B72F0000}"/>
    <cellStyle name="n_Sheet3_Book1 9" xfId="11235" xr:uid="{00000000-0005-0000-0000-0000B82F0000}"/>
    <cellStyle name="n_Sheet3_Book1_Book2" xfId="2089" xr:uid="{00000000-0005-0000-0000-0000B92F0000}"/>
    <cellStyle name="n_Sheet3_Book1_Book2 10" xfId="11236" xr:uid="{00000000-0005-0000-0000-0000BA2F0000}"/>
    <cellStyle name="n_Sheet3_Book1_Book2 11" xfId="11237" xr:uid="{00000000-0005-0000-0000-0000BB2F0000}"/>
    <cellStyle name="n_Sheet3_Book1_Book2 12" xfId="16418" xr:uid="{00000000-0005-0000-0000-0000BC2F0000}"/>
    <cellStyle name="n_Sheet3_Book1_Book2 13" xfId="15834" xr:uid="{00000000-0005-0000-0000-0000BD2F0000}"/>
    <cellStyle name="n_Sheet3_Book1_Book2 2" xfId="11238" xr:uid="{00000000-0005-0000-0000-0000BE2F0000}"/>
    <cellStyle name="n_Sheet3_Book1_Book2 3" xfId="11239" xr:uid="{00000000-0005-0000-0000-0000BF2F0000}"/>
    <cellStyle name="n_Sheet3_Book1_Book2 4" xfId="11240" xr:uid="{00000000-0005-0000-0000-0000C02F0000}"/>
    <cellStyle name="n_Sheet3_Book1_Book2 5" xfId="11241" xr:uid="{00000000-0005-0000-0000-0000C12F0000}"/>
    <cellStyle name="n_Sheet3_Book1_Book2 6" xfId="11242" xr:uid="{00000000-0005-0000-0000-0000C22F0000}"/>
    <cellStyle name="n_Sheet3_Book1_Book2 7" xfId="11243" xr:uid="{00000000-0005-0000-0000-0000C32F0000}"/>
    <cellStyle name="n_Sheet3_Book1_Book2 8" xfId="11244" xr:uid="{00000000-0005-0000-0000-0000C42F0000}"/>
    <cellStyle name="n_Sheet3_Book1_Book2 9" xfId="11245" xr:uid="{00000000-0005-0000-0000-0000C52F0000}"/>
    <cellStyle name="n_Sheet3_Book1_Book2_1" xfId="4240" xr:uid="{00000000-0005-0000-0000-0000C62F0000}"/>
    <cellStyle name="n_Sheet3_Book1_Book2_DTGTXL_goi1(DD_G6)" xfId="4241" xr:uid="{00000000-0005-0000-0000-0000C72F0000}"/>
    <cellStyle name="n_Sheet3_Book1_Book3" xfId="2090" xr:uid="{00000000-0005-0000-0000-0000C82F0000}"/>
    <cellStyle name="n_Sheet3_Book1_Book3 10" xfId="11246" xr:uid="{00000000-0005-0000-0000-0000C92F0000}"/>
    <cellStyle name="n_Sheet3_Book1_Book3 11" xfId="11247" xr:uid="{00000000-0005-0000-0000-0000CA2F0000}"/>
    <cellStyle name="n_Sheet3_Book1_Book3 12" xfId="16419" xr:uid="{00000000-0005-0000-0000-0000CB2F0000}"/>
    <cellStyle name="n_Sheet3_Book1_Book3 13" xfId="15835" xr:uid="{00000000-0005-0000-0000-0000CC2F0000}"/>
    <cellStyle name="n_Sheet3_Book1_Book3 2" xfId="11248" xr:uid="{00000000-0005-0000-0000-0000CD2F0000}"/>
    <cellStyle name="n_Sheet3_Book1_Book3 3" xfId="11249" xr:uid="{00000000-0005-0000-0000-0000CE2F0000}"/>
    <cellStyle name="n_Sheet3_Book1_Book3 4" xfId="11250" xr:uid="{00000000-0005-0000-0000-0000CF2F0000}"/>
    <cellStyle name="n_Sheet3_Book1_Book3 5" xfId="11251" xr:uid="{00000000-0005-0000-0000-0000D02F0000}"/>
    <cellStyle name="n_Sheet3_Book1_Book3 6" xfId="11252" xr:uid="{00000000-0005-0000-0000-0000D12F0000}"/>
    <cellStyle name="n_Sheet3_Book1_Book3 7" xfId="11253" xr:uid="{00000000-0005-0000-0000-0000D22F0000}"/>
    <cellStyle name="n_Sheet3_Book1_Book3 8" xfId="11254" xr:uid="{00000000-0005-0000-0000-0000D32F0000}"/>
    <cellStyle name="n_Sheet3_Book1_Book3 9" xfId="11255" xr:uid="{00000000-0005-0000-0000-0000D42F0000}"/>
    <cellStyle name="n_Sheet3_Book1_Book3_DTGTXL_goi1(DD_G6)" xfId="4242" xr:uid="{00000000-0005-0000-0000-0000D52F0000}"/>
    <cellStyle name="n_Sheet3_Book1_DZ500kVPleiku_MyPhuoc_CauBong(GiaLai+DakLakmoi)" xfId="2091" xr:uid="{00000000-0005-0000-0000-0000D62F0000}"/>
    <cellStyle name="n_Sheet3_Book1_DZ500kVPleiku_MyPhuoc_CauBong(GiaLai+DakLakmoi) 10" xfId="11256" xr:uid="{00000000-0005-0000-0000-0000D72F0000}"/>
    <cellStyle name="n_Sheet3_Book1_DZ500kVPleiku_MyPhuoc_CauBong(GiaLai+DakLakmoi) 11" xfId="11257" xr:uid="{00000000-0005-0000-0000-0000D82F0000}"/>
    <cellStyle name="n_Sheet3_Book1_DZ500kVPleiku_MyPhuoc_CauBong(GiaLai+DakLakmoi) 12" xfId="16420" xr:uid="{00000000-0005-0000-0000-0000D92F0000}"/>
    <cellStyle name="n_Sheet3_Book1_DZ500kVPleiku_MyPhuoc_CauBong(GiaLai+DakLakmoi) 13" xfId="15836" xr:uid="{00000000-0005-0000-0000-0000DA2F0000}"/>
    <cellStyle name="n_Sheet3_Book1_DZ500kVPleiku_MyPhuoc_CauBong(GiaLai+DakLakmoi) 2" xfId="11258" xr:uid="{00000000-0005-0000-0000-0000DB2F0000}"/>
    <cellStyle name="n_Sheet3_Book1_DZ500kVPleiku_MyPhuoc_CauBong(GiaLai+DakLakmoi) 3" xfId="11259" xr:uid="{00000000-0005-0000-0000-0000DC2F0000}"/>
    <cellStyle name="n_Sheet3_Book1_DZ500kVPleiku_MyPhuoc_CauBong(GiaLai+DakLakmoi) 4" xfId="11260" xr:uid="{00000000-0005-0000-0000-0000DD2F0000}"/>
    <cellStyle name="n_Sheet3_Book1_DZ500kVPleiku_MyPhuoc_CauBong(GiaLai+DakLakmoi) 5" xfId="11261" xr:uid="{00000000-0005-0000-0000-0000DE2F0000}"/>
    <cellStyle name="n_Sheet3_Book1_DZ500kVPleiku_MyPhuoc_CauBong(GiaLai+DakLakmoi) 6" xfId="11262" xr:uid="{00000000-0005-0000-0000-0000DF2F0000}"/>
    <cellStyle name="n_Sheet3_Book1_DZ500kVPleiku_MyPhuoc_CauBong(GiaLai+DakLakmoi) 7" xfId="11263" xr:uid="{00000000-0005-0000-0000-0000E02F0000}"/>
    <cellStyle name="n_Sheet3_Book1_DZ500kVPleiku_MyPhuoc_CauBong(GiaLai+DakLakmoi) 8" xfId="11264" xr:uid="{00000000-0005-0000-0000-0000E12F0000}"/>
    <cellStyle name="n_Sheet3_Book1_DZ500kVPleiku_MyPhuoc_CauBong(GiaLai+DakLakmoi) 9" xfId="11265" xr:uid="{00000000-0005-0000-0000-0000E22F0000}"/>
    <cellStyle name="n_Sheet3_Book1_DZ500kVPleiku_MyPhuoc_CauBong(GiaLai+DakLakmoi)_DTGTXL_goi1(DD_G6)" xfId="4243" xr:uid="{00000000-0005-0000-0000-0000E32F0000}"/>
    <cellStyle name="n_Sheet3_Book2" xfId="2092" xr:uid="{00000000-0005-0000-0000-0000E42F0000}"/>
    <cellStyle name="n_Sheet3_Book2_Book1" xfId="2093" xr:uid="{00000000-0005-0000-0000-0000E52F0000}"/>
    <cellStyle name="n_Sheet3_Book2_Book1 10" xfId="11266" xr:uid="{00000000-0005-0000-0000-0000E62F0000}"/>
    <cellStyle name="n_Sheet3_Book2_Book1 11" xfId="11267" xr:uid="{00000000-0005-0000-0000-0000E72F0000}"/>
    <cellStyle name="n_Sheet3_Book2_Book1 12" xfId="16421" xr:uid="{00000000-0005-0000-0000-0000E82F0000}"/>
    <cellStyle name="n_Sheet3_Book2_Book1 13" xfId="15837" xr:uid="{00000000-0005-0000-0000-0000E92F0000}"/>
    <cellStyle name="n_Sheet3_Book2_Book1 2" xfId="11268" xr:uid="{00000000-0005-0000-0000-0000EA2F0000}"/>
    <cellStyle name="n_Sheet3_Book2_Book1 3" xfId="11269" xr:uid="{00000000-0005-0000-0000-0000EB2F0000}"/>
    <cellStyle name="n_Sheet3_Book2_Book1 4" xfId="11270" xr:uid="{00000000-0005-0000-0000-0000EC2F0000}"/>
    <cellStyle name="n_Sheet3_Book2_Book1 5" xfId="11271" xr:uid="{00000000-0005-0000-0000-0000ED2F0000}"/>
    <cellStyle name="n_Sheet3_Book2_Book1 6" xfId="11272" xr:uid="{00000000-0005-0000-0000-0000EE2F0000}"/>
    <cellStyle name="n_Sheet3_Book2_Book1 7" xfId="11273" xr:uid="{00000000-0005-0000-0000-0000EF2F0000}"/>
    <cellStyle name="n_Sheet3_Book2_Book1 8" xfId="11274" xr:uid="{00000000-0005-0000-0000-0000F02F0000}"/>
    <cellStyle name="n_Sheet3_Book2_Book1 9" xfId="11275" xr:uid="{00000000-0005-0000-0000-0000F12F0000}"/>
    <cellStyle name="n_Sheet3_Book2_Book1_Book2" xfId="4244" xr:uid="{00000000-0005-0000-0000-0000F22F0000}"/>
    <cellStyle name="n_Sheet3_Book2_Book1_DTGTXL_goi1(DD_G6)" xfId="4245" xr:uid="{00000000-0005-0000-0000-0000F32F0000}"/>
    <cellStyle name="n_Sheet3_Book2_Book2" xfId="2094" xr:uid="{00000000-0005-0000-0000-0000F42F0000}"/>
    <cellStyle name="n_Sheet3_Book2_Book2 10" xfId="11276" xr:uid="{00000000-0005-0000-0000-0000F52F0000}"/>
    <cellStyle name="n_Sheet3_Book2_Book2 11" xfId="11277" xr:uid="{00000000-0005-0000-0000-0000F62F0000}"/>
    <cellStyle name="n_Sheet3_Book2_Book2 12" xfId="16422" xr:uid="{00000000-0005-0000-0000-0000F72F0000}"/>
    <cellStyle name="n_Sheet3_Book2_Book2 13" xfId="15838" xr:uid="{00000000-0005-0000-0000-0000F82F0000}"/>
    <cellStyle name="n_Sheet3_Book2_Book2 2" xfId="11278" xr:uid="{00000000-0005-0000-0000-0000F92F0000}"/>
    <cellStyle name="n_Sheet3_Book2_Book2 3" xfId="11279" xr:uid="{00000000-0005-0000-0000-0000FA2F0000}"/>
    <cellStyle name="n_Sheet3_Book2_Book2 4" xfId="11280" xr:uid="{00000000-0005-0000-0000-0000FB2F0000}"/>
    <cellStyle name="n_Sheet3_Book2_Book2 5" xfId="11281" xr:uid="{00000000-0005-0000-0000-0000FC2F0000}"/>
    <cellStyle name="n_Sheet3_Book2_Book2 6" xfId="11282" xr:uid="{00000000-0005-0000-0000-0000FD2F0000}"/>
    <cellStyle name="n_Sheet3_Book2_Book2 7" xfId="11283" xr:uid="{00000000-0005-0000-0000-0000FE2F0000}"/>
    <cellStyle name="n_Sheet3_Book2_Book2 8" xfId="11284" xr:uid="{00000000-0005-0000-0000-0000FF2F0000}"/>
    <cellStyle name="n_Sheet3_Book2_Book2 9" xfId="11285" xr:uid="{00000000-0005-0000-0000-000000300000}"/>
    <cellStyle name="n_Sheet3_Book2_Book2_DTGTXL_goi1(DD_G6)" xfId="4246" xr:uid="{00000000-0005-0000-0000-000001300000}"/>
    <cellStyle name="n_Sheet3_Book2_Book3" xfId="2095" xr:uid="{00000000-0005-0000-0000-000002300000}"/>
    <cellStyle name="n_Sheet3_Book2_Book3 10" xfId="11286" xr:uid="{00000000-0005-0000-0000-000003300000}"/>
    <cellStyle name="n_Sheet3_Book2_Book3 11" xfId="11287" xr:uid="{00000000-0005-0000-0000-000004300000}"/>
    <cellStyle name="n_Sheet3_Book2_Book3 12" xfId="16423" xr:uid="{00000000-0005-0000-0000-000005300000}"/>
    <cellStyle name="n_Sheet3_Book2_Book3 13" xfId="15839" xr:uid="{00000000-0005-0000-0000-000006300000}"/>
    <cellStyle name="n_Sheet3_Book2_Book3 2" xfId="11288" xr:uid="{00000000-0005-0000-0000-000007300000}"/>
    <cellStyle name="n_Sheet3_Book2_Book3 3" xfId="11289" xr:uid="{00000000-0005-0000-0000-000008300000}"/>
    <cellStyle name="n_Sheet3_Book2_Book3 4" xfId="11290" xr:uid="{00000000-0005-0000-0000-000009300000}"/>
    <cellStyle name="n_Sheet3_Book2_Book3 5" xfId="11291" xr:uid="{00000000-0005-0000-0000-00000A300000}"/>
    <cellStyle name="n_Sheet3_Book2_Book3 6" xfId="11292" xr:uid="{00000000-0005-0000-0000-00000B300000}"/>
    <cellStyle name="n_Sheet3_Book2_Book3 7" xfId="11293" xr:uid="{00000000-0005-0000-0000-00000C300000}"/>
    <cellStyle name="n_Sheet3_Book2_Book3 8" xfId="11294" xr:uid="{00000000-0005-0000-0000-00000D300000}"/>
    <cellStyle name="n_Sheet3_Book2_Book3 9" xfId="11295" xr:uid="{00000000-0005-0000-0000-00000E300000}"/>
    <cellStyle name="n_Sheet3_Book2_Book3_DTGTXL_goi1(DD_G6)" xfId="4247" xr:uid="{00000000-0005-0000-0000-00000F300000}"/>
    <cellStyle name="n_Sheet3_Book2_CV2695_957" xfId="2096" xr:uid="{00000000-0005-0000-0000-000010300000}"/>
    <cellStyle name="n_Sheet3_Book2_CV2695_957 10" xfId="11296" xr:uid="{00000000-0005-0000-0000-000011300000}"/>
    <cellStyle name="n_Sheet3_Book2_CV2695_957 11" xfId="11297" xr:uid="{00000000-0005-0000-0000-000012300000}"/>
    <cellStyle name="n_Sheet3_Book2_CV2695_957 12" xfId="16424" xr:uid="{00000000-0005-0000-0000-000013300000}"/>
    <cellStyle name="n_Sheet3_Book2_CV2695_957 13" xfId="15840" xr:uid="{00000000-0005-0000-0000-000014300000}"/>
    <cellStyle name="n_Sheet3_Book2_CV2695_957 2" xfId="11298" xr:uid="{00000000-0005-0000-0000-000015300000}"/>
    <cellStyle name="n_Sheet3_Book2_CV2695_957 3" xfId="11299" xr:uid="{00000000-0005-0000-0000-000016300000}"/>
    <cellStyle name="n_Sheet3_Book2_CV2695_957 4" xfId="11300" xr:uid="{00000000-0005-0000-0000-000017300000}"/>
    <cellStyle name="n_Sheet3_Book2_CV2695_957 5" xfId="11301" xr:uid="{00000000-0005-0000-0000-000018300000}"/>
    <cellStyle name="n_Sheet3_Book2_CV2695_957 6" xfId="11302" xr:uid="{00000000-0005-0000-0000-000019300000}"/>
    <cellStyle name="n_Sheet3_Book2_CV2695_957 7" xfId="11303" xr:uid="{00000000-0005-0000-0000-00001A300000}"/>
    <cellStyle name="n_Sheet3_Book2_CV2695_957 8" xfId="11304" xr:uid="{00000000-0005-0000-0000-00001B300000}"/>
    <cellStyle name="n_Sheet3_Book2_CV2695_957 9" xfId="11305" xr:uid="{00000000-0005-0000-0000-00001C300000}"/>
    <cellStyle name="n_Sheet3_Book2_CV2695_957_DTGTXL_goi1(DD_G6)" xfId="4248" xr:uid="{00000000-0005-0000-0000-00001D300000}"/>
    <cellStyle name="n_Sheet3_Book2_dauvao" xfId="2097" xr:uid="{00000000-0005-0000-0000-00001E300000}"/>
    <cellStyle name="n_Sheet3_Book2_dauvao 10" xfId="11306" xr:uid="{00000000-0005-0000-0000-00001F300000}"/>
    <cellStyle name="n_Sheet3_Book2_dauvao 11" xfId="11307" xr:uid="{00000000-0005-0000-0000-000020300000}"/>
    <cellStyle name="n_Sheet3_Book2_dauvao 12" xfId="16425" xr:uid="{00000000-0005-0000-0000-000021300000}"/>
    <cellStyle name="n_Sheet3_Book2_dauvao 13" xfId="15841" xr:uid="{00000000-0005-0000-0000-000022300000}"/>
    <cellStyle name="n_Sheet3_Book2_dauvao 2" xfId="11308" xr:uid="{00000000-0005-0000-0000-000023300000}"/>
    <cellStyle name="n_Sheet3_Book2_dauvao 3" xfId="11309" xr:uid="{00000000-0005-0000-0000-000024300000}"/>
    <cellStyle name="n_Sheet3_Book2_dauvao 4" xfId="11310" xr:uid="{00000000-0005-0000-0000-000025300000}"/>
    <cellStyle name="n_Sheet3_Book2_dauvao 5" xfId="11311" xr:uid="{00000000-0005-0000-0000-000026300000}"/>
    <cellStyle name="n_Sheet3_Book2_dauvao 6" xfId="11312" xr:uid="{00000000-0005-0000-0000-000027300000}"/>
    <cellStyle name="n_Sheet3_Book2_dauvao 7" xfId="11313" xr:uid="{00000000-0005-0000-0000-000028300000}"/>
    <cellStyle name="n_Sheet3_Book2_dauvao 8" xfId="11314" xr:uid="{00000000-0005-0000-0000-000029300000}"/>
    <cellStyle name="n_Sheet3_Book2_dauvao 9" xfId="11315" xr:uid="{00000000-0005-0000-0000-00002A300000}"/>
    <cellStyle name="n_Sheet3_Book2_dauvao_DTGTXL_goi1(DD_G6)" xfId="4249" xr:uid="{00000000-0005-0000-0000-00002B300000}"/>
    <cellStyle name="n_Sheet3_Book2_duphongtruotgia" xfId="2098" xr:uid="{00000000-0005-0000-0000-00002C300000}"/>
    <cellStyle name="n_Sheet3_Book2_duphongtruotgia 10" xfId="11316" xr:uid="{00000000-0005-0000-0000-00002D300000}"/>
    <cellStyle name="n_Sheet3_Book2_duphongtruotgia 11" xfId="11317" xr:uid="{00000000-0005-0000-0000-00002E300000}"/>
    <cellStyle name="n_Sheet3_Book2_duphongtruotgia 12" xfId="16426" xr:uid="{00000000-0005-0000-0000-00002F300000}"/>
    <cellStyle name="n_Sheet3_Book2_duphongtruotgia 13" xfId="15842" xr:uid="{00000000-0005-0000-0000-000030300000}"/>
    <cellStyle name="n_Sheet3_Book2_duphongtruotgia 2" xfId="11318" xr:uid="{00000000-0005-0000-0000-000031300000}"/>
    <cellStyle name="n_Sheet3_Book2_duphongtruotgia 3" xfId="11319" xr:uid="{00000000-0005-0000-0000-000032300000}"/>
    <cellStyle name="n_Sheet3_Book2_duphongtruotgia 4" xfId="11320" xr:uid="{00000000-0005-0000-0000-000033300000}"/>
    <cellStyle name="n_Sheet3_Book2_duphongtruotgia 5" xfId="11321" xr:uid="{00000000-0005-0000-0000-000034300000}"/>
    <cellStyle name="n_Sheet3_Book2_duphongtruotgia 6" xfId="11322" xr:uid="{00000000-0005-0000-0000-000035300000}"/>
    <cellStyle name="n_Sheet3_Book2_duphongtruotgia 7" xfId="11323" xr:uid="{00000000-0005-0000-0000-000036300000}"/>
    <cellStyle name="n_Sheet3_Book2_duphongtruotgia 8" xfId="11324" xr:uid="{00000000-0005-0000-0000-000037300000}"/>
    <cellStyle name="n_Sheet3_Book2_duphongtruotgia 9" xfId="11325" xr:uid="{00000000-0005-0000-0000-000038300000}"/>
    <cellStyle name="n_Sheet3_Book2_duphongtruotgia_DTGTXL_goi1(DD_G6)" xfId="4250" xr:uid="{00000000-0005-0000-0000-000039300000}"/>
    <cellStyle name="n_Sheet3_Book2_DZ500kVBanSok_Pleiku(10-2012)" xfId="2099" xr:uid="{00000000-0005-0000-0000-00003A300000}"/>
    <cellStyle name="n_Sheet3_Book2_DZ500kVBanSok_Pleiku(10-2012) 10" xfId="11326" xr:uid="{00000000-0005-0000-0000-00003B300000}"/>
    <cellStyle name="n_Sheet3_Book2_DZ500kVBanSok_Pleiku(10-2012) 11" xfId="11327" xr:uid="{00000000-0005-0000-0000-00003C300000}"/>
    <cellStyle name="n_Sheet3_Book2_DZ500kVBanSok_Pleiku(10-2012) 12" xfId="16427" xr:uid="{00000000-0005-0000-0000-00003D300000}"/>
    <cellStyle name="n_Sheet3_Book2_DZ500kVBanSok_Pleiku(10-2012) 13" xfId="15843" xr:uid="{00000000-0005-0000-0000-00003E300000}"/>
    <cellStyle name="n_Sheet3_Book2_DZ500kVBanSok_Pleiku(10-2012) 2" xfId="11328" xr:uid="{00000000-0005-0000-0000-00003F300000}"/>
    <cellStyle name="n_Sheet3_Book2_DZ500kVBanSok_Pleiku(10-2012) 3" xfId="11329" xr:uid="{00000000-0005-0000-0000-000040300000}"/>
    <cellStyle name="n_Sheet3_Book2_DZ500kVBanSok_Pleiku(10-2012) 4" xfId="11330" xr:uid="{00000000-0005-0000-0000-000041300000}"/>
    <cellStyle name="n_Sheet3_Book2_DZ500kVBanSok_Pleiku(10-2012) 5" xfId="11331" xr:uid="{00000000-0005-0000-0000-000042300000}"/>
    <cellStyle name="n_Sheet3_Book2_DZ500kVBanSok_Pleiku(10-2012) 6" xfId="11332" xr:uid="{00000000-0005-0000-0000-000043300000}"/>
    <cellStyle name="n_Sheet3_Book2_DZ500kVBanSok_Pleiku(10-2012) 7" xfId="11333" xr:uid="{00000000-0005-0000-0000-000044300000}"/>
    <cellStyle name="n_Sheet3_Book2_DZ500kVBanSok_Pleiku(10-2012) 8" xfId="11334" xr:uid="{00000000-0005-0000-0000-000045300000}"/>
    <cellStyle name="n_Sheet3_Book2_DZ500kVBanSok_Pleiku(10-2012) 9" xfId="11335" xr:uid="{00000000-0005-0000-0000-000046300000}"/>
    <cellStyle name="n_Sheet3_Book2_DZ500kVHatxan_pleiku" xfId="2100" xr:uid="{00000000-0005-0000-0000-000047300000}"/>
    <cellStyle name="n_Sheet3_Book2_DZ500kVHatxan_pleiku 10" xfId="11336" xr:uid="{00000000-0005-0000-0000-000048300000}"/>
    <cellStyle name="n_Sheet3_Book2_DZ500kVHatxan_pleiku 11" xfId="11337" xr:uid="{00000000-0005-0000-0000-000049300000}"/>
    <cellStyle name="n_Sheet3_Book2_DZ500kVHatxan_pleiku 12" xfId="16428" xr:uid="{00000000-0005-0000-0000-00004A300000}"/>
    <cellStyle name="n_Sheet3_Book2_DZ500kVHatxan_pleiku 13" xfId="15844" xr:uid="{00000000-0005-0000-0000-00004B300000}"/>
    <cellStyle name="n_Sheet3_Book2_DZ500kVHatxan_pleiku 2" xfId="11338" xr:uid="{00000000-0005-0000-0000-00004C300000}"/>
    <cellStyle name="n_Sheet3_Book2_DZ500kVHatxan_pleiku 3" xfId="11339" xr:uid="{00000000-0005-0000-0000-00004D300000}"/>
    <cellStyle name="n_Sheet3_Book2_DZ500kVHatxan_pleiku 4" xfId="11340" xr:uid="{00000000-0005-0000-0000-00004E300000}"/>
    <cellStyle name="n_Sheet3_Book2_DZ500kVHatxan_pleiku 5" xfId="11341" xr:uid="{00000000-0005-0000-0000-00004F300000}"/>
    <cellStyle name="n_Sheet3_Book2_DZ500kVHatxan_pleiku 6" xfId="11342" xr:uid="{00000000-0005-0000-0000-000050300000}"/>
    <cellStyle name="n_Sheet3_Book2_DZ500kVHatxan_pleiku 7" xfId="11343" xr:uid="{00000000-0005-0000-0000-000051300000}"/>
    <cellStyle name="n_Sheet3_Book2_DZ500kVHatxan_pleiku 8" xfId="11344" xr:uid="{00000000-0005-0000-0000-000052300000}"/>
    <cellStyle name="n_Sheet3_Book2_DZ500kVHatxan_pleiku 9" xfId="11345" xr:uid="{00000000-0005-0000-0000-000053300000}"/>
    <cellStyle name="n_Sheet3_Book2_DZ500kVHatxan_pleiku(Giaidoan1)" xfId="2101" xr:uid="{00000000-0005-0000-0000-000054300000}"/>
    <cellStyle name="n_Sheet3_Book2_DZ500kVHatxan_pleiku(Giaidoan1) 10" xfId="11346" xr:uid="{00000000-0005-0000-0000-000055300000}"/>
    <cellStyle name="n_Sheet3_Book2_DZ500kVHatxan_pleiku(Giaidoan1) 11" xfId="11347" xr:uid="{00000000-0005-0000-0000-000056300000}"/>
    <cellStyle name="n_Sheet3_Book2_DZ500kVHatxan_pleiku(Giaidoan1) 12" xfId="16429" xr:uid="{00000000-0005-0000-0000-000057300000}"/>
    <cellStyle name="n_Sheet3_Book2_DZ500kVHatxan_pleiku(Giaidoan1) 13" xfId="15845" xr:uid="{00000000-0005-0000-0000-000058300000}"/>
    <cellStyle name="n_Sheet3_Book2_DZ500kVHatxan_pleiku(Giaidoan1) 2" xfId="11348" xr:uid="{00000000-0005-0000-0000-000059300000}"/>
    <cellStyle name="n_Sheet3_Book2_DZ500kVHatxan_pleiku(Giaidoan1) 3" xfId="11349" xr:uid="{00000000-0005-0000-0000-00005A300000}"/>
    <cellStyle name="n_Sheet3_Book2_DZ500kVHatxan_pleiku(Giaidoan1) 4" xfId="11350" xr:uid="{00000000-0005-0000-0000-00005B300000}"/>
    <cellStyle name="n_Sheet3_Book2_DZ500kVHatxan_pleiku(Giaidoan1) 5" xfId="11351" xr:uid="{00000000-0005-0000-0000-00005C300000}"/>
    <cellStyle name="n_Sheet3_Book2_DZ500kVHatxan_pleiku(Giaidoan1) 6" xfId="11352" xr:uid="{00000000-0005-0000-0000-00005D300000}"/>
    <cellStyle name="n_Sheet3_Book2_DZ500kVHatxan_pleiku(Giaidoan1) 7" xfId="11353" xr:uid="{00000000-0005-0000-0000-00005E300000}"/>
    <cellStyle name="n_Sheet3_Book2_DZ500kVHatxan_pleiku(Giaidoan1) 8" xfId="11354" xr:uid="{00000000-0005-0000-0000-00005F300000}"/>
    <cellStyle name="n_Sheet3_Book2_DZ500kVHatxan_pleiku(Giaidoan1) 9" xfId="11355" xr:uid="{00000000-0005-0000-0000-000060300000}"/>
    <cellStyle name="n_Sheet3_Book2_DZ500kVPleiku_MyPhuoc_CauBong(GiaLai+DakLakmoi)" xfId="2102" xr:uid="{00000000-0005-0000-0000-000061300000}"/>
    <cellStyle name="n_Sheet3_Book2_DZ500kVPleiku_MyPhuoc_CauBong(GiaLai+DakLakmoi) 10" xfId="11356" xr:uid="{00000000-0005-0000-0000-000062300000}"/>
    <cellStyle name="n_Sheet3_Book2_DZ500kVPleiku_MyPhuoc_CauBong(GiaLai+DakLakmoi) 11" xfId="11357" xr:uid="{00000000-0005-0000-0000-000063300000}"/>
    <cellStyle name="n_Sheet3_Book2_DZ500kVPleiku_MyPhuoc_CauBong(GiaLai+DakLakmoi) 12" xfId="16430" xr:uid="{00000000-0005-0000-0000-000064300000}"/>
    <cellStyle name="n_Sheet3_Book2_DZ500kVPleiku_MyPhuoc_CauBong(GiaLai+DakLakmoi) 13" xfId="15846" xr:uid="{00000000-0005-0000-0000-000065300000}"/>
    <cellStyle name="n_Sheet3_Book2_DZ500kVPleiku_MyPhuoc_CauBong(GiaLai+DakLakmoi) 2" xfId="11358" xr:uid="{00000000-0005-0000-0000-000066300000}"/>
    <cellStyle name="n_Sheet3_Book2_DZ500kVPleiku_MyPhuoc_CauBong(GiaLai+DakLakmoi) 3" xfId="11359" xr:uid="{00000000-0005-0000-0000-000067300000}"/>
    <cellStyle name="n_Sheet3_Book2_DZ500kVPleiku_MyPhuoc_CauBong(GiaLai+DakLakmoi) 4" xfId="11360" xr:uid="{00000000-0005-0000-0000-000068300000}"/>
    <cellStyle name="n_Sheet3_Book2_DZ500kVPleiku_MyPhuoc_CauBong(GiaLai+DakLakmoi) 5" xfId="11361" xr:uid="{00000000-0005-0000-0000-000069300000}"/>
    <cellStyle name="n_Sheet3_Book2_DZ500kVPleiku_MyPhuoc_CauBong(GiaLai+DakLakmoi) 6" xfId="11362" xr:uid="{00000000-0005-0000-0000-00006A300000}"/>
    <cellStyle name="n_Sheet3_Book2_DZ500kVPleiku_MyPhuoc_CauBong(GiaLai+DakLakmoi) 7" xfId="11363" xr:uid="{00000000-0005-0000-0000-00006B300000}"/>
    <cellStyle name="n_Sheet3_Book2_DZ500kVPleiku_MyPhuoc_CauBong(GiaLai+DakLakmoi) 8" xfId="11364" xr:uid="{00000000-0005-0000-0000-00006C300000}"/>
    <cellStyle name="n_Sheet3_Book2_DZ500kVPleiku_MyPhuoc_CauBong(GiaLai+DakLakmoi) 9" xfId="11365" xr:uid="{00000000-0005-0000-0000-00006D300000}"/>
    <cellStyle name="n_Sheet3_Book2_DZ500kVPleiku_MyPhuoc_CauBong(GiaLai+DakLakmoi)_DTGTXL_goi1(DD_G6)" xfId="4251" xr:uid="{00000000-0005-0000-0000-00006E300000}"/>
    <cellStyle name="n_Sheet3_Book3" xfId="4252" xr:uid="{00000000-0005-0000-0000-00006F300000}"/>
    <cellStyle name="n_Sheet3_Copy of 3. Du toan 220kV (mau DADT 2010-08moi)" xfId="4253" xr:uid="{00000000-0005-0000-0000-000070300000}"/>
    <cellStyle name="n_Sheet3_CV2695_957" xfId="2103" xr:uid="{00000000-0005-0000-0000-000071300000}"/>
    <cellStyle name="n_Sheet3_CV2695_957 10" xfId="11366" xr:uid="{00000000-0005-0000-0000-000072300000}"/>
    <cellStyle name="n_Sheet3_CV2695_957 11" xfId="11367" xr:uid="{00000000-0005-0000-0000-000073300000}"/>
    <cellStyle name="n_Sheet3_CV2695_957 12" xfId="16431" xr:uid="{00000000-0005-0000-0000-000074300000}"/>
    <cellStyle name="n_Sheet3_CV2695_957 13" xfId="15847" xr:uid="{00000000-0005-0000-0000-000075300000}"/>
    <cellStyle name="n_Sheet3_CV2695_957 2" xfId="11368" xr:uid="{00000000-0005-0000-0000-000076300000}"/>
    <cellStyle name="n_Sheet3_CV2695_957 3" xfId="11369" xr:uid="{00000000-0005-0000-0000-000077300000}"/>
    <cellStyle name="n_Sheet3_CV2695_957 4" xfId="11370" xr:uid="{00000000-0005-0000-0000-000078300000}"/>
    <cellStyle name="n_Sheet3_CV2695_957 5" xfId="11371" xr:uid="{00000000-0005-0000-0000-000079300000}"/>
    <cellStyle name="n_Sheet3_CV2695_957 6" xfId="11372" xr:uid="{00000000-0005-0000-0000-00007A300000}"/>
    <cellStyle name="n_Sheet3_CV2695_957 7" xfId="11373" xr:uid="{00000000-0005-0000-0000-00007B300000}"/>
    <cellStyle name="n_Sheet3_CV2695_957 8" xfId="11374" xr:uid="{00000000-0005-0000-0000-00007C300000}"/>
    <cellStyle name="n_Sheet3_CV2695_957 9" xfId="11375" xr:uid="{00000000-0005-0000-0000-00007D300000}"/>
    <cellStyle name="n_Sheet3_CV2695_957_Book2" xfId="2104" xr:uid="{00000000-0005-0000-0000-00007E300000}"/>
    <cellStyle name="n_Sheet3_CV2695_957_Book2 10" xfId="11376" xr:uid="{00000000-0005-0000-0000-00007F300000}"/>
    <cellStyle name="n_Sheet3_CV2695_957_Book2 11" xfId="11377" xr:uid="{00000000-0005-0000-0000-000080300000}"/>
    <cellStyle name="n_Sheet3_CV2695_957_Book2 12" xfId="16432" xr:uid="{00000000-0005-0000-0000-000081300000}"/>
    <cellStyle name="n_Sheet3_CV2695_957_Book2 13" xfId="15848" xr:uid="{00000000-0005-0000-0000-000082300000}"/>
    <cellStyle name="n_Sheet3_CV2695_957_Book2 2" xfId="11378" xr:uid="{00000000-0005-0000-0000-000083300000}"/>
    <cellStyle name="n_Sheet3_CV2695_957_Book2 3" xfId="11379" xr:uid="{00000000-0005-0000-0000-000084300000}"/>
    <cellStyle name="n_Sheet3_CV2695_957_Book2 4" xfId="11380" xr:uid="{00000000-0005-0000-0000-000085300000}"/>
    <cellStyle name="n_Sheet3_CV2695_957_Book2 5" xfId="11381" xr:uid="{00000000-0005-0000-0000-000086300000}"/>
    <cellStyle name="n_Sheet3_CV2695_957_Book2 6" xfId="11382" xr:uid="{00000000-0005-0000-0000-000087300000}"/>
    <cellStyle name="n_Sheet3_CV2695_957_Book2 7" xfId="11383" xr:uid="{00000000-0005-0000-0000-000088300000}"/>
    <cellStyle name="n_Sheet3_CV2695_957_Book2 8" xfId="11384" xr:uid="{00000000-0005-0000-0000-000089300000}"/>
    <cellStyle name="n_Sheet3_CV2695_957_Book2 9" xfId="11385" xr:uid="{00000000-0005-0000-0000-00008A300000}"/>
    <cellStyle name="n_Sheet3_CV2695_957_Book2_DTGTXL_goi1(DD_G6)" xfId="4254" xr:uid="{00000000-0005-0000-0000-00008B300000}"/>
    <cellStyle name="n_Sheet3_CV2695_957_Book3" xfId="2105" xr:uid="{00000000-0005-0000-0000-00008C300000}"/>
    <cellStyle name="n_Sheet3_CV2695_957_Book3 10" xfId="11386" xr:uid="{00000000-0005-0000-0000-00008D300000}"/>
    <cellStyle name="n_Sheet3_CV2695_957_Book3 11" xfId="11387" xr:uid="{00000000-0005-0000-0000-00008E300000}"/>
    <cellStyle name="n_Sheet3_CV2695_957_Book3 12" xfId="16433" xr:uid="{00000000-0005-0000-0000-00008F300000}"/>
    <cellStyle name="n_Sheet3_CV2695_957_Book3 13" xfId="15849" xr:uid="{00000000-0005-0000-0000-000090300000}"/>
    <cellStyle name="n_Sheet3_CV2695_957_Book3 2" xfId="11388" xr:uid="{00000000-0005-0000-0000-000091300000}"/>
    <cellStyle name="n_Sheet3_CV2695_957_Book3 3" xfId="11389" xr:uid="{00000000-0005-0000-0000-000092300000}"/>
    <cellStyle name="n_Sheet3_CV2695_957_Book3 4" xfId="11390" xr:uid="{00000000-0005-0000-0000-000093300000}"/>
    <cellStyle name="n_Sheet3_CV2695_957_Book3 5" xfId="11391" xr:uid="{00000000-0005-0000-0000-000094300000}"/>
    <cellStyle name="n_Sheet3_CV2695_957_Book3 6" xfId="11392" xr:uid="{00000000-0005-0000-0000-000095300000}"/>
    <cellStyle name="n_Sheet3_CV2695_957_Book3 7" xfId="11393" xr:uid="{00000000-0005-0000-0000-000096300000}"/>
    <cellStyle name="n_Sheet3_CV2695_957_Book3 8" xfId="11394" xr:uid="{00000000-0005-0000-0000-000097300000}"/>
    <cellStyle name="n_Sheet3_CV2695_957_Book3 9" xfId="11395" xr:uid="{00000000-0005-0000-0000-000098300000}"/>
    <cellStyle name="n_Sheet3_CV2695_957_Book3_DTGTXL_goi1(DD_G6)" xfId="4255" xr:uid="{00000000-0005-0000-0000-000099300000}"/>
    <cellStyle name="n_Sheet3_CV2695_957_DZ500kVPleiku_MyPhuoc_CauBong(GiaLai+DakLakmoi)" xfId="2106" xr:uid="{00000000-0005-0000-0000-00009A300000}"/>
    <cellStyle name="n_Sheet3_CV2695_957_DZ500kVPleiku_MyPhuoc_CauBong(GiaLai+DakLakmoi) 10" xfId="11396" xr:uid="{00000000-0005-0000-0000-00009B300000}"/>
    <cellStyle name="n_Sheet3_CV2695_957_DZ500kVPleiku_MyPhuoc_CauBong(GiaLai+DakLakmoi) 11" xfId="11397" xr:uid="{00000000-0005-0000-0000-00009C300000}"/>
    <cellStyle name="n_Sheet3_CV2695_957_DZ500kVPleiku_MyPhuoc_CauBong(GiaLai+DakLakmoi) 12" xfId="16434" xr:uid="{00000000-0005-0000-0000-00009D300000}"/>
    <cellStyle name="n_Sheet3_CV2695_957_DZ500kVPleiku_MyPhuoc_CauBong(GiaLai+DakLakmoi) 13" xfId="15850" xr:uid="{00000000-0005-0000-0000-00009E300000}"/>
    <cellStyle name="n_Sheet3_CV2695_957_DZ500kVPleiku_MyPhuoc_CauBong(GiaLai+DakLakmoi) 2" xfId="11398" xr:uid="{00000000-0005-0000-0000-00009F300000}"/>
    <cellStyle name="n_Sheet3_CV2695_957_DZ500kVPleiku_MyPhuoc_CauBong(GiaLai+DakLakmoi) 3" xfId="11399" xr:uid="{00000000-0005-0000-0000-0000A0300000}"/>
    <cellStyle name="n_Sheet3_CV2695_957_DZ500kVPleiku_MyPhuoc_CauBong(GiaLai+DakLakmoi) 4" xfId="11400" xr:uid="{00000000-0005-0000-0000-0000A1300000}"/>
    <cellStyle name="n_Sheet3_CV2695_957_DZ500kVPleiku_MyPhuoc_CauBong(GiaLai+DakLakmoi) 5" xfId="11401" xr:uid="{00000000-0005-0000-0000-0000A2300000}"/>
    <cellStyle name="n_Sheet3_CV2695_957_DZ500kVPleiku_MyPhuoc_CauBong(GiaLai+DakLakmoi) 6" xfId="11402" xr:uid="{00000000-0005-0000-0000-0000A3300000}"/>
    <cellStyle name="n_Sheet3_CV2695_957_DZ500kVPleiku_MyPhuoc_CauBong(GiaLai+DakLakmoi) 7" xfId="11403" xr:uid="{00000000-0005-0000-0000-0000A4300000}"/>
    <cellStyle name="n_Sheet3_CV2695_957_DZ500kVPleiku_MyPhuoc_CauBong(GiaLai+DakLakmoi) 8" xfId="11404" xr:uid="{00000000-0005-0000-0000-0000A5300000}"/>
    <cellStyle name="n_Sheet3_CV2695_957_DZ500kVPleiku_MyPhuoc_CauBong(GiaLai+DakLakmoi) 9" xfId="11405" xr:uid="{00000000-0005-0000-0000-0000A6300000}"/>
    <cellStyle name="n_Sheet3_CV2695_957_DZ500kVPleiku_MyPhuoc_CauBong(GiaLai+DakLakmoi)_DTGTXL_goi1(DD_G6)" xfId="4256" xr:uid="{00000000-0005-0000-0000-0000A7300000}"/>
    <cellStyle name="n_Sheet3_dauvao" xfId="2107" xr:uid="{00000000-0005-0000-0000-0000A8300000}"/>
    <cellStyle name="n_Sheet3_dauvao 10" xfId="11406" xr:uid="{00000000-0005-0000-0000-0000A9300000}"/>
    <cellStyle name="n_Sheet3_dauvao 11" xfId="11407" xr:uid="{00000000-0005-0000-0000-0000AA300000}"/>
    <cellStyle name="n_Sheet3_dauvao 12" xfId="16435" xr:uid="{00000000-0005-0000-0000-0000AB300000}"/>
    <cellStyle name="n_Sheet3_dauvao 13" xfId="15851" xr:uid="{00000000-0005-0000-0000-0000AC300000}"/>
    <cellStyle name="n_Sheet3_dauvao 2" xfId="11408" xr:uid="{00000000-0005-0000-0000-0000AD300000}"/>
    <cellStyle name="n_Sheet3_dauvao 3" xfId="11409" xr:uid="{00000000-0005-0000-0000-0000AE300000}"/>
    <cellStyle name="n_Sheet3_dauvao 4" xfId="11410" xr:uid="{00000000-0005-0000-0000-0000AF300000}"/>
    <cellStyle name="n_Sheet3_dauvao 5" xfId="11411" xr:uid="{00000000-0005-0000-0000-0000B0300000}"/>
    <cellStyle name="n_Sheet3_dauvao 6" xfId="11412" xr:uid="{00000000-0005-0000-0000-0000B1300000}"/>
    <cellStyle name="n_Sheet3_dauvao 7" xfId="11413" xr:uid="{00000000-0005-0000-0000-0000B2300000}"/>
    <cellStyle name="n_Sheet3_dauvao 8" xfId="11414" xr:uid="{00000000-0005-0000-0000-0000B3300000}"/>
    <cellStyle name="n_Sheet3_dauvao 9" xfId="11415" xr:uid="{00000000-0005-0000-0000-0000B4300000}"/>
    <cellStyle name="n_Sheet3_DTGTXL_goi1(DD_G6)" xfId="4257" xr:uid="{00000000-0005-0000-0000-0000B5300000}"/>
    <cellStyle name="n_Sheet3_duphongtruotgia" xfId="2108" xr:uid="{00000000-0005-0000-0000-0000B6300000}"/>
    <cellStyle name="n_Sheet3_duphongtruotgia 10" xfId="11416" xr:uid="{00000000-0005-0000-0000-0000B7300000}"/>
    <cellStyle name="n_Sheet3_duphongtruotgia 11" xfId="11417" xr:uid="{00000000-0005-0000-0000-0000B8300000}"/>
    <cellStyle name="n_Sheet3_duphongtruotgia 12" xfId="16436" xr:uid="{00000000-0005-0000-0000-0000B9300000}"/>
    <cellStyle name="n_Sheet3_duphongtruotgia 13" xfId="15852" xr:uid="{00000000-0005-0000-0000-0000BA300000}"/>
    <cellStyle name="n_Sheet3_duphongtruotgia 2" xfId="11418" xr:uid="{00000000-0005-0000-0000-0000BB300000}"/>
    <cellStyle name="n_Sheet3_duphongtruotgia 3" xfId="11419" xr:uid="{00000000-0005-0000-0000-0000BC300000}"/>
    <cellStyle name="n_Sheet3_duphongtruotgia 4" xfId="11420" xr:uid="{00000000-0005-0000-0000-0000BD300000}"/>
    <cellStyle name="n_Sheet3_duphongtruotgia 5" xfId="11421" xr:uid="{00000000-0005-0000-0000-0000BE300000}"/>
    <cellStyle name="n_Sheet3_duphongtruotgia 6" xfId="11422" xr:uid="{00000000-0005-0000-0000-0000BF300000}"/>
    <cellStyle name="n_Sheet3_duphongtruotgia 7" xfId="11423" xr:uid="{00000000-0005-0000-0000-0000C0300000}"/>
    <cellStyle name="n_Sheet3_duphongtruotgia 8" xfId="11424" xr:uid="{00000000-0005-0000-0000-0000C1300000}"/>
    <cellStyle name="n_Sheet3_duphongtruotgia 9" xfId="11425" xr:uid="{00000000-0005-0000-0000-0000C2300000}"/>
    <cellStyle name="n_Sheet3_duphongtruotgia_Book2" xfId="2109" xr:uid="{00000000-0005-0000-0000-0000C3300000}"/>
    <cellStyle name="n_Sheet3_duphongtruotgia_Book2 10" xfId="11426" xr:uid="{00000000-0005-0000-0000-0000C4300000}"/>
    <cellStyle name="n_Sheet3_duphongtruotgia_Book2 11" xfId="11427" xr:uid="{00000000-0005-0000-0000-0000C5300000}"/>
    <cellStyle name="n_Sheet3_duphongtruotgia_Book2 12" xfId="16437" xr:uid="{00000000-0005-0000-0000-0000C6300000}"/>
    <cellStyle name="n_Sheet3_duphongtruotgia_Book2 13" xfId="15853" xr:uid="{00000000-0005-0000-0000-0000C7300000}"/>
    <cellStyle name="n_Sheet3_duphongtruotgia_Book2 2" xfId="11428" xr:uid="{00000000-0005-0000-0000-0000C8300000}"/>
    <cellStyle name="n_Sheet3_duphongtruotgia_Book2 3" xfId="11429" xr:uid="{00000000-0005-0000-0000-0000C9300000}"/>
    <cellStyle name="n_Sheet3_duphongtruotgia_Book2 4" xfId="11430" xr:uid="{00000000-0005-0000-0000-0000CA300000}"/>
    <cellStyle name="n_Sheet3_duphongtruotgia_Book2 5" xfId="11431" xr:uid="{00000000-0005-0000-0000-0000CB300000}"/>
    <cellStyle name="n_Sheet3_duphongtruotgia_Book2 6" xfId="11432" xr:uid="{00000000-0005-0000-0000-0000CC300000}"/>
    <cellStyle name="n_Sheet3_duphongtruotgia_Book2 7" xfId="11433" xr:uid="{00000000-0005-0000-0000-0000CD300000}"/>
    <cellStyle name="n_Sheet3_duphongtruotgia_Book2 8" xfId="11434" xr:uid="{00000000-0005-0000-0000-0000CE300000}"/>
    <cellStyle name="n_Sheet3_duphongtruotgia_Book2 9" xfId="11435" xr:uid="{00000000-0005-0000-0000-0000CF300000}"/>
    <cellStyle name="n_Sheet3_duphongtruotgia_Book2_DTGTXL_goi1(DD_G6)" xfId="4258" xr:uid="{00000000-0005-0000-0000-0000D0300000}"/>
    <cellStyle name="n_Sheet3_duphongtruotgia_Book3" xfId="2110" xr:uid="{00000000-0005-0000-0000-0000D1300000}"/>
    <cellStyle name="n_Sheet3_duphongtruotgia_Book3 10" xfId="11436" xr:uid="{00000000-0005-0000-0000-0000D2300000}"/>
    <cellStyle name="n_Sheet3_duphongtruotgia_Book3 11" xfId="11437" xr:uid="{00000000-0005-0000-0000-0000D3300000}"/>
    <cellStyle name="n_Sheet3_duphongtruotgia_Book3 12" xfId="16438" xr:uid="{00000000-0005-0000-0000-0000D4300000}"/>
    <cellStyle name="n_Sheet3_duphongtruotgia_Book3 13" xfId="15854" xr:uid="{00000000-0005-0000-0000-0000D5300000}"/>
    <cellStyle name="n_Sheet3_duphongtruotgia_Book3 2" xfId="11438" xr:uid="{00000000-0005-0000-0000-0000D6300000}"/>
    <cellStyle name="n_Sheet3_duphongtruotgia_Book3 3" xfId="11439" xr:uid="{00000000-0005-0000-0000-0000D7300000}"/>
    <cellStyle name="n_Sheet3_duphongtruotgia_Book3 4" xfId="11440" xr:uid="{00000000-0005-0000-0000-0000D8300000}"/>
    <cellStyle name="n_Sheet3_duphongtruotgia_Book3 5" xfId="11441" xr:uid="{00000000-0005-0000-0000-0000D9300000}"/>
    <cellStyle name="n_Sheet3_duphongtruotgia_Book3 6" xfId="11442" xr:uid="{00000000-0005-0000-0000-0000DA300000}"/>
    <cellStyle name="n_Sheet3_duphongtruotgia_Book3 7" xfId="11443" xr:uid="{00000000-0005-0000-0000-0000DB300000}"/>
    <cellStyle name="n_Sheet3_duphongtruotgia_Book3 8" xfId="11444" xr:uid="{00000000-0005-0000-0000-0000DC300000}"/>
    <cellStyle name="n_Sheet3_duphongtruotgia_Book3 9" xfId="11445" xr:uid="{00000000-0005-0000-0000-0000DD300000}"/>
    <cellStyle name="n_Sheet3_duphongtruotgia_Book3_DTGTXL_goi1(DD_G6)" xfId="4259" xr:uid="{00000000-0005-0000-0000-0000DE300000}"/>
    <cellStyle name="n_Sheet3_duphongtruotgia_DZ500kVPleiku_MyPhuoc_CauBong(GiaLai+DakLakmoi)" xfId="2111" xr:uid="{00000000-0005-0000-0000-0000DF300000}"/>
    <cellStyle name="n_Sheet3_duphongtruotgia_DZ500kVPleiku_MyPhuoc_CauBong(GiaLai+DakLakmoi) 10" xfId="11446" xr:uid="{00000000-0005-0000-0000-0000E0300000}"/>
    <cellStyle name="n_Sheet3_duphongtruotgia_DZ500kVPleiku_MyPhuoc_CauBong(GiaLai+DakLakmoi) 11" xfId="11447" xr:uid="{00000000-0005-0000-0000-0000E1300000}"/>
    <cellStyle name="n_Sheet3_duphongtruotgia_DZ500kVPleiku_MyPhuoc_CauBong(GiaLai+DakLakmoi) 12" xfId="16439" xr:uid="{00000000-0005-0000-0000-0000E2300000}"/>
    <cellStyle name="n_Sheet3_duphongtruotgia_DZ500kVPleiku_MyPhuoc_CauBong(GiaLai+DakLakmoi) 13" xfId="15855" xr:uid="{00000000-0005-0000-0000-0000E3300000}"/>
    <cellStyle name="n_Sheet3_duphongtruotgia_DZ500kVPleiku_MyPhuoc_CauBong(GiaLai+DakLakmoi) 2" xfId="11448" xr:uid="{00000000-0005-0000-0000-0000E4300000}"/>
    <cellStyle name="n_Sheet3_duphongtruotgia_DZ500kVPleiku_MyPhuoc_CauBong(GiaLai+DakLakmoi) 3" xfId="11449" xr:uid="{00000000-0005-0000-0000-0000E5300000}"/>
    <cellStyle name="n_Sheet3_duphongtruotgia_DZ500kVPleiku_MyPhuoc_CauBong(GiaLai+DakLakmoi) 4" xfId="11450" xr:uid="{00000000-0005-0000-0000-0000E6300000}"/>
    <cellStyle name="n_Sheet3_duphongtruotgia_DZ500kVPleiku_MyPhuoc_CauBong(GiaLai+DakLakmoi) 5" xfId="11451" xr:uid="{00000000-0005-0000-0000-0000E7300000}"/>
    <cellStyle name="n_Sheet3_duphongtruotgia_DZ500kVPleiku_MyPhuoc_CauBong(GiaLai+DakLakmoi) 6" xfId="11452" xr:uid="{00000000-0005-0000-0000-0000E8300000}"/>
    <cellStyle name="n_Sheet3_duphongtruotgia_DZ500kVPleiku_MyPhuoc_CauBong(GiaLai+DakLakmoi) 7" xfId="11453" xr:uid="{00000000-0005-0000-0000-0000E9300000}"/>
    <cellStyle name="n_Sheet3_duphongtruotgia_DZ500kVPleiku_MyPhuoc_CauBong(GiaLai+DakLakmoi) 8" xfId="11454" xr:uid="{00000000-0005-0000-0000-0000EA300000}"/>
    <cellStyle name="n_Sheet3_duphongtruotgia_DZ500kVPleiku_MyPhuoc_CauBong(GiaLai+DakLakmoi) 9" xfId="11455" xr:uid="{00000000-0005-0000-0000-0000EB300000}"/>
    <cellStyle name="n_Sheet3_duphongtruotgia_DZ500kVPleiku_MyPhuoc_CauBong(GiaLai+DakLakmoi)_DTGTXL_goi1(DD_G6)" xfId="4260" xr:uid="{00000000-0005-0000-0000-0000EC300000}"/>
    <cellStyle name="n_Sheet3_DZ 220kV Vinh Tan - Phan Thi_t" xfId="2112" xr:uid="{00000000-0005-0000-0000-0000ED300000}"/>
    <cellStyle name="n_Sheet3_DZ 220kV Vinh Tan - Phan Thi_t_Book1" xfId="2113" xr:uid="{00000000-0005-0000-0000-0000EE300000}"/>
    <cellStyle name="n_Sheet3_DZ 220kV Vinh Tan - Phan Thi_t_Book1 10" xfId="11456" xr:uid="{00000000-0005-0000-0000-0000EF300000}"/>
    <cellStyle name="n_Sheet3_DZ 220kV Vinh Tan - Phan Thi_t_Book1 11" xfId="11457" xr:uid="{00000000-0005-0000-0000-0000F0300000}"/>
    <cellStyle name="n_Sheet3_DZ 220kV Vinh Tan - Phan Thi_t_Book1 12" xfId="16440" xr:uid="{00000000-0005-0000-0000-0000F1300000}"/>
    <cellStyle name="n_Sheet3_DZ 220kV Vinh Tan - Phan Thi_t_Book1 13" xfId="15856" xr:uid="{00000000-0005-0000-0000-0000F2300000}"/>
    <cellStyle name="n_Sheet3_DZ 220kV Vinh Tan - Phan Thi_t_Book1 2" xfId="11458" xr:uid="{00000000-0005-0000-0000-0000F3300000}"/>
    <cellStyle name="n_Sheet3_DZ 220kV Vinh Tan - Phan Thi_t_Book1 3" xfId="11459" xr:uid="{00000000-0005-0000-0000-0000F4300000}"/>
    <cellStyle name="n_Sheet3_DZ 220kV Vinh Tan - Phan Thi_t_Book1 4" xfId="11460" xr:uid="{00000000-0005-0000-0000-0000F5300000}"/>
    <cellStyle name="n_Sheet3_DZ 220kV Vinh Tan - Phan Thi_t_Book1 5" xfId="11461" xr:uid="{00000000-0005-0000-0000-0000F6300000}"/>
    <cellStyle name="n_Sheet3_DZ 220kV Vinh Tan - Phan Thi_t_Book1 6" xfId="11462" xr:uid="{00000000-0005-0000-0000-0000F7300000}"/>
    <cellStyle name="n_Sheet3_DZ 220kV Vinh Tan - Phan Thi_t_Book1 7" xfId="11463" xr:uid="{00000000-0005-0000-0000-0000F8300000}"/>
    <cellStyle name="n_Sheet3_DZ 220kV Vinh Tan - Phan Thi_t_Book1 8" xfId="11464" xr:uid="{00000000-0005-0000-0000-0000F9300000}"/>
    <cellStyle name="n_Sheet3_DZ 220kV Vinh Tan - Phan Thi_t_Book1 9" xfId="11465" xr:uid="{00000000-0005-0000-0000-0000FA300000}"/>
    <cellStyle name="n_Sheet3_DZ 220kV Vinh Tan - Phan Thi_t_Book2" xfId="2114" xr:uid="{00000000-0005-0000-0000-0000FB300000}"/>
    <cellStyle name="n_Sheet3_DZ 220kV Vinh Tan - Phan Thi_t_Book2 10" xfId="11466" xr:uid="{00000000-0005-0000-0000-0000FC300000}"/>
    <cellStyle name="n_Sheet3_DZ 220kV Vinh Tan - Phan Thi_t_Book2 11" xfId="11467" xr:uid="{00000000-0005-0000-0000-0000FD300000}"/>
    <cellStyle name="n_Sheet3_DZ 220kV Vinh Tan - Phan Thi_t_Book2 12" xfId="16441" xr:uid="{00000000-0005-0000-0000-0000FE300000}"/>
    <cellStyle name="n_Sheet3_DZ 220kV Vinh Tan - Phan Thi_t_Book2 13" xfId="15857" xr:uid="{00000000-0005-0000-0000-0000FF300000}"/>
    <cellStyle name="n_Sheet3_DZ 220kV Vinh Tan - Phan Thi_t_Book2 2" xfId="11468" xr:uid="{00000000-0005-0000-0000-000000310000}"/>
    <cellStyle name="n_Sheet3_DZ 220kV Vinh Tan - Phan Thi_t_Book2 3" xfId="11469" xr:uid="{00000000-0005-0000-0000-000001310000}"/>
    <cellStyle name="n_Sheet3_DZ 220kV Vinh Tan - Phan Thi_t_Book2 4" xfId="11470" xr:uid="{00000000-0005-0000-0000-000002310000}"/>
    <cellStyle name="n_Sheet3_DZ 220kV Vinh Tan - Phan Thi_t_Book2 5" xfId="11471" xr:uid="{00000000-0005-0000-0000-000003310000}"/>
    <cellStyle name="n_Sheet3_DZ 220kV Vinh Tan - Phan Thi_t_Book2 6" xfId="11472" xr:uid="{00000000-0005-0000-0000-000004310000}"/>
    <cellStyle name="n_Sheet3_DZ 220kV Vinh Tan - Phan Thi_t_Book2 7" xfId="11473" xr:uid="{00000000-0005-0000-0000-000005310000}"/>
    <cellStyle name="n_Sheet3_DZ 220kV Vinh Tan - Phan Thi_t_Book2 8" xfId="11474" xr:uid="{00000000-0005-0000-0000-000006310000}"/>
    <cellStyle name="n_Sheet3_DZ 220kV Vinh Tan - Phan Thi_t_Book2 9" xfId="11475" xr:uid="{00000000-0005-0000-0000-000007310000}"/>
    <cellStyle name="n_Sheet3_DZ 220kV Vinh Tan - Phan Thi_t_DTGTXL_goi1(DD_G6)" xfId="4261" xr:uid="{00000000-0005-0000-0000-000008310000}"/>
    <cellStyle name="n_Sheet3_DZ 220kV Vinh Tan - Phan Thi_t_DZ500kVBanSok_Pleiku(10-2012)" xfId="2115" xr:uid="{00000000-0005-0000-0000-000009310000}"/>
    <cellStyle name="n_Sheet3_DZ 220kV Vinh Tan - Phan Thi_t_DZ500kVBanSok_Pleiku(10-2012) 10" xfId="11476" xr:uid="{00000000-0005-0000-0000-00000A310000}"/>
    <cellStyle name="n_Sheet3_DZ 220kV Vinh Tan - Phan Thi_t_DZ500kVBanSok_Pleiku(10-2012) 11" xfId="11477" xr:uid="{00000000-0005-0000-0000-00000B310000}"/>
    <cellStyle name="n_Sheet3_DZ 220kV Vinh Tan - Phan Thi_t_DZ500kVBanSok_Pleiku(10-2012) 12" xfId="16442" xr:uid="{00000000-0005-0000-0000-00000C310000}"/>
    <cellStyle name="n_Sheet3_DZ 220kV Vinh Tan - Phan Thi_t_DZ500kVBanSok_Pleiku(10-2012) 13" xfId="15858" xr:uid="{00000000-0005-0000-0000-00000D310000}"/>
    <cellStyle name="n_Sheet3_DZ 220kV Vinh Tan - Phan Thi_t_DZ500kVBanSok_Pleiku(10-2012) 2" xfId="11478" xr:uid="{00000000-0005-0000-0000-00000E310000}"/>
    <cellStyle name="n_Sheet3_DZ 220kV Vinh Tan - Phan Thi_t_DZ500kVBanSok_Pleiku(10-2012) 3" xfId="11479" xr:uid="{00000000-0005-0000-0000-00000F310000}"/>
    <cellStyle name="n_Sheet3_DZ 220kV Vinh Tan - Phan Thi_t_DZ500kVBanSok_Pleiku(10-2012) 4" xfId="11480" xr:uid="{00000000-0005-0000-0000-000010310000}"/>
    <cellStyle name="n_Sheet3_DZ 220kV Vinh Tan - Phan Thi_t_DZ500kVBanSok_Pleiku(10-2012) 5" xfId="11481" xr:uid="{00000000-0005-0000-0000-000011310000}"/>
    <cellStyle name="n_Sheet3_DZ 220kV Vinh Tan - Phan Thi_t_DZ500kVBanSok_Pleiku(10-2012) 6" xfId="11482" xr:uid="{00000000-0005-0000-0000-000012310000}"/>
    <cellStyle name="n_Sheet3_DZ 220kV Vinh Tan - Phan Thi_t_DZ500kVBanSok_Pleiku(10-2012) 7" xfId="11483" xr:uid="{00000000-0005-0000-0000-000013310000}"/>
    <cellStyle name="n_Sheet3_DZ 220kV Vinh Tan - Phan Thi_t_DZ500kVBanSok_Pleiku(10-2012) 8" xfId="11484" xr:uid="{00000000-0005-0000-0000-000014310000}"/>
    <cellStyle name="n_Sheet3_DZ 220kV Vinh Tan - Phan Thi_t_DZ500kVBanSok_Pleiku(10-2012) 9" xfId="11485" xr:uid="{00000000-0005-0000-0000-000015310000}"/>
    <cellStyle name="n_Sheet3_DZ 220kV Vinh Tan - Phan Thi_t_DZ500kVHatxan_pleiku" xfId="2116" xr:uid="{00000000-0005-0000-0000-000016310000}"/>
    <cellStyle name="n_Sheet3_DZ 220kV Vinh Tan - Phan Thi_t_DZ500kVHatxan_pleiku 10" xfId="11486" xr:uid="{00000000-0005-0000-0000-000017310000}"/>
    <cellStyle name="n_Sheet3_DZ 220kV Vinh Tan - Phan Thi_t_DZ500kVHatxan_pleiku 11" xfId="11487" xr:uid="{00000000-0005-0000-0000-000018310000}"/>
    <cellStyle name="n_Sheet3_DZ 220kV Vinh Tan - Phan Thi_t_DZ500kVHatxan_pleiku 12" xfId="16443" xr:uid="{00000000-0005-0000-0000-000019310000}"/>
    <cellStyle name="n_Sheet3_DZ 220kV Vinh Tan - Phan Thi_t_DZ500kVHatxan_pleiku 13" xfId="15859" xr:uid="{00000000-0005-0000-0000-00001A310000}"/>
    <cellStyle name="n_Sheet3_DZ 220kV Vinh Tan - Phan Thi_t_DZ500kVHatxan_pleiku 2" xfId="11488" xr:uid="{00000000-0005-0000-0000-00001B310000}"/>
    <cellStyle name="n_Sheet3_DZ 220kV Vinh Tan - Phan Thi_t_DZ500kVHatxan_pleiku 3" xfId="11489" xr:uid="{00000000-0005-0000-0000-00001C310000}"/>
    <cellStyle name="n_Sheet3_DZ 220kV Vinh Tan - Phan Thi_t_DZ500kVHatxan_pleiku 4" xfId="11490" xr:uid="{00000000-0005-0000-0000-00001D310000}"/>
    <cellStyle name="n_Sheet3_DZ 220kV Vinh Tan - Phan Thi_t_DZ500kVHatxan_pleiku 5" xfId="11491" xr:uid="{00000000-0005-0000-0000-00001E310000}"/>
    <cellStyle name="n_Sheet3_DZ 220kV Vinh Tan - Phan Thi_t_DZ500kVHatxan_pleiku 6" xfId="11492" xr:uid="{00000000-0005-0000-0000-00001F310000}"/>
    <cellStyle name="n_Sheet3_DZ 220kV Vinh Tan - Phan Thi_t_DZ500kVHatxan_pleiku 7" xfId="11493" xr:uid="{00000000-0005-0000-0000-000020310000}"/>
    <cellStyle name="n_Sheet3_DZ 220kV Vinh Tan - Phan Thi_t_DZ500kVHatxan_pleiku 8" xfId="11494" xr:uid="{00000000-0005-0000-0000-000021310000}"/>
    <cellStyle name="n_Sheet3_DZ 220kV Vinh Tan - Phan Thi_t_DZ500kVHatxan_pleiku 9" xfId="11495" xr:uid="{00000000-0005-0000-0000-000022310000}"/>
    <cellStyle name="n_Sheet3_DZ 220kV Vinh Tan - Phan Thi_t_DZ500kVHatxan_pleiku(Giaidoan1)" xfId="2117" xr:uid="{00000000-0005-0000-0000-000023310000}"/>
    <cellStyle name="n_Sheet3_DZ 220kV Vinh Tan - Phan Thi_t_DZ500kVHatxan_pleiku(Giaidoan1) 10" xfId="11496" xr:uid="{00000000-0005-0000-0000-000024310000}"/>
    <cellStyle name="n_Sheet3_DZ 220kV Vinh Tan - Phan Thi_t_DZ500kVHatxan_pleiku(Giaidoan1) 11" xfId="11497" xr:uid="{00000000-0005-0000-0000-000025310000}"/>
    <cellStyle name="n_Sheet3_DZ 220kV Vinh Tan - Phan Thi_t_DZ500kVHatxan_pleiku(Giaidoan1) 12" xfId="16444" xr:uid="{00000000-0005-0000-0000-000026310000}"/>
    <cellStyle name="n_Sheet3_DZ 220kV Vinh Tan - Phan Thi_t_DZ500kVHatxan_pleiku(Giaidoan1) 13" xfId="15860" xr:uid="{00000000-0005-0000-0000-000027310000}"/>
    <cellStyle name="n_Sheet3_DZ 220kV Vinh Tan - Phan Thi_t_DZ500kVHatxan_pleiku(Giaidoan1) 2" xfId="11498" xr:uid="{00000000-0005-0000-0000-000028310000}"/>
    <cellStyle name="n_Sheet3_DZ 220kV Vinh Tan - Phan Thi_t_DZ500kVHatxan_pleiku(Giaidoan1) 3" xfId="11499" xr:uid="{00000000-0005-0000-0000-000029310000}"/>
    <cellStyle name="n_Sheet3_DZ 220kV Vinh Tan - Phan Thi_t_DZ500kVHatxan_pleiku(Giaidoan1) 4" xfId="11500" xr:uid="{00000000-0005-0000-0000-00002A310000}"/>
    <cellStyle name="n_Sheet3_DZ 220kV Vinh Tan - Phan Thi_t_DZ500kVHatxan_pleiku(Giaidoan1) 5" xfId="11501" xr:uid="{00000000-0005-0000-0000-00002B310000}"/>
    <cellStyle name="n_Sheet3_DZ 220kV Vinh Tan - Phan Thi_t_DZ500kVHatxan_pleiku(Giaidoan1) 6" xfId="11502" xr:uid="{00000000-0005-0000-0000-00002C310000}"/>
    <cellStyle name="n_Sheet3_DZ 220kV Vinh Tan - Phan Thi_t_DZ500kVHatxan_pleiku(Giaidoan1) 7" xfId="11503" xr:uid="{00000000-0005-0000-0000-00002D310000}"/>
    <cellStyle name="n_Sheet3_DZ 220kV Vinh Tan - Phan Thi_t_DZ500kVHatxan_pleiku(Giaidoan1) 8" xfId="11504" xr:uid="{00000000-0005-0000-0000-00002E310000}"/>
    <cellStyle name="n_Sheet3_DZ 220kV Vinh Tan - Phan Thi_t_DZ500kVHatxan_pleiku(Giaidoan1) 9" xfId="11505" xr:uid="{00000000-0005-0000-0000-00002F310000}"/>
    <cellStyle name="n_Sheet3_mauduyetDADT" xfId="2118" xr:uid="{00000000-0005-0000-0000-000030310000}"/>
    <cellStyle name="n_Sheet3_mauduyetDADT 10" xfId="11506" xr:uid="{00000000-0005-0000-0000-000031310000}"/>
    <cellStyle name="n_Sheet3_mauduyetDADT 11" xfId="11507" xr:uid="{00000000-0005-0000-0000-000032310000}"/>
    <cellStyle name="n_Sheet3_mauduyetDADT 12" xfId="16445" xr:uid="{00000000-0005-0000-0000-000033310000}"/>
    <cellStyle name="n_Sheet3_mauduyetDADT 13" xfId="15861" xr:uid="{00000000-0005-0000-0000-000034310000}"/>
    <cellStyle name="n_Sheet3_mauduyetDADT 2" xfId="11508" xr:uid="{00000000-0005-0000-0000-000035310000}"/>
    <cellStyle name="n_Sheet3_mauduyetDADT 3" xfId="11509" xr:uid="{00000000-0005-0000-0000-000036310000}"/>
    <cellStyle name="n_Sheet3_mauduyetDADT 4" xfId="11510" xr:uid="{00000000-0005-0000-0000-000037310000}"/>
    <cellStyle name="n_Sheet3_mauduyetDADT 5" xfId="11511" xr:uid="{00000000-0005-0000-0000-000038310000}"/>
    <cellStyle name="n_Sheet3_mauduyetDADT 6" xfId="11512" xr:uid="{00000000-0005-0000-0000-000039310000}"/>
    <cellStyle name="n_Sheet3_mauduyetDADT 7" xfId="11513" xr:uid="{00000000-0005-0000-0000-00003A310000}"/>
    <cellStyle name="n_Sheet3_mauduyetDADT 8" xfId="11514" xr:uid="{00000000-0005-0000-0000-00003B310000}"/>
    <cellStyle name="n_Sheet3_mauduyetDADT 9" xfId="11515" xr:uid="{00000000-0005-0000-0000-00003C310000}"/>
    <cellStyle name="n_Sheet3_mauduyetDADT_Book2" xfId="2119" xr:uid="{00000000-0005-0000-0000-00003D310000}"/>
    <cellStyle name="n_Sheet3_mauduyetDADT_Book2 10" xfId="11516" xr:uid="{00000000-0005-0000-0000-00003E310000}"/>
    <cellStyle name="n_Sheet3_mauduyetDADT_Book2 11" xfId="11517" xr:uid="{00000000-0005-0000-0000-00003F310000}"/>
    <cellStyle name="n_Sheet3_mauduyetDADT_Book2 12" xfId="16446" xr:uid="{00000000-0005-0000-0000-000040310000}"/>
    <cellStyle name="n_Sheet3_mauduyetDADT_Book2 13" xfId="15862" xr:uid="{00000000-0005-0000-0000-000041310000}"/>
    <cellStyle name="n_Sheet3_mauduyetDADT_Book2 2" xfId="11518" xr:uid="{00000000-0005-0000-0000-000042310000}"/>
    <cellStyle name="n_Sheet3_mauduyetDADT_Book2 3" xfId="11519" xr:uid="{00000000-0005-0000-0000-000043310000}"/>
    <cellStyle name="n_Sheet3_mauduyetDADT_Book2 4" xfId="11520" xr:uid="{00000000-0005-0000-0000-000044310000}"/>
    <cellStyle name="n_Sheet3_mauduyetDADT_Book2 5" xfId="11521" xr:uid="{00000000-0005-0000-0000-000045310000}"/>
    <cellStyle name="n_Sheet3_mauduyetDADT_Book2 6" xfId="11522" xr:uid="{00000000-0005-0000-0000-000046310000}"/>
    <cellStyle name="n_Sheet3_mauduyetDADT_Book2 7" xfId="11523" xr:uid="{00000000-0005-0000-0000-000047310000}"/>
    <cellStyle name="n_Sheet3_mauduyetDADT_Book2 8" xfId="11524" xr:uid="{00000000-0005-0000-0000-000048310000}"/>
    <cellStyle name="n_Sheet3_mauduyetDADT_Book2 9" xfId="11525" xr:uid="{00000000-0005-0000-0000-000049310000}"/>
    <cellStyle name="n_Sheet3_mauduyetDADT_Book2_DTGTXL_goi1(DD_G6)" xfId="4262" xr:uid="{00000000-0005-0000-0000-00004A310000}"/>
    <cellStyle name="n_Sheet3_mauduyetDADT_Book3" xfId="2120" xr:uid="{00000000-0005-0000-0000-00004B310000}"/>
    <cellStyle name="n_Sheet3_mauduyetDADT_Book3 10" xfId="11526" xr:uid="{00000000-0005-0000-0000-00004C310000}"/>
    <cellStyle name="n_Sheet3_mauduyetDADT_Book3 11" xfId="11527" xr:uid="{00000000-0005-0000-0000-00004D310000}"/>
    <cellStyle name="n_Sheet3_mauduyetDADT_Book3 12" xfId="16447" xr:uid="{00000000-0005-0000-0000-00004E310000}"/>
    <cellStyle name="n_Sheet3_mauduyetDADT_Book3 13" xfId="15863" xr:uid="{00000000-0005-0000-0000-00004F310000}"/>
    <cellStyle name="n_Sheet3_mauduyetDADT_Book3 2" xfId="11528" xr:uid="{00000000-0005-0000-0000-000050310000}"/>
    <cellStyle name="n_Sheet3_mauduyetDADT_Book3 3" xfId="11529" xr:uid="{00000000-0005-0000-0000-000051310000}"/>
    <cellStyle name="n_Sheet3_mauduyetDADT_Book3 4" xfId="11530" xr:uid="{00000000-0005-0000-0000-000052310000}"/>
    <cellStyle name="n_Sheet3_mauduyetDADT_Book3 5" xfId="11531" xr:uid="{00000000-0005-0000-0000-000053310000}"/>
    <cellStyle name="n_Sheet3_mauduyetDADT_Book3 6" xfId="11532" xr:uid="{00000000-0005-0000-0000-000054310000}"/>
    <cellStyle name="n_Sheet3_mauduyetDADT_Book3 7" xfId="11533" xr:uid="{00000000-0005-0000-0000-000055310000}"/>
    <cellStyle name="n_Sheet3_mauduyetDADT_Book3 8" xfId="11534" xr:uid="{00000000-0005-0000-0000-000056310000}"/>
    <cellStyle name="n_Sheet3_mauduyetDADT_Book3 9" xfId="11535" xr:uid="{00000000-0005-0000-0000-000057310000}"/>
    <cellStyle name="n_Sheet3_mauduyetDADT_Book3_DTGTXL_goi1(DD_G6)" xfId="4263" xr:uid="{00000000-0005-0000-0000-000058310000}"/>
    <cellStyle name="n_Sheet3_mauduyetDADT_DZ500kVPleiku_MyPhuoc_CauBong(GiaLai+DakLakmoi)" xfId="2121" xr:uid="{00000000-0005-0000-0000-000059310000}"/>
    <cellStyle name="n_Sheet3_mauduyetDADT_DZ500kVPleiku_MyPhuoc_CauBong(GiaLai+DakLakmoi) 10" xfId="11536" xr:uid="{00000000-0005-0000-0000-00005A310000}"/>
    <cellStyle name="n_Sheet3_mauduyetDADT_DZ500kVPleiku_MyPhuoc_CauBong(GiaLai+DakLakmoi) 11" xfId="11537" xr:uid="{00000000-0005-0000-0000-00005B310000}"/>
    <cellStyle name="n_Sheet3_mauduyetDADT_DZ500kVPleiku_MyPhuoc_CauBong(GiaLai+DakLakmoi) 12" xfId="16448" xr:uid="{00000000-0005-0000-0000-00005C310000}"/>
    <cellStyle name="n_Sheet3_mauduyetDADT_DZ500kVPleiku_MyPhuoc_CauBong(GiaLai+DakLakmoi) 13" xfId="15864" xr:uid="{00000000-0005-0000-0000-00005D310000}"/>
    <cellStyle name="n_Sheet3_mauduyetDADT_DZ500kVPleiku_MyPhuoc_CauBong(GiaLai+DakLakmoi) 2" xfId="11538" xr:uid="{00000000-0005-0000-0000-00005E310000}"/>
    <cellStyle name="n_Sheet3_mauduyetDADT_DZ500kVPleiku_MyPhuoc_CauBong(GiaLai+DakLakmoi) 3" xfId="11539" xr:uid="{00000000-0005-0000-0000-00005F310000}"/>
    <cellStyle name="n_Sheet3_mauduyetDADT_DZ500kVPleiku_MyPhuoc_CauBong(GiaLai+DakLakmoi) 4" xfId="11540" xr:uid="{00000000-0005-0000-0000-000060310000}"/>
    <cellStyle name="n_Sheet3_mauduyetDADT_DZ500kVPleiku_MyPhuoc_CauBong(GiaLai+DakLakmoi) 5" xfId="11541" xr:uid="{00000000-0005-0000-0000-000061310000}"/>
    <cellStyle name="n_Sheet3_mauduyetDADT_DZ500kVPleiku_MyPhuoc_CauBong(GiaLai+DakLakmoi) 6" xfId="11542" xr:uid="{00000000-0005-0000-0000-000062310000}"/>
    <cellStyle name="n_Sheet3_mauduyetDADT_DZ500kVPleiku_MyPhuoc_CauBong(GiaLai+DakLakmoi) 7" xfId="11543" xr:uid="{00000000-0005-0000-0000-000063310000}"/>
    <cellStyle name="n_Sheet3_mauduyetDADT_DZ500kVPleiku_MyPhuoc_CauBong(GiaLai+DakLakmoi) 8" xfId="11544" xr:uid="{00000000-0005-0000-0000-000064310000}"/>
    <cellStyle name="n_Sheet3_mauduyetDADT_DZ500kVPleiku_MyPhuoc_CauBong(GiaLai+DakLakmoi) 9" xfId="11545" xr:uid="{00000000-0005-0000-0000-000065310000}"/>
    <cellStyle name="n_Sheet3_mauduyetDADT_DZ500kVPleiku_MyPhuoc_CauBong(GiaLai+DakLakmoi)_DTGTXL_goi1(DD_G6)" xfId="4264" xr:uid="{00000000-0005-0000-0000-000066310000}"/>
    <cellStyle name="n_Sheet3_QLDA(957)" xfId="4265" xr:uid="{00000000-0005-0000-0000-000067310000}"/>
    <cellStyle name="n_Sheet3_TBA 220kV Song Trang 2" xfId="2122" xr:uid="{00000000-0005-0000-0000-000068310000}"/>
    <cellStyle name="n_Sheet3_TBA 220kV Song Trang 2_Book1" xfId="2123" xr:uid="{00000000-0005-0000-0000-000069310000}"/>
    <cellStyle name="n_Sheet3_TBA 220kV Song Trang 2_Book1 10" xfId="11546" xr:uid="{00000000-0005-0000-0000-00006A310000}"/>
    <cellStyle name="n_Sheet3_TBA 220kV Song Trang 2_Book1 11" xfId="11547" xr:uid="{00000000-0005-0000-0000-00006B310000}"/>
    <cellStyle name="n_Sheet3_TBA 220kV Song Trang 2_Book1 12" xfId="16449" xr:uid="{00000000-0005-0000-0000-00006C310000}"/>
    <cellStyle name="n_Sheet3_TBA 220kV Song Trang 2_Book1 13" xfId="15865" xr:uid="{00000000-0005-0000-0000-00006D310000}"/>
    <cellStyle name="n_Sheet3_TBA 220kV Song Trang 2_Book1 2" xfId="11548" xr:uid="{00000000-0005-0000-0000-00006E310000}"/>
    <cellStyle name="n_Sheet3_TBA 220kV Song Trang 2_Book1 3" xfId="11549" xr:uid="{00000000-0005-0000-0000-00006F310000}"/>
    <cellStyle name="n_Sheet3_TBA 220kV Song Trang 2_Book1 4" xfId="11550" xr:uid="{00000000-0005-0000-0000-000070310000}"/>
    <cellStyle name="n_Sheet3_TBA 220kV Song Trang 2_Book1 5" xfId="11551" xr:uid="{00000000-0005-0000-0000-000071310000}"/>
    <cellStyle name="n_Sheet3_TBA 220kV Song Trang 2_Book1 6" xfId="11552" xr:uid="{00000000-0005-0000-0000-000072310000}"/>
    <cellStyle name="n_Sheet3_TBA 220kV Song Trang 2_Book1 7" xfId="11553" xr:uid="{00000000-0005-0000-0000-000073310000}"/>
    <cellStyle name="n_Sheet3_TBA 220kV Song Trang 2_Book1 8" xfId="11554" xr:uid="{00000000-0005-0000-0000-000074310000}"/>
    <cellStyle name="n_Sheet3_TBA 220kV Song Trang 2_Book1 9" xfId="11555" xr:uid="{00000000-0005-0000-0000-000075310000}"/>
    <cellStyle name="n_Sheet3_TBA 220kV Song Trang 2_Book2" xfId="2124" xr:uid="{00000000-0005-0000-0000-000076310000}"/>
    <cellStyle name="n_Sheet3_TBA 220kV Song Trang 2_Book2 10" xfId="11556" xr:uid="{00000000-0005-0000-0000-000077310000}"/>
    <cellStyle name="n_Sheet3_TBA 220kV Song Trang 2_Book2 11" xfId="11557" xr:uid="{00000000-0005-0000-0000-000078310000}"/>
    <cellStyle name="n_Sheet3_TBA 220kV Song Trang 2_Book2 12" xfId="16450" xr:uid="{00000000-0005-0000-0000-000079310000}"/>
    <cellStyle name="n_Sheet3_TBA 220kV Song Trang 2_Book2 13" xfId="15866" xr:uid="{00000000-0005-0000-0000-00007A310000}"/>
    <cellStyle name="n_Sheet3_TBA 220kV Song Trang 2_Book2 2" xfId="11558" xr:uid="{00000000-0005-0000-0000-00007B310000}"/>
    <cellStyle name="n_Sheet3_TBA 220kV Song Trang 2_Book2 3" xfId="11559" xr:uid="{00000000-0005-0000-0000-00007C310000}"/>
    <cellStyle name="n_Sheet3_TBA 220kV Song Trang 2_Book2 4" xfId="11560" xr:uid="{00000000-0005-0000-0000-00007D310000}"/>
    <cellStyle name="n_Sheet3_TBA 220kV Song Trang 2_Book2 5" xfId="11561" xr:uid="{00000000-0005-0000-0000-00007E310000}"/>
    <cellStyle name="n_Sheet3_TBA 220kV Song Trang 2_Book2 6" xfId="11562" xr:uid="{00000000-0005-0000-0000-00007F310000}"/>
    <cellStyle name="n_Sheet3_TBA 220kV Song Trang 2_Book2 7" xfId="11563" xr:uid="{00000000-0005-0000-0000-000080310000}"/>
    <cellStyle name="n_Sheet3_TBA 220kV Song Trang 2_Book2 8" xfId="11564" xr:uid="{00000000-0005-0000-0000-000081310000}"/>
    <cellStyle name="n_Sheet3_TBA 220kV Song Trang 2_Book2 9" xfId="11565" xr:uid="{00000000-0005-0000-0000-000082310000}"/>
    <cellStyle name="n_Sheet3_TBA 220kV Song Trang 2_DTGTXL_goi1(DD_G6)" xfId="4266" xr:uid="{00000000-0005-0000-0000-000083310000}"/>
    <cellStyle name="n_Sheet3_TBA 220kV Song Trang 2_DZ500kVBanSok_Pleiku(10-2012)" xfId="2125" xr:uid="{00000000-0005-0000-0000-000084310000}"/>
    <cellStyle name="n_Sheet3_TBA 220kV Song Trang 2_DZ500kVBanSok_Pleiku(10-2012) 10" xfId="11566" xr:uid="{00000000-0005-0000-0000-000085310000}"/>
    <cellStyle name="n_Sheet3_TBA 220kV Song Trang 2_DZ500kVBanSok_Pleiku(10-2012) 11" xfId="11567" xr:uid="{00000000-0005-0000-0000-000086310000}"/>
    <cellStyle name="n_Sheet3_TBA 220kV Song Trang 2_DZ500kVBanSok_Pleiku(10-2012) 12" xfId="16451" xr:uid="{00000000-0005-0000-0000-000087310000}"/>
    <cellStyle name="n_Sheet3_TBA 220kV Song Trang 2_DZ500kVBanSok_Pleiku(10-2012) 13" xfId="15867" xr:uid="{00000000-0005-0000-0000-000088310000}"/>
    <cellStyle name="n_Sheet3_TBA 220kV Song Trang 2_DZ500kVBanSok_Pleiku(10-2012) 2" xfId="11568" xr:uid="{00000000-0005-0000-0000-000089310000}"/>
    <cellStyle name="n_Sheet3_TBA 220kV Song Trang 2_DZ500kVBanSok_Pleiku(10-2012) 3" xfId="11569" xr:uid="{00000000-0005-0000-0000-00008A310000}"/>
    <cellStyle name="n_Sheet3_TBA 220kV Song Trang 2_DZ500kVBanSok_Pleiku(10-2012) 4" xfId="11570" xr:uid="{00000000-0005-0000-0000-00008B310000}"/>
    <cellStyle name="n_Sheet3_TBA 220kV Song Trang 2_DZ500kVBanSok_Pleiku(10-2012) 5" xfId="11571" xr:uid="{00000000-0005-0000-0000-00008C310000}"/>
    <cellStyle name="n_Sheet3_TBA 220kV Song Trang 2_DZ500kVBanSok_Pleiku(10-2012) 6" xfId="11572" xr:uid="{00000000-0005-0000-0000-00008D310000}"/>
    <cellStyle name="n_Sheet3_TBA 220kV Song Trang 2_DZ500kVBanSok_Pleiku(10-2012) 7" xfId="11573" xr:uid="{00000000-0005-0000-0000-00008E310000}"/>
    <cellStyle name="n_Sheet3_TBA 220kV Song Trang 2_DZ500kVBanSok_Pleiku(10-2012) 8" xfId="11574" xr:uid="{00000000-0005-0000-0000-00008F310000}"/>
    <cellStyle name="n_Sheet3_TBA 220kV Song Trang 2_DZ500kVBanSok_Pleiku(10-2012) 9" xfId="11575" xr:uid="{00000000-0005-0000-0000-000090310000}"/>
    <cellStyle name="n_Sheet3_TBA 220kV Song Trang 2_DZ500kVHatxan_pleiku" xfId="2126" xr:uid="{00000000-0005-0000-0000-000091310000}"/>
    <cellStyle name="n_Sheet3_TBA 220kV Song Trang 2_DZ500kVHatxan_pleiku 10" xfId="11576" xr:uid="{00000000-0005-0000-0000-000092310000}"/>
    <cellStyle name="n_Sheet3_TBA 220kV Song Trang 2_DZ500kVHatxan_pleiku 11" xfId="11577" xr:uid="{00000000-0005-0000-0000-000093310000}"/>
    <cellStyle name="n_Sheet3_TBA 220kV Song Trang 2_DZ500kVHatxan_pleiku 12" xfId="16452" xr:uid="{00000000-0005-0000-0000-000094310000}"/>
    <cellStyle name="n_Sheet3_TBA 220kV Song Trang 2_DZ500kVHatxan_pleiku 13" xfId="15868" xr:uid="{00000000-0005-0000-0000-000095310000}"/>
    <cellStyle name="n_Sheet3_TBA 220kV Song Trang 2_DZ500kVHatxan_pleiku 2" xfId="11578" xr:uid="{00000000-0005-0000-0000-000096310000}"/>
    <cellStyle name="n_Sheet3_TBA 220kV Song Trang 2_DZ500kVHatxan_pleiku 3" xfId="11579" xr:uid="{00000000-0005-0000-0000-000097310000}"/>
    <cellStyle name="n_Sheet3_TBA 220kV Song Trang 2_DZ500kVHatxan_pleiku 4" xfId="11580" xr:uid="{00000000-0005-0000-0000-000098310000}"/>
    <cellStyle name="n_Sheet3_TBA 220kV Song Trang 2_DZ500kVHatxan_pleiku 5" xfId="11581" xr:uid="{00000000-0005-0000-0000-000099310000}"/>
    <cellStyle name="n_Sheet3_TBA 220kV Song Trang 2_DZ500kVHatxan_pleiku 6" xfId="11582" xr:uid="{00000000-0005-0000-0000-00009A310000}"/>
    <cellStyle name="n_Sheet3_TBA 220kV Song Trang 2_DZ500kVHatxan_pleiku 7" xfId="11583" xr:uid="{00000000-0005-0000-0000-00009B310000}"/>
    <cellStyle name="n_Sheet3_TBA 220kV Song Trang 2_DZ500kVHatxan_pleiku 8" xfId="11584" xr:uid="{00000000-0005-0000-0000-00009C310000}"/>
    <cellStyle name="n_Sheet3_TBA 220kV Song Trang 2_DZ500kVHatxan_pleiku 9" xfId="11585" xr:uid="{00000000-0005-0000-0000-00009D310000}"/>
    <cellStyle name="n_Sheet3_TBA 220kV Song Trang 2_DZ500kVHatxan_pleiku(Giaidoan1)" xfId="2127" xr:uid="{00000000-0005-0000-0000-00009E310000}"/>
    <cellStyle name="n_Sheet3_TBA 220kV Song Trang 2_DZ500kVHatxan_pleiku(Giaidoan1) 10" xfId="11586" xr:uid="{00000000-0005-0000-0000-00009F310000}"/>
    <cellStyle name="n_Sheet3_TBA 220kV Song Trang 2_DZ500kVHatxan_pleiku(Giaidoan1) 11" xfId="11587" xr:uid="{00000000-0005-0000-0000-0000A0310000}"/>
    <cellStyle name="n_Sheet3_TBA 220kV Song Trang 2_DZ500kVHatxan_pleiku(Giaidoan1) 12" xfId="16453" xr:uid="{00000000-0005-0000-0000-0000A1310000}"/>
    <cellStyle name="n_Sheet3_TBA 220kV Song Trang 2_DZ500kVHatxan_pleiku(Giaidoan1) 13" xfId="15869" xr:uid="{00000000-0005-0000-0000-0000A2310000}"/>
    <cellStyle name="n_Sheet3_TBA 220kV Song Trang 2_DZ500kVHatxan_pleiku(Giaidoan1) 2" xfId="11588" xr:uid="{00000000-0005-0000-0000-0000A3310000}"/>
    <cellStyle name="n_Sheet3_TBA 220kV Song Trang 2_DZ500kVHatxan_pleiku(Giaidoan1) 3" xfId="11589" xr:uid="{00000000-0005-0000-0000-0000A4310000}"/>
    <cellStyle name="n_Sheet3_TBA 220kV Song Trang 2_DZ500kVHatxan_pleiku(Giaidoan1) 4" xfId="11590" xr:uid="{00000000-0005-0000-0000-0000A5310000}"/>
    <cellStyle name="n_Sheet3_TBA 220kV Song Trang 2_DZ500kVHatxan_pleiku(Giaidoan1) 5" xfId="11591" xr:uid="{00000000-0005-0000-0000-0000A6310000}"/>
    <cellStyle name="n_Sheet3_TBA 220kV Song Trang 2_DZ500kVHatxan_pleiku(Giaidoan1) 6" xfId="11592" xr:uid="{00000000-0005-0000-0000-0000A7310000}"/>
    <cellStyle name="n_Sheet3_TBA 220kV Song Trang 2_DZ500kVHatxan_pleiku(Giaidoan1) 7" xfId="11593" xr:uid="{00000000-0005-0000-0000-0000A8310000}"/>
    <cellStyle name="n_Sheet3_TBA 220kV Song Trang 2_DZ500kVHatxan_pleiku(Giaidoan1) 8" xfId="11594" xr:uid="{00000000-0005-0000-0000-0000A9310000}"/>
    <cellStyle name="n_Sheet3_TBA 220kV Song Trang 2_DZ500kVHatxan_pleiku(Giaidoan1) 9" xfId="11595" xr:uid="{00000000-0005-0000-0000-0000AA310000}"/>
    <cellStyle name="n_Sheet3_TKKT Dz220kV NMD VinhTan-ThapCham (2010-03mau)" xfId="4268" xr:uid="{00000000-0005-0000-0000-0000AC310000}"/>
    <cellStyle name="n_Sheet3_thepmaqui3_2010(DaNang)" xfId="4267" xr:uid="{00000000-0005-0000-0000-0000AB310000}"/>
    <cellStyle name="n_TA" xfId="2128" xr:uid="{00000000-0005-0000-0000-0000AD310000}"/>
    <cellStyle name="n_TA_1A_TB.NXT-500kV Pleiku(07-2011)Hc theo TT" xfId="4269" xr:uid="{00000000-0005-0000-0000-0000AE310000}"/>
    <cellStyle name="n_TA_2A_HTVT-500kV Pleiku-CauBong(07-2011)Hc theo TT" xfId="4270" xr:uid="{00000000-0005-0000-0000-0000AF310000}"/>
    <cellStyle name="n_TA_Book1" xfId="2129" xr:uid="{00000000-0005-0000-0000-0000B0310000}"/>
    <cellStyle name="n_TA_Book1_Book2" xfId="2130" xr:uid="{00000000-0005-0000-0000-0000B1310000}"/>
    <cellStyle name="n_TA_Book1_Book2_1" xfId="4271" xr:uid="{00000000-0005-0000-0000-0000B2310000}"/>
    <cellStyle name="n_TA_Book1_Book2_DTGTXL_goi1(DD_G6)" xfId="4272" xr:uid="{00000000-0005-0000-0000-0000B3310000}"/>
    <cellStyle name="n_TA_Book1_Book3" xfId="2131" xr:uid="{00000000-0005-0000-0000-0000B4310000}"/>
    <cellStyle name="n_TA_Book1_Book3_DTGTXL_goi1(DD_G6)" xfId="4273" xr:uid="{00000000-0005-0000-0000-0000B5310000}"/>
    <cellStyle name="n_TA_Book1_DZ500kVPleiku_MyPhuoc_CauBong(GiaLai+DakLakmoi)" xfId="2132" xr:uid="{00000000-0005-0000-0000-0000B6310000}"/>
    <cellStyle name="n_TA_Book1_DZ500kVPleiku_MyPhuoc_CauBong(GiaLai+DakLakmoi)_DTGTXL_goi1(DD_G6)" xfId="4274" xr:uid="{00000000-0005-0000-0000-0000B7310000}"/>
    <cellStyle name="n_TA_Book2" xfId="2133" xr:uid="{00000000-0005-0000-0000-0000B8310000}"/>
    <cellStyle name="n_TA_Book2 10" xfId="11596" xr:uid="{00000000-0005-0000-0000-0000B9310000}"/>
    <cellStyle name="n_TA_Book2 11" xfId="11597" xr:uid="{00000000-0005-0000-0000-0000BA310000}"/>
    <cellStyle name="n_TA_Book2 12" xfId="16454" xr:uid="{00000000-0005-0000-0000-0000BB310000}"/>
    <cellStyle name="n_TA_Book2 13" xfId="15870" xr:uid="{00000000-0005-0000-0000-0000BC310000}"/>
    <cellStyle name="n_TA_Book2 2" xfId="11598" xr:uid="{00000000-0005-0000-0000-0000BD310000}"/>
    <cellStyle name="n_TA_Book2 3" xfId="11599" xr:uid="{00000000-0005-0000-0000-0000BE310000}"/>
    <cellStyle name="n_TA_Book2 4" xfId="11600" xr:uid="{00000000-0005-0000-0000-0000BF310000}"/>
    <cellStyle name="n_TA_Book2 5" xfId="11601" xr:uid="{00000000-0005-0000-0000-0000C0310000}"/>
    <cellStyle name="n_TA_Book2 6" xfId="11602" xr:uid="{00000000-0005-0000-0000-0000C1310000}"/>
    <cellStyle name="n_TA_Book2 7" xfId="11603" xr:uid="{00000000-0005-0000-0000-0000C2310000}"/>
    <cellStyle name="n_TA_Book2 8" xfId="11604" xr:uid="{00000000-0005-0000-0000-0000C3310000}"/>
    <cellStyle name="n_TA_Book2 9" xfId="11605" xr:uid="{00000000-0005-0000-0000-0000C4310000}"/>
    <cellStyle name="n_TA_Book2_Book1" xfId="2134" xr:uid="{00000000-0005-0000-0000-0000C5310000}"/>
    <cellStyle name="n_TA_Book2_Book1_Book2" xfId="4275" xr:uid="{00000000-0005-0000-0000-0000C6310000}"/>
    <cellStyle name="n_TA_Book2_Book1_DTGTXL_goi1(DD_G6)" xfId="4276" xr:uid="{00000000-0005-0000-0000-0000C7310000}"/>
    <cellStyle name="n_TA_Book2_Book2" xfId="2135" xr:uid="{00000000-0005-0000-0000-0000C8310000}"/>
    <cellStyle name="n_TA_Book2_Book2_DTGTXL_goi1(DD_G6)" xfId="4277" xr:uid="{00000000-0005-0000-0000-0000C9310000}"/>
    <cellStyle name="n_TA_Book2_Book3" xfId="2136" xr:uid="{00000000-0005-0000-0000-0000CA310000}"/>
    <cellStyle name="n_TA_Book2_Book3_DTGTXL_goi1(DD_G6)" xfId="4278" xr:uid="{00000000-0005-0000-0000-0000CB310000}"/>
    <cellStyle name="n_TA_Book2_CV2695_957" xfId="2137" xr:uid="{00000000-0005-0000-0000-0000CC310000}"/>
    <cellStyle name="n_TA_Book2_CV2695_957_DTGTXL_goi1(DD_G6)" xfId="4279" xr:uid="{00000000-0005-0000-0000-0000CD310000}"/>
    <cellStyle name="n_TA_Book2_dauvao" xfId="2138" xr:uid="{00000000-0005-0000-0000-0000CE310000}"/>
    <cellStyle name="n_TA_Book2_dauvao_DTGTXL_goi1(DD_G6)" xfId="4280" xr:uid="{00000000-0005-0000-0000-0000CF310000}"/>
    <cellStyle name="n_TA_Book2_duphongtruotgia" xfId="2139" xr:uid="{00000000-0005-0000-0000-0000D0310000}"/>
    <cellStyle name="n_TA_Book2_duphongtruotgia_DTGTXL_goi1(DD_G6)" xfId="4281" xr:uid="{00000000-0005-0000-0000-0000D1310000}"/>
    <cellStyle name="n_TA_Book2_DZ500kVBanSok_Pleiku(10-2012)" xfId="2140" xr:uid="{00000000-0005-0000-0000-0000D2310000}"/>
    <cellStyle name="n_TA_Book2_DZ500kVHatxan_pleiku" xfId="2141" xr:uid="{00000000-0005-0000-0000-0000D3310000}"/>
    <cellStyle name="n_TA_Book2_DZ500kVHatxan_pleiku(Giaidoan1)" xfId="2142" xr:uid="{00000000-0005-0000-0000-0000D4310000}"/>
    <cellStyle name="n_TA_Book2_DZ500kVPleiku_MyPhuoc_CauBong(GiaLai+DakLakmoi)" xfId="2143" xr:uid="{00000000-0005-0000-0000-0000D5310000}"/>
    <cellStyle name="n_TA_Book2_DZ500kVPleiku_MyPhuoc_CauBong(GiaLai+DakLakmoi)_DTGTXL_goi1(DD_G6)" xfId="4282" xr:uid="{00000000-0005-0000-0000-0000D6310000}"/>
    <cellStyle name="n_TA_CV2695_957" xfId="2144" xr:uid="{00000000-0005-0000-0000-0000D7310000}"/>
    <cellStyle name="n_TA_CV2695_957_Book2" xfId="2145" xr:uid="{00000000-0005-0000-0000-0000D8310000}"/>
    <cellStyle name="n_TA_CV2695_957_Book2_DTGTXL_goi1(DD_G6)" xfId="4283" xr:uid="{00000000-0005-0000-0000-0000D9310000}"/>
    <cellStyle name="n_TA_CV2695_957_Book3" xfId="2146" xr:uid="{00000000-0005-0000-0000-0000DA310000}"/>
    <cellStyle name="n_TA_CV2695_957_Book3_DTGTXL_goi1(DD_G6)" xfId="4284" xr:uid="{00000000-0005-0000-0000-0000DB310000}"/>
    <cellStyle name="n_TA_CV2695_957_DZ500kVPleiku_MyPhuoc_CauBong(GiaLai+DakLakmoi)" xfId="2147" xr:uid="{00000000-0005-0000-0000-0000DC310000}"/>
    <cellStyle name="n_TA_CV2695_957_DZ500kVPleiku_MyPhuoc_CauBong(GiaLai+DakLakmoi)_DTGTXL_goi1(DD_G6)" xfId="4285" xr:uid="{00000000-0005-0000-0000-0000DD310000}"/>
    <cellStyle name="n_TA_dauvao" xfId="2148" xr:uid="{00000000-0005-0000-0000-0000DE310000}"/>
    <cellStyle name="n_TA_DTGTXL_goi1(DD_G6)" xfId="4286" xr:uid="{00000000-0005-0000-0000-0000DF310000}"/>
    <cellStyle name="n_TA_duphongtruotgia" xfId="2149" xr:uid="{00000000-0005-0000-0000-0000E0310000}"/>
    <cellStyle name="n_TA_duphongtruotgia_Book2" xfId="2150" xr:uid="{00000000-0005-0000-0000-0000E1310000}"/>
    <cellStyle name="n_TA_duphongtruotgia_Book2_DTGTXL_goi1(DD_G6)" xfId="4287" xr:uid="{00000000-0005-0000-0000-0000E2310000}"/>
    <cellStyle name="n_TA_duphongtruotgia_Book3" xfId="2151" xr:uid="{00000000-0005-0000-0000-0000E3310000}"/>
    <cellStyle name="n_TA_duphongtruotgia_Book3_DTGTXL_goi1(DD_G6)" xfId="4288" xr:uid="{00000000-0005-0000-0000-0000E4310000}"/>
    <cellStyle name="n_TA_duphongtruotgia_DZ500kVPleiku_MyPhuoc_CauBong(GiaLai+DakLakmoi)" xfId="2152" xr:uid="{00000000-0005-0000-0000-0000E5310000}"/>
    <cellStyle name="n_TA_duphongtruotgia_DZ500kVPleiku_MyPhuoc_CauBong(GiaLai+DakLakmoi)_DTGTXL_goi1(DD_G6)" xfId="4289" xr:uid="{00000000-0005-0000-0000-0000E6310000}"/>
    <cellStyle name="n_TA_DZ 220kV Vinh Tan - Phan Thi_t" xfId="2153" xr:uid="{00000000-0005-0000-0000-0000E7310000}"/>
    <cellStyle name="n_TA_DZ 220kV Vinh Tan - Phan Thi_t 10" xfId="11606" xr:uid="{00000000-0005-0000-0000-0000E8310000}"/>
    <cellStyle name="n_TA_DZ 220kV Vinh Tan - Phan Thi_t 11" xfId="11607" xr:uid="{00000000-0005-0000-0000-0000E9310000}"/>
    <cellStyle name="n_TA_DZ 220kV Vinh Tan - Phan Thi_t 12" xfId="16455" xr:uid="{00000000-0005-0000-0000-0000EA310000}"/>
    <cellStyle name="n_TA_DZ 220kV Vinh Tan - Phan Thi_t 13" xfId="15871" xr:uid="{00000000-0005-0000-0000-0000EB310000}"/>
    <cellStyle name="n_TA_DZ 220kV Vinh Tan - Phan Thi_t 2" xfId="11608" xr:uid="{00000000-0005-0000-0000-0000EC310000}"/>
    <cellStyle name="n_TA_DZ 220kV Vinh Tan - Phan Thi_t 3" xfId="11609" xr:uid="{00000000-0005-0000-0000-0000ED310000}"/>
    <cellStyle name="n_TA_DZ 220kV Vinh Tan - Phan Thi_t 4" xfId="11610" xr:uid="{00000000-0005-0000-0000-0000EE310000}"/>
    <cellStyle name="n_TA_DZ 220kV Vinh Tan - Phan Thi_t 5" xfId="11611" xr:uid="{00000000-0005-0000-0000-0000EF310000}"/>
    <cellStyle name="n_TA_DZ 220kV Vinh Tan - Phan Thi_t 6" xfId="11612" xr:uid="{00000000-0005-0000-0000-0000F0310000}"/>
    <cellStyle name="n_TA_DZ 220kV Vinh Tan - Phan Thi_t 7" xfId="11613" xr:uid="{00000000-0005-0000-0000-0000F1310000}"/>
    <cellStyle name="n_TA_DZ 220kV Vinh Tan - Phan Thi_t 8" xfId="11614" xr:uid="{00000000-0005-0000-0000-0000F2310000}"/>
    <cellStyle name="n_TA_DZ 220kV Vinh Tan - Phan Thi_t 9" xfId="11615" xr:uid="{00000000-0005-0000-0000-0000F3310000}"/>
    <cellStyle name="n_TA_DZ 220kV Vinh Tan - Phan Thi_t_Book1" xfId="2154" xr:uid="{00000000-0005-0000-0000-0000F4310000}"/>
    <cellStyle name="n_TA_DZ 220kV Vinh Tan - Phan Thi_t_Book2" xfId="2155" xr:uid="{00000000-0005-0000-0000-0000F5310000}"/>
    <cellStyle name="n_TA_DZ 220kV Vinh Tan - Phan Thi_t_DTGTXL_goi1(DD_G6)" xfId="4290" xr:uid="{00000000-0005-0000-0000-0000F6310000}"/>
    <cellStyle name="n_TA_DZ 220kV Vinh Tan - Phan Thi_t_DZ500kVBanSok_Pleiku(10-2012)" xfId="2156" xr:uid="{00000000-0005-0000-0000-0000F7310000}"/>
    <cellStyle name="n_TA_DZ 220kV Vinh Tan - Phan Thi_t_DZ500kVHatxan_pleiku" xfId="2157" xr:uid="{00000000-0005-0000-0000-0000F8310000}"/>
    <cellStyle name="n_TA_DZ 220kV Vinh Tan - Phan Thi_t_DZ500kVHatxan_pleiku(Giaidoan1)" xfId="2158" xr:uid="{00000000-0005-0000-0000-0000F9310000}"/>
    <cellStyle name="n_TA_mauduyetDADT" xfId="2159" xr:uid="{00000000-0005-0000-0000-0000FA310000}"/>
    <cellStyle name="n_TA_mauduyetDADT_Book2" xfId="2160" xr:uid="{00000000-0005-0000-0000-0000FB310000}"/>
    <cellStyle name="n_TA_mauduyetDADT_Book2_DTGTXL_goi1(DD_G6)" xfId="4291" xr:uid="{00000000-0005-0000-0000-0000FC310000}"/>
    <cellStyle name="n_TA_mauduyetDADT_Book3" xfId="2161" xr:uid="{00000000-0005-0000-0000-0000FD310000}"/>
    <cellStyle name="n_TA_mauduyetDADT_Book3_DTGTXL_goi1(DD_G6)" xfId="4292" xr:uid="{00000000-0005-0000-0000-0000FE310000}"/>
    <cellStyle name="n_TA_mauduyetDADT_DZ500kVPleiku_MyPhuoc_CauBong(GiaLai+DakLakmoi)" xfId="2162" xr:uid="{00000000-0005-0000-0000-0000FF310000}"/>
    <cellStyle name="n_TA_mauduyetDADT_DZ500kVPleiku_MyPhuoc_CauBong(GiaLai+DakLakmoi)_DTGTXL_goi1(DD_G6)" xfId="4293" xr:uid="{00000000-0005-0000-0000-000000320000}"/>
    <cellStyle name="n_TA_QLDA(957)" xfId="4294" xr:uid="{00000000-0005-0000-0000-000001320000}"/>
    <cellStyle name="n_TA_TBA 220kV Song Trang 2" xfId="2163" xr:uid="{00000000-0005-0000-0000-000002320000}"/>
    <cellStyle name="n_TA_TBA 220kV Song Trang 2 10" xfId="11616" xr:uid="{00000000-0005-0000-0000-000003320000}"/>
    <cellStyle name="n_TA_TBA 220kV Song Trang 2 11" xfId="11617" xr:uid="{00000000-0005-0000-0000-000004320000}"/>
    <cellStyle name="n_TA_TBA 220kV Song Trang 2 12" xfId="16456" xr:uid="{00000000-0005-0000-0000-000005320000}"/>
    <cellStyle name="n_TA_TBA 220kV Song Trang 2 13" xfId="15872" xr:uid="{00000000-0005-0000-0000-000006320000}"/>
    <cellStyle name="n_TA_TBA 220kV Song Trang 2 2" xfId="11618" xr:uid="{00000000-0005-0000-0000-000007320000}"/>
    <cellStyle name="n_TA_TBA 220kV Song Trang 2 3" xfId="11619" xr:uid="{00000000-0005-0000-0000-000008320000}"/>
    <cellStyle name="n_TA_TBA 220kV Song Trang 2 4" xfId="11620" xr:uid="{00000000-0005-0000-0000-000009320000}"/>
    <cellStyle name="n_TA_TBA 220kV Song Trang 2 5" xfId="11621" xr:uid="{00000000-0005-0000-0000-00000A320000}"/>
    <cellStyle name="n_TA_TBA 220kV Song Trang 2 6" xfId="11622" xr:uid="{00000000-0005-0000-0000-00000B320000}"/>
    <cellStyle name="n_TA_TBA 220kV Song Trang 2 7" xfId="11623" xr:uid="{00000000-0005-0000-0000-00000C320000}"/>
    <cellStyle name="n_TA_TBA 220kV Song Trang 2 8" xfId="11624" xr:uid="{00000000-0005-0000-0000-00000D320000}"/>
    <cellStyle name="n_TA_TBA 220kV Song Trang 2 9" xfId="11625" xr:uid="{00000000-0005-0000-0000-00000E320000}"/>
    <cellStyle name="n_TA_TBA 220kV Song Trang 2_Book1" xfId="2164" xr:uid="{00000000-0005-0000-0000-00000F320000}"/>
    <cellStyle name="n_TA_TBA 220kV Song Trang 2_Book2" xfId="2165" xr:uid="{00000000-0005-0000-0000-000010320000}"/>
    <cellStyle name="n_TA_TBA 220kV Song Trang 2_DTGTXL_goi1(DD_G6)" xfId="4295" xr:uid="{00000000-0005-0000-0000-000011320000}"/>
    <cellStyle name="n_TA_TBA 220kV Song Trang 2_DZ500kVBanSok_Pleiku(10-2012)" xfId="2166" xr:uid="{00000000-0005-0000-0000-000012320000}"/>
    <cellStyle name="n_TA_TBA 220kV Song Trang 2_DZ500kVHatxan_pleiku" xfId="2167" xr:uid="{00000000-0005-0000-0000-000013320000}"/>
    <cellStyle name="n_TA_TBA 220kV Song Trang 2_DZ500kVHatxan_pleiku(Giaidoan1)" xfId="2168" xr:uid="{00000000-0005-0000-0000-000014320000}"/>
    <cellStyle name="n_TA_thepmaqui3_2010(DaNang)" xfId="4296" xr:uid="{00000000-0005-0000-0000-000015320000}"/>
    <cellStyle name="n_TToan KS (DADT) Phu Tan 2 (lam truoc) 6-09 da sua gui lai" xfId="4298" xr:uid="{00000000-0005-0000-0000-000018320000}"/>
    <cellStyle name="n_thepma(1012_QĐ_NPT)" xfId="2169" xr:uid="{00000000-0005-0000-0000-000016320000}"/>
    <cellStyle name="n_Thtoan KS dia hinh dot 1(DADT)GOC" xfId="4297" xr:uid="{00000000-0005-0000-0000-000017320000}"/>
    <cellStyle name="n1" xfId="11626" xr:uid="{00000000-0005-0000-0000-000019320000}"/>
    <cellStyle name="NEO" xfId="4299" xr:uid="{00000000-0005-0000-0000-00001A320000}"/>
    <cellStyle name="Neutral 2" xfId="14689" xr:uid="{00000000-0005-0000-0000-00001B320000}"/>
    <cellStyle name="Neutral 3" xfId="14688" xr:uid="{00000000-0005-0000-0000-00001C320000}"/>
    <cellStyle name="New" xfId="2170" xr:uid="{00000000-0005-0000-0000-00001D320000}"/>
    <cellStyle name="New 10" xfId="11627" xr:uid="{00000000-0005-0000-0000-00001E320000}"/>
    <cellStyle name="New 11" xfId="11628" xr:uid="{00000000-0005-0000-0000-00001F320000}"/>
    <cellStyle name="New 12" xfId="14690" xr:uid="{00000000-0005-0000-0000-000020320000}"/>
    <cellStyle name="New 2" xfId="11629" xr:uid="{00000000-0005-0000-0000-000021320000}"/>
    <cellStyle name="New 3" xfId="11630" xr:uid="{00000000-0005-0000-0000-000022320000}"/>
    <cellStyle name="New 4" xfId="11631" xr:uid="{00000000-0005-0000-0000-000023320000}"/>
    <cellStyle name="New 5" xfId="11632" xr:uid="{00000000-0005-0000-0000-000024320000}"/>
    <cellStyle name="New 6" xfId="11633" xr:uid="{00000000-0005-0000-0000-000025320000}"/>
    <cellStyle name="New 7" xfId="11634" xr:uid="{00000000-0005-0000-0000-000026320000}"/>
    <cellStyle name="New 8" xfId="11635" xr:uid="{00000000-0005-0000-0000-000027320000}"/>
    <cellStyle name="New 9" xfId="11636" xr:uid="{00000000-0005-0000-0000-000028320000}"/>
    <cellStyle name="New Times Roman" xfId="4300" xr:uid="{00000000-0005-0000-0000-000029320000}"/>
    <cellStyle name="New_1A_TB.NXT-500kV Pleiku(07-2011)Hc theo TT" xfId="4301" xr:uid="{00000000-0005-0000-0000-00002A320000}"/>
    <cellStyle name="NEWDATE" xfId="4302" xr:uid="{00000000-0005-0000-0000-00002B320000}"/>
    <cellStyle name="NEWDATE 10" xfId="11637" xr:uid="{00000000-0005-0000-0000-00002C320000}"/>
    <cellStyle name="NEWDATE 11" xfId="11638" xr:uid="{00000000-0005-0000-0000-00002D320000}"/>
    <cellStyle name="NEWDATE 12" xfId="16462" xr:uid="{00000000-0005-0000-0000-00002E320000}"/>
    <cellStyle name="NEWDATE 13" xfId="15905" xr:uid="{00000000-0005-0000-0000-00002F320000}"/>
    <cellStyle name="NEWDATE 2" xfId="11639" xr:uid="{00000000-0005-0000-0000-000030320000}"/>
    <cellStyle name="NEWDATE 3" xfId="11640" xr:uid="{00000000-0005-0000-0000-000031320000}"/>
    <cellStyle name="NEWDATE 4" xfId="11641" xr:uid="{00000000-0005-0000-0000-000032320000}"/>
    <cellStyle name="NEWDATE 5" xfId="11642" xr:uid="{00000000-0005-0000-0000-000033320000}"/>
    <cellStyle name="NEWDATE 6" xfId="11643" xr:uid="{00000000-0005-0000-0000-000034320000}"/>
    <cellStyle name="NEWDATE 7" xfId="11644" xr:uid="{00000000-0005-0000-0000-000035320000}"/>
    <cellStyle name="NEWDATE 8" xfId="11645" xr:uid="{00000000-0005-0000-0000-000036320000}"/>
    <cellStyle name="NEWDATE 9" xfId="11646" xr:uid="{00000000-0005-0000-0000-000037320000}"/>
    <cellStyle name="no dec" xfId="4303" xr:uid="{00000000-0005-0000-0000-000038320000}"/>
    <cellStyle name="ÑONVÒ" xfId="11647" xr:uid="{00000000-0005-0000-0000-000039320000}"/>
    <cellStyle name="Normal" xfId="0" builtinId="0"/>
    <cellStyle name="Normal - Style1" xfId="2171" xr:uid="{00000000-0005-0000-0000-00003B320000}"/>
    <cellStyle name="Normal - Style1 2" xfId="11648" xr:uid="{00000000-0005-0000-0000-00003C320000}"/>
    <cellStyle name="Normal - Style1 3" xfId="11649" xr:uid="{00000000-0005-0000-0000-00003D320000}"/>
    <cellStyle name="Normal - Style1 4" xfId="11650" xr:uid="{00000000-0005-0000-0000-00003E320000}"/>
    <cellStyle name="Normal - Style1 5" xfId="11651" xr:uid="{00000000-0005-0000-0000-00003F320000}"/>
    <cellStyle name="Normal - Style1 6" xfId="11652" xr:uid="{00000000-0005-0000-0000-000040320000}"/>
    <cellStyle name="Normal - Style1 7" xfId="14691" xr:uid="{00000000-0005-0000-0000-000041320000}"/>
    <cellStyle name="Normal - Style1 7 2" xfId="16065" xr:uid="{00000000-0005-0000-0000-000042320000}"/>
    <cellStyle name="Normal - 유형1" xfId="11653" xr:uid="{00000000-0005-0000-0000-000043320000}"/>
    <cellStyle name="Normal 10" xfId="4304" xr:uid="{00000000-0005-0000-0000-000044320000}"/>
    <cellStyle name="Normal 10 2" xfId="13922" xr:uid="{00000000-0005-0000-0000-000045320000}"/>
    <cellStyle name="Normal 11" xfId="4305" xr:uid="{00000000-0005-0000-0000-000046320000}"/>
    <cellStyle name="Normal 11 2" xfId="11654" xr:uid="{00000000-0005-0000-0000-000047320000}"/>
    <cellStyle name="Normal 11 3" xfId="11655" xr:uid="{00000000-0005-0000-0000-000048320000}"/>
    <cellStyle name="Normal 11 4" xfId="11656" xr:uid="{00000000-0005-0000-0000-000049320000}"/>
    <cellStyle name="Normal 11 5" xfId="11657" xr:uid="{00000000-0005-0000-0000-00004A320000}"/>
    <cellStyle name="Normal 11 6" xfId="11658" xr:uid="{00000000-0005-0000-0000-00004B320000}"/>
    <cellStyle name="Normal 12" xfId="4306" xr:uid="{00000000-0005-0000-0000-00004C320000}"/>
    <cellStyle name="Normal 13" xfId="4307" xr:uid="{00000000-0005-0000-0000-00004D320000}"/>
    <cellStyle name="Normal 13 2" xfId="13923" xr:uid="{00000000-0005-0000-0000-00004E320000}"/>
    <cellStyle name="Normal 14" xfId="4308" xr:uid="{00000000-0005-0000-0000-00004F320000}"/>
    <cellStyle name="Normal 15" xfId="4309" xr:uid="{00000000-0005-0000-0000-000050320000}"/>
    <cellStyle name="Normal 15 2" xfId="11659" xr:uid="{00000000-0005-0000-0000-000051320000}"/>
    <cellStyle name="Normal 15 3" xfId="11660" xr:uid="{00000000-0005-0000-0000-000052320000}"/>
    <cellStyle name="Normal 15 4" xfId="11661" xr:uid="{00000000-0005-0000-0000-000053320000}"/>
    <cellStyle name="Normal 15 5" xfId="11662" xr:uid="{00000000-0005-0000-0000-000054320000}"/>
    <cellStyle name="Normal 15 6" xfId="11663" xr:uid="{00000000-0005-0000-0000-000055320000}"/>
    <cellStyle name="Normal 16" xfId="4310" xr:uid="{00000000-0005-0000-0000-000056320000}"/>
    <cellStyle name="Normal 17" xfId="4311" xr:uid="{00000000-0005-0000-0000-000057320000}"/>
    <cellStyle name="Normal 18" xfId="4312" xr:uid="{00000000-0005-0000-0000-000058320000}"/>
    <cellStyle name="Normal 19" xfId="4313" xr:uid="{00000000-0005-0000-0000-000059320000}"/>
    <cellStyle name="Normal 2" xfId="2172" xr:uid="{00000000-0005-0000-0000-00005A320000}"/>
    <cellStyle name="Normal 2 2" xfId="2173" xr:uid="{00000000-0005-0000-0000-00005B320000}"/>
    <cellStyle name="Normal 2 2 2" xfId="13924" xr:uid="{00000000-0005-0000-0000-00005C320000}"/>
    <cellStyle name="Normal 2 2 3" xfId="14693" xr:uid="{00000000-0005-0000-0000-00005D320000}"/>
    <cellStyle name="Normal 2 3" xfId="2174" xr:uid="{00000000-0005-0000-0000-00005E320000}"/>
    <cellStyle name="Normal 2 31" xfId="11664" xr:uid="{00000000-0005-0000-0000-00005F320000}"/>
    <cellStyle name="Normal 2 4" xfId="14692" xr:uid="{00000000-0005-0000-0000-000060320000}"/>
    <cellStyle name="Normal 2 4 2" xfId="15151" xr:uid="{00000000-0005-0000-0000-000061320000}"/>
    <cellStyle name="Normal 2_1A_TB.NXT-500kV Pleiku(07-2011)Hc theo TT" xfId="4314" xr:uid="{00000000-0005-0000-0000-000062320000}"/>
    <cellStyle name="Normal 20" xfId="4315" xr:uid="{00000000-0005-0000-0000-000063320000}"/>
    <cellStyle name="Normal 20 2" xfId="15335" xr:uid="{00000000-0005-0000-0000-000064320000}"/>
    <cellStyle name="Normal 21" xfId="4316" xr:uid="{00000000-0005-0000-0000-000065320000}"/>
    <cellStyle name="Normal 22" xfId="4317" xr:uid="{00000000-0005-0000-0000-000066320000}"/>
    <cellStyle name="Normal 23" xfId="2175" xr:uid="{00000000-0005-0000-0000-000067320000}"/>
    <cellStyle name="Normal 24" xfId="4581" xr:uid="{00000000-0005-0000-0000-000068320000}"/>
    <cellStyle name="Normal 24 10" xfId="11665" xr:uid="{00000000-0005-0000-0000-000069320000}"/>
    <cellStyle name="Normal 24 11" xfId="11666" xr:uid="{00000000-0005-0000-0000-00006A320000}"/>
    <cellStyle name="Normal 24 12" xfId="16571" xr:uid="{00000000-0005-0000-0000-00006B320000}"/>
    <cellStyle name="Normal 24 13" xfId="16041" xr:uid="{00000000-0005-0000-0000-00006C320000}"/>
    <cellStyle name="Normal 24 2" xfId="11667" xr:uid="{00000000-0005-0000-0000-00006D320000}"/>
    <cellStyle name="Normal 24 3" xfId="11668" xr:uid="{00000000-0005-0000-0000-00006E320000}"/>
    <cellStyle name="Normal 24 4" xfId="11669" xr:uid="{00000000-0005-0000-0000-00006F320000}"/>
    <cellStyle name="Normal 24 5" xfId="11670" xr:uid="{00000000-0005-0000-0000-000070320000}"/>
    <cellStyle name="Normal 24 6" xfId="11671" xr:uid="{00000000-0005-0000-0000-000071320000}"/>
    <cellStyle name="Normal 24 7" xfId="11672" xr:uid="{00000000-0005-0000-0000-000072320000}"/>
    <cellStyle name="Normal 24 8" xfId="11673" xr:uid="{00000000-0005-0000-0000-000073320000}"/>
    <cellStyle name="Normal 24 9" xfId="11674" xr:uid="{00000000-0005-0000-0000-000074320000}"/>
    <cellStyle name="Normal 25" xfId="11675" xr:uid="{00000000-0005-0000-0000-000075320000}"/>
    <cellStyle name="Normal 25 2" xfId="15336" xr:uid="{00000000-0005-0000-0000-000076320000}"/>
    <cellStyle name="Normal 26" xfId="11676" xr:uid="{00000000-0005-0000-0000-000077320000}"/>
    <cellStyle name="Normal 26 2" xfId="15337" xr:uid="{00000000-0005-0000-0000-000078320000}"/>
    <cellStyle name="Normal 27" xfId="13863" xr:uid="{00000000-0005-0000-0000-000079320000}"/>
    <cellStyle name="Normal 27 2" xfId="15149" xr:uid="{00000000-0005-0000-0000-00007A320000}"/>
    <cellStyle name="Normal 27 2 2" xfId="16578" xr:uid="{00000000-0005-0000-0000-00007B320000}"/>
    <cellStyle name="Normal 27 3" xfId="16055" xr:uid="{00000000-0005-0000-0000-00007C320000}"/>
    <cellStyle name="Normal 28" xfId="11677" xr:uid="{00000000-0005-0000-0000-00007D320000}"/>
    <cellStyle name="Normal 29" xfId="11678" xr:uid="{00000000-0005-0000-0000-00007E320000}"/>
    <cellStyle name="Normal 3" xfId="2239" xr:uid="{00000000-0005-0000-0000-00007F320000}"/>
    <cellStyle name="Normal 3 10" xfId="13925" xr:uid="{00000000-0005-0000-0000-000080320000}"/>
    <cellStyle name="Normal 3 11" xfId="13926" xr:uid="{00000000-0005-0000-0000-000081320000}"/>
    <cellStyle name="Normal 3 12" xfId="13927" xr:uid="{00000000-0005-0000-0000-000082320000}"/>
    <cellStyle name="Normal 3 13" xfId="13928" xr:uid="{00000000-0005-0000-0000-000083320000}"/>
    <cellStyle name="Normal 3 14" xfId="14694" xr:uid="{00000000-0005-0000-0000-000084320000}"/>
    <cellStyle name="Normal 3 2" xfId="2242" xr:uid="{00000000-0005-0000-0000-000085320000}"/>
    <cellStyle name="Normal 3 3" xfId="11679" xr:uid="{00000000-0005-0000-0000-000086320000}"/>
    <cellStyle name="Normal 3 4" xfId="11680" xr:uid="{00000000-0005-0000-0000-000087320000}"/>
    <cellStyle name="Normal 3 5" xfId="11681" xr:uid="{00000000-0005-0000-0000-000088320000}"/>
    <cellStyle name="Normal 3 6" xfId="11682" xr:uid="{00000000-0005-0000-0000-000089320000}"/>
    <cellStyle name="Normal 3 7" xfId="11683" xr:uid="{00000000-0005-0000-0000-00008A320000}"/>
    <cellStyle name="Normal 3 8" xfId="13929" xr:uid="{00000000-0005-0000-0000-00008B320000}"/>
    <cellStyle name="Normal 3 9" xfId="13930" xr:uid="{00000000-0005-0000-0000-00008C320000}"/>
    <cellStyle name="Normal 3_0968-03-UBND Phuc Dong-Tram treo-400kVA-35-0,4kV" xfId="11684" xr:uid="{00000000-0005-0000-0000-00008D320000}"/>
    <cellStyle name="Normal 30" xfId="14250" xr:uid="{00000000-0005-0000-0000-00008E320000}"/>
    <cellStyle name="Normal 30 2" xfId="16057" xr:uid="{00000000-0005-0000-0000-00008F320000}"/>
    <cellStyle name="Normal 31" xfId="15140" xr:uid="{00000000-0005-0000-0000-000090320000}"/>
    <cellStyle name="Normal 31 2" xfId="16068" xr:uid="{00000000-0005-0000-0000-000091320000}"/>
    <cellStyle name="Normal 4" xfId="4318" xr:uid="{00000000-0005-0000-0000-000092320000}"/>
    <cellStyle name="Normal 4 2" xfId="11685" xr:uid="{00000000-0005-0000-0000-000093320000}"/>
    <cellStyle name="Normal 4 2 2" xfId="14696" xr:uid="{00000000-0005-0000-0000-000094320000}"/>
    <cellStyle name="Normal 4 3" xfId="14695" xr:uid="{00000000-0005-0000-0000-000095320000}"/>
    <cellStyle name="Normal 5" xfId="4319" xr:uid="{00000000-0005-0000-0000-000096320000}"/>
    <cellStyle name="Normal 5 2" xfId="14698" xr:uid="{00000000-0005-0000-0000-000097320000}"/>
    <cellStyle name="Normal 5 3" xfId="14697" xr:uid="{00000000-0005-0000-0000-000098320000}"/>
    <cellStyle name="Normal 6" xfId="4320" xr:uid="{00000000-0005-0000-0000-000099320000}"/>
    <cellStyle name="Normal 6 2" xfId="13931" xr:uid="{00000000-0005-0000-0000-00009A320000}"/>
    <cellStyle name="Normal 6 3" xfId="14699" xr:uid="{00000000-0005-0000-0000-00009B320000}"/>
    <cellStyle name="Normal 7" xfId="4321" xr:uid="{00000000-0005-0000-0000-00009C320000}"/>
    <cellStyle name="Normal 7 2" xfId="11686" xr:uid="{00000000-0005-0000-0000-00009D320000}"/>
    <cellStyle name="Normal 7 3" xfId="14249" xr:uid="{00000000-0005-0000-0000-00009E320000}"/>
    <cellStyle name="Normal 7 4" xfId="14700" xr:uid="{00000000-0005-0000-0000-00009F320000}"/>
    <cellStyle name="Normal 8" xfId="4322" xr:uid="{00000000-0005-0000-0000-0000A0320000}"/>
    <cellStyle name="Normal 8 2" xfId="13932" xr:uid="{00000000-0005-0000-0000-0000A1320000}"/>
    <cellStyle name="Normal 9" xfId="4323" xr:uid="{00000000-0005-0000-0000-0000A2320000}"/>
    <cellStyle name="Normal 9 2" xfId="11687" xr:uid="{00000000-0005-0000-0000-0000A3320000}"/>
    <cellStyle name="Normal 9 3" xfId="11688" xr:uid="{00000000-0005-0000-0000-0000A4320000}"/>
    <cellStyle name="Normal 9 4" xfId="11689" xr:uid="{00000000-0005-0000-0000-0000A5320000}"/>
    <cellStyle name="Normal 9 5" xfId="11690" xr:uid="{00000000-0005-0000-0000-0000A6320000}"/>
    <cellStyle name="Normal 9 6" xfId="11691" xr:uid="{00000000-0005-0000-0000-0000A7320000}"/>
    <cellStyle name="Normal1" xfId="2176" xr:uid="{00000000-0005-0000-0000-0000A8320000}"/>
    <cellStyle name="Normal1 10" xfId="11692" xr:uid="{00000000-0005-0000-0000-0000A9320000}"/>
    <cellStyle name="Normal1 11" xfId="11693" xr:uid="{00000000-0005-0000-0000-0000AA320000}"/>
    <cellStyle name="Normal1 12" xfId="14701" xr:uid="{00000000-0005-0000-0000-0000AB320000}"/>
    <cellStyle name="Normal1 2" xfId="11694" xr:uid="{00000000-0005-0000-0000-0000AC320000}"/>
    <cellStyle name="Normal1 3" xfId="11695" xr:uid="{00000000-0005-0000-0000-0000AD320000}"/>
    <cellStyle name="Normal1 4" xfId="11696" xr:uid="{00000000-0005-0000-0000-0000AE320000}"/>
    <cellStyle name="Normal1 5" xfId="11697" xr:uid="{00000000-0005-0000-0000-0000AF320000}"/>
    <cellStyle name="Normal1 6" xfId="11698" xr:uid="{00000000-0005-0000-0000-0000B0320000}"/>
    <cellStyle name="Normal1 7" xfId="11699" xr:uid="{00000000-0005-0000-0000-0000B1320000}"/>
    <cellStyle name="Normal1 8" xfId="11700" xr:uid="{00000000-0005-0000-0000-0000B2320000}"/>
    <cellStyle name="Normal1 9" xfId="11701" xr:uid="{00000000-0005-0000-0000-0000B3320000}"/>
    <cellStyle name="Normale_ PESO ELETTR." xfId="11702" xr:uid="{00000000-0005-0000-0000-0000B4320000}"/>
    <cellStyle name="normální_Coax" xfId="4324" xr:uid="{00000000-0005-0000-0000-0000B5320000}"/>
    <cellStyle name="Normalny_Cennik obowiazuje od 06-08-2001 r (1)" xfId="4325" xr:uid="{00000000-0005-0000-0000-0000B6320000}"/>
    <cellStyle name="Note 2" xfId="14703" xr:uid="{00000000-0005-0000-0000-0000B7320000}"/>
    <cellStyle name="Note 2 2" xfId="16668" xr:uid="{00000000-0005-0000-0000-0000B8320000}"/>
    <cellStyle name="Note 3" xfId="14702" xr:uid="{00000000-0005-0000-0000-0000B9320000}"/>
    <cellStyle name="Ò_x000d_Normal_123569" xfId="4326" xr:uid="{00000000-0005-0000-0000-0000BA320000}"/>
    <cellStyle name="Œ…‹æØ‚è [0.00]_ÆÂ¹²" xfId="11703" xr:uid="{00000000-0005-0000-0000-0000BB320000}"/>
    <cellStyle name="Œ…‹æØ‚è_laroux" xfId="4327" xr:uid="{00000000-0005-0000-0000-0000BC320000}"/>
    <cellStyle name="oft Excel]_x000d__x000a_Comment=open=/f ‚ðw’è‚·‚é‚ÆAƒ†[ƒU[’è‹`ŠÖ”‚ðŠÖ”“\‚è•t‚¯‚Ìˆê——‚É“o˜^‚·‚é‚±‚Æ‚ª‚Å‚«‚Ü‚·B_x000d__x000a_Maximized" xfId="11704" xr:uid="{00000000-0005-0000-0000-0000BD320000}"/>
    <cellStyle name="oft Excel]_x000d__x000a_Comment=open=/f ‚ðŽw’è‚·‚é‚ÆAƒ†[ƒU[’è‹`ŠÖ”‚ðŠÖ”“\‚è•t‚¯‚Ìˆê——‚É“o˜^‚·‚é‚±‚Æ‚ª‚Å‚«‚Ü‚·B_x000d__x000a_Maximized" xfId="11705" xr:uid="{00000000-0005-0000-0000-0000BE320000}"/>
    <cellStyle name="oft Excel]_x000d__x000a_Comment=The open=/f lines load custom functions into the Paste Function list._x000d__x000a_Maximized=2_x000d__x000a_Basics=1_x000d__x000a_A" xfId="2177" xr:uid="{00000000-0005-0000-0000-0000BF320000}"/>
    <cellStyle name="oft Excel]_x000d__x000a_Comment=The open=/f lines load custom functions into the Paste Function list._x000d__x000a_Maximized=2_x000d__x000a_Basics=1_x000d__x000a_A 10" xfId="11706" xr:uid="{00000000-0005-0000-0000-0000C0320000}"/>
    <cellStyle name="oft Excel]_x000d__x000a_Comment=The open=/f lines load custom functions into the Paste Function list._x000d__x000a_Maximized=2_x000d__x000a_Basics=1_x000d__x000a_A 11" xfId="11707" xr:uid="{00000000-0005-0000-0000-0000C1320000}"/>
    <cellStyle name="oft Excel]_x000d__x000a_Comment=The open=/f lines load custom functions into the Paste Function list._x000d__x000a_Maximized=2_x000d__x000a_Basics=1_x000d__x000a_A 12" xfId="14704" xr:uid="{00000000-0005-0000-0000-0000C2320000}"/>
    <cellStyle name="oft Excel]_x000d__x000a_Comment=The open=/f lines load custom functions into the Paste Function list._x000d__x000a_Maximized=2_x000d__x000a_Basics=1_x000d__x000a_A 2" xfId="11708" xr:uid="{00000000-0005-0000-0000-0000C3320000}"/>
    <cellStyle name="oft Excel]_x000d__x000a_Comment=The open=/f lines load custom functions into the Paste Function list._x000d__x000a_Maximized=2_x000d__x000a_Basics=1_x000d__x000a_A 3" xfId="11709" xr:uid="{00000000-0005-0000-0000-0000C4320000}"/>
    <cellStyle name="oft Excel]_x000d__x000a_Comment=The open=/f lines load custom functions into the Paste Function list._x000d__x000a_Maximized=2_x000d__x000a_Basics=1_x000d__x000a_A 4" xfId="11710" xr:uid="{00000000-0005-0000-0000-0000C5320000}"/>
    <cellStyle name="oft Excel]_x000d__x000a_Comment=The open=/f lines load custom functions into the Paste Function list._x000d__x000a_Maximized=2_x000d__x000a_Basics=1_x000d__x000a_A 5" xfId="11711" xr:uid="{00000000-0005-0000-0000-0000C6320000}"/>
    <cellStyle name="oft Excel]_x000d__x000a_Comment=The open=/f lines load custom functions into the Paste Function list._x000d__x000a_Maximized=2_x000d__x000a_Basics=1_x000d__x000a_A 6" xfId="11712" xr:uid="{00000000-0005-0000-0000-0000C7320000}"/>
    <cellStyle name="oft Excel]_x000d__x000a_Comment=The open=/f lines load custom functions into the Paste Function list._x000d__x000a_Maximized=2_x000d__x000a_Basics=1_x000d__x000a_A 7" xfId="11713" xr:uid="{00000000-0005-0000-0000-0000C8320000}"/>
    <cellStyle name="oft Excel]_x000d__x000a_Comment=The open=/f lines load custom functions into the Paste Function list._x000d__x000a_Maximized=2_x000d__x000a_Basics=1_x000d__x000a_A 8" xfId="11714" xr:uid="{00000000-0005-0000-0000-0000C9320000}"/>
    <cellStyle name="oft Excel]_x000d__x000a_Comment=The open=/f lines load custom functions into the Paste Function list._x000d__x000a_Maximized=2_x000d__x000a_Basics=1_x000d__x000a_A 9" xfId="11715" xr:uid="{00000000-0005-0000-0000-0000CA320000}"/>
    <cellStyle name="oft Excel]_x000d__x000a_Comment=The open=/f lines load custom functions into the Paste Function list._x000d__x000a_Maximized=3_x000d__x000a_Basics=1_x000d__x000a_A" xfId="2178" xr:uid="{00000000-0005-0000-0000-0000CB320000}"/>
    <cellStyle name="oft Excel]_x000d__x000a_Comment=The open=/f lines load custom functions into the Paste Function list._x000d__x000a_Maximized=3_x000d__x000a_Basics=1_x000d__x000a_A 2" xfId="15338" xr:uid="{00000000-0005-0000-0000-0000CC320000}"/>
    <cellStyle name="omma [0]_Mktg Prog" xfId="4328" xr:uid="{00000000-0005-0000-0000-0000CD320000}"/>
    <cellStyle name="ormal_Sheet1_1" xfId="4329" xr:uid="{00000000-0005-0000-0000-0000CE320000}"/>
    <cellStyle name="Output 2" xfId="14706" xr:uid="{00000000-0005-0000-0000-0000CF320000}"/>
    <cellStyle name="Output 2 2" xfId="16669" xr:uid="{00000000-0005-0000-0000-0000D0320000}"/>
    <cellStyle name="Output 3" xfId="14705" xr:uid="{00000000-0005-0000-0000-0000D1320000}"/>
    <cellStyle name="Pattern" xfId="11716" xr:uid="{00000000-0005-0000-0000-0000D2320000}"/>
    <cellStyle name="per.style" xfId="4330" xr:uid="{00000000-0005-0000-0000-0000D3320000}"/>
    <cellStyle name="per.style 2" xfId="15339" xr:uid="{00000000-0005-0000-0000-0000D4320000}"/>
    <cellStyle name="Percent %" xfId="11717" xr:uid="{00000000-0005-0000-0000-0000D5320000}"/>
    <cellStyle name="Percent % Long Underline" xfId="11718" xr:uid="{00000000-0005-0000-0000-0000D6320000}"/>
    <cellStyle name="Percent %_Book1" xfId="11719" xr:uid="{00000000-0005-0000-0000-0000D7320000}"/>
    <cellStyle name="Percent (0)" xfId="11720" xr:uid="{00000000-0005-0000-0000-0000D8320000}"/>
    <cellStyle name="Percent [0]" xfId="11721" xr:uid="{00000000-0005-0000-0000-0000D9320000}"/>
    <cellStyle name="Percent [00]" xfId="11722" xr:uid="{00000000-0005-0000-0000-0000DA320000}"/>
    <cellStyle name="Percent [2]" xfId="2179" xr:uid="{00000000-0005-0000-0000-0000DB320000}"/>
    <cellStyle name="Percent [2] 10" xfId="11723" xr:uid="{00000000-0005-0000-0000-0000DC320000}"/>
    <cellStyle name="Percent [2] 11" xfId="11724" xr:uid="{00000000-0005-0000-0000-0000DD320000}"/>
    <cellStyle name="Percent [2] 12" xfId="14707" xr:uid="{00000000-0005-0000-0000-0000DE320000}"/>
    <cellStyle name="Percent [2] 12 2" xfId="16067" xr:uid="{00000000-0005-0000-0000-0000DF320000}"/>
    <cellStyle name="Percent [2] 13" xfId="15873" xr:uid="{00000000-0005-0000-0000-0000E0320000}"/>
    <cellStyle name="Percent [2] 2" xfId="11725" xr:uid="{00000000-0005-0000-0000-0000E1320000}"/>
    <cellStyle name="Percent [2] 3" xfId="11726" xr:uid="{00000000-0005-0000-0000-0000E2320000}"/>
    <cellStyle name="Percent [2] 4" xfId="11727" xr:uid="{00000000-0005-0000-0000-0000E3320000}"/>
    <cellStyle name="Percent [2] 5" xfId="11728" xr:uid="{00000000-0005-0000-0000-0000E4320000}"/>
    <cellStyle name="Percent [2] 6" xfId="11729" xr:uid="{00000000-0005-0000-0000-0000E5320000}"/>
    <cellStyle name="Percent [2] 7" xfId="11730" xr:uid="{00000000-0005-0000-0000-0000E6320000}"/>
    <cellStyle name="Percent [2] 8" xfId="11731" xr:uid="{00000000-0005-0000-0000-0000E7320000}"/>
    <cellStyle name="Percent [2] 9" xfId="11732" xr:uid="{00000000-0005-0000-0000-0000E8320000}"/>
    <cellStyle name="Percent 0.0%" xfId="11733" xr:uid="{00000000-0005-0000-0000-0000E9320000}"/>
    <cellStyle name="Percent 0.0% Long Underline" xfId="11734" xr:uid="{00000000-0005-0000-0000-0000EA320000}"/>
    <cellStyle name="Percent 0.0%_Book1" xfId="11735" xr:uid="{00000000-0005-0000-0000-0000EB320000}"/>
    <cellStyle name="Percent 0.00%" xfId="11736" xr:uid="{00000000-0005-0000-0000-0000EC320000}"/>
    <cellStyle name="Percent 0.00% Long Underline" xfId="11737" xr:uid="{00000000-0005-0000-0000-0000ED320000}"/>
    <cellStyle name="Percent 0.00%_Book1" xfId="11738" xr:uid="{00000000-0005-0000-0000-0000EE320000}"/>
    <cellStyle name="Percent 0.000%" xfId="11739" xr:uid="{00000000-0005-0000-0000-0000EF320000}"/>
    <cellStyle name="Percent 0.000% Long Underline" xfId="11740" xr:uid="{00000000-0005-0000-0000-0000F0320000}"/>
    <cellStyle name="Percent 0.000%_Book1" xfId="11741" xr:uid="{00000000-0005-0000-0000-0000F1320000}"/>
    <cellStyle name="Percent 2" xfId="4331" xr:uid="{00000000-0005-0000-0000-0000F2320000}"/>
    <cellStyle name="Percent 2 10" xfId="13933" xr:uid="{00000000-0005-0000-0000-0000F3320000}"/>
    <cellStyle name="Percent 2 11" xfId="13934" xr:uid="{00000000-0005-0000-0000-0000F4320000}"/>
    <cellStyle name="Percent 2 12" xfId="13935" xr:uid="{00000000-0005-0000-0000-0000F5320000}"/>
    <cellStyle name="Percent 2 13" xfId="13936" xr:uid="{00000000-0005-0000-0000-0000F6320000}"/>
    <cellStyle name="Percent 2 14" xfId="14708" xr:uid="{00000000-0005-0000-0000-0000F7320000}"/>
    <cellStyle name="Percent 2 2" xfId="13937" xr:uid="{00000000-0005-0000-0000-0000F8320000}"/>
    <cellStyle name="Percent 2 3" xfId="13938" xr:uid="{00000000-0005-0000-0000-0000F9320000}"/>
    <cellStyle name="Percent 2 4" xfId="13939" xr:uid="{00000000-0005-0000-0000-0000FA320000}"/>
    <cellStyle name="Percent 2 5" xfId="13940" xr:uid="{00000000-0005-0000-0000-0000FB320000}"/>
    <cellStyle name="Percent 2 6" xfId="13941" xr:uid="{00000000-0005-0000-0000-0000FC320000}"/>
    <cellStyle name="Percent 2 7" xfId="13942" xr:uid="{00000000-0005-0000-0000-0000FD320000}"/>
    <cellStyle name="Percent 2 8" xfId="13943" xr:uid="{00000000-0005-0000-0000-0000FE320000}"/>
    <cellStyle name="Percent 2 9" xfId="13944" xr:uid="{00000000-0005-0000-0000-0000FF320000}"/>
    <cellStyle name="Percent 3" xfId="4332" xr:uid="{00000000-0005-0000-0000-000000330000}"/>
    <cellStyle name="Percent 3 2" xfId="13945" xr:uid="{00000000-0005-0000-0000-000001330000}"/>
    <cellStyle name="Percent 3 3" xfId="14709" xr:uid="{00000000-0005-0000-0000-000002330000}"/>
    <cellStyle name="Percent 4" xfId="4333" xr:uid="{00000000-0005-0000-0000-000003330000}"/>
    <cellStyle name="Percent 4 2" xfId="14710" xr:uid="{00000000-0005-0000-0000-000004330000}"/>
    <cellStyle name="Percent 5" xfId="11742" xr:uid="{00000000-0005-0000-0000-000005330000}"/>
    <cellStyle name="Percent 5 2" xfId="14711" xr:uid="{00000000-0005-0000-0000-000006330000}"/>
    <cellStyle name="PERCENTAGE" xfId="4334" xr:uid="{00000000-0005-0000-0000-000007330000}"/>
    <cellStyle name="PERCENTAGE 2" xfId="15340" xr:uid="{00000000-0005-0000-0000-000008330000}"/>
    <cellStyle name="PrePop Currency (0)" xfId="11744" xr:uid="{00000000-0005-0000-0000-00000A330000}"/>
    <cellStyle name="PrePop Currency (2)" xfId="11745" xr:uid="{00000000-0005-0000-0000-00000B330000}"/>
    <cellStyle name="PrePop Units (0)" xfId="11746" xr:uid="{00000000-0005-0000-0000-00000C330000}"/>
    <cellStyle name="PrePop Units (1)" xfId="11747" xr:uid="{00000000-0005-0000-0000-00000D330000}"/>
    <cellStyle name="PrePop Units (2)" xfId="11748" xr:uid="{00000000-0005-0000-0000-00000E330000}"/>
    <cellStyle name="price" xfId="11749" xr:uid="{00000000-0005-0000-0000-00000F330000}"/>
    <cellStyle name="pricing" xfId="11750" xr:uid="{00000000-0005-0000-0000-000010330000}"/>
    <cellStyle name="PSChar" xfId="11751" xr:uid="{00000000-0005-0000-0000-000011330000}"/>
    <cellStyle name="PSHeading" xfId="11752" xr:uid="{00000000-0005-0000-0000-000012330000}"/>
    <cellStyle name="PHONG" xfId="11743" xr:uid="{00000000-0005-0000-0000-000009330000}"/>
    <cellStyle name="RedComma[0]" xfId="4335" xr:uid="{00000000-0005-0000-0000-000013330000}"/>
    <cellStyle name="regstoresfromspecstores" xfId="4336" xr:uid="{00000000-0005-0000-0000-000014330000}"/>
    <cellStyle name="regstoresfromspecstores 2" xfId="15341" xr:uid="{00000000-0005-0000-0000-000015330000}"/>
    <cellStyle name="revised" xfId="11753" xr:uid="{00000000-0005-0000-0000-000016330000}"/>
    <cellStyle name="RevList" xfId="4337" xr:uid="{00000000-0005-0000-0000-000017330000}"/>
    <cellStyle name="rlink_tiªn l­în_x001b_Hyperlink_TONG HOP KINH PHI" xfId="4338" xr:uid="{00000000-0005-0000-0000-000018330000}"/>
    <cellStyle name="rmal_ADAdot" xfId="4339" xr:uid="{00000000-0005-0000-0000-000019330000}"/>
    <cellStyle name="RowLevel_0" xfId="2180" xr:uid="{00000000-0005-0000-0000-00001A330000}"/>
    <cellStyle name="S—_x0008_" xfId="4340" xr:uid="{00000000-0005-0000-0000-00001B330000}"/>
    <cellStyle name="S—_x0008_??????????????????‚_x0001_????&lt;i·0??????????_x0007_?_x0010__x0001_??PrintDT??9JS—_x0008_?????????????" xfId="4341" xr:uid="{00000000-0005-0000-0000-00001C330000}"/>
    <cellStyle name="s]_x000d__x000a_spooler=yes_x000d__x000a_load=_x000d__x000a_Beep=yes_x000d__x000a_NullPort=None_x000d__x000a_BorderWidth=3_x000d__x000a_CursorBlinkRate=1200_x000d__x000a_DoubleClickSpeed=452_x000d__x000a_Programs=co" xfId="2181" xr:uid="{00000000-0005-0000-0000-00001D330000}"/>
    <cellStyle name="s]_x000d__x000a_spooler=yes_x000d__x000a_load=_x000d__x000a_Beep=yes_x000d__x000a_NullPort=None_x000d__x000a_BorderWidth=3_x000d__x000a_CursorBlinkRate=1200_x000d__x000a_DoubleClickSpeed=452_x000d__x000a_Programs=co 2" xfId="15342" xr:uid="{00000000-0005-0000-0000-00001E330000}"/>
    <cellStyle name="SAPBEXaggData" xfId="4342" xr:uid="{00000000-0005-0000-0000-00001F330000}"/>
    <cellStyle name="SAPBEXaggData 2" xfId="11754" xr:uid="{00000000-0005-0000-0000-000020330000}"/>
    <cellStyle name="SAPBEXaggData 3" xfId="11755" xr:uid="{00000000-0005-0000-0000-000021330000}"/>
    <cellStyle name="SAPBEXaggData 4" xfId="11756" xr:uid="{00000000-0005-0000-0000-000022330000}"/>
    <cellStyle name="SAPBEXaggData 5" xfId="11757" xr:uid="{00000000-0005-0000-0000-000023330000}"/>
    <cellStyle name="SAPBEXaggData 6" xfId="11758" xr:uid="{00000000-0005-0000-0000-000024330000}"/>
    <cellStyle name="SAPBEXaggData 7" xfId="11759" xr:uid="{00000000-0005-0000-0000-000025330000}"/>
    <cellStyle name="SAPBEXaggData 8" xfId="11760" xr:uid="{00000000-0005-0000-0000-000026330000}"/>
    <cellStyle name="SAPBEXaggData 9" xfId="14712" xr:uid="{00000000-0005-0000-0000-000027330000}"/>
    <cellStyle name="SAPBEXaggData 9 2" xfId="16670" xr:uid="{00000000-0005-0000-0000-000028330000}"/>
    <cellStyle name="SAPBEXaggDataEmph" xfId="4343" xr:uid="{00000000-0005-0000-0000-000029330000}"/>
    <cellStyle name="SAPBEXaggDataEmph 2" xfId="11761" xr:uid="{00000000-0005-0000-0000-00002A330000}"/>
    <cellStyle name="SAPBEXaggDataEmph 3" xfId="11762" xr:uid="{00000000-0005-0000-0000-00002B330000}"/>
    <cellStyle name="SAPBEXaggDataEmph 4" xfId="11763" xr:uid="{00000000-0005-0000-0000-00002C330000}"/>
    <cellStyle name="SAPBEXaggDataEmph 5" xfId="11764" xr:uid="{00000000-0005-0000-0000-00002D330000}"/>
    <cellStyle name="SAPBEXaggDataEmph 6" xfId="11765" xr:uid="{00000000-0005-0000-0000-00002E330000}"/>
    <cellStyle name="SAPBEXaggDataEmph 7" xfId="11766" xr:uid="{00000000-0005-0000-0000-00002F330000}"/>
    <cellStyle name="SAPBEXaggDataEmph 8" xfId="11767" xr:uid="{00000000-0005-0000-0000-000030330000}"/>
    <cellStyle name="SAPBEXaggDataEmph 9" xfId="14713" xr:uid="{00000000-0005-0000-0000-000031330000}"/>
    <cellStyle name="SAPBEXaggDataEmph 9 2" xfId="16671" xr:uid="{00000000-0005-0000-0000-000032330000}"/>
    <cellStyle name="SAPBEXaggItem" xfId="4344" xr:uid="{00000000-0005-0000-0000-000033330000}"/>
    <cellStyle name="SAPBEXaggItem 2" xfId="11768" xr:uid="{00000000-0005-0000-0000-000034330000}"/>
    <cellStyle name="SAPBEXaggItem 3" xfId="11769" xr:uid="{00000000-0005-0000-0000-000035330000}"/>
    <cellStyle name="SAPBEXaggItem 4" xfId="11770" xr:uid="{00000000-0005-0000-0000-000036330000}"/>
    <cellStyle name="SAPBEXaggItem 5" xfId="11771" xr:uid="{00000000-0005-0000-0000-000037330000}"/>
    <cellStyle name="SAPBEXaggItem 6" xfId="11772" xr:uid="{00000000-0005-0000-0000-000038330000}"/>
    <cellStyle name="SAPBEXaggItem 7" xfId="11773" xr:uid="{00000000-0005-0000-0000-000039330000}"/>
    <cellStyle name="SAPBEXaggItem 8" xfId="11774" xr:uid="{00000000-0005-0000-0000-00003A330000}"/>
    <cellStyle name="SAPBEXaggItem 9" xfId="14714" xr:uid="{00000000-0005-0000-0000-00003B330000}"/>
    <cellStyle name="SAPBEXaggItem 9 2" xfId="16672" xr:uid="{00000000-0005-0000-0000-00003C330000}"/>
    <cellStyle name="SAPBEXchaText" xfId="4345" xr:uid="{00000000-0005-0000-0000-00003D330000}"/>
    <cellStyle name="SAPBEXchaText 2" xfId="15343" xr:uid="{00000000-0005-0000-0000-00003E330000}"/>
    <cellStyle name="SAPBEXexcBad7" xfId="4346" xr:uid="{00000000-0005-0000-0000-00003F330000}"/>
    <cellStyle name="SAPBEXexcBad7 2" xfId="11775" xr:uid="{00000000-0005-0000-0000-000040330000}"/>
    <cellStyle name="SAPBEXexcBad7 3" xfId="11776" xr:uid="{00000000-0005-0000-0000-000041330000}"/>
    <cellStyle name="SAPBEXexcBad7 4" xfId="11777" xr:uid="{00000000-0005-0000-0000-000042330000}"/>
    <cellStyle name="SAPBEXexcBad7 5" xfId="11778" xr:uid="{00000000-0005-0000-0000-000043330000}"/>
    <cellStyle name="SAPBEXexcBad7 6" xfId="11779" xr:uid="{00000000-0005-0000-0000-000044330000}"/>
    <cellStyle name="SAPBEXexcBad7 7" xfId="11780" xr:uid="{00000000-0005-0000-0000-000045330000}"/>
    <cellStyle name="SAPBEXexcBad7 8" xfId="11781" xr:uid="{00000000-0005-0000-0000-000046330000}"/>
    <cellStyle name="SAPBEXexcBad7 9" xfId="14715" xr:uid="{00000000-0005-0000-0000-000047330000}"/>
    <cellStyle name="SAPBEXexcBad7 9 2" xfId="16673" xr:uid="{00000000-0005-0000-0000-000048330000}"/>
    <cellStyle name="SAPBEXexcBad8" xfId="4347" xr:uid="{00000000-0005-0000-0000-000049330000}"/>
    <cellStyle name="SAPBEXexcBad8 2" xfId="11782" xr:uid="{00000000-0005-0000-0000-00004A330000}"/>
    <cellStyle name="SAPBEXexcBad8 3" xfId="11783" xr:uid="{00000000-0005-0000-0000-00004B330000}"/>
    <cellStyle name="SAPBEXexcBad8 4" xfId="11784" xr:uid="{00000000-0005-0000-0000-00004C330000}"/>
    <cellStyle name="SAPBEXexcBad8 5" xfId="11785" xr:uid="{00000000-0005-0000-0000-00004D330000}"/>
    <cellStyle name="SAPBEXexcBad8 6" xfId="11786" xr:uid="{00000000-0005-0000-0000-00004E330000}"/>
    <cellStyle name="SAPBEXexcBad8 7" xfId="11787" xr:uid="{00000000-0005-0000-0000-00004F330000}"/>
    <cellStyle name="SAPBEXexcBad8 8" xfId="11788" xr:uid="{00000000-0005-0000-0000-000050330000}"/>
    <cellStyle name="SAPBEXexcBad8 9" xfId="14716" xr:uid="{00000000-0005-0000-0000-000051330000}"/>
    <cellStyle name="SAPBEXexcBad8 9 2" xfId="16674" xr:uid="{00000000-0005-0000-0000-000052330000}"/>
    <cellStyle name="SAPBEXexcBad9" xfId="4348" xr:uid="{00000000-0005-0000-0000-000053330000}"/>
    <cellStyle name="SAPBEXexcBad9 2" xfId="11789" xr:uid="{00000000-0005-0000-0000-000054330000}"/>
    <cellStyle name="SAPBEXexcBad9 3" xfId="11790" xr:uid="{00000000-0005-0000-0000-000055330000}"/>
    <cellStyle name="SAPBEXexcBad9 4" xfId="11791" xr:uid="{00000000-0005-0000-0000-000056330000}"/>
    <cellStyle name="SAPBEXexcBad9 5" xfId="11792" xr:uid="{00000000-0005-0000-0000-000057330000}"/>
    <cellStyle name="SAPBEXexcBad9 6" xfId="11793" xr:uid="{00000000-0005-0000-0000-000058330000}"/>
    <cellStyle name="SAPBEXexcBad9 7" xfId="11794" xr:uid="{00000000-0005-0000-0000-000059330000}"/>
    <cellStyle name="SAPBEXexcBad9 8" xfId="11795" xr:uid="{00000000-0005-0000-0000-00005A330000}"/>
    <cellStyle name="SAPBEXexcBad9 9" xfId="14717" xr:uid="{00000000-0005-0000-0000-00005B330000}"/>
    <cellStyle name="SAPBEXexcBad9 9 2" xfId="16675" xr:uid="{00000000-0005-0000-0000-00005C330000}"/>
    <cellStyle name="SAPBEXexcCritical4" xfId="4349" xr:uid="{00000000-0005-0000-0000-00005D330000}"/>
    <cellStyle name="SAPBEXexcCritical4 2" xfId="11796" xr:uid="{00000000-0005-0000-0000-00005E330000}"/>
    <cellStyle name="SAPBEXexcCritical4 3" xfId="11797" xr:uid="{00000000-0005-0000-0000-00005F330000}"/>
    <cellStyle name="SAPBEXexcCritical4 4" xfId="11798" xr:uid="{00000000-0005-0000-0000-000060330000}"/>
    <cellStyle name="SAPBEXexcCritical4 5" xfId="11799" xr:uid="{00000000-0005-0000-0000-000061330000}"/>
    <cellStyle name="SAPBEXexcCritical4 6" xfId="11800" xr:uid="{00000000-0005-0000-0000-000062330000}"/>
    <cellStyle name="SAPBEXexcCritical4 7" xfId="11801" xr:uid="{00000000-0005-0000-0000-000063330000}"/>
    <cellStyle name="SAPBEXexcCritical4 8" xfId="11802" xr:uid="{00000000-0005-0000-0000-000064330000}"/>
    <cellStyle name="SAPBEXexcCritical4 9" xfId="14718" xr:uid="{00000000-0005-0000-0000-000065330000}"/>
    <cellStyle name="SAPBEXexcCritical4 9 2" xfId="16676" xr:uid="{00000000-0005-0000-0000-000066330000}"/>
    <cellStyle name="SAPBEXexcCritical5" xfId="4350" xr:uid="{00000000-0005-0000-0000-000067330000}"/>
    <cellStyle name="SAPBEXexcCritical5 2" xfId="11803" xr:uid="{00000000-0005-0000-0000-000068330000}"/>
    <cellStyle name="SAPBEXexcCritical5 3" xfId="11804" xr:uid="{00000000-0005-0000-0000-000069330000}"/>
    <cellStyle name="SAPBEXexcCritical5 4" xfId="11805" xr:uid="{00000000-0005-0000-0000-00006A330000}"/>
    <cellStyle name="SAPBEXexcCritical5 5" xfId="11806" xr:uid="{00000000-0005-0000-0000-00006B330000}"/>
    <cellStyle name="SAPBEXexcCritical5 6" xfId="11807" xr:uid="{00000000-0005-0000-0000-00006C330000}"/>
    <cellStyle name="SAPBEXexcCritical5 7" xfId="11808" xr:uid="{00000000-0005-0000-0000-00006D330000}"/>
    <cellStyle name="SAPBEXexcCritical5 8" xfId="11809" xr:uid="{00000000-0005-0000-0000-00006E330000}"/>
    <cellStyle name="SAPBEXexcCritical5 9" xfId="14719" xr:uid="{00000000-0005-0000-0000-00006F330000}"/>
    <cellStyle name="SAPBEXexcCritical5 9 2" xfId="16677" xr:uid="{00000000-0005-0000-0000-000070330000}"/>
    <cellStyle name="SAPBEXexcCritical6" xfId="4351" xr:uid="{00000000-0005-0000-0000-000071330000}"/>
    <cellStyle name="SAPBEXexcCritical6 2" xfId="11810" xr:uid="{00000000-0005-0000-0000-000072330000}"/>
    <cellStyle name="SAPBEXexcCritical6 3" xfId="11811" xr:uid="{00000000-0005-0000-0000-000073330000}"/>
    <cellStyle name="SAPBEXexcCritical6 4" xfId="11812" xr:uid="{00000000-0005-0000-0000-000074330000}"/>
    <cellStyle name="SAPBEXexcCritical6 5" xfId="11813" xr:uid="{00000000-0005-0000-0000-000075330000}"/>
    <cellStyle name="SAPBEXexcCritical6 6" xfId="11814" xr:uid="{00000000-0005-0000-0000-000076330000}"/>
    <cellStyle name="SAPBEXexcCritical6 7" xfId="11815" xr:uid="{00000000-0005-0000-0000-000077330000}"/>
    <cellStyle name="SAPBEXexcCritical6 8" xfId="11816" xr:uid="{00000000-0005-0000-0000-000078330000}"/>
    <cellStyle name="SAPBEXexcCritical6 9" xfId="14720" xr:uid="{00000000-0005-0000-0000-000079330000}"/>
    <cellStyle name="SAPBEXexcCritical6 9 2" xfId="16678" xr:uid="{00000000-0005-0000-0000-00007A330000}"/>
    <cellStyle name="SAPBEXexcGood1" xfId="4352" xr:uid="{00000000-0005-0000-0000-00007B330000}"/>
    <cellStyle name="SAPBEXexcGood1 2" xfId="11817" xr:uid="{00000000-0005-0000-0000-00007C330000}"/>
    <cellStyle name="SAPBEXexcGood1 3" xfId="11818" xr:uid="{00000000-0005-0000-0000-00007D330000}"/>
    <cellStyle name="SAPBEXexcGood1 4" xfId="11819" xr:uid="{00000000-0005-0000-0000-00007E330000}"/>
    <cellStyle name="SAPBEXexcGood1 5" xfId="11820" xr:uid="{00000000-0005-0000-0000-00007F330000}"/>
    <cellStyle name="SAPBEXexcGood1 6" xfId="11821" xr:uid="{00000000-0005-0000-0000-000080330000}"/>
    <cellStyle name="SAPBEXexcGood1 7" xfId="11822" xr:uid="{00000000-0005-0000-0000-000081330000}"/>
    <cellStyle name="SAPBEXexcGood1 8" xfId="11823" xr:uid="{00000000-0005-0000-0000-000082330000}"/>
    <cellStyle name="SAPBEXexcGood1 9" xfId="14721" xr:uid="{00000000-0005-0000-0000-000083330000}"/>
    <cellStyle name="SAPBEXexcGood1 9 2" xfId="16679" xr:uid="{00000000-0005-0000-0000-000084330000}"/>
    <cellStyle name="SAPBEXexcGood2" xfId="4353" xr:uid="{00000000-0005-0000-0000-000085330000}"/>
    <cellStyle name="SAPBEXexcGood2 2" xfId="11824" xr:uid="{00000000-0005-0000-0000-000086330000}"/>
    <cellStyle name="SAPBEXexcGood2 3" xfId="11825" xr:uid="{00000000-0005-0000-0000-000087330000}"/>
    <cellStyle name="SAPBEXexcGood2 4" xfId="11826" xr:uid="{00000000-0005-0000-0000-000088330000}"/>
    <cellStyle name="SAPBEXexcGood2 5" xfId="11827" xr:uid="{00000000-0005-0000-0000-000089330000}"/>
    <cellStyle name="SAPBEXexcGood2 6" xfId="11828" xr:uid="{00000000-0005-0000-0000-00008A330000}"/>
    <cellStyle name="SAPBEXexcGood2 7" xfId="11829" xr:uid="{00000000-0005-0000-0000-00008B330000}"/>
    <cellStyle name="SAPBEXexcGood2 8" xfId="11830" xr:uid="{00000000-0005-0000-0000-00008C330000}"/>
    <cellStyle name="SAPBEXexcGood2 9" xfId="14722" xr:uid="{00000000-0005-0000-0000-00008D330000}"/>
    <cellStyle name="SAPBEXexcGood2 9 2" xfId="16680" xr:uid="{00000000-0005-0000-0000-00008E330000}"/>
    <cellStyle name="SAPBEXexcGood3" xfId="4354" xr:uid="{00000000-0005-0000-0000-00008F330000}"/>
    <cellStyle name="SAPBEXexcGood3 2" xfId="11831" xr:uid="{00000000-0005-0000-0000-000090330000}"/>
    <cellStyle name="SAPBEXexcGood3 3" xfId="11832" xr:uid="{00000000-0005-0000-0000-000091330000}"/>
    <cellStyle name="SAPBEXexcGood3 4" xfId="11833" xr:uid="{00000000-0005-0000-0000-000092330000}"/>
    <cellStyle name="SAPBEXexcGood3 5" xfId="11834" xr:uid="{00000000-0005-0000-0000-000093330000}"/>
    <cellStyle name="SAPBEXexcGood3 6" xfId="11835" xr:uid="{00000000-0005-0000-0000-000094330000}"/>
    <cellStyle name="SAPBEXexcGood3 7" xfId="11836" xr:uid="{00000000-0005-0000-0000-000095330000}"/>
    <cellStyle name="SAPBEXexcGood3 8" xfId="11837" xr:uid="{00000000-0005-0000-0000-000096330000}"/>
    <cellStyle name="SAPBEXexcGood3 9" xfId="14723" xr:uid="{00000000-0005-0000-0000-000097330000}"/>
    <cellStyle name="SAPBEXexcGood3 9 2" xfId="16681" xr:uid="{00000000-0005-0000-0000-000098330000}"/>
    <cellStyle name="SAPBEXfilterDrill" xfId="4355" xr:uid="{00000000-0005-0000-0000-000099330000}"/>
    <cellStyle name="SAPBEXfilterDrill 2" xfId="15344" xr:uid="{00000000-0005-0000-0000-00009A330000}"/>
    <cellStyle name="SAPBEXfilterItem" xfId="4356" xr:uid="{00000000-0005-0000-0000-00009B330000}"/>
    <cellStyle name="SAPBEXfilterItem 2" xfId="15345" xr:uid="{00000000-0005-0000-0000-00009C330000}"/>
    <cellStyle name="SAPBEXfilterText" xfId="4357" xr:uid="{00000000-0005-0000-0000-00009D330000}"/>
    <cellStyle name="SAPBEXfilterText 2" xfId="15346" xr:uid="{00000000-0005-0000-0000-00009E330000}"/>
    <cellStyle name="SAPBEXformats" xfId="4358" xr:uid="{00000000-0005-0000-0000-00009F330000}"/>
    <cellStyle name="SAPBEXformats 2" xfId="11838" xr:uid="{00000000-0005-0000-0000-0000A0330000}"/>
    <cellStyle name="SAPBEXformats 3" xfId="11839" xr:uid="{00000000-0005-0000-0000-0000A1330000}"/>
    <cellStyle name="SAPBEXformats 4" xfId="11840" xr:uid="{00000000-0005-0000-0000-0000A2330000}"/>
    <cellStyle name="SAPBEXformats 5" xfId="11841" xr:uid="{00000000-0005-0000-0000-0000A3330000}"/>
    <cellStyle name="SAPBEXformats 6" xfId="11842" xr:uid="{00000000-0005-0000-0000-0000A4330000}"/>
    <cellStyle name="SAPBEXformats 7" xfId="11843" xr:uid="{00000000-0005-0000-0000-0000A5330000}"/>
    <cellStyle name="SAPBEXformats 8" xfId="11844" xr:uid="{00000000-0005-0000-0000-0000A6330000}"/>
    <cellStyle name="SAPBEXformats 9" xfId="14724" xr:uid="{00000000-0005-0000-0000-0000A7330000}"/>
    <cellStyle name="SAPBEXformats 9 2" xfId="16682" xr:uid="{00000000-0005-0000-0000-0000A8330000}"/>
    <cellStyle name="SAPBEXheaderItem" xfId="4359" xr:uid="{00000000-0005-0000-0000-0000A9330000}"/>
    <cellStyle name="SAPBEXheaderItem 2" xfId="15347" xr:uid="{00000000-0005-0000-0000-0000AA330000}"/>
    <cellStyle name="SAPBEXheaderText" xfId="4360" xr:uid="{00000000-0005-0000-0000-0000AB330000}"/>
    <cellStyle name="SAPBEXheaderText 2" xfId="15348" xr:uid="{00000000-0005-0000-0000-0000AC330000}"/>
    <cellStyle name="SAPBEXresData" xfId="4361" xr:uid="{00000000-0005-0000-0000-0000AD330000}"/>
    <cellStyle name="SAPBEXresData 2" xfId="11845" xr:uid="{00000000-0005-0000-0000-0000AE330000}"/>
    <cellStyle name="SAPBEXresData 3" xfId="11846" xr:uid="{00000000-0005-0000-0000-0000AF330000}"/>
    <cellStyle name="SAPBEXresData 4" xfId="11847" xr:uid="{00000000-0005-0000-0000-0000B0330000}"/>
    <cellStyle name="SAPBEXresData 5" xfId="11848" xr:uid="{00000000-0005-0000-0000-0000B1330000}"/>
    <cellStyle name="SAPBEXresData 6" xfId="11849" xr:uid="{00000000-0005-0000-0000-0000B2330000}"/>
    <cellStyle name="SAPBEXresData 7" xfId="11850" xr:uid="{00000000-0005-0000-0000-0000B3330000}"/>
    <cellStyle name="SAPBEXresData 8" xfId="11851" xr:uid="{00000000-0005-0000-0000-0000B4330000}"/>
    <cellStyle name="SAPBEXresData 9" xfId="14725" xr:uid="{00000000-0005-0000-0000-0000B5330000}"/>
    <cellStyle name="SAPBEXresData 9 2" xfId="16683" xr:uid="{00000000-0005-0000-0000-0000B6330000}"/>
    <cellStyle name="SAPBEXresDataEmph" xfId="4362" xr:uid="{00000000-0005-0000-0000-0000B7330000}"/>
    <cellStyle name="SAPBEXresDataEmph 2" xfId="11852" xr:uid="{00000000-0005-0000-0000-0000B8330000}"/>
    <cellStyle name="SAPBEXresDataEmph 3" xfId="11853" xr:uid="{00000000-0005-0000-0000-0000B9330000}"/>
    <cellStyle name="SAPBEXresDataEmph 4" xfId="11854" xr:uid="{00000000-0005-0000-0000-0000BA330000}"/>
    <cellStyle name="SAPBEXresDataEmph 5" xfId="11855" xr:uid="{00000000-0005-0000-0000-0000BB330000}"/>
    <cellStyle name="SAPBEXresDataEmph 6" xfId="11856" xr:uid="{00000000-0005-0000-0000-0000BC330000}"/>
    <cellStyle name="SAPBEXresDataEmph 7" xfId="11857" xr:uid="{00000000-0005-0000-0000-0000BD330000}"/>
    <cellStyle name="SAPBEXresDataEmph 8" xfId="11858" xr:uid="{00000000-0005-0000-0000-0000BE330000}"/>
    <cellStyle name="SAPBEXresDataEmph 9" xfId="14726" xr:uid="{00000000-0005-0000-0000-0000BF330000}"/>
    <cellStyle name="SAPBEXresDataEmph 9 2" xfId="16684" xr:uid="{00000000-0005-0000-0000-0000C0330000}"/>
    <cellStyle name="SAPBEXresItem" xfId="4363" xr:uid="{00000000-0005-0000-0000-0000C1330000}"/>
    <cellStyle name="SAPBEXresItem 2" xfId="11859" xr:uid="{00000000-0005-0000-0000-0000C2330000}"/>
    <cellStyle name="SAPBEXresItem 3" xfId="11860" xr:uid="{00000000-0005-0000-0000-0000C3330000}"/>
    <cellStyle name="SAPBEXresItem 4" xfId="11861" xr:uid="{00000000-0005-0000-0000-0000C4330000}"/>
    <cellStyle name="SAPBEXresItem 5" xfId="11862" xr:uid="{00000000-0005-0000-0000-0000C5330000}"/>
    <cellStyle name="SAPBEXresItem 6" xfId="11863" xr:uid="{00000000-0005-0000-0000-0000C6330000}"/>
    <cellStyle name="SAPBEXresItem 7" xfId="11864" xr:uid="{00000000-0005-0000-0000-0000C7330000}"/>
    <cellStyle name="SAPBEXresItem 8" xfId="11865" xr:uid="{00000000-0005-0000-0000-0000C8330000}"/>
    <cellStyle name="SAPBEXresItem 9" xfId="14727" xr:uid="{00000000-0005-0000-0000-0000C9330000}"/>
    <cellStyle name="SAPBEXresItem 9 2" xfId="16685" xr:uid="{00000000-0005-0000-0000-0000CA330000}"/>
    <cellStyle name="SAPBEXstdData" xfId="4364" xr:uid="{00000000-0005-0000-0000-0000CB330000}"/>
    <cellStyle name="SAPBEXstdData 2" xfId="11866" xr:uid="{00000000-0005-0000-0000-0000CC330000}"/>
    <cellStyle name="SAPBEXstdData 3" xfId="11867" xr:uid="{00000000-0005-0000-0000-0000CD330000}"/>
    <cellStyle name="SAPBEXstdData 4" xfId="11868" xr:uid="{00000000-0005-0000-0000-0000CE330000}"/>
    <cellStyle name="SAPBEXstdData 5" xfId="11869" xr:uid="{00000000-0005-0000-0000-0000CF330000}"/>
    <cellStyle name="SAPBEXstdData 6" xfId="11870" xr:uid="{00000000-0005-0000-0000-0000D0330000}"/>
    <cellStyle name="SAPBEXstdData 7" xfId="11871" xr:uid="{00000000-0005-0000-0000-0000D1330000}"/>
    <cellStyle name="SAPBEXstdData 8" xfId="11872" xr:uid="{00000000-0005-0000-0000-0000D2330000}"/>
    <cellStyle name="SAPBEXstdData 9" xfId="14728" xr:uid="{00000000-0005-0000-0000-0000D3330000}"/>
    <cellStyle name="SAPBEXstdData 9 2" xfId="16686" xr:uid="{00000000-0005-0000-0000-0000D4330000}"/>
    <cellStyle name="SAPBEXstdDataEmph" xfId="4365" xr:uid="{00000000-0005-0000-0000-0000D5330000}"/>
    <cellStyle name="SAPBEXstdDataEmph 2" xfId="11873" xr:uid="{00000000-0005-0000-0000-0000D6330000}"/>
    <cellStyle name="SAPBEXstdDataEmph 3" xfId="11874" xr:uid="{00000000-0005-0000-0000-0000D7330000}"/>
    <cellStyle name="SAPBEXstdDataEmph 4" xfId="11875" xr:uid="{00000000-0005-0000-0000-0000D8330000}"/>
    <cellStyle name="SAPBEXstdDataEmph 5" xfId="11876" xr:uid="{00000000-0005-0000-0000-0000D9330000}"/>
    <cellStyle name="SAPBEXstdDataEmph 6" xfId="11877" xr:uid="{00000000-0005-0000-0000-0000DA330000}"/>
    <cellStyle name="SAPBEXstdDataEmph 7" xfId="11878" xr:uid="{00000000-0005-0000-0000-0000DB330000}"/>
    <cellStyle name="SAPBEXstdDataEmph 8" xfId="11879" xr:uid="{00000000-0005-0000-0000-0000DC330000}"/>
    <cellStyle name="SAPBEXstdDataEmph 9" xfId="14729" xr:uid="{00000000-0005-0000-0000-0000DD330000}"/>
    <cellStyle name="SAPBEXstdDataEmph 9 2" xfId="16687" xr:uid="{00000000-0005-0000-0000-0000DE330000}"/>
    <cellStyle name="SAPBEXstdItem" xfId="4366" xr:uid="{00000000-0005-0000-0000-0000DF330000}"/>
    <cellStyle name="SAPBEXstdItem 2" xfId="11880" xr:uid="{00000000-0005-0000-0000-0000E0330000}"/>
    <cellStyle name="SAPBEXstdItem 3" xfId="11881" xr:uid="{00000000-0005-0000-0000-0000E1330000}"/>
    <cellStyle name="SAPBEXstdItem 4" xfId="11882" xr:uid="{00000000-0005-0000-0000-0000E2330000}"/>
    <cellStyle name="SAPBEXstdItem 5" xfId="11883" xr:uid="{00000000-0005-0000-0000-0000E3330000}"/>
    <cellStyle name="SAPBEXstdItem 6" xfId="11884" xr:uid="{00000000-0005-0000-0000-0000E4330000}"/>
    <cellStyle name="SAPBEXstdItem 7" xfId="11885" xr:uid="{00000000-0005-0000-0000-0000E5330000}"/>
    <cellStyle name="SAPBEXstdItem 8" xfId="11886" xr:uid="{00000000-0005-0000-0000-0000E6330000}"/>
    <cellStyle name="SAPBEXstdItem 9" xfId="14730" xr:uid="{00000000-0005-0000-0000-0000E7330000}"/>
    <cellStyle name="SAPBEXstdItem 9 2" xfId="16688" xr:uid="{00000000-0005-0000-0000-0000E8330000}"/>
    <cellStyle name="SAPBEXtitle" xfId="4367" xr:uid="{00000000-0005-0000-0000-0000E9330000}"/>
    <cellStyle name="SAPBEXtitle 2" xfId="11887" xr:uid="{00000000-0005-0000-0000-0000EA330000}"/>
    <cellStyle name="SAPBEXtitle 3" xfId="11888" xr:uid="{00000000-0005-0000-0000-0000EB330000}"/>
    <cellStyle name="SAPBEXtitle 4" xfId="11889" xr:uid="{00000000-0005-0000-0000-0000EC330000}"/>
    <cellStyle name="SAPBEXtitle 5" xfId="11890" xr:uid="{00000000-0005-0000-0000-0000ED330000}"/>
    <cellStyle name="SAPBEXtitle 6" xfId="11891" xr:uid="{00000000-0005-0000-0000-0000EE330000}"/>
    <cellStyle name="SAPBEXtitle 7" xfId="11892" xr:uid="{00000000-0005-0000-0000-0000EF330000}"/>
    <cellStyle name="SAPBEXtitle 8" xfId="11893" xr:uid="{00000000-0005-0000-0000-0000F0330000}"/>
    <cellStyle name="SAPBEXtitle 9" xfId="14731" xr:uid="{00000000-0005-0000-0000-0000F1330000}"/>
    <cellStyle name="SAPBEXtitle 9 2" xfId="16689" xr:uid="{00000000-0005-0000-0000-0000F2330000}"/>
    <cellStyle name="SAPBEXundefined" xfId="4368" xr:uid="{00000000-0005-0000-0000-0000F3330000}"/>
    <cellStyle name="SAPBEXundefined 2" xfId="11894" xr:uid="{00000000-0005-0000-0000-0000F4330000}"/>
    <cellStyle name="SAPBEXundefined 3" xfId="11895" xr:uid="{00000000-0005-0000-0000-0000F5330000}"/>
    <cellStyle name="SAPBEXundefined 4" xfId="11896" xr:uid="{00000000-0005-0000-0000-0000F6330000}"/>
    <cellStyle name="SAPBEXundefined 5" xfId="11897" xr:uid="{00000000-0005-0000-0000-0000F7330000}"/>
    <cellStyle name="SAPBEXundefined 6" xfId="11898" xr:uid="{00000000-0005-0000-0000-0000F8330000}"/>
    <cellStyle name="SAPBEXundefined 7" xfId="11899" xr:uid="{00000000-0005-0000-0000-0000F9330000}"/>
    <cellStyle name="SAPBEXundefined 8" xfId="11900" xr:uid="{00000000-0005-0000-0000-0000FA330000}"/>
    <cellStyle name="SAPBEXundefined 9" xfId="14732" xr:uid="{00000000-0005-0000-0000-0000FB330000}"/>
    <cellStyle name="SAPBEXundefined 9 2" xfId="16690" xr:uid="{00000000-0005-0000-0000-0000FC330000}"/>
    <cellStyle name="_x0001_sç?" xfId="4369" xr:uid="{00000000-0005-0000-0000-0000FD330000}"/>
    <cellStyle name="section" xfId="11901" xr:uid="{00000000-0005-0000-0000-0000FE330000}"/>
    <cellStyle name="serJet 1200 Series PCL 6" xfId="4370" xr:uid="{00000000-0005-0000-0000-0000FF330000}"/>
    <cellStyle name="serJet 1200 Series PCL 6 2" xfId="15906" xr:uid="{00000000-0005-0000-0000-000000340000}"/>
    <cellStyle name="SHADEDSTORES" xfId="4371" xr:uid="{00000000-0005-0000-0000-000001340000}"/>
    <cellStyle name="SHADEDSTORES 10" xfId="11902" xr:uid="{00000000-0005-0000-0000-000002340000}"/>
    <cellStyle name="SHADEDSTORES 11" xfId="11903" xr:uid="{00000000-0005-0000-0000-000003340000}"/>
    <cellStyle name="SHADEDSTORES 2" xfId="11904" xr:uid="{00000000-0005-0000-0000-000004340000}"/>
    <cellStyle name="SHADEDSTORES 3" xfId="11905" xr:uid="{00000000-0005-0000-0000-000005340000}"/>
    <cellStyle name="SHADEDSTORES 4" xfId="11906" xr:uid="{00000000-0005-0000-0000-000006340000}"/>
    <cellStyle name="SHADEDSTORES 5" xfId="11907" xr:uid="{00000000-0005-0000-0000-000007340000}"/>
    <cellStyle name="SHADEDSTORES 6" xfId="11908" xr:uid="{00000000-0005-0000-0000-000008340000}"/>
    <cellStyle name="SHADEDSTORES 7" xfId="11909" xr:uid="{00000000-0005-0000-0000-000009340000}"/>
    <cellStyle name="SHADEDSTORES 8" xfId="11910" xr:uid="{00000000-0005-0000-0000-00000A340000}"/>
    <cellStyle name="SHADEDSTORES 9" xfId="11911" xr:uid="{00000000-0005-0000-0000-00000B340000}"/>
    <cellStyle name="Siêu nối kết_Book1" xfId="4372" xr:uid="{00000000-0005-0000-0000-00000C340000}"/>
    <cellStyle name="so" xfId="4373" xr:uid="{00000000-0005-0000-0000-00000D340000}"/>
    <cellStyle name="specstores" xfId="4374" xr:uid="{00000000-0005-0000-0000-00000E340000}"/>
    <cellStyle name="specstores 2" xfId="15349" xr:uid="{00000000-0005-0000-0000-00000F340000}"/>
    <cellStyle name="Standard_AAbgleich" xfId="13946" xr:uid="{00000000-0005-0000-0000-000010340000}"/>
    <cellStyle name="style" xfId="11912" xr:uid="{00000000-0005-0000-0000-000011340000}"/>
    <cellStyle name="Style 1" xfId="2182" xr:uid="{00000000-0005-0000-0000-000012340000}"/>
    <cellStyle name="Style 1 10" xfId="13947" xr:uid="{00000000-0005-0000-0000-000013340000}"/>
    <cellStyle name="Style 1 11" xfId="13948" xr:uid="{00000000-0005-0000-0000-000014340000}"/>
    <cellStyle name="Style 1 12" xfId="13949" xr:uid="{00000000-0005-0000-0000-000015340000}"/>
    <cellStyle name="Style 1 13" xfId="13950" xr:uid="{00000000-0005-0000-0000-000016340000}"/>
    <cellStyle name="Style 1 2" xfId="4375" xr:uid="{00000000-0005-0000-0000-000017340000}"/>
    <cellStyle name="Style 1 2 2" xfId="14733" xr:uid="{00000000-0005-0000-0000-000018340000}"/>
    <cellStyle name="Style 1 3" xfId="13951" xr:uid="{00000000-0005-0000-0000-000019340000}"/>
    <cellStyle name="Style 1 4" xfId="13952" xr:uid="{00000000-0005-0000-0000-00001A340000}"/>
    <cellStyle name="Style 1 5" xfId="13953" xr:uid="{00000000-0005-0000-0000-00001B340000}"/>
    <cellStyle name="Style 1 6" xfId="13954" xr:uid="{00000000-0005-0000-0000-00001C340000}"/>
    <cellStyle name="Style 1 7" xfId="13955" xr:uid="{00000000-0005-0000-0000-00001D340000}"/>
    <cellStyle name="Style 1 8" xfId="13956" xr:uid="{00000000-0005-0000-0000-00001E340000}"/>
    <cellStyle name="Style 1 9" xfId="13957" xr:uid="{00000000-0005-0000-0000-00001F340000}"/>
    <cellStyle name="Style 1_Du toan tong GD2-2013 sua lai" xfId="11913" xr:uid="{00000000-0005-0000-0000-000020340000}"/>
    <cellStyle name="Style 10" xfId="4376" xr:uid="{00000000-0005-0000-0000-000021340000}"/>
    <cellStyle name="Style 11" xfId="4377" xr:uid="{00000000-0005-0000-0000-000022340000}"/>
    <cellStyle name="Style 12" xfId="4378" xr:uid="{00000000-0005-0000-0000-000023340000}"/>
    <cellStyle name="Style 13" xfId="4379" xr:uid="{00000000-0005-0000-0000-000024340000}"/>
    <cellStyle name="Style 14" xfId="4380" xr:uid="{00000000-0005-0000-0000-000025340000}"/>
    <cellStyle name="Style 15" xfId="4381" xr:uid="{00000000-0005-0000-0000-000026340000}"/>
    <cellStyle name="Style 16" xfId="4382" xr:uid="{00000000-0005-0000-0000-000027340000}"/>
    <cellStyle name="Style 17" xfId="4383" xr:uid="{00000000-0005-0000-0000-000028340000}"/>
    <cellStyle name="Style 18" xfId="4384" xr:uid="{00000000-0005-0000-0000-000029340000}"/>
    <cellStyle name="Style 19" xfId="4385" xr:uid="{00000000-0005-0000-0000-00002A340000}"/>
    <cellStyle name="Style 2" xfId="4386" xr:uid="{00000000-0005-0000-0000-00002B340000}"/>
    <cellStyle name="Style 2 2" xfId="15350" xr:uid="{00000000-0005-0000-0000-00002C340000}"/>
    <cellStyle name="Style 20" xfId="4387" xr:uid="{00000000-0005-0000-0000-00002D340000}"/>
    <cellStyle name="Style 21" xfId="4388" xr:uid="{00000000-0005-0000-0000-00002E340000}"/>
    <cellStyle name="Style 22" xfId="4389" xr:uid="{00000000-0005-0000-0000-00002F340000}"/>
    <cellStyle name="Style 23" xfId="4390" xr:uid="{00000000-0005-0000-0000-000030340000}"/>
    <cellStyle name="Style 24" xfId="4391" xr:uid="{00000000-0005-0000-0000-000031340000}"/>
    <cellStyle name="Style 25" xfId="4392" xr:uid="{00000000-0005-0000-0000-000032340000}"/>
    <cellStyle name="Style 26" xfId="4393" xr:uid="{00000000-0005-0000-0000-000033340000}"/>
    <cellStyle name="Style 27" xfId="4394" xr:uid="{00000000-0005-0000-0000-000034340000}"/>
    <cellStyle name="Style 28" xfId="4395" xr:uid="{00000000-0005-0000-0000-000035340000}"/>
    <cellStyle name="Style 28 10" xfId="11914" xr:uid="{00000000-0005-0000-0000-000036340000}"/>
    <cellStyle name="Style 28 11" xfId="11915" xr:uid="{00000000-0005-0000-0000-000037340000}"/>
    <cellStyle name="Style 28 2" xfId="11916" xr:uid="{00000000-0005-0000-0000-000038340000}"/>
    <cellStyle name="Style 28 3" xfId="11917" xr:uid="{00000000-0005-0000-0000-000039340000}"/>
    <cellStyle name="Style 28 4" xfId="11918" xr:uid="{00000000-0005-0000-0000-00003A340000}"/>
    <cellStyle name="Style 28 5" xfId="11919" xr:uid="{00000000-0005-0000-0000-00003B340000}"/>
    <cellStyle name="Style 28 6" xfId="11920" xr:uid="{00000000-0005-0000-0000-00003C340000}"/>
    <cellStyle name="Style 28 7" xfId="11921" xr:uid="{00000000-0005-0000-0000-00003D340000}"/>
    <cellStyle name="Style 28 8" xfId="11922" xr:uid="{00000000-0005-0000-0000-00003E340000}"/>
    <cellStyle name="Style 28 9" xfId="11923" xr:uid="{00000000-0005-0000-0000-00003F340000}"/>
    <cellStyle name="Style 29" xfId="4396" xr:uid="{00000000-0005-0000-0000-000040340000}"/>
    <cellStyle name="Style 3" xfId="4397" xr:uid="{00000000-0005-0000-0000-000041340000}"/>
    <cellStyle name="Style 3 2" xfId="15351" xr:uid="{00000000-0005-0000-0000-000042340000}"/>
    <cellStyle name="Style 30" xfId="4398" xr:uid="{00000000-0005-0000-0000-000043340000}"/>
    <cellStyle name="Style 31" xfId="4399" xr:uid="{00000000-0005-0000-0000-000044340000}"/>
    <cellStyle name="Style 32" xfId="4400" xr:uid="{00000000-0005-0000-0000-000045340000}"/>
    <cellStyle name="Style 33" xfId="4401" xr:uid="{00000000-0005-0000-0000-000046340000}"/>
    <cellStyle name="Style 33 2" xfId="15907" xr:uid="{00000000-0005-0000-0000-000047340000}"/>
    <cellStyle name="Style 34" xfId="4402" xr:uid="{00000000-0005-0000-0000-000048340000}"/>
    <cellStyle name="Style 35" xfId="4403" xr:uid="{00000000-0005-0000-0000-000049340000}"/>
    <cellStyle name="Style 36" xfId="4404" xr:uid="{00000000-0005-0000-0000-00004A340000}"/>
    <cellStyle name="Style 37" xfId="4405" xr:uid="{00000000-0005-0000-0000-00004B340000}"/>
    <cellStyle name="Style 38" xfId="4406" xr:uid="{00000000-0005-0000-0000-00004C340000}"/>
    <cellStyle name="Style 39" xfId="4407" xr:uid="{00000000-0005-0000-0000-00004D340000}"/>
    <cellStyle name="Style 4" xfId="4408" xr:uid="{00000000-0005-0000-0000-00004E340000}"/>
    <cellStyle name="Style 4 2" xfId="15352" xr:uid="{00000000-0005-0000-0000-00004F340000}"/>
    <cellStyle name="Style 40" xfId="4409" xr:uid="{00000000-0005-0000-0000-000050340000}"/>
    <cellStyle name="Style 40 2" xfId="15908" xr:uid="{00000000-0005-0000-0000-000051340000}"/>
    <cellStyle name="Style 41" xfId="4410" xr:uid="{00000000-0005-0000-0000-000052340000}"/>
    <cellStyle name="Style 42" xfId="4411" xr:uid="{00000000-0005-0000-0000-000053340000}"/>
    <cellStyle name="Style 43" xfId="4412" xr:uid="{00000000-0005-0000-0000-000054340000}"/>
    <cellStyle name="Style 44" xfId="4413" xr:uid="{00000000-0005-0000-0000-000055340000}"/>
    <cellStyle name="Style 45" xfId="4414" xr:uid="{00000000-0005-0000-0000-000056340000}"/>
    <cellStyle name="Style 46" xfId="4415" xr:uid="{00000000-0005-0000-0000-000057340000}"/>
    <cellStyle name="Style 47" xfId="4416" xr:uid="{00000000-0005-0000-0000-000058340000}"/>
    <cellStyle name="Style 48" xfId="4417" xr:uid="{00000000-0005-0000-0000-000059340000}"/>
    <cellStyle name="style 49" xfId="15353" xr:uid="{00000000-0005-0000-0000-00005A340000}"/>
    <cellStyle name="Style 5" xfId="4418" xr:uid="{00000000-0005-0000-0000-00005B340000}"/>
    <cellStyle name="Style 5 2" xfId="15354" xr:uid="{00000000-0005-0000-0000-00005C340000}"/>
    <cellStyle name="Style 6" xfId="4419" xr:uid="{00000000-0005-0000-0000-00005D340000}"/>
    <cellStyle name="Style 6 2" xfId="15355" xr:uid="{00000000-0005-0000-0000-00005E340000}"/>
    <cellStyle name="Style 7" xfId="4420" xr:uid="{00000000-0005-0000-0000-00005F340000}"/>
    <cellStyle name="Style 7 2" xfId="15356" xr:uid="{00000000-0005-0000-0000-000060340000}"/>
    <cellStyle name="Style 8" xfId="4421" xr:uid="{00000000-0005-0000-0000-000061340000}"/>
    <cellStyle name="Style 9" xfId="4422" xr:uid="{00000000-0005-0000-0000-000062340000}"/>
    <cellStyle name="Style Date" xfId="4423" xr:uid="{00000000-0005-0000-0000-000063340000}"/>
    <cellStyle name="style_1" xfId="4424" xr:uid="{00000000-0005-0000-0000-000064340000}"/>
    <cellStyle name="subhead" xfId="2183" xr:uid="{00000000-0005-0000-0000-000065340000}"/>
    <cellStyle name="subhead 2" xfId="14734" xr:uid="{00000000-0005-0000-0000-000066340000}"/>
    <cellStyle name="Subtotal" xfId="4425" xr:uid="{00000000-0005-0000-0000-000067340000}"/>
    <cellStyle name="symbol" xfId="11924" xr:uid="{00000000-0005-0000-0000-000068340000}"/>
    <cellStyle name="T" xfId="2184" xr:uid="{00000000-0005-0000-0000-000069340000}"/>
    <cellStyle name="T 10" xfId="11925" xr:uid="{00000000-0005-0000-0000-00006A340000}"/>
    <cellStyle name="T 11" xfId="11926" xr:uid="{00000000-0005-0000-0000-00006B340000}"/>
    <cellStyle name="T 12" xfId="14735" xr:uid="{00000000-0005-0000-0000-00006C340000}"/>
    <cellStyle name="T 2" xfId="11927" xr:uid="{00000000-0005-0000-0000-00006D340000}"/>
    <cellStyle name="T 3" xfId="11928" xr:uid="{00000000-0005-0000-0000-00006E340000}"/>
    <cellStyle name="T 4" xfId="11929" xr:uid="{00000000-0005-0000-0000-00006F340000}"/>
    <cellStyle name="T 5" xfId="11930" xr:uid="{00000000-0005-0000-0000-000070340000}"/>
    <cellStyle name="T 6" xfId="11931" xr:uid="{00000000-0005-0000-0000-000071340000}"/>
    <cellStyle name="T 7" xfId="11932" xr:uid="{00000000-0005-0000-0000-000072340000}"/>
    <cellStyle name="T 8" xfId="11933" xr:uid="{00000000-0005-0000-0000-000073340000}"/>
    <cellStyle name="T 9" xfId="11934" xr:uid="{00000000-0005-0000-0000-000074340000}"/>
    <cellStyle name="T_0. TKKT Dz220kV NMD PhanThiet-PhuMy (2009-10)" xfId="4426" xr:uid="{00000000-0005-0000-0000-000075340000}"/>
    <cellStyle name="T_0. TKKT Dz220kV NMD PhanThiet-PhuMy (2009-10) 10" xfId="11935" xr:uid="{00000000-0005-0000-0000-000076340000}"/>
    <cellStyle name="T_0. TKKT Dz220kV NMD PhanThiet-PhuMy (2009-10) 11" xfId="11936" xr:uid="{00000000-0005-0000-0000-000077340000}"/>
    <cellStyle name="T_0. TKKT Dz220kV NMD PhanThiet-PhuMy (2009-10) 12" xfId="16463" xr:uid="{00000000-0005-0000-0000-000078340000}"/>
    <cellStyle name="T_0. TKKT Dz220kV NMD PhanThiet-PhuMy (2009-10) 13" xfId="15909" xr:uid="{00000000-0005-0000-0000-000079340000}"/>
    <cellStyle name="T_0. TKKT Dz220kV NMD PhanThiet-PhuMy (2009-10) 2" xfId="11937" xr:uid="{00000000-0005-0000-0000-00007A340000}"/>
    <cellStyle name="T_0. TKKT Dz220kV NMD PhanThiet-PhuMy (2009-10) 3" xfId="11938" xr:uid="{00000000-0005-0000-0000-00007B340000}"/>
    <cellStyle name="T_0. TKKT Dz220kV NMD PhanThiet-PhuMy (2009-10) 4" xfId="11939" xr:uid="{00000000-0005-0000-0000-00007C340000}"/>
    <cellStyle name="T_0. TKKT Dz220kV NMD PhanThiet-PhuMy (2009-10) 5" xfId="11940" xr:uid="{00000000-0005-0000-0000-00007D340000}"/>
    <cellStyle name="T_0. TKKT Dz220kV NMD PhanThiet-PhuMy (2009-10) 6" xfId="11941" xr:uid="{00000000-0005-0000-0000-00007E340000}"/>
    <cellStyle name="T_0. TKKT Dz220kV NMD PhanThiet-PhuMy (2009-10) 7" xfId="11942" xr:uid="{00000000-0005-0000-0000-00007F340000}"/>
    <cellStyle name="T_0. TKKT Dz220kV NMD PhanThiet-PhuMy (2009-10) 8" xfId="11943" xr:uid="{00000000-0005-0000-0000-000080340000}"/>
    <cellStyle name="T_0. TKKT Dz220kV NMD PhanThiet-PhuMy (2009-10) 9" xfId="11944" xr:uid="{00000000-0005-0000-0000-000081340000}"/>
    <cellStyle name="T_0.4PhapVanCuoi" xfId="13958" xr:uid="{00000000-0005-0000-0000-000082340000}"/>
    <cellStyle name="T_0.4PhapVanCuoi 2" xfId="15357" xr:uid="{00000000-0005-0000-0000-000083340000}"/>
    <cellStyle name="T_0.4PhapVanCuoi_Bang Ke VT cai tao ha the Ba Vi dot 1-2016" xfId="13959" xr:uid="{00000000-0005-0000-0000-000084340000}"/>
    <cellStyle name="T_0.4PhapVanCuoi_DT ngay 06-08 " xfId="13960" xr:uid="{00000000-0005-0000-0000-000085340000}"/>
    <cellStyle name="T_0764-01-Bang tong hop" xfId="13961" xr:uid="{00000000-0005-0000-0000-000086340000}"/>
    <cellStyle name="T_0764-01-Bang tong hop_Bang Ke VT cai tao ha the Ba Vi dot 1-2016" xfId="13962" xr:uid="{00000000-0005-0000-0000-000087340000}"/>
    <cellStyle name="T_0764-01-Bang tong hop_DT ngay 06-08 " xfId="13963" xr:uid="{00000000-0005-0000-0000-000088340000}"/>
    <cellStyle name="T_0841-01-Bang tong hop (dau silicon)" xfId="11945" xr:uid="{00000000-0005-0000-0000-000089340000}"/>
    <cellStyle name="T_0968-Bang tong hop DT-Dai K1" xfId="11946" xr:uid="{00000000-0005-0000-0000-00008A340000}"/>
    <cellStyle name="T_1. Cu ly van chuyen bai Cai Rong" xfId="14736" xr:uid="{00000000-0005-0000-0000-00008B340000}"/>
    <cellStyle name="T_1. Du toan DZ T110VD-26" xfId="14737" xr:uid="{00000000-0005-0000-0000-00008C340000}"/>
    <cellStyle name="T_1. Dz220kV AVuong1 - HoaKhanh (VT158 2010-11)" xfId="4427" xr:uid="{00000000-0005-0000-0000-00008D340000}"/>
    <cellStyle name="T_1. Dz220kV AVuong1 - HoaKhanh (VT158 2010-11) 10" xfId="11947" xr:uid="{00000000-0005-0000-0000-00008E340000}"/>
    <cellStyle name="T_1. Dz220kV AVuong1 - HoaKhanh (VT158 2010-11) 11" xfId="11948" xr:uid="{00000000-0005-0000-0000-00008F340000}"/>
    <cellStyle name="T_1. Dz220kV AVuong1 - HoaKhanh (VT158 2010-11) 12" xfId="16464" xr:uid="{00000000-0005-0000-0000-000090340000}"/>
    <cellStyle name="T_1. Dz220kV AVuong1 - HoaKhanh (VT158 2010-11) 13" xfId="15910" xr:uid="{00000000-0005-0000-0000-000091340000}"/>
    <cellStyle name="T_1. Dz220kV AVuong1 - HoaKhanh (VT158 2010-11) 2" xfId="11949" xr:uid="{00000000-0005-0000-0000-000092340000}"/>
    <cellStyle name="T_1. Dz220kV AVuong1 - HoaKhanh (VT158 2010-11) 3" xfId="11950" xr:uid="{00000000-0005-0000-0000-000093340000}"/>
    <cellStyle name="T_1. Dz220kV AVuong1 - HoaKhanh (VT158 2010-11) 4" xfId="11951" xr:uid="{00000000-0005-0000-0000-000094340000}"/>
    <cellStyle name="T_1. Dz220kV AVuong1 - HoaKhanh (VT158 2010-11) 5" xfId="11952" xr:uid="{00000000-0005-0000-0000-000095340000}"/>
    <cellStyle name="T_1. Dz220kV AVuong1 - HoaKhanh (VT158 2010-11) 6" xfId="11953" xr:uid="{00000000-0005-0000-0000-000096340000}"/>
    <cellStyle name="T_1. Dz220kV AVuong1 - HoaKhanh (VT158 2010-11) 7" xfId="11954" xr:uid="{00000000-0005-0000-0000-000097340000}"/>
    <cellStyle name="T_1. Dz220kV AVuong1 - HoaKhanh (VT158 2010-11) 8" xfId="11955" xr:uid="{00000000-0005-0000-0000-000098340000}"/>
    <cellStyle name="T_1. Dz220kV AVuong1 - HoaKhanh (VT158 2010-11) 9" xfId="11956" xr:uid="{00000000-0005-0000-0000-000099340000}"/>
    <cellStyle name="T_1. TKKT Dz220kV NMD PhanThiet-PhuMy2 (2009-11chuan)" xfId="4428" xr:uid="{00000000-0005-0000-0000-00009A340000}"/>
    <cellStyle name="T_1. TKKT Dz220kV NMD PhanThiet-PhuMy2 (2009-11chuan) 10" xfId="11957" xr:uid="{00000000-0005-0000-0000-00009B340000}"/>
    <cellStyle name="T_1. TKKT Dz220kV NMD PhanThiet-PhuMy2 (2009-11chuan) 11" xfId="11958" xr:uid="{00000000-0005-0000-0000-00009C340000}"/>
    <cellStyle name="T_1. TKKT Dz220kV NMD PhanThiet-PhuMy2 (2009-11chuan) 12" xfId="16465" xr:uid="{00000000-0005-0000-0000-00009D340000}"/>
    <cellStyle name="T_1. TKKT Dz220kV NMD PhanThiet-PhuMy2 (2009-11chuan) 13" xfId="15911" xr:uid="{00000000-0005-0000-0000-00009E340000}"/>
    <cellStyle name="T_1. TKKT Dz220kV NMD PhanThiet-PhuMy2 (2009-11chuan) 2" xfId="11959" xr:uid="{00000000-0005-0000-0000-00009F340000}"/>
    <cellStyle name="T_1. TKKT Dz220kV NMD PhanThiet-PhuMy2 (2009-11chuan) 3" xfId="11960" xr:uid="{00000000-0005-0000-0000-0000A0340000}"/>
    <cellStyle name="T_1. TKKT Dz220kV NMD PhanThiet-PhuMy2 (2009-11chuan) 4" xfId="11961" xr:uid="{00000000-0005-0000-0000-0000A1340000}"/>
    <cellStyle name="T_1. TKKT Dz220kV NMD PhanThiet-PhuMy2 (2009-11chuan) 5" xfId="11962" xr:uid="{00000000-0005-0000-0000-0000A2340000}"/>
    <cellStyle name="T_1. TKKT Dz220kV NMD PhanThiet-PhuMy2 (2009-11chuan) 6" xfId="11963" xr:uid="{00000000-0005-0000-0000-0000A3340000}"/>
    <cellStyle name="T_1. TKKT Dz220kV NMD PhanThiet-PhuMy2 (2009-11chuan) 7" xfId="11964" xr:uid="{00000000-0005-0000-0000-0000A4340000}"/>
    <cellStyle name="T_1. TKKT Dz220kV NMD PhanThiet-PhuMy2 (2009-11chuan) 8" xfId="11965" xr:uid="{00000000-0005-0000-0000-0000A5340000}"/>
    <cellStyle name="T_1. TKKT Dz220kV NMD PhanThiet-PhuMy2 (2009-11chuan) 9" xfId="11966" xr:uid="{00000000-0005-0000-0000-0000A6340000}"/>
    <cellStyle name="T_1. TKKT Dz220kV NMD PhanThiet-PhuMy2 (2010-03)" xfId="4429" xr:uid="{00000000-0005-0000-0000-0000A7340000}"/>
    <cellStyle name="T_1. TKKT Dz220kV NMD PhanThiet-PhuMy2 (2010-03) 10" xfId="11967" xr:uid="{00000000-0005-0000-0000-0000A8340000}"/>
    <cellStyle name="T_1. TKKT Dz220kV NMD PhanThiet-PhuMy2 (2010-03) 11" xfId="11968" xr:uid="{00000000-0005-0000-0000-0000A9340000}"/>
    <cellStyle name="T_1. TKKT Dz220kV NMD PhanThiet-PhuMy2 (2010-03) 12" xfId="16466" xr:uid="{00000000-0005-0000-0000-0000AA340000}"/>
    <cellStyle name="T_1. TKKT Dz220kV NMD PhanThiet-PhuMy2 (2010-03) 13" xfId="15912" xr:uid="{00000000-0005-0000-0000-0000AB340000}"/>
    <cellStyle name="T_1. TKKT Dz220kV NMD PhanThiet-PhuMy2 (2010-03) 2" xfId="11969" xr:uid="{00000000-0005-0000-0000-0000AC340000}"/>
    <cellStyle name="T_1. TKKT Dz220kV NMD PhanThiet-PhuMy2 (2010-03) 3" xfId="11970" xr:uid="{00000000-0005-0000-0000-0000AD340000}"/>
    <cellStyle name="T_1. TKKT Dz220kV NMD PhanThiet-PhuMy2 (2010-03) 4" xfId="11971" xr:uid="{00000000-0005-0000-0000-0000AE340000}"/>
    <cellStyle name="T_1. TKKT Dz220kV NMD PhanThiet-PhuMy2 (2010-03) 5" xfId="11972" xr:uid="{00000000-0005-0000-0000-0000AF340000}"/>
    <cellStyle name="T_1. TKKT Dz220kV NMD PhanThiet-PhuMy2 (2010-03) 6" xfId="11973" xr:uid="{00000000-0005-0000-0000-0000B0340000}"/>
    <cellStyle name="T_1. TKKT Dz220kV NMD PhanThiet-PhuMy2 (2010-03) 7" xfId="11974" xr:uid="{00000000-0005-0000-0000-0000B1340000}"/>
    <cellStyle name="T_1. TKKT Dz220kV NMD PhanThiet-PhuMy2 (2010-03) 8" xfId="11975" xr:uid="{00000000-0005-0000-0000-0000B2340000}"/>
    <cellStyle name="T_1. TKKT Dz220kV NMD PhanThiet-PhuMy2 (2010-03) 9" xfId="11976" xr:uid="{00000000-0005-0000-0000-0000B3340000}"/>
    <cellStyle name="T_1. TKKT Dz220kV NMD VinhTan-ThapCham (2010-03)" xfId="4430" xr:uid="{00000000-0005-0000-0000-0000B4340000}"/>
    <cellStyle name="T_1. TKKT Dz220kV NMD VinhTan-ThapCham (2010-03) 10" xfId="11977" xr:uid="{00000000-0005-0000-0000-0000B5340000}"/>
    <cellStyle name="T_1. TKKT Dz220kV NMD VinhTan-ThapCham (2010-03) 11" xfId="11978" xr:uid="{00000000-0005-0000-0000-0000B6340000}"/>
    <cellStyle name="T_1. TKKT Dz220kV NMD VinhTan-ThapCham (2010-03) 12" xfId="16467" xr:uid="{00000000-0005-0000-0000-0000B7340000}"/>
    <cellStyle name="T_1. TKKT Dz220kV NMD VinhTan-ThapCham (2010-03) 13" xfId="15913" xr:uid="{00000000-0005-0000-0000-0000B8340000}"/>
    <cellStyle name="T_1. TKKT Dz220kV NMD VinhTan-ThapCham (2010-03) 2" xfId="11979" xr:uid="{00000000-0005-0000-0000-0000B9340000}"/>
    <cellStyle name="T_1. TKKT Dz220kV NMD VinhTan-ThapCham (2010-03) 3" xfId="11980" xr:uid="{00000000-0005-0000-0000-0000BA340000}"/>
    <cellStyle name="T_1. TKKT Dz220kV NMD VinhTan-ThapCham (2010-03) 4" xfId="11981" xr:uid="{00000000-0005-0000-0000-0000BB340000}"/>
    <cellStyle name="T_1. TKKT Dz220kV NMD VinhTan-ThapCham (2010-03) 5" xfId="11982" xr:uid="{00000000-0005-0000-0000-0000BC340000}"/>
    <cellStyle name="T_1. TKKT Dz220kV NMD VinhTan-ThapCham (2010-03) 6" xfId="11983" xr:uid="{00000000-0005-0000-0000-0000BD340000}"/>
    <cellStyle name="T_1. TKKT Dz220kV NMD VinhTan-ThapCham (2010-03) 7" xfId="11984" xr:uid="{00000000-0005-0000-0000-0000BE340000}"/>
    <cellStyle name="T_1. TKKT Dz220kV NMD VinhTan-ThapCham (2010-03) 8" xfId="11985" xr:uid="{00000000-0005-0000-0000-0000BF340000}"/>
    <cellStyle name="T_1. TKKT Dz220kV NMD VinhTan-ThapCham (2010-03) 9" xfId="11986" xr:uid="{00000000-0005-0000-0000-0000C0340000}"/>
    <cellStyle name="T_1. TKKT Dz220kV NMD VinhTan-ThapCham (2010-04)" xfId="4431" xr:uid="{00000000-0005-0000-0000-0000C1340000}"/>
    <cellStyle name="T_1. TKKT Dz220kV NMD VinhTan-ThapCham (2010-04) 10" xfId="11987" xr:uid="{00000000-0005-0000-0000-0000C2340000}"/>
    <cellStyle name="T_1. TKKT Dz220kV NMD VinhTan-ThapCham (2010-04) 11" xfId="11988" xr:uid="{00000000-0005-0000-0000-0000C3340000}"/>
    <cellStyle name="T_1. TKKT Dz220kV NMD VinhTan-ThapCham (2010-04) 12" xfId="16468" xr:uid="{00000000-0005-0000-0000-0000C4340000}"/>
    <cellStyle name="T_1. TKKT Dz220kV NMD VinhTan-ThapCham (2010-04) 13" xfId="15914" xr:uid="{00000000-0005-0000-0000-0000C5340000}"/>
    <cellStyle name="T_1. TKKT Dz220kV NMD VinhTan-ThapCham (2010-04) 2" xfId="11989" xr:uid="{00000000-0005-0000-0000-0000C6340000}"/>
    <cellStyle name="T_1. TKKT Dz220kV NMD VinhTan-ThapCham (2010-04) 3" xfId="11990" xr:uid="{00000000-0005-0000-0000-0000C7340000}"/>
    <cellStyle name="T_1. TKKT Dz220kV NMD VinhTan-ThapCham (2010-04) 4" xfId="11991" xr:uid="{00000000-0005-0000-0000-0000C8340000}"/>
    <cellStyle name="T_1. TKKT Dz220kV NMD VinhTan-ThapCham (2010-04) 5" xfId="11992" xr:uid="{00000000-0005-0000-0000-0000C9340000}"/>
    <cellStyle name="T_1. TKKT Dz220kV NMD VinhTan-ThapCham (2010-04) 6" xfId="11993" xr:uid="{00000000-0005-0000-0000-0000CA340000}"/>
    <cellStyle name="T_1. TKKT Dz220kV NMD VinhTan-ThapCham (2010-04) 7" xfId="11994" xr:uid="{00000000-0005-0000-0000-0000CB340000}"/>
    <cellStyle name="T_1. TKKT Dz220kV NMD VinhTan-ThapCham (2010-04) 8" xfId="11995" xr:uid="{00000000-0005-0000-0000-0000CC340000}"/>
    <cellStyle name="T_1. TKKT Dz220kV NMD VinhTan-ThapCham (2010-04) 9" xfId="11996" xr:uid="{00000000-0005-0000-0000-0000CD340000}"/>
    <cellStyle name="T_1-TDTBCKTKT-B1Kim Lien+Hodau" xfId="13964" xr:uid="{00000000-0005-0000-0000-0000CE340000}"/>
    <cellStyle name="T_1-TDTBCKTKT-B1Kim Lien+Hodau_DT_05_TBA-_ba_vi (chuẩn)" xfId="13965" xr:uid="{00000000-0005-0000-0000-0000CF340000}"/>
    <cellStyle name="T_1-TDTBCKTKT-B1Kim Lien+Hodau_DU TOAN (1-6)" xfId="13966" xr:uid="{00000000-0005-0000-0000-0000D0340000}"/>
    <cellStyle name="T_1-TDTBCKTKT-B1Kim Lien+Hodau_DU TOAN (2-6)" xfId="13967" xr:uid="{00000000-0005-0000-0000-0000D1340000}"/>
    <cellStyle name="T_1-TDTBCKTKT-B1Kim Lien+Hodau_Du toan di chuyen Ha the phung thuong 2 " xfId="13968" xr:uid="{00000000-0005-0000-0000-0000D2340000}"/>
    <cellStyle name="T_1-TDTBCKTKT-B1Kim Lien+Hodau_Dự toán SCL971 DB (04-02-2015)" xfId="13969" xr:uid="{00000000-0005-0000-0000-0000D3340000}"/>
    <cellStyle name="T_1-TDTBCKTKT-B1Kim Lien+Hodau_Dự toán SCL971 DB (04-02-2015)_1" xfId="13970" xr:uid="{00000000-0005-0000-0000-0000D4340000}"/>
    <cellStyle name="T_1-TDTBCKTKT-B1Kim Lien+Hodau_Dự toán SCL971 DB (04-02-2015)_DT_05_TBA-_ba_vi (dot 3.)" xfId="13971" xr:uid="{00000000-0005-0000-0000-0000D5340000}"/>
    <cellStyle name="T_1-Tong muc dau tu-Nguyen Trai" xfId="11997" xr:uid="{00000000-0005-0000-0000-0000D6340000}"/>
    <cellStyle name="T_2. TKKT Dz220kV NMD PhanThiet-PhuMy (PhuMy 2009-09)" xfId="4432" xr:uid="{00000000-0005-0000-0000-0000D7340000}"/>
    <cellStyle name="T_2. TKKT Dz220kV NMD PhanThiet-PhuMy (PhuMy 2009-09) 10" xfId="11998" xr:uid="{00000000-0005-0000-0000-0000D8340000}"/>
    <cellStyle name="T_2. TKKT Dz220kV NMD PhanThiet-PhuMy (PhuMy 2009-09) 11" xfId="11999" xr:uid="{00000000-0005-0000-0000-0000D9340000}"/>
    <cellStyle name="T_2. TKKT Dz220kV NMD PhanThiet-PhuMy (PhuMy 2009-09) 12" xfId="16469" xr:uid="{00000000-0005-0000-0000-0000DA340000}"/>
    <cellStyle name="T_2. TKKT Dz220kV NMD PhanThiet-PhuMy (PhuMy 2009-09) 13" xfId="15915" xr:uid="{00000000-0005-0000-0000-0000DB340000}"/>
    <cellStyle name="T_2. TKKT Dz220kV NMD PhanThiet-PhuMy (PhuMy 2009-09) 2" xfId="12000" xr:uid="{00000000-0005-0000-0000-0000DC340000}"/>
    <cellStyle name="T_2. TKKT Dz220kV NMD PhanThiet-PhuMy (PhuMy 2009-09) 3" xfId="12001" xr:uid="{00000000-0005-0000-0000-0000DD340000}"/>
    <cellStyle name="T_2. TKKT Dz220kV NMD PhanThiet-PhuMy (PhuMy 2009-09) 4" xfId="12002" xr:uid="{00000000-0005-0000-0000-0000DE340000}"/>
    <cellStyle name="T_2. TKKT Dz220kV NMD PhanThiet-PhuMy (PhuMy 2009-09) 5" xfId="12003" xr:uid="{00000000-0005-0000-0000-0000DF340000}"/>
    <cellStyle name="T_2. TKKT Dz220kV NMD PhanThiet-PhuMy (PhuMy 2009-09) 6" xfId="12004" xr:uid="{00000000-0005-0000-0000-0000E0340000}"/>
    <cellStyle name="T_2. TKKT Dz220kV NMD PhanThiet-PhuMy (PhuMy 2009-09) 7" xfId="12005" xr:uid="{00000000-0005-0000-0000-0000E1340000}"/>
    <cellStyle name="T_2. TKKT Dz220kV NMD PhanThiet-PhuMy (PhuMy 2009-09) 8" xfId="12006" xr:uid="{00000000-0005-0000-0000-0000E2340000}"/>
    <cellStyle name="T_2. TKKT Dz220kV NMD PhanThiet-PhuMy (PhuMy 2009-09) 9" xfId="12007" xr:uid="{00000000-0005-0000-0000-0000E3340000}"/>
    <cellStyle name="T_2. TKKT Dz220kV NMD VinhTan-ThapCham (NinhThuan 2009-07)" xfId="4433" xr:uid="{00000000-0005-0000-0000-0000E4340000}"/>
    <cellStyle name="T_2. TKKT Dz220kV NMD VinhTan-ThapCham (NinhThuan 2009-07) 10" xfId="12008" xr:uid="{00000000-0005-0000-0000-0000E5340000}"/>
    <cellStyle name="T_2. TKKT Dz220kV NMD VinhTan-ThapCham (NinhThuan 2009-07) 11" xfId="12009" xr:uid="{00000000-0005-0000-0000-0000E6340000}"/>
    <cellStyle name="T_2. TKKT Dz220kV NMD VinhTan-ThapCham (NinhThuan 2009-07) 12" xfId="16470" xr:uid="{00000000-0005-0000-0000-0000E7340000}"/>
    <cellStyle name="T_2. TKKT Dz220kV NMD VinhTan-ThapCham (NinhThuan 2009-07) 13" xfId="15916" xr:uid="{00000000-0005-0000-0000-0000E8340000}"/>
    <cellStyle name="T_2. TKKT Dz220kV NMD VinhTan-ThapCham (NinhThuan 2009-07) 2" xfId="12010" xr:uid="{00000000-0005-0000-0000-0000E9340000}"/>
    <cellStyle name="T_2. TKKT Dz220kV NMD VinhTan-ThapCham (NinhThuan 2009-07) 3" xfId="12011" xr:uid="{00000000-0005-0000-0000-0000EA340000}"/>
    <cellStyle name="T_2. TKKT Dz220kV NMD VinhTan-ThapCham (NinhThuan 2009-07) 4" xfId="12012" xr:uid="{00000000-0005-0000-0000-0000EB340000}"/>
    <cellStyle name="T_2. TKKT Dz220kV NMD VinhTan-ThapCham (NinhThuan 2009-07) 5" xfId="12013" xr:uid="{00000000-0005-0000-0000-0000EC340000}"/>
    <cellStyle name="T_2. TKKT Dz220kV NMD VinhTan-ThapCham (NinhThuan 2009-07) 6" xfId="12014" xr:uid="{00000000-0005-0000-0000-0000ED340000}"/>
    <cellStyle name="T_2. TKKT Dz220kV NMD VinhTan-ThapCham (NinhThuan 2009-07) 7" xfId="12015" xr:uid="{00000000-0005-0000-0000-0000EE340000}"/>
    <cellStyle name="T_2. TKKT Dz220kV NMD VinhTan-ThapCham (NinhThuan 2009-07) 8" xfId="12016" xr:uid="{00000000-0005-0000-0000-0000EF340000}"/>
    <cellStyle name="T_2. TKKT Dz220kV NMD VinhTan-ThapCham (NinhThuan 2009-07) 9" xfId="12017" xr:uid="{00000000-0005-0000-0000-0000F0340000}"/>
    <cellStyle name="T_2. TKKT Dz220kV NMD VinhTan-ThapCham (NinhThuan 2009-09)" xfId="4434" xr:uid="{00000000-0005-0000-0000-0000F1340000}"/>
    <cellStyle name="T_2. TKKT Dz220kV NMD VinhTan-ThapCham (NinhThuan 2009-09) 10" xfId="12018" xr:uid="{00000000-0005-0000-0000-0000F2340000}"/>
    <cellStyle name="T_2. TKKT Dz220kV NMD VinhTan-ThapCham (NinhThuan 2009-09) 11" xfId="12019" xr:uid="{00000000-0005-0000-0000-0000F3340000}"/>
    <cellStyle name="T_2. TKKT Dz220kV NMD VinhTan-ThapCham (NinhThuan 2009-09) 12" xfId="16471" xr:uid="{00000000-0005-0000-0000-0000F4340000}"/>
    <cellStyle name="T_2. TKKT Dz220kV NMD VinhTan-ThapCham (NinhThuan 2009-09) 13" xfId="15917" xr:uid="{00000000-0005-0000-0000-0000F5340000}"/>
    <cellStyle name="T_2. TKKT Dz220kV NMD VinhTan-ThapCham (NinhThuan 2009-09) 2" xfId="12020" xr:uid="{00000000-0005-0000-0000-0000F6340000}"/>
    <cellStyle name="T_2. TKKT Dz220kV NMD VinhTan-ThapCham (NinhThuan 2009-09) 3" xfId="12021" xr:uid="{00000000-0005-0000-0000-0000F7340000}"/>
    <cellStyle name="T_2. TKKT Dz220kV NMD VinhTan-ThapCham (NinhThuan 2009-09) 4" xfId="12022" xr:uid="{00000000-0005-0000-0000-0000F8340000}"/>
    <cellStyle name="T_2. TKKT Dz220kV NMD VinhTan-ThapCham (NinhThuan 2009-09) 5" xfId="12023" xr:uid="{00000000-0005-0000-0000-0000F9340000}"/>
    <cellStyle name="T_2. TKKT Dz220kV NMD VinhTan-ThapCham (NinhThuan 2009-09) 6" xfId="12024" xr:uid="{00000000-0005-0000-0000-0000FA340000}"/>
    <cellStyle name="T_2. TKKT Dz220kV NMD VinhTan-ThapCham (NinhThuan 2009-09) 7" xfId="12025" xr:uid="{00000000-0005-0000-0000-0000FB340000}"/>
    <cellStyle name="T_2. TKKT Dz220kV NMD VinhTan-ThapCham (NinhThuan 2009-09) 8" xfId="12026" xr:uid="{00000000-0005-0000-0000-0000FC340000}"/>
    <cellStyle name="T_2. TKKT Dz220kV NMD VinhTan-ThapCham (NinhThuan 2009-09) 9" xfId="12027" xr:uid="{00000000-0005-0000-0000-0000FD340000}"/>
    <cellStyle name="T_2. TKKT Dz220kV NMD VinhTan-ThapCham (NinhThuan 2009-12)" xfId="4435" xr:uid="{00000000-0005-0000-0000-0000FE340000}"/>
    <cellStyle name="T_2. TKKT Dz220kV NMD VinhTan-ThapCham (NinhThuan 2009-12) 10" xfId="12028" xr:uid="{00000000-0005-0000-0000-0000FF340000}"/>
    <cellStyle name="T_2. TKKT Dz220kV NMD VinhTan-ThapCham (NinhThuan 2009-12) 11" xfId="12029" xr:uid="{00000000-0005-0000-0000-000000350000}"/>
    <cellStyle name="T_2. TKKT Dz220kV NMD VinhTan-ThapCham (NinhThuan 2009-12) 12" xfId="16472" xr:uid="{00000000-0005-0000-0000-000001350000}"/>
    <cellStyle name="T_2. TKKT Dz220kV NMD VinhTan-ThapCham (NinhThuan 2009-12) 13" xfId="15918" xr:uid="{00000000-0005-0000-0000-000002350000}"/>
    <cellStyle name="T_2. TKKT Dz220kV NMD VinhTan-ThapCham (NinhThuan 2009-12) 2" xfId="12030" xr:uid="{00000000-0005-0000-0000-000003350000}"/>
    <cellStyle name="T_2. TKKT Dz220kV NMD VinhTan-ThapCham (NinhThuan 2009-12) 3" xfId="12031" xr:uid="{00000000-0005-0000-0000-000004350000}"/>
    <cellStyle name="T_2. TKKT Dz220kV NMD VinhTan-ThapCham (NinhThuan 2009-12) 4" xfId="12032" xr:uid="{00000000-0005-0000-0000-000005350000}"/>
    <cellStyle name="T_2. TKKT Dz220kV NMD VinhTan-ThapCham (NinhThuan 2009-12) 5" xfId="12033" xr:uid="{00000000-0005-0000-0000-000006350000}"/>
    <cellStyle name="T_2. TKKT Dz220kV NMD VinhTan-ThapCham (NinhThuan 2009-12) 6" xfId="12034" xr:uid="{00000000-0005-0000-0000-000007350000}"/>
    <cellStyle name="T_2. TKKT Dz220kV NMD VinhTan-ThapCham (NinhThuan 2009-12) 7" xfId="12035" xr:uid="{00000000-0005-0000-0000-000008350000}"/>
    <cellStyle name="T_2. TKKT Dz220kV NMD VinhTan-ThapCham (NinhThuan 2009-12) 8" xfId="12036" xr:uid="{00000000-0005-0000-0000-000009350000}"/>
    <cellStyle name="T_2. TKKT Dz220kV NMD VinhTan-ThapCham (NinhThuan 2009-12) 9" xfId="12037" xr:uid="{00000000-0005-0000-0000-00000A350000}"/>
    <cellStyle name="T_2144B000" xfId="4436" xr:uid="{00000000-0005-0000-0000-00000B350000}"/>
    <cellStyle name="T_2144B000 10" xfId="12038" xr:uid="{00000000-0005-0000-0000-00000C350000}"/>
    <cellStyle name="T_2144B000 11" xfId="12039" xr:uid="{00000000-0005-0000-0000-00000D350000}"/>
    <cellStyle name="T_2144B000 12" xfId="16473" xr:uid="{00000000-0005-0000-0000-00000E350000}"/>
    <cellStyle name="T_2144B000 13" xfId="15919" xr:uid="{00000000-0005-0000-0000-00000F350000}"/>
    <cellStyle name="T_2144B000 2" xfId="12040" xr:uid="{00000000-0005-0000-0000-000010350000}"/>
    <cellStyle name="T_2144B000 3" xfId="12041" xr:uid="{00000000-0005-0000-0000-000011350000}"/>
    <cellStyle name="T_2144B000 4" xfId="12042" xr:uid="{00000000-0005-0000-0000-000012350000}"/>
    <cellStyle name="T_2144B000 5" xfId="12043" xr:uid="{00000000-0005-0000-0000-000013350000}"/>
    <cellStyle name="T_2144B000 6" xfId="12044" xr:uid="{00000000-0005-0000-0000-000014350000}"/>
    <cellStyle name="T_2144B000 7" xfId="12045" xr:uid="{00000000-0005-0000-0000-000015350000}"/>
    <cellStyle name="T_2144B000 8" xfId="12046" xr:uid="{00000000-0005-0000-0000-000016350000}"/>
    <cellStyle name="T_2144B000 9" xfId="12047" xr:uid="{00000000-0005-0000-0000-000017350000}"/>
    <cellStyle name="T_22 dc" xfId="12048" xr:uid="{00000000-0005-0000-0000-000018350000}"/>
    <cellStyle name="T_28-7" xfId="14738" xr:uid="{00000000-0005-0000-0000-000019350000}"/>
    <cellStyle name="T_2A_HTVT-500kV Pleiku-CauBong(07-2011)Hc theo TT" xfId="4437" xr:uid="{00000000-0005-0000-0000-00001A350000}"/>
    <cellStyle name="T_2A_HTVT-500kV Pleiku-CauBong(07-2011)Hc theo TT 10" xfId="12049" xr:uid="{00000000-0005-0000-0000-00001B350000}"/>
    <cellStyle name="T_2A_HTVT-500kV Pleiku-CauBong(07-2011)Hc theo TT 11" xfId="12050" xr:uid="{00000000-0005-0000-0000-00001C350000}"/>
    <cellStyle name="T_2A_HTVT-500kV Pleiku-CauBong(07-2011)Hc theo TT 12" xfId="15920" xr:uid="{00000000-0005-0000-0000-00001D350000}"/>
    <cellStyle name="T_2A_HTVT-500kV Pleiku-CauBong(07-2011)Hc theo TT 2" xfId="12051" xr:uid="{00000000-0005-0000-0000-00001E350000}"/>
    <cellStyle name="T_2A_HTVT-500kV Pleiku-CauBong(07-2011)Hc theo TT 3" xfId="12052" xr:uid="{00000000-0005-0000-0000-00001F350000}"/>
    <cellStyle name="T_2A_HTVT-500kV Pleiku-CauBong(07-2011)Hc theo TT 4" xfId="12053" xr:uid="{00000000-0005-0000-0000-000020350000}"/>
    <cellStyle name="T_2A_HTVT-500kV Pleiku-CauBong(07-2011)Hc theo TT 5" xfId="12054" xr:uid="{00000000-0005-0000-0000-000021350000}"/>
    <cellStyle name="T_2A_HTVT-500kV Pleiku-CauBong(07-2011)Hc theo TT 6" xfId="12055" xr:uid="{00000000-0005-0000-0000-000022350000}"/>
    <cellStyle name="T_2A_HTVT-500kV Pleiku-CauBong(07-2011)Hc theo TT 7" xfId="12056" xr:uid="{00000000-0005-0000-0000-000023350000}"/>
    <cellStyle name="T_2A_HTVT-500kV Pleiku-CauBong(07-2011)Hc theo TT 8" xfId="12057" xr:uid="{00000000-0005-0000-0000-000024350000}"/>
    <cellStyle name="T_2A_HTVT-500kV Pleiku-CauBong(07-2011)Hc theo TT 9" xfId="12058" xr:uid="{00000000-0005-0000-0000-000025350000}"/>
    <cellStyle name="T_35 BanCoc" xfId="12059" xr:uid="{00000000-0005-0000-0000-000026350000}"/>
    <cellStyle name="T_35 BanCoc 2" xfId="15358" xr:uid="{00000000-0005-0000-0000-000027350000}"/>
    <cellStyle name="T_35 BanCoc_Bang Ke VT cai tao ha the Ba Vi dot 1-2016" xfId="13972" xr:uid="{00000000-0005-0000-0000-000028350000}"/>
    <cellStyle name="T_35 BanCoc_DT ngay 06-08 " xfId="13973" xr:uid="{00000000-0005-0000-0000-000029350000}"/>
    <cellStyle name="T_35BanCocTDinh14.2006moi" xfId="13974" xr:uid="{00000000-0005-0000-0000-00002A350000}"/>
    <cellStyle name="T_35BanCocTDinh14.2006moi 2" xfId="15359" xr:uid="{00000000-0005-0000-0000-00002B350000}"/>
    <cellStyle name="T_35BanCocTDinh14.2006moi_Bang Ke VT cai tao ha the Ba Vi dot 1-2016" xfId="13975" xr:uid="{00000000-0005-0000-0000-00002C350000}"/>
    <cellStyle name="T_35BanCocTDinh14.2006moi_DT ngay 06-08 " xfId="13976" xr:uid="{00000000-0005-0000-0000-00002D350000}"/>
    <cellStyle name="T_ATK TM ?au tu" xfId="12060" xr:uid="{00000000-0005-0000-0000-00002E350000}"/>
    <cellStyle name="T_Bac Bien 1 ThamKe1111" xfId="12061" xr:uid="{00000000-0005-0000-0000-00002F350000}"/>
    <cellStyle name="T_Bang 2" xfId="15360" xr:uid="{00000000-0005-0000-0000-000030350000}"/>
    <cellStyle name="T_Bang luong" xfId="13977" xr:uid="{00000000-0005-0000-0000-000031350000}"/>
    <cellStyle name="T_Bang luong 2" xfId="15361" xr:uid="{00000000-0005-0000-0000-000032350000}"/>
    <cellStyle name="T_Bang luong_Bang Ke VT cai tao ha the Ba Vi dot 1-2016" xfId="13978" xr:uid="{00000000-0005-0000-0000-000033350000}"/>
    <cellStyle name="T_Bang luong_DT ngay 06-08 " xfId="13979" xr:uid="{00000000-0005-0000-0000-000034350000}"/>
    <cellStyle name="T_Bang tinh gia tri hop dong" xfId="14739" xr:uid="{00000000-0005-0000-0000-000035350000}"/>
    <cellStyle name="T_Bang tong hop phan TBA-671KS" xfId="12062" xr:uid="{00000000-0005-0000-0000-000036350000}"/>
    <cellStyle name="T_bao gia cot VT Mobiphon" xfId="12063" xr:uid="{00000000-0005-0000-0000-000037350000}"/>
    <cellStyle name="T_Benuoc1500m3 BTTP (tham dinh)2" xfId="4438" xr:uid="{00000000-0005-0000-0000-000038350000}"/>
    <cellStyle name="T_Benuoc1500m3 BTTP (tham dinh)2 10" xfId="12064" xr:uid="{00000000-0005-0000-0000-000039350000}"/>
    <cellStyle name="T_Benuoc1500m3 BTTP (tham dinh)2 11" xfId="12065" xr:uid="{00000000-0005-0000-0000-00003A350000}"/>
    <cellStyle name="T_Benuoc1500m3 BTTP (tham dinh)2 12" xfId="16474" xr:uid="{00000000-0005-0000-0000-00003B350000}"/>
    <cellStyle name="T_Benuoc1500m3 BTTP (tham dinh)2 13" xfId="15921" xr:uid="{00000000-0005-0000-0000-00003C350000}"/>
    <cellStyle name="T_Benuoc1500m3 BTTP (tham dinh)2 2" xfId="12066" xr:uid="{00000000-0005-0000-0000-00003D350000}"/>
    <cellStyle name="T_Benuoc1500m3 BTTP (tham dinh)2 3" xfId="12067" xr:uid="{00000000-0005-0000-0000-00003E350000}"/>
    <cellStyle name="T_Benuoc1500m3 BTTP (tham dinh)2 4" xfId="12068" xr:uid="{00000000-0005-0000-0000-00003F350000}"/>
    <cellStyle name="T_Benuoc1500m3 BTTP (tham dinh)2 5" xfId="12069" xr:uid="{00000000-0005-0000-0000-000040350000}"/>
    <cellStyle name="T_Benuoc1500m3 BTTP (tham dinh)2 6" xfId="12070" xr:uid="{00000000-0005-0000-0000-000041350000}"/>
    <cellStyle name="T_Benuoc1500m3 BTTP (tham dinh)2 7" xfId="12071" xr:uid="{00000000-0005-0000-0000-000042350000}"/>
    <cellStyle name="T_Benuoc1500m3 BTTP (tham dinh)2 8" xfId="12072" xr:uid="{00000000-0005-0000-0000-000043350000}"/>
    <cellStyle name="T_Benuoc1500m3 BTTP (tham dinh)2 9" xfId="12073" xr:uid="{00000000-0005-0000-0000-000044350000}"/>
    <cellStyle name="T_Benuoc1500m3 BTTP (tham dinh)2_KHOILUONG VANCHUYEN 123" xfId="4439" xr:uid="{00000000-0005-0000-0000-000045350000}"/>
    <cellStyle name="T_Benuoc1500m3 BTTP (tham dinh)2_KHOILUONG VANCHUYEN 123 10" xfId="12074" xr:uid="{00000000-0005-0000-0000-000046350000}"/>
    <cellStyle name="T_Benuoc1500m3 BTTP (tham dinh)2_KHOILUONG VANCHUYEN 123 11" xfId="12075" xr:uid="{00000000-0005-0000-0000-000047350000}"/>
    <cellStyle name="T_Benuoc1500m3 BTTP (tham dinh)2_KHOILUONG VANCHUYEN 123 12" xfId="16475" xr:uid="{00000000-0005-0000-0000-000048350000}"/>
    <cellStyle name="T_Benuoc1500m3 BTTP (tham dinh)2_KHOILUONG VANCHUYEN 123 13" xfId="15922" xr:uid="{00000000-0005-0000-0000-000049350000}"/>
    <cellStyle name="T_Benuoc1500m3 BTTP (tham dinh)2_KHOILUONG VANCHUYEN 123 2" xfId="12076" xr:uid="{00000000-0005-0000-0000-00004A350000}"/>
    <cellStyle name="T_Benuoc1500m3 BTTP (tham dinh)2_KHOILUONG VANCHUYEN 123 3" xfId="12077" xr:uid="{00000000-0005-0000-0000-00004B350000}"/>
    <cellStyle name="T_Benuoc1500m3 BTTP (tham dinh)2_KHOILUONG VANCHUYEN 123 4" xfId="12078" xr:uid="{00000000-0005-0000-0000-00004C350000}"/>
    <cellStyle name="T_Benuoc1500m3 BTTP (tham dinh)2_KHOILUONG VANCHUYEN 123 5" xfId="12079" xr:uid="{00000000-0005-0000-0000-00004D350000}"/>
    <cellStyle name="T_Benuoc1500m3 BTTP (tham dinh)2_KHOILUONG VANCHUYEN 123 6" xfId="12080" xr:uid="{00000000-0005-0000-0000-00004E350000}"/>
    <cellStyle name="T_Benuoc1500m3 BTTP (tham dinh)2_KHOILUONG VANCHUYEN 123 7" xfId="12081" xr:uid="{00000000-0005-0000-0000-00004F350000}"/>
    <cellStyle name="T_Benuoc1500m3 BTTP (tham dinh)2_KHOILUONG VANCHUYEN 123 8" xfId="12082" xr:uid="{00000000-0005-0000-0000-000050350000}"/>
    <cellStyle name="T_Benuoc1500m3 BTTP (tham dinh)2_KHOILUONG VANCHUYEN 123 9" xfId="12083" xr:uid="{00000000-0005-0000-0000-000051350000}"/>
    <cellStyle name="T_Book1" xfId="2185" xr:uid="{00000000-0005-0000-0000-000052350000}"/>
    <cellStyle name="T_Book1 10" xfId="12084" xr:uid="{00000000-0005-0000-0000-000053350000}"/>
    <cellStyle name="T_Book1 11" xfId="12085" xr:uid="{00000000-0005-0000-0000-000054350000}"/>
    <cellStyle name="T_Book1 12" xfId="14740" xr:uid="{00000000-0005-0000-0000-000055350000}"/>
    <cellStyle name="T_Book1 13" xfId="15874" xr:uid="{00000000-0005-0000-0000-000056350000}"/>
    <cellStyle name="T_Book1 2" xfId="12086" xr:uid="{00000000-0005-0000-0000-000057350000}"/>
    <cellStyle name="T_Book1 3" xfId="12087" xr:uid="{00000000-0005-0000-0000-000058350000}"/>
    <cellStyle name="T_Book1 4" xfId="12088" xr:uid="{00000000-0005-0000-0000-000059350000}"/>
    <cellStyle name="T_Book1 5" xfId="12089" xr:uid="{00000000-0005-0000-0000-00005A350000}"/>
    <cellStyle name="T_Book1 6" xfId="12090" xr:uid="{00000000-0005-0000-0000-00005B350000}"/>
    <cellStyle name="T_Book1 7" xfId="12091" xr:uid="{00000000-0005-0000-0000-00005C350000}"/>
    <cellStyle name="T_Book1 8" xfId="12092" xr:uid="{00000000-0005-0000-0000-00005D350000}"/>
    <cellStyle name="T_Book1 9" xfId="12093" xr:uid="{00000000-0005-0000-0000-00005E350000}"/>
    <cellStyle name="T_Book1_0.4PhapVanCuoi" xfId="13980" xr:uid="{00000000-0005-0000-0000-00005F350000}"/>
    <cellStyle name="T_Book1_0.4PhapVanCuoi 2" xfId="15362" xr:uid="{00000000-0005-0000-0000-000060350000}"/>
    <cellStyle name="T_Book1_0.4PhapVanCuoi_Bang Ke VT cai tao ha the Ba Vi dot 1-2016" xfId="13981" xr:uid="{00000000-0005-0000-0000-000061350000}"/>
    <cellStyle name="T_Book1_0.4PhapVanCuoi_DT ngay 06-08 " xfId="13982" xr:uid="{00000000-0005-0000-0000-000062350000}"/>
    <cellStyle name="T_Book1_0764-01-Bang tong hop" xfId="13983" xr:uid="{00000000-0005-0000-0000-000063350000}"/>
    <cellStyle name="T_Book1_0764-01-Bang tong hop_Bang Ke VT cai tao ha the Ba Vi dot 1-2016" xfId="13984" xr:uid="{00000000-0005-0000-0000-000064350000}"/>
    <cellStyle name="T_Book1_0764-01-Bang tong hop_DT ngay 06-08 " xfId="13985" xr:uid="{00000000-0005-0000-0000-000065350000}"/>
    <cellStyle name="T_Book1_0968-Bang tong hop DT-Dai K1" xfId="12094" xr:uid="{00000000-0005-0000-0000-000066350000}"/>
    <cellStyle name="T_Book1_1" xfId="4440" xr:uid="{00000000-0005-0000-0000-000067350000}"/>
    <cellStyle name="T_Book1_1 10" xfId="12095" xr:uid="{00000000-0005-0000-0000-000068350000}"/>
    <cellStyle name="T_Book1_1 11" xfId="12096" xr:uid="{00000000-0005-0000-0000-000069350000}"/>
    <cellStyle name="T_Book1_1 12" xfId="14741" xr:uid="{00000000-0005-0000-0000-00006A350000}"/>
    <cellStyle name="T_Book1_1 12 2" xfId="16476" xr:uid="{00000000-0005-0000-0000-00006B350000}"/>
    <cellStyle name="T_Book1_1 13" xfId="15923" xr:uid="{00000000-0005-0000-0000-00006C350000}"/>
    <cellStyle name="T_Book1_1 2" xfId="12097" xr:uid="{00000000-0005-0000-0000-00006D350000}"/>
    <cellStyle name="T_Book1_1 3" xfId="12098" xr:uid="{00000000-0005-0000-0000-00006E350000}"/>
    <cellStyle name="T_Book1_1 4" xfId="12099" xr:uid="{00000000-0005-0000-0000-00006F350000}"/>
    <cellStyle name="T_Book1_1 5" xfId="12100" xr:uid="{00000000-0005-0000-0000-000070350000}"/>
    <cellStyle name="T_Book1_1 6" xfId="12101" xr:uid="{00000000-0005-0000-0000-000071350000}"/>
    <cellStyle name="T_Book1_1 7" xfId="12102" xr:uid="{00000000-0005-0000-0000-000072350000}"/>
    <cellStyle name="T_Book1_1 8" xfId="12103" xr:uid="{00000000-0005-0000-0000-000073350000}"/>
    <cellStyle name="T_Book1_1 9" xfId="12104" xr:uid="{00000000-0005-0000-0000-000074350000}"/>
    <cellStyle name="T_Book1_1_1. Cu ly van chuyen bai Cai Rong" xfId="14742" xr:uid="{00000000-0005-0000-0000-000075350000}"/>
    <cellStyle name="T_Book1_1_1. Du toan DZ T110VD-26" xfId="14743" xr:uid="{00000000-0005-0000-0000-000076350000}"/>
    <cellStyle name="T_Book1_1_Bang Ke VT cai tao ha the Ba Vi dot 1-2016" xfId="13986" xr:uid="{00000000-0005-0000-0000-000077350000}"/>
    <cellStyle name="T_Book1_1_Bang tinh gia tri hop dong" xfId="14744" xr:uid="{00000000-0005-0000-0000-000078350000}"/>
    <cellStyle name="T_Book1_1_Book1" xfId="12105" xr:uid="{00000000-0005-0000-0000-000079350000}"/>
    <cellStyle name="T_Book1_1_Book1 2" xfId="14745" xr:uid="{00000000-0005-0000-0000-00007A350000}"/>
    <cellStyle name="T_Book1_1_Book1_1" xfId="14746" xr:uid="{00000000-0005-0000-0000-00007B350000}"/>
    <cellStyle name="T_Book1_1_Book1_1_TBA Thinh Liet 11" xfId="14747" xr:uid="{00000000-0005-0000-0000-00007C350000}"/>
    <cellStyle name="T_Book1_1_Book1_1_TBA Thinh Liet 12" xfId="14748" xr:uid="{00000000-0005-0000-0000-00007D350000}"/>
    <cellStyle name="T_Book1_1_Book1_1_TBA Thinh Liet 13" xfId="14749" xr:uid="{00000000-0005-0000-0000-00007E350000}"/>
    <cellStyle name="T_Book1_1_Book1_Book1" xfId="14750" xr:uid="{00000000-0005-0000-0000-00007F350000}"/>
    <cellStyle name="T_Book1_1_Book1_TBA Thinh Liet 11" xfId="14751" xr:uid="{00000000-0005-0000-0000-000080350000}"/>
    <cellStyle name="T_Book1_1_Book1_TBA Thinh Liet 12" xfId="14752" xr:uid="{00000000-0005-0000-0000-000081350000}"/>
    <cellStyle name="T_Book1_1_Book1_TBA Thinh Liet 13" xfId="14753" xr:uid="{00000000-0005-0000-0000-000082350000}"/>
    <cellStyle name="T_Book1_1_CPK" xfId="4441" xr:uid="{00000000-0005-0000-0000-000083350000}"/>
    <cellStyle name="T_Book1_1_CPK 10" xfId="12106" xr:uid="{00000000-0005-0000-0000-000084350000}"/>
    <cellStyle name="T_Book1_1_CPK 11" xfId="12107" xr:uid="{00000000-0005-0000-0000-000085350000}"/>
    <cellStyle name="T_Book1_1_CPK 12" xfId="16477" xr:uid="{00000000-0005-0000-0000-000086350000}"/>
    <cellStyle name="T_Book1_1_CPK 13" xfId="15924" xr:uid="{00000000-0005-0000-0000-000087350000}"/>
    <cellStyle name="T_Book1_1_CPK 2" xfId="12108" xr:uid="{00000000-0005-0000-0000-000088350000}"/>
    <cellStyle name="T_Book1_1_CPK 3" xfId="12109" xr:uid="{00000000-0005-0000-0000-000089350000}"/>
    <cellStyle name="T_Book1_1_CPK 4" xfId="12110" xr:uid="{00000000-0005-0000-0000-00008A350000}"/>
    <cellStyle name="T_Book1_1_CPK 5" xfId="12111" xr:uid="{00000000-0005-0000-0000-00008B350000}"/>
    <cellStyle name="T_Book1_1_CPK 6" xfId="12112" xr:uid="{00000000-0005-0000-0000-00008C350000}"/>
    <cellStyle name="T_Book1_1_CPK 7" xfId="12113" xr:uid="{00000000-0005-0000-0000-00008D350000}"/>
    <cellStyle name="T_Book1_1_CPK 8" xfId="12114" xr:uid="{00000000-0005-0000-0000-00008E350000}"/>
    <cellStyle name="T_Book1_1_CPK 9" xfId="12115" xr:uid="{00000000-0005-0000-0000-00008F350000}"/>
    <cellStyle name="T_Book1_1_CT tay 3-2 chuan" xfId="12116" xr:uid="{00000000-0005-0000-0000-000090350000}"/>
    <cellStyle name="T_Book1_1_DT DADT DZ cap dien Lang Van Hoa cac dan toc VN 20-05-2010" xfId="14754" xr:uid="{00000000-0005-0000-0000-000091350000}"/>
    <cellStyle name="T_Book1_1_DT khao sat DZ110kV Dong Anh - Chem" xfId="14755" xr:uid="{00000000-0005-0000-0000-000092350000}"/>
    <cellStyle name="T_Book1_1_DT ngay 06-08 " xfId="13987" xr:uid="{00000000-0005-0000-0000-000093350000}"/>
    <cellStyle name="T_Book1_1_DT TKBVTC di doi DZ110kV Ninh Binh GD2 5-4-2010" xfId="14756" xr:uid="{00000000-0005-0000-0000-000094350000}"/>
    <cellStyle name="T_Book1_1_DT TKBVTC di doi DZ110kV Ninh Binh GD2 9-3-2010" xfId="14757" xr:uid="{00000000-0005-0000-0000-000095350000}"/>
    <cellStyle name="T_Book1_1_DT TKBVTC di doi DZ110kV Ninh Binh GD3 2-4-2010" xfId="14758" xr:uid="{00000000-0005-0000-0000-000096350000}"/>
    <cellStyle name="T_Book1_1_DT TKBVTC di doi DZ110kV Ninh Binh GD3 9-4-2010" xfId="14759" xr:uid="{00000000-0005-0000-0000-000097350000}"/>
    <cellStyle name="T_Book1_1_DT TKe Cuu Dinh" xfId="13988" xr:uid="{00000000-0005-0000-0000-000098350000}"/>
    <cellStyle name="T_Book1_1_DT TKe Cuu Dinh_Bang Ke VT cai tao ha the Ba Vi dot 1-2016" xfId="13989" xr:uid="{00000000-0005-0000-0000-000099350000}"/>
    <cellStyle name="T_Book1_1_DT TKe Cuu Dinh_DT ngay 06-08 " xfId="13990" xr:uid="{00000000-0005-0000-0000-00009A350000}"/>
    <cellStyle name="T_Book1_1_DT TKe thanh Da 2" xfId="13991" xr:uid="{00000000-0005-0000-0000-00009B350000}"/>
    <cellStyle name="T_Book1_1_DT TKe thanh Da 2_Bang Ke VT cai tao ha the Ba Vi dot 1-2016" xfId="13992" xr:uid="{00000000-0005-0000-0000-00009C350000}"/>
    <cellStyle name="T_Book1_1_DT TKe thanh Da 2_DT ngay 06-08 " xfId="13993" xr:uid="{00000000-0005-0000-0000-00009D350000}"/>
    <cellStyle name="T_Book1_1_DT tong hop" xfId="15363" xr:uid="{00000000-0005-0000-0000-00009E350000}"/>
    <cellStyle name="T_Book1_1_DTDZ110 Long Boi-Tien Hai (doan cai tao)" xfId="14760" xr:uid="{00000000-0005-0000-0000-0000A0350000}"/>
    <cellStyle name="T_Book1_1_DTDZ110 Long Boi-Tien Hai (doan xay moi)" xfId="14761" xr:uid="{00000000-0005-0000-0000-0000A1350000}"/>
    <cellStyle name="T_Book1_1_DTDZ110 Long Boi-Thai Binh 07-04-2011" xfId="14762" xr:uid="{00000000-0005-0000-0000-00009F350000}"/>
    <cellStyle name="T_Book1_1_DTKS DZ 35kV Lao Cai" xfId="14763" xr:uid="{00000000-0005-0000-0000-0000A2350000}"/>
    <cellStyle name="T_Book1_1_du toan BCKTKT Chem - Nghia Do - Thanh Cong 13-10-2010" xfId="14764" xr:uid="{00000000-0005-0000-0000-0000A4350000}"/>
    <cellStyle name="T_Book1_1_du toan BCKTKT Chem - Thanh Xuan - Thanh Cong" xfId="14765" xr:uid="{00000000-0005-0000-0000-0000A5350000}"/>
    <cellStyle name="T_Book1_1_du toan BCKTKT Chem - Thanh Xuan - Thanh Cong 13-10-2010" xfId="14766" xr:uid="{00000000-0005-0000-0000-0000A6350000}"/>
    <cellStyle name="T_Book1_1_Du toan Chem-Nghia Do-Thanh Cong" xfId="14767" xr:uid="{00000000-0005-0000-0000-0000A7350000}"/>
    <cellStyle name="T_Book1_1_du toan DADT thay DD tuyen 180, 181 E1-E2(PA day 150)" xfId="14768" xr:uid="{00000000-0005-0000-0000-0000A8350000}"/>
    <cellStyle name="T_Book1_1_du toan di doi DZ110kV Ninh Binh 19-11-09" xfId="14769" xr:uid="{00000000-0005-0000-0000-0000A9350000}"/>
    <cellStyle name="T_Book1_1_Du toan DZ 110kV Bim Son (17-10-2011)" xfId="14770" xr:uid="{00000000-0005-0000-0000-0000AA350000}"/>
    <cellStyle name="T_Book1_1_du toan DZ 110kV Dong Anh - Bac Thang Long" xfId="14771" xr:uid="{00000000-0005-0000-0000-0000AB350000}"/>
    <cellStyle name="T_Book1_1_du toan DZ 110kV Dong Anh - Chem 4-11-10" xfId="14772" xr:uid="{00000000-0005-0000-0000-0000AC350000}"/>
    <cellStyle name="T_Book1_1_du toan DZ 110kV Gia Lam - Sai Dong (8-11-2011)" xfId="14773" xr:uid="{00000000-0005-0000-0000-0000AD350000}"/>
    <cellStyle name="T_Book1_1_du toan DZ 110kV Gia Lam - Sai Dong sua mong (8-11-2011)" xfId="14774" xr:uid="{00000000-0005-0000-0000-0000AE350000}"/>
    <cellStyle name="T_Book1_1_du toan DZ 110kV Nam Tha" xfId="14775" xr:uid="{00000000-0005-0000-0000-0000AF350000}"/>
    <cellStyle name="T_Book1_1_du toan DZ 110kV Ta Thang 24-11-2010" xfId="14776" xr:uid="{00000000-0005-0000-0000-0000B0350000}"/>
    <cellStyle name="T_Book1_1_du toan DZ 110kV Ta Thang 30-8-2010" xfId="14777" xr:uid="{00000000-0005-0000-0000-0000B1350000}"/>
    <cellStyle name="T_Book1_1_Du toan DZ 35kV Nam Tha 5 (21-3-2011)" xfId="14778" xr:uid="{00000000-0005-0000-0000-0000B2350000}"/>
    <cellStyle name="T_Book1_1_du toan SCL TBA Dong Anh E1.1" xfId="14779" xr:uid="{00000000-0005-0000-0000-0000B3350000}"/>
    <cellStyle name="T_Book1_1_du toan TKBVTC Chem - Nghia Do - Thanh Xuan 21-9-2010" xfId="14780" xr:uid="{00000000-0005-0000-0000-0000B7350000}"/>
    <cellStyle name="T_Book1_1_Du Toan THO LOC TRAI GIONG" xfId="13994" xr:uid="{00000000-0005-0000-0000-0000B4350000}"/>
    <cellStyle name="T_Book1_1_Du Toan THO LOC TRAI GIONG_Bang Ke VT cai tao ha the Ba Vi dot 1-2016" xfId="13995" xr:uid="{00000000-0005-0000-0000-0000B5350000}"/>
    <cellStyle name="T_Book1_1_Du Toan THO LOC TRAI GIONG_DT ngay 06-08 " xfId="13996" xr:uid="{00000000-0005-0000-0000-0000B6350000}"/>
    <cellStyle name="T_Book1_1_Du toan xay lap Giang Bien 10" xfId="15364" xr:uid="{00000000-0005-0000-0000-0000B8350000}"/>
    <cellStyle name="T_Book1_1_DU THAU" xfId="14781" xr:uid="{00000000-0005-0000-0000-0000A3350000}"/>
    <cellStyle name="T_Book1_1_Duong day" xfId="14782" xr:uid="{00000000-0005-0000-0000-0000B9350000}"/>
    <cellStyle name="T_Book1_1_DZ Pleikrong-KonTum GZTACSR200" xfId="14783" xr:uid="{00000000-0005-0000-0000-0000BA350000}"/>
    <cellStyle name="T_Book1_1_DZ-0(1).4KV&amp; Cum xa GIAO HAI1" xfId="12117" xr:uid="{00000000-0005-0000-0000-0000BB350000}"/>
    <cellStyle name="T_Book1_1_DZ-0(1).4KV&amp; Cum xa GIAO HAI1 2" xfId="16048" xr:uid="{00000000-0005-0000-0000-0000BC350000}"/>
    <cellStyle name="T_Book1_1_DZ-E1-E2_GZTACSR200_DADT_B08" xfId="14784" xr:uid="{00000000-0005-0000-0000-0000BD350000}"/>
    <cellStyle name="T_Book1_1_DZ-E1-E2_GZTACSR200_TKBVTC" xfId="14785" xr:uid="{00000000-0005-0000-0000-0000BE350000}"/>
    <cellStyle name="T_Book1_1_DZ-E1-E2_GZTACSR200_TKBVTC-thaochuoi" xfId="14786" xr:uid="{00000000-0005-0000-0000-0000BF350000}"/>
    <cellStyle name="T_Book1_1_DZ-Pleiku-KonTum_GZTACSR200_01-04-2011" xfId="14787" xr:uid="{00000000-0005-0000-0000-0000C0350000}"/>
    <cellStyle name="T_Book1_1_I. Hoang Mai" xfId="14788" xr:uid="{00000000-0005-0000-0000-0000C1350000}"/>
    <cellStyle name="T_Book1_1_KQTham_Tra_dien_Hoa_Lac" xfId="12118" xr:uid="{00000000-0005-0000-0000-0000C3350000}"/>
    <cellStyle name="T_Book1_1_khai toan DZ 35kV Nam Tha 5" xfId="14789" xr:uid="{00000000-0005-0000-0000-0000C2350000}"/>
    <cellStyle name="T_Book1_1_Mau du toan moi" xfId="15365" xr:uid="{00000000-0005-0000-0000-0000C4350000}"/>
    <cellStyle name="T_Book1_1_Mau du toan moi 2" xfId="15366" xr:uid="{00000000-0005-0000-0000-0000C5350000}"/>
    <cellStyle name="T_Book1_1_Mau tong hop chung1 2" xfId="15367" xr:uid="{00000000-0005-0000-0000-0000C6350000}"/>
    <cellStyle name="T_Book1_1_Nguon-110kV" xfId="14790" xr:uid="{00000000-0005-0000-0000-0000C7350000}"/>
    <cellStyle name="T_Book1_1_Phan DZ Dong Anh - Van Tri" xfId="14791" xr:uid="{00000000-0005-0000-0000-0000C8350000}"/>
    <cellStyle name="T_Book1_1_QT TBA  tay 3-2  QT1(Dien Luc)" xfId="12119" xr:uid="{00000000-0005-0000-0000-0000C9350000}"/>
    <cellStyle name="T_Book1_1_TBA" xfId="14792" xr:uid="{00000000-0005-0000-0000-0000CA350000}"/>
    <cellStyle name="T_Book1_1_TBA Thinh Liet 11" xfId="14793" xr:uid="{00000000-0005-0000-0000-0000CB350000}"/>
    <cellStyle name="T_Book1_1_TBA Thinh Liet 12" xfId="14794" xr:uid="{00000000-0005-0000-0000-0000CC350000}"/>
    <cellStyle name="T_Book1_1_TBA Thinh Liet 13" xfId="14795" xr:uid="{00000000-0005-0000-0000-0000CD350000}"/>
    <cellStyle name="T_Book1_1_TBA-Pleicu-KonTum 01-04-2011" xfId="14796" xr:uid="{00000000-0005-0000-0000-0000CE350000}"/>
    <cellStyle name="T_Book1_1_TDT" xfId="12120" xr:uid="{00000000-0005-0000-0000-0000CF350000}"/>
    <cellStyle name="T_Book1_1_TMDT duong day 110kV Nam Dinh Vu" xfId="14797" xr:uid="{00000000-0005-0000-0000-0000E0350000}"/>
    <cellStyle name="T_Book1_1_TMDT duong day 110kV Nam Dinh Vu 14-4-2012" xfId="14798" xr:uid="{00000000-0005-0000-0000-0000E1350000}"/>
    <cellStyle name="T_Book1_1_Tong hop khoi luong huyen Tu Liem" xfId="14799" xr:uid="{00000000-0005-0000-0000-0000E2350000}"/>
    <cellStyle name="T_Book1_1_Tonghop" xfId="14800" xr:uid="{00000000-0005-0000-0000-0000E3350000}"/>
    <cellStyle name="T_Book1_1_Tonghop DT" xfId="14801" xr:uid="{00000000-0005-0000-0000-0000E4350000}"/>
    <cellStyle name="T_Book1_1_TT HCQ HM 08-05-07" xfId="12133" xr:uid="{00000000-0005-0000-0000-0000E5350000}"/>
    <cellStyle name="T_Book1_1_TT HCQ HM Thang 10" xfId="12134" xr:uid="{00000000-0005-0000-0000-0000E6350000}"/>
    <cellStyle name="T_Book1_1_TTra VHung 18-05-07" xfId="12135" xr:uid="{00000000-0005-0000-0000-0000E7350000}"/>
    <cellStyle name="T_Book1_1_THDT" xfId="12121" xr:uid="{00000000-0005-0000-0000-0000D0350000}"/>
    <cellStyle name="T_Book1_1_THDT1" xfId="14802" xr:uid="{00000000-0005-0000-0000-0000D1350000}"/>
    <cellStyle name="T_Book1_1_TH-DV" xfId="12122" xr:uid="{00000000-0005-0000-0000-0000D2350000}"/>
    <cellStyle name="T_Book1_1_Thiet bi" xfId="4442" xr:uid="{00000000-0005-0000-0000-0000D3350000}"/>
    <cellStyle name="T_Book1_1_Thiet bi 10" xfId="12123" xr:uid="{00000000-0005-0000-0000-0000D4350000}"/>
    <cellStyle name="T_Book1_1_Thiet bi 11" xfId="12124" xr:uid="{00000000-0005-0000-0000-0000D5350000}"/>
    <cellStyle name="T_Book1_1_Thiet bi 12" xfId="16478" xr:uid="{00000000-0005-0000-0000-0000D6350000}"/>
    <cellStyle name="T_Book1_1_Thiet bi 13" xfId="15925" xr:uid="{00000000-0005-0000-0000-0000D7350000}"/>
    <cellStyle name="T_Book1_1_Thiet bi 2" xfId="12125" xr:uid="{00000000-0005-0000-0000-0000D8350000}"/>
    <cellStyle name="T_Book1_1_Thiet bi 3" xfId="12126" xr:uid="{00000000-0005-0000-0000-0000D9350000}"/>
    <cellStyle name="T_Book1_1_Thiet bi 4" xfId="12127" xr:uid="{00000000-0005-0000-0000-0000DA350000}"/>
    <cellStyle name="T_Book1_1_Thiet bi 5" xfId="12128" xr:uid="{00000000-0005-0000-0000-0000DB350000}"/>
    <cellStyle name="T_Book1_1_Thiet bi 6" xfId="12129" xr:uid="{00000000-0005-0000-0000-0000DC350000}"/>
    <cellStyle name="T_Book1_1_Thiet bi 7" xfId="12130" xr:uid="{00000000-0005-0000-0000-0000DD350000}"/>
    <cellStyle name="T_Book1_1_Thiet bi 8" xfId="12131" xr:uid="{00000000-0005-0000-0000-0000DE350000}"/>
    <cellStyle name="T_Book1_1_Thiet bi 9" xfId="12132" xr:uid="{00000000-0005-0000-0000-0000DF350000}"/>
    <cellStyle name="T_Book1_1-Tong muc dau tu-Nguyen Trai" xfId="12136" xr:uid="{00000000-0005-0000-0000-0000E8350000}"/>
    <cellStyle name="T_Book1_2" xfId="12137" xr:uid="{00000000-0005-0000-0000-0000E9350000}"/>
    <cellStyle name="T_Book1_2 2" xfId="14803" xr:uid="{00000000-0005-0000-0000-0000EA350000}"/>
    <cellStyle name="T_Book1_2_1. Cu ly van chuyen bai Cai Rong" xfId="14804" xr:uid="{00000000-0005-0000-0000-0000EB350000}"/>
    <cellStyle name="T_Book1_2_1. Du toan DZ T110VD-26" xfId="14805" xr:uid="{00000000-0005-0000-0000-0000EC350000}"/>
    <cellStyle name="T_Book1_2_Bang tinh gia tri hop dong" xfId="14806" xr:uid="{00000000-0005-0000-0000-0000ED350000}"/>
    <cellStyle name="T_Book1_2_Book1" xfId="12138" xr:uid="{00000000-0005-0000-0000-0000EE350000}"/>
    <cellStyle name="T_Book1_2_Book1 2" xfId="14807" xr:uid="{00000000-0005-0000-0000-0000EF350000}"/>
    <cellStyle name="T_Book1_2_Book1_1" xfId="14808" xr:uid="{00000000-0005-0000-0000-0000F0350000}"/>
    <cellStyle name="T_Book1_2_cai tao, CQT DZ hạ thế sau TBA xóm 3 -Tiênphong -QP" xfId="12139" xr:uid="{00000000-0005-0000-0000-0000F1350000}"/>
    <cellStyle name="T_Book1_2_Chi dinh thau Khai Son - Sua" xfId="12140" xr:uid="{00000000-0005-0000-0000-0000F2350000}"/>
    <cellStyle name="T_Book1_2_Chi dinh thau Thanh Chi" xfId="12141" xr:uid="{00000000-0005-0000-0000-0000F3350000}"/>
    <cellStyle name="T_Book1_2_Chi dinh thau Thanh Chi (VH)" xfId="12142" xr:uid="{00000000-0005-0000-0000-0000F4350000}"/>
    <cellStyle name="T_Book1_2_DT khao sat DZ110kV Dong Anh - Chem" xfId="14809" xr:uid="{00000000-0005-0000-0000-0000F5350000}"/>
    <cellStyle name="T_Book1_2_DT TKBVTC di doi DZ110kV Ninh Binh GD2 5-4-2010" xfId="14810" xr:uid="{00000000-0005-0000-0000-0000F6350000}"/>
    <cellStyle name="T_Book1_2_DT TKBVTC di doi DZ110kV Ninh Binh GD2 9-3-2010" xfId="14811" xr:uid="{00000000-0005-0000-0000-0000F7350000}"/>
    <cellStyle name="T_Book1_2_DT TKBVTC di doi DZ110kV Ninh Binh GD3 2-4-2010" xfId="14812" xr:uid="{00000000-0005-0000-0000-0000F8350000}"/>
    <cellStyle name="T_Book1_2_DT TKBVTC di doi DZ110kV Ninh Binh GD3 9-4-2010" xfId="14813" xr:uid="{00000000-0005-0000-0000-0000F9350000}"/>
    <cellStyle name="T_Book1_2_DT tong hop" xfId="15368" xr:uid="{00000000-0005-0000-0000-0000FA350000}"/>
    <cellStyle name="T_Book1_2_DTDZ110 Long Boi-Tien Hai (doan cai tao)" xfId="14814" xr:uid="{00000000-0005-0000-0000-0000FC350000}"/>
    <cellStyle name="T_Book1_2_DTDZ110 Long Boi-Tien Hai (doan xay moi)" xfId="14815" xr:uid="{00000000-0005-0000-0000-0000FD350000}"/>
    <cellStyle name="T_Book1_2_DTDZ110 Long Boi-Thai Binh 07-04-2011" xfId="14816" xr:uid="{00000000-0005-0000-0000-0000FB350000}"/>
    <cellStyle name="T_Book1_2_DTKS DZ 35kV Lao Cai" xfId="14817" xr:uid="{00000000-0005-0000-0000-0000FE350000}"/>
    <cellStyle name="T_Book1_2_Du CDT Thach son -  Viet Hoang" xfId="12143" xr:uid="{00000000-0005-0000-0000-0000FF350000}"/>
    <cellStyle name="T_Book1_2_du toan BCKTKT Chem - Nghia Do - Thanh Cong 13-10-2010" xfId="14818" xr:uid="{00000000-0005-0000-0000-000001360000}"/>
    <cellStyle name="T_Book1_2_du toan BCKTKT Chem - Thanh Xuan - Thanh Cong" xfId="14819" xr:uid="{00000000-0005-0000-0000-000002360000}"/>
    <cellStyle name="T_Book1_2_du toan BCKTKT Chem - Thanh Xuan - Thanh Cong 13-10-2010" xfId="14820" xr:uid="{00000000-0005-0000-0000-000003360000}"/>
    <cellStyle name="T_Book1_2_Du toan Chem-Nghia Do-Thanh Cong" xfId="14821" xr:uid="{00000000-0005-0000-0000-000004360000}"/>
    <cellStyle name="T_Book1_2_du toan DADT thay DD tuyen 180, 181 E1-E2(PA day 150)" xfId="14822" xr:uid="{00000000-0005-0000-0000-000005360000}"/>
    <cellStyle name="T_Book1_2_du toan di doi DZ110kV Ninh Binh 19-11-09" xfId="14823" xr:uid="{00000000-0005-0000-0000-000006360000}"/>
    <cellStyle name="T_Book1_2_Du toan DZ 110kV Bim Son (17-10-2011)" xfId="14824" xr:uid="{00000000-0005-0000-0000-000007360000}"/>
    <cellStyle name="T_Book1_2_du toan DZ 110kV Dong Anh - Bac Thang Long" xfId="14825" xr:uid="{00000000-0005-0000-0000-000008360000}"/>
    <cellStyle name="T_Book1_2_du toan DZ 110kV Dong Anh - Chem 4-11-10" xfId="14826" xr:uid="{00000000-0005-0000-0000-000009360000}"/>
    <cellStyle name="T_Book1_2_du toan DZ 110kV Gia Lam - Sai Dong (8-11-2011)" xfId="14827" xr:uid="{00000000-0005-0000-0000-00000A360000}"/>
    <cellStyle name="T_Book1_2_du toan DZ 110kV Gia Lam - Sai Dong sua mong (8-11-2011)" xfId="14828" xr:uid="{00000000-0005-0000-0000-00000B360000}"/>
    <cellStyle name="T_Book1_2_du toan DZ 110kV Nam Tha" xfId="14829" xr:uid="{00000000-0005-0000-0000-00000C360000}"/>
    <cellStyle name="T_Book1_2_du toan DZ 110kV Ta Thang 24-11-2010" xfId="14830" xr:uid="{00000000-0005-0000-0000-00000D360000}"/>
    <cellStyle name="T_Book1_2_du toan DZ 110kV Ta Thang 30-8-2010" xfId="14831" xr:uid="{00000000-0005-0000-0000-00000E360000}"/>
    <cellStyle name="T_Book1_2_Du toan DZ 35kV Nam Tha 5 (21-3-2011)" xfId="14832" xr:uid="{00000000-0005-0000-0000-00000F360000}"/>
    <cellStyle name="T_Book1_2_du toan SCL TBA Dong Anh E1.1" xfId="14833" xr:uid="{00000000-0005-0000-0000-000010360000}"/>
    <cellStyle name="T_Book1_2_du toan TKBVTC Chem - Nghia Do - Thanh Xuan 21-9-2010" xfId="14834" xr:uid="{00000000-0005-0000-0000-000011360000}"/>
    <cellStyle name="T_Book1_2_Du toan xay lap Giang Bien 10" xfId="15369" xr:uid="{00000000-0005-0000-0000-000012360000}"/>
    <cellStyle name="T_Book1_2_DU THAU" xfId="14835" xr:uid="{00000000-0005-0000-0000-000000360000}"/>
    <cellStyle name="T_Book1_2_Duong day" xfId="14836" xr:uid="{00000000-0005-0000-0000-000013360000}"/>
    <cellStyle name="T_Book1_2_DZ Pleikrong-KonTum GZTACSR200" xfId="14837" xr:uid="{00000000-0005-0000-0000-000014360000}"/>
    <cellStyle name="T_Book1_2_DZ-E1-E2_GZTACSR200_DADT_B08" xfId="14838" xr:uid="{00000000-0005-0000-0000-000015360000}"/>
    <cellStyle name="T_Book1_2_DZ-E1-E2_GZTACSR200_TKBVTC" xfId="14839" xr:uid="{00000000-0005-0000-0000-000016360000}"/>
    <cellStyle name="T_Book1_2_DZ-E1-E2_GZTACSR200_TKBVTC-thaochuoi" xfId="14840" xr:uid="{00000000-0005-0000-0000-000017360000}"/>
    <cellStyle name="T_Book1_2_DZ-Pleiku-KonTum_GZTACSR200_01-04-2011" xfId="14841" xr:uid="{00000000-0005-0000-0000-000018360000}"/>
    <cellStyle name="T_Book1_2_Hưng Yen" xfId="12144" xr:uid="{00000000-0005-0000-0000-000019360000}"/>
    <cellStyle name="T_Book1_2_I. Hoang Mai" xfId="14842" xr:uid="{00000000-0005-0000-0000-00001A360000}"/>
    <cellStyle name="T_Book1_2_kien truc" xfId="12145" xr:uid="{00000000-0005-0000-0000-00001C360000}"/>
    <cellStyle name="T_Book1_2_KQTham_Tra_dien_Hoa_Lac" xfId="12146" xr:uid="{00000000-0005-0000-0000-00001D360000}"/>
    <cellStyle name="T_Book1_2_khai toan DZ 35kV Nam Tha 5" xfId="14843" xr:uid="{00000000-0005-0000-0000-00001B360000}"/>
    <cellStyle name="T_Book1_2_Mau tong hop chung1 2" xfId="15370" xr:uid="{00000000-0005-0000-0000-00001E360000}"/>
    <cellStyle name="T_Book1_2_Nguon-110kV" xfId="14844" xr:uid="{00000000-0005-0000-0000-00001F360000}"/>
    <cellStyle name="T_Book1_2_Phan DZ Dong Anh - Van Tri" xfId="14845" xr:uid="{00000000-0005-0000-0000-000020360000}"/>
    <cellStyle name="T_Book1_2_Sheet1" xfId="12147" xr:uid="{00000000-0005-0000-0000-000021360000}"/>
    <cellStyle name="T_Book1_2_TBA" xfId="14846" xr:uid="{00000000-0005-0000-0000-000022360000}"/>
    <cellStyle name="T_Book1_2_TBA Thinh Liet 11" xfId="14847" xr:uid="{00000000-0005-0000-0000-000023360000}"/>
    <cellStyle name="T_Book1_2_TBA Thinh Liet 12" xfId="14848" xr:uid="{00000000-0005-0000-0000-000024360000}"/>
    <cellStyle name="T_Book1_2_TBA Thinh Liet 13" xfId="14849" xr:uid="{00000000-0005-0000-0000-000025360000}"/>
    <cellStyle name="T_Book1_2_TBA-Pleicu-KonTum 01-04-2011" xfId="14850" xr:uid="{00000000-0005-0000-0000-000026360000}"/>
    <cellStyle name="T_Book1_2_tinh uy -uy ban c.n" xfId="12148" xr:uid="{00000000-0005-0000-0000-000028360000}"/>
    <cellStyle name="T_Book1_2_TMDT duong day 110kV Nam Dinh Vu" xfId="14851" xr:uid="{00000000-0005-0000-0000-000029360000}"/>
    <cellStyle name="T_Book1_2_TMDT duong day 110kV Nam Dinh Vu 14-4-2012" xfId="14852" xr:uid="{00000000-0005-0000-0000-00002A360000}"/>
    <cellStyle name="T_Book1_2_Tong hop vat tu TC Nghia Dan" xfId="12149" xr:uid="{00000000-0005-0000-0000-00002B360000}"/>
    <cellStyle name="T_Book1_2_Tonghop" xfId="14853" xr:uid="{00000000-0005-0000-0000-00002C360000}"/>
    <cellStyle name="T_Book1_2_Tonghop DT" xfId="14854" xr:uid="{00000000-0005-0000-0000-00002D360000}"/>
    <cellStyle name="T_Book1_2_TT HCQ HM 08-05-07" xfId="12150" xr:uid="{00000000-0005-0000-0000-00002E360000}"/>
    <cellStyle name="T_Book1_2_TT HCQ HM Thang 10" xfId="12151" xr:uid="{00000000-0005-0000-0000-00002F360000}"/>
    <cellStyle name="T_Book1_2_TTra VHung 18-05-07" xfId="12152" xr:uid="{00000000-0005-0000-0000-000030360000}"/>
    <cellStyle name="T_Book1_2_THDT1" xfId="14855" xr:uid="{00000000-0005-0000-0000-000027360000}"/>
    <cellStyle name="T_Book1_2_VH - CDT Thanh hoa- HT sua" xfId="12153" xr:uid="{00000000-0005-0000-0000-000031360000}"/>
    <cellStyle name="T_Book1_3" xfId="12154" xr:uid="{00000000-0005-0000-0000-000032360000}"/>
    <cellStyle name="T_Book1_3 2" xfId="14856" xr:uid="{00000000-0005-0000-0000-000033360000}"/>
    <cellStyle name="T_Book1_3_Book1" xfId="14857" xr:uid="{00000000-0005-0000-0000-000034360000}"/>
    <cellStyle name="T_Book1_3_KQTham_Tra_dien_Hoa_Lac" xfId="12155" xr:uid="{00000000-0005-0000-0000-000035360000}"/>
    <cellStyle name="T_Book1_3_TT HCQ HM 08-05-07" xfId="12156" xr:uid="{00000000-0005-0000-0000-000036360000}"/>
    <cellStyle name="T_Book1_3_TTra VHung 18-05-07" xfId="12157" xr:uid="{00000000-0005-0000-0000-000037360000}"/>
    <cellStyle name="T_Book1_4" xfId="12158" xr:uid="{00000000-0005-0000-0000-000038360000}"/>
    <cellStyle name="T_Book1_ATK TM ?au tu" xfId="12159" xr:uid="{00000000-0005-0000-0000-000039360000}"/>
    <cellStyle name="T_Book1_Bang 2" xfId="15371" xr:uid="{00000000-0005-0000-0000-00003A360000}"/>
    <cellStyle name="T_Book1_bao gia Dat hang" xfId="12160" xr:uid="{00000000-0005-0000-0000-00003B360000}"/>
    <cellStyle name="T_Book1_BENHVI~3" xfId="12161" xr:uid="{00000000-0005-0000-0000-00003C360000}"/>
    <cellStyle name="T_Book1_Book1" xfId="4443" xr:uid="{00000000-0005-0000-0000-00003D360000}"/>
    <cellStyle name="T_Book1_Book1 10" xfId="12162" xr:uid="{00000000-0005-0000-0000-00003E360000}"/>
    <cellStyle name="T_Book1_Book1 11" xfId="12163" xr:uid="{00000000-0005-0000-0000-00003F360000}"/>
    <cellStyle name="T_Book1_Book1 12" xfId="14858" xr:uid="{00000000-0005-0000-0000-000040360000}"/>
    <cellStyle name="T_Book1_Book1 2" xfId="12164" xr:uid="{00000000-0005-0000-0000-000041360000}"/>
    <cellStyle name="T_Book1_Book1 3" xfId="12165" xr:uid="{00000000-0005-0000-0000-000042360000}"/>
    <cellStyle name="T_Book1_Book1 4" xfId="12166" xr:uid="{00000000-0005-0000-0000-000043360000}"/>
    <cellStyle name="T_Book1_Book1 5" xfId="12167" xr:uid="{00000000-0005-0000-0000-000044360000}"/>
    <cellStyle name="T_Book1_Book1 6" xfId="12168" xr:uid="{00000000-0005-0000-0000-000045360000}"/>
    <cellStyle name="T_Book1_Book1 7" xfId="12169" xr:uid="{00000000-0005-0000-0000-000046360000}"/>
    <cellStyle name="T_Book1_Book1 8" xfId="12170" xr:uid="{00000000-0005-0000-0000-000047360000}"/>
    <cellStyle name="T_Book1_Book1 9" xfId="12171" xr:uid="{00000000-0005-0000-0000-000048360000}"/>
    <cellStyle name="T_Book1_Book1_1" xfId="4444" xr:uid="{00000000-0005-0000-0000-000049360000}"/>
    <cellStyle name="T_Book1_Book1_1 10" xfId="12172" xr:uid="{00000000-0005-0000-0000-00004A360000}"/>
    <cellStyle name="T_Book1_Book1_1 11" xfId="12173" xr:uid="{00000000-0005-0000-0000-00004B360000}"/>
    <cellStyle name="T_Book1_Book1_1 12" xfId="14859" xr:uid="{00000000-0005-0000-0000-00004C360000}"/>
    <cellStyle name="T_Book1_Book1_1 12 2" xfId="16479" xr:uid="{00000000-0005-0000-0000-00004D360000}"/>
    <cellStyle name="T_Book1_Book1_1 13" xfId="15926" xr:uid="{00000000-0005-0000-0000-00004E360000}"/>
    <cellStyle name="T_Book1_Book1_1 2" xfId="12174" xr:uid="{00000000-0005-0000-0000-00004F360000}"/>
    <cellStyle name="T_Book1_Book1_1 3" xfId="12175" xr:uid="{00000000-0005-0000-0000-000050360000}"/>
    <cellStyle name="T_Book1_Book1_1 4" xfId="12176" xr:uid="{00000000-0005-0000-0000-000051360000}"/>
    <cellStyle name="T_Book1_Book1_1 5" xfId="12177" xr:uid="{00000000-0005-0000-0000-000052360000}"/>
    <cellStyle name="T_Book1_Book1_1 6" xfId="12178" xr:uid="{00000000-0005-0000-0000-000053360000}"/>
    <cellStyle name="T_Book1_Book1_1 7" xfId="12179" xr:uid="{00000000-0005-0000-0000-000054360000}"/>
    <cellStyle name="T_Book1_Book1_1 8" xfId="12180" xr:uid="{00000000-0005-0000-0000-000055360000}"/>
    <cellStyle name="T_Book1_Book1_1 9" xfId="12181" xr:uid="{00000000-0005-0000-0000-000056360000}"/>
    <cellStyle name="T_Book1_Book1_1. Cu ly van chuyen bai Cai Rong" xfId="14860" xr:uid="{00000000-0005-0000-0000-000057360000}"/>
    <cellStyle name="T_Book1_Book1_1. Du toan DZ T110VD-26" xfId="14861" xr:uid="{00000000-0005-0000-0000-000058360000}"/>
    <cellStyle name="T_Book1_Book1_1_Book1" xfId="12182" xr:uid="{00000000-0005-0000-0000-000059360000}"/>
    <cellStyle name="T_Book1_Book1_1_Book1 2" xfId="14862" xr:uid="{00000000-0005-0000-0000-00005A360000}"/>
    <cellStyle name="T_Book1_Book1_1_cai tao, CQT DZ hạ thế sau TBA xóm 3 -Tiênphong -QP" xfId="12183" xr:uid="{00000000-0005-0000-0000-00005B360000}"/>
    <cellStyle name="T_Book1_Book1_1_Chi dinh thau Khai Son - Sua" xfId="12184" xr:uid="{00000000-0005-0000-0000-00005C360000}"/>
    <cellStyle name="T_Book1_Book1_1_Chi dinh thau Thanh Chi" xfId="12185" xr:uid="{00000000-0005-0000-0000-00005D360000}"/>
    <cellStyle name="T_Book1_Book1_1_Chi dinh thau Thanh Chi (VH)" xfId="12186" xr:uid="{00000000-0005-0000-0000-00005E360000}"/>
    <cellStyle name="T_Book1_Book1_1_Du CDT Thach son -  Viet Hoang" xfId="12187" xr:uid="{00000000-0005-0000-0000-00005F360000}"/>
    <cellStyle name="T_Book1_Book1_1_Hưng Yen" xfId="12188" xr:uid="{00000000-0005-0000-0000-000060360000}"/>
    <cellStyle name="T_Book1_Book1_1_I. Hoang Mai" xfId="14863" xr:uid="{00000000-0005-0000-0000-000061360000}"/>
    <cellStyle name="T_Book1_Book1_1_kien truc" xfId="12189" xr:uid="{00000000-0005-0000-0000-000062360000}"/>
    <cellStyle name="T_Book1_Book1_1_Tong hop vat tu TC Nghia Dan" xfId="12190" xr:uid="{00000000-0005-0000-0000-000063360000}"/>
    <cellStyle name="T_Book1_Book1_1_VH - CDT Thanh hoa- HT sua" xfId="12191" xr:uid="{00000000-0005-0000-0000-000064360000}"/>
    <cellStyle name="T_Book1_Book1_2" xfId="14864" xr:uid="{00000000-0005-0000-0000-000065360000}"/>
    <cellStyle name="T_Book1_Book1_Bang Ke VT cai tao ha the Ba Vi dot 1-2016" xfId="13997" xr:uid="{00000000-0005-0000-0000-000066360000}"/>
    <cellStyle name="T_Book1_Book1_Bang tinh gia tri hop dong" xfId="14865" xr:uid="{00000000-0005-0000-0000-000067360000}"/>
    <cellStyle name="T_Book1_Book1_Book1" xfId="12192" xr:uid="{00000000-0005-0000-0000-000068360000}"/>
    <cellStyle name="T_Book1_Book1_Book1_1" xfId="12193" xr:uid="{00000000-0005-0000-0000-000069360000}"/>
    <cellStyle name="T_Book1_Book1_Book1_1 2" xfId="14866" xr:uid="{00000000-0005-0000-0000-00006A360000}"/>
    <cellStyle name="T_Book1_Book1_Book1_kien truc" xfId="12194" xr:uid="{00000000-0005-0000-0000-00006B360000}"/>
    <cellStyle name="T_Book1_Book1_cai tao, CQT DZ hạ thế sau TBA xóm 3 -Tiênphong -QP" xfId="12195" xr:uid="{00000000-0005-0000-0000-00006C360000}"/>
    <cellStyle name="T_Book1_Book1_cai tao, CQT DZ hạ thế sau TBA xóm 3 -Tiênphong -QP 2" xfId="16049" xr:uid="{00000000-0005-0000-0000-00006D360000}"/>
    <cellStyle name="T_Book1_Book1_Chi dinh thau Khai Son - Sua" xfId="12196" xr:uid="{00000000-0005-0000-0000-00006E360000}"/>
    <cellStyle name="T_Book1_Book1_Chi dinh thau Thanh Chi" xfId="12197" xr:uid="{00000000-0005-0000-0000-00006F360000}"/>
    <cellStyle name="T_Book1_Book1_Chi dinh thau Thanh Chi (VH)" xfId="12198" xr:uid="{00000000-0005-0000-0000-000070360000}"/>
    <cellStyle name="T_Book1_Book1_DT khao sat DZ110kV Dong Anh - Chem" xfId="14867" xr:uid="{00000000-0005-0000-0000-000071360000}"/>
    <cellStyle name="T_Book1_Book1_DT ngay 06-08 " xfId="13998" xr:uid="{00000000-0005-0000-0000-000072360000}"/>
    <cellStyle name="T_Book1_Book1_DT TKBVTC di doi DZ110kV Ninh Binh GD2 5-4-2010" xfId="14868" xr:uid="{00000000-0005-0000-0000-000073360000}"/>
    <cellStyle name="T_Book1_Book1_DT TKBVTC di doi DZ110kV Ninh Binh GD2 9-3-2010" xfId="14869" xr:uid="{00000000-0005-0000-0000-000074360000}"/>
    <cellStyle name="T_Book1_Book1_DT TKBVTC di doi DZ110kV Ninh Binh GD3 2-4-2010" xfId="14870" xr:uid="{00000000-0005-0000-0000-000075360000}"/>
    <cellStyle name="T_Book1_Book1_DT TKBVTC di doi DZ110kV Ninh Binh GD3 9-4-2010" xfId="14871" xr:uid="{00000000-0005-0000-0000-000076360000}"/>
    <cellStyle name="T_Book1_Book1_DT tong hop" xfId="15372" xr:uid="{00000000-0005-0000-0000-000077360000}"/>
    <cellStyle name="T_Book1_Book1_DTDZ110 Long Boi-Tien Hai (doan cai tao)" xfId="14872" xr:uid="{00000000-0005-0000-0000-000079360000}"/>
    <cellStyle name="T_Book1_Book1_DTDZ110 Long Boi-Tien Hai (doan xay moi)" xfId="14873" xr:uid="{00000000-0005-0000-0000-00007A360000}"/>
    <cellStyle name="T_Book1_Book1_DTDZ110 Long Boi-Thai Binh 07-04-2011" xfId="14874" xr:uid="{00000000-0005-0000-0000-000078360000}"/>
    <cellStyle name="T_Book1_Book1_DTKS DZ 35kV Lao Cai" xfId="14875" xr:uid="{00000000-0005-0000-0000-00007B360000}"/>
    <cellStyle name="T_Book1_Book1_Du CDT Thach son -  Viet Hoang" xfId="12199" xr:uid="{00000000-0005-0000-0000-00007C360000}"/>
    <cellStyle name="T_Book1_Book1_Du CDT Thach son -  Viet Hoang 2" xfId="16050" xr:uid="{00000000-0005-0000-0000-00007D360000}"/>
    <cellStyle name="T_Book1_Book1_du toan  nam giai sua" xfId="12200" xr:uid="{00000000-0005-0000-0000-00007F360000}"/>
    <cellStyle name="T_Book1_Book1_du toan BCKTKT Chem - Nghia Do - Thanh Cong 13-10-2010" xfId="14876" xr:uid="{00000000-0005-0000-0000-000080360000}"/>
    <cellStyle name="T_Book1_Book1_du toan BCKTKT Chem - Thanh Xuan - Thanh Cong" xfId="14877" xr:uid="{00000000-0005-0000-0000-000081360000}"/>
    <cellStyle name="T_Book1_Book1_du toan BCKTKT Chem - Thanh Xuan - Thanh Cong 13-10-2010" xfId="14878" xr:uid="{00000000-0005-0000-0000-000082360000}"/>
    <cellStyle name="T_Book1_Book1_Du toan Chem-Nghia Do-Thanh Cong" xfId="14879" xr:uid="{00000000-0005-0000-0000-000083360000}"/>
    <cellStyle name="T_Book1_Book1_du toan DADT thay DD tuyen 180, 181 E1-E2(PA day 150)" xfId="14880" xr:uid="{00000000-0005-0000-0000-000084360000}"/>
    <cellStyle name="T_Book1_Book1_du toan di doi DZ110kV Ninh Binh 19-11-09" xfId="14881" xr:uid="{00000000-0005-0000-0000-000085360000}"/>
    <cellStyle name="T_Book1_Book1_Du toan DZ 110kV Bim Son (17-10-2011)" xfId="14882" xr:uid="{00000000-0005-0000-0000-000086360000}"/>
    <cellStyle name="T_Book1_Book1_du toan DZ 110kV Dong Anh - Bac Thang Long" xfId="14883" xr:uid="{00000000-0005-0000-0000-000087360000}"/>
    <cellStyle name="T_Book1_Book1_du toan DZ 110kV Dong Anh - Chem 4-11-10" xfId="14884" xr:uid="{00000000-0005-0000-0000-000088360000}"/>
    <cellStyle name="T_Book1_Book1_du toan DZ 110kV Gia Lam - Sai Dong (8-11-2011)" xfId="14885" xr:uid="{00000000-0005-0000-0000-000089360000}"/>
    <cellStyle name="T_Book1_Book1_du toan DZ 110kV Gia Lam - Sai Dong sua mong (8-11-2011)" xfId="14886" xr:uid="{00000000-0005-0000-0000-00008A360000}"/>
    <cellStyle name="T_Book1_Book1_du toan DZ 110kV Nam Tha" xfId="14887" xr:uid="{00000000-0005-0000-0000-00008B360000}"/>
    <cellStyle name="T_Book1_Book1_du toan DZ 110kV Ta Thang 24-11-2010" xfId="14888" xr:uid="{00000000-0005-0000-0000-00008C360000}"/>
    <cellStyle name="T_Book1_Book1_du toan DZ 110kV Ta Thang 30-8-2010" xfId="14889" xr:uid="{00000000-0005-0000-0000-00008D360000}"/>
    <cellStyle name="T_Book1_Book1_Du toan DZ 35kV Nam Tha 5 (21-3-2011)" xfId="14890" xr:uid="{00000000-0005-0000-0000-00008E360000}"/>
    <cellStyle name="T_Book1_Book1_du toan SCL TBA Dong Anh E1.1" xfId="14891" xr:uid="{00000000-0005-0000-0000-00008F360000}"/>
    <cellStyle name="T_Book1_Book1_du toan TKBVTC Chem - Nghia Do - Thanh Xuan 21-9-2010" xfId="14892" xr:uid="{00000000-0005-0000-0000-000090360000}"/>
    <cellStyle name="T_Book1_Book1_DU THAU" xfId="14893" xr:uid="{00000000-0005-0000-0000-00007E360000}"/>
    <cellStyle name="T_Book1_Book1_Duong day" xfId="14894" xr:uid="{00000000-0005-0000-0000-000091360000}"/>
    <cellStyle name="T_Book1_Book1_DZ Pleikrong-KonTum GZTACSR200" xfId="14895" xr:uid="{00000000-0005-0000-0000-000092360000}"/>
    <cellStyle name="T_Book1_Book1_DZ-E1-E2_GZTACSR200_DADT_B08" xfId="14896" xr:uid="{00000000-0005-0000-0000-000093360000}"/>
    <cellStyle name="T_Book1_Book1_DZ-E1-E2_GZTACSR200_TKBVTC" xfId="14897" xr:uid="{00000000-0005-0000-0000-000094360000}"/>
    <cellStyle name="T_Book1_Book1_DZ-E1-E2_GZTACSR200_TKBVTC-thaochuoi" xfId="14898" xr:uid="{00000000-0005-0000-0000-000095360000}"/>
    <cellStyle name="T_Book1_Book1_DZ-Pleiku-KonTum_GZTACSR200_01-04-2011" xfId="14899" xr:uid="{00000000-0005-0000-0000-000096360000}"/>
    <cellStyle name="T_Book1_Book1_Hưng Yen" xfId="12201" xr:uid="{00000000-0005-0000-0000-000097360000}"/>
    <cellStyle name="T_Book1_Book1_Hưng Yen 2" xfId="16051" xr:uid="{00000000-0005-0000-0000-000098360000}"/>
    <cellStyle name="T_Book1_Book1_I. Hoang Mai" xfId="14900" xr:uid="{00000000-0005-0000-0000-000099360000}"/>
    <cellStyle name="T_Book1_Book1_kien truc" xfId="12202" xr:uid="{00000000-0005-0000-0000-00009B360000}"/>
    <cellStyle name="T_Book1_Book1_khai toan DZ 35kV Nam Tha 5" xfId="14901" xr:uid="{00000000-0005-0000-0000-00009A360000}"/>
    <cellStyle name="T_Book1_Book1_Mau du toan moi" xfId="15373" xr:uid="{00000000-0005-0000-0000-00009C360000}"/>
    <cellStyle name="T_Book1_Book1_Mau du toan moi 2" xfId="15374" xr:uid="{00000000-0005-0000-0000-00009D360000}"/>
    <cellStyle name="T_Book1_Book1_Nguon-110kV" xfId="14902" xr:uid="{00000000-0005-0000-0000-00009E360000}"/>
    <cellStyle name="T_Book1_Book1_Phan DZ Dong Anh - Van Tri" xfId="14903" xr:uid="{00000000-0005-0000-0000-00009F360000}"/>
    <cellStyle name="T_Book1_Book1_QT TBA  tay 3-2  QT1(Dien Luc)" xfId="12203" xr:uid="{00000000-0005-0000-0000-0000A0360000}"/>
    <cellStyle name="T_Book1_Book1_TBA" xfId="14904" xr:uid="{00000000-0005-0000-0000-0000A1360000}"/>
    <cellStyle name="T_Book1_Book1_TBA-Pleicu-KonTum 01-04-2011" xfId="14905" xr:uid="{00000000-0005-0000-0000-0000A2360000}"/>
    <cellStyle name="T_Book1_Book1_TDT 500kV MP-CBong HC 08.07.11" xfId="4445" xr:uid="{00000000-0005-0000-0000-0000A3360000}"/>
    <cellStyle name="T_Book1_Book1_TDT 500kV MP-CBong HC 08.07.11 10" xfId="12204" xr:uid="{00000000-0005-0000-0000-0000A4360000}"/>
    <cellStyle name="T_Book1_Book1_TDT 500kV MP-CBong HC 08.07.11 11" xfId="12205" xr:uid="{00000000-0005-0000-0000-0000A5360000}"/>
    <cellStyle name="T_Book1_Book1_TDT 500kV MP-CBong HC 08.07.11 12" xfId="16480" xr:uid="{00000000-0005-0000-0000-0000A6360000}"/>
    <cellStyle name="T_Book1_Book1_TDT 500kV MP-CBong HC 08.07.11 13" xfId="15927" xr:uid="{00000000-0005-0000-0000-0000A7360000}"/>
    <cellStyle name="T_Book1_Book1_TDT 500kV MP-CBong HC 08.07.11 2" xfId="12206" xr:uid="{00000000-0005-0000-0000-0000A8360000}"/>
    <cellStyle name="T_Book1_Book1_TDT 500kV MP-CBong HC 08.07.11 3" xfId="12207" xr:uid="{00000000-0005-0000-0000-0000A9360000}"/>
    <cellStyle name="T_Book1_Book1_TDT 500kV MP-CBong HC 08.07.11 4" xfId="12208" xr:uid="{00000000-0005-0000-0000-0000AA360000}"/>
    <cellStyle name="T_Book1_Book1_TDT 500kV MP-CBong HC 08.07.11 5" xfId="12209" xr:uid="{00000000-0005-0000-0000-0000AB360000}"/>
    <cellStyle name="T_Book1_Book1_TDT 500kV MP-CBong HC 08.07.11 6" xfId="12210" xr:uid="{00000000-0005-0000-0000-0000AC360000}"/>
    <cellStyle name="T_Book1_Book1_TDT 500kV MP-CBong HC 08.07.11 7" xfId="12211" xr:uid="{00000000-0005-0000-0000-0000AD360000}"/>
    <cellStyle name="T_Book1_Book1_TDT 500kV MP-CBong HC 08.07.11 8" xfId="12212" xr:uid="{00000000-0005-0000-0000-0000AE360000}"/>
    <cellStyle name="T_Book1_Book1_TDT 500kV MP-CBong HC 08.07.11 9" xfId="12213" xr:uid="{00000000-0005-0000-0000-0000AF360000}"/>
    <cellStyle name="T_Book1_Book1_TMDT duong day 110kV Nam Dinh Vu" xfId="14906" xr:uid="{00000000-0005-0000-0000-0000B2360000}"/>
    <cellStyle name="T_Book1_Book1_TMDT duong day 110kV Nam Dinh Vu 14-4-2012" xfId="14907" xr:uid="{00000000-0005-0000-0000-0000B3360000}"/>
    <cellStyle name="T_Book1_Book1_Tong hop vat tu TC Nghia Dan" xfId="12215" xr:uid="{00000000-0005-0000-0000-0000B4360000}"/>
    <cellStyle name="T_Book1_Book1_Tonghop" xfId="14908" xr:uid="{00000000-0005-0000-0000-0000B5360000}"/>
    <cellStyle name="T_Book1_Book1_Tonghop DT" xfId="14909" xr:uid="{00000000-0005-0000-0000-0000B6360000}"/>
    <cellStyle name="T_Book1_Book1_TT HCQ HM 08-05-07" xfId="12217" xr:uid="{00000000-0005-0000-0000-0000B8360000}"/>
    <cellStyle name="T_Book1_Book1_TTra VHung 18-05-07" xfId="12218" xr:uid="{00000000-0005-0000-0000-0000B9360000}"/>
    <cellStyle name="T_Book1_Book1_THDT1" xfId="14910" xr:uid="{00000000-0005-0000-0000-0000B0360000}"/>
    <cellStyle name="T_Book1_Book1_TH-DV" xfId="12214" xr:uid="{00000000-0005-0000-0000-0000B1360000}"/>
    <cellStyle name="T_Book1_Book1_Tram OPY - Ho Ho xls P14-5 duyet ct" xfId="12216" xr:uid="{00000000-0005-0000-0000-0000B7360000}"/>
    <cellStyle name="T_Book1_Book1_VH - CDT Thanh hoa- HT sua" xfId="12219" xr:uid="{00000000-0005-0000-0000-0000BA360000}"/>
    <cellStyle name="T_Book1_Book3" xfId="12220" xr:uid="{00000000-0005-0000-0000-0000BB360000}"/>
    <cellStyle name="T_Book1_Book3 2" xfId="15375" xr:uid="{00000000-0005-0000-0000-0000BC360000}"/>
    <cellStyle name="T_Book1_Book3_Bang Ke VT cai tao ha the Ba Vi dot 1-2016" xfId="13999" xr:uid="{00000000-0005-0000-0000-0000BD360000}"/>
    <cellStyle name="T_Book1_Book3_DT ngay 06-08 " xfId="14000" xr:uid="{00000000-0005-0000-0000-0000BE360000}"/>
    <cellStyle name="T_Book1_CPK" xfId="4446" xr:uid="{00000000-0005-0000-0000-0000C1360000}"/>
    <cellStyle name="T_Book1_CPK 10" xfId="12223" xr:uid="{00000000-0005-0000-0000-0000C2360000}"/>
    <cellStyle name="T_Book1_CPK 11" xfId="12224" xr:uid="{00000000-0005-0000-0000-0000C3360000}"/>
    <cellStyle name="T_Book1_CPK 12" xfId="16481" xr:uid="{00000000-0005-0000-0000-0000C4360000}"/>
    <cellStyle name="T_Book1_CPK 13" xfId="15928" xr:uid="{00000000-0005-0000-0000-0000C5360000}"/>
    <cellStyle name="T_Book1_CPK 2" xfId="12225" xr:uid="{00000000-0005-0000-0000-0000C6360000}"/>
    <cellStyle name="T_Book1_CPK 3" xfId="12226" xr:uid="{00000000-0005-0000-0000-0000C7360000}"/>
    <cellStyle name="T_Book1_CPK 4" xfId="12227" xr:uid="{00000000-0005-0000-0000-0000C8360000}"/>
    <cellStyle name="T_Book1_CPK 5" xfId="12228" xr:uid="{00000000-0005-0000-0000-0000C9360000}"/>
    <cellStyle name="T_Book1_CPK 6" xfId="12229" xr:uid="{00000000-0005-0000-0000-0000CA360000}"/>
    <cellStyle name="T_Book1_CPK 7" xfId="12230" xr:uid="{00000000-0005-0000-0000-0000CB360000}"/>
    <cellStyle name="T_Book1_CPK 8" xfId="12231" xr:uid="{00000000-0005-0000-0000-0000CC360000}"/>
    <cellStyle name="T_Book1_CPK 9" xfId="12232" xr:uid="{00000000-0005-0000-0000-0000CD360000}"/>
    <cellStyle name="T_Book1_CT tay 3-2 chuan" xfId="12233" xr:uid="{00000000-0005-0000-0000-0000CE360000}"/>
    <cellStyle name="T_Book1_Chi dinh thau Thanh Chi" xfId="12221" xr:uid="{00000000-0005-0000-0000-0000BF360000}"/>
    <cellStyle name="T_Book1_Chi dinh thau Thanh Chi (VH)" xfId="12222" xr:uid="{00000000-0005-0000-0000-0000C0360000}"/>
    <cellStyle name="T_Book1_Danh sach KH tram chi quan" xfId="15376" xr:uid="{00000000-0005-0000-0000-0000CF360000}"/>
    <cellStyle name="T_Book1_Danh sach KH tram cho san" xfId="15377" xr:uid="{00000000-0005-0000-0000-0000D0360000}"/>
    <cellStyle name="T_Book1_Danh sach KH tram phu thu" xfId="15378" xr:uid="{00000000-0005-0000-0000-0000D1360000}"/>
    <cellStyle name="T_Book1_DON GIA CHUNG" xfId="12234" xr:uid="{00000000-0005-0000-0000-0000D2360000}"/>
    <cellStyle name="T_Book1_DT DADT DZ cap dien Lang Van Hoa cac dan toc VN 20-05-2010" xfId="14911" xr:uid="{00000000-0005-0000-0000-0000D3360000}"/>
    <cellStyle name="T_Book1_DT Hat Mon PDL" xfId="14001" xr:uid="{00000000-0005-0000-0000-0000D4360000}"/>
    <cellStyle name="T_Book1_DT Hat Mon PDL_Bang Ke VT cai tao ha the Ba Vi dot 1-2016" xfId="14002" xr:uid="{00000000-0005-0000-0000-0000D5360000}"/>
    <cellStyle name="T_Book1_DT Hat Mon PDL_DT ngay 06-08 " xfId="14003" xr:uid="{00000000-0005-0000-0000-0000D6360000}"/>
    <cellStyle name="T_Book1_DT Tan trieu 2606" xfId="15379" xr:uid="{00000000-0005-0000-0000-0000D7360000}"/>
    <cellStyle name="T_Book1_DT TKe Cuu Dinh" xfId="14004" xr:uid="{00000000-0005-0000-0000-0000D8360000}"/>
    <cellStyle name="T_Book1_DT tong hop" xfId="15380" xr:uid="{00000000-0005-0000-0000-0000D9360000}"/>
    <cellStyle name="T_Book1_DT_05_TBA-_ba_vi (chuẩn)" xfId="14005" xr:uid="{00000000-0005-0000-0000-0000DA360000}"/>
    <cellStyle name="T_Book1_DT§Z110 QuePhongTKKTSuaTung" xfId="12235" xr:uid="{00000000-0005-0000-0000-0000DB360000}"/>
    <cellStyle name="T_Book1_DT§Z110 QuePhongTKKTSuaTung 2" xfId="15381" xr:uid="{00000000-0005-0000-0000-0000DC360000}"/>
    <cellStyle name="T_Book1_DT§Z110 QuePhongTKKTSuaTung_1" xfId="12236" xr:uid="{00000000-0005-0000-0000-0000DD360000}"/>
    <cellStyle name="T_Book1_DT§Z110 QuePhongTKKTSuaTung_1 2" xfId="15382" xr:uid="{00000000-0005-0000-0000-0000DE360000}"/>
    <cellStyle name="T_Book1_DT§Z110 QuePhongTKKTSuaTung_1_Bang Ke VT cai tao ha the Ba Vi dot 1-2016" xfId="14006" xr:uid="{00000000-0005-0000-0000-0000DF360000}"/>
    <cellStyle name="T_Book1_DT§Z110 QuePhongTKKTSuaTung_1_DT ngay 06-08 " xfId="14007" xr:uid="{00000000-0005-0000-0000-0000E0360000}"/>
    <cellStyle name="T_Book1_DT§Z110 QuePhongTKKTSuaTung_Bang Ke VT cai tao ha the Ba Vi dot 1-2016" xfId="14008" xr:uid="{00000000-0005-0000-0000-0000E1360000}"/>
    <cellStyle name="T_Book1_DT§Z110 QuePhongTKKTSuaTung_DT ngay 06-08 " xfId="14009" xr:uid="{00000000-0005-0000-0000-0000E2360000}"/>
    <cellStyle name="T_Book1_DTGT D noi -110kV-Tr Ca Mau-1" xfId="4447" xr:uid="{00000000-0005-0000-0000-0000E3360000}"/>
    <cellStyle name="T_Book1_DTGT D noi -110kV-Tr Ca Mau-1 10" xfId="12237" xr:uid="{00000000-0005-0000-0000-0000E4360000}"/>
    <cellStyle name="T_Book1_DTGT D noi -110kV-Tr Ca Mau-1 11" xfId="12238" xr:uid="{00000000-0005-0000-0000-0000E5360000}"/>
    <cellStyle name="T_Book1_DTGT D noi -110kV-Tr Ca Mau-1 12" xfId="16482" xr:uid="{00000000-0005-0000-0000-0000E6360000}"/>
    <cellStyle name="T_Book1_DTGT D noi -110kV-Tr Ca Mau-1 13" xfId="15929" xr:uid="{00000000-0005-0000-0000-0000E7360000}"/>
    <cellStyle name="T_Book1_DTGT D noi -110kV-Tr Ca Mau-1 2" xfId="12239" xr:uid="{00000000-0005-0000-0000-0000E8360000}"/>
    <cellStyle name="T_Book1_DTGT D noi -110kV-Tr Ca Mau-1 3" xfId="12240" xr:uid="{00000000-0005-0000-0000-0000E9360000}"/>
    <cellStyle name="T_Book1_DTGT D noi -110kV-Tr Ca Mau-1 4" xfId="12241" xr:uid="{00000000-0005-0000-0000-0000EA360000}"/>
    <cellStyle name="T_Book1_DTGT D noi -110kV-Tr Ca Mau-1 5" xfId="12242" xr:uid="{00000000-0005-0000-0000-0000EB360000}"/>
    <cellStyle name="T_Book1_DTGT D noi -110kV-Tr Ca Mau-1 6" xfId="12243" xr:uid="{00000000-0005-0000-0000-0000EC360000}"/>
    <cellStyle name="T_Book1_DTGT D noi -110kV-Tr Ca Mau-1 7" xfId="12244" xr:uid="{00000000-0005-0000-0000-0000ED360000}"/>
    <cellStyle name="T_Book1_DTGT D noi -110kV-Tr Ca Mau-1 8" xfId="12245" xr:uid="{00000000-0005-0000-0000-0000EE360000}"/>
    <cellStyle name="T_Book1_DTGT D noi -110kV-Tr Ca Mau-1 9" xfId="12246" xr:uid="{00000000-0005-0000-0000-0000EF360000}"/>
    <cellStyle name="T_Book1_DT-GT- Nghi Hoa-4-Du thau" xfId="12247" xr:uid="{00000000-0005-0000-0000-0000F0360000}"/>
    <cellStyle name="T_Book1_du toan  nam giai sua 6.9.05" xfId="12248" xr:uid="{00000000-0005-0000-0000-0000F1360000}"/>
    <cellStyle name="T_Book1_DU TOAN (1-6)" xfId="14010" xr:uid="{00000000-0005-0000-0000-0000F2360000}"/>
    <cellStyle name="T_Book1_DU TOAN (2-6)" xfId="14011" xr:uid="{00000000-0005-0000-0000-0000F3360000}"/>
    <cellStyle name="T_Book1_Du toan (version 2)1" xfId="14912" xr:uid="{00000000-0005-0000-0000-0000F4360000}"/>
    <cellStyle name="T_Book1_Du toan Cau Am 2" xfId="15383" xr:uid="{00000000-0005-0000-0000-0000F5360000}"/>
    <cellStyle name="T_Book1_Du toan chuan (ham)" xfId="12249" xr:uid="{00000000-0005-0000-0000-0000F6360000}"/>
    <cellStyle name="T_Book1_Du toan di chuyen Ha the phung thuong 2 " xfId="14012" xr:uid="{00000000-0005-0000-0000-0000F7360000}"/>
    <cellStyle name="T_Book1_du toan SCL Cum 11 VXuyen(S)" xfId="14013" xr:uid="{00000000-0005-0000-0000-0000F8360000}"/>
    <cellStyle name="T_Book1_du toan SCL Cum 11 VXuyen(S)_Bang Ke VT cai tao ha the Ba Vi dot 1-2016" xfId="14014" xr:uid="{00000000-0005-0000-0000-0000F9360000}"/>
    <cellStyle name="T_Book1_du toan SCL Cum 11 VXuyen(S)_DT ngay 06-08 " xfId="14015" xr:uid="{00000000-0005-0000-0000-0000FA360000}"/>
    <cellStyle name="T_Book1_Du toan SCL lo 377E1.4" xfId="15384" xr:uid="{00000000-0005-0000-0000-0000FB360000}"/>
    <cellStyle name="T_Book1_Du toan THANH CHI" xfId="12250" xr:uid="{00000000-0005-0000-0000-0000FF360000}"/>
    <cellStyle name="T_Book1_Du toan xay lap Giang Bien 10" xfId="15385" xr:uid="{00000000-0005-0000-0000-000000370000}"/>
    <cellStyle name="T_Book1_du toan_TKCS_ Tien Thuy35Kv(buoc1)" xfId="12251" xr:uid="{00000000-0005-0000-0000-000001370000}"/>
    <cellStyle name="T_Book1_dung-hung nguyen" xfId="12252" xr:uid="{00000000-0005-0000-0000-000002370000}"/>
    <cellStyle name="T_Book1_Dự toán SCL971 DB (04-02-2015)" xfId="14016" xr:uid="{00000000-0005-0000-0000-0000FC360000}"/>
    <cellStyle name="T_Book1_Dự toán SCL971 DB (04-02-2015)_1" xfId="14017" xr:uid="{00000000-0005-0000-0000-0000FD360000}"/>
    <cellStyle name="T_Book1_Dự toán SCL971 DB (04-02-2015)_DT_05_TBA-_ba_vi (dot 3.)" xfId="14018" xr:uid="{00000000-0005-0000-0000-0000FE360000}"/>
    <cellStyle name="T_Book1_DZ_110_QuePhong_TKKT_10-3-06" xfId="14019" xr:uid="{00000000-0005-0000-0000-000003370000}"/>
    <cellStyle name="T_Book1_DZ_110_QuePhong_TKKT_10-3-06 2" xfId="15386" xr:uid="{00000000-0005-0000-0000-000004370000}"/>
    <cellStyle name="T_Book1_DZ_110_QuePhong_TKKT_10-3-06_Bang Ke VT cai tao ha the Ba Vi dot 1-2016" xfId="14020" xr:uid="{00000000-0005-0000-0000-000005370000}"/>
    <cellStyle name="T_Book1_DZ_110_QuePhong_TKKT_10-3-06_DT ngay 06-08 " xfId="14021" xr:uid="{00000000-0005-0000-0000-000006370000}"/>
    <cellStyle name="T_Book1_DZ-0(1).4KV&amp; Cum xa GIAO HAI1" xfId="12253" xr:uid="{00000000-0005-0000-0000-000007370000}"/>
    <cellStyle name="T_Book1_Gia HD  TBA Viet Hoang ( KCN)" xfId="12254" xr:uid="{00000000-0005-0000-0000-000008370000}"/>
    <cellStyle name="T_Book1_HS trung thau Thanh Chi" xfId="12255" xr:uid="{00000000-0005-0000-0000-000009370000}"/>
    <cellStyle name="T_Book1_I. Hoang Mai" xfId="14913" xr:uid="{00000000-0005-0000-0000-00000A370000}"/>
    <cellStyle name="T_Book1_Ket_qua_tham_tra_dieu_chinh_theo_04_va_07" xfId="12256" xr:uid="{00000000-0005-0000-0000-00000B370000}"/>
    <cellStyle name="T_Book1_kien truc" xfId="12268" xr:uid="{00000000-0005-0000-0000-00001B370000}"/>
    <cellStyle name="T_Book1_KLnha may dieu chinh" xfId="12269" xr:uid="{00000000-0005-0000-0000-00001C370000}"/>
    <cellStyle name="T_Book1_KQTham_Tra_dien_Hoa_Lac" xfId="12270" xr:uid="{00000000-0005-0000-0000-00001D370000}"/>
    <cellStyle name="T_Book1_KHDT  XUAN CHAU (DUYET)" xfId="12257" xr:uid="{00000000-0005-0000-0000-00000C370000}"/>
    <cellStyle name="T_Book1_KHDT  XUAN CHAU (DUYET) 2" xfId="16052" xr:uid="{00000000-0005-0000-0000-00000D370000}"/>
    <cellStyle name="T_Book1_KHOILUONG VANCHUYEN 123" xfId="4448" xr:uid="{00000000-0005-0000-0000-00000E370000}"/>
    <cellStyle name="T_Book1_KHOILUONG VANCHUYEN 123 10" xfId="12258" xr:uid="{00000000-0005-0000-0000-00000F370000}"/>
    <cellStyle name="T_Book1_KHOILUONG VANCHUYEN 123 11" xfId="12259" xr:uid="{00000000-0005-0000-0000-000010370000}"/>
    <cellStyle name="T_Book1_KHOILUONG VANCHUYEN 123 12" xfId="16483" xr:uid="{00000000-0005-0000-0000-000011370000}"/>
    <cellStyle name="T_Book1_KHOILUONG VANCHUYEN 123 13" xfId="15930" xr:uid="{00000000-0005-0000-0000-000012370000}"/>
    <cellStyle name="T_Book1_KHOILUONG VANCHUYEN 123 2" xfId="12260" xr:uid="{00000000-0005-0000-0000-000013370000}"/>
    <cellStyle name="T_Book1_KHOILUONG VANCHUYEN 123 3" xfId="12261" xr:uid="{00000000-0005-0000-0000-000014370000}"/>
    <cellStyle name="T_Book1_KHOILUONG VANCHUYEN 123 4" xfId="12262" xr:uid="{00000000-0005-0000-0000-000015370000}"/>
    <cellStyle name="T_Book1_KHOILUONG VANCHUYEN 123 5" xfId="12263" xr:uid="{00000000-0005-0000-0000-000016370000}"/>
    <cellStyle name="T_Book1_KHOILUONG VANCHUYEN 123 6" xfId="12264" xr:uid="{00000000-0005-0000-0000-000017370000}"/>
    <cellStyle name="T_Book1_KHOILUONG VANCHUYEN 123 7" xfId="12265" xr:uid="{00000000-0005-0000-0000-000018370000}"/>
    <cellStyle name="T_Book1_KHOILUONG VANCHUYEN 123 8" xfId="12266" xr:uid="{00000000-0005-0000-0000-000019370000}"/>
    <cellStyle name="T_Book1_KHOILUONG VANCHUYEN 123 9" xfId="12267" xr:uid="{00000000-0005-0000-0000-00001A370000}"/>
    <cellStyle name="T_Book1_Ma Tre sau tham 12-06-08 in" xfId="12271" xr:uid="{00000000-0005-0000-0000-00001E370000}"/>
    <cellStyle name="T_Book1_Mau du toan moi" xfId="15387" xr:uid="{00000000-0005-0000-0000-00001F370000}"/>
    <cellStyle name="T_Book1_Mau du toan moi 2" xfId="15388" xr:uid="{00000000-0005-0000-0000-000020370000}"/>
    <cellStyle name="T_Book1_Mau du toan moi_XH,HD" xfId="15389" xr:uid="{00000000-0005-0000-0000-000021370000}"/>
    <cellStyle name="T_Book1_Mau tong hop chung1 2" xfId="15390" xr:uid="{00000000-0005-0000-0000-000022370000}"/>
    <cellStyle name="T_Book1_Nghi_Hai de nghi duyet" xfId="12272" xr:uid="{00000000-0005-0000-0000-000023370000}"/>
    <cellStyle name="T_Book1_Phu Luc hop dong mua cap van xoan Hoai QLXD - NA" xfId="12273" xr:uid="{00000000-0005-0000-0000-000024370000}"/>
    <cellStyle name="T_Book1_QT TBA  tay 3-2  QT1(Dien Luc)" xfId="12274" xr:uid="{00000000-0005-0000-0000-000025370000}"/>
    <cellStyle name="T_Book1_Quyet toan chi phi TK TBA so 4" xfId="4449" xr:uid="{00000000-0005-0000-0000-000026370000}"/>
    <cellStyle name="T_Book1_Quyet toan chi phi TK TBA so 4 10" xfId="12275" xr:uid="{00000000-0005-0000-0000-000027370000}"/>
    <cellStyle name="T_Book1_Quyet toan chi phi TK TBA so 4 11" xfId="12276" xr:uid="{00000000-0005-0000-0000-000028370000}"/>
    <cellStyle name="T_Book1_Quyet toan chi phi TK TBA so 4 12" xfId="16484" xr:uid="{00000000-0005-0000-0000-000029370000}"/>
    <cellStyle name="T_Book1_Quyet toan chi phi TK TBA so 4 13" xfId="15931" xr:uid="{00000000-0005-0000-0000-00002A370000}"/>
    <cellStyle name="T_Book1_Quyet toan chi phi TK TBA so 4 2" xfId="12277" xr:uid="{00000000-0005-0000-0000-00002B370000}"/>
    <cellStyle name="T_Book1_Quyet toan chi phi TK TBA so 4 3" xfId="12278" xr:uid="{00000000-0005-0000-0000-00002C370000}"/>
    <cellStyle name="T_Book1_Quyet toan chi phi TK TBA so 4 4" xfId="12279" xr:uid="{00000000-0005-0000-0000-00002D370000}"/>
    <cellStyle name="T_Book1_Quyet toan chi phi TK TBA so 4 5" xfId="12280" xr:uid="{00000000-0005-0000-0000-00002E370000}"/>
    <cellStyle name="T_Book1_Quyet toan chi phi TK TBA so 4 6" xfId="12281" xr:uid="{00000000-0005-0000-0000-00002F370000}"/>
    <cellStyle name="T_Book1_Quyet toan chi phi TK TBA so 4 7" xfId="12282" xr:uid="{00000000-0005-0000-0000-000030370000}"/>
    <cellStyle name="T_Book1_Quyet toan chi phi TK TBA so 4 8" xfId="12283" xr:uid="{00000000-0005-0000-0000-000031370000}"/>
    <cellStyle name="T_Book1_Quyet toan chi phi TK TBA so 4 9" xfId="12284" xr:uid="{00000000-0005-0000-0000-000032370000}"/>
    <cellStyle name="T_Book1_Sheet3" xfId="15391" xr:uid="{00000000-0005-0000-0000-000033370000}"/>
    <cellStyle name="T_Book1_TBA Thinh Liet 11" xfId="14914" xr:uid="{00000000-0005-0000-0000-000034370000}"/>
    <cellStyle name="T_Book1_TBA Thinh Liet 12" xfId="14915" xr:uid="{00000000-0005-0000-0000-000035370000}"/>
    <cellStyle name="T_Book1_TBA Thinh Liet 13" xfId="14916" xr:uid="{00000000-0005-0000-0000-000036370000}"/>
    <cellStyle name="T_Book1_TC TM" xfId="12285" xr:uid="{00000000-0005-0000-0000-000037370000}"/>
    <cellStyle name="T_Book1_TDT 500kV MP-CBong HC 08.07.11" xfId="4450" xr:uid="{00000000-0005-0000-0000-000038370000}"/>
    <cellStyle name="T_Book1_TDT 500kV MP-CBong HC 08.07.11 10" xfId="12286" xr:uid="{00000000-0005-0000-0000-000039370000}"/>
    <cellStyle name="T_Book1_TDT 500kV MP-CBong HC 08.07.11 11" xfId="12287" xr:uid="{00000000-0005-0000-0000-00003A370000}"/>
    <cellStyle name="T_Book1_TDT 500kV MP-CBong HC 08.07.11 12" xfId="16485" xr:uid="{00000000-0005-0000-0000-00003B370000}"/>
    <cellStyle name="T_Book1_TDT 500kV MP-CBong HC 08.07.11 13" xfId="15932" xr:uid="{00000000-0005-0000-0000-00003C370000}"/>
    <cellStyle name="T_Book1_TDT 500kV MP-CBong HC 08.07.11 2" xfId="12288" xr:uid="{00000000-0005-0000-0000-00003D370000}"/>
    <cellStyle name="T_Book1_TDT 500kV MP-CBong HC 08.07.11 3" xfId="12289" xr:uid="{00000000-0005-0000-0000-00003E370000}"/>
    <cellStyle name="T_Book1_TDT 500kV MP-CBong HC 08.07.11 4" xfId="12290" xr:uid="{00000000-0005-0000-0000-00003F370000}"/>
    <cellStyle name="T_Book1_TDT 500kV MP-CBong HC 08.07.11 5" xfId="12291" xr:uid="{00000000-0005-0000-0000-000040370000}"/>
    <cellStyle name="T_Book1_TDT 500kV MP-CBong HC 08.07.11 6" xfId="12292" xr:uid="{00000000-0005-0000-0000-000041370000}"/>
    <cellStyle name="T_Book1_TDT 500kV MP-CBong HC 08.07.11 7" xfId="12293" xr:uid="{00000000-0005-0000-0000-000042370000}"/>
    <cellStyle name="T_Book1_TDT 500kV MP-CBong HC 08.07.11 8" xfId="12294" xr:uid="{00000000-0005-0000-0000-000043370000}"/>
    <cellStyle name="T_Book1_TDT 500kV MP-CBong HC 08.07.11 9" xfId="12295" xr:uid="{00000000-0005-0000-0000-000044370000}"/>
    <cellStyle name="T_Book1_tinh uy -uy ban c.n" xfId="12322" xr:uid="{00000000-0005-0000-0000-000065370000}"/>
    <cellStyle name="T_Book1_Tong hop khoi luong huyen Tu Liem" xfId="14917" xr:uid="{00000000-0005-0000-0000-000066370000}"/>
    <cellStyle name="T_Book1_Top hop chi phi tham tra" xfId="4453" xr:uid="{00000000-0005-0000-0000-000067370000}"/>
    <cellStyle name="T_Book1_Top hop chi phi tham tra 10" xfId="12323" xr:uid="{00000000-0005-0000-0000-000068370000}"/>
    <cellStyle name="T_Book1_Top hop chi phi tham tra 11" xfId="12324" xr:uid="{00000000-0005-0000-0000-000069370000}"/>
    <cellStyle name="T_Book1_Top hop chi phi tham tra 12" xfId="16488" xr:uid="{00000000-0005-0000-0000-00006A370000}"/>
    <cellStyle name="T_Book1_Top hop chi phi tham tra 13" xfId="15935" xr:uid="{00000000-0005-0000-0000-00006B370000}"/>
    <cellStyle name="T_Book1_Top hop chi phi tham tra 2" xfId="12325" xr:uid="{00000000-0005-0000-0000-00006C370000}"/>
    <cellStyle name="T_Book1_Top hop chi phi tham tra 3" xfId="12326" xr:uid="{00000000-0005-0000-0000-00006D370000}"/>
    <cellStyle name="T_Book1_Top hop chi phi tham tra 4" xfId="12327" xr:uid="{00000000-0005-0000-0000-00006E370000}"/>
    <cellStyle name="T_Book1_Top hop chi phi tham tra 5" xfId="12328" xr:uid="{00000000-0005-0000-0000-00006F370000}"/>
    <cellStyle name="T_Book1_Top hop chi phi tham tra 6" xfId="12329" xr:uid="{00000000-0005-0000-0000-000070370000}"/>
    <cellStyle name="T_Book1_Top hop chi phi tham tra 7" xfId="12330" xr:uid="{00000000-0005-0000-0000-000071370000}"/>
    <cellStyle name="T_Book1_Top hop chi phi tham tra 8" xfId="12331" xr:uid="{00000000-0005-0000-0000-000072370000}"/>
    <cellStyle name="T_Book1_Top hop chi phi tham tra 9" xfId="12332" xr:uid="{00000000-0005-0000-0000-000073370000}"/>
    <cellStyle name="T_Book1_TT HCQ HM 08-05-07" xfId="12334" xr:uid="{00000000-0005-0000-0000-000075370000}"/>
    <cellStyle name="T_Book1_TT HCQ HM Thang 10" xfId="12335" xr:uid="{00000000-0005-0000-0000-000076370000}"/>
    <cellStyle name="T_Book1_TTra VHung 18-05-07" xfId="12336" xr:uid="{00000000-0005-0000-0000-000077370000}"/>
    <cellStyle name="T_Book1_TTra VHung DChinh 05-03-07" xfId="12337" xr:uid="{00000000-0005-0000-0000-000078370000}"/>
    <cellStyle name="T_Book1_Tham dinh 52m" xfId="12296" xr:uid="{00000000-0005-0000-0000-000045370000}"/>
    <cellStyle name="T_Book1_Tham_di_dan_Lang_Thuong_27_03_07_1_" xfId="12297" xr:uid="{00000000-0005-0000-0000-000046370000}"/>
    <cellStyle name="T_Book1_Thanh Chuong (tien luong vat tu)" xfId="12298" xr:uid="{00000000-0005-0000-0000-000047370000}"/>
    <cellStyle name="T_Book1_Thanh toan Luu hong" xfId="12299" xr:uid="{00000000-0005-0000-0000-000048370000}"/>
    <cellStyle name="T_Book1_TH-DV" xfId="12300" xr:uid="{00000000-0005-0000-0000-000049370000}"/>
    <cellStyle name="T_Book1_theodoivattu tru so" xfId="4451" xr:uid="{00000000-0005-0000-0000-00004A370000}"/>
    <cellStyle name="T_Book1_theodoivattu tru so 10" xfId="12301" xr:uid="{00000000-0005-0000-0000-00004B370000}"/>
    <cellStyle name="T_Book1_theodoivattu tru so 11" xfId="12302" xr:uid="{00000000-0005-0000-0000-00004C370000}"/>
    <cellStyle name="T_Book1_theodoivattu tru so 12" xfId="16486" xr:uid="{00000000-0005-0000-0000-00004D370000}"/>
    <cellStyle name="T_Book1_theodoivattu tru so 13" xfId="15933" xr:uid="{00000000-0005-0000-0000-00004E370000}"/>
    <cellStyle name="T_Book1_theodoivattu tru so 2" xfId="12303" xr:uid="{00000000-0005-0000-0000-00004F370000}"/>
    <cellStyle name="T_Book1_theodoivattu tru so 3" xfId="12304" xr:uid="{00000000-0005-0000-0000-000050370000}"/>
    <cellStyle name="T_Book1_theodoivattu tru so 4" xfId="12305" xr:uid="{00000000-0005-0000-0000-000051370000}"/>
    <cellStyle name="T_Book1_theodoivattu tru so 5" xfId="12306" xr:uid="{00000000-0005-0000-0000-000052370000}"/>
    <cellStyle name="T_Book1_theodoivattu tru so 6" xfId="12307" xr:uid="{00000000-0005-0000-0000-000053370000}"/>
    <cellStyle name="T_Book1_theodoivattu tru so 7" xfId="12308" xr:uid="{00000000-0005-0000-0000-000054370000}"/>
    <cellStyle name="T_Book1_theodoivattu tru so 8" xfId="12309" xr:uid="{00000000-0005-0000-0000-000055370000}"/>
    <cellStyle name="T_Book1_theodoivattu tru so 9" xfId="12310" xr:uid="{00000000-0005-0000-0000-000056370000}"/>
    <cellStyle name="T_Book1_Thiet bi" xfId="4452" xr:uid="{00000000-0005-0000-0000-000057370000}"/>
    <cellStyle name="T_Book1_Thiet bi 10" xfId="12311" xr:uid="{00000000-0005-0000-0000-000058370000}"/>
    <cellStyle name="T_Book1_Thiet bi 11" xfId="12312" xr:uid="{00000000-0005-0000-0000-000059370000}"/>
    <cellStyle name="T_Book1_Thiet bi 12" xfId="16487" xr:uid="{00000000-0005-0000-0000-00005A370000}"/>
    <cellStyle name="T_Book1_Thiet bi 13" xfId="15934" xr:uid="{00000000-0005-0000-0000-00005B370000}"/>
    <cellStyle name="T_Book1_Thiet bi 2" xfId="12313" xr:uid="{00000000-0005-0000-0000-00005C370000}"/>
    <cellStyle name="T_Book1_Thiet bi 3" xfId="12314" xr:uid="{00000000-0005-0000-0000-00005D370000}"/>
    <cellStyle name="T_Book1_Thiet bi 4" xfId="12315" xr:uid="{00000000-0005-0000-0000-00005E370000}"/>
    <cellStyle name="T_Book1_Thiet bi 5" xfId="12316" xr:uid="{00000000-0005-0000-0000-00005F370000}"/>
    <cellStyle name="T_Book1_Thiet bi 6" xfId="12317" xr:uid="{00000000-0005-0000-0000-000060370000}"/>
    <cellStyle name="T_Book1_Thiet bi 7" xfId="12318" xr:uid="{00000000-0005-0000-0000-000061370000}"/>
    <cellStyle name="T_Book1_Thiet bi 8" xfId="12319" xr:uid="{00000000-0005-0000-0000-000062370000}"/>
    <cellStyle name="T_Book1_Thiet bi 9" xfId="12320" xr:uid="{00000000-0005-0000-0000-000063370000}"/>
    <cellStyle name="T_Book1_Thu chi binh 3" xfId="12321" xr:uid="{00000000-0005-0000-0000-000064370000}"/>
    <cellStyle name="T_Book1_Tram OPY - Ho Ho xls P14-5 duyet ct" xfId="12333" xr:uid="{00000000-0005-0000-0000-000074370000}"/>
    <cellStyle name="T_Book1_xa lien hop" xfId="12338" xr:uid="{00000000-0005-0000-0000-000079370000}"/>
    <cellStyle name="T_Book2" xfId="2186" xr:uid="{00000000-0005-0000-0000-00007A370000}"/>
    <cellStyle name="T_Book2 10" xfId="12339" xr:uid="{00000000-0005-0000-0000-00007B370000}"/>
    <cellStyle name="T_Book2 11" xfId="12340" xr:uid="{00000000-0005-0000-0000-00007C370000}"/>
    <cellStyle name="T_Book2 12" xfId="16457" xr:uid="{00000000-0005-0000-0000-00007D370000}"/>
    <cellStyle name="T_Book2 13" xfId="15875" xr:uid="{00000000-0005-0000-0000-00007E370000}"/>
    <cellStyle name="T_Book2 2" xfId="12341" xr:uid="{00000000-0005-0000-0000-00007F370000}"/>
    <cellStyle name="T_Book2 3" xfId="12342" xr:uid="{00000000-0005-0000-0000-000080370000}"/>
    <cellStyle name="T_Book2 4" xfId="12343" xr:uid="{00000000-0005-0000-0000-000081370000}"/>
    <cellStyle name="T_Book2 5" xfId="12344" xr:uid="{00000000-0005-0000-0000-000082370000}"/>
    <cellStyle name="T_Book2 6" xfId="12345" xr:uid="{00000000-0005-0000-0000-000083370000}"/>
    <cellStyle name="T_Book2 7" xfId="12346" xr:uid="{00000000-0005-0000-0000-000084370000}"/>
    <cellStyle name="T_Book2 8" xfId="12347" xr:uid="{00000000-0005-0000-0000-000085370000}"/>
    <cellStyle name="T_Book2 9" xfId="12348" xr:uid="{00000000-0005-0000-0000-000086370000}"/>
    <cellStyle name="T_Book3" xfId="4454" xr:uid="{00000000-0005-0000-0000-000087370000}"/>
    <cellStyle name="T_Book3 10" xfId="12349" xr:uid="{00000000-0005-0000-0000-000088370000}"/>
    <cellStyle name="T_Book3 11" xfId="12350" xr:uid="{00000000-0005-0000-0000-000089370000}"/>
    <cellStyle name="T_Book3 12" xfId="16489" xr:uid="{00000000-0005-0000-0000-00008A370000}"/>
    <cellStyle name="T_Book3 13" xfId="15936" xr:uid="{00000000-0005-0000-0000-00008B370000}"/>
    <cellStyle name="T_Book3 2" xfId="12351" xr:uid="{00000000-0005-0000-0000-00008C370000}"/>
    <cellStyle name="T_Book3 3" xfId="12352" xr:uid="{00000000-0005-0000-0000-00008D370000}"/>
    <cellStyle name="T_Book3 4" xfId="12353" xr:uid="{00000000-0005-0000-0000-00008E370000}"/>
    <cellStyle name="T_Book3 5" xfId="12354" xr:uid="{00000000-0005-0000-0000-00008F370000}"/>
    <cellStyle name="T_Book3 6" xfId="12355" xr:uid="{00000000-0005-0000-0000-000090370000}"/>
    <cellStyle name="T_Book3 7" xfId="12356" xr:uid="{00000000-0005-0000-0000-000091370000}"/>
    <cellStyle name="T_Book3 8" xfId="12357" xr:uid="{00000000-0005-0000-0000-000092370000}"/>
    <cellStyle name="T_Book3 9" xfId="12358" xr:uid="{00000000-0005-0000-0000-000093370000}"/>
    <cellStyle name="T_Book3_Bang Ke VT cai tao ha the Ba Vi dot 1-2016" xfId="14022" xr:uid="{00000000-0005-0000-0000-000094370000}"/>
    <cellStyle name="T_Book3_DT ngay 06-08 " xfId="14023" xr:uid="{00000000-0005-0000-0000-000095370000}"/>
    <cellStyle name="T_Book4" xfId="12359" xr:uid="{00000000-0005-0000-0000-000096370000}"/>
    <cellStyle name="T_Book4 2" xfId="15392" xr:uid="{00000000-0005-0000-0000-000097370000}"/>
    <cellStyle name="T_Book4_Bang Ke VT cai tao ha the Ba Vi dot 1-2016" xfId="14024" xr:uid="{00000000-0005-0000-0000-000098370000}"/>
    <cellStyle name="T_Book4_DT ngay 06-08 " xfId="14025" xr:uid="{00000000-0005-0000-0000-000099370000}"/>
    <cellStyle name="T_Book5" xfId="12360" xr:uid="{00000000-0005-0000-0000-00009A370000}"/>
    <cellStyle name="T_Book5 2" xfId="15393" xr:uid="{00000000-0005-0000-0000-00009B370000}"/>
    <cellStyle name="T_Book5_Bang Ke VT cai tao ha the Ba Vi dot 1-2016" xfId="14026" xr:uid="{00000000-0005-0000-0000-00009C370000}"/>
    <cellStyle name="T_Book5_DT ngay 06-08 " xfId="14027" xr:uid="{00000000-0005-0000-0000-00009D370000}"/>
    <cellStyle name="T_Book6" xfId="12361" xr:uid="{00000000-0005-0000-0000-00009E370000}"/>
    <cellStyle name="T_Book6 2" xfId="15394" xr:uid="{00000000-0005-0000-0000-00009F370000}"/>
    <cellStyle name="T_Book6_Bang Ke VT cai tao ha the Ba Vi dot 1-2016" xfId="14028" xr:uid="{00000000-0005-0000-0000-0000A0370000}"/>
    <cellStyle name="T_Book6_DT ngay 06-08 " xfId="14029" xr:uid="{00000000-0005-0000-0000-0000A1370000}"/>
    <cellStyle name="T_BT TDC_DC" xfId="2187" xr:uid="{00000000-0005-0000-0000-0000A2370000}"/>
    <cellStyle name="T_BT TDC_DC 10" xfId="12362" xr:uid="{00000000-0005-0000-0000-0000A3370000}"/>
    <cellStyle name="T_BT TDC_DC 11" xfId="12363" xr:uid="{00000000-0005-0000-0000-0000A4370000}"/>
    <cellStyle name="T_BT TDC_DC 12" xfId="15876" xr:uid="{00000000-0005-0000-0000-0000A5370000}"/>
    <cellStyle name="T_BT TDC_DC 2" xfId="12364" xr:uid="{00000000-0005-0000-0000-0000A6370000}"/>
    <cellStyle name="T_BT TDC_DC 3" xfId="12365" xr:uid="{00000000-0005-0000-0000-0000A7370000}"/>
    <cellStyle name="T_BT TDC_DC 4" xfId="12366" xr:uid="{00000000-0005-0000-0000-0000A8370000}"/>
    <cellStyle name="T_BT TDC_DC 5" xfId="12367" xr:uid="{00000000-0005-0000-0000-0000A9370000}"/>
    <cellStyle name="T_BT TDC_DC 6" xfId="12368" xr:uid="{00000000-0005-0000-0000-0000AA370000}"/>
    <cellStyle name="T_BT TDC_DC 7" xfId="12369" xr:uid="{00000000-0005-0000-0000-0000AB370000}"/>
    <cellStyle name="T_BT TDC_DC 8" xfId="12370" xr:uid="{00000000-0005-0000-0000-0000AC370000}"/>
    <cellStyle name="T_BT TDC_DC 9" xfId="12371" xr:uid="{00000000-0005-0000-0000-0000AD370000}"/>
    <cellStyle name="T_BT TDC_DC_Book1" xfId="4455" xr:uid="{00000000-0005-0000-0000-0000AE370000}"/>
    <cellStyle name="T_BT TDC_DC_Book1 10" xfId="12372" xr:uid="{00000000-0005-0000-0000-0000AF370000}"/>
    <cellStyle name="T_BT TDC_DC_Book1 11" xfId="12373" xr:uid="{00000000-0005-0000-0000-0000B0370000}"/>
    <cellStyle name="T_BT TDC_DC_Book1 12" xfId="16490" xr:uid="{00000000-0005-0000-0000-0000B1370000}"/>
    <cellStyle name="T_BT TDC_DC_Book1 13" xfId="15937" xr:uid="{00000000-0005-0000-0000-0000B2370000}"/>
    <cellStyle name="T_BT TDC_DC_Book1 2" xfId="12374" xr:uid="{00000000-0005-0000-0000-0000B3370000}"/>
    <cellStyle name="T_BT TDC_DC_Book1 3" xfId="12375" xr:uid="{00000000-0005-0000-0000-0000B4370000}"/>
    <cellStyle name="T_BT TDC_DC_Book1 4" xfId="12376" xr:uid="{00000000-0005-0000-0000-0000B5370000}"/>
    <cellStyle name="T_BT TDC_DC_Book1 5" xfId="12377" xr:uid="{00000000-0005-0000-0000-0000B6370000}"/>
    <cellStyle name="T_BT TDC_DC_Book1 6" xfId="12378" xr:uid="{00000000-0005-0000-0000-0000B7370000}"/>
    <cellStyle name="T_BT TDC_DC_Book1 7" xfId="12379" xr:uid="{00000000-0005-0000-0000-0000B8370000}"/>
    <cellStyle name="T_BT TDC_DC_Book1 8" xfId="12380" xr:uid="{00000000-0005-0000-0000-0000B9370000}"/>
    <cellStyle name="T_BT TDC_DC_Book1 9" xfId="12381" xr:uid="{00000000-0005-0000-0000-0000BA370000}"/>
    <cellStyle name="T_BT TDC_DC_DTGTXL_goi1(DD_G6)" xfId="4456" xr:uid="{00000000-0005-0000-0000-0000BB370000}"/>
    <cellStyle name="T_BT TDC_DC_DTGTXL_goi1(DD_G6) 10" xfId="12382" xr:uid="{00000000-0005-0000-0000-0000BC370000}"/>
    <cellStyle name="T_BT TDC_DC_DTGTXL_goi1(DD_G6) 11" xfId="12383" xr:uid="{00000000-0005-0000-0000-0000BD370000}"/>
    <cellStyle name="T_BT TDC_DC_DTGTXL_goi1(DD_G6) 12" xfId="16491" xr:uid="{00000000-0005-0000-0000-0000BE370000}"/>
    <cellStyle name="T_BT TDC_DC_DTGTXL_goi1(DD_G6) 13" xfId="15938" xr:uid="{00000000-0005-0000-0000-0000BF370000}"/>
    <cellStyle name="T_BT TDC_DC_DTGTXL_goi1(DD_G6) 2" xfId="12384" xr:uid="{00000000-0005-0000-0000-0000C0370000}"/>
    <cellStyle name="T_BT TDC_DC_DTGTXL_goi1(DD_G6) 3" xfId="12385" xr:uid="{00000000-0005-0000-0000-0000C1370000}"/>
    <cellStyle name="T_BT TDC_DC_DTGTXL_goi1(DD_G6) 4" xfId="12386" xr:uid="{00000000-0005-0000-0000-0000C2370000}"/>
    <cellStyle name="T_BT TDC_DC_DTGTXL_goi1(DD_G6) 5" xfId="12387" xr:uid="{00000000-0005-0000-0000-0000C3370000}"/>
    <cellStyle name="T_BT TDC_DC_DTGTXL_goi1(DD_G6) 6" xfId="12388" xr:uid="{00000000-0005-0000-0000-0000C4370000}"/>
    <cellStyle name="T_BT TDC_DC_DTGTXL_goi1(DD_G6) 7" xfId="12389" xr:uid="{00000000-0005-0000-0000-0000C5370000}"/>
    <cellStyle name="T_BT TDC_DC_DTGTXL_goi1(DD_G6) 8" xfId="12390" xr:uid="{00000000-0005-0000-0000-0000C6370000}"/>
    <cellStyle name="T_BT TDC_DC_DTGTXL_goi1(DD_G6) 9" xfId="12391" xr:uid="{00000000-0005-0000-0000-0000C7370000}"/>
    <cellStyle name="T_Cac bao cao TB  Milk-Yomilk-co Ke- CK 1-Vinh Thang" xfId="12392" xr:uid="{00000000-0005-0000-0000-0000C8370000}"/>
    <cellStyle name="T_Cat-da-XM Cong Thanh" xfId="12393" xr:uid="{00000000-0005-0000-0000-0000C9370000}"/>
    <cellStyle name="T_Copy of 3. Du toan 220kV (mau DADT 2010-08moi)" xfId="4457" xr:uid="{00000000-0005-0000-0000-0000CC370000}"/>
    <cellStyle name="T_Copy of 3. Du toan 220kV (mau DADT 2010-08moi) 10" xfId="12394" xr:uid="{00000000-0005-0000-0000-0000CD370000}"/>
    <cellStyle name="T_Copy of 3. Du toan 220kV (mau DADT 2010-08moi) 11" xfId="12395" xr:uid="{00000000-0005-0000-0000-0000CE370000}"/>
    <cellStyle name="T_Copy of 3. Du toan 220kV (mau DADT 2010-08moi) 12" xfId="16492" xr:uid="{00000000-0005-0000-0000-0000CF370000}"/>
    <cellStyle name="T_Copy of 3. Du toan 220kV (mau DADT 2010-08moi) 13" xfId="15939" xr:uid="{00000000-0005-0000-0000-0000D0370000}"/>
    <cellStyle name="T_Copy of 3. Du toan 220kV (mau DADT 2010-08moi) 2" xfId="12396" xr:uid="{00000000-0005-0000-0000-0000D1370000}"/>
    <cellStyle name="T_Copy of 3. Du toan 220kV (mau DADT 2010-08moi) 3" xfId="12397" xr:uid="{00000000-0005-0000-0000-0000D2370000}"/>
    <cellStyle name="T_Copy of 3. Du toan 220kV (mau DADT 2010-08moi) 4" xfId="12398" xr:uid="{00000000-0005-0000-0000-0000D3370000}"/>
    <cellStyle name="T_Copy of 3. Du toan 220kV (mau DADT 2010-08moi) 5" xfId="12399" xr:uid="{00000000-0005-0000-0000-0000D4370000}"/>
    <cellStyle name="T_Copy of 3. Du toan 220kV (mau DADT 2010-08moi) 6" xfId="12400" xr:uid="{00000000-0005-0000-0000-0000D5370000}"/>
    <cellStyle name="T_Copy of 3. Du toan 220kV (mau DADT 2010-08moi) 7" xfId="12401" xr:uid="{00000000-0005-0000-0000-0000D6370000}"/>
    <cellStyle name="T_Copy of 3. Du toan 220kV (mau DADT 2010-08moi) 8" xfId="12402" xr:uid="{00000000-0005-0000-0000-0000D7370000}"/>
    <cellStyle name="T_Copy of 3. Du toan 220kV (mau DADT 2010-08moi) 9" xfId="12403" xr:uid="{00000000-0005-0000-0000-0000D8370000}"/>
    <cellStyle name="T_CPK" xfId="4458" xr:uid="{00000000-0005-0000-0000-0000D9370000}"/>
    <cellStyle name="T_CPK 10" xfId="12404" xr:uid="{00000000-0005-0000-0000-0000DA370000}"/>
    <cellStyle name="T_CPK 11" xfId="12405" xr:uid="{00000000-0005-0000-0000-0000DB370000}"/>
    <cellStyle name="T_CPK 12" xfId="16493" xr:uid="{00000000-0005-0000-0000-0000DC370000}"/>
    <cellStyle name="T_CPK 13" xfId="15940" xr:uid="{00000000-0005-0000-0000-0000DD370000}"/>
    <cellStyle name="T_CPK 2" xfId="12406" xr:uid="{00000000-0005-0000-0000-0000DE370000}"/>
    <cellStyle name="T_CPK 3" xfId="12407" xr:uid="{00000000-0005-0000-0000-0000DF370000}"/>
    <cellStyle name="T_CPK 4" xfId="12408" xr:uid="{00000000-0005-0000-0000-0000E0370000}"/>
    <cellStyle name="T_CPK 5" xfId="12409" xr:uid="{00000000-0005-0000-0000-0000E1370000}"/>
    <cellStyle name="T_CPK 6" xfId="12410" xr:uid="{00000000-0005-0000-0000-0000E2370000}"/>
    <cellStyle name="T_CPK 7" xfId="12411" xr:uid="{00000000-0005-0000-0000-0000E3370000}"/>
    <cellStyle name="T_CPK 8" xfId="12412" xr:uid="{00000000-0005-0000-0000-0000E4370000}"/>
    <cellStyle name="T_CPK 9" xfId="12413" xr:uid="{00000000-0005-0000-0000-0000E5370000}"/>
    <cellStyle name="T_CTDGCV_HO" xfId="4459" xr:uid="{00000000-0005-0000-0000-0000E6370000}"/>
    <cellStyle name="T_CTDGCV_HO 10" xfId="12414" xr:uid="{00000000-0005-0000-0000-0000E7370000}"/>
    <cellStyle name="T_CTDGCV_HO 11" xfId="12415" xr:uid="{00000000-0005-0000-0000-0000E8370000}"/>
    <cellStyle name="T_CTDGCV_HO 12" xfId="16494" xr:uid="{00000000-0005-0000-0000-0000E9370000}"/>
    <cellStyle name="T_CTDGCV_HO 13" xfId="15941" xr:uid="{00000000-0005-0000-0000-0000EA370000}"/>
    <cellStyle name="T_CTDGCV_HO 2" xfId="12416" xr:uid="{00000000-0005-0000-0000-0000EB370000}"/>
    <cellStyle name="T_CTDGCV_HO 3" xfId="12417" xr:uid="{00000000-0005-0000-0000-0000EC370000}"/>
    <cellStyle name="T_CTDGCV_HO 4" xfId="12418" xr:uid="{00000000-0005-0000-0000-0000ED370000}"/>
    <cellStyle name="T_CTDGCV_HO 5" xfId="12419" xr:uid="{00000000-0005-0000-0000-0000EE370000}"/>
    <cellStyle name="T_CTDGCV_HO 6" xfId="12420" xr:uid="{00000000-0005-0000-0000-0000EF370000}"/>
    <cellStyle name="T_CTDGCV_HO 7" xfId="12421" xr:uid="{00000000-0005-0000-0000-0000F0370000}"/>
    <cellStyle name="T_CTDGCV_HO 8" xfId="12422" xr:uid="{00000000-0005-0000-0000-0000F1370000}"/>
    <cellStyle name="T_CTDGCV_HO 9" xfId="12423" xr:uid="{00000000-0005-0000-0000-0000F2370000}"/>
    <cellStyle name="T_Culyvc2" xfId="4460" xr:uid="{00000000-0005-0000-0000-0000F3370000}"/>
    <cellStyle name="T_Culyvc2 10" xfId="12424" xr:uid="{00000000-0005-0000-0000-0000F4370000}"/>
    <cellStyle name="T_Culyvc2 11" xfId="12425" xr:uid="{00000000-0005-0000-0000-0000F5370000}"/>
    <cellStyle name="T_Culyvc2 12" xfId="16495" xr:uid="{00000000-0005-0000-0000-0000F6370000}"/>
    <cellStyle name="T_Culyvc2 13" xfId="15942" xr:uid="{00000000-0005-0000-0000-0000F7370000}"/>
    <cellStyle name="T_Culyvc2 2" xfId="12426" xr:uid="{00000000-0005-0000-0000-0000F8370000}"/>
    <cellStyle name="T_Culyvc2 3" xfId="12427" xr:uid="{00000000-0005-0000-0000-0000F9370000}"/>
    <cellStyle name="T_Culyvc2 4" xfId="12428" xr:uid="{00000000-0005-0000-0000-0000FA370000}"/>
    <cellStyle name="T_Culyvc2 5" xfId="12429" xr:uid="{00000000-0005-0000-0000-0000FB370000}"/>
    <cellStyle name="T_Culyvc2 6" xfId="12430" xr:uid="{00000000-0005-0000-0000-0000FC370000}"/>
    <cellStyle name="T_Culyvc2 7" xfId="12431" xr:uid="{00000000-0005-0000-0000-0000FD370000}"/>
    <cellStyle name="T_Culyvc2 8" xfId="12432" xr:uid="{00000000-0005-0000-0000-0000FE370000}"/>
    <cellStyle name="T_Culyvc2 9" xfId="12433" xr:uid="{00000000-0005-0000-0000-0000FF370000}"/>
    <cellStyle name="T_Chi phi khao sat" xfId="15395" xr:uid="{00000000-0005-0000-0000-0000CA370000}"/>
    <cellStyle name="T_Chi phi khao sat 2" xfId="15396" xr:uid="{00000000-0005-0000-0000-0000CB370000}"/>
    <cellStyle name="T_Danh sach chua nop bcao trung bay CK 1 co ke tinh den 1-3-06" xfId="12434" xr:uid="{00000000-0005-0000-0000-000000380000}"/>
    <cellStyle name="T_Danh sach KH tram chi quan" xfId="15397" xr:uid="{00000000-0005-0000-0000-000001380000}"/>
    <cellStyle name="T_Danh sach KH tram cho san" xfId="15398" xr:uid="{00000000-0005-0000-0000-000002380000}"/>
    <cellStyle name="T_Danh sach KH tram phu thu" xfId="15399" xr:uid="{00000000-0005-0000-0000-000003380000}"/>
    <cellStyle name="T_DC DDK 477-E25 25-12" xfId="12435" xr:uid="{00000000-0005-0000-0000-000004380000}"/>
    <cellStyle name="T_ddk 220kv ban chat" xfId="15400" xr:uid="{00000000-0005-0000-0000-000005380000}"/>
    <cellStyle name="T_ddk 220kv ban chat 2" xfId="15401" xr:uid="{00000000-0005-0000-0000-000006380000}"/>
    <cellStyle name="T_ddk 220kv sai dong - soc son" xfId="15402" xr:uid="{00000000-0005-0000-0000-000007380000}"/>
    <cellStyle name="T_ddk 220kv sai dong - soc son 2" xfId="15403" xr:uid="{00000000-0005-0000-0000-000008380000}"/>
    <cellStyle name="T_ddk 220kv sai dong - soc soN TRINH" xfId="15404" xr:uid="{00000000-0005-0000-0000-000009380000}"/>
    <cellStyle name="T_ddk 220kv sai dong - soc soN TRINH 2" xfId="15405" xr:uid="{00000000-0005-0000-0000-00000A380000}"/>
    <cellStyle name="T_DDK-04" xfId="15406" xr:uid="{00000000-0005-0000-0000-00000B380000}"/>
    <cellStyle name="T_De cuong Huoi Quang" xfId="15407" xr:uid="{00000000-0005-0000-0000-00000C380000}"/>
    <cellStyle name="T_De cuong Huoi Quang 2" xfId="15408" xr:uid="{00000000-0005-0000-0000-00000D380000}"/>
    <cellStyle name="T_De_cuong_chi phi KSTK" xfId="15409" xr:uid="{00000000-0005-0000-0000-00000E380000}"/>
    <cellStyle name="T_DG_7606" xfId="14030" xr:uid="{00000000-0005-0000-0000-00000F380000}"/>
    <cellStyle name="T_DG_7606_Bang Ke VT cai tao ha the Ba Vi dot 1-2016" xfId="14031" xr:uid="{00000000-0005-0000-0000-000010380000}"/>
    <cellStyle name="T_DG_7606_DT ngay 06-08 " xfId="14032" xr:uid="{00000000-0005-0000-0000-000011380000}"/>
    <cellStyle name="T_DG285-286" xfId="15410" xr:uid="{00000000-0005-0000-0000-000012380000}"/>
    <cellStyle name="T_DG285-286 2" xfId="15411" xr:uid="{00000000-0005-0000-0000-000013380000}"/>
    <cellStyle name="T_DGia-7606-Sub-08-09" xfId="4461" xr:uid="{00000000-0005-0000-0000-000014380000}"/>
    <cellStyle name="T_DGia-7606-Sub-08-09 10" xfId="12436" xr:uid="{00000000-0005-0000-0000-000015380000}"/>
    <cellStyle name="T_DGia-7606-Sub-08-09 11" xfId="12437" xr:uid="{00000000-0005-0000-0000-000016380000}"/>
    <cellStyle name="T_DGia-7606-Sub-08-09 12" xfId="16496" xr:uid="{00000000-0005-0000-0000-000017380000}"/>
    <cellStyle name="T_DGia-7606-Sub-08-09 13" xfId="15943" xr:uid="{00000000-0005-0000-0000-000018380000}"/>
    <cellStyle name="T_DGia-7606-Sub-08-09 2" xfId="12438" xr:uid="{00000000-0005-0000-0000-000019380000}"/>
    <cellStyle name="T_DGia-7606-Sub-08-09 3" xfId="12439" xr:uid="{00000000-0005-0000-0000-00001A380000}"/>
    <cellStyle name="T_DGia-7606-Sub-08-09 4" xfId="12440" xr:uid="{00000000-0005-0000-0000-00001B380000}"/>
    <cellStyle name="T_DGia-7606-Sub-08-09 5" xfId="12441" xr:uid="{00000000-0005-0000-0000-00001C380000}"/>
    <cellStyle name="T_DGia-7606-Sub-08-09 6" xfId="12442" xr:uid="{00000000-0005-0000-0000-00001D380000}"/>
    <cellStyle name="T_DGia-7606-Sub-08-09 7" xfId="12443" xr:uid="{00000000-0005-0000-0000-00001E380000}"/>
    <cellStyle name="T_DGia-7606-Sub-08-09 8" xfId="12444" xr:uid="{00000000-0005-0000-0000-00001F380000}"/>
    <cellStyle name="T_DGia-7606-Sub-08-09 9" xfId="12445" xr:uid="{00000000-0005-0000-0000-000020380000}"/>
    <cellStyle name="T_Di chuyen DC-HT (Tham) -25-12-07" xfId="12446" xr:uid="{00000000-0005-0000-0000-000021380000}"/>
    <cellStyle name="T_DIEN  TRAM MY THO  28.7.09" xfId="4462" xr:uid="{00000000-0005-0000-0000-000022380000}"/>
    <cellStyle name="T_DIEN  TRAM MY THO  28.7.09 10" xfId="12447" xr:uid="{00000000-0005-0000-0000-000023380000}"/>
    <cellStyle name="T_DIEN  TRAM MY THO  28.7.09 11" xfId="12448" xr:uid="{00000000-0005-0000-0000-000024380000}"/>
    <cellStyle name="T_DIEN  TRAM MY THO  28.7.09 12" xfId="15944" xr:uid="{00000000-0005-0000-0000-000025380000}"/>
    <cellStyle name="T_DIEN  TRAM MY THO  28.7.09 2" xfId="12449" xr:uid="{00000000-0005-0000-0000-000026380000}"/>
    <cellStyle name="T_DIEN  TRAM MY THO  28.7.09 3" xfId="12450" xr:uid="{00000000-0005-0000-0000-000027380000}"/>
    <cellStyle name="T_DIEN  TRAM MY THO  28.7.09 4" xfId="12451" xr:uid="{00000000-0005-0000-0000-000028380000}"/>
    <cellStyle name="T_DIEN  TRAM MY THO  28.7.09 5" xfId="12452" xr:uid="{00000000-0005-0000-0000-000029380000}"/>
    <cellStyle name="T_DIEN  TRAM MY THO  28.7.09 6" xfId="12453" xr:uid="{00000000-0005-0000-0000-00002A380000}"/>
    <cellStyle name="T_DIEN  TRAM MY THO  28.7.09 7" xfId="12454" xr:uid="{00000000-0005-0000-0000-00002B380000}"/>
    <cellStyle name="T_DIEN  TRAM MY THO  28.7.09 8" xfId="12455" xr:uid="{00000000-0005-0000-0000-00002C380000}"/>
    <cellStyle name="T_DIEN  TRAM MY THO  28.7.09 9" xfId="12456" xr:uid="{00000000-0005-0000-0000-00002D380000}"/>
    <cellStyle name="T_DIEN BAC LIEU 21.11.2007(TH-04)" xfId="4463" xr:uid="{00000000-0005-0000-0000-00002E380000}"/>
    <cellStyle name="T_DIEN BAC LIEU 21.11.2007(TH-04) 10" xfId="12457" xr:uid="{00000000-0005-0000-0000-00002F380000}"/>
    <cellStyle name="T_DIEN BAC LIEU 21.11.2007(TH-04) 11" xfId="12458" xr:uid="{00000000-0005-0000-0000-000030380000}"/>
    <cellStyle name="T_DIEN BAC LIEU 21.11.2007(TH-04) 12" xfId="16497" xr:uid="{00000000-0005-0000-0000-000031380000}"/>
    <cellStyle name="T_DIEN BAC LIEU 21.11.2007(TH-04) 13" xfId="15945" xr:uid="{00000000-0005-0000-0000-000032380000}"/>
    <cellStyle name="T_DIEN BAC LIEU 21.11.2007(TH-04) 2" xfId="12459" xr:uid="{00000000-0005-0000-0000-000033380000}"/>
    <cellStyle name="T_DIEN BAC LIEU 21.11.2007(TH-04) 3" xfId="12460" xr:uid="{00000000-0005-0000-0000-000034380000}"/>
    <cellStyle name="T_DIEN BAC LIEU 21.11.2007(TH-04) 4" xfId="12461" xr:uid="{00000000-0005-0000-0000-000035380000}"/>
    <cellStyle name="T_DIEN BAC LIEU 21.11.2007(TH-04) 5" xfId="12462" xr:uid="{00000000-0005-0000-0000-000036380000}"/>
    <cellStyle name="T_DIEN BAC LIEU 21.11.2007(TH-04) 6" xfId="12463" xr:uid="{00000000-0005-0000-0000-000037380000}"/>
    <cellStyle name="T_DIEN BAC LIEU 21.11.2007(TH-04) 7" xfId="12464" xr:uid="{00000000-0005-0000-0000-000038380000}"/>
    <cellStyle name="T_DIEN BAC LIEU 21.11.2007(TH-04) 8" xfId="12465" xr:uid="{00000000-0005-0000-0000-000039380000}"/>
    <cellStyle name="T_DIEN BAC LIEU 21.11.2007(TH-04) 9" xfId="12466" xr:uid="{00000000-0005-0000-0000-00003A380000}"/>
    <cellStyle name="T_DON GIA CHUNG" xfId="12467" xr:uid="{00000000-0005-0000-0000-00003B380000}"/>
    <cellStyle name="T_DON GIA_NM_03_10_L650" xfId="4464" xr:uid="{00000000-0005-0000-0000-00003C380000}"/>
    <cellStyle name="T_DON GIA_NM_03_10_L650 10" xfId="12468" xr:uid="{00000000-0005-0000-0000-00003D380000}"/>
    <cellStyle name="T_DON GIA_NM_03_10_L650 11" xfId="12469" xr:uid="{00000000-0005-0000-0000-00003E380000}"/>
    <cellStyle name="T_DON GIA_NM_03_10_L650 12" xfId="15946" xr:uid="{00000000-0005-0000-0000-00003F380000}"/>
    <cellStyle name="T_DON GIA_NM_03_10_L650 2" xfId="12470" xr:uid="{00000000-0005-0000-0000-000040380000}"/>
    <cellStyle name="T_DON GIA_NM_03_10_L650 3" xfId="12471" xr:uid="{00000000-0005-0000-0000-000041380000}"/>
    <cellStyle name="T_DON GIA_NM_03_10_L650 4" xfId="12472" xr:uid="{00000000-0005-0000-0000-000042380000}"/>
    <cellStyle name="T_DON GIA_NM_03_10_L650 5" xfId="12473" xr:uid="{00000000-0005-0000-0000-000043380000}"/>
    <cellStyle name="T_DON GIA_NM_03_10_L650 6" xfId="12474" xr:uid="{00000000-0005-0000-0000-000044380000}"/>
    <cellStyle name="T_DON GIA_NM_03_10_L650 7" xfId="12475" xr:uid="{00000000-0005-0000-0000-000045380000}"/>
    <cellStyle name="T_DON GIA_NM_03_10_L650 8" xfId="12476" xr:uid="{00000000-0005-0000-0000-000046380000}"/>
    <cellStyle name="T_DON GIA_NM_03_10_L650 9" xfId="12477" xr:uid="{00000000-0005-0000-0000-000047380000}"/>
    <cellStyle name="T_DON_GIA" xfId="4465" xr:uid="{00000000-0005-0000-0000-000048380000}"/>
    <cellStyle name="T_DON_GIA 10" xfId="12478" xr:uid="{00000000-0005-0000-0000-000049380000}"/>
    <cellStyle name="T_DON_GIA 11" xfId="12479" xr:uid="{00000000-0005-0000-0000-00004A380000}"/>
    <cellStyle name="T_DON_GIA 12" xfId="15947" xr:uid="{00000000-0005-0000-0000-00004B380000}"/>
    <cellStyle name="T_DON_GIA 2" xfId="12480" xr:uid="{00000000-0005-0000-0000-00004C380000}"/>
    <cellStyle name="T_DON_GIA 3" xfId="12481" xr:uid="{00000000-0005-0000-0000-00004D380000}"/>
    <cellStyle name="T_DON_GIA 4" xfId="12482" xr:uid="{00000000-0005-0000-0000-00004E380000}"/>
    <cellStyle name="T_DON_GIA 5" xfId="12483" xr:uid="{00000000-0005-0000-0000-00004F380000}"/>
    <cellStyle name="T_DON_GIA 6" xfId="12484" xr:uid="{00000000-0005-0000-0000-000050380000}"/>
    <cellStyle name="T_DON_GIA 7" xfId="12485" xr:uid="{00000000-0005-0000-0000-000051380000}"/>
    <cellStyle name="T_DON_GIA 8" xfId="12486" xr:uid="{00000000-0005-0000-0000-000052380000}"/>
    <cellStyle name="T_DON_GIA 9" xfId="12487" xr:uid="{00000000-0005-0000-0000-000053380000}"/>
    <cellStyle name="T_dongia-2009-25-05(VB4041-Luong 800.000)USD 18.000+LS 01-2009" xfId="12488" xr:uid="{00000000-0005-0000-0000-000054380000}"/>
    <cellStyle name="T_DT 1" xfId="14033" xr:uid="{00000000-0005-0000-0000-000055380000}"/>
    <cellStyle name="T_DT 1 2" xfId="15412" xr:uid="{00000000-0005-0000-0000-000056380000}"/>
    <cellStyle name="T_DT 1_Bang Ke VT cai tao ha the Ba Vi dot 1-2016" xfId="14034" xr:uid="{00000000-0005-0000-0000-000057380000}"/>
    <cellStyle name="T_DT 1_DT ngay 06-08 " xfId="14035" xr:uid="{00000000-0005-0000-0000-000058380000}"/>
    <cellStyle name="T_DT DADT DZ cap dien Lang Van Hoa cac dan toc VN 20-05-2010" xfId="14918" xr:uid="{00000000-0005-0000-0000-000059380000}"/>
    <cellStyle name="T_DT giam sat" xfId="12489" xr:uid="{00000000-0005-0000-0000-00005A380000}"/>
    <cellStyle name="T_DT giam sat_0968-Bang tong hop DT-Dai K1" xfId="12490" xr:uid="{00000000-0005-0000-0000-00005B380000}"/>
    <cellStyle name="T_DT giam sat_1-Tong muc dau tu-Nguyen Trai" xfId="12491" xr:uid="{00000000-0005-0000-0000-00005C380000}"/>
    <cellStyle name="T_DT Hat Mon PDL" xfId="14036" xr:uid="{00000000-0005-0000-0000-00005D380000}"/>
    <cellStyle name="T_DT Hat Mon PDL_Bang Ke VT cai tao ha the Ba Vi dot 1-2016" xfId="14037" xr:uid="{00000000-0005-0000-0000-00005E380000}"/>
    <cellStyle name="T_DT Hat Mon PDL_DT ngay 06-08 " xfId="14038" xr:uid="{00000000-0005-0000-0000-00005F380000}"/>
    <cellStyle name="T_DT Kim Dong-Khoai Chau" xfId="15413" xr:uid="{00000000-0005-0000-0000-000061380000}"/>
    <cellStyle name="T_DT Kim Dong-Khoai Chau 2" xfId="15414" xr:uid="{00000000-0005-0000-0000-000062380000}"/>
    <cellStyle name="T_DT khao sat DZ110kV Dong Anh - Chem" xfId="14919" xr:uid="{00000000-0005-0000-0000-000060380000}"/>
    <cellStyle name="T_DT nhanh re 35KV tram Phu Yen ( phat sinh TKe 2-10) 20-12-04" xfId="4466" xr:uid="{00000000-0005-0000-0000-000063380000}"/>
    <cellStyle name="T_DT nhanh re 35KV tram Phu Yen ( phat sinh TKe 2-10) 20-12-04 10" xfId="12492" xr:uid="{00000000-0005-0000-0000-000064380000}"/>
    <cellStyle name="T_DT nhanh re 35KV tram Phu Yen ( phat sinh TKe 2-10) 20-12-04 11" xfId="12493" xr:uid="{00000000-0005-0000-0000-000065380000}"/>
    <cellStyle name="T_DT nhanh re 35KV tram Phu Yen ( phat sinh TKe 2-10) 20-12-04 12" xfId="16498" xr:uid="{00000000-0005-0000-0000-000066380000}"/>
    <cellStyle name="T_DT nhanh re 35KV tram Phu Yen ( phat sinh TKe 2-10) 20-12-04 13" xfId="15948" xr:uid="{00000000-0005-0000-0000-000067380000}"/>
    <cellStyle name="T_DT nhanh re 35KV tram Phu Yen ( phat sinh TKe 2-10) 20-12-04 2" xfId="12494" xr:uid="{00000000-0005-0000-0000-000068380000}"/>
    <cellStyle name="T_DT nhanh re 35KV tram Phu Yen ( phat sinh TKe 2-10) 20-12-04 3" xfId="12495" xr:uid="{00000000-0005-0000-0000-000069380000}"/>
    <cellStyle name="T_DT nhanh re 35KV tram Phu Yen ( phat sinh TKe 2-10) 20-12-04 4" xfId="12496" xr:uid="{00000000-0005-0000-0000-00006A380000}"/>
    <cellStyle name="T_DT nhanh re 35KV tram Phu Yen ( phat sinh TKe 2-10) 20-12-04 5" xfId="12497" xr:uid="{00000000-0005-0000-0000-00006B380000}"/>
    <cellStyle name="T_DT nhanh re 35KV tram Phu Yen ( phat sinh TKe 2-10) 20-12-04 6" xfId="12498" xr:uid="{00000000-0005-0000-0000-00006C380000}"/>
    <cellStyle name="T_DT nhanh re 35KV tram Phu Yen ( phat sinh TKe 2-10) 20-12-04 7" xfId="12499" xr:uid="{00000000-0005-0000-0000-00006D380000}"/>
    <cellStyle name="T_DT nhanh re 35KV tram Phu Yen ( phat sinh TKe 2-10) 20-12-04 8" xfId="12500" xr:uid="{00000000-0005-0000-0000-00006E380000}"/>
    <cellStyle name="T_DT nhanh re 35KV tram Phu Yen ( phat sinh TKe 2-10) 20-12-04 9" xfId="12501" xr:uid="{00000000-0005-0000-0000-00006F380000}"/>
    <cellStyle name="T_DT Sua Chua Lon" xfId="14039" xr:uid="{00000000-0005-0000-0000-000070380000}"/>
    <cellStyle name="T_DT Sua Chua Lon_Bang Ke VT cai tao ha the Ba Vi dot 1-2016" xfId="14040" xr:uid="{00000000-0005-0000-0000-000071380000}"/>
    <cellStyle name="T_DT Sua Chua Lon_DT ngay 06-08 " xfId="14041" xr:uid="{00000000-0005-0000-0000-000072380000}"/>
    <cellStyle name="T_DT Tan trieu 2606" xfId="15415" xr:uid="{00000000-0005-0000-0000-000073380000}"/>
    <cellStyle name="T_DT TBA Nam Thang Long (td du toan)" xfId="14042" xr:uid="{00000000-0005-0000-0000-000074380000}"/>
    <cellStyle name="T_DT TBA Nam Thang Long (td du toan) 2" xfId="15416" xr:uid="{00000000-0005-0000-0000-000075380000}"/>
    <cellStyle name="T_DT TBA Nam Thang Long (td du toan)_Bang Ke VT cai tao ha the Ba Vi dot 1-2016" xfId="14043" xr:uid="{00000000-0005-0000-0000-000076380000}"/>
    <cellStyle name="T_DT TBA Nam Thang Long (td du toan)_DT ngay 06-08 " xfId="14044" xr:uid="{00000000-0005-0000-0000-000077380000}"/>
    <cellStyle name="T_DT TKBVTC di doi DZ110kV Ninh Binh GD2 5-4-2010" xfId="14920" xr:uid="{00000000-0005-0000-0000-000078380000}"/>
    <cellStyle name="T_DT TKBVTC di doi DZ110kV Ninh Binh GD2 9-3-2010" xfId="14921" xr:uid="{00000000-0005-0000-0000-000079380000}"/>
    <cellStyle name="T_DT TKBVTC di doi DZ110kV Ninh Binh GD3 2-4-2010" xfId="14922" xr:uid="{00000000-0005-0000-0000-00007A380000}"/>
    <cellStyle name="T_DT TKBVTC di doi DZ110kV Ninh Binh GD3 9-4-2010" xfId="14923" xr:uid="{00000000-0005-0000-0000-00007B380000}"/>
    <cellStyle name="T_DT TKe Cuu Dinh" xfId="14045" xr:uid="{00000000-0005-0000-0000-00007C380000}"/>
    <cellStyle name="T_DT tong hop" xfId="15417" xr:uid="{00000000-0005-0000-0000-00007D380000}"/>
    <cellStyle name="T_DT. Thach Ban 5" xfId="14046" xr:uid="{00000000-0005-0000-0000-00007E380000}"/>
    <cellStyle name="T_DT. Thach Ban 5_Bang Ke VT cai tao ha the Ba Vi dot 1-2016" xfId="14047" xr:uid="{00000000-0005-0000-0000-00007F380000}"/>
    <cellStyle name="T_DT. Thach Ban 5_DT ngay 06-08 " xfId="14048" xr:uid="{00000000-0005-0000-0000-000080380000}"/>
    <cellStyle name="T_DT_05_TBA-_ba_vi (chuẩn)" xfId="14049" xr:uid="{00000000-0005-0000-0000-000081380000}"/>
    <cellStyle name="T_DT_Cty TNHH Thep Hoang Long" xfId="14050" xr:uid="{00000000-0005-0000-0000-000082380000}"/>
    <cellStyle name="T_DT_Cty TNHH Thep Hoang Long_DT_05_TBA-_ba_vi (chuẩn)" xfId="14051" xr:uid="{00000000-0005-0000-0000-000083380000}"/>
    <cellStyle name="T_DT_Cty TNHH Thep Hoang Long_DU TOAN (1-6)" xfId="14052" xr:uid="{00000000-0005-0000-0000-000084380000}"/>
    <cellStyle name="T_DT_Cty TNHH Thep Hoang Long_DU TOAN (2-6)" xfId="14053" xr:uid="{00000000-0005-0000-0000-000085380000}"/>
    <cellStyle name="T_DT_Cty TNHH Thep Hoang Long_Du toan di chuyen Ha the phung thuong 2 " xfId="14054" xr:uid="{00000000-0005-0000-0000-000086380000}"/>
    <cellStyle name="T_DT_Cty TNHH Thep Hoang Long_Dự toán SCL971 DB (04-02-2015)" xfId="14055" xr:uid="{00000000-0005-0000-0000-000087380000}"/>
    <cellStyle name="T_DT_Cty TNHH Thep Hoang Long_Dự toán SCL971 DB (04-02-2015)_1" xfId="14056" xr:uid="{00000000-0005-0000-0000-000088380000}"/>
    <cellStyle name="T_DT_Cty TNHH Thep Hoang Long_Dự toán SCL971 DB (04-02-2015)_DT_05_TBA-_ba_vi (dot 3.)" xfId="14057" xr:uid="{00000000-0005-0000-0000-000089380000}"/>
    <cellStyle name="T_DT_TBA nha o Nga Tu Vong 2" xfId="14058" xr:uid="{00000000-0005-0000-0000-00008A380000}"/>
    <cellStyle name="T_DT_TBA nha o Nga Tu Vong 2_DT_05_TBA-_ba_vi (chuẩn)" xfId="14059" xr:uid="{00000000-0005-0000-0000-00008B380000}"/>
    <cellStyle name="T_DT_TBA nha o Nga Tu Vong 2_DU TOAN (1-6)" xfId="14060" xr:uid="{00000000-0005-0000-0000-00008C380000}"/>
    <cellStyle name="T_DT_TBA nha o Nga Tu Vong 2_DU TOAN (2-6)" xfId="14061" xr:uid="{00000000-0005-0000-0000-00008D380000}"/>
    <cellStyle name="T_DT_TBA nha o Nga Tu Vong 2_Du toan di chuyen Ha the phung thuong 2 " xfId="14062" xr:uid="{00000000-0005-0000-0000-00008E380000}"/>
    <cellStyle name="T_DT_TBA nha o Nga Tu Vong 2_Dự toán SCL971 DB (04-02-2015)" xfId="14063" xr:uid="{00000000-0005-0000-0000-00008F380000}"/>
    <cellStyle name="T_DT_TBA nha o Nga Tu Vong 2_Dự toán SCL971 DB (04-02-2015)_1" xfId="14064" xr:uid="{00000000-0005-0000-0000-000090380000}"/>
    <cellStyle name="T_DT_TBA nha o Nga Tu Vong 2_Dự toán SCL971 DB (04-02-2015)_DT_05_TBA-_ba_vi (dot 3.)" xfId="14065" xr:uid="{00000000-0005-0000-0000-000091380000}"/>
    <cellStyle name="T_Dt_TBA VINH HO 6" xfId="14066" xr:uid="{00000000-0005-0000-0000-000092380000}"/>
    <cellStyle name="T_Dt_TBA VINH HO 6_DT_05_TBA-_ba_vi (chuẩn)" xfId="14067" xr:uid="{00000000-0005-0000-0000-000093380000}"/>
    <cellStyle name="T_Dt_TBA VINH HO 6_DU TOAN (1-6)" xfId="14068" xr:uid="{00000000-0005-0000-0000-000094380000}"/>
    <cellStyle name="T_Dt_TBA VINH HO 6_DU TOAN (2-6)" xfId="14069" xr:uid="{00000000-0005-0000-0000-000095380000}"/>
    <cellStyle name="T_Dt_TBA VINH HO 6_Du toan di chuyen Ha the phung thuong 2 " xfId="14070" xr:uid="{00000000-0005-0000-0000-000096380000}"/>
    <cellStyle name="T_Dt_TBA VINH HO 6_Dự toán SCL971 DB (04-02-2015)" xfId="14071" xr:uid="{00000000-0005-0000-0000-000097380000}"/>
    <cellStyle name="T_Dt_TBA VINH HO 6_Dự toán SCL971 DB (04-02-2015)_1" xfId="14072" xr:uid="{00000000-0005-0000-0000-000098380000}"/>
    <cellStyle name="T_Dt_TBA VINH HO 6_Dự toán SCL971 DB (04-02-2015)_DT_05_TBA-_ba_vi (dot 3.)" xfId="14073" xr:uid="{00000000-0005-0000-0000-000099380000}"/>
    <cellStyle name="T_DT§Z110 QuePhongPA2TK" xfId="12502" xr:uid="{00000000-0005-0000-0000-00009A380000}"/>
    <cellStyle name="T_DT§Z110 QuePhongPA2TK 2" xfId="15418" xr:uid="{00000000-0005-0000-0000-00009B380000}"/>
    <cellStyle name="T_DT§Z110 QuePhongPA2TK_Bang Ke VT cai tao ha the Ba Vi dot 1-2016" xfId="14074" xr:uid="{00000000-0005-0000-0000-00009C380000}"/>
    <cellStyle name="T_DT§Z110 QuePhongPA2TK_DT ngay 06-08 " xfId="14075" xr:uid="{00000000-0005-0000-0000-00009D380000}"/>
    <cellStyle name="T_DT§Z110 QuePhongPA2TKcuoi" xfId="12503" xr:uid="{00000000-0005-0000-0000-00009E380000}"/>
    <cellStyle name="T_DT§Z110 QuePhongPA2TKcuoi 2" xfId="15419" xr:uid="{00000000-0005-0000-0000-00009F380000}"/>
    <cellStyle name="T_DT§Z110 QuePhongPA2TKcuoi_Bang Ke VT cai tao ha the Ba Vi dot 1-2016" xfId="14076" xr:uid="{00000000-0005-0000-0000-0000A0380000}"/>
    <cellStyle name="T_DT§Z110 QuePhongPA2TKcuoi_DT ngay 06-08 " xfId="14077" xr:uid="{00000000-0005-0000-0000-0000A1380000}"/>
    <cellStyle name="T_DT§Z110 QuePhongTKKTSuaTung" xfId="12504" xr:uid="{00000000-0005-0000-0000-0000A2380000}"/>
    <cellStyle name="T_DT§Z110 QuePhongTKKTSuaTung 2" xfId="15420" xr:uid="{00000000-0005-0000-0000-0000A3380000}"/>
    <cellStyle name="T_DT§Z110 QuePhongTKKTSuaTung_Bang Ke VT cai tao ha the Ba Vi dot 1-2016" xfId="14078" xr:uid="{00000000-0005-0000-0000-0000A4380000}"/>
    <cellStyle name="T_DT§Z110 QuePhongTKKTSuaTung_DT ngay 06-08 " xfId="14079" xr:uid="{00000000-0005-0000-0000-0000A5380000}"/>
    <cellStyle name="T_DT§Z110VinhYen" xfId="4467" xr:uid="{00000000-0005-0000-0000-0000A6380000}"/>
    <cellStyle name="T_DT§Z110VinhYen 10" xfId="12505" xr:uid="{00000000-0005-0000-0000-0000A7380000}"/>
    <cellStyle name="T_DT§Z110VinhYen 11" xfId="12506" xr:uid="{00000000-0005-0000-0000-0000A8380000}"/>
    <cellStyle name="T_DT§Z110VinhYen 12" xfId="16499" xr:uid="{00000000-0005-0000-0000-0000A9380000}"/>
    <cellStyle name="T_DT§Z110VinhYen 13" xfId="15949" xr:uid="{00000000-0005-0000-0000-0000AA380000}"/>
    <cellStyle name="T_DT§Z110VinhYen 15-11-04" xfId="4468" xr:uid="{00000000-0005-0000-0000-0000AB380000}"/>
    <cellStyle name="T_DT§Z110VinhYen 15-11-04 10" xfId="12507" xr:uid="{00000000-0005-0000-0000-0000AC380000}"/>
    <cellStyle name="T_DT§Z110VinhYen 15-11-04 11" xfId="12508" xr:uid="{00000000-0005-0000-0000-0000AD380000}"/>
    <cellStyle name="T_DT§Z110VinhYen 15-11-04 12" xfId="16500" xr:uid="{00000000-0005-0000-0000-0000AE380000}"/>
    <cellStyle name="T_DT§Z110VinhYen 15-11-04 13" xfId="15950" xr:uid="{00000000-0005-0000-0000-0000AF380000}"/>
    <cellStyle name="T_DT§Z110VinhYen 15-11-04 2" xfId="12509" xr:uid="{00000000-0005-0000-0000-0000B0380000}"/>
    <cellStyle name="T_DT§Z110VinhYen 15-11-04 3" xfId="12510" xr:uid="{00000000-0005-0000-0000-0000B1380000}"/>
    <cellStyle name="T_DT§Z110VinhYen 15-11-04 4" xfId="12511" xr:uid="{00000000-0005-0000-0000-0000B2380000}"/>
    <cellStyle name="T_DT§Z110VinhYen 15-11-04 5" xfId="12512" xr:uid="{00000000-0005-0000-0000-0000B3380000}"/>
    <cellStyle name="T_DT§Z110VinhYen 15-11-04 6" xfId="12513" xr:uid="{00000000-0005-0000-0000-0000B4380000}"/>
    <cellStyle name="T_DT§Z110VinhYen 15-11-04 7" xfId="12514" xr:uid="{00000000-0005-0000-0000-0000B5380000}"/>
    <cellStyle name="T_DT§Z110VinhYen 15-11-04 8" xfId="12515" xr:uid="{00000000-0005-0000-0000-0000B6380000}"/>
    <cellStyle name="T_DT§Z110VinhYen 15-11-04 9" xfId="12516" xr:uid="{00000000-0005-0000-0000-0000B7380000}"/>
    <cellStyle name="T_DT§Z110VinhYen 15-11-04_Bang Ke VT cai tao ha the Ba Vi dot 1-2016" xfId="14080" xr:uid="{00000000-0005-0000-0000-0000B8380000}"/>
    <cellStyle name="T_DT§Z110VinhYen 15-11-04_DT ngay 06-08 " xfId="14081" xr:uid="{00000000-0005-0000-0000-0000B9380000}"/>
    <cellStyle name="T_DT§Z110VinhYen 2" xfId="12517" xr:uid="{00000000-0005-0000-0000-0000BA380000}"/>
    <cellStyle name="T_DT§Z110VinhYen 3" xfId="12518" xr:uid="{00000000-0005-0000-0000-0000BB380000}"/>
    <cellStyle name="T_DT§Z110VinhYen 4" xfId="12519" xr:uid="{00000000-0005-0000-0000-0000BC380000}"/>
    <cellStyle name="T_DT§Z110VinhYen 5" xfId="12520" xr:uid="{00000000-0005-0000-0000-0000BD380000}"/>
    <cellStyle name="T_DT§Z110VinhYen 6" xfId="12521" xr:uid="{00000000-0005-0000-0000-0000BE380000}"/>
    <cellStyle name="T_DT§Z110VinhYen 7" xfId="12522" xr:uid="{00000000-0005-0000-0000-0000BF380000}"/>
    <cellStyle name="T_DT§Z110VinhYen 8" xfId="12523" xr:uid="{00000000-0005-0000-0000-0000C0380000}"/>
    <cellStyle name="T_DT§Z110VinhYen 9" xfId="12524" xr:uid="{00000000-0005-0000-0000-0000C1380000}"/>
    <cellStyle name="T_DT§Z110VinhYen moi" xfId="4469" xr:uid="{00000000-0005-0000-0000-0000C2380000}"/>
    <cellStyle name="T_DT§Z110VinhYen moi 10" xfId="12525" xr:uid="{00000000-0005-0000-0000-0000C3380000}"/>
    <cellStyle name="T_DT§Z110VinhYen moi 11" xfId="12526" xr:uid="{00000000-0005-0000-0000-0000C4380000}"/>
    <cellStyle name="T_DT§Z110VinhYen moi 12" xfId="16501" xr:uid="{00000000-0005-0000-0000-0000C5380000}"/>
    <cellStyle name="T_DT§Z110VinhYen moi 13" xfId="15951" xr:uid="{00000000-0005-0000-0000-0000C6380000}"/>
    <cellStyle name="T_DT§Z110VinhYen moi 2" xfId="12527" xr:uid="{00000000-0005-0000-0000-0000C7380000}"/>
    <cellStyle name="T_DT§Z110VinhYen moi 3" xfId="12528" xr:uid="{00000000-0005-0000-0000-0000C8380000}"/>
    <cellStyle name="T_DT§Z110VinhYen moi 4" xfId="12529" xr:uid="{00000000-0005-0000-0000-0000C9380000}"/>
    <cellStyle name="T_DT§Z110VinhYen moi 5" xfId="12530" xr:uid="{00000000-0005-0000-0000-0000CA380000}"/>
    <cellStyle name="T_DT§Z110VinhYen moi 6" xfId="12531" xr:uid="{00000000-0005-0000-0000-0000CB380000}"/>
    <cellStyle name="T_DT§Z110VinhYen moi 7" xfId="12532" xr:uid="{00000000-0005-0000-0000-0000CC380000}"/>
    <cellStyle name="T_DT§Z110VinhYen moi 8" xfId="12533" xr:uid="{00000000-0005-0000-0000-0000CD380000}"/>
    <cellStyle name="T_DT§Z110VinhYen moi 9" xfId="12534" xr:uid="{00000000-0005-0000-0000-0000CE380000}"/>
    <cellStyle name="T_DT-Ban CK" xfId="2188" xr:uid="{00000000-0005-0000-0000-0000CF380000}"/>
    <cellStyle name="T_DT-Ban CK 10" xfId="12535" xr:uid="{00000000-0005-0000-0000-0000D0380000}"/>
    <cellStyle name="T_DT-Ban CK 11" xfId="12536" xr:uid="{00000000-0005-0000-0000-0000D1380000}"/>
    <cellStyle name="T_DT-Ban CK 12" xfId="15877" xr:uid="{00000000-0005-0000-0000-0000D2380000}"/>
    <cellStyle name="T_DT-Ban CK 2" xfId="12537" xr:uid="{00000000-0005-0000-0000-0000D3380000}"/>
    <cellStyle name="T_DT-Ban CK 3" xfId="12538" xr:uid="{00000000-0005-0000-0000-0000D4380000}"/>
    <cellStyle name="T_DT-Ban CK 4" xfId="12539" xr:uid="{00000000-0005-0000-0000-0000D5380000}"/>
    <cellStyle name="T_DT-Ban CK 5" xfId="12540" xr:uid="{00000000-0005-0000-0000-0000D6380000}"/>
    <cellStyle name="T_DT-Ban CK 6" xfId="12541" xr:uid="{00000000-0005-0000-0000-0000D7380000}"/>
    <cellStyle name="T_DT-Ban CK 7" xfId="12542" xr:uid="{00000000-0005-0000-0000-0000D8380000}"/>
    <cellStyle name="T_DT-Ban CK 8" xfId="12543" xr:uid="{00000000-0005-0000-0000-0000D9380000}"/>
    <cellStyle name="T_DT-Ban CK 9" xfId="12544" xr:uid="{00000000-0005-0000-0000-0000DA380000}"/>
    <cellStyle name="T_DT-Ban CK_DTGTXL_goi1(DD_G6)" xfId="4470" xr:uid="{00000000-0005-0000-0000-0000DB380000}"/>
    <cellStyle name="T_DT-Ban CK_DTGTXL_goi1(DD_G6) 10" xfId="12545" xr:uid="{00000000-0005-0000-0000-0000DC380000}"/>
    <cellStyle name="T_DT-Ban CK_DTGTXL_goi1(DD_G6) 11" xfId="12546" xr:uid="{00000000-0005-0000-0000-0000DD380000}"/>
    <cellStyle name="T_DT-Ban CK_DTGTXL_goi1(DD_G6) 12" xfId="15952" xr:uid="{00000000-0005-0000-0000-0000DE380000}"/>
    <cellStyle name="T_DT-Ban CK_DTGTXL_goi1(DD_G6) 2" xfId="12547" xr:uid="{00000000-0005-0000-0000-0000DF380000}"/>
    <cellStyle name="T_DT-Ban CK_DTGTXL_goi1(DD_G6) 3" xfId="12548" xr:uid="{00000000-0005-0000-0000-0000E0380000}"/>
    <cellStyle name="T_DT-Ban CK_DTGTXL_goi1(DD_G6) 4" xfId="12549" xr:uid="{00000000-0005-0000-0000-0000E1380000}"/>
    <cellStyle name="T_DT-Ban CK_DTGTXL_goi1(DD_G6) 5" xfId="12550" xr:uid="{00000000-0005-0000-0000-0000E2380000}"/>
    <cellStyle name="T_DT-Ban CK_DTGTXL_goi1(DD_G6) 6" xfId="12551" xr:uid="{00000000-0005-0000-0000-0000E3380000}"/>
    <cellStyle name="T_DT-Ban CK_DTGTXL_goi1(DD_G6) 7" xfId="12552" xr:uid="{00000000-0005-0000-0000-0000E4380000}"/>
    <cellStyle name="T_DT-Ban CK_DTGTXL_goi1(DD_G6) 8" xfId="12553" xr:uid="{00000000-0005-0000-0000-0000E5380000}"/>
    <cellStyle name="T_DT-Ban CK_DTGTXL_goi1(DD_G6) 9" xfId="12554" xr:uid="{00000000-0005-0000-0000-0000E6380000}"/>
    <cellStyle name="T_DTDZ110 Long Boi-Tien Hai (doan cai tao)" xfId="14924" xr:uid="{00000000-0005-0000-0000-0000E8380000}"/>
    <cellStyle name="T_DTDZ110 Long Boi-Tien Hai (doan xay moi)" xfId="14925" xr:uid="{00000000-0005-0000-0000-0000E9380000}"/>
    <cellStyle name="T_DTDZ110 Long Boi-Thai Binh 07-04-2011" xfId="14926" xr:uid="{00000000-0005-0000-0000-0000E7380000}"/>
    <cellStyle name="T_DTGTXL_goi1(DD_G6)" xfId="4471" xr:uid="{00000000-0005-0000-0000-0000EA380000}"/>
    <cellStyle name="T_DTGTXL_goi1(DD_G6) 10" xfId="12555" xr:uid="{00000000-0005-0000-0000-0000EB380000}"/>
    <cellStyle name="T_DTGTXL_goi1(DD_G6) 11" xfId="12556" xr:uid="{00000000-0005-0000-0000-0000EC380000}"/>
    <cellStyle name="T_DTGTXL_goi1(DD_G6) 12" xfId="16502" xr:uid="{00000000-0005-0000-0000-0000ED380000}"/>
    <cellStyle name="T_DTGTXL_goi1(DD_G6) 13" xfId="15953" xr:uid="{00000000-0005-0000-0000-0000EE380000}"/>
    <cellStyle name="T_DTGTXL_goi1(DD_G6) 2" xfId="12557" xr:uid="{00000000-0005-0000-0000-0000EF380000}"/>
    <cellStyle name="T_DTGTXL_goi1(DD_G6) 3" xfId="12558" xr:uid="{00000000-0005-0000-0000-0000F0380000}"/>
    <cellStyle name="T_DTGTXL_goi1(DD_G6) 4" xfId="12559" xr:uid="{00000000-0005-0000-0000-0000F1380000}"/>
    <cellStyle name="T_DTGTXL_goi1(DD_G6) 5" xfId="12560" xr:uid="{00000000-0005-0000-0000-0000F2380000}"/>
    <cellStyle name="T_DTGTXL_goi1(DD_G6) 6" xfId="12561" xr:uid="{00000000-0005-0000-0000-0000F3380000}"/>
    <cellStyle name="T_DTGTXL_goi1(DD_G6) 7" xfId="12562" xr:uid="{00000000-0005-0000-0000-0000F4380000}"/>
    <cellStyle name="T_DTGTXL_goi1(DD_G6) 8" xfId="12563" xr:uid="{00000000-0005-0000-0000-0000F5380000}"/>
    <cellStyle name="T_DTGTXL_goi1(DD_G6) 9" xfId="12564" xr:uid="{00000000-0005-0000-0000-0000F6380000}"/>
    <cellStyle name="T_DTKS DZ 35kV Lao Cai" xfId="14927" xr:uid="{00000000-0005-0000-0000-0000F7380000}"/>
    <cellStyle name="T_DT-KS Ha Noi" xfId="14082" xr:uid="{00000000-0005-0000-0000-0000F8380000}"/>
    <cellStyle name="T_DT-KS Ha Noi_Bang Ke VT cai tao ha the Ba Vi dot 1-2016" xfId="14083" xr:uid="{00000000-0005-0000-0000-0000F9380000}"/>
    <cellStyle name="T_DT-KS Ha Noi_DT ngay 06-08 " xfId="14084" xr:uid="{00000000-0005-0000-0000-0000FA380000}"/>
    <cellStyle name="T_du toan  nam giai sua 6.9.05" xfId="12565" xr:uid="{00000000-0005-0000-0000-0000FC380000}"/>
    <cellStyle name="T_DU TOAN (1-6)" xfId="14085" xr:uid="{00000000-0005-0000-0000-0000FD380000}"/>
    <cellStyle name="T_DU TOAN (2-6)" xfId="14086" xr:uid="{00000000-0005-0000-0000-0000FE380000}"/>
    <cellStyle name="T_Du toan (version 2)1" xfId="14928" xr:uid="{00000000-0005-0000-0000-0000FF380000}"/>
    <cellStyle name="T_du toan BCKTKT Chem - Nghia Do - Thanh Cong 13-10-2010" xfId="14929" xr:uid="{00000000-0005-0000-0000-000000390000}"/>
    <cellStyle name="T_du toan BCKTKT Chem - Thanh Xuan - Thanh Cong" xfId="14930" xr:uid="{00000000-0005-0000-0000-000001390000}"/>
    <cellStyle name="T_du toan BCKTKT Chem - Thanh Xuan - Thanh Cong 13-10-2010" xfId="14931" xr:uid="{00000000-0005-0000-0000-000002390000}"/>
    <cellStyle name="T_Du toan Cau Am 2" xfId="15421" xr:uid="{00000000-0005-0000-0000-000003390000}"/>
    <cellStyle name="T_Du toan Chem-Nghia Do-Thanh Cong" xfId="14932" xr:uid="{00000000-0005-0000-0000-000004390000}"/>
    <cellStyle name="T_Du Toan Chieng Lao (TKKT99)" xfId="14087" xr:uid="{00000000-0005-0000-0000-000005390000}"/>
    <cellStyle name="T_Du Toan Chieng Lao (TKKT99)_Bang Ke VT cai tao ha the Ba Vi dot 1-2016" xfId="14088" xr:uid="{00000000-0005-0000-0000-000006390000}"/>
    <cellStyle name="T_Du Toan Chieng Lao (TKKT99)_DT ngay 06-08 " xfId="14089" xr:uid="{00000000-0005-0000-0000-000007390000}"/>
    <cellStyle name="T_Du toan chuan 27-03-08" xfId="12566" xr:uid="{00000000-0005-0000-0000-000008390000}"/>
    <cellStyle name="T_du toan DADT thay DD tuyen 180, 181 E1-E2(PA day 150)" xfId="14933" xr:uid="{00000000-0005-0000-0000-000009390000}"/>
    <cellStyle name="T_Du toan di chuyen Ha the phung thuong 2 " xfId="14090" xr:uid="{00000000-0005-0000-0000-00000A390000}"/>
    <cellStyle name="T_du toan di doi DZ110kV Ninh Binh 19-11-09" xfId="14934" xr:uid="{00000000-0005-0000-0000-00000B390000}"/>
    <cellStyle name="T_du toan dien  T3.1" xfId="15422" xr:uid="{00000000-0005-0000-0000-00000C390000}"/>
    <cellStyle name="T_du toan dien TBA 35kV" xfId="15423" xr:uid="{00000000-0005-0000-0000-00000D390000}"/>
    <cellStyle name="T_du toan dien TBA 35kV 2" xfId="15424" xr:uid="{00000000-0005-0000-0000-00000E390000}"/>
    <cellStyle name="T_Du toan DZ 110kV Bim Son (17-10-2011)" xfId="14935" xr:uid="{00000000-0005-0000-0000-00000F390000}"/>
    <cellStyle name="T_du toan DZ 110kV Dong Anh - Bac Thang Long" xfId="14936" xr:uid="{00000000-0005-0000-0000-000010390000}"/>
    <cellStyle name="T_du toan DZ 110kV Dong Anh - Chem 4-11-10" xfId="14937" xr:uid="{00000000-0005-0000-0000-000011390000}"/>
    <cellStyle name="T_du toan DZ 110kV Gia Lam - Sai Dong (8-11-2011)" xfId="14938" xr:uid="{00000000-0005-0000-0000-000012390000}"/>
    <cellStyle name="T_du toan DZ 110kV Gia Lam - Sai Dong sua mong (8-11-2011)" xfId="14939" xr:uid="{00000000-0005-0000-0000-000013390000}"/>
    <cellStyle name="T_du toan DZ 110kV Nam Tha" xfId="14940" xr:uid="{00000000-0005-0000-0000-000014390000}"/>
    <cellStyle name="T_du toan DZ 110kV Ta Thang 24-11-2010" xfId="14941" xr:uid="{00000000-0005-0000-0000-000015390000}"/>
    <cellStyle name="T_du toan DZ 110kV Ta Thang 30-8-2010" xfId="14942" xr:uid="{00000000-0005-0000-0000-000016390000}"/>
    <cellStyle name="T_Du toan DZ 35kV Nam Tha 5 (21-3-2011)" xfId="14943" xr:uid="{00000000-0005-0000-0000-000017390000}"/>
    <cellStyle name="T_Du toan DZ110kV-ST-YM-PV" xfId="12567" xr:uid="{00000000-0005-0000-0000-000018390000}"/>
    <cellStyle name="T_Du toan khac phuc bao lut (Theo ban ve moi)-05-1VH" xfId="12568" xr:uid="{00000000-0005-0000-0000-000019390000}"/>
    <cellStyle name="T_Du Toan Nhan Hac" xfId="14091" xr:uid="{00000000-0005-0000-0000-00001A390000}"/>
    <cellStyle name="T_Du Toan Nhan Hac_Bang Ke VT cai tao ha the Ba Vi dot 1-2016" xfId="14092" xr:uid="{00000000-0005-0000-0000-00001B390000}"/>
    <cellStyle name="T_Du Toan Nhan Hac_DT ngay 06-08 " xfId="14093" xr:uid="{00000000-0005-0000-0000-00001C390000}"/>
    <cellStyle name="T_Du toan Nhat Tan 9(dchinh) (version 1)" xfId="14094" xr:uid="{00000000-0005-0000-0000-00001D390000}"/>
    <cellStyle name="T_Du toan Nhat Tan 9(dchinh) (version 1)_1. Cu ly van chuyen bai Cai Rong" xfId="14944" xr:uid="{00000000-0005-0000-0000-00001E390000}"/>
    <cellStyle name="T_Du toan Nhat Tan 9(dchinh) (version 1)_1. Du toan DZ T110VD-26" xfId="14945" xr:uid="{00000000-0005-0000-0000-00001F390000}"/>
    <cellStyle name="T_Du toan Nhat Tan 9(dchinh) (version 1)_Bang tinh gia tri hop dong" xfId="14946" xr:uid="{00000000-0005-0000-0000-000020390000}"/>
    <cellStyle name="T_Du toan Nhat Tan 9(dchinh) (version 1)_Book1" xfId="14947" xr:uid="{00000000-0005-0000-0000-000021390000}"/>
    <cellStyle name="T_Du toan Nhat Tan 9(dchinh) (version 1)_DT khao sat DZ110kV Dong Anh - Chem" xfId="14948" xr:uid="{00000000-0005-0000-0000-000022390000}"/>
    <cellStyle name="T_Du toan Nhat Tan 9(dchinh) (version 1)_DT TKBVTC di doi DZ110kV Ninh Binh GD2 5-4-2010" xfId="14949" xr:uid="{00000000-0005-0000-0000-000023390000}"/>
    <cellStyle name="T_Du toan Nhat Tan 9(dchinh) (version 1)_DT TKBVTC di doi DZ110kV Ninh Binh GD2 9-3-2010" xfId="14950" xr:uid="{00000000-0005-0000-0000-000024390000}"/>
    <cellStyle name="T_Du toan Nhat Tan 9(dchinh) (version 1)_DT TKBVTC di doi DZ110kV Ninh Binh GD3 2-4-2010" xfId="14951" xr:uid="{00000000-0005-0000-0000-000025390000}"/>
    <cellStyle name="T_Du toan Nhat Tan 9(dchinh) (version 1)_DT TKBVTC di doi DZ110kV Ninh Binh GD3 9-4-2010" xfId="14952" xr:uid="{00000000-0005-0000-0000-000026390000}"/>
    <cellStyle name="T_Du toan Nhat Tan 9(dchinh) (version 1)_DT_05_TBA-_ba_vi (chuẩn)" xfId="14095" xr:uid="{00000000-0005-0000-0000-000027390000}"/>
    <cellStyle name="T_Du toan Nhat Tan 9(dchinh) (version 1)_DTDZ110 Long Boi-Tien Hai (doan cai tao)" xfId="14953" xr:uid="{00000000-0005-0000-0000-000029390000}"/>
    <cellStyle name="T_Du toan Nhat Tan 9(dchinh) (version 1)_DTDZ110 Long Boi-Tien Hai (doan xay moi)" xfId="14954" xr:uid="{00000000-0005-0000-0000-00002A390000}"/>
    <cellStyle name="T_Du toan Nhat Tan 9(dchinh) (version 1)_DTDZ110 Long Boi-Thai Binh 07-04-2011" xfId="14955" xr:uid="{00000000-0005-0000-0000-000028390000}"/>
    <cellStyle name="T_Du toan Nhat Tan 9(dchinh) (version 1)_DTKS DZ 35kV Lao Cai" xfId="14956" xr:uid="{00000000-0005-0000-0000-00002B390000}"/>
    <cellStyle name="T_Du toan Nhat Tan 9(dchinh) (version 1)_DU TOAN (1-6)" xfId="14096" xr:uid="{00000000-0005-0000-0000-00002D390000}"/>
    <cellStyle name="T_Du toan Nhat Tan 9(dchinh) (version 1)_DU TOAN (2-6)" xfId="14097" xr:uid="{00000000-0005-0000-0000-00002E390000}"/>
    <cellStyle name="T_Du toan Nhat Tan 9(dchinh) (version 1)_du toan BCKTKT Chem - Nghia Do - Thanh Cong 13-10-2010" xfId="14957" xr:uid="{00000000-0005-0000-0000-00002F390000}"/>
    <cellStyle name="T_Du toan Nhat Tan 9(dchinh) (version 1)_du toan BCKTKT Chem - Thanh Xuan - Thanh Cong" xfId="14958" xr:uid="{00000000-0005-0000-0000-000030390000}"/>
    <cellStyle name="T_Du toan Nhat Tan 9(dchinh) (version 1)_du toan BCKTKT Chem - Thanh Xuan - Thanh Cong 13-10-2010" xfId="14959" xr:uid="{00000000-0005-0000-0000-000031390000}"/>
    <cellStyle name="T_Du toan Nhat Tan 9(dchinh) (version 1)_Du toan Chem-Nghia Do-Thanh Cong" xfId="14960" xr:uid="{00000000-0005-0000-0000-000032390000}"/>
    <cellStyle name="T_Du toan Nhat Tan 9(dchinh) (version 1)_du toan DADT thay DD tuyen 180, 181 E1-E2(PA day 150)" xfId="14961" xr:uid="{00000000-0005-0000-0000-000033390000}"/>
    <cellStyle name="T_Du toan Nhat Tan 9(dchinh) (version 1)_Du toan di chuyen Ha the phung thuong 2 " xfId="14098" xr:uid="{00000000-0005-0000-0000-000034390000}"/>
    <cellStyle name="T_Du toan Nhat Tan 9(dchinh) (version 1)_du toan di doi DZ110kV Ninh Binh 19-11-09" xfId="14962" xr:uid="{00000000-0005-0000-0000-000035390000}"/>
    <cellStyle name="T_Du toan Nhat Tan 9(dchinh) (version 1)_Du toan DZ 110kV Bim Son (17-10-2011)" xfId="14963" xr:uid="{00000000-0005-0000-0000-000036390000}"/>
    <cellStyle name="T_Du toan Nhat Tan 9(dchinh) (version 1)_du toan DZ 110kV Dong Anh - Bac Thang Long" xfId="14964" xr:uid="{00000000-0005-0000-0000-000037390000}"/>
    <cellStyle name="T_Du toan Nhat Tan 9(dchinh) (version 1)_du toan DZ 110kV Dong Anh - Chem 4-11-10" xfId="14965" xr:uid="{00000000-0005-0000-0000-000038390000}"/>
    <cellStyle name="T_Du toan Nhat Tan 9(dchinh) (version 1)_du toan DZ 110kV Gia Lam - Sai Dong (8-11-2011)" xfId="14966" xr:uid="{00000000-0005-0000-0000-000039390000}"/>
    <cellStyle name="T_Du toan Nhat Tan 9(dchinh) (version 1)_du toan DZ 110kV Gia Lam - Sai Dong sua mong (8-11-2011)" xfId="14967" xr:uid="{00000000-0005-0000-0000-00003A390000}"/>
    <cellStyle name="T_Du toan Nhat Tan 9(dchinh) (version 1)_du toan DZ 110kV Nam Tha" xfId="14968" xr:uid="{00000000-0005-0000-0000-00003B390000}"/>
    <cellStyle name="T_Du toan Nhat Tan 9(dchinh) (version 1)_du toan DZ 110kV Ta Thang 24-11-2010" xfId="14969" xr:uid="{00000000-0005-0000-0000-00003C390000}"/>
    <cellStyle name="T_Du toan Nhat Tan 9(dchinh) (version 1)_du toan DZ 110kV Ta Thang 30-8-2010" xfId="14970" xr:uid="{00000000-0005-0000-0000-00003D390000}"/>
    <cellStyle name="T_Du toan Nhat Tan 9(dchinh) (version 1)_Du toan DZ 35kV Nam Tha 5 (21-3-2011)" xfId="14971" xr:uid="{00000000-0005-0000-0000-00003E390000}"/>
    <cellStyle name="T_Du toan Nhat Tan 9(dchinh) (version 1)_du toan SCL TBA Dong Anh E1.1" xfId="14972" xr:uid="{00000000-0005-0000-0000-00003F390000}"/>
    <cellStyle name="T_Du toan Nhat Tan 9(dchinh) (version 1)_du toan TKBVTC Chem - Nghia Do - Thanh Xuan 21-9-2010" xfId="14973" xr:uid="{00000000-0005-0000-0000-000043390000}"/>
    <cellStyle name="T_Du toan Nhat Tan 9(dchinh) (version 1)_DU THAU" xfId="14974" xr:uid="{00000000-0005-0000-0000-00002C390000}"/>
    <cellStyle name="T_Du toan Nhat Tan 9(dchinh) (version 1)_Duong day" xfId="14975" xr:uid="{00000000-0005-0000-0000-000044390000}"/>
    <cellStyle name="T_Du toan Nhat Tan 9(dchinh) (version 1)_Dự toán SCL971 DB (04-02-2015)" xfId="14099" xr:uid="{00000000-0005-0000-0000-000040390000}"/>
    <cellStyle name="T_Du toan Nhat Tan 9(dchinh) (version 1)_Dự toán SCL971 DB (04-02-2015)_1" xfId="14100" xr:uid="{00000000-0005-0000-0000-000041390000}"/>
    <cellStyle name="T_Du toan Nhat Tan 9(dchinh) (version 1)_Dự toán SCL971 DB (04-02-2015)_DT_05_TBA-_ba_vi (dot 3.)" xfId="14101" xr:uid="{00000000-0005-0000-0000-000042390000}"/>
    <cellStyle name="T_Du toan Nhat Tan 9(dchinh) (version 1)_DZ Pleikrong-KonTum GZTACSR200" xfId="14976" xr:uid="{00000000-0005-0000-0000-000045390000}"/>
    <cellStyle name="T_Du toan Nhat Tan 9(dchinh) (version 1)_DZ-E1-E2_GZTACSR200_DADT_B08" xfId="14977" xr:uid="{00000000-0005-0000-0000-000046390000}"/>
    <cellStyle name="T_Du toan Nhat Tan 9(dchinh) (version 1)_DZ-E1-E2_GZTACSR200_TKBVTC" xfId="14978" xr:uid="{00000000-0005-0000-0000-000047390000}"/>
    <cellStyle name="T_Du toan Nhat Tan 9(dchinh) (version 1)_DZ-E1-E2_GZTACSR200_TKBVTC-thaochuoi" xfId="14979" xr:uid="{00000000-0005-0000-0000-000048390000}"/>
    <cellStyle name="T_Du toan Nhat Tan 9(dchinh) (version 1)_DZ-Pleiku-KonTum_GZTACSR200_01-04-2011" xfId="14980" xr:uid="{00000000-0005-0000-0000-000049390000}"/>
    <cellStyle name="T_Du toan Nhat Tan 9(dchinh) (version 1)_I. Hoang Mai" xfId="14981" xr:uid="{00000000-0005-0000-0000-00004A390000}"/>
    <cellStyle name="T_Du toan Nhat Tan 9(dchinh) (version 1)_khai toan DZ 35kV Nam Tha 5" xfId="14982" xr:uid="{00000000-0005-0000-0000-00004B390000}"/>
    <cellStyle name="T_Du toan Nhat Tan 9(dchinh) (version 1)_Nguon-110kV" xfId="14983" xr:uid="{00000000-0005-0000-0000-00004C390000}"/>
    <cellStyle name="T_Du toan Nhat Tan 9(dchinh) (version 1)_Phan DZ Dong Anh - Van Tri" xfId="14984" xr:uid="{00000000-0005-0000-0000-00004D390000}"/>
    <cellStyle name="T_Du toan Nhat Tan 9(dchinh) (version 1)_TBA" xfId="14985" xr:uid="{00000000-0005-0000-0000-00004E390000}"/>
    <cellStyle name="T_Du toan Nhat Tan 9(dchinh) (version 1)_TBA-Pleicu-KonTum 01-04-2011" xfId="14986" xr:uid="{00000000-0005-0000-0000-00004F390000}"/>
    <cellStyle name="T_Du toan Nhat Tan 9(dchinh) (version 1)_TMDT duong day 110kV Nam Dinh Vu" xfId="14987" xr:uid="{00000000-0005-0000-0000-000051390000}"/>
    <cellStyle name="T_Du toan Nhat Tan 9(dchinh) (version 1)_TMDT duong day 110kV Nam Dinh Vu 14-4-2012" xfId="14988" xr:uid="{00000000-0005-0000-0000-000052390000}"/>
    <cellStyle name="T_Du toan Nhat Tan 9(dchinh) (version 1)_Tonghop" xfId="14989" xr:uid="{00000000-0005-0000-0000-000053390000}"/>
    <cellStyle name="T_Du toan Nhat Tan 9(dchinh) (version 1)_Tonghop DT" xfId="14990" xr:uid="{00000000-0005-0000-0000-000054390000}"/>
    <cellStyle name="T_Du toan Nhat Tan 9(dchinh) (version 1)_THDT1" xfId="14991" xr:uid="{00000000-0005-0000-0000-000050390000}"/>
    <cellStyle name="T_Du toan Nhat Tan 9(dchinh) (version 1)_z Mau Du toan 2011" xfId="14102" xr:uid="{00000000-0005-0000-0000-000055390000}"/>
    <cellStyle name="T_Du toan Nhat Tan 9(dchinh) (version 1)_z Mau Du toan 2011_Bang Ke VT cai tao ha the Ba Vi dot 1-2016" xfId="14103" xr:uid="{00000000-0005-0000-0000-000056390000}"/>
    <cellStyle name="T_Du toan Nhat Tan 9(dchinh) (version 1)_z Mau Du toan 2011_DT ngay 06-08 " xfId="14104" xr:uid="{00000000-0005-0000-0000-000057390000}"/>
    <cellStyle name="T_du toan SCL Cum 11 VXuyen(S)" xfId="14105" xr:uid="{00000000-0005-0000-0000-000058390000}"/>
    <cellStyle name="T_du toan SCL Cum 11 VXuyen(S)_Bang Ke VT cai tao ha the Ba Vi dot 1-2016" xfId="14106" xr:uid="{00000000-0005-0000-0000-000059390000}"/>
    <cellStyle name="T_du toan SCL Cum 11 VXuyen(S)_DT ngay 06-08 " xfId="14107" xr:uid="{00000000-0005-0000-0000-00005A390000}"/>
    <cellStyle name="T_Du toan SCL lo 377E1.4" xfId="15425" xr:uid="{00000000-0005-0000-0000-00005B390000}"/>
    <cellStyle name="T_du toan SCL TBA Dong Anh E1.1" xfId="14992" xr:uid="{00000000-0005-0000-0000-00005C390000}"/>
    <cellStyle name="T_du toan TBA 35kV" xfId="15426" xr:uid="{00000000-0005-0000-0000-000060390000}"/>
    <cellStyle name="T_du toan TBA 35kV 2" xfId="15427" xr:uid="{00000000-0005-0000-0000-000061390000}"/>
    <cellStyle name="T_Du toan TBA 35kV cap dien thi cong (moi)" xfId="4472" xr:uid="{00000000-0005-0000-0000-000062390000}"/>
    <cellStyle name="T_Du toan TBA 35kV cap dien thi cong (moi) 10" xfId="12569" xr:uid="{00000000-0005-0000-0000-000063390000}"/>
    <cellStyle name="T_Du toan TBA 35kV cap dien thi cong (moi) 11" xfId="12570" xr:uid="{00000000-0005-0000-0000-000064390000}"/>
    <cellStyle name="T_Du toan TBA 35kV cap dien thi cong (moi) 12" xfId="16503" xr:uid="{00000000-0005-0000-0000-000065390000}"/>
    <cellStyle name="T_Du toan TBA 35kV cap dien thi cong (moi) 13" xfId="15954" xr:uid="{00000000-0005-0000-0000-000066390000}"/>
    <cellStyle name="T_Du toan TBA 35kV cap dien thi cong (moi) 2" xfId="12571" xr:uid="{00000000-0005-0000-0000-000067390000}"/>
    <cellStyle name="T_Du toan TBA 35kV cap dien thi cong (moi) 3" xfId="12572" xr:uid="{00000000-0005-0000-0000-000068390000}"/>
    <cellStyle name="T_Du toan TBA 35kV cap dien thi cong (moi) 4" xfId="12573" xr:uid="{00000000-0005-0000-0000-000069390000}"/>
    <cellStyle name="T_Du toan TBA 35kV cap dien thi cong (moi) 5" xfId="12574" xr:uid="{00000000-0005-0000-0000-00006A390000}"/>
    <cellStyle name="T_Du toan TBA 35kV cap dien thi cong (moi) 6" xfId="12575" xr:uid="{00000000-0005-0000-0000-00006B390000}"/>
    <cellStyle name="T_Du toan TBA 35kV cap dien thi cong (moi) 7" xfId="12576" xr:uid="{00000000-0005-0000-0000-00006C390000}"/>
    <cellStyle name="T_Du toan TBA 35kV cap dien thi cong (moi) 8" xfId="12577" xr:uid="{00000000-0005-0000-0000-00006D390000}"/>
    <cellStyle name="T_Du toan TBA 35kV cap dien thi cong (moi) 9" xfId="12578" xr:uid="{00000000-0005-0000-0000-00006E390000}"/>
    <cellStyle name="T_Du toan TBA 35kV cap dien thi cong (moi)_KHOILUONG VANCHUYEN 123" xfId="4473" xr:uid="{00000000-0005-0000-0000-00006F390000}"/>
    <cellStyle name="T_Du toan TBA 35kV cap dien thi cong (moi)_KHOILUONG VANCHUYEN 123 10" xfId="12579" xr:uid="{00000000-0005-0000-0000-000070390000}"/>
    <cellStyle name="T_Du toan TBA 35kV cap dien thi cong (moi)_KHOILUONG VANCHUYEN 123 11" xfId="12580" xr:uid="{00000000-0005-0000-0000-000071390000}"/>
    <cellStyle name="T_Du toan TBA 35kV cap dien thi cong (moi)_KHOILUONG VANCHUYEN 123 12" xfId="16504" xr:uid="{00000000-0005-0000-0000-000072390000}"/>
    <cellStyle name="T_Du toan TBA 35kV cap dien thi cong (moi)_KHOILUONG VANCHUYEN 123 13" xfId="15955" xr:uid="{00000000-0005-0000-0000-000073390000}"/>
    <cellStyle name="T_Du toan TBA 35kV cap dien thi cong (moi)_KHOILUONG VANCHUYEN 123 2" xfId="12581" xr:uid="{00000000-0005-0000-0000-000074390000}"/>
    <cellStyle name="T_Du toan TBA 35kV cap dien thi cong (moi)_KHOILUONG VANCHUYEN 123 3" xfId="12582" xr:uid="{00000000-0005-0000-0000-000075390000}"/>
    <cellStyle name="T_Du toan TBA 35kV cap dien thi cong (moi)_KHOILUONG VANCHUYEN 123 4" xfId="12583" xr:uid="{00000000-0005-0000-0000-000076390000}"/>
    <cellStyle name="T_Du toan TBA 35kV cap dien thi cong (moi)_KHOILUONG VANCHUYEN 123 5" xfId="12584" xr:uid="{00000000-0005-0000-0000-000077390000}"/>
    <cellStyle name="T_Du toan TBA 35kV cap dien thi cong (moi)_KHOILUONG VANCHUYEN 123 6" xfId="12585" xr:uid="{00000000-0005-0000-0000-000078390000}"/>
    <cellStyle name="T_Du toan TBA 35kV cap dien thi cong (moi)_KHOILUONG VANCHUYEN 123 7" xfId="12586" xr:uid="{00000000-0005-0000-0000-000079390000}"/>
    <cellStyle name="T_Du toan TBA 35kV cap dien thi cong (moi)_KHOILUONG VANCHUYEN 123 8" xfId="12587" xr:uid="{00000000-0005-0000-0000-00007A390000}"/>
    <cellStyle name="T_Du toan TBA 35kV cap dien thi cong (moi)_KHOILUONG VANCHUYEN 123 9" xfId="12588" xr:uid="{00000000-0005-0000-0000-00007B390000}"/>
    <cellStyle name="T_du toan TKBVTC Chem - Nghia Do - Thanh Xuan 21-9-2010" xfId="14993" xr:uid="{00000000-0005-0000-0000-00007D390000}"/>
    <cellStyle name="T_Du Toan TT Na Duong Den Bu" xfId="14112" xr:uid="{00000000-0005-0000-0000-00008B390000}"/>
    <cellStyle name="T_Du Toan TT Na Duong Den Bu_Bang Ke VT cai tao ha the Ba Vi dot 1-2016" xfId="14113" xr:uid="{00000000-0005-0000-0000-00008C390000}"/>
    <cellStyle name="T_Du Toan TT Na Duong Den Bu_DT ngay 06-08 " xfId="14114" xr:uid="{00000000-0005-0000-0000-00008D390000}"/>
    <cellStyle name="T_Du Toan TT Na Duong Tram 1 &amp; Tong hop" xfId="14115" xr:uid="{00000000-0005-0000-0000-00008E390000}"/>
    <cellStyle name="T_Du Toan TT Na Duong Tram 1 &amp; Tong hop_Bang Ke VT cai tao ha the Ba Vi dot 1-2016" xfId="14116" xr:uid="{00000000-0005-0000-0000-00008F390000}"/>
    <cellStyle name="T_Du Toan TT Na Duong Tram 1 &amp; Tong hop_DT ngay 06-08 " xfId="14117" xr:uid="{00000000-0005-0000-0000-000090390000}"/>
    <cellStyle name="T_Du Toan THO LOC TRAI GIONG" xfId="14111" xr:uid="{00000000-0005-0000-0000-00007C390000}"/>
    <cellStyle name="T_du toan trung thau" xfId="4474" xr:uid="{00000000-0005-0000-0000-00007E390000}"/>
    <cellStyle name="T_du toan trung thau 10" xfId="12589" xr:uid="{00000000-0005-0000-0000-00007F390000}"/>
    <cellStyle name="T_du toan trung thau 11" xfId="12590" xr:uid="{00000000-0005-0000-0000-000080390000}"/>
    <cellStyle name="T_du toan trung thau 12" xfId="16505" xr:uid="{00000000-0005-0000-0000-000081390000}"/>
    <cellStyle name="T_du toan trung thau 13" xfId="15956" xr:uid="{00000000-0005-0000-0000-000082390000}"/>
    <cellStyle name="T_du toan trung thau 2" xfId="12591" xr:uid="{00000000-0005-0000-0000-000083390000}"/>
    <cellStyle name="T_du toan trung thau 3" xfId="12592" xr:uid="{00000000-0005-0000-0000-000084390000}"/>
    <cellStyle name="T_du toan trung thau 4" xfId="12593" xr:uid="{00000000-0005-0000-0000-000085390000}"/>
    <cellStyle name="T_du toan trung thau 5" xfId="12594" xr:uid="{00000000-0005-0000-0000-000086390000}"/>
    <cellStyle name="T_du toan trung thau 6" xfId="12595" xr:uid="{00000000-0005-0000-0000-000087390000}"/>
    <cellStyle name="T_du toan trung thau 7" xfId="12596" xr:uid="{00000000-0005-0000-0000-000088390000}"/>
    <cellStyle name="T_du toan trung thau 8" xfId="12597" xr:uid="{00000000-0005-0000-0000-000089390000}"/>
    <cellStyle name="T_du toan trung thau 9" xfId="12598" xr:uid="{00000000-0005-0000-0000-00008A390000}"/>
    <cellStyle name="T_Du toan xay lap Giang Bien 10" xfId="15428" xr:uid="{00000000-0005-0000-0000-000091390000}"/>
    <cellStyle name="T_Du toanDZ 35 kv" xfId="12599" xr:uid="{00000000-0005-0000-0000-000092390000}"/>
    <cellStyle name="T_Du toansua" xfId="14118" xr:uid="{00000000-0005-0000-0000-000093390000}"/>
    <cellStyle name="T_Du toansua_DT_05_TBA-_ba_vi (chuẩn)" xfId="14119" xr:uid="{00000000-0005-0000-0000-000094390000}"/>
    <cellStyle name="T_Du toansua_DU TOAN (1-6)" xfId="14120" xr:uid="{00000000-0005-0000-0000-000095390000}"/>
    <cellStyle name="T_Du toansua_DU TOAN (2-6)" xfId="14121" xr:uid="{00000000-0005-0000-0000-000096390000}"/>
    <cellStyle name="T_Du toansua_Du toan di chuyen Ha the phung thuong 2 " xfId="14122" xr:uid="{00000000-0005-0000-0000-000097390000}"/>
    <cellStyle name="T_Du toansua_Du toan Nhat Tan 9(dchinh) (version 1)" xfId="14123" xr:uid="{00000000-0005-0000-0000-000098390000}"/>
    <cellStyle name="T_Du toansua_Du toan Nhat Tan 9(dchinh) (version 1)_1. Cu ly van chuyen bai Cai Rong" xfId="14994" xr:uid="{00000000-0005-0000-0000-000099390000}"/>
    <cellStyle name="T_Du toansua_Du toan Nhat Tan 9(dchinh) (version 1)_1. Du toan DZ T110VD-26" xfId="14995" xr:uid="{00000000-0005-0000-0000-00009A390000}"/>
    <cellStyle name="T_Du toansua_Du toan Nhat Tan 9(dchinh) (version 1)_Bang tinh gia tri hop dong" xfId="14996" xr:uid="{00000000-0005-0000-0000-00009B390000}"/>
    <cellStyle name="T_Du toansua_Du toan Nhat Tan 9(dchinh) (version 1)_Book1" xfId="14997" xr:uid="{00000000-0005-0000-0000-00009C390000}"/>
    <cellStyle name="T_Du toansua_Du toan Nhat Tan 9(dchinh) (version 1)_DT khao sat DZ110kV Dong Anh - Chem" xfId="14998" xr:uid="{00000000-0005-0000-0000-00009D390000}"/>
    <cellStyle name="T_Du toansua_Du toan Nhat Tan 9(dchinh) (version 1)_DT TKBVTC di doi DZ110kV Ninh Binh GD2 5-4-2010" xfId="14999" xr:uid="{00000000-0005-0000-0000-00009E390000}"/>
    <cellStyle name="T_Du toansua_Du toan Nhat Tan 9(dchinh) (version 1)_DT TKBVTC di doi DZ110kV Ninh Binh GD2 9-3-2010" xfId="15000" xr:uid="{00000000-0005-0000-0000-00009F390000}"/>
    <cellStyle name="T_Du toansua_Du toan Nhat Tan 9(dchinh) (version 1)_DT TKBVTC di doi DZ110kV Ninh Binh GD3 2-4-2010" xfId="15001" xr:uid="{00000000-0005-0000-0000-0000A0390000}"/>
    <cellStyle name="T_Du toansua_Du toan Nhat Tan 9(dchinh) (version 1)_DT TKBVTC di doi DZ110kV Ninh Binh GD3 9-4-2010" xfId="15002" xr:uid="{00000000-0005-0000-0000-0000A1390000}"/>
    <cellStyle name="T_Du toansua_Du toan Nhat Tan 9(dchinh) (version 1)_DT_05_TBA-_ba_vi (chuẩn)" xfId="14124" xr:uid="{00000000-0005-0000-0000-0000A2390000}"/>
    <cellStyle name="T_Du toansua_Du toan Nhat Tan 9(dchinh) (version 1)_DTDZ110 Long Boi-Tien Hai (doan cai tao)" xfId="15003" xr:uid="{00000000-0005-0000-0000-0000A4390000}"/>
    <cellStyle name="T_Du toansua_Du toan Nhat Tan 9(dchinh) (version 1)_DTDZ110 Long Boi-Tien Hai (doan xay moi)" xfId="15004" xr:uid="{00000000-0005-0000-0000-0000A5390000}"/>
    <cellStyle name="T_Du toansua_Du toan Nhat Tan 9(dchinh) (version 1)_DTDZ110 Long Boi-Thai Binh 07-04-2011" xfId="15005" xr:uid="{00000000-0005-0000-0000-0000A3390000}"/>
    <cellStyle name="T_Du toansua_Du toan Nhat Tan 9(dchinh) (version 1)_DTKS DZ 35kV Lao Cai" xfId="15006" xr:uid="{00000000-0005-0000-0000-0000A6390000}"/>
    <cellStyle name="T_Du toansua_Du toan Nhat Tan 9(dchinh) (version 1)_DU TOAN (1-6)" xfId="14125" xr:uid="{00000000-0005-0000-0000-0000A8390000}"/>
    <cellStyle name="T_Du toansua_Du toan Nhat Tan 9(dchinh) (version 1)_DU TOAN (2-6)" xfId="14126" xr:uid="{00000000-0005-0000-0000-0000A9390000}"/>
    <cellStyle name="T_Du toansua_Du toan Nhat Tan 9(dchinh) (version 1)_du toan BCKTKT Chem - Nghia Do - Thanh Cong 13-10-2010" xfId="15007" xr:uid="{00000000-0005-0000-0000-0000AA390000}"/>
    <cellStyle name="T_Du toansua_Du toan Nhat Tan 9(dchinh) (version 1)_du toan BCKTKT Chem - Thanh Xuan - Thanh Cong" xfId="15008" xr:uid="{00000000-0005-0000-0000-0000AB390000}"/>
    <cellStyle name="T_Du toansua_Du toan Nhat Tan 9(dchinh) (version 1)_du toan BCKTKT Chem - Thanh Xuan - Thanh Cong 13-10-2010" xfId="15009" xr:uid="{00000000-0005-0000-0000-0000AC390000}"/>
    <cellStyle name="T_Du toansua_Du toan Nhat Tan 9(dchinh) (version 1)_Du toan Chem-Nghia Do-Thanh Cong" xfId="15010" xr:uid="{00000000-0005-0000-0000-0000AD390000}"/>
    <cellStyle name="T_Du toansua_Du toan Nhat Tan 9(dchinh) (version 1)_du toan DADT thay DD tuyen 180, 181 E1-E2(PA day 150)" xfId="15011" xr:uid="{00000000-0005-0000-0000-0000AE390000}"/>
    <cellStyle name="T_Du toansua_Du toan Nhat Tan 9(dchinh) (version 1)_Du toan di chuyen Ha the phung thuong 2 " xfId="14127" xr:uid="{00000000-0005-0000-0000-0000AF390000}"/>
    <cellStyle name="T_Du toansua_Du toan Nhat Tan 9(dchinh) (version 1)_du toan di doi DZ110kV Ninh Binh 19-11-09" xfId="15012" xr:uid="{00000000-0005-0000-0000-0000B0390000}"/>
    <cellStyle name="T_Du toansua_Du toan Nhat Tan 9(dchinh) (version 1)_Du toan DZ 110kV Bim Son (17-10-2011)" xfId="15013" xr:uid="{00000000-0005-0000-0000-0000B1390000}"/>
    <cellStyle name="T_Du toansua_Du toan Nhat Tan 9(dchinh) (version 1)_du toan DZ 110kV Dong Anh - Bac Thang Long" xfId="15014" xr:uid="{00000000-0005-0000-0000-0000B2390000}"/>
    <cellStyle name="T_Du toansua_Du toan Nhat Tan 9(dchinh) (version 1)_du toan DZ 110kV Dong Anh - Chem 4-11-10" xfId="15015" xr:uid="{00000000-0005-0000-0000-0000B3390000}"/>
    <cellStyle name="T_Du toansua_Du toan Nhat Tan 9(dchinh) (version 1)_du toan DZ 110kV Gia Lam - Sai Dong (8-11-2011)" xfId="15016" xr:uid="{00000000-0005-0000-0000-0000B4390000}"/>
    <cellStyle name="T_Du toansua_Du toan Nhat Tan 9(dchinh) (version 1)_du toan DZ 110kV Gia Lam - Sai Dong sua mong (8-11-2011)" xfId="15017" xr:uid="{00000000-0005-0000-0000-0000B5390000}"/>
    <cellStyle name="T_Du toansua_Du toan Nhat Tan 9(dchinh) (version 1)_du toan DZ 110kV Nam Tha" xfId="15018" xr:uid="{00000000-0005-0000-0000-0000B6390000}"/>
    <cellStyle name="T_Du toansua_Du toan Nhat Tan 9(dchinh) (version 1)_du toan DZ 110kV Ta Thang 24-11-2010" xfId="15019" xr:uid="{00000000-0005-0000-0000-0000B7390000}"/>
    <cellStyle name="T_Du toansua_Du toan Nhat Tan 9(dchinh) (version 1)_du toan DZ 110kV Ta Thang 30-8-2010" xfId="15020" xr:uid="{00000000-0005-0000-0000-0000B8390000}"/>
    <cellStyle name="T_Du toansua_Du toan Nhat Tan 9(dchinh) (version 1)_Du toan DZ 35kV Nam Tha 5 (21-3-2011)" xfId="15021" xr:uid="{00000000-0005-0000-0000-0000B9390000}"/>
    <cellStyle name="T_Du toansua_Du toan Nhat Tan 9(dchinh) (version 1)_du toan SCL TBA Dong Anh E1.1" xfId="15022" xr:uid="{00000000-0005-0000-0000-0000BA390000}"/>
    <cellStyle name="T_Du toansua_Du toan Nhat Tan 9(dchinh) (version 1)_du toan TKBVTC Chem - Nghia Do - Thanh Xuan 21-9-2010" xfId="15023" xr:uid="{00000000-0005-0000-0000-0000BE390000}"/>
    <cellStyle name="T_Du toansua_Du toan Nhat Tan 9(dchinh) (version 1)_DU THAU" xfId="15024" xr:uid="{00000000-0005-0000-0000-0000A7390000}"/>
    <cellStyle name="T_Du toansua_Du toan Nhat Tan 9(dchinh) (version 1)_Duong day" xfId="15025" xr:uid="{00000000-0005-0000-0000-0000BF390000}"/>
    <cellStyle name="T_Du toansua_Du toan Nhat Tan 9(dchinh) (version 1)_Dự toán SCL971 DB (04-02-2015)" xfId="14128" xr:uid="{00000000-0005-0000-0000-0000BB390000}"/>
    <cellStyle name="T_Du toansua_Du toan Nhat Tan 9(dchinh) (version 1)_Dự toán SCL971 DB (04-02-2015)_1" xfId="14129" xr:uid="{00000000-0005-0000-0000-0000BC390000}"/>
    <cellStyle name="T_Du toansua_Du toan Nhat Tan 9(dchinh) (version 1)_Dự toán SCL971 DB (04-02-2015)_DT_05_TBA-_ba_vi (dot 3.)" xfId="14130" xr:uid="{00000000-0005-0000-0000-0000BD390000}"/>
    <cellStyle name="T_Du toansua_Du toan Nhat Tan 9(dchinh) (version 1)_DZ Pleikrong-KonTum GZTACSR200" xfId="15026" xr:uid="{00000000-0005-0000-0000-0000C0390000}"/>
    <cellStyle name="T_Du toansua_Du toan Nhat Tan 9(dchinh) (version 1)_DZ-E1-E2_GZTACSR200_DADT_B08" xfId="15027" xr:uid="{00000000-0005-0000-0000-0000C1390000}"/>
    <cellStyle name="T_Du toansua_Du toan Nhat Tan 9(dchinh) (version 1)_DZ-E1-E2_GZTACSR200_TKBVTC" xfId="15028" xr:uid="{00000000-0005-0000-0000-0000C2390000}"/>
    <cellStyle name="T_Du toansua_Du toan Nhat Tan 9(dchinh) (version 1)_DZ-E1-E2_GZTACSR200_TKBVTC-thaochuoi" xfId="15029" xr:uid="{00000000-0005-0000-0000-0000C3390000}"/>
    <cellStyle name="T_Du toansua_Du toan Nhat Tan 9(dchinh) (version 1)_DZ-Pleiku-KonTum_GZTACSR200_01-04-2011" xfId="15030" xr:uid="{00000000-0005-0000-0000-0000C4390000}"/>
    <cellStyle name="T_Du toansua_Du toan Nhat Tan 9(dchinh) (version 1)_I. Hoang Mai" xfId="15031" xr:uid="{00000000-0005-0000-0000-0000C5390000}"/>
    <cellStyle name="T_Du toansua_Du toan Nhat Tan 9(dchinh) (version 1)_khai toan DZ 35kV Nam Tha 5" xfId="15032" xr:uid="{00000000-0005-0000-0000-0000C6390000}"/>
    <cellStyle name="T_Du toansua_Du toan Nhat Tan 9(dchinh) (version 1)_Nguon-110kV" xfId="15033" xr:uid="{00000000-0005-0000-0000-0000C7390000}"/>
    <cellStyle name="T_Du toansua_Du toan Nhat Tan 9(dchinh) (version 1)_Phan DZ Dong Anh - Van Tri" xfId="15034" xr:uid="{00000000-0005-0000-0000-0000C8390000}"/>
    <cellStyle name="T_Du toansua_Du toan Nhat Tan 9(dchinh) (version 1)_TBA" xfId="15035" xr:uid="{00000000-0005-0000-0000-0000C9390000}"/>
    <cellStyle name="T_Du toansua_Du toan Nhat Tan 9(dchinh) (version 1)_TBA-Pleicu-KonTum 01-04-2011" xfId="15036" xr:uid="{00000000-0005-0000-0000-0000CA390000}"/>
    <cellStyle name="T_Du toansua_Du toan Nhat Tan 9(dchinh) (version 1)_TMDT duong day 110kV Nam Dinh Vu" xfId="15037" xr:uid="{00000000-0005-0000-0000-0000CC390000}"/>
    <cellStyle name="T_Du toansua_Du toan Nhat Tan 9(dchinh) (version 1)_TMDT duong day 110kV Nam Dinh Vu 14-4-2012" xfId="15038" xr:uid="{00000000-0005-0000-0000-0000CD390000}"/>
    <cellStyle name="T_Du toansua_Du toan Nhat Tan 9(dchinh) (version 1)_Tonghop" xfId="15039" xr:uid="{00000000-0005-0000-0000-0000CE390000}"/>
    <cellStyle name="T_Du toansua_Du toan Nhat Tan 9(dchinh) (version 1)_Tonghop DT" xfId="15040" xr:uid="{00000000-0005-0000-0000-0000CF390000}"/>
    <cellStyle name="T_Du toansua_Du toan Nhat Tan 9(dchinh) (version 1)_THDT1" xfId="15041" xr:uid="{00000000-0005-0000-0000-0000CB390000}"/>
    <cellStyle name="T_Du toansua_Du toan Nhat Tan 9(dchinh) (version 1)_z Mau Du toan 2011" xfId="14131" xr:uid="{00000000-0005-0000-0000-0000D0390000}"/>
    <cellStyle name="T_Du toansua_Du toan Nhat Tan 9(dchinh) (version 1)_z Mau Du toan 2011_Bang Ke VT cai tao ha the Ba Vi dot 1-2016" xfId="14132" xr:uid="{00000000-0005-0000-0000-0000D1390000}"/>
    <cellStyle name="T_Du toansua_Du toan Nhat Tan 9(dchinh) (version 1)_z Mau Du toan 2011_DT ngay 06-08 " xfId="14133" xr:uid="{00000000-0005-0000-0000-0000D2390000}"/>
    <cellStyle name="T_Du toansua_Dự toán SCL971 DB (04-02-2015)" xfId="14134" xr:uid="{00000000-0005-0000-0000-0000D3390000}"/>
    <cellStyle name="T_Du toansua_Dự toán SCL971 DB (04-02-2015)_1" xfId="14135" xr:uid="{00000000-0005-0000-0000-0000D4390000}"/>
    <cellStyle name="T_Du toansua_Dự toán SCL971 DB (04-02-2015)_DT_05_TBA-_ba_vi (dot 3.)" xfId="14136" xr:uid="{00000000-0005-0000-0000-0000D5390000}"/>
    <cellStyle name="T_Du tuan TBA Cty Cong trinh Thuy loi" xfId="14137" xr:uid="{00000000-0005-0000-0000-0000D6390000}"/>
    <cellStyle name="T_Du tuan TBA Cty Cong trinh Thuy loi_DT_05_TBA-_ba_vi (chuẩn)" xfId="14138" xr:uid="{00000000-0005-0000-0000-0000D7390000}"/>
    <cellStyle name="T_Du tuan TBA Cty Cong trinh Thuy loi_DU TOAN (1-6)" xfId="14139" xr:uid="{00000000-0005-0000-0000-0000D8390000}"/>
    <cellStyle name="T_Du tuan TBA Cty Cong trinh Thuy loi_DU TOAN (2-6)" xfId="14140" xr:uid="{00000000-0005-0000-0000-0000D9390000}"/>
    <cellStyle name="T_Du tuan TBA Cty Cong trinh Thuy loi_Du toan di chuyen Ha the phung thuong 2 " xfId="14141" xr:uid="{00000000-0005-0000-0000-0000DA390000}"/>
    <cellStyle name="T_Du tuan TBA Cty Cong trinh Thuy loi_Dự toán SCL971 DB (04-02-2015)" xfId="14142" xr:uid="{00000000-0005-0000-0000-0000DB390000}"/>
    <cellStyle name="T_Du tuan TBA Cty Cong trinh Thuy loi_Dự toán SCL971 DB (04-02-2015)_1" xfId="14143" xr:uid="{00000000-0005-0000-0000-0000DC390000}"/>
    <cellStyle name="T_Du tuan TBA Cty Cong trinh Thuy loi_Dự toán SCL971 DB (04-02-2015)_DT_05_TBA-_ba_vi (dot 3.)" xfId="14144" xr:uid="{00000000-0005-0000-0000-0000DD390000}"/>
    <cellStyle name="T_DU THAU" xfId="15042" xr:uid="{00000000-0005-0000-0000-0000FB380000}"/>
    <cellStyle name="T_Duong day" xfId="15043" xr:uid="{00000000-0005-0000-0000-0000DE390000}"/>
    <cellStyle name="T_Duong day 110kV E4.1-E4.1 TKKT 10-8-06" xfId="14145" xr:uid="{00000000-0005-0000-0000-0000DF390000}"/>
    <cellStyle name="T_Duong day 110kV E4.1-E4.1 TKKT 10-8-06_Bang Ke VT cai tao ha the Ba Vi dot 1-2016" xfId="14146" xr:uid="{00000000-0005-0000-0000-0000E0390000}"/>
    <cellStyle name="T_Duong day 110kV E4.1-E4.1 TKKT 10-8-06_DT ngay 06-08 " xfId="14147" xr:uid="{00000000-0005-0000-0000-0000E1390000}"/>
    <cellStyle name="T_Dutoan" xfId="15429" xr:uid="{00000000-0005-0000-0000-0000E2390000}"/>
    <cellStyle name="T_DutoandecuongKS2" xfId="14148" xr:uid="{00000000-0005-0000-0000-0000E3390000}"/>
    <cellStyle name="T_DutoandecuongKS2 2" xfId="15430" xr:uid="{00000000-0005-0000-0000-0000E4390000}"/>
    <cellStyle name="T_DutoandecuongKS2_Bang Ke VT cai tao ha the Ba Vi dot 1-2016" xfId="14149" xr:uid="{00000000-0005-0000-0000-0000E5390000}"/>
    <cellStyle name="T_DutoandecuongKS2_DT ngay 06-08 " xfId="14150" xr:uid="{00000000-0005-0000-0000-0000E6390000}"/>
    <cellStyle name="T_duyetTMDTMyTho_NPT1" xfId="4475" xr:uid="{00000000-0005-0000-0000-0000E7390000}"/>
    <cellStyle name="T_duyetTMDTMyTho_NPT1 10" xfId="12600" xr:uid="{00000000-0005-0000-0000-0000E8390000}"/>
    <cellStyle name="T_duyetTMDTMyTho_NPT1 11" xfId="12601" xr:uid="{00000000-0005-0000-0000-0000E9390000}"/>
    <cellStyle name="T_duyetTMDTMyTho_NPT1 12" xfId="16506" xr:uid="{00000000-0005-0000-0000-0000EA390000}"/>
    <cellStyle name="T_duyetTMDTMyTho_NPT1 13" xfId="15957" xr:uid="{00000000-0005-0000-0000-0000EB390000}"/>
    <cellStyle name="T_duyetTMDTMyTho_NPT1 2" xfId="12602" xr:uid="{00000000-0005-0000-0000-0000EC390000}"/>
    <cellStyle name="T_duyetTMDTMyTho_NPT1 3" xfId="12603" xr:uid="{00000000-0005-0000-0000-0000ED390000}"/>
    <cellStyle name="T_duyetTMDTMyTho_NPT1 4" xfId="12604" xr:uid="{00000000-0005-0000-0000-0000EE390000}"/>
    <cellStyle name="T_duyetTMDTMyTho_NPT1 5" xfId="12605" xr:uid="{00000000-0005-0000-0000-0000EF390000}"/>
    <cellStyle name="T_duyetTMDTMyTho_NPT1 6" xfId="12606" xr:uid="{00000000-0005-0000-0000-0000F0390000}"/>
    <cellStyle name="T_duyetTMDTMyTho_NPT1 7" xfId="12607" xr:uid="{00000000-0005-0000-0000-0000F1390000}"/>
    <cellStyle name="T_duyetTMDTMyTho_NPT1 8" xfId="12608" xr:uid="{00000000-0005-0000-0000-0000F2390000}"/>
    <cellStyle name="T_duyetTMDTMyTho_NPT1 9" xfId="12609" xr:uid="{00000000-0005-0000-0000-0000F3390000}"/>
    <cellStyle name="T_Dự toán SCL971 DB (04-02-2015)" xfId="14108" xr:uid="{00000000-0005-0000-0000-00005D390000}"/>
    <cellStyle name="T_Dự toán SCL971 DB (04-02-2015)_1" xfId="14109" xr:uid="{00000000-0005-0000-0000-00005E390000}"/>
    <cellStyle name="T_Dự toán SCL971 DB (04-02-2015)_DT_05_TBA-_ba_vi (dot 3.)" xfId="14110" xr:uid="{00000000-0005-0000-0000-00005F390000}"/>
    <cellStyle name="T_DZ 0,4KV - PHIENG BñNG" xfId="14151" xr:uid="{00000000-0005-0000-0000-0000F4390000}"/>
    <cellStyle name="T_DZ 0,4KV - PHIENG BñNG_1. Cu ly van chuyen bai Cai Rong" xfId="15044" xr:uid="{00000000-0005-0000-0000-0000F5390000}"/>
    <cellStyle name="T_DZ 0,4KV - PHIENG BñNG_1. Du toan DZ T110VD-26" xfId="15045" xr:uid="{00000000-0005-0000-0000-0000F6390000}"/>
    <cellStyle name="T_DZ 0,4KV - PHIENG BñNG_Bang Ke VT cai tao ha the Ba Vi dot 1-2016" xfId="14152" xr:uid="{00000000-0005-0000-0000-0000F7390000}"/>
    <cellStyle name="T_DZ 0,4KV - PHIENG BñNG_Bang tinh gia tri hop dong" xfId="15046" xr:uid="{00000000-0005-0000-0000-0000F8390000}"/>
    <cellStyle name="T_DZ 0,4KV - PHIENG BñNG_Book1" xfId="15047" xr:uid="{00000000-0005-0000-0000-0000F9390000}"/>
    <cellStyle name="T_DZ 0,4KV - PHIENG BñNG_Book1_1" xfId="15048" xr:uid="{00000000-0005-0000-0000-0000FA390000}"/>
    <cellStyle name="T_DZ 0,4KV - PHIENG BñNG_DT DADT DZ cap dien Lang Van Hoa cac dan toc VN 20-05-2010" xfId="15049" xr:uid="{00000000-0005-0000-0000-0000FB390000}"/>
    <cellStyle name="T_DZ 0,4KV - PHIENG BñNG_DT khao sat DZ110kV Dong Anh - Chem" xfId="15050" xr:uid="{00000000-0005-0000-0000-0000FC390000}"/>
    <cellStyle name="T_DZ 0,4KV - PHIENG BñNG_DT ngay 06-08 " xfId="14153" xr:uid="{00000000-0005-0000-0000-0000FD390000}"/>
    <cellStyle name="T_DZ 0,4KV - PHIENG BñNG_DT TKBVTC di doi DZ110kV Ninh Binh GD2 5-4-2010" xfId="15051" xr:uid="{00000000-0005-0000-0000-0000FE390000}"/>
    <cellStyle name="T_DZ 0,4KV - PHIENG BñNG_DT TKBVTC di doi DZ110kV Ninh Binh GD2 9-3-2010" xfId="15052" xr:uid="{00000000-0005-0000-0000-0000FF390000}"/>
    <cellStyle name="T_DZ 0,4KV - PHIENG BñNG_DT TKBVTC di doi DZ110kV Ninh Binh GD3 2-4-2010" xfId="15053" xr:uid="{00000000-0005-0000-0000-0000003A0000}"/>
    <cellStyle name="T_DZ 0,4KV - PHIENG BñNG_DT TKBVTC di doi DZ110kV Ninh Binh GD3 9-4-2010" xfId="15054" xr:uid="{00000000-0005-0000-0000-0000013A0000}"/>
    <cellStyle name="T_DZ 0,4KV - PHIENG BñNG_DTDZ110 Long Boi-Tien Hai (doan cai tao)" xfId="15055" xr:uid="{00000000-0005-0000-0000-0000033A0000}"/>
    <cellStyle name="T_DZ 0,4KV - PHIENG BñNG_DTDZ110 Long Boi-Tien Hai (doan xay moi)" xfId="15056" xr:uid="{00000000-0005-0000-0000-0000043A0000}"/>
    <cellStyle name="T_DZ 0,4KV - PHIENG BñNG_DTDZ110 Long Boi-Thai Binh 07-04-2011" xfId="15057" xr:uid="{00000000-0005-0000-0000-0000023A0000}"/>
    <cellStyle name="T_DZ 0,4KV - PHIENG BñNG_DTKS DZ 35kV Lao Cai" xfId="15058" xr:uid="{00000000-0005-0000-0000-0000053A0000}"/>
    <cellStyle name="T_DZ 0,4KV - PHIENG BñNG_du toan BCKTKT Chem - Nghia Do - Thanh Cong 13-10-2010" xfId="15059" xr:uid="{00000000-0005-0000-0000-0000073A0000}"/>
    <cellStyle name="T_DZ 0,4KV - PHIENG BñNG_du toan BCKTKT Chem - Thanh Xuan - Thanh Cong" xfId="15060" xr:uid="{00000000-0005-0000-0000-0000083A0000}"/>
    <cellStyle name="T_DZ 0,4KV - PHIENG BñNG_du toan BCKTKT Chem - Thanh Xuan - Thanh Cong 13-10-2010" xfId="15061" xr:uid="{00000000-0005-0000-0000-0000093A0000}"/>
    <cellStyle name="T_DZ 0,4KV - PHIENG BñNG_Du toan Chem-Nghia Do-Thanh Cong" xfId="15062" xr:uid="{00000000-0005-0000-0000-00000A3A0000}"/>
    <cellStyle name="T_DZ 0,4KV - PHIENG BñNG_du toan DADT thay DD tuyen 180, 181 E1-E2(PA day 150)" xfId="15063" xr:uid="{00000000-0005-0000-0000-00000B3A0000}"/>
    <cellStyle name="T_DZ 0,4KV - PHIENG BñNG_du toan di doi DZ110kV Ninh Binh 19-11-09" xfId="15064" xr:uid="{00000000-0005-0000-0000-00000C3A0000}"/>
    <cellStyle name="T_DZ 0,4KV - PHIENG BñNG_Du toan DZ 110kV Bim Son (17-10-2011)" xfId="15065" xr:uid="{00000000-0005-0000-0000-00000D3A0000}"/>
    <cellStyle name="T_DZ 0,4KV - PHIENG BñNG_du toan DZ 110kV Dong Anh - Bac Thang Long" xfId="15066" xr:uid="{00000000-0005-0000-0000-00000E3A0000}"/>
    <cellStyle name="T_DZ 0,4KV - PHIENG BñNG_du toan DZ 110kV Dong Anh - Chem 4-11-10" xfId="15067" xr:uid="{00000000-0005-0000-0000-00000F3A0000}"/>
    <cellStyle name="T_DZ 0,4KV - PHIENG BñNG_du toan DZ 110kV Gia Lam - Sai Dong (8-11-2011)" xfId="15068" xr:uid="{00000000-0005-0000-0000-0000103A0000}"/>
    <cellStyle name="T_DZ 0,4KV - PHIENG BñNG_du toan DZ 110kV Gia Lam - Sai Dong sua mong (8-11-2011)" xfId="15069" xr:uid="{00000000-0005-0000-0000-0000113A0000}"/>
    <cellStyle name="T_DZ 0,4KV - PHIENG BñNG_du toan DZ 110kV Nam Tha" xfId="15070" xr:uid="{00000000-0005-0000-0000-0000123A0000}"/>
    <cellStyle name="T_DZ 0,4KV - PHIENG BñNG_du toan DZ 110kV Ta Thang 24-11-2010" xfId="15071" xr:uid="{00000000-0005-0000-0000-0000133A0000}"/>
    <cellStyle name="T_DZ 0,4KV - PHIENG BñNG_du toan DZ 110kV Ta Thang 30-8-2010" xfId="15072" xr:uid="{00000000-0005-0000-0000-0000143A0000}"/>
    <cellStyle name="T_DZ 0,4KV - PHIENG BñNG_Du toan DZ 35kV Nam Tha 5 (21-3-2011)" xfId="15073" xr:uid="{00000000-0005-0000-0000-0000153A0000}"/>
    <cellStyle name="T_DZ 0,4KV - PHIENG BñNG_du toan SCL TBA Dong Anh E1.1" xfId="15074" xr:uid="{00000000-0005-0000-0000-0000163A0000}"/>
    <cellStyle name="T_DZ 0,4KV - PHIENG BñNG_du toan TKBVTC Chem - Nghia Do - Thanh Xuan 21-9-2010" xfId="15075" xr:uid="{00000000-0005-0000-0000-0000173A0000}"/>
    <cellStyle name="T_DZ 0,4KV - PHIENG BñNG_DU THAU" xfId="15076" xr:uid="{00000000-0005-0000-0000-0000063A0000}"/>
    <cellStyle name="T_DZ 0,4KV - PHIENG BñNG_Duong day" xfId="15077" xr:uid="{00000000-0005-0000-0000-0000183A0000}"/>
    <cellStyle name="T_DZ 0,4KV - PHIENG BñNG_DZ Pleikrong-KonTum GZTACSR200" xfId="15078" xr:uid="{00000000-0005-0000-0000-0000193A0000}"/>
    <cellStyle name="T_DZ 0,4KV - PHIENG BñNG_DZ-E1-E2_GZTACSR200_DADT_B08" xfId="15079" xr:uid="{00000000-0005-0000-0000-00001A3A0000}"/>
    <cellStyle name="T_DZ 0,4KV - PHIENG BñNG_DZ-E1-E2_GZTACSR200_TKBVTC" xfId="15080" xr:uid="{00000000-0005-0000-0000-00001B3A0000}"/>
    <cellStyle name="T_DZ 0,4KV - PHIENG BñNG_DZ-E1-E2_GZTACSR200_TKBVTC-thaochuoi" xfId="15081" xr:uid="{00000000-0005-0000-0000-00001C3A0000}"/>
    <cellStyle name="T_DZ 0,4KV - PHIENG BñNG_DZ-Pleiku-KonTum_GZTACSR200_01-04-2011" xfId="15082" xr:uid="{00000000-0005-0000-0000-00001D3A0000}"/>
    <cellStyle name="T_DZ 0,4KV - PHIENG BñNG_I. Hoang Mai" xfId="15083" xr:uid="{00000000-0005-0000-0000-00001E3A0000}"/>
    <cellStyle name="T_DZ 0,4KV - PHIENG BñNG_khai toan DZ 35kV Nam Tha 5" xfId="15084" xr:uid="{00000000-0005-0000-0000-00001F3A0000}"/>
    <cellStyle name="T_DZ 0,4KV - PHIENG BñNG_Nguon-110kV" xfId="15085" xr:uid="{00000000-0005-0000-0000-0000203A0000}"/>
    <cellStyle name="T_DZ 0,4KV - PHIENG BñNG_Phan DZ Dong Anh - Van Tri" xfId="15086" xr:uid="{00000000-0005-0000-0000-0000213A0000}"/>
    <cellStyle name="T_DZ 0,4KV - PHIENG BñNG_TBA" xfId="15087" xr:uid="{00000000-0005-0000-0000-0000223A0000}"/>
    <cellStyle name="T_DZ 0,4KV - PHIENG BñNG_TBA-Pleicu-KonTum 01-04-2011" xfId="15088" xr:uid="{00000000-0005-0000-0000-0000233A0000}"/>
    <cellStyle name="T_DZ 0,4KV - PHIENG BñNG_TMDT duong day 110kV Nam Dinh Vu" xfId="15089" xr:uid="{00000000-0005-0000-0000-0000253A0000}"/>
    <cellStyle name="T_DZ 0,4KV - PHIENG BñNG_TMDT duong day 110kV Nam Dinh Vu 14-4-2012" xfId="15090" xr:uid="{00000000-0005-0000-0000-0000263A0000}"/>
    <cellStyle name="T_DZ 0,4KV - PHIENG BñNG_Tonghop" xfId="15091" xr:uid="{00000000-0005-0000-0000-0000273A0000}"/>
    <cellStyle name="T_DZ 0,4KV - PHIENG BñNG_Tonghop DT" xfId="15092" xr:uid="{00000000-0005-0000-0000-0000283A0000}"/>
    <cellStyle name="T_DZ 0,4KV - PHIENG BñNG_THDT1" xfId="15093" xr:uid="{00000000-0005-0000-0000-0000243A0000}"/>
    <cellStyle name="T_DZ 110 PhoNoi" xfId="4476" xr:uid="{00000000-0005-0000-0000-0000293A0000}"/>
    <cellStyle name="T_DZ 110 PhoNoi 10" xfId="12610" xr:uid="{00000000-0005-0000-0000-00002A3A0000}"/>
    <cellStyle name="T_DZ 110 PhoNoi 11" xfId="12611" xr:uid="{00000000-0005-0000-0000-00002B3A0000}"/>
    <cellStyle name="T_DZ 110 PhoNoi 12" xfId="16507" xr:uid="{00000000-0005-0000-0000-00002C3A0000}"/>
    <cellStyle name="T_DZ 110 PhoNoi 13" xfId="15958" xr:uid="{00000000-0005-0000-0000-00002D3A0000}"/>
    <cellStyle name="T_DZ 110 PhoNoi 2" xfId="12612" xr:uid="{00000000-0005-0000-0000-00002E3A0000}"/>
    <cellStyle name="T_DZ 110 PhoNoi 3" xfId="12613" xr:uid="{00000000-0005-0000-0000-00002F3A0000}"/>
    <cellStyle name="T_DZ 110 PhoNoi 4" xfId="12614" xr:uid="{00000000-0005-0000-0000-0000303A0000}"/>
    <cellStyle name="T_DZ 110 PhoNoi 5" xfId="12615" xr:uid="{00000000-0005-0000-0000-0000313A0000}"/>
    <cellStyle name="T_DZ 110 PhoNoi 6" xfId="12616" xr:uid="{00000000-0005-0000-0000-0000323A0000}"/>
    <cellStyle name="T_DZ 110 PhoNoi 7" xfId="12617" xr:uid="{00000000-0005-0000-0000-0000333A0000}"/>
    <cellStyle name="T_DZ 110 PhoNoi 8" xfId="12618" xr:uid="{00000000-0005-0000-0000-0000343A0000}"/>
    <cellStyle name="T_DZ 110 PhoNoi 9" xfId="12619" xr:uid="{00000000-0005-0000-0000-0000353A0000}"/>
    <cellStyle name="T_DZ 110 PhoNoi_Bang Ke VT cai tao ha the Ba Vi dot 1-2016" xfId="14154" xr:uid="{00000000-0005-0000-0000-0000363A0000}"/>
    <cellStyle name="T_DZ 110 PhoNoi_DT ngay 06-08 " xfId="14155" xr:uid="{00000000-0005-0000-0000-0000373A0000}"/>
    <cellStyle name="T_DZ 110 UB-PL 1-2-05" xfId="4477" xr:uid="{00000000-0005-0000-0000-0000383A0000}"/>
    <cellStyle name="T_DZ 110 UB-PL 1-2-05 10" xfId="12620" xr:uid="{00000000-0005-0000-0000-0000393A0000}"/>
    <cellStyle name="T_DZ 110 UB-PL 1-2-05 11" xfId="12621" xr:uid="{00000000-0005-0000-0000-00003A3A0000}"/>
    <cellStyle name="T_DZ 110 UB-PL 1-2-05 12" xfId="16508" xr:uid="{00000000-0005-0000-0000-00003B3A0000}"/>
    <cellStyle name="T_DZ 110 UB-PL 1-2-05 13" xfId="15959" xr:uid="{00000000-0005-0000-0000-00003C3A0000}"/>
    <cellStyle name="T_DZ 110 UB-PL 1-2-05 2" xfId="12622" xr:uid="{00000000-0005-0000-0000-00003D3A0000}"/>
    <cellStyle name="T_DZ 110 UB-PL 1-2-05 3" xfId="12623" xr:uid="{00000000-0005-0000-0000-00003E3A0000}"/>
    <cellStyle name="T_DZ 110 UB-PL 1-2-05 4" xfId="12624" xr:uid="{00000000-0005-0000-0000-00003F3A0000}"/>
    <cellStyle name="T_DZ 110 UB-PL 1-2-05 5" xfId="12625" xr:uid="{00000000-0005-0000-0000-0000403A0000}"/>
    <cellStyle name="T_DZ 110 UB-PL 1-2-05 6" xfId="12626" xr:uid="{00000000-0005-0000-0000-0000413A0000}"/>
    <cellStyle name="T_DZ 110 UB-PL 1-2-05 7" xfId="12627" xr:uid="{00000000-0005-0000-0000-0000423A0000}"/>
    <cellStyle name="T_DZ 110 UB-PL 1-2-05 8" xfId="12628" xr:uid="{00000000-0005-0000-0000-0000433A0000}"/>
    <cellStyle name="T_DZ 110 UB-PL 1-2-05 9" xfId="12629" xr:uid="{00000000-0005-0000-0000-0000443A0000}"/>
    <cellStyle name="T_DZ 110 UB-PL 1-2-05_Bang Ke VT cai tao ha the Ba Vi dot 1-2016" xfId="14156" xr:uid="{00000000-0005-0000-0000-0000453A0000}"/>
    <cellStyle name="T_DZ 110 UB-PL 1-2-05_Book1" xfId="15431" xr:uid="{00000000-0005-0000-0000-0000463A0000}"/>
    <cellStyle name="T_DZ 110 UB-PL 1-2-05_Book1 2" xfId="15432" xr:uid="{00000000-0005-0000-0000-0000473A0000}"/>
    <cellStyle name="T_DZ 110 UB-PL 1-2-05_DT ngay 06-08 " xfId="14157" xr:uid="{00000000-0005-0000-0000-0000483A0000}"/>
    <cellStyle name="T_DZ 110 UB-PL 1-2-05_DT tong hop" xfId="15435" xr:uid="{00000000-0005-0000-0000-00004B3A0000}"/>
    <cellStyle name="T_DZ 110 UB-PL 1-2-05_DT thanh liem goi 1" xfId="15433" xr:uid="{00000000-0005-0000-0000-0000493A0000}"/>
    <cellStyle name="T_DZ 110 UB-PL 1-2-05_DT thanh liem goi 1 2" xfId="15434" xr:uid="{00000000-0005-0000-0000-00004A3A0000}"/>
    <cellStyle name="T_DZ 110 UB-PL 1-2-05_Du toan mau Ha Noi" xfId="15436" xr:uid="{00000000-0005-0000-0000-00004C3A0000}"/>
    <cellStyle name="T_DZ 110 UB-PL 1-2-05_tong ke" xfId="15437" xr:uid="{00000000-0005-0000-0000-00004D3A0000}"/>
    <cellStyle name="T_DZ 110 UB-PL 1-2-05_TriettinhThepMa" xfId="14158" xr:uid="{00000000-0005-0000-0000-00004E3A0000}"/>
    <cellStyle name="T_DZ 110 UB-PL 1-2-05_TriettinhThepMa 2" xfId="15438" xr:uid="{00000000-0005-0000-0000-00004F3A0000}"/>
    <cellStyle name="T_DZ 110 UB-PL 1-2-05_TriettinhThepMa_Bang Ke VT cai tao ha the Ba Vi dot 1-2016" xfId="14159" xr:uid="{00000000-0005-0000-0000-0000503A0000}"/>
    <cellStyle name="T_DZ 110 UB-PL 1-2-05_TriettinhThepMa_DT ngay 06-08 " xfId="14160" xr:uid="{00000000-0005-0000-0000-0000513A0000}"/>
    <cellStyle name="T_DZ 110 UB-PL 12-11-04" xfId="4478" xr:uid="{00000000-0005-0000-0000-0000523A0000}"/>
    <cellStyle name="T_DZ 110 UB-PL 12-11-04 10" xfId="12630" xr:uid="{00000000-0005-0000-0000-0000533A0000}"/>
    <cellStyle name="T_DZ 110 UB-PL 12-11-04 11" xfId="12631" xr:uid="{00000000-0005-0000-0000-0000543A0000}"/>
    <cellStyle name="T_DZ 110 UB-PL 12-11-04 12" xfId="16509" xr:uid="{00000000-0005-0000-0000-0000553A0000}"/>
    <cellStyle name="T_DZ 110 UB-PL 12-11-04 13" xfId="15960" xr:uid="{00000000-0005-0000-0000-0000563A0000}"/>
    <cellStyle name="T_DZ 110 UB-PL 12-11-04 2" xfId="12632" xr:uid="{00000000-0005-0000-0000-0000573A0000}"/>
    <cellStyle name="T_DZ 110 UB-PL 12-11-04 3" xfId="12633" xr:uid="{00000000-0005-0000-0000-0000583A0000}"/>
    <cellStyle name="T_DZ 110 UB-PL 12-11-04 4" xfId="12634" xr:uid="{00000000-0005-0000-0000-0000593A0000}"/>
    <cellStyle name="T_DZ 110 UB-PL 12-11-04 5" xfId="12635" xr:uid="{00000000-0005-0000-0000-00005A3A0000}"/>
    <cellStyle name="T_DZ 110 UB-PL 12-11-04 6" xfId="12636" xr:uid="{00000000-0005-0000-0000-00005B3A0000}"/>
    <cellStyle name="T_DZ 110 UB-PL 12-11-04 7" xfId="12637" xr:uid="{00000000-0005-0000-0000-00005C3A0000}"/>
    <cellStyle name="T_DZ 110 UB-PL 12-11-04 8" xfId="12638" xr:uid="{00000000-0005-0000-0000-00005D3A0000}"/>
    <cellStyle name="T_DZ 110 UB-PL 12-11-04 9" xfId="12639" xr:uid="{00000000-0005-0000-0000-00005E3A0000}"/>
    <cellStyle name="T_DZ 110 UB-PL 12-11-04_Bang Ke VT cai tao ha the Ba Vi dot 1-2016" xfId="14161" xr:uid="{00000000-0005-0000-0000-00005F3A0000}"/>
    <cellStyle name="T_DZ 110 UB-PL 12-11-04_DT ngay 06-08 " xfId="14162" xr:uid="{00000000-0005-0000-0000-0000603A0000}"/>
    <cellStyle name="T_DZ 110kV Duy Tien TKKT" xfId="14163" xr:uid="{00000000-0005-0000-0000-0000613A0000}"/>
    <cellStyle name="T_DZ 110kV Duy Tien TKKT 2" xfId="15439" xr:uid="{00000000-0005-0000-0000-0000623A0000}"/>
    <cellStyle name="T_DZ 110kV Duy Tien TKKT_Bang Ke VT cai tao ha the Ba Vi dot 1-2016" xfId="14164" xr:uid="{00000000-0005-0000-0000-0000633A0000}"/>
    <cellStyle name="T_DZ 110kV Duy Tien TKKT_DT ngay 06-08 " xfId="14165" xr:uid="{00000000-0005-0000-0000-0000643A0000}"/>
    <cellStyle name="T_DZ 110kV Kim Bang - But Son (da sua)" xfId="15440" xr:uid="{00000000-0005-0000-0000-0000653A0000}"/>
    <cellStyle name="T_DZ 110kV Kim Bang - But Son (da sua) 2" xfId="15441" xr:uid="{00000000-0005-0000-0000-0000663A0000}"/>
    <cellStyle name="T_DZ 110kV Nam khoa 3" xfId="4479" xr:uid="{00000000-0005-0000-0000-0000673A0000}"/>
    <cellStyle name="T_DZ 110kV Nam khoa 3 10" xfId="12640" xr:uid="{00000000-0005-0000-0000-0000683A0000}"/>
    <cellStyle name="T_DZ 110kV Nam khoa 3 11" xfId="12641" xr:uid="{00000000-0005-0000-0000-0000693A0000}"/>
    <cellStyle name="T_DZ 110kV Nam khoa 3 12" xfId="16510" xr:uid="{00000000-0005-0000-0000-00006A3A0000}"/>
    <cellStyle name="T_DZ 110kV Nam khoa 3 13" xfId="15961" xr:uid="{00000000-0005-0000-0000-00006B3A0000}"/>
    <cellStyle name="T_DZ 110kV Nam khoa 3 2" xfId="12642" xr:uid="{00000000-0005-0000-0000-00006C3A0000}"/>
    <cellStyle name="T_DZ 110kV Nam khoa 3 3" xfId="12643" xr:uid="{00000000-0005-0000-0000-00006D3A0000}"/>
    <cellStyle name="T_DZ 110kV Nam khoa 3 4" xfId="12644" xr:uid="{00000000-0005-0000-0000-00006E3A0000}"/>
    <cellStyle name="T_DZ 110kV Nam khoa 3 5" xfId="12645" xr:uid="{00000000-0005-0000-0000-00006F3A0000}"/>
    <cellStyle name="T_DZ 110kV Nam khoa 3 6" xfId="12646" xr:uid="{00000000-0005-0000-0000-0000703A0000}"/>
    <cellStyle name="T_DZ 110kV Nam khoa 3 7" xfId="12647" xr:uid="{00000000-0005-0000-0000-0000713A0000}"/>
    <cellStyle name="T_DZ 110kV Nam khoa 3 8" xfId="12648" xr:uid="{00000000-0005-0000-0000-0000723A0000}"/>
    <cellStyle name="T_DZ 110kV Nam khoa 3 9" xfId="12649" xr:uid="{00000000-0005-0000-0000-0000733A0000}"/>
    <cellStyle name="T_DZ 110kV NK-TU" xfId="4480" xr:uid="{00000000-0005-0000-0000-0000743A0000}"/>
    <cellStyle name="T_DZ 110kV NK-TU 10" xfId="12650" xr:uid="{00000000-0005-0000-0000-0000753A0000}"/>
    <cellStyle name="T_DZ 110kV NK-TU 11" xfId="12651" xr:uid="{00000000-0005-0000-0000-0000763A0000}"/>
    <cellStyle name="T_DZ 110kV NK-TU 12" xfId="16511" xr:uid="{00000000-0005-0000-0000-0000773A0000}"/>
    <cellStyle name="T_DZ 110kV NK-TU 13" xfId="15962" xr:uid="{00000000-0005-0000-0000-0000783A0000}"/>
    <cellStyle name="T_DZ 110kV NK-TU 2" xfId="12652" xr:uid="{00000000-0005-0000-0000-0000793A0000}"/>
    <cellStyle name="T_DZ 110kV NK-TU 3" xfId="12653" xr:uid="{00000000-0005-0000-0000-00007A3A0000}"/>
    <cellStyle name="T_DZ 110kV NK-TU 4" xfId="12654" xr:uid="{00000000-0005-0000-0000-00007B3A0000}"/>
    <cellStyle name="T_DZ 110kV NK-TU 5" xfId="12655" xr:uid="{00000000-0005-0000-0000-00007C3A0000}"/>
    <cellStyle name="T_DZ 110kV NK-TU 6" xfId="12656" xr:uid="{00000000-0005-0000-0000-00007D3A0000}"/>
    <cellStyle name="T_DZ 110kV NK-TU 7" xfId="12657" xr:uid="{00000000-0005-0000-0000-00007E3A0000}"/>
    <cellStyle name="T_DZ 110kV NK-TU 8" xfId="12658" xr:uid="{00000000-0005-0000-0000-00007F3A0000}"/>
    <cellStyle name="T_DZ 110kV NK-TU 9" xfId="12659" xr:uid="{00000000-0005-0000-0000-0000803A0000}"/>
    <cellStyle name="T_DZ Pleikrong-KonTum GZTACSR200" xfId="15094" xr:uid="{00000000-0005-0000-0000-0000813A0000}"/>
    <cellStyle name="T_DZ_110_QuePhong_TKKT_10-3-06" xfId="14166" xr:uid="{00000000-0005-0000-0000-0000823A0000}"/>
    <cellStyle name="T_DZ_110_QuePhong_TKKT_10-3-06 2" xfId="15442" xr:uid="{00000000-0005-0000-0000-0000833A0000}"/>
    <cellStyle name="T_DZ_110_QuePhong_TKKT_10-3-06_Bang Ke VT cai tao ha the Ba Vi dot 1-2016" xfId="14167" xr:uid="{00000000-0005-0000-0000-0000843A0000}"/>
    <cellStyle name="T_DZ_110_QuePhong_TKKT_10-3-06_DT ngay 06-08 " xfId="14168" xr:uid="{00000000-0005-0000-0000-0000853A0000}"/>
    <cellStyle name="T_DZ22kV DucXuan" xfId="12660" xr:uid="{00000000-0005-0000-0000-0000863A0000}"/>
    <cellStyle name="T_DZ22kV DucXuan 2" xfId="15443" xr:uid="{00000000-0005-0000-0000-0000873A0000}"/>
    <cellStyle name="T_DZ22kV DucXuan_Bang Ke VT cai tao ha the Ba Vi dot 1-2016" xfId="14169" xr:uid="{00000000-0005-0000-0000-0000883A0000}"/>
    <cellStyle name="T_DZ22kV DucXuan_DT ngay 06-08 " xfId="14170" xr:uid="{00000000-0005-0000-0000-0000893A0000}"/>
    <cellStyle name="T_DZ500kVBanSok_Pleiku(10-2012)" xfId="2189" xr:uid="{00000000-0005-0000-0000-00008A3A0000}"/>
    <cellStyle name="T_DZ500kVBanSok_Pleiku(10-2012) 10" xfId="12661" xr:uid="{00000000-0005-0000-0000-00008B3A0000}"/>
    <cellStyle name="T_DZ500kVBanSok_Pleiku(10-2012) 11" xfId="12662" xr:uid="{00000000-0005-0000-0000-00008C3A0000}"/>
    <cellStyle name="T_DZ500kVBanSok_Pleiku(10-2012) 12" xfId="15878" xr:uid="{00000000-0005-0000-0000-00008D3A0000}"/>
    <cellStyle name="T_DZ500kVBanSok_Pleiku(10-2012) 2" xfId="12663" xr:uid="{00000000-0005-0000-0000-00008E3A0000}"/>
    <cellStyle name="T_DZ500kVBanSok_Pleiku(10-2012) 3" xfId="12664" xr:uid="{00000000-0005-0000-0000-00008F3A0000}"/>
    <cellStyle name="T_DZ500kVBanSok_Pleiku(10-2012) 4" xfId="12665" xr:uid="{00000000-0005-0000-0000-0000903A0000}"/>
    <cellStyle name="T_DZ500kVBanSok_Pleiku(10-2012) 5" xfId="12666" xr:uid="{00000000-0005-0000-0000-0000913A0000}"/>
    <cellStyle name="T_DZ500kVBanSok_Pleiku(10-2012) 6" xfId="12667" xr:uid="{00000000-0005-0000-0000-0000923A0000}"/>
    <cellStyle name="T_DZ500kVBanSok_Pleiku(10-2012) 7" xfId="12668" xr:uid="{00000000-0005-0000-0000-0000933A0000}"/>
    <cellStyle name="T_DZ500kVBanSok_Pleiku(10-2012) 8" xfId="12669" xr:uid="{00000000-0005-0000-0000-0000943A0000}"/>
    <cellStyle name="T_DZ500kVBanSok_Pleiku(10-2012) 9" xfId="12670" xr:uid="{00000000-0005-0000-0000-0000953A0000}"/>
    <cellStyle name="T_DZ500kVHatxan_pleiku" xfId="2190" xr:uid="{00000000-0005-0000-0000-0000963A0000}"/>
    <cellStyle name="T_DZ500kVHatxan_pleiku 10" xfId="12671" xr:uid="{00000000-0005-0000-0000-0000973A0000}"/>
    <cellStyle name="T_DZ500kVHatxan_pleiku 11" xfId="12672" xr:uid="{00000000-0005-0000-0000-0000983A0000}"/>
    <cellStyle name="T_DZ500kVHatxan_pleiku 12" xfId="15879" xr:uid="{00000000-0005-0000-0000-0000993A0000}"/>
    <cellStyle name="T_DZ500kVHatxan_pleiku 2" xfId="12673" xr:uid="{00000000-0005-0000-0000-00009A3A0000}"/>
    <cellStyle name="T_DZ500kVHatxan_pleiku 3" xfId="12674" xr:uid="{00000000-0005-0000-0000-00009B3A0000}"/>
    <cellStyle name="T_DZ500kVHatxan_pleiku 4" xfId="12675" xr:uid="{00000000-0005-0000-0000-00009C3A0000}"/>
    <cellStyle name="T_DZ500kVHatxan_pleiku 5" xfId="12676" xr:uid="{00000000-0005-0000-0000-00009D3A0000}"/>
    <cellStyle name="T_DZ500kVHatxan_pleiku 6" xfId="12677" xr:uid="{00000000-0005-0000-0000-00009E3A0000}"/>
    <cellStyle name="T_DZ500kVHatxan_pleiku 7" xfId="12678" xr:uid="{00000000-0005-0000-0000-00009F3A0000}"/>
    <cellStyle name="T_DZ500kVHatxan_pleiku 8" xfId="12679" xr:uid="{00000000-0005-0000-0000-0000A03A0000}"/>
    <cellStyle name="T_DZ500kVHatxan_pleiku 9" xfId="12680" xr:uid="{00000000-0005-0000-0000-0000A13A0000}"/>
    <cellStyle name="T_DZ500kVHatxan_pleiku(Giaidoan1)" xfId="2191" xr:uid="{00000000-0005-0000-0000-0000A23A0000}"/>
    <cellStyle name="T_DZ500kVHatxan_pleiku(Giaidoan1) 10" xfId="12681" xr:uid="{00000000-0005-0000-0000-0000A33A0000}"/>
    <cellStyle name="T_DZ500kVHatxan_pleiku(Giaidoan1) 11" xfId="12682" xr:uid="{00000000-0005-0000-0000-0000A43A0000}"/>
    <cellStyle name="T_DZ500kVHatxan_pleiku(Giaidoan1) 12" xfId="15880" xr:uid="{00000000-0005-0000-0000-0000A53A0000}"/>
    <cellStyle name="T_DZ500kVHatxan_pleiku(Giaidoan1) 2" xfId="12683" xr:uid="{00000000-0005-0000-0000-0000A63A0000}"/>
    <cellStyle name="T_DZ500kVHatxan_pleiku(Giaidoan1) 3" xfId="12684" xr:uid="{00000000-0005-0000-0000-0000A73A0000}"/>
    <cellStyle name="T_DZ500kVHatxan_pleiku(Giaidoan1) 4" xfId="12685" xr:uid="{00000000-0005-0000-0000-0000A83A0000}"/>
    <cellStyle name="T_DZ500kVHatxan_pleiku(Giaidoan1) 5" xfId="12686" xr:uid="{00000000-0005-0000-0000-0000A93A0000}"/>
    <cellStyle name="T_DZ500kVHatxan_pleiku(Giaidoan1) 6" xfId="12687" xr:uid="{00000000-0005-0000-0000-0000AA3A0000}"/>
    <cellStyle name="T_DZ500kVHatxan_pleiku(Giaidoan1) 7" xfId="12688" xr:uid="{00000000-0005-0000-0000-0000AB3A0000}"/>
    <cellStyle name="T_DZ500kVHatxan_pleiku(Giaidoan1) 8" xfId="12689" xr:uid="{00000000-0005-0000-0000-0000AC3A0000}"/>
    <cellStyle name="T_DZ500kVHatxan_pleiku(Giaidoan1) 9" xfId="12690" xr:uid="{00000000-0005-0000-0000-0000AD3A0000}"/>
    <cellStyle name="T_DZ-E1-E2_GZTACSR200_DADT_B08" xfId="15095" xr:uid="{00000000-0005-0000-0000-0000AE3A0000}"/>
    <cellStyle name="T_DZ-E1-E2_GZTACSR200_TKBVTC" xfId="15096" xr:uid="{00000000-0005-0000-0000-0000AF3A0000}"/>
    <cellStyle name="T_DZ-E1-E2_GZTACSR200_TKBVTC-thaochuoi" xfId="15097" xr:uid="{00000000-0005-0000-0000-0000B03A0000}"/>
    <cellStyle name="T_DZ-Pleiku-KonTum_GZTACSR200_01-04-2011" xfId="15098" xr:uid="{00000000-0005-0000-0000-0000B13A0000}"/>
    <cellStyle name="T_goi Phuong" xfId="12708" xr:uid="{00000000-0005-0000-0000-0000C73A0000}"/>
    <cellStyle name="T_goi4 tham tra" xfId="12709" xr:uid="{00000000-0005-0000-0000-0000C83A0000}"/>
    <cellStyle name="T_Gia ca may 1260 + bu 1" xfId="12691" xr:uid="{00000000-0005-0000-0000-0000B23A0000}"/>
    <cellStyle name="T_Gia du thau 52" xfId="12692" xr:uid="{00000000-0005-0000-0000-0000B33A0000}"/>
    <cellStyle name="T_Gia du thau Hai Trung" xfId="12693" xr:uid="{00000000-0005-0000-0000-0000B43A0000}"/>
    <cellStyle name="T_Gia du thau Hai Trung_Book1" xfId="12694" xr:uid="{00000000-0005-0000-0000-0000B53A0000}"/>
    <cellStyle name="T_Gia du thau Hai Trung_KHDT  XUAN CHAU (DUYET)" xfId="12695" xr:uid="{00000000-0005-0000-0000-0000B63A0000}"/>
    <cellStyle name="T_Gia du thau Hai Trung_KHDT  XUAN CHAU (DUYET) 2" xfId="16053" xr:uid="{00000000-0005-0000-0000-0000B73A0000}"/>
    <cellStyle name="T_Gia HD  TBA Viet Hoang ( KCN)" xfId="12696" xr:uid="{00000000-0005-0000-0000-0000B83A0000}"/>
    <cellStyle name="T_Gia thanh cot ha the" xfId="12697" xr:uid="{00000000-0005-0000-0000-0000B93A0000}"/>
    <cellStyle name="T_Gia thau ML" xfId="4481" xr:uid="{00000000-0005-0000-0000-0000BA3A0000}"/>
    <cellStyle name="T_Gia thau ML 10" xfId="12698" xr:uid="{00000000-0005-0000-0000-0000BB3A0000}"/>
    <cellStyle name="T_Gia thau ML 11" xfId="12699" xr:uid="{00000000-0005-0000-0000-0000BC3A0000}"/>
    <cellStyle name="T_Gia thau ML 12" xfId="16512" xr:uid="{00000000-0005-0000-0000-0000BD3A0000}"/>
    <cellStyle name="T_Gia thau ML 13" xfId="15963" xr:uid="{00000000-0005-0000-0000-0000BE3A0000}"/>
    <cellStyle name="T_Gia thau ML 2" xfId="12700" xr:uid="{00000000-0005-0000-0000-0000BF3A0000}"/>
    <cellStyle name="T_Gia thau ML 3" xfId="12701" xr:uid="{00000000-0005-0000-0000-0000C03A0000}"/>
    <cellStyle name="T_Gia thau ML 4" xfId="12702" xr:uid="{00000000-0005-0000-0000-0000C13A0000}"/>
    <cellStyle name="T_Gia thau ML 5" xfId="12703" xr:uid="{00000000-0005-0000-0000-0000C23A0000}"/>
    <cellStyle name="T_Gia thau ML 6" xfId="12704" xr:uid="{00000000-0005-0000-0000-0000C33A0000}"/>
    <cellStyle name="T_Gia thau ML 7" xfId="12705" xr:uid="{00000000-0005-0000-0000-0000C43A0000}"/>
    <cellStyle name="T_Gia thau ML 8" xfId="12706" xr:uid="{00000000-0005-0000-0000-0000C53A0000}"/>
    <cellStyle name="T_Gia thau ML 9" xfId="12707" xr:uid="{00000000-0005-0000-0000-0000C63A0000}"/>
    <cellStyle name="T_Ha the" xfId="12710" xr:uid="{00000000-0005-0000-0000-0000C93A0000}"/>
    <cellStyle name="T_I. Hoang Mai" xfId="15099" xr:uid="{00000000-0005-0000-0000-0000CA3A0000}"/>
    <cellStyle name="T_KE CTo Quynh do 1" xfId="14171" xr:uid="{00000000-0005-0000-0000-0000CB3A0000}"/>
    <cellStyle name="T_KE CTo Quynh do 1 2" xfId="15444" xr:uid="{00000000-0005-0000-0000-0000CC3A0000}"/>
    <cellStyle name="T_KE CTo Quynh do 1_Bang Ke VT cai tao ha the Ba Vi dot 1-2016" xfId="14172" xr:uid="{00000000-0005-0000-0000-0000CD3A0000}"/>
    <cellStyle name="T_KE CTo Quynh do 1_DT ngay 06-08 " xfId="14173" xr:uid="{00000000-0005-0000-0000-0000CE3A0000}"/>
    <cellStyle name="T_Ke DZ 0,4kV Quynh Do" xfId="14174" xr:uid="{00000000-0005-0000-0000-0000CF3A0000}"/>
    <cellStyle name="T_Ke DZ 0,4kV Quynh Do 2" xfId="15445" xr:uid="{00000000-0005-0000-0000-0000D03A0000}"/>
    <cellStyle name="T_Ke DZ 0,4kV Quynh Do_Bang Ke VT cai tao ha the Ba Vi dot 1-2016" xfId="14175" xr:uid="{00000000-0005-0000-0000-0000D13A0000}"/>
    <cellStyle name="T_Ke DZ 0,4kV Quynh Do_DT ngay 06-08 " xfId="14176" xr:uid="{00000000-0005-0000-0000-0000D23A0000}"/>
    <cellStyle name="T_Ke DZ 0,4kV Quynh Do_DutoandecuongKS2" xfId="14177" xr:uid="{00000000-0005-0000-0000-0000D33A0000}"/>
    <cellStyle name="T_Ke DZ 0,4kV Quynh Do_DutoandecuongKS2 2" xfId="15446" xr:uid="{00000000-0005-0000-0000-0000D43A0000}"/>
    <cellStyle name="T_Ke DZ 0,4kV Quynh Do_DutoandecuongKS2_Bang Ke VT cai tao ha the Ba Vi dot 1-2016" xfId="14178" xr:uid="{00000000-0005-0000-0000-0000D53A0000}"/>
    <cellStyle name="T_Ke DZ 0,4kV Quynh Do_DutoandecuongKS2_DT ngay 06-08 " xfId="14179" xr:uid="{00000000-0005-0000-0000-0000D63A0000}"/>
    <cellStyle name="T_Ket_qua_tham_tra_dieu_chinh_theo_04_va_07" xfId="12711" xr:uid="{00000000-0005-0000-0000-0000D73A0000}"/>
    <cellStyle name="T_kien truc" xfId="12764" xr:uid="{00000000-0005-0000-0000-0000223B0000}"/>
    <cellStyle name="T_KL LO 1.3 DA CT VINH dang sua" xfId="15450" xr:uid="{00000000-0005-0000-0000-0000233B0000}"/>
    <cellStyle name="T_KL LO 1.3 DA CT VINH dang sua 2" xfId="15451" xr:uid="{00000000-0005-0000-0000-0000243B0000}"/>
    <cellStyle name="T_KQTham_Tra_dien_Hoa_Lac" xfId="12765" xr:uid="{00000000-0005-0000-0000-0000253B0000}"/>
    <cellStyle name="T_KSSB moi" xfId="4486" xr:uid="{00000000-0005-0000-0000-0000263B0000}"/>
    <cellStyle name="T_KSSB moi 10" xfId="12766" xr:uid="{00000000-0005-0000-0000-0000273B0000}"/>
    <cellStyle name="T_KSSB moi 11" xfId="12767" xr:uid="{00000000-0005-0000-0000-0000283B0000}"/>
    <cellStyle name="T_KSSB moi 12" xfId="16517" xr:uid="{00000000-0005-0000-0000-0000293B0000}"/>
    <cellStyle name="T_KSSB moi 13" xfId="15968" xr:uid="{00000000-0005-0000-0000-00002A3B0000}"/>
    <cellStyle name="T_KSSB moi 2" xfId="12768" xr:uid="{00000000-0005-0000-0000-00002B3B0000}"/>
    <cellStyle name="T_KSSB moi 3" xfId="12769" xr:uid="{00000000-0005-0000-0000-00002C3B0000}"/>
    <cellStyle name="T_KSSB moi 4" xfId="12770" xr:uid="{00000000-0005-0000-0000-00002D3B0000}"/>
    <cellStyle name="T_KSSB moi 5" xfId="12771" xr:uid="{00000000-0005-0000-0000-00002E3B0000}"/>
    <cellStyle name="T_KSSB moi 6" xfId="12772" xr:uid="{00000000-0005-0000-0000-00002F3B0000}"/>
    <cellStyle name="T_KSSB moi 7" xfId="12773" xr:uid="{00000000-0005-0000-0000-0000303B0000}"/>
    <cellStyle name="T_KSSB moi 8" xfId="12774" xr:uid="{00000000-0005-0000-0000-0000313B0000}"/>
    <cellStyle name="T_KSSB moi 9" xfId="12775" xr:uid="{00000000-0005-0000-0000-0000323B0000}"/>
    <cellStyle name="T_Ky" xfId="14183" xr:uid="{00000000-0005-0000-0000-0000333B0000}"/>
    <cellStyle name="T_Ky 2" xfId="15452" xr:uid="{00000000-0005-0000-0000-0000343B0000}"/>
    <cellStyle name="T_Ky_0.4PhapVanCuoi" xfId="14184" xr:uid="{00000000-0005-0000-0000-0000353B0000}"/>
    <cellStyle name="T_Ky_0.4PhapVanCuoi 2" xfId="15453" xr:uid="{00000000-0005-0000-0000-0000363B0000}"/>
    <cellStyle name="T_Ky_0.4PhapVanCuoi_Bang Ke VT cai tao ha the Ba Vi dot 1-2016" xfId="14185" xr:uid="{00000000-0005-0000-0000-0000373B0000}"/>
    <cellStyle name="T_Ky_0.4PhapVanCuoi_DT ngay 06-08 " xfId="14186" xr:uid="{00000000-0005-0000-0000-0000383B0000}"/>
    <cellStyle name="T_Ky_Bang Ke VT cai tao ha the Ba Vi dot 1-2016" xfId="14187" xr:uid="{00000000-0005-0000-0000-0000393B0000}"/>
    <cellStyle name="T_Ky_DT ngay 06-08 " xfId="14188" xr:uid="{00000000-0005-0000-0000-00003A3B0000}"/>
    <cellStyle name="T_Khai toan 110kV" xfId="4482" xr:uid="{00000000-0005-0000-0000-0000D83A0000}"/>
    <cellStyle name="T_Khai toan 110kV 10" xfId="12712" xr:uid="{00000000-0005-0000-0000-0000D93A0000}"/>
    <cellStyle name="T_Khai toan 110kV 11" xfId="12713" xr:uid="{00000000-0005-0000-0000-0000DA3A0000}"/>
    <cellStyle name="T_Khai toan 110kV 12" xfId="16513" xr:uid="{00000000-0005-0000-0000-0000DB3A0000}"/>
    <cellStyle name="T_Khai toan 110kV 13" xfId="15964" xr:uid="{00000000-0005-0000-0000-0000DC3A0000}"/>
    <cellStyle name="T_Khai toan 110kV 2" xfId="12714" xr:uid="{00000000-0005-0000-0000-0000DD3A0000}"/>
    <cellStyle name="T_Khai toan 110kV 3" xfId="12715" xr:uid="{00000000-0005-0000-0000-0000DE3A0000}"/>
    <cellStyle name="T_Khai toan 110kV 4" xfId="12716" xr:uid="{00000000-0005-0000-0000-0000DF3A0000}"/>
    <cellStyle name="T_Khai toan 110kV 5" xfId="12717" xr:uid="{00000000-0005-0000-0000-0000E03A0000}"/>
    <cellStyle name="T_Khai toan 110kV 6" xfId="12718" xr:uid="{00000000-0005-0000-0000-0000E13A0000}"/>
    <cellStyle name="T_Khai toan 110kV 7" xfId="12719" xr:uid="{00000000-0005-0000-0000-0000E23A0000}"/>
    <cellStyle name="T_Khai toan 110kV 8" xfId="12720" xr:uid="{00000000-0005-0000-0000-0000E33A0000}"/>
    <cellStyle name="T_Khai toan 110kV 9" xfId="12721" xr:uid="{00000000-0005-0000-0000-0000E43A0000}"/>
    <cellStyle name="T_khai toan DZ 35kV Nam Tha 5" xfId="15100" xr:uid="{00000000-0005-0000-0000-0000E53A0000}"/>
    <cellStyle name="T_Khao sat" xfId="15447" xr:uid="{00000000-0005-0000-0000-0000E63A0000}"/>
    <cellStyle name="T_Khao sat 2" xfId="15448" xr:uid="{00000000-0005-0000-0000-0000E73A0000}"/>
    <cellStyle name="T_Khao satD1" xfId="12722" xr:uid="{00000000-0005-0000-0000-0000E83A0000}"/>
    <cellStyle name="T_KHDT  XUAN CHAU (DUYET)" xfId="12723" xr:uid="{00000000-0005-0000-0000-0000E93A0000}"/>
    <cellStyle name="T_KHDT  XUAN CHAU (DUYET) 2" xfId="16054" xr:uid="{00000000-0005-0000-0000-0000EA3A0000}"/>
    <cellStyle name="T_Kho bai" xfId="14180" xr:uid="{00000000-0005-0000-0000-0000EB3A0000}"/>
    <cellStyle name="T_Kho bai 2" xfId="15449" xr:uid="{00000000-0005-0000-0000-0000EC3A0000}"/>
    <cellStyle name="T_Kho bai_Bang Ke VT cai tao ha the Ba Vi dot 1-2016" xfId="14181" xr:uid="{00000000-0005-0000-0000-0000ED3A0000}"/>
    <cellStyle name="T_Kho bai_DT ngay 06-08 " xfId="14182" xr:uid="{00000000-0005-0000-0000-0000EE3A0000}"/>
    <cellStyle name="T_KHOILUONG VANCHUYEN 123" xfId="4483" xr:uid="{00000000-0005-0000-0000-0000EF3A0000}"/>
    <cellStyle name="T_KHOILUONG VANCHUYEN 123 10" xfId="12724" xr:uid="{00000000-0005-0000-0000-0000F03A0000}"/>
    <cellStyle name="T_KHOILUONG VANCHUYEN 123 11" xfId="12725" xr:uid="{00000000-0005-0000-0000-0000F13A0000}"/>
    <cellStyle name="T_KHOILUONG VANCHUYEN 123 12" xfId="16514" xr:uid="{00000000-0005-0000-0000-0000F23A0000}"/>
    <cellStyle name="T_KHOILUONG VANCHUYEN 123 13" xfId="15965" xr:uid="{00000000-0005-0000-0000-0000F33A0000}"/>
    <cellStyle name="T_KHOILUONG VANCHUYEN 123 2" xfId="12726" xr:uid="{00000000-0005-0000-0000-0000F43A0000}"/>
    <cellStyle name="T_KHOILUONG VANCHUYEN 123 3" xfId="12727" xr:uid="{00000000-0005-0000-0000-0000F53A0000}"/>
    <cellStyle name="T_KHOILUONG VANCHUYEN 123 4" xfId="12728" xr:uid="{00000000-0005-0000-0000-0000F63A0000}"/>
    <cellStyle name="T_KHOILUONG VANCHUYEN 123 5" xfId="12729" xr:uid="{00000000-0005-0000-0000-0000F73A0000}"/>
    <cellStyle name="T_KHOILUONG VANCHUYEN 123 6" xfId="12730" xr:uid="{00000000-0005-0000-0000-0000F83A0000}"/>
    <cellStyle name="T_KHOILUONG VANCHUYEN 123 7" xfId="12731" xr:uid="{00000000-0005-0000-0000-0000F93A0000}"/>
    <cellStyle name="T_KHOILUONG VANCHUYEN 123 8" xfId="12732" xr:uid="{00000000-0005-0000-0000-0000FA3A0000}"/>
    <cellStyle name="T_KHOILUONG VANCHUYEN 123 9" xfId="12733" xr:uid="{00000000-0005-0000-0000-0000FB3A0000}"/>
    <cellStyle name="T_khoiluongRAP" xfId="2192" xr:uid="{00000000-0005-0000-0000-0000FC3A0000}"/>
    <cellStyle name="T_khoiluongRAP 10" xfId="12734" xr:uid="{00000000-0005-0000-0000-0000FD3A0000}"/>
    <cellStyle name="T_khoiluongRAP 11" xfId="12735" xr:uid="{00000000-0005-0000-0000-0000FE3A0000}"/>
    <cellStyle name="T_khoiluongRAP 12" xfId="15881" xr:uid="{00000000-0005-0000-0000-0000FF3A0000}"/>
    <cellStyle name="T_khoiluongRAP 2" xfId="12736" xr:uid="{00000000-0005-0000-0000-0000003B0000}"/>
    <cellStyle name="T_khoiluongRAP 3" xfId="12737" xr:uid="{00000000-0005-0000-0000-0000013B0000}"/>
    <cellStyle name="T_khoiluongRAP 4" xfId="12738" xr:uid="{00000000-0005-0000-0000-0000023B0000}"/>
    <cellStyle name="T_khoiluongRAP 5" xfId="12739" xr:uid="{00000000-0005-0000-0000-0000033B0000}"/>
    <cellStyle name="T_khoiluongRAP 6" xfId="12740" xr:uid="{00000000-0005-0000-0000-0000043B0000}"/>
    <cellStyle name="T_khoiluongRAP 7" xfId="12741" xr:uid="{00000000-0005-0000-0000-0000053B0000}"/>
    <cellStyle name="T_khoiluongRAP 8" xfId="12742" xr:uid="{00000000-0005-0000-0000-0000063B0000}"/>
    <cellStyle name="T_khoiluongRAP 9" xfId="12743" xr:uid="{00000000-0005-0000-0000-0000073B0000}"/>
    <cellStyle name="T_khoiluongRAP_Book1" xfId="4484" xr:uid="{00000000-0005-0000-0000-0000083B0000}"/>
    <cellStyle name="T_khoiluongRAP_Book1 10" xfId="12744" xr:uid="{00000000-0005-0000-0000-0000093B0000}"/>
    <cellStyle name="T_khoiluongRAP_Book1 11" xfId="12745" xr:uid="{00000000-0005-0000-0000-00000A3B0000}"/>
    <cellStyle name="T_khoiluongRAP_Book1 12" xfId="16515" xr:uid="{00000000-0005-0000-0000-00000B3B0000}"/>
    <cellStyle name="T_khoiluongRAP_Book1 13" xfId="15966" xr:uid="{00000000-0005-0000-0000-00000C3B0000}"/>
    <cellStyle name="T_khoiluongRAP_Book1 2" xfId="12746" xr:uid="{00000000-0005-0000-0000-00000D3B0000}"/>
    <cellStyle name="T_khoiluongRAP_Book1 3" xfId="12747" xr:uid="{00000000-0005-0000-0000-00000E3B0000}"/>
    <cellStyle name="T_khoiluongRAP_Book1 4" xfId="12748" xr:uid="{00000000-0005-0000-0000-00000F3B0000}"/>
    <cellStyle name="T_khoiluongRAP_Book1 5" xfId="12749" xr:uid="{00000000-0005-0000-0000-0000103B0000}"/>
    <cellStyle name="T_khoiluongRAP_Book1 6" xfId="12750" xr:uid="{00000000-0005-0000-0000-0000113B0000}"/>
    <cellStyle name="T_khoiluongRAP_Book1 7" xfId="12751" xr:uid="{00000000-0005-0000-0000-0000123B0000}"/>
    <cellStyle name="T_khoiluongRAP_Book1 8" xfId="12752" xr:uid="{00000000-0005-0000-0000-0000133B0000}"/>
    <cellStyle name="T_khoiluongRAP_Book1 9" xfId="12753" xr:uid="{00000000-0005-0000-0000-0000143B0000}"/>
    <cellStyle name="T_khoiluongRAP_DTGTXL_goi1(DD_G6)" xfId="4485" xr:uid="{00000000-0005-0000-0000-0000153B0000}"/>
    <cellStyle name="T_khoiluongRAP_DTGTXL_goi1(DD_G6) 10" xfId="12754" xr:uid="{00000000-0005-0000-0000-0000163B0000}"/>
    <cellStyle name="T_khoiluongRAP_DTGTXL_goi1(DD_G6) 11" xfId="12755" xr:uid="{00000000-0005-0000-0000-0000173B0000}"/>
    <cellStyle name="T_khoiluongRAP_DTGTXL_goi1(DD_G6) 12" xfId="16516" xr:uid="{00000000-0005-0000-0000-0000183B0000}"/>
    <cellStyle name="T_khoiluongRAP_DTGTXL_goi1(DD_G6) 13" xfId="15967" xr:uid="{00000000-0005-0000-0000-0000193B0000}"/>
    <cellStyle name="T_khoiluongRAP_DTGTXL_goi1(DD_G6) 2" xfId="12756" xr:uid="{00000000-0005-0000-0000-00001A3B0000}"/>
    <cellStyle name="T_khoiluongRAP_DTGTXL_goi1(DD_G6) 3" xfId="12757" xr:uid="{00000000-0005-0000-0000-00001B3B0000}"/>
    <cellStyle name="T_khoiluongRAP_DTGTXL_goi1(DD_G6) 4" xfId="12758" xr:uid="{00000000-0005-0000-0000-00001C3B0000}"/>
    <cellStyle name="T_khoiluongRAP_DTGTXL_goi1(DD_G6) 5" xfId="12759" xr:uid="{00000000-0005-0000-0000-00001D3B0000}"/>
    <cellStyle name="T_khoiluongRAP_DTGTXL_goi1(DD_G6) 6" xfId="12760" xr:uid="{00000000-0005-0000-0000-00001E3B0000}"/>
    <cellStyle name="T_khoiluongRAP_DTGTXL_goi1(DD_G6) 7" xfId="12761" xr:uid="{00000000-0005-0000-0000-00001F3B0000}"/>
    <cellStyle name="T_khoiluongRAP_DTGTXL_goi1(DD_G6) 8" xfId="12762" xr:uid="{00000000-0005-0000-0000-0000203B0000}"/>
    <cellStyle name="T_khoiluongRAP_DTGTXL_goi1(DD_G6) 9" xfId="12763" xr:uid="{00000000-0005-0000-0000-0000213B0000}"/>
    <cellStyle name="T_LKBV" xfId="15454" xr:uid="{00000000-0005-0000-0000-00003B3B0000}"/>
    <cellStyle name="T_LKBV 2" xfId="15455" xr:uid="{00000000-0005-0000-0000-00003C3B0000}"/>
    <cellStyle name="T_luong" xfId="2193" xr:uid="{00000000-0005-0000-0000-00003D3B0000}"/>
    <cellStyle name="T_Luong " xfId="2194" xr:uid="{00000000-0005-0000-0000-00003E3B0000}"/>
    <cellStyle name="T_Luong  10" xfId="12776" xr:uid="{00000000-0005-0000-0000-00003F3B0000}"/>
    <cellStyle name="T_Luong  11" xfId="12777" xr:uid="{00000000-0005-0000-0000-0000403B0000}"/>
    <cellStyle name="T_Luong  12" xfId="15883" xr:uid="{00000000-0005-0000-0000-0000413B0000}"/>
    <cellStyle name="T_Luong  2" xfId="12778" xr:uid="{00000000-0005-0000-0000-0000423B0000}"/>
    <cellStyle name="T_Luong  3" xfId="12779" xr:uid="{00000000-0005-0000-0000-0000433B0000}"/>
    <cellStyle name="T_Luong  4" xfId="12780" xr:uid="{00000000-0005-0000-0000-0000443B0000}"/>
    <cellStyle name="T_Luong  5" xfId="12781" xr:uid="{00000000-0005-0000-0000-0000453B0000}"/>
    <cellStyle name="T_Luong  6" xfId="12782" xr:uid="{00000000-0005-0000-0000-0000463B0000}"/>
    <cellStyle name="T_Luong  7" xfId="12783" xr:uid="{00000000-0005-0000-0000-0000473B0000}"/>
    <cellStyle name="T_Luong  8" xfId="12784" xr:uid="{00000000-0005-0000-0000-0000483B0000}"/>
    <cellStyle name="T_Luong  9" xfId="12785" xr:uid="{00000000-0005-0000-0000-0000493B0000}"/>
    <cellStyle name="T_Luong _Book1" xfId="4487" xr:uid="{00000000-0005-0000-0000-00004A3B0000}"/>
    <cellStyle name="T_Luong _Book1 10" xfId="12786" xr:uid="{00000000-0005-0000-0000-00004B3B0000}"/>
    <cellStyle name="T_Luong _Book1 11" xfId="12787" xr:uid="{00000000-0005-0000-0000-00004C3B0000}"/>
    <cellStyle name="T_Luong _Book1 12" xfId="16518" xr:uid="{00000000-0005-0000-0000-00004D3B0000}"/>
    <cellStyle name="T_Luong _Book1 13" xfId="15969" xr:uid="{00000000-0005-0000-0000-00004E3B0000}"/>
    <cellStyle name="T_Luong _Book1 2" xfId="12788" xr:uid="{00000000-0005-0000-0000-00004F3B0000}"/>
    <cellStyle name="T_Luong _Book1 3" xfId="12789" xr:uid="{00000000-0005-0000-0000-0000503B0000}"/>
    <cellStyle name="T_Luong _Book1 4" xfId="12790" xr:uid="{00000000-0005-0000-0000-0000513B0000}"/>
    <cellStyle name="T_Luong _Book1 5" xfId="12791" xr:uid="{00000000-0005-0000-0000-0000523B0000}"/>
    <cellStyle name="T_Luong _Book1 6" xfId="12792" xr:uid="{00000000-0005-0000-0000-0000533B0000}"/>
    <cellStyle name="T_Luong _Book1 7" xfId="12793" xr:uid="{00000000-0005-0000-0000-0000543B0000}"/>
    <cellStyle name="T_Luong _Book1 8" xfId="12794" xr:uid="{00000000-0005-0000-0000-0000553B0000}"/>
    <cellStyle name="T_Luong _Book1 9" xfId="12795" xr:uid="{00000000-0005-0000-0000-0000563B0000}"/>
    <cellStyle name="T_Luong _DTGTXL_goi1(DD_G6)" xfId="4488" xr:uid="{00000000-0005-0000-0000-0000573B0000}"/>
    <cellStyle name="T_Luong _DTGTXL_goi1(DD_G6) 10" xfId="12796" xr:uid="{00000000-0005-0000-0000-0000583B0000}"/>
    <cellStyle name="T_Luong _DTGTXL_goi1(DD_G6) 11" xfId="12797" xr:uid="{00000000-0005-0000-0000-0000593B0000}"/>
    <cellStyle name="T_Luong _DTGTXL_goi1(DD_G6) 12" xfId="16519" xr:uid="{00000000-0005-0000-0000-00005A3B0000}"/>
    <cellStyle name="T_Luong _DTGTXL_goi1(DD_G6) 13" xfId="15970" xr:uid="{00000000-0005-0000-0000-00005B3B0000}"/>
    <cellStyle name="T_Luong _DTGTXL_goi1(DD_G6) 2" xfId="12798" xr:uid="{00000000-0005-0000-0000-00005C3B0000}"/>
    <cellStyle name="T_Luong _DTGTXL_goi1(DD_G6) 3" xfId="12799" xr:uid="{00000000-0005-0000-0000-00005D3B0000}"/>
    <cellStyle name="T_Luong _DTGTXL_goi1(DD_G6) 4" xfId="12800" xr:uid="{00000000-0005-0000-0000-00005E3B0000}"/>
    <cellStyle name="T_Luong _DTGTXL_goi1(DD_G6) 5" xfId="12801" xr:uid="{00000000-0005-0000-0000-00005F3B0000}"/>
    <cellStyle name="T_Luong _DTGTXL_goi1(DD_G6) 6" xfId="12802" xr:uid="{00000000-0005-0000-0000-0000603B0000}"/>
    <cellStyle name="T_Luong _DTGTXL_goi1(DD_G6) 7" xfId="12803" xr:uid="{00000000-0005-0000-0000-0000613B0000}"/>
    <cellStyle name="T_Luong _DTGTXL_goi1(DD_G6) 8" xfId="12804" xr:uid="{00000000-0005-0000-0000-0000623B0000}"/>
    <cellStyle name="T_Luong _DTGTXL_goi1(DD_G6) 9" xfId="12805" xr:uid="{00000000-0005-0000-0000-0000633B0000}"/>
    <cellStyle name="T_luong 10" xfId="12806" xr:uid="{00000000-0005-0000-0000-0000643B0000}"/>
    <cellStyle name="T_luong 11" xfId="12807" xr:uid="{00000000-0005-0000-0000-0000653B0000}"/>
    <cellStyle name="T_luong 12" xfId="15882" xr:uid="{00000000-0005-0000-0000-0000663B0000}"/>
    <cellStyle name="T_luong 2" xfId="12808" xr:uid="{00000000-0005-0000-0000-0000673B0000}"/>
    <cellStyle name="T_luong 3" xfId="12809" xr:uid="{00000000-0005-0000-0000-0000683B0000}"/>
    <cellStyle name="T_luong 4" xfId="12810" xr:uid="{00000000-0005-0000-0000-0000693B0000}"/>
    <cellStyle name="T_luong 5" xfId="12811" xr:uid="{00000000-0005-0000-0000-00006A3B0000}"/>
    <cellStyle name="T_luong 6" xfId="12812" xr:uid="{00000000-0005-0000-0000-00006B3B0000}"/>
    <cellStyle name="T_luong 7" xfId="12813" xr:uid="{00000000-0005-0000-0000-00006C3B0000}"/>
    <cellStyle name="T_luong 8" xfId="12814" xr:uid="{00000000-0005-0000-0000-00006D3B0000}"/>
    <cellStyle name="T_luong 9" xfId="12815" xr:uid="{00000000-0005-0000-0000-00006E3B0000}"/>
    <cellStyle name="T_luong_DTGTXL_goi1(DD_G6)" xfId="4489" xr:uid="{00000000-0005-0000-0000-00006F3B0000}"/>
    <cellStyle name="T_luong_DTGTXL_goi1(DD_G6) 10" xfId="12816" xr:uid="{00000000-0005-0000-0000-0000703B0000}"/>
    <cellStyle name="T_luong_DTGTXL_goi1(DD_G6) 11" xfId="12817" xr:uid="{00000000-0005-0000-0000-0000713B0000}"/>
    <cellStyle name="T_luong_DTGTXL_goi1(DD_G6) 12" xfId="15971" xr:uid="{00000000-0005-0000-0000-0000723B0000}"/>
    <cellStyle name="T_luong_DTGTXL_goi1(DD_G6) 2" xfId="12818" xr:uid="{00000000-0005-0000-0000-0000733B0000}"/>
    <cellStyle name="T_luong_DTGTXL_goi1(DD_G6) 3" xfId="12819" xr:uid="{00000000-0005-0000-0000-0000743B0000}"/>
    <cellStyle name="T_luong_DTGTXL_goi1(DD_G6) 4" xfId="12820" xr:uid="{00000000-0005-0000-0000-0000753B0000}"/>
    <cellStyle name="T_luong_DTGTXL_goi1(DD_G6) 5" xfId="12821" xr:uid="{00000000-0005-0000-0000-0000763B0000}"/>
    <cellStyle name="T_luong_DTGTXL_goi1(DD_G6) 6" xfId="12822" xr:uid="{00000000-0005-0000-0000-0000773B0000}"/>
    <cellStyle name="T_luong_DTGTXL_goi1(DD_G6) 7" xfId="12823" xr:uid="{00000000-0005-0000-0000-0000783B0000}"/>
    <cellStyle name="T_luong_DTGTXL_goi1(DD_G6) 8" xfId="12824" xr:uid="{00000000-0005-0000-0000-0000793B0000}"/>
    <cellStyle name="T_luong_DTGTXL_goi1(DD_G6) 9" xfId="12825" xr:uid="{00000000-0005-0000-0000-00007A3B0000}"/>
    <cellStyle name="T_Ma Tre sau tham 12-06-08 in" xfId="12826" xr:uid="{00000000-0005-0000-0000-00007B3B0000}"/>
    <cellStyle name="T_Mau" xfId="4490" xr:uid="{00000000-0005-0000-0000-00007C3B0000}"/>
    <cellStyle name="T_Mau 10" xfId="12827" xr:uid="{00000000-0005-0000-0000-00007D3B0000}"/>
    <cellStyle name="T_Mau 11" xfId="12828" xr:uid="{00000000-0005-0000-0000-00007E3B0000}"/>
    <cellStyle name="T_Mau 12" xfId="16520" xr:uid="{00000000-0005-0000-0000-00007F3B0000}"/>
    <cellStyle name="T_Mau 13" xfId="15972" xr:uid="{00000000-0005-0000-0000-0000803B0000}"/>
    <cellStyle name="T_Mau 2" xfId="12829" xr:uid="{00000000-0005-0000-0000-0000813B0000}"/>
    <cellStyle name="T_Mau 3" xfId="12830" xr:uid="{00000000-0005-0000-0000-0000823B0000}"/>
    <cellStyle name="T_Mau 4" xfId="12831" xr:uid="{00000000-0005-0000-0000-0000833B0000}"/>
    <cellStyle name="T_Mau 5" xfId="12832" xr:uid="{00000000-0005-0000-0000-0000843B0000}"/>
    <cellStyle name="T_Mau 6" xfId="12833" xr:uid="{00000000-0005-0000-0000-0000853B0000}"/>
    <cellStyle name="T_Mau 7" xfId="12834" xr:uid="{00000000-0005-0000-0000-0000863B0000}"/>
    <cellStyle name="T_Mau 8" xfId="12835" xr:uid="{00000000-0005-0000-0000-0000873B0000}"/>
    <cellStyle name="T_Mau 9" xfId="12836" xr:uid="{00000000-0005-0000-0000-0000883B0000}"/>
    <cellStyle name="T_Mau du toan moi" xfId="15456" xr:uid="{00000000-0005-0000-0000-0000893B0000}"/>
    <cellStyle name="T_Mau du toan moi 2" xfId="15457" xr:uid="{00000000-0005-0000-0000-00008A3B0000}"/>
    <cellStyle name="T_Mau tong hop chung1 2" xfId="15458" xr:uid="{00000000-0005-0000-0000-00008B3B0000}"/>
    <cellStyle name="T_Maycat-ReCloser" xfId="4491" xr:uid="{00000000-0005-0000-0000-00008C3B0000}"/>
    <cellStyle name="T_Maycat-ReCloser 10" xfId="12837" xr:uid="{00000000-0005-0000-0000-00008D3B0000}"/>
    <cellStyle name="T_Maycat-ReCloser 11" xfId="12838" xr:uid="{00000000-0005-0000-0000-00008E3B0000}"/>
    <cellStyle name="T_Maycat-ReCloser 12" xfId="16521" xr:uid="{00000000-0005-0000-0000-00008F3B0000}"/>
    <cellStyle name="T_Maycat-ReCloser 13" xfId="15973" xr:uid="{00000000-0005-0000-0000-0000903B0000}"/>
    <cellStyle name="T_Maycat-ReCloser 2" xfId="12839" xr:uid="{00000000-0005-0000-0000-0000913B0000}"/>
    <cellStyle name="T_Maycat-ReCloser 3" xfId="12840" xr:uid="{00000000-0005-0000-0000-0000923B0000}"/>
    <cellStyle name="T_Maycat-ReCloser 4" xfId="12841" xr:uid="{00000000-0005-0000-0000-0000933B0000}"/>
    <cellStyle name="T_Maycat-ReCloser 5" xfId="12842" xr:uid="{00000000-0005-0000-0000-0000943B0000}"/>
    <cellStyle name="T_Maycat-ReCloser 6" xfId="12843" xr:uid="{00000000-0005-0000-0000-0000953B0000}"/>
    <cellStyle name="T_Maycat-ReCloser 7" xfId="12844" xr:uid="{00000000-0005-0000-0000-0000963B0000}"/>
    <cellStyle name="T_Maycat-ReCloser 8" xfId="12845" xr:uid="{00000000-0005-0000-0000-0000973B0000}"/>
    <cellStyle name="T_Maycat-ReCloser 9" xfId="12846" xr:uid="{00000000-0005-0000-0000-0000983B0000}"/>
    <cellStyle name="T_moi" xfId="4492" xr:uid="{00000000-0005-0000-0000-0000993B0000}"/>
    <cellStyle name="T_moi 10" xfId="12847" xr:uid="{00000000-0005-0000-0000-00009A3B0000}"/>
    <cellStyle name="T_moi 11" xfId="12848" xr:uid="{00000000-0005-0000-0000-00009B3B0000}"/>
    <cellStyle name="T_moi 12" xfId="16522" xr:uid="{00000000-0005-0000-0000-00009C3B0000}"/>
    <cellStyle name="T_moi 13" xfId="15974" xr:uid="{00000000-0005-0000-0000-00009D3B0000}"/>
    <cellStyle name="T_moi 2" xfId="12849" xr:uid="{00000000-0005-0000-0000-00009E3B0000}"/>
    <cellStyle name="T_moi 3" xfId="12850" xr:uid="{00000000-0005-0000-0000-00009F3B0000}"/>
    <cellStyle name="T_moi 4" xfId="12851" xr:uid="{00000000-0005-0000-0000-0000A03B0000}"/>
    <cellStyle name="T_moi 5" xfId="12852" xr:uid="{00000000-0005-0000-0000-0000A13B0000}"/>
    <cellStyle name="T_moi 6" xfId="12853" xr:uid="{00000000-0005-0000-0000-0000A23B0000}"/>
    <cellStyle name="T_moi 7" xfId="12854" xr:uid="{00000000-0005-0000-0000-0000A33B0000}"/>
    <cellStyle name="T_moi 8" xfId="12855" xr:uid="{00000000-0005-0000-0000-0000A43B0000}"/>
    <cellStyle name="T_moi 9" xfId="12856" xr:uid="{00000000-0005-0000-0000-0000A53B0000}"/>
    <cellStyle name="T_moi_Bang Ke VT cai tao ha the Ba Vi dot 1-2016" xfId="14189" xr:uid="{00000000-0005-0000-0000-0000A63B0000}"/>
    <cellStyle name="T_moi_DT ngay 06-08 " xfId="14190" xr:uid="{00000000-0005-0000-0000-0000A73B0000}"/>
    <cellStyle name="T_Mong" xfId="12857" xr:uid="{00000000-0005-0000-0000-0000A83B0000}"/>
    <cellStyle name="T_MongdenbuBanCoc" xfId="14191" xr:uid="{00000000-0005-0000-0000-0000A93B0000}"/>
    <cellStyle name="T_MongdenbuBanCoc 2" xfId="15459" xr:uid="{00000000-0005-0000-0000-0000AA3B0000}"/>
    <cellStyle name="T_MongdenbuBanCoc_Bang Ke VT cai tao ha the Ba Vi dot 1-2016" xfId="14192" xr:uid="{00000000-0005-0000-0000-0000AB3B0000}"/>
    <cellStyle name="T_MongdenbuBanCoc_DT ngay 06-08 " xfId="14193" xr:uid="{00000000-0005-0000-0000-0000AC3B0000}"/>
    <cellStyle name="T_MR ngan 500kV tai CauBong-TDT-chungDien_11-07-2011" xfId="4493" xr:uid="{00000000-0005-0000-0000-0000AD3B0000}"/>
    <cellStyle name="T_MR ngan 500kV tai CauBong-TDT-chungDien_11-07-2011 (TV3)" xfId="4494" xr:uid="{00000000-0005-0000-0000-0000AE3B0000}"/>
    <cellStyle name="T_MR ngan 500kV tai CauBong-TDT-chungDien_11-07-2011 (TV3) 10" xfId="12858" xr:uid="{00000000-0005-0000-0000-0000AF3B0000}"/>
    <cellStyle name="T_MR ngan 500kV tai CauBong-TDT-chungDien_11-07-2011 (TV3) 11" xfId="12859" xr:uid="{00000000-0005-0000-0000-0000B03B0000}"/>
    <cellStyle name="T_MR ngan 500kV tai CauBong-TDT-chungDien_11-07-2011 (TV3) 12" xfId="15976" xr:uid="{00000000-0005-0000-0000-0000B13B0000}"/>
    <cellStyle name="T_MR ngan 500kV tai CauBong-TDT-chungDien_11-07-2011 (TV3) 2" xfId="12860" xr:uid="{00000000-0005-0000-0000-0000B23B0000}"/>
    <cellStyle name="T_MR ngan 500kV tai CauBong-TDT-chungDien_11-07-2011 (TV3) 3" xfId="12861" xr:uid="{00000000-0005-0000-0000-0000B33B0000}"/>
    <cellStyle name="T_MR ngan 500kV tai CauBong-TDT-chungDien_11-07-2011 (TV3) 4" xfId="12862" xr:uid="{00000000-0005-0000-0000-0000B43B0000}"/>
    <cellStyle name="T_MR ngan 500kV tai CauBong-TDT-chungDien_11-07-2011 (TV3) 5" xfId="12863" xr:uid="{00000000-0005-0000-0000-0000B53B0000}"/>
    <cellStyle name="T_MR ngan 500kV tai CauBong-TDT-chungDien_11-07-2011 (TV3) 6" xfId="12864" xr:uid="{00000000-0005-0000-0000-0000B63B0000}"/>
    <cellStyle name="T_MR ngan 500kV tai CauBong-TDT-chungDien_11-07-2011 (TV3) 7" xfId="12865" xr:uid="{00000000-0005-0000-0000-0000B73B0000}"/>
    <cellStyle name="T_MR ngan 500kV tai CauBong-TDT-chungDien_11-07-2011 (TV3) 8" xfId="12866" xr:uid="{00000000-0005-0000-0000-0000B83B0000}"/>
    <cellStyle name="T_MR ngan 500kV tai CauBong-TDT-chungDien_11-07-2011 (TV3) 9" xfId="12867" xr:uid="{00000000-0005-0000-0000-0000B93B0000}"/>
    <cellStyle name="T_MR ngan 500kV tai CauBong-TDT-chungDien_11-07-2011 10" xfId="12868" xr:uid="{00000000-0005-0000-0000-0000BA3B0000}"/>
    <cellStyle name="T_MR ngan 500kV tai CauBong-TDT-chungDien_11-07-2011 11" xfId="12869" xr:uid="{00000000-0005-0000-0000-0000BB3B0000}"/>
    <cellStyle name="T_MR ngan 500kV tai CauBong-TDT-chungDien_11-07-2011 12" xfId="15975" xr:uid="{00000000-0005-0000-0000-0000BC3B0000}"/>
    <cellStyle name="T_MR ngan 500kV tai CauBong-TDT-chungDien_11-07-2011 2" xfId="12870" xr:uid="{00000000-0005-0000-0000-0000BD3B0000}"/>
    <cellStyle name="T_MR ngan 500kV tai CauBong-TDT-chungDien_11-07-2011 3" xfId="12871" xr:uid="{00000000-0005-0000-0000-0000BE3B0000}"/>
    <cellStyle name="T_MR ngan 500kV tai CauBong-TDT-chungDien_11-07-2011 4" xfId="12872" xr:uid="{00000000-0005-0000-0000-0000BF3B0000}"/>
    <cellStyle name="T_MR ngan 500kV tai CauBong-TDT-chungDien_11-07-2011 5" xfId="12873" xr:uid="{00000000-0005-0000-0000-0000C03B0000}"/>
    <cellStyle name="T_MR ngan 500kV tai CauBong-TDT-chungDien_11-07-2011 6" xfId="12874" xr:uid="{00000000-0005-0000-0000-0000C13B0000}"/>
    <cellStyle name="T_MR ngan 500kV tai CauBong-TDT-chungDien_11-07-2011 7" xfId="12875" xr:uid="{00000000-0005-0000-0000-0000C23B0000}"/>
    <cellStyle name="T_MR ngan 500kV tai CauBong-TDT-chungDien_11-07-2011 8" xfId="12876" xr:uid="{00000000-0005-0000-0000-0000C33B0000}"/>
    <cellStyle name="T_MR ngan 500kV tai CauBong-TDT-chungDien_11-07-2011 9" xfId="12877" xr:uid="{00000000-0005-0000-0000-0000C43B0000}"/>
    <cellStyle name="T_MR ngan 500kV tai CauBong-TDT-chungDien_9-08-2011 (TV3)" xfId="4495" xr:uid="{00000000-0005-0000-0000-0000C53B0000}"/>
    <cellStyle name="T_MR ngan 500kV tai CauBong-TDT-chungDien_9-08-2011 (TV3) 10" xfId="12878" xr:uid="{00000000-0005-0000-0000-0000C63B0000}"/>
    <cellStyle name="T_MR ngan 500kV tai CauBong-TDT-chungDien_9-08-2011 (TV3) 11" xfId="12879" xr:uid="{00000000-0005-0000-0000-0000C73B0000}"/>
    <cellStyle name="T_MR ngan 500kV tai CauBong-TDT-chungDien_9-08-2011 (TV3) 12" xfId="15977" xr:uid="{00000000-0005-0000-0000-0000C83B0000}"/>
    <cellStyle name="T_MR ngan 500kV tai CauBong-TDT-chungDien_9-08-2011 (TV3) 2" xfId="12880" xr:uid="{00000000-0005-0000-0000-0000C93B0000}"/>
    <cellStyle name="T_MR ngan 500kV tai CauBong-TDT-chungDien_9-08-2011 (TV3) 3" xfId="12881" xr:uid="{00000000-0005-0000-0000-0000CA3B0000}"/>
    <cellStyle name="T_MR ngan 500kV tai CauBong-TDT-chungDien_9-08-2011 (TV3) 4" xfId="12882" xr:uid="{00000000-0005-0000-0000-0000CB3B0000}"/>
    <cellStyle name="T_MR ngan 500kV tai CauBong-TDT-chungDien_9-08-2011 (TV3) 5" xfId="12883" xr:uid="{00000000-0005-0000-0000-0000CC3B0000}"/>
    <cellStyle name="T_MR ngan 500kV tai CauBong-TDT-chungDien_9-08-2011 (TV3) 6" xfId="12884" xr:uid="{00000000-0005-0000-0000-0000CD3B0000}"/>
    <cellStyle name="T_MR ngan 500kV tai CauBong-TDT-chungDien_9-08-2011 (TV3) 7" xfId="12885" xr:uid="{00000000-0005-0000-0000-0000CE3B0000}"/>
    <cellStyle name="T_MR ngan 500kV tai CauBong-TDT-chungDien_9-08-2011 (TV3) 8" xfId="12886" xr:uid="{00000000-0005-0000-0000-0000CF3B0000}"/>
    <cellStyle name="T_MR ngan 500kV tai CauBong-TDT-chungDien_9-08-2011 (TV3) 9" xfId="12887" xr:uid="{00000000-0005-0000-0000-0000D03B0000}"/>
    <cellStyle name="T_Muong mit" xfId="12888" xr:uid="{00000000-0005-0000-0000-0000D13B0000}"/>
    <cellStyle name="T_NC Cong Thanh" xfId="12889" xr:uid="{00000000-0005-0000-0000-0000D23B0000}"/>
    <cellStyle name="T_NC Thu hoi" xfId="14194" xr:uid="{00000000-0005-0000-0000-0000D33B0000}"/>
    <cellStyle name="T_NC Thu hoi 2" xfId="15460" xr:uid="{00000000-0005-0000-0000-0000D43B0000}"/>
    <cellStyle name="T_NC Thu hoi_Bang Ke VT cai tao ha the Ba Vi dot 1-2016" xfId="14195" xr:uid="{00000000-0005-0000-0000-0000D53B0000}"/>
    <cellStyle name="T_NC Thu hoi_DT ngay 06-08 " xfId="14196" xr:uid="{00000000-0005-0000-0000-0000D63B0000}"/>
    <cellStyle name="T_nghiem thu toan bo" xfId="12890" xr:uid="{00000000-0005-0000-0000-0000D73B0000}"/>
    <cellStyle name="T_Nguon-110kV" xfId="15101" xr:uid="{00000000-0005-0000-0000-0000D83B0000}"/>
    <cellStyle name="T_P6.1" xfId="12891" xr:uid="{00000000-0005-0000-0000-0000D93B0000}"/>
    <cellStyle name="T_P6.1 2" xfId="15461" xr:uid="{00000000-0005-0000-0000-0000DA3B0000}"/>
    <cellStyle name="T_P6.1_Bang Ke VT cai tao ha the Ba Vi dot 1-2016" xfId="14197" xr:uid="{00000000-0005-0000-0000-0000DB3B0000}"/>
    <cellStyle name="T_P6.1_DT ngay 06-08 " xfId="14198" xr:uid="{00000000-0005-0000-0000-0000DC3B0000}"/>
    <cellStyle name="T_PD Du toan xay lap HC5 sua" xfId="15462" xr:uid="{00000000-0005-0000-0000-0000DD3B0000}"/>
    <cellStyle name="T_PT TC TTO 1" xfId="15102" xr:uid="{00000000-0005-0000-0000-0000DF3B0000}"/>
    <cellStyle name="T_PT TC TTO1" xfId="15103" xr:uid="{00000000-0005-0000-0000-0000E03B0000}"/>
    <cellStyle name="T_PTKT-PT" xfId="12892" xr:uid="{00000000-0005-0000-0000-0000E13B0000}"/>
    <cellStyle name="T_Phan DZ Dong Anh - Van Tri" xfId="15104" xr:uid="{00000000-0005-0000-0000-0000DE3B0000}"/>
    <cellStyle name="T_QLDA(957)" xfId="4496" xr:uid="{00000000-0005-0000-0000-0000E23B0000}"/>
    <cellStyle name="T_QLDA(957) 10" xfId="12893" xr:uid="{00000000-0005-0000-0000-0000E33B0000}"/>
    <cellStyle name="T_QLDA(957) 11" xfId="12894" xr:uid="{00000000-0005-0000-0000-0000E43B0000}"/>
    <cellStyle name="T_QLDA(957) 12" xfId="16523" xr:uid="{00000000-0005-0000-0000-0000E53B0000}"/>
    <cellStyle name="T_QLDA(957) 13" xfId="15978" xr:uid="{00000000-0005-0000-0000-0000E63B0000}"/>
    <cellStyle name="T_QLDA(957) 2" xfId="12895" xr:uid="{00000000-0005-0000-0000-0000E73B0000}"/>
    <cellStyle name="T_QLDA(957) 3" xfId="12896" xr:uid="{00000000-0005-0000-0000-0000E83B0000}"/>
    <cellStyle name="T_QLDA(957) 4" xfId="12897" xr:uid="{00000000-0005-0000-0000-0000E93B0000}"/>
    <cellStyle name="T_QLDA(957) 5" xfId="12898" xr:uid="{00000000-0005-0000-0000-0000EA3B0000}"/>
    <cellStyle name="T_QLDA(957) 6" xfId="12899" xr:uid="{00000000-0005-0000-0000-0000EB3B0000}"/>
    <cellStyle name="T_QLDA(957) 7" xfId="12900" xr:uid="{00000000-0005-0000-0000-0000EC3B0000}"/>
    <cellStyle name="T_QLDA(957) 8" xfId="12901" xr:uid="{00000000-0005-0000-0000-0000ED3B0000}"/>
    <cellStyle name="T_QLDA(957) 9" xfId="12902" xr:uid="{00000000-0005-0000-0000-0000EE3B0000}"/>
    <cellStyle name="T_QT be1500m3" xfId="4497" xr:uid="{00000000-0005-0000-0000-0000EF3B0000}"/>
    <cellStyle name="T_QT be1500m3 10" xfId="12903" xr:uid="{00000000-0005-0000-0000-0000F03B0000}"/>
    <cellStyle name="T_QT be1500m3 11" xfId="12904" xr:uid="{00000000-0005-0000-0000-0000F13B0000}"/>
    <cellStyle name="T_QT be1500m3 12" xfId="16524" xr:uid="{00000000-0005-0000-0000-0000F23B0000}"/>
    <cellStyle name="T_QT be1500m3 13" xfId="15979" xr:uid="{00000000-0005-0000-0000-0000F33B0000}"/>
    <cellStyle name="T_QT be1500m3 2" xfId="12905" xr:uid="{00000000-0005-0000-0000-0000F43B0000}"/>
    <cellStyle name="T_QT be1500m3 3" xfId="12906" xr:uid="{00000000-0005-0000-0000-0000F53B0000}"/>
    <cellStyle name="T_QT be1500m3 4" xfId="12907" xr:uid="{00000000-0005-0000-0000-0000F63B0000}"/>
    <cellStyle name="T_QT be1500m3 5" xfId="12908" xr:uid="{00000000-0005-0000-0000-0000F73B0000}"/>
    <cellStyle name="T_QT be1500m3 6" xfId="12909" xr:uid="{00000000-0005-0000-0000-0000F83B0000}"/>
    <cellStyle name="T_QT be1500m3 7" xfId="12910" xr:uid="{00000000-0005-0000-0000-0000F93B0000}"/>
    <cellStyle name="T_QT be1500m3 8" xfId="12911" xr:uid="{00000000-0005-0000-0000-0000FA3B0000}"/>
    <cellStyle name="T_QT be1500m3 9" xfId="12912" xr:uid="{00000000-0005-0000-0000-0000FB3B0000}"/>
    <cellStyle name="T_QT Ha Hiep 5" xfId="14199" xr:uid="{00000000-0005-0000-0000-0000FC3B0000}"/>
    <cellStyle name="T_QT Kim lu" xfId="14200" xr:uid="{00000000-0005-0000-0000-0000FD3B0000}"/>
    <cellStyle name="T_QT Kim lu_Bang Ke VT cai tao ha the Ba Vi dot 1-2016" xfId="14201" xr:uid="{00000000-0005-0000-0000-0000FE3B0000}"/>
    <cellStyle name="T_QT Kim lu_DT ngay 06-08 " xfId="14202" xr:uid="{00000000-0005-0000-0000-0000FF3B0000}"/>
    <cellStyle name="T_QT XL lo 90" xfId="14203" xr:uid="{00000000-0005-0000-0000-0000003C0000}"/>
    <cellStyle name="T_QT XL lo 90_Bang Ke VT cai tao ha the Ba Vi dot 1-2016" xfId="14204" xr:uid="{00000000-0005-0000-0000-0000013C0000}"/>
    <cellStyle name="T_QT XL lo 90_DT ngay 06-08 " xfId="14205" xr:uid="{00000000-0005-0000-0000-0000023C0000}"/>
    <cellStyle name="T_Quyet Toan thon tay PT" xfId="14206" xr:uid="{00000000-0005-0000-0000-0000033C0000}"/>
    <cellStyle name="T_quyet toanchuan" xfId="14207" xr:uid="{00000000-0005-0000-0000-0000043C0000}"/>
    <cellStyle name="T_quyet toanchuan_Bang Ke VT cai tao ha the Ba Vi dot 1-2016" xfId="14208" xr:uid="{00000000-0005-0000-0000-0000053C0000}"/>
    <cellStyle name="T_quyet toanchuan_DT ngay 06-08 " xfId="14209" xr:uid="{00000000-0005-0000-0000-0000063C0000}"/>
    <cellStyle name="T_Sheet1" xfId="12913" xr:uid="{00000000-0005-0000-0000-0000073C0000}"/>
    <cellStyle name="T_Sheet1_971Nam Dan - Nhanh Re Thanh Khai - HC-XONG-hoan chinh duyet" xfId="12914" xr:uid="{00000000-0005-0000-0000-0000083C0000}"/>
    <cellStyle name="T_Sheet1_DT-GT Nam Anh HC Hoai sua Du thau" xfId="12915" xr:uid="{00000000-0005-0000-0000-0000093C0000}"/>
    <cellStyle name="T_Sheet1_DT-GT- Nghi Hoa-4-Du thau" xfId="12916" xr:uid="{00000000-0005-0000-0000-00000A3C0000}"/>
    <cellStyle name="T_Sheet1_Du toan cai tao 974 E15-1duyet" xfId="12918" xr:uid="{00000000-0005-0000-0000-00000C3C0000}"/>
    <cellStyle name="T_Sheet1_Du toan Manh tien 1" xfId="12919" xr:uid="{00000000-0005-0000-0000-00000D3C0000}"/>
    <cellStyle name="T_Sheet1_Du thau- Manh tien 1" xfId="12917" xr:uid="{00000000-0005-0000-0000-00000B3C0000}"/>
    <cellStyle name="T_Sheet1_Xa Nam Anh HCsua" xfId="12920" xr:uid="{00000000-0005-0000-0000-00000E3C0000}"/>
    <cellStyle name="T_Sheet2" xfId="2195" xr:uid="{00000000-0005-0000-0000-00000F3C0000}"/>
    <cellStyle name="T_Sheet2 10" xfId="12921" xr:uid="{00000000-0005-0000-0000-0000103C0000}"/>
    <cellStyle name="T_Sheet2 11" xfId="12922" xr:uid="{00000000-0005-0000-0000-0000113C0000}"/>
    <cellStyle name="T_Sheet2 12" xfId="16458" xr:uid="{00000000-0005-0000-0000-0000123C0000}"/>
    <cellStyle name="T_Sheet2 13" xfId="15884" xr:uid="{00000000-0005-0000-0000-0000133C0000}"/>
    <cellStyle name="T_Sheet2 2" xfId="12923" xr:uid="{00000000-0005-0000-0000-0000143C0000}"/>
    <cellStyle name="T_Sheet2 3" xfId="12924" xr:uid="{00000000-0005-0000-0000-0000153C0000}"/>
    <cellStyle name="T_Sheet2 4" xfId="12925" xr:uid="{00000000-0005-0000-0000-0000163C0000}"/>
    <cellStyle name="T_Sheet2 5" xfId="12926" xr:uid="{00000000-0005-0000-0000-0000173C0000}"/>
    <cellStyle name="T_Sheet2 6" xfId="12927" xr:uid="{00000000-0005-0000-0000-0000183C0000}"/>
    <cellStyle name="T_Sheet2 7" xfId="12928" xr:uid="{00000000-0005-0000-0000-0000193C0000}"/>
    <cellStyle name="T_Sheet2 8" xfId="12929" xr:uid="{00000000-0005-0000-0000-00001A3C0000}"/>
    <cellStyle name="T_Sheet2 9" xfId="12930" xr:uid="{00000000-0005-0000-0000-00001B3C0000}"/>
    <cellStyle name="T_Sheet2_0. TKKT Dz220kV NMD PhanThiet-PhuMy (2009-10)" xfId="4498" xr:uid="{00000000-0005-0000-0000-00001C3C0000}"/>
    <cellStyle name="T_Sheet2_0. TKKT Dz220kV NMD PhanThiet-PhuMy (2009-10) 10" xfId="12931" xr:uid="{00000000-0005-0000-0000-00001D3C0000}"/>
    <cellStyle name="T_Sheet2_0. TKKT Dz220kV NMD PhanThiet-PhuMy (2009-10) 11" xfId="12932" xr:uid="{00000000-0005-0000-0000-00001E3C0000}"/>
    <cellStyle name="T_Sheet2_0. TKKT Dz220kV NMD PhanThiet-PhuMy (2009-10) 12" xfId="16525" xr:uid="{00000000-0005-0000-0000-00001F3C0000}"/>
    <cellStyle name="T_Sheet2_0. TKKT Dz220kV NMD PhanThiet-PhuMy (2009-10) 13" xfId="15980" xr:uid="{00000000-0005-0000-0000-0000203C0000}"/>
    <cellStyle name="T_Sheet2_0. TKKT Dz220kV NMD PhanThiet-PhuMy (2009-10) 2" xfId="12933" xr:uid="{00000000-0005-0000-0000-0000213C0000}"/>
    <cellStyle name="T_Sheet2_0. TKKT Dz220kV NMD PhanThiet-PhuMy (2009-10) 3" xfId="12934" xr:uid="{00000000-0005-0000-0000-0000223C0000}"/>
    <cellStyle name="T_Sheet2_0. TKKT Dz220kV NMD PhanThiet-PhuMy (2009-10) 4" xfId="12935" xr:uid="{00000000-0005-0000-0000-0000233C0000}"/>
    <cellStyle name="T_Sheet2_0. TKKT Dz220kV NMD PhanThiet-PhuMy (2009-10) 5" xfId="12936" xr:uid="{00000000-0005-0000-0000-0000243C0000}"/>
    <cellStyle name="T_Sheet2_0. TKKT Dz220kV NMD PhanThiet-PhuMy (2009-10) 6" xfId="12937" xr:uid="{00000000-0005-0000-0000-0000253C0000}"/>
    <cellStyle name="T_Sheet2_0. TKKT Dz220kV NMD PhanThiet-PhuMy (2009-10) 7" xfId="12938" xr:uid="{00000000-0005-0000-0000-0000263C0000}"/>
    <cellStyle name="T_Sheet2_0. TKKT Dz220kV NMD PhanThiet-PhuMy (2009-10) 8" xfId="12939" xr:uid="{00000000-0005-0000-0000-0000273C0000}"/>
    <cellStyle name="T_Sheet2_0. TKKT Dz220kV NMD PhanThiet-PhuMy (2009-10) 9" xfId="12940" xr:uid="{00000000-0005-0000-0000-0000283C0000}"/>
    <cellStyle name="T_Sheet2_1. Dz220kV AVuong1 - HoaKhanh (VT158 2010-11)" xfId="4499" xr:uid="{00000000-0005-0000-0000-0000293C0000}"/>
    <cellStyle name="T_Sheet2_1. Dz220kV AVuong1 - HoaKhanh (VT158 2010-11) 10" xfId="12941" xr:uid="{00000000-0005-0000-0000-00002A3C0000}"/>
    <cellStyle name="T_Sheet2_1. Dz220kV AVuong1 - HoaKhanh (VT158 2010-11) 11" xfId="12942" xr:uid="{00000000-0005-0000-0000-00002B3C0000}"/>
    <cellStyle name="T_Sheet2_1. Dz220kV AVuong1 - HoaKhanh (VT158 2010-11) 12" xfId="16526" xr:uid="{00000000-0005-0000-0000-00002C3C0000}"/>
    <cellStyle name="T_Sheet2_1. Dz220kV AVuong1 - HoaKhanh (VT158 2010-11) 13" xfId="15981" xr:uid="{00000000-0005-0000-0000-00002D3C0000}"/>
    <cellStyle name="T_Sheet2_1. Dz220kV AVuong1 - HoaKhanh (VT158 2010-11) 2" xfId="12943" xr:uid="{00000000-0005-0000-0000-00002E3C0000}"/>
    <cellStyle name="T_Sheet2_1. Dz220kV AVuong1 - HoaKhanh (VT158 2010-11) 3" xfId="12944" xr:uid="{00000000-0005-0000-0000-00002F3C0000}"/>
    <cellStyle name="T_Sheet2_1. Dz220kV AVuong1 - HoaKhanh (VT158 2010-11) 4" xfId="12945" xr:uid="{00000000-0005-0000-0000-0000303C0000}"/>
    <cellStyle name="T_Sheet2_1. Dz220kV AVuong1 - HoaKhanh (VT158 2010-11) 5" xfId="12946" xr:uid="{00000000-0005-0000-0000-0000313C0000}"/>
    <cellStyle name="T_Sheet2_1. Dz220kV AVuong1 - HoaKhanh (VT158 2010-11) 6" xfId="12947" xr:uid="{00000000-0005-0000-0000-0000323C0000}"/>
    <cellStyle name="T_Sheet2_1. Dz220kV AVuong1 - HoaKhanh (VT158 2010-11) 7" xfId="12948" xr:uid="{00000000-0005-0000-0000-0000333C0000}"/>
    <cellStyle name="T_Sheet2_1. Dz220kV AVuong1 - HoaKhanh (VT158 2010-11) 8" xfId="12949" xr:uid="{00000000-0005-0000-0000-0000343C0000}"/>
    <cellStyle name="T_Sheet2_1. Dz220kV AVuong1 - HoaKhanh (VT158 2010-11) 9" xfId="12950" xr:uid="{00000000-0005-0000-0000-0000353C0000}"/>
    <cellStyle name="T_Sheet2_1. TKKT Dz220kV NMD PhanThiet-PhuMy2 (2009-11chuan)" xfId="4500" xr:uid="{00000000-0005-0000-0000-0000363C0000}"/>
    <cellStyle name="T_Sheet2_1. TKKT Dz220kV NMD PhanThiet-PhuMy2 (2009-11chuan) 10" xfId="12951" xr:uid="{00000000-0005-0000-0000-0000373C0000}"/>
    <cellStyle name="T_Sheet2_1. TKKT Dz220kV NMD PhanThiet-PhuMy2 (2009-11chuan) 11" xfId="12952" xr:uid="{00000000-0005-0000-0000-0000383C0000}"/>
    <cellStyle name="T_Sheet2_1. TKKT Dz220kV NMD PhanThiet-PhuMy2 (2009-11chuan) 12" xfId="16527" xr:uid="{00000000-0005-0000-0000-0000393C0000}"/>
    <cellStyle name="T_Sheet2_1. TKKT Dz220kV NMD PhanThiet-PhuMy2 (2009-11chuan) 13" xfId="15982" xr:uid="{00000000-0005-0000-0000-00003A3C0000}"/>
    <cellStyle name="T_Sheet2_1. TKKT Dz220kV NMD PhanThiet-PhuMy2 (2009-11chuan) 2" xfId="12953" xr:uid="{00000000-0005-0000-0000-00003B3C0000}"/>
    <cellStyle name="T_Sheet2_1. TKKT Dz220kV NMD PhanThiet-PhuMy2 (2009-11chuan) 3" xfId="12954" xr:uid="{00000000-0005-0000-0000-00003C3C0000}"/>
    <cellStyle name="T_Sheet2_1. TKKT Dz220kV NMD PhanThiet-PhuMy2 (2009-11chuan) 4" xfId="12955" xr:uid="{00000000-0005-0000-0000-00003D3C0000}"/>
    <cellStyle name="T_Sheet2_1. TKKT Dz220kV NMD PhanThiet-PhuMy2 (2009-11chuan) 5" xfId="12956" xr:uid="{00000000-0005-0000-0000-00003E3C0000}"/>
    <cellStyle name="T_Sheet2_1. TKKT Dz220kV NMD PhanThiet-PhuMy2 (2009-11chuan) 6" xfId="12957" xr:uid="{00000000-0005-0000-0000-00003F3C0000}"/>
    <cellStyle name="T_Sheet2_1. TKKT Dz220kV NMD PhanThiet-PhuMy2 (2009-11chuan) 7" xfId="12958" xr:uid="{00000000-0005-0000-0000-0000403C0000}"/>
    <cellStyle name="T_Sheet2_1. TKKT Dz220kV NMD PhanThiet-PhuMy2 (2009-11chuan) 8" xfId="12959" xr:uid="{00000000-0005-0000-0000-0000413C0000}"/>
    <cellStyle name="T_Sheet2_1. TKKT Dz220kV NMD PhanThiet-PhuMy2 (2009-11chuan) 9" xfId="12960" xr:uid="{00000000-0005-0000-0000-0000423C0000}"/>
    <cellStyle name="T_Sheet2_1. TKKT Dz220kV NMD PhanThiet-PhuMy2 (2010-03)" xfId="4501" xr:uid="{00000000-0005-0000-0000-0000433C0000}"/>
    <cellStyle name="T_Sheet2_1. TKKT Dz220kV NMD PhanThiet-PhuMy2 (2010-03) 10" xfId="12961" xr:uid="{00000000-0005-0000-0000-0000443C0000}"/>
    <cellStyle name="T_Sheet2_1. TKKT Dz220kV NMD PhanThiet-PhuMy2 (2010-03) 11" xfId="12962" xr:uid="{00000000-0005-0000-0000-0000453C0000}"/>
    <cellStyle name="T_Sheet2_1. TKKT Dz220kV NMD PhanThiet-PhuMy2 (2010-03) 12" xfId="16528" xr:uid="{00000000-0005-0000-0000-0000463C0000}"/>
    <cellStyle name="T_Sheet2_1. TKKT Dz220kV NMD PhanThiet-PhuMy2 (2010-03) 13" xfId="15983" xr:uid="{00000000-0005-0000-0000-0000473C0000}"/>
    <cellStyle name="T_Sheet2_1. TKKT Dz220kV NMD PhanThiet-PhuMy2 (2010-03) 2" xfId="12963" xr:uid="{00000000-0005-0000-0000-0000483C0000}"/>
    <cellStyle name="T_Sheet2_1. TKKT Dz220kV NMD PhanThiet-PhuMy2 (2010-03) 3" xfId="12964" xr:uid="{00000000-0005-0000-0000-0000493C0000}"/>
    <cellStyle name="T_Sheet2_1. TKKT Dz220kV NMD PhanThiet-PhuMy2 (2010-03) 4" xfId="12965" xr:uid="{00000000-0005-0000-0000-00004A3C0000}"/>
    <cellStyle name="T_Sheet2_1. TKKT Dz220kV NMD PhanThiet-PhuMy2 (2010-03) 5" xfId="12966" xr:uid="{00000000-0005-0000-0000-00004B3C0000}"/>
    <cellStyle name="T_Sheet2_1. TKKT Dz220kV NMD PhanThiet-PhuMy2 (2010-03) 6" xfId="12967" xr:uid="{00000000-0005-0000-0000-00004C3C0000}"/>
    <cellStyle name="T_Sheet2_1. TKKT Dz220kV NMD PhanThiet-PhuMy2 (2010-03) 7" xfId="12968" xr:uid="{00000000-0005-0000-0000-00004D3C0000}"/>
    <cellStyle name="T_Sheet2_1. TKKT Dz220kV NMD PhanThiet-PhuMy2 (2010-03) 8" xfId="12969" xr:uid="{00000000-0005-0000-0000-00004E3C0000}"/>
    <cellStyle name="T_Sheet2_1. TKKT Dz220kV NMD PhanThiet-PhuMy2 (2010-03) 9" xfId="12970" xr:uid="{00000000-0005-0000-0000-00004F3C0000}"/>
    <cellStyle name="T_Sheet2_1. TKKT Dz220kV NMD VinhTan-ThapCham (2010-03)" xfId="4502" xr:uid="{00000000-0005-0000-0000-0000503C0000}"/>
    <cellStyle name="T_Sheet2_1. TKKT Dz220kV NMD VinhTan-ThapCham (2010-03) 10" xfId="12971" xr:uid="{00000000-0005-0000-0000-0000513C0000}"/>
    <cellStyle name="T_Sheet2_1. TKKT Dz220kV NMD VinhTan-ThapCham (2010-03) 11" xfId="12972" xr:uid="{00000000-0005-0000-0000-0000523C0000}"/>
    <cellStyle name="T_Sheet2_1. TKKT Dz220kV NMD VinhTan-ThapCham (2010-03) 12" xfId="16529" xr:uid="{00000000-0005-0000-0000-0000533C0000}"/>
    <cellStyle name="T_Sheet2_1. TKKT Dz220kV NMD VinhTan-ThapCham (2010-03) 13" xfId="15984" xr:uid="{00000000-0005-0000-0000-0000543C0000}"/>
    <cellStyle name="T_Sheet2_1. TKKT Dz220kV NMD VinhTan-ThapCham (2010-03) 2" xfId="12973" xr:uid="{00000000-0005-0000-0000-0000553C0000}"/>
    <cellStyle name="T_Sheet2_1. TKKT Dz220kV NMD VinhTan-ThapCham (2010-03) 3" xfId="12974" xr:uid="{00000000-0005-0000-0000-0000563C0000}"/>
    <cellStyle name="T_Sheet2_1. TKKT Dz220kV NMD VinhTan-ThapCham (2010-03) 4" xfId="12975" xr:uid="{00000000-0005-0000-0000-0000573C0000}"/>
    <cellStyle name="T_Sheet2_1. TKKT Dz220kV NMD VinhTan-ThapCham (2010-03) 5" xfId="12976" xr:uid="{00000000-0005-0000-0000-0000583C0000}"/>
    <cellStyle name="T_Sheet2_1. TKKT Dz220kV NMD VinhTan-ThapCham (2010-03) 6" xfId="12977" xr:uid="{00000000-0005-0000-0000-0000593C0000}"/>
    <cellStyle name="T_Sheet2_1. TKKT Dz220kV NMD VinhTan-ThapCham (2010-03) 7" xfId="12978" xr:uid="{00000000-0005-0000-0000-00005A3C0000}"/>
    <cellStyle name="T_Sheet2_1. TKKT Dz220kV NMD VinhTan-ThapCham (2010-03) 8" xfId="12979" xr:uid="{00000000-0005-0000-0000-00005B3C0000}"/>
    <cellStyle name="T_Sheet2_1. TKKT Dz220kV NMD VinhTan-ThapCham (2010-03) 9" xfId="12980" xr:uid="{00000000-0005-0000-0000-00005C3C0000}"/>
    <cellStyle name="T_Sheet2_1. TKKT Dz220kV NMD VinhTan-ThapCham (2010-04)" xfId="4503" xr:uid="{00000000-0005-0000-0000-00005D3C0000}"/>
    <cellStyle name="T_Sheet2_1. TKKT Dz220kV NMD VinhTan-ThapCham (2010-04) 10" xfId="12981" xr:uid="{00000000-0005-0000-0000-00005E3C0000}"/>
    <cellStyle name="T_Sheet2_1. TKKT Dz220kV NMD VinhTan-ThapCham (2010-04) 11" xfId="12982" xr:uid="{00000000-0005-0000-0000-00005F3C0000}"/>
    <cellStyle name="T_Sheet2_1. TKKT Dz220kV NMD VinhTan-ThapCham (2010-04) 12" xfId="16530" xr:uid="{00000000-0005-0000-0000-0000603C0000}"/>
    <cellStyle name="T_Sheet2_1. TKKT Dz220kV NMD VinhTan-ThapCham (2010-04) 13" xfId="15985" xr:uid="{00000000-0005-0000-0000-0000613C0000}"/>
    <cellStyle name="T_Sheet2_1. TKKT Dz220kV NMD VinhTan-ThapCham (2010-04) 2" xfId="12983" xr:uid="{00000000-0005-0000-0000-0000623C0000}"/>
    <cellStyle name="T_Sheet2_1. TKKT Dz220kV NMD VinhTan-ThapCham (2010-04) 3" xfId="12984" xr:uid="{00000000-0005-0000-0000-0000633C0000}"/>
    <cellStyle name="T_Sheet2_1. TKKT Dz220kV NMD VinhTan-ThapCham (2010-04) 4" xfId="12985" xr:uid="{00000000-0005-0000-0000-0000643C0000}"/>
    <cellStyle name="T_Sheet2_1. TKKT Dz220kV NMD VinhTan-ThapCham (2010-04) 5" xfId="12986" xr:uid="{00000000-0005-0000-0000-0000653C0000}"/>
    <cellStyle name="T_Sheet2_1. TKKT Dz220kV NMD VinhTan-ThapCham (2010-04) 6" xfId="12987" xr:uid="{00000000-0005-0000-0000-0000663C0000}"/>
    <cellStyle name="T_Sheet2_1. TKKT Dz220kV NMD VinhTan-ThapCham (2010-04) 7" xfId="12988" xr:uid="{00000000-0005-0000-0000-0000673C0000}"/>
    <cellStyle name="T_Sheet2_1. TKKT Dz220kV NMD VinhTan-ThapCham (2010-04) 8" xfId="12989" xr:uid="{00000000-0005-0000-0000-0000683C0000}"/>
    <cellStyle name="T_Sheet2_1. TKKT Dz220kV NMD VinhTan-ThapCham (2010-04) 9" xfId="12990" xr:uid="{00000000-0005-0000-0000-0000693C0000}"/>
    <cellStyle name="T_Sheet2_2. TKKT Dz220kV NMD PhanThiet-PhuMy (PhuMy 2009-09)" xfId="4504" xr:uid="{00000000-0005-0000-0000-00006A3C0000}"/>
    <cellStyle name="T_Sheet2_2. TKKT Dz220kV NMD PhanThiet-PhuMy (PhuMy 2009-09) 10" xfId="12991" xr:uid="{00000000-0005-0000-0000-00006B3C0000}"/>
    <cellStyle name="T_Sheet2_2. TKKT Dz220kV NMD PhanThiet-PhuMy (PhuMy 2009-09) 11" xfId="12992" xr:uid="{00000000-0005-0000-0000-00006C3C0000}"/>
    <cellStyle name="T_Sheet2_2. TKKT Dz220kV NMD PhanThiet-PhuMy (PhuMy 2009-09) 12" xfId="16531" xr:uid="{00000000-0005-0000-0000-00006D3C0000}"/>
    <cellStyle name="T_Sheet2_2. TKKT Dz220kV NMD PhanThiet-PhuMy (PhuMy 2009-09) 13" xfId="15986" xr:uid="{00000000-0005-0000-0000-00006E3C0000}"/>
    <cellStyle name="T_Sheet2_2. TKKT Dz220kV NMD PhanThiet-PhuMy (PhuMy 2009-09) 2" xfId="12993" xr:uid="{00000000-0005-0000-0000-00006F3C0000}"/>
    <cellStyle name="T_Sheet2_2. TKKT Dz220kV NMD PhanThiet-PhuMy (PhuMy 2009-09) 3" xfId="12994" xr:uid="{00000000-0005-0000-0000-0000703C0000}"/>
    <cellStyle name="T_Sheet2_2. TKKT Dz220kV NMD PhanThiet-PhuMy (PhuMy 2009-09) 4" xfId="12995" xr:uid="{00000000-0005-0000-0000-0000713C0000}"/>
    <cellStyle name="T_Sheet2_2. TKKT Dz220kV NMD PhanThiet-PhuMy (PhuMy 2009-09) 5" xfId="12996" xr:uid="{00000000-0005-0000-0000-0000723C0000}"/>
    <cellStyle name="T_Sheet2_2. TKKT Dz220kV NMD PhanThiet-PhuMy (PhuMy 2009-09) 6" xfId="12997" xr:uid="{00000000-0005-0000-0000-0000733C0000}"/>
    <cellStyle name="T_Sheet2_2. TKKT Dz220kV NMD PhanThiet-PhuMy (PhuMy 2009-09) 7" xfId="12998" xr:uid="{00000000-0005-0000-0000-0000743C0000}"/>
    <cellStyle name="T_Sheet2_2. TKKT Dz220kV NMD PhanThiet-PhuMy (PhuMy 2009-09) 8" xfId="12999" xr:uid="{00000000-0005-0000-0000-0000753C0000}"/>
    <cellStyle name="T_Sheet2_2. TKKT Dz220kV NMD PhanThiet-PhuMy (PhuMy 2009-09) 9" xfId="13000" xr:uid="{00000000-0005-0000-0000-0000763C0000}"/>
    <cellStyle name="T_Sheet2_2. TKKT Dz220kV NMD VinhTan-ThapCham (NinhThuan 2009-07)" xfId="4505" xr:uid="{00000000-0005-0000-0000-0000773C0000}"/>
    <cellStyle name="T_Sheet2_2. TKKT Dz220kV NMD VinhTan-ThapCham (NinhThuan 2009-07) 10" xfId="13001" xr:uid="{00000000-0005-0000-0000-0000783C0000}"/>
    <cellStyle name="T_Sheet2_2. TKKT Dz220kV NMD VinhTan-ThapCham (NinhThuan 2009-07) 11" xfId="13002" xr:uid="{00000000-0005-0000-0000-0000793C0000}"/>
    <cellStyle name="T_Sheet2_2. TKKT Dz220kV NMD VinhTan-ThapCham (NinhThuan 2009-07) 12" xfId="16532" xr:uid="{00000000-0005-0000-0000-00007A3C0000}"/>
    <cellStyle name="T_Sheet2_2. TKKT Dz220kV NMD VinhTan-ThapCham (NinhThuan 2009-07) 13" xfId="15987" xr:uid="{00000000-0005-0000-0000-00007B3C0000}"/>
    <cellStyle name="T_Sheet2_2. TKKT Dz220kV NMD VinhTan-ThapCham (NinhThuan 2009-07) 2" xfId="13003" xr:uid="{00000000-0005-0000-0000-00007C3C0000}"/>
    <cellStyle name="T_Sheet2_2. TKKT Dz220kV NMD VinhTan-ThapCham (NinhThuan 2009-07) 3" xfId="13004" xr:uid="{00000000-0005-0000-0000-00007D3C0000}"/>
    <cellStyle name="T_Sheet2_2. TKKT Dz220kV NMD VinhTan-ThapCham (NinhThuan 2009-07) 4" xfId="13005" xr:uid="{00000000-0005-0000-0000-00007E3C0000}"/>
    <cellStyle name="T_Sheet2_2. TKKT Dz220kV NMD VinhTan-ThapCham (NinhThuan 2009-07) 5" xfId="13006" xr:uid="{00000000-0005-0000-0000-00007F3C0000}"/>
    <cellStyle name="T_Sheet2_2. TKKT Dz220kV NMD VinhTan-ThapCham (NinhThuan 2009-07) 6" xfId="13007" xr:uid="{00000000-0005-0000-0000-0000803C0000}"/>
    <cellStyle name="T_Sheet2_2. TKKT Dz220kV NMD VinhTan-ThapCham (NinhThuan 2009-07) 7" xfId="13008" xr:uid="{00000000-0005-0000-0000-0000813C0000}"/>
    <cellStyle name="T_Sheet2_2. TKKT Dz220kV NMD VinhTan-ThapCham (NinhThuan 2009-07) 8" xfId="13009" xr:uid="{00000000-0005-0000-0000-0000823C0000}"/>
    <cellStyle name="T_Sheet2_2. TKKT Dz220kV NMD VinhTan-ThapCham (NinhThuan 2009-07) 9" xfId="13010" xr:uid="{00000000-0005-0000-0000-0000833C0000}"/>
    <cellStyle name="T_Sheet2_2. TKKT Dz220kV NMD VinhTan-ThapCham (NinhThuan 2009-09)" xfId="4506" xr:uid="{00000000-0005-0000-0000-0000843C0000}"/>
    <cellStyle name="T_Sheet2_2. TKKT Dz220kV NMD VinhTan-ThapCham (NinhThuan 2009-09) 10" xfId="13011" xr:uid="{00000000-0005-0000-0000-0000853C0000}"/>
    <cellStyle name="T_Sheet2_2. TKKT Dz220kV NMD VinhTan-ThapCham (NinhThuan 2009-09) 11" xfId="13012" xr:uid="{00000000-0005-0000-0000-0000863C0000}"/>
    <cellStyle name="T_Sheet2_2. TKKT Dz220kV NMD VinhTan-ThapCham (NinhThuan 2009-09) 12" xfId="16533" xr:uid="{00000000-0005-0000-0000-0000873C0000}"/>
    <cellStyle name="T_Sheet2_2. TKKT Dz220kV NMD VinhTan-ThapCham (NinhThuan 2009-09) 13" xfId="15988" xr:uid="{00000000-0005-0000-0000-0000883C0000}"/>
    <cellStyle name="T_Sheet2_2. TKKT Dz220kV NMD VinhTan-ThapCham (NinhThuan 2009-09) 2" xfId="13013" xr:uid="{00000000-0005-0000-0000-0000893C0000}"/>
    <cellStyle name="T_Sheet2_2. TKKT Dz220kV NMD VinhTan-ThapCham (NinhThuan 2009-09) 3" xfId="13014" xr:uid="{00000000-0005-0000-0000-00008A3C0000}"/>
    <cellStyle name="T_Sheet2_2. TKKT Dz220kV NMD VinhTan-ThapCham (NinhThuan 2009-09) 4" xfId="13015" xr:uid="{00000000-0005-0000-0000-00008B3C0000}"/>
    <cellStyle name="T_Sheet2_2. TKKT Dz220kV NMD VinhTan-ThapCham (NinhThuan 2009-09) 5" xfId="13016" xr:uid="{00000000-0005-0000-0000-00008C3C0000}"/>
    <cellStyle name="T_Sheet2_2. TKKT Dz220kV NMD VinhTan-ThapCham (NinhThuan 2009-09) 6" xfId="13017" xr:uid="{00000000-0005-0000-0000-00008D3C0000}"/>
    <cellStyle name="T_Sheet2_2. TKKT Dz220kV NMD VinhTan-ThapCham (NinhThuan 2009-09) 7" xfId="13018" xr:uid="{00000000-0005-0000-0000-00008E3C0000}"/>
    <cellStyle name="T_Sheet2_2. TKKT Dz220kV NMD VinhTan-ThapCham (NinhThuan 2009-09) 8" xfId="13019" xr:uid="{00000000-0005-0000-0000-00008F3C0000}"/>
    <cellStyle name="T_Sheet2_2. TKKT Dz220kV NMD VinhTan-ThapCham (NinhThuan 2009-09) 9" xfId="13020" xr:uid="{00000000-0005-0000-0000-0000903C0000}"/>
    <cellStyle name="T_Sheet2_2. TKKT Dz220kV NMD VinhTan-ThapCham (NinhThuan 2009-12)" xfId="4507" xr:uid="{00000000-0005-0000-0000-0000913C0000}"/>
    <cellStyle name="T_Sheet2_2. TKKT Dz220kV NMD VinhTan-ThapCham (NinhThuan 2009-12) 10" xfId="13021" xr:uid="{00000000-0005-0000-0000-0000923C0000}"/>
    <cellStyle name="T_Sheet2_2. TKKT Dz220kV NMD VinhTan-ThapCham (NinhThuan 2009-12) 11" xfId="13022" xr:uid="{00000000-0005-0000-0000-0000933C0000}"/>
    <cellStyle name="T_Sheet2_2. TKKT Dz220kV NMD VinhTan-ThapCham (NinhThuan 2009-12) 12" xfId="16534" xr:uid="{00000000-0005-0000-0000-0000943C0000}"/>
    <cellStyle name="T_Sheet2_2. TKKT Dz220kV NMD VinhTan-ThapCham (NinhThuan 2009-12) 13" xfId="15989" xr:uid="{00000000-0005-0000-0000-0000953C0000}"/>
    <cellStyle name="T_Sheet2_2. TKKT Dz220kV NMD VinhTan-ThapCham (NinhThuan 2009-12) 2" xfId="13023" xr:uid="{00000000-0005-0000-0000-0000963C0000}"/>
    <cellStyle name="T_Sheet2_2. TKKT Dz220kV NMD VinhTan-ThapCham (NinhThuan 2009-12) 3" xfId="13024" xr:uid="{00000000-0005-0000-0000-0000973C0000}"/>
    <cellStyle name="T_Sheet2_2. TKKT Dz220kV NMD VinhTan-ThapCham (NinhThuan 2009-12) 4" xfId="13025" xr:uid="{00000000-0005-0000-0000-0000983C0000}"/>
    <cellStyle name="T_Sheet2_2. TKKT Dz220kV NMD VinhTan-ThapCham (NinhThuan 2009-12) 5" xfId="13026" xr:uid="{00000000-0005-0000-0000-0000993C0000}"/>
    <cellStyle name="T_Sheet2_2. TKKT Dz220kV NMD VinhTan-ThapCham (NinhThuan 2009-12) 6" xfId="13027" xr:uid="{00000000-0005-0000-0000-00009A3C0000}"/>
    <cellStyle name="T_Sheet2_2. TKKT Dz220kV NMD VinhTan-ThapCham (NinhThuan 2009-12) 7" xfId="13028" xr:uid="{00000000-0005-0000-0000-00009B3C0000}"/>
    <cellStyle name="T_Sheet2_2. TKKT Dz220kV NMD VinhTan-ThapCham (NinhThuan 2009-12) 8" xfId="13029" xr:uid="{00000000-0005-0000-0000-00009C3C0000}"/>
    <cellStyle name="T_Sheet2_2. TKKT Dz220kV NMD VinhTan-ThapCham (NinhThuan 2009-12) 9" xfId="13030" xr:uid="{00000000-0005-0000-0000-00009D3C0000}"/>
    <cellStyle name="T_Sheet2_Book1" xfId="2196" xr:uid="{00000000-0005-0000-0000-00009E3C0000}"/>
    <cellStyle name="T_Sheet2_Book1 10" xfId="13031" xr:uid="{00000000-0005-0000-0000-00009F3C0000}"/>
    <cellStyle name="T_Sheet2_Book1 11" xfId="13032" xr:uid="{00000000-0005-0000-0000-0000A03C0000}"/>
    <cellStyle name="T_Sheet2_Book1 12" xfId="15885" xr:uid="{00000000-0005-0000-0000-0000A13C0000}"/>
    <cellStyle name="T_Sheet2_Book1 2" xfId="13033" xr:uid="{00000000-0005-0000-0000-0000A23C0000}"/>
    <cellStyle name="T_Sheet2_Book1 3" xfId="13034" xr:uid="{00000000-0005-0000-0000-0000A33C0000}"/>
    <cellStyle name="T_Sheet2_Book1 4" xfId="13035" xr:uid="{00000000-0005-0000-0000-0000A43C0000}"/>
    <cellStyle name="T_Sheet2_Book1 5" xfId="13036" xr:uid="{00000000-0005-0000-0000-0000A53C0000}"/>
    <cellStyle name="T_Sheet2_Book1 6" xfId="13037" xr:uid="{00000000-0005-0000-0000-0000A63C0000}"/>
    <cellStyle name="T_Sheet2_Book1 7" xfId="13038" xr:uid="{00000000-0005-0000-0000-0000A73C0000}"/>
    <cellStyle name="T_Sheet2_Book1 8" xfId="13039" xr:uid="{00000000-0005-0000-0000-0000A83C0000}"/>
    <cellStyle name="T_Sheet2_Book1 9" xfId="13040" xr:uid="{00000000-0005-0000-0000-0000A93C0000}"/>
    <cellStyle name="T_Sheet2_Book2" xfId="2197" xr:uid="{00000000-0005-0000-0000-0000AA3C0000}"/>
    <cellStyle name="T_Sheet2_Book2 10" xfId="13041" xr:uid="{00000000-0005-0000-0000-0000AB3C0000}"/>
    <cellStyle name="T_Sheet2_Book2 11" xfId="13042" xr:uid="{00000000-0005-0000-0000-0000AC3C0000}"/>
    <cellStyle name="T_Sheet2_Book2 12" xfId="16459" xr:uid="{00000000-0005-0000-0000-0000AD3C0000}"/>
    <cellStyle name="T_Sheet2_Book2 13" xfId="15886" xr:uid="{00000000-0005-0000-0000-0000AE3C0000}"/>
    <cellStyle name="T_Sheet2_Book2 2" xfId="13043" xr:uid="{00000000-0005-0000-0000-0000AF3C0000}"/>
    <cellStyle name="T_Sheet2_Book2 3" xfId="13044" xr:uid="{00000000-0005-0000-0000-0000B03C0000}"/>
    <cellStyle name="T_Sheet2_Book2 4" xfId="13045" xr:uid="{00000000-0005-0000-0000-0000B13C0000}"/>
    <cellStyle name="T_Sheet2_Book2 5" xfId="13046" xr:uid="{00000000-0005-0000-0000-0000B23C0000}"/>
    <cellStyle name="T_Sheet2_Book2 6" xfId="13047" xr:uid="{00000000-0005-0000-0000-0000B33C0000}"/>
    <cellStyle name="T_Sheet2_Book2 7" xfId="13048" xr:uid="{00000000-0005-0000-0000-0000B43C0000}"/>
    <cellStyle name="T_Sheet2_Book2 8" xfId="13049" xr:uid="{00000000-0005-0000-0000-0000B53C0000}"/>
    <cellStyle name="T_Sheet2_Book2 9" xfId="13050" xr:uid="{00000000-0005-0000-0000-0000B63C0000}"/>
    <cellStyle name="T_Sheet2_Book3" xfId="4508" xr:uid="{00000000-0005-0000-0000-0000B73C0000}"/>
    <cellStyle name="T_Sheet2_Book3 10" xfId="13051" xr:uid="{00000000-0005-0000-0000-0000B83C0000}"/>
    <cellStyle name="T_Sheet2_Book3 11" xfId="13052" xr:uid="{00000000-0005-0000-0000-0000B93C0000}"/>
    <cellStyle name="T_Sheet2_Book3 12" xfId="16535" xr:uid="{00000000-0005-0000-0000-0000BA3C0000}"/>
    <cellStyle name="T_Sheet2_Book3 13" xfId="15990" xr:uid="{00000000-0005-0000-0000-0000BB3C0000}"/>
    <cellStyle name="T_Sheet2_Book3 2" xfId="13053" xr:uid="{00000000-0005-0000-0000-0000BC3C0000}"/>
    <cellStyle name="T_Sheet2_Book3 3" xfId="13054" xr:uid="{00000000-0005-0000-0000-0000BD3C0000}"/>
    <cellStyle name="T_Sheet2_Book3 4" xfId="13055" xr:uid="{00000000-0005-0000-0000-0000BE3C0000}"/>
    <cellStyle name="T_Sheet2_Book3 5" xfId="13056" xr:uid="{00000000-0005-0000-0000-0000BF3C0000}"/>
    <cellStyle name="T_Sheet2_Book3 6" xfId="13057" xr:uid="{00000000-0005-0000-0000-0000C03C0000}"/>
    <cellStyle name="T_Sheet2_Book3 7" xfId="13058" xr:uid="{00000000-0005-0000-0000-0000C13C0000}"/>
    <cellStyle name="T_Sheet2_Book3 8" xfId="13059" xr:uid="{00000000-0005-0000-0000-0000C23C0000}"/>
    <cellStyle name="T_Sheet2_Book3 9" xfId="13060" xr:uid="{00000000-0005-0000-0000-0000C33C0000}"/>
    <cellStyle name="T_Sheet2_Copy of 3. Du toan 220kV (mau DADT 2010-08moi)" xfId="4509" xr:uid="{00000000-0005-0000-0000-0000C43C0000}"/>
    <cellStyle name="T_Sheet2_Copy of 3. Du toan 220kV (mau DADT 2010-08moi) 10" xfId="13061" xr:uid="{00000000-0005-0000-0000-0000C53C0000}"/>
    <cellStyle name="T_Sheet2_Copy of 3. Du toan 220kV (mau DADT 2010-08moi) 11" xfId="13062" xr:uid="{00000000-0005-0000-0000-0000C63C0000}"/>
    <cellStyle name="T_Sheet2_Copy of 3. Du toan 220kV (mau DADT 2010-08moi) 12" xfId="16536" xr:uid="{00000000-0005-0000-0000-0000C73C0000}"/>
    <cellStyle name="T_Sheet2_Copy of 3. Du toan 220kV (mau DADT 2010-08moi) 13" xfId="15991" xr:uid="{00000000-0005-0000-0000-0000C83C0000}"/>
    <cellStyle name="T_Sheet2_Copy of 3. Du toan 220kV (mau DADT 2010-08moi) 2" xfId="13063" xr:uid="{00000000-0005-0000-0000-0000C93C0000}"/>
    <cellStyle name="T_Sheet2_Copy of 3. Du toan 220kV (mau DADT 2010-08moi) 3" xfId="13064" xr:uid="{00000000-0005-0000-0000-0000CA3C0000}"/>
    <cellStyle name="T_Sheet2_Copy of 3. Du toan 220kV (mau DADT 2010-08moi) 4" xfId="13065" xr:uid="{00000000-0005-0000-0000-0000CB3C0000}"/>
    <cellStyle name="T_Sheet2_Copy of 3. Du toan 220kV (mau DADT 2010-08moi) 5" xfId="13066" xr:uid="{00000000-0005-0000-0000-0000CC3C0000}"/>
    <cellStyle name="T_Sheet2_Copy of 3. Du toan 220kV (mau DADT 2010-08moi) 6" xfId="13067" xr:uid="{00000000-0005-0000-0000-0000CD3C0000}"/>
    <cellStyle name="T_Sheet2_Copy of 3. Du toan 220kV (mau DADT 2010-08moi) 7" xfId="13068" xr:uid="{00000000-0005-0000-0000-0000CE3C0000}"/>
    <cellStyle name="T_Sheet2_Copy of 3. Du toan 220kV (mau DADT 2010-08moi) 8" xfId="13069" xr:uid="{00000000-0005-0000-0000-0000CF3C0000}"/>
    <cellStyle name="T_Sheet2_Copy of 3. Du toan 220kV (mau DADT 2010-08moi) 9" xfId="13070" xr:uid="{00000000-0005-0000-0000-0000D03C0000}"/>
    <cellStyle name="T_Sheet2_DTGTXL_goi1(DD_G6)" xfId="4510" xr:uid="{00000000-0005-0000-0000-0000D13C0000}"/>
    <cellStyle name="T_Sheet2_DTGTXL_goi1(DD_G6) 10" xfId="13071" xr:uid="{00000000-0005-0000-0000-0000D23C0000}"/>
    <cellStyle name="T_Sheet2_DTGTXL_goi1(DD_G6) 11" xfId="13072" xr:uid="{00000000-0005-0000-0000-0000D33C0000}"/>
    <cellStyle name="T_Sheet2_DTGTXL_goi1(DD_G6) 12" xfId="16537" xr:uid="{00000000-0005-0000-0000-0000D43C0000}"/>
    <cellStyle name="T_Sheet2_DTGTXL_goi1(DD_G6) 13" xfId="15992" xr:uid="{00000000-0005-0000-0000-0000D53C0000}"/>
    <cellStyle name="T_Sheet2_DTGTXL_goi1(DD_G6) 2" xfId="13073" xr:uid="{00000000-0005-0000-0000-0000D63C0000}"/>
    <cellStyle name="T_Sheet2_DTGTXL_goi1(DD_G6) 3" xfId="13074" xr:uid="{00000000-0005-0000-0000-0000D73C0000}"/>
    <cellStyle name="T_Sheet2_DTGTXL_goi1(DD_G6) 4" xfId="13075" xr:uid="{00000000-0005-0000-0000-0000D83C0000}"/>
    <cellStyle name="T_Sheet2_DTGTXL_goi1(DD_G6) 5" xfId="13076" xr:uid="{00000000-0005-0000-0000-0000D93C0000}"/>
    <cellStyle name="T_Sheet2_DTGTXL_goi1(DD_G6) 6" xfId="13077" xr:uid="{00000000-0005-0000-0000-0000DA3C0000}"/>
    <cellStyle name="T_Sheet2_DTGTXL_goi1(DD_G6) 7" xfId="13078" xr:uid="{00000000-0005-0000-0000-0000DB3C0000}"/>
    <cellStyle name="T_Sheet2_DTGTXL_goi1(DD_G6) 8" xfId="13079" xr:uid="{00000000-0005-0000-0000-0000DC3C0000}"/>
    <cellStyle name="T_Sheet2_DTGTXL_goi1(DD_G6) 9" xfId="13080" xr:uid="{00000000-0005-0000-0000-0000DD3C0000}"/>
    <cellStyle name="T_Sheet2_DZ500kVBanSok_Pleiku(10-2012)" xfId="2198" xr:uid="{00000000-0005-0000-0000-0000DE3C0000}"/>
    <cellStyle name="T_Sheet2_DZ500kVBanSok_Pleiku(10-2012) 10" xfId="13081" xr:uid="{00000000-0005-0000-0000-0000DF3C0000}"/>
    <cellStyle name="T_Sheet2_DZ500kVBanSok_Pleiku(10-2012) 11" xfId="13082" xr:uid="{00000000-0005-0000-0000-0000E03C0000}"/>
    <cellStyle name="T_Sheet2_DZ500kVBanSok_Pleiku(10-2012) 12" xfId="15887" xr:uid="{00000000-0005-0000-0000-0000E13C0000}"/>
    <cellStyle name="T_Sheet2_DZ500kVBanSok_Pleiku(10-2012) 2" xfId="13083" xr:uid="{00000000-0005-0000-0000-0000E23C0000}"/>
    <cellStyle name="T_Sheet2_DZ500kVBanSok_Pleiku(10-2012) 3" xfId="13084" xr:uid="{00000000-0005-0000-0000-0000E33C0000}"/>
    <cellStyle name="T_Sheet2_DZ500kVBanSok_Pleiku(10-2012) 4" xfId="13085" xr:uid="{00000000-0005-0000-0000-0000E43C0000}"/>
    <cellStyle name="T_Sheet2_DZ500kVBanSok_Pleiku(10-2012) 5" xfId="13086" xr:uid="{00000000-0005-0000-0000-0000E53C0000}"/>
    <cellStyle name="T_Sheet2_DZ500kVBanSok_Pleiku(10-2012) 6" xfId="13087" xr:uid="{00000000-0005-0000-0000-0000E63C0000}"/>
    <cellStyle name="T_Sheet2_DZ500kVBanSok_Pleiku(10-2012) 7" xfId="13088" xr:uid="{00000000-0005-0000-0000-0000E73C0000}"/>
    <cellStyle name="T_Sheet2_DZ500kVBanSok_Pleiku(10-2012) 8" xfId="13089" xr:uid="{00000000-0005-0000-0000-0000E83C0000}"/>
    <cellStyle name="T_Sheet2_DZ500kVBanSok_Pleiku(10-2012) 9" xfId="13090" xr:uid="{00000000-0005-0000-0000-0000E93C0000}"/>
    <cellStyle name="T_Sheet2_DZ500kVHatxan_pleiku" xfId="2199" xr:uid="{00000000-0005-0000-0000-0000EA3C0000}"/>
    <cellStyle name="T_Sheet2_DZ500kVHatxan_pleiku 10" xfId="13091" xr:uid="{00000000-0005-0000-0000-0000EB3C0000}"/>
    <cellStyle name="T_Sheet2_DZ500kVHatxan_pleiku 11" xfId="13092" xr:uid="{00000000-0005-0000-0000-0000EC3C0000}"/>
    <cellStyle name="T_Sheet2_DZ500kVHatxan_pleiku 12" xfId="15888" xr:uid="{00000000-0005-0000-0000-0000ED3C0000}"/>
    <cellStyle name="T_Sheet2_DZ500kVHatxan_pleiku 2" xfId="13093" xr:uid="{00000000-0005-0000-0000-0000EE3C0000}"/>
    <cellStyle name="T_Sheet2_DZ500kVHatxan_pleiku 3" xfId="13094" xr:uid="{00000000-0005-0000-0000-0000EF3C0000}"/>
    <cellStyle name="T_Sheet2_DZ500kVHatxan_pleiku 4" xfId="13095" xr:uid="{00000000-0005-0000-0000-0000F03C0000}"/>
    <cellStyle name="T_Sheet2_DZ500kVHatxan_pleiku 5" xfId="13096" xr:uid="{00000000-0005-0000-0000-0000F13C0000}"/>
    <cellStyle name="T_Sheet2_DZ500kVHatxan_pleiku 6" xfId="13097" xr:uid="{00000000-0005-0000-0000-0000F23C0000}"/>
    <cellStyle name="T_Sheet2_DZ500kVHatxan_pleiku 7" xfId="13098" xr:uid="{00000000-0005-0000-0000-0000F33C0000}"/>
    <cellStyle name="T_Sheet2_DZ500kVHatxan_pleiku 8" xfId="13099" xr:uid="{00000000-0005-0000-0000-0000F43C0000}"/>
    <cellStyle name="T_Sheet2_DZ500kVHatxan_pleiku 9" xfId="13100" xr:uid="{00000000-0005-0000-0000-0000F53C0000}"/>
    <cellStyle name="T_Sheet2_DZ500kVHatxan_pleiku(Giaidoan1)" xfId="2200" xr:uid="{00000000-0005-0000-0000-0000F63C0000}"/>
    <cellStyle name="T_Sheet2_DZ500kVHatxan_pleiku(Giaidoan1) 10" xfId="13101" xr:uid="{00000000-0005-0000-0000-0000F73C0000}"/>
    <cellStyle name="T_Sheet2_DZ500kVHatxan_pleiku(Giaidoan1) 11" xfId="13102" xr:uid="{00000000-0005-0000-0000-0000F83C0000}"/>
    <cellStyle name="T_Sheet2_DZ500kVHatxan_pleiku(Giaidoan1) 12" xfId="15889" xr:uid="{00000000-0005-0000-0000-0000F93C0000}"/>
    <cellStyle name="T_Sheet2_DZ500kVHatxan_pleiku(Giaidoan1) 2" xfId="13103" xr:uid="{00000000-0005-0000-0000-0000FA3C0000}"/>
    <cellStyle name="T_Sheet2_DZ500kVHatxan_pleiku(Giaidoan1) 3" xfId="13104" xr:uid="{00000000-0005-0000-0000-0000FB3C0000}"/>
    <cellStyle name="T_Sheet2_DZ500kVHatxan_pleiku(Giaidoan1) 4" xfId="13105" xr:uid="{00000000-0005-0000-0000-0000FC3C0000}"/>
    <cellStyle name="T_Sheet2_DZ500kVHatxan_pleiku(Giaidoan1) 5" xfId="13106" xr:uid="{00000000-0005-0000-0000-0000FD3C0000}"/>
    <cellStyle name="T_Sheet2_DZ500kVHatxan_pleiku(Giaidoan1) 6" xfId="13107" xr:uid="{00000000-0005-0000-0000-0000FE3C0000}"/>
    <cellStyle name="T_Sheet2_DZ500kVHatxan_pleiku(Giaidoan1) 7" xfId="13108" xr:uid="{00000000-0005-0000-0000-0000FF3C0000}"/>
    <cellStyle name="T_Sheet2_DZ500kVHatxan_pleiku(Giaidoan1) 8" xfId="13109" xr:uid="{00000000-0005-0000-0000-0000003D0000}"/>
    <cellStyle name="T_Sheet2_DZ500kVHatxan_pleiku(Giaidoan1) 9" xfId="13110" xr:uid="{00000000-0005-0000-0000-0000013D0000}"/>
    <cellStyle name="T_Sheet2_QLDA(957)" xfId="4511" xr:uid="{00000000-0005-0000-0000-0000023D0000}"/>
    <cellStyle name="T_Sheet2_QLDA(957) 10" xfId="13111" xr:uid="{00000000-0005-0000-0000-0000033D0000}"/>
    <cellStyle name="T_Sheet2_QLDA(957) 11" xfId="13112" xr:uid="{00000000-0005-0000-0000-0000043D0000}"/>
    <cellStyle name="T_Sheet2_QLDA(957) 12" xfId="16538" xr:uid="{00000000-0005-0000-0000-0000053D0000}"/>
    <cellStyle name="T_Sheet2_QLDA(957) 13" xfId="15993" xr:uid="{00000000-0005-0000-0000-0000063D0000}"/>
    <cellStyle name="T_Sheet2_QLDA(957) 2" xfId="13113" xr:uid="{00000000-0005-0000-0000-0000073D0000}"/>
    <cellStyle name="T_Sheet2_QLDA(957) 3" xfId="13114" xr:uid="{00000000-0005-0000-0000-0000083D0000}"/>
    <cellStyle name="T_Sheet2_QLDA(957) 4" xfId="13115" xr:uid="{00000000-0005-0000-0000-0000093D0000}"/>
    <cellStyle name="T_Sheet2_QLDA(957) 5" xfId="13116" xr:uid="{00000000-0005-0000-0000-00000A3D0000}"/>
    <cellStyle name="T_Sheet2_QLDA(957) 6" xfId="13117" xr:uid="{00000000-0005-0000-0000-00000B3D0000}"/>
    <cellStyle name="T_Sheet2_QLDA(957) 7" xfId="13118" xr:uid="{00000000-0005-0000-0000-00000C3D0000}"/>
    <cellStyle name="T_Sheet2_QLDA(957) 8" xfId="13119" xr:uid="{00000000-0005-0000-0000-00000D3D0000}"/>
    <cellStyle name="T_Sheet2_QLDA(957) 9" xfId="13120" xr:uid="{00000000-0005-0000-0000-00000E3D0000}"/>
    <cellStyle name="T_Sheet2_TKKT Dz220kV NMD VinhTan-ThapCham (2010-03mau)" xfId="4513" xr:uid="{00000000-0005-0000-0000-00001C3D0000}"/>
    <cellStyle name="T_Sheet2_TKKT Dz220kV NMD VinhTan-ThapCham (2010-03mau) 10" xfId="13131" xr:uid="{00000000-0005-0000-0000-00001D3D0000}"/>
    <cellStyle name="T_Sheet2_TKKT Dz220kV NMD VinhTan-ThapCham (2010-03mau) 11" xfId="13132" xr:uid="{00000000-0005-0000-0000-00001E3D0000}"/>
    <cellStyle name="T_Sheet2_TKKT Dz220kV NMD VinhTan-ThapCham (2010-03mau) 12" xfId="16540" xr:uid="{00000000-0005-0000-0000-00001F3D0000}"/>
    <cellStyle name="T_Sheet2_TKKT Dz220kV NMD VinhTan-ThapCham (2010-03mau) 13" xfId="15995" xr:uid="{00000000-0005-0000-0000-0000203D0000}"/>
    <cellStyle name="T_Sheet2_TKKT Dz220kV NMD VinhTan-ThapCham (2010-03mau) 2" xfId="13133" xr:uid="{00000000-0005-0000-0000-0000213D0000}"/>
    <cellStyle name="T_Sheet2_TKKT Dz220kV NMD VinhTan-ThapCham (2010-03mau) 3" xfId="13134" xr:uid="{00000000-0005-0000-0000-0000223D0000}"/>
    <cellStyle name="T_Sheet2_TKKT Dz220kV NMD VinhTan-ThapCham (2010-03mau) 4" xfId="13135" xr:uid="{00000000-0005-0000-0000-0000233D0000}"/>
    <cellStyle name="T_Sheet2_TKKT Dz220kV NMD VinhTan-ThapCham (2010-03mau) 5" xfId="13136" xr:uid="{00000000-0005-0000-0000-0000243D0000}"/>
    <cellStyle name="T_Sheet2_TKKT Dz220kV NMD VinhTan-ThapCham (2010-03mau) 6" xfId="13137" xr:uid="{00000000-0005-0000-0000-0000253D0000}"/>
    <cellStyle name="T_Sheet2_TKKT Dz220kV NMD VinhTan-ThapCham (2010-03mau) 7" xfId="13138" xr:uid="{00000000-0005-0000-0000-0000263D0000}"/>
    <cellStyle name="T_Sheet2_TKKT Dz220kV NMD VinhTan-ThapCham (2010-03mau) 8" xfId="13139" xr:uid="{00000000-0005-0000-0000-0000273D0000}"/>
    <cellStyle name="T_Sheet2_TKKT Dz220kV NMD VinhTan-ThapCham (2010-03mau) 9" xfId="13140" xr:uid="{00000000-0005-0000-0000-0000283D0000}"/>
    <cellStyle name="T_Sheet2_thepmaqui3_2010(DaNang)" xfId="4512" xr:uid="{00000000-0005-0000-0000-00000F3D0000}"/>
    <cellStyle name="T_Sheet2_thepmaqui3_2010(DaNang) 10" xfId="13121" xr:uid="{00000000-0005-0000-0000-0000103D0000}"/>
    <cellStyle name="T_Sheet2_thepmaqui3_2010(DaNang) 11" xfId="13122" xr:uid="{00000000-0005-0000-0000-0000113D0000}"/>
    <cellStyle name="T_Sheet2_thepmaqui3_2010(DaNang) 12" xfId="16539" xr:uid="{00000000-0005-0000-0000-0000123D0000}"/>
    <cellStyle name="T_Sheet2_thepmaqui3_2010(DaNang) 13" xfId="15994" xr:uid="{00000000-0005-0000-0000-0000133D0000}"/>
    <cellStyle name="T_Sheet2_thepmaqui3_2010(DaNang) 2" xfId="13123" xr:uid="{00000000-0005-0000-0000-0000143D0000}"/>
    <cellStyle name="T_Sheet2_thepmaqui3_2010(DaNang) 3" xfId="13124" xr:uid="{00000000-0005-0000-0000-0000153D0000}"/>
    <cellStyle name="T_Sheet2_thepmaqui3_2010(DaNang) 4" xfId="13125" xr:uid="{00000000-0005-0000-0000-0000163D0000}"/>
    <cellStyle name="T_Sheet2_thepmaqui3_2010(DaNang) 5" xfId="13126" xr:uid="{00000000-0005-0000-0000-0000173D0000}"/>
    <cellStyle name="T_Sheet2_thepmaqui3_2010(DaNang) 6" xfId="13127" xr:uid="{00000000-0005-0000-0000-0000183D0000}"/>
    <cellStyle name="T_Sheet2_thepmaqui3_2010(DaNang) 7" xfId="13128" xr:uid="{00000000-0005-0000-0000-0000193D0000}"/>
    <cellStyle name="T_Sheet2_thepmaqui3_2010(DaNang) 8" xfId="13129" xr:uid="{00000000-0005-0000-0000-00001A3D0000}"/>
    <cellStyle name="T_Sheet2_thepmaqui3_2010(DaNang) 9" xfId="13130" xr:uid="{00000000-0005-0000-0000-00001B3D0000}"/>
    <cellStyle name="T_Sheet3" xfId="2201" xr:uid="{00000000-0005-0000-0000-0000293D0000}"/>
    <cellStyle name="T_Sheet3 10" xfId="13141" xr:uid="{00000000-0005-0000-0000-00002A3D0000}"/>
    <cellStyle name="T_Sheet3 11" xfId="13142" xr:uid="{00000000-0005-0000-0000-00002B3D0000}"/>
    <cellStyle name="T_Sheet3 12" xfId="16460" xr:uid="{00000000-0005-0000-0000-00002C3D0000}"/>
    <cellStyle name="T_Sheet3 13" xfId="15890" xr:uid="{00000000-0005-0000-0000-00002D3D0000}"/>
    <cellStyle name="T_Sheet3 2" xfId="13143" xr:uid="{00000000-0005-0000-0000-00002E3D0000}"/>
    <cellStyle name="T_Sheet3 3" xfId="13144" xr:uid="{00000000-0005-0000-0000-00002F3D0000}"/>
    <cellStyle name="T_Sheet3 4" xfId="13145" xr:uid="{00000000-0005-0000-0000-0000303D0000}"/>
    <cellStyle name="T_Sheet3 5" xfId="13146" xr:uid="{00000000-0005-0000-0000-0000313D0000}"/>
    <cellStyle name="T_Sheet3 6" xfId="13147" xr:uid="{00000000-0005-0000-0000-0000323D0000}"/>
    <cellStyle name="T_Sheet3 7" xfId="13148" xr:uid="{00000000-0005-0000-0000-0000333D0000}"/>
    <cellStyle name="T_Sheet3 8" xfId="13149" xr:uid="{00000000-0005-0000-0000-0000343D0000}"/>
    <cellStyle name="T_Sheet3 9" xfId="13150" xr:uid="{00000000-0005-0000-0000-0000353D0000}"/>
    <cellStyle name="T_Sheet3_0. TKKT Dz220kV NMD PhanThiet-PhuMy (2009-10)" xfId="4514" xr:uid="{00000000-0005-0000-0000-0000363D0000}"/>
    <cellStyle name="T_Sheet3_0. TKKT Dz220kV NMD PhanThiet-PhuMy (2009-10) 10" xfId="13151" xr:uid="{00000000-0005-0000-0000-0000373D0000}"/>
    <cellStyle name="T_Sheet3_0. TKKT Dz220kV NMD PhanThiet-PhuMy (2009-10) 11" xfId="13152" xr:uid="{00000000-0005-0000-0000-0000383D0000}"/>
    <cellStyle name="T_Sheet3_0. TKKT Dz220kV NMD PhanThiet-PhuMy (2009-10) 12" xfId="15996" xr:uid="{00000000-0005-0000-0000-0000393D0000}"/>
    <cellStyle name="T_Sheet3_0. TKKT Dz220kV NMD PhanThiet-PhuMy (2009-10) 2" xfId="13153" xr:uid="{00000000-0005-0000-0000-00003A3D0000}"/>
    <cellStyle name="T_Sheet3_0. TKKT Dz220kV NMD PhanThiet-PhuMy (2009-10) 3" xfId="13154" xr:uid="{00000000-0005-0000-0000-00003B3D0000}"/>
    <cellStyle name="T_Sheet3_0. TKKT Dz220kV NMD PhanThiet-PhuMy (2009-10) 4" xfId="13155" xr:uid="{00000000-0005-0000-0000-00003C3D0000}"/>
    <cellStyle name="T_Sheet3_0. TKKT Dz220kV NMD PhanThiet-PhuMy (2009-10) 5" xfId="13156" xr:uid="{00000000-0005-0000-0000-00003D3D0000}"/>
    <cellStyle name="T_Sheet3_0. TKKT Dz220kV NMD PhanThiet-PhuMy (2009-10) 6" xfId="13157" xr:uid="{00000000-0005-0000-0000-00003E3D0000}"/>
    <cellStyle name="T_Sheet3_0. TKKT Dz220kV NMD PhanThiet-PhuMy (2009-10) 7" xfId="13158" xr:uid="{00000000-0005-0000-0000-00003F3D0000}"/>
    <cellStyle name="T_Sheet3_0. TKKT Dz220kV NMD PhanThiet-PhuMy (2009-10) 8" xfId="13159" xr:uid="{00000000-0005-0000-0000-0000403D0000}"/>
    <cellStyle name="T_Sheet3_0. TKKT Dz220kV NMD PhanThiet-PhuMy (2009-10) 9" xfId="13160" xr:uid="{00000000-0005-0000-0000-0000413D0000}"/>
    <cellStyle name="T_Sheet3_1. Dz220kV AVuong1 - HoaKhanh (VT158 2010-11)" xfId="4515" xr:uid="{00000000-0005-0000-0000-0000423D0000}"/>
    <cellStyle name="T_Sheet3_1. Dz220kV AVuong1 - HoaKhanh (VT158 2010-11) 10" xfId="13161" xr:uid="{00000000-0005-0000-0000-0000433D0000}"/>
    <cellStyle name="T_Sheet3_1. Dz220kV AVuong1 - HoaKhanh (VT158 2010-11) 11" xfId="13162" xr:uid="{00000000-0005-0000-0000-0000443D0000}"/>
    <cellStyle name="T_Sheet3_1. Dz220kV AVuong1 - HoaKhanh (VT158 2010-11) 12" xfId="15997" xr:uid="{00000000-0005-0000-0000-0000453D0000}"/>
    <cellStyle name="T_Sheet3_1. Dz220kV AVuong1 - HoaKhanh (VT158 2010-11) 2" xfId="13163" xr:uid="{00000000-0005-0000-0000-0000463D0000}"/>
    <cellStyle name="T_Sheet3_1. Dz220kV AVuong1 - HoaKhanh (VT158 2010-11) 3" xfId="13164" xr:uid="{00000000-0005-0000-0000-0000473D0000}"/>
    <cellStyle name="T_Sheet3_1. Dz220kV AVuong1 - HoaKhanh (VT158 2010-11) 4" xfId="13165" xr:uid="{00000000-0005-0000-0000-0000483D0000}"/>
    <cellStyle name="T_Sheet3_1. Dz220kV AVuong1 - HoaKhanh (VT158 2010-11) 5" xfId="13166" xr:uid="{00000000-0005-0000-0000-0000493D0000}"/>
    <cellStyle name="T_Sheet3_1. Dz220kV AVuong1 - HoaKhanh (VT158 2010-11) 6" xfId="13167" xr:uid="{00000000-0005-0000-0000-00004A3D0000}"/>
    <cellStyle name="T_Sheet3_1. Dz220kV AVuong1 - HoaKhanh (VT158 2010-11) 7" xfId="13168" xr:uid="{00000000-0005-0000-0000-00004B3D0000}"/>
    <cellStyle name="T_Sheet3_1. Dz220kV AVuong1 - HoaKhanh (VT158 2010-11) 8" xfId="13169" xr:uid="{00000000-0005-0000-0000-00004C3D0000}"/>
    <cellStyle name="T_Sheet3_1. Dz220kV AVuong1 - HoaKhanh (VT158 2010-11) 9" xfId="13170" xr:uid="{00000000-0005-0000-0000-00004D3D0000}"/>
    <cellStyle name="T_Sheet3_1. TKKT Dz220kV NMD PhanThiet-PhuMy2 (2009-11chuan)" xfId="4516" xr:uid="{00000000-0005-0000-0000-00004E3D0000}"/>
    <cellStyle name="T_Sheet3_1. TKKT Dz220kV NMD PhanThiet-PhuMy2 (2009-11chuan) 10" xfId="13171" xr:uid="{00000000-0005-0000-0000-00004F3D0000}"/>
    <cellStyle name="T_Sheet3_1. TKKT Dz220kV NMD PhanThiet-PhuMy2 (2009-11chuan) 11" xfId="13172" xr:uid="{00000000-0005-0000-0000-0000503D0000}"/>
    <cellStyle name="T_Sheet3_1. TKKT Dz220kV NMD PhanThiet-PhuMy2 (2009-11chuan) 12" xfId="15998" xr:uid="{00000000-0005-0000-0000-0000513D0000}"/>
    <cellStyle name="T_Sheet3_1. TKKT Dz220kV NMD PhanThiet-PhuMy2 (2009-11chuan) 2" xfId="13173" xr:uid="{00000000-0005-0000-0000-0000523D0000}"/>
    <cellStyle name="T_Sheet3_1. TKKT Dz220kV NMD PhanThiet-PhuMy2 (2009-11chuan) 3" xfId="13174" xr:uid="{00000000-0005-0000-0000-0000533D0000}"/>
    <cellStyle name="T_Sheet3_1. TKKT Dz220kV NMD PhanThiet-PhuMy2 (2009-11chuan) 4" xfId="13175" xr:uid="{00000000-0005-0000-0000-0000543D0000}"/>
    <cellStyle name="T_Sheet3_1. TKKT Dz220kV NMD PhanThiet-PhuMy2 (2009-11chuan) 5" xfId="13176" xr:uid="{00000000-0005-0000-0000-0000553D0000}"/>
    <cellStyle name="T_Sheet3_1. TKKT Dz220kV NMD PhanThiet-PhuMy2 (2009-11chuan) 6" xfId="13177" xr:uid="{00000000-0005-0000-0000-0000563D0000}"/>
    <cellStyle name="T_Sheet3_1. TKKT Dz220kV NMD PhanThiet-PhuMy2 (2009-11chuan) 7" xfId="13178" xr:uid="{00000000-0005-0000-0000-0000573D0000}"/>
    <cellStyle name="T_Sheet3_1. TKKT Dz220kV NMD PhanThiet-PhuMy2 (2009-11chuan) 8" xfId="13179" xr:uid="{00000000-0005-0000-0000-0000583D0000}"/>
    <cellStyle name="T_Sheet3_1. TKKT Dz220kV NMD PhanThiet-PhuMy2 (2009-11chuan) 9" xfId="13180" xr:uid="{00000000-0005-0000-0000-0000593D0000}"/>
    <cellStyle name="T_Sheet3_1. TKKT Dz220kV NMD PhanThiet-PhuMy2 (2010-03)" xfId="4517" xr:uid="{00000000-0005-0000-0000-00005A3D0000}"/>
    <cellStyle name="T_Sheet3_1. TKKT Dz220kV NMD PhanThiet-PhuMy2 (2010-03) 10" xfId="13181" xr:uid="{00000000-0005-0000-0000-00005B3D0000}"/>
    <cellStyle name="T_Sheet3_1. TKKT Dz220kV NMD PhanThiet-PhuMy2 (2010-03) 11" xfId="13182" xr:uid="{00000000-0005-0000-0000-00005C3D0000}"/>
    <cellStyle name="T_Sheet3_1. TKKT Dz220kV NMD PhanThiet-PhuMy2 (2010-03) 12" xfId="15999" xr:uid="{00000000-0005-0000-0000-00005D3D0000}"/>
    <cellStyle name="T_Sheet3_1. TKKT Dz220kV NMD PhanThiet-PhuMy2 (2010-03) 2" xfId="13183" xr:uid="{00000000-0005-0000-0000-00005E3D0000}"/>
    <cellStyle name="T_Sheet3_1. TKKT Dz220kV NMD PhanThiet-PhuMy2 (2010-03) 3" xfId="13184" xr:uid="{00000000-0005-0000-0000-00005F3D0000}"/>
    <cellStyle name="T_Sheet3_1. TKKT Dz220kV NMD PhanThiet-PhuMy2 (2010-03) 4" xfId="13185" xr:uid="{00000000-0005-0000-0000-0000603D0000}"/>
    <cellStyle name="T_Sheet3_1. TKKT Dz220kV NMD PhanThiet-PhuMy2 (2010-03) 5" xfId="13186" xr:uid="{00000000-0005-0000-0000-0000613D0000}"/>
    <cellStyle name="T_Sheet3_1. TKKT Dz220kV NMD PhanThiet-PhuMy2 (2010-03) 6" xfId="13187" xr:uid="{00000000-0005-0000-0000-0000623D0000}"/>
    <cellStyle name="T_Sheet3_1. TKKT Dz220kV NMD PhanThiet-PhuMy2 (2010-03) 7" xfId="13188" xr:uid="{00000000-0005-0000-0000-0000633D0000}"/>
    <cellStyle name="T_Sheet3_1. TKKT Dz220kV NMD PhanThiet-PhuMy2 (2010-03) 8" xfId="13189" xr:uid="{00000000-0005-0000-0000-0000643D0000}"/>
    <cellStyle name="T_Sheet3_1. TKKT Dz220kV NMD PhanThiet-PhuMy2 (2010-03) 9" xfId="13190" xr:uid="{00000000-0005-0000-0000-0000653D0000}"/>
    <cellStyle name="T_Sheet3_1. TKKT Dz220kV NMD VinhTan-ThapCham (2010-03)" xfId="4518" xr:uid="{00000000-0005-0000-0000-0000663D0000}"/>
    <cellStyle name="T_Sheet3_1. TKKT Dz220kV NMD VinhTan-ThapCham (2010-03) 10" xfId="13191" xr:uid="{00000000-0005-0000-0000-0000673D0000}"/>
    <cellStyle name="T_Sheet3_1. TKKT Dz220kV NMD VinhTan-ThapCham (2010-03) 11" xfId="13192" xr:uid="{00000000-0005-0000-0000-0000683D0000}"/>
    <cellStyle name="T_Sheet3_1. TKKT Dz220kV NMD VinhTan-ThapCham (2010-03) 12" xfId="16000" xr:uid="{00000000-0005-0000-0000-0000693D0000}"/>
    <cellStyle name="T_Sheet3_1. TKKT Dz220kV NMD VinhTan-ThapCham (2010-03) 2" xfId="13193" xr:uid="{00000000-0005-0000-0000-00006A3D0000}"/>
    <cellStyle name="T_Sheet3_1. TKKT Dz220kV NMD VinhTan-ThapCham (2010-03) 3" xfId="13194" xr:uid="{00000000-0005-0000-0000-00006B3D0000}"/>
    <cellStyle name="T_Sheet3_1. TKKT Dz220kV NMD VinhTan-ThapCham (2010-03) 4" xfId="13195" xr:uid="{00000000-0005-0000-0000-00006C3D0000}"/>
    <cellStyle name="T_Sheet3_1. TKKT Dz220kV NMD VinhTan-ThapCham (2010-03) 5" xfId="13196" xr:uid="{00000000-0005-0000-0000-00006D3D0000}"/>
    <cellStyle name="T_Sheet3_1. TKKT Dz220kV NMD VinhTan-ThapCham (2010-03) 6" xfId="13197" xr:uid="{00000000-0005-0000-0000-00006E3D0000}"/>
    <cellStyle name="T_Sheet3_1. TKKT Dz220kV NMD VinhTan-ThapCham (2010-03) 7" xfId="13198" xr:uid="{00000000-0005-0000-0000-00006F3D0000}"/>
    <cellStyle name="T_Sheet3_1. TKKT Dz220kV NMD VinhTan-ThapCham (2010-03) 8" xfId="13199" xr:uid="{00000000-0005-0000-0000-0000703D0000}"/>
    <cellStyle name="T_Sheet3_1. TKKT Dz220kV NMD VinhTan-ThapCham (2010-03) 9" xfId="13200" xr:uid="{00000000-0005-0000-0000-0000713D0000}"/>
    <cellStyle name="T_Sheet3_1. TKKT Dz220kV NMD VinhTan-ThapCham (2010-04)" xfId="4519" xr:uid="{00000000-0005-0000-0000-0000723D0000}"/>
    <cellStyle name="T_Sheet3_1. TKKT Dz220kV NMD VinhTan-ThapCham (2010-04) 10" xfId="13201" xr:uid="{00000000-0005-0000-0000-0000733D0000}"/>
    <cellStyle name="T_Sheet3_1. TKKT Dz220kV NMD VinhTan-ThapCham (2010-04) 11" xfId="13202" xr:uid="{00000000-0005-0000-0000-0000743D0000}"/>
    <cellStyle name="T_Sheet3_1. TKKT Dz220kV NMD VinhTan-ThapCham (2010-04) 12" xfId="16001" xr:uid="{00000000-0005-0000-0000-0000753D0000}"/>
    <cellStyle name="T_Sheet3_1. TKKT Dz220kV NMD VinhTan-ThapCham (2010-04) 2" xfId="13203" xr:uid="{00000000-0005-0000-0000-0000763D0000}"/>
    <cellStyle name="T_Sheet3_1. TKKT Dz220kV NMD VinhTan-ThapCham (2010-04) 3" xfId="13204" xr:uid="{00000000-0005-0000-0000-0000773D0000}"/>
    <cellStyle name="T_Sheet3_1. TKKT Dz220kV NMD VinhTan-ThapCham (2010-04) 4" xfId="13205" xr:uid="{00000000-0005-0000-0000-0000783D0000}"/>
    <cellStyle name="T_Sheet3_1. TKKT Dz220kV NMD VinhTan-ThapCham (2010-04) 5" xfId="13206" xr:uid="{00000000-0005-0000-0000-0000793D0000}"/>
    <cellStyle name="T_Sheet3_1. TKKT Dz220kV NMD VinhTan-ThapCham (2010-04) 6" xfId="13207" xr:uid="{00000000-0005-0000-0000-00007A3D0000}"/>
    <cellStyle name="T_Sheet3_1. TKKT Dz220kV NMD VinhTan-ThapCham (2010-04) 7" xfId="13208" xr:uid="{00000000-0005-0000-0000-00007B3D0000}"/>
    <cellStyle name="T_Sheet3_1. TKKT Dz220kV NMD VinhTan-ThapCham (2010-04) 8" xfId="13209" xr:uid="{00000000-0005-0000-0000-00007C3D0000}"/>
    <cellStyle name="T_Sheet3_1. TKKT Dz220kV NMD VinhTan-ThapCham (2010-04) 9" xfId="13210" xr:uid="{00000000-0005-0000-0000-00007D3D0000}"/>
    <cellStyle name="T_Sheet3_2. TKKT Dz220kV NMD PhanThiet-PhuMy (PhuMy 2009-09)" xfId="4520" xr:uid="{00000000-0005-0000-0000-00007E3D0000}"/>
    <cellStyle name="T_Sheet3_2. TKKT Dz220kV NMD PhanThiet-PhuMy (PhuMy 2009-09) 10" xfId="13211" xr:uid="{00000000-0005-0000-0000-00007F3D0000}"/>
    <cellStyle name="T_Sheet3_2. TKKT Dz220kV NMD PhanThiet-PhuMy (PhuMy 2009-09) 11" xfId="13212" xr:uid="{00000000-0005-0000-0000-0000803D0000}"/>
    <cellStyle name="T_Sheet3_2. TKKT Dz220kV NMD PhanThiet-PhuMy (PhuMy 2009-09) 12" xfId="16002" xr:uid="{00000000-0005-0000-0000-0000813D0000}"/>
    <cellStyle name="T_Sheet3_2. TKKT Dz220kV NMD PhanThiet-PhuMy (PhuMy 2009-09) 2" xfId="13213" xr:uid="{00000000-0005-0000-0000-0000823D0000}"/>
    <cellStyle name="T_Sheet3_2. TKKT Dz220kV NMD PhanThiet-PhuMy (PhuMy 2009-09) 3" xfId="13214" xr:uid="{00000000-0005-0000-0000-0000833D0000}"/>
    <cellStyle name="T_Sheet3_2. TKKT Dz220kV NMD PhanThiet-PhuMy (PhuMy 2009-09) 4" xfId="13215" xr:uid="{00000000-0005-0000-0000-0000843D0000}"/>
    <cellStyle name="T_Sheet3_2. TKKT Dz220kV NMD PhanThiet-PhuMy (PhuMy 2009-09) 5" xfId="13216" xr:uid="{00000000-0005-0000-0000-0000853D0000}"/>
    <cellStyle name="T_Sheet3_2. TKKT Dz220kV NMD PhanThiet-PhuMy (PhuMy 2009-09) 6" xfId="13217" xr:uid="{00000000-0005-0000-0000-0000863D0000}"/>
    <cellStyle name="T_Sheet3_2. TKKT Dz220kV NMD PhanThiet-PhuMy (PhuMy 2009-09) 7" xfId="13218" xr:uid="{00000000-0005-0000-0000-0000873D0000}"/>
    <cellStyle name="T_Sheet3_2. TKKT Dz220kV NMD PhanThiet-PhuMy (PhuMy 2009-09) 8" xfId="13219" xr:uid="{00000000-0005-0000-0000-0000883D0000}"/>
    <cellStyle name="T_Sheet3_2. TKKT Dz220kV NMD PhanThiet-PhuMy (PhuMy 2009-09) 9" xfId="13220" xr:uid="{00000000-0005-0000-0000-0000893D0000}"/>
    <cellStyle name="T_Sheet3_2. TKKT Dz220kV NMD VinhTan-ThapCham (NinhThuan 2009-07)" xfId="4521" xr:uid="{00000000-0005-0000-0000-00008A3D0000}"/>
    <cellStyle name="T_Sheet3_2. TKKT Dz220kV NMD VinhTan-ThapCham (NinhThuan 2009-07) 10" xfId="13221" xr:uid="{00000000-0005-0000-0000-00008B3D0000}"/>
    <cellStyle name="T_Sheet3_2. TKKT Dz220kV NMD VinhTan-ThapCham (NinhThuan 2009-07) 11" xfId="13222" xr:uid="{00000000-0005-0000-0000-00008C3D0000}"/>
    <cellStyle name="T_Sheet3_2. TKKT Dz220kV NMD VinhTan-ThapCham (NinhThuan 2009-07) 12" xfId="16003" xr:uid="{00000000-0005-0000-0000-00008D3D0000}"/>
    <cellStyle name="T_Sheet3_2. TKKT Dz220kV NMD VinhTan-ThapCham (NinhThuan 2009-07) 2" xfId="13223" xr:uid="{00000000-0005-0000-0000-00008E3D0000}"/>
    <cellStyle name="T_Sheet3_2. TKKT Dz220kV NMD VinhTan-ThapCham (NinhThuan 2009-07) 3" xfId="13224" xr:uid="{00000000-0005-0000-0000-00008F3D0000}"/>
    <cellStyle name="T_Sheet3_2. TKKT Dz220kV NMD VinhTan-ThapCham (NinhThuan 2009-07) 4" xfId="13225" xr:uid="{00000000-0005-0000-0000-0000903D0000}"/>
    <cellStyle name="T_Sheet3_2. TKKT Dz220kV NMD VinhTan-ThapCham (NinhThuan 2009-07) 5" xfId="13226" xr:uid="{00000000-0005-0000-0000-0000913D0000}"/>
    <cellStyle name="T_Sheet3_2. TKKT Dz220kV NMD VinhTan-ThapCham (NinhThuan 2009-07) 6" xfId="13227" xr:uid="{00000000-0005-0000-0000-0000923D0000}"/>
    <cellStyle name="T_Sheet3_2. TKKT Dz220kV NMD VinhTan-ThapCham (NinhThuan 2009-07) 7" xfId="13228" xr:uid="{00000000-0005-0000-0000-0000933D0000}"/>
    <cellStyle name="T_Sheet3_2. TKKT Dz220kV NMD VinhTan-ThapCham (NinhThuan 2009-07) 8" xfId="13229" xr:uid="{00000000-0005-0000-0000-0000943D0000}"/>
    <cellStyle name="T_Sheet3_2. TKKT Dz220kV NMD VinhTan-ThapCham (NinhThuan 2009-07) 9" xfId="13230" xr:uid="{00000000-0005-0000-0000-0000953D0000}"/>
    <cellStyle name="T_Sheet3_2. TKKT Dz220kV NMD VinhTan-ThapCham (NinhThuan 2009-09)" xfId="4522" xr:uid="{00000000-0005-0000-0000-0000963D0000}"/>
    <cellStyle name="T_Sheet3_2. TKKT Dz220kV NMD VinhTan-ThapCham (NinhThuan 2009-09) 10" xfId="13231" xr:uid="{00000000-0005-0000-0000-0000973D0000}"/>
    <cellStyle name="T_Sheet3_2. TKKT Dz220kV NMD VinhTan-ThapCham (NinhThuan 2009-09) 11" xfId="13232" xr:uid="{00000000-0005-0000-0000-0000983D0000}"/>
    <cellStyle name="T_Sheet3_2. TKKT Dz220kV NMD VinhTan-ThapCham (NinhThuan 2009-09) 12" xfId="16004" xr:uid="{00000000-0005-0000-0000-0000993D0000}"/>
    <cellStyle name="T_Sheet3_2. TKKT Dz220kV NMD VinhTan-ThapCham (NinhThuan 2009-09) 2" xfId="13233" xr:uid="{00000000-0005-0000-0000-00009A3D0000}"/>
    <cellStyle name="T_Sheet3_2. TKKT Dz220kV NMD VinhTan-ThapCham (NinhThuan 2009-09) 3" xfId="13234" xr:uid="{00000000-0005-0000-0000-00009B3D0000}"/>
    <cellStyle name="T_Sheet3_2. TKKT Dz220kV NMD VinhTan-ThapCham (NinhThuan 2009-09) 4" xfId="13235" xr:uid="{00000000-0005-0000-0000-00009C3D0000}"/>
    <cellStyle name="T_Sheet3_2. TKKT Dz220kV NMD VinhTan-ThapCham (NinhThuan 2009-09) 5" xfId="13236" xr:uid="{00000000-0005-0000-0000-00009D3D0000}"/>
    <cellStyle name="T_Sheet3_2. TKKT Dz220kV NMD VinhTan-ThapCham (NinhThuan 2009-09) 6" xfId="13237" xr:uid="{00000000-0005-0000-0000-00009E3D0000}"/>
    <cellStyle name="T_Sheet3_2. TKKT Dz220kV NMD VinhTan-ThapCham (NinhThuan 2009-09) 7" xfId="13238" xr:uid="{00000000-0005-0000-0000-00009F3D0000}"/>
    <cellStyle name="T_Sheet3_2. TKKT Dz220kV NMD VinhTan-ThapCham (NinhThuan 2009-09) 8" xfId="13239" xr:uid="{00000000-0005-0000-0000-0000A03D0000}"/>
    <cellStyle name="T_Sheet3_2. TKKT Dz220kV NMD VinhTan-ThapCham (NinhThuan 2009-09) 9" xfId="13240" xr:uid="{00000000-0005-0000-0000-0000A13D0000}"/>
    <cellStyle name="T_Sheet3_2. TKKT Dz220kV NMD VinhTan-ThapCham (NinhThuan 2009-12)" xfId="4523" xr:uid="{00000000-0005-0000-0000-0000A23D0000}"/>
    <cellStyle name="T_Sheet3_2. TKKT Dz220kV NMD VinhTan-ThapCham (NinhThuan 2009-12) 10" xfId="13241" xr:uid="{00000000-0005-0000-0000-0000A33D0000}"/>
    <cellStyle name="T_Sheet3_2. TKKT Dz220kV NMD VinhTan-ThapCham (NinhThuan 2009-12) 11" xfId="13242" xr:uid="{00000000-0005-0000-0000-0000A43D0000}"/>
    <cellStyle name="T_Sheet3_2. TKKT Dz220kV NMD VinhTan-ThapCham (NinhThuan 2009-12) 12" xfId="16005" xr:uid="{00000000-0005-0000-0000-0000A53D0000}"/>
    <cellStyle name="T_Sheet3_2. TKKT Dz220kV NMD VinhTan-ThapCham (NinhThuan 2009-12) 2" xfId="13243" xr:uid="{00000000-0005-0000-0000-0000A63D0000}"/>
    <cellStyle name="T_Sheet3_2. TKKT Dz220kV NMD VinhTan-ThapCham (NinhThuan 2009-12) 3" xfId="13244" xr:uid="{00000000-0005-0000-0000-0000A73D0000}"/>
    <cellStyle name="T_Sheet3_2. TKKT Dz220kV NMD VinhTan-ThapCham (NinhThuan 2009-12) 4" xfId="13245" xr:uid="{00000000-0005-0000-0000-0000A83D0000}"/>
    <cellStyle name="T_Sheet3_2. TKKT Dz220kV NMD VinhTan-ThapCham (NinhThuan 2009-12) 5" xfId="13246" xr:uid="{00000000-0005-0000-0000-0000A93D0000}"/>
    <cellStyle name="T_Sheet3_2. TKKT Dz220kV NMD VinhTan-ThapCham (NinhThuan 2009-12) 6" xfId="13247" xr:uid="{00000000-0005-0000-0000-0000AA3D0000}"/>
    <cellStyle name="T_Sheet3_2. TKKT Dz220kV NMD VinhTan-ThapCham (NinhThuan 2009-12) 7" xfId="13248" xr:uid="{00000000-0005-0000-0000-0000AB3D0000}"/>
    <cellStyle name="T_Sheet3_2. TKKT Dz220kV NMD VinhTan-ThapCham (NinhThuan 2009-12) 8" xfId="13249" xr:uid="{00000000-0005-0000-0000-0000AC3D0000}"/>
    <cellStyle name="T_Sheet3_2. TKKT Dz220kV NMD VinhTan-ThapCham (NinhThuan 2009-12) 9" xfId="13250" xr:uid="{00000000-0005-0000-0000-0000AD3D0000}"/>
    <cellStyle name="T_Sheet3_Book1" xfId="2202" xr:uid="{00000000-0005-0000-0000-0000AE3D0000}"/>
    <cellStyle name="T_Sheet3_Book1 10" xfId="13251" xr:uid="{00000000-0005-0000-0000-0000AF3D0000}"/>
    <cellStyle name="T_Sheet3_Book1 11" xfId="13252" xr:uid="{00000000-0005-0000-0000-0000B03D0000}"/>
    <cellStyle name="T_Sheet3_Book1 12" xfId="15891" xr:uid="{00000000-0005-0000-0000-0000B13D0000}"/>
    <cellStyle name="T_Sheet3_Book1 2" xfId="13253" xr:uid="{00000000-0005-0000-0000-0000B23D0000}"/>
    <cellStyle name="T_Sheet3_Book1 3" xfId="13254" xr:uid="{00000000-0005-0000-0000-0000B33D0000}"/>
    <cellStyle name="T_Sheet3_Book1 4" xfId="13255" xr:uid="{00000000-0005-0000-0000-0000B43D0000}"/>
    <cellStyle name="T_Sheet3_Book1 5" xfId="13256" xr:uid="{00000000-0005-0000-0000-0000B53D0000}"/>
    <cellStyle name="T_Sheet3_Book1 6" xfId="13257" xr:uid="{00000000-0005-0000-0000-0000B63D0000}"/>
    <cellStyle name="T_Sheet3_Book1 7" xfId="13258" xr:uid="{00000000-0005-0000-0000-0000B73D0000}"/>
    <cellStyle name="T_Sheet3_Book1 8" xfId="13259" xr:uid="{00000000-0005-0000-0000-0000B83D0000}"/>
    <cellStyle name="T_Sheet3_Book1 9" xfId="13260" xr:uid="{00000000-0005-0000-0000-0000B93D0000}"/>
    <cellStyle name="T_Sheet3_Book2" xfId="2203" xr:uid="{00000000-0005-0000-0000-0000BA3D0000}"/>
    <cellStyle name="T_Sheet3_Book2 10" xfId="13261" xr:uid="{00000000-0005-0000-0000-0000BB3D0000}"/>
    <cellStyle name="T_Sheet3_Book2 11" xfId="13262" xr:uid="{00000000-0005-0000-0000-0000BC3D0000}"/>
    <cellStyle name="T_Sheet3_Book2 12" xfId="15892" xr:uid="{00000000-0005-0000-0000-0000BD3D0000}"/>
    <cellStyle name="T_Sheet3_Book2 2" xfId="13263" xr:uid="{00000000-0005-0000-0000-0000BE3D0000}"/>
    <cellStyle name="T_Sheet3_Book2 3" xfId="13264" xr:uid="{00000000-0005-0000-0000-0000BF3D0000}"/>
    <cellStyle name="T_Sheet3_Book2 4" xfId="13265" xr:uid="{00000000-0005-0000-0000-0000C03D0000}"/>
    <cellStyle name="T_Sheet3_Book2 5" xfId="13266" xr:uid="{00000000-0005-0000-0000-0000C13D0000}"/>
    <cellStyle name="T_Sheet3_Book2 6" xfId="13267" xr:uid="{00000000-0005-0000-0000-0000C23D0000}"/>
    <cellStyle name="T_Sheet3_Book2 7" xfId="13268" xr:uid="{00000000-0005-0000-0000-0000C33D0000}"/>
    <cellStyle name="T_Sheet3_Book2 8" xfId="13269" xr:uid="{00000000-0005-0000-0000-0000C43D0000}"/>
    <cellStyle name="T_Sheet3_Book2 9" xfId="13270" xr:uid="{00000000-0005-0000-0000-0000C53D0000}"/>
    <cellStyle name="T_Sheet3_Book3" xfId="4524" xr:uid="{00000000-0005-0000-0000-0000C63D0000}"/>
    <cellStyle name="T_Sheet3_Book3 10" xfId="13271" xr:uid="{00000000-0005-0000-0000-0000C73D0000}"/>
    <cellStyle name="T_Sheet3_Book3 11" xfId="13272" xr:uid="{00000000-0005-0000-0000-0000C83D0000}"/>
    <cellStyle name="T_Sheet3_Book3 12" xfId="16006" xr:uid="{00000000-0005-0000-0000-0000C93D0000}"/>
    <cellStyle name="T_Sheet3_Book3 2" xfId="13273" xr:uid="{00000000-0005-0000-0000-0000CA3D0000}"/>
    <cellStyle name="T_Sheet3_Book3 3" xfId="13274" xr:uid="{00000000-0005-0000-0000-0000CB3D0000}"/>
    <cellStyle name="T_Sheet3_Book3 4" xfId="13275" xr:uid="{00000000-0005-0000-0000-0000CC3D0000}"/>
    <cellStyle name="T_Sheet3_Book3 5" xfId="13276" xr:uid="{00000000-0005-0000-0000-0000CD3D0000}"/>
    <cellStyle name="T_Sheet3_Book3 6" xfId="13277" xr:uid="{00000000-0005-0000-0000-0000CE3D0000}"/>
    <cellStyle name="T_Sheet3_Book3 7" xfId="13278" xr:uid="{00000000-0005-0000-0000-0000CF3D0000}"/>
    <cellStyle name="T_Sheet3_Book3 8" xfId="13279" xr:uid="{00000000-0005-0000-0000-0000D03D0000}"/>
    <cellStyle name="T_Sheet3_Book3 9" xfId="13280" xr:uid="{00000000-0005-0000-0000-0000D13D0000}"/>
    <cellStyle name="T_Sheet3_Copy of 3. Du toan 220kV (mau DADT 2010-08moi)" xfId="4525" xr:uid="{00000000-0005-0000-0000-0000D23D0000}"/>
    <cellStyle name="T_Sheet3_Copy of 3. Du toan 220kV (mau DADT 2010-08moi) 10" xfId="13281" xr:uid="{00000000-0005-0000-0000-0000D33D0000}"/>
    <cellStyle name="T_Sheet3_Copy of 3. Du toan 220kV (mau DADT 2010-08moi) 11" xfId="13282" xr:uid="{00000000-0005-0000-0000-0000D43D0000}"/>
    <cellStyle name="T_Sheet3_Copy of 3. Du toan 220kV (mau DADT 2010-08moi) 12" xfId="16007" xr:uid="{00000000-0005-0000-0000-0000D53D0000}"/>
    <cellStyle name="T_Sheet3_Copy of 3. Du toan 220kV (mau DADT 2010-08moi) 2" xfId="13283" xr:uid="{00000000-0005-0000-0000-0000D63D0000}"/>
    <cellStyle name="T_Sheet3_Copy of 3. Du toan 220kV (mau DADT 2010-08moi) 3" xfId="13284" xr:uid="{00000000-0005-0000-0000-0000D73D0000}"/>
    <cellStyle name="T_Sheet3_Copy of 3. Du toan 220kV (mau DADT 2010-08moi) 4" xfId="13285" xr:uid="{00000000-0005-0000-0000-0000D83D0000}"/>
    <cellStyle name="T_Sheet3_Copy of 3. Du toan 220kV (mau DADT 2010-08moi) 5" xfId="13286" xr:uid="{00000000-0005-0000-0000-0000D93D0000}"/>
    <cellStyle name="T_Sheet3_Copy of 3. Du toan 220kV (mau DADT 2010-08moi) 6" xfId="13287" xr:uid="{00000000-0005-0000-0000-0000DA3D0000}"/>
    <cellStyle name="T_Sheet3_Copy of 3. Du toan 220kV (mau DADT 2010-08moi) 7" xfId="13288" xr:uid="{00000000-0005-0000-0000-0000DB3D0000}"/>
    <cellStyle name="T_Sheet3_Copy of 3. Du toan 220kV (mau DADT 2010-08moi) 8" xfId="13289" xr:uid="{00000000-0005-0000-0000-0000DC3D0000}"/>
    <cellStyle name="T_Sheet3_Copy of 3. Du toan 220kV (mau DADT 2010-08moi) 9" xfId="13290" xr:uid="{00000000-0005-0000-0000-0000DD3D0000}"/>
    <cellStyle name="T_Sheet3_DTGTXL_goi1(DD_G6)" xfId="4526" xr:uid="{00000000-0005-0000-0000-0000DE3D0000}"/>
    <cellStyle name="T_Sheet3_DTGTXL_goi1(DD_G6) 10" xfId="13291" xr:uid="{00000000-0005-0000-0000-0000DF3D0000}"/>
    <cellStyle name="T_Sheet3_DTGTXL_goi1(DD_G6) 11" xfId="13292" xr:uid="{00000000-0005-0000-0000-0000E03D0000}"/>
    <cellStyle name="T_Sheet3_DTGTXL_goi1(DD_G6) 12" xfId="16008" xr:uid="{00000000-0005-0000-0000-0000E13D0000}"/>
    <cellStyle name="T_Sheet3_DTGTXL_goi1(DD_G6) 2" xfId="13293" xr:uid="{00000000-0005-0000-0000-0000E23D0000}"/>
    <cellStyle name="T_Sheet3_DTGTXL_goi1(DD_G6) 3" xfId="13294" xr:uid="{00000000-0005-0000-0000-0000E33D0000}"/>
    <cellStyle name="T_Sheet3_DTGTXL_goi1(DD_G6) 4" xfId="13295" xr:uid="{00000000-0005-0000-0000-0000E43D0000}"/>
    <cellStyle name="T_Sheet3_DTGTXL_goi1(DD_G6) 5" xfId="13296" xr:uid="{00000000-0005-0000-0000-0000E53D0000}"/>
    <cellStyle name="T_Sheet3_DTGTXL_goi1(DD_G6) 6" xfId="13297" xr:uid="{00000000-0005-0000-0000-0000E63D0000}"/>
    <cellStyle name="T_Sheet3_DTGTXL_goi1(DD_G6) 7" xfId="13298" xr:uid="{00000000-0005-0000-0000-0000E73D0000}"/>
    <cellStyle name="T_Sheet3_DTGTXL_goi1(DD_G6) 8" xfId="13299" xr:uid="{00000000-0005-0000-0000-0000E83D0000}"/>
    <cellStyle name="T_Sheet3_DTGTXL_goi1(DD_G6) 9" xfId="13300" xr:uid="{00000000-0005-0000-0000-0000E93D0000}"/>
    <cellStyle name="T_Sheet3_DZ500kVBanSok_Pleiku(10-2012)" xfId="2204" xr:uid="{00000000-0005-0000-0000-0000EA3D0000}"/>
    <cellStyle name="T_Sheet3_DZ500kVBanSok_Pleiku(10-2012) 10" xfId="13301" xr:uid="{00000000-0005-0000-0000-0000EB3D0000}"/>
    <cellStyle name="T_Sheet3_DZ500kVBanSok_Pleiku(10-2012) 11" xfId="13302" xr:uid="{00000000-0005-0000-0000-0000EC3D0000}"/>
    <cellStyle name="T_Sheet3_DZ500kVBanSok_Pleiku(10-2012) 12" xfId="15893" xr:uid="{00000000-0005-0000-0000-0000ED3D0000}"/>
    <cellStyle name="T_Sheet3_DZ500kVBanSok_Pleiku(10-2012) 2" xfId="13303" xr:uid="{00000000-0005-0000-0000-0000EE3D0000}"/>
    <cellStyle name="T_Sheet3_DZ500kVBanSok_Pleiku(10-2012) 3" xfId="13304" xr:uid="{00000000-0005-0000-0000-0000EF3D0000}"/>
    <cellStyle name="T_Sheet3_DZ500kVBanSok_Pleiku(10-2012) 4" xfId="13305" xr:uid="{00000000-0005-0000-0000-0000F03D0000}"/>
    <cellStyle name="T_Sheet3_DZ500kVBanSok_Pleiku(10-2012) 5" xfId="13306" xr:uid="{00000000-0005-0000-0000-0000F13D0000}"/>
    <cellStyle name="T_Sheet3_DZ500kVBanSok_Pleiku(10-2012) 6" xfId="13307" xr:uid="{00000000-0005-0000-0000-0000F23D0000}"/>
    <cellStyle name="T_Sheet3_DZ500kVBanSok_Pleiku(10-2012) 7" xfId="13308" xr:uid="{00000000-0005-0000-0000-0000F33D0000}"/>
    <cellStyle name="T_Sheet3_DZ500kVBanSok_Pleiku(10-2012) 8" xfId="13309" xr:uid="{00000000-0005-0000-0000-0000F43D0000}"/>
    <cellStyle name="T_Sheet3_DZ500kVBanSok_Pleiku(10-2012) 9" xfId="13310" xr:uid="{00000000-0005-0000-0000-0000F53D0000}"/>
    <cellStyle name="T_Sheet3_DZ500kVHatxan_pleiku" xfId="2205" xr:uid="{00000000-0005-0000-0000-0000F63D0000}"/>
    <cellStyle name="T_Sheet3_DZ500kVHatxan_pleiku 10" xfId="13311" xr:uid="{00000000-0005-0000-0000-0000F73D0000}"/>
    <cellStyle name="T_Sheet3_DZ500kVHatxan_pleiku 11" xfId="13312" xr:uid="{00000000-0005-0000-0000-0000F83D0000}"/>
    <cellStyle name="T_Sheet3_DZ500kVHatxan_pleiku 12" xfId="15894" xr:uid="{00000000-0005-0000-0000-0000F93D0000}"/>
    <cellStyle name="T_Sheet3_DZ500kVHatxan_pleiku 2" xfId="13313" xr:uid="{00000000-0005-0000-0000-0000FA3D0000}"/>
    <cellStyle name="T_Sheet3_DZ500kVHatxan_pleiku 3" xfId="13314" xr:uid="{00000000-0005-0000-0000-0000FB3D0000}"/>
    <cellStyle name="T_Sheet3_DZ500kVHatxan_pleiku 4" xfId="13315" xr:uid="{00000000-0005-0000-0000-0000FC3D0000}"/>
    <cellStyle name="T_Sheet3_DZ500kVHatxan_pleiku 5" xfId="13316" xr:uid="{00000000-0005-0000-0000-0000FD3D0000}"/>
    <cellStyle name="T_Sheet3_DZ500kVHatxan_pleiku 6" xfId="13317" xr:uid="{00000000-0005-0000-0000-0000FE3D0000}"/>
    <cellStyle name="T_Sheet3_DZ500kVHatxan_pleiku 7" xfId="13318" xr:uid="{00000000-0005-0000-0000-0000FF3D0000}"/>
    <cellStyle name="T_Sheet3_DZ500kVHatxan_pleiku 8" xfId="13319" xr:uid="{00000000-0005-0000-0000-0000003E0000}"/>
    <cellStyle name="T_Sheet3_DZ500kVHatxan_pleiku 9" xfId="13320" xr:uid="{00000000-0005-0000-0000-0000013E0000}"/>
    <cellStyle name="T_Sheet3_DZ500kVHatxan_pleiku(Giaidoan1)" xfId="2206" xr:uid="{00000000-0005-0000-0000-0000023E0000}"/>
    <cellStyle name="T_Sheet3_DZ500kVHatxan_pleiku(Giaidoan1) 10" xfId="13321" xr:uid="{00000000-0005-0000-0000-0000033E0000}"/>
    <cellStyle name="T_Sheet3_DZ500kVHatxan_pleiku(Giaidoan1) 11" xfId="13322" xr:uid="{00000000-0005-0000-0000-0000043E0000}"/>
    <cellStyle name="T_Sheet3_DZ500kVHatxan_pleiku(Giaidoan1) 12" xfId="15895" xr:uid="{00000000-0005-0000-0000-0000053E0000}"/>
    <cellStyle name="T_Sheet3_DZ500kVHatxan_pleiku(Giaidoan1) 2" xfId="13323" xr:uid="{00000000-0005-0000-0000-0000063E0000}"/>
    <cellStyle name="T_Sheet3_DZ500kVHatxan_pleiku(Giaidoan1) 3" xfId="13324" xr:uid="{00000000-0005-0000-0000-0000073E0000}"/>
    <cellStyle name="T_Sheet3_DZ500kVHatxan_pleiku(Giaidoan1) 4" xfId="13325" xr:uid="{00000000-0005-0000-0000-0000083E0000}"/>
    <cellStyle name="T_Sheet3_DZ500kVHatxan_pleiku(Giaidoan1) 5" xfId="13326" xr:uid="{00000000-0005-0000-0000-0000093E0000}"/>
    <cellStyle name="T_Sheet3_DZ500kVHatxan_pleiku(Giaidoan1) 6" xfId="13327" xr:uid="{00000000-0005-0000-0000-00000A3E0000}"/>
    <cellStyle name="T_Sheet3_DZ500kVHatxan_pleiku(Giaidoan1) 7" xfId="13328" xr:uid="{00000000-0005-0000-0000-00000B3E0000}"/>
    <cellStyle name="T_Sheet3_DZ500kVHatxan_pleiku(Giaidoan1) 8" xfId="13329" xr:uid="{00000000-0005-0000-0000-00000C3E0000}"/>
    <cellStyle name="T_Sheet3_DZ500kVHatxan_pleiku(Giaidoan1) 9" xfId="13330" xr:uid="{00000000-0005-0000-0000-00000D3E0000}"/>
    <cellStyle name="T_Sheet3_QLDA(957)" xfId="4527" xr:uid="{00000000-0005-0000-0000-00000E3E0000}"/>
    <cellStyle name="T_Sheet3_QLDA(957) 10" xfId="13331" xr:uid="{00000000-0005-0000-0000-00000F3E0000}"/>
    <cellStyle name="T_Sheet3_QLDA(957) 11" xfId="13332" xr:uid="{00000000-0005-0000-0000-0000103E0000}"/>
    <cellStyle name="T_Sheet3_QLDA(957) 12" xfId="16009" xr:uid="{00000000-0005-0000-0000-0000113E0000}"/>
    <cellStyle name="T_Sheet3_QLDA(957) 2" xfId="13333" xr:uid="{00000000-0005-0000-0000-0000123E0000}"/>
    <cellStyle name="T_Sheet3_QLDA(957) 3" xfId="13334" xr:uid="{00000000-0005-0000-0000-0000133E0000}"/>
    <cellStyle name="T_Sheet3_QLDA(957) 4" xfId="13335" xr:uid="{00000000-0005-0000-0000-0000143E0000}"/>
    <cellStyle name="T_Sheet3_QLDA(957) 5" xfId="13336" xr:uid="{00000000-0005-0000-0000-0000153E0000}"/>
    <cellStyle name="T_Sheet3_QLDA(957) 6" xfId="13337" xr:uid="{00000000-0005-0000-0000-0000163E0000}"/>
    <cellStyle name="T_Sheet3_QLDA(957) 7" xfId="13338" xr:uid="{00000000-0005-0000-0000-0000173E0000}"/>
    <cellStyle name="T_Sheet3_QLDA(957) 8" xfId="13339" xr:uid="{00000000-0005-0000-0000-0000183E0000}"/>
    <cellStyle name="T_Sheet3_QLDA(957) 9" xfId="13340" xr:uid="{00000000-0005-0000-0000-0000193E0000}"/>
    <cellStyle name="T_Sheet3_TKKT Dz220kV NMD VinhTan-ThapCham (2010-03mau)" xfId="4529" xr:uid="{00000000-0005-0000-0000-0000263E0000}"/>
    <cellStyle name="T_Sheet3_TKKT Dz220kV NMD VinhTan-ThapCham (2010-03mau) 10" xfId="13351" xr:uid="{00000000-0005-0000-0000-0000273E0000}"/>
    <cellStyle name="T_Sheet3_TKKT Dz220kV NMD VinhTan-ThapCham (2010-03mau) 11" xfId="13352" xr:uid="{00000000-0005-0000-0000-0000283E0000}"/>
    <cellStyle name="T_Sheet3_TKKT Dz220kV NMD VinhTan-ThapCham (2010-03mau) 12" xfId="16011" xr:uid="{00000000-0005-0000-0000-0000293E0000}"/>
    <cellStyle name="T_Sheet3_TKKT Dz220kV NMD VinhTan-ThapCham (2010-03mau) 2" xfId="13353" xr:uid="{00000000-0005-0000-0000-00002A3E0000}"/>
    <cellStyle name="T_Sheet3_TKKT Dz220kV NMD VinhTan-ThapCham (2010-03mau) 3" xfId="13354" xr:uid="{00000000-0005-0000-0000-00002B3E0000}"/>
    <cellStyle name="T_Sheet3_TKKT Dz220kV NMD VinhTan-ThapCham (2010-03mau) 4" xfId="13355" xr:uid="{00000000-0005-0000-0000-00002C3E0000}"/>
    <cellStyle name="T_Sheet3_TKKT Dz220kV NMD VinhTan-ThapCham (2010-03mau) 5" xfId="13356" xr:uid="{00000000-0005-0000-0000-00002D3E0000}"/>
    <cellStyle name="T_Sheet3_TKKT Dz220kV NMD VinhTan-ThapCham (2010-03mau) 6" xfId="13357" xr:uid="{00000000-0005-0000-0000-00002E3E0000}"/>
    <cellStyle name="T_Sheet3_TKKT Dz220kV NMD VinhTan-ThapCham (2010-03mau) 7" xfId="13358" xr:uid="{00000000-0005-0000-0000-00002F3E0000}"/>
    <cellStyle name="T_Sheet3_TKKT Dz220kV NMD VinhTan-ThapCham (2010-03mau) 8" xfId="13359" xr:uid="{00000000-0005-0000-0000-0000303E0000}"/>
    <cellStyle name="T_Sheet3_TKKT Dz220kV NMD VinhTan-ThapCham (2010-03mau) 9" xfId="13360" xr:uid="{00000000-0005-0000-0000-0000313E0000}"/>
    <cellStyle name="T_Sheet3_thepmaqui3_2010(DaNang)" xfId="4528" xr:uid="{00000000-0005-0000-0000-00001A3E0000}"/>
    <cellStyle name="T_Sheet3_thepmaqui3_2010(DaNang) 10" xfId="13341" xr:uid="{00000000-0005-0000-0000-00001B3E0000}"/>
    <cellStyle name="T_Sheet3_thepmaqui3_2010(DaNang) 11" xfId="13342" xr:uid="{00000000-0005-0000-0000-00001C3E0000}"/>
    <cellStyle name="T_Sheet3_thepmaqui3_2010(DaNang) 12" xfId="16010" xr:uid="{00000000-0005-0000-0000-00001D3E0000}"/>
    <cellStyle name="T_Sheet3_thepmaqui3_2010(DaNang) 2" xfId="13343" xr:uid="{00000000-0005-0000-0000-00001E3E0000}"/>
    <cellStyle name="T_Sheet3_thepmaqui3_2010(DaNang) 3" xfId="13344" xr:uid="{00000000-0005-0000-0000-00001F3E0000}"/>
    <cellStyle name="T_Sheet3_thepmaqui3_2010(DaNang) 4" xfId="13345" xr:uid="{00000000-0005-0000-0000-0000203E0000}"/>
    <cellStyle name="T_Sheet3_thepmaqui3_2010(DaNang) 5" xfId="13346" xr:uid="{00000000-0005-0000-0000-0000213E0000}"/>
    <cellStyle name="T_Sheet3_thepmaqui3_2010(DaNang) 6" xfId="13347" xr:uid="{00000000-0005-0000-0000-0000223E0000}"/>
    <cellStyle name="T_Sheet3_thepmaqui3_2010(DaNang) 7" xfId="13348" xr:uid="{00000000-0005-0000-0000-0000233E0000}"/>
    <cellStyle name="T_Sheet3_thepmaqui3_2010(DaNang) 8" xfId="13349" xr:uid="{00000000-0005-0000-0000-0000243E0000}"/>
    <cellStyle name="T_Sheet3_thepmaqui3_2010(DaNang) 9" xfId="13350" xr:uid="{00000000-0005-0000-0000-0000253E0000}"/>
    <cellStyle name="T_sua chua cham trung bay  mien Bac" xfId="13361" xr:uid="{00000000-0005-0000-0000-0000323E0000}"/>
    <cellStyle name="T_t.ke TL(sinh)" xfId="15463" xr:uid="{00000000-0005-0000-0000-0000333E0000}"/>
    <cellStyle name="T_t.ke TL(sinh) 2" xfId="15464" xr:uid="{00000000-0005-0000-0000-0000343E0000}"/>
    <cellStyle name="T_Tang tluy-DB TT16 lan2" xfId="4530" xr:uid="{00000000-0005-0000-0000-0000353E0000}"/>
    <cellStyle name="T_Tang tluy-DB TT16 lan2 10" xfId="13362" xr:uid="{00000000-0005-0000-0000-0000363E0000}"/>
    <cellStyle name="T_Tang tluy-DB TT16 lan2 11" xfId="13363" xr:uid="{00000000-0005-0000-0000-0000373E0000}"/>
    <cellStyle name="T_Tang tluy-DB TT16 lan2 12" xfId="16541" xr:uid="{00000000-0005-0000-0000-0000383E0000}"/>
    <cellStyle name="T_Tang tluy-DB TT16 lan2 13" xfId="16012" xr:uid="{00000000-0005-0000-0000-0000393E0000}"/>
    <cellStyle name="T_Tang tluy-DB TT16 lan2 2" xfId="13364" xr:uid="{00000000-0005-0000-0000-00003A3E0000}"/>
    <cellStyle name="T_Tang tluy-DB TT16 lan2 3" xfId="13365" xr:uid="{00000000-0005-0000-0000-00003B3E0000}"/>
    <cellStyle name="T_Tang tluy-DB TT16 lan2 4" xfId="13366" xr:uid="{00000000-0005-0000-0000-00003C3E0000}"/>
    <cellStyle name="T_Tang tluy-DB TT16 lan2 5" xfId="13367" xr:uid="{00000000-0005-0000-0000-00003D3E0000}"/>
    <cellStyle name="T_Tang tluy-DB TT16 lan2 6" xfId="13368" xr:uid="{00000000-0005-0000-0000-00003E3E0000}"/>
    <cellStyle name="T_Tang tluy-DB TT16 lan2 7" xfId="13369" xr:uid="{00000000-0005-0000-0000-00003F3E0000}"/>
    <cellStyle name="T_Tang tluy-DB TT16 lan2 8" xfId="13370" xr:uid="{00000000-0005-0000-0000-0000403E0000}"/>
    <cellStyle name="T_Tang tluy-DB TT16 lan2 9" xfId="13371" xr:uid="{00000000-0005-0000-0000-0000413E0000}"/>
    <cellStyle name="T_TBA" xfId="15105" xr:uid="{00000000-0005-0000-0000-0000423E0000}"/>
    <cellStyle name="T_TBA 110kV Muong Kim" xfId="4531" xr:uid="{00000000-0005-0000-0000-0000433E0000}"/>
    <cellStyle name="T_TBA 110kV Muong Kim 10" xfId="13372" xr:uid="{00000000-0005-0000-0000-0000443E0000}"/>
    <cellStyle name="T_TBA 110kV Muong Kim 11" xfId="13373" xr:uid="{00000000-0005-0000-0000-0000453E0000}"/>
    <cellStyle name="T_TBA 110kV Muong Kim 12" xfId="16542" xr:uid="{00000000-0005-0000-0000-0000463E0000}"/>
    <cellStyle name="T_TBA 110kV Muong Kim 13" xfId="16013" xr:uid="{00000000-0005-0000-0000-0000473E0000}"/>
    <cellStyle name="T_TBA 110kV Muong Kim 2" xfId="13374" xr:uid="{00000000-0005-0000-0000-0000483E0000}"/>
    <cellStyle name="T_TBA 110kV Muong Kim 3" xfId="13375" xr:uid="{00000000-0005-0000-0000-0000493E0000}"/>
    <cellStyle name="T_TBA 110kV Muong Kim 4" xfId="13376" xr:uid="{00000000-0005-0000-0000-00004A3E0000}"/>
    <cellStyle name="T_TBA 110kV Muong Kim 5" xfId="13377" xr:uid="{00000000-0005-0000-0000-00004B3E0000}"/>
    <cellStyle name="T_TBA 110kV Muong Kim 6" xfId="13378" xr:uid="{00000000-0005-0000-0000-00004C3E0000}"/>
    <cellStyle name="T_TBA 110kV Muong Kim 7" xfId="13379" xr:uid="{00000000-0005-0000-0000-00004D3E0000}"/>
    <cellStyle name="T_TBA 110kV Muong Kim 8" xfId="13380" xr:uid="{00000000-0005-0000-0000-00004E3E0000}"/>
    <cellStyle name="T_TBA 110kV Muong Kim 9" xfId="13381" xr:uid="{00000000-0005-0000-0000-00004F3E0000}"/>
    <cellStyle name="T_tba mau treo 2 cot 250-22" xfId="15106" xr:uid="{00000000-0005-0000-0000-0000503E0000}"/>
    <cellStyle name="T_TBA Thinh Liet 11" xfId="15107" xr:uid="{00000000-0005-0000-0000-0000513E0000}"/>
    <cellStyle name="T_TBA Thinh Liet 12" xfId="15108" xr:uid="{00000000-0005-0000-0000-0000523E0000}"/>
    <cellStyle name="T_TBA Thinh Liet 13" xfId="15109" xr:uid="{00000000-0005-0000-0000-0000533E0000}"/>
    <cellStyle name="T_TBA-Pleicu-KonTum 01-04-2011" xfId="15110" xr:uid="{00000000-0005-0000-0000-0000543E0000}"/>
    <cellStyle name="T_TC TM" xfId="13382" xr:uid="{00000000-0005-0000-0000-0000553E0000}"/>
    <cellStyle name="T_TDT" xfId="13383" xr:uid="{00000000-0005-0000-0000-0000563E0000}"/>
    <cellStyle name="T_TDT 500kV MP-CBong HC 08.07.11" xfId="4532" xr:uid="{00000000-0005-0000-0000-0000573E0000}"/>
    <cellStyle name="T_TDT 500kV MP-CBong HC 08.07.11 10" xfId="13384" xr:uid="{00000000-0005-0000-0000-0000583E0000}"/>
    <cellStyle name="T_TDT 500kV MP-CBong HC 08.07.11 11" xfId="13385" xr:uid="{00000000-0005-0000-0000-0000593E0000}"/>
    <cellStyle name="T_TDT 500kV MP-CBong HC 08.07.11 12" xfId="16543" xr:uid="{00000000-0005-0000-0000-00005A3E0000}"/>
    <cellStyle name="T_TDT 500kV MP-CBong HC 08.07.11 13" xfId="16014" xr:uid="{00000000-0005-0000-0000-00005B3E0000}"/>
    <cellStyle name="T_TDT 500kV MP-CBong HC 08.07.11 2" xfId="13386" xr:uid="{00000000-0005-0000-0000-00005C3E0000}"/>
    <cellStyle name="T_TDT 500kV MP-CBong HC 08.07.11 3" xfId="13387" xr:uid="{00000000-0005-0000-0000-00005D3E0000}"/>
    <cellStyle name="T_TDT 500kV MP-CBong HC 08.07.11 4" xfId="13388" xr:uid="{00000000-0005-0000-0000-00005E3E0000}"/>
    <cellStyle name="T_TDT 500kV MP-CBong HC 08.07.11 5" xfId="13389" xr:uid="{00000000-0005-0000-0000-00005F3E0000}"/>
    <cellStyle name="T_TDT 500kV MP-CBong HC 08.07.11 6" xfId="13390" xr:uid="{00000000-0005-0000-0000-0000603E0000}"/>
    <cellStyle name="T_TDT 500kV MP-CBong HC 08.07.11 7" xfId="13391" xr:uid="{00000000-0005-0000-0000-0000613E0000}"/>
    <cellStyle name="T_TDT 500kV MP-CBong HC 08.07.11 8" xfId="13392" xr:uid="{00000000-0005-0000-0000-0000623E0000}"/>
    <cellStyle name="T_TDT 500kV MP-CBong HC 08.07.11 9" xfId="13393" xr:uid="{00000000-0005-0000-0000-0000633E0000}"/>
    <cellStyle name="T_TDT_GiaLoc" xfId="13394" xr:uid="{00000000-0005-0000-0000-0000643E0000}"/>
    <cellStyle name="T_TDT_GiaLoc_0968-Bang tong hop DT-Dai K1" xfId="13395" xr:uid="{00000000-0005-0000-0000-0000653E0000}"/>
    <cellStyle name="T_TDT_GiaLoc_1-Tong muc dau tu-Nguyen Trai" xfId="13396" xr:uid="{00000000-0005-0000-0000-0000663E0000}"/>
    <cellStyle name="T_TDTMRND" xfId="2207" xr:uid="{00000000-0005-0000-0000-0000673E0000}"/>
    <cellStyle name="T_TDTMRND 10" xfId="13397" xr:uid="{00000000-0005-0000-0000-0000683E0000}"/>
    <cellStyle name="T_TDTMRND 11" xfId="13398" xr:uid="{00000000-0005-0000-0000-0000693E0000}"/>
    <cellStyle name="T_TDTMRND 12" xfId="15896" xr:uid="{00000000-0005-0000-0000-00006A3E0000}"/>
    <cellStyle name="T_TDTMRND 2" xfId="13399" xr:uid="{00000000-0005-0000-0000-00006B3E0000}"/>
    <cellStyle name="T_TDTMRND 3" xfId="13400" xr:uid="{00000000-0005-0000-0000-00006C3E0000}"/>
    <cellStyle name="T_TDTMRND 4" xfId="13401" xr:uid="{00000000-0005-0000-0000-00006D3E0000}"/>
    <cellStyle name="T_TDTMRND 5" xfId="13402" xr:uid="{00000000-0005-0000-0000-00006E3E0000}"/>
    <cellStyle name="T_TDTMRND 6" xfId="13403" xr:uid="{00000000-0005-0000-0000-00006F3E0000}"/>
    <cellStyle name="T_TDTMRND 7" xfId="13404" xr:uid="{00000000-0005-0000-0000-0000703E0000}"/>
    <cellStyle name="T_TDTMRND 8" xfId="13405" xr:uid="{00000000-0005-0000-0000-0000713E0000}"/>
    <cellStyle name="T_TDTMRND 9" xfId="13406" xr:uid="{00000000-0005-0000-0000-0000723E0000}"/>
    <cellStyle name="T_TDTMRND_DTGTXL_goi1(DD_G6)" xfId="4533" xr:uid="{00000000-0005-0000-0000-0000733E0000}"/>
    <cellStyle name="T_TDTMRND_DTGTXL_goi1(DD_G6) 10" xfId="13407" xr:uid="{00000000-0005-0000-0000-0000743E0000}"/>
    <cellStyle name="T_TDTMRND_DTGTXL_goi1(DD_G6) 11" xfId="13408" xr:uid="{00000000-0005-0000-0000-0000753E0000}"/>
    <cellStyle name="T_TDTMRND_DTGTXL_goi1(DD_G6) 12" xfId="16544" xr:uid="{00000000-0005-0000-0000-0000763E0000}"/>
    <cellStyle name="T_TDTMRND_DTGTXL_goi1(DD_G6) 13" xfId="16015" xr:uid="{00000000-0005-0000-0000-0000773E0000}"/>
    <cellStyle name="T_TDTMRND_DTGTXL_goi1(DD_G6) 2" xfId="13409" xr:uid="{00000000-0005-0000-0000-0000783E0000}"/>
    <cellStyle name="T_TDTMRND_DTGTXL_goi1(DD_G6) 3" xfId="13410" xr:uid="{00000000-0005-0000-0000-0000793E0000}"/>
    <cellStyle name="T_TDTMRND_DTGTXL_goi1(DD_G6) 4" xfId="13411" xr:uid="{00000000-0005-0000-0000-00007A3E0000}"/>
    <cellStyle name="T_TDTMRND_DTGTXL_goi1(DD_G6) 5" xfId="13412" xr:uid="{00000000-0005-0000-0000-00007B3E0000}"/>
    <cellStyle name="T_TDTMRND_DTGTXL_goi1(DD_G6) 6" xfId="13413" xr:uid="{00000000-0005-0000-0000-00007C3E0000}"/>
    <cellStyle name="T_TDTMRND_DTGTXL_goi1(DD_G6) 7" xfId="13414" xr:uid="{00000000-0005-0000-0000-00007D3E0000}"/>
    <cellStyle name="T_TDTMRND_DTGTXL_goi1(DD_G6) 8" xfId="13415" xr:uid="{00000000-0005-0000-0000-00007E3E0000}"/>
    <cellStyle name="T_TDTMRND_DTGTXL_goi1(DD_G6) 9" xfId="13416" xr:uid="{00000000-0005-0000-0000-00007F3E0000}"/>
    <cellStyle name="T_TDTMRND_MR ngan 500kV tai CauBong-TDT-chungDien_11-07-2011" xfId="4534" xr:uid="{00000000-0005-0000-0000-0000803E0000}"/>
    <cellStyle name="T_TDTMRND_MR ngan 500kV tai CauBong-TDT-chungDien_11-07-2011 (TV3)" xfId="4535" xr:uid="{00000000-0005-0000-0000-0000813E0000}"/>
    <cellStyle name="T_TDTMRND_MR ngan 500kV tai CauBong-TDT-chungDien_11-07-2011 (TV3) 10" xfId="13417" xr:uid="{00000000-0005-0000-0000-0000823E0000}"/>
    <cellStyle name="T_TDTMRND_MR ngan 500kV tai CauBong-TDT-chungDien_11-07-2011 (TV3) 11" xfId="13418" xr:uid="{00000000-0005-0000-0000-0000833E0000}"/>
    <cellStyle name="T_TDTMRND_MR ngan 500kV tai CauBong-TDT-chungDien_11-07-2011 (TV3) 12" xfId="16546" xr:uid="{00000000-0005-0000-0000-0000843E0000}"/>
    <cellStyle name="T_TDTMRND_MR ngan 500kV tai CauBong-TDT-chungDien_11-07-2011 (TV3) 13" xfId="16017" xr:uid="{00000000-0005-0000-0000-0000853E0000}"/>
    <cellStyle name="T_TDTMRND_MR ngan 500kV tai CauBong-TDT-chungDien_11-07-2011 (TV3) 2" xfId="13419" xr:uid="{00000000-0005-0000-0000-0000863E0000}"/>
    <cellStyle name="T_TDTMRND_MR ngan 500kV tai CauBong-TDT-chungDien_11-07-2011 (TV3) 3" xfId="13420" xr:uid="{00000000-0005-0000-0000-0000873E0000}"/>
    <cellStyle name="T_TDTMRND_MR ngan 500kV tai CauBong-TDT-chungDien_11-07-2011 (TV3) 4" xfId="13421" xr:uid="{00000000-0005-0000-0000-0000883E0000}"/>
    <cellStyle name="T_TDTMRND_MR ngan 500kV tai CauBong-TDT-chungDien_11-07-2011 (TV3) 5" xfId="13422" xr:uid="{00000000-0005-0000-0000-0000893E0000}"/>
    <cellStyle name="T_TDTMRND_MR ngan 500kV tai CauBong-TDT-chungDien_11-07-2011 (TV3) 6" xfId="13423" xr:uid="{00000000-0005-0000-0000-00008A3E0000}"/>
    <cellStyle name="T_TDTMRND_MR ngan 500kV tai CauBong-TDT-chungDien_11-07-2011 (TV3) 7" xfId="13424" xr:uid="{00000000-0005-0000-0000-00008B3E0000}"/>
    <cellStyle name="T_TDTMRND_MR ngan 500kV tai CauBong-TDT-chungDien_11-07-2011 (TV3) 8" xfId="13425" xr:uid="{00000000-0005-0000-0000-00008C3E0000}"/>
    <cellStyle name="T_TDTMRND_MR ngan 500kV tai CauBong-TDT-chungDien_11-07-2011 (TV3) 9" xfId="13426" xr:uid="{00000000-0005-0000-0000-00008D3E0000}"/>
    <cellStyle name="T_TDTMRND_MR ngan 500kV tai CauBong-TDT-chungDien_11-07-2011 10" xfId="13427" xr:uid="{00000000-0005-0000-0000-00008E3E0000}"/>
    <cellStyle name="T_TDTMRND_MR ngan 500kV tai CauBong-TDT-chungDien_11-07-2011 11" xfId="13428" xr:uid="{00000000-0005-0000-0000-00008F3E0000}"/>
    <cellStyle name="T_TDTMRND_MR ngan 500kV tai CauBong-TDT-chungDien_11-07-2011 12" xfId="16545" xr:uid="{00000000-0005-0000-0000-0000903E0000}"/>
    <cellStyle name="T_TDTMRND_MR ngan 500kV tai CauBong-TDT-chungDien_11-07-2011 13" xfId="16573" xr:uid="{00000000-0005-0000-0000-0000913E0000}"/>
    <cellStyle name="T_TDTMRND_MR ngan 500kV tai CauBong-TDT-chungDien_11-07-2011 14" xfId="16629" xr:uid="{00000000-0005-0000-0000-0000923E0000}"/>
    <cellStyle name="T_TDTMRND_MR ngan 500kV tai CauBong-TDT-chungDien_11-07-2011 15" xfId="16628" xr:uid="{00000000-0005-0000-0000-0000933E0000}"/>
    <cellStyle name="T_TDTMRND_MR ngan 500kV tai CauBong-TDT-chungDien_11-07-2011 16" xfId="16634" xr:uid="{00000000-0005-0000-0000-0000943E0000}"/>
    <cellStyle name="T_TDTMRND_MR ngan 500kV tai CauBong-TDT-chungDien_11-07-2011 17" xfId="16648" xr:uid="{00000000-0005-0000-0000-0000953E0000}"/>
    <cellStyle name="T_TDTMRND_MR ngan 500kV tai CauBong-TDT-chungDien_11-07-2011 18" xfId="16647" xr:uid="{00000000-0005-0000-0000-0000963E0000}"/>
    <cellStyle name="T_TDTMRND_MR ngan 500kV tai CauBong-TDT-chungDien_11-07-2011 19" xfId="16658" xr:uid="{00000000-0005-0000-0000-0000973E0000}"/>
    <cellStyle name="T_TDTMRND_MR ngan 500kV tai CauBong-TDT-chungDien_11-07-2011 2" xfId="13429" xr:uid="{00000000-0005-0000-0000-0000983E0000}"/>
    <cellStyle name="T_TDTMRND_MR ngan 500kV tai CauBong-TDT-chungDien_11-07-2011 20" xfId="16654" xr:uid="{00000000-0005-0000-0000-0000993E0000}"/>
    <cellStyle name="T_TDTMRND_MR ngan 500kV tai CauBong-TDT-chungDien_11-07-2011 21" xfId="16600" xr:uid="{00000000-0005-0000-0000-00009A3E0000}"/>
    <cellStyle name="T_TDTMRND_MR ngan 500kV tai CauBong-TDT-chungDien_11-07-2011 22" xfId="16590" xr:uid="{00000000-0005-0000-0000-00009B3E0000}"/>
    <cellStyle name="T_TDTMRND_MR ngan 500kV tai CauBong-TDT-chungDien_11-07-2011 23" xfId="16606" xr:uid="{00000000-0005-0000-0000-00009C3E0000}"/>
    <cellStyle name="T_TDTMRND_MR ngan 500kV tai CauBong-TDT-chungDien_11-07-2011 24" xfId="16584" xr:uid="{00000000-0005-0000-0000-00009D3E0000}"/>
    <cellStyle name="T_TDTMRND_MR ngan 500kV tai CauBong-TDT-chungDien_11-07-2011 25" xfId="16583" xr:uid="{00000000-0005-0000-0000-00009E3E0000}"/>
    <cellStyle name="T_TDTMRND_MR ngan 500kV tai CauBong-TDT-chungDien_11-07-2011 26" xfId="16597" xr:uid="{00000000-0005-0000-0000-00009F3E0000}"/>
    <cellStyle name="T_TDTMRND_MR ngan 500kV tai CauBong-TDT-chungDien_11-07-2011 27" xfId="16595" xr:uid="{00000000-0005-0000-0000-0000A03E0000}"/>
    <cellStyle name="T_TDTMRND_MR ngan 500kV tai CauBong-TDT-chungDien_11-07-2011 28" xfId="16016" xr:uid="{00000000-0005-0000-0000-0000A13E0000}"/>
    <cellStyle name="T_TDTMRND_MR ngan 500kV tai CauBong-TDT-chungDien_11-07-2011 3" xfId="13430" xr:uid="{00000000-0005-0000-0000-0000A23E0000}"/>
    <cellStyle name="T_TDTMRND_MR ngan 500kV tai CauBong-TDT-chungDien_11-07-2011 4" xfId="13431" xr:uid="{00000000-0005-0000-0000-0000A33E0000}"/>
    <cellStyle name="T_TDTMRND_MR ngan 500kV tai CauBong-TDT-chungDien_11-07-2011 5" xfId="13432" xr:uid="{00000000-0005-0000-0000-0000A43E0000}"/>
    <cellStyle name="T_TDTMRND_MR ngan 500kV tai CauBong-TDT-chungDien_11-07-2011 6" xfId="13433" xr:uid="{00000000-0005-0000-0000-0000A53E0000}"/>
    <cellStyle name="T_TDTMRND_MR ngan 500kV tai CauBong-TDT-chungDien_11-07-2011 7" xfId="13434" xr:uid="{00000000-0005-0000-0000-0000A63E0000}"/>
    <cellStyle name="T_TDTMRND_MR ngan 500kV tai CauBong-TDT-chungDien_11-07-2011 8" xfId="13435" xr:uid="{00000000-0005-0000-0000-0000A73E0000}"/>
    <cellStyle name="T_TDTMRND_MR ngan 500kV tai CauBong-TDT-chungDien_11-07-2011 9" xfId="13436" xr:uid="{00000000-0005-0000-0000-0000A83E0000}"/>
    <cellStyle name="T_TDTMRND_MR ngan 500kV tai CauBong-TDT-chungDien_9-08-2011 (TV3)" xfId="4536" xr:uid="{00000000-0005-0000-0000-0000A93E0000}"/>
    <cellStyle name="T_TDTMRND_MR ngan 500kV tai CauBong-TDT-chungDien_9-08-2011 (TV3) 10" xfId="13437" xr:uid="{00000000-0005-0000-0000-0000AA3E0000}"/>
    <cellStyle name="T_TDTMRND_MR ngan 500kV tai CauBong-TDT-chungDien_9-08-2011 (TV3) 11" xfId="13438" xr:uid="{00000000-0005-0000-0000-0000AB3E0000}"/>
    <cellStyle name="T_TDTMRND_MR ngan 500kV tai CauBong-TDT-chungDien_9-08-2011 (TV3) 12" xfId="16547" xr:uid="{00000000-0005-0000-0000-0000AC3E0000}"/>
    <cellStyle name="T_TDTMRND_MR ngan 500kV tai CauBong-TDT-chungDien_9-08-2011 (TV3) 13" xfId="16018" xr:uid="{00000000-0005-0000-0000-0000AD3E0000}"/>
    <cellStyle name="T_TDTMRND_MR ngan 500kV tai CauBong-TDT-chungDien_9-08-2011 (TV3) 2" xfId="13439" xr:uid="{00000000-0005-0000-0000-0000AE3E0000}"/>
    <cellStyle name="T_TDTMRND_MR ngan 500kV tai CauBong-TDT-chungDien_9-08-2011 (TV3) 3" xfId="13440" xr:uid="{00000000-0005-0000-0000-0000AF3E0000}"/>
    <cellStyle name="T_TDTMRND_MR ngan 500kV tai CauBong-TDT-chungDien_9-08-2011 (TV3) 4" xfId="13441" xr:uid="{00000000-0005-0000-0000-0000B03E0000}"/>
    <cellStyle name="T_TDTMRND_MR ngan 500kV tai CauBong-TDT-chungDien_9-08-2011 (TV3) 5" xfId="13442" xr:uid="{00000000-0005-0000-0000-0000B13E0000}"/>
    <cellStyle name="T_TDTMRND_MR ngan 500kV tai CauBong-TDT-chungDien_9-08-2011 (TV3) 6" xfId="13443" xr:uid="{00000000-0005-0000-0000-0000B23E0000}"/>
    <cellStyle name="T_TDTMRND_MR ngan 500kV tai CauBong-TDT-chungDien_9-08-2011 (TV3) 7" xfId="13444" xr:uid="{00000000-0005-0000-0000-0000B33E0000}"/>
    <cellStyle name="T_TDTMRND_MR ngan 500kV tai CauBong-TDT-chungDien_9-08-2011 (TV3) 8" xfId="13445" xr:uid="{00000000-0005-0000-0000-0000B43E0000}"/>
    <cellStyle name="T_TDTMRND_MR ngan 500kV tai CauBong-TDT-chungDien_9-08-2011 (TV3) 9" xfId="13446" xr:uid="{00000000-0005-0000-0000-0000B53E0000}"/>
    <cellStyle name="T_tien do1" xfId="4544" xr:uid="{00000000-0005-0000-0000-0000403F0000}"/>
    <cellStyle name="T_tien do1 10" xfId="13537" xr:uid="{00000000-0005-0000-0000-0000413F0000}"/>
    <cellStyle name="T_tien do1 11" xfId="13538" xr:uid="{00000000-0005-0000-0000-0000423F0000}"/>
    <cellStyle name="T_tien do1 12" xfId="16555" xr:uid="{00000000-0005-0000-0000-0000433F0000}"/>
    <cellStyle name="T_tien do1 13" xfId="16026" xr:uid="{00000000-0005-0000-0000-0000443F0000}"/>
    <cellStyle name="T_tien do1 2" xfId="13539" xr:uid="{00000000-0005-0000-0000-0000453F0000}"/>
    <cellStyle name="T_tien do1 3" xfId="13540" xr:uid="{00000000-0005-0000-0000-0000463F0000}"/>
    <cellStyle name="T_tien do1 4" xfId="13541" xr:uid="{00000000-0005-0000-0000-0000473F0000}"/>
    <cellStyle name="T_tien do1 5" xfId="13542" xr:uid="{00000000-0005-0000-0000-0000483F0000}"/>
    <cellStyle name="T_tien do1 6" xfId="13543" xr:uid="{00000000-0005-0000-0000-0000493F0000}"/>
    <cellStyle name="T_tien do1 7" xfId="13544" xr:uid="{00000000-0005-0000-0000-00004A3F0000}"/>
    <cellStyle name="T_tien do1 8" xfId="13545" xr:uid="{00000000-0005-0000-0000-00004B3F0000}"/>
    <cellStyle name="T_tien do1 9" xfId="13546" xr:uid="{00000000-0005-0000-0000-00004C3F0000}"/>
    <cellStyle name="T_Tien luong vat tu  6.2" xfId="13547" xr:uid="{00000000-0005-0000-0000-00004D3F0000}"/>
    <cellStyle name="T_tiendoTKKT" xfId="4545" xr:uid="{00000000-0005-0000-0000-00004E3F0000}"/>
    <cellStyle name="T_tiendoTKKT 10" xfId="13548" xr:uid="{00000000-0005-0000-0000-00004F3F0000}"/>
    <cellStyle name="T_tiendoTKKT 11" xfId="13549" xr:uid="{00000000-0005-0000-0000-0000503F0000}"/>
    <cellStyle name="T_tiendoTKKT 12" xfId="16556" xr:uid="{00000000-0005-0000-0000-0000513F0000}"/>
    <cellStyle name="T_tiendoTKKT 13" xfId="16027" xr:uid="{00000000-0005-0000-0000-0000523F0000}"/>
    <cellStyle name="T_tiendoTKKT 2" xfId="13550" xr:uid="{00000000-0005-0000-0000-0000533F0000}"/>
    <cellStyle name="T_tiendoTKKT 3" xfId="13551" xr:uid="{00000000-0005-0000-0000-0000543F0000}"/>
    <cellStyle name="T_tiendoTKKT 4" xfId="13552" xr:uid="{00000000-0005-0000-0000-0000553F0000}"/>
    <cellStyle name="T_tiendoTKKT 5" xfId="13553" xr:uid="{00000000-0005-0000-0000-0000563F0000}"/>
    <cellStyle name="T_tiendoTKKT 6" xfId="13554" xr:uid="{00000000-0005-0000-0000-0000573F0000}"/>
    <cellStyle name="T_tiendoTKKT 7" xfId="13555" xr:uid="{00000000-0005-0000-0000-0000583F0000}"/>
    <cellStyle name="T_tiendoTKKT 8" xfId="13556" xr:uid="{00000000-0005-0000-0000-0000593F0000}"/>
    <cellStyle name="T_tiendoTKKT 9" xfId="13557" xr:uid="{00000000-0005-0000-0000-00005A3F0000}"/>
    <cellStyle name="T_tinh uy -uy ban c.n" xfId="13558" xr:uid="{00000000-0005-0000-0000-00005B3F0000}"/>
    <cellStyle name="T_TK_HT" xfId="4546" xr:uid="{00000000-0005-0000-0000-00005C3F0000}"/>
    <cellStyle name="T_TKe VHung DChinh 27-11" xfId="13559" xr:uid="{00000000-0005-0000-0000-00005D3F0000}"/>
    <cellStyle name="T_TKE-ChoDon-sua" xfId="13560" xr:uid="{00000000-0005-0000-0000-00005E3F0000}"/>
    <cellStyle name="T_TKE-ChoDon-sua_0968-Bang tong hop DT-Dai K1" xfId="13561" xr:uid="{00000000-0005-0000-0000-00005F3F0000}"/>
    <cellStyle name="T_TKE-ChoDon-sua_1-Tong muc dau tu-Nguyen Trai" xfId="13562" xr:uid="{00000000-0005-0000-0000-0000603F0000}"/>
    <cellStyle name="T_TKKT Dz220kV NMD VinhTan-ThapCham (2010-03mau)" xfId="4547" xr:uid="{00000000-0005-0000-0000-0000613F0000}"/>
    <cellStyle name="T_TKKT Dz220kV NMD VinhTan-ThapCham (2010-03mau) 10" xfId="13563" xr:uid="{00000000-0005-0000-0000-0000623F0000}"/>
    <cellStyle name="T_TKKT Dz220kV NMD VinhTan-ThapCham (2010-03mau) 11" xfId="13564" xr:uid="{00000000-0005-0000-0000-0000633F0000}"/>
    <cellStyle name="T_TKKT Dz220kV NMD VinhTan-ThapCham (2010-03mau) 12" xfId="16557" xr:uid="{00000000-0005-0000-0000-0000643F0000}"/>
    <cellStyle name="T_TKKT Dz220kV NMD VinhTan-ThapCham (2010-03mau) 13" xfId="16028" xr:uid="{00000000-0005-0000-0000-0000653F0000}"/>
    <cellStyle name="T_TKKT Dz220kV NMD VinhTan-ThapCham (2010-03mau) 2" xfId="13565" xr:uid="{00000000-0005-0000-0000-0000663F0000}"/>
    <cellStyle name="T_TKKT Dz220kV NMD VinhTan-ThapCham (2010-03mau) 3" xfId="13566" xr:uid="{00000000-0005-0000-0000-0000673F0000}"/>
    <cellStyle name="T_TKKT Dz220kV NMD VinhTan-ThapCham (2010-03mau) 4" xfId="13567" xr:uid="{00000000-0005-0000-0000-0000683F0000}"/>
    <cellStyle name="T_TKKT Dz220kV NMD VinhTan-ThapCham (2010-03mau) 5" xfId="13568" xr:uid="{00000000-0005-0000-0000-0000693F0000}"/>
    <cellStyle name="T_TKKT Dz220kV NMD VinhTan-ThapCham (2010-03mau) 6" xfId="13569" xr:uid="{00000000-0005-0000-0000-00006A3F0000}"/>
    <cellStyle name="T_TKKT Dz220kV NMD VinhTan-ThapCham (2010-03mau) 7" xfId="13570" xr:uid="{00000000-0005-0000-0000-00006B3F0000}"/>
    <cellStyle name="T_TKKT Dz220kV NMD VinhTan-ThapCham (2010-03mau) 8" xfId="13571" xr:uid="{00000000-0005-0000-0000-00006C3F0000}"/>
    <cellStyle name="T_TKKT Dz220kV NMD VinhTan-ThapCham (2010-03mau) 9" xfId="13572" xr:uid="{00000000-0005-0000-0000-00006D3F0000}"/>
    <cellStyle name="T_TKKT N1,N4,N2,N3,N6 Dang Xa 26-12-04 ha the" xfId="4548" xr:uid="{00000000-0005-0000-0000-00006E3F0000}"/>
    <cellStyle name="T_TKKT N1,N4,N2,N3,N6 Dang Xa 26-12-04 ha the 10" xfId="13573" xr:uid="{00000000-0005-0000-0000-00006F3F0000}"/>
    <cellStyle name="T_TKKT N1,N4,N2,N3,N6 Dang Xa 26-12-04 ha the 11" xfId="13574" xr:uid="{00000000-0005-0000-0000-0000703F0000}"/>
    <cellStyle name="T_TKKT N1,N4,N2,N3,N6 Dang Xa 26-12-04 ha the 12" xfId="16558" xr:uid="{00000000-0005-0000-0000-0000713F0000}"/>
    <cellStyle name="T_TKKT N1,N4,N2,N3,N6 Dang Xa 26-12-04 ha the 13" xfId="16029" xr:uid="{00000000-0005-0000-0000-0000723F0000}"/>
    <cellStyle name="T_TKKT N1,N4,N2,N3,N6 Dang Xa 26-12-04 ha the 2" xfId="13575" xr:uid="{00000000-0005-0000-0000-0000733F0000}"/>
    <cellStyle name="T_TKKT N1,N4,N2,N3,N6 Dang Xa 26-12-04 ha the 3" xfId="13576" xr:uid="{00000000-0005-0000-0000-0000743F0000}"/>
    <cellStyle name="T_TKKT N1,N4,N2,N3,N6 Dang Xa 26-12-04 ha the 4" xfId="13577" xr:uid="{00000000-0005-0000-0000-0000753F0000}"/>
    <cellStyle name="T_TKKT N1,N4,N2,N3,N6 Dang Xa 26-12-04 ha the 5" xfId="13578" xr:uid="{00000000-0005-0000-0000-0000763F0000}"/>
    <cellStyle name="T_TKKT N1,N4,N2,N3,N6 Dang Xa 26-12-04 ha the 6" xfId="13579" xr:uid="{00000000-0005-0000-0000-0000773F0000}"/>
    <cellStyle name="T_TKKT N1,N4,N2,N3,N6 Dang Xa 26-12-04 ha the 7" xfId="13580" xr:uid="{00000000-0005-0000-0000-0000783F0000}"/>
    <cellStyle name="T_TKKT N1,N4,N2,N3,N6 Dang Xa 26-12-04 ha the 8" xfId="13581" xr:uid="{00000000-0005-0000-0000-0000793F0000}"/>
    <cellStyle name="T_TKKT N1,N4,N2,N3,N6 Dang Xa 26-12-04 ha the 9" xfId="13582" xr:uid="{00000000-0005-0000-0000-00007A3F0000}"/>
    <cellStyle name="T_TKKTTC Ha ngam Dang Xa" xfId="4549" xr:uid="{00000000-0005-0000-0000-00007B3F0000}"/>
    <cellStyle name="T_TKKTTC Ha ngam Dang Xa 10" xfId="13583" xr:uid="{00000000-0005-0000-0000-00007C3F0000}"/>
    <cellStyle name="T_TKKTTC Ha ngam Dang Xa 11" xfId="13584" xr:uid="{00000000-0005-0000-0000-00007D3F0000}"/>
    <cellStyle name="T_TKKTTC Ha ngam Dang Xa 12" xfId="16559" xr:uid="{00000000-0005-0000-0000-00007E3F0000}"/>
    <cellStyle name="T_TKKTTC Ha ngam Dang Xa 13" xfId="16030" xr:uid="{00000000-0005-0000-0000-00007F3F0000}"/>
    <cellStyle name="T_TKKTTC Ha ngam Dang Xa 2" xfId="13585" xr:uid="{00000000-0005-0000-0000-0000803F0000}"/>
    <cellStyle name="T_TKKTTC Ha ngam Dang Xa 3" xfId="13586" xr:uid="{00000000-0005-0000-0000-0000813F0000}"/>
    <cellStyle name="T_TKKTTC Ha ngam Dang Xa 4" xfId="13587" xr:uid="{00000000-0005-0000-0000-0000823F0000}"/>
    <cellStyle name="T_TKKTTC Ha ngam Dang Xa 5" xfId="13588" xr:uid="{00000000-0005-0000-0000-0000833F0000}"/>
    <cellStyle name="T_TKKTTC Ha ngam Dang Xa 6" xfId="13589" xr:uid="{00000000-0005-0000-0000-0000843F0000}"/>
    <cellStyle name="T_TKKTTC Ha ngam Dang Xa 7" xfId="13590" xr:uid="{00000000-0005-0000-0000-0000853F0000}"/>
    <cellStyle name="T_TKKTTC Ha ngam Dang Xa 8" xfId="13591" xr:uid="{00000000-0005-0000-0000-0000863F0000}"/>
    <cellStyle name="T_TKKTTC Ha ngam Dang Xa 9" xfId="13592" xr:uid="{00000000-0005-0000-0000-0000873F0000}"/>
    <cellStyle name="T_TMDT duong day 110kV Nam Dinh Vu" xfId="15111" xr:uid="{00000000-0005-0000-0000-0000883F0000}"/>
    <cellStyle name="T_TMDT duong day 110kV Nam Dinh Vu 14-4-2012" xfId="15112" xr:uid="{00000000-0005-0000-0000-0000893F0000}"/>
    <cellStyle name="T_TONG KE" xfId="14216" xr:uid="{00000000-0005-0000-0000-00008A3F0000}"/>
    <cellStyle name="T_tong ke tram" xfId="14217" xr:uid="{00000000-0005-0000-0000-00008B3F0000}"/>
    <cellStyle name="T_tong ke tram_DT_05_TBA-_ba_vi (chuẩn)" xfId="14218" xr:uid="{00000000-0005-0000-0000-00008C3F0000}"/>
    <cellStyle name="T_tong ke tram_DU TOAN (1-6)" xfId="14219" xr:uid="{00000000-0005-0000-0000-00008D3F0000}"/>
    <cellStyle name="T_tong ke tram_DU TOAN (2-6)" xfId="14220" xr:uid="{00000000-0005-0000-0000-00008E3F0000}"/>
    <cellStyle name="T_tong ke tram_Du toan di chuyen Ha the phung thuong 2 " xfId="14221" xr:uid="{00000000-0005-0000-0000-00008F3F0000}"/>
    <cellStyle name="T_tong ke tram_Dự toán SCL971 DB (04-02-2015)" xfId="14222" xr:uid="{00000000-0005-0000-0000-0000903F0000}"/>
    <cellStyle name="T_tong ke tram_Dự toán SCL971 DB (04-02-2015)_1" xfId="14223" xr:uid="{00000000-0005-0000-0000-0000913F0000}"/>
    <cellStyle name="T_tong ke tram_Dự toán SCL971 DB (04-02-2015)_DT_05_TBA-_ba_vi (dot 3.)" xfId="14224" xr:uid="{00000000-0005-0000-0000-0000923F0000}"/>
    <cellStyle name="T_TONG KE1" xfId="14225" xr:uid="{00000000-0005-0000-0000-0000933F0000}"/>
    <cellStyle name="T_TONG KE1_DT_05_TBA-_ba_vi (dot 3.)" xfId="14226" xr:uid="{00000000-0005-0000-0000-0000943F0000}"/>
    <cellStyle name="T_TONG KE1_DU TOAN (1-6)" xfId="14227" xr:uid="{00000000-0005-0000-0000-0000953F0000}"/>
    <cellStyle name="T_TONG KE1_DU TOAN (2-6)" xfId="14228" xr:uid="{00000000-0005-0000-0000-0000963F0000}"/>
    <cellStyle name="T_TONG KE1_Du toan di chuyen Ha the phung thuong 2 " xfId="14229" xr:uid="{00000000-0005-0000-0000-0000973F0000}"/>
    <cellStyle name="T_TONG KE1_Dự toán SCL971 DB (04-02-2015)" xfId="14230" xr:uid="{00000000-0005-0000-0000-0000983F0000}"/>
    <cellStyle name="T_Tonghop" xfId="15113" xr:uid="{00000000-0005-0000-0000-0000993F0000}"/>
    <cellStyle name="T_Tonghop DT" xfId="15114" xr:uid="{00000000-0005-0000-0000-00009A3F0000}"/>
    <cellStyle name="T_Tongke" xfId="14231" xr:uid="{00000000-0005-0000-0000-00009B3F0000}"/>
    <cellStyle name="T_Tongke 2" xfId="15468" xr:uid="{00000000-0005-0000-0000-00009C3F0000}"/>
    <cellStyle name="T_Tongke_Bang Ke VT cai tao ha the Ba Vi dot 1-2016" xfId="14232" xr:uid="{00000000-0005-0000-0000-00009D3F0000}"/>
    <cellStyle name="T_Tongke_DT ngay 06-08 " xfId="14233" xr:uid="{00000000-0005-0000-0000-00009E3F0000}"/>
    <cellStyle name="T_Top hop chi phi tham tra" xfId="4550" xr:uid="{00000000-0005-0000-0000-00009F3F0000}"/>
    <cellStyle name="T_Top hop chi phi tham tra 10" xfId="13593" xr:uid="{00000000-0005-0000-0000-0000A03F0000}"/>
    <cellStyle name="T_Top hop chi phi tham tra 11" xfId="13594" xr:uid="{00000000-0005-0000-0000-0000A13F0000}"/>
    <cellStyle name="T_Top hop chi phi tham tra 12" xfId="16560" xr:uid="{00000000-0005-0000-0000-0000A23F0000}"/>
    <cellStyle name="T_Top hop chi phi tham tra 13" xfId="16031" xr:uid="{00000000-0005-0000-0000-0000A33F0000}"/>
    <cellStyle name="T_Top hop chi phi tham tra 2" xfId="13595" xr:uid="{00000000-0005-0000-0000-0000A43F0000}"/>
    <cellStyle name="T_Top hop chi phi tham tra 3" xfId="13596" xr:uid="{00000000-0005-0000-0000-0000A53F0000}"/>
    <cellStyle name="T_Top hop chi phi tham tra 4" xfId="13597" xr:uid="{00000000-0005-0000-0000-0000A63F0000}"/>
    <cellStyle name="T_Top hop chi phi tham tra 5" xfId="13598" xr:uid="{00000000-0005-0000-0000-0000A73F0000}"/>
    <cellStyle name="T_Top hop chi phi tham tra 6" xfId="13599" xr:uid="{00000000-0005-0000-0000-0000A83F0000}"/>
    <cellStyle name="T_Top hop chi phi tham tra 7" xfId="13600" xr:uid="{00000000-0005-0000-0000-0000A93F0000}"/>
    <cellStyle name="T_Top hop chi phi tham tra 8" xfId="13601" xr:uid="{00000000-0005-0000-0000-0000AA3F0000}"/>
    <cellStyle name="T_Top hop chi phi tham tra 9" xfId="13602" xr:uid="{00000000-0005-0000-0000-0000AB3F0000}"/>
    <cellStyle name="T_Tquang - Ybai 220KV tuyen dc theo TT03-2005" xfId="15469" xr:uid="{00000000-0005-0000-0000-0000AC3F0000}"/>
    <cellStyle name="T_Tquang - Ybai 220KV tuyen dc theo TT03-2005 2" xfId="15470" xr:uid="{00000000-0005-0000-0000-0000AD3F0000}"/>
    <cellStyle name="T_TT HCQ HM 08-05-07" xfId="13617" xr:uid="{00000000-0005-0000-0000-0000C83F0000}"/>
    <cellStyle name="T_TT HCQ HM Thang 10" xfId="13618" xr:uid="{00000000-0005-0000-0000-0000C93F0000}"/>
    <cellStyle name="T_TTBacKan" xfId="13619" xr:uid="{00000000-0005-0000-0000-0000CA3F0000}"/>
    <cellStyle name="T_TTBacKan 2" xfId="15478" xr:uid="{00000000-0005-0000-0000-0000CB3F0000}"/>
    <cellStyle name="T_TTBacKan_Bang Ke VT cai tao ha the Ba Vi dot 1-2016" xfId="14236" xr:uid="{00000000-0005-0000-0000-0000CC3F0000}"/>
    <cellStyle name="T_TTBacKan_DT ngay 06-08 " xfId="14237" xr:uid="{00000000-0005-0000-0000-0000CD3F0000}"/>
    <cellStyle name="T_TTra VHung 18-05-07" xfId="13620" xr:uid="{00000000-0005-0000-0000-0000CE3F0000}"/>
    <cellStyle name="T_TTra VHung DChinh 05-03-07" xfId="13621" xr:uid="{00000000-0005-0000-0000-0000CF3F0000}"/>
    <cellStyle name="T_TH CAC TBA" xfId="13447" xr:uid="{00000000-0005-0000-0000-0000B63E0000}"/>
    <cellStyle name="T_THach ban 16 sua" xfId="15465" xr:uid="{00000000-0005-0000-0000-0000B73E0000}"/>
    <cellStyle name="T_tham  DT_TKKTTC_17-04-08" xfId="13448" xr:uid="{00000000-0005-0000-0000-0000B83E0000}"/>
    <cellStyle name="T_Tham Cu Khoi 12-06-08" xfId="13449" xr:uid="{00000000-0005-0000-0000-0000B93E0000}"/>
    <cellStyle name="T_Tham dinh 52m" xfId="13450" xr:uid="{00000000-0005-0000-0000-0000BA3E0000}"/>
    <cellStyle name="T_Tham_di_dan_Lang_Thuong_27_03_07_1_" xfId="13451" xr:uid="{00000000-0005-0000-0000-0000BB3E0000}"/>
    <cellStyle name="T_Thanh Son 22kV - 2000 kVA" xfId="14210" xr:uid="{00000000-0005-0000-0000-0000BC3E0000}"/>
    <cellStyle name="T_Thanh Son 22kV - 2000 kVA_Bang Ke VT cai tao ha the Ba Vi dot 1-2016" xfId="14211" xr:uid="{00000000-0005-0000-0000-0000BD3E0000}"/>
    <cellStyle name="T_Thanh Son 22kV - 2000 kVA_DT ngay 06-08 " xfId="14212" xr:uid="{00000000-0005-0000-0000-0000BE3E0000}"/>
    <cellStyle name="T_thanh toan tbi TG1+2+T18-dot 1" xfId="15466" xr:uid="{00000000-0005-0000-0000-0000BF3E0000}"/>
    <cellStyle name="T_ThanhchuongNT" xfId="2208" xr:uid="{00000000-0005-0000-0000-0000C03E0000}"/>
    <cellStyle name="T_ThanhchuongNT 10" xfId="13452" xr:uid="{00000000-0005-0000-0000-0000C13E0000}"/>
    <cellStyle name="T_ThanhchuongNT 11" xfId="13453" xr:uid="{00000000-0005-0000-0000-0000C23E0000}"/>
    <cellStyle name="T_ThanhchuongNT 12" xfId="15897" xr:uid="{00000000-0005-0000-0000-0000C33E0000}"/>
    <cellStyle name="T_ThanhchuongNT 2" xfId="13454" xr:uid="{00000000-0005-0000-0000-0000C43E0000}"/>
    <cellStyle name="T_ThanhchuongNT 3" xfId="13455" xr:uid="{00000000-0005-0000-0000-0000C53E0000}"/>
    <cellStyle name="T_ThanhchuongNT 4" xfId="13456" xr:uid="{00000000-0005-0000-0000-0000C63E0000}"/>
    <cellStyle name="T_ThanhchuongNT 5" xfId="13457" xr:uid="{00000000-0005-0000-0000-0000C73E0000}"/>
    <cellStyle name="T_ThanhchuongNT 6" xfId="13458" xr:uid="{00000000-0005-0000-0000-0000C83E0000}"/>
    <cellStyle name="T_ThanhchuongNT 7" xfId="13459" xr:uid="{00000000-0005-0000-0000-0000C93E0000}"/>
    <cellStyle name="T_ThanhchuongNT 8" xfId="13460" xr:uid="{00000000-0005-0000-0000-0000CA3E0000}"/>
    <cellStyle name="T_ThanhchuongNT 9" xfId="13461" xr:uid="{00000000-0005-0000-0000-0000CB3E0000}"/>
    <cellStyle name="T_ThanhchuongNT_0968-Bang tong hop DT-Dai K1" xfId="13462" xr:uid="{00000000-0005-0000-0000-0000CC3E0000}"/>
    <cellStyle name="T_ThanhchuongNT_1-Tong muc dau tu-Nguyen Trai" xfId="13463" xr:uid="{00000000-0005-0000-0000-0000CD3E0000}"/>
    <cellStyle name="T_ThanhchuongNT_DTGTXL_goi1(DD_G6)" xfId="4537" xr:uid="{00000000-0005-0000-0000-0000CE3E0000}"/>
    <cellStyle name="T_ThanhchuongNT_DTGTXL_goi1(DD_G6) 10" xfId="13464" xr:uid="{00000000-0005-0000-0000-0000CF3E0000}"/>
    <cellStyle name="T_ThanhchuongNT_DTGTXL_goi1(DD_G6) 11" xfId="13465" xr:uid="{00000000-0005-0000-0000-0000D03E0000}"/>
    <cellStyle name="T_ThanhchuongNT_DTGTXL_goi1(DD_G6) 12" xfId="16548" xr:uid="{00000000-0005-0000-0000-0000D13E0000}"/>
    <cellStyle name="T_ThanhchuongNT_DTGTXL_goi1(DD_G6) 13" xfId="16019" xr:uid="{00000000-0005-0000-0000-0000D23E0000}"/>
    <cellStyle name="T_ThanhchuongNT_DTGTXL_goi1(DD_G6) 2" xfId="13466" xr:uid="{00000000-0005-0000-0000-0000D33E0000}"/>
    <cellStyle name="T_ThanhchuongNT_DTGTXL_goi1(DD_G6) 3" xfId="13467" xr:uid="{00000000-0005-0000-0000-0000D43E0000}"/>
    <cellStyle name="T_ThanhchuongNT_DTGTXL_goi1(DD_G6) 4" xfId="13468" xr:uid="{00000000-0005-0000-0000-0000D53E0000}"/>
    <cellStyle name="T_ThanhchuongNT_DTGTXL_goi1(DD_G6) 5" xfId="13469" xr:uid="{00000000-0005-0000-0000-0000D63E0000}"/>
    <cellStyle name="T_ThanhchuongNT_DTGTXL_goi1(DD_G6) 6" xfId="13470" xr:uid="{00000000-0005-0000-0000-0000D73E0000}"/>
    <cellStyle name="T_ThanhchuongNT_DTGTXL_goi1(DD_G6) 7" xfId="13471" xr:uid="{00000000-0005-0000-0000-0000D83E0000}"/>
    <cellStyle name="T_ThanhchuongNT_DTGTXL_goi1(DD_G6) 8" xfId="13472" xr:uid="{00000000-0005-0000-0000-0000D93E0000}"/>
    <cellStyle name="T_ThanhchuongNT_DTGTXL_goi1(DD_G6) 9" xfId="13473" xr:uid="{00000000-0005-0000-0000-0000DA3E0000}"/>
    <cellStyle name="T_ThanhchuongNT_MR ngan 500kV tai CauBong-TDT-chungDien_11-07-2011" xfId="4538" xr:uid="{00000000-0005-0000-0000-0000DB3E0000}"/>
    <cellStyle name="T_ThanhchuongNT_MR ngan 500kV tai CauBong-TDT-chungDien_11-07-2011 (TV3)" xfId="4539" xr:uid="{00000000-0005-0000-0000-0000DC3E0000}"/>
    <cellStyle name="T_ThanhchuongNT_MR ngan 500kV tai CauBong-TDT-chungDien_11-07-2011 (TV3) 10" xfId="13474" xr:uid="{00000000-0005-0000-0000-0000DD3E0000}"/>
    <cellStyle name="T_ThanhchuongNT_MR ngan 500kV tai CauBong-TDT-chungDien_11-07-2011 (TV3) 11" xfId="13475" xr:uid="{00000000-0005-0000-0000-0000DE3E0000}"/>
    <cellStyle name="T_ThanhchuongNT_MR ngan 500kV tai CauBong-TDT-chungDien_11-07-2011 (TV3) 12" xfId="16550" xr:uid="{00000000-0005-0000-0000-0000DF3E0000}"/>
    <cellStyle name="T_ThanhchuongNT_MR ngan 500kV tai CauBong-TDT-chungDien_11-07-2011 (TV3) 13" xfId="16021" xr:uid="{00000000-0005-0000-0000-0000E03E0000}"/>
    <cellStyle name="T_ThanhchuongNT_MR ngan 500kV tai CauBong-TDT-chungDien_11-07-2011 (TV3) 2" xfId="13476" xr:uid="{00000000-0005-0000-0000-0000E13E0000}"/>
    <cellStyle name="T_ThanhchuongNT_MR ngan 500kV tai CauBong-TDT-chungDien_11-07-2011 (TV3) 3" xfId="13477" xr:uid="{00000000-0005-0000-0000-0000E23E0000}"/>
    <cellStyle name="T_ThanhchuongNT_MR ngan 500kV tai CauBong-TDT-chungDien_11-07-2011 (TV3) 4" xfId="13478" xr:uid="{00000000-0005-0000-0000-0000E33E0000}"/>
    <cellStyle name="T_ThanhchuongNT_MR ngan 500kV tai CauBong-TDT-chungDien_11-07-2011 (TV3) 5" xfId="13479" xr:uid="{00000000-0005-0000-0000-0000E43E0000}"/>
    <cellStyle name="T_ThanhchuongNT_MR ngan 500kV tai CauBong-TDT-chungDien_11-07-2011 (TV3) 6" xfId="13480" xr:uid="{00000000-0005-0000-0000-0000E53E0000}"/>
    <cellStyle name="T_ThanhchuongNT_MR ngan 500kV tai CauBong-TDT-chungDien_11-07-2011 (TV3) 7" xfId="13481" xr:uid="{00000000-0005-0000-0000-0000E63E0000}"/>
    <cellStyle name="T_ThanhchuongNT_MR ngan 500kV tai CauBong-TDT-chungDien_11-07-2011 (TV3) 8" xfId="13482" xr:uid="{00000000-0005-0000-0000-0000E73E0000}"/>
    <cellStyle name="T_ThanhchuongNT_MR ngan 500kV tai CauBong-TDT-chungDien_11-07-2011 (TV3) 9" xfId="13483" xr:uid="{00000000-0005-0000-0000-0000E83E0000}"/>
    <cellStyle name="T_ThanhchuongNT_MR ngan 500kV tai CauBong-TDT-chungDien_11-07-2011 10" xfId="13484" xr:uid="{00000000-0005-0000-0000-0000E93E0000}"/>
    <cellStyle name="T_ThanhchuongNT_MR ngan 500kV tai CauBong-TDT-chungDien_11-07-2011 11" xfId="13485" xr:uid="{00000000-0005-0000-0000-0000EA3E0000}"/>
    <cellStyle name="T_ThanhchuongNT_MR ngan 500kV tai CauBong-TDT-chungDien_11-07-2011 12" xfId="16549" xr:uid="{00000000-0005-0000-0000-0000EB3E0000}"/>
    <cellStyle name="T_ThanhchuongNT_MR ngan 500kV tai CauBong-TDT-chungDien_11-07-2011 13" xfId="16373" xr:uid="{00000000-0005-0000-0000-0000EC3E0000}"/>
    <cellStyle name="T_ThanhchuongNT_MR ngan 500kV tai CauBong-TDT-chungDien_11-07-2011 14" xfId="16630" xr:uid="{00000000-0005-0000-0000-0000ED3E0000}"/>
    <cellStyle name="T_ThanhchuongNT_MR ngan 500kV tai CauBong-TDT-chungDien_11-07-2011 15" xfId="16625" xr:uid="{00000000-0005-0000-0000-0000EE3E0000}"/>
    <cellStyle name="T_ThanhchuongNT_MR ngan 500kV tai CauBong-TDT-chungDien_11-07-2011 16" xfId="16636" xr:uid="{00000000-0005-0000-0000-0000EF3E0000}"/>
    <cellStyle name="T_ThanhchuongNT_MR ngan 500kV tai CauBong-TDT-chungDien_11-07-2011 17" xfId="16649" xr:uid="{00000000-0005-0000-0000-0000F03E0000}"/>
    <cellStyle name="T_ThanhchuongNT_MR ngan 500kV tai CauBong-TDT-chungDien_11-07-2011 18" xfId="16643" xr:uid="{00000000-0005-0000-0000-0000F13E0000}"/>
    <cellStyle name="T_ThanhchuongNT_MR ngan 500kV tai CauBong-TDT-chungDien_11-07-2011 19" xfId="16660" xr:uid="{00000000-0005-0000-0000-0000F23E0000}"/>
    <cellStyle name="T_ThanhchuongNT_MR ngan 500kV tai CauBong-TDT-chungDien_11-07-2011 2" xfId="13486" xr:uid="{00000000-0005-0000-0000-0000F33E0000}"/>
    <cellStyle name="T_ThanhchuongNT_MR ngan 500kV tai CauBong-TDT-chungDien_11-07-2011 20" xfId="16652" xr:uid="{00000000-0005-0000-0000-0000F43E0000}"/>
    <cellStyle name="T_ThanhchuongNT_MR ngan 500kV tai CauBong-TDT-chungDien_11-07-2011 21" xfId="16601" xr:uid="{00000000-0005-0000-0000-0000F53E0000}"/>
    <cellStyle name="T_ThanhchuongNT_MR ngan 500kV tai CauBong-TDT-chungDien_11-07-2011 22" xfId="16589" xr:uid="{00000000-0005-0000-0000-0000F63E0000}"/>
    <cellStyle name="T_ThanhchuongNT_MR ngan 500kV tai CauBong-TDT-chungDien_11-07-2011 23" xfId="16596" xr:uid="{00000000-0005-0000-0000-0000F73E0000}"/>
    <cellStyle name="T_ThanhchuongNT_MR ngan 500kV tai CauBong-TDT-chungDien_11-07-2011 24" xfId="16620" xr:uid="{00000000-0005-0000-0000-0000F83E0000}"/>
    <cellStyle name="T_ThanhchuongNT_MR ngan 500kV tai CauBong-TDT-chungDien_11-07-2011 25" xfId="16602" xr:uid="{00000000-0005-0000-0000-0000F93E0000}"/>
    <cellStyle name="T_ThanhchuongNT_MR ngan 500kV tai CauBong-TDT-chungDien_11-07-2011 26" xfId="16587" xr:uid="{00000000-0005-0000-0000-0000FA3E0000}"/>
    <cellStyle name="T_ThanhchuongNT_MR ngan 500kV tai CauBong-TDT-chungDien_11-07-2011 27" xfId="16616" xr:uid="{00000000-0005-0000-0000-0000FB3E0000}"/>
    <cellStyle name="T_ThanhchuongNT_MR ngan 500kV tai CauBong-TDT-chungDien_11-07-2011 28" xfId="16020" xr:uid="{00000000-0005-0000-0000-0000FC3E0000}"/>
    <cellStyle name="T_ThanhchuongNT_MR ngan 500kV tai CauBong-TDT-chungDien_11-07-2011 3" xfId="13487" xr:uid="{00000000-0005-0000-0000-0000FD3E0000}"/>
    <cellStyle name="T_ThanhchuongNT_MR ngan 500kV tai CauBong-TDT-chungDien_11-07-2011 4" xfId="13488" xr:uid="{00000000-0005-0000-0000-0000FE3E0000}"/>
    <cellStyle name="T_ThanhchuongNT_MR ngan 500kV tai CauBong-TDT-chungDien_11-07-2011 5" xfId="13489" xr:uid="{00000000-0005-0000-0000-0000FF3E0000}"/>
    <cellStyle name="T_ThanhchuongNT_MR ngan 500kV tai CauBong-TDT-chungDien_11-07-2011 6" xfId="13490" xr:uid="{00000000-0005-0000-0000-0000003F0000}"/>
    <cellStyle name="T_ThanhchuongNT_MR ngan 500kV tai CauBong-TDT-chungDien_11-07-2011 7" xfId="13491" xr:uid="{00000000-0005-0000-0000-0000013F0000}"/>
    <cellStyle name="T_ThanhchuongNT_MR ngan 500kV tai CauBong-TDT-chungDien_11-07-2011 8" xfId="13492" xr:uid="{00000000-0005-0000-0000-0000023F0000}"/>
    <cellStyle name="T_ThanhchuongNT_MR ngan 500kV tai CauBong-TDT-chungDien_11-07-2011 9" xfId="13493" xr:uid="{00000000-0005-0000-0000-0000033F0000}"/>
    <cellStyle name="T_ThanhchuongNT_MR ngan 500kV tai CauBong-TDT-chungDien_9-08-2011 (TV3)" xfId="4540" xr:uid="{00000000-0005-0000-0000-0000043F0000}"/>
    <cellStyle name="T_ThanhchuongNT_MR ngan 500kV tai CauBong-TDT-chungDien_9-08-2011 (TV3) 10" xfId="13494" xr:uid="{00000000-0005-0000-0000-0000053F0000}"/>
    <cellStyle name="T_ThanhchuongNT_MR ngan 500kV tai CauBong-TDT-chungDien_9-08-2011 (TV3) 11" xfId="13495" xr:uid="{00000000-0005-0000-0000-0000063F0000}"/>
    <cellStyle name="T_ThanhchuongNT_MR ngan 500kV tai CauBong-TDT-chungDien_9-08-2011 (TV3) 12" xfId="16551" xr:uid="{00000000-0005-0000-0000-0000073F0000}"/>
    <cellStyle name="T_ThanhchuongNT_MR ngan 500kV tai CauBong-TDT-chungDien_9-08-2011 (TV3) 13" xfId="16022" xr:uid="{00000000-0005-0000-0000-0000083F0000}"/>
    <cellStyle name="T_ThanhchuongNT_MR ngan 500kV tai CauBong-TDT-chungDien_9-08-2011 (TV3) 2" xfId="13496" xr:uid="{00000000-0005-0000-0000-0000093F0000}"/>
    <cellStyle name="T_ThanhchuongNT_MR ngan 500kV tai CauBong-TDT-chungDien_9-08-2011 (TV3) 3" xfId="13497" xr:uid="{00000000-0005-0000-0000-00000A3F0000}"/>
    <cellStyle name="T_ThanhchuongNT_MR ngan 500kV tai CauBong-TDT-chungDien_9-08-2011 (TV3) 4" xfId="13498" xr:uid="{00000000-0005-0000-0000-00000B3F0000}"/>
    <cellStyle name="T_ThanhchuongNT_MR ngan 500kV tai CauBong-TDT-chungDien_9-08-2011 (TV3) 5" xfId="13499" xr:uid="{00000000-0005-0000-0000-00000C3F0000}"/>
    <cellStyle name="T_ThanhchuongNT_MR ngan 500kV tai CauBong-TDT-chungDien_9-08-2011 (TV3) 6" xfId="13500" xr:uid="{00000000-0005-0000-0000-00000D3F0000}"/>
    <cellStyle name="T_ThanhchuongNT_MR ngan 500kV tai CauBong-TDT-chungDien_9-08-2011 (TV3) 7" xfId="13501" xr:uid="{00000000-0005-0000-0000-00000E3F0000}"/>
    <cellStyle name="T_ThanhchuongNT_MR ngan 500kV tai CauBong-TDT-chungDien_9-08-2011 (TV3) 8" xfId="13502" xr:uid="{00000000-0005-0000-0000-00000F3F0000}"/>
    <cellStyle name="T_ThanhchuongNT_MR ngan 500kV tai CauBong-TDT-chungDien_9-08-2011 (TV3) 9" xfId="13503" xr:uid="{00000000-0005-0000-0000-0000103F0000}"/>
    <cellStyle name="T_THDT" xfId="13504" xr:uid="{00000000-0005-0000-0000-0000113F0000}"/>
    <cellStyle name="T_THDT1" xfId="15115" xr:uid="{00000000-0005-0000-0000-0000123F0000}"/>
    <cellStyle name="T_TH-DV" xfId="13505" xr:uid="{00000000-0005-0000-0000-0000133F0000}"/>
    <cellStyle name="T_Theo doi TQT" xfId="14213" xr:uid="{00000000-0005-0000-0000-0000143F0000}"/>
    <cellStyle name="T_Theo doi TQT 2" xfId="15467" xr:uid="{00000000-0005-0000-0000-0000153F0000}"/>
    <cellStyle name="T_Theo doi TQT_Bang Ke VT cai tao ha the Ba Vi dot 1-2016" xfId="14214" xr:uid="{00000000-0005-0000-0000-0000163F0000}"/>
    <cellStyle name="T_Theo doi TQT_DT ngay 06-08 " xfId="14215" xr:uid="{00000000-0005-0000-0000-0000173F0000}"/>
    <cellStyle name="T_thepmaqui3_2010(DaNang)" xfId="4541" xr:uid="{00000000-0005-0000-0000-0000183F0000}"/>
    <cellStyle name="T_thepmaqui3_2010(DaNang) 10" xfId="13506" xr:uid="{00000000-0005-0000-0000-0000193F0000}"/>
    <cellStyle name="T_thepmaqui3_2010(DaNang) 11" xfId="13507" xr:uid="{00000000-0005-0000-0000-00001A3F0000}"/>
    <cellStyle name="T_thepmaqui3_2010(DaNang) 12" xfId="16552" xr:uid="{00000000-0005-0000-0000-00001B3F0000}"/>
    <cellStyle name="T_thepmaqui3_2010(DaNang) 13" xfId="16023" xr:uid="{00000000-0005-0000-0000-00001C3F0000}"/>
    <cellStyle name="T_thepmaqui3_2010(DaNang) 2" xfId="13508" xr:uid="{00000000-0005-0000-0000-00001D3F0000}"/>
    <cellStyle name="T_thepmaqui3_2010(DaNang) 3" xfId="13509" xr:uid="{00000000-0005-0000-0000-00001E3F0000}"/>
    <cellStyle name="T_thepmaqui3_2010(DaNang) 4" xfId="13510" xr:uid="{00000000-0005-0000-0000-00001F3F0000}"/>
    <cellStyle name="T_thepmaqui3_2010(DaNang) 5" xfId="13511" xr:uid="{00000000-0005-0000-0000-0000203F0000}"/>
    <cellStyle name="T_thepmaqui3_2010(DaNang) 6" xfId="13512" xr:uid="{00000000-0005-0000-0000-0000213F0000}"/>
    <cellStyle name="T_thepmaqui3_2010(DaNang) 7" xfId="13513" xr:uid="{00000000-0005-0000-0000-0000223F0000}"/>
    <cellStyle name="T_thepmaqui3_2010(DaNang) 8" xfId="13514" xr:uid="{00000000-0005-0000-0000-0000233F0000}"/>
    <cellStyle name="T_thepmaqui3_2010(DaNang) 9" xfId="13515" xr:uid="{00000000-0005-0000-0000-0000243F0000}"/>
    <cellStyle name="T_Thiet bi" xfId="4542" xr:uid="{00000000-0005-0000-0000-0000253F0000}"/>
    <cellStyle name="T_Thiet bi 10" xfId="13516" xr:uid="{00000000-0005-0000-0000-0000263F0000}"/>
    <cellStyle name="T_Thiet bi 11" xfId="13517" xr:uid="{00000000-0005-0000-0000-0000273F0000}"/>
    <cellStyle name="T_Thiet bi 12" xfId="16553" xr:uid="{00000000-0005-0000-0000-0000283F0000}"/>
    <cellStyle name="T_Thiet bi 13" xfId="16024" xr:uid="{00000000-0005-0000-0000-0000293F0000}"/>
    <cellStyle name="T_Thiet bi 2" xfId="13518" xr:uid="{00000000-0005-0000-0000-00002A3F0000}"/>
    <cellStyle name="T_Thiet bi 3" xfId="13519" xr:uid="{00000000-0005-0000-0000-00002B3F0000}"/>
    <cellStyle name="T_Thiet bi 4" xfId="13520" xr:uid="{00000000-0005-0000-0000-00002C3F0000}"/>
    <cellStyle name="T_Thiet bi 5" xfId="13521" xr:uid="{00000000-0005-0000-0000-00002D3F0000}"/>
    <cellStyle name="T_Thiet bi 6" xfId="13522" xr:uid="{00000000-0005-0000-0000-00002E3F0000}"/>
    <cellStyle name="T_Thiet bi 7" xfId="13523" xr:uid="{00000000-0005-0000-0000-00002F3F0000}"/>
    <cellStyle name="T_Thiet bi 8" xfId="13524" xr:uid="{00000000-0005-0000-0000-0000303F0000}"/>
    <cellStyle name="T_Thiet bi 9" xfId="13525" xr:uid="{00000000-0005-0000-0000-0000313F0000}"/>
    <cellStyle name="T_Thong tin lien lac-  TBA 500kV Cau Bong" xfId="4543" xr:uid="{00000000-0005-0000-0000-0000323F0000}"/>
    <cellStyle name="T_Thong tin lien lac-  TBA 500kV Cau Bong 10" xfId="13526" xr:uid="{00000000-0005-0000-0000-0000333F0000}"/>
    <cellStyle name="T_Thong tin lien lac-  TBA 500kV Cau Bong 11" xfId="13527" xr:uid="{00000000-0005-0000-0000-0000343F0000}"/>
    <cellStyle name="T_Thong tin lien lac-  TBA 500kV Cau Bong 12" xfId="16554" xr:uid="{00000000-0005-0000-0000-0000353F0000}"/>
    <cellStyle name="T_Thong tin lien lac-  TBA 500kV Cau Bong 13" xfId="16025" xr:uid="{00000000-0005-0000-0000-0000363F0000}"/>
    <cellStyle name="T_Thong tin lien lac-  TBA 500kV Cau Bong 2" xfId="13528" xr:uid="{00000000-0005-0000-0000-0000373F0000}"/>
    <cellStyle name="T_Thong tin lien lac-  TBA 500kV Cau Bong 3" xfId="13529" xr:uid="{00000000-0005-0000-0000-0000383F0000}"/>
    <cellStyle name="T_Thong tin lien lac-  TBA 500kV Cau Bong 4" xfId="13530" xr:uid="{00000000-0005-0000-0000-0000393F0000}"/>
    <cellStyle name="T_Thong tin lien lac-  TBA 500kV Cau Bong 5" xfId="13531" xr:uid="{00000000-0005-0000-0000-00003A3F0000}"/>
    <cellStyle name="T_Thong tin lien lac-  TBA 500kV Cau Bong 6" xfId="13532" xr:uid="{00000000-0005-0000-0000-00003B3F0000}"/>
    <cellStyle name="T_Thong tin lien lac-  TBA 500kV Cau Bong 7" xfId="13533" xr:uid="{00000000-0005-0000-0000-00003C3F0000}"/>
    <cellStyle name="T_Thong tin lien lac-  TBA 500kV Cau Bong 8" xfId="13534" xr:uid="{00000000-0005-0000-0000-00003D3F0000}"/>
    <cellStyle name="T_Thong tin lien lac-  TBA 500kV Cau Bong 9" xfId="13535" xr:uid="{00000000-0005-0000-0000-00003E3F0000}"/>
    <cellStyle name="T_Thu chi binh 3" xfId="13536" xr:uid="{00000000-0005-0000-0000-00003F3F0000}"/>
    <cellStyle name="T_Tram 1 cot - 1MBA" xfId="13603" xr:uid="{00000000-0005-0000-0000-0000AE3F0000}"/>
    <cellStyle name="T_Tram 1 cot - 1MBA_0968-03-UBND Phuc Dong-Tram treo-400kVA-35-0,4kV" xfId="13604" xr:uid="{00000000-0005-0000-0000-0000AF3F0000}"/>
    <cellStyle name="T_Tram 1 cot - 1MBA_0968-Tram treo" xfId="13605" xr:uid="{00000000-0005-0000-0000-0000B03F0000}"/>
    <cellStyle name="T_TRang Bach- xi mang Phuc Son qt goc" xfId="4551" xr:uid="{00000000-0005-0000-0000-0000B13F0000}"/>
    <cellStyle name="T_TRang Bach- xi mang Phuc Son qt goc 10" xfId="13606" xr:uid="{00000000-0005-0000-0000-0000B23F0000}"/>
    <cellStyle name="T_TRang Bach- xi mang Phuc Son qt goc 11" xfId="13607" xr:uid="{00000000-0005-0000-0000-0000B33F0000}"/>
    <cellStyle name="T_TRang Bach- xi mang Phuc Son qt goc 12" xfId="16561" xr:uid="{00000000-0005-0000-0000-0000B43F0000}"/>
    <cellStyle name="T_TRang Bach- xi mang Phuc Son qt goc 13" xfId="16032" xr:uid="{00000000-0005-0000-0000-0000B53F0000}"/>
    <cellStyle name="T_TRang Bach- xi mang Phuc Son qt goc 2" xfId="13608" xr:uid="{00000000-0005-0000-0000-0000B63F0000}"/>
    <cellStyle name="T_TRang Bach- xi mang Phuc Son qt goc 3" xfId="13609" xr:uid="{00000000-0005-0000-0000-0000B73F0000}"/>
    <cellStyle name="T_TRang Bach- xi mang Phuc Son qt goc 4" xfId="13610" xr:uid="{00000000-0005-0000-0000-0000B83F0000}"/>
    <cellStyle name="T_TRang Bach- xi mang Phuc Son qt goc 5" xfId="13611" xr:uid="{00000000-0005-0000-0000-0000B93F0000}"/>
    <cellStyle name="T_TRang Bach- xi mang Phuc Son qt goc 6" xfId="13612" xr:uid="{00000000-0005-0000-0000-0000BA3F0000}"/>
    <cellStyle name="T_TRang Bach- xi mang Phuc Son qt goc 7" xfId="13613" xr:uid="{00000000-0005-0000-0000-0000BB3F0000}"/>
    <cellStyle name="T_TRang Bach- xi mang Phuc Son qt goc 8" xfId="13614" xr:uid="{00000000-0005-0000-0000-0000BC3F0000}"/>
    <cellStyle name="T_TRang Bach- xi mang Phuc Son qt goc 9" xfId="13615" xr:uid="{00000000-0005-0000-0000-0000BD3F0000}"/>
    <cellStyle name="T_TriettinhThepMa" xfId="13616" xr:uid="{00000000-0005-0000-0000-0000BE3F0000}"/>
    <cellStyle name="T_TriettinhThepMa 2" xfId="15471" xr:uid="{00000000-0005-0000-0000-0000BF3F0000}"/>
    <cellStyle name="T_TriettinhThepMa_Bang Ke VT cai tao ha the Ba Vi dot 1-2016" xfId="14234" xr:uid="{00000000-0005-0000-0000-0000C03F0000}"/>
    <cellStyle name="T_TriettinhThepMa_Book1" xfId="15472" xr:uid="{00000000-0005-0000-0000-0000C13F0000}"/>
    <cellStyle name="T_TriettinhThepMa_Book1 2" xfId="15473" xr:uid="{00000000-0005-0000-0000-0000C23F0000}"/>
    <cellStyle name="T_TriettinhThepMa_DT ngay 06-08 " xfId="14235" xr:uid="{00000000-0005-0000-0000-0000C33F0000}"/>
    <cellStyle name="T_TriettinhThepMa_DT thanh liem goi 1" xfId="15474" xr:uid="{00000000-0005-0000-0000-0000C43F0000}"/>
    <cellStyle name="T_TriettinhThepMa_DT thanh liem goi 1 2" xfId="15475" xr:uid="{00000000-0005-0000-0000-0000C53F0000}"/>
    <cellStyle name="T_TriettinhThepMa_Du toan mau Ha Noi" xfId="15476" xr:uid="{00000000-0005-0000-0000-0000C63F0000}"/>
    <cellStyle name="T_TriettinhThepMa_tong ke" xfId="15477" xr:uid="{00000000-0005-0000-0000-0000C73F0000}"/>
    <cellStyle name="T_Van quan RP EIA" xfId="4552" xr:uid="{00000000-0005-0000-0000-0000D03F0000}"/>
    <cellStyle name="T_Van quan RP EIA 10" xfId="13622" xr:uid="{00000000-0005-0000-0000-0000D13F0000}"/>
    <cellStyle name="T_Van quan RP EIA 11" xfId="13623" xr:uid="{00000000-0005-0000-0000-0000D23F0000}"/>
    <cellStyle name="T_Van quan RP EIA 12" xfId="16562" xr:uid="{00000000-0005-0000-0000-0000D33F0000}"/>
    <cellStyle name="T_Van quan RP EIA 13" xfId="16033" xr:uid="{00000000-0005-0000-0000-0000D43F0000}"/>
    <cellStyle name="T_Van quan RP EIA 2" xfId="13624" xr:uid="{00000000-0005-0000-0000-0000D53F0000}"/>
    <cellStyle name="T_Van quan RP EIA 3" xfId="13625" xr:uid="{00000000-0005-0000-0000-0000D63F0000}"/>
    <cellStyle name="T_Van quan RP EIA 4" xfId="13626" xr:uid="{00000000-0005-0000-0000-0000D73F0000}"/>
    <cellStyle name="T_Van quan RP EIA 5" xfId="13627" xr:uid="{00000000-0005-0000-0000-0000D83F0000}"/>
    <cellStyle name="T_Van quan RP EIA 6" xfId="13628" xr:uid="{00000000-0005-0000-0000-0000D93F0000}"/>
    <cellStyle name="T_Van quan RP EIA 7" xfId="13629" xr:uid="{00000000-0005-0000-0000-0000DA3F0000}"/>
    <cellStyle name="T_Van quan RP EIA 8" xfId="13630" xr:uid="{00000000-0005-0000-0000-0000DB3F0000}"/>
    <cellStyle name="T_Van quan RP EIA 9" xfId="13631" xr:uid="{00000000-0005-0000-0000-0000DC3F0000}"/>
    <cellStyle name="T_xa lien hop" xfId="13632" xr:uid="{00000000-0005-0000-0000-0000DD3F0000}"/>
    <cellStyle name="T_Xac dinh cu ly van chuyen" xfId="4553" xr:uid="{00000000-0005-0000-0000-0000DE3F0000}"/>
    <cellStyle name="T_Xac dinh cu ly van chuyen 10" xfId="13633" xr:uid="{00000000-0005-0000-0000-0000DF3F0000}"/>
    <cellStyle name="T_Xac dinh cu ly van chuyen 11" xfId="13634" xr:uid="{00000000-0005-0000-0000-0000E03F0000}"/>
    <cellStyle name="T_Xac dinh cu ly van chuyen 12" xfId="16563" xr:uid="{00000000-0005-0000-0000-0000E13F0000}"/>
    <cellStyle name="T_Xac dinh cu ly van chuyen 13" xfId="16034" xr:uid="{00000000-0005-0000-0000-0000E23F0000}"/>
    <cellStyle name="T_Xac dinh cu ly van chuyen 2" xfId="13635" xr:uid="{00000000-0005-0000-0000-0000E33F0000}"/>
    <cellStyle name="T_Xac dinh cu ly van chuyen 3" xfId="13636" xr:uid="{00000000-0005-0000-0000-0000E43F0000}"/>
    <cellStyle name="T_Xac dinh cu ly van chuyen 4" xfId="13637" xr:uid="{00000000-0005-0000-0000-0000E53F0000}"/>
    <cellStyle name="T_Xac dinh cu ly van chuyen 5" xfId="13638" xr:uid="{00000000-0005-0000-0000-0000E63F0000}"/>
    <cellStyle name="T_Xac dinh cu ly van chuyen 6" xfId="13639" xr:uid="{00000000-0005-0000-0000-0000E73F0000}"/>
    <cellStyle name="T_Xac dinh cu ly van chuyen 7" xfId="13640" xr:uid="{00000000-0005-0000-0000-0000E83F0000}"/>
    <cellStyle name="T_Xac dinh cu ly van chuyen 8" xfId="13641" xr:uid="{00000000-0005-0000-0000-0000E93F0000}"/>
    <cellStyle name="T_Xac dinh cu ly van chuyen 9" xfId="13642" xr:uid="{00000000-0005-0000-0000-0000EA3F0000}"/>
    <cellStyle name="T_XD ngoai troi Mo rong" xfId="4554" xr:uid="{00000000-0005-0000-0000-0000EB3F0000}"/>
    <cellStyle name="T_XD ngoai troi Mo rong 10" xfId="13643" xr:uid="{00000000-0005-0000-0000-0000EC3F0000}"/>
    <cellStyle name="T_XD ngoai troi Mo rong 11" xfId="13644" xr:uid="{00000000-0005-0000-0000-0000ED3F0000}"/>
    <cellStyle name="T_XD ngoai troi Mo rong 12" xfId="16564" xr:uid="{00000000-0005-0000-0000-0000EE3F0000}"/>
    <cellStyle name="T_XD ngoai troi Mo rong 13" xfId="16035" xr:uid="{00000000-0005-0000-0000-0000EF3F0000}"/>
    <cellStyle name="T_XD ngoai troi Mo rong 2" xfId="13645" xr:uid="{00000000-0005-0000-0000-0000F03F0000}"/>
    <cellStyle name="T_XD ngoai troi Mo rong 3" xfId="13646" xr:uid="{00000000-0005-0000-0000-0000F13F0000}"/>
    <cellStyle name="T_XD ngoai troi Mo rong 4" xfId="13647" xr:uid="{00000000-0005-0000-0000-0000F23F0000}"/>
    <cellStyle name="T_XD ngoai troi Mo rong 5" xfId="13648" xr:uid="{00000000-0005-0000-0000-0000F33F0000}"/>
    <cellStyle name="T_XD ngoai troi Mo rong 6" xfId="13649" xr:uid="{00000000-0005-0000-0000-0000F43F0000}"/>
    <cellStyle name="T_XD ngoai troi Mo rong 7" xfId="13650" xr:uid="{00000000-0005-0000-0000-0000F53F0000}"/>
    <cellStyle name="T_XD ngoai troi Mo rong 8" xfId="13651" xr:uid="{00000000-0005-0000-0000-0000F63F0000}"/>
    <cellStyle name="T_XD ngoai troi Mo rong 9" xfId="13652" xr:uid="{00000000-0005-0000-0000-0000F73F0000}"/>
    <cellStyle name="T_xuat tuyen Trang An-DTTKe" xfId="15479" xr:uid="{00000000-0005-0000-0000-0000F83F0000}"/>
    <cellStyle name="T_ÿÿÿÿÿ" xfId="13653" xr:uid="{00000000-0005-0000-0000-0000F93F0000}"/>
    <cellStyle name="T_z Mau Du toan 2011" xfId="14238" xr:uid="{00000000-0005-0000-0000-0000FA3F0000}"/>
    <cellStyle name="T_z Mau Du toan 2011_Bang Ke VT cai tao ha the Ba Vi dot 1-2016" xfId="14239" xr:uid="{00000000-0005-0000-0000-0000FB3F0000}"/>
    <cellStyle name="T_z Mau Du toan 2011_DT ngay 06-08 " xfId="14240" xr:uid="{00000000-0005-0000-0000-0000FC3F0000}"/>
    <cellStyle name="tde" xfId="13654" xr:uid="{00000000-0005-0000-0000-0000FD3F0000}"/>
    <cellStyle name="Text" xfId="4555" xr:uid="{00000000-0005-0000-0000-0000FE3F0000}"/>
    <cellStyle name="Text 10" xfId="13655" xr:uid="{00000000-0005-0000-0000-0000FF3F0000}"/>
    <cellStyle name="Text 11" xfId="13656" xr:uid="{00000000-0005-0000-0000-000000400000}"/>
    <cellStyle name="Text 12" xfId="16565" xr:uid="{00000000-0005-0000-0000-000001400000}"/>
    <cellStyle name="Text 13" xfId="16036" xr:uid="{00000000-0005-0000-0000-000002400000}"/>
    <cellStyle name="Text 2" xfId="13657" xr:uid="{00000000-0005-0000-0000-000003400000}"/>
    <cellStyle name="Text 3" xfId="13658" xr:uid="{00000000-0005-0000-0000-000004400000}"/>
    <cellStyle name="Text 4" xfId="13659" xr:uid="{00000000-0005-0000-0000-000005400000}"/>
    <cellStyle name="Text 5" xfId="13660" xr:uid="{00000000-0005-0000-0000-000006400000}"/>
    <cellStyle name="Text 6" xfId="13661" xr:uid="{00000000-0005-0000-0000-000007400000}"/>
    <cellStyle name="Text 7" xfId="13662" xr:uid="{00000000-0005-0000-0000-000008400000}"/>
    <cellStyle name="Text 8" xfId="13663" xr:uid="{00000000-0005-0000-0000-000009400000}"/>
    <cellStyle name="Text 9" xfId="13664" xr:uid="{00000000-0005-0000-0000-00000A400000}"/>
    <cellStyle name="Text Indent A" xfId="13665" xr:uid="{00000000-0005-0000-0000-00000B400000}"/>
    <cellStyle name="Text Indent B" xfId="13666" xr:uid="{00000000-0005-0000-0000-00000C400000}"/>
    <cellStyle name="Text Indent C" xfId="13667" xr:uid="{00000000-0005-0000-0000-00000D400000}"/>
    <cellStyle name="Tickmark" xfId="13716" xr:uid="{00000000-0005-0000-0000-00005E400000}"/>
    <cellStyle name="tit4" xfId="15116" xr:uid="{00000000-0005-0000-0000-00005F400000}"/>
    <cellStyle name="Title 2" xfId="15118" xr:uid="{00000000-0005-0000-0000-000060400000}"/>
    <cellStyle name="Title 3" xfId="15117" xr:uid="{00000000-0005-0000-0000-000061400000}"/>
    <cellStyle name="Total" xfId="2220" builtinId="25" customBuiltin="1"/>
    <cellStyle name="Total 10" xfId="13717" xr:uid="{00000000-0005-0000-0000-000063400000}"/>
    <cellStyle name="Total 11" xfId="13718" xr:uid="{00000000-0005-0000-0000-000064400000}"/>
    <cellStyle name="Total 12" xfId="13719" xr:uid="{00000000-0005-0000-0000-000065400000}"/>
    <cellStyle name="Total 13" xfId="13720" xr:uid="{00000000-0005-0000-0000-000066400000}"/>
    <cellStyle name="Total 14" xfId="13721" xr:uid="{00000000-0005-0000-0000-000067400000}"/>
    <cellStyle name="Total 15" xfId="13722" xr:uid="{00000000-0005-0000-0000-000068400000}"/>
    <cellStyle name="Total 16" xfId="13723" xr:uid="{00000000-0005-0000-0000-000069400000}"/>
    <cellStyle name="Total 17" xfId="15119" xr:uid="{00000000-0005-0000-0000-00006A400000}"/>
    <cellStyle name="Total 2" xfId="4561" xr:uid="{00000000-0005-0000-0000-00006B400000}"/>
    <cellStyle name="Total 2 2" xfId="15120" xr:uid="{00000000-0005-0000-0000-00006C400000}"/>
    <cellStyle name="Total 3" xfId="13724" xr:uid="{00000000-0005-0000-0000-00006D400000}"/>
    <cellStyle name="Total 3 10" xfId="13725" xr:uid="{00000000-0005-0000-0000-00006E400000}"/>
    <cellStyle name="Total 3 11" xfId="13726" xr:uid="{00000000-0005-0000-0000-00006F400000}"/>
    <cellStyle name="Total 3 2" xfId="13727" xr:uid="{00000000-0005-0000-0000-000070400000}"/>
    <cellStyle name="Total 3 3" xfId="13728" xr:uid="{00000000-0005-0000-0000-000071400000}"/>
    <cellStyle name="Total 3 4" xfId="13729" xr:uid="{00000000-0005-0000-0000-000072400000}"/>
    <cellStyle name="Total 3 5" xfId="13730" xr:uid="{00000000-0005-0000-0000-000073400000}"/>
    <cellStyle name="Total 3 6" xfId="13731" xr:uid="{00000000-0005-0000-0000-000074400000}"/>
    <cellStyle name="Total 3 7" xfId="13732" xr:uid="{00000000-0005-0000-0000-000075400000}"/>
    <cellStyle name="Total 3 8" xfId="13733" xr:uid="{00000000-0005-0000-0000-000076400000}"/>
    <cellStyle name="Total 3 9" xfId="13734" xr:uid="{00000000-0005-0000-0000-000077400000}"/>
    <cellStyle name="Total 4" xfId="13735" xr:uid="{00000000-0005-0000-0000-000078400000}"/>
    <cellStyle name="Total 5" xfId="13736" xr:uid="{00000000-0005-0000-0000-000079400000}"/>
    <cellStyle name="Total 6" xfId="13737" xr:uid="{00000000-0005-0000-0000-00007A400000}"/>
    <cellStyle name="Total 7" xfId="13738" xr:uid="{00000000-0005-0000-0000-00007B400000}"/>
    <cellStyle name="Total 8" xfId="13739" xr:uid="{00000000-0005-0000-0000-00007C400000}"/>
    <cellStyle name="Total 9" xfId="13740" xr:uid="{00000000-0005-0000-0000-00007D400000}"/>
    <cellStyle name="totals" xfId="13741" xr:uid="{00000000-0005-0000-0000-00007E400000}"/>
    <cellStyle name="tt1" xfId="4563" xr:uid="{00000000-0005-0000-0000-000080400000}"/>
    <cellStyle name="Tuan" xfId="13742" xr:uid="{00000000-0005-0000-0000-000081400000}"/>
    <cellStyle name="th" xfId="2209" xr:uid="{00000000-0005-0000-0000-00000E400000}"/>
    <cellStyle name="th 10" xfId="13668" xr:uid="{00000000-0005-0000-0000-00000F400000}"/>
    <cellStyle name="th 11" xfId="13669" xr:uid="{00000000-0005-0000-0000-000010400000}"/>
    <cellStyle name="th 12" xfId="15121" xr:uid="{00000000-0005-0000-0000-000011400000}"/>
    <cellStyle name="th 2" xfId="13670" xr:uid="{00000000-0005-0000-0000-000012400000}"/>
    <cellStyle name="th 3" xfId="13671" xr:uid="{00000000-0005-0000-0000-000013400000}"/>
    <cellStyle name="th 4" xfId="13672" xr:uid="{00000000-0005-0000-0000-000014400000}"/>
    <cellStyle name="th 5" xfId="13673" xr:uid="{00000000-0005-0000-0000-000015400000}"/>
    <cellStyle name="th 6" xfId="13674" xr:uid="{00000000-0005-0000-0000-000016400000}"/>
    <cellStyle name="th 7" xfId="13675" xr:uid="{00000000-0005-0000-0000-000017400000}"/>
    <cellStyle name="th 8" xfId="13676" xr:uid="{00000000-0005-0000-0000-000018400000}"/>
    <cellStyle name="th 9" xfId="13677" xr:uid="{00000000-0005-0000-0000-000019400000}"/>
    <cellStyle name="þ_Duong day 110kV E4.1-E4.1 TKKT 10-8-06" xfId="14241" xr:uid="{00000000-0005-0000-0000-00001A400000}"/>
    <cellStyle name="th_Duong day 110kV E4.1-E4.1 TKKT 10-8-06_1" xfId="14242" xr:uid="{00000000-0005-0000-0000-00001B400000}"/>
    <cellStyle name="þ_Duong day 110kV E4.1-E4.1 TKKT 10-8-06_1_DT. Thach Ban 5" xfId="14243" xr:uid="{00000000-0005-0000-0000-00001C400000}"/>
    <cellStyle name="þ_Duong day 110kV E4.1-E4.1 TKKT 10-8-06_1_DT. Thach Ban 5_Bang Ke VT cai tao ha the Ba Vi dot 1-2016" xfId="14244" xr:uid="{00000000-0005-0000-0000-00001D400000}"/>
    <cellStyle name="þ_Duong day 110kV E4.1-E4.1 TKKT 10-8-06_1_DT. Thach Ban 5_DT ngay 06-08 " xfId="14245" xr:uid="{00000000-0005-0000-0000-00001E400000}"/>
    <cellStyle name="þ_Duong day 110kV E4.1-E4.1 TKKT 10-8-06_Bang Ke VT cai tao ha the Ba Vi dot 1-2016" xfId="14246" xr:uid="{00000000-0005-0000-0000-00001F400000}"/>
    <cellStyle name="þ_Duong day 110kV E4.1-E4.1 TKKT 10-8-06_DT ngay 06-08 " xfId="14247" xr:uid="{00000000-0005-0000-0000-000020400000}"/>
    <cellStyle name="th_Mau tong hop chung1 2" xfId="15480" xr:uid="{00000000-0005-0000-0000-000021400000}"/>
    <cellStyle name="þ_TBA 110kV thep Viet Han" xfId="15481" xr:uid="{00000000-0005-0000-0000-000022400000}"/>
    <cellStyle name="th_THach ban 16 sua" xfId="15482" xr:uid="{00000000-0005-0000-0000-000023400000}"/>
    <cellStyle name="Thanh" xfId="4556" xr:uid="{00000000-0005-0000-0000-000024400000}"/>
    <cellStyle name="þ_x001d_ð" xfId="4557" xr:uid="{00000000-0005-0000-0000-000025400000}"/>
    <cellStyle name="þ_x001d_ð¤_x000c_¯þ_x0014__x000d_¨þU_x0001_À_x0004_ _x0015__x000f__x0001__x0001_" xfId="13678" xr:uid="{00000000-0005-0000-0000-000026400000}"/>
    <cellStyle name="þ_x001d_ð¤_x000c_¯þ_x0014__x000d_¨þU_x0001_À_x0004_ _x0015__x000f__x0001__x0001_ 2" xfId="15122" xr:uid="{00000000-0005-0000-0000-000027400000}"/>
    <cellStyle name="þ_x001d_ð·_x000c_" xfId="2210" xr:uid="{00000000-0005-0000-0000-000028400000}"/>
    <cellStyle name="þ_x001d_ð·_x000c_æþ'_x000d_ßþU_x0001_Ø" xfId="2211" xr:uid="{00000000-0005-0000-0000-000029400000}"/>
    <cellStyle name="þ_x001d_ð·_x000c_æþ'_x000d_ßþU_x0001_Ø 2" xfId="15483" xr:uid="{00000000-0005-0000-0000-00002A400000}"/>
    <cellStyle name="þ_x001d_ð·_x000c_æþ'_x000d_ßþU_x0001_Ø_x0005_ü" xfId="2212" xr:uid="{00000000-0005-0000-0000-00002B400000}"/>
    <cellStyle name="þ_x001d_ð·_x000c_æþ'_x000d_ßþU_x0001_Ø_x0005_ü_x0014__x0007__x0001__x0001_" xfId="2213" xr:uid="{00000000-0005-0000-0000-00002C400000}"/>
    <cellStyle name="þ_x001d_ð·_x000c_æþ'_x000d_ßþU_x0001_Ø_x0005_ü_x0014__x0007__x0001__x0001_ 10" xfId="13679" xr:uid="{00000000-0005-0000-0000-00002D400000}"/>
    <cellStyle name="þ_x001d_ð·_x000c_æþ'_x000d_ßþU_x0001_Ø_x0005_ü_x0014__x0007__x0001__x0001_ 11" xfId="13680" xr:uid="{00000000-0005-0000-0000-00002E400000}"/>
    <cellStyle name="þ_x001d_ð·_x000c_æþ'_x000d_ßþU_x0001_Ø_x0005_ü_x0014__x0007__x0001__x0001_ 12" xfId="13681" xr:uid="{00000000-0005-0000-0000-00002F400000}"/>
    <cellStyle name="þ_x001d_ð·_x000c_æþ'_x000d_ßþU_x0001_Ø_x0005_ü_x0014__x0007__x0001__x0001_ 13" xfId="13682" xr:uid="{00000000-0005-0000-0000-000030400000}"/>
    <cellStyle name="þ_x001d_ð·_x000c_æþ'_x000d_ßþU_x0001_Ø_x0005_ü_x0014__x0007__x0001__x0001_ 14" xfId="13683" xr:uid="{00000000-0005-0000-0000-000031400000}"/>
    <cellStyle name="þ_x001d_ð·_x000c_æþ'_x000d_ßþU_x0001_Ø_x0005_ü_x0014__x0007__x0001__x0001_ 15" xfId="13684" xr:uid="{00000000-0005-0000-0000-000032400000}"/>
    <cellStyle name="þ_x001d_ð·_x000c_æþ'_x000d_ßþU_x0001_Ø_x0005_ü_x0014__x0007__x0001__x0001_ 16" xfId="15123" xr:uid="{00000000-0005-0000-0000-000033400000}"/>
    <cellStyle name="þ_x001d_ð·_x000c_æþ'_x000d_ßþU_x0001_Ø_x0005_ü_x0014__x0007__x0001__x0001_ 2" xfId="13685" xr:uid="{00000000-0005-0000-0000-000034400000}"/>
    <cellStyle name="þ_x001d_ð·_x000c_æþ'_x000d_ßþU_x0001_Ø_x0005_ü_x0014__x0007__x0001__x0001_ 3" xfId="13686" xr:uid="{00000000-0005-0000-0000-000035400000}"/>
    <cellStyle name="þ_x001d_ð·_x000c_æþ'_x000d_ßþU_x0001_Ø_x0005_ü_x0014__x0007__x0001__x0001_ 4" xfId="13687" xr:uid="{00000000-0005-0000-0000-000036400000}"/>
    <cellStyle name="þ_x001d_ð·_x000c_æþ'_x000d_ßþU_x0001_Ø_x0005_ü_x0014__x0007__x0001__x0001_ 5" xfId="13688" xr:uid="{00000000-0005-0000-0000-000037400000}"/>
    <cellStyle name="þ_x001d_ð·_x000c_æþ'_x000d_ßþU_x0001_Ø_x0005_ü_x0014__x0007__x0001__x0001_ 6" xfId="13689" xr:uid="{00000000-0005-0000-0000-000038400000}"/>
    <cellStyle name="þ_x001d_ð·_x000c_æþ'_x000d_ßþU_x0001_Ø_x0005_ü_x0014__x0007__x0001__x0001_ 7" xfId="13690" xr:uid="{00000000-0005-0000-0000-000039400000}"/>
    <cellStyle name="þ_x001d_ð·_x000c_æþ'_x000d_ßþU_x0001_Ø_x0005_ü_x0014__x0007__x0001__x0001_ 8" xfId="13691" xr:uid="{00000000-0005-0000-0000-00003A400000}"/>
    <cellStyle name="þ_x001d_ð·_x000c_æþ'_x000d_ßþU_x0001_Ø_x0005_ü_x0014__x0007__x0001__x0001_ 9" xfId="13692" xr:uid="{00000000-0005-0000-0000-00003B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" xfId="2214" xr:uid="{00000000-0005-0000-0000-00003C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1" xfId="2215" xr:uid="{00000000-0005-0000-0000-00003D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10" xfId="13693" xr:uid="{00000000-0005-0000-0000-00003E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11" xfId="13694" xr:uid="{00000000-0005-0000-0000-00003F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2" xfId="13695" xr:uid="{00000000-0005-0000-0000-000040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3" xfId="13696" xr:uid="{00000000-0005-0000-0000-000041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4" xfId="13697" xr:uid="{00000000-0005-0000-0000-000042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5" xfId="13698" xr:uid="{00000000-0005-0000-0000-000043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6" xfId="13699" xr:uid="{00000000-0005-0000-0000-000044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7" xfId="13700" xr:uid="{00000000-0005-0000-0000-000045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8" xfId="13701" xr:uid="{00000000-0005-0000-0000-000046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 9" xfId="13702" xr:uid="{00000000-0005-0000-0000-0000474000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0d_NC;C:\NU;C:\VIRUS;_x000d_?????????????????????????????????????????????????????????????????????????????_Book1" xfId="2216" xr:uid="{00000000-0005-0000-0000-000048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" xfId="2217" xr:uid="{00000000-0005-0000-0000-000049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1" xfId="2218" xr:uid="{00000000-0005-0000-0000-00004A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10" xfId="13703" xr:uid="{00000000-0005-0000-0000-00004B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11" xfId="13704" xr:uid="{00000000-0005-0000-0000-00004C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2" xfId="13705" xr:uid="{00000000-0005-0000-0000-00004D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3" xfId="13706" xr:uid="{00000000-0005-0000-0000-00004E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4" xfId="13707" xr:uid="{00000000-0005-0000-0000-00004F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5" xfId="13708" xr:uid="{00000000-0005-0000-0000-000050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6" xfId="13709" xr:uid="{00000000-0005-0000-0000-000051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7" xfId="13710" xr:uid="{00000000-0005-0000-0000-000052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8" xfId="13711" xr:uid="{00000000-0005-0000-0000-000053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 9" xfId="13712" xr:uid="{00000000-0005-0000-0000-000054400000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00b_Àt_x0019_‹F_x0006_‹V_x0008_‰Fö‰VøÿvþFÆ_x0016_Pš‚C_x0014_ÉË¸ÿ_x0013_U‹ì_x001e_ŽØ‹F_x000a_‹V_x000c_Ä^_x0006_&amp;‰G_x0008_&amp;‰W_x000a__x001f_ÉË?¸ÿ_x0013_È_x0006_??WV_x001e_ŽØ‹^_x000a_‹v_x0006_ƒûÿt_x0007_ŽF_x0008_&amp;‰\_x000a_ƒ~_x000c_?u.ŽF_x0008_&amp;ÿt_x0002_&amp;ÿ4&amp;_Book1" xfId="2219" xr:uid="{00000000-0005-0000-0000-000055400000}"/>
    <cellStyle name="þ_x001d_ð·_x000c_æþ'_x000d_ßþU_x0001_Ø_x0005_ü_x0014__x0007__x0001__x0001__0. TKKT Dz220kV NMD PhanThiet-PhuMy (2009-10)" xfId="4558" xr:uid="{00000000-0005-0000-0000-000056400000}"/>
    <cellStyle name="þ_x001d_ðÇ%Uý—&amp;Hý9_x0008_Ÿ s_x000a__x0007__x0001__x0001_" xfId="4559" xr:uid="{00000000-0005-0000-0000-000057400000}"/>
    <cellStyle name="þ_x001d_ðÇ%Uý—&amp;Hý9_x0008_Ÿ s_x000a__x0007__x0001__x0001_?_x0002_ÿÿÿÿÿÿÿÿÿÿÿÿÿÿÿ_x0001_(_x0002_—_x000d_???Î_x001f_ÿÿÿÿ????_x0007_???????????????Í!Ë??????????           ?????           ?????????_x000d_C:\WINDOWS\country.sys_x000d_??????????????????????????????????????????????????????????????????????????????????????????????" xfId="13713" xr:uid="{00000000-0005-0000-0000-000058400000}"/>
    <cellStyle name="þ_x001d_ðÇ%Uý—&amp;Hý9_x0008_Ÿ s_x000a__x0007__x0001__x0001__971Nam Dan - Nhanh Re Thanh Khai - HC-XONG-hoan chinh duyet" xfId="13714" xr:uid="{00000000-0005-0000-0000-000059400000}"/>
    <cellStyle name="þ_x001d_ðÇ%Uý—&amp;Hý9_x0008_Ÿ_x0009_s_x000a__x0007__x0001__x0001_" xfId="14248" xr:uid="{00000000-0005-0000-0000-00005A400000}"/>
    <cellStyle name="þ_x001d_ðÇ%Uý—&amp;Hý9_x0008_Ÿ_x0009_s_x000a__x0007__x0001__x0001_ 2" xfId="15124" xr:uid="{00000000-0005-0000-0000-00005B400000}"/>
    <cellStyle name="þ_x001d_ðK_x000c_Fý_x001b__x000d_9ýU_x0001_Ð_x0008_¦)_x0007__x0001__x0001_" xfId="13715" xr:uid="{00000000-0005-0000-0000-00005C400000}"/>
    <cellStyle name="Thuyet minh" xfId="4560" xr:uid="{00000000-0005-0000-0000-00005D400000}"/>
    <cellStyle name="trang" xfId="4562" xr:uid="{00000000-0005-0000-0000-00007F400000}"/>
    <cellStyle name="ux_3_¼­¿ï-¾È»ê" xfId="4564" xr:uid="{00000000-0005-0000-0000-000082400000}"/>
    <cellStyle name="Valuta (0)_CALPREZZ" xfId="13743" xr:uid="{00000000-0005-0000-0000-000083400000}"/>
    <cellStyle name="Valuta_ PESO ELETTR." xfId="13744" xr:uid="{00000000-0005-0000-0000-000084400000}"/>
    <cellStyle name="viet" xfId="2221" xr:uid="{00000000-0005-0000-0000-000085400000}"/>
    <cellStyle name="viet 10" xfId="13745" xr:uid="{00000000-0005-0000-0000-000086400000}"/>
    <cellStyle name="viet 11" xfId="13746" xr:uid="{00000000-0005-0000-0000-000087400000}"/>
    <cellStyle name="viet 12" xfId="15126" xr:uid="{00000000-0005-0000-0000-000088400000}"/>
    <cellStyle name="viet 2" xfId="13747" xr:uid="{00000000-0005-0000-0000-000089400000}"/>
    <cellStyle name="viet 3" xfId="13748" xr:uid="{00000000-0005-0000-0000-00008A400000}"/>
    <cellStyle name="viet 4" xfId="13749" xr:uid="{00000000-0005-0000-0000-00008B400000}"/>
    <cellStyle name="viet 5" xfId="13750" xr:uid="{00000000-0005-0000-0000-00008C400000}"/>
    <cellStyle name="viet 6" xfId="13751" xr:uid="{00000000-0005-0000-0000-00008D400000}"/>
    <cellStyle name="viet 7" xfId="13752" xr:uid="{00000000-0005-0000-0000-00008E400000}"/>
    <cellStyle name="viet 8" xfId="13753" xr:uid="{00000000-0005-0000-0000-00008F400000}"/>
    <cellStyle name="viet 9" xfId="13754" xr:uid="{00000000-0005-0000-0000-000090400000}"/>
    <cellStyle name="viet2" xfId="2222" xr:uid="{00000000-0005-0000-0000-000091400000}"/>
    <cellStyle name="viet2 10" xfId="13755" xr:uid="{00000000-0005-0000-0000-000092400000}"/>
    <cellStyle name="viet2 11" xfId="13756" xr:uid="{00000000-0005-0000-0000-000093400000}"/>
    <cellStyle name="viet2 12" xfId="15127" xr:uid="{00000000-0005-0000-0000-000094400000}"/>
    <cellStyle name="viet2 2" xfId="13757" xr:uid="{00000000-0005-0000-0000-000095400000}"/>
    <cellStyle name="viet2 3" xfId="13758" xr:uid="{00000000-0005-0000-0000-000096400000}"/>
    <cellStyle name="viet2 4" xfId="13759" xr:uid="{00000000-0005-0000-0000-000097400000}"/>
    <cellStyle name="viet2 5" xfId="13760" xr:uid="{00000000-0005-0000-0000-000098400000}"/>
    <cellStyle name="viet2 6" xfId="13761" xr:uid="{00000000-0005-0000-0000-000099400000}"/>
    <cellStyle name="viet2 7" xfId="13762" xr:uid="{00000000-0005-0000-0000-00009A400000}"/>
    <cellStyle name="viet2 8" xfId="13763" xr:uid="{00000000-0005-0000-0000-00009B400000}"/>
    <cellStyle name="viet2 9" xfId="13764" xr:uid="{00000000-0005-0000-0000-00009C400000}"/>
    <cellStyle name="VLB-GTKÕ" xfId="15484" xr:uid="{00000000-0005-0000-0000-00009D400000}"/>
    <cellStyle name="VLB-GTKÕ 2" xfId="16691" xr:uid="{00000000-0005-0000-0000-00009E400000}"/>
    <cellStyle name="VN new romanNormal" xfId="13765" xr:uid="{00000000-0005-0000-0000-00009F400000}"/>
    <cellStyle name="vn time 10" xfId="4565" xr:uid="{00000000-0005-0000-0000-0000A0400000}"/>
    <cellStyle name="Vn Time 13" xfId="13766" xr:uid="{00000000-0005-0000-0000-0000A1400000}"/>
    <cellStyle name="Vn Time 14" xfId="13767" xr:uid="{00000000-0005-0000-0000-0000A2400000}"/>
    <cellStyle name="VN time new roman" xfId="13768" xr:uid="{00000000-0005-0000-0000-0000A3400000}"/>
    <cellStyle name="vn_time" xfId="2223" xr:uid="{00000000-0005-0000-0000-0000A4400000}"/>
    <cellStyle name="vnbo" xfId="4566" xr:uid="{00000000-0005-0000-0000-0000A5400000}"/>
    <cellStyle name="vnbo 10" xfId="13769" xr:uid="{00000000-0005-0000-0000-0000A6400000}"/>
    <cellStyle name="vnbo 11" xfId="13770" xr:uid="{00000000-0005-0000-0000-0000A7400000}"/>
    <cellStyle name="vnbo 12" xfId="15128" xr:uid="{00000000-0005-0000-0000-0000A8400000}"/>
    <cellStyle name="vnbo 12 2" xfId="16566" xr:uid="{00000000-0005-0000-0000-0000A9400000}"/>
    <cellStyle name="vnbo 2" xfId="13771" xr:uid="{00000000-0005-0000-0000-0000AA400000}"/>
    <cellStyle name="vnbo 3" xfId="13772" xr:uid="{00000000-0005-0000-0000-0000AB400000}"/>
    <cellStyle name="vnbo 4" xfId="13773" xr:uid="{00000000-0005-0000-0000-0000AC400000}"/>
    <cellStyle name="vnbo 5" xfId="13774" xr:uid="{00000000-0005-0000-0000-0000AD400000}"/>
    <cellStyle name="vnbo 6" xfId="13775" xr:uid="{00000000-0005-0000-0000-0000AE400000}"/>
    <cellStyle name="vnbo 7" xfId="13776" xr:uid="{00000000-0005-0000-0000-0000AF400000}"/>
    <cellStyle name="vnbo 8" xfId="13777" xr:uid="{00000000-0005-0000-0000-0000B0400000}"/>
    <cellStyle name="vnbo 9" xfId="13778" xr:uid="{00000000-0005-0000-0000-0000B1400000}"/>
    <cellStyle name="vntime" xfId="15129" xr:uid="{00000000-0005-0000-0000-0000DC400000}"/>
    <cellStyle name="vntime 2" xfId="16692" xr:uid="{00000000-0005-0000-0000-0000DD400000}"/>
    <cellStyle name="vntxt1" xfId="4571" xr:uid="{00000000-0005-0000-0000-0000DE400000}"/>
    <cellStyle name="vntxt1 10" xfId="13809" xr:uid="{00000000-0005-0000-0000-0000DF400000}"/>
    <cellStyle name="vntxt1 11" xfId="13810" xr:uid="{00000000-0005-0000-0000-0000E0400000}"/>
    <cellStyle name="vntxt1 12" xfId="15130" xr:uid="{00000000-0005-0000-0000-0000E1400000}"/>
    <cellStyle name="vntxt1 12 2" xfId="16569" xr:uid="{00000000-0005-0000-0000-0000E2400000}"/>
    <cellStyle name="vntxt1 13" xfId="16039" xr:uid="{00000000-0005-0000-0000-0000E3400000}"/>
    <cellStyle name="vntxt1 2" xfId="13811" xr:uid="{00000000-0005-0000-0000-0000E4400000}"/>
    <cellStyle name="vntxt1 3" xfId="13812" xr:uid="{00000000-0005-0000-0000-0000E5400000}"/>
    <cellStyle name="vntxt1 4" xfId="13813" xr:uid="{00000000-0005-0000-0000-0000E6400000}"/>
    <cellStyle name="vntxt1 5" xfId="13814" xr:uid="{00000000-0005-0000-0000-0000E7400000}"/>
    <cellStyle name="vntxt1 6" xfId="13815" xr:uid="{00000000-0005-0000-0000-0000E8400000}"/>
    <cellStyle name="vntxt1 7" xfId="13816" xr:uid="{00000000-0005-0000-0000-0000E9400000}"/>
    <cellStyle name="vntxt1 8" xfId="13817" xr:uid="{00000000-0005-0000-0000-0000EA400000}"/>
    <cellStyle name="vntxt1 9" xfId="13818" xr:uid="{00000000-0005-0000-0000-0000EB400000}"/>
    <cellStyle name="vntxt2" xfId="4572" xr:uid="{00000000-0005-0000-0000-0000EC400000}"/>
    <cellStyle name="vntxt2 10" xfId="13819" xr:uid="{00000000-0005-0000-0000-0000ED400000}"/>
    <cellStyle name="vntxt2 11" xfId="13820" xr:uid="{00000000-0005-0000-0000-0000EE400000}"/>
    <cellStyle name="vntxt2 12" xfId="15131" xr:uid="{00000000-0005-0000-0000-0000EF400000}"/>
    <cellStyle name="vntxt2 12 2" xfId="16570" xr:uid="{00000000-0005-0000-0000-0000F0400000}"/>
    <cellStyle name="vntxt2 13" xfId="16040" xr:uid="{00000000-0005-0000-0000-0000F1400000}"/>
    <cellStyle name="vntxt2 2" xfId="13821" xr:uid="{00000000-0005-0000-0000-0000F2400000}"/>
    <cellStyle name="vntxt2 3" xfId="13822" xr:uid="{00000000-0005-0000-0000-0000F3400000}"/>
    <cellStyle name="vntxt2 4" xfId="13823" xr:uid="{00000000-0005-0000-0000-0000F4400000}"/>
    <cellStyle name="vntxt2 5" xfId="13824" xr:uid="{00000000-0005-0000-0000-0000F5400000}"/>
    <cellStyle name="vntxt2 6" xfId="13825" xr:uid="{00000000-0005-0000-0000-0000F6400000}"/>
    <cellStyle name="vntxt2 7" xfId="13826" xr:uid="{00000000-0005-0000-0000-0000F7400000}"/>
    <cellStyle name="vntxt2 8" xfId="13827" xr:uid="{00000000-0005-0000-0000-0000F8400000}"/>
    <cellStyle name="vntxt2 9" xfId="13828" xr:uid="{00000000-0005-0000-0000-0000F9400000}"/>
    <cellStyle name="vnhead1" xfId="4567" xr:uid="{00000000-0005-0000-0000-0000B2400000}"/>
    <cellStyle name="vnhead1 10" xfId="13779" xr:uid="{00000000-0005-0000-0000-0000B3400000}"/>
    <cellStyle name="vnhead1 11" xfId="13780" xr:uid="{00000000-0005-0000-0000-0000B4400000}"/>
    <cellStyle name="vnhead1 12" xfId="15132" xr:uid="{00000000-0005-0000-0000-0000B5400000}"/>
    <cellStyle name="vnhead1 2" xfId="13781" xr:uid="{00000000-0005-0000-0000-0000B6400000}"/>
    <cellStyle name="vnhead1 3" xfId="13782" xr:uid="{00000000-0005-0000-0000-0000B7400000}"/>
    <cellStyle name="vnhead1 4" xfId="13783" xr:uid="{00000000-0005-0000-0000-0000B8400000}"/>
    <cellStyle name="vnhead1 5" xfId="13784" xr:uid="{00000000-0005-0000-0000-0000B9400000}"/>
    <cellStyle name="vnhead1 6" xfId="13785" xr:uid="{00000000-0005-0000-0000-0000BA400000}"/>
    <cellStyle name="vnhead1 7" xfId="13786" xr:uid="{00000000-0005-0000-0000-0000BB400000}"/>
    <cellStyle name="vnhead1 8" xfId="13787" xr:uid="{00000000-0005-0000-0000-0000BC400000}"/>
    <cellStyle name="vnhead1 9" xfId="13788" xr:uid="{00000000-0005-0000-0000-0000BD400000}"/>
    <cellStyle name="vnhead2" xfId="4568" xr:uid="{00000000-0005-0000-0000-0000BE400000}"/>
    <cellStyle name="vnhead2 10" xfId="13789" xr:uid="{00000000-0005-0000-0000-0000BF400000}"/>
    <cellStyle name="vnhead2 11" xfId="13790" xr:uid="{00000000-0005-0000-0000-0000C0400000}"/>
    <cellStyle name="vnhead2 12" xfId="15133" xr:uid="{00000000-0005-0000-0000-0000C1400000}"/>
    <cellStyle name="vnhead2 12 2" xfId="16567" xr:uid="{00000000-0005-0000-0000-0000C2400000}"/>
    <cellStyle name="vnhead2 13" xfId="16037" xr:uid="{00000000-0005-0000-0000-0000C3400000}"/>
    <cellStyle name="vnhead2 2" xfId="13791" xr:uid="{00000000-0005-0000-0000-0000C4400000}"/>
    <cellStyle name="vnhead2 3" xfId="13792" xr:uid="{00000000-0005-0000-0000-0000C5400000}"/>
    <cellStyle name="vnhead2 4" xfId="13793" xr:uid="{00000000-0005-0000-0000-0000C6400000}"/>
    <cellStyle name="vnhead2 5" xfId="13794" xr:uid="{00000000-0005-0000-0000-0000C7400000}"/>
    <cellStyle name="vnhead2 6" xfId="13795" xr:uid="{00000000-0005-0000-0000-0000C8400000}"/>
    <cellStyle name="vnhead2 7" xfId="13796" xr:uid="{00000000-0005-0000-0000-0000C9400000}"/>
    <cellStyle name="vnhead2 8" xfId="13797" xr:uid="{00000000-0005-0000-0000-0000CA400000}"/>
    <cellStyle name="vnhead2 9" xfId="13798" xr:uid="{00000000-0005-0000-0000-0000CB400000}"/>
    <cellStyle name="vnhead3" xfId="4569" xr:uid="{00000000-0005-0000-0000-0000CC400000}"/>
    <cellStyle name="vnhead3 10" xfId="13799" xr:uid="{00000000-0005-0000-0000-0000CD400000}"/>
    <cellStyle name="vnhead3 11" xfId="13800" xr:uid="{00000000-0005-0000-0000-0000CE400000}"/>
    <cellStyle name="vnhead3 12" xfId="15134" xr:uid="{00000000-0005-0000-0000-0000CF400000}"/>
    <cellStyle name="vnhead3 12 2" xfId="16568" xr:uid="{00000000-0005-0000-0000-0000D0400000}"/>
    <cellStyle name="vnhead3 13" xfId="16038" xr:uid="{00000000-0005-0000-0000-0000D1400000}"/>
    <cellStyle name="vnhead3 2" xfId="13801" xr:uid="{00000000-0005-0000-0000-0000D2400000}"/>
    <cellStyle name="vnhead3 3" xfId="13802" xr:uid="{00000000-0005-0000-0000-0000D3400000}"/>
    <cellStyle name="vnhead3 4" xfId="13803" xr:uid="{00000000-0005-0000-0000-0000D4400000}"/>
    <cellStyle name="vnhead3 5" xfId="13804" xr:uid="{00000000-0005-0000-0000-0000D5400000}"/>
    <cellStyle name="vnhead3 6" xfId="13805" xr:uid="{00000000-0005-0000-0000-0000D6400000}"/>
    <cellStyle name="vnhead3 7" xfId="13806" xr:uid="{00000000-0005-0000-0000-0000D7400000}"/>
    <cellStyle name="vnhead3 8" xfId="13807" xr:uid="{00000000-0005-0000-0000-0000D8400000}"/>
    <cellStyle name="vnhead3 9" xfId="13808" xr:uid="{00000000-0005-0000-0000-0000D9400000}"/>
    <cellStyle name="vnhead4" xfId="4570" xr:uid="{00000000-0005-0000-0000-0000DA400000}"/>
    <cellStyle name="vnhead4 2" xfId="15135" xr:uid="{00000000-0005-0000-0000-0000DB400000}"/>
    <cellStyle name="W?hrung [0]_35ERI8T2gbIEMixb4v26icuOo" xfId="13829" xr:uid="{00000000-0005-0000-0000-0000FA400000}"/>
    <cellStyle name="W?hrung_35ERI8T2gbIEMixb4v26icuOo" xfId="13830" xr:uid="{00000000-0005-0000-0000-0000FB400000}"/>
    <cellStyle name="Währung [0]_01379-BEC" xfId="13831" xr:uid="{00000000-0005-0000-0000-0000FC400000}"/>
    <cellStyle name="Währung_01379-BEC" xfId="13832" xr:uid="{00000000-0005-0000-0000-0000FD400000}"/>
    <cellStyle name="Walutowy [0]_Invoices2001Slovakia" xfId="4573" xr:uid="{00000000-0005-0000-0000-0000FE400000}"/>
    <cellStyle name="Walutowy_Invoices2001Slovakia" xfId="4574" xr:uid="{00000000-0005-0000-0000-0000FF400000}"/>
    <cellStyle name="Warning Text 2" xfId="15137" xr:uid="{00000000-0005-0000-0000-000000410000}"/>
    <cellStyle name="Warning Text 3" xfId="15136" xr:uid="{00000000-0005-0000-0000-000001410000}"/>
    <cellStyle name="wrap" xfId="13833" xr:uid="{00000000-0005-0000-0000-000002410000}"/>
    <cellStyle name="Wไhrung [0]_35ERI8T2gbIEMixb4v26icuOo" xfId="13834" xr:uid="{00000000-0005-0000-0000-000003410000}"/>
    <cellStyle name="Wไhrung_35ERI8T2gbIEMixb4v26icuOo" xfId="13835" xr:uid="{00000000-0005-0000-0000-000004410000}"/>
    <cellStyle name="xuan" xfId="2224" xr:uid="{00000000-0005-0000-0000-000005410000}"/>
    <cellStyle name="Ý kh¸c_B¶ng 1 (2)" xfId="4575" xr:uid="{00000000-0005-0000-0000-000006410000}"/>
    <cellStyle name="Обычный_biadutoan" xfId="4576" xr:uid="{00000000-0005-0000-0000-000007410000}"/>
    <cellStyle name="ปกติ_InstrumentCable" xfId="13836" xr:uid="{00000000-0005-0000-0000-000008410000}"/>
    <cellStyle name=" [0.00]_ Att. 1- Cover" xfId="2236" xr:uid="{00000000-0005-0000-0000-000009410000}"/>
    <cellStyle name="_ Att. 1- Cover" xfId="2237" xr:uid="{00000000-0005-0000-0000-00000A410000}"/>
    <cellStyle name="?_ Att. 1- Cover" xfId="2238" xr:uid="{00000000-0005-0000-0000-00000B410000}"/>
    <cellStyle name="똿뗦먛귟 [0.00]_PRODUCT DETAIL Q1" xfId="2225" xr:uid="{00000000-0005-0000-0000-00000C410000}"/>
    <cellStyle name="똿뗦먛귟_PRODUCT DETAIL Q1" xfId="2226" xr:uid="{00000000-0005-0000-0000-00000D410000}"/>
    <cellStyle name="믅됞 [0.00]_PRODUCT DETAIL Q1" xfId="2227" xr:uid="{00000000-0005-0000-0000-00000E410000}"/>
    <cellStyle name="믅됞_PRODUCT DETAIL Q1" xfId="2228" xr:uid="{00000000-0005-0000-0000-00000F410000}"/>
    <cellStyle name="백분율_††††† " xfId="13837" xr:uid="{00000000-0005-0000-0000-000010410000}"/>
    <cellStyle name="뷭?[BOOKSHIP" xfId="13838" xr:uid="{00000000-0005-0000-0000-000011410000}"/>
    <cellStyle name="뷭?[BOOKSHIP 2" xfId="15138" xr:uid="{00000000-0005-0000-0000-000012410000}"/>
    <cellStyle name="뷭?_BOOKSHIP" xfId="2229" xr:uid="{00000000-0005-0000-0000-000013410000}"/>
    <cellStyle name="쉼표 [0]_(COZYVILL Elec Final 20070402 1.25%)" xfId="13839" xr:uid="{00000000-0005-0000-0000-000014410000}"/>
    <cellStyle name="쉼표_(COZYVILL Elec Final 20070402 1.25%)" xfId="13840" xr:uid="{00000000-0005-0000-0000-000015410000}"/>
    <cellStyle name="안건회계법인" xfId="4577" xr:uid="{00000000-0005-0000-0000-000016410000}"/>
    <cellStyle name="콤맀_Sheet1_총괄표 (수출입) (2)" xfId="13841" xr:uid="{00000000-0005-0000-0000-000017410000}"/>
    <cellStyle name="콤마 [ - 유형1" xfId="13842" xr:uid="{00000000-0005-0000-0000-000018410000}"/>
    <cellStyle name="콤마 [ - 유형2" xfId="13843" xr:uid="{00000000-0005-0000-0000-000019410000}"/>
    <cellStyle name="콤마 [ - 유형3" xfId="13844" xr:uid="{00000000-0005-0000-0000-00001A410000}"/>
    <cellStyle name="콤마 [ - 유형4" xfId="13845" xr:uid="{00000000-0005-0000-0000-00001B410000}"/>
    <cellStyle name="콤마 [ - 유형5" xfId="13846" xr:uid="{00000000-0005-0000-0000-00001C410000}"/>
    <cellStyle name="콤마 [ - 유형6" xfId="13847" xr:uid="{00000000-0005-0000-0000-00001D410000}"/>
    <cellStyle name="콤마 [ - 유형7" xfId="13848" xr:uid="{00000000-0005-0000-0000-00001E410000}"/>
    <cellStyle name="콤마 [ - 유형8" xfId="13849" xr:uid="{00000000-0005-0000-0000-00001F410000}"/>
    <cellStyle name="콤마 [0]_ 비목별 월별기술 " xfId="4578" xr:uid="{00000000-0005-0000-0000-000020410000}"/>
    <cellStyle name="콤마_ 비목별 월별기술 " xfId="4579" xr:uid="{00000000-0005-0000-0000-000021410000}"/>
    <cellStyle name="통화 [0]_††††† " xfId="13850" xr:uid="{00000000-0005-0000-0000-000022410000}"/>
    <cellStyle name="통화_††††† " xfId="13851" xr:uid="{00000000-0005-0000-0000-000023410000}"/>
    <cellStyle name="표섀_변경(최종)" xfId="13852" xr:uid="{00000000-0005-0000-0000-000024410000}"/>
    <cellStyle name="표준_ 97년 경영분석(안)" xfId="13853" xr:uid="{00000000-0005-0000-0000-000025410000}"/>
    <cellStyle name="표줠_Sheet1_1_총괄표 (수출입) (2)" xfId="4580" xr:uid="{00000000-0005-0000-0000-000026410000}"/>
    <cellStyle name="一般_00Q3902REV.1" xfId="2230" xr:uid="{00000000-0005-0000-0000-000027410000}"/>
    <cellStyle name="下点線" xfId="13854" xr:uid="{00000000-0005-0000-0000-000028410000}"/>
    <cellStyle name="千分位[0]_00Q3902REV.1" xfId="2231" xr:uid="{00000000-0005-0000-0000-000029410000}"/>
    <cellStyle name="千分位_00Q3902REV.1" xfId="2232" xr:uid="{00000000-0005-0000-0000-00002A410000}"/>
    <cellStyle name="常规_BOQ DEC v2.2 i20070316 " xfId="13855" xr:uid="{00000000-0005-0000-0000-00002B410000}"/>
    <cellStyle name="桁区切り [0.00]_１１月価格表" xfId="13856" xr:uid="{00000000-0005-0000-0000-00002C410000}"/>
    <cellStyle name="桁区切り_08-00 NET Summary" xfId="13857" xr:uid="{00000000-0005-0000-0000-00002D410000}"/>
    <cellStyle name="標準_(A1)BOQ " xfId="13858" xr:uid="{00000000-0005-0000-0000-00002E410000}"/>
    <cellStyle name="貨幣 [0]_00Q3902REV.1" xfId="2233" xr:uid="{00000000-0005-0000-0000-00002F410000}"/>
    <cellStyle name="貨幣[0]_BRE" xfId="2234" xr:uid="{00000000-0005-0000-0000-000030410000}"/>
    <cellStyle name="貨幣_00Q3902REV.1" xfId="2235" xr:uid="{00000000-0005-0000-0000-000031410000}"/>
    <cellStyle name="通貨 [0.00]_１１月価格表" xfId="13859" xr:uid="{00000000-0005-0000-0000-000032410000}"/>
    <cellStyle name="通貨_１１月価格表" xfId="13860" xr:uid="{00000000-0005-0000-0000-000033410000}"/>
    <cellStyle name="非表示" xfId="13861" xr:uid="{00000000-0005-0000-0000-00003441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tk\M&#193;Y%20CH&#7910;%20THI&#7870;T%20K&#7870;\m&#225;y%20ch&#7911;%20thi&#7871;t%20k&#7871;\Users\CF\Desktop\SCL%202017\Dai%20Tu%20Phuong%20Vien%202\DVThanh\Kiem%20tra%20dau%20vao\Dtoan%20110kV\DADTTBA110kV&amp;NR\SLdauva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!Hai_iTA\!GiaLam\!Hai.HaDienAp.mach1\Thuyet%20minh%20&amp;%20Du%20toan%20lo%20483\Du%20toan%20lo%20483\DVThanh\Dutoan_2014\Dutoan220kV\TDT_DZ220kVDaNang_Q3(VT1_VT10&amp;VT30_VT42ngay20_1_2014)\dauvao1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D14791\dauvao1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!Hai_iTA\!GiaLam\!Hai.HaDienAp.mach1\Thuyet%20minh%20&amp;%20Du%20toan%20lo%20483\Du%20toan%20lo%20483\DVThanh\Dutoan_2014\Dutoan220kV\TDT_DZ220kVDaNang_Q3(VT1_VT10&amp;VT30_VT42ngay20_1_2014)\dauvao1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aintc\TDT%20NAM%20MUC%20(HC%2003-2010)\CHI%20TIET-NAMMUC_HC03_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Administrator\AppData\Roaming\Microsoft\Excel\DVThanh\Dutoan_2014\Dutoan220kV\TDT_DZ220kVDaNang_Q3(VT1_VT10&amp;VT30_VT42ngay20_1_2014)\dauvao1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tk\M&#193;Y%20CH&#7910;%20THI&#7870;T%20K&#7870;\m&#225;y%20ch&#7911;%20thi&#7871;t%20k&#7871;\Users\Administrator\AppData\Roaming\Microsoft\Excel\DVThanh\Dutoan_2014\Dutoan220kV\TDT_DZ220kVDaNang_Q3(VT1_VT10&amp;VT30_VT42ngay20_1_2014)\dauvao1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Administrator\AppData\Roaming\Microsoft\Excel\DVThanh\Dutoan_2014\Dutoan220kV\TDT_DZ220kVDaNang_Q3(VT1_VT10&amp;VT30_VT42ngay20_1_2014)\dauvao1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Administrator\AppData\Roaming\Microsoft\Excel\DVThanh\Dutoan_2014\Dutoan220kV\TDT_DZ220kVDaNang_Q3(VT1_VT10&amp;VT30_VT42ngay20_1_2014)\2_thuhoiDZ110DaNang_Q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tk\M&#193;Y%20CH&#7910;%20THI&#7870;T%20K&#7870;\m&#225;y%20ch&#7911;%20thi&#7871;t%20k&#7871;\Users\Administrator\AppData\Roaming\Microsoft\Excel\DVThanh\Dutoan_2014\Dutoan220kV\TDT_DZ220kVDaNang_Q3(VT1_VT10&amp;VT30_VT42ngay20_1_2014)\2_thuhoiDZ110DaNang_Q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Administrator\AppData\Roaming\Microsoft\Excel\DVThanh\Dutoan_2014\Dutoan220kV\TDT_DZ220kVDaNang_Q3(VT1_VT10&amp;VT30_VT42ngay20_1_2014)\2_thuhoiDZ110DaNang_Q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CF\Desktop\SCL%202017\Dai%20Tu%20Phuong%20Vien%202\DVThanh\Kiem%20tra%20dau%20vao\Dtoan%20110kV\DADTTBA110kV&amp;NR\SLdauva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g.h&#224;ng%20x&#224;+bulong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2;i&#7879;n%20L&#7921;c%20Ph&#250;%20Xuy&#234;n/N&#259;m%202026/Tap%20III.%20DT%20.%20PTKTTC%20xa%20Chuyen%20My/Bang%20ke%20HT%20Dai%20Xuy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uiMail\Khanh%20P5\DM%206060%20(theo%20TT%2001-2015)\Chiet%20tinh%20DG%20tu%20DM6060%20theo%20TT01-2015-BXD%20-DG%20TB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tk\M&#193;Y%20CH&#7910;%20THI&#7870;T%20K&#7870;\m&#225;y%20ch&#7911;%20thi&#7871;t%20k&#7871;\GuiMail\Khanh%20P5\DM%206060%20(theo%20TT%2001-2015)\Chiet%20tinh%20DG%20tu%20DM6060%20theo%20TT01-2015-BXD%20-DG%20T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GuiMail\Khanh%20P5\DM%206060%20(theo%20TT%2001-2015)\Chiet%20tinh%20DG%20tu%20DM6060%20theo%20TT01-2015-BXD%20-DG%20T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\DG\DG%20XDCB%20nganh%20dien\DON%20GIA_THIET%20BI_SCHO%202_HC1_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tk\M&#193;Y%20CH&#7910;%20THI&#7870;T%20K&#7870;\m&#225;y%20ch&#7911;%20thi&#7871;t%20k&#7871;\WORK\DG\DG%20XDCB%20nganh%20dien\DON%20GIA_THIET%20BI_SCHO%202_HC1_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N\WORK\DG\DG%20XDCB%20nganh%20dien\DON%20GIA_THIET%20BI_SCHO%202_HC1_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aintc\TDT%20NAM%20MUC%20(HC%2003-2010)\DON%20GIA_NM_03_10_L65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+VK+Thepmóng"/>
      <sheetName val="Thép mạ+VCDD"/>
      <sheetName val="Đgiá 05"/>
      <sheetName val="Đgiá 285"/>
      <sheetName val="Đgiá 366"/>
      <sheetName val="Ng.Hàng móng"/>
      <sheetName val="Đào móng"/>
      <sheetName val="Ng.hàng tiếp địa"/>
      <sheetName val="Ng.hàng cột"/>
      <sheetName val="Ng.hàng xà+bulong"/>
      <sheetName val="ThepmathờiđiểmlậpDT"/>
      <sheetName val="SILIC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  <sheetName val="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CH.1</v>
          </cell>
          <cell r="B8" t="str">
            <v>CHAËT VAØ ÑAØO GOÁC CAÂY, BUÏI TRE</v>
          </cell>
        </row>
        <row r="9">
          <cell r="A9" t="str">
            <v>01.02.11.1</v>
          </cell>
          <cell r="B9" t="str">
            <v>Chaët caây ôû ñòa hình baèng phaúng,  d &lt;=20</v>
          </cell>
          <cell r="C9" t="str">
            <v>Caây</v>
          </cell>
          <cell r="D9">
            <v>0</v>
          </cell>
          <cell r="E9">
            <v>0</v>
          </cell>
          <cell r="F9">
            <v>0</v>
          </cell>
          <cell r="G9">
            <v>11133.2</v>
          </cell>
          <cell r="H9">
            <v>0</v>
          </cell>
        </row>
        <row r="10">
          <cell r="A10" t="str">
            <v>01.02.11.2</v>
          </cell>
          <cell r="B10" t="str">
            <v>Chaët caây ôû ñòa hình baèng phaúng,  d &lt;=30</v>
          </cell>
          <cell r="C10" t="str">
            <v>Caây</v>
          </cell>
          <cell r="D10">
            <v>0</v>
          </cell>
          <cell r="E10">
            <v>0</v>
          </cell>
          <cell r="F10">
            <v>0</v>
          </cell>
          <cell r="G10">
            <v>21410</v>
          </cell>
          <cell r="H10">
            <v>0</v>
          </cell>
        </row>
        <row r="11">
          <cell r="A11" t="str">
            <v>01.02.11.3</v>
          </cell>
          <cell r="B11" t="str">
            <v>Chaët caây ôû ñòa hình baèng phaúng,  d &lt;=40</v>
          </cell>
          <cell r="C11" t="str">
            <v>Caây</v>
          </cell>
          <cell r="D11">
            <v>0</v>
          </cell>
          <cell r="E11">
            <v>0</v>
          </cell>
          <cell r="F11">
            <v>0</v>
          </cell>
          <cell r="G11">
            <v>44532.800000000003</v>
          </cell>
          <cell r="H11">
            <v>0</v>
          </cell>
        </row>
        <row r="12">
          <cell r="A12" t="str">
            <v>01.02.11.4</v>
          </cell>
          <cell r="B12" t="str">
            <v>Chaët caây ôû ñòa hình baèng phaúng,  d &lt;=50</v>
          </cell>
          <cell r="C12" t="str">
            <v>Caây</v>
          </cell>
          <cell r="D12">
            <v>0</v>
          </cell>
          <cell r="E12">
            <v>0</v>
          </cell>
          <cell r="F12">
            <v>0</v>
          </cell>
          <cell r="G12">
            <v>83927.2</v>
          </cell>
          <cell r="H12">
            <v>0</v>
          </cell>
        </row>
        <row r="13">
          <cell r="A13" t="str">
            <v>01.02.11.5</v>
          </cell>
          <cell r="B13" t="str">
            <v>Chaët caây ôû ñòa hình baèng phaúng,  d &lt;=60</v>
          </cell>
          <cell r="C13" t="str">
            <v>Caây</v>
          </cell>
          <cell r="D13">
            <v>0</v>
          </cell>
          <cell r="E13">
            <v>0</v>
          </cell>
          <cell r="F13">
            <v>0</v>
          </cell>
          <cell r="G13">
            <v>182413.19999999998</v>
          </cell>
          <cell r="H13">
            <v>0</v>
          </cell>
        </row>
        <row r="14">
          <cell r="A14" t="str">
            <v>01.02.11.6</v>
          </cell>
          <cell r="B14" t="str">
            <v>Chaët caây ôû ñòa hình baèng phaúng,  d &lt;=70</v>
          </cell>
          <cell r="C14" t="str">
            <v>Caây</v>
          </cell>
          <cell r="D14">
            <v>0</v>
          </cell>
          <cell r="E14">
            <v>0</v>
          </cell>
          <cell r="F14">
            <v>0</v>
          </cell>
          <cell r="G14">
            <v>436763.99999999994</v>
          </cell>
          <cell r="H14">
            <v>0</v>
          </cell>
        </row>
        <row r="15">
          <cell r="A15" t="str">
            <v>01.02.11.7</v>
          </cell>
          <cell r="B15" t="str">
            <v>Chaët caây ôû ñòa hình baèng phaúng,  d &gt;70</v>
          </cell>
          <cell r="C15" t="str">
            <v>Caây</v>
          </cell>
          <cell r="D15">
            <v>0</v>
          </cell>
          <cell r="E15">
            <v>0</v>
          </cell>
          <cell r="F15">
            <v>0</v>
          </cell>
          <cell r="G15">
            <v>825569.60000000009</v>
          </cell>
          <cell r="H15">
            <v>0</v>
          </cell>
        </row>
        <row r="16">
          <cell r="A16" t="str">
            <v>01.02.12.1</v>
          </cell>
          <cell r="B16" t="str">
            <v>Chaët caây ôû ñòa hình söôøn doác &gt; 25ñoä,  d &lt;=20</v>
          </cell>
          <cell r="C16" t="str">
            <v>Caây</v>
          </cell>
          <cell r="D16">
            <v>0</v>
          </cell>
          <cell r="E16">
            <v>0</v>
          </cell>
          <cell r="F16">
            <v>0</v>
          </cell>
          <cell r="G16">
            <v>12846</v>
          </cell>
          <cell r="H16">
            <v>0</v>
          </cell>
        </row>
        <row r="17">
          <cell r="A17" t="str">
            <v>01.02.12.2</v>
          </cell>
          <cell r="B17" t="str">
            <v>Chaët caây ôû ñòa hình söôøn doác &gt; 25ñoä,  d &lt;=30</v>
          </cell>
          <cell r="C17" t="str">
            <v>Caây</v>
          </cell>
          <cell r="D17">
            <v>0</v>
          </cell>
          <cell r="E17">
            <v>0</v>
          </cell>
          <cell r="F17">
            <v>0</v>
          </cell>
          <cell r="G17">
            <v>23979.200000000001</v>
          </cell>
          <cell r="H17">
            <v>0</v>
          </cell>
        </row>
        <row r="18">
          <cell r="A18" t="str">
            <v>01.02.12.3</v>
          </cell>
          <cell r="B18" t="str">
            <v>Chaët caây ôû ñòa hình söôøn doác &gt; 25ñoä,  d &lt;=40</v>
          </cell>
          <cell r="C18" t="str">
            <v>Caây</v>
          </cell>
          <cell r="D18">
            <v>0</v>
          </cell>
          <cell r="E18">
            <v>0</v>
          </cell>
          <cell r="F18">
            <v>0</v>
          </cell>
          <cell r="G18">
            <v>52240.4</v>
          </cell>
          <cell r="H18">
            <v>0</v>
          </cell>
        </row>
        <row r="19">
          <cell r="A19" t="str">
            <v>01.02.12.4</v>
          </cell>
          <cell r="B19" t="str">
            <v>Chaët caây ôû ñòa hình söôøn doác &gt; 25ñoä,  d &lt;=50</v>
          </cell>
          <cell r="C19" t="str">
            <v>Caây</v>
          </cell>
          <cell r="D19">
            <v>0</v>
          </cell>
          <cell r="E19">
            <v>0</v>
          </cell>
          <cell r="F19">
            <v>0</v>
          </cell>
          <cell r="G19">
            <v>95060.400000000009</v>
          </cell>
          <cell r="H19">
            <v>0</v>
          </cell>
        </row>
        <row r="20">
          <cell r="A20" t="str">
            <v>01.02.12.5</v>
          </cell>
          <cell r="B20" t="str">
            <v>Chaët caây ôû ñòa hình söôøn doác &gt; 25ñoä,  d &lt;=60</v>
          </cell>
          <cell r="C20" t="str">
            <v>Caây</v>
          </cell>
          <cell r="D20">
            <v>0</v>
          </cell>
          <cell r="E20">
            <v>0</v>
          </cell>
          <cell r="F20">
            <v>0</v>
          </cell>
          <cell r="G20">
            <v>267196.79999999999</v>
          </cell>
          <cell r="H20">
            <v>0</v>
          </cell>
        </row>
        <row r="21">
          <cell r="A21" t="str">
            <v>01.02.12.6</v>
          </cell>
          <cell r="B21" t="str">
            <v>Chaët caây ôû ñòa hình söôøn doác &gt; 25ñoä,  d &lt;=70</v>
          </cell>
          <cell r="C21" t="str">
            <v>Caây</v>
          </cell>
          <cell r="D21">
            <v>0</v>
          </cell>
          <cell r="E21">
            <v>0</v>
          </cell>
          <cell r="F21">
            <v>0</v>
          </cell>
          <cell r="G21">
            <v>572931.6</v>
          </cell>
          <cell r="H21">
            <v>0</v>
          </cell>
        </row>
        <row r="22">
          <cell r="A22" t="str">
            <v>01.02.12.7</v>
          </cell>
          <cell r="B22" t="str">
            <v>Chaët caây ôû ñòa hình söôøn doác &gt; 25ñoä,  d &gt;70</v>
          </cell>
          <cell r="C22" t="str">
            <v>Caây</v>
          </cell>
          <cell r="D22">
            <v>0</v>
          </cell>
          <cell r="E22">
            <v>0</v>
          </cell>
          <cell r="F22">
            <v>0</v>
          </cell>
          <cell r="G22">
            <v>942040</v>
          </cell>
          <cell r="H22">
            <v>0</v>
          </cell>
        </row>
        <row r="23">
          <cell r="A23" t="str">
            <v>01.02.21.1</v>
          </cell>
          <cell r="B23" t="str">
            <v>Chaët caây baèng maùy caàm tay, ÑHBP, d &lt;=20</v>
          </cell>
          <cell r="C23" t="str">
            <v>Caây</v>
          </cell>
          <cell r="D23">
            <v>0</v>
          </cell>
          <cell r="E23">
            <v>0</v>
          </cell>
          <cell r="F23">
            <v>0</v>
          </cell>
          <cell r="G23">
            <v>5994.8</v>
          </cell>
          <cell r="H23">
            <v>5558.52</v>
          </cell>
        </row>
        <row r="24">
          <cell r="A24" t="str">
            <v>01.02.21.2</v>
          </cell>
          <cell r="B24" t="str">
            <v>Chaët caây baèng maùy caàm tay, ÑHBP, d &lt;=30</v>
          </cell>
          <cell r="C24" t="str">
            <v>Caây</v>
          </cell>
          <cell r="D24">
            <v>0</v>
          </cell>
          <cell r="E24">
            <v>0</v>
          </cell>
          <cell r="F24">
            <v>0</v>
          </cell>
          <cell r="G24">
            <v>11133.2</v>
          </cell>
          <cell r="H24">
            <v>7074.4800000000005</v>
          </cell>
        </row>
        <row r="25">
          <cell r="A25" t="str">
            <v>01.02.21.3</v>
          </cell>
          <cell r="B25" t="str">
            <v>Chaët caây baèng maùy caàm tay, ÑHBP, d &lt;=40</v>
          </cell>
          <cell r="C25" t="str">
            <v>Caây</v>
          </cell>
          <cell r="D25">
            <v>0</v>
          </cell>
          <cell r="E25">
            <v>0</v>
          </cell>
          <cell r="F25">
            <v>0</v>
          </cell>
          <cell r="G25">
            <v>22266.400000000001</v>
          </cell>
          <cell r="H25">
            <v>9095.76</v>
          </cell>
        </row>
        <row r="26">
          <cell r="A26" t="str">
            <v>01.02.21.4</v>
          </cell>
          <cell r="B26" t="str">
            <v>Chaët caây baèng maùy caàm tay, ÑHBP, d &lt;=50</v>
          </cell>
          <cell r="C26" t="str">
            <v>Caây</v>
          </cell>
          <cell r="D26">
            <v>0</v>
          </cell>
          <cell r="E26">
            <v>0</v>
          </cell>
          <cell r="F26">
            <v>0</v>
          </cell>
          <cell r="G26">
            <v>41963.6</v>
          </cell>
          <cell r="H26">
            <v>12127.68</v>
          </cell>
        </row>
        <row r="27">
          <cell r="A27" t="str">
            <v>01.02.21.5</v>
          </cell>
          <cell r="B27" t="str">
            <v>Chaët caây baèng maùy caàm tay, ÑHBP, d &lt;=60</v>
          </cell>
          <cell r="C27" t="str">
            <v>Caây</v>
          </cell>
          <cell r="D27">
            <v>0</v>
          </cell>
          <cell r="E27">
            <v>0</v>
          </cell>
          <cell r="F27">
            <v>0</v>
          </cell>
          <cell r="G27">
            <v>91634.8</v>
          </cell>
          <cell r="H27">
            <v>15664.92</v>
          </cell>
        </row>
        <row r="28">
          <cell r="A28" t="str">
            <v>01.02.21.6</v>
          </cell>
          <cell r="B28" t="str">
            <v>Chaët caây baèng maùy caàm tay, ÑHBP, d &lt;=70</v>
          </cell>
          <cell r="C28" t="str">
            <v>Caây</v>
          </cell>
          <cell r="D28">
            <v>0</v>
          </cell>
          <cell r="E28">
            <v>0</v>
          </cell>
          <cell r="F28">
            <v>0</v>
          </cell>
          <cell r="G28">
            <v>218381.99999999997</v>
          </cell>
          <cell r="H28">
            <v>20212.800000000003</v>
          </cell>
        </row>
        <row r="29">
          <cell r="A29" t="str">
            <v>01.02.21.7</v>
          </cell>
          <cell r="B29" t="str">
            <v>Chaët caây baèng maùy caàm tay, ÑHBP, d &gt;70</v>
          </cell>
          <cell r="C29" t="str">
            <v>Caây</v>
          </cell>
          <cell r="D29">
            <v>0</v>
          </cell>
          <cell r="E29">
            <v>0</v>
          </cell>
          <cell r="F29">
            <v>0</v>
          </cell>
          <cell r="G29">
            <v>412784.80000000005</v>
          </cell>
          <cell r="H29">
            <v>26276.639999999999</v>
          </cell>
        </row>
        <row r="30">
          <cell r="A30" t="str">
            <v>01.02.22.1</v>
          </cell>
          <cell r="B30" t="str">
            <v>Chaët caây baèng maùy caàm tay, söôøn doác &gt; 25ñoä, d &lt;=20</v>
          </cell>
          <cell r="C30" t="str">
            <v>Caây</v>
          </cell>
          <cell r="D30">
            <v>0</v>
          </cell>
          <cell r="E30">
            <v>0</v>
          </cell>
          <cell r="F30">
            <v>0</v>
          </cell>
          <cell r="G30">
            <v>6851.2</v>
          </cell>
          <cell r="H30">
            <v>6569.16</v>
          </cell>
        </row>
        <row r="31">
          <cell r="A31" t="str">
            <v>01.02.22.2</v>
          </cell>
          <cell r="B31" t="str">
            <v>Chaët caây baèng maùy caàm tay, söôøn doác &gt; 25ñoä, d &lt;=30</v>
          </cell>
          <cell r="C31" t="str">
            <v>Caây</v>
          </cell>
          <cell r="D31">
            <v>0</v>
          </cell>
          <cell r="E31">
            <v>0</v>
          </cell>
          <cell r="F31">
            <v>0</v>
          </cell>
          <cell r="G31">
            <v>12846</v>
          </cell>
          <cell r="H31">
            <v>8085.12</v>
          </cell>
        </row>
        <row r="32">
          <cell r="A32" t="str">
            <v>01.02.22.3</v>
          </cell>
          <cell r="B32" t="str">
            <v>Chaët caây baèng maùy caàm tay, söôøn doác &gt; 25ñoä, d &lt;=40</v>
          </cell>
          <cell r="C32" t="str">
            <v>Caây</v>
          </cell>
          <cell r="D32">
            <v>0</v>
          </cell>
          <cell r="E32">
            <v>0</v>
          </cell>
          <cell r="F32">
            <v>0</v>
          </cell>
          <cell r="G32">
            <v>26548.400000000001</v>
          </cell>
          <cell r="H32">
            <v>11117.04</v>
          </cell>
        </row>
        <row r="33">
          <cell r="A33" t="str">
            <v>01.02.22.4</v>
          </cell>
          <cell r="B33" t="str">
            <v>Chaët caây baèng maùy caàm tay, söôøn doác &gt; 25ñoä, d &lt;=50</v>
          </cell>
          <cell r="C33" t="str">
            <v>Caây</v>
          </cell>
          <cell r="D33">
            <v>0</v>
          </cell>
          <cell r="E33">
            <v>0</v>
          </cell>
          <cell r="F33">
            <v>0</v>
          </cell>
          <cell r="G33">
            <v>47958.400000000001</v>
          </cell>
          <cell r="H33">
            <v>14148.960000000001</v>
          </cell>
        </row>
        <row r="34">
          <cell r="A34" t="str">
            <v>01.02.22.5</v>
          </cell>
          <cell r="B34" t="str">
            <v>Chaët caây baèng maùy caàm tay, söôøn doác &gt; 25ñoä, d &lt;=60</v>
          </cell>
          <cell r="C34" t="str">
            <v>Caây</v>
          </cell>
          <cell r="D34">
            <v>0</v>
          </cell>
          <cell r="E34">
            <v>0</v>
          </cell>
          <cell r="F34">
            <v>0</v>
          </cell>
          <cell r="G34">
            <v>105337.2</v>
          </cell>
          <cell r="H34">
            <v>18696.84</v>
          </cell>
        </row>
        <row r="35">
          <cell r="A35" t="str">
            <v>01.02.22.6</v>
          </cell>
          <cell r="B35" t="str">
            <v>Chaët caây baèng maùy caàm tay, söôøn doác &gt; 25ñoä, d &lt;=70</v>
          </cell>
          <cell r="C35" t="str">
            <v>Caây</v>
          </cell>
          <cell r="D35">
            <v>0</v>
          </cell>
          <cell r="E35">
            <v>0</v>
          </cell>
          <cell r="F35">
            <v>0</v>
          </cell>
          <cell r="G35">
            <v>250925.2</v>
          </cell>
          <cell r="H35">
            <v>24255.360000000001</v>
          </cell>
        </row>
        <row r="36">
          <cell r="A36" t="str">
            <v>01.02.22.7</v>
          </cell>
          <cell r="B36" t="str">
            <v>Chaët caây baèng maùy caàm tay, söôøn doác &gt; 25ñoä, d &gt;70</v>
          </cell>
          <cell r="C36" t="str">
            <v>Caây</v>
          </cell>
          <cell r="D36">
            <v>0</v>
          </cell>
          <cell r="E36">
            <v>0</v>
          </cell>
          <cell r="F36">
            <v>0</v>
          </cell>
          <cell r="G36">
            <v>471020</v>
          </cell>
          <cell r="H36">
            <v>31329.84</v>
          </cell>
        </row>
        <row r="37">
          <cell r="A37" t="str">
            <v>01.03.10.1</v>
          </cell>
          <cell r="B37" t="str">
            <v>Ñaøo goác caây ñòa hình baèng phaúng d &lt;= 20</v>
          </cell>
          <cell r="C37" t="str">
            <v>goác</v>
          </cell>
          <cell r="D37">
            <v>0</v>
          </cell>
          <cell r="E37">
            <v>0</v>
          </cell>
          <cell r="F37">
            <v>0</v>
          </cell>
          <cell r="G37">
            <v>16271.6</v>
          </cell>
          <cell r="H37">
            <v>0</v>
          </cell>
        </row>
        <row r="38">
          <cell r="A38" t="str">
            <v>01.03.10.2</v>
          </cell>
          <cell r="B38" t="str">
            <v>Ñaøo goác caây ñòa hình baèng phaúng d &lt;= 30</v>
          </cell>
          <cell r="C38" t="str">
            <v>goác</v>
          </cell>
          <cell r="D38">
            <v>0</v>
          </cell>
          <cell r="E38">
            <v>0</v>
          </cell>
          <cell r="F38">
            <v>0</v>
          </cell>
          <cell r="G38">
            <v>30830.399999999998</v>
          </cell>
          <cell r="H38">
            <v>0</v>
          </cell>
        </row>
        <row r="39">
          <cell r="A39" t="str">
            <v>01.03.10.3</v>
          </cell>
          <cell r="B39" t="str">
            <v>Ñaøo goác caây ñòa hình baèng phaúng d &lt;= 40</v>
          </cell>
          <cell r="C39" t="str">
            <v>goác</v>
          </cell>
          <cell r="D39">
            <v>0</v>
          </cell>
          <cell r="E39">
            <v>0</v>
          </cell>
          <cell r="F39">
            <v>0</v>
          </cell>
          <cell r="G39">
            <v>57378.8</v>
          </cell>
          <cell r="H39">
            <v>0</v>
          </cell>
        </row>
        <row r="40">
          <cell r="A40" t="str">
            <v>01.03.10.4</v>
          </cell>
          <cell r="B40" t="str">
            <v>Ñaøo goác caây ñòa hình baèng phaúng d &lt;= 50</v>
          </cell>
          <cell r="C40" t="str">
            <v>goác</v>
          </cell>
          <cell r="D40">
            <v>0</v>
          </cell>
          <cell r="E40">
            <v>0</v>
          </cell>
          <cell r="F40">
            <v>0</v>
          </cell>
          <cell r="G40">
            <v>111332</v>
          </cell>
          <cell r="H40">
            <v>0</v>
          </cell>
        </row>
        <row r="41">
          <cell r="A41" t="str">
            <v>01.03.10.5</v>
          </cell>
          <cell r="B41" t="str">
            <v>Ñaøo goác caây ñòa hình baèng phaúng d &lt;= 60</v>
          </cell>
          <cell r="C41" t="str">
            <v>goác</v>
          </cell>
          <cell r="D41">
            <v>0</v>
          </cell>
          <cell r="E41">
            <v>0</v>
          </cell>
          <cell r="F41">
            <v>0</v>
          </cell>
          <cell r="G41">
            <v>265484</v>
          </cell>
          <cell r="H41">
            <v>0</v>
          </cell>
        </row>
        <row r="42">
          <cell r="A42" t="str">
            <v>01.03.10.6</v>
          </cell>
          <cell r="B42" t="str">
            <v>Ñaøo goác caây ñòa hình baèng phaúng d &lt;= 70</v>
          </cell>
          <cell r="C42" t="str">
            <v>goác</v>
          </cell>
          <cell r="D42">
            <v>0</v>
          </cell>
          <cell r="E42">
            <v>0</v>
          </cell>
          <cell r="F42">
            <v>0</v>
          </cell>
          <cell r="G42">
            <v>498424.80000000005</v>
          </cell>
          <cell r="H42">
            <v>0</v>
          </cell>
        </row>
        <row r="43">
          <cell r="A43" t="str">
            <v>01.03.10.7</v>
          </cell>
          <cell r="B43" t="str">
            <v>Ñaøo goác caây ñòa hình baèng phaúng d &gt;70</v>
          </cell>
          <cell r="C43" t="str">
            <v>goác</v>
          </cell>
          <cell r="D43">
            <v>0</v>
          </cell>
          <cell r="E43">
            <v>0</v>
          </cell>
          <cell r="F43">
            <v>0</v>
          </cell>
          <cell r="G43">
            <v>893225.2</v>
          </cell>
          <cell r="H43">
            <v>0</v>
          </cell>
        </row>
        <row r="44">
          <cell r="A44" t="str">
            <v>01.03.20.1</v>
          </cell>
          <cell r="B44" t="str">
            <v>Ñaøo goác caây ñòa hình söôøn doác &gt; 25ñoä d &lt;= 20</v>
          </cell>
          <cell r="C44" t="str">
            <v>goác</v>
          </cell>
          <cell r="D44">
            <v>0</v>
          </cell>
          <cell r="E44">
            <v>0</v>
          </cell>
          <cell r="F44">
            <v>0</v>
          </cell>
          <cell r="G44">
            <v>18840.8</v>
          </cell>
          <cell r="H44">
            <v>0</v>
          </cell>
        </row>
        <row r="45">
          <cell r="A45" t="str">
            <v>01.03.20.2</v>
          </cell>
          <cell r="B45" t="str">
            <v>Ñaøo goác caây ñòa hình söôøn doác &gt; 25ñoä d &lt;= 30</v>
          </cell>
          <cell r="C45" t="str">
            <v>goác</v>
          </cell>
          <cell r="D45">
            <v>0</v>
          </cell>
          <cell r="E45">
            <v>0</v>
          </cell>
          <cell r="F45">
            <v>0</v>
          </cell>
          <cell r="G45">
            <v>35711.879999999997</v>
          </cell>
          <cell r="H45">
            <v>0</v>
          </cell>
        </row>
        <row r="46">
          <cell r="A46" t="str">
            <v>01.03.20.3</v>
          </cell>
          <cell r="B46" t="str">
            <v>Ñaøo goác caây ñòa hình söôøn doác &gt; 25ñoä d &lt;= 40</v>
          </cell>
          <cell r="C46" t="str">
            <v>goác</v>
          </cell>
          <cell r="D46">
            <v>0</v>
          </cell>
          <cell r="E46">
            <v>0</v>
          </cell>
          <cell r="F46">
            <v>0</v>
          </cell>
          <cell r="G46">
            <v>65942.8</v>
          </cell>
          <cell r="H46">
            <v>0</v>
          </cell>
        </row>
        <row r="47">
          <cell r="A47" t="str">
            <v>01.03.20.4</v>
          </cell>
          <cell r="B47" t="str">
            <v>Ñaøo goác caây ñòa hình söôøn doác &gt; 25ñoä d &lt;= 50</v>
          </cell>
          <cell r="C47" t="str">
            <v>goác</v>
          </cell>
          <cell r="D47">
            <v>0</v>
          </cell>
          <cell r="E47">
            <v>0</v>
          </cell>
          <cell r="F47">
            <v>0</v>
          </cell>
          <cell r="G47">
            <v>127603.6</v>
          </cell>
          <cell r="H47">
            <v>0</v>
          </cell>
        </row>
        <row r="48">
          <cell r="A48" t="str">
            <v>01.03.20.5</v>
          </cell>
          <cell r="B48" t="str">
            <v>Ñaøo goác caây ñòa hình söôøn doác &gt; 25ñoä d &lt;= 60</v>
          </cell>
          <cell r="C48" t="str">
            <v>goác</v>
          </cell>
          <cell r="D48">
            <v>0</v>
          </cell>
          <cell r="E48">
            <v>0</v>
          </cell>
          <cell r="F48">
            <v>0</v>
          </cell>
          <cell r="G48">
            <v>304878.40000000002</v>
          </cell>
          <cell r="H48">
            <v>0</v>
          </cell>
        </row>
        <row r="49">
          <cell r="A49" t="str">
            <v>01.03.20.6</v>
          </cell>
          <cell r="B49" t="str">
            <v>Ñaøo goác caây ñòa hình söôøn doác &gt; 25ñoä d &lt;= 70</v>
          </cell>
          <cell r="C49" t="str">
            <v>goác</v>
          </cell>
          <cell r="D49">
            <v>0</v>
          </cell>
          <cell r="E49">
            <v>0</v>
          </cell>
          <cell r="F49">
            <v>0</v>
          </cell>
          <cell r="G49">
            <v>572931.6</v>
          </cell>
          <cell r="H49">
            <v>0</v>
          </cell>
        </row>
        <row r="50">
          <cell r="A50" t="str">
            <v>01.03.20.7</v>
          </cell>
          <cell r="B50" t="str">
            <v>Ñaøo goác caây ñòa hình söôøn doác &gt; 25ñoä d &gt;70</v>
          </cell>
          <cell r="C50" t="str">
            <v>goác</v>
          </cell>
          <cell r="D50">
            <v>0</v>
          </cell>
          <cell r="E50">
            <v>0</v>
          </cell>
          <cell r="F50">
            <v>0</v>
          </cell>
          <cell r="G50">
            <v>1026823.6</v>
          </cell>
          <cell r="H50">
            <v>0</v>
          </cell>
        </row>
        <row r="51">
          <cell r="A51" t="str">
            <v>01.04.10.1</v>
          </cell>
          <cell r="B51" t="str">
            <v>Ñaøo buïi caây, ôû ñòa hình baèng phaúng, d &lt;=30</v>
          </cell>
          <cell r="C51" t="str">
            <v>Buïi</v>
          </cell>
          <cell r="D51">
            <v>0</v>
          </cell>
          <cell r="E51">
            <v>0</v>
          </cell>
          <cell r="F51">
            <v>0</v>
          </cell>
          <cell r="G51">
            <v>42820</v>
          </cell>
          <cell r="H51">
            <v>0</v>
          </cell>
        </row>
        <row r="52">
          <cell r="A52" t="str">
            <v>01.04.10.2</v>
          </cell>
          <cell r="B52" t="str">
            <v>Ñaøo buïi caây, ôû ñòa hình baèng phaúng, d &gt;30</v>
          </cell>
          <cell r="C52" t="str">
            <v>Buïi</v>
          </cell>
          <cell r="D52">
            <v>0</v>
          </cell>
          <cell r="E52">
            <v>0</v>
          </cell>
          <cell r="F52">
            <v>0</v>
          </cell>
          <cell r="G52">
            <v>61660.799999999996</v>
          </cell>
          <cell r="H52">
            <v>0</v>
          </cell>
        </row>
        <row r="53">
          <cell r="A53" t="str">
            <v>01.04.10.3</v>
          </cell>
          <cell r="B53" t="str">
            <v>Ñaøo buïi tre, ôû ñòa hình baèng phaúng, d &lt;=50</v>
          </cell>
          <cell r="C53" t="str">
            <v>Buïi</v>
          </cell>
          <cell r="D53">
            <v>0</v>
          </cell>
          <cell r="E53">
            <v>0</v>
          </cell>
          <cell r="F53">
            <v>0</v>
          </cell>
          <cell r="G53">
            <v>196971.99999999997</v>
          </cell>
          <cell r="H53">
            <v>0</v>
          </cell>
        </row>
        <row r="54">
          <cell r="A54" t="str">
            <v>01.04.10.4</v>
          </cell>
          <cell r="B54" t="str">
            <v>Ñaøo buïi tre, ôû ñòa hình baèng phaúng, d &lt;=70</v>
          </cell>
          <cell r="C54" t="str">
            <v>Buïi</v>
          </cell>
          <cell r="D54">
            <v>0</v>
          </cell>
          <cell r="E54">
            <v>0</v>
          </cell>
          <cell r="F54">
            <v>0</v>
          </cell>
          <cell r="G54">
            <v>295458</v>
          </cell>
          <cell r="H54">
            <v>0</v>
          </cell>
        </row>
        <row r="55">
          <cell r="A55" t="str">
            <v>01.04.10.5</v>
          </cell>
          <cell r="B55" t="str">
            <v>Ñaøo buïi tre, ôû ñòa hình baèng phaúng, d &lt;=90</v>
          </cell>
          <cell r="C55" t="str">
            <v>Buïi</v>
          </cell>
          <cell r="D55">
            <v>0</v>
          </cell>
          <cell r="E55">
            <v>0</v>
          </cell>
          <cell r="F55">
            <v>0</v>
          </cell>
          <cell r="G55">
            <v>443615.19999999995</v>
          </cell>
          <cell r="H55">
            <v>0</v>
          </cell>
        </row>
        <row r="56">
          <cell r="A56" t="str">
            <v>01.04.10.6</v>
          </cell>
          <cell r="B56" t="str">
            <v>Ñaøo buïi tre, ôû ñòa hình baèng phaúng, d &lt;=110</v>
          </cell>
          <cell r="C56" t="str">
            <v>Buïi</v>
          </cell>
          <cell r="D56">
            <v>0</v>
          </cell>
          <cell r="E56">
            <v>0</v>
          </cell>
          <cell r="F56">
            <v>0</v>
          </cell>
          <cell r="G56">
            <v>664566.4</v>
          </cell>
          <cell r="H56">
            <v>0</v>
          </cell>
        </row>
        <row r="57">
          <cell r="A57" t="str">
            <v>01.04.10.7</v>
          </cell>
          <cell r="B57" t="str">
            <v>Ñaøo buïi tre, ôû ñòa hình baèng phaúng, d &gt;110</v>
          </cell>
          <cell r="C57" t="str">
            <v>Buïi</v>
          </cell>
          <cell r="D57">
            <v>0</v>
          </cell>
          <cell r="E57">
            <v>0</v>
          </cell>
          <cell r="F57">
            <v>0</v>
          </cell>
          <cell r="G57">
            <v>996849.60000000009</v>
          </cell>
          <cell r="H57">
            <v>0</v>
          </cell>
        </row>
        <row r="58">
          <cell r="A58" t="str">
            <v>01.04.20.1</v>
          </cell>
          <cell r="B58" t="str">
            <v>Ñaøo buïi caây, ôû ñòa hình söôøn doác &gt; 25ñoä, d &lt;=30</v>
          </cell>
          <cell r="C58" t="str">
            <v>Buïi</v>
          </cell>
          <cell r="D58">
            <v>0</v>
          </cell>
          <cell r="E58">
            <v>0</v>
          </cell>
          <cell r="F58">
            <v>0</v>
          </cell>
          <cell r="G58">
            <v>49671.199999999997</v>
          </cell>
          <cell r="H58">
            <v>0</v>
          </cell>
        </row>
        <row r="59">
          <cell r="A59" t="str">
            <v>01.04.20.2</v>
          </cell>
          <cell r="B59" t="str">
            <v>Ñaøo buïi caây, ôû ñòa hình söôøn doác &gt; 25ñoä, d &gt;30</v>
          </cell>
          <cell r="C59" t="str">
            <v>Buïi</v>
          </cell>
          <cell r="D59">
            <v>0</v>
          </cell>
          <cell r="E59">
            <v>0</v>
          </cell>
          <cell r="F59">
            <v>0</v>
          </cell>
          <cell r="G59">
            <v>71081.2</v>
          </cell>
          <cell r="H59">
            <v>0</v>
          </cell>
        </row>
        <row r="60">
          <cell r="A60" t="str">
            <v>01.04.20.3</v>
          </cell>
          <cell r="B60" t="str">
            <v>Ñaøo buïi tre, ôû ñòa hình söôøn doác &gt; 25ñoä, d &lt;=50</v>
          </cell>
          <cell r="C60" t="str">
            <v>Buïi</v>
          </cell>
          <cell r="D60">
            <v>0</v>
          </cell>
          <cell r="E60">
            <v>0</v>
          </cell>
          <cell r="F60">
            <v>0</v>
          </cell>
          <cell r="G60">
            <v>226946</v>
          </cell>
          <cell r="H60">
            <v>0</v>
          </cell>
        </row>
        <row r="61">
          <cell r="A61" t="str">
            <v>01.04.20.4</v>
          </cell>
          <cell r="B61" t="str">
            <v>Ñaøo buïi tre, ôû ñòa hình söôøn doác &gt; 25ñoä, d &lt;=70</v>
          </cell>
          <cell r="C61" t="str">
            <v>Buïi</v>
          </cell>
          <cell r="D61">
            <v>0</v>
          </cell>
          <cell r="E61">
            <v>0</v>
          </cell>
          <cell r="F61">
            <v>0</v>
          </cell>
          <cell r="G61">
            <v>340847.2</v>
          </cell>
          <cell r="H61">
            <v>0</v>
          </cell>
        </row>
        <row r="62">
          <cell r="A62" t="str">
            <v>01.04.20.5</v>
          </cell>
          <cell r="B62" t="str">
            <v>Ñaøo buïi tre, ôû ñòa hình söôøn doác &gt; 25ñoä, d &lt;=90</v>
          </cell>
          <cell r="C62" t="str">
            <v>Buïi</v>
          </cell>
          <cell r="D62">
            <v>0</v>
          </cell>
          <cell r="E62">
            <v>0</v>
          </cell>
          <cell r="F62">
            <v>0</v>
          </cell>
          <cell r="G62">
            <v>510414.4</v>
          </cell>
          <cell r="H62">
            <v>0</v>
          </cell>
        </row>
        <row r="63">
          <cell r="A63" t="str">
            <v>01.04.20.6</v>
          </cell>
          <cell r="B63" t="str">
            <v>Ñaøo buïi tre, ôû ñòa hình söôøn doác &gt; 25ñoä, d &lt;=110</v>
          </cell>
          <cell r="C63" t="str">
            <v>Buïi</v>
          </cell>
          <cell r="D63">
            <v>0</v>
          </cell>
          <cell r="E63">
            <v>0</v>
          </cell>
          <cell r="F63">
            <v>0</v>
          </cell>
          <cell r="G63">
            <v>765621.6</v>
          </cell>
          <cell r="H63">
            <v>0</v>
          </cell>
        </row>
        <row r="64">
          <cell r="A64" t="str">
            <v>01.04.20.7</v>
          </cell>
          <cell r="B64" t="str">
            <v>Ñaøo buïi tre, ôû ñòa hình söôøn doác &gt; 25ñoä, d &gt;110</v>
          </cell>
          <cell r="C64" t="str">
            <v>Buïi</v>
          </cell>
          <cell r="D64">
            <v>0</v>
          </cell>
          <cell r="E64">
            <v>0</v>
          </cell>
          <cell r="F64">
            <v>0</v>
          </cell>
          <cell r="G64">
            <v>1149288.8</v>
          </cell>
          <cell r="H64">
            <v>0</v>
          </cell>
        </row>
        <row r="65">
          <cell r="A65" t="str">
            <v>01.05.10.1</v>
          </cell>
          <cell r="B65" t="str">
            <v>San söûa maët baèng , ñaát caáp 1</v>
          </cell>
          <cell r="C65" t="str">
            <v>m2</v>
          </cell>
          <cell r="D65">
            <v>0</v>
          </cell>
          <cell r="E65">
            <v>0</v>
          </cell>
          <cell r="F65">
            <v>0</v>
          </cell>
          <cell r="G65">
            <v>4538.92</v>
          </cell>
          <cell r="H65">
            <v>0</v>
          </cell>
        </row>
        <row r="66">
          <cell r="A66" t="str">
            <v>01.05.10.2</v>
          </cell>
          <cell r="B66" t="str">
            <v>San söûa maët baèng , ñaát caáp 2</v>
          </cell>
          <cell r="C66" t="str">
            <v>m2</v>
          </cell>
          <cell r="D66">
            <v>0</v>
          </cell>
          <cell r="E66">
            <v>0</v>
          </cell>
          <cell r="F66">
            <v>0</v>
          </cell>
          <cell r="G66">
            <v>5138.3999999999996</v>
          </cell>
          <cell r="H66">
            <v>0</v>
          </cell>
        </row>
        <row r="67">
          <cell r="A67" t="str">
            <v>01.05.10.3</v>
          </cell>
          <cell r="B67" t="str">
            <v>San söûa maët baèng , ñaát caáp 3</v>
          </cell>
          <cell r="C67" t="str">
            <v>m2</v>
          </cell>
          <cell r="D67">
            <v>0</v>
          </cell>
          <cell r="E67">
            <v>0</v>
          </cell>
          <cell r="F67">
            <v>0</v>
          </cell>
          <cell r="G67">
            <v>5994.8</v>
          </cell>
          <cell r="H67">
            <v>0</v>
          </cell>
        </row>
        <row r="68">
          <cell r="A68" t="str">
            <v>01.05.10.4</v>
          </cell>
          <cell r="B68" t="str">
            <v>San söûa maët baèng , ñaát caáp 4</v>
          </cell>
          <cell r="C68" t="str">
            <v>m2</v>
          </cell>
          <cell r="D68">
            <v>0</v>
          </cell>
          <cell r="E68">
            <v>0</v>
          </cell>
          <cell r="F68">
            <v>0</v>
          </cell>
          <cell r="G68">
            <v>7108.1200000000008</v>
          </cell>
          <cell r="H68">
            <v>0</v>
          </cell>
        </row>
        <row r="69">
          <cell r="A69" t="str">
            <v>01.05.20.1</v>
          </cell>
          <cell r="B69" t="str">
            <v>Toân taïo ñöôøng cuõ, ñaát caáp 1</v>
          </cell>
          <cell r="C69" t="str">
            <v>m3</v>
          </cell>
          <cell r="D69">
            <v>0</v>
          </cell>
          <cell r="E69">
            <v>0</v>
          </cell>
          <cell r="F69">
            <v>0</v>
          </cell>
          <cell r="G69">
            <v>59091.6</v>
          </cell>
          <cell r="H69">
            <v>0</v>
          </cell>
        </row>
        <row r="70">
          <cell r="A70" t="str">
            <v>01.05.20.2</v>
          </cell>
          <cell r="B70" t="str">
            <v>Toân taïo ñöôøng cuõ, ñaát caáp 2</v>
          </cell>
          <cell r="C70" t="str">
            <v>m3</v>
          </cell>
          <cell r="D70">
            <v>0</v>
          </cell>
          <cell r="E70">
            <v>0</v>
          </cell>
          <cell r="F70">
            <v>0</v>
          </cell>
          <cell r="G70">
            <v>66799.199999999997</v>
          </cell>
          <cell r="H70">
            <v>0</v>
          </cell>
        </row>
        <row r="71">
          <cell r="A71" t="str">
            <v>01.05.20.3</v>
          </cell>
          <cell r="B71" t="str">
            <v>Toân taïo ñöôøng cuõ, ñaát caáp 3</v>
          </cell>
          <cell r="C71" t="str">
            <v>m3</v>
          </cell>
          <cell r="D71">
            <v>0</v>
          </cell>
          <cell r="E71">
            <v>0</v>
          </cell>
          <cell r="F71">
            <v>0</v>
          </cell>
          <cell r="G71">
            <v>79645.2</v>
          </cell>
          <cell r="H71">
            <v>0</v>
          </cell>
        </row>
        <row r="72">
          <cell r="A72" t="str">
            <v>01.05.20.4</v>
          </cell>
          <cell r="B72" t="str">
            <v>Toân taïo ñöôøng cuõ, ñaát caáp 4</v>
          </cell>
          <cell r="C72" t="str">
            <v>m3</v>
          </cell>
          <cell r="D72">
            <v>0</v>
          </cell>
          <cell r="E72">
            <v>0</v>
          </cell>
          <cell r="F72">
            <v>0</v>
          </cell>
          <cell r="G72">
            <v>92491.200000000012</v>
          </cell>
          <cell r="H72">
            <v>0</v>
          </cell>
        </row>
        <row r="73">
          <cell r="A73" t="str">
            <v>01.05.30.1</v>
          </cell>
          <cell r="B73" t="str">
            <v>Laøm ñöôøng theo söôøn ñoài , ñaát caáp 1</v>
          </cell>
          <cell r="C73" t="str">
            <v>m3</v>
          </cell>
          <cell r="D73">
            <v>0</v>
          </cell>
          <cell r="E73">
            <v>0</v>
          </cell>
          <cell r="F73">
            <v>0</v>
          </cell>
          <cell r="G73">
            <v>42820</v>
          </cell>
          <cell r="H73">
            <v>0</v>
          </cell>
        </row>
        <row r="74">
          <cell r="A74" t="str">
            <v>01.05.30.2</v>
          </cell>
          <cell r="B74" t="str">
            <v>Laøm ñöôøng theo söôøn ñoài , ñaát caáp 2</v>
          </cell>
          <cell r="C74" t="str">
            <v>m3</v>
          </cell>
          <cell r="D74">
            <v>0</v>
          </cell>
          <cell r="E74">
            <v>0</v>
          </cell>
          <cell r="F74">
            <v>0</v>
          </cell>
          <cell r="G74">
            <v>55666</v>
          </cell>
          <cell r="H74">
            <v>0</v>
          </cell>
        </row>
        <row r="75">
          <cell r="A75" t="str">
            <v>01.05.30.3</v>
          </cell>
          <cell r="B75" t="str">
            <v>Laøm ñöôøng theo söôøn ñoài , ñaát caáp 3</v>
          </cell>
          <cell r="C75" t="str">
            <v>m3</v>
          </cell>
          <cell r="D75">
            <v>0</v>
          </cell>
          <cell r="E75">
            <v>0</v>
          </cell>
          <cell r="F75">
            <v>0</v>
          </cell>
          <cell r="G75">
            <v>64230</v>
          </cell>
          <cell r="H75">
            <v>0</v>
          </cell>
        </row>
        <row r="76">
          <cell r="A76" t="str">
            <v>01.05.30.4</v>
          </cell>
          <cell r="B76" t="str">
            <v>Laøm ñöôøng theo söôøn ñoài , ñaát caáp 4</v>
          </cell>
          <cell r="C76" t="str">
            <v>m3</v>
          </cell>
          <cell r="D76">
            <v>0</v>
          </cell>
          <cell r="E76">
            <v>0</v>
          </cell>
          <cell r="F76">
            <v>0</v>
          </cell>
          <cell r="G76">
            <v>92491.200000000012</v>
          </cell>
          <cell r="H76">
            <v>0</v>
          </cell>
        </row>
        <row r="77">
          <cell r="A77" t="str">
            <v>01.05.40.1</v>
          </cell>
          <cell r="B77" t="str">
            <v>Ñaøo ñaát maët baèng, san söôøn, ñaát caáp 1</v>
          </cell>
          <cell r="C77" t="str">
            <v>m3</v>
          </cell>
          <cell r="D77">
            <v>0</v>
          </cell>
          <cell r="E77">
            <v>0</v>
          </cell>
          <cell r="F77">
            <v>0</v>
          </cell>
          <cell r="G77">
            <v>47958.400000000001</v>
          </cell>
          <cell r="H77">
            <v>0</v>
          </cell>
        </row>
        <row r="78">
          <cell r="A78" t="str">
            <v>01.05.40.2</v>
          </cell>
          <cell r="B78" t="str">
            <v>Ñaøo ñaát maët baèng, san söôøn, ñaát caáp 2</v>
          </cell>
          <cell r="C78" t="str">
            <v>m3</v>
          </cell>
          <cell r="D78">
            <v>0</v>
          </cell>
          <cell r="E78">
            <v>0</v>
          </cell>
          <cell r="F78">
            <v>0</v>
          </cell>
          <cell r="G78">
            <v>62517.2</v>
          </cell>
          <cell r="H78">
            <v>0</v>
          </cell>
        </row>
        <row r="79">
          <cell r="A79" t="str">
            <v>01.05.40.3</v>
          </cell>
          <cell r="B79" t="str">
            <v>Ñaøo ñaát maët baèng, san söôøn, ñaát caáp 3</v>
          </cell>
          <cell r="C79" t="str">
            <v>m3</v>
          </cell>
          <cell r="D79">
            <v>0</v>
          </cell>
          <cell r="E79">
            <v>0</v>
          </cell>
          <cell r="F79">
            <v>0</v>
          </cell>
          <cell r="G79">
            <v>107050</v>
          </cell>
          <cell r="H79">
            <v>0</v>
          </cell>
        </row>
        <row r="80">
          <cell r="A80" t="str">
            <v>01.05.40.4</v>
          </cell>
          <cell r="B80" t="str">
            <v>Ñaøo ñaát maët baèng, san söôøn, ñaát caáp 4</v>
          </cell>
          <cell r="C80" t="str">
            <v>m3</v>
          </cell>
          <cell r="D80">
            <v>0</v>
          </cell>
          <cell r="E80">
            <v>0</v>
          </cell>
          <cell r="F80">
            <v>0</v>
          </cell>
          <cell r="G80">
            <v>171280</v>
          </cell>
          <cell r="H80">
            <v>0</v>
          </cell>
        </row>
        <row r="81">
          <cell r="A81" t="str">
            <v>01.05.50.1</v>
          </cell>
          <cell r="B81" t="str">
            <v>Laøm ñöôøng môùi, ñaát caáp1</v>
          </cell>
          <cell r="C81" t="str">
            <v>m3</v>
          </cell>
          <cell r="D81">
            <v>0</v>
          </cell>
          <cell r="E81">
            <v>0</v>
          </cell>
          <cell r="F81">
            <v>0</v>
          </cell>
          <cell r="G81">
            <v>69368.400000000009</v>
          </cell>
          <cell r="H81">
            <v>0</v>
          </cell>
        </row>
        <row r="82">
          <cell r="A82" t="str">
            <v>01.05.50.2</v>
          </cell>
          <cell r="B82" t="str">
            <v>Laøm ñöôøng môùi, ñaát caáp2</v>
          </cell>
          <cell r="C82" t="str">
            <v>m3</v>
          </cell>
          <cell r="D82">
            <v>0</v>
          </cell>
          <cell r="E82">
            <v>0</v>
          </cell>
          <cell r="F82">
            <v>0</v>
          </cell>
          <cell r="G82">
            <v>74506.8</v>
          </cell>
          <cell r="H82">
            <v>0</v>
          </cell>
        </row>
        <row r="83">
          <cell r="A83" t="str">
            <v>01.05.50.3</v>
          </cell>
          <cell r="B83" t="str">
            <v>Laøm ñöôøng môùi, ñaát caáp3</v>
          </cell>
          <cell r="C83" t="str">
            <v>m3</v>
          </cell>
          <cell r="D83">
            <v>0</v>
          </cell>
          <cell r="E83">
            <v>0</v>
          </cell>
          <cell r="F83">
            <v>0</v>
          </cell>
          <cell r="G83">
            <v>93347.6</v>
          </cell>
          <cell r="H83">
            <v>0</v>
          </cell>
        </row>
        <row r="84">
          <cell r="A84" t="str">
            <v>01.05.50.4</v>
          </cell>
          <cell r="B84" t="str">
            <v>Laøm ñöôøng môùi, ñaát caáp4</v>
          </cell>
          <cell r="C84" t="str">
            <v>m3</v>
          </cell>
          <cell r="D84">
            <v>0</v>
          </cell>
          <cell r="E84">
            <v>0</v>
          </cell>
          <cell r="F84">
            <v>0</v>
          </cell>
          <cell r="G84">
            <v>113044.8</v>
          </cell>
          <cell r="H84">
            <v>0</v>
          </cell>
        </row>
        <row r="85">
          <cell r="A85" t="str">
            <v>01.06.10.1</v>
          </cell>
          <cell r="B85" t="str">
            <v>San gaït maët baèng, saït söôøn,  TC+CG ñaát caáp 1</v>
          </cell>
          <cell r="C85" t="str">
            <v>m3</v>
          </cell>
          <cell r="D85">
            <v>0</v>
          </cell>
          <cell r="E85">
            <v>0</v>
          </cell>
          <cell r="F85">
            <v>0</v>
          </cell>
          <cell r="G85">
            <v>2440.7400000000002</v>
          </cell>
          <cell r="H85">
            <v>356.54339999999996</v>
          </cell>
        </row>
        <row r="86">
          <cell r="A86" t="str">
            <v>01.06.10.2</v>
          </cell>
          <cell r="B86" t="str">
            <v>San gaït maët baèng, saït söôøn,  TC+CG ñaát caáp 2</v>
          </cell>
          <cell r="C86" t="str">
            <v>m3</v>
          </cell>
          <cell r="D86">
            <v>0</v>
          </cell>
          <cell r="E86">
            <v>0</v>
          </cell>
          <cell r="F86">
            <v>0</v>
          </cell>
          <cell r="G86">
            <v>3185.8079999999995</v>
          </cell>
          <cell r="H86">
            <v>437.0532</v>
          </cell>
        </row>
        <row r="87">
          <cell r="A87" t="str">
            <v>01.06.10.3</v>
          </cell>
          <cell r="B87" t="str">
            <v>San gaït maët baèng, saït söôøn,  TC+CG ñaát caáp 3</v>
          </cell>
          <cell r="C87" t="str">
            <v>m3</v>
          </cell>
          <cell r="D87">
            <v>0</v>
          </cell>
          <cell r="E87">
            <v>0</v>
          </cell>
          <cell r="F87">
            <v>0</v>
          </cell>
          <cell r="G87">
            <v>3810.98</v>
          </cell>
          <cell r="H87">
            <v>575.07000000000005</v>
          </cell>
        </row>
        <row r="88">
          <cell r="A88" t="str">
            <v>01.06.10.4</v>
          </cell>
          <cell r="B88" t="str">
            <v>San gaït maët baèng, saït söôøn,  TC+CG ñaát caáp 4</v>
          </cell>
          <cell r="C88" t="str">
            <v>m3</v>
          </cell>
          <cell r="D88">
            <v>0</v>
          </cell>
          <cell r="E88">
            <v>0</v>
          </cell>
          <cell r="F88">
            <v>0</v>
          </cell>
          <cell r="G88">
            <v>4624.5600000000004</v>
          </cell>
          <cell r="H88">
            <v>782.09520000000009</v>
          </cell>
        </row>
        <row r="89">
          <cell r="A89" t="str">
            <v>01.06.20.1</v>
          </cell>
          <cell r="B89" t="str">
            <v>San gaït ñöôøng taïm, TC+CG, ñaát caâp1</v>
          </cell>
          <cell r="C89" t="str">
            <v>m3</v>
          </cell>
          <cell r="D89">
            <v>0</v>
          </cell>
          <cell r="E89">
            <v>0</v>
          </cell>
          <cell r="F89">
            <v>0</v>
          </cell>
          <cell r="G89">
            <v>2440.7400000000002</v>
          </cell>
          <cell r="H89">
            <v>483.05879999999996</v>
          </cell>
        </row>
        <row r="90">
          <cell r="A90" t="str">
            <v>01.06.20.2</v>
          </cell>
          <cell r="B90" t="str">
            <v>San gaït ñöôøng taïm, TC+CG, ñaát caâp2</v>
          </cell>
          <cell r="C90" t="str">
            <v>m3</v>
          </cell>
          <cell r="D90">
            <v>0</v>
          </cell>
          <cell r="E90">
            <v>0</v>
          </cell>
          <cell r="F90">
            <v>0</v>
          </cell>
          <cell r="G90">
            <v>3185.8079999999995</v>
          </cell>
          <cell r="H90">
            <v>598.07280000000003</v>
          </cell>
        </row>
        <row r="91">
          <cell r="A91" t="str">
            <v>01.06.20.3</v>
          </cell>
          <cell r="B91" t="str">
            <v>San gaït ñöôøng taïm, TC+CG, ñaát caâp3</v>
          </cell>
          <cell r="C91" t="str">
            <v>m3</v>
          </cell>
          <cell r="D91">
            <v>0</v>
          </cell>
          <cell r="E91">
            <v>0</v>
          </cell>
          <cell r="F91">
            <v>0</v>
          </cell>
          <cell r="G91">
            <v>3810.98</v>
          </cell>
          <cell r="H91">
            <v>713.08679999999993</v>
          </cell>
        </row>
        <row r="92">
          <cell r="A92" t="str">
            <v>01.06.20.4</v>
          </cell>
          <cell r="B92" t="str">
            <v>San gaït ñöôøng taïm, TC+CG, ñaát caâp4</v>
          </cell>
          <cell r="C92" t="str">
            <v>m3</v>
          </cell>
          <cell r="D92">
            <v>0</v>
          </cell>
          <cell r="E92">
            <v>0</v>
          </cell>
          <cell r="F92">
            <v>0</v>
          </cell>
          <cell r="G92">
            <v>4624.5600000000004</v>
          </cell>
          <cell r="H92">
            <v>966.11759999999992</v>
          </cell>
        </row>
        <row r="93">
          <cell r="A93" t="str">
            <v>01.07.10</v>
          </cell>
          <cell r="B93" t="str">
            <v xml:space="preserve">Xeáp ñaù khan </v>
          </cell>
          <cell r="C93" t="str">
            <v>m3</v>
          </cell>
          <cell r="D93">
            <v>161818.4</v>
          </cell>
          <cell r="E93">
            <v>161818.4</v>
          </cell>
          <cell r="F93">
            <v>161818.4</v>
          </cell>
          <cell r="G93">
            <v>149870</v>
          </cell>
          <cell r="H93">
            <v>0</v>
          </cell>
        </row>
        <row r="94">
          <cell r="A94" t="str">
            <v>01.07.20</v>
          </cell>
          <cell r="B94" t="str">
            <v>Raûi ñaù choáng luùn</v>
          </cell>
          <cell r="C94" t="str">
            <v>m3</v>
          </cell>
          <cell r="D94">
            <v>168182.04</v>
          </cell>
          <cell r="E94">
            <v>168182.04</v>
          </cell>
          <cell r="F94">
            <v>168182.04</v>
          </cell>
          <cell r="G94">
            <v>128460</v>
          </cell>
          <cell r="H94">
            <v>0</v>
          </cell>
        </row>
        <row r="95">
          <cell r="A95" t="str">
            <v>01.07.30</v>
          </cell>
          <cell r="B95" t="str">
            <v>Xeáp ñaù vaøo roï</v>
          </cell>
          <cell r="C95" t="str">
            <v>m3</v>
          </cell>
          <cell r="D95">
            <v>161818.4</v>
          </cell>
          <cell r="E95">
            <v>161818.4</v>
          </cell>
          <cell r="F95">
            <v>161818.4</v>
          </cell>
          <cell r="G95">
            <v>137024</v>
          </cell>
          <cell r="H95">
            <v>0</v>
          </cell>
        </row>
        <row r="96">
          <cell r="A96" t="str">
            <v>01.08.10</v>
          </cell>
          <cell r="B96" t="str">
            <v>Laøm caàu taïm</v>
          </cell>
          <cell r="C96" t="str">
            <v>m2</v>
          </cell>
          <cell r="D96">
            <v>23625</v>
          </cell>
          <cell r="E96">
            <v>23625</v>
          </cell>
          <cell r="F96">
            <v>23625</v>
          </cell>
          <cell r="G96">
            <v>27404.799999999999</v>
          </cell>
          <cell r="H96">
            <v>0</v>
          </cell>
        </row>
        <row r="97">
          <cell r="A97" t="str">
            <v>01.09.10.1</v>
          </cell>
          <cell r="B97" t="str">
            <v>Laøm kho kín</v>
          </cell>
          <cell r="C97" t="str">
            <v>m2</v>
          </cell>
          <cell r="D97">
            <v>252000</v>
          </cell>
          <cell r="E97">
            <v>252000</v>
          </cell>
          <cell r="F97">
            <v>252000</v>
          </cell>
          <cell r="G97">
            <v>141306</v>
          </cell>
          <cell r="H97">
            <v>0</v>
          </cell>
        </row>
        <row r="98">
          <cell r="A98" t="str">
            <v>01.09.10.2</v>
          </cell>
          <cell r="B98" t="str">
            <v>Laøm kho hôû</v>
          </cell>
          <cell r="C98" t="str">
            <v>m2</v>
          </cell>
          <cell r="D98">
            <v>149625</v>
          </cell>
          <cell r="E98">
            <v>149625</v>
          </cell>
          <cell r="F98">
            <v>149625</v>
          </cell>
          <cell r="G98">
            <v>127603.6</v>
          </cell>
          <cell r="H98">
            <v>0</v>
          </cell>
        </row>
        <row r="99">
          <cell r="A99" t="str">
            <v>01.10.10</v>
          </cell>
          <cell r="B99" t="str">
            <v>Taùt nöôùc baèng thuû coâng</v>
          </cell>
          <cell r="C99" t="str">
            <v>m3</v>
          </cell>
          <cell r="D99">
            <v>0</v>
          </cell>
          <cell r="E99">
            <v>0</v>
          </cell>
          <cell r="F99">
            <v>0</v>
          </cell>
          <cell r="G99">
            <v>34256</v>
          </cell>
          <cell r="H99">
            <v>0</v>
          </cell>
        </row>
        <row r="100">
          <cell r="A100" t="str">
            <v>01.10.20</v>
          </cell>
          <cell r="B100" t="str">
            <v>Taùt nöôùc baèng maùy bôm 1,5kW</v>
          </cell>
          <cell r="C100" t="str">
            <v>m3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4198.3</v>
          </cell>
        </row>
        <row r="101">
          <cell r="A101" t="str">
            <v>01.11.10.1</v>
          </cell>
          <cell r="B101" t="str">
            <v>Ñaép bôø bao, ñoá saâu buøn &lt;= 30</v>
          </cell>
          <cell r="C101" t="str">
            <v>m</v>
          </cell>
          <cell r="D101">
            <v>0</v>
          </cell>
          <cell r="E101">
            <v>0</v>
          </cell>
          <cell r="F101">
            <v>0</v>
          </cell>
          <cell r="G101">
            <v>32543.200000000001</v>
          </cell>
          <cell r="H101">
            <v>0</v>
          </cell>
        </row>
        <row r="102">
          <cell r="A102" t="str">
            <v>01.11.10.2</v>
          </cell>
          <cell r="B102" t="str">
            <v>Ñaép bôø bao, ñoá saâu buøn &lt;= 50</v>
          </cell>
          <cell r="C102" t="str">
            <v>m</v>
          </cell>
          <cell r="D102">
            <v>24000</v>
          </cell>
          <cell r="E102">
            <v>24000</v>
          </cell>
          <cell r="F102">
            <v>24000</v>
          </cell>
          <cell r="G102">
            <v>47958.400000000001</v>
          </cell>
          <cell r="H102">
            <v>0</v>
          </cell>
        </row>
        <row r="103">
          <cell r="A103" t="str">
            <v>01.11.10.3</v>
          </cell>
          <cell r="B103" t="str">
            <v>Ñaép bôø bao, ñoá saâu buøn &lt;= 80</v>
          </cell>
          <cell r="C103" t="str">
            <v>m</v>
          </cell>
          <cell r="D103">
            <v>37500</v>
          </cell>
          <cell r="E103">
            <v>37500</v>
          </cell>
          <cell r="F103">
            <v>37500</v>
          </cell>
          <cell r="G103">
            <v>73650.399999999994</v>
          </cell>
          <cell r="H103">
            <v>0</v>
          </cell>
        </row>
        <row r="104">
          <cell r="A104" t="str">
            <v>01.11.10.4</v>
          </cell>
          <cell r="B104" t="str">
            <v>Ñaép bôø bao, ñoá saâu buøn &lt;= 100</v>
          </cell>
          <cell r="C104" t="str">
            <v>m</v>
          </cell>
          <cell r="D104">
            <v>45000</v>
          </cell>
          <cell r="E104">
            <v>45000</v>
          </cell>
          <cell r="F104">
            <v>45000</v>
          </cell>
          <cell r="G104">
            <v>94204.000000000015</v>
          </cell>
          <cell r="H104">
            <v>0</v>
          </cell>
        </row>
        <row r="105">
          <cell r="A105" t="str">
            <v>01.12.10.1</v>
          </cell>
          <cell r="B105" t="str">
            <v>Ñaøo buøn ñaëc trong moïi ñieàu kieän</v>
          </cell>
          <cell r="C105" t="str">
            <v>m3</v>
          </cell>
          <cell r="D105">
            <v>0</v>
          </cell>
          <cell r="E105">
            <v>0</v>
          </cell>
          <cell r="F105">
            <v>0</v>
          </cell>
          <cell r="G105">
            <v>88209.2</v>
          </cell>
          <cell r="H105">
            <v>0</v>
          </cell>
        </row>
        <row r="106">
          <cell r="A106" t="str">
            <v>01.12.10.2</v>
          </cell>
          <cell r="B106" t="str">
            <v>Ñaøo buøn laãn raùc trong moïi ñieàu kieän</v>
          </cell>
          <cell r="C106" t="str">
            <v>m3</v>
          </cell>
          <cell r="D106">
            <v>0</v>
          </cell>
          <cell r="E106">
            <v>0</v>
          </cell>
          <cell r="F106">
            <v>0</v>
          </cell>
          <cell r="G106">
            <v>94204.000000000015</v>
          </cell>
          <cell r="H106">
            <v>0</v>
          </cell>
        </row>
        <row r="107">
          <cell r="A107" t="str">
            <v>01.12.10.3</v>
          </cell>
          <cell r="B107" t="str">
            <v>Ñaøo buøn laãn soûi ñaù trong moïi ñieàu kieän</v>
          </cell>
          <cell r="C107" t="str">
            <v>m3</v>
          </cell>
          <cell r="D107">
            <v>0</v>
          </cell>
          <cell r="E107">
            <v>0</v>
          </cell>
          <cell r="F107">
            <v>0</v>
          </cell>
          <cell r="G107">
            <v>153295.6</v>
          </cell>
          <cell r="H107">
            <v>0</v>
          </cell>
        </row>
        <row r="108">
          <cell r="A108" t="str">
            <v>01.12.10.4</v>
          </cell>
          <cell r="B108" t="str">
            <v>Ñaøo buøn loûng trong moïi ñieàu kieän</v>
          </cell>
          <cell r="C108" t="str">
            <v>m3</v>
          </cell>
          <cell r="D108">
            <v>0</v>
          </cell>
          <cell r="E108">
            <v>0</v>
          </cell>
          <cell r="F108">
            <v>0</v>
          </cell>
          <cell r="G108">
            <v>134454.80000000002</v>
          </cell>
          <cell r="H108">
            <v>0</v>
          </cell>
        </row>
        <row r="109">
          <cell r="A109" t="str">
            <v>CH. 2</v>
          </cell>
          <cell r="B109" t="str">
            <v>COÂNG TAÙC PHAÙ DÔÕ CAÙC COÂNG TRÌNH CUÕ</v>
          </cell>
          <cell r="C109" t="str">
            <v>m2</v>
          </cell>
        </row>
        <row r="110">
          <cell r="B110" t="str">
            <v>Thuû coâng</v>
          </cell>
          <cell r="H110">
            <v>0</v>
          </cell>
        </row>
        <row r="111">
          <cell r="A111" t="str">
            <v>02.01.10.1</v>
          </cell>
          <cell r="B111" t="str">
            <v>Phaù dôõ neàn gaïch caùc loaïi</v>
          </cell>
          <cell r="C111" t="str">
            <v>m2</v>
          </cell>
          <cell r="D111">
            <v>0</v>
          </cell>
          <cell r="E111">
            <v>0</v>
          </cell>
          <cell r="F111">
            <v>0</v>
          </cell>
          <cell r="G111">
            <v>5994.8</v>
          </cell>
          <cell r="H111">
            <v>0</v>
          </cell>
        </row>
        <row r="112">
          <cell r="A112" t="str">
            <v>02.01.10.2</v>
          </cell>
          <cell r="B112" t="str">
            <v>Phaù dôõ ñöôøng ñaù daêm, &lt;=20cm</v>
          </cell>
          <cell r="C112" t="str">
            <v>m2</v>
          </cell>
          <cell r="D112">
            <v>0</v>
          </cell>
          <cell r="E112">
            <v>0</v>
          </cell>
          <cell r="F112">
            <v>0</v>
          </cell>
          <cell r="G112">
            <v>15415.199999999999</v>
          </cell>
          <cell r="H112">
            <v>0</v>
          </cell>
        </row>
        <row r="113">
          <cell r="A113" t="str">
            <v>02.01.10.3</v>
          </cell>
          <cell r="B113" t="str">
            <v>Phaù dôõ maët ñöôøng nhöïa coù ñoä daøy &lt;=10cm</v>
          </cell>
          <cell r="C113" t="str">
            <v>m2</v>
          </cell>
          <cell r="D113">
            <v>0</v>
          </cell>
          <cell r="E113">
            <v>0</v>
          </cell>
          <cell r="F113">
            <v>0</v>
          </cell>
          <cell r="G113">
            <v>8564</v>
          </cell>
          <cell r="H113">
            <v>0</v>
          </cell>
        </row>
        <row r="114">
          <cell r="A114" t="str">
            <v>02.01.10.4</v>
          </cell>
          <cell r="B114" t="str">
            <v>Phaù dôõ maët ñöôøng nhöïa coù ñoä daøy &gt;10cm</v>
          </cell>
          <cell r="C114" t="str">
            <v>m2</v>
          </cell>
          <cell r="D114">
            <v>0</v>
          </cell>
          <cell r="E114">
            <v>0</v>
          </cell>
          <cell r="F114">
            <v>0</v>
          </cell>
          <cell r="G114">
            <v>17128</v>
          </cell>
          <cell r="H114">
            <v>0</v>
          </cell>
        </row>
        <row r="115">
          <cell r="A115" t="str">
            <v>02.01.10.5</v>
          </cell>
          <cell r="B115" t="str">
            <v>Phaù dôõ maët ñöôøng ñaù daêm thaám nhöïa &lt;=20cm</v>
          </cell>
          <cell r="C115" t="str">
            <v>m2</v>
          </cell>
          <cell r="D115">
            <v>0</v>
          </cell>
          <cell r="E115">
            <v>0</v>
          </cell>
          <cell r="F115">
            <v>0</v>
          </cell>
          <cell r="G115">
            <v>23122.800000000003</v>
          </cell>
          <cell r="H115">
            <v>0</v>
          </cell>
        </row>
        <row r="116">
          <cell r="A116" t="str">
            <v>02.02.10.1</v>
          </cell>
          <cell r="B116" t="str">
            <v>Phaù dôõ neàn ñöôøng xeáp ñaù hoäc</v>
          </cell>
          <cell r="C116" t="str">
            <v>m3</v>
          </cell>
          <cell r="D116">
            <v>0</v>
          </cell>
          <cell r="E116">
            <v>0</v>
          </cell>
          <cell r="F116">
            <v>0</v>
          </cell>
          <cell r="G116">
            <v>256920</v>
          </cell>
          <cell r="H116">
            <v>0</v>
          </cell>
        </row>
        <row r="117">
          <cell r="A117" t="str">
            <v>02.02.10.2</v>
          </cell>
          <cell r="B117" t="str">
            <v>Phaù dôõ beâ toâng ñaù daêm coù coát theùp</v>
          </cell>
          <cell r="C117" t="str">
            <v>m3</v>
          </cell>
          <cell r="D117">
            <v>0</v>
          </cell>
          <cell r="E117">
            <v>0</v>
          </cell>
          <cell r="F117">
            <v>0</v>
          </cell>
          <cell r="G117">
            <v>479583.99999999994</v>
          </cell>
          <cell r="H117">
            <v>0</v>
          </cell>
        </row>
        <row r="118">
          <cell r="A118" t="str">
            <v>02.02.10.3</v>
          </cell>
          <cell r="B118" t="str">
            <v>Phaù dôõ beâ toâng ñaù daêm khoâng coù coát theùp</v>
          </cell>
          <cell r="C118" t="str">
            <v>m3</v>
          </cell>
          <cell r="D118">
            <v>0</v>
          </cell>
          <cell r="E118">
            <v>0</v>
          </cell>
          <cell r="F118">
            <v>0</v>
          </cell>
          <cell r="G118">
            <v>333996</v>
          </cell>
          <cell r="H118">
            <v>0</v>
          </cell>
        </row>
        <row r="119">
          <cell r="A119" t="str">
            <v>02.02.10.4</v>
          </cell>
          <cell r="B119" t="str">
            <v>Phaù dôõ keát caáu gaïch</v>
          </cell>
          <cell r="C119" t="str">
            <v>m3</v>
          </cell>
          <cell r="D119">
            <v>0</v>
          </cell>
          <cell r="E119">
            <v>0</v>
          </cell>
          <cell r="F119">
            <v>0</v>
          </cell>
          <cell r="G119">
            <v>188408.00000000003</v>
          </cell>
          <cell r="H119">
            <v>0</v>
          </cell>
        </row>
        <row r="120">
          <cell r="B120" t="str">
            <v>Cô giôùi</v>
          </cell>
          <cell r="H120">
            <v>0</v>
          </cell>
        </row>
        <row r="121">
          <cell r="A121" t="str">
            <v>02.03.10.1</v>
          </cell>
          <cell r="B121" t="str">
            <v>Phaù dôõ baèng buùa caên BT, ñaù daêm coù coát theùp</v>
          </cell>
          <cell r="C121" t="str">
            <v>m3</v>
          </cell>
          <cell r="D121">
            <v>27273</v>
          </cell>
          <cell r="E121">
            <v>27273</v>
          </cell>
          <cell r="F121">
            <v>27273</v>
          </cell>
          <cell r="G121">
            <v>184982.40000000002</v>
          </cell>
          <cell r="H121">
            <v>694182.28399999999</v>
          </cell>
        </row>
        <row r="122">
          <cell r="A122" t="str">
            <v>02.03.10.2</v>
          </cell>
          <cell r="B122" t="str">
            <v>Phaù dôõ baèng buùa caên BT, ñaù daêm khoâng coát theùp</v>
          </cell>
          <cell r="C122" t="str">
            <v>m3</v>
          </cell>
          <cell r="D122">
            <v>0</v>
          </cell>
          <cell r="E122">
            <v>0</v>
          </cell>
          <cell r="F122">
            <v>0</v>
          </cell>
          <cell r="G122">
            <v>169567.2</v>
          </cell>
          <cell r="H122">
            <v>552535.78200000001</v>
          </cell>
        </row>
        <row r="123">
          <cell r="A123" t="str">
            <v>02.03.10.3</v>
          </cell>
          <cell r="B123" t="str">
            <v>Phaù dôõ baèng buùa caên gaïch ñaù</v>
          </cell>
          <cell r="C123" t="str">
            <v>m3</v>
          </cell>
          <cell r="D123">
            <v>0</v>
          </cell>
          <cell r="E123">
            <v>0</v>
          </cell>
          <cell r="F123">
            <v>0</v>
          </cell>
          <cell r="G123">
            <v>112188.40000000001</v>
          </cell>
          <cell r="H123">
            <v>525999.91200000001</v>
          </cell>
        </row>
        <row r="124">
          <cell r="A124" t="str">
            <v>02.03.20.1</v>
          </cell>
          <cell r="B124" t="str">
            <v>Khoan BTCT baèng maùy caàm tay</v>
          </cell>
          <cell r="C124" t="str">
            <v>m3</v>
          </cell>
          <cell r="D124">
            <v>27273</v>
          </cell>
          <cell r="E124">
            <v>27273</v>
          </cell>
          <cell r="F124">
            <v>27273</v>
          </cell>
          <cell r="G124">
            <v>207248.8</v>
          </cell>
          <cell r="H124">
            <v>122126.72</v>
          </cell>
        </row>
        <row r="125">
          <cell r="A125" t="str">
            <v>02.03.20.2</v>
          </cell>
          <cell r="B125" t="str">
            <v>Khoan BT khoâng coát theùp baèng maùy caàm tay</v>
          </cell>
          <cell r="C125" t="str">
            <v>m3</v>
          </cell>
          <cell r="D125">
            <v>0</v>
          </cell>
          <cell r="E125">
            <v>0</v>
          </cell>
          <cell r="F125">
            <v>0</v>
          </cell>
          <cell r="G125">
            <v>193546.4</v>
          </cell>
          <cell r="H125">
            <v>62229.599999999999</v>
          </cell>
        </row>
        <row r="126">
          <cell r="A126" t="str">
            <v>02.04.11.1</v>
          </cell>
          <cell r="B126" t="str">
            <v>Ñuïc loã thoâng töôøng 20x20cm daøy 11cm</v>
          </cell>
          <cell r="C126" t="str">
            <v>m2</v>
          </cell>
          <cell r="D126">
            <v>0</v>
          </cell>
          <cell r="E126">
            <v>0</v>
          </cell>
          <cell r="F126">
            <v>0</v>
          </cell>
          <cell r="G126">
            <v>7418.4000000000005</v>
          </cell>
          <cell r="H126">
            <v>0</v>
          </cell>
        </row>
        <row r="127">
          <cell r="A127" t="str">
            <v>02.04.11.2</v>
          </cell>
          <cell r="B127" t="str">
            <v>Ñuïc loã thoâng töôøng 20x20cm daøy 22cm</v>
          </cell>
          <cell r="C127" t="str">
            <v>m2</v>
          </cell>
          <cell r="D127">
            <v>0</v>
          </cell>
          <cell r="E127">
            <v>0</v>
          </cell>
          <cell r="F127">
            <v>0</v>
          </cell>
          <cell r="G127">
            <v>13909.5</v>
          </cell>
          <cell r="H127">
            <v>0</v>
          </cell>
        </row>
        <row r="128">
          <cell r="A128" t="str">
            <v>02.04.11.3</v>
          </cell>
          <cell r="B128" t="str">
            <v>Ñuïc loã thoâng töôøng 20x20cm, töôøng BT</v>
          </cell>
          <cell r="C128" t="str">
            <v>m2</v>
          </cell>
          <cell r="D128">
            <v>0</v>
          </cell>
          <cell r="E128">
            <v>0</v>
          </cell>
          <cell r="F128">
            <v>0</v>
          </cell>
          <cell r="G128">
            <v>114057.9</v>
          </cell>
          <cell r="H128">
            <v>0</v>
          </cell>
        </row>
        <row r="129">
          <cell r="A129" t="str">
            <v>02.04.12.1</v>
          </cell>
          <cell r="B129" t="str">
            <v>Ñuïc loã thoâng töôøng 40x40cm daøy 11cm</v>
          </cell>
          <cell r="C129" t="str">
            <v>m2</v>
          </cell>
          <cell r="D129">
            <v>0</v>
          </cell>
          <cell r="E129">
            <v>0</v>
          </cell>
          <cell r="F129">
            <v>0</v>
          </cell>
          <cell r="G129">
            <v>6491.1</v>
          </cell>
          <cell r="H129">
            <v>0</v>
          </cell>
        </row>
        <row r="130">
          <cell r="A130" t="str">
            <v>02.04.12.2</v>
          </cell>
          <cell r="B130" t="str">
            <v>Ñuïc loã thoâng töôøng 40x40cm daøy 22cm</v>
          </cell>
          <cell r="C130" t="str">
            <v>m2</v>
          </cell>
          <cell r="D130">
            <v>0</v>
          </cell>
          <cell r="E130">
            <v>0</v>
          </cell>
          <cell r="F130">
            <v>0</v>
          </cell>
          <cell r="G130">
            <v>15764.1</v>
          </cell>
          <cell r="H130">
            <v>0</v>
          </cell>
        </row>
        <row r="131">
          <cell r="A131" t="str">
            <v>02.04.12.3</v>
          </cell>
          <cell r="B131" t="str">
            <v>Ñuïc loã thoâng töôøng 40x40cm, töôøng BT</v>
          </cell>
          <cell r="C131" t="str">
            <v>m2</v>
          </cell>
          <cell r="D131">
            <v>0</v>
          </cell>
          <cell r="E131">
            <v>0</v>
          </cell>
          <cell r="F131">
            <v>0</v>
          </cell>
          <cell r="G131">
            <v>238316.09999999998</v>
          </cell>
          <cell r="H131">
            <v>0</v>
          </cell>
        </row>
        <row r="132">
          <cell r="A132" t="str">
            <v>02.04.13.1</v>
          </cell>
          <cell r="B132" t="str">
            <v>Ñuïc môû töôøng laøm cöûa daøy 11cm</v>
          </cell>
          <cell r="C132" t="str">
            <v>m2</v>
          </cell>
          <cell r="D132">
            <v>0</v>
          </cell>
          <cell r="E132">
            <v>0</v>
          </cell>
          <cell r="F132">
            <v>0</v>
          </cell>
          <cell r="G132">
            <v>22255.200000000001</v>
          </cell>
          <cell r="H132">
            <v>0</v>
          </cell>
        </row>
        <row r="133">
          <cell r="A133" t="str">
            <v>02.04.13.2</v>
          </cell>
          <cell r="B133" t="str">
            <v>Ñuïc môû töôøng laøm cöûa daøy 12cm</v>
          </cell>
          <cell r="C133" t="str">
            <v>m2</v>
          </cell>
          <cell r="D133">
            <v>0</v>
          </cell>
          <cell r="E133">
            <v>0</v>
          </cell>
          <cell r="F133">
            <v>0</v>
          </cell>
          <cell r="G133">
            <v>62129.100000000006</v>
          </cell>
          <cell r="H133">
            <v>0</v>
          </cell>
        </row>
        <row r="134">
          <cell r="A134" t="str">
            <v>CH.3</v>
          </cell>
          <cell r="B134" t="str">
            <v>COÂNG TAÙC VAÄN CHUYEÅN, BOÁC DÔÕ</v>
          </cell>
          <cell r="H134">
            <v>0</v>
          </cell>
        </row>
        <row r="135">
          <cell r="B135" t="str">
            <v>Vaän chuyeån thuû coâng</v>
          </cell>
        </row>
        <row r="136">
          <cell r="A136" t="str">
            <v>03.01.01.1</v>
          </cell>
          <cell r="B136" t="str">
            <v>Boác dôõ caùt ñen</v>
          </cell>
          <cell r="C136" t="str">
            <v>m3/km</v>
          </cell>
          <cell r="D136">
            <v>0</v>
          </cell>
          <cell r="E136">
            <v>0</v>
          </cell>
          <cell r="F136">
            <v>0</v>
          </cell>
          <cell r="G136">
            <v>11989.6</v>
          </cell>
          <cell r="H136">
            <v>0</v>
          </cell>
        </row>
        <row r="137">
          <cell r="A137" t="str">
            <v>03.01.01.2</v>
          </cell>
          <cell r="B137" t="str">
            <v>Vaän chuyeån caùt ñen cöï ly &lt;=100m</v>
          </cell>
          <cell r="C137" t="str">
            <v>m3/km</v>
          </cell>
          <cell r="D137">
            <v>0</v>
          </cell>
          <cell r="E137">
            <v>0</v>
          </cell>
          <cell r="F137">
            <v>0</v>
          </cell>
          <cell r="G137">
            <v>376816.00000000006</v>
          </cell>
          <cell r="H137">
            <v>0</v>
          </cell>
        </row>
        <row r="138">
          <cell r="A138" t="str">
            <v>03.01.01.3</v>
          </cell>
          <cell r="B138" t="str">
            <v>Vaän chuyeån caùt ñen cöï ly &lt;=300m</v>
          </cell>
          <cell r="C138" t="str">
            <v>m3/km</v>
          </cell>
          <cell r="D138">
            <v>0</v>
          </cell>
          <cell r="E138">
            <v>0</v>
          </cell>
          <cell r="F138">
            <v>0</v>
          </cell>
          <cell r="G138">
            <v>360544.4</v>
          </cell>
          <cell r="H138">
            <v>0</v>
          </cell>
        </row>
        <row r="139">
          <cell r="A139" t="str">
            <v>03.01.01.4</v>
          </cell>
          <cell r="B139" t="str">
            <v>Vaän chuyeån caùt ñen cöï ly &lt;=500m</v>
          </cell>
          <cell r="C139" t="str">
            <v>m3/km</v>
          </cell>
          <cell r="D139">
            <v>0</v>
          </cell>
          <cell r="E139">
            <v>0</v>
          </cell>
          <cell r="F139">
            <v>0</v>
          </cell>
          <cell r="G139">
            <v>357118.8</v>
          </cell>
          <cell r="H139">
            <v>0</v>
          </cell>
        </row>
        <row r="140">
          <cell r="A140" t="str">
            <v>03.01.01.5</v>
          </cell>
          <cell r="B140" t="str">
            <v>Vaän chuyeån caùt ñen cöï ly &gt;500m</v>
          </cell>
          <cell r="C140" t="str">
            <v>m3/km</v>
          </cell>
          <cell r="D140">
            <v>0</v>
          </cell>
          <cell r="E140">
            <v>0</v>
          </cell>
          <cell r="F140">
            <v>0</v>
          </cell>
          <cell r="G140">
            <v>355406.00000000006</v>
          </cell>
          <cell r="H140">
            <v>0</v>
          </cell>
        </row>
        <row r="141">
          <cell r="A141" t="str">
            <v>03.01.02.1</v>
          </cell>
          <cell r="B141" t="str">
            <v>Boác dôõ caùt vaøng</v>
          </cell>
          <cell r="C141" t="str">
            <v>m3/km</v>
          </cell>
          <cell r="D141">
            <v>0</v>
          </cell>
          <cell r="E141">
            <v>0</v>
          </cell>
          <cell r="F141">
            <v>0</v>
          </cell>
          <cell r="G141">
            <v>98485.999999999985</v>
          </cell>
          <cell r="H141">
            <v>0</v>
          </cell>
        </row>
        <row r="142">
          <cell r="A142" t="str">
            <v>03.01.02.2</v>
          </cell>
          <cell r="B142" t="str">
            <v>Vaän chuyeån caùt vaøng cöï ly &lt;=100m</v>
          </cell>
          <cell r="C142" t="str">
            <v>m3/km</v>
          </cell>
          <cell r="D142">
            <v>0</v>
          </cell>
          <cell r="E142">
            <v>0</v>
          </cell>
          <cell r="F142">
            <v>0</v>
          </cell>
          <cell r="G142">
            <v>391374.80000000005</v>
          </cell>
          <cell r="H142">
            <v>0</v>
          </cell>
        </row>
        <row r="143">
          <cell r="A143" t="str">
            <v>03.01.02.3</v>
          </cell>
          <cell r="B143" t="str">
            <v>Vaän chuyeån caùt vaøng cöï ly &lt;=300m</v>
          </cell>
          <cell r="C143" t="str">
            <v>m3/km</v>
          </cell>
          <cell r="D143">
            <v>0</v>
          </cell>
          <cell r="E143">
            <v>0</v>
          </cell>
          <cell r="F143">
            <v>0</v>
          </cell>
          <cell r="G143">
            <v>374246.8</v>
          </cell>
          <cell r="H143">
            <v>0</v>
          </cell>
        </row>
        <row r="144">
          <cell r="A144" t="str">
            <v>03.01.02.4</v>
          </cell>
          <cell r="B144" t="str">
            <v>Vaän chuyeån caùt vaøng cöï ly &lt;=500m</v>
          </cell>
          <cell r="C144" t="str">
            <v>m3/km</v>
          </cell>
          <cell r="D144">
            <v>0</v>
          </cell>
          <cell r="E144">
            <v>0</v>
          </cell>
          <cell r="F144">
            <v>0</v>
          </cell>
          <cell r="G144">
            <v>370821.2</v>
          </cell>
          <cell r="H144">
            <v>0</v>
          </cell>
        </row>
        <row r="145">
          <cell r="A145" t="str">
            <v>03.01.02.5</v>
          </cell>
          <cell r="B145" t="str">
            <v>Vaän chuyeån caùt vaøng cöï ly &gt;500m</v>
          </cell>
          <cell r="C145" t="str">
            <v>m3/km</v>
          </cell>
          <cell r="D145">
            <v>0</v>
          </cell>
          <cell r="E145">
            <v>0</v>
          </cell>
          <cell r="F145">
            <v>0</v>
          </cell>
          <cell r="G145">
            <v>366539.2</v>
          </cell>
          <cell r="H145">
            <v>0</v>
          </cell>
        </row>
        <row r="146">
          <cell r="A146" t="str">
            <v>03.01.03.1</v>
          </cell>
          <cell r="B146" t="str">
            <v>Boác dôõ ñaù daêm</v>
          </cell>
          <cell r="C146" t="str">
            <v>m3/km</v>
          </cell>
          <cell r="D146">
            <v>0</v>
          </cell>
          <cell r="E146">
            <v>0</v>
          </cell>
          <cell r="F146">
            <v>0</v>
          </cell>
          <cell r="G146">
            <v>17984.399999999998</v>
          </cell>
          <cell r="H146">
            <v>0</v>
          </cell>
        </row>
        <row r="147">
          <cell r="A147" t="str">
            <v>03.01.03.2</v>
          </cell>
          <cell r="B147" t="str">
            <v>Vaän chuyeån ñaù daêm cöï ly &lt;=100m</v>
          </cell>
          <cell r="C147" t="str">
            <v>m3/km</v>
          </cell>
          <cell r="D147">
            <v>0</v>
          </cell>
          <cell r="E147">
            <v>0</v>
          </cell>
          <cell r="F147">
            <v>0</v>
          </cell>
          <cell r="G147">
            <v>411072</v>
          </cell>
          <cell r="H147">
            <v>0</v>
          </cell>
        </row>
        <row r="148">
          <cell r="A148" t="str">
            <v>03.01.03.3</v>
          </cell>
          <cell r="B148" t="str">
            <v>Vaän chuyeån ñaù daêm cöï ly &lt;=300m</v>
          </cell>
          <cell r="C148" t="str">
            <v>m3/km</v>
          </cell>
          <cell r="D148">
            <v>0</v>
          </cell>
          <cell r="E148">
            <v>0</v>
          </cell>
          <cell r="F148">
            <v>0</v>
          </cell>
          <cell r="G148">
            <v>393943.99999999994</v>
          </cell>
          <cell r="H148">
            <v>0</v>
          </cell>
        </row>
        <row r="149">
          <cell r="A149" t="str">
            <v>03.01.03.4</v>
          </cell>
          <cell r="B149" t="str">
            <v>Vaän chuyeån ñaù daêm cöï ly &lt;=500m</v>
          </cell>
          <cell r="C149" t="str">
            <v>m3/km</v>
          </cell>
          <cell r="D149">
            <v>0</v>
          </cell>
          <cell r="E149">
            <v>0</v>
          </cell>
          <cell r="F149">
            <v>0</v>
          </cell>
          <cell r="G149">
            <v>390518.39999999997</v>
          </cell>
          <cell r="H149">
            <v>0</v>
          </cell>
        </row>
        <row r="150">
          <cell r="A150" t="str">
            <v>03.01.03.5</v>
          </cell>
          <cell r="B150" t="str">
            <v>Vaän chuyeån ñaù daêm cöï ly &gt;500m</v>
          </cell>
          <cell r="C150" t="str">
            <v>m3/km</v>
          </cell>
          <cell r="D150">
            <v>0</v>
          </cell>
          <cell r="E150">
            <v>0</v>
          </cell>
          <cell r="F150">
            <v>0</v>
          </cell>
          <cell r="G150">
            <v>387949.2</v>
          </cell>
          <cell r="H150">
            <v>0</v>
          </cell>
        </row>
        <row r="151">
          <cell r="A151" t="str">
            <v>03.01.04.1</v>
          </cell>
          <cell r="B151" t="str">
            <v>Boác dôõ ñaù hoäc</v>
          </cell>
          <cell r="C151" t="str">
            <v>m3/km</v>
          </cell>
          <cell r="D151">
            <v>0</v>
          </cell>
          <cell r="E151">
            <v>0</v>
          </cell>
          <cell r="F151">
            <v>0</v>
          </cell>
          <cell r="G151">
            <v>24835.599999999999</v>
          </cell>
          <cell r="H151">
            <v>0</v>
          </cell>
        </row>
        <row r="152">
          <cell r="A152" t="str">
            <v>03.01.04.2</v>
          </cell>
          <cell r="B152" t="str">
            <v>Vaän chuyeån ñaù hoäc cöï ly &lt;=100m</v>
          </cell>
          <cell r="C152" t="str">
            <v>m3/km</v>
          </cell>
          <cell r="D152">
            <v>0</v>
          </cell>
          <cell r="E152">
            <v>0</v>
          </cell>
          <cell r="F152">
            <v>0</v>
          </cell>
          <cell r="G152">
            <v>387092.8</v>
          </cell>
          <cell r="H152">
            <v>0</v>
          </cell>
        </row>
        <row r="153">
          <cell r="A153" t="str">
            <v>03.01.04.3</v>
          </cell>
          <cell r="B153" t="str">
            <v>Vaän chuyeån ñaù hoäc cöï ly &lt;=300m</v>
          </cell>
          <cell r="C153" t="str">
            <v>m3/km</v>
          </cell>
          <cell r="D153">
            <v>0</v>
          </cell>
          <cell r="E153">
            <v>0</v>
          </cell>
          <cell r="F153">
            <v>0</v>
          </cell>
          <cell r="G153">
            <v>364826.39999999997</v>
          </cell>
          <cell r="H153">
            <v>0</v>
          </cell>
        </row>
        <row r="154">
          <cell r="A154" t="str">
            <v>03.01.04.4</v>
          </cell>
          <cell r="B154" t="str">
            <v>Vaän chuyeån ñaù hoäc cöï ly &lt;=500m</v>
          </cell>
          <cell r="C154" t="str">
            <v>m3/km</v>
          </cell>
          <cell r="D154">
            <v>0</v>
          </cell>
          <cell r="E154">
            <v>0</v>
          </cell>
          <cell r="F154">
            <v>0</v>
          </cell>
          <cell r="G154">
            <v>360544.4</v>
          </cell>
          <cell r="H154">
            <v>0</v>
          </cell>
        </row>
        <row r="155">
          <cell r="A155" t="str">
            <v>03.01.04.5</v>
          </cell>
          <cell r="B155" t="str">
            <v>Vaän chuyeån ñaù hoäc cöï ly &gt;500m</v>
          </cell>
          <cell r="C155" t="str">
            <v>m3/km</v>
          </cell>
          <cell r="D155">
            <v>0</v>
          </cell>
          <cell r="E155">
            <v>0</v>
          </cell>
          <cell r="F155">
            <v>0</v>
          </cell>
          <cell r="G155">
            <v>347698.39999999997</v>
          </cell>
          <cell r="H155">
            <v>0</v>
          </cell>
        </row>
        <row r="156">
          <cell r="A156" t="str">
            <v>03.01.05.1</v>
          </cell>
          <cell r="B156" t="str">
            <v>Boác dôõ ñaát caáp 1</v>
          </cell>
          <cell r="C156" t="str">
            <v>m3/km</v>
          </cell>
          <cell r="D156">
            <v>0</v>
          </cell>
          <cell r="E156">
            <v>0</v>
          </cell>
          <cell r="F156">
            <v>0</v>
          </cell>
          <cell r="G156">
            <v>15415.199999999999</v>
          </cell>
          <cell r="H156">
            <v>0</v>
          </cell>
        </row>
        <row r="157">
          <cell r="A157" t="str">
            <v>03.01.05.2</v>
          </cell>
          <cell r="B157" t="str">
            <v>Vaän chuyeån ñaát caáp 1 cöï ly &lt;=100m</v>
          </cell>
          <cell r="C157" t="str">
            <v>m3/km</v>
          </cell>
          <cell r="D157">
            <v>0</v>
          </cell>
          <cell r="E157">
            <v>0</v>
          </cell>
          <cell r="F157">
            <v>0</v>
          </cell>
          <cell r="G157">
            <v>377672.4</v>
          </cell>
          <cell r="H157">
            <v>0</v>
          </cell>
        </row>
        <row r="158">
          <cell r="A158" t="str">
            <v>03.01.05.3</v>
          </cell>
          <cell r="B158" t="str">
            <v>Vaän chuyeån ñaát caáp 1 cöï ly &lt;=300m</v>
          </cell>
          <cell r="C158" t="str">
            <v>m3/km</v>
          </cell>
          <cell r="D158">
            <v>0</v>
          </cell>
          <cell r="E158">
            <v>0</v>
          </cell>
          <cell r="F158">
            <v>0</v>
          </cell>
          <cell r="G158">
            <v>361400.8</v>
          </cell>
          <cell r="H158">
            <v>0</v>
          </cell>
        </row>
        <row r="159">
          <cell r="A159" t="str">
            <v>03.01.05.4</v>
          </cell>
          <cell r="B159" t="str">
            <v>Vaän chuyeån ñaát caáp 1 cöï ly &lt;=500m</v>
          </cell>
          <cell r="C159" t="str">
            <v>m3/km</v>
          </cell>
          <cell r="D159">
            <v>0</v>
          </cell>
          <cell r="E159">
            <v>0</v>
          </cell>
          <cell r="F159">
            <v>0</v>
          </cell>
          <cell r="G159">
            <v>357975.19999999995</v>
          </cell>
          <cell r="H159">
            <v>0</v>
          </cell>
        </row>
        <row r="160">
          <cell r="A160" t="str">
            <v>03.01.05.5</v>
          </cell>
          <cell r="B160" t="str">
            <v>Vaän chuyeån ñaát caáp 1 cöï ly &gt;500m</v>
          </cell>
          <cell r="C160" t="str">
            <v>m3/km</v>
          </cell>
          <cell r="D160">
            <v>0</v>
          </cell>
          <cell r="E160">
            <v>0</v>
          </cell>
          <cell r="F160">
            <v>0</v>
          </cell>
          <cell r="G160">
            <v>355406.00000000006</v>
          </cell>
          <cell r="H160">
            <v>0</v>
          </cell>
        </row>
        <row r="161">
          <cell r="A161" t="str">
            <v>03.01.06.1</v>
          </cell>
          <cell r="B161" t="str">
            <v>Boác dôõ ñaát caáp 2</v>
          </cell>
          <cell r="C161" t="str">
            <v>m3/km</v>
          </cell>
          <cell r="D161">
            <v>0</v>
          </cell>
          <cell r="E161">
            <v>0</v>
          </cell>
          <cell r="F161">
            <v>0</v>
          </cell>
          <cell r="G161">
            <v>17128</v>
          </cell>
          <cell r="H161">
            <v>0</v>
          </cell>
        </row>
        <row r="162">
          <cell r="A162" t="str">
            <v>03.01.06.2</v>
          </cell>
          <cell r="B162" t="str">
            <v>Vaän chuyeån ñaát caáp 2 cöï ly &lt;=100m</v>
          </cell>
          <cell r="C162" t="str">
            <v>m3/km</v>
          </cell>
          <cell r="D162">
            <v>0</v>
          </cell>
          <cell r="E162">
            <v>0</v>
          </cell>
          <cell r="F162">
            <v>0</v>
          </cell>
          <cell r="G162">
            <v>390518.39999999997</v>
          </cell>
          <cell r="H162">
            <v>0</v>
          </cell>
        </row>
        <row r="163">
          <cell r="A163" t="str">
            <v>03.01.06.3</v>
          </cell>
          <cell r="B163" t="str">
            <v>Vaän chuyeån ñaát caáp 2 cöï ly &lt;=300m</v>
          </cell>
          <cell r="C163" t="str">
            <v>m3/km</v>
          </cell>
          <cell r="D163">
            <v>0</v>
          </cell>
          <cell r="E163">
            <v>0</v>
          </cell>
          <cell r="F163">
            <v>0</v>
          </cell>
          <cell r="G163">
            <v>372533.99999999994</v>
          </cell>
          <cell r="H163">
            <v>0</v>
          </cell>
        </row>
        <row r="164">
          <cell r="A164" t="str">
            <v>03.01.06.4</v>
          </cell>
          <cell r="B164" t="str">
            <v>Vaän chuyeån ñaát caáp 2 cöï ly &lt;=500m</v>
          </cell>
          <cell r="C164" t="str">
            <v>m3/km</v>
          </cell>
          <cell r="D164">
            <v>0</v>
          </cell>
          <cell r="E164">
            <v>0</v>
          </cell>
          <cell r="F164">
            <v>0</v>
          </cell>
          <cell r="G164">
            <v>369108.39999999997</v>
          </cell>
          <cell r="H164">
            <v>0</v>
          </cell>
        </row>
        <row r="165">
          <cell r="A165" t="str">
            <v>03.01.06.5</v>
          </cell>
          <cell r="B165" t="str">
            <v>Vaän chuyeån ñaát caáp 2 cöï ly &gt;500m</v>
          </cell>
          <cell r="C165" t="str">
            <v>m3/km</v>
          </cell>
          <cell r="D165">
            <v>0</v>
          </cell>
          <cell r="E165">
            <v>0</v>
          </cell>
          <cell r="F165">
            <v>0</v>
          </cell>
          <cell r="G165">
            <v>366539.2</v>
          </cell>
          <cell r="H165">
            <v>0</v>
          </cell>
        </row>
        <row r="166">
          <cell r="A166" t="str">
            <v>03.01.07.1</v>
          </cell>
          <cell r="B166" t="str">
            <v>Boác dôõ ñaát caáp 3</v>
          </cell>
          <cell r="C166" t="str">
            <v>m3/km</v>
          </cell>
          <cell r="D166">
            <v>0</v>
          </cell>
          <cell r="E166">
            <v>0</v>
          </cell>
          <cell r="F166">
            <v>0</v>
          </cell>
          <cell r="G166">
            <v>22266.400000000001</v>
          </cell>
          <cell r="H166">
            <v>0</v>
          </cell>
        </row>
        <row r="167">
          <cell r="A167" t="str">
            <v>03.01.07.2</v>
          </cell>
          <cell r="B167" t="str">
            <v>Vaän chuyeån ñaát caáp 3 cöï ly &lt;=100m</v>
          </cell>
          <cell r="C167" t="str">
            <v>m3/km</v>
          </cell>
          <cell r="D167">
            <v>0</v>
          </cell>
          <cell r="E167">
            <v>0</v>
          </cell>
          <cell r="F167">
            <v>0</v>
          </cell>
          <cell r="G167">
            <v>420492.4</v>
          </cell>
          <cell r="H167">
            <v>0</v>
          </cell>
        </row>
        <row r="168">
          <cell r="A168" t="str">
            <v>03.01.07.3</v>
          </cell>
          <cell r="B168" t="str">
            <v>Vaän chuyeån ñaát caáp 3 cöï ly &lt;=300m</v>
          </cell>
          <cell r="C168" t="str">
            <v>m3/km</v>
          </cell>
          <cell r="D168">
            <v>0</v>
          </cell>
          <cell r="E168">
            <v>0</v>
          </cell>
          <cell r="F168">
            <v>0</v>
          </cell>
          <cell r="G168">
            <v>404220.8</v>
          </cell>
          <cell r="H168">
            <v>0</v>
          </cell>
        </row>
        <row r="169">
          <cell r="A169" t="str">
            <v>03.01.07.4</v>
          </cell>
          <cell r="B169" t="str">
            <v>Vaän chuyeån ñaát caáp 3 cöï ly &lt;=500m</v>
          </cell>
          <cell r="C169" t="str">
            <v>m3/km</v>
          </cell>
          <cell r="D169">
            <v>0</v>
          </cell>
          <cell r="E169">
            <v>0</v>
          </cell>
          <cell r="F169">
            <v>0</v>
          </cell>
          <cell r="G169">
            <v>400795.19999999995</v>
          </cell>
          <cell r="H169">
            <v>0</v>
          </cell>
        </row>
        <row r="170">
          <cell r="A170" t="str">
            <v>03.01.07.5</v>
          </cell>
          <cell r="B170" t="str">
            <v>Vaän chuyeån ñaát caáp 3 cöï ly &gt;500m</v>
          </cell>
          <cell r="C170" t="str">
            <v>m3/km</v>
          </cell>
          <cell r="D170">
            <v>0</v>
          </cell>
          <cell r="E170">
            <v>0</v>
          </cell>
          <cell r="F170">
            <v>0</v>
          </cell>
          <cell r="G170">
            <v>398226.00000000006</v>
          </cell>
          <cell r="H170">
            <v>0</v>
          </cell>
        </row>
        <row r="171">
          <cell r="A171" t="str">
            <v>03.01.08.1</v>
          </cell>
          <cell r="B171" t="str">
            <v>Boác dôõ ñaát caáp 4</v>
          </cell>
          <cell r="C171" t="str">
            <v>m3/km</v>
          </cell>
          <cell r="D171">
            <v>0</v>
          </cell>
          <cell r="E171">
            <v>0</v>
          </cell>
          <cell r="F171">
            <v>0</v>
          </cell>
          <cell r="G171">
            <v>27404.799999999999</v>
          </cell>
          <cell r="H171">
            <v>0</v>
          </cell>
        </row>
        <row r="172">
          <cell r="A172" t="str">
            <v>03.01.08.2</v>
          </cell>
          <cell r="B172" t="str">
            <v>Vaän chuyeån ñaát caáp 4 cöï ly &lt;=100m</v>
          </cell>
          <cell r="C172" t="str">
            <v>m3/km</v>
          </cell>
          <cell r="D172">
            <v>0</v>
          </cell>
          <cell r="E172">
            <v>0</v>
          </cell>
          <cell r="F172">
            <v>0</v>
          </cell>
          <cell r="G172">
            <v>453892</v>
          </cell>
          <cell r="H172">
            <v>0</v>
          </cell>
        </row>
        <row r="173">
          <cell r="A173" t="str">
            <v>03.01.08.3</v>
          </cell>
          <cell r="B173" t="str">
            <v>Vaän chuyeån ñaát caáp 4 cöï ly &lt;=300m</v>
          </cell>
          <cell r="C173" t="str">
            <v>m3/km</v>
          </cell>
          <cell r="D173">
            <v>0</v>
          </cell>
          <cell r="E173">
            <v>0</v>
          </cell>
          <cell r="F173">
            <v>0</v>
          </cell>
          <cell r="G173">
            <v>436763.99999999994</v>
          </cell>
          <cell r="H173">
            <v>0</v>
          </cell>
        </row>
        <row r="174">
          <cell r="A174" t="str">
            <v>03.01.08.4</v>
          </cell>
          <cell r="B174" t="str">
            <v>Vaän chuyeån ñaát caáp 4 cöï ly &lt;=500m</v>
          </cell>
          <cell r="C174" t="str">
            <v>m3/km</v>
          </cell>
          <cell r="D174">
            <v>0</v>
          </cell>
          <cell r="E174">
            <v>0</v>
          </cell>
          <cell r="F174">
            <v>0</v>
          </cell>
          <cell r="G174">
            <v>433338.39999999997</v>
          </cell>
          <cell r="H174">
            <v>0</v>
          </cell>
        </row>
        <row r="175">
          <cell r="A175" t="str">
            <v>03.01.08.5</v>
          </cell>
          <cell r="B175" t="str">
            <v>Vaän chuyeån ñaát caáp 4 cöï ly &gt;500m</v>
          </cell>
          <cell r="C175" t="str">
            <v>m3/km</v>
          </cell>
          <cell r="D175">
            <v>0</v>
          </cell>
          <cell r="E175">
            <v>0</v>
          </cell>
          <cell r="F175">
            <v>0</v>
          </cell>
          <cell r="G175">
            <v>430769.2</v>
          </cell>
          <cell r="H175">
            <v>0</v>
          </cell>
        </row>
        <row r="176">
          <cell r="A176" t="str">
            <v>03.01.09.1</v>
          </cell>
          <cell r="B176" t="str">
            <v>Boác dôõ buøn</v>
          </cell>
          <cell r="C176" t="str">
            <v>m3/km</v>
          </cell>
          <cell r="D176">
            <v>0</v>
          </cell>
          <cell r="E176">
            <v>0</v>
          </cell>
          <cell r="F176">
            <v>0</v>
          </cell>
          <cell r="G176">
            <v>17984.399999999998</v>
          </cell>
          <cell r="H176">
            <v>0</v>
          </cell>
        </row>
        <row r="177">
          <cell r="A177" t="str">
            <v>03.01.09.2</v>
          </cell>
          <cell r="B177" t="str">
            <v>Vaän chuyeån buøn cöï ly &lt;=100m</v>
          </cell>
          <cell r="C177" t="str">
            <v>m3/km</v>
          </cell>
          <cell r="D177">
            <v>0</v>
          </cell>
          <cell r="E177">
            <v>0</v>
          </cell>
          <cell r="F177">
            <v>0</v>
          </cell>
          <cell r="G177">
            <v>295458</v>
          </cell>
          <cell r="H177">
            <v>0</v>
          </cell>
        </row>
        <row r="178">
          <cell r="A178" t="str">
            <v>03.01.09.3</v>
          </cell>
          <cell r="B178" t="str">
            <v>Vaän chuyeån buøn cöï ly &lt;=300m</v>
          </cell>
          <cell r="C178" t="str">
            <v>m3/km</v>
          </cell>
          <cell r="D178">
            <v>0</v>
          </cell>
          <cell r="E178">
            <v>0</v>
          </cell>
          <cell r="F178">
            <v>0</v>
          </cell>
          <cell r="G178">
            <v>283468.40000000002</v>
          </cell>
          <cell r="H178">
            <v>0</v>
          </cell>
        </row>
        <row r="179">
          <cell r="A179" t="str">
            <v>03.01.09.4</v>
          </cell>
          <cell r="B179" t="str">
            <v>Vaän chuyeån buøn cöï ly &lt;=500m</v>
          </cell>
          <cell r="C179" t="str">
            <v>m3/km</v>
          </cell>
          <cell r="D179">
            <v>0</v>
          </cell>
          <cell r="E179">
            <v>0</v>
          </cell>
          <cell r="F179">
            <v>0</v>
          </cell>
          <cell r="G179">
            <v>281755.59999999998</v>
          </cell>
          <cell r="H179">
            <v>0</v>
          </cell>
        </row>
        <row r="180">
          <cell r="A180" t="str">
            <v>03.01.09.5</v>
          </cell>
          <cell r="B180" t="str">
            <v>Vaän chuyeån buøn cöï ly &gt;500m</v>
          </cell>
          <cell r="C180" t="str">
            <v>m3/km</v>
          </cell>
          <cell r="D180">
            <v>0</v>
          </cell>
          <cell r="E180">
            <v>0</v>
          </cell>
          <cell r="F180">
            <v>0</v>
          </cell>
          <cell r="G180">
            <v>280042.8</v>
          </cell>
          <cell r="H180">
            <v>0</v>
          </cell>
        </row>
        <row r="181">
          <cell r="A181" t="str">
            <v>03.01.10.1</v>
          </cell>
          <cell r="B181" t="str">
            <v>Boác dôõ nöôùc</v>
          </cell>
          <cell r="C181" t="str">
            <v>m3/km</v>
          </cell>
          <cell r="D181">
            <v>0</v>
          </cell>
          <cell r="E181">
            <v>0</v>
          </cell>
          <cell r="F181">
            <v>0</v>
          </cell>
          <cell r="G181">
            <v>24835.599999999999</v>
          </cell>
          <cell r="H181">
            <v>0</v>
          </cell>
        </row>
        <row r="182">
          <cell r="A182" t="str">
            <v>03.01.10.2</v>
          </cell>
          <cell r="B182" t="str">
            <v>Vaän chuyeån nöôùc cöï ly &lt;=100m</v>
          </cell>
          <cell r="C182" t="str">
            <v>m3/km</v>
          </cell>
          <cell r="D182">
            <v>0</v>
          </cell>
          <cell r="E182">
            <v>0</v>
          </cell>
          <cell r="F182">
            <v>0</v>
          </cell>
          <cell r="G182">
            <v>336565.2</v>
          </cell>
          <cell r="H182">
            <v>0</v>
          </cell>
        </row>
        <row r="183">
          <cell r="A183" t="str">
            <v>03.01.10.3</v>
          </cell>
          <cell r="B183" t="str">
            <v>Vaän chuyeån nöôùc cöï ly &lt;=300m</v>
          </cell>
          <cell r="C183" t="str">
            <v>m3/km</v>
          </cell>
          <cell r="D183">
            <v>0</v>
          </cell>
          <cell r="E183">
            <v>0</v>
          </cell>
          <cell r="F183">
            <v>0</v>
          </cell>
          <cell r="G183">
            <v>331426.8</v>
          </cell>
          <cell r="H183">
            <v>0</v>
          </cell>
        </row>
        <row r="184">
          <cell r="A184" t="str">
            <v>03.01.10.4</v>
          </cell>
          <cell r="B184" t="str">
            <v>Vaän chuyeån nöôùc cöï ly &lt;=500m</v>
          </cell>
          <cell r="C184" t="str">
            <v>m3/km</v>
          </cell>
          <cell r="D184">
            <v>0</v>
          </cell>
          <cell r="E184">
            <v>0</v>
          </cell>
          <cell r="F184">
            <v>0</v>
          </cell>
          <cell r="G184">
            <v>288606.8</v>
          </cell>
          <cell r="H184">
            <v>0</v>
          </cell>
        </row>
        <row r="185">
          <cell r="A185" t="str">
            <v>03.01.10.5</v>
          </cell>
          <cell r="B185" t="str">
            <v>Vaän chuyeån nöôùc cöï ly &gt;500m</v>
          </cell>
          <cell r="C185" t="str">
            <v>m3/km</v>
          </cell>
          <cell r="D185">
            <v>0</v>
          </cell>
          <cell r="E185">
            <v>0</v>
          </cell>
          <cell r="F185">
            <v>0</v>
          </cell>
          <cell r="G185">
            <v>281755.59999999998</v>
          </cell>
          <cell r="H185">
            <v>0</v>
          </cell>
        </row>
        <row r="186">
          <cell r="A186" t="str">
            <v>03.01.11.1</v>
          </cell>
          <cell r="B186" t="str">
            <v>Boác dôõ vaùn goã coáp pha</v>
          </cell>
          <cell r="C186" t="str">
            <v>m3/km</v>
          </cell>
          <cell r="D186">
            <v>0</v>
          </cell>
          <cell r="E186">
            <v>0</v>
          </cell>
          <cell r="F186">
            <v>0</v>
          </cell>
          <cell r="G186">
            <v>15415.199999999999</v>
          </cell>
          <cell r="H186">
            <v>0</v>
          </cell>
        </row>
        <row r="187">
          <cell r="A187" t="str">
            <v>03.01.11.2</v>
          </cell>
          <cell r="B187" t="str">
            <v>Vaän chuyeån vaùn goã coáp pha cöï ly &lt;=100m</v>
          </cell>
          <cell r="C187" t="str">
            <v>m3/km</v>
          </cell>
          <cell r="D187">
            <v>0</v>
          </cell>
          <cell r="E187">
            <v>0</v>
          </cell>
          <cell r="F187">
            <v>0</v>
          </cell>
          <cell r="G187">
            <v>333996</v>
          </cell>
          <cell r="H187">
            <v>0</v>
          </cell>
        </row>
        <row r="188">
          <cell r="A188" t="str">
            <v>03.01.11.3</v>
          </cell>
          <cell r="B188" t="str">
            <v>Vaän chuyeån vaùn goã coáp pha cöï ly &lt;=300m</v>
          </cell>
          <cell r="C188" t="str">
            <v>m3/km</v>
          </cell>
          <cell r="D188">
            <v>0</v>
          </cell>
          <cell r="E188">
            <v>0</v>
          </cell>
          <cell r="F188">
            <v>0</v>
          </cell>
          <cell r="G188">
            <v>320293.60000000003</v>
          </cell>
          <cell r="H188">
            <v>0</v>
          </cell>
        </row>
        <row r="189">
          <cell r="A189" t="str">
            <v>03.01.11.4</v>
          </cell>
          <cell r="B189" t="str">
            <v>Vaän chuyeån vaùn goã coáp pha cöï ly &lt;=500m</v>
          </cell>
          <cell r="C189" t="str">
            <v>m3/km</v>
          </cell>
          <cell r="D189">
            <v>0</v>
          </cell>
          <cell r="E189">
            <v>0</v>
          </cell>
          <cell r="F189">
            <v>0</v>
          </cell>
          <cell r="G189">
            <v>316011.59999999998</v>
          </cell>
          <cell r="H189">
            <v>0</v>
          </cell>
        </row>
        <row r="190">
          <cell r="A190" t="str">
            <v>03.01.11.5</v>
          </cell>
          <cell r="B190" t="str">
            <v>Vaän chuyeån vaùn goã coáp pha cöï ly &gt;500m</v>
          </cell>
          <cell r="C190" t="str">
            <v>m3/km</v>
          </cell>
          <cell r="D190">
            <v>0</v>
          </cell>
          <cell r="E190">
            <v>0</v>
          </cell>
          <cell r="F190">
            <v>0</v>
          </cell>
          <cell r="G190">
            <v>313442.40000000002</v>
          </cell>
          <cell r="H190">
            <v>0</v>
          </cell>
        </row>
        <row r="191">
          <cell r="A191" t="str">
            <v>03.01.12.1</v>
          </cell>
          <cell r="B191" t="str">
            <v>Boác dôõ coáp pha theùp</v>
          </cell>
          <cell r="C191" t="str">
            <v>m3/km</v>
          </cell>
          <cell r="D191">
            <v>0</v>
          </cell>
          <cell r="E191">
            <v>0</v>
          </cell>
          <cell r="F191">
            <v>0</v>
          </cell>
          <cell r="G191">
            <v>27404.799999999999</v>
          </cell>
          <cell r="H191">
            <v>0</v>
          </cell>
        </row>
        <row r="192">
          <cell r="A192" t="str">
            <v>03.01.12.2</v>
          </cell>
          <cell r="B192" t="str">
            <v>Vaän chuyeån coáp pha theùp cöï ly &lt;=100m</v>
          </cell>
          <cell r="C192" t="str">
            <v>m3/km</v>
          </cell>
          <cell r="D192">
            <v>0</v>
          </cell>
          <cell r="E192">
            <v>0</v>
          </cell>
          <cell r="F192">
            <v>0</v>
          </cell>
          <cell r="G192">
            <v>495855.6</v>
          </cell>
          <cell r="H192">
            <v>0</v>
          </cell>
        </row>
        <row r="193">
          <cell r="A193" t="str">
            <v>03.01.12.3</v>
          </cell>
          <cell r="B193" t="str">
            <v>Vaän chuyeån coáp pha theùp cöï ly &lt;=300m</v>
          </cell>
          <cell r="C193" t="str">
            <v>m3/km</v>
          </cell>
          <cell r="D193">
            <v>0</v>
          </cell>
          <cell r="E193">
            <v>0</v>
          </cell>
          <cell r="F193">
            <v>0</v>
          </cell>
          <cell r="G193">
            <v>465025.19999999995</v>
          </cell>
          <cell r="H193">
            <v>0</v>
          </cell>
        </row>
        <row r="194">
          <cell r="A194" t="str">
            <v>03.01.12.4</v>
          </cell>
          <cell r="B194" t="str">
            <v>Vaän chuyeån coáp pha theùp cöï ly &lt;=500m</v>
          </cell>
          <cell r="C194" t="str">
            <v>m3/km</v>
          </cell>
          <cell r="D194">
            <v>0</v>
          </cell>
          <cell r="E194">
            <v>0</v>
          </cell>
          <cell r="F194">
            <v>0</v>
          </cell>
          <cell r="G194">
            <v>459030.4</v>
          </cell>
          <cell r="H194">
            <v>0</v>
          </cell>
        </row>
        <row r="195">
          <cell r="A195" t="str">
            <v>03.01.12.5</v>
          </cell>
          <cell r="B195" t="str">
            <v>Vaän chuyeån coáp pha theùp cöï ly &gt;500m</v>
          </cell>
          <cell r="C195" t="str">
            <v>m3/km</v>
          </cell>
          <cell r="D195">
            <v>0</v>
          </cell>
          <cell r="E195">
            <v>0</v>
          </cell>
          <cell r="F195">
            <v>0</v>
          </cell>
          <cell r="G195">
            <v>454748.39999999997</v>
          </cell>
          <cell r="H195">
            <v>0</v>
          </cell>
        </row>
        <row r="196">
          <cell r="A196" t="str">
            <v>03.01.13.1</v>
          </cell>
          <cell r="B196" t="str">
            <v>Boác dôõ xi maêng</v>
          </cell>
          <cell r="C196" t="str">
            <v>taán/km</v>
          </cell>
          <cell r="D196">
            <v>0</v>
          </cell>
          <cell r="E196">
            <v>0</v>
          </cell>
          <cell r="F196">
            <v>0</v>
          </cell>
          <cell r="G196">
            <v>17128</v>
          </cell>
          <cell r="H196">
            <v>0</v>
          </cell>
        </row>
        <row r="197">
          <cell r="A197" t="str">
            <v>03.01.13.2</v>
          </cell>
          <cell r="B197" t="str">
            <v>Vaän chuyeån xi maêng cöï ly &lt;=100m</v>
          </cell>
          <cell r="C197" t="str">
            <v>taán/km</v>
          </cell>
          <cell r="D197">
            <v>0</v>
          </cell>
          <cell r="E197">
            <v>0</v>
          </cell>
          <cell r="F197">
            <v>0</v>
          </cell>
          <cell r="G197">
            <v>417923.2</v>
          </cell>
          <cell r="H197">
            <v>0</v>
          </cell>
        </row>
        <row r="198">
          <cell r="A198" t="str">
            <v>03.01.13.3</v>
          </cell>
          <cell r="B198" t="str">
            <v>Vaän chuyeån xi maêng cöï ly &lt;=300m</v>
          </cell>
          <cell r="C198" t="str">
            <v>taán/km</v>
          </cell>
          <cell r="D198">
            <v>0</v>
          </cell>
          <cell r="E198">
            <v>0</v>
          </cell>
          <cell r="F198">
            <v>0</v>
          </cell>
          <cell r="G198">
            <v>393087.6</v>
          </cell>
          <cell r="H198">
            <v>0</v>
          </cell>
        </row>
        <row r="199">
          <cell r="A199" t="str">
            <v>03.01.13.4</v>
          </cell>
          <cell r="B199" t="str">
            <v>Vaän chuyeån xi maêng cöï ly &lt;=500m</v>
          </cell>
          <cell r="C199" t="str">
            <v>taán/km</v>
          </cell>
          <cell r="D199">
            <v>0</v>
          </cell>
          <cell r="E199">
            <v>0</v>
          </cell>
          <cell r="F199">
            <v>0</v>
          </cell>
          <cell r="G199">
            <v>389662</v>
          </cell>
          <cell r="H199">
            <v>0</v>
          </cell>
        </row>
        <row r="200">
          <cell r="A200" t="str">
            <v>03.01.13.5</v>
          </cell>
          <cell r="B200" t="str">
            <v>Vaän chuyeån xi maêng cöï ly &gt;500m</v>
          </cell>
          <cell r="C200" t="str">
            <v>taán/km</v>
          </cell>
          <cell r="D200">
            <v>0</v>
          </cell>
          <cell r="E200">
            <v>0</v>
          </cell>
          <cell r="F200">
            <v>0</v>
          </cell>
          <cell r="G200">
            <v>387092.8</v>
          </cell>
          <cell r="H200">
            <v>0</v>
          </cell>
        </row>
        <row r="201">
          <cell r="A201" t="str">
            <v>03.01.14.1</v>
          </cell>
          <cell r="B201" t="str">
            <v>Boác dôõ bu loâng, tieáp ñòa, coát theùp, daây neo</v>
          </cell>
          <cell r="C201" t="str">
            <v>taán/km</v>
          </cell>
          <cell r="D201">
            <v>0</v>
          </cell>
          <cell r="E201">
            <v>0</v>
          </cell>
          <cell r="F201">
            <v>0</v>
          </cell>
          <cell r="G201">
            <v>35112.400000000001</v>
          </cell>
          <cell r="H201">
            <v>0</v>
          </cell>
        </row>
        <row r="202">
          <cell r="A202" t="str">
            <v>03.01.14.2</v>
          </cell>
          <cell r="B202" t="str">
            <v>Vaän chuyeån bu loâng, tieáp ñòa, coát theùp, daây neo cöï ly &lt;=100m</v>
          </cell>
          <cell r="C202" t="str">
            <v>taán/km</v>
          </cell>
          <cell r="D202">
            <v>0</v>
          </cell>
          <cell r="E202">
            <v>0</v>
          </cell>
          <cell r="F202">
            <v>0</v>
          </cell>
          <cell r="G202">
            <v>641443.6</v>
          </cell>
          <cell r="H202">
            <v>0</v>
          </cell>
        </row>
        <row r="203">
          <cell r="A203" t="str">
            <v>03.01.14.3</v>
          </cell>
          <cell r="B203" t="str">
            <v>Vaän chuyeån bu loâng, tieáp ñòa, coát theùp, daây neo cöï ly &lt;=300m</v>
          </cell>
          <cell r="C203" t="str">
            <v>taán/km</v>
          </cell>
          <cell r="D203">
            <v>0</v>
          </cell>
          <cell r="E203">
            <v>0</v>
          </cell>
          <cell r="F203">
            <v>0</v>
          </cell>
          <cell r="G203">
            <v>602049.20000000007</v>
          </cell>
          <cell r="H203">
            <v>0</v>
          </cell>
        </row>
        <row r="204">
          <cell r="A204" t="str">
            <v>03.01.14.4</v>
          </cell>
          <cell r="B204" t="str">
            <v>Vaän chuyeån bu loâng, tieáp ñòa, coát theùp, daây neo cöï ly &lt;=500m</v>
          </cell>
          <cell r="C204" t="str">
            <v>taán/km</v>
          </cell>
          <cell r="D204">
            <v>0</v>
          </cell>
          <cell r="E204">
            <v>0</v>
          </cell>
          <cell r="F204">
            <v>0</v>
          </cell>
          <cell r="G204">
            <v>594341.6</v>
          </cell>
          <cell r="H204">
            <v>0</v>
          </cell>
        </row>
        <row r="205">
          <cell r="A205" t="str">
            <v>03.01.14.5</v>
          </cell>
          <cell r="B205" t="str">
            <v>Vaän chuyeån bu loâng, tieáp ñòa, coát theùp, daây neo cöï ly &gt;500m</v>
          </cell>
          <cell r="C205" t="str">
            <v>taán/km</v>
          </cell>
          <cell r="D205">
            <v>0</v>
          </cell>
          <cell r="E205">
            <v>0</v>
          </cell>
          <cell r="F205">
            <v>0</v>
          </cell>
          <cell r="G205">
            <v>545526.80000000005</v>
          </cell>
          <cell r="H205">
            <v>0</v>
          </cell>
        </row>
        <row r="206">
          <cell r="A206" t="str">
            <v>03.01.15.1</v>
          </cell>
          <cell r="B206" t="str">
            <v>Boác dôõ coät theùp chöa laép</v>
          </cell>
          <cell r="C206" t="str">
            <v>taán/km</v>
          </cell>
          <cell r="D206">
            <v>0</v>
          </cell>
          <cell r="E206">
            <v>0</v>
          </cell>
          <cell r="F206">
            <v>0</v>
          </cell>
          <cell r="G206">
            <v>32543.200000000001</v>
          </cell>
          <cell r="H206">
            <v>0</v>
          </cell>
        </row>
        <row r="207">
          <cell r="A207" t="str">
            <v>03.01.15.2</v>
          </cell>
          <cell r="B207" t="str">
            <v>Vaän chuyeån coät theùp chöa laép, v.c töøng thanh cöï ly &lt;=100m</v>
          </cell>
          <cell r="C207" t="str">
            <v>taán/km</v>
          </cell>
          <cell r="D207">
            <v>0</v>
          </cell>
          <cell r="E207">
            <v>0</v>
          </cell>
          <cell r="F207">
            <v>0</v>
          </cell>
          <cell r="G207">
            <v>583208.4</v>
          </cell>
          <cell r="H207">
            <v>0</v>
          </cell>
        </row>
        <row r="208">
          <cell r="A208" t="str">
            <v>03.01.15.3</v>
          </cell>
          <cell r="B208" t="str">
            <v>Vaän chuyeån coät theùp chöa laép, v.c töøng thanh cöï ly &lt;=300m</v>
          </cell>
          <cell r="C208" t="str">
            <v>taán/km</v>
          </cell>
          <cell r="D208">
            <v>0</v>
          </cell>
          <cell r="E208">
            <v>0</v>
          </cell>
          <cell r="F208">
            <v>0</v>
          </cell>
          <cell r="G208">
            <v>547239.6</v>
          </cell>
          <cell r="H208">
            <v>0</v>
          </cell>
        </row>
        <row r="209">
          <cell r="A209" t="str">
            <v>03.01.15.4</v>
          </cell>
          <cell r="B209" t="str">
            <v>Vaän chuyeån coät theùp chöa laép, v.c töøng thanh cöï ly &lt;=500m</v>
          </cell>
          <cell r="C209" t="str">
            <v>taán/km</v>
          </cell>
          <cell r="D209">
            <v>0</v>
          </cell>
          <cell r="E209">
            <v>0</v>
          </cell>
          <cell r="F209">
            <v>0</v>
          </cell>
          <cell r="G209">
            <v>540388.4</v>
          </cell>
          <cell r="H209">
            <v>0</v>
          </cell>
        </row>
        <row r="210">
          <cell r="A210" t="str">
            <v>03.01.15.5</v>
          </cell>
          <cell r="B210" t="str">
            <v>Vaän chuyeån coät theùp chöa laép, v.c töøng thanh cöï ly &gt;500m</v>
          </cell>
          <cell r="C210" t="str">
            <v>taán/km</v>
          </cell>
          <cell r="D210">
            <v>0</v>
          </cell>
          <cell r="E210">
            <v>0</v>
          </cell>
          <cell r="F210">
            <v>0</v>
          </cell>
          <cell r="G210">
            <v>535250</v>
          </cell>
          <cell r="H210">
            <v>0</v>
          </cell>
        </row>
        <row r="211">
          <cell r="A211" t="str">
            <v>03.01.16.1</v>
          </cell>
          <cell r="B211" t="str">
            <v>Boác dôõ coät theùp ñaõ laép</v>
          </cell>
          <cell r="C211" t="str">
            <v>taán/km</v>
          </cell>
          <cell r="D211">
            <v>0</v>
          </cell>
          <cell r="E211">
            <v>0</v>
          </cell>
          <cell r="F211">
            <v>0</v>
          </cell>
          <cell r="G211">
            <v>38538</v>
          </cell>
          <cell r="H211">
            <v>0</v>
          </cell>
        </row>
        <row r="212">
          <cell r="A212" t="str">
            <v>03.01.16.2</v>
          </cell>
          <cell r="B212" t="str">
            <v>Vaän chuyeån coät theùp ñaõ laép, v.c töøng ñoaïn cöï ly &lt;=100m</v>
          </cell>
          <cell r="C212" t="str">
            <v>taán/km</v>
          </cell>
          <cell r="D212">
            <v>0</v>
          </cell>
          <cell r="E212">
            <v>0</v>
          </cell>
          <cell r="F212">
            <v>0</v>
          </cell>
          <cell r="G212">
            <v>699678.8</v>
          </cell>
          <cell r="H212">
            <v>0</v>
          </cell>
        </row>
        <row r="213">
          <cell r="A213" t="str">
            <v>03.01.16.3</v>
          </cell>
          <cell r="B213" t="str">
            <v>Vaän chuyeån coät theùp ñaõ laép, v.c töøng ñoaïn cöï ly &lt;=300m</v>
          </cell>
          <cell r="C213" t="str">
            <v>taán/km</v>
          </cell>
          <cell r="D213">
            <v>0</v>
          </cell>
          <cell r="E213">
            <v>0</v>
          </cell>
          <cell r="F213">
            <v>0</v>
          </cell>
          <cell r="G213">
            <v>656858.80000000005</v>
          </cell>
          <cell r="H213">
            <v>0</v>
          </cell>
        </row>
        <row r="214">
          <cell r="A214" t="str">
            <v>03.01.16.4</v>
          </cell>
          <cell r="B214" t="str">
            <v>Vaän chuyeån coät theùp ñaõ laép, v.c töøng ñoaïn cöï ly &lt;=500m</v>
          </cell>
          <cell r="C214" t="str">
            <v>taán/km</v>
          </cell>
          <cell r="D214">
            <v>0</v>
          </cell>
          <cell r="E214">
            <v>0</v>
          </cell>
          <cell r="F214">
            <v>0</v>
          </cell>
          <cell r="G214">
            <v>648294.80000000005</v>
          </cell>
          <cell r="H214">
            <v>0</v>
          </cell>
        </row>
        <row r="215">
          <cell r="A215" t="str">
            <v>03.01.16.5</v>
          </cell>
          <cell r="B215" t="str">
            <v>Vaän chuyeån coät theùp ñaõ laép, v.c töøng ñoaïn cöï ly &gt;500m</v>
          </cell>
          <cell r="C215" t="str">
            <v>taán/km</v>
          </cell>
          <cell r="D215">
            <v>0</v>
          </cell>
          <cell r="E215">
            <v>0</v>
          </cell>
          <cell r="F215">
            <v>0</v>
          </cell>
          <cell r="G215">
            <v>642300</v>
          </cell>
          <cell r="H215">
            <v>0</v>
          </cell>
        </row>
        <row r="216">
          <cell r="A216" t="str">
            <v>03.01.17.1</v>
          </cell>
          <cell r="B216" t="str">
            <v>Boác dôõ gaïch chæ</v>
          </cell>
          <cell r="C216" t="str">
            <v>vieân/km</v>
          </cell>
          <cell r="D216">
            <v>0</v>
          </cell>
          <cell r="E216">
            <v>0</v>
          </cell>
          <cell r="F216">
            <v>0</v>
          </cell>
          <cell r="G216">
            <v>38.537999999999997</v>
          </cell>
          <cell r="H216">
            <v>0</v>
          </cell>
        </row>
        <row r="217">
          <cell r="A217" t="str">
            <v>03.01.17.2</v>
          </cell>
          <cell r="B217" t="str">
            <v>Vaän chuyeån gaïch chæ cöï ly &lt;=100m</v>
          </cell>
          <cell r="C217" t="str">
            <v>vieân/km</v>
          </cell>
          <cell r="D217">
            <v>0</v>
          </cell>
          <cell r="E217">
            <v>0</v>
          </cell>
          <cell r="F217">
            <v>0</v>
          </cell>
          <cell r="G217">
            <v>596.05439999999999</v>
          </cell>
          <cell r="H217">
            <v>0</v>
          </cell>
        </row>
        <row r="218">
          <cell r="A218" t="str">
            <v>03.01.17.3</v>
          </cell>
          <cell r="B218" t="str">
            <v>Vaän chuyeån gaïch chæ cöï ly &lt;=300m</v>
          </cell>
          <cell r="C218" t="str">
            <v>vieân/km</v>
          </cell>
          <cell r="D218">
            <v>0</v>
          </cell>
          <cell r="E218">
            <v>0</v>
          </cell>
          <cell r="F218">
            <v>0</v>
          </cell>
          <cell r="G218">
            <v>453.03560000000004</v>
          </cell>
          <cell r="H218">
            <v>0</v>
          </cell>
        </row>
        <row r="219">
          <cell r="A219" t="str">
            <v>03.01.17.4</v>
          </cell>
          <cell r="B219" t="str">
            <v>Vaän chuyeån gaïch chæ cöï ly &lt;=500m</v>
          </cell>
          <cell r="C219" t="str">
            <v>vieân/km</v>
          </cell>
          <cell r="D219">
            <v>0</v>
          </cell>
          <cell r="E219">
            <v>0</v>
          </cell>
          <cell r="F219">
            <v>0</v>
          </cell>
          <cell r="G219">
            <v>441.04599999999999</v>
          </cell>
          <cell r="H219">
            <v>0</v>
          </cell>
        </row>
        <row r="220">
          <cell r="A220" t="str">
            <v>03.01.17.5</v>
          </cell>
          <cell r="B220" t="str">
            <v>Vaän chuyeån gaïch chæ cöï ly &gt;500m</v>
          </cell>
          <cell r="C220" t="str">
            <v>vieân/km</v>
          </cell>
          <cell r="D220">
            <v>0</v>
          </cell>
          <cell r="E220">
            <v>0</v>
          </cell>
          <cell r="F220">
            <v>0</v>
          </cell>
          <cell r="G220">
            <v>432.48199999999997</v>
          </cell>
          <cell r="H220">
            <v>0</v>
          </cell>
        </row>
        <row r="221">
          <cell r="A221" t="str">
            <v>03.01.18.1</v>
          </cell>
          <cell r="B221" t="str">
            <v>Boác dôõ coïc tre, goã daøi</v>
          </cell>
          <cell r="C221" t="str">
            <v>coïc/km</v>
          </cell>
          <cell r="D221">
            <v>0</v>
          </cell>
          <cell r="E221">
            <v>0</v>
          </cell>
          <cell r="F221">
            <v>0</v>
          </cell>
          <cell r="G221">
            <v>196.97200000000001</v>
          </cell>
          <cell r="H221">
            <v>0</v>
          </cell>
        </row>
        <row r="222">
          <cell r="A222" t="str">
            <v>03.01.18.2</v>
          </cell>
          <cell r="B222" t="str">
            <v>Vaän chuyeån coïc tre, goã daøi cöï ly &lt;=100m</v>
          </cell>
          <cell r="C222" t="str">
            <v>coïc/km</v>
          </cell>
          <cell r="D222">
            <v>0</v>
          </cell>
          <cell r="E222">
            <v>0</v>
          </cell>
          <cell r="F222">
            <v>0</v>
          </cell>
          <cell r="G222">
            <v>1044.808</v>
          </cell>
          <cell r="H222">
            <v>0</v>
          </cell>
        </row>
        <row r="223">
          <cell r="A223" t="str">
            <v>03.01.18.3</v>
          </cell>
          <cell r="B223" t="str">
            <v>Vaän chuyeån coïc tre, goã daøi cöï ly &lt;=300m</v>
          </cell>
          <cell r="C223" t="str">
            <v>coïc/km</v>
          </cell>
          <cell r="D223">
            <v>0</v>
          </cell>
          <cell r="E223">
            <v>0</v>
          </cell>
          <cell r="F223">
            <v>0</v>
          </cell>
          <cell r="G223">
            <v>984.86</v>
          </cell>
          <cell r="H223">
            <v>0</v>
          </cell>
        </row>
        <row r="224">
          <cell r="A224" t="str">
            <v>03.01.18.4</v>
          </cell>
          <cell r="B224" t="str">
            <v>Vaän chuyeån coïc tre, goã daøi cöï ly &lt;=500m</v>
          </cell>
          <cell r="C224" t="str">
            <v>coïc/km</v>
          </cell>
          <cell r="D224">
            <v>0</v>
          </cell>
          <cell r="E224">
            <v>0</v>
          </cell>
          <cell r="F224">
            <v>0</v>
          </cell>
          <cell r="G224">
            <v>976.29599999999994</v>
          </cell>
          <cell r="H224">
            <v>0</v>
          </cell>
        </row>
        <row r="225">
          <cell r="A225" t="str">
            <v>03.01.18.5</v>
          </cell>
          <cell r="B225" t="str">
            <v>Vaän chuyeån coïc tre, goã daøi cöï ly &gt;500m</v>
          </cell>
          <cell r="C225" t="str">
            <v>coïc/km</v>
          </cell>
          <cell r="D225">
            <v>0</v>
          </cell>
          <cell r="E225">
            <v>0</v>
          </cell>
          <cell r="F225">
            <v>0</v>
          </cell>
          <cell r="G225">
            <v>967.73199999999997</v>
          </cell>
          <cell r="H225">
            <v>0</v>
          </cell>
        </row>
        <row r="226">
          <cell r="A226" t="str">
            <v>03.01.19.1</v>
          </cell>
          <cell r="B226" t="str">
            <v>Boác dôõ tre caây</v>
          </cell>
          <cell r="C226" t="str">
            <v>caây/km</v>
          </cell>
          <cell r="D226">
            <v>0</v>
          </cell>
          <cell r="E226">
            <v>0</v>
          </cell>
          <cell r="F226">
            <v>0</v>
          </cell>
          <cell r="G226">
            <v>530.96799999999996</v>
          </cell>
          <cell r="H226">
            <v>0</v>
          </cell>
        </row>
        <row r="227">
          <cell r="A227" t="str">
            <v>03.01.19.2</v>
          </cell>
          <cell r="B227" t="str">
            <v>Vaän chuyeån tre caây cöï ly &lt;=100m</v>
          </cell>
          <cell r="C227" t="str">
            <v>caây/km</v>
          </cell>
          <cell r="D227">
            <v>0</v>
          </cell>
          <cell r="E227">
            <v>0</v>
          </cell>
          <cell r="F227">
            <v>0</v>
          </cell>
          <cell r="G227">
            <v>7690.4720000000007</v>
          </cell>
          <cell r="H227">
            <v>0</v>
          </cell>
        </row>
        <row r="228">
          <cell r="A228" t="str">
            <v>03.01.19.3</v>
          </cell>
          <cell r="B228" t="str">
            <v>Vaän chuyeån tre caây cöï ly &lt;=300m</v>
          </cell>
          <cell r="C228" t="str">
            <v>caây/km</v>
          </cell>
          <cell r="D228">
            <v>0</v>
          </cell>
          <cell r="E228">
            <v>0</v>
          </cell>
          <cell r="F228">
            <v>0</v>
          </cell>
          <cell r="G228">
            <v>7236.579999999999</v>
          </cell>
          <cell r="H228">
            <v>0</v>
          </cell>
        </row>
        <row r="229">
          <cell r="A229" t="str">
            <v>03.01.19.4</v>
          </cell>
          <cell r="B229" t="str">
            <v>Vaän chuyeån tre caây cöï ly &lt;=500m</v>
          </cell>
          <cell r="C229" t="str">
            <v>caây/km</v>
          </cell>
          <cell r="D229">
            <v>0</v>
          </cell>
          <cell r="E229">
            <v>0</v>
          </cell>
          <cell r="F229">
            <v>0</v>
          </cell>
          <cell r="G229">
            <v>7142.3760000000002</v>
          </cell>
          <cell r="H229">
            <v>0</v>
          </cell>
        </row>
        <row r="230">
          <cell r="A230" t="str">
            <v>03.01.19.5</v>
          </cell>
          <cell r="B230" t="str">
            <v>Vaän chuyeån tre caây cöï ly &gt;500m</v>
          </cell>
          <cell r="C230" t="str">
            <v>caây/km</v>
          </cell>
          <cell r="D230">
            <v>0</v>
          </cell>
          <cell r="E230">
            <v>0</v>
          </cell>
          <cell r="F230">
            <v>0</v>
          </cell>
          <cell r="G230">
            <v>7065.3</v>
          </cell>
          <cell r="H230">
            <v>0</v>
          </cell>
        </row>
        <row r="231">
          <cell r="A231" t="str">
            <v>03.01.20.1</v>
          </cell>
          <cell r="B231" t="str">
            <v>Boác dôõ phuï kieän caùc loaïi</v>
          </cell>
          <cell r="C231" t="str">
            <v>taán/km</v>
          </cell>
          <cell r="D231">
            <v>0</v>
          </cell>
          <cell r="E231">
            <v>0</v>
          </cell>
          <cell r="F231">
            <v>0</v>
          </cell>
          <cell r="G231">
            <v>35968.799999999996</v>
          </cell>
          <cell r="H231">
            <v>0</v>
          </cell>
        </row>
        <row r="232">
          <cell r="A232" t="str">
            <v>03.01.20.2</v>
          </cell>
          <cell r="B232" t="str">
            <v>Vaän chuyeån phuï kieän caùc loaïi cöï ly &lt;=100m</v>
          </cell>
          <cell r="C232" t="str">
            <v>taán/km</v>
          </cell>
          <cell r="D232">
            <v>0</v>
          </cell>
          <cell r="E232">
            <v>0</v>
          </cell>
          <cell r="F232">
            <v>0</v>
          </cell>
          <cell r="G232">
            <v>577213.6</v>
          </cell>
          <cell r="H232">
            <v>0</v>
          </cell>
        </row>
        <row r="233">
          <cell r="A233" t="str">
            <v>03.01.20.3</v>
          </cell>
          <cell r="B233" t="str">
            <v>Vaän chuyeån phuï kieän caùc loaïi cöï ly &lt;=300m</v>
          </cell>
          <cell r="C233" t="str">
            <v>taán/km</v>
          </cell>
          <cell r="D233">
            <v>0</v>
          </cell>
          <cell r="E233">
            <v>0</v>
          </cell>
          <cell r="F233">
            <v>0</v>
          </cell>
          <cell r="G233">
            <v>542101.19999999995</v>
          </cell>
          <cell r="H233">
            <v>0</v>
          </cell>
        </row>
        <row r="234">
          <cell r="A234" t="str">
            <v>03.01.20.4</v>
          </cell>
          <cell r="B234" t="str">
            <v>Vaän chuyeån phuï kieän caùc loaïi cöï ly &lt;=500m</v>
          </cell>
          <cell r="C234" t="str">
            <v>taán/km</v>
          </cell>
          <cell r="D234">
            <v>0</v>
          </cell>
          <cell r="E234">
            <v>0</v>
          </cell>
          <cell r="F234">
            <v>0</v>
          </cell>
          <cell r="G234">
            <v>535250</v>
          </cell>
          <cell r="H234">
            <v>0</v>
          </cell>
        </row>
        <row r="235">
          <cell r="A235" t="str">
            <v>03.01.20.5</v>
          </cell>
          <cell r="B235" t="str">
            <v>Vaän chuyeån phuï kieän caùc loaïi cöï ly &gt;500m</v>
          </cell>
          <cell r="C235" t="str">
            <v>taán/km</v>
          </cell>
          <cell r="D235">
            <v>0</v>
          </cell>
          <cell r="E235">
            <v>0</v>
          </cell>
          <cell r="F235">
            <v>0</v>
          </cell>
          <cell r="G235">
            <v>529255.19999999995</v>
          </cell>
          <cell r="H235">
            <v>0</v>
          </cell>
        </row>
        <row r="236">
          <cell r="A236" t="str">
            <v>03.01.21.1</v>
          </cell>
          <cell r="B236" t="str">
            <v>Boác dôõ söù caùc loaïi</v>
          </cell>
          <cell r="C236" t="str">
            <v>taán/km</v>
          </cell>
          <cell r="D236">
            <v>0</v>
          </cell>
          <cell r="E236">
            <v>0</v>
          </cell>
          <cell r="F236">
            <v>0</v>
          </cell>
          <cell r="G236">
            <v>71081.2</v>
          </cell>
          <cell r="H236">
            <v>0</v>
          </cell>
        </row>
        <row r="237">
          <cell r="A237" t="str">
            <v>03.01.21.2</v>
          </cell>
          <cell r="B237" t="str">
            <v>Vaän chuyeån söù caùc loaïi cöï ly &lt;=100m</v>
          </cell>
          <cell r="C237" t="str">
            <v>taán/km</v>
          </cell>
          <cell r="D237">
            <v>0</v>
          </cell>
          <cell r="E237">
            <v>0</v>
          </cell>
          <cell r="F237">
            <v>0</v>
          </cell>
          <cell r="G237">
            <v>757914</v>
          </cell>
          <cell r="H237">
            <v>0</v>
          </cell>
        </row>
        <row r="238">
          <cell r="A238" t="str">
            <v>03.01.21.3</v>
          </cell>
          <cell r="B238" t="str">
            <v>Vaän chuyeån söù caùc loaïi cöï ly &lt;=300m</v>
          </cell>
          <cell r="C238" t="str">
            <v>taán/km</v>
          </cell>
          <cell r="D238">
            <v>0</v>
          </cell>
          <cell r="E238">
            <v>0</v>
          </cell>
          <cell r="F238">
            <v>0</v>
          </cell>
          <cell r="G238">
            <v>711668.4</v>
          </cell>
          <cell r="H238">
            <v>0</v>
          </cell>
        </row>
        <row r="239">
          <cell r="A239" t="str">
            <v>03.01.21.4</v>
          </cell>
          <cell r="B239" t="str">
            <v>Vaän chuyeån söù caùc loaïi cöï ly &lt;=500m</v>
          </cell>
          <cell r="C239" t="str">
            <v>taán/km</v>
          </cell>
          <cell r="D239">
            <v>0</v>
          </cell>
          <cell r="E239">
            <v>0</v>
          </cell>
          <cell r="F239">
            <v>0</v>
          </cell>
          <cell r="G239">
            <v>702247.99999999988</v>
          </cell>
          <cell r="H239">
            <v>0</v>
          </cell>
        </row>
        <row r="240">
          <cell r="A240" t="str">
            <v>03.01.21.5</v>
          </cell>
          <cell r="B240" t="str">
            <v>Vaän chuyeån söù caùc loaïi cöï ly &gt;500m</v>
          </cell>
          <cell r="C240" t="str">
            <v>taán/km</v>
          </cell>
          <cell r="D240">
            <v>0</v>
          </cell>
          <cell r="E240">
            <v>0</v>
          </cell>
          <cell r="F240">
            <v>0</v>
          </cell>
          <cell r="G240">
            <v>695396.79999999993</v>
          </cell>
          <cell r="H240">
            <v>0</v>
          </cell>
        </row>
        <row r="241">
          <cell r="A241" t="str">
            <v>03.01.22.1</v>
          </cell>
          <cell r="B241" t="str">
            <v>Boác dôõ daây daãn ñieän, caùp caùc loaïi</v>
          </cell>
          <cell r="C241" t="str">
            <v>taán/km</v>
          </cell>
          <cell r="D241">
            <v>0</v>
          </cell>
          <cell r="E241">
            <v>0</v>
          </cell>
          <cell r="F241">
            <v>0</v>
          </cell>
          <cell r="G241">
            <v>41107.199999999997</v>
          </cell>
          <cell r="H241">
            <v>0</v>
          </cell>
        </row>
        <row r="242">
          <cell r="A242" t="str">
            <v>03.01.22.2</v>
          </cell>
          <cell r="B242" t="str">
            <v>Vaän chuyeån daây daãn ñieän, caùp caùc loaïi cöï ly &lt;=100m</v>
          </cell>
          <cell r="C242" t="str">
            <v>taán/km</v>
          </cell>
          <cell r="D242">
            <v>0</v>
          </cell>
          <cell r="E242">
            <v>0</v>
          </cell>
          <cell r="F242">
            <v>0</v>
          </cell>
          <cell r="G242">
            <v>583208.4</v>
          </cell>
          <cell r="H242">
            <v>0</v>
          </cell>
        </row>
        <row r="243">
          <cell r="A243" t="str">
            <v>03.01.22.3</v>
          </cell>
          <cell r="B243" t="str">
            <v>Vaän chuyeån daây daãn ñieän, caùp caùc loaïi cöï ly &lt;=300m</v>
          </cell>
          <cell r="C243" t="str">
            <v>taán/km</v>
          </cell>
          <cell r="D243">
            <v>0</v>
          </cell>
          <cell r="E243">
            <v>0</v>
          </cell>
          <cell r="F243">
            <v>0</v>
          </cell>
          <cell r="G243">
            <v>546383.19999999995</v>
          </cell>
          <cell r="H243">
            <v>0</v>
          </cell>
        </row>
        <row r="244">
          <cell r="A244" t="str">
            <v>03.01.22.4</v>
          </cell>
          <cell r="B244" t="str">
            <v>Vaän chuyeån daây daãn ñieän, caùp caùc loaïi cöï ly &lt;=500m</v>
          </cell>
          <cell r="C244" t="str">
            <v>taán/km</v>
          </cell>
          <cell r="D244">
            <v>0</v>
          </cell>
          <cell r="E244">
            <v>0</v>
          </cell>
          <cell r="F244">
            <v>0</v>
          </cell>
          <cell r="G244">
            <v>540388.4</v>
          </cell>
          <cell r="H244">
            <v>0</v>
          </cell>
        </row>
        <row r="245">
          <cell r="A245" t="str">
            <v>03.01.22.5</v>
          </cell>
          <cell r="B245" t="str">
            <v>Vaän chuyeån daây daãn ñieän, caùp caùc loaïi cöï ly &gt;500m</v>
          </cell>
          <cell r="C245" t="str">
            <v>taán/km</v>
          </cell>
          <cell r="D245">
            <v>0</v>
          </cell>
          <cell r="E245">
            <v>0</v>
          </cell>
          <cell r="F245">
            <v>0</v>
          </cell>
          <cell r="G245">
            <v>535250</v>
          </cell>
          <cell r="H245">
            <v>0</v>
          </cell>
        </row>
        <row r="246">
          <cell r="A246" t="str">
            <v>03.01.23.1</v>
          </cell>
          <cell r="B246" t="str">
            <v>Boác dôõ caáu kieän beâ toâng ñuùc saün</v>
          </cell>
          <cell r="C246" t="str">
            <v>taán/km</v>
          </cell>
          <cell r="D246">
            <v>0</v>
          </cell>
          <cell r="E246">
            <v>0</v>
          </cell>
          <cell r="F246">
            <v>0</v>
          </cell>
          <cell r="G246">
            <v>35112.400000000001</v>
          </cell>
          <cell r="H246">
            <v>0</v>
          </cell>
        </row>
        <row r="247">
          <cell r="A247" t="str">
            <v>03.01.23.2</v>
          </cell>
          <cell r="B247" t="str">
            <v>Vaän chuyeån caáu kieän beâ toâng ñuùc saün cöï ly &lt;=100m</v>
          </cell>
          <cell r="C247" t="str">
            <v>taán/km</v>
          </cell>
          <cell r="D247">
            <v>0</v>
          </cell>
          <cell r="E247">
            <v>0</v>
          </cell>
          <cell r="F247">
            <v>0</v>
          </cell>
          <cell r="G247">
            <v>524973.19999999995</v>
          </cell>
          <cell r="H247">
            <v>0</v>
          </cell>
        </row>
        <row r="248">
          <cell r="A248" t="str">
            <v>03.01.23.3</v>
          </cell>
          <cell r="B248" t="str">
            <v>Vaän chuyeån caáu kieän beâ toâng ñuùc saün cöï ly &lt;=300m</v>
          </cell>
          <cell r="C248" t="str">
            <v>taán/km</v>
          </cell>
          <cell r="D248">
            <v>0</v>
          </cell>
          <cell r="E248">
            <v>0</v>
          </cell>
          <cell r="F248">
            <v>0</v>
          </cell>
          <cell r="G248">
            <v>492430</v>
          </cell>
          <cell r="H248">
            <v>0</v>
          </cell>
        </row>
        <row r="249">
          <cell r="A249" t="str">
            <v>03.01.23.4</v>
          </cell>
          <cell r="B249" t="str">
            <v>Vaän chuyeån caáu kieän beâ toâng ñuùc saün cöï ly &lt;=500m</v>
          </cell>
          <cell r="C249" t="str">
            <v>taán/km</v>
          </cell>
          <cell r="D249">
            <v>0</v>
          </cell>
          <cell r="E249">
            <v>0</v>
          </cell>
          <cell r="F249">
            <v>0</v>
          </cell>
          <cell r="G249">
            <v>486435.19999999995</v>
          </cell>
          <cell r="H249">
            <v>0</v>
          </cell>
        </row>
        <row r="250">
          <cell r="A250" t="str">
            <v>03.01.23.5</v>
          </cell>
          <cell r="B250" t="str">
            <v>Vaän chuyeån caáu kieän beâ toâng ñuùc saün cöï ly &gt;500m</v>
          </cell>
          <cell r="C250" t="str">
            <v>taán/km</v>
          </cell>
          <cell r="D250">
            <v>0</v>
          </cell>
          <cell r="E250">
            <v>0</v>
          </cell>
          <cell r="F250">
            <v>0</v>
          </cell>
          <cell r="G250">
            <v>481296.8</v>
          </cell>
          <cell r="H250">
            <v>0</v>
          </cell>
        </row>
        <row r="251">
          <cell r="A251" t="str">
            <v>03.01.24.1</v>
          </cell>
          <cell r="B251" t="str">
            <v>Boác dôõ Coät beâ toâng</v>
          </cell>
          <cell r="C251" t="str">
            <v>taán/km</v>
          </cell>
          <cell r="D251">
            <v>0</v>
          </cell>
          <cell r="E251">
            <v>0</v>
          </cell>
          <cell r="F251">
            <v>0</v>
          </cell>
          <cell r="G251">
            <v>42820</v>
          </cell>
          <cell r="H251">
            <v>0</v>
          </cell>
        </row>
        <row r="252">
          <cell r="A252" t="str">
            <v>03.01.24.2</v>
          </cell>
          <cell r="B252" t="str">
            <v>Vaän chuyeån Coät beâ toâng cöï ly &lt;=100m</v>
          </cell>
          <cell r="C252" t="str">
            <v>taán/km</v>
          </cell>
          <cell r="D252">
            <v>0</v>
          </cell>
          <cell r="E252">
            <v>0</v>
          </cell>
          <cell r="F252">
            <v>0</v>
          </cell>
          <cell r="G252">
            <v>816149.2</v>
          </cell>
          <cell r="H252">
            <v>0</v>
          </cell>
        </row>
        <row r="253">
          <cell r="A253" t="str">
            <v>03.01.24.3</v>
          </cell>
          <cell r="B253" t="str">
            <v>Vaän chuyeån Coät beâ toâng cöï ly &lt;=300m</v>
          </cell>
          <cell r="C253" t="str">
            <v>taán/km</v>
          </cell>
          <cell r="D253">
            <v>0</v>
          </cell>
          <cell r="E253">
            <v>0</v>
          </cell>
          <cell r="F253">
            <v>0</v>
          </cell>
          <cell r="G253">
            <v>766477.99999999988</v>
          </cell>
          <cell r="H253">
            <v>0</v>
          </cell>
        </row>
        <row r="254">
          <cell r="A254" t="str">
            <v>03.01.24.4</v>
          </cell>
          <cell r="B254" t="str">
            <v>Vaän chuyeån Coät beâ toâng cöï ly &lt;=500m</v>
          </cell>
          <cell r="C254" t="str">
            <v>taán/km</v>
          </cell>
          <cell r="D254">
            <v>0</v>
          </cell>
          <cell r="E254">
            <v>0</v>
          </cell>
          <cell r="F254">
            <v>0</v>
          </cell>
          <cell r="G254">
            <v>756201.2</v>
          </cell>
          <cell r="H254">
            <v>0</v>
          </cell>
        </row>
        <row r="255">
          <cell r="A255" t="str">
            <v>03.01.24.5</v>
          </cell>
          <cell r="B255" t="str">
            <v>Vaän chuyeån Coät beâ toâng cöï ly &gt;500m</v>
          </cell>
          <cell r="C255" t="str">
            <v>taán/km</v>
          </cell>
          <cell r="D255">
            <v>0</v>
          </cell>
          <cell r="E255">
            <v>0</v>
          </cell>
          <cell r="F255">
            <v>0</v>
          </cell>
          <cell r="G255">
            <v>749350</v>
          </cell>
          <cell r="H255">
            <v>0</v>
          </cell>
        </row>
        <row r="256">
          <cell r="A256" t="str">
            <v>03.01.25.1</v>
          </cell>
          <cell r="B256" t="str">
            <v>Boác dôõ Bi tum</v>
          </cell>
          <cell r="C256" t="str">
            <v>taán/km</v>
          </cell>
          <cell r="D256">
            <v>0</v>
          </cell>
          <cell r="E256">
            <v>0</v>
          </cell>
          <cell r="F256">
            <v>0</v>
          </cell>
          <cell r="G256">
            <v>46245.600000000006</v>
          </cell>
          <cell r="H256">
            <v>0</v>
          </cell>
        </row>
        <row r="257">
          <cell r="A257" t="str">
            <v>03.01.25.2</v>
          </cell>
          <cell r="B257" t="str">
            <v>Vaän chuyeån Bi tum cöï ly &lt;=100m</v>
          </cell>
          <cell r="C257" t="str">
            <v>taán/km</v>
          </cell>
          <cell r="D257">
            <v>0</v>
          </cell>
          <cell r="E257">
            <v>0</v>
          </cell>
          <cell r="F257">
            <v>0</v>
          </cell>
          <cell r="G257">
            <v>364826.39999999997</v>
          </cell>
          <cell r="H257">
            <v>0</v>
          </cell>
        </row>
        <row r="258">
          <cell r="A258" t="str">
            <v>03.01.25.3</v>
          </cell>
          <cell r="B258" t="str">
            <v>Vaän chuyeån Bi tum cöï ly &lt;=300m</v>
          </cell>
          <cell r="C258" t="str">
            <v>taán/km</v>
          </cell>
          <cell r="D258">
            <v>0</v>
          </cell>
          <cell r="E258">
            <v>0</v>
          </cell>
          <cell r="F258">
            <v>0</v>
          </cell>
          <cell r="G258">
            <v>330570.39999999997</v>
          </cell>
          <cell r="H258">
            <v>0</v>
          </cell>
        </row>
        <row r="259">
          <cell r="A259" t="str">
            <v>03.01.25.4</v>
          </cell>
          <cell r="B259" t="str">
            <v>Vaän chuyeån Bi tum cöï ly &lt;=500m</v>
          </cell>
          <cell r="C259" t="str">
            <v>taán/km</v>
          </cell>
          <cell r="D259">
            <v>0</v>
          </cell>
          <cell r="E259">
            <v>0</v>
          </cell>
          <cell r="F259">
            <v>0</v>
          </cell>
          <cell r="G259">
            <v>323719.2</v>
          </cell>
          <cell r="H259">
            <v>0</v>
          </cell>
        </row>
        <row r="260">
          <cell r="A260" t="str">
            <v>03.01.25.5</v>
          </cell>
          <cell r="B260" t="str">
            <v>Vaän chuyeån Bi tum cöï ly &gt;500m</v>
          </cell>
          <cell r="C260" t="str">
            <v>taán/km</v>
          </cell>
          <cell r="D260">
            <v>0</v>
          </cell>
          <cell r="E260">
            <v>0</v>
          </cell>
          <cell r="F260">
            <v>0</v>
          </cell>
          <cell r="G260">
            <v>319437.2</v>
          </cell>
          <cell r="H260">
            <v>0</v>
          </cell>
        </row>
        <row r="261">
          <cell r="A261" t="str">
            <v>03.01.26.1</v>
          </cell>
          <cell r="B261" t="str">
            <v>Boác dôõ duïng cuï thi coâng</v>
          </cell>
          <cell r="C261" t="str">
            <v>taán/km</v>
          </cell>
          <cell r="D261">
            <v>0</v>
          </cell>
          <cell r="E261">
            <v>0</v>
          </cell>
          <cell r="F261">
            <v>0</v>
          </cell>
          <cell r="G261">
            <v>28261.200000000001</v>
          </cell>
          <cell r="H261">
            <v>0</v>
          </cell>
        </row>
        <row r="262">
          <cell r="A262" t="str">
            <v>03.01.26.2</v>
          </cell>
          <cell r="B262" t="str">
            <v>Vaän chuyeån duïng cuï thi coâng cöï ly &lt;=100m</v>
          </cell>
          <cell r="C262" t="str">
            <v>taán/km</v>
          </cell>
          <cell r="D262">
            <v>0</v>
          </cell>
          <cell r="E262">
            <v>0</v>
          </cell>
          <cell r="F262">
            <v>0</v>
          </cell>
          <cell r="G262">
            <v>530111.6</v>
          </cell>
          <cell r="H262">
            <v>0</v>
          </cell>
        </row>
        <row r="263">
          <cell r="A263" t="str">
            <v>03.01.26.3</v>
          </cell>
          <cell r="B263" t="str">
            <v>Vaän chuyeån duïng cuï thi coâng cöï ly &lt;=300m</v>
          </cell>
          <cell r="C263" t="str">
            <v>taán/km</v>
          </cell>
          <cell r="D263">
            <v>0</v>
          </cell>
          <cell r="E263">
            <v>0</v>
          </cell>
          <cell r="F263">
            <v>0</v>
          </cell>
          <cell r="G263">
            <v>492430</v>
          </cell>
          <cell r="H263">
            <v>0</v>
          </cell>
        </row>
        <row r="264">
          <cell r="A264" t="str">
            <v>03.01.26.4</v>
          </cell>
          <cell r="B264" t="str">
            <v>Vaän chuyeån duïng cuï thi coâng cöï ly &lt;=500m</v>
          </cell>
          <cell r="C264" t="str">
            <v>taán/km</v>
          </cell>
          <cell r="D264">
            <v>0</v>
          </cell>
          <cell r="E264">
            <v>0</v>
          </cell>
          <cell r="F264">
            <v>0</v>
          </cell>
          <cell r="G264">
            <v>486435.19999999995</v>
          </cell>
          <cell r="H264">
            <v>0</v>
          </cell>
        </row>
        <row r="265">
          <cell r="A265" t="str">
            <v>03.01.26.5</v>
          </cell>
          <cell r="B265" t="str">
            <v>Vaän chuyeån duïng cuï thi coâng cöï ly &gt;500m</v>
          </cell>
          <cell r="C265" t="str">
            <v>taán/km</v>
          </cell>
          <cell r="D265">
            <v>0</v>
          </cell>
          <cell r="E265">
            <v>0</v>
          </cell>
          <cell r="F265">
            <v>0</v>
          </cell>
          <cell r="G265">
            <v>482153.2</v>
          </cell>
          <cell r="H265">
            <v>0</v>
          </cell>
        </row>
        <row r="266">
          <cell r="B266" t="str">
            <v>Vaän chuyeån thuû coâng + cô giôùi</v>
          </cell>
        </row>
        <row r="267">
          <cell r="A267" t="str">
            <v>03.02.10.1</v>
          </cell>
          <cell r="B267" t="str">
            <v>Vaän chuyeån caùt vaø nöôùc, cöï ly &lt;= 1km</v>
          </cell>
          <cell r="C267" t="str">
            <v>m3/km</v>
          </cell>
          <cell r="D267">
            <v>0</v>
          </cell>
          <cell r="E267">
            <v>0</v>
          </cell>
          <cell r="F267">
            <v>0</v>
          </cell>
          <cell r="G267">
            <v>140449.60000000001</v>
          </cell>
          <cell r="H267">
            <v>51917.831999999995</v>
          </cell>
        </row>
        <row r="268">
          <cell r="A268" t="str">
            <v>03.02.10.2</v>
          </cell>
          <cell r="B268" t="str">
            <v>Vaän chuyeån caùt vaø nöôùc, cöï ly &gt;1km</v>
          </cell>
          <cell r="C268" t="str">
            <v>m3/km</v>
          </cell>
          <cell r="D268">
            <v>0</v>
          </cell>
          <cell r="E268">
            <v>0</v>
          </cell>
          <cell r="F268">
            <v>0</v>
          </cell>
          <cell r="G268">
            <v>136167.6</v>
          </cell>
          <cell r="H268">
            <v>43264.86</v>
          </cell>
        </row>
        <row r="269">
          <cell r="A269" t="str">
            <v>03.02.20.1</v>
          </cell>
          <cell r="B269" t="str">
            <v>Vaän chuyeån ñaù soûi caùc loaïi, cöï ly &lt;= 1km</v>
          </cell>
          <cell r="C269" t="str">
            <v>m3/km</v>
          </cell>
          <cell r="D269">
            <v>0</v>
          </cell>
          <cell r="E269">
            <v>0</v>
          </cell>
          <cell r="F269">
            <v>0</v>
          </cell>
          <cell r="G269">
            <v>150726.39999999999</v>
          </cell>
          <cell r="H269">
            <v>54081.074999999997</v>
          </cell>
        </row>
        <row r="270">
          <cell r="A270" t="str">
            <v>03.02.20.2</v>
          </cell>
          <cell r="B270" t="str">
            <v>Vaän chuyeån ñaù soûi caùc loaïi, cöï ly &gt;1km</v>
          </cell>
          <cell r="C270" t="str">
            <v>m3/km</v>
          </cell>
          <cell r="D270">
            <v>0</v>
          </cell>
          <cell r="E270">
            <v>0</v>
          </cell>
          <cell r="F270">
            <v>0</v>
          </cell>
          <cell r="G270">
            <v>143018.79999999999</v>
          </cell>
          <cell r="H270">
            <v>45428.103000000003</v>
          </cell>
        </row>
        <row r="271">
          <cell r="A271" t="str">
            <v>03.02.30.1</v>
          </cell>
          <cell r="B271" t="str">
            <v>Vaän chuyeån xi maêng bao, cöï ly &lt;= 1km</v>
          </cell>
          <cell r="C271" t="str">
            <v>taán/km</v>
          </cell>
          <cell r="D271">
            <v>0</v>
          </cell>
          <cell r="E271">
            <v>0</v>
          </cell>
          <cell r="F271">
            <v>0</v>
          </cell>
          <cell r="G271">
            <v>113044.8</v>
          </cell>
          <cell r="H271">
            <v>36054.050000000003</v>
          </cell>
        </row>
        <row r="272">
          <cell r="A272" t="str">
            <v>03.02.30.2</v>
          </cell>
          <cell r="B272" t="str">
            <v>Vaän chuyeån xi maêng bao, cöï ly &gt;1km</v>
          </cell>
          <cell r="C272" t="str">
            <v>taán/km</v>
          </cell>
          <cell r="D272">
            <v>0</v>
          </cell>
          <cell r="E272">
            <v>0</v>
          </cell>
          <cell r="F272">
            <v>0</v>
          </cell>
          <cell r="G272">
            <v>107050</v>
          </cell>
          <cell r="H272">
            <v>30285.402000000002</v>
          </cell>
        </row>
        <row r="273">
          <cell r="A273" t="str">
            <v>03.02.40.1</v>
          </cell>
          <cell r="B273" t="str">
            <v>Vaän chuyeån coát theùp,theùp thanh,PK,daây,tre,goã, duïng cuï thi coâng, cöï ly &lt;= 1km</v>
          </cell>
          <cell r="C273" t="str">
            <v>taán/km</v>
          </cell>
          <cell r="D273">
            <v>0</v>
          </cell>
          <cell r="E273">
            <v>0</v>
          </cell>
          <cell r="F273">
            <v>0</v>
          </cell>
          <cell r="G273">
            <v>158434</v>
          </cell>
          <cell r="H273">
            <v>129794.58</v>
          </cell>
        </row>
        <row r="274">
          <cell r="A274" t="str">
            <v>03.02.40.2</v>
          </cell>
          <cell r="B274" t="str">
            <v>Vaän chuyeån coát theùp,theùp thanh,PK,daây,tre,goã, duïng cuï thi coâng, cöï ly &gt;1km</v>
          </cell>
          <cell r="C274" t="str">
            <v>taán/km</v>
          </cell>
          <cell r="D274">
            <v>0</v>
          </cell>
          <cell r="E274">
            <v>0</v>
          </cell>
          <cell r="F274">
            <v>0</v>
          </cell>
          <cell r="G274">
            <v>155008.4</v>
          </cell>
          <cell r="H274">
            <v>79318.91</v>
          </cell>
        </row>
        <row r="275">
          <cell r="A275" t="str">
            <v>03.02.50.1</v>
          </cell>
          <cell r="B275" t="str">
            <v>Vaän chuyeån caáu kieän BT,coät BT, cöï ly &lt;= 1km</v>
          </cell>
          <cell r="C275" t="str">
            <v>taán/km</v>
          </cell>
          <cell r="D275">
            <v>0</v>
          </cell>
          <cell r="E275">
            <v>0</v>
          </cell>
          <cell r="F275">
            <v>0</v>
          </cell>
          <cell r="G275">
            <v>124178</v>
          </cell>
          <cell r="H275">
            <v>129794.58</v>
          </cell>
        </row>
        <row r="276">
          <cell r="A276" t="str">
            <v>03.02.50.2</v>
          </cell>
          <cell r="B276" t="str">
            <v>Vaän chuyeån caáu kieän BT,coät BT, cöï ly &gt;1km</v>
          </cell>
          <cell r="C276" t="str">
            <v>taán/km</v>
          </cell>
          <cell r="D276">
            <v>0</v>
          </cell>
          <cell r="E276">
            <v>0</v>
          </cell>
          <cell r="F276">
            <v>0</v>
          </cell>
          <cell r="G276">
            <v>118183.2</v>
          </cell>
          <cell r="H276">
            <v>108162.15</v>
          </cell>
        </row>
        <row r="277">
          <cell r="A277" t="str">
            <v>03.02.60.1</v>
          </cell>
          <cell r="B277" t="str">
            <v>Vaän chuyeån caáu kieän BT,coät BT, cöï ly &lt;= 1km</v>
          </cell>
          <cell r="C277" t="str">
            <v>taán/km</v>
          </cell>
          <cell r="D277">
            <v>0</v>
          </cell>
          <cell r="E277">
            <v>0</v>
          </cell>
          <cell r="F277">
            <v>0</v>
          </cell>
          <cell r="G277">
            <v>173849.19999999998</v>
          </cell>
          <cell r="H277">
            <v>129794.58</v>
          </cell>
        </row>
        <row r="278">
          <cell r="A278" t="str">
            <v>03.02.60.2</v>
          </cell>
          <cell r="B278" t="str">
            <v>Vaän chuyeån caáu kieän BT,coät BT, cöï ly &gt;1km</v>
          </cell>
          <cell r="C278" t="str">
            <v>taán/km</v>
          </cell>
          <cell r="D278">
            <v>0</v>
          </cell>
          <cell r="E278">
            <v>0</v>
          </cell>
          <cell r="F278">
            <v>0</v>
          </cell>
          <cell r="G278">
            <v>170423.6</v>
          </cell>
          <cell r="H278">
            <v>108162.15</v>
          </cell>
        </row>
        <row r="279">
          <cell r="B279" t="str">
            <v>Boác dôõ vaät lieäu, phuï kieän</v>
          </cell>
        </row>
        <row r="280">
          <cell r="A280" t="str">
            <v>03.03.01.1</v>
          </cell>
          <cell r="B280" t="str">
            <v>Caùt caùc loaïi (boác leân)</v>
          </cell>
          <cell r="C280" t="str">
            <v>m3</v>
          </cell>
          <cell r="D280">
            <v>0</v>
          </cell>
          <cell r="E280">
            <v>0</v>
          </cell>
          <cell r="F280">
            <v>0</v>
          </cell>
          <cell r="G280">
            <v>27404.799999999999</v>
          </cell>
          <cell r="H280">
            <v>0</v>
          </cell>
        </row>
        <row r="281">
          <cell r="A281" t="str">
            <v>03.03.01.1</v>
          </cell>
          <cell r="B281" t="str">
            <v>Caùt caùc loaïi (xeáp xuoáng)</v>
          </cell>
          <cell r="C281" t="str">
            <v>m3</v>
          </cell>
          <cell r="D281">
            <v>0</v>
          </cell>
          <cell r="E281">
            <v>0</v>
          </cell>
          <cell r="F281">
            <v>0</v>
          </cell>
          <cell r="G281">
            <v>17984.399999999998</v>
          </cell>
          <cell r="H281">
            <v>0</v>
          </cell>
        </row>
        <row r="282">
          <cell r="A282" t="str">
            <v>03.03.02.1</v>
          </cell>
          <cell r="B282" t="str">
            <v>Ñaù daêm caùc loaïi (boác leân)</v>
          </cell>
          <cell r="C282" t="str">
            <v>m3</v>
          </cell>
          <cell r="D282">
            <v>0</v>
          </cell>
          <cell r="E282">
            <v>0</v>
          </cell>
          <cell r="F282">
            <v>0</v>
          </cell>
          <cell r="G282">
            <v>36825.199999999997</v>
          </cell>
          <cell r="H282">
            <v>0</v>
          </cell>
        </row>
        <row r="283">
          <cell r="A283" t="str">
            <v>03.03.02.2</v>
          </cell>
          <cell r="B283" t="str">
            <v>Ñaù daêm caùc loaïi (xeáp xuoáng)</v>
          </cell>
          <cell r="C283" t="str">
            <v>m3</v>
          </cell>
          <cell r="D283">
            <v>0</v>
          </cell>
          <cell r="E283">
            <v>0</v>
          </cell>
          <cell r="F283">
            <v>0</v>
          </cell>
          <cell r="G283">
            <v>30830.399999999998</v>
          </cell>
          <cell r="H283">
            <v>0</v>
          </cell>
        </row>
        <row r="284">
          <cell r="A284" t="str">
            <v>03.03.03.1</v>
          </cell>
          <cell r="B284" t="str">
            <v>Ñaù hoäc (boác leân)</v>
          </cell>
          <cell r="C284" t="str">
            <v>m3</v>
          </cell>
          <cell r="D284">
            <v>0</v>
          </cell>
          <cell r="E284">
            <v>0</v>
          </cell>
          <cell r="F284">
            <v>0</v>
          </cell>
          <cell r="G284">
            <v>41107.199999999997</v>
          </cell>
          <cell r="H284">
            <v>0</v>
          </cell>
        </row>
        <row r="285">
          <cell r="A285" t="str">
            <v>03.03.03.2</v>
          </cell>
          <cell r="B285" t="str">
            <v>Ñaù hoäc (xeáp xuoáng)</v>
          </cell>
          <cell r="C285" t="str">
            <v>m3</v>
          </cell>
          <cell r="D285">
            <v>0</v>
          </cell>
          <cell r="E285">
            <v>0</v>
          </cell>
          <cell r="F285">
            <v>0</v>
          </cell>
          <cell r="G285">
            <v>39394.400000000001</v>
          </cell>
          <cell r="H285">
            <v>0</v>
          </cell>
        </row>
        <row r="286">
          <cell r="A286" t="str">
            <v>03.03.04.1</v>
          </cell>
          <cell r="B286" t="str">
            <v>Soûi (boác leân)</v>
          </cell>
          <cell r="C286" t="str">
            <v>m3</v>
          </cell>
          <cell r="D286">
            <v>0</v>
          </cell>
          <cell r="E286">
            <v>0</v>
          </cell>
          <cell r="F286">
            <v>0</v>
          </cell>
          <cell r="G286">
            <v>36825.199999999997</v>
          </cell>
          <cell r="H286">
            <v>0</v>
          </cell>
        </row>
        <row r="287">
          <cell r="A287" t="str">
            <v>03.03.04.2</v>
          </cell>
          <cell r="B287" t="str">
            <v>Soûi (xeáp xuoáng)</v>
          </cell>
          <cell r="C287" t="str">
            <v>m3</v>
          </cell>
          <cell r="D287">
            <v>0</v>
          </cell>
          <cell r="E287">
            <v>0</v>
          </cell>
          <cell r="F287">
            <v>0</v>
          </cell>
          <cell r="G287">
            <v>30830.399999999998</v>
          </cell>
          <cell r="H287">
            <v>0</v>
          </cell>
        </row>
        <row r="288">
          <cell r="A288" t="str">
            <v>03.03.05.1</v>
          </cell>
          <cell r="B288" t="str">
            <v>Ñaát ñaép (boác leân)</v>
          </cell>
          <cell r="C288" t="str">
            <v>m3</v>
          </cell>
          <cell r="D288">
            <v>0</v>
          </cell>
          <cell r="E288">
            <v>0</v>
          </cell>
          <cell r="F288">
            <v>0</v>
          </cell>
          <cell r="G288">
            <v>30830.399999999998</v>
          </cell>
          <cell r="H288">
            <v>0</v>
          </cell>
        </row>
        <row r="289">
          <cell r="A289" t="str">
            <v>03.03.05.2</v>
          </cell>
          <cell r="B289" t="str">
            <v>Ñaát ñaép (xeáp xuoáng)</v>
          </cell>
          <cell r="C289" t="str">
            <v>m3</v>
          </cell>
          <cell r="D289">
            <v>0</v>
          </cell>
          <cell r="E289">
            <v>0</v>
          </cell>
          <cell r="F289">
            <v>0</v>
          </cell>
          <cell r="G289">
            <v>25692</v>
          </cell>
          <cell r="H289">
            <v>0</v>
          </cell>
        </row>
        <row r="290">
          <cell r="A290" t="str">
            <v>03.03.06.1</v>
          </cell>
          <cell r="B290" t="str">
            <v>Gaïch chæ (boác leân)</v>
          </cell>
          <cell r="C290" t="str">
            <v>vieân</v>
          </cell>
          <cell r="D290">
            <v>0</v>
          </cell>
          <cell r="E290">
            <v>0</v>
          </cell>
          <cell r="F290">
            <v>0</v>
          </cell>
          <cell r="G290">
            <v>39.394400000000005</v>
          </cell>
          <cell r="H290">
            <v>0</v>
          </cell>
        </row>
        <row r="291">
          <cell r="A291" t="str">
            <v>03.03.06.2</v>
          </cell>
          <cell r="B291" t="str">
            <v>Gaïch chæ (xeáp xuoáng)</v>
          </cell>
          <cell r="C291" t="str">
            <v>vieân</v>
          </cell>
          <cell r="D291">
            <v>0</v>
          </cell>
          <cell r="E291">
            <v>0</v>
          </cell>
          <cell r="F291">
            <v>0</v>
          </cell>
          <cell r="G291">
            <v>36.825200000000002</v>
          </cell>
          <cell r="H291">
            <v>0</v>
          </cell>
        </row>
        <row r="292">
          <cell r="A292" t="str">
            <v>03.03.07.1</v>
          </cell>
          <cell r="B292" t="str">
            <v>Xi maêng (boác leân)</v>
          </cell>
          <cell r="C292" t="str">
            <v>taán</v>
          </cell>
          <cell r="D292">
            <v>0</v>
          </cell>
          <cell r="E292">
            <v>0</v>
          </cell>
          <cell r="F292">
            <v>0</v>
          </cell>
          <cell r="G292">
            <v>40250.799999999996</v>
          </cell>
          <cell r="H292">
            <v>0</v>
          </cell>
        </row>
        <row r="293">
          <cell r="A293" t="str">
            <v>03.03.07.2</v>
          </cell>
          <cell r="B293" t="str">
            <v>Xi maêng (xeáp xuoáng)</v>
          </cell>
          <cell r="C293" t="str">
            <v>taán</v>
          </cell>
          <cell r="D293">
            <v>0</v>
          </cell>
          <cell r="E293">
            <v>0</v>
          </cell>
          <cell r="F293">
            <v>0</v>
          </cell>
          <cell r="G293">
            <v>17984.399999999998</v>
          </cell>
          <cell r="H293">
            <v>0</v>
          </cell>
        </row>
        <row r="294">
          <cell r="A294" t="str">
            <v>03.03.08.1</v>
          </cell>
          <cell r="B294" t="str">
            <v>Theùp thanh coät (boác leân)</v>
          </cell>
          <cell r="C294" t="str">
            <v>taán</v>
          </cell>
          <cell r="D294">
            <v>0</v>
          </cell>
          <cell r="E294">
            <v>0</v>
          </cell>
          <cell r="F294">
            <v>0</v>
          </cell>
          <cell r="G294">
            <v>47102.000000000007</v>
          </cell>
          <cell r="H294">
            <v>0</v>
          </cell>
        </row>
        <row r="295">
          <cell r="A295" t="str">
            <v>03.03.08.2</v>
          </cell>
          <cell r="B295" t="str">
            <v>Theùp thanh coät (xeáp xuoáng)</v>
          </cell>
          <cell r="C295" t="str">
            <v>taán</v>
          </cell>
          <cell r="D295">
            <v>0</v>
          </cell>
          <cell r="E295">
            <v>0</v>
          </cell>
          <cell r="F295">
            <v>0</v>
          </cell>
          <cell r="G295">
            <v>42820</v>
          </cell>
          <cell r="H295">
            <v>0</v>
          </cell>
        </row>
        <row r="296">
          <cell r="A296" t="str">
            <v>03.03.09.1</v>
          </cell>
          <cell r="B296" t="str">
            <v>Tre caây (boác leân)</v>
          </cell>
          <cell r="C296" t="str">
            <v>caây</v>
          </cell>
          <cell r="D296">
            <v>0</v>
          </cell>
          <cell r="E296">
            <v>0</v>
          </cell>
          <cell r="F296">
            <v>0</v>
          </cell>
          <cell r="G296">
            <v>1327.42</v>
          </cell>
          <cell r="H296">
            <v>0</v>
          </cell>
        </row>
        <row r="297">
          <cell r="A297" t="str">
            <v>03.03.09.2</v>
          </cell>
          <cell r="B297" t="str">
            <v>Tre caây (xeáp xuoáng)</v>
          </cell>
          <cell r="C297" t="str">
            <v>caây</v>
          </cell>
          <cell r="D297">
            <v>0</v>
          </cell>
          <cell r="E297">
            <v>0</v>
          </cell>
          <cell r="F297">
            <v>0</v>
          </cell>
          <cell r="G297">
            <v>496.71199999999999</v>
          </cell>
          <cell r="H297">
            <v>0</v>
          </cell>
        </row>
        <row r="298">
          <cell r="A298" t="str">
            <v>03.03.10.1</v>
          </cell>
          <cell r="B298" t="str">
            <v>Caáu kieän theùp caùc loaïi (boác leân)</v>
          </cell>
          <cell r="C298" t="str">
            <v>taán</v>
          </cell>
          <cell r="D298">
            <v>0</v>
          </cell>
          <cell r="E298">
            <v>0</v>
          </cell>
          <cell r="F298">
            <v>0</v>
          </cell>
          <cell r="G298">
            <v>50527.6</v>
          </cell>
          <cell r="H298">
            <v>0</v>
          </cell>
        </row>
        <row r="299">
          <cell r="A299" t="str">
            <v>03.03.10.2</v>
          </cell>
          <cell r="B299" t="str">
            <v>Caáu kieän theùp caùc loaïi (xeáp xuoáng)</v>
          </cell>
          <cell r="C299" t="str">
            <v>taán</v>
          </cell>
          <cell r="D299">
            <v>0</v>
          </cell>
          <cell r="E299">
            <v>0</v>
          </cell>
          <cell r="F299">
            <v>0</v>
          </cell>
          <cell r="G299">
            <v>39394.400000000001</v>
          </cell>
          <cell r="H299">
            <v>0</v>
          </cell>
        </row>
        <row r="300">
          <cell r="A300" t="str">
            <v>03.03.11.1</v>
          </cell>
          <cell r="B300" t="str">
            <v>Phuï kieän caùc loaïi (boác leân)</v>
          </cell>
          <cell r="C300" t="str">
            <v>taán</v>
          </cell>
          <cell r="D300">
            <v>0</v>
          </cell>
          <cell r="E300">
            <v>0</v>
          </cell>
          <cell r="F300">
            <v>0</v>
          </cell>
          <cell r="G300">
            <v>77932.400000000009</v>
          </cell>
          <cell r="H300">
            <v>0</v>
          </cell>
        </row>
        <row r="301">
          <cell r="A301" t="str">
            <v>03.03.11.2</v>
          </cell>
          <cell r="B301" t="str">
            <v>Phuï kieän caùc loaïi (xeáp xuoáng)</v>
          </cell>
          <cell r="C301" t="str">
            <v>taán</v>
          </cell>
          <cell r="D301">
            <v>0</v>
          </cell>
          <cell r="E301">
            <v>0</v>
          </cell>
          <cell r="F301">
            <v>0</v>
          </cell>
          <cell r="G301">
            <v>40250.799999999996</v>
          </cell>
          <cell r="H301">
            <v>0</v>
          </cell>
        </row>
        <row r="302">
          <cell r="A302" t="str">
            <v>03.03.12.1</v>
          </cell>
          <cell r="B302" t="str">
            <v>Duïng cuï thi coâng (boác leân)</v>
          </cell>
          <cell r="C302" t="str">
            <v>taán</v>
          </cell>
          <cell r="D302">
            <v>0</v>
          </cell>
          <cell r="E302">
            <v>0</v>
          </cell>
          <cell r="F302">
            <v>0</v>
          </cell>
          <cell r="G302">
            <v>40250.799999999996</v>
          </cell>
          <cell r="H302">
            <v>0</v>
          </cell>
        </row>
        <row r="303">
          <cell r="A303" t="str">
            <v>03.03.12.2</v>
          </cell>
          <cell r="B303" t="str">
            <v>Duïng cuï thi coâng (xeáp xuoáng)</v>
          </cell>
          <cell r="C303" t="str">
            <v>taán</v>
          </cell>
          <cell r="D303">
            <v>0</v>
          </cell>
          <cell r="E303">
            <v>0</v>
          </cell>
          <cell r="F303">
            <v>0</v>
          </cell>
          <cell r="G303">
            <v>29973.999999999996</v>
          </cell>
          <cell r="H303">
            <v>0</v>
          </cell>
        </row>
        <row r="304">
          <cell r="A304" t="str">
            <v>03.03.13.1</v>
          </cell>
          <cell r="B304" t="str">
            <v>Daây daãn caùc loaïi (boác leân)</v>
          </cell>
          <cell r="C304" t="str">
            <v>taán</v>
          </cell>
          <cell r="D304">
            <v>0</v>
          </cell>
          <cell r="E304">
            <v>0</v>
          </cell>
          <cell r="F304">
            <v>0</v>
          </cell>
          <cell r="G304">
            <v>53953.2</v>
          </cell>
          <cell r="H304">
            <v>0</v>
          </cell>
        </row>
        <row r="305">
          <cell r="A305" t="str">
            <v>03.03.13.2</v>
          </cell>
          <cell r="B305" t="str">
            <v>Daây daãn caùc loaïi (xeáp xuoáng)</v>
          </cell>
          <cell r="C305" t="str">
            <v>taán</v>
          </cell>
          <cell r="D305">
            <v>0</v>
          </cell>
          <cell r="E305">
            <v>0</v>
          </cell>
          <cell r="F305">
            <v>0</v>
          </cell>
          <cell r="G305">
            <v>50527.6</v>
          </cell>
          <cell r="H305">
            <v>0</v>
          </cell>
        </row>
        <row r="306">
          <cell r="A306" t="str">
            <v>03.03.14.1</v>
          </cell>
          <cell r="B306" t="str">
            <v>Söù caùc loaïi (boác leân)</v>
          </cell>
          <cell r="C306" t="str">
            <v>taán</v>
          </cell>
          <cell r="D306">
            <v>0</v>
          </cell>
          <cell r="E306">
            <v>0</v>
          </cell>
          <cell r="F306">
            <v>0</v>
          </cell>
          <cell r="G306">
            <v>64230</v>
          </cell>
          <cell r="H306">
            <v>0</v>
          </cell>
        </row>
        <row r="307">
          <cell r="A307" t="str">
            <v>03.03.14.2</v>
          </cell>
          <cell r="B307" t="str">
            <v>Söù caùc loaïi (xeáp xuoáng)</v>
          </cell>
          <cell r="C307" t="str">
            <v>taán</v>
          </cell>
          <cell r="D307">
            <v>0</v>
          </cell>
          <cell r="E307">
            <v>0</v>
          </cell>
          <cell r="F307">
            <v>0</v>
          </cell>
          <cell r="G307">
            <v>66799.199999999997</v>
          </cell>
          <cell r="H307">
            <v>0</v>
          </cell>
        </row>
        <row r="308">
          <cell r="A308" t="str">
            <v>03.03.15.1</v>
          </cell>
          <cell r="B308" t="str">
            <v>Goã caùc loaïi (boác leân)</v>
          </cell>
          <cell r="C308" t="str">
            <v>taán</v>
          </cell>
          <cell r="D308">
            <v>0</v>
          </cell>
          <cell r="E308">
            <v>0</v>
          </cell>
          <cell r="F308">
            <v>0</v>
          </cell>
          <cell r="G308">
            <v>23979.200000000001</v>
          </cell>
          <cell r="H308">
            <v>0</v>
          </cell>
        </row>
        <row r="309">
          <cell r="A309" t="str">
            <v>03.03.15.2</v>
          </cell>
          <cell r="B309" t="str">
            <v>Goã caùc loaïi (xeáp xuoáng)</v>
          </cell>
          <cell r="C309" t="str">
            <v>taán</v>
          </cell>
          <cell r="D309">
            <v>0</v>
          </cell>
          <cell r="E309">
            <v>0</v>
          </cell>
          <cell r="F309">
            <v>0</v>
          </cell>
          <cell r="G309">
            <v>21410</v>
          </cell>
          <cell r="H309">
            <v>0</v>
          </cell>
        </row>
        <row r="310">
          <cell r="A310" t="str">
            <v>03.03.16.1</v>
          </cell>
          <cell r="B310" t="str">
            <v>Coïc tre, coïc goã (boác leân)</v>
          </cell>
          <cell r="C310" t="str">
            <v>taán</v>
          </cell>
          <cell r="D310">
            <v>0</v>
          </cell>
          <cell r="E310">
            <v>0</v>
          </cell>
          <cell r="F310">
            <v>0</v>
          </cell>
          <cell r="G310">
            <v>32543.200000000001</v>
          </cell>
          <cell r="H310">
            <v>0</v>
          </cell>
        </row>
        <row r="311">
          <cell r="A311" t="str">
            <v>03.03.16.2</v>
          </cell>
          <cell r="B311" t="str">
            <v>Coïc tre, coïc goã (xeáp xuoáng)</v>
          </cell>
          <cell r="C311" t="str">
            <v>taán</v>
          </cell>
          <cell r="D311">
            <v>0</v>
          </cell>
          <cell r="E311">
            <v>0</v>
          </cell>
          <cell r="F311">
            <v>0</v>
          </cell>
          <cell r="G311">
            <v>17984.399999999998</v>
          </cell>
          <cell r="H311">
            <v>0</v>
          </cell>
        </row>
        <row r="312">
          <cell r="A312" t="str">
            <v>03.03.17.1</v>
          </cell>
          <cell r="B312" t="str">
            <v>Coät beâ toâng (boác leân)</v>
          </cell>
          <cell r="C312" t="str">
            <v>taán</v>
          </cell>
          <cell r="D312">
            <v>0</v>
          </cell>
          <cell r="E312">
            <v>0</v>
          </cell>
          <cell r="F312">
            <v>0</v>
          </cell>
          <cell r="G312">
            <v>47102.000000000007</v>
          </cell>
          <cell r="H312">
            <v>0</v>
          </cell>
        </row>
        <row r="313">
          <cell r="A313" t="str">
            <v>03.03.17.2</v>
          </cell>
          <cell r="B313" t="str">
            <v>Coät beâ toâng (xeáp xuoáng)</v>
          </cell>
          <cell r="C313" t="str">
            <v>taán</v>
          </cell>
          <cell r="D313">
            <v>0</v>
          </cell>
          <cell r="E313">
            <v>0</v>
          </cell>
          <cell r="F313">
            <v>0</v>
          </cell>
          <cell r="G313">
            <v>43676.4</v>
          </cell>
          <cell r="H313">
            <v>0</v>
          </cell>
        </row>
        <row r="314">
          <cell r="A314" t="str">
            <v>03.03.18.1</v>
          </cell>
          <cell r="B314" t="str">
            <v>Caáu kieän beâ toâng ñuùc saün (boác leân)</v>
          </cell>
          <cell r="C314" t="str">
            <v>taán</v>
          </cell>
          <cell r="D314">
            <v>0</v>
          </cell>
          <cell r="E314">
            <v>0</v>
          </cell>
          <cell r="F314">
            <v>0</v>
          </cell>
          <cell r="G314">
            <v>37681.599999999999</v>
          </cell>
          <cell r="H314">
            <v>0</v>
          </cell>
        </row>
        <row r="315">
          <cell r="A315" t="str">
            <v>03.03.18.2</v>
          </cell>
          <cell r="B315" t="str">
            <v>Caáu kieän beâ toâng ñuùc saün (xeáp xuoáng)</v>
          </cell>
          <cell r="C315" t="str">
            <v>taán</v>
          </cell>
          <cell r="D315">
            <v>0</v>
          </cell>
          <cell r="E315">
            <v>0</v>
          </cell>
          <cell r="F315">
            <v>0</v>
          </cell>
          <cell r="G315">
            <v>34256</v>
          </cell>
          <cell r="H315">
            <v>0</v>
          </cell>
        </row>
        <row r="316">
          <cell r="A316" t="str">
            <v>CH.4</v>
          </cell>
          <cell r="B316" t="str">
            <v>COÂNG TAÙC ÑAØO ÑAÉP ÑAÁT MOÙNG COÄT</v>
          </cell>
          <cell r="H316">
            <v>0</v>
          </cell>
        </row>
        <row r="317">
          <cell r="A317" t="str">
            <v>04.01.01.1</v>
          </cell>
          <cell r="B317" t="str">
            <v>Ñaøo hoá theá, moùng neùo, moùng coät ,S &lt;=5m2, h&lt;=1, ñ.caáp 1</v>
          </cell>
          <cell r="C317" t="str">
            <v>m3</v>
          </cell>
          <cell r="D317">
            <v>0</v>
          </cell>
          <cell r="E317">
            <v>0</v>
          </cell>
          <cell r="F317">
            <v>0</v>
          </cell>
          <cell r="G317">
            <v>47102.000000000007</v>
          </cell>
          <cell r="H317">
            <v>0</v>
          </cell>
        </row>
        <row r="318">
          <cell r="A318" t="str">
            <v>04.01.01.2</v>
          </cell>
          <cell r="B318" t="str">
            <v>Ñaøo hoá theá, moùng neùo, moùng coät ,S &lt;=5m2, h&lt;=1, ñ.caáp 2</v>
          </cell>
          <cell r="C318" t="str">
            <v>m3</v>
          </cell>
          <cell r="D318">
            <v>0</v>
          </cell>
          <cell r="E318">
            <v>0</v>
          </cell>
          <cell r="F318">
            <v>0</v>
          </cell>
          <cell r="G318">
            <v>72794</v>
          </cell>
          <cell r="H318">
            <v>0</v>
          </cell>
        </row>
        <row r="319">
          <cell r="A319" t="str">
            <v>04.01.01.3</v>
          </cell>
          <cell r="B319" t="str">
            <v>Ñaøo hoá theá, moùng neùo, moùng coät ,S &lt;=5m2, h&lt;=1, ñ.caáp 3</v>
          </cell>
          <cell r="C319" t="str">
            <v>m3</v>
          </cell>
          <cell r="D319">
            <v>0</v>
          </cell>
          <cell r="E319">
            <v>0</v>
          </cell>
          <cell r="F319">
            <v>0</v>
          </cell>
          <cell r="G319">
            <v>118183.2</v>
          </cell>
          <cell r="H319">
            <v>0</v>
          </cell>
        </row>
        <row r="320">
          <cell r="A320" t="str">
            <v>04.01.01.4</v>
          </cell>
          <cell r="B320" t="str">
            <v>Ñaøo hoá theá, moùng neùo, moùng coät ,S &lt;=5m2, h&lt;=1, ñ.caáp 4</v>
          </cell>
          <cell r="C320" t="str">
            <v>m3</v>
          </cell>
          <cell r="D320">
            <v>0</v>
          </cell>
          <cell r="E320">
            <v>0</v>
          </cell>
          <cell r="F320">
            <v>0</v>
          </cell>
          <cell r="G320">
            <v>188408.00000000003</v>
          </cell>
          <cell r="H320">
            <v>0</v>
          </cell>
        </row>
        <row r="321">
          <cell r="A321" t="str">
            <v>04.01.02.1</v>
          </cell>
          <cell r="B321" t="str">
            <v>Ñaøo hoá theá, moùng neùo, moùng coät ,S &lt;=5m2, h&gt;1, ñ.caáp 1</v>
          </cell>
          <cell r="C321" t="str">
            <v>m3</v>
          </cell>
          <cell r="D321">
            <v>0</v>
          </cell>
          <cell r="E321">
            <v>0</v>
          </cell>
          <cell r="F321">
            <v>0</v>
          </cell>
          <cell r="G321">
            <v>66799.199999999997</v>
          </cell>
          <cell r="H321">
            <v>0</v>
          </cell>
        </row>
        <row r="322">
          <cell r="A322" t="str">
            <v>04.01.02.2</v>
          </cell>
          <cell r="B322" t="str">
            <v>Ñaøo hoá theá, moùng neùo, moùng coät ,S &lt;=5m2, h&gt;1, ñ.caáp 2</v>
          </cell>
          <cell r="C322" t="str">
            <v>m3</v>
          </cell>
          <cell r="D322">
            <v>0</v>
          </cell>
          <cell r="E322">
            <v>0</v>
          </cell>
          <cell r="F322">
            <v>0</v>
          </cell>
          <cell r="G322">
            <v>97629.599999999991</v>
          </cell>
          <cell r="H322">
            <v>0</v>
          </cell>
        </row>
        <row r="323">
          <cell r="A323" t="str">
            <v>04.01.02.3</v>
          </cell>
          <cell r="B323" t="str">
            <v>Ñaøo hoá theá, moùng neùo, moùng coät ,S &lt;=5m2, h&gt;1, ñ.caáp 3</v>
          </cell>
          <cell r="C323" t="str">
            <v>m3</v>
          </cell>
          <cell r="D323">
            <v>0</v>
          </cell>
          <cell r="E323">
            <v>0</v>
          </cell>
          <cell r="F323">
            <v>0</v>
          </cell>
          <cell r="G323">
            <v>142162.4</v>
          </cell>
          <cell r="H323">
            <v>0</v>
          </cell>
        </row>
        <row r="324">
          <cell r="A324" t="str">
            <v>04.01.02.4</v>
          </cell>
          <cell r="B324" t="str">
            <v>Ñaøo hoá theá, moùng neùo, moùng coät ,S &lt;=5m2, h&gt;1, ñ.caáp 4</v>
          </cell>
          <cell r="C324" t="str">
            <v>m3</v>
          </cell>
          <cell r="D324">
            <v>0</v>
          </cell>
          <cell r="E324">
            <v>0</v>
          </cell>
          <cell r="F324">
            <v>0</v>
          </cell>
          <cell r="G324">
            <v>220094.8</v>
          </cell>
          <cell r="H324">
            <v>0</v>
          </cell>
        </row>
        <row r="325">
          <cell r="A325" t="str">
            <v>04.01.03.1</v>
          </cell>
          <cell r="B325" t="str">
            <v>Dieän tích hoá moùng &lt;=15m2, h&lt;=2m, ñ.caáp1</v>
          </cell>
          <cell r="C325" t="str">
            <v>m3</v>
          </cell>
          <cell r="D325">
            <v>0</v>
          </cell>
          <cell r="E325">
            <v>0</v>
          </cell>
          <cell r="F325">
            <v>0</v>
          </cell>
          <cell r="G325">
            <v>47102.000000000007</v>
          </cell>
          <cell r="H325">
            <v>0</v>
          </cell>
        </row>
        <row r="326">
          <cell r="A326" t="str">
            <v>04.01.03.2</v>
          </cell>
          <cell r="B326" t="str">
            <v>Dieän tích hoá moùng &lt;=15m2, h&lt;=2m, ñ.caáp2</v>
          </cell>
          <cell r="C326" t="str">
            <v>m3</v>
          </cell>
          <cell r="D326">
            <v>0</v>
          </cell>
          <cell r="E326">
            <v>0</v>
          </cell>
          <cell r="F326">
            <v>0</v>
          </cell>
          <cell r="G326">
            <v>64230</v>
          </cell>
          <cell r="H326">
            <v>0</v>
          </cell>
        </row>
        <row r="327">
          <cell r="A327" t="str">
            <v>04.01.03.3</v>
          </cell>
          <cell r="B327" t="str">
            <v>Dieän tích hoá moùng &lt;=15m2, h&lt;=2m, ñ.caáp3</v>
          </cell>
          <cell r="C327" t="str">
            <v>m3</v>
          </cell>
          <cell r="D327">
            <v>0</v>
          </cell>
          <cell r="E327">
            <v>0</v>
          </cell>
          <cell r="F327">
            <v>0</v>
          </cell>
          <cell r="G327">
            <v>95916.800000000003</v>
          </cell>
          <cell r="H327">
            <v>0</v>
          </cell>
        </row>
        <row r="328">
          <cell r="A328" t="str">
            <v>04.01.03.4</v>
          </cell>
          <cell r="B328" t="str">
            <v>Dieän tích hoá moùng &lt;=15m2, h&lt;=2m, ñ.caáp4</v>
          </cell>
          <cell r="C328" t="str">
            <v>m3</v>
          </cell>
          <cell r="D328">
            <v>0</v>
          </cell>
          <cell r="E328">
            <v>0</v>
          </cell>
          <cell r="F328">
            <v>0</v>
          </cell>
          <cell r="G328">
            <v>143018.79999999999</v>
          </cell>
          <cell r="H328">
            <v>0</v>
          </cell>
        </row>
        <row r="329">
          <cell r="A329" t="str">
            <v>04.01.04.1</v>
          </cell>
          <cell r="B329" t="str">
            <v>Dieän tích hoá moùng &lt;=15m2, h&lt;=3m, ñ.caáp1</v>
          </cell>
          <cell r="C329" t="str">
            <v>m3</v>
          </cell>
          <cell r="D329">
            <v>0</v>
          </cell>
          <cell r="E329">
            <v>0</v>
          </cell>
          <cell r="F329">
            <v>0</v>
          </cell>
          <cell r="G329">
            <v>50527.6</v>
          </cell>
          <cell r="H329">
            <v>0</v>
          </cell>
        </row>
        <row r="330">
          <cell r="A330" t="str">
            <v>04.01.04.2</v>
          </cell>
          <cell r="B330" t="str">
            <v>Dieän tích hoá moùng &lt;=15m2, h&lt;=3m, ñ.caáp2</v>
          </cell>
          <cell r="C330" t="str">
            <v>m3</v>
          </cell>
          <cell r="D330">
            <v>0</v>
          </cell>
          <cell r="E330">
            <v>0</v>
          </cell>
          <cell r="F330">
            <v>0</v>
          </cell>
          <cell r="G330">
            <v>68512</v>
          </cell>
          <cell r="H330">
            <v>0</v>
          </cell>
        </row>
        <row r="331">
          <cell r="A331" t="str">
            <v>04.01.04.3</v>
          </cell>
          <cell r="B331" t="str">
            <v>Dieän tích hoá moùng &lt;=15m2, h&lt;=3m, ñ.caáp3</v>
          </cell>
          <cell r="C331" t="str">
            <v>m3</v>
          </cell>
          <cell r="D331">
            <v>0</v>
          </cell>
          <cell r="E331">
            <v>0</v>
          </cell>
          <cell r="F331">
            <v>0</v>
          </cell>
          <cell r="G331">
            <v>102768</v>
          </cell>
          <cell r="H331">
            <v>0</v>
          </cell>
        </row>
        <row r="332">
          <cell r="A332" t="str">
            <v>04.01.04.4</v>
          </cell>
          <cell r="B332" t="str">
            <v>Dieän tích hoá moùng &lt;=15m2, h&lt;=3m, ñ.caáp4</v>
          </cell>
          <cell r="C332" t="str">
            <v>m3</v>
          </cell>
          <cell r="D332">
            <v>0</v>
          </cell>
          <cell r="E332">
            <v>0</v>
          </cell>
          <cell r="F332">
            <v>0</v>
          </cell>
          <cell r="G332">
            <v>150726.39999999999</v>
          </cell>
          <cell r="H332">
            <v>0</v>
          </cell>
        </row>
        <row r="333">
          <cell r="A333" t="str">
            <v>04.01.05.1</v>
          </cell>
          <cell r="B333" t="str">
            <v>Dieän tích hoá moùng &lt;=15m2, h&gt;3m, ñ.caáp1</v>
          </cell>
          <cell r="C333" t="str">
            <v>m3</v>
          </cell>
          <cell r="D333">
            <v>0</v>
          </cell>
          <cell r="E333">
            <v>0</v>
          </cell>
          <cell r="F333">
            <v>0</v>
          </cell>
          <cell r="G333">
            <v>56522.400000000001</v>
          </cell>
          <cell r="H333">
            <v>0</v>
          </cell>
        </row>
        <row r="334">
          <cell r="A334" t="str">
            <v>04.01.05.2</v>
          </cell>
          <cell r="B334" t="str">
            <v>Dieän tích hoá moùng &lt;=15m2, h&gt;3m, ñ.caáp2</v>
          </cell>
          <cell r="C334" t="str">
            <v>m3</v>
          </cell>
          <cell r="D334">
            <v>0</v>
          </cell>
          <cell r="E334">
            <v>0</v>
          </cell>
          <cell r="F334">
            <v>0</v>
          </cell>
          <cell r="G334">
            <v>75363.199999999997</v>
          </cell>
          <cell r="H334">
            <v>0</v>
          </cell>
        </row>
        <row r="335">
          <cell r="A335" t="str">
            <v>04.01.05.3</v>
          </cell>
          <cell r="B335" t="str">
            <v>Dieän tích hoá moùng &lt;=15m2, h&gt;3m, ñ.caáp3</v>
          </cell>
          <cell r="C335" t="str">
            <v>m3</v>
          </cell>
          <cell r="D335">
            <v>0</v>
          </cell>
          <cell r="E335">
            <v>0</v>
          </cell>
          <cell r="F335">
            <v>0</v>
          </cell>
          <cell r="G335">
            <v>109619.2</v>
          </cell>
          <cell r="H335">
            <v>0</v>
          </cell>
        </row>
        <row r="336">
          <cell r="A336" t="str">
            <v>04.01.05.4</v>
          </cell>
          <cell r="B336" t="str">
            <v>Dieän tích hoá moùng &lt;=15m2, h&gt;3m, ñ.caáp4</v>
          </cell>
          <cell r="C336" t="str">
            <v>m3</v>
          </cell>
          <cell r="D336">
            <v>0</v>
          </cell>
          <cell r="E336">
            <v>0</v>
          </cell>
          <cell r="F336">
            <v>0</v>
          </cell>
          <cell r="G336">
            <v>160146.80000000002</v>
          </cell>
          <cell r="H336">
            <v>0</v>
          </cell>
        </row>
        <row r="337">
          <cell r="A337" t="str">
            <v>04.01.06.1</v>
          </cell>
          <cell r="B337" t="str">
            <v>Dieän tích hoá moùng &lt;=25m2, h&lt;=2m, ñ.caáp1</v>
          </cell>
          <cell r="C337" t="str">
            <v>m3</v>
          </cell>
          <cell r="D337">
            <v>0</v>
          </cell>
          <cell r="E337">
            <v>0</v>
          </cell>
          <cell r="F337">
            <v>0</v>
          </cell>
          <cell r="G337">
            <v>48814.799999999996</v>
          </cell>
          <cell r="H337">
            <v>0</v>
          </cell>
        </row>
        <row r="338">
          <cell r="A338" t="str">
            <v>04.01.06.2</v>
          </cell>
          <cell r="B338" t="str">
            <v>Dieän tích hoá moùng &lt;=25m2, h&lt;=2m, ñ.caáp2</v>
          </cell>
          <cell r="C338" t="str">
            <v>m3</v>
          </cell>
          <cell r="D338">
            <v>0</v>
          </cell>
          <cell r="E338">
            <v>0</v>
          </cell>
          <cell r="F338">
            <v>0</v>
          </cell>
          <cell r="G338">
            <v>66799.199999999997</v>
          </cell>
          <cell r="H338">
            <v>0</v>
          </cell>
        </row>
        <row r="339">
          <cell r="A339" t="str">
            <v>04.01.06.3</v>
          </cell>
          <cell r="B339" t="str">
            <v>Dieän tích hoá moùng &lt;=25m2, h&lt;=2m, ñ.caáp3</v>
          </cell>
          <cell r="C339" t="str">
            <v>m3</v>
          </cell>
          <cell r="D339">
            <v>0</v>
          </cell>
          <cell r="E339">
            <v>0</v>
          </cell>
          <cell r="F339">
            <v>0</v>
          </cell>
          <cell r="G339">
            <v>101055.2</v>
          </cell>
          <cell r="H339">
            <v>0</v>
          </cell>
        </row>
        <row r="340">
          <cell r="A340" t="str">
            <v>04.01.06.4</v>
          </cell>
          <cell r="B340" t="str">
            <v>Dieän tích hoá moùng &lt;=25m2, h&lt;=2m, ñ.caáp4</v>
          </cell>
          <cell r="C340" t="str">
            <v>m3</v>
          </cell>
          <cell r="D340">
            <v>0</v>
          </cell>
          <cell r="E340">
            <v>0</v>
          </cell>
          <cell r="F340">
            <v>0</v>
          </cell>
          <cell r="G340">
            <v>150726.39999999999</v>
          </cell>
          <cell r="H340">
            <v>0</v>
          </cell>
        </row>
        <row r="341">
          <cell r="A341" t="str">
            <v>04.01.07.1</v>
          </cell>
          <cell r="B341" t="str">
            <v>Dieän tích hoá moùng &lt;=25m2, h&lt;=3m, ñ.caáp1</v>
          </cell>
          <cell r="C341" t="str">
            <v>m3</v>
          </cell>
          <cell r="D341">
            <v>0</v>
          </cell>
          <cell r="E341">
            <v>0</v>
          </cell>
          <cell r="F341">
            <v>0</v>
          </cell>
          <cell r="G341">
            <v>53953.2</v>
          </cell>
          <cell r="H341">
            <v>0</v>
          </cell>
        </row>
        <row r="342">
          <cell r="A342" t="str">
            <v>04.01.07.2</v>
          </cell>
          <cell r="B342" t="str">
            <v>Dieän tích hoá moùng &lt;=25m2, h&lt;=3m, ñ.caáp2</v>
          </cell>
          <cell r="C342" t="str">
            <v>m3</v>
          </cell>
          <cell r="D342">
            <v>0</v>
          </cell>
          <cell r="E342">
            <v>0</v>
          </cell>
          <cell r="F342">
            <v>0</v>
          </cell>
          <cell r="G342">
            <v>72794</v>
          </cell>
          <cell r="H342">
            <v>0</v>
          </cell>
        </row>
        <row r="343">
          <cell r="A343" t="str">
            <v>04.01.07.3</v>
          </cell>
          <cell r="B343" t="str">
            <v>Dieän tích hoá moùng &lt;=25m2, h&lt;=3m, ñ.caáp3</v>
          </cell>
          <cell r="C343" t="str">
            <v>m3</v>
          </cell>
          <cell r="D343">
            <v>0</v>
          </cell>
          <cell r="E343">
            <v>0</v>
          </cell>
          <cell r="F343">
            <v>0</v>
          </cell>
          <cell r="G343">
            <v>107050</v>
          </cell>
          <cell r="H343">
            <v>0</v>
          </cell>
        </row>
        <row r="344">
          <cell r="A344" t="str">
            <v>04.01.07.4</v>
          </cell>
          <cell r="B344" t="str">
            <v>Dieän tích hoá moùng &lt;=25m2, h&lt;=3m, ñ.caáp4</v>
          </cell>
          <cell r="C344" t="str">
            <v>m3</v>
          </cell>
          <cell r="D344">
            <v>0</v>
          </cell>
          <cell r="E344">
            <v>0</v>
          </cell>
          <cell r="F344">
            <v>0</v>
          </cell>
          <cell r="G344">
            <v>158434</v>
          </cell>
          <cell r="H344">
            <v>0</v>
          </cell>
        </row>
        <row r="345">
          <cell r="A345" t="str">
            <v>04.01.08.1</v>
          </cell>
          <cell r="B345" t="str">
            <v>Dieän tích hoá moùng &lt;=25m2, h&gt;3m, ñ.caáp1</v>
          </cell>
          <cell r="C345" t="str">
            <v>m3</v>
          </cell>
          <cell r="D345">
            <v>0</v>
          </cell>
          <cell r="E345">
            <v>0</v>
          </cell>
          <cell r="F345">
            <v>0</v>
          </cell>
          <cell r="G345">
            <v>59091.6</v>
          </cell>
          <cell r="H345">
            <v>0</v>
          </cell>
        </row>
        <row r="346">
          <cell r="A346" t="str">
            <v>04.01.08.2</v>
          </cell>
          <cell r="B346" t="str">
            <v>Dieän tích hoá moùng &lt;=25m2, h&gt;3m, ñ.caáp2</v>
          </cell>
          <cell r="C346" t="str">
            <v>m3</v>
          </cell>
          <cell r="D346">
            <v>0</v>
          </cell>
          <cell r="E346">
            <v>0</v>
          </cell>
          <cell r="F346">
            <v>0</v>
          </cell>
          <cell r="G346">
            <v>79645.2</v>
          </cell>
          <cell r="H346">
            <v>0</v>
          </cell>
        </row>
        <row r="347">
          <cell r="A347" t="str">
            <v>04.01.08.3</v>
          </cell>
          <cell r="B347" t="str">
            <v>Dieän tích hoá moùng &lt;=25m2, h&gt;3m, ñ.caáp3</v>
          </cell>
          <cell r="C347" t="str">
            <v>m3</v>
          </cell>
          <cell r="D347">
            <v>0</v>
          </cell>
          <cell r="E347">
            <v>0</v>
          </cell>
          <cell r="F347">
            <v>0</v>
          </cell>
          <cell r="G347">
            <v>114757.6</v>
          </cell>
          <cell r="H347">
            <v>0</v>
          </cell>
        </row>
        <row r="348">
          <cell r="A348" t="str">
            <v>04.01.08.4</v>
          </cell>
          <cell r="B348" t="str">
            <v>Dieän tích hoá moùng &lt;=25m2, h&gt;3m, ñ.caáp4</v>
          </cell>
          <cell r="C348" t="str">
            <v>m3</v>
          </cell>
          <cell r="D348">
            <v>0</v>
          </cell>
          <cell r="E348">
            <v>0</v>
          </cell>
          <cell r="F348">
            <v>0</v>
          </cell>
          <cell r="G348">
            <v>167854.4</v>
          </cell>
          <cell r="H348">
            <v>0</v>
          </cell>
        </row>
        <row r="349">
          <cell r="A349" t="str">
            <v>04.01.09.1</v>
          </cell>
          <cell r="B349" t="str">
            <v>Dieän tích hoá moùng &lt;=35m2, h&lt;=2m, ñ.caáp1</v>
          </cell>
          <cell r="C349" t="str">
            <v>m3</v>
          </cell>
          <cell r="D349">
            <v>0</v>
          </cell>
          <cell r="E349">
            <v>0</v>
          </cell>
          <cell r="F349">
            <v>0</v>
          </cell>
          <cell r="G349">
            <v>52240.4</v>
          </cell>
          <cell r="H349">
            <v>0</v>
          </cell>
        </row>
        <row r="350">
          <cell r="A350" t="str">
            <v>04.01.09.2</v>
          </cell>
          <cell r="B350" t="str">
            <v>Dieän tích hoá moùng &lt;=35m2, h&lt;=2m, ñ.caáp2</v>
          </cell>
          <cell r="C350" t="str">
            <v>m3</v>
          </cell>
          <cell r="D350">
            <v>0</v>
          </cell>
          <cell r="E350">
            <v>0</v>
          </cell>
          <cell r="F350">
            <v>0</v>
          </cell>
          <cell r="G350">
            <v>71081.2</v>
          </cell>
          <cell r="H350">
            <v>0</v>
          </cell>
        </row>
        <row r="351">
          <cell r="A351" t="str">
            <v>04.01.09.3</v>
          </cell>
          <cell r="B351" t="str">
            <v>Dieän tích hoá moùng &lt;=35m2, h&lt;=2m, ñ.caáp3</v>
          </cell>
          <cell r="C351" t="str">
            <v>m3</v>
          </cell>
          <cell r="D351">
            <v>0</v>
          </cell>
          <cell r="E351">
            <v>0</v>
          </cell>
          <cell r="F351">
            <v>0</v>
          </cell>
          <cell r="G351">
            <v>105337.2</v>
          </cell>
          <cell r="H351">
            <v>0</v>
          </cell>
        </row>
        <row r="352">
          <cell r="A352" t="str">
            <v>04.01.09.4</v>
          </cell>
          <cell r="B352" t="str">
            <v>Dieän tích hoá moùng &lt;=35m2, h&lt;=2m, ñ.caáp4</v>
          </cell>
          <cell r="C352" t="str">
            <v>m3</v>
          </cell>
          <cell r="D352">
            <v>0</v>
          </cell>
          <cell r="E352">
            <v>0</v>
          </cell>
          <cell r="F352">
            <v>0</v>
          </cell>
          <cell r="G352">
            <v>158434</v>
          </cell>
          <cell r="H352">
            <v>0</v>
          </cell>
        </row>
        <row r="353">
          <cell r="A353" t="str">
            <v>04.01.10.1</v>
          </cell>
          <cell r="B353" t="str">
            <v>Dieän tích hoá moùng &lt;=35m2, h&lt;=3m, ñ.caáp1</v>
          </cell>
          <cell r="C353" t="str">
            <v>m3</v>
          </cell>
          <cell r="D353">
            <v>0</v>
          </cell>
          <cell r="E353">
            <v>0</v>
          </cell>
          <cell r="F353">
            <v>0</v>
          </cell>
          <cell r="G353">
            <v>56522.400000000001</v>
          </cell>
          <cell r="H353">
            <v>0</v>
          </cell>
        </row>
        <row r="354">
          <cell r="A354" t="str">
            <v>04.01.10.2</v>
          </cell>
          <cell r="B354" t="str">
            <v>Dieän tích hoá moùng &lt;=35m2, h&lt;=3m, ñ.caáp2</v>
          </cell>
          <cell r="C354" t="str">
            <v>m3</v>
          </cell>
          <cell r="D354">
            <v>0</v>
          </cell>
          <cell r="E354">
            <v>0</v>
          </cell>
          <cell r="F354">
            <v>0</v>
          </cell>
          <cell r="G354">
            <v>76219.600000000006</v>
          </cell>
          <cell r="H354">
            <v>0</v>
          </cell>
        </row>
        <row r="355">
          <cell r="A355" t="str">
            <v>04.01.10.3</v>
          </cell>
          <cell r="B355" t="str">
            <v>Dieän tích hoá moùng &lt;=35m2, h&lt;=3m, ñ.caáp3</v>
          </cell>
          <cell r="C355" t="str">
            <v>m3</v>
          </cell>
          <cell r="D355">
            <v>0</v>
          </cell>
          <cell r="E355">
            <v>0</v>
          </cell>
          <cell r="F355">
            <v>0</v>
          </cell>
          <cell r="G355">
            <v>113044.8</v>
          </cell>
          <cell r="H355">
            <v>0</v>
          </cell>
        </row>
        <row r="356">
          <cell r="A356" t="str">
            <v>04.01.10.4</v>
          </cell>
          <cell r="B356" t="str">
            <v>Dieän tích hoá moùng &lt;=35m2, h&lt;=3m, ñ.caáp4</v>
          </cell>
          <cell r="C356" t="str">
            <v>m3</v>
          </cell>
          <cell r="D356">
            <v>0</v>
          </cell>
          <cell r="E356">
            <v>0</v>
          </cell>
          <cell r="F356">
            <v>0</v>
          </cell>
          <cell r="G356">
            <v>166141.6</v>
          </cell>
          <cell r="H356">
            <v>0</v>
          </cell>
        </row>
        <row r="357">
          <cell r="A357" t="str">
            <v>04.01.11.1</v>
          </cell>
          <cell r="B357" t="str">
            <v>Dieän tích hoá moùng &lt;=35m2, h&gt;3m, ñ.caáp1</v>
          </cell>
          <cell r="C357" t="str">
            <v>m3</v>
          </cell>
          <cell r="D357">
            <v>0</v>
          </cell>
          <cell r="E357">
            <v>0</v>
          </cell>
          <cell r="F357">
            <v>0</v>
          </cell>
          <cell r="G357">
            <v>62517.2</v>
          </cell>
          <cell r="H357">
            <v>0</v>
          </cell>
        </row>
        <row r="358">
          <cell r="A358" t="str">
            <v>04.01.11.2</v>
          </cell>
          <cell r="B358" t="str">
            <v>Dieän tích hoá moùng &lt;=35m2, h&gt;3m, ñ.caáp2</v>
          </cell>
          <cell r="C358" t="str">
            <v>m3</v>
          </cell>
          <cell r="D358">
            <v>0</v>
          </cell>
          <cell r="E358">
            <v>0</v>
          </cell>
          <cell r="F358">
            <v>0</v>
          </cell>
          <cell r="G358">
            <v>83070.8</v>
          </cell>
          <cell r="H358">
            <v>0</v>
          </cell>
        </row>
        <row r="359">
          <cell r="A359" t="str">
            <v>04.01.11.3</v>
          </cell>
          <cell r="B359" t="str">
            <v>Dieän tích hoá moùng &lt;=35m2, h&gt;3m, ñ.caáp3</v>
          </cell>
          <cell r="C359" t="str">
            <v>m3</v>
          </cell>
          <cell r="D359">
            <v>0</v>
          </cell>
          <cell r="E359">
            <v>0</v>
          </cell>
          <cell r="F359">
            <v>0</v>
          </cell>
          <cell r="G359">
            <v>120752.4</v>
          </cell>
          <cell r="H359">
            <v>0</v>
          </cell>
        </row>
        <row r="360">
          <cell r="A360" t="str">
            <v>04.01.11.4</v>
          </cell>
          <cell r="B360" t="str">
            <v>Dieän tích hoá moùng &lt;=35m2, h&gt;3m, ñ.caáp4</v>
          </cell>
          <cell r="C360" t="str">
            <v>m3</v>
          </cell>
          <cell r="D360">
            <v>0</v>
          </cell>
          <cell r="E360">
            <v>0</v>
          </cell>
          <cell r="F360">
            <v>0</v>
          </cell>
          <cell r="G360">
            <v>176418.4</v>
          </cell>
          <cell r="H360">
            <v>0</v>
          </cell>
        </row>
        <row r="361">
          <cell r="A361" t="str">
            <v>04.01.12.1</v>
          </cell>
          <cell r="B361" t="str">
            <v>Dieän tích hoá moùng &lt;=50m2, h&lt;=2m, ñ.caáp1</v>
          </cell>
          <cell r="C361" t="str">
            <v>m3</v>
          </cell>
          <cell r="D361">
            <v>0</v>
          </cell>
          <cell r="E361">
            <v>0</v>
          </cell>
          <cell r="F361">
            <v>0</v>
          </cell>
          <cell r="G361">
            <v>54809.599999999999</v>
          </cell>
          <cell r="H361">
            <v>0</v>
          </cell>
        </row>
        <row r="362">
          <cell r="A362" t="str">
            <v>04.01.12.2</v>
          </cell>
          <cell r="B362" t="str">
            <v>Dieän tích hoá moùng &lt;=50m2, h&lt;=2m, ñ.caáp2</v>
          </cell>
          <cell r="C362" t="str">
            <v>m3</v>
          </cell>
          <cell r="D362">
            <v>0</v>
          </cell>
          <cell r="E362">
            <v>0</v>
          </cell>
          <cell r="F362">
            <v>0</v>
          </cell>
          <cell r="G362">
            <v>74506.8</v>
          </cell>
          <cell r="H362">
            <v>0</v>
          </cell>
        </row>
        <row r="363">
          <cell r="A363" t="str">
            <v>04.01.12.3</v>
          </cell>
          <cell r="B363" t="str">
            <v>Dieän tích hoá moùng &lt;=50m2, h&lt;=2m, ñ.caáp3</v>
          </cell>
          <cell r="C363" t="str">
            <v>m3</v>
          </cell>
          <cell r="D363">
            <v>0</v>
          </cell>
          <cell r="E363">
            <v>0</v>
          </cell>
          <cell r="F363">
            <v>0</v>
          </cell>
          <cell r="G363">
            <v>111332</v>
          </cell>
          <cell r="H363">
            <v>0</v>
          </cell>
        </row>
        <row r="364">
          <cell r="A364" t="str">
            <v>04.01.12.4</v>
          </cell>
          <cell r="B364" t="str">
            <v>Dieän tích hoá moùng &lt;=50m2, h&lt;=2m, ñ.caáp4</v>
          </cell>
          <cell r="C364" t="str">
            <v>m3</v>
          </cell>
          <cell r="D364">
            <v>0</v>
          </cell>
          <cell r="E364">
            <v>0</v>
          </cell>
          <cell r="F364">
            <v>0</v>
          </cell>
          <cell r="G364">
            <v>166141.6</v>
          </cell>
          <cell r="H364">
            <v>0</v>
          </cell>
        </row>
        <row r="365">
          <cell r="A365" t="str">
            <v>04.01.13.1</v>
          </cell>
          <cell r="B365" t="str">
            <v>Dieän tích hoá moùng &lt;=50m2, h&lt;=3m, ñ.caáp1</v>
          </cell>
          <cell r="C365" t="str">
            <v>m3</v>
          </cell>
          <cell r="D365">
            <v>0</v>
          </cell>
          <cell r="E365">
            <v>0</v>
          </cell>
          <cell r="F365">
            <v>0</v>
          </cell>
          <cell r="G365">
            <v>59091.6</v>
          </cell>
          <cell r="H365">
            <v>0</v>
          </cell>
        </row>
        <row r="366">
          <cell r="A366" t="str">
            <v>04.01.13.2</v>
          </cell>
          <cell r="B366" t="str">
            <v>Dieän tích hoá moùng &lt;=50m2, h&lt;=3m, ñ.caáp2</v>
          </cell>
          <cell r="C366" t="str">
            <v>m3</v>
          </cell>
          <cell r="D366">
            <v>0</v>
          </cell>
          <cell r="E366">
            <v>0</v>
          </cell>
          <cell r="F366">
            <v>0</v>
          </cell>
          <cell r="G366">
            <v>80501.599999999991</v>
          </cell>
          <cell r="H366">
            <v>0</v>
          </cell>
        </row>
        <row r="367">
          <cell r="A367" t="str">
            <v>04.01.13.3</v>
          </cell>
          <cell r="B367" t="str">
            <v>Dieän tích hoá moùng &lt;=50m2, h&lt;=3m, ñ.caáp3</v>
          </cell>
          <cell r="C367" t="str">
            <v>m3</v>
          </cell>
          <cell r="D367">
            <v>0</v>
          </cell>
          <cell r="E367">
            <v>0</v>
          </cell>
          <cell r="F367">
            <v>0</v>
          </cell>
          <cell r="G367">
            <v>119039.59999999999</v>
          </cell>
          <cell r="H367">
            <v>0</v>
          </cell>
        </row>
        <row r="368">
          <cell r="A368" t="str">
            <v>04.01.13.4</v>
          </cell>
          <cell r="B368" t="str">
            <v>Dieän tích hoá moùng &lt;=50m2, h&lt;=3m, ñ.caáp4</v>
          </cell>
          <cell r="C368" t="str">
            <v>m3</v>
          </cell>
          <cell r="D368">
            <v>0</v>
          </cell>
          <cell r="E368">
            <v>0</v>
          </cell>
          <cell r="F368">
            <v>0</v>
          </cell>
          <cell r="G368">
            <v>174705.6</v>
          </cell>
          <cell r="H368">
            <v>0</v>
          </cell>
        </row>
        <row r="369">
          <cell r="A369" t="str">
            <v>04.01.14.1</v>
          </cell>
          <cell r="B369" t="str">
            <v>Dieän tích hoá moùng &lt;=50m2, h&lt;=4m, ñ.caáp1</v>
          </cell>
          <cell r="C369" t="str">
            <v>m3</v>
          </cell>
          <cell r="D369">
            <v>0</v>
          </cell>
          <cell r="E369">
            <v>0</v>
          </cell>
          <cell r="F369">
            <v>0</v>
          </cell>
          <cell r="G369">
            <v>65086.400000000001</v>
          </cell>
          <cell r="H369">
            <v>0</v>
          </cell>
        </row>
        <row r="370">
          <cell r="A370" t="str">
            <v>04.01.14.2</v>
          </cell>
          <cell r="B370" t="str">
            <v>Dieän tích hoá moùng &lt;=50m2, h&lt;=4m, ñ.caáp2</v>
          </cell>
          <cell r="C370" t="str">
            <v>m3</v>
          </cell>
          <cell r="D370">
            <v>0</v>
          </cell>
          <cell r="E370">
            <v>0</v>
          </cell>
          <cell r="F370">
            <v>0</v>
          </cell>
          <cell r="G370">
            <v>86496.4</v>
          </cell>
          <cell r="H370">
            <v>0</v>
          </cell>
        </row>
        <row r="371">
          <cell r="A371" t="str">
            <v>04.01.14.3</v>
          </cell>
          <cell r="B371" t="str">
            <v>Dieän tích hoá moùng &lt;=50m2, h&lt;=4m, ñ.caáp3</v>
          </cell>
          <cell r="C371" t="str">
            <v>m3</v>
          </cell>
          <cell r="D371">
            <v>0</v>
          </cell>
          <cell r="E371">
            <v>0</v>
          </cell>
          <cell r="F371">
            <v>0</v>
          </cell>
          <cell r="G371">
            <v>125890.8</v>
          </cell>
          <cell r="H371">
            <v>0</v>
          </cell>
        </row>
        <row r="372">
          <cell r="A372" t="str">
            <v>04.01.14.4</v>
          </cell>
          <cell r="B372" t="str">
            <v>Dieän tích hoá moùng &lt;=50m2, h&lt;=4m, ñ.caáp4</v>
          </cell>
          <cell r="C372" t="str">
            <v>m3</v>
          </cell>
          <cell r="D372">
            <v>0</v>
          </cell>
          <cell r="E372">
            <v>0</v>
          </cell>
          <cell r="F372">
            <v>0</v>
          </cell>
          <cell r="G372">
            <v>184982.40000000002</v>
          </cell>
          <cell r="H372">
            <v>0</v>
          </cell>
        </row>
        <row r="373">
          <cell r="A373" t="str">
            <v>04.01.15.1</v>
          </cell>
          <cell r="B373" t="str">
            <v>Dieän tích hoá moùng &lt;=50m2, h&gt;4m, ñ.caáp1</v>
          </cell>
          <cell r="C373" t="str">
            <v>m3</v>
          </cell>
          <cell r="D373">
            <v>0</v>
          </cell>
          <cell r="E373">
            <v>0</v>
          </cell>
          <cell r="F373">
            <v>0</v>
          </cell>
          <cell r="G373">
            <v>71937.599999999991</v>
          </cell>
          <cell r="H373">
            <v>0</v>
          </cell>
        </row>
        <row r="374">
          <cell r="A374" t="str">
            <v>04.01.15.2</v>
          </cell>
          <cell r="B374" t="str">
            <v>Dieän tích hoá moùng &lt;=50m2, h&gt;4m, ñ.caáp2</v>
          </cell>
          <cell r="C374" t="str">
            <v>m3</v>
          </cell>
          <cell r="D374">
            <v>0</v>
          </cell>
          <cell r="E374">
            <v>0</v>
          </cell>
          <cell r="F374">
            <v>0</v>
          </cell>
          <cell r="G374">
            <v>95060.400000000009</v>
          </cell>
          <cell r="H374">
            <v>0</v>
          </cell>
        </row>
        <row r="375">
          <cell r="A375" t="str">
            <v>04.01.15.3</v>
          </cell>
          <cell r="B375" t="str">
            <v>Dieän tích hoá moùng &lt;=50m2, h&gt;4m, ñ.caáp3</v>
          </cell>
          <cell r="C375" t="str">
            <v>m3</v>
          </cell>
          <cell r="D375">
            <v>0</v>
          </cell>
          <cell r="E375">
            <v>0</v>
          </cell>
          <cell r="F375">
            <v>0</v>
          </cell>
          <cell r="G375">
            <v>138736.80000000002</v>
          </cell>
          <cell r="H375">
            <v>0</v>
          </cell>
        </row>
        <row r="376">
          <cell r="A376" t="str">
            <v>04.01.15.4</v>
          </cell>
          <cell r="B376" t="str">
            <v>Dieän tích hoá moùng &lt;=50m2, h&gt;4m, ñ.caáp4</v>
          </cell>
          <cell r="C376" t="str">
            <v>m3</v>
          </cell>
          <cell r="D376">
            <v>0</v>
          </cell>
          <cell r="E376">
            <v>0</v>
          </cell>
          <cell r="F376">
            <v>0</v>
          </cell>
          <cell r="G376">
            <v>203823.19999999998</v>
          </cell>
          <cell r="H376">
            <v>0</v>
          </cell>
        </row>
        <row r="377">
          <cell r="A377" t="str">
            <v>04.01.16.1</v>
          </cell>
          <cell r="B377" t="str">
            <v>Dieän tích hoá moùng &lt;=75m2, h&lt;=2m, ñ.caáp1</v>
          </cell>
          <cell r="C377" t="str">
            <v>m3</v>
          </cell>
          <cell r="D377">
            <v>0</v>
          </cell>
          <cell r="E377">
            <v>0</v>
          </cell>
          <cell r="F377">
            <v>0</v>
          </cell>
          <cell r="G377">
            <v>56522.400000000001</v>
          </cell>
          <cell r="H377">
            <v>0</v>
          </cell>
        </row>
        <row r="378">
          <cell r="A378" t="str">
            <v>04.01.16.2</v>
          </cell>
          <cell r="B378" t="str">
            <v>Dieän tích hoá moùng &lt;=75m2, h&lt;=2m, ñ.caáp2</v>
          </cell>
          <cell r="C378" t="str">
            <v>m3</v>
          </cell>
          <cell r="D378">
            <v>0</v>
          </cell>
          <cell r="E378">
            <v>0</v>
          </cell>
          <cell r="F378">
            <v>0</v>
          </cell>
          <cell r="G378">
            <v>76219.600000000006</v>
          </cell>
          <cell r="H378">
            <v>0</v>
          </cell>
        </row>
        <row r="379">
          <cell r="A379" t="str">
            <v>04.01.16.3</v>
          </cell>
          <cell r="B379" t="str">
            <v>Dieän tích hoá moùng &lt;=75m2, h&lt;=2m, ñ.caáp3</v>
          </cell>
          <cell r="C379" t="str">
            <v>m3</v>
          </cell>
          <cell r="D379">
            <v>0</v>
          </cell>
          <cell r="E379">
            <v>0</v>
          </cell>
          <cell r="F379">
            <v>0</v>
          </cell>
          <cell r="G379">
            <v>113901.20000000001</v>
          </cell>
          <cell r="H379">
            <v>0</v>
          </cell>
        </row>
        <row r="380">
          <cell r="A380" t="str">
            <v>04.01.16.4</v>
          </cell>
          <cell r="B380" t="str">
            <v>Dieän tích hoá moùng &lt;=75m2, h&lt;=2m, ñ.caáp4</v>
          </cell>
          <cell r="C380" t="str">
            <v>m3</v>
          </cell>
          <cell r="D380">
            <v>0</v>
          </cell>
          <cell r="E380">
            <v>0</v>
          </cell>
          <cell r="F380">
            <v>0</v>
          </cell>
          <cell r="G380">
            <v>170423.6</v>
          </cell>
          <cell r="H380">
            <v>0</v>
          </cell>
        </row>
        <row r="381">
          <cell r="A381" t="str">
            <v>04.01.17.1</v>
          </cell>
          <cell r="B381" t="str">
            <v>Dieän tích hoá moùng &lt;=75m2, h&lt;=3m, ñ.caáp1</v>
          </cell>
          <cell r="C381" t="str">
            <v>m3</v>
          </cell>
          <cell r="D381">
            <v>0</v>
          </cell>
          <cell r="E381">
            <v>0</v>
          </cell>
          <cell r="F381">
            <v>0</v>
          </cell>
          <cell r="G381">
            <v>61660.799999999996</v>
          </cell>
          <cell r="H381">
            <v>0</v>
          </cell>
        </row>
        <row r="382">
          <cell r="A382" t="str">
            <v>04.01.17.2</v>
          </cell>
          <cell r="B382" t="str">
            <v>Dieän tích hoá moùng &lt;=75m2, h&lt;=3m, ñ.caáp2</v>
          </cell>
          <cell r="C382" t="str">
            <v>m3</v>
          </cell>
          <cell r="D382">
            <v>0</v>
          </cell>
          <cell r="E382">
            <v>0</v>
          </cell>
          <cell r="F382">
            <v>0</v>
          </cell>
          <cell r="G382">
            <v>82214.399999999994</v>
          </cell>
          <cell r="H382">
            <v>0</v>
          </cell>
        </row>
        <row r="383">
          <cell r="A383" t="str">
            <v>04.01.17.3</v>
          </cell>
          <cell r="B383" t="str">
            <v>Dieän tích hoá moùng &lt;=75m2, h&lt;=3m, ñ.caáp3</v>
          </cell>
          <cell r="C383" t="str">
            <v>m3</v>
          </cell>
          <cell r="D383">
            <v>0</v>
          </cell>
          <cell r="E383">
            <v>0</v>
          </cell>
          <cell r="F383">
            <v>0</v>
          </cell>
          <cell r="G383">
            <v>122465.2</v>
          </cell>
          <cell r="H383">
            <v>0</v>
          </cell>
        </row>
        <row r="384">
          <cell r="A384" t="str">
            <v>04.01.17.4</v>
          </cell>
          <cell r="B384" t="str">
            <v>Dieän tích hoá moùng &lt;=75m2, h&lt;=3m, ñ.caáp4</v>
          </cell>
          <cell r="C384" t="str">
            <v>m3</v>
          </cell>
          <cell r="D384">
            <v>0</v>
          </cell>
          <cell r="E384">
            <v>0</v>
          </cell>
          <cell r="F384">
            <v>0</v>
          </cell>
          <cell r="G384">
            <v>178987.59999999998</v>
          </cell>
          <cell r="H384">
            <v>0</v>
          </cell>
        </row>
        <row r="385">
          <cell r="A385" t="str">
            <v>04.01.18.1</v>
          </cell>
          <cell r="B385" t="str">
            <v>Dieän tích hoá moùng &lt;=75m2, h&lt;=4m, ñ.caáp1</v>
          </cell>
          <cell r="C385" t="str">
            <v>m3</v>
          </cell>
          <cell r="D385">
            <v>0</v>
          </cell>
          <cell r="E385">
            <v>0</v>
          </cell>
          <cell r="F385">
            <v>0</v>
          </cell>
          <cell r="G385">
            <v>66799.199999999997</v>
          </cell>
          <cell r="H385">
            <v>0</v>
          </cell>
        </row>
        <row r="386">
          <cell r="A386" t="str">
            <v>04.01.18.2</v>
          </cell>
          <cell r="B386" t="str">
            <v>Dieän tích hoá moùng &lt;=75m2, h&lt;=4m, ñ.caáp2</v>
          </cell>
          <cell r="C386" t="str">
            <v>m3</v>
          </cell>
          <cell r="D386">
            <v>0</v>
          </cell>
          <cell r="E386">
            <v>0</v>
          </cell>
          <cell r="F386">
            <v>0</v>
          </cell>
          <cell r="G386">
            <v>89922</v>
          </cell>
          <cell r="H386">
            <v>0</v>
          </cell>
        </row>
        <row r="387">
          <cell r="A387" t="str">
            <v>04.01.18.3</v>
          </cell>
          <cell r="B387" t="str">
            <v>Dieän tích hoá moùng &lt;=75m2, h&lt;=4m, ñ.caáp3</v>
          </cell>
          <cell r="C387" t="str">
            <v>m3</v>
          </cell>
          <cell r="D387">
            <v>0</v>
          </cell>
          <cell r="E387">
            <v>0</v>
          </cell>
          <cell r="F387">
            <v>0</v>
          </cell>
          <cell r="G387">
            <v>130172.8</v>
          </cell>
          <cell r="H387">
            <v>0</v>
          </cell>
        </row>
        <row r="388">
          <cell r="A388" t="str">
            <v>04.01.18.4</v>
          </cell>
          <cell r="B388" t="str">
            <v>Dieän tích hoá moùng &lt;=75m2, h&lt;=4m, ñ.caáp4</v>
          </cell>
          <cell r="C388" t="str">
            <v>m3</v>
          </cell>
          <cell r="D388">
            <v>0</v>
          </cell>
          <cell r="E388">
            <v>0</v>
          </cell>
          <cell r="F388">
            <v>0</v>
          </cell>
          <cell r="G388">
            <v>190120.80000000002</v>
          </cell>
          <cell r="H388">
            <v>0</v>
          </cell>
        </row>
        <row r="389">
          <cell r="A389" t="str">
            <v>04.01.19.1</v>
          </cell>
          <cell r="B389" t="str">
            <v>Dieän tích hoá moùng &lt;=75m2, h&gt;4m, ñ.caáp1</v>
          </cell>
          <cell r="C389" t="str">
            <v>m3</v>
          </cell>
          <cell r="D389">
            <v>0</v>
          </cell>
          <cell r="E389">
            <v>0</v>
          </cell>
          <cell r="F389">
            <v>0</v>
          </cell>
          <cell r="G389">
            <v>73650.399999999994</v>
          </cell>
          <cell r="H389">
            <v>0</v>
          </cell>
        </row>
        <row r="390">
          <cell r="A390" t="str">
            <v>04.01.19.2</v>
          </cell>
          <cell r="B390" t="str">
            <v>Dieän tích hoá moùng &lt;=75m2, h&gt;4m, ñ.caáp2</v>
          </cell>
          <cell r="C390" t="str">
            <v>m3</v>
          </cell>
          <cell r="D390">
            <v>0</v>
          </cell>
          <cell r="E390">
            <v>0</v>
          </cell>
          <cell r="F390">
            <v>0</v>
          </cell>
          <cell r="G390">
            <v>99342.399999999994</v>
          </cell>
          <cell r="H390">
            <v>0</v>
          </cell>
        </row>
        <row r="391">
          <cell r="A391" t="str">
            <v>04.01.19.3</v>
          </cell>
          <cell r="B391" t="str">
            <v>Dieän tích hoá moùng &lt;=75m2, h&gt;4m, ñ.caáp3</v>
          </cell>
          <cell r="C391" t="str">
            <v>m3</v>
          </cell>
          <cell r="D391">
            <v>0</v>
          </cell>
          <cell r="E391">
            <v>0</v>
          </cell>
          <cell r="F391">
            <v>0</v>
          </cell>
          <cell r="G391">
            <v>143018.79999999999</v>
          </cell>
          <cell r="H391">
            <v>0</v>
          </cell>
        </row>
        <row r="392">
          <cell r="A392" t="str">
            <v>04.01.19.4</v>
          </cell>
          <cell r="B392" t="str">
            <v>Dieän tích hoá moùng &lt;=75m2, h&gt;4m, ñ.caáp4</v>
          </cell>
          <cell r="C392" t="str">
            <v>m3</v>
          </cell>
          <cell r="D392">
            <v>0</v>
          </cell>
          <cell r="E392">
            <v>0</v>
          </cell>
          <cell r="F392">
            <v>0</v>
          </cell>
          <cell r="G392">
            <v>208961.6</v>
          </cell>
          <cell r="H392">
            <v>0</v>
          </cell>
        </row>
        <row r="393">
          <cell r="A393" t="str">
            <v>04.01.20.1</v>
          </cell>
          <cell r="B393" t="str">
            <v>Dieän tích hoá moùng &lt;=100m2, h&lt;=2m, ñ.caáp1</v>
          </cell>
          <cell r="C393" t="str">
            <v>m3</v>
          </cell>
          <cell r="D393">
            <v>0</v>
          </cell>
          <cell r="E393">
            <v>0</v>
          </cell>
          <cell r="F393">
            <v>0</v>
          </cell>
          <cell r="G393">
            <v>58235.200000000004</v>
          </cell>
          <cell r="H393">
            <v>0</v>
          </cell>
        </row>
        <row r="394">
          <cell r="A394" t="str">
            <v>04.01.20.2</v>
          </cell>
          <cell r="B394" t="str">
            <v>Dieän tích hoá moùng &lt;=100m2, h&lt;=2m, ñ.caáp2</v>
          </cell>
          <cell r="C394" t="str">
            <v>m3</v>
          </cell>
          <cell r="D394">
            <v>0</v>
          </cell>
          <cell r="E394">
            <v>0</v>
          </cell>
          <cell r="F394">
            <v>0</v>
          </cell>
          <cell r="G394">
            <v>77932.400000000009</v>
          </cell>
          <cell r="H394">
            <v>0</v>
          </cell>
        </row>
        <row r="395">
          <cell r="A395" t="str">
            <v>04.01.20.3</v>
          </cell>
          <cell r="B395" t="str">
            <v>Dieän tích hoá moùng &lt;=100m2, h&lt;=2m, ñ.caáp3</v>
          </cell>
          <cell r="C395" t="str">
            <v>m3</v>
          </cell>
          <cell r="D395">
            <v>0</v>
          </cell>
          <cell r="E395">
            <v>0</v>
          </cell>
          <cell r="F395">
            <v>0</v>
          </cell>
          <cell r="G395">
            <v>118183.2</v>
          </cell>
          <cell r="H395">
            <v>0</v>
          </cell>
        </row>
        <row r="396">
          <cell r="A396" t="str">
            <v>04.01.20.4</v>
          </cell>
          <cell r="B396" t="str">
            <v>Dieän tích hoá moùng &lt;=100m2, h&lt;=2m, ñ.caáp4</v>
          </cell>
          <cell r="C396" t="str">
            <v>m3</v>
          </cell>
          <cell r="D396">
            <v>0</v>
          </cell>
          <cell r="E396">
            <v>0</v>
          </cell>
          <cell r="F396">
            <v>0</v>
          </cell>
          <cell r="G396">
            <v>175561.99999999997</v>
          </cell>
          <cell r="H396">
            <v>0</v>
          </cell>
        </row>
        <row r="397">
          <cell r="A397" t="str">
            <v>04.01.21.1</v>
          </cell>
          <cell r="B397" t="str">
            <v>Dieän tích hoá moùng &lt;=100m2, h&lt;=3m, ñ.caáp1</v>
          </cell>
          <cell r="C397" t="str">
            <v>m3</v>
          </cell>
          <cell r="D397">
            <v>0</v>
          </cell>
          <cell r="E397">
            <v>0</v>
          </cell>
          <cell r="F397">
            <v>0</v>
          </cell>
          <cell r="G397">
            <v>63373.599999999999</v>
          </cell>
          <cell r="H397">
            <v>0</v>
          </cell>
        </row>
        <row r="398">
          <cell r="A398" t="str">
            <v>04.01.21.2</v>
          </cell>
          <cell r="B398" t="str">
            <v>Dieän tích hoá moùng &lt;=100m2, h&lt;=3m, ñ.caáp2</v>
          </cell>
          <cell r="C398" t="str">
            <v>m3</v>
          </cell>
          <cell r="D398">
            <v>0</v>
          </cell>
          <cell r="E398">
            <v>0</v>
          </cell>
          <cell r="F398">
            <v>0</v>
          </cell>
          <cell r="G398">
            <v>84783.6</v>
          </cell>
          <cell r="H398">
            <v>0</v>
          </cell>
        </row>
        <row r="399">
          <cell r="A399" t="str">
            <v>04.01.21.3</v>
          </cell>
          <cell r="B399" t="str">
            <v>Dieän tích hoá moùng &lt;=100m2, h&lt;=3m, ñ.caáp3</v>
          </cell>
          <cell r="C399" t="str">
            <v>m3</v>
          </cell>
          <cell r="D399">
            <v>0</v>
          </cell>
          <cell r="E399">
            <v>0</v>
          </cell>
          <cell r="F399">
            <v>0</v>
          </cell>
          <cell r="G399">
            <v>125890.8</v>
          </cell>
          <cell r="H399">
            <v>0</v>
          </cell>
        </row>
        <row r="400">
          <cell r="A400" t="str">
            <v>04.01.21.4</v>
          </cell>
          <cell r="B400" t="str">
            <v>Dieän tích hoá moùng &lt;=100m2, h&lt;=3m, ñ.caáp4</v>
          </cell>
          <cell r="C400" t="str">
            <v>m3</v>
          </cell>
          <cell r="D400">
            <v>0</v>
          </cell>
          <cell r="E400">
            <v>0</v>
          </cell>
          <cell r="F400">
            <v>0</v>
          </cell>
          <cell r="G400">
            <v>184982.40000000002</v>
          </cell>
          <cell r="H400">
            <v>0</v>
          </cell>
        </row>
        <row r="401">
          <cell r="A401" t="str">
            <v>04.01.22.1</v>
          </cell>
          <cell r="B401" t="str">
            <v>Dieän tích hoá moùng &lt;=100m2, h&lt;=4m, ñ.caáp1</v>
          </cell>
          <cell r="C401" t="str">
            <v>m3</v>
          </cell>
          <cell r="D401">
            <v>0</v>
          </cell>
          <cell r="E401">
            <v>0</v>
          </cell>
          <cell r="F401">
            <v>0</v>
          </cell>
          <cell r="G401">
            <v>68512</v>
          </cell>
          <cell r="H401">
            <v>0</v>
          </cell>
        </row>
        <row r="402">
          <cell r="A402" t="str">
            <v>04.01.22.2</v>
          </cell>
          <cell r="B402" t="str">
            <v>Dieän tích hoá moùng &lt;=100m2, h&lt;=4m, ñ.caáp2</v>
          </cell>
          <cell r="C402" t="str">
            <v>m3</v>
          </cell>
          <cell r="D402">
            <v>0</v>
          </cell>
          <cell r="E402">
            <v>0</v>
          </cell>
          <cell r="F402">
            <v>0</v>
          </cell>
          <cell r="G402">
            <v>92491.200000000012</v>
          </cell>
          <cell r="H402">
            <v>0</v>
          </cell>
        </row>
        <row r="403">
          <cell r="A403" t="str">
            <v>04.01.22.3</v>
          </cell>
          <cell r="B403" t="str">
            <v>Dieän tích hoá moùng &lt;=100m2, h&lt;=4m, ñ.caáp3</v>
          </cell>
          <cell r="C403" t="str">
            <v>m3</v>
          </cell>
          <cell r="D403">
            <v>0</v>
          </cell>
          <cell r="E403">
            <v>0</v>
          </cell>
          <cell r="F403">
            <v>0</v>
          </cell>
          <cell r="G403">
            <v>133598.39999999999</v>
          </cell>
          <cell r="H403">
            <v>0</v>
          </cell>
        </row>
        <row r="404">
          <cell r="A404" t="str">
            <v>04.01.22.4</v>
          </cell>
          <cell r="B404" t="str">
            <v>Dieän tích hoá moùng &lt;=100m2, h&lt;=4m, ñ.caáp4</v>
          </cell>
          <cell r="C404" t="str">
            <v>m3</v>
          </cell>
          <cell r="D404">
            <v>0</v>
          </cell>
          <cell r="E404">
            <v>0</v>
          </cell>
          <cell r="F404">
            <v>0</v>
          </cell>
          <cell r="G404">
            <v>196115.6</v>
          </cell>
          <cell r="H404">
            <v>0</v>
          </cell>
        </row>
        <row r="405">
          <cell r="A405" t="str">
            <v>04.01.23.1</v>
          </cell>
          <cell r="B405" t="str">
            <v>Dieän tích hoá moùng &lt;=100m2, h&gt;4m, ñ.caáp1</v>
          </cell>
          <cell r="C405" t="str">
            <v>m3</v>
          </cell>
          <cell r="D405">
            <v>0</v>
          </cell>
          <cell r="E405">
            <v>0</v>
          </cell>
          <cell r="F405">
            <v>0</v>
          </cell>
          <cell r="G405">
            <v>75363.199999999997</v>
          </cell>
          <cell r="H405">
            <v>0</v>
          </cell>
        </row>
        <row r="406">
          <cell r="A406" t="str">
            <v>04.01.23.2</v>
          </cell>
          <cell r="B406" t="str">
            <v>Dieän tích hoá moùng &lt;=100m2, h&gt;4m, ñ.caáp2</v>
          </cell>
          <cell r="C406" t="str">
            <v>m3</v>
          </cell>
          <cell r="D406">
            <v>0</v>
          </cell>
          <cell r="E406">
            <v>0</v>
          </cell>
          <cell r="F406">
            <v>0</v>
          </cell>
          <cell r="G406">
            <v>101911.59999999999</v>
          </cell>
          <cell r="H406">
            <v>0</v>
          </cell>
        </row>
        <row r="407">
          <cell r="A407" t="str">
            <v>04.01.23.3</v>
          </cell>
          <cell r="B407" t="str">
            <v>Dieän tích hoá moùng &lt;=100m2, h&gt;4m, ñ.caáp3</v>
          </cell>
          <cell r="C407" t="str">
            <v>m3</v>
          </cell>
          <cell r="D407">
            <v>0</v>
          </cell>
          <cell r="E407">
            <v>0</v>
          </cell>
          <cell r="F407">
            <v>0</v>
          </cell>
          <cell r="G407">
            <v>147300.79999999999</v>
          </cell>
          <cell r="H407">
            <v>0</v>
          </cell>
        </row>
        <row r="408">
          <cell r="A408" t="str">
            <v>04.01.23.4</v>
          </cell>
          <cell r="B408" t="str">
            <v>Dieän tích hoá moùng &lt;=100m2, h&gt;4m, ñ.caáp4</v>
          </cell>
          <cell r="C408" t="str">
            <v>m3</v>
          </cell>
          <cell r="D408">
            <v>0</v>
          </cell>
          <cell r="E408">
            <v>0</v>
          </cell>
          <cell r="F408">
            <v>0</v>
          </cell>
          <cell r="G408">
            <v>215812.8</v>
          </cell>
          <cell r="H408">
            <v>0</v>
          </cell>
        </row>
        <row r="409">
          <cell r="A409" t="str">
            <v>04.01.24.1</v>
          </cell>
          <cell r="B409" t="str">
            <v>Dieän tích hoá moùng &lt;=150m2, h&lt;=2m, ñ.caáp1</v>
          </cell>
          <cell r="C409" t="str">
            <v>m3</v>
          </cell>
          <cell r="D409">
            <v>0</v>
          </cell>
          <cell r="E409">
            <v>0</v>
          </cell>
          <cell r="F409">
            <v>0</v>
          </cell>
          <cell r="G409">
            <v>61660.799999999996</v>
          </cell>
          <cell r="H409">
            <v>0</v>
          </cell>
        </row>
        <row r="410">
          <cell r="A410" t="str">
            <v>04.01.24.2</v>
          </cell>
          <cell r="B410" t="str">
            <v>Dieän tích hoá moùng &lt;=150m2, h&lt;=2m, ñ.caáp2</v>
          </cell>
          <cell r="C410" t="str">
            <v>m3</v>
          </cell>
          <cell r="D410">
            <v>0</v>
          </cell>
          <cell r="E410">
            <v>0</v>
          </cell>
          <cell r="F410">
            <v>0</v>
          </cell>
          <cell r="G410">
            <v>82214.399999999994</v>
          </cell>
          <cell r="H410">
            <v>0</v>
          </cell>
        </row>
        <row r="411">
          <cell r="A411" t="str">
            <v>04.01.24.3</v>
          </cell>
          <cell r="B411" t="str">
            <v>Dieän tích hoá moùng &lt;=150m2, h&lt;=2m, ñ.caáp3</v>
          </cell>
          <cell r="C411" t="str">
            <v>m3</v>
          </cell>
          <cell r="D411">
            <v>0</v>
          </cell>
          <cell r="E411">
            <v>0</v>
          </cell>
          <cell r="F411">
            <v>0</v>
          </cell>
          <cell r="G411">
            <v>123321.59999999999</v>
          </cell>
          <cell r="H411">
            <v>0</v>
          </cell>
        </row>
        <row r="412">
          <cell r="A412" t="str">
            <v>04.01.24.4</v>
          </cell>
          <cell r="B412" t="str">
            <v>Dieän tích hoá moùng &lt;=150m2, h&lt;=2m, ñ.caáp4</v>
          </cell>
          <cell r="C412" t="str">
            <v>m3</v>
          </cell>
          <cell r="D412">
            <v>0</v>
          </cell>
          <cell r="E412">
            <v>0</v>
          </cell>
          <cell r="F412">
            <v>0</v>
          </cell>
          <cell r="G412">
            <v>184126</v>
          </cell>
          <cell r="H412">
            <v>0</v>
          </cell>
        </row>
        <row r="413">
          <cell r="A413" t="str">
            <v>04.01.25.1</v>
          </cell>
          <cell r="B413" t="str">
            <v>Dieän tích hoá moùng &lt;=150m2, h&lt;=3m, ñ.caáp1</v>
          </cell>
          <cell r="C413" t="str">
            <v>m3</v>
          </cell>
          <cell r="D413">
            <v>0</v>
          </cell>
          <cell r="E413">
            <v>0</v>
          </cell>
          <cell r="F413">
            <v>0</v>
          </cell>
          <cell r="G413">
            <v>65942.8</v>
          </cell>
          <cell r="H413">
            <v>0</v>
          </cell>
        </row>
        <row r="414">
          <cell r="A414" t="str">
            <v>04.01.25.2</v>
          </cell>
          <cell r="B414" t="str">
            <v>Dieän tích hoá moùng &lt;=150m2, h&lt;=3m, ñ.caáp2</v>
          </cell>
          <cell r="C414" t="str">
            <v>m3</v>
          </cell>
          <cell r="D414">
            <v>0</v>
          </cell>
          <cell r="E414">
            <v>0</v>
          </cell>
          <cell r="F414">
            <v>0</v>
          </cell>
          <cell r="G414">
            <v>89922</v>
          </cell>
          <cell r="H414">
            <v>0</v>
          </cell>
        </row>
        <row r="415">
          <cell r="A415" t="str">
            <v>04.01.25.3</v>
          </cell>
          <cell r="B415" t="str">
            <v>Dieän tích hoá moùng &lt;=150m2, h&lt;=3m, ñ.caáp3</v>
          </cell>
          <cell r="C415" t="str">
            <v>m3</v>
          </cell>
          <cell r="D415">
            <v>0</v>
          </cell>
          <cell r="E415">
            <v>0</v>
          </cell>
          <cell r="F415">
            <v>0</v>
          </cell>
          <cell r="G415">
            <v>132742</v>
          </cell>
          <cell r="H415">
            <v>0</v>
          </cell>
        </row>
        <row r="416">
          <cell r="A416" t="str">
            <v>04.01.25.4</v>
          </cell>
          <cell r="B416" t="str">
            <v>Dieän tích hoá moùng &lt;=150m2, h&lt;=3m, ñ.caáp4</v>
          </cell>
          <cell r="C416" t="str">
            <v>m3</v>
          </cell>
          <cell r="D416">
            <v>0</v>
          </cell>
          <cell r="E416">
            <v>0</v>
          </cell>
          <cell r="F416">
            <v>0</v>
          </cell>
          <cell r="G416">
            <v>194402.8</v>
          </cell>
          <cell r="H416">
            <v>0</v>
          </cell>
        </row>
        <row r="417">
          <cell r="A417" t="str">
            <v>04.01.26.1</v>
          </cell>
          <cell r="B417" t="str">
            <v>Dieän tích hoá moùng &lt;=150m2, h&lt;=4m, ñ.caáp1</v>
          </cell>
          <cell r="C417" t="str">
            <v>m3</v>
          </cell>
          <cell r="D417">
            <v>0</v>
          </cell>
          <cell r="E417">
            <v>0</v>
          </cell>
          <cell r="F417">
            <v>0</v>
          </cell>
          <cell r="G417">
            <v>72794</v>
          </cell>
          <cell r="H417">
            <v>0</v>
          </cell>
        </row>
        <row r="418">
          <cell r="A418" t="str">
            <v>04.01.26.2</v>
          </cell>
          <cell r="B418" t="str">
            <v>Dieän tích hoá moùng &lt;=150m2, h&lt;=4m, ñ.caáp2</v>
          </cell>
          <cell r="C418" t="str">
            <v>m3</v>
          </cell>
          <cell r="D418">
            <v>0</v>
          </cell>
          <cell r="E418">
            <v>0</v>
          </cell>
          <cell r="F418">
            <v>0</v>
          </cell>
          <cell r="G418">
            <v>96773.2</v>
          </cell>
          <cell r="H418">
            <v>0</v>
          </cell>
        </row>
        <row r="419">
          <cell r="A419" t="str">
            <v>04.01.26.3</v>
          </cell>
          <cell r="B419" t="str">
            <v>Dieän tích hoá moùng &lt;=150m2, h&lt;=4m, ñ.caáp3</v>
          </cell>
          <cell r="C419" t="str">
            <v>m3</v>
          </cell>
          <cell r="D419">
            <v>0</v>
          </cell>
          <cell r="E419">
            <v>0</v>
          </cell>
          <cell r="F419">
            <v>0</v>
          </cell>
          <cell r="G419">
            <v>140449.60000000001</v>
          </cell>
          <cell r="H419">
            <v>0</v>
          </cell>
        </row>
        <row r="420">
          <cell r="A420" t="str">
            <v>04.01.26.4</v>
          </cell>
          <cell r="B420" t="str">
            <v>Dieän tích hoá moùng &lt;=150m2, h&lt;=4m, ñ.caáp4</v>
          </cell>
          <cell r="C420" t="str">
            <v>m3</v>
          </cell>
          <cell r="D420">
            <v>0</v>
          </cell>
          <cell r="E420">
            <v>0</v>
          </cell>
          <cell r="F420">
            <v>0</v>
          </cell>
          <cell r="G420">
            <v>205536</v>
          </cell>
          <cell r="H420">
            <v>0</v>
          </cell>
        </row>
        <row r="421">
          <cell r="A421" t="str">
            <v>04.01.27.1</v>
          </cell>
          <cell r="B421" t="str">
            <v>Dieän tích hoá moùng &lt;=150m2, h&gt;4m, ñ.caáp1</v>
          </cell>
          <cell r="C421" t="str">
            <v>m3</v>
          </cell>
          <cell r="D421">
            <v>0</v>
          </cell>
          <cell r="E421">
            <v>0</v>
          </cell>
          <cell r="F421">
            <v>0</v>
          </cell>
          <cell r="G421">
            <v>80501.599999999991</v>
          </cell>
          <cell r="H421">
            <v>0</v>
          </cell>
        </row>
        <row r="422">
          <cell r="A422" t="str">
            <v>04.01.27.2</v>
          </cell>
          <cell r="B422" t="str">
            <v>Dieän tích hoá moùng &lt;=150m2, h&gt;4m, ñ.caáp2</v>
          </cell>
          <cell r="C422" t="str">
            <v>m3</v>
          </cell>
          <cell r="D422">
            <v>0</v>
          </cell>
          <cell r="E422">
            <v>0</v>
          </cell>
          <cell r="F422">
            <v>0</v>
          </cell>
          <cell r="G422">
            <v>106193.60000000001</v>
          </cell>
          <cell r="H422">
            <v>0</v>
          </cell>
        </row>
        <row r="423">
          <cell r="A423" t="str">
            <v>04.01.27.3</v>
          </cell>
          <cell r="B423" t="str">
            <v>Dieän tích hoá moùng &lt;=150m2, h&gt;4m, ñ.caáp3</v>
          </cell>
          <cell r="C423" t="str">
            <v>m3</v>
          </cell>
          <cell r="D423">
            <v>0</v>
          </cell>
          <cell r="E423">
            <v>0</v>
          </cell>
          <cell r="F423">
            <v>0</v>
          </cell>
          <cell r="G423">
            <v>154152</v>
          </cell>
          <cell r="H423">
            <v>0</v>
          </cell>
        </row>
        <row r="424">
          <cell r="A424" t="str">
            <v>04.01.27.4</v>
          </cell>
          <cell r="B424" t="str">
            <v>Dieän tích hoá moùng &lt;=150m2, h&gt;4m, ñ.caáp4</v>
          </cell>
          <cell r="C424" t="str">
            <v>m3</v>
          </cell>
          <cell r="D424">
            <v>0</v>
          </cell>
          <cell r="E424">
            <v>0</v>
          </cell>
          <cell r="F424">
            <v>0</v>
          </cell>
          <cell r="G424">
            <v>226089.60000000001</v>
          </cell>
          <cell r="H424">
            <v>0</v>
          </cell>
        </row>
        <row r="425">
          <cell r="A425" t="str">
            <v>04.01.28.1</v>
          </cell>
          <cell r="B425" t="str">
            <v>Dieän tích hoá moùng &lt;=200m2, h&lt;=2m, ñ.caáp1</v>
          </cell>
          <cell r="C425" t="str">
            <v>m3</v>
          </cell>
          <cell r="D425">
            <v>0</v>
          </cell>
          <cell r="E425">
            <v>0</v>
          </cell>
          <cell r="F425">
            <v>0</v>
          </cell>
          <cell r="G425">
            <v>65086.400000000001</v>
          </cell>
          <cell r="H425">
            <v>0</v>
          </cell>
        </row>
        <row r="426">
          <cell r="A426" t="str">
            <v>04.01.28.2</v>
          </cell>
          <cell r="B426" t="str">
            <v>Dieän tích hoá moùng &lt;=200m2, h&lt;=2m, ñ.caáp2</v>
          </cell>
          <cell r="C426" t="str">
            <v>m3</v>
          </cell>
          <cell r="D426">
            <v>0</v>
          </cell>
          <cell r="E426">
            <v>0</v>
          </cell>
          <cell r="F426">
            <v>0</v>
          </cell>
          <cell r="G426">
            <v>85640</v>
          </cell>
          <cell r="H426">
            <v>0</v>
          </cell>
        </row>
        <row r="427">
          <cell r="A427" t="str">
            <v>04.01.28.3</v>
          </cell>
          <cell r="B427" t="str">
            <v>Dieän tích hoá moùng &lt;=200m2, h&lt;=2m, ñ.caáp3</v>
          </cell>
          <cell r="C427" t="str">
            <v>m3</v>
          </cell>
          <cell r="D427">
            <v>0</v>
          </cell>
          <cell r="E427">
            <v>0</v>
          </cell>
          <cell r="F427">
            <v>0</v>
          </cell>
          <cell r="G427">
            <v>128460</v>
          </cell>
          <cell r="H427">
            <v>0</v>
          </cell>
        </row>
        <row r="428">
          <cell r="A428" t="str">
            <v>04.01.28.4</v>
          </cell>
          <cell r="B428" t="str">
            <v>Dieän tích hoá moùng &lt;=200m2, h&lt;=2m, ñ.caáp4</v>
          </cell>
          <cell r="C428" t="str">
            <v>m3</v>
          </cell>
          <cell r="D428">
            <v>0</v>
          </cell>
          <cell r="E428">
            <v>0</v>
          </cell>
          <cell r="F428">
            <v>0</v>
          </cell>
          <cell r="G428">
            <v>193546.4</v>
          </cell>
          <cell r="H428">
            <v>0</v>
          </cell>
        </row>
        <row r="429">
          <cell r="A429" t="str">
            <v>04.01.29.1</v>
          </cell>
          <cell r="B429" t="str">
            <v>Dieän tích hoá moùng &lt;=200m2, h&lt;=3m, ñ.caáp1</v>
          </cell>
          <cell r="C429" t="str">
            <v>m3</v>
          </cell>
          <cell r="D429">
            <v>0</v>
          </cell>
          <cell r="E429">
            <v>0</v>
          </cell>
          <cell r="F429">
            <v>0</v>
          </cell>
          <cell r="G429">
            <v>68512</v>
          </cell>
          <cell r="H429">
            <v>0</v>
          </cell>
        </row>
        <row r="430">
          <cell r="A430" t="str">
            <v>04.01.29.2</v>
          </cell>
          <cell r="B430" t="str">
            <v>Dieän tích hoá moùng &lt;=200m2, h&lt;=3m, ñ.caáp2</v>
          </cell>
          <cell r="C430" t="str">
            <v>m3</v>
          </cell>
          <cell r="D430">
            <v>0</v>
          </cell>
          <cell r="E430">
            <v>0</v>
          </cell>
          <cell r="F430">
            <v>0</v>
          </cell>
          <cell r="G430">
            <v>95060.400000000009</v>
          </cell>
          <cell r="H430">
            <v>0</v>
          </cell>
        </row>
        <row r="431">
          <cell r="A431" t="str">
            <v>04.01.29.3</v>
          </cell>
          <cell r="B431" t="str">
            <v>Dieän tích hoá moùng &lt;=200m2, h&lt;=3m, ñ.caáp3</v>
          </cell>
          <cell r="C431" t="str">
            <v>m3</v>
          </cell>
          <cell r="D431">
            <v>0</v>
          </cell>
          <cell r="E431">
            <v>0</v>
          </cell>
          <cell r="F431">
            <v>0</v>
          </cell>
          <cell r="G431">
            <v>139593.19999999998</v>
          </cell>
          <cell r="H431">
            <v>0</v>
          </cell>
        </row>
        <row r="432">
          <cell r="A432" t="str">
            <v>04.01.29.4</v>
          </cell>
          <cell r="B432" t="str">
            <v>Dieän tích hoá moùng &lt;=200m2, h&lt;=3m, ñ.caáp4</v>
          </cell>
          <cell r="C432" t="str">
            <v>m3</v>
          </cell>
          <cell r="D432">
            <v>0</v>
          </cell>
          <cell r="E432">
            <v>0</v>
          </cell>
          <cell r="F432">
            <v>0</v>
          </cell>
          <cell r="G432">
            <v>203823.19999999998</v>
          </cell>
          <cell r="H432">
            <v>0</v>
          </cell>
        </row>
        <row r="433">
          <cell r="A433" t="str">
            <v>04.01.30.1</v>
          </cell>
          <cell r="B433" t="str">
            <v>Dieän tích hoá moùng &lt;=200m2, h&lt;=4m, ñ.caáp1</v>
          </cell>
          <cell r="C433" t="str">
            <v>m3</v>
          </cell>
          <cell r="D433">
            <v>0</v>
          </cell>
          <cell r="E433">
            <v>0</v>
          </cell>
          <cell r="F433">
            <v>0</v>
          </cell>
          <cell r="G433">
            <v>76219.600000000006</v>
          </cell>
          <cell r="H433">
            <v>0</v>
          </cell>
        </row>
        <row r="434">
          <cell r="A434" t="str">
            <v>04.01.30.2</v>
          </cell>
          <cell r="B434" t="str">
            <v>Dieän tích hoá moùng &lt;=200m2, h&lt;=4m, ñ.caáp2</v>
          </cell>
          <cell r="C434" t="str">
            <v>m3</v>
          </cell>
          <cell r="D434">
            <v>0</v>
          </cell>
          <cell r="E434">
            <v>0</v>
          </cell>
          <cell r="F434">
            <v>0</v>
          </cell>
          <cell r="G434">
            <v>101911.59999999999</v>
          </cell>
          <cell r="H434">
            <v>0</v>
          </cell>
        </row>
        <row r="435">
          <cell r="A435" t="str">
            <v>04.01.30.3</v>
          </cell>
          <cell r="B435" t="str">
            <v>Dieän tích hoá moùng &lt;=200m2, h&lt;=4m, ñ.caáp3</v>
          </cell>
          <cell r="C435" t="str">
            <v>m3</v>
          </cell>
          <cell r="D435">
            <v>0</v>
          </cell>
          <cell r="E435">
            <v>0</v>
          </cell>
          <cell r="F435">
            <v>0</v>
          </cell>
          <cell r="G435">
            <v>147300.79999999999</v>
          </cell>
          <cell r="H435">
            <v>0</v>
          </cell>
        </row>
        <row r="436">
          <cell r="A436" t="str">
            <v>04.01.30.4</v>
          </cell>
          <cell r="B436" t="str">
            <v>Dieän tích hoá moùng &lt;=200m2, h&lt;=4m, ñ.caáp4</v>
          </cell>
          <cell r="C436" t="str">
            <v>m3</v>
          </cell>
          <cell r="D436">
            <v>0</v>
          </cell>
          <cell r="E436">
            <v>0</v>
          </cell>
          <cell r="F436">
            <v>0</v>
          </cell>
          <cell r="G436">
            <v>215812.8</v>
          </cell>
          <cell r="H436">
            <v>0</v>
          </cell>
        </row>
        <row r="437">
          <cell r="A437" t="str">
            <v>04.01.31.1</v>
          </cell>
          <cell r="B437" t="str">
            <v>Dieän tích hoá moùng &lt;=200m2, h&gt;4m, ñ.caáp1</v>
          </cell>
          <cell r="C437" t="str">
            <v>m3</v>
          </cell>
          <cell r="D437">
            <v>0</v>
          </cell>
          <cell r="E437">
            <v>0</v>
          </cell>
          <cell r="F437">
            <v>0</v>
          </cell>
          <cell r="G437">
            <v>83927.2</v>
          </cell>
          <cell r="H437">
            <v>0</v>
          </cell>
        </row>
        <row r="438">
          <cell r="A438" t="str">
            <v>04.01.31.2</v>
          </cell>
          <cell r="B438" t="str">
            <v>Dieän tích hoá moùng &lt;=200m2, h&gt;4m, ñ.caáp2</v>
          </cell>
          <cell r="C438" t="str">
            <v>m3</v>
          </cell>
          <cell r="D438">
            <v>0</v>
          </cell>
          <cell r="E438">
            <v>0</v>
          </cell>
          <cell r="F438">
            <v>0</v>
          </cell>
          <cell r="G438">
            <v>112188.40000000001</v>
          </cell>
          <cell r="H438">
            <v>0</v>
          </cell>
        </row>
        <row r="439">
          <cell r="A439" t="str">
            <v>04.01.31.3</v>
          </cell>
          <cell r="B439" t="str">
            <v>Dieän tích hoá moùng &lt;=200m2, h&gt;4m, ñ.caáp3</v>
          </cell>
          <cell r="C439" t="str">
            <v>m3</v>
          </cell>
          <cell r="D439">
            <v>0</v>
          </cell>
          <cell r="E439">
            <v>0</v>
          </cell>
          <cell r="F439">
            <v>0</v>
          </cell>
          <cell r="G439">
            <v>161859.6</v>
          </cell>
          <cell r="H439">
            <v>0</v>
          </cell>
        </row>
        <row r="440">
          <cell r="A440" t="str">
            <v>04.01.31.4</v>
          </cell>
          <cell r="B440" t="str">
            <v>Dieän tích hoá moùng &lt;=200m2, h&gt;4m, ñ.caáp4</v>
          </cell>
          <cell r="C440" t="str">
            <v>m3</v>
          </cell>
          <cell r="D440">
            <v>0</v>
          </cell>
          <cell r="E440">
            <v>0</v>
          </cell>
          <cell r="F440">
            <v>0</v>
          </cell>
          <cell r="G440">
            <v>237222.8</v>
          </cell>
          <cell r="H440">
            <v>0</v>
          </cell>
        </row>
        <row r="441">
          <cell r="A441" t="str">
            <v>04.01.32.1</v>
          </cell>
          <cell r="B441" t="str">
            <v>Dieän tích hoá moùng &gt;200m2, h&lt;=2m, ñ.caáp1</v>
          </cell>
          <cell r="C441" t="str">
            <v>m3</v>
          </cell>
          <cell r="D441">
            <v>0</v>
          </cell>
          <cell r="E441">
            <v>0</v>
          </cell>
          <cell r="F441">
            <v>0</v>
          </cell>
          <cell r="G441">
            <v>71937.599999999991</v>
          </cell>
          <cell r="H441">
            <v>0</v>
          </cell>
        </row>
        <row r="442">
          <cell r="A442" t="str">
            <v>04.01.32.2</v>
          </cell>
          <cell r="B442" t="str">
            <v>Dieän tích hoá moùng &gt;200m2, h&lt;=2m, ñ.caáp2</v>
          </cell>
          <cell r="C442" t="str">
            <v>m3</v>
          </cell>
          <cell r="D442">
            <v>0</v>
          </cell>
          <cell r="E442">
            <v>0</v>
          </cell>
          <cell r="F442">
            <v>0</v>
          </cell>
          <cell r="G442">
            <v>94204.000000000015</v>
          </cell>
          <cell r="H442">
            <v>0</v>
          </cell>
        </row>
        <row r="443">
          <cell r="A443" t="str">
            <v>04.01.32.3</v>
          </cell>
          <cell r="B443" t="str">
            <v>Dieän tích hoá moùng &gt;200m2, h&lt;=2m, ñ.caáp3</v>
          </cell>
          <cell r="C443" t="str">
            <v>m3</v>
          </cell>
          <cell r="D443">
            <v>0</v>
          </cell>
          <cell r="E443">
            <v>0</v>
          </cell>
          <cell r="F443">
            <v>0</v>
          </cell>
          <cell r="G443">
            <v>141306</v>
          </cell>
          <cell r="H443">
            <v>0</v>
          </cell>
        </row>
        <row r="444">
          <cell r="A444" t="str">
            <v>04.01.32.4</v>
          </cell>
          <cell r="B444" t="str">
            <v>Dieän tích hoá moùng &gt;200m2, h&lt;=2m, ñ.caáp4</v>
          </cell>
          <cell r="C444" t="str">
            <v>m3</v>
          </cell>
          <cell r="D444">
            <v>0</v>
          </cell>
          <cell r="E444">
            <v>0</v>
          </cell>
          <cell r="F444">
            <v>0</v>
          </cell>
          <cell r="G444">
            <v>213243.6</v>
          </cell>
          <cell r="H444">
            <v>0</v>
          </cell>
        </row>
        <row r="445">
          <cell r="A445" t="str">
            <v>04.01.33.1</v>
          </cell>
          <cell r="B445" t="str">
            <v>Dieän tích hoá moùng &gt;200m2, h&lt;=3m, ñ.caáp1</v>
          </cell>
          <cell r="C445" t="str">
            <v>m3</v>
          </cell>
          <cell r="D445">
            <v>0</v>
          </cell>
          <cell r="E445">
            <v>0</v>
          </cell>
          <cell r="F445">
            <v>0</v>
          </cell>
          <cell r="G445">
            <v>75363.199999999997</v>
          </cell>
          <cell r="H445">
            <v>0</v>
          </cell>
        </row>
        <row r="446">
          <cell r="A446" t="str">
            <v>04.01.33.2</v>
          </cell>
          <cell r="B446" t="str">
            <v>Dieän tích hoá moùng &gt;200m2, h&lt;=3m, ñ.caáp2</v>
          </cell>
          <cell r="C446" t="str">
            <v>m3</v>
          </cell>
          <cell r="D446">
            <v>0</v>
          </cell>
          <cell r="E446">
            <v>0</v>
          </cell>
          <cell r="F446">
            <v>0</v>
          </cell>
          <cell r="G446">
            <v>100198.79999999999</v>
          </cell>
          <cell r="H446">
            <v>0</v>
          </cell>
        </row>
        <row r="447">
          <cell r="A447" t="str">
            <v>04.01.33.3</v>
          </cell>
          <cell r="B447" t="str">
            <v>Dieän tích hoá moùng &gt;200m2, h&lt;=3m, ñ.caáp3</v>
          </cell>
          <cell r="C447" t="str">
            <v>m3</v>
          </cell>
          <cell r="D447">
            <v>0</v>
          </cell>
          <cell r="E447">
            <v>0</v>
          </cell>
          <cell r="F447">
            <v>0</v>
          </cell>
          <cell r="G447">
            <v>148157.20000000001</v>
          </cell>
          <cell r="H447">
            <v>0</v>
          </cell>
        </row>
        <row r="448">
          <cell r="A448" t="str">
            <v>04.01.33.4</v>
          </cell>
          <cell r="B448" t="str">
            <v>Dieän tích hoá moùng &gt;200m2, h&lt;=3m, ñ.caáp4</v>
          </cell>
          <cell r="C448" t="str">
            <v>m3</v>
          </cell>
          <cell r="D448">
            <v>0</v>
          </cell>
          <cell r="E448">
            <v>0</v>
          </cell>
          <cell r="F448">
            <v>0</v>
          </cell>
          <cell r="G448">
            <v>226089.60000000001</v>
          </cell>
          <cell r="H448">
            <v>0</v>
          </cell>
        </row>
        <row r="449">
          <cell r="A449" t="str">
            <v>04.01.34.1</v>
          </cell>
          <cell r="B449" t="str">
            <v>Dieän tích hoá moùng &gt;200m2, h&lt;=4m, ñ.caáp1</v>
          </cell>
          <cell r="C449" t="str">
            <v>m3</v>
          </cell>
          <cell r="D449">
            <v>0</v>
          </cell>
          <cell r="E449">
            <v>0</v>
          </cell>
          <cell r="F449">
            <v>0</v>
          </cell>
          <cell r="G449">
            <v>83070.8</v>
          </cell>
          <cell r="H449">
            <v>0</v>
          </cell>
        </row>
        <row r="450">
          <cell r="A450" t="str">
            <v>04.01.34.2</v>
          </cell>
          <cell r="B450" t="str">
            <v>Dieän tích hoá moùng &gt;200m2, h&lt;=4m, ñ.caáp2</v>
          </cell>
          <cell r="C450" t="str">
            <v>m3</v>
          </cell>
          <cell r="D450">
            <v>0</v>
          </cell>
          <cell r="E450">
            <v>0</v>
          </cell>
          <cell r="F450">
            <v>0</v>
          </cell>
          <cell r="G450">
            <v>109619.2</v>
          </cell>
          <cell r="H450">
            <v>0</v>
          </cell>
        </row>
        <row r="451">
          <cell r="A451" t="str">
            <v>04.01.34.3</v>
          </cell>
          <cell r="B451" t="str">
            <v>Dieän tích hoá moùng &gt;200m2, h&lt;=4m, ñ.caáp3</v>
          </cell>
          <cell r="C451" t="str">
            <v>m3</v>
          </cell>
          <cell r="D451">
            <v>0</v>
          </cell>
          <cell r="E451">
            <v>0</v>
          </cell>
          <cell r="F451">
            <v>0</v>
          </cell>
          <cell r="G451">
            <v>162716</v>
          </cell>
          <cell r="H451">
            <v>0</v>
          </cell>
        </row>
        <row r="452">
          <cell r="A452" t="str">
            <v>04.01.34.4</v>
          </cell>
          <cell r="B452" t="str">
            <v>Dieän tích hoá moùng &gt;200m2, h&lt;=4m, ñ.caáp4</v>
          </cell>
          <cell r="C452" t="str">
            <v>m3</v>
          </cell>
          <cell r="D452">
            <v>0</v>
          </cell>
          <cell r="E452">
            <v>0</v>
          </cell>
          <cell r="F452">
            <v>0</v>
          </cell>
          <cell r="G452">
            <v>245786.80000000002</v>
          </cell>
          <cell r="H452">
            <v>0</v>
          </cell>
        </row>
        <row r="453">
          <cell r="A453" t="str">
            <v>04.01.35.1</v>
          </cell>
          <cell r="B453" t="str">
            <v>Dieän tích hoá moùng &gt;200m2, h&gt;4m, ñ.caáp1</v>
          </cell>
          <cell r="C453" t="str">
            <v>m3</v>
          </cell>
          <cell r="D453">
            <v>0</v>
          </cell>
          <cell r="E453">
            <v>0</v>
          </cell>
          <cell r="F453">
            <v>0</v>
          </cell>
          <cell r="G453">
            <v>91634.8</v>
          </cell>
          <cell r="H453">
            <v>0</v>
          </cell>
        </row>
        <row r="454">
          <cell r="A454" t="str">
            <v>04.01.35.2</v>
          </cell>
          <cell r="B454" t="str">
            <v>Dieän tích hoá moùng &gt;200m2, h&gt;4m, ñ.caáp2</v>
          </cell>
          <cell r="C454" t="str">
            <v>m3</v>
          </cell>
          <cell r="D454">
            <v>0</v>
          </cell>
          <cell r="E454">
            <v>0</v>
          </cell>
          <cell r="F454">
            <v>0</v>
          </cell>
          <cell r="G454">
            <v>120752.4</v>
          </cell>
          <cell r="H454">
            <v>0</v>
          </cell>
        </row>
        <row r="455">
          <cell r="A455" t="str">
            <v>04.01.35.3</v>
          </cell>
          <cell r="B455" t="str">
            <v>Dieän tích hoá moùng &gt;200m2, h&gt;4m, ñ.caáp3</v>
          </cell>
          <cell r="C455" t="str">
            <v>m3</v>
          </cell>
          <cell r="D455">
            <v>0</v>
          </cell>
          <cell r="E455">
            <v>0</v>
          </cell>
          <cell r="F455">
            <v>0</v>
          </cell>
          <cell r="G455">
            <v>178987.59999999998</v>
          </cell>
          <cell r="H455">
            <v>0</v>
          </cell>
        </row>
        <row r="456">
          <cell r="A456" t="str">
            <v>04.01.35.4</v>
          </cell>
          <cell r="B456" t="str">
            <v>Dieän tích hoá moùng &gt;200m2, h&gt;4m, ñ.caáp4</v>
          </cell>
          <cell r="C456" t="str">
            <v>m3</v>
          </cell>
          <cell r="D456">
            <v>0</v>
          </cell>
          <cell r="E456">
            <v>0</v>
          </cell>
          <cell r="F456">
            <v>0</v>
          </cell>
          <cell r="G456">
            <v>270622.40000000002</v>
          </cell>
          <cell r="H456">
            <v>0</v>
          </cell>
        </row>
        <row r="457">
          <cell r="A457" t="str">
            <v>04.01.36.1</v>
          </cell>
          <cell r="B457" t="str">
            <v>Ñaøo raõnh tieáp ñòa, ñaát caáp 1</v>
          </cell>
          <cell r="C457" t="str">
            <v>m3</v>
          </cell>
          <cell r="D457">
            <v>0</v>
          </cell>
          <cell r="E457">
            <v>0</v>
          </cell>
          <cell r="F457">
            <v>0</v>
          </cell>
          <cell r="G457">
            <v>57378.8</v>
          </cell>
          <cell r="H457">
            <v>0</v>
          </cell>
        </row>
        <row r="458">
          <cell r="A458" t="str">
            <v>04.01.36.2</v>
          </cell>
          <cell r="B458" t="str">
            <v>Ñaøo raõnh tieáp ñòa, ñaát caáp 2</v>
          </cell>
          <cell r="C458" t="str">
            <v>m3</v>
          </cell>
          <cell r="D458">
            <v>0</v>
          </cell>
          <cell r="E458">
            <v>0</v>
          </cell>
          <cell r="F458">
            <v>0</v>
          </cell>
          <cell r="G458">
            <v>85640</v>
          </cell>
          <cell r="H458">
            <v>0</v>
          </cell>
        </row>
        <row r="459">
          <cell r="A459" t="str">
            <v>04.01.36.3</v>
          </cell>
          <cell r="B459" t="str">
            <v>Ñaøo raõnh tieáp ñòa, ñaát caáp 3</v>
          </cell>
          <cell r="C459" t="str">
            <v>m3</v>
          </cell>
          <cell r="D459">
            <v>0</v>
          </cell>
          <cell r="E459">
            <v>0</v>
          </cell>
          <cell r="F459">
            <v>0</v>
          </cell>
          <cell r="G459">
            <v>127603.6</v>
          </cell>
          <cell r="H459">
            <v>0</v>
          </cell>
        </row>
        <row r="460">
          <cell r="A460" t="str">
            <v>04.01.36.4</v>
          </cell>
          <cell r="B460" t="str">
            <v>Ñaøo raõnh tieáp ñòa, ñaát caáp 4</v>
          </cell>
          <cell r="C460" t="str">
            <v>m3</v>
          </cell>
          <cell r="D460">
            <v>0</v>
          </cell>
          <cell r="E460">
            <v>0</v>
          </cell>
          <cell r="F460">
            <v>0</v>
          </cell>
          <cell r="G460">
            <v>194402.8</v>
          </cell>
          <cell r="H460">
            <v>0</v>
          </cell>
        </row>
        <row r="461">
          <cell r="A461" t="str">
            <v>04.01.37.1</v>
          </cell>
          <cell r="B461" t="str">
            <v>Ñaøo ñaát ñeå ñaép, ñaát caáp 1</v>
          </cell>
          <cell r="C461" t="str">
            <v>m3</v>
          </cell>
          <cell r="D461">
            <v>0</v>
          </cell>
          <cell r="E461">
            <v>0</v>
          </cell>
          <cell r="F461">
            <v>0</v>
          </cell>
          <cell r="G461">
            <v>47958.400000000001</v>
          </cell>
          <cell r="H461">
            <v>0</v>
          </cell>
        </row>
        <row r="462">
          <cell r="A462" t="str">
            <v>04.01.37.2</v>
          </cell>
          <cell r="B462" t="str">
            <v>Ñaøo ñaát ñeå ñaép, ñaát caáp 2</v>
          </cell>
          <cell r="C462" t="str">
            <v>m3</v>
          </cell>
          <cell r="D462">
            <v>0</v>
          </cell>
          <cell r="E462">
            <v>0</v>
          </cell>
          <cell r="F462">
            <v>0</v>
          </cell>
          <cell r="G462">
            <v>63373.599999999999</v>
          </cell>
          <cell r="H462">
            <v>0</v>
          </cell>
        </row>
        <row r="463">
          <cell r="A463" t="str">
            <v>04.01.37.3</v>
          </cell>
          <cell r="B463" t="str">
            <v>Ñaøo ñaát ñeå ñaép, ñaát caáp 3</v>
          </cell>
          <cell r="C463" t="str">
            <v>m3</v>
          </cell>
          <cell r="D463">
            <v>0</v>
          </cell>
          <cell r="E463">
            <v>0</v>
          </cell>
          <cell r="F463">
            <v>0</v>
          </cell>
          <cell r="G463">
            <v>79645.2</v>
          </cell>
          <cell r="H463">
            <v>0</v>
          </cell>
        </row>
        <row r="464">
          <cell r="A464" t="str">
            <v>04.01.37.4</v>
          </cell>
          <cell r="B464" t="str">
            <v>Ñaøo ñaát ñeå ñaép, ñaát caáp 4</v>
          </cell>
          <cell r="C464" t="str">
            <v>m3</v>
          </cell>
          <cell r="D464">
            <v>0</v>
          </cell>
          <cell r="E464">
            <v>0</v>
          </cell>
          <cell r="F464">
            <v>0</v>
          </cell>
          <cell r="G464">
            <v>98485.999999999985</v>
          </cell>
          <cell r="H464">
            <v>0</v>
          </cell>
        </row>
        <row r="465">
          <cell r="A465" t="str">
            <v>04.01.38.1</v>
          </cell>
          <cell r="B465" t="str">
            <v>Ñaép ñaát moùng , ñaát caáp 1</v>
          </cell>
          <cell r="C465" t="str">
            <v>m3</v>
          </cell>
          <cell r="D465">
            <v>0</v>
          </cell>
          <cell r="E465">
            <v>0</v>
          </cell>
          <cell r="F465">
            <v>0</v>
          </cell>
          <cell r="G465">
            <v>43676.4</v>
          </cell>
          <cell r="H465">
            <v>0</v>
          </cell>
        </row>
        <row r="466">
          <cell r="A466" t="str">
            <v>04.01.38.2</v>
          </cell>
          <cell r="B466" t="str">
            <v>Ñaép ñaát moùng , ñaát caáp 2</v>
          </cell>
          <cell r="C466" t="str">
            <v>m3</v>
          </cell>
          <cell r="D466">
            <v>0</v>
          </cell>
          <cell r="E466">
            <v>0</v>
          </cell>
          <cell r="F466">
            <v>0</v>
          </cell>
          <cell r="G466">
            <v>56522.400000000001</v>
          </cell>
          <cell r="H466">
            <v>0</v>
          </cell>
        </row>
        <row r="467">
          <cell r="A467" t="str">
            <v>04.01.38.3</v>
          </cell>
          <cell r="B467" t="str">
            <v>Ñaép ñaát moùng , ñaát caáp 3</v>
          </cell>
          <cell r="C467" t="str">
            <v>m3</v>
          </cell>
          <cell r="D467">
            <v>0</v>
          </cell>
          <cell r="E467">
            <v>0</v>
          </cell>
          <cell r="F467">
            <v>0</v>
          </cell>
          <cell r="G467">
            <v>63373.599999999999</v>
          </cell>
          <cell r="H467">
            <v>0</v>
          </cell>
        </row>
        <row r="468">
          <cell r="A468" t="str">
            <v>04.01.38.4</v>
          </cell>
          <cell r="B468" t="str">
            <v>Ñaép ñaát moùng , ñaát caáp 4</v>
          </cell>
          <cell r="C468" t="str">
            <v>m3</v>
          </cell>
          <cell r="D468">
            <v>0</v>
          </cell>
          <cell r="E468">
            <v>0</v>
          </cell>
          <cell r="F468">
            <v>0</v>
          </cell>
          <cell r="G468">
            <v>63373.599999999999</v>
          </cell>
          <cell r="H468">
            <v>0</v>
          </cell>
        </row>
        <row r="469">
          <cell r="A469" t="str">
            <v>04.01.39.1</v>
          </cell>
          <cell r="B469" t="str">
            <v>Ñaép ñaát raõnh tieáp ñòa, ñaát caâp1</v>
          </cell>
          <cell r="C469" t="str">
            <v>m3</v>
          </cell>
          <cell r="D469">
            <v>0</v>
          </cell>
          <cell r="E469">
            <v>0</v>
          </cell>
          <cell r="F469">
            <v>0</v>
          </cell>
          <cell r="G469">
            <v>43676.4</v>
          </cell>
          <cell r="H469">
            <v>0</v>
          </cell>
        </row>
        <row r="470">
          <cell r="A470" t="str">
            <v>04.01.39.2</v>
          </cell>
          <cell r="B470" t="str">
            <v>Ñaép ñaát raõnh tieáp ñòa, ñaát caâp2</v>
          </cell>
          <cell r="C470" t="str">
            <v>m3</v>
          </cell>
          <cell r="D470">
            <v>0</v>
          </cell>
          <cell r="E470">
            <v>0</v>
          </cell>
          <cell r="F470">
            <v>0</v>
          </cell>
          <cell r="G470">
            <v>50527.6</v>
          </cell>
          <cell r="H470">
            <v>0</v>
          </cell>
        </row>
        <row r="471">
          <cell r="A471" t="str">
            <v>04.01.39.3</v>
          </cell>
          <cell r="B471" t="str">
            <v>Ñaép ñaát raõnh tieáp ñòa, ñaát caâp3</v>
          </cell>
          <cell r="C471" t="str">
            <v>m3</v>
          </cell>
          <cell r="D471">
            <v>0</v>
          </cell>
          <cell r="E471">
            <v>0</v>
          </cell>
          <cell r="F471">
            <v>0</v>
          </cell>
          <cell r="G471">
            <v>58235.200000000004</v>
          </cell>
          <cell r="H471">
            <v>0</v>
          </cell>
        </row>
        <row r="472">
          <cell r="A472" t="str">
            <v>04.01.39.4</v>
          </cell>
          <cell r="B472" t="str">
            <v>Ñaép ñaát raõnh tieáp ñòa, ñaát caâp4</v>
          </cell>
          <cell r="C472" t="str">
            <v>m3</v>
          </cell>
          <cell r="D472">
            <v>0</v>
          </cell>
          <cell r="E472">
            <v>0</v>
          </cell>
          <cell r="F472">
            <v>0</v>
          </cell>
          <cell r="G472">
            <v>58235.200000000004</v>
          </cell>
          <cell r="H472">
            <v>0</v>
          </cell>
        </row>
        <row r="473">
          <cell r="A473" t="str">
            <v>04.02.10</v>
          </cell>
          <cell r="B473" t="str">
            <v>Ñaép caùt coâng trình trong moïi ñieàu kieän</v>
          </cell>
          <cell r="C473" t="str">
            <v>m3</v>
          </cell>
          <cell r="D473">
            <v>84845.680800000002</v>
          </cell>
          <cell r="E473">
            <v>84845.680800000002</v>
          </cell>
          <cell r="F473">
            <v>84845.680800000002</v>
          </cell>
          <cell r="G473">
            <v>53096.800000000003</v>
          </cell>
          <cell r="H473">
            <v>0</v>
          </cell>
        </row>
        <row r="474">
          <cell r="A474" t="str">
            <v>04.03.11.1</v>
          </cell>
          <cell r="B474" t="str">
            <v>Phaù ñaù loä thieân baèng tay, ñaù caáp 1</v>
          </cell>
          <cell r="C474" t="str">
            <v>m3</v>
          </cell>
          <cell r="D474">
            <v>0</v>
          </cell>
          <cell r="E474">
            <v>0</v>
          </cell>
          <cell r="F474">
            <v>0</v>
          </cell>
          <cell r="G474">
            <v>250068.8</v>
          </cell>
          <cell r="H474">
            <v>0</v>
          </cell>
        </row>
        <row r="475">
          <cell r="A475" t="str">
            <v>04.03.11.2</v>
          </cell>
          <cell r="B475" t="str">
            <v>Phaù ñaù loä thieân baèng tay, ñaù caáp 2</v>
          </cell>
          <cell r="C475" t="str">
            <v>m3</v>
          </cell>
          <cell r="D475">
            <v>0</v>
          </cell>
          <cell r="E475">
            <v>0</v>
          </cell>
          <cell r="F475">
            <v>0</v>
          </cell>
          <cell r="G475">
            <v>205536</v>
          </cell>
          <cell r="H475">
            <v>0</v>
          </cell>
        </row>
        <row r="476">
          <cell r="A476" t="str">
            <v>04.03.11.3</v>
          </cell>
          <cell r="B476" t="str">
            <v>Phaù ñaù loä thieân baèng tay, ñaù caáp 3</v>
          </cell>
          <cell r="C476" t="str">
            <v>m3</v>
          </cell>
          <cell r="D476">
            <v>0</v>
          </cell>
          <cell r="E476">
            <v>0</v>
          </cell>
          <cell r="F476">
            <v>0</v>
          </cell>
          <cell r="G476">
            <v>170423.6</v>
          </cell>
          <cell r="H476">
            <v>0</v>
          </cell>
        </row>
        <row r="477">
          <cell r="A477" t="str">
            <v>04.03.11.4</v>
          </cell>
          <cell r="B477" t="str">
            <v>Phaù ñaù loä thieân baèng tay, ñaù caáp 4</v>
          </cell>
          <cell r="C477" t="str">
            <v>m3</v>
          </cell>
          <cell r="D477">
            <v>0</v>
          </cell>
          <cell r="E477">
            <v>0</v>
          </cell>
          <cell r="F477">
            <v>0</v>
          </cell>
          <cell r="G477">
            <v>133598.39999999999</v>
          </cell>
          <cell r="H477">
            <v>0</v>
          </cell>
        </row>
        <row r="478">
          <cell r="A478" t="str">
            <v>04.03.12.1</v>
          </cell>
          <cell r="B478" t="str">
            <v>Phaù ñaù moà coâi baèng tay, ñaù caáp 1</v>
          </cell>
          <cell r="C478" t="str">
            <v>m3</v>
          </cell>
          <cell r="D478">
            <v>0</v>
          </cell>
          <cell r="E478">
            <v>0</v>
          </cell>
          <cell r="F478">
            <v>0</v>
          </cell>
          <cell r="G478">
            <v>291176</v>
          </cell>
          <cell r="H478">
            <v>0</v>
          </cell>
        </row>
        <row r="479">
          <cell r="A479" t="str">
            <v>04.03.12.2</v>
          </cell>
          <cell r="B479" t="str">
            <v>Phaù ñaù moà coâi baèng tay, ñaù caáp 2</v>
          </cell>
          <cell r="C479" t="str">
            <v>m3</v>
          </cell>
          <cell r="D479">
            <v>0</v>
          </cell>
          <cell r="E479">
            <v>0</v>
          </cell>
          <cell r="F479">
            <v>0</v>
          </cell>
          <cell r="G479">
            <v>236366.4</v>
          </cell>
          <cell r="H479">
            <v>0</v>
          </cell>
        </row>
        <row r="480">
          <cell r="A480" t="str">
            <v>04.03.12.3</v>
          </cell>
          <cell r="B480" t="str">
            <v>Phaù ñaù moà coâi baèng tay, ñaù caáp 3</v>
          </cell>
          <cell r="C480" t="str">
            <v>m3</v>
          </cell>
          <cell r="D480">
            <v>0</v>
          </cell>
          <cell r="E480">
            <v>0</v>
          </cell>
          <cell r="F480">
            <v>0</v>
          </cell>
          <cell r="G480">
            <v>195259.19999999998</v>
          </cell>
          <cell r="H480">
            <v>0</v>
          </cell>
        </row>
        <row r="481">
          <cell r="A481" t="str">
            <v>04.03.12.4</v>
          </cell>
          <cell r="B481" t="str">
            <v>Phaù ñaù moà coâi baèng tay, ñaù caáp 4</v>
          </cell>
          <cell r="C481" t="str">
            <v>m3</v>
          </cell>
          <cell r="D481">
            <v>0</v>
          </cell>
          <cell r="E481">
            <v>0</v>
          </cell>
          <cell r="F481">
            <v>0</v>
          </cell>
          <cell r="G481">
            <v>173849.19999999998</v>
          </cell>
          <cell r="H481">
            <v>0</v>
          </cell>
        </row>
        <row r="482">
          <cell r="A482" t="str">
            <v>04.03.13.1</v>
          </cell>
          <cell r="B482" t="str">
            <v>Phaù ñaù ngaàm baèng tay, ñaù caáp 1</v>
          </cell>
          <cell r="C482" t="str">
            <v>m3</v>
          </cell>
          <cell r="D482">
            <v>0</v>
          </cell>
          <cell r="E482">
            <v>0</v>
          </cell>
          <cell r="F482">
            <v>0</v>
          </cell>
          <cell r="G482">
            <v>339990.8</v>
          </cell>
          <cell r="H482">
            <v>0</v>
          </cell>
        </row>
        <row r="483">
          <cell r="A483" t="str">
            <v>04.03.13.2</v>
          </cell>
          <cell r="B483" t="str">
            <v>Phaù ñaù ngaàm baèng tay, ñaù caáp 2</v>
          </cell>
          <cell r="C483" t="str">
            <v>m3</v>
          </cell>
          <cell r="D483">
            <v>0</v>
          </cell>
          <cell r="E483">
            <v>0</v>
          </cell>
          <cell r="F483">
            <v>0</v>
          </cell>
          <cell r="G483">
            <v>271478.8</v>
          </cell>
          <cell r="H483">
            <v>0</v>
          </cell>
        </row>
        <row r="484">
          <cell r="A484" t="str">
            <v>04.03.13.3</v>
          </cell>
          <cell r="B484" t="str">
            <v>Phaù ñaù ngaàm baèng tay, ñaù caáp 3</v>
          </cell>
          <cell r="C484" t="str">
            <v>m3</v>
          </cell>
          <cell r="D484">
            <v>0</v>
          </cell>
          <cell r="E484">
            <v>0</v>
          </cell>
          <cell r="F484">
            <v>0</v>
          </cell>
          <cell r="G484">
            <v>237222.8</v>
          </cell>
          <cell r="H484">
            <v>0</v>
          </cell>
        </row>
        <row r="485">
          <cell r="A485" t="str">
            <v>04.03.13.4</v>
          </cell>
          <cell r="B485" t="str">
            <v>Phaù ñaù ngaàm baèng tay, ñaù caáp 4</v>
          </cell>
          <cell r="C485" t="str">
            <v>m3</v>
          </cell>
          <cell r="D485">
            <v>0</v>
          </cell>
          <cell r="E485">
            <v>0</v>
          </cell>
          <cell r="F485">
            <v>0</v>
          </cell>
          <cell r="G485">
            <v>203823.19999999998</v>
          </cell>
          <cell r="H485">
            <v>0</v>
          </cell>
        </row>
        <row r="486">
          <cell r="A486" t="str">
            <v>04.03.21.1</v>
          </cell>
          <cell r="B486" t="str">
            <v>Phaù ñaù loä thieân baèng mìn, ñaát caáp1</v>
          </cell>
          <cell r="C486" t="str">
            <v>m3</v>
          </cell>
          <cell r="D486">
            <v>14787.8745</v>
          </cell>
          <cell r="E486">
            <v>14787.8745</v>
          </cell>
          <cell r="F486">
            <v>14787.8745</v>
          </cell>
          <cell r="G486">
            <v>87166.2</v>
          </cell>
          <cell r="H486">
            <v>6086.7690000000002</v>
          </cell>
        </row>
        <row r="487">
          <cell r="A487" t="str">
            <v>04.03.21.2</v>
          </cell>
          <cell r="B487" t="str">
            <v>Phaù ñaù loä thieân baèng mìn, ñaát caáp2</v>
          </cell>
          <cell r="C487" t="str">
            <v>m3</v>
          </cell>
          <cell r="D487">
            <v>13385.746500000001</v>
          </cell>
          <cell r="E487">
            <v>13385.746500000001</v>
          </cell>
          <cell r="F487">
            <v>13385.746500000001</v>
          </cell>
          <cell r="G487">
            <v>70474.8</v>
          </cell>
          <cell r="H487">
            <v>5597.6819999999998</v>
          </cell>
        </row>
        <row r="488">
          <cell r="A488" t="str">
            <v>04.03.21.3</v>
          </cell>
          <cell r="B488" t="str">
            <v>Phaù ñaù loä thieân baèng mìn, ñaát caáp3</v>
          </cell>
          <cell r="C488" t="str">
            <v>m3</v>
          </cell>
          <cell r="D488">
            <v>12342.718499999999</v>
          </cell>
          <cell r="E488">
            <v>12342.718499999999</v>
          </cell>
          <cell r="F488">
            <v>12342.718499999999</v>
          </cell>
          <cell r="G488">
            <v>54710.7</v>
          </cell>
          <cell r="H488">
            <v>4220.875</v>
          </cell>
        </row>
        <row r="489">
          <cell r="A489" t="str">
            <v>04.03.21.4</v>
          </cell>
          <cell r="B489" t="str">
            <v>Phaù ñaù loä thieân baèng mìn, ñaát caáp4</v>
          </cell>
          <cell r="C489" t="str">
            <v>m3</v>
          </cell>
          <cell r="D489">
            <v>10385.235000000001</v>
          </cell>
          <cell r="E489">
            <v>10385.235000000001</v>
          </cell>
          <cell r="F489">
            <v>10385.235000000001</v>
          </cell>
          <cell r="G489">
            <v>51001.500000000007</v>
          </cell>
          <cell r="H489">
            <v>4220.875</v>
          </cell>
        </row>
        <row r="490">
          <cell r="A490" t="str">
            <v>04.03.22.1</v>
          </cell>
          <cell r="B490" t="str">
            <v>Phaù ñaù moà coâi baèng mìn, ñaát caáp1</v>
          </cell>
          <cell r="C490" t="str">
            <v>m3</v>
          </cell>
          <cell r="D490">
            <v>14787.8745</v>
          </cell>
          <cell r="E490">
            <v>14787.8745</v>
          </cell>
          <cell r="F490">
            <v>14787.8745</v>
          </cell>
          <cell r="G490">
            <v>102003.00000000001</v>
          </cell>
          <cell r="H490">
            <v>6086.7690000000002</v>
          </cell>
        </row>
        <row r="491">
          <cell r="A491" t="str">
            <v>04.03.22.2</v>
          </cell>
          <cell r="B491" t="str">
            <v>Phaù ñaù moà coâi baèng mìn, ñaát caáp2</v>
          </cell>
          <cell r="C491" t="str">
            <v>m3</v>
          </cell>
          <cell r="D491">
            <v>13385.746500000001</v>
          </cell>
          <cell r="E491">
            <v>13385.746500000001</v>
          </cell>
          <cell r="F491">
            <v>13385.746500000001</v>
          </cell>
          <cell r="G491">
            <v>82529.7</v>
          </cell>
          <cell r="H491">
            <v>5597.6819999999998</v>
          </cell>
        </row>
        <row r="492">
          <cell r="A492" t="str">
            <v>04.03.22.3</v>
          </cell>
          <cell r="B492" t="str">
            <v>Phaù ñaù moà coâi baèng mìn, ñaát caáp3</v>
          </cell>
          <cell r="C492" t="str">
            <v>m3</v>
          </cell>
          <cell r="D492">
            <v>12342.718499999999</v>
          </cell>
          <cell r="E492">
            <v>12342.718499999999</v>
          </cell>
          <cell r="F492">
            <v>12342.718499999999</v>
          </cell>
          <cell r="G492">
            <v>63983.7</v>
          </cell>
          <cell r="H492">
            <v>4220.875</v>
          </cell>
        </row>
        <row r="493">
          <cell r="A493" t="str">
            <v>04.03.22.4</v>
          </cell>
          <cell r="B493" t="str">
            <v>Phaù ñaù moà coâi baèng mìn, ñaát caáp4</v>
          </cell>
          <cell r="C493" t="str">
            <v>m3</v>
          </cell>
          <cell r="D493">
            <v>10385.235000000001</v>
          </cell>
          <cell r="E493">
            <v>10385.235000000001</v>
          </cell>
          <cell r="F493">
            <v>10385.235000000001</v>
          </cell>
          <cell r="G493">
            <v>57492.6</v>
          </cell>
          <cell r="H493">
            <v>4220.875</v>
          </cell>
        </row>
        <row r="494">
          <cell r="A494" t="str">
            <v>04.03.23.1</v>
          </cell>
          <cell r="B494" t="str">
            <v>Phaù ñaù ngaàm baèng mìn, ñaát caáp1</v>
          </cell>
          <cell r="C494" t="str">
            <v>m3</v>
          </cell>
          <cell r="D494">
            <v>14787.8745</v>
          </cell>
          <cell r="E494">
            <v>14787.8745</v>
          </cell>
          <cell r="F494">
            <v>14787.8745</v>
          </cell>
          <cell r="G494">
            <v>124258.20000000001</v>
          </cell>
          <cell r="H494">
            <v>6086.7690000000002</v>
          </cell>
        </row>
        <row r="495">
          <cell r="A495" t="str">
            <v>04.03.23.2</v>
          </cell>
          <cell r="B495" t="str">
            <v>Phaù ñaù ngaàm baèng mìn, ñaát caáp2</v>
          </cell>
          <cell r="C495" t="str">
            <v>m3</v>
          </cell>
          <cell r="D495">
            <v>13385.746500000001</v>
          </cell>
          <cell r="E495">
            <v>13385.746500000001</v>
          </cell>
          <cell r="F495">
            <v>13385.746500000001</v>
          </cell>
          <cell r="G495">
            <v>102930.3</v>
          </cell>
          <cell r="H495">
            <v>5597.6819999999998</v>
          </cell>
        </row>
        <row r="496">
          <cell r="A496" t="str">
            <v>04.03.23.3</v>
          </cell>
          <cell r="B496" t="str">
            <v>Phaù ñaù ngaàm baèng mìn, ñaát caáp3</v>
          </cell>
          <cell r="C496" t="str">
            <v>m3</v>
          </cell>
          <cell r="D496">
            <v>12342.718499999999</v>
          </cell>
          <cell r="E496">
            <v>12342.718499999999</v>
          </cell>
          <cell r="F496">
            <v>12342.718499999999</v>
          </cell>
          <cell r="G496">
            <v>82529.7</v>
          </cell>
          <cell r="H496">
            <v>4220.875</v>
          </cell>
        </row>
        <row r="497">
          <cell r="A497" t="str">
            <v>04.03.23.4</v>
          </cell>
          <cell r="B497" t="str">
            <v>Phaù ñaù ngaàm baèng mìn, ñaát caáp4</v>
          </cell>
          <cell r="C497" t="str">
            <v>m3</v>
          </cell>
          <cell r="D497">
            <v>10385.235000000001</v>
          </cell>
          <cell r="E497">
            <v>10385.235000000001</v>
          </cell>
          <cell r="F497">
            <v>10385.235000000001</v>
          </cell>
          <cell r="G497">
            <v>64910.999999999993</v>
          </cell>
          <cell r="H497">
            <v>4220.875</v>
          </cell>
        </row>
        <row r="498">
          <cell r="A498" t="str">
            <v>04.04.10.1</v>
          </cell>
          <cell r="B498" t="str">
            <v>Phaù ñaù MB, laøm Ñg taïm baèng mìn, ñaù daøy &lt;=2m, ñaù caáp1</v>
          </cell>
          <cell r="C498" t="str">
            <v>m3</v>
          </cell>
          <cell r="D498">
            <v>12782.918</v>
          </cell>
          <cell r="E498">
            <v>12782.918</v>
          </cell>
          <cell r="F498">
            <v>12782.918</v>
          </cell>
          <cell r="G498">
            <v>137611.32</v>
          </cell>
          <cell r="H498">
            <v>5257.0030999999999</v>
          </cell>
        </row>
        <row r="499">
          <cell r="A499" t="str">
            <v>04.04.10.2</v>
          </cell>
          <cell r="B499" t="str">
            <v>Phaù ñaù MB, laøm Ñg taïm baèng mìn, ñaù daøy &lt;=2m, ñaù caáp2</v>
          </cell>
          <cell r="C499" t="str">
            <v>m3</v>
          </cell>
          <cell r="D499">
            <v>11638.3627</v>
          </cell>
          <cell r="E499">
            <v>11638.3627</v>
          </cell>
          <cell r="F499">
            <v>11638.3627</v>
          </cell>
          <cell r="G499">
            <v>112666.95000000001</v>
          </cell>
          <cell r="H499">
            <v>4688.1895000000004</v>
          </cell>
        </row>
        <row r="500">
          <cell r="A500" t="str">
            <v>04.04.10.3</v>
          </cell>
          <cell r="B500" t="str">
            <v>Phaù ñaù MB, laøm Ñg taïm baèng mìn, ñaù daøy &lt;=2m, ñaù caáp3</v>
          </cell>
          <cell r="C500" t="str">
            <v>m3</v>
          </cell>
          <cell r="D500">
            <v>10433.890000000001</v>
          </cell>
          <cell r="E500">
            <v>10433.890000000001</v>
          </cell>
          <cell r="F500">
            <v>10433.890000000001</v>
          </cell>
          <cell r="G500">
            <v>97459.23</v>
          </cell>
          <cell r="H500">
            <v>4168.2846</v>
          </cell>
        </row>
        <row r="501">
          <cell r="A501" t="str">
            <v>04.04.10.4</v>
          </cell>
          <cell r="B501" t="str">
            <v>Phaù ñaù MB, laøm Ñg taïm baèng mìn, ñaù daøy &lt;=2m, ñaù caáp4</v>
          </cell>
          <cell r="C501" t="str">
            <v>m3</v>
          </cell>
          <cell r="D501">
            <v>9521.6839999999993</v>
          </cell>
          <cell r="E501">
            <v>9521.6839999999993</v>
          </cell>
          <cell r="F501">
            <v>9521.6839999999993</v>
          </cell>
          <cell r="G501">
            <v>90133.56</v>
          </cell>
          <cell r="H501">
            <v>3883.8778000000002</v>
          </cell>
        </row>
        <row r="502">
          <cell r="A502" t="str">
            <v>04.04.20.1</v>
          </cell>
          <cell r="B502" t="str">
            <v>Phaù ñaù MB, laøm Ñg taïm baèng mìn, ñaù daøy &gt;2m, ñaù caáp1</v>
          </cell>
          <cell r="C502" t="str">
            <v>m3</v>
          </cell>
          <cell r="D502">
            <v>14083.689999999999</v>
          </cell>
          <cell r="E502">
            <v>14083.689999999999</v>
          </cell>
          <cell r="F502">
            <v>14083.689999999999</v>
          </cell>
          <cell r="G502">
            <v>104821.99200000001</v>
          </cell>
          <cell r="H502">
            <v>5825.8167000000003</v>
          </cell>
        </row>
        <row r="503">
          <cell r="A503" t="str">
            <v>04.04.20.2</v>
          </cell>
          <cell r="B503" t="str">
            <v>Phaù ñaù MB, laøm Ñg taïm baèng mìn, ñaù daøy &gt;2m, ñaù caáp2</v>
          </cell>
          <cell r="C503" t="str">
            <v>m3</v>
          </cell>
          <cell r="D503">
            <v>12830.648000000001</v>
          </cell>
          <cell r="E503">
            <v>12830.648000000001</v>
          </cell>
          <cell r="F503">
            <v>12830.648000000001</v>
          </cell>
          <cell r="G503">
            <v>87444.39</v>
          </cell>
          <cell r="H503">
            <v>5257.0030999999999</v>
          </cell>
        </row>
        <row r="504">
          <cell r="A504" t="str">
            <v>04.04.20.3</v>
          </cell>
          <cell r="B504" t="str">
            <v>Phaù ñaù MB, laøm Ñg taïm baèng mìn, ñaù daøy &gt;2m, ñaù caáp3</v>
          </cell>
          <cell r="C504" t="str">
            <v>m3</v>
          </cell>
          <cell r="D504">
            <v>11678.615</v>
          </cell>
          <cell r="E504">
            <v>11678.615</v>
          </cell>
          <cell r="F504">
            <v>11678.615</v>
          </cell>
          <cell r="G504">
            <v>74184</v>
          </cell>
          <cell r="H504">
            <v>4688.1894999999995</v>
          </cell>
        </row>
        <row r="505">
          <cell r="A505" t="str">
            <v>04.04.20.4</v>
          </cell>
          <cell r="B505" t="str">
            <v>Phaù ñaù MB, laøm Ñg taïm baèng mìn, ñaù daøy &gt;2m, ñaù caáp4</v>
          </cell>
          <cell r="C505" t="str">
            <v>m3</v>
          </cell>
          <cell r="D505">
            <v>9921.7180000000008</v>
          </cell>
          <cell r="E505">
            <v>9921.7180000000008</v>
          </cell>
          <cell r="F505">
            <v>9921.7180000000008</v>
          </cell>
          <cell r="G505">
            <v>70919.90400000001</v>
          </cell>
          <cell r="H505">
            <v>4168.2846</v>
          </cell>
        </row>
        <row r="506">
          <cell r="A506" t="str">
            <v>CH.5</v>
          </cell>
          <cell r="B506" t="str">
            <v>COÂNG TAÙC COÁT THEÙP BEÂ TOÂNG</v>
          </cell>
          <cell r="H506">
            <v>0</v>
          </cell>
        </row>
        <row r="507">
          <cell r="B507" t="str">
            <v>Saûn xuaát laép döïng coát theùp, vaùn khuoân</v>
          </cell>
        </row>
        <row r="508">
          <cell r="A508" t="str">
            <v>05.01.10.1</v>
          </cell>
          <cell r="B508" t="str">
            <v>Coát theùp moùng coät, d &lt;= 10</v>
          </cell>
          <cell r="C508" t="str">
            <v>kg</v>
          </cell>
          <cell r="D508">
            <v>9813.9599999999991</v>
          </cell>
          <cell r="E508">
            <v>9813.9599999999991</v>
          </cell>
          <cell r="F508">
            <v>9813.9599999999991</v>
          </cell>
          <cell r="G508">
            <v>1115.0328</v>
          </cell>
          <cell r="H508">
            <v>37.3352</v>
          </cell>
        </row>
        <row r="509">
          <cell r="A509" t="str">
            <v>05.01.10.2</v>
          </cell>
          <cell r="B509" t="str">
            <v>Coát theùp moùng coät, d &lt;= 18</v>
          </cell>
          <cell r="C509" t="str">
            <v>kg</v>
          </cell>
          <cell r="D509">
            <v>9966.9317200000005</v>
          </cell>
          <cell r="E509">
            <v>9966.9317200000005</v>
          </cell>
          <cell r="F509">
            <v>9966.9317200000005</v>
          </cell>
          <cell r="G509">
            <v>821.2876</v>
          </cell>
          <cell r="H509">
            <v>182.65183999999999</v>
          </cell>
        </row>
        <row r="510">
          <cell r="A510" t="str">
            <v>05.01.10.3</v>
          </cell>
          <cell r="B510" t="str">
            <v>Coát theùp moùng coät, d &gt; 18</v>
          </cell>
          <cell r="C510" t="str">
            <v>kg</v>
          </cell>
          <cell r="D510">
            <v>9982.2046000000009</v>
          </cell>
          <cell r="E510">
            <v>9982.2046000000009</v>
          </cell>
          <cell r="F510">
            <v>9982.2046000000009</v>
          </cell>
          <cell r="G510">
            <v>625.17200000000003</v>
          </cell>
          <cell r="H510">
            <v>188.17986000000002</v>
          </cell>
        </row>
        <row r="511">
          <cell r="A511" t="str">
            <v>05.01.20.1</v>
          </cell>
          <cell r="B511" t="str">
            <v>Coát theùp xaø, thanh ngang, ñeá moùng coät vuoâng, d&lt;=10</v>
          </cell>
          <cell r="C511" t="str">
            <v>kg</v>
          </cell>
          <cell r="D511">
            <v>9813.9599999999991</v>
          </cell>
          <cell r="E511">
            <v>9813.9599999999991</v>
          </cell>
          <cell r="F511">
            <v>9813.9599999999991</v>
          </cell>
          <cell r="G511">
            <v>1342.8352</v>
          </cell>
          <cell r="H511">
            <v>37.3352</v>
          </cell>
        </row>
        <row r="512">
          <cell r="A512" t="str">
            <v>05.01.20.2</v>
          </cell>
          <cell r="B512" t="str">
            <v>Coát theùp xaø, thanh ngang, ñeá moùng coät vuoâng, d&lt;=18</v>
          </cell>
          <cell r="C512" t="str">
            <v>kg</v>
          </cell>
          <cell r="D512">
            <v>9971.2954000000009</v>
          </cell>
          <cell r="E512">
            <v>9971.2954000000009</v>
          </cell>
          <cell r="F512">
            <v>9971.2954000000009</v>
          </cell>
          <cell r="G512">
            <v>736.50400000000002</v>
          </cell>
          <cell r="H512">
            <v>184.42522200000002</v>
          </cell>
        </row>
        <row r="513">
          <cell r="A513" t="str">
            <v>05.01.20.3</v>
          </cell>
          <cell r="B513" t="str">
            <v>Coát theùp xaø, thanh ngang, ñeá moùng coät vuoâng, d&gt;18</v>
          </cell>
          <cell r="C513" t="str">
            <v>kg</v>
          </cell>
          <cell r="D513">
            <v>9971.2954000000009</v>
          </cell>
          <cell r="E513">
            <v>9971.2954000000009</v>
          </cell>
          <cell r="F513">
            <v>9971.2954000000009</v>
          </cell>
          <cell r="G513">
            <v>705.67360000000008</v>
          </cell>
          <cell r="H513">
            <v>164.034582</v>
          </cell>
        </row>
        <row r="514">
          <cell r="A514" t="str">
            <v>05.02.10.1</v>
          </cell>
          <cell r="B514" t="str">
            <v>Coâng taùc vaùn khuoân moùng coät</v>
          </cell>
          <cell r="C514" t="str">
            <v>m2</v>
          </cell>
          <cell r="D514">
            <v>28204.957000000002</v>
          </cell>
          <cell r="E514">
            <v>28204.957000000002</v>
          </cell>
          <cell r="F514">
            <v>28204.957000000002</v>
          </cell>
          <cell r="G514">
            <v>32609.5605</v>
          </cell>
          <cell r="H514">
            <v>0</v>
          </cell>
        </row>
        <row r="515">
          <cell r="A515" t="str">
            <v>05.02.10.2</v>
          </cell>
          <cell r="B515" t="str">
            <v>Coâng taùc vaùn khuoân  coät vuoâng, chöõ nhaät</v>
          </cell>
          <cell r="C515" t="str">
            <v>m2</v>
          </cell>
          <cell r="D515">
            <v>30123.957000000002</v>
          </cell>
          <cell r="E515">
            <v>30123.957000000002</v>
          </cell>
          <cell r="F515">
            <v>30123.957000000002</v>
          </cell>
          <cell r="G515">
            <v>35025.083500000008</v>
          </cell>
          <cell r="H515">
            <v>0</v>
          </cell>
        </row>
        <row r="516">
          <cell r="A516" t="str">
            <v>05.02.10.3</v>
          </cell>
          <cell r="B516" t="str">
            <v>Coâng taùc vaùn khuoân  caáu kieän ñuùc saün</v>
          </cell>
          <cell r="C516" t="str">
            <v>m2</v>
          </cell>
          <cell r="D516">
            <v>31534.067489999998</v>
          </cell>
          <cell r="E516">
            <v>31534.067489999998</v>
          </cell>
          <cell r="F516">
            <v>31534.067489999998</v>
          </cell>
          <cell r="G516">
            <v>31262.057999999997</v>
          </cell>
          <cell r="H516">
            <v>0</v>
          </cell>
        </row>
        <row r="517">
          <cell r="A517" t="str">
            <v>05.02.10.4</v>
          </cell>
          <cell r="B517" t="str">
            <v>Coáp pha kim loaïi</v>
          </cell>
          <cell r="C517" t="str">
            <v>m2</v>
          </cell>
          <cell r="D517">
            <v>23399.136705000001</v>
          </cell>
          <cell r="E517">
            <v>23399.136705000001</v>
          </cell>
          <cell r="F517">
            <v>23399.136705000001</v>
          </cell>
          <cell r="G517">
            <v>42032.0965</v>
          </cell>
          <cell r="H517">
            <v>2353.1415000000002</v>
          </cell>
        </row>
        <row r="518">
          <cell r="B518" t="str">
            <v>Coâng taùc beâ toâng</v>
          </cell>
        </row>
        <row r="519">
          <cell r="A519" t="str">
            <v>05.03.11.1a</v>
          </cell>
          <cell r="B519" t="str">
            <v>BT loùt moùng truï, M50 (TC)</v>
          </cell>
          <cell r="C519" t="str">
            <v>m3</v>
          </cell>
          <cell r="D519">
            <v>233981.47012499999</v>
          </cell>
          <cell r="E519">
            <v>252161.69475800003</v>
          </cell>
          <cell r="F519">
            <v>288011.97668824997</v>
          </cell>
          <cell r="G519">
            <v>231228.00000000003</v>
          </cell>
          <cell r="H519">
            <v>0</v>
          </cell>
        </row>
        <row r="520">
          <cell r="A520" t="str">
            <v>05.03.11.1b</v>
          </cell>
          <cell r="B520" t="str">
            <v>BT loùt moùng truï, M100 (TC)</v>
          </cell>
          <cell r="C520" t="str">
            <v>m3</v>
          </cell>
          <cell r="D520">
            <v>260948.83062499997</v>
          </cell>
          <cell r="E520">
            <v>279653.22918800003</v>
          </cell>
          <cell r="F520">
            <v>319424.69927375001</v>
          </cell>
          <cell r="G520">
            <v>231228.00000000003</v>
          </cell>
          <cell r="H520">
            <v>0</v>
          </cell>
        </row>
        <row r="521">
          <cell r="A521" t="str">
            <v>05.03.11.1c</v>
          </cell>
          <cell r="B521" t="str">
            <v>BT loùt moùng truï, M150 (TC)</v>
          </cell>
          <cell r="C521" t="str">
            <v>m3</v>
          </cell>
          <cell r="D521">
            <v>304582.404125</v>
          </cell>
          <cell r="E521">
            <v>324154.23441949999</v>
          </cell>
          <cell r="F521">
            <v>370321.51360924996</v>
          </cell>
          <cell r="G521">
            <v>231228.00000000003</v>
          </cell>
          <cell r="H521">
            <v>0</v>
          </cell>
        </row>
        <row r="522">
          <cell r="A522" t="str">
            <v>05.03.11.2a</v>
          </cell>
          <cell r="B522" t="str">
            <v>BT loùt moùng baûn, M50 (TC)</v>
          </cell>
          <cell r="C522" t="str">
            <v>m3</v>
          </cell>
          <cell r="D522">
            <v>233981.47012499999</v>
          </cell>
          <cell r="E522">
            <v>252161.69475800003</v>
          </cell>
          <cell r="F522">
            <v>288011.97668824997</v>
          </cell>
          <cell r="G522">
            <v>231228.00000000003</v>
          </cell>
          <cell r="H522">
            <v>0</v>
          </cell>
        </row>
        <row r="523">
          <cell r="A523" t="str">
            <v>05.03.11.2b</v>
          </cell>
          <cell r="B523" t="str">
            <v>BT loùt moùng baûn, M100 (TC)</v>
          </cell>
          <cell r="C523" t="str">
            <v>m3</v>
          </cell>
          <cell r="D523">
            <v>260948.83062499997</v>
          </cell>
          <cell r="E523">
            <v>279653.22918800003</v>
          </cell>
          <cell r="F523">
            <v>319424.69927375001</v>
          </cell>
          <cell r="G523">
            <v>186695.2</v>
          </cell>
          <cell r="H523">
            <v>0</v>
          </cell>
        </row>
        <row r="524">
          <cell r="A524" t="str">
            <v>05.03.11.2c</v>
          </cell>
          <cell r="B524" t="str">
            <v>BT loùt moùng baûn, M150 (TC)</v>
          </cell>
          <cell r="C524" t="str">
            <v>m3</v>
          </cell>
          <cell r="D524">
            <v>304582.404125</v>
          </cell>
          <cell r="E524">
            <v>324154.23441949999</v>
          </cell>
          <cell r="F524">
            <v>370321.51360924996</v>
          </cell>
          <cell r="G524">
            <v>186695.2</v>
          </cell>
          <cell r="H524">
            <v>0</v>
          </cell>
        </row>
        <row r="525">
          <cell r="A525" t="str">
            <v>05.03.12.1a</v>
          </cell>
          <cell r="B525" t="str">
            <v>BT loùt moùng truï, M50 (TC+CG)</v>
          </cell>
          <cell r="C525" t="str">
            <v>m3</v>
          </cell>
          <cell r="D525">
            <v>233981.47012499999</v>
          </cell>
          <cell r="E525">
            <v>252161.69475800003</v>
          </cell>
          <cell r="F525">
            <v>288011.97668824997</v>
          </cell>
          <cell r="G525">
            <v>155864.80000000002</v>
          </cell>
          <cell r="H525">
            <v>24043.364000000001</v>
          </cell>
        </row>
        <row r="526">
          <cell r="A526" t="str">
            <v>05.03.12.1b</v>
          </cell>
          <cell r="B526" t="str">
            <v>BT loùt moùng truï, M100 (TC+CG)</v>
          </cell>
          <cell r="C526" t="str">
            <v>m3</v>
          </cell>
          <cell r="D526">
            <v>260948.83062499997</v>
          </cell>
          <cell r="E526">
            <v>279653.22918800003</v>
          </cell>
          <cell r="F526">
            <v>319424.69927375001</v>
          </cell>
          <cell r="G526">
            <v>155864.80000000002</v>
          </cell>
          <cell r="H526">
            <v>24043.364000000001</v>
          </cell>
        </row>
        <row r="527">
          <cell r="A527" t="str">
            <v>05.03.12.1c</v>
          </cell>
          <cell r="B527" t="str">
            <v>BT loùt moùng truï, M150 (TC+CG)</v>
          </cell>
          <cell r="C527" t="str">
            <v>m3</v>
          </cell>
          <cell r="D527">
            <v>304582.404125</v>
          </cell>
          <cell r="E527">
            <v>324154.23441949999</v>
          </cell>
          <cell r="F527">
            <v>370321.51360924996</v>
          </cell>
          <cell r="G527">
            <v>155864.80000000002</v>
          </cell>
          <cell r="H527">
            <v>24043.364000000001</v>
          </cell>
        </row>
        <row r="528">
          <cell r="A528" t="str">
            <v>05.03.12.2a</v>
          </cell>
          <cell r="B528" t="str">
            <v>BT loùt moùng baûn, M50 (TC+CG)</v>
          </cell>
          <cell r="C528" t="str">
            <v>m3</v>
          </cell>
          <cell r="D528">
            <v>233981.47012499999</v>
          </cell>
          <cell r="E528">
            <v>252161.69475800003</v>
          </cell>
          <cell r="F528">
            <v>288011.97668824997</v>
          </cell>
          <cell r="G528">
            <v>111332</v>
          </cell>
          <cell r="H528">
            <v>24043.364000000001</v>
          </cell>
        </row>
        <row r="529">
          <cell r="A529" t="str">
            <v>05.03.12.2b</v>
          </cell>
          <cell r="B529" t="str">
            <v>BT loùt moùng baûn, M100 (TC+CG)</v>
          </cell>
          <cell r="C529" t="str">
            <v>m3</v>
          </cell>
          <cell r="D529">
            <v>260948.83062499997</v>
          </cell>
          <cell r="E529">
            <v>279653.22918800003</v>
          </cell>
          <cell r="F529">
            <v>319424.69927375001</v>
          </cell>
          <cell r="G529">
            <v>111332</v>
          </cell>
          <cell r="H529">
            <v>24043.364000000001</v>
          </cell>
        </row>
        <row r="530">
          <cell r="A530" t="str">
            <v>05.03.12.2c</v>
          </cell>
          <cell r="B530" t="str">
            <v>BT loùt moùng baûn, M150 (TC+CG)</v>
          </cell>
          <cell r="C530" t="str">
            <v>m3</v>
          </cell>
          <cell r="D530">
            <v>304582.404125</v>
          </cell>
          <cell r="E530">
            <v>324154.23441949999</v>
          </cell>
          <cell r="F530">
            <v>370321.51360924996</v>
          </cell>
          <cell r="G530">
            <v>111332</v>
          </cell>
          <cell r="H530">
            <v>24043.364000000001</v>
          </cell>
        </row>
        <row r="531">
          <cell r="A531" t="str">
            <v>05.03.21.1a</v>
          </cell>
          <cell r="B531" t="str">
            <v>BT moùng truï, coù caàu coâng taùc M100 (TC)</v>
          </cell>
          <cell r="C531" t="str">
            <v>m3</v>
          </cell>
          <cell r="D531">
            <v>319547.89264124999</v>
          </cell>
          <cell r="E531">
            <v>353964.75020445004</v>
          </cell>
          <cell r="F531">
            <v>389424.55895463744</v>
          </cell>
          <cell r="G531">
            <v>304878.40000000002</v>
          </cell>
          <cell r="H531">
            <v>0</v>
          </cell>
        </row>
        <row r="532">
          <cell r="A532" t="str">
            <v>05.03.21.1b</v>
          </cell>
          <cell r="B532" t="str">
            <v>BT moùng truï, coù caàu coâng taùc M150 (TC)</v>
          </cell>
          <cell r="C532" t="str">
            <v>m3</v>
          </cell>
          <cell r="D532">
            <v>369346.34768062492</v>
          </cell>
          <cell r="E532">
            <v>405015.94617723755</v>
          </cell>
          <cell r="F532">
            <v>447814.98837245628</v>
          </cell>
          <cell r="G532">
            <v>304878.40000000002</v>
          </cell>
          <cell r="H532">
            <v>0</v>
          </cell>
        </row>
        <row r="533">
          <cell r="A533" t="str">
            <v>05.03.21.1c</v>
          </cell>
          <cell r="B533" t="str">
            <v>BT moùng truï, coù caàu coâng taùc M200 (TC)</v>
          </cell>
          <cell r="C533" t="str">
            <v>m3</v>
          </cell>
          <cell r="D533">
            <v>416150.98840874998</v>
          </cell>
          <cell r="E533">
            <v>452246.43596632505</v>
          </cell>
          <cell r="F533">
            <v>502437.99570011249</v>
          </cell>
          <cell r="G533">
            <v>304878.40000000002</v>
          </cell>
          <cell r="H533">
            <v>0</v>
          </cell>
        </row>
        <row r="534">
          <cell r="A534" t="str">
            <v>05.03.21.1d</v>
          </cell>
          <cell r="B534" t="str">
            <v>BT moùng truï, coù caàu coâng taùc M250 (TC)</v>
          </cell>
          <cell r="C534" t="str">
            <v>m3</v>
          </cell>
          <cell r="D534">
            <v>465059.97986437497</v>
          </cell>
          <cell r="E534">
            <v>502244.44339361251</v>
          </cell>
          <cell r="F534">
            <v>559755.48556606867</v>
          </cell>
          <cell r="G534">
            <v>304878.40000000002</v>
          </cell>
          <cell r="H534">
            <v>0</v>
          </cell>
        </row>
        <row r="535">
          <cell r="A535" t="str">
            <v>05.03.21.2a</v>
          </cell>
          <cell r="B535" t="str">
            <v>BT moùng truï, khoâng caàu coâng taùc M100 (TC)</v>
          </cell>
          <cell r="C535" t="str">
            <v>m3</v>
          </cell>
          <cell r="D535">
            <v>294573.64264124999</v>
          </cell>
          <cell r="E535">
            <v>325120.35665445001</v>
          </cell>
          <cell r="F535">
            <v>351262.30895463744</v>
          </cell>
          <cell r="G535">
            <v>262058.4</v>
          </cell>
          <cell r="H535">
            <v>0</v>
          </cell>
        </row>
        <row r="536">
          <cell r="A536" t="str">
            <v>05.03.21.2b</v>
          </cell>
          <cell r="B536" t="str">
            <v>BT moùng truï, khoâng caàu coâng taùc M150 (TC)</v>
          </cell>
          <cell r="C536" t="str">
            <v>m3</v>
          </cell>
          <cell r="D536">
            <v>344372.09768062492</v>
          </cell>
          <cell r="E536">
            <v>376171.55262723751</v>
          </cell>
          <cell r="F536">
            <v>409652.73837245628</v>
          </cell>
          <cell r="G536">
            <v>262058.4</v>
          </cell>
          <cell r="H536">
            <v>0</v>
          </cell>
        </row>
        <row r="537">
          <cell r="A537" t="str">
            <v>05.03.21.2c</v>
          </cell>
          <cell r="B537" t="str">
            <v>BT moùng truï, khoâng caàu coâng taùc M200 (TC)</v>
          </cell>
          <cell r="C537" t="str">
            <v>m3</v>
          </cell>
          <cell r="D537">
            <v>392608.68096187495</v>
          </cell>
          <cell r="E537">
            <v>425393.89622913761</v>
          </cell>
          <cell r="F537">
            <v>466137.58848601877</v>
          </cell>
          <cell r="G537">
            <v>262058.4</v>
          </cell>
          <cell r="H537">
            <v>0</v>
          </cell>
        </row>
        <row r="538">
          <cell r="A538" t="str">
            <v>05.03.21.2d</v>
          </cell>
          <cell r="B538" t="str">
            <v>BT moùng truï, khoâng caàu coâng taùc M250 (TC)</v>
          </cell>
          <cell r="C538" t="str">
            <v>m3</v>
          </cell>
          <cell r="D538">
            <v>440849.43255937495</v>
          </cell>
          <cell r="E538">
            <v>474462.37187711254</v>
          </cell>
          <cell r="F538">
            <v>522586.2183852187</v>
          </cell>
          <cell r="G538">
            <v>262058.4</v>
          </cell>
          <cell r="H538">
            <v>0</v>
          </cell>
        </row>
        <row r="539">
          <cell r="A539" t="str">
            <v>05.03.21.3a</v>
          </cell>
          <cell r="B539" t="str">
            <v>BT moùng baûn M100 (TC)</v>
          </cell>
          <cell r="C539" t="str">
            <v>m3</v>
          </cell>
          <cell r="D539">
            <v>319547.89264124999</v>
          </cell>
          <cell r="E539">
            <v>353964.75020445004</v>
          </cell>
          <cell r="F539">
            <v>389424.55895463744</v>
          </cell>
          <cell r="G539">
            <v>302309.2</v>
          </cell>
          <cell r="H539">
            <v>0</v>
          </cell>
        </row>
        <row r="540">
          <cell r="A540" t="str">
            <v>05.03.21.3b</v>
          </cell>
          <cell r="B540" t="str">
            <v>BT moùng baûn M150 (TC)</v>
          </cell>
          <cell r="C540" t="str">
            <v>m3</v>
          </cell>
          <cell r="D540">
            <v>369346.34768062492</v>
          </cell>
          <cell r="E540">
            <v>405015.94617723755</v>
          </cell>
          <cell r="F540">
            <v>447814.98837245628</v>
          </cell>
          <cell r="G540">
            <v>302309.2</v>
          </cell>
          <cell r="H540">
            <v>0</v>
          </cell>
        </row>
        <row r="541">
          <cell r="A541" t="str">
            <v>05.03.21.3c</v>
          </cell>
          <cell r="B541" t="str">
            <v>BT moùng baûn M200 (TC)</v>
          </cell>
          <cell r="C541" t="str">
            <v>m3</v>
          </cell>
          <cell r="D541">
            <v>416150.98840874998</v>
          </cell>
          <cell r="E541">
            <v>452246.43596632505</v>
          </cell>
          <cell r="F541">
            <v>502437.99570011249</v>
          </cell>
          <cell r="G541">
            <v>302309.2</v>
          </cell>
          <cell r="H541">
            <v>0</v>
          </cell>
        </row>
        <row r="542">
          <cell r="A542" t="str">
            <v>05.03.21.3d</v>
          </cell>
          <cell r="B542" t="str">
            <v>BT moùng baûn M250 (TC)</v>
          </cell>
          <cell r="C542" t="str">
            <v>m3</v>
          </cell>
          <cell r="D542">
            <v>465059.97986437497</v>
          </cell>
          <cell r="E542">
            <v>502244.44339361251</v>
          </cell>
          <cell r="F542">
            <v>559755.48556606867</v>
          </cell>
          <cell r="G542">
            <v>302309.2</v>
          </cell>
          <cell r="H542">
            <v>0</v>
          </cell>
        </row>
        <row r="543">
          <cell r="A543" t="str">
            <v>05.03.22.1a</v>
          </cell>
          <cell r="B543" t="str">
            <v>BT moùng truï, coù caàu coâng taùc M100 (TC+ñaàm duøi)</v>
          </cell>
          <cell r="C543" t="str">
            <v>m3</v>
          </cell>
          <cell r="D543">
            <v>319547.89264124999</v>
          </cell>
          <cell r="E543">
            <v>353964.75020445004</v>
          </cell>
          <cell r="F543">
            <v>389424.55895463744</v>
          </cell>
          <cell r="G543">
            <v>259489.19999999998</v>
          </cell>
          <cell r="H543">
            <v>9448.3000000000011</v>
          </cell>
        </row>
        <row r="544">
          <cell r="A544" t="str">
            <v>05.03.22.1b</v>
          </cell>
          <cell r="B544" t="str">
            <v>BT moùng truï, coù caàu coâng taùc M150 (TC+ñaàm duøi)</v>
          </cell>
          <cell r="C544" t="str">
            <v>m3</v>
          </cell>
          <cell r="D544">
            <v>369346.34768062492</v>
          </cell>
          <cell r="E544">
            <v>405015.94617723755</v>
          </cell>
          <cell r="F544">
            <v>447814.98837245628</v>
          </cell>
          <cell r="G544">
            <v>259489.19999999998</v>
          </cell>
          <cell r="H544">
            <v>9448.3000000000011</v>
          </cell>
        </row>
        <row r="545">
          <cell r="A545" t="str">
            <v>05.03.22.1c</v>
          </cell>
          <cell r="B545" t="str">
            <v>BT moùng truï, coù caàu coâng taùc M200 (TC+ñaàm duøi)</v>
          </cell>
          <cell r="C545" t="str">
            <v>m3</v>
          </cell>
          <cell r="D545">
            <v>416150.98840874998</v>
          </cell>
          <cell r="E545">
            <v>452246.43596632505</v>
          </cell>
          <cell r="F545">
            <v>502437.99570011249</v>
          </cell>
          <cell r="G545">
            <v>259489.19999999998</v>
          </cell>
          <cell r="H545">
            <v>9448.3000000000011</v>
          </cell>
        </row>
        <row r="546">
          <cell r="A546" t="str">
            <v>05.03.22.1d</v>
          </cell>
          <cell r="B546" t="str">
            <v>BT moùng truï, coù caàu coâng taùc M250 (TC+ñaàm duøi)</v>
          </cell>
          <cell r="C546" t="str">
            <v>m3</v>
          </cell>
          <cell r="D546">
            <v>465059.97986437497</v>
          </cell>
          <cell r="E546">
            <v>502244.44339361251</v>
          </cell>
          <cell r="F546">
            <v>559755.48556606867</v>
          </cell>
          <cell r="G546">
            <v>259489.19999999998</v>
          </cell>
          <cell r="H546">
            <v>9448.3000000000011</v>
          </cell>
        </row>
        <row r="547">
          <cell r="A547" t="str">
            <v>05.03.22.2a</v>
          </cell>
          <cell r="B547" t="str">
            <v>BT moùng truï, khoâng caàu coâng taùc M100 (TC+ñaàm duøi)</v>
          </cell>
          <cell r="C547" t="str">
            <v>m3</v>
          </cell>
          <cell r="D547">
            <v>294573.64264124999</v>
          </cell>
          <cell r="E547">
            <v>325120.35665445001</v>
          </cell>
          <cell r="F547">
            <v>351262.30895463744</v>
          </cell>
          <cell r="G547">
            <v>222664</v>
          </cell>
          <cell r="H547">
            <v>9448.3000000000011</v>
          </cell>
        </row>
        <row r="548">
          <cell r="A548" t="str">
            <v>05.03.22.2b</v>
          </cell>
          <cell r="B548" t="str">
            <v>BT moùng truï, khoâng caàu coâng taùc M150 (TC+ñaàm duøi)</v>
          </cell>
          <cell r="C548" t="str">
            <v>m3</v>
          </cell>
          <cell r="D548">
            <v>344372.09768062492</v>
          </cell>
          <cell r="E548">
            <v>376171.55262723751</v>
          </cell>
          <cell r="F548">
            <v>409652.73837245628</v>
          </cell>
          <cell r="G548">
            <v>222664</v>
          </cell>
          <cell r="H548">
            <v>9448.3000000000011</v>
          </cell>
        </row>
        <row r="549">
          <cell r="A549" t="str">
            <v>05.03.22.2c</v>
          </cell>
          <cell r="B549" t="str">
            <v>BT moùng truï, khoâng caàu coâng taùc M200 (TC+ñaàm duøi)</v>
          </cell>
          <cell r="C549" t="str">
            <v>m3</v>
          </cell>
          <cell r="D549">
            <v>392608.68096187495</v>
          </cell>
          <cell r="E549">
            <v>425393.89622913761</v>
          </cell>
          <cell r="F549">
            <v>466137.58848601877</v>
          </cell>
          <cell r="G549">
            <v>222664</v>
          </cell>
          <cell r="H549">
            <v>9448.3000000000011</v>
          </cell>
        </row>
        <row r="550">
          <cell r="A550" t="str">
            <v>05.03.22.2d</v>
          </cell>
          <cell r="B550" t="str">
            <v>BT moùng truï, khoâng caàu coâng taùc M250 (TC+ñaàm duøi)</v>
          </cell>
          <cell r="C550" t="str">
            <v>m3</v>
          </cell>
          <cell r="D550">
            <v>440849.43255937495</v>
          </cell>
          <cell r="E550">
            <v>474462.37187711254</v>
          </cell>
          <cell r="F550">
            <v>522586.2183852187</v>
          </cell>
          <cell r="G550">
            <v>222664</v>
          </cell>
          <cell r="H550">
            <v>9448.3000000000011</v>
          </cell>
        </row>
        <row r="551">
          <cell r="A551" t="str">
            <v>05.03.22.3a</v>
          </cell>
          <cell r="B551" t="str">
            <v>BT moùng baûn M100 (TC+ñaàm duøi)</v>
          </cell>
          <cell r="C551" t="str">
            <v>m3</v>
          </cell>
          <cell r="D551">
            <v>319547.89264124999</v>
          </cell>
          <cell r="E551">
            <v>353964.75020445004</v>
          </cell>
          <cell r="F551">
            <v>389424.55895463744</v>
          </cell>
          <cell r="G551">
            <v>241504.8</v>
          </cell>
          <cell r="H551">
            <v>9448.3000000000011</v>
          </cell>
        </row>
        <row r="552">
          <cell r="A552" t="str">
            <v>05.03.22.3b</v>
          </cell>
          <cell r="B552" t="str">
            <v>BT moùng baûn M150 (TC+ñaàm duøi)</v>
          </cell>
          <cell r="C552" t="str">
            <v>m3</v>
          </cell>
          <cell r="D552">
            <v>369346.34768062492</v>
          </cell>
          <cell r="E552">
            <v>405015.94617723755</v>
          </cell>
          <cell r="F552">
            <v>447814.98837245628</v>
          </cell>
          <cell r="G552">
            <v>241504.8</v>
          </cell>
          <cell r="H552">
            <v>9448.3000000000011</v>
          </cell>
        </row>
        <row r="553">
          <cell r="A553" t="str">
            <v>05.03.22.3c</v>
          </cell>
          <cell r="B553" t="str">
            <v>BT moùng baûn M200 (TC+ñaàm duøi)</v>
          </cell>
          <cell r="C553" t="str">
            <v>m3</v>
          </cell>
          <cell r="D553">
            <v>416150.98840874998</v>
          </cell>
          <cell r="E553">
            <v>452246.43596632505</v>
          </cell>
          <cell r="F553">
            <v>502437.99570011249</v>
          </cell>
          <cell r="G553">
            <v>241504.8</v>
          </cell>
          <cell r="H553">
            <v>9448.3000000000011</v>
          </cell>
        </row>
        <row r="554">
          <cell r="A554" t="str">
            <v>05.03.22.3d</v>
          </cell>
          <cell r="B554" t="str">
            <v>BT moùng baûn M250 (TC+ñaàm duøi)</v>
          </cell>
          <cell r="C554" t="str">
            <v>m3</v>
          </cell>
          <cell r="D554">
            <v>465059.97986437497</v>
          </cell>
          <cell r="E554">
            <v>502244.44339361251</v>
          </cell>
          <cell r="F554">
            <v>559755.48556606867</v>
          </cell>
          <cell r="G554">
            <v>241504.8</v>
          </cell>
          <cell r="H554">
            <v>9448.3000000000011</v>
          </cell>
        </row>
        <row r="555">
          <cell r="A555" t="str">
            <v>05.03.23.1a</v>
          </cell>
          <cell r="B555" t="str">
            <v>BT moùng truï, coù caàu coâng taùc M100 (TC+CG)</v>
          </cell>
          <cell r="C555" t="str">
            <v>m3</v>
          </cell>
          <cell r="D555">
            <v>319547.89264124999</v>
          </cell>
          <cell r="E555">
            <v>353964.75020445004</v>
          </cell>
          <cell r="F555">
            <v>389424.55895463744</v>
          </cell>
          <cell r="G555">
            <v>236366.4</v>
          </cell>
          <cell r="H555">
            <v>24552.621999999999</v>
          </cell>
        </row>
        <row r="556">
          <cell r="A556" t="str">
            <v>05.03.23.1b</v>
          </cell>
          <cell r="B556" t="str">
            <v>BT moùng truï, coù caàu coâng taùc M150 (TC+CG)</v>
          </cell>
          <cell r="C556" t="str">
            <v>m3</v>
          </cell>
          <cell r="D556">
            <v>369346.34768062492</v>
          </cell>
          <cell r="E556">
            <v>405015.94617723755</v>
          </cell>
          <cell r="F556">
            <v>447814.98837245628</v>
          </cell>
          <cell r="G556">
            <v>236366.4</v>
          </cell>
          <cell r="H556">
            <v>24552.621999999999</v>
          </cell>
        </row>
        <row r="557">
          <cell r="A557" t="str">
            <v>05.03.23.1c</v>
          </cell>
          <cell r="B557" t="str">
            <v>BT moùng truï, coù caàu coâng taùc M200 (TC+CG)</v>
          </cell>
          <cell r="C557" t="str">
            <v>m3</v>
          </cell>
          <cell r="D557">
            <v>416150.98840874998</v>
          </cell>
          <cell r="E557">
            <v>452246.43596632505</v>
          </cell>
          <cell r="F557">
            <v>502437.99570011249</v>
          </cell>
          <cell r="G557">
            <v>236366.4</v>
          </cell>
          <cell r="H557">
            <v>24552.621999999999</v>
          </cell>
        </row>
        <row r="558">
          <cell r="A558" t="str">
            <v>05.03.23.1d</v>
          </cell>
          <cell r="B558" t="str">
            <v>BT moùng truï, coù caàu coâng taùc M250 (TC+CG)</v>
          </cell>
          <cell r="C558" t="str">
            <v>m3</v>
          </cell>
          <cell r="D558">
            <v>465059.97986437497</v>
          </cell>
          <cell r="E558">
            <v>502244.44339361251</v>
          </cell>
          <cell r="F558">
            <v>559755.48556606867</v>
          </cell>
          <cell r="G558">
            <v>236366.4</v>
          </cell>
          <cell r="H558">
            <v>24552.621999999999</v>
          </cell>
        </row>
        <row r="559">
          <cell r="A559" t="str">
            <v>05.03.23.2a</v>
          </cell>
          <cell r="B559" t="str">
            <v>BT moùng truï, khoâng caàu coâng taùc M100 (TC+CG)</v>
          </cell>
          <cell r="C559" t="str">
            <v>m3</v>
          </cell>
          <cell r="D559">
            <v>294573.64264124999</v>
          </cell>
          <cell r="E559">
            <v>325120.35665445001</v>
          </cell>
          <cell r="F559">
            <v>351262.30895463744</v>
          </cell>
          <cell r="G559">
            <v>194402.8</v>
          </cell>
          <cell r="H559">
            <v>24552.621999999999</v>
          </cell>
        </row>
        <row r="560">
          <cell r="A560" t="str">
            <v>05.03.23.2b</v>
          </cell>
          <cell r="B560" t="str">
            <v>BT moùng truï, khoâng caàu coâng taùc M150 (TC+CG)</v>
          </cell>
          <cell r="C560" t="str">
            <v>m3</v>
          </cell>
          <cell r="D560">
            <v>344372.09768062492</v>
          </cell>
          <cell r="E560">
            <v>376171.55262723751</v>
          </cell>
          <cell r="F560">
            <v>409652.73837245628</v>
          </cell>
          <cell r="G560">
            <v>194402.8</v>
          </cell>
          <cell r="H560">
            <v>24552.621999999999</v>
          </cell>
        </row>
        <row r="561">
          <cell r="A561" t="str">
            <v>05.03.23.2c</v>
          </cell>
          <cell r="B561" t="str">
            <v>BT moùng truï, khoâng caàu coâng taùc M200 (TC+CG)</v>
          </cell>
          <cell r="C561" t="str">
            <v>m3</v>
          </cell>
          <cell r="D561">
            <v>392608.68096187495</v>
          </cell>
          <cell r="E561">
            <v>425393.89622913761</v>
          </cell>
          <cell r="F561">
            <v>466137.58848601877</v>
          </cell>
          <cell r="G561">
            <v>194402.8</v>
          </cell>
          <cell r="H561">
            <v>24552.621999999999</v>
          </cell>
        </row>
        <row r="562">
          <cell r="A562" t="str">
            <v>05.03.23.2d</v>
          </cell>
          <cell r="B562" t="str">
            <v>BT moùng truï, khoâng caàu coâng taùc M250 (TC+CG)</v>
          </cell>
          <cell r="C562" t="str">
            <v>m3</v>
          </cell>
          <cell r="D562">
            <v>440849.43255937495</v>
          </cell>
          <cell r="E562">
            <v>474462.37187711254</v>
          </cell>
          <cell r="F562">
            <v>522586.2183852187</v>
          </cell>
          <cell r="G562">
            <v>194402.8</v>
          </cell>
          <cell r="H562">
            <v>24552.621999999999</v>
          </cell>
        </row>
        <row r="563">
          <cell r="A563" t="str">
            <v>05.03.23.3a</v>
          </cell>
          <cell r="B563" t="str">
            <v>BT moùng baûn M100 (TC+CG)</v>
          </cell>
          <cell r="C563" t="str">
            <v>m3</v>
          </cell>
          <cell r="D563">
            <v>319547.89264124999</v>
          </cell>
          <cell r="E563">
            <v>353964.75020445004</v>
          </cell>
          <cell r="F563">
            <v>389424.55895463744</v>
          </cell>
          <cell r="G563">
            <v>231228.00000000003</v>
          </cell>
          <cell r="H563">
            <v>24552.621999999999</v>
          </cell>
        </row>
        <row r="564">
          <cell r="A564" t="str">
            <v>05.03.23.3b</v>
          </cell>
          <cell r="B564" t="str">
            <v>BT moùng baûn M150 (TC+CG)</v>
          </cell>
          <cell r="C564" t="str">
            <v>m3</v>
          </cell>
          <cell r="D564">
            <v>369346.34768062492</v>
          </cell>
          <cell r="E564">
            <v>405015.94617723755</v>
          </cell>
          <cell r="F564">
            <v>447814.98837245628</v>
          </cell>
          <cell r="G564">
            <v>231228.00000000003</v>
          </cell>
          <cell r="H564">
            <v>24552.621999999999</v>
          </cell>
        </row>
        <row r="565">
          <cell r="A565" t="str">
            <v>05.03.23.2c</v>
          </cell>
          <cell r="B565" t="str">
            <v>BT moùng baûn M200 (TC+CG)</v>
          </cell>
          <cell r="C565" t="str">
            <v>m3</v>
          </cell>
          <cell r="D565">
            <v>416150.98840874998</v>
          </cell>
          <cell r="E565">
            <v>452246.43596632505</v>
          </cell>
          <cell r="F565">
            <v>502437.99570011249</v>
          </cell>
          <cell r="G565">
            <v>231228.00000000003</v>
          </cell>
          <cell r="H565">
            <v>24552.621999999999</v>
          </cell>
        </row>
        <row r="566">
          <cell r="A566" t="str">
            <v>05.03.23.3d</v>
          </cell>
          <cell r="B566" t="str">
            <v>BT moùng baûn M250 (TC+CG)</v>
          </cell>
          <cell r="C566" t="str">
            <v>m3</v>
          </cell>
          <cell r="D566">
            <v>465059.97986437497</v>
          </cell>
          <cell r="E566">
            <v>502244.44339361251</v>
          </cell>
          <cell r="F566">
            <v>559755.48556606867</v>
          </cell>
          <cell r="G566">
            <v>231228.00000000003</v>
          </cell>
          <cell r="H566">
            <v>24552.621999999999</v>
          </cell>
        </row>
        <row r="567">
          <cell r="A567" t="str">
            <v>05.03.30.1a</v>
          </cell>
          <cell r="B567" t="str">
            <v>BT caùc caáu kieän ñuùc saün M200 (TC)</v>
          </cell>
          <cell r="C567" t="str">
            <v>m3</v>
          </cell>
          <cell r="D567">
            <v>389942.0709029999</v>
          </cell>
          <cell r="E567">
            <v>435248.34293099778</v>
          </cell>
          <cell r="F567">
            <v>469381.02469508245</v>
          </cell>
          <cell r="G567">
            <v>292888.8</v>
          </cell>
          <cell r="H567">
            <v>0</v>
          </cell>
        </row>
        <row r="568">
          <cell r="A568" t="str">
            <v>05.03.30.1b</v>
          </cell>
          <cell r="B568" t="str">
            <v>BT caùc caáu kieän ñuùc saün M250 (TC)</v>
          </cell>
          <cell r="C568" t="str">
            <v>m3</v>
          </cell>
          <cell r="D568">
            <v>444563.01705374994</v>
          </cell>
          <cell r="E568">
            <v>491058.95501875272</v>
          </cell>
          <cell r="F568">
            <v>533373.35539556248</v>
          </cell>
          <cell r="G568">
            <v>292888.8</v>
          </cell>
          <cell r="H568">
            <v>0</v>
          </cell>
        </row>
        <row r="569">
          <cell r="A569" t="str">
            <v>05.03.30.1c</v>
          </cell>
          <cell r="B569" t="str">
            <v>BT caùc caáu kieän ñuùc saün M300 (TC)</v>
          </cell>
          <cell r="C569" t="str">
            <v>m3</v>
          </cell>
          <cell r="D569">
            <v>463448.03275575</v>
          </cell>
          <cell r="E569">
            <v>510387.01352003397</v>
          </cell>
          <cell r="F569">
            <v>555450.61430606991</v>
          </cell>
          <cell r="G569">
            <v>292888.8</v>
          </cell>
          <cell r="H569">
            <v>0</v>
          </cell>
        </row>
        <row r="570">
          <cell r="A570" t="str">
            <v>05.03.30.2a</v>
          </cell>
          <cell r="B570" t="str">
            <v>BT caùc caáu kieän ñuùc saün M200 (TC+CG)</v>
          </cell>
          <cell r="C570" t="str">
            <v>m3</v>
          </cell>
          <cell r="D570">
            <v>389942.0709029999</v>
          </cell>
          <cell r="E570">
            <v>435248.34293099778</v>
          </cell>
          <cell r="F570">
            <v>469381.02469508245</v>
          </cell>
          <cell r="G570">
            <v>217525.6</v>
          </cell>
          <cell r="H570">
            <v>27007.8842</v>
          </cell>
        </row>
        <row r="571">
          <cell r="A571" t="str">
            <v>05.03.30.2b</v>
          </cell>
          <cell r="B571" t="str">
            <v>BT caùc caáu kieän ñuùc saün M250 (TC+CG)</v>
          </cell>
          <cell r="C571" t="str">
            <v>m3</v>
          </cell>
          <cell r="D571">
            <v>444563.01705374994</v>
          </cell>
          <cell r="E571">
            <v>491058.95501875272</v>
          </cell>
          <cell r="F571">
            <v>533373.35539556248</v>
          </cell>
          <cell r="G571">
            <v>217525.6</v>
          </cell>
          <cell r="H571">
            <v>27007.8842</v>
          </cell>
        </row>
        <row r="572">
          <cell r="A572" t="str">
            <v>05.03.30.2c</v>
          </cell>
          <cell r="B572" t="str">
            <v>BT caùc caáu kieän ñuùc saün M300 (TC+CG)</v>
          </cell>
          <cell r="C572" t="str">
            <v>m3</v>
          </cell>
          <cell r="D572">
            <v>463448.03275575</v>
          </cell>
          <cell r="E572">
            <v>510387.01352003397</v>
          </cell>
          <cell r="F572">
            <v>555450.61430606991</v>
          </cell>
          <cell r="G572">
            <v>217525.6</v>
          </cell>
          <cell r="H572">
            <v>27007.8842</v>
          </cell>
        </row>
        <row r="573">
          <cell r="A573" t="str">
            <v>05.03.40.1a</v>
          </cell>
          <cell r="B573" t="str">
            <v>Bt moùng coät baèng gaïch vôõ M25, chieàu roäng &lt;=100cm</v>
          </cell>
          <cell r="C573" t="str">
            <v>m3</v>
          </cell>
          <cell r="D573">
            <v>111951.08192000001</v>
          </cell>
          <cell r="E573">
            <v>109087.70606140001</v>
          </cell>
          <cell r="F573">
            <v>146367.37263</v>
          </cell>
          <cell r="G573">
            <v>149870</v>
          </cell>
          <cell r="H573">
            <v>0</v>
          </cell>
        </row>
        <row r="574">
          <cell r="A574" t="str">
            <v>05.03.40.1b</v>
          </cell>
          <cell r="B574" t="str">
            <v>Bt moùng coät baèng gaïch vôõ M50, chieàu roäng &lt;=100cm</v>
          </cell>
          <cell r="C574" t="str">
            <v>m3</v>
          </cell>
          <cell r="D574">
            <v>150204.24306000001</v>
          </cell>
          <cell r="E574">
            <v>148417.2151798</v>
          </cell>
          <cell r="F574">
            <v>191269.88558999999</v>
          </cell>
          <cell r="G574">
            <v>149870</v>
          </cell>
          <cell r="H574">
            <v>0</v>
          </cell>
        </row>
        <row r="575">
          <cell r="A575" t="str">
            <v>05.03.40.1c</v>
          </cell>
          <cell r="B575" t="str">
            <v>Bt moùng coät baèng gaïch vôõ M75, chieàu roäng &lt;=100cm</v>
          </cell>
          <cell r="C575" t="str">
            <v>m3</v>
          </cell>
          <cell r="D575">
            <v>183065.77802</v>
          </cell>
          <cell r="E575">
            <v>182175.1254436</v>
          </cell>
          <cell r="F575">
            <v>229825.77932999999</v>
          </cell>
          <cell r="G575">
            <v>149870</v>
          </cell>
          <cell r="H575">
            <v>0</v>
          </cell>
        </row>
        <row r="576">
          <cell r="A576" t="str">
            <v>05.03.40.2a</v>
          </cell>
          <cell r="B576" t="str">
            <v>Bt moùng coät baèng gaïch vôõ M25, chieàu roäng &gt;100cm</v>
          </cell>
          <cell r="C576" t="str">
            <v>m3</v>
          </cell>
          <cell r="D576">
            <v>111951.08192000001</v>
          </cell>
          <cell r="E576">
            <v>109087.70606140001</v>
          </cell>
          <cell r="F576">
            <v>146367.37263</v>
          </cell>
          <cell r="G576">
            <v>125890.8</v>
          </cell>
          <cell r="H576">
            <v>0</v>
          </cell>
        </row>
        <row r="577">
          <cell r="A577" t="str">
            <v>05.03.40.2b</v>
          </cell>
          <cell r="B577" t="str">
            <v>Bt moùng coät baèng gaïch vôõ M50, chieàu roäng &gt;100cm</v>
          </cell>
          <cell r="C577" t="str">
            <v>m3</v>
          </cell>
          <cell r="D577">
            <v>150204.24306000001</v>
          </cell>
          <cell r="E577">
            <v>148417.2151798</v>
          </cell>
          <cell r="F577">
            <v>191269.88558999999</v>
          </cell>
          <cell r="G577">
            <v>125890.8</v>
          </cell>
          <cell r="H577">
            <v>0</v>
          </cell>
        </row>
        <row r="578">
          <cell r="A578" t="str">
            <v>05.03.40.2c</v>
          </cell>
          <cell r="B578" t="str">
            <v>Bt moùng coät baèng gaïch vôõ M75, chieàu roäng &gt;100cm</v>
          </cell>
          <cell r="C578" t="str">
            <v>m3</v>
          </cell>
          <cell r="D578">
            <v>183065.77802</v>
          </cell>
          <cell r="E578">
            <v>182175.1254436</v>
          </cell>
          <cell r="F578">
            <v>229825.77932999999</v>
          </cell>
          <cell r="G578">
            <v>125890.8</v>
          </cell>
          <cell r="H578">
            <v>0</v>
          </cell>
        </row>
        <row r="579">
          <cell r="A579" t="str">
            <v>05.04.10.1</v>
          </cell>
          <cell r="B579" t="str">
            <v>Laép moùng coät, moùng neùo, thanh ngang &lt;=0,25taán</v>
          </cell>
          <cell r="C579" t="str">
            <v>Caùi</v>
          </cell>
          <cell r="D579">
            <v>0</v>
          </cell>
          <cell r="E579">
            <v>0</v>
          </cell>
          <cell r="F579">
            <v>0</v>
          </cell>
          <cell r="G579">
            <v>67874.200000000012</v>
          </cell>
          <cell r="H579">
            <v>0</v>
          </cell>
        </row>
        <row r="580">
          <cell r="A580" t="str">
            <v>05.04.10.2</v>
          </cell>
          <cell r="B580" t="str">
            <v>Laép moùng coät, moùng neùo, thanh ngang &lt;=0,5taán</v>
          </cell>
          <cell r="C580" t="str">
            <v>Caùi</v>
          </cell>
          <cell r="D580">
            <v>0</v>
          </cell>
          <cell r="E580">
            <v>0</v>
          </cell>
          <cell r="F580">
            <v>0</v>
          </cell>
          <cell r="G580">
            <v>148724.35</v>
          </cell>
          <cell r="H580">
            <v>0</v>
          </cell>
        </row>
        <row r="581">
          <cell r="A581" t="str">
            <v>05.04.10.3</v>
          </cell>
          <cell r="B581" t="str">
            <v>Laép moùng coät, moùng neùo, thanh ngang &gt;0,5taán</v>
          </cell>
          <cell r="C581" t="str">
            <v>Caùi</v>
          </cell>
          <cell r="D581">
            <v>0</v>
          </cell>
          <cell r="E581">
            <v>0</v>
          </cell>
          <cell r="F581">
            <v>0</v>
          </cell>
          <cell r="G581">
            <v>259519</v>
          </cell>
          <cell r="H581">
            <v>0</v>
          </cell>
        </row>
        <row r="582">
          <cell r="A582" t="str">
            <v>05.05.10.1a</v>
          </cell>
          <cell r="B582" t="str">
            <v>Xaây keø moùng ñaù hoäc, M25</v>
          </cell>
          <cell r="C582" t="str">
            <v>m3</v>
          </cell>
          <cell r="D582">
            <v>137299.92430000001</v>
          </cell>
          <cell r="E582">
            <v>150457.89752599999</v>
          </cell>
          <cell r="F582">
            <v>190701.62505499998</v>
          </cell>
          <cell r="G582">
            <v>209611.5</v>
          </cell>
          <cell r="H582">
            <v>0</v>
          </cell>
        </row>
        <row r="583">
          <cell r="A583" t="str">
            <v>05.05.10.1b</v>
          </cell>
          <cell r="B583" t="str">
            <v>Xaây keø moùng ñaù hoäc, M50</v>
          </cell>
          <cell r="C583" t="str">
            <v>m3</v>
          </cell>
          <cell r="D583">
            <v>167162.98689999999</v>
          </cell>
          <cell r="E583">
            <v>181161.23178199999</v>
          </cell>
          <cell r="F583">
            <v>225755.631455</v>
          </cell>
          <cell r="G583">
            <v>209611.5</v>
          </cell>
          <cell r="H583">
            <v>0</v>
          </cell>
        </row>
        <row r="584">
          <cell r="A584" t="str">
            <v>05.05.10.1c</v>
          </cell>
          <cell r="B584" t="str">
            <v>Xaây keø moùng ñaù hoäc, M75</v>
          </cell>
          <cell r="C584" t="str">
            <v>m3</v>
          </cell>
          <cell r="D584">
            <v>192816.97330000001</v>
          </cell>
          <cell r="E584">
            <v>207514.99072399997</v>
          </cell>
          <cell r="F584">
            <v>255855.02805499997</v>
          </cell>
          <cell r="G584">
            <v>209611.5</v>
          </cell>
          <cell r="H584">
            <v>0</v>
          </cell>
        </row>
        <row r="585">
          <cell r="A585" t="str">
            <v>05.05.10.2a</v>
          </cell>
          <cell r="B585" t="str">
            <v>Xaây töôøng chaén, daøy &lt;=60cm, cao &lt;=2m, M25</v>
          </cell>
          <cell r="C585" t="str">
            <v>m3</v>
          </cell>
          <cell r="D585">
            <v>137299.92430000001</v>
          </cell>
          <cell r="E585">
            <v>150457.89752599999</v>
          </cell>
          <cell r="F585">
            <v>190701.62505499998</v>
          </cell>
          <cell r="G585">
            <v>237559.69999999998</v>
          </cell>
          <cell r="H585">
            <v>0</v>
          </cell>
        </row>
        <row r="586">
          <cell r="A586" t="str">
            <v>05.05.10.2b</v>
          </cell>
          <cell r="B586" t="str">
            <v>Xaây töôøng chaén, daøy &lt;=60cm, cao &lt;=2m, M50</v>
          </cell>
          <cell r="C586" t="str">
            <v>m3</v>
          </cell>
          <cell r="D586">
            <v>167162.98689999999</v>
          </cell>
          <cell r="E586">
            <v>181161.23178199999</v>
          </cell>
          <cell r="F586">
            <v>225755.631455</v>
          </cell>
          <cell r="G586">
            <v>237559.69999999998</v>
          </cell>
          <cell r="H586">
            <v>0</v>
          </cell>
        </row>
        <row r="587">
          <cell r="A587" t="str">
            <v>05.05.10.2c</v>
          </cell>
          <cell r="B587" t="str">
            <v>Xaây töôøng chaén, daøy &lt;=60cm, cao &lt;=2m, M75</v>
          </cell>
          <cell r="C587" t="str">
            <v>m3</v>
          </cell>
          <cell r="D587">
            <v>192816.97330000001</v>
          </cell>
          <cell r="E587">
            <v>207514.99072399997</v>
          </cell>
          <cell r="F587">
            <v>255855.02805499997</v>
          </cell>
          <cell r="G587">
            <v>237559.69999999998</v>
          </cell>
          <cell r="H587">
            <v>0</v>
          </cell>
        </row>
        <row r="588">
          <cell r="A588" t="str">
            <v>05.05.10.3a</v>
          </cell>
          <cell r="B588" t="str">
            <v>Xaây töôøng chaén, daøy &lt;=60cm, cao  &gt;2m, M25</v>
          </cell>
          <cell r="C588" t="str">
            <v>m3</v>
          </cell>
          <cell r="D588">
            <v>180569.60430000001</v>
          </cell>
          <cell r="E588">
            <v>182849.69752599997</v>
          </cell>
          <cell r="F588">
            <v>246389.045055</v>
          </cell>
          <cell r="G588">
            <v>274491.25</v>
          </cell>
          <cell r="H588">
            <v>0</v>
          </cell>
        </row>
        <row r="589">
          <cell r="A589" t="str">
            <v>05.05.10.3b</v>
          </cell>
          <cell r="B589" t="str">
            <v>Xaây töôøng chaén, daøy &lt;=60cm, cao  &gt;2m, M50</v>
          </cell>
          <cell r="C589" t="str">
            <v>m3</v>
          </cell>
          <cell r="D589">
            <v>210432.66689999998</v>
          </cell>
          <cell r="E589">
            <v>213553.03178199998</v>
          </cell>
          <cell r="F589">
            <v>281443.05145500001</v>
          </cell>
          <cell r="G589">
            <v>274491.25</v>
          </cell>
          <cell r="H589">
            <v>0</v>
          </cell>
        </row>
        <row r="590">
          <cell r="A590" t="str">
            <v>05.05.10.3c</v>
          </cell>
          <cell r="B590" t="str">
            <v>Xaây töôøng chaén, daøy &lt;=60cm, cao  &gt;2m, M75</v>
          </cell>
          <cell r="C590" t="str">
            <v>m3</v>
          </cell>
          <cell r="D590">
            <v>236086.65330000001</v>
          </cell>
          <cell r="E590">
            <v>239906.79072399996</v>
          </cell>
          <cell r="F590">
            <v>311542.44805499999</v>
          </cell>
          <cell r="G590">
            <v>274491.25</v>
          </cell>
          <cell r="H590">
            <v>0</v>
          </cell>
        </row>
        <row r="591">
          <cell r="A591" t="str">
            <v>05.05.10.4a</v>
          </cell>
          <cell r="B591" t="str">
            <v>Xaây töôøng chaén, daøy  &gt;60cm, cao &lt;=2m, M25</v>
          </cell>
          <cell r="C591" t="str">
            <v>m3</v>
          </cell>
          <cell r="D591">
            <v>137299.92430000001</v>
          </cell>
          <cell r="E591">
            <v>150457.89752599999</v>
          </cell>
          <cell r="F591">
            <v>190701.62505499998</v>
          </cell>
          <cell r="G591">
            <v>228576.35</v>
          </cell>
          <cell r="H591">
            <v>0</v>
          </cell>
        </row>
        <row r="592">
          <cell r="A592" t="str">
            <v>05.05.10.4b</v>
          </cell>
          <cell r="B592" t="str">
            <v>Xaây töôøng chaén, daøy  &gt;60cm, cao &lt;=2m, M50</v>
          </cell>
          <cell r="C592" t="str">
            <v>m3</v>
          </cell>
          <cell r="D592">
            <v>167162.98689999999</v>
          </cell>
          <cell r="E592">
            <v>181161.23178199999</v>
          </cell>
          <cell r="F592">
            <v>225755.631455</v>
          </cell>
          <cell r="G592">
            <v>228576.35</v>
          </cell>
          <cell r="H592">
            <v>0</v>
          </cell>
        </row>
        <row r="593">
          <cell r="A593" t="str">
            <v>05.05.10.4c</v>
          </cell>
          <cell r="B593" t="str">
            <v>Xaây töôøng chaén, daøy  &gt;60cm, cao &lt;=2m, M75</v>
          </cell>
          <cell r="C593" t="str">
            <v>m3</v>
          </cell>
          <cell r="D593">
            <v>192816.97330000001</v>
          </cell>
          <cell r="E593">
            <v>207514.99072399997</v>
          </cell>
          <cell r="F593">
            <v>255855.02805499997</v>
          </cell>
          <cell r="G593">
            <v>228576.35</v>
          </cell>
          <cell r="H593">
            <v>0</v>
          </cell>
        </row>
        <row r="594">
          <cell r="A594" t="str">
            <v>05.05.10.5a</v>
          </cell>
          <cell r="B594" t="str">
            <v>Xaây töôøng chaén, daøy  &gt;60cm, cao  &gt;2m, M25</v>
          </cell>
          <cell r="C594" t="str">
            <v>m3</v>
          </cell>
          <cell r="D594">
            <v>169582.1643</v>
          </cell>
          <cell r="E594">
            <v>175163.27752599999</v>
          </cell>
          <cell r="F594">
            <v>232547.18505499998</v>
          </cell>
          <cell r="G594">
            <v>260517.15</v>
          </cell>
          <cell r="H594">
            <v>0</v>
          </cell>
        </row>
        <row r="595">
          <cell r="A595" t="str">
            <v>05.05.10.5b</v>
          </cell>
          <cell r="B595" t="str">
            <v>Xaây töôøng chaén, daøy  &gt;60cm, cao  &gt;2m, M50</v>
          </cell>
          <cell r="C595" t="str">
            <v>m3</v>
          </cell>
          <cell r="D595">
            <v>199445.22689999998</v>
          </cell>
          <cell r="E595">
            <v>205866.61178199999</v>
          </cell>
          <cell r="F595">
            <v>267601.19145499996</v>
          </cell>
          <cell r="G595">
            <v>260517.15</v>
          </cell>
          <cell r="H595">
            <v>0</v>
          </cell>
        </row>
        <row r="596">
          <cell r="A596" t="str">
            <v>05.05.10.5c</v>
          </cell>
          <cell r="B596" t="str">
            <v>Xaây töôøng chaén, daøy  &gt;60cm, cao  &gt;2m, M75</v>
          </cell>
          <cell r="C596" t="str">
            <v>m3</v>
          </cell>
          <cell r="D596">
            <v>225099.2133</v>
          </cell>
          <cell r="E596">
            <v>232220.37072399998</v>
          </cell>
          <cell r="F596">
            <v>297700.58805499994</v>
          </cell>
          <cell r="G596">
            <v>260517.15</v>
          </cell>
          <cell r="H596">
            <v>0</v>
          </cell>
        </row>
        <row r="597">
          <cell r="A597" t="str">
            <v>05.05.10.6a</v>
          </cell>
          <cell r="B597" t="str">
            <v>Xaây truï ñaù hoäc, M25, cao &lt;=2m</v>
          </cell>
          <cell r="C597" t="str">
            <v>m3</v>
          </cell>
          <cell r="D597">
            <v>196830.07430000001</v>
          </cell>
          <cell r="E597">
            <v>202967.07752599998</v>
          </cell>
          <cell r="F597">
            <v>254088.27505499998</v>
          </cell>
          <cell r="G597">
            <v>437189.7</v>
          </cell>
          <cell r="H597">
            <v>0</v>
          </cell>
        </row>
        <row r="598">
          <cell r="A598" t="str">
            <v>05.05.10.6b</v>
          </cell>
          <cell r="B598" t="str">
            <v>Xaây truï ñaù hoäc, M50, cao &lt;=2m</v>
          </cell>
          <cell r="C598" t="str">
            <v>m3</v>
          </cell>
          <cell r="D598">
            <v>226693.13689999998</v>
          </cell>
          <cell r="E598">
            <v>233670.41178199998</v>
          </cell>
          <cell r="F598">
            <v>289142.28145499999</v>
          </cell>
          <cell r="G598">
            <v>437189.7</v>
          </cell>
          <cell r="H598">
            <v>0</v>
          </cell>
        </row>
        <row r="599">
          <cell r="A599" t="str">
            <v>05.05.10.6c</v>
          </cell>
          <cell r="B599" t="str">
            <v>Xaây truï ñaù hoäc, M75, cao &lt;=2m</v>
          </cell>
          <cell r="C599" t="str">
            <v>m3</v>
          </cell>
          <cell r="D599">
            <v>252347.12330000001</v>
          </cell>
          <cell r="E599">
            <v>260024.17072399997</v>
          </cell>
          <cell r="F599">
            <v>319241.67805499997</v>
          </cell>
          <cell r="G599">
            <v>437189.7</v>
          </cell>
          <cell r="H599">
            <v>0</v>
          </cell>
        </row>
        <row r="600">
          <cell r="A600" t="str">
            <v>05.06.10.1</v>
          </cell>
          <cell r="B600" t="str">
            <v>Raûi ñaù laøm maët baèng lôùp treân, chieàu daøy 8cm</v>
          </cell>
          <cell r="C600" t="str">
            <v>m2</v>
          </cell>
          <cell r="D600">
            <v>20181.774799999999</v>
          </cell>
          <cell r="E600">
            <v>20181.774799999999</v>
          </cell>
          <cell r="F600">
            <v>20181.774799999999</v>
          </cell>
          <cell r="G600">
            <v>9591.6799999999985</v>
          </cell>
          <cell r="H600">
            <v>5451.3723599999994</v>
          </cell>
        </row>
        <row r="601">
          <cell r="A601" t="str">
            <v>05.06.10.2</v>
          </cell>
          <cell r="B601" t="str">
            <v>Raûi ñaù laøm maët baèng lôùp treân, chieàu daøy 10cm</v>
          </cell>
          <cell r="C601" t="str">
            <v>m2</v>
          </cell>
          <cell r="D601">
            <v>24908.126700000001</v>
          </cell>
          <cell r="E601">
            <v>24908.126700000001</v>
          </cell>
          <cell r="F601">
            <v>24908.126700000001</v>
          </cell>
          <cell r="G601">
            <v>10276.799999999999</v>
          </cell>
          <cell r="H601">
            <v>6677.931141</v>
          </cell>
        </row>
        <row r="602">
          <cell r="A602" t="str">
            <v>05.06.10.3</v>
          </cell>
          <cell r="B602" t="str">
            <v>Raûi ñaù laøm maët baèng lôùp treân, chieàu daøy 12cm</v>
          </cell>
          <cell r="C602" t="str">
            <v>m2</v>
          </cell>
          <cell r="D602">
            <v>29612.660400000001</v>
          </cell>
          <cell r="E602">
            <v>29612.660400000001</v>
          </cell>
          <cell r="F602">
            <v>29612.660400000001</v>
          </cell>
          <cell r="G602">
            <v>10764.948</v>
          </cell>
          <cell r="H602">
            <v>7995.3461279999992</v>
          </cell>
        </row>
        <row r="603">
          <cell r="A603" t="str">
            <v>05.06.10.4</v>
          </cell>
          <cell r="B603" t="str">
            <v>Raûi ñaù laøm maët baèng lôùp treân, chieàu daøy 14cm</v>
          </cell>
          <cell r="C603" t="str">
            <v>m2</v>
          </cell>
          <cell r="D603">
            <v>34337.194099999993</v>
          </cell>
          <cell r="E603">
            <v>34337.194099999993</v>
          </cell>
          <cell r="F603">
            <v>34337.194099999993</v>
          </cell>
          <cell r="G603">
            <v>11227.403999999999</v>
          </cell>
          <cell r="H603">
            <v>9312.7611149999993</v>
          </cell>
        </row>
        <row r="604">
          <cell r="A604" t="str">
            <v>05.06.10.5</v>
          </cell>
          <cell r="B604" t="str">
            <v>Raûi ñaù laøm maët baèng lôùp treân, chieàu daøy 15cm</v>
          </cell>
          <cell r="C604" t="str">
            <v>m2</v>
          </cell>
          <cell r="D604">
            <v>36670.824599999993</v>
          </cell>
          <cell r="E604">
            <v>36670.824599999993</v>
          </cell>
          <cell r="F604">
            <v>36670.824599999993</v>
          </cell>
          <cell r="G604">
            <v>11501.452000000001</v>
          </cell>
          <cell r="H604">
            <v>9948.7545570000002</v>
          </cell>
        </row>
        <row r="605">
          <cell r="A605" t="str">
            <v>05.06.20.1</v>
          </cell>
          <cell r="B605" t="str">
            <v>Raûi ñaù laøm maët baèng lôùp döôùi, chieàu daøy 8cm</v>
          </cell>
          <cell r="C605" t="str">
            <v>m2</v>
          </cell>
          <cell r="D605">
            <v>16319.951999999999</v>
          </cell>
          <cell r="E605">
            <v>16319.951999999999</v>
          </cell>
          <cell r="F605">
            <v>16319.951999999999</v>
          </cell>
          <cell r="G605">
            <v>4684.5079999999998</v>
          </cell>
          <cell r="H605">
            <v>4542.8103000000001</v>
          </cell>
        </row>
        <row r="606">
          <cell r="A606" t="str">
            <v>05.06.20.2</v>
          </cell>
          <cell r="B606" t="str">
            <v>Raûi ñaù laøm maët baèng lôùp döôùi, chieàu daøy 10cm</v>
          </cell>
          <cell r="C606" t="str">
            <v>m2</v>
          </cell>
          <cell r="D606">
            <v>20384.485499999999</v>
          </cell>
          <cell r="E606">
            <v>20384.485499999999</v>
          </cell>
          <cell r="F606">
            <v>20384.485499999999</v>
          </cell>
          <cell r="G606">
            <v>5249.732</v>
          </cell>
          <cell r="H606">
            <v>5451.3723599999994</v>
          </cell>
        </row>
        <row r="607">
          <cell r="A607" t="str">
            <v>05.06.20.3</v>
          </cell>
          <cell r="B607" t="str">
            <v>Raûi ñaù laøm maët baèng lôùp döôùi, chieàu daøy 12cm</v>
          </cell>
          <cell r="C607" t="str">
            <v>m2</v>
          </cell>
          <cell r="D607">
            <v>24464.4735</v>
          </cell>
          <cell r="E607">
            <v>24464.4735</v>
          </cell>
          <cell r="F607">
            <v>24464.4735</v>
          </cell>
          <cell r="G607">
            <v>5617.9839999999995</v>
          </cell>
          <cell r="H607">
            <v>7132.2121709999992</v>
          </cell>
        </row>
        <row r="608">
          <cell r="A608" t="str">
            <v>05.06.20.4</v>
          </cell>
          <cell r="B608" t="str">
            <v>Raûi ñaù laøm maët baèng lôùp döôùi, chieàu daøy 14cm</v>
          </cell>
          <cell r="C608" t="str">
            <v>m2</v>
          </cell>
          <cell r="D608">
            <v>28544.461499999998</v>
          </cell>
          <cell r="E608">
            <v>28544.461499999998</v>
          </cell>
          <cell r="F608">
            <v>28544.461499999998</v>
          </cell>
          <cell r="G608">
            <v>5994.8</v>
          </cell>
          <cell r="H608">
            <v>7904.4899219999988</v>
          </cell>
        </row>
        <row r="609">
          <cell r="A609" t="str">
            <v>05.06.20.5</v>
          </cell>
          <cell r="B609" t="str">
            <v>Raûi ñaù laøm maët baèng lôùp döôùi, chieàu daøy 15cm</v>
          </cell>
          <cell r="C609" t="str">
            <v>m2</v>
          </cell>
          <cell r="D609">
            <v>30584.4555</v>
          </cell>
          <cell r="E609">
            <v>30584.4555</v>
          </cell>
          <cell r="F609">
            <v>30584.4555</v>
          </cell>
          <cell r="G609">
            <v>6183.2079999999996</v>
          </cell>
          <cell r="H609">
            <v>8449.6271580000011</v>
          </cell>
        </row>
        <row r="610">
          <cell r="A610" t="str">
            <v>CH.6</v>
          </cell>
          <cell r="B610" t="str">
            <v>BOÅ SUNG TIEÁP ÑÒA COÄT ÑIEÄN</v>
          </cell>
        </row>
        <row r="611">
          <cell r="A611" t="str">
            <v>06.01.00.1</v>
          </cell>
          <cell r="B611" t="str">
            <v>Gia coâng tieáp ñòa d=8-10</v>
          </cell>
          <cell r="C611" t="str">
            <v>kg</v>
          </cell>
          <cell r="D611">
            <v>21720.228399999996</v>
          </cell>
          <cell r="E611">
            <v>21720.228399999996</v>
          </cell>
          <cell r="F611">
            <v>21720.228399999996</v>
          </cell>
          <cell r="G611">
            <v>1854.6000000000001</v>
          </cell>
          <cell r="H611">
            <v>272.82800000000003</v>
          </cell>
        </row>
        <row r="612">
          <cell r="A612" t="str">
            <v>06.01.00.2</v>
          </cell>
          <cell r="B612" t="str">
            <v>Gia coâng tieáp ñòa d=12-14</v>
          </cell>
          <cell r="C612" t="str">
            <v>kg</v>
          </cell>
          <cell r="D612">
            <v>21995.4552</v>
          </cell>
          <cell r="E612">
            <v>21995.4552</v>
          </cell>
          <cell r="F612">
            <v>21995.4552</v>
          </cell>
          <cell r="G612">
            <v>1390.95</v>
          </cell>
          <cell r="H612">
            <v>272.82800000000003</v>
          </cell>
        </row>
        <row r="613">
          <cell r="A613" t="str">
            <v>06.01.00.3</v>
          </cell>
          <cell r="B613" t="str">
            <v>Gia coâng tieáp ñòa d=16-18</v>
          </cell>
          <cell r="C613" t="str">
            <v>kg</v>
          </cell>
          <cell r="D613">
            <v>21975.455000000002</v>
          </cell>
          <cell r="E613">
            <v>21975.455000000002</v>
          </cell>
          <cell r="F613">
            <v>21975.455000000002</v>
          </cell>
          <cell r="G613">
            <v>1233.3090000000002</v>
          </cell>
          <cell r="H613">
            <v>136.41400000000002</v>
          </cell>
        </row>
        <row r="614">
          <cell r="A614" t="str">
            <v>06.02.00.1</v>
          </cell>
          <cell r="B614" t="str">
            <v>Laép ñaët tieáp ñòa goác d=8-10</v>
          </cell>
          <cell r="C614" t="str">
            <v>kg</v>
          </cell>
          <cell r="D614">
            <v>10.9092</v>
          </cell>
          <cell r="E614">
            <v>10.9092</v>
          </cell>
          <cell r="F614">
            <v>10.9092</v>
          </cell>
          <cell r="G614">
            <v>927.30000000000007</v>
          </cell>
          <cell r="H614">
            <v>0</v>
          </cell>
        </row>
        <row r="615">
          <cell r="A615" t="str">
            <v>06.02.00.2</v>
          </cell>
          <cell r="B615" t="str">
            <v>Laép ñaët tieáp ñòa goác d=12-14</v>
          </cell>
          <cell r="C615" t="str">
            <v>kg</v>
          </cell>
          <cell r="D615">
            <v>8.1818999999999988</v>
          </cell>
          <cell r="E615">
            <v>8.1818999999999988</v>
          </cell>
          <cell r="F615">
            <v>8.1818999999999988</v>
          </cell>
          <cell r="G615">
            <v>695.47500000000002</v>
          </cell>
          <cell r="H615">
            <v>0</v>
          </cell>
        </row>
        <row r="616">
          <cell r="A616" t="str">
            <v>06.02.00.3</v>
          </cell>
          <cell r="B616" t="str">
            <v>Laép ñaët tieáp ñòa goác d=16-18</v>
          </cell>
          <cell r="C616" t="str">
            <v>kg</v>
          </cell>
          <cell r="D616">
            <v>6.8182499999999999</v>
          </cell>
          <cell r="E616">
            <v>6.8182499999999999</v>
          </cell>
          <cell r="F616">
            <v>6.8182499999999999</v>
          </cell>
          <cell r="G616">
            <v>612.01800000000003</v>
          </cell>
          <cell r="H616">
            <v>0</v>
          </cell>
        </row>
        <row r="617">
          <cell r="A617" t="str">
            <v>06.03.10</v>
          </cell>
          <cell r="B617" t="str">
            <v>Laép ñaët tieáp ñòa ngoïn &lt;=10m</v>
          </cell>
          <cell r="C617" t="str">
            <v>boä</v>
          </cell>
          <cell r="D617">
            <v>0</v>
          </cell>
          <cell r="E617">
            <v>0</v>
          </cell>
          <cell r="F617">
            <v>0</v>
          </cell>
          <cell r="G617">
            <v>46365</v>
          </cell>
          <cell r="H617">
            <v>0</v>
          </cell>
        </row>
        <row r="618">
          <cell r="A618" t="str">
            <v>06.04.10.1</v>
          </cell>
          <cell r="B618" t="str">
            <v>Gia coâng ñoùng coïc tieáp ñòa1,5-2,5m, ñaát caáp 1</v>
          </cell>
          <cell r="C618" t="str">
            <v>Coïc</v>
          </cell>
          <cell r="D618">
            <v>57000</v>
          </cell>
          <cell r="E618">
            <v>57000</v>
          </cell>
          <cell r="F618">
            <v>57000</v>
          </cell>
          <cell r="G618">
            <v>53525</v>
          </cell>
          <cell r="H618">
            <v>0</v>
          </cell>
        </row>
        <row r="619">
          <cell r="A619" t="str">
            <v>06.04.10.2</v>
          </cell>
          <cell r="B619" t="str">
            <v>Gia coâng ñoùng coïc tieáp ñòa1,5-2,5m, ñaát caáp 2</v>
          </cell>
          <cell r="C619" t="str">
            <v>Coïc</v>
          </cell>
          <cell r="D619">
            <v>57000</v>
          </cell>
          <cell r="E619">
            <v>57000</v>
          </cell>
          <cell r="F619">
            <v>57000</v>
          </cell>
          <cell r="G619">
            <v>56094.200000000004</v>
          </cell>
          <cell r="H619">
            <v>0</v>
          </cell>
        </row>
        <row r="620">
          <cell r="A620" t="str">
            <v>06.04.10.3</v>
          </cell>
          <cell r="B620" t="str">
            <v>Gia coâng ñoùng coïc tieáp ñòa1,5-2,5m, ñaát caáp 3</v>
          </cell>
          <cell r="C620" t="str">
            <v>Coïc</v>
          </cell>
          <cell r="D620">
            <v>57000</v>
          </cell>
          <cell r="E620">
            <v>57000</v>
          </cell>
          <cell r="F620">
            <v>57000</v>
          </cell>
          <cell r="G620">
            <v>69625.319999999992</v>
          </cell>
          <cell r="H620">
            <v>0</v>
          </cell>
        </row>
        <row r="621">
          <cell r="A621" t="str">
            <v>06.04.10.4</v>
          </cell>
          <cell r="B621" t="str">
            <v>Gia coâng ñoùng coïc tieáp ñòa1,5-2,5m, ñaát caáp 4</v>
          </cell>
          <cell r="C621" t="str">
            <v>Coïc</v>
          </cell>
          <cell r="D621">
            <v>57000</v>
          </cell>
          <cell r="E621">
            <v>57000</v>
          </cell>
          <cell r="F621">
            <v>57000</v>
          </cell>
          <cell r="G621">
            <v>96345</v>
          </cell>
          <cell r="H621">
            <v>0</v>
          </cell>
        </row>
        <row r="622">
          <cell r="A622" t="str">
            <v>CH.7</v>
          </cell>
          <cell r="B622" t="str">
            <v>COÂNG TAÙC SÔN KEÁT CAÁU THEÙP</v>
          </cell>
        </row>
        <row r="623">
          <cell r="A623" t="str">
            <v>07.01.10.1</v>
          </cell>
          <cell r="B623" t="str">
            <v>Sôn xaø maët bích,coå deà,daây neo (2nöôùc)</v>
          </cell>
          <cell r="C623" t="str">
            <v>m2</v>
          </cell>
          <cell r="D623">
            <v>6954.6149999999998</v>
          </cell>
          <cell r="E623">
            <v>6954.6149999999998</v>
          </cell>
          <cell r="F623">
            <v>6954.6149999999998</v>
          </cell>
          <cell r="G623">
            <v>55638</v>
          </cell>
          <cell r="H623">
            <v>0</v>
          </cell>
        </row>
        <row r="624">
          <cell r="A624" t="str">
            <v>07.01.10.2</v>
          </cell>
          <cell r="B624" t="str">
            <v>Sôn xaø maët bích,coå deà,daây neo (3nöôùc)</v>
          </cell>
          <cell r="C624" t="str">
            <v>m2</v>
          </cell>
          <cell r="D624">
            <v>9458.2764000000025</v>
          </cell>
          <cell r="E624">
            <v>9458.2764000000025</v>
          </cell>
          <cell r="F624">
            <v>9458.2764000000025</v>
          </cell>
          <cell r="G624">
            <v>74184</v>
          </cell>
          <cell r="H624">
            <v>0</v>
          </cell>
        </row>
        <row r="625">
          <cell r="A625" t="str">
            <v>07.02.10.1</v>
          </cell>
          <cell r="B625" t="str">
            <v>Sôn baùo hieäu coät ñieän, coät cao &lt;=70m</v>
          </cell>
          <cell r="C625" t="str">
            <v>m2</v>
          </cell>
          <cell r="D625">
            <v>7044.6159000000007</v>
          </cell>
          <cell r="E625">
            <v>7044.6159000000007</v>
          </cell>
          <cell r="F625">
            <v>7044.6159000000007</v>
          </cell>
          <cell r="G625">
            <v>54710.7</v>
          </cell>
          <cell r="H625">
            <v>0</v>
          </cell>
        </row>
        <row r="626">
          <cell r="A626" t="str">
            <v>07.02.10.2</v>
          </cell>
          <cell r="B626" t="str">
            <v>Sôn baùo hieäu coät ñieän, coät cao &lt;=100m</v>
          </cell>
          <cell r="C626" t="str">
            <v>m2</v>
          </cell>
          <cell r="D626">
            <v>8447.8117500000008</v>
          </cell>
          <cell r="E626">
            <v>8447.8117500000008</v>
          </cell>
          <cell r="F626">
            <v>8447.8117500000008</v>
          </cell>
          <cell r="G626">
            <v>67692.899999999994</v>
          </cell>
          <cell r="H626">
            <v>0</v>
          </cell>
        </row>
        <row r="627">
          <cell r="A627" t="str">
            <v>07.02.10.3</v>
          </cell>
          <cell r="B627" t="str">
            <v>Sôn baùo hieäu coät ñieän, coät cao &gt;100m</v>
          </cell>
          <cell r="C627" t="str">
            <v>m2</v>
          </cell>
          <cell r="D627">
            <v>9450.0945000000011</v>
          </cell>
          <cell r="E627">
            <v>9450.0945000000011</v>
          </cell>
          <cell r="F627">
            <v>9450.0945000000011</v>
          </cell>
          <cell r="G627">
            <v>90875.4</v>
          </cell>
          <cell r="H627">
            <v>0</v>
          </cell>
        </row>
        <row r="628">
          <cell r="A628" t="str">
            <v>07.03.30.1</v>
          </cell>
          <cell r="B628" t="str">
            <v>Queùt nhöïa bi tum chaân moùng (noùng)</v>
          </cell>
          <cell r="C628" t="str">
            <v>m2</v>
          </cell>
          <cell r="D628">
            <v>11410</v>
          </cell>
          <cell r="E628">
            <v>11410</v>
          </cell>
          <cell r="F628">
            <v>11410</v>
          </cell>
          <cell r="G628">
            <v>6491.0999999999995</v>
          </cell>
          <cell r="H628">
            <v>0</v>
          </cell>
        </row>
        <row r="629">
          <cell r="A629" t="str">
            <v>07.03.30.2</v>
          </cell>
          <cell r="B629" t="str">
            <v>Queùt nhöïa bi tum chaân moùng (Nguoäi)</v>
          </cell>
          <cell r="C629" t="str">
            <v>m2</v>
          </cell>
          <cell r="D629">
            <v>4772.2199999999993</v>
          </cell>
          <cell r="E629">
            <v>4772.2199999999993</v>
          </cell>
          <cell r="F629">
            <v>4772.2199999999993</v>
          </cell>
          <cell r="G629">
            <v>6491.0999999999995</v>
          </cell>
          <cell r="H629">
            <v>0</v>
          </cell>
        </row>
        <row r="630">
          <cell r="A630" t="str">
            <v>CH.8</v>
          </cell>
          <cell r="B630" t="str">
            <v>COÂNG TAÙC THAY SÖÙ PHUÏ KIEÄN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08.01.11a</v>
          </cell>
          <cell r="B631" t="str">
            <v>Laép söù ñöùng cao theá treân coät BTLT (6-10kV)</v>
          </cell>
          <cell r="C631" t="str">
            <v>caùi</v>
          </cell>
          <cell r="D631">
            <v>274</v>
          </cell>
          <cell r="E631">
            <v>274</v>
          </cell>
          <cell r="F631">
            <v>274</v>
          </cell>
          <cell r="G631">
            <v>18360.54</v>
          </cell>
          <cell r="H631">
            <v>0</v>
          </cell>
        </row>
        <row r="632">
          <cell r="A632" t="str">
            <v>08.01.11b</v>
          </cell>
          <cell r="B632" t="str">
            <v>Laép söù ñöùng cao theá treân BTLT (15-25kV)</v>
          </cell>
          <cell r="C632" t="str">
            <v>caùi</v>
          </cell>
          <cell r="D632">
            <v>274</v>
          </cell>
          <cell r="E632">
            <v>274</v>
          </cell>
          <cell r="F632">
            <v>274</v>
          </cell>
          <cell r="G632">
            <v>25222.560000000001</v>
          </cell>
          <cell r="H632">
            <v>0</v>
          </cell>
        </row>
        <row r="633">
          <cell r="A633" t="str">
            <v>08.01.11c</v>
          </cell>
          <cell r="B633" t="str">
            <v>Laép söù ñöùng cao theá treân BTLT 35 kV</v>
          </cell>
          <cell r="C633" t="str">
            <v>caùi</v>
          </cell>
          <cell r="D633">
            <v>274</v>
          </cell>
          <cell r="E633">
            <v>274</v>
          </cell>
          <cell r="F633">
            <v>274</v>
          </cell>
          <cell r="G633">
            <v>32084.579999999998</v>
          </cell>
          <cell r="H633">
            <v>0</v>
          </cell>
        </row>
        <row r="634">
          <cell r="A634" t="str">
            <v>08.01.12a</v>
          </cell>
          <cell r="B634" t="str">
            <v>Laép söù ñöùng cao theá treân coät vuoâng (6-10kV)</v>
          </cell>
          <cell r="C634" t="str">
            <v>caùi</v>
          </cell>
          <cell r="D634">
            <v>274</v>
          </cell>
          <cell r="E634">
            <v>274</v>
          </cell>
          <cell r="F634">
            <v>274</v>
          </cell>
          <cell r="G634">
            <v>12704.01</v>
          </cell>
          <cell r="H634">
            <v>0</v>
          </cell>
        </row>
        <row r="635">
          <cell r="A635" t="str">
            <v>08.01.12b</v>
          </cell>
          <cell r="B635" t="str">
            <v>Laép söù ñöùng cao theá treân coät vuoâng (15-25kV)</v>
          </cell>
          <cell r="C635" t="str">
            <v>caùi</v>
          </cell>
          <cell r="D635">
            <v>274</v>
          </cell>
          <cell r="E635">
            <v>274</v>
          </cell>
          <cell r="F635">
            <v>274</v>
          </cell>
          <cell r="G635">
            <v>17340.509999999998</v>
          </cell>
          <cell r="H635">
            <v>0</v>
          </cell>
        </row>
        <row r="636">
          <cell r="A636" t="str">
            <v>08.01.12c</v>
          </cell>
          <cell r="B636" t="str">
            <v>Laép söù ñöùng cao theá treân coät vuoâng 35 kV</v>
          </cell>
          <cell r="C636" t="str">
            <v>caùi</v>
          </cell>
          <cell r="D636">
            <v>274</v>
          </cell>
          <cell r="E636">
            <v>274</v>
          </cell>
          <cell r="F636">
            <v>274</v>
          </cell>
          <cell r="G636">
            <v>22255.200000000001</v>
          </cell>
          <cell r="H636">
            <v>0</v>
          </cell>
        </row>
        <row r="637">
          <cell r="A637" t="str">
            <v>08.01.21</v>
          </cell>
          <cell r="B637" t="str">
            <v>Laép söù haï theá döôùi ñaát (söù caùc loaïi)</v>
          </cell>
          <cell r="C637" t="str">
            <v>caùi</v>
          </cell>
          <cell r="D637">
            <v>107786.24999999999</v>
          </cell>
          <cell r="E637">
            <v>107786.24999999999</v>
          </cell>
          <cell r="F637">
            <v>107786.24999999999</v>
          </cell>
          <cell r="G637">
            <v>5994.7999999999993</v>
          </cell>
          <cell r="H637">
            <v>0</v>
          </cell>
        </row>
        <row r="638">
          <cell r="A638" t="str">
            <v>08.01.22</v>
          </cell>
          <cell r="B638" t="str">
            <v>Laép söù haï theá treân coät ly taâm (söù caùc loaïi)</v>
          </cell>
          <cell r="C638" t="str">
            <v>caùi</v>
          </cell>
          <cell r="D638">
            <v>107786.24999999999</v>
          </cell>
          <cell r="E638">
            <v>107786.24999999999</v>
          </cell>
          <cell r="F638">
            <v>107786.24999999999</v>
          </cell>
          <cell r="G638">
            <v>8992.2000000000007</v>
          </cell>
          <cell r="H638">
            <v>0</v>
          </cell>
        </row>
        <row r="639">
          <cell r="A639" t="str">
            <v>08.01.23</v>
          </cell>
          <cell r="B639" t="str">
            <v>Laép söù haï theá treân coät vuoâng (söù caùc loaïi)</v>
          </cell>
          <cell r="C639" t="str">
            <v>caùi</v>
          </cell>
          <cell r="D639">
            <v>107786.24999999999</v>
          </cell>
          <cell r="E639">
            <v>107786.24999999999</v>
          </cell>
          <cell r="F639">
            <v>107786.24999999999</v>
          </cell>
          <cell r="G639">
            <v>7793.24</v>
          </cell>
          <cell r="H639">
            <v>0</v>
          </cell>
        </row>
        <row r="640">
          <cell r="A640" t="str">
            <v>08.02.10</v>
          </cell>
          <cell r="B640" t="str">
            <v>LAÉP SÖÙ CHUOÃI DAÂY CHOÁNG SEÙT</v>
          </cell>
          <cell r="H640">
            <v>0</v>
          </cell>
        </row>
        <row r="641">
          <cell r="A641" t="str">
            <v>08.02.11a</v>
          </cell>
          <cell r="B641" t="str">
            <v>Laép söù choáng seùt , treân coät cao &lt;=20 m</v>
          </cell>
          <cell r="C641" t="str">
            <v>caùi</v>
          </cell>
          <cell r="D641">
            <v>547</v>
          </cell>
          <cell r="E641">
            <v>547</v>
          </cell>
          <cell r="F641">
            <v>547</v>
          </cell>
          <cell r="G641">
            <v>28946.35</v>
          </cell>
          <cell r="H641">
            <v>0</v>
          </cell>
        </row>
        <row r="642">
          <cell r="A642" t="str">
            <v>08.02.11b</v>
          </cell>
          <cell r="B642" t="str">
            <v>Laép söù choáng seùt , treân coät cao &lt;=30 m</v>
          </cell>
          <cell r="C642" t="str">
            <v>caùi</v>
          </cell>
          <cell r="D642">
            <v>547</v>
          </cell>
          <cell r="E642">
            <v>547</v>
          </cell>
          <cell r="F642">
            <v>547</v>
          </cell>
          <cell r="G642">
            <v>32340.06</v>
          </cell>
          <cell r="H642">
            <v>0</v>
          </cell>
        </row>
        <row r="643">
          <cell r="A643" t="str">
            <v>08.02.11c</v>
          </cell>
          <cell r="B643" t="str">
            <v>Laép söù choáng seùt , treân coät cao &lt;=40 m</v>
          </cell>
          <cell r="C643" t="str">
            <v>caùi</v>
          </cell>
          <cell r="D643">
            <v>547</v>
          </cell>
          <cell r="E643">
            <v>547</v>
          </cell>
          <cell r="F643">
            <v>547</v>
          </cell>
          <cell r="G643">
            <v>37131.18</v>
          </cell>
          <cell r="H643">
            <v>0</v>
          </cell>
        </row>
        <row r="644">
          <cell r="A644" t="str">
            <v>08.02.11d</v>
          </cell>
          <cell r="B644" t="str">
            <v>Laép söù choáng seùt , treân coät cao &lt;=50 m</v>
          </cell>
          <cell r="C644" t="str">
            <v>caùi</v>
          </cell>
          <cell r="D644">
            <v>547</v>
          </cell>
          <cell r="E644">
            <v>547</v>
          </cell>
          <cell r="F644">
            <v>547</v>
          </cell>
          <cell r="G644">
            <v>37131.18</v>
          </cell>
          <cell r="H644">
            <v>0</v>
          </cell>
        </row>
        <row r="645">
          <cell r="A645" t="str">
            <v>08.02.11e</v>
          </cell>
          <cell r="B645" t="str">
            <v>Laép söù choáng seùt , treân coät cao &lt;=60 m</v>
          </cell>
          <cell r="C645" t="str">
            <v>caùi</v>
          </cell>
          <cell r="D645">
            <v>547</v>
          </cell>
          <cell r="E645">
            <v>547</v>
          </cell>
          <cell r="F645">
            <v>547</v>
          </cell>
          <cell r="G645">
            <v>40924.149999999994</v>
          </cell>
          <cell r="H645">
            <v>0</v>
          </cell>
        </row>
        <row r="646">
          <cell r="A646" t="str">
            <v>08.02.20</v>
          </cell>
          <cell r="B646" t="str">
            <v>LAÉP SÖÙ CHUOÃI  ÑÔÕ DAÂY DAÃN</v>
          </cell>
          <cell r="H646">
            <v>0</v>
          </cell>
        </row>
        <row r="647">
          <cell r="A647" t="str">
            <v>08.02.21a</v>
          </cell>
          <cell r="B647" t="str">
            <v>Laép chuoãi ñôõ daây daãn &lt;=2 baùt, coät cao &lt;= 20m</v>
          </cell>
          <cell r="C647" t="str">
            <v>chuoãi</v>
          </cell>
          <cell r="D647">
            <v>355</v>
          </cell>
          <cell r="E647">
            <v>355</v>
          </cell>
          <cell r="F647">
            <v>355</v>
          </cell>
          <cell r="G647">
            <v>21959.3</v>
          </cell>
          <cell r="H647">
            <v>0</v>
          </cell>
        </row>
        <row r="648">
          <cell r="A648" t="str">
            <v>08.02.21b</v>
          </cell>
          <cell r="B648" t="str">
            <v>Laép chuoãi ñôõ daây daãn &lt;=2 baùt, coät cao &lt;= 30m</v>
          </cell>
          <cell r="C648" t="str">
            <v>chuoãi</v>
          </cell>
          <cell r="D648">
            <v>355</v>
          </cell>
          <cell r="E648">
            <v>355</v>
          </cell>
          <cell r="F648">
            <v>355</v>
          </cell>
          <cell r="G648">
            <v>26950.050000000003</v>
          </cell>
          <cell r="H648">
            <v>0</v>
          </cell>
        </row>
        <row r="649">
          <cell r="A649" t="str">
            <v>08.02.21c</v>
          </cell>
          <cell r="B649" t="str">
            <v>Laép chuoãi ñôõ daây daãn &lt;=2 baùt, coät cao &lt;= 40m</v>
          </cell>
          <cell r="C649" t="str">
            <v>chuoãi</v>
          </cell>
          <cell r="D649">
            <v>355</v>
          </cell>
          <cell r="E649">
            <v>355</v>
          </cell>
          <cell r="F649">
            <v>355</v>
          </cell>
          <cell r="G649">
            <v>33937.100000000006</v>
          </cell>
          <cell r="H649">
            <v>0</v>
          </cell>
        </row>
        <row r="650">
          <cell r="A650" t="str">
            <v>08.02.21d</v>
          </cell>
          <cell r="B650" t="str">
            <v>Laép chuoãi ñôõ daây daãn &lt;=2 baùt, coät cao &lt;= 50m</v>
          </cell>
          <cell r="C650" t="str">
            <v>chuoãi</v>
          </cell>
          <cell r="D650">
            <v>355</v>
          </cell>
          <cell r="E650">
            <v>355</v>
          </cell>
          <cell r="F650">
            <v>355</v>
          </cell>
          <cell r="G650">
            <v>39926</v>
          </cell>
          <cell r="H650">
            <v>0</v>
          </cell>
        </row>
        <row r="651">
          <cell r="A651" t="str">
            <v>08.02.21e</v>
          </cell>
          <cell r="B651" t="str">
            <v>Laép chuoãi ñôõ daây daãn &lt;=2 baùt, coät cao &lt;= 60m</v>
          </cell>
          <cell r="C651" t="str">
            <v>chuoãi</v>
          </cell>
          <cell r="D651">
            <v>355</v>
          </cell>
          <cell r="E651">
            <v>355</v>
          </cell>
          <cell r="F651">
            <v>355</v>
          </cell>
          <cell r="G651">
            <v>44916.75</v>
          </cell>
          <cell r="H651">
            <v>0</v>
          </cell>
        </row>
        <row r="652">
          <cell r="A652" t="str">
            <v>08.02.22a</v>
          </cell>
          <cell r="B652" t="str">
            <v>Laép chuoãi ñôõ daây daãn &lt;=5 baùt, coät cao &lt;= 20m</v>
          </cell>
          <cell r="C652" t="str">
            <v>chuoãi</v>
          </cell>
          <cell r="D652">
            <v>545</v>
          </cell>
          <cell r="E652">
            <v>545</v>
          </cell>
          <cell r="F652">
            <v>545</v>
          </cell>
          <cell r="G652">
            <v>47911.199999999997</v>
          </cell>
          <cell r="H652">
            <v>0</v>
          </cell>
        </row>
        <row r="653">
          <cell r="A653" t="str">
            <v>08.02.22b</v>
          </cell>
          <cell r="B653" t="str">
            <v>Laép chuoãi ñôõ daây daãn &lt;=5 baùt, coät cao &lt;= 30m</v>
          </cell>
          <cell r="C653" t="str">
            <v>chuoãi</v>
          </cell>
          <cell r="D653">
            <v>545</v>
          </cell>
          <cell r="E653">
            <v>545</v>
          </cell>
          <cell r="F653">
            <v>545</v>
          </cell>
          <cell r="G653">
            <v>50306.76</v>
          </cell>
          <cell r="H653">
            <v>0</v>
          </cell>
        </row>
        <row r="654">
          <cell r="A654" t="str">
            <v>08.02.22c</v>
          </cell>
          <cell r="B654" t="str">
            <v>Laép chuoãi ñôõ daây daãn &lt;=5 baùt, coät cao &lt;= 40m</v>
          </cell>
          <cell r="C654" t="str">
            <v>chuoãi</v>
          </cell>
          <cell r="D654">
            <v>545</v>
          </cell>
          <cell r="E654">
            <v>545</v>
          </cell>
          <cell r="F654">
            <v>545</v>
          </cell>
          <cell r="G654">
            <v>55097.880000000005</v>
          </cell>
          <cell r="H654">
            <v>0</v>
          </cell>
        </row>
        <row r="655">
          <cell r="A655" t="str">
            <v>08.02.22d</v>
          </cell>
          <cell r="B655" t="str">
            <v>Laép chuoãi ñôõ daây daãn &lt;=5 baùt, coät cao &lt;= 50m</v>
          </cell>
          <cell r="C655" t="str">
            <v>chuoãi</v>
          </cell>
          <cell r="D655">
            <v>545</v>
          </cell>
          <cell r="E655">
            <v>545</v>
          </cell>
          <cell r="F655">
            <v>545</v>
          </cell>
          <cell r="G655">
            <v>63482.340000000004</v>
          </cell>
          <cell r="H655">
            <v>0</v>
          </cell>
        </row>
        <row r="656">
          <cell r="A656" t="str">
            <v>08.02.22e</v>
          </cell>
          <cell r="B656" t="str">
            <v>Laép chuoãi ñôõ daây daãn &lt;=5 baùt, coät cao &lt;= 60m</v>
          </cell>
          <cell r="C656" t="str">
            <v>chuoãi</v>
          </cell>
          <cell r="D656">
            <v>545</v>
          </cell>
          <cell r="E656">
            <v>545</v>
          </cell>
          <cell r="F656">
            <v>545</v>
          </cell>
          <cell r="G656">
            <v>69471.239999999991</v>
          </cell>
          <cell r="H656">
            <v>0</v>
          </cell>
        </row>
        <row r="657">
          <cell r="A657" t="str">
            <v>08.02.23a</v>
          </cell>
          <cell r="B657" t="str">
            <v>Laép chuoãi ñôõ daây daãn &lt;=8 baùt, coät cao &lt;= 20m</v>
          </cell>
          <cell r="C657" t="str">
            <v>chuoãi</v>
          </cell>
          <cell r="D657">
            <v>867</v>
          </cell>
          <cell r="E657">
            <v>867</v>
          </cell>
          <cell r="F657">
            <v>867</v>
          </cell>
          <cell r="G657">
            <v>76857.55</v>
          </cell>
          <cell r="H657">
            <v>0</v>
          </cell>
        </row>
        <row r="658">
          <cell r="A658" t="str">
            <v>08.02.23b</v>
          </cell>
          <cell r="B658" t="str">
            <v>Laép chuoãi ñôõ daây daãn &lt;=8 baùt, coät cao &lt;= 30m</v>
          </cell>
          <cell r="C658" t="str">
            <v>chuoãi</v>
          </cell>
          <cell r="D658">
            <v>867</v>
          </cell>
          <cell r="E658">
            <v>867</v>
          </cell>
          <cell r="F658">
            <v>867</v>
          </cell>
          <cell r="G658">
            <v>83844.599999999991</v>
          </cell>
          <cell r="H658">
            <v>0</v>
          </cell>
        </row>
        <row r="659">
          <cell r="A659" t="str">
            <v>08.02.23c</v>
          </cell>
          <cell r="B659" t="str">
            <v>Laép chuoãi ñôõ daây daãn &lt;=8 baùt, coät cao &lt;= 40m</v>
          </cell>
          <cell r="C659" t="str">
            <v>chuoãi</v>
          </cell>
          <cell r="D659">
            <v>867</v>
          </cell>
          <cell r="E659">
            <v>867</v>
          </cell>
          <cell r="F659">
            <v>867</v>
          </cell>
          <cell r="G659">
            <v>87437.94</v>
          </cell>
          <cell r="H659">
            <v>0</v>
          </cell>
        </row>
        <row r="660">
          <cell r="A660" t="str">
            <v>08.02.23d</v>
          </cell>
          <cell r="B660" t="str">
            <v>Laép chuoãi ñôõ daây daãn &lt;=8 baùt, coät cao &lt;= 50m</v>
          </cell>
          <cell r="C660" t="str">
            <v>chuoãi</v>
          </cell>
          <cell r="D660">
            <v>867</v>
          </cell>
          <cell r="E660">
            <v>867</v>
          </cell>
          <cell r="F660">
            <v>867</v>
          </cell>
          <cell r="G660">
            <v>101811.3</v>
          </cell>
          <cell r="H660">
            <v>0</v>
          </cell>
        </row>
        <row r="661">
          <cell r="A661" t="str">
            <v>08.02.23e</v>
          </cell>
          <cell r="B661" t="str">
            <v>Laép chuoãi ñôõ daây daãn &lt;=8 baùt, coät cao &lt;= 60m</v>
          </cell>
          <cell r="C661" t="str">
            <v>chuoãi</v>
          </cell>
          <cell r="D661">
            <v>867</v>
          </cell>
          <cell r="E661">
            <v>867</v>
          </cell>
          <cell r="F661">
            <v>867</v>
          </cell>
          <cell r="G661">
            <v>115785.4</v>
          </cell>
          <cell r="H661">
            <v>0</v>
          </cell>
        </row>
        <row r="662">
          <cell r="A662" t="str">
            <v>08.02.24a</v>
          </cell>
          <cell r="B662" t="str">
            <v>Laép chuoãi ñôõ daây daãn &lt;=11 baùt, coät cao &lt;= 20m</v>
          </cell>
          <cell r="C662" t="str">
            <v>chuoãi</v>
          </cell>
          <cell r="D662">
            <v>1164</v>
          </cell>
          <cell r="E662">
            <v>1164</v>
          </cell>
          <cell r="F662">
            <v>1164</v>
          </cell>
          <cell r="G662">
            <v>107800.20000000001</v>
          </cell>
          <cell r="H662">
            <v>0</v>
          </cell>
        </row>
        <row r="663">
          <cell r="A663" t="str">
            <v>08.02.24b</v>
          </cell>
          <cell r="B663" t="str">
            <v>Laép chuoãi ñôõ daây daãn &lt;=11 baùt, coät cao &lt;= 30m</v>
          </cell>
          <cell r="C663" t="str">
            <v>chuoãi</v>
          </cell>
          <cell r="D663">
            <v>1164</v>
          </cell>
          <cell r="E663">
            <v>1164</v>
          </cell>
          <cell r="F663">
            <v>1164</v>
          </cell>
          <cell r="G663">
            <v>113789.09999999999</v>
          </cell>
          <cell r="H663">
            <v>0</v>
          </cell>
        </row>
        <row r="664">
          <cell r="A664" t="str">
            <v>08.02.24c</v>
          </cell>
          <cell r="B664" t="str">
            <v>Laép chuoãi ñôõ daây daãn &lt;=11 baùt, coät cao &lt;= 40m</v>
          </cell>
          <cell r="C664" t="str">
            <v>chuoãi</v>
          </cell>
          <cell r="D664">
            <v>1164</v>
          </cell>
          <cell r="E664">
            <v>1164</v>
          </cell>
          <cell r="F664">
            <v>1164</v>
          </cell>
          <cell r="G664">
            <v>124569.12</v>
          </cell>
          <cell r="H664">
            <v>0</v>
          </cell>
        </row>
        <row r="665">
          <cell r="A665" t="str">
            <v>08.02.24d</v>
          </cell>
          <cell r="B665" t="str">
            <v>Laép chuoãi ñôõ daây daãn &lt;=11 baùt, coät cao &lt;= 50m</v>
          </cell>
          <cell r="C665" t="str">
            <v>chuoãi</v>
          </cell>
          <cell r="D665">
            <v>1164</v>
          </cell>
          <cell r="E665">
            <v>1164</v>
          </cell>
          <cell r="F665">
            <v>1164</v>
          </cell>
          <cell r="G665">
            <v>143733.6</v>
          </cell>
          <cell r="H665">
            <v>0</v>
          </cell>
        </row>
        <row r="666">
          <cell r="A666" t="str">
            <v>08.02.24e</v>
          </cell>
          <cell r="B666" t="str">
            <v>Laép chuoãi ñôõ daây daãn &lt;=11 baùt, coät cao &lt;= 60m</v>
          </cell>
          <cell r="C666" t="str">
            <v>chuoãi</v>
          </cell>
          <cell r="D666">
            <v>1164</v>
          </cell>
          <cell r="E666">
            <v>1164</v>
          </cell>
          <cell r="F666">
            <v>1164</v>
          </cell>
          <cell r="G666">
            <v>158106.96000000002</v>
          </cell>
          <cell r="H666">
            <v>0</v>
          </cell>
        </row>
        <row r="667">
          <cell r="A667" t="str">
            <v>08.02.25a</v>
          </cell>
          <cell r="B667" t="str">
            <v>Laép chuoãi ñôõ daây daãn &lt;=14 baùt, coät cao &lt;= 20m</v>
          </cell>
          <cell r="C667" t="str">
            <v>chuoãi</v>
          </cell>
          <cell r="D667">
            <v>1395</v>
          </cell>
          <cell r="E667">
            <v>1395</v>
          </cell>
          <cell r="F667">
            <v>1395</v>
          </cell>
          <cell r="G667">
            <v>136546.92000000001</v>
          </cell>
          <cell r="H667">
            <v>0</v>
          </cell>
        </row>
        <row r="668">
          <cell r="A668" t="str">
            <v>08.02.25b</v>
          </cell>
          <cell r="B668" t="str">
            <v>Laép chuoãi ñôõ daây daãn &lt;=14 baùt, coät cao &lt;= 30m</v>
          </cell>
          <cell r="C668" t="str">
            <v>chuoãi</v>
          </cell>
          <cell r="D668">
            <v>1395</v>
          </cell>
          <cell r="E668">
            <v>1395</v>
          </cell>
          <cell r="F668">
            <v>1395</v>
          </cell>
          <cell r="G668">
            <v>143733.6</v>
          </cell>
          <cell r="H668">
            <v>0</v>
          </cell>
        </row>
        <row r="669">
          <cell r="A669" t="str">
            <v>08.02.25c</v>
          </cell>
          <cell r="B669" t="str">
            <v>Laép chuoãi ñôõ daây daãn &lt;=14 baùt, coät cao &lt;= 40m</v>
          </cell>
          <cell r="C669" t="str">
            <v>chuoãi</v>
          </cell>
          <cell r="D669">
            <v>1395</v>
          </cell>
          <cell r="E669">
            <v>1395</v>
          </cell>
          <cell r="F669">
            <v>1395</v>
          </cell>
          <cell r="G669">
            <v>156909.18</v>
          </cell>
          <cell r="H669">
            <v>0</v>
          </cell>
        </row>
        <row r="670">
          <cell r="A670" t="str">
            <v>08.02.25d</v>
          </cell>
          <cell r="B670" t="str">
            <v>Laép chuoãi ñôõ daây daãn &lt;=14 baùt, coät cao &lt;= 50m</v>
          </cell>
          <cell r="C670" t="str">
            <v>chuoãi</v>
          </cell>
          <cell r="D670">
            <v>1395</v>
          </cell>
          <cell r="E670">
            <v>1395</v>
          </cell>
          <cell r="F670">
            <v>1395</v>
          </cell>
          <cell r="G670">
            <v>182062.56</v>
          </cell>
          <cell r="H670">
            <v>0</v>
          </cell>
        </row>
        <row r="671">
          <cell r="A671" t="str">
            <v>08.02.25e</v>
          </cell>
          <cell r="B671" t="str">
            <v>Laép chuoãi ñôõ daây daãn &lt;=14 baùt, coät cao &lt;= 60m</v>
          </cell>
          <cell r="C671" t="str">
            <v>chuoãi</v>
          </cell>
          <cell r="D671">
            <v>1395</v>
          </cell>
          <cell r="E671">
            <v>1395</v>
          </cell>
          <cell r="F671">
            <v>1395</v>
          </cell>
          <cell r="G671">
            <v>200029.26</v>
          </cell>
          <cell r="H671">
            <v>0</v>
          </cell>
        </row>
        <row r="672">
          <cell r="A672" t="str">
            <v>08.02.26a</v>
          </cell>
          <cell r="B672" t="str">
            <v>Laép chuoãi ñôõ daây daãn &lt;=18 baùt, coät cao &lt;= 20m</v>
          </cell>
          <cell r="C672" t="str">
            <v>chuoãi</v>
          </cell>
          <cell r="D672">
            <v>1684</v>
          </cell>
          <cell r="E672">
            <v>1684</v>
          </cell>
          <cell r="F672">
            <v>1684</v>
          </cell>
          <cell r="G672">
            <v>164095.85999999999</v>
          </cell>
          <cell r="H672">
            <v>0</v>
          </cell>
        </row>
        <row r="673">
          <cell r="A673" t="str">
            <v>08.02.26b</v>
          </cell>
          <cell r="B673" t="str">
            <v>Laép chuoãi ñôõ daây daãn &lt;=18 baùt, coät cao &lt;= 30m</v>
          </cell>
          <cell r="C673" t="str">
            <v>chuoãi</v>
          </cell>
          <cell r="D673">
            <v>1684</v>
          </cell>
          <cell r="E673">
            <v>1684</v>
          </cell>
          <cell r="F673">
            <v>1684</v>
          </cell>
          <cell r="G673">
            <v>172679.95</v>
          </cell>
          <cell r="H673">
            <v>0</v>
          </cell>
        </row>
        <row r="674">
          <cell r="A674" t="str">
            <v>08.02.26c</v>
          </cell>
          <cell r="B674" t="str">
            <v>Laép chuoãi ñôõ daây daãn &lt;=18 baùt, coät cao &lt;= 40m</v>
          </cell>
          <cell r="C674" t="str">
            <v>chuoãi</v>
          </cell>
          <cell r="D674">
            <v>1684</v>
          </cell>
          <cell r="E674">
            <v>1684</v>
          </cell>
          <cell r="F674">
            <v>1684</v>
          </cell>
          <cell r="G674">
            <v>187652.19999999998</v>
          </cell>
          <cell r="H674">
            <v>0</v>
          </cell>
        </row>
        <row r="675">
          <cell r="A675" t="str">
            <v>08.02.26d</v>
          </cell>
          <cell r="B675" t="str">
            <v>Laép chuoãi ñôõ daây daãn &lt;=18 baùt, coät cao &lt;= 50m</v>
          </cell>
          <cell r="C675" t="str">
            <v>chuoãi</v>
          </cell>
          <cell r="D675">
            <v>1684</v>
          </cell>
          <cell r="E675">
            <v>1684</v>
          </cell>
          <cell r="F675">
            <v>1684</v>
          </cell>
          <cell r="G675">
            <v>215600.40000000002</v>
          </cell>
          <cell r="H675">
            <v>0</v>
          </cell>
        </row>
        <row r="676">
          <cell r="A676" t="str">
            <v>08.02.26e</v>
          </cell>
          <cell r="B676" t="str">
            <v>Laép chuoãi ñôõ daây daãn &lt;=18 baùt, coät cao &lt;= 60m</v>
          </cell>
          <cell r="C676" t="str">
            <v>chuoãi</v>
          </cell>
          <cell r="D676">
            <v>1684</v>
          </cell>
          <cell r="E676">
            <v>1684</v>
          </cell>
          <cell r="F676">
            <v>1684</v>
          </cell>
          <cell r="G676">
            <v>239556</v>
          </cell>
          <cell r="H676">
            <v>0</v>
          </cell>
        </row>
        <row r="677">
          <cell r="A677" t="str">
            <v>08.02.27a</v>
          </cell>
          <cell r="B677" t="str">
            <v>Laép chuoãi ñôõ daây daãn &gt; 18 baùt, coät cao &lt;= 20m</v>
          </cell>
          <cell r="C677" t="str">
            <v>chuoãi</v>
          </cell>
          <cell r="D677">
            <v>1684</v>
          </cell>
          <cell r="E677">
            <v>1684</v>
          </cell>
          <cell r="F677">
            <v>1684</v>
          </cell>
          <cell r="G677">
            <v>195637.4</v>
          </cell>
          <cell r="H677">
            <v>0</v>
          </cell>
        </row>
        <row r="678">
          <cell r="A678" t="str">
            <v>08.02.27b</v>
          </cell>
          <cell r="B678" t="str">
            <v>Laép chuoãi ñôõ daây daãn &gt; 18 baùt, coät cao &lt;= 30m</v>
          </cell>
          <cell r="C678" t="str">
            <v>chuoãi</v>
          </cell>
          <cell r="D678">
            <v>1684</v>
          </cell>
          <cell r="E678">
            <v>1684</v>
          </cell>
          <cell r="F678">
            <v>1684</v>
          </cell>
          <cell r="G678">
            <v>206617.05</v>
          </cell>
          <cell r="H678">
            <v>0</v>
          </cell>
        </row>
        <row r="679">
          <cell r="A679" t="str">
            <v>08.02.27c</v>
          </cell>
          <cell r="B679" t="str">
            <v>Laép chuoãi ñôõ daây daãn &gt; 18 baùt, coät cao &lt;= 40m</v>
          </cell>
          <cell r="C679" t="str">
            <v>chuoãi</v>
          </cell>
          <cell r="D679">
            <v>1684</v>
          </cell>
          <cell r="E679">
            <v>1684</v>
          </cell>
          <cell r="F679">
            <v>1684</v>
          </cell>
          <cell r="G679">
            <v>225581.89999999997</v>
          </cell>
          <cell r="H679">
            <v>0</v>
          </cell>
        </row>
        <row r="680">
          <cell r="A680" t="str">
            <v>08.02.27d</v>
          </cell>
          <cell r="B680" t="str">
            <v>Laép chuoãi ñôõ daây daãn &gt; 18 baùt, coät cao &lt;= 50m</v>
          </cell>
          <cell r="C680" t="str">
            <v>chuoãi</v>
          </cell>
          <cell r="D680">
            <v>1684</v>
          </cell>
          <cell r="E680">
            <v>1684</v>
          </cell>
          <cell r="F680">
            <v>1684</v>
          </cell>
          <cell r="G680">
            <v>259519</v>
          </cell>
          <cell r="H680">
            <v>0</v>
          </cell>
        </row>
        <row r="681">
          <cell r="A681" t="str">
            <v>08.02.27e</v>
          </cell>
          <cell r="B681" t="str">
            <v>Laép chuoãi ñôõ daây daãn &gt; 18 baùt, coät cao &lt;= 60m</v>
          </cell>
          <cell r="C681" t="str">
            <v>chuoãi</v>
          </cell>
          <cell r="D681">
            <v>1684</v>
          </cell>
          <cell r="E681">
            <v>1684</v>
          </cell>
          <cell r="F681">
            <v>1684</v>
          </cell>
          <cell r="G681">
            <v>287467.2</v>
          </cell>
          <cell r="H681">
            <v>0</v>
          </cell>
        </row>
        <row r="682">
          <cell r="A682" t="str">
            <v>08.02.30</v>
          </cell>
          <cell r="B682" t="str">
            <v>LAÉP SÖÙ CHUOÃI  NEÙO DAÂY DAÃN</v>
          </cell>
          <cell r="H682">
            <v>0</v>
          </cell>
        </row>
        <row r="683">
          <cell r="A683" t="str">
            <v>08.02.31a</v>
          </cell>
          <cell r="B683" t="str">
            <v>Laép chuoãi neùo daây daãn &lt;= 2 baùt, coät cao &lt;= 20m</v>
          </cell>
          <cell r="C683" t="str">
            <v>chuoãi</v>
          </cell>
          <cell r="D683">
            <v>355</v>
          </cell>
          <cell r="E683">
            <v>355</v>
          </cell>
          <cell r="F683">
            <v>355</v>
          </cell>
          <cell r="G683">
            <v>22957.45</v>
          </cell>
          <cell r="H683">
            <v>0</v>
          </cell>
        </row>
        <row r="684">
          <cell r="A684" t="str">
            <v>08.02.31b</v>
          </cell>
          <cell r="B684" t="str">
            <v>Laép chuoãi neùo daây daãn &lt;= 2 baùt, coät cao &lt;= 30m</v>
          </cell>
          <cell r="C684" t="str">
            <v>chuoãi</v>
          </cell>
          <cell r="D684">
            <v>355</v>
          </cell>
          <cell r="E684">
            <v>355</v>
          </cell>
          <cell r="F684">
            <v>355</v>
          </cell>
          <cell r="G684">
            <v>28946.35</v>
          </cell>
          <cell r="H684">
            <v>0</v>
          </cell>
        </row>
        <row r="685">
          <cell r="A685" t="str">
            <v>08.02.31c</v>
          </cell>
          <cell r="B685" t="str">
            <v>Laép chuoãi neùo daây daãn &lt;= 2 baùt, coät cao &lt;= 40m</v>
          </cell>
          <cell r="C685" t="str">
            <v>chuoãi</v>
          </cell>
          <cell r="D685">
            <v>355</v>
          </cell>
          <cell r="E685">
            <v>355</v>
          </cell>
          <cell r="F685">
            <v>355</v>
          </cell>
          <cell r="G685">
            <v>35933.4</v>
          </cell>
          <cell r="H685">
            <v>0</v>
          </cell>
        </row>
        <row r="686">
          <cell r="A686" t="str">
            <v>08.02.31d</v>
          </cell>
          <cell r="B686" t="str">
            <v>Laép chuoãi neùo daây daãn &lt;= 2 baùt, coät cao &lt;= 50m</v>
          </cell>
          <cell r="C686" t="str">
            <v>chuoãi</v>
          </cell>
          <cell r="D686">
            <v>355</v>
          </cell>
          <cell r="E686">
            <v>355</v>
          </cell>
          <cell r="F686">
            <v>355</v>
          </cell>
          <cell r="G686">
            <v>41922.299999999996</v>
          </cell>
          <cell r="H686">
            <v>0</v>
          </cell>
        </row>
        <row r="687">
          <cell r="A687" t="str">
            <v>08.02.31e</v>
          </cell>
          <cell r="B687" t="str">
            <v>Laép chuoãi neùo daây daãn &lt;= 2 baùt, coät cao &lt;= 60m</v>
          </cell>
          <cell r="C687" t="str">
            <v>chuoãi</v>
          </cell>
          <cell r="D687">
            <v>355</v>
          </cell>
          <cell r="E687">
            <v>355</v>
          </cell>
          <cell r="F687">
            <v>355</v>
          </cell>
          <cell r="G687">
            <v>48909.35</v>
          </cell>
          <cell r="H687">
            <v>0</v>
          </cell>
        </row>
        <row r="688">
          <cell r="A688" t="str">
            <v>08.02.32a</v>
          </cell>
          <cell r="B688" t="str">
            <v>Laép chuoãi neùo daây daãn &lt;= 5 baùt, coät cao &lt;= 20m</v>
          </cell>
          <cell r="C688" t="str">
            <v>chuoãi</v>
          </cell>
          <cell r="D688">
            <v>545</v>
          </cell>
          <cell r="E688">
            <v>545</v>
          </cell>
          <cell r="F688">
            <v>545</v>
          </cell>
          <cell r="G688">
            <v>53900.100000000006</v>
          </cell>
          <cell r="H688">
            <v>0</v>
          </cell>
        </row>
        <row r="689">
          <cell r="A689" t="str">
            <v>08.02.32b</v>
          </cell>
          <cell r="B689" t="str">
            <v>Laép chuoãi neùo daây daãn &lt;= 5 baùt, coät cao &lt;= 30m</v>
          </cell>
          <cell r="C689" t="str">
            <v>chuoãi</v>
          </cell>
          <cell r="D689">
            <v>545</v>
          </cell>
          <cell r="E689">
            <v>545</v>
          </cell>
          <cell r="F689">
            <v>545</v>
          </cell>
          <cell r="G689">
            <v>56295.659999999996</v>
          </cell>
          <cell r="H689">
            <v>0</v>
          </cell>
        </row>
        <row r="690">
          <cell r="A690" t="str">
            <v>08.02.32c</v>
          </cell>
          <cell r="B690" t="str">
            <v>Laép chuoãi neùo daây daãn &lt;= 5 baùt, coät cao &lt;= 40m</v>
          </cell>
          <cell r="C690" t="str">
            <v>chuoãi</v>
          </cell>
          <cell r="D690">
            <v>545</v>
          </cell>
          <cell r="E690">
            <v>545</v>
          </cell>
          <cell r="F690">
            <v>545</v>
          </cell>
          <cell r="G690">
            <v>63482.340000000004</v>
          </cell>
          <cell r="H690">
            <v>0</v>
          </cell>
        </row>
        <row r="691">
          <cell r="A691" t="str">
            <v>08.02.32d</v>
          </cell>
          <cell r="B691" t="str">
            <v>Laép chuoãi neùo daây daãn &lt;= 5 baùt, coät cao &lt;= 50m</v>
          </cell>
          <cell r="C691" t="str">
            <v>chuoãi</v>
          </cell>
          <cell r="D691">
            <v>545</v>
          </cell>
          <cell r="E691">
            <v>545</v>
          </cell>
          <cell r="F691">
            <v>545</v>
          </cell>
          <cell r="G691">
            <v>71866.8</v>
          </cell>
          <cell r="H691">
            <v>0</v>
          </cell>
        </row>
        <row r="692">
          <cell r="A692" t="str">
            <v>08.02.32e</v>
          </cell>
          <cell r="B692" t="str">
            <v>Laép chuoãi neùo daây daãn &lt;= 5 baùt, coät cao &lt;= 60m</v>
          </cell>
          <cell r="C692" t="str">
            <v>chuoãi</v>
          </cell>
          <cell r="D692">
            <v>545</v>
          </cell>
          <cell r="E692">
            <v>545</v>
          </cell>
          <cell r="F692">
            <v>545</v>
          </cell>
          <cell r="G692">
            <v>79053.48000000001</v>
          </cell>
          <cell r="H692">
            <v>0</v>
          </cell>
        </row>
        <row r="693">
          <cell r="A693" t="str">
            <v>08.02.33a</v>
          </cell>
          <cell r="B693" t="str">
            <v>Laép chuoãi neùo daây daãn &lt;= 8 baùt, coät cao &lt;= 20m</v>
          </cell>
          <cell r="C693" t="str">
            <v>chuoãi</v>
          </cell>
          <cell r="D693">
            <v>867</v>
          </cell>
          <cell r="E693">
            <v>867</v>
          </cell>
          <cell r="F693">
            <v>867</v>
          </cell>
          <cell r="G693">
            <v>85042.38</v>
          </cell>
          <cell r="H693">
            <v>0</v>
          </cell>
        </row>
        <row r="694">
          <cell r="A694" t="str">
            <v>08.02.33b</v>
          </cell>
          <cell r="B694" t="str">
            <v>Laép chuoãi neùo daây daãn &lt;= 8 baùt, coät cao &lt;= 30m</v>
          </cell>
          <cell r="C694" t="str">
            <v>chuoãi</v>
          </cell>
          <cell r="D694">
            <v>867</v>
          </cell>
          <cell r="E694">
            <v>867</v>
          </cell>
          <cell r="F694">
            <v>867</v>
          </cell>
          <cell r="G694">
            <v>89833.5</v>
          </cell>
          <cell r="H694">
            <v>0</v>
          </cell>
        </row>
        <row r="695">
          <cell r="A695" t="str">
            <v>08.02.33c</v>
          </cell>
          <cell r="B695" t="str">
            <v>Laép chuoãi neùo daây daãn &lt;= 8 baùt, coät cao &lt;= 40m</v>
          </cell>
          <cell r="C695" t="str">
            <v>chuoãi</v>
          </cell>
          <cell r="D695">
            <v>867</v>
          </cell>
          <cell r="E695">
            <v>867</v>
          </cell>
          <cell r="F695">
            <v>867</v>
          </cell>
          <cell r="G695">
            <v>101811.3</v>
          </cell>
          <cell r="H695">
            <v>0</v>
          </cell>
        </row>
        <row r="696">
          <cell r="A696" t="str">
            <v>08.02.33d</v>
          </cell>
          <cell r="B696" t="str">
            <v>Laép chuoãi neùo daây daãn &lt;= 8 baùt, coät cao &lt;= 50m</v>
          </cell>
          <cell r="C696" t="str">
            <v>chuoãi</v>
          </cell>
          <cell r="D696">
            <v>867</v>
          </cell>
          <cell r="E696">
            <v>867</v>
          </cell>
          <cell r="F696">
            <v>867</v>
          </cell>
          <cell r="G696">
            <v>113789.09999999999</v>
          </cell>
          <cell r="H696">
            <v>0</v>
          </cell>
        </row>
        <row r="697">
          <cell r="A697" t="str">
            <v>08.02.33e</v>
          </cell>
          <cell r="B697" t="str">
            <v>Laép chuoãi neùo daây daãn &lt;= 8 baùt, coät cao &lt;= 60m</v>
          </cell>
          <cell r="C697" t="str">
            <v>chuoãi</v>
          </cell>
          <cell r="D697">
            <v>1164</v>
          </cell>
          <cell r="E697">
            <v>1164</v>
          </cell>
          <cell r="F697">
            <v>1164</v>
          </cell>
          <cell r="G697">
            <v>125766.9</v>
          </cell>
          <cell r="H697">
            <v>0</v>
          </cell>
        </row>
        <row r="698">
          <cell r="A698" t="str">
            <v>08.02.34a</v>
          </cell>
          <cell r="B698" t="str">
            <v>Laép chuoãi neùo daây daãn &lt;= 11 baùt, coät cao &lt;= 20m</v>
          </cell>
          <cell r="C698" t="str">
            <v>chuoãi</v>
          </cell>
          <cell r="D698">
            <v>1164</v>
          </cell>
          <cell r="E698">
            <v>1164</v>
          </cell>
          <cell r="F698">
            <v>1164</v>
          </cell>
          <cell r="G698">
            <v>120975.78</v>
          </cell>
          <cell r="H698">
            <v>0</v>
          </cell>
        </row>
        <row r="699">
          <cell r="A699" t="str">
            <v>08.02.34b</v>
          </cell>
          <cell r="B699" t="str">
            <v>Laép chuoãi neùo daây daãn &lt;= 11 baùt, coät cao &lt;= 30m</v>
          </cell>
          <cell r="C699" t="str">
            <v>chuoãi</v>
          </cell>
          <cell r="D699">
            <v>1164</v>
          </cell>
          <cell r="E699">
            <v>1164</v>
          </cell>
          <cell r="F699">
            <v>1164</v>
          </cell>
          <cell r="G699">
            <v>128162.46</v>
          </cell>
          <cell r="H699">
            <v>0</v>
          </cell>
        </row>
        <row r="700">
          <cell r="A700" t="str">
            <v>08.02.34c</v>
          </cell>
          <cell r="B700" t="str">
            <v>Laép chuoãi neùo daây daãn &lt;= 11 baùt, coät cao &lt;= 40m</v>
          </cell>
          <cell r="C700" t="str">
            <v>chuoãi</v>
          </cell>
          <cell r="D700">
            <v>1164</v>
          </cell>
          <cell r="E700">
            <v>1164</v>
          </cell>
          <cell r="F700">
            <v>1164</v>
          </cell>
          <cell r="G700">
            <v>144931.38</v>
          </cell>
          <cell r="H700">
            <v>0</v>
          </cell>
        </row>
        <row r="701">
          <cell r="A701" t="str">
            <v>08.02.34d</v>
          </cell>
          <cell r="B701" t="str">
            <v>Laép chuoãi neùo daây daãn &lt;= 11 baùt, coät cao &lt;= 50m</v>
          </cell>
          <cell r="C701" t="str">
            <v>chuoãi</v>
          </cell>
          <cell r="D701">
            <v>1164</v>
          </cell>
          <cell r="E701">
            <v>1164</v>
          </cell>
          <cell r="F701">
            <v>1164</v>
          </cell>
          <cell r="G701">
            <v>161700.30000000002</v>
          </cell>
          <cell r="H701">
            <v>0</v>
          </cell>
        </row>
        <row r="702">
          <cell r="A702" t="str">
            <v>08.02.34e</v>
          </cell>
          <cell r="B702" t="str">
            <v>Laép chuoãi neùo daây daãn &lt;= 11 baùt, coät cao &lt;= 60m</v>
          </cell>
          <cell r="C702" t="str">
            <v>chuoãi</v>
          </cell>
          <cell r="D702">
            <v>1164</v>
          </cell>
          <cell r="E702">
            <v>1164</v>
          </cell>
          <cell r="F702">
            <v>1164</v>
          </cell>
          <cell r="G702">
            <v>177271.44</v>
          </cell>
          <cell r="H702">
            <v>0</v>
          </cell>
        </row>
        <row r="703">
          <cell r="A703" t="str">
            <v>08.02.35a</v>
          </cell>
          <cell r="B703" t="str">
            <v>Laép chuoãi neùo daây daãn &lt;= 14 baùt, coät cao &lt;= 20m</v>
          </cell>
          <cell r="C703" t="str">
            <v>chuoãi</v>
          </cell>
          <cell r="D703">
            <v>1395</v>
          </cell>
          <cell r="E703">
            <v>1395</v>
          </cell>
          <cell r="F703">
            <v>1395</v>
          </cell>
          <cell r="G703">
            <v>153315.84</v>
          </cell>
          <cell r="H703">
            <v>0</v>
          </cell>
        </row>
        <row r="704">
          <cell r="A704" t="str">
            <v>08.02.35b</v>
          </cell>
          <cell r="B704" t="str">
            <v>Laép chuoãi neùo daây daãn &lt;= 14 baùt, coät cao &lt;= 30m</v>
          </cell>
          <cell r="C704" t="str">
            <v>chuoãi</v>
          </cell>
          <cell r="D704">
            <v>1395</v>
          </cell>
          <cell r="E704">
            <v>1395</v>
          </cell>
          <cell r="F704">
            <v>1395</v>
          </cell>
          <cell r="G704">
            <v>161700.30000000002</v>
          </cell>
          <cell r="H704">
            <v>0</v>
          </cell>
        </row>
        <row r="705">
          <cell r="A705" t="str">
            <v>08.02.35c</v>
          </cell>
          <cell r="B705" t="str">
            <v>Laép chuoãi neùo daây daãn &lt;= 14 baùt, coät cao &lt;= 40m</v>
          </cell>
          <cell r="C705" t="str">
            <v>chuoãi</v>
          </cell>
          <cell r="D705">
            <v>1395</v>
          </cell>
          <cell r="E705">
            <v>1395</v>
          </cell>
          <cell r="F705">
            <v>1395</v>
          </cell>
          <cell r="G705">
            <v>183260.34</v>
          </cell>
          <cell r="H705">
            <v>0</v>
          </cell>
        </row>
        <row r="706">
          <cell r="A706" t="str">
            <v>08.02.35d</v>
          </cell>
          <cell r="B706" t="str">
            <v>Laép chuoãi neùo daây daãn &lt;= 14 baùt, coät cao &lt;= 50m</v>
          </cell>
          <cell r="C706" t="str">
            <v>chuoãi</v>
          </cell>
          <cell r="D706">
            <v>1395</v>
          </cell>
          <cell r="E706">
            <v>1395</v>
          </cell>
          <cell r="F706">
            <v>1395</v>
          </cell>
          <cell r="G706">
            <v>204820.38</v>
          </cell>
          <cell r="H706">
            <v>0</v>
          </cell>
        </row>
        <row r="707">
          <cell r="A707" t="str">
            <v>08.02.35e</v>
          </cell>
          <cell r="B707" t="str">
            <v>Laép chuoãi neùo daây daãn &lt;= 14 baùt, coät cao &lt;= 60m</v>
          </cell>
          <cell r="C707" t="str">
            <v>chuoãi</v>
          </cell>
          <cell r="D707">
            <v>1395</v>
          </cell>
          <cell r="E707">
            <v>1395</v>
          </cell>
          <cell r="F707">
            <v>1395</v>
          </cell>
          <cell r="G707">
            <v>225182.63999999998</v>
          </cell>
          <cell r="H707">
            <v>0</v>
          </cell>
        </row>
        <row r="708">
          <cell r="A708" t="str">
            <v>08.02.36a</v>
          </cell>
          <cell r="B708" t="str">
            <v>Laép chuoãi neùo daây daãn &lt;= 18 baùt, coät cao &lt;= 20m</v>
          </cell>
          <cell r="C708" t="str">
            <v>chuoãi</v>
          </cell>
          <cell r="D708">
            <v>1684</v>
          </cell>
          <cell r="E708">
            <v>1684</v>
          </cell>
          <cell r="F708">
            <v>1684</v>
          </cell>
          <cell r="G708">
            <v>184458.12</v>
          </cell>
          <cell r="H708">
            <v>0</v>
          </cell>
        </row>
        <row r="709">
          <cell r="A709" t="str">
            <v>08.02.36b</v>
          </cell>
          <cell r="B709" t="str">
            <v>Laép chuoãi neùo daây daãn &lt;= 18 baùt, coät cao &lt;= 30m</v>
          </cell>
          <cell r="C709" t="str">
            <v>chuoãi</v>
          </cell>
          <cell r="D709">
            <v>1684</v>
          </cell>
          <cell r="E709">
            <v>1684</v>
          </cell>
          <cell r="F709">
            <v>1684</v>
          </cell>
          <cell r="G709">
            <v>194040.36</v>
          </cell>
          <cell r="H709">
            <v>0</v>
          </cell>
        </row>
        <row r="710">
          <cell r="A710" t="str">
            <v>08.02.36c</v>
          </cell>
          <cell r="B710" t="str">
            <v>Laép chuoãi neùo daây daãn &lt;= 18 baùt, coät cao &lt;= 40m</v>
          </cell>
          <cell r="C710" t="str">
            <v>chuoãi</v>
          </cell>
          <cell r="D710">
            <v>1684</v>
          </cell>
          <cell r="E710">
            <v>1684</v>
          </cell>
          <cell r="F710">
            <v>1684</v>
          </cell>
          <cell r="G710">
            <v>220391.52000000002</v>
          </cell>
          <cell r="H710">
            <v>0</v>
          </cell>
        </row>
        <row r="711">
          <cell r="A711" t="str">
            <v>08.02.36d</v>
          </cell>
          <cell r="B711" t="str">
            <v>Laép chuoãi neùo daây daãn &lt;= 18 baùt, coät cao &lt;= 50m</v>
          </cell>
          <cell r="C711" t="str">
            <v>chuoãi</v>
          </cell>
          <cell r="D711">
            <v>1684</v>
          </cell>
          <cell r="E711">
            <v>1684</v>
          </cell>
          <cell r="F711">
            <v>1684</v>
          </cell>
          <cell r="G711">
            <v>245544.9</v>
          </cell>
          <cell r="H711">
            <v>0</v>
          </cell>
        </row>
        <row r="712">
          <cell r="A712" t="str">
            <v>08.02.36e</v>
          </cell>
          <cell r="B712" t="str">
            <v>Laép chuoãi neùo daây daãn &lt;= 18 baùt, coät cao &lt;= 60m</v>
          </cell>
          <cell r="C712" t="str">
            <v>chuoãi</v>
          </cell>
          <cell r="D712">
            <v>1684</v>
          </cell>
          <cell r="E712">
            <v>1684</v>
          </cell>
          <cell r="F712">
            <v>1684</v>
          </cell>
          <cell r="G712">
            <v>311422.8</v>
          </cell>
          <cell r="H712">
            <v>0</v>
          </cell>
        </row>
        <row r="713">
          <cell r="A713" t="str">
            <v>08.02.37a</v>
          </cell>
          <cell r="B713" t="str">
            <v>Laép chuoãi neùo daây daãn &gt; 18 baùt, coät cao &lt;= 20m</v>
          </cell>
          <cell r="C713" t="str">
            <v>chuoãi</v>
          </cell>
          <cell r="D713">
            <v>989</v>
          </cell>
          <cell r="E713">
            <v>989</v>
          </cell>
          <cell r="F713">
            <v>989</v>
          </cell>
          <cell r="G713">
            <v>221589.30000000002</v>
          </cell>
          <cell r="H713">
            <v>0</v>
          </cell>
        </row>
        <row r="714">
          <cell r="A714" t="str">
            <v>08.02.37b</v>
          </cell>
          <cell r="B714" t="str">
            <v>Laép chuoãi neùo daây daãn &gt; 18 baùt, coät cao &lt;= 30m</v>
          </cell>
          <cell r="C714" t="str">
            <v>chuoãi</v>
          </cell>
          <cell r="D714">
            <v>989</v>
          </cell>
          <cell r="E714">
            <v>989</v>
          </cell>
          <cell r="F714">
            <v>989</v>
          </cell>
          <cell r="G714">
            <v>232568.95</v>
          </cell>
          <cell r="H714">
            <v>0</v>
          </cell>
        </row>
        <row r="715">
          <cell r="A715" t="str">
            <v>08.02.37c</v>
          </cell>
          <cell r="B715" t="str">
            <v>Laép chuoãi neùo daây daãn &gt; 18 baùt, coät cao &lt;= 40m</v>
          </cell>
          <cell r="C715" t="str">
            <v>chuoãi</v>
          </cell>
          <cell r="D715">
            <v>989</v>
          </cell>
          <cell r="E715">
            <v>989</v>
          </cell>
          <cell r="F715">
            <v>989</v>
          </cell>
          <cell r="G715">
            <v>264509.75</v>
          </cell>
          <cell r="H715">
            <v>0</v>
          </cell>
        </row>
        <row r="716">
          <cell r="A716" t="str">
            <v>08.02.37d</v>
          </cell>
          <cell r="B716" t="str">
            <v>Laép chuoãi neùo daây daãn &gt; 18 baùt, coät cao &lt;= 50m</v>
          </cell>
          <cell r="C716" t="str">
            <v>chuoãi</v>
          </cell>
          <cell r="D716">
            <v>989</v>
          </cell>
          <cell r="E716">
            <v>989</v>
          </cell>
          <cell r="F716">
            <v>989</v>
          </cell>
          <cell r="G716">
            <v>294454.25</v>
          </cell>
          <cell r="H716">
            <v>0</v>
          </cell>
        </row>
        <row r="717">
          <cell r="A717" t="str">
            <v>08.02.37e</v>
          </cell>
          <cell r="B717" t="str">
            <v>Laép chuoãi neùo daây daãn &gt; 18 baùt, coät cao &lt;= 60m</v>
          </cell>
          <cell r="C717" t="str">
            <v>chuoãi</v>
          </cell>
          <cell r="D717">
            <v>989</v>
          </cell>
          <cell r="E717">
            <v>989</v>
          </cell>
          <cell r="F717">
            <v>989</v>
          </cell>
          <cell r="G717">
            <v>324398.75</v>
          </cell>
          <cell r="H717">
            <v>0</v>
          </cell>
        </row>
        <row r="718">
          <cell r="A718" t="str">
            <v>08.03.00</v>
          </cell>
          <cell r="B718" t="str">
            <v xml:space="preserve">THAÙO SÖÙ ÑÖÙNG </v>
          </cell>
          <cell r="H718">
            <v>0</v>
          </cell>
        </row>
        <row r="719">
          <cell r="A719" t="str">
            <v>08.03.11a</v>
          </cell>
          <cell r="B719" t="str">
            <v>Thaùo söù ñöùng treân xaø, coät BTLT (6-10 kV)</v>
          </cell>
          <cell r="C719" t="str">
            <v>caùi</v>
          </cell>
          <cell r="D719">
            <v>0</v>
          </cell>
          <cell r="E719">
            <v>0</v>
          </cell>
          <cell r="F719">
            <v>0</v>
          </cell>
          <cell r="G719">
            <v>16691.399999999998</v>
          </cell>
          <cell r="H719">
            <v>0</v>
          </cell>
        </row>
        <row r="720">
          <cell r="A720" t="str">
            <v>08.03.11b</v>
          </cell>
          <cell r="B720" t="str">
            <v>Thaùo söù ñöùng treân xaø, coät BTLT (15-22 kV)</v>
          </cell>
          <cell r="C720" t="str">
            <v>caùi</v>
          </cell>
          <cell r="D720">
            <v>0</v>
          </cell>
          <cell r="E720">
            <v>0</v>
          </cell>
          <cell r="F720">
            <v>0</v>
          </cell>
          <cell r="G720">
            <v>22997.040000000001</v>
          </cell>
          <cell r="H720">
            <v>0</v>
          </cell>
        </row>
        <row r="721">
          <cell r="A721" t="str">
            <v>08.03.11c</v>
          </cell>
          <cell r="B721" t="str">
            <v>Thaùo söù ñöùng treân xaø, coät BTLT 35 kV</v>
          </cell>
          <cell r="C721" t="str">
            <v>caùi</v>
          </cell>
          <cell r="D721">
            <v>0</v>
          </cell>
          <cell r="E721">
            <v>0</v>
          </cell>
          <cell r="F721">
            <v>0</v>
          </cell>
          <cell r="G721">
            <v>28839.03</v>
          </cell>
          <cell r="H721">
            <v>0</v>
          </cell>
        </row>
        <row r="722">
          <cell r="A722" t="str">
            <v>08.03.12a</v>
          </cell>
          <cell r="B722" t="str">
            <v>Thaùo söù ñöùng treân coät beâ toâng vuoâng (6-10 kV)</v>
          </cell>
          <cell r="C722" t="str">
            <v>caùi</v>
          </cell>
          <cell r="D722">
            <v>0</v>
          </cell>
          <cell r="E722">
            <v>0</v>
          </cell>
          <cell r="F722">
            <v>0</v>
          </cell>
          <cell r="G722">
            <v>11498.52</v>
          </cell>
          <cell r="H722">
            <v>0</v>
          </cell>
        </row>
        <row r="723">
          <cell r="A723" t="str">
            <v>08.03.12b</v>
          </cell>
          <cell r="B723" t="str">
            <v>Thaùo söù ñöùng treân coät beâ toâng vuoâng (15-22 kV)</v>
          </cell>
          <cell r="C723" t="str">
            <v>caùi</v>
          </cell>
          <cell r="D723">
            <v>0</v>
          </cell>
          <cell r="E723">
            <v>0</v>
          </cell>
          <cell r="F723">
            <v>0</v>
          </cell>
          <cell r="G723">
            <v>15856.829999999998</v>
          </cell>
          <cell r="H723">
            <v>0</v>
          </cell>
        </row>
        <row r="724">
          <cell r="A724" t="str">
            <v>08.03.12c</v>
          </cell>
          <cell r="B724" t="str">
            <v>Thaùo söù ñöùng treân coät beâ toâng vuoâng 35 kV</v>
          </cell>
          <cell r="C724" t="str">
            <v>caùi</v>
          </cell>
          <cell r="D724">
            <v>0</v>
          </cell>
          <cell r="E724">
            <v>0</v>
          </cell>
          <cell r="F724">
            <v>0</v>
          </cell>
          <cell r="G724">
            <v>19658.760000000002</v>
          </cell>
          <cell r="H724">
            <v>0</v>
          </cell>
        </row>
        <row r="725">
          <cell r="A725" t="str">
            <v>08.03.13</v>
          </cell>
          <cell r="B725" t="str">
            <v>Thaùo söù haï theá</v>
          </cell>
          <cell r="C725" t="str">
            <v>caùi</v>
          </cell>
          <cell r="D725">
            <v>0</v>
          </cell>
          <cell r="E725">
            <v>0</v>
          </cell>
          <cell r="F725">
            <v>0</v>
          </cell>
          <cell r="G725">
            <v>88093.5</v>
          </cell>
          <cell r="H725">
            <v>0</v>
          </cell>
        </row>
        <row r="726">
          <cell r="A726" t="str">
            <v>08.04.10</v>
          </cell>
          <cell r="B726" t="str">
            <v>THAÙO CHUOÃI SÖÙ ÑÔÕ</v>
          </cell>
          <cell r="H726">
            <v>0</v>
          </cell>
        </row>
        <row r="727">
          <cell r="A727" t="str">
            <v>08.04.11a</v>
          </cell>
          <cell r="B727" t="str">
            <v>Thaùo chuoãi söù ñôõ &lt;= 2 baùt, coät cao &lt;= 20m</v>
          </cell>
          <cell r="C727" t="str">
            <v>chuoãi</v>
          </cell>
          <cell r="D727">
            <v>0</v>
          </cell>
          <cell r="E727">
            <v>0</v>
          </cell>
          <cell r="F727">
            <v>0</v>
          </cell>
          <cell r="G727">
            <v>24953.75</v>
          </cell>
          <cell r="H727">
            <v>0</v>
          </cell>
        </row>
        <row r="728">
          <cell r="A728" t="str">
            <v>08.04.11b</v>
          </cell>
          <cell r="B728" t="str">
            <v>Thaùo chuoãi söù ñôõ &lt;= 2 baùt, coät cao &lt;= 30m</v>
          </cell>
          <cell r="C728" t="str">
            <v>chuoãi</v>
          </cell>
          <cell r="D728">
            <v>0</v>
          </cell>
          <cell r="E728">
            <v>0</v>
          </cell>
          <cell r="F728">
            <v>0</v>
          </cell>
          <cell r="G728">
            <v>30942.65</v>
          </cell>
          <cell r="H728">
            <v>0</v>
          </cell>
        </row>
        <row r="729">
          <cell r="A729" t="str">
            <v>08.04.11c</v>
          </cell>
          <cell r="B729" t="str">
            <v>Thaùo chuoãi söù ñôõ &lt;= 2 baùt, coät cao &lt;= 40m</v>
          </cell>
          <cell r="C729" t="str">
            <v>chuoãi</v>
          </cell>
          <cell r="D729">
            <v>0</v>
          </cell>
          <cell r="E729">
            <v>0</v>
          </cell>
          <cell r="F729">
            <v>0</v>
          </cell>
          <cell r="G729">
            <v>35933.4</v>
          </cell>
          <cell r="H729">
            <v>0</v>
          </cell>
        </row>
        <row r="730">
          <cell r="A730" t="str">
            <v>08.04.11d</v>
          </cell>
          <cell r="B730" t="str">
            <v>Thaùo chuoãi söù ñôõ &lt;= 2 baùt, coät cao &lt;= 50m</v>
          </cell>
          <cell r="C730" t="str">
            <v>chuoãi</v>
          </cell>
          <cell r="D730">
            <v>0</v>
          </cell>
          <cell r="E730">
            <v>0</v>
          </cell>
          <cell r="F730">
            <v>0</v>
          </cell>
          <cell r="G730">
            <v>41922.299999999996</v>
          </cell>
          <cell r="H730">
            <v>0</v>
          </cell>
        </row>
        <row r="731">
          <cell r="A731" t="str">
            <v>08.04.11e</v>
          </cell>
          <cell r="B731" t="str">
            <v>Thaùo chuoãi söù ñôõ &lt;= 2 baùt, coät cao &lt;= 60m</v>
          </cell>
          <cell r="C731" t="str">
            <v>chuoãi</v>
          </cell>
          <cell r="D731">
            <v>0</v>
          </cell>
          <cell r="E731">
            <v>0</v>
          </cell>
          <cell r="F731">
            <v>0</v>
          </cell>
          <cell r="G731">
            <v>43918.6</v>
          </cell>
          <cell r="H731">
            <v>0</v>
          </cell>
        </row>
        <row r="732">
          <cell r="A732" t="str">
            <v>08.04.12a</v>
          </cell>
          <cell r="B732" t="str">
            <v>Thaùo chuoãi söù ñôõ &lt;= 5 baùt, coät cao &lt;= 20m</v>
          </cell>
          <cell r="C732" t="str">
            <v>chuoãi</v>
          </cell>
          <cell r="D732">
            <v>0</v>
          </cell>
          <cell r="E732">
            <v>0</v>
          </cell>
          <cell r="F732">
            <v>0</v>
          </cell>
          <cell r="G732">
            <v>43918.6</v>
          </cell>
          <cell r="H732">
            <v>0</v>
          </cell>
        </row>
        <row r="733">
          <cell r="A733" t="str">
            <v>08.04.12b</v>
          </cell>
          <cell r="B733" t="str">
            <v>Thaùo chuoãi söù ñôõ &lt;= 5 baùt, coät cao &lt;= 30m</v>
          </cell>
          <cell r="C733" t="str">
            <v>chuoãi</v>
          </cell>
          <cell r="D733">
            <v>0</v>
          </cell>
          <cell r="E733">
            <v>0</v>
          </cell>
          <cell r="F733">
            <v>0</v>
          </cell>
          <cell r="G733">
            <v>45914.9</v>
          </cell>
          <cell r="H733">
            <v>0</v>
          </cell>
        </row>
        <row r="734">
          <cell r="A734" t="str">
            <v>08.04.12c</v>
          </cell>
          <cell r="B734" t="str">
            <v>Thaùo chuoãi söù ñôõ &lt;= 5 baùt, coät cao &lt;= 40m</v>
          </cell>
          <cell r="C734" t="str">
            <v>chuoãi</v>
          </cell>
          <cell r="D734">
            <v>0</v>
          </cell>
          <cell r="E734">
            <v>0</v>
          </cell>
          <cell r="F734">
            <v>0</v>
          </cell>
          <cell r="G734">
            <v>50905.65</v>
          </cell>
          <cell r="H734">
            <v>0</v>
          </cell>
        </row>
        <row r="735">
          <cell r="A735" t="str">
            <v>08.04.12d</v>
          </cell>
          <cell r="B735" t="str">
            <v>Thaùo chuoãi söù ñôõ &lt;= 5 baùt, coät cao &lt;= 50m</v>
          </cell>
          <cell r="C735" t="str">
            <v>chuoãi</v>
          </cell>
          <cell r="D735">
            <v>0</v>
          </cell>
          <cell r="E735">
            <v>0</v>
          </cell>
          <cell r="F735">
            <v>0</v>
          </cell>
          <cell r="G735">
            <v>57892.7</v>
          </cell>
          <cell r="H735">
            <v>0</v>
          </cell>
        </row>
        <row r="736">
          <cell r="A736" t="str">
            <v>08.04.12e</v>
          </cell>
          <cell r="B736" t="str">
            <v>Thaùo chuoãi söù ñôõ &lt;= 5 baùt, coät cao &lt;= 60m</v>
          </cell>
          <cell r="C736" t="str">
            <v>chuoãi</v>
          </cell>
          <cell r="D736">
            <v>0</v>
          </cell>
          <cell r="E736">
            <v>0</v>
          </cell>
          <cell r="F736">
            <v>0</v>
          </cell>
          <cell r="G736">
            <v>63881.599999999999</v>
          </cell>
          <cell r="H736">
            <v>0</v>
          </cell>
        </row>
        <row r="737">
          <cell r="A737" t="str">
            <v>08.04.13a</v>
          </cell>
          <cell r="B737" t="str">
            <v>Thaùo chuoãi söù ñôõ &lt;= 8 baùt, coät cao &lt;= 20m</v>
          </cell>
          <cell r="C737" t="str">
            <v>chuoãi</v>
          </cell>
          <cell r="D737">
            <v>0</v>
          </cell>
          <cell r="E737">
            <v>0</v>
          </cell>
          <cell r="F737">
            <v>0</v>
          </cell>
          <cell r="G737">
            <v>69870.5</v>
          </cell>
          <cell r="H737">
            <v>0</v>
          </cell>
        </row>
        <row r="738">
          <cell r="A738" t="str">
            <v>08.04.13b</v>
          </cell>
          <cell r="B738" t="str">
            <v>Thaùo chuoãi söù ñôõ &lt;= 8 baùt, coät cao &lt;= 30m</v>
          </cell>
          <cell r="C738" t="str">
            <v>chuoãi</v>
          </cell>
          <cell r="D738">
            <v>0</v>
          </cell>
          <cell r="E738">
            <v>0</v>
          </cell>
          <cell r="F738">
            <v>0</v>
          </cell>
          <cell r="G738">
            <v>72864.95</v>
          </cell>
          <cell r="H738">
            <v>0</v>
          </cell>
        </row>
        <row r="739">
          <cell r="A739" t="str">
            <v>08.04.13c</v>
          </cell>
          <cell r="B739" t="str">
            <v>Thaùo chuoãi söù ñôõ &lt;= 8 baùt, coät cao &lt;= 40m</v>
          </cell>
          <cell r="C739" t="str">
            <v>chuoãi</v>
          </cell>
          <cell r="D739">
            <v>0</v>
          </cell>
          <cell r="E739">
            <v>0</v>
          </cell>
          <cell r="F739">
            <v>0</v>
          </cell>
          <cell r="G739">
            <v>79852</v>
          </cell>
          <cell r="H739">
            <v>0</v>
          </cell>
        </row>
        <row r="740">
          <cell r="A740" t="str">
            <v>08.04.13d</v>
          </cell>
          <cell r="B740" t="str">
            <v>Thaùo chuoãi söù ñôõ &lt;= 8 baùt, coät cao &lt;= 50m</v>
          </cell>
          <cell r="C740" t="str">
            <v>chuoãi</v>
          </cell>
          <cell r="D740">
            <v>0</v>
          </cell>
          <cell r="E740">
            <v>0</v>
          </cell>
          <cell r="F740">
            <v>0</v>
          </cell>
          <cell r="G740">
            <v>92827.950000000012</v>
          </cell>
          <cell r="H740">
            <v>0</v>
          </cell>
        </row>
        <row r="741">
          <cell r="A741" t="str">
            <v>08.04.13e</v>
          </cell>
          <cell r="B741" t="str">
            <v>Thaùo chuoãi söù ñôõ &lt;= 8 baùt, coät cao &lt;= 60m</v>
          </cell>
          <cell r="C741" t="str">
            <v>chuoãi</v>
          </cell>
          <cell r="D741">
            <v>0</v>
          </cell>
          <cell r="E741">
            <v>0</v>
          </cell>
          <cell r="F741">
            <v>0</v>
          </cell>
          <cell r="G741">
            <v>101811.3</v>
          </cell>
          <cell r="H741">
            <v>0</v>
          </cell>
        </row>
        <row r="742">
          <cell r="A742" t="str">
            <v>08.04.14a</v>
          </cell>
          <cell r="B742" t="str">
            <v>Thaùo chuoãi söù ñôõ &lt;= 11 baùt, coät cao &lt;= 20m</v>
          </cell>
          <cell r="C742" t="str">
            <v>chuoãi</v>
          </cell>
          <cell r="D742">
            <v>0</v>
          </cell>
          <cell r="E742">
            <v>0</v>
          </cell>
          <cell r="F742">
            <v>0</v>
          </cell>
          <cell r="G742">
            <v>98816.85</v>
          </cell>
          <cell r="H742">
            <v>0</v>
          </cell>
        </row>
        <row r="743">
          <cell r="A743" t="str">
            <v>08.04.14b</v>
          </cell>
          <cell r="B743" t="str">
            <v>Thaùo chuoãi söù ñôõ &lt;= 11 baùt, coät cao &lt;= 30m</v>
          </cell>
          <cell r="C743" t="str">
            <v>chuoãi</v>
          </cell>
          <cell r="D743">
            <v>0</v>
          </cell>
          <cell r="E743">
            <v>0</v>
          </cell>
          <cell r="F743">
            <v>0</v>
          </cell>
          <cell r="G743">
            <v>103807.6</v>
          </cell>
          <cell r="H743">
            <v>0</v>
          </cell>
        </row>
        <row r="744">
          <cell r="A744" t="str">
            <v>08.04.14c</v>
          </cell>
          <cell r="B744" t="str">
            <v>Thaùo chuoãi söù ñôõ &lt;= 11 baùt, coät cao &lt;= 40m</v>
          </cell>
          <cell r="C744" t="str">
            <v>chuoãi</v>
          </cell>
          <cell r="D744">
            <v>0</v>
          </cell>
          <cell r="E744">
            <v>0</v>
          </cell>
          <cell r="F744">
            <v>0</v>
          </cell>
          <cell r="G744">
            <v>114787.24999999999</v>
          </cell>
          <cell r="H744">
            <v>0</v>
          </cell>
        </row>
        <row r="745">
          <cell r="A745" t="str">
            <v>08.04.14d</v>
          </cell>
          <cell r="B745" t="str">
            <v>Thaùo chuoãi söù ñôõ &lt;= 11 baùt, coät cao &lt;= 50m</v>
          </cell>
          <cell r="C745" t="str">
            <v>chuoãi</v>
          </cell>
          <cell r="D745">
            <v>0</v>
          </cell>
          <cell r="E745">
            <v>0</v>
          </cell>
          <cell r="F745">
            <v>0</v>
          </cell>
          <cell r="G745">
            <v>131755.80000000002</v>
          </cell>
          <cell r="H745">
            <v>0</v>
          </cell>
        </row>
        <row r="746">
          <cell r="A746" t="str">
            <v>08.04.14e</v>
          </cell>
          <cell r="B746" t="str">
            <v>Thaùo chuoãi söù ñôõ &lt;= 11 baùt, coät cao &lt;= 60m</v>
          </cell>
          <cell r="C746" t="str">
            <v>chuoãi</v>
          </cell>
          <cell r="D746">
            <v>0</v>
          </cell>
          <cell r="E746">
            <v>0</v>
          </cell>
          <cell r="F746">
            <v>0</v>
          </cell>
          <cell r="G746">
            <v>144731.75</v>
          </cell>
          <cell r="H746">
            <v>0</v>
          </cell>
        </row>
        <row r="747">
          <cell r="A747" t="str">
            <v>08.04.15a</v>
          </cell>
          <cell r="B747" t="str">
            <v>Thaùo chuoãi söù ñôõ &lt;= 14 baùt, coät cao &lt;= 20m</v>
          </cell>
          <cell r="C747" t="str">
            <v>chuoãi</v>
          </cell>
          <cell r="D747">
            <v>0</v>
          </cell>
          <cell r="E747">
            <v>0</v>
          </cell>
          <cell r="F747">
            <v>0</v>
          </cell>
          <cell r="G747">
            <v>124768.75</v>
          </cell>
          <cell r="H747">
            <v>0</v>
          </cell>
        </row>
        <row r="748">
          <cell r="A748" t="str">
            <v>08.04.15b</v>
          </cell>
          <cell r="B748" t="str">
            <v>Thaùo chuoãi söù ñôõ &lt;= 14 baùt, coät cao &lt;= 30m</v>
          </cell>
          <cell r="C748" t="str">
            <v>chuoãi</v>
          </cell>
          <cell r="D748">
            <v>0</v>
          </cell>
          <cell r="E748">
            <v>0</v>
          </cell>
          <cell r="F748">
            <v>0</v>
          </cell>
          <cell r="G748">
            <v>131755.80000000002</v>
          </cell>
          <cell r="H748">
            <v>0</v>
          </cell>
        </row>
        <row r="749">
          <cell r="A749" t="str">
            <v>08.04.15c</v>
          </cell>
          <cell r="B749" t="str">
            <v>Thaùo chuoãi söù ñôõ &lt;= 14 baùt, coät cao &lt;= 40m</v>
          </cell>
          <cell r="C749" t="str">
            <v>chuoãi</v>
          </cell>
          <cell r="D749">
            <v>0</v>
          </cell>
          <cell r="E749">
            <v>0</v>
          </cell>
          <cell r="F749">
            <v>0</v>
          </cell>
          <cell r="G749">
            <v>143733.6</v>
          </cell>
          <cell r="H749">
            <v>0</v>
          </cell>
        </row>
        <row r="750">
          <cell r="A750" t="str">
            <v>08.04.15d</v>
          </cell>
          <cell r="B750" t="str">
            <v>Thaùo chuoãi söù ñôõ &lt;= 14 baùt, coät cao &lt;= 50m</v>
          </cell>
          <cell r="C750" t="str">
            <v>chuoãi</v>
          </cell>
          <cell r="D750">
            <v>0</v>
          </cell>
          <cell r="E750">
            <v>0</v>
          </cell>
          <cell r="F750">
            <v>0</v>
          </cell>
          <cell r="G750">
            <v>166691.04999999999</v>
          </cell>
          <cell r="H750">
            <v>0</v>
          </cell>
        </row>
        <row r="751">
          <cell r="A751" t="str">
            <v>08.04.15e</v>
          </cell>
          <cell r="B751" t="str">
            <v>Thaùo chuoãi söù ñôõ &lt;= 14 baùt, coät cao &lt;= 60m</v>
          </cell>
          <cell r="C751" t="str">
            <v>chuoãi</v>
          </cell>
          <cell r="D751">
            <v>0</v>
          </cell>
          <cell r="E751">
            <v>0</v>
          </cell>
          <cell r="F751">
            <v>0</v>
          </cell>
          <cell r="G751">
            <v>183659.6</v>
          </cell>
          <cell r="H751">
            <v>0</v>
          </cell>
        </row>
        <row r="752">
          <cell r="A752" t="str">
            <v>08.04.16a</v>
          </cell>
          <cell r="B752" t="str">
            <v>Thaùo chuoãi söù ñôõ &lt;= 18 baùt, coät cao &lt;= 20m</v>
          </cell>
          <cell r="C752" t="str">
            <v>chuoãi</v>
          </cell>
          <cell r="D752">
            <v>0</v>
          </cell>
          <cell r="E752">
            <v>0</v>
          </cell>
          <cell r="F752">
            <v>0</v>
          </cell>
          <cell r="G752">
            <v>147726.20000000001</v>
          </cell>
          <cell r="H752">
            <v>0</v>
          </cell>
        </row>
        <row r="753">
          <cell r="A753" t="str">
            <v>08.04.16b</v>
          </cell>
          <cell r="B753" t="str">
            <v>Thaùo chuoãi söù ñôõ &lt;= 18 baùt, coät cao &lt;= 30m</v>
          </cell>
          <cell r="C753" t="str">
            <v>chuoãi</v>
          </cell>
          <cell r="D753">
            <v>0</v>
          </cell>
          <cell r="E753">
            <v>0</v>
          </cell>
          <cell r="F753">
            <v>0</v>
          </cell>
          <cell r="G753">
            <v>155711.4</v>
          </cell>
          <cell r="H753">
            <v>0</v>
          </cell>
        </row>
        <row r="754">
          <cell r="A754" t="str">
            <v>08.04.16c</v>
          </cell>
          <cell r="B754" t="str">
            <v>Thaùo chuoãi söù ñôõ &lt;= 18 baùt, coät cao &lt;= 40m</v>
          </cell>
          <cell r="C754" t="str">
            <v>chuoãi</v>
          </cell>
          <cell r="D754">
            <v>0</v>
          </cell>
          <cell r="E754">
            <v>0</v>
          </cell>
          <cell r="F754">
            <v>0</v>
          </cell>
          <cell r="G754">
            <v>168687.35</v>
          </cell>
          <cell r="H754">
            <v>0</v>
          </cell>
        </row>
        <row r="755">
          <cell r="A755" t="str">
            <v>08.04.16d</v>
          </cell>
          <cell r="B755" t="str">
            <v>Thaùo chuoãi söù ñôõ &lt;= 18 baùt, coät cao &lt;= 50m</v>
          </cell>
          <cell r="C755" t="str">
            <v>chuoãi</v>
          </cell>
          <cell r="D755">
            <v>0</v>
          </cell>
          <cell r="E755">
            <v>0</v>
          </cell>
          <cell r="F755">
            <v>0</v>
          </cell>
          <cell r="G755">
            <v>193641.1</v>
          </cell>
          <cell r="H755">
            <v>0</v>
          </cell>
        </row>
        <row r="756">
          <cell r="A756" t="str">
            <v>08.04.16e</v>
          </cell>
          <cell r="B756" t="str">
            <v>Thaùo chuoãi söù ñôõ &lt;= 18 baùt, coät cao &lt;= 60m</v>
          </cell>
          <cell r="C756" t="str">
            <v>chuoãi</v>
          </cell>
          <cell r="D756">
            <v>0</v>
          </cell>
          <cell r="E756">
            <v>0</v>
          </cell>
          <cell r="F756">
            <v>0</v>
          </cell>
          <cell r="G756">
            <v>215600.40000000002</v>
          </cell>
          <cell r="H756">
            <v>0</v>
          </cell>
        </row>
        <row r="757">
          <cell r="A757" t="str">
            <v>08.04.17a</v>
          </cell>
          <cell r="B757" t="str">
            <v>Thaùo chuoãi söù ñôõ &gt; 18 baùt, coät cao &lt;= 20m</v>
          </cell>
          <cell r="C757" t="str">
            <v>chuoãi</v>
          </cell>
          <cell r="D757">
            <v>0</v>
          </cell>
          <cell r="E757">
            <v>0</v>
          </cell>
          <cell r="F757">
            <v>0</v>
          </cell>
          <cell r="G757">
            <v>179667</v>
          </cell>
          <cell r="H757">
            <v>0</v>
          </cell>
        </row>
        <row r="758">
          <cell r="A758" t="str">
            <v>08.04.17b</v>
          </cell>
          <cell r="B758" t="str">
            <v>Thaùo chuoãi söù ñôõ &gt; 18 baùt, coät cao &lt;= 30m</v>
          </cell>
          <cell r="C758" t="str">
            <v>chuoãi</v>
          </cell>
          <cell r="D758">
            <v>0</v>
          </cell>
          <cell r="E758">
            <v>0</v>
          </cell>
          <cell r="F758">
            <v>0</v>
          </cell>
          <cell r="G758">
            <v>189648.5</v>
          </cell>
          <cell r="H758">
            <v>0</v>
          </cell>
        </row>
        <row r="759">
          <cell r="A759" t="str">
            <v>08.04.17c</v>
          </cell>
          <cell r="B759" t="str">
            <v>Thaùo chuoãi söù ñôõ &gt; 18 baùt, coät cao &lt;= 40m</v>
          </cell>
          <cell r="C759" t="str">
            <v>chuoãi</v>
          </cell>
          <cell r="D759">
            <v>0</v>
          </cell>
          <cell r="E759">
            <v>0</v>
          </cell>
          <cell r="F759">
            <v>0</v>
          </cell>
          <cell r="G759">
            <v>206617.05</v>
          </cell>
          <cell r="H759">
            <v>0</v>
          </cell>
        </row>
        <row r="760">
          <cell r="A760" t="str">
            <v>08.04.17d</v>
          </cell>
          <cell r="B760" t="str">
            <v>Thaùo chuoãi söù ñôõ &gt; 18 baùt, coät cao &lt;= 50m</v>
          </cell>
          <cell r="C760" t="str">
            <v>chuoãi</v>
          </cell>
          <cell r="D760">
            <v>0</v>
          </cell>
          <cell r="E760">
            <v>0</v>
          </cell>
          <cell r="F760">
            <v>0</v>
          </cell>
          <cell r="G760">
            <v>236561.55000000002</v>
          </cell>
          <cell r="H760">
            <v>0</v>
          </cell>
        </row>
        <row r="761">
          <cell r="A761" t="str">
            <v>08.04.17e</v>
          </cell>
          <cell r="B761" t="str">
            <v>Thaùo chuoãi söù ñôõ &gt; 18 baùt, coät cao &lt;= 60m</v>
          </cell>
          <cell r="C761" t="str">
            <v>chuoãi</v>
          </cell>
          <cell r="D761">
            <v>0</v>
          </cell>
          <cell r="E761">
            <v>0</v>
          </cell>
          <cell r="F761">
            <v>0</v>
          </cell>
          <cell r="G761">
            <v>263511.60000000003</v>
          </cell>
          <cell r="H761">
            <v>0</v>
          </cell>
        </row>
        <row r="762">
          <cell r="A762" t="str">
            <v>08.04.20</v>
          </cell>
          <cell r="B762" t="str">
            <v>THAÙO CHUOÃI SÖÙ NEÙO</v>
          </cell>
          <cell r="H762">
            <v>0</v>
          </cell>
        </row>
        <row r="763">
          <cell r="A763" t="str">
            <v>08.04.21a</v>
          </cell>
          <cell r="B763" t="str">
            <v>Thaùo chuoãi söù neùo &lt;= 2 baùt, coät cao &lt;= 20m</v>
          </cell>
          <cell r="C763" t="str">
            <v>chuoãi</v>
          </cell>
          <cell r="D763">
            <v>0</v>
          </cell>
          <cell r="E763">
            <v>0</v>
          </cell>
          <cell r="F763">
            <v>0</v>
          </cell>
          <cell r="G763">
            <v>20961.149999999998</v>
          </cell>
          <cell r="H763">
            <v>0</v>
          </cell>
        </row>
        <row r="764">
          <cell r="A764" t="str">
            <v>08.04.21b</v>
          </cell>
          <cell r="B764" t="str">
            <v>Thaùo chuoãi söù neùo &lt;= 2 baùt, coät cao &lt;= 30m</v>
          </cell>
          <cell r="C764" t="str">
            <v>chuoãi</v>
          </cell>
          <cell r="D764">
            <v>0</v>
          </cell>
          <cell r="E764">
            <v>0</v>
          </cell>
          <cell r="F764">
            <v>0</v>
          </cell>
          <cell r="G764">
            <v>25951.9</v>
          </cell>
          <cell r="H764">
            <v>0</v>
          </cell>
        </row>
        <row r="765">
          <cell r="A765" t="str">
            <v>08.04.21c</v>
          </cell>
          <cell r="B765" t="str">
            <v>Thaùo chuoãi söù neùo &lt;= 2 baùt, coät cao &lt;= 40m</v>
          </cell>
          <cell r="C765" t="str">
            <v>chuoãi</v>
          </cell>
          <cell r="D765">
            <v>0</v>
          </cell>
          <cell r="E765">
            <v>0</v>
          </cell>
          <cell r="F765">
            <v>0</v>
          </cell>
          <cell r="G765">
            <v>32938.950000000004</v>
          </cell>
          <cell r="H765">
            <v>0</v>
          </cell>
        </row>
        <row r="766">
          <cell r="A766" t="str">
            <v>08.04.21d</v>
          </cell>
          <cell r="B766" t="str">
            <v>Thaùo chuoãi söù neùo &lt;= 2 baùt, coät cao &lt;= 50m</v>
          </cell>
          <cell r="C766" t="str">
            <v>chuoãi</v>
          </cell>
          <cell r="D766">
            <v>0</v>
          </cell>
          <cell r="E766">
            <v>0</v>
          </cell>
          <cell r="F766">
            <v>0</v>
          </cell>
          <cell r="G766">
            <v>37929.699999999997</v>
          </cell>
          <cell r="H766">
            <v>0</v>
          </cell>
        </row>
        <row r="767">
          <cell r="A767" t="str">
            <v>08.04.21e</v>
          </cell>
          <cell r="B767" t="str">
            <v>Thaùo chuoãi söù neùo &lt;= 2 baùt, coät cao &lt;= 60m</v>
          </cell>
          <cell r="C767" t="str">
            <v>chuoãi</v>
          </cell>
          <cell r="D767">
            <v>0</v>
          </cell>
          <cell r="E767">
            <v>0</v>
          </cell>
          <cell r="F767">
            <v>0</v>
          </cell>
          <cell r="G767">
            <v>43918.6</v>
          </cell>
          <cell r="H767">
            <v>0</v>
          </cell>
        </row>
        <row r="768">
          <cell r="A768" t="str">
            <v>08.04.22a</v>
          </cell>
          <cell r="B768" t="str">
            <v>Thaùo chuoãi söù neùo &lt;= 5 baùt, coät cao &lt;= 20m</v>
          </cell>
          <cell r="C768" t="str">
            <v>chuoãi</v>
          </cell>
          <cell r="D768">
            <v>0</v>
          </cell>
          <cell r="E768">
            <v>0</v>
          </cell>
          <cell r="F768">
            <v>0</v>
          </cell>
          <cell r="G768">
            <v>48909.35</v>
          </cell>
          <cell r="H768">
            <v>0</v>
          </cell>
        </row>
        <row r="769">
          <cell r="A769" t="str">
            <v>08.04.22b</v>
          </cell>
          <cell r="B769" t="str">
            <v>Thaùo chuoãi söù neùo &lt;= 5 baùt, coät cao &lt;= 30m</v>
          </cell>
          <cell r="C769" t="str">
            <v>chuoãi</v>
          </cell>
          <cell r="D769">
            <v>0</v>
          </cell>
          <cell r="E769">
            <v>0</v>
          </cell>
          <cell r="F769">
            <v>0</v>
          </cell>
          <cell r="G769">
            <v>50905.65</v>
          </cell>
          <cell r="H769">
            <v>0</v>
          </cell>
        </row>
        <row r="770">
          <cell r="A770" t="str">
            <v>08.04.22c</v>
          </cell>
          <cell r="B770" t="str">
            <v>Thaùo chuoãi söù neùo &lt;= 5 baùt, coät cao &lt;= 40m</v>
          </cell>
          <cell r="C770" t="str">
            <v>chuoãi</v>
          </cell>
          <cell r="D770">
            <v>0</v>
          </cell>
          <cell r="E770">
            <v>0</v>
          </cell>
          <cell r="F770">
            <v>0</v>
          </cell>
          <cell r="G770">
            <v>56894.549999999996</v>
          </cell>
          <cell r="H770">
            <v>0</v>
          </cell>
        </row>
        <row r="771">
          <cell r="A771" t="str">
            <v>08.04.22d</v>
          </cell>
          <cell r="B771" t="str">
            <v>Thaùo chuoãi söù neùo &lt;= 5 baùt, coät cao &lt;= 50m</v>
          </cell>
          <cell r="C771" t="str">
            <v>chuoãi</v>
          </cell>
          <cell r="D771">
            <v>0</v>
          </cell>
          <cell r="E771">
            <v>0</v>
          </cell>
          <cell r="F771">
            <v>0</v>
          </cell>
          <cell r="G771">
            <v>64879.75</v>
          </cell>
          <cell r="H771">
            <v>0</v>
          </cell>
        </row>
        <row r="772">
          <cell r="A772" t="str">
            <v>08.04.22e</v>
          </cell>
          <cell r="B772" t="str">
            <v>Thaùo chuoãi söù neùo &lt;= 5 baùt, coät cao &lt;= 60m</v>
          </cell>
          <cell r="C772" t="str">
            <v>chuoãi</v>
          </cell>
          <cell r="D772">
            <v>0</v>
          </cell>
          <cell r="E772">
            <v>0</v>
          </cell>
          <cell r="F772">
            <v>0</v>
          </cell>
          <cell r="G772">
            <v>70868.649999999994</v>
          </cell>
          <cell r="H772">
            <v>0</v>
          </cell>
        </row>
        <row r="773">
          <cell r="A773" t="str">
            <v>08.04.23a</v>
          </cell>
          <cell r="B773" t="str">
            <v>Thaùo chuoãi söù neùo &lt;= 8 baùt, coät cao &lt;= 20m</v>
          </cell>
          <cell r="C773" t="str">
            <v>chuoãi</v>
          </cell>
          <cell r="D773">
            <v>0</v>
          </cell>
          <cell r="E773">
            <v>0</v>
          </cell>
          <cell r="F773">
            <v>0</v>
          </cell>
          <cell r="G773">
            <v>77855.7</v>
          </cell>
          <cell r="H773">
            <v>0</v>
          </cell>
        </row>
        <row r="774">
          <cell r="A774" t="str">
            <v>08.04.23b</v>
          </cell>
          <cell r="B774" t="str">
            <v>Thaùo chuoãi söù neùo &lt;= 8 baùt, coät cao &lt;= 30m</v>
          </cell>
          <cell r="C774" t="str">
            <v>chuoãi</v>
          </cell>
          <cell r="D774">
            <v>0</v>
          </cell>
          <cell r="E774">
            <v>0</v>
          </cell>
          <cell r="F774">
            <v>0</v>
          </cell>
          <cell r="G774">
            <v>81848.299999999988</v>
          </cell>
          <cell r="H774">
            <v>0</v>
          </cell>
        </row>
        <row r="775">
          <cell r="A775" t="str">
            <v>08.04.23c</v>
          </cell>
          <cell r="B775" t="str">
            <v>Thaùo chuoãi söù neùo &lt;= 8 baùt, coät cao &lt;= 40m</v>
          </cell>
          <cell r="C775" t="str">
            <v>chuoãi</v>
          </cell>
          <cell r="D775">
            <v>0</v>
          </cell>
          <cell r="E775">
            <v>0</v>
          </cell>
          <cell r="F775">
            <v>0</v>
          </cell>
          <cell r="G775">
            <v>92827.950000000012</v>
          </cell>
          <cell r="H775">
            <v>0</v>
          </cell>
        </row>
        <row r="776">
          <cell r="A776" t="str">
            <v>08.04.23d</v>
          </cell>
          <cell r="B776" t="str">
            <v>Thaùo chuoãi söù neùo &lt;= 8 baùt, coät cao &lt;= 50m</v>
          </cell>
          <cell r="C776" t="str">
            <v>chuoãi</v>
          </cell>
          <cell r="D776">
            <v>0</v>
          </cell>
          <cell r="E776">
            <v>0</v>
          </cell>
          <cell r="F776">
            <v>0</v>
          </cell>
          <cell r="G776">
            <v>104805.75</v>
          </cell>
          <cell r="H776">
            <v>0</v>
          </cell>
        </row>
        <row r="777">
          <cell r="A777" t="str">
            <v>08.04.23e</v>
          </cell>
          <cell r="B777" t="str">
            <v>Thaùo chuoãi söù neùo &lt;= 8 baùt, coät cao &lt;= 60m</v>
          </cell>
          <cell r="C777" t="str">
            <v>chuoãi</v>
          </cell>
          <cell r="D777">
            <v>0</v>
          </cell>
          <cell r="E777">
            <v>0</v>
          </cell>
          <cell r="F777">
            <v>0</v>
          </cell>
          <cell r="G777">
            <v>115785.4</v>
          </cell>
          <cell r="H777">
            <v>0</v>
          </cell>
        </row>
        <row r="778">
          <cell r="A778" t="str">
            <v>08.04.24a</v>
          </cell>
          <cell r="B778" t="str">
            <v>Thaùo chuoãi söù neùo &lt;= 11 baùt, coät cao &lt;= 20m</v>
          </cell>
          <cell r="C778" t="str">
            <v>chuoãi</v>
          </cell>
          <cell r="D778">
            <v>0</v>
          </cell>
          <cell r="E778">
            <v>0</v>
          </cell>
          <cell r="F778">
            <v>0</v>
          </cell>
          <cell r="G778">
            <v>110794.65000000001</v>
          </cell>
          <cell r="H778">
            <v>0</v>
          </cell>
        </row>
        <row r="779">
          <cell r="A779" t="str">
            <v>08.04.24b</v>
          </cell>
          <cell r="B779" t="str">
            <v>Thaùo chuoãi söù neùo &lt;= 11 baùt, coät cao &lt;= 30m</v>
          </cell>
          <cell r="C779" t="str">
            <v>chuoãi</v>
          </cell>
          <cell r="D779">
            <v>0</v>
          </cell>
          <cell r="E779">
            <v>0</v>
          </cell>
          <cell r="F779">
            <v>0</v>
          </cell>
          <cell r="G779">
            <v>117781.7</v>
          </cell>
          <cell r="H779">
            <v>0</v>
          </cell>
        </row>
        <row r="780">
          <cell r="A780" t="str">
            <v>08.04.24c</v>
          </cell>
          <cell r="B780" t="str">
            <v>Thaùo chuoãi söù neùo &lt;= 11 baùt, coät cao &lt;= 40m</v>
          </cell>
          <cell r="C780" t="str">
            <v>chuoãi</v>
          </cell>
          <cell r="D780">
            <v>0</v>
          </cell>
          <cell r="E780">
            <v>0</v>
          </cell>
          <cell r="F780">
            <v>0</v>
          </cell>
          <cell r="G780">
            <v>132753.95000000001</v>
          </cell>
          <cell r="H780">
            <v>0</v>
          </cell>
        </row>
        <row r="781">
          <cell r="A781" t="str">
            <v>08.04.24d</v>
          </cell>
          <cell r="B781" t="str">
            <v>Thaùo chuoãi söù neùo &lt;= 11 baùt, coät cao &lt;= 50m</v>
          </cell>
          <cell r="C781" t="str">
            <v>chuoãi</v>
          </cell>
          <cell r="D781">
            <v>0</v>
          </cell>
          <cell r="E781">
            <v>0</v>
          </cell>
          <cell r="F781">
            <v>0</v>
          </cell>
          <cell r="G781">
            <v>147726.20000000001</v>
          </cell>
          <cell r="H781">
            <v>0</v>
          </cell>
        </row>
        <row r="782">
          <cell r="A782" t="str">
            <v>08.04.24e</v>
          </cell>
          <cell r="B782" t="str">
            <v>Thaùo chuoãi söù neùo &lt;= 11 baùt, coät cao &lt;= 60m</v>
          </cell>
          <cell r="C782" t="str">
            <v>chuoãi</v>
          </cell>
          <cell r="D782">
            <v>0</v>
          </cell>
          <cell r="E782">
            <v>0</v>
          </cell>
          <cell r="F782">
            <v>0</v>
          </cell>
          <cell r="G782">
            <v>162698.44999999998</v>
          </cell>
          <cell r="H782">
            <v>0</v>
          </cell>
        </row>
        <row r="783">
          <cell r="A783" t="str">
            <v>08.04.25a</v>
          </cell>
          <cell r="B783" t="str">
            <v>Thaùo chuoãi söù neùo &lt;= 14 baùt, coät cao &lt;= 20m</v>
          </cell>
          <cell r="C783" t="str">
            <v>chuoãi</v>
          </cell>
          <cell r="D783">
            <v>0</v>
          </cell>
          <cell r="E783">
            <v>0</v>
          </cell>
          <cell r="F783">
            <v>0</v>
          </cell>
          <cell r="G783">
            <v>139741</v>
          </cell>
          <cell r="H783">
            <v>0</v>
          </cell>
        </row>
        <row r="784">
          <cell r="A784" t="str">
            <v>08.04.25b</v>
          </cell>
          <cell r="B784" t="str">
            <v>Thaùo chuoãi söù neùo &lt;= 14 baùt, coät cao &lt;= 30m</v>
          </cell>
          <cell r="C784" t="str">
            <v>chuoãi</v>
          </cell>
          <cell r="D784">
            <v>0</v>
          </cell>
          <cell r="E784">
            <v>0</v>
          </cell>
          <cell r="F784">
            <v>0</v>
          </cell>
          <cell r="G784">
            <v>147726.20000000001</v>
          </cell>
          <cell r="H784">
            <v>0</v>
          </cell>
        </row>
        <row r="785">
          <cell r="A785" t="str">
            <v>08.04.25c</v>
          </cell>
          <cell r="B785" t="str">
            <v>Thaùo chuoãi söù neùo &lt;= 14 baùt, coät cao &lt;= 40m</v>
          </cell>
          <cell r="C785" t="str">
            <v>chuoãi</v>
          </cell>
          <cell r="D785">
            <v>0</v>
          </cell>
          <cell r="E785">
            <v>0</v>
          </cell>
          <cell r="F785">
            <v>0</v>
          </cell>
          <cell r="G785">
            <v>167689.19999999998</v>
          </cell>
          <cell r="H785">
            <v>0</v>
          </cell>
        </row>
        <row r="786">
          <cell r="A786" t="str">
            <v>08.04.25d</v>
          </cell>
          <cell r="B786" t="str">
            <v>Thaùo chuoãi söù neùo &lt;= 14 baùt, coät cao &lt;= 50m</v>
          </cell>
          <cell r="C786" t="str">
            <v>chuoãi</v>
          </cell>
          <cell r="D786">
            <v>0</v>
          </cell>
          <cell r="E786">
            <v>0</v>
          </cell>
          <cell r="F786">
            <v>0</v>
          </cell>
          <cell r="G786">
            <v>187652.19999999998</v>
          </cell>
          <cell r="H786">
            <v>0</v>
          </cell>
        </row>
        <row r="787">
          <cell r="A787" t="str">
            <v>08.04.25e</v>
          </cell>
          <cell r="B787" t="str">
            <v>Thaùo chuoãi söù neùo &lt;= 14 baùt, coät cao &lt;= 60m</v>
          </cell>
          <cell r="C787" t="str">
            <v>chuoãi</v>
          </cell>
          <cell r="D787">
            <v>0</v>
          </cell>
          <cell r="E787">
            <v>0</v>
          </cell>
          <cell r="F787">
            <v>0</v>
          </cell>
          <cell r="G787">
            <v>206617.05</v>
          </cell>
          <cell r="H787">
            <v>0</v>
          </cell>
        </row>
        <row r="788">
          <cell r="A788" t="str">
            <v>08.04.26a</v>
          </cell>
          <cell r="B788" t="str">
            <v>Thaùo chuoãi söù neùo &lt;= 18 baùt, coät cao &lt;= 20m</v>
          </cell>
          <cell r="C788" t="str">
            <v>chuoãi</v>
          </cell>
          <cell r="D788">
            <v>0</v>
          </cell>
          <cell r="E788">
            <v>0</v>
          </cell>
          <cell r="F788">
            <v>0</v>
          </cell>
          <cell r="G788">
            <v>165692.9</v>
          </cell>
          <cell r="H788">
            <v>0</v>
          </cell>
        </row>
        <row r="789">
          <cell r="A789" t="str">
            <v>08.04.26b</v>
          </cell>
          <cell r="B789" t="str">
            <v>Thaùo chuoãi söù neùo &lt;= 18 baùt, coät cao &lt;= 30m</v>
          </cell>
          <cell r="C789" t="str">
            <v>chuoãi</v>
          </cell>
          <cell r="D789">
            <v>0</v>
          </cell>
          <cell r="E789">
            <v>0</v>
          </cell>
          <cell r="F789">
            <v>0</v>
          </cell>
          <cell r="G789">
            <v>174676.25</v>
          </cell>
          <cell r="H789">
            <v>0</v>
          </cell>
        </row>
        <row r="790">
          <cell r="A790" t="str">
            <v>08.04.26c</v>
          </cell>
          <cell r="B790" t="str">
            <v>Thaùo chuoãi söù neùo &lt;= 18 baùt, coät cao &lt;= 40m</v>
          </cell>
          <cell r="C790" t="str">
            <v>chuoãi</v>
          </cell>
          <cell r="D790">
            <v>0</v>
          </cell>
          <cell r="E790">
            <v>0</v>
          </cell>
          <cell r="F790">
            <v>0</v>
          </cell>
          <cell r="G790">
            <v>198631.85</v>
          </cell>
          <cell r="H790">
            <v>0</v>
          </cell>
        </row>
        <row r="791">
          <cell r="A791" t="str">
            <v>08.04.26d</v>
          </cell>
          <cell r="B791" t="str">
            <v>Thaùo chuoãi söù neùo &lt;= 18 baùt, coät cao &lt;= 50m</v>
          </cell>
          <cell r="C791" t="str">
            <v>chuoãi</v>
          </cell>
          <cell r="D791">
            <v>0</v>
          </cell>
          <cell r="E791">
            <v>0</v>
          </cell>
          <cell r="F791">
            <v>0</v>
          </cell>
          <cell r="G791">
            <v>220591.15</v>
          </cell>
          <cell r="H791">
            <v>0</v>
          </cell>
        </row>
        <row r="792">
          <cell r="A792" t="str">
            <v>08.04.26e</v>
          </cell>
          <cell r="B792" t="str">
            <v>Thaùo chuoãi söù neùo &lt;= 18 baùt, coät cao &lt;= 60m</v>
          </cell>
          <cell r="C792" t="str">
            <v>chuoãi</v>
          </cell>
          <cell r="D792">
            <v>0</v>
          </cell>
          <cell r="E792">
            <v>0</v>
          </cell>
          <cell r="F792">
            <v>0</v>
          </cell>
          <cell r="G792">
            <v>280480.15000000002</v>
          </cell>
          <cell r="H792">
            <v>0</v>
          </cell>
        </row>
        <row r="793">
          <cell r="A793" t="str">
            <v>08.04.27a</v>
          </cell>
          <cell r="B793" t="str">
            <v>Thaùo chuoãi söù neùo &gt; 18 baùt, coät cao &lt;= 20m</v>
          </cell>
          <cell r="C793" t="str">
            <v>chuoãi</v>
          </cell>
          <cell r="D793">
            <v>0</v>
          </cell>
          <cell r="E793">
            <v>0</v>
          </cell>
          <cell r="F793">
            <v>0</v>
          </cell>
          <cell r="G793">
            <v>202624.44999999998</v>
          </cell>
          <cell r="H793">
            <v>0</v>
          </cell>
        </row>
        <row r="794">
          <cell r="A794" t="str">
            <v>08.04.27b</v>
          </cell>
          <cell r="B794" t="str">
            <v>Thaùo chuoãi söù neùo &gt; 18 baùt, coät cao &lt;= 30m</v>
          </cell>
          <cell r="C794" t="str">
            <v>chuoãi</v>
          </cell>
          <cell r="D794">
            <v>0</v>
          </cell>
          <cell r="E794">
            <v>0</v>
          </cell>
          <cell r="F794">
            <v>0</v>
          </cell>
          <cell r="G794">
            <v>212605.94999999998</v>
          </cell>
          <cell r="H794">
            <v>0</v>
          </cell>
        </row>
        <row r="795">
          <cell r="A795" t="str">
            <v>08.04.27c</v>
          </cell>
          <cell r="B795" t="str">
            <v>Thaùo chuoãi söù neùo &gt; 18 baùt, coät cao &lt;= 40m</v>
          </cell>
          <cell r="C795" t="str">
            <v>chuoãi</v>
          </cell>
          <cell r="D795">
            <v>0</v>
          </cell>
          <cell r="E795">
            <v>0</v>
          </cell>
          <cell r="F795">
            <v>0</v>
          </cell>
          <cell r="G795">
            <v>242550.45</v>
          </cell>
          <cell r="H795">
            <v>0</v>
          </cell>
        </row>
        <row r="796">
          <cell r="A796" t="str">
            <v>08.04.27d</v>
          </cell>
          <cell r="B796" t="str">
            <v>Thaùo chuoãi söù neùo &gt; 18 baùt, coät cao &lt;= 50m</v>
          </cell>
          <cell r="C796" t="str">
            <v>chuoãi</v>
          </cell>
          <cell r="D796">
            <v>0</v>
          </cell>
          <cell r="E796">
            <v>0</v>
          </cell>
          <cell r="F796">
            <v>0</v>
          </cell>
          <cell r="G796">
            <v>270498.65000000002</v>
          </cell>
          <cell r="H796">
            <v>0</v>
          </cell>
        </row>
        <row r="797">
          <cell r="A797" t="str">
            <v>08.04.27e</v>
          </cell>
          <cell r="B797" t="str">
            <v>Thaùo chuoãi söù neùo &gt; 18 baùt, coät cao &lt;= 60m</v>
          </cell>
          <cell r="C797" t="str">
            <v>chuoãi</v>
          </cell>
          <cell r="D797">
            <v>0</v>
          </cell>
          <cell r="E797">
            <v>0</v>
          </cell>
          <cell r="F797">
            <v>0</v>
          </cell>
          <cell r="G797">
            <v>297448.7</v>
          </cell>
          <cell r="H797">
            <v>0</v>
          </cell>
        </row>
        <row r="798">
          <cell r="A798" t="str">
            <v>08.05.00</v>
          </cell>
          <cell r="B798" t="str">
            <v>LAÉP PHUÏ KIEÄN</v>
          </cell>
          <cell r="H798">
            <v>0</v>
          </cell>
        </row>
        <row r="799">
          <cell r="A799" t="str">
            <v>08.05.11a</v>
          </cell>
          <cell r="B799" t="str">
            <v>Laép choáng rung , chieàu cao  &lt;= 20 m</v>
          </cell>
          <cell r="C799" t="str">
            <v>boä</v>
          </cell>
          <cell r="D799">
            <v>0</v>
          </cell>
          <cell r="E799">
            <v>0</v>
          </cell>
          <cell r="F799">
            <v>0</v>
          </cell>
          <cell r="G799">
            <v>43918.6</v>
          </cell>
          <cell r="H799">
            <v>0</v>
          </cell>
        </row>
        <row r="800">
          <cell r="A800" t="str">
            <v>08.05.11b</v>
          </cell>
          <cell r="B800" t="str">
            <v>Laép choáng rung , chieàu cao  &lt;= 30 m</v>
          </cell>
          <cell r="C800" t="str">
            <v>boä</v>
          </cell>
          <cell r="D800">
            <v>0</v>
          </cell>
          <cell r="E800">
            <v>0</v>
          </cell>
          <cell r="F800">
            <v>0</v>
          </cell>
          <cell r="G800">
            <v>45914.9</v>
          </cell>
          <cell r="H800">
            <v>0</v>
          </cell>
        </row>
        <row r="801">
          <cell r="A801" t="str">
            <v>08.05.11c</v>
          </cell>
          <cell r="B801" t="str">
            <v>Laép choáng rung , chieàu cao  &lt;= 40 m</v>
          </cell>
          <cell r="C801" t="str">
            <v>boä</v>
          </cell>
          <cell r="D801">
            <v>0</v>
          </cell>
          <cell r="E801">
            <v>0</v>
          </cell>
          <cell r="F801">
            <v>0</v>
          </cell>
          <cell r="G801">
            <v>51903.8</v>
          </cell>
          <cell r="H801">
            <v>0</v>
          </cell>
        </row>
        <row r="802">
          <cell r="A802" t="str">
            <v>08.05.11d</v>
          </cell>
          <cell r="B802" t="str">
            <v>Laép choáng rung , chieàu cao  &lt;= 50 m</v>
          </cell>
          <cell r="C802" t="str">
            <v>boä</v>
          </cell>
          <cell r="D802">
            <v>0</v>
          </cell>
          <cell r="E802">
            <v>0</v>
          </cell>
          <cell r="F802">
            <v>0</v>
          </cell>
          <cell r="G802">
            <v>58890.85</v>
          </cell>
          <cell r="H802">
            <v>0</v>
          </cell>
        </row>
        <row r="803">
          <cell r="A803" t="str">
            <v>08.05.11e</v>
          </cell>
          <cell r="B803" t="str">
            <v>Laép choáng rung , chieàu cao  &lt;= 60 m</v>
          </cell>
          <cell r="C803" t="str">
            <v>boä</v>
          </cell>
          <cell r="D803">
            <v>0</v>
          </cell>
          <cell r="E803">
            <v>0</v>
          </cell>
          <cell r="F803">
            <v>0</v>
          </cell>
          <cell r="G803">
            <v>64879.75</v>
          </cell>
          <cell r="H803">
            <v>0</v>
          </cell>
        </row>
        <row r="804">
          <cell r="A804" t="str">
            <v>08.05.12a</v>
          </cell>
          <cell r="B804" t="str">
            <v>Laép moû phoùng seùt , chieàu cao  &lt;= 20 m</v>
          </cell>
          <cell r="C804" t="str">
            <v>boä</v>
          </cell>
          <cell r="D804">
            <v>0</v>
          </cell>
          <cell r="E804">
            <v>0</v>
          </cell>
          <cell r="F804">
            <v>0</v>
          </cell>
          <cell r="G804">
            <v>59889</v>
          </cell>
          <cell r="H804">
            <v>0</v>
          </cell>
        </row>
        <row r="805">
          <cell r="A805" t="str">
            <v>08.05.12b</v>
          </cell>
          <cell r="B805" t="str">
            <v>Laép moû phoùng seùt , chieàu cao  &lt;= 30 m</v>
          </cell>
          <cell r="C805" t="str">
            <v>boä</v>
          </cell>
          <cell r="D805">
            <v>0</v>
          </cell>
          <cell r="E805">
            <v>0</v>
          </cell>
          <cell r="F805">
            <v>0</v>
          </cell>
          <cell r="G805">
            <v>41922.299999999996</v>
          </cell>
          <cell r="H805">
            <v>0</v>
          </cell>
        </row>
        <row r="806">
          <cell r="A806" t="str">
            <v>08.05.12c</v>
          </cell>
          <cell r="B806" t="str">
            <v>Laép moû phoùng seùt , chieàu cao  &lt;= 40 m</v>
          </cell>
          <cell r="C806" t="str">
            <v>boä</v>
          </cell>
          <cell r="D806">
            <v>0</v>
          </cell>
          <cell r="E806">
            <v>0</v>
          </cell>
          <cell r="F806">
            <v>0</v>
          </cell>
          <cell r="G806">
            <v>46913.049999999996</v>
          </cell>
          <cell r="H806">
            <v>0</v>
          </cell>
        </row>
        <row r="807">
          <cell r="A807" t="str">
            <v>08.05.12d</v>
          </cell>
          <cell r="B807" t="str">
            <v>Laép moû phoùng seùt , chieàu cao  &lt;= 50 m</v>
          </cell>
          <cell r="C807" t="str">
            <v>boä</v>
          </cell>
          <cell r="D807">
            <v>0</v>
          </cell>
          <cell r="E807">
            <v>0</v>
          </cell>
          <cell r="F807">
            <v>0</v>
          </cell>
          <cell r="G807">
            <v>53900.100000000006</v>
          </cell>
          <cell r="H807">
            <v>0</v>
          </cell>
        </row>
        <row r="808">
          <cell r="A808" t="str">
            <v>08.05.12e</v>
          </cell>
          <cell r="B808" t="str">
            <v>Laép moû phoùng seùt , chieàu cao  &lt;= 60 m</v>
          </cell>
          <cell r="C808" t="str">
            <v>boä</v>
          </cell>
          <cell r="D808">
            <v>0</v>
          </cell>
          <cell r="E808">
            <v>0</v>
          </cell>
          <cell r="F808">
            <v>0</v>
          </cell>
          <cell r="G808">
            <v>59889</v>
          </cell>
          <cell r="H808">
            <v>0</v>
          </cell>
        </row>
        <row r="809">
          <cell r="A809" t="str">
            <v>08.05.13a</v>
          </cell>
          <cell r="B809" t="str">
            <v>Laép taï buø 25 kg , chieàu cao  &lt;= 20 m</v>
          </cell>
          <cell r="C809" t="str">
            <v>boä</v>
          </cell>
          <cell r="D809">
            <v>0</v>
          </cell>
          <cell r="E809">
            <v>0</v>
          </cell>
          <cell r="F809">
            <v>0</v>
          </cell>
          <cell r="G809">
            <v>36931.550000000003</v>
          </cell>
          <cell r="H809">
            <v>0</v>
          </cell>
        </row>
        <row r="810">
          <cell r="A810" t="str">
            <v>08.05.13b</v>
          </cell>
          <cell r="B810" t="str">
            <v>Laép taï buø 25 kg , chieàu cao  &lt;= 30 m</v>
          </cell>
          <cell r="C810" t="str">
            <v>boä</v>
          </cell>
          <cell r="D810">
            <v>0</v>
          </cell>
          <cell r="E810">
            <v>0</v>
          </cell>
          <cell r="F810">
            <v>0</v>
          </cell>
          <cell r="G810">
            <v>38927.85</v>
          </cell>
          <cell r="H810">
            <v>0</v>
          </cell>
        </row>
        <row r="811">
          <cell r="A811" t="str">
            <v>08.05.13c</v>
          </cell>
          <cell r="B811" t="str">
            <v>Laép taï buø 25 kg , chieàu cao  &lt;= 40 m</v>
          </cell>
          <cell r="C811" t="str">
            <v>boä</v>
          </cell>
          <cell r="D811">
            <v>0</v>
          </cell>
          <cell r="E811">
            <v>0</v>
          </cell>
          <cell r="F811">
            <v>0</v>
          </cell>
          <cell r="G811">
            <v>37929.699999999997</v>
          </cell>
          <cell r="H811">
            <v>0</v>
          </cell>
        </row>
        <row r="812">
          <cell r="A812" t="str">
            <v>08.05.13d</v>
          </cell>
          <cell r="B812" t="str">
            <v>Laép taï buø 25 kg , chieàu cao  &lt;= 50 m</v>
          </cell>
          <cell r="C812" t="str">
            <v>boä</v>
          </cell>
          <cell r="D812">
            <v>0</v>
          </cell>
          <cell r="E812">
            <v>0</v>
          </cell>
          <cell r="F812">
            <v>0</v>
          </cell>
          <cell r="G812">
            <v>48909.35</v>
          </cell>
          <cell r="H812">
            <v>0</v>
          </cell>
        </row>
        <row r="813">
          <cell r="A813" t="str">
            <v>08.05.13e</v>
          </cell>
          <cell r="B813" t="str">
            <v>Laép taï buø 25 kg , chieàu cao  &lt;= 60 m</v>
          </cell>
          <cell r="C813" t="str">
            <v>boä</v>
          </cell>
          <cell r="D813">
            <v>0</v>
          </cell>
          <cell r="E813">
            <v>0</v>
          </cell>
          <cell r="F813">
            <v>0</v>
          </cell>
          <cell r="G813">
            <v>53900.100000000006</v>
          </cell>
          <cell r="H813">
            <v>0</v>
          </cell>
        </row>
        <row r="814">
          <cell r="A814" t="str">
            <v>08.05.14a</v>
          </cell>
          <cell r="B814" t="str">
            <v>Laép taï buø 50 kg , chieàu cao  &lt;= 20 m</v>
          </cell>
          <cell r="C814" t="str">
            <v>boä</v>
          </cell>
          <cell r="D814">
            <v>0</v>
          </cell>
          <cell r="E814">
            <v>0</v>
          </cell>
          <cell r="F814">
            <v>0</v>
          </cell>
          <cell r="G814">
            <v>57892.7</v>
          </cell>
          <cell r="H814">
            <v>0</v>
          </cell>
        </row>
        <row r="815">
          <cell r="A815" t="str">
            <v>08.05.14b</v>
          </cell>
          <cell r="B815" t="str">
            <v>Laép taï buø 50 kg , chieàu cao  &lt;= 30 m</v>
          </cell>
          <cell r="C815" t="str">
            <v>boä</v>
          </cell>
          <cell r="D815">
            <v>0</v>
          </cell>
          <cell r="E815">
            <v>0</v>
          </cell>
          <cell r="F815">
            <v>0</v>
          </cell>
          <cell r="G815">
            <v>59889</v>
          </cell>
          <cell r="H815">
            <v>0</v>
          </cell>
        </row>
        <row r="816">
          <cell r="A816" t="str">
            <v>08.05.14c</v>
          </cell>
          <cell r="B816" t="str">
            <v>Laép taï buø 50 kg , chieàu cao  &lt;= 40 m</v>
          </cell>
          <cell r="C816" t="str">
            <v>boä</v>
          </cell>
          <cell r="D816">
            <v>0</v>
          </cell>
          <cell r="E816">
            <v>0</v>
          </cell>
          <cell r="F816">
            <v>0</v>
          </cell>
          <cell r="G816">
            <v>66876.05</v>
          </cell>
          <cell r="H816">
            <v>0</v>
          </cell>
        </row>
        <row r="817">
          <cell r="A817" t="str">
            <v>08.05.14d</v>
          </cell>
          <cell r="B817" t="str">
            <v>Laép taï buø 50 kg , chieàu cao  &lt;= 50 m</v>
          </cell>
          <cell r="C817" t="str">
            <v>boä</v>
          </cell>
          <cell r="D817">
            <v>0</v>
          </cell>
          <cell r="E817">
            <v>0</v>
          </cell>
          <cell r="F817">
            <v>0</v>
          </cell>
          <cell r="G817">
            <v>77855.7</v>
          </cell>
          <cell r="H817">
            <v>0</v>
          </cell>
        </row>
        <row r="818">
          <cell r="A818" t="str">
            <v>08.05.14e</v>
          </cell>
          <cell r="B818" t="str">
            <v>Laép taï buø 50 kg , chieàu cao  &lt;= 60 m</v>
          </cell>
          <cell r="C818" t="str">
            <v>boä</v>
          </cell>
          <cell r="D818">
            <v>0</v>
          </cell>
          <cell r="E818">
            <v>0</v>
          </cell>
          <cell r="F818">
            <v>0</v>
          </cell>
          <cell r="G818">
            <v>84842.75</v>
          </cell>
          <cell r="H818">
            <v>0</v>
          </cell>
        </row>
        <row r="819">
          <cell r="A819" t="str">
            <v>08.05.15a</v>
          </cell>
          <cell r="B819" t="str">
            <v>Laép taï buø 100 kg , chieàu cao  &lt;= 20 m</v>
          </cell>
          <cell r="C819" t="str">
            <v>boä</v>
          </cell>
          <cell r="D819">
            <v>0</v>
          </cell>
          <cell r="E819">
            <v>0</v>
          </cell>
          <cell r="F819">
            <v>0</v>
          </cell>
          <cell r="G819">
            <v>71866.8</v>
          </cell>
          <cell r="H819">
            <v>0</v>
          </cell>
        </row>
        <row r="820">
          <cell r="A820" t="str">
            <v>08.05.15b</v>
          </cell>
          <cell r="B820" t="str">
            <v>Laép taï buø 100 kg , chieàu cao  &lt;= 30 m</v>
          </cell>
          <cell r="C820" t="str">
            <v>boä</v>
          </cell>
          <cell r="D820">
            <v>0</v>
          </cell>
          <cell r="E820">
            <v>0</v>
          </cell>
          <cell r="F820">
            <v>0</v>
          </cell>
          <cell r="G820">
            <v>75859.399999999994</v>
          </cell>
          <cell r="H820">
            <v>0</v>
          </cell>
        </row>
        <row r="821">
          <cell r="A821" t="str">
            <v>08.05.15c</v>
          </cell>
          <cell r="B821" t="str">
            <v>Laép taï buø 100 kg , chieàu cao  &lt;= 40 m</v>
          </cell>
          <cell r="C821" t="str">
            <v>boä</v>
          </cell>
          <cell r="D821">
            <v>0</v>
          </cell>
          <cell r="E821">
            <v>0</v>
          </cell>
          <cell r="F821">
            <v>0</v>
          </cell>
          <cell r="G821">
            <v>84842.75</v>
          </cell>
          <cell r="H821">
            <v>0</v>
          </cell>
        </row>
        <row r="822">
          <cell r="A822" t="str">
            <v>08.05.15d</v>
          </cell>
          <cell r="B822" t="str">
            <v>Laép taï buø 100 kg , chieàu cao  &lt;= 100 m</v>
          </cell>
          <cell r="C822" t="str">
            <v>boä</v>
          </cell>
          <cell r="D822">
            <v>0</v>
          </cell>
          <cell r="E822">
            <v>0</v>
          </cell>
          <cell r="F822">
            <v>0</v>
          </cell>
          <cell r="G822">
            <v>80850.150000000009</v>
          </cell>
          <cell r="H822">
            <v>0</v>
          </cell>
        </row>
        <row r="823">
          <cell r="A823" t="str">
            <v>08.05.15e</v>
          </cell>
          <cell r="B823" t="str">
            <v>Laép taï buø 100 kg , chieàu cao  &lt;= 60 m</v>
          </cell>
          <cell r="C823" t="str">
            <v>boä</v>
          </cell>
          <cell r="D823">
            <v>0</v>
          </cell>
          <cell r="E823">
            <v>0</v>
          </cell>
          <cell r="F823">
            <v>0</v>
          </cell>
          <cell r="G823">
            <v>106802.05</v>
          </cell>
          <cell r="H823">
            <v>0</v>
          </cell>
        </row>
        <row r="824">
          <cell r="A824" t="str">
            <v>08.05.16a.1</v>
          </cell>
          <cell r="B824" t="str">
            <v>Laép khoaù ñôõ DD, daây CS , t.dieän &lt; 70, h&lt;=20 m</v>
          </cell>
          <cell r="C824" t="str">
            <v>boä</v>
          </cell>
          <cell r="D824">
            <v>0</v>
          </cell>
          <cell r="E824">
            <v>0</v>
          </cell>
          <cell r="F824">
            <v>0</v>
          </cell>
          <cell r="G824">
            <v>13974.100000000002</v>
          </cell>
          <cell r="H824">
            <v>0</v>
          </cell>
        </row>
        <row r="825">
          <cell r="A825" t="str">
            <v>08.05.16a.2</v>
          </cell>
          <cell r="B825" t="str">
            <v>Laép khoaù ñôõ DD, daây CS , t.dieän &lt; 70, h&lt;=30 m</v>
          </cell>
          <cell r="C825" t="str">
            <v>boä</v>
          </cell>
          <cell r="D825">
            <v>0</v>
          </cell>
          <cell r="E825">
            <v>0</v>
          </cell>
          <cell r="F825">
            <v>0</v>
          </cell>
          <cell r="G825">
            <v>14972.25</v>
          </cell>
          <cell r="H825">
            <v>0</v>
          </cell>
        </row>
        <row r="826">
          <cell r="A826" t="str">
            <v>08.05.16a.3</v>
          </cell>
          <cell r="B826" t="str">
            <v>Laép khoaù ñôõ DD, daây CS , t. dieän &lt; 70, h&lt;=40 m</v>
          </cell>
          <cell r="C826" t="str">
            <v>boä</v>
          </cell>
          <cell r="D826">
            <v>0</v>
          </cell>
          <cell r="E826">
            <v>0</v>
          </cell>
          <cell r="F826">
            <v>0</v>
          </cell>
          <cell r="G826">
            <v>16968.550000000003</v>
          </cell>
          <cell r="H826">
            <v>0</v>
          </cell>
        </row>
        <row r="827">
          <cell r="A827" t="str">
            <v>08.05.16a.4</v>
          </cell>
          <cell r="B827" t="str">
            <v>Laép khoaù ñôõ DD, daây CS , t. dieän &lt; 70, h&lt;=50 m</v>
          </cell>
          <cell r="C827" t="str">
            <v>boä</v>
          </cell>
          <cell r="D827">
            <v>0</v>
          </cell>
          <cell r="E827">
            <v>0</v>
          </cell>
          <cell r="F827">
            <v>0</v>
          </cell>
          <cell r="G827">
            <v>17966.7</v>
          </cell>
          <cell r="H827">
            <v>0</v>
          </cell>
        </row>
        <row r="828">
          <cell r="A828" t="str">
            <v>08.05.16a.5</v>
          </cell>
          <cell r="B828" t="str">
            <v>Laép khoaù ñôõ DD, daây CS , t.dieän &lt; 70, h&lt;=60 m</v>
          </cell>
          <cell r="C828" t="str">
            <v>boä</v>
          </cell>
          <cell r="D828">
            <v>0</v>
          </cell>
          <cell r="E828">
            <v>0</v>
          </cell>
          <cell r="F828">
            <v>0</v>
          </cell>
          <cell r="G828">
            <v>20961.149999999998</v>
          </cell>
          <cell r="H828">
            <v>0</v>
          </cell>
        </row>
        <row r="829">
          <cell r="A829" t="str">
            <v>08.05.16b.1</v>
          </cell>
          <cell r="B829" t="str">
            <v>Laép khoaù ñôõ DD, daây CS , t.dieän &lt; 240, h&lt;=20 m</v>
          </cell>
          <cell r="C829" t="str">
            <v>boä</v>
          </cell>
          <cell r="D829">
            <v>0</v>
          </cell>
          <cell r="E829">
            <v>0</v>
          </cell>
          <cell r="F829">
            <v>0</v>
          </cell>
          <cell r="G829">
            <v>20961.149999999998</v>
          </cell>
          <cell r="H829">
            <v>0</v>
          </cell>
        </row>
        <row r="830">
          <cell r="A830" t="str">
            <v>08.05.16b.2</v>
          </cell>
          <cell r="B830" t="str">
            <v>Laép khoaù ñôõ DD, daây CS , t.dieän &lt; 240, h&lt;=30 m</v>
          </cell>
          <cell r="C830" t="str">
            <v>boä</v>
          </cell>
          <cell r="D830">
            <v>0</v>
          </cell>
          <cell r="E830">
            <v>0</v>
          </cell>
          <cell r="F830">
            <v>0</v>
          </cell>
          <cell r="G830">
            <v>21959.3</v>
          </cell>
          <cell r="H830">
            <v>0</v>
          </cell>
        </row>
        <row r="831">
          <cell r="A831" t="str">
            <v>08.05.16b.3</v>
          </cell>
          <cell r="B831" t="str">
            <v>Laép khoaù ñôõ DD, daây CS , t. dieän &lt; 240, h&lt;=40 m</v>
          </cell>
          <cell r="C831" t="str">
            <v>boä</v>
          </cell>
          <cell r="D831">
            <v>0</v>
          </cell>
          <cell r="E831">
            <v>0</v>
          </cell>
          <cell r="F831">
            <v>0</v>
          </cell>
          <cell r="G831">
            <v>23955.599999999999</v>
          </cell>
          <cell r="H831">
            <v>0</v>
          </cell>
        </row>
        <row r="832">
          <cell r="A832" t="str">
            <v>08.05.16b.4</v>
          </cell>
          <cell r="B832" t="str">
            <v>Laép khoaù ñôõ DD, daây CS , t. dieän &lt; 240, h&lt;=50 m</v>
          </cell>
          <cell r="C832" t="str">
            <v>boä</v>
          </cell>
          <cell r="D832">
            <v>0</v>
          </cell>
          <cell r="E832">
            <v>0</v>
          </cell>
          <cell r="F832">
            <v>0</v>
          </cell>
          <cell r="G832">
            <v>27948.200000000004</v>
          </cell>
          <cell r="H832">
            <v>0</v>
          </cell>
        </row>
        <row r="833">
          <cell r="A833" t="str">
            <v>08.05.16b.5</v>
          </cell>
          <cell r="B833" t="str">
            <v>Laép khoaù ñôõ DD, daây CS , t.dieän &lt; 240, h&lt;=60 m</v>
          </cell>
          <cell r="C833" t="str">
            <v>boä</v>
          </cell>
          <cell r="D833">
            <v>0</v>
          </cell>
          <cell r="E833">
            <v>0</v>
          </cell>
          <cell r="F833">
            <v>0</v>
          </cell>
          <cell r="G833">
            <v>30942.65</v>
          </cell>
          <cell r="H833">
            <v>0</v>
          </cell>
        </row>
        <row r="834">
          <cell r="A834" t="str">
            <v>08.05.16c.1</v>
          </cell>
          <cell r="B834" t="str">
            <v>Laép khoaù ñôõ DD, daây CS , t.dieän &gt; 240, h&lt;=20 m</v>
          </cell>
          <cell r="C834" t="str">
            <v>boä</v>
          </cell>
          <cell r="D834">
            <v>0</v>
          </cell>
          <cell r="E834">
            <v>0</v>
          </cell>
          <cell r="F834">
            <v>0</v>
          </cell>
          <cell r="G834">
            <v>41922.299999999996</v>
          </cell>
          <cell r="H834">
            <v>0</v>
          </cell>
        </row>
        <row r="835">
          <cell r="A835" t="str">
            <v>08.05.16c.2</v>
          </cell>
          <cell r="B835" t="str">
            <v>Laép khoaù ñôõ DD, daây CS , t.dieän &gt; 240, h&lt;=30 m</v>
          </cell>
          <cell r="C835" t="str">
            <v>boä</v>
          </cell>
          <cell r="D835">
            <v>0</v>
          </cell>
          <cell r="E835">
            <v>0</v>
          </cell>
          <cell r="F835">
            <v>0</v>
          </cell>
          <cell r="G835">
            <v>42920.45</v>
          </cell>
          <cell r="H835">
            <v>0</v>
          </cell>
        </row>
        <row r="836">
          <cell r="A836" t="str">
            <v>08.05.16c.3</v>
          </cell>
          <cell r="B836" t="str">
            <v>Laép khoaù ñôõ DD, daây CS , t. dieän &gt; 240, h&lt;=40 m</v>
          </cell>
          <cell r="C836" t="str">
            <v>boä</v>
          </cell>
          <cell r="D836">
            <v>0</v>
          </cell>
          <cell r="E836">
            <v>0</v>
          </cell>
          <cell r="F836">
            <v>0</v>
          </cell>
          <cell r="G836">
            <v>48909.35</v>
          </cell>
          <cell r="H836">
            <v>0</v>
          </cell>
        </row>
        <row r="837">
          <cell r="A837" t="str">
            <v>08.05.16c.4</v>
          </cell>
          <cell r="B837" t="str">
            <v>Laép khoaù ñôõ DD, daây CS , t. dieän &gt; 240, h&lt;=50 m</v>
          </cell>
          <cell r="C837" t="str">
            <v>boä</v>
          </cell>
          <cell r="D837">
            <v>0</v>
          </cell>
          <cell r="E837">
            <v>0</v>
          </cell>
          <cell r="F837">
            <v>0</v>
          </cell>
          <cell r="G837">
            <v>54898.250000000007</v>
          </cell>
          <cell r="H837">
            <v>0</v>
          </cell>
        </row>
        <row r="838">
          <cell r="A838" t="str">
            <v>08.05.16c.5</v>
          </cell>
          <cell r="B838" t="str">
            <v>Laép khoaù ñôõ DD, daây CS , t.dieän &gt; 240, h&lt;=60 m</v>
          </cell>
          <cell r="C838" t="str">
            <v>boä</v>
          </cell>
          <cell r="D838">
            <v>0</v>
          </cell>
          <cell r="E838">
            <v>0</v>
          </cell>
          <cell r="F838">
            <v>0</v>
          </cell>
          <cell r="G838">
            <v>60887.15</v>
          </cell>
          <cell r="H838">
            <v>0</v>
          </cell>
        </row>
        <row r="839">
          <cell r="A839" t="str">
            <v>08.05.17a.1</v>
          </cell>
          <cell r="B839" t="str">
            <v>Laép khoaù neùoDD, daây CS , t.dieän &lt; 70, h&lt;=20 m</v>
          </cell>
          <cell r="C839" t="str">
            <v>boä</v>
          </cell>
          <cell r="D839">
            <v>0</v>
          </cell>
          <cell r="E839">
            <v>0</v>
          </cell>
          <cell r="F839">
            <v>0</v>
          </cell>
          <cell r="G839">
            <v>26950.050000000003</v>
          </cell>
          <cell r="H839">
            <v>0</v>
          </cell>
        </row>
        <row r="840">
          <cell r="A840" t="str">
            <v>08.05.17a.2</v>
          </cell>
          <cell r="B840" t="str">
            <v>Laép khoaù neùoDD, daây CS , t.dieän &lt; 70, h&lt;=30 m</v>
          </cell>
          <cell r="C840" t="str">
            <v>boä</v>
          </cell>
          <cell r="D840">
            <v>0</v>
          </cell>
          <cell r="E840">
            <v>0</v>
          </cell>
          <cell r="F840">
            <v>0</v>
          </cell>
          <cell r="G840">
            <v>28946.35</v>
          </cell>
          <cell r="H840">
            <v>0</v>
          </cell>
        </row>
        <row r="841">
          <cell r="A841" t="str">
            <v>08.05.17a.3</v>
          </cell>
          <cell r="B841" t="str">
            <v>Laép khoaù neùoDD, daây CS , t. dieän &lt; 70, h&lt;=40 m</v>
          </cell>
          <cell r="C841" t="str">
            <v>boä</v>
          </cell>
          <cell r="D841">
            <v>0</v>
          </cell>
          <cell r="E841">
            <v>0</v>
          </cell>
          <cell r="F841">
            <v>0</v>
          </cell>
          <cell r="G841">
            <v>33937.100000000006</v>
          </cell>
          <cell r="H841">
            <v>0</v>
          </cell>
        </row>
        <row r="842">
          <cell r="A842" t="str">
            <v>08.05.17a.4</v>
          </cell>
          <cell r="B842" t="str">
            <v>Laép khoaù neùoDD, daây CS , t. dieän &lt; 70, h&lt;=50 m</v>
          </cell>
          <cell r="C842" t="str">
            <v>boä</v>
          </cell>
          <cell r="D842">
            <v>0</v>
          </cell>
          <cell r="E842">
            <v>0</v>
          </cell>
          <cell r="F842">
            <v>0</v>
          </cell>
          <cell r="G842">
            <v>35933.4</v>
          </cell>
          <cell r="H842">
            <v>0</v>
          </cell>
        </row>
        <row r="843">
          <cell r="A843" t="str">
            <v>08.05.17a.5</v>
          </cell>
          <cell r="B843" t="str">
            <v>Laép khoaù neùoDD, daây CS , t.dieän &lt; 70, h&lt;=60 m</v>
          </cell>
          <cell r="C843" t="str">
            <v>boä</v>
          </cell>
          <cell r="D843">
            <v>0</v>
          </cell>
          <cell r="E843">
            <v>0</v>
          </cell>
          <cell r="F843">
            <v>0</v>
          </cell>
          <cell r="G843">
            <v>41922.299999999996</v>
          </cell>
          <cell r="H843">
            <v>0</v>
          </cell>
        </row>
        <row r="844">
          <cell r="A844" t="str">
            <v>08.05.17b.1</v>
          </cell>
          <cell r="B844" t="str">
            <v>Laép khoaù neùoDD, daây CS , t.dieän &lt; 240, h&lt;=20 m</v>
          </cell>
          <cell r="C844" t="str">
            <v>boä</v>
          </cell>
          <cell r="D844">
            <v>0</v>
          </cell>
          <cell r="E844">
            <v>0</v>
          </cell>
          <cell r="F844">
            <v>0</v>
          </cell>
          <cell r="G844">
            <v>40924.149999999994</v>
          </cell>
          <cell r="H844">
            <v>0</v>
          </cell>
        </row>
        <row r="845">
          <cell r="A845" t="str">
            <v>08.05.17b.2</v>
          </cell>
          <cell r="B845" t="str">
            <v>Laép khoaù neùoDD, daây CS , t.dieän &lt; 240, h&lt;=30 m</v>
          </cell>
          <cell r="C845" t="str">
            <v>boä</v>
          </cell>
          <cell r="D845">
            <v>0</v>
          </cell>
          <cell r="E845">
            <v>0</v>
          </cell>
          <cell r="F845">
            <v>0</v>
          </cell>
          <cell r="G845">
            <v>42920.45</v>
          </cell>
          <cell r="H845">
            <v>0</v>
          </cell>
        </row>
        <row r="846">
          <cell r="A846" t="str">
            <v>08.05.17b.3</v>
          </cell>
          <cell r="B846" t="str">
            <v>Laép khoaù neùoDD, daây CS , t. dieän &lt; 240, h&lt;=40 m</v>
          </cell>
          <cell r="C846" t="str">
            <v>boä</v>
          </cell>
          <cell r="D846">
            <v>0</v>
          </cell>
          <cell r="E846">
            <v>0</v>
          </cell>
          <cell r="F846">
            <v>0</v>
          </cell>
          <cell r="G846">
            <v>47911.199999999997</v>
          </cell>
          <cell r="H846">
            <v>0</v>
          </cell>
        </row>
        <row r="847">
          <cell r="A847" t="str">
            <v>08.05.17b.4</v>
          </cell>
          <cell r="B847" t="str">
            <v>Laép khoaù neùoDD, daây CS , t. dieän &lt; 240, h&lt;=50 m</v>
          </cell>
          <cell r="C847" t="str">
            <v>boä</v>
          </cell>
          <cell r="D847">
            <v>0</v>
          </cell>
          <cell r="E847">
            <v>0</v>
          </cell>
          <cell r="F847">
            <v>0</v>
          </cell>
          <cell r="G847">
            <v>55896.400000000009</v>
          </cell>
          <cell r="H847">
            <v>0</v>
          </cell>
        </row>
        <row r="848">
          <cell r="A848" t="str">
            <v>08.05.17b.5</v>
          </cell>
          <cell r="B848" t="str">
            <v>Laép khoaù neùoDD, daây CS , t.dieän &lt; 240, h&lt;=60 m</v>
          </cell>
          <cell r="C848" t="str">
            <v>boä</v>
          </cell>
          <cell r="D848">
            <v>0</v>
          </cell>
          <cell r="E848">
            <v>0</v>
          </cell>
          <cell r="F848">
            <v>0</v>
          </cell>
          <cell r="G848">
            <v>61885.3</v>
          </cell>
          <cell r="H848">
            <v>0</v>
          </cell>
        </row>
        <row r="849">
          <cell r="A849" t="str">
            <v>08.05.17c.1</v>
          </cell>
          <cell r="B849" t="str">
            <v>Laép khoaù neùoDD, daây CS , t.dieän &gt; 240, h&lt;=20 m</v>
          </cell>
          <cell r="C849" t="str">
            <v>boä</v>
          </cell>
          <cell r="D849">
            <v>0</v>
          </cell>
          <cell r="E849">
            <v>0</v>
          </cell>
          <cell r="F849">
            <v>0</v>
          </cell>
          <cell r="G849">
            <v>83844.599999999991</v>
          </cell>
          <cell r="H849">
            <v>0</v>
          </cell>
        </row>
        <row r="850">
          <cell r="A850" t="str">
            <v>08.05.17c.2</v>
          </cell>
          <cell r="B850" t="str">
            <v>Laép khoaù neùoDD, daây CS , t.dieän &gt; 240, h&lt;=30 m</v>
          </cell>
          <cell r="C850" t="str">
            <v>boä</v>
          </cell>
          <cell r="D850">
            <v>0</v>
          </cell>
          <cell r="E850">
            <v>0</v>
          </cell>
          <cell r="F850">
            <v>0</v>
          </cell>
          <cell r="G850">
            <v>86839.05</v>
          </cell>
          <cell r="H850">
            <v>0</v>
          </cell>
        </row>
        <row r="851">
          <cell r="A851" t="str">
            <v>08.05.17c.3</v>
          </cell>
          <cell r="B851" t="str">
            <v>Laép khoaù neùoDD, daây CS , t. dieän &gt; 240, h&lt;=40 m</v>
          </cell>
          <cell r="C851" t="str">
            <v>boä</v>
          </cell>
          <cell r="D851">
            <v>0</v>
          </cell>
          <cell r="E851">
            <v>0</v>
          </cell>
          <cell r="F851">
            <v>0</v>
          </cell>
          <cell r="G851">
            <v>97818.7</v>
          </cell>
          <cell r="H851">
            <v>0</v>
          </cell>
        </row>
        <row r="852">
          <cell r="A852" t="str">
            <v>08.05.17c.4</v>
          </cell>
          <cell r="B852" t="str">
            <v>Laép khoaù neùoDD, daây CS , t. dieän &gt; 240, h&lt;=50 m</v>
          </cell>
          <cell r="C852" t="str">
            <v>boä</v>
          </cell>
          <cell r="D852">
            <v>0</v>
          </cell>
          <cell r="E852">
            <v>0</v>
          </cell>
          <cell r="F852">
            <v>0</v>
          </cell>
          <cell r="G852">
            <v>109796.50000000001</v>
          </cell>
          <cell r="H852">
            <v>0</v>
          </cell>
        </row>
        <row r="853">
          <cell r="A853" t="str">
            <v>08.05.17c.5</v>
          </cell>
          <cell r="B853" t="str">
            <v>Laép khoaù neùoDD, daây CS , t.dieän &gt; 240, h &lt;=60 m</v>
          </cell>
          <cell r="C853" t="str">
            <v>boä</v>
          </cell>
          <cell r="D853">
            <v>0</v>
          </cell>
          <cell r="E853">
            <v>0</v>
          </cell>
          <cell r="F853">
            <v>0</v>
          </cell>
          <cell r="G853">
            <v>121774.3</v>
          </cell>
          <cell r="H853">
            <v>0</v>
          </cell>
        </row>
        <row r="854">
          <cell r="A854" t="str">
            <v>08.05.18</v>
          </cell>
          <cell r="B854" t="str">
            <v xml:space="preserve">Laép daây neùo </v>
          </cell>
          <cell r="C854" t="str">
            <v>boä</v>
          </cell>
          <cell r="D854">
            <v>0</v>
          </cell>
          <cell r="E854">
            <v>0</v>
          </cell>
          <cell r="F854">
            <v>0</v>
          </cell>
          <cell r="G854">
            <v>53900.100000000006</v>
          </cell>
          <cell r="H854">
            <v>0</v>
          </cell>
        </row>
        <row r="855">
          <cell r="A855" t="str">
            <v>08.05.19</v>
          </cell>
          <cell r="B855" t="str">
            <v>Laép coå deà</v>
          </cell>
          <cell r="C855" t="str">
            <v>boä</v>
          </cell>
          <cell r="D855">
            <v>0</v>
          </cell>
          <cell r="E855">
            <v>0</v>
          </cell>
          <cell r="F855">
            <v>0</v>
          </cell>
          <cell r="G855">
            <v>41922.299999999996</v>
          </cell>
          <cell r="H855">
            <v>0</v>
          </cell>
        </row>
        <row r="856">
          <cell r="A856" t="str">
            <v>08.05.20</v>
          </cell>
          <cell r="B856" t="str">
            <v>Laép bieån caám</v>
          </cell>
          <cell r="C856" t="str">
            <v>boä</v>
          </cell>
          <cell r="D856">
            <v>0</v>
          </cell>
          <cell r="E856">
            <v>0</v>
          </cell>
          <cell r="F856">
            <v>0</v>
          </cell>
          <cell r="G856">
            <v>23955.599999999999</v>
          </cell>
          <cell r="H856">
            <v>0</v>
          </cell>
        </row>
        <row r="857">
          <cell r="A857" t="str">
            <v>08.05.21a</v>
          </cell>
          <cell r="B857" t="str">
            <v>Laép voøng baûo veä , h &lt;= 20 m</v>
          </cell>
          <cell r="C857" t="str">
            <v>boä</v>
          </cell>
          <cell r="D857">
            <v>0</v>
          </cell>
          <cell r="E857">
            <v>0</v>
          </cell>
          <cell r="F857">
            <v>0</v>
          </cell>
          <cell r="G857">
            <v>52901.950000000004</v>
          </cell>
          <cell r="H857">
            <v>0</v>
          </cell>
        </row>
        <row r="858">
          <cell r="A858" t="str">
            <v>08.05.21b</v>
          </cell>
          <cell r="B858" t="str">
            <v>Laép voøng baûo veä,h  &lt;= 30 m</v>
          </cell>
          <cell r="C858" t="str">
            <v>boä</v>
          </cell>
          <cell r="D858">
            <v>0</v>
          </cell>
          <cell r="E858">
            <v>0</v>
          </cell>
          <cell r="F858">
            <v>0</v>
          </cell>
          <cell r="G858">
            <v>55896.400000000009</v>
          </cell>
          <cell r="H858">
            <v>0</v>
          </cell>
        </row>
        <row r="859">
          <cell r="A859" t="str">
            <v>08.05.22a</v>
          </cell>
          <cell r="B859" t="str">
            <v>Laép khung ñònh vò , h &lt;= 20 m</v>
          </cell>
          <cell r="C859" t="str">
            <v>boä</v>
          </cell>
          <cell r="D859">
            <v>0</v>
          </cell>
          <cell r="E859">
            <v>0</v>
          </cell>
          <cell r="F859">
            <v>0</v>
          </cell>
          <cell r="G859">
            <v>66876.05</v>
          </cell>
          <cell r="H859">
            <v>0</v>
          </cell>
        </row>
        <row r="860">
          <cell r="A860" t="str">
            <v>08.05.22b</v>
          </cell>
          <cell r="B860" t="str">
            <v>Laép khung ñònh vò , h &lt;= 30 m</v>
          </cell>
          <cell r="C860" t="str">
            <v>boä</v>
          </cell>
          <cell r="D860">
            <v>0</v>
          </cell>
          <cell r="E860">
            <v>0</v>
          </cell>
          <cell r="F860">
            <v>0</v>
          </cell>
          <cell r="G860">
            <v>100813.15</v>
          </cell>
          <cell r="H860">
            <v>0</v>
          </cell>
        </row>
        <row r="861">
          <cell r="A861" t="str">
            <v>08.05.22c</v>
          </cell>
          <cell r="B861" t="str">
            <v>Laép khung ñònh vò , h &lt;= 40 m</v>
          </cell>
          <cell r="C861" t="str">
            <v>boä</v>
          </cell>
          <cell r="D861">
            <v>0</v>
          </cell>
          <cell r="E861">
            <v>0</v>
          </cell>
          <cell r="F861">
            <v>0</v>
          </cell>
          <cell r="G861">
            <v>133752.1</v>
          </cell>
          <cell r="H861">
            <v>0</v>
          </cell>
        </row>
        <row r="862">
          <cell r="A862" t="str">
            <v>08.05.22d</v>
          </cell>
          <cell r="B862" t="str">
            <v>Laép khung ñònh vò , h &lt;= 50 m</v>
          </cell>
          <cell r="C862" t="str">
            <v>boä</v>
          </cell>
          <cell r="D862">
            <v>0</v>
          </cell>
          <cell r="E862">
            <v>0</v>
          </cell>
          <cell r="F862">
            <v>0</v>
          </cell>
          <cell r="G862">
            <v>166691.04999999999</v>
          </cell>
          <cell r="H862">
            <v>0</v>
          </cell>
        </row>
        <row r="863">
          <cell r="A863" t="str">
            <v>08.05.22c</v>
          </cell>
          <cell r="B863" t="str">
            <v>Laép khung ñònh vò , h &lt;= 60 m</v>
          </cell>
          <cell r="C863" t="str">
            <v>boä</v>
          </cell>
          <cell r="D863">
            <v>0</v>
          </cell>
          <cell r="E863">
            <v>0</v>
          </cell>
          <cell r="F863">
            <v>0</v>
          </cell>
          <cell r="G863">
            <v>267504.2</v>
          </cell>
          <cell r="H863">
            <v>0</v>
          </cell>
        </row>
        <row r="864">
          <cell r="A864" t="str">
            <v>08.05.23c</v>
          </cell>
          <cell r="B864" t="str">
            <v>Laép ñeøn tín hieäu &lt;= 40 m</v>
          </cell>
          <cell r="C864" t="str">
            <v>boä</v>
          </cell>
          <cell r="D864">
            <v>0</v>
          </cell>
          <cell r="E864">
            <v>0</v>
          </cell>
          <cell r="F864">
            <v>0</v>
          </cell>
          <cell r="G864">
            <v>228576.35</v>
          </cell>
          <cell r="H864">
            <v>0</v>
          </cell>
        </row>
        <row r="865">
          <cell r="A865" t="str">
            <v>08.05.23d</v>
          </cell>
          <cell r="B865" t="str">
            <v>Laép ñeøn tín hieäu &lt;= 50 m</v>
          </cell>
          <cell r="C865" t="str">
            <v>boä</v>
          </cell>
          <cell r="D865">
            <v>0</v>
          </cell>
          <cell r="E865">
            <v>0</v>
          </cell>
          <cell r="F865">
            <v>0</v>
          </cell>
          <cell r="G865">
            <v>274491.25</v>
          </cell>
          <cell r="H865">
            <v>0</v>
          </cell>
        </row>
        <row r="866">
          <cell r="A866" t="str">
            <v>08.05.23e</v>
          </cell>
          <cell r="B866" t="str">
            <v>Laép ñeøn tín hieäu &lt;= 60 m</v>
          </cell>
          <cell r="C866" t="str">
            <v>boä</v>
          </cell>
          <cell r="D866">
            <v>0</v>
          </cell>
          <cell r="E866">
            <v>0</v>
          </cell>
          <cell r="F866">
            <v>0</v>
          </cell>
          <cell r="G866">
            <v>299445</v>
          </cell>
          <cell r="H866">
            <v>0</v>
          </cell>
        </row>
        <row r="867">
          <cell r="A867" t="str">
            <v>08.05.24a</v>
          </cell>
          <cell r="B867" t="str">
            <v>Laép keïp caùp , h &lt;= 20 m</v>
          </cell>
          <cell r="C867" t="str">
            <v>boä</v>
          </cell>
          <cell r="D867">
            <v>0</v>
          </cell>
          <cell r="E867">
            <v>0</v>
          </cell>
          <cell r="F867">
            <v>0</v>
          </cell>
          <cell r="G867">
            <v>24953.75</v>
          </cell>
          <cell r="H867">
            <v>0</v>
          </cell>
        </row>
        <row r="868">
          <cell r="A868" t="str">
            <v>08.05.24b</v>
          </cell>
          <cell r="B868" t="str">
            <v>Laép keïp caùp , h &lt;= 30 m</v>
          </cell>
          <cell r="C868" t="str">
            <v>boä</v>
          </cell>
          <cell r="D868">
            <v>0</v>
          </cell>
          <cell r="E868">
            <v>0</v>
          </cell>
          <cell r="F868">
            <v>0</v>
          </cell>
          <cell r="G868">
            <v>29944.5</v>
          </cell>
          <cell r="H868">
            <v>0</v>
          </cell>
        </row>
        <row r="869">
          <cell r="A869" t="str">
            <v>08.05.25a</v>
          </cell>
          <cell r="B869" t="str">
            <v>Laép keïp neùo caùp vaën xoaén &lt;=4x70</v>
          </cell>
          <cell r="C869" t="str">
            <v>boä</v>
          </cell>
          <cell r="D869">
            <v>0</v>
          </cell>
          <cell r="E869">
            <v>0</v>
          </cell>
          <cell r="F869">
            <v>0</v>
          </cell>
          <cell r="G869">
            <v>47911.199999999997</v>
          </cell>
          <cell r="H869">
            <v>0</v>
          </cell>
        </row>
        <row r="870">
          <cell r="A870" t="str">
            <v>08.05.25b</v>
          </cell>
          <cell r="B870" t="str">
            <v>Laép keïp neùo caùp vaën xoaén &lt;=4x120</v>
          </cell>
          <cell r="C870" t="str">
            <v>boä</v>
          </cell>
          <cell r="D870">
            <v>0</v>
          </cell>
          <cell r="E870">
            <v>0</v>
          </cell>
          <cell r="F870">
            <v>0</v>
          </cell>
          <cell r="G870">
            <v>74861.25</v>
          </cell>
          <cell r="H870">
            <v>0</v>
          </cell>
        </row>
        <row r="871">
          <cell r="A871" t="str">
            <v>08.05.26a</v>
          </cell>
          <cell r="B871" t="str">
            <v>Laép keïp ñôõ caùp vaën xoaén &lt;=4x70</v>
          </cell>
          <cell r="C871" t="str">
            <v>boä</v>
          </cell>
          <cell r="D871">
            <v>0</v>
          </cell>
          <cell r="E871">
            <v>0</v>
          </cell>
          <cell r="F871">
            <v>0</v>
          </cell>
          <cell r="G871">
            <v>34935.25</v>
          </cell>
          <cell r="H871">
            <v>0</v>
          </cell>
        </row>
        <row r="872">
          <cell r="A872" t="str">
            <v>08.05.26b</v>
          </cell>
          <cell r="B872" t="str">
            <v>Laép keïp ñôõ caùp vaën xoaén &lt;=4x120</v>
          </cell>
          <cell r="C872" t="str">
            <v>boä</v>
          </cell>
          <cell r="D872">
            <v>0</v>
          </cell>
          <cell r="E872">
            <v>0</v>
          </cell>
          <cell r="F872">
            <v>0</v>
          </cell>
          <cell r="G872">
            <v>53900.100000000006</v>
          </cell>
          <cell r="H872">
            <v>0</v>
          </cell>
        </row>
        <row r="873">
          <cell r="A873" t="str">
            <v>08.05.27</v>
          </cell>
          <cell r="B873" t="str">
            <v>Laép oáng thu loâi oáng</v>
          </cell>
          <cell r="C873" t="str">
            <v>boä</v>
          </cell>
          <cell r="D873">
            <v>0</v>
          </cell>
          <cell r="E873">
            <v>0</v>
          </cell>
          <cell r="F873">
            <v>0</v>
          </cell>
          <cell r="G873">
            <v>59889</v>
          </cell>
          <cell r="H873">
            <v>0</v>
          </cell>
        </row>
        <row r="874">
          <cell r="A874" t="str">
            <v>08.06.00</v>
          </cell>
          <cell r="B874" t="str">
            <v>THAÙO PHUÏ KIEÄN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</row>
        <row r="875">
          <cell r="A875" t="str">
            <v>08.06.11a</v>
          </cell>
          <cell r="B875" t="str">
            <v>Thaùo choáng rung , chieàu cao  &lt;= 20 m</v>
          </cell>
          <cell r="C875" t="str">
            <v>boä</v>
          </cell>
          <cell r="D875">
            <v>0</v>
          </cell>
          <cell r="E875">
            <v>0</v>
          </cell>
          <cell r="F875">
            <v>0</v>
          </cell>
          <cell r="G875">
            <v>39926</v>
          </cell>
          <cell r="H875">
            <v>0</v>
          </cell>
        </row>
        <row r="876">
          <cell r="A876" t="str">
            <v>08.06.11b</v>
          </cell>
          <cell r="B876" t="str">
            <v>Thaùo choáng rung , chieàu cao  &lt;= 30 m</v>
          </cell>
          <cell r="C876" t="str">
            <v>boä</v>
          </cell>
          <cell r="D876">
            <v>0</v>
          </cell>
          <cell r="E876">
            <v>0</v>
          </cell>
          <cell r="F876">
            <v>0</v>
          </cell>
          <cell r="G876">
            <v>41922.299999999996</v>
          </cell>
          <cell r="H876">
            <v>0</v>
          </cell>
        </row>
        <row r="877">
          <cell r="A877" t="str">
            <v>08.06.11c</v>
          </cell>
          <cell r="B877" t="str">
            <v>Thaùo choáng rung , chieàu cao  &lt;= 40 m</v>
          </cell>
          <cell r="C877" t="str">
            <v>boä</v>
          </cell>
          <cell r="D877">
            <v>0</v>
          </cell>
          <cell r="E877">
            <v>0</v>
          </cell>
          <cell r="F877">
            <v>0</v>
          </cell>
          <cell r="G877">
            <v>46913.049999999996</v>
          </cell>
          <cell r="H877">
            <v>0</v>
          </cell>
        </row>
        <row r="878">
          <cell r="A878" t="str">
            <v>08.06.11d</v>
          </cell>
          <cell r="B878" t="str">
            <v>Thaùo choáng rung , chieàu cao  &lt;= 50 m</v>
          </cell>
          <cell r="C878" t="str">
            <v>boä</v>
          </cell>
          <cell r="D878">
            <v>0</v>
          </cell>
          <cell r="E878">
            <v>0</v>
          </cell>
          <cell r="F878">
            <v>0</v>
          </cell>
          <cell r="G878">
            <v>53900.100000000006</v>
          </cell>
          <cell r="H878">
            <v>0</v>
          </cell>
        </row>
        <row r="879">
          <cell r="A879" t="str">
            <v>08.06.11e</v>
          </cell>
          <cell r="B879" t="str">
            <v>Thaùo choáng rung , chieàu cao  &lt;= 60 m</v>
          </cell>
          <cell r="C879" t="str">
            <v>boä</v>
          </cell>
          <cell r="D879">
            <v>0</v>
          </cell>
          <cell r="E879">
            <v>0</v>
          </cell>
          <cell r="F879">
            <v>0</v>
          </cell>
          <cell r="G879">
            <v>59889</v>
          </cell>
          <cell r="H879">
            <v>0</v>
          </cell>
        </row>
        <row r="880">
          <cell r="A880" t="str">
            <v>08.06.12a</v>
          </cell>
          <cell r="B880" t="str">
            <v>Thaùo moû phoùng seùt , chieàu cao  &lt;= 20 m</v>
          </cell>
          <cell r="C880" t="str">
            <v>boä</v>
          </cell>
          <cell r="D880">
            <v>0</v>
          </cell>
          <cell r="E880">
            <v>0</v>
          </cell>
          <cell r="F880">
            <v>0</v>
          </cell>
          <cell r="G880">
            <v>37929.699999999997</v>
          </cell>
          <cell r="H880">
            <v>0</v>
          </cell>
        </row>
        <row r="881">
          <cell r="A881" t="str">
            <v>08.06.12b</v>
          </cell>
          <cell r="B881" t="str">
            <v>Thaùo moû phoùng seùt , chieàu cao  &lt;= 30 m</v>
          </cell>
          <cell r="C881" t="str">
            <v>boä</v>
          </cell>
          <cell r="D881">
            <v>0</v>
          </cell>
          <cell r="E881">
            <v>0</v>
          </cell>
          <cell r="F881">
            <v>0</v>
          </cell>
          <cell r="G881">
            <v>38927.85</v>
          </cell>
          <cell r="H881">
            <v>0</v>
          </cell>
        </row>
        <row r="882">
          <cell r="A882" t="str">
            <v>08.06.12c</v>
          </cell>
          <cell r="B882" t="str">
            <v>Thaùo moû phoùng seùt , chieàu cao  &lt;= 40 m</v>
          </cell>
          <cell r="C882" t="str">
            <v>boä</v>
          </cell>
          <cell r="D882">
            <v>0</v>
          </cell>
          <cell r="E882">
            <v>0</v>
          </cell>
          <cell r="F882">
            <v>0</v>
          </cell>
          <cell r="G882">
            <v>42920.45</v>
          </cell>
          <cell r="H882">
            <v>0</v>
          </cell>
        </row>
        <row r="883">
          <cell r="A883" t="str">
            <v>08.06.12d</v>
          </cell>
          <cell r="B883" t="str">
            <v>Thaùo moû phoùng seùt , chieàu cao  &lt;= 50 m</v>
          </cell>
          <cell r="C883" t="str">
            <v>boä</v>
          </cell>
          <cell r="D883">
            <v>0</v>
          </cell>
          <cell r="E883">
            <v>0</v>
          </cell>
          <cell r="F883">
            <v>0</v>
          </cell>
          <cell r="G883">
            <v>49907.5</v>
          </cell>
          <cell r="H883">
            <v>0</v>
          </cell>
        </row>
        <row r="884">
          <cell r="A884" t="str">
            <v>08.06.12e</v>
          </cell>
          <cell r="B884" t="str">
            <v>Thaùo moû phoùng seùt , chieàu cao  &lt;= 60 m</v>
          </cell>
          <cell r="C884" t="str">
            <v>boä</v>
          </cell>
          <cell r="D884">
            <v>0</v>
          </cell>
          <cell r="E884">
            <v>0</v>
          </cell>
          <cell r="F884">
            <v>0</v>
          </cell>
          <cell r="G884">
            <v>54898.250000000007</v>
          </cell>
          <cell r="H884">
            <v>0</v>
          </cell>
        </row>
        <row r="885">
          <cell r="A885" t="str">
            <v>08.06.13a</v>
          </cell>
          <cell r="B885" t="str">
            <v>Thaùo taï buø 25 kg , chieàu cao  &lt;= 20 m</v>
          </cell>
          <cell r="C885" t="str">
            <v>boä</v>
          </cell>
          <cell r="D885">
            <v>0</v>
          </cell>
          <cell r="E885">
            <v>0</v>
          </cell>
          <cell r="F885">
            <v>0</v>
          </cell>
          <cell r="G885">
            <v>33937.100000000006</v>
          </cell>
          <cell r="H885">
            <v>0</v>
          </cell>
        </row>
        <row r="886">
          <cell r="A886" t="str">
            <v>08.06.13b</v>
          </cell>
          <cell r="B886" t="str">
            <v>Thaùo taï buø 25 kg , chieàu cao  &lt;= 30 m</v>
          </cell>
          <cell r="C886" t="str">
            <v>boä</v>
          </cell>
          <cell r="D886">
            <v>0</v>
          </cell>
          <cell r="E886">
            <v>0</v>
          </cell>
          <cell r="F886">
            <v>0</v>
          </cell>
          <cell r="G886">
            <v>34935.25</v>
          </cell>
          <cell r="H886">
            <v>0</v>
          </cell>
        </row>
        <row r="887">
          <cell r="A887" t="str">
            <v>08.06.13c</v>
          </cell>
          <cell r="B887" t="str">
            <v>Thaùo taï buø 25 kg , chieàu cao  &lt;= 40 m</v>
          </cell>
          <cell r="C887" t="str">
            <v>boä</v>
          </cell>
          <cell r="D887">
            <v>0</v>
          </cell>
          <cell r="E887">
            <v>0</v>
          </cell>
          <cell r="F887">
            <v>0</v>
          </cell>
          <cell r="G887">
            <v>34935.25</v>
          </cell>
          <cell r="H887">
            <v>0</v>
          </cell>
        </row>
        <row r="888">
          <cell r="A888" t="str">
            <v>08.06.13d</v>
          </cell>
          <cell r="B888" t="str">
            <v>Thaùo taï buø 25 kg , chieàu cao  &lt;= 50 m</v>
          </cell>
          <cell r="C888" t="str">
            <v>boä</v>
          </cell>
          <cell r="D888">
            <v>0</v>
          </cell>
          <cell r="E888">
            <v>0</v>
          </cell>
          <cell r="F888">
            <v>0</v>
          </cell>
          <cell r="G888">
            <v>44916.75</v>
          </cell>
          <cell r="H888">
            <v>0</v>
          </cell>
        </row>
        <row r="889">
          <cell r="A889" t="str">
            <v>08.06.13e</v>
          </cell>
          <cell r="B889" t="str">
            <v>Thaùo taï buø 25 kg , chieàu cao  &lt;= 60 m</v>
          </cell>
          <cell r="C889" t="str">
            <v>boä</v>
          </cell>
          <cell r="D889">
            <v>0</v>
          </cell>
          <cell r="E889">
            <v>0</v>
          </cell>
          <cell r="F889">
            <v>0</v>
          </cell>
          <cell r="G889">
            <v>49907.5</v>
          </cell>
          <cell r="H889">
            <v>0</v>
          </cell>
        </row>
        <row r="890">
          <cell r="A890" t="str">
            <v>08.06.14a</v>
          </cell>
          <cell r="B890" t="str">
            <v>Thaùo taï buø 50 kg , chieàu cao  &lt;= 20 m</v>
          </cell>
          <cell r="C890" t="str">
            <v>boä</v>
          </cell>
          <cell r="D890">
            <v>0</v>
          </cell>
          <cell r="E890">
            <v>0</v>
          </cell>
          <cell r="F890">
            <v>0</v>
          </cell>
          <cell r="G890">
            <v>52901.950000000004</v>
          </cell>
          <cell r="H890">
            <v>0</v>
          </cell>
        </row>
        <row r="891">
          <cell r="A891" t="str">
            <v>08.06.14b</v>
          </cell>
          <cell r="B891" t="str">
            <v>Thaùo taï buø 50 kg , chieàu cao  &lt;= 30 m</v>
          </cell>
          <cell r="C891" t="str">
            <v>boä</v>
          </cell>
          <cell r="D891">
            <v>0</v>
          </cell>
          <cell r="E891">
            <v>0</v>
          </cell>
          <cell r="F891">
            <v>0</v>
          </cell>
          <cell r="G891">
            <v>54898.250000000007</v>
          </cell>
          <cell r="H891">
            <v>0</v>
          </cell>
        </row>
        <row r="892">
          <cell r="A892" t="str">
            <v>08.06.14c</v>
          </cell>
          <cell r="B892" t="str">
            <v>Thaùo taï buø 50 kg , chieàu cao  &lt;= 40 m</v>
          </cell>
          <cell r="C892" t="str">
            <v>boä</v>
          </cell>
          <cell r="D892">
            <v>0</v>
          </cell>
          <cell r="E892">
            <v>0</v>
          </cell>
          <cell r="F892">
            <v>0</v>
          </cell>
          <cell r="G892">
            <v>61885.3</v>
          </cell>
          <cell r="H892">
            <v>0</v>
          </cell>
        </row>
        <row r="893">
          <cell r="A893" t="str">
            <v>08.06.14d</v>
          </cell>
          <cell r="B893" t="str">
            <v>Thaùo taï buø 50 kg , chieàu cao  &lt;= 50 m</v>
          </cell>
          <cell r="C893" t="str">
            <v>boä</v>
          </cell>
          <cell r="D893">
            <v>0</v>
          </cell>
          <cell r="E893">
            <v>0</v>
          </cell>
          <cell r="F893">
            <v>0</v>
          </cell>
          <cell r="G893">
            <v>71866.8</v>
          </cell>
          <cell r="H893">
            <v>0</v>
          </cell>
        </row>
        <row r="894">
          <cell r="A894" t="str">
            <v>08.06.14e</v>
          </cell>
          <cell r="B894" t="str">
            <v>Thaùo taï buø 50 kg , chieàu cao  &lt;= 60 m</v>
          </cell>
          <cell r="C894" t="str">
            <v>boä</v>
          </cell>
          <cell r="D894">
            <v>0</v>
          </cell>
          <cell r="E894">
            <v>0</v>
          </cell>
          <cell r="F894">
            <v>0</v>
          </cell>
          <cell r="G894">
            <v>77855.7</v>
          </cell>
          <cell r="H894">
            <v>0</v>
          </cell>
        </row>
        <row r="895">
          <cell r="A895" t="str">
            <v>08.06.15a</v>
          </cell>
          <cell r="B895" t="str">
            <v>Thaùo taï buø 100 kg , chieàu cao  &lt;= 20 m</v>
          </cell>
          <cell r="C895" t="str">
            <v>boä</v>
          </cell>
          <cell r="D895">
            <v>0</v>
          </cell>
          <cell r="E895">
            <v>0</v>
          </cell>
          <cell r="F895">
            <v>0</v>
          </cell>
          <cell r="G895">
            <v>65877.900000000009</v>
          </cell>
          <cell r="H895">
            <v>0</v>
          </cell>
        </row>
        <row r="896">
          <cell r="A896" t="str">
            <v>08.06.15b</v>
          </cell>
          <cell r="B896" t="str">
            <v>Thaùo taï buø 100 kg , chieàu cao  &lt;= 30 m</v>
          </cell>
          <cell r="C896" t="str">
            <v>boä</v>
          </cell>
          <cell r="D896">
            <v>0</v>
          </cell>
          <cell r="E896">
            <v>0</v>
          </cell>
          <cell r="F896">
            <v>0</v>
          </cell>
          <cell r="G896">
            <v>62883.45</v>
          </cell>
          <cell r="H896">
            <v>0</v>
          </cell>
        </row>
        <row r="897">
          <cell r="A897" t="str">
            <v>08.06.15c</v>
          </cell>
          <cell r="B897" t="str">
            <v>Thaùo taï buø 100 kg , chieàu cao  &lt;= 40 m</v>
          </cell>
          <cell r="C897" t="str">
            <v>boä</v>
          </cell>
          <cell r="D897">
            <v>0</v>
          </cell>
          <cell r="E897">
            <v>0</v>
          </cell>
          <cell r="F897">
            <v>0</v>
          </cell>
          <cell r="G897">
            <v>77855.7</v>
          </cell>
          <cell r="H897">
            <v>0</v>
          </cell>
        </row>
        <row r="898">
          <cell r="A898" t="str">
            <v>08.06.15d</v>
          </cell>
          <cell r="B898" t="str">
            <v>Thaùo taï buø 100 kg , chieàu cao  &lt;= 100 m</v>
          </cell>
          <cell r="C898" t="str">
            <v>boä</v>
          </cell>
          <cell r="D898">
            <v>0</v>
          </cell>
          <cell r="E898">
            <v>0</v>
          </cell>
          <cell r="F898">
            <v>0</v>
          </cell>
          <cell r="G898">
            <v>88835.35</v>
          </cell>
          <cell r="H898">
            <v>0</v>
          </cell>
        </row>
        <row r="899">
          <cell r="A899" t="str">
            <v>08.06.15e</v>
          </cell>
          <cell r="B899" t="str">
            <v>Thaùo taï buø 100 kg , chieàu cao  &lt;= 60 m</v>
          </cell>
          <cell r="C899" t="str">
            <v>boä</v>
          </cell>
          <cell r="D899">
            <v>0</v>
          </cell>
          <cell r="E899">
            <v>0</v>
          </cell>
          <cell r="F899">
            <v>0</v>
          </cell>
          <cell r="G899">
            <v>97818.7</v>
          </cell>
          <cell r="H899">
            <v>0</v>
          </cell>
        </row>
        <row r="900">
          <cell r="A900" t="str">
            <v>08.06.16a.1</v>
          </cell>
          <cell r="B900" t="str">
            <v>Thaùo khoaù ñôõ DD, daây CS , t.dieän &lt; 70, h&lt;=20 m</v>
          </cell>
          <cell r="C900" t="str">
            <v>boä</v>
          </cell>
          <cell r="D900">
            <v>0</v>
          </cell>
          <cell r="E900">
            <v>0</v>
          </cell>
          <cell r="F900">
            <v>0</v>
          </cell>
          <cell r="G900">
            <v>11977.8</v>
          </cell>
          <cell r="H900">
            <v>0</v>
          </cell>
        </row>
        <row r="901">
          <cell r="A901" t="str">
            <v>08.06.16a.2</v>
          </cell>
          <cell r="B901" t="str">
            <v>Thaùo khoaù ñôõ DD, daây CS , t.dieän &lt; 70, h&lt;=30 m</v>
          </cell>
          <cell r="C901" t="str">
            <v>boä</v>
          </cell>
          <cell r="D901">
            <v>0</v>
          </cell>
          <cell r="E901">
            <v>0</v>
          </cell>
          <cell r="F901">
            <v>0</v>
          </cell>
          <cell r="G901">
            <v>12975.95</v>
          </cell>
          <cell r="H901">
            <v>0</v>
          </cell>
        </row>
        <row r="902">
          <cell r="A902" t="str">
            <v>08.06.16a.3</v>
          </cell>
          <cell r="B902" t="str">
            <v>Thaùo khoaù ñôõ DD, daây CS , t. dieän &lt; 70, h&lt;=40 m</v>
          </cell>
          <cell r="C902" t="str">
            <v>boä</v>
          </cell>
          <cell r="D902">
            <v>0</v>
          </cell>
          <cell r="E902">
            <v>0</v>
          </cell>
          <cell r="F902">
            <v>0</v>
          </cell>
          <cell r="G902">
            <v>14972.25</v>
          </cell>
          <cell r="H902">
            <v>0</v>
          </cell>
        </row>
        <row r="903">
          <cell r="A903" t="str">
            <v>08.06.16a.4</v>
          </cell>
          <cell r="B903" t="str">
            <v>Thaùo khoaù ñôõ DD, daây CS , t. dieän &lt; 70, h&lt;=50 m</v>
          </cell>
          <cell r="C903" t="str">
            <v>boä</v>
          </cell>
          <cell r="D903">
            <v>0</v>
          </cell>
          <cell r="E903">
            <v>0</v>
          </cell>
          <cell r="F903">
            <v>0</v>
          </cell>
          <cell r="G903">
            <v>16968.550000000003</v>
          </cell>
          <cell r="H903">
            <v>0</v>
          </cell>
        </row>
        <row r="904">
          <cell r="A904" t="str">
            <v>08.06.16a.5</v>
          </cell>
          <cell r="B904" t="str">
            <v>Thaùo khoaù ñôõ DD, daây CS , t.dieän &lt; 70, h&lt;=60 m</v>
          </cell>
          <cell r="C904" t="str">
            <v>boä</v>
          </cell>
          <cell r="D904">
            <v>0</v>
          </cell>
          <cell r="E904">
            <v>0</v>
          </cell>
          <cell r="F904">
            <v>0</v>
          </cell>
          <cell r="G904">
            <v>18964.849999999999</v>
          </cell>
          <cell r="H904">
            <v>0</v>
          </cell>
        </row>
        <row r="905">
          <cell r="A905" t="str">
            <v>08.06.16b.1</v>
          </cell>
          <cell r="B905" t="str">
            <v>Thaùo khoaù ñôõ DD, daây CS , t.dieän &lt; 240, h&lt;=20 m</v>
          </cell>
          <cell r="C905" t="str">
            <v>boä</v>
          </cell>
          <cell r="D905">
            <v>0</v>
          </cell>
          <cell r="E905">
            <v>0</v>
          </cell>
          <cell r="F905">
            <v>0</v>
          </cell>
          <cell r="G905">
            <v>18964.849999999999</v>
          </cell>
          <cell r="H905">
            <v>0</v>
          </cell>
        </row>
        <row r="906">
          <cell r="A906" t="str">
            <v>08.06.16b.2</v>
          </cell>
          <cell r="B906" t="str">
            <v>Thaùo khoaù ñôõ DD, daây CS , t.dieän &lt; 240, h&lt;=30 m</v>
          </cell>
          <cell r="C906" t="str">
            <v>boä</v>
          </cell>
          <cell r="D906">
            <v>0</v>
          </cell>
          <cell r="E906">
            <v>0</v>
          </cell>
          <cell r="F906">
            <v>0</v>
          </cell>
          <cell r="G906">
            <v>19963</v>
          </cell>
          <cell r="H906">
            <v>0</v>
          </cell>
        </row>
        <row r="907">
          <cell r="A907" t="str">
            <v>08.06.16b.3</v>
          </cell>
          <cell r="B907" t="str">
            <v>Thaùo khoaù ñôõ DD, daây CS , t. dieän &lt; 240, h&lt;=40 m</v>
          </cell>
          <cell r="C907" t="str">
            <v>boä</v>
          </cell>
          <cell r="D907">
            <v>0</v>
          </cell>
          <cell r="E907">
            <v>0</v>
          </cell>
          <cell r="F907">
            <v>0</v>
          </cell>
          <cell r="G907">
            <v>21959.3</v>
          </cell>
          <cell r="H907">
            <v>0</v>
          </cell>
        </row>
        <row r="908">
          <cell r="A908" t="str">
            <v>08.06.16b.4</v>
          </cell>
          <cell r="B908" t="str">
            <v>Thaùo khoaù ñôõ DD, daây CS , t. dieän &lt; 240, h&lt;=50 m</v>
          </cell>
          <cell r="C908" t="str">
            <v>boä</v>
          </cell>
          <cell r="D908">
            <v>0</v>
          </cell>
          <cell r="E908">
            <v>0</v>
          </cell>
          <cell r="F908">
            <v>0</v>
          </cell>
          <cell r="G908">
            <v>24953.75</v>
          </cell>
          <cell r="H908">
            <v>0</v>
          </cell>
        </row>
        <row r="909">
          <cell r="A909" t="str">
            <v>08.06.16b.5</v>
          </cell>
          <cell r="B909" t="str">
            <v>Thaùo khoaù ñôõ DD, daây CS , t.dieän &lt; 240, h&lt;=60 m</v>
          </cell>
          <cell r="C909" t="str">
            <v>boä</v>
          </cell>
          <cell r="D909">
            <v>0</v>
          </cell>
          <cell r="E909">
            <v>0</v>
          </cell>
          <cell r="F909">
            <v>0</v>
          </cell>
          <cell r="G909">
            <v>28946.35</v>
          </cell>
          <cell r="H909">
            <v>0</v>
          </cell>
        </row>
        <row r="910">
          <cell r="A910" t="str">
            <v>08.06.16c.1</v>
          </cell>
          <cell r="B910" t="str">
            <v>Thaùo khoaù ñôõ DD, daây CS , t.dieän &gt; 240, h&lt;=20 m</v>
          </cell>
          <cell r="C910" t="str">
            <v>boä</v>
          </cell>
          <cell r="D910">
            <v>0</v>
          </cell>
          <cell r="E910">
            <v>0</v>
          </cell>
          <cell r="F910">
            <v>0</v>
          </cell>
          <cell r="G910">
            <v>38927.85</v>
          </cell>
          <cell r="H910">
            <v>0</v>
          </cell>
        </row>
        <row r="911">
          <cell r="A911" t="str">
            <v>08.06.16c.2</v>
          </cell>
          <cell r="B911" t="str">
            <v>Thaùo khoaù ñôõ DD, daây CS , t.dieän &gt; 240, h&lt;=30 m</v>
          </cell>
          <cell r="C911" t="str">
            <v>boä</v>
          </cell>
          <cell r="D911">
            <v>0</v>
          </cell>
          <cell r="E911">
            <v>0</v>
          </cell>
          <cell r="F911">
            <v>0</v>
          </cell>
          <cell r="G911">
            <v>39926</v>
          </cell>
          <cell r="H911">
            <v>0</v>
          </cell>
        </row>
        <row r="912">
          <cell r="A912" t="str">
            <v>08.06.16c.3</v>
          </cell>
          <cell r="B912" t="str">
            <v>Thaùo khoaù ñôõ DD, daây CS , t. dieän &gt; 240, h&lt;=40 m</v>
          </cell>
          <cell r="C912" t="str">
            <v>boä</v>
          </cell>
          <cell r="D912">
            <v>0</v>
          </cell>
          <cell r="E912">
            <v>0</v>
          </cell>
          <cell r="F912">
            <v>0</v>
          </cell>
          <cell r="G912">
            <v>44916.75</v>
          </cell>
          <cell r="H912">
            <v>0</v>
          </cell>
        </row>
        <row r="913">
          <cell r="A913" t="str">
            <v>08.06.16c.4</v>
          </cell>
          <cell r="B913" t="str">
            <v>Thaùo khoaù ñôõ DD, daây CS , t. dieän &gt; 240, h&lt;=50 m</v>
          </cell>
          <cell r="C913" t="str">
            <v>boä</v>
          </cell>
          <cell r="D913">
            <v>0</v>
          </cell>
          <cell r="E913">
            <v>0</v>
          </cell>
          <cell r="F913">
            <v>0</v>
          </cell>
          <cell r="G913">
            <v>50905.65</v>
          </cell>
          <cell r="H913">
            <v>0</v>
          </cell>
        </row>
        <row r="914">
          <cell r="A914" t="str">
            <v>08.06.16c.5</v>
          </cell>
          <cell r="B914" t="str">
            <v>Thaùo khoaù ñôõ DD, daây CS , t.dieän &gt; 240, h&lt;=60 m</v>
          </cell>
          <cell r="C914" t="str">
            <v>boä</v>
          </cell>
          <cell r="D914">
            <v>0</v>
          </cell>
          <cell r="E914">
            <v>0</v>
          </cell>
          <cell r="F914">
            <v>0</v>
          </cell>
          <cell r="G914">
            <v>55896.400000000009</v>
          </cell>
          <cell r="H914">
            <v>0</v>
          </cell>
        </row>
        <row r="915">
          <cell r="A915" t="str">
            <v>08.06.17a.1</v>
          </cell>
          <cell r="B915" t="str">
            <v>Thaùo khoaù neùoDD, daây CS , t.dieän &lt; 70, h&lt;=20 m</v>
          </cell>
          <cell r="C915" t="str">
            <v>boä</v>
          </cell>
          <cell r="D915">
            <v>0</v>
          </cell>
          <cell r="E915">
            <v>0</v>
          </cell>
          <cell r="F915">
            <v>0</v>
          </cell>
          <cell r="G915">
            <v>23955.599999999999</v>
          </cell>
          <cell r="H915">
            <v>0</v>
          </cell>
        </row>
        <row r="916">
          <cell r="A916" t="str">
            <v>08.06.17a.2</v>
          </cell>
          <cell r="B916" t="str">
            <v>Thaùo khoaù neùoDD, daây CS , t.dieän &lt; 70, h&lt;=30 m</v>
          </cell>
          <cell r="C916" t="str">
            <v>boä</v>
          </cell>
          <cell r="D916">
            <v>0</v>
          </cell>
          <cell r="E916">
            <v>0</v>
          </cell>
          <cell r="F916">
            <v>0</v>
          </cell>
          <cell r="G916">
            <v>25951.9</v>
          </cell>
          <cell r="H916">
            <v>0</v>
          </cell>
        </row>
        <row r="917">
          <cell r="A917" t="str">
            <v>08.06.17a.3</v>
          </cell>
          <cell r="B917" t="str">
            <v>Thaùo khoaù neùoDD, daây CS , t. dieän &lt; 70, h&lt;=40 m</v>
          </cell>
          <cell r="C917" t="str">
            <v>boä</v>
          </cell>
          <cell r="D917">
            <v>0</v>
          </cell>
          <cell r="E917">
            <v>0</v>
          </cell>
          <cell r="F917">
            <v>0</v>
          </cell>
          <cell r="G917">
            <v>29944.5</v>
          </cell>
          <cell r="H917">
            <v>0</v>
          </cell>
        </row>
        <row r="918">
          <cell r="A918" t="str">
            <v>08.06.17a.4</v>
          </cell>
          <cell r="B918" t="str">
            <v>Thaùo khoaù neùoDD, daây CS , t. dieän &lt; 70, h&lt;=50 m</v>
          </cell>
          <cell r="C918" t="str">
            <v>boä</v>
          </cell>
          <cell r="D918">
            <v>0</v>
          </cell>
          <cell r="E918">
            <v>0</v>
          </cell>
          <cell r="F918">
            <v>0</v>
          </cell>
          <cell r="G918">
            <v>33937.100000000006</v>
          </cell>
          <cell r="H918">
            <v>0</v>
          </cell>
        </row>
        <row r="919">
          <cell r="A919" t="str">
            <v>08.06.17a.5</v>
          </cell>
          <cell r="B919" t="str">
            <v>Thaùo khoaù neùoDD, daây CS , t.dieän &lt; 70, h&lt;=60 m</v>
          </cell>
          <cell r="C919" t="str">
            <v>boä</v>
          </cell>
          <cell r="D919">
            <v>0</v>
          </cell>
          <cell r="E919">
            <v>0</v>
          </cell>
          <cell r="F919">
            <v>0</v>
          </cell>
          <cell r="G919">
            <v>37929.699999999997</v>
          </cell>
          <cell r="H919">
            <v>0</v>
          </cell>
        </row>
        <row r="920">
          <cell r="A920" t="str">
            <v>08.06.17b.1</v>
          </cell>
          <cell r="B920" t="str">
            <v>Thaùo khoaù neùoDD, daây CS , t.dieän &lt; 240, h&lt;=20 m</v>
          </cell>
          <cell r="C920" t="str">
            <v>boä</v>
          </cell>
          <cell r="D920">
            <v>0</v>
          </cell>
          <cell r="E920">
            <v>0</v>
          </cell>
          <cell r="F920">
            <v>0</v>
          </cell>
          <cell r="G920">
            <v>37929.699999999997</v>
          </cell>
          <cell r="H920">
            <v>0</v>
          </cell>
        </row>
        <row r="921">
          <cell r="A921" t="str">
            <v>08.06.17b.2</v>
          </cell>
          <cell r="B921" t="str">
            <v>Thaùo khoaù neùoDD, daây CS , t.dieän &lt; 240, h&lt;=30 m</v>
          </cell>
          <cell r="C921" t="str">
            <v>boä</v>
          </cell>
          <cell r="D921">
            <v>0</v>
          </cell>
          <cell r="E921">
            <v>0</v>
          </cell>
          <cell r="F921">
            <v>0</v>
          </cell>
          <cell r="G921">
            <v>39926</v>
          </cell>
          <cell r="H921">
            <v>0</v>
          </cell>
        </row>
        <row r="922">
          <cell r="A922" t="str">
            <v>08.06.17b.3</v>
          </cell>
          <cell r="B922" t="str">
            <v>Thaùo khoaù neùoDD, daây CS , t. dieän &lt; 240, h&lt;=40 m</v>
          </cell>
          <cell r="C922" t="str">
            <v>boä</v>
          </cell>
          <cell r="D922">
            <v>0</v>
          </cell>
          <cell r="E922">
            <v>0</v>
          </cell>
          <cell r="F922">
            <v>0</v>
          </cell>
          <cell r="G922">
            <v>43918.6</v>
          </cell>
          <cell r="H922">
            <v>0</v>
          </cell>
        </row>
        <row r="923">
          <cell r="A923" t="str">
            <v>08.06.17b.4</v>
          </cell>
          <cell r="B923" t="str">
            <v>Thaùo khoaù neùoDD, daây CS , t. dieän &lt; 240, h&lt;=50 m</v>
          </cell>
          <cell r="C923" t="str">
            <v>boä</v>
          </cell>
          <cell r="D923">
            <v>0</v>
          </cell>
          <cell r="E923">
            <v>0</v>
          </cell>
          <cell r="F923">
            <v>0</v>
          </cell>
          <cell r="G923">
            <v>49907.5</v>
          </cell>
          <cell r="H923">
            <v>0</v>
          </cell>
        </row>
        <row r="924">
          <cell r="A924" t="str">
            <v>08.06.17b.5</v>
          </cell>
          <cell r="B924" t="str">
            <v>Thaùo khoaù neùoDD, daây CS , t.dieän &lt; 240, h&lt;=60 m</v>
          </cell>
          <cell r="C924" t="str">
            <v>boä</v>
          </cell>
          <cell r="D924">
            <v>0</v>
          </cell>
          <cell r="E924">
            <v>0</v>
          </cell>
          <cell r="F924">
            <v>0</v>
          </cell>
          <cell r="G924">
            <v>57892.7</v>
          </cell>
          <cell r="H924">
            <v>0</v>
          </cell>
        </row>
        <row r="925">
          <cell r="A925" t="str">
            <v>08.06.17c.1</v>
          </cell>
          <cell r="B925" t="str">
            <v>Thaùo khoaù neùoDD, daây CS , t.dieän &gt; 240, h&lt;=20 m</v>
          </cell>
          <cell r="C925" t="str">
            <v>boä</v>
          </cell>
          <cell r="D925">
            <v>0</v>
          </cell>
          <cell r="E925">
            <v>0</v>
          </cell>
          <cell r="F925">
            <v>0</v>
          </cell>
          <cell r="G925">
            <v>76857.55</v>
          </cell>
          <cell r="H925">
            <v>0</v>
          </cell>
        </row>
        <row r="926">
          <cell r="A926" t="str">
            <v>08.06.17c.2</v>
          </cell>
          <cell r="B926" t="str">
            <v>Thaùo khoaù neùoDD, daây CS , t.dieän &gt; 240, h&lt;=30 m</v>
          </cell>
          <cell r="C926" t="str">
            <v>boä</v>
          </cell>
          <cell r="D926">
            <v>0</v>
          </cell>
          <cell r="E926">
            <v>0</v>
          </cell>
          <cell r="F926">
            <v>0</v>
          </cell>
          <cell r="G926">
            <v>79852</v>
          </cell>
          <cell r="H926">
            <v>0</v>
          </cell>
        </row>
        <row r="927">
          <cell r="A927" t="str">
            <v>08.06.17c.3</v>
          </cell>
          <cell r="B927" t="str">
            <v>Thaùo khoaù neùoDD, daây CS , t. dieän &gt; 240, h&lt;=40 m</v>
          </cell>
          <cell r="C927" t="str">
            <v>boä</v>
          </cell>
          <cell r="D927">
            <v>0</v>
          </cell>
          <cell r="E927">
            <v>0</v>
          </cell>
          <cell r="F927">
            <v>0</v>
          </cell>
          <cell r="G927">
            <v>89833.5</v>
          </cell>
          <cell r="H927">
            <v>0</v>
          </cell>
        </row>
        <row r="928">
          <cell r="A928" t="str">
            <v>08.06.17c.4</v>
          </cell>
          <cell r="B928" t="str">
            <v>Thaùo khoaù neùoDD, daây CS , t. dieän &gt; 240, h&lt;=50 m</v>
          </cell>
          <cell r="C928" t="str">
            <v>boä</v>
          </cell>
          <cell r="D928">
            <v>0</v>
          </cell>
          <cell r="E928">
            <v>0</v>
          </cell>
          <cell r="F928">
            <v>0</v>
          </cell>
          <cell r="G928">
            <v>101811.3</v>
          </cell>
          <cell r="H928">
            <v>0</v>
          </cell>
        </row>
        <row r="929">
          <cell r="A929" t="str">
            <v>08.06.17c.5</v>
          </cell>
          <cell r="B929" t="str">
            <v>Thaùo khoaù neùoDD, daây CS , t.dieän &gt; 240, h &lt;=60 m</v>
          </cell>
          <cell r="C929" t="str">
            <v>boä</v>
          </cell>
          <cell r="D929">
            <v>0</v>
          </cell>
          <cell r="E929">
            <v>0</v>
          </cell>
          <cell r="F929">
            <v>0</v>
          </cell>
          <cell r="G929">
            <v>111792.80000000002</v>
          </cell>
          <cell r="H929">
            <v>0</v>
          </cell>
        </row>
        <row r="930">
          <cell r="A930" t="str">
            <v>08.06.18</v>
          </cell>
          <cell r="B930" t="str">
            <v xml:space="preserve">Thaùo daây neùo </v>
          </cell>
          <cell r="C930" t="str">
            <v>boä</v>
          </cell>
          <cell r="D930">
            <v>0</v>
          </cell>
          <cell r="E930">
            <v>0</v>
          </cell>
          <cell r="F930">
            <v>0</v>
          </cell>
          <cell r="G930">
            <v>48909.35</v>
          </cell>
          <cell r="H930">
            <v>0</v>
          </cell>
        </row>
        <row r="931">
          <cell r="A931" t="str">
            <v>08.06.19</v>
          </cell>
          <cell r="B931" t="str">
            <v>Thaùo coå deà</v>
          </cell>
          <cell r="C931" t="str">
            <v>boä</v>
          </cell>
          <cell r="D931">
            <v>0</v>
          </cell>
          <cell r="E931">
            <v>0</v>
          </cell>
          <cell r="F931">
            <v>0</v>
          </cell>
          <cell r="G931">
            <v>45914.9</v>
          </cell>
          <cell r="H931">
            <v>0</v>
          </cell>
        </row>
        <row r="932">
          <cell r="A932" t="str">
            <v>08.06.20</v>
          </cell>
          <cell r="B932" t="str">
            <v>Thaùo bieån caám</v>
          </cell>
          <cell r="C932" t="str">
            <v>boä</v>
          </cell>
          <cell r="D932">
            <v>0</v>
          </cell>
          <cell r="E932">
            <v>0</v>
          </cell>
          <cell r="F932">
            <v>0</v>
          </cell>
          <cell r="G932">
            <v>17966.7</v>
          </cell>
          <cell r="H932">
            <v>0</v>
          </cell>
        </row>
        <row r="933">
          <cell r="A933" t="str">
            <v>08.06.21a</v>
          </cell>
          <cell r="B933" t="str">
            <v>Thaùo voøng baûo veä , h &lt;= 20 m</v>
          </cell>
          <cell r="C933" t="str">
            <v>boä</v>
          </cell>
          <cell r="D933">
            <v>0</v>
          </cell>
          <cell r="E933">
            <v>0</v>
          </cell>
          <cell r="F933">
            <v>0</v>
          </cell>
          <cell r="G933">
            <v>44916.75</v>
          </cell>
          <cell r="H933">
            <v>0</v>
          </cell>
        </row>
        <row r="934">
          <cell r="A934" t="str">
            <v>08.06.21b</v>
          </cell>
          <cell r="B934" t="str">
            <v>Thaùo voøng baûo veä,h  &lt;= 30 m</v>
          </cell>
          <cell r="C934" t="str">
            <v>boä</v>
          </cell>
          <cell r="D934">
            <v>0</v>
          </cell>
          <cell r="E934">
            <v>0</v>
          </cell>
          <cell r="F934">
            <v>0</v>
          </cell>
          <cell r="G934">
            <v>48909.35</v>
          </cell>
          <cell r="H934">
            <v>0</v>
          </cell>
        </row>
        <row r="935">
          <cell r="A935" t="str">
            <v>08.06.22a</v>
          </cell>
          <cell r="B935" t="str">
            <v>Thaùo khung ñònh vò , h &lt;= 20 m</v>
          </cell>
          <cell r="C935" t="str">
            <v>boä</v>
          </cell>
          <cell r="D935">
            <v>0</v>
          </cell>
          <cell r="E935">
            <v>0</v>
          </cell>
          <cell r="F935">
            <v>0</v>
          </cell>
          <cell r="G935">
            <v>60887.15</v>
          </cell>
          <cell r="H935">
            <v>0</v>
          </cell>
        </row>
        <row r="936">
          <cell r="A936" t="str">
            <v>08.06.22b</v>
          </cell>
          <cell r="B936" t="str">
            <v>Thaùo khung ñònh vò , h &lt;= 30 m</v>
          </cell>
          <cell r="C936" t="str">
            <v>boä</v>
          </cell>
          <cell r="D936">
            <v>0</v>
          </cell>
          <cell r="E936">
            <v>0</v>
          </cell>
          <cell r="F936">
            <v>0</v>
          </cell>
          <cell r="G936">
            <v>90831.650000000009</v>
          </cell>
          <cell r="H936">
            <v>0</v>
          </cell>
        </row>
        <row r="937">
          <cell r="A937" t="str">
            <v>08.06.22c</v>
          </cell>
          <cell r="B937" t="str">
            <v>Thaùo khung ñònh vò , h &lt;= 40 m</v>
          </cell>
          <cell r="C937" t="str">
            <v>boä</v>
          </cell>
          <cell r="D937">
            <v>0</v>
          </cell>
          <cell r="E937">
            <v>0</v>
          </cell>
          <cell r="F937">
            <v>0</v>
          </cell>
          <cell r="G937">
            <v>120776.15</v>
          </cell>
          <cell r="H937">
            <v>0</v>
          </cell>
        </row>
        <row r="938">
          <cell r="A938" t="str">
            <v>08.06.22d</v>
          </cell>
          <cell r="B938" t="str">
            <v>Thaùo khung ñònh vò , h &lt;= 50 m</v>
          </cell>
          <cell r="C938" t="str">
            <v>boä</v>
          </cell>
          <cell r="D938">
            <v>0</v>
          </cell>
          <cell r="E938">
            <v>0</v>
          </cell>
          <cell r="F938">
            <v>0</v>
          </cell>
          <cell r="G938">
            <v>150720.65</v>
          </cell>
          <cell r="H938">
            <v>0</v>
          </cell>
        </row>
        <row r="939">
          <cell r="A939" t="str">
            <v>08.06.22c</v>
          </cell>
          <cell r="B939" t="str">
            <v>Thaùo khung ñònh vò , h &lt;= 60 m</v>
          </cell>
          <cell r="C939" t="str">
            <v>boä</v>
          </cell>
          <cell r="D939">
            <v>0</v>
          </cell>
          <cell r="E939">
            <v>0</v>
          </cell>
          <cell r="F939">
            <v>0</v>
          </cell>
          <cell r="G939">
            <v>240554.15000000002</v>
          </cell>
          <cell r="H939">
            <v>0</v>
          </cell>
        </row>
        <row r="940">
          <cell r="A940" t="str">
            <v>08.06.23c</v>
          </cell>
          <cell r="B940" t="str">
            <v>Thaùo ñeøn tín hieäu &lt;= 40 m</v>
          </cell>
          <cell r="C940" t="str">
            <v>boä</v>
          </cell>
          <cell r="D940">
            <v>0</v>
          </cell>
          <cell r="E940">
            <v>0</v>
          </cell>
          <cell r="F940">
            <v>0</v>
          </cell>
          <cell r="G940">
            <v>182661.45</v>
          </cell>
          <cell r="H940">
            <v>0</v>
          </cell>
        </row>
        <row r="941">
          <cell r="A941" t="str">
            <v>08.06.23d</v>
          </cell>
          <cell r="B941" t="str">
            <v>Thaùo ñeøn tín hieäu &lt;= 50 m</v>
          </cell>
          <cell r="C941" t="str">
            <v>boä</v>
          </cell>
          <cell r="D941">
            <v>0</v>
          </cell>
          <cell r="E941">
            <v>0</v>
          </cell>
          <cell r="F941">
            <v>0</v>
          </cell>
          <cell r="G941">
            <v>219593.00000000003</v>
          </cell>
          <cell r="H941">
            <v>0</v>
          </cell>
        </row>
        <row r="942">
          <cell r="A942" t="str">
            <v>08.06.23e</v>
          </cell>
          <cell r="B942" t="str">
            <v>Thaùo ñeøn tín hieäu &lt;= 60 m</v>
          </cell>
          <cell r="C942" t="str">
            <v>boä</v>
          </cell>
          <cell r="D942">
            <v>0</v>
          </cell>
          <cell r="E942">
            <v>0</v>
          </cell>
          <cell r="F942">
            <v>0</v>
          </cell>
          <cell r="G942">
            <v>239556</v>
          </cell>
          <cell r="H942">
            <v>0</v>
          </cell>
        </row>
        <row r="943">
          <cell r="A943" t="str">
            <v>08.06.24a</v>
          </cell>
          <cell r="B943" t="str">
            <v>Thaùo keïp caùp , h &lt;= 20 m</v>
          </cell>
          <cell r="C943" t="str">
            <v>boä</v>
          </cell>
          <cell r="D943">
            <v>0</v>
          </cell>
          <cell r="E943">
            <v>0</v>
          </cell>
          <cell r="F943">
            <v>0</v>
          </cell>
          <cell r="G943">
            <v>31940.799999999999</v>
          </cell>
          <cell r="H943">
            <v>0</v>
          </cell>
        </row>
        <row r="944">
          <cell r="A944" t="str">
            <v>08.06.24b</v>
          </cell>
          <cell r="B944" t="str">
            <v>Thaùo keïp caùp , h &lt;= 30 m</v>
          </cell>
          <cell r="C944" t="str">
            <v>boä</v>
          </cell>
          <cell r="D944">
            <v>0</v>
          </cell>
          <cell r="E944">
            <v>0</v>
          </cell>
          <cell r="F944">
            <v>0</v>
          </cell>
          <cell r="G944">
            <v>39926</v>
          </cell>
          <cell r="H944">
            <v>0</v>
          </cell>
        </row>
        <row r="945">
          <cell r="A945" t="str">
            <v>08.06.25a</v>
          </cell>
          <cell r="B945" t="str">
            <v>Thaùo bu loâng , h &lt;= 20 m</v>
          </cell>
          <cell r="C945" t="str">
            <v>boä</v>
          </cell>
          <cell r="D945">
            <v>0</v>
          </cell>
          <cell r="E945">
            <v>0</v>
          </cell>
          <cell r="F945">
            <v>0</v>
          </cell>
          <cell r="G945">
            <v>4990.75</v>
          </cell>
          <cell r="H945">
            <v>0</v>
          </cell>
        </row>
        <row r="946">
          <cell r="A946" t="str">
            <v>08.06.25b</v>
          </cell>
          <cell r="B946" t="str">
            <v>Thaùo bu loâng , h &lt;= 30 m</v>
          </cell>
          <cell r="C946" t="str">
            <v>boä</v>
          </cell>
          <cell r="D946">
            <v>0</v>
          </cell>
          <cell r="E946">
            <v>0</v>
          </cell>
          <cell r="F946">
            <v>0</v>
          </cell>
          <cell r="G946">
            <v>4990.75</v>
          </cell>
          <cell r="H946">
            <v>0</v>
          </cell>
        </row>
        <row r="947">
          <cell r="A947" t="str">
            <v>08.06.25c</v>
          </cell>
          <cell r="B947" t="str">
            <v>Thaùo bu loâng , h &lt;= 40 m</v>
          </cell>
          <cell r="C947" t="str">
            <v>boä</v>
          </cell>
          <cell r="D947">
            <v>0</v>
          </cell>
          <cell r="E947">
            <v>0</v>
          </cell>
          <cell r="F947">
            <v>0</v>
          </cell>
          <cell r="G947">
            <v>5988.9</v>
          </cell>
          <cell r="H947">
            <v>0</v>
          </cell>
        </row>
        <row r="948">
          <cell r="A948" t="str">
            <v>08.06.25d</v>
          </cell>
          <cell r="B948" t="str">
            <v>Thaùo bu loâng , h &lt;= 50 m</v>
          </cell>
          <cell r="C948" t="str">
            <v>boä</v>
          </cell>
          <cell r="D948">
            <v>0</v>
          </cell>
          <cell r="E948">
            <v>0</v>
          </cell>
          <cell r="F948">
            <v>0</v>
          </cell>
          <cell r="G948">
            <v>5988.9</v>
          </cell>
          <cell r="H948">
            <v>0</v>
          </cell>
        </row>
        <row r="949">
          <cell r="A949" t="str">
            <v>08.06.25e</v>
          </cell>
          <cell r="B949" t="str">
            <v>Thaùo bu loâng , h &lt;= 60 m</v>
          </cell>
          <cell r="C949" t="str">
            <v>boä</v>
          </cell>
          <cell r="D949">
            <v>0</v>
          </cell>
          <cell r="E949">
            <v>0</v>
          </cell>
          <cell r="F949">
            <v>0</v>
          </cell>
          <cell r="G949">
            <v>6987.0500000000011</v>
          </cell>
          <cell r="H949">
            <v>0</v>
          </cell>
        </row>
        <row r="950">
          <cell r="A950" t="str">
            <v>08.06.26a</v>
          </cell>
          <cell r="B950" t="str">
            <v>Thaùo keïp neùo caùp vaën xoaén &lt;=4x70</v>
          </cell>
          <cell r="C950" t="str">
            <v>boä</v>
          </cell>
          <cell r="D950">
            <v>0</v>
          </cell>
          <cell r="E950">
            <v>0</v>
          </cell>
          <cell r="F950">
            <v>0</v>
          </cell>
          <cell r="G950">
            <v>52901.950000000004</v>
          </cell>
          <cell r="H950">
            <v>0</v>
          </cell>
        </row>
        <row r="951">
          <cell r="A951" t="str">
            <v>08.06.26b</v>
          </cell>
          <cell r="B951" t="str">
            <v>Thaùo keïp neùo caùp vaën xoaén &lt;=4x120</v>
          </cell>
          <cell r="C951" t="str">
            <v>boä</v>
          </cell>
          <cell r="D951">
            <v>0</v>
          </cell>
          <cell r="E951">
            <v>0</v>
          </cell>
          <cell r="F951">
            <v>0</v>
          </cell>
          <cell r="G951">
            <v>82846.45</v>
          </cell>
          <cell r="H951">
            <v>0</v>
          </cell>
        </row>
        <row r="952">
          <cell r="A952" t="str">
            <v>08.06.27a</v>
          </cell>
          <cell r="B952" t="str">
            <v>Thaùo keïp ñôõ caùp vaën xoaén &lt;=4x70</v>
          </cell>
          <cell r="C952" t="str">
            <v>boä</v>
          </cell>
          <cell r="D952">
            <v>0</v>
          </cell>
          <cell r="E952">
            <v>0</v>
          </cell>
          <cell r="F952">
            <v>0</v>
          </cell>
          <cell r="G952">
            <v>38927.85</v>
          </cell>
          <cell r="H952">
            <v>0</v>
          </cell>
        </row>
        <row r="953">
          <cell r="A953" t="str">
            <v>08.06.27b</v>
          </cell>
          <cell r="B953" t="str">
            <v>Thaùo keïp ñôõ caùp vaën xoaén &lt;=4x120</v>
          </cell>
          <cell r="C953" t="str">
            <v>boä</v>
          </cell>
          <cell r="D953">
            <v>0</v>
          </cell>
          <cell r="E953">
            <v>0</v>
          </cell>
          <cell r="F953">
            <v>0</v>
          </cell>
          <cell r="G953">
            <v>58890.85</v>
          </cell>
          <cell r="H953">
            <v>0</v>
          </cell>
        </row>
        <row r="954">
          <cell r="A954" t="str">
            <v>08.06.28</v>
          </cell>
          <cell r="B954" t="str">
            <v>Thaùo thu loâi oáng</v>
          </cell>
          <cell r="C954" t="str">
            <v>boä</v>
          </cell>
          <cell r="D954">
            <v>0</v>
          </cell>
          <cell r="E954">
            <v>0</v>
          </cell>
          <cell r="F954">
            <v>0</v>
          </cell>
          <cell r="G954">
            <v>53900.100000000006</v>
          </cell>
          <cell r="H954">
            <v>0</v>
          </cell>
        </row>
        <row r="955">
          <cell r="A955" t="str">
            <v>Chương 9</v>
          </cell>
          <cell r="B955" t="str">
            <v>COÂNG TAÙC THAÙO HAÏ , DÖÏNG COÄT</v>
          </cell>
          <cell r="H955">
            <v>0</v>
          </cell>
        </row>
        <row r="956">
          <cell r="A956" t="str">
            <v>09.02.10</v>
          </cell>
          <cell r="B956" t="str">
            <v>Choïn vaø phaân loaïi coät theùp</v>
          </cell>
          <cell r="C956" t="str">
            <v>taán</v>
          </cell>
          <cell r="D956">
            <v>0</v>
          </cell>
          <cell r="E956">
            <v>0</v>
          </cell>
          <cell r="F956">
            <v>0</v>
          </cell>
          <cell r="G956">
            <v>199630</v>
          </cell>
          <cell r="H956">
            <v>8654.1</v>
          </cell>
        </row>
        <row r="957">
          <cell r="A957" t="str">
            <v>09.02.11a</v>
          </cell>
          <cell r="B957" t="str">
            <v>Laép raùp coät theùp TC töøng chi tieát,troïng löôïng &lt;=5taán</v>
          </cell>
          <cell r="C957" t="str">
            <v>taán</v>
          </cell>
          <cell r="D957">
            <v>20320</v>
          </cell>
          <cell r="E957">
            <v>20320</v>
          </cell>
          <cell r="F957">
            <v>20320</v>
          </cell>
          <cell r="G957">
            <v>708686.5</v>
          </cell>
          <cell r="H957">
            <v>0</v>
          </cell>
        </row>
        <row r="958">
          <cell r="A958" t="str">
            <v>09.02.11b</v>
          </cell>
          <cell r="B958" t="str">
            <v>Laép raùp coät theùp TC töøng chi tieát,troïng löôïng &lt;=15taán</v>
          </cell>
          <cell r="C958" t="str">
            <v>taán</v>
          </cell>
          <cell r="D958">
            <v>20320</v>
          </cell>
          <cell r="E958">
            <v>20320</v>
          </cell>
          <cell r="F958">
            <v>20320</v>
          </cell>
          <cell r="G958">
            <v>638816</v>
          </cell>
          <cell r="H958">
            <v>0</v>
          </cell>
        </row>
        <row r="959">
          <cell r="A959" t="str">
            <v>09.02.11c</v>
          </cell>
          <cell r="B959" t="str">
            <v>Laép raùp coät theùp TC töøng chi tieát,troïng löôïng &lt;=30taán</v>
          </cell>
          <cell r="C959" t="str">
            <v>taán</v>
          </cell>
          <cell r="D959">
            <v>20320</v>
          </cell>
          <cell r="E959">
            <v>20320</v>
          </cell>
          <cell r="F959">
            <v>20320</v>
          </cell>
          <cell r="G959">
            <v>608871.5</v>
          </cell>
          <cell r="H959">
            <v>0</v>
          </cell>
        </row>
        <row r="960">
          <cell r="A960" t="str">
            <v>09.02.11d</v>
          </cell>
          <cell r="B960" t="str">
            <v>Laép raùp coät theùp TC töøng chi tieát,troïng löôïng &gt;30taán</v>
          </cell>
          <cell r="C960" t="str">
            <v>taán</v>
          </cell>
          <cell r="D960">
            <v>20320</v>
          </cell>
          <cell r="E960">
            <v>20320</v>
          </cell>
          <cell r="F960">
            <v>20320</v>
          </cell>
          <cell r="G960">
            <v>576930.70000000007</v>
          </cell>
          <cell r="H960">
            <v>0</v>
          </cell>
        </row>
        <row r="961">
          <cell r="A961" t="str">
            <v>09.02.12a</v>
          </cell>
          <cell r="B961" t="str">
            <v>Laép raùp coät theùp TC töøng ñoaïn,troïng löôïng &lt;=5taán</v>
          </cell>
          <cell r="C961" t="str">
            <v>taán</v>
          </cell>
          <cell r="D961">
            <v>20320</v>
          </cell>
          <cell r="E961">
            <v>20320</v>
          </cell>
          <cell r="F961">
            <v>20320</v>
          </cell>
          <cell r="G961">
            <v>333382.09999999998</v>
          </cell>
          <cell r="H961">
            <v>0</v>
          </cell>
        </row>
        <row r="962">
          <cell r="A962" t="str">
            <v>09.02.12b</v>
          </cell>
          <cell r="B962" t="str">
            <v>Laép raùp coät theùp TC töøng ñoaïn,troïng löôïng &lt;=15taán</v>
          </cell>
          <cell r="C962" t="str">
            <v>taán</v>
          </cell>
          <cell r="D962">
            <v>20320</v>
          </cell>
          <cell r="E962">
            <v>20320</v>
          </cell>
          <cell r="F962">
            <v>20320</v>
          </cell>
          <cell r="G962">
            <v>315415.40000000002</v>
          </cell>
          <cell r="H962">
            <v>0</v>
          </cell>
        </row>
        <row r="963">
          <cell r="A963" t="str">
            <v>09.02.12c</v>
          </cell>
          <cell r="B963" t="str">
            <v>Laép raùp coät theùp TC töøng ñoaïn,troïng löôïng &lt;=30taán</v>
          </cell>
          <cell r="C963" t="str">
            <v>taán</v>
          </cell>
          <cell r="D963">
            <v>20320</v>
          </cell>
          <cell r="E963">
            <v>20320</v>
          </cell>
          <cell r="F963">
            <v>20320</v>
          </cell>
          <cell r="G963">
            <v>297448.7</v>
          </cell>
          <cell r="H963">
            <v>0</v>
          </cell>
        </row>
        <row r="964">
          <cell r="A964" t="str">
            <v>09.02.12d</v>
          </cell>
          <cell r="B964" t="str">
            <v>Laép raùp coät theùp TC töøng ñoaïn,troïng löôïng &gt;30taán</v>
          </cell>
          <cell r="C964" t="str">
            <v>taán</v>
          </cell>
          <cell r="D964">
            <v>20320</v>
          </cell>
          <cell r="E964">
            <v>20320</v>
          </cell>
          <cell r="F964">
            <v>20320</v>
          </cell>
          <cell r="G964">
            <v>280480.15000000002</v>
          </cell>
          <cell r="H964">
            <v>0</v>
          </cell>
        </row>
        <row r="965">
          <cell r="A965" t="str">
            <v>09.03.00</v>
          </cell>
          <cell r="B965" t="str">
            <v>DÖÏNG COÄT THEÙP ÑAÕ LAÉP SAÜN</v>
          </cell>
          <cell r="H965">
            <v>0</v>
          </cell>
        </row>
        <row r="966">
          <cell r="A966" t="str">
            <v>09.03.10a</v>
          </cell>
          <cell r="B966" t="str">
            <v>Döïng coät baèng TC , coät cao &lt;= 15 m</v>
          </cell>
          <cell r="C966" t="str">
            <v>coät</v>
          </cell>
          <cell r="D966">
            <v>58140</v>
          </cell>
          <cell r="E966">
            <v>58140</v>
          </cell>
          <cell r="F966">
            <v>58140</v>
          </cell>
          <cell r="G966">
            <v>1527169.5</v>
          </cell>
          <cell r="H966">
            <v>0</v>
          </cell>
        </row>
        <row r="967">
          <cell r="A967" t="str">
            <v>09.03.10b</v>
          </cell>
          <cell r="B967" t="str">
            <v>Döïng coät baèng TC , coät cao &lt;= 25 m</v>
          </cell>
          <cell r="C967" t="str">
            <v>coät</v>
          </cell>
          <cell r="D967">
            <v>77520</v>
          </cell>
          <cell r="E967">
            <v>77520</v>
          </cell>
          <cell r="F967">
            <v>77520</v>
          </cell>
          <cell r="G967">
            <v>2775855.15</v>
          </cell>
          <cell r="H967">
            <v>0</v>
          </cell>
        </row>
        <row r="968">
          <cell r="A968" t="str">
            <v>09.03.10c</v>
          </cell>
          <cell r="B968" t="str">
            <v>Döïng coät baèng TC , coät cao &lt;= 35 m</v>
          </cell>
          <cell r="C968" t="str">
            <v>coät</v>
          </cell>
          <cell r="D968">
            <v>77520</v>
          </cell>
          <cell r="E968">
            <v>77520</v>
          </cell>
          <cell r="F968">
            <v>77520</v>
          </cell>
          <cell r="G968">
            <v>3410678.5500000003</v>
          </cell>
          <cell r="H968">
            <v>0</v>
          </cell>
        </row>
        <row r="969">
          <cell r="A969" t="str">
            <v>09.03.10d</v>
          </cell>
          <cell r="B969" t="str">
            <v>Döïng coät baèng TC , coät cao &lt;= 45 m</v>
          </cell>
          <cell r="C969" t="str">
            <v>coät</v>
          </cell>
          <cell r="D969">
            <v>116280</v>
          </cell>
          <cell r="E969">
            <v>116280</v>
          </cell>
          <cell r="F969">
            <v>116280</v>
          </cell>
          <cell r="G969">
            <v>5792264.4500000002</v>
          </cell>
          <cell r="H969">
            <v>0</v>
          </cell>
        </row>
        <row r="970">
          <cell r="A970" t="str">
            <v>09.03.10e</v>
          </cell>
          <cell r="B970" t="str">
            <v>Döïng coät baèng TC , coät cao &lt;= 50 m</v>
          </cell>
          <cell r="C970" t="str">
            <v>coät</v>
          </cell>
          <cell r="D970">
            <v>116280</v>
          </cell>
          <cell r="E970">
            <v>116280</v>
          </cell>
          <cell r="F970">
            <v>116280</v>
          </cell>
          <cell r="G970">
            <v>10311887.65</v>
          </cell>
          <cell r="H970">
            <v>0</v>
          </cell>
        </row>
        <row r="971">
          <cell r="A971" t="str">
            <v>09.03.21b</v>
          </cell>
          <cell r="B971" t="str">
            <v>Döïng coät baèng TC+CG , coät cao &lt;= 25 m (maùy keùo 100CV)</v>
          </cell>
          <cell r="C971" t="str">
            <v>coät</v>
          </cell>
          <cell r="D971">
            <v>77520</v>
          </cell>
          <cell r="E971">
            <v>77520</v>
          </cell>
          <cell r="F971">
            <v>77520</v>
          </cell>
          <cell r="G971">
            <v>2082140.9</v>
          </cell>
          <cell r="H971">
            <v>216324.3</v>
          </cell>
        </row>
        <row r="972">
          <cell r="A972" t="str">
            <v>09.03.21c</v>
          </cell>
          <cell r="B972" t="str">
            <v>Döïng coät baèng TC+CG , coät cao &lt;= 35 m (maùy keùo 100CV)</v>
          </cell>
          <cell r="C972" t="str">
            <v>coät</v>
          </cell>
          <cell r="D972">
            <v>77520</v>
          </cell>
          <cell r="E972">
            <v>77520</v>
          </cell>
          <cell r="F972">
            <v>77520</v>
          </cell>
          <cell r="G972">
            <v>2558258.4499999997</v>
          </cell>
          <cell r="H972">
            <v>360540.5</v>
          </cell>
        </row>
        <row r="973">
          <cell r="A973" t="str">
            <v>09.03.21d</v>
          </cell>
          <cell r="B973" t="str">
            <v>Döïng coät baèng TC+CG , coät cao &lt;= 45 m (maùy keùo 100CV)</v>
          </cell>
          <cell r="C973" t="str">
            <v>coät</v>
          </cell>
          <cell r="D973">
            <v>116280</v>
          </cell>
          <cell r="E973">
            <v>116280</v>
          </cell>
          <cell r="F973">
            <v>116280</v>
          </cell>
          <cell r="G973">
            <v>4343948.8000000007</v>
          </cell>
          <cell r="H973">
            <v>504756.69999999995</v>
          </cell>
        </row>
        <row r="974">
          <cell r="A974" t="str">
            <v>09.03.21e</v>
          </cell>
          <cell r="B974" t="str">
            <v>Döïng coät baèng TC+CG , coät cao &lt;= 50 m (maùy keùo 100CV)</v>
          </cell>
          <cell r="C974" t="str">
            <v>coät</v>
          </cell>
          <cell r="D974">
            <v>155040</v>
          </cell>
          <cell r="E974">
            <v>155040</v>
          </cell>
          <cell r="F974">
            <v>155040</v>
          </cell>
          <cell r="G974">
            <v>7733666.2000000002</v>
          </cell>
          <cell r="H974">
            <v>721081</v>
          </cell>
        </row>
        <row r="975">
          <cell r="A975" t="str">
            <v>09.03.22a</v>
          </cell>
          <cell r="B975" t="str">
            <v>Döïng coät baèng TC+CG , coät cao &lt;=15 m (caåu 10 taán)</v>
          </cell>
          <cell r="C975" t="str">
            <v>coät</v>
          </cell>
          <cell r="D975">
            <v>58140</v>
          </cell>
          <cell r="E975">
            <v>58140</v>
          </cell>
          <cell r="F975">
            <v>58140</v>
          </cell>
          <cell r="G975">
            <v>1059037.1499999999</v>
          </cell>
          <cell r="H975">
            <v>126325.2</v>
          </cell>
        </row>
        <row r="976">
          <cell r="A976" t="str">
            <v>09.03.22b</v>
          </cell>
          <cell r="B976" t="str">
            <v>Döïng coät baèng TC+CG , coät cao &lt;= 25 m (caåu 10 taán)</v>
          </cell>
          <cell r="C976" t="str">
            <v>coät</v>
          </cell>
          <cell r="D976">
            <v>77520</v>
          </cell>
          <cell r="E976">
            <v>77520</v>
          </cell>
          <cell r="F976">
            <v>77520</v>
          </cell>
          <cell r="G976">
            <v>1978333.3</v>
          </cell>
          <cell r="H976">
            <v>252650.4</v>
          </cell>
        </row>
        <row r="977">
          <cell r="A977" t="str">
            <v>09.03.22c</v>
          </cell>
          <cell r="B977" t="str">
            <v>Döïng coät baèng TC+CG , coät cao &lt;= 35 m (caåu 10 taán)</v>
          </cell>
          <cell r="C977" t="str">
            <v>coät</v>
          </cell>
          <cell r="D977">
            <v>77520</v>
          </cell>
          <cell r="E977">
            <v>77520</v>
          </cell>
          <cell r="F977">
            <v>77520</v>
          </cell>
          <cell r="G977">
            <v>2430495.25</v>
          </cell>
          <cell r="H977">
            <v>421084</v>
          </cell>
        </row>
        <row r="978">
          <cell r="A978" t="str">
            <v>09.03.22d</v>
          </cell>
          <cell r="B978" t="str">
            <v>Döïng coät baèng TC+CG , coät cao &lt;= 45 m (caåu 10 taán)</v>
          </cell>
          <cell r="C978" t="str">
            <v>coät</v>
          </cell>
          <cell r="D978">
            <v>116280</v>
          </cell>
          <cell r="E978">
            <v>116280</v>
          </cell>
          <cell r="F978">
            <v>116280</v>
          </cell>
          <cell r="G978">
            <v>4126352.1000000006</v>
          </cell>
          <cell r="H978">
            <v>589517.60000000009</v>
          </cell>
        </row>
        <row r="979">
          <cell r="A979" t="str">
            <v>09.03.22e</v>
          </cell>
          <cell r="B979" t="str">
            <v>Döïng coät baèng TC+CG , coät cao &lt;= 50 m (caåu 10 taán)</v>
          </cell>
          <cell r="C979" t="str">
            <v>coät</v>
          </cell>
          <cell r="D979">
            <v>155040</v>
          </cell>
          <cell r="E979">
            <v>155040</v>
          </cell>
          <cell r="F979">
            <v>155040</v>
          </cell>
          <cell r="G979">
            <v>7347382.1500000004</v>
          </cell>
          <cell r="H979">
            <v>842168</v>
          </cell>
        </row>
        <row r="980">
          <cell r="A980" t="str">
            <v>09.04.00</v>
          </cell>
          <cell r="B980" t="str">
            <v>DÖÏNG COÄT THEÙP BAÈNG PHÖÔNG PHAÙP VÖØA LAÉP VÖØA DÖÏNG</v>
          </cell>
          <cell r="H980">
            <v>0</v>
          </cell>
        </row>
        <row r="981">
          <cell r="A981" t="str">
            <v>09.04.10a</v>
          </cell>
          <cell r="B981" t="str">
            <v>Vöøa laép vöøa döïng coät theùp ,h &lt;=15m (TC)</v>
          </cell>
          <cell r="C981" t="str">
            <v>taán/coät</v>
          </cell>
          <cell r="D981">
            <v>7038</v>
          </cell>
          <cell r="E981">
            <v>7038</v>
          </cell>
          <cell r="F981">
            <v>7038</v>
          </cell>
          <cell r="G981">
            <v>1347502.5</v>
          </cell>
          <cell r="H981">
            <v>0</v>
          </cell>
        </row>
        <row r="982">
          <cell r="A982" t="str">
            <v>09.04.10b</v>
          </cell>
          <cell r="B982" t="str">
            <v>Vöøa laép vöøa döïng coät theùp ,h &lt;=15m (TC+CG)</v>
          </cell>
          <cell r="C982" t="str">
            <v>taán/coät</v>
          </cell>
          <cell r="D982">
            <v>7038</v>
          </cell>
          <cell r="E982">
            <v>7038</v>
          </cell>
          <cell r="F982">
            <v>7038</v>
          </cell>
          <cell r="G982">
            <v>1078002</v>
          </cell>
          <cell r="H982">
            <v>14419.35</v>
          </cell>
        </row>
        <row r="983">
          <cell r="A983" t="str">
            <v>09.04.20a</v>
          </cell>
          <cell r="B983" t="str">
            <v>Vöøa laép vöøa döïng coät theùp ,h &lt;=25m (TC)</v>
          </cell>
          <cell r="C983" t="str">
            <v>taán/coät</v>
          </cell>
          <cell r="D983">
            <v>14994</v>
          </cell>
          <cell r="E983">
            <v>14994</v>
          </cell>
          <cell r="F983">
            <v>14994</v>
          </cell>
          <cell r="G983">
            <v>1477262</v>
          </cell>
          <cell r="H983">
            <v>0</v>
          </cell>
        </row>
        <row r="984">
          <cell r="A984" t="str">
            <v>09.04.20b</v>
          </cell>
          <cell r="B984" t="str">
            <v>Vöøa laép vöøa döïng coät theùp ,h &lt;=25m (TC+CG)</v>
          </cell>
          <cell r="C984" t="str">
            <v>taán/coät</v>
          </cell>
          <cell r="D984">
            <v>11016</v>
          </cell>
          <cell r="E984">
            <v>11016</v>
          </cell>
          <cell r="F984">
            <v>11016</v>
          </cell>
          <cell r="G984">
            <v>1197780</v>
          </cell>
          <cell r="H984">
            <v>14419.35</v>
          </cell>
        </row>
        <row r="985">
          <cell r="A985" t="str">
            <v>09.04.30a</v>
          </cell>
          <cell r="B985" t="str">
            <v>Vöøa laép vöøa döïng coät theùp ,h &lt;=40m (TC)</v>
          </cell>
          <cell r="C985" t="str">
            <v>taán/coät</v>
          </cell>
          <cell r="D985">
            <v>16014</v>
          </cell>
          <cell r="E985">
            <v>16014</v>
          </cell>
          <cell r="F985">
            <v>16014</v>
          </cell>
          <cell r="G985">
            <v>1706836.5000000002</v>
          </cell>
          <cell r="H985">
            <v>0</v>
          </cell>
        </row>
        <row r="986">
          <cell r="A986" t="str">
            <v>09.04.30b</v>
          </cell>
          <cell r="B986" t="str">
            <v>Vöøa laép vöøa döïng coät theùp ,h &lt;=40m (TC+CG)</v>
          </cell>
          <cell r="C986" t="str">
            <v>taán/coät</v>
          </cell>
          <cell r="D986">
            <v>14076</v>
          </cell>
          <cell r="E986">
            <v>14076</v>
          </cell>
          <cell r="F986">
            <v>14076</v>
          </cell>
          <cell r="G986">
            <v>1367465.5</v>
          </cell>
          <cell r="H986">
            <v>19225.8</v>
          </cell>
        </row>
        <row r="987">
          <cell r="A987" t="str">
            <v>09.04.40a</v>
          </cell>
          <cell r="B987" t="str">
            <v>Vöøa laép vöøa döïng coät theùp ,h &lt;=55m (TC)</v>
          </cell>
          <cell r="C987" t="str">
            <v>taán/coät</v>
          </cell>
          <cell r="D987">
            <v>18972</v>
          </cell>
          <cell r="E987">
            <v>18972</v>
          </cell>
          <cell r="F987">
            <v>18972</v>
          </cell>
          <cell r="G987">
            <v>1966355.5</v>
          </cell>
          <cell r="H987">
            <v>0</v>
          </cell>
        </row>
        <row r="988">
          <cell r="A988" t="str">
            <v>09.04.40b</v>
          </cell>
          <cell r="B988" t="str">
            <v>Vöøa laép vöøa döïng coät theùp ,h &lt;=55m (TC+CG)</v>
          </cell>
          <cell r="C988" t="str">
            <v>taán/coät</v>
          </cell>
          <cell r="D988">
            <v>18972</v>
          </cell>
          <cell r="E988">
            <v>18972</v>
          </cell>
          <cell r="F988">
            <v>18972</v>
          </cell>
          <cell r="G988">
            <v>1567095.5</v>
          </cell>
          <cell r="H988">
            <v>24032.25</v>
          </cell>
        </row>
        <row r="989">
          <cell r="A989" t="str">
            <v>09.04.50a</v>
          </cell>
          <cell r="B989" t="str">
            <v>Vöøa laép vöøa döïng coät theùp ,h &lt;=70m (TC)</v>
          </cell>
          <cell r="C989" t="str">
            <v>taán/coät</v>
          </cell>
          <cell r="D989">
            <v>28152</v>
          </cell>
          <cell r="E989">
            <v>28152</v>
          </cell>
          <cell r="F989">
            <v>28152</v>
          </cell>
          <cell r="G989">
            <v>2265800.5</v>
          </cell>
          <cell r="H989">
            <v>0</v>
          </cell>
        </row>
        <row r="990">
          <cell r="A990" t="str">
            <v>09.04.50b</v>
          </cell>
          <cell r="B990" t="str">
            <v>Vöøa laép vöøa döïng coät theùp ,h &lt;=70m (TC+CG)</v>
          </cell>
          <cell r="C990" t="str">
            <v>taán/coät</v>
          </cell>
          <cell r="D990">
            <v>28152</v>
          </cell>
          <cell r="E990">
            <v>28152</v>
          </cell>
          <cell r="F990">
            <v>28152</v>
          </cell>
          <cell r="G990">
            <v>1806651.5000000002</v>
          </cell>
          <cell r="H990">
            <v>24032.25</v>
          </cell>
        </row>
        <row r="991">
          <cell r="A991" t="str">
            <v>09.04.60a</v>
          </cell>
          <cell r="B991" t="str">
            <v>Vöøa laép vöøa döïng coät theùp ,h &lt;=85m (TC)</v>
          </cell>
          <cell r="C991" t="str">
            <v>taán/coät</v>
          </cell>
          <cell r="D991">
            <v>28152</v>
          </cell>
          <cell r="E991">
            <v>28152</v>
          </cell>
          <cell r="F991">
            <v>28152</v>
          </cell>
          <cell r="G991">
            <v>2605171.5</v>
          </cell>
          <cell r="H991">
            <v>0</v>
          </cell>
        </row>
        <row r="992">
          <cell r="A992" t="str">
            <v>09.04.60b</v>
          </cell>
          <cell r="B992" t="str">
            <v>Vöøa laép vöøa döïng coät theùp ,h &lt;=85m (TC+CG)</v>
          </cell>
          <cell r="C992" t="str">
            <v>taán/coät</v>
          </cell>
          <cell r="D992">
            <v>28152</v>
          </cell>
          <cell r="E992">
            <v>28152</v>
          </cell>
          <cell r="F992">
            <v>28152</v>
          </cell>
          <cell r="G992">
            <v>2076152</v>
          </cell>
          <cell r="H992">
            <v>28838.7</v>
          </cell>
        </row>
        <row r="993">
          <cell r="A993" t="str">
            <v>09.04.70a</v>
          </cell>
          <cell r="B993" t="str">
            <v>Vöøa laép vöøa döïng coät theùp ,h &lt;=100m (TC)</v>
          </cell>
          <cell r="C993" t="str">
            <v>taán/coät</v>
          </cell>
          <cell r="D993">
            <v>28152</v>
          </cell>
          <cell r="E993">
            <v>28152</v>
          </cell>
          <cell r="F993">
            <v>28152</v>
          </cell>
          <cell r="G993">
            <v>2991455.55</v>
          </cell>
          <cell r="H993">
            <v>0</v>
          </cell>
        </row>
        <row r="994">
          <cell r="A994" t="str">
            <v>09.04.70b</v>
          </cell>
          <cell r="B994" t="str">
            <v>Vöøa laép vöøa döïng coät theùp ,h &lt;=100m (TC+CG)</v>
          </cell>
          <cell r="C994" t="str">
            <v>taán/coät</v>
          </cell>
          <cell r="D994">
            <v>28152</v>
          </cell>
          <cell r="E994">
            <v>28152</v>
          </cell>
          <cell r="F994">
            <v>28152</v>
          </cell>
          <cell r="G994">
            <v>2393563.7000000002</v>
          </cell>
          <cell r="H994">
            <v>38451.599999999999</v>
          </cell>
        </row>
        <row r="995">
          <cell r="A995" t="str">
            <v>09.05.00</v>
          </cell>
          <cell r="B995" t="str">
            <v>THAÙO HAÏ COÄT THEÙP BAÈNG THUÛ COÂNG</v>
          </cell>
          <cell r="H995">
            <v>0</v>
          </cell>
        </row>
        <row r="996">
          <cell r="A996" t="str">
            <v>09.05.10</v>
          </cell>
          <cell r="B996" t="str">
            <v>Thaùo haï coät chieàu cao &lt;=15 m</v>
          </cell>
          <cell r="C996" t="str">
            <v>taán/coät</v>
          </cell>
          <cell r="D996">
            <v>70000</v>
          </cell>
          <cell r="E996">
            <v>70000</v>
          </cell>
          <cell r="F996">
            <v>70000</v>
          </cell>
          <cell r="G996">
            <v>1617003</v>
          </cell>
          <cell r="H996">
            <v>0</v>
          </cell>
        </row>
        <row r="997">
          <cell r="A997" t="str">
            <v>09.05.20</v>
          </cell>
          <cell r="B997" t="str">
            <v>Thaùo haï coät chieàu cao &lt;=25 m</v>
          </cell>
          <cell r="C997" t="str">
            <v>taán/coät</v>
          </cell>
          <cell r="D997">
            <v>80000</v>
          </cell>
          <cell r="E997">
            <v>80000</v>
          </cell>
          <cell r="F997">
            <v>80000</v>
          </cell>
          <cell r="G997">
            <v>1772714.4000000001</v>
          </cell>
          <cell r="H997">
            <v>0</v>
          </cell>
        </row>
        <row r="998">
          <cell r="A998" t="str">
            <v>09.05.30</v>
          </cell>
          <cell r="B998" t="str">
            <v>Thaùo haï coät chieàu cao &lt;=40 m</v>
          </cell>
          <cell r="C998" t="str">
            <v>taán/coät</v>
          </cell>
          <cell r="D998">
            <v>90000</v>
          </cell>
          <cell r="E998">
            <v>90000</v>
          </cell>
          <cell r="F998">
            <v>90000</v>
          </cell>
          <cell r="G998">
            <v>2046207.5</v>
          </cell>
          <cell r="H998">
            <v>0</v>
          </cell>
        </row>
        <row r="999">
          <cell r="A999" t="str">
            <v>09.05.40</v>
          </cell>
          <cell r="B999" t="str">
            <v>Thaùo haï coät chieàu cao &lt;=55 m</v>
          </cell>
          <cell r="C999" t="str">
            <v>taán/coät</v>
          </cell>
          <cell r="D999">
            <v>100000</v>
          </cell>
          <cell r="E999">
            <v>100000</v>
          </cell>
          <cell r="F999">
            <v>100000</v>
          </cell>
          <cell r="G999">
            <v>2359626.6</v>
          </cell>
          <cell r="H999">
            <v>0</v>
          </cell>
        </row>
        <row r="1000">
          <cell r="A1000" t="str">
            <v>09.05.50</v>
          </cell>
          <cell r="B1000" t="str">
            <v>Thaùo haï coät chieàu cao &lt;=70 m</v>
          </cell>
          <cell r="C1000" t="str">
            <v>taán/coät</v>
          </cell>
          <cell r="D1000">
            <v>110000</v>
          </cell>
          <cell r="E1000">
            <v>110000</v>
          </cell>
          <cell r="F1000">
            <v>110000</v>
          </cell>
          <cell r="G1000">
            <v>2714968</v>
          </cell>
          <cell r="H1000">
            <v>0</v>
          </cell>
        </row>
        <row r="1001">
          <cell r="A1001" t="str">
            <v>09.05.60</v>
          </cell>
          <cell r="B1001" t="str">
            <v>Thaùo haï coät chieàu cao &lt;=85 m</v>
          </cell>
          <cell r="C1001" t="str">
            <v>taán/coät</v>
          </cell>
          <cell r="D1001">
            <v>120000</v>
          </cell>
          <cell r="E1001">
            <v>120000</v>
          </cell>
          <cell r="F1001">
            <v>120000</v>
          </cell>
          <cell r="G1001">
            <v>3124209.5</v>
          </cell>
          <cell r="H1001">
            <v>0</v>
          </cell>
        </row>
        <row r="1002">
          <cell r="A1002" t="str">
            <v>09.05.70</v>
          </cell>
          <cell r="B1002" t="str">
            <v>Thaùo haï coät chieàu cao &lt;=100 m</v>
          </cell>
          <cell r="C1002" t="str">
            <v>taán/coät</v>
          </cell>
          <cell r="D1002">
            <v>120000</v>
          </cell>
          <cell r="E1002">
            <v>120000</v>
          </cell>
          <cell r="F1002">
            <v>120000</v>
          </cell>
          <cell r="G1002">
            <v>3593340</v>
          </cell>
          <cell r="H1002">
            <v>0</v>
          </cell>
        </row>
        <row r="1003">
          <cell r="A1003" t="str">
            <v>09.06.10a</v>
          </cell>
          <cell r="B1003" t="str">
            <v>Noái coät beâ toâng caùc loaïi baèng maët bích (bình thöôøng)</v>
          </cell>
          <cell r="C1003" t="str">
            <v>moái</v>
          </cell>
          <cell r="D1003">
            <v>9384</v>
          </cell>
          <cell r="E1003">
            <v>9384</v>
          </cell>
          <cell r="F1003">
            <v>9384</v>
          </cell>
          <cell r="G1003">
            <v>299445</v>
          </cell>
          <cell r="H1003">
            <v>0</v>
          </cell>
        </row>
        <row r="1004">
          <cell r="A1004" t="str">
            <v>09.06.10b</v>
          </cell>
          <cell r="B1004" t="str">
            <v>Noái coät beâ toâng caùc loaïi baèng maët bích (söôøn ñoài)</v>
          </cell>
          <cell r="C1004" t="str">
            <v>moái</v>
          </cell>
          <cell r="D1004">
            <v>9384</v>
          </cell>
          <cell r="E1004">
            <v>9384</v>
          </cell>
          <cell r="F1004">
            <v>9384</v>
          </cell>
          <cell r="G1004">
            <v>314417.25</v>
          </cell>
          <cell r="H1004">
            <v>0</v>
          </cell>
        </row>
        <row r="1005">
          <cell r="A1005" t="str">
            <v>09.06.10c</v>
          </cell>
          <cell r="B1005" t="str">
            <v>Noái coät beâ toâng caùc loaïi baèng maët bích(sình laày)</v>
          </cell>
          <cell r="C1005" t="str">
            <v>moái</v>
          </cell>
          <cell r="D1005">
            <v>9384</v>
          </cell>
          <cell r="E1005">
            <v>9384</v>
          </cell>
          <cell r="F1005">
            <v>9384</v>
          </cell>
          <cell r="G1005">
            <v>359334</v>
          </cell>
          <cell r="H1005">
            <v>0</v>
          </cell>
        </row>
        <row r="1006">
          <cell r="A1006" t="str">
            <v>09.06.20</v>
          </cell>
          <cell r="B1006" t="str">
            <v>DÖÏNG COÄT BEÂ TOÂNG</v>
          </cell>
          <cell r="H1006">
            <v>0</v>
          </cell>
        </row>
        <row r="1007">
          <cell r="A1007" t="str">
            <v>09.06.21.1</v>
          </cell>
          <cell r="B1007" t="str">
            <v>Döïng coät baèng thuû coâng ,coät cao &lt;=8m</v>
          </cell>
          <cell r="C1007" t="str">
            <v>coät</v>
          </cell>
          <cell r="D1007">
            <v>12227.3</v>
          </cell>
          <cell r="E1007">
            <v>12227.3</v>
          </cell>
          <cell r="F1007">
            <v>12227.3</v>
          </cell>
          <cell r="G1007">
            <v>506062.05000000005</v>
          </cell>
          <cell r="H1007">
            <v>0</v>
          </cell>
        </row>
        <row r="1008">
          <cell r="A1008" t="str">
            <v>09.06.21.2</v>
          </cell>
          <cell r="B1008" t="str">
            <v>Döïng coät baèng thuû coâng ,coät cao &lt;=10m</v>
          </cell>
          <cell r="C1008" t="str">
            <v>coät</v>
          </cell>
          <cell r="D1008">
            <v>12227.3</v>
          </cell>
          <cell r="E1008">
            <v>12227.3</v>
          </cell>
          <cell r="F1008">
            <v>12227.3</v>
          </cell>
          <cell r="G1008">
            <v>548982.5</v>
          </cell>
          <cell r="H1008">
            <v>0</v>
          </cell>
        </row>
        <row r="1009">
          <cell r="A1009" t="str">
            <v>09.06.21.3</v>
          </cell>
          <cell r="B1009" t="str">
            <v>Döïng coät baèng thuû coâng ,coät cao &lt;=12m</v>
          </cell>
          <cell r="C1009" t="str">
            <v>coät</v>
          </cell>
          <cell r="D1009">
            <v>12227.3</v>
          </cell>
          <cell r="E1009">
            <v>12227.3</v>
          </cell>
          <cell r="F1009">
            <v>12227.3</v>
          </cell>
          <cell r="G1009">
            <v>582919.6</v>
          </cell>
          <cell r="H1009">
            <v>0</v>
          </cell>
        </row>
        <row r="1010">
          <cell r="A1010" t="str">
            <v>09.06.21.4</v>
          </cell>
          <cell r="B1010" t="str">
            <v>Döïng coät baèng thuû coâng ,coät cao &lt;=14m</v>
          </cell>
          <cell r="C1010" t="str">
            <v>coät</v>
          </cell>
          <cell r="D1010">
            <v>12227.3</v>
          </cell>
          <cell r="E1010">
            <v>12227.3</v>
          </cell>
          <cell r="F1010">
            <v>12227.3</v>
          </cell>
          <cell r="G1010">
            <v>726653.20000000007</v>
          </cell>
          <cell r="H1010">
            <v>0</v>
          </cell>
        </row>
        <row r="1011">
          <cell r="A1011" t="str">
            <v>09.06.21.5</v>
          </cell>
          <cell r="B1011" t="str">
            <v>Döïng coät baèng thuû coâng ,coät cao &lt;=16m</v>
          </cell>
          <cell r="C1011" t="str">
            <v>coät</v>
          </cell>
          <cell r="D1011">
            <v>12772.76</v>
          </cell>
          <cell r="E1011">
            <v>12772.76</v>
          </cell>
          <cell r="F1011">
            <v>12772.76</v>
          </cell>
          <cell r="G1011">
            <v>788538.5</v>
          </cell>
          <cell r="H1011">
            <v>0</v>
          </cell>
        </row>
        <row r="1012">
          <cell r="A1012" t="str">
            <v>09.06.21.6</v>
          </cell>
          <cell r="B1012" t="str">
            <v>Döïng coät baèng thuû coâng ,coät cao &lt;=18m</v>
          </cell>
          <cell r="C1012" t="str">
            <v>coät</v>
          </cell>
          <cell r="D1012">
            <v>12772.76</v>
          </cell>
          <cell r="E1012">
            <v>12772.76</v>
          </cell>
          <cell r="F1012">
            <v>12772.76</v>
          </cell>
          <cell r="G1012">
            <v>1032087.1</v>
          </cell>
          <cell r="H1012">
            <v>0</v>
          </cell>
        </row>
        <row r="1013">
          <cell r="A1013" t="str">
            <v>09.06.21.7</v>
          </cell>
          <cell r="B1013" t="str">
            <v>Döïng coät baèng thuû coâng ,coät cao &lt;=20m</v>
          </cell>
          <cell r="C1013" t="str">
            <v>coät</v>
          </cell>
          <cell r="D1013">
            <v>12772.76</v>
          </cell>
          <cell r="E1013">
            <v>12772.76</v>
          </cell>
          <cell r="F1013">
            <v>12772.76</v>
          </cell>
          <cell r="G1013">
            <v>1207761.5</v>
          </cell>
          <cell r="H1013">
            <v>0</v>
          </cell>
        </row>
        <row r="1014">
          <cell r="A1014" t="str">
            <v>09.06.21.8</v>
          </cell>
          <cell r="B1014" t="str">
            <v>Döïng coät baèng thuû coâng ,coät cao &gt;20m</v>
          </cell>
          <cell r="C1014" t="str">
            <v>coät</v>
          </cell>
          <cell r="D1014">
            <v>12772.76</v>
          </cell>
          <cell r="E1014">
            <v>12772.76</v>
          </cell>
          <cell r="F1014">
            <v>12772.76</v>
          </cell>
          <cell r="G1014">
            <v>1317558</v>
          </cell>
          <cell r="H1014">
            <v>0</v>
          </cell>
        </row>
        <row r="1015">
          <cell r="A1015" t="str">
            <v>09.06.22.1</v>
          </cell>
          <cell r="B1015" t="str">
            <v>Döïng coät baèng caåu 10 taán ,coät cao &lt;=8m</v>
          </cell>
          <cell r="C1015" t="str">
            <v>coät</v>
          </cell>
          <cell r="D1015">
            <v>0</v>
          </cell>
          <cell r="E1015">
            <v>0</v>
          </cell>
          <cell r="F1015">
            <v>0</v>
          </cell>
          <cell r="G1015">
            <v>202624.44999999998</v>
          </cell>
          <cell r="H1015">
            <v>73689.700000000012</v>
          </cell>
        </row>
        <row r="1016">
          <cell r="A1016" t="str">
            <v>09.06.22.2</v>
          </cell>
          <cell r="B1016" t="str">
            <v>Döïng coät baèng caåu10 taán ,coät cao &lt;=10m</v>
          </cell>
          <cell r="C1016" t="str">
            <v>coät</v>
          </cell>
          <cell r="D1016">
            <v>0</v>
          </cell>
          <cell r="E1016">
            <v>0</v>
          </cell>
          <cell r="F1016">
            <v>0</v>
          </cell>
          <cell r="G1016">
            <v>219593.00000000003</v>
          </cell>
          <cell r="H1016">
            <v>73689.700000000012</v>
          </cell>
        </row>
        <row r="1017">
          <cell r="A1017" t="str">
            <v>09.06.22.3</v>
          </cell>
          <cell r="B1017" t="str">
            <v>Döïng coät baèng caåu 10 taán ,coät cao &lt;=12m</v>
          </cell>
          <cell r="C1017" t="str">
            <v>coät</v>
          </cell>
          <cell r="D1017">
            <v>0</v>
          </cell>
          <cell r="E1017">
            <v>0</v>
          </cell>
          <cell r="F1017">
            <v>0</v>
          </cell>
          <cell r="G1017">
            <v>232568.95</v>
          </cell>
          <cell r="H1017">
            <v>105271</v>
          </cell>
        </row>
        <row r="1018">
          <cell r="A1018" t="str">
            <v>09.06.22.4</v>
          </cell>
          <cell r="B1018" t="str">
            <v>Döïng coät baèng caåu10 taán ,coät cao &lt;=14m</v>
          </cell>
          <cell r="C1018" t="str">
            <v>coät</v>
          </cell>
          <cell r="D1018">
            <v>0</v>
          </cell>
          <cell r="E1018">
            <v>0</v>
          </cell>
          <cell r="F1018">
            <v>0</v>
          </cell>
          <cell r="G1018">
            <v>289463.5</v>
          </cell>
          <cell r="H1018">
            <v>105271</v>
          </cell>
        </row>
        <row r="1019">
          <cell r="A1019" t="str">
            <v>09.06.22.5</v>
          </cell>
          <cell r="B1019" t="str">
            <v>Döïng coät baèng caåu10 taán ,coät cao &lt;=16m</v>
          </cell>
          <cell r="C1019" t="str">
            <v>coät</v>
          </cell>
          <cell r="D1019">
            <v>0</v>
          </cell>
          <cell r="E1019">
            <v>0</v>
          </cell>
          <cell r="F1019">
            <v>0</v>
          </cell>
          <cell r="G1019">
            <v>316413.55</v>
          </cell>
          <cell r="H1019">
            <v>147379.40000000002</v>
          </cell>
        </row>
        <row r="1020">
          <cell r="A1020" t="str">
            <v>09.06.22.6</v>
          </cell>
          <cell r="B1020" t="str">
            <v>Döïng coät baèng caåu 10 taán ,coät cao &lt;=18m</v>
          </cell>
          <cell r="C1020" t="str">
            <v>coät</v>
          </cell>
          <cell r="D1020">
            <v>0</v>
          </cell>
          <cell r="E1020">
            <v>0</v>
          </cell>
          <cell r="F1020">
            <v>0</v>
          </cell>
          <cell r="G1020">
            <v>411237.8</v>
          </cell>
          <cell r="H1020">
            <v>147379.40000000002</v>
          </cell>
        </row>
        <row r="1021">
          <cell r="A1021" t="str">
            <v>09.06.22.7</v>
          </cell>
          <cell r="B1021" t="str">
            <v>Döïng coät baèng caåu 10 taán ,coät cao &lt;=20m</v>
          </cell>
          <cell r="C1021" t="str">
            <v>coät</v>
          </cell>
          <cell r="D1021">
            <v>0</v>
          </cell>
          <cell r="E1021">
            <v>0</v>
          </cell>
          <cell r="F1021">
            <v>0</v>
          </cell>
          <cell r="G1021">
            <v>480110.14999999997</v>
          </cell>
          <cell r="H1021">
            <v>210542</v>
          </cell>
        </row>
        <row r="1022">
          <cell r="A1022" t="str">
            <v>09.06.22.8</v>
          </cell>
          <cell r="B1022" t="str">
            <v>Döïng coät baèng caåu 10 taán ,coät cao &gt;20m</v>
          </cell>
          <cell r="C1022" t="str">
            <v>coät</v>
          </cell>
          <cell r="D1022">
            <v>0</v>
          </cell>
          <cell r="E1022">
            <v>0</v>
          </cell>
          <cell r="F1022">
            <v>0</v>
          </cell>
          <cell r="G1022">
            <v>524028.75</v>
          </cell>
          <cell r="H1022">
            <v>210542</v>
          </cell>
        </row>
        <row r="1023">
          <cell r="A1023" t="str">
            <v>09.06.23.5</v>
          </cell>
          <cell r="B1023" t="str">
            <v>Döïng coät baèng maùy keùo ,coät cao &lt;=16m</v>
          </cell>
          <cell r="C1023" t="str">
            <v>coät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</row>
        <row r="1024">
          <cell r="A1024" t="str">
            <v>09.06.23.6</v>
          </cell>
          <cell r="B1024" t="str">
            <v>Döïng coät baèng maùy keùo ,coät cao &lt;=18m</v>
          </cell>
          <cell r="C1024" t="str">
            <v>coät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09.06.23.7</v>
          </cell>
          <cell r="B1025" t="str">
            <v>Döïng coät baèng maùy keùo ,coät cao &lt;=20m</v>
          </cell>
          <cell r="C1025" t="str">
            <v>coät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</row>
        <row r="1026">
          <cell r="A1026" t="str">
            <v>09.06.23.8</v>
          </cell>
          <cell r="B1026" t="str">
            <v>Döïng coät baèng maùy keùo ,coät cao &gt;20m</v>
          </cell>
          <cell r="C1026" t="str">
            <v>coät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09.06.30.1</v>
          </cell>
          <cell r="B1027" t="str">
            <v>Keùo coät nghieâng ,coät cao &lt;=8m</v>
          </cell>
          <cell r="C1027" t="str">
            <v>coät</v>
          </cell>
          <cell r="D1027">
            <v>0</v>
          </cell>
          <cell r="E1027">
            <v>0</v>
          </cell>
          <cell r="F1027">
            <v>0</v>
          </cell>
          <cell r="G1027">
            <v>99815</v>
          </cell>
          <cell r="H1027">
            <v>0</v>
          </cell>
        </row>
        <row r="1028">
          <cell r="A1028" t="str">
            <v>09.06.30.2</v>
          </cell>
          <cell r="B1028" t="str">
            <v>Keùo coät nghieâng ,coät cao &lt;=10m</v>
          </cell>
          <cell r="C1028" t="str">
            <v>coät</v>
          </cell>
          <cell r="D1028">
            <v>0</v>
          </cell>
          <cell r="E1028">
            <v>0</v>
          </cell>
          <cell r="F1028">
            <v>0</v>
          </cell>
          <cell r="G1028">
            <v>119778</v>
          </cell>
          <cell r="H1028">
            <v>0</v>
          </cell>
        </row>
        <row r="1029">
          <cell r="A1029" t="str">
            <v>09.06.30.3</v>
          </cell>
          <cell r="B1029" t="str">
            <v>Keùo coät nghieâng ,coät cao &lt;=12m</v>
          </cell>
          <cell r="C1029" t="str">
            <v>coät</v>
          </cell>
          <cell r="D1029">
            <v>0</v>
          </cell>
          <cell r="E1029">
            <v>0</v>
          </cell>
          <cell r="F1029">
            <v>0</v>
          </cell>
          <cell r="G1029">
            <v>149722.5</v>
          </cell>
          <cell r="H1029">
            <v>0</v>
          </cell>
        </row>
        <row r="1030">
          <cell r="A1030" t="str">
            <v>09.06.30.4</v>
          </cell>
          <cell r="B1030" t="str">
            <v>Keùo coät nghieâng ,coät cao &lt;=14m</v>
          </cell>
          <cell r="C1030" t="str">
            <v>coät</v>
          </cell>
          <cell r="D1030">
            <v>0</v>
          </cell>
          <cell r="E1030">
            <v>0</v>
          </cell>
          <cell r="F1030">
            <v>0</v>
          </cell>
          <cell r="G1030">
            <v>169685.5</v>
          </cell>
          <cell r="H1030">
            <v>0</v>
          </cell>
        </row>
        <row r="1031">
          <cell r="A1031" t="str">
            <v>09.06.30.5</v>
          </cell>
          <cell r="B1031" t="str">
            <v>Döïng coät baèng caåu 10 taán ,coät cao &lt;=16m</v>
          </cell>
          <cell r="C1031" t="str">
            <v>coät</v>
          </cell>
          <cell r="D1031">
            <v>0</v>
          </cell>
          <cell r="E1031">
            <v>0</v>
          </cell>
          <cell r="F1031">
            <v>0</v>
          </cell>
          <cell r="G1031">
            <v>244546.75000000003</v>
          </cell>
          <cell r="H1031">
            <v>0</v>
          </cell>
        </row>
        <row r="1032">
          <cell r="A1032" t="str">
            <v>09.06.30.6</v>
          </cell>
          <cell r="B1032" t="str">
            <v>Keùo coät nghieâng 10 taán ,coät cao &lt;=18m</v>
          </cell>
          <cell r="C1032" t="str">
            <v>coät</v>
          </cell>
          <cell r="D1032">
            <v>0</v>
          </cell>
          <cell r="E1032">
            <v>0</v>
          </cell>
          <cell r="F1032">
            <v>0</v>
          </cell>
          <cell r="G1032">
            <v>304435.75</v>
          </cell>
          <cell r="H1032">
            <v>0</v>
          </cell>
        </row>
        <row r="1033">
          <cell r="A1033" t="str">
            <v>09.06.30.7</v>
          </cell>
          <cell r="B1033" t="str">
            <v>Keùo coät nghieâng 10 taán ,coät cao &lt;=20m</v>
          </cell>
          <cell r="C1033" t="str">
            <v>coät</v>
          </cell>
          <cell r="D1033">
            <v>0</v>
          </cell>
          <cell r="E1033">
            <v>0</v>
          </cell>
          <cell r="F1033">
            <v>0</v>
          </cell>
          <cell r="G1033">
            <v>379297</v>
          </cell>
          <cell r="H1033">
            <v>0</v>
          </cell>
        </row>
        <row r="1034">
          <cell r="A1034" t="str">
            <v>09.06.30.8</v>
          </cell>
          <cell r="B1034" t="str">
            <v>Keùo coät nghieâng 10 taán ,coät cao &gt;20m</v>
          </cell>
          <cell r="C1034" t="str">
            <v>coät</v>
          </cell>
          <cell r="D1034">
            <v>0</v>
          </cell>
          <cell r="E1034">
            <v>0</v>
          </cell>
          <cell r="F1034">
            <v>0</v>
          </cell>
          <cell r="G1034">
            <v>439186.00000000006</v>
          </cell>
          <cell r="H1034">
            <v>0</v>
          </cell>
        </row>
        <row r="1035">
          <cell r="A1035" t="str">
            <v>09.07.10</v>
          </cell>
          <cell r="B1035" t="str">
            <v>HAÏ COÄT BEÂ TOÂNG</v>
          </cell>
          <cell r="H1035">
            <v>0</v>
          </cell>
        </row>
        <row r="1036">
          <cell r="A1036" t="str">
            <v>09.07.11.1</v>
          </cell>
          <cell r="B1036" t="str">
            <v>Haïcoätbaèng thuû coâng ,coät cao &lt;=8m</v>
          </cell>
          <cell r="C1036" t="str">
            <v>coät</v>
          </cell>
          <cell r="D1036">
            <v>0</v>
          </cell>
          <cell r="E1036">
            <v>0</v>
          </cell>
          <cell r="F1036">
            <v>0</v>
          </cell>
          <cell r="G1036">
            <v>555969.55000000005</v>
          </cell>
          <cell r="H1036">
            <v>0</v>
          </cell>
        </row>
        <row r="1037">
          <cell r="A1037" t="str">
            <v>09.07.11.2</v>
          </cell>
          <cell r="B1037" t="str">
            <v>Haïcoätbaèng thuû coâng ,coät cao &lt;=10m</v>
          </cell>
          <cell r="C1037" t="str">
            <v>coät</v>
          </cell>
          <cell r="D1037">
            <v>0</v>
          </cell>
          <cell r="E1037">
            <v>0</v>
          </cell>
          <cell r="F1037">
            <v>0</v>
          </cell>
          <cell r="G1037">
            <v>603880.75</v>
          </cell>
          <cell r="H1037">
            <v>0</v>
          </cell>
        </row>
        <row r="1038">
          <cell r="A1038" t="str">
            <v>09.07.11.3</v>
          </cell>
          <cell r="B1038" t="str">
            <v>Haïcoätbaèng thuû coâng ,coät cao &lt;=12m</v>
          </cell>
          <cell r="C1038" t="str">
            <v>coät</v>
          </cell>
          <cell r="D1038">
            <v>0</v>
          </cell>
          <cell r="E1038">
            <v>0</v>
          </cell>
          <cell r="F1038">
            <v>0</v>
          </cell>
          <cell r="G1038">
            <v>640812.30000000005</v>
          </cell>
          <cell r="H1038">
            <v>0</v>
          </cell>
        </row>
        <row r="1039">
          <cell r="A1039" t="str">
            <v>09.07.11.4</v>
          </cell>
          <cell r="B1039" t="str">
            <v>Haïcoätbaèng thuû coâng ,coät cao &lt;=14m</v>
          </cell>
          <cell r="C1039" t="str">
            <v>coät</v>
          </cell>
          <cell r="D1039">
            <v>0</v>
          </cell>
          <cell r="E1039">
            <v>0</v>
          </cell>
          <cell r="F1039">
            <v>0</v>
          </cell>
          <cell r="G1039">
            <v>799518.15</v>
          </cell>
          <cell r="H1039">
            <v>0</v>
          </cell>
        </row>
        <row r="1040">
          <cell r="A1040" t="str">
            <v>09.07.11.5</v>
          </cell>
          <cell r="B1040" t="str">
            <v>Haïcoätbaèng thuû coâng ,coät cao &lt;=16m</v>
          </cell>
          <cell r="C1040" t="str">
            <v>coät</v>
          </cell>
          <cell r="D1040">
            <v>0</v>
          </cell>
          <cell r="E1040">
            <v>0</v>
          </cell>
          <cell r="F1040">
            <v>0</v>
          </cell>
          <cell r="G1040">
            <v>868390.49999999988</v>
          </cell>
          <cell r="H1040">
            <v>0</v>
          </cell>
        </row>
        <row r="1041">
          <cell r="A1041" t="str">
            <v>09.07.11.6</v>
          </cell>
          <cell r="B1041" t="str">
            <v>Haïcoätbaèng thuû coâng ,coät cao &lt;=18m</v>
          </cell>
          <cell r="C1041" t="str">
            <v>coät</v>
          </cell>
          <cell r="D1041">
            <v>0</v>
          </cell>
          <cell r="E1041">
            <v>0</v>
          </cell>
          <cell r="F1041">
            <v>0</v>
          </cell>
          <cell r="G1041">
            <v>1127909.5</v>
          </cell>
          <cell r="H1041">
            <v>0</v>
          </cell>
        </row>
        <row r="1042">
          <cell r="A1042" t="str">
            <v>09.07.11.7</v>
          </cell>
          <cell r="B1042" t="str">
            <v>Haïcoätbaèng thuû coâng ,coät cao &lt;=20m</v>
          </cell>
          <cell r="C1042" t="str">
            <v>coät</v>
          </cell>
          <cell r="D1042">
            <v>0</v>
          </cell>
          <cell r="E1042">
            <v>0</v>
          </cell>
          <cell r="F1042">
            <v>0</v>
          </cell>
          <cell r="G1042">
            <v>1317558</v>
          </cell>
          <cell r="H1042">
            <v>0</v>
          </cell>
        </row>
        <row r="1043">
          <cell r="A1043" t="str">
            <v>09.07.11.8</v>
          </cell>
          <cell r="B1043" t="str">
            <v>Haïcoätbaèng thuû coâng ,coät cao &gt;20m</v>
          </cell>
          <cell r="C1043" t="str">
            <v>coät</v>
          </cell>
          <cell r="D1043">
            <v>0</v>
          </cell>
          <cell r="E1043">
            <v>0</v>
          </cell>
          <cell r="F1043">
            <v>0</v>
          </cell>
          <cell r="G1043">
            <v>1447317.5</v>
          </cell>
          <cell r="H1043">
            <v>0</v>
          </cell>
        </row>
        <row r="1044">
          <cell r="A1044" t="str">
            <v>09.07.12.1</v>
          </cell>
          <cell r="B1044" t="str">
            <v>Haïcoätbaèng maùy ,coät cao &lt;=8m</v>
          </cell>
          <cell r="C1044" t="str">
            <v>coät</v>
          </cell>
          <cell r="D1044">
            <v>0</v>
          </cell>
          <cell r="E1044">
            <v>0</v>
          </cell>
          <cell r="F1044">
            <v>0</v>
          </cell>
          <cell r="G1044">
            <v>232568.95</v>
          </cell>
          <cell r="H1044">
            <v>73689.700000000012</v>
          </cell>
        </row>
        <row r="1045">
          <cell r="A1045" t="str">
            <v>09.07.12.2</v>
          </cell>
          <cell r="B1045" t="str">
            <v>Haïcoätbaèng maùy ,coät cao &lt;=10m</v>
          </cell>
          <cell r="C1045" t="str">
            <v>coät</v>
          </cell>
          <cell r="D1045">
            <v>0</v>
          </cell>
          <cell r="E1045">
            <v>0</v>
          </cell>
          <cell r="F1045">
            <v>0</v>
          </cell>
          <cell r="G1045">
            <v>240554.15000000002</v>
          </cell>
          <cell r="H1045">
            <v>73689.700000000012</v>
          </cell>
        </row>
        <row r="1046">
          <cell r="A1046" t="str">
            <v>09.07.12.3</v>
          </cell>
          <cell r="B1046" t="str">
            <v>Haïcoätbaèng maùy ,coät cao &lt;=12m</v>
          </cell>
          <cell r="C1046" t="str">
            <v>coät</v>
          </cell>
          <cell r="D1046">
            <v>0</v>
          </cell>
          <cell r="E1046">
            <v>0</v>
          </cell>
          <cell r="F1046">
            <v>0</v>
          </cell>
          <cell r="G1046">
            <v>254528.24999999997</v>
          </cell>
          <cell r="H1046">
            <v>105271</v>
          </cell>
        </row>
        <row r="1047">
          <cell r="A1047" t="str">
            <v>09.07.12.4</v>
          </cell>
          <cell r="B1047" t="str">
            <v>Haïcoätbaèng maùy ,coät cao &lt;=14m</v>
          </cell>
          <cell r="C1047" t="str">
            <v>coät</v>
          </cell>
          <cell r="D1047">
            <v>0</v>
          </cell>
          <cell r="E1047">
            <v>0</v>
          </cell>
          <cell r="F1047">
            <v>0</v>
          </cell>
          <cell r="G1047">
            <v>329389.5</v>
          </cell>
          <cell r="H1047">
            <v>105271</v>
          </cell>
        </row>
        <row r="1048">
          <cell r="A1048" t="str">
            <v>09.07.12.5</v>
          </cell>
          <cell r="B1048" t="str">
            <v>Haïcoätbaèng maùy ,coät cao &lt;=16m</v>
          </cell>
          <cell r="C1048" t="str">
            <v>coät</v>
          </cell>
          <cell r="D1048">
            <v>0</v>
          </cell>
          <cell r="E1048">
            <v>0</v>
          </cell>
          <cell r="F1048">
            <v>0</v>
          </cell>
          <cell r="G1048">
            <v>348354.35000000003</v>
          </cell>
          <cell r="H1048">
            <v>147379.40000000002</v>
          </cell>
        </row>
        <row r="1049">
          <cell r="A1049" t="str">
            <v>09.07.12.6</v>
          </cell>
          <cell r="B1049" t="str">
            <v>Haïcoätbaèng maùy ,coät cao &lt;=18m</v>
          </cell>
          <cell r="C1049" t="str">
            <v>coät</v>
          </cell>
          <cell r="D1049">
            <v>0</v>
          </cell>
          <cell r="E1049">
            <v>0</v>
          </cell>
          <cell r="F1049">
            <v>0</v>
          </cell>
          <cell r="G1049">
            <v>452161.95</v>
          </cell>
          <cell r="H1049">
            <v>147379.40000000002</v>
          </cell>
        </row>
        <row r="1050">
          <cell r="A1050" t="str">
            <v>09.07.12.7</v>
          </cell>
          <cell r="B1050" t="str">
            <v>Haïcoätbaèng maùy ,coät cao &lt;=20m</v>
          </cell>
          <cell r="C1050" t="str">
            <v>coät</v>
          </cell>
          <cell r="D1050">
            <v>0</v>
          </cell>
          <cell r="E1050">
            <v>0</v>
          </cell>
          <cell r="F1050">
            <v>0</v>
          </cell>
          <cell r="G1050">
            <v>528021.35</v>
          </cell>
          <cell r="H1050">
            <v>210542</v>
          </cell>
        </row>
        <row r="1051">
          <cell r="A1051" t="str">
            <v>09.07.12.8</v>
          </cell>
          <cell r="B1051" t="str">
            <v>Haïcoätbaèng maùy ,coät cao &gt;20m</v>
          </cell>
          <cell r="C1051" t="str">
            <v>coät</v>
          </cell>
          <cell r="D1051">
            <v>0</v>
          </cell>
          <cell r="E1051">
            <v>0</v>
          </cell>
          <cell r="F1051">
            <v>0</v>
          </cell>
          <cell r="G1051">
            <v>575932.54999999993</v>
          </cell>
          <cell r="H1051">
            <v>210542</v>
          </cell>
        </row>
        <row r="1052">
          <cell r="A1052" t="str">
            <v>09.07.20a</v>
          </cell>
          <cell r="B1052" t="str">
            <v>Thaùo maët bích coät beâ toâng caùc loaïi (ñ.hình bình thöôøng)</v>
          </cell>
          <cell r="C1052" t="str">
            <v>moái</v>
          </cell>
          <cell r="D1052">
            <v>5814</v>
          </cell>
          <cell r="E1052">
            <v>5814</v>
          </cell>
          <cell r="F1052">
            <v>5814</v>
          </cell>
          <cell r="G1052">
            <v>329389.5</v>
          </cell>
          <cell r="H1052">
            <v>0</v>
          </cell>
        </row>
        <row r="1053">
          <cell r="A1053" t="str">
            <v>09.07.20b</v>
          </cell>
          <cell r="B1053" t="str">
            <v>Thaùo maët bích coät beâ toâng caùc loaïi (ñ.hình söôøn ñoái)</v>
          </cell>
          <cell r="C1053" t="str">
            <v>moái</v>
          </cell>
          <cell r="D1053">
            <v>5814</v>
          </cell>
          <cell r="E1053">
            <v>5814</v>
          </cell>
          <cell r="F1053">
            <v>5814</v>
          </cell>
          <cell r="G1053">
            <v>344361.75</v>
          </cell>
          <cell r="H1053">
            <v>0</v>
          </cell>
        </row>
        <row r="1054">
          <cell r="A1054" t="str">
            <v>09.07.20c</v>
          </cell>
          <cell r="B1054" t="str">
            <v>Thaùo maët bích coät beâ toâng caùc loaïi (sình laày)</v>
          </cell>
          <cell r="C1054" t="str">
            <v>moái</v>
          </cell>
          <cell r="D1054">
            <v>5814</v>
          </cell>
          <cell r="E1054">
            <v>5814</v>
          </cell>
          <cell r="F1054">
            <v>5814</v>
          </cell>
          <cell r="G1054">
            <v>395267.4</v>
          </cell>
          <cell r="H1054">
            <v>0</v>
          </cell>
        </row>
        <row r="1055">
          <cell r="A1055" t="str">
            <v>09.08.00</v>
          </cell>
          <cell r="B1055" t="str">
            <v>LAÉP XAØ CHUÏP ÑAÀU CỘT</v>
          </cell>
          <cell r="H1055">
            <v>0</v>
          </cell>
        </row>
        <row r="1056">
          <cell r="A1056" t="str">
            <v>09.08.11đ</v>
          </cell>
          <cell r="B1056" t="str">
            <v>Laép xaø theùp &lt;= 10 kg (treân coät ñôõ)</v>
          </cell>
          <cell r="C1056" t="str">
            <v>boä</v>
          </cell>
          <cell r="D1056">
            <v>0</v>
          </cell>
          <cell r="E1056">
            <v>0</v>
          </cell>
          <cell r="F1056">
            <v>0</v>
          </cell>
          <cell r="G1056">
            <v>69547.5</v>
          </cell>
          <cell r="H1056">
            <v>0</v>
          </cell>
        </row>
        <row r="1057">
          <cell r="A1057" t="str">
            <v>09.08.11n</v>
          </cell>
          <cell r="B1057" t="str">
            <v>Laép xaø theùp &lt;= 10 kg (treân coät neùo)</v>
          </cell>
          <cell r="C1057" t="str">
            <v>boä</v>
          </cell>
          <cell r="D1057">
            <v>0</v>
          </cell>
          <cell r="E1057">
            <v>0</v>
          </cell>
          <cell r="F1057">
            <v>0</v>
          </cell>
          <cell r="G1057">
            <v>92730</v>
          </cell>
          <cell r="H1057">
            <v>0</v>
          </cell>
        </row>
        <row r="1058">
          <cell r="A1058" t="str">
            <v>09.08.12đ</v>
          </cell>
          <cell r="B1058" t="str">
            <v>Laép xaø theùp &lt;= 25kg (treân coät ñôõ)</v>
          </cell>
          <cell r="C1058" t="str">
            <v>boä</v>
          </cell>
          <cell r="D1058">
            <v>0</v>
          </cell>
          <cell r="E1058">
            <v>0</v>
          </cell>
          <cell r="F1058">
            <v>0</v>
          </cell>
          <cell r="G1058">
            <v>87166.2</v>
          </cell>
          <cell r="H1058">
            <v>0</v>
          </cell>
        </row>
        <row r="1059">
          <cell r="A1059" t="str">
            <v>09.08.12n</v>
          </cell>
          <cell r="B1059" t="str">
            <v>Laép xaø theùp &lt;= 25 kg (treân coät neùo)</v>
          </cell>
          <cell r="C1059" t="str">
            <v>boä</v>
          </cell>
          <cell r="D1059">
            <v>0</v>
          </cell>
          <cell r="E1059">
            <v>0</v>
          </cell>
          <cell r="F1059">
            <v>0</v>
          </cell>
          <cell r="G1059">
            <v>115912.5</v>
          </cell>
          <cell r="H1059">
            <v>0</v>
          </cell>
        </row>
        <row r="1060">
          <cell r="A1060" t="str">
            <v>09.08.13đ</v>
          </cell>
          <cell r="B1060" t="str">
            <v>Laép xaø theùp &lt;= 50kg (treân coät ñôõ)</v>
          </cell>
          <cell r="C1060" t="str">
            <v>boä</v>
          </cell>
          <cell r="D1060">
            <v>0</v>
          </cell>
          <cell r="E1060">
            <v>0</v>
          </cell>
          <cell r="F1060">
            <v>0</v>
          </cell>
          <cell r="G1060">
            <v>117767.1</v>
          </cell>
          <cell r="H1060">
            <v>0</v>
          </cell>
        </row>
        <row r="1061">
          <cell r="A1061" t="str">
            <v>09.08.13n</v>
          </cell>
          <cell r="B1061" t="str">
            <v>Laép xaø theùp &lt;= 50 kg (treân coät neùo)</v>
          </cell>
          <cell r="C1061" t="str">
            <v>boä</v>
          </cell>
          <cell r="D1061">
            <v>0</v>
          </cell>
          <cell r="E1061">
            <v>0</v>
          </cell>
          <cell r="F1061">
            <v>0</v>
          </cell>
          <cell r="G1061">
            <v>155786.4</v>
          </cell>
          <cell r="H1061">
            <v>0</v>
          </cell>
        </row>
        <row r="1062">
          <cell r="A1062" t="str">
            <v>09.08.14đ</v>
          </cell>
          <cell r="B1062" t="str">
            <v>Laép xaø theùp &lt;= 100kg (treân coät ñôõ)</v>
          </cell>
          <cell r="C1062" t="str">
            <v>boä</v>
          </cell>
          <cell r="D1062">
            <v>0</v>
          </cell>
          <cell r="E1062">
            <v>0</v>
          </cell>
          <cell r="F1062">
            <v>0</v>
          </cell>
          <cell r="G1062">
            <v>158568.29999999999</v>
          </cell>
          <cell r="H1062">
            <v>0</v>
          </cell>
        </row>
        <row r="1063">
          <cell r="A1063" t="str">
            <v>09.08.14n</v>
          </cell>
          <cell r="B1063" t="str">
            <v>Laép xaø theùp &lt;= 100 kg (treân coät neùo)</v>
          </cell>
          <cell r="C1063" t="str">
            <v>boä</v>
          </cell>
          <cell r="D1063">
            <v>0</v>
          </cell>
          <cell r="E1063">
            <v>0</v>
          </cell>
          <cell r="F1063">
            <v>0</v>
          </cell>
          <cell r="G1063">
            <v>210497.1</v>
          </cell>
          <cell r="H1063">
            <v>0</v>
          </cell>
        </row>
        <row r="1064">
          <cell r="A1064" t="str">
            <v>09.08.15đ</v>
          </cell>
          <cell r="B1064" t="str">
            <v>Laép xaø theùp &lt;= 140kg (treân coät ñôõ)</v>
          </cell>
          <cell r="C1064" t="str">
            <v>boä</v>
          </cell>
          <cell r="D1064">
            <v>0</v>
          </cell>
          <cell r="E1064">
            <v>0</v>
          </cell>
          <cell r="F1064">
            <v>0</v>
          </cell>
          <cell r="G1064">
            <v>190096.49999999997</v>
          </cell>
          <cell r="H1064">
            <v>0</v>
          </cell>
        </row>
        <row r="1065">
          <cell r="A1065" t="str">
            <v>09.08.15n</v>
          </cell>
          <cell r="B1065" t="str">
            <v>Laép xaø theùp &lt;= 140 kg (treân coät neùo)</v>
          </cell>
          <cell r="C1065" t="str">
            <v>boä</v>
          </cell>
          <cell r="D1065">
            <v>0</v>
          </cell>
          <cell r="E1065">
            <v>0</v>
          </cell>
          <cell r="F1065">
            <v>0</v>
          </cell>
          <cell r="G1065">
            <v>252225.6</v>
          </cell>
          <cell r="H1065">
            <v>0</v>
          </cell>
        </row>
        <row r="1066">
          <cell r="A1066" t="str">
            <v>09.08.15p</v>
          </cell>
          <cell r="B1066" t="str">
            <v>Laép xaø theùp &lt;= 140 kg (treân coät hình P)</v>
          </cell>
          <cell r="C1066" t="str">
            <v>boä</v>
          </cell>
          <cell r="D1066">
            <v>0</v>
          </cell>
          <cell r="E1066">
            <v>0</v>
          </cell>
          <cell r="F1066">
            <v>0</v>
          </cell>
          <cell r="G1066">
            <v>237388.80000000002</v>
          </cell>
          <cell r="H1066">
            <v>0</v>
          </cell>
        </row>
        <row r="1067">
          <cell r="A1067" t="str">
            <v>09.08.16đ</v>
          </cell>
          <cell r="B1067" t="str">
            <v>Laép xaø theùp &lt;= 230kg (treân coät ñôõ)</v>
          </cell>
          <cell r="C1067" t="str">
            <v>boä</v>
          </cell>
          <cell r="D1067">
            <v>0</v>
          </cell>
          <cell r="E1067">
            <v>0</v>
          </cell>
          <cell r="F1067">
            <v>0</v>
          </cell>
          <cell r="G1067">
            <v>262425.90000000002</v>
          </cell>
          <cell r="H1067">
            <v>0</v>
          </cell>
        </row>
        <row r="1068">
          <cell r="A1068" t="str">
            <v>09.08.16n</v>
          </cell>
          <cell r="B1068" t="str">
            <v>Laép xaø theùp &lt;= 230 kg (treân coät neùo)</v>
          </cell>
          <cell r="C1068" t="str">
            <v>boä</v>
          </cell>
          <cell r="D1068">
            <v>0</v>
          </cell>
          <cell r="E1068">
            <v>0</v>
          </cell>
          <cell r="F1068">
            <v>0</v>
          </cell>
          <cell r="G1068">
            <v>347737.5</v>
          </cell>
          <cell r="H1068">
            <v>0</v>
          </cell>
        </row>
        <row r="1069">
          <cell r="A1069" t="str">
            <v>09.08.16p</v>
          </cell>
          <cell r="B1069" t="str">
            <v>Laép xaø theùp &lt;= 230 kg (treân coät hình P)</v>
          </cell>
          <cell r="C1069" t="str">
            <v>boä</v>
          </cell>
          <cell r="D1069">
            <v>0</v>
          </cell>
          <cell r="E1069">
            <v>0</v>
          </cell>
          <cell r="F1069">
            <v>0</v>
          </cell>
          <cell r="G1069">
            <v>339391.8</v>
          </cell>
          <cell r="H1069">
            <v>0</v>
          </cell>
        </row>
        <row r="1070">
          <cell r="A1070" t="str">
            <v>09.08.17đ</v>
          </cell>
          <cell r="B1070" t="str">
            <v>Laép xaø theùp &lt;= 320kg (treân coät ñôõ)</v>
          </cell>
          <cell r="C1070" t="str">
            <v>boä</v>
          </cell>
          <cell r="D1070">
            <v>0</v>
          </cell>
          <cell r="E1070">
            <v>0</v>
          </cell>
          <cell r="F1070">
            <v>0</v>
          </cell>
          <cell r="G1070">
            <v>334755.3</v>
          </cell>
          <cell r="H1070">
            <v>0</v>
          </cell>
        </row>
        <row r="1071">
          <cell r="A1071" t="str">
            <v>09.08.17n</v>
          </cell>
          <cell r="B1071" t="str">
            <v>Laép xaø theùp &lt;= 320 kg (treân coät neùo)</v>
          </cell>
          <cell r="C1071" t="str">
            <v>boä</v>
          </cell>
          <cell r="D1071">
            <v>0</v>
          </cell>
          <cell r="E1071">
            <v>0</v>
          </cell>
          <cell r="F1071">
            <v>0</v>
          </cell>
          <cell r="G1071">
            <v>445104</v>
          </cell>
          <cell r="H1071">
            <v>0</v>
          </cell>
        </row>
        <row r="1072">
          <cell r="A1072" t="str">
            <v>09.08.17p</v>
          </cell>
          <cell r="B1072" t="str">
            <v>Laép xaø theùp &lt;= 320 kg (treân coät hình P)</v>
          </cell>
          <cell r="C1072" t="str">
            <v>boä</v>
          </cell>
          <cell r="D1072">
            <v>0</v>
          </cell>
          <cell r="E1072">
            <v>0</v>
          </cell>
          <cell r="F1072">
            <v>0</v>
          </cell>
          <cell r="G1072">
            <v>425630.7</v>
          </cell>
          <cell r="H1072">
            <v>0</v>
          </cell>
        </row>
        <row r="1073">
          <cell r="A1073" t="str">
            <v>09.08.18đ</v>
          </cell>
          <cell r="B1073" t="str">
            <v>Laép xaø theùp &lt;= 410kg (treân coät ñôõ)</v>
          </cell>
          <cell r="C1073" t="str">
            <v>boä</v>
          </cell>
          <cell r="D1073">
            <v>0</v>
          </cell>
          <cell r="E1073">
            <v>0</v>
          </cell>
          <cell r="F1073">
            <v>0</v>
          </cell>
          <cell r="G1073">
            <v>395029.8</v>
          </cell>
          <cell r="H1073">
            <v>0</v>
          </cell>
        </row>
        <row r="1074">
          <cell r="A1074" t="str">
            <v>09.08.18n</v>
          </cell>
          <cell r="B1074" t="str">
            <v>Laép xaø theùp &lt;= 410 kg (treân coät neùo)</v>
          </cell>
          <cell r="C1074" t="str">
            <v>boä</v>
          </cell>
          <cell r="D1074">
            <v>0</v>
          </cell>
          <cell r="E1074">
            <v>0</v>
          </cell>
          <cell r="F1074">
            <v>0</v>
          </cell>
          <cell r="G1074">
            <v>524851.80000000005</v>
          </cell>
          <cell r="H1074">
            <v>0</v>
          </cell>
        </row>
        <row r="1075">
          <cell r="A1075" t="str">
            <v>09.08.18p</v>
          </cell>
          <cell r="B1075" t="str">
            <v>Laép xaø theùp &lt;= 410 kg (treân coät hình P)</v>
          </cell>
          <cell r="C1075" t="str">
            <v>boä</v>
          </cell>
          <cell r="D1075">
            <v>0</v>
          </cell>
          <cell r="E1075">
            <v>0</v>
          </cell>
          <cell r="F1075">
            <v>0</v>
          </cell>
          <cell r="G1075">
            <v>469213.8</v>
          </cell>
          <cell r="H1075">
            <v>0</v>
          </cell>
        </row>
        <row r="1076">
          <cell r="A1076" t="str">
            <v>09.08.19đ</v>
          </cell>
          <cell r="B1076" t="str">
            <v>Laép xaø theùp &lt;= 500kg (treân coät ñôõ)</v>
          </cell>
          <cell r="C1076" t="str">
            <v>boä</v>
          </cell>
          <cell r="D1076">
            <v>0</v>
          </cell>
          <cell r="E1076">
            <v>0</v>
          </cell>
          <cell r="F1076">
            <v>0</v>
          </cell>
          <cell r="G1076">
            <v>466431.9</v>
          </cell>
          <cell r="H1076">
            <v>0</v>
          </cell>
        </row>
        <row r="1077">
          <cell r="A1077" t="str">
            <v>09.08.19n</v>
          </cell>
          <cell r="B1077" t="str">
            <v>Laép xaø theùp &lt;= 500 kg (treân coät neùo)</v>
          </cell>
          <cell r="C1077" t="str">
            <v>boä</v>
          </cell>
          <cell r="D1077">
            <v>0</v>
          </cell>
          <cell r="E1077">
            <v>0</v>
          </cell>
          <cell r="F1077">
            <v>0</v>
          </cell>
          <cell r="G1077">
            <v>619436.4</v>
          </cell>
          <cell r="H1077">
            <v>0</v>
          </cell>
        </row>
        <row r="1078">
          <cell r="A1078" t="str">
            <v>09.08.19p</v>
          </cell>
          <cell r="B1078" t="str">
            <v>Laép xaø theùp &lt;= 500 kg (treân coät hình P)</v>
          </cell>
          <cell r="C1078" t="str">
            <v>boä</v>
          </cell>
          <cell r="D1078">
            <v>0</v>
          </cell>
          <cell r="E1078">
            <v>0</v>
          </cell>
          <cell r="F1078">
            <v>0</v>
          </cell>
          <cell r="G1078">
            <v>511869.6</v>
          </cell>
          <cell r="H1078">
            <v>0</v>
          </cell>
        </row>
        <row r="1079">
          <cell r="A1079" t="str">
            <v>09.08.20p</v>
          </cell>
          <cell r="B1079" t="str">
            <v>Laép xaø theùp &lt;= 750 kg (treân coät hình P)</v>
          </cell>
          <cell r="C1079" t="str">
            <v>boä</v>
          </cell>
          <cell r="D1079">
            <v>0</v>
          </cell>
          <cell r="E1079">
            <v>0</v>
          </cell>
          <cell r="F1079">
            <v>0</v>
          </cell>
          <cell r="G1079">
            <v>655601.1</v>
          </cell>
          <cell r="H1079">
            <v>0</v>
          </cell>
        </row>
        <row r="1080">
          <cell r="A1080" t="str">
            <v>09.08.21p</v>
          </cell>
          <cell r="B1080" t="str">
            <v>Laép xaø theùp &lt;= 1000 kg (treân coät hình P)</v>
          </cell>
          <cell r="C1080" t="str">
            <v>boä</v>
          </cell>
          <cell r="D1080">
            <v>0</v>
          </cell>
          <cell r="E1080">
            <v>0</v>
          </cell>
          <cell r="F1080">
            <v>0</v>
          </cell>
          <cell r="G1080">
            <v>774295.5</v>
          </cell>
          <cell r="H1080">
            <v>0</v>
          </cell>
        </row>
        <row r="1081">
          <cell r="A1081" t="str">
            <v>09.09.00</v>
          </cell>
          <cell r="B1081" t="str">
            <v>THAÙOXAØ CHUÏP ÑAÀU CỘT</v>
          </cell>
          <cell r="H1081">
            <v>0</v>
          </cell>
        </row>
        <row r="1082">
          <cell r="A1082" t="str">
            <v>09.09.11đ</v>
          </cell>
          <cell r="B1082" t="str">
            <v>Thaùo xaø theùp &lt;= 10 kg (treân coät ñôõ)</v>
          </cell>
          <cell r="C1082" t="str">
            <v>boä</v>
          </cell>
          <cell r="D1082">
            <v>0</v>
          </cell>
          <cell r="E1082">
            <v>0</v>
          </cell>
          <cell r="F1082">
            <v>0</v>
          </cell>
          <cell r="G1082">
            <v>89833.5</v>
          </cell>
          <cell r="H1082">
            <v>0</v>
          </cell>
        </row>
        <row r="1083">
          <cell r="A1083" t="str">
            <v>09.09.11n</v>
          </cell>
          <cell r="B1083" t="str">
            <v>Thaùo xaø theùp &lt;= 10 kg (treân coät neùo)</v>
          </cell>
          <cell r="C1083" t="str">
            <v>boä</v>
          </cell>
          <cell r="D1083">
            <v>0</v>
          </cell>
          <cell r="E1083">
            <v>0</v>
          </cell>
          <cell r="F1083">
            <v>0</v>
          </cell>
          <cell r="G1083">
            <v>119778</v>
          </cell>
          <cell r="H1083">
            <v>0</v>
          </cell>
        </row>
        <row r="1084">
          <cell r="A1084" t="str">
            <v>09.09.12đ</v>
          </cell>
          <cell r="B1084" t="str">
            <v>Thaùo xaø theùp &lt;= 25kg (treân coät ñôõ)</v>
          </cell>
          <cell r="C1084" t="str">
            <v>boä</v>
          </cell>
          <cell r="D1084">
            <v>0</v>
          </cell>
          <cell r="E1084">
            <v>0</v>
          </cell>
          <cell r="F1084">
            <v>0</v>
          </cell>
          <cell r="G1084">
            <v>111792.80000000002</v>
          </cell>
          <cell r="H1084">
            <v>0</v>
          </cell>
        </row>
        <row r="1085">
          <cell r="A1085" t="str">
            <v>09.09.12n</v>
          </cell>
          <cell r="B1085" t="str">
            <v>Thaùo xaø theùp &lt;= 25 kg (treân coät neùo)</v>
          </cell>
          <cell r="C1085" t="str">
            <v>boä</v>
          </cell>
          <cell r="D1085">
            <v>0</v>
          </cell>
          <cell r="E1085">
            <v>0</v>
          </cell>
          <cell r="F1085">
            <v>0</v>
          </cell>
          <cell r="G1085">
            <v>149722.5</v>
          </cell>
          <cell r="H1085">
            <v>0</v>
          </cell>
        </row>
        <row r="1086">
          <cell r="A1086" t="str">
            <v>09.09.13đ</v>
          </cell>
          <cell r="B1086" t="str">
            <v>Thaùo xaø theùp &lt;= 50kg (treân coät ñôõ)</v>
          </cell>
          <cell r="C1086" t="str">
            <v>boä</v>
          </cell>
          <cell r="D1086">
            <v>0</v>
          </cell>
          <cell r="E1086">
            <v>0</v>
          </cell>
          <cell r="F1086">
            <v>0</v>
          </cell>
          <cell r="G1086">
            <v>151718.79999999999</v>
          </cell>
          <cell r="H1086">
            <v>0</v>
          </cell>
        </row>
        <row r="1087">
          <cell r="A1087" t="str">
            <v>09.09.13n</v>
          </cell>
          <cell r="B1087" t="str">
            <v>Thaùo xaø theùp &lt;= 50 kg (treân coät neùo)</v>
          </cell>
          <cell r="C1087" t="str">
            <v>boä</v>
          </cell>
          <cell r="D1087">
            <v>0</v>
          </cell>
          <cell r="E1087">
            <v>0</v>
          </cell>
          <cell r="F1087">
            <v>0</v>
          </cell>
          <cell r="G1087">
            <v>201626.3</v>
          </cell>
          <cell r="H1087">
            <v>0</v>
          </cell>
        </row>
        <row r="1088">
          <cell r="A1088" t="str">
            <v>09.09.14đ</v>
          </cell>
          <cell r="B1088" t="str">
            <v>Thaùo xaø theùp &lt;= 100kg (treân coät ñôõ)</v>
          </cell>
          <cell r="C1088" t="str">
            <v>boä</v>
          </cell>
          <cell r="D1088">
            <v>0</v>
          </cell>
          <cell r="E1088">
            <v>0</v>
          </cell>
          <cell r="F1088">
            <v>0</v>
          </cell>
          <cell r="G1088">
            <v>204620.74999999997</v>
          </cell>
          <cell r="H1088">
            <v>0</v>
          </cell>
        </row>
        <row r="1089">
          <cell r="A1089" t="str">
            <v>09.09.14n</v>
          </cell>
          <cell r="B1089" t="str">
            <v>Thaùo xaø theùp &lt;= 100 kg (treân coät neùo)</v>
          </cell>
          <cell r="C1089" t="str">
            <v>boä</v>
          </cell>
          <cell r="D1089">
            <v>0</v>
          </cell>
          <cell r="E1089">
            <v>0</v>
          </cell>
          <cell r="F1089">
            <v>0</v>
          </cell>
          <cell r="G1089">
            <v>271496.80000000005</v>
          </cell>
          <cell r="H1089">
            <v>0</v>
          </cell>
        </row>
        <row r="1090">
          <cell r="A1090" t="str">
            <v>09.09.15đ</v>
          </cell>
          <cell r="B1090" t="str">
            <v>Thaùo xaø theùp &lt;= 140kg (treân coät ñôõ)</v>
          </cell>
          <cell r="C1090" t="str">
            <v>boä</v>
          </cell>
          <cell r="D1090">
            <v>0</v>
          </cell>
          <cell r="E1090">
            <v>0</v>
          </cell>
          <cell r="F1090">
            <v>0</v>
          </cell>
          <cell r="G1090">
            <v>245544.9</v>
          </cell>
          <cell r="H1090">
            <v>0</v>
          </cell>
        </row>
        <row r="1091">
          <cell r="A1091" t="str">
            <v>09.09.15n</v>
          </cell>
          <cell r="B1091" t="str">
            <v>Thaùo xaø theùp &lt;= 140 kg (treân coät neùo)</v>
          </cell>
          <cell r="C1091" t="str">
            <v>boä</v>
          </cell>
          <cell r="D1091">
            <v>0</v>
          </cell>
          <cell r="E1091">
            <v>0</v>
          </cell>
          <cell r="F1091">
            <v>0</v>
          </cell>
          <cell r="G1091">
            <v>325396.89999999997</v>
          </cell>
          <cell r="H1091">
            <v>0</v>
          </cell>
        </row>
        <row r="1092">
          <cell r="A1092" t="str">
            <v>09.09.15p</v>
          </cell>
          <cell r="B1092" t="str">
            <v>Thaùo xaø theùp &lt;= 140 kg (treân coät hình P)</v>
          </cell>
          <cell r="C1092" t="str">
            <v>boä</v>
          </cell>
          <cell r="D1092">
            <v>0</v>
          </cell>
          <cell r="E1092">
            <v>0</v>
          </cell>
          <cell r="F1092">
            <v>0</v>
          </cell>
          <cell r="G1092">
            <v>306432.05</v>
          </cell>
          <cell r="H1092">
            <v>0</v>
          </cell>
        </row>
        <row r="1093">
          <cell r="A1093" t="str">
            <v>09.09.16đ</v>
          </cell>
          <cell r="B1093" t="str">
            <v>Thaùo xaø theùp &lt;= 230kg (treân coät ñôõ)</v>
          </cell>
          <cell r="C1093" t="str">
            <v>boä</v>
          </cell>
          <cell r="D1093">
            <v>0</v>
          </cell>
          <cell r="E1093">
            <v>0</v>
          </cell>
          <cell r="F1093">
            <v>0</v>
          </cell>
          <cell r="G1093">
            <v>338372.85000000003</v>
          </cell>
          <cell r="H1093">
            <v>0</v>
          </cell>
        </row>
        <row r="1094">
          <cell r="A1094" t="str">
            <v>09.09.16n</v>
          </cell>
          <cell r="B1094" t="str">
            <v>Thaùo xaø theùp &lt;= 230 kg (treân coät neùo)</v>
          </cell>
          <cell r="C1094" t="str">
            <v>boä</v>
          </cell>
          <cell r="D1094">
            <v>0</v>
          </cell>
          <cell r="E1094">
            <v>0</v>
          </cell>
          <cell r="F1094">
            <v>0</v>
          </cell>
          <cell r="G1094">
            <v>449167.5</v>
          </cell>
          <cell r="H1094">
            <v>0</v>
          </cell>
        </row>
        <row r="1095">
          <cell r="A1095" t="str">
            <v>09.09.16p</v>
          </cell>
          <cell r="B1095" t="str">
            <v>Thaùo xaø theùp &lt;= 230 kg (treân coät hình P)</v>
          </cell>
          <cell r="C1095" t="str">
            <v>boä</v>
          </cell>
          <cell r="D1095">
            <v>0</v>
          </cell>
          <cell r="E1095">
            <v>0</v>
          </cell>
          <cell r="F1095">
            <v>0</v>
          </cell>
          <cell r="G1095">
            <v>438187.85</v>
          </cell>
          <cell r="H1095">
            <v>0</v>
          </cell>
        </row>
        <row r="1096">
          <cell r="A1096" t="str">
            <v>09.09.17đ</v>
          </cell>
          <cell r="B1096" t="str">
            <v>Thaùo xaø theùp &lt;= 320kg (treân coät ñôõ)</v>
          </cell>
          <cell r="C1096" t="str">
            <v>boä</v>
          </cell>
          <cell r="D1096">
            <v>0</v>
          </cell>
          <cell r="E1096">
            <v>0</v>
          </cell>
          <cell r="F1096">
            <v>0</v>
          </cell>
          <cell r="G1096">
            <v>432198.95</v>
          </cell>
          <cell r="H1096">
            <v>0</v>
          </cell>
        </row>
        <row r="1097">
          <cell r="A1097" t="str">
            <v>09.09.17n</v>
          </cell>
          <cell r="B1097" t="str">
            <v>Thaùo xaø theùp &lt;= 320 kg (treân coät neùo)</v>
          </cell>
          <cell r="C1097" t="str">
            <v>boä</v>
          </cell>
          <cell r="D1097">
            <v>0</v>
          </cell>
          <cell r="E1097">
            <v>0</v>
          </cell>
          <cell r="F1097">
            <v>0</v>
          </cell>
          <cell r="G1097">
            <v>574934.4</v>
          </cell>
          <cell r="H1097">
            <v>0</v>
          </cell>
        </row>
        <row r="1098">
          <cell r="A1098" t="str">
            <v>09.09.17p</v>
          </cell>
          <cell r="B1098" t="str">
            <v>Thaùo xaø theùp &lt;= 320 kg (treân coät hình P)</v>
          </cell>
          <cell r="C1098" t="str">
            <v>boä</v>
          </cell>
          <cell r="D1098">
            <v>0</v>
          </cell>
          <cell r="E1098">
            <v>0</v>
          </cell>
          <cell r="F1098">
            <v>0</v>
          </cell>
          <cell r="G1098">
            <v>548982.5</v>
          </cell>
          <cell r="H1098">
            <v>0</v>
          </cell>
        </row>
        <row r="1099">
          <cell r="A1099" t="str">
            <v>09.09.18đ</v>
          </cell>
          <cell r="B1099" t="str">
            <v>Thaùo xaø theùp &lt;= 410kg (treân coät ñôõ)</v>
          </cell>
          <cell r="C1099" t="str">
            <v>boä</v>
          </cell>
          <cell r="D1099">
            <v>0</v>
          </cell>
          <cell r="E1099">
            <v>0</v>
          </cell>
          <cell r="F1099">
            <v>0</v>
          </cell>
          <cell r="G1099">
            <v>510054.65</v>
          </cell>
          <cell r="H1099">
            <v>0</v>
          </cell>
        </row>
        <row r="1100">
          <cell r="A1100" t="str">
            <v>09.09.18n</v>
          </cell>
          <cell r="B1100" t="str">
            <v>Thaùo xaø theùp &lt;= 410 kg (treân coät neùo)</v>
          </cell>
          <cell r="C1100" t="str">
            <v>boä</v>
          </cell>
          <cell r="D1100">
            <v>0</v>
          </cell>
          <cell r="E1100">
            <v>0</v>
          </cell>
          <cell r="F1100">
            <v>0</v>
          </cell>
          <cell r="G1100">
            <v>677743.85</v>
          </cell>
          <cell r="H1100">
            <v>0</v>
          </cell>
        </row>
        <row r="1101">
          <cell r="A1101" t="str">
            <v>09.09.18p</v>
          </cell>
          <cell r="B1101" t="str">
            <v>Thaùo xaø theùp &lt;= 410 kg (treân coät hình P)</v>
          </cell>
          <cell r="C1101" t="str">
            <v>boä</v>
          </cell>
          <cell r="D1101">
            <v>0</v>
          </cell>
          <cell r="E1101">
            <v>0</v>
          </cell>
          <cell r="F1101">
            <v>0</v>
          </cell>
          <cell r="G1101">
            <v>605877.05000000005</v>
          </cell>
          <cell r="H1101">
            <v>0</v>
          </cell>
        </row>
        <row r="1102">
          <cell r="A1102" t="str">
            <v>09.09.19đ</v>
          </cell>
          <cell r="B1102" t="str">
            <v>Thaùo xaø theùp &lt;= 500kg (treân coät ñôõ)</v>
          </cell>
          <cell r="C1102" t="str">
            <v>boä</v>
          </cell>
          <cell r="D1102">
            <v>0</v>
          </cell>
          <cell r="E1102">
            <v>0</v>
          </cell>
          <cell r="F1102">
            <v>0</v>
          </cell>
          <cell r="G1102">
            <v>601884.45000000007</v>
          </cell>
          <cell r="H1102">
            <v>0</v>
          </cell>
        </row>
        <row r="1103">
          <cell r="A1103" t="str">
            <v>09.09.19n</v>
          </cell>
          <cell r="B1103" t="str">
            <v>Thaùo xaø theùp &lt;= 500 kg (treân coät neùo)</v>
          </cell>
          <cell r="C1103" t="str">
            <v>boä</v>
          </cell>
          <cell r="D1103">
            <v>0</v>
          </cell>
          <cell r="E1103">
            <v>0</v>
          </cell>
          <cell r="F1103">
            <v>0</v>
          </cell>
          <cell r="G1103">
            <v>800516.29999999993</v>
          </cell>
          <cell r="H1103">
            <v>0</v>
          </cell>
        </row>
        <row r="1104">
          <cell r="A1104" t="str">
            <v>09.09.19p</v>
          </cell>
          <cell r="B1104" t="str">
            <v>Thaùo xaø theùp &lt;= 500 kg (treân coät hình P)</v>
          </cell>
          <cell r="C1104" t="str">
            <v>boä</v>
          </cell>
          <cell r="D1104">
            <v>0</v>
          </cell>
          <cell r="E1104">
            <v>0</v>
          </cell>
          <cell r="F1104">
            <v>0</v>
          </cell>
          <cell r="G1104">
            <v>660775.30000000005</v>
          </cell>
          <cell r="H1104">
            <v>0</v>
          </cell>
        </row>
        <row r="1105">
          <cell r="A1105" t="str">
            <v>09.09.20p</v>
          </cell>
          <cell r="B1105" t="str">
            <v>Thaùo xaø theùp &lt;= 750 kg (treân coät hình P)</v>
          </cell>
          <cell r="C1105" t="str">
            <v>boä</v>
          </cell>
          <cell r="D1105">
            <v>0</v>
          </cell>
          <cell r="E1105">
            <v>0</v>
          </cell>
          <cell r="F1105">
            <v>0</v>
          </cell>
          <cell r="G1105">
            <v>846431.20000000007</v>
          </cell>
          <cell r="H1105">
            <v>0</v>
          </cell>
        </row>
        <row r="1106">
          <cell r="A1106" t="str">
            <v>09.09.21p</v>
          </cell>
          <cell r="B1106" t="str">
            <v>Thaùo xaø theùp &lt;= 1000 kg (treân coät hình P)</v>
          </cell>
          <cell r="C1106" t="str">
            <v>boä</v>
          </cell>
          <cell r="D1106">
            <v>0</v>
          </cell>
          <cell r="E1106">
            <v>0</v>
          </cell>
          <cell r="F1106">
            <v>0</v>
          </cell>
          <cell r="G1106">
            <v>998150</v>
          </cell>
          <cell r="H1106">
            <v>0</v>
          </cell>
        </row>
        <row r="1107">
          <cell r="A1107" t="str">
            <v>Chương 10</v>
          </cell>
          <cell r="B1107" t="str">
            <v xml:space="preserve"> THAÙO HAÏ VAØ CAÊNG DAÂY LAÁY ÑOÄ VOÕNG</v>
          </cell>
          <cell r="H1107">
            <v>0</v>
          </cell>
        </row>
        <row r="1108">
          <cell r="A1108" t="str">
            <v>10.01.11a</v>
          </cell>
          <cell r="B1108" t="str">
            <v>Caêng daây laáy ñoä voõng daây nhoâm loõi theùp (16mm2, TC)</v>
          </cell>
          <cell r="C1108" t="str">
            <v>km</v>
          </cell>
          <cell r="D1108">
            <v>226620</v>
          </cell>
          <cell r="E1108">
            <v>226620</v>
          </cell>
          <cell r="F1108">
            <v>226620</v>
          </cell>
          <cell r="G1108">
            <v>925285.04999999993</v>
          </cell>
          <cell r="H1108">
            <v>0</v>
          </cell>
        </row>
        <row r="1109">
          <cell r="A1109" t="str">
            <v>10.01.11b</v>
          </cell>
          <cell r="B1109" t="str">
            <v>Caêng daây laáy ñoä voõng daây nhoâm loõi theùp (25mm2, TC)</v>
          </cell>
          <cell r="C1109" t="str">
            <v>km</v>
          </cell>
          <cell r="D1109">
            <v>226620</v>
          </cell>
          <cell r="E1109">
            <v>226620</v>
          </cell>
          <cell r="F1109">
            <v>226620</v>
          </cell>
          <cell r="G1109">
            <v>1219739.3</v>
          </cell>
          <cell r="H1109">
            <v>0</v>
          </cell>
        </row>
        <row r="1110">
          <cell r="A1110" t="str">
            <v>10.01.11c</v>
          </cell>
          <cell r="B1110" t="str">
            <v>Caêng daây laáy ñoä voõng daây nhoâm loõi theùp (35mm2, TC)</v>
          </cell>
          <cell r="C1110" t="str">
            <v>km</v>
          </cell>
          <cell r="D1110">
            <v>226620</v>
          </cell>
          <cell r="E1110">
            <v>226620</v>
          </cell>
          <cell r="F1110">
            <v>226620</v>
          </cell>
          <cell r="G1110">
            <v>1339517.3</v>
          </cell>
          <cell r="H1110">
            <v>0</v>
          </cell>
        </row>
        <row r="1111">
          <cell r="A1111" t="str">
            <v>10.01.11d</v>
          </cell>
          <cell r="B1111" t="str">
            <v>Caêng daây laáy ñoä voõng daây nhoâm loõi theùp (50mm2, TC)</v>
          </cell>
          <cell r="C1111" t="str">
            <v>km</v>
          </cell>
          <cell r="D1111">
            <v>226950</v>
          </cell>
          <cell r="E1111">
            <v>226950</v>
          </cell>
          <cell r="F1111">
            <v>226950</v>
          </cell>
          <cell r="G1111">
            <v>1764729.2</v>
          </cell>
          <cell r="H1111">
            <v>0</v>
          </cell>
        </row>
        <row r="1112">
          <cell r="A1112" t="str">
            <v>10.01.11e</v>
          </cell>
          <cell r="B1112" t="str">
            <v>Caêng daây laáy ñoä voõng daây nhoâm loõi theùp (70mm2, TC)</v>
          </cell>
          <cell r="C1112" t="str">
            <v>km</v>
          </cell>
          <cell r="D1112">
            <v>226950</v>
          </cell>
          <cell r="E1112">
            <v>226950</v>
          </cell>
          <cell r="F1112">
            <v>226950</v>
          </cell>
          <cell r="G1112">
            <v>2357630.3000000003</v>
          </cell>
          <cell r="H1112">
            <v>0</v>
          </cell>
        </row>
        <row r="1113">
          <cell r="A1113" t="str">
            <v>10.01.11f</v>
          </cell>
          <cell r="B1113" t="str">
            <v>Caêng daây laáy ñoä voõng daây nhoâm loõi theùp (95mm2, TC)</v>
          </cell>
          <cell r="C1113" t="str">
            <v>km</v>
          </cell>
          <cell r="D1113">
            <v>226950</v>
          </cell>
          <cell r="E1113">
            <v>226950</v>
          </cell>
          <cell r="F1113">
            <v>226950</v>
          </cell>
          <cell r="G1113">
            <v>3206057.8</v>
          </cell>
          <cell r="H1113">
            <v>0</v>
          </cell>
        </row>
        <row r="1114">
          <cell r="A1114" t="str">
            <v>10.01.12d</v>
          </cell>
          <cell r="B1114" t="str">
            <v>Caêng daây laáy ñoä voõng daây nhoâm loõi theùp (50mm2, TC+CG)</v>
          </cell>
          <cell r="C1114" t="str">
            <v>km</v>
          </cell>
          <cell r="D1114">
            <v>226950</v>
          </cell>
          <cell r="E1114">
            <v>226950</v>
          </cell>
          <cell r="F1114">
            <v>226950</v>
          </cell>
          <cell r="G1114">
            <v>803510.75000000012</v>
          </cell>
          <cell r="H1114">
            <v>158637.82</v>
          </cell>
        </row>
        <row r="1115">
          <cell r="A1115" t="str">
            <v>10.01.12e</v>
          </cell>
          <cell r="B1115" t="str">
            <v>Caêng daây laáy ñoä voõng daây nhoâm loõi theùp (70mm2, TC+CG)</v>
          </cell>
          <cell r="C1115" t="str">
            <v>km</v>
          </cell>
          <cell r="D1115">
            <v>226950</v>
          </cell>
          <cell r="E1115">
            <v>226950</v>
          </cell>
          <cell r="F1115">
            <v>226950</v>
          </cell>
          <cell r="G1115">
            <v>1051051.95</v>
          </cell>
          <cell r="H1115">
            <v>158637.82</v>
          </cell>
        </row>
        <row r="1116">
          <cell r="A1116" t="str">
            <v>10.01.12f</v>
          </cell>
          <cell r="B1116" t="str">
            <v>Caêng daây laáy ñoä voõng daây nhoâm loõi theùp (95mm2, TC+CG)</v>
          </cell>
          <cell r="C1116" t="str">
            <v>km</v>
          </cell>
          <cell r="D1116">
            <v>226950</v>
          </cell>
          <cell r="E1116">
            <v>226950</v>
          </cell>
          <cell r="F1116">
            <v>226950</v>
          </cell>
          <cell r="G1116">
            <v>1394415.55</v>
          </cell>
          <cell r="H1116">
            <v>158637.82</v>
          </cell>
        </row>
        <row r="1117">
          <cell r="A1117" t="str">
            <v>10.01.21a</v>
          </cell>
          <cell r="B1117" t="str">
            <v>Caêng daây laáy ñoä voõng daây ñoàng (16mm2, TC)</v>
          </cell>
          <cell r="C1117" t="str">
            <v>km</v>
          </cell>
          <cell r="D1117">
            <v>226620</v>
          </cell>
          <cell r="E1117">
            <v>226620</v>
          </cell>
          <cell r="F1117">
            <v>226620</v>
          </cell>
          <cell r="G1117">
            <v>1224730.05</v>
          </cell>
          <cell r="H1117">
            <v>0</v>
          </cell>
        </row>
        <row r="1118">
          <cell r="A1118" t="str">
            <v>10.01.21b</v>
          </cell>
          <cell r="B1118" t="str">
            <v>Caêng daây laáy ñoä voõng daây ñoàng (25mm2, TC)</v>
          </cell>
          <cell r="C1118" t="str">
            <v>km</v>
          </cell>
          <cell r="D1118">
            <v>226620</v>
          </cell>
          <cell r="E1118">
            <v>226620</v>
          </cell>
          <cell r="F1118">
            <v>226620</v>
          </cell>
          <cell r="G1118">
            <v>1589054.8</v>
          </cell>
          <cell r="H1118">
            <v>0</v>
          </cell>
        </row>
        <row r="1119">
          <cell r="A1119" t="str">
            <v>10.01.21c</v>
          </cell>
          <cell r="B1119" t="str">
            <v>Caêng daây laáy ñoä voõng daây ñoàng (35mm2, TC)</v>
          </cell>
          <cell r="C1119" t="str">
            <v>km</v>
          </cell>
          <cell r="D1119">
            <v>226620</v>
          </cell>
          <cell r="E1119">
            <v>226620</v>
          </cell>
          <cell r="F1119">
            <v>226620</v>
          </cell>
          <cell r="G1119">
            <v>1741771.75</v>
          </cell>
          <cell r="H1119">
            <v>0</v>
          </cell>
        </row>
        <row r="1120">
          <cell r="A1120" t="str">
            <v>10.01.21d</v>
          </cell>
          <cell r="B1120" t="str">
            <v>Caêng daây laáy ñoä voõng daây ñoàng (50mm2, TC)</v>
          </cell>
          <cell r="C1120" t="str">
            <v>km</v>
          </cell>
          <cell r="D1120">
            <v>226950</v>
          </cell>
          <cell r="E1120">
            <v>226950</v>
          </cell>
          <cell r="F1120">
            <v>226950</v>
          </cell>
          <cell r="G1120">
            <v>2274783.85</v>
          </cell>
          <cell r="H1120">
            <v>0</v>
          </cell>
        </row>
        <row r="1121">
          <cell r="A1121" t="str">
            <v>10.01.21e</v>
          </cell>
          <cell r="B1121" t="str">
            <v>Caêng daây laáy ñoä voõng daây ñoàng (70mm2, TC)</v>
          </cell>
          <cell r="C1121" t="str">
            <v>km</v>
          </cell>
          <cell r="D1121">
            <v>226950</v>
          </cell>
          <cell r="E1121">
            <v>226950</v>
          </cell>
          <cell r="F1121">
            <v>226950</v>
          </cell>
          <cell r="G1121">
            <v>3064320.5</v>
          </cell>
          <cell r="H1121">
            <v>0</v>
          </cell>
        </row>
        <row r="1122">
          <cell r="A1122" t="str">
            <v>10.01.21f</v>
          </cell>
          <cell r="B1122" t="str">
            <v>Caêng daây laáy ñoä voõng daây ñoàng (95mm2, TC)</v>
          </cell>
          <cell r="C1122" t="str">
            <v>km</v>
          </cell>
          <cell r="D1122">
            <v>226950</v>
          </cell>
          <cell r="E1122">
            <v>226950</v>
          </cell>
          <cell r="F1122">
            <v>226950</v>
          </cell>
          <cell r="G1122">
            <v>4172266.9999999995</v>
          </cell>
          <cell r="H1122">
            <v>0</v>
          </cell>
        </row>
        <row r="1123">
          <cell r="A1123" t="str">
            <v>10.01.22c</v>
          </cell>
          <cell r="B1123" t="str">
            <v>Caêng daây laáy ñoä voõng daây ñoàng (35mm2, TC+CG)</v>
          </cell>
          <cell r="C1123" t="str">
            <v>km</v>
          </cell>
          <cell r="D1123">
            <v>226620</v>
          </cell>
          <cell r="E1123">
            <v>226620</v>
          </cell>
          <cell r="F1123">
            <v>226620</v>
          </cell>
          <cell r="G1123">
            <v>1045063.05</v>
          </cell>
          <cell r="H1123">
            <v>144216.20000000001</v>
          </cell>
        </row>
        <row r="1124">
          <cell r="A1124" t="str">
            <v>10.01.22d</v>
          </cell>
          <cell r="B1124" t="str">
            <v>Caêng daây laáy ñoä voõng daây ñoàng (50mm2, TC+CG)</v>
          </cell>
          <cell r="C1124" t="str">
            <v>km</v>
          </cell>
          <cell r="D1124">
            <v>226950</v>
          </cell>
          <cell r="E1124">
            <v>226950</v>
          </cell>
          <cell r="F1124">
            <v>226950</v>
          </cell>
          <cell r="G1124">
            <v>1365469.2</v>
          </cell>
          <cell r="H1124">
            <v>144216.20000000001</v>
          </cell>
        </row>
        <row r="1125">
          <cell r="A1125" t="str">
            <v>10.01.22e</v>
          </cell>
          <cell r="B1125" t="str">
            <v>Caêng daây laáy ñoä voõng daây ñoàng (70mm2, TC+CG)</v>
          </cell>
          <cell r="C1125" t="str">
            <v>km</v>
          </cell>
          <cell r="D1125">
            <v>226950</v>
          </cell>
          <cell r="E1125">
            <v>226950</v>
          </cell>
          <cell r="F1125">
            <v>226950</v>
          </cell>
          <cell r="G1125">
            <v>1839590.45</v>
          </cell>
          <cell r="H1125">
            <v>144216.20000000001</v>
          </cell>
        </row>
        <row r="1126">
          <cell r="A1126" t="str">
            <v>10.01.22f</v>
          </cell>
          <cell r="B1126" t="str">
            <v>Caêng daây laáy ñoä voõng daây ñoàng (95mm2, TC+CG)</v>
          </cell>
          <cell r="C1126" t="str">
            <v>km</v>
          </cell>
          <cell r="D1126">
            <v>226950</v>
          </cell>
          <cell r="E1126">
            <v>226950</v>
          </cell>
          <cell r="F1126">
            <v>226950</v>
          </cell>
          <cell r="G1126">
            <v>2503360.1999999997</v>
          </cell>
          <cell r="H1126">
            <v>144216.20000000001</v>
          </cell>
        </row>
        <row r="1127">
          <cell r="A1127" t="str">
            <v>10.01.31a</v>
          </cell>
          <cell r="B1127" t="str">
            <v>Caêng daây laáy ñoä voõng daây nhoâm (16mm2, TC)</v>
          </cell>
          <cell r="C1127" t="str">
            <v>km</v>
          </cell>
          <cell r="D1127">
            <v>226620</v>
          </cell>
          <cell r="E1127">
            <v>226620</v>
          </cell>
          <cell r="F1127">
            <v>226620</v>
          </cell>
          <cell r="G1127">
            <v>625840.04999999993</v>
          </cell>
          <cell r="H1127">
            <v>0</v>
          </cell>
        </row>
        <row r="1128">
          <cell r="A1128" t="str">
            <v>10.01.31b</v>
          </cell>
          <cell r="B1128" t="str">
            <v>Caêng daây laáy ñoä voõng daây nhoâm (25mm2, TC)</v>
          </cell>
          <cell r="C1128" t="str">
            <v>km</v>
          </cell>
          <cell r="D1128">
            <v>226620</v>
          </cell>
          <cell r="E1128">
            <v>226620</v>
          </cell>
          <cell r="F1128">
            <v>226620</v>
          </cell>
          <cell r="G1128">
            <v>823473.75</v>
          </cell>
          <cell r="H1128">
            <v>0</v>
          </cell>
        </row>
        <row r="1129">
          <cell r="A1129" t="str">
            <v>10.01.31c</v>
          </cell>
          <cell r="B1129" t="str">
            <v>Caêng daây laáy ñoä voõng daây nhoâm (35mm2, TC)</v>
          </cell>
          <cell r="C1129" t="str">
            <v>km</v>
          </cell>
          <cell r="D1129">
            <v>226620</v>
          </cell>
          <cell r="E1129">
            <v>226620</v>
          </cell>
          <cell r="F1129">
            <v>226620</v>
          </cell>
          <cell r="G1129">
            <v>1075007.55</v>
          </cell>
          <cell r="H1129">
            <v>0</v>
          </cell>
        </row>
        <row r="1130">
          <cell r="A1130" t="str">
            <v>10.01.31d</v>
          </cell>
          <cell r="B1130" t="str">
            <v>Caêng daây laáy ñoä voõng daây nhoâm (50mm2, TC)</v>
          </cell>
          <cell r="C1130" t="str">
            <v>km</v>
          </cell>
          <cell r="D1130">
            <v>226950</v>
          </cell>
          <cell r="E1130">
            <v>226950</v>
          </cell>
          <cell r="F1130">
            <v>226950</v>
          </cell>
          <cell r="G1130">
            <v>1404397.05</v>
          </cell>
          <cell r="H1130">
            <v>0</v>
          </cell>
        </row>
        <row r="1131">
          <cell r="A1131" t="str">
            <v>10.01.31e</v>
          </cell>
          <cell r="B1131" t="str">
            <v>Caêng daây laáy ñoä voõng daây nhoâm (70mm2, TC)</v>
          </cell>
          <cell r="C1131" t="str">
            <v>km</v>
          </cell>
          <cell r="D1131">
            <v>226950</v>
          </cell>
          <cell r="E1131">
            <v>226950</v>
          </cell>
          <cell r="F1131">
            <v>226950</v>
          </cell>
          <cell r="G1131">
            <v>1890496.1</v>
          </cell>
          <cell r="H1131">
            <v>0</v>
          </cell>
        </row>
        <row r="1132">
          <cell r="A1132" t="str">
            <v>10.01.31f</v>
          </cell>
          <cell r="B1132" t="str">
            <v>Caêng daây laáy ñoä voõng daây nhoâm (95mm2, TC)</v>
          </cell>
          <cell r="C1132" t="str">
            <v>km</v>
          </cell>
          <cell r="D1132">
            <v>226950</v>
          </cell>
          <cell r="E1132">
            <v>226950</v>
          </cell>
          <cell r="F1132">
            <v>226950</v>
          </cell>
          <cell r="G1132">
            <v>2569238.0999999996</v>
          </cell>
          <cell r="H1132">
            <v>0</v>
          </cell>
        </row>
        <row r="1133">
          <cell r="A1133" t="str">
            <v>10.01.41a</v>
          </cell>
          <cell r="B1133" t="str">
            <v>Caêng daây laáy ñoä voõng daây theùp (16mm2, TC)</v>
          </cell>
          <cell r="C1133" t="str">
            <v>km</v>
          </cell>
          <cell r="D1133">
            <v>226620</v>
          </cell>
          <cell r="E1133">
            <v>226620</v>
          </cell>
          <cell r="F1133">
            <v>226620</v>
          </cell>
          <cell r="G1133">
            <v>1786688.4999999998</v>
          </cell>
          <cell r="H1133">
            <v>0</v>
          </cell>
        </row>
        <row r="1134">
          <cell r="A1134" t="str">
            <v>10.01.41b</v>
          </cell>
          <cell r="B1134" t="str">
            <v>Caêng daây laáy ñoä voõng daây theùp (25mm2, TC)</v>
          </cell>
          <cell r="C1134" t="str">
            <v>km</v>
          </cell>
          <cell r="D1134">
            <v>226620</v>
          </cell>
          <cell r="E1134">
            <v>226620</v>
          </cell>
          <cell r="F1134">
            <v>226620</v>
          </cell>
          <cell r="G1134">
            <v>2195930</v>
          </cell>
          <cell r="H1134">
            <v>0</v>
          </cell>
        </row>
        <row r="1135">
          <cell r="A1135" t="str">
            <v>10.01.41c</v>
          </cell>
          <cell r="B1135" t="str">
            <v>Caêng daây laáy ñoä voõng daây theùp (35mm2, TC)</v>
          </cell>
          <cell r="C1135" t="str">
            <v>km</v>
          </cell>
          <cell r="D1135">
            <v>226620</v>
          </cell>
          <cell r="E1135">
            <v>226620</v>
          </cell>
          <cell r="F1135">
            <v>226620</v>
          </cell>
          <cell r="G1135">
            <v>2469423.0999999996</v>
          </cell>
          <cell r="H1135">
            <v>0</v>
          </cell>
        </row>
        <row r="1136">
          <cell r="A1136" t="str">
            <v>10.01.41d</v>
          </cell>
          <cell r="B1136" t="str">
            <v>Caêng daây laáy ñoä voõng daây theùp (50mm2, TC)</v>
          </cell>
          <cell r="C1136" t="str">
            <v>km</v>
          </cell>
          <cell r="D1136">
            <v>226950</v>
          </cell>
          <cell r="E1136">
            <v>226950</v>
          </cell>
          <cell r="F1136">
            <v>226950</v>
          </cell>
          <cell r="G1136">
            <v>2766871.8</v>
          </cell>
          <cell r="H1136">
            <v>0</v>
          </cell>
        </row>
        <row r="1137">
          <cell r="A1137" t="str">
            <v>10.01.41e</v>
          </cell>
          <cell r="B1137" t="str">
            <v>Caêng daây laáy ñoä voõng daây theùp (70mm2, TC)</v>
          </cell>
          <cell r="C1137" t="str">
            <v>km</v>
          </cell>
          <cell r="D1137">
            <v>226950</v>
          </cell>
          <cell r="E1137">
            <v>226950</v>
          </cell>
          <cell r="F1137">
            <v>226950</v>
          </cell>
          <cell r="G1137">
            <v>3319846.9</v>
          </cell>
          <cell r="H1137">
            <v>0</v>
          </cell>
        </row>
        <row r="1138">
          <cell r="A1138" t="str">
            <v>10.01.42c</v>
          </cell>
          <cell r="B1138" t="str">
            <v>Caêng daây laáy ñoä voõng daây theùp (35mm2, TC+CG)</v>
          </cell>
          <cell r="C1138" t="str">
            <v>km</v>
          </cell>
          <cell r="D1138">
            <v>226620</v>
          </cell>
          <cell r="E1138">
            <v>226620</v>
          </cell>
          <cell r="F1138">
            <v>226620</v>
          </cell>
          <cell r="G1138">
            <v>1349498.8</v>
          </cell>
          <cell r="H1138">
            <v>158637.82</v>
          </cell>
        </row>
        <row r="1139">
          <cell r="A1139" t="str">
            <v>10.01.42d</v>
          </cell>
          <cell r="B1139" t="str">
            <v>Caêng daây laáy ñoä voõng daây theùp (50mm2, TC+CG)</v>
          </cell>
          <cell r="C1139" t="str">
            <v>km</v>
          </cell>
          <cell r="D1139">
            <v>226950</v>
          </cell>
          <cell r="E1139">
            <v>226950</v>
          </cell>
          <cell r="F1139">
            <v>226950</v>
          </cell>
          <cell r="G1139">
            <v>1658925.3</v>
          </cell>
          <cell r="H1139">
            <v>158637.82</v>
          </cell>
        </row>
        <row r="1140">
          <cell r="A1140" t="str">
            <v>10.01.42e</v>
          </cell>
          <cell r="B1140" t="str">
            <v>Caêng daây laáy ñoä voõng daây theùp (70mm2, TC+CG)</v>
          </cell>
          <cell r="C1140" t="str">
            <v>km</v>
          </cell>
          <cell r="D1140">
            <v>226950</v>
          </cell>
          <cell r="E1140">
            <v>226950</v>
          </cell>
          <cell r="F1140">
            <v>226950</v>
          </cell>
          <cell r="G1140">
            <v>3319846.9</v>
          </cell>
          <cell r="H1140">
            <v>158637.82</v>
          </cell>
        </row>
        <row r="1141">
          <cell r="A1141" t="str">
            <v>10.01.51a</v>
          </cell>
          <cell r="B1141" t="str">
            <v>Caêng daây laáy ñoä voõng daây nhoâm loõi theùp (120mm2, TC)</v>
          </cell>
          <cell r="C1141" t="str">
            <v>km</v>
          </cell>
          <cell r="D1141">
            <v>320580</v>
          </cell>
          <cell r="E1141">
            <v>320580</v>
          </cell>
          <cell r="F1141">
            <v>320580</v>
          </cell>
          <cell r="G1141">
            <v>3909083.1</v>
          </cell>
          <cell r="H1141">
            <v>0</v>
          </cell>
        </row>
        <row r="1142">
          <cell r="A1142" t="str">
            <v>10.01.51b</v>
          </cell>
          <cell r="B1142" t="str">
            <v>Caêng daây laáy ñoä voõng daây nhoâm loõi theùp (150mm2, TC)</v>
          </cell>
          <cell r="C1142" t="str">
            <v>km</v>
          </cell>
          <cell r="D1142">
            <v>320580</v>
          </cell>
          <cell r="E1142">
            <v>320580</v>
          </cell>
          <cell r="F1142">
            <v>320580</v>
          </cell>
          <cell r="G1142">
            <v>4741953.6000000006</v>
          </cell>
          <cell r="H1142">
            <v>0</v>
          </cell>
        </row>
        <row r="1143">
          <cell r="A1143" t="str">
            <v>10.01.51c</v>
          </cell>
          <cell r="B1143" t="str">
            <v>Caêng daây laáy ñoä voõng daây nhoâm loõi theùp (185mm2, TC)</v>
          </cell>
          <cell r="C1143" t="str">
            <v>km</v>
          </cell>
          <cell r="D1143">
            <v>320580</v>
          </cell>
          <cell r="E1143">
            <v>320580</v>
          </cell>
          <cell r="F1143">
            <v>320580</v>
          </cell>
          <cell r="G1143">
            <v>5581314</v>
          </cell>
          <cell r="H1143">
            <v>0</v>
          </cell>
        </row>
        <row r="1144">
          <cell r="A1144" t="str">
            <v>10.01.51d</v>
          </cell>
          <cell r="B1144" t="str">
            <v>Caêng daây laáy ñoä voõng daây nhoâm loõi theùp (240mm2, TC)</v>
          </cell>
          <cell r="C1144" t="str">
            <v>km</v>
          </cell>
          <cell r="D1144">
            <v>320580</v>
          </cell>
          <cell r="E1144">
            <v>320580</v>
          </cell>
          <cell r="F1144">
            <v>320580</v>
          </cell>
          <cell r="G1144">
            <v>6138363.75</v>
          </cell>
          <cell r="H1144">
            <v>0</v>
          </cell>
        </row>
        <row r="1145">
          <cell r="A1145" t="str">
            <v>10.01.51e</v>
          </cell>
          <cell r="B1145" t="str">
            <v>Caêng daây laáy ñoä voõng daây nhoâm loõi theùp (300mm2, TC)</v>
          </cell>
          <cell r="C1145" t="str">
            <v>km</v>
          </cell>
          <cell r="D1145">
            <v>382710</v>
          </cell>
          <cell r="E1145">
            <v>382710</v>
          </cell>
          <cell r="F1145">
            <v>382710</v>
          </cell>
          <cell r="G1145">
            <v>7741369.0499999989</v>
          </cell>
          <cell r="H1145">
            <v>0</v>
          </cell>
        </row>
        <row r="1146">
          <cell r="A1146" t="str">
            <v>10.01.51f</v>
          </cell>
          <cell r="B1146" t="str">
            <v>Caêng daây laáy ñoä voõng daây nhoâm loõi theùp (400mm2, TC)</v>
          </cell>
          <cell r="C1146" t="str">
            <v>km</v>
          </cell>
          <cell r="D1146">
            <v>382710</v>
          </cell>
          <cell r="E1146">
            <v>382710</v>
          </cell>
          <cell r="F1146">
            <v>382710</v>
          </cell>
          <cell r="G1146">
            <v>10224837.449999999</v>
          </cell>
          <cell r="H1146">
            <v>0</v>
          </cell>
        </row>
        <row r="1147">
          <cell r="A1147" t="str">
            <v>10.01.51g</v>
          </cell>
          <cell r="B1147" t="str">
            <v>Caêng daây laáy ñoä voõng daây nhoâm loõi theùp (500mm2, TC)</v>
          </cell>
          <cell r="C1147" t="str">
            <v>km</v>
          </cell>
          <cell r="D1147">
            <v>382710</v>
          </cell>
          <cell r="E1147">
            <v>382710</v>
          </cell>
          <cell r="F1147">
            <v>382710</v>
          </cell>
          <cell r="G1147">
            <v>11981437.049999999</v>
          </cell>
          <cell r="H1147">
            <v>0</v>
          </cell>
        </row>
        <row r="1148">
          <cell r="A1148" t="str">
            <v>10.01.51h</v>
          </cell>
          <cell r="B1148" t="str">
            <v>Caêng daây laáy ñoä voõng daây nhoâm loõi theùp (&gt;500mm2, TC)</v>
          </cell>
          <cell r="C1148" t="str">
            <v>km</v>
          </cell>
          <cell r="D1148">
            <v>382710</v>
          </cell>
          <cell r="E1148">
            <v>382710</v>
          </cell>
          <cell r="F1148">
            <v>382710</v>
          </cell>
          <cell r="G1148">
            <v>15575760</v>
          </cell>
          <cell r="H1148">
            <v>0</v>
          </cell>
        </row>
        <row r="1149">
          <cell r="A1149" t="str">
            <v>10.01.52a</v>
          </cell>
          <cell r="B1149" t="str">
            <v>Caêng daây laáy ñoä voõng daây nhoâm loõi theùp (120mm2, TC+CG)</v>
          </cell>
          <cell r="C1149" t="str">
            <v>km</v>
          </cell>
          <cell r="D1149">
            <v>320580</v>
          </cell>
          <cell r="E1149">
            <v>320580</v>
          </cell>
          <cell r="F1149">
            <v>320580</v>
          </cell>
          <cell r="G1149">
            <v>2086502.8499999999</v>
          </cell>
          <cell r="H1149">
            <v>158637.82</v>
          </cell>
        </row>
        <row r="1150">
          <cell r="A1150" t="str">
            <v>10.01.52b</v>
          </cell>
          <cell r="B1150" t="str">
            <v>Caêng daây laáy ñoä voõng daây nhoâm loõi theùp (150mm2, TC+CG)</v>
          </cell>
          <cell r="C1150" t="str">
            <v>km</v>
          </cell>
          <cell r="D1150">
            <v>320580</v>
          </cell>
          <cell r="E1150">
            <v>320580</v>
          </cell>
          <cell r="F1150">
            <v>320580</v>
          </cell>
          <cell r="G1150">
            <v>2345017.2000000002</v>
          </cell>
          <cell r="H1150">
            <v>158637.82</v>
          </cell>
        </row>
        <row r="1151">
          <cell r="A1151" t="str">
            <v>10.01.52c</v>
          </cell>
          <cell r="B1151" t="str">
            <v>Caêng daây laáy ñoä voõng daây nhoâm loõi theùp (185mm2, TC+CG)</v>
          </cell>
          <cell r="C1151" t="str">
            <v>km</v>
          </cell>
          <cell r="D1151">
            <v>320580</v>
          </cell>
          <cell r="E1151">
            <v>320580</v>
          </cell>
          <cell r="F1151">
            <v>320580</v>
          </cell>
          <cell r="G1151">
            <v>2994007.2</v>
          </cell>
          <cell r="H1151">
            <v>237956.73</v>
          </cell>
        </row>
        <row r="1152">
          <cell r="A1152" t="str">
            <v>10.01.52d</v>
          </cell>
          <cell r="B1152" t="str">
            <v>Caêng daây laáy ñoä voõng daây nhoâm loõi theùp (240mm2, TC+CG)</v>
          </cell>
          <cell r="C1152" t="str">
            <v>km</v>
          </cell>
          <cell r="D1152">
            <v>320580</v>
          </cell>
          <cell r="E1152">
            <v>320580</v>
          </cell>
          <cell r="F1152">
            <v>320580</v>
          </cell>
          <cell r="G1152">
            <v>3349870.05</v>
          </cell>
          <cell r="H1152">
            <v>237956.73</v>
          </cell>
        </row>
        <row r="1153">
          <cell r="A1153" t="str">
            <v>10.01.52e</v>
          </cell>
          <cell r="B1153" t="str">
            <v>Caêng daây laáy ñoä voõng daây nhoâm loõi theùp (300mm2, TC+CG)</v>
          </cell>
          <cell r="C1153" t="str">
            <v>km</v>
          </cell>
          <cell r="D1153">
            <v>382710</v>
          </cell>
          <cell r="E1153">
            <v>382710</v>
          </cell>
          <cell r="F1153">
            <v>382710</v>
          </cell>
          <cell r="G1153">
            <v>3684099.9000000004</v>
          </cell>
          <cell r="H1153">
            <v>237956.73</v>
          </cell>
        </row>
        <row r="1154">
          <cell r="A1154" t="str">
            <v>10.01.52f</v>
          </cell>
          <cell r="B1154" t="str">
            <v>Caêng daây laáy ñoä voõng daây nhoâm loõi theùp (400mm2, TC+CG)</v>
          </cell>
          <cell r="C1154" t="str">
            <v>km</v>
          </cell>
          <cell r="D1154">
            <v>382710</v>
          </cell>
          <cell r="E1154">
            <v>382710</v>
          </cell>
          <cell r="F1154">
            <v>382710</v>
          </cell>
          <cell r="G1154">
            <v>4644605.0999999996</v>
          </cell>
          <cell r="H1154">
            <v>237956.73</v>
          </cell>
        </row>
        <row r="1155">
          <cell r="A1155" t="str">
            <v>10.01.52g</v>
          </cell>
          <cell r="B1155" t="str">
            <v>Caêng daây laáy ñoä voõng daây nhoâm loõi theùp (500mm2, TC+CG)</v>
          </cell>
          <cell r="C1155" t="str">
            <v>km</v>
          </cell>
          <cell r="D1155">
            <v>382710</v>
          </cell>
          <cell r="E1155">
            <v>382710</v>
          </cell>
          <cell r="F1155">
            <v>382710</v>
          </cell>
          <cell r="G1155">
            <v>6136200.4499999993</v>
          </cell>
          <cell r="H1155">
            <v>237956.73</v>
          </cell>
        </row>
        <row r="1156">
          <cell r="A1156" t="str">
            <v>10.01.52h</v>
          </cell>
          <cell r="B1156" t="str">
            <v>Caêng daây laáy ñoä voõng daây nhoâm loõi theùp (&gt;500mm2, TC+CG)</v>
          </cell>
          <cell r="C1156" t="str">
            <v>km</v>
          </cell>
          <cell r="D1156">
            <v>382710</v>
          </cell>
          <cell r="E1156">
            <v>382710</v>
          </cell>
          <cell r="F1156">
            <v>382710</v>
          </cell>
          <cell r="G1156">
            <v>7983658.6500000004</v>
          </cell>
          <cell r="H1156">
            <v>237956.73</v>
          </cell>
        </row>
        <row r="1157">
          <cell r="A1157" t="str">
            <v>10.01.61a</v>
          </cell>
          <cell r="B1157" t="str">
            <v>Caêng daây laáy ñoä voõng daây ñoàng (120mm2, TC)</v>
          </cell>
          <cell r="C1157" t="str">
            <v>km</v>
          </cell>
          <cell r="D1157">
            <v>320580</v>
          </cell>
          <cell r="E1157">
            <v>320580</v>
          </cell>
          <cell r="F1157">
            <v>320580</v>
          </cell>
          <cell r="G1157">
            <v>5081591.6999999993</v>
          </cell>
          <cell r="H1157">
            <v>0</v>
          </cell>
        </row>
        <row r="1158">
          <cell r="A1158" t="str">
            <v>10.01.61b</v>
          </cell>
          <cell r="B1158" t="str">
            <v>Caêng daây laáy ñoä voõng daây ñoàng (150mm2, TC)</v>
          </cell>
          <cell r="C1158" t="str">
            <v>km</v>
          </cell>
          <cell r="D1158">
            <v>320580</v>
          </cell>
          <cell r="E1158">
            <v>320580</v>
          </cell>
          <cell r="F1158">
            <v>320580</v>
          </cell>
          <cell r="G1158">
            <v>6147016.9500000002</v>
          </cell>
          <cell r="H1158">
            <v>0</v>
          </cell>
        </row>
        <row r="1159">
          <cell r="A1159" t="str">
            <v>10.01.61c</v>
          </cell>
          <cell r="B1159" t="str">
            <v>Caêng daây laáy ñoä voõng daây ñoàng (185mm2, TC)</v>
          </cell>
          <cell r="C1159" t="str">
            <v>km</v>
          </cell>
          <cell r="D1159">
            <v>320580</v>
          </cell>
          <cell r="E1159">
            <v>320580</v>
          </cell>
          <cell r="F1159">
            <v>320580</v>
          </cell>
          <cell r="G1159">
            <v>7255708.2000000002</v>
          </cell>
          <cell r="H1159">
            <v>0</v>
          </cell>
        </row>
        <row r="1160">
          <cell r="A1160" t="str">
            <v>10.01.61d</v>
          </cell>
          <cell r="B1160" t="str">
            <v>Caêng daây laáy ñoä voõng daây ñoàng (240mm2, TC)</v>
          </cell>
          <cell r="C1160" t="str">
            <v>km</v>
          </cell>
          <cell r="D1160">
            <v>320580</v>
          </cell>
          <cell r="E1160">
            <v>320580</v>
          </cell>
          <cell r="F1160">
            <v>320580</v>
          </cell>
          <cell r="G1160">
            <v>7980413.7000000002</v>
          </cell>
          <cell r="H1160">
            <v>0</v>
          </cell>
        </row>
        <row r="1161">
          <cell r="A1161" t="str">
            <v>10.01.62a</v>
          </cell>
          <cell r="B1161" t="str">
            <v>Caêng daây laáy ñoä voõng daây ñoàng (120mm2, TC+CG)</v>
          </cell>
          <cell r="C1161" t="str">
            <v>km</v>
          </cell>
          <cell r="D1161">
            <v>320580</v>
          </cell>
          <cell r="E1161">
            <v>320580</v>
          </cell>
          <cell r="F1161">
            <v>320580</v>
          </cell>
          <cell r="G1161">
            <v>3048089.7</v>
          </cell>
          <cell r="H1161">
            <v>158637.82</v>
          </cell>
        </row>
        <row r="1162">
          <cell r="A1162" t="str">
            <v>10.01.62b</v>
          </cell>
          <cell r="B1162" t="str">
            <v>Caêng daây laáy ñoä voõng daây ñoàng (150mm2, TC+CG)</v>
          </cell>
          <cell r="C1162" t="str">
            <v>km</v>
          </cell>
          <cell r="D1162">
            <v>320580</v>
          </cell>
          <cell r="E1162">
            <v>320580</v>
          </cell>
          <cell r="F1162">
            <v>320580</v>
          </cell>
          <cell r="G1162">
            <v>3688426.5</v>
          </cell>
          <cell r="H1162">
            <v>158637.82</v>
          </cell>
        </row>
        <row r="1163">
          <cell r="A1163" t="str">
            <v>10.01.62c</v>
          </cell>
          <cell r="B1163" t="str">
            <v>Caêng daây laáy ñoä voõng daây ñoàng (185mm2, TC+CG)</v>
          </cell>
          <cell r="C1163" t="str">
            <v>km</v>
          </cell>
          <cell r="D1163">
            <v>320580</v>
          </cell>
          <cell r="E1163">
            <v>320580</v>
          </cell>
          <cell r="F1163">
            <v>320580</v>
          </cell>
          <cell r="G1163">
            <v>4353641.25</v>
          </cell>
          <cell r="H1163">
            <v>237956.73</v>
          </cell>
        </row>
        <row r="1164">
          <cell r="A1164" t="str">
            <v>10.01.62d</v>
          </cell>
          <cell r="B1164" t="str">
            <v>Caêng daây laáy ñoä voõng daây ñoàng (240mm2, TC+CG)</v>
          </cell>
          <cell r="C1164" t="str">
            <v>km</v>
          </cell>
          <cell r="D1164">
            <v>320580</v>
          </cell>
          <cell r="E1164">
            <v>320580</v>
          </cell>
          <cell r="F1164">
            <v>320580</v>
          </cell>
          <cell r="G1164">
            <v>4787382.8999999994</v>
          </cell>
          <cell r="H1164">
            <v>237956.73</v>
          </cell>
        </row>
        <row r="1165">
          <cell r="A1165" t="str">
            <v>10.02.00</v>
          </cell>
          <cell r="B1165" t="str">
            <v>THAÙO HAÏ DAÂY</v>
          </cell>
          <cell r="H1165">
            <v>0</v>
          </cell>
        </row>
        <row r="1166">
          <cell r="A1166" t="str">
            <v>10.02.11a</v>
          </cell>
          <cell r="B1166" t="str">
            <v>Thaùo haï daây laáy ñoä voõng daây nhoâm loõi theùp (16mm2, TC)</v>
          </cell>
          <cell r="C1166" t="str">
            <v>km</v>
          </cell>
          <cell r="D1166">
            <v>0</v>
          </cell>
          <cell r="E1166">
            <v>0</v>
          </cell>
          <cell r="F1166">
            <v>0</v>
          </cell>
          <cell r="G1166">
            <v>786542.2</v>
          </cell>
          <cell r="H1166">
            <v>0</v>
          </cell>
        </row>
        <row r="1167">
          <cell r="A1167" t="str">
            <v>10.02.11b</v>
          </cell>
          <cell r="B1167" t="str">
            <v>Thaùo haï daây laáy ñoä voõng daây nhoâm loõi theùp (25mm2, TC)</v>
          </cell>
          <cell r="C1167" t="str">
            <v>km</v>
          </cell>
          <cell r="D1167">
            <v>0</v>
          </cell>
          <cell r="E1167">
            <v>0</v>
          </cell>
          <cell r="F1167">
            <v>0</v>
          </cell>
          <cell r="G1167">
            <v>1037077.8500000001</v>
          </cell>
          <cell r="H1167">
            <v>0</v>
          </cell>
        </row>
        <row r="1168">
          <cell r="A1168" t="str">
            <v>10.02.11c</v>
          </cell>
          <cell r="B1168" t="str">
            <v>Thaùo haï daây laáy ñoä voõng daây nhoâm loõi theùp (35mm2, TC)</v>
          </cell>
          <cell r="C1168" t="str">
            <v>km</v>
          </cell>
          <cell r="D1168">
            <v>0</v>
          </cell>
          <cell r="E1168">
            <v>0</v>
          </cell>
          <cell r="F1168">
            <v>0</v>
          </cell>
          <cell r="G1168">
            <v>1137891</v>
          </cell>
          <cell r="H1168">
            <v>0</v>
          </cell>
        </row>
        <row r="1169">
          <cell r="A1169" t="str">
            <v>10.02.11d</v>
          </cell>
          <cell r="B1169" t="str">
            <v>Thaùo haï daây laáy ñoä voõng daây nhoâm loõi theùp (50mm2, TC)</v>
          </cell>
          <cell r="C1169" t="str">
            <v>km</v>
          </cell>
          <cell r="D1169">
            <v>0</v>
          </cell>
          <cell r="E1169">
            <v>0</v>
          </cell>
          <cell r="F1169">
            <v>0</v>
          </cell>
          <cell r="G1169">
            <v>1499221.3</v>
          </cell>
          <cell r="H1169">
            <v>0</v>
          </cell>
        </row>
        <row r="1170">
          <cell r="A1170" t="str">
            <v>10.02.11e</v>
          </cell>
          <cell r="B1170" t="str">
            <v>Thaùo haï daây laáy ñoä voõng daây nhoâm loõi theùp (70mm2, TC)</v>
          </cell>
          <cell r="C1170" t="str">
            <v>km</v>
          </cell>
          <cell r="D1170">
            <v>0</v>
          </cell>
          <cell r="E1170">
            <v>0</v>
          </cell>
          <cell r="F1170">
            <v>0</v>
          </cell>
          <cell r="G1170">
            <v>2003287.05</v>
          </cell>
          <cell r="H1170">
            <v>0</v>
          </cell>
        </row>
        <row r="1171">
          <cell r="A1171" t="str">
            <v>10.02.11f</v>
          </cell>
          <cell r="B1171" t="str">
            <v>Thaùo haï daây laáy ñoä voõng daây nhoâm loõi theùp (95mm2, TC)</v>
          </cell>
          <cell r="C1171" t="str">
            <v>km</v>
          </cell>
          <cell r="D1171">
            <v>0</v>
          </cell>
          <cell r="E1171">
            <v>0</v>
          </cell>
          <cell r="F1171">
            <v>0</v>
          </cell>
          <cell r="G1171">
            <v>2724949.5</v>
          </cell>
          <cell r="H1171">
            <v>0</v>
          </cell>
        </row>
        <row r="1172">
          <cell r="A1172" t="str">
            <v>10.02.12d</v>
          </cell>
          <cell r="B1172" t="str">
            <v>Thaùo haï daây laáy ñoä voõng daây nhoâm loõi theùp (50mm2, TC+CG)</v>
          </cell>
          <cell r="C1172" t="str">
            <v>km</v>
          </cell>
          <cell r="D1172">
            <v>0</v>
          </cell>
          <cell r="E1172">
            <v>0</v>
          </cell>
          <cell r="F1172">
            <v>0</v>
          </cell>
          <cell r="G1172">
            <v>682734.6</v>
          </cell>
          <cell r="H1172">
            <v>144216.20000000001</v>
          </cell>
        </row>
        <row r="1173">
          <cell r="A1173" t="str">
            <v>10.02.12e</v>
          </cell>
          <cell r="B1173" t="str">
            <v>Thaùo haï daây laáy ñoä voõng daây nhoâm loõi theùp (70mm2, TC+CG)</v>
          </cell>
          <cell r="C1173" t="str">
            <v>km</v>
          </cell>
          <cell r="D1173">
            <v>0</v>
          </cell>
          <cell r="E1173">
            <v>0</v>
          </cell>
          <cell r="F1173">
            <v>0</v>
          </cell>
          <cell r="G1173">
            <v>893344.24999999988</v>
          </cell>
          <cell r="H1173">
            <v>144216.20000000001</v>
          </cell>
        </row>
        <row r="1174">
          <cell r="A1174" t="str">
            <v>10.02.12f</v>
          </cell>
          <cell r="B1174" t="str">
            <v>Thaùo haï daây laáy ñoä voõng daây nhoâm loõi theùp (95mm2, TC+CG)</v>
          </cell>
          <cell r="C1174" t="str">
            <v>km</v>
          </cell>
          <cell r="D1174">
            <v>0</v>
          </cell>
          <cell r="E1174">
            <v>0</v>
          </cell>
          <cell r="F1174">
            <v>0</v>
          </cell>
          <cell r="G1174">
            <v>1184804.0499999998</v>
          </cell>
          <cell r="H1174">
            <v>144216.20000000001</v>
          </cell>
        </row>
        <row r="1175">
          <cell r="A1175" t="str">
            <v>10.02.21a</v>
          </cell>
          <cell r="B1175" t="str">
            <v>Thaùo haï daây laáy ñoä voõng daây ñoàng (16mm2, TC)</v>
          </cell>
          <cell r="C1175" t="str">
            <v>km</v>
          </cell>
          <cell r="D1175">
            <v>0</v>
          </cell>
          <cell r="E1175">
            <v>0</v>
          </cell>
          <cell r="F1175">
            <v>0</v>
          </cell>
          <cell r="G1175">
            <v>1040072.3</v>
          </cell>
          <cell r="H1175">
            <v>0</v>
          </cell>
        </row>
        <row r="1176">
          <cell r="A1176" t="str">
            <v>10.02.21b</v>
          </cell>
          <cell r="B1176" t="str">
            <v>Thaùo haï daây laáy ñoä voõng daây ñoàng (25mm2, TC)</v>
          </cell>
          <cell r="C1176" t="str">
            <v>km</v>
          </cell>
          <cell r="D1176">
            <v>0</v>
          </cell>
          <cell r="E1176">
            <v>0</v>
          </cell>
          <cell r="F1176">
            <v>0</v>
          </cell>
          <cell r="G1176">
            <v>1350496.95</v>
          </cell>
          <cell r="H1176">
            <v>0</v>
          </cell>
        </row>
        <row r="1177">
          <cell r="A1177" t="str">
            <v>10.02.21c</v>
          </cell>
          <cell r="B1177" t="str">
            <v>Thaùo haï daây laáy ñoä voõng daây ñoàng (35mm2, TC)</v>
          </cell>
          <cell r="C1177" t="str">
            <v>km</v>
          </cell>
          <cell r="D1177">
            <v>0</v>
          </cell>
          <cell r="E1177">
            <v>0</v>
          </cell>
          <cell r="F1177">
            <v>0</v>
          </cell>
          <cell r="G1177">
            <v>1480256.45</v>
          </cell>
          <cell r="H1177">
            <v>0</v>
          </cell>
        </row>
        <row r="1178">
          <cell r="A1178" t="str">
            <v>10.02.21d</v>
          </cell>
          <cell r="B1178" t="str">
            <v>Thaùo haï daây laáy ñoä voõng daây ñoàng (50mm2, TC)</v>
          </cell>
          <cell r="C1178" t="str">
            <v>km</v>
          </cell>
          <cell r="D1178">
            <v>0</v>
          </cell>
          <cell r="E1178">
            <v>0</v>
          </cell>
          <cell r="F1178">
            <v>0</v>
          </cell>
          <cell r="G1178">
            <v>1933416.55</v>
          </cell>
          <cell r="H1178">
            <v>0</v>
          </cell>
        </row>
        <row r="1179">
          <cell r="A1179" t="str">
            <v>10.02.21e</v>
          </cell>
          <cell r="B1179" t="str">
            <v>Thaùo haï daây laáy ñoä voõng daây ñoàng (70mm2, TC)</v>
          </cell>
          <cell r="C1179" t="str">
            <v>km</v>
          </cell>
          <cell r="D1179">
            <v>0</v>
          </cell>
          <cell r="E1179">
            <v>0</v>
          </cell>
          <cell r="F1179">
            <v>0</v>
          </cell>
          <cell r="G1179">
            <v>2604173.35</v>
          </cell>
          <cell r="H1179">
            <v>0</v>
          </cell>
        </row>
        <row r="1180">
          <cell r="A1180" t="str">
            <v>10.02.21f</v>
          </cell>
          <cell r="B1180" t="str">
            <v>Thaùo haï daây laáy ñoä voõng daây ñoàng (95mm2, TC)</v>
          </cell>
          <cell r="C1180" t="str">
            <v>km</v>
          </cell>
          <cell r="D1180">
            <v>0</v>
          </cell>
          <cell r="E1180">
            <v>0</v>
          </cell>
          <cell r="F1180">
            <v>0</v>
          </cell>
          <cell r="G1180">
            <v>3546426.95</v>
          </cell>
          <cell r="H1180">
            <v>0</v>
          </cell>
        </row>
        <row r="1181">
          <cell r="A1181" t="str">
            <v>10.02.22c</v>
          </cell>
          <cell r="B1181" t="str">
            <v>Thaùo haï daây laáy ñoä voõng daây ñoàng (35mm2, TC+CG)</v>
          </cell>
          <cell r="C1181" t="str">
            <v>km</v>
          </cell>
          <cell r="D1181">
            <v>0</v>
          </cell>
          <cell r="E1181">
            <v>0</v>
          </cell>
          <cell r="F1181">
            <v>0</v>
          </cell>
          <cell r="G1181">
            <v>888353.5</v>
          </cell>
          <cell r="H1181">
            <v>144216.20000000001</v>
          </cell>
        </row>
        <row r="1182">
          <cell r="A1182" t="str">
            <v>10.02.22d</v>
          </cell>
          <cell r="B1182" t="str">
            <v>Thaùo haï daây laáy ñoä voõng daây ñoàng (50mm2, TC+CG)</v>
          </cell>
          <cell r="C1182" t="str">
            <v>km</v>
          </cell>
          <cell r="D1182">
            <v>0</v>
          </cell>
          <cell r="E1182">
            <v>0</v>
          </cell>
          <cell r="F1182">
            <v>0</v>
          </cell>
          <cell r="G1182">
            <v>1160848.4500000002</v>
          </cell>
          <cell r="H1182">
            <v>144216.20000000001</v>
          </cell>
        </row>
        <row r="1183">
          <cell r="A1183" t="str">
            <v>10.02.22e</v>
          </cell>
          <cell r="B1183" t="str">
            <v>Thaùo haï daây laáy ñoä voõng daây ñoàng (70mm2, TC+CG)</v>
          </cell>
          <cell r="C1183" t="str">
            <v>km</v>
          </cell>
          <cell r="D1183">
            <v>0</v>
          </cell>
          <cell r="E1183">
            <v>0</v>
          </cell>
          <cell r="F1183">
            <v>0</v>
          </cell>
          <cell r="G1183">
            <v>1563102.9</v>
          </cell>
          <cell r="H1183">
            <v>144216.20000000001</v>
          </cell>
        </row>
        <row r="1184">
          <cell r="A1184" t="str">
            <v>10.02.22f</v>
          </cell>
          <cell r="B1184" t="str">
            <v>Thaùo haï daây laáy ñoä voõng daây ñoàng (95mm2, TC+CG)</v>
          </cell>
          <cell r="C1184" t="str">
            <v>km</v>
          </cell>
          <cell r="D1184">
            <v>0</v>
          </cell>
          <cell r="E1184">
            <v>0</v>
          </cell>
          <cell r="F1184">
            <v>0</v>
          </cell>
          <cell r="G1184">
            <v>2128055.7999999998</v>
          </cell>
          <cell r="H1184">
            <v>144216.20000000001</v>
          </cell>
        </row>
        <row r="1185">
          <cell r="A1185" t="str">
            <v>10.02.31a</v>
          </cell>
          <cell r="B1185" t="str">
            <v>Thaùo haï daây laáy ñoä voõng daây nhoâm (16mm2, TC)</v>
          </cell>
          <cell r="C1185" t="str">
            <v>km</v>
          </cell>
          <cell r="D1185">
            <v>0</v>
          </cell>
          <cell r="E1185">
            <v>0</v>
          </cell>
          <cell r="F1185">
            <v>0</v>
          </cell>
          <cell r="G1185">
            <v>532013.94999999995</v>
          </cell>
          <cell r="H1185">
            <v>0</v>
          </cell>
        </row>
        <row r="1186">
          <cell r="A1186" t="str">
            <v>10.02.31b</v>
          </cell>
          <cell r="B1186" t="str">
            <v>Thaùo haï daây laáy ñoä voõng daây nhoâm (25mm2, TC)</v>
          </cell>
          <cell r="C1186" t="str">
            <v>km</v>
          </cell>
          <cell r="D1186">
            <v>0</v>
          </cell>
          <cell r="E1186">
            <v>0</v>
          </cell>
          <cell r="F1186">
            <v>0</v>
          </cell>
          <cell r="G1186">
            <v>699703.15</v>
          </cell>
          <cell r="H1186">
            <v>0</v>
          </cell>
        </row>
        <row r="1187">
          <cell r="A1187" t="str">
            <v>10.02.31c</v>
          </cell>
          <cell r="B1187" t="str">
            <v>Thaùo haï daây laáy ñoä voõng daây nhoâm (35mm2, TC)</v>
          </cell>
          <cell r="C1187" t="str">
            <v>km</v>
          </cell>
          <cell r="D1187">
            <v>0</v>
          </cell>
          <cell r="E1187">
            <v>0</v>
          </cell>
          <cell r="F1187">
            <v>0</v>
          </cell>
          <cell r="G1187">
            <v>913307.25</v>
          </cell>
          <cell r="H1187">
            <v>0</v>
          </cell>
        </row>
        <row r="1188">
          <cell r="A1188" t="str">
            <v>10.02.31d</v>
          </cell>
          <cell r="B1188" t="str">
            <v>Thaùo haï daây laáy ñoä voõng daây nhoâm (50mm2, TC)</v>
          </cell>
          <cell r="C1188" t="str">
            <v>km</v>
          </cell>
          <cell r="D1188">
            <v>0</v>
          </cell>
          <cell r="E1188">
            <v>0</v>
          </cell>
          <cell r="F1188">
            <v>0</v>
          </cell>
          <cell r="G1188">
            <v>1193787.4000000001</v>
          </cell>
          <cell r="H1188">
            <v>0</v>
          </cell>
        </row>
        <row r="1189">
          <cell r="A1189" t="str">
            <v>10.02.31e</v>
          </cell>
          <cell r="B1189" t="str">
            <v>Thaùo haï daây laáy ñoä voõng daây nhoâm (70mm2, TC)</v>
          </cell>
          <cell r="C1189" t="str">
            <v>km</v>
          </cell>
          <cell r="D1189">
            <v>0</v>
          </cell>
          <cell r="E1189">
            <v>0</v>
          </cell>
          <cell r="F1189">
            <v>0</v>
          </cell>
          <cell r="G1189">
            <v>1607021.5000000002</v>
          </cell>
          <cell r="H1189">
            <v>0</v>
          </cell>
        </row>
        <row r="1190">
          <cell r="A1190" t="str">
            <v>10.02.31f</v>
          </cell>
          <cell r="B1190" t="str">
            <v>Thaùo haï daây laáy ñoä voõng daây nhoâm (95mm2, TC)</v>
          </cell>
          <cell r="C1190" t="str">
            <v>km</v>
          </cell>
          <cell r="D1190">
            <v>0</v>
          </cell>
          <cell r="E1190">
            <v>0</v>
          </cell>
          <cell r="F1190">
            <v>0</v>
          </cell>
          <cell r="G1190">
            <v>2183952.1999999997</v>
          </cell>
          <cell r="H1190">
            <v>0</v>
          </cell>
        </row>
        <row r="1191">
          <cell r="A1191" t="str">
            <v>10.02.41a</v>
          </cell>
          <cell r="B1191" t="str">
            <v>Thaùo haï daây laáy ñoä voõng daây theùp (16mm2, TC)</v>
          </cell>
          <cell r="C1191" t="str">
            <v>km</v>
          </cell>
          <cell r="D1191">
            <v>0</v>
          </cell>
          <cell r="E1191">
            <v>0</v>
          </cell>
          <cell r="F1191">
            <v>0</v>
          </cell>
          <cell r="G1191">
            <v>1517188</v>
          </cell>
          <cell r="H1191">
            <v>0</v>
          </cell>
        </row>
        <row r="1192">
          <cell r="A1192" t="str">
            <v>10.02.41b</v>
          </cell>
          <cell r="B1192" t="str">
            <v>Thaùo haï daây laáy ñoä voõng daây theùp (25mm2, TC)</v>
          </cell>
          <cell r="C1192" t="str">
            <v>km</v>
          </cell>
          <cell r="D1192">
            <v>0</v>
          </cell>
          <cell r="E1192">
            <v>0</v>
          </cell>
          <cell r="F1192">
            <v>0</v>
          </cell>
          <cell r="G1192">
            <v>1866540.5</v>
          </cell>
          <cell r="H1192">
            <v>0</v>
          </cell>
        </row>
        <row r="1193">
          <cell r="A1193" t="str">
            <v>10.02.41c</v>
          </cell>
          <cell r="B1193" t="str">
            <v>Thaùo haï daây laáy ñoä voõng daây theùp (35mm2, TC)</v>
          </cell>
          <cell r="C1193" t="str">
            <v>km</v>
          </cell>
          <cell r="D1193">
            <v>0</v>
          </cell>
          <cell r="E1193">
            <v>0</v>
          </cell>
          <cell r="F1193">
            <v>0</v>
          </cell>
          <cell r="G1193">
            <v>1912455.4</v>
          </cell>
          <cell r="H1193">
            <v>0</v>
          </cell>
        </row>
        <row r="1194">
          <cell r="A1194" t="str">
            <v>10.02.41d</v>
          </cell>
          <cell r="B1194" t="str">
            <v>Thaùo haï daây laáy ñoä voõng daây theùp (50mm2, TC)</v>
          </cell>
          <cell r="C1194" t="str">
            <v>km</v>
          </cell>
          <cell r="D1194">
            <v>0</v>
          </cell>
          <cell r="E1194">
            <v>0</v>
          </cell>
          <cell r="F1194">
            <v>0</v>
          </cell>
          <cell r="G1194">
            <v>2301733.9</v>
          </cell>
          <cell r="H1194">
            <v>0</v>
          </cell>
        </row>
        <row r="1195">
          <cell r="A1195" t="str">
            <v>10.02.41e</v>
          </cell>
          <cell r="B1195" t="str">
            <v>Thaùo haï daây laáy ñoä voõng daây theùp (70mm2, TC)</v>
          </cell>
          <cell r="C1195" t="str">
            <v>km</v>
          </cell>
          <cell r="D1195">
            <v>0</v>
          </cell>
          <cell r="E1195">
            <v>0</v>
          </cell>
          <cell r="F1195">
            <v>0</v>
          </cell>
          <cell r="G1195">
            <v>2821770.05</v>
          </cell>
          <cell r="H1195">
            <v>0</v>
          </cell>
        </row>
        <row r="1196">
          <cell r="A1196" t="str">
            <v>10.02.42c</v>
          </cell>
          <cell r="B1196" t="str">
            <v>Thaùo haï daây laáy ñoä voõng daây theùp (35mm2, TC+CG)</v>
          </cell>
          <cell r="C1196" t="str">
            <v>km</v>
          </cell>
          <cell r="D1196">
            <v>0</v>
          </cell>
          <cell r="E1196">
            <v>0</v>
          </cell>
          <cell r="F1196">
            <v>0</v>
          </cell>
          <cell r="G1196">
            <v>1112937.25</v>
          </cell>
          <cell r="H1196">
            <v>144216.20000000001</v>
          </cell>
        </row>
        <row r="1197">
          <cell r="A1197" t="str">
            <v>10.02.42d</v>
          </cell>
          <cell r="B1197" t="str">
            <v>Thaùo haï daây laáy ñoä voõng daây theùp (50mm2, TC+CG)</v>
          </cell>
          <cell r="C1197" t="str">
            <v>km</v>
          </cell>
          <cell r="D1197">
            <v>0</v>
          </cell>
          <cell r="E1197">
            <v>0</v>
          </cell>
          <cell r="F1197">
            <v>0</v>
          </cell>
          <cell r="G1197">
            <v>1410385.9500000002</v>
          </cell>
          <cell r="H1197">
            <v>144216.20000000001</v>
          </cell>
        </row>
        <row r="1198">
          <cell r="A1198" t="str">
            <v>10.02.42e</v>
          </cell>
          <cell r="B1198" t="str">
            <v>Thaùo haï daây laáy ñoä voõng daây theùp (70mm2, TC+CG)</v>
          </cell>
          <cell r="C1198" t="str">
            <v>km</v>
          </cell>
          <cell r="D1198">
            <v>0</v>
          </cell>
          <cell r="E1198">
            <v>0</v>
          </cell>
          <cell r="F1198">
            <v>0</v>
          </cell>
          <cell r="G1198">
            <v>1834478.4000000001</v>
          </cell>
          <cell r="H1198">
            <v>144216.20000000001</v>
          </cell>
        </row>
        <row r="1199">
          <cell r="A1199" t="str">
            <v>10.02.51a</v>
          </cell>
          <cell r="B1199" t="str">
            <v>Thaùo daây laáy ñoä voõng daây nhoâm loõi theùp (120mm2, TC)</v>
          </cell>
          <cell r="C1199" t="str">
            <v>km</v>
          </cell>
          <cell r="D1199">
            <v>0</v>
          </cell>
          <cell r="E1199">
            <v>0</v>
          </cell>
          <cell r="F1199">
            <v>0</v>
          </cell>
          <cell r="G1199">
            <v>3321747.15</v>
          </cell>
          <cell r="H1199">
            <v>0</v>
          </cell>
        </row>
        <row r="1200">
          <cell r="A1200" t="str">
            <v>10.02.51b</v>
          </cell>
          <cell r="B1200" t="str">
            <v>Thaùo daây laáy ñoä voõng daây nhoâm loõi theùp (150mm2, TC)</v>
          </cell>
          <cell r="C1200" t="str">
            <v>km</v>
          </cell>
          <cell r="D1200">
            <v>0</v>
          </cell>
          <cell r="E1200">
            <v>0</v>
          </cell>
          <cell r="F1200">
            <v>0</v>
          </cell>
          <cell r="G1200">
            <v>4019411.3999999994</v>
          </cell>
          <cell r="H1200">
            <v>0</v>
          </cell>
        </row>
        <row r="1201">
          <cell r="A1201" t="str">
            <v>10.02.51c</v>
          </cell>
          <cell r="B1201" t="str">
            <v>Thaùo daây laáy ñoä voõng daây nhoâm loõi theùp (185mm2, TC)</v>
          </cell>
          <cell r="C1201" t="str">
            <v>km</v>
          </cell>
          <cell r="D1201">
            <v>0</v>
          </cell>
          <cell r="E1201">
            <v>0</v>
          </cell>
          <cell r="F1201">
            <v>0</v>
          </cell>
          <cell r="G1201">
            <v>4744116.9000000004</v>
          </cell>
          <cell r="H1201">
            <v>0</v>
          </cell>
        </row>
        <row r="1202">
          <cell r="A1202" t="str">
            <v>10.02.51d</v>
          </cell>
          <cell r="B1202" t="str">
            <v>Thaùo daây laáy ñoä voõng daây nhoâm loõi theùp (240mm2, TC)</v>
          </cell>
          <cell r="C1202" t="str">
            <v>km</v>
          </cell>
          <cell r="D1202">
            <v>0</v>
          </cell>
          <cell r="E1202">
            <v>0</v>
          </cell>
          <cell r="F1202">
            <v>0</v>
          </cell>
          <cell r="G1202">
            <v>5217879.6000000006</v>
          </cell>
          <cell r="H1202">
            <v>0</v>
          </cell>
        </row>
        <row r="1203">
          <cell r="A1203" t="str">
            <v>10.02.51e</v>
          </cell>
          <cell r="B1203" t="str">
            <v>Thaùo daây laáy ñoä voõng daây nhoâm loõi theùp (300mm2, TC)</v>
          </cell>
          <cell r="C1203" t="str">
            <v>km</v>
          </cell>
          <cell r="D1203">
            <v>0</v>
          </cell>
          <cell r="E1203">
            <v>0</v>
          </cell>
          <cell r="F1203">
            <v>0</v>
          </cell>
          <cell r="G1203">
            <v>6579676.9500000002</v>
          </cell>
          <cell r="H1203">
            <v>0</v>
          </cell>
        </row>
        <row r="1204">
          <cell r="A1204" t="str">
            <v>10.02.51f</v>
          </cell>
          <cell r="B1204" t="str">
            <v>Thaùo daây laáy ñoä voõng daây nhoâm loõi theùp (400mm2, TC)</v>
          </cell>
          <cell r="C1204" t="str">
            <v>km</v>
          </cell>
          <cell r="D1204">
            <v>0</v>
          </cell>
          <cell r="E1204">
            <v>0</v>
          </cell>
          <cell r="F1204">
            <v>0</v>
          </cell>
          <cell r="G1204">
            <v>8691057.75</v>
          </cell>
          <cell r="H1204">
            <v>0</v>
          </cell>
        </row>
        <row r="1205">
          <cell r="A1205" t="str">
            <v>10.02.51g</v>
          </cell>
          <cell r="B1205" t="str">
            <v>Thaùo daây laáy ñoä voõng daây nhoâm loõi theùp (500mm2, TC)</v>
          </cell>
          <cell r="C1205" t="str">
            <v>km</v>
          </cell>
          <cell r="D1205">
            <v>0</v>
          </cell>
          <cell r="E1205">
            <v>0</v>
          </cell>
          <cell r="F1205">
            <v>0</v>
          </cell>
          <cell r="G1205">
            <v>10183734.75</v>
          </cell>
          <cell r="H1205">
            <v>0</v>
          </cell>
        </row>
        <row r="1206">
          <cell r="A1206" t="str">
            <v>10.02.51h</v>
          </cell>
          <cell r="B1206" t="str">
            <v>Thaùo daây laáy ñoä voõng daây nhoâm loõi theùp (&gt;500mm2, TC)</v>
          </cell>
          <cell r="C1206" t="str">
            <v>km</v>
          </cell>
          <cell r="D1206">
            <v>0</v>
          </cell>
          <cell r="E1206">
            <v>0</v>
          </cell>
          <cell r="F1206">
            <v>0</v>
          </cell>
          <cell r="G1206">
            <v>13239396</v>
          </cell>
          <cell r="H1206">
            <v>0</v>
          </cell>
        </row>
        <row r="1207">
          <cell r="A1207" t="str">
            <v>10.02.52a</v>
          </cell>
          <cell r="B1207" t="str">
            <v>Thaùo daây laáy ñoä voõng daây nhoâm loõi theùp (120mm2, TC+CG)</v>
          </cell>
          <cell r="C1207" t="str">
            <v>km</v>
          </cell>
          <cell r="D1207">
            <v>0</v>
          </cell>
          <cell r="E1207">
            <v>0</v>
          </cell>
          <cell r="F1207">
            <v>0</v>
          </cell>
          <cell r="G1207">
            <v>1773905.9999999998</v>
          </cell>
          <cell r="H1207">
            <v>144216.20000000001</v>
          </cell>
        </row>
        <row r="1208">
          <cell r="A1208" t="str">
            <v>10.02.52b</v>
          </cell>
          <cell r="B1208" t="str">
            <v>Thaùo daây laáy ñoä voõng daây nhoâm loõi theùp (150mm2, TC+CG)</v>
          </cell>
          <cell r="C1208" t="str">
            <v>km</v>
          </cell>
          <cell r="D1208">
            <v>0</v>
          </cell>
          <cell r="E1208">
            <v>0</v>
          </cell>
          <cell r="F1208">
            <v>0</v>
          </cell>
          <cell r="G1208">
            <v>1993480.95</v>
          </cell>
          <cell r="H1208">
            <v>144216.20000000001</v>
          </cell>
        </row>
        <row r="1209">
          <cell r="A1209" t="str">
            <v>10.02.52c</v>
          </cell>
          <cell r="B1209" t="str">
            <v>Thaùo daây laáy ñoä voõng daây nhoâm loõi theùp (185mm2, TC+CG)</v>
          </cell>
          <cell r="C1209" t="str">
            <v>km</v>
          </cell>
          <cell r="D1209">
            <v>0</v>
          </cell>
          <cell r="E1209">
            <v>0</v>
          </cell>
          <cell r="F1209">
            <v>0</v>
          </cell>
          <cell r="G1209">
            <v>2544040.7999999998</v>
          </cell>
          <cell r="H1209">
            <v>216324.3</v>
          </cell>
        </row>
        <row r="1210">
          <cell r="A1210" t="str">
            <v>10.02.52d</v>
          </cell>
          <cell r="B1210" t="str">
            <v>Thaùo daây laáy ñoä voõng daây nhoâm loõi theùp (240mm2, TC+CG)</v>
          </cell>
          <cell r="C1210" t="str">
            <v>km</v>
          </cell>
          <cell r="D1210">
            <v>0</v>
          </cell>
          <cell r="E1210">
            <v>0</v>
          </cell>
          <cell r="F1210">
            <v>0</v>
          </cell>
          <cell r="G1210">
            <v>2846902.8</v>
          </cell>
          <cell r="H1210">
            <v>216324.3</v>
          </cell>
        </row>
        <row r="1211">
          <cell r="A1211" t="str">
            <v>10.02.52e</v>
          </cell>
          <cell r="B1211" t="str">
            <v>Thaùo daây laáy ñoä voõng daây nhoâm loõi theùp (300mm2, TC+CG)</v>
          </cell>
          <cell r="C1211" t="str">
            <v>km</v>
          </cell>
          <cell r="D1211">
            <v>0</v>
          </cell>
          <cell r="E1211">
            <v>0</v>
          </cell>
          <cell r="F1211">
            <v>0</v>
          </cell>
          <cell r="G1211">
            <v>3131376.75</v>
          </cell>
          <cell r="H1211">
            <v>216324.3</v>
          </cell>
        </row>
        <row r="1212">
          <cell r="A1212" t="str">
            <v>10.02.52f</v>
          </cell>
          <cell r="B1212" t="str">
            <v>Thaùo daây laáy ñoä voõng daây nhoâm loõi theùp (400mm2, TC+CG)</v>
          </cell>
          <cell r="C1212" t="str">
            <v>km</v>
          </cell>
          <cell r="D1212">
            <v>0</v>
          </cell>
          <cell r="E1212">
            <v>0</v>
          </cell>
          <cell r="F1212">
            <v>0</v>
          </cell>
          <cell r="G1212">
            <v>3948022.5</v>
          </cell>
          <cell r="H1212">
            <v>216324.3</v>
          </cell>
        </row>
        <row r="1213">
          <cell r="A1213" t="str">
            <v>10.02.52g</v>
          </cell>
          <cell r="B1213" t="str">
            <v>Thaùo daây laáy ñoä voõng daây nhoâm loõi theùp (500mm2, TC+CG)</v>
          </cell>
          <cell r="C1213" t="str">
            <v>km</v>
          </cell>
          <cell r="D1213">
            <v>0</v>
          </cell>
          <cell r="E1213">
            <v>0</v>
          </cell>
          <cell r="F1213">
            <v>0</v>
          </cell>
          <cell r="G1213">
            <v>5215716.3</v>
          </cell>
          <cell r="H1213">
            <v>216324.3</v>
          </cell>
        </row>
        <row r="1214">
          <cell r="A1214" t="str">
            <v>10.02.52h</v>
          </cell>
          <cell r="B1214" t="str">
            <v>Thaùo daây laáy ñoä voõng daây nhoâm loõi theùp (&gt;500mm2, TC+CG)</v>
          </cell>
          <cell r="C1214" t="str">
            <v>km</v>
          </cell>
          <cell r="D1214">
            <v>0</v>
          </cell>
          <cell r="E1214">
            <v>0</v>
          </cell>
          <cell r="F1214">
            <v>0</v>
          </cell>
          <cell r="G1214">
            <v>6781945.5</v>
          </cell>
          <cell r="H1214">
            <v>252378.34999999998</v>
          </cell>
        </row>
        <row r="1215">
          <cell r="A1215" t="str">
            <v>10.02.61a</v>
          </cell>
          <cell r="B1215" t="str">
            <v>Thaùo  haï daây laáy ñoä voõng daây ñoàng (120mm2, TC)</v>
          </cell>
          <cell r="C1215" t="str">
            <v>km</v>
          </cell>
          <cell r="D1215">
            <v>0</v>
          </cell>
          <cell r="E1215">
            <v>0</v>
          </cell>
          <cell r="F1215">
            <v>0</v>
          </cell>
          <cell r="G1215">
            <v>4319028.45</v>
          </cell>
          <cell r="H1215">
            <v>0</v>
          </cell>
        </row>
        <row r="1216">
          <cell r="A1216" t="str">
            <v>10.02.61b</v>
          </cell>
          <cell r="B1216" t="str">
            <v>Thaùo  haï daây laáy ñoä voõng daây ñoàng (150mm2, TC)</v>
          </cell>
          <cell r="C1216" t="str">
            <v>km</v>
          </cell>
          <cell r="D1216">
            <v>0</v>
          </cell>
          <cell r="E1216">
            <v>0</v>
          </cell>
          <cell r="F1216">
            <v>0</v>
          </cell>
          <cell r="G1216">
            <v>5224369.5</v>
          </cell>
          <cell r="H1216">
            <v>0</v>
          </cell>
        </row>
        <row r="1217">
          <cell r="A1217" t="str">
            <v>10.02.61c</v>
          </cell>
          <cell r="B1217" t="str">
            <v>Thaùo  haï daây laáy ñoä voõng daây ñoàng (185mm2, TC)</v>
          </cell>
          <cell r="C1217" t="str">
            <v>km</v>
          </cell>
          <cell r="D1217">
            <v>0</v>
          </cell>
          <cell r="E1217">
            <v>0</v>
          </cell>
          <cell r="F1217">
            <v>0</v>
          </cell>
          <cell r="G1217">
            <v>6167568.3000000007</v>
          </cell>
          <cell r="H1217">
            <v>0</v>
          </cell>
        </row>
        <row r="1218">
          <cell r="A1218" t="str">
            <v>10.02.61d</v>
          </cell>
          <cell r="B1218" t="str">
            <v>Thaùo  haï daây laáy ñoä voõng daây ñoàng (240mm2, TC)</v>
          </cell>
          <cell r="C1218" t="str">
            <v>km</v>
          </cell>
          <cell r="D1218">
            <v>0</v>
          </cell>
          <cell r="E1218">
            <v>0</v>
          </cell>
          <cell r="F1218">
            <v>0</v>
          </cell>
          <cell r="G1218">
            <v>6783027.1500000004</v>
          </cell>
          <cell r="H1218">
            <v>0</v>
          </cell>
        </row>
        <row r="1219">
          <cell r="A1219" t="str">
            <v>10.02.62a</v>
          </cell>
          <cell r="B1219" t="str">
            <v>Thaùo  haï daây laáy ñoä voõng daây ñoàng (120mm2, TC+CG)</v>
          </cell>
          <cell r="C1219" t="str">
            <v>km</v>
          </cell>
          <cell r="D1219">
            <v>0</v>
          </cell>
          <cell r="E1219">
            <v>0</v>
          </cell>
          <cell r="F1219">
            <v>0</v>
          </cell>
          <cell r="G1219">
            <v>2590551.75</v>
          </cell>
          <cell r="H1219">
            <v>144216.20000000001</v>
          </cell>
        </row>
        <row r="1220">
          <cell r="A1220" t="str">
            <v>10.02.62b</v>
          </cell>
          <cell r="B1220" t="str">
            <v>Thaùo  haï daây laáy ñoä voõng daây ñoàng (150mm2, TC+CG)</v>
          </cell>
          <cell r="C1220" t="str">
            <v>km</v>
          </cell>
          <cell r="D1220">
            <v>0</v>
          </cell>
          <cell r="E1220">
            <v>0</v>
          </cell>
          <cell r="F1220">
            <v>0</v>
          </cell>
          <cell r="G1220">
            <v>3134621.7</v>
          </cell>
          <cell r="H1220">
            <v>144216.20000000001</v>
          </cell>
        </row>
        <row r="1221">
          <cell r="A1221" t="str">
            <v>10.02.62c</v>
          </cell>
          <cell r="B1221" t="str">
            <v>Thaùo  haï daây laáy ñoä voõng daây ñoàng (185mm2, TC+CG)</v>
          </cell>
          <cell r="C1221" t="str">
            <v>km</v>
          </cell>
          <cell r="D1221">
            <v>0</v>
          </cell>
          <cell r="E1221">
            <v>0</v>
          </cell>
          <cell r="F1221">
            <v>0</v>
          </cell>
          <cell r="G1221">
            <v>3700324.65</v>
          </cell>
          <cell r="H1221">
            <v>216324.3</v>
          </cell>
        </row>
        <row r="1222">
          <cell r="A1222" t="str">
            <v>10.02.62d</v>
          </cell>
          <cell r="B1222" t="str">
            <v>Thaùo  haï daây laáy ñoä voõng daây ñoàng (240mm2, TC+CG)</v>
          </cell>
          <cell r="C1222" t="str">
            <v>km</v>
          </cell>
          <cell r="D1222">
            <v>0</v>
          </cell>
          <cell r="E1222">
            <v>0</v>
          </cell>
          <cell r="F1222">
            <v>0</v>
          </cell>
          <cell r="G1222">
            <v>4069167.3</v>
          </cell>
          <cell r="H1222">
            <v>216324.3</v>
          </cell>
        </row>
        <row r="1223">
          <cell r="A1223" t="str">
            <v>10.03.00</v>
          </cell>
          <cell r="B1223" t="str">
            <v>LAØM DAØN GIAÙO RAÛI DAÂY VÖÔÏT CHÖÔÙNG NGAÏI VAÄT</v>
          </cell>
          <cell r="H1223">
            <v>0</v>
          </cell>
        </row>
        <row r="1224">
          <cell r="A1224" t="str">
            <v>10.03.10a</v>
          </cell>
          <cell r="B1224" t="str">
            <v>Vöôït ñöôøng daây thoâng tin haï theá (50mm2)</v>
          </cell>
          <cell r="C1224" t="str">
            <v>V.trí</v>
          </cell>
          <cell r="D1224">
            <v>83000</v>
          </cell>
          <cell r="E1224">
            <v>83000</v>
          </cell>
          <cell r="F1224">
            <v>83000</v>
          </cell>
          <cell r="G1224">
            <v>469213.8</v>
          </cell>
          <cell r="H1224">
            <v>0</v>
          </cell>
        </row>
        <row r="1225">
          <cell r="A1225" t="str">
            <v>10.03.10b</v>
          </cell>
          <cell r="B1225" t="str">
            <v>Vöôït ñöôøng daây thoâng tin haï theá (95mm2)</v>
          </cell>
          <cell r="C1225" t="str">
            <v>V.trí</v>
          </cell>
          <cell r="D1225">
            <v>115500</v>
          </cell>
          <cell r="E1225">
            <v>115500</v>
          </cell>
          <cell r="F1225">
            <v>115500</v>
          </cell>
          <cell r="G1225">
            <v>544325.1</v>
          </cell>
          <cell r="H1225">
            <v>0</v>
          </cell>
        </row>
        <row r="1226">
          <cell r="A1226" t="str">
            <v>10.03.10c</v>
          </cell>
          <cell r="B1226" t="str">
            <v>Vöôït ñöôøng daây thoâng tin haï theá (150mm2)</v>
          </cell>
          <cell r="C1226" t="str">
            <v>V.trí</v>
          </cell>
          <cell r="D1226">
            <v>148500</v>
          </cell>
          <cell r="E1226">
            <v>148500</v>
          </cell>
          <cell r="F1226">
            <v>148500</v>
          </cell>
          <cell r="G1226">
            <v>765022.5</v>
          </cell>
          <cell r="H1226">
            <v>0</v>
          </cell>
        </row>
        <row r="1227">
          <cell r="A1227" t="str">
            <v>10.03.10d</v>
          </cell>
          <cell r="B1227" t="str">
            <v>Vöôït ñöôøng daây thoâng tin haï theá (240mm2)</v>
          </cell>
          <cell r="C1227" t="str">
            <v>V.trí</v>
          </cell>
          <cell r="D1227">
            <v>180000</v>
          </cell>
          <cell r="E1227">
            <v>180000</v>
          </cell>
          <cell r="F1227">
            <v>180000</v>
          </cell>
          <cell r="G1227">
            <v>859607.1</v>
          </cell>
          <cell r="H1227">
            <v>0</v>
          </cell>
        </row>
        <row r="1228">
          <cell r="A1228" t="str">
            <v>10.03.10e</v>
          </cell>
          <cell r="B1228" t="str">
            <v>Vöôït ñöôøng daây thoâng tin haï theá (&gt;240mm2)</v>
          </cell>
          <cell r="C1228" t="str">
            <v>V.trí</v>
          </cell>
          <cell r="D1228">
            <v>246000</v>
          </cell>
          <cell r="E1228">
            <v>246000</v>
          </cell>
          <cell r="F1228">
            <v>246000</v>
          </cell>
          <cell r="G1228">
            <v>1356639.9000000001</v>
          </cell>
          <cell r="H1228">
            <v>0</v>
          </cell>
        </row>
        <row r="1229">
          <cell r="A1229" t="str">
            <v>10.03.20a</v>
          </cell>
          <cell r="B1229" t="str">
            <v>Vöôït ñöôøng daây &lt;=35 kV (50mm2)</v>
          </cell>
          <cell r="C1229" t="str">
            <v>V.trí</v>
          </cell>
          <cell r="D1229">
            <v>132000</v>
          </cell>
          <cell r="E1229">
            <v>132000</v>
          </cell>
          <cell r="F1229">
            <v>132000</v>
          </cell>
          <cell r="G1229">
            <v>632418.6</v>
          </cell>
          <cell r="H1229">
            <v>0</v>
          </cell>
        </row>
        <row r="1230">
          <cell r="A1230" t="str">
            <v>10.03.20b</v>
          </cell>
          <cell r="B1230" t="str">
            <v>Vöôït ñöôøng daây &lt;=35 kV (95mm2)</v>
          </cell>
          <cell r="C1230" t="str">
            <v>V.trí</v>
          </cell>
          <cell r="D1230">
            <v>165000</v>
          </cell>
          <cell r="E1230">
            <v>165000</v>
          </cell>
          <cell r="F1230">
            <v>165000</v>
          </cell>
          <cell r="G1230">
            <v>727930.5</v>
          </cell>
          <cell r="H1230">
            <v>0</v>
          </cell>
        </row>
        <row r="1231">
          <cell r="A1231" t="str">
            <v>10.03.20c</v>
          </cell>
          <cell r="B1231" t="str">
            <v>Vöôït ñöôøng daây &lt;=35 kV (150mm2)</v>
          </cell>
          <cell r="C1231" t="str">
            <v>V.trí</v>
          </cell>
          <cell r="D1231">
            <v>196000</v>
          </cell>
          <cell r="E1231">
            <v>196000</v>
          </cell>
          <cell r="F1231">
            <v>196000</v>
          </cell>
          <cell r="G1231">
            <v>891135.29999999993</v>
          </cell>
          <cell r="H1231">
            <v>0</v>
          </cell>
        </row>
        <row r="1232">
          <cell r="A1232" t="str">
            <v>10.03.20d</v>
          </cell>
          <cell r="B1232" t="str">
            <v>Vöôït ñöôøng daây &lt;=35 kV (240mm2)</v>
          </cell>
          <cell r="C1232" t="str">
            <v>V.trí</v>
          </cell>
          <cell r="D1232">
            <v>247500</v>
          </cell>
          <cell r="E1232">
            <v>247500</v>
          </cell>
          <cell r="F1232">
            <v>247500</v>
          </cell>
          <cell r="G1232">
            <v>1158475.8900000001</v>
          </cell>
          <cell r="H1232">
            <v>0</v>
          </cell>
        </row>
        <row r="1233">
          <cell r="A1233" t="str">
            <v>10.03.20e</v>
          </cell>
          <cell r="B1233" t="str">
            <v>Vöôït ñöôøng daây &lt;=35 kV (&gt;240mm2)</v>
          </cell>
          <cell r="C1233" t="str">
            <v>V.trí</v>
          </cell>
          <cell r="D1233">
            <v>346500</v>
          </cell>
          <cell r="E1233">
            <v>346500</v>
          </cell>
          <cell r="F1233">
            <v>346500</v>
          </cell>
          <cell r="G1233">
            <v>1739614.8</v>
          </cell>
          <cell r="H1233">
            <v>0</v>
          </cell>
        </row>
        <row r="1234">
          <cell r="A1234" t="str">
            <v>10.03.30c</v>
          </cell>
          <cell r="B1234" t="str">
            <v>Vöôït ñöôøng daây &lt;=110 kV (150mm2)</v>
          </cell>
          <cell r="C1234" t="str">
            <v>V.trí</v>
          </cell>
          <cell r="D1234">
            <v>246000</v>
          </cell>
          <cell r="E1234">
            <v>246000</v>
          </cell>
          <cell r="F1234">
            <v>246000</v>
          </cell>
          <cell r="G1234">
            <v>47292.3</v>
          </cell>
          <cell r="H1234">
            <v>0</v>
          </cell>
        </row>
        <row r="1235">
          <cell r="A1235" t="str">
            <v>10.03.30d</v>
          </cell>
          <cell r="B1235" t="str">
            <v>Vöôït ñöôøng daây &lt;=110 kV (240mm2)</v>
          </cell>
          <cell r="C1235" t="str">
            <v>V.trí</v>
          </cell>
          <cell r="D1235">
            <v>297000</v>
          </cell>
          <cell r="E1235">
            <v>297000</v>
          </cell>
          <cell r="F1235">
            <v>297000</v>
          </cell>
          <cell r="G1235">
            <v>2137426.5</v>
          </cell>
          <cell r="H1235">
            <v>0</v>
          </cell>
        </row>
        <row r="1236">
          <cell r="A1236" t="str">
            <v>10.03.30e</v>
          </cell>
          <cell r="B1236" t="str">
            <v>Vöôït ñöôøng daây &lt;=110 kV (&gt;240mm2)</v>
          </cell>
          <cell r="C1236" t="str">
            <v>V.trí</v>
          </cell>
          <cell r="D1236">
            <v>409000</v>
          </cell>
          <cell r="E1236">
            <v>409000</v>
          </cell>
          <cell r="F1236">
            <v>409000</v>
          </cell>
          <cell r="G1236">
            <v>3319733.9999999995</v>
          </cell>
          <cell r="H1236">
            <v>0</v>
          </cell>
        </row>
        <row r="1237">
          <cell r="A1237" t="str">
            <v>10.03.40a</v>
          </cell>
          <cell r="B1237" t="str">
            <v>Vöôït ñöôøng oâtoâ &lt;=5 m (50mm2)</v>
          </cell>
          <cell r="C1237" t="str">
            <v>V.trí</v>
          </cell>
          <cell r="D1237">
            <v>132000</v>
          </cell>
          <cell r="E1237">
            <v>132000</v>
          </cell>
          <cell r="F1237">
            <v>132000</v>
          </cell>
          <cell r="G1237">
            <v>632418.6</v>
          </cell>
          <cell r="H1237">
            <v>0</v>
          </cell>
        </row>
        <row r="1238">
          <cell r="A1238" t="str">
            <v>10.03.40b</v>
          </cell>
          <cell r="B1238" t="str">
            <v>Vöôït ñöôøng oâtoâ &lt;=5 m (95mm2)</v>
          </cell>
          <cell r="C1238" t="str">
            <v>V.trí</v>
          </cell>
          <cell r="D1238">
            <v>165000</v>
          </cell>
          <cell r="E1238">
            <v>165000</v>
          </cell>
          <cell r="F1238">
            <v>165000</v>
          </cell>
          <cell r="G1238">
            <v>727930.5</v>
          </cell>
          <cell r="H1238">
            <v>0</v>
          </cell>
        </row>
        <row r="1239">
          <cell r="A1239" t="str">
            <v>10.03.40c</v>
          </cell>
          <cell r="B1239" t="str">
            <v>Vöôït ñöôøng oâtoâ &lt;=5 m (150mm2)</v>
          </cell>
          <cell r="C1239" t="str">
            <v>V.trí</v>
          </cell>
          <cell r="D1239">
            <v>198000</v>
          </cell>
          <cell r="E1239">
            <v>198000</v>
          </cell>
          <cell r="F1239">
            <v>198000</v>
          </cell>
          <cell r="G1239">
            <v>891135.29999999993</v>
          </cell>
          <cell r="H1239">
            <v>0</v>
          </cell>
        </row>
        <row r="1240">
          <cell r="A1240" t="str">
            <v>10.03.40d</v>
          </cell>
          <cell r="B1240" t="str">
            <v>Vöôït ñöôøng oâtoâ &lt;=5 m (240mm2)</v>
          </cell>
          <cell r="C1240" t="str">
            <v>V.trí</v>
          </cell>
          <cell r="D1240">
            <v>247500</v>
          </cell>
          <cell r="E1240">
            <v>247500</v>
          </cell>
          <cell r="F1240">
            <v>247500</v>
          </cell>
          <cell r="G1240">
            <v>996847.5</v>
          </cell>
          <cell r="H1240">
            <v>0</v>
          </cell>
        </row>
        <row r="1241">
          <cell r="A1241" t="str">
            <v>10.03.40e</v>
          </cell>
          <cell r="B1241" t="str">
            <v>Vöôït ñöôøng oâtoâ &lt;=5 m (&gt;240mm2)</v>
          </cell>
          <cell r="C1241" t="str">
            <v>V.trí</v>
          </cell>
          <cell r="D1241">
            <v>286500</v>
          </cell>
          <cell r="E1241">
            <v>286500</v>
          </cell>
          <cell r="F1241">
            <v>286500</v>
          </cell>
          <cell r="G1241">
            <v>1739614.8</v>
          </cell>
          <cell r="H1241">
            <v>0</v>
          </cell>
        </row>
        <row r="1242">
          <cell r="A1242" t="str">
            <v>10.03.50a</v>
          </cell>
          <cell r="B1242" t="str">
            <v>Vöôït ñöôøng oâtoâ &lt;=10 m (50mm2)</v>
          </cell>
          <cell r="C1242" t="str">
            <v>V.trí</v>
          </cell>
          <cell r="D1242">
            <v>165000</v>
          </cell>
          <cell r="E1242">
            <v>165000</v>
          </cell>
          <cell r="F1242">
            <v>165000</v>
          </cell>
          <cell r="G1242">
            <v>752967.6</v>
          </cell>
          <cell r="H1242">
            <v>0</v>
          </cell>
        </row>
        <row r="1243">
          <cell r="A1243" t="str">
            <v>10.03.50b</v>
          </cell>
          <cell r="B1243" t="str">
            <v>Vöôït ñöôøng oâtoâ &lt;=10 m (95mm2)</v>
          </cell>
          <cell r="C1243" t="str">
            <v>V.trí</v>
          </cell>
          <cell r="D1243">
            <v>228900</v>
          </cell>
          <cell r="E1243">
            <v>228900</v>
          </cell>
          <cell r="F1243">
            <v>228900</v>
          </cell>
          <cell r="G1243">
            <v>952337.1</v>
          </cell>
          <cell r="H1243">
            <v>0</v>
          </cell>
        </row>
        <row r="1244">
          <cell r="A1244" t="str">
            <v>10.03.50c</v>
          </cell>
          <cell r="B1244" t="str">
            <v>Vöôït ñöôøng oâtoâ &lt;=10 m (150mm2)</v>
          </cell>
          <cell r="C1244" t="str">
            <v>V.trí</v>
          </cell>
          <cell r="D1244">
            <v>292500</v>
          </cell>
          <cell r="E1244">
            <v>292500</v>
          </cell>
          <cell r="F1244">
            <v>292500</v>
          </cell>
          <cell r="G1244">
            <v>1164688.8</v>
          </cell>
          <cell r="H1244">
            <v>0</v>
          </cell>
        </row>
        <row r="1245">
          <cell r="A1245" t="str">
            <v>10.03.50d</v>
          </cell>
          <cell r="B1245" t="str">
            <v>Vöôït ñöôøng oâtoâ &lt;=10 m (240mm2)</v>
          </cell>
          <cell r="C1245" t="str">
            <v>V.trí</v>
          </cell>
          <cell r="D1245">
            <v>362000</v>
          </cell>
          <cell r="E1245">
            <v>362000</v>
          </cell>
          <cell r="F1245">
            <v>362000</v>
          </cell>
          <cell r="G1245">
            <v>1308420.3</v>
          </cell>
          <cell r="H1245">
            <v>0</v>
          </cell>
        </row>
        <row r="1246">
          <cell r="A1246" t="str">
            <v>10.03.50e</v>
          </cell>
          <cell r="B1246" t="str">
            <v>Vöôït ñöôøng oâtoâ &lt;=10 m (&gt;240mm2)</v>
          </cell>
          <cell r="C1246" t="str">
            <v>V.trí</v>
          </cell>
          <cell r="D1246">
            <v>413700</v>
          </cell>
          <cell r="E1246">
            <v>413700</v>
          </cell>
          <cell r="F1246">
            <v>413700</v>
          </cell>
          <cell r="G1246">
            <v>2068806.2999999998</v>
          </cell>
          <cell r="H1246">
            <v>0</v>
          </cell>
        </row>
        <row r="1247">
          <cell r="A1247" t="str">
            <v>10.03.60a</v>
          </cell>
          <cell r="B1247" t="str">
            <v>Vöôït ñöôøng oâtoâ &gt;10 m (50mm2)</v>
          </cell>
          <cell r="C1247" t="str">
            <v>V.trí</v>
          </cell>
          <cell r="D1247">
            <v>195000</v>
          </cell>
          <cell r="E1247">
            <v>195000</v>
          </cell>
          <cell r="F1247">
            <v>195000</v>
          </cell>
          <cell r="G1247">
            <v>862389.00000000012</v>
          </cell>
          <cell r="H1247">
            <v>0</v>
          </cell>
        </row>
        <row r="1248">
          <cell r="A1248" t="str">
            <v>10.03.60b</v>
          </cell>
          <cell r="B1248" t="str">
            <v>Vöôït ñöôøng oâtoâ &gt;10 m (95mm2)</v>
          </cell>
          <cell r="C1248" t="str">
            <v>V.trí</v>
          </cell>
          <cell r="D1248">
            <v>277400</v>
          </cell>
          <cell r="E1248">
            <v>277400</v>
          </cell>
          <cell r="F1248">
            <v>277400</v>
          </cell>
          <cell r="G1248">
            <v>1140579</v>
          </cell>
          <cell r="H1248">
            <v>0</v>
          </cell>
        </row>
        <row r="1249">
          <cell r="A1249" t="str">
            <v>10.03.60c</v>
          </cell>
          <cell r="B1249" t="str">
            <v>Vöôït ñöôøng oâtoâ &gt;10 m (150mm2)</v>
          </cell>
          <cell r="C1249" t="str">
            <v>V.trí</v>
          </cell>
          <cell r="D1249">
            <v>362000</v>
          </cell>
          <cell r="E1249">
            <v>362000</v>
          </cell>
          <cell r="F1249">
            <v>362000</v>
          </cell>
          <cell r="G1249">
            <v>1395586.5</v>
          </cell>
          <cell r="H1249">
            <v>0</v>
          </cell>
        </row>
        <row r="1250">
          <cell r="A1250" t="str">
            <v>10.03.60d</v>
          </cell>
          <cell r="B1250" t="str">
            <v>Vöôït ñöôøng oâtoâ &gt;10 m (240mm2)</v>
          </cell>
          <cell r="C1250" t="str">
            <v>V.trí</v>
          </cell>
          <cell r="D1250">
            <v>424000</v>
          </cell>
          <cell r="E1250">
            <v>424000</v>
          </cell>
          <cell r="F1250">
            <v>424000</v>
          </cell>
          <cell r="G1250">
            <v>1568064.3</v>
          </cell>
          <cell r="H1250">
            <v>0</v>
          </cell>
        </row>
        <row r="1251">
          <cell r="A1251" t="str">
            <v>10.03.60e</v>
          </cell>
          <cell r="B1251" t="str">
            <v>Vöôït ñöôøng oâtoâ &gt;10 m (&gt;240mm2)</v>
          </cell>
          <cell r="C1251" t="str">
            <v>V.trí</v>
          </cell>
          <cell r="D1251">
            <v>584800</v>
          </cell>
          <cell r="E1251">
            <v>584800</v>
          </cell>
          <cell r="F1251">
            <v>584800</v>
          </cell>
          <cell r="G1251">
            <v>2459199.6</v>
          </cell>
          <cell r="H1251">
            <v>0</v>
          </cell>
        </row>
        <row r="1252">
          <cell r="A1252" t="str">
            <v>10.03.62a</v>
          </cell>
          <cell r="B1252" t="str">
            <v>Vò trí beû goùc (50mm2)</v>
          </cell>
          <cell r="C1252" t="str">
            <v>V.trí</v>
          </cell>
          <cell r="D1252">
            <v>0</v>
          </cell>
          <cell r="E1252">
            <v>0</v>
          </cell>
          <cell r="F1252">
            <v>0</v>
          </cell>
          <cell r="G1252">
            <v>185460</v>
          </cell>
          <cell r="H1252">
            <v>0</v>
          </cell>
        </row>
        <row r="1253">
          <cell r="A1253" t="str">
            <v>10.03.62b</v>
          </cell>
          <cell r="B1253" t="str">
            <v>Vò trí beû goùc (95mm2)</v>
          </cell>
          <cell r="C1253" t="str">
            <v>V.trí</v>
          </cell>
          <cell r="D1253">
            <v>0</v>
          </cell>
          <cell r="E1253">
            <v>0</v>
          </cell>
          <cell r="F1253">
            <v>0</v>
          </cell>
          <cell r="G1253">
            <v>370920</v>
          </cell>
          <cell r="H1253">
            <v>0</v>
          </cell>
        </row>
        <row r="1254">
          <cell r="A1254" t="str">
            <v>10.03.62c</v>
          </cell>
          <cell r="B1254" t="str">
            <v>Vò trí beû goùc (150mm2)</v>
          </cell>
          <cell r="C1254" t="str">
            <v>V.trí</v>
          </cell>
          <cell r="D1254">
            <v>0</v>
          </cell>
          <cell r="E1254">
            <v>0</v>
          </cell>
          <cell r="F1254">
            <v>0</v>
          </cell>
          <cell r="G1254">
            <v>463650</v>
          </cell>
          <cell r="H1254">
            <v>0</v>
          </cell>
        </row>
        <row r="1255">
          <cell r="A1255" t="str">
            <v>10.03.62d</v>
          </cell>
          <cell r="B1255" t="str">
            <v>Vò trí beû goùc (240mm2)</v>
          </cell>
          <cell r="C1255" t="str">
            <v>V.trí</v>
          </cell>
          <cell r="D1255">
            <v>0</v>
          </cell>
          <cell r="E1255">
            <v>0</v>
          </cell>
          <cell r="F1255">
            <v>0</v>
          </cell>
          <cell r="G1255">
            <v>484977.9</v>
          </cell>
          <cell r="H1255">
            <v>0</v>
          </cell>
        </row>
        <row r="1256">
          <cell r="A1256" t="str">
            <v>10.03.62e</v>
          </cell>
          <cell r="B1256" t="str">
            <v>Vò trí beû goùc (&gt;240mm2)</v>
          </cell>
          <cell r="C1256" t="str">
            <v>V.trí</v>
          </cell>
          <cell r="D1256">
            <v>0</v>
          </cell>
          <cell r="E1256">
            <v>0</v>
          </cell>
          <cell r="F1256">
            <v>0</v>
          </cell>
          <cell r="G1256">
            <v>899480.99999999988</v>
          </cell>
          <cell r="H1256">
            <v>0</v>
          </cell>
        </row>
        <row r="1257">
          <cell r="A1257" t="str">
            <v>10.03.63b</v>
          </cell>
          <cell r="B1257" t="str">
            <v>Vöôït soâng &lt;=300m (95mm2)</v>
          </cell>
          <cell r="C1257" t="str">
            <v>V.trí</v>
          </cell>
          <cell r="D1257">
            <v>0</v>
          </cell>
          <cell r="E1257">
            <v>0</v>
          </cell>
          <cell r="F1257">
            <v>0</v>
          </cell>
          <cell r="G1257">
            <v>1566209.7</v>
          </cell>
          <cell r="H1257">
            <v>0</v>
          </cell>
        </row>
        <row r="1258">
          <cell r="A1258" t="str">
            <v>10.03.63c</v>
          </cell>
          <cell r="B1258" t="str">
            <v>Vöôït soâng &lt;=300m (150mm2)</v>
          </cell>
          <cell r="C1258" t="str">
            <v>V.trí</v>
          </cell>
          <cell r="D1258">
            <v>0</v>
          </cell>
          <cell r="E1258">
            <v>0</v>
          </cell>
          <cell r="F1258">
            <v>0</v>
          </cell>
          <cell r="G1258">
            <v>2346069</v>
          </cell>
          <cell r="H1258">
            <v>0</v>
          </cell>
        </row>
        <row r="1259">
          <cell r="A1259" t="str">
            <v>10.03.63d</v>
          </cell>
          <cell r="B1259" t="str">
            <v>Vöôït soâng &lt;=300m (240mm2)</v>
          </cell>
          <cell r="C1259" t="str">
            <v>V.trí</v>
          </cell>
          <cell r="D1259">
            <v>0</v>
          </cell>
          <cell r="E1259">
            <v>0</v>
          </cell>
          <cell r="F1259">
            <v>0</v>
          </cell>
          <cell r="G1259">
            <v>2640950.4</v>
          </cell>
          <cell r="H1259">
            <v>0</v>
          </cell>
        </row>
        <row r="1260">
          <cell r="A1260" t="str">
            <v>10.03.63e</v>
          </cell>
          <cell r="B1260" t="str">
            <v>Vöôït soâng &lt;=300m (&gt;240mm2)</v>
          </cell>
          <cell r="C1260" t="str">
            <v>V.trí</v>
          </cell>
          <cell r="D1260">
            <v>0</v>
          </cell>
          <cell r="E1260">
            <v>0</v>
          </cell>
          <cell r="F1260">
            <v>0</v>
          </cell>
          <cell r="G1260">
            <v>4790431.8</v>
          </cell>
          <cell r="H1260">
            <v>0</v>
          </cell>
        </row>
        <row r="1261">
          <cell r="A1261" t="str">
            <v>10.03.64b</v>
          </cell>
          <cell r="B1261" t="str">
            <v>Vöôït soâng &gt;300m (95mm2)</v>
          </cell>
          <cell r="C1261" t="str">
            <v>V.trí</v>
          </cell>
          <cell r="D1261">
            <v>0</v>
          </cell>
          <cell r="E1261">
            <v>0</v>
          </cell>
          <cell r="F1261">
            <v>0</v>
          </cell>
          <cell r="G1261">
            <v>2503710</v>
          </cell>
          <cell r="H1261">
            <v>0</v>
          </cell>
        </row>
        <row r="1262">
          <cell r="A1262" t="str">
            <v>10.03.64c</v>
          </cell>
          <cell r="B1262" t="str">
            <v>Vöôït soâng &gt;300m (150mm2)</v>
          </cell>
          <cell r="C1262" t="str">
            <v>V.trí</v>
          </cell>
          <cell r="D1262">
            <v>0</v>
          </cell>
          <cell r="E1262">
            <v>0</v>
          </cell>
          <cell r="F1262">
            <v>0</v>
          </cell>
          <cell r="G1262">
            <v>3748146.6</v>
          </cell>
          <cell r="H1262">
            <v>0</v>
          </cell>
        </row>
        <row r="1263">
          <cell r="A1263" t="str">
            <v>10.03.64d</v>
          </cell>
          <cell r="B1263" t="str">
            <v>Vöôït soâng &gt;300m (240mm2)</v>
          </cell>
          <cell r="C1263" t="str">
            <v>V.trí</v>
          </cell>
          <cell r="D1263">
            <v>0</v>
          </cell>
          <cell r="E1263">
            <v>0</v>
          </cell>
          <cell r="F1263">
            <v>0</v>
          </cell>
          <cell r="G1263">
            <v>4224778.8</v>
          </cell>
          <cell r="H1263">
            <v>0</v>
          </cell>
        </row>
        <row r="1264">
          <cell r="A1264" t="str">
            <v>10.03.64e</v>
          </cell>
          <cell r="B1264" t="str">
            <v>Vöôït soâng &gt;300m (&gt;240mm2)</v>
          </cell>
          <cell r="C1264" t="str">
            <v>V.trí</v>
          </cell>
          <cell r="D1264">
            <v>0</v>
          </cell>
          <cell r="E1264">
            <v>0</v>
          </cell>
          <cell r="F1264">
            <v>0</v>
          </cell>
          <cell r="G1264">
            <v>7664134.5000000009</v>
          </cell>
          <cell r="H1264">
            <v>0</v>
          </cell>
        </row>
        <row r="1265">
          <cell r="A1265" t="str">
            <v>10.04.00</v>
          </cell>
          <cell r="B1265" t="str">
            <v>COÂNG TAÙC EÙP NOÁI DAÂY</v>
          </cell>
          <cell r="H1265">
            <v>0</v>
          </cell>
        </row>
        <row r="1266">
          <cell r="A1266" t="str">
            <v>10.04.10a.1</v>
          </cell>
          <cell r="B1266" t="str">
            <v>Eùp noái daây 120 mm2</v>
          </cell>
          <cell r="C1266" t="str">
            <v>moái</v>
          </cell>
          <cell r="D1266">
            <v>22160</v>
          </cell>
          <cell r="E1266">
            <v>22160</v>
          </cell>
          <cell r="F1266">
            <v>22160</v>
          </cell>
          <cell r="G1266">
            <v>108354.3</v>
          </cell>
          <cell r="H1266">
            <v>0</v>
          </cell>
        </row>
        <row r="1267">
          <cell r="A1267" t="str">
            <v>10.04.10a.2</v>
          </cell>
          <cell r="B1267" t="str">
            <v>Eùp noái daây 150 mm2</v>
          </cell>
          <cell r="C1267" t="str">
            <v>moái</v>
          </cell>
          <cell r="D1267">
            <v>22160</v>
          </cell>
          <cell r="E1267">
            <v>22160</v>
          </cell>
          <cell r="F1267">
            <v>22160</v>
          </cell>
          <cell r="G1267">
            <v>136316.69999999998</v>
          </cell>
          <cell r="H1267">
            <v>0</v>
          </cell>
        </row>
        <row r="1268">
          <cell r="A1268" t="str">
            <v>10.04.10a.3</v>
          </cell>
          <cell r="B1268" t="str">
            <v>Eùp noái daây 185 mm2</v>
          </cell>
          <cell r="C1268" t="str">
            <v>moái</v>
          </cell>
          <cell r="D1268">
            <v>22160</v>
          </cell>
          <cell r="E1268">
            <v>22160</v>
          </cell>
          <cell r="F1268">
            <v>22160</v>
          </cell>
          <cell r="G1268">
            <v>167774.4</v>
          </cell>
          <cell r="H1268">
            <v>0</v>
          </cell>
        </row>
        <row r="1269">
          <cell r="A1269" t="str">
            <v>10.04.10a.4</v>
          </cell>
          <cell r="B1269" t="str">
            <v>Eùp noái daây 240 mm2</v>
          </cell>
          <cell r="C1269" t="str">
            <v>moái</v>
          </cell>
          <cell r="D1269">
            <v>22990</v>
          </cell>
          <cell r="E1269">
            <v>22990</v>
          </cell>
          <cell r="F1269">
            <v>22990</v>
          </cell>
          <cell r="G1269">
            <v>217873.7</v>
          </cell>
          <cell r="H1269">
            <v>0</v>
          </cell>
        </row>
        <row r="1270">
          <cell r="A1270" t="str">
            <v>10.04.10a.5</v>
          </cell>
          <cell r="B1270" t="str">
            <v>Eùp noái daây 300 mm2</v>
          </cell>
          <cell r="C1270" t="str">
            <v>moái</v>
          </cell>
          <cell r="D1270">
            <v>22990</v>
          </cell>
          <cell r="E1270">
            <v>22990</v>
          </cell>
          <cell r="F1270">
            <v>22990</v>
          </cell>
          <cell r="G1270">
            <v>233020</v>
          </cell>
          <cell r="H1270">
            <v>0</v>
          </cell>
        </row>
        <row r="1271">
          <cell r="A1271" t="str">
            <v>10.04.10a.6</v>
          </cell>
          <cell r="B1271" t="str">
            <v>Eùp noái daây 400 mm2</v>
          </cell>
          <cell r="C1271" t="str">
            <v>moái</v>
          </cell>
          <cell r="D1271">
            <v>22990</v>
          </cell>
          <cell r="E1271">
            <v>22990</v>
          </cell>
          <cell r="F1271">
            <v>22990</v>
          </cell>
          <cell r="G1271">
            <v>248166.3</v>
          </cell>
          <cell r="H1271">
            <v>0</v>
          </cell>
        </row>
        <row r="1272">
          <cell r="A1272" t="str">
            <v>10.04.10a.7</v>
          </cell>
          <cell r="B1272" t="str">
            <v>Eùp noái daây 500 mm2</v>
          </cell>
          <cell r="C1272" t="str">
            <v>moái</v>
          </cell>
          <cell r="D1272">
            <v>22990</v>
          </cell>
          <cell r="E1272">
            <v>22990</v>
          </cell>
          <cell r="F1272">
            <v>22990</v>
          </cell>
          <cell r="G1272">
            <v>145637.5</v>
          </cell>
          <cell r="H1272">
            <v>0</v>
          </cell>
        </row>
        <row r="1273">
          <cell r="A1273" t="str">
            <v>10.04.10b.1</v>
          </cell>
          <cell r="B1273" t="str">
            <v>Eùp khoùa leøo, neùo 120 mm2</v>
          </cell>
          <cell r="C1273" t="str">
            <v>moái</v>
          </cell>
          <cell r="D1273">
            <v>21500</v>
          </cell>
          <cell r="E1273">
            <v>21500</v>
          </cell>
          <cell r="F1273">
            <v>21500</v>
          </cell>
          <cell r="G1273">
            <v>58255</v>
          </cell>
          <cell r="H1273">
            <v>0</v>
          </cell>
        </row>
        <row r="1274">
          <cell r="A1274" t="str">
            <v>10.04.10b.2</v>
          </cell>
          <cell r="B1274" t="str">
            <v>Eùp khoùa leøo, neùo 150 mm2</v>
          </cell>
          <cell r="C1274" t="str">
            <v>moái</v>
          </cell>
          <cell r="D1274">
            <v>21500</v>
          </cell>
          <cell r="E1274">
            <v>21500</v>
          </cell>
          <cell r="F1274">
            <v>21500</v>
          </cell>
          <cell r="G1274">
            <v>72236.2</v>
          </cell>
          <cell r="H1274">
            <v>0</v>
          </cell>
        </row>
        <row r="1275">
          <cell r="A1275" t="str">
            <v>10.04.10b.3</v>
          </cell>
          <cell r="B1275" t="str">
            <v>Eùp khoùa leøo, neùo 185 mm2</v>
          </cell>
          <cell r="C1275" t="str">
            <v>moái</v>
          </cell>
          <cell r="D1275">
            <v>21500</v>
          </cell>
          <cell r="E1275">
            <v>21500</v>
          </cell>
          <cell r="F1275">
            <v>21500</v>
          </cell>
          <cell r="G1275">
            <v>88547.6</v>
          </cell>
          <cell r="H1275">
            <v>0</v>
          </cell>
        </row>
        <row r="1276">
          <cell r="A1276" t="str">
            <v>10.04.10b.4</v>
          </cell>
          <cell r="B1276" t="str">
            <v>Eùp khoùa leøo, neùo 240 mm2</v>
          </cell>
          <cell r="C1276" t="str">
            <v>moái</v>
          </cell>
          <cell r="D1276">
            <v>22000</v>
          </cell>
          <cell r="E1276">
            <v>22000</v>
          </cell>
          <cell r="F1276">
            <v>22000</v>
          </cell>
          <cell r="G1276">
            <v>115344.9</v>
          </cell>
          <cell r="H1276">
            <v>0</v>
          </cell>
        </row>
        <row r="1277">
          <cell r="A1277" t="str">
            <v>10.04.10b.5</v>
          </cell>
          <cell r="B1277" t="str">
            <v>Eùp khoùa leøo, neùo 300 mm2</v>
          </cell>
          <cell r="C1277" t="str">
            <v>moái</v>
          </cell>
          <cell r="D1277">
            <v>22000</v>
          </cell>
          <cell r="E1277">
            <v>22000</v>
          </cell>
          <cell r="F1277">
            <v>22000</v>
          </cell>
          <cell r="G1277">
            <v>116510</v>
          </cell>
          <cell r="H1277">
            <v>0</v>
          </cell>
        </row>
        <row r="1278">
          <cell r="A1278" t="str">
            <v>10.04.10b.6</v>
          </cell>
          <cell r="B1278" t="str">
            <v>Eùp khoùa leøo, neùo 400 mm2</v>
          </cell>
          <cell r="C1278" t="str">
            <v>moái</v>
          </cell>
          <cell r="D1278">
            <v>22000</v>
          </cell>
          <cell r="E1278">
            <v>22000</v>
          </cell>
          <cell r="F1278">
            <v>22000</v>
          </cell>
          <cell r="G1278">
            <v>145637.5</v>
          </cell>
          <cell r="H1278">
            <v>0</v>
          </cell>
        </row>
        <row r="1279">
          <cell r="A1279" t="str">
            <v>10.04.10b.7</v>
          </cell>
          <cell r="B1279" t="str">
            <v>Eùp khoùa leøo, neùo 500 mm2</v>
          </cell>
          <cell r="C1279" t="str">
            <v>moái</v>
          </cell>
          <cell r="D1279">
            <v>22000</v>
          </cell>
          <cell r="E1279">
            <v>22000</v>
          </cell>
          <cell r="F1279">
            <v>22000</v>
          </cell>
          <cell r="G1279">
            <v>174765</v>
          </cell>
          <cell r="H1279">
            <v>0</v>
          </cell>
        </row>
        <row r="1280">
          <cell r="A1280" t="str">
            <v>10.04.10c.1</v>
          </cell>
          <cell r="B1280" t="str">
            <v>Eùp vaù daây 120 mm2</v>
          </cell>
          <cell r="C1280" t="str">
            <v>moái</v>
          </cell>
          <cell r="D1280">
            <v>21500</v>
          </cell>
          <cell r="E1280">
            <v>21500</v>
          </cell>
          <cell r="F1280">
            <v>21500</v>
          </cell>
          <cell r="G1280">
            <v>9320.8000000000011</v>
          </cell>
          <cell r="H1280">
            <v>0</v>
          </cell>
        </row>
        <row r="1281">
          <cell r="A1281" t="str">
            <v>10.04.10c.2</v>
          </cell>
          <cell r="B1281" t="str">
            <v>Eùp vaù daây 150 mm2</v>
          </cell>
          <cell r="C1281" t="str">
            <v>moái</v>
          </cell>
          <cell r="D1281">
            <v>21500</v>
          </cell>
          <cell r="E1281">
            <v>21500</v>
          </cell>
          <cell r="F1281">
            <v>21500</v>
          </cell>
          <cell r="G1281">
            <v>9320.8000000000011</v>
          </cell>
          <cell r="H1281">
            <v>0</v>
          </cell>
        </row>
        <row r="1282">
          <cell r="A1282" t="str">
            <v>10.04.10c.3</v>
          </cell>
          <cell r="B1282" t="str">
            <v>Eùp vaù daây 185 mm2</v>
          </cell>
          <cell r="C1282" t="str">
            <v>moái</v>
          </cell>
          <cell r="D1282">
            <v>21500</v>
          </cell>
          <cell r="E1282">
            <v>21500</v>
          </cell>
          <cell r="F1282">
            <v>21500</v>
          </cell>
          <cell r="G1282">
            <v>9320.8000000000011</v>
          </cell>
          <cell r="H1282">
            <v>0</v>
          </cell>
        </row>
        <row r="1283">
          <cell r="A1283" t="str">
            <v>10.04.10c.4</v>
          </cell>
          <cell r="B1283" t="str">
            <v>Eùp vaù daây 240 mm2</v>
          </cell>
          <cell r="C1283" t="str">
            <v>moái</v>
          </cell>
          <cell r="D1283">
            <v>22000</v>
          </cell>
          <cell r="E1283">
            <v>22000</v>
          </cell>
          <cell r="F1283">
            <v>22000</v>
          </cell>
          <cell r="G1283">
            <v>11651</v>
          </cell>
          <cell r="H1283">
            <v>0</v>
          </cell>
        </row>
        <row r="1284">
          <cell r="A1284" t="str">
            <v>10.04.10c.5</v>
          </cell>
          <cell r="B1284" t="str">
            <v>Eùp vaù daây 300 mm2</v>
          </cell>
          <cell r="C1284" t="str">
            <v>moái</v>
          </cell>
          <cell r="D1284">
            <v>22000</v>
          </cell>
          <cell r="E1284">
            <v>22000</v>
          </cell>
          <cell r="F1284">
            <v>22000</v>
          </cell>
          <cell r="G1284">
            <v>11651</v>
          </cell>
          <cell r="H1284">
            <v>0</v>
          </cell>
        </row>
        <row r="1285">
          <cell r="A1285" t="str">
            <v>10.04.10c.6</v>
          </cell>
          <cell r="B1285" t="str">
            <v>Eùp vaù daây 400 mm2</v>
          </cell>
          <cell r="C1285" t="str">
            <v>moái</v>
          </cell>
          <cell r="D1285">
            <v>22000</v>
          </cell>
          <cell r="E1285">
            <v>22000</v>
          </cell>
          <cell r="F1285">
            <v>22000</v>
          </cell>
          <cell r="G1285">
            <v>11651</v>
          </cell>
          <cell r="H1285">
            <v>0</v>
          </cell>
        </row>
        <row r="1286">
          <cell r="A1286" t="str">
            <v>10.04.10c.7</v>
          </cell>
          <cell r="B1286" t="str">
            <v>Eùp vaù daây 500 mm2</v>
          </cell>
          <cell r="C1286" t="str">
            <v>moái</v>
          </cell>
          <cell r="D1286">
            <v>22000</v>
          </cell>
          <cell r="E1286">
            <v>22000</v>
          </cell>
          <cell r="F1286">
            <v>22000</v>
          </cell>
          <cell r="G1286">
            <v>11651</v>
          </cell>
          <cell r="H1286">
            <v>0</v>
          </cell>
        </row>
        <row r="1847">
          <cell r="C1847" t="str">
            <v>coät</v>
          </cell>
        </row>
        <row r="1848">
          <cell r="C1848" t="str">
            <v>coät</v>
          </cell>
        </row>
        <row r="1849">
          <cell r="C1849" t="str">
            <v>coät</v>
          </cell>
        </row>
        <row r="1850">
          <cell r="C1850" t="str">
            <v>coät</v>
          </cell>
        </row>
        <row r="1851">
          <cell r="C1851" t="str">
            <v>coät</v>
          </cell>
        </row>
        <row r="1852">
          <cell r="C1852" t="str">
            <v>coät</v>
          </cell>
        </row>
        <row r="1853">
          <cell r="C1853" t="str">
            <v>coät</v>
          </cell>
        </row>
        <row r="1854">
          <cell r="C1854" t="str">
            <v>coät</v>
          </cell>
        </row>
        <row r="1855">
          <cell r="C1855" t="str">
            <v>coät</v>
          </cell>
        </row>
        <row r="1856">
          <cell r="C1856" t="str">
            <v>coät</v>
          </cell>
        </row>
        <row r="1857">
          <cell r="C1857" t="str">
            <v>coät</v>
          </cell>
        </row>
        <row r="1858">
          <cell r="C1858" t="str">
            <v>coät</v>
          </cell>
        </row>
        <row r="1859">
          <cell r="C1859" t="str">
            <v>coät</v>
          </cell>
        </row>
        <row r="1860">
          <cell r="C1860" t="str">
            <v>coät</v>
          </cell>
        </row>
        <row r="1861">
          <cell r="C1861" t="str">
            <v>coät</v>
          </cell>
        </row>
        <row r="1862">
          <cell r="C1862" t="str">
            <v>coät</v>
          </cell>
        </row>
        <row r="1863">
          <cell r="C1863" t="str">
            <v>coät</v>
          </cell>
        </row>
        <row r="1864">
          <cell r="C1864" t="str">
            <v>coät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  <sheetName val="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CH.1</v>
          </cell>
          <cell r="B8" t="str">
            <v>CHAËT VAØ ÑAØO GOÁC CAÂY, BUÏI TRE</v>
          </cell>
        </row>
        <row r="9">
          <cell r="A9" t="str">
            <v>01.02.11.1</v>
          </cell>
          <cell r="B9" t="str">
            <v>Chaët caây ôû ñòa hình baèng phaúng,  d &lt;=20</v>
          </cell>
          <cell r="C9" t="str">
            <v>Caây</v>
          </cell>
          <cell r="D9">
            <v>0</v>
          </cell>
          <cell r="E9">
            <v>0</v>
          </cell>
          <cell r="F9">
            <v>0</v>
          </cell>
          <cell r="G9">
            <v>11133.2</v>
          </cell>
          <cell r="H9">
            <v>0</v>
          </cell>
        </row>
        <row r="10">
          <cell r="A10" t="str">
            <v>01.02.11.2</v>
          </cell>
          <cell r="B10" t="str">
            <v>Chaët caây ôû ñòa hình baèng phaúng,  d &lt;=30</v>
          </cell>
          <cell r="C10" t="str">
            <v>Caây</v>
          </cell>
          <cell r="D10">
            <v>0</v>
          </cell>
          <cell r="E10">
            <v>0</v>
          </cell>
          <cell r="F10">
            <v>0</v>
          </cell>
          <cell r="G10">
            <v>21410</v>
          </cell>
          <cell r="H10">
            <v>0</v>
          </cell>
        </row>
        <row r="11">
          <cell r="A11" t="str">
            <v>01.02.11.3</v>
          </cell>
          <cell r="B11" t="str">
            <v>Chaët caây ôû ñòa hình baèng phaúng,  d &lt;=40</v>
          </cell>
          <cell r="C11" t="str">
            <v>Caây</v>
          </cell>
          <cell r="D11">
            <v>0</v>
          </cell>
          <cell r="E11">
            <v>0</v>
          </cell>
          <cell r="F11">
            <v>0</v>
          </cell>
          <cell r="G11">
            <v>44532.800000000003</v>
          </cell>
          <cell r="H11">
            <v>0</v>
          </cell>
        </row>
        <row r="12">
          <cell r="A12" t="str">
            <v>01.02.11.4</v>
          </cell>
          <cell r="B12" t="str">
            <v>Chaët caây ôû ñòa hình baèng phaúng,  d &lt;=50</v>
          </cell>
          <cell r="C12" t="str">
            <v>Caây</v>
          </cell>
          <cell r="D12">
            <v>0</v>
          </cell>
          <cell r="E12">
            <v>0</v>
          </cell>
          <cell r="F12">
            <v>0</v>
          </cell>
          <cell r="G12">
            <v>83927.2</v>
          </cell>
          <cell r="H12">
            <v>0</v>
          </cell>
        </row>
        <row r="13">
          <cell r="A13" t="str">
            <v>01.02.11.5</v>
          </cell>
          <cell r="B13" t="str">
            <v>Chaët caây ôû ñòa hình baèng phaúng,  d &lt;=60</v>
          </cell>
          <cell r="C13" t="str">
            <v>Caây</v>
          </cell>
          <cell r="D13">
            <v>0</v>
          </cell>
          <cell r="E13">
            <v>0</v>
          </cell>
          <cell r="F13">
            <v>0</v>
          </cell>
          <cell r="G13">
            <v>182413.19999999998</v>
          </cell>
          <cell r="H13">
            <v>0</v>
          </cell>
        </row>
        <row r="14">
          <cell r="A14" t="str">
            <v>01.02.11.6</v>
          </cell>
          <cell r="B14" t="str">
            <v>Chaët caây ôû ñòa hình baèng phaúng,  d &lt;=70</v>
          </cell>
          <cell r="C14" t="str">
            <v>Caây</v>
          </cell>
          <cell r="D14">
            <v>0</v>
          </cell>
          <cell r="E14">
            <v>0</v>
          </cell>
          <cell r="F14">
            <v>0</v>
          </cell>
          <cell r="G14">
            <v>436763.99999999994</v>
          </cell>
          <cell r="H14">
            <v>0</v>
          </cell>
        </row>
        <row r="15">
          <cell r="A15" t="str">
            <v>01.02.11.7</v>
          </cell>
          <cell r="B15" t="str">
            <v>Chaët caây ôû ñòa hình baèng phaúng,  d &gt;70</v>
          </cell>
          <cell r="C15" t="str">
            <v>Caây</v>
          </cell>
          <cell r="D15">
            <v>0</v>
          </cell>
          <cell r="E15">
            <v>0</v>
          </cell>
          <cell r="F15">
            <v>0</v>
          </cell>
          <cell r="G15">
            <v>825569.60000000009</v>
          </cell>
          <cell r="H15">
            <v>0</v>
          </cell>
        </row>
        <row r="16">
          <cell r="A16" t="str">
            <v>01.02.12.1</v>
          </cell>
          <cell r="B16" t="str">
            <v>Chaët caây ôû ñòa hình söôøn doác &gt; 25ñoä,  d &lt;=20</v>
          </cell>
          <cell r="C16" t="str">
            <v>Caây</v>
          </cell>
          <cell r="D16">
            <v>0</v>
          </cell>
          <cell r="E16">
            <v>0</v>
          </cell>
          <cell r="F16">
            <v>0</v>
          </cell>
          <cell r="G16">
            <v>12846</v>
          </cell>
          <cell r="H16">
            <v>0</v>
          </cell>
        </row>
        <row r="17">
          <cell r="A17" t="str">
            <v>01.02.12.2</v>
          </cell>
          <cell r="B17" t="str">
            <v>Chaët caây ôû ñòa hình söôøn doác &gt; 25ñoä,  d &lt;=30</v>
          </cell>
          <cell r="C17" t="str">
            <v>Caây</v>
          </cell>
          <cell r="D17">
            <v>0</v>
          </cell>
          <cell r="E17">
            <v>0</v>
          </cell>
          <cell r="F17">
            <v>0</v>
          </cell>
          <cell r="G17">
            <v>23979.200000000001</v>
          </cell>
          <cell r="H17">
            <v>0</v>
          </cell>
        </row>
        <row r="18">
          <cell r="A18" t="str">
            <v>01.02.12.3</v>
          </cell>
          <cell r="B18" t="str">
            <v>Chaët caây ôû ñòa hình söôøn doác &gt; 25ñoä,  d &lt;=40</v>
          </cell>
          <cell r="C18" t="str">
            <v>Caây</v>
          </cell>
          <cell r="D18">
            <v>0</v>
          </cell>
          <cell r="E18">
            <v>0</v>
          </cell>
          <cell r="F18">
            <v>0</v>
          </cell>
          <cell r="G18">
            <v>52240.4</v>
          </cell>
          <cell r="H18">
            <v>0</v>
          </cell>
        </row>
        <row r="19">
          <cell r="A19" t="str">
            <v>01.02.12.4</v>
          </cell>
          <cell r="B19" t="str">
            <v>Chaët caây ôû ñòa hình söôøn doác &gt; 25ñoä,  d &lt;=50</v>
          </cell>
          <cell r="C19" t="str">
            <v>Caây</v>
          </cell>
          <cell r="D19">
            <v>0</v>
          </cell>
          <cell r="E19">
            <v>0</v>
          </cell>
          <cell r="F19">
            <v>0</v>
          </cell>
          <cell r="G19">
            <v>95060.400000000009</v>
          </cell>
          <cell r="H19">
            <v>0</v>
          </cell>
        </row>
        <row r="20">
          <cell r="A20" t="str">
            <v>01.02.12.5</v>
          </cell>
          <cell r="B20" t="str">
            <v>Chaët caây ôû ñòa hình söôøn doác &gt; 25ñoä,  d &lt;=60</v>
          </cell>
          <cell r="C20" t="str">
            <v>Caây</v>
          </cell>
          <cell r="D20">
            <v>0</v>
          </cell>
          <cell r="E20">
            <v>0</v>
          </cell>
          <cell r="F20">
            <v>0</v>
          </cell>
          <cell r="G20">
            <v>267196.79999999999</v>
          </cell>
          <cell r="H20">
            <v>0</v>
          </cell>
        </row>
        <row r="21">
          <cell r="A21" t="str">
            <v>01.02.12.6</v>
          </cell>
          <cell r="B21" t="str">
            <v>Chaët caây ôû ñòa hình söôøn doác &gt; 25ñoä,  d &lt;=70</v>
          </cell>
          <cell r="C21" t="str">
            <v>Caây</v>
          </cell>
          <cell r="D21">
            <v>0</v>
          </cell>
          <cell r="E21">
            <v>0</v>
          </cell>
          <cell r="F21">
            <v>0</v>
          </cell>
          <cell r="G21">
            <v>572931.6</v>
          </cell>
          <cell r="H21">
            <v>0</v>
          </cell>
        </row>
        <row r="22">
          <cell r="A22" t="str">
            <v>01.02.12.7</v>
          </cell>
          <cell r="B22" t="str">
            <v>Chaët caây ôû ñòa hình söôøn doác &gt; 25ñoä,  d &gt;70</v>
          </cell>
          <cell r="C22" t="str">
            <v>Caây</v>
          </cell>
          <cell r="D22">
            <v>0</v>
          </cell>
          <cell r="E22">
            <v>0</v>
          </cell>
          <cell r="F22">
            <v>0</v>
          </cell>
          <cell r="G22">
            <v>942040</v>
          </cell>
          <cell r="H22">
            <v>0</v>
          </cell>
        </row>
        <row r="23">
          <cell r="A23" t="str">
            <v>01.02.21.1</v>
          </cell>
          <cell r="B23" t="str">
            <v>Chaët caây baèng maùy caàm tay, ÑHBP, d &lt;=20</v>
          </cell>
          <cell r="C23" t="str">
            <v>Caây</v>
          </cell>
          <cell r="D23">
            <v>0</v>
          </cell>
          <cell r="E23">
            <v>0</v>
          </cell>
          <cell r="F23">
            <v>0</v>
          </cell>
          <cell r="G23">
            <v>5994.8</v>
          </cell>
          <cell r="H23">
            <v>5558.52</v>
          </cell>
        </row>
        <row r="24">
          <cell r="A24" t="str">
            <v>01.02.21.2</v>
          </cell>
          <cell r="B24" t="str">
            <v>Chaët caây baèng maùy caàm tay, ÑHBP, d &lt;=30</v>
          </cell>
          <cell r="C24" t="str">
            <v>Caây</v>
          </cell>
          <cell r="D24">
            <v>0</v>
          </cell>
          <cell r="E24">
            <v>0</v>
          </cell>
          <cell r="F24">
            <v>0</v>
          </cell>
          <cell r="G24">
            <v>11133.2</v>
          </cell>
          <cell r="H24">
            <v>7074.4800000000005</v>
          </cell>
        </row>
        <row r="25">
          <cell r="A25" t="str">
            <v>01.02.21.3</v>
          </cell>
          <cell r="B25" t="str">
            <v>Chaët caây baèng maùy caàm tay, ÑHBP, d &lt;=40</v>
          </cell>
          <cell r="C25" t="str">
            <v>Caây</v>
          </cell>
          <cell r="D25">
            <v>0</v>
          </cell>
          <cell r="E25">
            <v>0</v>
          </cell>
          <cell r="F25">
            <v>0</v>
          </cell>
          <cell r="G25">
            <v>22266.400000000001</v>
          </cell>
          <cell r="H25">
            <v>9095.76</v>
          </cell>
        </row>
        <row r="26">
          <cell r="A26" t="str">
            <v>01.02.21.4</v>
          </cell>
          <cell r="B26" t="str">
            <v>Chaët caây baèng maùy caàm tay, ÑHBP, d &lt;=50</v>
          </cell>
          <cell r="C26" t="str">
            <v>Caây</v>
          </cell>
          <cell r="D26">
            <v>0</v>
          </cell>
          <cell r="E26">
            <v>0</v>
          </cell>
          <cell r="F26">
            <v>0</v>
          </cell>
          <cell r="G26">
            <v>41963.6</v>
          </cell>
          <cell r="H26">
            <v>12127.68</v>
          </cell>
        </row>
        <row r="27">
          <cell r="A27" t="str">
            <v>01.02.21.5</v>
          </cell>
          <cell r="B27" t="str">
            <v>Chaët caây baèng maùy caàm tay, ÑHBP, d &lt;=60</v>
          </cell>
          <cell r="C27" t="str">
            <v>Caây</v>
          </cell>
          <cell r="D27">
            <v>0</v>
          </cell>
          <cell r="E27">
            <v>0</v>
          </cell>
          <cell r="F27">
            <v>0</v>
          </cell>
          <cell r="G27">
            <v>91634.8</v>
          </cell>
          <cell r="H27">
            <v>15664.92</v>
          </cell>
        </row>
        <row r="28">
          <cell r="A28" t="str">
            <v>01.02.21.6</v>
          </cell>
          <cell r="B28" t="str">
            <v>Chaët caây baèng maùy caàm tay, ÑHBP, d &lt;=70</v>
          </cell>
          <cell r="C28" t="str">
            <v>Caây</v>
          </cell>
          <cell r="D28">
            <v>0</v>
          </cell>
          <cell r="E28">
            <v>0</v>
          </cell>
          <cell r="F28">
            <v>0</v>
          </cell>
          <cell r="G28">
            <v>218381.99999999997</v>
          </cell>
          <cell r="H28">
            <v>20212.800000000003</v>
          </cell>
        </row>
        <row r="29">
          <cell r="A29" t="str">
            <v>01.02.21.7</v>
          </cell>
          <cell r="B29" t="str">
            <v>Chaët caây baèng maùy caàm tay, ÑHBP, d &gt;70</v>
          </cell>
          <cell r="C29" t="str">
            <v>Caây</v>
          </cell>
          <cell r="D29">
            <v>0</v>
          </cell>
          <cell r="E29">
            <v>0</v>
          </cell>
          <cell r="F29">
            <v>0</v>
          </cell>
          <cell r="G29">
            <v>412784.80000000005</v>
          </cell>
          <cell r="H29">
            <v>26276.639999999999</v>
          </cell>
        </row>
        <row r="30">
          <cell r="A30" t="str">
            <v>01.02.22.1</v>
          </cell>
          <cell r="B30" t="str">
            <v>Chaët caây baèng maùy caàm tay, söôøn doác &gt; 25ñoä, d &lt;=20</v>
          </cell>
          <cell r="C30" t="str">
            <v>Caây</v>
          </cell>
          <cell r="D30">
            <v>0</v>
          </cell>
          <cell r="E30">
            <v>0</v>
          </cell>
          <cell r="F30">
            <v>0</v>
          </cell>
          <cell r="G30">
            <v>6851.2</v>
          </cell>
          <cell r="H30">
            <v>6569.16</v>
          </cell>
        </row>
        <row r="31">
          <cell r="A31" t="str">
            <v>01.02.22.2</v>
          </cell>
          <cell r="B31" t="str">
            <v>Chaët caây baèng maùy caàm tay, söôøn doác &gt; 25ñoä, d &lt;=30</v>
          </cell>
          <cell r="C31" t="str">
            <v>Caây</v>
          </cell>
          <cell r="D31">
            <v>0</v>
          </cell>
          <cell r="E31">
            <v>0</v>
          </cell>
          <cell r="F31">
            <v>0</v>
          </cell>
          <cell r="G31">
            <v>12846</v>
          </cell>
          <cell r="H31">
            <v>8085.12</v>
          </cell>
        </row>
        <row r="32">
          <cell r="A32" t="str">
            <v>01.02.22.3</v>
          </cell>
          <cell r="B32" t="str">
            <v>Chaët caây baèng maùy caàm tay, söôøn doác &gt; 25ñoä, d &lt;=40</v>
          </cell>
          <cell r="C32" t="str">
            <v>Caây</v>
          </cell>
          <cell r="D32">
            <v>0</v>
          </cell>
          <cell r="E32">
            <v>0</v>
          </cell>
          <cell r="F32">
            <v>0</v>
          </cell>
          <cell r="G32">
            <v>26548.400000000001</v>
          </cell>
          <cell r="H32">
            <v>11117.04</v>
          </cell>
        </row>
        <row r="33">
          <cell r="A33" t="str">
            <v>01.02.22.4</v>
          </cell>
          <cell r="B33" t="str">
            <v>Chaët caây baèng maùy caàm tay, söôøn doác &gt; 25ñoä, d &lt;=50</v>
          </cell>
          <cell r="C33" t="str">
            <v>Caây</v>
          </cell>
          <cell r="D33">
            <v>0</v>
          </cell>
          <cell r="E33">
            <v>0</v>
          </cell>
          <cell r="F33">
            <v>0</v>
          </cell>
          <cell r="G33">
            <v>47958.400000000001</v>
          </cell>
          <cell r="H33">
            <v>14148.960000000001</v>
          </cell>
        </row>
        <row r="34">
          <cell r="A34" t="str">
            <v>01.02.22.5</v>
          </cell>
          <cell r="B34" t="str">
            <v>Chaët caây baèng maùy caàm tay, söôøn doác &gt; 25ñoä, d &lt;=60</v>
          </cell>
          <cell r="C34" t="str">
            <v>Caây</v>
          </cell>
          <cell r="D34">
            <v>0</v>
          </cell>
          <cell r="E34">
            <v>0</v>
          </cell>
          <cell r="F34">
            <v>0</v>
          </cell>
          <cell r="G34">
            <v>105337.2</v>
          </cell>
          <cell r="H34">
            <v>18696.84</v>
          </cell>
        </row>
        <row r="35">
          <cell r="A35" t="str">
            <v>01.02.22.6</v>
          </cell>
          <cell r="B35" t="str">
            <v>Chaët caây baèng maùy caàm tay, söôøn doác &gt; 25ñoä, d &lt;=70</v>
          </cell>
          <cell r="C35" t="str">
            <v>Caây</v>
          </cell>
          <cell r="D35">
            <v>0</v>
          </cell>
          <cell r="E35">
            <v>0</v>
          </cell>
          <cell r="F35">
            <v>0</v>
          </cell>
          <cell r="G35">
            <v>250925.2</v>
          </cell>
          <cell r="H35">
            <v>24255.360000000001</v>
          </cell>
        </row>
        <row r="36">
          <cell r="A36" t="str">
            <v>01.02.22.7</v>
          </cell>
          <cell r="B36" t="str">
            <v>Chaët caây baèng maùy caàm tay, söôøn doác &gt; 25ñoä, d &gt;70</v>
          </cell>
          <cell r="C36" t="str">
            <v>Caây</v>
          </cell>
          <cell r="D36">
            <v>0</v>
          </cell>
          <cell r="E36">
            <v>0</v>
          </cell>
          <cell r="F36">
            <v>0</v>
          </cell>
          <cell r="G36">
            <v>471020</v>
          </cell>
          <cell r="H36">
            <v>31329.84</v>
          </cell>
        </row>
        <row r="37">
          <cell r="A37" t="str">
            <v>01.03.10.1</v>
          </cell>
          <cell r="B37" t="str">
            <v>Ñaøo goác caây ñòa hình baèng phaúng d &lt;= 20</v>
          </cell>
          <cell r="C37" t="str">
            <v>goác</v>
          </cell>
          <cell r="D37">
            <v>0</v>
          </cell>
          <cell r="E37">
            <v>0</v>
          </cell>
          <cell r="F37">
            <v>0</v>
          </cell>
          <cell r="G37">
            <v>16271.6</v>
          </cell>
          <cell r="H37">
            <v>0</v>
          </cell>
        </row>
        <row r="38">
          <cell r="A38" t="str">
            <v>01.03.10.2</v>
          </cell>
          <cell r="B38" t="str">
            <v>Ñaøo goác caây ñòa hình baèng phaúng d &lt;= 30</v>
          </cell>
          <cell r="C38" t="str">
            <v>goác</v>
          </cell>
          <cell r="D38">
            <v>0</v>
          </cell>
          <cell r="E38">
            <v>0</v>
          </cell>
          <cell r="F38">
            <v>0</v>
          </cell>
          <cell r="G38">
            <v>30830.399999999998</v>
          </cell>
          <cell r="H38">
            <v>0</v>
          </cell>
        </row>
        <row r="39">
          <cell r="A39" t="str">
            <v>01.03.10.3</v>
          </cell>
          <cell r="B39" t="str">
            <v>Ñaøo goác caây ñòa hình baèng phaúng d &lt;= 40</v>
          </cell>
          <cell r="C39" t="str">
            <v>goác</v>
          </cell>
          <cell r="D39">
            <v>0</v>
          </cell>
          <cell r="E39">
            <v>0</v>
          </cell>
          <cell r="F39">
            <v>0</v>
          </cell>
          <cell r="G39">
            <v>57378.8</v>
          </cell>
          <cell r="H39">
            <v>0</v>
          </cell>
        </row>
        <row r="40">
          <cell r="A40" t="str">
            <v>01.03.10.4</v>
          </cell>
          <cell r="B40" t="str">
            <v>Ñaøo goác caây ñòa hình baèng phaúng d &lt;= 50</v>
          </cell>
          <cell r="C40" t="str">
            <v>goác</v>
          </cell>
          <cell r="D40">
            <v>0</v>
          </cell>
          <cell r="E40">
            <v>0</v>
          </cell>
          <cell r="F40">
            <v>0</v>
          </cell>
          <cell r="G40">
            <v>111332</v>
          </cell>
          <cell r="H40">
            <v>0</v>
          </cell>
        </row>
        <row r="41">
          <cell r="A41" t="str">
            <v>01.03.10.5</v>
          </cell>
          <cell r="B41" t="str">
            <v>Ñaøo goác caây ñòa hình baèng phaúng d &lt;= 60</v>
          </cell>
          <cell r="C41" t="str">
            <v>goác</v>
          </cell>
          <cell r="D41">
            <v>0</v>
          </cell>
          <cell r="E41">
            <v>0</v>
          </cell>
          <cell r="F41">
            <v>0</v>
          </cell>
          <cell r="G41">
            <v>265484</v>
          </cell>
          <cell r="H41">
            <v>0</v>
          </cell>
        </row>
        <row r="42">
          <cell r="A42" t="str">
            <v>01.03.10.6</v>
          </cell>
          <cell r="B42" t="str">
            <v>Ñaøo goác caây ñòa hình baèng phaúng d &lt;= 70</v>
          </cell>
          <cell r="C42" t="str">
            <v>goác</v>
          </cell>
          <cell r="D42">
            <v>0</v>
          </cell>
          <cell r="E42">
            <v>0</v>
          </cell>
          <cell r="F42">
            <v>0</v>
          </cell>
          <cell r="G42">
            <v>498424.80000000005</v>
          </cell>
          <cell r="H42">
            <v>0</v>
          </cell>
        </row>
        <row r="43">
          <cell r="A43" t="str">
            <v>01.03.10.7</v>
          </cell>
          <cell r="B43" t="str">
            <v>Ñaøo goác caây ñòa hình baèng phaúng d &gt;70</v>
          </cell>
          <cell r="C43" t="str">
            <v>goác</v>
          </cell>
          <cell r="D43">
            <v>0</v>
          </cell>
          <cell r="E43">
            <v>0</v>
          </cell>
          <cell r="F43">
            <v>0</v>
          </cell>
          <cell r="G43">
            <v>893225.2</v>
          </cell>
          <cell r="H43">
            <v>0</v>
          </cell>
        </row>
        <row r="44">
          <cell r="A44" t="str">
            <v>01.03.20.1</v>
          </cell>
          <cell r="B44" t="str">
            <v>Ñaøo goác caây ñòa hình söôøn doác &gt; 25ñoä d &lt;= 20</v>
          </cell>
          <cell r="C44" t="str">
            <v>goác</v>
          </cell>
          <cell r="D44">
            <v>0</v>
          </cell>
          <cell r="E44">
            <v>0</v>
          </cell>
          <cell r="F44">
            <v>0</v>
          </cell>
          <cell r="G44">
            <v>18840.8</v>
          </cell>
          <cell r="H44">
            <v>0</v>
          </cell>
        </row>
        <row r="45">
          <cell r="A45" t="str">
            <v>01.03.20.2</v>
          </cell>
          <cell r="B45" t="str">
            <v>Ñaøo goác caây ñòa hình söôøn doác &gt; 25ñoä d &lt;= 30</v>
          </cell>
          <cell r="C45" t="str">
            <v>goác</v>
          </cell>
          <cell r="D45">
            <v>0</v>
          </cell>
          <cell r="E45">
            <v>0</v>
          </cell>
          <cell r="F45">
            <v>0</v>
          </cell>
          <cell r="G45">
            <v>35711.879999999997</v>
          </cell>
          <cell r="H45">
            <v>0</v>
          </cell>
        </row>
        <row r="46">
          <cell r="A46" t="str">
            <v>01.03.20.3</v>
          </cell>
          <cell r="B46" t="str">
            <v>Ñaøo goác caây ñòa hình söôøn doác &gt; 25ñoä d &lt;= 40</v>
          </cell>
          <cell r="C46" t="str">
            <v>goác</v>
          </cell>
          <cell r="D46">
            <v>0</v>
          </cell>
          <cell r="E46">
            <v>0</v>
          </cell>
          <cell r="F46">
            <v>0</v>
          </cell>
          <cell r="G46">
            <v>65942.8</v>
          </cell>
          <cell r="H46">
            <v>0</v>
          </cell>
        </row>
        <row r="47">
          <cell r="A47" t="str">
            <v>01.03.20.4</v>
          </cell>
          <cell r="B47" t="str">
            <v>Ñaøo goác caây ñòa hình söôøn doác &gt; 25ñoä d &lt;= 50</v>
          </cell>
          <cell r="C47" t="str">
            <v>goác</v>
          </cell>
          <cell r="D47">
            <v>0</v>
          </cell>
          <cell r="E47">
            <v>0</v>
          </cell>
          <cell r="F47">
            <v>0</v>
          </cell>
          <cell r="G47">
            <v>127603.6</v>
          </cell>
          <cell r="H47">
            <v>0</v>
          </cell>
        </row>
        <row r="48">
          <cell r="A48" t="str">
            <v>01.03.20.5</v>
          </cell>
          <cell r="B48" t="str">
            <v>Ñaøo goác caây ñòa hình söôøn doác &gt; 25ñoä d &lt;= 60</v>
          </cell>
          <cell r="C48" t="str">
            <v>goác</v>
          </cell>
          <cell r="D48">
            <v>0</v>
          </cell>
          <cell r="E48">
            <v>0</v>
          </cell>
          <cell r="F48">
            <v>0</v>
          </cell>
          <cell r="G48">
            <v>304878.40000000002</v>
          </cell>
          <cell r="H48">
            <v>0</v>
          </cell>
        </row>
        <row r="49">
          <cell r="A49" t="str">
            <v>01.03.20.6</v>
          </cell>
          <cell r="B49" t="str">
            <v>Ñaøo goác caây ñòa hình söôøn doác &gt; 25ñoä d &lt;= 70</v>
          </cell>
          <cell r="C49" t="str">
            <v>goác</v>
          </cell>
          <cell r="D49">
            <v>0</v>
          </cell>
          <cell r="E49">
            <v>0</v>
          </cell>
          <cell r="F49">
            <v>0</v>
          </cell>
          <cell r="G49">
            <v>572931.6</v>
          </cell>
          <cell r="H49">
            <v>0</v>
          </cell>
        </row>
        <row r="50">
          <cell r="A50" t="str">
            <v>01.03.20.7</v>
          </cell>
          <cell r="B50" t="str">
            <v>Ñaøo goác caây ñòa hình söôøn doác &gt; 25ñoä d &gt;70</v>
          </cell>
          <cell r="C50" t="str">
            <v>goác</v>
          </cell>
          <cell r="D50">
            <v>0</v>
          </cell>
          <cell r="E50">
            <v>0</v>
          </cell>
          <cell r="F50">
            <v>0</v>
          </cell>
          <cell r="G50">
            <v>1026823.6</v>
          </cell>
          <cell r="H50">
            <v>0</v>
          </cell>
        </row>
        <row r="51">
          <cell r="A51" t="str">
            <v>01.04.10.1</v>
          </cell>
          <cell r="B51" t="str">
            <v>Ñaøo buïi caây, ôû ñòa hình baèng phaúng, d &lt;=30</v>
          </cell>
          <cell r="C51" t="str">
            <v>Buïi</v>
          </cell>
          <cell r="D51">
            <v>0</v>
          </cell>
          <cell r="E51">
            <v>0</v>
          </cell>
          <cell r="F51">
            <v>0</v>
          </cell>
          <cell r="G51">
            <v>42820</v>
          </cell>
          <cell r="H51">
            <v>0</v>
          </cell>
        </row>
        <row r="52">
          <cell r="A52" t="str">
            <v>01.04.10.2</v>
          </cell>
          <cell r="B52" t="str">
            <v>Ñaøo buïi caây, ôû ñòa hình baèng phaúng, d &gt;30</v>
          </cell>
          <cell r="C52" t="str">
            <v>Buïi</v>
          </cell>
          <cell r="D52">
            <v>0</v>
          </cell>
          <cell r="E52">
            <v>0</v>
          </cell>
          <cell r="F52">
            <v>0</v>
          </cell>
          <cell r="G52">
            <v>61660.799999999996</v>
          </cell>
          <cell r="H52">
            <v>0</v>
          </cell>
        </row>
        <row r="53">
          <cell r="A53" t="str">
            <v>01.04.10.3</v>
          </cell>
          <cell r="B53" t="str">
            <v>Ñaøo buïi tre, ôû ñòa hình baèng phaúng, d &lt;=50</v>
          </cell>
          <cell r="C53" t="str">
            <v>Buïi</v>
          </cell>
          <cell r="D53">
            <v>0</v>
          </cell>
          <cell r="E53">
            <v>0</v>
          </cell>
          <cell r="F53">
            <v>0</v>
          </cell>
          <cell r="G53">
            <v>196971.99999999997</v>
          </cell>
          <cell r="H53">
            <v>0</v>
          </cell>
        </row>
        <row r="54">
          <cell r="A54" t="str">
            <v>01.04.10.4</v>
          </cell>
          <cell r="B54" t="str">
            <v>Ñaøo buïi tre, ôû ñòa hình baèng phaúng, d &lt;=70</v>
          </cell>
          <cell r="C54" t="str">
            <v>Buïi</v>
          </cell>
          <cell r="D54">
            <v>0</v>
          </cell>
          <cell r="E54">
            <v>0</v>
          </cell>
          <cell r="F54">
            <v>0</v>
          </cell>
          <cell r="G54">
            <v>295458</v>
          </cell>
          <cell r="H54">
            <v>0</v>
          </cell>
        </row>
        <row r="55">
          <cell r="A55" t="str">
            <v>01.04.10.5</v>
          </cell>
          <cell r="B55" t="str">
            <v>Ñaøo buïi tre, ôû ñòa hình baèng phaúng, d &lt;=90</v>
          </cell>
          <cell r="C55" t="str">
            <v>Buïi</v>
          </cell>
          <cell r="D55">
            <v>0</v>
          </cell>
          <cell r="E55">
            <v>0</v>
          </cell>
          <cell r="F55">
            <v>0</v>
          </cell>
          <cell r="G55">
            <v>443615.19999999995</v>
          </cell>
          <cell r="H55">
            <v>0</v>
          </cell>
        </row>
        <row r="56">
          <cell r="A56" t="str">
            <v>01.04.10.6</v>
          </cell>
          <cell r="B56" t="str">
            <v>Ñaøo buïi tre, ôû ñòa hình baèng phaúng, d &lt;=110</v>
          </cell>
          <cell r="C56" t="str">
            <v>Buïi</v>
          </cell>
          <cell r="D56">
            <v>0</v>
          </cell>
          <cell r="E56">
            <v>0</v>
          </cell>
          <cell r="F56">
            <v>0</v>
          </cell>
          <cell r="G56">
            <v>664566.4</v>
          </cell>
          <cell r="H56">
            <v>0</v>
          </cell>
        </row>
        <row r="57">
          <cell r="A57" t="str">
            <v>01.04.10.7</v>
          </cell>
          <cell r="B57" t="str">
            <v>Ñaøo buïi tre, ôû ñòa hình baèng phaúng, d &gt;110</v>
          </cell>
          <cell r="C57" t="str">
            <v>Buïi</v>
          </cell>
          <cell r="D57">
            <v>0</v>
          </cell>
          <cell r="E57">
            <v>0</v>
          </cell>
          <cell r="F57">
            <v>0</v>
          </cell>
          <cell r="G57">
            <v>996849.60000000009</v>
          </cell>
          <cell r="H57">
            <v>0</v>
          </cell>
        </row>
        <row r="58">
          <cell r="A58" t="str">
            <v>01.04.20.1</v>
          </cell>
          <cell r="B58" t="str">
            <v>Ñaøo buïi caây, ôû ñòa hình söôøn doác &gt; 25ñoä, d &lt;=30</v>
          </cell>
          <cell r="C58" t="str">
            <v>Buïi</v>
          </cell>
          <cell r="D58">
            <v>0</v>
          </cell>
          <cell r="E58">
            <v>0</v>
          </cell>
          <cell r="F58">
            <v>0</v>
          </cell>
          <cell r="G58">
            <v>49671.199999999997</v>
          </cell>
          <cell r="H58">
            <v>0</v>
          </cell>
        </row>
        <row r="59">
          <cell r="A59" t="str">
            <v>01.04.20.2</v>
          </cell>
          <cell r="B59" t="str">
            <v>Ñaøo buïi caây, ôû ñòa hình söôøn doác &gt; 25ñoä, d &gt;30</v>
          </cell>
          <cell r="C59" t="str">
            <v>Buïi</v>
          </cell>
          <cell r="D59">
            <v>0</v>
          </cell>
          <cell r="E59">
            <v>0</v>
          </cell>
          <cell r="F59">
            <v>0</v>
          </cell>
          <cell r="G59">
            <v>71081.2</v>
          </cell>
          <cell r="H59">
            <v>0</v>
          </cell>
        </row>
        <row r="60">
          <cell r="A60" t="str">
            <v>01.04.20.3</v>
          </cell>
          <cell r="B60" t="str">
            <v>Ñaøo buïi tre, ôû ñòa hình söôøn doác &gt; 25ñoä, d &lt;=50</v>
          </cell>
          <cell r="C60" t="str">
            <v>Buïi</v>
          </cell>
          <cell r="D60">
            <v>0</v>
          </cell>
          <cell r="E60">
            <v>0</v>
          </cell>
          <cell r="F60">
            <v>0</v>
          </cell>
          <cell r="G60">
            <v>226946</v>
          </cell>
          <cell r="H60">
            <v>0</v>
          </cell>
        </row>
        <row r="61">
          <cell r="A61" t="str">
            <v>01.04.20.4</v>
          </cell>
          <cell r="B61" t="str">
            <v>Ñaøo buïi tre, ôû ñòa hình söôøn doác &gt; 25ñoä, d &lt;=70</v>
          </cell>
          <cell r="C61" t="str">
            <v>Buïi</v>
          </cell>
          <cell r="D61">
            <v>0</v>
          </cell>
          <cell r="E61">
            <v>0</v>
          </cell>
          <cell r="F61">
            <v>0</v>
          </cell>
          <cell r="G61">
            <v>340847.2</v>
          </cell>
          <cell r="H61">
            <v>0</v>
          </cell>
        </row>
        <row r="62">
          <cell r="A62" t="str">
            <v>01.04.20.5</v>
          </cell>
          <cell r="B62" t="str">
            <v>Ñaøo buïi tre, ôû ñòa hình söôøn doác &gt; 25ñoä, d &lt;=90</v>
          </cell>
          <cell r="C62" t="str">
            <v>Buïi</v>
          </cell>
          <cell r="D62">
            <v>0</v>
          </cell>
          <cell r="E62">
            <v>0</v>
          </cell>
          <cell r="F62">
            <v>0</v>
          </cell>
          <cell r="G62">
            <v>510414.4</v>
          </cell>
          <cell r="H62">
            <v>0</v>
          </cell>
        </row>
        <row r="63">
          <cell r="A63" t="str">
            <v>01.04.20.6</v>
          </cell>
          <cell r="B63" t="str">
            <v>Ñaøo buïi tre, ôû ñòa hình söôøn doác &gt; 25ñoä, d &lt;=110</v>
          </cell>
          <cell r="C63" t="str">
            <v>Buïi</v>
          </cell>
          <cell r="D63">
            <v>0</v>
          </cell>
          <cell r="E63">
            <v>0</v>
          </cell>
          <cell r="F63">
            <v>0</v>
          </cell>
          <cell r="G63">
            <v>765621.6</v>
          </cell>
          <cell r="H63">
            <v>0</v>
          </cell>
        </row>
        <row r="64">
          <cell r="A64" t="str">
            <v>01.04.20.7</v>
          </cell>
          <cell r="B64" t="str">
            <v>Ñaøo buïi tre, ôû ñòa hình söôøn doác &gt; 25ñoä, d &gt;110</v>
          </cell>
          <cell r="C64" t="str">
            <v>Buïi</v>
          </cell>
          <cell r="D64">
            <v>0</v>
          </cell>
          <cell r="E64">
            <v>0</v>
          </cell>
          <cell r="F64">
            <v>0</v>
          </cell>
          <cell r="G64">
            <v>1149288.8</v>
          </cell>
          <cell r="H64">
            <v>0</v>
          </cell>
        </row>
        <row r="65">
          <cell r="A65" t="str">
            <v>01.05.10.1</v>
          </cell>
          <cell r="B65" t="str">
            <v>San söûa maët baèng , ñaát caáp 1</v>
          </cell>
          <cell r="C65" t="str">
            <v>m2</v>
          </cell>
          <cell r="D65">
            <v>0</v>
          </cell>
          <cell r="E65">
            <v>0</v>
          </cell>
          <cell r="F65">
            <v>0</v>
          </cell>
          <cell r="G65">
            <v>4538.92</v>
          </cell>
          <cell r="H65">
            <v>0</v>
          </cell>
        </row>
        <row r="66">
          <cell r="A66" t="str">
            <v>01.05.10.2</v>
          </cell>
          <cell r="B66" t="str">
            <v>San söûa maët baèng , ñaát caáp 2</v>
          </cell>
          <cell r="C66" t="str">
            <v>m2</v>
          </cell>
          <cell r="D66">
            <v>0</v>
          </cell>
          <cell r="E66">
            <v>0</v>
          </cell>
          <cell r="F66">
            <v>0</v>
          </cell>
          <cell r="G66">
            <v>5138.3999999999996</v>
          </cell>
          <cell r="H66">
            <v>0</v>
          </cell>
        </row>
        <row r="67">
          <cell r="A67" t="str">
            <v>01.05.10.3</v>
          </cell>
          <cell r="B67" t="str">
            <v>San söûa maët baèng , ñaát caáp 3</v>
          </cell>
          <cell r="C67" t="str">
            <v>m2</v>
          </cell>
          <cell r="D67">
            <v>0</v>
          </cell>
          <cell r="E67">
            <v>0</v>
          </cell>
          <cell r="F67">
            <v>0</v>
          </cell>
          <cell r="G67">
            <v>5994.8</v>
          </cell>
          <cell r="H67">
            <v>0</v>
          </cell>
        </row>
        <row r="68">
          <cell r="A68" t="str">
            <v>01.05.10.4</v>
          </cell>
          <cell r="B68" t="str">
            <v>San söûa maët baèng , ñaát caáp 4</v>
          </cell>
          <cell r="C68" t="str">
            <v>m2</v>
          </cell>
          <cell r="D68">
            <v>0</v>
          </cell>
          <cell r="E68">
            <v>0</v>
          </cell>
          <cell r="F68">
            <v>0</v>
          </cell>
          <cell r="G68">
            <v>7108.1200000000008</v>
          </cell>
          <cell r="H68">
            <v>0</v>
          </cell>
        </row>
        <row r="69">
          <cell r="A69" t="str">
            <v>01.05.20.1</v>
          </cell>
          <cell r="B69" t="str">
            <v>Toân taïo ñöôøng cuõ, ñaát caáp 1</v>
          </cell>
          <cell r="C69" t="str">
            <v>m3</v>
          </cell>
          <cell r="D69">
            <v>0</v>
          </cell>
          <cell r="E69">
            <v>0</v>
          </cell>
          <cell r="F69">
            <v>0</v>
          </cell>
          <cell r="G69">
            <v>59091.6</v>
          </cell>
          <cell r="H69">
            <v>0</v>
          </cell>
        </row>
        <row r="70">
          <cell r="A70" t="str">
            <v>01.05.20.2</v>
          </cell>
          <cell r="B70" t="str">
            <v>Toân taïo ñöôøng cuõ, ñaát caáp 2</v>
          </cell>
          <cell r="C70" t="str">
            <v>m3</v>
          </cell>
          <cell r="D70">
            <v>0</v>
          </cell>
          <cell r="E70">
            <v>0</v>
          </cell>
          <cell r="F70">
            <v>0</v>
          </cell>
          <cell r="G70">
            <v>66799.199999999997</v>
          </cell>
          <cell r="H70">
            <v>0</v>
          </cell>
        </row>
        <row r="71">
          <cell r="A71" t="str">
            <v>01.05.20.3</v>
          </cell>
          <cell r="B71" t="str">
            <v>Toân taïo ñöôøng cuõ, ñaát caáp 3</v>
          </cell>
          <cell r="C71" t="str">
            <v>m3</v>
          </cell>
          <cell r="D71">
            <v>0</v>
          </cell>
          <cell r="E71">
            <v>0</v>
          </cell>
          <cell r="F71">
            <v>0</v>
          </cell>
          <cell r="G71">
            <v>79645.2</v>
          </cell>
          <cell r="H71">
            <v>0</v>
          </cell>
        </row>
        <row r="72">
          <cell r="A72" t="str">
            <v>01.05.20.4</v>
          </cell>
          <cell r="B72" t="str">
            <v>Toân taïo ñöôøng cuõ, ñaát caáp 4</v>
          </cell>
          <cell r="C72" t="str">
            <v>m3</v>
          </cell>
          <cell r="D72">
            <v>0</v>
          </cell>
          <cell r="E72">
            <v>0</v>
          </cell>
          <cell r="F72">
            <v>0</v>
          </cell>
          <cell r="G72">
            <v>92491.200000000012</v>
          </cell>
          <cell r="H72">
            <v>0</v>
          </cell>
        </row>
        <row r="73">
          <cell r="A73" t="str">
            <v>01.05.30.1</v>
          </cell>
          <cell r="B73" t="str">
            <v>Laøm ñöôøng theo söôøn ñoài , ñaát caáp 1</v>
          </cell>
          <cell r="C73" t="str">
            <v>m3</v>
          </cell>
          <cell r="D73">
            <v>0</v>
          </cell>
          <cell r="E73">
            <v>0</v>
          </cell>
          <cell r="F73">
            <v>0</v>
          </cell>
          <cell r="G73">
            <v>42820</v>
          </cell>
          <cell r="H73">
            <v>0</v>
          </cell>
        </row>
        <row r="74">
          <cell r="A74" t="str">
            <v>01.05.30.2</v>
          </cell>
          <cell r="B74" t="str">
            <v>Laøm ñöôøng theo söôøn ñoài , ñaát caáp 2</v>
          </cell>
          <cell r="C74" t="str">
            <v>m3</v>
          </cell>
          <cell r="D74">
            <v>0</v>
          </cell>
          <cell r="E74">
            <v>0</v>
          </cell>
          <cell r="F74">
            <v>0</v>
          </cell>
          <cell r="G74">
            <v>55666</v>
          </cell>
          <cell r="H74">
            <v>0</v>
          </cell>
        </row>
        <row r="75">
          <cell r="A75" t="str">
            <v>01.05.30.3</v>
          </cell>
          <cell r="B75" t="str">
            <v>Laøm ñöôøng theo söôøn ñoài , ñaát caáp 3</v>
          </cell>
          <cell r="C75" t="str">
            <v>m3</v>
          </cell>
          <cell r="D75">
            <v>0</v>
          </cell>
          <cell r="E75">
            <v>0</v>
          </cell>
          <cell r="F75">
            <v>0</v>
          </cell>
          <cell r="G75">
            <v>64230</v>
          </cell>
          <cell r="H75">
            <v>0</v>
          </cell>
        </row>
        <row r="76">
          <cell r="A76" t="str">
            <v>01.05.30.4</v>
          </cell>
          <cell r="B76" t="str">
            <v>Laøm ñöôøng theo söôøn ñoài , ñaát caáp 4</v>
          </cell>
          <cell r="C76" t="str">
            <v>m3</v>
          </cell>
          <cell r="D76">
            <v>0</v>
          </cell>
          <cell r="E76">
            <v>0</v>
          </cell>
          <cell r="F76">
            <v>0</v>
          </cell>
          <cell r="G76">
            <v>92491.200000000012</v>
          </cell>
          <cell r="H76">
            <v>0</v>
          </cell>
        </row>
        <row r="77">
          <cell r="A77" t="str">
            <v>01.05.40.1</v>
          </cell>
          <cell r="B77" t="str">
            <v>Ñaøo ñaát maët baèng, san söôøn, ñaát caáp 1</v>
          </cell>
          <cell r="C77" t="str">
            <v>m3</v>
          </cell>
          <cell r="D77">
            <v>0</v>
          </cell>
          <cell r="E77">
            <v>0</v>
          </cell>
          <cell r="F77">
            <v>0</v>
          </cell>
          <cell r="G77">
            <v>47958.400000000001</v>
          </cell>
          <cell r="H77">
            <v>0</v>
          </cell>
        </row>
        <row r="78">
          <cell r="A78" t="str">
            <v>01.05.40.2</v>
          </cell>
          <cell r="B78" t="str">
            <v>Ñaøo ñaát maët baèng, san söôøn, ñaát caáp 2</v>
          </cell>
          <cell r="C78" t="str">
            <v>m3</v>
          </cell>
          <cell r="D78">
            <v>0</v>
          </cell>
          <cell r="E78">
            <v>0</v>
          </cell>
          <cell r="F78">
            <v>0</v>
          </cell>
          <cell r="G78">
            <v>62517.2</v>
          </cell>
          <cell r="H78">
            <v>0</v>
          </cell>
        </row>
        <row r="79">
          <cell r="A79" t="str">
            <v>01.05.40.3</v>
          </cell>
          <cell r="B79" t="str">
            <v>Ñaøo ñaát maët baèng, san söôøn, ñaát caáp 3</v>
          </cell>
          <cell r="C79" t="str">
            <v>m3</v>
          </cell>
          <cell r="D79">
            <v>0</v>
          </cell>
          <cell r="E79">
            <v>0</v>
          </cell>
          <cell r="F79">
            <v>0</v>
          </cell>
          <cell r="G79">
            <v>107050</v>
          </cell>
          <cell r="H79">
            <v>0</v>
          </cell>
        </row>
        <row r="80">
          <cell r="A80" t="str">
            <v>01.05.40.4</v>
          </cell>
          <cell r="B80" t="str">
            <v>Ñaøo ñaát maët baèng, san söôøn, ñaát caáp 4</v>
          </cell>
          <cell r="C80" t="str">
            <v>m3</v>
          </cell>
          <cell r="D80">
            <v>0</v>
          </cell>
          <cell r="E80">
            <v>0</v>
          </cell>
          <cell r="F80">
            <v>0</v>
          </cell>
          <cell r="G80">
            <v>171280</v>
          </cell>
          <cell r="H80">
            <v>0</v>
          </cell>
        </row>
        <row r="81">
          <cell r="A81" t="str">
            <v>01.05.50.1</v>
          </cell>
          <cell r="B81" t="str">
            <v>Laøm ñöôøng môùi, ñaát caáp1</v>
          </cell>
          <cell r="C81" t="str">
            <v>m3</v>
          </cell>
          <cell r="D81">
            <v>0</v>
          </cell>
          <cell r="E81">
            <v>0</v>
          </cell>
          <cell r="F81">
            <v>0</v>
          </cell>
          <cell r="G81">
            <v>69368.400000000009</v>
          </cell>
          <cell r="H81">
            <v>0</v>
          </cell>
        </row>
        <row r="82">
          <cell r="A82" t="str">
            <v>01.05.50.2</v>
          </cell>
          <cell r="B82" t="str">
            <v>Laøm ñöôøng môùi, ñaát caáp2</v>
          </cell>
          <cell r="C82" t="str">
            <v>m3</v>
          </cell>
          <cell r="D82">
            <v>0</v>
          </cell>
          <cell r="E82">
            <v>0</v>
          </cell>
          <cell r="F82">
            <v>0</v>
          </cell>
          <cell r="G82">
            <v>74506.8</v>
          </cell>
          <cell r="H82">
            <v>0</v>
          </cell>
        </row>
        <row r="83">
          <cell r="A83" t="str">
            <v>01.05.50.3</v>
          </cell>
          <cell r="B83" t="str">
            <v>Laøm ñöôøng môùi, ñaát caáp3</v>
          </cell>
          <cell r="C83" t="str">
            <v>m3</v>
          </cell>
          <cell r="D83">
            <v>0</v>
          </cell>
          <cell r="E83">
            <v>0</v>
          </cell>
          <cell r="F83">
            <v>0</v>
          </cell>
          <cell r="G83">
            <v>93347.6</v>
          </cell>
          <cell r="H83">
            <v>0</v>
          </cell>
        </row>
        <row r="84">
          <cell r="A84" t="str">
            <v>01.05.50.4</v>
          </cell>
          <cell r="B84" t="str">
            <v>Laøm ñöôøng môùi, ñaát caáp4</v>
          </cell>
          <cell r="C84" t="str">
            <v>m3</v>
          </cell>
          <cell r="D84">
            <v>0</v>
          </cell>
          <cell r="E84">
            <v>0</v>
          </cell>
          <cell r="F84">
            <v>0</v>
          </cell>
          <cell r="G84">
            <v>113044.8</v>
          </cell>
          <cell r="H84">
            <v>0</v>
          </cell>
        </row>
        <row r="85">
          <cell r="A85" t="str">
            <v>01.06.10.1</v>
          </cell>
          <cell r="B85" t="str">
            <v>San gaït maët baèng, saït söôøn,  TC+CG ñaát caáp 1</v>
          </cell>
          <cell r="C85" t="str">
            <v>m3</v>
          </cell>
          <cell r="D85">
            <v>0</v>
          </cell>
          <cell r="E85">
            <v>0</v>
          </cell>
          <cell r="F85">
            <v>0</v>
          </cell>
          <cell r="G85">
            <v>2440.7400000000002</v>
          </cell>
          <cell r="H85">
            <v>356.54339999999996</v>
          </cell>
        </row>
        <row r="86">
          <cell r="A86" t="str">
            <v>01.06.10.2</v>
          </cell>
          <cell r="B86" t="str">
            <v>San gaït maët baèng, saït söôøn,  TC+CG ñaát caáp 2</v>
          </cell>
          <cell r="C86" t="str">
            <v>m3</v>
          </cell>
          <cell r="D86">
            <v>0</v>
          </cell>
          <cell r="E86">
            <v>0</v>
          </cell>
          <cell r="F86">
            <v>0</v>
          </cell>
          <cell r="G86">
            <v>3185.8079999999995</v>
          </cell>
          <cell r="H86">
            <v>437.0532</v>
          </cell>
        </row>
        <row r="87">
          <cell r="A87" t="str">
            <v>01.06.10.3</v>
          </cell>
          <cell r="B87" t="str">
            <v>San gaït maët baèng, saït söôøn,  TC+CG ñaát caáp 3</v>
          </cell>
          <cell r="C87" t="str">
            <v>m3</v>
          </cell>
          <cell r="D87">
            <v>0</v>
          </cell>
          <cell r="E87">
            <v>0</v>
          </cell>
          <cell r="F87">
            <v>0</v>
          </cell>
          <cell r="G87">
            <v>3810.98</v>
          </cell>
          <cell r="H87">
            <v>575.07000000000005</v>
          </cell>
        </row>
        <row r="88">
          <cell r="A88" t="str">
            <v>01.06.10.4</v>
          </cell>
          <cell r="B88" t="str">
            <v>San gaït maët baèng, saït söôøn,  TC+CG ñaát caáp 4</v>
          </cell>
          <cell r="C88" t="str">
            <v>m3</v>
          </cell>
          <cell r="D88">
            <v>0</v>
          </cell>
          <cell r="E88">
            <v>0</v>
          </cell>
          <cell r="F88">
            <v>0</v>
          </cell>
          <cell r="G88">
            <v>4624.5600000000004</v>
          </cell>
          <cell r="H88">
            <v>782.09520000000009</v>
          </cell>
        </row>
        <row r="89">
          <cell r="A89" t="str">
            <v>01.06.20.1</v>
          </cell>
          <cell r="B89" t="str">
            <v>San gaït ñöôøng taïm, TC+CG, ñaát caâp1</v>
          </cell>
          <cell r="C89" t="str">
            <v>m3</v>
          </cell>
          <cell r="D89">
            <v>0</v>
          </cell>
          <cell r="E89">
            <v>0</v>
          </cell>
          <cell r="F89">
            <v>0</v>
          </cell>
          <cell r="G89">
            <v>2440.7400000000002</v>
          </cell>
          <cell r="H89">
            <v>483.05879999999996</v>
          </cell>
        </row>
        <row r="90">
          <cell r="A90" t="str">
            <v>01.06.20.2</v>
          </cell>
          <cell r="B90" t="str">
            <v>San gaït ñöôøng taïm, TC+CG, ñaát caâp2</v>
          </cell>
          <cell r="C90" t="str">
            <v>m3</v>
          </cell>
          <cell r="D90">
            <v>0</v>
          </cell>
          <cell r="E90">
            <v>0</v>
          </cell>
          <cell r="F90">
            <v>0</v>
          </cell>
          <cell r="G90">
            <v>3185.8079999999995</v>
          </cell>
          <cell r="H90">
            <v>598.07280000000003</v>
          </cell>
        </row>
        <row r="91">
          <cell r="A91" t="str">
            <v>01.06.20.3</v>
          </cell>
          <cell r="B91" t="str">
            <v>San gaït ñöôøng taïm, TC+CG, ñaát caâp3</v>
          </cell>
          <cell r="C91" t="str">
            <v>m3</v>
          </cell>
          <cell r="D91">
            <v>0</v>
          </cell>
          <cell r="E91">
            <v>0</v>
          </cell>
          <cell r="F91">
            <v>0</v>
          </cell>
          <cell r="G91">
            <v>3810.98</v>
          </cell>
          <cell r="H91">
            <v>713.08679999999993</v>
          </cell>
        </row>
        <row r="92">
          <cell r="A92" t="str">
            <v>01.06.20.4</v>
          </cell>
          <cell r="B92" t="str">
            <v>San gaït ñöôøng taïm, TC+CG, ñaát caâp4</v>
          </cell>
          <cell r="C92" t="str">
            <v>m3</v>
          </cell>
          <cell r="D92">
            <v>0</v>
          </cell>
          <cell r="E92">
            <v>0</v>
          </cell>
          <cell r="F92">
            <v>0</v>
          </cell>
          <cell r="G92">
            <v>4624.5600000000004</v>
          </cell>
          <cell r="H92">
            <v>966.11759999999992</v>
          </cell>
        </row>
        <row r="93">
          <cell r="A93" t="str">
            <v>01.07.10</v>
          </cell>
          <cell r="B93" t="str">
            <v xml:space="preserve">Xeáp ñaù khan </v>
          </cell>
          <cell r="C93" t="str">
            <v>m3</v>
          </cell>
          <cell r="D93">
            <v>161818.4</v>
          </cell>
          <cell r="E93">
            <v>161818.4</v>
          </cell>
          <cell r="F93">
            <v>161818.4</v>
          </cell>
          <cell r="G93">
            <v>149870</v>
          </cell>
          <cell r="H93">
            <v>0</v>
          </cell>
        </row>
        <row r="94">
          <cell r="A94" t="str">
            <v>01.07.20</v>
          </cell>
          <cell r="B94" t="str">
            <v>Raûi ñaù choáng luùn</v>
          </cell>
          <cell r="C94" t="str">
            <v>m3</v>
          </cell>
          <cell r="D94">
            <v>168182.04</v>
          </cell>
          <cell r="E94">
            <v>168182.04</v>
          </cell>
          <cell r="F94">
            <v>168182.04</v>
          </cell>
          <cell r="G94">
            <v>128460</v>
          </cell>
          <cell r="H94">
            <v>0</v>
          </cell>
        </row>
        <row r="95">
          <cell r="A95" t="str">
            <v>01.07.30</v>
          </cell>
          <cell r="B95" t="str">
            <v>Xeáp ñaù vaøo roï</v>
          </cell>
          <cell r="C95" t="str">
            <v>m3</v>
          </cell>
          <cell r="D95">
            <v>161818.4</v>
          </cell>
          <cell r="E95">
            <v>161818.4</v>
          </cell>
          <cell r="F95">
            <v>161818.4</v>
          </cell>
          <cell r="G95">
            <v>137024</v>
          </cell>
          <cell r="H95">
            <v>0</v>
          </cell>
        </row>
        <row r="96">
          <cell r="A96" t="str">
            <v>01.08.10</v>
          </cell>
          <cell r="B96" t="str">
            <v>Laøm caàu taïm</v>
          </cell>
          <cell r="C96" t="str">
            <v>m2</v>
          </cell>
          <cell r="D96">
            <v>23625</v>
          </cell>
          <cell r="E96">
            <v>23625</v>
          </cell>
          <cell r="F96">
            <v>23625</v>
          </cell>
          <cell r="G96">
            <v>27404.799999999999</v>
          </cell>
          <cell r="H96">
            <v>0</v>
          </cell>
        </row>
        <row r="97">
          <cell r="A97" t="str">
            <v>01.09.10.1</v>
          </cell>
          <cell r="B97" t="str">
            <v>Laøm kho kín</v>
          </cell>
          <cell r="C97" t="str">
            <v>m2</v>
          </cell>
          <cell r="D97">
            <v>252000</v>
          </cell>
          <cell r="E97">
            <v>252000</v>
          </cell>
          <cell r="F97">
            <v>252000</v>
          </cell>
          <cell r="G97">
            <v>141306</v>
          </cell>
          <cell r="H97">
            <v>0</v>
          </cell>
        </row>
        <row r="98">
          <cell r="A98" t="str">
            <v>01.09.10.2</v>
          </cell>
          <cell r="B98" t="str">
            <v>Laøm kho hôû</v>
          </cell>
          <cell r="C98" t="str">
            <v>m2</v>
          </cell>
          <cell r="D98">
            <v>149625</v>
          </cell>
          <cell r="E98">
            <v>149625</v>
          </cell>
          <cell r="F98">
            <v>149625</v>
          </cell>
          <cell r="G98">
            <v>127603.6</v>
          </cell>
          <cell r="H98">
            <v>0</v>
          </cell>
        </row>
        <row r="99">
          <cell r="A99" t="str">
            <v>01.10.10</v>
          </cell>
          <cell r="B99" t="str">
            <v>Taùt nöôùc baèng thuû coâng</v>
          </cell>
          <cell r="C99" t="str">
            <v>m3</v>
          </cell>
          <cell r="D99">
            <v>0</v>
          </cell>
          <cell r="E99">
            <v>0</v>
          </cell>
          <cell r="F99">
            <v>0</v>
          </cell>
          <cell r="G99">
            <v>34256</v>
          </cell>
          <cell r="H99">
            <v>0</v>
          </cell>
        </row>
        <row r="100">
          <cell r="A100" t="str">
            <v>01.10.20</v>
          </cell>
          <cell r="B100" t="str">
            <v>Taùt nöôùc baèng maùy bôm 1,5kW</v>
          </cell>
          <cell r="C100" t="str">
            <v>m3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4198.3</v>
          </cell>
        </row>
        <row r="101">
          <cell r="A101" t="str">
            <v>01.11.10.1</v>
          </cell>
          <cell r="B101" t="str">
            <v>Ñaép bôø bao, ñoá saâu buøn &lt;= 30</v>
          </cell>
          <cell r="C101" t="str">
            <v>m</v>
          </cell>
          <cell r="D101">
            <v>0</v>
          </cell>
          <cell r="E101">
            <v>0</v>
          </cell>
          <cell r="F101">
            <v>0</v>
          </cell>
          <cell r="G101">
            <v>32543.200000000001</v>
          </cell>
          <cell r="H101">
            <v>0</v>
          </cell>
        </row>
        <row r="102">
          <cell r="A102" t="str">
            <v>01.11.10.2</v>
          </cell>
          <cell r="B102" t="str">
            <v>Ñaép bôø bao, ñoá saâu buøn &lt;= 50</v>
          </cell>
          <cell r="C102" t="str">
            <v>m</v>
          </cell>
          <cell r="D102">
            <v>24000</v>
          </cell>
          <cell r="E102">
            <v>24000</v>
          </cell>
          <cell r="F102">
            <v>24000</v>
          </cell>
          <cell r="G102">
            <v>47958.400000000001</v>
          </cell>
          <cell r="H102">
            <v>0</v>
          </cell>
        </row>
        <row r="103">
          <cell r="A103" t="str">
            <v>01.11.10.3</v>
          </cell>
          <cell r="B103" t="str">
            <v>Ñaép bôø bao, ñoá saâu buøn &lt;= 80</v>
          </cell>
          <cell r="C103" t="str">
            <v>m</v>
          </cell>
          <cell r="D103">
            <v>37500</v>
          </cell>
          <cell r="E103">
            <v>37500</v>
          </cell>
          <cell r="F103">
            <v>37500</v>
          </cell>
          <cell r="G103">
            <v>73650.399999999994</v>
          </cell>
          <cell r="H103">
            <v>0</v>
          </cell>
        </row>
        <row r="104">
          <cell r="A104" t="str">
            <v>01.11.10.4</v>
          </cell>
          <cell r="B104" t="str">
            <v>Ñaép bôø bao, ñoá saâu buøn &lt;= 100</v>
          </cell>
          <cell r="C104" t="str">
            <v>m</v>
          </cell>
          <cell r="D104">
            <v>45000</v>
          </cell>
          <cell r="E104">
            <v>45000</v>
          </cell>
          <cell r="F104">
            <v>45000</v>
          </cell>
          <cell r="G104">
            <v>94204.000000000015</v>
          </cell>
          <cell r="H104">
            <v>0</v>
          </cell>
        </row>
        <row r="105">
          <cell r="A105" t="str">
            <v>01.12.10.1</v>
          </cell>
          <cell r="B105" t="str">
            <v>Ñaøo buøn ñaëc trong moïi ñieàu kieän</v>
          </cell>
          <cell r="C105" t="str">
            <v>m3</v>
          </cell>
          <cell r="D105">
            <v>0</v>
          </cell>
          <cell r="E105">
            <v>0</v>
          </cell>
          <cell r="F105">
            <v>0</v>
          </cell>
          <cell r="G105">
            <v>88209.2</v>
          </cell>
          <cell r="H105">
            <v>0</v>
          </cell>
        </row>
        <row r="106">
          <cell r="A106" t="str">
            <v>01.12.10.2</v>
          </cell>
          <cell r="B106" t="str">
            <v>Ñaøo buøn laãn raùc trong moïi ñieàu kieän</v>
          </cell>
          <cell r="C106" t="str">
            <v>m3</v>
          </cell>
          <cell r="D106">
            <v>0</v>
          </cell>
          <cell r="E106">
            <v>0</v>
          </cell>
          <cell r="F106">
            <v>0</v>
          </cell>
          <cell r="G106">
            <v>94204.000000000015</v>
          </cell>
          <cell r="H106">
            <v>0</v>
          </cell>
        </row>
        <row r="107">
          <cell r="A107" t="str">
            <v>01.12.10.3</v>
          </cell>
          <cell r="B107" t="str">
            <v>Ñaøo buøn laãn soûi ñaù trong moïi ñieàu kieän</v>
          </cell>
          <cell r="C107" t="str">
            <v>m3</v>
          </cell>
          <cell r="D107">
            <v>0</v>
          </cell>
          <cell r="E107">
            <v>0</v>
          </cell>
          <cell r="F107">
            <v>0</v>
          </cell>
          <cell r="G107">
            <v>153295.6</v>
          </cell>
          <cell r="H107">
            <v>0</v>
          </cell>
        </row>
        <row r="108">
          <cell r="A108" t="str">
            <v>01.12.10.4</v>
          </cell>
          <cell r="B108" t="str">
            <v>Ñaøo buøn loûng trong moïi ñieàu kieän</v>
          </cell>
          <cell r="C108" t="str">
            <v>m3</v>
          </cell>
          <cell r="D108">
            <v>0</v>
          </cell>
          <cell r="E108">
            <v>0</v>
          </cell>
          <cell r="F108">
            <v>0</v>
          </cell>
          <cell r="G108">
            <v>134454.80000000002</v>
          </cell>
          <cell r="H108">
            <v>0</v>
          </cell>
        </row>
        <row r="109">
          <cell r="A109" t="str">
            <v>CH. 2</v>
          </cell>
          <cell r="B109" t="str">
            <v>COÂNG TAÙC PHAÙ DÔÕ CAÙC COÂNG TRÌNH CUÕ</v>
          </cell>
          <cell r="C109" t="str">
            <v>m2</v>
          </cell>
        </row>
        <row r="110">
          <cell r="B110" t="str">
            <v>Thuû coâng</v>
          </cell>
          <cell r="H110">
            <v>0</v>
          </cell>
        </row>
        <row r="111">
          <cell r="A111" t="str">
            <v>02.01.10.1</v>
          </cell>
          <cell r="B111" t="str">
            <v>Phaù dôõ neàn gaïch caùc loaïi</v>
          </cell>
          <cell r="C111" t="str">
            <v>m2</v>
          </cell>
          <cell r="D111">
            <v>0</v>
          </cell>
          <cell r="E111">
            <v>0</v>
          </cell>
          <cell r="F111">
            <v>0</v>
          </cell>
          <cell r="G111">
            <v>5994.8</v>
          </cell>
          <cell r="H111">
            <v>0</v>
          </cell>
        </row>
        <row r="112">
          <cell r="A112" t="str">
            <v>02.01.10.2</v>
          </cell>
          <cell r="B112" t="str">
            <v>Phaù dôõ ñöôøng ñaù daêm, &lt;=20cm</v>
          </cell>
          <cell r="C112" t="str">
            <v>m2</v>
          </cell>
          <cell r="D112">
            <v>0</v>
          </cell>
          <cell r="E112">
            <v>0</v>
          </cell>
          <cell r="F112">
            <v>0</v>
          </cell>
          <cell r="G112">
            <v>15415.199999999999</v>
          </cell>
          <cell r="H112">
            <v>0</v>
          </cell>
        </row>
        <row r="113">
          <cell r="A113" t="str">
            <v>02.01.10.3</v>
          </cell>
          <cell r="B113" t="str">
            <v>Phaù dôõ maët ñöôøng nhöïa coù ñoä daøy &lt;=10cm</v>
          </cell>
          <cell r="C113" t="str">
            <v>m2</v>
          </cell>
          <cell r="D113">
            <v>0</v>
          </cell>
          <cell r="E113">
            <v>0</v>
          </cell>
          <cell r="F113">
            <v>0</v>
          </cell>
          <cell r="G113">
            <v>8564</v>
          </cell>
          <cell r="H113">
            <v>0</v>
          </cell>
        </row>
        <row r="114">
          <cell r="A114" t="str">
            <v>02.01.10.4</v>
          </cell>
          <cell r="B114" t="str">
            <v>Phaù dôõ maët ñöôøng nhöïa coù ñoä daøy &gt;10cm</v>
          </cell>
          <cell r="C114" t="str">
            <v>m2</v>
          </cell>
          <cell r="D114">
            <v>0</v>
          </cell>
          <cell r="E114">
            <v>0</v>
          </cell>
          <cell r="F114">
            <v>0</v>
          </cell>
          <cell r="G114">
            <v>17128</v>
          </cell>
          <cell r="H114">
            <v>0</v>
          </cell>
        </row>
        <row r="115">
          <cell r="A115" t="str">
            <v>02.01.10.5</v>
          </cell>
          <cell r="B115" t="str">
            <v>Phaù dôõ maët ñöôøng ñaù daêm thaám nhöïa &lt;=20cm</v>
          </cell>
          <cell r="C115" t="str">
            <v>m2</v>
          </cell>
          <cell r="D115">
            <v>0</v>
          </cell>
          <cell r="E115">
            <v>0</v>
          </cell>
          <cell r="F115">
            <v>0</v>
          </cell>
          <cell r="G115">
            <v>23122.800000000003</v>
          </cell>
          <cell r="H115">
            <v>0</v>
          </cell>
        </row>
        <row r="116">
          <cell r="A116" t="str">
            <v>02.02.10.1</v>
          </cell>
          <cell r="B116" t="str">
            <v>Phaù dôõ neàn ñöôøng xeáp ñaù hoäc</v>
          </cell>
          <cell r="C116" t="str">
            <v>m3</v>
          </cell>
          <cell r="D116">
            <v>0</v>
          </cell>
          <cell r="E116">
            <v>0</v>
          </cell>
          <cell r="F116">
            <v>0</v>
          </cell>
          <cell r="G116">
            <v>256920</v>
          </cell>
          <cell r="H116">
            <v>0</v>
          </cell>
        </row>
        <row r="117">
          <cell r="A117" t="str">
            <v>02.02.10.2</v>
          </cell>
          <cell r="B117" t="str">
            <v>Phaù dôõ beâ toâng ñaù daêm coù coát theùp</v>
          </cell>
          <cell r="C117" t="str">
            <v>m3</v>
          </cell>
          <cell r="D117">
            <v>0</v>
          </cell>
          <cell r="E117">
            <v>0</v>
          </cell>
          <cell r="F117">
            <v>0</v>
          </cell>
          <cell r="G117">
            <v>479583.99999999994</v>
          </cell>
          <cell r="H117">
            <v>0</v>
          </cell>
        </row>
        <row r="118">
          <cell r="A118" t="str">
            <v>02.02.10.3</v>
          </cell>
          <cell r="B118" t="str">
            <v>Phaù dôõ beâ toâng ñaù daêm khoâng coù coát theùp</v>
          </cell>
          <cell r="C118" t="str">
            <v>m3</v>
          </cell>
          <cell r="D118">
            <v>0</v>
          </cell>
          <cell r="E118">
            <v>0</v>
          </cell>
          <cell r="F118">
            <v>0</v>
          </cell>
          <cell r="G118">
            <v>333996</v>
          </cell>
          <cell r="H118">
            <v>0</v>
          </cell>
        </row>
        <row r="119">
          <cell r="A119" t="str">
            <v>02.02.10.4</v>
          </cell>
          <cell r="B119" t="str">
            <v>Phaù dôõ keát caáu gaïch</v>
          </cell>
          <cell r="C119" t="str">
            <v>m3</v>
          </cell>
          <cell r="D119">
            <v>0</v>
          </cell>
          <cell r="E119">
            <v>0</v>
          </cell>
          <cell r="F119">
            <v>0</v>
          </cell>
          <cell r="G119">
            <v>188408.00000000003</v>
          </cell>
          <cell r="H119">
            <v>0</v>
          </cell>
        </row>
        <row r="120">
          <cell r="B120" t="str">
            <v>Cô giôùi</v>
          </cell>
          <cell r="H120">
            <v>0</v>
          </cell>
        </row>
        <row r="121">
          <cell r="A121" t="str">
            <v>02.03.10.1</v>
          </cell>
          <cell r="B121" t="str">
            <v>Phaù dôõ baèng buùa caên BT, ñaù daêm coù coát theùp</v>
          </cell>
          <cell r="C121" t="str">
            <v>m3</v>
          </cell>
          <cell r="D121">
            <v>27273</v>
          </cell>
          <cell r="E121">
            <v>27273</v>
          </cell>
          <cell r="F121">
            <v>27273</v>
          </cell>
          <cell r="G121">
            <v>184982.40000000002</v>
          </cell>
          <cell r="H121">
            <v>694182.28399999999</v>
          </cell>
        </row>
        <row r="122">
          <cell r="A122" t="str">
            <v>02.03.10.2</v>
          </cell>
          <cell r="B122" t="str">
            <v>Phaù dôõ baèng buùa caên BT, ñaù daêm khoâng coát theùp</v>
          </cell>
          <cell r="C122" t="str">
            <v>m3</v>
          </cell>
          <cell r="D122">
            <v>0</v>
          </cell>
          <cell r="E122">
            <v>0</v>
          </cell>
          <cell r="F122">
            <v>0</v>
          </cell>
          <cell r="G122">
            <v>169567.2</v>
          </cell>
          <cell r="H122">
            <v>552535.78200000001</v>
          </cell>
        </row>
        <row r="123">
          <cell r="A123" t="str">
            <v>02.03.10.3</v>
          </cell>
          <cell r="B123" t="str">
            <v>Phaù dôõ baèng buùa caên gaïch ñaù</v>
          </cell>
          <cell r="C123" t="str">
            <v>m3</v>
          </cell>
          <cell r="D123">
            <v>0</v>
          </cell>
          <cell r="E123">
            <v>0</v>
          </cell>
          <cell r="F123">
            <v>0</v>
          </cell>
          <cell r="G123">
            <v>112188.40000000001</v>
          </cell>
          <cell r="H123">
            <v>525999.91200000001</v>
          </cell>
        </row>
        <row r="124">
          <cell r="A124" t="str">
            <v>02.03.20.1</v>
          </cell>
          <cell r="B124" t="str">
            <v>Khoan BTCT baèng maùy caàm tay</v>
          </cell>
          <cell r="C124" t="str">
            <v>m3</v>
          </cell>
          <cell r="D124">
            <v>27273</v>
          </cell>
          <cell r="E124">
            <v>27273</v>
          </cell>
          <cell r="F124">
            <v>27273</v>
          </cell>
          <cell r="G124">
            <v>207248.8</v>
          </cell>
          <cell r="H124">
            <v>122126.72</v>
          </cell>
        </row>
        <row r="125">
          <cell r="A125" t="str">
            <v>02.03.20.2</v>
          </cell>
          <cell r="B125" t="str">
            <v>Khoan BT khoâng coát theùp baèng maùy caàm tay</v>
          </cell>
          <cell r="C125" t="str">
            <v>m3</v>
          </cell>
          <cell r="D125">
            <v>0</v>
          </cell>
          <cell r="E125">
            <v>0</v>
          </cell>
          <cell r="F125">
            <v>0</v>
          </cell>
          <cell r="G125">
            <v>193546.4</v>
          </cell>
          <cell r="H125">
            <v>62229.599999999999</v>
          </cell>
        </row>
        <row r="126">
          <cell r="A126" t="str">
            <v>02.04.11.1</v>
          </cell>
          <cell r="B126" t="str">
            <v>Ñuïc loã thoâng töôøng 20x20cm daøy 11cm</v>
          </cell>
          <cell r="C126" t="str">
            <v>m2</v>
          </cell>
          <cell r="D126">
            <v>0</v>
          </cell>
          <cell r="E126">
            <v>0</v>
          </cell>
          <cell r="F126">
            <v>0</v>
          </cell>
          <cell r="G126">
            <v>7418.4000000000005</v>
          </cell>
          <cell r="H126">
            <v>0</v>
          </cell>
        </row>
        <row r="127">
          <cell r="A127" t="str">
            <v>02.04.11.2</v>
          </cell>
          <cell r="B127" t="str">
            <v>Ñuïc loã thoâng töôøng 20x20cm daøy 22cm</v>
          </cell>
          <cell r="C127" t="str">
            <v>m2</v>
          </cell>
          <cell r="D127">
            <v>0</v>
          </cell>
          <cell r="E127">
            <v>0</v>
          </cell>
          <cell r="F127">
            <v>0</v>
          </cell>
          <cell r="G127">
            <v>13909.5</v>
          </cell>
          <cell r="H127">
            <v>0</v>
          </cell>
        </row>
        <row r="128">
          <cell r="A128" t="str">
            <v>02.04.11.3</v>
          </cell>
          <cell r="B128" t="str">
            <v>Ñuïc loã thoâng töôøng 20x20cm, töôøng BT</v>
          </cell>
          <cell r="C128" t="str">
            <v>m2</v>
          </cell>
          <cell r="D128">
            <v>0</v>
          </cell>
          <cell r="E128">
            <v>0</v>
          </cell>
          <cell r="F128">
            <v>0</v>
          </cell>
          <cell r="G128">
            <v>114057.9</v>
          </cell>
          <cell r="H128">
            <v>0</v>
          </cell>
        </row>
        <row r="129">
          <cell r="A129" t="str">
            <v>02.04.12.1</v>
          </cell>
          <cell r="B129" t="str">
            <v>Ñuïc loã thoâng töôøng 40x40cm daøy 11cm</v>
          </cell>
          <cell r="C129" t="str">
            <v>m2</v>
          </cell>
          <cell r="D129">
            <v>0</v>
          </cell>
          <cell r="E129">
            <v>0</v>
          </cell>
          <cell r="F129">
            <v>0</v>
          </cell>
          <cell r="G129">
            <v>6491.1</v>
          </cell>
          <cell r="H129">
            <v>0</v>
          </cell>
        </row>
        <row r="130">
          <cell r="A130" t="str">
            <v>02.04.12.2</v>
          </cell>
          <cell r="B130" t="str">
            <v>Ñuïc loã thoâng töôøng 40x40cm daøy 22cm</v>
          </cell>
          <cell r="C130" t="str">
            <v>m2</v>
          </cell>
          <cell r="D130">
            <v>0</v>
          </cell>
          <cell r="E130">
            <v>0</v>
          </cell>
          <cell r="F130">
            <v>0</v>
          </cell>
          <cell r="G130">
            <v>15764.1</v>
          </cell>
          <cell r="H130">
            <v>0</v>
          </cell>
        </row>
        <row r="131">
          <cell r="A131" t="str">
            <v>02.04.12.3</v>
          </cell>
          <cell r="B131" t="str">
            <v>Ñuïc loã thoâng töôøng 40x40cm, töôøng BT</v>
          </cell>
          <cell r="C131" t="str">
            <v>m2</v>
          </cell>
          <cell r="D131">
            <v>0</v>
          </cell>
          <cell r="E131">
            <v>0</v>
          </cell>
          <cell r="F131">
            <v>0</v>
          </cell>
          <cell r="G131">
            <v>238316.09999999998</v>
          </cell>
          <cell r="H131">
            <v>0</v>
          </cell>
        </row>
        <row r="132">
          <cell r="A132" t="str">
            <v>02.04.13.1</v>
          </cell>
          <cell r="B132" t="str">
            <v>Ñuïc môû töôøng laøm cöûa daøy 11cm</v>
          </cell>
          <cell r="C132" t="str">
            <v>m2</v>
          </cell>
          <cell r="D132">
            <v>0</v>
          </cell>
          <cell r="E132">
            <v>0</v>
          </cell>
          <cell r="F132">
            <v>0</v>
          </cell>
          <cell r="G132">
            <v>22255.200000000001</v>
          </cell>
          <cell r="H132">
            <v>0</v>
          </cell>
        </row>
        <row r="133">
          <cell r="A133" t="str">
            <v>02.04.13.2</v>
          </cell>
          <cell r="B133" t="str">
            <v>Ñuïc môû töôøng laøm cöûa daøy 12cm</v>
          </cell>
          <cell r="C133" t="str">
            <v>m2</v>
          </cell>
          <cell r="D133">
            <v>0</v>
          </cell>
          <cell r="E133">
            <v>0</v>
          </cell>
          <cell r="F133">
            <v>0</v>
          </cell>
          <cell r="G133">
            <v>62129.100000000006</v>
          </cell>
          <cell r="H133">
            <v>0</v>
          </cell>
        </row>
        <row r="134">
          <cell r="A134" t="str">
            <v>CH.3</v>
          </cell>
          <cell r="B134" t="str">
            <v>COÂNG TAÙC VAÄN CHUYEÅN, BOÁC DÔÕ</v>
          </cell>
          <cell r="H134">
            <v>0</v>
          </cell>
        </row>
        <row r="135">
          <cell r="B135" t="str">
            <v>Vaän chuyeån thuû coâng</v>
          </cell>
        </row>
        <row r="136">
          <cell r="A136" t="str">
            <v>03.01.01.1</v>
          </cell>
          <cell r="B136" t="str">
            <v>Boác dôõ caùt ñen</v>
          </cell>
          <cell r="C136" t="str">
            <v>m3/km</v>
          </cell>
          <cell r="D136">
            <v>0</v>
          </cell>
          <cell r="E136">
            <v>0</v>
          </cell>
          <cell r="F136">
            <v>0</v>
          </cell>
          <cell r="G136">
            <v>11989.6</v>
          </cell>
          <cell r="H136">
            <v>0</v>
          </cell>
        </row>
        <row r="137">
          <cell r="A137" t="str">
            <v>03.01.01.2</v>
          </cell>
          <cell r="B137" t="str">
            <v>Vaän chuyeån caùt ñen cöï ly &lt;=100m</v>
          </cell>
          <cell r="C137" t="str">
            <v>m3/km</v>
          </cell>
          <cell r="D137">
            <v>0</v>
          </cell>
          <cell r="E137">
            <v>0</v>
          </cell>
          <cell r="F137">
            <v>0</v>
          </cell>
          <cell r="G137">
            <v>376816.00000000006</v>
          </cell>
          <cell r="H137">
            <v>0</v>
          </cell>
        </row>
        <row r="138">
          <cell r="A138" t="str">
            <v>03.01.01.3</v>
          </cell>
          <cell r="B138" t="str">
            <v>Vaän chuyeån caùt ñen cöï ly &lt;=300m</v>
          </cell>
          <cell r="C138" t="str">
            <v>m3/km</v>
          </cell>
          <cell r="D138">
            <v>0</v>
          </cell>
          <cell r="E138">
            <v>0</v>
          </cell>
          <cell r="F138">
            <v>0</v>
          </cell>
          <cell r="G138">
            <v>360544.4</v>
          </cell>
          <cell r="H138">
            <v>0</v>
          </cell>
        </row>
        <row r="139">
          <cell r="A139" t="str">
            <v>03.01.01.4</v>
          </cell>
          <cell r="B139" t="str">
            <v>Vaän chuyeån caùt ñen cöï ly &lt;=500m</v>
          </cell>
          <cell r="C139" t="str">
            <v>m3/km</v>
          </cell>
          <cell r="D139">
            <v>0</v>
          </cell>
          <cell r="E139">
            <v>0</v>
          </cell>
          <cell r="F139">
            <v>0</v>
          </cell>
          <cell r="G139">
            <v>357118.8</v>
          </cell>
          <cell r="H139">
            <v>0</v>
          </cell>
        </row>
        <row r="140">
          <cell r="A140" t="str">
            <v>03.01.01.5</v>
          </cell>
          <cell r="B140" t="str">
            <v>Vaän chuyeån caùt ñen cöï ly &gt;500m</v>
          </cell>
          <cell r="C140" t="str">
            <v>m3/km</v>
          </cell>
          <cell r="D140">
            <v>0</v>
          </cell>
          <cell r="E140">
            <v>0</v>
          </cell>
          <cell r="F140">
            <v>0</v>
          </cell>
          <cell r="G140">
            <v>355406.00000000006</v>
          </cell>
          <cell r="H140">
            <v>0</v>
          </cell>
        </row>
        <row r="141">
          <cell r="A141" t="str">
            <v>03.01.02.1</v>
          </cell>
          <cell r="B141" t="str">
            <v>Boác dôõ caùt vaøng</v>
          </cell>
          <cell r="C141" t="str">
            <v>m3/km</v>
          </cell>
          <cell r="D141">
            <v>0</v>
          </cell>
          <cell r="E141">
            <v>0</v>
          </cell>
          <cell r="F141">
            <v>0</v>
          </cell>
          <cell r="G141">
            <v>98485.999999999985</v>
          </cell>
          <cell r="H141">
            <v>0</v>
          </cell>
        </row>
        <row r="142">
          <cell r="A142" t="str">
            <v>03.01.02.2</v>
          </cell>
          <cell r="B142" t="str">
            <v>Vaän chuyeån caùt vaøng cöï ly &lt;=100m</v>
          </cell>
          <cell r="C142" t="str">
            <v>m3/km</v>
          </cell>
          <cell r="D142">
            <v>0</v>
          </cell>
          <cell r="E142">
            <v>0</v>
          </cell>
          <cell r="F142">
            <v>0</v>
          </cell>
          <cell r="G142">
            <v>391374.80000000005</v>
          </cell>
          <cell r="H142">
            <v>0</v>
          </cell>
        </row>
        <row r="143">
          <cell r="A143" t="str">
            <v>03.01.02.3</v>
          </cell>
          <cell r="B143" t="str">
            <v>Vaän chuyeån caùt vaøng cöï ly &lt;=300m</v>
          </cell>
          <cell r="C143" t="str">
            <v>m3/km</v>
          </cell>
          <cell r="D143">
            <v>0</v>
          </cell>
          <cell r="E143">
            <v>0</v>
          </cell>
          <cell r="F143">
            <v>0</v>
          </cell>
          <cell r="G143">
            <v>374246.8</v>
          </cell>
          <cell r="H143">
            <v>0</v>
          </cell>
        </row>
        <row r="144">
          <cell r="A144" t="str">
            <v>03.01.02.4</v>
          </cell>
          <cell r="B144" t="str">
            <v>Vaän chuyeån caùt vaøng cöï ly &lt;=500m</v>
          </cell>
          <cell r="C144" t="str">
            <v>m3/km</v>
          </cell>
          <cell r="D144">
            <v>0</v>
          </cell>
          <cell r="E144">
            <v>0</v>
          </cell>
          <cell r="F144">
            <v>0</v>
          </cell>
          <cell r="G144">
            <v>370821.2</v>
          </cell>
          <cell r="H144">
            <v>0</v>
          </cell>
        </row>
        <row r="145">
          <cell r="A145" t="str">
            <v>03.01.02.5</v>
          </cell>
          <cell r="B145" t="str">
            <v>Vaän chuyeån caùt vaøng cöï ly &gt;500m</v>
          </cell>
          <cell r="C145" t="str">
            <v>m3/km</v>
          </cell>
          <cell r="D145">
            <v>0</v>
          </cell>
          <cell r="E145">
            <v>0</v>
          </cell>
          <cell r="F145">
            <v>0</v>
          </cell>
          <cell r="G145">
            <v>366539.2</v>
          </cell>
          <cell r="H145">
            <v>0</v>
          </cell>
        </row>
        <row r="146">
          <cell r="A146" t="str">
            <v>03.01.03.1</v>
          </cell>
          <cell r="B146" t="str">
            <v>Boác dôõ ñaù daêm</v>
          </cell>
          <cell r="C146" t="str">
            <v>m3/km</v>
          </cell>
          <cell r="D146">
            <v>0</v>
          </cell>
          <cell r="E146">
            <v>0</v>
          </cell>
          <cell r="F146">
            <v>0</v>
          </cell>
          <cell r="G146">
            <v>17984.399999999998</v>
          </cell>
          <cell r="H146">
            <v>0</v>
          </cell>
        </row>
        <row r="147">
          <cell r="A147" t="str">
            <v>03.01.03.2</v>
          </cell>
          <cell r="B147" t="str">
            <v>Vaän chuyeån ñaù daêm cöï ly &lt;=100m</v>
          </cell>
          <cell r="C147" t="str">
            <v>m3/km</v>
          </cell>
          <cell r="D147">
            <v>0</v>
          </cell>
          <cell r="E147">
            <v>0</v>
          </cell>
          <cell r="F147">
            <v>0</v>
          </cell>
          <cell r="G147">
            <v>411072</v>
          </cell>
          <cell r="H147">
            <v>0</v>
          </cell>
        </row>
        <row r="148">
          <cell r="A148" t="str">
            <v>03.01.03.3</v>
          </cell>
          <cell r="B148" t="str">
            <v>Vaän chuyeån ñaù daêm cöï ly &lt;=300m</v>
          </cell>
          <cell r="C148" t="str">
            <v>m3/km</v>
          </cell>
          <cell r="D148">
            <v>0</v>
          </cell>
          <cell r="E148">
            <v>0</v>
          </cell>
          <cell r="F148">
            <v>0</v>
          </cell>
          <cell r="G148">
            <v>393943.99999999994</v>
          </cell>
          <cell r="H148">
            <v>0</v>
          </cell>
        </row>
        <row r="149">
          <cell r="A149" t="str">
            <v>03.01.03.4</v>
          </cell>
          <cell r="B149" t="str">
            <v>Vaän chuyeån ñaù daêm cöï ly &lt;=500m</v>
          </cell>
          <cell r="C149" t="str">
            <v>m3/km</v>
          </cell>
          <cell r="D149">
            <v>0</v>
          </cell>
          <cell r="E149">
            <v>0</v>
          </cell>
          <cell r="F149">
            <v>0</v>
          </cell>
          <cell r="G149">
            <v>390518.39999999997</v>
          </cell>
          <cell r="H149">
            <v>0</v>
          </cell>
        </row>
        <row r="150">
          <cell r="A150" t="str">
            <v>03.01.03.5</v>
          </cell>
          <cell r="B150" t="str">
            <v>Vaän chuyeån ñaù daêm cöï ly &gt;500m</v>
          </cell>
          <cell r="C150" t="str">
            <v>m3/km</v>
          </cell>
          <cell r="D150">
            <v>0</v>
          </cell>
          <cell r="E150">
            <v>0</v>
          </cell>
          <cell r="F150">
            <v>0</v>
          </cell>
          <cell r="G150">
            <v>387949.2</v>
          </cell>
          <cell r="H150">
            <v>0</v>
          </cell>
        </row>
        <row r="151">
          <cell r="A151" t="str">
            <v>03.01.04.1</v>
          </cell>
          <cell r="B151" t="str">
            <v>Boác dôõ ñaù hoäc</v>
          </cell>
          <cell r="C151" t="str">
            <v>m3/km</v>
          </cell>
          <cell r="D151">
            <v>0</v>
          </cell>
          <cell r="E151">
            <v>0</v>
          </cell>
          <cell r="F151">
            <v>0</v>
          </cell>
          <cell r="G151">
            <v>24835.599999999999</v>
          </cell>
          <cell r="H151">
            <v>0</v>
          </cell>
        </row>
        <row r="152">
          <cell r="A152" t="str">
            <v>03.01.04.2</v>
          </cell>
          <cell r="B152" t="str">
            <v>Vaän chuyeån ñaù hoäc cöï ly &lt;=100m</v>
          </cell>
          <cell r="C152" t="str">
            <v>m3/km</v>
          </cell>
          <cell r="D152">
            <v>0</v>
          </cell>
          <cell r="E152">
            <v>0</v>
          </cell>
          <cell r="F152">
            <v>0</v>
          </cell>
          <cell r="G152">
            <v>387092.8</v>
          </cell>
          <cell r="H152">
            <v>0</v>
          </cell>
        </row>
        <row r="153">
          <cell r="A153" t="str">
            <v>03.01.04.3</v>
          </cell>
          <cell r="B153" t="str">
            <v>Vaän chuyeån ñaù hoäc cöï ly &lt;=300m</v>
          </cell>
          <cell r="C153" t="str">
            <v>m3/km</v>
          </cell>
          <cell r="D153">
            <v>0</v>
          </cell>
          <cell r="E153">
            <v>0</v>
          </cell>
          <cell r="F153">
            <v>0</v>
          </cell>
          <cell r="G153">
            <v>364826.39999999997</v>
          </cell>
          <cell r="H153">
            <v>0</v>
          </cell>
        </row>
        <row r="154">
          <cell r="A154" t="str">
            <v>03.01.04.4</v>
          </cell>
          <cell r="B154" t="str">
            <v>Vaän chuyeån ñaù hoäc cöï ly &lt;=500m</v>
          </cell>
          <cell r="C154" t="str">
            <v>m3/km</v>
          </cell>
          <cell r="D154">
            <v>0</v>
          </cell>
          <cell r="E154">
            <v>0</v>
          </cell>
          <cell r="F154">
            <v>0</v>
          </cell>
          <cell r="G154">
            <v>360544.4</v>
          </cell>
          <cell r="H154">
            <v>0</v>
          </cell>
        </row>
        <row r="155">
          <cell r="A155" t="str">
            <v>03.01.04.5</v>
          </cell>
          <cell r="B155" t="str">
            <v>Vaän chuyeån ñaù hoäc cöï ly &gt;500m</v>
          </cell>
          <cell r="C155" t="str">
            <v>m3/km</v>
          </cell>
          <cell r="D155">
            <v>0</v>
          </cell>
          <cell r="E155">
            <v>0</v>
          </cell>
          <cell r="F155">
            <v>0</v>
          </cell>
          <cell r="G155">
            <v>347698.39999999997</v>
          </cell>
          <cell r="H155">
            <v>0</v>
          </cell>
        </row>
        <row r="156">
          <cell r="A156" t="str">
            <v>03.01.05.1</v>
          </cell>
          <cell r="B156" t="str">
            <v>Boác dôõ ñaát caáp 1</v>
          </cell>
          <cell r="C156" t="str">
            <v>m3/km</v>
          </cell>
          <cell r="D156">
            <v>0</v>
          </cell>
          <cell r="E156">
            <v>0</v>
          </cell>
          <cell r="F156">
            <v>0</v>
          </cell>
          <cell r="G156">
            <v>15415.199999999999</v>
          </cell>
          <cell r="H156">
            <v>0</v>
          </cell>
        </row>
        <row r="157">
          <cell r="A157" t="str">
            <v>03.01.05.2</v>
          </cell>
          <cell r="B157" t="str">
            <v>Vaän chuyeån ñaát caáp 1 cöï ly &lt;=100m</v>
          </cell>
          <cell r="C157" t="str">
            <v>m3/km</v>
          </cell>
          <cell r="D157">
            <v>0</v>
          </cell>
          <cell r="E157">
            <v>0</v>
          </cell>
          <cell r="F157">
            <v>0</v>
          </cell>
          <cell r="G157">
            <v>377672.4</v>
          </cell>
          <cell r="H157">
            <v>0</v>
          </cell>
        </row>
        <row r="158">
          <cell r="A158" t="str">
            <v>03.01.05.3</v>
          </cell>
          <cell r="B158" t="str">
            <v>Vaän chuyeån ñaát caáp 1 cöï ly &lt;=300m</v>
          </cell>
          <cell r="C158" t="str">
            <v>m3/km</v>
          </cell>
          <cell r="D158">
            <v>0</v>
          </cell>
          <cell r="E158">
            <v>0</v>
          </cell>
          <cell r="F158">
            <v>0</v>
          </cell>
          <cell r="G158">
            <v>361400.8</v>
          </cell>
          <cell r="H158">
            <v>0</v>
          </cell>
        </row>
        <row r="159">
          <cell r="A159" t="str">
            <v>03.01.05.4</v>
          </cell>
          <cell r="B159" t="str">
            <v>Vaän chuyeån ñaát caáp 1 cöï ly &lt;=500m</v>
          </cell>
          <cell r="C159" t="str">
            <v>m3/km</v>
          </cell>
          <cell r="D159">
            <v>0</v>
          </cell>
          <cell r="E159">
            <v>0</v>
          </cell>
          <cell r="F159">
            <v>0</v>
          </cell>
          <cell r="G159">
            <v>357975.19999999995</v>
          </cell>
          <cell r="H159">
            <v>0</v>
          </cell>
        </row>
        <row r="160">
          <cell r="A160" t="str">
            <v>03.01.05.5</v>
          </cell>
          <cell r="B160" t="str">
            <v>Vaän chuyeån ñaát caáp 1 cöï ly &gt;500m</v>
          </cell>
          <cell r="C160" t="str">
            <v>m3/km</v>
          </cell>
          <cell r="D160">
            <v>0</v>
          </cell>
          <cell r="E160">
            <v>0</v>
          </cell>
          <cell r="F160">
            <v>0</v>
          </cell>
          <cell r="G160">
            <v>355406.00000000006</v>
          </cell>
          <cell r="H160">
            <v>0</v>
          </cell>
        </row>
        <row r="161">
          <cell r="A161" t="str">
            <v>03.01.06.1</v>
          </cell>
          <cell r="B161" t="str">
            <v>Boác dôõ ñaát caáp 2</v>
          </cell>
          <cell r="C161" t="str">
            <v>m3/km</v>
          </cell>
          <cell r="D161">
            <v>0</v>
          </cell>
          <cell r="E161">
            <v>0</v>
          </cell>
          <cell r="F161">
            <v>0</v>
          </cell>
          <cell r="G161">
            <v>17128</v>
          </cell>
          <cell r="H161">
            <v>0</v>
          </cell>
        </row>
        <row r="162">
          <cell r="A162" t="str">
            <v>03.01.06.2</v>
          </cell>
          <cell r="B162" t="str">
            <v>Vaän chuyeån ñaát caáp 2 cöï ly &lt;=100m</v>
          </cell>
          <cell r="C162" t="str">
            <v>m3/km</v>
          </cell>
          <cell r="D162">
            <v>0</v>
          </cell>
          <cell r="E162">
            <v>0</v>
          </cell>
          <cell r="F162">
            <v>0</v>
          </cell>
          <cell r="G162">
            <v>390518.39999999997</v>
          </cell>
          <cell r="H162">
            <v>0</v>
          </cell>
        </row>
        <row r="163">
          <cell r="A163" t="str">
            <v>03.01.06.3</v>
          </cell>
          <cell r="B163" t="str">
            <v>Vaän chuyeån ñaát caáp 2 cöï ly &lt;=300m</v>
          </cell>
          <cell r="C163" t="str">
            <v>m3/km</v>
          </cell>
          <cell r="D163">
            <v>0</v>
          </cell>
          <cell r="E163">
            <v>0</v>
          </cell>
          <cell r="F163">
            <v>0</v>
          </cell>
          <cell r="G163">
            <v>372533.99999999994</v>
          </cell>
          <cell r="H163">
            <v>0</v>
          </cell>
        </row>
        <row r="164">
          <cell r="A164" t="str">
            <v>03.01.06.4</v>
          </cell>
          <cell r="B164" t="str">
            <v>Vaän chuyeån ñaát caáp 2 cöï ly &lt;=500m</v>
          </cell>
          <cell r="C164" t="str">
            <v>m3/km</v>
          </cell>
          <cell r="D164">
            <v>0</v>
          </cell>
          <cell r="E164">
            <v>0</v>
          </cell>
          <cell r="F164">
            <v>0</v>
          </cell>
          <cell r="G164">
            <v>369108.39999999997</v>
          </cell>
          <cell r="H164">
            <v>0</v>
          </cell>
        </row>
        <row r="165">
          <cell r="A165" t="str">
            <v>03.01.06.5</v>
          </cell>
          <cell r="B165" t="str">
            <v>Vaän chuyeån ñaát caáp 2 cöï ly &gt;500m</v>
          </cell>
          <cell r="C165" t="str">
            <v>m3/km</v>
          </cell>
          <cell r="D165">
            <v>0</v>
          </cell>
          <cell r="E165">
            <v>0</v>
          </cell>
          <cell r="F165">
            <v>0</v>
          </cell>
          <cell r="G165">
            <v>366539.2</v>
          </cell>
          <cell r="H165">
            <v>0</v>
          </cell>
        </row>
        <row r="166">
          <cell r="A166" t="str">
            <v>03.01.07.1</v>
          </cell>
          <cell r="B166" t="str">
            <v>Boác dôõ ñaát caáp 3</v>
          </cell>
          <cell r="C166" t="str">
            <v>m3/km</v>
          </cell>
          <cell r="D166">
            <v>0</v>
          </cell>
          <cell r="E166">
            <v>0</v>
          </cell>
          <cell r="F166">
            <v>0</v>
          </cell>
          <cell r="G166">
            <v>22266.400000000001</v>
          </cell>
          <cell r="H166">
            <v>0</v>
          </cell>
        </row>
        <row r="167">
          <cell r="A167" t="str">
            <v>03.01.07.2</v>
          </cell>
          <cell r="B167" t="str">
            <v>Vaän chuyeån ñaát caáp 3 cöï ly &lt;=100m</v>
          </cell>
          <cell r="C167" t="str">
            <v>m3/km</v>
          </cell>
          <cell r="D167">
            <v>0</v>
          </cell>
          <cell r="E167">
            <v>0</v>
          </cell>
          <cell r="F167">
            <v>0</v>
          </cell>
          <cell r="G167">
            <v>420492.4</v>
          </cell>
          <cell r="H167">
            <v>0</v>
          </cell>
        </row>
        <row r="168">
          <cell r="A168" t="str">
            <v>03.01.07.3</v>
          </cell>
          <cell r="B168" t="str">
            <v>Vaän chuyeån ñaát caáp 3 cöï ly &lt;=300m</v>
          </cell>
          <cell r="C168" t="str">
            <v>m3/km</v>
          </cell>
          <cell r="D168">
            <v>0</v>
          </cell>
          <cell r="E168">
            <v>0</v>
          </cell>
          <cell r="F168">
            <v>0</v>
          </cell>
          <cell r="G168">
            <v>404220.8</v>
          </cell>
          <cell r="H168">
            <v>0</v>
          </cell>
        </row>
        <row r="169">
          <cell r="A169" t="str">
            <v>03.01.07.4</v>
          </cell>
          <cell r="B169" t="str">
            <v>Vaän chuyeån ñaát caáp 3 cöï ly &lt;=500m</v>
          </cell>
          <cell r="C169" t="str">
            <v>m3/km</v>
          </cell>
          <cell r="D169">
            <v>0</v>
          </cell>
          <cell r="E169">
            <v>0</v>
          </cell>
          <cell r="F169">
            <v>0</v>
          </cell>
          <cell r="G169">
            <v>400795.19999999995</v>
          </cell>
          <cell r="H169">
            <v>0</v>
          </cell>
        </row>
        <row r="170">
          <cell r="A170" t="str">
            <v>03.01.07.5</v>
          </cell>
          <cell r="B170" t="str">
            <v>Vaän chuyeån ñaát caáp 3 cöï ly &gt;500m</v>
          </cell>
          <cell r="C170" t="str">
            <v>m3/km</v>
          </cell>
          <cell r="D170">
            <v>0</v>
          </cell>
          <cell r="E170">
            <v>0</v>
          </cell>
          <cell r="F170">
            <v>0</v>
          </cell>
          <cell r="G170">
            <v>398226.00000000006</v>
          </cell>
          <cell r="H170">
            <v>0</v>
          </cell>
        </row>
        <row r="171">
          <cell r="A171" t="str">
            <v>03.01.08.1</v>
          </cell>
          <cell r="B171" t="str">
            <v>Boác dôõ ñaát caáp 4</v>
          </cell>
          <cell r="C171" t="str">
            <v>m3/km</v>
          </cell>
          <cell r="D171">
            <v>0</v>
          </cell>
          <cell r="E171">
            <v>0</v>
          </cell>
          <cell r="F171">
            <v>0</v>
          </cell>
          <cell r="G171">
            <v>27404.799999999999</v>
          </cell>
          <cell r="H171">
            <v>0</v>
          </cell>
        </row>
        <row r="172">
          <cell r="A172" t="str">
            <v>03.01.08.2</v>
          </cell>
          <cell r="B172" t="str">
            <v>Vaän chuyeån ñaát caáp 4 cöï ly &lt;=100m</v>
          </cell>
          <cell r="C172" t="str">
            <v>m3/km</v>
          </cell>
          <cell r="D172">
            <v>0</v>
          </cell>
          <cell r="E172">
            <v>0</v>
          </cell>
          <cell r="F172">
            <v>0</v>
          </cell>
          <cell r="G172">
            <v>453892</v>
          </cell>
          <cell r="H172">
            <v>0</v>
          </cell>
        </row>
        <row r="173">
          <cell r="A173" t="str">
            <v>03.01.08.3</v>
          </cell>
          <cell r="B173" t="str">
            <v>Vaän chuyeån ñaát caáp 4 cöï ly &lt;=300m</v>
          </cell>
          <cell r="C173" t="str">
            <v>m3/km</v>
          </cell>
          <cell r="D173">
            <v>0</v>
          </cell>
          <cell r="E173">
            <v>0</v>
          </cell>
          <cell r="F173">
            <v>0</v>
          </cell>
          <cell r="G173">
            <v>436763.99999999994</v>
          </cell>
          <cell r="H173">
            <v>0</v>
          </cell>
        </row>
        <row r="174">
          <cell r="A174" t="str">
            <v>03.01.08.4</v>
          </cell>
          <cell r="B174" t="str">
            <v>Vaän chuyeån ñaát caáp 4 cöï ly &lt;=500m</v>
          </cell>
          <cell r="C174" t="str">
            <v>m3/km</v>
          </cell>
          <cell r="D174">
            <v>0</v>
          </cell>
          <cell r="E174">
            <v>0</v>
          </cell>
          <cell r="F174">
            <v>0</v>
          </cell>
          <cell r="G174">
            <v>433338.39999999997</v>
          </cell>
          <cell r="H174">
            <v>0</v>
          </cell>
        </row>
        <row r="175">
          <cell r="A175" t="str">
            <v>03.01.08.5</v>
          </cell>
          <cell r="B175" t="str">
            <v>Vaän chuyeån ñaát caáp 4 cöï ly &gt;500m</v>
          </cell>
          <cell r="C175" t="str">
            <v>m3/km</v>
          </cell>
          <cell r="D175">
            <v>0</v>
          </cell>
          <cell r="E175">
            <v>0</v>
          </cell>
          <cell r="F175">
            <v>0</v>
          </cell>
          <cell r="G175">
            <v>430769.2</v>
          </cell>
          <cell r="H175">
            <v>0</v>
          </cell>
        </row>
        <row r="176">
          <cell r="A176" t="str">
            <v>03.01.09.1</v>
          </cell>
          <cell r="B176" t="str">
            <v>Boác dôõ buøn</v>
          </cell>
          <cell r="C176" t="str">
            <v>m3/km</v>
          </cell>
          <cell r="D176">
            <v>0</v>
          </cell>
          <cell r="E176">
            <v>0</v>
          </cell>
          <cell r="F176">
            <v>0</v>
          </cell>
          <cell r="G176">
            <v>17984.399999999998</v>
          </cell>
          <cell r="H176">
            <v>0</v>
          </cell>
        </row>
        <row r="177">
          <cell r="A177" t="str">
            <v>03.01.09.2</v>
          </cell>
          <cell r="B177" t="str">
            <v>Vaän chuyeån buøn cöï ly &lt;=100m</v>
          </cell>
          <cell r="C177" t="str">
            <v>m3/km</v>
          </cell>
          <cell r="D177">
            <v>0</v>
          </cell>
          <cell r="E177">
            <v>0</v>
          </cell>
          <cell r="F177">
            <v>0</v>
          </cell>
          <cell r="G177">
            <v>295458</v>
          </cell>
          <cell r="H177">
            <v>0</v>
          </cell>
        </row>
        <row r="178">
          <cell r="A178" t="str">
            <v>03.01.09.3</v>
          </cell>
          <cell r="B178" t="str">
            <v>Vaän chuyeån buøn cöï ly &lt;=300m</v>
          </cell>
          <cell r="C178" t="str">
            <v>m3/km</v>
          </cell>
          <cell r="D178">
            <v>0</v>
          </cell>
          <cell r="E178">
            <v>0</v>
          </cell>
          <cell r="F178">
            <v>0</v>
          </cell>
          <cell r="G178">
            <v>283468.40000000002</v>
          </cell>
          <cell r="H178">
            <v>0</v>
          </cell>
        </row>
        <row r="179">
          <cell r="A179" t="str">
            <v>03.01.09.4</v>
          </cell>
          <cell r="B179" t="str">
            <v>Vaän chuyeån buøn cöï ly &lt;=500m</v>
          </cell>
          <cell r="C179" t="str">
            <v>m3/km</v>
          </cell>
          <cell r="D179">
            <v>0</v>
          </cell>
          <cell r="E179">
            <v>0</v>
          </cell>
          <cell r="F179">
            <v>0</v>
          </cell>
          <cell r="G179">
            <v>281755.59999999998</v>
          </cell>
          <cell r="H179">
            <v>0</v>
          </cell>
        </row>
        <row r="180">
          <cell r="A180" t="str">
            <v>03.01.09.5</v>
          </cell>
          <cell r="B180" t="str">
            <v>Vaän chuyeån buøn cöï ly &gt;500m</v>
          </cell>
          <cell r="C180" t="str">
            <v>m3/km</v>
          </cell>
          <cell r="D180">
            <v>0</v>
          </cell>
          <cell r="E180">
            <v>0</v>
          </cell>
          <cell r="F180">
            <v>0</v>
          </cell>
          <cell r="G180">
            <v>280042.8</v>
          </cell>
          <cell r="H180">
            <v>0</v>
          </cell>
        </row>
        <row r="181">
          <cell r="A181" t="str">
            <v>03.01.10.1</v>
          </cell>
          <cell r="B181" t="str">
            <v>Boác dôõ nöôùc</v>
          </cell>
          <cell r="C181" t="str">
            <v>m3/km</v>
          </cell>
          <cell r="D181">
            <v>0</v>
          </cell>
          <cell r="E181">
            <v>0</v>
          </cell>
          <cell r="F181">
            <v>0</v>
          </cell>
          <cell r="G181">
            <v>24835.599999999999</v>
          </cell>
          <cell r="H181">
            <v>0</v>
          </cell>
        </row>
        <row r="182">
          <cell r="A182" t="str">
            <v>03.01.10.2</v>
          </cell>
          <cell r="B182" t="str">
            <v>Vaän chuyeån nöôùc cöï ly &lt;=100m</v>
          </cell>
          <cell r="C182" t="str">
            <v>m3/km</v>
          </cell>
          <cell r="D182">
            <v>0</v>
          </cell>
          <cell r="E182">
            <v>0</v>
          </cell>
          <cell r="F182">
            <v>0</v>
          </cell>
          <cell r="G182">
            <v>336565.2</v>
          </cell>
          <cell r="H182">
            <v>0</v>
          </cell>
        </row>
        <row r="183">
          <cell r="A183" t="str">
            <v>03.01.10.3</v>
          </cell>
          <cell r="B183" t="str">
            <v>Vaän chuyeån nöôùc cöï ly &lt;=300m</v>
          </cell>
          <cell r="C183" t="str">
            <v>m3/km</v>
          </cell>
          <cell r="D183">
            <v>0</v>
          </cell>
          <cell r="E183">
            <v>0</v>
          </cell>
          <cell r="F183">
            <v>0</v>
          </cell>
          <cell r="G183">
            <v>331426.8</v>
          </cell>
          <cell r="H183">
            <v>0</v>
          </cell>
        </row>
        <row r="184">
          <cell r="A184" t="str">
            <v>03.01.10.4</v>
          </cell>
          <cell r="B184" t="str">
            <v>Vaän chuyeån nöôùc cöï ly &lt;=500m</v>
          </cell>
          <cell r="C184" t="str">
            <v>m3/km</v>
          </cell>
          <cell r="D184">
            <v>0</v>
          </cell>
          <cell r="E184">
            <v>0</v>
          </cell>
          <cell r="F184">
            <v>0</v>
          </cell>
          <cell r="G184">
            <v>288606.8</v>
          </cell>
          <cell r="H184">
            <v>0</v>
          </cell>
        </row>
        <row r="185">
          <cell r="A185" t="str">
            <v>03.01.10.5</v>
          </cell>
          <cell r="B185" t="str">
            <v>Vaän chuyeån nöôùc cöï ly &gt;500m</v>
          </cell>
          <cell r="C185" t="str">
            <v>m3/km</v>
          </cell>
          <cell r="D185">
            <v>0</v>
          </cell>
          <cell r="E185">
            <v>0</v>
          </cell>
          <cell r="F185">
            <v>0</v>
          </cell>
          <cell r="G185">
            <v>281755.59999999998</v>
          </cell>
          <cell r="H185">
            <v>0</v>
          </cell>
        </row>
        <row r="186">
          <cell r="A186" t="str">
            <v>03.01.11.1</v>
          </cell>
          <cell r="B186" t="str">
            <v>Boác dôõ vaùn goã coáp pha</v>
          </cell>
          <cell r="C186" t="str">
            <v>m3/km</v>
          </cell>
          <cell r="D186">
            <v>0</v>
          </cell>
          <cell r="E186">
            <v>0</v>
          </cell>
          <cell r="F186">
            <v>0</v>
          </cell>
          <cell r="G186">
            <v>15415.199999999999</v>
          </cell>
          <cell r="H186">
            <v>0</v>
          </cell>
        </row>
        <row r="187">
          <cell r="A187" t="str">
            <v>03.01.11.2</v>
          </cell>
          <cell r="B187" t="str">
            <v>Vaän chuyeån vaùn goã coáp pha cöï ly &lt;=100m</v>
          </cell>
          <cell r="C187" t="str">
            <v>m3/km</v>
          </cell>
          <cell r="D187">
            <v>0</v>
          </cell>
          <cell r="E187">
            <v>0</v>
          </cell>
          <cell r="F187">
            <v>0</v>
          </cell>
          <cell r="G187">
            <v>333996</v>
          </cell>
          <cell r="H187">
            <v>0</v>
          </cell>
        </row>
        <row r="188">
          <cell r="A188" t="str">
            <v>03.01.11.3</v>
          </cell>
          <cell r="B188" t="str">
            <v>Vaän chuyeån vaùn goã coáp pha cöï ly &lt;=300m</v>
          </cell>
          <cell r="C188" t="str">
            <v>m3/km</v>
          </cell>
          <cell r="D188">
            <v>0</v>
          </cell>
          <cell r="E188">
            <v>0</v>
          </cell>
          <cell r="F188">
            <v>0</v>
          </cell>
          <cell r="G188">
            <v>320293.60000000003</v>
          </cell>
          <cell r="H188">
            <v>0</v>
          </cell>
        </row>
        <row r="189">
          <cell r="A189" t="str">
            <v>03.01.11.4</v>
          </cell>
          <cell r="B189" t="str">
            <v>Vaän chuyeån vaùn goã coáp pha cöï ly &lt;=500m</v>
          </cell>
          <cell r="C189" t="str">
            <v>m3/km</v>
          </cell>
          <cell r="D189">
            <v>0</v>
          </cell>
          <cell r="E189">
            <v>0</v>
          </cell>
          <cell r="F189">
            <v>0</v>
          </cell>
          <cell r="G189">
            <v>316011.59999999998</v>
          </cell>
          <cell r="H189">
            <v>0</v>
          </cell>
        </row>
        <row r="190">
          <cell r="A190" t="str">
            <v>03.01.11.5</v>
          </cell>
          <cell r="B190" t="str">
            <v>Vaän chuyeån vaùn goã coáp pha cöï ly &gt;500m</v>
          </cell>
          <cell r="C190" t="str">
            <v>m3/km</v>
          </cell>
          <cell r="D190">
            <v>0</v>
          </cell>
          <cell r="E190">
            <v>0</v>
          </cell>
          <cell r="F190">
            <v>0</v>
          </cell>
          <cell r="G190">
            <v>313442.40000000002</v>
          </cell>
          <cell r="H190">
            <v>0</v>
          </cell>
        </row>
        <row r="191">
          <cell r="A191" t="str">
            <v>03.01.12.1</v>
          </cell>
          <cell r="B191" t="str">
            <v>Boác dôõ coáp pha theùp</v>
          </cell>
          <cell r="C191" t="str">
            <v>m3/km</v>
          </cell>
          <cell r="D191">
            <v>0</v>
          </cell>
          <cell r="E191">
            <v>0</v>
          </cell>
          <cell r="F191">
            <v>0</v>
          </cell>
          <cell r="G191">
            <v>27404.799999999999</v>
          </cell>
          <cell r="H191">
            <v>0</v>
          </cell>
        </row>
        <row r="192">
          <cell r="A192" t="str">
            <v>03.01.12.2</v>
          </cell>
          <cell r="B192" t="str">
            <v>Vaän chuyeån coáp pha theùp cöï ly &lt;=100m</v>
          </cell>
          <cell r="C192" t="str">
            <v>m3/km</v>
          </cell>
          <cell r="D192">
            <v>0</v>
          </cell>
          <cell r="E192">
            <v>0</v>
          </cell>
          <cell r="F192">
            <v>0</v>
          </cell>
          <cell r="G192">
            <v>495855.6</v>
          </cell>
          <cell r="H192">
            <v>0</v>
          </cell>
        </row>
        <row r="193">
          <cell r="A193" t="str">
            <v>03.01.12.3</v>
          </cell>
          <cell r="B193" t="str">
            <v>Vaän chuyeån coáp pha theùp cöï ly &lt;=300m</v>
          </cell>
          <cell r="C193" t="str">
            <v>m3/km</v>
          </cell>
          <cell r="D193">
            <v>0</v>
          </cell>
          <cell r="E193">
            <v>0</v>
          </cell>
          <cell r="F193">
            <v>0</v>
          </cell>
          <cell r="G193">
            <v>465025.19999999995</v>
          </cell>
          <cell r="H193">
            <v>0</v>
          </cell>
        </row>
        <row r="194">
          <cell r="A194" t="str">
            <v>03.01.12.4</v>
          </cell>
          <cell r="B194" t="str">
            <v>Vaän chuyeån coáp pha theùp cöï ly &lt;=500m</v>
          </cell>
          <cell r="C194" t="str">
            <v>m3/km</v>
          </cell>
          <cell r="D194">
            <v>0</v>
          </cell>
          <cell r="E194">
            <v>0</v>
          </cell>
          <cell r="F194">
            <v>0</v>
          </cell>
          <cell r="G194">
            <v>459030.4</v>
          </cell>
          <cell r="H194">
            <v>0</v>
          </cell>
        </row>
        <row r="195">
          <cell r="A195" t="str">
            <v>03.01.12.5</v>
          </cell>
          <cell r="B195" t="str">
            <v>Vaän chuyeån coáp pha theùp cöï ly &gt;500m</v>
          </cell>
          <cell r="C195" t="str">
            <v>m3/km</v>
          </cell>
          <cell r="D195">
            <v>0</v>
          </cell>
          <cell r="E195">
            <v>0</v>
          </cell>
          <cell r="F195">
            <v>0</v>
          </cell>
          <cell r="G195">
            <v>454748.39999999997</v>
          </cell>
          <cell r="H195">
            <v>0</v>
          </cell>
        </row>
        <row r="196">
          <cell r="A196" t="str">
            <v>03.01.13.1</v>
          </cell>
          <cell r="B196" t="str">
            <v>Boác dôõ xi maêng</v>
          </cell>
          <cell r="C196" t="str">
            <v>taán/km</v>
          </cell>
          <cell r="D196">
            <v>0</v>
          </cell>
          <cell r="E196">
            <v>0</v>
          </cell>
          <cell r="F196">
            <v>0</v>
          </cell>
          <cell r="G196">
            <v>17128</v>
          </cell>
          <cell r="H196">
            <v>0</v>
          </cell>
        </row>
        <row r="197">
          <cell r="A197" t="str">
            <v>03.01.13.2</v>
          </cell>
          <cell r="B197" t="str">
            <v>Vaän chuyeån xi maêng cöï ly &lt;=100m</v>
          </cell>
          <cell r="C197" t="str">
            <v>taán/km</v>
          </cell>
          <cell r="D197">
            <v>0</v>
          </cell>
          <cell r="E197">
            <v>0</v>
          </cell>
          <cell r="F197">
            <v>0</v>
          </cell>
          <cell r="G197">
            <v>417923.2</v>
          </cell>
          <cell r="H197">
            <v>0</v>
          </cell>
        </row>
        <row r="198">
          <cell r="A198" t="str">
            <v>03.01.13.3</v>
          </cell>
          <cell r="B198" t="str">
            <v>Vaän chuyeån xi maêng cöï ly &lt;=300m</v>
          </cell>
          <cell r="C198" t="str">
            <v>taán/km</v>
          </cell>
          <cell r="D198">
            <v>0</v>
          </cell>
          <cell r="E198">
            <v>0</v>
          </cell>
          <cell r="F198">
            <v>0</v>
          </cell>
          <cell r="G198">
            <v>393087.6</v>
          </cell>
          <cell r="H198">
            <v>0</v>
          </cell>
        </row>
        <row r="199">
          <cell r="A199" t="str">
            <v>03.01.13.4</v>
          </cell>
          <cell r="B199" t="str">
            <v>Vaän chuyeån xi maêng cöï ly &lt;=500m</v>
          </cell>
          <cell r="C199" t="str">
            <v>taán/km</v>
          </cell>
          <cell r="D199">
            <v>0</v>
          </cell>
          <cell r="E199">
            <v>0</v>
          </cell>
          <cell r="F199">
            <v>0</v>
          </cell>
          <cell r="G199">
            <v>389662</v>
          </cell>
          <cell r="H199">
            <v>0</v>
          </cell>
        </row>
        <row r="200">
          <cell r="A200" t="str">
            <v>03.01.13.5</v>
          </cell>
          <cell r="B200" t="str">
            <v>Vaän chuyeån xi maêng cöï ly &gt;500m</v>
          </cell>
          <cell r="C200" t="str">
            <v>taán/km</v>
          </cell>
          <cell r="D200">
            <v>0</v>
          </cell>
          <cell r="E200">
            <v>0</v>
          </cell>
          <cell r="F200">
            <v>0</v>
          </cell>
          <cell r="G200">
            <v>387092.8</v>
          </cell>
          <cell r="H200">
            <v>0</v>
          </cell>
        </row>
        <row r="201">
          <cell r="A201" t="str">
            <v>03.01.14.1</v>
          </cell>
          <cell r="B201" t="str">
            <v>Boác dôõ bu loâng, tieáp ñòa, coát theùp, daây neo</v>
          </cell>
          <cell r="C201" t="str">
            <v>taán/km</v>
          </cell>
          <cell r="D201">
            <v>0</v>
          </cell>
          <cell r="E201">
            <v>0</v>
          </cell>
          <cell r="F201">
            <v>0</v>
          </cell>
          <cell r="G201">
            <v>35112.400000000001</v>
          </cell>
          <cell r="H201">
            <v>0</v>
          </cell>
        </row>
        <row r="202">
          <cell r="A202" t="str">
            <v>03.01.14.2</v>
          </cell>
          <cell r="B202" t="str">
            <v>Vaän chuyeån bu loâng, tieáp ñòa, coát theùp, daây neo cöï ly &lt;=100m</v>
          </cell>
          <cell r="C202" t="str">
            <v>taán/km</v>
          </cell>
          <cell r="D202">
            <v>0</v>
          </cell>
          <cell r="E202">
            <v>0</v>
          </cell>
          <cell r="F202">
            <v>0</v>
          </cell>
          <cell r="G202">
            <v>641443.6</v>
          </cell>
          <cell r="H202">
            <v>0</v>
          </cell>
        </row>
        <row r="203">
          <cell r="A203" t="str">
            <v>03.01.14.3</v>
          </cell>
          <cell r="B203" t="str">
            <v>Vaän chuyeån bu loâng, tieáp ñòa, coát theùp, daây neo cöï ly &lt;=300m</v>
          </cell>
          <cell r="C203" t="str">
            <v>taán/km</v>
          </cell>
          <cell r="D203">
            <v>0</v>
          </cell>
          <cell r="E203">
            <v>0</v>
          </cell>
          <cell r="F203">
            <v>0</v>
          </cell>
          <cell r="G203">
            <v>602049.20000000007</v>
          </cell>
          <cell r="H203">
            <v>0</v>
          </cell>
        </row>
        <row r="204">
          <cell r="A204" t="str">
            <v>03.01.14.4</v>
          </cell>
          <cell r="B204" t="str">
            <v>Vaän chuyeån bu loâng, tieáp ñòa, coát theùp, daây neo cöï ly &lt;=500m</v>
          </cell>
          <cell r="C204" t="str">
            <v>taán/km</v>
          </cell>
          <cell r="D204">
            <v>0</v>
          </cell>
          <cell r="E204">
            <v>0</v>
          </cell>
          <cell r="F204">
            <v>0</v>
          </cell>
          <cell r="G204">
            <v>594341.6</v>
          </cell>
          <cell r="H204">
            <v>0</v>
          </cell>
        </row>
        <row r="205">
          <cell r="A205" t="str">
            <v>03.01.14.5</v>
          </cell>
          <cell r="B205" t="str">
            <v>Vaän chuyeån bu loâng, tieáp ñòa, coát theùp, daây neo cöï ly &gt;500m</v>
          </cell>
          <cell r="C205" t="str">
            <v>taán/km</v>
          </cell>
          <cell r="D205">
            <v>0</v>
          </cell>
          <cell r="E205">
            <v>0</v>
          </cell>
          <cell r="F205">
            <v>0</v>
          </cell>
          <cell r="G205">
            <v>545526.80000000005</v>
          </cell>
          <cell r="H205">
            <v>0</v>
          </cell>
        </row>
        <row r="206">
          <cell r="A206" t="str">
            <v>03.01.15.1</v>
          </cell>
          <cell r="B206" t="str">
            <v>Boác dôõ coät theùp chöa laép</v>
          </cell>
          <cell r="C206" t="str">
            <v>taán/km</v>
          </cell>
          <cell r="D206">
            <v>0</v>
          </cell>
          <cell r="E206">
            <v>0</v>
          </cell>
          <cell r="F206">
            <v>0</v>
          </cell>
          <cell r="G206">
            <v>32543.200000000001</v>
          </cell>
          <cell r="H206">
            <v>0</v>
          </cell>
        </row>
        <row r="207">
          <cell r="A207" t="str">
            <v>03.01.15.2</v>
          </cell>
          <cell r="B207" t="str">
            <v>Vaän chuyeån coät theùp chöa laép, v.c töøng thanh cöï ly &lt;=100m</v>
          </cell>
          <cell r="C207" t="str">
            <v>taán/km</v>
          </cell>
          <cell r="D207">
            <v>0</v>
          </cell>
          <cell r="E207">
            <v>0</v>
          </cell>
          <cell r="F207">
            <v>0</v>
          </cell>
          <cell r="G207">
            <v>583208.4</v>
          </cell>
          <cell r="H207">
            <v>0</v>
          </cell>
        </row>
        <row r="208">
          <cell r="A208" t="str">
            <v>03.01.15.3</v>
          </cell>
          <cell r="B208" t="str">
            <v>Vaän chuyeån coät theùp chöa laép, v.c töøng thanh cöï ly &lt;=300m</v>
          </cell>
          <cell r="C208" t="str">
            <v>taán/km</v>
          </cell>
          <cell r="D208">
            <v>0</v>
          </cell>
          <cell r="E208">
            <v>0</v>
          </cell>
          <cell r="F208">
            <v>0</v>
          </cell>
          <cell r="G208">
            <v>547239.6</v>
          </cell>
          <cell r="H208">
            <v>0</v>
          </cell>
        </row>
        <row r="209">
          <cell r="A209" t="str">
            <v>03.01.15.4</v>
          </cell>
          <cell r="B209" t="str">
            <v>Vaän chuyeån coät theùp chöa laép, v.c töøng thanh cöï ly &lt;=500m</v>
          </cell>
          <cell r="C209" t="str">
            <v>taán/km</v>
          </cell>
          <cell r="D209">
            <v>0</v>
          </cell>
          <cell r="E209">
            <v>0</v>
          </cell>
          <cell r="F209">
            <v>0</v>
          </cell>
          <cell r="G209">
            <v>540388.4</v>
          </cell>
          <cell r="H209">
            <v>0</v>
          </cell>
        </row>
        <row r="210">
          <cell r="A210" t="str">
            <v>03.01.15.5</v>
          </cell>
          <cell r="B210" t="str">
            <v>Vaän chuyeån coät theùp chöa laép, v.c töøng thanh cöï ly &gt;500m</v>
          </cell>
          <cell r="C210" t="str">
            <v>taán/km</v>
          </cell>
          <cell r="D210">
            <v>0</v>
          </cell>
          <cell r="E210">
            <v>0</v>
          </cell>
          <cell r="F210">
            <v>0</v>
          </cell>
          <cell r="G210">
            <v>535250</v>
          </cell>
          <cell r="H210">
            <v>0</v>
          </cell>
        </row>
        <row r="211">
          <cell r="A211" t="str">
            <v>03.01.16.1</v>
          </cell>
          <cell r="B211" t="str">
            <v>Boác dôõ coät theùp ñaõ laép</v>
          </cell>
          <cell r="C211" t="str">
            <v>taán/km</v>
          </cell>
          <cell r="D211">
            <v>0</v>
          </cell>
          <cell r="E211">
            <v>0</v>
          </cell>
          <cell r="F211">
            <v>0</v>
          </cell>
          <cell r="G211">
            <v>38538</v>
          </cell>
          <cell r="H211">
            <v>0</v>
          </cell>
        </row>
        <row r="212">
          <cell r="A212" t="str">
            <v>03.01.16.2</v>
          </cell>
          <cell r="B212" t="str">
            <v>Vaän chuyeån coät theùp ñaõ laép, v.c töøng ñoaïn cöï ly &lt;=100m</v>
          </cell>
          <cell r="C212" t="str">
            <v>taán/km</v>
          </cell>
          <cell r="D212">
            <v>0</v>
          </cell>
          <cell r="E212">
            <v>0</v>
          </cell>
          <cell r="F212">
            <v>0</v>
          </cell>
          <cell r="G212">
            <v>699678.8</v>
          </cell>
          <cell r="H212">
            <v>0</v>
          </cell>
        </row>
        <row r="213">
          <cell r="A213" t="str">
            <v>03.01.16.3</v>
          </cell>
          <cell r="B213" t="str">
            <v>Vaän chuyeån coät theùp ñaõ laép, v.c töøng ñoaïn cöï ly &lt;=300m</v>
          </cell>
          <cell r="C213" t="str">
            <v>taán/km</v>
          </cell>
          <cell r="D213">
            <v>0</v>
          </cell>
          <cell r="E213">
            <v>0</v>
          </cell>
          <cell r="F213">
            <v>0</v>
          </cell>
          <cell r="G213">
            <v>656858.80000000005</v>
          </cell>
          <cell r="H213">
            <v>0</v>
          </cell>
        </row>
        <row r="214">
          <cell r="A214" t="str">
            <v>03.01.16.4</v>
          </cell>
          <cell r="B214" t="str">
            <v>Vaän chuyeån coät theùp ñaõ laép, v.c töøng ñoaïn cöï ly &lt;=500m</v>
          </cell>
          <cell r="C214" t="str">
            <v>taán/km</v>
          </cell>
          <cell r="D214">
            <v>0</v>
          </cell>
          <cell r="E214">
            <v>0</v>
          </cell>
          <cell r="F214">
            <v>0</v>
          </cell>
          <cell r="G214">
            <v>648294.80000000005</v>
          </cell>
          <cell r="H214">
            <v>0</v>
          </cell>
        </row>
        <row r="215">
          <cell r="A215" t="str">
            <v>03.01.16.5</v>
          </cell>
          <cell r="B215" t="str">
            <v>Vaän chuyeån coät theùp ñaõ laép, v.c töøng ñoaïn cöï ly &gt;500m</v>
          </cell>
          <cell r="C215" t="str">
            <v>taán/km</v>
          </cell>
          <cell r="D215">
            <v>0</v>
          </cell>
          <cell r="E215">
            <v>0</v>
          </cell>
          <cell r="F215">
            <v>0</v>
          </cell>
          <cell r="G215">
            <v>642300</v>
          </cell>
          <cell r="H215">
            <v>0</v>
          </cell>
        </row>
        <row r="216">
          <cell r="A216" t="str">
            <v>03.01.17.1</v>
          </cell>
          <cell r="B216" t="str">
            <v>Boác dôõ gaïch chæ</v>
          </cell>
          <cell r="C216" t="str">
            <v>vieân/km</v>
          </cell>
          <cell r="D216">
            <v>0</v>
          </cell>
          <cell r="E216">
            <v>0</v>
          </cell>
          <cell r="F216">
            <v>0</v>
          </cell>
          <cell r="G216">
            <v>38.537999999999997</v>
          </cell>
          <cell r="H216">
            <v>0</v>
          </cell>
        </row>
        <row r="217">
          <cell r="A217" t="str">
            <v>03.01.17.2</v>
          </cell>
          <cell r="B217" t="str">
            <v>Vaän chuyeån gaïch chæ cöï ly &lt;=100m</v>
          </cell>
          <cell r="C217" t="str">
            <v>vieân/km</v>
          </cell>
          <cell r="D217">
            <v>0</v>
          </cell>
          <cell r="E217">
            <v>0</v>
          </cell>
          <cell r="F217">
            <v>0</v>
          </cell>
          <cell r="G217">
            <v>596.05439999999999</v>
          </cell>
          <cell r="H217">
            <v>0</v>
          </cell>
        </row>
        <row r="218">
          <cell r="A218" t="str">
            <v>03.01.17.3</v>
          </cell>
          <cell r="B218" t="str">
            <v>Vaän chuyeån gaïch chæ cöï ly &lt;=300m</v>
          </cell>
          <cell r="C218" t="str">
            <v>vieân/km</v>
          </cell>
          <cell r="D218">
            <v>0</v>
          </cell>
          <cell r="E218">
            <v>0</v>
          </cell>
          <cell r="F218">
            <v>0</v>
          </cell>
          <cell r="G218">
            <v>453.03560000000004</v>
          </cell>
          <cell r="H218">
            <v>0</v>
          </cell>
        </row>
        <row r="219">
          <cell r="A219" t="str">
            <v>03.01.17.4</v>
          </cell>
          <cell r="B219" t="str">
            <v>Vaän chuyeån gaïch chæ cöï ly &lt;=500m</v>
          </cell>
          <cell r="C219" t="str">
            <v>vieân/km</v>
          </cell>
          <cell r="D219">
            <v>0</v>
          </cell>
          <cell r="E219">
            <v>0</v>
          </cell>
          <cell r="F219">
            <v>0</v>
          </cell>
          <cell r="G219">
            <v>441.04599999999999</v>
          </cell>
          <cell r="H219">
            <v>0</v>
          </cell>
        </row>
        <row r="220">
          <cell r="A220" t="str">
            <v>03.01.17.5</v>
          </cell>
          <cell r="B220" t="str">
            <v>Vaän chuyeån gaïch chæ cöï ly &gt;500m</v>
          </cell>
          <cell r="C220" t="str">
            <v>vieân/km</v>
          </cell>
          <cell r="D220">
            <v>0</v>
          </cell>
          <cell r="E220">
            <v>0</v>
          </cell>
          <cell r="F220">
            <v>0</v>
          </cell>
          <cell r="G220">
            <v>432.48199999999997</v>
          </cell>
          <cell r="H220">
            <v>0</v>
          </cell>
        </row>
        <row r="221">
          <cell r="A221" t="str">
            <v>03.01.18.1</v>
          </cell>
          <cell r="B221" t="str">
            <v>Boác dôõ coïc tre, goã daøi</v>
          </cell>
          <cell r="C221" t="str">
            <v>coïc/km</v>
          </cell>
          <cell r="D221">
            <v>0</v>
          </cell>
          <cell r="E221">
            <v>0</v>
          </cell>
          <cell r="F221">
            <v>0</v>
          </cell>
          <cell r="G221">
            <v>196.97200000000001</v>
          </cell>
          <cell r="H221">
            <v>0</v>
          </cell>
        </row>
        <row r="222">
          <cell r="A222" t="str">
            <v>03.01.18.2</v>
          </cell>
          <cell r="B222" t="str">
            <v>Vaän chuyeån coïc tre, goã daøi cöï ly &lt;=100m</v>
          </cell>
          <cell r="C222" t="str">
            <v>coïc/km</v>
          </cell>
          <cell r="D222">
            <v>0</v>
          </cell>
          <cell r="E222">
            <v>0</v>
          </cell>
          <cell r="F222">
            <v>0</v>
          </cell>
          <cell r="G222">
            <v>1044.808</v>
          </cell>
          <cell r="H222">
            <v>0</v>
          </cell>
        </row>
        <row r="223">
          <cell r="A223" t="str">
            <v>03.01.18.3</v>
          </cell>
          <cell r="B223" t="str">
            <v>Vaän chuyeån coïc tre, goã daøi cöï ly &lt;=300m</v>
          </cell>
          <cell r="C223" t="str">
            <v>coïc/km</v>
          </cell>
          <cell r="D223">
            <v>0</v>
          </cell>
          <cell r="E223">
            <v>0</v>
          </cell>
          <cell r="F223">
            <v>0</v>
          </cell>
          <cell r="G223">
            <v>984.86</v>
          </cell>
          <cell r="H223">
            <v>0</v>
          </cell>
        </row>
        <row r="224">
          <cell r="A224" t="str">
            <v>03.01.18.4</v>
          </cell>
          <cell r="B224" t="str">
            <v>Vaän chuyeån coïc tre, goã daøi cöï ly &lt;=500m</v>
          </cell>
          <cell r="C224" t="str">
            <v>coïc/km</v>
          </cell>
          <cell r="D224">
            <v>0</v>
          </cell>
          <cell r="E224">
            <v>0</v>
          </cell>
          <cell r="F224">
            <v>0</v>
          </cell>
          <cell r="G224">
            <v>976.29599999999994</v>
          </cell>
          <cell r="H224">
            <v>0</v>
          </cell>
        </row>
        <row r="225">
          <cell r="A225" t="str">
            <v>03.01.18.5</v>
          </cell>
          <cell r="B225" t="str">
            <v>Vaän chuyeån coïc tre, goã daøi cöï ly &gt;500m</v>
          </cell>
          <cell r="C225" t="str">
            <v>coïc/km</v>
          </cell>
          <cell r="D225">
            <v>0</v>
          </cell>
          <cell r="E225">
            <v>0</v>
          </cell>
          <cell r="F225">
            <v>0</v>
          </cell>
          <cell r="G225">
            <v>967.73199999999997</v>
          </cell>
          <cell r="H225">
            <v>0</v>
          </cell>
        </row>
        <row r="226">
          <cell r="A226" t="str">
            <v>03.01.19.1</v>
          </cell>
          <cell r="B226" t="str">
            <v>Boác dôõ tre caây</v>
          </cell>
          <cell r="C226" t="str">
            <v>caây/km</v>
          </cell>
          <cell r="D226">
            <v>0</v>
          </cell>
          <cell r="E226">
            <v>0</v>
          </cell>
          <cell r="F226">
            <v>0</v>
          </cell>
          <cell r="G226">
            <v>530.96799999999996</v>
          </cell>
          <cell r="H226">
            <v>0</v>
          </cell>
        </row>
        <row r="227">
          <cell r="A227" t="str">
            <v>03.01.19.2</v>
          </cell>
          <cell r="B227" t="str">
            <v>Vaän chuyeån tre caây cöï ly &lt;=100m</v>
          </cell>
          <cell r="C227" t="str">
            <v>caây/km</v>
          </cell>
          <cell r="D227">
            <v>0</v>
          </cell>
          <cell r="E227">
            <v>0</v>
          </cell>
          <cell r="F227">
            <v>0</v>
          </cell>
          <cell r="G227">
            <v>7690.4720000000007</v>
          </cell>
          <cell r="H227">
            <v>0</v>
          </cell>
        </row>
        <row r="228">
          <cell r="A228" t="str">
            <v>03.01.19.3</v>
          </cell>
          <cell r="B228" t="str">
            <v>Vaän chuyeån tre caây cöï ly &lt;=300m</v>
          </cell>
          <cell r="C228" t="str">
            <v>caây/km</v>
          </cell>
          <cell r="D228">
            <v>0</v>
          </cell>
          <cell r="E228">
            <v>0</v>
          </cell>
          <cell r="F228">
            <v>0</v>
          </cell>
          <cell r="G228">
            <v>7236.579999999999</v>
          </cell>
          <cell r="H228">
            <v>0</v>
          </cell>
        </row>
        <row r="229">
          <cell r="A229" t="str">
            <v>03.01.19.4</v>
          </cell>
          <cell r="B229" t="str">
            <v>Vaän chuyeån tre caây cöï ly &lt;=500m</v>
          </cell>
          <cell r="C229" t="str">
            <v>caây/km</v>
          </cell>
          <cell r="D229">
            <v>0</v>
          </cell>
          <cell r="E229">
            <v>0</v>
          </cell>
          <cell r="F229">
            <v>0</v>
          </cell>
          <cell r="G229">
            <v>7142.3760000000002</v>
          </cell>
          <cell r="H229">
            <v>0</v>
          </cell>
        </row>
        <row r="230">
          <cell r="A230" t="str">
            <v>03.01.19.5</v>
          </cell>
          <cell r="B230" t="str">
            <v>Vaän chuyeån tre caây cöï ly &gt;500m</v>
          </cell>
          <cell r="C230" t="str">
            <v>caây/km</v>
          </cell>
          <cell r="D230">
            <v>0</v>
          </cell>
          <cell r="E230">
            <v>0</v>
          </cell>
          <cell r="F230">
            <v>0</v>
          </cell>
          <cell r="G230">
            <v>7065.3</v>
          </cell>
          <cell r="H230">
            <v>0</v>
          </cell>
        </row>
        <row r="231">
          <cell r="A231" t="str">
            <v>03.01.20.1</v>
          </cell>
          <cell r="B231" t="str">
            <v>Boác dôõ phuï kieän caùc loaïi</v>
          </cell>
          <cell r="C231" t="str">
            <v>taán/km</v>
          </cell>
          <cell r="D231">
            <v>0</v>
          </cell>
          <cell r="E231">
            <v>0</v>
          </cell>
          <cell r="F231">
            <v>0</v>
          </cell>
          <cell r="G231">
            <v>35968.799999999996</v>
          </cell>
          <cell r="H231">
            <v>0</v>
          </cell>
        </row>
        <row r="232">
          <cell r="A232" t="str">
            <v>03.01.20.2</v>
          </cell>
          <cell r="B232" t="str">
            <v>Vaän chuyeån phuï kieän caùc loaïi cöï ly &lt;=100m</v>
          </cell>
          <cell r="C232" t="str">
            <v>taán/km</v>
          </cell>
          <cell r="D232">
            <v>0</v>
          </cell>
          <cell r="E232">
            <v>0</v>
          </cell>
          <cell r="F232">
            <v>0</v>
          </cell>
          <cell r="G232">
            <v>577213.6</v>
          </cell>
          <cell r="H232">
            <v>0</v>
          </cell>
        </row>
        <row r="233">
          <cell r="A233" t="str">
            <v>03.01.20.3</v>
          </cell>
          <cell r="B233" t="str">
            <v>Vaän chuyeån phuï kieän caùc loaïi cöï ly &lt;=300m</v>
          </cell>
          <cell r="C233" t="str">
            <v>taán/km</v>
          </cell>
          <cell r="D233">
            <v>0</v>
          </cell>
          <cell r="E233">
            <v>0</v>
          </cell>
          <cell r="F233">
            <v>0</v>
          </cell>
          <cell r="G233">
            <v>542101.19999999995</v>
          </cell>
          <cell r="H233">
            <v>0</v>
          </cell>
        </row>
        <row r="234">
          <cell r="A234" t="str">
            <v>03.01.20.4</v>
          </cell>
          <cell r="B234" t="str">
            <v>Vaän chuyeån phuï kieän caùc loaïi cöï ly &lt;=500m</v>
          </cell>
          <cell r="C234" t="str">
            <v>taán/km</v>
          </cell>
          <cell r="D234">
            <v>0</v>
          </cell>
          <cell r="E234">
            <v>0</v>
          </cell>
          <cell r="F234">
            <v>0</v>
          </cell>
          <cell r="G234">
            <v>535250</v>
          </cell>
          <cell r="H234">
            <v>0</v>
          </cell>
        </row>
        <row r="235">
          <cell r="A235" t="str">
            <v>03.01.20.5</v>
          </cell>
          <cell r="B235" t="str">
            <v>Vaän chuyeån phuï kieän caùc loaïi cöï ly &gt;500m</v>
          </cell>
          <cell r="C235" t="str">
            <v>taán/km</v>
          </cell>
          <cell r="D235">
            <v>0</v>
          </cell>
          <cell r="E235">
            <v>0</v>
          </cell>
          <cell r="F235">
            <v>0</v>
          </cell>
          <cell r="G235">
            <v>529255.19999999995</v>
          </cell>
          <cell r="H235">
            <v>0</v>
          </cell>
        </row>
        <row r="236">
          <cell r="A236" t="str">
            <v>03.01.21.1</v>
          </cell>
          <cell r="B236" t="str">
            <v>Boác dôõ söù caùc loaïi</v>
          </cell>
          <cell r="C236" t="str">
            <v>taán/km</v>
          </cell>
          <cell r="D236">
            <v>0</v>
          </cell>
          <cell r="E236">
            <v>0</v>
          </cell>
          <cell r="F236">
            <v>0</v>
          </cell>
          <cell r="G236">
            <v>71081.2</v>
          </cell>
          <cell r="H236">
            <v>0</v>
          </cell>
        </row>
        <row r="237">
          <cell r="A237" t="str">
            <v>03.01.21.2</v>
          </cell>
          <cell r="B237" t="str">
            <v>Vaän chuyeån söù caùc loaïi cöï ly &lt;=100m</v>
          </cell>
          <cell r="C237" t="str">
            <v>taán/km</v>
          </cell>
          <cell r="D237">
            <v>0</v>
          </cell>
          <cell r="E237">
            <v>0</v>
          </cell>
          <cell r="F237">
            <v>0</v>
          </cell>
          <cell r="G237">
            <v>757914</v>
          </cell>
          <cell r="H237">
            <v>0</v>
          </cell>
        </row>
        <row r="238">
          <cell r="A238" t="str">
            <v>03.01.21.3</v>
          </cell>
          <cell r="B238" t="str">
            <v>Vaän chuyeån söù caùc loaïi cöï ly &lt;=300m</v>
          </cell>
          <cell r="C238" t="str">
            <v>taán/km</v>
          </cell>
          <cell r="D238">
            <v>0</v>
          </cell>
          <cell r="E238">
            <v>0</v>
          </cell>
          <cell r="F238">
            <v>0</v>
          </cell>
          <cell r="G238">
            <v>711668.4</v>
          </cell>
          <cell r="H238">
            <v>0</v>
          </cell>
        </row>
        <row r="239">
          <cell r="A239" t="str">
            <v>03.01.21.4</v>
          </cell>
          <cell r="B239" t="str">
            <v>Vaän chuyeån söù caùc loaïi cöï ly &lt;=500m</v>
          </cell>
          <cell r="C239" t="str">
            <v>taán/km</v>
          </cell>
          <cell r="D239">
            <v>0</v>
          </cell>
          <cell r="E239">
            <v>0</v>
          </cell>
          <cell r="F239">
            <v>0</v>
          </cell>
          <cell r="G239">
            <v>702247.99999999988</v>
          </cell>
          <cell r="H239">
            <v>0</v>
          </cell>
        </row>
        <row r="240">
          <cell r="A240" t="str">
            <v>03.01.21.5</v>
          </cell>
          <cell r="B240" t="str">
            <v>Vaän chuyeån söù caùc loaïi cöï ly &gt;500m</v>
          </cell>
          <cell r="C240" t="str">
            <v>taán/km</v>
          </cell>
          <cell r="D240">
            <v>0</v>
          </cell>
          <cell r="E240">
            <v>0</v>
          </cell>
          <cell r="F240">
            <v>0</v>
          </cell>
          <cell r="G240">
            <v>695396.79999999993</v>
          </cell>
          <cell r="H240">
            <v>0</v>
          </cell>
        </row>
        <row r="241">
          <cell r="A241" t="str">
            <v>03.01.22.1</v>
          </cell>
          <cell r="B241" t="str">
            <v>Boác dôõ daây daãn ñieän, caùp caùc loaïi</v>
          </cell>
          <cell r="C241" t="str">
            <v>taán/km</v>
          </cell>
          <cell r="D241">
            <v>0</v>
          </cell>
          <cell r="E241">
            <v>0</v>
          </cell>
          <cell r="F241">
            <v>0</v>
          </cell>
          <cell r="G241">
            <v>41107.199999999997</v>
          </cell>
          <cell r="H241">
            <v>0</v>
          </cell>
        </row>
        <row r="242">
          <cell r="A242" t="str">
            <v>03.01.22.2</v>
          </cell>
          <cell r="B242" t="str">
            <v>Vaän chuyeån daây daãn ñieän, caùp caùc loaïi cöï ly &lt;=100m</v>
          </cell>
          <cell r="C242" t="str">
            <v>taán/km</v>
          </cell>
          <cell r="D242">
            <v>0</v>
          </cell>
          <cell r="E242">
            <v>0</v>
          </cell>
          <cell r="F242">
            <v>0</v>
          </cell>
          <cell r="G242">
            <v>583208.4</v>
          </cell>
          <cell r="H242">
            <v>0</v>
          </cell>
        </row>
        <row r="243">
          <cell r="A243" t="str">
            <v>03.01.22.3</v>
          </cell>
          <cell r="B243" t="str">
            <v>Vaän chuyeån daây daãn ñieän, caùp caùc loaïi cöï ly &lt;=300m</v>
          </cell>
          <cell r="C243" t="str">
            <v>taán/km</v>
          </cell>
          <cell r="D243">
            <v>0</v>
          </cell>
          <cell r="E243">
            <v>0</v>
          </cell>
          <cell r="F243">
            <v>0</v>
          </cell>
          <cell r="G243">
            <v>546383.19999999995</v>
          </cell>
          <cell r="H243">
            <v>0</v>
          </cell>
        </row>
        <row r="244">
          <cell r="A244" t="str">
            <v>03.01.22.4</v>
          </cell>
          <cell r="B244" t="str">
            <v>Vaän chuyeån daây daãn ñieän, caùp caùc loaïi cöï ly &lt;=500m</v>
          </cell>
          <cell r="C244" t="str">
            <v>taán/km</v>
          </cell>
          <cell r="D244">
            <v>0</v>
          </cell>
          <cell r="E244">
            <v>0</v>
          </cell>
          <cell r="F244">
            <v>0</v>
          </cell>
          <cell r="G244">
            <v>540388.4</v>
          </cell>
          <cell r="H244">
            <v>0</v>
          </cell>
        </row>
        <row r="245">
          <cell r="A245" t="str">
            <v>03.01.22.5</v>
          </cell>
          <cell r="B245" t="str">
            <v>Vaän chuyeån daây daãn ñieän, caùp caùc loaïi cöï ly &gt;500m</v>
          </cell>
          <cell r="C245" t="str">
            <v>taán/km</v>
          </cell>
          <cell r="D245">
            <v>0</v>
          </cell>
          <cell r="E245">
            <v>0</v>
          </cell>
          <cell r="F245">
            <v>0</v>
          </cell>
          <cell r="G245">
            <v>535250</v>
          </cell>
          <cell r="H245">
            <v>0</v>
          </cell>
        </row>
        <row r="246">
          <cell r="A246" t="str">
            <v>03.01.23.1</v>
          </cell>
          <cell r="B246" t="str">
            <v>Boác dôõ caáu kieän beâ toâng ñuùc saün</v>
          </cell>
          <cell r="C246" t="str">
            <v>taán/km</v>
          </cell>
          <cell r="D246">
            <v>0</v>
          </cell>
          <cell r="E246">
            <v>0</v>
          </cell>
          <cell r="F246">
            <v>0</v>
          </cell>
          <cell r="G246">
            <v>35112.400000000001</v>
          </cell>
          <cell r="H246">
            <v>0</v>
          </cell>
        </row>
        <row r="247">
          <cell r="A247" t="str">
            <v>03.01.23.2</v>
          </cell>
          <cell r="B247" t="str">
            <v>Vaän chuyeån caáu kieän beâ toâng ñuùc saün cöï ly &lt;=100m</v>
          </cell>
          <cell r="C247" t="str">
            <v>taán/km</v>
          </cell>
          <cell r="D247">
            <v>0</v>
          </cell>
          <cell r="E247">
            <v>0</v>
          </cell>
          <cell r="F247">
            <v>0</v>
          </cell>
          <cell r="G247">
            <v>524973.19999999995</v>
          </cell>
          <cell r="H247">
            <v>0</v>
          </cell>
        </row>
        <row r="248">
          <cell r="A248" t="str">
            <v>03.01.23.3</v>
          </cell>
          <cell r="B248" t="str">
            <v>Vaän chuyeån caáu kieän beâ toâng ñuùc saün cöï ly &lt;=300m</v>
          </cell>
          <cell r="C248" t="str">
            <v>taán/km</v>
          </cell>
          <cell r="D248">
            <v>0</v>
          </cell>
          <cell r="E248">
            <v>0</v>
          </cell>
          <cell r="F248">
            <v>0</v>
          </cell>
          <cell r="G248">
            <v>492430</v>
          </cell>
          <cell r="H248">
            <v>0</v>
          </cell>
        </row>
        <row r="249">
          <cell r="A249" t="str">
            <v>03.01.23.4</v>
          </cell>
          <cell r="B249" t="str">
            <v>Vaän chuyeån caáu kieän beâ toâng ñuùc saün cöï ly &lt;=500m</v>
          </cell>
          <cell r="C249" t="str">
            <v>taán/km</v>
          </cell>
          <cell r="D249">
            <v>0</v>
          </cell>
          <cell r="E249">
            <v>0</v>
          </cell>
          <cell r="F249">
            <v>0</v>
          </cell>
          <cell r="G249">
            <v>486435.19999999995</v>
          </cell>
          <cell r="H249">
            <v>0</v>
          </cell>
        </row>
        <row r="250">
          <cell r="A250" t="str">
            <v>03.01.23.5</v>
          </cell>
          <cell r="B250" t="str">
            <v>Vaän chuyeån caáu kieän beâ toâng ñuùc saün cöï ly &gt;500m</v>
          </cell>
          <cell r="C250" t="str">
            <v>taán/km</v>
          </cell>
          <cell r="D250">
            <v>0</v>
          </cell>
          <cell r="E250">
            <v>0</v>
          </cell>
          <cell r="F250">
            <v>0</v>
          </cell>
          <cell r="G250">
            <v>481296.8</v>
          </cell>
          <cell r="H250">
            <v>0</v>
          </cell>
        </row>
        <row r="251">
          <cell r="A251" t="str">
            <v>03.01.24.1</v>
          </cell>
          <cell r="B251" t="str">
            <v>Boác dôõ Coät beâ toâng</v>
          </cell>
          <cell r="C251" t="str">
            <v>taán/km</v>
          </cell>
          <cell r="D251">
            <v>0</v>
          </cell>
          <cell r="E251">
            <v>0</v>
          </cell>
          <cell r="F251">
            <v>0</v>
          </cell>
          <cell r="G251">
            <v>42820</v>
          </cell>
          <cell r="H251">
            <v>0</v>
          </cell>
        </row>
        <row r="252">
          <cell r="A252" t="str">
            <v>03.01.24.2</v>
          </cell>
          <cell r="B252" t="str">
            <v>Vaän chuyeån Coät beâ toâng cöï ly &lt;=100m</v>
          </cell>
          <cell r="C252" t="str">
            <v>taán/km</v>
          </cell>
          <cell r="D252">
            <v>0</v>
          </cell>
          <cell r="E252">
            <v>0</v>
          </cell>
          <cell r="F252">
            <v>0</v>
          </cell>
          <cell r="G252">
            <v>816149.2</v>
          </cell>
          <cell r="H252">
            <v>0</v>
          </cell>
        </row>
        <row r="253">
          <cell r="A253" t="str">
            <v>03.01.24.3</v>
          </cell>
          <cell r="B253" t="str">
            <v>Vaän chuyeån Coät beâ toâng cöï ly &lt;=300m</v>
          </cell>
          <cell r="C253" t="str">
            <v>taán/km</v>
          </cell>
          <cell r="D253">
            <v>0</v>
          </cell>
          <cell r="E253">
            <v>0</v>
          </cell>
          <cell r="F253">
            <v>0</v>
          </cell>
          <cell r="G253">
            <v>766477.99999999988</v>
          </cell>
          <cell r="H253">
            <v>0</v>
          </cell>
        </row>
        <row r="254">
          <cell r="A254" t="str">
            <v>03.01.24.4</v>
          </cell>
          <cell r="B254" t="str">
            <v>Vaän chuyeån Coät beâ toâng cöï ly &lt;=500m</v>
          </cell>
          <cell r="C254" t="str">
            <v>taán/km</v>
          </cell>
          <cell r="D254">
            <v>0</v>
          </cell>
          <cell r="E254">
            <v>0</v>
          </cell>
          <cell r="F254">
            <v>0</v>
          </cell>
          <cell r="G254">
            <v>756201.2</v>
          </cell>
          <cell r="H254">
            <v>0</v>
          </cell>
        </row>
        <row r="255">
          <cell r="A255" t="str">
            <v>03.01.24.5</v>
          </cell>
          <cell r="B255" t="str">
            <v>Vaän chuyeån Coät beâ toâng cöï ly &gt;500m</v>
          </cell>
          <cell r="C255" t="str">
            <v>taán/km</v>
          </cell>
          <cell r="D255">
            <v>0</v>
          </cell>
          <cell r="E255">
            <v>0</v>
          </cell>
          <cell r="F255">
            <v>0</v>
          </cell>
          <cell r="G255">
            <v>749350</v>
          </cell>
          <cell r="H255">
            <v>0</v>
          </cell>
        </row>
        <row r="256">
          <cell r="A256" t="str">
            <v>03.01.25.1</v>
          </cell>
          <cell r="B256" t="str">
            <v>Boác dôõ Bi tum</v>
          </cell>
          <cell r="C256" t="str">
            <v>taán/km</v>
          </cell>
          <cell r="D256">
            <v>0</v>
          </cell>
          <cell r="E256">
            <v>0</v>
          </cell>
          <cell r="F256">
            <v>0</v>
          </cell>
          <cell r="G256">
            <v>46245.600000000006</v>
          </cell>
          <cell r="H256">
            <v>0</v>
          </cell>
        </row>
        <row r="257">
          <cell r="A257" t="str">
            <v>03.01.25.2</v>
          </cell>
          <cell r="B257" t="str">
            <v>Vaän chuyeån Bi tum cöï ly &lt;=100m</v>
          </cell>
          <cell r="C257" t="str">
            <v>taán/km</v>
          </cell>
          <cell r="D257">
            <v>0</v>
          </cell>
          <cell r="E257">
            <v>0</v>
          </cell>
          <cell r="F257">
            <v>0</v>
          </cell>
          <cell r="G257">
            <v>364826.39999999997</v>
          </cell>
          <cell r="H257">
            <v>0</v>
          </cell>
        </row>
        <row r="258">
          <cell r="A258" t="str">
            <v>03.01.25.3</v>
          </cell>
          <cell r="B258" t="str">
            <v>Vaän chuyeån Bi tum cöï ly &lt;=300m</v>
          </cell>
          <cell r="C258" t="str">
            <v>taán/km</v>
          </cell>
          <cell r="D258">
            <v>0</v>
          </cell>
          <cell r="E258">
            <v>0</v>
          </cell>
          <cell r="F258">
            <v>0</v>
          </cell>
          <cell r="G258">
            <v>330570.39999999997</v>
          </cell>
          <cell r="H258">
            <v>0</v>
          </cell>
        </row>
        <row r="259">
          <cell r="A259" t="str">
            <v>03.01.25.4</v>
          </cell>
          <cell r="B259" t="str">
            <v>Vaän chuyeån Bi tum cöï ly &lt;=500m</v>
          </cell>
          <cell r="C259" t="str">
            <v>taán/km</v>
          </cell>
          <cell r="D259">
            <v>0</v>
          </cell>
          <cell r="E259">
            <v>0</v>
          </cell>
          <cell r="F259">
            <v>0</v>
          </cell>
          <cell r="G259">
            <v>323719.2</v>
          </cell>
          <cell r="H259">
            <v>0</v>
          </cell>
        </row>
        <row r="260">
          <cell r="A260" t="str">
            <v>03.01.25.5</v>
          </cell>
          <cell r="B260" t="str">
            <v>Vaän chuyeån Bi tum cöï ly &gt;500m</v>
          </cell>
          <cell r="C260" t="str">
            <v>taán/km</v>
          </cell>
          <cell r="D260">
            <v>0</v>
          </cell>
          <cell r="E260">
            <v>0</v>
          </cell>
          <cell r="F260">
            <v>0</v>
          </cell>
          <cell r="G260">
            <v>319437.2</v>
          </cell>
          <cell r="H260">
            <v>0</v>
          </cell>
        </row>
        <row r="261">
          <cell r="A261" t="str">
            <v>03.01.26.1</v>
          </cell>
          <cell r="B261" t="str">
            <v>Boác dôõ duïng cuï thi coâng</v>
          </cell>
          <cell r="C261" t="str">
            <v>taán/km</v>
          </cell>
          <cell r="D261">
            <v>0</v>
          </cell>
          <cell r="E261">
            <v>0</v>
          </cell>
          <cell r="F261">
            <v>0</v>
          </cell>
          <cell r="G261">
            <v>28261.200000000001</v>
          </cell>
          <cell r="H261">
            <v>0</v>
          </cell>
        </row>
        <row r="262">
          <cell r="A262" t="str">
            <v>03.01.26.2</v>
          </cell>
          <cell r="B262" t="str">
            <v>Vaän chuyeån duïng cuï thi coâng cöï ly &lt;=100m</v>
          </cell>
          <cell r="C262" t="str">
            <v>taán/km</v>
          </cell>
          <cell r="D262">
            <v>0</v>
          </cell>
          <cell r="E262">
            <v>0</v>
          </cell>
          <cell r="F262">
            <v>0</v>
          </cell>
          <cell r="G262">
            <v>530111.6</v>
          </cell>
          <cell r="H262">
            <v>0</v>
          </cell>
        </row>
        <row r="263">
          <cell r="A263" t="str">
            <v>03.01.26.3</v>
          </cell>
          <cell r="B263" t="str">
            <v>Vaän chuyeån duïng cuï thi coâng cöï ly &lt;=300m</v>
          </cell>
          <cell r="C263" t="str">
            <v>taán/km</v>
          </cell>
          <cell r="D263">
            <v>0</v>
          </cell>
          <cell r="E263">
            <v>0</v>
          </cell>
          <cell r="F263">
            <v>0</v>
          </cell>
          <cell r="G263">
            <v>492430</v>
          </cell>
          <cell r="H263">
            <v>0</v>
          </cell>
        </row>
        <row r="264">
          <cell r="A264" t="str">
            <v>03.01.26.4</v>
          </cell>
          <cell r="B264" t="str">
            <v>Vaän chuyeån duïng cuï thi coâng cöï ly &lt;=500m</v>
          </cell>
          <cell r="C264" t="str">
            <v>taán/km</v>
          </cell>
          <cell r="D264">
            <v>0</v>
          </cell>
          <cell r="E264">
            <v>0</v>
          </cell>
          <cell r="F264">
            <v>0</v>
          </cell>
          <cell r="G264">
            <v>486435.19999999995</v>
          </cell>
          <cell r="H264">
            <v>0</v>
          </cell>
        </row>
        <row r="265">
          <cell r="A265" t="str">
            <v>03.01.26.5</v>
          </cell>
          <cell r="B265" t="str">
            <v>Vaän chuyeån duïng cuï thi coâng cöï ly &gt;500m</v>
          </cell>
          <cell r="C265" t="str">
            <v>taán/km</v>
          </cell>
          <cell r="D265">
            <v>0</v>
          </cell>
          <cell r="E265">
            <v>0</v>
          </cell>
          <cell r="F265">
            <v>0</v>
          </cell>
          <cell r="G265">
            <v>482153.2</v>
          </cell>
          <cell r="H265">
            <v>0</v>
          </cell>
        </row>
        <row r="266">
          <cell r="B266" t="str">
            <v>Vaän chuyeån thuû coâng + cô giôùi</v>
          </cell>
        </row>
        <row r="267">
          <cell r="A267" t="str">
            <v>03.02.10.1</v>
          </cell>
          <cell r="B267" t="str">
            <v>Vaän chuyeån caùt vaø nöôùc, cöï ly &lt;= 1km</v>
          </cell>
          <cell r="C267" t="str">
            <v>m3/km</v>
          </cell>
          <cell r="D267">
            <v>0</v>
          </cell>
          <cell r="E267">
            <v>0</v>
          </cell>
          <cell r="F267">
            <v>0</v>
          </cell>
          <cell r="G267">
            <v>140449.60000000001</v>
          </cell>
          <cell r="H267">
            <v>51917.831999999995</v>
          </cell>
        </row>
        <row r="268">
          <cell r="A268" t="str">
            <v>03.02.10.2</v>
          </cell>
          <cell r="B268" t="str">
            <v>Vaän chuyeån caùt vaø nöôùc, cöï ly &gt;1km</v>
          </cell>
          <cell r="C268" t="str">
            <v>m3/km</v>
          </cell>
          <cell r="D268">
            <v>0</v>
          </cell>
          <cell r="E268">
            <v>0</v>
          </cell>
          <cell r="F268">
            <v>0</v>
          </cell>
          <cell r="G268">
            <v>136167.6</v>
          </cell>
          <cell r="H268">
            <v>43264.86</v>
          </cell>
        </row>
        <row r="269">
          <cell r="A269" t="str">
            <v>03.02.20.1</v>
          </cell>
          <cell r="B269" t="str">
            <v>Vaän chuyeån ñaù soûi caùc loaïi, cöï ly &lt;= 1km</v>
          </cell>
          <cell r="C269" t="str">
            <v>m3/km</v>
          </cell>
          <cell r="D269">
            <v>0</v>
          </cell>
          <cell r="E269">
            <v>0</v>
          </cell>
          <cell r="F269">
            <v>0</v>
          </cell>
          <cell r="G269">
            <v>150726.39999999999</v>
          </cell>
          <cell r="H269">
            <v>54081.074999999997</v>
          </cell>
        </row>
        <row r="270">
          <cell r="A270" t="str">
            <v>03.02.20.2</v>
          </cell>
          <cell r="B270" t="str">
            <v>Vaän chuyeån ñaù soûi caùc loaïi, cöï ly &gt;1km</v>
          </cell>
          <cell r="C270" t="str">
            <v>m3/km</v>
          </cell>
          <cell r="D270">
            <v>0</v>
          </cell>
          <cell r="E270">
            <v>0</v>
          </cell>
          <cell r="F270">
            <v>0</v>
          </cell>
          <cell r="G270">
            <v>143018.79999999999</v>
          </cell>
          <cell r="H270">
            <v>45428.103000000003</v>
          </cell>
        </row>
        <row r="271">
          <cell r="A271" t="str">
            <v>03.02.30.1</v>
          </cell>
          <cell r="B271" t="str">
            <v>Vaän chuyeån xi maêng bao, cöï ly &lt;= 1km</v>
          </cell>
          <cell r="C271" t="str">
            <v>taán/km</v>
          </cell>
          <cell r="D271">
            <v>0</v>
          </cell>
          <cell r="E271">
            <v>0</v>
          </cell>
          <cell r="F271">
            <v>0</v>
          </cell>
          <cell r="G271">
            <v>113044.8</v>
          </cell>
          <cell r="H271">
            <v>36054.050000000003</v>
          </cell>
        </row>
        <row r="272">
          <cell r="A272" t="str">
            <v>03.02.30.2</v>
          </cell>
          <cell r="B272" t="str">
            <v>Vaän chuyeån xi maêng bao, cöï ly &gt;1km</v>
          </cell>
          <cell r="C272" t="str">
            <v>taán/km</v>
          </cell>
          <cell r="D272">
            <v>0</v>
          </cell>
          <cell r="E272">
            <v>0</v>
          </cell>
          <cell r="F272">
            <v>0</v>
          </cell>
          <cell r="G272">
            <v>107050</v>
          </cell>
          <cell r="H272">
            <v>30285.402000000002</v>
          </cell>
        </row>
        <row r="273">
          <cell r="A273" t="str">
            <v>03.02.40.1</v>
          </cell>
          <cell r="B273" t="str">
            <v>Vaän chuyeån coát theùp,theùp thanh,PK,daây,tre,goã, duïng cuï thi coâng, cöï ly &lt;= 1km</v>
          </cell>
          <cell r="C273" t="str">
            <v>taán/km</v>
          </cell>
          <cell r="D273">
            <v>0</v>
          </cell>
          <cell r="E273">
            <v>0</v>
          </cell>
          <cell r="F273">
            <v>0</v>
          </cell>
          <cell r="G273">
            <v>158434</v>
          </cell>
          <cell r="H273">
            <v>129794.58</v>
          </cell>
        </row>
        <row r="274">
          <cell r="A274" t="str">
            <v>03.02.40.2</v>
          </cell>
          <cell r="B274" t="str">
            <v>Vaän chuyeån coát theùp,theùp thanh,PK,daây,tre,goã, duïng cuï thi coâng, cöï ly &gt;1km</v>
          </cell>
          <cell r="C274" t="str">
            <v>taán/km</v>
          </cell>
          <cell r="D274">
            <v>0</v>
          </cell>
          <cell r="E274">
            <v>0</v>
          </cell>
          <cell r="F274">
            <v>0</v>
          </cell>
          <cell r="G274">
            <v>155008.4</v>
          </cell>
          <cell r="H274">
            <v>79318.91</v>
          </cell>
        </row>
        <row r="275">
          <cell r="A275" t="str">
            <v>03.02.50.1</v>
          </cell>
          <cell r="B275" t="str">
            <v>Vaän chuyeån caáu kieän BT,coät BT, cöï ly &lt;= 1km</v>
          </cell>
          <cell r="C275" t="str">
            <v>taán/km</v>
          </cell>
          <cell r="D275">
            <v>0</v>
          </cell>
          <cell r="E275">
            <v>0</v>
          </cell>
          <cell r="F275">
            <v>0</v>
          </cell>
          <cell r="G275">
            <v>124178</v>
          </cell>
          <cell r="H275">
            <v>129794.58</v>
          </cell>
        </row>
        <row r="276">
          <cell r="A276" t="str">
            <v>03.02.50.2</v>
          </cell>
          <cell r="B276" t="str">
            <v>Vaän chuyeån caáu kieän BT,coät BT, cöï ly &gt;1km</v>
          </cell>
          <cell r="C276" t="str">
            <v>taán/km</v>
          </cell>
          <cell r="D276">
            <v>0</v>
          </cell>
          <cell r="E276">
            <v>0</v>
          </cell>
          <cell r="F276">
            <v>0</v>
          </cell>
          <cell r="G276">
            <v>118183.2</v>
          </cell>
          <cell r="H276">
            <v>108162.15</v>
          </cell>
        </row>
        <row r="277">
          <cell r="A277" t="str">
            <v>03.02.60.1</v>
          </cell>
          <cell r="B277" t="str">
            <v>Vaän chuyeån caáu kieän BT,coät BT, cöï ly &lt;= 1km</v>
          </cell>
          <cell r="C277" t="str">
            <v>taán/km</v>
          </cell>
          <cell r="D277">
            <v>0</v>
          </cell>
          <cell r="E277">
            <v>0</v>
          </cell>
          <cell r="F277">
            <v>0</v>
          </cell>
          <cell r="G277">
            <v>173849.19999999998</v>
          </cell>
          <cell r="H277">
            <v>129794.58</v>
          </cell>
        </row>
        <row r="278">
          <cell r="A278" t="str">
            <v>03.02.60.2</v>
          </cell>
          <cell r="B278" t="str">
            <v>Vaän chuyeån caáu kieän BT,coät BT, cöï ly &gt;1km</v>
          </cell>
          <cell r="C278" t="str">
            <v>taán/km</v>
          </cell>
          <cell r="D278">
            <v>0</v>
          </cell>
          <cell r="E278">
            <v>0</v>
          </cell>
          <cell r="F278">
            <v>0</v>
          </cell>
          <cell r="G278">
            <v>170423.6</v>
          </cell>
          <cell r="H278">
            <v>108162.15</v>
          </cell>
        </row>
        <row r="279">
          <cell r="B279" t="str">
            <v>Boác dôõ vaät lieäu, phuï kieän</v>
          </cell>
        </row>
        <row r="280">
          <cell r="A280" t="str">
            <v>03.03.01.1</v>
          </cell>
          <cell r="B280" t="str">
            <v>Caùt caùc loaïi (boác leân)</v>
          </cell>
          <cell r="C280" t="str">
            <v>m3</v>
          </cell>
          <cell r="D280">
            <v>0</v>
          </cell>
          <cell r="E280">
            <v>0</v>
          </cell>
          <cell r="F280">
            <v>0</v>
          </cell>
          <cell r="G280">
            <v>27404.799999999999</v>
          </cell>
          <cell r="H280">
            <v>0</v>
          </cell>
        </row>
        <row r="281">
          <cell r="A281" t="str">
            <v>03.03.01.1</v>
          </cell>
          <cell r="B281" t="str">
            <v>Caùt caùc loaïi (xeáp xuoáng)</v>
          </cell>
          <cell r="C281" t="str">
            <v>m3</v>
          </cell>
          <cell r="D281">
            <v>0</v>
          </cell>
          <cell r="E281">
            <v>0</v>
          </cell>
          <cell r="F281">
            <v>0</v>
          </cell>
          <cell r="G281">
            <v>17984.399999999998</v>
          </cell>
          <cell r="H281">
            <v>0</v>
          </cell>
        </row>
        <row r="282">
          <cell r="A282" t="str">
            <v>03.03.02.1</v>
          </cell>
          <cell r="B282" t="str">
            <v>Ñaù daêm caùc loaïi (boác leân)</v>
          </cell>
          <cell r="C282" t="str">
            <v>m3</v>
          </cell>
          <cell r="D282">
            <v>0</v>
          </cell>
          <cell r="E282">
            <v>0</v>
          </cell>
          <cell r="F282">
            <v>0</v>
          </cell>
          <cell r="G282">
            <v>36825.199999999997</v>
          </cell>
          <cell r="H282">
            <v>0</v>
          </cell>
        </row>
        <row r="283">
          <cell r="A283" t="str">
            <v>03.03.02.2</v>
          </cell>
          <cell r="B283" t="str">
            <v>Ñaù daêm caùc loaïi (xeáp xuoáng)</v>
          </cell>
          <cell r="C283" t="str">
            <v>m3</v>
          </cell>
          <cell r="D283">
            <v>0</v>
          </cell>
          <cell r="E283">
            <v>0</v>
          </cell>
          <cell r="F283">
            <v>0</v>
          </cell>
          <cell r="G283">
            <v>30830.399999999998</v>
          </cell>
          <cell r="H283">
            <v>0</v>
          </cell>
        </row>
        <row r="284">
          <cell r="A284" t="str">
            <v>03.03.03.1</v>
          </cell>
          <cell r="B284" t="str">
            <v>Ñaù hoäc (boác leân)</v>
          </cell>
          <cell r="C284" t="str">
            <v>m3</v>
          </cell>
          <cell r="D284">
            <v>0</v>
          </cell>
          <cell r="E284">
            <v>0</v>
          </cell>
          <cell r="F284">
            <v>0</v>
          </cell>
          <cell r="G284">
            <v>41107.199999999997</v>
          </cell>
          <cell r="H284">
            <v>0</v>
          </cell>
        </row>
        <row r="285">
          <cell r="A285" t="str">
            <v>03.03.03.2</v>
          </cell>
          <cell r="B285" t="str">
            <v>Ñaù hoäc (xeáp xuoáng)</v>
          </cell>
          <cell r="C285" t="str">
            <v>m3</v>
          </cell>
          <cell r="D285">
            <v>0</v>
          </cell>
          <cell r="E285">
            <v>0</v>
          </cell>
          <cell r="F285">
            <v>0</v>
          </cell>
          <cell r="G285">
            <v>39394.400000000001</v>
          </cell>
          <cell r="H285">
            <v>0</v>
          </cell>
        </row>
        <row r="286">
          <cell r="A286" t="str">
            <v>03.03.04.1</v>
          </cell>
          <cell r="B286" t="str">
            <v>Soûi (boác leân)</v>
          </cell>
          <cell r="C286" t="str">
            <v>m3</v>
          </cell>
          <cell r="D286">
            <v>0</v>
          </cell>
          <cell r="E286">
            <v>0</v>
          </cell>
          <cell r="F286">
            <v>0</v>
          </cell>
          <cell r="G286">
            <v>36825.199999999997</v>
          </cell>
          <cell r="H286">
            <v>0</v>
          </cell>
        </row>
        <row r="287">
          <cell r="A287" t="str">
            <v>03.03.04.2</v>
          </cell>
          <cell r="B287" t="str">
            <v>Soûi (xeáp xuoáng)</v>
          </cell>
          <cell r="C287" t="str">
            <v>m3</v>
          </cell>
          <cell r="D287">
            <v>0</v>
          </cell>
          <cell r="E287">
            <v>0</v>
          </cell>
          <cell r="F287">
            <v>0</v>
          </cell>
          <cell r="G287">
            <v>30830.399999999998</v>
          </cell>
          <cell r="H287">
            <v>0</v>
          </cell>
        </row>
        <row r="288">
          <cell r="A288" t="str">
            <v>03.03.05.1</v>
          </cell>
          <cell r="B288" t="str">
            <v>Ñaát ñaép (boác leân)</v>
          </cell>
          <cell r="C288" t="str">
            <v>m3</v>
          </cell>
          <cell r="D288">
            <v>0</v>
          </cell>
          <cell r="E288">
            <v>0</v>
          </cell>
          <cell r="F288">
            <v>0</v>
          </cell>
          <cell r="G288">
            <v>30830.399999999998</v>
          </cell>
          <cell r="H288">
            <v>0</v>
          </cell>
        </row>
        <row r="289">
          <cell r="A289" t="str">
            <v>03.03.05.2</v>
          </cell>
          <cell r="B289" t="str">
            <v>Ñaát ñaép (xeáp xuoáng)</v>
          </cell>
          <cell r="C289" t="str">
            <v>m3</v>
          </cell>
          <cell r="D289">
            <v>0</v>
          </cell>
          <cell r="E289">
            <v>0</v>
          </cell>
          <cell r="F289">
            <v>0</v>
          </cell>
          <cell r="G289">
            <v>25692</v>
          </cell>
          <cell r="H289">
            <v>0</v>
          </cell>
        </row>
        <row r="290">
          <cell r="A290" t="str">
            <v>03.03.06.1</v>
          </cell>
          <cell r="B290" t="str">
            <v>Gaïch chæ (boác leân)</v>
          </cell>
          <cell r="C290" t="str">
            <v>vieân</v>
          </cell>
          <cell r="D290">
            <v>0</v>
          </cell>
          <cell r="E290">
            <v>0</v>
          </cell>
          <cell r="F290">
            <v>0</v>
          </cell>
          <cell r="G290">
            <v>39.394400000000005</v>
          </cell>
          <cell r="H290">
            <v>0</v>
          </cell>
        </row>
        <row r="291">
          <cell r="A291" t="str">
            <v>03.03.06.2</v>
          </cell>
          <cell r="B291" t="str">
            <v>Gaïch chæ (xeáp xuoáng)</v>
          </cell>
          <cell r="C291" t="str">
            <v>vieân</v>
          </cell>
          <cell r="D291">
            <v>0</v>
          </cell>
          <cell r="E291">
            <v>0</v>
          </cell>
          <cell r="F291">
            <v>0</v>
          </cell>
          <cell r="G291">
            <v>36.825200000000002</v>
          </cell>
          <cell r="H291">
            <v>0</v>
          </cell>
        </row>
        <row r="292">
          <cell r="A292" t="str">
            <v>03.03.07.1</v>
          </cell>
          <cell r="B292" t="str">
            <v>Xi maêng (boác leân)</v>
          </cell>
          <cell r="C292" t="str">
            <v>taán</v>
          </cell>
          <cell r="D292">
            <v>0</v>
          </cell>
          <cell r="E292">
            <v>0</v>
          </cell>
          <cell r="F292">
            <v>0</v>
          </cell>
          <cell r="G292">
            <v>40250.799999999996</v>
          </cell>
          <cell r="H292">
            <v>0</v>
          </cell>
        </row>
        <row r="293">
          <cell r="A293" t="str">
            <v>03.03.07.2</v>
          </cell>
          <cell r="B293" t="str">
            <v>Xi maêng (xeáp xuoáng)</v>
          </cell>
          <cell r="C293" t="str">
            <v>taán</v>
          </cell>
          <cell r="D293">
            <v>0</v>
          </cell>
          <cell r="E293">
            <v>0</v>
          </cell>
          <cell r="F293">
            <v>0</v>
          </cell>
          <cell r="G293">
            <v>17984.399999999998</v>
          </cell>
          <cell r="H293">
            <v>0</v>
          </cell>
        </row>
        <row r="294">
          <cell r="A294" t="str">
            <v>03.03.08.1</v>
          </cell>
          <cell r="B294" t="str">
            <v>Theùp thanh coät (boác leân)</v>
          </cell>
          <cell r="C294" t="str">
            <v>taán</v>
          </cell>
          <cell r="D294">
            <v>0</v>
          </cell>
          <cell r="E294">
            <v>0</v>
          </cell>
          <cell r="F294">
            <v>0</v>
          </cell>
          <cell r="G294">
            <v>47102.000000000007</v>
          </cell>
          <cell r="H294">
            <v>0</v>
          </cell>
        </row>
        <row r="295">
          <cell r="A295" t="str">
            <v>03.03.08.2</v>
          </cell>
          <cell r="B295" t="str">
            <v>Theùp thanh coät (xeáp xuoáng)</v>
          </cell>
          <cell r="C295" t="str">
            <v>taán</v>
          </cell>
          <cell r="D295">
            <v>0</v>
          </cell>
          <cell r="E295">
            <v>0</v>
          </cell>
          <cell r="F295">
            <v>0</v>
          </cell>
          <cell r="G295">
            <v>42820</v>
          </cell>
          <cell r="H295">
            <v>0</v>
          </cell>
        </row>
        <row r="296">
          <cell r="A296" t="str">
            <v>03.03.09.1</v>
          </cell>
          <cell r="B296" t="str">
            <v>Tre caây (boác leân)</v>
          </cell>
          <cell r="C296" t="str">
            <v>caây</v>
          </cell>
          <cell r="D296">
            <v>0</v>
          </cell>
          <cell r="E296">
            <v>0</v>
          </cell>
          <cell r="F296">
            <v>0</v>
          </cell>
          <cell r="G296">
            <v>1327.42</v>
          </cell>
          <cell r="H296">
            <v>0</v>
          </cell>
        </row>
        <row r="297">
          <cell r="A297" t="str">
            <v>03.03.09.2</v>
          </cell>
          <cell r="B297" t="str">
            <v>Tre caây (xeáp xuoáng)</v>
          </cell>
          <cell r="C297" t="str">
            <v>caây</v>
          </cell>
          <cell r="D297">
            <v>0</v>
          </cell>
          <cell r="E297">
            <v>0</v>
          </cell>
          <cell r="F297">
            <v>0</v>
          </cell>
          <cell r="G297">
            <v>496.71199999999999</v>
          </cell>
          <cell r="H297">
            <v>0</v>
          </cell>
        </row>
        <row r="298">
          <cell r="A298" t="str">
            <v>03.03.10.1</v>
          </cell>
          <cell r="B298" t="str">
            <v>Caáu kieän theùp caùc loaïi (boác leân)</v>
          </cell>
          <cell r="C298" t="str">
            <v>taán</v>
          </cell>
          <cell r="D298">
            <v>0</v>
          </cell>
          <cell r="E298">
            <v>0</v>
          </cell>
          <cell r="F298">
            <v>0</v>
          </cell>
          <cell r="G298">
            <v>50527.6</v>
          </cell>
          <cell r="H298">
            <v>0</v>
          </cell>
        </row>
        <row r="299">
          <cell r="A299" t="str">
            <v>03.03.10.2</v>
          </cell>
          <cell r="B299" t="str">
            <v>Caáu kieän theùp caùc loaïi (xeáp xuoáng)</v>
          </cell>
          <cell r="C299" t="str">
            <v>taán</v>
          </cell>
          <cell r="D299">
            <v>0</v>
          </cell>
          <cell r="E299">
            <v>0</v>
          </cell>
          <cell r="F299">
            <v>0</v>
          </cell>
          <cell r="G299">
            <v>39394.400000000001</v>
          </cell>
          <cell r="H299">
            <v>0</v>
          </cell>
        </row>
        <row r="300">
          <cell r="A300" t="str">
            <v>03.03.11.1</v>
          </cell>
          <cell r="B300" t="str">
            <v>Phuï kieän caùc loaïi (boác leân)</v>
          </cell>
          <cell r="C300" t="str">
            <v>taán</v>
          </cell>
          <cell r="D300">
            <v>0</v>
          </cell>
          <cell r="E300">
            <v>0</v>
          </cell>
          <cell r="F300">
            <v>0</v>
          </cell>
          <cell r="G300">
            <v>77932.400000000009</v>
          </cell>
          <cell r="H300">
            <v>0</v>
          </cell>
        </row>
        <row r="301">
          <cell r="A301" t="str">
            <v>03.03.11.2</v>
          </cell>
          <cell r="B301" t="str">
            <v>Phuï kieän caùc loaïi (xeáp xuoáng)</v>
          </cell>
          <cell r="C301" t="str">
            <v>taán</v>
          </cell>
          <cell r="D301">
            <v>0</v>
          </cell>
          <cell r="E301">
            <v>0</v>
          </cell>
          <cell r="F301">
            <v>0</v>
          </cell>
          <cell r="G301">
            <v>40250.799999999996</v>
          </cell>
          <cell r="H301">
            <v>0</v>
          </cell>
        </row>
        <row r="302">
          <cell r="A302" t="str">
            <v>03.03.12.1</v>
          </cell>
          <cell r="B302" t="str">
            <v>Duïng cuï thi coâng (boác leân)</v>
          </cell>
          <cell r="C302" t="str">
            <v>taán</v>
          </cell>
          <cell r="D302">
            <v>0</v>
          </cell>
          <cell r="E302">
            <v>0</v>
          </cell>
          <cell r="F302">
            <v>0</v>
          </cell>
          <cell r="G302">
            <v>40250.799999999996</v>
          </cell>
          <cell r="H302">
            <v>0</v>
          </cell>
        </row>
        <row r="303">
          <cell r="A303" t="str">
            <v>03.03.12.2</v>
          </cell>
          <cell r="B303" t="str">
            <v>Duïng cuï thi coâng (xeáp xuoáng)</v>
          </cell>
          <cell r="C303" t="str">
            <v>taán</v>
          </cell>
          <cell r="D303">
            <v>0</v>
          </cell>
          <cell r="E303">
            <v>0</v>
          </cell>
          <cell r="F303">
            <v>0</v>
          </cell>
          <cell r="G303">
            <v>29973.999999999996</v>
          </cell>
          <cell r="H303">
            <v>0</v>
          </cell>
        </row>
        <row r="304">
          <cell r="A304" t="str">
            <v>03.03.13.1</v>
          </cell>
          <cell r="B304" t="str">
            <v>Daây daãn caùc loaïi (boác leân)</v>
          </cell>
          <cell r="C304" t="str">
            <v>taán</v>
          </cell>
          <cell r="D304">
            <v>0</v>
          </cell>
          <cell r="E304">
            <v>0</v>
          </cell>
          <cell r="F304">
            <v>0</v>
          </cell>
          <cell r="G304">
            <v>53953.2</v>
          </cell>
          <cell r="H304">
            <v>0</v>
          </cell>
        </row>
        <row r="305">
          <cell r="A305" t="str">
            <v>03.03.13.2</v>
          </cell>
          <cell r="B305" t="str">
            <v>Daây daãn caùc loaïi (xeáp xuoáng)</v>
          </cell>
          <cell r="C305" t="str">
            <v>taán</v>
          </cell>
          <cell r="D305">
            <v>0</v>
          </cell>
          <cell r="E305">
            <v>0</v>
          </cell>
          <cell r="F305">
            <v>0</v>
          </cell>
          <cell r="G305">
            <v>50527.6</v>
          </cell>
          <cell r="H305">
            <v>0</v>
          </cell>
        </row>
        <row r="306">
          <cell r="A306" t="str">
            <v>03.03.14.1</v>
          </cell>
          <cell r="B306" t="str">
            <v>Söù caùc loaïi (boác leân)</v>
          </cell>
          <cell r="C306" t="str">
            <v>taán</v>
          </cell>
          <cell r="D306">
            <v>0</v>
          </cell>
          <cell r="E306">
            <v>0</v>
          </cell>
          <cell r="F306">
            <v>0</v>
          </cell>
          <cell r="G306">
            <v>64230</v>
          </cell>
          <cell r="H306">
            <v>0</v>
          </cell>
        </row>
        <row r="307">
          <cell r="A307" t="str">
            <v>03.03.14.2</v>
          </cell>
          <cell r="B307" t="str">
            <v>Söù caùc loaïi (xeáp xuoáng)</v>
          </cell>
          <cell r="C307" t="str">
            <v>taán</v>
          </cell>
          <cell r="D307">
            <v>0</v>
          </cell>
          <cell r="E307">
            <v>0</v>
          </cell>
          <cell r="F307">
            <v>0</v>
          </cell>
          <cell r="G307">
            <v>66799.199999999997</v>
          </cell>
          <cell r="H307">
            <v>0</v>
          </cell>
        </row>
        <row r="308">
          <cell r="A308" t="str">
            <v>03.03.15.1</v>
          </cell>
          <cell r="B308" t="str">
            <v>Goã caùc loaïi (boác leân)</v>
          </cell>
          <cell r="C308" t="str">
            <v>taán</v>
          </cell>
          <cell r="D308">
            <v>0</v>
          </cell>
          <cell r="E308">
            <v>0</v>
          </cell>
          <cell r="F308">
            <v>0</v>
          </cell>
          <cell r="G308">
            <v>23979.200000000001</v>
          </cell>
          <cell r="H308">
            <v>0</v>
          </cell>
        </row>
        <row r="309">
          <cell r="A309" t="str">
            <v>03.03.15.2</v>
          </cell>
          <cell r="B309" t="str">
            <v>Goã caùc loaïi (xeáp xuoáng)</v>
          </cell>
          <cell r="C309" t="str">
            <v>taán</v>
          </cell>
          <cell r="D309">
            <v>0</v>
          </cell>
          <cell r="E309">
            <v>0</v>
          </cell>
          <cell r="F309">
            <v>0</v>
          </cell>
          <cell r="G309">
            <v>21410</v>
          </cell>
          <cell r="H309">
            <v>0</v>
          </cell>
        </row>
        <row r="310">
          <cell r="A310" t="str">
            <v>03.03.16.1</v>
          </cell>
          <cell r="B310" t="str">
            <v>Coïc tre, coïc goã (boác leân)</v>
          </cell>
          <cell r="C310" t="str">
            <v>taán</v>
          </cell>
          <cell r="D310">
            <v>0</v>
          </cell>
          <cell r="E310">
            <v>0</v>
          </cell>
          <cell r="F310">
            <v>0</v>
          </cell>
          <cell r="G310">
            <v>32543.200000000001</v>
          </cell>
          <cell r="H310">
            <v>0</v>
          </cell>
        </row>
        <row r="311">
          <cell r="A311" t="str">
            <v>03.03.16.2</v>
          </cell>
          <cell r="B311" t="str">
            <v>Coïc tre, coïc goã (xeáp xuoáng)</v>
          </cell>
          <cell r="C311" t="str">
            <v>taán</v>
          </cell>
          <cell r="D311">
            <v>0</v>
          </cell>
          <cell r="E311">
            <v>0</v>
          </cell>
          <cell r="F311">
            <v>0</v>
          </cell>
          <cell r="G311">
            <v>17984.399999999998</v>
          </cell>
          <cell r="H311">
            <v>0</v>
          </cell>
        </row>
        <row r="312">
          <cell r="A312" t="str">
            <v>03.03.17.1</v>
          </cell>
          <cell r="B312" t="str">
            <v>Coät beâ toâng (boác leân)</v>
          </cell>
          <cell r="C312" t="str">
            <v>taán</v>
          </cell>
          <cell r="D312">
            <v>0</v>
          </cell>
          <cell r="E312">
            <v>0</v>
          </cell>
          <cell r="F312">
            <v>0</v>
          </cell>
          <cell r="G312">
            <v>47102.000000000007</v>
          </cell>
          <cell r="H312">
            <v>0</v>
          </cell>
        </row>
        <row r="313">
          <cell r="A313" t="str">
            <v>03.03.17.2</v>
          </cell>
          <cell r="B313" t="str">
            <v>Coät beâ toâng (xeáp xuoáng)</v>
          </cell>
          <cell r="C313" t="str">
            <v>taán</v>
          </cell>
          <cell r="D313">
            <v>0</v>
          </cell>
          <cell r="E313">
            <v>0</v>
          </cell>
          <cell r="F313">
            <v>0</v>
          </cell>
          <cell r="G313">
            <v>43676.4</v>
          </cell>
          <cell r="H313">
            <v>0</v>
          </cell>
        </row>
        <row r="314">
          <cell r="A314" t="str">
            <v>03.03.18.1</v>
          </cell>
          <cell r="B314" t="str">
            <v>Caáu kieän beâ toâng ñuùc saün (boác leân)</v>
          </cell>
          <cell r="C314" t="str">
            <v>taán</v>
          </cell>
          <cell r="D314">
            <v>0</v>
          </cell>
          <cell r="E314">
            <v>0</v>
          </cell>
          <cell r="F314">
            <v>0</v>
          </cell>
          <cell r="G314">
            <v>37681.599999999999</v>
          </cell>
          <cell r="H314">
            <v>0</v>
          </cell>
        </row>
        <row r="315">
          <cell r="A315" t="str">
            <v>03.03.18.2</v>
          </cell>
          <cell r="B315" t="str">
            <v>Caáu kieän beâ toâng ñuùc saün (xeáp xuoáng)</v>
          </cell>
          <cell r="C315" t="str">
            <v>taán</v>
          </cell>
          <cell r="D315">
            <v>0</v>
          </cell>
          <cell r="E315">
            <v>0</v>
          </cell>
          <cell r="F315">
            <v>0</v>
          </cell>
          <cell r="G315">
            <v>34256</v>
          </cell>
          <cell r="H315">
            <v>0</v>
          </cell>
        </row>
        <row r="316">
          <cell r="A316" t="str">
            <v>CH.4</v>
          </cell>
          <cell r="B316" t="str">
            <v>COÂNG TAÙC ÑAØO ÑAÉP ÑAÁT MOÙNG COÄT</v>
          </cell>
          <cell r="H316">
            <v>0</v>
          </cell>
        </row>
        <row r="317">
          <cell r="A317" t="str">
            <v>04.01.01.1</v>
          </cell>
          <cell r="B317" t="str">
            <v>Ñaøo hoá theá, moùng neùo, moùng coät ,S &lt;=5m2, h&lt;=1, ñ.caáp 1</v>
          </cell>
          <cell r="C317" t="str">
            <v>m3</v>
          </cell>
          <cell r="D317">
            <v>0</v>
          </cell>
          <cell r="E317">
            <v>0</v>
          </cell>
          <cell r="F317">
            <v>0</v>
          </cell>
          <cell r="G317">
            <v>47102.000000000007</v>
          </cell>
          <cell r="H317">
            <v>0</v>
          </cell>
        </row>
        <row r="318">
          <cell r="A318" t="str">
            <v>04.01.01.2</v>
          </cell>
          <cell r="B318" t="str">
            <v>Ñaøo hoá theá, moùng neùo, moùng coät ,S &lt;=5m2, h&lt;=1, ñ.caáp 2</v>
          </cell>
          <cell r="C318" t="str">
            <v>m3</v>
          </cell>
          <cell r="D318">
            <v>0</v>
          </cell>
          <cell r="E318">
            <v>0</v>
          </cell>
          <cell r="F318">
            <v>0</v>
          </cell>
          <cell r="G318">
            <v>72794</v>
          </cell>
          <cell r="H318">
            <v>0</v>
          </cell>
        </row>
        <row r="319">
          <cell r="A319" t="str">
            <v>04.01.01.3</v>
          </cell>
          <cell r="B319" t="str">
            <v>Ñaøo hoá theá, moùng neùo, moùng coät ,S &lt;=5m2, h&lt;=1, ñ.caáp 3</v>
          </cell>
          <cell r="C319" t="str">
            <v>m3</v>
          </cell>
          <cell r="D319">
            <v>0</v>
          </cell>
          <cell r="E319">
            <v>0</v>
          </cell>
          <cell r="F319">
            <v>0</v>
          </cell>
          <cell r="G319">
            <v>118183.2</v>
          </cell>
          <cell r="H319">
            <v>0</v>
          </cell>
        </row>
        <row r="320">
          <cell r="A320" t="str">
            <v>04.01.01.4</v>
          </cell>
          <cell r="B320" t="str">
            <v>Ñaøo hoá theá, moùng neùo, moùng coät ,S &lt;=5m2, h&lt;=1, ñ.caáp 4</v>
          </cell>
          <cell r="C320" t="str">
            <v>m3</v>
          </cell>
          <cell r="D320">
            <v>0</v>
          </cell>
          <cell r="E320">
            <v>0</v>
          </cell>
          <cell r="F320">
            <v>0</v>
          </cell>
          <cell r="G320">
            <v>188408.00000000003</v>
          </cell>
          <cell r="H320">
            <v>0</v>
          </cell>
        </row>
        <row r="321">
          <cell r="A321" t="str">
            <v>04.01.02.1</v>
          </cell>
          <cell r="B321" t="str">
            <v>Ñaøo hoá theá, moùng neùo, moùng coät ,S &lt;=5m2, h&gt;1, ñ.caáp 1</v>
          </cell>
          <cell r="C321" t="str">
            <v>m3</v>
          </cell>
          <cell r="D321">
            <v>0</v>
          </cell>
          <cell r="E321">
            <v>0</v>
          </cell>
          <cell r="F321">
            <v>0</v>
          </cell>
          <cell r="G321">
            <v>66799.199999999997</v>
          </cell>
          <cell r="H321">
            <v>0</v>
          </cell>
        </row>
        <row r="322">
          <cell r="A322" t="str">
            <v>04.01.02.2</v>
          </cell>
          <cell r="B322" t="str">
            <v>Ñaøo hoá theá, moùng neùo, moùng coät ,S &lt;=5m2, h&gt;1, ñ.caáp 2</v>
          </cell>
          <cell r="C322" t="str">
            <v>m3</v>
          </cell>
          <cell r="D322">
            <v>0</v>
          </cell>
          <cell r="E322">
            <v>0</v>
          </cell>
          <cell r="F322">
            <v>0</v>
          </cell>
          <cell r="G322">
            <v>97629.599999999991</v>
          </cell>
          <cell r="H322">
            <v>0</v>
          </cell>
        </row>
        <row r="323">
          <cell r="A323" t="str">
            <v>04.01.02.3</v>
          </cell>
          <cell r="B323" t="str">
            <v>Ñaøo hoá theá, moùng neùo, moùng coät ,S &lt;=5m2, h&gt;1, ñ.caáp 3</v>
          </cell>
          <cell r="C323" t="str">
            <v>m3</v>
          </cell>
          <cell r="D323">
            <v>0</v>
          </cell>
          <cell r="E323">
            <v>0</v>
          </cell>
          <cell r="F323">
            <v>0</v>
          </cell>
          <cell r="G323">
            <v>142162.4</v>
          </cell>
          <cell r="H323">
            <v>0</v>
          </cell>
        </row>
        <row r="324">
          <cell r="A324" t="str">
            <v>04.01.02.4</v>
          </cell>
          <cell r="B324" t="str">
            <v>Ñaøo hoá theá, moùng neùo, moùng coät ,S &lt;=5m2, h&gt;1, ñ.caáp 4</v>
          </cell>
          <cell r="C324" t="str">
            <v>m3</v>
          </cell>
          <cell r="D324">
            <v>0</v>
          </cell>
          <cell r="E324">
            <v>0</v>
          </cell>
          <cell r="F324">
            <v>0</v>
          </cell>
          <cell r="G324">
            <v>220094.8</v>
          </cell>
          <cell r="H324">
            <v>0</v>
          </cell>
        </row>
        <row r="325">
          <cell r="A325" t="str">
            <v>04.01.03.1</v>
          </cell>
          <cell r="B325" t="str">
            <v>Dieän tích hoá moùng &lt;=15m2, h&lt;=2m, ñ.caáp1</v>
          </cell>
          <cell r="C325" t="str">
            <v>m3</v>
          </cell>
          <cell r="D325">
            <v>0</v>
          </cell>
          <cell r="E325">
            <v>0</v>
          </cell>
          <cell r="F325">
            <v>0</v>
          </cell>
          <cell r="G325">
            <v>47102.000000000007</v>
          </cell>
          <cell r="H325">
            <v>0</v>
          </cell>
        </row>
        <row r="326">
          <cell r="A326" t="str">
            <v>04.01.03.2</v>
          </cell>
          <cell r="B326" t="str">
            <v>Dieän tích hoá moùng &lt;=15m2, h&lt;=2m, ñ.caáp2</v>
          </cell>
          <cell r="C326" t="str">
            <v>m3</v>
          </cell>
          <cell r="D326">
            <v>0</v>
          </cell>
          <cell r="E326">
            <v>0</v>
          </cell>
          <cell r="F326">
            <v>0</v>
          </cell>
          <cell r="G326">
            <v>64230</v>
          </cell>
          <cell r="H326">
            <v>0</v>
          </cell>
        </row>
        <row r="327">
          <cell r="A327" t="str">
            <v>04.01.03.3</v>
          </cell>
          <cell r="B327" t="str">
            <v>Dieän tích hoá moùng &lt;=15m2, h&lt;=2m, ñ.caáp3</v>
          </cell>
          <cell r="C327" t="str">
            <v>m3</v>
          </cell>
          <cell r="D327">
            <v>0</v>
          </cell>
          <cell r="E327">
            <v>0</v>
          </cell>
          <cell r="F327">
            <v>0</v>
          </cell>
          <cell r="G327">
            <v>95916.800000000003</v>
          </cell>
          <cell r="H327">
            <v>0</v>
          </cell>
        </row>
        <row r="328">
          <cell r="A328" t="str">
            <v>04.01.03.4</v>
          </cell>
          <cell r="B328" t="str">
            <v>Dieän tích hoá moùng &lt;=15m2, h&lt;=2m, ñ.caáp4</v>
          </cell>
          <cell r="C328" t="str">
            <v>m3</v>
          </cell>
          <cell r="D328">
            <v>0</v>
          </cell>
          <cell r="E328">
            <v>0</v>
          </cell>
          <cell r="F328">
            <v>0</v>
          </cell>
          <cell r="G328">
            <v>143018.79999999999</v>
          </cell>
          <cell r="H328">
            <v>0</v>
          </cell>
        </row>
        <row r="329">
          <cell r="A329" t="str">
            <v>04.01.04.1</v>
          </cell>
          <cell r="B329" t="str">
            <v>Dieän tích hoá moùng &lt;=15m2, h&lt;=3m, ñ.caáp1</v>
          </cell>
          <cell r="C329" t="str">
            <v>m3</v>
          </cell>
          <cell r="D329">
            <v>0</v>
          </cell>
          <cell r="E329">
            <v>0</v>
          </cell>
          <cell r="F329">
            <v>0</v>
          </cell>
          <cell r="G329">
            <v>50527.6</v>
          </cell>
          <cell r="H329">
            <v>0</v>
          </cell>
        </row>
        <row r="330">
          <cell r="A330" t="str">
            <v>04.01.04.2</v>
          </cell>
          <cell r="B330" t="str">
            <v>Dieän tích hoá moùng &lt;=15m2, h&lt;=3m, ñ.caáp2</v>
          </cell>
          <cell r="C330" t="str">
            <v>m3</v>
          </cell>
          <cell r="D330">
            <v>0</v>
          </cell>
          <cell r="E330">
            <v>0</v>
          </cell>
          <cell r="F330">
            <v>0</v>
          </cell>
          <cell r="G330">
            <v>68512</v>
          </cell>
          <cell r="H330">
            <v>0</v>
          </cell>
        </row>
        <row r="331">
          <cell r="A331" t="str">
            <v>04.01.04.3</v>
          </cell>
          <cell r="B331" t="str">
            <v>Dieän tích hoá moùng &lt;=15m2, h&lt;=3m, ñ.caáp3</v>
          </cell>
          <cell r="C331" t="str">
            <v>m3</v>
          </cell>
          <cell r="D331">
            <v>0</v>
          </cell>
          <cell r="E331">
            <v>0</v>
          </cell>
          <cell r="F331">
            <v>0</v>
          </cell>
          <cell r="G331">
            <v>102768</v>
          </cell>
          <cell r="H331">
            <v>0</v>
          </cell>
        </row>
        <row r="332">
          <cell r="A332" t="str">
            <v>04.01.04.4</v>
          </cell>
          <cell r="B332" t="str">
            <v>Dieän tích hoá moùng &lt;=15m2, h&lt;=3m, ñ.caáp4</v>
          </cell>
          <cell r="C332" t="str">
            <v>m3</v>
          </cell>
          <cell r="D332">
            <v>0</v>
          </cell>
          <cell r="E332">
            <v>0</v>
          </cell>
          <cell r="F332">
            <v>0</v>
          </cell>
          <cell r="G332">
            <v>150726.39999999999</v>
          </cell>
          <cell r="H332">
            <v>0</v>
          </cell>
        </row>
        <row r="333">
          <cell r="A333" t="str">
            <v>04.01.05.1</v>
          </cell>
          <cell r="B333" t="str">
            <v>Dieän tích hoá moùng &lt;=15m2, h&gt;3m, ñ.caáp1</v>
          </cell>
          <cell r="C333" t="str">
            <v>m3</v>
          </cell>
          <cell r="D333">
            <v>0</v>
          </cell>
          <cell r="E333">
            <v>0</v>
          </cell>
          <cell r="F333">
            <v>0</v>
          </cell>
          <cell r="G333">
            <v>56522.400000000001</v>
          </cell>
          <cell r="H333">
            <v>0</v>
          </cell>
        </row>
        <row r="334">
          <cell r="A334" t="str">
            <v>04.01.05.2</v>
          </cell>
          <cell r="B334" t="str">
            <v>Dieän tích hoá moùng &lt;=15m2, h&gt;3m, ñ.caáp2</v>
          </cell>
          <cell r="C334" t="str">
            <v>m3</v>
          </cell>
          <cell r="D334">
            <v>0</v>
          </cell>
          <cell r="E334">
            <v>0</v>
          </cell>
          <cell r="F334">
            <v>0</v>
          </cell>
          <cell r="G334">
            <v>75363.199999999997</v>
          </cell>
          <cell r="H334">
            <v>0</v>
          </cell>
        </row>
        <row r="335">
          <cell r="A335" t="str">
            <v>04.01.05.3</v>
          </cell>
          <cell r="B335" t="str">
            <v>Dieän tích hoá moùng &lt;=15m2, h&gt;3m, ñ.caáp3</v>
          </cell>
          <cell r="C335" t="str">
            <v>m3</v>
          </cell>
          <cell r="D335">
            <v>0</v>
          </cell>
          <cell r="E335">
            <v>0</v>
          </cell>
          <cell r="F335">
            <v>0</v>
          </cell>
          <cell r="G335">
            <v>109619.2</v>
          </cell>
          <cell r="H335">
            <v>0</v>
          </cell>
        </row>
        <row r="336">
          <cell r="A336" t="str">
            <v>04.01.05.4</v>
          </cell>
          <cell r="B336" t="str">
            <v>Dieän tích hoá moùng &lt;=15m2, h&gt;3m, ñ.caáp4</v>
          </cell>
          <cell r="C336" t="str">
            <v>m3</v>
          </cell>
          <cell r="D336">
            <v>0</v>
          </cell>
          <cell r="E336">
            <v>0</v>
          </cell>
          <cell r="F336">
            <v>0</v>
          </cell>
          <cell r="G336">
            <v>160146.80000000002</v>
          </cell>
          <cell r="H336">
            <v>0</v>
          </cell>
        </row>
        <row r="337">
          <cell r="A337" t="str">
            <v>04.01.06.1</v>
          </cell>
          <cell r="B337" t="str">
            <v>Dieän tích hoá moùng &lt;=25m2, h&lt;=2m, ñ.caáp1</v>
          </cell>
          <cell r="C337" t="str">
            <v>m3</v>
          </cell>
          <cell r="D337">
            <v>0</v>
          </cell>
          <cell r="E337">
            <v>0</v>
          </cell>
          <cell r="F337">
            <v>0</v>
          </cell>
          <cell r="G337">
            <v>48814.799999999996</v>
          </cell>
          <cell r="H337">
            <v>0</v>
          </cell>
        </row>
        <row r="338">
          <cell r="A338" t="str">
            <v>04.01.06.2</v>
          </cell>
          <cell r="B338" t="str">
            <v>Dieän tích hoá moùng &lt;=25m2, h&lt;=2m, ñ.caáp2</v>
          </cell>
          <cell r="C338" t="str">
            <v>m3</v>
          </cell>
          <cell r="D338">
            <v>0</v>
          </cell>
          <cell r="E338">
            <v>0</v>
          </cell>
          <cell r="F338">
            <v>0</v>
          </cell>
          <cell r="G338">
            <v>66799.199999999997</v>
          </cell>
          <cell r="H338">
            <v>0</v>
          </cell>
        </row>
        <row r="339">
          <cell r="A339" t="str">
            <v>04.01.06.3</v>
          </cell>
          <cell r="B339" t="str">
            <v>Dieän tích hoá moùng &lt;=25m2, h&lt;=2m, ñ.caáp3</v>
          </cell>
          <cell r="C339" t="str">
            <v>m3</v>
          </cell>
          <cell r="D339">
            <v>0</v>
          </cell>
          <cell r="E339">
            <v>0</v>
          </cell>
          <cell r="F339">
            <v>0</v>
          </cell>
          <cell r="G339">
            <v>101055.2</v>
          </cell>
          <cell r="H339">
            <v>0</v>
          </cell>
        </row>
        <row r="340">
          <cell r="A340" t="str">
            <v>04.01.06.4</v>
          </cell>
          <cell r="B340" t="str">
            <v>Dieän tích hoá moùng &lt;=25m2, h&lt;=2m, ñ.caáp4</v>
          </cell>
          <cell r="C340" t="str">
            <v>m3</v>
          </cell>
          <cell r="D340">
            <v>0</v>
          </cell>
          <cell r="E340">
            <v>0</v>
          </cell>
          <cell r="F340">
            <v>0</v>
          </cell>
          <cell r="G340">
            <v>150726.39999999999</v>
          </cell>
          <cell r="H340">
            <v>0</v>
          </cell>
        </row>
        <row r="341">
          <cell r="A341" t="str">
            <v>04.01.07.1</v>
          </cell>
          <cell r="B341" t="str">
            <v>Dieän tích hoá moùng &lt;=25m2, h&lt;=3m, ñ.caáp1</v>
          </cell>
          <cell r="C341" t="str">
            <v>m3</v>
          </cell>
          <cell r="D341">
            <v>0</v>
          </cell>
          <cell r="E341">
            <v>0</v>
          </cell>
          <cell r="F341">
            <v>0</v>
          </cell>
          <cell r="G341">
            <v>53953.2</v>
          </cell>
          <cell r="H341">
            <v>0</v>
          </cell>
        </row>
        <row r="342">
          <cell r="A342" t="str">
            <v>04.01.07.2</v>
          </cell>
          <cell r="B342" t="str">
            <v>Dieän tích hoá moùng &lt;=25m2, h&lt;=3m, ñ.caáp2</v>
          </cell>
          <cell r="C342" t="str">
            <v>m3</v>
          </cell>
          <cell r="D342">
            <v>0</v>
          </cell>
          <cell r="E342">
            <v>0</v>
          </cell>
          <cell r="F342">
            <v>0</v>
          </cell>
          <cell r="G342">
            <v>72794</v>
          </cell>
          <cell r="H342">
            <v>0</v>
          </cell>
        </row>
        <row r="343">
          <cell r="A343" t="str">
            <v>04.01.07.3</v>
          </cell>
          <cell r="B343" t="str">
            <v>Dieän tích hoá moùng &lt;=25m2, h&lt;=3m, ñ.caáp3</v>
          </cell>
          <cell r="C343" t="str">
            <v>m3</v>
          </cell>
          <cell r="D343">
            <v>0</v>
          </cell>
          <cell r="E343">
            <v>0</v>
          </cell>
          <cell r="F343">
            <v>0</v>
          </cell>
          <cell r="G343">
            <v>107050</v>
          </cell>
          <cell r="H343">
            <v>0</v>
          </cell>
        </row>
        <row r="344">
          <cell r="A344" t="str">
            <v>04.01.07.4</v>
          </cell>
          <cell r="B344" t="str">
            <v>Dieän tích hoá moùng &lt;=25m2, h&lt;=3m, ñ.caáp4</v>
          </cell>
          <cell r="C344" t="str">
            <v>m3</v>
          </cell>
          <cell r="D344">
            <v>0</v>
          </cell>
          <cell r="E344">
            <v>0</v>
          </cell>
          <cell r="F344">
            <v>0</v>
          </cell>
          <cell r="G344">
            <v>158434</v>
          </cell>
          <cell r="H344">
            <v>0</v>
          </cell>
        </row>
        <row r="345">
          <cell r="A345" t="str">
            <v>04.01.08.1</v>
          </cell>
          <cell r="B345" t="str">
            <v>Dieän tích hoá moùng &lt;=25m2, h&gt;3m, ñ.caáp1</v>
          </cell>
          <cell r="C345" t="str">
            <v>m3</v>
          </cell>
          <cell r="D345">
            <v>0</v>
          </cell>
          <cell r="E345">
            <v>0</v>
          </cell>
          <cell r="F345">
            <v>0</v>
          </cell>
          <cell r="G345">
            <v>59091.6</v>
          </cell>
          <cell r="H345">
            <v>0</v>
          </cell>
        </row>
        <row r="346">
          <cell r="A346" t="str">
            <v>04.01.08.2</v>
          </cell>
          <cell r="B346" t="str">
            <v>Dieän tích hoá moùng &lt;=25m2, h&gt;3m, ñ.caáp2</v>
          </cell>
          <cell r="C346" t="str">
            <v>m3</v>
          </cell>
          <cell r="D346">
            <v>0</v>
          </cell>
          <cell r="E346">
            <v>0</v>
          </cell>
          <cell r="F346">
            <v>0</v>
          </cell>
          <cell r="G346">
            <v>79645.2</v>
          </cell>
          <cell r="H346">
            <v>0</v>
          </cell>
        </row>
        <row r="347">
          <cell r="A347" t="str">
            <v>04.01.08.3</v>
          </cell>
          <cell r="B347" t="str">
            <v>Dieän tích hoá moùng &lt;=25m2, h&gt;3m, ñ.caáp3</v>
          </cell>
          <cell r="C347" t="str">
            <v>m3</v>
          </cell>
          <cell r="D347">
            <v>0</v>
          </cell>
          <cell r="E347">
            <v>0</v>
          </cell>
          <cell r="F347">
            <v>0</v>
          </cell>
          <cell r="G347">
            <v>114757.6</v>
          </cell>
          <cell r="H347">
            <v>0</v>
          </cell>
        </row>
        <row r="348">
          <cell r="A348" t="str">
            <v>04.01.08.4</v>
          </cell>
          <cell r="B348" t="str">
            <v>Dieän tích hoá moùng &lt;=25m2, h&gt;3m, ñ.caáp4</v>
          </cell>
          <cell r="C348" t="str">
            <v>m3</v>
          </cell>
          <cell r="D348">
            <v>0</v>
          </cell>
          <cell r="E348">
            <v>0</v>
          </cell>
          <cell r="F348">
            <v>0</v>
          </cell>
          <cell r="G348">
            <v>167854.4</v>
          </cell>
          <cell r="H348">
            <v>0</v>
          </cell>
        </row>
        <row r="349">
          <cell r="A349" t="str">
            <v>04.01.09.1</v>
          </cell>
          <cell r="B349" t="str">
            <v>Dieän tích hoá moùng &lt;=35m2, h&lt;=2m, ñ.caáp1</v>
          </cell>
          <cell r="C349" t="str">
            <v>m3</v>
          </cell>
          <cell r="D349">
            <v>0</v>
          </cell>
          <cell r="E349">
            <v>0</v>
          </cell>
          <cell r="F349">
            <v>0</v>
          </cell>
          <cell r="G349">
            <v>52240.4</v>
          </cell>
          <cell r="H349">
            <v>0</v>
          </cell>
        </row>
        <row r="350">
          <cell r="A350" t="str">
            <v>04.01.09.2</v>
          </cell>
          <cell r="B350" t="str">
            <v>Dieän tích hoá moùng &lt;=35m2, h&lt;=2m, ñ.caáp2</v>
          </cell>
          <cell r="C350" t="str">
            <v>m3</v>
          </cell>
          <cell r="D350">
            <v>0</v>
          </cell>
          <cell r="E350">
            <v>0</v>
          </cell>
          <cell r="F350">
            <v>0</v>
          </cell>
          <cell r="G350">
            <v>71081.2</v>
          </cell>
          <cell r="H350">
            <v>0</v>
          </cell>
        </row>
        <row r="351">
          <cell r="A351" t="str">
            <v>04.01.09.3</v>
          </cell>
          <cell r="B351" t="str">
            <v>Dieän tích hoá moùng &lt;=35m2, h&lt;=2m, ñ.caáp3</v>
          </cell>
          <cell r="C351" t="str">
            <v>m3</v>
          </cell>
          <cell r="D351">
            <v>0</v>
          </cell>
          <cell r="E351">
            <v>0</v>
          </cell>
          <cell r="F351">
            <v>0</v>
          </cell>
          <cell r="G351">
            <v>105337.2</v>
          </cell>
          <cell r="H351">
            <v>0</v>
          </cell>
        </row>
        <row r="352">
          <cell r="A352" t="str">
            <v>04.01.09.4</v>
          </cell>
          <cell r="B352" t="str">
            <v>Dieän tích hoá moùng &lt;=35m2, h&lt;=2m, ñ.caáp4</v>
          </cell>
          <cell r="C352" t="str">
            <v>m3</v>
          </cell>
          <cell r="D352">
            <v>0</v>
          </cell>
          <cell r="E352">
            <v>0</v>
          </cell>
          <cell r="F352">
            <v>0</v>
          </cell>
          <cell r="G352">
            <v>158434</v>
          </cell>
          <cell r="H352">
            <v>0</v>
          </cell>
        </row>
        <row r="353">
          <cell r="A353" t="str">
            <v>04.01.10.1</v>
          </cell>
          <cell r="B353" t="str">
            <v>Dieän tích hoá moùng &lt;=35m2, h&lt;=3m, ñ.caáp1</v>
          </cell>
          <cell r="C353" t="str">
            <v>m3</v>
          </cell>
          <cell r="D353">
            <v>0</v>
          </cell>
          <cell r="E353">
            <v>0</v>
          </cell>
          <cell r="F353">
            <v>0</v>
          </cell>
          <cell r="G353">
            <v>56522.400000000001</v>
          </cell>
          <cell r="H353">
            <v>0</v>
          </cell>
        </row>
        <row r="354">
          <cell r="A354" t="str">
            <v>04.01.10.2</v>
          </cell>
          <cell r="B354" t="str">
            <v>Dieän tích hoá moùng &lt;=35m2, h&lt;=3m, ñ.caáp2</v>
          </cell>
          <cell r="C354" t="str">
            <v>m3</v>
          </cell>
          <cell r="D354">
            <v>0</v>
          </cell>
          <cell r="E354">
            <v>0</v>
          </cell>
          <cell r="F354">
            <v>0</v>
          </cell>
          <cell r="G354">
            <v>76219.600000000006</v>
          </cell>
          <cell r="H354">
            <v>0</v>
          </cell>
        </row>
        <row r="355">
          <cell r="A355" t="str">
            <v>04.01.10.3</v>
          </cell>
          <cell r="B355" t="str">
            <v>Dieän tích hoá moùng &lt;=35m2, h&lt;=3m, ñ.caáp3</v>
          </cell>
          <cell r="C355" t="str">
            <v>m3</v>
          </cell>
          <cell r="D355">
            <v>0</v>
          </cell>
          <cell r="E355">
            <v>0</v>
          </cell>
          <cell r="F355">
            <v>0</v>
          </cell>
          <cell r="G355">
            <v>113044.8</v>
          </cell>
          <cell r="H355">
            <v>0</v>
          </cell>
        </row>
        <row r="356">
          <cell r="A356" t="str">
            <v>04.01.10.4</v>
          </cell>
          <cell r="B356" t="str">
            <v>Dieän tích hoá moùng &lt;=35m2, h&lt;=3m, ñ.caáp4</v>
          </cell>
          <cell r="C356" t="str">
            <v>m3</v>
          </cell>
          <cell r="D356">
            <v>0</v>
          </cell>
          <cell r="E356">
            <v>0</v>
          </cell>
          <cell r="F356">
            <v>0</v>
          </cell>
          <cell r="G356">
            <v>166141.6</v>
          </cell>
          <cell r="H356">
            <v>0</v>
          </cell>
        </row>
        <row r="357">
          <cell r="A357" t="str">
            <v>04.01.11.1</v>
          </cell>
          <cell r="B357" t="str">
            <v>Dieän tích hoá moùng &lt;=35m2, h&gt;3m, ñ.caáp1</v>
          </cell>
          <cell r="C357" t="str">
            <v>m3</v>
          </cell>
          <cell r="D357">
            <v>0</v>
          </cell>
          <cell r="E357">
            <v>0</v>
          </cell>
          <cell r="F357">
            <v>0</v>
          </cell>
          <cell r="G357">
            <v>62517.2</v>
          </cell>
          <cell r="H357">
            <v>0</v>
          </cell>
        </row>
        <row r="358">
          <cell r="A358" t="str">
            <v>04.01.11.2</v>
          </cell>
          <cell r="B358" t="str">
            <v>Dieän tích hoá moùng &lt;=35m2, h&gt;3m, ñ.caáp2</v>
          </cell>
          <cell r="C358" t="str">
            <v>m3</v>
          </cell>
          <cell r="D358">
            <v>0</v>
          </cell>
          <cell r="E358">
            <v>0</v>
          </cell>
          <cell r="F358">
            <v>0</v>
          </cell>
          <cell r="G358">
            <v>83070.8</v>
          </cell>
          <cell r="H358">
            <v>0</v>
          </cell>
        </row>
        <row r="359">
          <cell r="A359" t="str">
            <v>04.01.11.3</v>
          </cell>
          <cell r="B359" t="str">
            <v>Dieän tích hoá moùng &lt;=35m2, h&gt;3m, ñ.caáp3</v>
          </cell>
          <cell r="C359" t="str">
            <v>m3</v>
          </cell>
          <cell r="D359">
            <v>0</v>
          </cell>
          <cell r="E359">
            <v>0</v>
          </cell>
          <cell r="F359">
            <v>0</v>
          </cell>
          <cell r="G359">
            <v>120752.4</v>
          </cell>
          <cell r="H359">
            <v>0</v>
          </cell>
        </row>
        <row r="360">
          <cell r="A360" t="str">
            <v>04.01.11.4</v>
          </cell>
          <cell r="B360" t="str">
            <v>Dieän tích hoá moùng &lt;=35m2, h&gt;3m, ñ.caáp4</v>
          </cell>
          <cell r="C360" t="str">
            <v>m3</v>
          </cell>
          <cell r="D360">
            <v>0</v>
          </cell>
          <cell r="E360">
            <v>0</v>
          </cell>
          <cell r="F360">
            <v>0</v>
          </cell>
          <cell r="G360">
            <v>176418.4</v>
          </cell>
          <cell r="H360">
            <v>0</v>
          </cell>
        </row>
        <row r="361">
          <cell r="A361" t="str">
            <v>04.01.12.1</v>
          </cell>
          <cell r="B361" t="str">
            <v>Dieän tích hoá moùng &lt;=50m2, h&lt;=2m, ñ.caáp1</v>
          </cell>
          <cell r="C361" t="str">
            <v>m3</v>
          </cell>
          <cell r="D361">
            <v>0</v>
          </cell>
          <cell r="E361">
            <v>0</v>
          </cell>
          <cell r="F361">
            <v>0</v>
          </cell>
          <cell r="G361">
            <v>54809.599999999999</v>
          </cell>
          <cell r="H361">
            <v>0</v>
          </cell>
        </row>
        <row r="362">
          <cell r="A362" t="str">
            <v>04.01.12.2</v>
          </cell>
          <cell r="B362" t="str">
            <v>Dieän tích hoá moùng &lt;=50m2, h&lt;=2m, ñ.caáp2</v>
          </cell>
          <cell r="C362" t="str">
            <v>m3</v>
          </cell>
          <cell r="D362">
            <v>0</v>
          </cell>
          <cell r="E362">
            <v>0</v>
          </cell>
          <cell r="F362">
            <v>0</v>
          </cell>
          <cell r="G362">
            <v>74506.8</v>
          </cell>
          <cell r="H362">
            <v>0</v>
          </cell>
        </row>
        <row r="363">
          <cell r="A363" t="str">
            <v>04.01.12.3</v>
          </cell>
          <cell r="B363" t="str">
            <v>Dieän tích hoá moùng &lt;=50m2, h&lt;=2m, ñ.caáp3</v>
          </cell>
          <cell r="C363" t="str">
            <v>m3</v>
          </cell>
          <cell r="D363">
            <v>0</v>
          </cell>
          <cell r="E363">
            <v>0</v>
          </cell>
          <cell r="F363">
            <v>0</v>
          </cell>
          <cell r="G363">
            <v>111332</v>
          </cell>
          <cell r="H363">
            <v>0</v>
          </cell>
        </row>
        <row r="364">
          <cell r="A364" t="str">
            <v>04.01.12.4</v>
          </cell>
          <cell r="B364" t="str">
            <v>Dieän tích hoá moùng &lt;=50m2, h&lt;=2m, ñ.caáp4</v>
          </cell>
          <cell r="C364" t="str">
            <v>m3</v>
          </cell>
          <cell r="D364">
            <v>0</v>
          </cell>
          <cell r="E364">
            <v>0</v>
          </cell>
          <cell r="F364">
            <v>0</v>
          </cell>
          <cell r="G364">
            <v>166141.6</v>
          </cell>
          <cell r="H364">
            <v>0</v>
          </cell>
        </row>
        <row r="365">
          <cell r="A365" t="str">
            <v>04.01.13.1</v>
          </cell>
          <cell r="B365" t="str">
            <v>Dieän tích hoá moùng &lt;=50m2, h&lt;=3m, ñ.caáp1</v>
          </cell>
          <cell r="C365" t="str">
            <v>m3</v>
          </cell>
          <cell r="D365">
            <v>0</v>
          </cell>
          <cell r="E365">
            <v>0</v>
          </cell>
          <cell r="F365">
            <v>0</v>
          </cell>
          <cell r="G365">
            <v>59091.6</v>
          </cell>
          <cell r="H365">
            <v>0</v>
          </cell>
        </row>
        <row r="366">
          <cell r="A366" t="str">
            <v>04.01.13.2</v>
          </cell>
          <cell r="B366" t="str">
            <v>Dieän tích hoá moùng &lt;=50m2, h&lt;=3m, ñ.caáp2</v>
          </cell>
          <cell r="C366" t="str">
            <v>m3</v>
          </cell>
          <cell r="D366">
            <v>0</v>
          </cell>
          <cell r="E366">
            <v>0</v>
          </cell>
          <cell r="F366">
            <v>0</v>
          </cell>
          <cell r="G366">
            <v>80501.599999999991</v>
          </cell>
          <cell r="H366">
            <v>0</v>
          </cell>
        </row>
        <row r="367">
          <cell r="A367" t="str">
            <v>04.01.13.3</v>
          </cell>
          <cell r="B367" t="str">
            <v>Dieän tích hoá moùng &lt;=50m2, h&lt;=3m, ñ.caáp3</v>
          </cell>
          <cell r="C367" t="str">
            <v>m3</v>
          </cell>
          <cell r="D367">
            <v>0</v>
          </cell>
          <cell r="E367">
            <v>0</v>
          </cell>
          <cell r="F367">
            <v>0</v>
          </cell>
          <cell r="G367">
            <v>119039.59999999999</v>
          </cell>
          <cell r="H367">
            <v>0</v>
          </cell>
        </row>
        <row r="368">
          <cell r="A368" t="str">
            <v>04.01.13.4</v>
          </cell>
          <cell r="B368" t="str">
            <v>Dieän tích hoá moùng &lt;=50m2, h&lt;=3m, ñ.caáp4</v>
          </cell>
          <cell r="C368" t="str">
            <v>m3</v>
          </cell>
          <cell r="D368">
            <v>0</v>
          </cell>
          <cell r="E368">
            <v>0</v>
          </cell>
          <cell r="F368">
            <v>0</v>
          </cell>
          <cell r="G368">
            <v>174705.6</v>
          </cell>
          <cell r="H368">
            <v>0</v>
          </cell>
        </row>
        <row r="369">
          <cell r="A369" t="str">
            <v>04.01.14.1</v>
          </cell>
          <cell r="B369" t="str">
            <v>Dieän tích hoá moùng &lt;=50m2, h&lt;=4m, ñ.caáp1</v>
          </cell>
          <cell r="C369" t="str">
            <v>m3</v>
          </cell>
          <cell r="D369">
            <v>0</v>
          </cell>
          <cell r="E369">
            <v>0</v>
          </cell>
          <cell r="F369">
            <v>0</v>
          </cell>
          <cell r="G369">
            <v>65086.400000000001</v>
          </cell>
          <cell r="H369">
            <v>0</v>
          </cell>
        </row>
        <row r="370">
          <cell r="A370" t="str">
            <v>04.01.14.2</v>
          </cell>
          <cell r="B370" t="str">
            <v>Dieän tích hoá moùng &lt;=50m2, h&lt;=4m, ñ.caáp2</v>
          </cell>
          <cell r="C370" t="str">
            <v>m3</v>
          </cell>
          <cell r="D370">
            <v>0</v>
          </cell>
          <cell r="E370">
            <v>0</v>
          </cell>
          <cell r="F370">
            <v>0</v>
          </cell>
          <cell r="G370">
            <v>86496.4</v>
          </cell>
          <cell r="H370">
            <v>0</v>
          </cell>
        </row>
        <row r="371">
          <cell r="A371" t="str">
            <v>04.01.14.3</v>
          </cell>
          <cell r="B371" t="str">
            <v>Dieän tích hoá moùng &lt;=50m2, h&lt;=4m, ñ.caáp3</v>
          </cell>
          <cell r="C371" t="str">
            <v>m3</v>
          </cell>
          <cell r="D371">
            <v>0</v>
          </cell>
          <cell r="E371">
            <v>0</v>
          </cell>
          <cell r="F371">
            <v>0</v>
          </cell>
          <cell r="G371">
            <v>125890.8</v>
          </cell>
          <cell r="H371">
            <v>0</v>
          </cell>
        </row>
        <row r="372">
          <cell r="A372" t="str">
            <v>04.01.14.4</v>
          </cell>
          <cell r="B372" t="str">
            <v>Dieän tích hoá moùng &lt;=50m2, h&lt;=4m, ñ.caáp4</v>
          </cell>
          <cell r="C372" t="str">
            <v>m3</v>
          </cell>
          <cell r="D372">
            <v>0</v>
          </cell>
          <cell r="E372">
            <v>0</v>
          </cell>
          <cell r="F372">
            <v>0</v>
          </cell>
          <cell r="G372">
            <v>184982.40000000002</v>
          </cell>
          <cell r="H372">
            <v>0</v>
          </cell>
        </row>
        <row r="373">
          <cell r="A373" t="str">
            <v>04.01.15.1</v>
          </cell>
          <cell r="B373" t="str">
            <v>Dieän tích hoá moùng &lt;=50m2, h&gt;4m, ñ.caáp1</v>
          </cell>
          <cell r="C373" t="str">
            <v>m3</v>
          </cell>
          <cell r="D373">
            <v>0</v>
          </cell>
          <cell r="E373">
            <v>0</v>
          </cell>
          <cell r="F373">
            <v>0</v>
          </cell>
          <cell r="G373">
            <v>71937.599999999991</v>
          </cell>
          <cell r="H373">
            <v>0</v>
          </cell>
        </row>
        <row r="374">
          <cell r="A374" t="str">
            <v>04.01.15.2</v>
          </cell>
          <cell r="B374" t="str">
            <v>Dieän tích hoá moùng &lt;=50m2, h&gt;4m, ñ.caáp2</v>
          </cell>
          <cell r="C374" t="str">
            <v>m3</v>
          </cell>
          <cell r="D374">
            <v>0</v>
          </cell>
          <cell r="E374">
            <v>0</v>
          </cell>
          <cell r="F374">
            <v>0</v>
          </cell>
          <cell r="G374">
            <v>95060.400000000009</v>
          </cell>
          <cell r="H374">
            <v>0</v>
          </cell>
        </row>
        <row r="375">
          <cell r="A375" t="str">
            <v>04.01.15.3</v>
          </cell>
          <cell r="B375" t="str">
            <v>Dieän tích hoá moùng &lt;=50m2, h&gt;4m, ñ.caáp3</v>
          </cell>
          <cell r="C375" t="str">
            <v>m3</v>
          </cell>
          <cell r="D375">
            <v>0</v>
          </cell>
          <cell r="E375">
            <v>0</v>
          </cell>
          <cell r="F375">
            <v>0</v>
          </cell>
          <cell r="G375">
            <v>138736.80000000002</v>
          </cell>
          <cell r="H375">
            <v>0</v>
          </cell>
        </row>
        <row r="376">
          <cell r="A376" t="str">
            <v>04.01.15.4</v>
          </cell>
          <cell r="B376" t="str">
            <v>Dieän tích hoá moùng &lt;=50m2, h&gt;4m, ñ.caáp4</v>
          </cell>
          <cell r="C376" t="str">
            <v>m3</v>
          </cell>
          <cell r="D376">
            <v>0</v>
          </cell>
          <cell r="E376">
            <v>0</v>
          </cell>
          <cell r="F376">
            <v>0</v>
          </cell>
          <cell r="G376">
            <v>203823.19999999998</v>
          </cell>
          <cell r="H376">
            <v>0</v>
          </cell>
        </row>
        <row r="377">
          <cell r="A377" t="str">
            <v>04.01.16.1</v>
          </cell>
          <cell r="B377" t="str">
            <v>Dieän tích hoá moùng &lt;=75m2, h&lt;=2m, ñ.caáp1</v>
          </cell>
          <cell r="C377" t="str">
            <v>m3</v>
          </cell>
          <cell r="D377">
            <v>0</v>
          </cell>
          <cell r="E377">
            <v>0</v>
          </cell>
          <cell r="F377">
            <v>0</v>
          </cell>
          <cell r="G377">
            <v>56522.400000000001</v>
          </cell>
          <cell r="H377">
            <v>0</v>
          </cell>
        </row>
        <row r="378">
          <cell r="A378" t="str">
            <v>04.01.16.2</v>
          </cell>
          <cell r="B378" t="str">
            <v>Dieän tích hoá moùng &lt;=75m2, h&lt;=2m, ñ.caáp2</v>
          </cell>
          <cell r="C378" t="str">
            <v>m3</v>
          </cell>
          <cell r="D378">
            <v>0</v>
          </cell>
          <cell r="E378">
            <v>0</v>
          </cell>
          <cell r="F378">
            <v>0</v>
          </cell>
          <cell r="G378">
            <v>76219.600000000006</v>
          </cell>
          <cell r="H378">
            <v>0</v>
          </cell>
        </row>
        <row r="379">
          <cell r="A379" t="str">
            <v>04.01.16.3</v>
          </cell>
          <cell r="B379" t="str">
            <v>Dieän tích hoá moùng &lt;=75m2, h&lt;=2m, ñ.caáp3</v>
          </cell>
          <cell r="C379" t="str">
            <v>m3</v>
          </cell>
          <cell r="D379">
            <v>0</v>
          </cell>
          <cell r="E379">
            <v>0</v>
          </cell>
          <cell r="F379">
            <v>0</v>
          </cell>
          <cell r="G379">
            <v>113901.20000000001</v>
          </cell>
          <cell r="H379">
            <v>0</v>
          </cell>
        </row>
        <row r="380">
          <cell r="A380" t="str">
            <v>04.01.16.4</v>
          </cell>
          <cell r="B380" t="str">
            <v>Dieän tích hoá moùng &lt;=75m2, h&lt;=2m, ñ.caáp4</v>
          </cell>
          <cell r="C380" t="str">
            <v>m3</v>
          </cell>
          <cell r="D380">
            <v>0</v>
          </cell>
          <cell r="E380">
            <v>0</v>
          </cell>
          <cell r="F380">
            <v>0</v>
          </cell>
          <cell r="G380">
            <v>170423.6</v>
          </cell>
          <cell r="H380">
            <v>0</v>
          </cell>
        </row>
        <row r="381">
          <cell r="A381" t="str">
            <v>04.01.17.1</v>
          </cell>
          <cell r="B381" t="str">
            <v>Dieän tích hoá moùng &lt;=75m2, h&lt;=3m, ñ.caáp1</v>
          </cell>
          <cell r="C381" t="str">
            <v>m3</v>
          </cell>
          <cell r="D381">
            <v>0</v>
          </cell>
          <cell r="E381">
            <v>0</v>
          </cell>
          <cell r="F381">
            <v>0</v>
          </cell>
          <cell r="G381">
            <v>61660.799999999996</v>
          </cell>
          <cell r="H381">
            <v>0</v>
          </cell>
        </row>
        <row r="382">
          <cell r="A382" t="str">
            <v>04.01.17.2</v>
          </cell>
          <cell r="B382" t="str">
            <v>Dieän tích hoá moùng &lt;=75m2, h&lt;=3m, ñ.caáp2</v>
          </cell>
          <cell r="C382" t="str">
            <v>m3</v>
          </cell>
          <cell r="D382">
            <v>0</v>
          </cell>
          <cell r="E382">
            <v>0</v>
          </cell>
          <cell r="F382">
            <v>0</v>
          </cell>
          <cell r="G382">
            <v>82214.399999999994</v>
          </cell>
          <cell r="H382">
            <v>0</v>
          </cell>
        </row>
        <row r="383">
          <cell r="A383" t="str">
            <v>04.01.17.3</v>
          </cell>
          <cell r="B383" t="str">
            <v>Dieän tích hoá moùng &lt;=75m2, h&lt;=3m, ñ.caáp3</v>
          </cell>
          <cell r="C383" t="str">
            <v>m3</v>
          </cell>
          <cell r="D383">
            <v>0</v>
          </cell>
          <cell r="E383">
            <v>0</v>
          </cell>
          <cell r="F383">
            <v>0</v>
          </cell>
          <cell r="G383">
            <v>122465.2</v>
          </cell>
          <cell r="H383">
            <v>0</v>
          </cell>
        </row>
        <row r="384">
          <cell r="A384" t="str">
            <v>04.01.17.4</v>
          </cell>
          <cell r="B384" t="str">
            <v>Dieän tích hoá moùng &lt;=75m2, h&lt;=3m, ñ.caáp4</v>
          </cell>
          <cell r="C384" t="str">
            <v>m3</v>
          </cell>
          <cell r="D384">
            <v>0</v>
          </cell>
          <cell r="E384">
            <v>0</v>
          </cell>
          <cell r="F384">
            <v>0</v>
          </cell>
          <cell r="G384">
            <v>178987.59999999998</v>
          </cell>
          <cell r="H384">
            <v>0</v>
          </cell>
        </row>
        <row r="385">
          <cell r="A385" t="str">
            <v>04.01.18.1</v>
          </cell>
          <cell r="B385" t="str">
            <v>Dieän tích hoá moùng &lt;=75m2, h&lt;=4m, ñ.caáp1</v>
          </cell>
          <cell r="C385" t="str">
            <v>m3</v>
          </cell>
          <cell r="D385">
            <v>0</v>
          </cell>
          <cell r="E385">
            <v>0</v>
          </cell>
          <cell r="F385">
            <v>0</v>
          </cell>
          <cell r="G385">
            <v>66799.199999999997</v>
          </cell>
          <cell r="H385">
            <v>0</v>
          </cell>
        </row>
        <row r="386">
          <cell r="A386" t="str">
            <v>04.01.18.2</v>
          </cell>
          <cell r="B386" t="str">
            <v>Dieän tích hoá moùng &lt;=75m2, h&lt;=4m, ñ.caáp2</v>
          </cell>
          <cell r="C386" t="str">
            <v>m3</v>
          </cell>
          <cell r="D386">
            <v>0</v>
          </cell>
          <cell r="E386">
            <v>0</v>
          </cell>
          <cell r="F386">
            <v>0</v>
          </cell>
          <cell r="G386">
            <v>89922</v>
          </cell>
          <cell r="H386">
            <v>0</v>
          </cell>
        </row>
        <row r="387">
          <cell r="A387" t="str">
            <v>04.01.18.3</v>
          </cell>
          <cell r="B387" t="str">
            <v>Dieän tích hoá moùng &lt;=75m2, h&lt;=4m, ñ.caáp3</v>
          </cell>
          <cell r="C387" t="str">
            <v>m3</v>
          </cell>
          <cell r="D387">
            <v>0</v>
          </cell>
          <cell r="E387">
            <v>0</v>
          </cell>
          <cell r="F387">
            <v>0</v>
          </cell>
          <cell r="G387">
            <v>130172.8</v>
          </cell>
          <cell r="H387">
            <v>0</v>
          </cell>
        </row>
        <row r="388">
          <cell r="A388" t="str">
            <v>04.01.18.4</v>
          </cell>
          <cell r="B388" t="str">
            <v>Dieän tích hoá moùng &lt;=75m2, h&lt;=4m, ñ.caáp4</v>
          </cell>
          <cell r="C388" t="str">
            <v>m3</v>
          </cell>
          <cell r="D388">
            <v>0</v>
          </cell>
          <cell r="E388">
            <v>0</v>
          </cell>
          <cell r="F388">
            <v>0</v>
          </cell>
          <cell r="G388">
            <v>190120.80000000002</v>
          </cell>
          <cell r="H388">
            <v>0</v>
          </cell>
        </row>
        <row r="389">
          <cell r="A389" t="str">
            <v>04.01.19.1</v>
          </cell>
          <cell r="B389" t="str">
            <v>Dieän tích hoá moùng &lt;=75m2, h&gt;4m, ñ.caáp1</v>
          </cell>
          <cell r="C389" t="str">
            <v>m3</v>
          </cell>
          <cell r="D389">
            <v>0</v>
          </cell>
          <cell r="E389">
            <v>0</v>
          </cell>
          <cell r="F389">
            <v>0</v>
          </cell>
          <cell r="G389">
            <v>73650.399999999994</v>
          </cell>
          <cell r="H389">
            <v>0</v>
          </cell>
        </row>
        <row r="390">
          <cell r="A390" t="str">
            <v>04.01.19.2</v>
          </cell>
          <cell r="B390" t="str">
            <v>Dieän tích hoá moùng &lt;=75m2, h&gt;4m, ñ.caáp2</v>
          </cell>
          <cell r="C390" t="str">
            <v>m3</v>
          </cell>
          <cell r="D390">
            <v>0</v>
          </cell>
          <cell r="E390">
            <v>0</v>
          </cell>
          <cell r="F390">
            <v>0</v>
          </cell>
          <cell r="G390">
            <v>99342.399999999994</v>
          </cell>
          <cell r="H390">
            <v>0</v>
          </cell>
        </row>
        <row r="391">
          <cell r="A391" t="str">
            <v>04.01.19.3</v>
          </cell>
          <cell r="B391" t="str">
            <v>Dieän tích hoá moùng &lt;=75m2, h&gt;4m, ñ.caáp3</v>
          </cell>
          <cell r="C391" t="str">
            <v>m3</v>
          </cell>
          <cell r="D391">
            <v>0</v>
          </cell>
          <cell r="E391">
            <v>0</v>
          </cell>
          <cell r="F391">
            <v>0</v>
          </cell>
          <cell r="G391">
            <v>143018.79999999999</v>
          </cell>
          <cell r="H391">
            <v>0</v>
          </cell>
        </row>
        <row r="392">
          <cell r="A392" t="str">
            <v>04.01.19.4</v>
          </cell>
          <cell r="B392" t="str">
            <v>Dieän tích hoá moùng &lt;=75m2, h&gt;4m, ñ.caáp4</v>
          </cell>
          <cell r="C392" t="str">
            <v>m3</v>
          </cell>
          <cell r="D392">
            <v>0</v>
          </cell>
          <cell r="E392">
            <v>0</v>
          </cell>
          <cell r="F392">
            <v>0</v>
          </cell>
          <cell r="G392">
            <v>208961.6</v>
          </cell>
          <cell r="H392">
            <v>0</v>
          </cell>
        </row>
        <row r="393">
          <cell r="A393" t="str">
            <v>04.01.20.1</v>
          </cell>
          <cell r="B393" t="str">
            <v>Dieän tích hoá moùng &lt;=100m2, h&lt;=2m, ñ.caáp1</v>
          </cell>
          <cell r="C393" t="str">
            <v>m3</v>
          </cell>
          <cell r="D393">
            <v>0</v>
          </cell>
          <cell r="E393">
            <v>0</v>
          </cell>
          <cell r="F393">
            <v>0</v>
          </cell>
          <cell r="G393">
            <v>58235.200000000004</v>
          </cell>
          <cell r="H393">
            <v>0</v>
          </cell>
        </row>
        <row r="394">
          <cell r="A394" t="str">
            <v>04.01.20.2</v>
          </cell>
          <cell r="B394" t="str">
            <v>Dieän tích hoá moùng &lt;=100m2, h&lt;=2m, ñ.caáp2</v>
          </cell>
          <cell r="C394" t="str">
            <v>m3</v>
          </cell>
          <cell r="D394">
            <v>0</v>
          </cell>
          <cell r="E394">
            <v>0</v>
          </cell>
          <cell r="F394">
            <v>0</v>
          </cell>
          <cell r="G394">
            <v>77932.400000000009</v>
          </cell>
          <cell r="H394">
            <v>0</v>
          </cell>
        </row>
        <row r="395">
          <cell r="A395" t="str">
            <v>04.01.20.3</v>
          </cell>
          <cell r="B395" t="str">
            <v>Dieän tích hoá moùng &lt;=100m2, h&lt;=2m, ñ.caáp3</v>
          </cell>
          <cell r="C395" t="str">
            <v>m3</v>
          </cell>
          <cell r="D395">
            <v>0</v>
          </cell>
          <cell r="E395">
            <v>0</v>
          </cell>
          <cell r="F395">
            <v>0</v>
          </cell>
          <cell r="G395">
            <v>118183.2</v>
          </cell>
          <cell r="H395">
            <v>0</v>
          </cell>
        </row>
        <row r="396">
          <cell r="A396" t="str">
            <v>04.01.20.4</v>
          </cell>
          <cell r="B396" t="str">
            <v>Dieän tích hoá moùng &lt;=100m2, h&lt;=2m, ñ.caáp4</v>
          </cell>
          <cell r="C396" t="str">
            <v>m3</v>
          </cell>
          <cell r="D396">
            <v>0</v>
          </cell>
          <cell r="E396">
            <v>0</v>
          </cell>
          <cell r="F396">
            <v>0</v>
          </cell>
          <cell r="G396">
            <v>175561.99999999997</v>
          </cell>
          <cell r="H396">
            <v>0</v>
          </cell>
        </row>
        <row r="397">
          <cell r="A397" t="str">
            <v>04.01.21.1</v>
          </cell>
          <cell r="B397" t="str">
            <v>Dieän tích hoá moùng &lt;=100m2, h&lt;=3m, ñ.caáp1</v>
          </cell>
          <cell r="C397" t="str">
            <v>m3</v>
          </cell>
          <cell r="D397">
            <v>0</v>
          </cell>
          <cell r="E397">
            <v>0</v>
          </cell>
          <cell r="F397">
            <v>0</v>
          </cell>
          <cell r="G397">
            <v>63373.599999999999</v>
          </cell>
          <cell r="H397">
            <v>0</v>
          </cell>
        </row>
        <row r="398">
          <cell r="A398" t="str">
            <v>04.01.21.2</v>
          </cell>
          <cell r="B398" t="str">
            <v>Dieän tích hoá moùng &lt;=100m2, h&lt;=3m, ñ.caáp2</v>
          </cell>
          <cell r="C398" t="str">
            <v>m3</v>
          </cell>
          <cell r="D398">
            <v>0</v>
          </cell>
          <cell r="E398">
            <v>0</v>
          </cell>
          <cell r="F398">
            <v>0</v>
          </cell>
          <cell r="G398">
            <v>84783.6</v>
          </cell>
          <cell r="H398">
            <v>0</v>
          </cell>
        </row>
        <row r="399">
          <cell r="A399" t="str">
            <v>04.01.21.3</v>
          </cell>
          <cell r="B399" t="str">
            <v>Dieän tích hoá moùng &lt;=100m2, h&lt;=3m, ñ.caáp3</v>
          </cell>
          <cell r="C399" t="str">
            <v>m3</v>
          </cell>
          <cell r="D399">
            <v>0</v>
          </cell>
          <cell r="E399">
            <v>0</v>
          </cell>
          <cell r="F399">
            <v>0</v>
          </cell>
          <cell r="G399">
            <v>125890.8</v>
          </cell>
          <cell r="H399">
            <v>0</v>
          </cell>
        </row>
        <row r="400">
          <cell r="A400" t="str">
            <v>04.01.21.4</v>
          </cell>
          <cell r="B400" t="str">
            <v>Dieän tích hoá moùng &lt;=100m2, h&lt;=3m, ñ.caáp4</v>
          </cell>
          <cell r="C400" t="str">
            <v>m3</v>
          </cell>
          <cell r="D400">
            <v>0</v>
          </cell>
          <cell r="E400">
            <v>0</v>
          </cell>
          <cell r="F400">
            <v>0</v>
          </cell>
          <cell r="G400">
            <v>184982.40000000002</v>
          </cell>
          <cell r="H400">
            <v>0</v>
          </cell>
        </row>
        <row r="401">
          <cell r="A401" t="str">
            <v>04.01.22.1</v>
          </cell>
          <cell r="B401" t="str">
            <v>Dieän tích hoá moùng &lt;=100m2, h&lt;=4m, ñ.caáp1</v>
          </cell>
          <cell r="C401" t="str">
            <v>m3</v>
          </cell>
          <cell r="D401">
            <v>0</v>
          </cell>
          <cell r="E401">
            <v>0</v>
          </cell>
          <cell r="F401">
            <v>0</v>
          </cell>
          <cell r="G401">
            <v>68512</v>
          </cell>
          <cell r="H401">
            <v>0</v>
          </cell>
        </row>
        <row r="402">
          <cell r="A402" t="str">
            <v>04.01.22.2</v>
          </cell>
          <cell r="B402" t="str">
            <v>Dieän tích hoá moùng &lt;=100m2, h&lt;=4m, ñ.caáp2</v>
          </cell>
          <cell r="C402" t="str">
            <v>m3</v>
          </cell>
          <cell r="D402">
            <v>0</v>
          </cell>
          <cell r="E402">
            <v>0</v>
          </cell>
          <cell r="F402">
            <v>0</v>
          </cell>
          <cell r="G402">
            <v>92491.200000000012</v>
          </cell>
          <cell r="H402">
            <v>0</v>
          </cell>
        </row>
        <row r="403">
          <cell r="A403" t="str">
            <v>04.01.22.3</v>
          </cell>
          <cell r="B403" t="str">
            <v>Dieän tích hoá moùng &lt;=100m2, h&lt;=4m, ñ.caáp3</v>
          </cell>
          <cell r="C403" t="str">
            <v>m3</v>
          </cell>
          <cell r="D403">
            <v>0</v>
          </cell>
          <cell r="E403">
            <v>0</v>
          </cell>
          <cell r="F403">
            <v>0</v>
          </cell>
          <cell r="G403">
            <v>133598.39999999999</v>
          </cell>
          <cell r="H403">
            <v>0</v>
          </cell>
        </row>
        <row r="404">
          <cell r="A404" t="str">
            <v>04.01.22.4</v>
          </cell>
          <cell r="B404" t="str">
            <v>Dieän tích hoá moùng &lt;=100m2, h&lt;=4m, ñ.caáp4</v>
          </cell>
          <cell r="C404" t="str">
            <v>m3</v>
          </cell>
          <cell r="D404">
            <v>0</v>
          </cell>
          <cell r="E404">
            <v>0</v>
          </cell>
          <cell r="F404">
            <v>0</v>
          </cell>
          <cell r="G404">
            <v>196115.6</v>
          </cell>
          <cell r="H404">
            <v>0</v>
          </cell>
        </row>
        <row r="405">
          <cell r="A405" t="str">
            <v>04.01.23.1</v>
          </cell>
          <cell r="B405" t="str">
            <v>Dieän tích hoá moùng &lt;=100m2, h&gt;4m, ñ.caáp1</v>
          </cell>
          <cell r="C405" t="str">
            <v>m3</v>
          </cell>
          <cell r="D405">
            <v>0</v>
          </cell>
          <cell r="E405">
            <v>0</v>
          </cell>
          <cell r="F405">
            <v>0</v>
          </cell>
          <cell r="G405">
            <v>75363.199999999997</v>
          </cell>
          <cell r="H405">
            <v>0</v>
          </cell>
        </row>
        <row r="406">
          <cell r="A406" t="str">
            <v>04.01.23.2</v>
          </cell>
          <cell r="B406" t="str">
            <v>Dieän tích hoá moùng &lt;=100m2, h&gt;4m, ñ.caáp2</v>
          </cell>
          <cell r="C406" t="str">
            <v>m3</v>
          </cell>
          <cell r="D406">
            <v>0</v>
          </cell>
          <cell r="E406">
            <v>0</v>
          </cell>
          <cell r="F406">
            <v>0</v>
          </cell>
          <cell r="G406">
            <v>101911.59999999999</v>
          </cell>
          <cell r="H406">
            <v>0</v>
          </cell>
        </row>
        <row r="407">
          <cell r="A407" t="str">
            <v>04.01.23.3</v>
          </cell>
          <cell r="B407" t="str">
            <v>Dieän tích hoá moùng &lt;=100m2, h&gt;4m, ñ.caáp3</v>
          </cell>
          <cell r="C407" t="str">
            <v>m3</v>
          </cell>
          <cell r="D407">
            <v>0</v>
          </cell>
          <cell r="E407">
            <v>0</v>
          </cell>
          <cell r="F407">
            <v>0</v>
          </cell>
          <cell r="G407">
            <v>147300.79999999999</v>
          </cell>
          <cell r="H407">
            <v>0</v>
          </cell>
        </row>
        <row r="408">
          <cell r="A408" t="str">
            <v>04.01.23.4</v>
          </cell>
          <cell r="B408" t="str">
            <v>Dieän tích hoá moùng &lt;=100m2, h&gt;4m, ñ.caáp4</v>
          </cell>
          <cell r="C408" t="str">
            <v>m3</v>
          </cell>
          <cell r="D408">
            <v>0</v>
          </cell>
          <cell r="E408">
            <v>0</v>
          </cell>
          <cell r="F408">
            <v>0</v>
          </cell>
          <cell r="G408">
            <v>215812.8</v>
          </cell>
          <cell r="H408">
            <v>0</v>
          </cell>
        </row>
        <row r="409">
          <cell r="A409" t="str">
            <v>04.01.24.1</v>
          </cell>
          <cell r="B409" t="str">
            <v>Dieän tích hoá moùng &lt;=150m2, h&lt;=2m, ñ.caáp1</v>
          </cell>
          <cell r="C409" t="str">
            <v>m3</v>
          </cell>
          <cell r="D409">
            <v>0</v>
          </cell>
          <cell r="E409">
            <v>0</v>
          </cell>
          <cell r="F409">
            <v>0</v>
          </cell>
          <cell r="G409">
            <v>61660.799999999996</v>
          </cell>
          <cell r="H409">
            <v>0</v>
          </cell>
        </row>
        <row r="410">
          <cell r="A410" t="str">
            <v>04.01.24.2</v>
          </cell>
          <cell r="B410" t="str">
            <v>Dieän tích hoá moùng &lt;=150m2, h&lt;=2m, ñ.caáp2</v>
          </cell>
          <cell r="C410" t="str">
            <v>m3</v>
          </cell>
          <cell r="D410">
            <v>0</v>
          </cell>
          <cell r="E410">
            <v>0</v>
          </cell>
          <cell r="F410">
            <v>0</v>
          </cell>
          <cell r="G410">
            <v>82214.399999999994</v>
          </cell>
          <cell r="H410">
            <v>0</v>
          </cell>
        </row>
        <row r="411">
          <cell r="A411" t="str">
            <v>04.01.24.3</v>
          </cell>
          <cell r="B411" t="str">
            <v>Dieän tích hoá moùng &lt;=150m2, h&lt;=2m, ñ.caáp3</v>
          </cell>
          <cell r="C411" t="str">
            <v>m3</v>
          </cell>
          <cell r="D411">
            <v>0</v>
          </cell>
          <cell r="E411">
            <v>0</v>
          </cell>
          <cell r="F411">
            <v>0</v>
          </cell>
          <cell r="G411">
            <v>123321.59999999999</v>
          </cell>
          <cell r="H411">
            <v>0</v>
          </cell>
        </row>
        <row r="412">
          <cell r="A412" t="str">
            <v>04.01.24.4</v>
          </cell>
          <cell r="B412" t="str">
            <v>Dieän tích hoá moùng &lt;=150m2, h&lt;=2m, ñ.caáp4</v>
          </cell>
          <cell r="C412" t="str">
            <v>m3</v>
          </cell>
          <cell r="D412">
            <v>0</v>
          </cell>
          <cell r="E412">
            <v>0</v>
          </cell>
          <cell r="F412">
            <v>0</v>
          </cell>
          <cell r="G412">
            <v>184126</v>
          </cell>
          <cell r="H412">
            <v>0</v>
          </cell>
        </row>
        <row r="413">
          <cell r="A413" t="str">
            <v>04.01.25.1</v>
          </cell>
          <cell r="B413" t="str">
            <v>Dieän tích hoá moùng &lt;=150m2, h&lt;=3m, ñ.caáp1</v>
          </cell>
          <cell r="C413" t="str">
            <v>m3</v>
          </cell>
          <cell r="D413">
            <v>0</v>
          </cell>
          <cell r="E413">
            <v>0</v>
          </cell>
          <cell r="F413">
            <v>0</v>
          </cell>
          <cell r="G413">
            <v>65942.8</v>
          </cell>
          <cell r="H413">
            <v>0</v>
          </cell>
        </row>
        <row r="414">
          <cell r="A414" t="str">
            <v>04.01.25.2</v>
          </cell>
          <cell r="B414" t="str">
            <v>Dieän tích hoá moùng &lt;=150m2, h&lt;=3m, ñ.caáp2</v>
          </cell>
          <cell r="C414" t="str">
            <v>m3</v>
          </cell>
          <cell r="D414">
            <v>0</v>
          </cell>
          <cell r="E414">
            <v>0</v>
          </cell>
          <cell r="F414">
            <v>0</v>
          </cell>
          <cell r="G414">
            <v>89922</v>
          </cell>
          <cell r="H414">
            <v>0</v>
          </cell>
        </row>
        <row r="415">
          <cell r="A415" t="str">
            <v>04.01.25.3</v>
          </cell>
          <cell r="B415" t="str">
            <v>Dieän tích hoá moùng &lt;=150m2, h&lt;=3m, ñ.caáp3</v>
          </cell>
          <cell r="C415" t="str">
            <v>m3</v>
          </cell>
          <cell r="D415">
            <v>0</v>
          </cell>
          <cell r="E415">
            <v>0</v>
          </cell>
          <cell r="F415">
            <v>0</v>
          </cell>
          <cell r="G415">
            <v>132742</v>
          </cell>
          <cell r="H415">
            <v>0</v>
          </cell>
        </row>
        <row r="416">
          <cell r="A416" t="str">
            <v>04.01.25.4</v>
          </cell>
          <cell r="B416" t="str">
            <v>Dieän tích hoá moùng &lt;=150m2, h&lt;=3m, ñ.caáp4</v>
          </cell>
          <cell r="C416" t="str">
            <v>m3</v>
          </cell>
          <cell r="D416">
            <v>0</v>
          </cell>
          <cell r="E416">
            <v>0</v>
          </cell>
          <cell r="F416">
            <v>0</v>
          </cell>
          <cell r="G416">
            <v>194402.8</v>
          </cell>
          <cell r="H416">
            <v>0</v>
          </cell>
        </row>
        <row r="417">
          <cell r="A417" t="str">
            <v>04.01.26.1</v>
          </cell>
          <cell r="B417" t="str">
            <v>Dieän tích hoá moùng &lt;=150m2, h&lt;=4m, ñ.caáp1</v>
          </cell>
          <cell r="C417" t="str">
            <v>m3</v>
          </cell>
          <cell r="D417">
            <v>0</v>
          </cell>
          <cell r="E417">
            <v>0</v>
          </cell>
          <cell r="F417">
            <v>0</v>
          </cell>
          <cell r="G417">
            <v>72794</v>
          </cell>
          <cell r="H417">
            <v>0</v>
          </cell>
        </row>
        <row r="418">
          <cell r="A418" t="str">
            <v>04.01.26.2</v>
          </cell>
          <cell r="B418" t="str">
            <v>Dieän tích hoá moùng &lt;=150m2, h&lt;=4m, ñ.caáp2</v>
          </cell>
          <cell r="C418" t="str">
            <v>m3</v>
          </cell>
          <cell r="D418">
            <v>0</v>
          </cell>
          <cell r="E418">
            <v>0</v>
          </cell>
          <cell r="F418">
            <v>0</v>
          </cell>
          <cell r="G418">
            <v>96773.2</v>
          </cell>
          <cell r="H418">
            <v>0</v>
          </cell>
        </row>
        <row r="419">
          <cell r="A419" t="str">
            <v>04.01.26.3</v>
          </cell>
          <cell r="B419" t="str">
            <v>Dieän tích hoá moùng &lt;=150m2, h&lt;=4m, ñ.caáp3</v>
          </cell>
          <cell r="C419" t="str">
            <v>m3</v>
          </cell>
          <cell r="D419">
            <v>0</v>
          </cell>
          <cell r="E419">
            <v>0</v>
          </cell>
          <cell r="F419">
            <v>0</v>
          </cell>
          <cell r="G419">
            <v>140449.60000000001</v>
          </cell>
          <cell r="H419">
            <v>0</v>
          </cell>
        </row>
        <row r="420">
          <cell r="A420" t="str">
            <v>04.01.26.4</v>
          </cell>
          <cell r="B420" t="str">
            <v>Dieän tích hoá moùng &lt;=150m2, h&lt;=4m, ñ.caáp4</v>
          </cell>
          <cell r="C420" t="str">
            <v>m3</v>
          </cell>
          <cell r="D420">
            <v>0</v>
          </cell>
          <cell r="E420">
            <v>0</v>
          </cell>
          <cell r="F420">
            <v>0</v>
          </cell>
          <cell r="G420">
            <v>205536</v>
          </cell>
          <cell r="H420">
            <v>0</v>
          </cell>
        </row>
        <row r="421">
          <cell r="A421" t="str">
            <v>04.01.27.1</v>
          </cell>
          <cell r="B421" t="str">
            <v>Dieän tích hoá moùng &lt;=150m2, h&gt;4m, ñ.caáp1</v>
          </cell>
          <cell r="C421" t="str">
            <v>m3</v>
          </cell>
          <cell r="D421">
            <v>0</v>
          </cell>
          <cell r="E421">
            <v>0</v>
          </cell>
          <cell r="F421">
            <v>0</v>
          </cell>
          <cell r="G421">
            <v>80501.599999999991</v>
          </cell>
          <cell r="H421">
            <v>0</v>
          </cell>
        </row>
        <row r="422">
          <cell r="A422" t="str">
            <v>04.01.27.2</v>
          </cell>
          <cell r="B422" t="str">
            <v>Dieän tích hoá moùng &lt;=150m2, h&gt;4m, ñ.caáp2</v>
          </cell>
          <cell r="C422" t="str">
            <v>m3</v>
          </cell>
          <cell r="D422">
            <v>0</v>
          </cell>
          <cell r="E422">
            <v>0</v>
          </cell>
          <cell r="F422">
            <v>0</v>
          </cell>
          <cell r="G422">
            <v>106193.60000000001</v>
          </cell>
          <cell r="H422">
            <v>0</v>
          </cell>
        </row>
        <row r="423">
          <cell r="A423" t="str">
            <v>04.01.27.3</v>
          </cell>
          <cell r="B423" t="str">
            <v>Dieän tích hoá moùng &lt;=150m2, h&gt;4m, ñ.caáp3</v>
          </cell>
          <cell r="C423" t="str">
            <v>m3</v>
          </cell>
          <cell r="D423">
            <v>0</v>
          </cell>
          <cell r="E423">
            <v>0</v>
          </cell>
          <cell r="F423">
            <v>0</v>
          </cell>
          <cell r="G423">
            <v>154152</v>
          </cell>
          <cell r="H423">
            <v>0</v>
          </cell>
        </row>
        <row r="424">
          <cell r="A424" t="str">
            <v>04.01.27.4</v>
          </cell>
          <cell r="B424" t="str">
            <v>Dieän tích hoá moùng &lt;=150m2, h&gt;4m, ñ.caáp4</v>
          </cell>
          <cell r="C424" t="str">
            <v>m3</v>
          </cell>
          <cell r="D424">
            <v>0</v>
          </cell>
          <cell r="E424">
            <v>0</v>
          </cell>
          <cell r="F424">
            <v>0</v>
          </cell>
          <cell r="G424">
            <v>226089.60000000001</v>
          </cell>
          <cell r="H424">
            <v>0</v>
          </cell>
        </row>
        <row r="425">
          <cell r="A425" t="str">
            <v>04.01.28.1</v>
          </cell>
          <cell r="B425" t="str">
            <v>Dieän tích hoá moùng &lt;=200m2, h&lt;=2m, ñ.caáp1</v>
          </cell>
          <cell r="C425" t="str">
            <v>m3</v>
          </cell>
          <cell r="D425">
            <v>0</v>
          </cell>
          <cell r="E425">
            <v>0</v>
          </cell>
          <cell r="F425">
            <v>0</v>
          </cell>
          <cell r="G425">
            <v>65086.400000000001</v>
          </cell>
          <cell r="H425">
            <v>0</v>
          </cell>
        </row>
        <row r="426">
          <cell r="A426" t="str">
            <v>04.01.28.2</v>
          </cell>
          <cell r="B426" t="str">
            <v>Dieän tích hoá moùng &lt;=200m2, h&lt;=2m, ñ.caáp2</v>
          </cell>
          <cell r="C426" t="str">
            <v>m3</v>
          </cell>
          <cell r="D426">
            <v>0</v>
          </cell>
          <cell r="E426">
            <v>0</v>
          </cell>
          <cell r="F426">
            <v>0</v>
          </cell>
          <cell r="G426">
            <v>85640</v>
          </cell>
          <cell r="H426">
            <v>0</v>
          </cell>
        </row>
        <row r="427">
          <cell r="A427" t="str">
            <v>04.01.28.3</v>
          </cell>
          <cell r="B427" t="str">
            <v>Dieän tích hoá moùng &lt;=200m2, h&lt;=2m, ñ.caáp3</v>
          </cell>
          <cell r="C427" t="str">
            <v>m3</v>
          </cell>
          <cell r="D427">
            <v>0</v>
          </cell>
          <cell r="E427">
            <v>0</v>
          </cell>
          <cell r="F427">
            <v>0</v>
          </cell>
          <cell r="G427">
            <v>128460</v>
          </cell>
          <cell r="H427">
            <v>0</v>
          </cell>
        </row>
        <row r="428">
          <cell r="A428" t="str">
            <v>04.01.28.4</v>
          </cell>
          <cell r="B428" t="str">
            <v>Dieän tích hoá moùng &lt;=200m2, h&lt;=2m, ñ.caáp4</v>
          </cell>
          <cell r="C428" t="str">
            <v>m3</v>
          </cell>
          <cell r="D428">
            <v>0</v>
          </cell>
          <cell r="E428">
            <v>0</v>
          </cell>
          <cell r="F428">
            <v>0</v>
          </cell>
          <cell r="G428">
            <v>193546.4</v>
          </cell>
          <cell r="H428">
            <v>0</v>
          </cell>
        </row>
        <row r="429">
          <cell r="A429" t="str">
            <v>04.01.29.1</v>
          </cell>
          <cell r="B429" t="str">
            <v>Dieän tích hoá moùng &lt;=200m2, h&lt;=3m, ñ.caáp1</v>
          </cell>
          <cell r="C429" t="str">
            <v>m3</v>
          </cell>
          <cell r="D429">
            <v>0</v>
          </cell>
          <cell r="E429">
            <v>0</v>
          </cell>
          <cell r="F429">
            <v>0</v>
          </cell>
          <cell r="G429">
            <v>68512</v>
          </cell>
          <cell r="H429">
            <v>0</v>
          </cell>
        </row>
        <row r="430">
          <cell r="A430" t="str">
            <v>04.01.29.2</v>
          </cell>
          <cell r="B430" t="str">
            <v>Dieän tích hoá moùng &lt;=200m2, h&lt;=3m, ñ.caáp2</v>
          </cell>
          <cell r="C430" t="str">
            <v>m3</v>
          </cell>
          <cell r="D430">
            <v>0</v>
          </cell>
          <cell r="E430">
            <v>0</v>
          </cell>
          <cell r="F430">
            <v>0</v>
          </cell>
          <cell r="G430">
            <v>95060.400000000009</v>
          </cell>
          <cell r="H430">
            <v>0</v>
          </cell>
        </row>
        <row r="431">
          <cell r="A431" t="str">
            <v>04.01.29.3</v>
          </cell>
          <cell r="B431" t="str">
            <v>Dieän tích hoá moùng &lt;=200m2, h&lt;=3m, ñ.caáp3</v>
          </cell>
          <cell r="C431" t="str">
            <v>m3</v>
          </cell>
          <cell r="D431">
            <v>0</v>
          </cell>
          <cell r="E431">
            <v>0</v>
          </cell>
          <cell r="F431">
            <v>0</v>
          </cell>
          <cell r="G431">
            <v>139593.19999999998</v>
          </cell>
          <cell r="H431">
            <v>0</v>
          </cell>
        </row>
        <row r="432">
          <cell r="A432" t="str">
            <v>04.01.29.4</v>
          </cell>
          <cell r="B432" t="str">
            <v>Dieän tích hoá moùng &lt;=200m2, h&lt;=3m, ñ.caáp4</v>
          </cell>
          <cell r="C432" t="str">
            <v>m3</v>
          </cell>
          <cell r="D432">
            <v>0</v>
          </cell>
          <cell r="E432">
            <v>0</v>
          </cell>
          <cell r="F432">
            <v>0</v>
          </cell>
          <cell r="G432">
            <v>203823.19999999998</v>
          </cell>
          <cell r="H432">
            <v>0</v>
          </cell>
        </row>
        <row r="433">
          <cell r="A433" t="str">
            <v>04.01.30.1</v>
          </cell>
          <cell r="B433" t="str">
            <v>Dieän tích hoá moùng &lt;=200m2, h&lt;=4m, ñ.caáp1</v>
          </cell>
          <cell r="C433" t="str">
            <v>m3</v>
          </cell>
          <cell r="D433">
            <v>0</v>
          </cell>
          <cell r="E433">
            <v>0</v>
          </cell>
          <cell r="F433">
            <v>0</v>
          </cell>
          <cell r="G433">
            <v>76219.600000000006</v>
          </cell>
          <cell r="H433">
            <v>0</v>
          </cell>
        </row>
        <row r="434">
          <cell r="A434" t="str">
            <v>04.01.30.2</v>
          </cell>
          <cell r="B434" t="str">
            <v>Dieän tích hoá moùng &lt;=200m2, h&lt;=4m, ñ.caáp2</v>
          </cell>
          <cell r="C434" t="str">
            <v>m3</v>
          </cell>
          <cell r="D434">
            <v>0</v>
          </cell>
          <cell r="E434">
            <v>0</v>
          </cell>
          <cell r="F434">
            <v>0</v>
          </cell>
          <cell r="G434">
            <v>101911.59999999999</v>
          </cell>
          <cell r="H434">
            <v>0</v>
          </cell>
        </row>
        <row r="435">
          <cell r="A435" t="str">
            <v>04.01.30.3</v>
          </cell>
          <cell r="B435" t="str">
            <v>Dieän tích hoá moùng &lt;=200m2, h&lt;=4m, ñ.caáp3</v>
          </cell>
          <cell r="C435" t="str">
            <v>m3</v>
          </cell>
          <cell r="D435">
            <v>0</v>
          </cell>
          <cell r="E435">
            <v>0</v>
          </cell>
          <cell r="F435">
            <v>0</v>
          </cell>
          <cell r="G435">
            <v>147300.79999999999</v>
          </cell>
          <cell r="H435">
            <v>0</v>
          </cell>
        </row>
        <row r="436">
          <cell r="A436" t="str">
            <v>04.01.30.4</v>
          </cell>
          <cell r="B436" t="str">
            <v>Dieän tích hoá moùng &lt;=200m2, h&lt;=4m, ñ.caáp4</v>
          </cell>
          <cell r="C436" t="str">
            <v>m3</v>
          </cell>
          <cell r="D436">
            <v>0</v>
          </cell>
          <cell r="E436">
            <v>0</v>
          </cell>
          <cell r="F436">
            <v>0</v>
          </cell>
          <cell r="G436">
            <v>215812.8</v>
          </cell>
          <cell r="H436">
            <v>0</v>
          </cell>
        </row>
        <row r="437">
          <cell r="A437" t="str">
            <v>04.01.31.1</v>
          </cell>
          <cell r="B437" t="str">
            <v>Dieän tích hoá moùng &lt;=200m2, h&gt;4m, ñ.caáp1</v>
          </cell>
          <cell r="C437" t="str">
            <v>m3</v>
          </cell>
          <cell r="D437">
            <v>0</v>
          </cell>
          <cell r="E437">
            <v>0</v>
          </cell>
          <cell r="F437">
            <v>0</v>
          </cell>
          <cell r="G437">
            <v>83927.2</v>
          </cell>
          <cell r="H437">
            <v>0</v>
          </cell>
        </row>
        <row r="438">
          <cell r="A438" t="str">
            <v>04.01.31.2</v>
          </cell>
          <cell r="B438" t="str">
            <v>Dieän tích hoá moùng &lt;=200m2, h&gt;4m, ñ.caáp2</v>
          </cell>
          <cell r="C438" t="str">
            <v>m3</v>
          </cell>
          <cell r="D438">
            <v>0</v>
          </cell>
          <cell r="E438">
            <v>0</v>
          </cell>
          <cell r="F438">
            <v>0</v>
          </cell>
          <cell r="G438">
            <v>112188.40000000001</v>
          </cell>
          <cell r="H438">
            <v>0</v>
          </cell>
        </row>
        <row r="439">
          <cell r="A439" t="str">
            <v>04.01.31.3</v>
          </cell>
          <cell r="B439" t="str">
            <v>Dieän tích hoá moùng &lt;=200m2, h&gt;4m, ñ.caáp3</v>
          </cell>
          <cell r="C439" t="str">
            <v>m3</v>
          </cell>
          <cell r="D439">
            <v>0</v>
          </cell>
          <cell r="E439">
            <v>0</v>
          </cell>
          <cell r="F439">
            <v>0</v>
          </cell>
          <cell r="G439">
            <v>161859.6</v>
          </cell>
          <cell r="H439">
            <v>0</v>
          </cell>
        </row>
        <row r="440">
          <cell r="A440" t="str">
            <v>04.01.31.4</v>
          </cell>
          <cell r="B440" t="str">
            <v>Dieän tích hoá moùng &lt;=200m2, h&gt;4m, ñ.caáp4</v>
          </cell>
          <cell r="C440" t="str">
            <v>m3</v>
          </cell>
          <cell r="D440">
            <v>0</v>
          </cell>
          <cell r="E440">
            <v>0</v>
          </cell>
          <cell r="F440">
            <v>0</v>
          </cell>
          <cell r="G440">
            <v>237222.8</v>
          </cell>
          <cell r="H440">
            <v>0</v>
          </cell>
        </row>
        <row r="441">
          <cell r="A441" t="str">
            <v>04.01.32.1</v>
          </cell>
          <cell r="B441" t="str">
            <v>Dieän tích hoá moùng &gt;200m2, h&lt;=2m, ñ.caáp1</v>
          </cell>
          <cell r="C441" t="str">
            <v>m3</v>
          </cell>
          <cell r="D441">
            <v>0</v>
          </cell>
          <cell r="E441">
            <v>0</v>
          </cell>
          <cell r="F441">
            <v>0</v>
          </cell>
          <cell r="G441">
            <v>71937.599999999991</v>
          </cell>
          <cell r="H441">
            <v>0</v>
          </cell>
        </row>
        <row r="442">
          <cell r="A442" t="str">
            <v>04.01.32.2</v>
          </cell>
          <cell r="B442" t="str">
            <v>Dieän tích hoá moùng &gt;200m2, h&lt;=2m, ñ.caáp2</v>
          </cell>
          <cell r="C442" t="str">
            <v>m3</v>
          </cell>
          <cell r="D442">
            <v>0</v>
          </cell>
          <cell r="E442">
            <v>0</v>
          </cell>
          <cell r="F442">
            <v>0</v>
          </cell>
          <cell r="G442">
            <v>94204.000000000015</v>
          </cell>
          <cell r="H442">
            <v>0</v>
          </cell>
        </row>
        <row r="443">
          <cell r="A443" t="str">
            <v>04.01.32.3</v>
          </cell>
          <cell r="B443" t="str">
            <v>Dieän tích hoá moùng &gt;200m2, h&lt;=2m, ñ.caáp3</v>
          </cell>
          <cell r="C443" t="str">
            <v>m3</v>
          </cell>
          <cell r="D443">
            <v>0</v>
          </cell>
          <cell r="E443">
            <v>0</v>
          </cell>
          <cell r="F443">
            <v>0</v>
          </cell>
          <cell r="G443">
            <v>141306</v>
          </cell>
          <cell r="H443">
            <v>0</v>
          </cell>
        </row>
        <row r="444">
          <cell r="A444" t="str">
            <v>04.01.32.4</v>
          </cell>
          <cell r="B444" t="str">
            <v>Dieän tích hoá moùng &gt;200m2, h&lt;=2m, ñ.caáp4</v>
          </cell>
          <cell r="C444" t="str">
            <v>m3</v>
          </cell>
          <cell r="D444">
            <v>0</v>
          </cell>
          <cell r="E444">
            <v>0</v>
          </cell>
          <cell r="F444">
            <v>0</v>
          </cell>
          <cell r="G444">
            <v>213243.6</v>
          </cell>
          <cell r="H444">
            <v>0</v>
          </cell>
        </row>
        <row r="445">
          <cell r="A445" t="str">
            <v>04.01.33.1</v>
          </cell>
          <cell r="B445" t="str">
            <v>Dieän tích hoá moùng &gt;200m2, h&lt;=3m, ñ.caáp1</v>
          </cell>
          <cell r="C445" t="str">
            <v>m3</v>
          </cell>
          <cell r="D445">
            <v>0</v>
          </cell>
          <cell r="E445">
            <v>0</v>
          </cell>
          <cell r="F445">
            <v>0</v>
          </cell>
          <cell r="G445">
            <v>75363.199999999997</v>
          </cell>
          <cell r="H445">
            <v>0</v>
          </cell>
        </row>
        <row r="446">
          <cell r="A446" t="str">
            <v>04.01.33.2</v>
          </cell>
          <cell r="B446" t="str">
            <v>Dieän tích hoá moùng &gt;200m2, h&lt;=3m, ñ.caáp2</v>
          </cell>
          <cell r="C446" t="str">
            <v>m3</v>
          </cell>
          <cell r="D446">
            <v>0</v>
          </cell>
          <cell r="E446">
            <v>0</v>
          </cell>
          <cell r="F446">
            <v>0</v>
          </cell>
          <cell r="G446">
            <v>100198.79999999999</v>
          </cell>
          <cell r="H446">
            <v>0</v>
          </cell>
        </row>
        <row r="447">
          <cell r="A447" t="str">
            <v>04.01.33.3</v>
          </cell>
          <cell r="B447" t="str">
            <v>Dieän tích hoá moùng &gt;200m2, h&lt;=3m, ñ.caáp3</v>
          </cell>
          <cell r="C447" t="str">
            <v>m3</v>
          </cell>
          <cell r="D447">
            <v>0</v>
          </cell>
          <cell r="E447">
            <v>0</v>
          </cell>
          <cell r="F447">
            <v>0</v>
          </cell>
          <cell r="G447">
            <v>148157.20000000001</v>
          </cell>
          <cell r="H447">
            <v>0</v>
          </cell>
        </row>
        <row r="448">
          <cell r="A448" t="str">
            <v>04.01.33.4</v>
          </cell>
          <cell r="B448" t="str">
            <v>Dieän tích hoá moùng &gt;200m2, h&lt;=3m, ñ.caáp4</v>
          </cell>
          <cell r="C448" t="str">
            <v>m3</v>
          </cell>
          <cell r="D448">
            <v>0</v>
          </cell>
          <cell r="E448">
            <v>0</v>
          </cell>
          <cell r="F448">
            <v>0</v>
          </cell>
          <cell r="G448">
            <v>226089.60000000001</v>
          </cell>
          <cell r="H448">
            <v>0</v>
          </cell>
        </row>
        <row r="449">
          <cell r="A449" t="str">
            <v>04.01.34.1</v>
          </cell>
          <cell r="B449" t="str">
            <v>Dieän tích hoá moùng &gt;200m2, h&lt;=4m, ñ.caáp1</v>
          </cell>
          <cell r="C449" t="str">
            <v>m3</v>
          </cell>
          <cell r="D449">
            <v>0</v>
          </cell>
          <cell r="E449">
            <v>0</v>
          </cell>
          <cell r="F449">
            <v>0</v>
          </cell>
          <cell r="G449">
            <v>83070.8</v>
          </cell>
          <cell r="H449">
            <v>0</v>
          </cell>
        </row>
        <row r="450">
          <cell r="A450" t="str">
            <v>04.01.34.2</v>
          </cell>
          <cell r="B450" t="str">
            <v>Dieän tích hoá moùng &gt;200m2, h&lt;=4m, ñ.caáp2</v>
          </cell>
          <cell r="C450" t="str">
            <v>m3</v>
          </cell>
          <cell r="D450">
            <v>0</v>
          </cell>
          <cell r="E450">
            <v>0</v>
          </cell>
          <cell r="F450">
            <v>0</v>
          </cell>
          <cell r="G450">
            <v>109619.2</v>
          </cell>
          <cell r="H450">
            <v>0</v>
          </cell>
        </row>
        <row r="451">
          <cell r="A451" t="str">
            <v>04.01.34.3</v>
          </cell>
          <cell r="B451" t="str">
            <v>Dieän tích hoá moùng &gt;200m2, h&lt;=4m, ñ.caáp3</v>
          </cell>
          <cell r="C451" t="str">
            <v>m3</v>
          </cell>
          <cell r="D451">
            <v>0</v>
          </cell>
          <cell r="E451">
            <v>0</v>
          </cell>
          <cell r="F451">
            <v>0</v>
          </cell>
          <cell r="G451">
            <v>162716</v>
          </cell>
          <cell r="H451">
            <v>0</v>
          </cell>
        </row>
        <row r="452">
          <cell r="A452" t="str">
            <v>04.01.34.4</v>
          </cell>
          <cell r="B452" t="str">
            <v>Dieän tích hoá moùng &gt;200m2, h&lt;=4m, ñ.caáp4</v>
          </cell>
          <cell r="C452" t="str">
            <v>m3</v>
          </cell>
          <cell r="D452">
            <v>0</v>
          </cell>
          <cell r="E452">
            <v>0</v>
          </cell>
          <cell r="F452">
            <v>0</v>
          </cell>
          <cell r="G452">
            <v>245786.80000000002</v>
          </cell>
          <cell r="H452">
            <v>0</v>
          </cell>
        </row>
        <row r="453">
          <cell r="A453" t="str">
            <v>04.01.35.1</v>
          </cell>
          <cell r="B453" t="str">
            <v>Dieän tích hoá moùng &gt;200m2, h&gt;4m, ñ.caáp1</v>
          </cell>
          <cell r="C453" t="str">
            <v>m3</v>
          </cell>
          <cell r="D453">
            <v>0</v>
          </cell>
          <cell r="E453">
            <v>0</v>
          </cell>
          <cell r="F453">
            <v>0</v>
          </cell>
          <cell r="G453">
            <v>91634.8</v>
          </cell>
          <cell r="H453">
            <v>0</v>
          </cell>
        </row>
        <row r="454">
          <cell r="A454" t="str">
            <v>04.01.35.2</v>
          </cell>
          <cell r="B454" t="str">
            <v>Dieän tích hoá moùng &gt;200m2, h&gt;4m, ñ.caáp2</v>
          </cell>
          <cell r="C454" t="str">
            <v>m3</v>
          </cell>
          <cell r="D454">
            <v>0</v>
          </cell>
          <cell r="E454">
            <v>0</v>
          </cell>
          <cell r="F454">
            <v>0</v>
          </cell>
          <cell r="G454">
            <v>120752.4</v>
          </cell>
          <cell r="H454">
            <v>0</v>
          </cell>
        </row>
        <row r="455">
          <cell r="A455" t="str">
            <v>04.01.35.3</v>
          </cell>
          <cell r="B455" t="str">
            <v>Dieän tích hoá moùng &gt;200m2, h&gt;4m, ñ.caáp3</v>
          </cell>
          <cell r="C455" t="str">
            <v>m3</v>
          </cell>
          <cell r="D455">
            <v>0</v>
          </cell>
          <cell r="E455">
            <v>0</v>
          </cell>
          <cell r="F455">
            <v>0</v>
          </cell>
          <cell r="G455">
            <v>178987.59999999998</v>
          </cell>
          <cell r="H455">
            <v>0</v>
          </cell>
        </row>
        <row r="456">
          <cell r="A456" t="str">
            <v>04.01.35.4</v>
          </cell>
          <cell r="B456" t="str">
            <v>Dieän tích hoá moùng &gt;200m2, h&gt;4m, ñ.caáp4</v>
          </cell>
          <cell r="C456" t="str">
            <v>m3</v>
          </cell>
          <cell r="D456">
            <v>0</v>
          </cell>
          <cell r="E456">
            <v>0</v>
          </cell>
          <cell r="F456">
            <v>0</v>
          </cell>
          <cell r="G456">
            <v>270622.40000000002</v>
          </cell>
          <cell r="H456">
            <v>0</v>
          </cell>
        </row>
        <row r="457">
          <cell r="A457" t="str">
            <v>04.01.36.1</v>
          </cell>
          <cell r="B457" t="str">
            <v>Ñaøo raõnh tieáp ñòa, ñaát caáp 1</v>
          </cell>
          <cell r="C457" t="str">
            <v>m3</v>
          </cell>
          <cell r="D457">
            <v>0</v>
          </cell>
          <cell r="E457">
            <v>0</v>
          </cell>
          <cell r="F457">
            <v>0</v>
          </cell>
          <cell r="G457">
            <v>57378.8</v>
          </cell>
          <cell r="H457">
            <v>0</v>
          </cell>
        </row>
        <row r="458">
          <cell r="A458" t="str">
            <v>04.01.36.2</v>
          </cell>
          <cell r="B458" t="str">
            <v>Ñaøo raõnh tieáp ñòa, ñaát caáp 2</v>
          </cell>
          <cell r="C458" t="str">
            <v>m3</v>
          </cell>
          <cell r="D458">
            <v>0</v>
          </cell>
          <cell r="E458">
            <v>0</v>
          </cell>
          <cell r="F458">
            <v>0</v>
          </cell>
          <cell r="G458">
            <v>85640</v>
          </cell>
          <cell r="H458">
            <v>0</v>
          </cell>
        </row>
        <row r="459">
          <cell r="A459" t="str">
            <v>04.01.36.3</v>
          </cell>
          <cell r="B459" t="str">
            <v>Ñaøo raõnh tieáp ñòa, ñaát caáp 3</v>
          </cell>
          <cell r="C459" t="str">
            <v>m3</v>
          </cell>
          <cell r="D459">
            <v>0</v>
          </cell>
          <cell r="E459">
            <v>0</v>
          </cell>
          <cell r="F459">
            <v>0</v>
          </cell>
          <cell r="G459">
            <v>127603.6</v>
          </cell>
          <cell r="H459">
            <v>0</v>
          </cell>
        </row>
        <row r="460">
          <cell r="A460" t="str">
            <v>04.01.36.4</v>
          </cell>
          <cell r="B460" t="str">
            <v>Ñaøo raõnh tieáp ñòa, ñaát caáp 4</v>
          </cell>
          <cell r="C460" t="str">
            <v>m3</v>
          </cell>
          <cell r="D460">
            <v>0</v>
          </cell>
          <cell r="E460">
            <v>0</v>
          </cell>
          <cell r="F460">
            <v>0</v>
          </cell>
          <cell r="G460">
            <v>194402.8</v>
          </cell>
          <cell r="H460">
            <v>0</v>
          </cell>
        </row>
        <row r="461">
          <cell r="A461" t="str">
            <v>04.01.37.1</v>
          </cell>
          <cell r="B461" t="str">
            <v>Ñaøo ñaát ñeå ñaép, ñaát caáp 1</v>
          </cell>
          <cell r="C461" t="str">
            <v>m3</v>
          </cell>
          <cell r="D461">
            <v>0</v>
          </cell>
          <cell r="E461">
            <v>0</v>
          </cell>
          <cell r="F461">
            <v>0</v>
          </cell>
          <cell r="G461">
            <v>47958.400000000001</v>
          </cell>
          <cell r="H461">
            <v>0</v>
          </cell>
        </row>
        <row r="462">
          <cell r="A462" t="str">
            <v>04.01.37.2</v>
          </cell>
          <cell r="B462" t="str">
            <v>Ñaøo ñaát ñeå ñaép, ñaát caáp 2</v>
          </cell>
          <cell r="C462" t="str">
            <v>m3</v>
          </cell>
          <cell r="D462">
            <v>0</v>
          </cell>
          <cell r="E462">
            <v>0</v>
          </cell>
          <cell r="F462">
            <v>0</v>
          </cell>
          <cell r="G462">
            <v>63373.599999999999</v>
          </cell>
          <cell r="H462">
            <v>0</v>
          </cell>
        </row>
        <row r="463">
          <cell r="A463" t="str">
            <v>04.01.37.3</v>
          </cell>
          <cell r="B463" t="str">
            <v>Ñaøo ñaát ñeå ñaép, ñaát caáp 3</v>
          </cell>
          <cell r="C463" t="str">
            <v>m3</v>
          </cell>
          <cell r="D463">
            <v>0</v>
          </cell>
          <cell r="E463">
            <v>0</v>
          </cell>
          <cell r="F463">
            <v>0</v>
          </cell>
          <cell r="G463">
            <v>79645.2</v>
          </cell>
          <cell r="H463">
            <v>0</v>
          </cell>
        </row>
        <row r="464">
          <cell r="A464" t="str">
            <v>04.01.37.4</v>
          </cell>
          <cell r="B464" t="str">
            <v>Ñaøo ñaát ñeå ñaép, ñaát caáp 4</v>
          </cell>
          <cell r="C464" t="str">
            <v>m3</v>
          </cell>
          <cell r="D464">
            <v>0</v>
          </cell>
          <cell r="E464">
            <v>0</v>
          </cell>
          <cell r="F464">
            <v>0</v>
          </cell>
          <cell r="G464">
            <v>98485.999999999985</v>
          </cell>
          <cell r="H464">
            <v>0</v>
          </cell>
        </row>
        <row r="465">
          <cell r="A465" t="str">
            <v>04.01.38.1</v>
          </cell>
          <cell r="B465" t="str">
            <v>Ñaép ñaát moùng , ñaát caáp 1</v>
          </cell>
          <cell r="C465" t="str">
            <v>m3</v>
          </cell>
          <cell r="D465">
            <v>0</v>
          </cell>
          <cell r="E465">
            <v>0</v>
          </cell>
          <cell r="F465">
            <v>0</v>
          </cell>
          <cell r="G465">
            <v>43676.4</v>
          </cell>
          <cell r="H465">
            <v>0</v>
          </cell>
        </row>
        <row r="466">
          <cell r="A466" t="str">
            <v>04.01.38.2</v>
          </cell>
          <cell r="B466" t="str">
            <v>Ñaép ñaát moùng , ñaát caáp 2</v>
          </cell>
          <cell r="C466" t="str">
            <v>m3</v>
          </cell>
          <cell r="D466">
            <v>0</v>
          </cell>
          <cell r="E466">
            <v>0</v>
          </cell>
          <cell r="F466">
            <v>0</v>
          </cell>
          <cell r="G466">
            <v>56522.400000000001</v>
          </cell>
          <cell r="H466">
            <v>0</v>
          </cell>
        </row>
        <row r="467">
          <cell r="A467" t="str">
            <v>04.01.38.3</v>
          </cell>
          <cell r="B467" t="str">
            <v>Ñaép ñaát moùng , ñaát caáp 3</v>
          </cell>
          <cell r="C467" t="str">
            <v>m3</v>
          </cell>
          <cell r="D467">
            <v>0</v>
          </cell>
          <cell r="E467">
            <v>0</v>
          </cell>
          <cell r="F467">
            <v>0</v>
          </cell>
          <cell r="G467">
            <v>63373.599999999999</v>
          </cell>
          <cell r="H467">
            <v>0</v>
          </cell>
        </row>
        <row r="468">
          <cell r="A468" t="str">
            <v>04.01.38.4</v>
          </cell>
          <cell r="B468" t="str">
            <v>Ñaép ñaát moùng , ñaát caáp 4</v>
          </cell>
          <cell r="C468" t="str">
            <v>m3</v>
          </cell>
          <cell r="D468">
            <v>0</v>
          </cell>
          <cell r="E468">
            <v>0</v>
          </cell>
          <cell r="F468">
            <v>0</v>
          </cell>
          <cell r="G468">
            <v>63373.599999999999</v>
          </cell>
          <cell r="H468">
            <v>0</v>
          </cell>
        </row>
        <row r="469">
          <cell r="A469" t="str">
            <v>04.01.39.1</v>
          </cell>
          <cell r="B469" t="str">
            <v>Ñaép ñaát raõnh tieáp ñòa, ñaát caâp1</v>
          </cell>
          <cell r="C469" t="str">
            <v>m3</v>
          </cell>
          <cell r="D469">
            <v>0</v>
          </cell>
          <cell r="E469">
            <v>0</v>
          </cell>
          <cell r="F469">
            <v>0</v>
          </cell>
          <cell r="G469">
            <v>43676.4</v>
          </cell>
          <cell r="H469">
            <v>0</v>
          </cell>
        </row>
        <row r="470">
          <cell r="A470" t="str">
            <v>04.01.39.2</v>
          </cell>
          <cell r="B470" t="str">
            <v>Ñaép ñaát raõnh tieáp ñòa, ñaát caâp2</v>
          </cell>
          <cell r="C470" t="str">
            <v>m3</v>
          </cell>
          <cell r="D470">
            <v>0</v>
          </cell>
          <cell r="E470">
            <v>0</v>
          </cell>
          <cell r="F470">
            <v>0</v>
          </cell>
          <cell r="G470">
            <v>50527.6</v>
          </cell>
          <cell r="H470">
            <v>0</v>
          </cell>
        </row>
        <row r="471">
          <cell r="A471" t="str">
            <v>04.01.39.3</v>
          </cell>
          <cell r="B471" t="str">
            <v>Ñaép ñaát raõnh tieáp ñòa, ñaát caâp3</v>
          </cell>
          <cell r="C471" t="str">
            <v>m3</v>
          </cell>
          <cell r="D471">
            <v>0</v>
          </cell>
          <cell r="E471">
            <v>0</v>
          </cell>
          <cell r="F471">
            <v>0</v>
          </cell>
          <cell r="G471">
            <v>58235.200000000004</v>
          </cell>
          <cell r="H471">
            <v>0</v>
          </cell>
        </row>
        <row r="472">
          <cell r="A472" t="str">
            <v>04.01.39.4</v>
          </cell>
          <cell r="B472" t="str">
            <v>Ñaép ñaát raõnh tieáp ñòa, ñaát caâp4</v>
          </cell>
          <cell r="C472" t="str">
            <v>m3</v>
          </cell>
          <cell r="D472">
            <v>0</v>
          </cell>
          <cell r="E472">
            <v>0</v>
          </cell>
          <cell r="F472">
            <v>0</v>
          </cell>
          <cell r="G472">
            <v>58235.200000000004</v>
          </cell>
          <cell r="H472">
            <v>0</v>
          </cell>
        </row>
        <row r="473">
          <cell r="A473" t="str">
            <v>04.02.10</v>
          </cell>
          <cell r="B473" t="str">
            <v>Ñaép caùt coâng trình trong moïi ñieàu kieän</v>
          </cell>
          <cell r="C473" t="str">
            <v>m3</v>
          </cell>
          <cell r="D473">
            <v>84845.680800000002</v>
          </cell>
          <cell r="E473">
            <v>84845.680800000002</v>
          </cell>
          <cell r="F473">
            <v>84845.680800000002</v>
          </cell>
          <cell r="G473">
            <v>53096.800000000003</v>
          </cell>
          <cell r="H473">
            <v>0</v>
          </cell>
        </row>
        <row r="474">
          <cell r="A474" t="str">
            <v>04.03.11.1</v>
          </cell>
          <cell r="B474" t="str">
            <v>Phaù ñaù loä thieân baèng tay, ñaù caáp 1</v>
          </cell>
          <cell r="C474" t="str">
            <v>m3</v>
          </cell>
          <cell r="D474">
            <v>0</v>
          </cell>
          <cell r="E474">
            <v>0</v>
          </cell>
          <cell r="F474">
            <v>0</v>
          </cell>
          <cell r="G474">
            <v>250068.8</v>
          </cell>
          <cell r="H474">
            <v>0</v>
          </cell>
        </row>
        <row r="475">
          <cell r="A475" t="str">
            <v>04.03.11.2</v>
          </cell>
          <cell r="B475" t="str">
            <v>Phaù ñaù loä thieân baèng tay, ñaù caáp 2</v>
          </cell>
          <cell r="C475" t="str">
            <v>m3</v>
          </cell>
          <cell r="D475">
            <v>0</v>
          </cell>
          <cell r="E475">
            <v>0</v>
          </cell>
          <cell r="F475">
            <v>0</v>
          </cell>
          <cell r="G475">
            <v>205536</v>
          </cell>
          <cell r="H475">
            <v>0</v>
          </cell>
        </row>
        <row r="476">
          <cell r="A476" t="str">
            <v>04.03.11.3</v>
          </cell>
          <cell r="B476" t="str">
            <v>Phaù ñaù loä thieân baèng tay, ñaù caáp 3</v>
          </cell>
          <cell r="C476" t="str">
            <v>m3</v>
          </cell>
          <cell r="D476">
            <v>0</v>
          </cell>
          <cell r="E476">
            <v>0</v>
          </cell>
          <cell r="F476">
            <v>0</v>
          </cell>
          <cell r="G476">
            <v>170423.6</v>
          </cell>
          <cell r="H476">
            <v>0</v>
          </cell>
        </row>
        <row r="477">
          <cell r="A477" t="str">
            <v>04.03.11.4</v>
          </cell>
          <cell r="B477" t="str">
            <v>Phaù ñaù loä thieân baèng tay, ñaù caáp 4</v>
          </cell>
          <cell r="C477" t="str">
            <v>m3</v>
          </cell>
          <cell r="D477">
            <v>0</v>
          </cell>
          <cell r="E477">
            <v>0</v>
          </cell>
          <cell r="F477">
            <v>0</v>
          </cell>
          <cell r="G477">
            <v>133598.39999999999</v>
          </cell>
          <cell r="H477">
            <v>0</v>
          </cell>
        </row>
        <row r="478">
          <cell r="A478" t="str">
            <v>04.03.12.1</v>
          </cell>
          <cell r="B478" t="str">
            <v>Phaù ñaù moà coâi baèng tay, ñaù caáp 1</v>
          </cell>
          <cell r="C478" t="str">
            <v>m3</v>
          </cell>
          <cell r="D478">
            <v>0</v>
          </cell>
          <cell r="E478">
            <v>0</v>
          </cell>
          <cell r="F478">
            <v>0</v>
          </cell>
          <cell r="G478">
            <v>291176</v>
          </cell>
          <cell r="H478">
            <v>0</v>
          </cell>
        </row>
        <row r="479">
          <cell r="A479" t="str">
            <v>04.03.12.2</v>
          </cell>
          <cell r="B479" t="str">
            <v>Phaù ñaù moà coâi baèng tay, ñaù caáp 2</v>
          </cell>
          <cell r="C479" t="str">
            <v>m3</v>
          </cell>
          <cell r="D479">
            <v>0</v>
          </cell>
          <cell r="E479">
            <v>0</v>
          </cell>
          <cell r="F479">
            <v>0</v>
          </cell>
          <cell r="G479">
            <v>236366.4</v>
          </cell>
          <cell r="H479">
            <v>0</v>
          </cell>
        </row>
        <row r="480">
          <cell r="A480" t="str">
            <v>04.03.12.3</v>
          </cell>
          <cell r="B480" t="str">
            <v>Phaù ñaù moà coâi baèng tay, ñaù caáp 3</v>
          </cell>
          <cell r="C480" t="str">
            <v>m3</v>
          </cell>
          <cell r="D480">
            <v>0</v>
          </cell>
          <cell r="E480">
            <v>0</v>
          </cell>
          <cell r="F480">
            <v>0</v>
          </cell>
          <cell r="G480">
            <v>195259.19999999998</v>
          </cell>
          <cell r="H480">
            <v>0</v>
          </cell>
        </row>
        <row r="481">
          <cell r="A481" t="str">
            <v>04.03.12.4</v>
          </cell>
          <cell r="B481" t="str">
            <v>Phaù ñaù moà coâi baèng tay, ñaù caáp 4</v>
          </cell>
          <cell r="C481" t="str">
            <v>m3</v>
          </cell>
          <cell r="D481">
            <v>0</v>
          </cell>
          <cell r="E481">
            <v>0</v>
          </cell>
          <cell r="F481">
            <v>0</v>
          </cell>
          <cell r="G481">
            <v>173849.19999999998</v>
          </cell>
          <cell r="H481">
            <v>0</v>
          </cell>
        </row>
        <row r="482">
          <cell r="A482" t="str">
            <v>04.03.13.1</v>
          </cell>
          <cell r="B482" t="str">
            <v>Phaù ñaù ngaàm baèng tay, ñaù caáp 1</v>
          </cell>
          <cell r="C482" t="str">
            <v>m3</v>
          </cell>
          <cell r="D482">
            <v>0</v>
          </cell>
          <cell r="E482">
            <v>0</v>
          </cell>
          <cell r="F482">
            <v>0</v>
          </cell>
          <cell r="G482">
            <v>339990.8</v>
          </cell>
          <cell r="H482">
            <v>0</v>
          </cell>
        </row>
        <row r="483">
          <cell r="A483" t="str">
            <v>04.03.13.2</v>
          </cell>
          <cell r="B483" t="str">
            <v>Phaù ñaù ngaàm baèng tay, ñaù caáp 2</v>
          </cell>
          <cell r="C483" t="str">
            <v>m3</v>
          </cell>
          <cell r="D483">
            <v>0</v>
          </cell>
          <cell r="E483">
            <v>0</v>
          </cell>
          <cell r="F483">
            <v>0</v>
          </cell>
          <cell r="G483">
            <v>271478.8</v>
          </cell>
          <cell r="H483">
            <v>0</v>
          </cell>
        </row>
        <row r="484">
          <cell r="A484" t="str">
            <v>04.03.13.3</v>
          </cell>
          <cell r="B484" t="str">
            <v>Phaù ñaù ngaàm baèng tay, ñaù caáp 3</v>
          </cell>
          <cell r="C484" t="str">
            <v>m3</v>
          </cell>
          <cell r="D484">
            <v>0</v>
          </cell>
          <cell r="E484">
            <v>0</v>
          </cell>
          <cell r="F484">
            <v>0</v>
          </cell>
          <cell r="G484">
            <v>237222.8</v>
          </cell>
          <cell r="H484">
            <v>0</v>
          </cell>
        </row>
        <row r="485">
          <cell r="A485" t="str">
            <v>04.03.13.4</v>
          </cell>
          <cell r="B485" t="str">
            <v>Phaù ñaù ngaàm baèng tay, ñaù caáp 4</v>
          </cell>
          <cell r="C485" t="str">
            <v>m3</v>
          </cell>
          <cell r="D485">
            <v>0</v>
          </cell>
          <cell r="E485">
            <v>0</v>
          </cell>
          <cell r="F485">
            <v>0</v>
          </cell>
          <cell r="G485">
            <v>203823.19999999998</v>
          </cell>
          <cell r="H485">
            <v>0</v>
          </cell>
        </row>
        <row r="486">
          <cell r="A486" t="str">
            <v>04.03.21.1</v>
          </cell>
          <cell r="B486" t="str">
            <v>Phaù ñaù loä thieân baèng mìn, ñaát caáp1</v>
          </cell>
          <cell r="C486" t="str">
            <v>m3</v>
          </cell>
          <cell r="D486">
            <v>14787.8745</v>
          </cell>
          <cell r="E486">
            <v>14787.8745</v>
          </cell>
          <cell r="F486">
            <v>14787.8745</v>
          </cell>
          <cell r="G486">
            <v>87166.2</v>
          </cell>
          <cell r="H486">
            <v>6086.7690000000002</v>
          </cell>
        </row>
        <row r="487">
          <cell r="A487" t="str">
            <v>04.03.21.2</v>
          </cell>
          <cell r="B487" t="str">
            <v>Phaù ñaù loä thieân baèng mìn, ñaát caáp2</v>
          </cell>
          <cell r="C487" t="str">
            <v>m3</v>
          </cell>
          <cell r="D487">
            <v>13385.746500000001</v>
          </cell>
          <cell r="E487">
            <v>13385.746500000001</v>
          </cell>
          <cell r="F487">
            <v>13385.746500000001</v>
          </cell>
          <cell r="G487">
            <v>70474.8</v>
          </cell>
          <cell r="H487">
            <v>5597.6819999999998</v>
          </cell>
        </row>
        <row r="488">
          <cell r="A488" t="str">
            <v>04.03.21.3</v>
          </cell>
          <cell r="B488" t="str">
            <v>Phaù ñaù loä thieân baèng mìn, ñaát caáp3</v>
          </cell>
          <cell r="C488" t="str">
            <v>m3</v>
          </cell>
          <cell r="D488">
            <v>12342.718499999999</v>
          </cell>
          <cell r="E488">
            <v>12342.718499999999</v>
          </cell>
          <cell r="F488">
            <v>12342.718499999999</v>
          </cell>
          <cell r="G488">
            <v>54710.7</v>
          </cell>
          <cell r="H488">
            <v>4220.875</v>
          </cell>
        </row>
        <row r="489">
          <cell r="A489" t="str">
            <v>04.03.21.4</v>
          </cell>
          <cell r="B489" t="str">
            <v>Phaù ñaù loä thieân baèng mìn, ñaát caáp4</v>
          </cell>
          <cell r="C489" t="str">
            <v>m3</v>
          </cell>
          <cell r="D489">
            <v>10385.235000000001</v>
          </cell>
          <cell r="E489">
            <v>10385.235000000001</v>
          </cell>
          <cell r="F489">
            <v>10385.235000000001</v>
          </cell>
          <cell r="G489">
            <v>51001.500000000007</v>
          </cell>
          <cell r="H489">
            <v>4220.875</v>
          </cell>
        </row>
        <row r="490">
          <cell r="A490" t="str">
            <v>04.03.22.1</v>
          </cell>
          <cell r="B490" t="str">
            <v>Phaù ñaù moà coâi baèng mìn, ñaát caáp1</v>
          </cell>
          <cell r="C490" t="str">
            <v>m3</v>
          </cell>
          <cell r="D490">
            <v>14787.8745</v>
          </cell>
          <cell r="E490">
            <v>14787.8745</v>
          </cell>
          <cell r="F490">
            <v>14787.8745</v>
          </cell>
          <cell r="G490">
            <v>102003.00000000001</v>
          </cell>
          <cell r="H490">
            <v>6086.7690000000002</v>
          </cell>
        </row>
        <row r="491">
          <cell r="A491" t="str">
            <v>04.03.22.2</v>
          </cell>
          <cell r="B491" t="str">
            <v>Phaù ñaù moà coâi baèng mìn, ñaát caáp2</v>
          </cell>
          <cell r="C491" t="str">
            <v>m3</v>
          </cell>
          <cell r="D491">
            <v>13385.746500000001</v>
          </cell>
          <cell r="E491">
            <v>13385.746500000001</v>
          </cell>
          <cell r="F491">
            <v>13385.746500000001</v>
          </cell>
          <cell r="G491">
            <v>82529.7</v>
          </cell>
          <cell r="H491">
            <v>5597.6819999999998</v>
          </cell>
        </row>
        <row r="492">
          <cell r="A492" t="str">
            <v>04.03.22.3</v>
          </cell>
          <cell r="B492" t="str">
            <v>Phaù ñaù moà coâi baèng mìn, ñaát caáp3</v>
          </cell>
          <cell r="C492" t="str">
            <v>m3</v>
          </cell>
          <cell r="D492">
            <v>12342.718499999999</v>
          </cell>
          <cell r="E492">
            <v>12342.718499999999</v>
          </cell>
          <cell r="F492">
            <v>12342.718499999999</v>
          </cell>
          <cell r="G492">
            <v>63983.7</v>
          </cell>
          <cell r="H492">
            <v>4220.875</v>
          </cell>
        </row>
        <row r="493">
          <cell r="A493" t="str">
            <v>04.03.22.4</v>
          </cell>
          <cell r="B493" t="str">
            <v>Phaù ñaù moà coâi baèng mìn, ñaát caáp4</v>
          </cell>
          <cell r="C493" t="str">
            <v>m3</v>
          </cell>
          <cell r="D493">
            <v>10385.235000000001</v>
          </cell>
          <cell r="E493">
            <v>10385.235000000001</v>
          </cell>
          <cell r="F493">
            <v>10385.235000000001</v>
          </cell>
          <cell r="G493">
            <v>57492.6</v>
          </cell>
          <cell r="H493">
            <v>4220.875</v>
          </cell>
        </row>
        <row r="494">
          <cell r="A494" t="str">
            <v>04.03.23.1</v>
          </cell>
          <cell r="B494" t="str">
            <v>Phaù ñaù ngaàm baèng mìn, ñaát caáp1</v>
          </cell>
          <cell r="C494" t="str">
            <v>m3</v>
          </cell>
          <cell r="D494">
            <v>14787.8745</v>
          </cell>
          <cell r="E494">
            <v>14787.8745</v>
          </cell>
          <cell r="F494">
            <v>14787.8745</v>
          </cell>
          <cell r="G494">
            <v>124258.20000000001</v>
          </cell>
          <cell r="H494">
            <v>6086.7690000000002</v>
          </cell>
        </row>
        <row r="495">
          <cell r="A495" t="str">
            <v>04.03.23.2</v>
          </cell>
          <cell r="B495" t="str">
            <v>Phaù ñaù ngaàm baèng mìn, ñaát caáp2</v>
          </cell>
          <cell r="C495" t="str">
            <v>m3</v>
          </cell>
          <cell r="D495">
            <v>13385.746500000001</v>
          </cell>
          <cell r="E495">
            <v>13385.746500000001</v>
          </cell>
          <cell r="F495">
            <v>13385.746500000001</v>
          </cell>
          <cell r="G495">
            <v>102930.3</v>
          </cell>
          <cell r="H495">
            <v>5597.6819999999998</v>
          </cell>
        </row>
        <row r="496">
          <cell r="A496" t="str">
            <v>04.03.23.3</v>
          </cell>
          <cell r="B496" t="str">
            <v>Phaù ñaù ngaàm baèng mìn, ñaát caáp3</v>
          </cell>
          <cell r="C496" t="str">
            <v>m3</v>
          </cell>
          <cell r="D496">
            <v>12342.718499999999</v>
          </cell>
          <cell r="E496">
            <v>12342.718499999999</v>
          </cell>
          <cell r="F496">
            <v>12342.718499999999</v>
          </cell>
          <cell r="G496">
            <v>82529.7</v>
          </cell>
          <cell r="H496">
            <v>4220.875</v>
          </cell>
        </row>
        <row r="497">
          <cell r="A497" t="str">
            <v>04.03.23.4</v>
          </cell>
          <cell r="B497" t="str">
            <v>Phaù ñaù ngaàm baèng mìn, ñaát caáp4</v>
          </cell>
          <cell r="C497" t="str">
            <v>m3</v>
          </cell>
          <cell r="D497">
            <v>10385.235000000001</v>
          </cell>
          <cell r="E497">
            <v>10385.235000000001</v>
          </cell>
          <cell r="F497">
            <v>10385.235000000001</v>
          </cell>
          <cell r="G497">
            <v>64910.999999999993</v>
          </cell>
          <cell r="H497">
            <v>4220.875</v>
          </cell>
        </row>
        <row r="498">
          <cell r="A498" t="str">
            <v>04.04.10.1</v>
          </cell>
          <cell r="B498" t="str">
            <v>Phaù ñaù MB, laøm Ñg taïm baèng mìn, ñaù daøy &lt;=2m, ñaù caáp1</v>
          </cell>
          <cell r="C498" t="str">
            <v>m3</v>
          </cell>
          <cell r="D498">
            <v>12782.918</v>
          </cell>
          <cell r="E498">
            <v>12782.918</v>
          </cell>
          <cell r="F498">
            <v>12782.918</v>
          </cell>
          <cell r="G498">
            <v>137611.32</v>
          </cell>
          <cell r="H498">
            <v>5257.0030999999999</v>
          </cell>
        </row>
        <row r="499">
          <cell r="A499" t="str">
            <v>04.04.10.2</v>
          </cell>
          <cell r="B499" t="str">
            <v>Phaù ñaù MB, laøm Ñg taïm baèng mìn, ñaù daøy &lt;=2m, ñaù caáp2</v>
          </cell>
          <cell r="C499" t="str">
            <v>m3</v>
          </cell>
          <cell r="D499">
            <v>11638.3627</v>
          </cell>
          <cell r="E499">
            <v>11638.3627</v>
          </cell>
          <cell r="F499">
            <v>11638.3627</v>
          </cell>
          <cell r="G499">
            <v>112666.95000000001</v>
          </cell>
          <cell r="H499">
            <v>4688.1895000000004</v>
          </cell>
        </row>
        <row r="500">
          <cell r="A500" t="str">
            <v>04.04.10.3</v>
          </cell>
          <cell r="B500" t="str">
            <v>Phaù ñaù MB, laøm Ñg taïm baèng mìn, ñaù daøy &lt;=2m, ñaù caáp3</v>
          </cell>
          <cell r="C500" t="str">
            <v>m3</v>
          </cell>
          <cell r="D500">
            <v>10433.890000000001</v>
          </cell>
          <cell r="E500">
            <v>10433.890000000001</v>
          </cell>
          <cell r="F500">
            <v>10433.890000000001</v>
          </cell>
          <cell r="G500">
            <v>97459.23</v>
          </cell>
          <cell r="H500">
            <v>4168.2846</v>
          </cell>
        </row>
        <row r="501">
          <cell r="A501" t="str">
            <v>04.04.10.4</v>
          </cell>
          <cell r="B501" t="str">
            <v>Phaù ñaù MB, laøm Ñg taïm baèng mìn, ñaù daøy &lt;=2m, ñaù caáp4</v>
          </cell>
          <cell r="C501" t="str">
            <v>m3</v>
          </cell>
          <cell r="D501">
            <v>9521.6839999999993</v>
          </cell>
          <cell r="E501">
            <v>9521.6839999999993</v>
          </cell>
          <cell r="F501">
            <v>9521.6839999999993</v>
          </cell>
          <cell r="G501">
            <v>90133.56</v>
          </cell>
          <cell r="H501">
            <v>3883.8778000000002</v>
          </cell>
        </row>
        <row r="502">
          <cell r="A502" t="str">
            <v>04.04.20.1</v>
          </cell>
          <cell r="B502" t="str">
            <v>Phaù ñaù MB, laøm Ñg taïm baèng mìn, ñaù daøy &gt;2m, ñaù caáp1</v>
          </cell>
          <cell r="C502" t="str">
            <v>m3</v>
          </cell>
          <cell r="D502">
            <v>14083.689999999999</v>
          </cell>
          <cell r="E502">
            <v>14083.689999999999</v>
          </cell>
          <cell r="F502">
            <v>14083.689999999999</v>
          </cell>
          <cell r="G502">
            <v>104821.99200000001</v>
          </cell>
          <cell r="H502">
            <v>5825.8167000000003</v>
          </cell>
        </row>
        <row r="503">
          <cell r="A503" t="str">
            <v>04.04.20.2</v>
          </cell>
          <cell r="B503" t="str">
            <v>Phaù ñaù MB, laøm Ñg taïm baèng mìn, ñaù daøy &gt;2m, ñaù caáp2</v>
          </cell>
          <cell r="C503" t="str">
            <v>m3</v>
          </cell>
          <cell r="D503">
            <v>12830.648000000001</v>
          </cell>
          <cell r="E503">
            <v>12830.648000000001</v>
          </cell>
          <cell r="F503">
            <v>12830.648000000001</v>
          </cell>
          <cell r="G503">
            <v>87444.39</v>
          </cell>
          <cell r="H503">
            <v>5257.0030999999999</v>
          </cell>
        </row>
        <row r="504">
          <cell r="A504" t="str">
            <v>04.04.20.3</v>
          </cell>
          <cell r="B504" t="str">
            <v>Phaù ñaù MB, laøm Ñg taïm baèng mìn, ñaù daøy &gt;2m, ñaù caáp3</v>
          </cell>
          <cell r="C504" t="str">
            <v>m3</v>
          </cell>
          <cell r="D504">
            <v>11678.615</v>
          </cell>
          <cell r="E504">
            <v>11678.615</v>
          </cell>
          <cell r="F504">
            <v>11678.615</v>
          </cell>
          <cell r="G504">
            <v>74184</v>
          </cell>
          <cell r="H504">
            <v>4688.1894999999995</v>
          </cell>
        </row>
        <row r="505">
          <cell r="A505" t="str">
            <v>04.04.20.4</v>
          </cell>
          <cell r="B505" t="str">
            <v>Phaù ñaù MB, laøm Ñg taïm baèng mìn, ñaù daøy &gt;2m, ñaù caáp4</v>
          </cell>
          <cell r="C505" t="str">
            <v>m3</v>
          </cell>
          <cell r="D505">
            <v>9921.7180000000008</v>
          </cell>
          <cell r="E505">
            <v>9921.7180000000008</v>
          </cell>
          <cell r="F505">
            <v>9921.7180000000008</v>
          </cell>
          <cell r="G505">
            <v>70919.90400000001</v>
          </cell>
          <cell r="H505">
            <v>4168.2846</v>
          </cell>
        </row>
        <row r="506">
          <cell r="A506" t="str">
            <v>CH.5</v>
          </cell>
          <cell r="B506" t="str">
            <v>COÂNG TAÙC COÁT THEÙP BEÂ TOÂNG</v>
          </cell>
          <cell r="H506">
            <v>0</v>
          </cell>
        </row>
        <row r="507">
          <cell r="B507" t="str">
            <v>Saûn xuaát laép döïng coát theùp, vaùn khuoân</v>
          </cell>
        </row>
        <row r="508">
          <cell r="A508" t="str">
            <v>05.01.10.1</v>
          </cell>
          <cell r="B508" t="str">
            <v>Coát theùp moùng coät, d &lt;= 10</v>
          </cell>
          <cell r="C508" t="str">
            <v>kg</v>
          </cell>
          <cell r="D508">
            <v>9813.9599999999991</v>
          </cell>
          <cell r="E508">
            <v>9813.9599999999991</v>
          </cell>
          <cell r="F508">
            <v>9813.9599999999991</v>
          </cell>
          <cell r="G508">
            <v>1115.0328</v>
          </cell>
          <cell r="H508">
            <v>37.3352</v>
          </cell>
        </row>
        <row r="509">
          <cell r="A509" t="str">
            <v>05.01.10.2</v>
          </cell>
          <cell r="B509" t="str">
            <v>Coát theùp moùng coät, d &lt;= 18</v>
          </cell>
          <cell r="C509" t="str">
            <v>kg</v>
          </cell>
          <cell r="D509">
            <v>9966.9317200000005</v>
          </cell>
          <cell r="E509">
            <v>9966.9317200000005</v>
          </cell>
          <cell r="F509">
            <v>9966.9317200000005</v>
          </cell>
          <cell r="G509">
            <v>821.2876</v>
          </cell>
          <cell r="H509">
            <v>182.65183999999999</v>
          </cell>
        </row>
        <row r="510">
          <cell r="A510" t="str">
            <v>05.01.10.3</v>
          </cell>
          <cell r="B510" t="str">
            <v>Coát theùp moùng coät, d &gt; 18</v>
          </cell>
          <cell r="C510" t="str">
            <v>kg</v>
          </cell>
          <cell r="D510">
            <v>9982.2046000000009</v>
          </cell>
          <cell r="E510">
            <v>9982.2046000000009</v>
          </cell>
          <cell r="F510">
            <v>9982.2046000000009</v>
          </cell>
          <cell r="G510">
            <v>625.17200000000003</v>
          </cell>
          <cell r="H510">
            <v>188.17986000000002</v>
          </cell>
        </row>
        <row r="511">
          <cell r="A511" t="str">
            <v>05.01.20.1</v>
          </cell>
          <cell r="B511" t="str">
            <v>Coát theùp xaø, thanh ngang, ñeá moùng coät vuoâng, d&lt;=10</v>
          </cell>
          <cell r="C511" t="str">
            <v>kg</v>
          </cell>
          <cell r="D511">
            <v>9813.9599999999991</v>
          </cell>
          <cell r="E511">
            <v>9813.9599999999991</v>
          </cell>
          <cell r="F511">
            <v>9813.9599999999991</v>
          </cell>
          <cell r="G511">
            <v>1342.8352</v>
          </cell>
          <cell r="H511">
            <v>37.3352</v>
          </cell>
        </row>
        <row r="512">
          <cell r="A512" t="str">
            <v>05.01.20.2</v>
          </cell>
          <cell r="B512" t="str">
            <v>Coát theùp xaø, thanh ngang, ñeá moùng coät vuoâng, d&lt;=18</v>
          </cell>
          <cell r="C512" t="str">
            <v>kg</v>
          </cell>
          <cell r="D512">
            <v>9971.2954000000009</v>
          </cell>
          <cell r="E512">
            <v>9971.2954000000009</v>
          </cell>
          <cell r="F512">
            <v>9971.2954000000009</v>
          </cell>
          <cell r="G512">
            <v>736.50400000000002</v>
          </cell>
          <cell r="H512">
            <v>184.42522200000002</v>
          </cell>
        </row>
        <row r="513">
          <cell r="A513" t="str">
            <v>05.01.20.3</v>
          </cell>
          <cell r="B513" t="str">
            <v>Coát theùp xaø, thanh ngang, ñeá moùng coät vuoâng, d&gt;18</v>
          </cell>
          <cell r="C513" t="str">
            <v>kg</v>
          </cell>
          <cell r="D513">
            <v>9971.2954000000009</v>
          </cell>
          <cell r="E513">
            <v>9971.2954000000009</v>
          </cell>
          <cell r="F513">
            <v>9971.2954000000009</v>
          </cell>
          <cell r="G513">
            <v>705.67360000000008</v>
          </cell>
          <cell r="H513">
            <v>164.034582</v>
          </cell>
        </row>
        <row r="514">
          <cell r="A514" t="str">
            <v>05.02.10.1</v>
          </cell>
          <cell r="B514" t="str">
            <v>Coâng taùc vaùn khuoân moùng coät</v>
          </cell>
          <cell r="C514" t="str">
            <v>m2</v>
          </cell>
          <cell r="D514">
            <v>28204.957000000002</v>
          </cell>
          <cell r="E514">
            <v>28204.957000000002</v>
          </cell>
          <cell r="F514">
            <v>28204.957000000002</v>
          </cell>
          <cell r="G514">
            <v>32609.5605</v>
          </cell>
          <cell r="H514">
            <v>0</v>
          </cell>
        </row>
        <row r="515">
          <cell r="A515" t="str">
            <v>05.02.10.2</v>
          </cell>
          <cell r="B515" t="str">
            <v>Coâng taùc vaùn khuoân  coät vuoâng, chöõ nhaät</v>
          </cell>
          <cell r="C515" t="str">
            <v>m2</v>
          </cell>
          <cell r="D515">
            <v>30123.957000000002</v>
          </cell>
          <cell r="E515">
            <v>30123.957000000002</v>
          </cell>
          <cell r="F515">
            <v>30123.957000000002</v>
          </cell>
          <cell r="G515">
            <v>35025.083500000008</v>
          </cell>
          <cell r="H515">
            <v>0</v>
          </cell>
        </row>
        <row r="516">
          <cell r="A516" t="str">
            <v>05.02.10.3</v>
          </cell>
          <cell r="B516" t="str">
            <v>Coâng taùc vaùn khuoân  caáu kieän ñuùc saün</v>
          </cell>
          <cell r="C516" t="str">
            <v>m2</v>
          </cell>
          <cell r="D516">
            <v>31534.067489999998</v>
          </cell>
          <cell r="E516">
            <v>31534.067489999998</v>
          </cell>
          <cell r="F516">
            <v>31534.067489999998</v>
          </cell>
          <cell r="G516">
            <v>31262.057999999997</v>
          </cell>
          <cell r="H516">
            <v>0</v>
          </cell>
        </row>
        <row r="517">
          <cell r="A517" t="str">
            <v>05.02.10.4</v>
          </cell>
          <cell r="B517" t="str">
            <v>Coáp pha kim loaïi</v>
          </cell>
          <cell r="C517" t="str">
            <v>m2</v>
          </cell>
          <cell r="D517">
            <v>23399.136705000001</v>
          </cell>
          <cell r="E517">
            <v>23399.136705000001</v>
          </cell>
          <cell r="F517">
            <v>23399.136705000001</v>
          </cell>
          <cell r="G517">
            <v>42032.0965</v>
          </cell>
          <cell r="H517">
            <v>2353.1415000000002</v>
          </cell>
        </row>
        <row r="518">
          <cell r="B518" t="str">
            <v>Coâng taùc beâ toâng</v>
          </cell>
        </row>
        <row r="519">
          <cell r="A519" t="str">
            <v>05.03.11.1a</v>
          </cell>
          <cell r="B519" t="str">
            <v>BT loùt moùng truï, M50 (TC)</v>
          </cell>
          <cell r="C519" t="str">
            <v>m3</v>
          </cell>
          <cell r="D519">
            <v>233981.47012499999</v>
          </cell>
          <cell r="E519">
            <v>252161.69475800003</v>
          </cell>
          <cell r="F519">
            <v>288011.97668824997</v>
          </cell>
          <cell r="G519">
            <v>231228.00000000003</v>
          </cell>
          <cell r="H519">
            <v>0</v>
          </cell>
        </row>
        <row r="520">
          <cell r="A520" t="str">
            <v>05.03.11.1b</v>
          </cell>
          <cell r="B520" t="str">
            <v>BT loùt moùng truï, M100 (TC)</v>
          </cell>
          <cell r="C520" t="str">
            <v>m3</v>
          </cell>
          <cell r="D520">
            <v>260948.83062499997</v>
          </cell>
          <cell r="E520">
            <v>279653.22918800003</v>
          </cell>
          <cell r="F520">
            <v>319424.69927375001</v>
          </cell>
          <cell r="G520">
            <v>231228.00000000003</v>
          </cell>
          <cell r="H520">
            <v>0</v>
          </cell>
        </row>
        <row r="521">
          <cell r="A521" t="str">
            <v>05.03.11.1c</v>
          </cell>
          <cell r="B521" t="str">
            <v>BT loùt moùng truï, M150 (TC)</v>
          </cell>
          <cell r="C521" t="str">
            <v>m3</v>
          </cell>
          <cell r="D521">
            <v>304582.404125</v>
          </cell>
          <cell r="E521">
            <v>324154.23441949999</v>
          </cell>
          <cell r="F521">
            <v>370321.51360924996</v>
          </cell>
          <cell r="G521">
            <v>231228.00000000003</v>
          </cell>
          <cell r="H521">
            <v>0</v>
          </cell>
        </row>
        <row r="522">
          <cell r="A522" t="str">
            <v>05.03.11.2a</v>
          </cell>
          <cell r="B522" t="str">
            <v>BT loùt moùng baûn, M50 (TC)</v>
          </cell>
          <cell r="C522" t="str">
            <v>m3</v>
          </cell>
          <cell r="D522">
            <v>233981.47012499999</v>
          </cell>
          <cell r="E522">
            <v>252161.69475800003</v>
          </cell>
          <cell r="F522">
            <v>288011.97668824997</v>
          </cell>
          <cell r="G522">
            <v>231228.00000000003</v>
          </cell>
          <cell r="H522">
            <v>0</v>
          </cell>
        </row>
        <row r="523">
          <cell r="A523" t="str">
            <v>05.03.11.2b</v>
          </cell>
          <cell r="B523" t="str">
            <v>BT loùt moùng baûn, M100 (TC)</v>
          </cell>
          <cell r="C523" t="str">
            <v>m3</v>
          </cell>
          <cell r="D523">
            <v>260948.83062499997</v>
          </cell>
          <cell r="E523">
            <v>279653.22918800003</v>
          </cell>
          <cell r="F523">
            <v>319424.69927375001</v>
          </cell>
          <cell r="G523">
            <v>186695.2</v>
          </cell>
          <cell r="H523">
            <v>0</v>
          </cell>
        </row>
        <row r="524">
          <cell r="A524" t="str">
            <v>05.03.11.2c</v>
          </cell>
          <cell r="B524" t="str">
            <v>BT loùt moùng baûn, M150 (TC)</v>
          </cell>
          <cell r="C524" t="str">
            <v>m3</v>
          </cell>
          <cell r="D524">
            <v>304582.404125</v>
          </cell>
          <cell r="E524">
            <v>324154.23441949999</v>
          </cell>
          <cell r="F524">
            <v>370321.51360924996</v>
          </cell>
          <cell r="G524">
            <v>186695.2</v>
          </cell>
          <cell r="H524">
            <v>0</v>
          </cell>
        </row>
        <row r="525">
          <cell r="A525" t="str">
            <v>05.03.12.1a</v>
          </cell>
          <cell r="B525" t="str">
            <v>BT loùt moùng truï, M50 (TC+CG)</v>
          </cell>
          <cell r="C525" t="str">
            <v>m3</v>
          </cell>
          <cell r="D525">
            <v>233981.47012499999</v>
          </cell>
          <cell r="E525">
            <v>252161.69475800003</v>
          </cell>
          <cell r="F525">
            <v>288011.97668824997</v>
          </cell>
          <cell r="G525">
            <v>155864.80000000002</v>
          </cell>
          <cell r="H525">
            <v>24043.364000000001</v>
          </cell>
        </row>
        <row r="526">
          <cell r="A526" t="str">
            <v>05.03.12.1b</v>
          </cell>
          <cell r="B526" t="str">
            <v>BT loùt moùng truï, M100 (TC+CG)</v>
          </cell>
          <cell r="C526" t="str">
            <v>m3</v>
          </cell>
          <cell r="D526">
            <v>260948.83062499997</v>
          </cell>
          <cell r="E526">
            <v>279653.22918800003</v>
          </cell>
          <cell r="F526">
            <v>319424.69927375001</v>
          </cell>
          <cell r="G526">
            <v>155864.80000000002</v>
          </cell>
          <cell r="H526">
            <v>24043.364000000001</v>
          </cell>
        </row>
        <row r="527">
          <cell r="A527" t="str">
            <v>05.03.12.1c</v>
          </cell>
          <cell r="B527" t="str">
            <v>BT loùt moùng truï, M150 (TC+CG)</v>
          </cell>
          <cell r="C527" t="str">
            <v>m3</v>
          </cell>
          <cell r="D527">
            <v>304582.404125</v>
          </cell>
          <cell r="E527">
            <v>324154.23441949999</v>
          </cell>
          <cell r="F527">
            <v>370321.51360924996</v>
          </cell>
          <cell r="G527">
            <v>155864.80000000002</v>
          </cell>
          <cell r="H527">
            <v>24043.364000000001</v>
          </cell>
        </row>
        <row r="528">
          <cell r="A528" t="str">
            <v>05.03.12.2a</v>
          </cell>
          <cell r="B528" t="str">
            <v>BT loùt moùng baûn, M50 (TC+CG)</v>
          </cell>
          <cell r="C528" t="str">
            <v>m3</v>
          </cell>
          <cell r="D528">
            <v>233981.47012499999</v>
          </cell>
          <cell r="E528">
            <v>252161.69475800003</v>
          </cell>
          <cell r="F528">
            <v>288011.97668824997</v>
          </cell>
          <cell r="G528">
            <v>111332</v>
          </cell>
          <cell r="H528">
            <v>24043.364000000001</v>
          </cell>
        </row>
        <row r="529">
          <cell r="A529" t="str">
            <v>05.03.12.2b</v>
          </cell>
          <cell r="B529" t="str">
            <v>BT loùt moùng baûn, M100 (TC+CG)</v>
          </cell>
          <cell r="C529" t="str">
            <v>m3</v>
          </cell>
          <cell r="D529">
            <v>260948.83062499997</v>
          </cell>
          <cell r="E529">
            <v>279653.22918800003</v>
          </cell>
          <cell r="F529">
            <v>319424.69927375001</v>
          </cell>
          <cell r="G529">
            <v>111332</v>
          </cell>
          <cell r="H529">
            <v>24043.364000000001</v>
          </cell>
        </row>
        <row r="530">
          <cell r="A530" t="str">
            <v>05.03.12.2c</v>
          </cell>
          <cell r="B530" t="str">
            <v>BT loùt moùng baûn, M150 (TC+CG)</v>
          </cell>
          <cell r="C530" t="str">
            <v>m3</v>
          </cell>
          <cell r="D530">
            <v>304582.404125</v>
          </cell>
          <cell r="E530">
            <v>324154.23441949999</v>
          </cell>
          <cell r="F530">
            <v>370321.51360924996</v>
          </cell>
          <cell r="G530">
            <v>111332</v>
          </cell>
          <cell r="H530">
            <v>24043.364000000001</v>
          </cell>
        </row>
        <row r="531">
          <cell r="A531" t="str">
            <v>05.03.21.1a</v>
          </cell>
          <cell r="B531" t="str">
            <v>BT moùng truï, coù caàu coâng taùc M100 (TC)</v>
          </cell>
          <cell r="C531" t="str">
            <v>m3</v>
          </cell>
          <cell r="D531">
            <v>319547.89264124999</v>
          </cell>
          <cell r="E531">
            <v>353964.75020445004</v>
          </cell>
          <cell r="F531">
            <v>389424.55895463744</v>
          </cell>
          <cell r="G531">
            <v>304878.40000000002</v>
          </cell>
          <cell r="H531">
            <v>0</v>
          </cell>
        </row>
        <row r="532">
          <cell r="A532" t="str">
            <v>05.03.21.1b</v>
          </cell>
          <cell r="B532" t="str">
            <v>BT moùng truï, coù caàu coâng taùc M150 (TC)</v>
          </cell>
          <cell r="C532" t="str">
            <v>m3</v>
          </cell>
          <cell r="D532">
            <v>369346.34768062492</v>
          </cell>
          <cell r="E532">
            <v>405015.94617723755</v>
          </cell>
          <cell r="F532">
            <v>447814.98837245628</v>
          </cell>
          <cell r="G532">
            <v>304878.40000000002</v>
          </cell>
          <cell r="H532">
            <v>0</v>
          </cell>
        </row>
        <row r="533">
          <cell r="A533" t="str">
            <v>05.03.21.1c</v>
          </cell>
          <cell r="B533" t="str">
            <v>BT moùng truï, coù caàu coâng taùc M200 (TC)</v>
          </cell>
          <cell r="C533" t="str">
            <v>m3</v>
          </cell>
          <cell r="D533">
            <v>416150.98840874998</v>
          </cell>
          <cell r="E533">
            <v>452246.43596632505</v>
          </cell>
          <cell r="F533">
            <v>502437.99570011249</v>
          </cell>
          <cell r="G533">
            <v>304878.40000000002</v>
          </cell>
          <cell r="H533">
            <v>0</v>
          </cell>
        </row>
        <row r="534">
          <cell r="A534" t="str">
            <v>05.03.21.1d</v>
          </cell>
          <cell r="B534" t="str">
            <v>BT moùng truï, coù caàu coâng taùc M250 (TC)</v>
          </cell>
          <cell r="C534" t="str">
            <v>m3</v>
          </cell>
          <cell r="D534">
            <v>465059.97986437497</v>
          </cell>
          <cell r="E534">
            <v>502244.44339361251</v>
          </cell>
          <cell r="F534">
            <v>559755.48556606867</v>
          </cell>
          <cell r="G534">
            <v>304878.40000000002</v>
          </cell>
          <cell r="H534">
            <v>0</v>
          </cell>
        </row>
        <row r="535">
          <cell r="A535" t="str">
            <v>05.03.21.2a</v>
          </cell>
          <cell r="B535" t="str">
            <v>BT moùng truï, khoâng caàu coâng taùc M100 (TC)</v>
          </cell>
          <cell r="C535" t="str">
            <v>m3</v>
          </cell>
          <cell r="D535">
            <v>294573.64264124999</v>
          </cell>
          <cell r="E535">
            <v>325120.35665445001</v>
          </cell>
          <cell r="F535">
            <v>351262.30895463744</v>
          </cell>
          <cell r="G535">
            <v>262058.4</v>
          </cell>
          <cell r="H535">
            <v>0</v>
          </cell>
        </row>
        <row r="536">
          <cell r="A536" t="str">
            <v>05.03.21.2b</v>
          </cell>
          <cell r="B536" t="str">
            <v>BT moùng truï, khoâng caàu coâng taùc M150 (TC)</v>
          </cell>
          <cell r="C536" t="str">
            <v>m3</v>
          </cell>
          <cell r="D536">
            <v>344372.09768062492</v>
          </cell>
          <cell r="E536">
            <v>376171.55262723751</v>
          </cell>
          <cell r="F536">
            <v>409652.73837245628</v>
          </cell>
          <cell r="G536">
            <v>262058.4</v>
          </cell>
          <cell r="H536">
            <v>0</v>
          </cell>
        </row>
        <row r="537">
          <cell r="A537" t="str">
            <v>05.03.21.2c</v>
          </cell>
          <cell r="B537" t="str">
            <v>BT moùng truï, khoâng caàu coâng taùc M200 (TC)</v>
          </cell>
          <cell r="C537" t="str">
            <v>m3</v>
          </cell>
          <cell r="D537">
            <v>392608.68096187495</v>
          </cell>
          <cell r="E537">
            <v>425393.89622913761</v>
          </cell>
          <cell r="F537">
            <v>466137.58848601877</v>
          </cell>
          <cell r="G537">
            <v>262058.4</v>
          </cell>
          <cell r="H537">
            <v>0</v>
          </cell>
        </row>
        <row r="538">
          <cell r="A538" t="str">
            <v>05.03.21.2d</v>
          </cell>
          <cell r="B538" t="str">
            <v>BT moùng truï, khoâng caàu coâng taùc M250 (TC)</v>
          </cell>
          <cell r="C538" t="str">
            <v>m3</v>
          </cell>
          <cell r="D538">
            <v>440849.43255937495</v>
          </cell>
          <cell r="E538">
            <v>474462.37187711254</v>
          </cell>
          <cell r="F538">
            <v>522586.2183852187</v>
          </cell>
          <cell r="G538">
            <v>262058.4</v>
          </cell>
          <cell r="H538">
            <v>0</v>
          </cell>
        </row>
        <row r="539">
          <cell r="A539" t="str">
            <v>05.03.21.3a</v>
          </cell>
          <cell r="B539" t="str">
            <v>BT moùng baûn M100 (TC)</v>
          </cell>
          <cell r="C539" t="str">
            <v>m3</v>
          </cell>
          <cell r="D539">
            <v>319547.89264124999</v>
          </cell>
          <cell r="E539">
            <v>353964.75020445004</v>
          </cell>
          <cell r="F539">
            <v>389424.55895463744</v>
          </cell>
          <cell r="G539">
            <v>302309.2</v>
          </cell>
          <cell r="H539">
            <v>0</v>
          </cell>
        </row>
        <row r="540">
          <cell r="A540" t="str">
            <v>05.03.21.3b</v>
          </cell>
          <cell r="B540" t="str">
            <v>BT moùng baûn M150 (TC)</v>
          </cell>
          <cell r="C540" t="str">
            <v>m3</v>
          </cell>
          <cell r="D540">
            <v>369346.34768062492</v>
          </cell>
          <cell r="E540">
            <v>405015.94617723755</v>
          </cell>
          <cell r="F540">
            <v>447814.98837245628</v>
          </cell>
          <cell r="G540">
            <v>302309.2</v>
          </cell>
          <cell r="H540">
            <v>0</v>
          </cell>
        </row>
        <row r="541">
          <cell r="A541" t="str">
            <v>05.03.21.3c</v>
          </cell>
          <cell r="B541" t="str">
            <v>BT moùng baûn M200 (TC)</v>
          </cell>
          <cell r="C541" t="str">
            <v>m3</v>
          </cell>
          <cell r="D541">
            <v>416150.98840874998</v>
          </cell>
          <cell r="E541">
            <v>452246.43596632505</v>
          </cell>
          <cell r="F541">
            <v>502437.99570011249</v>
          </cell>
          <cell r="G541">
            <v>302309.2</v>
          </cell>
          <cell r="H541">
            <v>0</v>
          </cell>
        </row>
        <row r="542">
          <cell r="A542" t="str">
            <v>05.03.21.3d</v>
          </cell>
          <cell r="B542" t="str">
            <v>BT moùng baûn M250 (TC)</v>
          </cell>
          <cell r="C542" t="str">
            <v>m3</v>
          </cell>
          <cell r="D542">
            <v>465059.97986437497</v>
          </cell>
          <cell r="E542">
            <v>502244.44339361251</v>
          </cell>
          <cell r="F542">
            <v>559755.48556606867</v>
          </cell>
          <cell r="G542">
            <v>302309.2</v>
          </cell>
          <cell r="H542">
            <v>0</v>
          </cell>
        </row>
        <row r="543">
          <cell r="A543" t="str">
            <v>05.03.22.1a</v>
          </cell>
          <cell r="B543" t="str">
            <v>BT moùng truï, coù caàu coâng taùc M100 (TC+ñaàm duøi)</v>
          </cell>
          <cell r="C543" t="str">
            <v>m3</v>
          </cell>
          <cell r="D543">
            <v>319547.89264124999</v>
          </cell>
          <cell r="E543">
            <v>353964.75020445004</v>
          </cell>
          <cell r="F543">
            <v>389424.55895463744</v>
          </cell>
          <cell r="G543">
            <v>259489.19999999998</v>
          </cell>
          <cell r="H543">
            <v>9448.3000000000011</v>
          </cell>
        </row>
        <row r="544">
          <cell r="A544" t="str">
            <v>05.03.22.1b</v>
          </cell>
          <cell r="B544" t="str">
            <v>BT moùng truï, coù caàu coâng taùc M150 (TC+ñaàm duøi)</v>
          </cell>
          <cell r="C544" t="str">
            <v>m3</v>
          </cell>
          <cell r="D544">
            <v>369346.34768062492</v>
          </cell>
          <cell r="E544">
            <v>405015.94617723755</v>
          </cell>
          <cell r="F544">
            <v>447814.98837245628</v>
          </cell>
          <cell r="G544">
            <v>259489.19999999998</v>
          </cell>
          <cell r="H544">
            <v>9448.3000000000011</v>
          </cell>
        </row>
        <row r="545">
          <cell r="A545" t="str">
            <v>05.03.22.1c</v>
          </cell>
          <cell r="B545" t="str">
            <v>BT moùng truï, coù caàu coâng taùc M200 (TC+ñaàm duøi)</v>
          </cell>
          <cell r="C545" t="str">
            <v>m3</v>
          </cell>
          <cell r="D545">
            <v>416150.98840874998</v>
          </cell>
          <cell r="E545">
            <v>452246.43596632505</v>
          </cell>
          <cell r="F545">
            <v>502437.99570011249</v>
          </cell>
          <cell r="G545">
            <v>259489.19999999998</v>
          </cell>
          <cell r="H545">
            <v>9448.3000000000011</v>
          </cell>
        </row>
        <row r="546">
          <cell r="A546" t="str">
            <v>05.03.22.1d</v>
          </cell>
          <cell r="B546" t="str">
            <v>BT moùng truï, coù caàu coâng taùc M250 (TC+ñaàm duøi)</v>
          </cell>
          <cell r="C546" t="str">
            <v>m3</v>
          </cell>
          <cell r="D546">
            <v>465059.97986437497</v>
          </cell>
          <cell r="E546">
            <v>502244.44339361251</v>
          </cell>
          <cell r="F546">
            <v>559755.48556606867</v>
          </cell>
          <cell r="G546">
            <v>259489.19999999998</v>
          </cell>
          <cell r="H546">
            <v>9448.3000000000011</v>
          </cell>
        </row>
        <row r="547">
          <cell r="A547" t="str">
            <v>05.03.22.2a</v>
          </cell>
          <cell r="B547" t="str">
            <v>BT moùng truï, khoâng caàu coâng taùc M100 (TC+ñaàm duøi)</v>
          </cell>
          <cell r="C547" t="str">
            <v>m3</v>
          </cell>
          <cell r="D547">
            <v>294573.64264124999</v>
          </cell>
          <cell r="E547">
            <v>325120.35665445001</v>
          </cell>
          <cell r="F547">
            <v>351262.30895463744</v>
          </cell>
          <cell r="G547">
            <v>222664</v>
          </cell>
          <cell r="H547">
            <v>9448.3000000000011</v>
          </cell>
        </row>
        <row r="548">
          <cell r="A548" t="str">
            <v>05.03.22.2b</v>
          </cell>
          <cell r="B548" t="str">
            <v>BT moùng truï, khoâng caàu coâng taùc M150 (TC+ñaàm duøi)</v>
          </cell>
          <cell r="C548" t="str">
            <v>m3</v>
          </cell>
          <cell r="D548">
            <v>344372.09768062492</v>
          </cell>
          <cell r="E548">
            <v>376171.55262723751</v>
          </cell>
          <cell r="F548">
            <v>409652.73837245628</v>
          </cell>
          <cell r="G548">
            <v>222664</v>
          </cell>
          <cell r="H548">
            <v>9448.3000000000011</v>
          </cell>
        </row>
        <row r="549">
          <cell r="A549" t="str">
            <v>05.03.22.2c</v>
          </cell>
          <cell r="B549" t="str">
            <v>BT moùng truï, khoâng caàu coâng taùc M200 (TC+ñaàm duøi)</v>
          </cell>
          <cell r="C549" t="str">
            <v>m3</v>
          </cell>
          <cell r="D549">
            <v>392608.68096187495</v>
          </cell>
          <cell r="E549">
            <v>425393.89622913761</v>
          </cell>
          <cell r="F549">
            <v>466137.58848601877</v>
          </cell>
          <cell r="G549">
            <v>222664</v>
          </cell>
          <cell r="H549">
            <v>9448.3000000000011</v>
          </cell>
        </row>
        <row r="550">
          <cell r="A550" t="str">
            <v>05.03.22.2d</v>
          </cell>
          <cell r="B550" t="str">
            <v>BT moùng truï, khoâng caàu coâng taùc M250 (TC+ñaàm duøi)</v>
          </cell>
          <cell r="C550" t="str">
            <v>m3</v>
          </cell>
          <cell r="D550">
            <v>440849.43255937495</v>
          </cell>
          <cell r="E550">
            <v>474462.37187711254</v>
          </cell>
          <cell r="F550">
            <v>522586.2183852187</v>
          </cell>
          <cell r="G550">
            <v>222664</v>
          </cell>
          <cell r="H550">
            <v>9448.3000000000011</v>
          </cell>
        </row>
        <row r="551">
          <cell r="A551" t="str">
            <v>05.03.22.3a</v>
          </cell>
          <cell r="B551" t="str">
            <v>BT moùng baûn M100 (TC+ñaàm duøi)</v>
          </cell>
          <cell r="C551" t="str">
            <v>m3</v>
          </cell>
          <cell r="D551">
            <v>319547.89264124999</v>
          </cell>
          <cell r="E551">
            <v>353964.75020445004</v>
          </cell>
          <cell r="F551">
            <v>389424.55895463744</v>
          </cell>
          <cell r="G551">
            <v>241504.8</v>
          </cell>
          <cell r="H551">
            <v>9448.3000000000011</v>
          </cell>
        </row>
        <row r="552">
          <cell r="A552" t="str">
            <v>05.03.22.3b</v>
          </cell>
          <cell r="B552" t="str">
            <v>BT moùng baûn M150 (TC+ñaàm duøi)</v>
          </cell>
          <cell r="C552" t="str">
            <v>m3</v>
          </cell>
          <cell r="D552">
            <v>369346.34768062492</v>
          </cell>
          <cell r="E552">
            <v>405015.94617723755</v>
          </cell>
          <cell r="F552">
            <v>447814.98837245628</v>
          </cell>
          <cell r="G552">
            <v>241504.8</v>
          </cell>
          <cell r="H552">
            <v>9448.3000000000011</v>
          </cell>
        </row>
        <row r="553">
          <cell r="A553" t="str">
            <v>05.03.22.3c</v>
          </cell>
          <cell r="B553" t="str">
            <v>BT moùng baûn M200 (TC+ñaàm duøi)</v>
          </cell>
          <cell r="C553" t="str">
            <v>m3</v>
          </cell>
          <cell r="D553">
            <v>416150.98840874998</v>
          </cell>
          <cell r="E553">
            <v>452246.43596632505</v>
          </cell>
          <cell r="F553">
            <v>502437.99570011249</v>
          </cell>
          <cell r="G553">
            <v>241504.8</v>
          </cell>
          <cell r="H553">
            <v>9448.3000000000011</v>
          </cell>
        </row>
        <row r="554">
          <cell r="A554" t="str">
            <v>05.03.22.3d</v>
          </cell>
          <cell r="B554" t="str">
            <v>BT moùng baûn M250 (TC+ñaàm duøi)</v>
          </cell>
          <cell r="C554" t="str">
            <v>m3</v>
          </cell>
          <cell r="D554">
            <v>465059.97986437497</v>
          </cell>
          <cell r="E554">
            <v>502244.44339361251</v>
          </cell>
          <cell r="F554">
            <v>559755.48556606867</v>
          </cell>
          <cell r="G554">
            <v>241504.8</v>
          </cell>
          <cell r="H554">
            <v>9448.3000000000011</v>
          </cell>
        </row>
        <row r="555">
          <cell r="A555" t="str">
            <v>05.03.23.1a</v>
          </cell>
          <cell r="B555" t="str">
            <v>BT moùng truï, coù caàu coâng taùc M100 (TC+CG)</v>
          </cell>
          <cell r="C555" t="str">
            <v>m3</v>
          </cell>
          <cell r="D555">
            <v>319547.89264124999</v>
          </cell>
          <cell r="E555">
            <v>353964.75020445004</v>
          </cell>
          <cell r="F555">
            <v>389424.55895463744</v>
          </cell>
          <cell r="G555">
            <v>236366.4</v>
          </cell>
          <cell r="H555">
            <v>24552.621999999999</v>
          </cell>
        </row>
        <row r="556">
          <cell r="A556" t="str">
            <v>05.03.23.1b</v>
          </cell>
          <cell r="B556" t="str">
            <v>BT moùng truï, coù caàu coâng taùc M150 (TC+CG)</v>
          </cell>
          <cell r="C556" t="str">
            <v>m3</v>
          </cell>
          <cell r="D556">
            <v>369346.34768062492</v>
          </cell>
          <cell r="E556">
            <v>405015.94617723755</v>
          </cell>
          <cell r="F556">
            <v>447814.98837245628</v>
          </cell>
          <cell r="G556">
            <v>236366.4</v>
          </cell>
          <cell r="H556">
            <v>24552.621999999999</v>
          </cell>
        </row>
        <row r="557">
          <cell r="A557" t="str">
            <v>05.03.23.1c</v>
          </cell>
          <cell r="B557" t="str">
            <v>BT moùng truï, coù caàu coâng taùc M200 (TC+CG)</v>
          </cell>
          <cell r="C557" t="str">
            <v>m3</v>
          </cell>
          <cell r="D557">
            <v>416150.98840874998</v>
          </cell>
          <cell r="E557">
            <v>452246.43596632505</v>
          </cell>
          <cell r="F557">
            <v>502437.99570011249</v>
          </cell>
          <cell r="G557">
            <v>236366.4</v>
          </cell>
          <cell r="H557">
            <v>24552.621999999999</v>
          </cell>
        </row>
        <row r="558">
          <cell r="A558" t="str">
            <v>05.03.23.1d</v>
          </cell>
          <cell r="B558" t="str">
            <v>BT moùng truï, coù caàu coâng taùc M250 (TC+CG)</v>
          </cell>
          <cell r="C558" t="str">
            <v>m3</v>
          </cell>
          <cell r="D558">
            <v>465059.97986437497</v>
          </cell>
          <cell r="E558">
            <v>502244.44339361251</v>
          </cell>
          <cell r="F558">
            <v>559755.48556606867</v>
          </cell>
          <cell r="G558">
            <v>236366.4</v>
          </cell>
          <cell r="H558">
            <v>24552.621999999999</v>
          </cell>
        </row>
        <row r="559">
          <cell r="A559" t="str">
            <v>05.03.23.2a</v>
          </cell>
          <cell r="B559" t="str">
            <v>BT moùng truï, khoâng caàu coâng taùc M100 (TC+CG)</v>
          </cell>
          <cell r="C559" t="str">
            <v>m3</v>
          </cell>
          <cell r="D559">
            <v>294573.64264124999</v>
          </cell>
          <cell r="E559">
            <v>325120.35665445001</v>
          </cell>
          <cell r="F559">
            <v>351262.30895463744</v>
          </cell>
          <cell r="G559">
            <v>194402.8</v>
          </cell>
          <cell r="H559">
            <v>24552.621999999999</v>
          </cell>
        </row>
        <row r="560">
          <cell r="A560" t="str">
            <v>05.03.23.2b</v>
          </cell>
          <cell r="B560" t="str">
            <v>BT moùng truï, khoâng caàu coâng taùc M150 (TC+CG)</v>
          </cell>
          <cell r="C560" t="str">
            <v>m3</v>
          </cell>
          <cell r="D560">
            <v>344372.09768062492</v>
          </cell>
          <cell r="E560">
            <v>376171.55262723751</v>
          </cell>
          <cell r="F560">
            <v>409652.73837245628</v>
          </cell>
          <cell r="G560">
            <v>194402.8</v>
          </cell>
          <cell r="H560">
            <v>24552.621999999999</v>
          </cell>
        </row>
        <row r="561">
          <cell r="A561" t="str">
            <v>05.03.23.2c</v>
          </cell>
          <cell r="B561" t="str">
            <v>BT moùng truï, khoâng caàu coâng taùc M200 (TC+CG)</v>
          </cell>
          <cell r="C561" t="str">
            <v>m3</v>
          </cell>
          <cell r="D561">
            <v>392608.68096187495</v>
          </cell>
          <cell r="E561">
            <v>425393.89622913761</v>
          </cell>
          <cell r="F561">
            <v>466137.58848601877</v>
          </cell>
          <cell r="G561">
            <v>194402.8</v>
          </cell>
          <cell r="H561">
            <v>24552.621999999999</v>
          </cell>
        </row>
        <row r="562">
          <cell r="A562" t="str">
            <v>05.03.23.2d</v>
          </cell>
          <cell r="B562" t="str">
            <v>BT moùng truï, khoâng caàu coâng taùc M250 (TC+CG)</v>
          </cell>
          <cell r="C562" t="str">
            <v>m3</v>
          </cell>
          <cell r="D562">
            <v>440849.43255937495</v>
          </cell>
          <cell r="E562">
            <v>474462.37187711254</v>
          </cell>
          <cell r="F562">
            <v>522586.2183852187</v>
          </cell>
          <cell r="G562">
            <v>194402.8</v>
          </cell>
          <cell r="H562">
            <v>24552.621999999999</v>
          </cell>
        </row>
        <row r="563">
          <cell r="A563" t="str">
            <v>05.03.23.3a</v>
          </cell>
          <cell r="B563" t="str">
            <v>BT moùng baûn M100 (TC+CG)</v>
          </cell>
          <cell r="C563" t="str">
            <v>m3</v>
          </cell>
          <cell r="D563">
            <v>319547.89264124999</v>
          </cell>
          <cell r="E563">
            <v>353964.75020445004</v>
          </cell>
          <cell r="F563">
            <v>389424.55895463744</v>
          </cell>
          <cell r="G563">
            <v>231228.00000000003</v>
          </cell>
          <cell r="H563">
            <v>24552.621999999999</v>
          </cell>
        </row>
        <row r="564">
          <cell r="A564" t="str">
            <v>05.03.23.3b</v>
          </cell>
          <cell r="B564" t="str">
            <v>BT moùng baûn M150 (TC+CG)</v>
          </cell>
          <cell r="C564" t="str">
            <v>m3</v>
          </cell>
          <cell r="D564">
            <v>369346.34768062492</v>
          </cell>
          <cell r="E564">
            <v>405015.94617723755</v>
          </cell>
          <cell r="F564">
            <v>447814.98837245628</v>
          </cell>
          <cell r="G564">
            <v>231228.00000000003</v>
          </cell>
          <cell r="H564">
            <v>24552.621999999999</v>
          </cell>
        </row>
        <row r="565">
          <cell r="A565" t="str">
            <v>05.03.23.2c</v>
          </cell>
          <cell r="B565" t="str">
            <v>BT moùng baûn M200 (TC+CG)</v>
          </cell>
          <cell r="C565" t="str">
            <v>m3</v>
          </cell>
          <cell r="D565">
            <v>416150.98840874998</v>
          </cell>
          <cell r="E565">
            <v>452246.43596632505</v>
          </cell>
          <cell r="F565">
            <v>502437.99570011249</v>
          </cell>
          <cell r="G565">
            <v>231228.00000000003</v>
          </cell>
          <cell r="H565">
            <v>24552.621999999999</v>
          </cell>
        </row>
        <row r="566">
          <cell r="A566" t="str">
            <v>05.03.23.3d</v>
          </cell>
          <cell r="B566" t="str">
            <v>BT moùng baûn M250 (TC+CG)</v>
          </cell>
          <cell r="C566" t="str">
            <v>m3</v>
          </cell>
          <cell r="D566">
            <v>465059.97986437497</v>
          </cell>
          <cell r="E566">
            <v>502244.44339361251</v>
          </cell>
          <cell r="F566">
            <v>559755.48556606867</v>
          </cell>
          <cell r="G566">
            <v>231228.00000000003</v>
          </cell>
          <cell r="H566">
            <v>24552.621999999999</v>
          </cell>
        </row>
        <row r="567">
          <cell r="A567" t="str">
            <v>05.03.30.1a</v>
          </cell>
          <cell r="B567" t="str">
            <v>BT caùc caáu kieän ñuùc saün M200 (TC)</v>
          </cell>
          <cell r="C567" t="str">
            <v>m3</v>
          </cell>
          <cell r="D567">
            <v>389942.0709029999</v>
          </cell>
          <cell r="E567">
            <v>435248.34293099778</v>
          </cell>
          <cell r="F567">
            <v>469381.02469508245</v>
          </cell>
          <cell r="G567">
            <v>292888.8</v>
          </cell>
          <cell r="H567">
            <v>0</v>
          </cell>
        </row>
        <row r="568">
          <cell r="A568" t="str">
            <v>05.03.30.1b</v>
          </cell>
          <cell r="B568" t="str">
            <v>BT caùc caáu kieän ñuùc saün M250 (TC)</v>
          </cell>
          <cell r="C568" t="str">
            <v>m3</v>
          </cell>
          <cell r="D568">
            <v>444563.01705374994</v>
          </cell>
          <cell r="E568">
            <v>491058.95501875272</v>
          </cell>
          <cell r="F568">
            <v>533373.35539556248</v>
          </cell>
          <cell r="G568">
            <v>292888.8</v>
          </cell>
          <cell r="H568">
            <v>0</v>
          </cell>
        </row>
        <row r="569">
          <cell r="A569" t="str">
            <v>05.03.30.1c</v>
          </cell>
          <cell r="B569" t="str">
            <v>BT caùc caáu kieän ñuùc saün M300 (TC)</v>
          </cell>
          <cell r="C569" t="str">
            <v>m3</v>
          </cell>
          <cell r="D569">
            <v>463448.03275575</v>
          </cell>
          <cell r="E569">
            <v>510387.01352003397</v>
          </cell>
          <cell r="F569">
            <v>555450.61430606991</v>
          </cell>
          <cell r="G569">
            <v>292888.8</v>
          </cell>
          <cell r="H569">
            <v>0</v>
          </cell>
        </row>
        <row r="570">
          <cell r="A570" t="str">
            <v>05.03.30.2a</v>
          </cell>
          <cell r="B570" t="str">
            <v>BT caùc caáu kieän ñuùc saün M200 (TC+CG)</v>
          </cell>
          <cell r="C570" t="str">
            <v>m3</v>
          </cell>
          <cell r="D570">
            <v>389942.0709029999</v>
          </cell>
          <cell r="E570">
            <v>435248.34293099778</v>
          </cell>
          <cell r="F570">
            <v>469381.02469508245</v>
          </cell>
          <cell r="G570">
            <v>217525.6</v>
          </cell>
          <cell r="H570">
            <v>27007.8842</v>
          </cell>
        </row>
        <row r="571">
          <cell r="A571" t="str">
            <v>05.03.30.2b</v>
          </cell>
          <cell r="B571" t="str">
            <v>BT caùc caáu kieän ñuùc saün M250 (TC+CG)</v>
          </cell>
          <cell r="C571" t="str">
            <v>m3</v>
          </cell>
          <cell r="D571">
            <v>444563.01705374994</v>
          </cell>
          <cell r="E571">
            <v>491058.95501875272</v>
          </cell>
          <cell r="F571">
            <v>533373.35539556248</v>
          </cell>
          <cell r="G571">
            <v>217525.6</v>
          </cell>
          <cell r="H571">
            <v>27007.8842</v>
          </cell>
        </row>
        <row r="572">
          <cell r="A572" t="str">
            <v>05.03.30.2c</v>
          </cell>
          <cell r="B572" t="str">
            <v>BT caùc caáu kieän ñuùc saün M300 (TC+CG)</v>
          </cell>
          <cell r="C572" t="str">
            <v>m3</v>
          </cell>
          <cell r="D572">
            <v>463448.03275575</v>
          </cell>
          <cell r="E572">
            <v>510387.01352003397</v>
          </cell>
          <cell r="F572">
            <v>555450.61430606991</v>
          </cell>
          <cell r="G572">
            <v>217525.6</v>
          </cell>
          <cell r="H572">
            <v>27007.8842</v>
          </cell>
        </row>
        <row r="573">
          <cell r="A573" t="str">
            <v>05.03.40.1a</v>
          </cell>
          <cell r="B573" t="str">
            <v>Bt moùng coät baèng gaïch vôõ M25, chieàu roäng &lt;=100cm</v>
          </cell>
          <cell r="C573" t="str">
            <v>m3</v>
          </cell>
          <cell r="D573">
            <v>111951.08192000001</v>
          </cell>
          <cell r="E573">
            <v>109087.70606140001</v>
          </cell>
          <cell r="F573">
            <v>146367.37263</v>
          </cell>
          <cell r="G573">
            <v>149870</v>
          </cell>
          <cell r="H573">
            <v>0</v>
          </cell>
        </row>
        <row r="574">
          <cell r="A574" t="str">
            <v>05.03.40.1b</v>
          </cell>
          <cell r="B574" t="str">
            <v>Bt moùng coät baèng gaïch vôõ M50, chieàu roäng &lt;=100cm</v>
          </cell>
          <cell r="C574" t="str">
            <v>m3</v>
          </cell>
          <cell r="D574">
            <v>150204.24306000001</v>
          </cell>
          <cell r="E574">
            <v>148417.2151798</v>
          </cell>
          <cell r="F574">
            <v>191269.88558999999</v>
          </cell>
          <cell r="G574">
            <v>149870</v>
          </cell>
          <cell r="H574">
            <v>0</v>
          </cell>
        </row>
        <row r="575">
          <cell r="A575" t="str">
            <v>05.03.40.1c</v>
          </cell>
          <cell r="B575" t="str">
            <v>Bt moùng coät baèng gaïch vôõ M75, chieàu roäng &lt;=100cm</v>
          </cell>
          <cell r="C575" t="str">
            <v>m3</v>
          </cell>
          <cell r="D575">
            <v>183065.77802</v>
          </cell>
          <cell r="E575">
            <v>182175.1254436</v>
          </cell>
          <cell r="F575">
            <v>229825.77932999999</v>
          </cell>
          <cell r="G575">
            <v>149870</v>
          </cell>
          <cell r="H575">
            <v>0</v>
          </cell>
        </row>
        <row r="576">
          <cell r="A576" t="str">
            <v>05.03.40.2a</v>
          </cell>
          <cell r="B576" t="str">
            <v>Bt moùng coät baèng gaïch vôõ M25, chieàu roäng &gt;100cm</v>
          </cell>
          <cell r="C576" t="str">
            <v>m3</v>
          </cell>
          <cell r="D576">
            <v>111951.08192000001</v>
          </cell>
          <cell r="E576">
            <v>109087.70606140001</v>
          </cell>
          <cell r="F576">
            <v>146367.37263</v>
          </cell>
          <cell r="G576">
            <v>125890.8</v>
          </cell>
          <cell r="H576">
            <v>0</v>
          </cell>
        </row>
        <row r="577">
          <cell r="A577" t="str">
            <v>05.03.40.2b</v>
          </cell>
          <cell r="B577" t="str">
            <v>Bt moùng coät baèng gaïch vôõ M50, chieàu roäng &gt;100cm</v>
          </cell>
          <cell r="C577" t="str">
            <v>m3</v>
          </cell>
          <cell r="D577">
            <v>150204.24306000001</v>
          </cell>
          <cell r="E577">
            <v>148417.2151798</v>
          </cell>
          <cell r="F577">
            <v>191269.88558999999</v>
          </cell>
          <cell r="G577">
            <v>125890.8</v>
          </cell>
          <cell r="H577">
            <v>0</v>
          </cell>
        </row>
        <row r="578">
          <cell r="A578" t="str">
            <v>05.03.40.2c</v>
          </cell>
          <cell r="B578" t="str">
            <v>Bt moùng coät baèng gaïch vôõ M75, chieàu roäng &gt;100cm</v>
          </cell>
          <cell r="C578" t="str">
            <v>m3</v>
          </cell>
          <cell r="D578">
            <v>183065.77802</v>
          </cell>
          <cell r="E578">
            <v>182175.1254436</v>
          </cell>
          <cell r="F578">
            <v>229825.77932999999</v>
          </cell>
          <cell r="G578">
            <v>125890.8</v>
          </cell>
          <cell r="H578">
            <v>0</v>
          </cell>
        </row>
        <row r="579">
          <cell r="A579" t="str">
            <v>05.04.10.1</v>
          </cell>
          <cell r="B579" t="str">
            <v>Laép moùng coät, moùng neùo, thanh ngang &lt;=0,25taán</v>
          </cell>
          <cell r="C579" t="str">
            <v>Caùi</v>
          </cell>
          <cell r="D579">
            <v>0</v>
          </cell>
          <cell r="E579">
            <v>0</v>
          </cell>
          <cell r="F579">
            <v>0</v>
          </cell>
          <cell r="G579">
            <v>67874.200000000012</v>
          </cell>
          <cell r="H579">
            <v>0</v>
          </cell>
        </row>
        <row r="580">
          <cell r="A580" t="str">
            <v>05.04.10.2</v>
          </cell>
          <cell r="B580" t="str">
            <v>Laép moùng coät, moùng neùo, thanh ngang &lt;=0,5taán</v>
          </cell>
          <cell r="C580" t="str">
            <v>Caùi</v>
          </cell>
          <cell r="D580">
            <v>0</v>
          </cell>
          <cell r="E580">
            <v>0</v>
          </cell>
          <cell r="F580">
            <v>0</v>
          </cell>
          <cell r="G580">
            <v>148724.35</v>
          </cell>
          <cell r="H580">
            <v>0</v>
          </cell>
        </row>
        <row r="581">
          <cell r="A581" t="str">
            <v>05.04.10.3</v>
          </cell>
          <cell r="B581" t="str">
            <v>Laép moùng coät, moùng neùo, thanh ngang &gt;0,5taán</v>
          </cell>
          <cell r="C581" t="str">
            <v>Caùi</v>
          </cell>
          <cell r="D581">
            <v>0</v>
          </cell>
          <cell r="E581">
            <v>0</v>
          </cell>
          <cell r="F581">
            <v>0</v>
          </cell>
          <cell r="G581">
            <v>259519</v>
          </cell>
          <cell r="H581">
            <v>0</v>
          </cell>
        </row>
        <row r="582">
          <cell r="A582" t="str">
            <v>05.05.10.1a</v>
          </cell>
          <cell r="B582" t="str">
            <v>Xaây keø moùng ñaù hoäc, M25</v>
          </cell>
          <cell r="C582" t="str">
            <v>m3</v>
          </cell>
          <cell r="D582">
            <v>137299.92430000001</v>
          </cell>
          <cell r="E582">
            <v>150457.89752599999</v>
          </cell>
          <cell r="F582">
            <v>190701.62505499998</v>
          </cell>
          <cell r="G582">
            <v>209611.5</v>
          </cell>
          <cell r="H582">
            <v>0</v>
          </cell>
        </row>
        <row r="583">
          <cell r="A583" t="str">
            <v>05.05.10.1b</v>
          </cell>
          <cell r="B583" t="str">
            <v>Xaây keø moùng ñaù hoäc, M50</v>
          </cell>
          <cell r="C583" t="str">
            <v>m3</v>
          </cell>
          <cell r="D583">
            <v>167162.98689999999</v>
          </cell>
          <cell r="E583">
            <v>181161.23178199999</v>
          </cell>
          <cell r="F583">
            <v>225755.631455</v>
          </cell>
          <cell r="G583">
            <v>209611.5</v>
          </cell>
          <cell r="H583">
            <v>0</v>
          </cell>
        </row>
        <row r="584">
          <cell r="A584" t="str">
            <v>05.05.10.1c</v>
          </cell>
          <cell r="B584" t="str">
            <v>Xaây keø moùng ñaù hoäc, M75</v>
          </cell>
          <cell r="C584" t="str">
            <v>m3</v>
          </cell>
          <cell r="D584">
            <v>192816.97330000001</v>
          </cell>
          <cell r="E584">
            <v>207514.99072399997</v>
          </cell>
          <cell r="F584">
            <v>255855.02805499997</v>
          </cell>
          <cell r="G584">
            <v>209611.5</v>
          </cell>
          <cell r="H584">
            <v>0</v>
          </cell>
        </row>
        <row r="585">
          <cell r="A585" t="str">
            <v>05.05.10.2a</v>
          </cell>
          <cell r="B585" t="str">
            <v>Xaây töôøng chaén, daøy &lt;=60cm, cao &lt;=2m, M25</v>
          </cell>
          <cell r="C585" t="str">
            <v>m3</v>
          </cell>
          <cell r="D585">
            <v>137299.92430000001</v>
          </cell>
          <cell r="E585">
            <v>150457.89752599999</v>
          </cell>
          <cell r="F585">
            <v>190701.62505499998</v>
          </cell>
          <cell r="G585">
            <v>237559.69999999998</v>
          </cell>
          <cell r="H585">
            <v>0</v>
          </cell>
        </row>
        <row r="586">
          <cell r="A586" t="str">
            <v>05.05.10.2b</v>
          </cell>
          <cell r="B586" t="str">
            <v>Xaây töôøng chaén, daøy &lt;=60cm, cao &lt;=2m, M50</v>
          </cell>
          <cell r="C586" t="str">
            <v>m3</v>
          </cell>
          <cell r="D586">
            <v>167162.98689999999</v>
          </cell>
          <cell r="E586">
            <v>181161.23178199999</v>
          </cell>
          <cell r="F586">
            <v>225755.631455</v>
          </cell>
          <cell r="G586">
            <v>237559.69999999998</v>
          </cell>
          <cell r="H586">
            <v>0</v>
          </cell>
        </row>
        <row r="587">
          <cell r="A587" t="str">
            <v>05.05.10.2c</v>
          </cell>
          <cell r="B587" t="str">
            <v>Xaây töôøng chaén, daøy &lt;=60cm, cao &lt;=2m, M75</v>
          </cell>
          <cell r="C587" t="str">
            <v>m3</v>
          </cell>
          <cell r="D587">
            <v>192816.97330000001</v>
          </cell>
          <cell r="E587">
            <v>207514.99072399997</v>
          </cell>
          <cell r="F587">
            <v>255855.02805499997</v>
          </cell>
          <cell r="G587">
            <v>237559.69999999998</v>
          </cell>
          <cell r="H587">
            <v>0</v>
          </cell>
        </row>
        <row r="588">
          <cell r="A588" t="str">
            <v>05.05.10.3a</v>
          </cell>
          <cell r="B588" t="str">
            <v>Xaây töôøng chaén, daøy &lt;=60cm, cao  &gt;2m, M25</v>
          </cell>
          <cell r="C588" t="str">
            <v>m3</v>
          </cell>
          <cell r="D588">
            <v>180569.60430000001</v>
          </cell>
          <cell r="E588">
            <v>182849.69752599997</v>
          </cell>
          <cell r="F588">
            <v>246389.045055</v>
          </cell>
          <cell r="G588">
            <v>274491.25</v>
          </cell>
          <cell r="H588">
            <v>0</v>
          </cell>
        </row>
        <row r="589">
          <cell r="A589" t="str">
            <v>05.05.10.3b</v>
          </cell>
          <cell r="B589" t="str">
            <v>Xaây töôøng chaén, daøy &lt;=60cm, cao  &gt;2m, M50</v>
          </cell>
          <cell r="C589" t="str">
            <v>m3</v>
          </cell>
          <cell r="D589">
            <v>210432.66689999998</v>
          </cell>
          <cell r="E589">
            <v>213553.03178199998</v>
          </cell>
          <cell r="F589">
            <v>281443.05145500001</v>
          </cell>
          <cell r="G589">
            <v>274491.25</v>
          </cell>
          <cell r="H589">
            <v>0</v>
          </cell>
        </row>
        <row r="590">
          <cell r="A590" t="str">
            <v>05.05.10.3c</v>
          </cell>
          <cell r="B590" t="str">
            <v>Xaây töôøng chaén, daøy &lt;=60cm, cao  &gt;2m, M75</v>
          </cell>
          <cell r="C590" t="str">
            <v>m3</v>
          </cell>
          <cell r="D590">
            <v>236086.65330000001</v>
          </cell>
          <cell r="E590">
            <v>239906.79072399996</v>
          </cell>
          <cell r="F590">
            <v>311542.44805499999</v>
          </cell>
          <cell r="G590">
            <v>274491.25</v>
          </cell>
          <cell r="H590">
            <v>0</v>
          </cell>
        </row>
        <row r="591">
          <cell r="A591" t="str">
            <v>05.05.10.4a</v>
          </cell>
          <cell r="B591" t="str">
            <v>Xaây töôøng chaén, daøy  &gt;60cm, cao &lt;=2m, M25</v>
          </cell>
          <cell r="C591" t="str">
            <v>m3</v>
          </cell>
          <cell r="D591">
            <v>137299.92430000001</v>
          </cell>
          <cell r="E591">
            <v>150457.89752599999</v>
          </cell>
          <cell r="F591">
            <v>190701.62505499998</v>
          </cell>
          <cell r="G591">
            <v>228576.35</v>
          </cell>
          <cell r="H591">
            <v>0</v>
          </cell>
        </row>
        <row r="592">
          <cell r="A592" t="str">
            <v>05.05.10.4b</v>
          </cell>
          <cell r="B592" t="str">
            <v>Xaây töôøng chaén, daøy  &gt;60cm, cao &lt;=2m, M50</v>
          </cell>
          <cell r="C592" t="str">
            <v>m3</v>
          </cell>
          <cell r="D592">
            <v>167162.98689999999</v>
          </cell>
          <cell r="E592">
            <v>181161.23178199999</v>
          </cell>
          <cell r="F592">
            <v>225755.631455</v>
          </cell>
          <cell r="G592">
            <v>228576.35</v>
          </cell>
          <cell r="H592">
            <v>0</v>
          </cell>
        </row>
        <row r="593">
          <cell r="A593" t="str">
            <v>05.05.10.4c</v>
          </cell>
          <cell r="B593" t="str">
            <v>Xaây töôøng chaén, daøy  &gt;60cm, cao &lt;=2m, M75</v>
          </cell>
          <cell r="C593" t="str">
            <v>m3</v>
          </cell>
          <cell r="D593">
            <v>192816.97330000001</v>
          </cell>
          <cell r="E593">
            <v>207514.99072399997</v>
          </cell>
          <cell r="F593">
            <v>255855.02805499997</v>
          </cell>
          <cell r="G593">
            <v>228576.35</v>
          </cell>
          <cell r="H593">
            <v>0</v>
          </cell>
        </row>
        <row r="594">
          <cell r="A594" t="str">
            <v>05.05.10.5a</v>
          </cell>
          <cell r="B594" t="str">
            <v>Xaây töôøng chaén, daøy  &gt;60cm, cao  &gt;2m, M25</v>
          </cell>
          <cell r="C594" t="str">
            <v>m3</v>
          </cell>
          <cell r="D594">
            <v>169582.1643</v>
          </cell>
          <cell r="E594">
            <v>175163.27752599999</v>
          </cell>
          <cell r="F594">
            <v>232547.18505499998</v>
          </cell>
          <cell r="G594">
            <v>260517.15</v>
          </cell>
          <cell r="H594">
            <v>0</v>
          </cell>
        </row>
        <row r="595">
          <cell r="A595" t="str">
            <v>05.05.10.5b</v>
          </cell>
          <cell r="B595" t="str">
            <v>Xaây töôøng chaén, daøy  &gt;60cm, cao  &gt;2m, M50</v>
          </cell>
          <cell r="C595" t="str">
            <v>m3</v>
          </cell>
          <cell r="D595">
            <v>199445.22689999998</v>
          </cell>
          <cell r="E595">
            <v>205866.61178199999</v>
          </cell>
          <cell r="F595">
            <v>267601.19145499996</v>
          </cell>
          <cell r="G595">
            <v>260517.15</v>
          </cell>
          <cell r="H595">
            <v>0</v>
          </cell>
        </row>
        <row r="596">
          <cell r="A596" t="str">
            <v>05.05.10.5c</v>
          </cell>
          <cell r="B596" t="str">
            <v>Xaây töôøng chaén, daøy  &gt;60cm, cao  &gt;2m, M75</v>
          </cell>
          <cell r="C596" t="str">
            <v>m3</v>
          </cell>
          <cell r="D596">
            <v>225099.2133</v>
          </cell>
          <cell r="E596">
            <v>232220.37072399998</v>
          </cell>
          <cell r="F596">
            <v>297700.58805499994</v>
          </cell>
          <cell r="G596">
            <v>260517.15</v>
          </cell>
          <cell r="H596">
            <v>0</v>
          </cell>
        </row>
        <row r="597">
          <cell r="A597" t="str">
            <v>05.05.10.6a</v>
          </cell>
          <cell r="B597" t="str">
            <v>Xaây truï ñaù hoäc, M25, cao &lt;=2m</v>
          </cell>
          <cell r="C597" t="str">
            <v>m3</v>
          </cell>
          <cell r="D597">
            <v>196830.07430000001</v>
          </cell>
          <cell r="E597">
            <v>202967.07752599998</v>
          </cell>
          <cell r="F597">
            <v>254088.27505499998</v>
          </cell>
          <cell r="G597">
            <v>437189.7</v>
          </cell>
          <cell r="H597">
            <v>0</v>
          </cell>
        </row>
        <row r="598">
          <cell r="A598" t="str">
            <v>05.05.10.6b</v>
          </cell>
          <cell r="B598" t="str">
            <v>Xaây truï ñaù hoäc, M50, cao &lt;=2m</v>
          </cell>
          <cell r="C598" t="str">
            <v>m3</v>
          </cell>
          <cell r="D598">
            <v>226693.13689999998</v>
          </cell>
          <cell r="E598">
            <v>233670.41178199998</v>
          </cell>
          <cell r="F598">
            <v>289142.28145499999</v>
          </cell>
          <cell r="G598">
            <v>437189.7</v>
          </cell>
          <cell r="H598">
            <v>0</v>
          </cell>
        </row>
        <row r="599">
          <cell r="A599" t="str">
            <v>05.05.10.6c</v>
          </cell>
          <cell r="B599" t="str">
            <v>Xaây truï ñaù hoäc, M75, cao &lt;=2m</v>
          </cell>
          <cell r="C599" t="str">
            <v>m3</v>
          </cell>
          <cell r="D599">
            <v>252347.12330000001</v>
          </cell>
          <cell r="E599">
            <v>260024.17072399997</v>
          </cell>
          <cell r="F599">
            <v>319241.67805499997</v>
          </cell>
          <cell r="G599">
            <v>437189.7</v>
          </cell>
          <cell r="H599">
            <v>0</v>
          </cell>
        </row>
        <row r="600">
          <cell r="A600" t="str">
            <v>05.06.10.1</v>
          </cell>
          <cell r="B600" t="str">
            <v>Raûi ñaù laøm maët baèng lôùp treân, chieàu daøy 8cm</v>
          </cell>
          <cell r="C600" t="str">
            <v>m2</v>
          </cell>
          <cell r="D600">
            <v>20181.774799999999</v>
          </cell>
          <cell r="E600">
            <v>20181.774799999999</v>
          </cell>
          <cell r="F600">
            <v>20181.774799999999</v>
          </cell>
          <cell r="G600">
            <v>9591.6799999999985</v>
          </cell>
          <cell r="H600">
            <v>5451.3723599999994</v>
          </cell>
        </row>
        <row r="601">
          <cell r="A601" t="str">
            <v>05.06.10.2</v>
          </cell>
          <cell r="B601" t="str">
            <v>Raûi ñaù laøm maët baèng lôùp treân, chieàu daøy 10cm</v>
          </cell>
          <cell r="C601" t="str">
            <v>m2</v>
          </cell>
          <cell r="D601">
            <v>24908.126700000001</v>
          </cell>
          <cell r="E601">
            <v>24908.126700000001</v>
          </cell>
          <cell r="F601">
            <v>24908.126700000001</v>
          </cell>
          <cell r="G601">
            <v>10276.799999999999</v>
          </cell>
          <cell r="H601">
            <v>6677.931141</v>
          </cell>
        </row>
        <row r="602">
          <cell r="A602" t="str">
            <v>05.06.10.3</v>
          </cell>
          <cell r="B602" t="str">
            <v>Raûi ñaù laøm maët baèng lôùp treân, chieàu daøy 12cm</v>
          </cell>
          <cell r="C602" t="str">
            <v>m2</v>
          </cell>
          <cell r="D602">
            <v>29612.660400000001</v>
          </cell>
          <cell r="E602">
            <v>29612.660400000001</v>
          </cell>
          <cell r="F602">
            <v>29612.660400000001</v>
          </cell>
          <cell r="G602">
            <v>10764.948</v>
          </cell>
          <cell r="H602">
            <v>7995.3461279999992</v>
          </cell>
        </row>
        <row r="603">
          <cell r="A603" t="str">
            <v>05.06.10.4</v>
          </cell>
          <cell r="B603" t="str">
            <v>Raûi ñaù laøm maët baèng lôùp treân, chieàu daøy 14cm</v>
          </cell>
          <cell r="C603" t="str">
            <v>m2</v>
          </cell>
          <cell r="D603">
            <v>34337.194099999993</v>
          </cell>
          <cell r="E603">
            <v>34337.194099999993</v>
          </cell>
          <cell r="F603">
            <v>34337.194099999993</v>
          </cell>
          <cell r="G603">
            <v>11227.403999999999</v>
          </cell>
          <cell r="H603">
            <v>9312.7611149999993</v>
          </cell>
        </row>
        <row r="604">
          <cell r="A604" t="str">
            <v>05.06.10.5</v>
          </cell>
          <cell r="B604" t="str">
            <v>Raûi ñaù laøm maët baèng lôùp treân, chieàu daøy 15cm</v>
          </cell>
          <cell r="C604" t="str">
            <v>m2</v>
          </cell>
          <cell r="D604">
            <v>36670.824599999993</v>
          </cell>
          <cell r="E604">
            <v>36670.824599999993</v>
          </cell>
          <cell r="F604">
            <v>36670.824599999993</v>
          </cell>
          <cell r="G604">
            <v>11501.452000000001</v>
          </cell>
          <cell r="H604">
            <v>9948.7545570000002</v>
          </cell>
        </row>
        <row r="605">
          <cell r="A605" t="str">
            <v>05.06.20.1</v>
          </cell>
          <cell r="B605" t="str">
            <v>Raûi ñaù laøm maët baèng lôùp döôùi, chieàu daøy 8cm</v>
          </cell>
          <cell r="C605" t="str">
            <v>m2</v>
          </cell>
          <cell r="D605">
            <v>16319.951999999999</v>
          </cell>
          <cell r="E605">
            <v>16319.951999999999</v>
          </cell>
          <cell r="F605">
            <v>16319.951999999999</v>
          </cell>
          <cell r="G605">
            <v>4684.5079999999998</v>
          </cell>
          <cell r="H605">
            <v>4542.8103000000001</v>
          </cell>
        </row>
        <row r="606">
          <cell r="A606" t="str">
            <v>05.06.20.2</v>
          </cell>
          <cell r="B606" t="str">
            <v>Raûi ñaù laøm maët baèng lôùp döôùi, chieàu daøy 10cm</v>
          </cell>
          <cell r="C606" t="str">
            <v>m2</v>
          </cell>
          <cell r="D606">
            <v>20384.485499999999</v>
          </cell>
          <cell r="E606">
            <v>20384.485499999999</v>
          </cell>
          <cell r="F606">
            <v>20384.485499999999</v>
          </cell>
          <cell r="G606">
            <v>5249.732</v>
          </cell>
          <cell r="H606">
            <v>5451.3723599999994</v>
          </cell>
        </row>
        <row r="607">
          <cell r="A607" t="str">
            <v>05.06.20.3</v>
          </cell>
          <cell r="B607" t="str">
            <v>Raûi ñaù laøm maët baèng lôùp döôùi, chieàu daøy 12cm</v>
          </cell>
          <cell r="C607" t="str">
            <v>m2</v>
          </cell>
          <cell r="D607">
            <v>24464.4735</v>
          </cell>
          <cell r="E607">
            <v>24464.4735</v>
          </cell>
          <cell r="F607">
            <v>24464.4735</v>
          </cell>
          <cell r="G607">
            <v>5617.9839999999995</v>
          </cell>
          <cell r="H607">
            <v>7132.2121709999992</v>
          </cell>
        </row>
        <row r="608">
          <cell r="A608" t="str">
            <v>05.06.20.4</v>
          </cell>
          <cell r="B608" t="str">
            <v>Raûi ñaù laøm maët baèng lôùp döôùi, chieàu daøy 14cm</v>
          </cell>
          <cell r="C608" t="str">
            <v>m2</v>
          </cell>
          <cell r="D608">
            <v>28544.461499999998</v>
          </cell>
          <cell r="E608">
            <v>28544.461499999998</v>
          </cell>
          <cell r="F608">
            <v>28544.461499999998</v>
          </cell>
          <cell r="G608">
            <v>5994.8</v>
          </cell>
          <cell r="H608">
            <v>7904.4899219999988</v>
          </cell>
        </row>
        <row r="609">
          <cell r="A609" t="str">
            <v>05.06.20.5</v>
          </cell>
          <cell r="B609" t="str">
            <v>Raûi ñaù laøm maët baèng lôùp döôùi, chieàu daøy 15cm</v>
          </cell>
          <cell r="C609" t="str">
            <v>m2</v>
          </cell>
          <cell r="D609">
            <v>30584.4555</v>
          </cell>
          <cell r="E609">
            <v>30584.4555</v>
          </cell>
          <cell r="F609">
            <v>30584.4555</v>
          </cell>
          <cell r="G609">
            <v>6183.2079999999996</v>
          </cell>
          <cell r="H609">
            <v>8449.6271580000011</v>
          </cell>
        </row>
        <row r="610">
          <cell r="A610" t="str">
            <v>CH.6</v>
          </cell>
          <cell r="B610" t="str">
            <v>BOÅ SUNG TIEÁP ÑÒA COÄT ÑIEÄN</v>
          </cell>
        </row>
        <row r="611">
          <cell r="A611" t="str">
            <v>06.01.00.1</v>
          </cell>
          <cell r="B611" t="str">
            <v>Gia coâng tieáp ñòa d=8-10</v>
          </cell>
          <cell r="C611" t="str">
            <v>kg</v>
          </cell>
          <cell r="D611">
            <v>21720.228399999996</v>
          </cell>
          <cell r="E611">
            <v>21720.228399999996</v>
          </cell>
          <cell r="F611">
            <v>21720.228399999996</v>
          </cell>
          <cell r="G611">
            <v>1854.6000000000001</v>
          </cell>
          <cell r="H611">
            <v>272.82800000000003</v>
          </cell>
        </row>
        <row r="612">
          <cell r="A612" t="str">
            <v>06.01.00.2</v>
          </cell>
          <cell r="B612" t="str">
            <v>Gia coâng tieáp ñòa d=12-14</v>
          </cell>
          <cell r="C612" t="str">
            <v>kg</v>
          </cell>
          <cell r="D612">
            <v>21995.4552</v>
          </cell>
          <cell r="E612">
            <v>21995.4552</v>
          </cell>
          <cell r="F612">
            <v>21995.4552</v>
          </cell>
          <cell r="G612">
            <v>1390.95</v>
          </cell>
          <cell r="H612">
            <v>272.82800000000003</v>
          </cell>
        </row>
        <row r="613">
          <cell r="A613" t="str">
            <v>06.01.00.3</v>
          </cell>
          <cell r="B613" t="str">
            <v>Gia coâng tieáp ñòa d=16-18</v>
          </cell>
          <cell r="C613" t="str">
            <v>kg</v>
          </cell>
          <cell r="D613">
            <v>21975.455000000002</v>
          </cell>
          <cell r="E613">
            <v>21975.455000000002</v>
          </cell>
          <cell r="F613">
            <v>21975.455000000002</v>
          </cell>
          <cell r="G613">
            <v>1233.3090000000002</v>
          </cell>
          <cell r="H613">
            <v>136.41400000000002</v>
          </cell>
        </row>
        <row r="614">
          <cell r="A614" t="str">
            <v>06.02.00.1</v>
          </cell>
          <cell r="B614" t="str">
            <v>Laép ñaët tieáp ñòa goác d=8-10</v>
          </cell>
          <cell r="C614" t="str">
            <v>kg</v>
          </cell>
          <cell r="D614">
            <v>10.9092</v>
          </cell>
          <cell r="E614">
            <v>10.9092</v>
          </cell>
          <cell r="F614">
            <v>10.9092</v>
          </cell>
          <cell r="G614">
            <v>927.30000000000007</v>
          </cell>
          <cell r="H614">
            <v>0</v>
          </cell>
        </row>
        <row r="615">
          <cell r="A615" t="str">
            <v>06.02.00.2</v>
          </cell>
          <cell r="B615" t="str">
            <v>Laép ñaët tieáp ñòa goác d=12-14</v>
          </cell>
          <cell r="C615" t="str">
            <v>kg</v>
          </cell>
          <cell r="D615">
            <v>8.1818999999999988</v>
          </cell>
          <cell r="E615">
            <v>8.1818999999999988</v>
          </cell>
          <cell r="F615">
            <v>8.1818999999999988</v>
          </cell>
          <cell r="G615">
            <v>695.47500000000002</v>
          </cell>
          <cell r="H615">
            <v>0</v>
          </cell>
        </row>
        <row r="616">
          <cell r="A616" t="str">
            <v>06.02.00.3</v>
          </cell>
          <cell r="B616" t="str">
            <v>Laép ñaët tieáp ñòa goác d=16-18</v>
          </cell>
          <cell r="C616" t="str">
            <v>kg</v>
          </cell>
          <cell r="D616">
            <v>6.8182499999999999</v>
          </cell>
          <cell r="E616">
            <v>6.8182499999999999</v>
          </cell>
          <cell r="F616">
            <v>6.8182499999999999</v>
          </cell>
          <cell r="G616">
            <v>612.01800000000003</v>
          </cell>
          <cell r="H616">
            <v>0</v>
          </cell>
        </row>
        <row r="617">
          <cell r="A617" t="str">
            <v>06.03.10</v>
          </cell>
          <cell r="B617" t="str">
            <v>Laép ñaët tieáp ñòa ngoïn &lt;=10m</v>
          </cell>
          <cell r="C617" t="str">
            <v>boä</v>
          </cell>
          <cell r="D617">
            <v>0</v>
          </cell>
          <cell r="E617">
            <v>0</v>
          </cell>
          <cell r="F617">
            <v>0</v>
          </cell>
          <cell r="G617">
            <v>46365</v>
          </cell>
          <cell r="H617">
            <v>0</v>
          </cell>
        </row>
        <row r="618">
          <cell r="A618" t="str">
            <v>06.04.10.1</v>
          </cell>
          <cell r="B618" t="str">
            <v>Gia coâng ñoùng coïc tieáp ñòa1,5-2,5m, ñaát caáp 1</v>
          </cell>
          <cell r="C618" t="str">
            <v>Coïc</v>
          </cell>
          <cell r="D618">
            <v>57000</v>
          </cell>
          <cell r="E618">
            <v>57000</v>
          </cell>
          <cell r="F618">
            <v>57000</v>
          </cell>
          <cell r="G618">
            <v>53525</v>
          </cell>
          <cell r="H618">
            <v>0</v>
          </cell>
        </row>
        <row r="619">
          <cell r="A619" t="str">
            <v>06.04.10.2</v>
          </cell>
          <cell r="B619" t="str">
            <v>Gia coâng ñoùng coïc tieáp ñòa1,5-2,5m, ñaát caáp 2</v>
          </cell>
          <cell r="C619" t="str">
            <v>Coïc</v>
          </cell>
          <cell r="D619">
            <v>57000</v>
          </cell>
          <cell r="E619">
            <v>57000</v>
          </cell>
          <cell r="F619">
            <v>57000</v>
          </cell>
          <cell r="G619">
            <v>56094.200000000004</v>
          </cell>
          <cell r="H619">
            <v>0</v>
          </cell>
        </row>
        <row r="620">
          <cell r="A620" t="str">
            <v>06.04.10.3</v>
          </cell>
          <cell r="B620" t="str">
            <v>Gia coâng ñoùng coïc tieáp ñòa1,5-2,5m, ñaát caáp 3</v>
          </cell>
          <cell r="C620" t="str">
            <v>Coïc</v>
          </cell>
          <cell r="D620">
            <v>57000</v>
          </cell>
          <cell r="E620">
            <v>57000</v>
          </cell>
          <cell r="F620">
            <v>57000</v>
          </cell>
          <cell r="G620">
            <v>69625.319999999992</v>
          </cell>
          <cell r="H620">
            <v>0</v>
          </cell>
        </row>
        <row r="621">
          <cell r="A621" t="str">
            <v>06.04.10.4</v>
          </cell>
          <cell r="B621" t="str">
            <v>Gia coâng ñoùng coïc tieáp ñòa1,5-2,5m, ñaát caáp 4</v>
          </cell>
          <cell r="C621" t="str">
            <v>Coïc</v>
          </cell>
          <cell r="D621">
            <v>57000</v>
          </cell>
          <cell r="E621">
            <v>57000</v>
          </cell>
          <cell r="F621">
            <v>57000</v>
          </cell>
          <cell r="G621">
            <v>96345</v>
          </cell>
          <cell r="H621">
            <v>0</v>
          </cell>
        </row>
        <row r="622">
          <cell r="A622" t="str">
            <v>CH.7</v>
          </cell>
          <cell r="B622" t="str">
            <v>COÂNG TAÙC SÔN KEÁT CAÁU THEÙP</v>
          </cell>
        </row>
        <row r="623">
          <cell r="A623" t="str">
            <v>07.01.10.1</v>
          </cell>
          <cell r="B623" t="str">
            <v>Sôn xaø maët bích,coå deà,daây neo (2nöôùc)</v>
          </cell>
          <cell r="C623" t="str">
            <v>m2</v>
          </cell>
          <cell r="D623">
            <v>6954.6149999999998</v>
          </cell>
          <cell r="E623">
            <v>6954.6149999999998</v>
          </cell>
          <cell r="F623">
            <v>6954.6149999999998</v>
          </cell>
          <cell r="G623">
            <v>55638</v>
          </cell>
          <cell r="H623">
            <v>0</v>
          </cell>
        </row>
        <row r="624">
          <cell r="A624" t="str">
            <v>07.01.10.2</v>
          </cell>
          <cell r="B624" t="str">
            <v>Sôn xaø maët bích,coå deà,daây neo (3nöôùc)</v>
          </cell>
          <cell r="C624" t="str">
            <v>m2</v>
          </cell>
          <cell r="D624">
            <v>9458.2764000000025</v>
          </cell>
          <cell r="E624">
            <v>9458.2764000000025</v>
          </cell>
          <cell r="F624">
            <v>9458.2764000000025</v>
          </cell>
          <cell r="G624">
            <v>74184</v>
          </cell>
          <cell r="H624">
            <v>0</v>
          </cell>
        </row>
        <row r="625">
          <cell r="A625" t="str">
            <v>07.02.10.1</v>
          </cell>
          <cell r="B625" t="str">
            <v>Sôn baùo hieäu coät ñieän, coät cao &lt;=70m</v>
          </cell>
          <cell r="C625" t="str">
            <v>m2</v>
          </cell>
          <cell r="D625">
            <v>7044.6159000000007</v>
          </cell>
          <cell r="E625">
            <v>7044.6159000000007</v>
          </cell>
          <cell r="F625">
            <v>7044.6159000000007</v>
          </cell>
          <cell r="G625">
            <v>54710.7</v>
          </cell>
          <cell r="H625">
            <v>0</v>
          </cell>
        </row>
        <row r="626">
          <cell r="A626" t="str">
            <v>07.02.10.2</v>
          </cell>
          <cell r="B626" t="str">
            <v>Sôn baùo hieäu coät ñieän, coät cao &lt;=100m</v>
          </cell>
          <cell r="C626" t="str">
            <v>m2</v>
          </cell>
          <cell r="D626">
            <v>8447.8117500000008</v>
          </cell>
          <cell r="E626">
            <v>8447.8117500000008</v>
          </cell>
          <cell r="F626">
            <v>8447.8117500000008</v>
          </cell>
          <cell r="G626">
            <v>67692.899999999994</v>
          </cell>
          <cell r="H626">
            <v>0</v>
          </cell>
        </row>
        <row r="627">
          <cell r="A627" t="str">
            <v>07.02.10.3</v>
          </cell>
          <cell r="B627" t="str">
            <v>Sôn baùo hieäu coät ñieän, coät cao &gt;100m</v>
          </cell>
          <cell r="C627" t="str">
            <v>m2</v>
          </cell>
          <cell r="D627">
            <v>9450.0945000000011</v>
          </cell>
          <cell r="E627">
            <v>9450.0945000000011</v>
          </cell>
          <cell r="F627">
            <v>9450.0945000000011</v>
          </cell>
          <cell r="G627">
            <v>90875.4</v>
          </cell>
          <cell r="H627">
            <v>0</v>
          </cell>
        </row>
        <row r="628">
          <cell r="A628" t="str">
            <v>07.03.30.1</v>
          </cell>
          <cell r="B628" t="str">
            <v>Queùt nhöïa bi tum chaân moùng (noùng)</v>
          </cell>
          <cell r="C628" t="str">
            <v>m2</v>
          </cell>
          <cell r="D628">
            <v>11410</v>
          </cell>
          <cell r="E628">
            <v>11410</v>
          </cell>
          <cell r="F628">
            <v>11410</v>
          </cell>
          <cell r="G628">
            <v>6491.0999999999995</v>
          </cell>
          <cell r="H628">
            <v>0</v>
          </cell>
        </row>
        <row r="629">
          <cell r="A629" t="str">
            <v>07.03.30.2</v>
          </cell>
          <cell r="B629" t="str">
            <v>Queùt nhöïa bi tum chaân moùng (Nguoäi)</v>
          </cell>
          <cell r="C629" t="str">
            <v>m2</v>
          </cell>
          <cell r="D629">
            <v>4772.2199999999993</v>
          </cell>
          <cell r="E629">
            <v>4772.2199999999993</v>
          </cell>
          <cell r="F629">
            <v>4772.2199999999993</v>
          </cell>
          <cell r="G629">
            <v>6491.0999999999995</v>
          </cell>
          <cell r="H629">
            <v>0</v>
          </cell>
        </row>
        <row r="630">
          <cell r="A630" t="str">
            <v>CH.8</v>
          </cell>
          <cell r="B630" t="str">
            <v>COÂNG TAÙC THAY SÖÙ PHUÏ KIEÄN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08.01.11a</v>
          </cell>
          <cell r="B631" t="str">
            <v>Laép söù ñöùng cao theá treân coät BTLT (6-10kV)</v>
          </cell>
          <cell r="C631" t="str">
            <v>caùi</v>
          </cell>
          <cell r="D631">
            <v>274</v>
          </cell>
          <cell r="E631">
            <v>274</v>
          </cell>
          <cell r="F631">
            <v>274</v>
          </cell>
          <cell r="G631">
            <v>18360.54</v>
          </cell>
          <cell r="H631">
            <v>0</v>
          </cell>
        </row>
        <row r="632">
          <cell r="A632" t="str">
            <v>08.01.11b</v>
          </cell>
          <cell r="B632" t="str">
            <v>Laép söù ñöùng cao theá treân BTLT (15-25kV)</v>
          </cell>
          <cell r="C632" t="str">
            <v>caùi</v>
          </cell>
          <cell r="D632">
            <v>274</v>
          </cell>
          <cell r="E632">
            <v>274</v>
          </cell>
          <cell r="F632">
            <v>274</v>
          </cell>
          <cell r="G632">
            <v>25222.560000000001</v>
          </cell>
          <cell r="H632">
            <v>0</v>
          </cell>
        </row>
        <row r="633">
          <cell r="A633" t="str">
            <v>08.01.11c</v>
          </cell>
          <cell r="B633" t="str">
            <v>Laép söù ñöùng cao theá treân BTLT 35 kV</v>
          </cell>
          <cell r="C633" t="str">
            <v>caùi</v>
          </cell>
          <cell r="D633">
            <v>274</v>
          </cell>
          <cell r="E633">
            <v>274</v>
          </cell>
          <cell r="F633">
            <v>274</v>
          </cell>
          <cell r="G633">
            <v>32084.579999999998</v>
          </cell>
          <cell r="H633">
            <v>0</v>
          </cell>
        </row>
        <row r="634">
          <cell r="A634" t="str">
            <v>08.01.12a</v>
          </cell>
          <cell r="B634" t="str">
            <v>Laép söù ñöùng cao theá treân coät vuoâng (6-10kV)</v>
          </cell>
          <cell r="C634" t="str">
            <v>caùi</v>
          </cell>
          <cell r="D634">
            <v>274</v>
          </cell>
          <cell r="E634">
            <v>274</v>
          </cell>
          <cell r="F634">
            <v>274</v>
          </cell>
          <cell r="G634">
            <v>12704.01</v>
          </cell>
          <cell r="H634">
            <v>0</v>
          </cell>
        </row>
        <row r="635">
          <cell r="A635" t="str">
            <v>08.01.12b</v>
          </cell>
          <cell r="B635" t="str">
            <v>Laép söù ñöùng cao theá treân coät vuoâng (15-25kV)</v>
          </cell>
          <cell r="C635" t="str">
            <v>caùi</v>
          </cell>
          <cell r="D635">
            <v>274</v>
          </cell>
          <cell r="E635">
            <v>274</v>
          </cell>
          <cell r="F635">
            <v>274</v>
          </cell>
          <cell r="G635">
            <v>17340.509999999998</v>
          </cell>
          <cell r="H635">
            <v>0</v>
          </cell>
        </row>
        <row r="636">
          <cell r="A636" t="str">
            <v>08.01.12c</v>
          </cell>
          <cell r="B636" t="str">
            <v>Laép söù ñöùng cao theá treân coät vuoâng 35 kV</v>
          </cell>
          <cell r="C636" t="str">
            <v>caùi</v>
          </cell>
          <cell r="D636">
            <v>274</v>
          </cell>
          <cell r="E636">
            <v>274</v>
          </cell>
          <cell r="F636">
            <v>274</v>
          </cell>
          <cell r="G636">
            <v>22255.200000000001</v>
          </cell>
          <cell r="H636">
            <v>0</v>
          </cell>
        </row>
        <row r="637">
          <cell r="A637" t="str">
            <v>08.01.21</v>
          </cell>
          <cell r="B637" t="str">
            <v>Laép söù haï theá döôùi ñaát (söù caùc loaïi)</v>
          </cell>
          <cell r="C637" t="str">
            <v>caùi</v>
          </cell>
          <cell r="D637">
            <v>107786.24999999999</v>
          </cell>
          <cell r="E637">
            <v>107786.24999999999</v>
          </cell>
          <cell r="F637">
            <v>107786.24999999999</v>
          </cell>
          <cell r="G637">
            <v>5994.7999999999993</v>
          </cell>
          <cell r="H637">
            <v>0</v>
          </cell>
        </row>
        <row r="638">
          <cell r="A638" t="str">
            <v>08.01.22</v>
          </cell>
          <cell r="B638" t="str">
            <v>Laép söù haï theá treân coät ly taâm (söù caùc loaïi)</v>
          </cell>
          <cell r="C638" t="str">
            <v>caùi</v>
          </cell>
          <cell r="D638">
            <v>107786.24999999999</v>
          </cell>
          <cell r="E638">
            <v>107786.24999999999</v>
          </cell>
          <cell r="F638">
            <v>107786.24999999999</v>
          </cell>
          <cell r="G638">
            <v>8992.2000000000007</v>
          </cell>
          <cell r="H638">
            <v>0</v>
          </cell>
        </row>
        <row r="639">
          <cell r="A639" t="str">
            <v>08.01.23</v>
          </cell>
          <cell r="B639" t="str">
            <v>Laép söù haï theá treân coät vuoâng (söù caùc loaïi)</v>
          </cell>
          <cell r="C639" t="str">
            <v>caùi</v>
          </cell>
          <cell r="D639">
            <v>107786.24999999999</v>
          </cell>
          <cell r="E639">
            <v>107786.24999999999</v>
          </cell>
          <cell r="F639">
            <v>107786.24999999999</v>
          </cell>
          <cell r="G639">
            <v>7793.24</v>
          </cell>
          <cell r="H639">
            <v>0</v>
          </cell>
        </row>
        <row r="640">
          <cell r="A640" t="str">
            <v>08.02.10</v>
          </cell>
          <cell r="B640" t="str">
            <v>LAÉP SÖÙ CHUOÃI DAÂY CHOÁNG SEÙT</v>
          </cell>
          <cell r="H640">
            <v>0</v>
          </cell>
        </row>
        <row r="641">
          <cell r="A641" t="str">
            <v>08.02.11a</v>
          </cell>
          <cell r="B641" t="str">
            <v>Laép söù choáng seùt , treân coät cao &lt;=20 m</v>
          </cell>
          <cell r="C641" t="str">
            <v>caùi</v>
          </cell>
          <cell r="D641">
            <v>547</v>
          </cell>
          <cell r="E641">
            <v>547</v>
          </cell>
          <cell r="F641">
            <v>547</v>
          </cell>
          <cell r="G641">
            <v>28946.35</v>
          </cell>
          <cell r="H641">
            <v>0</v>
          </cell>
        </row>
        <row r="642">
          <cell r="A642" t="str">
            <v>08.02.11b</v>
          </cell>
          <cell r="B642" t="str">
            <v>Laép söù choáng seùt , treân coät cao &lt;=30 m</v>
          </cell>
          <cell r="C642" t="str">
            <v>caùi</v>
          </cell>
          <cell r="D642">
            <v>547</v>
          </cell>
          <cell r="E642">
            <v>547</v>
          </cell>
          <cell r="F642">
            <v>547</v>
          </cell>
          <cell r="G642">
            <v>32340.06</v>
          </cell>
          <cell r="H642">
            <v>0</v>
          </cell>
        </row>
        <row r="643">
          <cell r="A643" t="str">
            <v>08.02.11c</v>
          </cell>
          <cell r="B643" t="str">
            <v>Laép söù choáng seùt , treân coät cao &lt;=40 m</v>
          </cell>
          <cell r="C643" t="str">
            <v>caùi</v>
          </cell>
          <cell r="D643">
            <v>547</v>
          </cell>
          <cell r="E643">
            <v>547</v>
          </cell>
          <cell r="F643">
            <v>547</v>
          </cell>
          <cell r="G643">
            <v>37131.18</v>
          </cell>
          <cell r="H643">
            <v>0</v>
          </cell>
        </row>
        <row r="644">
          <cell r="A644" t="str">
            <v>08.02.11d</v>
          </cell>
          <cell r="B644" t="str">
            <v>Laép söù choáng seùt , treân coät cao &lt;=50 m</v>
          </cell>
          <cell r="C644" t="str">
            <v>caùi</v>
          </cell>
          <cell r="D644">
            <v>547</v>
          </cell>
          <cell r="E644">
            <v>547</v>
          </cell>
          <cell r="F644">
            <v>547</v>
          </cell>
          <cell r="G644">
            <v>37131.18</v>
          </cell>
          <cell r="H644">
            <v>0</v>
          </cell>
        </row>
        <row r="645">
          <cell r="A645" t="str">
            <v>08.02.11e</v>
          </cell>
          <cell r="B645" t="str">
            <v>Laép söù choáng seùt , treân coät cao &lt;=60 m</v>
          </cell>
          <cell r="C645" t="str">
            <v>caùi</v>
          </cell>
          <cell r="D645">
            <v>547</v>
          </cell>
          <cell r="E645">
            <v>547</v>
          </cell>
          <cell r="F645">
            <v>547</v>
          </cell>
          <cell r="G645">
            <v>40924.149999999994</v>
          </cell>
          <cell r="H645">
            <v>0</v>
          </cell>
        </row>
        <row r="646">
          <cell r="A646" t="str">
            <v>08.02.20</v>
          </cell>
          <cell r="B646" t="str">
            <v>LAÉP SÖÙ CHUOÃI  ÑÔÕ DAÂY DAÃN</v>
          </cell>
          <cell r="H646">
            <v>0</v>
          </cell>
        </row>
        <row r="647">
          <cell r="A647" t="str">
            <v>08.02.21a</v>
          </cell>
          <cell r="B647" t="str">
            <v>Laép chuoãi ñôõ daây daãn &lt;=2 baùt, coät cao &lt;= 20m</v>
          </cell>
          <cell r="C647" t="str">
            <v>chuoãi</v>
          </cell>
          <cell r="D647">
            <v>355</v>
          </cell>
          <cell r="E647">
            <v>355</v>
          </cell>
          <cell r="F647">
            <v>355</v>
          </cell>
          <cell r="G647">
            <v>21959.3</v>
          </cell>
          <cell r="H647">
            <v>0</v>
          </cell>
        </row>
        <row r="648">
          <cell r="A648" t="str">
            <v>08.02.21b</v>
          </cell>
          <cell r="B648" t="str">
            <v>Laép chuoãi ñôõ daây daãn &lt;=2 baùt, coät cao &lt;= 30m</v>
          </cell>
          <cell r="C648" t="str">
            <v>chuoãi</v>
          </cell>
          <cell r="D648">
            <v>355</v>
          </cell>
          <cell r="E648">
            <v>355</v>
          </cell>
          <cell r="F648">
            <v>355</v>
          </cell>
          <cell r="G648">
            <v>26950.050000000003</v>
          </cell>
          <cell r="H648">
            <v>0</v>
          </cell>
        </row>
        <row r="649">
          <cell r="A649" t="str">
            <v>08.02.21c</v>
          </cell>
          <cell r="B649" t="str">
            <v>Laép chuoãi ñôõ daây daãn &lt;=2 baùt, coät cao &lt;= 40m</v>
          </cell>
          <cell r="C649" t="str">
            <v>chuoãi</v>
          </cell>
          <cell r="D649">
            <v>355</v>
          </cell>
          <cell r="E649">
            <v>355</v>
          </cell>
          <cell r="F649">
            <v>355</v>
          </cell>
          <cell r="G649">
            <v>33937.100000000006</v>
          </cell>
          <cell r="H649">
            <v>0</v>
          </cell>
        </row>
        <row r="650">
          <cell r="A650" t="str">
            <v>08.02.21d</v>
          </cell>
          <cell r="B650" t="str">
            <v>Laép chuoãi ñôõ daây daãn &lt;=2 baùt, coät cao &lt;= 50m</v>
          </cell>
          <cell r="C650" t="str">
            <v>chuoãi</v>
          </cell>
          <cell r="D650">
            <v>355</v>
          </cell>
          <cell r="E650">
            <v>355</v>
          </cell>
          <cell r="F650">
            <v>355</v>
          </cell>
          <cell r="G650">
            <v>39926</v>
          </cell>
          <cell r="H650">
            <v>0</v>
          </cell>
        </row>
        <row r="651">
          <cell r="A651" t="str">
            <v>08.02.21e</v>
          </cell>
          <cell r="B651" t="str">
            <v>Laép chuoãi ñôõ daây daãn &lt;=2 baùt, coät cao &lt;= 60m</v>
          </cell>
          <cell r="C651" t="str">
            <v>chuoãi</v>
          </cell>
          <cell r="D651">
            <v>355</v>
          </cell>
          <cell r="E651">
            <v>355</v>
          </cell>
          <cell r="F651">
            <v>355</v>
          </cell>
          <cell r="G651">
            <v>44916.75</v>
          </cell>
          <cell r="H651">
            <v>0</v>
          </cell>
        </row>
        <row r="652">
          <cell r="A652" t="str">
            <v>08.02.22a</v>
          </cell>
          <cell r="B652" t="str">
            <v>Laép chuoãi ñôõ daây daãn &lt;=5 baùt, coät cao &lt;= 20m</v>
          </cell>
          <cell r="C652" t="str">
            <v>chuoãi</v>
          </cell>
          <cell r="D652">
            <v>545</v>
          </cell>
          <cell r="E652">
            <v>545</v>
          </cell>
          <cell r="F652">
            <v>545</v>
          </cell>
          <cell r="G652">
            <v>47911.199999999997</v>
          </cell>
          <cell r="H652">
            <v>0</v>
          </cell>
        </row>
        <row r="653">
          <cell r="A653" t="str">
            <v>08.02.22b</v>
          </cell>
          <cell r="B653" t="str">
            <v>Laép chuoãi ñôõ daây daãn &lt;=5 baùt, coät cao &lt;= 30m</v>
          </cell>
          <cell r="C653" t="str">
            <v>chuoãi</v>
          </cell>
          <cell r="D653">
            <v>545</v>
          </cell>
          <cell r="E653">
            <v>545</v>
          </cell>
          <cell r="F653">
            <v>545</v>
          </cell>
          <cell r="G653">
            <v>50306.76</v>
          </cell>
          <cell r="H653">
            <v>0</v>
          </cell>
        </row>
        <row r="654">
          <cell r="A654" t="str">
            <v>08.02.22c</v>
          </cell>
          <cell r="B654" t="str">
            <v>Laép chuoãi ñôõ daây daãn &lt;=5 baùt, coät cao &lt;= 40m</v>
          </cell>
          <cell r="C654" t="str">
            <v>chuoãi</v>
          </cell>
          <cell r="D654">
            <v>545</v>
          </cell>
          <cell r="E654">
            <v>545</v>
          </cell>
          <cell r="F654">
            <v>545</v>
          </cell>
          <cell r="G654">
            <v>55097.880000000005</v>
          </cell>
          <cell r="H654">
            <v>0</v>
          </cell>
        </row>
        <row r="655">
          <cell r="A655" t="str">
            <v>08.02.22d</v>
          </cell>
          <cell r="B655" t="str">
            <v>Laép chuoãi ñôõ daây daãn &lt;=5 baùt, coät cao &lt;= 50m</v>
          </cell>
          <cell r="C655" t="str">
            <v>chuoãi</v>
          </cell>
          <cell r="D655">
            <v>545</v>
          </cell>
          <cell r="E655">
            <v>545</v>
          </cell>
          <cell r="F655">
            <v>545</v>
          </cell>
          <cell r="G655">
            <v>63482.340000000004</v>
          </cell>
          <cell r="H655">
            <v>0</v>
          </cell>
        </row>
        <row r="656">
          <cell r="A656" t="str">
            <v>08.02.22e</v>
          </cell>
          <cell r="B656" t="str">
            <v>Laép chuoãi ñôõ daây daãn &lt;=5 baùt, coät cao &lt;= 60m</v>
          </cell>
          <cell r="C656" t="str">
            <v>chuoãi</v>
          </cell>
          <cell r="D656">
            <v>545</v>
          </cell>
          <cell r="E656">
            <v>545</v>
          </cell>
          <cell r="F656">
            <v>545</v>
          </cell>
          <cell r="G656">
            <v>69471.239999999991</v>
          </cell>
          <cell r="H656">
            <v>0</v>
          </cell>
        </row>
        <row r="657">
          <cell r="A657" t="str">
            <v>08.02.23a</v>
          </cell>
          <cell r="B657" t="str">
            <v>Laép chuoãi ñôõ daây daãn &lt;=8 baùt, coät cao &lt;= 20m</v>
          </cell>
          <cell r="C657" t="str">
            <v>chuoãi</v>
          </cell>
          <cell r="D657">
            <v>867</v>
          </cell>
          <cell r="E657">
            <v>867</v>
          </cell>
          <cell r="F657">
            <v>867</v>
          </cell>
          <cell r="G657">
            <v>76857.55</v>
          </cell>
          <cell r="H657">
            <v>0</v>
          </cell>
        </row>
        <row r="658">
          <cell r="A658" t="str">
            <v>08.02.23b</v>
          </cell>
          <cell r="B658" t="str">
            <v>Laép chuoãi ñôõ daây daãn &lt;=8 baùt, coät cao &lt;= 30m</v>
          </cell>
          <cell r="C658" t="str">
            <v>chuoãi</v>
          </cell>
          <cell r="D658">
            <v>867</v>
          </cell>
          <cell r="E658">
            <v>867</v>
          </cell>
          <cell r="F658">
            <v>867</v>
          </cell>
          <cell r="G658">
            <v>83844.599999999991</v>
          </cell>
          <cell r="H658">
            <v>0</v>
          </cell>
        </row>
        <row r="659">
          <cell r="A659" t="str">
            <v>08.02.23c</v>
          </cell>
          <cell r="B659" t="str">
            <v>Laép chuoãi ñôõ daây daãn &lt;=8 baùt, coät cao &lt;= 40m</v>
          </cell>
          <cell r="C659" t="str">
            <v>chuoãi</v>
          </cell>
          <cell r="D659">
            <v>867</v>
          </cell>
          <cell r="E659">
            <v>867</v>
          </cell>
          <cell r="F659">
            <v>867</v>
          </cell>
          <cell r="G659">
            <v>87437.94</v>
          </cell>
          <cell r="H659">
            <v>0</v>
          </cell>
        </row>
        <row r="660">
          <cell r="A660" t="str">
            <v>08.02.23d</v>
          </cell>
          <cell r="B660" t="str">
            <v>Laép chuoãi ñôõ daây daãn &lt;=8 baùt, coät cao &lt;= 50m</v>
          </cell>
          <cell r="C660" t="str">
            <v>chuoãi</v>
          </cell>
          <cell r="D660">
            <v>867</v>
          </cell>
          <cell r="E660">
            <v>867</v>
          </cell>
          <cell r="F660">
            <v>867</v>
          </cell>
          <cell r="G660">
            <v>101811.3</v>
          </cell>
          <cell r="H660">
            <v>0</v>
          </cell>
        </row>
        <row r="661">
          <cell r="A661" t="str">
            <v>08.02.23e</v>
          </cell>
          <cell r="B661" t="str">
            <v>Laép chuoãi ñôõ daây daãn &lt;=8 baùt, coät cao &lt;= 60m</v>
          </cell>
          <cell r="C661" t="str">
            <v>chuoãi</v>
          </cell>
          <cell r="D661">
            <v>867</v>
          </cell>
          <cell r="E661">
            <v>867</v>
          </cell>
          <cell r="F661">
            <v>867</v>
          </cell>
          <cell r="G661">
            <v>115785.4</v>
          </cell>
          <cell r="H661">
            <v>0</v>
          </cell>
        </row>
        <row r="662">
          <cell r="A662" t="str">
            <v>08.02.24a</v>
          </cell>
          <cell r="B662" t="str">
            <v>Laép chuoãi ñôõ daây daãn &lt;=11 baùt, coät cao &lt;= 20m</v>
          </cell>
          <cell r="C662" t="str">
            <v>chuoãi</v>
          </cell>
          <cell r="D662">
            <v>1164</v>
          </cell>
          <cell r="E662">
            <v>1164</v>
          </cell>
          <cell r="F662">
            <v>1164</v>
          </cell>
          <cell r="G662">
            <v>107800.20000000001</v>
          </cell>
          <cell r="H662">
            <v>0</v>
          </cell>
        </row>
        <row r="663">
          <cell r="A663" t="str">
            <v>08.02.24b</v>
          </cell>
          <cell r="B663" t="str">
            <v>Laép chuoãi ñôõ daây daãn &lt;=11 baùt, coät cao &lt;= 30m</v>
          </cell>
          <cell r="C663" t="str">
            <v>chuoãi</v>
          </cell>
          <cell r="D663">
            <v>1164</v>
          </cell>
          <cell r="E663">
            <v>1164</v>
          </cell>
          <cell r="F663">
            <v>1164</v>
          </cell>
          <cell r="G663">
            <v>113789.09999999999</v>
          </cell>
          <cell r="H663">
            <v>0</v>
          </cell>
        </row>
        <row r="664">
          <cell r="A664" t="str">
            <v>08.02.24c</v>
          </cell>
          <cell r="B664" t="str">
            <v>Laép chuoãi ñôõ daây daãn &lt;=11 baùt, coät cao &lt;= 40m</v>
          </cell>
          <cell r="C664" t="str">
            <v>chuoãi</v>
          </cell>
          <cell r="D664">
            <v>1164</v>
          </cell>
          <cell r="E664">
            <v>1164</v>
          </cell>
          <cell r="F664">
            <v>1164</v>
          </cell>
          <cell r="G664">
            <v>124569.12</v>
          </cell>
          <cell r="H664">
            <v>0</v>
          </cell>
        </row>
        <row r="665">
          <cell r="A665" t="str">
            <v>08.02.24d</v>
          </cell>
          <cell r="B665" t="str">
            <v>Laép chuoãi ñôõ daây daãn &lt;=11 baùt, coät cao &lt;= 50m</v>
          </cell>
          <cell r="C665" t="str">
            <v>chuoãi</v>
          </cell>
          <cell r="D665">
            <v>1164</v>
          </cell>
          <cell r="E665">
            <v>1164</v>
          </cell>
          <cell r="F665">
            <v>1164</v>
          </cell>
          <cell r="G665">
            <v>143733.6</v>
          </cell>
          <cell r="H665">
            <v>0</v>
          </cell>
        </row>
        <row r="666">
          <cell r="A666" t="str">
            <v>08.02.24e</v>
          </cell>
          <cell r="B666" t="str">
            <v>Laép chuoãi ñôõ daây daãn &lt;=11 baùt, coät cao &lt;= 60m</v>
          </cell>
          <cell r="C666" t="str">
            <v>chuoãi</v>
          </cell>
          <cell r="D666">
            <v>1164</v>
          </cell>
          <cell r="E666">
            <v>1164</v>
          </cell>
          <cell r="F666">
            <v>1164</v>
          </cell>
          <cell r="G666">
            <v>158106.96000000002</v>
          </cell>
          <cell r="H666">
            <v>0</v>
          </cell>
        </row>
        <row r="667">
          <cell r="A667" t="str">
            <v>08.02.25a</v>
          </cell>
          <cell r="B667" t="str">
            <v>Laép chuoãi ñôõ daây daãn &lt;=14 baùt, coät cao &lt;= 20m</v>
          </cell>
          <cell r="C667" t="str">
            <v>chuoãi</v>
          </cell>
          <cell r="D667">
            <v>1395</v>
          </cell>
          <cell r="E667">
            <v>1395</v>
          </cell>
          <cell r="F667">
            <v>1395</v>
          </cell>
          <cell r="G667">
            <v>136546.92000000001</v>
          </cell>
          <cell r="H667">
            <v>0</v>
          </cell>
        </row>
        <row r="668">
          <cell r="A668" t="str">
            <v>08.02.25b</v>
          </cell>
          <cell r="B668" t="str">
            <v>Laép chuoãi ñôõ daây daãn &lt;=14 baùt, coät cao &lt;= 30m</v>
          </cell>
          <cell r="C668" t="str">
            <v>chuoãi</v>
          </cell>
          <cell r="D668">
            <v>1395</v>
          </cell>
          <cell r="E668">
            <v>1395</v>
          </cell>
          <cell r="F668">
            <v>1395</v>
          </cell>
          <cell r="G668">
            <v>143733.6</v>
          </cell>
          <cell r="H668">
            <v>0</v>
          </cell>
        </row>
        <row r="669">
          <cell r="A669" t="str">
            <v>08.02.25c</v>
          </cell>
          <cell r="B669" t="str">
            <v>Laép chuoãi ñôõ daây daãn &lt;=14 baùt, coät cao &lt;= 40m</v>
          </cell>
          <cell r="C669" t="str">
            <v>chuoãi</v>
          </cell>
          <cell r="D669">
            <v>1395</v>
          </cell>
          <cell r="E669">
            <v>1395</v>
          </cell>
          <cell r="F669">
            <v>1395</v>
          </cell>
          <cell r="G669">
            <v>156909.18</v>
          </cell>
          <cell r="H669">
            <v>0</v>
          </cell>
        </row>
        <row r="670">
          <cell r="A670" t="str">
            <v>08.02.25d</v>
          </cell>
          <cell r="B670" t="str">
            <v>Laép chuoãi ñôõ daây daãn &lt;=14 baùt, coät cao &lt;= 50m</v>
          </cell>
          <cell r="C670" t="str">
            <v>chuoãi</v>
          </cell>
          <cell r="D670">
            <v>1395</v>
          </cell>
          <cell r="E670">
            <v>1395</v>
          </cell>
          <cell r="F670">
            <v>1395</v>
          </cell>
          <cell r="G670">
            <v>182062.56</v>
          </cell>
          <cell r="H670">
            <v>0</v>
          </cell>
        </row>
        <row r="671">
          <cell r="A671" t="str">
            <v>08.02.25e</v>
          </cell>
          <cell r="B671" t="str">
            <v>Laép chuoãi ñôõ daây daãn &lt;=14 baùt, coät cao &lt;= 60m</v>
          </cell>
          <cell r="C671" t="str">
            <v>chuoãi</v>
          </cell>
          <cell r="D671">
            <v>1395</v>
          </cell>
          <cell r="E671">
            <v>1395</v>
          </cell>
          <cell r="F671">
            <v>1395</v>
          </cell>
          <cell r="G671">
            <v>200029.26</v>
          </cell>
          <cell r="H671">
            <v>0</v>
          </cell>
        </row>
        <row r="672">
          <cell r="A672" t="str">
            <v>08.02.26a</v>
          </cell>
          <cell r="B672" t="str">
            <v>Laép chuoãi ñôõ daây daãn &lt;=18 baùt, coät cao &lt;= 20m</v>
          </cell>
          <cell r="C672" t="str">
            <v>chuoãi</v>
          </cell>
          <cell r="D672">
            <v>1684</v>
          </cell>
          <cell r="E672">
            <v>1684</v>
          </cell>
          <cell r="F672">
            <v>1684</v>
          </cell>
          <cell r="G672">
            <v>164095.85999999999</v>
          </cell>
          <cell r="H672">
            <v>0</v>
          </cell>
        </row>
        <row r="673">
          <cell r="A673" t="str">
            <v>08.02.26b</v>
          </cell>
          <cell r="B673" t="str">
            <v>Laép chuoãi ñôõ daây daãn &lt;=18 baùt, coät cao &lt;= 30m</v>
          </cell>
          <cell r="C673" t="str">
            <v>chuoãi</v>
          </cell>
          <cell r="D673">
            <v>1684</v>
          </cell>
          <cell r="E673">
            <v>1684</v>
          </cell>
          <cell r="F673">
            <v>1684</v>
          </cell>
          <cell r="G673">
            <v>172679.95</v>
          </cell>
          <cell r="H673">
            <v>0</v>
          </cell>
        </row>
        <row r="674">
          <cell r="A674" t="str">
            <v>08.02.26c</v>
          </cell>
          <cell r="B674" t="str">
            <v>Laép chuoãi ñôõ daây daãn &lt;=18 baùt, coät cao &lt;= 40m</v>
          </cell>
          <cell r="C674" t="str">
            <v>chuoãi</v>
          </cell>
          <cell r="D674">
            <v>1684</v>
          </cell>
          <cell r="E674">
            <v>1684</v>
          </cell>
          <cell r="F674">
            <v>1684</v>
          </cell>
          <cell r="G674">
            <v>187652.19999999998</v>
          </cell>
          <cell r="H674">
            <v>0</v>
          </cell>
        </row>
        <row r="675">
          <cell r="A675" t="str">
            <v>08.02.26d</v>
          </cell>
          <cell r="B675" t="str">
            <v>Laép chuoãi ñôõ daây daãn &lt;=18 baùt, coät cao &lt;= 50m</v>
          </cell>
          <cell r="C675" t="str">
            <v>chuoãi</v>
          </cell>
          <cell r="D675">
            <v>1684</v>
          </cell>
          <cell r="E675">
            <v>1684</v>
          </cell>
          <cell r="F675">
            <v>1684</v>
          </cell>
          <cell r="G675">
            <v>215600.40000000002</v>
          </cell>
          <cell r="H675">
            <v>0</v>
          </cell>
        </row>
        <row r="676">
          <cell r="A676" t="str">
            <v>08.02.26e</v>
          </cell>
          <cell r="B676" t="str">
            <v>Laép chuoãi ñôõ daây daãn &lt;=18 baùt, coät cao &lt;= 60m</v>
          </cell>
          <cell r="C676" t="str">
            <v>chuoãi</v>
          </cell>
          <cell r="D676">
            <v>1684</v>
          </cell>
          <cell r="E676">
            <v>1684</v>
          </cell>
          <cell r="F676">
            <v>1684</v>
          </cell>
          <cell r="G676">
            <v>239556</v>
          </cell>
          <cell r="H676">
            <v>0</v>
          </cell>
        </row>
        <row r="677">
          <cell r="A677" t="str">
            <v>08.02.27a</v>
          </cell>
          <cell r="B677" t="str">
            <v>Laép chuoãi ñôõ daây daãn &gt; 18 baùt, coät cao &lt;= 20m</v>
          </cell>
          <cell r="C677" t="str">
            <v>chuoãi</v>
          </cell>
          <cell r="D677">
            <v>1684</v>
          </cell>
          <cell r="E677">
            <v>1684</v>
          </cell>
          <cell r="F677">
            <v>1684</v>
          </cell>
          <cell r="G677">
            <v>195637.4</v>
          </cell>
          <cell r="H677">
            <v>0</v>
          </cell>
        </row>
        <row r="678">
          <cell r="A678" t="str">
            <v>08.02.27b</v>
          </cell>
          <cell r="B678" t="str">
            <v>Laép chuoãi ñôõ daây daãn &gt; 18 baùt, coät cao &lt;= 30m</v>
          </cell>
          <cell r="C678" t="str">
            <v>chuoãi</v>
          </cell>
          <cell r="D678">
            <v>1684</v>
          </cell>
          <cell r="E678">
            <v>1684</v>
          </cell>
          <cell r="F678">
            <v>1684</v>
          </cell>
          <cell r="G678">
            <v>206617.05</v>
          </cell>
          <cell r="H678">
            <v>0</v>
          </cell>
        </row>
        <row r="679">
          <cell r="A679" t="str">
            <v>08.02.27c</v>
          </cell>
          <cell r="B679" t="str">
            <v>Laép chuoãi ñôõ daây daãn &gt; 18 baùt, coät cao &lt;= 40m</v>
          </cell>
          <cell r="C679" t="str">
            <v>chuoãi</v>
          </cell>
          <cell r="D679">
            <v>1684</v>
          </cell>
          <cell r="E679">
            <v>1684</v>
          </cell>
          <cell r="F679">
            <v>1684</v>
          </cell>
          <cell r="G679">
            <v>225581.89999999997</v>
          </cell>
          <cell r="H679">
            <v>0</v>
          </cell>
        </row>
        <row r="680">
          <cell r="A680" t="str">
            <v>08.02.27d</v>
          </cell>
          <cell r="B680" t="str">
            <v>Laép chuoãi ñôõ daây daãn &gt; 18 baùt, coät cao &lt;= 50m</v>
          </cell>
          <cell r="C680" t="str">
            <v>chuoãi</v>
          </cell>
          <cell r="D680">
            <v>1684</v>
          </cell>
          <cell r="E680">
            <v>1684</v>
          </cell>
          <cell r="F680">
            <v>1684</v>
          </cell>
          <cell r="G680">
            <v>259519</v>
          </cell>
          <cell r="H680">
            <v>0</v>
          </cell>
        </row>
        <row r="681">
          <cell r="A681" t="str">
            <v>08.02.27e</v>
          </cell>
          <cell r="B681" t="str">
            <v>Laép chuoãi ñôõ daây daãn &gt; 18 baùt, coät cao &lt;= 60m</v>
          </cell>
          <cell r="C681" t="str">
            <v>chuoãi</v>
          </cell>
          <cell r="D681">
            <v>1684</v>
          </cell>
          <cell r="E681">
            <v>1684</v>
          </cell>
          <cell r="F681">
            <v>1684</v>
          </cell>
          <cell r="G681">
            <v>287467.2</v>
          </cell>
          <cell r="H681">
            <v>0</v>
          </cell>
        </row>
        <row r="682">
          <cell r="A682" t="str">
            <v>08.02.30</v>
          </cell>
          <cell r="B682" t="str">
            <v>LAÉP SÖÙ CHUOÃI  NEÙO DAÂY DAÃN</v>
          </cell>
          <cell r="H682">
            <v>0</v>
          </cell>
        </row>
        <row r="683">
          <cell r="A683" t="str">
            <v>08.02.31a</v>
          </cell>
          <cell r="B683" t="str">
            <v>Laép chuoãi neùo daây daãn &lt;= 2 baùt, coät cao &lt;= 20m</v>
          </cell>
          <cell r="C683" t="str">
            <v>chuoãi</v>
          </cell>
          <cell r="D683">
            <v>355</v>
          </cell>
          <cell r="E683">
            <v>355</v>
          </cell>
          <cell r="F683">
            <v>355</v>
          </cell>
          <cell r="G683">
            <v>22957.45</v>
          </cell>
          <cell r="H683">
            <v>0</v>
          </cell>
        </row>
        <row r="684">
          <cell r="A684" t="str">
            <v>08.02.31b</v>
          </cell>
          <cell r="B684" t="str">
            <v>Laép chuoãi neùo daây daãn &lt;= 2 baùt, coät cao &lt;= 30m</v>
          </cell>
          <cell r="C684" t="str">
            <v>chuoãi</v>
          </cell>
          <cell r="D684">
            <v>355</v>
          </cell>
          <cell r="E684">
            <v>355</v>
          </cell>
          <cell r="F684">
            <v>355</v>
          </cell>
          <cell r="G684">
            <v>28946.35</v>
          </cell>
          <cell r="H684">
            <v>0</v>
          </cell>
        </row>
        <row r="685">
          <cell r="A685" t="str">
            <v>08.02.31c</v>
          </cell>
          <cell r="B685" t="str">
            <v>Laép chuoãi neùo daây daãn &lt;= 2 baùt, coät cao &lt;= 40m</v>
          </cell>
          <cell r="C685" t="str">
            <v>chuoãi</v>
          </cell>
          <cell r="D685">
            <v>355</v>
          </cell>
          <cell r="E685">
            <v>355</v>
          </cell>
          <cell r="F685">
            <v>355</v>
          </cell>
          <cell r="G685">
            <v>35933.4</v>
          </cell>
          <cell r="H685">
            <v>0</v>
          </cell>
        </row>
        <row r="686">
          <cell r="A686" t="str">
            <v>08.02.31d</v>
          </cell>
          <cell r="B686" t="str">
            <v>Laép chuoãi neùo daây daãn &lt;= 2 baùt, coät cao &lt;= 50m</v>
          </cell>
          <cell r="C686" t="str">
            <v>chuoãi</v>
          </cell>
          <cell r="D686">
            <v>355</v>
          </cell>
          <cell r="E686">
            <v>355</v>
          </cell>
          <cell r="F686">
            <v>355</v>
          </cell>
          <cell r="G686">
            <v>41922.299999999996</v>
          </cell>
          <cell r="H686">
            <v>0</v>
          </cell>
        </row>
        <row r="687">
          <cell r="A687" t="str">
            <v>08.02.31e</v>
          </cell>
          <cell r="B687" t="str">
            <v>Laép chuoãi neùo daây daãn &lt;= 2 baùt, coät cao &lt;= 60m</v>
          </cell>
          <cell r="C687" t="str">
            <v>chuoãi</v>
          </cell>
          <cell r="D687">
            <v>355</v>
          </cell>
          <cell r="E687">
            <v>355</v>
          </cell>
          <cell r="F687">
            <v>355</v>
          </cell>
          <cell r="G687">
            <v>48909.35</v>
          </cell>
          <cell r="H687">
            <v>0</v>
          </cell>
        </row>
        <row r="688">
          <cell r="A688" t="str">
            <v>08.02.32a</v>
          </cell>
          <cell r="B688" t="str">
            <v>Laép chuoãi neùo daây daãn &lt;= 5 baùt, coät cao &lt;= 20m</v>
          </cell>
          <cell r="C688" t="str">
            <v>chuoãi</v>
          </cell>
          <cell r="D688">
            <v>545</v>
          </cell>
          <cell r="E688">
            <v>545</v>
          </cell>
          <cell r="F688">
            <v>545</v>
          </cell>
          <cell r="G688">
            <v>53900.100000000006</v>
          </cell>
          <cell r="H688">
            <v>0</v>
          </cell>
        </row>
        <row r="689">
          <cell r="A689" t="str">
            <v>08.02.32b</v>
          </cell>
          <cell r="B689" t="str">
            <v>Laép chuoãi neùo daây daãn &lt;= 5 baùt, coät cao &lt;= 30m</v>
          </cell>
          <cell r="C689" t="str">
            <v>chuoãi</v>
          </cell>
          <cell r="D689">
            <v>545</v>
          </cell>
          <cell r="E689">
            <v>545</v>
          </cell>
          <cell r="F689">
            <v>545</v>
          </cell>
          <cell r="G689">
            <v>56295.659999999996</v>
          </cell>
          <cell r="H689">
            <v>0</v>
          </cell>
        </row>
        <row r="690">
          <cell r="A690" t="str">
            <v>08.02.32c</v>
          </cell>
          <cell r="B690" t="str">
            <v>Laép chuoãi neùo daây daãn &lt;= 5 baùt, coät cao &lt;= 40m</v>
          </cell>
          <cell r="C690" t="str">
            <v>chuoãi</v>
          </cell>
          <cell r="D690">
            <v>545</v>
          </cell>
          <cell r="E690">
            <v>545</v>
          </cell>
          <cell r="F690">
            <v>545</v>
          </cell>
          <cell r="G690">
            <v>63482.340000000004</v>
          </cell>
          <cell r="H690">
            <v>0</v>
          </cell>
        </row>
        <row r="691">
          <cell r="A691" t="str">
            <v>08.02.32d</v>
          </cell>
          <cell r="B691" t="str">
            <v>Laép chuoãi neùo daây daãn &lt;= 5 baùt, coät cao &lt;= 50m</v>
          </cell>
          <cell r="C691" t="str">
            <v>chuoãi</v>
          </cell>
          <cell r="D691">
            <v>545</v>
          </cell>
          <cell r="E691">
            <v>545</v>
          </cell>
          <cell r="F691">
            <v>545</v>
          </cell>
          <cell r="G691">
            <v>71866.8</v>
          </cell>
          <cell r="H691">
            <v>0</v>
          </cell>
        </row>
        <row r="692">
          <cell r="A692" t="str">
            <v>08.02.32e</v>
          </cell>
          <cell r="B692" t="str">
            <v>Laép chuoãi neùo daây daãn &lt;= 5 baùt, coät cao &lt;= 60m</v>
          </cell>
          <cell r="C692" t="str">
            <v>chuoãi</v>
          </cell>
          <cell r="D692">
            <v>545</v>
          </cell>
          <cell r="E692">
            <v>545</v>
          </cell>
          <cell r="F692">
            <v>545</v>
          </cell>
          <cell r="G692">
            <v>79053.48000000001</v>
          </cell>
          <cell r="H692">
            <v>0</v>
          </cell>
        </row>
        <row r="693">
          <cell r="A693" t="str">
            <v>08.02.33a</v>
          </cell>
          <cell r="B693" t="str">
            <v>Laép chuoãi neùo daây daãn &lt;= 8 baùt, coät cao &lt;= 20m</v>
          </cell>
          <cell r="C693" t="str">
            <v>chuoãi</v>
          </cell>
          <cell r="D693">
            <v>867</v>
          </cell>
          <cell r="E693">
            <v>867</v>
          </cell>
          <cell r="F693">
            <v>867</v>
          </cell>
          <cell r="G693">
            <v>85042.38</v>
          </cell>
          <cell r="H693">
            <v>0</v>
          </cell>
        </row>
        <row r="694">
          <cell r="A694" t="str">
            <v>08.02.33b</v>
          </cell>
          <cell r="B694" t="str">
            <v>Laép chuoãi neùo daây daãn &lt;= 8 baùt, coät cao &lt;= 30m</v>
          </cell>
          <cell r="C694" t="str">
            <v>chuoãi</v>
          </cell>
          <cell r="D694">
            <v>867</v>
          </cell>
          <cell r="E694">
            <v>867</v>
          </cell>
          <cell r="F694">
            <v>867</v>
          </cell>
          <cell r="G694">
            <v>89833.5</v>
          </cell>
          <cell r="H694">
            <v>0</v>
          </cell>
        </row>
        <row r="695">
          <cell r="A695" t="str">
            <v>08.02.33c</v>
          </cell>
          <cell r="B695" t="str">
            <v>Laép chuoãi neùo daây daãn &lt;= 8 baùt, coät cao &lt;= 40m</v>
          </cell>
          <cell r="C695" t="str">
            <v>chuoãi</v>
          </cell>
          <cell r="D695">
            <v>867</v>
          </cell>
          <cell r="E695">
            <v>867</v>
          </cell>
          <cell r="F695">
            <v>867</v>
          </cell>
          <cell r="G695">
            <v>101811.3</v>
          </cell>
          <cell r="H695">
            <v>0</v>
          </cell>
        </row>
        <row r="696">
          <cell r="A696" t="str">
            <v>08.02.33d</v>
          </cell>
          <cell r="B696" t="str">
            <v>Laép chuoãi neùo daây daãn &lt;= 8 baùt, coät cao &lt;= 50m</v>
          </cell>
          <cell r="C696" t="str">
            <v>chuoãi</v>
          </cell>
          <cell r="D696">
            <v>867</v>
          </cell>
          <cell r="E696">
            <v>867</v>
          </cell>
          <cell r="F696">
            <v>867</v>
          </cell>
          <cell r="G696">
            <v>113789.09999999999</v>
          </cell>
          <cell r="H696">
            <v>0</v>
          </cell>
        </row>
        <row r="697">
          <cell r="A697" t="str">
            <v>08.02.33e</v>
          </cell>
          <cell r="B697" t="str">
            <v>Laép chuoãi neùo daây daãn &lt;= 8 baùt, coät cao &lt;= 60m</v>
          </cell>
          <cell r="C697" t="str">
            <v>chuoãi</v>
          </cell>
          <cell r="D697">
            <v>1164</v>
          </cell>
          <cell r="E697">
            <v>1164</v>
          </cell>
          <cell r="F697">
            <v>1164</v>
          </cell>
          <cell r="G697">
            <v>125766.9</v>
          </cell>
          <cell r="H697">
            <v>0</v>
          </cell>
        </row>
        <row r="698">
          <cell r="A698" t="str">
            <v>08.02.34a</v>
          </cell>
          <cell r="B698" t="str">
            <v>Laép chuoãi neùo daây daãn &lt;= 11 baùt, coät cao &lt;= 20m</v>
          </cell>
          <cell r="C698" t="str">
            <v>chuoãi</v>
          </cell>
          <cell r="D698">
            <v>1164</v>
          </cell>
          <cell r="E698">
            <v>1164</v>
          </cell>
          <cell r="F698">
            <v>1164</v>
          </cell>
          <cell r="G698">
            <v>120975.78</v>
          </cell>
          <cell r="H698">
            <v>0</v>
          </cell>
        </row>
        <row r="699">
          <cell r="A699" t="str">
            <v>08.02.34b</v>
          </cell>
          <cell r="B699" t="str">
            <v>Laép chuoãi neùo daây daãn &lt;= 11 baùt, coät cao &lt;= 30m</v>
          </cell>
          <cell r="C699" t="str">
            <v>chuoãi</v>
          </cell>
          <cell r="D699">
            <v>1164</v>
          </cell>
          <cell r="E699">
            <v>1164</v>
          </cell>
          <cell r="F699">
            <v>1164</v>
          </cell>
          <cell r="G699">
            <v>128162.46</v>
          </cell>
          <cell r="H699">
            <v>0</v>
          </cell>
        </row>
        <row r="700">
          <cell r="A700" t="str">
            <v>08.02.34c</v>
          </cell>
          <cell r="B700" t="str">
            <v>Laép chuoãi neùo daây daãn &lt;= 11 baùt, coät cao &lt;= 40m</v>
          </cell>
          <cell r="C700" t="str">
            <v>chuoãi</v>
          </cell>
          <cell r="D700">
            <v>1164</v>
          </cell>
          <cell r="E700">
            <v>1164</v>
          </cell>
          <cell r="F700">
            <v>1164</v>
          </cell>
          <cell r="G700">
            <v>144931.38</v>
          </cell>
          <cell r="H700">
            <v>0</v>
          </cell>
        </row>
        <row r="701">
          <cell r="A701" t="str">
            <v>08.02.34d</v>
          </cell>
          <cell r="B701" t="str">
            <v>Laép chuoãi neùo daây daãn &lt;= 11 baùt, coät cao &lt;= 50m</v>
          </cell>
          <cell r="C701" t="str">
            <v>chuoãi</v>
          </cell>
          <cell r="D701">
            <v>1164</v>
          </cell>
          <cell r="E701">
            <v>1164</v>
          </cell>
          <cell r="F701">
            <v>1164</v>
          </cell>
          <cell r="G701">
            <v>161700.30000000002</v>
          </cell>
          <cell r="H701">
            <v>0</v>
          </cell>
        </row>
        <row r="702">
          <cell r="A702" t="str">
            <v>08.02.34e</v>
          </cell>
          <cell r="B702" t="str">
            <v>Laép chuoãi neùo daây daãn &lt;= 11 baùt, coät cao &lt;= 60m</v>
          </cell>
          <cell r="C702" t="str">
            <v>chuoãi</v>
          </cell>
          <cell r="D702">
            <v>1164</v>
          </cell>
          <cell r="E702">
            <v>1164</v>
          </cell>
          <cell r="F702">
            <v>1164</v>
          </cell>
          <cell r="G702">
            <v>177271.44</v>
          </cell>
          <cell r="H702">
            <v>0</v>
          </cell>
        </row>
        <row r="703">
          <cell r="A703" t="str">
            <v>08.02.35a</v>
          </cell>
          <cell r="B703" t="str">
            <v>Laép chuoãi neùo daây daãn &lt;= 14 baùt, coät cao &lt;= 20m</v>
          </cell>
          <cell r="C703" t="str">
            <v>chuoãi</v>
          </cell>
          <cell r="D703">
            <v>1395</v>
          </cell>
          <cell r="E703">
            <v>1395</v>
          </cell>
          <cell r="F703">
            <v>1395</v>
          </cell>
          <cell r="G703">
            <v>153315.84</v>
          </cell>
          <cell r="H703">
            <v>0</v>
          </cell>
        </row>
        <row r="704">
          <cell r="A704" t="str">
            <v>08.02.35b</v>
          </cell>
          <cell r="B704" t="str">
            <v>Laép chuoãi neùo daây daãn &lt;= 14 baùt, coät cao &lt;= 30m</v>
          </cell>
          <cell r="C704" t="str">
            <v>chuoãi</v>
          </cell>
          <cell r="D704">
            <v>1395</v>
          </cell>
          <cell r="E704">
            <v>1395</v>
          </cell>
          <cell r="F704">
            <v>1395</v>
          </cell>
          <cell r="G704">
            <v>161700.30000000002</v>
          </cell>
          <cell r="H704">
            <v>0</v>
          </cell>
        </row>
        <row r="705">
          <cell r="A705" t="str">
            <v>08.02.35c</v>
          </cell>
          <cell r="B705" t="str">
            <v>Laép chuoãi neùo daây daãn &lt;= 14 baùt, coät cao &lt;= 40m</v>
          </cell>
          <cell r="C705" t="str">
            <v>chuoãi</v>
          </cell>
          <cell r="D705">
            <v>1395</v>
          </cell>
          <cell r="E705">
            <v>1395</v>
          </cell>
          <cell r="F705">
            <v>1395</v>
          </cell>
          <cell r="G705">
            <v>183260.34</v>
          </cell>
          <cell r="H705">
            <v>0</v>
          </cell>
        </row>
        <row r="706">
          <cell r="A706" t="str">
            <v>08.02.35d</v>
          </cell>
          <cell r="B706" t="str">
            <v>Laép chuoãi neùo daây daãn &lt;= 14 baùt, coät cao &lt;= 50m</v>
          </cell>
          <cell r="C706" t="str">
            <v>chuoãi</v>
          </cell>
          <cell r="D706">
            <v>1395</v>
          </cell>
          <cell r="E706">
            <v>1395</v>
          </cell>
          <cell r="F706">
            <v>1395</v>
          </cell>
          <cell r="G706">
            <v>204820.38</v>
          </cell>
          <cell r="H706">
            <v>0</v>
          </cell>
        </row>
        <row r="707">
          <cell r="A707" t="str">
            <v>08.02.35e</v>
          </cell>
          <cell r="B707" t="str">
            <v>Laép chuoãi neùo daây daãn &lt;= 14 baùt, coät cao &lt;= 60m</v>
          </cell>
          <cell r="C707" t="str">
            <v>chuoãi</v>
          </cell>
          <cell r="D707">
            <v>1395</v>
          </cell>
          <cell r="E707">
            <v>1395</v>
          </cell>
          <cell r="F707">
            <v>1395</v>
          </cell>
          <cell r="G707">
            <v>225182.63999999998</v>
          </cell>
          <cell r="H707">
            <v>0</v>
          </cell>
        </row>
        <row r="708">
          <cell r="A708" t="str">
            <v>08.02.36a</v>
          </cell>
          <cell r="B708" t="str">
            <v>Laép chuoãi neùo daây daãn &lt;= 18 baùt, coät cao &lt;= 20m</v>
          </cell>
          <cell r="C708" t="str">
            <v>chuoãi</v>
          </cell>
          <cell r="D708">
            <v>1684</v>
          </cell>
          <cell r="E708">
            <v>1684</v>
          </cell>
          <cell r="F708">
            <v>1684</v>
          </cell>
          <cell r="G708">
            <v>184458.12</v>
          </cell>
          <cell r="H708">
            <v>0</v>
          </cell>
        </row>
        <row r="709">
          <cell r="A709" t="str">
            <v>08.02.36b</v>
          </cell>
          <cell r="B709" t="str">
            <v>Laép chuoãi neùo daây daãn &lt;= 18 baùt, coät cao &lt;= 30m</v>
          </cell>
          <cell r="C709" t="str">
            <v>chuoãi</v>
          </cell>
          <cell r="D709">
            <v>1684</v>
          </cell>
          <cell r="E709">
            <v>1684</v>
          </cell>
          <cell r="F709">
            <v>1684</v>
          </cell>
          <cell r="G709">
            <v>194040.36</v>
          </cell>
          <cell r="H709">
            <v>0</v>
          </cell>
        </row>
        <row r="710">
          <cell r="A710" t="str">
            <v>08.02.36c</v>
          </cell>
          <cell r="B710" t="str">
            <v>Laép chuoãi neùo daây daãn &lt;= 18 baùt, coät cao &lt;= 40m</v>
          </cell>
          <cell r="C710" t="str">
            <v>chuoãi</v>
          </cell>
          <cell r="D710">
            <v>1684</v>
          </cell>
          <cell r="E710">
            <v>1684</v>
          </cell>
          <cell r="F710">
            <v>1684</v>
          </cell>
          <cell r="G710">
            <v>220391.52000000002</v>
          </cell>
          <cell r="H710">
            <v>0</v>
          </cell>
        </row>
        <row r="711">
          <cell r="A711" t="str">
            <v>08.02.36d</v>
          </cell>
          <cell r="B711" t="str">
            <v>Laép chuoãi neùo daây daãn &lt;= 18 baùt, coät cao &lt;= 50m</v>
          </cell>
          <cell r="C711" t="str">
            <v>chuoãi</v>
          </cell>
          <cell r="D711">
            <v>1684</v>
          </cell>
          <cell r="E711">
            <v>1684</v>
          </cell>
          <cell r="F711">
            <v>1684</v>
          </cell>
          <cell r="G711">
            <v>245544.9</v>
          </cell>
          <cell r="H711">
            <v>0</v>
          </cell>
        </row>
        <row r="712">
          <cell r="A712" t="str">
            <v>08.02.36e</v>
          </cell>
          <cell r="B712" t="str">
            <v>Laép chuoãi neùo daây daãn &lt;= 18 baùt, coät cao &lt;= 60m</v>
          </cell>
          <cell r="C712" t="str">
            <v>chuoãi</v>
          </cell>
          <cell r="D712">
            <v>1684</v>
          </cell>
          <cell r="E712">
            <v>1684</v>
          </cell>
          <cell r="F712">
            <v>1684</v>
          </cell>
          <cell r="G712">
            <v>311422.8</v>
          </cell>
          <cell r="H712">
            <v>0</v>
          </cell>
        </row>
        <row r="713">
          <cell r="A713" t="str">
            <v>08.02.37a</v>
          </cell>
          <cell r="B713" t="str">
            <v>Laép chuoãi neùo daây daãn &gt; 18 baùt, coät cao &lt;= 20m</v>
          </cell>
          <cell r="C713" t="str">
            <v>chuoãi</v>
          </cell>
          <cell r="D713">
            <v>989</v>
          </cell>
          <cell r="E713">
            <v>989</v>
          </cell>
          <cell r="F713">
            <v>989</v>
          </cell>
          <cell r="G713">
            <v>221589.30000000002</v>
          </cell>
          <cell r="H713">
            <v>0</v>
          </cell>
        </row>
        <row r="714">
          <cell r="A714" t="str">
            <v>08.02.37b</v>
          </cell>
          <cell r="B714" t="str">
            <v>Laép chuoãi neùo daây daãn &gt; 18 baùt, coät cao &lt;= 30m</v>
          </cell>
          <cell r="C714" t="str">
            <v>chuoãi</v>
          </cell>
          <cell r="D714">
            <v>989</v>
          </cell>
          <cell r="E714">
            <v>989</v>
          </cell>
          <cell r="F714">
            <v>989</v>
          </cell>
          <cell r="G714">
            <v>232568.95</v>
          </cell>
          <cell r="H714">
            <v>0</v>
          </cell>
        </row>
        <row r="715">
          <cell r="A715" t="str">
            <v>08.02.37c</v>
          </cell>
          <cell r="B715" t="str">
            <v>Laép chuoãi neùo daây daãn &gt; 18 baùt, coät cao &lt;= 40m</v>
          </cell>
          <cell r="C715" t="str">
            <v>chuoãi</v>
          </cell>
          <cell r="D715">
            <v>989</v>
          </cell>
          <cell r="E715">
            <v>989</v>
          </cell>
          <cell r="F715">
            <v>989</v>
          </cell>
          <cell r="G715">
            <v>264509.75</v>
          </cell>
          <cell r="H715">
            <v>0</v>
          </cell>
        </row>
        <row r="716">
          <cell r="A716" t="str">
            <v>08.02.37d</v>
          </cell>
          <cell r="B716" t="str">
            <v>Laép chuoãi neùo daây daãn &gt; 18 baùt, coät cao &lt;= 50m</v>
          </cell>
          <cell r="C716" t="str">
            <v>chuoãi</v>
          </cell>
          <cell r="D716">
            <v>989</v>
          </cell>
          <cell r="E716">
            <v>989</v>
          </cell>
          <cell r="F716">
            <v>989</v>
          </cell>
          <cell r="G716">
            <v>294454.25</v>
          </cell>
          <cell r="H716">
            <v>0</v>
          </cell>
        </row>
        <row r="717">
          <cell r="A717" t="str">
            <v>08.02.37e</v>
          </cell>
          <cell r="B717" t="str">
            <v>Laép chuoãi neùo daây daãn &gt; 18 baùt, coät cao &lt;= 60m</v>
          </cell>
          <cell r="C717" t="str">
            <v>chuoãi</v>
          </cell>
          <cell r="D717">
            <v>989</v>
          </cell>
          <cell r="E717">
            <v>989</v>
          </cell>
          <cell r="F717">
            <v>989</v>
          </cell>
          <cell r="G717">
            <v>324398.75</v>
          </cell>
          <cell r="H717">
            <v>0</v>
          </cell>
        </row>
        <row r="718">
          <cell r="A718" t="str">
            <v>08.03.00</v>
          </cell>
          <cell r="B718" t="str">
            <v xml:space="preserve">THAÙO SÖÙ ÑÖÙNG </v>
          </cell>
          <cell r="H718">
            <v>0</v>
          </cell>
        </row>
        <row r="719">
          <cell r="A719" t="str">
            <v>08.03.11a</v>
          </cell>
          <cell r="B719" t="str">
            <v>Thaùo söù ñöùng treân xaø, coät BTLT (6-10 kV)</v>
          </cell>
          <cell r="C719" t="str">
            <v>caùi</v>
          </cell>
          <cell r="D719">
            <v>0</v>
          </cell>
          <cell r="E719">
            <v>0</v>
          </cell>
          <cell r="F719">
            <v>0</v>
          </cell>
          <cell r="G719">
            <v>16691.399999999998</v>
          </cell>
          <cell r="H719">
            <v>0</v>
          </cell>
        </row>
        <row r="720">
          <cell r="A720" t="str">
            <v>08.03.11b</v>
          </cell>
          <cell r="B720" t="str">
            <v>Thaùo söù ñöùng treân xaø, coät BTLT (15-22 kV)</v>
          </cell>
          <cell r="C720" t="str">
            <v>caùi</v>
          </cell>
          <cell r="D720">
            <v>0</v>
          </cell>
          <cell r="E720">
            <v>0</v>
          </cell>
          <cell r="F720">
            <v>0</v>
          </cell>
          <cell r="G720">
            <v>22997.040000000001</v>
          </cell>
          <cell r="H720">
            <v>0</v>
          </cell>
        </row>
        <row r="721">
          <cell r="A721" t="str">
            <v>08.03.11c</v>
          </cell>
          <cell r="B721" t="str">
            <v>Thaùo söù ñöùng treân xaø, coät BTLT 35 kV</v>
          </cell>
          <cell r="C721" t="str">
            <v>caùi</v>
          </cell>
          <cell r="D721">
            <v>0</v>
          </cell>
          <cell r="E721">
            <v>0</v>
          </cell>
          <cell r="F721">
            <v>0</v>
          </cell>
          <cell r="G721">
            <v>28839.03</v>
          </cell>
          <cell r="H721">
            <v>0</v>
          </cell>
        </row>
        <row r="722">
          <cell r="A722" t="str">
            <v>08.03.12a</v>
          </cell>
          <cell r="B722" t="str">
            <v>Thaùo söù ñöùng treân coät beâ toâng vuoâng (6-10 kV)</v>
          </cell>
          <cell r="C722" t="str">
            <v>caùi</v>
          </cell>
          <cell r="D722">
            <v>0</v>
          </cell>
          <cell r="E722">
            <v>0</v>
          </cell>
          <cell r="F722">
            <v>0</v>
          </cell>
          <cell r="G722">
            <v>11498.52</v>
          </cell>
          <cell r="H722">
            <v>0</v>
          </cell>
        </row>
        <row r="723">
          <cell r="A723" t="str">
            <v>08.03.12b</v>
          </cell>
          <cell r="B723" t="str">
            <v>Thaùo söù ñöùng treân coät beâ toâng vuoâng (15-22 kV)</v>
          </cell>
          <cell r="C723" t="str">
            <v>caùi</v>
          </cell>
          <cell r="D723">
            <v>0</v>
          </cell>
          <cell r="E723">
            <v>0</v>
          </cell>
          <cell r="F723">
            <v>0</v>
          </cell>
          <cell r="G723">
            <v>15856.829999999998</v>
          </cell>
          <cell r="H723">
            <v>0</v>
          </cell>
        </row>
        <row r="724">
          <cell r="A724" t="str">
            <v>08.03.12c</v>
          </cell>
          <cell r="B724" t="str">
            <v>Thaùo söù ñöùng treân coät beâ toâng vuoâng 35 kV</v>
          </cell>
          <cell r="C724" t="str">
            <v>caùi</v>
          </cell>
          <cell r="D724">
            <v>0</v>
          </cell>
          <cell r="E724">
            <v>0</v>
          </cell>
          <cell r="F724">
            <v>0</v>
          </cell>
          <cell r="G724">
            <v>19658.760000000002</v>
          </cell>
          <cell r="H724">
            <v>0</v>
          </cell>
        </row>
        <row r="725">
          <cell r="A725" t="str">
            <v>08.03.13</v>
          </cell>
          <cell r="B725" t="str">
            <v>Thaùo söù haï theá</v>
          </cell>
          <cell r="C725" t="str">
            <v>caùi</v>
          </cell>
          <cell r="D725">
            <v>0</v>
          </cell>
          <cell r="E725">
            <v>0</v>
          </cell>
          <cell r="F725">
            <v>0</v>
          </cell>
          <cell r="G725">
            <v>88093.5</v>
          </cell>
          <cell r="H725">
            <v>0</v>
          </cell>
        </row>
        <row r="726">
          <cell r="A726" t="str">
            <v>08.04.10</v>
          </cell>
          <cell r="B726" t="str">
            <v>THAÙO CHUOÃI SÖÙ ÑÔÕ</v>
          </cell>
          <cell r="H726">
            <v>0</v>
          </cell>
        </row>
        <row r="727">
          <cell r="A727" t="str">
            <v>08.04.11a</v>
          </cell>
          <cell r="B727" t="str">
            <v>Thaùo chuoãi söù ñôõ &lt;= 2 baùt, coät cao &lt;= 20m</v>
          </cell>
          <cell r="C727" t="str">
            <v>chuoãi</v>
          </cell>
          <cell r="D727">
            <v>0</v>
          </cell>
          <cell r="E727">
            <v>0</v>
          </cell>
          <cell r="F727">
            <v>0</v>
          </cell>
          <cell r="G727">
            <v>24953.75</v>
          </cell>
          <cell r="H727">
            <v>0</v>
          </cell>
        </row>
        <row r="728">
          <cell r="A728" t="str">
            <v>08.04.11b</v>
          </cell>
          <cell r="B728" t="str">
            <v>Thaùo chuoãi söù ñôõ &lt;= 2 baùt, coät cao &lt;= 30m</v>
          </cell>
          <cell r="C728" t="str">
            <v>chuoãi</v>
          </cell>
          <cell r="D728">
            <v>0</v>
          </cell>
          <cell r="E728">
            <v>0</v>
          </cell>
          <cell r="F728">
            <v>0</v>
          </cell>
          <cell r="G728">
            <v>30942.65</v>
          </cell>
          <cell r="H728">
            <v>0</v>
          </cell>
        </row>
        <row r="729">
          <cell r="A729" t="str">
            <v>08.04.11c</v>
          </cell>
          <cell r="B729" t="str">
            <v>Thaùo chuoãi söù ñôõ &lt;= 2 baùt, coät cao &lt;= 40m</v>
          </cell>
          <cell r="C729" t="str">
            <v>chuoãi</v>
          </cell>
          <cell r="D729">
            <v>0</v>
          </cell>
          <cell r="E729">
            <v>0</v>
          </cell>
          <cell r="F729">
            <v>0</v>
          </cell>
          <cell r="G729">
            <v>35933.4</v>
          </cell>
          <cell r="H729">
            <v>0</v>
          </cell>
        </row>
        <row r="730">
          <cell r="A730" t="str">
            <v>08.04.11d</v>
          </cell>
          <cell r="B730" t="str">
            <v>Thaùo chuoãi söù ñôõ &lt;= 2 baùt, coät cao &lt;= 50m</v>
          </cell>
          <cell r="C730" t="str">
            <v>chuoãi</v>
          </cell>
          <cell r="D730">
            <v>0</v>
          </cell>
          <cell r="E730">
            <v>0</v>
          </cell>
          <cell r="F730">
            <v>0</v>
          </cell>
          <cell r="G730">
            <v>41922.299999999996</v>
          </cell>
          <cell r="H730">
            <v>0</v>
          </cell>
        </row>
        <row r="731">
          <cell r="A731" t="str">
            <v>08.04.11e</v>
          </cell>
          <cell r="B731" t="str">
            <v>Thaùo chuoãi söù ñôõ &lt;= 2 baùt, coät cao &lt;= 60m</v>
          </cell>
          <cell r="C731" t="str">
            <v>chuoãi</v>
          </cell>
          <cell r="D731">
            <v>0</v>
          </cell>
          <cell r="E731">
            <v>0</v>
          </cell>
          <cell r="F731">
            <v>0</v>
          </cell>
          <cell r="G731">
            <v>43918.6</v>
          </cell>
          <cell r="H731">
            <v>0</v>
          </cell>
        </row>
        <row r="732">
          <cell r="A732" t="str">
            <v>08.04.12a</v>
          </cell>
          <cell r="B732" t="str">
            <v>Thaùo chuoãi söù ñôõ &lt;= 5 baùt, coät cao &lt;= 20m</v>
          </cell>
          <cell r="C732" t="str">
            <v>chuoãi</v>
          </cell>
          <cell r="D732">
            <v>0</v>
          </cell>
          <cell r="E732">
            <v>0</v>
          </cell>
          <cell r="F732">
            <v>0</v>
          </cell>
          <cell r="G732">
            <v>43918.6</v>
          </cell>
          <cell r="H732">
            <v>0</v>
          </cell>
        </row>
        <row r="733">
          <cell r="A733" t="str">
            <v>08.04.12b</v>
          </cell>
          <cell r="B733" t="str">
            <v>Thaùo chuoãi söù ñôõ &lt;= 5 baùt, coät cao &lt;= 30m</v>
          </cell>
          <cell r="C733" t="str">
            <v>chuoãi</v>
          </cell>
          <cell r="D733">
            <v>0</v>
          </cell>
          <cell r="E733">
            <v>0</v>
          </cell>
          <cell r="F733">
            <v>0</v>
          </cell>
          <cell r="G733">
            <v>45914.9</v>
          </cell>
          <cell r="H733">
            <v>0</v>
          </cell>
        </row>
        <row r="734">
          <cell r="A734" t="str">
            <v>08.04.12c</v>
          </cell>
          <cell r="B734" t="str">
            <v>Thaùo chuoãi söù ñôõ &lt;= 5 baùt, coät cao &lt;= 40m</v>
          </cell>
          <cell r="C734" t="str">
            <v>chuoãi</v>
          </cell>
          <cell r="D734">
            <v>0</v>
          </cell>
          <cell r="E734">
            <v>0</v>
          </cell>
          <cell r="F734">
            <v>0</v>
          </cell>
          <cell r="G734">
            <v>50905.65</v>
          </cell>
          <cell r="H734">
            <v>0</v>
          </cell>
        </row>
        <row r="735">
          <cell r="A735" t="str">
            <v>08.04.12d</v>
          </cell>
          <cell r="B735" t="str">
            <v>Thaùo chuoãi söù ñôõ &lt;= 5 baùt, coät cao &lt;= 50m</v>
          </cell>
          <cell r="C735" t="str">
            <v>chuoãi</v>
          </cell>
          <cell r="D735">
            <v>0</v>
          </cell>
          <cell r="E735">
            <v>0</v>
          </cell>
          <cell r="F735">
            <v>0</v>
          </cell>
          <cell r="G735">
            <v>57892.7</v>
          </cell>
          <cell r="H735">
            <v>0</v>
          </cell>
        </row>
        <row r="736">
          <cell r="A736" t="str">
            <v>08.04.12e</v>
          </cell>
          <cell r="B736" t="str">
            <v>Thaùo chuoãi söù ñôõ &lt;= 5 baùt, coät cao &lt;= 60m</v>
          </cell>
          <cell r="C736" t="str">
            <v>chuoãi</v>
          </cell>
          <cell r="D736">
            <v>0</v>
          </cell>
          <cell r="E736">
            <v>0</v>
          </cell>
          <cell r="F736">
            <v>0</v>
          </cell>
          <cell r="G736">
            <v>63881.599999999999</v>
          </cell>
          <cell r="H736">
            <v>0</v>
          </cell>
        </row>
        <row r="737">
          <cell r="A737" t="str">
            <v>08.04.13a</v>
          </cell>
          <cell r="B737" t="str">
            <v>Thaùo chuoãi söù ñôõ &lt;= 8 baùt, coät cao &lt;= 20m</v>
          </cell>
          <cell r="C737" t="str">
            <v>chuoãi</v>
          </cell>
          <cell r="D737">
            <v>0</v>
          </cell>
          <cell r="E737">
            <v>0</v>
          </cell>
          <cell r="F737">
            <v>0</v>
          </cell>
          <cell r="G737">
            <v>69870.5</v>
          </cell>
          <cell r="H737">
            <v>0</v>
          </cell>
        </row>
        <row r="738">
          <cell r="A738" t="str">
            <v>08.04.13b</v>
          </cell>
          <cell r="B738" t="str">
            <v>Thaùo chuoãi söù ñôõ &lt;= 8 baùt, coät cao &lt;= 30m</v>
          </cell>
          <cell r="C738" t="str">
            <v>chuoãi</v>
          </cell>
          <cell r="D738">
            <v>0</v>
          </cell>
          <cell r="E738">
            <v>0</v>
          </cell>
          <cell r="F738">
            <v>0</v>
          </cell>
          <cell r="G738">
            <v>72864.95</v>
          </cell>
          <cell r="H738">
            <v>0</v>
          </cell>
        </row>
        <row r="739">
          <cell r="A739" t="str">
            <v>08.04.13c</v>
          </cell>
          <cell r="B739" t="str">
            <v>Thaùo chuoãi söù ñôõ &lt;= 8 baùt, coät cao &lt;= 40m</v>
          </cell>
          <cell r="C739" t="str">
            <v>chuoãi</v>
          </cell>
          <cell r="D739">
            <v>0</v>
          </cell>
          <cell r="E739">
            <v>0</v>
          </cell>
          <cell r="F739">
            <v>0</v>
          </cell>
          <cell r="G739">
            <v>79852</v>
          </cell>
          <cell r="H739">
            <v>0</v>
          </cell>
        </row>
        <row r="740">
          <cell r="A740" t="str">
            <v>08.04.13d</v>
          </cell>
          <cell r="B740" t="str">
            <v>Thaùo chuoãi söù ñôõ &lt;= 8 baùt, coät cao &lt;= 50m</v>
          </cell>
          <cell r="C740" t="str">
            <v>chuoãi</v>
          </cell>
          <cell r="D740">
            <v>0</v>
          </cell>
          <cell r="E740">
            <v>0</v>
          </cell>
          <cell r="F740">
            <v>0</v>
          </cell>
          <cell r="G740">
            <v>92827.950000000012</v>
          </cell>
          <cell r="H740">
            <v>0</v>
          </cell>
        </row>
        <row r="741">
          <cell r="A741" t="str">
            <v>08.04.13e</v>
          </cell>
          <cell r="B741" t="str">
            <v>Thaùo chuoãi söù ñôõ &lt;= 8 baùt, coät cao &lt;= 60m</v>
          </cell>
          <cell r="C741" t="str">
            <v>chuoãi</v>
          </cell>
          <cell r="D741">
            <v>0</v>
          </cell>
          <cell r="E741">
            <v>0</v>
          </cell>
          <cell r="F741">
            <v>0</v>
          </cell>
          <cell r="G741">
            <v>101811.3</v>
          </cell>
          <cell r="H741">
            <v>0</v>
          </cell>
        </row>
        <row r="742">
          <cell r="A742" t="str">
            <v>08.04.14a</v>
          </cell>
          <cell r="B742" t="str">
            <v>Thaùo chuoãi söù ñôõ &lt;= 11 baùt, coät cao &lt;= 20m</v>
          </cell>
          <cell r="C742" t="str">
            <v>chuoãi</v>
          </cell>
          <cell r="D742">
            <v>0</v>
          </cell>
          <cell r="E742">
            <v>0</v>
          </cell>
          <cell r="F742">
            <v>0</v>
          </cell>
          <cell r="G742">
            <v>98816.85</v>
          </cell>
          <cell r="H742">
            <v>0</v>
          </cell>
        </row>
        <row r="743">
          <cell r="A743" t="str">
            <v>08.04.14b</v>
          </cell>
          <cell r="B743" t="str">
            <v>Thaùo chuoãi söù ñôõ &lt;= 11 baùt, coät cao &lt;= 30m</v>
          </cell>
          <cell r="C743" t="str">
            <v>chuoãi</v>
          </cell>
          <cell r="D743">
            <v>0</v>
          </cell>
          <cell r="E743">
            <v>0</v>
          </cell>
          <cell r="F743">
            <v>0</v>
          </cell>
          <cell r="G743">
            <v>103807.6</v>
          </cell>
          <cell r="H743">
            <v>0</v>
          </cell>
        </row>
        <row r="744">
          <cell r="A744" t="str">
            <v>08.04.14c</v>
          </cell>
          <cell r="B744" t="str">
            <v>Thaùo chuoãi söù ñôõ &lt;= 11 baùt, coät cao &lt;= 40m</v>
          </cell>
          <cell r="C744" t="str">
            <v>chuoãi</v>
          </cell>
          <cell r="D744">
            <v>0</v>
          </cell>
          <cell r="E744">
            <v>0</v>
          </cell>
          <cell r="F744">
            <v>0</v>
          </cell>
          <cell r="G744">
            <v>114787.24999999999</v>
          </cell>
          <cell r="H744">
            <v>0</v>
          </cell>
        </row>
        <row r="745">
          <cell r="A745" t="str">
            <v>08.04.14d</v>
          </cell>
          <cell r="B745" t="str">
            <v>Thaùo chuoãi söù ñôõ &lt;= 11 baùt, coät cao &lt;= 50m</v>
          </cell>
          <cell r="C745" t="str">
            <v>chuoãi</v>
          </cell>
          <cell r="D745">
            <v>0</v>
          </cell>
          <cell r="E745">
            <v>0</v>
          </cell>
          <cell r="F745">
            <v>0</v>
          </cell>
          <cell r="G745">
            <v>131755.80000000002</v>
          </cell>
          <cell r="H745">
            <v>0</v>
          </cell>
        </row>
        <row r="746">
          <cell r="A746" t="str">
            <v>08.04.14e</v>
          </cell>
          <cell r="B746" t="str">
            <v>Thaùo chuoãi söù ñôõ &lt;= 11 baùt, coät cao &lt;= 60m</v>
          </cell>
          <cell r="C746" t="str">
            <v>chuoãi</v>
          </cell>
          <cell r="D746">
            <v>0</v>
          </cell>
          <cell r="E746">
            <v>0</v>
          </cell>
          <cell r="F746">
            <v>0</v>
          </cell>
          <cell r="G746">
            <v>144731.75</v>
          </cell>
          <cell r="H746">
            <v>0</v>
          </cell>
        </row>
        <row r="747">
          <cell r="A747" t="str">
            <v>08.04.15a</v>
          </cell>
          <cell r="B747" t="str">
            <v>Thaùo chuoãi söù ñôõ &lt;= 14 baùt, coät cao &lt;= 20m</v>
          </cell>
          <cell r="C747" t="str">
            <v>chuoãi</v>
          </cell>
          <cell r="D747">
            <v>0</v>
          </cell>
          <cell r="E747">
            <v>0</v>
          </cell>
          <cell r="F747">
            <v>0</v>
          </cell>
          <cell r="G747">
            <v>124768.75</v>
          </cell>
          <cell r="H747">
            <v>0</v>
          </cell>
        </row>
        <row r="748">
          <cell r="A748" t="str">
            <v>08.04.15b</v>
          </cell>
          <cell r="B748" t="str">
            <v>Thaùo chuoãi söù ñôõ &lt;= 14 baùt, coät cao &lt;= 30m</v>
          </cell>
          <cell r="C748" t="str">
            <v>chuoãi</v>
          </cell>
          <cell r="D748">
            <v>0</v>
          </cell>
          <cell r="E748">
            <v>0</v>
          </cell>
          <cell r="F748">
            <v>0</v>
          </cell>
          <cell r="G748">
            <v>131755.80000000002</v>
          </cell>
          <cell r="H748">
            <v>0</v>
          </cell>
        </row>
        <row r="749">
          <cell r="A749" t="str">
            <v>08.04.15c</v>
          </cell>
          <cell r="B749" t="str">
            <v>Thaùo chuoãi söù ñôõ &lt;= 14 baùt, coät cao &lt;= 40m</v>
          </cell>
          <cell r="C749" t="str">
            <v>chuoãi</v>
          </cell>
          <cell r="D749">
            <v>0</v>
          </cell>
          <cell r="E749">
            <v>0</v>
          </cell>
          <cell r="F749">
            <v>0</v>
          </cell>
          <cell r="G749">
            <v>143733.6</v>
          </cell>
          <cell r="H749">
            <v>0</v>
          </cell>
        </row>
        <row r="750">
          <cell r="A750" t="str">
            <v>08.04.15d</v>
          </cell>
          <cell r="B750" t="str">
            <v>Thaùo chuoãi söù ñôõ &lt;= 14 baùt, coät cao &lt;= 50m</v>
          </cell>
          <cell r="C750" t="str">
            <v>chuoãi</v>
          </cell>
          <cell r="D750">
            <v>0</v>
          </cell>
          <cell r="E750">
            <v>0</v>
          </cell>
          <cell r="F750">
            <v>0</v>
          </cell>
          <cell r="G750">
            <v>166691.04999999999</v>
          </cell>
          <cell r="H750">
            <v>0</v>
          </cell>
        </row>
        <row r="751">
          <cell r="A751" t="str">
            <v>08.04.15e</v>
          </cell>
          <cell r="B751" t="str">
            <v>Thaùo chuoãi söù ñôõ &lt;= 14 baùt, coät cao &lt;= 60m</v>
          </cell>
          <cell r="C751" t="str">
            <v>chuoãi</v>
          </cell>
          <cell r="D751">
            <v>0</v>
          </cell>
          <cell r="E751">
            <v>0</v>
          </cell>
          <cell r="F751">
            <v>0</v>
          </cell>
          <cell r="G751">
            <v>183659.6</v>
          </cell>
          <cell r="H751">
            <v>0</v>
          </cell>
        </row>
        <row r="752">
          <cell r="A752" t="str">
            <v>08.04.16a</v>
          </cell>
          <cell r="B752" t="str">
            <v>Thaùo chuoãi söù ñôõ &lt;= 18 baùt, coät cao &lt;= 20m</v>
          </cell>
          <cell r="C752" t="str">
            <v>chuoãi</v>
          </cell>
          <cell r="D752">
            <v>0</v>
          </cell>
          <cell r="E752">
            <v>0</v>
          </cell>
          <cell r="F752">
            <v>0</v>
          </cell>
          <cell r="G752">
            <v>147726.20000000001</v>
          </cell>
          <cell r="H752">
            <v>0</v>
          </cell>
        </row>
        <row r="753">
          <cell r="A753" t="str">
            <v>08.04.16b</v>
          </cell>
          <cell r="B753" t="str">
            <v>Thaùo chuoãi söù ñôõ &lt;= 18 baùt, coät cao &lt;= 30m</v>
          </cell>
          <cell r="C753" t="str">
            <v>chuoãi</v>
          </cell>
          <cell r="D753">
            <v>0</v>
          </cell>
          <cell r="E753">
            <v>0</v>
          </cell>
          <cell r="F753">
            <v>0</v>
          </cell>
          <cell r="G753">
            <v>155711.4</v>
          </cell>
          <cell r="H753">
            <v>0</v>
          </cell>
        </row>
        <row r="754">
          <cell r="A754" t="str">
            <v>08.04.16c</v>
          </cell>
          <cell r="B754" t="str">
            <v>Thaùo chuoãi söù ñôõ &lt;= 18 baùt, coät cao &lt;= 40m</v>
          </cell>
          <cell r="C754" t="str">
            <v>chuoãi</v>
          </cell>
          <cell r="D754">
            <v>0</v>
          </cell>
          <cell r="E754">
            <v>0</v>
          </cell>
          <cell r="F754">
            <v>0</v>
          </cell>
          <cell r="G754">
            <v>168687.35</v>
          </cell>
          <cell r="H754">
            <v>0</v>
          </cell>
        </row>
        <row r="755">
          <cell r="A755" t="str">
            <v>08.04.16d</v>
          </cell>
          <cell r="B755" t="str">
            <v>Thaùo chuoãi söù ñôõ &lt;= 18 baùt, coät cao &lt;= 50m</v>
          </cell>
          <cell r="C755" t="str">
            <v>chuoãi</v>
          </cell>
          <cell r="D755">
            <v>0</v>
          </cell>
          <cell r="E755">
            <v>0</v>
          </cell>
          <cell r="F755">
            <v>0</v>
          </cell>
          <cell r="G755">
            <v>193641.1</v>
          </cell>
          <cell r="H755">
            <v>0</v>
          </cell>
        </row>
        <row r="756">
          <cell r="A756" t="str">
            <v>08.04.16e</v>
          </cell>
          <cell r="B756" t="str">
            <v>Thaùo chuoãi söù ñôõ &lt;= 18 baùt, coät cao &lt;= 60m</v>
          </cell>
          <cell r="C756" t="str">
            <v>chuoãi</v>
          </cell>
          <cell r="D756">
            <v>0</v>
          </cell>
          <cell r="E756">
            <v>0</v>
          </cell>
          <cell r="F756">
            <v>0</v>
          </cell>
          <cell r="G756">
            <v>215600.40000000002</v>
          </cell>
          <cell r="H756">
            <v>0</v>
          </cell>
        </row>
        <row r="757">
          <cell r="A757" t="str">
            <v>08.04.17a</v>
          </cell>
          <cell r="B757" t="str">
            <v>Thaùo chuoãi söù ñôõ &gt; 18 baùt, coät cao &lt;= 20m</v>
          </cell>
          <cell r="C757" t="str">
            <v>chuoãi</v>
          </cell>
          <cell r="D757">
            <v>0</v>
          </cell>
          <cell r="E757">
            <v>0</v>
          </cell>
          <cell r="F757">
            <v>0</v>
          </cell>
          <cell r="G757">
            <v>179667</v>
          </cell>
          <cell r="H757">
            <v>0</v>
          </cell>
        </row>
        <row r="758">
          <cell r="A758" t="str">
            <v>08.04.17b</v>
          </cell>
          <cell r="B758" t="str">
            <v>Thaùo chuoãi söù ñôõ &gt; 18 baùt, coät cao &lt;= 30m</v>
          </cell>
          <cell r="C758" t="str">
            <v>chuoãi</v>
          </cell>
          <cell r="D758">
            <v>0</v>
          </cell>
          <cell r="E758">
            <v>0</v>
          </cell>
          <cell r="F758">
            <v>0</v>
          </cell>
          <cell r="G758">
            <v>189648.5</v>
          </cell>
          <cell r="H758">
            <v>0</v>
          </cell>
        </row>
        <row r="759">
          <cell r="A759" t="str">
            <v>08.04.17c</v>
          </cell>
          <cell r="B759" t="str">
            <v>Thaùo chuoãi söù ñôõ &gt; 18 baùt, coät cao &lt;= 40m</v>
          </cell>
          <cell r="C759" t="str">
            <v>chuoãi</v>
          </cell>
          <cell r="D759">
            <v>0</v>
          </cell>
          <cell r="E759">
            <v>0</v>
          </cell>
          <cell r="F759">
            <v>0</v>
          </cell>
          <cell r="G759">
            <v>206617.05</v>
          </cell>
          <cell r="H759">
            <v>0</v>
          </cell>
        </row>
        <row r="760">
          <cell r="A760" t="str">
            <v>08.04.17d</v>
          </cell>
          <cell r="B760" t="str">
            <v>Thaùo chuoãi söù ñôõ &gt; 18 baùt, coät cao &lt;= 50m</v>
          </cell>
          <cell r="C760" t="str">
            <v>chuoãi</v>
          </cell>
          <cell r="D760">
            <v>0</v>
          </cell>
          <cell r="E760">
            <v>0</v>
          </cell>
          <cell r="F760">
            <v>0</v>
          </cell>
          <cell r="G760">
            <v>236561.55000000002</v>
          </cell>
          <cell r="H760">
            <v>0</v>
          </cell>
        </row>
        <row r="761">
          <cell r="A761" t="str">
            <v>08.04.17e</v>
          </cell>
          <cell r="B761" t="str">
            <v>Thaùo chuoãi söù ñôõ &gt; 18 baùt, coät cao &lt;= 60m</v>
          </cell>
          <cell r="C761" t="str">
            <v>chuoãi</v>
          </cell>
          <cell r="D761">
            <v>0</v>
          </cell>
          <cell r="E761">
            <v>0</v>
          </cell>
          <cell r="F761">
            <v>0</v>
          </cell>
          <cell r="G761">
            <v>263511.60000000003</v>
          </cell>
          <cell r="H761">
            <v>0</v>
          </cell>
        </row>
        <row r="762">
          <cell r="A762" t="str">
            <v>08.04.20</v>
          </cell>
          <cell r="B762" t="str">
            <v>THAÙO CHUOÃI SÖÙ NEÙO</v>
          </cell>
          <cell r="H762">
            <v>0</v>
          </cell>
        </row>
        <row r="763">
          <cell r="A763" t="str">
            <v>08.04.21a</v>
          </cell>
          <cell r="B763" t="str">
            <v>Thaùo chuoãi söù neùo &lt;= 2 baùt, coät cao &lt;= 20m</v>
          </cell>
          <cell r="C763" t="str">
            <v>chuoãi</v>
          </cell>
          <cell r="D763">
            <v>0</v>
          </cell>
          <cell r="E763">
            <v>0</v>
          </cell>
          <cell r="F763">
            <v>0</v>
          </cell>
          <cell r="G763">
            <v>20961.149999999998</v>
          </cell>
          <cell r="H763">
            <v>0</v>
          </cell>
        </row>
        <row r="764">
          <cell r="A764" t="str">
            <v>08.04.21b</v>
          </cell>
          <cell r="B764" t="str">
            <v>Thaùo chuoãi söù neùo &lt;= 2 baùt, coät cao &lt;= 30m</v>
          </cell>
          <cell r="C764" t="str">
            <v>chuoãi</v>
          </cell>
          <cell r="D764">
            <v>0</v>
          </cell>
          <cell r="E764">
            <v>0</v>
          </cell>
          <cell r="F764">
            <v>0</v>
          </cell>
          <cell r="G764">
            <v>25951.9</v>
          </cell>
          <cell r="H764">
            <v>0</v>
          </cell>
        </row>
        <row r="765">
          <cell r="A765" t="str">
            <v>08.04.21c</v>
          </cell>
          <cell r="B765" t="str">
            <v>Thaùo chuoãi söù neùo &lt;= 2 baùt, coät cao &lt;= 40m</v>
          </cell>
          <cell r="C765" t="str">
            <v>chuoãi</v>
          </cell>
          <cell r="D765">
            <v>0</v>
          </cell>
          <cell r="E765">
            <v>0</v>
          </cell>
          <cell r="F765">
            <v>0</v>
          </cell>
          <cell r="G765">
            <v>32938.950000000004</v>
          </cell>
          <cell r="H765">
            <v>0</v>
          </cell>
        </row>
        <row r="766">
          <cell r="A766" t="str">
            <v>08.04.21d</v>
          </cell>
          <cell r="B766" t="str">
            <v>Thaùo chuoãi söù neùo &lt;= 2 baùt, coät cao &lt;= 50m</v>
          </cell>
          <cell r="C766" t="str">
            <v>chuoãi</v>
          </cell>
          <cell r="D766">
            <v>0</v>
          </cell>
          <cell r="E766">
            <v>0</v>
          </cell>
          <cell r="F766">
            <v>0</v>
          </cell>
          <cell r="G766">
            <v>37929.699999999997</v>
          </cell>
          <cell r="H766">
            <v>0</v>
          </cell>
        </row>
        <row r="767">
          <cell r="A767" t="str">
            <v>08.04.21e</v>
          </cell>
          <cell r="B767" t="str">
            <v>Thaùo chuoãi söù neùo &lt;= 2 baùt, coät cao &lt;= 60m</v>
          </cell>
          <cell r="C767" t="str">
            <v>chuoãi</v>
          </cell>
          <cell r="D767">
            <v>0</v>
          </cell>
          <cell r="E767">
            <v>0</v>
          </cell>
          <cell r="F767">
            <v>0</v>
          </cell>
          <cell r="G767">
            <v>43918.6</v>
          </cell>
          <cell r="H767">
            <v>0</v>
          </cell>
        </row>
        <row r="768">
          <cell r="A768" t="str">
            <v>08.04.22a</v>
          </cell>
          <cell r="B768" t="str">
            <v>Thaùo chuoãi söù neùo &lt;= 5 baùt, coät cao &lt;= 20m</v>
          </cell>
          <cell r="C768" t="str">
            <v>chuoãi</v>
          </cell>
          <cell r="D768">
            <v>0</v>
          </cell>
          <cell r="E768">
            <v>0</v>
          </cell>
          <cell r="F768">
            <v>0</v>
          </cell>
          <cell r="G768">
            <v>48909.35</v>
          </cell>
          <cell r="H768">
            <v>0</v>
          </cell>
        </row>
        <row r="769">
          <cell r="A769" t="str">
            <v>08.04.22b</v>
          </cell>
          <cell r="B769" t="str">
            <v>Thaùo chuoãi söù neùo &lt;= 5 baùt, coät cao &lt;= 30m</v>
          </cell>
          <cell r="C769" t="str">
            <v>chuoãi</v>
          </cell>
          <cell r="D769">
            <v>0</v>
          </cell>
          <cell r="E769">
            <v>0</v>
          </cell>
          <cell r="F769">
            <v>0</v>
          </cell>
          <cell r="G769">
            <v>50905.65</v>
          </cell>
          <cell r="H769">
            <v>0</v>
          </cell>
        </row>
        <row r="770">
          <cell r="A770" t="str">
            <v>08.04.22c</v>
          </cell>
          <cell r="B770" t="str">
            <v>Thaùo chuoãi söù neùo &lt;= 5 baùt, coät cao &lt;= 40m</v>
          </cell>
          <cell r="C770" t="str">
            <v>chuoãi</v>
          </cell>
          <cell r="D770">
            <v>0</v>
          </cell>
          <cell r="E770">
            <v>0</v>
          </cell>
          <cell r="F770">
            <v>0</v>
          </cell>
          <cell r="G770">
            <v>56894.549999999996</v>
          </cell>
          <cell r="H770">
            <v>0</v>
          </cell>
        </row>
        <row r="771">
          <cell r="A771" t="str">
            <v>08.04.22d</v>
          </cell>
          <cell r="B771" t="str">
            <v>Thaùo chuoãi söù neùo &lt;= 5 baùt, coät cao &lt;= 50m</v>
          </cell>
          <cell r="C771" t="str">
            <v>chuoãi</v>
          </cell>
          <cell r="D771">
            <v>0</v>
          </cell>
          <cell r="E771">
            <v>0</v>
          </cell>
          <cell r="F771">
            <v>0</v>
          </cell>
          <cell r="G771">
            <v>64879.75</v>
          </cell>
          <cell r="H771">
            <v>0</v>
          </cell>
        </row>
        <row r="772">
          <cell r="A772" t="str">
            <v>08.04.22e</v>
          </cell>
          <cell r="B772" t="str">
            <v>Thaùo chuoãi söù neùo &lt;= 5 baùt, coät cao &lt;= 60m</v>
          </cell>
          <cell r="C772" t="str">
            <v>chuoãi</v>
          </cell>
          <cell r="D772">
            <v>0</v>
          </cell>
          <cell r="E772">
            <v>0</v>
          </cell>
          <cell r="F772">
            <v>0</v>
          </cell>
          <cell r="G772">
            <v>70868.649999999994</v>
          </cell>
          <cell r="H772">
            <v>0</v>
          </cell>
        </row>
        <row r="773">
          <cell r="A773" t="str">
            <v>08.04.23a</v>
          </cell>
          <cell r="B773" t="str">
            <v>Thaùo chuoãi söù neùo &lt;= 8 baùt, coät cao &lt;= 20m</v>
          </cell>
          <cell r="C773" t="str">
            <v>chuoãi</v>
          </cell>
          <cell r="D773">
            <v>0</v>
          </cell>
          <cell r="E773">
            <v>0</v>
          </cell>
          <cell r="F773">
            <v>0</v>
          </cell>
          <cell r="G773">
            <v>77855.7</v>
          </cell>
          <cell r="H773">
            <v>0</v>
          </cell>
        </row>
        <row r="774">
          <cell r="A774" t="str">
            <v>08.04.23b</v>
          </cell>
          <cell r="B774" t="str">
            <v>Thaùo chuoãi söù neùo &lt;= 8 baùt, coät cao &lt;= 30m</v>
          </cell>
          <cell r="C774" t="str">
            <v>chuoãi</v>
          </cell>
          <cell r="D774">
            <v>0</v>
          </cell>
          <cell r="E774">
            <v>0</v>
          </cell>
          <cell r="F774">
            <v>0</v>
          </cell>
          <cell r="G774">
            <v>81848.299999999988</v>
          </cell>
          <cell r="H774">
            <v>0</v>
          </cell>
        </row>
        <row r="775">
          <cell r="A775" t="str">
            <v>08.04.23c</v>
          </cell>
          <cell r="B775" t="str">
            <v>Thaùo chuoãi söù neùo &lt;= 8 baùt, coät cao &lt;= 40m</v>
          </cell>
          <cell r="C775" t="str">
            <v>chuoãi</v>
          </cell>
          <cell r="D775">
            <v>0</v>
          </cell>
          <cell r="E775">
            <v>0</v>
          </cell>
          <cell r="F775">
            <v>0</v>
          </cell>
          <cell r="G775">
            <v>92827.950000000012</v>
          </cell>
          <cell r="H775">
            <v>0</v>
          </cell>
        </row>
        <row r="776">
          <cell r="A776" t="str">
            <v>08.04.23d</v>
          </cell>
          <cell r="B776" t="str">
            <v>Thaùo chuoãi söù neùo &lt;= 8 baùt, coät cao &lt;= 50m</v>
          </cell>
          <cell r="C776" t="str">
            <v>chuoãi</v>
          </cell>
          <cell r="D776">
            <v>0</v>
          </cell>
          <cell r="E776">
            <v>0</v>
          </cell>
          <cell r="F776">
            <v>0</v>
          </cell>
          <cell r="G776">
            <v>104805.75</v>
          </cell>
          <cell r="H776">
            <v>0</v>
          </cell>
        </row>
        <row r="777">
          <cell r="A777" t="str">
            <v>08.04.23e</v>
          </cell>
          <cell r="B777" t="str">
            <v>Thaùo chuoãi söù neùo &lt;= 8 baùt, coät cao &lt;= 60m</v>
          </cell>
          <cell r="C777" t="str">
            <v>chuoãi</v>
          </cell>
          <cell r="D777">
            <v>0</v>
          </cell>
          <cell r="E777">
            <v>0</v>
          </cell>
          <cell r="F777">
            <v>0</v>
          </cell>
          <cell r="G777">
            <v>115785.4</v>
          </cell>
          <cell r="H777">
            <v>0</v>
          </cell>
        </row>
        <row r="778">
          <cell r="A778" t="str">
            <v>08.04.24a</v>
          </cell>
          <cell r="B778" t="str">
            <v>Thaùo chuoãi söù neùo &lt;= 11 baùt, coät cao &lt;= 20m</v>
          </cell>
          <cell r="C778" t="str">
            <v>chuoãi</v>
          </cell>
          <cell r="D778">
            <v>0</v>
          </cell>
          <cell r="E778">
            <v>0</v>
          </cell>
          <cell r="F778">
            <v>0</v>
          </cell>
          <cell r="G778">
            <v>110794.65000000001</v>
          </cell>
          <cell r="H778">
            <v>0</v>
          </cell>
        </row>
        <row r="779">
          <cell r="A779" t="str">
            <v>08.04.24b</v>
          </cell>
          <cell r="B779" t="str">
            <v>Thaùo chuoãi söù neùo &lt;= 11 baùt, coät cao &lt;= 30m</v>
          </cell>
          <cell r="C779" t="str">
            <v>chuoãi</v>
          </cell>
          <cell r="D779">
            <v>0</v>
          </cell>
          <cell r="E779">
            <v>0</v>
          </cell>
          <cell r="F779">
            <v>0</v>
          </cell>
          <cell r="G779">
            <v>117781.7</v>
          </cell>
          <cell r="H779">
            <v>0</v>
          </cell>
        </row>
        <row r="780">
          <cell r="A780" t="str">
            <v>08.04.24c</v>
          </cell>
          <cell r="B780" t="str">
            <v>Thaùo chuoãi söù neùo &lt;= 11 baùt, coät cao &lt;= 40m</v>
          </cell>
          <cell r="C780" t="str">
            <v>chuoãi</v>
          </cell>
          <cell r="D780">
            <v>0</v>
          </cell>
          <cell r="E780">
            <v>0</v>
          </cell>
          <cell r="F780">
            <v>0</v>
          </cell>
          <cell r="G780">
            <v>132753.95000000001</v>
          </cell>
          <cell r="H780">
            <v>0</v>
          </cell>
        </row>
        <row r="781">
          <cell r="A781" t="str">
            <v>08.04.24d</v>
          </cell>
          <cell r="B781" t="str">
            <v>Thaùo chuoãi söù neùo &lt;= 11 baùt, coät cao &lt;= 50m</v>
          </cell>
          <cell r="C781" t="str">
            <v>chuoãi</v>
          </cell>
          <cell r="D781">
            <v>0</v>
          </cell>
          <cell r="E781">
            <v>0</v>
          </cell>
          <cell r="F781">
            <v>0</v>
          </cell>
          <cell r="G781">
            <v>147726.20000000001</v>
          </cell>
          <cell r="H781">
            <v>0</v>
          </cell>
        </row>
        <row r="782">
          <cell r="A782" t="str">
            <v>08.04.24e</v>
          </cell>
          <cell r="B782" t="str">
            <v>Thaùo chuoãi söù neùo &lt;= 11 baùt, coät cao &lt;= 60m</v>
          </cell>
          <cell r="C782" t="str">
            <v>chuoãi</v>
          </cell>
          <cell r="D782">
            <v>0</v>
          </cell>
          <cell r="E782">
            <v>0</v>
          </cell>
          <cell r="F782">
            <v>0</v>
          </cell>
          <cell r="G782">
            <v>162698.44999999998</v>
          </cell>
          <cell r="H782">
            <v>0</v>
          </cell>
        </row>
        <row r="783">
          <cell r="A783" t="str">
            <v>08.04.25a</v>
          </cell>
          <cell r="B783" t="str">
            <v>Thaùo chuoãi söù neùo &lt;= 14 baùt, coät cao &lt;= 20m</v>
          </cell>
          <cell r="C783" t="str">
            <v>chuoãi</v>
          </cell>
          <cell r="D783">
            <v>0</v>
          </cell>
          <cell r="E783">
            <v>0</v>
          </cell>
          <cell r="F783">
            <v>0</v>
          </cell>
          <cell r="G783">
            <v>139741</v>
          </cell>
          <cell r="H783">
            <v>0</v>
          </cell>
        </row>
        <row r="784">
          <cell r="A784" t="str">
            <v>08.04.25b</v>
          </cell>
          <cell r="B784" t="str">
            <v>Thaùo chuoãi söù neùo &lt;= 14 baùt, coät cao &lt;= 30m</v>
          </cell>
          <cell r="C784" t="str">
            <v>chuoãi</v>
          </cell>
          <cell r="D784">
            <v>0</v>
          </cell>
          <cell r="E784">
            <v>0</v>
          </cell>
          <cell r="F784">
            <v>0</v>
          </cell>
          <cell r="G784">
            <v>147726.20000000001</v>
          </cell>
          <cell r="H784">
            <v>0</v>
          </cell>
        </row>
        <row r="785">
          <cell r="A785" t="str">
            <v>08.04.25c</v>
          </cell>
          <cell r="B785" t="str">
            <v>Thaùo chuoãi söù neùo &lt;= 14 baùt, coät cao &lt;= 40m</v>
          </cell>
          <cell r="C785" t="str">
            <v>chuoãi</v>
          </cell>
          <cell r="D785">
            <v>0</v>
          </cell>
          <cell r="E785">
            <v>0</v>
          </cell>
          <cell r="F785">
            <v>0</v>
          </cell>
          <cell r="G785">
            <v>167689.19999999998</v>
          </cell>
          <cell r="H785">
            <v>0</v>
          </cell>
        </row>
        <row r="786">
          <cell r="A786" t="str">
            <v>08.04.25d</v>
          </cell>
          <cell r="B786" t="str">
            <v>Thaùo chuoãi söù neùo &lt;= 14 baùt, coät cao &lt;= 50m</v>
          </cell>
          <cell r="C786" t="str">
            <v>chuoãi</v>
          </cell>
          <cell r="D786">
            <v>0</v>
          </cell>
          <cell r="E786">
            <v>0</v>
          </cell>
          <cell r="F786">
            <v>0</v>
          </cell>
          <cell r="G786">
            <v>187652.19999999998</v>
          </cell>
          <cell r="H786">
            <v>0</v>
          </cell>
        </row>
        <row r="787">
          <cell r="A787" t="str">
            <v>08.04.25e</v>
          </cell>
          <cell r="B787" t="str">
            <v>Thaùo chuoãi söù neùo &lt;= 14 baùt, coät cao &lt;= 60m</v>
          </cell>
          <cell r="C787" t="str">
            <v>chuoãi</v>
          </cell>
          <cell r="D787">
            <v>0</v>
          </cell>
          <cell r="E787">
            <v>0</v>
          </cell>
          <cell r="F787">
            <v>0</v>
          </cell>
          <cell r="G787">
            <v>206617.05</v>
          </cell>
          <cell r="H787">
            <v>0</v>
          </cell>
        </row>
        <row r="788">
          <cell r="A788" t="str">
            <v>08.04.26a</v>
          </cell>
          <cell r="B788" t="str">
            <v>Thaùo chuoãi söù neùo &lt;= 18 baùt, coät cao &lt;= 20m</v>
          </cell>
          <cell r="C788" t="str">
            <v>chuoãi</v>
          </cell>
          <cell r="D788">
            <v>0</v>
          </cell>
          <cell r="E788">
            <v>0</v>
          </cell>
          <cell r="F788">
            <v>0</v>
          </cell>
          <cell r="G788">
            <v>165692.9</v>
          </cell>
          <cell r="H788">
            <v>0</v>
          </cell>
        </row>
        <row r="789">
          <cell r="A789" t="str">
            <v>08.04.26b</v>
          </cell>
          <cell r="B789" t="str">
            <v>Thaùo chuoãi söù neùo &lt;= 18 baùt, coät cao &lt;= 30m</v>
          </cell>
          <cell r="C789" t="str">
            <v>chuoãi</v>
          </cell>
          <cell r="D789">
            <v>0</v>
          </cell>
          <cell r="E789">
            <v>0</v>
          </cell>
          <cell r="F789">
            <v>0</v>
          </cell>
          <cell r="G789">
            <v>174676.25</v>
          </cell>
          <cell r="H789">
            <v>0</v>
          </cell>
        </row>
        <row r="790">
          <cell r="A790" t="str">
            <v>08.04.26c</v>
          </cell>
          <cell r="B790" t="str">
            <v>Thaùo chuoãi söù neùo &lt;= 18 baùt, coät cao &lt;= 40m</v>
          </cell>
          <cell r="C790" t="str">
            <v>chuoãi</v>
          </cell>
          <cell r="D790">
            <v>0</v>
          </cell>
          <cell r="E790">
            <v>0</v>
          </cell>
          <cell r="F790">
            <v>0</v>
          </cell>
          <cell r="G790">
            <v>198631.85</v>
          </cell>
          <cell r="H790">
            <v>0</v>
          </cell>
        </row>
        <row r="791">
          <cell r="A791" t="str">
            <v>08.04.26d</v>
          </cell>
          <cell r="B791" t="str">
            <v>Thaùo chuoãi söù neùo &lt;= 18 baùt, coät cao &lt;= 50m</v>
          </cell>
          <cell r="C791" t="str">
            <v>chuoãi</v>
          </cell>
          <cell r="D791">
            <v>0</v>
          </cell>
          <cell r="E791">
            <v>0</v>
          </cell>
          <cell r="F791">
            <v>0</v>
          </cell>
          <cell r="G791">
            <v>220591.15</v>
          </cell>
          <cell r="H791">
            <v>0</v>
          </cell>
        </row>
        <row r="792">
          <cell r="A792" t="str">
            <v>08.04.26e</v>
          </cell>
          <cell r="B792" t="str">
            <v>Thaùo chuoãi söù neùo &lt;= 18 baùt, coät cao &lt;= 60m</v>
          </cell>
          <cell r="C792" t="str">
            <v>chuoãi</v>
          </cell>
          <cell r="D792">
            <v>0</v>
          </cell>
          <cell r="E792">
            <v>0</v>
          </cell>
          <cell r="F792">
            <v>0</v>
          </cell>
          <cell r="G792">
            <v>280480.15000000002</v>
          </cell>
          <cell r="H792">
            <v>0</v>
          </cell>
        </row>
        <row r="793">
          <cell r="A793" t="str">
            <v>08.04.27a</v>
          </cell>
          <cell r="B793" t="str">
            <v>Thaùo chuoãi söù neùo &gt; 18 baùt, coät cao &lt;= 20m</v>
          </cell>
          <cell r="C793" t="str">
            <v>chuoãi</v>
          </cell>
          <cell r="D793">
            <v>0</v>
          </cell>
          <cell r="E793">
            <v>0</v>
          </cell>
          <cell r="F793">
            <v>0</v>
          </cell>
          <cell r="G793">
            <v>202624.44999999998</v>
          </cell>
          <cell r="H793">
            <v>0</v>
          </cell>
        </row>
        <row r="794">
          <cell r="A794" t="str">
            <v>08.04.27b</v>
          </cell>
          <cell r="B794" t="str">
            <v>Thaùo chuoãi söù neùo &gt; 18 baùt, coät cao &lt;= 30m</v>
          </cell>
          <cell r="C794" t="str">
            <v>chuoãi</v>
          </cell>
          <cell r="D794">
            <v>0</v>
          </cell>
          <cell r="E794">
            <v>0</v>
          </cell>
          <cell r="F794">
            <v>0</v>
          </cell>
          <cell r="G794">
            <v>212605.94999999998</v>
          </cell>
          <cell r="H794">
            <v>0</v>
          </cell>
        </row>
        <row r="795">
          <cell r="A795" t="str">
            <v>08.04.27c</v>
          </cell>
          <cell r="B795" t="str">
            <v>Thaùo chuoãi söù neùo &gt; 18 baùt, coät cao &lt;= 40m</v>
          </cell>
          <cell r="C795" t="str">
            <v>chuoãi</v>
          </cell>
          <cell r="D795">
            <v>0</v>
          </cell>
          <cell r="E795">
            <v>0</v>
          </cell>
          <cell r="F795">
            <v>0</v>
          </cell>
          <cell r="G795">
            <v>242550.45</v>
          </cell>
          <cell r="H795">
            <v>0</v>
          </cell>
        </row>
        <row r="796">
          <cell r="A796" t="str">
            <v>08.04.27d</v>
          </cell>
          <cell r="B796" t="str">
            <v>Thaùo chuoãi söù neùo &gt; 18 baùt, coät cao &lt;= 50m</v>
          </cell>
          <cell r="C796" t="str">
            <v>chuoãi</v>
          </cell>
          <cell r="D796">
            <v>0</v>
          </cell>
          <cell r="E796">
            <v>0</v>
          </cell>
          <cell r="F796">
            <v>0</v>
          </cell>
          <cell r="G796">
            <v>270498.65000000002</v>
          </cell>
          <cell r="H796">
            <v>0</v>
          </cell>
        </row>
        <row r="797">
          <cell r="A797" t="str">
            <v>08.04.27e</v>
          </cell>
          <cell r="B797" t="str">
            <v>Thaùo chuoãi söù neùo &gt; 18 baùt, coät cao &lt;= 60m</v>
          </cell>
          <cell r="C797" t="str">
            <v>chuoãi</v>
          </cell>
          <cell r="D797">
            <v>0</v>
          </cell>
          <cell r="E797">
            <v>0</v>
          </cell>
          <cell r="F797">
            <v>0</v>
          </cell>
          <cell r="G797">
            <v>297448.7</v>
          </cell>
          <cell r="H797">
            <v>0</v>
          </cell>
        </row>
        <row r="798">
          <cell r="A798" t="str">
            <v>08.05.00</v>
          </cell>
          <cell r="B798" t="str">
            <v>LAÉP PHUÏ KIEÄN</v>
          </cell>
          <cell r="H798">
            <v>0</v>
          </cell>
        </row>
        <row r="799">
          <cell r="A799" t="str">
            <v>08.05.11a</v>
          </cell>
          <cell r="B799" t="str">
            <v>Laép choáng rung , chieàu cao  &lt;= 20 m</v>
          </cell>
          <cell r="C799" t="str">
            <v>boä</v>
          </cell>
          <cell r="D799">
            <v>0</v>
          </cell>
          <cell r="E799">
            <v>0</v>
          </cell>
          <cell r="F799">
            <v>0</v>
          </cell>
          <cell r="G799">
            <v>43918.6</v>
          </cell>
          <cell r="H799">
            <v>0</v>
          </cell>
        </row>
        <row r="800">
          <cell r="A800" t="str">
            <v>08.05.11b</v>
          </cell>
          <cell r="B800" t="str">
            <v>Laép choáng rung , chieàu cao  &lt;= 30 m</v>
          </cell>
          <cell r="C800" t="str">
            <v>boä</v>
          </cell>
          <cell r="D800">
            <v>0</v>
          </cell>
          <cell r="E800">
            <v>0</v>
          </cell>
          <cell r="F800">
            <v>0</v>
          </cell>
          <cell r="G800">
            <v>45914.9</v>
          </cell>
          <cell r="H800">
            <v>0</v>
          </cell>
        </row>
        <row r="801">
          <cell r="A801" t="str">
            <v>08.05.11c</v>
          </cell>
          <cell r="B801" t="str">
            <v>Laép choáng rung , chieàu cao  &lt;= 40 m</v>
          </cell>
          <cell r="C801" t="str">
            <v>boä</v>
          </cell>
          <cell r="D801">
            <v>0</v>
          </cell>
          <cell r="E801">
            <v>0</v>
          </cell>
          <cell r="F801">
            <v>0</v>
          </cell>
          <cell r="G801">
            <v>51903.8</v>
          </cell>
          <cell r="H801">
            <v>0</v>
          </cell>
        </row>
        <row r="802">
          <cell r="A802" t="str">
            <v>08.05.11d</v>
          </cell>
          <cell r="B802" t="str">
            <v>Laép choáng rung , chieàu cao  &lt;= 50 m</v>
          </cell>
          <cell r="C802" t="str">
            <v>boä</v>
          </cell>
          <cell r="D802">
            <v>0</v>
          </cell>
          <cell r="E802">
            <v>0</v>
          </cell>
          <cell r="F802">
            <v>0</v>
          </cell>
          <cell r="G802">
            <v>58890.85</v>
          </cell>
          <cell r="H802">
            <v>0</v>
          </cell>
        </row>
        <row r="803">
          <cell r="A803" t="str">
            <v>08.05.11e</v>
          </cell>
          <cell r="B803" t="str">
            <v>Laép choáng rung , chieàu cao  &lt;= 60 m</v>
          </cell>
          <cell r="C803" t="str">
            <v>boä</v>
          </cell>
          <cell r="D803">
            <v>0</v>
          </cell>
          <cell r="E803">
            <v>0</v>
          </cell>
          <cell r="F803">
            <v>0</v>
          </cell>
          <cell r="G803">
            <v>64879.75</v>
          </cell>
          <cell r="H803">
            <v>0</v>
          </cell>
        </row>
        <row r="804">
          <cell r="A804" t="str">
            <v>08.05.12a</v>
          </cell>
          <cell r="B804" t="str">
            <v>Laép moû phoùng seùt , chieàu cao  &lt;= 20 m</v>
          </cell>
          <cell r="C804" t="str">
            <v>boä</v>
          </cell>
          <cell r="D804">
            <v>0</v>
          </cell>
          <cell r="E804">
            <v>0</v>
          </cell>
          <cell r="F804">
            <v>0</v>
          </cell>
          <cell r="G804">
            <v>59889</v>
          </cell>
          <cell r="H804">
            <v>0</v>
          </cell>
        </row>
        <row r="805">
          <cell r="A805" t="str">
            <v>08.05.12b</v>
          </cell>
          <cell r="B805" t="str">
            <v>Laép moû phoùng seùt , chieàu cao  &lt;= 30 m</v>
          </cell>
          <cell r="C805" t="str">
            <v>boä</v>
          </cell>
          <cell r="D805">
            <v>0</v>
          </cell>
          <cell r="E805">
            <v>0</v>
          </cell>
          <cell r="F805">
            <v>0</v>
          </cell>
          <cell r="G805">
            <v>41922.299999999996</v>
          </cell>
          <cell r="H805">
            <v>0</v>
          </cell>
        </row>
        <row r="806">
          <cell r="A806" t="str">
            <v>08.05.12c</v>
          </cell>
          <cell r="B806" t="str">
            <v>Laép moû phoùng seùt , chieàu cao  &lt;= 40 m</v>
          </cell>
          <cell r="C806" t="str">
            <v>boä</v>
          </cell>
          <cell r="D806">
            <v>0</v>
          </cell>
          <cell r="E806">
            <v>0</v>
          </cell>
          <cell r="F806">
            <v>0</v>
          </cell>
          <cell r="G806">
            <v>46913.049999999996</v>
          </cell>
          <cell r="H806">
            <v>0</v>
          </cell>
        </row>
        <row r="807">
          <cell r="A807" t="str">
            <v>08.05.12d</v>
          </cell>
          <cell r="B807" t="str">
            <v>Laép moû phoùng seùt , chieàu cao  &lt;= 50 m</v>
          </cell>
          <cell r="C807" t="str">
            <v>boä</v>
          </cell>
          <cell r="D807">
            <v>0</v>
          </cell>
          <cell r="E807">
            <v>0</v>
          </cell>
          <cell r="F807">
            <v>0</v>
          </cell>
          <cell r="G807">
            <v>53900.100000000006</v>
          </cell>
          <cell r="H807">
            <v>0</v>
          </cell>
        </row>
        <row r="808">
          <cell r="A808" t="str">
            <v>08.05.12e</v>
          </cell>
          <cell r="B808" t="str">
            <v>Laép moû phoùng seùt , chieàu cao  &lt;= 60 m</v>
          </cell>
          <cell r="C808" t="str">
            <v>boä</v>
          </cell>
          <cell r="D808">
            <v>0</v>
          </cell>
          <cell r="E808">
            <v>0</v>
          </cell>
          <cell r="F808">
            <v>0</v>
          </cell>
          <cell r="G808">
            <v>59889</v>
          </cell>
          <cell r="H808">
            <v>0</v>
          </cell>
        </row>
        <row r="809">
          <cell r="A809" t="str">
            <v>08.05.13a</v>
          </cell>
          <cell r="B809" t="str">
            <v>Laép taï buø 25 kg , chieàu cao  &lt;= 20 m</v>
          </cell>
          <cell r="C809" t="str">
            <v>boä</v>
          </cell>
          <cell r="D809">
            <v>0</v>
          </cell>
          <cell r="E809">
            <v>0</v>
          </cell>
          <cell r="F809">
            <v>0</v>
          </cell>
          <cell r="G809">
            <v>36931.550000000003</v>
          </cell>
          <cell r="H809">
            <v>0</v>
          </cell>
        </row>
        <row r="810">
          <cell r="A810" t="str">
            <v>08.05.13b</v>
          </cell>
          <cell r="B810" t="str">
            <v>Laép taï buø 25 kg , chieàu cao  &lt;= 30 m</v>
          </cell>
          <cell r="C810" t="str">
            <v>boä</v>
          </cell>
          <cell r="D810">
            <v>0</v>
          </cell>
          <cell r="E810">
            <v>0</v>
          </cell>
          <cell r="F810">
            <v>0</v>
          </cell>
          <cell r="G810">
            <v>38927.85</v>
          </cell>
          <cell r="H810">
            <v>0</v>
          </cell>
        </row>
        <row r="811">
          <cell r="A811" t="str">
            <v>08.05.13c</v>
          </cell>
          <cell r="B811" t="str">
            <v>Laép taï buø 25 kg , chieàu cao  &lt;= 40 m</v>
          </cell>
          <cell r="C811" t="str">
            <v>boä</v>
          </cell>
          <cell r="D811">
            <v>0</v>
          </cell>
          <cell r="E811">
            <v>0</v>
          </cell>
          <cell r="F811">
            <v>0</v>
          </cell>
          <cell r="G811">
            <v>37929.699999999997</v>
          </cell>
          <cell r="H811">
            <v>0</v>
          </cell>
        </row>
        <row r="812">
          <cell r="A812" t="str">
            <v>08.05.13d</v>
          </cell>
          <cell r="B812" t="str">
            <v>Laép taï buø 25 kg , chieàu cao  &lt;= 50 m</v>
          </cell>
          <cell r="C812" t="str">
            <v>boä</v>
          </cell>
          <cell r="D812">
            <v>0</v>
          </cell>
          <cell r="E812">
            <v>0</v>
          </cell>
          <cell r="F812">
            <v>0</v>
          </cell>
          <cell r="G812">
            <v>48909.35</v>
          </cell>
          <cell r="H812">
            <v>0</v>
          </cell>
        </row>
        <row r="813">
          <cell r="A813" t="str">
            <v>08.05.13e</v>
          </cell>
          <cell r="B813" t="str">
            <v>Laép taï buø 25 kg , chieàu cao  &lt;= 60 m</v>
          </cell>
          <cell r="C813" t="str">
            <v>boä</v>
          </cell>
          <cell r="D813">
            <v>0</v>
          </cell>
          <cell r="E813">
            <v>0</v>
          </cell>
          <cell r="F813">
            <v>0</v>
          </cell>
          <cell r="G813">
            <v>53900.100000000006</v>
          </cell>
          <cell r="H813">
            <v>0</v>
          </cell>
        </row>
        <row r="814">
          <cell r="A814" t="str">
            <v>08.05.14a</v>
          </cell>
          <cell r="B814" t="str">
            <v>Laép taï buø 50 kg , chieàu cao  &lt;= 20 m</v>
          </cell>
          <cell r="C814" t="str">
            <v>boä</v>
          </cell>
          <cell r="D814">
            <v>0</v>
          </cell>
          <cell r="E814">
            <v>0</v>
          </cell>
          <cell r="F814">
            <v>0</v>
          </cell>
          <cell r="G814">
            <v>57892.7</v>
          </cell>
          <cell r="H814">
            <v>0</v>
          </cell>
        </row>
        <row r="815">
          <cell r="A815" t="str">
            <v>08.05.14b</v>
          </cell>
          <cell r="B815" t="str">
            <v>Laép taï buø 50 kg , chieàu cao  &lt;= 30 m</v>
          </cell>
          <cell r="C815" t="str">
            <v>boä</v>
          </cell>
          <cell r="D815">
            <v>0</v>
          </cell>
          <cell r="E815">
            <v>0</v>
          </cell>
          <cell r="F815">
            <v>0</v>
          </cell>
          <cell r="G815">
            <v>59889</v>
          </cell>
          <cell r="H815">
            <v>0</v>
          </cell>
        </row>
        <row r="816">
          <cell r="A816" t="str">
            <v>08.05.14c</v>
          </cell>
          <cell r="B816" t="str">
            <v>Laép taï buø 50 kg , chieàu cao  &lt;= 40 m</v>
          </cell>
          <cell r="C816" t="str">
            <v>boä</v>
          </cell>
          <cell r="D816">
            <v>0</v>
          </cell>
          <cell r="E816">
            <v>0</v>
          </cell>
          <cell r="F816">
            <v>0</v>
          </cell>
          <cell r="G816">
            <v>66876.05</v>
          </cell>
          <cell r="H816">
            <v>0</v>
          </cell>
        </row>
        <row r="817">
          <cell r="A817" t="str">
            <v>08.05.14d</v>
          </cell>
          <cell r="B817" t="str">
            <v>Laép taï buø 50 kg , chieàu cao  &lt;= 50 m</v>
          </cell>
          <cell r="C817" t="str">
            <v>boä</v>
          </cell>
          <cell r="D817">
            <v>0</v>
          </cell>
          <cell r="E817">
            <v>0</v>
          </cell>
          <cell r="F817">
            <v>0</v>
          </cell>
          <cell r="G817">
            <v>77855.7</v>
          </cell>
          <cell r="H817">
            <v>0</v>
          </cell>
        </row>
        <row r="818">
          <cell r="A818" t="str">
            <v>08.05.14e</v>
          </cell>
          <cell r="B818" t="str">
            <v>Laép taï buø 50 kg , chieàu cao  &lt;= 60 m</v>
          </cell>
          <cell r="C818" t="str">
            <v>boä</v>
          </cell>
          <cell r="D818">
            <v>0</v>
          </cell>
          <cell r="E818">
            <v>0</v>
          </cell>
          <cell r="F818">
            <v>0</v>
          </cell>
          <cell r="G818">
            <v>84842.75</v>
          </cell>
          <cell r="H818">
            <v>0</v>
          </cell>
        </row>
        <row r="819">
          <cell r="A819" t="str">
            <v>08.05.15a</v>
          </cell>
          <cell r="B819" t="str">
            <v>Laép taï buø 100 kg , chieàu cao  &lt;= 20 m</v>
          </cell>
          <cell r="C819" t="str">
            <v>boä</v>
          </cell>
          <cell r="D819">
            <v>0</v>
          </cell>
          <cell r="E819">
            <v>0</v>
          </cell>
          <cell r="F819">
            <v>0</v>
          </cell>
          <cell r="G819">
            <v>71866.8</v>
          </cell>
          <cell r="H819">
            <v>0</v>
          </cell>
        </row>
        <row r="820">
          <cell r="A820" t="str">
            <v>08.05.15b</v>
          </cell>
          <cell r="B820" t="str">
            <v>Laép taï buø 100 kg , chieàu cao  &lt;= 30 m</v>
          </cell>
          <cell r="C820" t="str">
            <v>boä</v>
          </cell>
          <cell r="D820">
            <v>0</v>
          </cell>
          <cell r="E820">
            <v>0</v>
          </cell>
          <cell r="F820">
            <v>0</v>
          </cell>
          <cell r="G820">
            <v>75859.399999999994</v>
          </cell>
          <cell r="H820">
            <v>0</v>
          </cell>
        </row>
        <row r="821">
          <cell r="A821" t="str">
            <v>08.05.15c</v>
          </cell>
          <cell r="B821" t="str">
            <v>Laép taï buø 100 kg , chieàu cao  &lt;= 40 m</v>
          </cell>
          <cell r="C821" t="str">
            <v>boä</v>
          </cell>
          <cell r="D821">
            <v>0</v>
          </cell>
          <cell r="E821">
            <v>0</v>
          </cell>
          <cell r="F821">
            <v>0</v>
          </cell>
          <cell r="G821">
            <v>84842.75</v>
          </cell>
          <cell r="H821">
            <v>0</v>
          </cell>
        </row>
        <row r="822">
          <cell r="A822" t="str">
            <v>08.05.15d</v>
          </cell>
          <cell r="B822" t="str">
            <v>Laép taï buø 100 kg , chieàu cao  &lt;= 100 m</v>
          </cell>
          <cell r="C822" t="str">
            <v>boä</v>
          </cell>
          <cell r="D822">
            <v>0</v>
          </cell>
          <cell r="E822">
            <v>0</v>
          </cell>
          <cell r="F822">
            <v>0</v>
          </cell>
          <cell r="G822">
            <v>80850.150000000009</v>
          </cell>
          <cell r="H822">
            <v>0</v>
          </cell>
        </row>
        <row r="823">
          <cell r="A823" t="str">
            <v>08.05.15e</v>
          </cell>
          <cell r="B823" t="str">
            <v>Laép taï buø 100 kg , chieàu cao  &lt;= 60 m</v>
          </cell>
          <cell r="C823" t="str">
            <v>boä</v>
          </cell>
          <cell r="D823">
            <v>0</v>
          </cell>
          <cell r="E823">
            <v>0</v>
          </cell>
          <cell r="F823">
            <v>0</v>
          </cell>
          <cell r="G823">
            <v>106802.05</v>
          </cell>
          <cell r="H823">
            <v>0</v>
          </cell>
        </row>
        <row r="824">
          <cell r="A824" t="str">
            <v>08.05.16a.1</v>
          </cell>
          <cell r="B824" t="str">
            <v>Laép khoaù ñôõ DD, daây CS , t.dieän &lt; 70, h&lt;=20 m</v>
          </cell>
          <cell r="C824" t="str">
            <v>boä</v>
          </cell>
          <cell r="D824">
            <v>0</v>
          </cell>
          <cell r="E824">
            <v>0</v>
          </cell>
          <cell r="F824">
            <v>0</v>
          </cell>
          <cell r="G824">
            <v>13974.100000000002</v>
          </cell>
          <cell r="H824">
            <v>0</v>
          </cell>
        </row>
        <row r="825">
          <cell r="A825" t="str">
            <v>08.05.16a.2</v>
          </cell>
          <cell r="B825" t="str">
            <v>Laép khoaù ñôõ DD, daây CS , t.dieän &lt; 70, h&lt;=30 m</v>
          </cell>
          <cell r="C825" t="str">
            <v>boä</v>
          </cell>
          <cell r="D825">
            <v>0</v>
          </cell>
          <cell r="E825">
            <v>0</v>
          </cell>
          <cell r="F825">
            <v>0</v>
          </cell>
          <cell r="G825">
            <v>14972.25</v>
          </cell>
          <cell r="H825">
            <v>0</v>
          </cell>
        </row>
        <row r="826">
          <cell r="A826" t="str">
            <v>08.05.16a.3</v>
          </cell>
          <cell r="B826" t="str">
            <v>Laép khoaù ñôõ DD, daây CS , t. dieän &lt; 70, h&lt;=40 m</v>
          </cell>
          <cell r="C826" t="str">
            <v>boä</v>
          </cell>
          <cell r="D826">
            <v>0</v>
          </cell>
          <cell r="E826">
            <v>0</v>
          </cell>
          <cell r="F826">
            <v>0</v>
          </cell>
          <cell r="G826">
            <v>16968.550000000003</v>
          </cell>
          <cell r="H826">
            <v>0</v>
          </cell>
        </row>
        <row r="827">
          <cell r="A827" t="str">
            <v>08.05.16a.4</v>
          </cell>
          <cell r="B827" t="str">
            <v>Laép khoaù ñôõ DD, daây CS , t. dieän &lt; 70, h&lt;=50 m</v>
          </cell>
          <cell r="C827" t="str">
            <v>boä</v>
          </cell>
          <cell r="D827">
            <v>0</v>
          </cell>
          <cell r="E827">
            <v>0</v>
          </cell>
          <cell r="F827">
            <v>0</v>
          </cell>
          <cell r="G827">
            <v>17966.7</v>
          </cell>
          <cell r="H827">
            <v>0</v>
          </cell>
        </row>
        <row r="828">
          <cell r="A828" t="str">
            <v>08.05.16a.5</v>
          </cell>
          <cell r="B828" t="str">
            <v>Laép khoaù ñôõ DD, daây CS , t.dieän &lt; 70, h&lt;=60 m</v>
          </cell>
          <cell r="C828" t="str">
            <v>boä</v>
          </cell>
          <cell r="D828">
            <v>0</v>
          </cell>
          <cell r="E828">
            <v>0</v>
          </cell>
          <cell r="F828">
            <v>0</v>
          </cell>
          <cell r="G828">
            <v>20961.149999999998</v>
          </cell>
          <cell r="H828">
            <v>0</v>
          </cell>
        </row>
        <row r="829">
          <cell r="A829" t="str">
            <v>08.05.16b.1</v>
          </cell>
          <cell r="B829" t="str">
            <v>Laép khoaù ñôõ DD, daây CS , t.dieän &lt; 240, h&lt;=20 m</v>
          </cell>
          <cell r="C829" t="str">
            <v>boä</v>
          </cell>
          <cell r="D829">
            <v>0</v>
          </cell>
          <cell r="E829">
            <v>0</v>
          </cell>
          <cell r="F829">
            <v>0</v>
          </cell>
          <cell r="G829">
            <v>20961.149999999998</v>
          </cell>
          <cell r="H829">
            <v>0</v>
          </cell>
        </row>
        <row r="830">
          <cell r="A830" t="str">
            <v>08.05.16b.2</v>
          </cell>
          <cell r="B830" t="str">
            <v>Laép khoaù ñôõ DD, daây CS , t.dieän &lt; 240, h&lt;=30 m</v>
          </cell>
          <cell r="C830" t="str">
            <v>boä</v>
          </cell>
          <cell r="D830">
            <v>0</v>
          </cell>
          <cell r="E830">
            <v>0</v>
          </cell>
          <cell r="F830">
            <v>0</v>
          </cell>
          <cell r="G830">
            <v>21959.3</v>
          </cell>
          <cell r="H830">
            <v>0</v>
          </cell>
        </row>
        <row r="831">
          <cell r="A831" t="str">
            <v>08.05.16b.3</v>
          </cell>
          <cell r="B831" t="str">
            <v>Laép khoaù ñôõ DD, daây CS , t. dieän &lt; 240, h&lt;=40 m</v>
          </cell>
          <cell r="C831" t="str">
            <v>boä</v>
          </cell>
          <cell r="D831">
            <v>0</v>
          </cell>
          <cell r="E831">
            <v>0</v>
          </cell>
          <cell r="F831">
            <v>0</v>
          </cell>
          <cell r="G831">
            <v>23955.599999999999</v>
          </cell>
          <cell r="H831">
            <v>0</v>
          </cell>
        </row>
        <row r="832">
          <cell r="A832" t="str">
            <v>08.05.16b.4</v>
          </cell>
          <cell r="B832" t="str">
            <v>Laép khoaù ñôõ DD, daây CS , t. dieän &lt; 240, h&lt;=50 m</v>
          </cell>
          <cell r="C832" t="str">
            <v>boä</v>
          </cell>
          <cell r="D832">
            <v>0</v>
          </cell>
          <cell r="E832">
            <v>0</v>
          </cell>
          <cell r="F832">
            <v>0</v>
          </cell>
          <cell r="G832">
            <v>27948.200000000004</v>
          </cell>
          <cell r="H832">
            <v>0</v>
          </cell>
        </row>
        <row r="833">
          <cell r="A833" t="str">
            <v>08.05.16b.5</v>
          </cell>
          <cell r="B833" t="str">
            <v>Laép khoaù ñôõ DD, daây CS , t.dieän &lt; 240, h&lt;=60 m</v>
          </cell>
          <cell r="C833" t="str">
            <v>boä</v>
          </cell>
          <cell r="D833">
            <v>0</v>
          </cell>
          <cell r="E833">
            <v>0</v>
          </cell>
          <cell r="F833">
            <v>0</v>
          </cell>
          <cell r="G833">
            <v>30942.65</v>
          </cell>
          <cell r="H833">
            <v>0</v>
          </cell>
        </row>
        <row r="834">
          <cell r="A834" t="str">
            <v>08.05.16c.1</v>
          </cell>
          <cell r="B834" t="str">
            <v>Laép khoaù ñôõ DD, daây CS , t.dieän &gt; 240, h&lt;=20 m</v>
          </cell>
          <cell r="C834" t="str">
            <v>boä</v>
          </cell>
          <cell r="D834">
            <v>0</v>
          </cell>
          <cell r="E834">
            <v>0</v>
          </cell>
          <cell r="F834">
            <v>0</v>
          </cell>
          <cell r="G834">
            <v>41922.299999999996</v>
          </cell>
          <cell r="H834">
            <v>0</v>
          </cell>
        </row>
        <row r="835">
          <cell r="A835" t="str">
            <v>08.05.16c.2</v>
          </cell>
          <cell r="B835" t="str">
            <v>Laép khoaù ñôõ DD, daây CS , t.dieän &gt; 240, h&lt;=30 m</v>
          </cell>
          <cell r="C835" t="str">
            <v>boä</v>
          </cell>
          <cell r="D835">
            <v>0</v>
          </cell>
          <cell r="E835">
            <v>0</v>
          </cell>
          <cell r="F835">
            <v>0</v>
          </cell>
          <cell r="G835">
            <v>42920.45</v>
          </cell>
          <cell r="H835">
            <v>0</v>
          </cell>
        </row>
        <row r="836">
          <cell r="A836" t="str">
            <v>08.05.16c.3</v>
          </cell>
          <cell r="B836" t="str">
            <v>Laép khoaù ñôõ DD, daây CS , t. dieän &gt; 240, h&lt;=40 m</v>
          </cell>
          <cell r="C836" t="str">
            <v>boä</v>
          </cell>
          <cell r="D836">
            <v>0</v>
          </cell>
          <cell r="E836">
            <v>0</v>
          </cell>
          <cell r="F836">
            <v>0</v>
          </cell>
          <cell r="G836">
            <v>48909.35</v>
          </cell>
          <cell r="H836">
            <v>0</v>
          </cell>
        </row>
        <row r="837">
          <cell r="A837" t="str">
            <v>08.05.16c.4</v>
          </cell>
          <cell r="B837" t="str">
            <v>Laép khoaù ñôõ DD, daây CS , t. dieän &gt; 240, h&lt;=50 m</v>
          </cell>
          <cell r="C837" t="str">
            <v>boä</v>
          </cell>
          <cell r="D837">
            <v>0</v>
          </cell>
          <cell r="E837">
            <v>0</v>
          </cell>
          <cell r="F837">
            <v>0</v>
          </cell>
          <cell r="G837">
            <v>54898.250000000007</v>
          </cell>
          <cell r="H837">
            <v>0</v>
          </cell>
        </row>
        <row r="838">
          <cell r="A838" t="str">
            <v>08.05.16c.5</v>
          </cell>
          <cell r="B838" t="str">
            <v>Laép khoaù ñôõ DD, daây CS , t.dieän &gt; 240, h&lt;=60 m</v>
          </cell>
          <cell r="C838" t="str">
            <v>boä</v>
          </cell>
          <cell r="D838">
            <v>0</v>
          </cell>
          <cell r="E838">
            <v>0</v>
          </cell>
          <cell r="F838">
            <v>0</v>
          </cell>
          <cell r="G838">
            <v>60887.15</v>
          </cell>
          <cell r="H838">
            <v>0</v>
          </cell>
        </row>
        <row r="839">
          <cell r="A839" t="str">
            <v>08.05.17a.1</v>
          </cell>
          <cell r="B839" t="str">
            <v>Laép khoaù neùoDD, daây CS , t.dieän &lt; 70, h&lt;=20 m</v>
          </cell>
          <cell r="C839" t="str">
            <v>boä</v>
          </cell>
          <cell r="D839">
            <v>0</v>
          </cell>
          <cell r="E839">
            <v>0</v>
          </cell>
          <cell r="F839">
            <v>0</v>
          </cell>
          <cell r="G839">
            <v>26950.050000000003</v>
          </cell>
          <cell r="H839">
            <v>0</v>
          </cell>
        </row>
        <row r="840">
          <cell r="A840" t="str">
            <v>08.05.17a.2</v>
          </cell>
          <cell r="B840" t="str">
            <v>Laép khoaù neùoDD, daây CS , t.dieän &lt; 70, h&lt;=30 m</v>
          </cell>
          <cell r="C840" t="str">
            <v>boä</v>
          </cell>
          <cell r="D840">
            <v>0</v>
          </cell>
          <cell r="E840">
            <v>0</v>
          </cell>
          <cell r="F840">
            <v>0</v>
          </cell>
          <cell r="G840">
            <v>28946.35</v>
          </cell>
          <cell r="H840">
            <v>0</v>
          </cell>
        </row>
        <row r="841">
          <cell r="A841" t="str">
            <v>08.05.17a.3</v>
          </cell>
          <cell r="B841" t="str">
            <v>Laép khoaù neùoDD, daây CS , t. dieän &lt; 70, h&lt;=40 m</v>
          </cell>
          <cell r="C841" t="str">
            <v>boä</v>
          </cell>
          <cell r="D841">
            <v>0</v>
          </cell>
          <cell r="E841">
            <v>0</v>
          </cell>
          <cell r="F841">
            <v>0</v>
          </cell>
          <cell r="G841">
            <v>33937.100000000006</v>
          </cell>
          <cell r="H841">
            <v>0</v>
          </cell>
        </row>
        <row r="842">
          <cell r="A842" t="str">
            <v>08.05.17a.4</v>
          </cell>
          <cell r="B842" t="str">
            <v>Laép khoaù neùoDD, daây CS , t. dieän &lt; 70, h&lt;=50 m</v>
          </cell>
          <cell r="C842" t="str">
            <v>boä</v>
          </cell>
          <cell r="D842">
            <v>0</v>
          </cell>
          <cell r="E842">
            <v>0</v>
          </cell>
          <cell r="F842">
            <v>0</v>
          </cell>
          <cell r="G842">
            <v>35933.4</v>
          </cell>
          <cell r="H842">
            <v>0</v>
          </cell>
        </row>
        <row r="843">
          <cell r="A843" t="str">
            <v>08.05.17a.5</v>
          </cell>
          <cell r="B843" t="str">
            <v>Laép khoaù neùoDD, daây CS , t.dieän &lt; 70, h&lt;=60 m</v>
          </cell>
          <cell r="C843" t="str">
            <v>boä</v>
          </cell>
          <cell r="D843">
            <v>0</v>
          </cell>
          <cell r="E843">
            <v>0</v>
          </cell>
          <cell r="F843">
            <v>0</v>
          </cell>
          <cell r="G843">
            <v>41922.299999999996</v>
          </cell>
          <cell r="H843">
            <v>0</v>
          </cell>
        </row>
        <row r="844">
          <cell r="A844" t="str">
            <v>08.05.17b.1</v>
          </cell>
          <cell r="B844" t="str">
            <v>Laép khoaù neùoDD, daây CS , t.dieän &lt; 240, h&lt;=20 m</v>
          </cell>
          <cell r="C844" t="str">
            <v>boä</v>
          </cell>
          <cell r="D844">
            <v>0</v>
          </cell>
          <cell r="E844">
            <v>0</v>
          </cell>
          <cell r="F844">
            <v>0</v>
          </cell>
          <cell r="G844">
            <v>40924.149999999994</v>
          </cell>
          <cell r="H844">
            <v>0</v>
          </cell>
        </row>
        <row r="845">
          <cell r="A845" t="str">
            <v>08.05.17b.2</v>
          </cell>
          <cell r="B845" t="str">
            <v>Laép khoaù neùoDD, daây CS , t.dieän &lt; 240, h&lt;=30 m</v>
          </cell>
          <cell r="C845" t="str">
            <v>boä</v>
          </cell>
          <cell r="D845">
            <v>0</v>
          </cell>
          <cell r="E845">
            <v>0</v>
          </cell>
          <cell r="F845">
            <v>0</v>
          </cell>
          <cell r="G845">
            <v>42920.45</v>
          </cell>
          <cell r="H845">
            <v>0</v>
          </cell>
        </row>
        <row r="846">
          <cell r="A846" t="str">
            <v>08.05.17b.3</v>
          </cell>
          <cell r="B846" t="str">
            <v>Laép khoaù neùoDD, daây CS , t. dieän &lt; 240, h&lt;=40 m</v>
          </cell>
          <cell r="C846" t="str">
            <v>boä</v>
          </cell>
          <cell r="D846">
            <v>0</v>
          </cell>
          <cell r="E846">
            <v>0</v>
          </cell>
          <cell r="F846">
            <v>0</v>
          </cell>
          <cell r="G846">
            <v>47911.199999999997</v>
          </cell>
          <cell r="H846">
            <v>0</v>
          </cell>
        </row>
        <row r="847">
          <cell r="A847" t="str">
            <v>08.05.17b.4</v>
          </cell>
          <cell r="B847" t="str">
            <v>Laép khoaù neùoDD, daây CS , t. dieän &lt; 240, h&lt;=50 m</v>
          </cell>
          <cell r="C847" t="str">
            <v>boä</v>
          </cell>
          <cell r="D847">
            <v>0</v>
          </cell>
          <cell r="E847">
            <v>0</v>
          </cell>
          <cell r="F847">
            <v>0</v>
          </cell>
          <cell r="G847">
            <v>55896.400000000009</v>
          </cell>
          <cell r="H847">
            <v>0</v>
          </cell>
        </row>
        <row r="848">
          <cell r="A848" t="str">
            <v>08.05.17b.5</v>
          </cell>
          <cell r="B848" t="str">
            <v>Laép khoaù neùoDD, daây CS , t.dieän &lt; 240, h&lt;=60 m</v>
          </cell>
          <cell r="C848" t="str">
            <v>boä</v>
          </cell>
          <cell r="D848">
            <v>0</v>
          </cell>
          <cell r="E848">
            <v>0</v>
          </cell>
          <cell r="F848">
            <v>0</v>
          </cell>
          <cell r="G848">
            <v>61885.3</v>
          </cell>
          <cell r="H848">
            <v>0</v>
          </cell>
        </row>
        <row r="849">
          <cell r="A849" t="str">
            <v>08.05.17c.1</v>
          </cell>
          <cell r="B849" t="str">
            <v>Laép khoaù neùoDD, daây CS , t.dieän &gt; 240, h&lt;=20 m</v>
          </cell>
          <cell r="C849" t="str">
            <v>boä</v>
          </cell>
          <cell r="D849">
            <v>0</v>
          </cell>
          <cell r="E849">
            <v>0</v>
          </cell>
          <cell r="F849">
            <v>0</v>
          </cell>
          <cell r="G849">
            <v>83844.599999999991</v>
          </cell>
          <cell r="H849">
            <v>0</v>
          </cell>
        </row>
        <row r="850">
          <cell r="A850" t="str">
            <v>08.05.17c.2</v>
          </cell>
          <cell r="B850" t="str">
            <v>Laép khoaù neùoDD, daây CS , t.dieän &gt; 240, h&lt;=30 m</v>
          </cell>
          <cell r="C850" t="str">
            <v>boä</v>
          </cell>
          <cell r="D850">
            <v>0</v>
          </cell>
          <cell r="E850">
            <v>0</v>
          </cell>
          <cell r="F850">
            <v>0</v>
          </cell>
          <cell r="G850">
            <v>86839.05</v>
          </cell>
          <cell r="H850">
            <v>0</v>
          </cell>
        </row>
        <row r="851">
          <cell r="A851" t="str">
            <v>08.05.17c.3</v>
          </cell>
          <cell r="B851" t="str">
            <v>Laép khoaù neùoDD, daây CS , t. dieän &gt; 240, h&lt;=40 m</v>
          </cell>
          <cell r="C851" t="str">
            <v>boä</v>
          </cell>
          <cell r="D851">
            <v>0</v>
          </cell>
          <cell r="E851">
            <v>0</v>
          </cell>
          <cell r="F851">
            <v>0</v>
          </cell>
          <cell r="G851">
            <v>97818.7</v>
          </cell>
          <cell r="H851">
            <v>0</v>
          </cell>
        </row>
        <row r="852">
          <cell r="A852" t="str">
            <v>08.05.17c.4</v>
          </cell>
          <cell r="B852" t="str">
            <v>Laép khoaù neùoDD, daây CS , t. dieän &gt; 240, h&lt;=50 m</v>
          </cell>
          <cell r="C852" t="str">
            <v>boä</v>
          </cell>
          <cell r="D852">
            <v>0</v>
          </cell>
          <cell r="E852">
            <v>0</v>
          </cell>
          <cell r="F852">
            <v>0</v>
          </cell>
          <cell r="G852">
            <v>109796.50000000001</v>
          </cell>
          <cell r="H852">
            <v>0</v>
          </cell>
        </row>
        <row r="853">
          <cell r="A853" t="str">
            <v>08.05.17c.5</v>
          </cell>
          <cell r="B853" t="str">
            <v>Laép khoaù neùoDD, daây CS , t.dieän &gt; 240, h &lt;=60 m</v>
          </cell>
          <cell r="C853" t="str">
            <v>boä</v>
          </cell>
          <cell r="D853">
            <v>0</v>
          </cell>
          <cell r="E853">
            <v>0</v>
          </cell>
          <cell r="F853">
            <v>0</v>
          </cell>
          <cell r="G853">
            <v>121774.3</v>
          </cell>
          <cell r="H853">
            <v>0</v>
          </cell>
        </row>
        <row r="854">
          <cell r="A854" t="str">
            <v>08.05.18</v>
          </cell>
          <cell r="B854" t="str">
            <v xml:space="preserve">Laép daây neùo </v>
          </cell>
          <cell r="C854" t="str">
            <v>boä</v>
          </cell>
          <cell r="D854">
            <v>0</v>
          </cell>
          <cell r="E854">
            <v>0</v>
          </cell>
          <cell r="F854">
            <v>0</v>
          </cell>
          <cell r="G854">
            <v>53900.100000000006</v>
          </cell>
          <cell r="H854">
            <v>0</v>
          </cell>
        </row>
        <row r="855">
          <cell r="A855" t="str">
            <v>08.05.19</v>
          </cell>
          <cell r="B855" t="str">
            <v>Laép coå deà</v>
          </cell>
          <cell r="C855" t="str">
            <v>boä</v>
          </cell>
          <cell r="D855">
            <v>0</v>
          </cell>
          <cell r="E855">
            <v>0</v>
          </cell>
          <cell r="F855">
            <v>0</v>
          </cell>
          <cell r="G855">
            <v>41922.299999999996</v>
          </cell>
          <cell r="H855">
            <v>0</v>
          </cell>
        </row>
        <row r="856">
          <cell r="A856" t="str">
            <v>08.05.20</v>
          </cell>
          <cell r="B856" t="str">
            <v>Laép bieån caám</v>
          </cell>
          <cell r="C856" t="str">
            <v>boä</v>
          </cell>
          <cell r="D856">
            <v>0</v>
          </cell>
          <cell r="E856">
            <v>0</v>
          </cell>
          <cell r="F856">
            <v>0</v>
          </cell>
          <cell r="G856">
            <v>23955.599999999999</v>
          </cell>
          <cell r="H856">
            <v>0</v>
          </cell>
        </row>
        <row r="857">
          <cell r="A857" t="str">
            <v>08.05.21a</v>
          </cell>
          <cell r="B857" t="str">
            <v>Laép voøng baûo veä , h &lt;= 20 m</v>
          </cell>
          <cell r="C857" t="str">
            <v>boä</v>
          </cell>
          <cell r="D857">
            <v>0</v>
          </cell>
          <cell r="E857">
            <v>0</v>
          </cell>
          <cell r="F857">
            <v>0</v>
          </cell>
          <cell r="G857">
            <v>52901.950000000004</v>
          </cell>
          <cell r="H857">
            <v>0</v>
          </cell>
        </row>
        <row r="858">
          <cell r="A858" t="str">
            <v>08.05.21b</v>
          </cell>
          <cell r="B858" t="str">
            <v>Laép voøng baûo veä,h  &lt;= 30 m</v>
          </cell>
          <cell r="C858" t="str">
            <v>boä</v>
          </cell>
          <cell r="D858">
            <v>0</v>
          </cell>
          <cell r="E858">
            <v>0</v>
          </cell>
          <cell r="F858">
            <v>0</v>
          </cell>
          <cell r="G858">
            <v>55896.400000000009</v>
          </cell>
          <cell r="H858">
            <v>0</v>
          </cell>
        </row>
        <row r="859">
          <cell r="A859" t="str">
            <v>08.05.22a</v>
          </cell>
          <cell r="B859" t="str">
            <v>Laép khung ñònh vò , h &lt;= 20 m</v>
          </cell>
          <cell r="C859" t="str">
            <v>boä</v>
          </cell>
          <cell r="D859">
            <v>0</v>
          </cell>
          <cell r="E859">
            <v>0</v>
          </cell>
          <cell r="F859">
            <v>0</v>
          </cell>
          <cell r="G859">
            <v>66876.05</v>
          </cell>
          <cell r="H859">
            <v>0</v>
          </cell>
        </row>
        <row r="860">
          <cell r="A860" t="str">
            <v>08.05.22b</v>
          </cell>
          <cell r="B860" t="str">
            <v>Laép khung ñònh vò , h &lt;= 30 m</v>
          </cell>
          <cell r="C860" t="str">
            <v>boä</v>
          </cell>
          <cell r="D860">
            <v>0</v>
          </cell>
          <cell r="E860">
            <v>0</v>
          </cell>
          <cell r="F860">
            <v>0</v>
          </cell>
          <cell r="G860">
            <v>100813.15</v>
          </cell>
          <cell r="H860">
            <v>0</v>
          </cell>
        </row>
        <row r="861">
          <cell r="A861" t="str">
            <v>08.05.22c</v>
          </cell>
          <cell r="B861" t="str">
            <v>Laép khung ñònh vò , h &lt;= 40 m</v>
          </cell>
          <cell r="C861" t="str">
            <v>boä</v>
          </cell>
          <cell r="D861">
            <v>0</v>
          </cell>
          <cell r="E861">
            <v>0</v>
          </cell>
          <cell r="F861">
            <v>0</v>
          </cell>
          <cell r="G861">
            <v>133752.1</v>
          </cell>
          <cell r="H861">
            <v>0</v>
          </cell>
        </row>
        <row r="862">
          <cell r="A862" t="str">
            <v>08.05.22d</v>
          </cell>
          <cell r="B862" t="str">
            <v>Laép khung ñònh vò , h &lt;= 50 m</v>
          </cell>
          <cell r="C862" t="str">
            <v>boä</v>
          </cell>
          <cell r="D862">
            <v>0</v>
          </cell>
          <cell r="E862">
            <v>0</v>
          </cell>
          <cell r="F862">
            <v>0</v>
          </cell>
          <cell r="G862">
            <v>166691.04999999999</v>
          </cell>
          <cell r="H862">
            <v>0</v>
          </cell>
        </row>
        <row r="863">
          <cell r="A863" t="str">
            <v>08.05.22c</v>
          </cell>
          <cell r="B863" t="str">
            <v>Laép khung ñònh vò , h &lt;= 60 m</v>
          </cell>
          <cell r="C863" t="str">
            <v>boä</v>
          </cell>
          <cell r="D863">
            <v>0</v>
          </cell>
          <cell r="E863">
            <v>0</v>
          </cell>
          <cell r="F863">
            <v>0</v>
          </cell>
          <cell r="G863">
            <v>267504.2</v>
          </cell>
          <cell r="H863">
            <v>0</v>
          </cell>
        </row>
        <row r="864">
          <cell r="A864" t="str">
            <v>08.05.23c</v>
          </cell>
          <cell r="B864" t="str">
            <v>Laép ñeøn tín hieäu &lt;= 40 m</v>
          </cell>
          <cell r="C864" t="str">
            <v>boä</v>
          </cell>
          <cell r="D864">
            <v>0</v>
          </cell>
          <cell r="E864">
            <v>0</v>
          </cell>
          <cell r="F864">
            <v>0</v>
          </cell>
          <cell r="G864">
            <v>228576.35</v>
          </cell>
          <cell r="H864">
            <v>0</v>
          </cell>
        </row>
        <row r="865">
          <cell r="A865" t="str">
            <v>08.05.23d</v>
          </cell>
          <cell r="B865" t="str">
            <v>Laép ñeøn tín hieäu &lt;= 50 m</v>
          </cell>
          <cell r="C865" t="str">
            <v>boä</v>
          </cell>
          <cell r="D865">
            <v>0</v>
          </cell>
          <cell r="E865">
            <v>0</v>
          </cell>
          <cell r="F865">
            <v>0</v>
          </cell>
          <cell r="G865">
            <v>274491.25</v>
          </cell>
          <cell r="H865">
            <v>0</v>
          </cell>
        </row>
        <row r="866">
          <cell r="A866" t="str">
            <v>08.05.23e</v>
          </cell>
          <cell r="B866" t="str">
            <v>Laép ñeøn tín hieäu &lt;= 60 m</v>
          </cell>
          <cell r="C866" t="str">
            <v>boä</v>
          </cell>
          <cell r="D866">
            <v>0</v>
          </cell>
          <cell r="E866">
            <v>0</v>
          </cell>
          <cell r="F866">
            <v>0</v>
          </cell>
          <cell r="G866">
            <v>299445</v>
          </cell>
          <cell r="H866">
            <v>0</v>
          </cell>
        </row>
        <row r="867">
          <cell r="A867" t="str">
            <v>08.05.24a</v>
          </cell>
          <cell r="B867" t="str">
            <v>Laép keïp caùp , h &lt;= 20 m</v>
          </cell>
          <cell r="C867" t="str">
            <v>boä</v>
          </cell>
          <cell r="D867">
            <v>0</v>
          </cell>
          <cell r="E867">
            <v>0</v>
          </cell>
          <cell r="F867">
            <v>0</v>
          </cell>
          <cell r="G867">
            <v>24953.75</v>
          </cell>
          <cell r="H867">
            <v>0</v>
          </cell>
        </row>
        <row r="868">
          <cell r="A868" t="str">
            <v>08.05.24b</v>
          </cell>
          <cell r="B868" t="str">
            <v>Laép keïp caùp , h &lt;= 30 m</v>
          </cell>
          <cell r="C868" t="str">
            <v>boä</v>
          </cell>
          <cell r="D868">
            <v>0</v>
          </cell>
          <cell r="E868">
            <v>0</v>
          </cell>
          <cell r="F868">
            <v>0</v>
          </cell>
          <cell r="G868">
            <v>29944.5</v>
          </cell>
          <cell r="H868">
            <v>0</v>
          </cell>
        </row>
        <row r="869">
          <cell r="A869" t="str">
            <v>08.05.25a</v>
          </cell>
          <cell r="B869" t="str">
            <v>Laép keïp neùo caùp vaën xoaén &lt;=4x70</v>
          </cell>
          <cell r="C869" t="str">
            <v>boä</v>
          </cell>
          <cell r="D869">
            <v>0</v>
          </cell>
          <cell r="E869">
            <v>0</v>
          </cell>
          <cell r="F869">
            <v>0</v>
          </cell>
          <cell r="G869">
            <v>47911.199999999997</v>
          </cell>
          <cell r="H869">
            <v>0</v>
          </cell>
        </row>
        <row r="870">
          <cell r="A870" t="str">
            <v>08.05.25b</v>
          </cell>
          <cell r="B870" t="str">
            <v>Laép keïp neùo caùp vaën xoaén &lt;=4x120</v>
          </cell>
          <cell r="C870" t="str">
            <v>boä</v>
          </cell>
          <cell r="D870">
            <v>0</v>
          </cell>
          <cell r="E870">
            <v>0</v>
          </cell>
          <cell r="F870">
            <v>0</v>
          </cell>
          <cell r="G870">
            <v>74861.25</v>
          </cell>
          <cell r="H870">
            <v>0</v>
          </cell>
        </row>
        <row r="871">
          <cell r="A871" t="str">
            <v>08.05.26a</v>
          </cell>
          <cell r="B871" t="str">
            <v>Laép keïp ñôõ caùp vaën xoaén &lt;=4x70</v>
          </cell>
          <cell r="C871" t="str">
            <v>boä</v>
          </cell>
          <cell r="D871">
            <v>0</v>
          </cell>
          <cell r="E871">
            <v>0</v>
          </cell>
          <cell r="F871">
            <v>0</v>
          </cell>
          <cell r="G871">
            <v>34935.25</v>
          </cell>
          <cell r="H871">
            <v>0</v>
          </cell>
        </row>
        <row r="872">
          <cell r="A872" t="str">
            <v>08.05.26b</v>
          </cell>
          <cell r="B872" t="str">
            <v>Laép keïp ñôõ caùp vaën xoaén &lt;=4x120</v>
          </cell>
          <cell r="C872" t="str">
            <v>boä</v>
          </cell>
          <cell r="D872">
            <v>0</v>
          </cell>
          <cell r="E872">
            <v>0</v>
          </cell>
          <cell r="F872">
            <v>0</v>
          </cell>
          <cell r="G872">
            <v>53900.100000000006</v>
          </cell>
          <cell r="H872">
            <v>0</v>
          </cell>
        </row>
        <row r="873">
          <cell r="A873" t="str">
            <v>08.05.27</v>
          </cell>
          <cell r="B873" t="str">
            <v>Laép oáng thu loâi oáng</v>
          </cell>
          <cell r="C873" t="str">
            <v>boä</v>
          </cell>
          <cell r="D873">
            <v>0</v>
          </cell>
          <cell r="E873">
            <v>0</v>
          </cell>
          <cell r="F873">
            <v>0</v>
          </cell>
          <cell r="G873">
            <v>59889</v>
          </cell>
          <cell r="H873">
            <v>0</v>
          </cell>
        </row>
        <row r="874">
          <cell r="A874" t="str">
            <v>08.06.00</v>
          </cell>
          <cell r="B874" t="str">
            <v>THAÙO PHUÏ KIEÄN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</row>
        <row r="875">
          <cell r="A875" t="str">
            <v>08.06.11a</v>
          </cell>
          <cell r="B875" t="str">
            <v>Thaùo choáng rung , chieàu cao  &lt;= 20 m</v>
          </cell>
          <cell r="C875" t="str">
            <v>boä</v>
          </cell>
          <cell r="D875">
            <v>0</v>
          </cell>
          <cell r="E875">
            <v>0</v>
          </cell>
          <cell r="F875">
            <v>0</v>
          </cell>
          <cell r="G875">
            <v>39926</v>
          </cell>
          <cell r="H875">
            <v>0</v>
          </cell>
        </row>
        <row r="876">
          <cell r="A876" t="str">
            <v>08.06.11b</v>
          </cell>
          <cell r="B876" t="str">
            <v>Thaùo choáng rung , chieàu cao  &lt;= 30 m</v>
          </cell>
          <cell r="C876" t="str">
            <v>boä</v>
          </cell>
          <cell r="D876">
            <v>0</v>
          </cell>
          <cell r="E876">
            <v>0</v>
          </cell>
          <cell r="F876">
            <v>0</v>
          </cell>
          <cell r="G876">
            <v>41922.299999999996</v>
          </cell>
          <cell r="H876">
            <v>0</v>
          </cell>
        </row>
        <row r="877">
          <cell r="A877" t="str">
            <v>08.06.11c</v>
          </cell>
          <cell r="B877" t="str">
            <v>Thaùo choáng rung , chieàu cao  &lt;= 40 m</v>
          </cell>
          <cell r="C877" t="str">
            <v>boä</v>
          </cell>
          <cell r="D877">
            <v>0</v>
          </cell>
          <cell r="E877">
            <v>0</v>
          </cell>
          <cell r="F877">
            <v>0</v>
          </cell>
          <cell r="G877">
            <v>46913.049999999996</v>
          </cell>
          <cell r="H877">
            <v>0</v>
          </cell>
        </row>
        <row r="878">
          <cell r="A878" t="str">
            <v>08.06.11d</v>
          </cell>
          <cell r="B878" t="str">
            <v>Thaùo choáng rung , chieàu cao  &lt;= 50 m</v>
          </cell>
          <cell r="C878" t="str">
            <v>boä</v>
          </cell>
          <cell r="D878">
            <v>0</v>
          </cell>
          <cell r="E878">
            <v>0</v>
          </cell>
          <cell r="F878">
            <v>0</v>
          </cell>
          <cell r="G878">
            <v>53900.100000000006</v>
          </cell>
          <cell r="H878">
            <v>0</v>
          </cell>
        </row>
        <row r="879">
          <cell r="A879" t="str">
            <v>08.06.11e</v>
          </cell>
          <cell r="B879" t="str">
            <v>Thaùo choáng rung , chieàu cao  &lt;= 60 m</v>
          </cell>
          <cell r="C879" t="str">
            <v>boä</v>
          </cell>
          <cell r="D879">
            <v>0</v>
          </cell>
          <cell r="E879">
            <v>0</v>
          </cell>
          <cell r="F879">
            <v>0</v>
          </cell>
          <cell r="G879">
            <v>59889</v>
          </cell>
          <cell r="H879">
            <v>0</v>
          </cell>
        </row>
        <row r="880">
          <cell r="A880" t="str">
            <v>08.06.12a</v>
          </cell>
          <cell r="B880" t="str">
            <v>Thaùo moû phoùng seùt , chieàu cao  &lt;= 20 m</v>
          </cell>
          <cell r="C880" t="str">
            <v>boä</v>
          </cell>
          <cell r="D880">
            <v>0</v>
          </cell>
          <cell r="E880">
            <v>0</v>
          </cell>
          <cell r="F880">
            <v>0</v>
          </cell>
          <cell r="G880">
            <v>37929.699999999997</v>
          </cell>
          <cell r="H880">
            <v>0</v>
          </cell>
        </row>
        <row r="881">
          <cell r="A881" t="str">
            <v>08.06.12b</v>
          </cell>
          <cell r="B881" t="str">
            <v>Thaùo moû phoùng seùt , chieàu cao  &lt;= 30 m</v>
          </cell>
          <cell r="C881" t="str">
            <v>boä</v>
          </cell>
          <cell r="D881">
            <v>0</v>
          </cell>
          <cell r="E881">
            <v>0</v>
          </cell>
          <cell r="F881">
            <v>0</v>
          </cell>
          <cell r="G881">
            <v>38927.85</v>
          </cell>
          <cell r="H881">
            <v>0</v>
          </cell>
        </row>
        <row r="882">
          <cell r="A882" t="str">
            <v>08.06.12c</v>
          </cell>
          <cell r="B882" t="str">
            <v>Thaùo moû phoùng seùt , chieàu cao  &lt;= 40 m</v>
          </cell>
          <cell r="C882" t="str">
            <v>boä</v>
          </cell>
          <cell r="D882">
            <v>0</v>
          </cell>
          <cell r="E882">
            <v>0</v>
          </cell>
          <cell r="F882">
            <v>0</v>
          </cell>
          <cell r="G882">
            <v>42920.45</v>
          </cell>
          <cell r="H882">
            <v>0</v>
          </cell>
        </row>
        <row r="883">
          <cell r="A883" t="str">
            <v>08.06.12d</v>
          </cell>
          <cell r="B883" t="str">
            <v>Thaùo moû phoùng seùt , chieàu cao  &lt;= 50 m</v>
          </cell>
          <cell r="C883" t="str">
            <v>boä</v>
          </cell>
          <cell r="D883">
            <v>0</v>
          </cell>
          <cell r="E883">
            <v>0</v>
          </cell>
          <cell r="F883">
            <v>0</v>
          </cell>
          <cell r="G883">
            <v>49907.5</v>
          </cell>
          <cell r="H883">
            <v>0</v>
          </cell>
        </row>
        <row r="884">
          <cell r="A884" t="str">
            <v>08.06.12e</v>
          </cell>
          <cell r="B884" t="str">
            <v>Thaùo moû phoùng seùt , chieàu cao  &lt;= 60 m</v>
          </cell>
          <cell r="C884" t="str">
            <v>boä</v>
          </cell>
          <cell r="D884">
            <v>0</v>
          </cell>
          <cell r="E884">
            <v>0</v>
          </cell>
          <cell r="F884">
            <v>0</v>
          </cell>
          <cell r="G884">
            <v>54898.250000000007</v>
          </cell>
          <cell r="H884">
            <v>0</v>
          </cell>
        </row>
        <row r="885">
          <cell r="A885" t="str">
            <v>08.06.13a</v>
          </cell>
          <cell r="B885" t="str">
            <v>Thaùo taï buø 25 kg , chieàu cao  &lt;= 20 m</v>
          </cell>
          <cell r="C885" t="str">
            <v>boä</v>
          </cell>
          <cell r="D885">
            <v>0</v>
          </cell>
          <cell r="E885">
            <v>0</v>
          </cell>
          <cell r="F885">
            <v>0</v>
          </cell>
          <cell r="G885">
            <v>33937.100000000006</v>
          </cell>
          <cell r="H885">
            <v>0</v>
          </cell>
        </row>
        <row r="886">
          <cell r="A886" t="str">
            <v>08.06.13b</v>
          </cell>
          <cell r="B886" t="str">
            <v>Thaùo taï buø 25 kg , chieàu cao  &lt;= 30 m</v>
          </cell>
          <cell r="C886" t="str">
            <v>boä</v>
          </cell>
          <cell r="D886">
            <v>0</v>
          </cell>
          <cell r="E886">
            <v>0</v>
          </cell>
          <cell r="F886">
            <v>0</v>
          </cell>
          <cell r="G886">
            <v>34935.25</v>
          </cell>
          <cell r="H886">
            <v>0</v>
          </cell>
        </row>
        <row r="887">
          <cell r="A887" t="str">
            <v>08.06.13c</v>
          </cell>
          <cell r="B887" t="str">
            <v>Thaùo taï buø 25 kg , chieàu cao  &lt;= 40 m</v>
          </cell>
          <cell r="C887" t="str">
            <v>boä</v>
          </cell>
          <cell r="D887">
            <v>0</v>
          </cell>
          <cell r="E887">
            <v>0</v>
          </cell>
          <cell r="F887">
            <v>0</v>
          </cell>
          <cell r="G887">
            <v>34935.25</v>
          </cell>
          <cell r="H887">
            <v>0</v>
          </cell>
        </row>
        <row r="888">
          <cell r="A888" t="str">
            <v>08.06.13d</v>
          </cell>
          <cell r="B888" t="str">
            <v>Thaùo taï buø 25 kg , chieàu cao  &lt;= 50 m</v>
          </cell>
          <cell r="C888" t="str">
            <v>boä</v>
          </cell>
          <cell r="D888">
            <v>0</v>
          </cell>
          <cell r="E888">
            <v>0</v>
          </cell>
          <cell r="F888">
            <v>0</v>
          </cell>
          <cell r="G888">
            <v>44916.75</v>
          </cell>
          <cell r="H888">
            <v>0</v>
          </cell>
        </row>
        <row r="889">
          <cell r="A889" t="str">
            <v>08.06.13e</v>
          </cell>
          <cell r="B889" t="str">
            <v>Thaùo taï buø 25 kg , chieàu cao  &lt;= 60 m</v>
          </cell>
          <cell r="C889" t="str">
            <v>boä</v>
          </cell>
          <cell r="D889">
            <v>0</v>
          </cell>
          <cell r="E889">
            <v>0</v>
          </cell>
          <cell r="F889">
            <v>0</v>
          </cell>
          <cell r="G889">
            <v>49907.5</v>
          </cell>
          <cell r="H889">
            <v>0</v>
          </cell>
        </row>
        <row r="890">
          <cell r="A890" t="str">
            <v>08.06.14a</v>
          </cell>
          <cell r="B890" t="str">
            <v>Thaùo taï buø 50 kg , chieàu cao  &lt;= 20 m</v>
          </cell>
          <cell r="C890" t="str">
            <v>boä</v>
          </cell>
          <cell r="D890">
            <v>0</v>
          </cell>
          <cell r="E890">
            <v>0</v>
          </cell>
          <cell r="F890">
            <v>0</v>
          </cell>
          <cell r="G890">
            <v>52901.950000000004</v>
          </cell>
          <cell r="H890">
            <v>0</v>
          </cell>
        </row>
        <row r="891">
          <cell r="A891" t="str">
            <v>08.06.14b</v>
          </cell>
          <cell r="B891" t="str">
            <v>Thaùo taï buø 50 kg , chieàu cao  &lt;= 30 m</v>
          </cell>
          <cell r="C891" t="str">
            <v>boä</v>
          </cell>
          <cell r="D891">
            <v>0</v>
          </cell>
          <cell r="E891">
            <v>0</v>
          </cell>
          <cell r="F891">
            <v>0</v>
          </cell>
          <cell r="G891">
            <v>54898.250000000007</v>
          </cell>
          <cell r="H891">
            <v>0</v>
          </cell>
        </row>
        <row r="892">
          <cell r="A892" t="str">
            <v>08.06.14c</v>
          </cell>
          <cell r="B892" t="str">
            <v>Thaùo taï buø 50 kg , chieàu cao  &lt;= 40 m</v>
          </cell>
          <cell r="C892" t="str">
            <v>boä</v>
          </cell>
          <cell r="D892">
            <v>0</v>
          </cell>
          <cell r="E892">
            <v>0</v>
          </cell>
          <cell r="F892">
            <v>0</v>
          </cell>
          <cell r="G892">
            <v>61885.3</v>
          </cell>
          <cell r="H892">
            <v>0</v>
          </cell>
        </row>
        <row r="893">
          <cell r="A893" t="str">
            <v>08.06.14d</v>
          </cell>
          <cell r="B893" t="str">
            <v>Thaùo taï buø 50 kg , chieàu cao  &lt;= 50 m</v>
          </cell>
          <cell r="C893" t="str">
            <v>boä</v>
          </cell>
          <cell r="D893">
            <v>0</v>
          </cell>
          <cell r="E893">
            <v>0</v>
          </cell>
          <cell r="F893">
            <v>0</v>
          </cell>
          <cell r="G893">
            <v>71866.8</v>
          </cell>
          <cell r="H893">
            <v>0</v>
          </cell>
        </row>
        <row r="894">
          <cell r="A894" t="str">
            <v>08.06.14e</v>
          </cell>
          <cell r="B894" t="str">
            <v>Thaùo taï buø 50 kg , chieàu cao  &lt;= 60 m</v>
          </cell>
          <cell r="C894" t="str">
            <v>boä</v>
          </cell>
          <cell r="D894">
            <v>0</v>
          </cell>
          <cell r="E894">
            <v>0</v>
          </cell>
          <cell r="F894">
            <v>0</v>
          </cell>
          <cell r="G894">
            <v>77855.7</v>
          </cell>
          <cell r="H894">
            <v>0</v>
          </cell>
        </row>
        <row r="895">
          <cell r="A895" t="str">
            <v>08.06.15a</v>
          </cell>
          <cell r="B895" t="str">
            <v>Thaùo taï buø 100 kg , chieàu cao  &lt;= 20 m</v>
          </cell>
          <cell r="C895" t="str">
            <v>boä</v>
          </cell>
          <cell r="D895">
            <v>0</v>
          </cell>
          <cell r="E895">
            <v>0</v>
          </cell>
          <cell r="F895">
            <v>0</v>
          </cell>
          <cell r="G895">
            <v>65877.900000000009</v>
          </cell>
          <cell r="H895">
            <v>0</v>
          </cell>
        </row>
        <row r="896">
          <cell r="A896" t="str">
            <v>08.06.15b</v>
          </cell>
          <cell r="B896" t="str">
            <v>Thaùo taï buø 100 kg , chieàu cao  &lt;= 30 m</v>
          </cell>
          <cell r="C896" t="str">
            <v>boä</v>
          </cell>
          <cell r="D896">
            <v>0</v>
          </cell>
          <cell r="E896">
            <v>0</v>
          </cell>
          <cell r="F896">
            <v>0</v>
          </cell>
          <cell r="G896">
            <v>62883.45</v>
          </cell>
          <cell r="H896">
            <v>0</v>
          </cell>
        </row>
        <row r="897">
          <cell r="A897" t="str">
            <v>08.06.15c</v>
          </cell>
          <cell r="B897" t="str">
            <v>Thaùo taï buø 100 kg , chieàu cao  &lt;= 40 m</v>
          </cell>
          <cell r="C897" t="str">
            <v>boä</v>
          </cell>
          <cell r="D897">
            <v>0</v>
          </cell>
          <cell r="E897">
            <v>0</v>
          </cell>
          <cell r="F897">
            <v>0</v>
          </cell>
          <cell r="G897">
            <v>77855.7</v>
          </cell>
          <cell r="H897">
            <v>0</v>
          </cell>
        </row>
        <row r="898">
          <cell r="A898" t="str">
            <v>08.06.15d</v>
          </cell>
          <cell r="B898" t="str">
            <v>Thaùo taï buø 100 kg , chieàu cao  &lt;= 100 m</v>
          </cell>
          <cell r="C898" t="str">
            <v>boä</v>
          </cell>
          <cell r="D898">
            <v>0</v>
          </cell>
          <cell r="E898">
            <v>0</v>
          </cell>
          <cell r="F898">
            <v>0</v>
          </cell>
          <cell r="G898">
            <v>88835.35</v>
          </cell>
          <cell r="H898">
            <v>0</v>
          </cell>
        </row>
        <row r="899">
          <cell r="A899" t="str">
            <v>08.06.15e</v>
          </cell>
          <cell r="B899" t="str">
            <v>Thaùo taï buø 100 kg , chieàu cao  &lt;= 60 m</v>
          </cell>
          <cell r="C899" t="str">
            <v>boä</v>
          </cell>
          <cell r="D899">
            <v>0</v>
          </cell>
          <cell r="E899">
            <v>0</v>
          </cell>
          <cell r="F899">
            <v>0</v>
          </cell>
          <cell r="G899">
            <v>97818.7</v>
          </cell>
          <cell r="H899">
            <v>0</v>
          </cell>
        </row>
        <row r="900">
          <cell r="A900" t="str">
            <v>08.06.16a.1</v>
          </cell>
          <cell r="B900" t="str">
            <v>Thaùo khoaù ñôõ DD, daây CS , t.dieän &lt; 70, h&lt;=20 m</v>
          </cell>
          <cell r="C900" t="str">
            <v>boä</v>
          </cell>
          <cell r="D900">
            <v>0</v>
          </cell>
          <cell r="E900">
            <v>0</v>
          </cell>
          <cell r="F900">
            <v>0</v>
          </cell>
          <cell r="G900">
            <v>11977.8</v>
          </cell>
          <cell r="H900">
            <v>0</v>
          </cell>
        </row>
        <row r="901">
          <cell r="A901" t="str">
            <v>08.06.16a.2</v>
          </cell>
          <cell r="B901" t="str">
            <v>Thaùo khoaù ñôõ DD, daây CS , t.dieän &lt; 70, h&lt;=30 m</v>
          </cell>
          <cell r="C901" t="str">
            <v>boä</v>
          </cell>
          <cell r="D901">
            <v>0</v>
          </cell>
          <cell r="E901">
            <v>0</v>
          </cell>
          <cell r="F901">
            <v>0</v>
          </cell>
          <cell r="G901">
            <v>12975.95</v>
          </cell>
          <cell r="H901">
            <v>0</v>
          </cell>
        </row>
        <row r="902">
          <cell r="A902" t="str">
            <v>08.06.16a.3</v>
          </cell>
          <cell r="B902" t="str">
            <v>Thaùo khoaù ñôõ DD, daây CS , t. dieän &lt; 70, h&lt;=40 m</v>
          </cell>
          <cell r="C902" t="str">
            <v>boä</v>
          </cell>
          <cell r="D902">
            <v>0</v>
          </cell>
          <cell r="E902">
            <v>0</v>
          </cell>
          <cell r="F902">
            <v>0</v>
          </cell>
          <cell r="G902">
            <v>14972.25</v>
          </cell>
          <cell r="H902">
            <v>0</v>
          </cell>
        </row>
        <row r="903">
          <cell r="A903" t="str">
            <v>08.06.16a.4</v>
          </cell>
          <cell r="B903" t="str">
            <v>Thaùo khoaù ñôõ DD, daây CS , t. dieän &lt; 70, h&lt;=50 m</v>
          </cell>
          <cell r="C903" t="str">
            <v>boä</v>
          </cell>
          <cell r="D903">
            <v>0</v>
          </cell>
          <cell r="E903">
            <v>0</v>
          </cell>
          <cell r="F903">
            <v>0</v>
          </cell>
          <cell r="G903">
            <v>16968.550000000003</v>
          </cell>
          <cell r="H903">
            <v>0</v>
          </cell>
        </row>
        <row r="904">
          <cell r="A904" t="str">
            <v>08.06.16a.5</v>
          </cell>
          <cell r="B904" t="str">
            <v>Thaùo khoaù ñôõ DD, daây CS , t.dieän &lt; 70, h&lt;=60 m</v>
          </cell>
          <cell r="C904" t="str">
            <v>boä</v>
          </cell>
          <cell r="D904">
            <v>0</v>
          </cell>
          <cell r="E904">
            <v>0</v>
          </cell>
          <cell r="F904">
            <v>0</v>
          </cell>
          <cell r="G904">
            <v>18964.849999999999</v>
          </cell>
          <cell r="H904">
            <v>0</v>
          </cell>
        </row>
        <row r="905">
          <cell r="A905" t="str">
            <v>08.06.16b.1</v>
          </cell>
          <cell r="B905" t="str">
            <v>Thaùo khoaù ñôõ DD, daây CS , t.dieän &lt; 240, h&lt;=20 m</v>
          </cell>
          <cell r="C905" t="str">
            <v>boä</v>
          </cell>
          <cell r="D905">
            <v>0</v>
          </cell>
          <cell r="E905">
            <v>0</v>
          </cell>
          <cell r="F905">
            <v>0</v>
          </cell>
          <cell r="G905">
            <v>18964.849999999999</v>
          </cell>
          <cell r="H905">
            <v>0</v>
          </cell>
        </row>
        <row r="906">
          <cell r="A906" t="str">
            <v>08.06.16b.2</v>
          </cell>
          <cell r="B906" t="str">
            <v>Thaùo khoaù ñôõ DD, daây CS , t.dieän &lt; 240, h&lt;=30 m</v>
          </cell>
          <cell r="C906" t="str">
            <v>boä</v>
          </cell>
          <cell r="D906">
            <v>0</v>
          </cell>
          <cell r="E906">
            <v>0</v>
          </cell>
          <cell r="F906">
            <v>0</v>
          </cell>
          <cell r="G906">
            <v>19963</v>
          </cell>
          <cell r="H906">
            <v>0</v>
          </cell>
        </row>
        <row r="907">
          <cell r="A907" t="str">
            <v>08.06.16b.3</v>
          </cell>
          <cell r="B907" t="str">
            <v>Thaùo khoaù ñôõ DD, daây CS , t. dieän &lt; 240, h&lt;=40 m</v>
          </cell>
          <cell r="C907" t="str">
            <v>boä</v>
          </cell>
          <cell r="D907">
            <v>0</v>
          </cell>
          <cell r="E907">
            <v>0</v>
          </cell>
          <cell r="F907">
            <v>0</v>
          </cell>
          <cell r="G907">
            <v>21959.3</v>
          </cell>
          <cell r="H907">
            <v>0</v>
          </cell>
        </row>
        <row r="908">
          <cell r="A908" t="str">
            <v>08.06.16b.4</v>
          </cell>
          <cell r="B908" t="str">
            <v>Thaùo khoaù ñôõ DD, daây CS , t. dieän &lt; 240, h&lt;=50 m</v>
          </cell>
          <cell r="C908" t="str">
            <v>boä</v>
          </cell>
          <cell r="D908">
            <v>0</v>
          </cell>
          <cell r="E908">
            <v>0</v>
          </cell>
          <cell r="F908">
            <v>0</v>
          </cell>
          <cell r="G908">
            <v>24953.75</v>
          </cell>
          <cell r="H908">
            <v>0</v>
          </cell>
        </row>
        <row r="909">
          <cell r="A909" t="str">
            <v>08.06.16b.5</v>
          </cell>
          <cell r="B909" t="str">
            <v>Thaùo khoaù ñôõ DD, daây CS , t.dieän &lt; 240, h&lt;=60 m</v>
          </cell>
          <cell r="C909" t="str">
            <v>boä</v>
          </cell>
          <cell r="D909">
            <v>0</v>
          </cell>
          <cell r="E909">
            <v>0</v>
          </cell>
          <cell r="F909">
            <v>0</v>
          </cell>
          <cell r="G909">
            <v>28946.35</v>
          </cell>
          <cell r="H909">
            <v>0</v>
          </cell>
        </row>
        <row r="910">
          <cell r="A910" t="str">
            <v>08.06.16c.1</v>
          </cell>
          <cell r="B910" t="str">
            <v>Thaùo khoaù ñôõ DD, daây CS , t.dieän &gt; 240, h&lt;=20 m</v>
          </cell>
          <cell r="C910" t="str">
            <v>boä</v>
          </cell>
          <cell r="D910">
            <v>0</v>
          </cell>
          <cell r="E910">
            <v>0</v>
          </cell>
          <cell r="F910">
            <v>0</v>
          </cell>
          <cell r="G910">
            <v>38927.85</v>
          </cell>
          <cell r="H910">
            <v>0</v>
          </cell>
        </row>
        <row r="911">
          <cell r="A911" t="str">
            <v>08.06.16c.2</v>
          </cell>
          <cell r="B911" t="str">
            <v>Thaùo khoaù ñôõ DD, daây CS , t.dieän &gt; 240, h&lt;=30 m</v>
          </cell>
          <cell r="C911" t="str">
            <v>boä</v>
          </cell>
          <cell r="D911">
            <v>0</v>
          </cell>
          <cell r="E911">
            <v>0</v>
          </cell>
          <cell r="F911">
            <v>0</v>
          </cell>
          <cell r="G911">
            <v>39926</v>
          </cell>
          <cell r="H911">
            <v>0</v>
          </cell>
        </row>
        <row r="912">
          <cell r="A912" t="str">
            <v>08.06.16c.3</v>
          </cell>
          <cell r="B912" t="str">
            <v>Thaùo khoaù ñôõ DD, daây CS , t. dieän &gt; 240, h&lt;=40 m</v>
          </cell>
          <cell r="C912" t="str">
            <v>boä</v>
          </cell>
          <cell r="D912">
            <v>0</v>
          </cell>
          <cell r="E912">
            <v>0</v>
          </cell>
          <cell r="F912">
            <v>0</v>
          </cell>
          <cell r="G912">
            <v>44916.75</v>
          </cell>
          <cell r="H912">
            <v>0</v>
          </cell>
        </row>
        <row r="913">
          <cell r="A913" t="str">
            <v>08.06.16c.4</v>
          </cell>
          <cell r="B913" t="str">
            <v>Thaùo khoaù ñôõ DD, daây CS , t. dieän &gt; 240, h&lt;=50 m</v>
          </cell>
          <cell r="C913" t="str">
            <v>boä</v>
          </cell>
          <cell r="D913">
            <v>0</v>
          </cell>
          <cell r="E913">
            <v>0</v>
          </cell>
          <cell r="F913">
            <v>0</v>
          </cell>
          <cell r="G913">
            <v>50905.65</v>
          </cell>
          <cell r="H913">
            <v>0</v>
          </cell>
        </row>
        <row r="914">
          <cell r="A914" t="str">
            <v>08.06.16c.5</v>
          </cell>
          <cell r="B914" t="str">
            <v>Thaùo khoaù ñôõ DD, daây CS , t.dieän &gt; 240, h&lt;=60 m</v>
          </cell>
          <cell r="C914" t="str">
            <v>boä</v>
          </cell>
          <cell r="D914">
            <v>0</v>
          </cell>
          <cell r="E914">
            <v>0</v>
          </cell>
          <cell r="F914">
            <v>0</v>
          </cell>
          <cell r="G914">
            <v>55896.400000000009</v>
          </cell>
          <cell r="H914">
            <v>0</v>
          </cell>
        </row>
        <row r="915">
          <cell r="A915" t="str">
            <v>08.06.17a.1</v>
          </cell>
          <cell r="B915" t="str">
            <v>Thaùo khoaù neùoDD, daây CS , t.dieän &lt; 70, h&lt;=20 m</v>
          </cell>
          <cell r="C915" t="str">
            <v>boä</v>
          </cell>
          <cell r="D915">
            <v>0</v>
          </cell>
          <cell r="E915">
            <v>0</v>
          </cell>
          <cell r="F915">
            <v>0</v>
          </cell>
          <cell r="G915">
            <v>23955.599999999999</v>
          </cell>
          <cell r="H915">
            <v>0</v>
          </cell>
        </row>
        <row r="916">
          <cell r="A916" t="str">
            <v>08.06.17a.2</v>
          </cell>
          <cell r="B916" t="str">
            <v>Thaùo khoaù neùoDD, daây CS , t.dieän &lt; 70, h&lt;=30 m</v>
          </cell>
          <cell r="C916" t="str">
            <v>boä</v>
          </cell>
          <cell r="D916">
            <v>0</v>
          </cell>
          <cell r="E916">
            <v>0</v>
          </cell>
          <cell r="F916">
            <v>0</v>
          </cell>
          <cell r="G916">
            <v>25951.9</v>
          </cell>
          <cell r="H916">
            <v>0</v>
          </cell>
        </row>
        <row r="917">
          <cell r="A917" t="str">
            <v>08.06.17a.3</v>
          </cell>
          <cell r="B917" t="str">
            <v>Thaùo khoaù neùoDD, daây CS , t. dieän &lt; 70, h&lt;=40 m</v>
          </cell>
          <cell r="C917" t="str">
            <v>boä</v>
          </cell>
          <cell r="D917">
            <v>0</v>
          </cell>
          <cell r="E917">
            <v>0</v>
          </cell>
          <cell r="F917">
            <v>0</v>
          </cell>
          <cell r="G917">
            <v>29944.5</v>
          </cell>
          <cell r="H917">
            <v>0</v>
          </cell>
        </row>
        <row r="918">
          <cell r="A918" t="str">
            <v>08.06.17a.4</v>
          </cell>
          <cell r="B918" t="str">
            <v>Thaùo khoaù neùoDD, daây CS , t. dieän &lt; 70, h&lt;=50 m</v>
          </cell>
          <cell r="C918" t="str">
            <v>boä</v>
          </cell>
          <cell r="D918">
            <v>0</v>
          </cell>
          <cell r="E918">
            <v>0</v>
          </cell>
          <cell r="F918">
            <v>0</v>
          </cell>
          <cell r="G918">
            <v>33937.100000000006</v>
          </cell>
          <cell r="H918">
            <v>0</v>
          </cell>
        </row>
        <row r="919">
          <cell r="A919" t="str">
            <v>08.06.17a.5</v>
          </cell>
          <cell r="B919" t="str">
            <v>Thaùo khoaù neùoDD, daây CS , t.dieän &lt; 70, h&lt;=60 m</v>
          </cell>
          <cell r="C919" t="str">
            <v>boä</v>
          </cell>
          <cell r="D919">
            <v>0</v>
          </cell>
          <cell r="E919">
            <v>0</v>
          </cell>
          <cell r="F919">
            <v>0</v>
          </cell>
          <cell r="G919">
            <v>37929.699999999997</v>
          </cell>
          <cell r="H919">
            <v>0</v>
          </cell>
        </row>
        <row r="920">
          <cell r="A920" t="str">
            <v>08.06.17b.1</v>
          </cell>
          <cell r="B920" t="str">
            <v>Thaùo khoaù neùoDD, daây CS , t.dieän &lt; 240, h&lt;=20 m</v>
          </cell>
          <cell r="C920" t="str">
            <v>boä</v>
          </cell>
          <cell r="D920">
            <v>0</v>
          </cell>
          <cell r="E920">
            <v>0</v>
          </cell>
          <cell r="F920">
            <v>0</v>
          </cell>
          <cell r="G920">
            <v>37929.699999999997</v>
          </cell>
          <cell r="H920">
            <v>0</v>
          </cell>
        </row>
        <row r="921">
          <cell r="A921" t="str">
            <v>08.06.17b.2</v>
          </cell>
          <cell r="B921" t="str">
            <v>Thaùo khoaù neùoDD, daây CS , t.dieän &lt; 240, h&lt;=30 m</v>
          </cell>
          <cell r="C921" t="str">
            <v>boä</v>
          </cell>
          <cell r="D921">
            <v>0</v>
          </cell>
          <cell r="E921">
            <v>0</v>
          </cell>
          <cell r="F921">
            <v>0</v>
          </cell>
          <cell r="G921">
            <v>39926</v>
          </cell>
          <cell r="H921">
            <v>0</v>
          </cell>
        </row>
        <row r="922">
          <cell r="A922" t="str">
            <v>08.06.17b.3</v>
          </cell>
          <cell r="B922" t="str">
            <v>Thaùo khoaù neùoDD, daây CS , t. dieän &lt; 240, h&lt;=40 m</v>
          </cell>
          <cell r="C922" t="str">
            <v>boä</v>
          </cell>
          <cell r="D922">
            <v>0</v>
          </cell>
          <cell r="E922">
            <v>0</v>
          </cell>
          <cell r="F922">
            <v>0</v>
          </cell>
          <cell r="G922">
            <v>43918.6</v>
          </cell>
          <cell r="H922">
            <v>0</v>
          </cell>
        </row>
        <row r="923">
          <cell r="A923" t="str">
            <v>08.06.17b.4</v>
          </cell>
          <cell r="B923" t="str">
            <v>Thaùo khoaù neùoDD, daây CS , t. dieän &lt; 240, h&lt;=50 m</v>
          </cell>
          <cell r="C923" t="str">
            <v>boä</v>
          </cell>
          <cell r="D923">
            <v>0</v>
          </cell>
          <cell r="E923">
            <v>0</v>
          </cell>
          <cell r="F923">
            <v>0</v>
          </cell>
          <cell r="G923">
            <v>49907.5</v>
          </cell>
          <cell r="H923">
            <v>0</v>
          </cell>
        </row>
        <row r="924">
          <cell r="A924" t="str">
            <v>08.06.17b.5</v>
          </cell>
          <cell r="B924" t="str">
            <v>Thaùo khoaù neùoDD, daây CS , t.dieän &lt; 240, h&lt;=60 m</v>
          </cell>
          <cell r="C924" t="str">
            <v>boä</v>
          </cell>
          <cell r="D924">
            <v>0</v>
          </cell>
          <cell r="E924">
            <v>0</v>
          </cell>
          <cell r="F924">
            <v>0</v>
          </cell>
          <cell r="G924">
            <v>57892.7</v>
          </cell>
          <cell r="H924">
            <v>0</v>
          </cell>
        </row>
        <row r="925">
          <cell r="A925" t="str">
            <v>08.06.17c.1</v>
          </cell>
          <cell r="B925" t="str">
            <v>Thaùo khoaù neùoDD, daây CS , t.dieän &gt; 240, h&lt;=20 m</v>
          </cell>
          <cell r="C925" t="str">
            <v>boä</v>
          </cell>
          <cell r="D925">
            <v>0</v>
          </cell>
          <cell r="E925">
            <v>0</v>
          </cell>
          <cell r="F925">
            <v>0</v>
          </cell>
          <cell r="G925">
            <v>76857.55</v>
          </cell>
          <cell r="H925">
            <v>0</v>
          </cell>
        </row>
        <row r="926">
          <cell r="A926" t="str">
            <v>08.06.17c.2</v>
          </cell>
          <cell r="B926" t="str">
            <v>Thaùo khoaù neùoDD, daây CS , t.dieän &gt; 240, h&lt;=30 m</v>
          </cell>
          <cell r="C926" t="str">
            <v>boä</v>
          </cell>
          <cell r="D926">
            <v>0</v>
          </cell>
          <cell r="E926">
            <v>0</v>
          </cell>
          <cell r="F926">
            <v>0</v>
          </cell>
          <cell r="G926">
            <v>79852</v>
          </cell>
          <cell r="H926">
            <v>0</v>
          </cell>
        </row>
        <row r="927">
          <cell r="A927" t="str">
            <v>08.06.17c.3</v>
          </cell>
          <cell r="B927" t="str">
            <v>Thaùo khoaù neùoDD, daây CS , t. dieän &gt; 240, h&lt;=40 m</v>
          </cell>
          <cell r="C927" t="str">
            <v>boä</v>
          </cell>
          <cell r="D927">
            <v>0</v>
          </cell>
          <cell r="E927">
            <v>0</v>
          </cell>
          <cell r="F927">
            <v>0</v>
          </cell>
          <cell r="G927">
            <v>89833.5</v>
          </cell>
          <cell r="H927">
            <v>0</v>
          </cell>
        </row>
        <row r="928">
          <cell r="A928" t="str">
            <v>08.06.17c.4</v>
          </cell>
          <cell r="B928" t="str">
            <v>Thaùo khoaù neùoDD, daây CS , t. dieän &gt; 240, h&lt;=50 m</v>
          </cell>
          <cell r="C928" t="str">
            <v>boä</v>
          </cell>
          <cell r="D928">
            <v>0</v>
          </cell>
          <cell r="E928">
            <v>0</v>
          </cell>
          <cell r="F928">
            <v>0</v>
          </cell>
          <cell r="G928">
            <v>101811.3</v>
          </cell>
          <cell r="H928">
            <v>0</v>
          </cell>
        </row>
        <row r="929">
          <cell r="A929" t="str">
            <v>08.06.17c.5</v>
          </cell>
          <cell r="B929" t="str">
            <v>Thaùo khoaù neùoDD, daây CS , t.dieän &gt; 240, h &lt;=60 m</v>
          </cell>
          <cell r="C929" t="str">
            <v>boä</v>
          </cell>
          <cell r="D929">
            <v>0</v>
          </cell>
          <cell r="E929">
            <v>0</v>
          </cell>
          <cell r="F929">
            <v>0</v>
          </cell>
          <cell r="G929">
            <v>111792.80000000002</v>
          </cell>
          <cell r="H929">
            <v>0</v>
          </cell>
        </row>
        <row r="930">
          <cell r="A930" t="str">
            <v>08.06.18</v>
          </cell>
          <cell r="B930" t="str">
            <v xml:space="preserve">Thaùo daây neùo </v>
          </cell>
          <cell r="C930" t="str">
            <v>boä</v>
          </cell>
          <cell r="D930">
            <v>0</v>
          </cell>
          <cell r="E930">
            <v>0</v>
          </cell>
          <cell r="F930">
            <v>0</v>
          </cell>
          <cell r="G930">
            <v>48909.35</v>
          </cell>
          <cell r="H930">
            <v>0</v>
          </cell>
        </row>
        <row r="931">
          <cell r="A931" t="str">
            <v>08.06.19</v>
          </cell>
          <cell r="B931" t="str">
            <v>Thaùo coå deà</v>
          </cell>
          <cell r="C931" t="str">
            <v>boä</v>
          </cell>
          <cell r="D931">
            <v>0</v>
          </cell>
          <cell r="E931">
            <v>0</v>
          </cell>
          <cell r="F931">
            <v>0</v>
          </cell>
          <cell r="G931">
            <v>45914.9</v>
          </cell>
          <cell r="H931">
            <v>0</v>
          </cell>
        </row>
        <row r="932">
          <cell r="A932" t="str">
            <v>08.06.20</v>
          </cell>
          <cell r="B932" t="str">
            <v>Thaùo bieån caám</v>
          </cell>
          <cell r="C932" t="str">
            <v>boä</v>
          </cell>
          <cell r="D932">
            <v>0</v>
          </cell>
          <cell r="E932">
            <v>0</v>
          </cell>
          <cell r="F932">
            <v>0</v>
          </cell>
          <cell r="G932">
            <v>17966.7</v>
          </cell>
          <cell r="H932">
            <v>0</v>
          </cell>
        </row>
        <row r="933">
          <cell r="A933" t="str">
            <v>08.06.21a</v>
          </cell>
          <cell r="B933" t="str">
            <v>Thaùo voøng baûo veä , h &lt;= 20 m</v>
          </cell>
          <cell r="C933" t="str">
            <v>boä</v>
          </cell>
          <cell r="D933">
            <v>0</v>
          </cell>
          <cell r="E933">
            <v>0</v>
          </cell>
          <cell r="F933">
            <v>0</v>
          </cell>
          <cell r="G933">
            <v>44916.75</v>
          </cell>
          <cell r="H933">
            <v>0</v>
          </cell>
        </row>
        <row r="934">
          <cell r="A934" t="str">
            <v>08.06.21b</v>
          </cell>
          <cell r="B934" t="str">
            <v>Thaùo voøng baûo veä,h  &lt;= 30 m</v>
          </cell>
          <cell r="C934" t="str">
            <v>boä</v>
          </cell>
          <cell r="D934">
            <v>0</v>
          </cell>
          <cell r="E934">
            <v>0</v>
          </cell>
          <cell r="F934">
            <v>0</v>
          </cell>
          <cell r="G934">
            <v>48909.35</v>
          </cell>
          <cell r="H934">
            <v>0</v>
          </cell>
        </row>
        <row r="935">
          <cell r="A935" t="str">
            <v>08.06.22a</v>
          </cell>
          <cell r="B935" t="str">
            <v>Thaùo khung ñònh vò , h &lt;= 20 m</v>
          </cell>
          <cell r="C935" t="str">
            <v>boä</v>
          </cell>
          <cell r="D935">
            <v>0</v>
          </cell>
          <cell r="E935">
            <v>0</v>
          </cell>
          <cell r="F935">
            <v>0</v>
          </cell>
          <cell r="G935">
            <v>60887.15</v>
          </cell>
          <cell r="H935">
            <v>0</v>
          </cell>
        </row>
        <row r="936">
          <cell r="A936" t="str">
            <v>08.06.22b</v>
          </cell>
          <cell r="B936" t="str">
            <v>Thaùo khung ñònh vò , h &lt;= 30 m</v>
          </cell>
          <cell r="C936" t="str">
            <v>boä</v>
          </cell>
          <cell r="D936">
            <v>0</v>
          </cell>
          <cell r="E936">
            <v>0</v>
          </cell>
          <cell r="F936">
            <v>0</v>
          </cell>
          <cell r="G936">
            <v>90831.650000000009</v>
          </cell>
          <cell r="H936">
            <v>0</v>
          </cell>
        </row>
        <row r="937">
          <cell r="A937" t="str">
            <v>08.06.22c</v>
          </cell>
          <cell r="B937" t="str">
            <v>Thaùo khung ñònh vò , h &lt;= 40 m</v>
          </cell>
          <cell r="C937" t="str">
            <v>boä</v>
          </cell>
          <cell r="D937">
            <v>0</v>
          </cell>
          <cell r="E937">
            <v>0</v>
          </cell>
          <cell r="F937">
            <v>0</v>
          </cell>
          <cell r="G937">
            <v>120776.15</v>
          </cell>
          <cell r="H937">
            <v>0</v>
          </cell>
        </row>
        <row r="938">
          <cell r="A938" t="str">
            <v>08.06.22d</v>
          </cell>
          <cell r="B938" t="str">
            <v>Thaùo khung ñònh vò , h &lt;= 50 m</v>
          </cell>
          <cell r="C938" t="str">
            <v>boä</v>
          </cell>
          <cell r="D938">
            <v>0</v>
          </cell>
          <cell r="E938">
            <v>0</v>
          </cell>
          <cell r="F938">
            <v>0</v>
          </cell>
          <cell r="G938">
            <v>150720.65</v>
          </cell>
          <cell r="H938">
            <v>0</v>
          </cell>
        </row>
        <row r="939">
          <cell r="A939" t="str">
            <v>08.06.22c</v>
          </cell>
          <cell r="B939" t="str">
            <v>Thaùo khung ñònh vò , h &lt;= 60 m</v>
          </cell>
          <cell r="C939" t="str">
            <v>boä</v>
          </cell>
          <cell r="D939">
            <v>0</v>
          </cell>
          <cell r="E939">
            <v>0</v>
          </cell>
          <cell r="F939">
            <v>0</v>
          </cell>
          <cell r="G939">
            <v>240554.15000000002</v>
          </cell>
          <cell r="H939">
            <v>0</v>
          </cell>
        </row>
        <row r="940">
          <cell r="A940" t="str">
            <v>08.06.23c</v>
          </cell>
          <cell r="B940" t="str">
            <v>Thaùo ñeøn tín hieäu &lt;= 40 m</v>
          </cell>
          <cell r="C940" t="str">
            <v>boä</v>
          </cell>
          <cell r="D940">
            <v>0</v>
          </cell>
          <cell r="E940">
            <v>0</v>
          </cell>
          <cell r="F940">
            <v>0</v>
          </cell>
          <cell r="G940">
            <v>182661.45</v>
          </cell>
          <cell r="H940">
            <v>0</v>
          </cell>
        </row>
        <row r="941">
          <cell r="A941" t="str">
            <v>08.06.23d</v>
          </cell>
          <cell r="B941" t="str">
            <v>Thaùo ñeøn tín hieäu &lt;= 50 m</v>
          </cell>
          <cell r="C941" t="str">
            <v>boä</v>
          </cell>
          <cell r="D941">
            <v>0</v>
          </cell>
          <cell r="E941">
            <v>0</v>
          </cell>
          <cell r="F941">
            <v>0</v>
          </cell>
          <cell r="G941">
            <v>219593.00000000003</v>
          </cell>
          <cell r="H941">
            <v>0</v>
          </cell>
        </row>
        <row r="942">
          <cell r="A942" t="str">
            <v>08.06.23e</v>
          </cell>
          <cell r="B942" t="str">
            <v>Thaùo ñeøn tín hieäu &lt;= 60 m</v>
          </cell>
          <cell r="C942" t="str">
            <v>boä</v>
          </cell>
          <cell r="D942">
            <v>0</v>
          </cell>
          <cell r="E942">
            <v>0</v>
          </cell>
          <cell r="F942">
            <v>0</v>
          </cell>
          <cell r="G942">
            <v>239556</v>
          </cell>
          <cell r="H942">
            <v>0</v>
          </cell>
        </row>
        <row r="943">
          <cell r="A943" t="str">
            <v>08.06.24a</v>
          </cell>
          <cell r="B943" t="str">
            <v>Thaùo keïp caùp , h &lt;= 20 m</v>
          </cell>
          <cell r="C943" t="str">
            <v>boä</v>
          </cell>
          <cell r="D943">
            <v>0</v>
          </cell>
          <cell r="E943">
            <v>0</v>
          </cell>
          <cell r="F943">
            <v>0</v>
          </cell>
          <cell r="G943">
            <v>31940.799999999999</v>
          </cell>
          <cell r="H943">
            <v>0</v>
          </cell>
        </row>
        <row r="944">
          <cell r="A944" t="str">
            <v>08.06.24b</v>
          </cell>
          <cell r="B944" t="str">
            <v>Thaùo keïp caùp , h &lt;= 30 m</v>
          </cell>
          <cell r="C944" t="str">
            <v>boä</v>
          </cell>
          <cell r="D944">
            <v>0</v>
          </cell>
          <cell r="E944">
            <v>0</v>
          </cell>
          <cell r="F944">
            <v>0</v>
          </cell>
          <cell r="G944">
            <v>39926</v>
          </cell>
          <cell r="H944">
            <v>0</v>
          </cell>
        </row>
        <row r="945">
          <cell r="A945" t="str">
            <v>08.06.25a</v>
          </cell>
          <cell r="B945" t="str">
            <v>Thaùo bu loâng , h &lt;= 20 m</v>
          </cell>
          <cell r="C945" t="str">
            <v>boä</v>
          </cell>
          <cell r="D945">
            <v>0</v>
          </cell>
          <cell r="E945">
            <v>0</v>
          </cell>
          <cell r="F945">
            <v>0</v>
          </cell>
          <cell r="G945">
            <v>4990.75</v>
          </cell>
          <cell r="H945">
            <v>0</v>
          </cell>
        </row>
        <row r="946">
          <cell r="A946" t="str">
            <v>08.06.25b</v>
          </cell>
          <cell r="B946" t="str">
            <v>Thaùo bu loâng , h &lt;= 30 m</v>
          </cell>
          <cell r="C946" t="str">
            <v>boä</v>
          </cell>
          <cell r="D946">
            <v>0</v>
          </cell>
          <cell r="E946">
            <v>0</v>
          </cell>
          <cell r="F946">
            <v>0</v>
          </cell>
          <cell r="G946">
            <v>4990.75</v>
          </cell>
          <cell r="H946">
            <v>0</v>
          </cell>
        </row>
        <row r="947">
          <cell r="A947" t="str">
            <v>08.06.25c</v>
          </cell>
          <cell r="B947" t="str">
            <v>Thaùo bu loâng , h &lt;= 40 m</v>
          </cell>
          <cell r="C947" t="str">
            <v>boä</v>
          </cell>
          <cell r="D947">
            <v>0</v>
          </cell>
          <cell r="E947">
            <v>0</v>
          </cell>
          <cell r="F947">
            <v>0</v>
          </cell>
          <cell r="G947">
            <v>5988.9</v>
          </cell>
          <cell r="H947">
            <v>0</v>
          </cell>
        </row>
        <row r="948">
          <cell r="A948" t="str">
            <v>08.06.25d</v>
          </cell>
          <cell r="B948" t="str">
            <v>Thaùo bu loâng , h &lt;= 50 m</v>
          </cell>
          <cell r="C948" t="str">
            <v>boä</v>
          </cell>
          <cell r="D948">
            <v>0</v>
          </cell>
          <cell r="E948">
            <v>0</v>
          </cell>
          <cell r="F948">
            <v>0</v>
          </cell>
          <cell r="G948">
            <v>5988.9</v>
          </cell>
          <cell r="H948">
            <v>0</v>
          </cell>
        </row>
        <row r="949">
          <cell r="A949" t="str">
            <v>08.06.25e</v>
          </cell>
          <cell r="B949" t="str">
            <v>Thaùo bu loâng , h &lt;= 60 m</v>
          </cell>
          <cell r="C949" t="str">
            <v>boä</v>
          </cell>
          <cell r="D949">
            <v>0</v>
          </cell>
          <cell r="E949">
            <v>0</v>
          </cell>
          <cell r="F949">
            <v>0</v>
          </cell>
          <cell r="G949">
            <v>6987.0500000000011</v>
          </cell>
          <cell r="H949">
            <v>0</v>
          </cell>
        </row>
        <row r="950">
          <cell r="A950" t="str">
            <v>08.06.26a</v>
          </cell>
          <cell r="B950" t="str">
            <v>Thaùo keïp neùo caùp vaën xoaén &lt;=4x70</v>
          </cell>
          <cell r="C950" t="str">
            <v>boä</v>
          </cell>
          <cell r="D950">
            <v>0</v>
          </cell>
          <cell r="E950">
            <v>0</v>
          </cell>
          <cell r="F950">
            <v>0</v>
          </cell>
          <cell r="G950">
            <v>52901.950000000004</v>
          </cell>
          <cell r="H950">
            <v>0</v>
          </cell>
        </row>
        <row r="951">
          <cell r="A951" t="str">
            <v>08.06.26b</v>
          </cell>
          <cell r="B951" t="str">
            <v>Thaùo keïp neùo caùp vaën xoaén &lt;=4x120</v>
          </cell>
          <cell r="C951" t="str">
            <v>boä</v>
          </cell>
          <cell r="D951">
            <v>0</v>
          </cell>
          <cell r="E951">
            <v>0</v>
          </cell>
          <cell r="F951">
            <v>0</v>
          </cell>
          <cell r="G951">
            <v>82846.45</v>
          </cell>
          <cell r="H951">
            <v>0</v>
          </cell>
        </row>
        <row r="952">
          <cell r="A952" t="str">
            <v>08.06.27a</v>
          </cell>
          <cell r="B952" t="str">
            <v>Thaùo keïp ñôõ caùp vaën xoaén &lt;=4x70</v>
          </cell>
          <cell r="C952" t="str">
            <v>boä</v>
          </cell>
          <cell r="D952">
            <v>0</v>
          </cell>
          <cell r="E952">
            <v>0</v>
          </cell>
          <cell r="F952">
            <v>0</v>
          </cell>
          <cell r="G952">
            <v>38927.85</v>
          </cell>
          <cell r="H952">
            <v>0</v>
          </cell>
        </row>
        <row r="953">
          <cell r="A953" t="str">
            <v>08.06.27b</v>
          </cell>
          <cell r="B953" t="str">
            <v>Thaùo keïp ñôõ caùp vaën xoaén &lt;=4x120</v>
          </cell>
          <cell r="C953" t="str">
            <v>boä</v>
          </cell>
          <cell r="D953">
            <v>0</v>
          </cell>
          <cell r="E953">
            <v>0</v>
          </cell>
          <cell r="F953">
            <v>0</v>
          </cell>
          <cell r="G953">
            <v>58890.85</v>
          </cell>
          <cell r="H953">
            <v>0</v>
          </cell>
        </row>
        <row r="954">
          <cell r="A954" t="str">
            <v>08.06.28</v>
          </cell>
          <cell r="B954" t="str">
            <v>Thaùo thu loâi oáng</v>
          </cell>
          <cell r="C954" t="str">
            <v>boä</v>
          </cell>
          <cell r="D954">
            <v>0</v>
          </cell>
          <cell r="E954">
            <v>0</v>
          </cell>
          <cell r="F954">
            <v>0</v>
          </cell>
          <cell r="G954">
            <v>53900.100000000006</v>
          </cell>
          <cell r="H954">
            <v>0</v>
          </cell>
        </row>
        <row r="955">
          <cell r="A955" t="str">
            <v>Chương 9</v>
          </cell>
          <cell r="B955" t="str">
            <v>COÂNG TAÙC THAÙO HAÏ , DÖÏNG COÄT</v>
          </cell>
          <cell r="H955">
            <v>0</v>
          </cell>
        </row>
        <row r="956">
          <cell r="A956" t="str">
            <v>09.02.10</v>
          </cell>
          <cell r="B956" t="str">
            <v>Choïn vaø phaân loaïi coät theùp</v>
          </cell>
          <cell r="C956" t="str">
            <v>taán</v>
          </cell>
          <cell r="D956">
            <v>0</v>
          </cell>
          <cell r="E956">
            <v>0</v>
          </cell>
          <cell r="F956">
            <v>0</v>
          </cell>
          <cell r="G956">
            <v>199630</v>
          </cell>
          <cell r="H956">
            <v>8654.1</v>
          </cell>
        </row>
        <row r="957">
          <cell r="A957" t="str">
            <v>09.02.11a</v>
          </cell>
          <cell r="B957" t="str">
            <v>Laép raùp coät theùp TC töøng chi tieát,troïng löôïng &lt;=5taán</v>
          </cell>
          <cell r="C957" t="str">
            <v>taán</v>
          </cell>
          <cell r="D957">
            <v>20320</v>
          </cell>
          <cell r="E957">
            <v>20320</v>
          </cell>
          <cell r="F957">
            <v>20320</v>
          </cell>
          <cell r="G957">
            <v>708686.5</v>
          </cell>
          <cell r="H957">
            <v>0</v>
          </cell>
        </row>
        <row r="958">
          <cell r="A958" t="str">
            <v>09.02.11b</v>
          </cell>
          <cell r="B958" t="str">
            <v>Laép raùp coät theùp TC töøng chi tieát,troïng löôïng &lt;=15taán</v>
          </cell>
          <cell r="C958" t="str">
            <v>taán</v>
          </cell>
          <cell r="D958">
            <v>20320</v>
          </cell>
          <cell r="E958">
            <v>20320</v>
          </cell>
          <cell r="F958">
            <v>20320</v>
          </cell>
          <cell r="G958">
            <v>638816</v>
          </cell>
          <cell r="H958">
            <v>0</v>
          </cell>
        </row>
        <row r="959">
          <cell r="A959" t="str">
            <v>09.02.11c</v>
          </cell>
          <cell r="B959" t="str">
            <v>Laép raùp coät theùp TC töøng chi tieát,troïng löôïng &lt;=30taán</v>
          </cell>
          <cell r="C959" t="str">
            <v>taán</v>
          </cell>
          <cell r="D959">
            <v>20320</v>
          </cell>
          <cell r="E959">
            <v>20320</v>
          </cell>
          <cell r="F959">
            <v>20320</v>
          </cell>
          <cell r="G959">
            <v>608871.5</v>
          </cell>
          <cell r="H959">
            <v>0</v>
          </cell>
        </row>
        <row r="960">
          <cell r="A960" t="str">
            <v>09.02.11d</v>
          </cell>
          <cell r="B960" t="str">
            <v>Laép raùp coät theùp TC töøng chi tieát,troïng löôïng &gt;30taán</v>
          </cell>
          <cell r="C960" t="str">
            <v>taán</v>
          </cell>
          <cell r="D960">
            <v>20320</v>
          </cell>
          <cell r="E960">
            <v>20320</v>
          </cell>
          <cell r="F960">
            <v>20320</v>
          </cell>
          <cell r="G960">
            <v>576930.70000000007</v>
          </cell>
          <cell r="H960">
            <v>0</v>
          </cell>
        </row>
        <row r="961">
          <cell r="A961" t="str">
            <v>09.02.12a</v>
          </cell>
          <cell r="B961" t="str">
            <v>Laép raùp coät theùp TC töøng ñoaïn,troïng löôïng &lt;=5taán</v>
          </cell>
          <cell r="C961" t="str">
            <v>taán</v>
          </cell>
          <cell r="D961">
            <v>20320</v>
          </cell>
          <cell r="E961">
            <v>20320</v>
          </cell>
          <cell r="F961">
            <v>20320</v>
          </cell>
          <cell r="G961">
            <v>333382.09999999998</v>
          </cell>
          <cell r="H961">
            <v>0</v>
          </cell>
        </row>
        <row r="962">
          <cell r="A962" t="str">
            <v>09.02.12b</v>
          </cell>
          <cell r="B962" t="str">
            <v>Laép raùp coät theùp TC töøng ñoaïn,troïng löôïng &lt;=15taán</v>
          </cell>
          <cell r="C962" t="str">
            <v>taán</v>
          </cell>
          <cell r="D962">
            <v>20320</v>
          </cell>
          <cell r="E962">
            <v>20320</v>
          </cell>
          <cell r="F962">
            <v>20320</v>
          </cell>
          <cell r="G962">
            <v>315415.40000000002</v>
          </cell>
          <cell r="H962">
            <v>0</v>
          </cell>
        </row>
        <row r="963">
          <cell r="A963" t="str">
            <v>09.02.12c</v>
          </cell>
          <cell r="B963" t="str">
            <v>Laép raùp coät theùp TC töøng ñoaïn,troïng löôïng &lt;=30taán</v>
          </cell>
          <cell r="C963" t="str">
            <v>taán</v>
          </cell>
          <cell r="D963">
            <v>20320</v>
          </cell>
          <cell r="E963">
            <v>20320</v>
          </cell>
          <cell r="F963">
            <v>20320</v>
          </cell>
          <cell r="G963">
            <v>297448.7</v>
          </cell>
          <cell r="H963">
            <v>0</v>
          </cell>
        </row>
        <row r="964">
          <cell r="A964" t="str">
            <v>09.02.12d</v>
          </cell>
          <cell r="B964" t="str">
            <v>Laép raùp coät theùp TC töøng ñoaïn,troïng löôïng &gt;30taán</v>
          </cell>
          <cell r="C964" t="str">
            <v>taán</v>
          </cell>
          <cell r="D964">
            <v>20320</v>
          </cell>
          <cell r="E964">
            <v>20320</v>
          </cell>
          <cell r="F964">
            <v>20320</v>
          </cell>
          <cell r="G964">
            <v>280480.15000000002</v>
          </cell>
          <cell r="H964">
            <v>0</v>
          </cell>
        </row>
        <row r="965">
          <cell r="A965" t="str">
            <v>09.03.00</v>
          </cell>
          <cell r="B965" t="str">
            <v>DÖÏNG COÄT THEÙP ÑAÕ LAÉP SAÜN</v>
          </cell>
          <cell r="H965">
            <v>0</v>
          </cell>
        </row>
        <row r="966">
          <cell r="A966" t="str">
            <v>09.03.10a</v>
          </cell>
          <cell r="B966" t="str">
            <v>Döïng coät baèng TC , coät cao &lt;= 15 m</v>
          </cell>
          <cell r="C966" t="str">
            <v>coät</v>
          </cell>
          <cell r="D966">
            <v>58140</v>
          </cell>
          <cell r="E966">
            <v>58140</v>
          </cell>
          <cell r="F966">
            <v>58140</v>
          </cell>
          <cell r="G966">
            <v>1527169.5</v>
          </cell>
          <cell r="H966">
            <v>0</v>
          </cell>
        </row>
        <row r="967">
          <cell r="A967" t="str">
            <v>09.03.10b</v>
          </cell>
          <cell r="B967" t="str">
            <v>Döïng coät baèng TC , coät cao &lt;= 25 m</v>
          </cell>
          <cell r="C967" t="str">
            <v>coät</v>
          </cell>
          <cell r="D967">
            <v>77520</v>
          </cell>
          <cell r="E967">
            <v>77520</v>
          </cell>
          <cell r="F967">
            <v>77520</v>
          </cell>
          <cell r="G967">
            <v>2775855.15</v>
          </cell>
          <cell r="H967">
            <v>0</v>
          </cell>
        </row>
        <row r="968">
          <cell r="A968" t="str">
            <v>09.03.10c</v>
          </cell>
          <cell r="B968" t="str">
            <v>Döïng coät baèng TC , coät cao &lt;= 35 m</v>
          </cell>
          <cell r="C968" t="str">
            <v>coät</v>
          </cell>
          <cell r="D968">
            <v>77520</v>
          </cell>
          <cell r="E968">
            <v>77520</v>
          </cell>
          <cell r="F968">
            <v>77520</v>
          </cell>
          <cell r="G968">
            <v>3410678.5500000003</v>
          </cell>
          <cell r="H968">
            <v>0</v>
          </cell>
        </row>
        <row r="969">
          <cell r="A969" t="str">
            <v>09.03.10d</v>
          </cell>
          <cell r="B969" t="str">
            <v>Döïng coät baèng TC , coät cao &lt;= 45 m</v>
          </cell>
          <cell r="C969" t="str">
            <v>coät</v>
          </cell>
          <cell r="D969">
            <v>116280</v>
          </cell>
          <cell r="E969">
            <v>116280</v>
          </cell>
          <cell r="F969">
            <v>116280</v>
          </cell>
          <cell r="G969">
            <v>5792264.4500000002</v>
          </cell>
          <cell r="H969">
            <v>0</v>
          </cell>
        </row>
        <row r="970">
          <cell r="A970" t="str">
            <v>09.03.10e</v>
          </cell>
          <cell r="B970" t="str">
            <v>Döïng coät baèng TC , coät cao &lt;= 50 m</v>
          </cell>
          <cell r="C970" t="str">
            <v>coät</v>
          </cell>
          <cell r="D970">
            <v>116280</v>
          </cell>
          <cell r="E970">
            <v>116280</v>
          </cell>
          <cell r="F970">
            <v>116280</v>
          </cell>
          <cell r="G970">
            <v>10311887.65</v>
          </cell>
          <cell r="H970">
            <v>0</v>
          </cell>
        </row>
        <row r="971">
          <cell r="A971" t="str">
            <v>09.03.21b</v>
          </cell>
          <cell r="B971" t="str">
            <v>Döïng coät baèng TC+CG , coät cao &lt;= 25 m (maùy keùo 100CV)</v>
          </cell>
          <cell r="C971" t="str">
            <v>coät</v>
          </cell>
          <cell r="D971">
            <v>77520</v>
          </cell>
          <cell r="E971">
            <v>77520</v>
          </cell>
          <cell r="F971">
            <v>77520</v>
          </cell>
          <cell r="G971">
            <v>2082140.9</v>
          </cell>
          <cell r="H971">
            <v>216324.3</v>
          </cell>
        </row>
        <row r="972">
          <cell r="A972" t="str">
            <v>09.03.21c</v>
          </cell>
          <cell r="B972" t="str">
            <v>Döïng coät baèng TC+CG , coät cao &lt;= 35 m (maùy keùo 100CV)</v>
          </cell>
          <cell r="C972" t="str">
            <v>coät</v>
          </cell>
          <cell r="D972">
            <v>77520</v>
          </cell>
          <cell r="E972">
            <v>77520</v>
          </cell>
          <cell r="F972">
            <v>77520</v>
          </cell>
          <cell r="G972">
            <v>2558258.4499999997</v>
          </cell>
          <cell r="H972">
            <v>360540.5</v>
          </cell>
        </row>
        <row r="973">
          <cell r="A973" t="str">
            <v>09.03.21d</v>
          </cell>
          <cell r="B973" t="str">
            <v>Döïng coät baèng TC+CG , coät cao &lt;= 45 m (maùy keùo 100CV)</v>
          </cell>
          <cell r="C973" t="str">
            <v>coät</v>
          </cell>
          <cell r="D973">
            <v>116280</v>
          </cell>
          <cell r="E973">
            <v>116280</v>
          </cell>
          <cell r="F973">
            <v>116280</v>
          </cell>
          <cell r="G973">
            <v>4343948.8000000007</v>
          </cell>
          <cell r="H973">
            <v>504756.69999999995</v>
          </cell>
        </row>
        <row r="974">
          <cell r="A974" t="str">
            <v>09.03.21e</v>
          </cell>
          <cell r="B974" t="str">
            <v>Döïng coät baèng TC+CG , coät cao &lt;= 50 m (maùy keùo 100CV)</v>
          </cell>
          <cell r="C974" t="str">
            <v>coät</v>
          </cell>
          <cell r="D974">
            <v>155040</v>
          </cell>
          <cell r="E974">
            <v>155040</v>
          </cell>
          <cell r="F974">
            <v>155040</v>
          </cell>
          <cell r="G974">
            <v>7733666.2000000002</v>
          </cell>
          <cell r="H974">
            <v>721081</v>
          </cell>
        </row>
        <row r="975">
          <cell r="A975" t="str">
            <v>09.03.22a</v>
          </cell>
          <cell r="B975" t="str">
            <v>Döïng coät baèng TC+CG , coät cao &lt;=15 m (caåu 10 taán)</v>
          </cell>
          <cell r="C975" t="str">
            <v>coät</v>
          </cell>
          <cell r="D975">
            <v>58140</v>
          </cell>
          <cell r="E975">
            <v>58140</v>
          </cell>
          <cell r="F975">
            <v>58140</v>
          </cell>
          <cell r="G975">
            <v>1059037.1499999999</v>
          </cell>
          <cell r="H975">
            <v>126325.2</v>
          </cell>
        </row>
        <row r="976">
          <cell r="A976" t="str">
            <v>09.03.22b</v>
          </cell>
          <cell r="B976" t="str">
            <v>Döïng coät baèng TC+CG , coät cao &lt;= 25 m (caåu 10 taán)</v>
          </cell>
          <cell r="C976" t="str">
            <v>coät</v>
          </cell>
          <cell r="D976">
            <v>77520</v>
          </cell>
          <cell r="E976">
            <v>77520</v>
          </cell>
          <cell r="F976">
            <v>77520</v>
          </cell>
          <cell r="G976">
            <v>1978333.3</v>
          </cell>
          <cell r="H976">
            <v>252650.4</v>
          </cell>
        </row>
        <row r="977">
          <cell r="A977" t="str">
            <v>09.03.22c</v>
          </cell>
          <cell r="B977" t="str">
            <v>Döïng coät baèng TC+CG , coät cao &lt;= 35 m (caåu 10 taán)</v>
          </cell>
          <cell r="C977" t="str">
            <v>coät</v>
          </cell>
          <cell r="D977">
            <v>77520</v>
          </cell>
          <cell r="E977">
            <v>77520</v>
          </cell>
          <cell r="F977">
            <v>77520</v>
          </cell>
          <cell r="G977">
            <v>2430495.25</v>
          </cell>
          <cell r="H977">
            <v>421084</v>
          </cell>
        </row>
        <row r="978">
          <cell r="A978" t="str">
            <v>09.03.22d</v>
          </cell>
          <cell r="B978" t="str">
            <v>Döïng coät baèng TC+CG , coät cao &lt;= 45 m (caåu 10 taán)</v>
          </cell>
          <cell r="C978" t="str">
            <v>coät</v>
          </cell>
          <cell r="D978">
            <v>116280</v>
          </cell>
          <cell r="E978">
            <v>116280</v>
          </cell>
          <cell r="F978">
            <v>116280</v>
          </cell>
          <cell r="G978">
            <v>4126352.1000000006</v>
          </cell>
          <cell r="H978">
            <v>589517.60000000009</v>
          </cell>
        </row>
        <row r="979">
          <cell r="A979" t="str">
            <v>09.03.22e</v>
          </cell>
          <cell r="B979" t="str">
            <v>Döïng coät baèng TC+CG , coät cao &lt;= 50 m (caåu 10 taán)</v>
          </cell>
          <cell r="C979" t="str">
            <v>coät</v>
          </cell>
          <cell r="D979">
            <v>155040</v>
          </cell>
          <cell r="E979">
            <v>155040</v>
          </cell>
          <cell r="F979">
            <v>155040</v>
          </cell>
          <cell r="G979">
            <v>7347382.1500000004</v>
          </cell>
          <cell r="H979">
            <v>842168</v>
          </cell>
        </row>
        <row r="980">
          <cell r="A980" t="str">
            <v>09.04.00</v>
          </cell>
          <cell r="B980" t="str">
            <v>DÖÏNG COÄT THEÙP BAÈNG PHÖÔNG PHAÙP VÖØA LAÉP VÖØA DÖÏNG</v>
          </cell>
          <cell r="H980">
            <v>0</v>
          </cell>
        </row>
        <row r="981">
          <cell r="A981" t="str">
            <v>09.04.10a</v>
          </cell>
          <cell r="B981" t="str">
            <v>Vöøa laép vöøa döïng coät theùp ,h &lt;=15m (TC)</v>
          </cell>
          <cell r="C981" t="str">
            <v>taán/coät</v>
          </cell>
          <cell r="D981">
            <v>7038</v>
          </cell>
          <cell r="E981">
            <v>7038</v>
          </cell>
          <cell r="F981">
            <v>7038</v>
          </cell>
          <cell r="G981">
            <v>1347502.5</v>
          </cell>
          <cell r="H981">
            <v>0</v>
          </cell>
        </row>
        <row r="982">
          <cell r="A982" t="str">
            <v>09.04.10b</v>
          </cell>
          <cell r="B982" t="str">
            <v>Vöøa laép vöøa döïng coät theùp ,h &lt;=15m (TC+CG)</v>
          </cell>
          <cell r="C982" t="str">
            <v>taán/coät</v>
          </cell>
          <cell r="D982">
            <v>7038</v>
          </cell>
          <cell r="E982">
            <v>7038</v>
          </cell>
          <cell r="F982">
            <v>7038</v>
          </cell>
          <cell r="G982">
            <v>1078002</v>
          </cell>
          <cell r="H982">
            <v>14419.35</v>
          </cell>
        </row>
        <row r="983">
          <cell r="A983" t="str">
            <v>09.04.20a</v>
          </cell>
          <cell r="B983" t="str">
            <v>Vöøa laép vöøa döïng coät theùp ,h &lt;=25m (TC)</v>
          </cell>
          <cell r="C983" t="str">
            <v>taán/coät</v>
          </cell>
          <cell r="D983">
            <v>14994</v>
          </cell>
          <cell r="E983">
            <v>14994</v>
          </cell>
          <cell r="F983">
            <v>14994</v>
          </cell>
          <cell r="G983">
            <v>1477262</v>
          </cell>
          <cell r="H983">
            <v>0</v>
          </cell>
        </row>
        <row r="984">
          <cell r="A984" t="str">
            <v>09.04.20b</v>
          </cell>
          <cell r="B984" t="str">
            <v>Vöøa laép vöøa döïng coät theùp ,h &lt;=25m (TC+CG)</v>
          </cell>
          <cell r="C984" t="str">
            <v>taán/coät</v>
          </cell>
          <cell r="D984">
            <v>11016</v>
          </cell>
          <cell r="E984">
            <v>11016</v>
          </cell>
          <cell r="F984">
            <v>11016</v>
          </cell>
          <cell r="G984">
            <v>1197780</v>
          </cell>
          <cell r="H984">
            <v>14419.35</v>
          </cell>
        </row>
        <row r="985">
          <cell r="A985" t="str">
            <v>09.04.30a</v>
          </cell>
          <cell r="B985" t="str">
            <v>Vöøa laép vöøa döïng coät theùp ,h &lt;=40m (TC)</v>
          </cell>
          <cell r="C985" t="str">
            <v>taán/coät</v>
          </cell>
          <cell r="D985">
            <v>16014</v>
          </cell>
          <cell r="E985">
            <v>16014</v>
          </cell>
          <cell r="F985">
            <v>16014</v>
          </cell>
          <cell r="G985">
            <v>1706836.5000000002</v>
          </cell>
          <cell r="H985">
            <v>0</v>
          </cell>
        </row>
        <row r="986">
          <cell r="A986" t="str">
            <v>09.04.30b</v>
          </cell>
          <cell r="B986" t="str">
            <v>Vöøa laép vöøa döïng coät theùp ,h &lt;=40m (TC+CG)</v>
          </cell>
          <cell r="C986" t="str">
            <v>taán/coät</v>
          </cell>
          <cell r="D986">
            <v>14076</v>
          </cell>
          <cell r="E986">
            <v>14076</v>
          </cell>
          <cell r="F986">
            <v>14076</v>
          </cell>
          <cell r="G986">
            <v>1367465.5</v>
          </cell>
          <cell r="H986">
            <v>19225.8</v>
          </cell>
        </row>
        <row r="987">
          <cell r="A987" t="str">
            <v>09.04.40a</v>
          </cell>
          <cell r="B987" t="str">
            <v>Vöøa laép vöøa döïng coät theùp ,h &lt;=55m (TC)</v>
          </cell>
          <cell r="C987" t="str">
            <v>taán/coät</v>
          </cell>
          <cell r="D987">
            <v>18972</v>
          </cell>
          <cell r="E987">
            <v>18972</v>
          </cell>
          <cell r="F987">
            <v>18972</v>
          </cell>
          <cell r="G987">
            <v>1966355.5</v>
          </cell>
          <cell r="H987">
            <v>0</v>
          </cell>
        </row>
        <row r="988">
          <cell r="A988" t="str">
            <v>09.04.40b</v>
          </cell>
          <cell r="B988" t="str">
            <v>Vöøa laép vöøa döïng coät theùp ,h &lt;=55m (TC+CG)</v>
          </cell>
          <cell r="C988" t="str">
            <v>taán/coät</v>
          </cell>
          <cell r="D988">
            <v>18972</v>
          </cell>
          <cell r="E988">
            <v>18972</v>
          </cell>
          <cell r="F988">
            <v>18972</v>
          </cell>
          <cell r="G988">
            <v>1567095.5</v>
          </cell>
          <cell r="H988">
            <v>24032.25</v>
          </cell>
        </row>
        <row r="989">
          <cell r="A989" t="str">
            <v>09.04.50a</v>
          </cell>
          <cell r="B989" t="str">
            <v>Vöøa laép vöøa döïng coät theùp ,h &lt;=70m (TC)</v>
          </cell>
          <cell r="C989" t="str">
            <v>taán/coät</v>
          </cell>
          <cell r="D989">
            <v>28152</v>
          </cell>
          <cell r="E989">
            <v>28152</v>
          </cell>
          <cell r="F989">
            <v>28152</v>
          </cell>
          <cell r="G989">
            <v>2265800.5</v>
          </cell>
          <cell r="H989">
            <v>0</v>
          </cell>
        </row>
        <row r="990">
          <cell r="A990" t="str">
            <v>09.04.50b</v>
          </cell>
          <cell r="B990" t="str">
            <v>Vöøa laép vöøa döïng coät theùp ,h &lt;=70m (TC+CG)</v>
          </cell>
          <cell r="C990" t="str">
            <v>taán/coät</v>
          </cell>
          <cell r="D990">
            <v>28152</v>
          </cell>
          <cell r="E990">
            <v>28152</v>
          </cell>
          <cell r="F990">
            <v>28152</v>
          </cell>
          <cell r="G990">
            <v>1806651.5000000002</v>
          </cell>
          <cell r="H990">
            <v>24032.25</v>
          </cell>
        </row>
        <row r="991">
          <cell r="A991" t="str">
            <v>09.04.60a</v>
          </cell>
          <cell r="B991" t="str">
            <v>Vöøa laép vöøa döïng coät theùp ,h &lt;=85m (TC)</v>
          </cell>
          <cell r="C991" t="str">
            <v>taán/coät</v>
          </cell>
          <cell r="D991">
            <v>28152</v>
          </cell>
          <cell r="E991">
            <v>28152</v>
          </cell>
          <cell r="F991">
            <v>28152</v>
          </cell>
          <cell r="G991">
            <v>2605171.5</v>
          </cell>
          <cell r="H991">
            <v>0</v>
          </cell>
        </row>
        <row r="992">
          <cell r="A992" t="str">
            <v>09.04.60b</v>
          </cell>
          <cell r="B992" t="str">
            <v>Vöøa laép vöøa döïng coät theùp ,h &lt;=85m (TC+CG)</v>
          </cell>
          <cell r="C992" t="str">
            <v>taán/coät</v>
          </cell>
          <cell r="D992">
            <v>28152</v>
          </cell>
          <cell r="E992">
            <v>28152</v>
          </cell>
          <cell r="F992">
            <v>28152</v>
          </cell>
          <cell r="G992">
            <v>2076152</v>
          </cell>
          <cell r="H992">
            <v>28838.7</v>
          </cell>
        </row>
        <row r="993">
          <cell r="A993" t="str">
            <v>09.04.70a</v>
          </cell>
          <cell r="B993" t="str">
            <v>Vöøa laép vöøa döïng coät theùp ,h &lt;=100m (TC)</v>
          </cell>
          <cell r="C993" t="str">
            <v>taán/coät</v>
          </cell>
          <cell r="D993">
            <v>28152</v>
          </cell>
          <cell r="E993">
            <v>28152</v>
          </cell>
          <cell r="F993">
            <v>28152</v>
          </cell>
          <cell r="G993">
            <v>2991455.55</v>
          </cell>
          <cell r="H993">
            <v>0</v>
          </cell>
        </row>
        <row r="994">
          <cell r="A994" t="str">
            <v>09.04.70b</v>
          </cell>
          <cell r="B994" t="str">
            <v>Vöøa laép vöøa döïng coät theùp ,h &lt;=100m (TC+CG)</v>
          </cell>
          <cell r="C994" t="str">
            <v>taán/coät</v>
          </cell>
          <cell r="D994">
            <v>28152</v>
          </cell>
          <cell r="E994">
            <v>28152</v>
          </cell>
          <cell r="F994">
            <v>28152</v>
          </cell>
          <cell r="G994">
            <v>2393563.7000000002</v>
          </cell>
          <cell r="H994">
            <v>38451.599999999999</v>
          </cell>
        </row>
        <row r="995">
          <cell r="A995" t="str">
            <v>09.05.00</v>
          </cell>
          <cell r="B995" t="str">
            <v>THAÙO HAÏ COÄT THEÙP BAÈNG THUÛ COÂNG</v>
          </cell>
          <cell r="H995">
            <v>0</v>
          </cell>
        </row>
        <row r="996">
          <cell r="A996" t="str">
            <v>09.05.10</v>
          </cell>
          <cell r="B996" t="str">
            <v>Thaùo haï coät chieàu cao &lt;=15 m</v>
          </cell>
          <cell r="C996" t="str">
            <v>taán/coät</v>
          </cell>
          <cell r="D996">
            <v>70000</v>
          </cell>
          <cell r="E996">
            <v>70000</v>
          </cell>
          <cell r="F996">
            <v>70000</v>
          </cell>
          <cell r="G996">
            <v>1617003</v>
          </cell>
          <cell r="H996">
            <v>0</v>
          </cell>
        </row>
        <row r="997">
          <cell r="A997" t="str">
            <v>09.05.20</v>
          </cell>
          <cell r="B997" t="str">
            <v>Thaùo haï coät chieàu cao &lt;=25 m</v>
          </cell>
          <cell r="C997" t="str">
            <v>taán/coät</v>
          </cell>
          <cell r="D997">
            <v>80000</v>
          </cell>
          <cell r="E997">
            <v>80000</v>
          </cell>
          <cell r="F997">
            <v>80000</v>
          </cell>
          <cell r="G997">
            <v>1772714.4000000001</v>
          </cell>
          <cell r="H997">
            <v>0</v>
          </cell>
        </row>
        <row r="998">
          <cell r="A998" t="str">
            <v>09.05.30</v>
          </cell>
          <cell r="B998" t="str">
            <v>Thaùo haï coät chieàu cao &lt;=40 m</v>
          </cell>
          <cell r="C998" t="str">
            <v>taán/coät</v>
          </cell>
          <cell r="D998">
            <v>90000</v>
          </cell>
          <cell r="E998">
            <v>90000</v>
          </cell>
          <cell r="F998">
            <v>90000</v>
          </cell>
          <cell r="G998">
            <v>2046207.5</v>
          </cell>
          <cell r="H998">
            <v>0</v>
          </cell>
        </row>
        <row r="999">
          <cell r="A999" t="str">
            <v>09.05.40</v>
          </cell>
          <cell r="B999" t="str">
            <v>Thaùo haï coät chieàu cao &lt;=55 m</v>
          </cell>
          <cell r="C999" t="str">
            <v>taán/coät</v>
          </cell>
          <cell r="D999">
            <v>100000</v>
          </cell>
          <cell r="E999">
            <v>100000</v>
          </cell>
          <cell r="F999">
            <v>100000</v>
          </cell>
          <cell r="G999">
            <v>2359626.6</v>
          </cell>
          <cell r="H999">
            <v>0</v>
          </cell>
        </row>
        <row r="1000">
          <cell r="A1000" t="str">
            <v>09.05.50</v>
          </cell>
          <cell r="B1000" t="str">
            <v>Thaùo haï coät chieàu cao &lt;=70 m</v>
          </cell>
          <cell r="C1000" t="str">
            <v>taán/coät</v>
          </cell>
          <cell r="D1000">
            <v>110000</v>
          </cell>
          <cell r="E1000">
            <v>110000</v>
          </cell>
          <cell r="F1000">
            <v>110000</v>
          </cell>
          <cell r="G1000">
            <v>2714968</v>
          </cell>
          <cell r="H1000">
            <v>0</v>
          </cell>
        </row>
        <row r="1001">
          <cell r="A1001" t="str">
            <v>09.05.60</v>
          </cell>
          <cell r="B1001" t="str">
            <v>Thaùo haï coät chieàu cao &lt;=85 m</v>
          </cell>
          <cell r="C1001" t="str">
            <v>taán/coät</v>
          </cell>
          <cell r="D1001">
            <v>120000</v>
          </cell>
          <cell r="E1001">
            <v>120000</v>
          </cell>
          <cell r="F1001">
            <v>120000</v>
          </cell>
          <cell r="G1001">
            <v>3124209.5</v>
          </cell>
          <cell r="H1001">
            <v>0</v>
          </cell>
        </row>
        <row r="1002">
          <cell r="A1002" t="str">
            <v>09.05.70</v>
          </cell>
          <cell r="B1002" t="str">
            <v>Thaùo haï coät chieàu cao &lt;=100 m</v>
          </cell>
          <cell r="C1002" t="str">
            <v>taán/coät</v>
          </cell>
          <cell r="D1002">
            <v>120000</v>
          </cell>
          <cell r="E1002">
            <v>120000</v>
          </cell>
          <cell r="F1002">
            <v>120000</v>
          </cell>
          <cell r="G1002">
            <v>3593340</v>
          </cell>
          <cell r="H1002">
            <v>0</v>
          </cell>
        </row>
        <row r="1003">
          <cell r="A1003" t="str">
            <v>09.06.10a</v>
          </cell>
          <cell r="B1003" t="str">
            <v>Noái coät beâ toâng caùc loaïi baèng maët bích (bình thöôøng)</v>
          </cell>
          <cell r="C1003" t="str">
            <v>moái</v>
          </cell>
          <cell r="D1003">
            <v>9384</v>
          </cell>
          <cell r="E1003">
            <v>9384</v>
          </cell>
          <cell r="F1003">
            <v>9384</v>
          </cell>
          <cell r="G1003">
            <v>299445</v>
          </cell>
          <cell r="H1003">
            <v>0</v>
          </cell>
        </row>
        <row r="1004">
          <cell r="A1004" t="str">
            <v>09.06.10b</v>
          </cell>
          <cell r="B1004" t="str">
            <v>Noái coät beâ toâng caùc loaïi baèng maët bích (söôøn ñoài)</v>
          </cell>
          <cell r="C1004" t="str">
            <v>moái</v>
          </cell>
          <cell r="D1004">
            <v>9384</v>
          </cell>
          <cell r="E1004">
            <v>9384</v>
          </cell>
          <cell r="F1004">
            <v>9384</v>
          </cell>
          <cell r="G1004">
            <v>314417.25</v>
          </cell>
          <cell r="H1004">
            <v>0</v>
          </cell>
        </row>
        <row r="1005">
          <cell r="A1005" t="str">
            <v>09.06.10c</v>
          </cell>
          <cell r="B1005" t="str">
            <v>Noái coät beâ toâng caùc loaïi baèng maët bích(sình laày)</v>
          </cell>
          <cell r="C1005" t="str">
            <v>moái</v>
          </cell>
          <cell r="D1005">
            <v>9384</v>
          </cell>
          <cell r="E1005">
            <v>9384</v>
          </cell>
          <cell r="F1005">
            <v>9384</v>
          </cell>
          <cell r="G1005">
            <v>359334</v>
          </cell>
          <cell r="H1005">
            <v>0</v>
          </cell>
        </row>
        <row r="1006">
          <cell r="A1006" t="str">
            <v>09.06.20</v>
          </cell>
          <cell r="B1006" t="str">
            <v>DÖÏNG COÄT BEÂ TOÂNG</v>
          </cell>
          <cell r="H1006">
            <v>0</v>
          </cell>
        </row>
        <row r="1007">
          <cell r="A1007" t="str">
            <v>09.06.21.1</v>
          </cell>
          <cell r="B1007" t="str">
            <v>Döïng coät baèng thuû coâng ,coät cao &lt;=8m</v>
          </cell>
          <cell r="C1007" t="str">
            <v>coät</v>
          </cell>
          <cell r="D1007">
            <v>12227.3</v>
          </cell>
          <cell r="E1007">
            <v>12227.3</v>
          </cell>
          <cell r="F1007">
            <v>12227.3</v>
          </cell>
          <cell r="G1007">
            <v>506062.05000000005</v>
          </cell>
          <cell r="H1007">
            <v>0</v>
          </cell>
        </row>
        <row r="1008">
          <cell r="A1008" t="str">
            <v>09.06.21.2</v>
          </cell>
          <cell r="B1008" t="str">
            <v>Döïng coät baèng thuû coâng ,coät cao &lt;=10m</v>
          </cell>
          <cell r="C1008" t="str">
            <v>coät</v>
          </cell>
          <cell r="D1008">
            <v>12227.3</v>
          </cell>
          <cell r="E1008">
            <v>12227.3</v>
          </cell>
          <cell r="F1008">
            <v>12227.3</v>
          </cell>
          <cell r="G1008">
            <v>548982.5</v>
          </cell>
          <cell r="H1008">
            <v>0</v>
          </cell>
        </row>
        <row r="1009">
          <cell r="A1009" t="str">
            <v>09.06.21.3</v>
          </cell>
          <cell r="B1009" t="str">
            <v>Döïng coät baèng thuû coâng ,coät cao &lt;=12m</v>
          </cell>
          <cell r="C1009" t="str">
            <v>coät</v>
          </cell>
          <cell r="D1009">
            <v>12227.3</v>
          </cell>
          <cell r="E1009">
            <v>12227.3</v>
          </cell>
          <cell r="F1009">
            <v>12227.3</v>
          </cell>
          <cell r="G1009">
            <v>582919.6</v>
          </cell>
          <cell r="H1009">
            <v>0</v>
          </cell>
        </row>
        <row r="1010">
          <cell r="A1010" t="str">
            <v>09.06.21.4</v>
          </cell>
          <cell r="B1010" t="str">
            <v>Döïng coät baèng thuû coâng ,coät cao &lt;=14m</v>
          </cell>
          <cell r="C1010" t="str">
            <v>coät</v>
          </cell>
          <cell r="D1010">
            <v>12227.3</v>
          </cell>
          <cell r="E1010">
            <v>12227.3</v>
          </cell>
          <cell r="F1010">
            <v>12227.3</v>
          </cell>
          <cell r="G1010">
            <v>726653.20000000007</v>
          </cell>
          <cell r="H1010">
            <v>0</v>
          </cell>
        </row>
        <row r="1011">
          <cell r="A1011" t="str">
            <v>09.06.21.5</v>
          </cell>
          <cell r="B1011" t="str">
            <v>Döïng coät baèng thuû coâng ,coät cao &lt;=16m</v>
          </cell>
          <cell r="C1011" t="str">
            <v>coät</v>
          </cell>
          <cell r="D1011">
            <v>12772.76</v>
          </cell>
          <cell r="E1011">
            <v>12772.76</v>
          </cell>
          <cell r="F1011">
            <v>12772.76</v>
          </cell>
          <cell r="G1011">
            <v>788538.5</v>
          </cell>
          <cell r="H1011">
            <v>0</v>
          </cell>
        </row>
        <row r="1012">
          <cell r="A1012" t="str">
            <v>09.06.21.6</v>
          </cell>
          <cell r="B1012" t="str">
            <v>Döïng coät baèng thuû coâng ,coät cao &lt;=18m</v>
          </cell>
          <cell r="C1012" t="str">
            <v>coät</v>
          </cell>
          <cell r="D1012">
            <v>12772.76</v>
          </cell>
          <cell r="E1012">
            <v>12772.76</v>
          </cell>
          <cell r="F1012">
            <v>12772.76</v>
          </cell>
          <cell r="G1012">
            <v>1032087.1</v>
          </cell>
          <cell r="H1012">
            <v>0</v>
          </cell>
        </row>
        <row r="1013">
          <cell r="A1013" t="str">
            <v>09.06.21.7</v>
          </cell>
          <cell r="B1013" t="str">
            <v>Döïng coät baèng thuû coâng ,coät cao &lt;=20m</v>
          </cell>
          <cell r="C1013" t="str">
            <v>coät</v>
          </cell>
          <cell r="D1013">
            <v>12772.76</v>
          </cell>
          <cell r="E1013">
            <v>12772.76</v>
          </cell>
          <cell r="F1013">
            <v>12772.76</v>
          </cell>
          <cell r="G1013">
            <v>1207761.5</v>
          </cell>
          <cell r="H1013">
            <v>0</v>
          </cell>
        </row>
        <row r="1014">
          <cell r="A1014" t="str">
            <v>09.06.21.8</v>
          </cell>
          <cell r="B1014" t="str">
            <v>Döïng coät baèng thuû coâng ,coät cao &gt;20m</v>
          </cell>
          <cell r="C1014" t="str">
            <v>coät</v>
          </cell>
          <cell r="D1014">
            <v>12772.76</v>
          </cell>
          <cell r="E1014">
            <v>12772.76</v>
          </cell>
          <cell r="F1014">
            <v>12772.76</v>
          </cell>
          <cell r="G1014">
            <v>1317558</v>
          </cell>
          <cell r="H1014">
            <v>0</v>
          </cell>
        </row>
        <row r="1015">
          <cell r="A1015" t="str">
            <v>09.06.22.1</v>
          </cell>
          <cell r="B1015" t="str">
            <v>Döïng coät baèng caåu 10 taán ,coät cao &lt;=8m</v>
          </cell>
          <cell r="C1015" t="str">
            <v>coät</v>
          </cell>
          <cell r="D1015">
            <v>0</v>
          </cell>
          <cell r="E1015">
            <v>0</v>
          </cell>
          <cell r="F1015">
            <v>0</v>
          </cell>
          <cell r="G1015">
            <v>202624.44999999998</v>
          </cell>
          <cell r="H1015">
            <v>73689.700000000012</v>
          </cell>
        </row>
        <row r="1016">
          <cell r="A1016" t="str">
            <v>09.06.22.2</v>
          </cell>
          <cell r="B1016" t="str">
            <v>Döïng coät baèng caåu10 taán ,coät cao &lt;=10m</v>
          </cell>
          <cell r="C1016" t="str">
            <v>coät</v>
          </cell>
          <cell r="D1016">
            <v>0</v>
          </cell>
          <cell r="E1016">
            <v>0</v>
          </cell>
          <cell r="F1016">
            <v>0</v>
          </cell>
          <cell r="G1016">
            <v>219593.00000000003</v>
          </cell>
          <cell r="H1016">
            <v>73689.700000000012</v>
          </cell>
        </row>
        <row r="1017">
          <cell r="A1017" t="str">
            <v>09.06.22.3</v>
          </cell>
          <cell r="B1017" t="str">
            <v>Döïng coät baèng caåu 10 taán ,coät cao &lt;=12m</v>
          </cell>
          <cell r="C1017" t="str">
            <v>coät</v>
          </cell>
          <cell r="D1017">
            <v>0</v>
          </cell>
          <cell r="E1017">
            <v>0</v>
          </cell>
          <cell r="F1017">
            <v>0</v>
          </cell>
          <cell r="G1017">
            <v>232568.95</v>
          </cell>
          <cell r="H1017">
            <v>105271</v>
          </cell>
        </row>
        <row r="1018">
          <cell r="A1018" t="str">
            <v>09.06.22.4</v>
          </cell>
          <cell r="B1018" t="str">
            <v>Döïng coät baèng caåu10 taán ,coät cao &lt;=14m</v>
          </cell>
          <cell r="C1018" t="str">
            <v>coät</v>
          </cell>
          <cell r="D1018">
            <v>0</v>
          </cell>
          <cell r="E1018">
            <v>0</v>
          </cell>
          <cell r="F1018">
            <v>0</v>
          </cell>
          <cell r="G1018">
            <v>289463.5</v>
          </cell>
          <cell r="H1018">
            <v>105271</v>
          </cell>
        </row>
        <row r="1019">
          <cell r="A1019" t="str">
            <v>09.06.22.5</v>
          </cell>
          <cell r="B1019" t="str">
            <v>Döïng coät baèng caåu10 taán ,coät cao &lt;=16m</v>
          </cell>
          <cell r="C1019" t="str">
            <v>coät</v>
          </cell>
          <cell r="D1019">
            <v>0</v>
          </cell>
          <cell r="E1019">
            <v>0</v>
          </cell>
          <cell r="F1019">
            <v>0</v>
          </cell>
          <cell r="G1019">
            <v>316413.55</v>
          </cell>
          <cell r="H1019">
            <v>147379.40000000002</v>
          </cell>
        </row>
        <row r="1020">
          <cell r="A1020" t="str">
            <v>09.06.22.6</v>
          </cell>
          <cell r="B1020" t="str">
            <v>Döïng coät baèng caåu 10 taán ,coät cao &lt;=18m</v>
          </cell>
          <cell r="C1020" t="str">
            <v>coät</v>
          </cell>
          <cell r="D1020">
            <v>0</v>
          </cell>
          <cell r="E1020">
            <v>0</v>
          </cell>
          <cell r="F1020">
            <v>0</v>
          </cell>
          <cell r="G1020">
            <v>411237.8</v>
          </cell>
          <cell r="H1020">
            <v>147379.40000000002</v>
          </cell>
        </row>
        <row r="1021">
          <cell r="A1021" t="str">
            <v>09.06.22.7</v>
          </cell>
          <cell r="B1021" t="str">
            <v>Döïng coät baèng caåu 10 taán ,coät cao &lt;=20m</v>
          </cell>
          <cell r="C1021" t="str">
            <v>coät</v>
          </cell>
          <cell r="D1021">
            <v>0</v>
          </cell>
          <cell r="E1021">
            <v>0</v>
          </cell>
          <cell r="F1021">
            <v>0</v>
          </cell>
          <cell r="G1021">
            <v>480110.14999999997</v>
          </cell>
          <cell r="H1021">
            <v>210542</v>
          </cell>
        </row>
        <row r="1022">
          <cell r="A1022" t="str">
            <v>09.06.22.8</v>
          </cell>
          <cell r="B1022" t="str">
            <v>Döïng coät baèng caåu 10 taán ,coät cao &gt;20m</v>
          </cell>
          <cell r="C1022" t="str">
            <v>coät</v>
          </cell>
          <cell r="D1022">
            <v>0</v>
          </cell>
          <cell r="E1022">
            <v>0</v>
          </cell>
          <cell r="F1022">
            <v>0</v>
          </cell>
          <cell r="G1022">
            <v>524028.75</v>
          </cell>
          <cell r="H1022">
            <v>210542</v>
          </cell>
        </row>
        <row r="1023">
          <cell r="A1023" t="str">
            <v>09.06.23.5</v>
          </cell>
          <cell r="B1023" t="str">
            <v>Döïng coät baèng maùy keùo ,coät cao &lt;=16m</v>
          </cell>
          <cell r="C1023" t="str">
            <v>coät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</row>
        <row r="1024">
          <cell r="A1024" t="str">
            <v>09.06.23.6</v>
          </cell>
          <cell r="B1024" t="str">
            <v>Döïng coät baèng maùy keùo ,coät cao &lt;=18m</v>
          </cell>
          <cell r="C1024" t="str">
            <v>coät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09.06.23.7</v>
          </cell>
          <cell r="B1025" t="str">
            <v>Döïng coät baèng maùy keùo ,coät cao &lt;=20m</v>
          </cell>
          <cell r="C1025" t="str">
            <v>coät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</row>
        <row r="1026">
          <cell r="A1026" t="str">
            <v>09.06.23.8</v>
          </cell>
          <cell r="B1026" t="str">
            <v>Döïng coät baèng maùy keùo ,coät cao &gt;20m</v>
          </cell>
          <cell r="C1026" t="str">
            <v>coät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09.06.30.1</v>
          </cell>
          <cell r="B1027" t="str">
            <v>Keùo coät nghieâng ,coät cao &lt;=8m</v>
          </cell>
          <cell r="C1027" t="str">
            <v>coät</v>
          </cell>
          <cell r="D1027">
            <v>0</v>
          </cell>
          <cell r="E1027">
            <v>0</v>
          </cell>
          <cell r="F1027">
            <v>0</v>
          </cell>
          <cell r="G1027">
            <v>99815</v>
          </cell>
          <cell r="H1027">
            <v>0</v>
          </cell>
        </row>
        <row r="1028">
          <cell r="A1028" t="str">
            <v>09.06.30.2</v>
          </cell>
          <cell r="B1028" t="str">
            <v>Keùo coät nghieâng ,coät cao &lt;=10m</v>
          </cell>
          <cell r="C1028" t="str">
            <v>coät</v>
          </cell>
          <cell r="D1028">
            <v>0</v>
          </cell>
          <cell r="E1028">
            <v>0</v>
          </cell>
          <cell r="F1028">
            <v>0</v>
          </cell>
          <cell r="G1028">
            <v>119778</v>
          </cell>
          <cell r="H1028">
            <v>0</v>
          </cell>
        </row>
        <row r="1029">
          <cell r="A1029" t="str">
            <v>09.06.30.3</v>
          </cell>
          <cell r="B1029" t="str">
            <v>Keùo coät nghieâng ,coät cao &lt;=12m</v>
          </cell>
          <cell r="C1029" t="str">
            <v>coät</v>
          </cell>
          <cell r="D1029">
            <v>0</v>
          </cell>
          <cell r="E1029">
            <v>0</v>
          </cell>
          <cell r="F1029">
            <v>0</v>
          </cell>
          <cell r="G1029">
            <v>149722.5</v>
          </cell>
          <cell r="H1029">
            <v>0</v>
          </cell>
        </row>
        <row r="1030">
          <cell r="A1030" t="str">
            <v>09.06.30.4</v>
          </cell>
          <cell r="B1030" t="str">
            <v>Keùo coät nghieâng ,coät cao &lt;=14m</v>
          </cell>
          <cell r="C1030" t="str">
            <v>coät</v>
          </cell>
          <cell r="D1030">
            <v>0</v>
          </cell>
          <cell r="E1030">
            <v>0</v>
          </cell>
          <cell r="F1030">
            <v>0</v>
          </cell>
          <cell r="G1030">
            <v>169685.5</v>
          </cell>
          <cell r="H1030">
            <v>0</v>
          </cell>
        </row>
        <row r="1031">
          <cell r="A1031" t="str">
            <v>09.06.30.5</v>
          </cell>
          <cell r="B1031" t="str">
            <v>Döïng coät baèng caåu 10 taán ,coät cao &lt;=16m</v>
          </cell>
          <cell r="C1031" t="str">
            <v>coät</v>
          </cell>
          <cell r="D1031">
            <v>0</v>
          </cell>
          <cell r="E1031">
            <v>0</v>
          </cell>
          <cell r="F1031">
            <v>0</v>
          </cell>
          <cell r="G1031">
            <v>244546.75000000003</v>
          </cell>
          <cell r="H1031">
            <v>0</v>
          </cell>
        </row>
        <row r="1032">
          <cell r="A1032" t="str">
            <v>09.06.30.6</v>
          </cell>
          <cell r="B1032" t="str">
            <v>Keùo coät nghieâng 10 taán ,coät cao &lt;=18m</v>
          </cell>
          <cell r="C1032" t="str">
            <v>coät</v>
          </cell>
          <cell r="D1032">
            <v>0</v>
          </cell>
          <cell r="E1032">
            <v>0</v>
          </cell>
          <cell r="F1032">
            <v>0</v>
          </cell>
          <cell r="G1032">
            <v>304435.75</v>
          </cell>
          <cell r="H1032">
            <v>0</v>
          </cell>
        </row>
        <row r="1033">
          <cell r="A1033" t="str">
            <v>09.06.30.7</v>
          </cell>
          <cell r="B1033" t="str">
            <v>Keùo coät nghieâng 10 taán ,coät cao &lt;=20m</v>
          </cell>
          <cell r="C1033" t="str">
            <v>coät</v>
          </cell>
          <cell r="D1033">
            <v>0</v>
          </cell>
          <cell r="E1033">
            <v>0</v>
          </cell>
          <cell r="F1033">
            <v>0</v>
          </cell>
          <cell r="G1033">
            <v>379297</v>
          </cell>
          <cell r="H1033">
            <v>0</v>
          </cell>
        </row>
        <row r="1034">
          <cell r="A1034" t="str">
            <v>09.06.30.8</v>
          </cell>
          <cell r="B1034" t="str">
            <v>Keùo coät nghieâng 10 taán ,coät cao &gt;20m</v>
          </cell>
          <cell r="C1034" t="str">
            <v>coät</v>
          </cell>
          <cell r="D1034">
            <v>0</v>
          </cell>
          <cell r="E1034">
            <v>0</v>
          </cell>
          <cell r="F1034">
            <v>0</v>
          </cell>
          <cell r="G1034">
            <v>439186.00000000006</v>
          </cell>
          <cell r="H1034">
            <v>0</v>
          </cell>
        </row>
        <row r="1035">
          <cell r="A1035" t="str">
            <v>09.07.10</v>
          </cell>
          <cell r="B1035" t="str">
            <v>HAÏ COÄT BEÂ TOÂNG</v>
          </cell>
          <cell r="H1035">
            <v>0</v>
          </cell>
        </row>
        <row r="1036">
          <cell r="A1036" t="str">
            <v>09.07.11.1</v>
          </cell>
          <cell r="B1036" t="str">
            <v>Haïcoätbaèng thuû coâng ,coät cao &lt;=8m</v>
          </cell>
          <cell r="C1036" t="str">
            <v>coät</v>
          </cell>
          <cell r="D1036">
            <v>0</v>
          </cell>
          <cell r="E1036">
            <v>0</v>
          </cell>
          <cell r="F1036">
            <v>0</v>
          </cell>
          <cell r="G1036">
            <v>555969.55000000005</v>
          </cell>
          <cell r="H1036">
            <v>0</v>
          </cell>
        </row>
        <row r="1037">
          <cell r="A1037" t="str">
            <v>09.07.11.2</v>
          </cell>
          <cell r="B1037" t="str">
            <v>Haïcoätbaèng thuû coâng ,coät cao &lt;=10m</v>
          </cell>
          <cell r="C1037" t="str">
            <v>coät</v>
          </cell>
          <cell r="D1037">
            <v>0</v>
          </cell>
          <cell r="E1037">
            <v>0</v>
          </cell>
          <cell r="F1037">
            <v>0</v>
          </cell>
          <cell r="G1037">
            <v>603880.75</v>
          </cell>
          <cell r="H1037">
            <v>0</v>
          </cell>
        </row>
        <row r="1038">
          <cell r="A1038" t="str">
            <v>09.07.11.3</v>
          </cell>
          <cell r="B1038" t="str">
            <v>Haïcoätbaèng thuû coâng ,coät cao &lt;=12m</v>
          </cell>
          <cell r="C1038" t="str">
            <v>coät</v>
          </cell>
          <cell r="D1038">
            <v>0</v>
          </cell>
          <cell r="E1038">
            <v>0</v>
          </cell>
          <cell r="F1038">
            <v>0</v>
          </cell>
          <cell r="G1038">
            <v>640812.30000000005</v>
          </cell>
          <cell r="H1038">
            <v>0</v>
          </cell>
        </row>
        <row r="1039">
          <cell r="A1039" t="str">
            <v>09.07.11.4</v>
          </cell>
          <cell r="B1039" t="str">
            <v>Haïcoätbaèng thuû coâng ,coät cao &lt;=14m</v>
          </cell>
          <cell r="C1039" t="str">
            <v>coät</v>
          </cell>
          <cell r="D1039">
            <v>0</v>
          </cell>
          <cell r="E1039">
            <v>0</v>
          </cell>
          <cell r="F1039">
            <v>0</v>
          </cell>
          <cell r="G1039">
            <v>799518.15</v>
          </cell>
          <cell r="H1039">
            <v>0</v>
          </cell>
        </row>
        <row r="1040">
          <cell r="A1040" t="str">
            <v>09.07.11.5</v>
          </cell>
          <cell r="B1040" t="str">
            <v>Haïcoätbaèng thuû coâng ,coät cao &lt;=16m</v>
          </cell>
          <cell r="C1040" t="str">
            <v>coät</v>
          </cell>
          <cell r="D1040">
            <v>0</v>
          </cell>
          <cell r="E1040">
            <v>0</v>
          </cell>
          <cell r="F1040">
            <v>0</v>
          </cell>
          <cell r="G1040">
            <v>868390.49999999988</v>
          </cell>
          <cell r="H1040">
            <v>0</v>
          </cell>
        </row>
        <row r="1041">
          <cell r="A1041" t="str">
            <v>09.07.11.6</v>
          </cell>
          <cell r="B1041" t="str">
            <v>Haïcoätbaèng thuû coâng ,coät cao &lt;=18m</v>
          </cell>
          <cell r="C1041" t="str">
            <v>coät</v>
          </cell>
          <cell r="D1041">
            <v>0</v>
          </cell>
          <cell r="E1041">
            <v>0</v>
          </cell>
          <cell r="F1041">
            <v>0</v>
          </cell>
          <cell r="G1041">
            <v>1127909.5</v>
          </cell>
          <cell r="H1041">
            <v>0</v>
          </cell>
        </row>
        <row r="1042">
          <cell r="A1042" t="str">
            <v>09.07.11.7</v>
          </cell>
          <cell r="B1042" t="str">
            <v>Haïcoätbaèng thuû coâng ,coät cao &lt;=20m</v>
          </cell>
          <cell r="C1042" t="str">
            <v>coät</v>
          </cell>
          <cell r="D1042">
            <v>0</v>
          </cell>
          <cell r="E1042">
            <v>0</v>
          </cell>
          <cell r="F1042">
            <v>0</v>
          </cell>
          <cell r="G1042">
            <v>1317558</v>
          </cell>
          <cell r="H1042">
            <v>0</v>
          </cell>
        </row>
        <row r="1043">
          <cell r="A1043" t="str">
            <v>09.07.11.8</v>
          </cell>
          <cell r="B1043" t="str">
            <v>Haïcoätbaèng thuû coâng ,coät cao &gt;20m</v>
          </cell>
          <cell r="C1043" t="str">
            <v>coät</v>
          </cell>
          <cell r="D1043">
            <v>0</v>
          </cell>
          <cell r="E1043">
            <v>0</v>
          </cell>
          <cell r="F1043">
            <v>0</v>
          </cell>
          <cell r="G1043">
            <v>1447317.5</v>
          </cell>
          <cell r="H1043">
            <v>0</v>
          </cell>
        </row>
        <row r="1044">
          <cell r="A1044" t="str">
            <v>09.07.12.1</v>
          </cell>
          <cell r="B1044" t="str">
            <v>Haïcoätbaèng maùy ,coät cao &lt;=8m</v>
          </cell>
          <cell r="C1044" t="str">
            <v>coät</v>
          </cell>
          <cell r="D1044">
            <v>0</v>
          </cell>
          <cell r="E1044">
            <v>0</v>
          </cell>
          <cell r="F1044">
            <v>0</v>
          </cell>
          <cell r="G1044">
            <v>232568.95</v>
          </cell>
          <cell r="H1044">
            <v>73689.700000000012</v>
          </cell>
        </row>
        <row r="1045">
          <cell r="A1045" t="str">
            <v>09.07.12.2</v>
          </cell>
          <cell r="B1045" t="str">
            <v>Haïcoätbaèng maùy ,coät cao &lt;=10m</v>
          </cell>
          <cell r="C1045" t="str">
            <v>coät</v>
          </cell>
          <cell r="D1045">
            <v>0</v>
          </cell>
          <cell r="E1045">
            <v>0</v>
          </cell>
          <cell r="F1045">
            <v>0</v>
          </cell>
          <cell r="G1045">
            <v>240554.15000000002</v>
          </cell>
          <cell r="H1045">
            <v>73689.700000000012</v>
          </cell>
        </row>
        <row r="1046">
          <cell r="A1046" t="str">
            <v>09.07.12.3</v>
          </cell>
          <cell r="B1046" t="str">
            <v>Haïcoätbaèng maùy ,coät cao &lt;=12m</v>
          </cell>
          <cell r="C1046" t="str">
            <v>coät</v>
          </cell>
          <cell r="D1046">
            <v>0</v>
          </cell>
          <cell r="E1046">
            <v>0</v>
          </cell>
          <cell r="F1046">
            <v>0</v>
          </cell>
          <cell r="G1046">
            <v>254528.24999999997</v>
          </cell>
          <cell r="H1046">
            <v>105271</v>
          </cell>
        </row>
        <row r="1047">
          <cell r="A1047" t="str">
            <v>09.07.12.4</v>
          </cell>
          <cell r="B1047" t="str">
            <v>Haïcoätbaèng maùy ,coät cao &lt;=14m</v>
          </cell>
          <cell r="C1047" t="str">
            <v>coät</v>
          </cell>
          <cell r="D1047">
            <v>0</v>
          </cell>
          <cell r="E1047">
            <v>0</v>
          </cell>
          <cell r="F1047">
            <v>0</v>
          </cell>
          <cell r="G1047">
            <v>329389.5</v>
          </cell>
          <cell r="H1047">
            <v>105271</v>
          </cell>
        </row>
        <row r="1048">
          <cell r="A1048" t="str">
            <v>09.07.12.5</v>
          </cell>
          <cell r="B1048" t="str">
            <v>Haïcoätbaèng maùy ,coät cao &lt;=16m</v>
          </cell>
          <cell r="C1048" t="str">
            <v>coät</v>
          </cell>
          <cell r="D1048">
            <v>0</v>
          </cell>
          <cell r="E1048">
            <v>0</v>
          </cell>
          <cell r="F1048">
            <v>0</v>
          </cell>
          <cell r="G1048">
            <v>348354.35000000003</v>
          </cell>
          <cell r="H1048">
            <v>147379.40000000002</v>
          </cell>
        </row>
        <row r="1049">
          <cell r="A1049" t="str">
            <v>09.07.12.6</v>
          </cell>
          <cell r="B1049" t="str">
            <v>Haïcoätbaèng maùy ,coät cao &lt;=18m</v>
          </cell>
          <cell r="C1049" t="str">
            <v>coät</v>
          </cell>
          <cell r="D1049">
            <v>0</v>
          </cell>
          <cell r="E1049">
            <v>0</v>
          </cell>
          <cell r="F1049">
            <v>0</v>
          </cell>
          <cell r="G1049">
            <v>452161.95</v>
          </cell>
          <cell r="H1049">
            <v>147379.40000000002</v>
          </cell>
        </row>
        <row r="1050">
          <cell r="A1050" t="str">
            <v>09.07.12.7</v>
          </cell>
          <cell r="B1050" t="str">
            <v>Haïcoätbaèng maùy ,coät cao &lt;=20m</v>
          </cell>
          <cell r="C1050" t="str">
            <v>coät</v>
          </cell>
          <cell r="D1050">
            <v>0</v>
          </cell>
          <cell r="E1050">
            <v>0</v>
          </cell>
          <cell r="F1050">
            <v>0</v>
          </cell>
          <cell r="G1050">
            <v>528021.35</v>
          </cell>
          <cell r="H1050">
            <v>210542</v>
          </cell>
        </row>
        <row r="1051">
          <cell r="A1051" t="str">
            <v>09.07.12.8</v>
          </cell>
          <cell r="B1051" t="str">
            <v>Haïcoätbaèng maùy ,coät cao &gt;20m</v>
          </cell>
          <cell r="C1051" t="str">
            <v>coät</v>
          </cell>
          <cell r="D1051">
            <v>0</v>
          </cell>
          <cell r="E1051">
            <v>0</v>
          </cell>
          <cell r="F1051">
            <v>0</v>
          </cell>
          <cell r="G1051">
            <v>575932.54999999993</v>
          </cell>
          <cell r="H1051">
            <v>210542</v>
          </cell>
        </row>
        <row r="1052">
          <cell r="A1052" t="str">
            <v>09.07.20a</v>
          </cell>
          <cell r="B1052" t="str">
            <v>Thaùo maët bích coät beâ toâng caùc loaïi (ñ.hình bình thöôøng)</v>
          </cell>
          <cell r="C1052" t="str">
            <v>moái</v>
          </cell>
          <cell r="D1052">
            <v>5814</v>
          </cell>
          <cell r="E1052">
            <v>5814</v>
          </cell>
          <cell r="F1052">
            <v>5814</v>
          </cell>
          <cell r="G1052">
            <v>329389.5</v>
          </cell>
          <cell r="H1052">
            <v>0</v>
          </cell>
        </row>
        <row r="1053">
          <cell r="A1053" t="str">
            <v>09.07.20b</v>
          </cell>
          <cell r="B1053" t="str">
            <v>Thaùo maët bích coät beâ toâng caùc loaïi (ñ.hình söôøn ñoái)</v>
          </cell>
          <cell r="C1053" t="str">
            <v>moái</v>
          </cell>
          <cell r="D1053">
            <v>5814</v>
          </cell>
          <cell r="E1053">
            <v>5814</v>
          </cell>
          <cell r="F1053">
            <v>5814</v>
          </cell>
          <cell r="G1053">
            <v>344361.75</v>
          </cell>
          <cell r="H1053">
            <v>0</v>
          </cell>
        </row>
        <row r="1054">
          <cell r="A1054" t="str">
            <v>09.07.20c</v>
          </cell>
          <cell r="B1054" t="str">
            <v>Thaùo maët bích coät beâ toâng caùc loaïi (sình laày)</v>
          </cell>
          <cell r="C1054" t="str">
            <v>moái</v>
          </cell>
          <cell r="D1054">
            <v>5814</v>
          </cell>
          <cell r="E1054">
            <v>5814</v>
          </cell>
          <cell r="F1054">
            <v>5814</v>
          </cell>
          <cell r="G1054">
            <v>395267.4</v>
          </cell>
          <cell r="H1054">
            <v>0</v>
          </cell>
        </row>
        <row r="1055">
          <cell r="A1055" t="str">
            <v>09.08.00</v>
          </cell>
          <cell r="B1055" t="str">
            <v>LAÉP XAØ CHUÏP ÑAÀU CỘT</v>
          </cell>
          <cell r="H1055">
            <v>0</v>
          </cell>
        </row>
        <row r="1056">
          <cell r="A1056" t="str">
            <v>09.08.11đ</v>
          </cell>
          <cell r="B1056" t="str">
            <v>Laép xaø theùp &lt;= 10 kg (treân coät ñôõ)</v>
          </cell>
          <cell r="C1056" t="str">
            <v>boä</v>
          </cell>
          <cell r="D1056">
            <v>0</v>
          </cell>
          <cell r="E1056">
            <v>0</v>
          </cell>
          <cell r="F1056">
            <v>0</v>
          </cell>
          <cell r="G1056">
            <v>69547.5</v>
          </cell>
          <cell r="H1056">
            <v>0</v>
          </cell>
        </row>
        <row r="1057">
          <cell r="A1057" t="str">
            <v>09.08.11n</v>
          </cell>
          <cell r="B1057" t="str">
            <v>Laép xaø theùp &lt;= 10 kg (treân coät neùo)</v>
          </cell>
          <cell r="C1057" t="str">
            <v>boä</v>
          </cell>
          <cell r="D1057">
            <v>0</v>
          </cell>
          <cell r="E1057">
            <v>0</v>
          </cell>
          <cell r="F1057">
            <v>0</v>
          </cell>
          <cell r="G1057">
            <v>92730</v>
          </cell>
          <cell r="H1057">
            <v>0</v>
          </cell>
        </row>
        <row r="1058">
          <cell r="A1058" t="str">
            <v>09.08.12đ</v>
          </cell>
          <cell r="B1058" t="str">
            <v>Laép xaø theùp &lt;= 25kg (treân coät ñôõ)</v>
          </cell>
          <cell r="C1058" t="str">
            <v>boä</v>
          </cell>
          <cell r="D1058">
            <v>0</v>
          </cell>
          <cell r="E1058">
            <v>0</v>
          </cell>
          <cell r="F1058">
            <v>0</v>
          </cell>
          <cell r="G1058">
            <v>87166.2</v>
          </cell>
          <cell r="H1058">
            <v>0</v>
          </cell>
        </row>
        <row r="1059">
          <cell r="A1059" t="str">
            <v>09.08.12n</v>
          </cell>
          <cell r="B1059" t="str">
            <v>Laép xaø theùp &lt;= 25 kg (treân coät neùo)</v>
          </cell>
          <cell r="C1059" t="str">
            <v>boä</v>
          </cell>
          <cell r="D1059">
            <v>0</v>
          </cell>
          <cell r="E1059">
            <v>0</v>
          </cell>
          <cell r="F1059">
            <v>0</v>
          </cell>
          <cell r="G1059">
            <v>115912.5</v>
          </cell>
          <cell r="H1059">
            <v>0</v>
          </cell>
        </row>
        <row r="1060">
          <cell r="A1060" t="str">
            <v>09.08.13đ</v>
          </cell>
          <cell r="B1060" t="str">
            <v>Laép xaø theùp &lt;= 50kg (treân coät ñôõ)</v>
          </cell>
          <cell r="C1060" t="str">
            <v>boä</v>
          </cell>
          <cell r="D1060">
            <v>0</v>
          </cell>
          <cell r="E1060">
            <v>0</v>
          </cell>
          <cell r="F1060">
            <v>0</v>
          </cell>
          <cell r="G1060">
            <v>117767.1</v>
          </cell>
          <cell r="H1060">
            <v>0</v>
          </cell>
        </row>
        <row r="1061">
          <cell r="A1061" t="str">
            <v>09.08.13n</v>
          </cell>
          <cell r="B1061" t="str">
            <v>Laép xaø theùp &lt;= 50 kg (treân coät neùo)</v>
          </cell>
          <cell r="C1061" t="str">
            <v>boä</v>
          </cell>
          <cell r="D1061">
            <v>0</v>
          </cell>
          <cell r="E1061">
            <v>0</v>
          </cell>
          <cell r="F1061">
            <v>0</v>
          </cell>
          <cell r="G1061">
            <v>155786.4</v>
          </cell>
          <cell r="H1061">
            <v>0</v>
          </cell>
        </row>
        <row r="1062">
          <cell r="A1062" t="str">
            <v>09.08.14đ</v>
          </cell>
          <cell r="B1062" t="str">
            <v>Laép xaø theùp &lt;= 100kg (treân coät ñôõ)</v>
          </cell>
          <cell r="C1062" t="str">
            <v>boä</v>
          </cell>
          <cell r="D1062">
            <v>0</v>
          </cell>
          <cell r="E1062">
            <v>0</v>
          </cell>
          <cell r="F1062">
            <v>0</v>
          </cell>
          <cell r="G1062">
            <v>158568.29999999999</v>
          </cell>
          <cell r="H1062">
            <v>0</v>
          </cell>
        </row>
        <row r="1063">
          <cell r="A1063" t="str">
            <v>09.08.14n</v>
          </cell>
          <cell r="B1063" t="str">
            <v>Laép xaø theùp &lt;= 100 kg (treân coät neùo)</v>
          </cell>
          <cell r="C1063" t="str">
            <v>boä</v>
          </cell>
          <cell r="D1063">
            <v>0</v>
          </cell>
          <cell r="E1063">
            <v>0</v>
          </cell>
          <cell r="F1063">
            <v>0</v>
          </cell>
          <cell r="G1063">
            <v>210497.1</v>
          </cell>
          <cell r="H1063">
            <v>0</v>
          </cell>
        </row>
        <row r="1064">
          <cell r="A1064" t="str">
            <v>09.08.15đ</v>
          </cell>
          <cell r="B1064" t="str">
            <v>Laép xaø theùp &lt;= 140kg (treân coät ñôõ)</v>
          </cell>
          <cell r="C1064" t="str">
            <v>boä</v>
          </cell>
          <cell r="D1064">
            <v>0</v>
          </cell>
          <cell r="E1064">
            <v>0</v>
          </cell>
          <cell r="F1064">
            <v>0</v>
          </cell>
          <cell r="G1064">
            <v>190096.49999999997</v>
          </cell>
          <cell r="H1064">
            <v>0</v>
          </cell>
        </row>
        <row r="1065">
          <cell r="A1065" t="str">
            <v>09.08.15n</v>
          </cell>
          <cell r="B1065" t="str">
            <v>Laép xaø theùp &lt;= 140 kg (treân coät neùo)</v>
          </cell>
          <cell r="C1065" t="str">
            <v>boä</v>
          </cell>
          <cell r="D1065">
            <v>0</v>
          </cell>
          <cell r="E1065">
            <v>0</v>
          </cell>
          <cell r="F1065">
            <v>0</v>
          </cell>
          <cell r="G1065">
            <v>252225.6</v>
          </cell>
          <cell r="H1065">
            <v>0</v>
          </cell>
        </row>
        <row r="1066">
          <cell r="A1066" t="str">
            <v>09.08.15p</v>
          </cell>
          <cell r="B1066" t="str">
            <v>Laép xaø theùp &lt;= 140 kg (treân coät hình P)</v>
          </cell>
          <cell r="C1066" t="str">
            <v>boä</v>
          </cell>
          <cell r="D1066">
            <v>0</v>
          </cell>
          <cell r="E1066">
            <v>0</v>
          </cell>
          <cell r="F1066">
            <v>0</v>
          </cell>
          <cell r="G1066">
            <v>237388.80000000002</v>
          </cell>
          <cell r="H1066">
            <v>0</v>
          </cell>
        </row>
        <row r="1067">
          <cell r="A1067" t="str">
            <v>09.08.16đ</v>
          </cell>
          <cell r="B1067" t="str">
            <v>Laép xaø theùp &lt;= 230kg (treân coät ñôõ)</v>
          </cell>
          <cell r="C1067" t="str">
            <v>boä</v>
          </cell>
          <cell r="D1067">
            <v>0</v>
          </cell>
          <cell r="E1067">
            <v>0</v>
          </cell>
          <cell r="F1067">
            <v>0</v>
          </cell>
          <cell r="G1067">
            <v>262425.90000000002</v>
          </cell>
          <cell r="H1067">
            <v>0</v>
          </cell>
        </row>
        <row r="1068">
          <cell r="A1068" t="str">
            <v>09.08.16n</v>
          </cell>
          <cell r="B1068" t="str">
            <v>Laép xaø theùp &lt;= 230 kg (treân coät neùo)</v>
          </cell>
          <cell r="C1068" t="str">
            <v>boä</v>
          </cell>
          <cell r="D1068">
            <v>0</v>
          </cell>
          <cell r="E1068">
            <v>0</v>
          </cell>
          <cell r="F1068">
            <v>0</v>
          </cell>
          <cell r="G1068">
            <v>347737.5</v>
          </cell>
          <cell r="H1068">
            <v>0</v>
          </cell>
        </row>
        <row r="1069">
          <cell r="A1069" t="str">
            <v>09.08.16p</v>
          </cell>
          <cell r="B1069" t="str">
            <v>Laép xaø theùp &lt;= 230 kg (treân coät hình P)</v>
          </cell>
          <cell r="C1069" t="str">
            <v>boä</v>
          </cell>
          <cell r="D1069">
            <v>0</v>
          </cell>
          <cell r="E1069">
            <v>0</v>
          </cell>
          <cell r="F1069">
            <v>0</v>
          </cell>
          <cell r="G1069">
            <v>339391.8</v>
          </cell>
          <cell r="H1069">
            <v>0</v>
          </cell>
        </row>
        <row r="1070">
          <cell r="A1070" t="str">
            <v>09.08.17đ</v>
          </cell>
          <cell r="B1070" t="str">
            <v>Laép xaø theùp &lt;= 320kg (treân coät ñôõ)</v>
          </cell>
          <cell r="C1070" t="str">
            <v>boä</v>
          </cell>
          <cell r="D1070">
            <v>0</v>
          </cell>
          <cell r="E1070">
            <v>0</v>
          </cell>
          <cell r="F1070">
            <v>0</v>
          </cell>
          <cell r="G1070">
            <v>334755.3</v>
          </cell>
          <cell r="H1070">
            <v>0</v>
          </cell>
        </row>
        <row r="1071">
          <cell r="A1071" t="str">
            <v>09.08.17n</v>
          </cell>
          <cell r="B1071" t="str">
            <v>Laép xaø theùp &lt;= 320 kg (treân coät neùo)</v>
          </cell>
          <cell r="C1071" t="str">
            <v>boä</v>
          </cell>
          <cell r="D1071">
            <v>0</v>
          </cell>
          <cell r="E1071">
            <v>0</v>
          </cell>
          <cell r="F1071">
            <v>0</v>
          </cell>
          <cell r="G1071">
            <v>445104</v>
          </cell>
          <cell r="H1071">
            <v>0</v>
          </cell>
        </row>
        <row r="1072">
          <cell r="A1072" t="str">
            <v>09.08.17p</v>
          </cell>
          <cell r="B1072" t="str">
            <v>Laép xaø theùp &lt;= 320 kg (treân coät hình P)</v>
          </cell>
          <cell r="C1072" t="str">
            <v>boä</v>
          </cell>
          <cell r="D1072">
            <v>0</v>
          </cell>
          <cell r="E1072">
            <v>0</v>
          </cell>
          <cell r="F1072">
            <v>0</v>
          </cell>
          <cell r="G1072">
            <v>425630.7</v>
          </cell>
          <cell r="H1072">
            <v>0</v>
          </cell>
        </row>
        <row r="1073">
          <cell r="A1073" t="str">
            <v>09.08.18đ</v>
          </cell>
          <cell r="B1073" t="str">
            <v>Laép xaø theùp &lt;= 410kg (treân coät ñôõ)</v>
          </cell>
          <cell r="C1073" t="str">
            <v>boä</v>
          </cell>
          <cell r="D1073">
            <v>0</v>
          </cell>
          <cell r="E1073">
            <v>0</v>
          </cell>
          <cell r="F1073">
            <v>0</v>
          </cell>
          <cell r="G1073">
            <v>395029.8</v>
          </cell>
          <cell r="H1073">
            <v>0</v>
          </cell>
        </row>
        <row r="1074">
          <cell r="A1074" t="str">
            <v>09.08.18n</v>
          </cell>
          <cell r="B1074" t="str">
            <v>Laép xaø theùp &lt;= 410 kg (treân coät neùo)</v>
          </cell>
          <cell r="C1074" t="str">
            <v>boä</v>
          </cell>
          <cell r="D1074">
            <v>0</v>
          </cell>
          <cell r="E1074">
            <v>0</v>
          </cell>
          <cell r="F1074">
            <v>0</v>
          </cell>
          <cell r="G1074">
            <v>524851.80000000005</v>
          </cell>
          <cell r="H1074">
            <v>0</v>
          </cell>
        </row>
        <row r="1075">
          <cell r="A1075" t="str">
            <v>09.08.18p</v>
          </cell>
          <cell r="B1075" t="str">
            <v>Laép xaø theùp &lt;= 410 kg (treân coät hình P)</v>
          </cell>
          <cell r="C1075" t="str">
            <v>boä</v>
          </cell>
          <cell r="D1075">
            <v>0</v>
          </cell>
          <cell r="E1075">
            <v>0</v>
          </cell>
          <cell r="F1075">
            <v>0</v>
          </cell>
          <cell r="G1075">
            <v>469213.8</v>
          </cell>
          <cell r="H1075">
            <v>0</v>
          </cell>
        </row>
        <row r="1076">
          <cell r="A1076" t="str">
            <v>09.08.19đ</v>
          </cell>
          <cell r="B1076" t="str">
            <v>Laép xaø theùp &lt;= 500kg (treân coät ñôõ)</v>
          </cell>
          <cell r="C1076" t="str">
            <v>boä</v>
          </cell>
          <cell r="D1076">
            <v>0</v>
          </cell>
          <cell r="E1076">
            <v>0</v>
          </cell>
          <cell r="F1076">
            <v>0</v>
          </cell>
          <cell r="G1076">
            <v>466431.9</v>
          </cell>
          <cell r="H1076">
            <v>0</v>
          </cell>
        </row>
        <row r="1077">
          <cell r="A1077" t="str">
            <v>09.08.19n</v>
          </cell>
          <cell r="B1077" t="str">
            <v>Laép xaø theùp &lt;= 500 kg (treân coät neùo)</v>
          </cell>
          <cell r="C1077" t="str">
            <v>boä</v>
          </cell>
          <cell r="D1077">
            <v>0</v>
          </cell>
          <cell r="E1077">
            <v>0</v>
          </cell>
          <cell r="F1077">
            <v>0</v>
          </cell>
          <cell r="G1077">
            <v>619436.4</v>
          </cell>
          <cell r="H1077">
            <v>0</v>
          </cell>
        </row>
        <row r="1078">
          <cell r="A1078" t="str">
            <v>09.08.19p</v>
          </cell>
          <cell r="B1078" t="str">
            <v>Laép xaø theùp &lt;= 500 kg (treân coät hình P)</v>
          </cell>
          <cell r="C1078" t="str">
            <v>boä</v>
          </cell>
          <cell r="D1078">
            <v>0</v>
          </cell>
          <cell r="E1078">
            <v>0</v>
          </cell>
          <cell r="F1078">
            <v>0</v>
          </cell>
          <cell r="G1078">
            <v>511869.6</v>
          </cell>
          <cell r="H1078">
            <v>0</v>
          </cell>
        </row>
        <row r="1079">
          <cell r="A1079" t="str">
            <v>09.08.20p</v>
          </cell>
          <cell r="B1079" t="str">
            <v>Laép xaø theùp &lt;= 750 kg (treân coät hình P)</v>
          </cell>
          <cell r="C1079" t="str">
            <v>boä</v>
          </cell>
          <cell r="D1079">
            <v>0</v>
          </cell>
          <cell r="E1079">
            <v>0</v>
          </cell>
          <cell r="F1079">
            <v>0</v>
          </cell>
          <cell r="G1079">
            <v>655601.1</v>
          </cell>
          <cell r="H1079">
            <v>0</v>
          </cell>
        </row>
        <row r="1080">
          <cell r="A1080" t="str">
            <v>09.08.21p</v>
          </cell>
          <cell r="B1080" t="str">
            <v>Laép xaø theùp &lt;= 1000 kg (treân coät hình P)</v>
          </cell>
          <cell r="C1080" t="str">
            <v>boä</v>
          </cell>
          <cell r="D1080">
            <v>0</v>
          </cell>
          <cell r="E1080">
            <v>0</v>
          </cell>
          <cell r="F1080">
            <v>0</v>
          </cell>
          <cell r="G1080">
            <v>774295.5</v>
          </cell>
          <cell r="H1080">
            <v>0</v>
          </cell>
        </row>
        <row r="1081">
          <cell r="A1081" t="str">
            <v>09.09.00</v>
          </cell>
          <cell r="B1081" t="str">
            <v>THAÙOXAØ CHUÏP ÑAÀU CỘT</v>
          </cell>
          <cell r="H1081">
            <v>0</v>
          </cell>
        </row>
        <row r="1082">
          <cell r="A1082" t="str">
            <v>09.09.11đ</v>
          </cell>
          <cell r="B1082" t="str">
            <v>Thaùo xaø theùp &lt;= 10 kg (treân coät ñôõ)</v>
          </cell>
          <cell r="C1082" t="str">
            <v>boä</v>
          </cell>
          <cell r="D1082">
            <v>0</v>
          </cell>
          <cell r="E1082">
            <v>0</v>
          </cell>
          <cell r="F1082">
            <v>0</v>
          </cell>
          <cell r="G1082">
            <v>89833.5</v>
          </cell>
          <cell r="H1082">
            <v>0</v>
          </cell>
        </row>
        <row r="1083">
          <cell r="A1083" t="str">
            <v>09.09.11n</v>
          </cell>
          <cell r="B1083" t="str">
            <v>Thaùo xaø theùp &lt;= 10 kg (treân coät neùo)</v>
          </cell>
          <cell r="C1083" t="str">
            <v>boä</v>
          </cell>
          <cell r="D1083">
            <v>0</v>
          </cell>
          <cell r="E1083">
            <v>0</v>
          </cell>
          <cell r="F1083">
            <v>0</v>
          </cell>
          <cell r="G1083">
            <v>119778</v>
          </cell>
          <cell r="H1083">
            <v>0</v>
          </cell>
        </row>
        <row r="1084">
          <cell r="A1084" t="str">
            <v>09.09.12đ</v>
          </cell>
          <cell r="B1084" t="str">
            <v>Thaùo xaø theùp &lt;= 25kg (treân coät ñôõ)</v>
          </cell>
          <cell r="C1084" t="str">
            <v>boä</v>
          </cell>
          <cell r="D1084">
            <v>0</v>
          </cell>
          <cell r="E1084">
            <v>0</v>
          </cell>
          <cell r="F1084">
            <v>0</v>
          </cell>
          <cell r="G1084">
            <v>111792.80000000002</v>
          </cell>
          <cell r="H1084">
            <v>0</v>
          </cell>
        </row>
        <row r="1085">
          <cell r="A1085" t="str">
            <v>09.09.12n</v>
          </cell>
          <cell r="B1085" t="str">
            <v>Thaùo xaø theùp &lt;= 25 kg (treân coät neùo)</v>
          </cell>
          <cell r="C1085" t="str">
            <v>boä</v>
          </cell>
          <cell r="D1085">
            <v>0</v>
          </cell>
          <cell r="E1085">
            <v>0</v>
          </cell>
          <cell r="F1085">
            <v>0</v>
          </cell>
          <cell r="G1085">
            <v>149722.5</v>
          </cell>
          <cell r="H1085">
            <v>0</v>
          </cell>
        </row>
        <row r="1086">
          <cell r="A1086" t="str">
            <v>09.09.13đ</v>
          </cell>
          <cell r="B1086" t="str">
            <v>Thaùo xaø theùp &lt;= 50kg (treân coät ñôõ)</v>
          </cell>
          <cell r="C1086" t="str">
            <v>boä</v>
          </cell>
          <cell r="D1086">
            <v>0</v>
          </cell>
          <cell r="E1086">
            <v>0</v>
          </cell>
          <cell r="F1086">
            <v>0</v>
          </cell>
          <cell r="G1086">
            <v>151718.79999999999</v>
          </cell>
          <cell r="H1086">
            <v>0</v>
          </cell>
        </row>
        <row r="1087">
          <cell r="A1087" t="str">
            <v>09.09.13n</v>
          </cell>
          <cell r="B1087" t="str">
            <v>Thaùo xaø theùp &lt;= 50 kg (treân coät neùo)</v>
          </cell>
          <cell r="C1087" t="str">
            <v>boä</v>
          </cell>
          <cell r="D1087">
            <v>0</v>
          </cell>
          <cell r="E1087">
            <v>0</v>
          </cell>
          <cell r="F1087">
            <v>0</v>
          </cell>
          <cell r="G1087">
            <v>201626.3</v>
          </cell>
          <cell r="H1087">
            <v>0</v>
          </cell>
        </row>
        <row r="1088">
          <cell r="A1088" t="str">
            <v>09.09.14đ</v>
          </cell>
          <cell r="B1088" t="str">
            <v>Thaùo xaø theùp &lt;= 100kg (treân coät ñôõ)</v>
          </cell>
          <cell r="C1088" t="str">
            <v>boä</v>
          </cell>
          <cell r="D1088">
            <v>0</v>
          </cell>
          <cell r="E1088">
            <v>0</v>
          </cell>
          <cell r="F1088">
            <v>0</v>
          </cell>
          <cell r="G1088">
            <v>204620.74999999997</v>
          </cell>
          <cell r="H1088">
            <v>0</v>
          </cell>
        </row>
        <row r="1089">
          <cell r="A1089" t="str">
            <v>09.09.14n</v>
          </cell>
          <cell r="B1089" t="str">
            <v>Thaùo xaø theùp &lt;= 100 kg (treân coät neùo)</v>
          </cell>
          <cell r="C1089" t="str">
            <v>boä</v>
          </cell>
          <cell r="D1089">
            <v>0</v>
          </cell>
          <cell r="E1089">
            <v>0</v>
          </cell>
          <cell r="F1089">
            <v>0</v>
          </cell>
          <cell r="G1089">
            <v>271496.80000000005</v>
          </cell>
          <cell r="H1089">
            <v>0</v>
          </cell>
        </row>
        <row r="1090">
          <cell r="A1090" t="str">
            <v>09.09.15đ</v>
          </cell>
          <cell r="B1090" t="str">
            <v>Thaùo xaø theùp &lt;= 140kg (treân coät ñôõ)</v>
          </cell>
          <cell r="C1090" t="str">
            <v>boä</v>
          </cell>
          <cell r="D1090">
            <v>0</v>
          </cell>
          <cell r="E1090">
            <v>0</v>
          </cell>
          <cell r="F1090">
            <v>0</v>
          </cell>
          <cell r="G1090">
            <v>245544.9</v>
          </cell>
          <cell r="H1090">
            <v>0</v>
          </cell>
        </row>
        <row r="1091">
          <cell r="A1091" t="str">
            <v>09.09.15n</v>
          </cell>
          <cell r="B1091" t="str">
            <v>Thaùo xaø theùp &lt;= 140 kg (treân coät neùo)</v>
          </cell>
          <cell r="C1091" t="str">
            <v>boä</v>
          </cell>
          <cell r="D1091">
            <v>0</v>
          </cell>
          <cell r="E1091">
            <v>0</v>
          </cell>
          <cell r="F1091">
            <v>0</v>
          </cell>
          <cell r="G1091">
            <v>325396.89999999997</v>
          </cell>
          <cell r="H1091">
            <v>0</v>
          </cell>
        </row>
        <row r="1092">
          <cell r="A1092" t="str">
            <v>09.09.15p</v>
          </cell>
          <cell r="B1092" t="str">
            <v>Thaùo xaø theùp &lt;= 140 kg (treân coät hình P)</v>
          </cell>
          <cell r="C1092" t="str">
            <v>boä</v>
          </cell>
          <cell r="D1092">
            <v>0</v>
          </cell>
          <cell r="E1092">
            <v>0</v>
          </cell>
          <cell r="F1092">
            <v>0</v>
          </cell>
          <cell r="G1092">
            <v>306432.05</v>
          </cell>
          <cell r="H1092">
            <v>0</v>
          </cell>
        </row>
        <row r="1093">
          <cell r="A1093" t="str">
            <v>09.09.16đ</v>
          </cell>
          <cell r="B1093" t="str">
            <v>Thaùo xaø theùp &lt;= 230kg (treân coät ñôõ)</v>
          </cell>
          <cell r="C1093" t="str">
            <v>boä</v>
          </cell>
          <cell r="D1093">
            <v>0</v>
          </cell>
          <cell r="E1093">
            <v>0</v>
          </cell>
          <cell r="F1093">
            <v>0</v>
          </cell>
          <cell r="G1093">
            <v>338372.85000000003</v>
          </cell>
          <cell r="H1093">
            <v>0</v>
          </cell>
        </row>
        <row r="1094">
          <cell r="A1094" t="str">
            <v>09.09.16n</v>
          </cell>
          <cell r="B1094" t="str">
            <v>Thaùo xaø theùp &lt;= 230 kg (treân coät neùo)</v>
          </cell>
          <cell r="C1094" t="str">
            <v>boä</v>
          </cell>
          <cell r="D1094">
            <v>0</v>
          </cell>
          <cell r="E1094">
            <v>0</v>
          </cell>
          <cell r="F1094">
            <v>0</v>
          </cell>
          <cell r="G1094">
            <v>449167.5</v>
          </cell>
          <cell r="H1094">
            <v>0</v>
          </cell>
        </row>
        <row r="1095">
          <cell r="A1095" t="str">
            <v>09.09.16p</v>
          </cell>
          <cell r="B1095" t="str">
            <v>Thaùo xaø theùp &lt;= 230 kg (treân coät hình P)</v>
          </cell>
          <cell r="C1095" t="str">
            <v>boä</v>
          </cell>
          <cell r="D1095">
            <v>0</v>
          </cell>
          <cell r="E1095">
            <v>0</v>
          </cell>
          <cell r="F1095">
            <v>0</v>
          </cell>
          <cell r="G1095">
            <v>438187.85</v>
          </cell>
          <cell r="H1095">
            <v>0</v>
          </cell>
        </row>
        <row r="1096">
          <cell r="A1096" t="str">
            <v>09.09.17đ</v>
          </cell>
          <cell r="B1096" t="str">
            <v>Thaùo xaø theùp &lt;= 320kg (treân coät ñôõ)</v>
          </cell>
          <cell r="C1096" t="str">
            <v>boä</v>
          </cell>
          <cell r="D1096">
            <v>0</v>
          </cell>
          <cell r="E1096">
            <v>0</v>
          </cell>
          <cell r="F1096">
            <v>0</v>
          </cell>
          <cell r="G1096">
            <v>432198.95</v>
          </cell>
          <cell r="H1096">
            <v>0</v>
          </cell>
        </row>
        <row r="1097">
          <cell r="A1097" t="str">
            <v>09.09.17n</v>
          </cell>
          <cell r="B1097" t="str">
            <v>Thaùo xaø theùp &lt;= 320 kg (treân coät neùo)</v>
          </cell>
          <cell r="C1097" t="str">
            <v>boä</v>
          </cell>
          <cell r="D1097">
            <v>0</v>
          </cell>
          <cell r="E1097">
            <v>0</v>
          </cell>
          <cell r="F1097">
            <v>0</v>
          </cell>
          <cell r="G1097">
            <v>574934.4</v>
          </cell>
          <cell r="H1097">
            <v>0</v>
          </cell>
        </row>
        <row r="1098">
          <cell r="A1098" t="str">
            <v>09.09.17p</v>
          </cell>
          <cell r="B1098" t="str">
            <v>Thaùo xaø theùp &lt;= 320 kg (treân coät hình P)</v>
          </cell>
          <cell r="C1098" t="str">
            <v>boä</v>
          </cell>
          <cell r="D1098">
            <v>0</v>
          </cell>
          <cell r="E1098">
            <v>0</v>
          </cell>
          <cell r="F1098">
            <v>0</v>
          </cell>
          <cell r="G1098">
            <v>548982.5</v>
          </cell>
          <cell r="H1098">
            <v>0</v>
          </cell>
        </row>
        <row r="1099">
          <cell r="A1099" t="str">
            <v>09.09.18đ</v>
          </cell>
          <cell r="B1099" t="str">
            <v>Thaùo xaø theùp &lt;= 410kg (treân coät ñôõ)</v>
          </cell>
          <cell r="C1099" t="str">
            <v>boä</v>
          </cell>
          <cell r="D1099">
            <v>0</v>
          </cell>
          <cell r="E1099">
            <v>0</v>
          </cell>
          <cell r="F1099">
            <v>0</v>
          </cell>
          <cell r="G1099">
            <v>510054.65</v>
          </cell>
          <cell r="H1099">
            <v>0</v>
          </cell>
        </row>
        <row r="1100">
          <cell r="A1100" t="str">
            <v>09.09.18n</v>
          </cell>
          <cell r="B1100" t="str">
            <v>Thaùo xaø theùp &lt;= 410 kg (treân coät neùo)</v>
          </cell>
          <cell r="C1100" t="str">
            <v>boä</v>
          </cell>
          <cell r="D1100">
            <v>0</v>
          </cell>
          <cell r="E1100">
            <v>0</v>
          </cell>
          <cell r="F1100">
            <v>0</v>
          </cell>
          <cell r="G1100">
            <v>677743.85</v>
          </cell>
          <cell r="H1100">
            <v>0</v>
          </cell>
        </row>
        <row r="1101">
          <cell r="A1101" t="str">
            <v>09.09.18p</v>
          </cell>
          <cell r="B1101" t="str">
            <v>Thaùo xaø theùp &lt;= 410 kg (treân coät hình P)</v>
          </cell>
          <cell r="C1101" t="str">
            <v>boä</v>
          </cell>
          <cell r="D1101">
            <v>0</v>
          </cell>
          <cell r="E1101">
            <v>0</v>
          </cell>
          <cell r="F1101">
            <v>0</v>
          </cell>
          <cell r="G1101">
            <v>605877.05000000005</v>
          </cell>
          <cell r="H1101">
            <v>0</v>
          </cell>
        </row>
        <row r="1102">
          <cell r="A1102" t="str">
            <v>09.09.19đ</v>
          </cell>
          <cell r="B1102" t="str">
            <v>Thaùo xaø theùp &lt;= 500kg (treân coät ñôõ)</v>
          </cell>
          <cell r="C1102" t="str">
            <v>boä</v>
          </cell>
          <cell r="D1102">
            <v>0</v>
          </cell>
          <cell r="E1102">
            <v>0</v>
          </cell>
          <cell r="F1102">
            <v>0</v>
          </cell>
          <cell r="G1102">
            <v>601884.45000000007</v>
          </cell>
          <cell r="H1102">
            <v>0</v>
          </cell>
        </row>
        <row r="1103">
          <cell r="A1103" t="str">
            <v>09.09.19n</v>
          </cell>
          <cell r="B1103" t="str">
            <v>Thaùo xaø theùp &lt;= 500 kg (treân coät neùo)</v>
          </cell>
          <cell r="C1103" t="str">
            <v>boä</v>
          </cell>
          <cell r="D1103">
            <v>0</v>
          </cell>
          <cell r="E1103">
            <v>0</v>
          </cell>
          <cell r="F1103">
            <v>0</v>
          </cell>
          <cell r="G1103">
            <v>800516.29999999993</v>
          </cell>
          <cell r="H1103">
            <v>0</v>
          </cell>
        </row>
        <row r="1104">
          <cell r="A1104" t="str">
            <v>09.09.19p</v>
          </cell>
          <cell r="B1104" t="str">
            <v>Thaùo xaø theùp &lt;= 500 kg (treân coät hình P)</v>
          </cell>
          <cell r="C1104" t="str">
            <v>boä</v>
          </cell>
          <cell r="D1104">
            <v>0</v>
          </cell>
          <cell r="E1104">
            <v>0</v>
          </cell>
          <cell r="F1104">
            <v>0</v>
          </cell>
          <cell r="G1104">
            <v>660775.30000000005</v>
          </cell>
          <cell r="H1104">
            <v>0</v>
          </cell>
        </row>
        <row r="1105">
          <cell r="A1105" t="str">
            <v>09.09.20p</v>
          </cell>
          <cell r="B1105" t="str">
            <v>Thaùo xaø theùp &lt;= 750 kg (treân coät hình P)</v>
          </cell>
          <cell r="C1105" t="str">
            <v>boä</v>
          </cell>
          <cell r="D1105">
            <v>0</v>
          </cell>
          <cell r="E1105">
            <v>0</v>
          </cell>
          <cell r="F1105">
            <v>0</v>
          </cell>
          <cell r="G1105">
            <v>846431.20000000007</v>
          </cell>
          <cell r="H1105">
            <v>0</v>
          </cell>
        </row>
        <row r="1106">
          <cell r="A1106" t="str">
            <v>09.09.21p</v>
          </cell>
          <cell r="B1106" t="str">
            <v>Thaùo xaø theùp &lt;= 1000 kg (treân coät hình P)</v>
          </cell>
          <cell r="C1106" t="str">
            <v>boä</v>
          </cell>
          <cell r="D1106">
            <v>0</v>
          </cell>
          <cell r="E1106">
            <v>0</v>
          </cell>
          <cell r="F1106">
            <v>0</v>
          </cell>
          <cell r="G1106">
            <v>998150</v>
          </cell>
          <cell r="H1106">
            <v>0</v>
          </cell>
        </row>
        <row r="1107">
          <cell r="A1107" t="str">
            <v>Chương 10</v>
          </cell>
          <cell r="B1107" t="str">
            <v xml:space="preserve"> THAÙO HAÏ VAØ CAÊNG DAÂY LAÁY ÑOÄ VOÕNG</v>
          </cell>
          <cell r="H1107">
            <v>0</v>
          </cell>
        </row>
        <row r="1108">
          <cell r="A1108" t="str">
            <v>10.01.11a</v>
          </cell>
          <cell r="B1108" t="str">
            <v>Caêng daây laáy ñoä voõng daây nhoâm loõi theùp (16mm2, TC)</v>
          </cell>
          <cell r="C1108" t="str">
            <v>km</v>
          </cell>
          <cell r="D1108">
            <v>226620</v>
          </cell>
          <cell r="E1108">
            <v>226620</v>
          </cell>
          <cell r="F1108">
            <v>226620</v>
          </cell>
          <cell r="G1108">
            <v>925285.04999999993</v>
          </cell>
          <cell r="H1108">
            <v>0</v>
          </cell>
        </row>
        <row r="1109">
          <cell r="A1109" t="str">
            <v>10.01.11b</v>
          </cell>
          <cell r="B1109" t="str">
            <v>Caêng daây laáy ñoä voõng daây nhoâm loõi theùp (25mm2, TC)</v>
          </cell>
          <cell r="C1109" t="str">
            <v>km</v>
          </cell>
          <cell r="D1109">
            <v>226620</v>
          </cell>
          <cell r="E1109">
            <v>226620</v>
          </cell>
          <cell r="F1109">
            <v>226620</v>
          </cell>
          <cell r="G1109">
            <v>1219739.3</v>
          </cell>
          <cell r="H1109">
            <v>0</v>
          </cell>
        </row>
        <row r="1110">
          <cell r="A1110" t="str">
            <v>10.01.11c</v>
          </cell>
          <cell r="B1110" t="str">
            <v>Caêng daây laáy ñoä voõng daây nhoâm loõi theùp (35mm2, TC)</v>
          </cell>
          <cell r="C1110" t="str">
            <v>km</v>
          </cell>
          <cell r="D1110">
            <v>226620</v>
          </cell>
          <cell r="E1110">
            <v>226620</v>
          </cell>
          <cell r="F1110">
            <v>226620</v>
          </cell>
          <cell r="G1110">
            <v>1339517.3</v>
          </cell>
          <cell r="H1110">
            <v>0</v>
          </cell>
        </row>
        <row r="1111">
          <cell r="A1111" t="str">
            <v>10.01.11d</v>
          </cell>
          <cell r="B1111" t="str">
            <v>Caêng daây laáy ñoä voõng daây nhoâm loõi theùp (50mm2, TC)</v>
          </cell>
          <cell r="C1111" t="str">
            <v>km</v>
          </cell>
          <cell r="D1111">
            <v>226950</v>
          </cell>
          <cell r="E1111">
            <v>226950</v>
          </cell>
          <cell r="F1111">
            <v>226950</v>
          </cell>
          <cell r="G1111">
            <v>1764729.2</v>
          </cell>
          <cell r="H1111">
            <v>0</v>
          </cell>
        </row>
        <row r="1112">
          <cell r="A1112" t="str">
            <v>10.01.11e</v>
          </cell>
          <cell r="B1112" t="str">
            <v>Caêng daây laáy ñoä voõng daây nhoâm loõi theùp (70mm2, TC)</v>
          </cell>
          <cell r="C1112" t="str">
            <v>km</v>
          </cell>
          <cell r="D1112">
            <v>226950</v>
          </cell>
          <cell r="E1112">
            <v>226950</v>
          </cell>
          <cell r="F1112">
            <v>226950</v>
          </cell>
          <cell r="G1112">
            <v>2357630.3000000003</v>
          </cell>
          <cell r="H1112">
            <v>0</v>
          </cell>
        </row>
        <row r="1113">
          <cell r="A1113" t="str">
            <v>10.01.11f</v>
          </cell>
          <cell r="B1113" t="str">
            <v>Caêng daây laáy ñoä voõng daây nhoâm loõi theùp (95mm2, TC)</v>
          </cell>
          <cell r="C1113" t="str">
            <v>km</v>
          </cell>
          <cell r="D1113">
            <v>226950</v>
          </cell>
          <cell r="E1113">
            <v>226950</v>
          </cell>
          <cell r="F1113">
            <v>226950</v>
          </cell>
          <cell r="G1113">
            <v>3206057.8</v>
          </cell>
          <cell r="H1113">
            <v>0</v>
          </cell>
        </row>
        <row r="1114">
          <cell r="A1114" t="str">
            <v>10.01.12d</v>
          </cell>
          <cell r="B1114" t="str">
            <v>Caêng daây laáy ñoä voõng daây nhoâm loõi theùp (50mm2, TC+CG)</v>
          </cell>
          <cell r="C1114" t="str">
            <v>km</v>
          </cell>
          <cell r="D1114">
            <v>226950</v>
          </cell>
          <cell r="E1114">
            <v>226950</v>
          </cell>
          <cell r="F1114">
            <v>226950</v>
          </cell>
          <cell r="G1114">
            <v>803510.75000000012</v>
          </cell>
          <cell r="H1114">
            <v>158637.82</v>
          </cell>
        </row>
        <row r="1115">
          <cell r="A1115" t="str">
            <v>10.01.12e</v>
          </cell>
          <cell r="B1115" t="str">
            <v>Caêng daây laáy ñoä voõng daây nhoâm loõi theùp (70mm2, TC+CG)</v>
          </cell>
          <cell r="C1115" t="str">
            <v>km</v>
          </cell>
          <cell r="D1115">
            <v>226950</v>
          </cell>
          <cell r="E1115">
            <v>226950</v>
          </cell>
          <cell r="F1115">
            <v>226950</v>
          </cell>
          <cell r="G1115">
            <v>1051051.95</v>
          </cell>
          <cell r="H1115">
            <v>158637.82</v>
          </cell>
        </row>
        <row r="1116">
          <cell r="A1116" t="str">
            <v>10.01.12f</v>
          </cell>
          <cell r="B1116" t="str">
            <v>Caêng daây laáy ñoä voõng daây nhoâm loõi theùp (95mm2, TC+CG)</v>
          </cell>
          <cell r="C1116" t="str">
            <v>km</v>
          </cell>
          <cell r="D1116">
            <v>226950</v>
          </cell>
          <cell r="E1116">
            <v>226950</v>
          </cell>
          <cell r="F1116">
            <v>226950</v>
          </cell>
          <cell r="G1116">
            <v>1394415.55</v>
          </cell>
          <cell r="H1116">
            <v>158637.82</v>
          </cell>
        </row>
        <row r="1117">
          <cell r="A1117" t="str">
            <v>10.01.21a</v>
          </cell>
          <cell r="B1117" t="str">
            <v>Caêng daây laáy ñoä voõng daây ñoàng (16mm2, TC)</v>
          </cell>
          <cell r="C1117" t="str">
            <v>km</v>
          </cell>
          <cell r="D1117">
            <v>226620</v>
          </cell>
          <cell r="E1117">
            <v>226620</v>
          </cell>
          <cell r="F1117">
            <v>226620</v>
          </cell>
          <cell r="G1117">
            <v>1224730.05</v>
          </cell>
          <cell r="H1117">
            <v>0</v>
          </cell>
        </row>
        <row r="1118">
          <cell r="A1118" t="str">
            <v>10.01.21b</v>
          </cell>
          <cell r="B1118" t="str">
            <v>Caêng daây laáy ñoä voõng daây ñoàng (25mm2, TC)</v>
          </cell>
          <cell r="C1118" t="str">
            <v>km</v>
          </cell>
          <cell r="D1118">
            <v>226620</v>
          </cell>
          <cell r="E1118">
            <v>226620</v>
          </cell>
          <cell r="F1118">
            <v>226620</v>
          </cell>
          <cell r="G1118">
            <v>1589054.8</v>
          </cell>
          <cell r="H1118">
            <v>0</v>
          </cell>
        </row>
        <row r="1119">
          <cell r="A1119" t="str">
            <v>10.01.21c</v>
          </cell>
          <cell r="B1119" t="str">
            <v>Caêng daây laáy ñoä voõng daây ñoàng (35mm2, TC)</v>
          </cell>
          <cell r="C1119" t="str">
            <v>km</v>
          </cell>
          <cell r="D1119">
            <v>226620</v>
          </cell>
          <cell r="E1119">
            <v>226620</v>
          </cell>
          <cell r="F1119">
            <v>226620</v>
          </cell>
          <cell r="G1119">
            <v>1741771.75</v>
          </cell>
          <cell r="H1119">
            <v>0</v>
          </cell>
        </row>
        <row r="1120">
          <cell r="A1120" t="str">
            <v>10.01.21d</v>
          </cell>
          <cell r="B1120" t="str">
            <v>Caêng daây laáy ñoä voõng daây ñoàng (50mm2, TC)</v>
          </cell>
          <cell r="C1120" t="str">
            <v>km</v>
          </cell>
          <cell r="D1120">
            <v>226950</v>
          </cell>
          <cell r="E1120">
            <v>226950</v>
          </cell>
          <cell r="F1120">
            <v>226950</v>
          </cell>
          <cell r="G1120">
            <v>2274783.85</v>
          </cell>
          <cell r="H1120">
            <v>0</v>
          </cell>
        </row>
        <row r="1121">
          <cell r="A1121" t="str">
            <v>10.01.21e</v>
          </cell>
          <cell r="B1121" t="str">
            <v>Caêng daây laáy ñoä voõng daây ñoàng (70mm2, TC)</v>
          </cell>
          <cell r="C1121" t="str">
            <v>km</v>
          </cell>
          <cell r="D1121">
            <v>226950</v>
          </cell>
          <cell r="E1121">
            <v>226950</v>
          </cell>
          <cell r="F1121">
            <v>226950</v>
          </cell>
          <cell r="G1121">
            <v>3064320.5</v>
          </cell>
          <cell r="H1121">
            <v>0</v>
          </cell>
        </row>
        <row r="1122">
          <cell r="A1122" t="str">
            <v>10.01.21f</v>
          </cell>
          <cell r="B1122" t="str">
            <v>Caêng daây laáy ñoä voõng daây ñoàng (95mm2, TC)</v>
          </cell>
          <cell r="C1122" t="str">
            <v>km</v>
          </cell>
          <cell r="D1122">
            <v>226950</v>
          </cell>
          <cell r="E1122">
            <v>226950</v>
          </cell>
          <cell r="F1122">
            <v>226950</v>
          </cell>
          <cell r="G1122">
            <v>4172266.9999999995</v>
          </cell>
          <cell r="H1122">
            <v>0</v>
          </cell>
        </row>
        <row r="1123">
          <cell r="A1123" t="str">
            <v>10.01.22c</v>
          </cell>
          <cell r="B1123" t="str">
            <v>Caêng daây laáy ñoä voõng daây ñoàng (35mm2, TC+CG)</v>
          </cell>
          <cell r="C1123" t="str">
            <v>km</v>
          </cell>
          <cell r="D1123">
            <v>226620</v>
          </cell>
          <cell r="E1123">
            <v>226620</v>
          </cell>
          <cell r="F1123">
            <v>226620</v>
          </cell>
          <cell r="G1123">
            <v>1045063.05</v>
          </cell>
          <cell r="H1123">
            <v>144216.20000000001</v>
          </cell>
        </row>
        <row r="1124">
          <cell r="A1124" t="str">
            <v>10.01.22d</v>
          </cell>
          <cell r="B1124" t="str">
            <v>Caêng daây laáy ñoä voõng daây ñoàng (50mm2, TC+CG)</v>
          </cell>
          <cell r="C1124" t="str">
            <v>km</v>
          </cell>
          <cell r="D1124">
            <v>226950</v>
          </cell>
          <cell r="E1124">
            <v>226950</v>
          </cell>
          <cell r="F1124">
            <v>226950</v>
          </cell>
          <cell r="G1124">
            <v>1365469.2</v>
          </cell>
          <cell r="H1124">
            <v>144216.20000000001</v>
          </cell>
        </row>
        <row r="1125">
          <cell r="A1125" t="str">
            <v>10.01.22e</v>
          </cell>
          <cell r="B1125" t="str">
            <v>Caêng daây laáy ñoä voõng daây ñoàng (70mm2, TC+CG)</v>
          </cell>
          <cell r="C1125" t="str">
            <v>km</v>
          </cell>
          <cell r="D1125">
            <v>226950</v>
          </cell>
          <cell r="E1125">
            <v>226950</v>
          </cell>
          <cell r="F1125">
            <v>226950</v>
          </cell>
          <cell r="G1125">
            <v>1839590.45</v>
          </cell>
          <cell r="H1125">
            <v>144216.20000000001</v>
          </cell>
        </row>
        <row r="1126">
          <cell r="A1126" t="str">
            <v>10.01.22f</v>
          </cell>
          <cell r="B1126" t="str">
            <v>Caêng daây laáy ñoä voõng daây ñoàng (95mm2, TC+CG)</v>
          </cell>
          <cell r="C1126" t="str">
            <v>km</v>
          </cell>
          <cell r="D1126">
            <v>226950</v>
          </cell>
          <cell r="E1126">
            <v>226950</v>
          </cell>
          <cell r="F1126">
            <v>226950</v>
          </cell>
          <cell r="G1126">
            <v>2503360.1999999997</v>
          </cell>
          <cell r="H1126">
            <v>144216.20000000001</v>
          </cell>
        </row>
        <row r="1127">
          <cell r="A1127" t="str">
            <v>10.01.31a</v>
          </cell>
          <cell r="B1127" t="str">
            <v>Caêng daây laáy ñoä voõng daây nhoâm (16mm2, TC)</v>
          </cell>
          <cell r="C1127" t="str">
            <v>km</v>
          </cell>
          <cell r="D1127">
            <v>226620</v>
          </cell>
          <cell r="E1127">
            <v>226620</v>
          </cell>
          <cell r="F1127">
            <v>226620</v>
          </cell>
          <cell r="G1127">
            <v>625840.04999999993</v>
          </cell>
          <cell r="H1127">
            <v>0</v>
          </cell>
        </row>
        <row r="1128">
          <cell r="A1128" t="str">
            <v>10.01.31b</v>
          </cell>
          <cell r="B1128" t="str">
            <v>Caêng daây laáy ñoä voõng daây nhoâm (25mm2, TC)</v>
          </cell>
          <cell r="C1128" t="str">
            <v>km</v>
          </cell>
          <cell r="D1128">
            <v>226620</v>
          </cell>
          <cell r="E1128">
            <v>226620</v>
          </cell>
          <cell r="F1128">
            <v>226620</v>
          </cell>
          <cell r="G1128">
            <v>823473.75</v>
          </cell>
          <cell r="H1128">
            <v>0</v>
          </cell>
        </row>
        <row r="1129">
          <cell r="A1129" t="str">
            <v>10.01.31c</v>
          </cell>
          <cell r="B1129" t="str">
            <v>Caêng daây laáy ñoä voõng daây nhoâm (35mm2, TC)</v>
          </cell>
          <cell r="C1129" t="str">
            <v>km</v>
          </cell>
          <cell r="D1129">
            <v>226620</v>
          </cell>
          <cell r="E1129">
            <v>226620</v>
          </cell>
          <cell r="F1129">
            <v>226620</v>
          </cell>
          <cell r="G1129">
            <v>1075007.55</v>
          </cell>
          <cell r="H1129">
            <v>0</v>
          </cell>
        </row>
        <row r="1130">
          <cell r="A1130" t="str">
            <v>10.01.31d</v>
          </cell>
          <cell r="B1130" t="str">
            <v>Caêng daây laáy ñoä voõng daây nhoâm (50mm2, TC)</v>
          </cell>
          <cell r="C1130" t="str">
            <v>km</v>
          </cell>
          <cell r="D1130">
            <v>226950</v>
          </cell>
          <cell r="E1130">
            <v>226950</v>
          </cell>
          <cell r="F1130">
            <v>226950</v>
          </cell>
          <cell r="G1130">
            <v>1404397.05</v>
          </cell>
          <cell r="H1130">
            <v>0</v>
          </cell>
        </row>
        <row r="1131">
          <cell r="A1131" t="str">
            <v>10.01.31e</v>
          </cell>
          <cell r="B1131" t="str">
            <v>Caêng daây laáy ñoä voõng daây nhoâm (70mm2, TC)</v>
          </cell>
          <cell r="C1131" t="str">
            <v>km</v>
          </cell>
          <cell r="D1131">
            <v>226950</v>
          </cell>
          <cell r="E1131">
            <v>226950</v>
          </cell>
          <cell r="F1131">
            <v>226950</v>
          </cell>
          <cell r="G1131">
            <v>1890496.1</v>
          </cell>
          <cell r="H1131">
            <v>0</v>
          </cell>
        </row>
        <row r="1132">
          <cell r="A1132" t="str">
            <v>10.01.31f</v>
          </cell>
          <cell r="B1132" t="str">
            <v>Caêng daây laáy ñoä voõng daây nhoâm (95mm2, TC)</v>
          </cell>
          <cell r="C1132" t="str">
            <v>km</v>
          </cell>
          <cell r="D1132">
            <v>226950</v>
          </cell>
          <cell r="E1132">
            <v>226950</v>
          </cell>
          <cell r="F1132">
            <v>226950</v>
          </cell>
          <cell r="G1132">
            <v>2569238.0999999996</v>
          </cell>
          <cell r="H1132">
            <v>0</v>
          </cell>
        </row>
        <row r="1133">
          <cell r="A1133" t="str">
            <v>10.01.41a</v>
          </cell>
          <cell r="B1133" t="str">
            <v>Caêng daây laáy ñoä voõng daây theùp (16mm2, TC)</v>
          </cell>
          <cell r="C1133" t="str">
            <v>km</v>
          </cell>
          <cell r="D1133">
            <v>226620</v>
          </cell>
          <cell r="E1133">
            <v>226620</v>
          </cell>
          <cell r="F1133">
            <v>226620</v>
          </cell>
          <cell r="G1133">
            <v>1786688.4999999998</v>
          </cell>
          <cell r="H1133">
            <v>0</v>
          </cell>
        </row>
        <row r="1134">
          <cell r="A1134" t="str">
            <v>10.01.41b</v>
          </cell>
          <cell r="B1134" t="str">
            <v>Caêng daây laáy ñoä voõng daây theùp (25mm2, TC)</v>
          </cell>
          <cell r="C1134" t="str">
            <v>km</v>
          </cell>
          <cell r="D1134">
            <v>226620</v>
          </cell>
          <cell r="E1134">
            <v>226620</v>
          </cell>
          <cell r="F1134">
            <v>226620</v>
          </cell>
          <cell r="G1134">
            <v>2195930</v>
          </cell>
          <cell r="H1134">
            <v>0</v>
          </cell>
        </row>
        <row r="1135">
          <cell r="A1135" t="str">
            <v>10.01.41c</v>
          </cell>
          <cell r="B1135" t="str">
            <v>Caêng daây laáy ñoä voõng daây theùp (35mm2, TC)</v>
          </cell>
          <cell r="C1135" t="str">
            <v>km</v>
          </cell>
          <cell r="D1135">
            <v>226620</v>
          </cell>
          <cell r="E1135">
            <v>226620</v>
          </cell>
          <cell r="F1135">
            <v>226620</v>
          </cell>
          <cell r="G1135">
            <v>2469423.0999999996</v>
          </cell>
          <cell r="H1135">
            <v>0</v>
          </cell>
        </row>
        <row r="1136">
          <cell r="A1136" t="str">
            <v>10.01.41d</v>
          </cell>
          <cell r="B1136" t="str">
            <v>Caêng daây laáy ñoä voõng daây theùp (50mm2, TC)</v>
          </cell>
          <cell r="C1136" t="str">
            <v>km</v>
          </cell>
          <cell r="D1136">
            <v>226950</v>
          </cell>
          <cell r="E1136">
            <v>226950</v>
          </cell>
          <cell r="F1136">
            <v>226950</v>
          </cell>
          <cell r="G1136">
            <v>2766871.8</v>
          </cell>
          <cell r="H1136">
            <v>0</v>
          </cell>
        </row>
        <row r="1137">
          <cell r="A1137" t="str">
            <v>10.01.41e</v>
          </cell>
          <cell r="B1137" t="str">
            <v>Caêng daây laáy ñoä voõng daây theùp (70mm2, TC)</v>
          </cell>
          <cell r="C1137" t="str">
            <v>km</v>
          </cell>
          <cell r="D1137">
            <v>226950</v>
          </cell>
          <cell r="E1137">
            <v>226950</v>
          </cell>
          <cell r="F1137">
            <v>226950</v>
          </cell>
          <cell r="G1137">
            <v>3319846.9</v>
          </cell>
          <cell r="H1137">
            <v>0</v>
          </cell>
        </row>
        <row r="1138">
          <cell r="A1138" t="str">
            <v>10.01.42c</v>
          </cell>
          <cell r="B1138" t="str">
            <v>Caêng daây laáy ñoä voõng daây theùp (35mm2, TC+CG)</v>
          </cell>
          <cell r="C1138" t="str">
            <v>km</v>
          </cell>
          <cell r="D1138">
            <v>226620</v>
          </cell>
          <cell r="E1138">
            <v>226620</v>
          </cell>
          <cell r="F1138">
            <v>226620</v>
          </cell>
          <cell r="G1138">
            <v>1349498.8</v>
          </cell>
          <cell r="H1138">
            <v>158637.82</v>
          </cell>
        </row>
        <row r="1139">
          <cell r="A1139" t="str">
            <v>10.01.42d</v>
          </cell>
          <cell r="B1139" t="str">
            <v>Caêng daây laáy ñoä voõng daây theùp (50mm2, TC+CG)</v>
          </cell>
          <cell r="C1139" t="str">
            <v>km</v>
          </cell>
          <cell r="D1139">
            <v>226950</v>
          </cell>
          <cell r="E1139">
            <v>226950</v>
          </cell>
          <cell r="F1139">
            <v>226950</v>
          </cell>
          <cell r="G1139">
            <v>1658925.3</v>
          </cell>
          <cell r="H1139">
            <v>158637.82</v>
          </cell>
        </row>
        <row r="1140">
          <cell r="A1140" t="str">
            <v>10.01.42e</v>
          </cell>
          <cell r="B1140" t="str">
            <v>Caêng daây laáy ñoä voõng daây theùp (70mm2, TC+CG)</v>
          </cell>
          <cell r="C1140" t="str">
            <v>km</v>
          </cell>
          <cell r="D1140">
            <v>226950</v>
          </cell>
          <cell r="E1140">
            <v>226950</v>
          </cell>
          <cell r="F1140">
            <v>226950</v>
          </cell>
          <cell r="G1140">
            <v>3319846.9</v>
          </cell>
          <cell r="H1140">
            <v>158637.82</v>
          </cell>
        </row>
        <row r="1141">
          <cell r="A1141" t="str">
            <v>10.01.51a</v>
          </cell>
          <cell r="B1141" t="str">
            <v>Caêng daây laáy ñoä voõng daây nhoâm loõi theùp (120mm2, TC)</v>
          </cell>
          <cell r="C1141" t="str">
            <v>km</v>
          </cell>
          <cell r="D1141">
            <v>320580</v>
          </cell>
          <cell r="E1141">
            <v>320580</v>
          </cell>
          <cell r="F1141">
            <v>320580</v>
          </cell>
          <cell r="G1141">
            <v>3909083.1</v>
          </cell>
          <cell r="H1141">
            <v>0</v>
          </cell>
        </row>
        <row r="1142">
          <cell r="A1142" t="str">
            <v>10.01.51b</v>
          </cell>
          <cell r="B1142" t="str">
            <v>Caêng daây laáy ñoä voõng daây nhoâm loõi theùp (150mm2, TC)</v>
          </cell>
          <cell r="C1142" t="str">
            <v>km</v>
          </cell>
          <cell r="D1142">
            <v>320580</v>
          </cell>
          <cell r="E1142">
            <v>320580</v>
          </cell>
          <cell r="F1142">
            <v>320580</v>
          </cell>
          <cell r="G1142">
            <v>4741953.6000000006</v>
          </cell>
          <cell r="H1142">
            <v>0</v>
          </cell>
        </row>
        <row r="1143">
          <cell r="A1143" t="str">
            <v>10.01.51c</v>
          </cell>
          <cell r="B1143" t="str">
            <v>Caêng daây laáy ñoä voõng daây nhoâm loõi theùp (185mm2, TC)</v>
          </cell>
          <cell r="C1143" t="str">
            <v>km</v>
          </cell>
          <cell r="D1143">
            <v>320580</v>
          </cell>
          <cell r="E1143">
            <v>320580</v>
          </cell>
          <cell r="F1143">
            <v>320580</v>
          </cell>
          <cell r="G1143">
            <v>5581314</v>
          </cell>
          <cell r="H1143">
            <v>0</v>
          </cell>
        </row>
        <row r="1144">
          <cell r="A1144" t="str">
            <v>10.01.51d</v>
          </cell>
          <cell r="B1144" t="str">
            <v>Caêng daây laáy ñoä voõng daây nhoâm loõi theùp (240mm2, TC)</v>
          </cell>
          <cell r="C1144" t="str">
            <v>km</v>
          </cell>
          <cell r="D1144">
            <v>320580</v>
          </cell>
          <cell r="E1144">
            <v>320580</v>
          </cell>
          <cell r="F1144">
            <v>320580</v>
          </cell>
          <cell r="G1144">
            <v>6138363.75</v>
          </cell>
          <cell r="H1144">
            <v>0</v>
          </cell>
        </row>
        <row r="1145">
          <cell r="A1145" t="str">
            <v>10.01.51e</v>
          </cell>
          <cell r="B1145" t="str">
            <v>Caêng daây laáy ñoä voõng daây nhoâm loõi theùp (300mm2, TC)</v>
          </cell>
          <cell r="C1145" t="str">
            <v>km</v>
          </cell>
          <cell r="D1145">
            <v>382710</v>
          </cell>
          <cell r="E1145">
            <v>382710</v>
          </cell>
          <cell r="F1145">
            <v>382710</v>
          </cell>
          <cell r="G1145">
            <v>7741369.0499999989</v>
          </cell>
          <cell r="H1145">
            <v>0</v>
          </cell>
        </row>
        <row r="1146">
          <cell r="A1146" t="str">
            <v>10.01.51f</v>
          </cell>
          <cell r="B1146" t="str">
            <v>Caêng daây laáy ñoä voõng daây nhoâm loõi theùp (400mm2, TC)</v>
          </cell>
          <cell r="C1146" t="str">
            <v>km</v>
          </cell>
          <cell r="D1146">
            <v>382710</v>
          </cell>
          <cell r="E1146">
            <v>382710</v>
          </cell>
          <cell r="F1146">
            <v>382710</v>
          </cell>
          <cell r="G1146">
            <v>10224837.449999999</v>
          </cell>
          <cell r="H1146">
            <v>0</v>
          </cell>
        </row>
        <row r="1147">
          <cell r="A1147" t="str">
            <v>10.01.51g</v>
          </cell>
          <cell r="B1147" t="str">
            <v>Caêng daây laáy ñoä voõng daây nhoâm loõi theùp (500mm2, TC)</v>
          </cell>
          <cell r="C1147" t="str">
            <v>km</v>
          </cell>
          <cell r="D1147">
            <v>382710</v>
          </cell>
          <cell r="E1147">
            <v>382710</v>
          </cell>
          <cell r="F1147">
            <v>382710</v>
          </cell>
          <cell r="G1147">
            <v>11981437.049999999</v>
          </cell>
          <cell r="H1147">
            <v>0</v>
          </cell>
        </row>
        <row r="1148">
          <cell r="A1148" t="str">
            <v>10.01.51h</v>
          </cell>
          <cell r="B1148" t="str">
            <v>Caêng daây laáy ñoä voõng daây nhoâm loõi theùp (&gt;500mm2, TC)</v>
          </cell>
          <cell r="C1148" t="str">
            <v>km</v>
          </cell>
          <cell r="D1148">
            <v>382710</v>
          </cell>
          <cell r="E1148">
            <v>382710</v>
          </cell>
          <cell r="F1148">
            <v>382710</v>
          </cell>
          <cell r="G1148">
            <v>15575760</v>
          </cell>
          <cell r="H1148">
            <v>0</v>
          </cell>
        </row>
        <row r="1149">
          <cell r="A1149" t="str">
            <v>10.01.52a</v>
          </cell>
          <cell r="B1149" t="str">
            <v>Caêng daây laáy ñoä voõng daây nhoâm loõi theùp (120mm2, TC+CG)</v>
          </cell>
          <cell r="C1149" t="str">
            <v>km</v>
          </cell>
          <cell r="D1149">
            <v>320580</v>
          </cell>
          <cell r="E1149">
            <v>320580</v>
          </cell>
          <cell r="F1149">
            <v>320580</v>
          </cell>
          <cell r="G1149">
            <v>2086502.8499999999</v>
          </cell>
          <cell r="H1149">
            <v>158637.82</v>
          </cell>
        </row>
        <row r="1150">
          <cell r="A1150" t="str">
            <v>10.01.52b</v>
          </cell>
          <cell r="B1150" t="str">
            <v>Caêng daây laáy ñoä voõng daây nhoâm loõi theùp (150mm2, TC+CG)</v>
          </cell>
          <cell r="C1150" t="str">
            <v>km</v>
          </cell>
          <cell r="D1150">
            <v>320580</v>
          </cell>
          <cell r="E1150">
            <v>320580</v>
          </cell>
          <cell r="F1150">
            <v>320580</v>
          </cell>
          <cell r="G1150">
            <v>2345017.2000000002</v>
          </cell>
          <cell r="H1150">
            <v>158637.82</v>
          </cell>
        </row>
        <row r="1151">
          <cell r="A1151" t="str">
            <v>10.01.52c</v>
          </cell>
          <cell r="B1151" t="str">
            <v>Caêng daây laáy ñoä voõng daây nhoâm loõi theùp (185mm2, TC+CG)</v>
          </cell>
          <cell r="C1151" t="str">
            <v>km</v>
          </cell>
          <cell r="D1151">
            <v>320580</v>
          </cell>
          <cell r="E1151">
            <v>320580</v>
          </cell>
          <cell r="F1151">
            <v>320580</v>
          </cell>
          <cell r="G1151">
            <v>2994007.2</v>
          </cell>
          <cell r="H1151">
            <v>237956.73</v>
          </cell>
        </row>
        <row r="1152">
          <cell r="A1152" t="str">
            <v>10.01.52d</v>
          </cell>
          <cell r="B1152" t="str">
            <v>Caêng daây laáy ñoä voõng daây nhoâm loõi theùp (240mm2, TC+CG)</v>
          </cell>
          <cell r="C1152" t="str">
            <v>km</v>
          </cell>
          <cell r="D1152">
            <v>320580</v>
          </cell>
          <cell r="E1152">
            <v>320580</v>
          </cell>
          <cell r="F1152">
            <v>320580</v>
          </cell>
          <cell r="G1152">
            <v>3349870.05</v>
          </cell>
          <cell r="H1152">
            <v>237956.73</v>
          </cell>
        </row>
        <row r="1153">
          <cell r="A1153" t="str">
            <v>10.01.52e</v>
          </cell>
          <cell r="B1153" t="str">
            <v>Caêng daây laáy ñoä voõng daây nhoâm loõi theùp (300mm2, TC+CG)</v>
          </cell>
          <cell r="C1153" t="str">
            <v>km</v>
          </cell>
          <cell r="D1153">
            <v>382710</v>
          </cell>
          <cell r="E1153">
            <v>382710</v>
          </cell>
          <cell r="F1153">
            <v>382710</v>
          </cell>
          <cell r="G1153">
            <v>3684099.9000000004</v>
          </cell>
          <cell r="H1153">
            <v>237956.73</v>
          </cell>
        </row>
        <row r="1154">
          <cell r="A1154" t="str">
            <v>10.01.52f</v>
          </cell>
          <cell r="B1154" t="str">
            <v>Caêng daây laáy ñoä voõng daây nhoâm loõi theùp (400mm2, TC+CG)</v>
          </cell>
          <cell r="C1154" t="str">
            <v>km</v>
          </cell>
          <cell r="D1154">
            <v>382710</v>
          </cell>
          <cell r="E1154">
            <v>382710</v>
          </cell>
          <cell r="F1154">
            <v>382710</v>
          </cell>
          <cell r="G1154">
            <v>4644605.0999999996</v>
          </cell>
          <cell r="H1154">
            <v>237956.73</v>
          </cell>
        </row>
        <row r="1155">
          <cell r="A1155" t="str">
            <v>10.01.52g</v>
          </cell>
          <cell r="B1155" t="str">
            <v>Caêng daây laáy ñoä voõng daây nhoâm loõi theùp (500mm2, TC+CG)</v>
          </cell>
          <cell r="C1155" t="str">
            <v>km</v>
          </cell>
          <cell r="D1155">
            <v>382710</v>
          </cell>
          <cell r="E1155">
            <v>382710</v>
          </cell>
          <cell r="F1155">
            <v>382710</v>
          </cell>
          <cell r="G1155">
            <v>6136200.4499999993</v>
          </cell>
          <cell r="H1155">
            <v>237956.73</v>
          </cell>
        </row>
        <row r="1156">
          <cell r="A1156" t="str">
            <v>10.01.52h</v>
          </cell>
          <cell r="B1156" t="str">
            <v>Caêng daây laáy ñoä voõng daây nhoâm loõi theùp (&gt;500mm2, TC+CG)</v>
          </cell>
          <cell r="C1156" t="str">
            <v>km</v>
          </cell>
          <cell r="D1156">
            <v>382710</v>
          </cell>
          <cell r="E1156">
            <v>382710</v>
          </cell>
          <cell r="F1156">
            <v>382710</v>
          </cell>
          <cell r="G1156">
            <v>7983658.6500000004</v>
          </cell>
          <cell r="H1156">
            <v>237956.73</v>
          </cell>
        </row>
        <row r="1157">
          <cell r="A1157" t="str">
            <v>10.01.61a</v>
          </cell>
          <cell r="B1157" t="str">
            <v>Caêng daây laáy ñoä voõng daây ñoàng (120mm2, TC)</v>
          </cell>
          <cell r="C1157" t="str">
            <v>km</v>
          </cell>
          <cell r="D1157">
            <v>320580</v>
          </cell>
          <cell r="E1157">
            <v>320580</v>
          </cell>
          <cell r="F1157">
            <v>320580</v>
          </cell>
          <cell r="G1157">
            <v>5081591.6999999993</v>
          </cell>
          <cell r="H1157">
            <v>0</v>
          </cell>
        </row>
        <row r="1158">
          <cell r="A1158" t="str">
            <v>10.01.61b</v>
          </cell>
          <cell r="B1158" t="str">
            <v>Caêng daây laáy ñoä voõng daây ñoàng (150mm2, TC)</v>
          </cell>
          <cell r="C1158" t="str">
            <v>km</v>
          </cell>
          <cell r="D1158">
            <v>320580</v>
          </cell>
          <cell r="E1158">
            <v>320580</v>
          </cell>
          <cell r="F1158">
            <v>320580</v>
          </cell>
          <cell r="G1158">
            <v>6147016.9500000002</v>
          </cell>
          <cell r="H1158">
            <v>0</v>
          </cell>
        </row>
        <row r="1159">
          <cell r="A1159" t="str">
            <v>10.01.61c</v>
          </cell>
          <cell r="B1159" t="str">
            <v>Caêng daây laáy ñoä voõng daây ñoàng (185mm2, TC)</v>
          </cell>
          <cell r="C1159" t="str">
            <v>km</v>
          </cell>
          <cell r="D1159">
            <v>320580</v>
          </cell>
          <cell r="E1159">
            <v>320580</v>
          </cell>
          <cell r="F1159">
            <v>320580</v>
          </cell>
          <cell r="G1159">
            <v>7255708.2000000002</v>
          </cell>
          <cell r="H1159">
            <v>0</v>
          </cell>
        </row>
        <row r="1160">
          <cell r="A1160" t="str">
            <v>10.01.61d</v>
          </cell>
          <cell r="B1160" t="str">
            <v>Caêng daây laáy ñoä voõng daây ñoàng (240mm2, TC)</v>
          </cell>
          <cell r="C1160" t="str">
            <v>km</v>
          </cell>
          <cell r="D1160">
            <v>320580</v>
          </cell>
          <cell r="E1160">
            <v>320580</v>
          </cell>
          <cell r="F1160">
            <v>320580</v>
          </cell>
          <cell r="G1160">
            <v>7980413.7000000002</v>
          </cell>
          <cell r="H1160">
            <v>0</v>
          </cell>
        </row>
        <row r="1161">
          <cell r="A1161" t="str">
            <v>10.01.62a</v>
          </cell>
          <cell r="B1161" t="str">
            <v>Caêng daây laáy ñoä voõng daây ñoàng (120mm2, TC+CG)</v>
          </cell>
          <cell r="C1161" t="str">
            <v>km</v>
          </cell>
          <cell r="D1161">
            <v>320580</v>
          </cell>
          <cell r="E1161">
            <v>320580</v>
          </cell>
          <cell r="F1161">
            <v>320580</v>
          </cell>
          <cell r="G1161">
            <v>3048089.7</v>
          </cell>
          <cell r="H1161">
            <v>158637.82</v>
          </cell>
        </row>
        <row r="1162">
          <cell r="A1162" t="str">
            <v>10.01.62b</v>
          </cell>
          <cell r="B1162" t="str">
            <v>Caêng daây laáy ñoä voõng daây ñoàng (150mm2, TC+CG)</v>
          </cell>
          <cell r="C1162" t="str">
            <v>km</v>
          </cell>
          <cell r="D1162">
            <v>320580</v>
          </cell>
          <cell r="E1162">
            <v>320580</v>
          </cell>
          <cell r="F1162">
            <v>320580</v>
          </cell>
          <cell r="G1162">
            <v>3688426.5</v>
          </cell>
          <cell r="H1162">
            <v>158637.82</v>
          </cell>
        </row>
        <row r="1163">
          <cell r="A1163" t="str">
            <v>10.01.62c</v>
          </cell>
          <cell r="B1163" t="str">
            <v>Caêng daây laáy ñoä voõng daây ñoàng (185mm2, TC+CG)</v>
          </cell>
          <cell r="C1163" t="str">
            <v>km</v>
          </cell>
          <cell r="D1163">
            <v>320580</v>
          </cell>
          <cell r="E1163">
            <v>320580</v>
          </cell>
          <cell r="F1163">
            <v>320580</v>
          </cell>
          <cell r="G1163">
            <v>4353641.25</v>
          </cell>
          <cell r="H1163">
            <v>237956.73</v>
          </cell>
        </row>
        <row r="1164">
          <cell r="A1164" t="str">
            <v>10.01.62d</v>
          </cell>
          <cell r="B1164" t="str">
            <v>Caêng daây laáy ñoä voõng daây ñoàng (240mm2, TC+CG)</v>
          </cell>
          <cell r="C1164" t="str">
            <v>km</v>
          </cell>
          <cell r="D1164">
            <v>320580</v>
          </cell>
          <cell r="E1164">
            <v>320580</v>
          </cell>
          <cell r="F1164">
            <v>320580</v>
          </cell>
          <cell r="G1164">
            <v>4787382.8999999994</v>
          </cell>
          <cell r="H1164">
            <v>237956.73</v>
          </cell>
        </row>
        <row r="1165">
          <cell r="A1165" t="str">
            <v>10.02.00</v>
          </cell>
          <cell r="B1165" t="str">
            <v>THAÙO HAÏ DAÂY</v>
          </cell>
          <cell r="H1165">
            <v>0</v>
          </cell>
        </row>
        <row r="1166">
          <cell r="A1166" t="str">
            <v>10.02.11a</v>
          </cell>
          <cell r="B1166" t="str">
            <v>Thaùo haï daây laáy ñoä voõng daây nhoâm loõi theùp (16mm2, TC)</v>
          </cell>
          <cell r="C1166" t="str">
            <v>km</v>
          </cell>
          <cell r="D1166">
            <v>0</v>
          </cell>
          <cell r="E1166">
            <v>0</v>
          </cell>
          <cell r="F1166">
            <v>0</v>
          </cell>
          <cell r="G1166">
            <v>786542.2</v>
          </cell>
          <cell r="H1166">
            <v>0</v>
          </cell>
        </row>
        <row r="1167">
          <cell r="A1167" t="str">
            <v>10.02.11b</v>
          </cell>
          <cell r="B1167" t="str">
            <v>Thaùo haï daây laáy ñoä voõng daây nhoâm loõi theùp (25mm2, TC)</v>
          </cell>
          <cell r="C1167" t="str">
            <v>km</v>
          </cell>
          <cell r="D1167">
            <v>0</v>
          </cell>
          <cell r="E1167">
            <v>0</v>
          </cell>
          <cell r="F1167">
            <v>0</v>
          </cell>
          <cell r="G1167">
            <v>1037077.8500000001</v>
          </cell>
          <cell r="H1167">
            <v>0</v>
          </cell>
        </row>
        <row r="1168">
          <cell r="A1168" t="str">
            <v>10.02.11c</v>
          </cell>
          <cell r="B1168" t="str">
            <v>Thaùo haï daây laáy ñoä voõng daây nhoâm loõi theùp (35mm2, TC)</v>
          </cell>
          <cell r="C1168" t="str">
            <v>km</v>
          </cell>
          <cell r="D1168">
            <v>0</v>
          </cell>
          <cell r="E1168">
            <v>0</v>
          </cell>
          <cell r="F1168">
            <v>0</v>
          </cell>
          <cell r="G1168">
            <v>1137891</v>
          </cell>
          <cell r="H1168">
            <v>0</v>
          </cell>
        </row>
        <row r="1169">
          <cell r="A1169" t="str">
            <v>10.02.11d</v>
          </cell>
          <cell r="B1169" t="str">
            <v>Thaùo haï daây laáy ñoä voõng daây nhoâm loõi theùp (50mm2, TC)</v>
          </cell>
          <cell r="C1169" t="str">
            <v>km</v>
          </cell>
          <cell r="D1169">
            <v>0</v>
          </cell>
          <cell r="E1169">
            <v>0</v>
          </cell>
          <cell r="F1169">
            <v>0</v>
          </cell>
          <cell r="G1169">
            <v>1499221.3</v>
          </cell>
          <cell r="H1169">
            <v>0</v>
          </cell>
        </row>
        <row r="1170">
          <cell r="A1170" t="str">
            <v>10.02.11e</v>
          </cell>
          <cell r="B1170" t="str">
            <v>Thaùo haï daây laáy ñoä voõng daây nhoâm loõi theùp (70mm2, TC)</v>
          </cell>
          <cell r="C1170" t="str">
            <v>km</v>
          </cell>
          <cell r="D1170">
            <v>0</v>
          </cell>
          <cell r="E1170">
            <v>0</v>
          </cell>
          <cell r="F1170">
            <v>0</v>
          </cell>
          <cell r="G1170">
            <v>2003287.05</v>
          </cell>
          <cell r="H1170">
            <v>0</v>
          </cell>
        </row>
        <row r="1171">
          <cell r="A1171" t="str">
            <v>10.02.11f</v>
          </cell>
          <cell r="B1171" t="str">
            <v>Thaùo haï daây laáy ñoä voõng daây nhoâm loõi theùp (95mm2, TC)</v>
          </cell>
          <cell r="C1171" t="str">
            <v>km</v>
          </cell>
          <cell r="D1171">
            <v>0</v>
          </cell>
          <cell r="E1171">
            <v>0</v>
          </cell>
          <cell r="F1171">
            <v>0</v>
          </cell>
          <cell r="G1171">
            <v>2724949.5</v>
          </cell>
          <cell r="H1171">
            <v>0</v>
          </cell>
        </row>
        <row r="1172">
          <cell r="A1172" t="str">
            <v>10.02.12d</v>
          </cell>
          <cell r="B1172" t="str">
            <v>Thaùo haï daây laáy ñoä voõng daây nhoâm loõi theùp (50mm2, TC+CG)</v>
          </cell>
          <cell r="C1172" t="str">
            <v>km</v>
          </cell>
          <cell r="D1172">
            <v>0</v>
          </cell>
          <cell r="E1172">
            <v>0</v>
          </cell>
          <cell r="F1172">
            <v>0</v>
          </cell>
          <cell r="G1172">
            <v>682734.6</v>
          </cell>
          <cell r="H1172">
            <v>144216.20000000001</v>
          </cell>
        </row>
        <row r="1173">
          <cell r="A1173" t="str">
            <v>10.02.12e</v>
          </cell>
          <cell r="B1173" t="str">
            <v>Thaùo haï daây laáy ñoä voõng daây nhoâm loõi theùp (70mm2, TC+CG)</v>
          </cell>
          <cell r="C1173" t="str">
            <v>km</v>
          </cell>
          <cell r="D1173">
            <v>0</v>
          </cell>
          <cell r="E1173">
            <v>0</v>
          </cell>
          <cell r="F1173">
            <v>0</v>
          </cell>
          <cell r="G1173">
            <v>893344.24999999988</v>
          </cell>
          <cell r="H1173">
            <v>144216.20000000001</v>
          </cell>
        </row>
        <row r="1174">
          <cell r="A1174" t="str">
            <v>10.02.12f</v>
          </cell>
          <cell r="B1174" t="str">
            <v>Thaùo haï daây laáy ñoä voõng daây nhoâm loõi theùp (95mm2, TC+CG)</v>
          </cell>
          <cell r="C1174" t="str">
            <v>km</v>
          </cell>
          <cell r="D1174">
            <v>0</v>
          </cell>
          <cell r="E1174">
            <v>0</v>
          </cell>
          <cell r="F1174">
            <v>0</v>
          </cell>
          <cell r="G1174">
            <v>1184804.0499999998</v>
          </cell>
          <cell r="H1174">
            <v>144216.20000000001</v>
          </cell>
        </row>
        <row r="1175">
          <cell r="A1175" t="str">
            <v>10.02.21a</v>
          </cell>
          <cell r="B1175" t="str">
            <v>Thaùo haï daây laáy ñoä voõng daây ñoàng (16mm2, TC)</v>
          </cell>
          <cell r="C1175" t="str">
            <v>km</v>
          </cell>
          <cell r="D1175">
            <v>0</v>
          </cell>
          <cell r="E1175">
            <v>0</v>
          </cell>
          <cell r="F1175">
            <v>0</v>
          </cell>
          <cell r="G1175">
            <v>1040072.3</v>
          </cell>
          <cell r="H1175">
            <v>0</v>
          </cell>
        </row>
        <row r="1176">
          <cell r="A1176" t="str">
            <v>10.02.21b</v>
          </cell>
          <cell r="B1176" t="str">
            <v>Thaùo haï daây laáy ñoä voõng daây ñoàng (25mm2, TC)</v>
          </cell>
          <cell r="C1176" t="str">
            <v>km</v>
          </cell>
          <cell r="D1176">
            <v>0</v>
          </cell>
          <cell r="E1176">
            <v>0</v>
          </cell>
          <cell r="F1176">
            <v>0</v>
          </cell>
          <cell r="G1176">
            <v>1350496.95</v>
          </cell>
          <cell r="H1176">
            <v>0</v>
          </cell>
        </row>
        <row r="1177">
          <cell r="A1177" t="str">
            <v>10.02.21c</v>
          </cell>
          <cell r="B1177" t="str">
            <v>Thaùo haï daây laáy ñoä voõng daây ñoàng (35mm2, TC)</v>
          </cell>
          <cell r="C1177" t="str">
            <v>km</v>
          </cell>
          <cell r="D1177">
            <v>0</v>
          </cell>
          <cell r="E1177">
            <v>0</v>
          </cell>
          <cell r="F1177">
            <v>0</v>
          </cell>
          <cell r="G1177">
            <v>1480256.45</v>
          </cell>
          <cell r="H1177">
            <v>0</v>
          </cell>
        </row>
        <row r="1178">
          <cell r="A1178" t="str">
            <v>10.02.21d</v>
          </cell>
          <cell r="B1178" t="str">
            <v>Thaùo haï daây laáy ñoä voõng daây ñoàng (50mm2, TC)</v>
          </cell>
          <cell r="C1178" t="str">
            <v>km</v>
          </cell>
          <cell r="D1178">
            <v>0</v>
          </cell>
          <cell r="E1178">
            <v>0</v>
          </cell>
          <cell r="F1178">
            <v>0</v>
          </cell>
          <cell r="G1178">
            <v>1933416.55</v>
          </cell>
          <cell r="H1178">
            <v>0</v>
          </cell>
        </row>
        <row r="1179">
          <cell r="A1179" t="str">
            <v>10.02.21e</v>
          </cell>
          <cell r="B1179" t="str">
            <v>Thaùo haï daây laáy ñoä voõng daây ñoàng (70mm2, TC)</v>
          </cell>
          <cell r="C1179" t="str">
            <v>km</v>
          </cell>
          <cell r="D1179">
            <v>0</v>
          </cell>
          <cell r="E1179">
            <v>0</v>
          </cell>
          <cell r="F1179">
            <v>0</v>
          </cell>
          <cell r="G1179">
            <v>2604173.35</v>
          </cell>
          <cell r="H1179">
            <v>0</v>
          </cell>
        </row>
        <row r="1180">
          <cell r="A1180" t="str">
            <v>10.02.21f</v>
          </cell>
          <cell r="B1180" t="str">
            <v>Thaùo haï daây laáy ñoä voõng daây ñoàng (95mm2, TC)</v>
          </cell>
          <cell r="C1180" t="str">
            <v>km</v>
          </cell>
          <cell r="D1180">
            <v>0</v>
          </cell>
          <cell r="E1180">
            <v>0</v>
          </cell>
          <cell r="F1180">
            <v>0</v>
          </cell>
          <cell r="G1180">
            <v>3546426.95</v>
          </cell>
          <cell r="H1180">
            <v>0</v>
          </cell>
        </row>
        <row r="1181">
          <cell r="A1181" t="str">
            <v>10.02.22c</v>
          </cell>
          <cell r="B1181" t="str">
            <v>Thaùo haï daây laáy ñoä voõng daây ñoàng (35mm2, TC+CG)</v>
          </cell>
          <cell r="C1181" t="str">
            <v>km</v>
          </cell>
          <cell r="D1181">
            <v>0</v>
          </cell>
          <cell r="E1181">
            <v>0</v>
          </cell>
          <cell r="F1181">
            <v>0</v>
          </cell>
          <cell r="G1181">
            <v>888353.5</v>
          </cell>
          <cell r="H1181">
            <v>144216.20000000001</v>
          </cell>
        </row>
        <row r="1182">
          <cell r="A1182" t="str">
            <v>10.02.22d</v>
          </cell>
          <cell r="B1182" t="str">
            <v>Thaùo haï daây laáy ñoä voõng daây ñoàng (50mm2, TC+CG)</v>
          </cell>
          <cell r="C1182" t="str">
            <v>km</v>
          </cell>
          <cell r="D1182">
            <v>0</v>
          </cell>
          <cell r="E1182">
            <v>0</v>
          </cell>
          <cell r="F1182">
            <v>0</v>
          </cell>
          <cell r="G1182">
            <v>1160848.4500000002</v>
          </cell>
          <cell r="H1182">
            <v>144216.20000000001</v>
          </cell>
        </row>
        <row r="1183">
          <cell r="A1183" t="str">
            <v>10.02.22e</v>
          </cell>
          <cell r="B1183" t="str">
            <v>Thaùo haï daây laáy ñoä voõng daây ñoàng (70mm2, TC+CG)</v>
          </cell>
          <cell r="C1183" t="str">
            <v>km</v>
          </cell>
          <cell r="D1183">
            <v>0</v>
          </cell>
          <cell r="E1183">
            <v>0</v>
          </cell>
          <cell r="F1183">
            <v>0</v>
          </cell>
          <cell r="G1183">
            <v>1563102.9</v>
          </cell>
          <cell r="H1183">
            <v>144216.20000000001</v>
          </cell>
        </row>
        <row r="1184">
          <cell r="A1184" t="str">
            <v>10.02.22f</v>
          </cell>
          <cell r="B1184" t="str">
            <v>Thaùo haï daây laáy ñoä voõng daây ñoàng (95mm2, TC+CG)</v>
          </cell>
          <cell r="C1184" t="str">
            <v>km</v>
          </cell>
          <cell r="D1184">
            <v>0</v>
          </cell>
          <cell r="E1184">
            <v>0</v>
          </cell>
          <cell r="F1184">
            <v>0</v>
          </cell>
          <cell r="G1184">
            <v>2128055.7999999998</v>
          </cell>
          <cell r="H1184">
            <v>144216.20000000001</v>
          </cell>
        </row>
        <row r="1185">
          <cell r="A1185" t="str">
            <v>10.02.31a</v>
          </cell>
          <cell r="B1185" t="str">
            <v>Thaùo haï daây laáy ñoä voõng daây nhoâm (16mm2, TC)</v>
          </cell>
          <cell r="C1185" t="str">
            <v>km</v>
          </cell>
          <cell r="D1185">
            <v>0</v>
          </cell>
          <cell r="E1185">
            <v>0</v>
          </cell>
          <cell r="F1185">
            <v>0</v>
          </cell>
          <cell r="G1185">
            <v>532013.94999999995</v>
          </cell>
          <cell r="H1185">
            <v>0</v>
          </cell>
        </row>
        <row r="1186">
          <cell r="A1186" t="str">
            <v>10.02.31b</v>
          </cell>
          <cell r="B1186" t="str">
            <v>Thaùo haï daây laáy ñoä voõng daây nhoâm (25mm2, TC)</v>
          </cell>
          <cell r="C1186" t="str">
            <v>km</v>
          </cell>
          <cell r="D1186">
            <v>0</v>
          </cell>
          <cell r="E1186">
            <v>0</v>
          </cell>
          <cell r="F1186">
            <v>0</v>
          </cell>
          <cell r="G1186">
            <v>699703.15</v>
          </cell>
          <cell r="H1186">
            <v>0</v>
          </cell>
        </row>
        <row r="1187">
          <cell r="A1187" t="str">
            <v>10.02.31c</v>
          </cell>
          <cell r="B1187" t="str">
            <v>Thaùo haï daây laáy ñoä voõng daây nhoâm (35mm2, TC)</v>
          </cell>
          <cell r="C1187" t="str">
            <v>km</v>
          </cell>
          <cell r="D1187">
            <v>0</v>
          </cell>
          <cell r="E1187">
            <v>0</v>
          </cell>
          <cell r="F1187">
            <v>0</v>
          </cell>
          <cell r="G1187">
            <v>913307.25</v>
          </cell>
          <cell r="H1187">
            <v>0</v>
          </cell>
        </row>
        <row r="1188">
          <cell r="A1188" t="str">
            <v>10.02.31d</v>
          </cell>
          <cell r="B1188" t="str">
            <v>Thaùo haï daây laáy ñoä voõng daây nhoâm (50mm2, TC)</v>
          </cell>
          <cell r="C1188" t="str">
            <v>km</v>
          </cell>
          <cell r="D1188">
            <v>0</v>
          </cell>
          <cell r="E1188">
            <v>0</v>
          </cell>
          <cell r="F1188">
            <v>0</v>
          </cell>
          <cell r="G1188">
            <v>1193787.4000000001</v>
          </cell>
          <cell r="H1188">
            <v>0</v>
          </cell>
        </row>
        <row r="1189">
          <cell r="A1189" t="str">
            <v>10.02.31e</v>
          </cell>
          <cell r="B1189" t="str">
            <v>Thaùo haï daây laáy ñoä voõng daây nhoâm (70mm2, TC)</v>
          </cell>
          <cell r="C1189" t="str">
            <v>km</v>
          </cell>
          <cell r="D1189">
            <v>0</v>
          </cell>
          <cell r="E1189">
            <v>0</v>
          </cell>
          <cell r="F1189">
            <v>0</v>
          </cell>
          <cell r="G1189">
            <v>1607021.5000000002</v>
          </cell>
          <cell r="H1189">
            <v>0</v>
          </cell>
        </row>
        <row r="1190">
          <cell r="A1190" t="str">
            <v>10.02.31f</v>
          </cell>
          <cell r="B1190" t="str">
            <v>Thaùo haï daây laáy ñoä voõng daây nhoâm (95mm2, TC)</v>
          </cell>
          <cell r="C1190" t="str">
            <v>km</v>
          </cell>
          <cell r="D1190">
            <v>0</v>
          </cell>
          <cell r="E1190">
            <v>0</v>
          </cell>
          <cell r="F1190">
            <v>0</v>
          </cell>
          <cell r="G1190">
            <v>2183952.1999999997</v>
          </cell>
          <cell r="H1190">
            <v>0</v>
          </cell>
        </row>
        <row r="1191">
          <cell r="A1191" t="str">
            <v>10.02.41a</v>
          </cell>
          <cell r="B1191" t="str">
            <v>Thaùo haï daây laáy ñoä voõng daây theùp (16mm2, TC)</v>
          </cell>
          <cell r="C1191" t="str">
            <v>km</v>
          </cell>
          <cell r="D1191">
            <v>0</v>
          </cell>
          <cell r="E1191">
            <v>0</v>
          </cell>
          <cell r="F1191">
            <v>0</v>
          </cell>
          <cell r="G1191">
            <v>1517188</v>
          </cell>
          <cell r="H1191">
            <v>0</v>
          </cell>
        </row>
        <row r="1192">
          <cell r="A1192" t="str">
            <v>10.02.41b</v>
          </cell>
          <cell r="B1192" t="str">
            <v>Thaùo haï daây laáy ñoä voõng daây theùp (25mm2, TC)</v>
          </cell>
          <cell r="C1192" t="str">
            <v>km</v>
          </cell>
          <cell r="D1192">
            <v>0</v>
          </cell>
          <cell r="E1192">
            <v>0</v>
          </cell>
          <cell r="F1192">
            <v>0</v>
          </cell>
          <cell r="G1192">
            <v>1866540.5</v>
          </cell>
          <cell r="H1192">
            <v>0</v>
          </cell>
        </row>
        <row r="1193">
          <cell r="A1193" t="str">
            <v>10.02.41c</v>
          </cell>
          <cell r="B1193" t="str">
            <v>Thaùo haï daây laáy ñoä voõng daây theùp (35mm2, TC)</v>
          </cell>
          <cell r="C1193" t="str">
            <v>km</v>
          </cell>
          <cell r="D1193">
            <v>0</v>
          </cell>
          <cell r="E1193">
            <v>0</v>
          </cell>
          <cell r="F1193">
            <v>0</v>
          </cell>
          <cell r="G1193">
            <v>1912455.4</v>
          </cell>
          <cell r="H1193">
            <v>0</v>
          </cell>
        </row>
        <row r="1194">
          <cell r="A1194" t="str">
            <v>10.02.41d</v>
          </cell>
          <cell r="B1194" t="str">
            <v>Thaùo haï daây laáy ñoä voõng daây theùp (50mm2, TC)</v>
          </cell>
          <cell r="C1194" t="str">
            <v>km</v>
          </cell>
          <cell r="D1194">
            <v>0</v>
          </cell>
          <cell r="E1194">
            <v>0</v>
          </cell>
          <cell r="F1194">
            <v>0</v>
          </cell>
          <cell r="G1194">
            <v>2301733.9</v>
          </cell>
          <cell r="H1194">
            <v>0</v>
          </cell>
        </row>
        <row r="1195">
          <cell r="A1195" t="str">
            <v>10.02.41e</v>
          </cell>
          <cell r="B1195" t="str">
            <v>Thaùo haï daây laáy ñoä voõng daây theùp (70mm2, TC)</v>
          </cell>
          <cell r="C1195" t="str">
            <v>km</v>
          </cell>
          <cell r="D1195">
            <v>0</v>
          </cell>
          <cell r="E1195">
            <v>0</v>
          </cell>
          <cell r="F1195">
            <v>0</v>
          </cell>
          <cell r="G1195">
            <v>2821770.05</v>
          </cell>
          <cell r="H1195">
            <v>0</v>
          </cell>
        </row>
        <row r="1196">
          <cell r="A1196" t="str">
            <v>10.02.42c</v>
          </cell>
          <cell r="B1196" t="str">
            <v>Thaùo haï daây laáy ñoä voõng daây theùp (35mm2, TC+CG)</v>
          </cell>
          <cell r="C1196" t="str">
            <v>km</v>
          </cell>
          <cell r="D1196">
            <v>0</v>
          </cell>
          <cell r="E1196">
            <v>0</v>
          </cell>
          <cell r="F1196">
            <v>0</v>
          </cell>
          <cell r="G1196">
            <v>1112937.25</v>
          </cell>
          <cell r="H1196">
            <v>144216.20000000001</v>
          </cell>
        </row>
        <row r="1197">
          <cell r="A1197" t="str">
            <v>10.02.42d</v>
          </cell>
          <cell r="B1197" t="str">
            <v>Thaùo haï daây laáy ñoä voõng daây theùp (50mm2, TC+CG)</v>
          </cell>
          <cell r="C1197" t="str">
            <v>km</v>
          </cell>
          <cell r="D1197">
            <v>0</v>
          </cell>
          <cell r="E1197">
            <v>0</v>
          </cell>
          <cell r="F1197">
            <v>0</v>
          </cell>
          <cell r="G1197">
            <v>1410385.9500000002</v>
          </cell>
          <cell r="H1197">
            <v>144216.20000000001</v>
          </cell>
        </row>
        <row r="1198">
          <cell r="A1198" t="str">
            <v>10.02.42e</v>
          </cell>
          <cell r="B1198" t="str">
            <v>Thaùo haï daây laáy ñoä voõng daây theùp (70mm2, TC+CG)</v>
          </cell>
          <cell r="C1198" t="str">
            <v>km</v>
          </cell>
          <cell r="D1198">
            <v>0</v>
          </cell>
          <cell r="E1198">
            <v>0</v>
          </cell>
          <cell r="F1198">
            <v>0</v>
          </cell>
          <cell r="G1198">
            <v>1834478.4000000001</v>
          </cell>
          <cell r="H1198">
            <v>144216.20000000001</v>
          </cell>
        </row>
        <row r="1199">
          <cell r="A1199" t="str">
            <v>10.02.51a</v>
          </cell>
          <cell r="B1199" t="str">
            <v>Thaùo daây laáy ñoä voõng daây nhoâm loõi theùp (120mm2, TC)</v>
          </cell>
          <cell r="C1199" t="str">
            <v>km</v>
          </cell>
          <cell r="D1199">
            <v>0</v>
          </cell>
          <cell r="E1199">
            <v>0</v>
          </cell>
          <cell r="F1199">
            <v>0</v>
          </cell>
          <cell r="G1199">
            <v>3321747.15</v>
          </cell>
          <cell r="H1199">
            <v>0</v>
          </cell>
        </row>
        <row r="1200">
          <cell r="A1200" t="str">
            <v>10.02.51b</v>
          </cell>
          <cell r="B1200" t="str">
            <v>Thaùo daây laáy ñoä voõng daây nhoâm loõi theùp (150mm2, TC)</v>
          </cell>
          <cell r="C1200" t="str">
            <v>km</v>
          </cell>
          <cell r="D1200">
            <v>0</v>
          </cell>
          <cell r="E1200">
            <v>0</v>
          </cell>
          <cell r="F1200">
            <v>0</v>
          </cell>
          <cell r="G1200">
            <v>4019411.3999999994</v>
          </cell>
          <cell r="H1200">
            <v>0</v>
          </cell>
        </row>
        <row r="1201">
          <cell r="A1201" t="str">
            <v>10.02.51c</v>
          </cell>
          <cell r="B1201" t="str">
            <v>Thaùo daây laáy ñoä voõng daây nhoâm loõi theùp (185mm2, TC)</v>
          </cell>
          <cell r="C1201" t="str">
            <v>km</v>
          </cell>
          <cell r="D1201">
            <v>0</v>
          </cell>
          <cell r="E1201">
            <v>0</v>
          </cell>
          <cell r="F1201">
            <v>0</v>
          </cell>
          <cell r="G1201">
            <v>4744116.9000000004</v>
          </cell>
          <cell r="H1201">
            <v>0</v>
          </cell>
        </row>
        <row r="1202">
          <cell r="A1202" t="str">
            <v>10.02.51d</v>
          </cell>
          <cell r="B1202" t="str">
            <v>Thaùo daây laáy ñoä voõng daây nhoâm loõi theùp (240mm2, TC)</v>
          </cell>
          <cell r="C1202" t="str">
            <v>km</v>
          </cell>
          <cell r="D1202">
            <v>0</v>
          </cell>
          <cell r="E1202">
            <v>0</v>
          </cell>
          <cell r="F1202">
            <v>0</v>
          </cell>
          <cell r="G1202">
            <v>5217879.6000000006</v>
          </cell>
          <cell r="H1202">
            <v>0</v>
          </cell>
        </row>
        <row r="1203">
          <cell r="A1203" t="str">
            <v>10.02.51e</v>
          </cell>
          <cell r="B1203" t="str">
            <v>Thaùo daây laáy ñoä voõng daây nhoâm loõi theùp (300mm2, TC)</v>
          </cell>
          <cell r="C1203" t="str">
            <v>km</v>
          </cell>
          <cell r="D1203">
            <v>0</v>
          </cell>
          <cell r="E1203">
            <v>0</v>
          </cell>
          <cell r="F1203">
            <v>0</v>
          </cell>
          <cell r="G1203">
            <v>6579676.9500000002</v>
          </cell>
          <cell r="H1203">
            <v>0</v>
          </cell>
        </row>
        <row r="1204">
          <cell r="A1204" t="str">
            <v>10.02.51f</v>
          </cell>
          <cell r="B1204" t="str">
            <v>Thaùo daây laáy ñoä voõng daây nhoâm loõi theùp (400mm2, TC)</v>
          </cell>
          <cell r="C1204" t="str">
            <v>km</v>
          </cell>
          <cell r="D1204">
            <v>0</v>
          </cell>
          <cell r="E1204">
            <v>0</v>
          </cell>
          <cell r="F1204">
            <v>0</v>
          </cell>
          <cell r="G1204">
            <v>8691057.75</v>
          </cell>
          <cell r="H1204">
            <v>0</v>
          </cell>
        </row>
        <row r="1205">
          <cell r="A1205" t="str">
            <v>10.02.51g</v>
          </cell>
          <cell r="B1205" t="str">
            <v>Thaùo daây laáy ñoä voõng daây nhoâm loõi theùp (500mm2, TC)</v>
          </cell>
          <cell r="C1205" t="str">
            <v>km</v>
          </cell>
          <cell r="D1205">
            <v>0</v>
          </cell>
          <cell r="E1205">
            <v>0</v>
          </cell>
          <cell r="F1205">
            <v>0</v>
          </cell>
          <cell r="G1205">
            <v>10183734.75</v>
          </cell>
          <cell r="H1205">
            <v>0</v>
          </cell>
        </row>
        <row r="1206">
          <cell r="A1206" t="str">
            <v>10.02.51h</v>
          </cell>
          <cell r="B1206" t="str">
            <v>Thaùo daây laáy ñoä voõng daây nhoâm loõi theùp (&gt;500mm2, TC)</v>
          </cell>
          <cell r="C1206" t="str">
            <v>km</v>
          </cell>
          <cell r="D1206">
            <v>0</v>
          </cell>
          <cell r="E1206">
            <v>0</v>
          </cell>
          <cell r="F1206">
            <v>0</v>
          </cell>
          <cell r="G1206">
            <v>13239396</v>
          </cell>
          <cell r="H1206">
            <v>0</v>
          </cell>
        </row>
        <row r="1207">
          <cell r="A1207" t="str">
            <v>10.02.52a</v>
          </cell>
          <cell r="B1207" t="str">
            <v>Thaùo daây laáy ñoä voõng daây nhoâm loõi theùp (120mm2, TC+CG)</v>
          </cell>
          <cell r="C1207" t="str">
            <v>km</v>
          </cell>
          <cell r="D1207">
            <v>0</v>
          </cell>
          <cell r="E1207">
            <v>0</v>
          </cell>
          <cell r="F1207">
            <v>0</v>
          </cell>
          <cell r="G1207">
            <v>1773905.9999999998</v>
          </cell>
          <cell r="H1207">
            <v>144216.20000000001</v>
          </cell>
        </row>
        <row r="1208">
          <cell r="A1208" t="str">
            <v>10.02.52b</v>
          </cell>
          <cell r="B1208" t="str">
            <v>Thaùo daây laáy ñoä voõng daây nhoâm loõi theùp (150mm2, TC+CG)</v>
          </cell>
          <cell r="C1208" t="str">
            <v>km</v>
          </cell>
          <cell r="D1208">
            <v>0</v>
          </cell>
          <cell r="E1208">
            <v>0</v>
          </cell>
          <cell r="F1208">
            <v>0</v>
          </cell>
          <cell r="G1208">
            <v>1993480.95</v>
          </cell>
          <cell r="H1208">
            <v>144216.20000000001</v>
          </cell>
        </row>
        <row r="1209">
          <cell r="A1209" t="str">
            <v>10.02.52c</v>
          </cell>
          <cell r="B1209" t="str">
            <v>Thaùo daây laáy ñoä voõng daây nhoâm loõi theùp (185mm2, TC+CG)</v>
          </cell>
          <cell r="C1209" t="str">
            <v>km</v>
          </cell>
          <cell r="D1209">
            <v>0</v>
          </cell>
          <cell r="E1209">
            <v>0</v>
          </cell>
          <cell r="F1209">
            <v>0</v>
          </cell>
          <cell r="G1209">
            <v>2544040.7999999998</v>
          </cell>
          <cell r="H1209">
            <v>216324.3</v>
          </cell>
        </row>
        <row r="1210">
          <cell r="A1210" t="str">
            <v>10.02.52d</v>
          </cell>
          <cell r="B1210" t="str">
            <v>Thaùo daây laáy ñoä voõng daây nhoâm loõi theùp (240mm2, TC+CG)</v>
          </cell>
          <cell r="C1210" t="str">
            <v>km</v>
          </cell>
          <cell r="D1210">
            <v>0</v>
          </cell>
          <cell r="E1210">
            <v>0</v>
          </cell>
          <cell r="F1210">
            <v>0</v>
          </cell>
          <cell r="G1210">
            <v>2846902.8</v>
          </cell>
          <cell r="H1210">
            <v>216324.3</v>
          </cell>
        </row>
        <row r="1211">
          <cell r="A1211" t="str">
            <v>10.02.52e</v>
          </cell>
          <cell r="B1211" t="str">
            <v>Thaùo daây laáy ñoä voõng daây nhoâm loõi theùp (300mm2, TC+CG)</v>
          </cell>
          <cell r="C1211" t="str">
            <v>km</v>
          </cell>
          <cell r="D1211">
            <v>0</v>
          </cell>
          <cell r="E1211">
            <v>0</v>
          </cell>
          <cell r="F1211">
            <v>0</v>
          </cell>
          <cell r="G1211">
            <v>3131376.75</v>
          </cell>
          <cell r="H1211">
            <v>216324.3</v>
          </cell>
        </row>
        <row r="1212">
          <cell r="A1212" t="str">
            <v>10.02.52f</v>
          </cell>
          <cell r="B1212" t="str">
            <v>Thaùo daây laáy ñoä voõng daây nhoâm loõi theùp (400mm2, TC+CG)</v>
          </cell>
          <cell r="C1212" t="str">
            <v>km</v>
          </cell>
          <cell r="D1212">
            <v>0</v>
          </cell>
          <cell r="E1212">
            <v>0</v>
          </cell>
          <cell r="F1212">
            <v>0</v>
          </cell>
          <cell r="G1212">
            <v>3948022.5</v>
          </cell>
          <cell r="H1212">
            <v>216324.3</v>
          </cell>
        </row>
        <row r="1213">
          <cell r="A1213" t="str">
            <v>10.02.52g</v>
          </cell>
          <cell r="B1213" t="str">
            <v>Thaùo daây laáy ñoä voõng daây nhoâm loõi theùp (500mm2, TC+CG)</v>
          </cell>
          <cell r="C1213" t="str">
            <v>km</v>
          </cell>
          <cell r="D1213">
            <v>0</v>
          </cell>
          <cell r="E1213">
            <v>0</v>
          </cell>
          <cell r="F1213">
            <v>0</v>
          </cell>
          <cell r="G1213">
            <v>5215716.3</v>
          </cell>
          <cell r="H1213">
            <v>216324.3</v>
          </cell>
        </row>
        <row r="1214">
          <cell r="A1214" t="str">
            <v>10.02.52h</v>
          </cell>
          <cell r="B1214" t="str">
            <v>Thaùo daây laáy ñoä voõng daây nhoâm loõi theùp (&gt;500mm2, TC+CG)</v>
          </cell>
          <cell r="C1214" t="str">
            <v>km</v>
          </cell>
          <cell r="D1214">
            <v>0</v>
          </cell>
          <cell r="E1214">
            <v>0</v>
          </cell>
          <cell r="F1214">
            <v>0</v>
          </cell>
          <cell r="G1214">
            <v>6781945.5</v>
          </cell>
          <cell r="H1214">
            <v>252378.34999999998</v>
          </cell>
        </row>
        <row r="1215">
          <cell r="A1215" t="str">
            <v>10.02.61a</v>
          </cell>
          <cell r="B1215" t="str">
            <v>Thaùo  haï daây laáy ñoä voõng daây ñoàng (120mm2, TC)</v>
          </cell>
          <cell r="C1215" t="str">
            <v>km</v>
          </cell>
          <cell r="D1215">
            <v>0</v>
          </cell>
          <cell r="E1215">
            <v>0</v>
          </cell>
          <cell r="F1215">
            <v>0</v>
          </cell>
          <cell r="G1215">
            <v>4319028.45</v>
          </cell>
          <cell r="H1215">
            <v>0</v>
          </cell>
        </row>
        <row r="1216">
          <cell r="A1216" t="str">
            <v>10.02.61b</v>
          </cell>
          <cell r="B1216" t="str">
            <v>Thaùo  haï daây laáy ñoä voõng daây ñoàng (150mm2, TC)</v>
          </cell>
          <cell r="C1216" t="str">
            <v>km</v>
          </cell>
          <cell r="D1216">
            <v>0</v>
          </cell>
          <cell r="E1216">
            <v>0</v>
          </cell>
          <cell r="F1216">
            <v>0</v>
          </cell>
          <cell r="G1216">
            <v>5224369.5</v>
          </cell>
          <cell r="H1216">
            <v>0</v>
          </cell>
        </row>
        <row r="1217">
          <cell r="A1217" t="str">
            <v>10.02.61c</v>
          </cell>
          <cell r="B1217" t="str">
            <v>Thaùo  haï daây laáy ñoä voõng daây ñoàng (185mm2, TC)</v>
          </cell>
          <cell r="C1217" t="str">
            <v>km</v>
          </cell>
          <cell r="D1217">
            <v>0</v>
          </cell>
          <cell r="E1217">
            <v>0</v>
          </cell>
          <cell r="F1217">
            <v>0</v>
          </cell>
          <cell r="G1217">
            <v>6167568.3000000007</v>
          </cell>
          <cell r="H1217">
            <v>0</v>
          </cell>
        </row>
        <row r="1218">
          <cell r="A1218" t="str">
            <v>10.02.61d</v>
          </cell>
          <cell r="B1218" t="str">
            <v>Thaùo  haï daây laáy ñoä voõng daây ñoàng (240mm2, TC)</v>
          </cell>
          <cell r="C1218" t="str">
            <v>km</v>
          </cell>
          <cell r="D1218">
            <v>0</v>
          </cell>
          <cell r="E1218">
            <v>0</v>
          </cell>
          <cell r="F1218">
            <v>0</v>
          </cell>
          <cell r="G1218">
            <v>6783027.1500000004</v>
          </cell>
          <cell r="H1218">
            <v>0</v>
          </cell>
        </row>
        <row r="1219">
          <cell r="A1219" t="str">
            <v>10.02.62a</v>
          </cell>
          <cell r="B1219" t="str">
            <v>Thaùo  haï daây laáy ñoä voõng daây ñoàng (120mm2, TC+CG)</v>
          </cell>
          <cell r="C1219" t="str">
            <v>km</v>
          </cell>
          <cell r="D1219">
            <v>0</v>
          </cell>
          <cell r="E1219">
            <v>0</v>
          </cell>
          <cell r="F1219">
            <v>0</v>
          </cell>
          <cell r="G1219">
            <v>2590551.75</v>
          </cell>
          <cell r="H1219">
            <v>144216.20000000001</v>
          </cell>
        </row>
        <row r="1220">
          <cell r="A1220" t="str">
            <v>10.02.62b</v>
          </cell>
          <cell r="B1220" t="str">
            <v>Thaùo  haï daây laáy ñoä voõng daây ñoàng (150mm2, TC+CG)</v>
          </cell>
          <cell r="C1220" t="str">
            <v>km</v>
          </cell>
          <cell r="D1220">
            <v>0</v>
          </cell>
          <cell r="E1220">
            <v>0</v>
          </cell>
          <cell r="F1220">
            <v>0</v>
          </cell>
          <cell r="G1220">
            <v>3134621.7</v>
          </cell>
          <cell r="H1220">
            <v>144216.20000000001</v>
          </cell>
        </row>
        <row r="1221">
          <cell r="A1221" t="str">
            <v>10.02.62c</v>
          </cell>
          <cell r="B1221" t="str">
            <v>Thaùo  haï daây laáy ñoä voõng daây ñoàng (185mm2, TC+CG)</v>
          </cell>
          <cell r="C1221" t="str">
            <v>km</v>
          </cell>
          <cell r="D1221">
            <v>0</v>
          </cell>
          <cell r="E1221">
            <v>0</v>
          </cell>
          <cell r="F1221">
            <v>0</v>
          </cell>
          <cell r="G1221">
            <v>3700324.65</v>
          </cell>
          <cell r="H1221">
            <v>216324.3</v>
          </cell>
        </row>
        <row r="1222">
          <cell r="A1222" t="str">
            <v>10.02.62d</v>
          </cell>
          <cell r="B1222" t="str">
            <v>Thaùo  haï daây laáy ñoä voõng daây ñoàng (240mm2, TC+CG)</v>
          </cell>
          <cell r="C1222" t="str">
            <v>km</v>
          </cell>
          <cell r="D1222">
            <v>0</v>
          </cell>
          <cell r="E1222">
            <v>0</v>
          </cell>
          <cell r="F1222">
            <v>0</v>
          </cell>
          <cell r="G1222">
            <v>4069167.3</v>
          </cell>
          <cell r="H1222">
            <v>216324.3</v>
          </cell>
        </row>
        <row r="1223">
          <cell r="A1223" t="str">
            <v>10.03.00</v>
          </cell>
          <cell r="B1223" t="str">
            <v>LAØM DAØN GIAÙO RAÛI DAÂY VÖÔÏT CHÖÔÙNG NGAÏI VAÄT</v>
          </cell>
          <cell r="H1223">
            <v>0</v>
          </cell>
        </row>
        <row r="1224">
          <cell r="A1224" t="str">
            <v>10.03.10a</v>
          </cell>
          <cell r="B1224" t="str">
            <v>Vöôït ñöôøng daây thoâng tin haï theá (50mm2)</v>
          </cell>
          <cell r="C1224" t="str">
            <v>V.trí</v>
          </cell>
          <cell r="D1224">
            <v>83000</v>
          </cell>
          <cell r="E1224">
            <v>83000</v>
          </cell>
          <cell r="F1224">
            <v>83000</v>
          </cell>
          <cell r="G1224">
            <v>469213.8</v>
          </cell>
          <cell r="H1224">
            <v>0</v>
          </cell>
        </row>
        <row r="1225">
          <cell r="A1225" t="str">
            <v>10.03.10b</v>
          </cell>
          <cell r="B1225" t="str">
            <v>Vöôït ñöôøng daây thoâng tin haï theá (95mm2)</v>
          </cell>
          <cell r="C1225" t="str">
            <v>V.trí</v>
          </cell>
          <cell r="D1225">
            <v>115500</v>
          </cell>
          <cell r="E1225">
            <v>115500</v>
          </cell>
          <cell r="F1225">
            <v>115500</v>
          </cell>
          <cell r="G1225">
            <v>544325.1</v>
          </cell>
          <cell r="H1225">
            <v>0</v>
          </cell>
        </row>
        <row r="1226">
          <cell r="A1226" t="str">
            <v>10.03.10c</v>
          </cell>
          <cell r="B1226" t="str">
            <v>Vöôït ñöôøng daây thoâng tin haï theá (150mm2)</v>
          </cell>
          <cell r="C1226" t="str">
            <v>V.trí</v>
          </cell>
          <cell r="D1226">
            <v>148500</v>
          </cell>
          <cell r="E1226">
            <v>148500</v>
          </cell>
          <cell r="F1226">
            <v>148500</v>
          </cell>
          <cell r="G1226">
            <v>765022.5</v>
          </cell>
          <cell r="H1226">
            <v>0</v>
          </cell>
        </row>
        <row r="1227">
          <cell r="A1227" t="str">
            <v>10.03.10d</v>
          </cell>
          <cell r="B1227" t="str">
            <v>Vöôït ñöôøng daây thoâng tin haï theá (240mm2)</v>
          </cell>
          <cell r="C1227" t="str">
            <v>V.trí</v>
          </cell>
          <cell r="D1227">
            <v>180000</v>
          </cell>
          <cell r="E1227">
            <v>180000</v>
          </cell>
          <cell r="F1227">
            <v>180000</v>
          </cell>
          <cell r="G1227">
            <v>859607.1</v>
          </cell>
          <cell r="H1227">
            <v>0</v>
          </cell>
        </row>
        <row r="1228">
          <cell r="A1228" t="str">
            <v>10.03.10e</v>
          </cell>
          <cell r="B1228" t="str">
            <v>Vöôït ñöôøng daây thoâng tin haï theá (&gt;240mm2)</v>
          </cell>
          <cell r="C1228" t="str">
            <v>V.trí</v>
          </cell>
          <cell r="D1228">
            <v>246000</v>
          </cell>
          <cell r="E1228">
            <v>246000</v>
          </cell>
          <cell r="F1228">
            <v>246000</v>
          </cell>
          <cell r="G1228">
            <v>1356639.9000000001</v>
          </cell>
          <cell r="H1228">
            <v>0</v>
          </cell>
        </row>
        <row r="1229">
          <cell r="A1229" t="str">
            <v>10.03.20a</v>
          </cell>
          <cell r="B1229" t="str">
            <v>Vöôït ñöôøng daây &lt;=35 kV (50mm2)</v>
          </cell>
          <cell r="C1229" t="str">
            <v>V.trí</v>
          </cell>
          <cell r="D1229">
            <v>132000</v>
          </cell>
          <cell r="E1229">
            <v>132000</v>
          </cell>
          <cell r="F1229">
            <v>132000</v>
          </cell>
          <cell r="G1229">
            <v>632418.6</v>
          </cell>
          <cell r="H1229">
            <v>0</v>
          </cell>
        </row>
        <row r="1230">
          <cell r="A1230" t="str">
            <v>10.03.20b</v>
          </cell>
          <cell r="B1230" t="str">
            <v>Vöôït ñöôøng daây &lt;=35 kV (95mm2)</v>
          </cell>
          <cell r="C1230" t="str">
            <v>V.trí</v>
          </cell>
          <cell r="D1230">
            <v>165000</v>
          </cell>
          <cell r="E1230">
            <v>165000</v>
          </cell>
          <cell r="F1230">
            <v>165000</v>
          </cell>
          <cell r="G1230">
            <v>727930.5</v>
          </cell>
          <cell r="H1230">
            <v>0</v>
          </cell>
        </row>
        <row r="1231">
          <cell r="A1231" t="str">
            <v>10.03.20c</v>
          </cell>
          <cell r="B1231" t="str">
            <v>Vöôït ñöôøng daây &lt;=35 kV (150mm2)</v>
          </cell>
          <cell r="C1231" t="str">
            <v>V.trí</v>
          </cell>
          <cell r="D1231">
            <v>196000</v>
          </cell>
          <cell r="E1231">
            <v>196000</v>
          </cell>
          <cell r="F1231">
            <v>196000</v>
          </cell>
          <cell r="G1231">
            <v>891135.29999999993</v>
          </cell>
          <cell r="H1231">
            <v>0</v>
          </cell>
        </row>
        <row r="1232">
          <cell r="A1232" t="str">
            <v>10.03.20d</v>
          </cell>
          <cell r="B1232" t="str">
            <v>Vöôït ñöôøng daây &lt;=35 kV (240mm2)</v>
          </cell>
          <cell r="C1232" t="str">
            <v>V.trí</v>
          </cell>
          <cell r="D1232">
            <v>247500</v>
          </cell>
          <cell r="E1232">
            <v>247500</v>
          </cell>
          <cell r="F1232">
            <v>247500</v>
          </cell>
          <cell r="G1232">
            <v>1158475.8900000001</v>
          </cell>
          <cell r="H1232">
            <v>0</v>
          </cell>
        </row>
        <row r="1233">
          <cell r="A1233" t="str">
            <v>10.03.20e</v>
          </cell>
          <cell r="B1233" t="str">
            <v>Vöôït ñöôøng daây &lt;=35 kV (&gt;240mm2)</v>
          </cell>
          <cell r="C1233" t="str">
            <v>V.trí</v>
          </cell>
          <cell r="D1233">
            <v>346500</v>
          </cell>
          <cell r="E1233">
            <v>346500</v>
          </cell>
          <cell r="F1233">
            <v>346500</v>
          </cell>
          <cell r="G1233">
            <v>1739614.8</v>
          </cell>
          <cell r="H1233">
            <v>0</v>
          </cell>
        </row>
        <row r="1234">
          <cell r="A1234" t="str">
            <v>10.03.30c</v>
          </cell>
          <cell r="B1234" t="str">
            <v>Vöôït ñöôøng daây &lt;=110 kV (150mm2)</v>
          </cell>
          <cell r="C1234" t="str">
            <v>V.trí</v>
          </cell>
          <cell r="D1234">
            <v>246000</v>
          </cell>
          <cell r="E1234">
            <v>246000</v>
          </cell>
          <cell r="F1234">
            <v>246000</v>
          </cell>
          <cell r="G1234">
            <v>47292.3</v>
          </cell>
          <cell r="H1234">
            <v>0</v>
          </cell>
        </row>
        <row r="1235">
          <cell r="A1235" t="str">
            <v>10.03.30d</v>
          </cell>
          <cell r="B1235" t="str">
            <v>Vöôït ñöôøng daây &lt;=110 kV (240mm2)</v>
          </cell>
          <cell r="C1235" t="str">
            <v>V.trí</v>
          </cell>
          <cell r="D1235">
            <v>297000</v>
          </cell>
          <cell r="E1235">
            <v>297000</v>
          </cell>
          <cell r="F1235">
            <v>297000</v>
          </cell>
          <cell r="G1235">
            <v>2137426.5</v>
          </cell>
          <cell r="H1235">
            <v>0</v>
          </cell>
        </row>
        <row r="1236">
          <cell r="A1236" t="str">
            <v>10.03.30e</v>
          </cell>
          <cell r="B1236" t="str">
            <v>Vöôït ñöôøng daây &lt;=110 kV (&gt;240mm2)</v>
          </cell>
          <cell r="C1236" t="str">
            <v>V.trí</v>
          </cell>
          <cell r="D1236">
            <v>409000</v>
          </cell>
          <cell r="E1236">
            <v>409000</v>
          </cell>
          <cell r="F1236">
            <v>409000</v>
          </cell>
          <cell r="G1236">
            <v>3319733.9999999995</v>
          </cell>
          <cell r="H1236">
            <v>0</v>
          </cell>
        </row>
        <row r="1237">
          <cell r="A1237" t="str">
            <v>10.03.40a</v>
          </cell>
          <cell r="B1237" t="str">
            <v>Vöôït ñöôøng oâtoâ &lt;=5 m (50mm2)</v>
          </cell>
          <cell r="C1237" t="str">
            <v>V.trí</v>
          </cell>
          <cell r="D1237">
            <v>132000</v>
          </cell>
          <cell r="E1237">
            <v>132000</v>
          </cell>
          <cell r="F1237">
            <v>132000</v>
          </cell>
          <cell r="G1237">
            <v>632418.6</v>
          </cell>
          <cell r="H1237">
            <v>0</v>
          </cell>
        </row>
        <row r="1238">
          <cell r="A1238" t="str">
            <v>10.03.40b</v>
          </cell>
          <cell r="B1238" t="str">
            <v>Vöôït ñöôøng oâtoâ &lt;=5 m (95mm2)</v>
          </cell>
          <cell r="C1238" t="str">
            <v>V.trí</v>
          </cell>
          <cell r="D1238">
            <v>165000</v>
          </cell>
          <cell r="E1238">
            <v>165000</v>
          </cell>
          <cell r="F1238">
            <v>165000</v>
          </cell>
          <cell r="G1238">
            <v>727930.5</v>
          </cell>
          <cell r="H1238">
            <v>0</v>
          </cell>
        </row>
        <row r="1239">
          <cell r="A1239" t="str">
            <v>10.03.40c</v>
          </cell>
          <cell r="B1239" t="str">
            <v>Vöôït ñöôøng oâtoâ &lt;=5 m (150mm2)</v>
          </cell>
          <cell r="C1239" t="str">
            <v>V.trí</v>
          </cell>
          <cell r="D1239">
            <v>198000</v>
          </cell>
          <cell r="E1239">
            <v>198000</v>
          </cell>
          <cell r="F1239">
            <v>198000</v>
          </cell>
          <cell r="G1239">
            <v>891135.29999999993</v>
          </cell>
          <cell r="H1239">
            <v>0</v>
          </cell>
        </row>
        <row r="1240">
          <cell r="A1240" t="str">
            <v>10.03.40d</v>
          </cell>
          <cell r="B1240" t="str">
            <v>Vöôït ñöôøng oâtoâ &lt;=5 m (240mm2)</v>
          </cell>
          <cell r="C1240" t="str">
            <v>V.trí</v>
          </cell>
          <cell r="D1240">
            <v>247500</v>
          </cell>
          <cell r="E1240">
            <v>247500</v>
          </cell>
          <cell r="F1240">
            <v>247500</v>
          </cell>
          <cell r="G1240">
            <v>996847.5</v>
          </cell>
          <cell r="H1240">
            <v>0</v>
          </cell>
        </row>
        <row r="1241">
          <cell r="A1241" t="str">
            <v>10.03.40e</v>
          </cell>
          <cell r="B1241" t="str">
            <v>Vöôït ñöôøng oâtoâ &lt;=5 m (&gt;240mm2)</v>
          </cell>
          <cell r="C1241" t="str">
            <v>V.trí</v>
          </cell>
          <cell r="D1241">
            <v>286500</v>
          </cell>
          <cell r="E1241">
            <v>286500</v>
          </cell>
          <cell r="F1241">
            <v>286500</v>
          </cell>
          <cell r="G1241">
            <v>1739614.8</v>
          </cell>
          <cell r="H1241">
            <v>0</v>
          </cell>
        </row>
        <row r="1242">
          <cell r="A1242" t="str">
            <v>10.03.50a</v>
          </cell>
          <cell r="B1242" t="str">
            <v>Vöôït ñöôøng oâtoâ &lt;=10 m (50mm2)</v>
          </cell>
          <cell r="C1242" t="str">
            <v>V.trí</v>
          </cell>
          <cell r="D1242">
            <v>165000</v>
          </cell>
          <cell r="E1242">
            <v>165000</v>
          </cell>
          <cell r="F1242">
            <v>165000</v>
          </cell>
          <cell r="G1242">
            <v>752967.6</v>
          </cell>
          <cell r="H1242">
            <v>0</v>
          </cell>
        </row>
        <row r="1243">
          <cell r="A1243" t="str">
            <v>10.03.50b</v>
          </cell>
          <cell r="B1243" t="str">
            <v>Vöôït ñöôøng oâtoâ &lt;=10 m (95mm2)</v>
          </cell>
          <cell r="C1243" t="str">
            <v>V.trí</v>
          </cell>
          <cell r="D1243">
            <v>228900</v>
          </cell>
          <cell r="E1243">
            <v>228900</v>
          </cell>
          <cell r="F1243">
            <v>228900</v>
          </cell>
          <cell r="G1243">
            <v>952337.1</v>
          </cell>
          <cell r="H1243">
            <v>0</v>
          </cell>
        </row>
        <row r="1244">
          <cell r="A1244" t="str">
            <v>10.03.50c</v>
          </cell>
          <cell r="B1244" t="str">
            <v>Vöôït ñöôøng oâtoâ &lt;=10 m (150mm2)</v>
          </cell>
          <cell r="C1244" t="str">
            <v>V.trí</v>
          </cell>
          <cell r="D1244">
            <v>292500</v>
          </cell>
          <cell r="E1244">
            <v>292500</v>
          </cell>
          <cell r="F1244">
            <v>292500</v>
          </cell>
          <cell r="G1244">
            <v>1164688.8</v>
          </cell>
          <cell r="H1244">
            <v>0</v>
          </cell>
        </row>
        <row r="1245">
          <cell r="A1245" t="str">
            <v>10.03.50d</v>
          </cell>
          <cell r="B1245" t="str">
            <v>Vöôït ñöôøng oâtoâ &lt;=10 m (240mm2)</v>
          </cell>
          <cell r="C1245" t="str">
            <v>V.trí</v>
          </cell>
          <cell r="D1245">
            <v>362000</v>
          </cell>
          <cell r="E1245">
            <v>362000</v>
          </cell>
          <cell r="F1245">
            <v>362000</v>
          </cell>
          <cell r="G1245">
            <v>1308420.3</v>
          </cell>
          <cell r="H1245">
            <v>0</v>
          </cell>
        </row>
        <row r="1246">
          <cell r="A1246" t="str">
            <v>10.03.50e</v>
          </cell>
          <cell r="B1246" t="str">
            <v>Vöôït ñöôøng oâtoâ &lt;=10 m (&gt;240mm2)</v>
          </cell>
          <cell r="C1246" t="str">
            <v>V.trí</v>
          </cell>
          <cell r="D1246">
            <v>413700</v>
          </cell>
          <cell r="E1246">
            <v>413700</v>
          </cell>
          <cell r="F1246">
            <v>413700</v>
          </cell>
          <cell r="G1246">
            <v>2068806.2999999998</v>
          </cell>
          <cell r="H1246">
            <v>0</v>
          </cell>
        </row>
        <row r="1247">
          <cell r="A1247" t="str">
            <v>10.03.60a</v>
          </cell>
          <cell r="B1247" t="str">
            <v>Vöôït ñöôøng oâtoâ &gt;10 m (50mm2)</v>
          </cell>
          <cell r="C1247" t="str">
            <v>V.trí</v>
          </cell>
          <cell r="D1247">
            <v>195000</v>
          </cell>
          <cell r="E1247">
            <v>195000</v>
          </cell>
          <cell r="F1247">
            <v>195000</v>
          </cell>
          <cell r="G1247">
            <v>862389.00000000012</v>
          </cell>
          <cell r="H1247">
            <v>0</v>
          </cell>
        </row>
        <row r="1248">
          <cell r="A1248" t="str">
            <v>10.03.60b</v>
          </cell>
          <cell r="B1248" t="str">
            <v>Vöôït ñöôøng oâtoâ &gt;10 m (95mm2)</v>
          </cell>
          <cell r="C1248" t="str">
            <v>V.trí</v>
          </cell>
          <cell r="D1248">
            <v>277400</v>
          </cell>
          <cell r="E1248">
            <v>277400</v>
          </cell>
          <cell r="F1248">
            <v>277400</v>
          </cell>
          <cell r="G1248">
            <v>1140579</v>
          </cell>
          <cell r="H1248">
            <v>0</v>
          </cell>
        </row>
        <row r="1249">
          <cell r="A1249" t="str">
            <v>10.03.60c</v>
          </cell>
          <cell r="B1249" t="str">
            <v>Vöôït ñöôøng oâtoâ &gt;10 m (150mm2)</v>
          </cell>
          <cell r="C1249" t="str">
            <v>V.trí</v>
          </cell>
          <cell r="D1249">
            <v>362000</v>
          </cell>
          <cell r="E1249">
            <v>362000</v>
          </cell>
          <cell r="F1249">
            <v>362000</v>
          </cell>
          <cell r="G1249">
            <v>1395586.5</v>
          </cell>
          <cell r="H1249">
            <v>0</v>
          </cell>
        </row>
        <row r="1250">
          <cell r="A1250" t="str">
            <v>10.03.60d</v>
          </cell>
          <cell r="B1250" t="str">
            <v>Vöôït ñöôøng oâtoâ &gt;10 m (240mm2)</v>
          </cell>
          <cell r="C1250" t="str">
            <v>V.trí</v>
          </cell>
          <cell r="D1250">
            <v>424000</v>
          </cell>
          <cell r="E1250">
            <v>424000</v>
          </cell>
          <cell r="F1250">
            <v>424000</v>
          </cell>
          <cell r="G1250">
            <v>1568064.3</v>
          </cell>
          <cell r="H1250">
            <v>0</v>
          </cell>
        </row>
        <row r="1251">
          <cell r="A1251" t="str">
            <v>10.03.60e</v>
          </cell>
          <cell r="B1251" t="str">
            <v>Vöôït ñöôøng oâtoâ &gt;10 m (&gt;240mm2)</v>
          </cell>
          <cell r="C1251" t="str">
            <v>V.trí</v>
          </cell>
          <cell r="D1251">
            <v>584800</v>
          </cell>
          <cell r="E1251">
            <v>584800</v>
          </cell>
          <cell r="F1251">
            <v>584800</v>
          </cell>
          <cell r="G1251">
            <v>2459199.6</v>
          </cell>
          <cell r="H1251">
            <v>0</v>
          </cell>
        </row>
        <row r="1252">
          <cell r="A1252" t="str">
            <v>10.03.62a</v>
          </cell>
          <cell r="B1252" t="str">
            <v>Vò trí beû goùc (50mm2)</v>
          </cell>
          <cell r="C1252" t="str">
            <v>V.trí</v>
          </cell>
          <cell r="D1252">
            <v>0</v>
          </cell>
          <cell r="E1252">
            <v>0</v>
          </cell>
          <cell r="F1252">
            <v>0</v>
          </cell>
          <cell r="G1252">
            <v>185460</v>
          </cell>
          <cell r="H1252">
            <v>0</v>
          </cell>
        </row>
        <row r="1253">
          <cell r="A1253" t="str">
            <v>10.03.62b</v>
          </cell>
          <cell r="B1253" t="str">
            <v>Vò trí beû goùc (95mm2)</v>
          </cell>
          <cell r="C1253" t="str">
            <v>V.trí</v>
          </cell>
          <cell r="D1253">
            <v>0</v>
          </cell>
          <cell r="E1253">
            <v>0</v>
          </cell>
          <cell r="F1253">
            <v>0</v>
          </cell>
          <cell r="G1253">
            <v>370920</v>
          </cell>
          <cell r="H1253">
            <v>0</v>
          </cell>
        </row>
        <row r="1254">
          <cell r="A1254" t="str">
            <v>10.03.62c</v>
          </cell>
          <cell r="B1254" t="str">
            <v>Vò trí beû goùc (150mm2)</v>
          </cell>
          <cell r="C1254" t="str">
            <v>V.trí</v>
          </cell>
          <cell r="D1254">
            <v>0</v>
          </cell>
          <cell r="E1254">
            <v>0</v>
          </cell>
          <cell r="F1254">
            <v>0</v>
          </cell>
          <cell r="G1254">
            <v>463650</v>
          </cell>
          <cell r="H1254">
            <v>0</v>
          </cell>
        </row>
        <row r="1255">
          <cell r="A1255" t="str">
            <v>10.03.62d</v>
          </cell>
          <cell r="B1255" t="str">
            <v>Vò trí beû goùc (240mm2)</v>
          </cell>
          <cell r="C1255" t="str">
            <v>V.trí</v>
          </cell>
          <cell r="D1255">
            <v>0</v>
          </cell>
          <cell r="E1255">
            <v>0</v>
          </cell>
          <cell r="F1255">
            <v>0</v>
          </cell>
          <cell r="G1255">
            <v>484977.9</v>
          </cell>
          <cell r="H1255">
            <v>0</v>
          </cell>
        </row>
        <row r="1256">
          <cell r="A1256" t="str">
            <v>10.03.62e</v>
          </cell>
          <cell r="B1256" t="str">
            <v>Vò trí beû goùc (&gt;240mm2)</v>
          </cell>
          <cell r="C1256" t="str">
            <v>V.trí</v>
          </cell>
          <cell r="D1256">
            <v>0</v>
          </cell>
          <cell r="E1256">
            <v>0</v>
          </cell>
          <cell r="F1256">
            <v>0</v>
          </cell>
          <cell r="G1256">
            <v>899480.99999999988</v>
          </cell>
          <cell r="H1256">
            <v>0</v>
          </cell>
        </row>
        <row r="1257">
          <cell r="A1257" t="str">
            <v>10.03.63b</v>
          </cell>
          <cell r="B1257" t="str">
            <v>Vöôït soâng &lt;=300m (95mm2)</v>
          </cell>
          <cell r="C1257" t="str">
            <v>V.trí</v>
          </cell>
          <cell r="D1257">
            <v>0</v>
          </cell>
          <cell r="E1257">
            <v>0</v>
          </cell>
          <cell r="F1257">
            <v>0</v>
          </cell>
          <cell r="G1257">
            <v>1566209.7</v>
          </cell>
          <cell r="H1257">
            <v>0</v>
          </cell>
        </row>
        <row r="1258">
          <cell r="A1258" t="str">
            <v>10.03.63c</v>
          </cell>
          <cell r="B1258" t="str">
            <v>Vöôït soâng &lt;=300m (150mm2)</v>
          </cell>
          <cell r="C1258" t="str">
            <v>V.trí</v>
          </cell>
          <cell r="D1258">
            <v>0</v>
          </cell>
          <cell r="E1258">
            <v>0</v>
          </cell>
          <cell r="F1258">
            <v>0</v>
          </cell>
          <cell r="G1258">
            <v>2346069</v>
          </cell>
          <cell r="H1258">
            <v>0</v>
          </cell>
        </row>
        <row r="1259">
          <cell r="A1259" t="str">
            <v>10.03.63d</v>
          </cell>
          <cell r="B1259" t="str">
            <v>Vöôït soâng &lt;=300m (240mm2)</v>
          </cell>
          <cell r="C1259" t="str">
            <v>V.trí</v>
          </cell>
          <cell r="D1259">
            <v>0</v>
          </cell>
          <cell r="E1259">
            <v>0</v>
          </cell>
          <cell r="F1259">
            <v>0</v>
          </cell>
          <cell r="G1259">
            <v>2640950.4</v>
          </cell>
          <cell r="H1259">
            <v>0</v>
          </cell>
        </row>
        <row r="1260">
          <cell r="A1260" t="str">
            <v>10.03.63e</v>
          </cell>
          <cell r="B1260" t="str">
            <v>Vöôït soâng &lt;=300m (&gt;240mm2)</v>
          </cell>
          <cell r="C1260" t="str">
            <v>V.trí</v>
          </cell>
          <cell r="D1260">
            <v>0</v>
          </cell>
          <cell r="E1260">
            <v>0</v>
          </cell>
          <cell r="F1260">
            <v>0</v>
          </cell>
          <cell r="G1260">
            <v>4790431.8</v>
          </cell>
          <cell r="H1260">
            <v>0</v>
          </cell>
        </row>
        <row r="1261">
          <cell r="A1261" t="str">
            <v>10.03.64b</v>
          </cell>
          <cell r="B1261" t="str">
            <v>Vöôït soâng &gt;300m (95mm2)</v>
          </cell>
          <cell r="C1261" t="str">
            <v>V.trí</v>
          </cell>
          <cell r="D1261">
            <v>0</v>
          </cell>
          <cell r="E1261">
            <v>0</v>
          </cell>
          <cell r="F1261">
            <v>0</v>
          </cell>
          <cell r="G1261">
            <v>2503710</v>
          </cell>
          <cell r="H1261">
            <v>0</v>
          </cell>
        </row>
        <row r="1262">
          <cell r="A1262" t="str">
            <v>10.03.64c</v>
          </cell>
          <cell r="B1262" t="str">
            <v>Vöôït soâng &gt;300m (150mm2)</v>
          </cell>
          <cell r="C1262" t="str">
            <v>V.trí</v>
          </cell>
          <cell r="D1262">
            <v>0</v>
          </cell>
          <cell r="E1262">
            <v>0</v>
          </cell>
          <cell r="F1262">
            <v>0</v>
          </cell>
          <cell r="G1262">
            <v>3748146.6</v>
          </cell>
          <cell r="H1262">
            <v>0</v>
          </cell>
        </row>
        <row r="1263">
          <cell r="A1263" t="str">
            <v>10.03.64d</v>
          </cell>
          <cell r="B1263" t="str">
            <v>Vöôït soâng &gt;300m (240mm2)</v>
          </cell>
          <cell r="C1263" t="str">
            <v>V.trí</v>
          </cell>
          <cell r="D1263">
            <v>0</v>
          </cell>
          <cell r="E1263">
            <v>0</v>
          </cell>
          <cell r="F1263">
            <v>0</v>
          </cell>
          <cell r="G1263">
            <v>4224778.8</v>
          </cell>
          <cell r="H1263">
            <v>0</v>
          </cell>
        </row>
        <row r="1264">
          <cell r="A1264" t="str">
            <v>10.03.64e</v>
          </cell>
          <cell r="B1264" t="str">
            <v>Vöôït soâng &gt;300m (&gt;240mm2)</v>
          </cell>
          <cell r="C1264" t="str">
            <v>V.trí</v>
          </cell>
          <cell r="D1264">
            <v>0</v>
          </cell>
          <cell r="E1264">
            <v>0</v>
          </cell>
          <cell r="F1264">
            <v>0</v>
          </cell>
          <cell r="G1264">
            <v>7664134.5000000009</v>
          </cell>
          <cell r="H1264">
            <v>0</v>
          </cell>
        </row>
        <row r="1265">
          <cell r="A1265" t="str">
            <v>10.04.00</v>
          </cell>
          <cell r="B1265" t="str">
            <v>COÂNG TAÙC EÙP NOÁI DAÂY</v>
          </cell>
          <cell r="H1265">
            <v>0</v>
          </cell>
        </row>
        <row r="1266">
          <cell r="A1266" t="str">
            <v>10.04.10a.1</v>
          </cell>
          <cell r="B1266" t="str">
            <v>Eùp noái daây 120 mm2</v>
          </cell>
          <cell r="C1266" t="str">
            <v>moái</v>
          </cell>
          <cell r="D1266">
            <v>22160</v>
          </cell>
          <cell r="E1266">
            <v>22160</v>
          </cell>
          <cell r="F1266">
            <v>22160</v>
          </cell>
          <cell r="G1266">
            <v>108354.3</v>
          </cell>
          <cell r="H1266">
            <v>0</v>
          </cell>
        </row>
        <row r="1267">
          <cell r="A1267" t="str">
            <v>10.04.10a.2</v>
          </cell>
          <cell r="B1267" t="str">
            <v>Eùp noái daây 150 mm2</v>
          </cell>
          <cell r="C1267" t="str">
            <v>moái</v>
          </cell>
          <cell r="D1267">
            <v>22160</v>
          </cell>
          <cell r="E1267">
            <v>22160</v>
          </cell>
          <cell r="F1267">
            <v>22160</v>
          </cell>
          <cell r="G1267">
            <v>136316.69999999998</v>
          </cell>
          <cell r="H1267">
            <v>0</v>
          </cell>
        </row>
        <row r="1268">
          <cell r="A1268" t="str">
            <v>10.04.10a.3</v>
          </cell>
          <cell r="B1268" t="str">
            <v>Eùp noái daây 185 mm2</v>
          </cell>
          <cell r="C1268" t="str">
            <v>moái</v>
          </cell>
          <cell r="D1268">
            <v>22160</v>
          </cell>
          <cell r="E1268">
            <v>22160</v>
          </cell>
          <cell r="F1268">
            <v>22160</v>
          </cell>
          <cell r="G1268">
            <v>167774.4</v>
          </cell>
          <cell r="H1268">
            <v>0</v>
          </cell>
        </row>
        <row r="1269">
          <cell r="A1269" t="str">
            <v>10.04.10a.4</v>
          </cell>
          <cell r="B1269" t="str">
            <v>Eùp noái daây 240 mm2</v>
          </cell>
          <cell r="C1269" t="str">
            <v>moái</v>
          </cell>
          <cell r="D1269">
            <v>22990</v>
          </cell>
          <cell r="E1269">
            <v>22990</v>
          </cell>
          <cell r="F1269">
            <v>22990</v>
          </cell>
          <cell r="G1269">
            <v>217873.7</v>
          </cell>
          <cell r="H1269">
            <v>0</v>
          </cell>
        </row>
        <row r="1270">
          <cell r="A1270" t="str">
            <v>10.04.10a.5</v>
          </cell>
          <cell r="B1270" t="str">
            <v>Eùp noái daây 300 mm2</v>
          </cell>
          <cell r="C1270" t="str">
            <v>moái</v>
          </cell>
          <cell r="D1270">
            <v>22990</v>
          </cell>
          <cell r="E1270">
            <v>22990</v>
          </cell>
          <cell r="F1270">
            <v>22990</v>
          </cell>
          <cell r="G1270">
            <v>233020</v>
          </cell>
          <cell r="H1270">
            <v>0</v>
          </cell>
        </row>
        <row r="1271">
          <cell r="A1271" t="str">
            <v>10.04.10a.6</v>
          </cell>
          <cell r="B1271" t="str">
            <v>Eùp noái daây 400 mm2</v>
          </cell>
          <cell r="C1271" t="str">
            <v>moái</v>
          </cell>
          <cell r="D1271">
            <v>22990</v>
          </cell>
          <cell r="E1271">
            <v>22990</v>
          </cell>
          <cell r="F1271">
            <v>22990</v>
          </cell>
          <cell r="G1271">
            <v>248166.3</v>
          </cell>
          <cell r="H1271">
            <v>0</v>
          </cell>
        </row>
        <row r="1272">
          <cell r="A1272" t="str">
            <v>10.04.10a.7</v>
          </cell>
          <cell r="B1272" t="str">
            <v>Eùp noái daây 500 mm2</v>
          </cell>
          <cell r="C1272" t="str">
            <v>moái</v>
          </cell>
          <cell r="D1272">
            <v>22990</v>
          </cell>
          <cell r="E1272">
            <v>22990</v>
          </cell>
          <cell r="F1272">
            <v>22990</v>
          </cell>
          <cell r="G1272">
            <v>145637.5</v>
          </cell>
          <cell r="H1272">
            <v>0</v>
          </cell>
        </row>
        <row r="1273">
          <cell r="A1273" t="str">
            <v>10.04.10b.1</v>
          </cell>
          <cell r="B1273" t="str">
            <v>Eùp khoùa leøo, neùo 120 mm2</v>
          </cell>
          <cell r="C1273" t="str">
            <v>moái</v>
          </cell>
          <cell r="D1273">
            <v>21500</v>
          </cell>
          <cell r="E1273">
            <v>21500</v>
          </cell>
          <cell r="F1273">
            <v>21500</v>
          </cell>
          <cell r="G1273">
            <v>58255</v>
          </cell>
          <cell r="H1273">
            <v>0</v>
          </cell>
        </row>
        <row r="1274">
          <cell r="A1274" t="str">
            <v>10.04.10b.2</v>
          </cell>
          <cell r="B1274" t="str">
            <v>Eùp khoùa leøo, neùo 150 mm2</v>
          </cell>
          <cell r="C1274" t="str">
            <v>moái</v>
          </cell>
          <cell r="D1274">
            <v>21500</v>
          </cell>
          <cell r="E1274">
            <v>21500</v>
          </cell>
          <cell r="F1274">
            <v>21500</v>
          </cell>
          <cell r="G1274">
            <v>72236.2</v>
          </cell>
          <cell r="H1274">
            <v>0</v>
          </cell>
        </row>
        <row r="1275">
          <cell r="A1275" t="str">
            <v>10.04.10b.3</v>
          </cell>
          <cell r="B1275" t="str">
            <v>Eùp khoùa leøo, neùo 185 mm2</v>
          </cell>
          <cell r="C1275" t="str">
            <v>moái</v>
          </cell>
          <cell r="D1275">
            <v>21500</v>
          </cell>
          <cell r="E1275">
            <v>21500</v>
          </cell>
          <cell r="F1275">
            <v>21500</v>
          </cell>
          <cell r="G1275">
            <v>88547.6</v>
          </cell>
          <cell r="H1275">
            <v>0</v>
          </cell>
        </row>
        <row r="1276">
          <cell r="A1276" t="str">
            <v>10.04.10b.4</v>
          </cell>
          <cell r="B1276" t="str">
            <v>Eùp khoùa leøo, neùo 240 mm2</v>
          </cell>
          <cell r="C1276" t="str">
            <v>moái</v>
          </cell>
          <cell r="D1276">
            <v>22000</v>
          </cell>
          <cell r="E1276">
            <v>22000</v>
          </cell>
          <cell r="F1276">
            <v>22000</v>
          </cell>
          <cell r="G1276">
            <v>115344.9</v>
          </cell>
          <cell r="H1276">
            <v>0</v>
          </cell>
        </row>
        <row r="1277">
          <cell r="A1277" t="str">
            <v>10.04.10b.5</v>
          </cell>
          <cell r="B1277" t="str">
            <v>Eùp khoùa leøo, neùo 300 mm2</v>
          </cell>
          <cell r="C1277" t="str">
            <v>moái</v>
          </cell>
          <cell r="D1277">
            <v>22000</v>
          </cell>
          <cell r="E1277">
            <v>22000</v>
          </cell>
          <cell r="F1277">
            <v>22000</v>
          </cell>
          <cell r="G1277">
            <v>116510</v>
          </cell>
          <cell r="H1277">
            <v>0</v>
          </cell>
        </row>
        <row r="1278">
          <cell r="A1278" t="str">
            <v>10.04.10b.6</v>
          </cell>
          <cell r="B1278" t="str">
            <v>Eùp khoùa leøo, neùo 400 mm2</v>
          </cell>
          <cell r="C1278" t="str">
            <v>moái</v>
          </cell>
          <cell r="D1278">
            <v>22000</v>
          </cell>
          <cell r="E1278">
            <v>22000</v>
          </cell>
          <cell r="F1278">
            <v>22000</v>
          </cell>
          <cell r="G1278">
            <v>145637.5</v>
          </cell>
          <cell r="H1278">
            <v>0</v>
          </cell>
        </row>
        <row r="1279">
          <cell r="A1279" t="str">
            <v>10.04.10b.7</v>
          </cell>
          <cell r="B1279" t="str">
            <v>Eùp khoùa leøo, neùo 500 mm2</v>
          </cell>
          <cell r="C1279" t="str">
            <v>moái</v>
          </cell>
          <cell r="D1279">
            <v>22000</v>
          </cell>
          <cell r="E1279">
            <v>22000</v>
          </cell>
          <cell r="F1279">
            <v>22000</v>
          </cell>
          <cell r="G1279">
            <v>174765</v>
          </cell>
          <cell r="H1279">
            <v>0</v>
          </cell>
        </row>
        <row r="1280">
          <cell r="A1280" t="str">
            <v>10.04.10c.1</v>
          </cell>
          <cell r="B1280" t="str">
            <v>Eùp vaù daây 120 mm2</v>
          </cell>
          <cell r="C1280" t="str">
            <v>moái</v>
          </cell>
          <cell r="D1280">
            <v>21500</v>
          </cell>
          <cell r="E1280">
            <v>21500</v>
          </cell>
          <cell r="F1280">
            <v>21500</v>
          </cell>
          <cell r="G1280">
            <v>9320.8000000000011</v>
          </cell>
          <cell r="H1280">
            <v>0</v>
          </cell>
        </row>
        <row r="1281">
          <cell r="A1281" t="str">
            <v>10.04.10c.2</v>
          </cell>
          <cell r="B1281" t="str">
            <v>Eùp vaù daây 150 mm2</v>
          </cell>
          <cell r="C1281" t="str">
            <v>moái</v>
          </cell>
          <cell r="D1281">
            <v>21500</v>
          </cell>
          <cell r="E1281">
            <v>21500</v>
          </cell>
          <cell r="F1281">
            <v>21500</v>
          </cell>
          <cell r="G1281">
            <v>9320.8000000000011</v>
          </cell>
          <cell r="H1281">
            <v>0</v>
          </cell>
        </row>
        <row r="1282">
          <cell r="A1282" t="str">
            <v>10.04.10c.3</v>
          </cell>
          <cell r="B1282" t="str">
            <v>Eùp vaù daây 185 mm2</v>
          </cell>
          <cell r="C1282" t="str">
            <v>moái</v>
          </cell>
          <cell r="D1282">
            <v>21500</v>
          </cell>
          <cell r="E1282">
            <v>21500</v>
          </cell>
          <cell r="F1282">
            <v>21500</v>
          </cell>
          <cell r="G1282">
            <v>9320.8000000000011</v>
          </cell>
          <cell r="H1282">
            <v>0</v>
          </cell>
        </row>
        <row r="1283">
          <cell r="A1283" t="str">
            <v>10.04.10c.4</v>
          </cell>
          <cell r="B1283" t="str">
            <v>Eùp vaù daây 240 mm2</v>
          </cell>
          <cell r="C1283" t="str">
            <v>moái</v>
          </cell>
          <cell r="D1283">
            <v>22000</v>
          </cell>
          <cell r="E1283">
            <v>22000</v>
          </cell>
          <cell r="F1283">
            <v>22000</v>
          </cell>
          <cell r="G1283">
            <v>11651</v>
          </cell>
          <cell r="H1283">
            <v>0</v>
          </cell>
        </row>
        <row r="1284">
          <cell r="A1284" t="str">
            <v>10.04.10c.5</v>
          </cell>
          <cell r="B1284" t="str">
            <v>Eùp vaù daây 300 mm2</v>
          </cell>
          <cell r="C1284" t="str">
            <v>moái</v>
          </cell>
          <cell r="D1284">
            <v>22000</v>
          </cell>
          <cell r="E1284">
            <v>22000</v>
          </cell>
          <cell r="F1284">
            <v>22000</v>
          </cell>
          <cell r="G1284">
            <v>11651</v>
          </cell>
          <cell r="H1284">
            <v>0</v>
          </cell>
        </row>
        <row r="1285">
          <cell r="A1285" t="str">
            <v>10.04.10c.6</v>
          </cell>
          <cell r="B1285" t="str">
            <v>Eùp vaù daây 400 mm2</v>
          </cell>
          <cell r="C1285" t="str">
            <v>moái</v>
          </cell>
          <cell r="D1285">
            <v>22000</v>
          </cell>
          <cell r="E1285">
            <v>22000</v>
          </cell>
          <cell r="F1285">
            <v>22000</v>
          </cell>
          <cell r="G1285">
            <v>11651</v>
          </cell>
          <cell r="H1285">
            <v>0</v>
          </cell>
        </row>
        <row r="1286">
          <cell r="A1286" t="str">
            <v>10.04.10c.7</v>
          </cell>
          <cell r="B1286" t="str">
            <v>Eùp vaù daây 500 mm2</v>
          </cell>
          <cell r="C1286" t="str">
            <v>moái</v>
          </cell>
          <cell r="D1286">
            <v>22000</v>
          </cell>
          <cell r="E1286">
            <v>22000</v>
          </cell>
          <cell r="F1286">
            <v>22000</v>
          </cell>
          <cell r="G1286">
            <v>11651</v>
          </cell>
          <cell r="H1286">
            <v>0</v>
          </cell>
        </row>
        <row r="1847">
          <cell r="C1847" t="str">
            <v>coät</v>
          </cell>
        </row>
        <row r="1848">
          <cell r="C1848" t="str">
            <v>coät</v>
          </cell>
        </row>
        <row r="1849">
          <cell r="C1849" t="str">
            <v>coät</v>
          </cell>
        </row>
        <row r="1850">
          <cell r="C1850" t="str">
            <v>coät</v>
          </cell>
        </row>
        <row r="1851">
          <cell r="C1851" t="str">
            <v>coät</v>
          </cell>
        </row>
        <row r="1852">
          <cell r="C1852" t="str">
            <v>coät</v>
          </cell>
        </row>
        <row r="1853">
          <cell r="C1853" t="str">
            <v>coät</v>
          </cell>
        </row>
        <row r="1854">
          <cell r="C1854" t="str">
            <v>coät</v>
          </cell>
        </row>
        <row r="1855">
          <cell r="C1855" t="str">
            <v>coät</v>
          </cell>
        </row>
        <row r="1856">
          <cell r="C1856" t="str">
            <v>coät</v>
          </cell>
        </row>
        <row r="1857">
          <cell r="C1857" t="str">
            <v>coät</v>
          </cell>
        </row>
        <row r="1858">
          <cell r="C1858" t="str">
            <v>coät</v>
          </cell>
        </row>
        <row r="1859">
          <cell r="C1859" t="str">
            <v>coät</v>
          </cell>
        </row>
        <row r="1860">
          <cell r="C1860" t="str">
            <v>coät</v>
          </cell>
        </row>
        <row r="1861">
          <cell r="C1861" t="str">
            <v>coät</v>
          </cell>
        </row>
        <row r="1862">
          <cell r="C1862" t="str">
            <v>coät</v>
          </cell>
        </row>
        <row r="1863">
          <cell r="C1863" t="str">
            <v>coät</v>
          </cell>
        </row>
        <row r="1864">
          <cell r="C1864" t="str">
            <v>coät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CH.1</v>
          </cell>
          <cell r="B8" t="str">
            <v>CHAËT VAØ ÑAØO GOÁC CAÂY, BUÏI TRE</v>
          </cell>
        </row>
        <row r="9">
          <cell r="A9" t="str">
            <v>01.02.11.1</v>
          </cell>
          <cell r="B9" t="str">
            <v>Chaët caây ôû ñòa hình baèng phaúng,  d &lt;=20</v>
          </cell>
          <cell r="C9" t="str">
            <v>Caây</v>
          </cell>
          <cell r="D9">
            <v>0</v>
          </cell>
          <cell r="E9">
            <v>0</v>
          </cell>
          <cell r="F9">
            <v>0</v>
          </cell>
          <cell r="G9">
            <v>11133.2</v>
          </cell>
          <cell r="H9">
            <v>0</v>
          </cell>
        </row>
        <row r="10">
          <cell r="A10" t="str">
            <v>01.02.11.2</v>
          </cell>
          <cell r="B10" t="str">
            <v>Chaët caây ôû ñòa hình baèng phaúng,  d &lt;=30</v>
          </cell>
          <cell r="C10" t="str">
            <v>Caây</v>
          </cell>
          <cell r="D10">
            <v>0</v>
          </cell>
          <cell r="E10">
            <v>0</v>
          </cell>
          <cell r="F10">
            <v>0</v>
          </cell>
          <cell r="G10">
            <v>21410</v>
          </cell>
          <cell r="H10">
            <v>0</v>
          </cell>
        </row>
        <row r="11">
          <cell r="A11" t="str">
            <v>01.02.11.3</v>
          </cell>
          <cell r="B11" t="str">
            <v>Chaët caây ôû ñòa hình baèng phaúng,  d &lt;=40</v>
          </cell>
          <cell r="C11" t="str">
            <v>Caây</v>
          </cell>
          <cell r="D11">
            <v>0</v>
          </cell>
          <cell r="E11">
            <v>0</v>
          </cell>
          <cell r="F11">
            <v>0</v>
          </cell>
          <cell r="G11">
            <v>44532.800000000003</v>
          </cell>
          <cell r="H11">
            <v>0</v>
          </cell>
        </row>
        <row r="12">
          <cell r="A12" t="str">
            <v>01.02.11.4</v>
          </cell>
          <cell r="B12" t="str">
            <v>Chaët caây ôû ñòa hình baèng phaúng,  d &lt;=50</v>
          </cell>
          <cell r="C12" t="str">
            <v>Caây</v>
          </cell>
          <cell r="D12">
            <v>0</v>
          </cell>
          <cell r="E12">
            <v>0</v>
          </cell>
          <cell r="F12">
            <v>0</v>
          </cell>
          <cell r="G12">
            <v>83927.2</v>
          </cell>
          <cell r="H12">
            <v>0</v>
          </cell>
        </row>
        <row r="13">
          <cell r="A13" t="str">
            <v>01.02.11.5</v>
          </cell>
          <cell r="B13" t="str">
            <v>Chaët caây ôû ñòa hình baèng phaúng,  d &lt;=60</v>
          </cell>
          <cell r="C13" t="str">
            <v>Caây</v>
          </cell>
          <cell r="D13">
            <v>0</v>
          </cell>
          <cell r="E13">
            <v>0</v>
          </cell>
          <cell r="F13">
            <v>0</v>
          </cell>
          <cell r="G13">
            <v>182413.19999999998</v>
          </cell>
          <cell r="H13">
            <v>0</v>
          </cell>
        </row>
        <row r="14">
          <cell r="A14" t="str">
            <v>01.02.11.6</v>
          </cell>
          <cell r="B14" t="str">
            <v>Chaët caây ôû ñòa hình baèng phaúng,  d &lt;=70</v>
          </cell>
          <cell r="C14" t="str">
            <v>Caây</v>
          </cell>
          <cell r="D14">
            <v>0</v>
          </cell>
          <cell r="E14">
            <v>0</v>
          </cell>
          <cell r="F14">
            <v>0</v>
          </cell>
          <cell r="G14">
            <v>436763.99999999994</v>
          </cell>
          <cell r="H14">
            <v>0</v>
          </cell>
        </row>
        <row r="15">
          <cell r="A15" t="str">
            <v>01.02.11.7</v>
          </cell>
          <cell r="B15" t="str">
            <v>Chaët caây ôû ñòa hình baèng phaúng,  d &gt;70</v>
          </cell>
          <cell r="C15" t="str">
            <v>Caây</v>
          </cell>
          <cell r="D15">
            <v>0</v>
          </cell>
          <cell r="E15">
            <v>0</v>
          </cell>
          <cell r="F15">
            <v>0</v>
          </cell>
          <cell r="G15">
            <v>825569.60000000009</v>
          </cell>
          <cell r="H15">
            <v>0</v>
          </cell>
        </row>
        <row r="16">
          <cell r="A16" t="str">
            <v>01.02.12.1</v>
          </cell>
          <cell r="B16" t="str">
            <v>Chaët caây ôû ñòa hình söôøn doác &gt; 25ñoä,  d &lt;=20</v>
          </cell>
          <cell r="C16" t="str">
            <v>Caây</v>
          </cell>
          <cell r="D16">
            <v>0</v>
          </cell>
          <cell r="E16">
            <v>0</v>
          </cell>
          <cell r="F16">
            <v>0</v>
          </cell>
          <cell r="G16">
            <v>12846</v>
          </cell>
          <cell r="H16">
            <v>0</v>
          </cell>
        </row>
        <row r="17">
          <cell r="A17" t="str">
            <v>01.02.12.2</v>
          </cell>
          <cell r="B17" t="str">
            <v>Chaët caây ôû ñòa hình söôøn doác &gt; 25ñoä,  d &lt;=30</v>
          </cell>
          <cell r="C17" t="str">
            <v>Caây</v>
          </cell>
          <cell r="D17">
            <v>0</v>
          </cell>
          <cell r="E17">
            <v>0</v>
          </cell>
          <cell r="F17">
            <v>0</v>
          </cell>
          <cell r="G17">
            <v>23979.200000000001</v>
          </cell>
          <cell r="H17">
            <v>0</v>
          </cell>
        </row>
        <row r="18">
          <cell r="A18" t="str">
            <v>01.02.12.3</v>
          </cell>
          <cell r="B18" t="str">
            <v>Chaët caây ôû ñòa hình söôøn doác &gt; 25ñoä,  d &lt;=40</v>
          </cell>
          <cell r="C18" t="str">
            <v>Caây</v>
          </cell>
          <cell r="D18">
            <v>0</v>
          </cell>
          <cell r="E18">
            <v>0</v>
          </cell>
          <cell r="F18">
            <v>0</v>
          </cell>
          <cell r="G18">
            <v>52240.4</v>
          </cell>
          <cell r="H18">
            <v>0</v>
          </cell>
        </row>
        <row r="19">
          <cell r="A19" t="str">
            <v>01.02.12.4</v>
          </cell>
          <cell r="B19" t="str">
            <v>Chaët caây ôû ñòa hình söôøn doác &gt; 25ñoä,  d &lt;=50</v>
          </cell>
          <cell r="C19" t="str">
            <v>Caây</v>
          </cell>
          <cell r="D19">
            <v>0</v>
          </cell>
          <cell r="E19">
            <v>0</v>
          </cell>
          <cell r="F19">
            <v>0</v>
          </cell>
          <cell r="G19">
            <v>95060.400000000009</v>
          </cell>
          <cell r="H19">
            <v>0</v>
          </cell>
        </row>
        <row r="20">
          <cell r="A20" t="str">
            <v>01.02.12.5</v>
          </cell>
          <cell r="B20" t="str">
            <v>Chaët caây ôû ñòa hình söôøn doác &gt; 25ñoä,  d &lt;=60</v>
          </cell>
          <cell r="C20" t="str">
            <v>Caây</v>
          </cell>
          <cell r="D20">
            <v>0</v>
          </cell>
          <cell r="E20">
            <v>0</v>
          </cell>
          <cell r="F20">
            <v>0</v>
          </cell>
          <cell r="G20">
            <v>267196.79999999999</v>
          </cell>
          <cell r="H20">
            <v>0</v>
          </cell>
        </row>
        <row r="21">
          <cell r="A21" t="str">
            <v>01.02.12.6</v>
          </cell>
          <cell r="B21" t="str">
            <v>Chaët caây ôû ñòa hình söôøn doác &gt; 25ñoä,  d &lt;=70</v>
          </cell>
          <cell r="C21" t="str">
            <v>Caây</v>
          </cell>
          <cell r="D21">
            <v>0</v>
          </cell>
          <cell r="E21">
            <v>0</v>
          </cell>
          <cell r="F21">
            <v>0</v>
          </cell>
          <cell r="G21">
            <v>572931.6</v>
          </cell>
          <cell r="H21">
            <v>0</v>
          </cell>
        </row>
        <row r="22">
          <cell r="A22" t="str">
            <v>01.02.12.7</v>
          </cell>
          <cell r="B22" t="str">
            <v>Chaët caây ôû ñòa hình söôøn doác &gt; 25ñoä,  d &gt;70</v>
          </cell>
          <cell r="C22" t="str">
            <v>Caây</v>
          </cell>
          <cell r="D22">
            <v>0</v>
          </cell>
          <cell r="E22">
            <v>0</v>
          </cell>
          <cell r="F22">
            <v>0</v>
          </cell>
          <cell r="G22">
            <v>942040</v>
          </cell>
          <cell r="H22">
            <v>0</v>
          </cell>
        </row>
        <row r="23">
          <cell r="A23" t="str">
            <v>01.02.21.1</v>
          </cell>
          <cell r="B23" t="str">
            <v>Chaët caây baèng maùy caàm tay, ÑHBP, d &lt;=20</v>
          </cell>
          <cell r="C23" t="str">
            <v>Caây</v>
          </cell>
          <cell r="D23">
            <v>0</v>
          </cell>
          <cell r="E23">
            <v>0</v>
          </cell>
          <cell r="F23">
            <v>0</v>
          </cell>
          <cell r="G23">
            <v>5994.8</v>
          </cell>
          <cell r="H23">
            <v>5558.52</v>
          </cell>
        </row>
        <row r="24">
          <cell r="A24" t="str">
            <v>01.02.21.2</v>
          </cell>
          <cell r="B24" t="str">
            <v>Chaët caây baèng maùy caàm tay, ÑHBP, d &lt;=30</v>
          </cell>
          <cell r="C24" t="str">
            <v>Caây</v>
          </cell>
          <cell r="D24">
            <v>0</v>
          </cell>
          <cell r="E24">
            <v>0</v>
          </cell>
          <cell r="F24">
            <v>0</v>
          </cell>
          <cell r="G24">
            <v>11133.2</v>
          </cell>
          <cell r="H24">
            <v>7074.4800000000005</v>
          </cell>
        </row>
        <row r="25">
          <cell r="A25" t="str">
            <v>01.02.21.3</v>
          </cell>
          <cell r="B25" t="str">
            <v>Chaët caây baèng maùy caàm tay, ÑHBP, d &lt;=40</v>
          </cell>
          <cell r="C25" t="str">
            <v>Caây</v>
          </cell>
          <cell r="D25">
            <v>0</v>
          </cell>
          <cell r="E25">
            <v>0</v>
          </cell>
          <cell r="F25">
            <v>0</v>
          </cell>
          <cell r="G25">
            <v>22266.400000000001</v>
          </cell>
          <cell r="H25">
            <v>9095.76</v>
          </cell>
        </row>
        <row r="26">
          <cell r="A26" t="str">
            <v>01.02.21.4</v>
          </cell>
          <cell r="B26" t="str">
            <v>Chaët caây baèng maùy caàm tay, ÑHBP, d &lt;=50</v>
          </cell>
          <cell r="C26" t="str">
            <v>Caây</v>
          </cell>
          <cell r="D26">
            <v>0</v>
          </cell>
          <cell r="E26">
            <v>0</v>
          </cell>
          <cell r="F26">
            <v>0</v>
          </cell>
          <cell r="G26">
            <v>41963.6</v>
          </cell>
          <cell r="H26">
            <v>12127.68</v>
          </cell>
        </row>
        <row r="27">
          <cell r="A27" t="str">
            <v>01.02.21.5</v>
          </cell>
          <cell r="B27" t="str">
            <v>Chaët caây baèng maùy caàm tay, ÑHBP, d &lt;=60</v>
          </cell>
          <cell r="C27" t="str">
            <v>Caây</v>
          </cell>
          <cell r="D27">
            <v>0</v>
          </cell>
          <cell r="E27">
            <v>0</v>
          </cell>
          <cell r="F27">
            <v>0</v>
          </cell>
          <cell r="G27">
            <v>91634.8</v>
          </cell>
          <cell r="H27">
            <v>15664.92</v>
          </cell>
        </row>
        <row r="28">
          <cell r="A28" t="str">
            <v>01.02.21.6</v>
          </cell>
          <cell r="B28" t="str">
            <v>Chaët caây baèng maùy caàm tay, ÑHBP, d &lt;=70</v>
          </cell>
          <cell r="C28" t="str">
            <v>Caây</v>
          </cell>
          <cell r="D28">
            <v>0</v>
          </cell>
          <cell r="E28">
            <v>0</v>
          </cell>
          <cell r="F28">
            <v>0</v>
          </cell>
          <cell r="G28">
            <v>218381.99999999997</v>
          </cell>
          <cell r="H28">
            <v>20212.800000000003</v>
          </cell>
        </row>
        <row r="29">
          <cell r="A29" t="str">
            <v>01.02.21.7</v>
          </cell>
          <cell r="B29" t="str">
            <v>Chaët caây baèng maùy caàm tay, ÑHBP, d &gt;70</v>
          </cell>
          <cell r="C29" t="str">
            <v>Caây</v>
          </cell>
          <cell r="D29">
            <v>0</v>
          </cell>
          <cell r="E29">
            <v>0</v>
          </cell>
          <cell r="F29">
            <v>0</v>
          </cell>
          <cell r="G29">
            <v>412784.80000000005</v>
          </cell>
          <cell r="H29">
            <v>26276.639999999999</v>
          </cell>
        </row>
        <row r="30">
          <cell r="A30" t="str">
            <v>01.02.22.1</v>
          </cell>
          <cell r="B30" t="str">
            <v>Chaët caây baèng maùy caàm tay, söôøn doác &gt; 25ñoä, d &lt;=20</v>
          </cell>
          <cell r="C30" t="str">
            <v>Caây</v>
          </cell>
          <cell r="D30">
            <v>0</v>
          </cell>
          <cell r="E30">
            <v>0</v>
          </cell>
          <cell r="F30">
            <v>0</v>
          </cell>
          <cell r="G30">
            <v>6851.2</v>
          </cell>
          <cell r="H30">
            <v>6569.16</v>
          </cell>
        </row>
        <row r="31">
          <cell r="A31" t="str">
            <v>01.02.22.2</v>
          </cell>
          <cell r="B31" t="str">
            <v>Chaët caây baèng maùy caàm tay, söôøn doác &gt; 25ñoä, d &lt;=30</v>
          </cell>
          <cell r="C31" t="str">
            <v>Caây</v>
          </cell>
          <cell r="D31">
            <v>0</v>
          </cell>
          <cell r="E31">
            <v>0</v>
          </cell>
          <cell r="F31">
            <v>0</v>
          </cell>
          <cell r="G31">
            <v>12846</v>
          </cell>
          <cell r="H31">
            <v>8085.12</v>
          </cell>
        </row>
        <row r="32">
          <cell r="A32" t="str">
            <v>01.02.22.3</v>
          </cell>
          <cell r="B32" t="str">
            <v>Chaët caây baèng maùy caàm tay, söôøn doác &gt; 25ñoä, d &lt;=40</v>
          </cell>
          <cell r="C32" t="str">
            <v>Caây</v>
          </cell>
          <cell r="D32">
            <v>0</v>
          </cell>
          <cell r="E32">
            <v>0</v>
          </cell>
          <cell r="F32">
            <v>0</v>
          </cell>
          <cell r="G32">
            <v>26548.400000000001</v>
          </cell>
          <cell r="H32">
            <v>11117.04</v>
          </cell>
        </row>
        <row r="33">
          <cell r="A33" t="str">
            <v>01.02.22.4</v>
          </cell>
          <cell r="B33" t="str">
            <v>Chaët caây baèng maùy caàm tay, söôøn doác &gt; 25ñoä, d &lt;=50</v>
          </cell>
          <cell r="C33" t="str">
            <v>Caây</v>
          </cell>
          <cell r="D33">
            <v>0</v>
          </cell>
          <cell r="E33">
            <v>0</v>
          </cell>
          <cell r="F33">
            <v>0</v>
          </cell>
          <cell r="G33">
            <v>47958.400000000001</v>
          </cell>
          <cell r="H33">
            <v>14148.960000000001</v>
          </cell>
        </row>
        <row r="34">
          <cell r="A34" t="str">
            <v>01.02.22.5</v>
          </cell>
          <cell r="B34" t="str">
            <v>Chaët caây baèng maùy caàm tay, söôøn doác &gt; 25ñoä, d &lt;=60</v>
          </cell>
          <cell r="C34" t="str">
            <v>Caây</v>
          </cell>
          <cell r="D34">
            <v>0</v>
          </cell>
          <cell r="E34">
            <v>0</v>
          </cell>
          <cell r="F34">
            <v>0</v>
          </cell>
          <cell r="G34">
            <v>105337.2</v>
          </cell>
          <cell r="H34">
            <v>18696.84</v>
          </cell>
        </row>
        <row r="35">
          <cell r="A35" t="str">
            <v>01.02.22.6</v>
          </cell>
          <cell r="B35" t="str">
            <v>Chaët caây baèng maùy caàm tay, söôøn doác &gt; 25ñoä, d &lt;=70</v>
          </cell>
          <cell r="C35" t="str">
            <v>Caây</v>
          </cell>
          <cell r="D35">
            <v>0</v>
          </cell>
          <cell r="E35">
            <v>0</v>
          </cell>
          <cell r="F35">
            <v>0</v>
          </cell>
          <cell r="G35">
            <v>250925.2</v>
          </cell>
          <cell r="H35">
            <v>24255.360000000001</v>
          </cell>
        </row>
        <row r="36">
          <cell r="A36" t="str">
            <v>01.02.22.7</v>
          </cell>
          <cell r="B36" t="str">
            <v>Chaët caây baèng maùy caàm tay, söôøn doác &gt; 25ñoä, d &gt;70</v>
          </cell>
          <cell r="C36" t="str">
            <v>Caây</v>
          </cell>
          <cell r="D36">
            <v>0</v>
          </cell>
          <cell r="E36">
            <v>0</v>
          </cell>
          <cell r="F36">
            <v>0</v>
          </cell>
          <cell r="G36">
            <v>471020</v>
          </cell>
          <cell r="H36">
            <v>31329.84</v>
          </cell>
        </row>
        <row r="37">
          <cell r="A37" t="str">
            <v>01.03.10.1</v>
          </cell>
          <cell r="B37" t="str">
            <v>Ñaøo goác caây ñòa hình baèng phaúng d &lt;= 20</v>
          </cell>
          <cell r="C37" t="str">
            <v>goác</v>
          </cell>
          <cell r="D37">
            <v>0</v>
          </cell>
          <cell r="E37">
            <v>0</v>
          </cell>
          <cell r="F37">
            <v>0</v>
          </cell>
          <cell r="G37">
            <v>16271.6</v>
          </cell>
          <cell r="H37">
            <v>0</v>
          </cell>
        </row>
        <row r="38">
          <cell r="A38" t="str">
            <v>01.03.10.2</v>
          </cell>
          <cell r="B38" t="str">
            <v>Ñaøo goác caây ñòa hình baèng phaúng d &lt;= 30</v>
          </cell>
          <cell r="C38" t="str">
            <v>goác</v>
          </cell>
          <cell r="D38">
            <v>0</v>
          </cell>
          <cell r="E38">
            <v>0</v>
          </cell>
          <cell r="F38">
            <v>0</v>
          </cell>
          <cell r="G38">
            <v>30830.399999999998</v>
          </cell>
          <cell r="H38">
            <v>0</v>
          </cell>
        </row>
        <row r="39">
          <cell r="A39" t="str">
            <v>01.03.10.3</v>
          </cell>
          <cell r="B39" t="str">
            <v>Ñaøo goác caây ñòa hình baèng phaúng d &lt;= 40</v>
          </cell>
          <cell r="C39" t="str">
            <v>goác</v>
          </cell>
          <cell r="D39">
            <v>0</v>
          </cell>
          <cell r="E39">
            <v>0</v>
          </cell>
          <cell r="F39">
            <v>0</v>
          </cell>
          <cell r="G39">
            <v>57378.8</v>
          </cell>
          <cell r="H39">
            <v>0</v>
          </cell>
        </row>
        <row r="40">
          <cell r="A40" t="str">
            <v>01.03.10.4</v>
          </cell>
          <cell r="B40" t="str">
            <v>Ñaøo goác caây ñòa hình baèng phaúng d &lt;= 50</v>
          </cell>
          <cell r="C40" t="str">
            <v>goác</v>
          </cell>
          <cell r="D40">
            <v>0</v>
          </cell>
          <cell r="E40">
            <v>0</v>
          </cell>
          <cell r="F40">
            <v>0</v>
          </cell>
          <cell r="G40">
            <v>111332</v>
          </cell>
          <cell r="H40">
            <v>0</v>
          </cell>
        </row>
        <row r="41">
          <cell r="A41" t="str">
            <v>01.03.10.5</v>
          </cell>
          <cell r="B41" t="str">
            <v>Ñaøo goác caây ñòa hình baèng phaúng d &lt;= 60</v>
          </cell>
          <cell r="C41" t="str">
            <v>goác</v>
          </cell>
          <cell r="D41">
            <v>0</v>
          </cell>
          <cell r="E41">
            <v>0</v>
          </cell>
          <cell r="F41">
            <v>0</v>
          </cell>
          <cell r="G41">
            <v>265484</v>
          </cell>
          <cell r="H41">
            <v>0</v>
          </cell>
        </row>
        <row r="42">
          <cell r="A42" t="str">
            <v>01.03.10.6</v>
          </cell>
          <cell r="B42" t="str">
            <v>Ñaøo goác caây ñòa hình baèng phaúng d &lt;= 70</v>
          </cell>
          <cell r="C42" t="str">
            <v>goác</v>
          </cell>
          <cell r="D42">
            <v>0</v>
          </cell>
          <cell r="E42">
            <v>0</v>
          </cell>
          <cell r="F42">
            <v>0</v>
          </cell>
          <cell r="G42">
            <v>498424.80000000005</v>
          </cell>
          <cell r="H42">
            <v>0</v>
          </cell>
        </row>
        <row r="43">
          <cell r="A43" t="str">
            <v>01.03.10.7</v>
          </cell>
          <cell r="B43" t="str">
            <v>Ñaøo goác caây ñòa hình baèng phaúng d &gt;70</v>
          </cell>
          <cell r="C43" t="str">
            <v>goác</v>
          </cell>
          <cell r="D43">
            <v>0</v>
          </cell>
          <cell r="E43">
            <v>0</v>
          </cell>
          <cell r="F43">
            <v>0</v>
          </cell>
          <cell r="G43">
            <v>893225.2</v>
          </cell>
          <cell r="H43">
            <v>0</v>
          </cell>
        </row>
        <row r="44">
          <cell r="A44" t="str">
            <v>01.03.20.1</v>
          </cell>
          <cell r="B44" t="str">
            <v>Ñaøo goác caây ñòa hình söôøn doác &gt; 25ñoä d &lt;= 20</v>
          </cell>
          <cell r="C44" t="str">
            <v>goác</v>
          </cell>
          <cell r="D44">
            <v>0</v>
          </cell>
          <cell r="E44">
            <v>0</v>
          </cell>
          <cell r="F44">
            <v>0</v>
          </cell>
          <cell r="G44">
            <v>18840.8</v>
          </cell>
          <cell r="H44">
            <v>0</v>
          </cell>
        </row>
        <row r="45">
          <cell r="A45" t="str">
            <v>01.03.20.2</v>
          </cell>
          <cell r="B45" t="str">
            <v>Ñaøo goác caây ñòa hình söôøn doác &gt; 25ñoä d &lt;= 30</v>
          </cell>
          <cell r="C45" t="str">
            <v>goác</v>
          </cell>
          <cell r="D45">
            <v>0</v>
          </cell>
          <cell r="E45">
            <v>0</v>
          </cell>
          <cell r="F45">
            <v>0</v>
          </cell>
          <cell r="G45">
            <v>35711.879999999997</v>
          </cell>
          <cell r="H45">
            <v>0</v>
          </cell>
        </row>
        <row r="46">
          <cell r="A46" t="str">
            <v>01.03.20.3</v>
          </cell>
          <cell r="B46" t="str">
            <v>Ñaøo goác caây ñòa hình söôøn doác &gt; 25ñoä d &lt;= 40</v>
          </cell>
          <cell r="C46" t="str">
            <v>goác</v>
          </cell>
          <cell r="D46">
            <v>0</v>
          </cell>
          <cell r="E46">
            <v>0</v>
          </cell>
          <cell r="F46">
            <v>0</v>
          </cell>
          <cell r="G46">
            <v>65942.8</v>
          </cell>
          <cell r="H46">
            <v>0</v>
          </cell>
        </row>
        <row r="47">
          <cell r="A47" t="str">
            <v>01.03.20.4</v>
          </cell>
          <cell r="B47" t="str">
            <v>Ñaøo goác caây ñòa hình söôøn doác &gt; 25ñoä d &lt;= 50</v>
          </cell>
          <cell r="C47" t="str">
            <v>goác</v>
          </cell>
          <cell r="D47">
            <v>0</v>
          </cell>
          <cell r="E47">
            <v>0</v>
          </cell>
          <cell r="F47">
            <v>0</v>
          </cell>
          <cell r="G47">
            <v>127603.6</v>
          </cell>
          <cell r="H47">
            <v>0</v>
          </cell>
        </row>
        <row r="48">
          <cell r="A48" t="str">
            <v>01.03.20.5</v>
          </cell>
          <cell r="B48" t="str">
            <v>Ñaøo goác caây ñòa hình söôøn doác &gt; 25ñoä d &lt;= 60</v>
          </cell>
          <cell r="C48" t="str">
            <v>goác</v>
          </cell>
          <cell r="D48">
            <v>0</v>
          </cell>
          <cell r="E48">
            <v>0</v>
          </cell>
          <cell r="F48">
            <v>0</v>
          </cell>
          <cell r="G48">
            <v>304878.40000000002</v>
          </cell>
          <cell r="H48">
            <v>0</v>
          </cell>
        </row>
        <row r="49">
          <cell r="A49" t="str">
            <v>01.03.20.6</v>
          </cell>
          <cell r="B49" t="str">
            <v>Ñaøo goác caây ñòa hình söôøn doác &gt; 25ñoä d &lt;= 70</v>
          </cell>
          <cell r="C49" t="str">
            <v>goác</v>
          </cell>
          <cell r="D49">
            <v>0</v>
          </cell>
          <cell r="E49">
            <v>0</v>
          </cell>
          <cell r="F49">
            <v>0</v>
          </cell>
          <cell r="G49">
            <v>572931.6</v>
          </cell>
          <cell r="H49">
            <v>0</v>
          </cell>
        </row>
        <row r="50">
          <cell r="A50" t="str">
            <v>01.03.20.7</v>
          </cell>
          <cell r="B50" t="str">
            <v>Ñaøo goác caây ñòa hình söôøn doác &gt; 25ñoä d &gt;70</v>
          </cell>
          <cell r="C50" t="str">
            <v>goác</v>
          </cell>
          <cell r="D50">
            <v>0</v>
          </cell>
          <cell r="E50">
            <v>0</v>
          </cell>
          <cell r="F50">
            <v>0</v>
          </cell>
          <cell r="G50">
            <v>1026823.6</v>
          </cell>
          <cell r="H50">
            <v>0</v>
          </cell>
        </row>
        <row r="51">
          <cell r="A51" t="str">
            <v>01.04.10.1</v>
          </cell>
          <cell r="B51" t="str">
            <v>Ñaøo buïi caây, ôû ñòa hình baèng phaúng, d &lt;=30</v>
          </cell>
          <cell r="C51" t="str">
            <v>Buïi</v>
          </cell>
          <cell r="D51">
            <v>0</v>
          </cell>
          <cell r="E51">
            <v>0</v>
          </cell>
          <cell r="F51">
            <v>0</v>
          </cell>
          <cell r="G51">
            <v>42820</v>
          </cell>
          <cell r="H51">
            <v>0</v>
          </cell>
        </row>
        <row r="52">
          <cell r="A52" t="str">
            <v>01.04.10.2</v>
          </cell>
          <cell r="B52" t="str">
            <v>Ñaøo buïi caây, ôû ñòa hình baèng phaúng, d &gt;30</v>
          </cell>
          <cell r="C52" t="str">
            <v>Buïi</v>
          </cell>
          <cell r="D52">
            <v>0</v>
          </cell>
          <cell r="E52">
            <v>0</v>
          </cell>
          <cell r="F52">
            <v>0</v>
          </cell>
          <cell r="G52">
            <v>61660.799999999996</v>
          </cell>
          <cell r="H52">
            <v>0</v>
          </cell>
        </row>
        <row r="53">
          <cell r="A53" t="str">
            <v>01.04.10.3</v>
          </cell>
          <cell r="B53" t="str">
            <v>Ñaøo buïi tre, ôû ñòa hình baèng phaúng, d &lt;=50</v>
          </cell>
          <cell r="C53" t="str">
            <v>Buïi</v>
          </cell>
          <cell r="D53">
            <v>0</v>
          </cell>
          <cell r="E53">
            <v>0</v>
          </cell>
          <cell r="F53">
            <v>0</v>
          </cell>
          <cell r="G53">
            <v>196971.99999999997</v>
          </cell>
          <cell r="H53">
            <v>0</v>
          </cell>
        </row>
        <row r="54">
          <cell r="A54" t="str">
            <v>01.04.10.4</v>
          </cell>
          <cell r="B54" t="str">
            <v>Ñaøo buïi tre, ôû ñòa hình baèng phaúng, d &lt;=70</v>
          </cell>
          <cell r="C54" t="str">
            <v>Buïi</v>
          </cell>
          <cell r="D54">
            <v>0</v>
          </cell>
          <cell r="E54">
            <v>0</v>
          </cell>
          <cell r="F54">
            <v>0</v>
          </cell>
          <cell r="G54">
            <v>295458</v>
          </cell>
          <cell r="H54">
            <v>0</v>
          </cell>
        </row>
        <row r="55">
          <cell r="A55" t="str">
            <v>01.04.10.5</v>
          </cell>
          <cell r="B55" t="str">
            <v>Ñaøo buïi tre, ôû ñòa hình baèng phaúng, d &lt;=90</v>
          </cell>
          <cell r="C55" t="str">
            <v>Buïi</v>
          </cell>
          <cell r="D55">
            <v>0</v>
          </cell>
          <cell r="E55">
            <v>0</v>
          </cell>
          <cell r="F55">
            <v>0</v>
          </cell>
          <cell r="G55">
            <v>443615.19999999995</v>
          </cell>
          <cell r="H55">
            <v>0</v>
          </cell>
        </row>
        <row r="56">
          <cell r="A56" t="str">
            <v>01.04.10.6</v>
          </cell>
          <cell r="B56" t="str">
            <v>Ñaøo buïi tre, ôû ñòa hình baèng phaúng, d &lt;=110</v>
          </cell>
          <cell r="C56" t="str">
            <v>Buïi</v>
          </cell>
          <cell r="D56">
            <v>0</v>
          </cell>
          <cell r="E56">
            <v>0</v>
          </cell>
          <cell r="F56">
            <v>0</v>
          </cell>
          <cell r="G56">
            <v>664566.4</v>
          </cell>
          <cell r="H56">
            <v>0</v>
          </cell>
        </row>
        <row r="57">
          <cell r="A57" t="str">
            <v>01.04.10.7</v>
          </cell>
          <cell r="B57" t="str">
            <v>Ñaøo buïi tre, ôû ñòa hình baèng phaúng, d &gt;110</v>
          </cell>
          <cell r="C57" t="str">
            <v>Buïi</v>
          </cell>
          <cell r="D57">
            <v>0</v>
          </cell>
          <cell r="E57">
            <v>0</v>
          </cell>
          <cell r="F57">
            <v>0</v>
          </cell>
          <cell r="G57">
            <v>996849.60000000009</v>
          </cell>
          <cell r="H57">
            <v>0</v>
          </cell>
        </row>
        <row r="58">
          <cell r="A58" t="str">
            <v>01.04.20.1</v>
          </cell>
          <cell r="B58" t="str">
            <v>Ñaøo buïi caây, ôû ñòa hình söôøn doác &gt; 25ñoä, d &lt;=30</v>
          </cell>
          <cell r="C58" t="str">
            <v>Buïi</v>
          </cell>
          <cell r="D58">
            <v>0</v>
          </cell>
          <cell r="E58">
            <v>0</v>
          </cell>
          <cell r="F58">
            <v>0</v>
          </cell>
          <cell r="G58">
            <v>49671.199999999997</v>
          </cell>
          <cell r="H58">
            <v>0</v>
          </cell>
        </row>
        <row r="59">
          <cell r="A59" t="str">
            <v>01.04.20.2</v>
          </cell>
          <cell r="B59" t="str">
            <v>Ñaøo buïi caây, ôû ñòa hình söôøn doác &gt; 25ñoä, d &gt;30</v>
          </cell>
          <cell r="C59" t="str">
            <v>Buïi</v>
          </cell>
          <cell r="D59">
            <v>0</v>
          </cell>
          <cell r="E59">
            <v>0</v>
          </cell>
          <cell r="F59">
            <v>0</v>
          </cell>
          <cell r="G59">
            <v>71081.2</v>
          </cell>
          <cell r="H59">
            <v>0</v>
          </cell>
        </row>
        <row r="60">
          <cell r="A60" t="str">
            <v>01.04.20.3</v>
          </cell>
          <cell r="B60" t="str">
            <v>Ñaøo buïi tre, ôû ñòa hình söôøn doác &gt; 25ñoä, d &lt;=50</v>
          </cell>
          <cell r="C60" t="str">
            <v>Buïi</v>
          </cell>
          <cell r="D60">
            <v>0</v>
          </cell>
          <cell r="E60">
            <v>0</v>
          </cell>
          <cell r="F60">
            <v>0</v>
          </cell>
          <cell r="G60">
            <v>226946</v>
          </cell>
          <cell r="H60">
            <v>0</v>
          </cell>
        </row>
        <row r="61">
          <cell r="A61" t="str">
            <v>01.04.20.4</v>
          </cell>
          <cell r="B61" t="str">
            <v>Ñaøo buïi tre, ôû ñòa hình söôøn doác &gt; 25ñoä, d &lt;=70</v>
          </cell>
          <cell r="C61" t="str">
            <v>Buïi</v>
          </cell>
          <cell r="D61">
            <v>0</v>
          </cell>
          <cell r="E61">
            <v>0</v>
          </cell>
          <cell r="F61">
            <v>0</v>
          </cell>
          <cell r="G61">
            <v>340847.2</v>
          </cell>
          <cell r="H61">
            <v>0</v>
          </cell>
        </row>
        <row r="62">
          <cell r="A62" t="str">
            <v>01.04.20.5</v>
          </cell>
          <cell r="B62" t="str">
            <v>Ñaøo buïi tre, ôû ñòa hình söôøn doác &gt; 25ñoä, d &lt;=90</v>
          </cell>
          <cell r="C62" t="str">
            <v>Buïi</v>
          </cell>
          <cell r="D62">
            <v>0</v>
          </cell>
          <cell r="E62">
            <v>0</v>
          </cell>
          <cell r="F62">
            <v>0</v>
          </cell>
          <cell r="G62">
            <v>510414.4</v>
          </cell>
          <cell r="H62">
            <v>0</v>
          </cell>
        </row>
        <row r="63">
          <cell r="A63" t="str">
            <v>01.04.20.6</v>
          </cell>
          <cell r="B63" t="str">
            <v>Ñaøo buïi tre, ôû ñòa hình söôøn doác &gt; 25ñoä, d &lt;=110</v>
          </cell>
          <cell r="C63" t="str">
            <v>Buïi</v>
          </cell>
          <cell r="D63">
            <v>0</v>
          </cell>
          <cell r="E63">
            <v>0</v>
          </cell>
          <cell r="F63">
            <v>0</v>
          </cell>
          <cell r="G63">
            <v>765621.6</v>
          </cell>
          <cell r="H63">
            <v>0</v>
          </cell>
        </row>
        <row r="64">
          <cell r="A64" t="str">
            <v>01.04.20.7</v>
          </cell>
          <cell r="B64" t="str">
            <v>Ñaøo buïi tre, ôû ñòa hình söôøn doác &gt; 25ñoä, d &gt;110</v>
          </cell>
          <cell r="C64" t="str">
            <v>Buïi</v>
          </cell>
          <cell r="D64">
            <v>0</v>
          </cell>
          <cell r="E64">
            <v>0</v>
          </cell>
          <cell r="F64">
            <v>0</v>
          </cell>
          <cell r="G64">
            <v>1149288.8</v>
          </cell>
          <cell r="H64">
            <v>0</v>
          </cell>
        </row>
        <row r="65">
          <cell r="A65" t="str">
            <v>01.05.10.1</v>
          </cell>
          <cell r="B65" t="str">
            <v>San söûa maët baèng , ñaát caáp 1</v>
          </cell>
          <cell r="C65" t="str">
            <v>m2</v>
          </cell>
          <cell r="D65">
            <v>0</v>
          </cell>
          <cell r="E65">
            <v>0</v>
          </cell>
          <cell r="F65">
            <v>0</v>
          </cell>
          <cell r="G65">
            <v>4538.92</v>
          </cell>
          <cell r="H65">
            <v>0</v>
          </cell>
        </row>
        <row r="66">
          <cell r="A66" t="str">
            <v>01.05.10.2</v>
          </cell>
          <cell r="B66" t="str">
            <v>San söûa maët baèng , ñaát caáp 2</v>
          </cell>
          <cell r="C66" t="str">
            <v>m2</v>
          </cell>
          <cell r="D66">
            <v>0</v>
          </cell>
          <cell r="E66">
            <v>0</v>
          </cell>
          <cell r="F66">
            <v>0</v>
          </cell>
          <cell r="G66">
            <v>5138.3999999999996</v>
          </cell>
          <cell r="H66">
            <v>0</v>
          </cell>
        </row>
        <row r="67">
          <cell r="A67" t="str">
            <v>01.05.10.3</v>
          </cell>
          <cell r="B67" t="str">
            <v>San söûa maët baèng , ñaát caáp 3</v>
          </cell>
          <cell r="C67" t="str">
            <v>m2</v>
          </cell>
          <cell r="D67">
            <v>0</v>
          </cell>
          <cell r="E67">
            <v>0</v>
          </cell>
          <cell r="F67">
            <v>0</v>
          </cell>
          <cell r="G67">
            <v>5994.8</v>
          </cell>
          <cell r="H67">
            <v>0</v>
          </cell>
        </row>
        <row r="68">
          <cell r="A68" t="str">
            <v>01.05.10.4</v>
          </cell>
          <cell r="B68" t="str">
            <v>San söûa maët baèng , ñaát caáp 4</v>
          </cell>
          <cell r="C68" t="str">
            <v>m2</v>
          </cell>
          <cell r="D68">
            <v>0</v>
          </cell>
          <cell r="E68">
            <v>0</v>
          </cell>
          <cell r="F68">
            <v>0</v>
          </cell>
          <cell r="G68">
            <v>7108.1200000000008</v>
          </cell>
          <cell r="H68">
            <v>0</v>
          </cell>
        </row>
        <row r="69">
          <cell r="A69" t="str">
            <v>01.05.20.1</v>
          </cell>
          <cell r="B69" t="str">
            <v>Toân taïo ñöôøng cuõ, ñaát caáp 1</v>
          </cell>
          <cell r="C69" t="str">
            <v>m3</v>
          </cell>
          <cell r="D69">
            <v>0</v>
          </cell>
          <cell r="E69">
            <v>0</v>
          </cell>
          <cell r="F69">
            <v>0</v>
          </cell>
          <cell r="G69">
            <v>59091.6</v>
          </cell>
          <cell r="H69">
            <v>0</v>
          </cell>
        </row>
        <row r="70">
          <cell r="A70" t="str">
            <v>01.05.20.2</v>
          </cell>
          <cell r="B70" t="str">
            <v>Toân taïo ñöôøng cuõ, ñaát caáp 2</v>
          </cell>
          <cell r="C70" t="str">
            <v>m3</v>
          </cell>
          <cell r="D70">
            <v>0</v>
          </cell>
          <cell r="E70">
            <v>0</v>
          </cell>
          <cell r="F70">
            <v>0</v>
          </cell>
          <cell r="G70">
            <v>66799.199999999997</v>
          </cell>
          <cell r="H70">
            <v>0</v>
          </cell>
        </row>
        <row r="71">
          <cell r="A71" t="str">
            <v>01.05.20.3</v>
          </cell>
          <cell r="B71" t="str">
            <v>Toân taïo ñöôøng cuõ, ñaát caáp 3</v>
          </cell>
          <cell r="C71" t="str">
            <v>m3</v>
          </cell>
          <cell r="D71">
            <v>0</v>
          </cell>
          <cell r="E71">
            <v>0</v>
          </cell>
          <cell r="F71">
            <v>0</v>
          </cell>
          <cell r="G71">
            <v>79645.2</v>
          </cell>
          <cell r="H71">
            <v>0</v>
          </cell>
        </row>
        <row r="72">
          <cell r="A72" t="str">
            <v>01.05.20.4</v>
          </cell>
          <cell r="B72" t="str">
            <v>Toân taïo ñöôøng cuõ, ñaát caáp 4</v>
          </cell>
          <cell r="C72" t="str">
            <v>m3</v>
          </cell>
          <cell r="D72">
            <v>0</v>
          </cell>
          <cell r="E72">
            <v>0</v>
          </cell>
          <cell r="F72">
            <v>0</v>
          </cell>
          <cell r="G72">
            <v>92491.200000000012</v>
          </cell>
          <cell r="H72">
            <v>0</v>
          </cell>
        </row>
        <row r="73">
          <cell r="A73" t="str">
            <v>01.05.30.1</v>
          </cell>
          <cell r="B73" t="str">
            <v>Laøm ñöôøng theo söôøn ñoài , ñaát caáp 1</v>
          </cell>
          <cell r="C73" t="str">
            <v>m3</v>
          </cell>
          <cell r="D73">
            <v>0</v>
          </cell>
          <cell r="E73">
            <v>0</v>
          </cell>
          <cell r="F73">
            <v>0</v>
          </cell>
          <cell r="G73">
            <v>42820</v>
          </cell>
          <cell r="H73">
            <v>0</v>
          </cell>
        </row>
        <row r="74">
          <cell r="A74" t="str">
            <v>01.05.30.2</v>
          </cell>
          <cell r="B74" t="str">
            <v>Laøm ñöôøng theo söôøn ñoài , ñaát caáp 2</v>
          </cell>
          <cell r="C74" t="str">
            <v>m3</v>
          </cell>
          <cell r="D74">
            <v>0</v>
          </cell>
          <cell r="E74">
            <v>0</v>
          </cell>
          <cell r="F74">
            <v>0</v>
          </cell>
          <cell r="G74">
            <v>55666</v>
          </cell>
          <cell r="H74">
            <v>0</v>
          </cell>
        </row>
        <row r="75">
          <cell r="A75" t="str">
            <v>01.05.30.3</v>
          </cell>
          <cell r="B75" t="str">
            <v>Laøm ñöôøng theo söôøn ñoài , ñaát caáp 3</v>
          </cell>
          <cell r="C75" t="str">
            <v>m3</v>
          </cell>
          <cell r="D75">
            <v>0</v>
          </cell>
          <cell r="E75">
            <v>0</v>
          </cell>
          <cell r="F75">
            <v>0</v>
          </cell>
          <cell r="G75">
            <v>64230</v>
          </cell>
          <cell r="H75">
            <v>0</v>
          </cell>
        </row>
        <row r="76">
          <cell r="A76" t="str">
            <v>01.05.30.4</v>
          </cell>
          <cell r="B76" t="str">
            <v>Laøm ñöôøng theo söôøn ñoài , ñaát caáp 4</v>
          </cell>
          <cell r="C76" t="str">
            <v>m3</v>
          </cell>
          <cell r="D76">
            <v>0</v>
          </cell>
          <cell r="E76">
            <v>0</v>
          </cell>
          <cell r="F76">
            <v>0</v>
          </cell>
          <cell r="G76">
            <v>92491.200000000012</v>
          </cell>
          <cell r="H76">
            <v>0</v>
          </cell>
        </row>
        <row r="77">
          <cell r="A77" t="str">
            <v>01.05.40.1</v>
          </cell>
          <cell r="B77" t="str">
            <v>Ñaøo ñaát maët baèng, san söôøn, ñaát caáp 1</v>
          </cell>
          <cell r="C77" t="str">
            <v>m3</v>
          </cell>
          <cell r="D77">
            <v>0</v>
          </cell>
          <cell r="E77">
            <v>0</v>
          </cell>
          <cell r="F77">
            <v>0</v>
          </cell>
          <cell r="G77">
            <v>47958.400000000001</v>
          </cell>
          <cell r="H77">
            <v>0</v>
          </cell>
        </row>
        <row r="78">
          <cell r="A78" t="str">
            <v>01.05.40.2</v>
          </cell>
          <cell r="B78" t="str">
            <v>Ñaøo ñaát maët baèng, san söôøn, ñaát caáp 2</v>
          </cell>
          <cell r="C78" t="str">
            <v>m3</v>
          </cell>
          <cell r="D78">
            <v>0</v>
          </cell>
          <cell r="E78">
            <v>0</v>
          </cell>
          <cell r="F78">
            <v>0</v>
          </cell>
          <cell r="G78">
            <v>62517.2</v>
          </cell>
          <cell r="H78">
            <v>0</v>
          </cell>
        </row>
        <row r="79">
          <cell r="A79" t="str">
            <v>01.05.40.3</v>
          </cell>
          <cell r="B79" t="str">
            <v>Ñaøo ñaát maët baèng, san söôøn, ñaát caáp 3</v>
          </cell>
          <cell r="C79" t="str">
            <v>m3</v>
          </cell>
          <cell r="D79">
            <v>0</v>
          </cell>
          <cell r="E79">
            <v>0</v>
          </cell>
          <cell r="F79">
            <v>0</v>
          </cell>
          <cell r="G79">
            <v>107050</v>
          </cell>
          <cell r="H79">
            <v>0</v>
          </cell>
        </row>
        <row r="80">
          <cell r="A80" t="str">
            <v>01.05.40.4</v>
          </cell>
          <cell r="B80" t="str">
            <v>Ñaøo ñaát maët baèng, san söôøn, ñaát caáp 4</v>
          </cell>
          <cell r="C80" t="str">
            <v>m3</v>
          </cell>
          <cell r="D80">
            <v>0</v>
          </cell>
          <cell r="E80">
            <v>0</v>
          </cell>
          <cell r="F80">
            <v>0</v>
          </cell>
          <cell r="G80">
            <v>171280</v>
          </cell>
          <cell r="H80">
            <v>0</v>
          </cell>
        </row>
        <row r="81">
          <cell r="A81" t="str">
            <v>01.05.50.1</v>
          </cell>
          <cell r="B81" t="str">
            <v>Laøm ñöôøng môùi, ñaát caáp1</v>
          </cell>
          <cell r="C81" t="str">
            <v>m3</v>
          </cell>
          <cell r="D81">
            <v>0</v>
          </cell>
          <cell r="E81">
            <v>0</v>
          </cell>
          <cell r="F81">
            <v>0</v>
          </cell>
          <cell r="G81">
            <v>69368.400000000009</v>
          </cell>
          <cell r="H81">
            <v>0</v>
          </cell>
        </row>
        <row r="82">
          <cell r="A82" t="str">
            <v>01.05.50.2</v>
          </cell>
          <cell r="B82" t="str">
            <v>Laøm ñöôøng môùi, ñaát caáp2</v>
          </cell>
          <cell r="C82" t="str">
            <v>m3</v>
          </cell>
          <cell r="D82">
            <v>0</v>
          </cell>
          <cell r="E82">
            <v>0</v>
          </cell>
          <cell r="F82">
            <v>0</v>
          </cell>
          <cell r="G82">
            <v>74506.8</v>
          </cell>
          <cell r="H82">
            <v>0</v>
          </cell>
        </row>
        <row r="83">
          <cell r="A83" t="str">
            <v>01.05.50.3</v>
          </cell>
          <cell r="B83" t="str">
            <v>Laøm ñöôøng môùi, ñaát caáp3</v>
          </cell>
          <cell r="C83" t="str">
            <v>m3</v>
          </cell>
          <cell r="D83">
            <v>0</v>
          </cell>
          <cell r="E83">
            <v>0</v>
          </cell>
          <cell r="F83">
            <v>0</v>
          </cell>
          <cell r="G83">
            <v>93347.6</v>
          </cell>
          <cell r="H83">
            <v>0</v>
          </cell>
        </row>
        <row r="84">
          <cell r="A84" t="str">
            <v>01.05.50.4</v>
          </cell>
          <cell r="B84" t="str">
            <v>Laøm ñöôøng môùi, ñaát caáp4</v>
          </cell>
          <cell r="C84" t="str">
            <v>m3</v>
          </cell>
          <cell r="D84">
            <v>0</v>
          </cell>
          <cell r="E84">
            <v>0</v>
          </cell>
          <cell r="F84">
            <v>0</v>
          </cell>
          <cell r="G84">
            <v>113044.8</v>
          </cell>
          <cell r="H84">
            <v>0</v>
          </cell>
        </row>
        <row r="85">
          <cell r="A85" t="str">
            <v>01.06.10.1</v>
          </cell>
          <cell r="B85" t="str">
            <v>San gaït maët baèng, saït söôøn,  TC+CG ñaát caáp 1</v>
          </cell>
          <cell r="C85" t="str">
            <v>m3</v>
          </cell>
          <cell r="D85">
            <v>0</v>
          </cell>
          <cell r="E85">
            <v>0</v>
          </cell>
          <cell r="F85">
            <v>0</v>
          </cell>
          <cell r="G85">
            <v>2440.7400000000002</v>
          </cell>
          <cell r="H85">
            <v>356.54339999999996</v>
          </cell>
        </row>
        <row r="86">
          <cell r="A86" t="str">
            <v>01.06.10.2</v>
          </cell>
          <cell r="B86" t="str">
            <v>San gaït maët baèng, saït söôøn,  TC+CG ñaát caáp 2</v>
          </cell>
          <cell r="C86" t="str">
            <v>m3</v>
          </cell>
          <cell r="D86">
            <v>0</v>
          </cell>
          <cell r="E86">
            <v>0</v>
          </cell>
          <cell r="F86">
            <v>0</v>
          </cell>
          <cell r="G86">
            <v>3185.8079999999995</v>
          </cell>
          <cell r="H86">
            <v>437.0532</v>
          </cell>
        </row>
        <row r="87">
          <cell r="A87" t="str">
            <v>01.06.10.3</v>
          </cell>
          <cell r="B87" t="str">
            <v>San gaït maët baèng, saït söôøn,  TC+CG ñaát caáp 3</v>
          </cell>
          <cell r="C87" t="str">
            <v>m3</v>
          </cell>
          <cell r="D87">
            <v>0</v>
          </cell>
          <cell r="E87">
            <v>0</v>
          </cell>
          <cell r="F87">
            <v>0</v>
          </cell>
          <cell r="G87">
            <v>3810.98</v>
          </cell>
          <cell r="H87">
            <v>575.07000000000005</v>
          </cell>
        </row>
        <row r="88">
          <cell r="A88" t="str">
            <v>01.06.10.4</v>
          </cell>
          <cell r="B88" t="str">
            <v>San gaït maët baèng, saït söôøn,  TC+CG ñaát caáp 4</v>
          </cell>
          <cell r="C88" t="str">
            <v>m3</v>
          </cell>
          <cell r="D88">
            <v>0</v>
          </cell>
          <cell r="E88">
            <v>0</v>
          </cell>
          <cell r="F88">
            <v>0</v>
          </cell>
          <cell r="G88">
            <v>4624.5600000000004</v>
          </cell>
          <cell r="H88">
            <v>782.09520000000009</v>
          </cell>
        </row>
        <row r="89">
          <cell r="A89" t="str">
            <v>01.06.20.1</v>
          </cell>
          <cell r="B89" t="str">
            <v>San gaït ñöôøng taïm, TC+CG, ñaát caâp1</v>
          </cell>
          <cell r="C89" t="str">
            <v>m3</v>
          </cell>
          <cell r="D89">
            <v>0</v>
          </cell>
          <cell r="E89">
            <v>0</v>
          </cell>
          <cell r="F89">
            <v>0</v>
          </cell>
          <cell r="G89">
            <v>2440.7400000000002</v>
          </cell>
          <cell r="H89">
            <v>483.05879999999996</v>
          </cell>
        </row>
        <row r="90">
          <cell r="A90" t="str">
            <v>01.06.20.2</v>
          </cell>
          <cell r="B90" t="str">
            <v>San gaït ñöôøng taïm, TC+CG, ñaát caâp2</v>
          </cell>
          <cell r="C90" t="str">
            <v>m3</v>
          </cell>
          <cell r="D90">
            <v>0</v>
          </cell>
          <cell r="E90">
            <v>0</v>
          </cell>
          <cell r="F90">
            <v>0</v>
          </cell>
          <cell r="G90">
            <v>3185.8079999999995</v>
          </cell>
          <cell r="H90">
            <v>598.07280000000003</v>
          </cell>
        </row>
        <row r="91">
          <cell r="A91" t="str">
            <v>01.06.20.3</v>
          </cell>
          <cell r="B91" t="str">
            <v>San gaït ñöôøng taïm, TC+CG, ñaát caâp3</v>
          </cell>
          <cell r="C91" t="str">
            <v>m3</v>
          </cell>
          <cell r="D91">
            <v>0</v>
          </cell>
          <cell r="E91">
            <v>0</v>
          </cell>
          <cell r="F91">
            <v>0</v>
          </cell>
          <cell r="G91">
            <v>3810.98</v>
          </cell>
          <cell r="H91">
            <v>713.08679999999993</v>
          </cell>
        </row>
        <row r="92">
          <cell r="A92" t="str">
            <v>01.06.20.4</v>
          </cell>
          <cell r="B92" t="str">
            <v>San gaït ñöôøng taïm, TC+CG, ñaát caâp4</v>
          </cell>
          <cell r="C92" t="str">
            <v>m3</v>
          </cell>
          <cell r="D92">
            <v>0</v>
          </cell>
          <cell r="E92">
            <v>0</v>
          </cell>
          <cell r="F92">
            <v>0</v>
          </cell>
          <cell r="G92">
            <v>4624.5600000000004</v>
          </cell>
          <cell r="H92">
            <v>966.11759999999992</v>
          </cell>
        </row>
        <row r="93">
          <cell r="A93" t="str">
            <v>01.07.10</v>
          </cell>
          <cell r="B93" t="str">
            <v xml:space="preserve">Xeáp ñaù khan </v>
          </cell>
          <cell r="C93" t="str">
            <v>m3</v>
          </cell>
          <cell r="D93">
            <v>161818.4</v>
          </cell>
          <cell r="E93">
            <v>161818.4</v>
          </cell>
          <cell r="F93">
            <v>161818.4</v>
          </cell>
          <cell r="G93">
            <v>149870</v>
          </cell>
          <cell r="H93">
            <v>0</v>
          </cell>
        </row>
        <row r="94">
          <cell r="A94" t="str">
            <v>01.07.20</v>
          </cell>
          <cell r="B94" t="str">
            <v>Raûi ñaù choáng luùn</v>
          </cell>
          <cell r="C94" t="str">
            <v>m3</v>
          </cell>
          <cell r="D94">
            <v>168182.04</v>
          </cell>
          <cell r="E94">
            <v>168182.04</v>
          </cell>
          <cell r="F94">
            <v>168182.04</v>
          </cell>
          <cell r="G94">
            <v>128460</v>
          </cell>
          <cell r="H94">
            <v>0</v>
          </cell>
        </row>
        <row r="95">
          <cell r="A95" t="str">
            <v>01.07.30</v>
          </cell>
          <cell r="B95" t="str">
            <v>Xeáp ñaù vaøo roï</v>
          </cell>
          <cell r="C95" t="str">
            <v>m3</v>
          </cell>
          <cell r="D95">
            <v>161818.4</v>
          </cell>
          <cell r="E95">
            <v>161818.4</v>
          </cell>
          <cell r="F95">
            <v>161818.4</v>
          </cell>
          <cell r="G95">
            <v>137024</v>
          </cell>
          <cell r="H95">
            <v>0</v>
          </cell>
        </row>
        <row r="96">
          <cell r="A96" t="str">
            <v>01.08.10</v>
          </cell>
          <cell r="B96" t="str">
            <v>Laøm caàu taïm</v>
          </cell>
          <cell r="C96" t="str">
            <v>m2</v>
          </cell>
          <cell r="D96">
            <v>23625</v>
          </cell>
          <cell r="E96">
            <v>23625</v>
          </cell>
          <cell r="F96">
            <v>23625</v>
          </cell>
          <cell r="G96">
            <v>27404.799999999999</v>
          </cell>
          <cell r="H96">
            <v>0</v>
          </cell>
        </row>
        <row r="97">
          <cell r="A97" t="str">
            <v>01.09.10.1</v>
          </cell>
          <cell r="B97" t="str">
            <v>Laøm kho kín</v>
          </cell>
          <cell r="C97" t="str">
            <v>m2</v>
          </cell>
          <cell r="D97">
            <v>252000</v>
          </cell>
          <cell r="E97">
            <v>252000</v>
          </cell>
          <cell r="F97">
            <v>252000</v>
          </cell>
          <cell r="G97">
            <v>141306</v>
          </cell>
          <cell r="H97">
            <v>0</v>
          </cell>
        </row>
        <row r="98">
          <cell r="A98" t="str">
            <v>01.09.10.2</v>
          </cell>
          <cell r="B98" t="str">
            <v>Laøm kho hôû</v>
          </cell>
          <cell r="C98" t="str">
            <v>m2</v>
          </cell>
          <cell r="D98">
            <v>149625</v>
          </cell>
          <cell r="E98">
            <v>149625</v>
          </cell>
          <cell r="F98">
            <v>149625</v>
          </cell>
          <cell r="G98">
            <v>127603.6</v>
          </cell>
          <cell r="H98">
            <v>0</v>
          </cell>
        </row>
        <row r="99">
          <cell r="A99" t="str">
            <v>01.10.10</v>
          </cell>
          <cell r="B99" t="str">
            <v>Taùt nöôùc baèng thuû coâng</v>
          </cell>
          <cell r="C99" t="str">
            <v>m3</v>
          </cell>
          <cell r="D99">
            <v>0</v>
          </cell>
          <cell r="E99">
            <v>0</v>
          </cell>
          <cell r="F99">
            <v>0</v>
          </cell>
          <cell r="G99">
            <v>34256</v>
          </cell>
          <cell r="H99">
            <v>0</v>
          </cell>
        </row>
        <row r="100">
          <cell r="A100" t="str">
            <v>01.10.20</v>
          </cell>
          <cell r="B100" t="str">
            <v>Taùt nöôùc baèng maùy bôm 1,5kW</v>
          </cell>
          <cell r="C100" t="str">
            <v>m3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4198.3</v>
          </cell>
        </row>
        <row r="101">
          <cell r="A101" t="str">
            <v>01.11.10.1</v>
          </cell>
          <cell r="B101" t="str">
            <v>Ñaép bôø bao, ñoá saâu buøn &lt;= 30</v>
          </cell>
          <cell r="C101" t="str">
            <v>m</v>
          </cell>
          <cell r="D101">
            <v>0</v>
          </cell>
          <cell r="E101">
            <v>0</v>
          </cell>
          <cell r="F101">
            <v>0</v>
          </cell>
          <cell r="G101">
            <v>32543.200000000001</v>
          </cell>
          <cell r="H101">
            <v>0</v>
          </cell>
        </row>
        <row r="102">
          <cell r="A102" t="str">
            <v>01.11.10.2</v>
          </cell>
          <cell r="B102" t="str">
            <v>Ñaép bôø bao, ñoá saâu buøn &lt;= 50</v>
          </cell>
          <cell r="C102" t="str">
            <v>m</v>
          </cell>
          <cell r="D102">
            <v>24000</v>
          </cell>
          <cell r="E102">
            <v>24000</v>
          </cell>
          <cell r="F102">
            <v>24000</v>
          </cell>
          <cell r="G102">
            <v>47958.400000000001</v>
          </cell>
          <cell r="H102">
            <v>0</v>
          </cell>
        </row>
        <row r="103">
          <cell r="A103" t="str">
            <v>01.11.10.3</v>
          </cell>
          <cell r="B103" t="str">
            <v>Ñaép bôø bao, ñoá saâu buøn &lt;= 80</v>
          </cell>
          <cell r="C103" t="str">
            <v>m</v>
          </cell>
          <cell r="D103">
            <v>37500</v>
          </cell>
          <cell r="E103">
            <v>37500</v>
          </cell>
          <cell r="F103">
            <v>37500</v>
          </cell>
          <cell r="G103">
            <v>73650.399999999994</v>
          </cell>
          <cell r="H103">
            <v>0</v>
          </cell>
        </row>
        <row r="104">
          <cell r="A104" t="str">
            <v>01.11.10.4</v>
          </cell>
          <cell r="B104" t="str">
            <v>Ñaép bôø bao, ñoá saâu buøn &lt;= 100</v>
          </cell>
          <cell r="C104" t="str">
            <v>m</v>
          </cell>
          <cell r="D104">
            <v>45000</v>
          </cell>
          <cell r="E104">
            <v>45000</v>
          </cell>
          <cell r="F104">
            <v>45000</v>
          </cell>
          <cell r="G104">
            <v>94204.000000000015</v>
          </cell>
          <cell r="H104">
            <v>0</v>
          </cell>
        </row>
        <row r="105">
          <cell r="A105" t="str">
            <v>01.12.10.1</v>
          </cell>
          <cell r="B105" t="str">
            <v>Ñaøo buøn ñaëc trong moïi ñieàu kieän</v>
          </cell>
          <cell r="C105" t="str">
            <v>m3</v>
          </cell>
          <cell r="D105">
            <v>0</v>
          </cell>
          <cell r="E105">
            <v>0</v>
          </cell>
          <cell r="F105">
            <v>0</v>
          </cell>
          <cell r="G105">
            <v>88209.2</v>
          </cell>
          <cell r="H105">
            <v>0</v>
          </cell>
        </row>
        <row r="106">
          <cell r="A106" t="str">
            <v>01.12.10.2</v>
          </cell>
          <cell r="B106" t="str">
            <v>Ñaøo buøn laãn raùc trong moïi ñieàu kieän</v>
          </cell>
          <cell r="C106" t="str">
            <v>m3</v>
          </cell>
          <cell r="D106">
            <v>0</v>
          </cell>
          <cell r="E106">
            <v>0</v>
          </cell>
          <cell r="F106">
            <v>0</v>
          </cell>
          <cell r="G106">
            <v>94204.000000000015</v>
          </cell>
          <cell r="H106">
            <v>0</v>
          </cell>
        </row>
        <row r="107">
          <cell r="A107" t="str">
            <v>01.12.10.3</v>
          </cell>
          <cell r="B107" t="str">
            <v>Ñaøo buøn laãn soûi ñaù trong moïi ñieàu kieän</v>
          </cell>
          <cell r="C107" t="str">
            <v>m3</v>
          </cell>
          <cell r="D107">
            <v>0</v>
          </cell>
          <cell r="E107">
            <v>0</v>
          </cell>
          <cell r="F107">
            <v>0</v>
          </cell>
          <cell r="G107">
            <v>153295.6</v>
          </cell>
          <cell r="H107">
            <v>0</v>
          </cell>
        </row>
        <row r="108">
          <cell r="A108" t="str">
            <v>01.12.10.4</v>
          </cell>
          <cell r="B108" t="str">
            <v>Ñaøo buøn loûng trong moïi ñieàu kieän</v>
          </cell>
          <cell r="C108" t="str">
            <v>m3</v>
          </cell>
          <cell r="D108">
            <v>0</v>
          </cell>
          <cell r="E108">
            <v>0</v>
          </cell>
          <cell r="F108">
            <v>0</v>
          </cell>
          <cell r="G108">
            <v>134454.80000000002</v>
          </cell>
          <cell r="H108">
            <v>0</v>
          </cell>
        </row>
        <row r="109">
          <cell r="A109" t="str">
            <v>CH. 2</v>
          </cell>
          <cell r="B109" t="str">
            <v>COÂNG TAÙC PHAÙ DÔÕ CAÙC COÂNG TRÌNH CUÕ</v>
          </cell>
          <cell r="C109" t="str">
            <v>m2</v>
          </cell>
        </row>
        <row r="110">
          <cell r="B110" t="str">
            <v>Thuû coâng</v>
          </cell>
          <cell r="H110">
            <v>0</v>
          </cell>
        </row>
        <row r="111">
          <cell r="A111" t="str">
            <v>02.01.10.1</v>
          </cell>
          <cell r="B111" t="str">
            <v>Phaù dôõ neàn gaïch caùc loaïi</v>
          </cell>
          <cell r="C111" t="str">
            <v>m2</v>
          </cell>
          <cell r="D111">
            <v>0</v>
          </cell>
          <cell r="E111">
            <v>0</v>
          </cell>
          <cell r="F111">
            <v>0</v>
          </cell>
          <cell r="G111">
            <v>5994.8</v>
          </cell>
          <cell r="H111">
            <v>0</v>
          </cell>
        </row>
        <row r="112">
          <cell r="A112" t="str">
            <v>02.01.10.2</v>
          </cell>
          <cell r="B112" t="str">
            <v>Phaù dôõ ñöôøng ñaù daêm, &lt;=20cm</v>
          </cell>
          <cell r="C112" t="str">
            <v>m2</v>
          </cell>
          <cell r="D112">
            <v>0</v>
          </cell>
          <cell r="E112">
            <v>0</v>
          </cell>
          <cell r="F112">
            <v>0</v>
          </cell>
          <cell r="G112">
            <v>15415.199999999999</v>
          </cell>
          <cell r="H112">
            <v>0</v>
          </cell>
        </row>
        <row r="113">
          <cell r="A113" t="str">
            <v>02.01.10.3</v>
          </cell>
          <cell r="B113" t="str">
            <v>Phaù dôõ maët ñöôøng nhöïa coù ñoä daøy &lt;=10cm</v>
          </cell>
          <cell r="C113" t="str">
            <v>m2</v>
          </cell>
          <cell r="D113">
            <v>0</v>
          </cell>
          <cell r="E113">
            <v>0</v>
          </cell>
          <cell r="F113">
            <v>0</v>
          </cell>
          <cell r="G113">
            <v>8564</v>
          </cell>
          <cell r="H113">
            <v>0</v>
          </cell>
        </row>
        <row r="114">
          <cell r="A114" t="str">
            <v>02.01.10.4</v>
          </cell>
          <cell r="B114" t="str">
            <v>Phaù dôõ maët ñöôøng nhöïa coù ñoä daøy &gt;10cm</v>
          </cell>
          <cell r="C114" t="str">
            <v>m2</v>
          </cell>
          <cell r="D114">
            <v>0</v>
          </cell>
          <cell r="E114">
            <v>0</v>
          </cell>
          <cell r="F114">
            <v>0</v>
          </cell>
          <cell r="G114">
            <v>17128</v>
          </cell>
          <cell r="H114">
            <v>0</v>
          </cell>
        </row>
        <row r="115">
          <cell r="A115" t="str">
            <v>02.01.10.5</v>
          </cell>
          <cell r="B115" t="str">
            <v>Phaù dôõ maët ñöôøng ñaù daêm thaám nhöïa &lt;=20cm</v>
          </cell>
          <cell r="C115" t="str">
            <v>m2</v>
          </cell>
          <cell r="D115">
            <v>0</v>
          </cell>
          <cell r="E115">
            <v>0</v>
          </cell>
          <cell r="F115">
            <v>0</v>
          </cell>
          <cell r="G115">
            <v>23122.800000000003</v>
          </cell>
          <cell r="H115">
            <v>0</v>
          </cell>
        </row>
        <row r="116">
          <cell r="A116" t="str">
            <v>02.02.10.1</v>
          </cell>
          <cell r="B116" t="str">
            <v>Phaù dôõ neàn ñöôøng xeáp ñaù hoäc</v>
          </cell>
          <cell r="C116" t="str">
            <v>m3</v>
          </cell>
          <cell r="D116">
            <v>0</v>
          </cell>
          <cell r="E116">
            <v>0</v>
          </cell>
          <cell r="F116">
            <v>0</v>
          </cell>
          <cell r="G116">
            <v>256920</v>
          </cell>
          <cell r="H116">
            <v>0</v>
          </cell>
        </row>
        <row r="117">
          <cell r="A117" t="str">
            <v>02.02.10.2</v>
          </cell>
          <cell r="B117" t="str">
            <v>Phaù dôõ beâ toâng ñaù daêm coù coát theùp</v>
          </cell>
          <cell r="C117" t="str">
            <v>m3</v>
          </cell>
          <cell r="D117">
            <v>0</v>
          </cell>
          <cell r="E117">
            <v>0</v>
          </cell>
          <cell r="F117">
            <v>0</v>
          </cell>
          <cell r="G117">
            <v>479583.99999999994</v>
          </cell>
          <cell r="H117">
            <v>0</v>
          </cell>
        </row>
        <row r="118">
          <cell r="A118" t="str">
            <v>02.02.10.3</v>
          </cell>
          <cell r="B118" t="str">
            <v>Phaù dôõ beâ toâng ñaù daêm khoâng coù coát theùp</v>
          </cell>
          <cell r="C118" t="str">
            <v>m3</v>
          </cell>
          <cell r="D118">
            <v>0</v>
          </cell>
          <cell r="E118">
            <v>0</v>
          </cell>
          <cell r="F118">
            <v>0</v>
          </cell>
          <cell r="G118">
            <v>333996</v>
          </cell>
          <cell r="H118">
            <v>0</v>
          </cell>
        </row>
        <row r="119">
          <cell r="A119" t="str">
            <v>02.02.10.4</v>
          </cell>
          <cell r="B119" t="str">
            <v>Phaù dôõ keát caáu gaïch</v>
          </cell>
          <cell r="C119" t="str">
            <v>m3</v>
          </cell>
          <cell r="D119">
            <v>0</v>
          </cell>
          <cell r="E119">
            <v>0</v>
          </cell>
          <cell r="F119">
            <v>0</v>
          </cell>
          <cell r="G119">
            <v>188408.00000000003</v>
          </cell>
          <cell r="H119">
            <v>0</v>
          </cell>
        </row>
        <row r="120">
          <cell r="B120" t="str">
            <v>Cô giôùi</v>
          </cell>
          <cell r="H120">
            <v>0</v>
          </cell>
        </row>
        <row r="121">
          <cell r="A121" t="str">
            <v>02.03.10.1</v>
          </cell>
          <cell r="B121" t="str">
            <v>Phaù dôõ baèng buùa caên BT, ñaù daêm coù coát theùp</v>
          </cell>
          <cell r="C121" t="str">
            <v>m3</v>
          </cell>
          <cell r="D121">
            <v>27273</v>
          </cell>
          <cell r="E121">
            <v>27273</v>
          </cell>
          <cell r="F121">
            <v>27273</v>
          </cell>
          <cell r="G121">
            <v>184982.40000000002</v>
          </cell>
          <cell r="H121">
            <v>694182.28399999999</v>
          </cell>
        </row>
        <row r="122">
          <cell r="A122" t="str">
            <v>02.03.10.2</v>
          </cell>
          <cell r="B122" t="str">
            <v>Phaù dôõ baèng buùa caên BT, ñaù daêm khoâng coát theùp</v>
          </cell>
          <cell r="C122" t="str">
            <v>m3</v>
          </cell>
          <cell r="D122">
            <v>0</v>
          </cell>
          <cell r="E122">
            <v>0</v>
          </cell>
          <cell r="F122">
            <v>0</v>
          </cell>
          <cell r="G122">
            <v>169567.2</v>
          </cell>
          <cell r="H122">
            <v>552535.78200000001</v>
          </cell>
        </row>
        <row r="123">
          <cell r="A123" t="str">
            <v>02.03.10.3</v>
          </cell>
          <cell r="B123" t="str">
            <v>Phaù dôõ baèng buùa caên gaïch ñaù</v>
          </cell>
          <cell r="C123" t="str">
            <v>m3</v>
          </cell>
          <cell r="D123">
            <v>0</v>
          </cell>
          <cell r="E123">
            <v>0</v>
          </cell>
          <cell r="F123">
            <v>0</v>
          </cell>
          <cell r="G123">
            <v>112188.40000000001</v>
          </cell>
          <cell r="H123">
            <v>525999.91200000001</v>
          </cell>
        </row>
        <row r="124">
          <cell r="A124" t="str">
            <v>02.03.20.1</v>
          </cell>
          <cell r="B124" t="str">
            <v>Khoan BTCT baèng maùy caàm tay</v>
          </cell>
          <cell r="C124" t="str">
            <v>m3</v>
          </cell>
          <cell r="D124">
            <v>27273</v>
          </cell>
          <cell r="E124">
            <v>27273</v>
          </cell>
          <cell r="F124">
            <v>27273</v>
          </cell>
          <cell r="G124">
            <v>207248.8</v>
          </cell>
          <cell r="H124">
            <v>122126.72</v>
          </cell>
        </row>
        <row r="125">
          <cell r="A125" t="str">
            <v>02.03.20.2</v>
          </cell>
          <cell r="B125" t="str">
            <v>Khoan BT khoâng coát theùp baèng maùy caàm tay</v>
          </cell>
          <cell r="C125" t="str">
            <v>m3</v>
          </cell>
          <cell r="D125">
            <v>0</v>
          </cell>
          <cell r="E125">
            <v>0</v>
          </cell>
          <cell r="F125">
            <v>0</v>
          </cell>
          <cell r="G125">
            <v>193546.4</v>
          </cell>
          <cell r="H125">
            <v>62229.599999999999</v>
          </cell>
        </row>
        <row r="126">
          <cell r="A126" t="str">
            <v>02.04.11.1</v>
          </cell>
          <cell r="B126" t="str">
            <v>Ñuïc loã thoâng töôøng 20x20cm daøy 11cm</v>
          </cell>
          <cell r="C126" t="str">
            <v>m2</v>
          </cell>
          <cell r="D126">
            <v>0</v>
          </cell>
          <cell r="E126">
            <v>0</v>
          </cell>
          <cell r="F126">
            <v>0</v>
          </cell>
          <cell r="G126">
            <v>7418.4000000000005</v>
          </cell>
          <cell r="H126">
            <v>0</v>
          </cell>
        </row>
        <row r="127">
          <cell r="A127" t="str">
            <v>02.04.11.2</v>
          </cell>
          <cell r="B127" t="str">
            <v>Ñuïc loã thoâng töôøng 20x20cm daøy 22cm</v>
          </cell>
          <cell r="C127" t="str">
            <v>m2</v>
          </cell>
          <cell r="D127">
            <v>0</v>
          </cell>
          <cell r="E127">
            <v>0</v>
          </cell>
          <cell r="F127">
            <v>0</v>
          </cell>
          <cell r="G127">
            <v>13909.5</v>
          </cell>
          <cell r="H127">
            <v>0</v>
          </cell>
        </row>
        <row r="128">
          <cell r="A128" t="str">
            <v>02.04.11.3</v>
          </cell>
          <cell r="B128" t="str">
            <v>Ñuïc loã thoâng töôøng 20x20cm, töôøng BT</v>
          </cell>
          <cell r="C128" t="str">
            <v>m2</v>
          </cell>
          <cell r="D128">
            <v>0</v>
          </cell>
          <cell r="E128">
            <v>0</v>
          </cell>
          <cell r="F128">
            <v>0</v>
          </cell>
          <cell r="G128">
            <v>114057.9</v>
          </cell>
          <cell r="H128">
            <v>0</v>
          </cell>
        </row>
        <row r="129">
          <cell r="A129" t="str">
            <v>02.04.12.1</v>
          </cell>
          <cell r="B129" t="str">
            <v>Ñuïc loã thoâng töôøng 40x40cm daøy 11cm</v>
          </cell>
          <cell r="C129" t="str">
            <v>m2</v>
          </cell>
          <cell r="D129">
            <v>0</v>
          </cell>
          <cell r="E129">
            <v>0</v>
          </cell>
          <cell r="F129">
            <v>0</v>
          </cell>
          <cell r="G129">
            <v>6491.1</v>
          </cell>
          <cell r="H129">
            <v>0</v>
          </cell>
        </row>
        <row r="130">
          <cell r="A130" t="str">
            <v>02.04.12.2</v>
          </cell>
          <cell r="B130" t="str">
            <v>Ñuïc loã thoâng töôøng 40x40cm daøy 22cm</v>
          </cell>
          <cell r="C130" t="str">
            <v>m2</v>
          </cell>
          <cell r="D130">
            <v>0</v>
          </cell>
          <cell r="E130">
            <v>0</v>
          </cell>
          <cell r="F130">
            <v>0</v>
          </cell>
          <cell r="G130">
            <v>15764.1</v>
          </cell>
          <cell r="H130">
            <v>0</v>
          </cell>
        </row>
        <row r="131">
          <cell r="A131" t="str">
            <v>02.04.12.3</v>
          </cell>
          <cell r="B131" t="str">
            <v>Ñuïc loã thoâng töôøng 40x40cm, töôøng BT</v>
          </cell>
          <cell r="C131" t="str">
            <v>m2</v>
          </cell>
          <cell r="D131">
            <v>0</v>
          </cell>
          <cell r="E131">
            <v>0</v>
          </cell>
          <cell r="F131">
            <v>0</v>
          </cell>
          <cell r="G131">
            <v>238316.09999999998</v>
          </cell>
          <cell r="H131">
            <v>0</v>
          </cell>
        </row>
        <row r="132">
          <cell r="A132" t="str">
            <v>02.04.13.1</v>
          </cell>
          <cell r="B132" t="str">
            <v>Ñuïc môû töôøng laøm cöûa daøy 11cm</v>
          </cell>
          <cell r="C132" t="str">
            <v>m2</v>
          </cell>
          <cell r="D132">
            <v>0</v>
          </cell>
          <cell r="E132">
            <v>0</v>
          </cell>
          <cell r="F132">
            <v>0</v>
          </cell>
          <cell r="G132">
            <v>22255.200000000001</v>
          </cell>
          <cell r="H132">
            <v>0</v>
          </cell>
        </row>
        <row r="133">
          <cell r="A133" t="str">
            <v>02.04.13.2</v>
          </cell>
          <cell r="B133" t="str">
            <v>Ñuïc môû töôøng laøm cöûa daøy 12cm</v>
          </cell>
          <cell r="C133" t="str">
            <v>m2</v>
          </cell>
          <cell r="D133">
            <v>0</v>
          </cell>
          <cell r="E133">
            <v>0</v>
          </cell>
          <cell r="F133">
            <v>0</v>
          </cell>
          <cell r="G133">
            <v>62129.100000000006</v>
          </cell>
          <cell r="H133">
            <v>0</v>
          </cell>
        </row>
        <row r="134">
          <cell r="A134" t="str">
            <v>CH.3</v>
          </cell>
          <cell r="B134" t="str">
            <v>COÂNG TAÙC VAÄN CHUYEÅN, BOÁC DÔÕ</v>
          </cell>
          <cell r="H134">
            <v>0</v>
          </cell>
        </row>
        <row r="135">
          <cell r="B135" t="str">
            <v>Vaän chuyeån thuû coâng</v>
          </cell>
        </row>
        <row r="136">
          <cell r="A136" t="str">
            <v>03.01.01.1</v>
          </cell>
          <cell r="B136" t="str">
            <v>Boác dôõ caùt ñen</v>
          </cell>
          <cell r="C136" t="str">
            <v>m3/km</v>
          </cell>
          <cell r="D136">
            <v>0</v>
          </cell>
          <cell r="E136">
            <v>0</v>
          </cell>
          <cell r="F136">
            <v>0</v>
          </cell>
          <cell r="G136">
            <v>11989.6</v>
          </cell>
          <cell r="H136">
            <v>0</v>
          </cell>
        </row>
        <row r="137">
          <cell r="A137" t="str">
            <v>03.01.01.2</v>
          </cell>
          <cell r="B137" t="str">
            <v>Vaän chuyeån caùt ñen cöï ly &lt;=100m</v>
          </cell>
          <cell r="C137" t="str">
            <v>m3/km</v>
          </cell>
          <cell r="D137">
            <v>0</v>
          </cell>
          <cell r="E137">
            <v>0</v>
          </cell>
          <cell r="F137">
            <v>0</v>
          </cell>
          <cell r="G137">
            <v>376816.00000000006</v>
          </cell>
          <cell r="H137">
            <v>0</v>
          </cell>
        </row>
        <row r="138">
          <cell r="A138" t="str">
            <v>03.01.01.3</v>
          </cell>
          <cell r="B138" t="str">
            <v>Vaän chuyeån caùt ñen cöï ly &lt;=300m</v>
          </cell>
          <cell r="C138" t="str">
            <v>m3/km</v>
          </cell>
          <cell r="D138">
            <v>0</v>
          </cell>
          <cell r="E138">
            <v>0</v>
          </cell>
          <cell r="F138">
            <v>0</v>
          </cell>
          <cell r="G138">
            <v>360544.4</v>
          </cell>
          <cell r="H138">
            <v>0</v>
          </cell>
        </row>
        <row r="139">
          <cell r="A139" t="str">
            <v>03.01.01.4</v>
          </cell>
          <cell r="B139" t="str">
            <v>Vaän chuyeån caùt ñen cöï ly &lt;=500m</v>
          </cell>
          <cell r="C139" t="str">
            <v>m3/km</v>
          </cell>
          <cell r="D139">
            <v>0</v>
          </cell>
          <cell r="E139">
            <v>0</v>
          </cell>
          <cell r="F139">
            <v>0</v>
          </cell>
          <cell r="G139">
            <v>357118.8</v>
          </cell>
          <cell r="H139">
            <v>0</v>
          </cell>
        </row>
        <row r="140">
          <cell r="A140" t="str">
            <v>03.01.01.5</v>
          </cell>
          <cell r="B140" t="str">
            <v>Vaän chuyeån caùt ñen cöï ly &gt;500m</v>
          </cell>
          <cell r="C140" t="str">
            <v>m3/km</v>
          </cell>
          <cell r="D140">
            <v>0</v>
          </cell>
          <cell r="E140">
            <v>0</v>
          </cell>
          <cell r="F140">
            <v>0</v>
          </cell>
          <cell r="G140">
            <v>355406.00000000006</v>
          </cell>
          <cell r="H140">
            <v>0</v>
          </cell>
        </row>
        <row r="141">
          <cell r="A141" t="str">
            <v>03.01.02.1</v>
          </cell>
          <cell r="B141" t="str">
            <v>Boác dôõ caùt vaøng</v>
          </cell>
          <cell r="C141" t="str">
            <v>m3/km</v>
          </cell>
          <cell r="D141">
            <v>0</v>
          </cell>
          <cell r="E141">
            <v>0</v>
          </cell>
          <cell r="F141">
            <v>0</v>
          </cell>
          <cell r="G141">
            <v>98485.999999999985</v>
          </cell>
          <cell r="H141">
            <v>0</v>
          </cell>
        </row>
        <row r="142">
          <cell r="A142" t="str">
            <v>03.01.02.2</v>
          </cell>
          <cell r="B142" t="str">
            <v>Vaän chuyeån caùt vaøng cöï ly &lt;=100m</v>
          </cell>
          <cell r="C142" t="str">
            <v>m3/km</v>
          </cell>
          <cell r="D142">
            <v>0</v>
          </cell>
          <cell r="E142">
            <v>0</v>
          </cell>
          <cell r="F142">
            <v>0</v>
          </cell>
          <cell r="G142">
            <v>391374.80000000005</v>
          </cell>
          <cell r="H142">
            <v>0</v>
          </cell>
        </row>
        <row r="143">
          <cell r="A143" t="str">
            <v>03.01.02.3</v>
          </cell>
          <cell r="B143" t="str">
            <v>Vaän chuyeån caùt vaøng cöï ly &lt;=300m</v>
          </cell>
          <cell r="C143" t="str">
            <v>m3/km</v>
          </cell>
          <cell r="D143">
            <v>0</v>
          </cell>
          <cell r="E143">
            <v>0</v>
          </cell>
          <cell r="F143">
            <v>0</v>
          </cell>
          <cell r="G143">
            <v>374246.8</v>
          </cell>
          <cell r="H143">
            <v>0</v>
          </cell>
        </row>
        <row r="144">
          <cell r="A144" t="str">
            <v>03.01.02.4</v>
          </cell>
          <cell r="B144" t="str">
            <v>Vaän chuyeån caùt vaøng cöï ly &lt;=500m</v>
          </cell>
          <cell r="C144" t="str">
            <v>m3/km</v>
          </cell>
          <cell r="D144">
            <v>0</v>
          </cell>
          <cell r="E144">
            <v>0</v>
          </cell>
          <cell r="F144">
            <v>0</v>
          </cell>
          <cell r="G144">
            <v>370821.2</v>
          </cell>
          <cell r="H144">
            <v>0</v>
          </cell>
        </row>
        <row r="145">
          <cell r="A145" t="str">
            <v>03.01.02.5</v>
          </cell>
          <cell r="B145" t="str">
            <v>Vaän chuyeån caùt vaøng cöï ly &gt;500m</v>
          </cell>
          <cell r="C145" t="str">
            <v>m3/km</v>
          </cell>
          <cell r="D145">
            <v>0</v>
          </cell>
          <cell r="E145">
            <v>0</v>
          </cell>
          <cell r="F145">
            <v>0</v>
          </cell>
          <cell r="G145">
            <v>366539.2</v>
          </cell>
          <cell r="H145">
            <v>0</v>
          </cell>
        </row>
        <row r="146">
          <cell r="A146" t="str">
            <v>03.01.03.1</v>
          </cell>
          <cell r="B146" t="str">
            <v>Boác dôõ ñaù daêm</v>
          </cell>
          <cell r="C146" t="str">
            <v>m3/km</v>
          </cell>
          <cell r="D146">
            <v>0</v>
          </cell>
          <cell r="E146">
            <v>0</v>
          </cell>
          <cell r="F146">
            <v>0</v>
          </cell>
          <cell r="G146">
            <v>17984.399999999998</v>
          </cell>
          <cell r="H146">
            <v>0</v>
          </cell>
        </row>
        <row r="147">
          <cell r="A147" t="str">
            <v>03.01.03.2</v>
          </cell>
          <cell r="B147" t="str">
            <v>Vaän chuyeån ñaù daêm cöï ly &lt;=100m</v>
          </cell>
          <cell r="C147" t="str">
            <v>m3/km</v>
          </cell>
          <cell r="D147">
            <v>0</v>
          </cell>
          <cell r="E147">
            <v>0</v>
          </cell>
          <cell r="F147">
            <v>0</v>
          </cell>
          <cell r="G147">
            <v>411072</v>
          </cell>
          <cell r="H147">
            <v>0</v>
          </cell>
        </row>
        <row r="148">
          <cell r="A148" t="str">
            <v>03.01.03.3</v>
          </cell>
          <cell r="B148" t="str">
            <v>Vaän chuyeån ñaù daêm cöï ly &lt;=300m</v>
          </cell>
          <cell r="C148" t="str">
            <v>m3/km</v>
          </cell>
          <cell r="D148">
            <v>0</v>
          </cell>
          <cell r="E148">
            <v>0</v>
          </cell>
          <cell r="F148">
            <v>0</v>
          </cell>
          <cell r="G148">
            <v>393943.99999999994</v>
          </cell>
          <cell r="H148">
            <v>0</v>
          </cell>
        </row>
        <row r="149">
          <cell r="A149" t="str">
            <v>03.01.03.4</v>
          </cell>
          <cell r="B149" t="str">
            <v>Vaän chuyeån ñaù daêm cöï ly &lt;=500m</v>
          </cell>
          <cell r="C149" t="str">
            <v>m3/km</v>
          </cell>
          <cell r="D149">
            <v>0</v>
          </cell>
          <cell r="E149">
            <v>0</v>
          </cell>
          <cell r="F149">
            <v>0</v>
          </cell>
          <cell r="G149">
            <v>390518.39999999997</v>
          </cell>
          <cell r="H149">
            <v>0</v>
          </cell>
        </row>
        <row r="150">
          <cell r="A150" t="str">
            <v>03.01.03.5</v>
          </cell>
          <cell r="B150" t="str">
            <v>Vaän chuyeån ñaù daêm cöï ly &gt;500m</v>
          </cell>
          <cell r="C150" t="str">
            <v>m3/km</v>
          </cell>
          <cell r="D150">
            <v>0</v>
          </cell>
          <cell r="E150">
            <v>0</v>
          </cell>
          <cell r="F150">
            <v>0</v>
          </cell>
          <cell r="G150">
            <v>387949.2</v>
          </cell>
          <cell r="H150">
            <v>0</v>
          </cell>
        </row>
        <row r="151">
          <cell r="A151" t="str">
            <v>03.01.04.1</v>
          </cell>
          <cell r="B151" t="str">
            <v>Boác dôõ ñaù hoäc</v>
          </cell>
          <cell r="C151" t="str">
            <v>m3/km</v>
          </cell>
          <cell r="D151">
            <v>0</v>
          </cell>
          <cell r="E151">
            <v>0</v>
          </cell>
          <cell r="F151">
            <v>0</v>
          </cell>
          <cell r="G151">
            <v>24835.599999999999</v>
          </cell>
          <cell r="H151">
            <v>0</v>
          </cell>
        </row>
        <row r="152">
          <cell r="A152" t="str">
            <v>03.01.04.2</v>
          </cell>
          <cell r="B152" t="str">
            <v>Vaän chuyeån ñaù hoäc cöï ly &lt;=100m</v>
          </cell>
          <cell r="C152" t="str">
            <v>m3/km</v>
          </cell>
          <cell r="D152">
            <v>0</v>
          </cell>
          <cell r="E152">
            <v>0</v>
          </cell>
          <cell r="F152">
            <v>0</v>
          </cell>
          <cell r="G152">
            <v>387092.8</v>
          </cell>
          <cell r="H152">
            <v>0</v>
          </cell>
        </row>
        <row r="153">
          <cell r="A153" t="str">
            <v>03.01.04.3</v>
          </cell>
          <cell r="B153" t="str">
            <v>Vaän chuyeån ñaù hoäc cöï ly &lt;=300m</v>
          </cell>
          <cell r="C153" t="str">
            <v>m3/km</v>
          </cell>
          <cell r="D153">
            <v>0</v>
          </cell>
          <cell r="E153">
            <v>0</v>
          </cell>
          <cell r="F153">
            <v>0</v>
          </cell>
          <cell r="G153">
            <v>364826.39999999997</v>
          </cell>
          <cell r="H153">
            <v>0</v>
          </cell>
        </row>
        <row r="154">
          <cell r="A154" t="str">
            <v>03.01.04.4</v>
          </cell>
          <cell r="B154" t="str">
            <v>Vaän chuyeån ñaù hoäc cöï ly &lt;=500m</v>
          </cell>
          <cell r="C154" t="str">
            <v>m3/km</v>
          </cell>
          <cell r="D154">
            <v>0</v>
          </cell>
          <cell r="E154">
            <v>0</v>
          </cell>
          <cell r="F154">
            <v>0</v>
          </cell>
          <cell r="G154">
            <v>360544.4</v>
          </cell>
          <cell r="H154">
            <v>0</v>
          </cell>
        </row>
        <row r="155">
          <cell r="A155" t="str">
            <v>03.01.04.5</v>
          </cell>
          <cell r="B155" t="str">
            <v>Vaän chuyeån ñaù hoäc cöï ly &gt;500m</v>
          </cell>
          <cell r="C155" t="str">
            <v>m3/km</v>
          </cell>
          <cell r="D155">
            <v>0</v>
          </cell>
          <cell r="E155">
            <v>0</v>
          </cell>
          <cell r="F155">
            <v>0</v>
          </cell>
          <cell r="G155">
            <v>347698.39999999997</v>
          </cell>
          <cell r="H155">
            <v>0</v>
          </cell>
        </row>
        <row r="156">
          <cell r="A156" t="str">
            <v>03.01.05.1</v>
          </cell>
          <cell r="B156" t="str">
            <v>Boác dôõ ñaát caáp 1</v>
          </cell>
          <cell r="C156" t="str">
            <v>m3/km</v>
          </cell>
          <cell r="D156">
            <v>0</v>
          </cell>
          <cell r="E156">
            <v>0</v>
          </cell>
          <cell r="F156">
            <v>0</v>
          </cell>
          <cell r="G156">
            <v>15415.199999999999</v>
          </cell>
          <cell r="H156">
            <v>0</v>
          </cell>
        </row>
        <row r="157">
          <cell r="A157" t="str">
            <v>03.01.05.2</v>
          </cell>
          <cell r="B157" t="str">
            <v>Vaän chuyeån ñaát caáp 1 cöï ly &lt;=100m</v>
          </cell>
          <cell r="C157" t="str">
            <v>m3/km</v>
          </cell>
          <cell r="D157">
            <v>0</v>
          </cell>
          <cell r="E157">
            <v>0</v>
          </cell>
          <cell r="F157">
            <v>0</v>
          </cell>
          <cell r="G157">
            <v>377672.4</v>
          </cell>
          <cell r="H157">
            <v>0</v>
          </cell>
        </row>
        <row r="158">
          <cell r="A158" t="str">
            <v>03.01.05.3</v>
          </cell>
          <cell r="B158" t="str">
            <v>Vaän chuyeån ñaát caáp 1 cöï ly &lt;=300m</v>
          </cell>
          <cell r="C158" t="str">
            <v>m3/km</v>
          </cell>
          <cell r="D158">
            <v>0</v>
          </cell>
          <cell r="E158">
            <v>0</v>
          </cell>
          <cell r="F158">
            <v>0</v>
          </cell>
          <cell r="G158">
            <v>361400.8</v>
          </cell>
          <cell r="H158">
            <v>0</v>
          </cell>
        </row>
        <row r="159">
          <cell r="A159" t="str">
            <v>03.01.05.4</v>
          </cell>
          <cell r="B159" t="str">
            <v>Vaän chuyeån ñaát caáp 1 cöï ly &lt;=500m</v>
          </cell>
          <cell r="C159" t="str">
            <v>m3/km</v>
          </cell>
          <cell r="D159">
            <v>0</v>
          </cell>
          <cell r="E159">
            <v>0</v>
          </cell>
          <cell r="F159">
            <v>0</v>
          </cell>
          <cell r="G159">
            <v>357975.19999999995</v>
          </cell>
          <cell r="H159">
            <v>0</v>
          </cell>
        </row>
        <row r="160">
          <cell r="A160" t="str">
            <v>03.01.05.5</v>
          </cell>
          <cell r="B160" t="str">
            <v>Vaän chuyeån ñaát caáp 1 cöï ly &gt;500m</v>
          </cell>
          <cell r="C160" t="str">
            <v>m3/km</v>
          </cell>
          <cell r="D160">
            <v>0</v>
          </cell>
          <cell r="E160">
            <v>0</v>
          </cell>
          <cell r="F160">
            <v>0</v>
          </cell>
          <cell r="G160">
            <v>355406.00000000006</v>
          </cell>
          <cell r="H160">
            <v>0</v>
          </cell>
        </row>
        <row r="161">
          <cell r="A161" t="str">
            <v>03.01.06.1</v>
          </cell>
          <cell r="B161" t="str">
            <v>Boác dôõ ñaát caáp 2</v>
          </cell>
          <cell r="C161" t="str">
            <v>m3/km</v>
          </cell>
          <cell r="D161">
            <v>0</v>
          </cell>
          <cell r="E161">
            <v>0</v>
          </cell>
          <cell r="F161">
            <v>0</v>
          </cell>
          <cell r="G161">
            <v>17128</v>
          </cell>
          <cell r="H161">
            <v>0</v>
          </cell>
        </row>
        <row r="162">
          <cell r="A162" t="str">
            <v>03.01.06.2</v>
          </cell>
          <cell r="B162" t="str">
            <v>Vaän chuyeån ñaát caáp 2 cöï ly &lt;=100m</v>
          </cell>
          <cell r="C162" t="str">
            <v>m3/km</v>
          </cell>
          <cell r="D162">
            <v>0</v>
          </cell>
          <cell r="E162">
            <v>0</v>
          </cell>
          <cell r="F162">
            <v>0</v>
          </cell>
          <cell r="G162">
            <v>390518.39999999997</v>
          </cell>
          <cell r="H162">
            <v>0</v>
          </cell>
        </row>
        <row r="163">
          <cell r="A163" t="str">
            <v>03.01.06.3</v>
          </cell>
          <cell r="B163" t="str">
            <v>Vaän chuyeån ñaát caáp 2 cöï ly &lt;=300m</v>
          </cell>
          <cell r="C163" t="str">
            <v>m3/km</v>
          </cell>
          <cell r="D163">
            <v>0</v>
          </cell>
          <cell r="E163">
            <v>0</v>
          </cell>
          <cell r="F163">
            <v>0</v>
          </cell>
          <cell r="G163">
            <v>372533.99999999994</v>
          </cell>
          <cell r="H163">
            <v>0</v>
          </cell>
        </row>
        <row r="164">
          <cell r="A164" t="str">
            <v>03.01.06.4</v>
          </cell>
          <cell r="B164" t="str">
            <v>Vaän chuyeån ñaát caáp 2 cöï ly &lt;=500m</v>
          </cell>
          <cell r="C164" t="str">
            <v>m3/km</v>
          </cell>
          <cell r="D164">
            <v>0</v>
          </cell>
          <cell r="E164">
            <v>0</v>
          </cell>
          <cell r="F164">
            <v>0</v>
          </cell>
          <cell r="G164">
            <v>369108.39999999997</v>
          </cell>
          <cell r="H164">
            <v>0</v>
          </cell>
        </row>
        <row r="165">
          <cell r="A165" t="str">
            <v>03.01.06.5</v>
          </cell>
          <cell r="B165" t="str">
            <v>Vaän chuyeån ñaát caáp 2 cöï ly &gt;500m</v>
          </cell>
          <cell r="C165" t="str">
            <v>m3/km</v>
          </cell>
          <cell r="D165">
            <v>0</v>
          </cell>
          <cell r="E165">
            <v>0</v>
          </cell>
          <cell r="F165">
            <v>0</v>
          </cell>
          <cell r="G165">
            <v>366539.2</v>
          </cell>
          <cell r="H165">
            <v>0</v>
          </cell>
        </row>
        <row r="166">
          <cell r="A166" t="str">
            <v>03.01.07.1</v>
          </cell>
          <cell r="B166" t="str">
            <v>Boác dôõ ñaát caáp 3</v>
          </cell>
          <cell r="C166" t="str">
            <v>m3/km</v>
          </cell>
          <cell r="D166">
            <v>0</v>
          </cell>
          <cell r="E166">
            <v>0</v>
          </cell>
          <cell r="F166">
            <v>0</v>
          </cell>
          <cell r="G166">
            <v>22266.400000000001</v>
          </cell>
          <cell r="H166">
            <v>0</v>
          </cell>
        </row>
        <row r="167">
          <cell r="A167" t="str">
            <v>03.01.07.2</v>
          </cell>
          <cell r="B167" t="str">
            <v>Vaän chuyeån ñaát caáp 3 cöï ly &lt;=100m</v>
          </cell>
          <cell r="C167" t="str">
            <v>m3/km</v>
          </cell>
          <cell r="D167">
            <v>0</v>
          </cell>
          <cell r="E167">
            <v>0</v>
          </cell>
          <cell r="F167">
            <v>0</v>
          </cell>
          <cell r="G167">
            <v>420492.4</v>
          </cell>
          <cell r="H167">
            <v>0</v>
          </cell>
        </row>
        <row r="168">
          <cell r="A168" t="str">
            <v>03.01.07.3</v>
          </cell>
          <cell r="B168" t="str">
            <v>Vaän chuyeån ñaát caáp 3 cöï ly &lt;=300m</v>
          </cell>
          <cell r="C168" t="str">
            <v>m3/km</v>
          </cell>
          <cell r="D168">
            <v>0</v>
          </cell>
          <cell r="E168">
            <v>0</v>
          </cell>
          <cell r="F168">
            <v>0</v>
          </cell>
          <cell r="G168">
            <v>404220.8</v>
          </cell>
          <cell r="H168">
            <v>0</v>
          </cell>
        </row>
        <row r="169">
          <cell r="A169" t="str">
            <v>03.01.07.4</v>
          </cell>
          <cell r="B169" t="str">
            <v>Vaän chuyeån ñaát caáp 3 cöï ly &lt;=500m</v>
          </cell>
          <cell r="C169" t="str">
            <v>m3/km</v>
          </cell>
          <cell r="D169">
            <v>0</v>
          </cell>
          <cell r="E169">
            <v>0</v>
          </cell>
          <cell r="F169">
            <v>0</v>
          </cell>
          <cell r="G169">
            <v>400795.19999999995</v>
          </cell>
          <cell r="H169">
            <v>0</v>
          </cell>
        </row>
        <row r="170">
          <cell r="A170" t="str">
            <v>03.01.07.5</v>
          </cell>
          <cell r="B170" t="str">
            <v>Vaän chuyeån ñaát caáp 3 cöï ly &gt;500m</v>
          </cell>
          <cell r="C170" t="str">
            <v>m3/km</v>
          </cell>
          <cell r="D170">
            <v>0</v>
          </cell>
          <cell r="E170">
            <v>0</v>
          </cell>
          <cell r="F170">
            <v>0</v>
          </cell>
          <cell r="G170">
            <v>398226.00000000006</v>
          </cell>
          <cell r="H170">
            <v>0</v>
          </cell>
        </row>
        <row r="171">
          <cell r="A171" t="str">
            <v>03.01.08.1</v>
          </cell>
          <cell r="B171" t="str">
            <v>Boác dôõ ñaát caáp 4</v>
          </cell>
          <cell r="C171" t="str">
            <v>m3/km</v>
          </cell>
          <cell r="D171">
            <v>0</v>
          </cell>
          <cell r="E171">
            <v>0</v>
          </cell>
          <cell r="F171">
            <v>0</v>
          </cell>
          <cell r="G171">
            <v>27404.799999999999</v>
          </cell>
          <cell r="H171">
            <v>0</v>
          </cell>
        </row>
        <row r="172">
          <cell r="A172" t="str">
            <v>03.01.08.2</v>
          </cell>
          <cell r="B172" t="str">
            <v>Vaän chuyeån ñaát caáp 4 cöï ly &lt;=100m</v>
          </cell>
          <cell r="C172" t="str">
            <v>m3/km</v>
          </cell>
          <cell r="D172">
            <v>0</v>
          </cell>
          <cell r="E172">
            <v>0</v>
          </cell>
          <cell r="F172">
            <v>0</v>
          </cell>
          <cell r="G172">
            <v>453892</v>
          </cell>
          <cell r="H172">
            <v>0</v>
          </cell>
        </row>
        <row r="173">
          <cell r="A173" t="str">
            <v>03.01.08.3</v>
          </cell>
          <cell r="B173" t="str">
            <v>Vaän chuyeån ñaát caáp 4 cöï ly &lt;=300m</v>
          </cell>
          <cell r="C173" t="str">
            <v>m3/km</v>
          </cell>
          <cell r="D173">
            <v>0</v>
          </cell>
          <cell r="E173">
            <v>0</v>
          </cell>
          <cell r="F173">
            <v>0</v>
          </cell>
          <cell r="G173">
            <v>436763.99999999994</v>
          </cell>
          <cell r="H173">
            <v>0</v>
          </cell>
        </row>
        <row r="174">
          <cell r="A174" t="str">
            <v>03.01.08.4</v>
          </cell>
          <cell r="B174" t="str">
            <v>Vaän chuyeån ñaát caáp 4 cöï ly &lt;=500m</v>
          </cell>
          <cell r="C174" t="str">
            <v>m3/km</v>
          </cell>
          <cell r="D174">
            <v>0</v>
          </cell>
          <cell r="E174">
            <v>0</v>
          </cell>
          <cell r="F174">
            <v>0</v>
          </cell>
          <cell r="G174">
            <v>433338.39999999997</v>
          </cell>
          <cell r="H174">
            <v>0</v>
          </cell>
        </row>
        <row r="175">
          <cell r="A175" t="str">
            <v>03.01.08.5</v>
          </cell>
          <cell r="B175" t="str">
            <v>Vaän chuyeån ñaát caáp 4 cöï ly &gt;500m</v>
          </cell>
          <cell r="C175" t="str">
            <v>m3/km</v>
          </cell>
          <cell r="D175">
            <v>0</v>
          </cell>
          <cell r="E175">
            <v>0</v>
          </cell>
          <cell r="F175">
            <v>0</v>
          </cell>
          <cell r="G175">
            <v>430769.2</v>
          </cell>
          <cell r="H175">
            <v>0</v>
          </cell>
        </row>
        <row r="176">
          <cell r="A176" t="str">
            <v>03.01.09.1</v>
          </cell>
          <cell r="B176" t="str">
            <v>Boác dôõ buøn</v>
          </cell>
          <cell r="C176" t="str">
            <v>m3/km</v>
          </cell>
          <cell r="D176">
            <v>0</v>
          </cell>
          <cell r="E176">
            <v>0</v>
          </cell>
          <cell r="F176">
            <v>0</v>
          </cell>
          <cell r="G176">
            <v>17984.399999999998</v>
          </cell>
          <cell r="H176">
            <v>0</v>
          </cell>
        </row>
        <row r="177">
          <cell r="A177" t="str">
            <v>03.01.09.2</v>
          </cell>
          <cell r="B177" t="str">
            <v>Vaän chuyeån buøn cöï ly &lt;=100m</v>
          </cell>
          <cell r="C177" t="str">
            <v>m3/km</v>
          </cell>
          <cell r="D177">
            <v>0</v>
          </cell>
          <cell r="E177">
            <v>0</v>
          </cell>
          <cell r="F177">
            <v>0</v>
          </cell>
          <cell r="G177">
            <v>295458</v>
          </cell>
          <cell r="H177">
            <v>0</v>
          </cell>
        </row>
        <row r="178">
          <cell r="A178" t="str">
            <v>03.01.09.3</v>
          </cell>
          <cell r="B178" t="str">
            <v>Vaän chuyeån buøn cöï ly &lt;=300m</v>
          </cell>
          <cell r="C178" t="str">
            <v>m3/km</v>
          </cell>
          <cell r="D178">
            <v>0</v>
          </cell>
          <cell r="E178">
            <v>0</v>
          </cell>
          <cell r="F178">
            <v>0</v>
          </cell>
          <cell r="G178">
            <v>283468.40000000002</v>
          </cell>
          <cell r="H178">
            <v>0</v>
          </cell>
        </row>
        <row r="179">
          <cell r="A179" t="str">
            <v>03.01.09.4</v>
          </cell>
          <cell r="B179" t="str">
            <v>Vaän chuyeån buøn cöï ly &lt;=500m</v>
          </cell>
          <cell r="C179" t="str">
            <v>m3/km</v>
          </cell>
          <cell r="D179">
            <v>0</v>
          </cell>
          <cell r="E179">
            <v>0</v>
          </cell>
          <cell r="F179">
            <v>0</v>
          </cell>
          <cell r="G179">
            <v>281755.59999999998</v>
          </cell>
          <cell r="H179">
            <v>0</v>
          </cell>
        </row>
        <row r="180">
          <cell r="A180" t="str">
            <v>03.01.09.5</v>
          </cell>
          <cell r="B180" t="str">
            <v>Vaän chuyeån buøn cöï ly &gt;500m</v>
          </cell>
          <cell r="C180" t="str">
            <v>m3/km</v>
          </cell>
          <cell r="D180">
            <v>0</v>
          </cell>
          <cell r="E180">
            <v>0</v>
          </cell>
          <cell r="F180">
            <v>0</v>
          </cell>
          <cell r="G180">
            <v>280042.8</v>
          </cell>
          <cell r="H180">
            <v>0</v>
          </cell>
        </row>
        <row r="181">
          <cell r="A181" t="str">
            <v>03.01.10.1</v>
          </cell>
          <cell r="B181" t="str">
            <v>Boác dôõ nöôùc</v>
          </cell>
          <cell r="C181" t="str">
            <v>m3/km</v>
          </cell>
          <cell r="D181">
            <v>0</v>
          </cell>
          <cell r="E181">
            <v>0</v>
          </cell>
          <cell r="F181">
            <v>0</v>
          </cell>
          <cell r="G181">
            <v>24835.599999999999</v>
          </cell>
          <cell r="H181">
            <v>0</v>
          </cell>
        </row>
        <row r="182">
          <cell r="A182" t="str">
            <v>03.01.10.2</v>
          </cell>
          <cell r="B182" t="str">
            <v>Vaän chuyeån nöôùc cöï ly &lt;=100m</v>
          </cell>
          <cell r="C182" t="str">
            <v>m3/km</v>
          </cell>
          <cell r="D182">
            <v>0</v>
          </cell>
          <cell r="E182">
            <v>0</v>
          </cell>
          <cell r="F182">
            <v>0</v>
          </cell>
          <cell r="G182">
            <v>336565.2</v>
          </cell>
          <cell r="H182">
            <v>0</v>
          </cell>
        </row>
        <row r="183">
          <cell r="A183" t="str">
            <v>03.01.10.3</v>
          </cell>
          <cell r="B183" t="str">
            <v>Vaän chuyeån nöôùc cöï ly &lt;=300m</v>
          </cell>
          <cell r="C183" t="str">
            <v>m3/km</v>
          </cell>
          <cell r="D183">
            <v>0</v>
          </cell>
          <cell r="E183">
            <v>0</v>
          </cell>
          <cell r="F183">
            <v>0</v>
          </cell>
          <cell r="G183">
            <v>331426.8</v>
          </cell>
          <cell r="H183">
            <v>0</v>
          </cell>
        </row>
        <row r="184">
          <cell r="A184" t="str">
            <v>03.01.10.4</v>
          </cell>
          <cell r="B184" t="str">
            <v>Vaän chuyeån nöôùc cöï ly &lt;=500m</v>
          </cell>
          <cell r="C184" t="str">
            <v>m3/km</v>
          </cell>
          <cell r="D184">
            <v>0</v>
          </cell>
          <cell r="E184">
            <v>0</v>
          </cell>
          <cell r="F184">
            <v>0</v>
          </cell>
          <cell r="G184">
            <v>288606.8</v>
          </cell>
          <cell r="H184">
            <v>0</v>
          </cell>
        </row>
        <row r="185">
          <cell r="A185" t="str">
            <v>03.01.10.5</v>
          </cell>
          <cell r="B185" t="str">
            <v>Vaän chuyeån nöôùc cöï ly &gt;500m</v>
          </cell>
          <cell r="C185" t="str">
            <v>m3/km</v>
          </cell>
          <cell r="D185">
            <v>0</v>
          </cell>
          <cell r="E185">
            <v>0</v>
          </cell>
          <cell r="F185">
            <v>0</v>
          </cell>
          <cell r="G185">
            <v>281755.59999999998</v>
          </cell>
          <cell r="H185">
            <v>0</v>
          </cell>
        </row>
        <row r="186">
          <cell r="A186" t="str">
            <v>03.01.11.1</v>
          </cell>
          <cell r="B186" t="str">
            <v>Boác dôõ vaùn goã coáp pha</v>
          </cell>
          <cell r="C186" t="str">
            <v>m3/km</v>
          </cell>
          <cell r="D186">
            <v>0</v>
          </cell>
          <cell r="E186">
            <v>0</v>
          </cell>
          <cell r="F186">
            <v>0</v>
          </cell>
          <cell r="G186">
            <v>15415.199999999999</v>
          </cell>
          <cell r="H186">
            <v>0</v>
          </cell>
        </row>
        <row r="187">
          <cell r="A187" t="str">
            <v>03.01.11.2</v>
          </cell>
          <cell r="B187" t="str">
            <v>Vaän chuyeån vaùn goã coáp pha cöï ly &lt;=100m</v>
          </cell>
          <cell r="C187" t="str">
            <v>m3/km</v>
          </cell>
          <cell r="D187">
            <v>0</v>
          </cell>
          <cell r="E187">
            <v>0</v>
          </cell>
          <cell r="F187">
            <v>0</v>
          </cell>
          <cell r="G187">
            <v>333996</v>
          </cell>
          <cell r="H187">
            <v>0</v>
          </cell>
        </row>
        <row r="188">
          <cell r="A188" t="str">
            <v>03.01.11.3</v>
          </cell>
          <cell r="B188" t="str">
            <v>Vaän chuyeån vaùn goã coáp pha cöï ly &lt;=300m</v>
          </cell>
          <cell r="C188" t="str">
            <v>m3/km</v>
          </cell>
          <cell r="D188">
            <v>0</v>
          </cell>
          <cell r="E188">
            <v>0</v>
          </cell>
          <cell r="F188">
            <v>0</v>
          </cell>
          <cell r="G188">
            <v>320293.60000000003</v>
          </cell>
          <cell r="H188">
            <v>0</v>
          </cell>
        </row>
        <row r="189">
          <cell r="A189" t="str">
            <v>03.01.11.4</v>
          </cell>
          <cell r="B189" t="str">
            <v>Vaän chuyeån vaùn goã coáp pha cöï ly &lt;=500m</v>
          </cell>
          <cell r="C189" t="str">
            <v>m3/km</v>
          </cell>
          <cell r="D189">
            <v>0</v>
          </cell>
          <cell r="E189">
            <v>0</v>
          </cell>
          <cell r="F189">
            <v>0</v>
          </cell>
          <cell r="G189">
            <v>316011.59999999998</v>
          </cell>
          <cell r="H189">
            <v>0</v>
          </cell>
        </row>
        <row r="190">
          <cell r="A190" t="str">
            <v>03.01.11.5</v>
          </cell>
          <cell r="B190" t="str">
            <v>Vaän chuyeån vaùn goã coáp pha cöï ly &gt;500m</v>
          </cell>
          <cell r="C190" t="str">
            <v>m3/km</v>
          </cell>
          <cell r="D190">
            <v>0</v>
          </cell>
          <cell r="E190">
            <v>0</v>
          </cell>
          <cell r="F190">
            <v>0</v>
          </cell>
          <cell r="G190">
            <v>313442.40000000002</v>
          </cell>
          <cell r="H190">
            <v>0</v>
          </cell>
        </row>
        <row r="191">
          <cell r="A191" t="str">
            <v>03.01.12.1</v>
          </cell>
          <cell r="B191" t="str">
            <v>Boác dôõ coáp pha theùp</v>
          </cell>
          <cell r="C191" t="str">
            <v>m3/km</v>
          </cell>
          <cell r="D191">
            <v>0</v>
          </cell>
          <cell r="E191">
            <v>0</v>
          </cell>
          <cell r="F191">
            <v>0</v>
          </cell>
          <cell r="G191">
            <v>27404.799999999999</v>
          </cell>
          <cell r="H191">
            <v>0</v>
          </cell>
        </row>
        <row r="192">
          <cell r="A192" t="str">
            <v>03.01.12.2</v>
          </cell>
          <cell r="B192" t="str">
            <v>Vaän chuyeån coáp pha theùp cöï ly &lt;=100m</v>
          </cell>
          <cell r="C192" t="str">
            <v>m3/km</v>
          </cell>
          <cell r="D192">
            <v>0</v>
          </cell>
          <cell r="E192">
            <v>0</v>
          </cell>
          <cell r="F192">
            <v>0</v>
          </cell>
          <cell r="G192">
            <v>495855.6</v>
          </cell>
          <cell r="H192">
            <v>0</v>
          </cell>
        </row>
        <row r="193">
          <cell r="A193" t="str">
            <v>03.01.12.3</v>
          </cell>
          <cell r="B193" t="str">
            <v>Vaän chuyeån coáp pha theùp cöï ly &lt;=300m</v>
          </cell>
          <cell r="C193" t="str">
            <v>m3/km</v>
          </cell>
          <cell r="D193">
            <v>0</v>
          </cell>
          <cell r="E193">
            <v>0</v>
          </cell>
          <cell r="F193">
            <v>0</v>
          </cell>
          <cell r="G193">
            <v>465025.19999999995</v>
          </cell>
          <cell r="H193">
            <v>0</v>
          </cell>
        </row>
        <row r="194">
          <cell r="A194" t="str">
            <v>03.01.12.4</v>
          </cell>
          <cell r="B194" t="str">
            <v>Vaän chuyeån coáp pha theùp cöï ly &lt;=500m</v>
          </cell>
          <cell r="C194" t="str">
            <v>m3/km</v>
          </cell>
          <cell r="D194">
            <v>0</v>
          </cell>
          <cell r="E194">
            <v>0</v>
          </cell>
          <cell r="F194">
            <v>0</v>
          </cell>
          <cell r="G194">
            <v>459030.4</v>
          </cell>
          <cell r="H194">
            <v>0</v>
          </cell>
        </row>
        <row r="195">
          <cell r="A195" t="str">
            <v>03.01.12.5</v>
          </cell>
          <cell r="B195" t="str">
            <v>Vaän chuyeån coáp pha theùp cöï ly &gt;500m</v>
          </cell>
          <cell r="C195" t="str">
            <v>m3/km</v>
          </cell>
          <cell r="D195">
            <v>0</v>
          </cell>
          <cell r="E195">
            <v>0</v>
          </cell>
          <cell r="F195">
            <v>0</v>
          </cell>
          <cell r="G195">
            <v>454748.39999999997</v>
          </cell>
          <cell r="H195">
            <v>0</v>
          </cell>
        </row>
        <row r="196">
          <cell r="A196" t="str">
            <v>03.01.13.1</v>
          </cell>
          <cell r="B196" t="str">
            <v>Boác dôõ xi maêng</v>
          </cell>
          <cell r="C196" t="str">
            <v>taán/km</v>
          </cell>
          <cell r="D196">
            <v>0</v>
          </cell>
          <cell r="E196">
            <v>0</v>
          </cell>
          <cell r="F196">
            <v>0</v>
          </cell>
          <cell r="G196">
            <v>17128</v>
          </cell>
          <cell r="H196">
            <v>0</v>
          </cell>
        </row>
        <row r="197">
          <cell r="A197" t="str">
            <v>03.01.13.2</v>
          </cell>
          <cell r="B197" t="str">
            <v>Vaän chuyeån xi maêng cöï ly &lt;=100m</v>
          </cell>
          <cell r="C197" t="str">
            <v>taán/km</v>
          </cell>
          <cell r="D197">
            <v>0</v>
          </cell>
          <cell r="E197">
            <v>0</v>
          </cell>
          <cell r="F197">
            <v>0</v>
          </cell>
          <cell r="G197">
            <v>417923.2</v>
          </cell>
          <cell r="H197">
            <v>0</v>
          </cell>
        </row>
        <row r="198">
          <cell r="A198" t="str">
            <v>03.01.13.3</v>
          </cell>
          <cell r="B198" t="str">
            <v>Vaän chuyeån xi maêng cöï ly &lt;=300m</v>
          </cell>
          <cell r="C198" t="str">
            <v>taán/km</v>
          </cell>
          <cell r="D198">
            <v>0</v>
          </cell>
          <cell r="E198">
            <v>0</v>
          </cell>
          <cell r="F198">
            <v>0</v>
          </cell>
          <cell r="G198">
            <v>393087.6</v>
          </cell>
          <cell r="H198">
            <v>0</v>
          </cell>
        </row>
        <row r="199">
          <cell r="A199" t="str">
            <v>03.01.13.4</v>
          </cell>
          <cell r="B199" t="str">
            <v>Vaän chuyeån xi maêng cöï ly &lt;=500m</v>
          </cell>
          <cell r="C199" t="str">
            <v>taán/km</v>
          </cell>
          <cell r="D199">
            <v>0</v>
          </cell>
          <cell r="E199">
            <v>0</v>
          </cell>
          <cell r="F199">
            <v>0</v>
          </cell>
          <cell r="G199">
            <v>389662</v>
          </cell>
          <cell r="H199">
            <v>0</v>
          </cell>
        </row>
        <row r="200">
          <cell r="A200" t="str">
            <v>03.01.13.5</v>
          </cell>
          <cell r="B200" t="str">
            <v>Vaän chuyeån xi maêng cöï ly &gt;500m</v>
          </cell>
          <cell r="C200" t="str">
            <v>taán/km</v>
          </cell>
          <cell r="D200">
            <v>0</v>
          </cell>
          <cell r="E200">
            <v>0</v>
          </cell>
          <cell r="F200">
            <v>0</v>
          </cell>
          <cell r="G200">
            <v>387092.8</v>
          </cell>
          <cell r="H200">
            <v>0</v>
          </cell>
        </row>
        <row r="201">
          <cell r="A201" t="str">
            <v>03.01.14.1</v>
          </cell>
          <cell r="B201" t="str">
            <v>Boác dôõ bu loâng, tieáp ñòa, coát theùp, daây neo</v>
          </cell>
          <cell r="C201" t="str">
            <v>taán/km</v>
          </cell>
          <cell r="D201">
            <v>0</v>
          </cell>
          <cell r="E201">
            <v>0</v>
          </cell>
          <cell r="F201">
            <v>0</v>
          </cell>
          <cell r="G201">
            <v>35112.400000000001</v>
          </cell>
          <cell r="H201">
            <v>0</v>
          </cell>
        </row>
        <row r="202">
          <cell r="A202" t="str">
            <v>03.01.14.2</v>
          </cell>
          <cell r="B202" t="str">
            <v>Vaän chuyeån bu loâng, tieáp ñòa, coát theùp, daây neo cöï ly &lt;=100m</v>
          </cell>
          <cell r="C202" t="str">
            <v>taán/km</v>
          </cell>
          <cell r="D202">
            <v>0</v>
          </cell>
          <cell r="E202">
            <v>0</v>
          </cell>
          <cell r="F202">
            <v>0</v>
          </cell>
          <cell r="G202">
            <v>641443.6</v>
          </cell>
          <cell r="H202">
            <v>0</v>
          </cell>
        </row>
        <row r="203">
          <cell r="A203" t="str">
            <v>03.01.14.3</v>
          </cell>
          <cell r="B203" t="str">
            <v>Vaän chuyeån bu loâng, tieáp ñòa, coát theùp, daây neo cöï ly &lt;=300m</v>
          </cell>
          <cell r="C203" t="str">
            <v>taán/km</v>
          </cell>
          <cell r="D203">
            <v>0</v>
          </cell>
          <cell r="E203">
            <v>0</v>
          </cell>
          <cell r="F203">
            <v>0</v>
          </cell>
          <cell r="G203">
            <v>602049.20000000007</v>
          </cell>
          <cell r="H203">
            <v>0</v>
          </cell>
        </row>
        <row r="204">
          <cell r="A204" t="str">
            <v>03.01.14.4</v>
          </cell>
          <cell r="B204" t="str">
            <v>Vaän chuyeån bu loâng, tieáp ñòa, coát theùp, daây neo cöï ly &lt;=500m</v>
          </cell>
          <cell r="C204" t="str">
            <v>taán/km</v>
          </cell>
          <cell r="D204">
            <v>0</v>
          </cell>
          <cell r="E204">
            <v>0</v>
          </cell>
          <cell r="F204">
            <v>0</v>
          </cell>
          <cell r="G204">
            <v>594341.6</v>
          </cell>
          <cell r="H204">
            <v>0</v>
          </cell>
        </row>
        <row r="205">
          <cell r="A205" t="str">
            <v>03.01.14.5</v>
          </cell>
          <cell r="B205" t="str">
            <v>Vaän chuyeån bu loâng, tieáp ñòa, coát theùp, daây neo cöï ly &gt;500m</v>
          </cell>
          <cell r="C205" t="str">
            <v>taán/km</v>
          </cell>
          <cell r="D205">
            <v>0</v>
          </cell>
          <cell r="E205">
            <v>0</v>
          </cell>
          <cell r="F205">
            <v>0</v>
          </cell>
          <cell r="G205">
            <v>545526.80000000005</v>
          </cell>
          <cell r="H205">
            <v>0</v>
          </cell>
        </row>
        <row r="206">
          <cell r="A206" t="str">
            <v>03.01.15.1</v>
          </cell>
          <cell r="B206" t="str">
            <v>Boác dôõ coät theùp chöa laép</v>
          </cell>
          <cell r="C206" t="str">
            <v>taán/km</v>
          </cell>
          <cell r="D206">
            <v>0</v>
          </cell>
          <cell r="E206">
            <v>0</v>
          </cell>
          <cell r="F206">
            <v>0</v>
          </cell>
          <cell r="G206">
            <v>32543.200000000001</v>
          </cell>
          <cell r="H206">
            <v>0</v>
          </cell>
        </row>
        <row r="207">
          <cell r="A207" t="str">
            <v>03.01.15.2</v>
          </cell>
          <cell r="B207" t="str">
            <v>Vaän chuyeån coät theùp chöa laép, v.c töøng thanh cöï ly &lt;=100m</v>
          </cell>
          <cell r="C207" t="str">
            <v>taán/km</v>
          </cell>
          <cell r="D207">
            <v>0</v>
          </cell>
          <cell r="E207">
            <v>0</v>
          </cell>
          <cell r="F207">
            <v>0</v>
          </cell>
          <cell r="G207">
            <v>583208.4</v>
          </cell>
          <cell r="H207">
            <v>0</v>
          </cell>
        </row>
        <row r="208">
          <cell r="A208" t="str">
            <v>03.01.15.3</v>
          </cell>
          <cell r="B208" t="str">
            <v>Vaän chuyeån coät theùp chöa laép, v.c töøng thanh cöï ly &lt;=300m</v>
          </cell>
          <cell r="C208" t="str">
            <v>taán/km</v>
          </cell>
          <cell r="D208">
            <v>0</v>
          </cell>
          <cell r="E208">
            <v>0</v>
          </cell>
          <cell r="F208">
            <v>0</v>
          </cell>
          <cell r="G208">
            <v>547239.6</v>
          </cell>
          <cell r="H208">
            <v>0</v>
          </cell>
        </row>
        <row r="209">
          <cell r="A209" t="str">
            <v>03.01.15.4</v>
          </cell>
          <cell r="B209" t="str">
            <v>Vaän chuyeån coät theùp chöa laép, v.c töøng thanh cöï ly &lt;=500m</v>
          </cell>
          <cell r="C209" t="str">
            <v>taán/km</v>
          </cell>
          <cell r="D209">
            <v>0</v>
          </cell>
          <cell r="E209">
            <v>0</v>
          </cell>
          <cell r="F209">
            <v>0</v>
          </cell>
          <cell r="G209">
            <v>540388.4</v>
          </cell>
          <cell r="H209">
            <v>0</v>
          </cell>
        </row>
        <row r="210">
          <cell r="A210" t="str">
            <v>03.01.15.5</v>
          </cell>
          <cell r="B210" t="str">
            <v>Vaän chuyeån coät theùp chöa laép, v.c töøng thanh cöï ly &gt;500m</v>
          </cell>
          <cell r="C210" t="str">
            <v>taán/km</v>
          </cell>
          <cell r="D210">
            <v>0</v>
          </cell>
          <cell r="E210">
            <v>0</v>
          </cell>
          <cell r="F210">
            <v>0</v>
          </cell>
          <cell r="G210">
            <v>535250</v>
          </cell>
          <cell r="H210">
            <v>0</v>
          </cell>
        </row>
        <row r="211">
          <cell r="A211" t="str">
            <v>03.01.16.1</v>
          </cell>
          <cell r="B211" t="str">
            <v>Boác dôõ coät theùp ñaõ laép</v>
          </cell>
          <cell r="C211" t="str">
            <v>taán/km</v>
          </cell>
          <cell r="D211">
            <v>0</v>
          </cell>
          <cell r="E211">
            <v>0</v>
          </cell>
          <cell r="F211">
            <v>0</v>
          </cell>
          <cell r="G211">
            <v>38538</v>
          </cell>
          <cell r="H211">
            <v>0</v>
          </cell>
        </row>
        <row r="212">
          <cell r="A212" t="str">
            <v>03.01.16.2</v>
          </cell>
          <cell r="B212" t="str">
            <v>Vaän chuyeån coät theùp ñaõ laép, v.c töøng ñoaïn cöï ly &lt;=100m</v>
          </cell>
          <cell r="C212" t="str">
            <v>taán/km</v>
          </cell>
          <cell r="D212">
            <v>0</v>
          </cell>
          <cell r="E212">
            <v>0</v>
          </cell>
          <cell r="F212">
            <v>0</v>
          </cell>
          <cell r="G212">
            <v>699678.8</v>
          </cell>
          <cell r="H212">
            <v>0</v>
          </cell>
        </row>
        <row r="213">
          <cell r="A213" t="str">
            <v>03.01.16.3</v>
          </cell>
          <cell r="B213" t="str">
            <v>Vaän chuyeån coät theùp ñaõ laép, v.c töøng ñoaïn cöï ly &lt;=300m</v>
          </cell>
          <cell r="C213" t="str">
            <v>taán/km</v>
          </cell>
          <cell r="D213">
            <v>0</v>
          </cell>
          <cell r="E213">
            <v>0</v>
          </cell>
          <cell r="F213">
            <v>0</v>
          </cell>
          <cell r="G213">
            <v>656858.80000000005</v>
          </cell>
          <cell r="H213">
            <v>0</v>
          </cell>
        </row>
        <row r="214">
          <cell r="A214" t="str">
            <v>03.01.16.4</v>
          </cell>
          <cell r="B214" t="str">
            <v>Vaän chuyeån coät theùp ñaõ laép, v.c töøng ñoaïn cöï ly &lt;=500m</v>
          </cell>
          <cell r="C214" t="str">
            <v>taán/km</v>
          </cell>
          <cell r="D214">
            <v>0</v>
          </cell>
          <cell r="E214">
            <v>0</v>
          </cell>
          <cell r="F214">
            <v>0</v>
          </cell>
          <cell r="G214">
            <v>648294.80000000005</v>
          </cell>
          <cell r="H214">
            <v>0</v>
          </cell>
        </row>
        <row r="215">
          <cell r="A215" t="str">
            <v>03.01.16.5</v>
          </cell>
          <cell r="B215" t="str">
            <v>Vaän chuyeån coät theùp ñaõ laép, v.c töøng ñoaïn cöï ly &gt;500m</v>
          </cell>
          <cell r="C215" t="str">
            <v>taán/km</v>
          </cell>
          <cell r="D215">
            <v>0</v>
          </cell>
          <cell r="E215">
            <v>0</v>
          </cell>
          <cell r="F215">
            <v>0</v>
          </cell>
          <cell r="G215">
            <v>642300</v>
          </cell>
          <cell r="H215">
            <v>0</v>
          </cell>
        </row>
        <row r="216">
          <cell r="A216" t="str">
            <v>03.01.17.1</v>
          </cell>
          <cell r="B216" t="str">
            <v>Boác dôõ gaïch chæ</v>
          </cell>
          <cell r="C216" t="str">
            <v>vieân/km</v>
          </cell>
          <cell r="D216">
            <v>0</v>
          </cell>
          <cell r="E216">
            <v>0</v>
          </cell>
          <cell r="F216">
            <v>0</v>
          </cell>
          <cell r="G216">
            <v>38.537999999999997</v>
          </cell>
          <cell r="H216">
            <v>0</v>
          </cell>
        </row>
        <row r="217">
          <cell r="A217" t="str">
            <v>03.01.17.2</v>
          </cell>
          <cell r="B217" t="str">
            <v>Vaän chuyeån gaïch chæ cöï ly &lt;=100m</v>
          </cell>
          <cell r="C217" t="str">
            <v>vieân/km</v>
          </cell>
          <cell r="D217">
            <v>0</v>
          </cell>
          <cell r="E217">
            <v>0</v>
          </cell>
          <cell r="F217">
            <v>0</v>
          </cell>
          <cell r="G217">
            <v>596.05439999999999</v>
          </cell>
          <cell r="H217">
            <v>0</v>
          </cell>
        </row>
        <row r="218">
          <cell r="A218" t="str">
            <v>03.01.17.3</v>
          </cell>
          <cell r="B218" t="str">
            <v>Vaän chuyeån gaïch chæ cöï ly &lt;=300m</v>
          </cell>
          <cell r="C218" t="str">
            <v>vieân/km</v>
          </cell>
          <cell r="D218">
            <v>0</v>
          </cell>
          <cell r="E218">
            <v>0</v>
          </cell>
          <cell r="F218">
            <v>0</v>
          </cell>
          <cell r="G218">
            <v>453.03560000000004</v>
          </cell>
          <cell r="H218">
            <v>0</v>
          </cell>
        </row>
        <row r="219">
          <cell r="A219" t="str">
            <v>03.01.17.4</v>
          </cell>
          <cell r="B219" t="str">
            <v>Vaän chuyeån gaïch chæ cöï ly &lt;=500m</v>
          </cell>
          <cell r="C219" t="str">
            <v>vieân/km</v>
          </cell>
          <cell r="D219">
            <v>0</v>
          </cell>
          <cell r="E219">
            <v>0</v>
          </cell>
          <cell r="F219">
            <v>0</v>
          </cell>
          <cell r="G219">
            <v>441.04599999999999</v>
          </cell>
          <cell r="H219">
            <v>0</v>
          </cell>
        </row>
        <row r="220">
          <cell r="A220" t="str">
            <v>03.01.17.5</v>
          </cell>
          <cell r="B220" t="str">
            <v>Vaän chuyeån gaïch chæ cöï ly &gt;500m</v>
          </cell>
          <cell r="C220" t="str">
            <v>vieân/km</v>
          </cell>
          <cell r="D220">
            <v>0</v>
          </cell>
          <cell r="E220">
            <v>0</v>
          </cell>
          <cell r="F220">
            <v>0</v>
          </cell>
          <cell r="G220">
            <v>432.48199999999997</v>
          </cell>
          <cell r="H220">
            <v>0</v>
          </cell>
        </row>
        <row r="221">
          <cell r="A221" t="str">
            <v>03.01.18.1</v>
          </cell>
          <cell r="B221" t="str">
            <v>Boác dôõ coïc tre, goã daøi</v>
          </cell>
          <cell r="C221" t="str">
            <v>coïc/km</v>
          </cell>
          <cell r="D221">
            <v>0</v>
          </cell>
          <cell r="E221">
            <v>0</v>
          </cell>
          <cell r="F221">
            <v>0</v>
          </cell>
          <cell r="G221">
            <v>196.97200000000001</v>
          </cell>
          <cell r="H221">
            <v>0</v>
          </cell>
        </row>
        <row r="222">
          <cell r="A222" t="str">
            <v>03.01.18.2</v>
          </cell>
          <cell r="B222" t="str">
            <v>Vaän chuyeån coïc tre, goã daøi cöï ly &lt;=100m</v>
          </cell>
          <cell r="C222" t="str">
            <v>coïc/km</v>
          </cell>
          <cell r="D222">
            <v>0</v>
          </cell>
          <cell r="E222">
            <v>0</v>
          </cell>
          <cell r="F222">
            <v>0</v>
          </cell>
          <cell r="G222">
            <v>1044.808</v>
          </cell>
          <cell r="H222">
            <v>0</v>
          </cell>
        </row>
        <row r="223">
          <cell r="A223" t="str">
            <v>03.01.18.3</v>
          </cell>
          <cell r="B223" t="str">
            <v>Vaän chuyeån coïc tre, goã daøi cöï ly &lt;=300m</v>
          </cell>
          <cell r="C223" t="str">
            <v>coïc/km</v>
          </cell>
          <cell r="D223">
            <v>0</v>
          </cell>
          <cell r="E223">
            <v>0</v>
          </cell>
          <cell r="F223">
            <v>0</v>
          </cell>
          <cell r="G223">
            <v>984.86</v>
          </cell>
          <cell r="H223">
            <v>0</v>
          </cell>
        </row>
        <row r="224">
          <cell r="A224" t="str">
            <v>03.01.18.4</v>
          </cell>
          <cell r="B224" t="str">
            <v>Vaän chuyeån coïc tre, goã daøi cöï ly &lt;=500m</v>
          </cell>
          <cell r="C224" t="str">
            <v>coïc/km</v>
          </cell>
          <cell r="D224">
            <v>0</v>
          </cell>
          <cell r="E224">
            <v>0</v>
          </cell>
          <cell r="F224">
            <v>0</v>
          </cell>
          <cell r="G224">
            <v>976.29599999999994</v>
          </cell>
          <cell r="H224">
            <v>0</v>
          </cell>
        </row>
        <row r="225">
          <cell r="A225" t="str">
            <v>03.01.18.5</v>
          </cell>
          <cell r="B225" t="str">
            <v>Vaän chuyeån coïc tre, goã daøi cöï ly &gt;500m</v>
          </cell>
          <cell r="C225" t="str">
            <v>coïc/km</v>
          </cell>
          <cell r="D225">
            <v>0</v>
          </cell>
          <cell r="E225">
            <v>0</v>
          </cell>
          <cell r="F225">
            <v>0</v>
          </cell>
          <cell r="G225">
            <v>967.73199999999997</v>
          </cell>
          <cell r="H225">
            <v>0</v>
          </cell>
        </row>
        <row r="226">
          <cell r="A226" t="str">
            <v>03.01.19.1</v>
          </cell>
          <cell r="B226" t="str">
            <v>Boác dôõ tre caây</v>
          </cell>
          <cell r="C226" t="str">
            <v>caây/km</v>
          </cell>
          <cell r="D226">
            <v>0</v>
          </cell>
          <cell r="E226">
            <v>0</v>
          </cell>
          <cell r="F226">
            <v>0</v>
          </cell>
          <cell r="G226">
            <v>530.96799999999996</v>
          </cell>
          <cell r="H226">
            <v>0</v>
          </cell>
        </row>
        <row r="227">
          <cell r="A227" t="str">
            <v>03.01.19.2</v>
          </cell>
          <cell r="B227" t="str">
            <v>Vaän chuyeån tre caây cöï ly &lt;=100m</v>
          </cell>
          <cell r="C227" t="str">
            <v>caây/km</v>
          </cell>
          <cell r="D227">
            <v>0</v>
          </cell>
          <cell r="E227">
            <v>0</v>
          </cell>
          <cell r="F227">
            <v>0</v>
          </cell>
          <cell r="G227">
            <v>7690.4720000000007</v>
          </cell>
          <cell r="H227">
            <v>0</v>
          </cell>
        </row>
        <row r="228">
          <cell r="A228" t="str">
            <v>03.01.19.3</v>
          </cell>
          <cell r="B228" t="str">
            <v>Vaän chuyeån tre caây cöï ly &lt;=300m</v>
          </cell>
          <cell r="C228" t="str">
            <v>caây/km</v>
          </cell>
          <cell r="D228">
            <v>0</v>
          </cell>
          <cell r="E228">
            <v>0</v>
          </cell>
          <cell r="F228">
            <v>0</v>
          </cell>
          <cell r="G228">
            <v>7236.579999999999</v>
          </cell>
          <cell r="H228">
            <v>0</v>
          </cell>
        </row>
        <row r="229">
          <cell r="A229" t="str">
            <v>03.01.19.4</v>
          </cell>
          <cell r="B229" t="str">
            <v>Vaän chuyeån tre caây cöï ly &lt;=500m</v>
          </cell>
          <cell r="C229" t="str">
            <v>caây/km</v>
          </cell>
          <cell r="D229">
            <v>0</v>
          </cell>
          <cell r="E229">
            <v>0</v>
          </cell>
          <cell r="F229">
            <v>0</v>
          </cell>
          <cell r="G229">
            <v>7142.3760000000002</v>
          </cell>
          <cell r="H229">
            <v>0</v>
          </cell>
        </row>
        <row r="230">
          <cell r="A230" t="str">
            <v>03.01.19.5</v>
          </cell>
          <cell r="B230" t="str">
            <v>Vaän chuyeån tre caây cöï ly &gt;500m</v>
          </cell>
          <cell r="C230" t="str">
            <v>caây/km</v>
          </cell>
          <cell r="D230">
            <v>0</v>
          </cell>
          <cell r="E230">
            <v>0</v>
          </cell>
          <cell r="F230">
            <v>0</v>
          </cell>
          <cell r="G230">
            <v>7065.3</v>
          </cell>
          <cell r="H230">
            <v>0</v>
          </cell>
        </row>
        <row r="231">
          <cell r="A231" t="str">
            <v>03.01.20.1</v>
          </cell>
          <cell r="B231" t="str">
            <v>Boác dôõ phuï kieän caùc loaïi</v>
          </cell>
          <cell r="C231" t="str">
            <v>taán/km</v>
          </cell>
          <cell r="D231">
            <v>0</v>
          </cell>
          <cell r="E231">
            <v>0</v>
          </cell>
          <cell r="F231">
            <v>0</v>
          </cell>
          <cell r="G231">
            <v>35968.799999999996</v>
          </cell>
          <cell r="H231">
            <v>0</v>
          </cell>
        </row>
        <row r="232">
          <cell r="A232" t="str">
            <v>03.01.20.2</v>
          </cell>
          <cell r="B232" t="str">
            <v>Vaän chuyeån phuï kieän caùc loaïi cöï ly &lt;=100m</v>
          </cell>
          <cell r="C232" t="str">
            <v>taán/km</v>
          </cell>
          <cell r="D232">
            <v>0</v>
          </cell>
          <cell r="E232">
            <v>0</v>
          </cell>
          <cell r="F232">
            <v>0</v>
          </cell>
          <cell r="G232">
            <v>577213.6</v>
          </cell>
          <cell r="H232">
            <v>0</v>
          </cell>
        </row>
        <row r="233">
          <cell r="A233" t="str">
            <v>03.01.20.3</v>
          </cell>
          <cell r="B233" t="str">
            <v>Vaän chuyeån phuï kieän caùc loaïi cöï ly &lt;=300m</v>
          </cell>
          <cell r="C233" t="str">
            <v>taán/km</v>
          </cell>
          <cell r="D233">
            <v>0</v>
          </cell>
          <cell r="E233">
            <v>0</v>
          </cell>
          <cell r="F233">
            <v>0</v>
          </cell>
          <cell r="G233">
            <v>542101.19999999995</v>
          </cell>
          <cell r="H233">
            <v>0</v>
          </cell>
        </row>
        <row r="234">
          <cell r="A234" t="str">
            <v>03.01.20.4</v>
          </cell>
          <cell r="B234" t="str">
            <v>Vaän chuyeån phuï kieän caùc loaïi cöï ly &lt;=500m</v>
          </cell>
          <cell r="C234" t="str">
            <v>taán/km</v>
          </cell>
          <cell r="D234">
            <v>0</v>
          </cell>
          <cell r="E234">
            <v>0</v>
          </cell>
          <cell r="F234">
            <v>0</v>
          </cell>
          <cell r="G234">
            <v>535250</v>
          </cell>
          <cell r="H234">
            <v>0</v>
          </cell>
        </row>
        <row r="235">
          <cell r="A235" t="str">
            <v>03.01.20.5</v>
          </cell>
          <cell r="B235" t="str">
            <v>Vaän chuyeån phuï kieän caùc loaïi cöï ly &gt;500m</v>
          </cell>
          <cell r="C235" t="str">
            <v>taán/km</v>
          </cell>
          <cell r="D235">
            <v>0</v>
          </cell>
          <cell r="E235">
            <v>0</v>
          </cell>
          <cell r="F235">
            <v>0</v>
          </cell>
          <cell r="G235">
            <v>529255.19999999995</v>
          </cell>
          <cell r="H235">
            <v>0</v>
          </cell>
        </row>
        <row r="236">
          <cell r="A236" t="str">
            <v>03.01.21.1</v>
          </cell>
          <cell r="B236" t="str">
            <v>Boác dôõ söù caùc loaïi</v>
          </cell>
          <cell r="C236" t="str">
            <v>taán/km</v>
          </cell>
          <cell r="D236">
            <v>0</v>
          </cell>
          <cell r="E236">
            <v>0</v>
          </cell>
          <cell r="F236">
            <v>0</v>
          </cell>
          <cell r="G236">
            <v>71081.2</v>
          </cell>
          <cell r="H236">
            <v>0</v>
          </cell>
        </row>
        <row r="237">
          <cell r="A237" t="str">
            <v>03.01.21.2</v>
          </cell>
          <cell r="B237" t="str">
            <v>Vaän chuyeån söù caùc loaïi cöï ly &lt;=100m</v>
          </cell>
          <cell r="C237" t="str">
            <v>taán/km</v>
          </cell>
          <cell r="D237">
            <v>0</v>
          </cell>
          <cell r="E237">
            <v>0</v>
          </cell>
          <cell r="F237">
            <v>0</v>
          </cell>
          <cell r="G237">
            <v>757914</v>
          </cell>
          <cell r="H237">
            <v>0</v>
          </cell>
        </row>
        <row r="238">
          <cell r="A238" t="str">
            <v>03.01.21.3</v>
          </cell>
          <cell r="B238" t="str">
            <v>Vaän chuyeån söù caùc loaïi cöï ly &lt;=300m</v>
          </cell>
          <cell r="C238" t="str">
            <v>taán/km</v>
          </cell>
          <cell r="D238">
            <v>0</v>
          </cell>
          <cell r="E238">
            <v>0</v>
          </cell>
          <cell r="F238">
            <v>0</v>
          </cell>
          <cell r="G238">
            <v>711668.4</v>
          </cell>
          <cell r="H238">
            <v>0</v>
          </cell>
        </row>
        <row r="239">
          <cell r="A239" t="str">
            <v>03.01.21.4</v>
          </cell>
          <cell r="B239" t="str">
            <v>Vaän chuyeån söù caùc loaïi cöï ly &lt;=500m</v>
          </cell>
          <cell r="C239" t="str">
            <v>taán/km</v>
          </cell>
          <cell r="D239">
            <v>0</v>
          </cell>
          <cell r="E239">
            <v>0</v>
          </cell>
          <cell r="F239">
            <v>0</v>
          </cell>
          <cell r="G239">
            <v>702247.99999999988</v>
          </cell>
          <cell r="H239">
            <v>0</v>
          </cell>
        </row>
        <row r="240">
          <cell r="A240" t="str">
            <v>03.01.21.5</v>
          </cell>
          <cell r="B240" t="str">
            <v>Vaän chuyeån söù caùc loaïi cöï ly &gt;500m</v>
          </cell>
          <cell r="C240" t="str">
            <v>taán/km</v>
          </cell>
          <cell r="D240">
            <v>0</v>
          </cell>
          <cell r="E240">
            <v>0</v>
          </cell>
          <cell r="F240">
            <v>0</v>
          </cell>
          <cell r="G240">
            <v>695396.79999999993</v>
          </cell>
          <cell r="H240">
            <v>0</v>
          </cell>
        </row>
        <row r="241">
          <cell r="A241" t="str">
            <v>03.01.22.1</v>
          </cell>
          <cell r="B241" t="str">
            <v>Boác dôõ daây daãn ñieän, caùp caùc loaïi</v>
          </cell>
          <cell r="C241" t="str">
            <v>taán/km</v>
          </cell>
          <cell r="D241">
            <v>0</v>
          </cell>
          <cell r="E241">
            <v>0</v>
          </cell>
          <cell r="F241">
            <v>0</v>
          </cell>
          <cell r="G241">
            <v>41107.199999999997</v>
          </cell>
          <cell r="H241">
            <v>0</v>
          </cell>
        </row>
        <row r="242">
          <cell r="A242" t="str">
            <v>03.01.22.2</v>
          </cell>
          <cell r="B242" t="str">
            <v>Vaän chuyeån daây daãn ñieän, caùp caùc loaïi cöï ly &lt;=100m</v>
          </cell>
          <cell r="C242" t="str">
            <v>taán/km</v>
          </cell>
          <cell r="D242">
            <v>0</v>
          </cell>
          <cell r="E242">
            <v>0</v>
          </cell>
          <cell r="F242">
            <v>0</v>
          </cell>
          <cell r="G242">
            <v>583208.4</v>
          </cell>
          <cell r="H242">
            <v>0</v>
          </cell>
        </row>
        <row r="243">
          <cell r="A243" t="str">
            <v>03.01.22.3</v>
          </cell>
          <cell r="B243" t="str">
            <v>Vaän chuyeån daây daãn ñieän, caùp caùc loaïi cöï ly &lt;=300m</v>
          </cell>
          <cell r="C243" t="str">
            <v>taán/km</v>
          </cell>
          <cell r="D243">
            <v>0</v>
          </cell>
          <cell r="E243">
            <v>0</v>
          </cell>
          <cell r="F243">
            <v>0</v>
          </cell>
          <cell r="G243">
            <v>546383.19999999995</v>
          </cell>
          <cell r="H243">
            <v>0</v>
          </cell>
        </row>
        <row r="244">
          <cell r="A244" t="str">
            <v>03.01.22.4</v>
          </cell>
          <cell r="B244" t="str">
            <v>Vaän chuyeån daây daãn ñieän, caùp caùc loaïi cöï ly &lt;=500m</v>
          </cell>
          <cell r="C244" t="str">
            <v>taán/km</v>
          </cell>
          <cell r="D244">
            <v>0</v>
          </cell>
          <cell r="E244">
            <v>0</v>
          </cell>
          <cell r="F244">
            <v>0</v>
          </cell>
          <cell r="G244">
            <v>540388.4</v>
          </cell>
          <cell r="H244">
            <v>0</v>
          </cell>
        </row>
        <row r="245">
          <cell r="A245" t="str">
            <v>03.01.22.5</v>
          </cell>
          <cell r="B245" t="str">
            <v>Vaän chuyeån daây daãn ñieän, caùp caùc loaïi cöï ly &gt;500m</v>
          </cell>
          <cell r="C245" t="str">
            <v>taán/km</v>
          </cell>
          <cell r="D245">
            <v>0</v>
          </cell>
          <cell r="E245">
            <v>0</v>
          </cell>
          <cell r="F245">
            <v>0</v>
          </cell>
          <cell r="G245">
            <v>535250</v>
          </cell>
          <cell r="H245">
            <v>0</v>
          </cell>
        </row>
        <row r="246">
          <cell r="A246" t="str">
            <v>03.01.23.1</v>
          </cell>
          <cell r="B246" t="str">
            <v>Boác dôõ caáu kieän beâ toâng ñuùc saün</v>
          </cell>
          <cell r="C246" t="str">
            <v>taán/km</v>
          </cell>
          <cell r="D246">
            <v>0</v>
          </cell>
          <cell r="E246">
            <v>0</v>
          </cell>
          <cell r="F246">
            <v>0</v>
          </cell>
          <cell r="G246">
            <v>35112.400000000001</v>
          </cell>
          <cell r="H246">
            <v>0</v>
          </cell>
        </row>
        <row r="247">
          <cell r="A247" t="str">
            <v>03.01.23.2</v>
          </cell>
          <cell r="B247" t="str">
            <v>Vaän chuyeån caáu kieän beâ toâng ñuùc saün cöï ly &lt;=100m</v>
          </cell>
          <cell r="C247" t="str">
            <v>taán/km</v>
          </cell>
          <cell r="D247">
            <v>0</v>
          </cell>
          <cell r="E247">
            <v>0</v>
          </cell>
          <cell r="F247">
            <v>0</v>
          </cell>
          <cell r="G247">
            <v>524973.19999999995</v>
          </cell>
          <cell r="H247">
            <v>0</v>
          </cell>
        </row>
        <row r="248">
          <cell r="A248" t="str">
            <v>03.01.23.3</v>
          </cell>
          <cell r="B248" t="str">
            <v>Vaän chuyeån caáu kieän beâ toâng ñuùc saün cöï ly &lt;=300m</v>
          </cell>
          <cell r="C248" t="str">
            <v>taán/km</v>
          </cell>
          <cell r="D248">
            <v>0</v>
          </cell>
          <cell r="E248">
            <v>0</v>
          </cell>
          <cell r="F248">
            <v>0</v>
          </cell>
          <cell r="G248">
            <v>492430</v>
          </cell>
          <cell r="H248">
            <v>0</v>
          </cell>
        </row>
        <row r="249">
          <cell r="A249" t="str">
            <v>03.01.23.4</v>
          </cell>
          <cell r="B249" t="str">
            <v>Vaän chuyeån caáu kieän beâ toâng ñuùc saün cöï ly &lt;=500m</v>
          </cell>
          <cell r="C249" t="str">
            <v>taán/km</v>
          </cell>
          <cell r="D249">
            <v>0</v>
          </cell>
          <cell r="E249">
            <v>0</v>
          </cell>
          <cell r="F249">
            <v>0</v>
          </cell>
          <cell r="G249">
            <v>486435.19999999995</v>
          </cell>
          <cell r="H249">
            <v>0</v>
          </cell>
        </row>
        <row r="250">
          <cell r="A250" t="str">
            <v>03.01.23.5</v>
          </cell>
          <cell r="B250" t="str">
            <v>Vaän chuyeån caáu kieän beâ toâng ñuùc saün cöï ly &gt;500m</v>
          </cell>
          <cell r="C250" t="str">
            <v>taán/km</v>
          </cell>
          <cell r="D250">
            <v>0</v>
          </cell>
          <cell r="E250">
            <v>0</v>
          </cell>
          <cell r="F250">
            <v>0</v>
          </cell>
          <cell r="G250">
            <v>481296.8</v>
          </cell>
          <cell r="H250">
            <v>0</v>
          </cell>
        </row>
        <row r="251">
          <cell r="A251" t="str">
            <v>03.01.24.1</v>
          </cell>
          <cell r="B251" t="str">
            <v>Boác dôõ Coät beâ toâng</v>
          </cell>
          <cell r="C251" t="str">
            <v>taán/km</v>
          </cell>
          <cell r="D251">
            <v>0</v>
          </cell>
          <cell r="E251">
            <v>0</v>
          </cell>
          <cell r="F251">
            <v>0</v>
          </cell>
          <cell r="G251">
            <v>42820</v>
          </cell>
          <cell r="H251">
            <v>0</v>
          </cell>
        </row>
        <row r="252">
          <cell r="A252" t="str">
            <v>03.01.24.2</v>
          </cell>
          <cell r="B252" t="str">
            <v>Vaän chuyeån Coät beâ toâng cöï ly &lt;=100m</v>
          </cell>
          <cell r="C252" t="str">
            <v>taán/km</v>
          </cell>
          <cell r="D252">
            <v>0</v>
          </cell>
          <cell r="E252">
            <v>0</v>
          </cell>
          <cell r="F252">
            <v>0</v>
          </cell>
          <cell r="G252">
            <v>816149.2</v>
          </cell>
          <cell r="H252">
            <v>0</v>
          </cell>
        </row>
        <row r="253">
          <cell r="A253" t="str">
            <v>03.01.24.3</v>
          </cell>
          <cell r="B253" t="str">
            <v>Vaän chuyeån Coät beâ toâng cöï ly &lt;=300m</v>
          </cell>
          <cell r="C253" t="str">
            <v>taán/km</v>
          </cell>
          <cell r="D253">
            <v>0</v>
          </cell>
          <cell r="E253">
            <v>0</v>
          </cell>
          <cell r="F253">
            <v>0</v>
          </cell>
          <cell r="G253">
            <v>766477.99999999988</v>
          </cell>
          <cell r="H253">
            <v>0</v>
          </cell>
        </row>
        <row r="254">
          <cell r="A254" t="str">
            <v>03.01.24.4</v>
          </cell>
          <cell r="B254" t="str">
            <v>Vaän chuyeån Coät beâ toâng cöï ly &lt;=500m</v>
          </cell>
          <cell r="C254" t="str">
            <v>taán/km</v>
          </cell>
          <cell r="D254">
            <v>0</v>
          </cell>
          <cell r="E254">
            <v>0</v>
          </cell>
          <cell r="F254">
            <v>0</v>
          </cell>
          <cell r="G254">
            <v>756201.2</v>
          </cell>
          <cell r="H254">
            <v>0</v>
          </cell>
        </row>
        <row r="255">
          <cell r="A255" t="str">
            <v>03.01.24.5</v>
          </cell>
          <cell r="B255" t="str">
            <v>Vaän chuyeån Coät beâ toâng cöï ly &gt;500m</v>
          </cell>
          <cell r="C255" t="str">
            <v>taán/km</v>
          </cell>
          <cell r="D255">
            <v>0</v>
          </cell>
          <cell r="E255">
            <v>0</v>
          </cell>
          <cell r="F255">
            <v>0</v>
          </cell>
          <cell r="G255">
            <v>749350</v>
          </cell>
          <cell r="H255">
            <v>0</v>
          </cell>
        </row>
        <row r="256">
          <cell r="A256" t="str">
            <v>03.01.25.1</v>
          </cell>
          <cell r="B256" t="str">
            <v>Boác dôõ Bi tum</v>
          </cell>
          <cell r="C256" t="str">
            <v>taán/km</v>
          </cell>
          <cell r="D256">
            <v>0</v>
          </cell>
          <cell r="E256">
            <v>0</v>
          </cell>
          <cell r="F256">
            <v>0</v>
          </cell>
          <cell r="G256">
            <v>46245.600000000006</v>
          </cell>
          <cell r="H256">
            <v>0</v>
          </cell>
        </row>
        <row r="257">
          <cell r="A257" t="str">
            <v>03.01.25.2</v>
          </cell>
          <cell r="B257" t="str">
            <v>Vaän chuyeån Bi tum cöï ly &lt;=100m</v>
          </cell>
          <cell r="C257" t="str">
            <v>taán/km</v>
          </cell>
          <cell r="D257">
            <v>0</v>
          </cell>
          <cell r="E257">
            <v>0</v>
          </cell>
          <cell r="F257">
            <v>0</v>
          </cell>
          <cell r="G257">
            <v>364826.39999999997</v>
          </cell>
          <cell r="H257">
            <v>0</v>
          </cell>
        </row>
        <row r="258">
          <cell r="A258" t="str">
            <v>03.01.25.3</v>
          </cell>
          <cell r="B258" t="str">
            <v>Vaän chuyeån Bi tum cöï ly &lt;=300m</v>
          </cell>
          <cell r="C258" t="str">
            <v>taán/km</v>
          </cell>
          <cell r="D258">
            <v>0</v>
          </cell>
          <cell r="E258">
            <v>0</v>
          </cell>
          <cell r="F258">
            <v>0</v>
          </cell>
          <cell r="G258">
            <v>330570.39999999997</v>
          </cell>
          <cell r="H258">
            <v>0</v>
          </cell>
        </row>
        <row r="259">
          <cell r="A259" t="str">
            <v>03.01.25.4</v>
          </cell>
          <cell r="B259" t="str">
            <v>Vaän chuyeån Bi tum cöï ly &lt;=500m</v>
          </cell>
          <cell r="C259" t="str">
            <v>taán/km</v>
          </cell>
          <cell r="D259">
            <v>0</v>
          </cell>
          <cell r="E259">
            <v>0</v>
          </cell>
          <cell r="F259">
            <v>0</v>
          </cell>
          <cell r="G259">
            <v>323719.2</v>
          </cell>
          <cell r="H259">
            <v>0</v>
          </cell>
        </row>
        <row r="260">
          <cell r="A260" t="str">
            <v>03.01.25.5</v>
          </cell>
          <cell r="B260" t="str">
            <v>Vaän chuyeån Bi tum cöï ly &gt;500m</v>
          </cell>
          <cell r="C260" t="str">
            <v>taán/km</v>
          </cell>
          <cell r="D260">
            <v>0</v>
          </cell>
          <cell r="E260">
            <v>0</v>
          </cell>
          <cell r="F260">
            <v>0</v>
          </cell>
          <cell r="G260">
            <v>319437.2</v>
          </cell>
          <cell r="H260">
            <v>0</v>
          </cell>
        </row>
        <row r="261">
          <cell r="A261" t="str">
            <v>03.01.26.1</v>
          </cell>
          <cell r="B261" t="str">
            <v>Boác dôõ duïng cuï thi coâng</v>
          </cell>
          <cell r="C261" t="str">
            <v>taán/km</v>
          </cell>
          <cell r="D261">
            <v>0</v>
          </cell>
          <cell r="E261">
            <v>0</v>
          </cell>
          <cell r="F261">
            <v>0</v>
          </cell>
          <cell r="G261">
            <v>28261.200000000001</v>
          </cell>
          <cell r="H261">
            <v>0</v>
          </cell>
        </row>
        <row r="262">
          <cell r="A262" t="str">
            <v>03.01.26.2</v>
          </cell>
          <cell r="B262" t="str">
            <v>Vaän chuyeån duïng cuï thi coâng cöï ly &lt;=100m</v>
          </cell>
          <cell r="C262" t="str">
            <v>taán/km</v>
          </cell>
          <cell r="D262">
            <v>0</v>
          </cell>
          <cell r="E262">
            <v>0</v>
          </cell>
          <cell r="F262">
            <v>0</v>
          </cell>
          <cell r="G262">
            <v>530111.6</v>
          </cell>
          <cell r="H262">
            <v>0</v>
          </cell>
        </row>
        <row r="263">
          <cell r="A263" t="str">
            <v>03.01.26.3</v>
          </cell>
          <cell r="B263" t="str">
            <v>Vaän chuyeån duïng cuï thi coâng cöï ly &lt;=300m</v>
          </cell>
          <cell r="C263" t="str">
            <v>taán/km</v>
          </cell>
          <cell r="D263">
            <v>0</v>
          </cell>
          <cell r="E263">
            <v>0</v>
          </cell>
          <cell r="F263">
            <v>0</v>
          </cell>
          <cell r="G263">
            <v>492430</v>
          </cell>
          <cell r="H263">
            <v>0</v>
          </cell>
        </row>
        <row r="264">
          <cell r="A264" t="str">
            <v>03.01.26.4</v>
          </cell>
          <cell r="B264" t="str">
            <v>Vaän chuyeån duïng cuï thi coâng cöï ly &lt;=500m</v>
          </cell>
          <cell r="C264" t="str">
            <v>taán/km</v>
          </cell>
          <cell r="D264">
            <v>0</v>
          </cell>
          <cell r="E264">
            <v>0</v>
          </cell>
          <cell r="F264">
            <v>0</v>
          </cell>
          <cell r="G264">
            <v>486435.19999999995</v>
          </cell>
          <cell r="H264">
            <v>0</v>
          </cell>
        </row>
        <row r="265">
          <cell r="A265" t="str">
            <v>03.01.26.5</v>
          </cell>
          <cell r="B265" t="str">
            <v>Vaän chuyeån duïng cuï thi coâng cöï ly &gt;500m</v>
          </cell>
          <cell r="C265" t="str">
            <v>taán/km</v>
          </cell>
          <cell r="D265">
            <v>0</v>
          </cell>
          <cell r="E265">
            <v>0</v>
          </cell>
          <cell r="F265">
            <v>0</v>
          </cell>
          <cell r="G265">
            <v>482153.2</v>
          </cell>
          <cell r="H265">
            <v>0</v>
          </cell>
        </row>
        <row r="266">
          <cell r="B266" t="str">
            <v>Vaän chuyeån thuû coâng + cô giôùi</v>
          </cell>
        </row>
        <row r="267">
          <cell r="A267" t="str">
            <v>03.02.10.1</v>
          </cell>
          <cell r="B267" t="str">
            <v>Vaän chuyeån caùt vaø nöôùc, cöï ly &lt;= 1km</v>
          </cell>
          <cell r="C267" t="str">
            <v>m3/km</v>
          </cell>
          <cell r="D267">
            <v>0</v>
          </cell>
          <cell r="E267">
            <v>0</v>
          </cell>
          <cell r="F267">
            <v>0</v>
          </cell>
          <cell r="G267">
            <v>140449.60000000001</v>
          </cell>
          <cell r="H267">
            <v>51917.831999999995</v>
          </cell>
        </row>
        <row r="268">
          <cell r="A268" t="str">
            <v>03.02.10.2</v>
          </cell>
          <cell r="B268" t="str">
            <v>Vaän chuyeån caùt vaø nöôùc, cöï ly &gt;1km</v>
          </cell>
          <cell r="C268" t="str">
            <v>m3/km</v>
          </cell>
          <cell r="D268">
            <v>0</v>
          </cell>
          <cell r="E268">
            <v>0</v>
          </cell>
          <cell r="F268">
            <v>0</v>
          </cell>
          <cell r="G268">
            <v>136167.6</v>
          </cell>
          <cell r="H268">
            <v>43264.86</v>
          </cell>
        </row>
        <row r="269">
          <cell r="A269" t="str">
            <v>03.02.20.1</v>
          </cell>
          <cell r="B269" t="str">
            <v>Vaän chuyeån ñaù soûi caùc loaïi, cöï ly &lt;= 1km</v>
          </cell>
          <cell r="C269" t="str">
            <v>m3/km</v>
          </cell>
          <cell r="D269">
            <v>0</v>
          </cell>
          <cell r="E269">
            <v>0</v>
          </cell>
          <cell r="F269">
            <v>0</v>
          </cell>
          <cell r="G269">
            <v>150726.39999999999</v>
          </cell>
          <cell r="H269">
            <v>54081.074999999997</v>
          </cell>
        </row>
        <row r="270">
          <cell r="A270" t="str">
            <v>03.02.20.2</v>
          </cell>
          <cell r="B270" t="str">
            <v>Vaän chuyeån ñaù soûi caùc loaïi, cöï ly &gt;1km</v>
          </cell>
          <cell r="C270" t="str">
            <v>m3/km</v>
          </cell>
          <cell r="D270">
            <v>0</v>
          </cell>
          <cell r="E270">
            <v>0</v>
          </cell>
          <cell r="F270">
            <v>0</v>
          </cell>
          <cell r="G270">
            <v>143018.79999999999</v>
          </cell>
          <cell r="H270">
            <v>45428.103000000003</v>
          </cell>
        </row>
        <row r="271">
          <cell r="A271" t="str">
            <v>03.02.30.1</v>
          </cell>
          <cell r="B271" t="str">
            <v>Vaän chuyeån xi maêng bao, cöï ly &lt;= 1km</v>
          </cell>
          <cell r="C271" t="str">
            <v>taán/km</v>
          </cell>
          <cell r="D271">
            <v>0</v>
          </cell>
          <cell r="E271">
            <v>0</v>
          </cell>
          <cell r="F271">
            <v>0</v>
          </cell>
          <cell r="G271">
            <v>113044.8</v>
          </cell>
          <cell r="H271">
            <v>36054.050000000003</v>
          </cell>
        </row>
        <row r="272">
          <cell r="A272" t="str">
            <v>03.02.30.2</v>
          </cell>
          <cell r="B272" t="str">
            <v>Vaän chuyeån xi maêng bao, cöï ly &gt;1km</v>
          </cell>
          <cell r="C272" t="str">
            <v>taán/km</v>
          </cell>
          <cell r="D272">
            <v>0</v>
          </cell>
          <cell r="E272">
            <v>0</v>
          </cell>
          <cell r="F272">
            <v>0</v>
          </cell>
          <cell r="G272">
            <v>107050</v>
          </cell>
          <cell r="H272">
            <v>30285.402000000002</v>
          </cell>
        </row>
        <row r="273">
          <cell r="A273" t="str">
            <v>03.02.40.1</v>
          </cell>
          <cell r="B273" t="str">
            <v>Vaän chuyeån coát theùp,theùp thanh,PK,daây,tre,goã, duïng cuï thi coâng, cöï ly &lt;= 1km</v>
          </cell>
          <cell r="C273" t="str">
            <v>taán/km</v>
          </cell>
          <cell r="D273">
            <v>0</v>
          </cell>
          <cell r="E273">
            <v>0</v>
          </cell>
          <cell r="F273">
            <v>0</v>
          </cell>
          <cell r="G273">
            <v>158434</v>
          </cell>
          <cell r="H273">
            <v>129794.58</v>
          </cell>
        </row>
        <row r="274">
          <cell r="A274" t="str">
            <v>03.02.40.2</v>
          </cell>
          <cell r="B274" t="str">
            <v>Vaän chuyeån coát theùp,theùp thanh,PK,daây,tre,goã, duïng cuï thi coâng, cöï ly &gt;1km</v>
          </cell>
          <cell r="C274" t="str">
            <v>taán/km</v>
          </cell>
          <cell r="D274">
            <v>0</v>
          </cell>
          <cell r="E274">
            <v>0</v>
          </cell>
          <cell r="F274">
            <v>0</v>
          </cell>
          <cell r="G274">
            <v>155008.4</v>
          </cell>
          <cell r="H274">
            <v>79318.91</v>
          </cell>
        </row>
        <row r="275">
          <cell r="A275" t="str">
            <v>03.02.50.1</v>
          </cell>
          <cell r="B275" t="str">
            <v>Vaän chuyeån caáu kieän BT,coät BT, cöï ly &lt;= 1km</v>
          </cell>
          <cell r="C275" t="str">
            <v>taán/km</v>
          </cell>
          <cell r="D275">
            <v>0</v>
          </cell>
          <cell r="E275">
            <v>0</v>
          </cell>
          <cell r="F275">
            <v>0</v>
          </cell>
          <cell r="G275">
            <v>124178</v>
          </cell>
          <cell r="H275">
            <v>129794.58</v>
          </cell>
        </row>
        <row r="276">
          <cell r="A276" t="str">
            <v>03.02.50.2</v>
          </cell>
          <cell r="B276" t="str">
            <v>Vaän chuyeån caáu kieän BT,coät BT, cöï ly &gt;1km</v>
          </cell>
          <cell r="C276" t="str">
            <v>taán/km</v>
          </cell>
          <cell r="D276">
            <v>0</v>
          </cell>
          <cell r="E276">
            <v>0</v>
          </cell>
          <cell r="F276">
            <v>0</v>
          </cell>
          <cell r="G276">
            <v>118183.2</v>
          </cell>
          <cell r="H276">
            <v>108162.15</v>
          </cell>
        </row>
        <row r="277">
          <cell r="A277" t="str">
            <v>03.02.60.1</v>
          </cell>
          <cell r="B277" t="str">
            <v>Vaän chuyeån caáu kieän BT,coät BT, cöï ly &lt;= 1km</v>
          </cell>
          <cell r="C277" t="str">
            <v>taán/km</v>
          </cell>
          <cell r="D277">
            <v>0</v>
          </cell>
          <cell r="E277">
            <v>0</v>
          </cell>
          <cell r="F277">
            <v>0</v>
          </cell>
          <cell r="G277">
            <v>173849.19999999998</v>
          </cell>
          <cell r="H277">
            <v>129794.58</v>
          </cell>
        </row>
        <row r="278">
          <cell r="A278" t="str">
            <v>03.02.60.2</v>
          </cell>
          <cell r="B278" t="str">
            <v>Vaän chuyeån caáu kieän BT,coät BT, cöï ly &gt;1km</v>
          </cell>
          <cell r="C278" t="str">
            <v>taán/km</v>
          </cell>
          <cell r="D278">
            <v>0</v>
          </cell>
          <cell r="E278">
            <v>0</v>
          </cell>
          <cell r="F278">
            <v>0</v>
          </cell>
          <cell r="G278">
            <v>170423.6</v>
          </cell>
          <cell r="H278">
            <v>108162.15</v>
          </cell>
        </row>
        <row r="279">
          <cell r="B279" t="str">
            <v>Boác dôõ vaät lieäu, phuï kieän</v>
          </cell>
        </row>
        <row r="280">
          <cell r="A280" t="str">
            <v>03.03.01.1</v>
          </cell>
          <cell r="B280" t="str">
            <v>Caùt caùc loaïi (boác leân)</v>
          </cell>
          <cell r="C280" t="str">
            <v>m3</v>
          </cell>
          <cell r="D280">
            <v>0</v>
          </cell>
          <cell r="E280">
            <v>0</v>
          </cell>
          <cell r="F280">
            <v>0</v>
          </cell>
          <cell r="G280">
            <v>27404.799999999999</v>
          </cell>
          <cell r="H280">
            <v>0</v>
          </cell>
        </row>
        <row r="281">
          <cell r="A281" t="str">
            <v>03.03.01.1</v>
          </cell>
          <cell r="B281" t="str">
            <v>Caùt caùc loaïi (xeáp xuoáng)</v>
          </cell>
          <cell r="C281" t="str">
            <v>m3</v>
          </cell>
          <cell r="D281">
            <v>0</v>
          </cell>
          <cell r="E281">
            <v>0</v>
          </cell>
          <cell r="F281">
            <v>0</v>
          </cell>
          <cell r="G281">
            <v>17984.399999999998</v>
          </cell>
          <cell r="H281">
            <v>0</v>
          </cell>
        </row>
        <row r="282">
          <cell r="A282" t="str">
            <v>03.03.02.1</v>
          </cell>
          <cell r="B282" t="str">
            <v>Ñaù daêm caùc loaïi (boác leân)</v>
          </cell>
          <cell r="C282" t="str">
            <v>m3</v>
          </cell>
          <cell r="D282">
            <v>0</v>
          </cell>
          <cell r="E282">
            <v>0</v>
          </cell>
          <cell r="F282">
            <v>0</v>
          </cell>
          <cell r="G282">
            <v>36825.199999999997</v>
          </cell>
          <cell r="H282">
            <v>0</v>
          </cell>
        </row>
        <row r="283">
          <cell r="A283" t="str">
            <v>03.03.02.2</v>
          </cell>
          <cell r="B283" t="str">
            <v>Ñaù daêm caùc loaïi (xeáp xuoáng)</v>
          </cell>
          <cell r="C283" t="str">
            <v>m3</v>
          </cell>
          <cell r="D283">
            <v>0</v>
          </cell>
          <cell r="E283">
            <v>0</v>
          </cell>
          <cell r="F283">
            <v>0</v>
          </cell>
          <cell r="G283">
            <v>30830.399999999998</v>
          </cell>
          <cell r="H283">
            <v>0</v>
          </cell>
        </row>
        <row r="284">
          <cell r="A284" t="str">
            <v>03.03.03.1</v>
          </cell>
          <cell r="B284" t="str">
            <v>Ñaù hoäc (boác leân)</v>
          </cell>
          <cell r="C284" t="str">
            <v>m3</v>
          </cell>
          <cell r="D284">
            <v>0</v>
          </cell>
          <cell r="E284">
            <v>0</v>
          </cell>
          <cell r="F284">
            <v>0</v>
          </cell>
          <cell r="G284">
            <v>41107.199999999997</v>
          </cell>
          <cell r="H284">
            <v>0</v>
          </cell>
        </row>
        <row r="285">
          <cell r="A285" t="str">
            <v>03.03.03.2</v>
          </cell>
          <cell r="B285" t="str">
            <v>Ñaù hoäc (xeáp xuoáng)</v>
          </cell>
          <cell r="C285" t="str">
            <v>m3</v>
          </cell>
          <cell r="D285">
            <v>0</v>
          </cell>
          <cell r="E285">
            <v>0</v>
          </cell>
          <cell r="F285">
            <v>0</v>
          </cell>
          <cell r="G285">
            <v>39394.400000000001</v>
          </cell>
          <cell r="H285">
            <v>0</v>
          </cell>
        </row>
        <row r="286">
          <cell r="A286" t="str">
            <v>03.03.04.1</v>
          </cell>
          <cell r="B286" t="str">
            <v>Soûi (boác leân)</v>
          </cell>
          <cell r="C286" t="str">
            <v>m3</v>
          </cell>
          <cell r="D286">
            <v>0</v>
          </cell>
          <cell r="E286">
            <v>0</v>
          </cell>
          <cell r="F286">
            <v>0</v>
          </cell>
          <cell r="G286">
            <v>36825.199999999997</v>
          </cell>
          <cell r="H286">
            <v>0</v>
          </cell>
        </row>
        <row r="287">
          <cell r="A287" t="str">
            <v>03.03.04.2</v>
          </cell>
          <cell r="B287" t="str">
            <v>Soûi (xeáp xuoáng)</v>
          </cell>
          <cell r="C287" t="str">
            <v>m3</v>
          </cell>
          <cell r="D287">
            <v>0</v>
          </cell>
          <cell r="E287">
            <v>0</v>
          </cell>
          <cell r="F287">
            <v>0</v>
          </cell>
          <cell r="G287">
            <v>30830.399999999998</v>
          </cell>
          <cell r="H287">
            <v>0</v>
          </cell>
        </row>
        <row r="288">
          <cell r="A288" t="str">
            <v>03.03.05.1</v>
          </cell>
          <cell r="B288" t="str">
            <v>Ñaát ñaép (boác leân)</v>
          </cell>
          <cell r="C288" t="str">
            <v>m3</v>
          </cell>
          <cell r="D288">
            <v>0</v>
          </cell>
          <cell r="E288">
            <v>0</v>
          </cell>
          <cell r="F288">
            <v>0</v>
          </cell>
          <cell r="G288">
            <v>30830.399999999998</v>
          </cell>
          <cell r="H288">
            <v>0</v>
          </cell>
        </row>
        <row r="289">
          <cell r="A289" t="str">
            <v>03.03.05.2</v>
          </cell>
          <cell r="B289" t="str">
            <v>Ñaát ñaép (xeáp xuoáng)</v>
          </cell>
          <cell r="C289" t="str">
            <v>m3</v>
          </cell>
          <cell r="D289">
            <v>0</v>
          </cell>
          <cell r="E289">
            <v>0</v>
          </cell>
          <cell r="F289">
            <v>0</v>
          </cell>
          <cell r="G289">
            <v>25692</v>
          </cell>
          <cell r="H289">
            <v>0</v>
          </cell>
        </row>
        <row r="290">
          <cell r="A290" t="str">
            <v>03.03.06.1</v>
          </cell>
          <cell r="B290" t="str">
            <v>Gaïch chæ (boác leân)</v>
          </cell>
          <cell r="C290" t="str">
            <v>vieân</v>
          </cell>
          <cell r="D290">
            <v>0</v>
          </cell>
          <cell r="E290">
            <v>0</v>
          </cell>
          <cell r="F290">
            <v>0</v>
          </cell>
          <cell r="G290">
            <v>39.394400000000005</v>
          </cell>
          <cell r="H290">
            <v>0</v>
          </cell>
        </row>
        <row r="291">
          <cell r="A291" t="str">
            <v>03.03.06.2</v>
          </cell>
          <cell r="B291" t="str">
            <v>Gaïch chæ (xeáp xuoáng)</v>
          </cell>
          <cell r="C291" t="str">
            <v>vieân</v>
          </cell>
          <cell r="D291">
            <v>0</v>
          </cell>
          <cell r="E291">
            <v>0</v>
          </cell>
          <cell r="F291">
            <v>0</v>
          </cell>
          <cell r="G291">
            <v>36.825200000000002</v>
          </cell>
          <cell r="H291">
            <v>0</v>
          </cell>
        </row>
        <row r="292">
          <cell r="A292" t="str">
            <v>03.03.07.1</v>
          </cell>
          <cell r="B292" t="str">
            <v>Xi maêng (boác leân)</v>
          </cell>
          <cell r="C292" t="str">
            <v>taán</v>
          </cell>
          <cell r="D292">
            <v>0</v>
          </cell>
          <cell r="E292">
            <v>0</v>
          </cell>
          <cell r="F292">
            <v>0</v>
          </cell>
          <cell r="G292">
            <v>40250.799999999996</v>
          </cell>
          <cell r="H292">
            <v>0</v>
          </cell>
        </row>
        <row r="293">
          <cell r="A293" t="str">
            <v>03.03.07.2</v>
          </cell>
          <cell r="B293" t="str">
            <v>Xi maêng (xeáp xuoáng)</v>
          </cell>
          <cell r="C293" t="str">
            <v>taán</v>
          </cell>
          <cell r="D293">
            <v>0</v>
          </cell>
          <cell r="E293">
            <v>0</v>
          </cell>
          <cell r="F293">
            <v>0</v>
          </cell>
          <cell r="G293">
            <v>17984.399999999998</v>
          </cell>
          <cell r="H293">
            <v>0</v>
          </cell>
        </row>
        <row r="294">
          <cell r="A294" t="str">
            <v>03.03.08.1</v>
          </cell>
          <cell r="B294" t="str">
            <v>Theùp thanh coät (boác leân)</v>
          </cell>
          <cell r="C294" t="str">
            <v>taán</v>
          </cell>
          <cell r="D294">
            <v>0</v>
          </cell>
          <cell r="E294">
            <v>0</v>
          </cell>
          <cell r="F294">
            <v>0</v>
          </cell>
          <cell r="G294">
            <v>47102.000000000007</v>
          </cell>
          <cell r="H294">
            <v>0</v>
          </cell>
        </row>
        <row r="295">
          <cell r="A295" t="str">
            <v>03.03.08.2</v>
          </cell>
          <cell r="B295" t="str">
            <v>Theùp thanh coät (xeáp xuoáng)</v>
          </cell>
          <cell r="C295" t="str">
            <v>taán</v>
          </cell>
          <cell r="D295">
            <v>0</v>
          </cell>
          <cell r="E295">
            <v>0</v>
          </cell>
          <cell r="F295">
            <v>0</v>
          </cell>
          <cell r="G295">
            <v>42820</v>
          </cell>
          <cell r="H295">
            <v>0</v>
          </cell>
        </row>
        <row r="296">
          <cell r="A296" t="str">
            <v>03.03.09.1</v>
          </cell>
          <cell r="B296" t="str">
            <v>Tre caây (boác leân)</v>
          </cell>
          <cell r="C296" t="str">
            <v>caây</v>
          </cell>
          <cell r="D296">
            <v>0</v>
          </cell>
          <cell r="E296">
            <v>0</v>
          </cell>
          <cell r="F296">
            <v>0</v>
          </cell>
          <cell r="G296">
            <v>1327.42</v>
          </cell>
          <cell r="H296">
            <v>0</v>
          </cell>
        </row>
        <row r="297">
          <cell r="A297" t="str">
            <v>03.03.09.2</v>
          </cell>
          <cell r="B297" t="str">
            <v>Tre caây (xeáp xuoáng)</v>
          </cell>
          <cell r="C297" t="str">
            <v>caây</v>
          </cell>
          <cell r="D297">
            <v>0</v>
          </cell>
          <cell r="E297">
            <v>0</v>
          </cell>
          <cell r="F297">
            <v>0</v>
          </cell>
          <cell r="G297">
            <v>496.71199999999999</v>
          </cell>
          <cell r="H297">
            <v>0</v>
          </cell>
        </row>
        <row r="298">
          <cell r="A298" t="str">
            <v>03.03.10.1</v>
          </cell>
          <cell r="B298" t="str">
            <v>Caáu kieän theùp caùc loaïi (boác leân)</v>
          </cell>
          <cell r="C298" t="str">
            <v>taán</v>
          </cell>
          <cell r="D298">
            <v>0</v>
          </cell>
          <cell r="E298">
            <v>0</v>
          </cell>
          <cell r="F298">
            <v>0</v>
          </cell>
          <cell r="G298">
            <v>50527.6</v>
          </cell>
          <cell r="H298">
            <v>0</v>
          </cell>
        </row>
        <row r="299">
          <cell r="A299" t="str">
            <v>03.03.10.2</v>
          </cell>
          <cell r="B299" t="str">
            <v>Caáu kieän theùp caùc loaïi (xeáp xuoáng)</v>
          </cell>
          <cell r="C299" t="str">
            <v>taán</v>
          </cell>
          <cell r="D299">
            <v>0</v>
          </cell>
          <cell r="E299">
            <v>0</v>
          </cell>
          <cell r="F299">
            <v>0</v>
          </cell>
          <cell r="G299">
            <v>39394.400000000001</v>
          </cell>
          <cell r="H299">
            <v>0</v>
          </cell>
        </row>
        <row r="300">
          <cell r="A300" t="str">
            <v>03.03.11.1</v>
          </cell>
          <cell r="B300" t="str">
            <v>Phuï kieän caùc loaïi (boác leân)</v>
          </cell>
          <cell r="C300" t="str">
            <v>taán</v>
          </cell>
          <cell r="D300">
            <v>0</v>
          </cell>
          <cell r="E300">
            <v>0</v>
          </cell>
          <cell r="F300">
            <v>0</v>
          </cell>
          <cell r="G300">
            <v>77932.400000000009</v>
          </cell>
          <cell r="H300">
            <v>0</v>
          </cell>
        </row>
        <row r="301">
          <cell r="A301" t="str">
            <v>03.03.11.2</v>
          </cell>
          <cell r="B301" t="str">
            <v>Phuï kieän caùc loaïi (xeáp xuoáng)</v>
          </cell>
          <cell r="C301" t="str">
            <v>taán</v>
          </cell>
          <cell r="D301">
            <v>0</v>
          </cell>
          <cell r="E301">
            <v>0</v>
          </cell>
          <cell r="F301">
            <v>0</v>
          </cell>
          <cell r="G301">
            <v>40250.799999999996</v>
          </cell>
          <cell r="H301">
            <v>0</v>
          </cell>
        </row>
        <row r="302">
          <cell r="A302" t="str">
            <v>03.03.12.1</v>
          </cell>
          <cell r="B302" t="str">
            <v>Duïng cuï thi coâng (boác leân)</v>
          </cell>
          <cell r="C302" t="str">
            <v>taán</v>
          </cell>
          <cell r="D302">
            <v>0</v>
          </cell>
          <cell r="E302">
            <v>0</v>
          </cell>
          <cell r="F302">
            <v>0</v>
          </cell>
          <cell r="G302">
            <v>40250.799999999996</v>
          </cell>
          <cell r="H302">
            <v>0</v>
          </cell>
        </row>
        <row r="303">
          <cell r="A303" t="str">
            <v>03.03.12.2</v>
          </cell>
          <cell r="B303" t="str">
            <v>Duïng cuï thi coâng (xeáp xuoáng)</v>
          </cell>
          <cell r="C303" t="str">
            <v>taán</v>
          </cell>
          <cell r="D303">
            <v>0</v>
          </cell>
          <cell r="E303">
            <v>0</v>
          </cell>
          <cell r="F303">
            <v>0</v>
          </cell>
          <cell r="G303">
            <v>29973.999999999996</v>
          </cell>
          <cell r="H303">
            <v>0</v>
          </cell>
        </row>
        <row r="304">
          <cell r="A304" t="str">
            <v>03.03.13.1</v>
          </cell>
          <cell r="B304" t="str">
            <v>Daây daãn caùc loaïi (boác leân)</v>
          </cell>
          <cell r="C304" t="str">
            <v>taán</v>
          </cell>
          <cell r="D304">
            <v>0</v>
          </cell>
          <cell r="E304">
            <v>0</v>
          </cell>
          <cell r="F304">
            <v>0</v>
          </cell>
          <cell r="G304">
            <v>53953.2</v>
          </cell>
          <cell r="H304">
            <v>0</v>
          </cell>
        </row>
        <row r="305">
          <cell r="A305" t="str">
            <v>03.03.13.2</v>
          </cell>
          <cell r="B305" t="str">
            <v>Daây daãn caùc loaïi (xeáp xuoáng)</v>
          </cell>
          <cell r="C305" t="str">
            <v>taán</v>
          </cell>
          <cell r="D305">
            <v>0</v>
          </cell>
          <cell r="E305">
            <v>0</v>
          </cell>
          <cell r="F305">
            <v>0</v>
          </cell>
          <cell r="G305">
            <v>50527.6</v>
          </cell>
          <cell r="H305">
            <v>0</v>
          </cell>
        </row>
        <row r="306">
          <cell r="A306" t="str">
            <v>03.03.14.1</v>
          </cell>
          <cell r="B306" t="str">
            <v>Söù caùc loaïi (boác leân)</v>
          </cell>
          <cell r="C306" t="str">
            <v>taán</v>
          </cell>
          <cell r="D306">
            <v>0</v>
          </cell>
          <cell r="E306">
            <v>0</v>
          </cell>
          <cell r="F306">
            <v>0</v>
          </cell>
          <cell r="G306">
            <v>64230</v>
          </cell>
          <cell r="H306">
            <v>0</v>
          </cell>
        </row>
        <row r="307">
          <cell r="A307" t="str">
            <v>03.03.14.2</v>
          </cell>
          <cell r="B307" t="str">
            <v>Söù caùc loaïi (xeáp xuoáng)</v>
          </cell>
          <cell r="C307" t="str">
            <v>taán</v>
          </cell>
          <cell r="D307">
            <v>0</v>
          </cell>
          <cell r="E307">
            <v>0</v>
          </cell>
          <cell r="F307">
            <v>0</v>
          </cell>
          <cell r="G307">
            <v>66799.199999999997</v>
          </cell>
          <cell r="H307">
            <v>0</v>
          </cell>
        </row>
        <row r="308">
          <cell r="A308" t="str">
            <v>03.03.15.1</v>
          </cell>
          <cell r="B308" t="str">
            <v>Goã caùc loaïi (boác leân)</v>
          </cell>
          <cell r="C308" t="str">
            <v>taán</v>
          </cell>
          <cell r="D308">
            <v>0</v>
          </cell>
          <cell r="E308">
            <v>0</v>
          </cell>
          <cell r="F308">
            <v>0</v>
          </cell>
          <cell r="G308">
            <v>23979.200000000001</v>
          </cell>
          <cell r="H308">
            <v>0</v>
          </cell>
        </row>
        <row r="309">
          <cell r="A309" t="str">
            <v>03.03.15.2</v>
          </cell>
          <cell r="B309" t="str">
            <v>Goã caùc loaïi (xeáp xuoáng)</v>
          </cell>
          <cell r="C309" t="str">
            <v>taán</v>
          </cell>
          <cell r="D309">
            <v>0</v>
          </cell>
          <cell r="E309">
            <v>0</v>
          </cell>
          <cell r="F309">
            <v>0</v>
          </cell>
          <cell r="G309">
            <v>21410</v>
          </cell>
          <cell r="H309">
            <v>0</v>
          </cell>
        </row>
        <row r="310">
          <cell r="A310" t="str">
            <v>03.03.16.1</v>
          </cell>
          <cell r="B310" t="str">
            <v>Coïc tre, coïc goã (boác leân)</v>
          </cell>
          <cell r="C310" t="str">
            <v>taán</v>
          </cell>
          <cell r="D310">
            <v>0</v>
          </cell>
          <cell r="E310">
            <v>0</v>
          </cell>
          <cell r="F310">
            <v>0</v>
          </cell>
          <cell r="G310">
            <v>32543.200000000001</v>
          </cell>
          <cell r="H310">
            <v>0</v>
          </cell>
        </row>
        <row r="311">
          <cell r="A311" t="str">
            <v>03.03.16.2</v>
          </cell>
          <cell r="B311" t="str">
            <v>Coïc tre, coïc goã (xeáp xuoáng)</v>
          </cell>
          <cell r="C311" t="str">
            <v>taán</v>
          </cell>
          <cell r="D311">
            <v>0</v>
          </cell>
          <cell r="E311">
            <v>0</v>
          </cell>
          <cell r="F311">
            <v>0</v>
          </cell>
          <cell r="G311">
            <v>17984.399999999998</v>
          </cell>
          <cell r="H311">
            <v>0</v>
          </cell>
        </row>
        <row r="312">
          <cell r="A312" t="str">
            <v>03.03.17.1</v>
          </cell>
          <cell r="B312" t="str">
            <v>Coät beâ toâng (boác leân)</v>
          </cell>
          <cell r="C312" t="str">
            <v>taán</v>
          </cell>
          <cell r="D312">
            <v>0</v>
          </cell>
          <cell r="E312">
            <v>0</v>
          </cell>
          <cell r="F312">
            <v>0</v>
          </cell>
          <cell r="G312">
            <v>47102.000000000007</v>
          </cell>
          <cell r="H312">
            <v>0</v>
          </cell>
        </row>
        <row r="313">
          <cell r="A313" t="str">
            <v>03.03.17.2</v>
          </cell>
          <cell r="B313" t="str">
            <v>Coät beâ toâng (xeáp xuoáng)</v>
          </cell>
          <cell r="C313" t="str">
            <v>taán</v>
          </cell>
          <cell r="D313">
            <v>0</v>
          </cell>
          <cell r="E313">
            <v>0</v>
          </cell>
          <cell r="F313">
            <v>0</v>
          </cell>
          <cell r="G313">
            <v>43676.4</v>
          </cell>
          <cell r="H313">
            <v>0</v>
          </cell>
        </row>
        <row r="314">
          <cell r="A314" t="str">
            <v>03.03.18.1</v>
          </cell>
          <cell r="B314" t="str">
            <v>Caáu kieän beâ toâng ñuùc saün (boác leân)</v>
          </cell>
          <cell r="C314" t="str">
            <v>taán</v>
          </cell>
          <cell r="D314">
            <v>0</v>
          </cell>
          <cell r="E314">
            <v>0</v>
          </cell>
          <cell r="F314">
            <v>0</v>
          </cell>
          <cell r="G314">
            <v>37681.599999999999</v>
          </cell>
          <cell r="H314">
            <v>0</v>
          </cell>
        </row>
        <row r="315">
          <cell r="A315" t="str">
            <v>03.03.18.2</v>
          </cell>
          <cell r="B315" t="str">
            <v>Caáu kieän beâ toâng ñuùc saün (xeáp xuoáng)</v>
          </cell>
          <cell r="C315" t="str">
            <v>taán</v>
          </cell>
          <cell r="D315">
            <v>0</v>
          </cell>
          <cell r="E315">
            <v>0</v>
          </cell>
          <cell r="F315">
            <v>0</v>
          </cell>
          <cell r="G315">
            <v>34256</v>
          </cell>
          <cell r="H315">
            <v>0</v>
          </cell>
        </row>
        <row r="316">
          <cell r="A316" t="str">
            <v>CH.4</v>
          </cell>
          <cell r="B316" t="str">
            <v>COÂNG TAÙC ÑAØO ÑAÉP ÑAÁT MOÙNG COÄT</v>
          </cell>
          <cell r="H316">
            <v>0</v>
          </cell>
        </row>
        <row r="317">
          <cell r="A317" t="str">
            <v>04.01.01.1</v>
          </cell>
          <cell r="B317" t="str">
            <v>Ñaøo hoá theá, moùng neùo, moùng coät ,S &lt;=5m2, h&lt;=1, ñ.caáp 1</v>
          </cell>
          <cell r="C317" t="str">
            <v>m3</v>
          </cell>
          <cell r="D317">
            <v>0</v>
          </cell>
          <cell r="E317">
            <v>0</v>
          </cell>
          <cell r="F317">
            <v>0</v>
          </cell>
          <cell r="G317">
            <v>47102.000000000007</v>
          </cell>
          <cell r="H317">
            <v>0</v>
          </cell>
        </row>
        <row r="318">
          <cell r="A318" t="str">
            <v>04.01.01.2</v>
          </cell>
          <cell r="B318" t="str">
            <v>Ñaøo hoá theá, moùng neùo, moùng coät ,S &lt;=5m2, h&lt;=1, ñ.caáp 2</v>
          </cell>
          <cell r="C318" t="str">
            <v>m3</v>
          </cell>
          <cell r="D318">
            <v>0</v>
          </cell>
          <cell r="E318">
            <v>0</v>
          </cell>
          <cell r="F318">
            <v>0</v>
          </cell>
          <cell r="G318">
            <v>72794</v>
          </cell>
          <cell r="H318">
            <v>0</v>
          </cell>
        </row>
        <row r="319">
          <cell r="A319" t="str">
            <v>04.01.01.3</v>
          </cell>
          <cell r="B319" t="str">
            <v>Ñaøo hoá theá, moùng neùo, moùng coät ,S &lt;=5m2, h&lt;=1, ñ.caáp 3</v>
          </cell>
          <cell r="C319" t="str">
            <v>m3</v>
          </cell>
          <cell r="D319">
            <v>0</v>
          </cell>
          <cell r="E319">
            <v>0</v>
          </cell>
          <cell r="F319">
            <v>0</v>
          </cell>
          <cell r="G319">
            <v>118183.2</v>
          </cell>
          <cell r="H319">
            <v>0</v>
          </cell>
        </row>
        <row r="320">
          <cell r="A320" t="str">
            <v>04.01.01.4</v>
          </cell>
          <cell r="B320" t="str">
            <v>Ñaøo hoá theá, moùng neùo, moùng coät ,S &lt;=5m2, h&lt;=1, ñ.caáp 4</v>
          </cell>
          <cell r="C320" t="str">
            <v>m3</v>
          </cell>
          <cell r="D320">
            <v>0</v>
          </cell>
          <cell r="E320">
            <v>0</v>
          </cell>
          <cell r="F320">
            <v>0</v>
          </cell>
          <cell r="G320">
            <v>188408.00000000003</v>
          </cell>
          <cell r="H320">
            <v>0</v>
          </cell>
        </row>
        <row r="321">
          <cell r="A321" t="str">
            <v>04.01.02.1</v>
          </cell>
          <cell r="B321" t="str">
            <v>Ñaøo hoá theá, moùng neùo, moùng coät ,S &lt;=5m2, h&gt;1, ñ.caáp 1</v>
          </cell>
          <cell r="C321" t="str">
            <v>m3</v>
          </cell>
          <cell r="D321">
            <v>0</v>
          </cell>
          <cell r="E321">
            <v>0</v>
          </cell>
          <cell r="F321">
            <v>0</v>
          </cell>
          <cell r="G321">
            <v>66799.199999999997</v>
          </cell>
          <cell r="H321">
            <v>0</v>
          </cell>
        </row>
        <row r="322">
          <cell r="A322" t="str">
            <v>04.01.02.2</v>
          </cell>
          <cell r="B322" t="str">
            <v>Ñaøo hoá theá, moùng neùo, moùng coät ,S &lt;=5m2, h&gt;1, ñ.caáp 2</v>
          </cell>
          <cell r="C322" t="str">
            <v>m3</v>
          </cell>
          <cell r="D322">
            <v>0</v>
          </cell>
          <cell r="E322">
            <v>0</v>
          </cell>
          <cell r="F322">
            <v>0</v>
          </cell>
          <cell r="G322">
            <v>97629.599999999991</v>
          </cell>
          <cell r="H322">
            <v>0</v>
          </cell>
        </row>
        <row r="323">
          <cell r="A323" t="str">
            <v>04.01.02.3</v>
          </cell>
          <cell r="B323" t="str">
            <v>Ñaøo hoá theá, moùng neùo, moùng coät ,S &lt;=5m2, h&gt;1, ñ.caáp 3</v>
          </cell>
          <cell r="C323" t="str">
            <v>m3</v>
          </cell>
          <cell r="D323">
            <v>0</v>
          </cell>
          <cell r="E323">
            <v>0</v>
          </cell>
          <cell r="F323">
            <v>0</v>
          </cell>
          <cell r="G323">
            <v>142162.4</v>
          </cell>
          <cell r="H323">
            <v>0</v>
          </cell>
        </row>
        <row r="324">
          <cell r="A324" t="str">
            <v>04.01.02.4</v>
          </cell>
          <cell r="B324" t="str">
            <v>Ñaøo hoá theá, moùng neùo, moùng coät ,S &lt;=5m2, h&gt;1, ñ.caáp 4</v>
          </cell>
          <cell r="C324" t="str">
            <v>m3</v>
          </cell>
          <cell r="D324">
            <v>0</v>
          </cell>
          <cell r="E324">
            <v>0</v>
          </cell>
          <cell r="F324">
            <v>0</v>
          </cell>
          <cell r="G324">
            <v>220094.8</v>
          </cell>
          <cell r="H324">
            <v>0</v>
          </cell>
        </row>
        <row r="325">
          <cell r="A325" t="str">
            <v>04.01.03.1</v>
          </cell>
          <cell r="B325" t="str">
            <v>Dieän tích hoá moùng &lt;=15m2, h&lt;=2m, ñ.caáp1</v>
          </cell>
          <cell r="C325" t="str">
            <v>m3</v>
          </cell>
          <cell r="D325">
            <v>0</v>
          </cell>
          <cell r="E325">
            <v>0</v>
          </cell>
          <cell r="F325">
            <v>0</v>
          </cell>
          <cell r="G325">
            <v>47102.000000000007</v>
          </cell>
          <cell r="H325">
            <v>0</v>
          </cell>
        </row>
        <row r="326">
          <cell r="A326" t="str">
            <v>04.01.03.2</v>
          </cell>
          <cell r="B326" t="str">
            <v>Dieän tích hoá moùng &lt;=15m2, h&lt;=2m, ñ.caáp2</v>
          </cell>
          <cell r="C326" t="str">
            <v>m3</v>
          </cell>
          <cell r="D326">
            <v>0</v>
          </cell>
          <cell r="E326">
            <v>0</v>
          </cell>
          <cell r="F326">
            <v>0</v>
          </cell>
          <cell r="G326">
            <v>64230</v>
          </cell>
          <cell r="H326">
            <v>0</v>
          </cell>
        </row>
        <row r="327">
          <cell r="A327" t="str">
            <v>04.01.03.3</v>
          </cell>
          <cell r="B327" t="str">
            <v>Dieän tích hoá moùng &lt;=15m2, h&lt;=2m, ñ.caáp3</v>
          </cell>
          <cell r="C327" t="str">
            <v>m3</v>
          </cell>
          <cell r="D327">
            <v>0</v>
          </cell>
          <cell r="E327">
            <v>0</v>
          </cell>
          <cell r="F327">
            <v>0</v>
          </cell>
          <cell r="G327">
            <v>95916.800000000003</v>
          </cell>
          <cell r="H327">
            <v>0</v>
          </cell>
        </row>
        <row r="328">
          <cell r="A328" t="str">
            <v>04.01.03.4</v>
          </cell>
          <cell r="B328" t="str">
            <v>Dieän tích hoá moùng &lt;=15m2, h&lt;=2m, ñ.caáp4</v>
          </cell>
          <cell r="C328" t="str">
            <v>m3</v>
          </cell>
          <cell r="D328">
            <v>0</v>
          </cell>
          <cell r="E328">
            <v>0</v>
          </cell>
          <cell r="F328">
            <v>0</v>
          </cell>
          <cell r="G328">
            <v>143018.79999999999</v>
          </cell>
          <cell r="H328">
            <v>0</v>
          </cell>
        </row>
        <row r="329">
          <cell r="A329" t="str">
            <v>04.01.04.1</v>
          </cell>
          <cell r="B329" t="str">
            <v>Dieän tích hoá moùng &lt;=15m2, h&lt;=3m, ñ.caáp1</v>
          </cell>
          <cell r="C329" t="str">
            <v>m3</v>
          </cell>
          <cell r="D329">
            <v>0</v>
          </cell>
          <cell r="E329">
            <v>0</v>
          </cell>
          <cell r="F329">
            <v>0</v>
          </cell>
          <cell r="G329">
            <v>50527.6</v>
          </cell>
          <cell r="H329">
            <v>0</v>
          </cell>
        </row>
        <row r="330">
          <cell r="A330" t="str">
            <v>04.01.04.2</v>
          </cell>
          <cell r="B330" t="str">
            <v>Dieän tích hoá moùng &lt;=15m2, h&lt;=3m, ñ.caáp2</v>
          </cell>
          <cell r="C330" t="str">
            <v>m3</v>
          </cell>
          <cell r="D330">
            <v>0</v>
          </cell>
          <cell r="E330">
            <v>0</v>
          </cell>
          <cell r="F330">
            <v>0</v>
          </cell>
          <cell r="G330">
            <v>68512</v>
          </cell>
          <cell r="H330">
            <v>0</v>
          </cell>
        </row>
        <row r="331">
          <cell r="A331" t="str">
            <v>04.01.04.3</v>
          </cell>
          <cell r="B331" t="str">
            <v>Dieän tích hoá moùng &lt;=15m2, h&lt;=3m, ñ.caáp3</v>
          </cell>
          <cell r="C331" t="str">
            <v>m3</v>
          </cell>
          <cell r="D331">
            <v>0</v>
          </cell>
          <cell r="E331">
            <v>0</v>
          </cell>
          <cell r="F331">
            <v>0</v>
          </cell>
          <cell r="G331">
            <v>102768</v>
          </cell>
          <cell r="H331">
            <v>0</v>
          </cell>
        </row>
        <row r="332">
          <cell r="A332" t="str">
            <v>04.01.04.4</v>
          </cell>
          <cell r="B332" t="str">
            <v>Dieän tích hoá moùng &lt;=15m2, h&lt;=3m, ñ.caáp4</v>
          </cell>
          <cell r="C332" t="str">
            <v>m3</v>
          </cell>
          <cell r="D332">
            <v>0</v>
          </cell>
          <cell r="E332">
            <v>0</v>
          </cell>
          <cell r="F332">
            <v>0</v>
          </cell>
          <cell r="G332">
            <v>150726.39999999999</v>
          </cell>
          <cell r="H332">
            <v>0</v>
          </cell>
        </row>
        <row r="333">
          <cell r="A333" t="str">
            <v>04.01.05.1</v>
          </cell>
          <cell r="B333" t="str">
            <v>Dieän tích hoá moùng &lt;=15m2, h&gt;3m, ñ.caáp1</v>
          </cell>
          <cell r="C333" t="str">
            <v>m3</v>
          </cell>
          <cell r="D333">
            <v>0</v>
          </cell>
          <cell r="E333">
            <v>0</v>
          </cell>
          <cell r="F333">
            <v>0</v>
          </cell>
          <cell r="G333">
            <v>56522.400000000001</v>
          </cell>
          <cell r="H333">
            <v>0</v>
          </cell>
        </row>
        <row r="334">
          <cell r="A334" t="str">
            <v>04.01.05.2</v>
          </cell>
          <cell r="B334" t="str">
            <v>Dieän tích hoá moùng &lt;=15m2, h&gt;3m, ñ.caáp2</v>
          </cell>
          <cell r="C334" t="str">
            <v>m3</v>
          </cell>
          <cell r="D334">
            <v>0</v>
          </cell>
          <cell r="E334">
            <v>0</v>
          </cell>
          <cell r="F334">
            <v>0</v>
          </cell>
          <cell r="G334">
            <v>75363.199999999997</v>
          </cell>
          <cell r="H334">
            <v>0</v>
          </cell>
        </row>
        <row r="335">
          <cell r="A335" t="str">
            <v>04.01.05.3</v>
          </cell>
          <cell r="B335" t="str">
            <v>Dieän tích hoá moùng &lt;=15m2, h&gt;3m, ñ.caáp3</v>
          </cell>
          <cell r="C335" t="str">
            <v>m3</v>
          </cell>
          <cell r="D335">
            <v>0</v>
          </cell>
          <cell r="E335">
            <v>0</v>
          </cell>
          <cell r="F335">
            <v>0</v>
          </cell>
          <cell r="G335">
            <v>109619.2</v>
          </cell>
          <cell r="H335">
            <v>0</v>
          </cell>
        </row>
        <row r="336">
          <cell r="A336" t="str">
            <v>04.01.05.4</v>
          </cell>
          <cell r="B336" t="str">
            <v>Dieän tích hoá moùng &lt;=15m2, h&gt;3m, ñ.caáp4</v>
          </cell>
          <cell r="C336" t="str">
            <v>m3</v>
          </cell>
          <cell r="D336">
            <v>0</v>
          </cell>
          <cell r="E336">
            <v>0</v>
          </cell>
          <cell r="F336">
            <v>0</v>
          </cell>
          <cell r="G336">
            <v>160146.80000000002</v>
          </cell>
          <cell r="H336">
            <v>0</v>
          </cell>
        </row>
        <row r="337">
          <cell r="A337" t="str">
            <v>04.01.06.1</v>
          </cell>
          <cell r="B337" t="str">
            <v>Dieän tích hoá moùng &lt;=25m2, h&lt;=2m, ñ.caáp1</v>
          </cell>
          <cell r="C337" t="str">
            <v>m3</v>
          </cell>
          <cell r="D337">
            <v>0</v>
          </cell>
          <cell r="E337">
            <v>0</v>
          </cell>
          <cell r="F337">
            <v>0</v>
          </cell>
          <cell r="G337">
            <v>48814.799999999996</v>
          </cell>
          <cell r="H337">
            <v>0</v>
          </cell>
        </row>
        <row r="338">
          <cell r="A338" t="str">
            <v>04.01.06.2</v>
          </cell>
          <cell r="B338" t="str">
            <v>Dieän tích hoá moùng &lt;=25m2, h&lt;=2m, ñ.caáp2</v>
          </cell>
          <cell r="C338" t="str">
            <v>m3</v>
          </cell>
          <cell r="D338">
            <v>0</v>
          </cell>
          <cell r="E338">
            <v>0</v>
          </cell>
          <cell r="F338">
            <v>0</v>
          </cell>
          <cell r="G338">
            <v>66799.199999999997</v>
          </cell>
          <cell r="H338">
            <v>0</v>
          </cell>
        </row>
        <row r="339">
          <cell r="A339" t="str">
            <v>04.01.06.3</v>
          </cell>
          <cell r="B339" t="str">
            <v>Dieän tích hoá moùng &lt;=25m2, h&lt;=2m, ñ.caáp3</v>
          </cell>
          <cell r="C339" t="str">
            <v>m3</v>
          </cell>
          <cell r="D339">
            <v>0</v>
          </cell>
          <cell r="E339">
            <v>0</v>
          </cell>
          <cell r="F339">
            <v>0</v>
          </cell>
          <cell r="G339">
            <v>101055.2</v>
          </cell>
          <cell r="H339">
            <v>0</v>
          </cell>
        </row>
        <row r="340">
          <cell r="A340" t="str">
            <v>04.01.06.4</v>
          </cell>
          <cell r="B340" t="str">
            <v>Dieän tích hoá moùng &lt;=25m2, h&lt;=2m, ñ.caáp4</v>
          </cell>
          <cell r="C340" t="str">
            <v>m3</v>
          </cell>
          <cell r="D340">
            <v>0</v>
          </cell>
          <cell r="E340">
            <v>0</v>
          </cell>
          <cell r="F340">
            <v>0</v>
          </cell>
          <cell r="G340">
            <v>150726.39999999999</v>
          </cell>
          <cell r="H340">
            <v>0</v>
          </cell>
        </row>
        <row r="341">
          <cell r="A341" t="str">
            <v>04.01.07.1</v>
          </cell>
          <cell r="B341" t="str">
            <v>Dieän tích hoá moùng &lt;=25m2, h&lt;=3m, ñ.caáp1</v>
          </cell>
          <cell r="C341" t="str">
            <v>m3</v>
          </cell>
          <cell r="D341">
            <v>0</v>
          </cell>
          <cell r="E341">
            <v>0</v>
          </cell>
          <cell r="F341">
            <v>0</v>
          </cell>
          <cell r="G341">
            <v>53953.2</v>
          </cell>
          <cell r="H341">
            <v>0</v>
          </cell>
        </row>
        <row r="342">
          <cell r="A342" t="str">
            <v>04.01.07.2</v>
          </cell>
          <cell r="B342" t="str">
            <v>Dieän tích hoá moùng &lt;=25m2, h&lt;=3m, ñ.caáp2</v>
          </cell>
          <cell r="C342" t="str">
            <v>m3</v>
          </cell>
          <cell r="D342">
            <v>0</v>
          </cell>
          <cell r="E342">
            <v>0</v>
          </cell>
          <cell r="F342">
            <v>0</v>
          </cell>
          <cell r="G342">
            <v>72794</v>
          </cell>
          <cell r="H342">
            <v>0</v>
          </cell>
        </row>
        <row r="343">
          <cell r="A343" t="str">
            <v>04.01.07.3</v>
          </cell>
          <cell r="B343" t="str">
            <v>Dieän tích hoá moùng &lt;=25m2, h&lt;=3m, ñ.caáp3</v>
          </cell>
          <cell r="C343" t="str">
            <v>m3</v>
          </cell>
          <cell r="D343">
            <v>0</v>
          </cell>
          <cell r="E343">
            <v>0</v>
          </cell>
          <cell r="F343">
            <v>0</v>
          </cell>
          <cell r="G343">
            <v>107050</v>
          </cell>
          <cell r="H343">
            <v>0</v>
          </cell>
        </row>
        <row r="344">
          <cell r="A344" t="str">
            <v>04.01.07.4</v>
          </cell>
          <cell r="B344" t="str">
            <v>Dieän tích hoá moùng &lt;=25m2, h&lt;=3m, ñ.caáp4</v>
          </cell>
          <cell r="C344" t="str">
            <v>m3</v>
          </cell>
          <cell r="D344">
            <v>0</v>
          </cell>
          <cell r="E344">
            <v>0</v>
          </cell>
          <cell r="F344">
            <v>0</v>
          </cell>
          <cell r="G344">
            <v>158434</v>
          </cell>
          <cell r="H344">
            <v>0</v>
          </cell>
        </row>
        <row r="345">
          <cell r="A345" t="str">
            <v>04.01.08.1</v>
          </cell>
          <cell r="B345" t="str">
            <v>Dieän tích hoá moùng &lt;=25m2, h&gt;3m, ñ.caáp1</v>
          </cell>
          <cell r="C345" t="str">
            <v>m3</v>
          </cell>
          <cell r="D345">
            <v>0</v>
          </cell>
          <cell r="E345">
            <v>0</v>
          </cell>
          <cell r="F345">
            <v>0</v>
          </cell>
          <cell r="G345">
            <v>59091.6</v>
          </cell>
          <cell r="H345">
            <v>0</v>
          </cell>
        </row>
        <row r="346">
          <cell r="A346" t="str">
            <v>04.01.08.2</v>
          </cell>
          <cell r="B346" t="str">
            <v>Dieän tích hoá moùng &lt;=25m2, h&gt;3m, ñ.caáp2</v>
          </cell>
          <cell r="C346" t="str">
            <v>m3</v>
          </cell>
          <cell r="D346">
            <v>0</v>
          </cell>
          <cell r="E346">
            <v>0</v>
          </cell>
          <cell r="F346">
            <v>0</v>
          </cell>
          <cell r="G346">
            <v>79645.2</v>
          </cell>
          <cell r="H346">
            <v>0</v>
          </cell>
        </row>
        <row r="347">
          <cell r="A347" t="str">
            <v>04.01.08.3</v>
          </cell>
          <cell r="B347" t="str">
            <v>Dieän tích hoá moùng &lt;=25m2, h&gt;3m, ñ.caáp3</v>
          </cell>
          <cell r="C347" t="str">
            <v>m3</v>
          </cell>
          <cell r="D347">
            <v>0</v>
          </cell>
          <cell r="E347">
            <v>0</v>
          </cell>
          <cell r="F347">
            <v>0</v>
          </cell>
          <cell r="G347">
            <v>114757.6</v>
          </cell>
          <cell r="H347">
            <v>0</v>
          </cell>
        </row>
        <row r="348">
          <cell r="A348" t="str">
            <v>04.01.08.4</v>
          </cell>
          <cell r="B348" t="str">
            <v>Dieän tích hoá moùng &lt;=25m2, h&gt;3m, ñ.caáp4</v>
          </cell>
          <cell r="C348" t="str">
            <v>m3</v>
          </cell>
          <cell r="D348">
            <v>0</v>
          </cell>
          <cell r="E348">
            <v>0</v>
          </cell>
          <cell r="F348">
            <v>0</v>
          </cell>
          <cell r="G348">
            <v>167854.4</v>
          </cell>
          <cell r="H348">
            <v>0</v>
          </cell>
        </row>
        <row r="349">
          <cell r="A349" t="str">
            <v>04.01.09.1</v>
          </cell>
          <cell r="B349" t="str">
            <v>Dieän tích hoá moùng &lt;=35m2, h&lt;=2m, ñ.caáp1</v>
          </cell>
          <cell r="C349" t="str">
            <v>m3</v>
          </cell>
          <cell r="D349">
            <v>0</v>
          </cell>
          <cell r="E349">
            <v>0</v>
          </cell>
          <cell r="F349">
            <v>0</v>
          </cell>
          <cell r="G349">
            <v>52240.4</v>
          </cell>
          <cell r="H349">
            <v>0</v>
          </cell>
        </row>
        <row r="350">
          <cell r="A350" t="str">
            <v>04.01.09.2</v>
          </cell>
          <cell r="B350" t="str">
            <v>Dieän tích hoá moùng &lt;=35m2, h&lt;=2m, ñ.caáp2</v>
          </cell>
          <cell r="C350" t="str">
            <v>m3</v>
          </cell>
          <cell r="D350">
            <v>0</v>
          </cell>
          <cell r="E350">
            <v>0</v>
          </cell>
          <cell r="F350">
            <v>0</v>
          </cell>
          <cell r="G350">
            <v>71081.2</v>
          </cell>
          <cell r="H350">
            <v>0</v>
          </cell>
        </row>
        <row r="351">
          <cell r="A351" t="str">
            <v>04.01.09.3</v>
          </cell>
          <cell r="B351" t="str">
            <v>Dieän tích hoá moùng &lt;=35m2, h&lt;=2m, ñ.caáp3</v>
          </cell>
          <cell r="C351" t="str">
            <v>m3</v>
          </cell>
          <cell r="D351">
            <v>0</v>
          </cell>
          <cell r="E351">
            <v>0</v>
          </cell>
          <cell r="F351">
            <v>0</v>
          </cell>
          <cell r="G351">
            <v>105337.2</v>
          </cell>
          <cell r="H351">
            <v>0</v>
          </cell>
        </row>
        <row r="352">
          <cell r="A352" t="str">
            <v>04.01.09.4</v>
          </cell>
          <cell r="B352" t="str">
            <v>Dieän tích hoá moùng &lt;=35m2, h&lt;=2m, ñ.caáp4</v>
          </cell>
          <cell r="C352" t="str">
            <v>m3</v>
          </cell>
          <cell r="D352">
            <v>0</v>
          </cell>
          <cell r="E352">
            <v>0</v>
          </cell>
          <cell r="F352">
            <v>0</v>
          </cell>
          <cell r="G352">
            <v>158434</v>
          </cell>
          <cell r="H352">
            <v>0</v>
          </cell>
        </row>
        <row r="353">
          <cell r="A353" t="str">
            <v>04.01.10.1</v>
          </cell>
          <cell r="B353" t="str">
            <v>Dieän tích hoá moùng &lt;=35m2, h&lt;=3m, ñ.caáp1</v>
          </cell>
          <cell r="C353" t="str">
            <v>m3</v>
          </cell>
          <cell r="D353">
            <v>0</v>
          </cell>
          <cell r="E353">
            <v>0</v>
          </cell>
          <cell r="F353">
            <v>0</v>
          </cell>
          <cell r="G353">
            <v>56522.400000000001</v>
          </cell>
          <cell r="H353">
            <v>0</v>
          </cell>
        </row>
        <row r="354">
          <cell r="A354" t="str">
            <v>04.01.10.2</v>
          </cell>
          <cell r="B354" t="str">
            <v>Dieän tích hoá moùng &lt;=35m2, h&lt;=3m, ñ.caáp2</v>
          </cell>
          <cell r="C354" t="str">
            <v>m3</v>
          </cell>
          <cell r="D354">
            <v>0</v>
          </cell>
          <cell r="E354">
            <v>0</v>
          </cell>
          <cell r="F354">
            <v>0</v>
          </cell>
          <cell r="G354">
            <v>76219.600000000006</v>
          </cell>
          <cell r="H354">
            <v>0</v>
          </cell>
        </row>
        <row r="355">
          <cell r="A355" t="str">
            <v>04.01.10.3</v>
          </cell>
          <cell r="B355" t="str">
            <v>Dieän tích hoá moùng &lt;=35m2, h&lt;=3m, ñ.caáp3</v>
          </cell>
          <cell r="C355" t="str">
            <v>m3</v>
          </cell>
          <cell r="D355">
            <v>0</v>
          </cell>
          <cell r="E355">
            <v>0</v>
          </cell>
          <cell r="F355">
            <v>0</v>
          </cell>
          <cell r="G355">
            <v>113044.8</v>
          </cell>
          <cell r="H355">
            <v>0</v>
          </cell>
        </row>
        <row r="356">
          <cell r="A356" t="str">
            <v>04.01.10.4</v>
          </cell>
          <cell r="B356" t="str">
            <v>Dieän tích hoá moùng &lt;=35m2, h&lt;=3m, ñ.caáp4</v>
          </cell>
          <cell r="C356" t="str">
            <v>m3</v>
          </cell>
          <cell r="D356">
            <v>0</v>
          </cell>
          <cell r="E356">
            <v>0</v>
          </cell>
          <cell r="F356">
            <v>0</v>
          </cell>
          <cell r="G356">
            <v>166141.6</v>
          </cell>
          <cell r="H356">
            <v>0</v>
          </cell>
        </row>
        <row r="357">
          <cell r="A357" t="str">
            <v>04.01.11.1</v>
          </cell>
          <cell r="B357" t="str">
            <v>Dieän tích hoá moùng &lt;=35m2, h&gt;3m, ñ.caáp1</v>
          </cell>
          <cell r="C357" t="str">
            <v>m3</v>
          </cell>
          <cell r="D357">
            <v>0</v>
          </cell>
          <cell r="E357">
            <v>0</v>
          </cell>
          <cell r="F357">
            <v>0</v>
          </cell>
          <cell r="G357">
            <v>62517.2</v>
          </cell>
          <cell r="H357">
            <v>0</v>
          </cell>
        </row>
        <row r="358">
          <cell r="A358" t="str">
            <v>04.01.11.2</v>
          </cell>
          <cell r="B358" t="str">
            <v>Dieän tích hoá moùng &lt;=35m2, h&gt;3m, ñ.caáp2</v>
          </cell>
          <cell r="C358" t="str">
            <v>m3</v>
          </cell>
          <cell r="D358">
            <v>0</v>
          </cell>
          <cell r="E358">
            <v>0</v>
          </cell>
          <cell r="F358">
            <v>0</v>
          </cell>
          <cell r="G358">
            <v>83070.8</v>
          </cell>
          <cell r="H358">
            <v>0</v>
          </cell>
        </row>
        <row r="359">
          <cell r="A359" t="str">
            <v>04.01.11.3</v>
          </cell>
          <cell r="B359" t="str">
            <v>Dieän tích hoá moùng &lt;=35m2, h&gt;3m, ñ.caáp3</v>
          </cell>
          <cell r="C359" t="str">
            <v>m3</v>
          </cell>
          <cell r="D359">
            <v>0</v>
          </cell>
          <cell r="E359">
            <v>0</v>
          </cell>
          <cell r="F359">
            <v>0</v>
          </cell>
          <cell r="G359">
            <v>120752.4</v>
          </cell>
          <cell r="H359">
            <v>0</v>
          </cell>
        </row>
        <row r="360">
          <cell r="A360" t="str">
            <v>04.01.11.4</v>
          </cell>
          <cell r="B360" t="str">
            <v>Dieän tích hoá moùng &lt;=35m2, h&gt;3m, ñ.caáp4</v>
          </cell>
          <cell r="C360" t="str">
            <v>m3</v>
          </cell>
          <cell r="D360">
            <v>0</v>
          </cell>
          <cell r="E360">
            <v>0</v>
          </cell>
          <cell r="F360">
            <v>0</v>
          </cell>
          <cell r="G360">
            <v>176418.4</v>
          </cell>
          <cell r="H360">
            <v>0</v>
          </cell>
        </row>
        <row r="361">
          <cell r="A361" t="str">
            <v>04.01.12.1</v>
          </cell>
          <cell r="B361" t="str">
            <v>Dieän tích hoá moùng &lt;=50m2, h&lt;=2m, ñ.caáp1</v>
          </cell>
          <cell r="C361" t="str">
            <v>m3</v>
          </cell>
          <cell r="D361">
            <v>0</v>
          </cell>
          <cell r="E361">
            <v>0</v>
          </cell>
          <cell r="F361">
            <v>0</v>
          </cell>
          <cell r="G361">
            <v>54809.599999999999</v>
          </cell>
          <cell r="H361">
            <v>0</v>
          </cell>
        </row>
        <row r="362">
          <cell r="A362" t="str">
            <v>04.01.12.2</v>
          </cell>
          <cell r="B362" t="str">
            <v>Dieän tích hoá moùng &lt;=50m2, h&lt;=2m, ñ.caáp2</v>
          </cell>
          <cell r="C362" t="str">
            <v>m3</v>
          </cell>
          <cell r="D362">
            <v>0</v>
          </cell>
          <cell r="E362">
            <v>0</v>
          </cell>
          <cell r="F362">
            <v>0</v>
          </cell>
          <cell r="G362">
            <v>74506.8</v>
          </cell>
          <cell r="H362">
            <v>0</v>
          </cell>
        </row>
        <row r="363">
          <cell r="A363" t="str">
            <v>04.01.12.3</v>
          </cell>
          <cell r="B363" t="str">
            <v>Dieän tích hoá moùng &lt;=50m2, h&lt;=2m, ñ.caáp3</v>
          </cell>
          <cell r="C363" t="str">
            <v>m3</v>
          </cell>
          <cell r="D363">
            <v>0</v>
          </cell>
          <cell r="E363">
            <v>0</v>
          </cell>
          <cell r="F363">
            <v>0</v>
          </cell>
          <cell r="G363">
            <v>111332</v>
          </cell>
          <cell r="H363">
            <v>0</v>
          </cell>
        </row>
        <row r="364">
          <cell r="A364" t="str">
            <v>04.01.12.4</v>
          </cell>
          <cell r="B364" t="str">
            <v>Dieän tích hoá moùng &lt;=50m2, h&lt;=2m, ñ.caáp4</v>
          </cell>
          <cell r="C364" t="str">
            <v>m3</v>
          </cell>
          <cell r="D364">
            <v>0</v>
          </cell>
          <cell r="E364">
            <v>0</v>
          </cell>
          <cell r="F364">
            <v>0</v>
          </cell>
          <cell r="G364">
            <v>166141.6</v>
          </cell>
          <cell r="H364">
            <v>0</v>
          </cell>
        </row>
        <row r="365">
          <cell r="A365" t="str">
            <v>04.01.13.1</v>
          </cell>
          <cell r="B365" t="str">
            <v>Dieän tích hoá moùng &lt;=50m2, h&lt;=3m, ñ.caáp1</v>
          </cell>
          <cell r="C365" t="str">
            <v>m3</v>
          </cell>
          <cell r="D365">
            <v>0</v>
          </cell>
          <cell r="E365">
            <v>0</v>
          </cell>
          <cell r="F365">
            <v>0</v>
          </cell>
          <cell r="G365">
            <v>59091.6</v>
          </cell>
          <cell r="H365">
            <v>0</v>
          </cell>
        </row>
        <row r="366">
          <cell r="A366" t="str">
            <v>04.01.13.2</v>
          </cell>
          <cell r="B366" t="str">
            <v>Dieän tích hoá moùng &lt;=50m2, h&lt;=3m, ñ.caáp2</v>
          </cell>
          <cell r="C366" t="str">
            <v>m3</v>
          </cell>
          <cell r="D366">
            <v>0</v>
          </cell>
          <cell r="E366">
            <v>0</v>
          </cell>
          <cell r="F366">
            <v>0</v>
          </cell>
          <cell r="G366">
            <v>80501.599999999991</v>
          </cell>
          <cell r="H366">
            <v>0</v>
          </cell>
        </row>
        <row r="367">
          <cell r="A367" t="str">
            <v>04.01.13.3</v>
          </cell>
          <cell r="B367" t="str">
            <v>Dieän tích hoá moùng &lt;=50m2, h&lt;=3m, ñ.caáp3</v>
          </cell>
          <cell r="C367" t="str">
            <v>m3</v>
          </cell>
          <cell r="D367">
            <v>0</v>
          </cell>
          <cell r="E367">
            <v>0</v>
          </cell>
          <cell r="F367">
            <v>0</v>
          </cell>
          <cell r="G367">
            <v>119039.59999999999</v>
          </cell>
          <cell r="H367">
            <v>0</v>
          </cell>
        </row>
        <row r="368">
          <cell r="A368" t="str">
            <v>04.01.13.4</v>
          </cell>
          <cell r="B368" t="str">
            <v>Dieän tích hoá moùng &lt;=50m2, h&lt;=3m, ñ.caáp4</v>
          </cell>
          <cell r="C368" t="str">
            <v>m3</v>
          </cell>
          <cell r="D368">
            <v>0</v>
          </cell>
          <cell r="E368">
            <v>0</v>
          </cell>
          <cell r="F368">
            <v>0</v>
          </cell>
          <cell r="G368">
            <v>174705.6</v>
          </cell>
          <cell r="H368">
            <v>0</v>
          </cell>
        </row>
        <row r="369">
          <cell r="A369" t="str">
            <v>04.01.14.1</v>
          </cell>
          <cell r="B369" t="str">
            <v>Dieän tích hoá moùng &lt;=50m2, h&lt;=4m, ñ.caáp1</v>
          </cell>
          <cell r="C369" t="str">
            <v>m3</v>
          </cell>
          <cell r="D369">
            <v>0</v>
          </cell>
          <cell r="E369">
            <v>0</v>
          </cell>
          <cell r="F369">
            <v>0</v>
          </cell>
          <cell r="G369">
            <v>65086.400000000001</v>
          </cell>
          <cell r="H369">
            <v>0</v>
          </cell>
        </row>
        <row r="370">
          <cell r="A370" t="str">
            <v>04.01.14.2</v>
          </cell>
          <cell r="B370" t="str">
            <v>Dieän tích hoá moùng &lt;=50m2, h&lt;=4m, ñ.caáp2</v>
          </cell>
          <cell r="C370" t="str">
            <v>m3</v>
          </cell>
          <cell r="D370">
            <v>0</v>
          </cell>
          <cell r="E370">
            <v>0</v>
          </cell>
          <cell r="F370">
            <v>0</v>
          </cell>
          <cell r="G370">
            <v>86496.4</v>
          </cell>
          <cell r="H370">
            <v>0</v>
          </cell>
        </row>
        <row r="371">
          <cell r="A371" t="str">
            <v>04.01.14.3</v>
          </cell>
          <cell r="B371" t="str">
            <v>Dieän tích hoá moùng &lt;=50m2, h&lt;=4m, ñ.caáp3</v>
          </cell>
          <cell r="C371" t="str">
            <v>m3</v>
          </cell>
          <cell r="D371">
            <v>0</v>
          </cell>
          <cell r="E371">
            <v>0</v>
          </cell>
          <cell r="F371">
            <v>0</v>
          </cell>
          <cell r="G371">
            <v>125890.8</v>
          </cell>
          <cell r="H371">
            <v>0</v>
          </cell>
        </row>
        <row r="372">
          <cell r="A372" t="str">
            <v>04.01.14.4</v>
          </cell>
          <cell r="B372" t="str">
            <v>Dieän tích hoá moùng &lt;=50m2, h&lt;=4m, ñ.caáp4</v>
          </cell>
          <cell r="C372" t="str">
            <v>m3</v>
          </cell>
          <cell r="D372">
            <v>0</v>
          </cell>
          <cell r="E372">
            <v>0</v>
          </cell>
          <cell r="F372">
            <v>0</v>
          </cell>
          <cell r="G372">
            <v>184982.40000000002</v>
          </cell>
          <cell r="H372">
            <v>0</v>
          </cell>
        </row>
        <row r="373">
          <cell r="A373" t="str">
            <v>04.01.15.1</v>
          </cell>
          <cell r="B373" t="str">
            <v>Dieän tích hoá moùng &lt;=50m2, h&gt;4m, ñ.caáp1</v>
          </cell>
          <cell r="C373" t="str">
            <v>m3</v>
          </cell>
          <cell r="D373">
            <v>0</v>
          </cell>
          <cell r="E373">
            <v>0</v>
          </cell>
          <cell r="F373">
            <v>0</v>
          </cell>
          <cell r="G373">
            <v>71937.599999999991</v>
          </cell>
          <cell r="H373">
            <v>0</v>
          </cell>
        </row>
        <row r="374">
          <cell r="A374" t="str">
            <v>04.01.15.2</v>
          </cell>
          <cell r="B374" t="str">
            <v>Dieän tích hoá moùng &lt;=50m2, h&gt;4m, ñ.caáp2</v>
          </cell>
          <cell r="C374" t="str">
            <v>m3</v>
          </cell>
          <cell r="D374">
            <v>0</v>
          </cell>
          <cell r="E374">
            <v>0</v>
          </cell>
          <cell r="F374">
            <v>0</v>
          </cell>
          <cell r="G374">
            <v>95060.400000000009</v>
          </cell>
          <cell r="H374">
            <v>0</v>
          </cell>
        </row>
        <row r="375">
          <cell r="A375" t="str">
            <v>04.01.15.3</v>
          </cell>
          <cell r="B375" t="str">
            <v>Dieän tích hoá moùng &lt;=50m2, h&gt;4m, ñ.caáp3</v>
          </cell>
          <cell r="C375" t="str">
            <v>m3</v>
          </cell>
          <cell r="D375">
            <v>0</v>
          </cell>
          <cell r="E375">
            <v>0</v>
          </cell>
          <cell r="F375">
            <v>0</v>
          </cell>
          <cell r="G375">
            <v>138736.80000000002</v>
          </cell>
          <cell r="H375">
            <v>0</v>
          </cell>
        </row>
        <row r="376">
          <cell r="A376" t="str">
            <v>04.01.15.4</v>
          </cell>
          <cell r="B376" t="str">
            <v>Dieän tích hoá moùng &lt;=50m2, h&gt;4m, ñ.caáp4</v>
          </cell>
          <cell r="C376" t="str">
            <v>m3</v>
          </cell>
          <cell r="D376">
            <v>0</v>
          </cell>
          <cell r="E376">
            <v>0</v>
          </cell>
          <cell r="F376">
            <v>0</v>
          </cell>
          <cell r="G376">
            <v>203823.19999999998</v>
          </cell>
          <cell r="H376">
            <v>0</v>
          </cell>
        </row>
        <row r="377">
          <cell r="A377" t="str">
            <v>04.01.16.1</v>
          </cell>
          <cell r="B377" t="str">
            <v>Dieän tích hoá moùng &lt;=75m2, h&lt;=2m, ñ.caáp1</v>
          </cell>
          <cell r="C377" t="str">
            <v>m3</v>
          </cell>
          <cell r="D377">
            <v>0</v>
          </cell>
          <cell r="E377">
            <v>0</v>
          </cell>
          <cell r="F377">
            <v>0</v>
          </cell>
          <cell r="G377">
            <v>56522.400000000001</v>
          </cell>
          <cell r="H377">
            <v>0</v>
          </cell>
        </row>
        <row r="378">
          <cell r="A378" t="str">
            <v>04.01.16.2</v>
          </cell>
          <cell r="B378" t="str">
            <v>Dieän tích hoá moùng &lt;=75m2, h&lt;=2m, ñ.caáp2</v>
          </cell>
          <cell r="C378" t="str">
            <v>m3</v>
          </cell>
          <cell r="D378">
            <v>0</v>
          </cell>
          <cell r="E378">
            <v>0</v>
          </cell>
          <cell r="F378">
            <v>0</v>
          </cell>
          <cell r="G378">
            <v>76219.600000000006</v>
          </cell>
          <cell r="H378">
            <v>0</v>
          </cell>
        </row>
        <row r="379">
          <cell r="A379" t="str">
            <v>04.01.16.3</v>
          </cell>
          <cell r="B379" t="str">
            <v>Dieän tích hoá moùng &lt;=75m2, h&lt;=2m, ñ.caáp3</v>
          </cell>
          <cell r="C379" t="str">
            <v>m3</v>
          </cell>
          <cell r="D379">
            <v>0</v>
          </cell>
          <cell r="E379">
            <v>0</v>
          </cell>
          <cell r="F379">
            <v>0</v>
          </cell>
          <cell r="G379">
            <v>113901.20000000001</v>
          </cell>
          <cell r="H379">
            <v>0</v>
          </cell>
        </row>
        <row r="380">
          <cell r="A380" t="str">
            <v>04.01.16.4</v>
          </cell>
          <cell r="B380" t="str">
            <v>Dieän tích hoá moùng &lt;=75m2, h&lt;=2m, ñ.caáp4</v>
          </cell>
          <cell r="C380" t="str">
            <v>m3</v>
          </cell>
          <cell r="D380">
            <v>0</v>
          </cell>
          <cell r="E380">
            <v>0</v>
          </cell>
          <cell r="F380">
            <v>0</v>
          </cell>
          <cell r="G380">
            <v>170423.6</v>
          </cell>
          <cell r="H380">
            <v>0</v>
          </cell>
        </row>
        <row r="381">
          <cell r="A381" t="str">
            <v>04.01.17.1</v>
          </cell>
          <cell r="B381" t="str">
            <v>Dieän tích hoá moùng &lt;=75m2, h&lt;=3m, ñ.caáp1</v>
          </cell>
          <cell r="C381" t="str">
            <v>m3</v>
          </cell>
          <cell r="D381">
            <v>0</v>
          </cell>
          <cell r="E381">
            <v>0</v>
          </cell>
          <cell r="F381">
            <v>0</v>
          </cell>
          <cell r="G381">
            <v>61660.799999999996</v>
          </cell>
          <cell r="H381">
            <v>0</v>
          </cell>
        </row>
        <row r="382">
          <cell r="A382" t="str">
            <v>04.01.17.2</v>
          </cell>
          <cell r="B382" t="str">
            <v>Dieän tích hoá moùng &lt;=75m2, h&lt;=3m, ñ.caáp2</v>
          </cell>
          <cell r="C382" t="str">
            <v>m3</v>
          </cell>
          <cell r="D382">
            <v>0</v>
          </cell>
          <cell r="E382">
            <v>0</v>
          </cell>
          <cell r="F382">
            <v>0</v>
          </cell>
          <cell r="G382">
            <v>82214.399999999994</v>
          </cell>
          <cell r="H382">
            <v>0</v>
          </cell>
        </row>
        <row r="383">
          <cell r="A383" t="str">
            <v>04.01.17.3</v>
          </cell>
          <cell r="B383" t="str">
            <v>Dieän tích hoá moùng &lt;=75m2, h&lt;=3m, ñ.caáp3</v>
          </cell>
          <cell r="C383" t="str">
            <v>m3</v>
          </cell>
          <cell r="D383">
            <v>0</v>
          </cell>
          <cell r="E383">
            <v>0</v>
          </cell>
          <cell r="F383">
            <v>0</v>
          </cell>
          <cell r="G383">
            <v>122465.2</v>
          </cell>
          <cell r="H383">
            <v>0</v>
          </cell>
        </row>
        <row r="384">
          <cell r="A384" t="str">
            <v>04.01.17.4</v>
          </cell>
          <cell r="B384" t="str">
            <v>Dieän tích hoá moùng &lt;=75m2, h&lt;=3m, ñ.caáp4</v>
          </cell>
          <cell r="C384" t="str">
            <v>m3</v>
          </cell>
          <cell r="D384">
            <v>0</v>
          </cell>
          <cell r="E384">
            <v>0</v>
          </cell>
          <cell r="F384">
            <v>0</v>
          </cell>
          <cell r="G384">
            <v>178987.59999999998</v>
          </cell>
          <cell r="H384">
            <v>0</v>
          </cell>
        </row>
        <row r="385">
          <cell r="A385" t="str">
            <v>04.01.18.1</v>
          </cell>
          <cell r="B385" t="str">
            <v>Dieän tích hoá moùng &lt;=75m2, h&lt;=4m, ñ.caáp1</v>
          </cell>
          <cell r="C385" t="str">
            <v>m3</v>
          </cell>
          <cell r="D385">
            <v>0</v>
          </cell>
          <cell r="E385">
            <v>0</v>
          </cell>
          <cell r="F385">
            <v>0</v>
          </cell>
          <cell r="G385">
            <v>66799.199999999997</v>
          </cell>
          <cell r="H385">
            <v>0</v>
          </cell>
        </row>
        <row r="386">
          <cell r="A386" t="str">
            <v>04.01.18.2</v>
          </cell>
          <cell r="B386" t="str">
            <v>Dieän tích hoá moùng &lt;=75m2, h&lt;=4m, ñ.caáp2</v>
          </cell>
          <cell r="C386" t="str">
            <v>m3</v>
          </cell>
          <cell r="D386">
            <v>0</v>
          </cell>
          <cell r="E386">
            <v>0</v>
          </cell>
          <cell r="F386">
            <v>0</v>
          </cell>
          <cell r="G386">
            <v>89922</v>
          </cell>
          <cell r="H386">
            <v>0</v>
          </cell>
        </row>
        <row r="387">
          <cell r="A387" t="str">
            <v>04.01.18.3</v>
          </cell>
          <cell r="B387" t="str">
            <v>Dieän tích hoá moùng &lt;=75m2, h&lt;=4m, ñ.caáp3</v>
          </cell>
          <cell r="C387" t="str">
            <v>m3</v>
          </cell>
          <cell r="D387">
            <v>0</v>
          </cell>
          <cell r="E387">
            <v>0</v>
          </cell>
          <cell r="F387">
            <v>0</v>
          </cell>
          <cell r="G387">
            <v>130172.8</v>
          </cell>
          <cell r="H387">
            <v>0</v>
          </cell>
        </row>
        <row r="388">
          <cell r="A388" t="str">
            <v>04.01.18.4</v>
          </cell>
          <cell r="B388" t="str">
            <v>Dieän tích hoá moùng &lt;=75m2, h&lt;=4m, ñ.caáp4</v>
          </cell>
          <cell r="C388" t="str">
            <v>m3</v>
          </cell>
          <cell r="D388">
            <v>0</v>
          </cell>
          <cell r="E388">
            <v>0</v>
          </cell>
          <cell r="F388">
            <v>0</v>
          </cell>
          <cell r="G388">
            <v>190120.80000000002</v>
          </cell>
          <cell r="H388">
            <v>0</v>
          </cell>
        </row>
        <row r="389">
          <cell r="A389" t="str">
            <v>04.01.19.1</v>
          </cell>
          <cell r="B389" t="str">
            <v>Dieän tích hoá moùng &lt;=75m2, h&gt;4m, ñ.caáp1</v>
          </cell>
          <cell r="C389" t="str">
            <v>m3</v>
          </cell>
          <cell r="D389">
            <v>0</v>
          </cell>
          <cell r="E389">
            <v>0</v>
          </cell>
          <cell r="F389">
            <v>0</v>
          </cell>
          <cell r="G389">
            <v>73650.399999999994</v>
          </cell>
          <cell r="H389">
            <v>0</v>
          </cell>
        </row>
        <row r="390">
          <cell r="A390" t="str">
            <v>04.01.19.2</v>
          </cell>
          <cell r="B390" t="str">
            <v>Dieän tích hoá moùng &lt;=75m2, h&gt;4m, ñ.caáp2</v>
          </cell>
          <cell r="C390" t="str">
            <v>m3</v>
          </cell>
          <cell r="D390">
            <v>0</v>
          </cell>
          <cell r="E390">
            <v>0</v>
          </cell>
          <cell r="F390">
            <v>0</v>
          </cell>
          <cell r="G390">
            <v>99342.399999999994</v>
          </cell>
          <cell r="H390">
            <v>0</v>
          </cell>
        </row>
        <row r="391">
          <cell r="A391" t="str">
            <v>04.01.19.3</v>
          </cell>
          <cell r="B391" t="str">
            <v>Dieän tích hoá moùng &lt;=75m2, h&gt;4m, ñ.caáp3</v>
          </cell>
          <cell r="C391" t="str">
            <v>m3</v>
          </cell>
          <cell r="D391">
            <v>0</v>
          </cell>
          <cell r="E391">
            <v>0</v>
          </cell>
          <cell r="F391">
            <v>0</v>
          </cell>
          <cell r="G391">
            <v>143018.79999999999</v>
          </cell>
          <cell r="H391">
            <v>0</v>
          </cell>
        </row>
        <row r="392">
          <cell r="A392" t="str">
            <v>04.01.19.4</v>
          </cell>
          <cell r="B392" t="str">
            <v>Dieän tích hoá moùng &lt;=75m2, h&gt;4m, ñ.caáp4</v>
          </cell>
          <cell r="C392" t="str">
            <v>m3</v>
          </cell>
          <cell r="D392">
            <v>0</v>
          </cell>
          <cell r="E392">
            <v>0</v>
          </cell>
          <cell r="F392">
            <v>0</v>
          </cell>
          <cell r="G392">
            <v>208961.6</v>
          </cell>
          <cell r="H392">
            <v>0</v>
          </cell>
        </row>
        <row r="393">
          <cell r="A393" t="str">
            <v>04.01.20.1</v>
          </cell>
          <cell r="B393" t="str">
            <v>Dieän tích hoá moùng &lt;=100m2, h&lt;=2m, ñ.caáp1</v>
          </cell>
          <cell r="C393" t="str">
            <v>m3</v>
          </cell>
          <cell r="D393">
            <v>0</v>
          </cell>
          <cell r="E393">
            <v>0</v>
          </cell>
          <cell r="F393">
            <v>0</v>
          </cell>
          <cell r="G393">
            <v>58235.200000000004</v>
          </cell>
          <cell r="H393">
            <v>0</v>
          </cell>
        </row>
        <row r="394">
          <cell r="A394" t="str">
            <v>04.01.20.2</v>
          </cell>
          <cell r="B394" t="str">
            <v>Dieän tích hoá moùng &lt;=100m2, h&lt;=2m, ñ.caáp2</v>
          </cell>
          <cell r="C394" t="str">
            <v>m3</v>
          </cell>
          <cell r="D394">
            <v>0</v>
          </cell>
          <cell r="E394">
            <v>0</v>
          </cell>
          <cell r="F394">
            <v>0</v>
          </cell>
          <cell r="G394">
            <v>77932.400000000009</v>
          </cell>
          <cell r="H394">
            <v>0</v>
          </cell>
        </row>
        <row r="395">
          <cell r="A395" t="str">
            <v>04.01.20.3</v>
          </cell>
          <cell r="B395" t="str">
            <v>Dieän tích hoá moùng &lt;=100m2, h&lt;=2m, ñ.caáp3</v>
          </cell>
          <cell r="C395" t="str">
            <v>m3</v>
          </cell>
          <cell r="D395">
            <v>0</v>
          </cell>
          <cell r="E395">
            <v>0</v>
          </cell>
          <cell r="F395">
            <v>0</v>
          </cell>
          <cell r="G395">
            <v>118183.2</v>
          </cell>
          <cell r="H395">
            <v>0</v>
          </cell>
        </row>
        <row r="396">
          <cell r="A396" t="str">
            <v>04.01.20.4</v>
          </cell>
          <cell r="B396" t="str">
            <v>Dieän tích hoá moùng &lt;=100m2, h&lt;=2m, ñ.caáp4</v>
          </cell>
          <cell r="C396" t="str">
            <v>m3</v>
          </cell>
          <cell r="D396">
            <v>0</v>
          </cell>
          <cell r="E396">
            <v>0</v>
          </cell>
          <cell r="F396">
            <v>0</v>
          </cell>
          <cell r="G396">
            <v>175561.99999999997</v>
          </cell>
          <cell r="H396">
            <v>0</v>
          </cell>
        </row>
        <row r="397">
          <cell r="A397" t="str">
            <v>04.01.21.1</v>
          </cell>
          <cell r="B397" t="str">
            <v>Dieän tích hoá moùng &lt;=100m2, h&lt;=3m, ñ.caáp1</v>
          </cell>
          <cell r="C397" t="str">
            <v>m3</v>
          </cell>
          <cell r="D397">
            <v>0</v>
          </cell>
          <cell r="E397">
            <v>0</v>
          </cell>
          <cell r="F397">
            <v>0</v>
          </cell>
          <cell r="G397">
            <v>63373.599999999999</v>
          </cell>
          <cell r="H397">
            <v>0</v>
          </cell>
        </row>
        <row r="398">
          <cell r="A398" t="str">
            <v>04.01.21.2</v>
          </cell>
          <cell r="B398" t="str">
            <v>Dieän tích hoá moùng &lt;=100m2, h&lt;=3m, ñ.caáp2</v>
          </cell>
          <cell r="C398" t="str">
            <v>m3</v>
          </cell>
          <cell r="D398">
            <v>0</v>
          </cell>
          <cell r="E398">
            <v>0</v>
          </cell>
          <cell r="F398">
            <v>0</v>
          </cell>
          <cell r="G398">
            <v>84783.6</v>
          </cell>
          <cell r="H398">
            <v>0</v>
          </cell>
        </row>
        <row r="399">
          <cell r="A399" t="str">
            <v>04.01.21.3</v>
          </cell>
          <cell r="B399" t="str">
            <v>Dieän tích hoá moùng &lt;=100m2, h&lt;=3m, ñ.caáp3</v>
          </cell>
          <cell r="C399" t="str">
            <v>m3</v>
          </cell>
          <cell r="D399">
            <v>0</v>
          </cell>
          <cell r="E399">
            <v>0</v>
          </cell>
          <cell r="F399">
            <v>0</v>
          </cell>
          <cell r="G399">
            <v>125890.8</v>
          </cell>
          <cell r="H399">
            <v>0</v>
          </cell>
        </row>
        <row r="400">
          <cell r="A400" t="str">
            <v>04.01.21.4</v>
          </cell>
          <cell r="B400" t="str">
            <v>Dieän tích hoá moùng &lt;=100m2, h&lt;=3m, ñ.caáp4</v>
          </cell>
          <cell r="C400" t="str">
            <v>m3</v>
          </cell>
          <cell r="D400">
            <v>0</v>
          </cell>
          <cell r="E400">
            <v>0</v>
          </cell>
          <cell r="F400">
            <v>0</v>
          </cell>
          <cell r="G400">
            <v>184982.40000000002</v>
          </cell>
          <cell r="H400">
            <v>0</v>
          </cell>
        </row>
        <row r="401">
          <cell r="A401" t="str">
            <v>04.01.22.1</v>
          </cell>
          <cell r="B401" t="str">
            <v>Dieän tích hoá moùng &lt;=100m2, h&lt;=4m, ñ.caáp1</v>
          </cell>
          <cell r="C401" t="str">
            <v>m3</v>
          </cell>
          <cell r="D401">
            <v>0</v>
          </cell>
          <cell r="E401">
            <v>0</v>
          </cell>
          <cell r="F401">
            <v>0</v>
          </cell>
          <cell r="G401">
            <v>68512</v>
          </cell>
          <cell r="H401">
            <v>0</v>
          </cell>
        </row>
        <row r="402">
          <cell r="A402" t="str">
            <v>04.01.22.2</v>
          </cell>
          <cell r="B402" t="str">
            <v>Dieän tích hoá moùng &lt;=100m2, h&lt;=4m, ñ.caáp2</v>
          </cell>
          <cell r="C402" t="str">
            <v>m3</v>
          </cell>
          <cell r="D402">
            <v>0</v>
          </cell>
          <cell r="E402">
            <v>0</v>
          </cell>
          <cell r="F402">
            <v>0</v>
          </cell>
          <cell r="G402">
            <v>92491.200000000012</v>
          </cell>
          <cell r="H402">
            <v>0</v>
          </cell>
        </row>
        <row r="403">
          <cell r="A403" t="str">
            <v>04.01.22.3</v>
          </cell>
          <cell r="B403" t="str">
            <v>Dieän tích hoá moùng &lt;=100m2, h&lt;=4m, ñ.caáp3</v>
          </cell>
          <cell r="C403" t="str">
            <v>m3</v>
          </cell>
          <cell r="D403">
            <v>0</v>
          </cell>
          <cell r="E403">
            <v>0</v>
          </cell>
          <cell r="F403">
            <v>0</v>
          </cell>
          <cell r="G403">
            <v>133598.39999999999</v>
          </cell>
          <cell r="H403">
            <v>0</v>
          </cell>
        </row>
        <row r="404">
          <cell r="A404" t="str">
            <v>04.01.22.4</v>
          </cell>
          <cell r="B404" t="str">
            <v>Dieän tích hoá moùng &lt;=100m2, h&lt;=4m, ñ.caáp4</v>
          </cell>
          <cell r="C404" t="str">
            <v>m3</v>
          </cell>
          <cell r="D404">
            <v>0</v>
          </cell>
          <cell r="E404">
            <v>0</v>
          </cell>
          <cell r="F404">
            <v>0</v>
          </cell>
          <cell r="G404">
            <v>196115.6</v>
          </cell>
          <cell r="H404">
            <v>0</v>
          </cell>
        </row>
        <row r="405">
          <cell r="A405" t="str">
            <v>04.01.23.1</v>
          </cell>
          <cell r="B405" t="str">
            <v>Dieän tích hoá moùng &lt;=100m2, h&gt;4m, ñ.caáp1</v>
          </cell>
          <cell r="C405" t="str">
            <v>m3</v>
          </cell>
          <cell r="D405">
            <v>0</v>
          </cell>
          <cell r="E405">
            <v>0</v>
          </cell>
          <cell r="F405">
            <v>0</v>
          </cell>
          <cell r="G405">
            <v>75363.199999999997</v>
          </cell>
          <cell r="H405">
            <v>0</v>
          </cell>
        </row>
        <row r="406">
          <cell r="A406" t="str">
            <v>04.01.23.2</v>
          </cell>
          <cell r="B406" t="str">
            <v>Dieän tích hoá moùng &lt;=100m2, h&gt;4m, ñ.caáp2</v>
          </cell>
          <cell r="C406" t="str">
            <v>m3</v>
          </cell>
          <cell r="D406">
            <v>0</v>
          </cell>
          <cell r="E406">
            <v>0</v>
          </cell>
          <cell r="F406">
            <v>0</v>
          </cell>
          <cell r="G406">
            <v>101911.59999999999</v>
          </cell>
          <cell r="H406">
            <v>0</v>
          </cell>
        </row>
        <row r="407">
          <cell r="A407" t="str">
            <v>04.01.23.3</v>
          </cell>
          <cell r="B407" t="str">
            <v>Dieän tích hoá moùng &lt;=100m2, h&gt;4m, ñ.caáp3</v>
          </cell>
          <cell r="C407" t="str">
            <v>m3</v>
          </cell>
          <cell r="D407">
            <v>0</v>
          </cell>
          <cell r="E407">
            <v>0</v>
          </cell>
          <cell r="F407">
            <v>0</v>
          </cell>
          <cell r="G407">
            <v>147300.79999999999</v>
          </cell>
          <cell r="H407">
            <v>0</v>
          </cell>
        </row>
        <row r="408">
          <cell r="A408" t="str">
            <v>04.01.23.4</v>
          </cell>
          <cell r="B408" t="str">
            <v>Dieän tích hoá moùng &lt;=100m2, h&gt;4m, ñ.caáp4</v>
          </cell>
          <cell r="C408" t="str">
            <v>m3</v>
          </cell>
          <cell r="D408">
            <v>0</v>
          </cell>
          <cell r="E408">
            <v>0</v>
          </cell>
          <cell r="F408">
            <v>0</v>
          </cell>
          <cell r="G408">
            <v>215812.8</v>
          </cell>
          <cell r="H408">
            <v>0</v>
          </cell>
        </row>
        <row r="409">
          <cell r="A409" t="str">
            <v>04.01.24.1</v>
          </cell>
          <cell r="B409" t="str">
            <v>Dieän tích hoá moùng &lt;=150m2, h&lt;=2m, ñ.caáp1</v>
          </cell>
          <cell r="C409" t="str">
            <v>m3</v>
          </cell>
          <cell r="D409">
            <v>0</v>
          </cell>
          <cell r="E409">
            <v>0</v>
          </cell>
          <cell r="F409">
            <v>0</v>
          </cell>
          <cell r="G409">
            <v>61660.799999999996</v>
          </cell>
          <cell r="H409">
            <v>0</v>
          </cell>
        </row>
        <row r="410">
          <cell r="A410" t="str">
            <v>04.01.24.2</v>
          </cell>
          <cell r="B410" t="str">
            <v>Dieän tích hoá moùng &lt;=150m2, h&lt;=2m, ñ.caáp2</v>
          </cell>
          <cell r="C410" t="str">
            <v>m3</v>
          </cell>
          <cell r="D410">
            <v>0</v>
          </cell>
          <cell r="E410">
            <v>0</v>
          </cell>
          <cell r="F410">
            <v>0</v>
          </cell>
          <cell r="G410">
            <v>82214.399999999994</v>
          </cell>
          <cell r="H410">
            <v>0</v>
          </cell>
        </row>
        <row r="411">
          <cell r="A411" t="str">
            <v>04.01.24.3</v>
          </cell>
          <cell r="B411" t="str">
            <v>Dieän tích hoá moùng &lt;=150m2, h&lt;=2m, ñ.caáp3</v>
          </cell>
          <cell r="C411" t="str">
            <v>m3</v>
          </cell>
          <cell r="D411">
            <v>0</v>
          </cell>
          <cell r="E411">
            <v>0</v>
          </cell>
          <cell r="F411">
            <v>0</v>
          </cell>
          <cell r="G411">
            <v>123321.59999999999</v>
          </cell>
          <cell r="H411">
            <v>0</v>
          </cell>
        </row>
        <row r="412">
          <cell r="A412" t="str">
            <v>04.01.24.4</v>
          </cell>
          <cell r="B412" t="str">
            <v>Dieän tích hoá moùng &lt;=150m2, h&lt;=2m, ñ.caáp4</v>
          </cell>
          <cell r="C412" t="str">
            <v>m3</v>
          </cell>
          <cell r="D412">
            <v>0</v>
          </cell>
          <cell r="E412">
            <v>0</v>
          </cell>
          <cell r="F412">
            <v>0</v>
          </cell>
          <cell r="G412">
            <v>184126</v>
          </cell>
          <cell r="H412">
            <v>0</v>
          </cell>
        </row>
        <row r="413">
          <cell r="A413" t="str">
            <v>04.01.25.1</v>
          </cell>
          <cell r="B413" t="str">
            <v>Dieän tích hoá moùng &lt;=150m2, h&lt;=3m, ñ.caáp1</v>
          </cell>
          <cell r="C413" t="str">
            <v>m3</v>
          </cell>
          <cell r="D413">
            <v>0</v>
          </cell>
          <cell r="E413">
            <v>0</v>
          </cell>
          <cell r="F413">
            <v>0</v>
          </cell>
          <cell r="G413">
            <v>65942.8</v>
          </cell>
          <cell r="H413">
            <v>0</v>
          </cell>
        </row>
        <row r="414">
          <cell r="A414" t="str">
            <v>04.01.25.2</v>
          </cell>
          <cell r="B414" t="str">
            <v>Dieän tích hoá moùng &lt;=150m2, h&lt;=3m, ñ.caáp2</v>
          </cell>
          <cell r="C414" t="str">
            <v>m3</v>
          </cell>
          <cell r="D414">
            <v>0</v>
          </cell>
          <cell r="E414">
            <v>0</v>
          </cell>
          <cell r="F414">
            <v>0</v>
          </cell>
          <cell r="G414">
            <v>89922</v>
          </cell>
          <cell r="H414">
            <v>0</v>
          </cell>
        </row>
        <row r="415">
          <cell r="A415" t="str">
            <v>04.01.25.3</v>
          </cell>
          <cell r="B415" t="str">
            <v>Dieän tích hoá moùng &lt;=150m2, h&lt;=3m, ñ.caáp3</v>
          </cell>
          <cell r="C415" t="str">
            <v>m3</v>
          </cell>
          <cell r="D415">
            <v>0</v>
          </cell>
          <cell r="E415">
            <v>0</v>
          </cell>
          <cell r="F415">
            <v>0</v>
          </cell>
          <cell r="G415">
            <v>132742</v>
          </cell>
          <cell r="H415">
            <v>0</v>
          </cell>
        </row>
        <row r="416">
          <cell r="A416" t="str">
            <v>04.01.25.4</v>
          </cell>
          <cell r="B416" t="str">
            <v>Dieän tích hoá moùng &lt;=150m2, h&lt;=3m, ñ.caáp4</v>
          </cell>
          <cell r="C416" t="str">
            <v>m3</v>
          </cell>
          <cell r="D416">
            <v>0</v>
          </cell>
          <cell r="E416">
            <v>0</v>
          </cell>
          <cell r="F416">
            <v>0</v>
          </cell>
          <cell r="G416">
            <v>194402.8</v>
          </cell>
          <cell r="H416">
            <v>0</v>
          </cell>
        </row>
        <row r="417">
          <cell r="A417" t="str">
            <v>04.01.26.1</v>
          </cell>
          <cell r="B417" t="str">
            <v>Dieän tích hoá moùng &lt;=150m2, h&lt;=4m, ñ.caáp1</v>
          </cell>
          <cell r="C417" t="str">
            <v>m3</v>
          </cell>
          <cell r="D417">
            <v>0</v>
          </cell>
          <cell r="E417">
            <v>0</v>
          </cell>
          <cell r="F417">
            <v>0</v>
          </cell>
          <cell r="G417">
            <v>72794</v>
          </cell>
          <cell r="H417">
            <v>0</v>
          </cell>
        </row>
        <row r="418">
          <cell r="A418" t="str">
            <v>04.01.26.2</v>
          </cell>
          <cell r="B418" t="str">
            <v>Dieän tích hoá moùng &lt;=150m2, h&lt;=4m, ñ.caáp2</v>
          </cell>
          <cell r="C418" t="str">
            <v>m3</v>
          </cell>
          <cell r="D418">
            <v>0</v>
          </cell>
          <cell r="E418">
            <v>0</v>
          </cell>
          <cell r="F418">
            <v>0</v>
          </cell>
          <cell r="G418">
            <v>96773.2</v>
          </cell>
          <cell r="H418">
            <v>0</v>
          </cell>
        </row>
        <row r="419">
          <cell r="A419" t="str">
            <v>04.01.26.3</v>
          </cell>
          <cell r="B419" t="str">
            <v>Dieän tích hoá moùng &lt;=150m2, h&lt;=4m, ñ.caáp3</v>
          </cell>
          <cell r="C419" t="str">
            <v>m3</v>
          </cell>
          <cell r="D419">
            <v>0</v>
          </cell>
          <cell r="E419">
            <v>0</v>
          </cell>
          <cell r="F419">
            <v>0</v>
          </cell>
          <cell r="G419">
            <v>140449.60000000001</v>
          </cell>
          <cell r="H419">
            <v>0</v>
          </cell>
        </row>
        <row r="420">
          <cell r="A420" t="str">
            <v>04.01.26.4</v>
          </cell>
          <cell r="B420" t="str">
            <v>Dieän tích hoá moùng &lt;=150m2, h&lt;=4m, ñ.caáp4</v>
          </cell>
          <cell r="C420" t="str">
            <v>m3</v>
          </cell>
          <cell r="D420">
            <v>0</v>
          </cell>
          <cell r="E420">
            <v>0</v>
          </cell>
          <cell r="F420">
            <v>0</v>
          </cell>
          <cell r="G420">
            <v>205536</v>
          </cell>
          <cell r="H420">
            <v>0</v>
          </cell>
        </row>
        <row r="421">
          <cell r="A421" t="str">
            <v>04.01.27.1</v>
          </cell>
          <cell r="B421" t="str">
            <v>Dieän tích hoá moùng &lt;=150m2, h&gt;4m, ñ.caáp1</v>
          </cell>
          <cell r="C421" t="str">
            <v>m3</v>
          </cell>
          <cell r="D421">
            <v>0</v>
          </cell>
          <cell r="E421">
            <v>0</v>
          </cell>
          <cell r="F421">
            <v>0</v>
          </cell>
          <cell r="G421">
            <v>80501.599999999991</v>
          </cell>
          <cell r="H421">
            <v>0</v>
          </cell>
        </row>
        <row r="422">
          <cell r="A422" t="str">
            <v>04.01.27.2</v>
          </cell>
          <cell r="B422" t="str">
            <v>Dieän tích hoá moùng &lt;=150m2, h&gt;4m, ñ.caáp2</v>
          </cell>
          <cell r="C422" t="str">
            <v>m3</v>
          </cell>
          <cell r="D422">
            <v>0</v>
          </cell>
          <cell r="E422">
            <v>0</v>
          </cell>
          <cell r="F422">
            <v>0</v>
          </cell>
          <cell r="G422">
            <v>106193.60000000001</v>
          </cell>
          <cell r="H422">
            <v>0</v>
          </cell>
        </row>
        <row r="423">
          <cell r="A423" t="str">
            <v>04.01.27.3</v>
          </cell>
          <cell r="B423" t="str">
            <v>Dieän tích hoá moùng &lt;=150m2, h&gt;4m, ñ.caáp3</v>
          </cell>
          <cell r="C423" t="str">
            <v>m3</v>
          </cell>
          <cell r="D423">
            <v>0</v>
          </cell>
          <cell r="E423">
            <v>0</v>
          </cell>
          <cell r="F423">
            <v>0</v>
          </cell>
          <cell r="G423">
            <v>154152</v>
          </cell>
          <cell r="H423">
            <v>0</v>
          </cell>
        </row>
        <row r="424">
          <cell r="A424" t="str">
            <v>04.01.27.4</v>
          </cell>
          <cell r="B424" t="str">
            <v>Dieän tích hoá moùng &lt;=150m2, h&gt;4m, ñ.caáp4</v>
          </cell>
          <cell r="C424" t="str">
            <v>m3</v>
          </cell>
          <cell r="D424">
            <v>0</v>
          </cell>
          <cell r="E424">
            <v>0</v>
          </cell>
          <cell r="F424">
            <v>0</v>
          </cell>
          <cell r="G424">
            <v>226089.60000000001</v>
          </cell>
          <cell r="H424">
            <v>0</v>
          </cell>
        </row>
        <row r="425">
          <cell r="A425" t="str">
            <v>04.01.28.1</v>
          </cell>
          <cell r="B425" t="str">
            <v>Dieän tích hoá moùng &lt;=200m2, h&lt;=2m, ñ.caáp1</v>
          </cell>
          <cell r="C425" t="str">
            <v>m3</v>
          </cell>
          <cell r="D425">
            <v>0</v>
          </cell>
          <cell r="E425">
            <v>0</v>
          </cell>
          <cell r="F425">
            <v>0</v>
          </cell>
          <cell r="G425">
            <v>65086.400000000001</v>
          </cell>
          <cell r="H425">
            <v>0</v>
          </cell>
        </row>
        <row r="426">
          <cell r="A426" t="str">
            <v>04.01.28.2</v>
          </cell>
          <cell r="B426" t="str">
            <v>Dieän tích hoá moùng &lt;=200m2, h&lt;=2m, ñ.caáp2</v>
          </cell>
          <cell r="C426" t="str">
            <v>m3</v>
          </cell>
          <cell r="D426">
            <v>0</v>
          </cell>
          <cell r="E426">
            <v>0</v>
          </cell>
          <cell r="F426">
            <v>0</v>
          </cell>
          <cell r="G426">
            <v>85640</v>
          </cell>
          <cell r="H426">
            <v>0</v>
          </cell>
        </row>
        <row r="427">
          <cell r="A427" t="str">
            <v>04.01.28.3</v>
          </cell>
          <cell r="B427" t="str">
            <v>Dieän tích hoá moùng &lt;=200m2, h&lt;=2m, ñ.caáp3</v>
          </cell>
          <cell r="C427" t="str">
            <v>m3</v>
          </cell>
          <cell r="D427">
            <v>0</v>
          </cell>
          <cell r="E427">
            <v>0</v>
          </cell>
          <cell r="F427">
            <v>0</v>
          </cell>
          <cell r="G427">
            <v>128460</v>
          </cell>
          <cell r="H427">
            <v>0</v>
          </cell>
        </row>
        <row r="428">
          <cell r="A428" t="str">
            <v>04.01.28.4</v>
          </cell>
          <cell r="B428" t="str">
            <v>Dieän tích hoá moùng &lt;=200m2, h&lt;=2m, ñ.caáp4</v>
          </cell>
          <cell r="C428" t="str">
            <v>m3</v>
          </cell>
          <cell r="D428">
            <v>0</v>
          </cell>
          <cell r="E428">
            <v>0</v>
          </cell>
          <cell r="F428">
            <v>0</v>
          </cell>
          <cell r="G428">
            <v>193546.4</v>
          </cell>
          <cell r="H428">
            <v>0</v>
          </cell>
        </row>
        <row r="429">
          <cell r="A429" t="str">
            <v>04.01.29.1</v>
          </cell>
          <cell r="B429" t="str">
            <v>Dieän tích hoá moùng &lt;=200m2, h&lt;=3m, ñ.caáp1</v>
          </cell>
          <cell r="C429" t="str">
            <v>m3</v>
          </cell>
          <cell r="D429">
            <v>0</v>
          </cell>
          <cell r="E429">
            <v>0</v>
          </cell>
          <cell r="F429">
            <v>0</v>
          </cell>
          <cell r="G429">
            <v>68512</v>
          </cell>
          <cell r="H429">
            <v>0</v>
          </cell>
        </row>
        <row r="430">
          <cell r="A430" t="str">
            <v>04.01.29.2</v>
          </cell>
          <cell r="B430" t="str">
            <v>Dieän tích hoá moùng &lt;=200m2, h&lt;=3m, ñ.caáp2</v>
          </cell>
          <cell r="C430" t="str">
            <v>m3</v>
          </cell>
          <cell r="D430">
            <v>0</v>
          </cell>
          <cell r="E430">
            <v>0</v>
          </cell>
          <cell r="F430">
            <v>0</v>
          </cell>
          <cell r="G430">
            <v>95060.400000000009</v>
          </cell>
          <cell r="H430">
            <v>0</v>
          </cell>
        </row>
        <row r="431">
          <cell r="A431" t="str">
            <v>04.01.29.3</v>
          </cell>
          <cell r="B431" t="str">
            <v>Dieän tích hoá moùng &lt;=200m2, h&lt;=3m, ñ.caáp3</v>
          </cell>
          <cell r="C431" t="str">
            <v>m3</v>
          </cell>
          <cell r="D431">
            <v>0</v>
          </cell>
          <cell r="E431">
            <v>0</v>
          </cell>
          <cell r="F431">
            <v>0</v>
          </cell>
          <cell r="G431">
            <v>139593.19999999998</v>
          </cell>
          <cell r="H431">
            <v>0</v>
          </cell>
        </row>
        <row r="432">
          <cell r="A432" t="str">
            <v>04.01.29.4</v>
          </cell>
          <cell r="B432" t="str">
            <v>Dieän tích hoá moùng &lt;=200m2, h&lt;=3m, ñ.caáp4</v>
          </cell>
          <cell r="C432" t="str">
            <v>m3</v>
          </cell>
          <cell r="D432">
            <v>0</v>
          </cell>
          <cell r="E432">
            <v>0</v>
          </cell>
          <cell r="F432">
            <v>0</v>
          </cell>
          <cell r="G432">
            <v>203823.19999999998</v>
          </cell>
          <cell r="H432">
            <v>0</v>
          </cell>
        </row>
        <row r="433">
          <cell r="A433" t="str">
            <v>04.01.30.1</v>
          </cell>
          <cell r="B433" t="str">
            <v>Dieän tích hoá moùng &lt;=200m2, h&lt;=4m, ñ.caáp1</v>
          </cell>
          <cell r="C433" t="str">
            <v>m3</v>
          </cell>
          <cell r="D433">
            <v>0</v>
          </cell>
          <cell r="E433">
            <v>0</v>
          </cell>
          <cell r="F433">
            <v>0</v>
          </cell>
          <cell r="G433">
            <v>76219.600000000006</v>
          </cell>
          <cell r="H433">
            <v>0</v>
          </cell>
        </row>
        <row r="434">
          <cell r="A434" t="str">
            <v>04.01.30.2</v>
          </cell>
          <cell r="B434" t="str">
            <v>Dieän tích hoá moùng &lt;=200m2, h&lt;=4m, ñ.caáp2</v>
          </cell>
          <cell r="C434" t="str">
            <v>m3</v>
          </cell>
          <cell r="D434">
            <v>0</v>
          </cell>
          <cell r="E434">
            <v>0</v>
          </cell>
          <cell r="F434">
            <v>0</v>
          </cell>
          <cell r="G434">
            <v>101911.59999999999</v>
          </cell>
          <cell r="H434">
            <v>0</v>
          </cell>
        </row>
        <row r="435">
          <cell r="A435" t="str">
            <v>04.01.30.3</v>
          </cell>
          <cell r="B435" t="str">
            <v>Dieän tích hoá moùng &lt;=200m2, h&lt;=4m, ñ.caáp3</v>
          </cell>
          <cell r="C435" t="str">
            <v>m3</v>
          </cell>
          <cell r="D435">
            <v>0</v>
          </cell>
          <cell r="E435">
            <v>0</v>
          </cell>
          <cell r="F435">
            <v>0</v>
          </cell>
          <cell r="G435">
            <v>147300.79999999999</v>
          </cell>
          <cell r="H435">
            <v>0</v>
          </cell>
        </row>
        <row r="436">
          <cell r="A436" t="str">
            <v>04.01.30.4</v>
          </cell>
          <cell r="B436" t="str">
            <v>Dieän tích hoá moùng &lt;=200m2, h&lt;=4m, ñ.caáp4</v>
          </cell>
          <cell r="C436" t="str">
            <v>m3</v>
          </cell>
          <cell r="D436">
            <v>0</v>
          </cell>
          <cell r="E436">
            <v>0</v>
          </cell>
          <cell r="F436">
            <v>0</v>
          </cell>
          <cell r="G436">
            <v>215812.8</v>
          </cell>
          <cell r="H436">
            <v>0</v>
          </cell>
        </row>
        <row r="437">
          <cell r="A437" t="str">
            <v>04.01.31.1</v>
          </cell>
          <cell r="B437" t="str">
            <v>Dieän tích hoá moùng &lt;=200m2, h&gt;4m, ñ.caáp1</v>
          </cell>
          <cell r="C437" t="str">
            <v>m3</v>
          </cell>
          <cell r="D437">
            <v>0</v>
          </cell>
          <cell r="E437">
            <v>0</v>
          </cell>
          <cell r="F437">
            <v>0</v>
          </cell>
          <cell r="G437">
            <v>83927.2</v>
          </cell>
          <cell r="H437">
            <v>0</v>
          </cell>
        </row>
        <row r="438">
          <cell r="A438" t="str">
            <v>04.01.31.2</v>
          </cell>
          <cell r="B438" t="str">
            <v>Dieän tích hoá moùng &lt;=200m2, h&gt;4m, ñ.caáp2</v>
          </cell>
          <cell r="C438" t="str">
            <v>m3</v>
          </cell>
          <cell r="D438">
            <v>0</v>
          </cell>
          <cell r="E438">
            <v>0</v>
          </cell>
          <cell r="F438">
            <v>0</v>
          </cell>
          <cell r="G438">
            <v>112188.40000000001</v>
          </cell>
          <cell r="H438">
            <v>0</v>
          </cell>
        </row>
        <row r="439">
          <cell r="A439" t="str">
            <v>04.01.31.3</v>
          </cell>
          <cell r="B439" t="str">
            <v>Dieän tích hoá moùng &lt;=200m2, h&gt;4m, ñ.caáp3</v>
          </cell>
          <cell r="C439" t="str">
            <v>m3</v>
          </cell>
          <cell r="D439">
            <v>0</v>
          </cell>
          <cell r="E439">
            <v>0</v>
          </cell>
          <cell r="F439">
            <v>0</v>
          </cell>
          <cell r="G439">
            <v>161859.6</v>
          </cell>
          <cell r="H439">
            <v>0</v>
          </cell>
        </row>
        <row r="440">
          <cell r="A440" t="str">
            <v>04.01.31.4</v>
          </cell>
          <cell r="B440" t="str">
            <v>Dieän tích hoá moùng &lt;=200m2, h&gt;4m, ñ.caáp4</v>
          </cell>
          <cell r="C440" t="str">
            <v>m3</v>
          </cell>
          <cell r="D440">
            <v>0</v>
          </cell>
          <cell r="E440">
            <v>0</v>
          </cell>
          <cell r="F440">
            <v>0</v>
          </cell>
          <cell r="G440">
            <v>237222.8</v>
          </cell>
          <cell r="H440">
            <v>0</v>
          </cell>
        </row>
        <row r="441">
          <cell r="A441" t="str">
            <v>04.01.32.1</v>
          </cell>
          <cell r="B441" t="str">
            <v>Dieän tích hoá moùng &gt;200m2, h&lt;=2m, ñ.caáp1</v>
          </cell>
          <cell r="C441" t="str">
            <v>m3</v>
          </cell>
          <cell r="D441">
            <v>0</v>
          </cell>
          <cell r="E441">
            <v>0</v>
          </cell>
          <cell r="F441">
            <v>0</v>
          </cell>
          <cell r="G441">
            <v>71937.599999999991</v>
          </cell>
          <cell r="H441">
            <v>0</v>
          </cell>
        </row>
        <row r="442">
          <cell r="A442" t="str">
            <v>04.01.32.2</v>
          </cell>
          <cell r="B442" t="str">
            <v>Dieän tích hoá moùng &gt;200m2, h&lt;=2m, ñ.caáp2</v>
          </cell>
          <cell r="C442" t="str">
            <v>m3</v>
          </cell>
          <cell r="D442">
            <v>0</v>
          </cell>
          <cell r="E442">
            <v>0</v>
          </cell>
          <cell r="F442">
            <v>0</v>
          </cell>
          <cell r="G442">
            <v>94204.000000000015</v>
          </cell>
          <cell r="H442">
            <v>0</v>
          </cell>
        </row>
        <row r="443">
          <cell r="A443" t="str">
            <v>04.01.32.3</v>
          </cell>
          <cell r="B443" t="str">
            <v>Dieän tích hoá moùng &gt;200m2, h&lt;=2m, ñ.caáp3</v>
          </cell>
          <cell r="C443" t="str">
            <v>m3</v>
          </cell>
          <cell r="D443">
            <v>0</v>
          </cell>
          <cell r="E443">
            <v>0</v>
          </cell>
          <cell r="F443">
            <v>0</v>
          </cell>
          <cell r="G443">
            <v>141306</v>
          </cell>
          <cell r="H443">
            <v>0</v>
          </cell>
        </row>
        <row r="444">
          <cell r="A444" t="str">
            <v>04.01.32.4</v>
          </cell>
          <cell r="B444" t="str">
            <v>Dieän tích hoá moùng &gt;200m2, h&lt;=2m, ñ.caáp4</v>
          </cell>
          <cell r="C444" t="str">
            <v>m3</v>
          </cell>
          <cell r="D444">
            <v>0</v>
          </cell>
          <cell r="E444">
            <v>0</v>
          </cell>
          <cell r="F444">
            <v>0</v>
          </cell>
          <cell r="G444">
            <v>213243.6</v>
          </cell>
          <cell r="H444">
            <v>0</v>
          </cell>
        </row>
        <row r="445">
          <cell r="A445" t="str">
            <v>04.01.33.1</v>
          </cell>
          <cell r="B445" t="str">
            <v>Dieän tích hoá moùng &gt;200m2, h&lt;=3m, ñ.caáp1</v>
          </cell>
          <cell r="C445" t="str">
            <v>m3</v>
          </cell>
          <cell r="D445">
            <v>0</v>
          </cell>
          <cell r="E445">
            <v>0</v>
          </cell>
          <cell r="F445">
            <v>0</v>
          </cell>
          <cell r="G445">
            <v>75363.199999999997</v>
          </cell>
          <cell r="H445">
            <v>0</v>
          </cell>
        </row>
        <row r="446">
          <cell r="A446" t="str">
            <v>04.01.33.2</v>
          </cell>
          <cell r="B446" t="str">
            <v>Dieän tích hoá moùng &gt;200m2, h&lt;=3m, ñ.caáp2</v>
          </cell>
          <cell r="C446" t="str">
            <v>m3</v>
          </cell>
          <cell r="D446">
            <v>0</v>
          </cell>
          <cell r="E446">
            <v>0</v>
          </cell>
          <cell r="F446">
            <v>0</v>
          </cell>
          <cell r="G446">
            <v>100198.79999999999</v>
          </cell>
          <cell r="H446">
            <v>0</v>
          </cell>
        </row>
        <row r="447">
          <cell r="A447" t="str">
            <v>04.01.33.3</v>
          </cell>
          <cell r="B447" t="str">
            <v>Dieän tích hoá moùng &gt;200m2, h&lt;=3m, ñ.caáp3</v>
          </cell>
          <cell r="C447" t="str">
            <v>m3</v>
          </cell>
          <cell r="D447">
            <v>0</v>
          </cell>
          <cell r="E447">
            <v>0</v>
          </cell>
          <cell r="F447">
            <v>0</v>
          </cell>
          <cell r="G447">
            <v>148157.20000000001</v>
          </cell>
          <cell r="H447">
            <v>0</v>
          </cell>
        </row>
        <row r="448">
          <cell r="A448" t="str">
            <v>04.01.33.4</v>
          </cell>
          <cell r="B448" t="str">
            <v>Dieän tích hoá moùng &gt;200m2, h&lt;=3m, ñ.caáp4</v>
          </cell>
          <cell r="C448" t="str">
            <v>m3</v>
          </cell>
          <cell r="D448">
            <v>0</v>
          </cell>
          <cell r="E448">
            <v>0</v>
          </cell>
          <cell r="F448">
            <v>0</v>
          </cell>
          <cell r="G448">
            <v>226089.60000000001</v>
          </cell>
          <cell r="H448">
            <v>0</v>
          </cell>
        </row>
        <row r="449">
          <cell r="A449" t="str">
            <v>04.01.34.1</v>
          </cell>
          <cell r="B449" t="str">
            <v>Dieän tích hoá moùng &gt;200m2, h&lt;=4m, ñ.caáp1</v>
          </cell>
          <cell r="C449" t="str">
            <v>m3</v>
          </cell>
          <cell r="D449">
            <v>0</v>
          </cell>
          <cell r="E449">
            <v>0</v>
          </cell>
          <cell r="F449">
            <v>0</v>
          </cell>
          <cell r="G449">
            <v>83070.8</v>
          </cell>
          <cell r="H449">
            <v>0</v>
          </cell>
        </row>
        <row r="450">
          <cell r="A450" t="str">
            <v>04.01.34.2</v>
          </cell>
          <cell r="B450" t="str">
            <v>Dieän tích hoá moùng &gt;200m2, h&lt;=4m, ñ.caáp2</v>
          </cell>
          <cell r="C450" t="str">
            <v>m3</v>
          </cell>
          <cell r="D450">
            <v>0</v>
          </cell>
          <cell r="E450">
            <v>0</v>
          </cell>
          <cell r="F450">
            <v>0</v>
          </cell>
          <cell r="G450">
            <v>109619.2</v>
          </cell>
          <cell r="H450">
            <v>0</v>
          </cell>
        </row>
        <row r="451">
          <cell r="A451" t="str">
            <v>04.01.34.3</v>
          </cell>
          <cell r="B451" t="str">
            <v>Dieän tích hoá moùng &gt;200m2, h&lt;=4m, ñ.caáp3</v>
          </cell>
          <cell r="C451" t="str">
            <v>m3</v>
          </cell>
          <cell r="D451">
            <v>0</v>
          </cell>
          <cell r="E451">
            <v>0</v>
          </cell>
          <cell r="F451">
            <v>0</v>
          </cell>
          <cell r="G451">
            <v>162716</v>
          </cell>
          <cell r="H451">
            <v>0</v>
          </cell>
        </row>
        <row r="452">
          <cell r="A452" t="str">
            <v>04.01.34.4</v>
          </cell>
          <cell r="B452" t="str">
            <v>Dieän tích hoá moùng &gt;200m2, h&lt;=4m, ñ.caáp4</v>
          </cell>
          <cell r="C452" t="str">
            <v>m3</v>
          </cell>
          <cell r="D452">
            <v>0</v>
          </cell>
          <cell r="E452">
            <v>0</v>
          </cell>
          <cell r="F452">
            <v>0</v>
          </cell>
          <cell r="G452">
            <v>245786.80000000002</v>
          </cell>
          <cell r="H452">
            <v>0</v>
          </cell>
        </row>
        <row r="453">
          <cell r="A453" t="str">
            <v>04.01.35.1</v>
          </cell>
          <cell r="B453" t="str">
            <v>Dieän tích hoá moùng &gt;200m2, h&gt;4m, ñ.caáp1</v>
          </cell>
          <cell r="C453" t="str">
            <v>m3</v>
          </cell>
          <cell r="D453">
            <v>0</v>
          </cell>
          <cell r="E453">
            <v>0</v>
          </cell>
          <cell r="F453">
            <v>0</v>
          </cell>
          <cell r="G453">
            <v>91634.8</v>
          </cell>
          <cell r="H453">
            <v>0</v>
          </cell>
        </row>
        <row r="454">
          <cell r="A454" t="str">
            <v>04.01.35.2</v>
          </cell>
          <cell r="B454" t="str">
            <v>Dieän tích hoá moùng &gt;200m2, h&gt;4m, ñ.caáp2</v>
          </cell>
          <cell r="C454" t="str">
            <v>m3</v>
          </cell>
          <cell r="D454">
            <v>0</v>
          </cell>
          <cell r="E454">
            <v>0</v>
          </cell>
          <cell r="F454">
            <v>0</v>
          </cell>
          <cell r="G454">
            <v>120752.4</v>
          </cell>
          <cell r="H454">
            <v>0</v>
          </cell>
        </row>
        <row r="455">
          <cell r="A455" t="str">
            <v>04.01.35.3</v>
          </cell>
          <cell r="B455" t="str">
            <v>Dieän tích hoá moùng &gt;200m2, h&gt;4m, ñ.caáp3</v>
          </cell>
          <cell r="C455" t="str">
            <v>m3</v>
          </cell>
          <cell r="D455">
            <v>0</v>
          </cell>
          <cell r="E455">
            <v>0</v>
          </cell>
          <cell r="F455">
            <v>0</v>
          </cell>
          <cell r="G455">
            <v>178987.59999999998</v>
          </cell>
          <cell r="H455">
            <v>0</v>
          </cell>
        </row>
        <row r="456">
          <cell r="A456" t="str">
            <v>04.01.35.4</v>
          </cell>
          <cell r="B456" t="str">
            <v>Dieän tích hoá moùng &gt;200m2, h&gt;4m, ñ.caáp4</v>
          </cell>
          <cell r="C456" t="str">
            <v>m3</v>
          </cell>
          <cell r="D456">
            <v>0</v>
          </cell>
          <cell r="E456">
            <v>0</v>
          </cell>
          <cell r="F456">
            <v>0</v>
          </cell>
          <cell r="G456">
            <v>270622.40000000002</v>
          </cell>
          <cell r="H456">
            <v>0</v>
          </cell>
        </row>
        <row r="457">
          <cell r="A457" t="str">
            <v>04.01.36.1</v>
          </cell>
          <cell r="B457" t="str">
            <v>Ñaøo raõnh tieáp ñòa, ñaát caáp 1</v>
          </cell>
          <cell r="C457" t="str">
            <v>m3</v>
          </cell>
          <cell r="D457">
            <v>0</v>
          </cell>
          <cell r="E457">
            <v>0</v>
          </cell>
          <cell r="F457">
            <v>0</v>
          </cell>
          <cell r="G457">
            <v>57378.8</v>
          </cell>
          <cell r="H457">
            <v>0</v>
          </cell>
        </row>
        <row r="458">
          <cell r="A458" t="str">
            <v>04.01.36.2</v>
          </cell>
          <cell r="B458" t="str">
            <v>Ñaøo raõnh tieáp ñòa, ñaát caáp 2</v>
          </cell>
          <cell r="C458" t="str">
            <v>m3</v>
          </cell>
          <cell r="D458">
            <v>0</v>
          </cell>
          <cell r="E458">
            <v>0</v>
          </cell>
          <cell r="F458">
            <v>0</v>
          </cell>
          <cell r="G458">
            <v>85640</v>
          </cell>
          <cell r="H458">
            <v>0</v>
          </cell>
        </row>
        <row r="459">
          <cell r="A459" t="str">
            <v>04.01.36.3</v>
          </cell>
          <cell r="B459" t="str">
            <v>Ñaøo raõnh tieáp ñòa, ñaát caáp 3</v>
          </cell>
          <cell r="C459" t="str">
            <v>m3</v>
          </cell>
          <cell r="D459">
            <v>0</v>
          </cell>
          <cell r="E459">
            <v>0</v>
          </cell>
          <cell r="F459">
            <v>0</v>
          </cell>
          <cell r="G459">
            <v>127603.6</v>
          </cell>
          <cell r="H459">
            <v>0</v>
          </cell>
        </row>
        <row r="460">
          <cell r="A460" t="str">
            <v>04.01.36.4</v>
          </cell>
          <cell r="B460" t="str">
            <v>Ñaøo raõnh tieáp ñòa, ñaát caáp 4</v>
          </cell>
          <cell r="C460" t="str">
            <v>m3</v>
          </cell>
          <cell r="D460">
            <v>0</v>
          </cell>
          <cell r="E460">
            <v>0</v>
          </cell>
          <cell r="F460">
            <v>0</v>
          </cell>
          <cell r="G460">
            <v>194402.8</v>
          </cell>
          <cell r="H460">
            <v>0</v>
          </cell>
        </row>
        <row r="461">
          <cell r="A461" t="str">
            <v>04.01.37.1</v>
          </cell>
          <cell r="B461" t="str">
            <v>Ñaøo ñaát ñeå ñaép, ñaát caáp 1</v>
          </cell>
          <cell r="C461" t="str">
            <v>m3</v>
          </cell>
          <cell r="D461">
            <v>0</v>
          </cell>
          <cell r="E461">
            <v>0</v>
          </cell>
          <cell r="F461">
            <v>0</v>
          </cell>
          <cell r="G461">
            <v>47958.400000000001</v>
          </cell>
          <cell r="H461">
            <v>0</v>
          </cell>
        </row>
        <row r="462">
          <cell r="A462" t="str">
            <v>04.01.37.2</v>
          </cell>
          <cell r="B462" t="str">
            <v>Ñaøo ñaát ñeå ñaép, ñaát caáp 2</v>
          </cell>
          <cell r="C462" t="str">
            <v>m3</v>
          </cell>
          <cell r="D462">
            <v>0</v>
          </cell>
          <cell r="E462">
            <v>0</v>
          </cell>
          <cell r="F462">
            <v>0</v>
          </cell>
          <cell r="G462">
            <v>63373.599999999999</v>
          </cell>
          <cell r="H462">
            <v>0</v>
          </cell>
        </row>
        <row r="463">
          <cell r="A463" t="str">
            <v>04.01.37.3</v>
          </cell>
          <cell r="B463" t="str">
            <v>Ñaøo ñaát ñeå ñaép, ñaát caáp 3</v>
          </cell>
          <cell r="C463" t="str">
            <v>m3</v>
          </cell>
          <cell r="D463">
            <v>0</v>
          </cell>
          <cell r="E463">
            <v>0</v>
          </cell>
          <cell r="F463">
            <v>0</v>
          </cell>
          <cell r="G463">
            <v>79645.2</v>
          </cell>
          <cell r="H463">
            <v>0</v>
          </cell>
        </row>
        <row r="464">
          <cell r="A464" t="str">
            <v>04.01.37.4</v>
          </cell>
          <cell r="B464" t="str">
            <v>Ñaøo ñaát ñeå ñaép, ñaát caáp 4</v>
          </cell>
          <cell r="C464" t="str">
            <v>m3</v>
          </cell>
          <cell r="D464">
            <v>0</v>
          </cell>
          <cell r="E464">
            <v>0</v>
          </cell>
          <cell r="F464">
            <v>0</v>
          </cell>
          <cell r="G464">
            <v>98485.999999999985</v>
          </cell>
          <cell r="H464">
            <v>0</v>
          </cell>
        </row>
        <row r="465">
          <cell r="A465" t="str">
            <v>04.01.38.1</v>
          </cell>
          <cell r="B465" t="str">
            <v>Ñaép ñaát moùng , ñaát caáp 1</v>
          </cell>
          <cell r="C465" t="str">
            <v>m3</v>
          </cell>
          <cell r="D465">
            <v>0</v>
          </cell>
          <cell r="E465">
            <v>0</v>
          </cell>
          <cell r="F465">
            <v>0</v>
          </cell>
          <cell r="G465">
            <v>43676.4</v>
          </cell>
          <cell r="H465">
            <v>0</v>
          </cell>
        </row>
        <row r="466">
          <cell r="A466" t="str">
            <v>04.01.38.2</v>
          </cell>
          <cell r="B466" t="str">
            <v>Ñaép ñaát moùng , ñaát caáp 2</v>
          </cell>
          <cell r="C466" t="str">
            <v>m3</v>
          </cell>
          <cell r="D466">
            <v>0</v>
          </cell>
          <cell r="E466">
            <v>0</v>
          </cell>
          <cell r="F466">
            <v>0</v>
          </cell>
          <cell r="G466">
            <v>56522.400000000001</v>
          </cell>
          <cell r="H466">
            <v>0</v>
          </cell>
        </row>
        <row r="467">
          <cell r="A467" t="str">
            <v>04.01.38.3</v>
          </cell>
          <cell r="B467" t="str">
            <v>Ñaép ñaát moùng , ñaát caáp 3</v>
          </cell>
          <cell r="C467" t="str">
            <v>m3</v>
          </cell>
          <cell r="D467">
            <v>0</v>
          </cell>
          <cell r="E467">
            <v>0</v>
          </cell>
          <cell r="F467">
            <v>0</v>
          </cell>
          <cell r="G467">
            <v>63373.599999999999</v>
          </cell>
          <cell r="H467">
            <v>0</v>
          </cell>
        </row>
        <row r="468">
          <cell r="A468" t="str">
            <v>04.01.38.4</v>
          </cell>
          <cell r="B468" t="str">
            <v>Ñaép ñaát moùng , ñaát caáp 4</v>
          </cell>
          <cell r="C468" t="str">
            <v>m3</v>
          </cell>
          <cell r="D468">
            <v>0</v>
          </cell>
          <cell r="E468">
            <v>0</v>
          </cell>
          <cell r="F468">
            <v>0</v>
          </cell>
          <cell r="G468">
            <v>63373.599999999999</v>
          </cell>
          <cell r="H468">
            <v>0</v>
          </cell>
        </row>
        <row r="469">
          <cell r="A469" t="str">
            <v>04.01.39.1</v>
          </cell>
          <cell r="B469" t="str">
            <v>Ñaép ñaát raõnh tieáp ñòa, ñaát caâp1</v>
          </cell>
          <cell r="C469" t="str">
            <v>m3</v>
          </cell>
          <cell r="D469">
            <v>0</v>
          </cell>
          <cell r="E469">
            <v>0</v>
          </cell>
          <cell r="F469">
            <v>0</v>
          </cell>
          <cell r="G469">
            <v>43676.4</v>
          </cell>
          <cell r="H469">
            <v>0</v>
          </cell>
        </row>
        <row r="470">
          <cell r="A470" t="str">
            <v>04.01.39.2</v>
          </cell>
          <cell r="B470" t="str">
            <v>Ñaép ñaát raõnh tieáp ñòa, ñaát caâp2</v>
          </cell>
          <cell r="C470" t="str">
            <v>m3</v>
          </cell>
          <cell r="D470">
            <v>0</v>
          </cell>
          <cell r="E470">
            <v>0</v>
          </cell>
          <cell r="F470">
            <v>0</v>
          </cell>
          <cell r="G470">
            <v>50527.6</v>
          </cell>
          <cell r="H470">
            <v>0</v>
          </cell>
        </row>
        <row r="471">
          <cell r="A471" t="str">
            <v>04.01.39.3</v>
          </cell>
          <cell r="B471" t="str">
            <v>Ñaép ñaát raõnh tieáp ñòa, ñaát caâp3</v>
          </cell>
          <cell r="C471" t="str">
            <v>m3</v>
          </cell>
          <cell r="D471">
            <v>0</v>
          </cell>
          <cell r="E471">
            <v>0</v>
          </cell>
          <cell r="F471">
            <v>0</v>
          </cell>
          <cell r="G471">
            <v>58235.200000000004</v>
          </cell>
          <cell r="H471">
            <v>0</v>
          </cell>
        </row>
        <row r="472">
          <cell r="A472" t="str">
            <v>04.01.39.4</v>
          </cell>
          <cell r="B472" t="str">
            <v>Ñaép ñaát raõnh tieáp ñòa, ñaát caâp4</v>
          </cell>
          <cell r="C472" t="str">
            <v>m3</v>
          </cell>
          <cell r="D472">
            <v>0</v>
          </cell>
          <cell r="E472">
            <v>0</v>
          </cell>
          <cell r="F472">
            <v>0</v>
          </cell>
          <cell r="G472">
            <v>58235.200000000004</v>
          </cell>
          <cell r="H472">
            <v>0</v>
          </cell>
        </row>
        <row r="473">
          <cell r="A473" t="str">
            <v>04.02.10</v>
          </cell>
          <cell r="B473" t="str">
            <v>Ñaép caùt coâng trình trong moïi ñieàu kieän</v>
          </cell>
          <cell r="C473" t="str">
            <v>m3</v>
          </cell>
          <cell r="D473">
            <v>84845.680800000002</v>
          </cell>
          <cell r="E473">
            <v>84845.680800000002</v>
          </cell>
          <cell r="F473">
            <v>84845.680800000002</v>
          </cell>
          <cell r="G473">
            <v>53096.800000000003</v>
          </cell>
          <cell r="H473">
            <v>0</v>
          </cell>
        </row>
        <row r="474">
          <cell r="A474" t="str">
            <v>04.03.11.1</v>
          </cell>
          <cell r="B474" t="str">
            <v>Phaù ñaù loä thieân baèng tay, ñaù caáp 1</v>
          </cell>
          <cell r="C474" t="str">
            <v>m3</v>
          </cell>
          <cell r="D474">
            <v>0</v>
          </cell>
          <cell r="E474">
            <v>0</v>
          </cell>
          <cell r="F474">
            <v>0</v>
          </cell>
          <cell r="G474">
            <v>250068.8</v>
          </cell>
          <cell r="H474">
            <v>0</v>
          </cell>
        </row>
        <row r="475">
          <cell r="A475" t="str">
            <v>04.03.11.2</v>
          </cell>
          <cell r="B475" t="str">
            <v>Phaù ñaù loä thieân baèng tay, ñaù caáp 2</v>
          </cell>
          <cell r="C475" t="str">
            <v>m3</v>
          </cell>
          <cell r="D475">
            <v>0</v>
          </cell>
          <cell r="E475">
            <v>0</v>
          </cell>
          <cell r="F475">
            <v>0</v>
          </cell>
          <cell r="G475">
            <v>205536</v>
          </cell>
          <cell r="H475">
            <v>0</v>
          </cell>
        </row>
        <row r="476">
          <cell r="A476" t="str">
            <v>04.03.11.3</v>
          </cell>
          <cell r="B476" t="str">
            <v>Phaù ñaù loä thieân baèng tay, ñaù caáp 3</v>
          </cell>
          <cell r="C476" t="str">
            <v>m3</v>
          </cell>
          <cell r="D476">
            <v>0</v>
          </cell>
          <cell r="E476">
            <v>0</v>
          </cell>
          <cell r="F476">
            <v>0</v>
          </cell>
          <cell r="G476">
            <v>170423.6</v>
          </cell>
          <cell r="H476">
            <v>0</v>
          </cell>
        </row>
        <row r="477">
          <cell r="A477" t="str">
            <v>04.03.11.4</v>
          </cell>
          <cell r="B477" t="str">
            <v>Phaù ñaù loä thieân baèng tay, ñaù caáp 4</v>
          </cell>
          <cell r="C477" t="str">
            <v>m3</v>
          </cell>
          <cell r="D477">
            <v>0</v>
          </cell>
          <cell r="E477">
            <v>0</v>
          </cell>
          <cell r="F477">
            <v>0</v>
          </cell>
          <cell r="G477">
            <v>133598.39999999999</v>
          </cell>
          <cell r="H477">
            <v>0</v>
          </cell>
        </row>
        <row r="478">
          <cell r="A478" t="str">
            <v>04.03.12.1</v>
          </cell>
          <cell r="B478" t="str">
            <v>Phaù ñaù moà coâi baèng tay, ñaù caáp 1</v>
          </cell>
          <cell r="C478" t="str">
            <v>m3</v>
          </cell>
          <cell r="D478">
            <v>0</v>
          </cell>
          <cell r="E478">
            <v>0</v>
          </cell>
          <cell r="F478">
            <v>0</v>
          </cell>
          <cell r="G478">
            <v>291176</v>
          </cell>
          <cell r="H478">
            <v>0</v>
          </cell>
        </row>
        <row r="479">
          <cell r="A479" t="str">
            <v>04.03.12.2</v>
          </cell>
          <cell r="B479" t="str">
            <v>Phaù ñaù moà coâi baèng tay, ñaù caáp 2</v>
          </cell>
          <cell r="C479" t="str">
            <v>m3</v>
          </cell>
          <cell r="D479">
            <v>0</v>
          </cell>
          <cell r="E479">
            <v>0</v>
          </cell>
          <cell r="F479">
            <v>0</v>
          </cell>
          <cell r="G479">
            <v>236366.4</v>
          </cell>
          <cell r="H479">
            <v>0</v>
          </cell>
        </row>
        <row r="480">
          <cell r="A480" t="str">
            <v>04.03.12.3</v>
          </cell>
          <cell r="B480" t="str">
            <v>Phaù ñaù moà coâi baèng tay, ñaù caáp 3</v>
          </cell>
          <cell r="C480" t="str">
            <v>m3</v>
          </cell>
          <cell r="D480">
            <v>0</v>
          </cell>
          <cell r="E480">
            <v>0</v>
          </cell>
          <cell r="F480">
            <v>0</v>
          </cell>
          <cell r="G480">
            <v>195259.19999999998</v>
          </cell>
          <cell r="H480">
            <v>0</v>
          </cell>
        </row>
        <row r="481">
          <cell r="A481" t="str">
            <v>04.03.12.4</v>
          </cell>
          <cell r="B481" t="str">
            <v>Phaù ñaù moà coâi baèng tay, ñaù caáp 4</v>
          </cell>
          <cell r="C481" t="str">
            <v>m3</v>
          </cell>
          <cell r="D481">
            <v>0</v>
          </cell>
          <cell r="E481">
            <v>0</v>
          </cell>
          <cell r="F481">
            <v>0</v>
          </cell>
          <cell r="G481">
            <v>173849.19999999998</v>
          </cell>
          <cell r="H481">
            <v>0</v>
          </cell>
        </row>
        <row r="482">
          <cell r="A482" t="str">
            <v>04.03.13.1</v>
          </cell>
          <cell r="B482" t="str">
            <v>Phaù ñaù ngaàm baèng tay, ñaù caáp 1</v>
          </cell>
          <cell r="C482" t="str">
            <v>m3</v>
          </cell>
          <cell r="D482">
            <v>0</v>
          </cell>
          <cell r="E482">
            <v>0</v>
          </cell>
          <cell r="F482">
            <v>0</v>
          </cell>
          <cell r="G482">
            <v>339990.8</v>
          </cell>
          <cell r="H482">
            <v>0</v>
          </cell>
        </row>
        <row r="483">
          <cell r="A483" t="str">
            <v>04.03.13.2</v>
          </cell>
          <cell r="B483" t="str">
            <v>Phaù ñaù ngaàm baèng tay, ñaù caáp 2</v>
          </cell>
          <cell r="C483" t="str">
            <v>m3</v>
          </cell>
          <cell r="D483">
            <v>0</v>
          </cell>
          <cell r="E483">
            <v>0</v>
          </cell>
          <cell r="F483">
            <v>0</v>
          </cell>
          <cell r="G483">
            <v>271478.8</v>
          </cell>
          <cell r="H483">
            <v>0</v>
          </cell>
        </row>
        <row r="484">
          <cell r="A484" t="str">
            <v>04.03.13.3</v>
          </cell>
          <cell r="B484" t="str">
            <v>Phaù ñaù ngaàm baèng tay, ñaù caáp 3</v>
          </cell>
          <cell r="C484" t="str">
            <v>m3</v>
          </cell>
          <cell r="D484">
            <v>0</v>
          </cell>
          <cell r="E484">
            <v>0</v>
          </cell>
          <cell r="F484">
            <v>0</v>
          </cell>
          <cell r="G484">
            <v>237222.8</v>
          </cell>
          <cell r="H484">
            <v>0</v>
          </cell>
        </row>
        <row r="485">
          <cell r="A485" t="str">
            <v>04.03.13.4</v>
          </cell>
          <cell r="B485" t="str">
            <v>Phaù ñaù ngaàm baèng tay, ñaù caáp 4</v>
          </cell>
          <cell r="C485" t="str">
            <v>m3</v>
          </cell>
          <cell r="D485">
            <v>0</v>
          </cell>
          <cell r="E485">
            <v>0</v>
          </cell>
          <cell r="F485">
            <v>0</v>
          </cell>
          <cell r="G485">
            <v>203823.19999999998</v>
          </cell>
          <cell r="H485">
            <v>0</v>
          </cell>
        </row>
        <row r="486">
          <cell r="A486" t="str">
            <v>04.03.21.1</v>
          </cell>
          <cell r="B486" t="str">
            <v>Phaù ñaù loä thieân baèng mìn, ñaát caáp1</v>
          </cell>
          <cell r="C486" t="str">
            <v>m3</v>
          </cell>
          <cell r="D486">
            <v>14787.8745</v>
          </cell>
          <cell r="E486">
            <v>14787.8745</v>
          </cell>
          <cell r="F486">
            <v>14787.8745</v>
          </cell>
          <cell r="G486">
            <v>87166.2</v>
          </cell>
          <cell r="H486">
            <v>6086.7690000000002</v>
          </cell>
        </row>
        <row r="487">
          <cell r="A487" t="str">
            <v>04.03.21.2</v>
          </cell>
          <cell r="B487" t="str">
            <v>Phaù ñaù loä thieân baèng mìn, ñaát caáp2</v>
          </cell>
          <cell r="C487" t="str">
            <v>m3</v>
          </cell>
          <cell r="D487">
            <v>13385.746500000001</v>
          </cell>
          <cell r="E487">
            <v>13385.746500000001</v>
          </cell>
          <cell r="F487">
            <v>13385.746500000001</v>
          </cell>
          <cell r="G487">
            <v>70474.8</v>
          </cell>
          <cell r="H487">
            <v>5597.6819999999998</v>
          </cell>
        </row>
        <row r="488">
          <cell r="A488" t="str">
            <v>04.03.21.3</v>
          </cell>
          <cell r="B488" t="str">
            <v>Phaù ñaù loä thieân baèng mìn, ñaát caáp3</v>
          </cell>
          <cell r="C488" t="str">
            <v>m3</v>
          </cell>
          <cell r="D488">
            <v>12342.718499999999</v>
          </cell>
          <cell r="E488">
            <v>12342.718499999999</v>
          </cell>
          <cell r="F488">
            <v>12342.718499999999</v>
          </cell>
          <cell r="G488">
            <v>54710.7</v>
          </cell>
          <cell r="H488">
            <v>4220.875</v>
          </cell>
        </row>
        <row r="489">
          <cell r="A489" t="str">
            <v>04.03.21.4</v>
          </cell>
          <cell r="B489" t="str">
            <v>Phaù ñaù loä thieân baèng mìn, ñaát caáp4</v>
          </cell>
          <cell r="C489" t="str">
            <v>m3</v>
          </cell>
          <cell r="D489">
            <v>10385.235000000001</v>
          </cell>
          <cell r="E489">
            <v>10385.235000000001</v>
          </cell>
          <cell r="F489">
            <v>10385.235000000001</v>
          </cell>
          <cell r="G489">
            <v>51001.500000000007</v>
          </cell>
          <cell r="H489">
            <v>4220.875</v>
          </cell>
        </row>
        <row r="490">
          <cell r="A490" t="str">
            <v>04.03.22.1</v>
          </cell>
          <cell r="B490" t="str">
            <v>Phaù ñaù moà coâi baèng mìn, ñaát caáp1</v>
          </cell>
          <cell r="C490" t="str">
            <v>m3</v>
          </cell>
          <cell r="D490">
            <v>14787.8745</v>
          </cell>
          <cell r="E490">
            <v>14787.8745</v>
          </cell>
          <cell r="F490">
            <v>14787.8745</v>
          </cell>
          <cell r="G490">
            <v>102003.00000000001</v>
          </cell>
          <cell r="H490">
            <v>6086.7690000000002</v>
          </cell>
        </row>
        <row r="491">
          <cell r="A491" t="str">
            <v>04.03.22.2</v>
          </cell>
          <cell r="B491" t="str">
            <v>Phaù ñaù moà coâi baèng mìn, ñaát caáp2</v>
          </cell>
          <cell r="C491" t="str">
            <v>m3</v>
          </cell>
          <cell r="D491">
            <v>13385.746500000001</v>
          </cell>
          <cell r="E491">
            <v>13385.746500000001</v>
          </cell>
          <cell r="F491">
            <v>13385.746500000001</v>
          </cell>
          <cell r="G491">
            <v>82529.7</v>
          </cell>
          <cell r="H491">
            <v>5597.6819999999998</v>
          </cell>
        </row>
        <row r="492">
          <cell r="A492" t="str">
            <v>04.03.22.3</v>
          </cell>
          <cell r="B492" t="str">
            <v>Phaù ñaù moà coâi baèng mìn, ñaát caáp3</v>
          </cell>
          <cell r="C492" t="str">
            <v>m3</v>
          </cell>
          <cell r="D492">
            <v>12342.718499999999</v>
          </cell>
          <cell r="E492">
            <v>12342.718499999999</v>
          </cell>
          <cell r="F492">
            <v>12342.718499999999</v>
          </cell>
          <cell r="G492">
            <v>63983.7</v>
          </cell>
          <cell r="H492">
            <v>4220.875</v>
          </cell>
        </row>
        <row r="493">
          <cell r="A493" t="str">
            <v>04.03.22.4</v>
          </cell>
          <cell r="B493" t="str">
            <v>Phaù ñaù moà coâi baèng mìn, ñaát caáp4</v>
          </cell>
          <cell r="C493" t="str">
            <v>m3</v>
          </cell>
          <cell r="D493">
            <v>10385.235000000001</v>
          </cell>
          <cell r="E493">
            <v>10385.235000000001</v>
          </cell>
          <cell r="F493">
            <v>10385.235000000001</v>
          </cell>
          <cell r="G493">
            <v>57492.6</v>
          </cell>
          <cell r="H493">
            <v>4220.875</v>
          </cell>
        </row>
        <row r="494">
          <cell r="A494" t="str">
            <v>04.03.23.1</v>
          </cell>
          <cell r="B494" t="str">
            <v>Phaù ñaù ngaàm baèng mìn, ñaát caáp1</v>
          </cell>
          <cell r="C494" t="str">
            <v>m3</v>
          </cell>
          <cell r="D494">
            <v>14787.8745</v>
          </cell>
          <cell r="E494">
            <v>14787.8745</v>
          </cell>
          <cell r="F494">
            <v>14787.8745</v>
          </cell>
          <cell r="G494">
            <v>124258.20000000001</v>
          </cell>
          <cell r="H494">
            <v>6086.7690000000002</v>
          </cell>
        </row>
        <row r="495">
          <cell r="A495" t="str">
            <v>04.03.23.2</v>
          </cell>
          <cell r="B495" t="str">
            <v>Phaù ñaù ngaàm baèng mìn, ñaát caáp2</v>
          </cell>
          <cell r="C495" t="str">
            <v>m3</v>
          </cell>
          <cell r="D495">
            <v>13385.746500000001</v>
          </cell>
          <cell r="E495">
            <v>13385.746500000001</v>
          </cell>
          <cell r="F495">
            <v>13385.746500000001</v>
          </cell>
          <cell r="G495">
            <v>102930.3</v>
          </cell>
          <cell r="H495">
            <v>5597.6819999999998</v>
          </cell>
        </row>
        <row r="496">
          <cell r="A496" t="str">
            <v>04.03.23.3</v>
          </cell>
          <cell r="B496" t="str">
            <v>Phaù ñaù ngaàm baèng mìn, ñaát caáp3</v>
          </cell>
          <cell r="C496" t="str">
            <v>m3</v>
          </cell>
          <cell r="D496">
            <v>12342.718499999999</v>
          </cell>
          <cell r="E496">
            <v>12342.718499999999</v>
          </cell>
          <cell r="F496">
            <v>12342.718499999999</v>
          </cell>
          <cell r="G496">
            <v>82529.7</v>
          </cell>
          <cell r="H496">
            <v>4220.875</v>
          </cell>
        </row>
        <row r="497">
          <cell r="A497" t="str">
            <v>04.03.23.4</v>
          </cell>
          <cell r="B497" t="str">
            <v>Phaù ñaù ngaàm baèng mìn, ñaát caáp4</v>
          </cell>
          <cell r="C497" t="str">
            <v>m3</v>
          </cell>
          <cell r="D497">
            <v>10385.235000000001</v>
          </cell>
          <cell r="E497">
            <v>10385.235000000001</v>
          </cell>
          <cell r="F497">
            <v>10385.235000000001</v>
          </cell>
          <cell r="G497">
            <v>64910.999999999993</v>
          </cell>
          <cell r="H497">
            <v>4220.875</v>
          </cell>
        </row>
        <row r="498">
          <cell r="A498" t="str">
            <v>04.04.10.1</v>
          </cell>
          <cell r="B498" t="str">
            <v>Phaù ñaù MB, laøm Ñg taïm baèng mìn, ñaù daøy &lt;=2m, ñaù caáp1</v>
          </cell>
          <cell r="C498" t="str">
            <v>m3</v>
          </cell>
          <cell r="D498">
            <v>12782.918</v>
          </cell>
          <cell r="E498">
            <v>12782.918</v>
          </cell>
          <cell r="F498">
            <v>12782.918</v>
          </cell>
          <cell r="G498">
            <v>137611.32</v>
          </cell>
          <cell r="H498">
            <v>5257.0030999999999</v>
          </cell>
        </row>
        <row r="499">
          <cell r="A499" t="str">
            <v>04.04.10.2</v>
          </cell>
          <cell r="B499" t="str">
            <v>Phaù ñaù MB, laøm Ñg taïm baèng mìn, ñaù daøy &lt;=2m, ñaù caáp2</v>
          </cell>
          <cell r="C499" t="str">
            <v>m3</v>
          </cell>
          <cell r="D499">
            <v>11638.3627</v>
          </cell>
          <cell r="E499">
            <v>11638.3627</v>
          </cell>
          <cell r="F499">
            <v>11638.3627</v>
          </cell>
          <cell r="G499">
            <v>112666.95000000001</v>
          </cell>
          <cell r="H499">
            <v>4688.1895000000004</v>
          </cell>
        </row>
        <row r="500">
          <cell r="A500" t="str">
            <v>04.04.10.3</v>
          </cell>
          <cell r="B500" t="str">
            <v>Phaù ñaù MB, laøm Ñg taïm baèng mìn, ñaù daøy &lt;=2m, ñaù caáp3</v>
          </cell>
          <cell r="C500" t="str">
            <v>m3</v>
          </cell>
          <cell r="D500">
            <v>10433.890000000001</v>
          </cell>
          <cell r="E500">
            <v>10433.890000000001</v>
          </cell>
          <cell r="F500">
            <v>10433.890000000001</v>
          </cell>
          <cell r="G500">
            <v>97459.23</v>
          </cell>
          <cell r="H500">
            <v>4168.2846</v>
          </cell>
        </row>
        <row r="501">
          <cell r="A501" t="str">
            <v>04.04.10.4</v>
          </cell>
          <cell r="B501" t="str">
            <v>Phaù ñaù MB, laøm Ñg taïm baèng mìn, ñaù daøy &lt;=2m, ñaù caáp4</v>
          </cell>
          <cell r="C501" t="str">
            <v>m3</v>
          </cell>
          <cell r="D501">
            <v>9521.6839999999993</v>
          </cell>
          <cell r="E501">
            <v>9521.6839999999993</v>
          </cell>
          <cell r="F501">
            <v>9521.6839999999993</v>
          </cell>
          <cell r="G501">
            <v>90133.56</v>
          </cell>
          <cell r="H501">
            <v>3883.8778000000002</v>
          </cell>
        </row>
        <row r="502">
          <cell r="A502" t="str">
            <v>04.04.20.1</v>
          </cell>
          <cell r="B502" t="str">
            <v>Phaù ñaù MB, laøm Ñg taïm baèng mìn, ñaù daøy &gt;2m, ñaù caáp1</v>
          </cell>
          <cell r="C502" t="str">
            <v>m3</v>
          </cell>
          <cell r="D502">
            <v>14083.689999999999</v>
          </cell>
          <cell r="E502">
            <v>14083.689999999999</v>
          </cell>
          <cell r="F502">
            <v>14083.689999999999</v>
          </cell>
          <cell r="G502">
            <v>104821.99200000001</v>
          </cell>
          <cell r="H502">
            <v>5825.8167000000003</v>
          </cell>
        </row>
        <row r="503">
          <cell r="A503" t="str">
            <v>04.04.20.2</v>
          </cell>
          <cell r="B503" t="str">
            <v>Phaù ñaù MB, laøm Ñg taïm baèng mìn, ñaù daøy &gt;2m, ñaù caáp2</v>
          </cell>
          <cell r="C503" t="str">
            <v>m3</v>
          </cell>
          <cell r="D503">
            <v>12830.648000000001</v>
          </cell>
          <cell r="E503">
            <v>12830.648000000001</v>
          </cell>
          <cell r="F503">
            <v>12830.648000000001</v>
          </cell>
          <cell r="G503">
            <v>87444.39</v>
          </cell>
          <cell r="H503">
            <v>5257.0030999999999</v>
          </cell>
        </row>
        <row r="504">
          <cell r="A504" t="str">
            <v>04.04.20.3</v>
          </cell>
          <cell r="B504" t="str">
            <v>Phaù ñaù MB, laøm Ñg taïm baèng mìn, ñaù daøy &gt;2m, ñaù caáp3</v>
          </cell>
          <cell r="C504" t="str">
            <v>m3</v>
          </cell>
          <cell r="D504">
            <v>11678.615</v>
          </cell>
          <cell r="E504">
            <v>11678.615</v>
          </cell>
          <cell r="F504">
            <v>11678.615</v>
          </cell>
          <cell r="G504">
            <v>74184</v>
          </cell>
          <cell r="H504">
            <v>4688.1894999999995</v>
          </cell>
        </row>
        <row r="505">
          <cell r="A505" t="str">
            <v>04.04.20.4</v>
          </cell>
          <cell r="B505" t="str">
            <v>Phaù ñaù MB, laøm Ñg taïm baèng mìn, ñaù daøy &gt;2m, ñaù caáp4</v>
          </cell>
          <cell r="C505" t="str">
            <v>m3</v>
          </cell>
          <cell r="D505">
            <v>9921.7180000000008</v>
          </cell>
          <cell r="E505">
            <v>9921.7180000000008</v>
          </cell>
          <cell r="F505">
            <v>9921.7180000000008</v>
          </cell>
          <cell r="G505">
            <v>70919.90400000001</v>
          </cell>
          <cell r="H505">
            <v>4168.2846</v>
          </cell>
        </row>
        <row r="506">
          <cell r="A506" t="str">
            <v>CH.5</v>
          </cell>
          <cell r="B506" t="str">
            <v>COÂNG TAÙC COÁT THEÙP BEÂ TOÂNG</v>
          </cell>
          <cell r="H506">
            <v>0</v>
          </cell>
        </row>
        <row r="507">
          <cell r="B507" t="str">
            <v>Saûn xuaát laép döïng coát theùp, vaùn khuoân</v>
          </cell>
        </row>
        <row r="508">
          <cell r="A508" t="str">
            <v>05.01.10.1</v>
          </cell>
          <cell r="B508" t="str">
            <v>Coát theùp moùng coät, d &lt;= 10</v>
          </cell>
          <cell r="C508" t="str">
            <v>kg</v>
          </cell>
          <cell r="D508">
            <v>9813.9599999999991</v>
          </cell>
          <cell r="E508">
            <v>9813.9599999999991</v>
          </cell>
          <cell r="F508">
            <v>9813.9599999999991</v>
          </cell>
          <cell r="G508">
            <v>1115.0328</v>
          </cell>
          <cell r="H508">
            <v>37.3352</v>
          </cell>
        </row>
        <row r="509">
          <cell r="A509" t="str">
            <v>05.01.10.2</v>
          </cell>
          <cell r="B509" t="str">
            <v>Coát theùp moùng coät, d &lt;= 18</v>
          </cell>
          <cell r="C509" t="str">
            <v>kg</v>
          </cell>
          <cell r="D509">
            <v>9966.9317200000005</v>
          </cell>
          <cell r="E509">
            <v>9966.9317200000005</v>
          </cell>
          <cell r="F509">
            <v>9966.9317200000005</v>
          </cell>
          <cell r="G509">
            <v>821.2876</v>
          </cell>
          <cell r="H509">
            <v>182.65183999999999</v>
          </cell>
        </row>
        <row r="510">
          <cell r="A510" t="str">
            <v>05.01.10.3</v>
          </cell>
          <cell r="B510" t="str">
            <v>Coát theùp moùng coät, d &gt; 18</v>
          </cell>
          <cell r="C510" t="str">
            <v>kg</v>
          </cell>
          <cell r="D510">
            <v>9982.2046000000009</v>
          </cell>
          <cell r="E510">
            <v>9982.2046000000009</v>
          </cell>
          <cell r="F510">
            <v>9982.2046000000009</v>
          </cell>
          <cell r="G510">
            <v>625.17200000000003</v>
          </cell>
          <cell r="H510">
            <v>188.17986000000002</v>
          </cell>
        </row>
        <row r="511">
          <cell r="A511" t="str">
            <v>05.01.20.1</v>
          </cell>
          <cell r="B511" t="str">
            <v>Coát theùp xaø, thanh ngang, ñeá moùng coät vuoâng, d&lt;=10</v>
          </cell>
          <cell r="C511" t="str">
            <v>kg</v>
          </cell>
          <cell r="D511">
            <v>9813.9599999999991</v>
          </cell>
          <cell r="E511">
            <v>9813.9599999999991</v>
          </cell>
          <cell r="F511">
            <v>9813.9599999999991</v>
          </cell>
          <cell r="G511">
            <v>1342.8352</v>
          </cell>
          <cell r="H511">
            <v>37.3352</v>
          </cell>
        </row>
        <row r="512">
          <cell r="A512" t="str">
            <v>05.01.20.2</v>
          </cell>
          <cell r="B512" t="str">
            <v>Coát theùp xaø, thanh ngang, ñeá moùng coät vuoâng, d&lt;=18</v>
          </cell>
          <cell r="C512" t="str">
            <v>kg</v>
          </cell>
          <cell r="D512">
            <v>9971.2954000000009</v>
          </cell>
          <cell r="E512">
            <v>9971.2954000000009</v>
          </cell>
          <cell r="F512">
            <v>9971.2954000000009</v>
          </cell>
          <cell r="G512">
            <v>736.50400000000002</v>
          </cell>
          <cell r="H512">
            <v>184.42522200000002</v>
          </cell>
        </row>
        <row r="513">
          <cell r="A513" t="str">
            <v>05.01.20.3</v>
          </cell>
          <cell r="B513" t="str">
            <v>Coát theùp xaø, thanh ngang, ñeá moùng coät vuoâng, d&gt;18</v>
          </cell>
          <cell r="C513" t="str">
            <v>kg</v>
          </cell>
          <cell r="D513">
            <v>9971.2954000000009</v>
          </cell>
          <cell r="E513">
            <v>9971.2954000000009</v>
          </cell>
          <cell r="F513">
            <v>9971.2954000000009</v>
          </cell>
          <cell r="G513">
            <v>705.67360000000008</v>
          </cell>
          <cell r="H513">
            <v>164.034582</v>
          </cell>
        </row>
        <row r="514">
          <cell r="A514" t="str">
            <v>05.02.10.1</v>
          </cell>
          <cell r="B514" t="str">
            <v>Coâng taùc vaùn khuoân moùng coät</v>
          </cell>
          <cell r="C514" t="str">
            <v>m2</v>
          </cell>
          <cell r="D514">
            <v>28204.957000000002</v>
          </cell>
          <cell r="E514">
            <v>28204.957000000002</v>
          </cell>
          <cell r="F514">
            <v>28204.957000000002</v>
          </cell>
          <cell r="G514">
            <v>32609.5605</v>
          </cell>
          <cell r="H514">
            <v>0</v>
          </cell>
        </row>
        <row r="515">
          <cell r="A515" t="str">
            <v>05.02.10.2</v>
          </cell>
          <cell r="B515" t="str">
            <v>Coâng taùc vaùn khuoân  coät vuoâng, chöõ nhaät</v>
          </cell>
          <cell r="C515" t="str">
            <v>m2</v>
          </cell>
          <cell r="D515">
            <v>30123.957000000002</v>
          </cell>
          <cell r="E515">
            <v>30123.957000000002</v>
          </cell>
          <cell r="F515">
            <v>30123.957000000002</v>
          </cell>
          <cell r="G515">
            <v>35025.083500000008</v>
          </cell>
          <cell r="H515">
            <v>0</v>
          </cell>
        </row>
        <row r="516">
          <cell r="A516" t="str">
            <v>05.02.10.3</v>
          </cell>
          <cell r="B516" t="str">
            <v>Coâng taùc vaùn khuoân  caáu kieän ñuùc saün</v>
          </cell>
          <cell r="C516" t="str">
            <v>m2</v>
          </cell>
          <cell r="D516">
            <v>31534.067489999998</v>
          </cell>
          <cell r="E516">
            <v>31534.067489999998</v>
          </cell>
          <cell r="F516">
            <v>31534.067489999998</v>
          </cell>
          <cell r="G516">
            <v>31262.057999999997</v>
          </cell>
          <cell r="H516">
            <v>0</v>
          </cell>
        </row>
        <row r="517">
          <cell r="A517" t="str">
            <v>05.02.10.4</v>
          </cell>
          <cell r="B517" t="str">
            <v>Coáp pha kim loaïi</v>
          </cell>
          <cell r="C517" t="str">
            <v>m2</v>
          </cell>
          <cell r="D517">
            <v>23399.136705000001</v>
          </cell>
          <cell r="E517">
            <v>23399.136705000001</v>
          </cell>
          <cell r="F517">
            <v>23399.136705000001</v>
          </cell>
          <cell r="G517">
            <v>42032.0965</v>
          </cell>
          <cell r="H517">
            <v>2353.1415000000002</v>
          </cell>
        </row>
        <row r="518">
          <cell r="B518" t="str">
            <v>Coâng taùc beâ toâng</v>
          </cell>
        </row>
        <row r="519">
          <cell r="A519" t="str">
            <v>05.03.11.1a</v>
          </cell>
          <cell r="B519" t="str">
            <v>BT loùt moùng truï, M50 (TC)</v>
          </cell>
          <cell r="C519" t="str">
            <v>m3</v>
          </cell>
          <cell r="D519">
            <v>233981.47012499999</v>
          </cell>
          <cell r="E519">
            <v>252161.69475800003</v>
          </cell>
          <cell r="F519">
            <v>288011.97668824997</v>
          </cell>
          <cell r="G519">
            <v>231228.00000000003</v>
          </cell>
          <cell r="H519">
            <v>0</v>
          </cell>
        </row>
        <row r="520">
          <cell r="A520" t="str">
            <v>05.03.11.1b</v>
          </cell>
          <cell r="B520" t="str">
            <v>BT loùt moùng truï, M100 (TC)</v>
          </cell>
          <cell r="C520" t="str">
            <v>m3</v>
          </cell>
          <cell r="D520">
            <v>260948.83062499997</v>
          </cell>
          <cell r="E520">
            <v>279653.22918800003</v>
          </cell>
          <cell r="F520">
            <v>319424.69927375001</v>
          </cell>
          <cell r="G520">
            <v>231228.00000000003</v>
          </cell>
          <cell r="H520">
            <v>0</v>
          </cell>
        </row>
        <row r="521">
          <cell r="A521" t="str">
            <v>05.03.11.1c</v>
          </cell>
          <cell r="B521" t="str">
            <v>BT loùt moùng truï, M150 (TC)</v>
          </cell>
          <cell r="C521" t="str">
            <v>m3</v>
          </cell>
          <cell r="D521">
            <v>304582.404125</v>
          </cell>
          <cell r="E521">
            <v>324154.23441949999</v>
          </cell>
          <cell r="F521">
            <v>370321.51360924996</v>
          </cell>
          <cell r="G521">
            <v>231228.00000000003</v>
          </cell>
          <cell r="H521">
            <v>0</v>
          </cell>
        </row>
        <row r="522">
          <cell r="A522" t="str">
            <v>05.03.11.2a</v>
          </cell>
          <cell r="B522" t="str">
            <v>BT loùt moùng baûn, M50 (TC)</v>
          </cell>
          <cell r="C522" t="str">
            <v>m3</v>
          </cell>
          <cell r="D522">
            <v>233981.47012499999</v>
          </cell>
          <cell r="E522">
            <v>252161.69475800003</v>
          </cell>
          <cell r="F522">
            <v>288011.97668824997</v>
          </cell>
          <cell r="G522">
            <v>231228.00000000003</v>
          </cell>
          <cell r="H522">
            <v>0</v>
          </cell>
        </row>
        <row r="523">
          <cell r="A523" t="str">
            <v>05.03.11.2b</v>
          </cell>
          <cell r="B523" t="str">
            <v>BT loùt moùng baûn, M100 (TC)</v>
          </cell>
          <cell r="C523" t="str">
            <v>m3</v>
          </cell>
          <cell r="D523">
            <v>260948.83062499997</v>
          </cell>
          <cell r="E523">
            <v>279653.22918800003</v>
          </cell>
          <cell r="F523">
            <v>319424.69927375001</v>
          </cell>
          <cell r="G523">
            <v>186695.2</v>
          </cell>
          <cell r="H523">
            <v>0</v>
          </cell>
        </row>
        <row r="524">
          <cell r="A524" t="str">
            <v>05.03.11.2c</v>
          </cell>
          <cell r="B524" t="str">
            <v>BT loùt moùng baûn, M150 (TC)</v>
          </cell>
          <cell r="C524" t="str">
            <v>m3</v>
          </cell>
          <cell r="D524">
            <v>304582.404125</v>
          </cell>
          <cell r="E524">
            <v>324154.23441949999</v>
          </cell>
          <cell r="F524">
            <v>370321.51360924996</v>
          </cell>
          <cell r="G524">
            <v>186695.2</v>
          </cell>
          <cell r="H524">
            <v>0</v>
          </cell>
        </row>
        <row r="525">
          <cell r="A525" t="str">
            <v>05.03.12.1a</v>
          </cell>
          <cell r="B525" t="str">
            <v>BT loùt moùng truï, M50 (TC+CG)</v>
          </cell>
          <cell r="C525" t="str">
            <v>m3</v>
          </cell>
          <cell r="D525">
            <v>233981.47012499999</v>
          </cell>
          <cell r="E525">
            <v>252161.69475800003</v>
          </cell>
          <cell r="F525">
            <v>288011.97668824997</v>
          </cell>
          <cell r="G525">
            <v>155864.80000000002</v>
          </cell>
          <cell r="H525">
            <v>24043.364000000001</v>
          </cell>
        </row>
        <row r="526">
          <cell r="A526" t="str">
            <v>05.03.12.1b</v>
          </cell>
          <cell r="B526" t="str">
            <v>BT loùt moùng truï, M100 (TC+CG)</v>
          </cell>
          <cell r="C526" t="str">
            <v>m3</v>
          </cell>
          <cell r="D526">
            <v>260948.83062499997</v>
          </cell>
          <cell r="E526">
            <v>279653.22918800003</v>
          </cell>
          <cell r="F526">
            <v>319424.69927375001</v>
          </cell>
          <cell r="G526">
            <v>155864.80000000002</v>
          </cell>
          <cell r="H526">
            <v>24043.364000000001</v>
          </cell>
        </row>
        <row r="527">
          <cell r="A527" t="str">
            <v>05.03.12.1c</v>
          </cell>
          <cell r="B527" t="str">
            <v>BT loùt moùng truï, M150 (TC+CG)</v>
          </cell>
          <cell r="C527" t="str">
            <v>m3</v>
          </cell>
          <cell r="D527">
            <v>304582.404125</v>
          </cell>
          <cell r="E527">
            <v>324154.23441949999</v>
          </cell>
          <cell r="F527">
            <v>370321.51360924996</v>
          </cell>
          <cell r="G527">
            <v>155864.80000000002</v>
          </cell>
          <cell r="H527">
            <v>24043.364000000001</v>
          </cell>
        </row>
        <row r="528">
          <cell r="A528" t="str">
            <v>05.03.12.2a</v>
          </cell>
          <cell r="B528" t="str">
            <v>BT loùt moùng baûn, M50 (TC+CG)</v>
          </cell>
          <cell r="C528" t="str">
            <v>m3</v>
          </cell>
          <cell r="D528">
            <v>233981.47012499999</v>
          </cell>
          <cell r="E528">
            <v>252161.69475800003</v>
          </cell>
          <cell r="F528">
            <v>288011.97668824997</v>
          </cell>
          <cell r="G528">
            <v>111332</v>
          </cell>
          <cell r="H528">
            <v>24043.364000000001</v>
          </cell>
        </row>
        <row r="529">
          <cell r="A529" t="str">
            <v>05.03.12.2b</v>
          </cell>
          <cell r="B529" t="str">
            <v>BT loùt moùng baûn, M100 (TC+CG)</v>
          </cell>
          <cell r="C529" t="str">
            <v>m3</v>
          </cell>
          <cell r="D529">
            <v>260948.83062499997</v>
          </cell>
          <cell r="E529">
            <v>279653.22918800003</v>
          </cell>
          <cell r="F529">
            <v>319424.69927375001</v>
          </cell>
          <cell r="G529">
            <v>111332</v>
          </cell>
          <cell r="H529">
            <v>24043.364000000001</v>
          </cell>
        </row>
        <row r="530">
          <cell r="A530" t="str">
            <v>05.03.12.2c</v>
          </cell>
          <cell r="B530" t="str">
            <v>BT loùt moùng baûn, M150 (TC+CG)</v>
          </cell>
          <cell r="C530" t="str">
            <v>m3</v>
          </cell>
          <cell r="D530">
            <v>304582.404125</v>
          </cell>
          <cell r="E530">
            <v>324154.23441949999</v>
          </cell>
          <cell r="F530">
            <v>370321.51360924996</v>
          </cell>
          <cell r="G530">
            <v>111332</v>
          </cell>
          <cell r="H530">
            <v>24043.364000000001</v>
          </cell>
        </row>
        <row r="531">
          <cell r="A531" t="str">
            <v>05.03.21.1a</v>
          </cell>
          <cell r="B531" t="str">
            <v>BT moùng truï, coù caàu coâng taùc M100 (TC)</v>
          </cell>
          <cell r="C531" t="str">
            <v>m3</v>
          </cell>
          <cell r="D531">
            <v>319547.89264124999</v>
          </cell>
          <cell r="E531">
            <v>353964.75020445004</v>
          </cell>
          <cell r="F531">
            <v>389424.55895463744</v>
          </cell>
          <cell r="G531">
            <v>304878.40000000002</v>
          </cell>
          <cell r="H531">
            <v>0</v>
          </cell>
        </row>
        <row r="532">
          <cell r="A532" t="str">
            <v>05.03.21.1b</v>
          </cell>
          <cell r="B532" t="str">
            <v>BT moùng truï, coù caàu coâng taùc M150 (TC)</v>
          </cell>
          <cell r="C532" t="str">
            <v>m3</v>
          </cell>
          <cell r="D532">
            <v>369346.34768062492</v>
          </cell>
          <cell r="E532">
            <v>405015.94617723755</v>
          </cell>
          <cell r="F532">
            <v>447814.98837245628</v>
          </cell>
          <cell r="G532">
            <v>304878.40000000002</v>
          </cell>
          <cell r="H532">
            <v>0</v>
          </cell>
        </row>
        <row r="533">
          <cell r="A533" t="str">
            <v>05.03.21.1c</v>
          </cell>
          <cell r="B533" t="str">
            <v>BT moùng truï, coù caàu coâng taùc M200 (TC)</v>
          </cell>
          <cell r="C533" t="str">
            <v>m3</v>
          </cell>
          <cell r="D533">
            <v>416150.98840874998</v>
          </cell>
          <cell r="E533">
            <v>452246.43596632505</v>
          </cell>
          <cell r="F533">
            <v>502437.99570011249</v>
          </cell>
          <cell r="G533">
            <v>304878.40000000002</v>
          </cell>
          <cell r="H533">
            <v>0</v>
          </cell>
        </row>
        <row r="534">
          <cell r="A534" t="str">
            <v>05.03.21.1d</v>
          </cell>
          <cell r="B534" t="str">
            <v>BT moùng truï, coù caàu coâng taùc M250 (TC)</v>
          </cell>
          <cell r="C534" t="str">
            <v>m3</v>
          </cell>
          <cell r="D534">
            <v>465059.97986437497</v>
          </cell>
          <cell r="E534">
            <v>502244.44339361251</v>
          </cell>
          <cell r="F534">
            <v>559755.48556606867</v>
          </cell>
          <cell r="G534">
            <v>304878.40000000002</v>
          </cell>
          <cell r="H534">
            <v>0</v>
          </cell>
        </row>
        <row r="535">
          <cell r="A535" t="str">
            <v>05.03.21.2a</v>
          </cell>
          <cell r="B535" t="str">
            <v>BT moùng truï, khoâng caàu coâng taùc M100 (TC)</v>
          </cell>
          <cell r="C535" t="str">
            <v>m3</v>
          </cell>
          <cell r="D535">
            <v>294573.64264124999</v>
          </cell>
          <cell r="E535">
            <v>325120.35665445001</v>
          </cell>
          <cell r="F535">
            <v>351262.30895463744</v>
          </cell>
          <cell r="G535">
            <v>262058.4</v>
          </cell>
          <cell r="H535">
            <v>0</v>
          </cell>
        </row>
        <row r="536">
          <cell r="A536" t="str">
            <v>05.03.21.2b</v>
          </cell>
          <cell r="B536" t="str">
            <v>BT moùng truï, khoâng caàu coâng taùc M150 (TC)</v>
          </cell>
          <cell r="C536" t="str">
            <v>m3</v>
          </cell>
          <cell r="D536">
            <v>344372.09768062492</v>
          </cell>
          <cell r="E536">
            <v>376171.55262723751</v>
          </cell>
          <cell r="F536">
            <v>409652.73837245628</v>
          </cell>
          <cell r="G536">
            <v>262058.4</v>
          </cell>
          <cell r="H536">
            <v>0</v>
          </cell>
        </row>
        <row r="537">
          <cell r="A537" t="str">
            <v>05.03.21.2c</v>
          </cell>
          <cell r="B537" t="str">
            <v>BT moùng truï, khoâng caàu coâng taùc M200 (TC)</v>
          </cell>
          <cell r="C537" t="str">
            <v>m3</v>
          </cell>
          <cell r="D537">
            <v>392608.68096187495</v>
          </cell>
          <cell r="E537">
            <v>425393.89622913761</v>
          </cell>
          <cell r="F537">
            <v>466137.58848601877</v>
          </cell>
          <cell r="G537">
            <v>262058.4</v>
          </cell>
          <cell r="H537">
            <v>0</v>
          </cell>
        </row>
        <row r="538">
          <cell r="A538" t="str">
            <v>05.03.21.2d</v>
          </cell>
          <cell r="B538" t="str">
            <v>BT moùng truï, khoâng caàu coâng taùc M250 (TC)</v>
          </cell>
          <cell r="C538" t="str">
            <v>m3</v>
          </cell>
          <cell r="D538">
            <v>440849.43255937495</v>
          </cell>
          <cell r="E538">
            <v>474462.37187711254</v>
          </cell>
          <cell r="F538">
            <v>522586.2183852187</v>
          </cell>
          <cell r="G538">
            <v>262058.4</v>
          </cell>
          <cell r="H538">
            <v>0</v>
          </cell>
        </row>
        <row r="539">
          <cell r="A539" t="str">
            <v>05.03.21.3a</v>
          </cell>
          <cell r="B539" t="str">
            <v>BT moùng baûn M100 (TC)</v>
          </cell>
          <cell r="C539" t="str">
            <v>m3</v>
          </cell>
          <cell r="D539">
            <v>319547.89264124999</v>
          </cell>
          <cell r="E539">
            <v>353964.75020445004</v>
          </cell>
          <cell r="F539">
            <v>389424.55895463744</v>
          </cell>
          <cell r="G539">
            <v>302309.2</v>
          </cell>
          <cell r="H539">
            <v>0</v>
          </cell>
        </row>
        <row r="540">
          <cell r="A540" t="str">
            <v>05.03.21.3b</v>
          </cell>
          <cell r="B540" t="str">
            <v>BT moùng baûn M150 (TC)</v>
          </cell>
          <cell r="C540" t="str">
            <v>m3</v>
          </cell>
          <cell r="D540">
            <v>369346.34768062492</v>
          </cell>
          <cell r="E540">
            <v>405015.94617723755</v>
          </cell>
          <cell r="F540">
            <v>447814.98837245628</v>
          </cell>
          <cell r="G540">
            <v>302309.2</v>
          </cell>
          <cell r="H540">
            <v>0</v>
          </cell>
        </row>
        <row r="541">
          <cell r="A541" t="str">
            <v>05.03.21.3c</v>
          </cell>
          <cell r="B541" t="str">
            <v>BT moùng baûn M200 (TC)</v>
          </cell>
          <cell r="C541" t="str">
            <v>m3</v>
          </cell>
          <cell r="D541">
            <v>416150.98840874998</v>
          </cell>
          <cell r="E541">
            <v>452246.43596632505</v>
          </cell>
          <cell r="F541">
            <v>502437.99570011249</v>
          </cell>
          <cell r="G541">
            <v>302309.2</v>
          </cell>
          <cell r="H541">
            <v>0</v>
          </cell>
        </row>
        <row r="542">
          <cell r="A542" t="str">
            <v>05.03.21.3d</v>
          </cell>
          <cell r="B542" t="str">
            <v>BT moùng baûn M250 (TC)</v>
          </cell>
          <cell r="C542" t="str">
            <v>m3</v>
          </cell>
          <cell r="D542">
            <v>465059.97986437497</v>
          </cell>
          <cell r="E542">
            <v>502244.44339361251</v>
          </cell>
          <cell r="F542">
            <v>559755.48556606867</v>
          </cell>
          <cell r="G542">
            <v>302309.2</v>
          </cell>
          <cell r="H542">
            <v>0</v>
          </cell>
        </row>
        <row r="543">
          <cell r="A543" t="str">
            <v>05.03.22.1a</v>
          </cell>
          <cell r="B543" t="str">
            <v>BT moùng truï, coù caàu coâng taùc M100 (TC+ñaàm duøi)</v>
          </cell>
          <cell r="C543" t="str">
            <v>m3</v>
          </cell>
          <cell r="D543">
            <v>319547.89264124999</v>
          </cell>
          <cell r="E543">
            <v>353964.75020445004</v>
          </cell>
          <cell r="F543">
            <v>389424.55895463744</v>
          </cell>
          <cell r="G543">
            <v>259489.19999999998</v>
          </cell>
          <cell r="H543">
            <v>9448.3000000000011</v>
          </cell>
        </row>
        <row r="544">
          <cell r="A544" t="str">
            <v>05.03.22.1b</v>
          </cell>
          <cell r="B544" t="str">
            <v>BT moùng truï, coù caàu coâng taùc M150 (TC+ñaàm duøi)</v>
          </cell>
          <cell r="C544" t="str">
            <v>m3</v>
          </cell>
          <cell r="D544">
            <v>369346.34768062492</v>
          </cell>
          <cell r="E544">
            <v>405015.94617723755</v>
          </cell>
          <cell r="F544">
            <v>447814.98837245628</v>
          </cell>
          <cell r="G544">
            <v>259489.19999999998</v>
          </cell>
          <cell r="H544">
            <v>9448.3000000000011</v>
          </cell>
        </row>
        <row r="545">
          <cell r="A545" t="str">
            <v>05.03.22.1c</v>
          </cell>
          <cell r="B545" t="str">
            <v>BT moùng truï, coù caàu coâng taùc M200 (TC+ñaàm duøi)</v>
          </cell>
          <cell r="C545" t="str">
            <v>m3</v>
          </cell>
          <cell r="D545">
            <v>416150.98840874998</v>
          </cell>
          <cell r="E545">
            <v>452246.43596632505</v>
          </cell>
          <cell r="F545">
            <v>502437.99570011249</v>
          </cell>
          <cell r="G545">
            <v>259489.19999999998</v>
          </cell>
          <cell r="H545">
            <v>9448.3000000000011</v>
          </cell>
        </row>
        <row r="546">
          <cell r="A546" t="str">
            <v>05.03.22.1d</v>
          </cell>
          <cell r="B546" t="str">
            <v>BT moùng truï, coù caàu coâng taùc M250 (TC+ñaàm duøi)</v>
          </cell>
          <cell r="C546" t="str">
            <v>m3</v>
          </cell>
          <cell r="D546">
            <v>465059.97986437497</v>
          </cell>
          <cell r="E546">
            <v>502244.44339361251</v>
          </cell>
          <cell r="F546">
            <v>559755.48556606867</v>
          </cell>
          <cell r="G546">
            <v>259489.19999999998</v>
          </cell>
          <cell r="H546">
            <v>9448.3000000000011</v>
          </cell>
        </row>
        <row r="547">
          <cell r="A547" t="str">
            <v>05.03.22.2a</v>
          </cell>
          <cell r="B547" t="str">
            <v>BT moùng truï, khoâng caàu coâng taùc M100 (TC+ñaàm duøi)</v>
          </cell>
          <cell r="C547" t="str">
            <v>m3</v>
          </cell>
          <cell r="D547">
            <v>294573.64264124999</v>
          </cell>
          <cell r="E547">
            <v>325120.35665445001</v>
          </cell>
          <cell r="F547">
            <v>351262.30895463744</v>
          </cell>
          <cell r="G547">
            <v>222664</v>
          </cell>
          <cell r="H547">
            <v>9448.3000000000011</v>
          </cell>
        </row>
        <row r="548">
          <cell r="A548" t="str">
            <v>05.03.22.2b</v>
          </cell>
          <cell r="B548" t="str">
            <v>BT moùng truï, khoâng caàu coâng taùc M150 (TC+ñaàm duøi)</v>
          </cell>
          <cell r="C548" t="str">
            <v>m3</v>
          </cell>
          <cell r="D548">
            <v>344372.09768062492</v>
          </cell>
          <cell r="E548">
            <v>376171.55262723751</v>
          </cell>
          <cell r="F548">
            <v>409652.73837245628</v>
          </cell>
          <cell r="G548">
            <v>222664</v>
          </cell>
          <cell r="H548">
            <v>9448.3000000000011</v>
          </cell>
        </row>
        <row r="549">
          <cell r="A549" t="str">
            <v>05.03.22.2c</v>
          </cell>
          <cell r="B549" t="str">
            <v>BT moùng truï, khoâng caàu coâng taùc M200 (TC+ñaàm duøi)</v>
          </cell>
          <cell r="C549" t="str">
            <v>m3</v>
          </cell>
          <cell r="D549">
            <v>392608.68096187495</v>
          </cell>
          <cell r="E549">
            <v>425393.89622913761</v>
          </cell>
          <cell r="F549">
            <v>466137.58848601877</v>
          </cell>
          <cell r="G549">
            <v>222664</v>
          </cell>
          <cell r="H549">
            <v>9448.3000000000011</v>
          </cell>
        </row>
        <row r="550">
          <cell r="A550" t="str">
            <v>05.03.22.2d</v>
          </cell>
          <cell r="B550" t="str">
            <v>BT moùng truï, khoâng caàu coâng taùc M250 (TC+ñaàm duøi)</v>
          </cell>
          <cell r="C550" t="str">
            <v>m3</v>
          </cell>
          <cell r="D550">
            <v>440849.43255937495</v>
          </cell>
          <cell r="E550">
            <v>474462.37187711254</v>
          </cell>
          <cell r="F550">
            <v>522586.2183852187</v>
          </cell>
          <cell r="G550">
            <v>222664</v>
          </cell>
          <cell r="H550">
            <v>9448.3000000000011</v>
          </cell>
        </row>
        <row r="551">
          <cell r="A551" t="str">
            <v>05.03.22.3a</v>
          </cell>
          <cell r="B551" t="str">
            <v>BT moùng baûn M100 (TC+ñaàm duøi)</v>
          </cell>
          <cell r="C551" t="str">
            <v>m3</v>
          </cell>
          <cell r="D551">
            <v>319547.89264124999</v>
          </cell>
          <cell r="E551">
            <v>353964.75020445004</v>
          </cell>
          <cell r="F551">
            <v>389424.55895463744</v>
          </cell>
          <cell r="G551">
            <v>241504.8</v>
          </cell>
          <cell r="H551">
            <v>9448.3000000000011</v>
          </cell>
        </row>
        <row r="552">
          <cell r="A552" t="str">
            <v>05.03.22.3b</v>
          </cell>
          <cell r="B552" t="str">
            <v>BT moùng baûn M150 (TC+ñaàm duøi)</v>
          </cell>
          <cell r="C552" t="str">
            <v>m3</v>
          </cell>
          <cell r="D552">
            <v>369346.34768062492</v>
          </cell>
          <cell r="E552">
            <v>405015.94617723755</v>
          </cell>
          <cell r="F552">
            <v>447814.98837245628</v>
          </cell>
          <cell r="G552">
            <v>241504.8</v>
          </cell>
          <cell r="H552">
            <v>9448.3000000000011</v>
          </cell>
        </row>
        <row r="553">
          <cell r="A553" t="str">
            <v>05.03.22.3c</v>
          </cell>
          <cell r="B553" t="str">
            <v>BT moùng baûn M200 (TC+ñaàm duøi)</v>
          </cell>
          <cell r="C553" t="str">
            <v>m3</v>
          </cell>
          <cell r="D553">
            <v>416150.98840874998</v>
          </cell>
          <cell r="E553">
            <v>452246.43596632505</v>
          </cell>
          <cell r="F553">
            <v>502437.99570011249</v>
          </cell>
          <cell r="G553">
            <v>241504.8</v>
          </cell>
          <cell r="H553">
            <v>9448.3000000000011</v>
          </cell>
        </row>
        <row r="554">
          <cell r="A554" t="str">
            <v>05.03.22.3d</v>
          </cell>
          <cell r="B554" t="str">
            <v>BT moùng baûn M250 (TC+ñaàm duøi)</v>
          </cell>
          <cell r="C554" t="str">
            <v>m3</v>
          </cell>
          <cell r="D554">
            <v>465059.97986437497</v>
          </cell>
          <cell r="E554">
            <v>502244.44339361251</v>
          </cell>
          <cell r="F554">
            <v>559755.48556606867</v>
          </cell>
          <cell r="G554">
            <v>241504.8</v>
          </cell>
          <cell r="H554">
            <v>9448.3000000000011</v>
          </cell>
        </row>
        <row r="555">
          <cell r="A555" t="str">
            <v>05.03.23.1a</v>
          </cell>
          <cell r="B555" t="str">
            <v>BT moùng truï, coù caàu coâng taùc M100 (TC+CG)</v>
          </cell>
          <cell r="C555" t="str">
            <v>m3</v>
          </cell>
          <cell r="D555">
            <v>319547.89264124999</v>
          </cell>
          <cell r="E555">
            <v>353964.75020445004</v>
          </cell>
          <cell r="F555">
            <v>389424.55895463744</v>
          </cell>
          <cell r="G555">
            <v>236366.4</v>
          </cell>
          <cell r="H555">
            <v>24552.621999999999</v>
          </cell>
        </row>
        <row r="556">
          <cell r="A556" t="str">
            <v>05.03.23.1b</v>
          </cell>
          <cell r="B556" t="str">
            <v>BT moùng truï, coù caàu coâng taùc M150 (TC+CG)</v>
          </cell>
          <cell r="C556" t="str">
            <v>m3</v>
          </cell>
          <cell r="D556">
            <v>369346.34768062492</v>
          </cell>
          <cell r="E556">
            <v>405015.94617723755</v>
          </cell>
          <cell r="F556">
            <v>447814.98837245628</v>
          </cell>
          <cell r="G556">
            <v>236366.4</v>
          </cell>
          <cell r="H556">
            <v>24552.621999999999</v>
          </cell>
        </row>
        <row r="557">
          <cell r="A557" t="str">
            <v>05.03.23.1c</v>
          </cell>
          <cell r="B557" t="str">
            <v>BT moùng truï, coù caàu coâng taùc M200 (TC+CG)</v>
          </cell>
          <cell r="C557" t="str">
            <v>m3</v>
          </cell>
          <cell r="D557">
            <v>416150.98840874998</v>
          </cell>
          <cell r="E557">
            <v>452246.43596632505</v>
          </cell>
          <cell r="F557">
            <v>502437.99570011249</v>
          </cell>
          <cell r="G557">
            <v>236366.4</v>
          </cell>
          <cell r="H557">
            <v>24552.621999999999</v>
          </cell>
        </row>
        <row r="558">
          <cell r="A558" t="str">
            <v>05.03.23.1d</v>
          </cell>
          <cell r="B558" t="str">
            <v>BT moùng truï, coù caàu coâng taùc M250 (TC+CG)</v>
          </cell>
          <cell r="C558" t="str">
            <v>m3</v>
          </cell>
          <cell r="D558">
            <v>465059.97986437497</v>
          </cell>
          <cell r="E558">
            <v>502244.44339361251</v>
          </cell>
          <cell r="F558">
            <v>559755.48556606867</v>
          </cell>
          <cell r="G558">
            <v>236366.4</v>
          </cell>
          <cell r="H558">
            <v>24552.621999999999</v>
          </cell>
        </row>
        <row r="559">
          <cell r="A559" t="str">
            <v>05.03.23.2a</v>
          </cell>
          <cell r="B559" t="str">
            <v>BT moùng truï, khoâng caàu coâng taùc M100 (TC+CG)</v>
          </cell>
          <cell r="C559" t="str">
            <v>m3</v>
          </cell>
          <cell r="D559">
            <v>294573.64264124999</v>
          </cell>
          <cell r="E559">
            <v>325120.35665445001</v>
          </cell>
          <cell r="F559">
            <v>351262.30895463744</v>
          </cell>
          <cell r="G559">
            <v>194402.8</v>
          </cell>
          <cell r="H559">
            <v>24552.621999999999</v>
          </cell>
        </row>
        <row r="560">
          <cell r="A560" t="str">
            <v>05.03.23.2b</v>
          </cell>
          <cell r="B560" t="str">
            <v>BT moùng truï, khoâng caàu coâng taùc M150 (TC+CG)</v>
          </cell>
          <cell r="C560" t="str">
            <v>m3</v>
          </cell>
          <cell r="D560">
            <v>344372.09768062492</v>
          </cell>
          <cell r="E560">
            <v>376171.55262723751</v>
          </cell>
          <cell r="F560">
            <v>409652.73837245628</v>
          </cell>
          <cell r="G560">
            <v>194402.8</v>
          </cell>
          <cell r="H560">
            <v>24552.621999999999</v>
          </cell>
        </row>
        <row r="561">
          <cell r="A561" t="str">
            <v>05.03.23.2c</v>
          </cell>
          <cell r="B561" t="str">
            <v>BT moùng truï, khoâng caàu coâng taùc M200 (TC+CG)</v>
          </cell>
          <cell r="C561" t="str">
            <v>m3</v>
          </cell>
          <cell r="D561">
            <v>392608.68096187495</v>
          </cell>
          <cell r="E561">
            <v>425393.89622913761</v>
          </cell>
          <cell r="F561">
            <v>466137.58848601877</v>
          </cell>
          <cell r="G561">
            <v>194402.8</v>
          </cell>
          <cell r="H561">
            <v>24552.621999999999</v>
          </cell>
        </row>
        <row r="562">
          <cell r="A562" t="str">
            <v>05.03.23.2d</v>
          </cell>
          <cell r="B562" t="str">
            <v>BT moùng truï, khoâng caàu coâng taùc M250 (TC+CG)</v>
          </cell>
          <cell r="C562" t="str">
            <v>m3</v>
          </cell>
          <cell r="D562">
            <v>440849.43255937495</v>
          </cell>
          <cell r="E562">
            <v>474462.37187711254</v>
          </cell>
          <cell r="F562">
            <v>522586.2183852187</v>
          </cell>
          <cell r="G562">
            <v>194402.8</v>
          </cell>
          <cell r="H562">
            <v>24552.621999999999</v>
          </cell>
        </row>
        <row r="563">
          <cell r="A563" t="str">
            <v>05.03.23.3a</v>
          </cell>
          <cell r="B563" t="str">
            <v>BT moùng baûn M100 (TC+CG)</v>
          </cell>
          <cell r="C563" t="str">
            <v>m3</v>
          </cell>
          <cell r="D563">
            <v>319547.89264124999</v>
          </cell>
          <cell r="E563">
            <v>353964.75020445004</v>
          </cell>
          <cell r="F563">
            <v>389424.55895463744</v>
          </cell>
          <cell r="G563">
            <v>231228.00000000003</v>
          </cell>
          <cell r="H563">
            <v>24552.621999999999</v>
          </cell>
        </row>
        <row r="564">
          <cell r="A564" t="str">
            <v>05.03.23.3b</v>
          </cell>
          <cell r="B564" t="str">
            <v>BT moùng baûn M150 (TC+CG)</v>
          </cell>
          <cell r="C564" t="str">
            <v>m3</v>
          </cell>
          <cell r="D564">
            <v>369346.34768062492</v>
          </cell>
          <cell r="E564">
            <v>405015.94617723755</v>
          </cell>
          <cell r="F564">
            <v>447814.98837245628</v>
          </cell>
          <cell r="G564">
            <v>231228.00000000003</v>
          </cell>
          <cell r="H564">
            <v>24552.621999999999</v>
          </cell>
        </row>
        <row r="565">
          <cell r="A565" t="str">
            <v>05.03.23.2c</v>
          </cell>
          <cell r="B565" t="str">
            <v>BT moùng baûn M200 (TC+CG)</v>
          </cell>
          <cell r="C565" t="str">
            <v>m3</v>
          </cell>
          <cell r="D565">
            <v>416150.98840874998</v>
          </cell>
          <cell r="E565">
            <v>452246.43596632505</v>
          </cell>
          <cell r="F565">
            <v>502437.99570011249</v>
          </cell>
          <cell r="G565">
            <v>231228.00000000003</v>
          </cell>
          <cell r="H565">
            <v>24552.621999999999</v>
          </cell>
        </row>
        <row r="566">
          <cell r="A566" t="str">
            <v>05.03.23.3d</v>
          </cell>
          <cell r="B566" t="str">
            <v>BT moùng baûn M250 (TC+CG)</v>
          </cell>
          <cell r="C566" t="str">
            <v>m3</v>
          </cell>
          <cell r="D566">
            <v>465059.97986437497</v>
          </cell>
          <cell r="E566">
            <v>502244.44339361251</v>
          </cell>
          <cell r="F566">
            <v>559755.48556606867</v>
          </cell>
          <cell r="G566">
            <v>231228.00000000003</v>
          </cell>
          <cell r="H566">
            <v>24552.621999999999</v>
          </cell>
        </row>
        <row r="567">
          <cell r="A567" t="str">
            <v>05.03.30.1a</v>
          </cell>
          <cell r="B567" t="str">
            <v>BT caùc caáu kieän ñuùc saün M200 (TC)</v>
          </cell>
          <cell r="C567" t="str">
            <v>m3</v>
          </cell>
          <cell r="D567">
            <v>389942.0709029999</v>
          </cell>
          <cell r="E567">
            <v>435248.34293099778</v>
          </cell>
          <cell r="F567">
            <v>469381.02469508245</v>
          </cell>
          <cell r="G567">
            <v>292888.8</v>
          </cell>
          <cell r="H567">
            <v>0</v>
          </cell>
        </row>
        <row r="568">
          <cell r="A568" t="str">
            <v>05.03.30.1b</v>
          </cell>
          <cell r="B568" t="str">
            <v>BT caùc caáu kieän ñuùc saün M250 (TC)</v>
          </cell>
          <cell r="C568" t="str">
            <v>m3</v>
          </cell>
          <cell r="D568">
            <v>444563.01705374994</v>
          </cell>
          <cell r="E568">
            <v>491058.95501875272</v>
          </cell>
          <cell r="F568">
            <v>533373.35539556248</v>
          </cell>
          <cell r="G568">
            <v>292888.8</v>
          </cell>
          <cell r="H568">
            <v>0</v>
          </cell>
        </row>
        <row r="569">
          <cell r="A569" t="str">
            <v>05.03.30.1c</v>
          </cell>
          <cell r="B569" t="str">
            <v>BT caùc caáu kieän ñuùc saün M300 (TC)</v>
          </cell>
          <cell r="C569" t="str">
            <v>m3</v>
          </cell>
          <cell r="D569">
            <v>463448.03275575</v>
          </cell>
          <cell r="E569">
            <v>510387.01352003397</v>
          </cell>
          <cell r="F569">
            <v>555450.61430606991</v>
          </cell>
          <cell r="G569">
            <v>292888.8</v>
          </cell>
          <cell r="H569">
            <v>0</v>
          </cell>
        </row>
        <row r="570">
          <cell r="A570" t="str">
            <v>05.03.30.2a</v>
          </cell>
          <cell r="B570" t="str">
            <v>BT caùc caáu kieän ñuùc saün M200 (TC+CG)</v>
          </cell>
          <cell r="C570" t="str">
            <v>m3</v>
          </cell>
          <cell r="D570">
            <v>389942.0709029999</v>
          </cell>
          <cell r="E570">
            <v>435248.34293099778</v>
          </cell>
          <cell r="F570">
            <v>469381.02469508245</v>
          </cell>
          <cell r="G570">
            <v>217525.6</v>
          </cell>
          <cell r="H570">
            <v>27007.8842</v>
          </cell>
        </row>
        <row r="571">
          <cell r="A571" t="str">
            <v>05.03.30.2b</v>
          </cell>
          <cell r="B571" t="str">
            <v>BT caùc caáu kieän ñuùc saün M250 (TC+CG)</v>
          </cell>
          <cell r="C571" t="str">
            <v>m3</v>
          </cell>
          <cell r="D571">
            <v>444563.01705374994</v>
          </cell>
          <cell r="E571">
            <v>491058.95501875272</v>
          </cell>
          <cell r="F571">
            <v>533373.35539556248</v>
          </cell>
          <cell r="G571">
            <v>217525.6</v>
          </cell>
          <cell r="H571">
            <v>27007.8842</v>
          </cell>
        </row>
        <row r="572">
          <cell r="A572" t="str">
            <v>05.03.30.2c</v>
          </cell>
          <cell r="B572" t="str">
            <v>BT caùc caáu kieän ñuùc saün M300 (TC+CG)</v>
          </cell>
          <cell r="C572" t="str">
            <v>m3</v>
          </cell>
          <cell r="D572">
            <v>463448.03275575</v>
          </cell>
          <cell r="E572">
            <v>510387.01352003397</v>
          </cell>
          <cell r="F572">
            <v>555450.61430606991</v>
          </cell>
          <cell r="G572">
            <v>217525.6</v>
          </cell>
          <cell r="H572">
            <v>27007.8842</v>
          </cell>
        </row>
        <row r="573">
          <cell r="A573" t="str">
            <v>05.03.40.1a</v>
          </cell>
          <cell r="B573" t="str">
            <v>Bt moùng coät baèng gaïch vôõ M25, chieàu roäng &lt;=100cm</v>
          </cell>
          <cell r="C573" t="str">
            <v>m3</v>
          </cell>
          <cell r="D573">
            <v>111951.08192000001</v>
          </cell>
          <cell r="E573">
            <v>109087.70606140001</v>
          </cell>
          <cell r="F573">
            <v>146367.37263</v>
          </cell>
          <cell r="G573">
            <v>149870</v>
          </cell>
          <cell r="H573">
            <v>0</v>
          </cell>
        </row>
        <row r="574">
          <cell r="A574" t="str">
            <v>05.03.40.1b</v>
          </cell>
          <cell r="B574" t="str">
            <v>Bt moùng coät baèng gaïch vôõ M50, chieàu roäng &lt;=100cm</v>
          </cell>
          <cell r="C574" t="str">
            <v>m3</v>
          </cell>
          <cell r="D574">
            <v>150204.24306000001</v>
          </cell>
          <cell r="E574">
            <v>148417.2151798</v>
          </cell>
          <cell r="F574">
            <v>191269.88558999999</v>
          </cell>
          <cell r="G574">
            <v>149870</v>
          </cell>
          <cell r="H574">
            <v>0</v>
          </cell>
        </row>
        <row r="575">
          <cell r="A575" t="str">
            <v>05.03.40.1c</v>
          </cell>
          <cell r="B575" t="str">
            <v>Bt moùng coät baèng gaïch vôõ M75, chieàu roäng &lt;=100cm</v>
          </cell>
          <cell r="C575" t="str">
            <v>m3</v>
          </cell>
          <cell r="D575">
            <v>183065.77802</v>
          </cell>
          <cell r="E575">
            <v>182175.1254436</v>
          </cell>
          <cell r="F575">
            <v>229825.77932999999</v>
          </cell>
          <cell r="G575">
            <v>149870</v>
          </cell>
          <cell r="H575">
            <v>0</v>
          </cell>
        </row>
        <row r="576">
          <cell r="A576" t="str">
            <v>05.03.40.2a</v>
          </cell>
          <cell r="B576" t="str">
            <v>Bt moùng coät baèng gaïch vôõ M25, chieàu roäng &gt;100cm</v>
          </cell>
          <cell r="C576" t="str">
            <v>m3</v>
          </cell>
          <cell r="D576">
            <v>111951.08192000001</v>
          </cell>
          <cell r="E576">
            <v>109087.70606140001</v>
          </cell>
          <cell r="F576">
            <v>146367.37263</v>
          </cell>
          <cell r="G576">
            <v>125890.8</v>
          </cell>
          <cell r="H576">
            <v>0</v>
          </cell>
        </row>
        <row r="577">
          <cell r="A577" t="str">
            <v>05.03.40.2b</v>
          </cell>
          <cell r="B577" t="str">
            <v>Bt moùng coät baèng gaïch vôõ M50, chieàu roäng &gt;100cm</v>
          </cell>
          <cell r="C577" t="str">
            <v>m3</v>
          </cell>
          <cell r="D577">
            <v>150204.24306000001</v>
          </cell>
          <cell r="E577">
            <v>148417.2151798</v>
          </cell>
          <cell r="F577">
            <v>191269.88558999999</v>
          </cell>
          <cell r="G577">
            <v>125890.8</v>
          </cell>
          <cell r="H577">
            <v>0</v>
          </cell>
        </row>
        <row r="578">
          <cell r="A578" t="str">
            <v>05.03.40.2c</v>
          </cell>
          <cell r="B578" t="str">
            <v>Bt moùng coät baèng gaïch vôõ M75, chieàu roäng &gt;100cm</v>
          </cell>
          <cell r="C578" t="str">
            <v>m3</v>
          </cell>
          <cell r="D578">
            <v>183065.77802</v>
          </cell>
          <cell r="E578">
            <v>182175.1254436</v>
          </cell>
          <cell r="F578">
            <v>229825.77932999999</v>
          </cell>
          <cell r="G578">
            <v>125890.8</v>
          </cell>
          <cell r="H578">
            <v>0</v>
          </cell>
        </row>
        <row r="579">
          <cell r="A579" t="str">
            <v>05.04.10.1</v>
          </cell>
          <cell r="B579" t="str">
            <v>Laép moùng coät, moùng neùo, thanh ngang &lt;=0,25taán</v>
          </cell>
          <cell r="C579" t="str">
            <v>Caùi</v>
          </cell>
          <cell r="D579">
            <v>0</v>
          </cell>
          <cell r="E579">
            <v>0</v>
          </cell>
          <cell r="F579">
            <v>0</v>
          </cell>
          <cell r="G579">
            <v>67874.200000000012</v>
          </cell>
          <cell r="H579">
            <v>0</v>
          </cell>
        </row>
        <row r="580">
          <cell r="A580" t="str">
            <v>05.04.10.2</v>
          </cell>
          <cell r="B580" t="str">
            <v>Laép moùng coät, moùng neùo, thanh ngang &lt;=0,5taán</v>
          </cell>
          <cell r="C580" t="str">
            <v>Caùi</v>
          </cell>
          <cell r="D580">
            <v>0</v>
          </cell>
          <cell r="E580">
            <v>0</v>
          </cell>
          <cell r="F580">
            <v>0</v>
          </cell>
          <cell r="G580">
            <v>148724.35</v>
          </cell>
          <cell r="H580">
            <v>0</v>
          </cell>
        </row>
        <row r="581">
          <cell r="A581" t="str">
            <v>05.04.10.3</v>
          </cell>
          <cell r="B581" t="str">
            <v>Laép moùng coät, moùng neùo, thanh ngang &gt;0,5taán</v>
          </cell>
          <cell r="C581" t="str">
            <v>Caùi</v>
          </cell>
          <cell r="D581">
            <v>0</v>
          </cell>
          <cell r="E581">
            <v>0</v>
          </cell>
          <cell r="F581">
            <v>0</v>
          </cell>
          <cell r="G581">
            <v>259519</v>
          </cell>
          <cell r="H581">
            <v>0</v>
          </cell>
        </row>
        <row r="582">
          <cell r="A582" t="str">
            <v>05.05.10.1a</v>
          </cell>
          <cell r="B582" t="str">
            <v>Xaây keø moùng ñaù hoäc, M25</v>
          </cell>
          <cell r="C582" t="str">
            <v>m3</v>
          </cell>
          <cell r="D582">
            <v>137299.92430000001</v>
          </cell>
          <cell r="E582">
            <v>150457.89752599999</v>
          </cell>
          <cell r="F582">
            <v>190701.62505499998</v>
          </cell>
          <cell r="G582">
            <v>209611.5</v>
          </cell>
          <cell r="H582">
            <v>0</v>
          </cell>
        </row>
        <row r="583">
          <cell r="A583" t="str">
            <v>05.05.10.1b</v>
          </cell>
          <cell r="B583" t="str">
            <v>Xaây keø moùng ñaù hoäc, M50</v>
          </cell>
          <cell r="C583" t="str">
            <v>m3</v>
          </cell>
          <cell r="D583">
            <v>167162.98689999999</v>
          </cell>
          <cell r="E583">
            <v>181161.23178199999</v>
          </cell>
          <cell r="F583">
            <v>225755.631455</v>
          </cell>
          <cell r="G583">
            <v>209611.5</v>
          </cell>
          <cell r="H583">
            <v>0</v>
          </cell>
        </row>
        <row r="584">
          <cell r="A584" t="str">
            <v>05.05.10.1c</v>
          </cell>
          <cell r="B584" t="str">
            <v>Xaây keø moùng ñaù hoäc, M75</v>
          </cell>
          <cell r="C584" t="str">
            <v>m3</v>
          </cell>
          <cell r="D584">
            <v>192816.97330000001</v>
          </cell>
          <cell r="E584">
            <v>207514.99072399997</v>
          </cell>
          <cell r="F584">
            <v>255855.02805499997</v>
          </cell>
          <cell r="G584">
            <v>209611.5</v>
          </cell>
          <cell r="H584">
            <v>0</v>
          </cell>
        </row>
        <row r="585">
          <cell r="A585" t="str">
            <v>05.05.10.2a</v>
          </cell>
          <cell r="B585" t="str">
            <v>Xaây töôøng chaén, daøy &lt;=60cm, cao &lt;=2m, M25</v>
          </cell>
          <cell r="C585" t="str">
            <v>m3</v>
          </cell>
          <cell r="D585">
            <v>137299.92430000001</v>
          </cell>
          <cell r="E585">
            <v>150457.89752599999</v>
          </cell>
          <cell r="F585">
            <v>190701.62505499998</v>
          </cell>
          <cell r="G585">
            <v>237559.69999999998</v>
          </cell>
          <cell r="H585">
            <v>0</v>
          </cell>
        </row>
        <row r="586">
          <cell r="A586" t="str">
            <v>05.05.10.2b</v>
          </cell>
          <cell r="B586" t="str">
            <v>Xaây töôøng chaén, daøy &lt;=60cm, cao &lt;=2m, M50</v>
          </cell>
          <cell r="C586" t="str">
            <v>m3</v>
          </cell>
          <cell r="D586">
            <v>167162.98689999999</v>
          </cell>
          <cell r="E586">
            <v>181161.23178199999</v>
          </cell>
          <cell r="F586">
            <v>225755.631455</v>
          </cell>
          <cell r="G586">
            <v>237559.69999999998</v>
          </cell>
          <cell r="H586">
            <v>0</v>
          </cell>
        </row>
        <row r="587">
          <cell r="A587" t="str">
            <v>05.05.10.2c</v>
          </cell>
          <cell r="B587" t="str">
            <v>Xaây töôøng chaén, daøy &lt;=60cm, cao &lt;=2m, M75</v>
          </cell>
          <cell r="C587" t="str">
            <v>m3</v>
          </cell>
          <cell r="D587">
            <v>192816.97330000001</v>
          </cell>
          <cell r="E587">
            <v>207514.99072399997</v>
          </cell>
          <cell r="F587">
            <v>255855.02805499997</v>
          </cell>
          <cell r="G587">
            <v>237559.69999999998</v>
          </cell>
          <cell r="H587">
            <v>0</v>
          </cell>
        </row>
        <row r="588">
          <cell r="A588" t="str">
            <v>05.05.10.3a</v>
          </cell>
          <cell r="B588" t="str">
            <v>Xaây töôøng chaén, daøy &lt;=60cm, cao  &gt;2m, M25</v>
          </cell>
          <cell r="C588" t="str">
            <v>m3</v>
          </cell>
          <cell r="D588">
            <v>180569.60430000001</v>
          </cell>
          <cell r="E588">
            <v>182849.69752599997</v>
          </cell>
          <cell r="F588">
            <v>246389.045055</v>
          </cell>
          <cell r="G588">
            <v>274491.25</v>
          </cell>
          <cell r="H588">
            <v>0</v>
          </cell>
        </row>
        <row r="589">
          <cell r="A589" t="str">
            <v>05.05.10.3b</v>
          </cell>
          <cell r="B589" t="str">
            <v>Xaây töôøng chaén, daøy &lt;=60cm, cao  &gt;2m, M50</v>
          </cell>
          <cell r="C589" t="str">
            <v>m3</v>
          </cell>
          <cell r="D589">
            <v>210432.66689999998</v>
          </cell>
          <cell r="E589">
            <v>213553.03178199998</v>
          </cell>
          <cell r="F589">
            <v>281443.05145500001</v>
          </cell>
          <cell r="G589">
            <v>274491.25</v>
          </cell>
          <cell r="H589">
            <v>0</v>
          </cell>
        </row>
        <row r="590">
          <cell r="A590" t="str">
            <v>05.05.10.3c</v>
          </cell>
          <cell r="B590" t="str">
            <v>Xaây töôøng chaén, daøy &lt;=60cm, cao  &gt;2m, M75</v>
          </cell>
          <cell r="C590" t="str">
            <v>m3</v>
          </cell>
          <cell r="D590">
            <v>236086.65330000001</v>
          </cell>
          <cell r="E590">
            <v>239906.79072399996</v>
          </cell>
          <cell r="F590">
            <v>311542.44805499999</v>
          </cell>
          <cell r="G590">
            <v>274491.25</v>
          </cell>
          <cell r="H590">
            <v>0</v>
          </cell>
        </row>
        <row r="591">
          <cell r="A591" t="str">
            <v>05.05.10.4a</v>
          </cell>
          <cell r="B591" t="str">
            <v>Xaây töôøng chaén, daøy  &gt;60cm, cao &lt;=2m, M25</v>
          </cell>
          <cell r="C591" t="str">
            <v>m3</v>
          </cell>
          <cell r="D591">
            <v>137299.92430000001</v>
          </cell>
          <cell r="E591">
            <v>150457.89752599999</v>
          </cell>
          <cell r="F591">
            <v>190701.62505499998</v>
          </cell>
          <cell r="G591">
            <v>228576.35</v>
          </cell>
          <cell r="H591">
            <v>0</v>
          </cell>
        </row>
        <row r="592">
          <cell r="A592" t="str">
            <v>05.05.10.4b</v>
          </cell>
          <cell r="B592" t="str">
            <v>Xaây töôøng chaén, daøy  &gt;60cm, cao &lt;=2m, M50</v>
          </cell>
          <cell r="C592" t="str">
            <v>m3</v>
          </cell>
          <cell r="D592">
            <v>167162.98689999999</v>
          </cell>
          <cell r="E592">
            <v>181161.23178199999</v>
          </cell>
          <cell r="F592">
            <v>225755.631455</v>
          </cell>
          <cell r="G592">
            <v>228576.35</v>
          </cell>
          <cell r="H592">
            <v>0</v>
          </cell>
        </row>
        <row r="593">
          <cell r="A593" t="str">
            <v>05.05.10.4c</v>
          </cell>
          <cell r="B593" t="str">
            <v>Xaây töôøng chaén, daøy  &gt;60cm, cao &lt;=2m, M75</v>
          </cell>
          <cell r="C593" t="str">
            <v>m3</v>
          </cell>
          <cell r="D593">
            <v>192816.97330000001</v>
          </cell>
          <cell r="E593">
            <v>207514.99072399997</v>
          </cell>
          <cell r="F593">
            <v>255855.02805499997</v>
          </cell>
          <cell r="G593">
            <v>228576.35</v>
          </cell>
          <cell r="H593">
            <v>0</v>
          </cell>
        </row>
        <row r="594">
          <cell r="A594" t="str">
            <v>05.05.10.5a</v>
          </cell>
          <cell r="B594" t="str">
            <v>Xaây töôøng chaén, daøy  &gt;60cm, cao  &gt;2m, M25</v>
          </cell>
          <cell r="C594" t="str">
            <v>m3</v>
          </cell>
          <cell r="D594">
            <v>169582.1643</v>
          </cell>
          <cell r="E594">
            <v>175163.27752599999</v>
          </cell>
          <cell r="F594">
            <v>232547.18505499998</v>
          </cell>
          <cell r="G594">
            <v>260517.15</v>
          </cell>
          <cell r="H594">
            <v>0</v>
          </cell>
        </row>
        <row r="595">
          <cell r="A595" t="str">
            <v>05.05.10.5b</v>
          </cell>
          <cell r="B595" t="str">
            <v>Xaây töôøng chaén, daøy  &gt;60cm, cao  &gt;2m, M50</v>
          </cell>
          <cell r="C595" t="str">
            <v>m3</v>
          </cell>
          <cell r="D595">
            <v>199445.22689999998</v>
          </cell>
          <cell r="E595">
            <v>205866.61178199999</v>
          </cell>
          <cell r="F595">
            <v>267601.19145499996</v>
          </cell>
          <cell r="G595">
            <v>260517.15</v>
          </cell>
          <cell r="H595">
            <v>0</v>
          </cell>
        </row>
        <row r="596">
          <cell r="A596" t="str">
            <v>05.05.10.5c</v>
          </cell>
          <cell r="B596" t="str">
            <v>Xaây töôøng chaén, daøy  &gt;60cm, cao  &gt;2m, M75</v>
          </cell>
          <cell r="C596" t="str">
            <v>m3</v>
          </cell>
          <cell r="D596">
            <v>225099.2133</v>
          </cell>
          <cell r="E596">
            <v>232220.37072399998</v>
          </cell>
          <cell r="F596">
            <v>297700.58805499994</v>
          </cell>
          <cell r="G596">
            <v>260517.15</v>
          </cell>
          <cell r="H596">
            <v>0</v>
          </cell>
        </row>
        <row r="597">
          <cell r="A597" t="str">
            <v>05.05.10.6a</v>
          </cell>
          <cell r="B597" t="str">
            <v>Xaây truï ñaù hoäc, M25, cao &lt;=2m</v>
          </cell>
          <cell r="C597" t="str">
            <v>m3</v>
          </cell>
          <cell r="D597">
            <v>196830.07430000001</v>
          </cell>
          <cell r="E597">
            <v>202967.07752599998</v>
          </cell>
          <cell r="F597">
            <v>254088.27505499998</v>
          </cell>
          <cell r="G597">
            <v>437189.7</v>
          </cell>
          <cell r="H597">
            <v>0</v>
          </cell>
        </row>
        <row r="598">
          <cell r="A598" t="str">
            <v>05.05.10.6b</v>
          </cell>
          <cell r="B598" t="str">
            <v>Xaây truï ñaù hoäc, M50, cao &lt;=2m</v>
          </cell>
          <cell r="C598" t="str">
            <v>m3</v>
          </cell>
          <cell r="D598">
            <v>226693.13689999998</v>
          </cell>
          <cell r="E598">
            <v>233670.41178199998</v>
          </cell>
          <cell r="F598">
            <v>289142.28145499999</v>
          </cell>
          <cell r="G598">
            <v>437189.7</v>
          </cell>
          <cell r="H598">
            <v>0</v>
          </cell>
        </row>
        <row r="599">
          <cell r="A599" t="str">
            <v>05.05.10.6c</v>
          </cell>
          <cell r="B599" t="str">
            <v>Xaây truï ñaù hoäc, M75, cao &lt;=2m</v>
          </cell>
          <cell r="C599" t="str">
            <v>m3</v>
          </cell>
          <cell r="D599">
            <v>252347.12330000001</v>
          </cell>
          <cell r="E599">
            <v>260024.17072399997</v>
          </cell>
          <cell r="F599">
            <v>319241.67805499997</v>
          </cell>
          <cell r="G599">
            <v>437189.7</v>
          </cell>
          <cell r="H599">
            <v>0</v>
          </cell>
        </row>
        <row r="600">
          <cell r="A600" t="str">
            <v>05.06.10.1</v>
          </cell>
          <cell r="B600" t="str">
            <v>Raûi ñaù laøm maët baèng lôùp treân, chieàu daøy 8cm</v>
          </cell>
          <cell r="C600" t="str">
            <v>m2</v>
          </cell>
          <cell r="D600">
            <v>20181.774799999999</v>
          </cell>
          <cell r="E600">
            <v>20181.774799999999</v>
          </cell>
          <cell r="F600">
            <v>20181.774799999999</v>
          </cell>
          <cell r="G600">
            <v>9591.6799999999985</v>
          </cell>
          <cell r="H600">
            <v>5451.3723599999994</v>
          </cell>
        </row>
        <row r="601">
          <cell r="A601" t="str">
            <v>05.06.10.2</v>
          </cell>
          <cell r="B601" t="str">
            <v>Raûi ñaù laøm maët baèng lôùp treân, chieàu daøy 10cm</v>
          </cell>
          <cell r="C601" t="str">
            <v>m2</v>
          </cell>
          <cell r="D601">
            <v>24908.126700000001</v>
          </cell>
          <cell r="E601">
            <v>24908.126700000001</v>
          </cell>
          <cell r="F601">
            <v>24908.126700000001</v>
          </cell>
          <cell r="G601">
            <v>10276.799999999999</v>
          </cell>
          <cell r="H601">
            <v>6677.931141</v>
          </cell>
        </row>
        <row r="602">
          <cell r="A602" t="str">
            <v>05.06.10.3</v>
          </cell>
          <cell r="B602" t="str">
            <v>Raûi ñaù laøm maët baèng lôùp treân, chieàu daøy 12cm</v>
          </cell>
          <cell r="C602" t="str">
            <v>m2</v>
          </cell>
          <cell r="D602">
            <v>29612.660400000001</v>
          </cell>
          <cell r="E602">
            <v>29612.660400000001</v>
          </cell>
          <cell r="F602">
            <v>29612.660400000001</v>
          </cell>
          <cell r="G602">
            <v>10764.948</v>
          </cell>
          <cell r="H602">
            <v>7995.3461279999992</v>
          </cell>
        </row>
        <row r="603">
          <cell r="A603" t="str">
            <v>05.06.10.4</v>
          </cell>
          <cell r="B603" t="str">
            <v>Raûi ñaù laøm maët baèng lôùp treân, chieàu daøy 14cm</v>
          </cell>
          <cell r="C603" t="str">
            <v>m2</v>
          </cell>
          <cell r="D603">
            <v>34337.194099999993</v>
          </cell>
          <cell r="E603">
            <v>34337.194099999993</v>
          </cell>
          <cell r="F603">
            <v>34337.194099999993</v>
          </cell>
          <cell r="G603">
            <v>11227.403999999999</v>
          </cell>
          <cell r="H603">
            <v>9312.7611149999993</v>
          </cell>
        </row>
        <row r="604">
          <cell r="A604" t="str">
            <v>05.06.10.5</v>
          </cell>
          <cell r="B604" t="str">
            <v>Raûi ñaù laøm maët baèng lôùp treân, chieàu daøy 15cm</v>
          </cell>
          <cell r="C604" t="str">
            <v>m2</v>
          </cell>
          <cell r="D604">
            <v>36670.824599999993</v>
          </cell>
          <cell r="E604">
            <v>36670.824599999993</v>
          </cell>
          <cell r="F604">
            <v>36670.824599999993</v>
          </cell>
          <cell r="G604">
            <v>11501.452000000001</v>
          </cell>
          <cell r="H604">
            <v>9948.7545570000002</v>
          </cell>
        </row>
        <row r="605">
          <cell r="A605" t="str">
            <v>05.06.20.1</v>
          </cell>
          <cell r="B605" t="str">
            <v>Raûi ñaù laøm maët baèng lôùp döôùi, chieàu daøy 8cm</v>
          </cell>
          <cell r="C605" t="str">
            <v>m2</v>
          </cell>
          <cell r="D605">
            <v>16319.951999999999</v>
          </cell>
          <cell r="E605">
            <v>16319.951999999999</v>
          </cell>
          <cell r="F605">
            <v>16319.951999999999</v>
          </cell>
          <cell r="G605">
            <v>4684.5079999999998</v>
          </cell>
          <cell r="H605">
            <v>4542.8103000000001</v>
          </cell>
        </row>
        <row r="606">
          <cell r="A606" t="str">
            <v>05.06.20.2</v>
          </cell>
          <cell r="B606" t="str">
            <v>Raûi ñaù laøm maët baèng lôùp döôùi, chieàu daøy 10cm</v>
          </cell>
          <cell r="C606" t="str">
            <v>m2</v>
          </cell>
          <cell r="D606">
            <v>20384.485499999999</v>
          </cell>
          <cell r="E606">
            <v>20384.485499999999</v>
          </cell>
          <cell r="F606">
            <v>20384.485499999999</v>
          </cell>
          <cell r="G606">
            <v>5249.732</v>
          </cell>
          <cell r="H606">
            <v>5451.3723599999994</v>
          </cell>
        </row>
        <row r="607">
          <cell r="A607" t="str">
            <v>05.06.20.3</v>
          </cell>
          <cell r="B607" t="str">
            <v>Raûi ñaù laøm maët baèng lôùp döôùi, chieàu daøy 12cm</v>
          </cell>
          <cell r="C607" t="str">
            <v>m2</v>
          </cell>
          <cell r="D607">
            <v>24464.4735</v>
          </cell>
          <cell r="E607">
            <v>24464.4735</v>
          </cell>
          <cell r="F607">
            <v>24464.4735</v>
          </cell>
          <cell r="G607">
            <v>5617.9839999999995</v>
          </cell>
          <cell r="H607">
            <v>7132.2121709999992</v>
          </cell>
        </row>
        <row r="608">
          <cell r="A608" t="str">
            <v>05.06.20.4</v>
          </cell>
          <cell r="B608" t="str">
            <v>Raûi ñaù laøm maët baèng lôùp döôùi, chieàu daøy 14cm</v>
          </cell>
          <cell r="C608" t="str">
            <v>m2</v>
          </cell>
          <cell r="D608">
            <v>28544.461499999998</v>
          </cell>
          <cell r="E608">
            <v>28544.461499999998</v>
          </cell>
          <cell r="F608">
            <v>28544.461499999998</v>
          </cell>
          <cell r="G608">
            <v>5994.8</v>
          </cell>
          <cell r="H608">
            <v>7904.4899219999988</v>
          </cell>
        </row>
        <row r="609">
          <cell r="A609" t="str">
            <v>05.06.20.5</v>
          </cell>
          <cell r="B609" t="str">
            <v>Raûi ñaù laøm maët baèng lôùp döôùi, chieàu daøy 15cm</v>
          </cell>
          <cell r="C609" t="str">
            <v>m2</v>
          </cell>
          <cell r="D609">
            <v>30584.4555</v>
          </cell>
          <cell r="E609">
            <v>30584.4555</v>
          </cell>
          <cell r="F609">
            <v>30584.4555</v>
          </cell>
          <cell r="G609">
            <v>6183.2079999999996</v>
          </cell>
          <cell r="H609">
            <v>8449.6271580000011</v>
          </cell>
        </row>
        <row r="610">
          <cell r="A610" t="str">
            <v>CH.6</v>
          </cell>
          <cell r="B610" t="str">
            <v>BOÅ SUNG TIEÁP ÑÒA COÄT ÑIEÄN</v>
          </cell>
        </row>
        <row r="611">
          <cell r="A611" t="str">
            <v>06.01.00.1</v>
          </cell>
          <cell r="B611" t="str">
            <v>Gia coâng tieáp ñòa d=8-10</v>
          </cell>
          <cell r="C611" t="str">
            <v>kg</v>
          </cell>
          <cell r="D611">
            <v>21720.228399999996</v>
          </cell>
          <cell r="E611">
            <v>21720.228399999996</v>
          </cell>
          <cell r="F611">
            <v>21720.228399999996</v>
          </cell>
          <cell r="G611">
            <v>1854.6000000000001</v>
          </cell>
          <cell r="H611">
            <v>272.82800000000003</v>
          </cell>
        </row>
        <row r="612">
          <cell r="A612" t="str">
            <v>06.01.00.2</v>
          </cell>
          <cell r="B612" t="str">
            <v>Gia coâng tieáp ñòa d=12-14</v>
          </cell>
          <cell r="C612" t="str">
            <v>kg</v>
          </cell>
          <cell r="D612">
            <v>21995.4552</v>
          </cell>
          <cell r="E612">
            <v>21995.4552</v>
          </cell>
          <cell r="F612">
            <v>21995.4552</v>
          </cell>
          <cell r="G612">
            <v>1390.95</v>
          </cell>
          <cell r="H612">
            <v>272.82800000000003</v>
          </cell>
        </row>
        <row r="613">
          <cell r="A613" t="str">
            <v>06.01.00.3</v>
          </cell>
          <cell r="B613" t="str">
            <v>Gia coâng tieáp ñòa d=16-18</v>
          </cell>
          <cell r="C613" t="str">
            <v>kg</v>
          </cell>
          <cell r="D613">
            <v>21975.455000000002</v>
          </cell>
          <cell r="E613">
            <v>21975.455000000002</v>
          </cell>
          <cell r="F613">
            <v>21975.455000000002</v>
          </cell>
          <cell r="G613">
            <v>1233.3090000000002</v>
          </cell>
          <cell r="H613">
            <v>136.41400000000002</v>
          </cell>
        </row>
        <row r="614">
          <cell r="A614" t="str">
            <v>06.02.00.1</v>
          </cell>
          <cell r="B614" t="str">
            <v>Laép ñaët tieáp ñòa goác d=8-10</v>
          </cell>
          <cell r="C614" t="str">
            <v>kg</v>
          </cell>
          <cell r="D614">
            <v>10.9092</v>
          </cell>
          <cell r="E614">
            <v>10.9092</v>
          </cell>
          <cell r="F614">
            <v>10.9092</v>
          </cell>
          <cell r="G614">
            <v>927.30000000000007</v>
          </cell>
          <cell r="H614">
            <v>0</v>
          </cell>
        </row>
        <row r="615">
          <cell r="A615" t="str">
            <v>06.02.00.2</v>
          </cell>
          <cell r="B615" t="str">
            <v>Laép ñaët tieáp ñòa goác d=12-14</v>
          </cell>
          <cell r="C615" t="str">
            <v>kg</v>
          </cell>
          <cell r="D615">
            <v>8.1818999999999988</v>
          </cell>
          <cell r="E615">
            <v>8.1818999999999988</v>
          </cell>
          <cell r="F615">
            <v>8.1818999999999988</v>
          </cell>
          <cell r="G615">
            <v>695.47500000000002</v>
          </cell>
          <cell r="H615">
            <v>0</v>
          </cell>
        </row>
        <row r="616">
          <cell r="A616" t="str">
            <v>06.02.00.3</v>
          </cell>
          <cell r="B616" t="str">
            <v>Laép ñaët tieáp ñòa goác d=16-18</v>
          </cell>
          <cell r="C616" t="str">
            <v>kg</v>
          </cell>
          <cell r="D616">
            <v>6.8182499999999999</v>
          </cell>
          <cell r="E616">
            <v>6.8182499999999999</v>
          </cell>
          <cell r="F616">
            <v>6.8182499999999999</v>
          </cell>
          <cell r="G616">
            <v>612.01800000000003</v>
          </cell>
          <cell r="H616">
            <v>0</v>
          </cell>
        </row>
        <row r="617">
          <cell r="A617" t="str">
            <v>06.03.10</v>
          </cell>
          <cell r="B617" t="str">
            <v>Laép ñaët tieáp ñòa ngoïn &lt;=10m</v>
          </cell>
          <cell r="C617" t="str">
            <v>boä</v>
          </cell>
          <cell r="D617">
            <v>0</v>
          </cell>
          <cell r="E617">
            <v>0</v>
          </cell>
          <cell r="F617">
            <v>0</v>
          </cell>
          <cell r="G617">
            <v>46365</v>
          </cell>
          <cell r="H617">
            <v>0</v>
          </cell>
        </row>
        <row r="618">
          <cell r="A618" t="str">
            <v>06.04.10.1</v>
          </cell>
          <cell r="B618" t="str">
            <v>Gia coâng ñoùng coïc tieáp ñòa1,5-2,5m, ñaát caáp 1</v>
          </cell>
          <cell r="C618" t="str">
            <v>Coïc</v>
          </cell>
          <cell r="D618">
            <v>57000</v>
          </cell>
          <cell r="E618">
            <v>57000</v>
          </cell>
          <cell r="F618">
            <v>57000</v>
          </cell>
          <cell r="G618">
            <v>53525</v>
          </cell>
          <cell r="H618">
            <v>0</v>
          </cell>
        </row>
        <row r="619">
          <cell r="A619" t="str">
            <v>06.04.10.2</v>
          </cell>
          <cell r="B619" t="str">
            <v>Gia coâng ñoùng coïc tieáp ñòa1,5-2,5m, ñaát caáp 2</v>
          </cell>
          <cell r="C619" t="str">
            <v>Coïc</v>
          </cell>
          <cell r="D619">
            <v>57000</v>
          </cell>
          <cell r="E619">
            <v>57000</v>
          </cell>
          <cell r="F619">
            <v>57000</v>
          </cell>
          <cell r="G619">
            <v>56094.200000000004</v>
          </cell>
          <cell r="H619">
            <v>0</v>
          </cell>
        </row>
        <row r="620">
          <cell r="A620" t="str">
            <v>06.04.10.3</v>
          </cell>
          <cell r="B620" t="str">
            <v>Gia coâng ñoùng coïc tieáp ñòa1,5-2,5m, ñaát caáp 3</v>
          </cell>
          <cell r="C620" t="str">
            <v>Coïc</v>
          </cell>
          <cell r="D620">
            <v>57000</v>
          </cell>
          <cell r="E620">
            <v>57000</v>
          </cell>
          <cell r="F620">
            <v>57000</v>
          </cell>
          <cell r="G620">
            <v>69625.319999999992</v>
          </cell>
          <cell r="H620">
            <v>0</v>
          </cell>
        </row>
        <row r="621">
          <cell r="A621" t="str">
            <v>06.04.10.4</v>
          </cell>
          <cell r="B621" t="str">
            <v>Gia coâng ñoùng coïc tieáp ñòa1,5-2,5m, ñaát caáp 4</v>
          </cell>
          <cell r="C621" t="str">
            <v>Coïc</v>
          </cell>
          <cell r="D621">
            <v>57000</v>
          </cell>
          <cell r="E621">
            <v>57000</v>
          </cell>
          <cell r="F621">
            <v>57000</v>
          </cell>
          <cell r="G621">
            <v>96345</v>
          </cell>
          <cell r="H621">
            <v>0</v>
          </cell>
        </row>
        <row r="622">
          <cell r="A622" t="str">
            <v>CH.7</v>
          </cell>
          <cell r="B622" t="str">
            <v>COÂNG TAÙC SÔN KEÁT CAÁU THEÙP</v>
          </cell>
        </row>
        <row r="623">
          <cell r="A623" t="str">
            <v>07.01.10.1</v>
          </cell>
          <cell r="B623" t="str">
            <v>Sôn xaø maët bích,coå deà,daây neo (2nöôùc)</v>
          </cell>
          <cell r="C623" t="str">
            <v>m2</v>
          </cell>
          <cell r="D623">
            <v>6954.6149999999998</v>
          </cell>
          <cell r="E623">
            <v>6954.6149999999998</v>
          </cell>
          <cell r="F623">
            <v>6954.6149999999998</v>
          </cell>
          <cell r="G623">
            <v>55638</v>
          </cell>
          <cell r="H623">
            <v>0</v>
          </cell>
        </row>
        <row r="624">
          <cell r="A624" t="str">
            <v>07.01.10.2</v>
          </cell>
          <cell r="B624" t="str">
            <v>Sôn xaø maët bích,coå deà,daây neo (3nöôùc)</v>
          </cell>
          <cell r="C624" t="str">
            <v>m2</v>
          </cell>
          <cell r="D624">
            <v>9458.2764000000025</v>
          </cell>
          <cell r="E624">
            <v>9458.2764000000025</v>
          </cell>
          <cell r="F624">
            <v>9458.2764000000025</v>
          </cell>
          <cell r="G624">
            <v>74184</v>
          </cell>
          <cell r="H624">
            <v>0</v>
          </cell>
        </row>
        <row r="625">
          <cell r="A625" t="str">
            <v>07.02.10.1</v>
          </cell>
          <cell r="B625" t="str">
            <v>Sôn baùo hieäu coät ñieän, coät cao &lt;=70m</v>
          </cell>
          <cell r="C625" t="str">
            <v>m2</v>
          </cell>
          <cell r="D625">
            <v>7044.6159000000007</v>
          </cell>
          <cell r="E625">
            <v>7044.6159000000007</v>
          </cell>
          <cell r="F625">
            <v>7044.6159000000007</v>
          </cell>
          <cell r="G625">
            <v>54710.7</v>
          </cell>
          <cell r="H625">
            <v>0</v>
          </cell>
        </row>
        <row r="626">
          <cell r="A626" t="str">
            <v>07.02.10.2</v>
          </cell>
          <cell r="B626" t="str">
            <v>Sôn baùo hieäu coät ñieän, coät cao &lt;=100m</v>
          </cell>
          <cell r="C626" t="str">
            <v>m2</v>
          </cell>
          <cell r="D626">
            <v>8447.8117500000008</v>
          </cell>
          <cell r="E626">
            <v>8447.8117500000008</v>
          </cell>
          <cell r="F626">
            <v>8447.8117500000008</v>
          </cell>
          <cell r="G626">
            <v>67692.899999999994</v>
          </cell>
          <cell r="H626">
            <v>0</v>
          </cell>
        </row>
        <row r="627">
          <cell r="A627" t="str">
            <v>07.02.10.3</v>
          </cell>
          <cell r="B627" t="str">
            <v>Sôn baùo hieäu coät ñieän, coät cao &gt;100m</v>
          </cell>
          <cell r="C627" t="str">
            <v>m2</v>
          </cell>
          <cell r="D627">
            <v>9450.0945000000011</v>
          </cell>
          <cell r="E627">
            <v>9450.0945000000011</v>
          </cell>
          <cell r="F627">
            <v>9450.0945000000011</v>
          </cell>
          <cell r="G627">
            <v>90875.4</v>
          </cell>
          <cell r="H627">
            <v>0</v>
          </cell>
        </row>
        <row r="628">
          <cell r="A628" t="str">
            <v>07.03.30.1</v>
          </cell>
          <cell r="B628" t="str">
            <v>Queùt nhöïa bi tum chaân moùng (noùng)</v>
          </cell>
          <cell r="C628" t="str">
            <v>m2</v>
          </cell>
          <cell r="D628">
            <v>11410</v>
          </cell>
          <cell r="E628">
            <v>11410</v>
          </cell>
          <cell r="F628">
            <v>11410</v>
          </cell>
          <cell r="G628">
            <v>6491.0999999999995</v>
          </cell>
          <cell r="H628">
            <v>0</v>
          </cell>
        </row>
        <row r="629">
          <cell r="A629" t="str">
            <v>07.03.30.2</v>
          </cell>
          <cell r="B629" t="str">
            <v>Queùt nhöïa bi tum chaân moùng (Nguoäi)</v>
          </cell>
          <cell r="C629" t="str">
            <v>m2</v>
          </cell>
          <cell r="D629">
            <v>4772.2199999999993</v>
          </cell>
          <cell r="E629">
            <v>4772.2199999999993</v>
          </cell>
          <cell r="F629">
            <v>4772.2199999999993</v>
          </cell>
          <cell r="G629">
            <v>6491.0999999999995</v>
          </cell>
          <cell r="H629">
            <v>0</v>
          </cell>
        </row>
        <row r="630">
          <cell r="A630" t="str">
            <v>CH.8</v>
          </cell>
          <cell r="B630" t="str">
            <v>COÂNG TAÙC THAY SÖÙ PHUÏ KIEÄN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08.01.11a</v>
          </cell>
          <cell r="B631" t="str">
            <v>Laép söù ñöùng cao theá treân coät BTLT (6-10kV)</v>
          </cell>
          <cell r="C631" t="str">
            <v>caùi</v>
          </cell>
          <cell r="D631">
            <v>274</v>
          </cell>
          <cell r="E631">
            <v>274</v>
          </cell>
          <cell r="F631">
            <v>274</v>
          </cell>
          <cell r="G631">
            <v>18360.54</v>
          </cell>
          <cell r="H631">
            <v>0</v>
          </cell>
        </row>
        <row r="632">
          <cell r="A632" t="str">
            <v>08.01.11b</v>
          </cell>
          <cell r="B632" t="str">
            <v>Laép söù ñöùng cao theá treân BTLT (15-25kV)</v>
          </cell>
          <cell r="C632" t="str">
            <v>caùi</v>
          </cell>
          <cell r="D632">
            <v>274</v>
          </cell>
          <cell r="E632">
            <v>274</v>
          </cell>
          <cell r="F632">
            <v>274</v>
          </cell>
          <cell r="G632">
            <v>25222.560000000001</v>
          </cell>
          <cell r="H632">
            <v>0</v>
          </cell>
        </row>
        <row r="633">
          <cell r="A633" t="str">
            <v>08.01.11c</v>
          </cell>
          <cell r="B633" t="str">
            <v>Laép söù ñöùng cao theá treân BTLT 35 kV</v>
          </cell>
          <cell r="C633" t="str">
            <v>caùi</v>
          </cell>
          <cell r="D633">
            <v>274</v>
          </cell>
          <cell r="E633">
            <v>274</v>
          </cell>
          <cell r="F633">
            <v>274</v>
          </cell>
          <cell r="G633">
            <v>32084.579999999998</v>
          </cell>
          <cell r="H633">
            <v>0</v>
          </cell>
        </row>
        <row r="634">
          <cell r="A634" t="str">
            <v>08.01.12a</v>
          </cell>
          <cell r="B634" t="str">
            <v>Laép söù ñöùng cao theá treân coät vuoâng (6-10kV)</v>
          </cell>
          <cell r="C634" t="str">
            <v>caùi</v>
          </cell>
          <cell r="D634">
            <v>274</v>
          </cell>
          <cell r="E634">
            <v>274</v>
          </cell>
          <cell r="F634">
            <v>274</v>
          </cell>
          <cell r="G634">
            <v>12704.01</v>
          </cell>
          <cell r="H634">
            <v>0</v>
          </cell>
        </row>
        <row r="635">
          <cell r="A635" t="str">
            <v>08.01.12b</v>
          </cell>
          <cell r="B635" t="str">
            <v>Laép söù ñöùng cao theá treân coät vuoâng (15-25kV)</v>
          </cell>
          <cell r="C635" t="str">
            <v>caùi</v>
          </cell>
          <cell r="D635">
            <v>274</v>
          </cell>
          <cell r="E635">
            <v>274</v>
          </cell>
          <cell r="F635">
            <v>274</v>
          </cell>
          <cell r="G635">
            <v>17340.509999999998</v>
          </cell>
          <cell r="H635">
            <v>0</v>
          </cell>
        </row>
        <row r="636">
          <cell r="A636" t="str">
            <v>08.01.12c</v>
          </cell>
          <cell r="B636" t="str">
            <v>Laép söù ñöùng cao theá treân coät vuoâng 35 kV</v>
          </cell>
          <cell r="C636" t="str">
            <v>caùi</v>
          </cell>
          <cell r="D636">
            <v>274</v>
          </cell>
          <cell r="E636">
            <v>274</v>
          </cell>
          <cell r="F636">
            <v>274</v>
          </cell>
          <cell r="G636">
            <v>22255.200000000001</v>
          </cell>
          <cell r="H636">
            <v>0</v>
          </cell>
        </row>
        <row r="637">
          <cell r="A637" t="str">
            <v>08.01.21</v>
          </cell>
          <cell r="B637" t="str">
            <v>Laép söù haï theá döôùi ñaát (söù caùc loaïi)</v>
          </cell>
          <cell r="C637" t="str">
            <v>caùi</v>
          </cell>
          <cell r="D637">
            <v>107786.24999999999</v>
          </cell>
          <cell r="E637">
            <v>107786.24999999999</v>
          </cell>
          <cell r="F637">
            <v>107786.24999999999</v>
          </cell>
          <cell r="G637">
            <v>5994.7999999999993</v>
          </cell>
          <cell r="H637">
            <v>0</v>
          </cell>
        </row>
        <row r="638">
          <cell r="A638" t="str">
            <v>08.01.22</v>
          </cell>
          <cell r="B638" t="str">
            <v>Laép söù haï theá treân coät ly taâm (söù caùc loaïi)</v>
          </cell>
          <cell r="C638" t="str">
            <v>caùi</v>
          </cell>
          <cell r="D638">
            <v>107786.24999999999</v>
          </cell>
          <cell r="E638">
            <v>107786.24999999999</v>
          </cell>
          <cell r="F638">
            <v>107786.24999999999</v>
          </cell>
          <cell r="G638">
            <v>8992.2000000000007</v>
          </cell>
          <cell r="H638">
            <v>0</v>
          </cell>
        </row>
        <row r="639">
          <cell r="A639" t="str">
            <v>08.01.23</v>
          </cell>
          <cell r="B639" t="str">
            <v>Laép söù haï theá treân coät vuoâng (söù caùc loaïi)</v>
          </cell>
          <cell r="C639" t="str">
            <v>caùi</v>
          </cell>
          <cell r="D639">
            <v>107786.24999999999</v>
          </cell>
          <cell r="E639">
            <v>107786.24999999999</v>
          </cell>
          <cell r="F639">
            <v>107786.24999999999</v>
          </cell>
          <cell r="G639">
            <v>7793.24</v>
          </cell>
          <cell r="H639">
            <v>0</v>
          </cell>
        </row>
        <row r="640">
          <cell r="A640" t="str">
            <v>08.02.10</v>
          </cell>
          <cell r="B640" t="str">
            <v>LAÉP SÖÙ CHUOÃI DAÂY CHOÁNG SEÙT</v>
          </cell>
          <cell r="H640">
            <v>0</v>
          </cell>
        </row>
        <row r="641">
          <cell r="A641" t="str">
            <v>08.02.11a</v>
          </cell>
          <cell r="B641" t="str">
            <v>Laép söù choáng seùt , treân coät cao &lt;=20 m</v>
          </cell>
          <cell r="C641" t="str">
            <v>caùi</v>
          </cell>
          <cell r="D641">
            <v>547</v>
          </cell>
          <cell r="E641">
            <v>547</v>
          </cell>
          <cell r="F641">
            <v>547</v>
          </cell>
          <cell r="G641">
            <v>28946.35</v>
          </cell>
          <cell r="H641">
            <v>0</v>
          </cell>
        </row>
        <row r="642">
          <cell r="A642" t="str">
            <v>08.02.11b</v>
          </cell>
          <cell r="B642" t="str">
            <v>Laép söù choáng seùt , treân coät cao &lt;=30 m</v>
          </cell>
          <cell r="C642" t="str">
            <v>caùi</v>
          </cell>
          <cell r="D642">
            <v>547</v>
          </cell>
          <cell r="E642">
            <v>547</v>
          </cell>
          <cell r="F642">
            <v>547</v>
          </cell>
          <cell r="G642">
            <v>32340.06</v>
          </cell>
          <cell r="H642">
            <v>0</v>
          </cell>
        </row>
        <row r="643">
          <cell r="A643" t="str">
            <v>08.02.11c</v>
          </cell>
          <cell r="B643" t="str">
            <v>Laép söù choáng seùt , treân coät cao &lt;=40 m</v>
          </cell>
          <cell r="C643" t="str">
            <v>caùi</v>
          </cell>
          <cell r="D643">
            <v>547</v>
          </cell>
          <cell r="E643">
            <v>547</v>
          </cell>
          <cell r="F643">
            <v>547</v>
          </cell>
          <cell r="G643">
            <v>37131.18</v>
          </cell>
          <cell r="H643">
            <v>0</v>
          </cell>
        </row>
        <row r="644">
          <cell r="A644" t="str">
            <v>08.02.11d</v>
          </cell>
          <cell r="B644" t="str">
            <v>Laép söù choáng seùt , treân coät cao &lt;=50 m</v>
          </cell>
          <cell r="C644" t="str">
            <v>caùi</v>
          </cell>
          <cell r="D644">
            <v>547</v>
          </cell>
          <cell r="E644">
            <v>547</v>
          </cell>
          <cell r="F644">
            <v>547</v>
          </cell>
          <cell r="G644">
            <v>37131.18</v>
          </cell>
          <cell r="H644">
            <v>0</v>
          </cell>
        </row>
        <row r="645">
          <cell r="A645" t="str">
            <v>08.02.11e</v>
          </cell>
          <cell r="B645" t="str">
            <v>Laép söù choáng seùt , treân coät cao &lt;=60 m</v>
          </cell>
          <cell r="C645" t="str">
            <v>caùi</v>
          </cell>
          <cell r="D645">
            <v>547</v>
          </cell>
          <cell r="E645">
            <v>547</v>
          </cell>
          <cell r="F645">
            <v>547</v>
          </cell>
          <cell r="G645">
            <v>40924.149999999994</v>
          </cell>
          <cell r="H645">
            <v>0</v>
          </cell>
        </row>
        <row r="646">
          <cell r="A646" t="str">
            <v>08.02.20</v>
          </cell>
          <cell r="B646" t="str">
            <v>LAÉP SÖÙ CHUOÃI  ÑÔÕ DAÂY DAÃN</v>
          </cell>
          <cell r="H646">
            <v>0</v>
          </cell>
        </row>
        <row r="647">
          <cell r="A647" t="str">
            <v>08.02.21a</v>
          </cell>
          <cell r="B647" t="str">
            <v>Laép chuoãi ñôõ daây daãn &lt;=2 baùt, coät cao &lt;= 20m</v>
          </cell>
          <cell r="C647" t="str">
            <v>chuoãi</v>
          </cell>
          <cell r="D647">
            <v>355</v>
          </cell>
          <cell r="E647">
            <v>355</v>
          </cell>
          <cell r="F647">
            <v>355</v>
          </cell>
          <cell r="G647">
            <v>21959.3</v>
          </cell>
          <cell r="H647">
            <v>0</v>
          </cell>
        </row>
        <row r="648">
          <cell r="A648" t="str">
            <v>08.02.21b</v>
          </cell>
          <cell r="B648" t="str">
            <v>Laép chuoãi ñôõ daây daãn &lt;=2 baùt, coät cao &lt;= 30m</v>
          </cell>
          <cell r="C648" t="str">
            <v>chuoãi</v>
          </cell>
          <cell r="D648">
            <v>355</v>
          </cell>
          <cell r="E648">
            <v>355</v>
          </cell>
          <cell r="F648">
            <v>355</v>
          </cell>
          <cell r="G648">
            <v>26950.050000000003</v>
          </cell>
          <cell r="H648">
            <v>0</v>
          </cell>
        </row>
        <row r="649">
          <cell r="A649" t="str">
            <v>08.02.21c</v>
          </cell>
          <cell r="B649" t="str">
            <v>Laép chuoãi ñôõ daây daãn &lt;=2 baùt, coät cao &lt;= 40m</v>
          </cell>
          <cell r="C649" t="str">
            <v>chuoãi</v>
          </cell>
          <cell r="D649">
            <v>355</v>
          </cell>
          <cell r="E649">
            <v>355</v>
          </cell>
          <cell r="F649">
            <v>355</v>
          </cell>
          <cell r="G649">
            <v>33937.100000000006</v>
          </cell>
          <cell r="H649">
            <v>0</v>
          </cell>
        </row>
        <row r="650">
          <cell r="A650" t="str">
            <v>08.02.21d</v>
          </cell>
          <cell r="B650" t="str">
            <v>Laép chuoãi ñôõ daây daãn &lt;=2 baùt, coät cao &lt;= 50m</v>
          </cell>
          <cell r="C650" t="str">
            <v>chuoãi</v>
          </cell>
          <cell r="D650">
            <v>355</v>
          </cell>
          <cell r="E650">
            <v>355</v>
          </cell>
          <cell r="F650">
            <v>355</v>
          </cell>
          <cell r="G650">
            <v>39926</v>
          </cell>
          <cell r="H650">
            <v>0</v>
          </cell>
        </row>
        <row r="651">
          <cell r="A651" t="str">
            <v>08.02.21e</v>
          </cell>
          <cell r="B651" t="str">
            <v>Laép chuoãi ñôõ daây daãn &lt;=2 baùt, coät cao &lt;= 60m</v>
          </cell>
          <cell r="C651" t="str">
            <v>chuoãi</v>
          </cell>
          <cell r="D651">
            <v>355</v>
          </cell>
          <cell r="E651">
            <v>355</v>
          </cell>
          <cell r="F651">
            <v>355</v>
          </cell>
          <cell r="G651">
            <v>44916.75</v>
          </cell>
          <cell r="H651">
            <v>0</v>
          </cell>
        </row>
        <row r="652">
          <cell r="A652" t="str">
            <v>08.02.22a</v>
          </cell>
          <cell r="B652" t="str">
            <v>Laép chuoãi ñôõ daây daãn &lt;=5 baùt, coät cao &lt;= 20m</v>
          </cell>
          <cell r="C652" t="str">
            <v>chuoãi</v>
          </cell>
          <cell r="D652">
            <v>545</v>
          </cell>
          <cell r="E652">
            <v>545</v>
          </cell>
          <cell r="F652">
            <v>545</v>
          </cell>
          <cell r="G652">
            <v>47911.199999999997</v>
          </cell>
          <cell r="H652">
            <v>0</v>
          </cell>
        </row>
        <row r="653">
          <cell r="A653" t="str">
            <v>08.02.22b</v>
          </cell>
          <cell r="B653" t="str">
            <v>Laép chuoãi ñôõ daây daãn &lt;=5 baùt, coät cao &lt;= 30m</v>
          </cell>
          <cell r="C653" t="str">
            <v>chuoãi</v>
          </cell>
          <cell r="D653">
            <v>545</v>
          </cell>
          <cell r="E653">
            <v>545</v>
          </cell>
          <cell r="F653">
            <v>545</v>
          </cell>
          <cell r="G653">
            <v>50306.76</v>
          </cell>
          <cell r="H653">
            <v>0</v>
          </cell>
        </row>
        <row r="654">
          <cell r="A654" t="str">
            <v>08.02.22c</v>
          </cell>
          <cell r="B654" t="str">
            <v>Laép chuoãi ñôõ daây daãn &lt;=5 baùt, coät cao &lt;= 40m</v>
          </cell>
          <cell r="C654" t="str">
            <v>chuoãi</v>
          </cell>
          <cell r="D654">
            <v>545</v>
          </cell>
          <cell r="E654">
            <v>545</v>
          </cell>
          <cell r="F654">
            <v>545</v>
          </cell>
          <cell r="G654">
            <v>55097.880000000005</v>
          </cell>
          <cell r="H654">
            <v>0</v>
          </cell>
        </row>
        <row r="655">
          <cell r="A655" t="str">
            <v>08.02.22d</v>
          </cell>
          <cell r="B655" t="str">
            <v>Laép chuoãi ñôõ daây daãn &lt;=5 baùt, coät cao &lt;= 50m</v>
          </cell>
          <cell r="C655" t="str">
            <v>chuoãi</v>
          </cell>
          <cell r="D655">
            <v>545</v>
          </cell>
          <cell r="E655">
            <v>545</v>
          </cell>
          <cell r="F655">
            <v>545</v>
          </cell>
          <cell r="G655">
            <v>63482.340000000004</v>
          </cell>
          <cell r="H655">
            <v>0</v>
          </cell>
        </row>
        <row r="656">
          <cell r="A656" t="str">
            <v>08.02.22e</v>
          </cell>
          <cell r="B656" t="str">
            <v>Laép chuoãi ñôõ daây daãn &lt;=5 baùt, coät cao &lt;= 60m</v>
          </cell>
          <cell r="C656" t="str">
            <v>chuoãi</v>
          </cell>
          <cell r="D656">
            <v>545</v>
          </cell>
          <cell r="E656">
            <v>545</v>
          </cell>
          <cell r="F656">
            <v>545</v>
          </cell>
          <cell r="G656">
            <v>69471.239999999991</v>
          </cell>
          <cell r="H656">
            <v>0</v>
          </cell>
        </row>
        <row r="657">
          <cell r="A657" t="str">
            <v>08.02.23a</v>
          </cell>
          <cell r="B657" t="str">
            <v>Laép chuoãi ñôõ daây daãn &lt;=8 baùt, coät cao &lt;= 20m</v>
          </cell>
          <cell r="C657" t="str">
            <v>chuoãi</v>
          </cell>
          <cell r="D657">
            <v>867</v>
          </cell>
          <cell r="E657">
            <v>867</v>
          </cell>
          <cell r="F657">
            <v>867</v>
          </cell>
          <cell r="G657">
            <v>76857.55</v>
          </cell>
          <cell r="H657">
            <v>0</v>
          </cell>
        </row>
        <row r="658">
          <cell r="A658" t="str">
            <v>08.02.23b</v>
          </cell>
          <cell r="B658" t="str">
            <v>Laép chuoãi ñôõ daây daãn &lt;=8 baùt, coät cao &lt;= 30m</v>
          </cell>
          <cell r="C658" t="str">
            <v>chuoãi</v>
          </cell>
          <cell r="D658">
            <v>867</v>
          </cell>
          <cell r="E658">
            <v>867</v>
          </cell>
          <cell r="F658">
            <v>867</v>
          </cell>
          <cell r="G658">
            <v>83844.599999999991</v>
          </cell>
          <cell r="H658">
            <v>0</v>
          </cell>
        </row>
        <row r="659">
          <cell r="A659" t="str">
            <v>08.02.23c</v>
          </cell>
          <cell r="B659" t="str">
            <v>Laép chuoãi ñôõ daây daãn &lt;=8 baùt, coät cao &lt;= 40m</v>
          </cell>
          <cell r="C659" t="str">
            <v>chuoãi</v>
          </cell>
          <cell r="D659">
            <v>867</v>
          </cell>
          <cell r="E659">
            <v>867</v>
          </cell>
          <cell r="F659">
            <v>867</v>
          </cell>
          <cell r="G659">
            <v>87437.94</v>
          </cell>
          <cell r="H659">
            <v>0</v>
          </cell>
        </row>
        <row r="660">
          <cell r="A660" t="str">
            <v>08.02.23d</v>
          </cell>
          <cell r="B660" t="str">
            <v>Laép chuoãi ñôõ daây daãn &lt;=8 baùt, coät cao &lt;= 50m</v>
          </cell>
          <cell r="C660" t="str">
            <v>chuoãi</v>
          </cell>
          <cell r="D660">
            <v>867</v>
          </cell>
          <cell r="E660">
            <v>867</v>
          </cell>
          <cell r="F660">
            <v>867</v>
          </cell>
          <cell r="G660">
            <v>101811.3</v>
          </cell>
          <cell r="H660">
            <v>0</v>
          </cell>
        </row>
        <row r="661">
          <cell r="A661" t="str">
            <v>08.02.23e</v>
          </cell>
          <cell r="B661" t="str">
            <v>Laép chuoãi ñôõ daây daãn &lt;=8 baùt, coät cao &lt;= 60m</v>
          </cell>
          <cell r="C661" t="str">
            <v>chuoãi</v>
          </cell>
          <cell r="D661">
            <v>867</v>
          </cell>
          <cell r="E661">
            <v>867</v>
          </cell>
          <cell r="F661">
            <v>867</v>
          </cell>
          <cell r="G661">
            <v>115785.4</v>
          </cell>
          <cell r="H661">
            <v>0</v>
          </cell>
        </row>
        <row r="662">
          <cell r="A662" t="str">
            <v>08.02.24a</v>
          </cell>
          <cell r="B662" t="str">
            <v>Laép chuoãi ñôõ daây daãn &lt;=11 baùt, coät cao &lt;= 20m</v>
          </cell>
          <cell r="C662" t="str">
            <v>chuoãi</v>
          </cell>
          <cell r="D662">
            <v>1164</v>
          </cell>
          <cell r="E662">
            <v>1164</v>
          </cell>
          <cell r="F662">
            <v>1164</v>
          </cell>
          <cell r="G662">
            <v>107800.20000000001</v>
          </cell>
          <cell r="H662">
            <v>0</v>
          </cell>
        </row>
        <row r="663">
          <cell r="A663" t="str">
            <v>08.02.24b</v>
          </cell>
          <cell r="B663" t="str">
            <v>Laép chuoãi ñôõ daây daãn &lt;=11 baùt, coät cao &lt;= 30m</v>
          </cell>
          <cell r="C663" t="str">
            <v>chuoãi</v>
          </cell>
          <cell r="D663">
            <v>1164</v>
          </cell>
          <cell r="E663">
            <v>1164</v>
          </cell>
          <cell r="F663">
            <v>1164</v>
          </cell>
          <cell r="G663">
            <v>113789.09999999999</v>
          </cell>
          <cell r="H663">
            <v>0</v>
          </cell>
        </row>
        <row r="664">
          <cell r="A664" t="str">
            <v>08.02.24c</v>
          </cell>
          <cell r="B664" t="str">
            <v>Laép chuoãi ñôõ daây daãn &lt;=11 baùt, coät cao &lt;= 40m</v>
          </cell>
          <cell r="C664" t="str">
            <v>chuoãi</v>
          </cell>
          <cell r="D664">
            <v>1164</v>
          </cell>
          <cell r="E664">
            <v>1164</v>
          </cell>
          <cell r="F664">
            <v>1164</v>
          </cell>
          <cell r="G664">
            <v>124569.12</v>
          </cell>
          <cell r="H664">
            <v>0</v>
          </cell>
        </row>
        <row r="665">
          <cell r="A665" t="str">
            <v>08.02.24d</v>
          </cell>
          <cell r="B665" t="str">
            <v>Laép chuoãi ñôõ daây daãn &lt;=11 baùt, coät cao &lt;= 50m</v>
          </cell>
          <cell r="C665" t="str">
            <v>chuoãi</v>
          </cell>
          <cell r="D665">
            <v>1164</v>
          </cell>
          <cell r="E665">
            <v>1164</v>
          </cell>
          <cell r="F665">
            <v>1164</v>
          </cell>
          <cell r="G665">
            <v>143733.6</v>
          </cell>
          <cell r="H665">
            <v>0</v>
          </cell>
        </row>
        <row r="666">
          <cell r="A666" t="str">
            <v>08.02.24e</v>
          </cell>
          <cell r="B666" t="str">
            <v>Laép chuoãi ñôõ daây daãn &lt;=11 baùt, coät cao &lt;= 60m</v>
          </cell>
          <cell r="C666" t="str">
            <v>chuoãi</v>
          </cell>
          <cell r="D666">
            <v>1164</v>
          </cell>
          <cell r="E666">
            <v>1164</v>
          </cell>
          <cell r="F666">
            <v>1164</v>
          </cell>
          <cell r="G666">
            <v>158106.96000000002</v>
          </cell>
          <cell r="H666">
            <v>0</v>
          </cell>
        </row>
        <row r="667">
          <cell r="A667" t="str">
            <v>08.02.25a</v>
          </cell>
          <cell r="B667" t="str">
            <v>Laép chuoãi ñôõ daây daãn &lt;=14 baùt, coät cao &lt;= 20m</v>
          </cell>
          <cell r="C667" t="str">
            <v>chuoãi</v>
          </cell>
          <cell r="D667">
            <v>1395</v>
          </cell>
          <cell r="E667">
            <v>1395</v>
          </cell>
          <cell r="F667">
            <v>1395</v>
          </cell>
          <cell r="G667">
            <v>136546.92000000001</v>
          </cell>
          <cell r="H667">
            <v>0</v>
          </cell>
        </row>
        <row r="668">
          <cell r="A668" t="str">
            <v>08.02.25b</v>
          </cell>
          <cell r="B668" t="str">
            <v>Laép chuoãi ñôõ daây daãn &lt;=14 baùt, coät cao &lt;= 30m</v>
          </cell>
          <cell r="C668" t="str">
            <v>chuoãi</v>
          </cell>
          <cell r="D668">
            <v>1395</v>
          </cell>
          <cell r="E668">
            <v>1395</v>
          </cell>
          <cell r="F668">
            <v>1395</v>
          </cell>
          <cell r="G668">
            <v>143733.6</v>
          </cell>
          <cell r="H668">
            <v>0</v>
          </cell>
        </row>
        <row r="669">
          <cell r="A669" t="str">
            <v>08.02.25c</v>
          </cell>
          <cell r="B669" t="str">
            <v>Laép chuoãi ñôõ daây daãn &lt;=14 baùt, coät cao &lt;= 40m</v>
          </cell>
          <cell r="C669" t="str">
            <v>chuoãi</v>
          </cell>
          <cell r="D669">
            <v>1395</v>
          </cell>
          <cell r="E669">
            <v>1395</v>
          </cell>
          <cell r="F669">
            <v>1395</v>
          </cell>
          <cell r="G669">
            <v>156909.18</v>
          </cell>
          <cell r="H669">
            <v>0</v>
          </cell>
        </row>
        <row r="670">
          <cell r="A670" t="str">
            <v>08.02.25d</v>
          </cell>
          <cell r="B670" t="str">
            <v>Laép chuoãi ñôõ daây daãn &lt;=14 baùt, coät cao &lt;= 50m</v>
          </cell>
          <cell r="C670" t="str">
            <v>chuoãi</v>
          </cell>
          <cell r="D670">
            <v>1395</v>
          </cell>
          <cell r="E670">
            <v>1395</v>
          </cell>
          <cell r="F670">
            <v>1395</v>
          </cell>
          <cell r="G670">
            <v>182062.56</v>
          </cell>
          <cell r="H670">
            <v>0</v>
          </cell>
        </row>
        <row r="671">
          <cell r="A671" t="str">
            <v>08.02.25e</v>
          </cell>
          <cell r="B671" t="str">
            <v>Laép chuoãi ñôõ daây daãn &lt;=14 baùt, coät cao &lt;= 60m</v>
          </cell>
          <cell r="C671" t="str">
            <v>chuoãi</v>
          </cell>
          <cell r="D671">
            <v>1395</v>
          </cell>
          <cell r="E671">
            <v>1395</v>
          </cell>
          <cell r="F671">
            <v>1395</v>
          </cell>
          <cell r="G671">
            <v>200029.26</v>
          </cell>
          <cell r="H671">
            <v>0</v>
          </cell>
        </row>
        <row r="672">
          <cell r="A672" t="str">
            <v>08.02.26a</v>
          </cell>
          <cell r="B672" t="str">
            <v>Laép chuoãi ñôõ daây daãn &lt;=18 baùt, coät cao &lt;= 20m</v>
          </cell>
          <cell r="C672" t="str">
            <v>chuoãi</v>
          </cell>
          <cell r="D672">
            <v>1684</v>
          </cell>
          <cell r="E672">
            <v>1684</v>
          </cell>
          <cell r="F672">
            <v>1684</v>
          </cell>
          <cell r="G672">
            <v>164095.85999999999</v>
          </cell>
          <cell r="H672">
            <v>0</v>
          </cell>
        </row>
        <row r="673">
          <cell r="A673" t="str">
            <v>08.02.26b</v>
          </cell>
          <cell r="B673" t="str">
            <v>Laép chuoãi ñôõ daây daãn &lt;=18 baùt, coät cao &lt;= 30m</v>
          </cell>
          <cell r="C673" t="str">
            <v>chuoãi</v>
          </cell>
          <cell r="D673">
            <v>1684</v>
          </cell>
          <cell r="E673">
            <v>1684</v>
          </cell>
          <cell r="F673">
            <v>1684</v>
          </cell>
          <cell r="G673">
            <v>172679.95</v>
          </cell>
          <cell r="H673">
            <v>0</v>
          </cell>
        </row>
        <row r="674">
          <cell r="A674" t="str">
            <v>08.02.26c</v>
          </cell>
          <cell r="B674" t="str">
            <v>Laép chuoãi ñôõ daây daãn &lt;=18 baùt, coät cao &lt;= 40m</v>
          </cell>
          <cell r="C674" t="str">
            <v>chuoãi</v>
          </cell>
          <cell r="D674">
            <v>1684</v>
          </cell>
          <cell r="E674">
            <v>1684</v>
          </cell>
          <cell r="F674">
            <v>1684</v>
          </cell>
          <cell r="G674">
            <v>187652.19999999998</v>
          </cell>
          <cell r="H674">
            <v>0</v>
          </cell>
        </row>
        <row r="675">
          <cell r="A675" t="str">
            <v>08.02.26d</v>
          </cell>
          <cell r="B675" t="str">
            <v>Laép chuoãi ñôõ daây daãn &lt;=18 baùt, coät cao &lt;= 50m</v>
          </cell>
          <cell r="C675" t="str">
            <v>chuoãi</v>
          </cell>
          <cell r="D675">
            <v>1684</v>
          </cell>
          <cell r="E675">
            <v>1684</v>
          </cell>
          <cell r="F675">
            <v>1684</v>
          </cell>
          <cell r="G675">
            <v>215600.40000000002</v>
          </cell>
          <cell r="H675">
            <v>0</v>
          </cell>
        </row>
        <row r="676">
          <cell r="A676" t="str">
            <v>08.02.26e</v>
          </cell>
          <cell r="B676" t="str">
            <v>Laép chuoãi ñôõ daây daãn &lt;=18 baùt, coät cao &lt;= 60m</v>
          </cell>
          <cell r="C676" t="str">
            <v>chuoãi</v>
          </cell>
          <cell r="D676">
            <v>1684</v>
          </cell>
          <cell r="E676">
            <v>1684</v>
          </cell>
          <cell r="F676">
            <v>1684</v>
          </cell>
          <cell r="G676">
            <v>239556</v>
          </cell>
          <cell r="H676">
            <v>0</v>
          </cell>
        </row>
        <row r="677">
          <cell r="A677" t="str">
            <v>08.02.27a</v>
          </cell>
          <cell r="B677" t="str">
            <v>Laép chuoãi ñôõ daây daãn &gt; 18 baùt, coät cao &lt;= 20m</v>
          </cell>
          <cell r="C677" t="str">
            <v>chuoãi</v>
          </cell>
          <cell r="D677">
            <v>1684</v>
          </cell>
          <cell r="E677">
            <v>1684</v>
          </cell>
          <cell r="F677">
            <v>1684</v>
          </cell>
          <cell r="G677">
            <v>195637.4</v>
          </cell>
          <cell r="H677">
            <v>0</v>
          </cell>
        </row>
        <row r="678">
          <cell r="A678" t="str">
            <v>08.02.27b</v>
          </cell>
          <cell r="B678" t="str">
            <v>Laép chuoãi ñôõ daây daãn &gt; 18 baùt, coät cao &lt;= 30m</v>
          </cell>
          <cell r="C678" t="str">
            <v>chuoãi</v>
          </cell>
          <cell r="D678">
            <v>1684</v>
          </cell>
          <cell r="E678">
            <v>1684</v>
          </cell>
          <cell r="F678">
            <v>1684</v>
          </cell>
          <cell r="G678">
            <v>206617.05</v>
          </cell>
          <cell r="H678">
            <v>0</v>
          </cell>
        </row>
        <row r="679">
          <cell r="A679" t="str">
            <v>08.02.27c</v>
          </cell>
          <cell r="B679" t="str">
            <v>Laép chuoãi ñôõ daây daãn &gt; 18 baùt, coät cao &lt;= 40m</v>
          </cell>
          <cell r="C679" t="str">
            <v>chuoãi</v>
          </cell>
          <cell r="D679">
            <v>1684</v>
          </cell>
          <cell r="E679">
            <v>1684</v>
          </cell>
          <cell r="F679">
            <v>1684</v>
          </cell>
          <cell r="G679">
            <v>225581.89999999997</v>
          </cell>
          <cell r="H679">
            <v>0</v>
          </cell>
        </row>
        <row r="680">
          <cell r="A680" t="str">
            <v>08.02.27d</v>
          </cell>
          <cell r="B680" t="str">
            <v>Laép chuoãi ñôõ daây daãn &gt; 18 baùt, coät cao &lt;= 50m</v>
          </cell>
          <cell r="C680" t="str">
            <v>chuoãi</v>
          </cell>
          <cell r="D680">
            <v>1684</v>
          </cell>
          <cell r="E680">
            <v>1684</v>
          </cell>
          <cell r="F680">
            <v>1684</v>
          </cell>
          <cell r="G680">
            <v>259519</v>
          </cell>
          <cell r="H680">
            <v>0</v>
          </cell>
        </row>
        <row r="681">
          <cell r="A681" t="str">
            <v>08.02.27e</v>
          </cell>
          <cell r="B681" t="str">
            <v>Laép chuoãi ñôõ daây daãn &gt; 18 baùt, coät cao &lt;= 60m</v>
          </cell>
          <cell r="C681" t="str">
            <v>chuoãi</v>
          </cell>
          <cell r="D681">
            <v>1684</v>
          </cell>
          <cell r="E681">
            <v>1684</v>
          </cell>
          <cell r="F681">
            <v>1684</v>
          </cell>
          <cell r="G681">
            <v>287467.2</v>
          </cell>
          <cell r="H681">
            <v>0</v>
          </cell>
        </row>
        <row r="682">
          <cell r="A682" t="str">
            <v>08.02.30</v>
          </cell>
          <cell r="B682" t="str">
            <v>LAÉP SÖÙ CHUOÃI  NEÙO DAÂY DAÃN</v>
          </cell>
          <cell r="H682">
            <v>0</v>
          </cell>
        </row>
        <row r="683">
          <cell r="A683" t="str">
            <v>08.02.31a</v>
          </cell>
          <cell r="B683" t="str">
            <v>Laép chuoãi neùo daây daãn &lt;= 2 baùt, coät cao &lt;= 20m</v>
          </cell>
          <cell r="C683" t="str">
            <v>chuoãi</v>
          </cell>
          <cell r="D683">
            <v>355</v>
          </cell>
          <cell r="E683">
            <v>355</v>
          </cell>
          <cell r="F683">
            <v>355</v>
          </cell>
          <cell r="G683">
            <v>22957.45</v>
          </cell>
          <cell r="H683">
            <v>0</v>
          </cell>
        </row>
        <row r="684">
          <cell r="A684" t="str">
            <v>08.02.31b</v>
          </cell>
          <cell r="B684" t="str">
            <v>Laép chuoãi neùo daây daãn &lt;= 2 baùt, coät cao &lt;= 30m</v>
          </cell>
          <cell r="C684" t="str">
            <v>chuoãi</v>
          </cell>
          <cell r="D684">
            <v>355</v>
          </cell>
          <cell r="E684">
            <v>355</v>
          </cell>
          <cell r="F684">
            <v>355</v>
          </cell>
          <cell r="G684">
            <v>28946.35</v>
          </cell>
          <cell r="H684">
            <v>0</v>
          </cell>
        </row>
        <row r="685">
          <cell r="A685" t="str">
            <v>08.02.31c</v>
          </cell>
          <cell r="B685" t="str">
            <v>Laép chuoãi neùo daây daãn &lt;= 2 baùt, coät cao &lt;= 40m</v>
          </cell>
          <cell r="C685" t="str">
            <v>chuoãi</v>
          </cell>
          <cell r="D685">
            <v>355</v>
          </cell>
          <cell r="E685">
            <v>355</v>
          </cell>
          <cell r="F685">
            <v>355</v>
          </cell>
          <cell r="G685">
            <v>35933.4</v>
          </cell>
          <cell r="H685">
            <v>0</v>
          </cell>
        </row>
        <row r="686">
          <cell r="A686" t="str">
            <v>08.02.31d</v>
          </cell>
          <cell r="B686" t="str">
            <v>Laép chuoãi neùo daây daãn &lt;= 2 baùt, coät cao &lt;= 50m</v>
          </cell>
          <cell r="C686" t="str">
            <v>chuoãi</v>
          </cell>
          <cell r="D686">
            <v>355</v>
          </cell>
          <cell r="E686">
            <v>355</v>
          </cell>
          <cell r="F686">
            <v>355</v>
          </cell>
          <cell r="G686">
            <v>41922.299999999996</v>
          </cell>
          <cell r="H686">
            <v>0</v>
          </cell>
        </row>
        <row r="687">
          <cell r="A687" t="str">
            <v>08.02.31e</v>
          </cell>
          <cell r="B687" t="str">
            <v>Laép chuoãi neùo daây daãn &lt;= 2 baùt, coät cao &lt;= 60m</v>
          </cell>
          <cell r="C687" t="str">
            <v>chuoãi</v>
          </cell>
          <cell r="D687">
            <v>355</v>
          </cell>
          <cell r="E687">
            <v>355</v>
          </cell>
          <cell r="F687">
            <v>355</v>
          </cell>
          <cell r="G687">
            <v>48909.35</v>
          </cell>
          <cell r="H687">
            <v>0</v>
          </cell>
        </row>
        <row r="688">
          <cell r="A688" t="str">
            <v>08.02.32a</v>
          </cell>
          <cell r="B688" t="str">
            <v>Laép chuoãi neùo daây daãn &lt;= 5 baùt, coät cao &lt;= 20m</v>
          </cell>
          <cell r="C688" t="str">
            <v>chuoãi</v>
          </cell>
          <cell r="D688">
            <v>545</v>
          </cell>
          <cell r="E688">
            <v>545</v>
          </cell>
          <cell r="F688">
            <v>545</v>
          </cell>
          <cell r="G688">
            <v>53900.100000000006</v>
          </cell>
          <cell r="H688">
            <v>0</v>
          </cell>
        </row>
        <row r="689">
          <cell r="A689" t="str">
            <v>08.02.32b</v>
          </cell>
          <cell r="B689" t="str">
            <v>Laép chuoãi neùo daây daãn &lt;= 5 baùt, coät cao &lt;= 30m</v>
          </cell>
          <cell r="C689" t="str">
            <v>chuoãi</v>
          </cell>
          <cell r="D689">
            <v>545</v>
          </cell>
          <cell r="E689">
            <v>545</v>
          </cell>
          <cell r="F689">
            <v>545</v>
          </cell>
          <cell r="G689">
            <v>56295.659999999996</v>
          </cell>
          <cell r="H689">
            <v>0</v>
          </cell>
        </row>
        <row r="690">
          <cell r="A690" t="str">
            <v>08.02.32c</v>
          </cell>
          <cell r="B690" t="str">
            <v>Laép chuoãi neùo daây daãn &lt;= 5 baùt, coät cao &lt;= 40m</v>
          </cell>
          <cell r="C690" t="str">
            <v>chuoãi</v>
          </cell>
          <cell r="D690">
            <v>545</v>
          </cell>
          <cell r="E690">
            <v>545</v>
          </cell>
          <cell r="F690">
            <v>545</v>
          </cell>
          <cell r="G690">
            <v>63482.340000000004</v>
          </cell>
          <cell r="H690">
            <v>0</v>
          </cell>
        </row>
        <row r="691">
          <cell r="A691" t="str">
            <v>08.02.32d</v>
          </cell>
          <cell r="B691" t="str">
            <v>Laép chuoãi neùo daây daãn &lt;= 5 baùt, coät cao &lt;= 50m</v>
          </cell>
          <cell r="C691" t="str">
            <v>chuoãi</v>
          </cell>
          <cell r="D691">
            <v>545</v>
          </cell>
          <cell r="E691">
            <v>545</v>
          </cell>
          <cell r="F691">
            <v>545</v>
          </cell>
          <cell r="G691">
            <v>71866.8</v>
          </cell>
          <cell r="H691">
            <v>0</v>
          </cell>
        </row>
        <row r="692">
          <cell r="A692" t="str">
            <v>08.02.32e</v>
          </cell>
          <cell r="B692" t="str">
            <v>Laép chuoãi neùo daây daãn &lt;= 5 baùt, coät cao &lt;= 60m</v>
          </cell>
          <cell r="C692" t="str">
            <v>chuoãi</v>
          </cell>
          <cell r="D692">
            <v>545</v>
          </cell>
          <cell r="E692">
            <v>545</v>
          </cell>
          <cell r="F692">
            <v>545</v>
          </cell>
          <cell r="G692">
            <v>79053.48000000001</v>
          </cell>
          <cell r="H692">
            <v>0</v>
          </cell>
        </row>
        <row r="693">
          <cell r="A693" t="str">
            <v>08.02.33a</v>
          </cell>
          <cell r="B693" t="str">
            <v>Laép chuoãi neùo daây daãn &lt;= 8 baùt, coät cao &lt;= 20m</v>
          </cell>
          <cell r="C693" t="str">
            <v>chuoãi</v>
          </cell>
          <cell r="D693">
            <v>867</v>
          </cell>
          <cell r="E693">
            <v>867</v>
          </cell>
          <cell r="F693">
            <v>867</v>
          </cell>
          <cell r="G693">
            <v>85042.38</v>
          </cell>
          <cell r="H693">
            <v>0</v>
          </cell>
        </row>
        <row r="694">
          <cell r="A694" t="str">
            <v>08.02.33b</v>
          </cell>
          <cell r="B694" t="str">
            <v>Laép chuoãi neùo daây daãn &lt;= 8 baùt, coät cao &lt;= 30m</v>
          </cell>
          <cell r="C694" t="str">
            <v>chuoãi</v>
          </cell>
          <cell r="D694">
            <v>867</v>
          </cell>
          <cell r="E694">
            <v>867</v>
          </cell>
          <cell r="F694">
            <v>867</v>
          </cell>
          <cell r="G694">
            <v>89833.5</v>
          </cell>
          <cell r="H694">
            <v>0</v>
          </cell>
        </row>
        <row r="695">
          <cell r="A695" t="str">
            <v>08.02.33c</v>
          </cell>
          <cell r="B695" t="str">
            <v>Laép chuoãi neùo daây daãn &lt;= 8 baùt, coät cao &lt;= 40m</v>
          </cell>
          <cell r="C695" t="str">
            <v>chuoãi</v>
          </cell>
          <cell r="D695">
            <v>867</v>
          </cell>
          <cell r="E695">
            <v>867</v>
          </cell>
          <cell r="F695">
            <v>867</v>
          </cell>
          <cell r="G695">
            <v>101811.3</v>
          </cell>
          <cell r="H695">
            <v>0</v>
          </cell>
        </row>
        <row r="696">
          <cell r="A696" t="str">
            <v>08.02.33d</v>
          </cell>
          <cell r="B696" t="str">
            <v>Laép chuoãi neùo daây daãn &lt;= 8 baùt, coät cao &lt;= 50m</v>
          </cell>
          <cell r="C696" t="str">
            <v>chuoãi</v>
          </cell>
          <cell r="D696">
            <v>867</v>
          </cell>
          <cell r="E696">
            <v>867</v>
          </cell>
          <cell r="F696">
            <v>867</v>
          </cell>
          <cell r="G696">
            <v>113789.09999999999</v>
          </cell>
          <cell r="H696">
            <v>0</v>
          </cell>
        </row>
        <row r="697">
          <cell r="A697" t="str">
            <v>08.02.33e</v>
          </cell>
          <cell r="B697" t="str">
            <v>Laép chuoãi neùo daây daãn &lt;= 8 baùt, coät cao &lt;= 60m</v>
          </cell>
          <cell r="C697" t="str">
            <v>chuoãi</v>
          </cell>
          <cell r="D697">
            <v>1164</v>
          </cell>
          <cell r="E697">
            <v>1164</v>
          </cell>
          <cell r="F697">
            <v>1164</v>
          </cell>
          <cell r="G697">
            <v>125766.9</v>
          </cell>
          <cell r="H697">
            <v>0</v>
          </cell>
        </row>
        <row r="698">
          <cell r="A698" t="str">
            <v>08.02.34a</v>
          </cell>
          <cell r="B698" t="str">
            <v>Laép chuoãi neùo daây daãn &lt;= 11 baùt, coät cao &lt;= 20m</v>
          </cell>
          <cell r="C698" t="str">
            <v>chuoãi</v>
          </cell>
          <cell r="D698">
            <v>1164</v>
          </cell>
          <cell r="E698">
            <v>1164</v>
          </cell>
          <cell r="F698">
            <v>1164</v>
          </cell>
          <cell r="G698">
            <v>120975.78</v>
          </cell>
          <cell r="H698">
            <v>0</v>
          </cell>
        </row>
        <row r="699">
          <cell r="A699" t="str">
            <v>08.02.34b</v>
          </cell>
          <cell r="B699" t="str">
            <v>Laép chuoãi neùo daây daãn &lt;= 11 baùt, coät cao &lt;= 30m</v>
          </cell>
          <cell r="C699" t="str">
            <v>chuoãi</v>
          </cell>
          <cell r="D699">
            <v>1164</v>
          </cell>
          <cell r="E699">
            <v>1164</v>
          </cell>
          <cell r="F699">
            <v>1164</v>
          </cell>
          <cell r="G699">
            <v>128162.46</v>
          </cell>
          <cell r="H699">
            <v>0</v>
          </cell>
        </row>
        <row r="700">
          <cell r="A700" t="str">
            <v>08.02.34c</v>
          </cell>
          <cell r="B700" t="str">
            <v>Laép chuoãi neùo daây daãn &lt;= 11 baùt, coät cao &lt;= 40m</v>
          </cell>
          <cell r="C700" t="str">
            <v>chuoãi</v>
          </cell>
          <cell r="D700">
            <v>1164</v>
          </cell>
          <cell r="E700">
            <v>1164</v>
          </cell>
          <cell r="F700">
            <v>1164</v>
          </cell>
          <cell r="G700">
            <v>144931.38</v>
          </cell>
          <cell r="H700">
            <v>0</v>
          </cell>
        </row>
        <row r="701">
          <cell r="A701" t="str">
            <v>08.02.34d</v>
          </cell>
          <cell r="B701" t="str">
            <v>Laép chuoãi neùo daây daãn &lt;= 11 baùt, coät cao &lt;= 50m</v>
          </cell>
          <cell r="C701" t="str">
            <v>chuoãi</v>
          </cell>
          <cell r="D701">
            <v>1164</v>
          </cell>
          <cell r="E701">
            <v>1164</v>
          </cell>
          <cell r="F701">
            <v>1164</v>
          </cell>
          <cell r="G701">
            <v>161700.30000000002</v>
          </cell>
          <cell r="H701">
            <v>0</v>
          </cell>
        </row>
        <row r="702">
          <cell r="A702" t="str">
            <v>08.02.34e</v>
          </cell>
          <cell r="B702" t="str">
            <v>Laép chuoãi neùo daây daãn &lt;= 11 baùt, coät cao &lt;= 60m</v>
          </cell>
          <cell r="C702" t="str">
            <v>chuoãi</v>
          </cell>
          <cell r="D702">
            <v>1164</v>
          </cell>
          <cell r="E702">
            <v>1164</v>
          </cell>
          <cell r="F702">
            <v>1164</v>
          </cell>
          <cell r="G702">
            <v>177271.44</v>
          </cell>
          <cell r="H702">
            <v>0</v>
          </cell>
        </row>
        <row r="703">
          <cell r="A703" t="str">
            <v>08.02.35a</v>
          </cell>
          <cell r="B703" t="str">
            <v>Laép chuoãi neùo daây daãn &lt;= 14 baùt, coät cao &lt;= 20m</v>
          </cell>
          <cell r="C703" t="str">
            <v>chuoãi</v>
          </cell>
          <cell r="D703">
            <v>1395</v>
          </cell>
          <cell r="E703">
            <v>1395</v>
          </cell>
          <cell r="F703">
            <v>1395</v>
          </cell>
          <cell r="G703">
            <v>153315.84</v>
          </cell>
          <cell r="H703">
            <v>0</v>
          </cell>
        </row>
        <row r="704">
          <cell r="A704" t="str">
            <v>08.02.35b</v>
          </cell>
          <cell r="B704" t="str">
            <v>Laép chuoãi neùo daây daãn &lt;= 14 baùt, coät cao &lt;= 30m</v>
          </cell>
          <cell r="C704" t="str">
            <v>chuoãi</v>
          </cell>
          <cell r="D704">
            <v>1395</v>
          </cell>
          <cell r="E704">
            <v>1395</v>
          </cell>
          <cell r="F704">
            <v>1395</v>
          </cell>
          <cell r="G704">
            <v>161700.30000000002</v>
          </cell>
          <cell r="H704">
            <v>0</v>
          </cell>
        </row>
        <row r="705">
          <cell r="A705" t="str">
            <v>08.02.35c</v>
          </cell>
          <cell r="B705" t="str">
            <v>Laép chuoãi neùo daây daãn &lt;= 14 baùt, coät cao &lt;= 40m</v>
          </cell>
          <cell r="C705" t="str">
            <v>chuoãi</v>
          </cell>
          <cell r="D705">
            <v>1395</v>
          </cell>
          <cell r="E705">
            <v>1395</v>
          </cell>
          <cell r="F705">
            <v>1395</v>
          </cell>
          <cell r="G705">
            <v>183260.34</v>
          </cell>
          <cell r="H705">
            <v>0</v>
          </cell>
        </row>
        <row r="706">
          <cell r="A706" t="str">
            <v>08.02.35d</v>
          </cell>
          <cell r="B706" t="str">
            <v>Laép chuoãi neùo daây daãn &lt;= 14 baùt, coät cao &lt;= 50m</v>
          </cell>
          <cell r="C706" t="str">
            <v>chuoãi</v>
          </cell>
          <cell r="D706">
            <v>1395</v>
          </cell>
          <cell r="E706">
            <v>1395</v>
          </cell>
          <cell r="F706">
            <v>1395</v>
          </cell>
          <cell r="G706">
            <v>204820.38</v>
          </cell>
          <cell r="H706">
            <v>0</v>
          </cell>
        </row>
        <row r="707">
          <cell r="A707" t="str">
            <v>08.02.35e</v>
          </cell>
          <cell r="B707" t="str">
            <v>Laép chuoãi neùo daây daãn &lt;= 14 baùt, coät cao &lt;= 60m</v>
          </cell>
          <cell r="C707" t="str">
            <v>chuoãi</v>
          </cell>
          <cell r="D707">
            <v>1395</v>
          </cell>
          <cell r="E707">
            <v>1395</v>
          </cell>
          <cell r="F707">
            <v>1395</v>
          </cell>
          <cell r="G707">
            <v>225182.63999999998</v>
          </cell>
          <cell r="H707">
            <v>0</v>
          </cell>
        </row>
        <row r="708">
          <cell r="A708" t="str">
            <v>08.02.36a</v>
          </cell>
          <cell r="B708" t="str">
            <v>Laép chuoãi neùo daây daãn &lt;= 18 baùt, coät cao &lt;= 20m</v>
          </cell>
          <cell r="C708" t="str">
            <v>chuoãi</v>
          </cell>
          <cell r="D708">
            <v>1684</v>
          </cell>
          <cell r="E708">
            <v>1684</v>
          </cell>
          <cell r="F708">
            <v>1684</v>
          </cell>
          <cell r="G708">
            <v>184458.12</v>
          </cell>
          <cell r="H708">
            <v>0</v>
          </cell>
        </row>
        <row r="709">
          <cell r="A709" t="str">
            <v>08.02.36b</v>
          </cell>
          <cell r="B709" t="str">
            <v>Laép chuoãi neùo daây daãn &lt;= 18 baùt, coät cao &lt;= 30m</v>
          </cell>
          <cell r="C709" t="str">
            <v>chuoãi</v>
          </cell>
          <cell r="D709">
            <v>1684</v>
          </cell>
          <cell r="E709">
            <v>1684</v>
          </cell>
          <cell r="F709">
            <v>1684</v>
          </cell>
          <cell r="G709">
            <v>194040.36</v>
          </cell>
          <cell r="H709">
            <v>0</v>
          </cell>
        </row>
        <row r="710">
          <cell r="A710" t="str">
            <v>08.02.36c</v>
          </cell>
          <cell r="B710" t="str">
            <v>Laép chuoãi neùo daây daãn &lt;= 18 baùt, coät cao &lt;= 40m</v>
          </cell>
          <cell r="C710" t="str">
            <v>chuoãi</v>
          </cell>
          <cell r="D710">
            <v>1684</v>
          </cell>
          <cell r="E710">
            <v>1684</v>
          </cell>
          <cell r="F710">
            <v>1684</v>
          </cell>
          <cell r="G710">
            <v>220391.52000000002</v>
          </cell>
          <cell r="H710">
            <v>0</v>
          </cell>
        </row>
        <row r="711">
          <cell r="A711" t="str">
            <v>08.02.36d</v>
          </cell>
          <cell r="B711" t="str">
            <v>Laép chuoãi neùo daây daãn &lt;= 18 baùt, coät cao &lt;= 50m</v>
          </cell>
          <cell r="C711" t="str">
            <v>chuoãi</v>
          </cell>
          <cell r="D711">
            <v>1684</v>
          </cell>
          <cell r="E711">
            <v>1684</v>
          </cell>
          <cell r="F711">
            <v>1684</v>
          </cell>
          <cell r="G711">
            <v>245544.9</v>
          </cell>
          <cell r="H711">
            <v>0</v>
          </cell>
        </row>
        <row r="712">
          <cell r="A712" t="str">
            <v>08.02.36e</v>
          </cell>
          <cell r="B712" t="str">
            <v>Laép chuoãi neùo daây daãn &lt;= 18 baùt, coät cao &lt;= 60m</v>
          </cell>
          <cell r="C712" t="str">
            <v>chuoãi</v>
          </cell>
          <cell r="D712">
            <v>1684</v>
          </cell>
          <cell r="E712">
            <v>1684</v>
          </cell>
          <cell r="F712">
            <v>1684</v>
          </cell>
          <cell r="G712">
            <v>311422.8</v>
          </cell>
          <cell r="H712">
            <v>0</v>
          </cell>
        </row>
        <row r="713">
          <cell r="A713" t="str">
            <v>08.02.37a</v>
          </cell>
          <cell r="B713" t="str">
            <v>Laép chuoãi neùo daây daãn &gt; 18 baùt, coät cao &lt;= 20m</v>
          </cell>
          <cell r="C713" t="str">
            <v>chuoãi</v>
          </cell>
          <cell r="D713">
            <v>989</v>
          </cell>
          <cell r="E713">
            <v>989</v>
          </cell>
          <cell r="F713">
            <v>989</v>
          </cell>
          <cell r="G713">
            <v>221589.30000000002</v>
          </cell>
          <cell r="H713">
            <v>0</v>
          </cell>
        </row>
        <row r="714">
          <cell r="A714" t="str">
            <v>08.02.37b</v>
          </cell>
          <cell r="B714" t="str">
            <v>Laép chuoãi neùo daây daãn &gt; 18 baùt, coät cao &lt;= 30m</v>
          </cell>
          <cell r="C714" t="str">
            <v>chuoãi</v>
          </cell>
          <cell r="D714">
            <v>989</v>
          </cell>
          <cell r="E714">
            <v>989</v>
          </cell>
          <cell r="F714">
            <v>989</v>
          </cell>
          <cell r="G714">
            <v>232568.95</v>
          </cell>
          <cell r="H714">
            <v>0</v>
          </cell>
        </row>
        <row r="715">
          <cell r="A715" t="str">
            <v>08.02.37c</v>
          </cell>
          <cell r="B715" t="str">
            <v>Laép chuoãi neùo daây daãn &gt; 18 baùt, coät cao &lt;= 40m</v>
          </cell>
          <cell r="C715" t="str">
            <v>chuoãi</v>
          </cell>
          <cell r="D715">
            <v>989</v>
          </cell>
          <cell r="E715">
            <v>989</v>
          </cell>
          <cell r="F715">
            <v>989</v>
          </cell>
          <cell r="G715">
            <v>264509.75</v>
          </cell>
          <cell r="H715">
            <v>0</v>
          </cell>
        </row>
        <row r="716">
          <cell r="A716" t="str">
            <v>08.02.37d</v>
          </cell>
          <cell r="B716" t="str">
            <v>Laép chuoãi neùo daây daãn &gt; 18 baùt, coät cao &lt;= 50m</v>
          </cell>
          <cell r="C716" t="str">
            <v>chuoãi</v>
          </cell>
          <cell r="D716">
            <v>989</v>
          </cell>
          <cell r="E716">
            <v>989</v>
          </cell>
          <cell r="F716">
            <v>989</v>
          </cell>
          <cell r="G716">
            <v>294454.25</v>
          </cell>
          <cell r="H716">
            <v>0</v>
          </cell>
        </row>
        <row r="717">
          <cell r="A717" t="str">
            <v>08.02.37e</v>
          </cell>
          <cell r="B717" t="str">
            <v>Laép chuoãi neùo daây daãn &gt; 18 baùt, coät cao &lt;= 60m</v>
          </cell>
          <cell r="C717" t="str">
            <v>chuoãi</v>
          </cell>
          <cell r="D717">
            <v>989</v>
          </cell>
          <cell r="E717">
            <v>989</v>
          </cell>
          <cell r="F717">
            <v>989</v>
          </cell>
          <cell r="G717">
            <v>324398.75</v>
          </cell>
          <cell r="H717">
            <v>0</v>
          </cell>
        </row>
        <row r="718">
          <cell r="A718" t="str">
            <v>08.03.00</v>
          </cell>
          <cell r="B718" t="str">
            <v xml:space="preserve">THAÙO SÖÙ ÑÖÙNG </v>
          </cell>
          <cell r="H718">
            <v>0</v>
          </cell>
        </row>
        <row r="719">
          <cell r="A719" t="str">
            <v>08.03.11a</v>
          </cell>
          <cell r="B719" t="str">
            <v>Thaùo söù ñöùng treân xaø, coät BTLT (6-10 kV)</v>
          </cell>
          <cell r="C719" t="str">
            <v>caùi</v>
          </cell>
          <cell r="D719">
            <v>0</v>
          </cell>
          <cell r="E719">
            <v>0</v>
          </cell>
          <cell r="F719">
            <v>0</v>
          </cell>
          <cell r="G719">
            <v>16691.399999999998</v>
          </cell>
          <cell r="H719">
            <v>0</v>
          </cell>
        </row>
        <row r="720">
          <cell r="A720" t="str">
            <v>08.03.11b</v>
          </cell>
          <cell r="B720" t="str">
            <v>Thaùo söù ñöùng treân xaø, coät BTLT (15-22 kV)</v>
          </cell>
          <cell r="C720" t="str">
            <v>caùi</v>
          </cell>
          <cell r="D720">
            <v>0</v>
          </cell>
          <cell r="E720">
            <v>0</v>
          </cell>
          <cell r="F720">
            <v>0</v>
          </cell>
          <cell r="G720">
            <v>22997.040000000001</v>
          </cell>
          <cell r="H720">
            <v>0</v>
          </cell>
        </row>
        <row r="721">
          <cell r="A721" t="str">
            <v>08.03.11c</v>
          </cell>
          <cell r="B721" t="str">
            <v>Thaùo söù ñöùng treân xaø, coät BTLT 35 kV</v>
          </cell>
          <cell r="C721" t="str">
            <v>caùi</v>
          </cell>
          <cell r="D721">
            <v>0</v>
          </cell>
          <cell r="E721">
            <v>0</v>
          </cell>
          <cell r="F721">
            <v>0</v>
          </cell>
          <cell r="G721">
            <v>28839.03</v>
          </cell>
          <cell r="H721">
            <v>0</v>
          </cell>
        </row>
        <row r="722">
          <cell r="A722" t="str">
            <v>08.03.12a</v>
          </cell>
          <cell r="B722" t="str">
            <v>Thaùo söù ñöùng treân coät beâ toâng vuoâng (6-10 kV)</v>
          </cell>
          <cell r="C722" t="str">
            <v>caùi</v>
          </cell>
          <cell r="D722">
            <v>0</v>
          </cell>
          <cell r="E722">
            <v>0</v>
          </cell>
          <cell r="F722">
            <v>0</v>
          </cell>
          <cell r="G722">
            <v>11498.52</v>
          </cell>
          <cell r="H722">
            <v>0</v>
          </cell>
        </row>
        <row r="723">
          <cell r="A723" t="str">
            <v>08.03.12b</v>
          </cell>
          <cell r="B723" t="str">
            <v>Thaùo söù ñöùng treân coät beâ toâng vuoâng (15-22 kV)</v>
          </cell>
          <cell r="C723" t="str">
            <v>caùi</v>
          </cell>
          <cell r="D723">
            <v>0</v>
          </cell>
          <cell r="E723">
            <v>0</v>
          </cell>
          <cell r="F723">
            <v>0</v>
          </cell>
          <cell r="G723">
            <v>15856.829999999998</v>
          </cell>
          <cell r="H723">
            <v>0</v>
          </cell>
        </row>
        <row r="724">
          <cell r="A724" t="str">
            <v>08.03.12c</v>
          </cell>
          <cell r="B724" t="str">
            <v>Thaùo söù ñöùng treân coät beâ toâng vuoâng 35 kV</v>
          </cell>
          <cell r="C724" t="str">
            <v>caùi</v>
          </cell>
          <cell r="D724">
            <v>0</v>
          </cell>
          <cell r="E724">
            <v>0</v>
          </cell>
          <cell r="F724">
            <v>0</v>
          </cell>
          <cell r="G724">
            <v>19658.760000000002</v>
          </cell>
          <cell r="H724">
            <v>0</v>
          </cell>
        </row>
        <row r="725">
          <cell r="A725" t="str">
            <v>08.03.13</v>
          </cell>
          <cell r="B725" t="str">
            <v>Thaùo söù haï theá</v>
          </cell>
          <cell r="C725" t="str">
            <v>caùi</v>
          </cell>
          <cell r="D725">
            <v>0</v>
          </cell>
          <cell r="E725">
            <v>0</v>
          </cell>
          <cell r="F725">
            <v>0</v>
          </cell>
          <cell r="G725">
            <v>88093.5</v>
          </cell>
          <cell r="H725">
            <v>0</v>
          </cell>
        </row>
        <row r="726">
          <cell r="A726" t="str">
            <v>08.04.10</v>
          </cell>
          <cell r="B726" t="str">
            <v>THAÙO CHUOÃI SÖÙ ÑÔÕ</v>
          </cell>
          <cell r="H726">
            <v>0</v>
          </cell>
        </row>
        <row r="727">
          <cell r="A727" t="str">
            <v>08.04.11a</v>
          </cell>
          <cell r="B727" t="str">
            <v>Thaùo chuoãi söù ñôõ &lt;= 2 baùt, coät cao &lt;= 20m</v>
          </cell>
          <cell r="C727" t="str">
            <v>chuoãi</v>
          </cell>
          <cell r="D727">
            <v>0</v>
          </cell>
          <cell r="E727">
            <v>0</v>
          </cell>
          <cell r="F727">
            <v>0</v>
          </cell>
          <cell r="G727">
            <v>24953.75</v>
          </cell>
          <cell r="H727">
            <v>0</v>
          </cell>
        </row>
        <row r="728">
          <cell r="A728" t="str">
            <v>08.04.11b</v>
          </cell>
          <cell r="B728" t="str">
            <v>Thaùo chuoãi söù ñôõ &lt;= 2 baùt, coät cao &lt;= 30m</v>
          </cell>
          <cell r="C728" t="str">
            <v>chuoãi</v>
          </cell>
          <cell r="D728">
            <v>0</v>
          </cell>
          <cell r="E728">
            <v>0</v>
          </cell>
          <cell r="F728">
            <v>0</v>
          </cell>
          <cell r="G728">
            <v>30942.65</v>
          </cell>
          <cell r="H728">
            <v>0</v>
          </cell>
        </row>
        <row r="729">
          <cell r="A729" t="str">
            <v>08.04.11c</v>
          </cell>
          <cell r="B729" t="str">
            <v>Thaùo chuoãi söù ñôõ &lt;= 2 baùt, coät cao &lt;= 40m</v>
          </cell>
          <cell r="C729" t="str">
            <v>chuoãi</v>
          </cell>
          <cell r="D729">
            <v>0</v>
          </cell>
          <cell r="E729">
            <v>0</v>
          </cell>
          <cell r="F729">
            <v>0</v>
          </cell>
          <cell r="G729">
            <v>35933.4</v>
          </cell>
          <cell r="H729">
            <v>0</v>
          </cell>
        </row>
        <row r="730">
          <cell r="A730" t="str">
            <v>08.04.11d</v>
          </cell>
          <cell r="B730" t="str">
            <v>Thaùo chuoãi söù ñôõ &lt;= 2 baùt, coät cao &lt;= 50m</v>
          </cell>
          <cell r="C730" t="str">
            <v>chuoãi</v>
          </cell>
          <cell r="D730">
            <v>0</v>
          </cell>
          <cell r="E730">
            <v>0</v>
          </cell>
          <cell r="F730">
            <v>0</v>
          </cell>
          <cell r="G730">
            <v>41922.299999999996</v>
          </cell>
          <cell r="H730">
            <v>0</v>
          </cell>
        </row>
        <row r="731">
          <cell r="A731" t="str">
            <v>08.04.11e</v>
          </cell>
          <cell r="B731" t="str">
            <v>Thaùo chuoãi söù ñôõ &lt;= 2 baùt, coät cao &lt;= 60m</v>
          </cell>
          <cell r="C731" t="str">
            <v>chuoãi</v>
          </cell>
          <cell r="D731">
            <v>0</v>
          </cell>
          <cell r="E731">
            <v>0</v>
          </cell>
          <cell r="F731">
            <v>0</v>
          </cell>
          <cell r="G731">
            <v>43918.6</v>
          </cell>
          <cell r="H731">
            <v>0</v>
          </cell>
        </row>
        <row r="732">
          <cell r="A732" t="str">
            <v>08.04.12a</v>
          </cell>
          <cell r="B732" t="str">
            <v>Thaùo chuoãi söù ñôõ &lt;= 5 baùt, coät cao &lt;= 20m</v>
          </cell>
          <cell r="C732" t="str">
            <v>chuoãi</v>
          </cell>
          <cell r="D732">
            <v>0</v>
          </cell>
          <cell r="E732">
            <v>0</v>
          </cell>
          <cell r="F732">
            <v>0</v>
          </cell>
          <cell r="G732">
            <v>43918.6</v>
          </cell>
          <cell r="H732">
            <v>0</v>
          </cell>
        </row>
        <row r="733">
          <cell r="A733" t="str">
            <v>08.04.12b</v>
          </cell>
          <cell r="B733" t="str">
            <v>Thaùo chuoãi söù ñôõ &lt;= 5 baùt, coät cao &lt;= 30m</v>
          </cell>
          <cell r="C733" t="str">
            <v>chuoãi</v>
          </cell>
          <cell r="D733">
            <v>0</v>
          </cell>
          <cell r="E733">
            <v>0</v>
          </cell>
          <cell r="F733">
            <v>0</v>
          </cell>
          <cell r="G733">
            <v>45914.9</v>
          </cell>
          <cell r="H733">
            <v>0</v>
          </cell>
        </row>
        <row r="734">
          <cell r="A734" t="str">
            <v>08.04.12c</v>
          </cell>
          <cell r="B734" t="str">
            <v>Thaùo chuoãi söù ñôõ &lt;= 5 baùt, coät cao &lt;= 40m</v>
          </cell>
          <cell r="C734" t="str">
            <v>chuoãi</v>
          </cell>
          <cell r="D734">
            <v>0</v>
          </cell>
          <cell r="E734">
            <v>0</v>
          </cell>
          <cell r="F734">
            <v>0</v>
          </cell>
          <cell r="G734">
            <v>50905.65</v>
          </cell>
          <cell r="H734">
            <v>0</v>
          </cell>
        </row>
        <row r="735">
          <cell r="A735" t="str">
            <v>08.04.12d</v>
          </cell>
          <cell r="B735" t="str">
            <v>Thaùo chuoãi söù ñôõ &lt;= 5 baùt, coät cao &lt;= 50m</v>
          </cell>
          <cell r="C735" t="str">
            <v>chuoãi</v>
          </cell>
          <cell r="D735">
            <v>0</v>
          </cell>
          <cell r="E735">
            <v>0</v>
          </cell>
          <cell r="F735">
            <v>0</v>
          </cell>
          <cell r="G735">
            <v>57892.7</v>
          </cell>
          <cell r="H735">
            <v>0</v>
          </cell>
        </row>
        <row r="736">
          <cell r="A736" t="str">
            <v>08.04.12e</v>
          </cell>
          <cell r="B736" t="str">
            <v>Thaùo chuoãi söù ñôõ &lt;= 5 baùt, coät cao &lt;= 60m</v>
          </cell>
          <cell r="C736" t="str">
            <v>chuoãi</v>
          </cell>
          <cell r="D736">
            <v>0</v>
          </cell>
          <cell r="E736">
            <v>0</v>
          </cell>
          <cell r="F736">
            <v>0</v>
          </cell>
          <cell r="G736">
            <v>63881.599999999999</v>
          </cell>
          <cell r="H736">
            <v>0</v>
          </cell>
        </row>
        <row r="737">
          <cell r="A737" t="str">
            <v>08.04.13a</v>
          </cell>
          <cell r="B737" t="str">
            <v>Thaùo chuoãi söù ñôõ &lt;= 8 baùt, coät cao &lt;= 20m</v>
          </cell>
          <cell r="C737" t="str">
            <v>chuoãi</v>
          </cell>
          <cell r="D737">
            <v>0</v>
          </cell>
          <cell r="E737">
            <v>0</v>
          </cell>
          <cell r="F737">
            <v>0</v>
          </cell>
          <cell r="G737">
            <v>69870.5</v>
          </cell>
          <cell r="H737">
            <v>0</v>
          </cell>
        </row>
        <row r="738">
          <cell r="A738" t="str">
            <v>08.04.13b</v>
          </cell>
          <cell r="B738" t="str">
            <v>Thaùo chuoãi söù ñôõ &lt;= 8 baùt, coät cao &lt;= 30m</v>
          </cell>
          <cell r="C738" t="str">
            <v>chuoãi</v>
          </cell>
          <cell r="D738">
            <v>0</v>
          </cell>
          <cell r="E738">
            <v>0</v>
          </cell>
          <cell r="F738">
            <v>0</v>
          </cell>
          <cell r="G738">
            <v>72864.95</v>
          </cell>
          <cell r="H738">
            <v>0</v>
          </cell>
        </row>
        <row r="739">
          <cell r="A739" t="str">
            <v>08.04.13c</v>
          </cell>
          <cell r="B739" t="str">
            <v>Thaùo chuoãi söù ñôõ &lt;= 8 baùt, coät cao &lt;= 40m</v>
          </cell>
          <cell r="C739" t="str">
            <v>chuoãi</v>
          </cell>
          <cell r="D739">
            <v>0</v>
          </cell>
          <cell r="E739">
            <v>0</v>
          </cell>
          <cell r="F739">
            <v>0</v>
          </cell>
          <cell r="G739">
            <v>79852</v>
          </cell>
          <cell r="H739">
            <v>0</v>
          </cell>
        </row>
        <row r="740">
          <cell r="A740" t="str">
            <v>08.04.13d</v>
          </cell>
          <cell r="B740" t="str">
            <v>Thaùo chuoãi söù ñôõ &lt;= 8 baùt, coät cao &lt;= 50m</v>
          </cell>
          <cell r="C740" t="str">
            <v>chuoãi</v>
          </cell>
          <cell r="D740">
            <v>0</v>
          </cell>
          <cell r="E740">
            <v>0</v>
          </cell>
          <cell r="F740">
            <v>0</v>
          </cell>
          <cell r="G740">
            <v>92827.950000000012</v>
          </cell>
          <cell r="H740">
            <v>0</v>
          </cell>
        </row>
        <row r="741">
          <cell r="A741" t="str">
            <v>08.04.13e</v>
          </cell>
          <cell r="B741" t="str">
            <v>Thaùo chuoãi söù ñôõ &lt;= 8 baùt, coät cao &lt;= 60m</v>
          </cell>
          <cell r="C741" t="str">
            <v>chuoãi</v>
          </cell>
          <cell r="D741">
            <v>0</v>
          </cell>
          <cell r="E741">
            <v>0</v>
          </cell>
          <cell r="F741">
            <v>0</v>
          </cell>
          <cell r="G741">
            <v>101811.3</v>
          </cell>
          <cell r="H741">
            <v>0</v>
          </cell>
        </row>
        <row r="742">
          <cell r="A742" t="str">
            <v>08.04.14a</v>
          </cell>
          <cell r="B742" t="str">
            <v>Thaùo chuoãi söù ñôõ &lt;= 11 baùt, coät cao &lt;= 20m</v>
          </cell>
          <cell r="C742" t="str">
            <v>chuoãi</v>
          </cell>
          <cell r="D742">
            <v>0</v>
          </cell>
          <cell r="E742">
            <v>0</v>
          </cell>
          <cell r="F742">
            <v>0</v>
          </cell>
          <cell r="G742">
            <v>98816.85</v>
          </cell>
          <cell r="H742">
            <v>0</v>
          </cell>
        </row>
        <row r="743">
          <cell r="A743" t="str">
            <v>08.04.14b</v>
          </cell>
          <cell r="B743" t="str">
            <v>Thaùo chuoãi söù ñôõ &lt;= 11 baùt, coät cao &lt;= 30m</v>
          </cell>
          <cell r="C743" t="str">
            <v>chuoãi</v>
          </cell>
          <cell r="D743">
            <v>0</v>
          </cell>
          <cell r="E743">
            <v>0</v>
          </cell>
          <cell r="F743">
            <v>0</v>
          </cell>
          <cell r="G743">
            <v>103807.6</v>
          </cell>
          <cell r="H743">
            <v>0</v>
          </cell>
        </row>
        <row r="744">
          <cell r="A744" t="str">
            <v>08.04.14c</v>
          </cell>
          <cell r="B744" t="str">
            <v>Thaùo chuoãi söù ñôõ &lt;= 11 baùt, coät cao &lt;= 40m</v>
          </cell>
          <cell r="C744" t="str">
            <v>chuoãi</v>
          </cell>
          <cell r="D744">
            <v>0</v>
          </cell>
          <cell r="E744">
            <v>0</v>
          </cell>
          <cell r="F744">
            <v>0</v>
          </cell>
          <cell r="G744">
            <v>114787.24999999999</v>
          </cell>
          <cell r="H744">
            <v>0</v>
          </cell>
        </row>
        <row r="745">
          <cell r="A745" t="str">
            <v>08.04.14d</v>
          </cell>
          <cell r="B745" t="str">
            <v>Thaùo chuoãi söù ñôõ &lt;= 11 baùt, coät cao &lt;= 50m</v>
          </cell>
          <cell r="C745" t="str">
            <v>chuoãi</v>
          </cell>
          <cell r="D745">
            <v>0</v>
          </cell>
          <cell r="E745">
            <v>0</v>
          </cell>
          <cell r="F745">
            <v>0</v>
          </cell>
          <cell r="G745">
            <v>131755.80000000002</v>
          </cell>
          <cell r="H745">
            <v>0</v>
          </cell>
        </row>
        <row r="746">
          <cell r="A746" t="str">
            <v>08.04.14e</v>
          </cell>
          <cell r="B746" t="str">
            <v>Thaùo chuoãi söù ñôõ &lt;= 11 baùt, coät cao &lt;= 60m</v>
          </cell>
          <cell r="C746" t="str">
            <v>chuoãi</v>
          </cell>
          <cell r="D746">
            <v>0</v>
          </cell>
          <cell r="E746">
            <v>0</v>
          </cell>
          <cell r="F746">
            <v>0</v>
          </cell>
          <cell r="G746">
            <v>144731.75</v>
          </cell>
          <cell r="H746">
            <v>0</v>
          </cell>
        </row>
        <row r="747">
          <cell r="A747" t="str">
            <v>08.04.15a</v>
          </cell>
          <cell r="B747" t="str">
            <v>Thaùo chuoãi söù ñôõ &lt;= 14 baùt, coät cao &lt;= 20m</v>
          </cell>
          <cell r="C747" t="str">
            <v>chuoãi</v>
          </cell>
          <cell r="D747">
            <v>0</v>
          </cell>
          <cell r="E747">
            <v>0</v>
          </cell>
          <cell r="F747">
            <v>0</v>
          </cell>
          <cell r="G747">
            <v>124768.75</v>
          </cell>
          <cell r="H747">
            <v>0</v>
          </cell>
        </row>
        <row r="748">
          <cell r="A748" t="str">
            <v>08.04.15b</v>
          </cell>
          <cell r="B748" t="str">
            <v>Thaùo chuoãi söù ñôõ &lt;= 14 baùt, coät cao &lt;= 30m</v>
          </cell>
          <cell r="C748" t="str">
            <v>chuoãi</v>
          </cell>
          <cell r="D748">
            <v>0</v>
          </cell>
          <cell r="E748">
            <v>0</v>
          </cell>
          <cell r="F748">
            <v>0</v>
          </cell>
          <cell r="G748">
            <v>131755.80000000002</v>
          </cell>
          <cell r="H748">
            <v>0</v>
          </cell>
        </row>
        <row r="749">
          <cell r="A749" t="str">
            <v>08.04.15c</v>
          </cell>
          <cell r="B749" t="str">
            <v>Thaùo chuoãi söù ñôõ &lt;= 14 baùt, coät cao &lt;= 40m</v>
          </cell>
          <cell r="C749" t="str">
            <v>chuoãi</v>
          </cell>
          <cell r="D749">
            <v>0</v>
          </cell>
          <cell r="E749">
            <v>0</v>
          </cell>
          <cell r="F749">
            <v>0</v>
          </cell>
          <cell r="G749">
            <v>143733.6</v>
          </cell>
          <cell r="H749">
            <v>0</v>
          </cell>
        </row>
        <row r="750">
          <cell r="A750" t="str">
            <v>08.04.15d</v>
          </cell>
          <cell r="B750" t="str">
            <v>Thaùo chuoãi söù ñôõ &lt;= 14 baùt, coät cao &lt;= 50m</v>
          </cell>
          <cell r="C750" t="str">
            <v>chuoãi</v>
          </cell>
          <cell r="D750">
            <v>0</v>
          </cell>
          <cell r="E750">
            <v>0</v>
          </cell>
          <cell r="F750">
            <v>0</v>
          </cell>
          <cell r="G750">
            <v>166691.04999999999</v>
          </cell>
          <cell r="H750">
            <v>0</v>
          </cell>
        </row>
        <row r="751">
          <cell r="A751" t="str">
            <v>08.04.15e</v>
          </cell>
          <cell r="B751" t="str">
            <v>Thaùo chuoãi söù ñôõ &lt;= 14 baùt, coät cao &lt;= 60m</v>
          </cell>
          <cell r="C751" t="str">
            <v>chuoãi</v>
          </cell>
          <cell r="D751">
            <v>0</v>
          </cell>
          <cell r="E751">
            <v>0</v>
          </cell>
          <cell r="F751">
            <v>0</v>
          </cell>
          <cell r="G751">
            <v>183659.6</v>
          </cell>
          <cell r="H751">
            <v>0</v>
          </cell>
        </row>
        <row r="752">
          <cell r="A752" t="str">
            <v>08.04.16a</v>
          </cell>
          <cell r="B752" t="str">
            <v>Thaùo chuoãi söù ñôõ &lt;= 18 baùt, coät cao &lt;= 20m</v>
          </cell>
          <cell r="C752" t="str">
            <v>chuoãi</v>
          </cell>
          <cell r="D752">
            <v>0</v>
          </cell>
          <cell r="E752">
            <v>0</v>
          </cell>
          <cell r="F752">
            <v>0</v>
          </cell>
          <cell r="G752">
            <v>147726.20000000001</v>
          </cell>
          <cell r="H752">
            <v>0</v>
          </cell>
        </row>
        <row r="753">
          <cell r="A753" t="str">
            <v>08.04.16b</v>
          </cell>
          <cell r="B753" t="str">
            <v>Thaùo chuoãi söù ñôõ &lt;= 18 baùt, coät cao &lt;= 30m</v>
          </cell>
          <cell r="C753" t="str">
            <v>chuoãi</v>
          </cell>
          <cell r="D753">
            <v>0</v>
          </cell>
          <cell r="E753">
            <v>0</v>
          </cell>
          <cell r="F753">
            <v>0</v>
          </cell>
          <cell r="G753">
            <v>155711.4</v>
          </cell>
          <cell r="H753">
            <v>0</v>
          </cell>
        </row>
        <row r="754">
          <cell r="A754" t="str">
            <v>08.04.16c</v>
          </cell>
          <cell r="B754" t="str">
            <v>Thaùo chuoãi söù ñôõ &lt;= 18 baùt, coät cao &lt;= 40m</v>
          </cell>
          <cell r="C754" t="str">
            <v>chuoãi</v>
          </cell>
          <cell r="D754">
            <v>0</v>
          </cell>
          <cell r="E754">
            <v>0</v>
          </cell>
          <cell r="F754">
            <v>0</v>
          </cell>
          <cell r="G754">
            <v>168687.35</v>
          </cell>
          <cell r="H754">
            <v>0</v>
          </cell>
        </row>
        <row r="755">
          <cell r="A755" t="str">
            <v>08.04.16d</v>
          </cell>
          <cell r="B755" t="str">
            <v>Thaùo chuoãi söù ñôõ &lt;= 18 baùt, coät cao &lt;= 50m</v>
          </cell>
          <cell r="C755" t="str">
            <v>chuoãi</v>
          </cell>
          <cell r="D755">
            <v>0</v>
          </cell>
          <cell r="E755">
            <v>0</v>
          </cell>
          <cell r="F755">
            <v>0</v>
          </cell>
          <cell r="G755">
            <v>193641.1</v>
          </cell>
          <cell r="H755">
            <v>0</v>
          </cell>
        </row>
        <row r="756">
          <cell r="A756" t="str">
            <v>08.04.16e</v>
          </cell>
          <cell r="B756" t="str">
            <v>Thaùo chuoãi söù ñôõ &lt;= 18 baùt, coät cao &lt;= 60m</v>
          </cell>
          <cell r="C756" t="str">
            <v>chuoãi</v>
          </cell>
          <cell r="D756">
            <v>0</v>
          </cell>
          <cell r="E756">
            <v>0</v>
          </cell>
          <cell r="F756">
            <v>0</v>
          </cell>
          <cell r="G756">
            <v>215600.40000000002</v>
          </cell>
          <cell r="H756">
            <v>0</v>
          </cell>
        </row>
        <row r="757">
          <cell r="A757" t="str">
            <v>08.04.17a</v>
          </cell>
          <cell r="B757" t="str">
            <v>Thaùo chuoãi söù ñôõ &gt; 18 baùt, coät cao &lt;= 20m</v>
          </cell>
          <cell r="C757" t="str">
            <v>chuoãi</v>
          </cell>
          <cell r="D757">
            <v>0</v>
          </cell>
          <cell r="E757">
            <v>0</v>
          </cell>
          <cell r="F757">
            <v>0</v>
          </cell>
          <cell r="G757">
            <v>179667</v>
          </cell>
          <cell r="H757">
            <v>0</v>
          </cell>
        </row>
        <row r="758">
          <cell r="A758" t="str">
            <v>08.04.17b</v>
          </cell>
          <cell r="B758" t="str">
            <v>Thaùo chuoãi söù ñôõ &gt; 18 baùt, coät cao &lt;= 30m</v>
          </cell>
          <cell r="C758" t="str">
            <v>chuoãi</v>
          </cell>
          <cell r="D758">
            <v>0</v>
          </cell>
          <cell r="E758">
            <v>0</v>
          </cell>
          <cell r="F758">
            <v>0</v>
          </cell>
          <cell r="G758">
            <v>189648.5</v>
          </cell>
          <cell r="H758">
            <v>0</v>
          </cell>
        </row>
        <row r="759">
          <cell r="A759" t="str">
            <v>08.04.17c</v>
          </cell>
          <cell r="B759" t="str">
            <v>Thaùo chuoãi söù ñôõ &gt; 18 baùt, coät cao &lt;= 40m</v>
          </cell>
          <cell r="C759" t="str">
            <v>chuoãi</v>
          </cell>
          <cell r="D759">
            <v>0</v>
          </cell>
          <cell r="E759">
            <v>0</v>
          </cell>
          <cell r="F759">
            <v>0</v>
          </cell>
          <cell r="G759">
            <v>206617.05</v>
          </cell>
          <cell r="H759">
            <v>0</v>
          </cell>
        </row>
        <row r="760">
          <cell r="A760" t="str">
            <v>08.04.17d</v>
          </cell>
          <cell r="B760" t="str">
            <v>Thaùo chuoãi söù ñôõ &gt; 18 baùt, coät cao &lt;= 50m</v>
          </cell>
          <cell r="C760" t="str">
            <v>chuoãi</v>
          </cell>
          <cell r="D760">
            <v>0</v>
          </cell>
          <cell r="E760">
            <v>0</v>
          </cell>
          <cell r="F760">
            <v>0</v>
          </cell>
          <cell r="G760">
            <v>236561.55000000002</v>
          </cell>
          <cell r="H760">
            <v>0</v>
          </cell>
        </row>
        <row r="761">
          <cell r="A761" t="str">
            <v>08.04.17e</v>
          </cell>
          <cell r="B761" t="str">
            <v>Thaùo chuoãi söù ñôõ &gt; 18 baùt, coät cao &lt;= 60m</v>
          </cell>
          <cell r="C761" t="str">
            <v>chuoãi</v>
          </cell>
          <cell r="D761">
            <v>0</v>
          </cell>
          <cell r="E761">
            <v>0</v>
          </cell>
          <cell r="F761">
            <v>0</v>
          </cell>
          <cell r="G761">
            <v>263511.60000000003</v>
          </cell>
          <cell r="H761">
            <v>0</v>
          </cell>
        </row>
        <row r="762">
          <cell r="A762" t="str">
            <v>08.04.20</v>
          </cell>
          <cell r="B762" t="str">
            <v>THAÙO CHUOÃI SÖÙ NEÙO</v>
          </cell>
          <cell r="H762">
            <v>0</v>
          </cell>
        </row>
        <row r="763">
          <cell r="A763" t="str">
            <v>08.04.21a</v>
          </cell>
          <cell r="B763" t="str">
            <v>Thaùo chuoãi söù neùo &lt;= 2 baùt, coät cao &lt;= 20m</v>
          </cell>
          <cell r="C763" t="str">
            <v>chuoãi</v>
          </cell>
          <cell r="D763">
            <v>0</v>
          </cell>
          <cell r="E763">
            <v>0</v>
          </cell>
          <cell r="F763">
            <v>0</v>
          </cell>
          <cell r="G763">
            <v>20961.149999999998</v>
          </cell>
          <cell r="H763">
            <v>0</v>
          </cell>
        </row>
        <row r="764">
          <cell r="A764" t="str">
            <v>08.04.21b</v>
          </cell>
          <cell r="B764" t="str">
            <v>Thaùo chuoãi söù neùo &lt;= 2 baùt, coät cao &lt;= 30m</v>
          </cell>
          <cell r="C764" t="str">
            <v>chuoãi</v>
          </cell>
          <cell r="D764">
            <v>0</v>
          </cell>
          <cell r="E764">
            <v>0</v>
          </cell>
          <cell r="F764">
            <v>0</v>
          </cell>
          <cell r="G764">
            <v>25951.9</v>
          </cell>
          <cell r="H764">
            <v>0</v>
          </cell>
        </row>
        <row r="765">
          <cell r="A765" t="str">
            <v>08.04.21c</v>
          </cell>
          <cell r="B765" t="str">
            <v>Thaùo chuoãi söù neùo &lt;= 2 baùt, coät cao &lt;= 40m</v>
          </cell>
          <cell r="C765" t="str">
            <v>chuoãi</v>
          </cell>
          <cell r="D765">
            <v>0</v>
          </cell>
          <cell r="E765">
            <v>0</v>
          </cell>
          <cell r="F765">
            <v>0</v>
          </cell>
          <cell r="G765">
            <v>32938.950000000004</v>
          </cell>
          <cell r="H765">
            <v>0</v>
          </cell>
        </row>
        <row r="766">
          <cell r="A766" t="str">
            <v>08.04.21d</v>
          </cell>
          <cell r="B766" t="str">
            <v>Thaùo chuoãi söù neùo &lt;= 2 baùt, coät cao &lt;= 50m</v>
          </cell>
          <cell r="C766" t="str">
            <v>chuoãi</v>
          </cell>
          <cell r="D766">
            <v>0</v>
          </cell>
          <cell r="E766">
            <v>0</v>
          </cell>
          <cell r="F766">
            <v>0</v>
          </cell>
          <cell r="G766">
            <v>37929.699999999997</v>
          </cell>
          <cell r="H766">
            <v>0</v>
          </cell>
        </row>
        <row r="767">
          <cell r="A767" t="str">
            <v>08.04.21e</v>
          </cell>
          <cell r="B767" t="str">
            <v>Thaùo chuoãi söù neùo &lt;= 2 baùt, coät cao &lt;= 60m</v>
          </cell>
          <cell r="C767" t="str">
            <v>chuoãi</v>
          </cell>
          <cell r="D767">
            <v>0</v>
          </cell>
          <cell r="E767">
            <v>0</v>
          </cell>
          <cell r="F767">
            <v>0</v>
          </cell>
          <cell r="G767">
            <v>43918.6</v>
          </cell>
          <cell r="H767">
            <v>0</v>
          </cell>
        </row>
        <row r="768">
          <cell r="A768" t="str">
            <v>08.04.22a</v>
          </cell>
          <cell r="B768" t="str">
            <v>Thaùo chuoãi söù neùo &lt;= 5 baùt, coät cao &lt;= 20m</v>
          </cell>
          <cell r="C768" t="str">
            <v>chuoãi</v>
          </cell>
          <cell r="D768">
            <v>0</v>
          </cell>
          <cell r="E768">
            <v>0</v>
          </cell>
          <cell r="F768">
            <v>0</v>
          </cell>
          <cell r="G768">
            <v>48909.35</v>
          </cell>
          <cell r="H768">
            <v>0</v>
          </cell>
        </row>
        <row r="769">
          <cell r="A769" t="str">
            <v>08.04.22b</v>
          </cell>
          <cell r="B769" t="str">
            <v>Thaùo chuoãi söù neùo &lt;= 5 baùt, coät cao &lt;= 30m</v>
          </cell>
          <cell r="C769" t="str">
            <v>chuoãi</v>
          </cell>
          <cell r="D769">
            <v>0</v>
          </cell>
          <cell r="E769">
            <v>0</v>
          </cell>
          <cell r="F769">
            <v>0</v>
          </cell>
          <cell r="G769">
            <v>50905.65</v>
          </cell>
          <cell r="H769">
            <v>0</v>
          </cell>
        </row>
        <row r="770">
          <cell r="A770" t="str">
            <v>08.04.22c</v>
          </cell>
          <cell r="B770" t="str">
            <v>Thaùo chuoãi söù neùo &lt;= 5 baùt, coät cao &lt;= 40m</v>
          </cell>
          <cell r="C770" t="str">
            <v>chuoãi</v>
          </cell>
          <cell r="D770">
            <v>0</v>
          </cell>
          <cell r="E770">
            <v>0</v>
          </cell>
          <cell r="F770">
            <v>0</v>
          </cell>
          <cell r="G770">
            <v>56894.549999999996</v>
          </cell>
          <cell r="H770">
            <v>0</v>
          </cell>
        </row>
        <row r="771">
          <cell r="A771" t="str">
            <v>08.04.22d</v>
          </cell>
          <cell r="B771" t="str">
            <v>Thaùo chuoãi söù neùo &lt;= 5 baùt, coät cao &lt;= 50m</v>
          </cell>
          <cell r="C771" t="str">
            <v>chuoãi</v>
          </cell>
          <cell r="D771">
            <v>0</v>
          </cell>
          <cell r="E771">
            <v>0</v>
          </cell>
          <cell r="F771">
            <v>0</v>
          </cell>
          <cell r="G771">
            <v>64879.75</v>
          </cell>
          <cell r="H771">
            <v>0</v>
          </cell>
        </row>
        <row r="772">
          <cell r="A772" t="str">
            <v>08.04.22e</v>
          </cell>
          <cell r="B772" t="str">
            <v>Thaùo chuoãi söù neùo &lt;= 5 baùt, coät cao &lt;= 60m</v>
          </cell>
          <cell r="C772" t="str">
            <v>chuoãi</v>
          </cell>
          <cell r="D772">
            <v>0</v>
          </cell>
          <cell r="E772">
            <v>0</v>
          </cell>
          <cell r="F772">
            <v>0</v>
          </cell>
          <cell r="G772">
            <v>70868.649999999994</v>
          </cell>
          <cell r="H772">
            <v>0</v>
          </cell>
        </row>
        <row r="773">
          <cell r="A773" t="str">
            <v>08.04.23a</v>
          </cell>
          <cell r="B773" t="str">
            <v>Thaùo chuoãi söù neùo &lt;= 8 baùt, coät cao &lt;= 20m</v>
          </cell>
          <cell r="C773" t="str">
            <v>chuoãi</v>
          </cell>
          <cell r="D773">
            <v>0</v>
          </cell>
          <cell r="E773">
            <v>0</v>
          </cell>
          <cell r="F773">
            <v>0</v>
          </cell>
          <cell r="G773">
            <v>77855.7</v>
          </cell>
          <cell r="H773">
            <v>0</v>
          </cell>
        </row>
        <row r="774">
          <cell r="A774" t="str">
            <v>08.04.23b</v>
          </cell>
          <cell r="B774" t="str">
            <v>Thaùo chuoãi söù neùo &lt;= 8 baùt, coät cao &lt;= 30m</v>
          </cell>
          <cell r="C774" t="str">
            <v>chuoãi</v>
          </cell>
          <cell r="D774">
            <v>0</v>
          </cell>
          <cell r="E774">
            <v>0</v>
          </cell>
          <cell r="F774">
            <v>0</v>
          </cell>
          <cell r="G774">
            <v>81848.299999999988</v>
          </cell>
          <cell r="H774">
            <v>0</v>
          </cell>
        </row>
        <row r="775">
          <cell r="A775" t="str">
            <v>08.04.23c</v>
          </cell>
          <cell r="B775" t="str">
            <v>Thaùo chuoãi söù neùo &lt;= 8 baùt, coät cao &lt;= 40m</v>
          </cell>
          <cell r="C775" t="str">
            <v>chuoãi</v>
          </cell>
          <cell r="D775">
            <v>0</v>
          </cell>
          <cell r="E775">
            <v>0</v>
          </cell>
          <cell r="F775">
            <v>0</v>
          </cell>
          <cell r="G775">
            <v>92827.950000000012</v>
          </cell>
          <cell r="H775">
            <v>0</v>
          </cell>
        </row>
        <row r="776">
          <cell r="A776" t="str">
            <v>08.04.23d</v>
          </cell>
          <cell r="B776" t="str">
            <v>Thaùo chuoãi söù neùo &lt;= 8 baùt, coät cao &lt;= 50m</v>
          </cell>
          <cell r="C776" t="str">
            <v>chuoãi</v>
          </cell>
          <cell r="D776">
            <v>0</v>
          </cell>
          <cell r="E776">
            <v>0</v>
          </cell>
          <cell r="F776">
            <v>0</v>
          </cell>
          <cell r="G776">
            <v>104805.75</v>
          </cell>
          <cell r="H776">
            <v>0</v>
          </cell>
        </row>
        <row r="777">
          <cell r="A777" t="str">
            <v>08.04.23e</v>
          </cell>
          <cell r="B777" t="str">
            <v>Thaùo chuoãi söù neùo &lt;= 8 baùt, coät cao &lt;= 60m</v>
          </cell>
          <cell r="C777" t="str">
            <v>chuoãi</v>
          </cell>
          <cell r="D777">
            <v>0</v>
          </cell>
          <cell r="E777">
            <v>0</v>
          </cell>
          <cell r="F777">
            <v>0</v>
          </cell>
          <cell r="G777">
            <v>115785.4</v>
          </cell>
          <cell r="H777">
            <v>0</v>
          </cell>
        </row>
        <row r="778">
          <cell r="A778" t="str">
            <v>08.04.24a</v>
          </cell>
          <cell r="B778" t="str">
            <v>Thaùo chuoãi söù neùo &lt;= 11 baùt, coät cao &lt;= 20m</v>
          </cell>
          <cell r="C778" t="str">
            <v>chuoãi</v>
          </cell>
          <cell r="D778">
            <v>0</v>
          </cell>
          <cell r="E778">
            <v>0</v>
          </cell>
          <cell r="F778">
            <v>0</v>
          </cell>
          <cell r="G778">
            <v>110794.65000000001</v>
          </cell>
          <cell r="H778">
            <v>0</v>
          </cell>
        </row>
        <row r="779">
          <cell r="A779" t="str">
            <v>08.04.24b</v>
          </cell>
          <cell r="B779" t="str">
            <v>Thaùo chuoãi söù neùo &lt;= 11 baùt, coät cao &lt;= 30m</v>
          </cell>
          <cell r="C779" t="str">
            <v>chuoãi</v>
          </cell>
          <cell r="D779">
            <v>0</v>
          </cell>
          <cell r="E779">
            <v>0</v>
          </cell>
          <cell r="F779">
            <v>0</v>
          </cell>
          <cell r="G779">
            <v>117781.7</v>
          </cell>
          <cell r="H779">
            <v>0</v>
          </cell>
        </row>
        <row r="780">
          <cell r="A780" t="str">
            <v>08.04.24c</v>
          </cell>
          <cell r="B780" t="str">
            <v>Thaùo chuoãi söù neùo &lt;= 11 baùt, coät cao &lt;= 40m</v>
          </cell>
          <cell r="C780" t="str">
            <v>chuoãi</v>
          </cell>
          <cell r="D780">
            <v>0</v>
          </cell>
          <cell r="E780">
            <v>0</v>
          </cell>
          <cell r="F780">
            <v>0</v>
          </cell>
          <cell r="G780">
            <v>132753.95000000001</v>
          </cell>
          <cell r="H780">
            <v>0</v>
          </cell>
        </row>
        <row r="781">
          <cell r="A781" t="str">
            <v>08.04.24d</v>
          </cell>
          <cell r="B781" t="str">
            <v>Thaùo chuoãi söù neùo &lt;= 11 baùt, coät cao &lt;= 50m</v>
          </cell>
          <cell r="C781" t="str">
            <v>chuoãi</v>
          </cell>
          <cell r="D781">
            <v>0</v>
          </cell>
          <cell r="E781">
            <v>0</v>
          </cell>
          <cell r="F781">
            <v>0</v>
          </cell>
          <cell r="G781">
            <v>147726.20000000001</v>
          </cell>
          <cell r="H781">
            <v>0</v>
          </cell>
        </row>
        <row r="782">
          <cell r="A782" t="str">
            <v>08.04.24e</v>
          </cell>
          <cell r="B782" t="str">
            <v>Thaùo chuoãi söù neùo &lt;= 11 baùt, coät cao &lt;= 60m</v>
          </cell>
          <cell r="C782" t="str">
            <v>chuoãi</v>
          </cell>
          <cell r="D782">
            <v>0</v>
          </cell>
          <cell r="E782">
            <v>0</v>
          </cell>
          <cell r="F782">
            <v>0</v>
          </cell>
          <cell r="G782">
            <v>162698.44999999998</v>
          </cell>
          <cell r="H782">
            <v>0</v>
          </cell>
        </row>
        <row r="783">
          <cell r="A783" t="str">
            <v>08.04.25a</v>
          </cell>
          <cell r="B783" t="str">
            <v>Thaùo chuoãi söù neùo &lt;= 14 baùt, coät cao &lt;= 20m</v>
          </cell>
          <cell r="C783" t="str">
            <v>chuoãi</v>
          </cell>
          <cell r="D783">
            <v>0</v>
          </cell>
          <cell r="E783">
            <v>0</v>
          </cell>
          <cell r="F783">
            <v>0</v>
          </cell>
          <cell r="G783">
            <v>139741</v>
          </cell>
          <cell r="H783">
            <v>0</v>
          </cell>
        </row>
        <row r="784">
          <cell r="A784" t="str">
            <v>08.04.25b</v>
          </cell>
          <cell r="B784" t="str">
            <v>Thaùo chuoãi söù neùo &lt;= 14 baùt, coät cao &lt;= 30m</v>
          </cell>
          <cell r="C784" t="str">
            <v>chuoãi</v>
          </cell>
          <cell r="D784">
            <v>0</v>
          </cell>
          <cell r="E784">
            <v>0</v>
          </cell>
          <cell r="F784">
            <v>0</v>
          </cell>
          <cell r="G784">
            <v>147726.20000000001</v>
          </cell>
          <cell r="H784">
            <v>0</v>
          </cell>
        </row>
        <row r="785">
          <cell r="A785" t="str">
            <v>08.04.25c</v>
          </cell>
          <cell r="B785" t="str">
            <v>Thaùo chuoãi söù neùo &lt;= 14 baùt, coät cao &lt;= 40m</v>
          </cell>
          <cell r="C785" t="str">
            <v>chuoãi</v>
          </cell>
          <cell r="D785">
            <v>0</v>
          </cell>
          <cell r="E785">
            <v>0</v>
          </cell>
          <cell r="F785">
            <v>0</v>
          </cell>
          <cell r="G785">
            <v>167689.19999999998</v>
          </cell>
          <cell r="H785">
            <v>0</v>
          </cell>
        </row>
        <row r="786">
          <cell r="A786" t="str">
            <v>08.04.25d</v>
          </cell>
          <cell r="B786" t="str">
            <v>Thaùo chuoãi söù neùo &lt;= 14 baùt, coät cao &lt;= 50m</v>
          </cell>
          <cell r="C786" t="str">
            <v>chuoãi</v>
          </cell>
          <cell r="D786">
            <v>0</v>
          </cell>
          <cell r="E786">
            <v>0</v>
          </cell>
          <cell r="F786">
            <v>0</v>
          </cell>
          <cell r="G786">
            <v>187652.19999999998</v>
          </cell>
          <cell r="H786">
            <v>0</v>
          </cell>
        </row>
        <row r="787">
          <cell r="A787" t="str">
            <v>08.04.25e</v>
          </cell>
          <cell r="B787" t="str">
            <v>Thaùo chuoãi söù neùo &lt;= 14 baùt, coät cao &lt;= 60m</v>
          </cell>
          <cell r="C787" t="str">
            <v>chuoãi</v>
          </cell>
          <cell r="D787">
            <v>0</v>
          </cell>
          <cell r="E787">
            <v>0</v>
          </cell>
          <cell r="F787">
            <v>0</v>
          </cell>
          <cell r="G787">
            <v>206617.05</v>
          </cell>
          <cell r="H787">
            <v>0</v>
          </cell>
        </row>
        <row r="788">
          <cell r="A788" t="str">
            <v>08.04.26a</v>
          </cell>
          <cell r="B788" t="str">
            <v>Thaùo chuoãi söù neùo &lt;= 18 baùt, coät cao &lt;= 20m</v>
          </cell>
          <cell r="C788" t="str">
            <v>chuoãi</v>
          </cell>
          <cell r="D788">
            <v>0</v>
          </cell>
          <cell r="E788">
            <v>0</v>
          </cell>
          <cell r="F788">
            <v>0</v>
          </cell>
          <cell r="G788">
            <v>165692.9</v>
          </cell>
          <cell r="H788">
            <v>0</v>
          </cell>
        </row>
        <row r="789">
          <cell r="A789" t="str">
            <v>08.04.26b</v>
          </cell>
          <cell r="B789" t="str">
            <v>Thaùo chuoãi söù neùo &lt;= 18 baùt, coät cao &lt;= 30m</v>
          </cell>
          <cell r="C789" t="str">
            <v>chuoãi</v>
          </cell>
          <cell r="D789">
            <v>0</v>
          </cell>
          <cell r="E789">
            <v>0</v>
          </cell>
          <cell r="F789">
            <v>0</v>
          </cell>
          <cell r="G789">
            <v>174676.25</v>
          </cell>
          <cell r="H789">
            <v>0</v>
          </cell>
        </row>
        <row r="790">
          <cell r="A790" t="str">
            <v>08.04.26c</v>
          </cell>
          <cell r="B790" t="str">
            <v>Thaùo chuoãi söù neùo &lt;= 18 baùt, coät cao &lt;= 40m</v>
          </cell>
          <cell r="C790" t="str">
            <v>chuoãi</v>
          </cell>
          <cell r="D790">
            <v>0</v>
          </cell>
          <cell r="E790">
            <v>0</v>
          </cell>
          <cell r="F790">
            <v>0</v>
          </cell>
          <cell r="G790">
            <v>198631.85</v>
          </cell>
          <cell r="H790">
            <v>0</v>
          </cell>
        </row>
        <row r="791">
          <cell r="A791" t="str">
            <v>08.04.26d</v>
          </cell>
          <cell r="B791" t="str">
            <v>Thaùo chuoãi söù neùo &lt;= 18 baùt, coät cao &lt;= 50m</v>
          </cell>
          <cell r="C791" t="str">
            <v>chuoãi</v>
          </cell>
          <cell r="D791">
            <v>0</v>
          </cell>
          <cell r="E791">
            <v>0</v>
          </cell>
          <cell r="F791">
            <v>0</v>
          </cell>
          <cell r="G791">
            <v>220591.15</v>
          </cell>
          <cell r="H791">
            <v>0</v>
          </cell>
        </row>
        <row r="792">
          <cell r="A792" t="str">
            <v>08.04.26e</v>
          </cell>
          <cell r="B792" t="str">
            <v>Thaùo chuoãi söù neùo &lt;= 18 baùt, coät cao &lt;= 60m</v>
          </cell>
          <cell r="C792" t="str">
            <v>chuoãi</v>
          </cell>
          <cell r="D792">
            <v>0</v>
          </cell>
          <cell r="E792">
            <v>0</v>
          </cell>
          <cell r="F792">
            <v>0</v>
          </cell>
          <cell r="G792">
            <v>280480.15000000002</v>
          </cell>
          <cell r="H792">
            <v>0</v>
          </cell>
        </row>
        <row r="793">
          <cell r="A793" t="str">
            <v>08.04.27a</v>
          </cell>
          <cell r="B793" t="str">
            <v>Thaùo chuoãi söù neùo &gt; 18 baùt, coät cao &lt;= 20m</v>
          </cell>
          <cell r="C793" t="str">
            <v>chuoãi</v>
          </cell>
          <cell r="D793">
            <v>0</v>
          </cell>
          <cell r="E793">
            <v>0</v>
          </cell>
          <cell r="F793">
            <v>0</v>
          </cell>
          <cell r="G793">
            <v>202624.44999999998</v>
          </cell>
          <cell r="H793">
            <v>0</v>
          </cell>
        </row>
        <row r="794">
          <cell r="A794" t="str">
            <v>08.04.27b</v>
          </cell>
          <cell r="B794" t="str">
            <v>Thaùo chuoãi söù neùo &gt; 18 baùt, coät cao &lt;= 30m</v>
          </cell>
          <cell r="C794" t="str">
            <v>chuoãi</v>
          </cell>
          <cell r="D794">
            <v>0</v>
          </cell>
          <cell r="E794">
            <v>0</v>
          </cell>
          <cell r="F794">
            <v>0</v>
          </cell>
          <cell r="G794">
            <v>212605.94999999998</v>
          </cell>
          <cell r="H794">
            <v>0</v>
          </cell>
        </row>
        <row r="795">
          <cell r="A795" t="str">
            <v>08.04.27c</v>
          </cell>
          <cell r="B795" t="str">
            <v>Thaùo chuoãi söù neùo &gt; 18 baùt, coät cao &lt;= 40m</v>
          </cell>
          <cell r="C795" t="str">
            <v>chuoãi</v>
          </cell>
          <cell r="D795">
            <v>0</v>
          </cell>
          <cell r="E795">
            <v>0</v>
          </cell>
          <cell r="F795">
            <v>0</v>
          </cell>
          <cell r="G795">
            <v>242550.45</v>
          </cell>
          <cell r="H795">
            <v>0</v>
          </cell>
        </row>
        <row r="796">
          <cell r="A796" t="str">
            <v>08.04.27d</v>
          </cell>
          <cell r="B796" t="str">
            <v>Thaùo chuoãi söù neùo &gt; 18 baùt, coät cao &lt;= 50m</v>
          </cell>
          <cell r="C796" t="str">
            <v>chuoãi</v>
          </cell>
          <cell r="D796">
            <v>0</v>
          </cell>
          <cell r="E796">
            <v>0</v>
          </cell>
          <cell r="F796">
            <v>0</v>
          </cell>
          <cell r="G796">
            <v>270498.65000000002</v>
          </cell>
          <cell r="H796">
            <v>0</v>
          </cell>
        </row>
        <row r="797">
          <cell r="A797" t="str">
            <v>08.04.27e</v>
          </cell>
          <cell r="B797" t="str">
            <v>Thaùo chuoãi söù neùo &gt; 18 baùt, coät cao &lt;= 60m</v>
          </cell>
          <cell r="C797" t="str">
            <v>chuoãi</v>
          </cell>
          <cell r="D797">
            <v>0</v>
          </cell>
          <cell r="E797">
            <v>0</v>
          </cell>
          <cell r="F797">
            <v>0</v>
          </cell>
          <cell r="G797">
            <v>297448.7</v>
          </cell>
          <cell r="H797">
            <v>0</v>
          </cell>
        </row>
        <row r="798">
          <cell r="A798" t="str">
            <v>08.05.00</v>
          </cell>
          <cell r="B798" t="str">
            <v>LAÉP PHUÏ KIEÄN</v>
          </cell>
          <cell r="H798">
            <v>0</v>
          </cell>
        </row>
        <row r="799">
          <cell r="A799" t="str">
            <v>08.05.11a</v>
          </cell>
          <cell r="B799" t="str">
            <v>Laép choáng rung , chieàu cao  &lt;= 20 m</v>
          </cell>
          <cell r="C799" t="str">
            <v>boä</v>
          </cell>
          <cell r="D799">
            <v>0</v>
          </cell>
          <cell r="E799">
            <v>0</v>
          </cell>
          <cell r="F799">
            <v>0</v>
          </cell>
          <cell r="G799">
            <v>43918.6</v>
          </cell>
          <cell r="H799">
            <v>0</v>
          </cell>
        </row>
        <row r="800">
          <cell r="A800" t="str">
            <v>08.05.11b</v>
          </cell>
          <cell r="B800" t="str">
            <v>Laép choáng rung , chieàu cao  &lt;= 30 m</v>
          </cell>
          <cell r="C800" t="str">
            <v>boä</v>
          </cell>
          <cell r="D800">
            <v>0</v>
          </cell>
          <cell r="E800">
            <v>0</v>
          </cell>
          <cell r="F800">
            <v>0</v>
          </cell>
          <cell r="G800">
            <v>45914.9</v>
          </cell>
          <cell r="H800">
            <v>0</v>
          </cell>
        </row>
        <row r="801">
          <cell r="A801" t="str">
            <v>08.05.11c</v>
          </cell>
          <cell r="B801" t="str">
            <v>Laép choáng rung , chieàu cao  &lt;= 40 m</v>
          </cell>
          <cell r="C801" t="str">
            <v>boä</v>
          </cell>
          <cell r="D801">
            <v>0</v>
          </cell>
          <cell r="E801">
            <v>0</v>
          </cell>
          <cell r="F801">
            <v>0</v>
          </cell>
          <cell r="G801">
            <v>51903.8</v>
          </cell>
          <cell r="H801">
            <v>0</v>
          </cell>
        </row>
        <row r="802">
          <cell r="A802" t="str">
            <v>08.05.11d</v>
          </cell>
          <cell r="B802" t="str">
            <v>Laép choáng rung , chieàu cao  &lt;= 50 m</v>
          </cell>
          <cell r="C802" t="str">
            <v>boä</v>
          </cell>
          <cell r="D802">
            <v>0</v>
          </cell>
          <cell r="E802">
            <v>0</v>
          </cell>
          <cell r="F802">
            <v>0</v>
          </cell>
          <cell r="G802">
            <v>58890.85</v>
          </cell>
          <cell r="H802">
            <v>0</v>
          </cell>
        </row>
        <row r="803">
          <cell r="A803" t="str">
            <v>08.05.11e</v>
          </cell>
          <cell r="B803" t="str">
            <v>Laép choáng rung , chieàu cao  &lt;= 60 m</v>
          </cell>
          <cell r="C803" t="str">
            <v>boä</v>
          </cell>
          <cell r="D803">
            <v>0</v>
          </cell>
          <cell r="E803">
            <v>0</v>
          </cell>
          <cell r="F803">
            <v>0</v>
          </cell>
          <cell r="G803">
            <v>64879.75</v>
          </cell>
          <cell r="H803">
            <v>0</v>
          </cell>
        </row>
        <row r="804">
          <cell r="A804" t="str">
            <v>08.05.12a</v>
          </cell>
          <cell r="B804" t="str">
            <v>Laép moû phoùng seùt , chieàu cao  &lt;= 20 m</v>
          </cell>
          <cell r="C804" t="str">
            <v>boä</v>
          </cell>
          <cell r="D804">
            <v>0</v>
          </cell>
          <cell r="E804">
            <v>0</v>
          </cell>
          <cell r="F804">
            <v>0</v>
          </cell>
          <cell r="G804">
            <v>59889</v>
          </cell>
          <cell r="H804">
            <v>0</v>
          </cell>
        </row>
        <row r="805">
          <cell r="A805" t="str">
            <v>08.05.12b</v>
          </cell>
          <cell r="B805" t="str">
            <v>Laép moû phoùng seùt , chieàu cao  &lt;= 30 m</v>
          </cell>
          <cell r="C805" t="str">
            <v>boä</v>
          </cell>
          <cell r="D805">
            <v>0</v>
          </cell>
          <cell r="E805">
            <v>0</v>
          </cell>
          <cell r="F805">
            <v>0</v>
          </cell>
          <cell r="G805">
            <v>41922.299999999996</v>
          </cell>
          <cell r="H805">
            <v>0</v>
          </cell>
        </row>
        <row r="806">
          <cell r="A806" t="str">
            <v>08.05.12c</v>
          </cell>
          <cell r="B806" t="str">
            <v>Laép moû phoùng seùt , chieàu cao  &lt;= 40 m</v>
          </cell>
          <cell r="C806" t="str">
            <v>boä</v>
          </cell>
          <cell r="D806">
            <v>0</v>
          </cell>
          <cell r="E806">
            <v>0</v>
          </cell>
          <cell r="F806">
            <v>0</v>
          </cell>
          <cell r="G806">
            <v>46913.049999999996</v>
          </cell>
          <cell r="H806">
            <v>0</v>
          </cell>
        </row>
        <row r="807">
          <cell r="A807" t="str">
            <v>08.05.12d</v>
          </cell>
          <cell r="B807" t="str">
            <v>Laép moû phoùng seùt , chieàu cao  &lt;= 50 m</v>
          </cell>
          <cell r="C807" t="str">
            <v>boä</v>
          </cell>
          <cell r="D807">
            <v>0</v>
          </cell>
          <cell r="E807">
            <v>0</v>
          </cell>
          <cell r="F807">
            <v>0</v>
          </cell>
          <cell r="G807">
            <v>53900.100000000006</v>
          </cell>
          <cell r="H807">
            <v>0</v>
          </cell>
        </row>
        <row r="808">
          <cell r="A808" t="str">
            <v>08.05.12e</v>
          </cell>
          <cell r="B808" t="str">
            <v>Laép moû phoùng seùt , chieàu cao  &lt;= 60 m</v>
          </cell>
          <cell r="C808" t="str">
            <v>boä</v>
          </cell>
          <cell r="D808">
            <v>0</v>
          </cell>
          <cell r="E808">
            <v>0</v>
          </cell>
          <cell r="F808">
            <v>0</v>
          </cell>
          <cell r="G808">
            <v>59889</v>
          </cell>
          <cell r="H808">
            <v>0</v>
          </cell>
        </row>
        <row r="809">
          <cell r="A809" t="str">
            <v>08.05.13a</v>
          </cell>
          <cell r="B809" t="str">
            <v>Laép taï buø 25 kg , chieàu cao  &lt;= 20 m</v>
          </cell>
          <cell r="C809" t="str">
            <v>boä</v>
          </cell>
          <cell r="D809">
            <v>0</v>
          </cell>
          <cell r="E809">
            <v>0</v>
          </cell>
          <cell r="F809">
            <v>0</v>
          </cell>
          <cell r="G809">
            <v>36931.550000000003</v>
          </cell>
          <cell r="H809">
            <v>0</v>
          </cell>
        </row>
        <row r="810">
          <cell r="A810" t="str">
            <v>08.05.13b</v>
          </cell>
          <cell r="B810" t="str">
            <v>Laép taï buø 25 kg , chieàu cao  &lt;= 30 m</v>
          </cell>
          <cell r="C810" t="str">
            <v>boä</v>
          </cell>
          <cell r="D810">
            <v>0</v>
          </cell>
          <cell r="E810">
            <v>0</v>
          </cell>
          <cell r="F810">
            <v>0</v>
          </cell>
          <cell r="G810">
            <v>38927.85</v>
          </cell>
          <cell r="H810">
            <v>0</v>
          </cell>
        </row>
        <row r="811">
          <cell r="A811" t="str">
            <v>08.05.13c</v>
          </cell>
          <cell r="B811" t="str">
            <v>Laép taï buø 25 kg , chieàu cao  &lt;= 40 m</v>
          </cell>
          <cell r="C811" t="str">
            <v>boä</v>
          </cell>
          <cell r="D811">
            <v>0</v>
          </cell>
          <cell r="E811">
            <v>0</v>
          </cell>
          <cell r="F811">
            <v>0</v>
          </cell>
          <cell r="G811">
            <v>37929.699999999997</v>
          </cell>
          <cell r="H811">
            <v>0</v>
          </cell>
        </row>
        <row r="812">
          <cell r="A812" t="str">
            <v>08.05.13d</v>
          </cell>
          <cell r="B812" t="str">
            <v>Laép taï buø 25 kg , chieàu cao  &lt;= 50 m</v>
          </cell>
          <cell r="C812" t="str">
            <v>boä</v>
          </cell>
          <cell r="D812">
            <v>0</v>
          </cell>
          <cell r="E812">
            <v>0</v>
          </cell>
          <cell r="F812">
            <v>0</v>
          </cell>
          <cell r="G812">
            <v>48909.35</v>
          </cell>
          <cell r="H812">
            <v>0</v>
          </cell>
        </row>
        <row r="813">
          <cell r="A813" t="str">
            <v>08.05.13e</v>
          </cell>
          <cell r="B813" t="str">
            <v>Laép taï buø 25 kg , chieàu cao  &lt;= 60 m</v>
          </cell>
          <cell r="C813" t="str">
            <v>boä</v>
          </cell>
          <cell r="D813">
            <v>0</v>
          </cell>
          <cell r="E813">
            <v>0</v>
          </cell>
          <cell r="F813">
            <v>0</v>
          </cell>
          <cell r="G813">
            <v>53900.100000000006</v>
          </cell>
          <cell r="H813">
            <v>0</v>
          </cell>
        </row>
        <row r="814">
          <cell r="A814" t="str">
            <v>08.05.14a</v>
          </cell>
          <cell r="B814" t="str">
            <v>Laép taï buø 50 kg , chieàu cao  &lt;= 20 m</v>
          </cell>
          <cell r="C814" t="str">
            <v>boä</v>
          </cell>
          <cell r="D814">
            <v>0</v>
          </cell>
          <cell r="E814">
            <v>0</v>
          </cell>
          <cell r="F814">
            <v>0</v>
          </cell>
          <cell r="G814">
            <v>57892.7</v>
          </cell>
          <cell r="H814">
            <v>0</v>
          </cell>
        </row>
        <row r="815">
          <cell r="A815" t="str">
            <v>08.05.14b</v>
          </cell>
          <cell r="B815" t="str">
            <v>Laép taï buø 50 kg , chieàu cao  &lt;= 30 m</v>
          </cell>
          <cell r="C815" t="str">
            <v>boä</v>
          </cell>
          <cell r="D815">
            <v>0</v>
          </cell>
          <cell r="E815">
            <v>0</v>
          </cell>
          <cell r="F815">
            <v>0</v>
          </cell>
          <cell r="G815">
            <v>59889</v>
          </cell>
          <cell r="H815">
            <v>0</v>
          </cell>
        </row>
        <row r="816">
          <cell r="A816" t="str">
            <v>08.05.14c</v>
          </cell>
          <cell r="B816" t="str">
            <v>Laép taï buø 50 kg , chieàu cao  &lt;= 40 m</v>
          </cell>
          <cell r="C816" t="str">
            <v>boä</v>
          </cell>
          <cell r="D816">
            <v>0</v>
          </cell>
          <cell r="E816">
            <v>0</v>
          </cell>
          <cell r="F816">
            <v>0</v>
          </cell>
          <cell r="G816">
            <v>66876.05</v>
          </cell>
          <cell r="H816">
            <v>0</v>
          </cell>
        </row>
        <row r="817">
          <cell r="A817" t="str">
            <v>08.05.14d</v>
          </cell>
          <cell r="B817" t="str">
            <v>Laép taï buø 50 kg , chieàu cao  &lt;= 50 m</v>
          </cell>
          <cell r="C817" t="str">
            <v>boä</v>
          </cell>
          <cell r="D817">
            <v>0</v>
          </cell>
          <cell r="E817">
            <v>0</v>
          </cell>
          <cell r="F817">
            <v>0</v>
          </cell>
          <cell r="G817">
            <v>77855.7</v>
          </cell>
          <cell r="H817">
            <v>0</v>
          </cell>
        </row>
        <row r="818">
          <cell r="A818" t="str">
            <v>08.05.14e</v>
          </cell>
          <cell r="B818" t="str">
            <v>Laép taï buø 50 kg , chieàu cao  &lt;= 60 m</v>
          </cell>
          <cell r="C818" t="str">
            <v>boä</v>
          </cell>
          <cell r="D818">
            <v>0</v>
          </cell>
          <cell r="E818">
            <v>0</v>
          </cell>
          <cell r="F818">
            <v>0</v>
          </cell>
          <cell r="G818">
            <v>84842.75</v>
          </cell>
          <cell r="H818">
            <v>0</v>
          </cell>
        </row>
        <row r="819">
          <cell r="A819" t="str">
            <v>08.05.15a</v>
          </cell>
          <cell r="B819" t="str">
            <v>Laép taï buø 100 kg , chieàu cao  &lt;= 20 m</v>
          </cell>
          <cell r="C819" t="str">
            <v>boä</v>
          </cell>
          <cell r="D819">
            <v>0</v>
          </cell>
          <cell r="E819">
            <v>0</v>
          </cell>
          <cell r="F819">
            <v>0</v>
          </cell>
          <cell r="G819">
            <v>71866.8</v>
          </cell>
          <cell r="H819">
            <v>0</v>
          </cell>
        </row>
        <row r="820">
          <cell r="A820" t="str">
            <v>08.05.15b</v>
          </cell>
          <cell r="B820" t="str">
            <v>Laép taï buø 100 kg , chieàu cao  &lt;= 30 m</v>
          </cell>
          <cell r="C820" t="str">
            <v>boä</v>
          </cell>
          <cell r="D820">
            <v>0</v>
          </cell>
          <cell r="E820">
            <v>0</v>
          </cell>
          <cell r="F820">
            <v>0</v>
          </cell>
          <cell r="G820">
            <v>75859.399999999994</v>
          </cell>
          <cell r="H820">
            <v>0</v>
          </cell>
        </row>
        <row r="821">
          <cell r="A821" t="str">
            <v>08.05.15c</v>
          </cell>
          <cell r="B821" t="str">
            <v>Laép taï buø 100 kg , chieàu cao  &lt;= 40 m</v>
          </cell>
          <cell r="C821" t="str">
            <v>boä</v>
          </cell>
          <cell r="D821">
            <v>0</v>
          </cell>
          <cell r="E821">
            <v>0</v>
          </cell>
          <cell r="F821">
            <v>0</v>
          </cell>
          <cell r="G821">
            <v>84842.75</v>
          </cell>
          <cell r="H821">
            <v>0</v>
          </cell>
        </row>
        <row r="822">
          <cell r="A822" t="str">
            <v>08.05.15d</v>
          </cell>
          <cell r="B822" t="str">
            <v>Laép taï buø 100 kg , chieàu cao  &lt;= 100 m</v>
          </cell>
          <cell r="C822" t="str">
            <v>boä</v>
          </cell>
          <cell r="D822">
            <v>0</v>
          </cell>
          <cell r="E822">
            <v>0</v>
          </cell>
          <cell r="F822">
            <v>0</v>
          </cell>
          <cell r="G822">
            <v>80850.150000000009</v>
          </cell>
          <cell r="H822">
            <v>0</v>
          </cell>
        </row>
        <row r="823">
          <cell r="A823" t="str">
            <v>08.05.15e</v>
          </cell>
          <cell r="B823" t="str">
            <v>Laép taï buø 100 kg , chieàu cao  &lt;= 60 m</v>
          </cell>
          <cell r="C823" t="str">
            <v>boä</v>
          </cell>
          <cell r="D823">
            <v>0</v>
          </cell>
          <cell r="E823">
            <v>0</v>
          </cell>
          <cell r="F823">
            <v>0</v>
          </cell>
          <cell r="G823">
            <v>106802.05</v>
          </cell>
          <cell r="H823">
            <v>0</v>
          </cell>
        </row>
        <row r="824">
          <cell r="A824" t="str">
            <v>08.05.16a.1</v>
          </cell>
          <cell r="B824" t="str">
            <v>Laép khoaù ñôõ DD, daây CS , t.dieän &lt; 70, h&lt;=20 m</v>
          </cell>
          <cell r="C824" t="str">
            <v>boä</v>
          </cell>
          <cell r="D824">
            <v>0</v>
          </cell>
          <cell r="E824">
            <v>0</v>
          </cell>
          <cell r="F824">
            <v>0</v>
          </cell>
          <cell r="G824">
            <v>13974.100000000002</v>
          </cell>
          <cell r="H824">
            <v>0</v>
          </cell>
        </row>
        <row r="825">
          <cell r="A825" t="str">
            <v>08.05.16a.2</v>
          </cell>
          <cell r="B825" t="str">
            <v>Laép khoaù ñôõ DD, daây CS , t.dieän &lt; 70, h&lt;=30 m</v>
          </cell>
          <cell r="C825" t="str">
            <v>boä</v>
          </cell>
          <cell r="D825">
            <v>0</v>
          </cell>
          <cell r="E825">
            <v>0</v>
          </cell>
          <cell r="F825">
            <v>0</v>
          </cell>
          <cell r="G825">
            <v>14972.25</v>
          </cell>
          <cell r="H825">
            <v>0</v>
          </cell>
        </row>
        <row r="826">
          <cell r="A826" t="str">
            <v>08.05.16a.3</v>
          </cell>
          <cell r="B826" t="str">
            <v>Laép khoaù ñôõ DD, daây CS , t. dieän &lt; 70, h&lt;=40 m</v>
          </cell>
          <cell r="C826" t="str">
            <v>boä</v>
          </cell>
          <cell r="D826">
            <v>0</v>
          </cell>
          <cell r="E826">
            <v>0</v>
          </cell>
          <cell r="F826">
            <v>0</v>
          </cell>
          <cell r="G826">
            <v>16968.550000000003</v>
          </cell>
          <cell r="H826">
            <v>0</v>
          </cell>
        </row>
        <row r="827">
          <cell r="A827" t="str">
            <v>08.05.16a.4</v>
          </cell>
          <cell r="B827" t="str">
            <v>Laép khoaù ñôõ DD, daây CS , t. dieän &lt; 70, h&lt;=50 m</v>
          </cell>
          <cell r="C827" t="str">
            <v>boä</v>
          </cell>
          <cell r="D827">
            <v>0</v>
          </cell>
          <cell r="E827">
            <v>0</v>
          </cell>
          <cell r="F827">
            <v>0</v>
          </cell>
          <cell r="G827">
            <v>17966.7</v>
          </cell>
          <cell r="H827">
            <v>0</v>
          </cell>
        </row>
        <row r="828">
          <cell r="A828" t="str">
            <v>08.05.16a.5</v>
          </cell>
          <cell r="B828" t="str">
            <v>Laép khoaù ñôõ DD, daây CS , t.dieän &lt; 70, h&lt;=60 m</v>
          </cell>
          <cell r="C828" t="str">
            <v>boä</v>
          </cell>
          <cell r="D828">
            <v>0</v>
          </cell>
          <cell r="E828">
            <v>0</v>
          </cell>
          <cell r="F828">
            <v>0</v>
          </cell>
          <cell r="G828">
            <v>20961.149999999998</v>
          </cell>
          <cell r="H828">
            <v>0</v>
          </cell>
        </row>
        <row r="829">
          <cell r="A829" t="str">
            <v>08.05.16b.1</v>
          </cell>
          <cell r="B829" t="str">
            <v>Laép khoaù ñôõ DD, daây CS , t.dieän &lt; 240, h&lt;=20 m</v>
          </cell>
          <cell r="C829" t="str">
            <v>boä</v>
          </cell>
          <cell r="D829">
            <v>0</v>
          </cell>
          <cell r="E829">
            <v>0</v>
          </cell>
          <cell r="F829">
            <v>0</v>
          </cell>
          <cell r="G829">
            <v>20961.149999999998</v>
          </cell>
          <cell r="H829">
            <v>0</v>
          </cell>
        </row>
        <row r="830">
          <cell r="A830" t="str">
            <v>08.05.16b.2</v>
          </cell>
          <cell r="B830" t="str">
            <v>Laép khoaù ñôõ DD, daây CS , t.dieän &lt; 240, h&lt;=30 m</v>
          </cell>
          <cell r="C830" t="str">
            <v>boä</v>
          </cell>
          <cell r="D830">
            <v>0</v>
          </cell>
          <cell r="E830">
            <v>0</v>
          </cell>
          <cell r="F830">
            <v>0</v>
          </cell>
          <cell r="G830">
            <v>21959.3</v>
          </cell>
          <cell r="H830">
            <v>0</v>
          </cell>
        </row>
        <row r="831">
          <cell r="A831" t="str">
            <v>08.05.16b.3</v>
          </cell>
          <cell r="B831" t="str">
            <v>Laép khoaù ñôõ DD, daây CS , t. dieän &lt; 240, h&lt;=40 m</v>
          </cell>
          <cell r="C831" t="str">
            <v>boä</v>
          </cell>
          <cell r="D831">
            <v>0</v>
          </cell>
          <cell r="E831">
            <v>0</v>
          </cell>
          <cell r="F831">
            <v>0</v>
          </cell>
          <cell r="G831">
            <v>23955.599999999999</v>
          </cell>
          <cell r="H831">
            <v>0</v>
          </cell>
        </row>
        <row r="832">
          <cell r="A832" t="str">
            <v>08.05.16b.4</v>
          </cell>
          <cell r="B832" t="str">
            <v>Laép khoaù ñôõ DD, daây CS , t. dieän &lt; 240, h&lt;=50 m</v>
          </cell>
          <cell r="C832" t="str">
            <v>boä</v>
          </cell>
          <cell r="D832">
            <v>0</v>
          </cell>
          <cell r="E832">
            <v>0</v>
          </cell>
          <cell r="F832">
            <v>0</v>
          </cell>
          <cell r="G832">
            <v>27948.200000000004</v>
          </cell>
          <cell r="H832">
            <v>0</v>
          </cell>
        </row>
        <row r="833">
          <cell r="A833" t="str">
            <v>08.05.16b.5</v>
          </cell>
          <cell r="B833" t="str">
            <v>Laép khoaù ñôõ DD, daây CS , t.dieän &lt; 240, h&lt;=60 m</v>
          </cell>
          <cell r="C833" t="str">
            <v>boä</v>
          </cell>
          <cell r="D833">
            <v>0</v>
          </cell>
          <cell r="E833">
            <v>0</v>
          </cell>
          <cell r="F833">
            <v>0</v>
          </cell>
          <cell r="G833">
            <v>30942.65</v>
          </cell>
          <cell r="H833">
            <v>0</v>
          </cell>
        </row>
        <row r="834">
          <cell r="A834" t="str">
            <v>08.05.16c.1</v>
          </cell>
          <cell r="B834" t="str">
            <v>Laép khoaù ñôõ DD, daây CS , t.dieän &gt; 240, h&lt;=20 m</v>
          </cell>
          <cell r="C834" t="str">
            <v>boä</v>
          </cell>
          <cell r="D834">
            <v>0</v>
          </cell>
          <cell r="E834">
            <v>0</v>
          </cell>
          <cell r="F834">
            <v>0</v>
          </cell>
          <cell r="G834">
            <v>41922.299999999996</v>
          </cell>
          <cell r="H834">
            <v>0</v>
          </cell>
        </row>
        <row r="835">
          <cell r="A835" t="str">
            <v>08.05.16c.2</v>
          </cell>
          <cell r="B835" t="str">
            <v>Laép khoaù ñôõ DD, daây CS , t.dieän &gt; 240, h&lt;=30 m</v>
          </cell>
          <cell r="C835" t="str">
            <v>boä</v>
          </cell>
          <cell r="D835">
            <v>0</v>
          </cell>
          <cell r="E835">
            <v>0</v>
          </cell>
          <cell r="F835">
            <v>0</v>
          </cell>
          <cell r="G835">
            <v>42920.45</v>
          </cell>
          <cell r="H835">
            <v>0</v>
          </cell>
        </row>
        <row r="836">
          <cell r="A836" t="str">
            <v>08.05.16c.3</v>
          </cell>
          <cell r="B836" t="str">
            <v>Laép khoaù ñôõ DD, daây CS , t. dieän &gt; 240, h&lt;=40 m</v>
          </cell>
          <cell r="C836" t="str">
            <v>boä</v>
          </cell>
          <cell r="D836">
            <v>0</v>
          </cell>
          <cell r="E836">
            <v>0</v>
          </cell>
          <cell r="F836">
            <v>0</v>
          </cell>
          <cell r="G836">
            <v>48909.35</v>
          </cell>
          <cell r="H836">
            <v>0</v>
          </cell>
        </row>
        <row r="837">
          <cell r="A837" t="str">
            <v>08.05.16c.4</v>
          </cell>
          <cell r="B837" t="str">
            <v>Laép khoaù ñôõ DD, daây CS , t. dieän &gt; 240, h&lt;=50 m</v>
          </cell>
          <cell r="C837" t="str">
            <v>boä</v>
          </cell>
          <cell r="D837">
            <v>0</v>
          </cell>
          <cell r="E837">
            <v>0</v>
          </cell>
          <cell r="F837">
            <v>0</v>
          </cell>
          <cell r="G837">
            <v>54898.250000000007</v>
          </cell>
          <cell r="H837">
            <v>0</v>
          </cell>
        </row>
        <row r="838">
          <cell r="A838" t="str">
            <v>08.05.16c.5</v>
          </cell>
          <cell r="B838" t="str">
            <v>Laép khoaù ñôõ DD, daây CS , t.dieän &gt; 240, h&lt;=60 m</v>
          </cell>
          <cell r="C838" t="str">
            <v>boä</v>
          </cell>
          <cell r="D838">
            <v>0</v>
          </cell>
          <cell r="E838">
            <v>0</v>
          </cell>
          <cell r="F838">
            <v>0</v>
          </cell>
          <cell r="G838">
            <v>60887.15</v>
          </cell>
          <cell r="H838">
            <v>0</v>
          </cell>
        </row>
        <row r="839">
          <cell r="A839" t="str">
            <v>08.05.17a.1</v>
          </cell>
          <cell r="B839" t="str">
            <v>Laép khoaù neùoDD, daây CS , t.dieän &lt; 70, h&lt;=20 m</v>
          </cell>
          <cell r="C839" t="str">
            <v>boä</v>
          </cell>
          <cell r="D839">
            <v>0</v>
          </cell>
          <cell r="E839">
            <v>0</v>
          </cell>
          <cell r="F839">
            <v>0</v>
          </cell>
          <cell r="G839">
            <v>26950.050000000003</v>
          </cell>
          <cell r="H839">
            <v>0</v>
          </cell>
        </row>
        <row r="840">
          <cell r="A840" t="str">
            <v>08.05.17a.2</v>
          </cell>
          <cell r="B840" t="str">
            <v>Laép khoaù neùoDD, daây CS , t.dieän &lt; 70, h&lt;=30 m</v>
          </cell>
          <cell r="C840" t="str">
            <v>boä</v>
          </cell>
          <cell r="D840">
            <v>0</v>
          </cell>
          <cell r="E840">
            <v>0</v>
          </cell>
          <cell r="F840">
            <v>0</v>
          </cell>
          <cell r="G840">
            <v>28946.35</v>
          </cell>
          <cell r="H840">
            <v>0</v>
          </cell>
        </row>
        <row r="841">
          <cell r="A841" t="str">
            <v>08.05.17a.3</v>
          </cell>
          <cell r="B841" t="str">
            <v>Laép khoaù neùoDD, daây CS , t. dieän &lt; 70, h&lt;=40 m</v>
          </cell>
          <cell r="C841" t="str">
            <v>boä</v>
          </cell>
          <cell r="D841">
            <v>0</v>
          </cell>
          <cell r="E841">
            <v>0</v>
          </cell>
          <cell r="F841">
            <v>0</v>
          </cell>
          <cell r="G841">
            <v>33937.100000000006</v>
          </cell>
          <cell r="H841">
            <v>0</v>
          </cell>
        </row>
        <row r="842">
          <cell r="A842" t="str">
            <v>08.05.17a.4</v>
          </cell>
          <cell r="B842" t="str">
            <v>Laép khoaù neùoDD, daây CS , t. dieän &lt; 70, h&lt;=50 m</v>
          </cell>
          <cell r="C842" t="str">
            <v>boä</v>
          </cell>
          <cell r="D842">
            <v>0</v>
          </cell>
          <cell r="E842">
            <v>0</v>
          </cell>
          <cell r="F842">
            <v>0</v>
          </cell>
          <cell r="G842">
            <v>35933.4</v>
          </cell>
          <cell r="H842">
            <v>0</v>
          </cell>
        </row>
        <row r="843">
          <cell r="A843" t="str">
            <v>08.05.17a.5</v>
          </cell>
          <cell r="B843" t="str">
            <v>Laép khoaù neùoDD, daây CS , t.dieän &lt; 70, h&lt;=60 m</v>
          </cell>
          <cell r="C843" t="str">
            <v>boä</v>
          </cell>
          <cell r="D843">
            <v>0</v>
          </cell>
          <cell r="E843">
            <v>0</v>
          </cell>
          <cell r="F843">
            <v>0</v>
          </cell>
          <cell r="G843">
            <v>41922.299999999996</v>
          </cell>
          <cell r="H843">
            <v>0</v>
          </cell>
        </row>
        <row r="844">
          <cell r="A844" t="str">
            <v>08.05.17b.1</v>
          </cell>
          <cell r="B844" t="str">
            <v>Laép khoaù neùoDD, daây CS , t.dieän &lt; 240, h&lt;=20 m</v>
          </cell>
          <cell r="C844" t="str">
            <v>boä</v>
          </cell>
          <cell r="D844">
            <v>0</v>
          </cell>
          <cell r="E844">
            <v>0</v>
          </cell>
          <cell r="F844">
            <v>0</v>
          </cell>
          <cell r="G844">
            <v>40924.149999999994</v>
          </cell>
          <cell r="H844">
            <v>0</v>
          </cell>
        </row>
        <row r="845">
          <cell r="A845" t="str">
            <v>08.05.17b.2</v>
          </cell>
          <cell r="B845" t="str">
            <v>Laép khoaù neùoDD, daây CS , t.dieän &lt; 240, h&lt;=30 m</v>
          </cell>
          <cell r="C845" t="str">
            <v>boä</v>
          </cell>
          <cell r="D845">
            <v>0</v>
          </cell>
          <cell r="E845">
            <v>0</v>
          </cell>
          <cell r="F845">
            <v>0</v>
          </cell>
          <cell r="G845">
            <v>42920.45</v>
          </cell>
          <cell r="H845">
            <v>0</v>
          </cell>
        </row>
        <row r="846">
          <cell r="A846" t="str">
            <v>08.05.17b.3</v>
          </cell>
          <cell r="B846" t="str">
            <v>Laép khoaù neùoDD, daây CS , t. dieän &lt; 240, h&lt;=40 m</v>
          </cell>
          <cell r="C846" t="str">
            <v>boä</v>
          </cell>
          <cell r="D846">
            <v>0</v>
          </cell>
          <cell r="E846">
            <v>0</v>
          </cell>
          <cell r="F846">
            <v>0</v>
          </cell>
          <cell r="G846">
            <v>47911.199999999997</v>
          </cell>
          <cell r="H846">
            <v>0</v>
          </cell>
        </row>
        <row r="847">
          <cell r="A847" t="str">
            <v>08.05.17b.4</v>
          </cell>
          <cell r="B847" t="str">
            <v>Laép khoaù neùoDD, daây CS , t. dieän &lt; 240, h&lt;=50 m</v>
          </cell>
          <cell r="C847" t="str">
            <v>boä</v>
          </cell>
          <cell r="D847">
            <v>0</v>
          </cell>
          <cell r="E847">
            <v>0</v>
          </cell>
          <cell r="F847">
            <v>0</v>
          </cell>
          <cell r="G847">
            <v>55896.400000000009</v>
          </cell>
          <cell r="H847">
            <v>0</v>
          </cell>
        </row>
        <row r="848">
          <cell r="A848" t="str">
            <v>08.05.17b.5</v>
          </cell>
          <cell r="B848" t="str">
            <v>Laép khoaù neùoDD, daây CS , t.dieän &lt; 240, h&lt;=60 m</v>
          </cell>
          <cell r="C848" t="str">
            <v>boä</v>
          </cell>
          <cell r="D848">
            <v>0</v>
          </cell>
          <cell r="E848">
            <v>0</v>
          </cell>
          <cell r="F848">
            <v>0</v>
          </cell>
          <cell r="G848">
            <v>61885.3</v>
          </cell>
          <cell r="H848">
            <v>0</v>
          </cell>
        </row>
        <row r="849">
          <cell r="A849" t="str">
            <v>08.05.17c.1</v>
          </cell>
          <cell r="B849" t="str">
            <v>Laép khoaù neùoDD, daây CS , t.dieän &gt; 240, h&lt;=20 m</v>
          </cell>
          <cell r="C849" t="str">
            <v>boä</v>
          </cell>
          <cell r="D849">
            <v>0</v>
          </cell>
          <cell r="E849">
            <v>0</v>
          </cell>
          <cell r="F849">
            <v>0</v>
          </cell>
          <cell r="G849">
            <v>83844.599999999991</v>
          </cell>
          <cell r="H849">
            <v>0</v>
          </cell>
        </row>
        <row r="850">
          <cell r="A850" t="str">
            <v>08.05.17c.2</v>
          </cell>
          <cell r="B850" t="str">
            <v>Laép khoaù neùoDD, daây CS , t.dieän &gt; 240, h&lt;=30 m</v>
          </cell>
          <cell r="C850" t="str">
            <v>boä</v>
          </cell>
          <cell r="D850">
            <v>0</v>
          </cell>
          <cell r="E850">
            <v>0</v>
          </cell>
          <cell r="F850">
            <v>0</v>
          </cell>
          <cell r="G850">
            <v>86839.05</v>
          </cell>
          <cell r="H850">
            <v>0</v>
          </cell>
        </row>
        <row r="851">
          <cell r="A851" t="str">
            <v>08.05.17c.3</v>
          </cell>
          <cell r="B851" t="str">
            <v>Laép khoaù neùoDD, daây CS , t. dieän &gt; 240, h&lt;=40 m</v>
          </cell>
          <cell r="C851" t="str">
            <v>boä</v>
          </cell>
          <cell r="D851">
            <v>0</v>
          </cell>
          <cell r="E851">
            <v>0</v>
          </cell>
          <cell r="F851">
            <v>0</v>
          </cell>
          <cell r="G851">
            <v>97818.7</v>
          </cell>
          <cell r="H851">
            <v>0</v>
          </cell>
        </row>
        <row r="852">
          <cell r="A852" t="str">
            <v>08.05.17c.4</v>
          </cell>
          <cell r="B852" t="str">
            <v>Laép khoaù neùoDD, daây CS , t. dieän &gt; 240, h&lt;=50 m</v>
          </cell>
          <cell r="C852" t="str">
            <v>boä</v>
          </cell>
          <cell r="D852">
            <v>0</v>
          </cell>
          <cell r="E852">
            <v>0</v>
          </cell>
          <cell r="F852">
            <v>0</v>
          </cell>
          <cell r="G852">
            <v>109796.50000000001</v>
          </cell>
          <cell r="H852">
            <v>0</v>
          </cell>
        </row>
        <row r="853">
          <cell r="A853" t="str">
            <v>08.05.17c.5</v>
          </cell>
          <cell r="B853" t="str">
            <v>Laép khoaù neùoDD, daây CS , t.dieän &gt; 240, h &lt;=60 m</v>
          </cell>
          <cell r="C853" t="str">
            <v>boä</v>
          </cell>
          <cell r="D853">
            <v>0</v>
          </cell>
          <cell r="E853">
            <v>0</v>
          </cell>
          <cell r="F853">
            <v>0</v>
          </cell>
          <cell r="G853">
            <v>121774.3</v>
          </cell>
          <cell r="H853">
            <v>0</v>
          </cell>
        </row>
        <row r="854">
          <cell r="A854" t="str">
            <v>08.05.18</v>
          </cell>
          <cell r="B854" t="str">
            <v xml:space="preserve">Laép daây neùo </v>
          </cell>
          <cell r="C854" t="str">
            <v>boä</v>
          </cell>
          <cell r="D854">
            <v>0</v>
          </cell>
          <cell r="E854">
            <v>0</v>
          </cell>
          <cell r="F854">
            <v>0</v>
          </cell>
          <cell r="G854">
            <v>53900.100000000006</v>
          </cell>
          <cell r="H854">
            <v>0</v>
          </cell>
        </row>
        <row r="855">
          <cell r="A855" t="str">
            <v>08.05.19</v>
          </cell>
          <cell r="B855" t="str">
            <v>Laép coå deà</v>
          </cell>
          <cell r="C855" t="str">
            <v>boä</v>
          </cell>
          <cell r="D855">
            <v>0</v>
          </cell>
          <cell r="E855">
            <v>0</v>
          </cell>
          <cell r="F855">
            <v>0</v>
          </cell>
          <cell r="G855">
            <v>41922.299999999996</v>
          </cell>
          <cell r="H855">
            <v>0</v>
          </cell>
        </row>
        <row r="856">
          <cell r="A856" t="str">
            <v>08.05.20</v>
          </cell>
          <cell r="B856" t="str">
            <v>Laép bieån caám</v>
          </cell>
          <cell r="C856" t="str">
            <v>boä</v>
          </cell>
          <cell r="D856">
            <v>0</v>
          </cell>
          <cell r="E856">
            <v>0</v>
          </cell>
          <cell r="F856">
            <v>0</v>
          </cell>
          <cell r="G856">
            <v>23955.599999999999</v>
          </cell>
          <cell r="H856">
            <v>0</v>
          </cell>
        </row>
        <row r="857">
          <cell r="A857" t="str">
            <v>08.05.21a</v>
          </cell>
          <cell r="B857" t="str">
            <v>Laép voøng baûo veä , h &lt;= 20 m</v>
          </cell>
          <cell r="C857" t="str">
            <v>boä</v>
          </cell>
          <cell r="D857">
            <v>0</v>
          </cell>
          <cell r="E857">
            <v>0</v>
          </cell>
          <cell r="F857">
            <v>0</v>
          </cell>
          <cell r="G857">
            <v>52901.950000000004</v>
          </cell>
          <cell r="H857">
            <v>0</v>
          </cell>
        </row>
        <row r="858">
          <cell r="A858" t="str">
            <v>08.05.21b</v>
          </cell>
          <cell r="B858" t="str">
            <v>Laép voøng baûo veä,h  &lt;= 30 m</v>
          </cell>
          <cell r="C858" t="str">
            <v>boä</v>
          </cell>
          <cell r="D858">
            <v>0</v>
          </cell>
          <cell r="E858">
            <v>0</v>
          </cell>
          <cell r="F858">
            <v>0</v>
          </cell>
          <cell r="G858">
            <v>55896.400000000009</v>
          </cell>
          <cell r="H858">
            <v>0</v>
          </cell>
        </row>
        <row r="859">
          <cell r="A859" t="str">
            <v>08.05.22a</v>
          </cell>
          <cell r="B859" t="str">
            <v>Laép khung ñònh vò , h &lt;= 20 m</v>
          </cell>
          <cell r="C859" t="str">
            <v>boä</v>
          </cell>
          <cell r="D859">
            <v>0</v>
          </cell>
          <cell r="E859">
            <v>0</v>
          </cell>
          <cell r="F859">
            <v>0</v>
          </cell>
          <cell r="G859">
            <v>66876.05</v>
          </cell>
          <cell r="H859">
            <v>0</v>
          </cell>
        </row>
        <row r="860">
          <cell r="A860" t="str">
            <v>08.05.22b</v>
          </cell>
          <cell r="B860" t="str">
            <v>Laép khung ñònh vò , h &lt;= 30 m</v>
          </cell>
          <cell r="C860" t="str">
            <v>boä</v>
          </cell>
          <cell r="D860">
            <v>0</v>
          </cell>
          <cell r="E860">
            <v>0</v>
          </cell>
          <cell r="F860">
            <v>0</v>
          </cell>
          <cell r="G860">
            <v>100813.15</v>
          </cell>
          <cell r="H860">
            <v>0</v>
          </cell>
        </row>
        <row r="861">
          <cell r="A861" t="str">
            <v>08.05.22c</v>
          </cell>
          <cell r="B861" t="str">
            <v>Laép khung ñònh vò , h &lt;= 40 m</v>
          </cell>
          <cell r="C861" t="str">
            <v>boä</v>
          </cell>
          <cell r="D861">
            <v>0</v>
          </cell>
          <cell r="E861">
            <v>0</v>
          </cell>
          <cell r="F861">
            <v>0</v>
          </cell>
          <cell r="G861">
            <v>133752.1</v>
          </cell>
          <cell r="H861">
            <v>0</v>
          </cell>
        </row>
        <row r="862">
          <cell r="A862" t="str">
            <v>08.05.22d</v>
          </cell>
          <cell r="B862" t="str">
            <v>Laép khung ñònh vò , h &lt;= 50 m</v>
          </cell>
          <cell r="C862" t="str">
            <v>boä</v>
          </cell>
          <cell r="D862">
            <v>0</v>
          </cell>
          <cell r="E862">
            <v>0</v>
          </cell>
          <cell r="F862">
            <v>0</v>
          </cell>
          <cell r="G862">
            <v>166691.04999999999</v>
          </cell>
          <cell r="H862">
            <v>0</v>
          </cell>
        </row>
        <row r="863">
          <cell r="A863" t="str">
            <v>08.05.22c</v>
          </cell>
          <cell r="B863" t="str">
            <v>Laép khung ñònh vò , h &lt;= 60 m</v>
          </cell>
          <cell r="C863" t="str">
            <v>boä</v>
          </cell>
          <cell r="D863">
            <v>0</v>
          </cell>
          <cell r="E863">
            <v>0</v>
          </cell>
          <cell r="F863">
            <v>0</v>
          </cell>
          <cell r="G863">
            <v>267504.2</v>
          </cell>
          <cell r="H863">
            <v>0</v>
          </cell>
        </row>
        <row r="864">
          <cell r="A864" t="str">
            <v>08.05.23c</v>
          </cell>
          <cell r="B864" t="str">
            <v>Laép ñeøn tín hieäu &lt;= 40 m</v>
          </cell>
          <cell r="C864" t="str">
            <v>boä</v>
          </cell>
          <cell r="D864">
            <v>0</v>
          </cell>
          <cell r="E864">
            <v>0</v>
          </cell>
          <cell r="F864">
            <v>0</v>
          </cell>
          <cell r="G864">
            <v>228576.35</v>
          </cell>
          <cell r="H864">
            <v>0</v>
          </cell>
        </row>
        <row r="865">
          <cell r="A865" t="str">
            <v>08.05.23d</v>
          </cell>
          <cell r="B865" t="str">
            <v>Laép ñeøn tín hieäu &lt;= 50 m</v>
          </cell>
          <cell r="C865" t="str">
            <v>boä</v>
          </cell>
          <cell r="D865">
            <v>0</v>
          </cell>
          <cell r="E865">
            <v>0</v>
          </cell>
          <cell r="F865">
            <v>0</v>
          </cell>
          <cell r="G865">
            <v>274491.25</v>
          </cell>
          <cell r="H865">
            <v>0</v>
          </cell>
        </row>
        <row r="866">
          <cell r="A866" t="str">
            <v>08.05.23e</v>
          </cell>
          <cell r="B866" t="str">
            <v>Laép ñeøn tín hieäu &lt;= 60 m</v>
          </cell>
          <cell r="C866" t="str">
            <v>boä</v>
          </cell>
          <cell r="D866">
            <v>0</v>
          </cell>
          <cell r="E866">
            <v>0</v>
          </cell>
          <cell r="F866">
            <v>0</v>
          </cell>
          <cell r="G866">
            <v>299445</v>
          </cell>
          <cell r="H866">
            <v>0</v>
          </cell>
        </row>
        <row r="867">
          <cell r="A867" t="str">
            <v>08.05.24a</v>
          </cell>
          <cell r="B867" t="str">
            <v>Laép keïp caùp , h &lt;= 20 m</v>
          </cell>
          <cell r="C867" t="str">
            <v>boä</v>
          </cell>
          <cell r="D867">
            <v>0</v>
          </cell>
          <cell r="E867">
            <v>0</v>
          </cell>
          <cell r="F867">
            <v>0</v>
          </cell>
          <cell r="G867">
            <v>24953.75</v>
          </cell>
          <cell r="H867">
            <v>0</v>
          </cell>
        </row>
        <row r="868">
          <cell r="A868" t="str">
            <v>08.05.24b</v>
          </cell>
          <cell r="B868" t="str">
            <v>Laép keïp caùp , h &lt;= 30 m</v>
          </cell>
          <cell r="C868" t="str">
            <v>boä</v>
          </cell>
          <cell r="D868">
            <v>0</v>
          </cell>
          <cell r="E868">
            <v>0</v>
          </cell>
          <cell r="F868">
            <v>0</v>
          </cell>
          <cell r="G868">
            <v>29944.5</v>
          </cell>
          <cell r="H868">
            <v>0</v>
          </cell>
        </row>
        <row r="869">
          <cell r="A869" t="str">
            <v>08.05.25a</v>
          </cell>
          <cell r="B869" t="str">
            <v>Laép keïp neùo caùp vaën xoaén &lt;=4x70</v>
          </cell>
          <cell r="C869" t="str">
            <v>boä</v>
          </cell>
          <cell r="D869">
            <v>0</v>
          </cell>
          <cell r="E869">
            <v>0</v>
          </cell>
          <cell r="F869">
            <v>0</v>
          </cell>
          <cell r="G869">
            <v>47911.199999999997</v>
          </cell>
          <cell r="H869">
            <v>0</v>
          </cell>
        </row>
        <row r="870">
          <cell r="A870" t="str">
            <v>08.05.25b</v>
          </cell>
          <cell r="B870" t="str">
            <v>Laép keïp neùo caùp vaën xoaén &lt;=4x120</v>
          </cell>
          <cell r="C870" t="str">
            <v>boä</v>
          </cell>
          <cell r="D870">
            <v>0</v>
          </cell>
          <cell r="E870">
            <v>0</v>
          </cell>
          <cell r="F870">
            <v>0</v>
          </cell>
          <cell r="G870">
            <v>74861.25</v>
          </cell>
          <cell r="H870">
            <v>0</v>
          </cell>
        </row>
        <row r="871">
          <cell r="A871" t="str">
            <v>08.05.26a</v>
          </cell>
          <cell r="B871" t="str">
            <v>Laép keïp ñôõ caùp vaën xoaén &lt;=4x70</v>
          </cell>
          <cell r="C871" t="str">
            <v>boä</v>
          </cell>
          <cell r="D871">
            <v>0</v>
          </cell>
          <cell r="E871">
            <v>0</v>
          </cell>
          <cell r="F871">
            <v>0</v>
          </cell>
          <cell r="G871">
            <v>34935.25</v>
          </cell>
          <cell r="H871">
            <v>0</v>
          </cell>
        </row>
        <row r="872">
          <cell r="A872" t="str">
            <v>08.05.26b</v>
          </cell>
          <cell r="B872" t="str">
            <v>Laép keïp ñôõ caùp vaën xoaén &lt;=4x120</v>
          </cell>
          <cell r="C872" t="str">
            <v>boä</v>
          </cell>
          <cell r="D872">
            <v>0</v>
          </cell>
          <cell r="E872">
            <v>0</v>
          </cell>
          <cell r="F872">
            <v>0</v>
          </cell>
          <cell r="G872">
            <v>53900.100000000006</v>
          </cell>
          <cell r="H872">
            <v>0</v>
          </cell>
        </row>
        <row r="873">
          <cell r="A873" t="str">
            <v>08.05.27</v>
          </cell>
          <cell r="B873" t="str">
            <v>Laép oáng thu loâi oáng</v>
          </cell>
          <cell r="C873" t="str">
            <v>boä</v>
          </cell>
          <cell r="D873">
            <v>0</v>
          </cell>
          <cell r="E873">
            <v>0</v>
          </cell>
          <cell r="F873">
            <v>0</v>
          </cell>
          <cell r="G873">
            <v>59889</v>
          </cell>
          <cell r="H873">
            <v>0</v>
          </cell>
        </row>
        <row r="874">
          <cell r="A874" t="str">
            <v>08.06.00</v>
          </cell>
          <cell r="B874" t="str">
            <v>THAÙO PHUÏ KIEÄN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</row>
        <row r="875">
          <cell r="A875" t="str">
            <v>08.06.11a</v>
          </cell>
          <cell r="B875" t="str">
            <v>Thaùo choáng rung , chieàu cao  &lt;= 20 m</v>
          </cell>
          <cell r="C875" t="str">
            <v>boä</v>
          </cell>
          <cell r="D875">
            <v>0</v>
          </cell>
          <cell r="E875">
            <v>0</v>
          </cell>
          <cell r="F875">
            <v>0</v>
          </cell>
          <cell r="G875">
            <v>39926</v>
          </cell>
          <cell r="H875">
            <v>0</v>
          </cell>
        </row>
        <row r="876">
          <cell r="A876" t="str">
            <v>08.06.11b</v>
          </cell>
          <cell r="B876" t="str">
            <v>Thaùo choáng rung , chieàu cao  &lt;= 30 m</v>
          </cell>
          <cell r="C876" t="str">
            <v>boä</v>
          </cell>
          <cell r="D876">
            <v>0</v>
          </cell>
          <cell r="E876">
            <v>0</v>
          </cell>
          <cell r="F876">
            <v>0</v>
          </cell>
          <cell r="G876">
            <v>41922.299999999996</v>
          </cell>
          <cell r="H876">
            <v>0</v>
          </cell>
        </row>
        <row r="877">
          <cell r="A877" t="str">
            <v>08.06.11c</v>
          </cell>
          <cell r="B877" t="str">
            <v>Thaùo choáng rung , chieàu cao  &lt;= 40 m</v>
          </cell>
          <cell r="C877" t="str">
            <v>boä</v>
          </cell>
          <cell r="D877">
            <v>0</v>
          </cell>
          <cell r="E877">
            <v>0</v>
          </cell>
          <cell r="F877">
            <v>0</v>
          </cell>
          <cell r="G877">
            <v>46913.049999999996</v>
          </cell>
          <cell r="H877">
            <v>0</v>
          </cell>
        </row>
        <row r="878">
          <cell r="A878" t="str">
            <v>08.06.11d</v>
          </cell>
          <cell r="B878" t="str">
            <v>Thaùo choáng rung , chieàu cao  &lt;= 50 m</v>
          </cell>
          <cell r="C878" t="str">
            <v>boä</v>
          </cell>
          <cell r="D878">
            <v>0</v>
          </cell>
          <cell r="E878">
            <v>0</v>
          </cell>
          <cell r="F878">
            <v>0</v>
          </cell>
          <cell r="G878">
            <v>53900.100000000006</v>
          </cell>
          <cell r="H878">
            <v>0</v>
          </cell>
        </row>
        <row r="879">
          <cell r="A879" t="str">
            <v>08.06.11e</v>
          </cell>
          <cell r="B879" t="str">
            <v>Thaùo choáng rung , chieàu cao  &lt;= 60 m</v>
          </cell>
          <cell r="C879" t="str">
            <v>boä</v>
          </cell>
          <cell r="D879">
            <v>0</v>
          </cell>
          <cell r="E879">
            <v>0</v>
          </cell>
          <cell r="F879">
            <v>0</v>
          </cell>
          <cell r="G879">
            <v>59889</v>
          </cell>
          <cell r="H879">
            <v>0</v>
          </cell>
        </row>
        <row r="880">
          <cell r="A880" t="str">
            <v>08.06.12a</v>
          </cell>
          <cell r="B880" t="str">
            <v>Thaùo moû phoùng seùt , chieàu cao  &lt;= 20 m</v>
          </cell>
          <cell r="C880" t="str">
            <v>boä</v>
          </cell>
          <cell r="D880">
            <v>0</v>
          </cell>
          <cell r="E880">
            <v>0</v>
          </cell>
          <cell r="F880">
            <v>0</v>
          </cell>
          <cell r="G880">
            <v>37929.699999999997</v>
          </cell>
          <cell r="H880">
            <v>0</v>
          </cell>
        </row>
        <row r="881">
          <cell r="A881" t="str">
            <v>08.06.12b</v>
          </cell>
          <cell r="B881" t="str">
            <v>Thaùo moû phoùng seùt , chieàu cao  &lt;= 30 m</v>
          </cell>
          <cell r="C881" t="str">
            <v>boä</v>
          </cell>
          <cell r="D881">
            <v>0</v>
          </cell>
          <cell r="E881">
            <v>0</v>
          </cell>
          <cell r="F881">
            <v>0</v>
          </cell>
          <cell r="G881">
            <v>38927.85</v>
          </cell>
          <cell r="H881">
            <v>0</v>
          </cell>
        </row>
        <row r="882">
          <cell r="A882" t="str">
            <v>08.06.12c</v>
          </cell>
          <cell r="B882" t="str">
            <v>Thaùo moû phoùng seùt , chieàu cao  &lt;= 40 m</v>
          </cell>
          <cell r="C882" t="str">
            <v>boä</v>
          </cell>
          <cell r="D882">
            <v>0</v>
          </cell>
          <cell r="E882">
            <v>0</v>
          </cell>
          <cell r="F882">
            <v>0</v>
          </cell>
          <cell r="G882">
            <v>42920.45</v>
          </cell>
          <cell r="H882">
            <v>0</v>
          </cell>
        </row>
        <row r="883">
          <cell r="A883" t="str">
            <v>08.06.12d</v>
          </cell>
          <cell r="B883" t="str">
            <v>Thaùo moû phoùng seùt , chieàu cao  &lt;= 50 m</v>
          </cell>
          <cell r="C883" t="str">
            <v>boä</v>
          </cell>
          <cell r="D883">
            <v>0</v>
          </cell>
          <cell r="E883">
            <v>0</v>
          </cell>
          <cell r="F883">
            <v>0</v>
          </cell>
          <cell r="G883">
            <v>49907.5</v>
          </cell>
          <cell r="H883">
            <v>0</v>
          </cell>
        </row>
        <row r="884">
          <cell r="A884" t="str">
            <v>08.06.12e</v>
          </cell>
          <cell r="B884" t="str">
            <v>Thaùo moû phoùng seùt , chieàu cao  &lt;= 60 m</v>
          </cell>
          <cell r="C884" t="str">
            <v>boä</v>
          </cell>
          <cell r="D884">
            <v>0</v>
          </cell>
          <cell r="E884">
            <v>0</v>
          </cell>
          <cell r="F884">
            <v>0</v>
          </cell>
          <cell r="G884">
            <v>54898.250000000007</v>
          </cell>
          <cell r="H884">
            <v>0</v>
          </cell>
        </row>
        <row r="885">
          <cell r="A885" t="str">
            <v>08.06.13a</v>
          </cell>
          <cell r="B885" t="str">
            <v>Thaùo taï buø 25 kg , chieàu cao  &lt;= 20 m</v>
          </cell>
          <cell r="C885" t="str">
            <v>boä</v>
          </cell>
          <cell r="D885">
            <v>0</v>
          </cell>
          <cell r="E885">
            <v>0</v>
          </cell>
          <cell r="F885">
            <v>0</v>
          </cell>
          <cell r="G885">
            <v>33937.100000000006</v>
          </cell>
          <cell r="H885">
            <v>0</v>
          </cell>
        </row>
        <row r="886">
          <cell r="A886" t="str">
            <v>08.06.13b</v>
          </cell>
          <cell r="B886" t="str">
            <v>Thaùo taï buø 25 kg , chieàu cao  &lt;= 30 m</v>
          </cell>
          <cell r="C886" t="str">
            <v>boä</v>
          </cell>
          <cell r="D886">
            <v>0</v>
          </cell>
          <cell r="E886">
            <v>0</v>
          </cell>
          <cell r="F886">
            <v>0</v>
          </cell>
          <cell r="G886">
            <v>34935.25</v>
          </cell>
          <cell r="H886">
            <v>0</v>
          </cell>
        </row>
        <row r="887">
          <cell r="A887" t="str">
            <v>08.06.13c</v>
          </cell>
          <cell r="B887" t="str">
            <v>Thaùo taï buø 25 kg , chieàu cao  &lt;= 40 m</v>
          </cell>
          <cell r="C887" t="str">
            <v>boä</v>
          </cell>
          <cell r="D887">
            <v>0</v>
          </cell>
          <cell r="E887">
            <v>0</v>
          </cell>
          <cell r="F887">
            <v>0</v>
          </cell>
          <cell r="G887">
            <v>34935.25</v>
          </cell>
          <cell r="H887">
            <v>0</v>
          </cell>
        </row>
        <row r="888">
          <cell r="A888" t="str">
            <v>08.06.13d</v>
          </cell>
          <cell r="B888" t="str">
            <v>Thaùo taï buø 25 kg , chieàu cao  &lt;= 50 m</v>
          </cell>
          <cell r="C888" t="str">
            <v>boä</v>
          </cell>
          <cell r="D888">
            <v>0</v>
          </cell>
          <cell r="E888">
            <v>0</v>
          </cell>
          <cell r="F888">
            <v>0</v>
          </cell>
          <cell r="G888">
            <v>44916.75</v>
          </cell>
          <cell r="H888">
            <v>0</v>
          </cell>
        </row>
        <row r="889">
          <cell r="A889" t="str">
            <v>08.06.13e</v>
          </cell>
          <cell r="B889" t="str">
            <v>Thaùo taï buø 25 kg , chieàu cao  &lt;= 60 m</v>
          </cell>
          <cell r="C889" t="str">
            <v>boä</v>
          </cell>
          <cell r="D889">
            <v>0</v>
          </cell>
          <cell r="E889">
            <v>0</v>
          </cell>
          <cell r="F889">
            <v>0</v>
          </cell>
          <cell r="G889">
            <v>49907.5</v>
          </cell>
          <cell r="H889">
            <v>0</v>
          </cell>
        </row>
        <row r="890">
          <cell r="A890" t="str">
            <v>08.06.14a</v>
          </cell>
          <cell r="B890" t="str">
            <v>Thaùo taï buø 50 kg , chieàu cao  &lt;= 20 m</v>
          </cell>
          <cell r="C890" t="str">
            <v>boä</v>
          </cell>
          <cell r="D890">
            <v>0</v>
          </cell>
          <cell r="E890">
            <v>0</v>
          </cell>
          <cell r="F890">
            <v>0</v>
          </cell>
          <cell r="G890">
            <v>52901.950000000004</v>
          </cell>
          <cell r="H890">
            <v>0</v>
          </cell>
        </row>
        <row r="891">
          <cell r="A891" t="str">
            <v>08.06.14b</v>
          </cell>
          <cell r="B891" t="str">
            <v>Thaùo taï buø 50 kg , chieàu cao  &lt;= 30 m</v>
          </cell>
          <cell r="C891" t="str">
            <v>boä</v>
          </cell>
          <cell r="D891">
            <v>0</v>
          </cell>
          <cell r="E891">
            <v>0</v>
          </cell>
          <cell r="F891">
            <v>0</v>
          </cell>
          <cell r="G891">
            <v>54898.250000000007</v>
          </cell>
          <cell r="H891">
            <v>0</v>
          </cell>
        </row>
        <row r="892">
          <cell r="A892" t="str">
            <v>08.06.14c</v>
          </cell>
          <cell r="B892" t="str">
            <v>Thaùo taï buø 50 kg , chieàu cao  &lt;= 40 m</v>
          </cell>
          <cell r="C892" t="str">
            <v>boä</v>
          </cell>
          <cell r="D892">
            <v>0</v>
          </cell>
          <cell r="E892">
            <v>0</v>
          </cell>
          <cell r="F892">
            <v>0</v>
          </cell>
          <cell r="G892">
            <v>61885.3</v>
          </cell>
          <cell r="H892">
            <v>0</v>
          </cell>
        </row>
        <row r="893">
          <cell r="A893" t="str">
            <v>08.06.14d</v>
          </cell>
          <cell r="B893" t="str">
            <v>Thaùo taï buø 50 kg , chieàu cao  &lt;= 50 m</v>
          </cell>
          <cell r="C893" t="str">
            <v>boä</v>
          </cell>
          <cell r="D893">
            <v>0</v>
          </cell>
          <cell r="E893">
            <v>0</v>
          </cell>
          <cell r="F893">
            <v>0</v>
          </cell>
          <cell r="G893">
            <v>71866.8</v>
          </cell>
          <cell r="H893">
            <v>0</v>
          </cell>
        </row>
        <row r="894">
          <cell r="A894" t="str">
            <v>08.06.14e</v>
          </cell>
          <cell r="B894" t="str">
            <v>Thaùo taï buø 50 kg , chieàu cao  &lt;= 60 m</v>
          </cell>
          <cell r="C894" t="str">
            <v>boä</v>
          </cell>
          <cell r="D894">
            <v>0</v>
          </cell>
          <cell r="E894">
            <v>0</v>
          </cell>
          <cell r="F894">
            <v>0</v>
          </cell>
          <cell r="G894">
            <v>77855.7</v>
          </cell>
          <cell r="H894">
            <v>0</v>
          </cell>
        </row>
        <row r="895">
          <cell r="A895" t="str">
            <v>08.06.15a</v>
          </cell>
          <cell r="B895" t="str">
            <v>Thaùo taï buø 100 kg , chieàu cao  &lt;= 20 m</v>
          </cell>
          <cell r="C895" t="str">
            <v>boä</v>
          </cell>
          <cell r="D895">
            <v>0</v>
          </cell>
          <cell r="E895">
            <v>0</v>
          </cell>
          <cell r="F895">
            <v>0</v>
          </cell>
          <cell r="G895">
            <v>65877.900000000009</v>
          </cell>
          <cell r="H895">
            <v>0</v>
          </cell>
        </row>
        <row r="896">
          <cell r="A896" t="str">
            <v>08.06.15b</v>
          </cell>
          <cell r="B896" t="str">
            <v>Thaùo taï buø 100 kg , chieàu cao  &lt;= 30 m</v>
          </cell>
          <cell r="C896" t="str">
            <v>boä</v>
          </cell>
          <cell r="D896">
            <v>0</v>
          </cell>
          <cell r="E896">
            <v>0</v>
          </cell>
          <cell r="F896">
            <v>0</v>
          </cell>
          <cell r="G896">
            <v>62883.45</v>
          </cell>
          <cell r="H896">
            <v>0</v>
          </cell>
        </row>
        <row r="897">
          <cell r="A897" t="str">
            <v>08.06.15c</v>
          </cell>
          <cell r="B897" t="str">
            <v>Thaùo taï buø 100 kg , chieàu cao  &lt;= 40 m</v>
          </cell>
          <cell r="C897" t="str">
            <v>boä</v>
          </cell>
          <cell r="D897">
            <v>0</v>
          </cell>
          <cell r="E897">
            <v>0</v>
          </cell>
          <cell r="F897">
            <v>0</v>
          </cell>
          <cell r="G897">
            <v>77855.7</v>
          </cell>
          <cell r="H897">
            <v>0</v>
          </cell>
        </row>
        <row r="898">
          <cell r="A898" t="str">
            <v>08.06.15d</v>
          </cell>
          <cell r="B898" t="str">
            <v>Thaùo taï buø 100 kg , chieàu cao  &lt;= 100 m</v>
          </cell>
          <cell r="C898" t="str">
            <v>boä</v>
          </cell>
          <cell r="D898">
            <v>0</v>
          </cell>
          <cell r="E898">
            <v>0</v>
          </cell>
          <cell r="F898">
            <v>0</v>
          </cell>
          <cell r="G898">
            <v>88835.35</v>
          </cell>
          <cell r="H898">
            <v>0</v>
          </cell>
        </row>
        <row r="899">
          <cell r="A899" t="str">
            <v>08.06.15e</v>
          </cell>
          <cell r="B899" t="str">
            <v>Thaùo taï buø 100 kg , chieàu cao  &lt;= 60 m</v>
          </cell>
          <cell r="C899" t="str">
            <v>boä</v>
          </cell>
          <cell r="D899">
            <v>0</v>
          </cell>
          <cell r="E899">
            <v>0</v>
          </cell>
          <cell r="F899">
            <v>0</v>
          </cell>
          <cell r="G899">
            <v>97818.7</v>
          </cell>
          <cell r="H899">
            <v>0</v>
          </cell>
        </row>
        <row r="900">
          <cell r="A900" t="str">
            <v>08.06.16a.1</v>
          </cell>
          <cell r="B900" t="str">
            <v>Thaùo khoaù ñôõ DD, daây CS , t.dieän &lt; 70, h&lt;=20 m</v>
          </cell>
          <cell r="C900" t="str">
            <v>boä</v>
          </cell>
          <cell r="D900">
            <v>0</v>
          </cell>
          <cell r="E900">
            <v>0</v>
          </cell>
          <cell r="F900">
            <v>0</v>
          </cell>
          <cell r="G900">
            <v>11977.8</v>
          </cell>
          <cell r="H900">
            <v>0</v>
          </cell>
        </row>
        <row r="901">
          <cell r="A901" t="str">
            <v>08.06.16a.2</v>
          </cell>
          <cell r="B901" t="str">
            <v>Thaùo khoaù ñôõ DD, daây CS , t.dieän &lt; 70, h&lt;=30 m</v>
          </cell>
          <cell r="C901" t="str">
            <v>boä</v>
          </cell>
          <cell r="D901">
            <v>0</v>
          </cell>
          <cell r="E901">
            <v>0</v>
          </cell>
          <cell r="F901">
            <v>0</v>
          </cell>
          <cell r="G901">
            <v>12975.95</v>
          </cell>
          <cell r="H901">
            <v>0</v>
          </cell>
        </row>
        <row r="902">
          <cell r="A902" t="str">
            <v>08.06.16a.3</v>
          </cell>
          <cell r="B902" t="str">
            <v>Thaùo khoaù ñôõ DD, daây CS , t. dieän &lt; 70, h&lt;=40 m</v>
          </cell>
          <cell r="C902" t="str">
            <v>boä</v>
          </cell>
          <cell r="D902">
            <v>0</v>
          </cell>
          <cell r="E902">
            <v>0</v>
          </cell>
          <cell r="F902">
            <v>0</v>
          </cell>
          <cell r="G902">
            <v>14972.25</v>
          </cell>
          <cell r="H902">
            <v>0</v>
          </cell>
        </row>
        <row r="903">
          <cell r="A903" t="str">
            <v>08.06.16a.4</v>
          </cell>
          <cell r="B903" t="str">
            <v>Thaùo khoaù ñôõ DD, daây CS , t. dieän &lt; 70, h&lt;=50 m</v>
          </cell>
          <cell r="C903" t="str">
            <v>boä</v>
          </cell>
          <cell r="D903">
            <v>0</v>
          </cell>
          <cell r="E903">
            <v>0</v>
          </cell>
          <cell r="F903">
            <v>0</v>
          </cell>
          <cell r="G903">
            <v>16968.550000000003</v>
          </cell>
          <cell r="H903">
            <v>0</v>
          </cell>
        </row>
        <row r="904">
          <cell r="A904" t="str">
            <v>08.06.16a.5</v>
          </cell>
          <cell r="B904" t="str">
            <v>Thaùo khoaù ñôõ DD, daây CS , t.dieän &lt; 70, h&lt;=60 m</v>
          </cell>
          <cell r="C904" t="str">
            <v>boä</v>
          </cell>
          <cell r="D904">
            <v>0</v>
          </cell>
          <cell r="E904">
            <v>0</v>
          </cell>
          <cell r="F904">
            <v>0</v>
          </cell>
          <cell r="G904">
            <v>18964.849999999999</v>
          </cell>
          <cell r="H904">
            <v>0</v>
          </cell>
        </row>
        <row r="905">
          <cell r="A905" t="str">
            <v>08.06.16b.1</v>
          </cell>
          <cell r="B905" t="str">
            <v>Thaùo khoaù ñôõ DD, daây CS , t.dieän &lt; 240, h&lt;=20 m</v>
          </cell>
          <cell r="C905" t="str">
            <v>boä</v>
          </cell>
          <cell r="D905">
            <v>0</v>
          </cell>
          <cell r="E905">
            <v>0</v>
          </cell>
          <cell r="F905">
            <v>0</v>
          </cell>
          <cell r="G905">
            <v>18964.849999999999</v>
          </cell>
          <cell r="H905">
            <v>0</v>
          </cell>
        </row>
        <row r="906">
          <cell r="A906" t="str">
            <v>08.06.16b.2</v>
          </cell>
          <cell r="B906" t="str">
            <v>Thaùo khoaù ñôõ DD, daây CS , t.dieän &lt; 240, h&lt;=30 m</v>
          </cell>
          <cell r="C906" t="str">
            <v>boä</v>
          </cell>
          <cell r="D906">
            <v>0</v>
          </cell>
          <cell r="E906">
            <v>0</v>
          </cell>
          <cell r="F906">
            <v>0</v>
          </cell>
          <cell r="G906">
            <v>19963</v>
          </cell>
          <cell r="H906">
            <v>0</v>
          </cell>
        </row>
        <row r="907">
          <cell r="A907" t="str">
            <v>08.06.16b.3</v>
          </cell>
          <cell r="B907" t="str">
            <v>Thaùo khoaù ñôõ DD, daây CS , t. dieän &lt; 240, h&lt;=40 m</v>
          </cell>
          <cell r="C907" t="str">
            <v>boä</v>
          </cell>
          <cell r="D907">
            <v>0</v>
          </cell>
          <cell r="E907">
            <v>0</v>
          </cell>
          <cell r="F907">
            <v>0</v>
          </cell>
          <cell r="G907">
            <v>21959.3</v>
          </cell>
          <cell r="H907">
            <v>0</v>
          </cell>
        </row>
        <row r="908">
          <cell r="A908" t="str">
            <v>08.06.16b.4</v>
          </cell>
          <cell r="B908" t="str">
            <v>Thaùo khoaù ñôõ DD, daây CS , t. dieän &lt; 240, h&lt;=50 m</v>
          </cell>
          <cell r="C908" t="str">
            <v>boä</v>
          </cell>
          <cell r="D908">
            <v>0</v>
          </cell>
          <cell r="E908">
            <v>0</v>
          </cell>
          <cell r="F908">
            <v>0</v>
          </cell>
          <cell r="G908">
            <v>24953.75</v>
          </cell>
          <cell r="H908">
            <v>0</v>
          </cell>
        </row>
        <row r="909">
          <cell r="A909" t="str">
            <v>08.06.16b.5</v>
          </cell>
          <cell r="B909" t="str">
            <v>Thaùo khoaù ñôõ DD, daây CS , t.dieän &lt; 240, h&lt;=60 m</v>
          </cell>
          <cell r="C909" t="str">
            <v>boä</v>
          </cell>
          <cell r="D909">
            <v>0</v>
          </cell>
          <cell r="E909">
            <v>0</v>
          </cell>
          <cell r="F909">
            <v>0</v>
          </cell>
          <cell r="G909">
            <v>28946.35</v>
          </cell>
          <cell r="H909">
            <v>0</v>
          </cell>
        </row>
        <row r="910">
          <cell r="A910" t="str">
            <v>08.06.16c.1</v>
          </cell>
          <cell r="B910" t="str">
            <v>Thaùo khoaù ñôõ DD, daây CS , t.dieän &gt; 240, h&lt;=20 m</v>
          </cell>
          <cell r="C910" t="str">
            <v>boä</v>
          </cell>
          <cell r="D910">
            <v>0</v>
          </cell>
          <cell r="E910">
            <v>0</v>
          </cell>
          <cell r="F910">
            <v>0</v>
          </cell>
          <cell r="G910">
            <v>38927.85</v>
          </cell>
          <cell r="H910">
            <v>0</v>
          </cell>
        </row>
        <row r="911">
          <cell r="A911" t="str">
            <v>08.06.16c.2</v>
          </cell>
          <cell r="B911" t="str">
            <v>Thaùo khoaù ñôõ DD, daây CS , t.dieän &gt; 240, h&lt;=30 m</v>
          </cell>
          <cell r="C911" t="str">
            <v>boä</v>
          </cell>
          <cell r="D911">
            <v>0</v>
          </cell>
          <cell r="E911">
            <v>0</v>
          </cell>
          <cell r="F911">
            <v>0</v>
          </cell>
          <cell r="G911">
            <v>39926</v>
          </cell>
          <cell r="H911">
            <v>0</v>
          </cell>
        </row>
        <row r="912">
          <cell r="A912" t="str">
            <v>08.06.16c.3</v>
          </cell>
          <cell r="B912" t="str">
            <v>Thaùo khoaù ñôõ DD, daây CS , t. dieän &gt; 240, h&lt;=40 m</v>
          </cell>
          <cell r="C912" t="str">
            <v>boä</v>
          </cell>
          <cell r="D912">
            <v>0</v>
          </cell>
          <cell r="E912">
            <v>0</v>
          </cell>
          <cell r="F912">
            <v>0</v>
          </cell>
          <cell r="G912">
            <v>44916.75</v>
          </cell>
          <cell r="H912">
            <v>0</v>
          </cell>
        </row>
        <row r="913">
          <cell r="A913" t="str">
            <v>08.06.16c.4</v>
          </cell>
          <cell r="B913" t="str">
            <v>Thaùo khoaù ñôõ DD, daây CS , t. dieän &gt; 240, h&lt;=50 m</v>
          </cell>
          <cell r="C913" t="str">
            <v>boä</v>
          </cell>
          <cell r="D913">
            <v>0</v>
          </cell>
          <cell r="E913">
            <v>0</v>
          </cell>
          <cell r="F913">
            <v>0</v>
          </cell>
          <cell r="G913">
            <v>50905.65</v>
          </cell>
          <cell r="H913">
            <v>0</v>
          </cell>
        </row>
        <row r="914">
          <cell r="A914" t="str">
            <v>08.06.16c.5</v>
          </cell>
          <cell r="B914" t="str">
            <v>Thaùo khoaù ñôõ DD, daây CS , t.dieän &gt; 240, h&lt;=60 m</v>
          </cell>
          <cell r="C914" t="str">
            <v>boä</v>
          </cell>
          <cell r="D914">
            <v>0</v>
          </cell>
          <cell r="E914">
            <v>0</v>
          </cell>
          <cell r="F914">
            <v>0</v>
          </cell>
          <cell r="G914">
            <v>55896.400000000009</v>
          </cell>
          <cell r="H914">
            <v>0</v>
          </cell>
        </row>
        <row r="915">
          <cell r="A915" t="str">
            <v>08.06.17a.1</v>
          </cell>
          <cell r="B915" t="str">
            <v>Thaùo khoaù neùoDD, daây CS , t.dieän &lt; 70, h&lt;=20 m</v>
          </cell>
          <cell r="C915" t="str">
            <v>boä</v>
          </cell>
          <cell r="D915">
            <v>0</v>
          </cell>
          <cell r="E915">
            <v>0</v>
          </cell>
          <cell r="F915">
            <v>0</v>
          </cell>
          <cell r="G915">
            <v>23955.599999999999</v>
          </cell>
          <cell r="H915">
            <v>0</v>
          </cell>
        </row>
        <row r="916">
          <cell r="A916" t="str">
            <v>08.06.17a.2</v>
          </cell>
          <cell r="B916" t="str">
            <v>Thaùo khoaù neùoDD, daây CS , t.dieän &lt; 70, h&lt;=30 m</v>
          </cell>
          <cell r="C916" t="str">
            <v>boä</v>
          </cell>
          <cell r="D916">
            <v>0</v>
          </cell>
          <cell r="E916">
            <v>0</v>
          </cell>
          <cell r="F916">
            <v>0</v>
          </cell>
          <cell r="G916">
            <v>25951.9</v>
          </cell>
          <cell r="H916">
            <v>0</v>
          </cell>
        </row>
        <row r="917">
          <cell r="A917" t="str">
            <v>08.06.17a.3</v>
          </cell>
          <cell r="B917" t="str">
            <v>Thaùo khoaù neùoDD, daây CS , t. dieän &lt; 70, h&lt;=40 m</v>
          </cell>
          <cell r="C917" t="str">
            <v>boä</v>
          </cell>
          <cell r="D917">
            <v>0</v>
          </cell>
          <cell r="E917">
            <v>0</v>
          </cell>
          <cell r="F917">
            <v>0</v>
          </cell>
          <cell r="G917">
            <v>29944.5</v>
          </cell>
          <cell r="H917">
            <v>0</v>
          </cell>
        </row>
        <row r="918">
          <cell r="A918" t="str">
            <v>08.06.17a.4</v>
          </cell>
          <cell r="B918" t="str">
            <v>Thaùo khoaù neùoDD, daây CS , t. dieän &lt; 70, h&lt;=50 m</v>
          </cell>
          <cell r="C918" t="str">
            <v>boä</v>
          </cell>
          <cell r="D918">
            <v>0</v>
          </cell>
          <cell r="E918">
            <v>0</v>
          </cell>
          <cell r="F918">
            <v>0</v>
          </cell>
          <cell r="G918">
            <v>33937.100000000006</v>
          </cell>
          <cell r="H918">
            <v>0</v>
          </cell>
        </row>
        <row r="919">
          <cell r="A919" t="str">
            <v>08.06.17a.5</v>
          </cell>
          <cell r="B919" t="str">
            <v>Thaùo khoaù neùoDD, daây CS , t.dieän &lt; 70, h&lt;=60 m</v>
          </cell>
          <cell r="C919" t="str">
            <v>boä</v>
          </cell>
          <cell r="D919">
            <v>0</v>
          </cell>
          <cell r="E919">
            <v>0</v>
          </cell>
          <cell r="F919">
            <v>0</v>
          </cell>
          <cell r="G919">
            <v>37929.699999999997</v>
          </cell>
          <cell r="H919">
            <v>0</v>
          </cell>
        </row>
        <row r="920">
          <cell r="A920" t="str">
            <v>08.06.17b.1</v>
          </cell>
          <cell r="B920" t="str">
            <v>Thaùo khoaù neùoDD, daây CS , t.dieän &lt; 240, h&lt;=20 m</v>
          </cell>
          <cell r="C920" t="str">
            <v>boä</v>
          </cell>
          <cell r="D920">
            <v>0</v>
          </cell>
          <cell r="E920">
            <v>0</v>
          </cell>
          <cell r="F920">
            <v>0</v>
          </cell>
          <cell r="G920">
            <v>37929.699999999997</v>
          </cell>
          <cell r="H920">
            <v>0</v>
          </cell>
        </row>
        <row r="921">
          <cell r="A921" t="str">
            <v>08.06.17b.2</v>
          </cell>
          <cell r="B921" t="str">
            <v>Thaùo khoaù neùoDD, daây CS , t.dieän &lt; 240, h&lt;=30 m</v>
          </cell>
          <cell r="C921" t="str">
            <v>boä</v>
          </cell>
          <cell r="D921">
            <v>0</v>
          </cell>
          <cell r="E921">
            <v>0</v>
          </cell>
          <cell r="F921">
            <v>0</v>
          </cell>
          <cell r="G921">
            <v>39926</v>
          </cell>
          <cell r="H921">
            <v>0</v>
          </cell>
        </row>
        <row r="922">
          <cell r="A922" t="str">
            <v>08.06.17b.3</v>
          </cell>
          <cell r="B922" t="str">
            <v>Thaùo khoaù neùoDD, daây CS , t. dieän &lt; 240, h&lt;=40 m</v>
          </cell>
          <cell r="C922" t="str">
            <v>boä</v>
          </cell>
          <cell r="D922">
            <v>0</v>
          </cell>
          <cell r="E922">
            <v>0</v>
          </cell>
          <cell r="F922">
            <v>0</v>
          </cell>
          <cell r="G922">
            <v>43918.6</v>
          </cell>
          <cell r="H922">
            <v>0</v>
          </cell>
        </row>
        <row r="923">
          <cell r="A923" t="str">
            <v>08.06.17b.4</v>
          </cell>
          <cell r="B923" t="str">
            <v>Thaùo khoaù neùoDD, daây CS , t. dieän &lt; 240, h&lt;=50 m</v>
          </cell>
          <cell r="C923" t="str">
            <v>boä</v>
          </cell>
          <cell r="D923">
            <v>0</v>
          </cell>
          <cell r="E923">
            <v>0</v>
          </cell>
          <cell r="F923">
            <v>0</v>
          </cell>
          <cell r="G923">
            <v>49907.5</v>
          </cell>
          <cell r="H923">
            <v>0</v>
          </cell>
        </row>
        <row r="924">
          <cell r="A924" t="str">
            <v>08.06.17b.5</v>
          </cell>
          <cell r="B924" t="str">
            <v>Thaùo khoaù neùoDD, daây CS , t.dieän &lt; 240, h&lt;=60 m</v>
          </cell>
          <cell r="C924" t="str">
            <v>boä</v>
          </cell>
          <cell r="D924">
            <v>0</v>
          </cell>
          <cell r="E924">
            <v>0</v>
          </cell>
          <cell r="F924">
            <v>0</v>
          </cell>
          <cell r="G924">
            <v>57892.7</v>
          </cell>
          <cell r="H924">
            <v>0</v>
          </cell>
        </row>
        <row r="925">
          <cell r="A925" t="str">
            <v>08.06.17c.1</v>
          </cell>
          <cell r="B925" t="str">
            <v>Thaùo khoaù neùoDD, daây CS , t.dieän &gt; 240, h&lt;=20 m</v>
          </cell>
          <cell r="C925" t="str">
            <v>boä</v>
          </cell>
          <cell r="D925">
            <v>0</v>
          </cell>
          <cell r="E925">
            <v>0</v>
          </cell>
          <cell r="F925">
            <v>0</v>
          </cell>
          <cell r="G925">
            <v>76857.55</v>
          </cell>
          <cell r="H925">
            <v>0</v>
          </cell>
        </row>
        <row r="926">
          <cell r="A926" t="str">
            <v>08.06.17c.2</v>
          </cell>
          <cell r="B926" t="str">
            <v>Thaùo khoaù neùoDD, daây CS , t.dieän &gt; 240, h&lt;=30 m</v>
          </cell>
          <cell r="C926" t="str">
            <v>boä</v>
          </cell>
          <cell r="D926">
            <v>0</v>
          </cell>
          <cell r="E926">
            <v>0</v>
          </cell>
          <cell r="F926">
            <v>0</v>
          </cell>
          <cell r="G926">
            <v>79852</v>
          </cell>
          <cell r="H926">
            <v>0</v>
          </cell>
        </row>
        <row r="927">
          <cell r="A927" t="str">
            <v>08.06.17c.3</v>
          </cell>
          <cell r="B927" t="str">
            <v>Thaùo khoaù neùoDD, daây CS , t. dieän &gt; 240, h&lt;=40 m</v>
          </cell>
          <cell r="C927" t="str">
            <v>boä</v>
          </cell>
          <cell r="D927">
            <v>0</v>
          </cell>
          <cell r="E927">
            <v>0</v>
          </cell>
          <cell r="F927">
            <v>0</v>
          </cell>
          <cell r="G927">
            <v>89833.5</v>
          </cell>
          <cell r="H927">
            <v>0</v>
          </cell>
        </row>
        <row r="928">
          <cell r="A928" t="str">
            <v>08.06.17c.4</v>
          </cell>
          <cell r="B928" t="str">
            <v>Thaùo khoaù neùoDD, daây CS , t. dieän &gt; 240, h&lt;=50 m</v>
          </cell>
          <cell r="C928" t="str">
            <v>boä</v>
          </cell>
          <cell r="D928">
            <v>0</v>
          </cell>
          <cell r="E928">
            <v>0</v>
          </cell>
          <cell r="F928">
            <v>0</v>
          </cell>
          <cell r="G928">
            <v>101811.3</v>
          </cell>
          <cell r="H928">
            <v>0</v>
          </cell>
        </row>
        <row r="929">
          <cell r="A929" t="str">
            <v>08.06.17c.5</v>
          </cell>
          <cell r="B929" t="str">
            <v>Thaùo khoaù neùoDD, daây CS , t.dieän &gt; 240, h &lt;=60 m</v>
          </cell>
          <cell r="C929" t="str">
            <v>boä</v>
          </cell>
          <cell r="D929">
            <v>0</v>
          </cell>
          <cell r="E929">
            <v>0</v>
          </cell>
          <cell r="F929">
            <v>0</v>
          </cell>
          <cell r="G929">
            <v>111792.80000000002</v>
          </cell>
          <cell r="H929">
            <v>0</v>
          </cell>
        </row>
        <row r="930">
          <cell r="A930" t="str">
            <v>08.06.18</v>
          </cell>
          <cell r="B930" t="str">
            <v xml:space="preserve">Thaùo daây neùo </v>
          </cell>
          <cell r="C930" t="str">
            <v>boä</v>
          </cell>
          <cell r="D930">
            <v>0</v>
          </cell>
          <cell r="E930">
            <v>0</v>
          </cell>
          <cell r="F930">
            <v>0</v>
          </cell>
          <cell r="G930">
            <v>48909.35</v>
          </cell>
          <cell r="H930">
            <v>0</v>
          </cell>
        </row>
        <row r="931">
          <cell r="A931" t="str">
            <v>08.06.19</v>
          </cell>
          <cell r="B931" t="str">
            <v>Thaùo coå deà</v>
          </cell>
          <cell r="C931" t="str">
            <v>boä</v>
          </cell>
          <cell r="D931">
            <v>0</v>
          </cell>
          <cell r="E931">
            <v>0</v>
          </cell>
          <cell r="F931">
            <v>0</v>
          </cell>
          <cell r="G931">
            <v>45914.9</v>
          </cell>
          <cell r="H931">
            <v>0</v>
          </cell>
        </row>
        <row r="932">
          <cell r="A932" t="str">
            <v>08.06.20</v>
          </cell>
          <cell r="B932" t="str">
            <v>Thaùo bieån caám</v>
          </cell>
          <cell r="C932" t="str">
            <v>boä</v>
          </cell>
          <cell r="D932">
            <v>0</v>
          </cell>
          <cell r="E932">
            <v>0</v>
          </cell>
          <cell r="F932">
            <v>0</v>
          </cell>
          <cell r="G932">
            <v>17966.7</v>
          </cell>
          <cell r="H932">
            <v>0</v>
          </cell>
        </row>
        <row r="933">
          <cell r="A933" t="str">
            <v>08.06.21a</v>
          </cell>
          <cell r="B933" t="str">
            <v>Thaùo voøng baûo veä , h &lt;= 20 m</v>
          </cell>
          <cell r="C933" t="str">
            <v>boä</v>
          </cell>
          <cell r="D933">
            <v>0</v>
          </cell>
          <cell r="E933">
            <v>0</v>
          </cell>
          <cell r="F933">
            <v>0</v>
          </cell>
          <cell r="G933">
            <v>44916.75</v>
          </cell>
          <cell r="H933">
            <v>0</v>
          </cell>
        </row>
        <row r="934">
          <cell r="A934" t="str">
            <v>08.06.21b</v>
          </cell>
          <cell r="B934" t="str">
            <v>Thaùo voøng baûo veä,h  &lt;= 30 m</v>
          </cell>
          <cell r="C934" t="str">
            <v>boä</v>
          </cell>
          <cell r="D934">
            <v>0</v>
          </cell>
          <cell r="E934">
            <v>0</v>
          </cell>
          <cell r="F934">
            <v>0</v>
          </cell>
          <cell r="G934">
            <v>48909.35</v>
          </cell>
          <cell r="H934">
            <v>0</v>
          </cell>
        </row>
        <row r="935">
          <cell r="A935" t="str">
            <v>08.06.22a</v>
          </cell>
          <cell r="B935" t="str">
            <v>Thaùo khung ñònh vò , h &lt;= 20 m</v>
          </cell>
          <cell r="C935" t="str">
            <v>boä</v>
          </cell>
          <cell r="D935">
            <v>0</v>
          </cell>
          <cell r="E935">
            <v>0</v>
          </cell>
          <cell r="F935">
            <v>0</v>
          </cell>
          <cell r="G935">
            <v>60887.15</v>
          </cell>
          <cell r="H935">
            <v>0</v>
          </cell>
        </row>
        <row r="936">
          <cell r="A936" t="str">
            <v>08.06.22b</v>
          </cell>
          <cell r="B936" t="str">
            <v>Thaùo khung ñònh vò , h &lt;= 30 m</v>
          </cell>
          <cell r="C936" t="str">
            <v>boä</v>
          </cell>
          <cell r="D936">
            <v>0</v>
          </cell>
          <cell r="E936">
            <v>0</v>
          </cell>
          <cell r="F936">
            <v>0</v>
          </cell>
          <cell r="G936">
            <v>90831.650000000009</v>
          </cell>
          <cell r="H936">
            <v>0</v>
          </cell>
        </row>
        <row r="937">
          <cell r="A937" t="str">
            <v>08.06.22c</v>
          </cell>
          <cell r="B937" t="str">
            <v>Thaùo khung ñònh vò , h &lt;= 40 m</v>
          </cell>
          <cell r="C937" t="str">
            <v>boä</v>
          </cell>
          <cell r="D937">
            <v>0</v>
          </cell>
          <cell r="E937">
            <v>0</v>
          </cell>
          <cell r="F937">
            <v>0</v>
          </cell>
          <cell r="G937">
            <v>120776.15</v>
          </cell>
          <cell r="H937">
            <v>0</v>
          </cell>
        </row>
        <row r="938">
          <cell r="A938" t="str">
            <v>08.06.22d</v>
          </cell>
          <cell r="B938" t="str">
            <v>Thaùo khung ñònh vò , h &lt;= 50 m</v>
          </cell>
          <cell r="C938" t="str">
            <v>boä</v>
          </cell>
          <cell r="D938">
            <v>0</v>
          </cell>
          <cell r="E938">
            <v>0</v>
          </cell>
          <cell r="F938">
            <v>0</v>
          </cell>
          <cell r="G938">
            <v>150720.65</v>
          </cell>
          <cell r="H938">
            <v>0</v>
          </cell>
        </row>
        <row r="939">
          <cell r="A939" t="str">
            <v>08.06.22c</v>
          </cell>
          <cell r="B939" t="str">
            <v>Thaùo khung ñònh vò , h &lt;= 60 m</v>
          </cell>
          <cell r="C939" t="str">
            <v>boä</v>
          </cell>
          <cell r="D939">
            <v>0</v>
          </cell>
          <cell r="E939">
            <v>0</v>
          </cell>
          <cell r="F939">
            <v>0</v>
          </cell>
          <cell r="G939">
            <v>240554.15000000002</v>
          </cell>
          <cell r="H939">
            <v>0</v>
          </cell>
        </row>
        <row r="940">
          <cell r="A940" t="str">
            <v>08.06.23c</v>
          </cell>
          <cell r="B940" t="str">
            <v>Thaùo ñeøn tín hieäu &lt;= 40 m</v>
          </cell>
          <cell r="C940" t="str">
            <v>boä</v>
          </cell>
          <cell r="D940">
            <v>0</v>
          </cell>
          <cell r="E940">
            <v>0</v>
          </cell>
          <cell r="F940">
            <v>0</v>
          </cell>
          <cell r="G940">
            <v>182661.45</v>
          </cell>
          <cell r="H940">
            <v>0</v>
          </cell>
        </row>
        <row r="941">
          <cell r="A941" t="str">
            <v>08.06.23d</v>
          </cell>
          <cell r="B941" t="str">
            <v>Thaùo ñeøn tín hieäu &lt;= 50 m</v>
          </cell>
          <cell r="C941" t="str">
            <v>boä</v>
          </cell>
          <cell r="D941">
            <v>0</v>
          </cell>
          <cell r="E941">
            <v>0</v>
          </cell>
          <cell r="F941">
            <v>0</v>
          </cell>
          <cell r="G941">
            <v>219593.00000000003</v>
          </cell>
          <cell r="H941">
            <v>0</v>
          </cell>
        </row>
        <row r="942">
          <cell r="A942" t="str">
            <v>08.06.23e</v>
          </cell>
          <cell r="B942" t="str">
            <v>Thaùo ñeøn tín hieäu &lt;= 60 m</v>
          </cell>
          <cell r="C942" t="str">
            <v>boä</v>
          </cell>
          <cell r="D942">
            <v>0</v>
          </cell>
          <cell r="E942">
            <v>0</v>
          </cell>
          <cell r="F942">
            <v>0</v>
          </cell>
          <cell r="G942">
            <v>239556</v>
          </cell>
          <cell r="H942">
            <v>0</v>
          </cell>
        </row>
        <row r="943">
          <cell r="A943" t="str">
            <v>08.06.24a</v>
          </cell>
          <cell r="B943" t="str">
            <v>Thaùo keïp caùp , h &lt;= 20 m</v>
          </cell>
          <cell r="C943" t="str">
            <v>boä</v>
          </cell>
          <cell r="D943">
            <v>0</v>
          </cell>
          <cell r="E943">
            <v>0</v>
          </cell>
          <cell r="F943">
            <v>0</v>
          </cell>
          <cell r="G943">
            <v>31940.799999999999</v>
          </cell>
          <cell r="H943">
            <v>0</v>
          </cell>
        </row>
        <row r="944">
          <cell r="A944" t="str">
            <v>08.06.24b</v>
          </cell>
          <cell r="B944" t="str">
            <v>Thaùo keïp caùp , h &lt;= 30 m</v>
          </cell>
          <cell r="C944" t="str">
            <v>boä</v>
          </cell>
          <cell r="D944">
            <v>0</v>
          </cell>
          <cell r="E944">
            <v>0</v>
          </cell>
          <cell r="F944">
            <v>0</v>
          </cell>
          <cell r="G944">
            <v>39926</v>
          </cell>
          <cell r="H944">
            <v>0</v>
          </cell>
        </row>
        <row r="945">
          <cell r="A945" t="str">
            <v>08.06.25a</v>
          </cell>
          <cell r="B945" t="str">
            <v>Thaùo bu loâng , h &lt;= 20 m</v>
          </cell>
          <cell r="C945" t="str">
            <v>boä</v>
          </cell>
          <cell r="D945">
            <v>0</v>
          </cell>
          <cell r="E945">
            <v>0</v>
          </cell>
          <cell r="F945">
            <v>0</v>
          </cell>
          <cell r="G945">
            <v>4990.75</v>
          </cell>
          <cell r="H945">
            <v>0</v>
          </cell>
        </row>
        <row r="946">
          <cell r="A946" t="str">
            <v>08.06.25b</v>
          </cell>
          <cell r="B946" t="str">
            <v>Thaùo bu loâng , h &lt;= 30 m</v>
          </cell>
          <cell r="C946" t="str">
            <v>boä</v>
          </cell>
          <cell r="D946">
            <v>0</v>
          </cell>
          <cell r="E946">
            <v>0</v>
          </cell>
          <cell r="F946">
            <v>0</v>
          </cell>
          <cell r="G946">
            <v>4990.75</v>
          </cell>
          <cell r="H946">
            <v>0</v>
          </cell>
        </row>
        <row r="947">
          <cell r="A947" t="str">
            <v>08.06.25c</v>
          </cell>
          <cell r="B947" t="str">
            <v>Thaùo bu loâng , h &lt;= 40 m</v>
          </cell>
          <cell r="C947" t="str">
            <v>boä</v>
          </cell>
          <cell r="D947">
            <v>0</v>
          </cell>
          <cell r="E947">
            <v>0</v>
          </cell>
          <cell r="F947">
            <v>0</v>
          </cell>
          <cell r="G947">
            <v>5988.9</v>
          </cell>
          <cell r="H947">
            <v>0</v>
          </cell>
        </row>
        <row r="948">
          <cell r="A948" t="str">
            <v>08.06.25d</v>
          </cell>
          <cell r="B948" t="str">
            <v>Thaùo bu loâng , h &lt;= 50 m</v>
          </cell>
          <cell r="C948" t="str">
            <v>boä</v>
          </cell>
          <cell r="D948">
            <v>0</v>
          </cell>
          <cell r="E948">
            <v>0</v>
          </cell>
          <cell r="F948">
            <v>0</v>
          </cell>
          <cell r="G948">
            <v>5988.9</v>
          </cell>
          <cell r="H948">
            <v>0</v>
          </cell>
        </row>
        <row r="949">
          <cell r="A949" t="str">
            <v>08.06.25e</v>
          </cell>
          <cell r="B949" t="str">
            <v>Thaùo bu loâng , h &lt;= 60 m</v>
          </cell>
          <cell r="C949" t="str">
            <v>boä</v>
          </cell>
          <cell r="D949">
            <v>0</v>
          </cell>
          <cell r="E949">
            <v>0</v>
          </cell>
          <cell r="F949">
            <v>0</v>
          </cell>
          <cell r="G949">
            <v>6987.0500000000011</v>
          </cell>
          <cell r="H949">
            <v>0</v>
          </cell>
        </row>
        <row r="950">
          <cell r="A950" t="str">
            <v>08.06.26a</v>
          </cell>
          <cell r="B950" t="str">
            <v>Thaùo keïp neùo caùp vaën xoaén &lt;=4x70</v>
          </cell>
          <cell r="C950" t="str">
            <v>boä</v>
          </cell>
          <cell r="D950">
            <v>0</v>
          </cell>
          <cell r="E950">
            <v>0</v>
          </cell>
          <cell r="F950">
            <v>0</v>
          </cell>
          <cell r="G950">
            <v>52901.950000000004</v>
          </cell>
          <cell r="H950">
            <v>0</v>
          </cell>
        </row>
        <row r="951">
          <cell r="A951" t="str">
            <v>08.06.26b</v>
          </cell>
          <cell r="B951" t="str">
            <v>Thaùo keïp neùo caùp vaën xoaén &lt;=4x120</v>
          </cell>
          <cell r="C951" t="str">
            <v>boä</v>
          </cell>
          <cell r="D951">
            <v>0</v>
          </cell>
          <cell r="E951">
            <v>0</v>
          </cell>
          <cell r="F951">
            <v>0</v>
          </cell>
          <cell r="G951">
            <v>82846.45</v>
          </cell>
          <cell r="H951">
            <v>0</v>
          </cell>
        </row>
        <row r="952">
          <cell r="A952" t="str">
            <v>08.06.27a</v>
          </cell>
          <cell r="B952" t="str">
            <v>Thaùo keïp ñôõ caùp vaën xoaén &lt;=4x70</v>
          </cell>
          <cell r="C952" t="str">
            <v>boä</v>
          </cell>
          <cell r="D952">
            <v>0</v>
          </cell>
          <cell r="E952">
            <v>0</v>
          </cell>
          <cell r="F952">
            <v>0</v>
          </cell>
          <cell r="G952">
            <v>38927.85</v>
          </cell>
          <cell r="H952">
            <v>0</v>
          </cell>
        </row>
        <row r="953">
          <cell r="A953" t="str">
            <v>08.06.27b</v>
          </cell>
          <cell r="B953" t="str">
            <v>Thaùo keïp ñôõ caùp vaën xoaén &lt;=4x120</v>
          </cell>
          <cell r="C953" t="str">
            <v>boä</v>
          </cell>
          <cell r="D953">
            <v>0</v>
          </cell>
          <cell r="E953">
            <v>0</v>
          </cell>
          <cell r="F953">
            <v>0</v>
          </cell>
          <cell r="G953">
            <v>58890.85</v>
          </cell>
          <cell r="H953">
            <v>0</v>
          </cell>
        </row>
        <row r="954">
          <cell r="A954" t="str">
            <v>08.06.28</v>
          </cell>
          <cell r="B954" t="str">
            <v>Thaùo thu loâi oáng</v>
          </cell>
          <cell r="C954" t="str">
            <v>boä</v>
          </cell>
          <cell r="D954">
            <v>0</v>
          </cell>
          <cell r="E954">
            <v>0</v>
          </cell>
          <cell r="F954">
            <v>0</v>
          </cell>
          <cell r="G954">
            <v>53900.100000000006</v>
          </cell>
          <cell r="H954">
            <v>0</v>
          </cell>
        </row>
        <row r="955">
          <cell r="A955" t="str">
            <v>Chương 9</v>
          </cell>
          <cell r="B955" t="str">
            <v>COÂNG TAÙC THAÙO HAÏ , DÖÏNG COÄT</v>
          </cell>
          <cell r="H955">
            <v>0</v>
          </cell>
        </row>
        <row r="956">
          <cell r="A956" t="str">
            <v>09.02.10</v>
          </cell>
          <cell r="B956" t="str">
            <v>Choïn vaø phaân loaïi coät theùp</v>
          </cell>
          <cell r="C956" t="str">
            <v>taán</v>
          </cell>
          <cell r="D956">
            <v>0</v>
          </cell>
          <cell r="E956">
            <v>0</v>
          </cell>
          <cell r="F956">
            <v>0</v>
          </cell>
          <cell r="G956">
            <v>199630</v>
          </cell>
          <cell r="H956">
            <v>8654.1</v>
          </cell>
        </row>
        <row r="957">
          <cell r="A957" t="str">
            <v>09.02.11a</v>
          </cell>
          <cell r="B957" t="str">
            <v>Laép raùp coät theùp TC töøng chi tieát,troïng löôïng &lt;=5taán</v>
          </cell>
          <cell r="C957" t="str">
            <v>taán</v>
          </cell>
          <cell r="D957">
            <v>20320</v>
          </cell>
          <cell r="E957">
            <v>20320</v>
          </cell>
          <cell r="F957">
            <v>20320</v>
          </cell>
          <cell r="G957">
            <v>708686.5</v>
          </cell>
          <cell r="H957">
            <v>0</v>
          </cell>
        </row>
        <row r="958">
          <cell r="A958" t="str">
            <v>09.02.11b</v>
          </cell>
          <cell r="B958" t="str">
            <v>Laép raùp coät theùp TC töøng chi tieát,troïng löôïng &lt;=15taán</v>
          </cell>
          <cell r="C958" t="str">
            <v>taán</v>
          </cell>
          <cell r="D958">
            <v>20320</v>
          </cell>
          <cell r="E958">
            <v>20320</v>
          </cell>
          <cell r="F958">
            <v>20320</v>
          </cell>
          <cell r="G958">
            <v>638816</v>
          </cell>
          <cell r="H958">
            <v>0</v>
          </cell>
        </row>
        <row r="959">
          <cell r="A959" t="str">
            <v>09.02.11c</v>
          </cell>
          <cell r="B959" t="str">
            <v>Laép raùp coät theùp TC töøng chi tieát,troïng löôïng &lt;=30taán</v>
          </cell>
          <cell r="C959" t="str">
            <v>taán</v>
          </cell>
          <cell r="D959">
            <v>20320</v>
          </cell>
          <cell r="E959">
            <v>20320</v>
          </cell>
          <cell r="F959">
            <v>20320</v>
          </cell>
          <cell r="G959">
            <v>608871.5</v>
          </cell>
          <cell r="H959">
            <v>0</v>
          </cell>
        </row>
        <row r="960">
          <cell r="A960" t="str">
            <v>09.02.11d</v>
          </cell>
          <cell r="B960" t="str">
            <v>Laép raùp coät theùp TC töøng chi tieát,troïng löôïng &gt;30taán</v>
          </cell>
          <cell r="C960" t="str">
            <v>taán</v>
          </cell>
          <cell r="D960">
            <v>20320</v>
          </cell>
          <cell r="E960">
            <v>20320</v>
          </cell>
          <cell r="F960">
            <v>20320</v>
          </cell>
          <cell r="G960">
            <v>576930.70000000007</v>
          </cell>
          <cell r="H960">
            <v>0</v>
          </cell>
        </row>
        <row r="961">
          <cell r="A961" t="str">
            <v>09.02.12a</v>
          </cell>
          <cell r="B961" t="str">
            <v>Laép raùp coät theùp TC töøng ñoaïn,troïng löôïng &lt;=5taán</v>
          </cell>
          <cell r="C961" t="str">
            <v>taán</v>
          </cell>
          <cell r="D961">
            <v>20320</v>
          </cell>
          <cell r="E961">
            <v>20320</v>
          </cell>
          <cell r="F961">
            <v>20320</v>
          </cell>
          <cell r="G961">
            <v>333382.09999999998</v>
          </cell>
          <cell r="H961">
            <v>0</v>
          </cell>
        </row>
        <row r="962">
          <cell r="A962" t="str">
            <v>09.02.12b</v>
          </cell>
          <cell r="B962" t="str">
            <v>Laép raùp coät theùp TC töøng ñoaïn,troïng löôïng &lt;=15taán</v>
          </cell>
          <cell r="C962" t="str">
            <v>taán</v>
          </cell>
          <cell r="D962">
            <v>20320</v>
          </cell>
          <cell r="E962">
            <v>20320</v>
          </cell>
          <cell r="F962">
            <v>20320</v>
          </cell>
          <cell r="G962">
            <v>315415.40000000002</v>
          </cell>
          <cell r="H962">
            <v>0</v>
          </cell>
        </row>
        <row r="963">
          <cell r="A963" t="str">
            <v>09.02.12c</v>
          </cell>
          <cell r="B963" t="str">
            <v>Laép raùp coät theùp TC töøng ñoaïn,troïng löôïng &lt;=30taán</v>
          </cell>
          <cell r="C963" t="str">
            <v>taán</v>
          </cell>
          <cell r="D963">
            <v>20320</v>
          </cell>
          <cell r="E963">
            <v>20320</v>
          </cell>
          <cell r="F963">
            <v>20320</v>
          </cell>
          <cell r="G963">
            <v>297448.7</v>
          </cell>
          <cell r="H963">
            <v>0</v>
          </cell>
        </row>
        <row r="964">
          <cell r="A964" t="str">
            <v>09.02.12d</v>
          </cell>
          <cell r="B964" t="str">
            <v>Laép raùp coät theùp TC töøng ñoaïn,troïng löôïng &gt;30taán</v>
          </cell>
          <cell r="C964" t="str">
            <v>taán</v>
          </cell>
          <cell r="D964">
            <v>20320</v>
          </cell>
          <cell r="E964">
            <v>20320</v>
          </cell>
          <cell r="F964">
            <v>20320</v>
          </cell>
          <cell r="G964">
            <v>280480.15000000002</v>
          </cell>
          <cell r="H964">
            <v>0</v>
          </cell>
        </row>
        <row r="965">
          <cell r="A965" t="str">
            <v>09.03.00</v>
          </cell>
          <cell r="B965" t="str">
            <v>DÖÏNG COÄT THEÙP ÑAÕ LAÉP SAÜN</v>
          </cell>
          <cell r="H965">
            <v>0</v>
          </cell>
        </row>
        <row r="966">
          <cell r="A966" t="str">
            <v>09.03.10a</v>
          </cell>
          <cell r="B966" t="str">
            <v>Döïng coät baèng TC , coät cao &lt;= 15 m</v>
          </cell>
          <cell r="C966" t="str">
            <v>coät</v>
          </cell>
          <cell r="D966">
            <v>58140</v>
          </cell>
          <cell r="E966">
            <v>58140</v>
          </cell>
          <cell r="F966">
            <v>58140</v>
          </cell>
          <cell r="G966">
            <v>1527169.5</v>
          </cell>
          <cell r="H966">
            <v>0</v>
          </cell>
        </row>
        <row r="967">
          <cell r="A967" t="str">
            <v>09.03.10b</v>
          </cell>
          <cell r="B967" t="str">
            <v>Döïng coät baèng TC , coät cao &lt;= 25 m</v>
          </cell>
          <cell r="C967" t="str">
            <v>coät</v>
          </cell>
          <cell r="D967">
            <v>77520</v>
          </cell>
          <cell r="E967">
            <v>77520</v>
          </cell>
          <cell r="F967">
            <v>77520</v>
          </cell>
          <cell r="G967">
            <v>2775855.15</v>
          </cell>
          <cell r="H967">
            <v>0</v>
          </cell>
        </row>
        <row r="968">
          <cell r="A968" t="str">
            <v>09.03.10c</v>
          </cell>
          <cell r="B968" t="str">
            <v>Döïng coät baèng TC , coät cao &lt;= 35 m</v>
          </cell>
          <cell r="C968" t="str">
            <v>coät</v>
          </cell>
          <cell r="D968">
            <v>77520</v>
          </cell>
          <cell r="E968">
            <v>77520</v>
          </cell>
          <cell r="F968">
            <v>77520</v>
          </cell>
          <cell r="G968">
            <v>3410678.5500000003</v>
          </cell>
          <cell r="H968">
            <v>0</v>
          </cell>
        </row>
        <row r="969">
          <cell r="A969" t="str">
            <v>09.03.10d</v>
          </cell>
          <cell r="B969" t="str">
            <v>Döïng coät baèng TC , coät cao &lt;= 45 m</v>
          </cell>
          <cell r="C969" t="str">
            <v>coät</v>
          </cell>
          <cell r="D969">
            <v>116280</v>
          </cell>
          <cell r="E969">
            <v>116280</v>
          </cell>
          <cell r="F969">
            <v>116280</v>
          </cell>
          <cell r="G969">
            <v>5792264.4500000002</v>
          </cell>
          <cell r="H969">
            <v>0</v>
          </cell>
        </row>
        <row r="970">
          <cell r="A970" t="str">
            <v>09.03.10e</v>
          </cell>
          <cell r="B970" t="str">
            <v>Döïng coät baèng TC , coät cao &lt;= 50 m</v>
          </cell>
          <cell r="C970" t="str">
            <v>coät</v>
          </cell>
          <cell r="D970">
            <v>116280</v>
          </cell>
          <cell r="E970">
            <v>116280</v>
          </cell>
          <cell r="F970">
            <v>116280</v>
          </cell>
          <cell r="G970">
            <v>10311887.65</v>
          </cell>
          <cell r="H970">
            <v>0</v>
          </cell>
        </row>
        <row r="971">
          <cell r="A971" t="str">
            <v>09.03.21b</v>
          </cell>
          <cell r="B971" t="str">
            <v>Döïng coät baèng TC+CG , coät cao &lt;= 25 m (maùy keùo 100CV)</v>
          </cell>
          <cell r="C971" t="str">
            <v>coät</v>
          </cell>
          <cell r="D971">
            <v>77520</v>
          </cell>
          <cell r="E971">
            <v>77520</v>
          </cell>
          <cell r="F971">
            <v>77520</v>
          </cell>
          <cell r="G971">
            <v>2082140.9</v>
          </cell>
          <cell r="H971">
            <v>216324.3</v>
          </cell>
        </row>
        <row r="972">
          <cell r="A972" t="str">
            <v>09.03.21c</v>
          </cell>
          <cell r="B972" t="str">
            <v>Döïng coät baèng TC+CG , coät cao &lt;= 35 m (maùy keùo 100CV)</v>
          </cell>
          <cell r="C972" t="str">
            <v>coät</v>
          </cell>
          <cell r="D972">
            <v>77520</v>
          </cell>
          <cell r="E972">
            <v>77520</v>
          </cell>
          <cell r="F972">
            <v>77520</v>
          </cell>
          <cell r="G972">
            <v>2558258.4499999997</v>
          </cell>
          <cell r="H972">
            <v>360540.5</v>
          </cell>
        </row>
        <row r="973">
          <cell r="A973" t="str">
            <v>09.03.21d</v>
          </cell>
          <cell r="B973" t="str">
            <v>Döïng coät baèng TC+CG , coät cao &lt;= 45 m (maùy keùo 100CV)</v>
          </cell>
          <cell r="C973" t="str">
            <v>coät</v>
          </cell>
          <cell r="D973">
            <v>116280</v>
          </cell>
          <cell r="E973">
            <v>116280</v>
          </cell>
          <cell r="F973">
            <v>116280</v>
          </cell>
          <cell r="G973">
            <v>4343948.8000000007</v>
          </cell>
          <cell r="H973">
            <v>504756.69999999995</v>
          </cell>
        </row>
        <row r="974">
          <cell r="A974" t="str">
            <v>09.03.21e</v>
          </cell>
          <cell r="B974" t="str">
            <v>Döïng coät baèng TC+CG , coät cao &lt;= 50 m (maùy keùo 100CV)</v>
          </cell>
          <cell r="C974" t="str">
            <v>coät</v>
          </cell>
          <cell r="D974">
            <v>155040</v>
          </cell>
          <cell r="E974">
            <v>155040</v>
          </cell>
          <cell r="F974">
            <v>155040</v>
          </cell>
          <cell r="G974">
            <v>7733666.2000000002</v>
          </cell>
          <cell r="H974">
            <v>721081</v>
          </cell>
        </row>
        <row r="975">
          <cell r="A975" t="str">
            <v>09.03.22a</v>
          </cell>
          <cell r="B975" t="str">
            <v>Döïng coät baèng TC+CG , coät cao &lt;=15 m (caåu 10 taán)</v>
          </cell>
          <cell r="C975" t="str">
            <v>coät</v>
          </cell>
          <cell r="D975">
            <v>58140</v>
          </cell>
          <cell r="E975">
            <v>58140</v>
          </cell>
          <cell r="F975">
            <v>58140</v>
          </cell>
          <cell r="G975">
            <v>1059037.1499999999</v>
          </cell>
          <cell r="H975">
            <v>126325.2</v>
          </cell>
        </row>
        <row r="976">
          <cell r="A976" t="str">
            <v>09.03.22b</v>
          </cell>
          <cell r="B976" t="str">
            <v>Döïng coät baèng TC+CG , coät cao &lt;= 25 m (caåu 10 taán)</v>
          </cell>
          <cell r="C976" t="str">
            <v>coät</v>
          </cell>
          <cell r="D976">
            <v>77520</v>
          </cell>
          <cell r="E976">
            <v>77520</v>
          </cell>
          <cell r="F976">
            <v>77520</v>
          </cell>
          <cell r="G976">
            <v>1978333.3</v>
          </cell>
          <cell r="H976">
            <v>252650.4</v>
          </cell>
        </row>
        <row r="977">
          <cell r="A977" t="str">
            <v>09.03.22c</v>
          </cell>
          <cell r="B977" t="str">
            <v>Döïng coät baèng TC+CG , coät cao &lt;= 35 m (caåu 10 taán)</v>
          </cell>
          <cell r="C977" t="str">
            <v>coät</v>
          </cell>
          <cell r="D977">
            <v>77520</v>
          </cell>
          <cell r="E977">
            <v>77520</v>
          </cell>
          <cell r="F977">
            <v>77520</v>
          </cell>
          <cell r="G977">
            <v>2430495.25</v>
          </cell>
          <cell r="H977">
            <v>421084</v>
          </cell>
        </row>
        <row r="978">
          <cell r="A978" t="str">
            <v>09.03.22d</v>
          </cell>
          <cell r="B978" t="str">
            <v>Döïng coät baèng TC+CG , coät cao &lt;= 45 m (caåu 10 taán)</v>
          </cell>
          <cell r="C978" t="str">
            <v>coät</v>
          </cell>
          <cell r="D978">
            <v>116280</v>
          </cell>
          <cell r="E978">
            <v>116280</v>
          </cell>
          <cell r="F978">
            <v>116280</v>
          </cell>
          <cell r="G978">
            <v>4126352.1000000006</v>
          </cell>
          <cell r="H978">
            <v>589517.60000000009</v>
          </cell>
        </row>
        <row r="979">
          <cell r="A979" t="str">
            <v>09.03.22e</v>
          </cell>
          <cell r="B979" t="str">
            <v>Döïng coät baèng TC+CG , coät cao &lt;= 50 m (caåu 10 taán)</v>
          </cell>
          <cell r="C979" t="str">
            <v>coät</v>
          </cell>
          <cell r="D979">
            <v>155040</v>
          </cell>
          <cell r="E979">
            <v>155040</v>
          </cell>
          <cell r="F979">
            <v>155040</v>
          </cell>
          <cell r="G979">
            <v>7347382.1500000004</v>
          </cell>
          <cell r="H979">
            <v>842168</v>
          </cell>
        </row>
        <row r="980">
          <cell r="A980" t="str">
            <v>09.04.00</v>
          </cell>
          <cell r="B980" t="str">
            <v>DÖÏNG COÄT THEÙP BAÈNG PHÖÔNG PHAÙP VÖØA LAÉP VÖØA DÖÏNG</v>
          </cell>
          <cell r="H980">
            <v>0</v>
          </cell>
        </row>
        <row r="981">
          <cell r="A981" t="str">
            <v>09.04.10a</v>
          </cell>
          <cell r="B981" t="str">
            <v>Vöøa laép vöøa döïng coät theùp ,h &lt;=15m (TC)</v>
          </cell>
          <cell r="C981" t="str">
            <v>taán/coät</v>
          </cell>
          <cell r="D981">
            <v>7038</v>
          </cell>
          <cell r="E981">
            <v>7038</v>
          </cell>
          <cell r="F981">
            <v>7038</v>
          </cell>
          <cell r="G981">
            <v>1347502.5</v>
          </cell>
          <cell r="H981">
            <v>0</v>
          </cell>
        </row>
        <row r="982">
          <cell r="A982" t="str">
            <v>09.04.10b</v>
          </cell>
          <cell r="B982" t="str">
            <v>Vöøa laép vöøa döïng coät theùp ,h &lt;=15m (TC+CG)</v>
          </cell>
          <cell r="C982" t="str">
            <v>taán/coät</v>
          </cell>
          <cell r="D982">
            <v>7038</v>
          </cell>
          <cell r="E982">
            <v>7038</v>
          </cell>
          <cell r="F982">
            <v>7038</v>
          </cell>
          <cell r="G982">
            <v>1078002</v>
          </cell>
          <cell r="H982">
            <v>14419.35</v>
          </cell>
        </row>
        <row r="983">
          <cell r="A983" t="str">
            <v>09.04.20a</v>
          </cell>
          <cell r="B983" t="str">
            <v>Vöøa laép vöøa döïng coät theùp ,h &lt;=25m (TC)</v>
          </cell>
          <cell r="C983" t="str">
            <v>taán/coät</v>
          </cell>
          <cell r="D983">
            <v>14994</v>
          </cell>
          <cell r="E983">
            <v>14994</v>
          </cell>
          <cell r="F983">
            <v>14994</v>
          </cell>
          <cell r="G983">
            <v>1477262</v>
          </cell>
          <cell r="H983">
            <v>0</v>
          </cell>
        </row>
        <row r="984">
          <cell r="A984" t="str">
            <v>09.04.20b</v>
          </cell>
          <cell r="B984" t="str">
            <v>Vöøa laép vöøa döïng coät theùp ,h &lt;=25m (TC+CG)</v>
          </cell>
          <cell r="C984" t="str">
            <v>taán/coät</v>
          </cell>
          <cell r="D984">
            <v>11016</v>
          </cell>
          <cell r="E984">
            <v>11016</v>
          </cell>
          <cell r="F984">
            <v>11016</v>
          </cell>
          <cell r="G984">
            <v>1197780</v>
          </cell>
          <cell r="H984">
            <v>14419.35</v>
          </cell>
        </row>
        <row r="985">
          <cell r="A985" t="str">
            <v>09.04.30a</v>
          </cell>
          <cell r="B985" t="str">
            <v>Vöøa laép vöøa döïng coät theùp ,h &lt;=40m (TC)</v>
          </cell>
          <cell r="C985" t="str">
            <v>taán/coät</v>
          </cell>
          <cell r="D985">
            <v>16014</v>
          </cell>
          <cell r="E985">
            <v>16014</v>
          </cell>
          <cell r="F985">
            <v>16014</v>
          </cell>
          <cell r="G985">
            <v>1706836.5000000002</v>
          </cell>
          <cell r="H985">
            <v>0</v>
          </cell>
        </row>
        <row r="986">
          <cell r="A986" t="str">
            <v>09.04.30b</v>
          </cell>
          <cell r="B986" t="str">
            <v>Vöøa laép vöøa döïng coät theùp ,h &lt;=40m (TC+CG)</v>
          </cell>
          <cell r="C986" t="str">
            <v>taán/coät</v>
          </cell>
          <cell r="D986">
            <v>14076</v>
          </cell>
          <cell r="E986">
            <v>14076</v>
          </cell>
          <cell r="F986">
            <v>14076</v>
          </cell>
          <cell r="G986">
            <v>1367465.5</v>
          </cell>
          <cell r="H986">
            <v>19225.8</v>
          </cell>
        </row>
        <row r="987">
          <cell r="A987" t="str">
            <v>09.04.40a</v>
          </cell>
          <cell r="B987" t="str">
            <v>Vöøa laép vöøa döïng coät theùp ,h &lt;=55m (TC)</v>
          </cell>
          <cell r="C987" t="str">
            <v>taán/coät</v>
          </cell>
          <cell r="D987">
            <v>18972</v>
          </cell>
          <cell r="E987">
            <v>18972</v>
          </cell>
          <cell r="F987">
            <v>18972</v>
          </cell>
          <cell r="G987">
            <v>1966355.5</v>
          </cell>
          <cell r="H987">
            <v>0</v>
          </cell>
        </row>
        <row r="988">
          <cell r="A988" t="str">
            <v>09.04.40b</v>
          </cell>
          <cell r="B988" t="str">
            <v>Vöøa laép vöøa döïng coät theùp ,h &lt;=55m (TC+CG)</v>
          </cell>
          <cell r="C988" t="str">
            <v>taán/coät</v>
          </cell>
          <cell r="D988">
            <v>18972</v>
          </cell>
          <cell r="E988">
            <v>18972</v>
          </cell>
          <cell r="F988">
            <v>18972</v>
          </cell>
          <cell r="G988">
            <v>1567095.5</v>
          </cell>
          <cell r="H988">
            <v>24032.25</v>
          </cell>
        </row>
        <row r="989">
          <cell r="A989" t="str">
            <v>09.04.50a</v>
          </cell>
          <cell r="B989" t="str">
            <v>Vöøa laép vöøa döïng coät theùp ,h &lt;=70m (TC)</v>
          </cell>
          <cell r="C989" t="str">
            <v>taán/coät</v>
          </cell>
          <cell r="D989">
            <v>28152</v>
          </cell>
          <cell r="E989">
            <v>28152</v>
          </cell>
          <cell r="F989">
            <v>28152</v>
          </cell>
          <cell r="G989">
            <v>2265800.5</v>
          </cell>
          <cell r="H989">
            <v>0</v>
          </cell>
        </row>
        <row r="990">
          <cell r="A990" t="str">
            <v>09.04.50b</v>
          </cell>
          <cell r="B990" t="str">
            <v>Vöøa laép vöøa döïng coät theùp ,h &lt;=70m (TC+CG)</v>
          </cell>
          <cell r="C990" t="str">
            <v>taán/coät</v>
          </cell>
          <cell r="D990">
            <v>28152</v>
          </cell>
          <cell r="E990">
            <v>28152</v>
          </cell>
          <cell r="F990">
            <v>28152</v>
          </cell>
          <cell r="G990">
            <v>1806651.5000000002</v>
          </cell>
          <cell r="H990">
            <v>24032.25</v>
          </cell>
        </row>
        <row r="991">
          <cell r="A991" t="str">
            <v>09.04.60a</v>
          </cell>
          <cell r="B991" t="str">
            <v>Vöøa laép vöøa döïng coät theùp ,h &lt;=85m (TC)</v>
          </cell>
          <cell r="C991" t="str">
            <v>taán/coät</v>
          </cell>
          <cell r="D991">
            <v>28152</v>
          </cell>
          <cell r="E991">
            <v>28152</v>
          </cell>
          <cell r="F991">
            <v>28152</v>
          </cell>
          <cell r="G991">
            <v>2605171.5</v>
          </cell>
          <cell r="H991">
            <v>0</v>
          </cell>
        </row>
        <row r="992">
          <cell r="A992" t="str">
            <v>09.04.60b</v>
          </cell>
          <cell r="B992" t="str">
            <v>Vöøa laép vöøa döïng coät theùp ,h &lt;=85m (TC+CG)</v>
          </cell>
          <cell r="C992" t="str">
            <v>taán/coät</v>
          </cell>
          <cell r="D992">
            <v>28152</v>
          </cell>
          <cell r="E992">
            <v>28152</v>
          </cell>
          <cell r="F992">
            <v>28152</v>
          </cell>
          <cell r="G992">
            <v>2076152</v>
          </cell>
          <cell r="H992">
            <v>28838.7</v>
          </cell>
        </row>
        <row r="993">
          <cell r="A993" t="str">
            <v>09.04.70a</v>
          </cell>
          <cell r="B993" t="str">
            <v>Vöøa laép vöøa döïng coät theùp ,h &lt;=100m (TC)</v>
          </cell>
          <cell r="C993" t="str">
            <v>taán/coät</v>
          </cell>
          <cell r="D993">
            <v>28152</v>
          </cell>
          <cell r="E993">
            <v>28152</v>
          </cell>
          <cell r="F993">
            <v>28152</v>
          </cell>
          <cell r="G993">
            <v>2991455.55</v>
          </cell>
          <cell r="H993">
            <v>0</v>
          </cell>
        </row>
        <row r="994">
          <cell r="A994" t="str">
            <v>09.04.70b</v>
          </cell>
          <cell r="B994" t="str">
            <v>Vöøa laép vöøa döïng coät theùp ,h &lt;=100m (TC+CG)</v>
          </cell>
          <cell r="C994" t="str">
            <v>taán/coät</v>
          </cell>
          <cell r="D994">
            <v>28152</v>
          </cell>
          <cell r="E994">
            <v>28152</v>
          </cell>
          <cell r="F994">
            <v>28152</v>
          </cell>
          <cell r="G994">
            <v>2393563.7000000002</v>
          </cell>
          <cell r="H994">
            <v>38451.599999999999</v>
          </cell>
        </row>
        <row r="995">
          <cell r="A995" t="str">
            <v>09.05.00</v>
          </cell>
          <cell r="B995" t="str">
            <v>THAÙO HAÏ COÄT THEÙP BAÈNG THUÛ COÂNG</v>
          </cell>
          <cell r="H995">
            <v>0</v>
          </cell>
        </row>
        <row r="996">
          <cell r="A996" t="str">
            <v>09.05.10</v>
          </cell>
          <cell r="B996" t="str">
            <v>Thaùo haï coät chieàu cao &lt;=15 m</v>
          </cell>
          <cell r="C996" t="str">
            <v>taán/coät</v>
          </cell>
          <cell r="D996">
            <v>70000</v>
          </cell>
          <cell r="E996">
            <v>70000</v>
          </cell>
          <cell r="F996">
            <v>70000</v>
          </cell>
          <cell r="G996">
            <v>1617003</v>
          </cell>
          <cell r="H996">
            <v>0</v>
          </cell>
        </row>
        <row r="997">
          <cell r="A997" t="str">
            <v>09.05.20</v>
          </cell>
          <cell r="B997" t="str">
            <v>Thaùo haï coät chieàu cao &lt;=25 m</v>
          </cell>
          <cell r="C997" t="str">
            <v>taán/coät</v>
          </cell>
          <cell r="D997">
            <v>80000</v>
          </cell>
          <cell r="E997">
            <v>80000</v>
          </cell>
          <cell r="F997">
            <v>80000</v>
          </cell>
          <cell r="G997">
            <v>1772714.4000000001</v>
          </cell>
          <cell r="H997">
            <v>0</v>
          </cell>
        </row>
        <row r="998">
          <cell r="A998" t="str">
            <v>09.05.30</v>
          </cell>
          <cell r="B998" t="str">
            <v>Thaùo haï coät chieàu cao &lt;=40 m</v>
          </cell>
          <cell r="C998" t="str">
            <v>taán/coät</v>
          </cell>
          <cell r="D998">
            <v>90000</v>
          </cell>
          <cell r="E998">
            <v>90000</v>
          </cell>
          <cell r="F998">
            <v>90000</v>
          </cell>
          <cell r="G998">
            <v>2046207.5</v>
          </cell>
          <cell r="H998">
            <v>0</v>
          </cell>
        </row>
        <row r="999">
          <cell r="A999" t="str">
            <v>09.05.40</v>
          </cell>
          <cell r="B999" t="str">
            <v>Thaùo haï coät chieàu cao &lt;=55 m</v>
          </cell>
          <cell r="C999" t="str">
            <v>taán/coät</v>
          </cell>
          <cell r="D999">
            <v>100000</v>
          </cell>
          <cell r="E999">
            <v>100000</v>
          </cell>
          <cell r="F999">
            <v>100000</v>
          </cell>
          <cell r="G999">
            <v>2359626.6</v>
          </cell>
          <cell r="H999">
            <v>0</v>
          </cell>
        </row>
        <row r="1000">
          <cell r="A1000" t="str">
            <v>09.05.50</v>
          </cell>
          <cell r="B1000" t="str">
            <v>Thaùo haï coät chieàu cao &lt;=70 m</v>
          </cell>
          <cell r="C1000" t="str">
            <v>taán/coät</v>
          </cell>
          <cell r="D1000">
            <v>110000</v>
          </cell>
          <cell r="E1000">
            <v>110000</v>
          </cell>
          <cell r="F1000">
            <v>110000</v>
          </cell>
          <cell r="G1000">
            <v>2714968</v>
          </cell>
          <cell r="H1000">
            <v>0</v>
          </cell>
        </row>
        <row r="1001">
          <cell r="A1001" t="str">
            <v>09.05.60</v>
          </cell>
          <cell r="B1001" t="str">
            <v>Thaùo haï coät chieàu cao &lt;=85 m</v>
          </cell>
          <cell r="C1001" t="str">
            <v>taán/coät</v>
          </cell>
          <cell r="D1001">
            <v>120000</v>
          </cell>
          <cell r="E1001">
            <v>120000</v>
          </cell>
          <cell r="F1001">
            <v>120000</v>
          </cell>
          <cell r="G1001">
            <v>3124209.5</v>
          </cell>
          <cell r="H1001">
            <v>0</v>
          </cell>
        </row>
        <row r="1002">
          <cell r="A1002" t="str">
            <v>09.05.70</v>
          </cell>
          <cell r="B1002" t="str">
            <v>Thaùo haï coät chieàu cao &lt;=100 m</v>
          </cell>
          <cell r="C1002" t="str">
            <v>taán/coät</v>
          </cell>
          <cell r="D1002">
            <v>120000</v>
          </cell>
          <cell r="E1002">
            <v>120000</v>
          </cell>
          <cell r="F1002">
            <v>120000</v>
          </cell>
          <cell r="G1002">
            <v>3593340</v>
          </cell>
          <cell r="H1002">
            <v>0</v>
          </cell>
        </row>
        <row r="1003">
          <cell r="A1003" t="str">
            <v>09.06.10a</v>
          </cell>
          <cell r="B1003" t="str">
            <v>Noái coät beâ toâng caùc loaïi baèng maët bích (bình thöôøng)</v>
          </cell>
          <cell r="C1003" t="str">
            <v>moái</v>
          </cell>
          <cell r="D1003">
            <v>9384</v>
          </cell>
          <cell r="E1003">
            <v>9384</v>
          </cell>
          <cell r="F1003">
            <v>9384</v>
          </cell>
          <cell r="G1003">
            <v>299445</v>
          </cell>
          <cell r="H1003">
            <v>0</v>
          </cell>
        </row>
        <row r="1004">
          <cell r="A1004" t="str">
            <v>09.06.10b</v>
          </cell>
          <cell r="B1004" t="str">
            <v>Noái coät beâ toâng caùc loaïi baèng maët bích (söôøn ñoài)</v>
          </cell>
          <cell r="C1004" t="str">
            <v>moái</v>
          </cell>
          <cell r="D1004">
            <v>9384</v>
          </cell>
          <cell r="E1004">
            <v>9384</v>
          </cell>
          <cell r="F1004">
            <v>9384</v>
          </cell>
          <cell r="G1004">
            <v>314417.25</v>
          </cell>
          <cell r="H1004">
            <v>0</v>
          </cell>
        </row>
        <row r="1005">
          <cell r="A1005" t="str">
            <v>09.06.10c</v>
          </cell>
          <cell r="B1005" t="str">
            <v>Noái coät beâ toâng caùc loaïi baèng maët bích(sình laày)</v>
          </cell>
          <cell r="C1005" t="str">
            <v>moái</v>
          </cell>
          <cell r="D1005">
            <v>9384</v>
          </cell>
          <cell r="E1005">
            <v>9384</v>
          </cell>
          <cell r="F1005">
            <v>9384</v>
          </cell>
          <cell r="G1005">
            <v>359334</v>
          </cell>
          <cell r="H1005">
            <v>0</v>
          </cell>
        </row>
        <row r="1006">
          <cell r="A1006" t="str">
            <v>09.06.20</v>
          </cell>
          <cell r="B1006" t="str">
            <v>DÖÏNG COÄT BEÂ TOÂNG</v>
          </cell>
          <cell r="H1006">
            <v>0</v>
          </cell>
        </row>
        <row r="1007">
          <cell r="A1007" t="str">
            <v>09.06.21.1</v>
          </cell>
          <cell r="B1007" t="str">
            <v>Döïng coät baèng thuû coâng ,coät cao &lt;=8m</v>
          </cell>
          <cell r="C1007" t="str">
            <v>coät</v>
          </cell>
          <cell r="D1007">
            <v>12227.3</v>
          </cell>
          <cell r="E1007">
            <v>12227.3</v>
          </cell>
          <cell r="F1007">
            <v>12227.3</v>
          </cell>
          <cell r="G1007">
            <v>506062.05000000005</v>
          </cell>
          <cell r="H1007">
            <v>0</v>
          </cell>
        </row>
        <row r="1008">
          <cell r="A1008" t="str">
            <v>09.06.21.2</v>
          </cell>
          <cell r="B1008" t="str">
            <v>Döïng coät baèng thuû coâng ,coät cao &lt;=10m</v>
          </cell>
          <cell r="C1008" t="str">
            <v>coät</v>
          </cell>
          <cell r="D1008">
            <v>12227.3</v>
          </cell>
          <cell r="E1008">
            <v>12227.3</v>
          </cell>
          <cell r="F1008">
            <v>12227.3</v>
          </cell>
          <cell r="G1008">
            <v>548982.5</v>
          </cell>
          <cell r="H1008">
            <v>0</v>
          </cell>
        </row>
        <row r="1009">
          <cell r="A1009" t="str">
            <v>09.06.21.3</v>
          </cell>
          <cell r="B1009" t="str">
            <v>Döïng coät baèng thuû coâng ,coät cao &lt;=12m</v>
          </cell>
          <cell r="C1009" t="str">
            <v>coät</v>
          </cell>
          <cell r="D1009">
            <v>12227.3</v>
          </cell>
          <cell r="E1009">
            <v>12227.3</v>
          </cell>
          <cell r="F1009">
            <v>12227.3</v>
          </cell>
          <cell r="G1009">
            <v>582919.6</v>
          </cell>
          <cell r="H1009">
            <v>0</v>
          </cell>
        </row>
        <row r="1010">
          <cell r="A1010" t="str">
            <v>09.06.21.4</v>
          </cell>
          <cell r="B1010" t="str">
            <v>Döïng coät baèng thuû coâng ,coät cao &lt;=14m</v>
          </cell>
          <cell r="C1010" t="str">
            <v>coät</v>
          </cell>
          <cell r="D1010">
            <v>12227.3</v>
          </cell>
          <cell r="E1010">
            <v>12227.3</v>
          </cell>
          <cell r="F1010">
            <v>12227.3</v>
          </cell>
          <cell r="G1010">
            <v>726653.20000000007</v>
          </cell>
          <cell r="H1010">
            <v>0</v>
          </cell>
        </row>
        <row r="1011">
          <cell r="A1011" t="str">
            <v>09.06.21.5</v>
          </cell>
          <cell r="B1011" t="str">
            <v>Döïng coät baèng thuû coâng ,coät cao &lt;=16m</v>
          </cell>
          <cell r="C1011" t="str">
            <v>coät</v>
          </cell>
          <cell r="D1011">
            <v>12772.76</v>
          </cell>
          <cell r="E1011">
            <v>12772.76</v>
          </cell>
          <cell r="F1011">
            <v>12772.76</v>
          </cell>
          <cell r="G1011">
            <v>788538.5</v>
          </cell>
          <cell r="H1011">
            <v>0</v>
          </cell>
        </row>
        <row r="1012">
          <cell r="A1012" t="str">
            <v>09.06.21.6</v>
          </cell>
          <cell r="B1012" t="str">
            <v>Döïng coät baèng thuû coâng ,coät cao &lt;=18m</v>
          </cell>
          <cell r="C1012" t="str">
            <v>coät</v>
          </cell>
          <cell r="D1012">
            <v>12772.76</v>
          </cell>
          <cell r="E1012">
            <v>12772.76</v>
          </cell>
          <cell r="F1012">
            <v>12772.76</v>
          </cell>
          <cell r="G1012">
            <v>1032087.1</v>
          </cell>
          <cell r="H1012">
            <v>0</v>
          </cell>
        </row>
        <row r="1013">
          <cell r="A1013" t="str">
            <v>09.06.21.7</v>
          </cell>
          <cell r="B1013" t="str">
            <v>Döïng coät baèng thuû coâng ,coät cao &lt;=20m</v>
          </cell>
          <cell r="C1013" t="str">
            <v>coät</v>
          </cell>
          <cell r="D1013">
            <v>12772.76</v>
          </cell>
          <cell r="E1013">
            <v>12772.76</v>
          </cell>
          <cell r="F1013">
            <v>12772.76</v>
          </cell>
          <cell r="G1013">
            <v>1207761.5</v>
          </cell>
          <cell r="H1013">
            <v>0</v>
          </cell>
        </row>
        <row r="1014">
          <cell r="A1014" t="str">
            <v>09.06.21.8</v>
          </cell>
          <cell r="B1014" t="str">
            <v>Döïng coät baèng thuû coâng ,coät cao &gt;20m</v>
          </cell>
          <cell r="C1014" t="str">
            <v>coät</v>
          </cell>
          <cell r="D1014">
            <v>12772.76</v>
          </cell>
          <cell r="E1014">
            <v>12772.76</v>
          </cell>
          <cell r="F1014">
            <v>12772.76</v>
          </cell>
          <cell r="G1014">
            <v>1317558</v>
          </cell>
          <cell r="H1014">
            <v>0</v>
          </cell>
        </row>
        <row r="1015">
          <cell r="A1015" t="str">
            <v>09.06.22.1</v>
          </cell>
          <cell r="B1015" t="str">
            <v>Döïng coät baèng caåu 10 taán ,coät cao &lt;=8m</v>
          </cell>
          <cell r="C1015" t="str">
            <v>coät</v>
          </cell>
          <cell r="D1015">
            <v>0</v>
          </cell>
          <cell r="E1015">
            <v>0</v>
          </cell>
          <cell r="F1015">
            <v>0</v>
          </cell>
          <cell r="G1015">
            <v>202624.44999999998</v>
          </cell>
          <cell r="H1015">
            <v>73689.700000000012</v>
          </cell>
        </row>
        <row r="1016">
          <cell r="A1016" t="str">
            <v>09.06.22.2</v>
          </cell>
          <cell r="B1016" t="str">
            <v>Döïng coät baèng caåu10 taán ,coät cao &lt;=10m</v>
          </cell>
          <cell r="C1016" t="str">
            <v>coät</v>
          </cell>
          <cell r="D1016">
            <v>0</v>
          </cell>
          <cell r="E1016">
            <v>0</v>
          </cell>
          <cell r="F1016">
            <v>0</v>
          </cell>
          <cell r="G1016">
            <v>219593.00000000003</v>
          </cell>
          <cell r="H1016">
            <v>73689.700000000012</v>
          </cell>
        </row>
        <row r="1017">
          <cell r="A1017" t="str">
            <v>09.06.22.3</v>
          </cell>
          <cell r="B1017" t="str">
            <v>Döïng coät baèng caåu 10 taán ,coät cao &lt;=12m</v>
          </cell>
          <cell r="C1017" t="str">
            <v>coät</v>
          </cell>
          <cell r="D1017">
            <v>0</v>
          </cell>
          <cell r="E1017">
            <v>0</v>
          </cell>
          <cell r="F1017">
            <v>0</v>
          </cell>
          <cell r="G1017">
            <v>232568.95</v>
          </cell>
          <cell r="H1017">
            <v>105271</v>
          </cell>
        </row>
        <row r="1018">
          <cell r="A1018" t="str">
            <v>09.06.22.4</v>
          </cell>
          <cell r="B1018" t="str">
            <v>Döïng coät baèng caåu10 taán ,coät cao &lt;=14m</v>
          </cell>
          <cell r="C1018" t="str">
            <v>coät</v>
          </cell>
          <cell r="D1018">
            <v>0</v>
          </cell>
          <cell r="E1018">
            <v>0</v>
          </cell>
          <cell r="F1018">
            <v>0</v>
          </cell>
          <cell r="G1018">
            <v>289463.5</v>
          </cell>
          <cell r="H1018">
            <v>105271</v>
          </cell>
        </row>
        <row r="1019">
          <cell r="A1019" t="str">
            <v>09.06.22.5</v>
          </cell>
          <cell r="B1019" t="str">
            <v>Döïng coät baèng caåu10 taán ,coät cao &lt;=16m</v>
          </cell>
          <cell r="C1019" t="str">
            <v>coät</v>
          </cell>
          <cell r="D1019">
            <v>0</v>
          </cell>
          <cell r="E1019">
            <v>0</v>
          </cell>
          <cell r="F1019">
            <v>0</v>
          </cell>
          <cell r="G1019">
            <v>316413.55</v>
          </cell>
          <cell r="H1019">
            <v>147379.40000000002</v>
          </cell>
        </row>
        <row r="1020">
          <cell r="A1020" t="str">
            <v>09.06.22.6</v>
          </cell>
          <cell r="B1020" t="str">
            <v>Döïng coät baèng caåu 10 taán ,coät cao &lt;=18m</v>
          </cell>
          <cell r="C1020" t="str">
            <v>coät</v>
          </cell>
          <cell r="D1020">
            <v>0</v>
          </cell>
          <cell r="E1020">
            <v>0</v>
          </cell>
          <cell r="F1020">
            <v>0</v>
          </cell>
          <cell r="G1020">
            <v>411237.8</v>
          </cell>
          <cell r="H1020">
            <v>147379.40000000002</v>
          </cell>
        </row>
        <row r="1021">
          <cell r="A1021" t="str">
            <v>09.06.22.7</v>
          </cell>
          <cell r="B1021" t="str">
            <v>Döïng coät baèng caåu 10 taán ,coät cao &lt;=20m</v>
          </cell>
          <cell r="C1021" t="str">
            <v>coät</v>
          </cell>
          <cell r="D1021">
            <v>0</v>
          </cell>
          <cell r="E1021">
            <v>0</v>
          </cell>
          <cell r="F1021">
            <v>0</v>
          </cell>
          <cell r="G1021">
            <v>480110.14999999997</v>
          </cell>
          <cell r="H1021">
            <v>210542</v>
          </cell>
        </row>
        <row r="1022">
          <cell r="A1022" t="str">
            <v>09.06.22.8</v>
          </cell>
          <cell r="B1022" t="str">
            <v>Döïng coät baèng caåu 10 taán ,coät cao &gt;20m</v>
          </cell>
          <cell r="C1022" t="str">
            <v>coät</v>
          </cell>
          <cell r="D1022">
            <v>0</v>
          </cell>
          <cell r="E1022">
            <v>0</v>
          </cell>
          <cell r="F1022">
            <v>0</v>
          </cell>
          <cell r="G1022">
            <v>524028.75</v>
          </cell>
          <cell r="H1022">
            <v>210542</v>
          </cell>
        </row>
        <row r="1023">
          <cell r="A1023" t="str">
            <v>09.06.23.5</v>
          </cell>
          <cell r="B1023" t="str">
            <v>Döïng coät baèng maùy keùo ,coät cao &lt;=16m</v>
          </cell>
          <cell r="C1023" t="str">
            <v>coät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</row>
        <row r="1024">
          <cell r="A1024" t="str">
            <v>09.06.23.6</v>
          </cell>
          <cell r="B1024" t="str">
            <v>Döïng coät baèng maùy keùo ,coät cao &lt;=18m</v>
          </cell>
          <cell r="C1024" t="str">
            <v>coät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09.06.23.7</v>
          </cell>
          <cell r="B1025" t="str">
            <v>Döïng coät baèng maùy keùo ,coät cao &lt;=20m</v>
          </cell>
          <cell r="C1025" t="str">
            <v>coät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</row>
        <row r="1026">
          <cell r="A1026" t="str">
            <v>09.06.23.8</v>
          </cell>
          <cell r="B1026" t="str">
            <v>Döïng coät baèng maùy keùo ,coät cao &gt;20m</v>
          </cell>
          <cell r="C1026" t="str">
            <v>coät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09.06.30.1</v>
          </cell>
          <cell r="B1027" t="str">
            <v>Keùo coät nghieâng ,coät cao &lt;=8m</v>
          </cell>
          <cell r="C1027" t="str">
            <v>coät</v>
          </cell>
          <cell r="D1027">
            <v>0</v>
          </cell>
          <cell r="E1027">
            <v>0</v>
          </cell>
          <cell r="F1027">
            <v>0</v>
          </cell>
          <cell r="G1027">
            <v>99815</v>
          </cell>
          <cell r="H1027">
            <v>0</v>
          </cell>
        </row>
        <row r="1028">
          <cell r="A1028" t="str">
            <v>09.06.30.2</v>
          </cell>
          <cell r="B1028" t="str">
            <v>Keùo coät nghieâng ,coät cao &lt;=10m</v>
          </cell>
          <cell r="C1028" t="str">
            <v>coät</v>
          </cell>
          <cell r="D1028">
            <v>0</v>
          </cell>
          <cell r="E1028">
            <v>0</v>
          </cell>
          <cell r="F1028">
            <v>0</v>
          </cell>
          <cell r="G1028">
            <v>119778</v>
          </cell>
          <cell r="H1028">
            <v>0</v>
          </cell>
        </row>
        <row r="1029">
          <cell r="A1029" t="str">
            <v>09.06.30.3</v>
          </cell>
          <cell r="B1029" t="str">
            <v>Keùo coät nghieâng ,coät cao &lt;=12m</v>
          </cell>
          <cell r="C1029" t="str">
            <v>coät</v>
          </cell>
          <cell r="D1029">
            <v>0</v>
          </cell>
          <cell r="E1029">
            <v>0</v>
          </cell>
          <cell r="F1029">
            <v>0</v>
          </cell>
          <cell r="G1029">
            <v>149722.5</v>
          </cell>
          <cell r="H1029">
            <v>0</v>
          </cell>
        </row>
        <row r="1030">
          <cell r="A1030" t="str">
            <v>09.06.30.4</v>
          </cell>
          <cell r="B1030" t="str">
            <v>Keùo coät nghieâng ,coät cao &lt;=14m</v>
          </cell>
          <cell r="C1030" t="str">
            <v>coät</v>
          </cell>
          <cell r="D1030">
            <v>0</v>
          </cell>
          <cell r="E1030">
            <v>0</v>
          </cell>
          <cell r="F1030">
            <v>0</v>
          </cell>
          <cell r="G1030">
            <v>169685.5</v>
          </cell>
          <cell r="H1030">
            <v>0</v>
          </cell>
        </row>
        <row r="1031">
          <cell r="A1031" t="str">
            <v>09.06.30.5</v>
          </cell>
          <cell r="B1031" t="str">
            <v>Döïng coät baèng caåu 10 taán ,coät cao &lt;=16m</v>
          </cell>
          <cell r="C1031" t="str">
            <v>coät</v>
          </cell>
          <cell r="D1031">
            <v>0</v>
          </cell>
          <cell r="E1031">
            <v>0</v>
          </cell>
          <cell r="F1031">
            <v>0</v>
          </cell>
          <cell r="G1031">
            <v>244546.75000000003</v>
          </cell>
          <cell r="H1031">
            <v>0</v>
          </cell>
        </row>
        <row r="1032">
          <cell r="A1032" t="str">
            <v>09.06.30.6</v>
          </cell>
          <cell r="B1032" t="str">
            <v>Keùo coät nghieâng 10 taán ,coät cao &lt;=18m</v>
          </cell>
          <cell r="C1032" t="str">
            <v>coät</v>
          </cell>
          <cell r="D1032">
            <v>0</v>
          </cell>
          <cell r="E1032">
            <v>0</v>
          </cell>
          <cell r="F1032">
            <v>0</v>
          </cell>
          <cell r="G1032">
            <v>304435.75</v>
          </cell>
          <cell r="H1032">
            <v>0</v>
          </cell>
        </row>
        <row r="1033">
          <cell r="A1033" t="str">
            <v>09.06.30.7</v>
          </cell>
          <cell r="B1033" t="str">
            <v>Keùo coät nghieâng 10 taán ,coät cao &lt;=20m</v>
          </cell>
          <cell r="C1033" t="str">
            <v>coät</v>
          </cell>
          <cell r="D1033">
            <v>0</v>
          </cell>
          <cell r="E1033">
            <v>0</v>
          </cell>
          <cell r="F1033">
            <v>0</v>
          </cell>
          <cell r="G1033">
            <v>379297</v>
          </cell>
          <cell r="H1033">
            <v>0</v>
          </cell>
        </row>
        <row r="1034">
          <cell r="A1034" t="str">
            <v>09.06.30.8</v>
          </cell>
          <cell r="B1034" t="str">
            <v>Keùo coät nghieâng 10 taán ,coät cao &gt;20m</v>
          </cell>
          <cell r="C1034" t="str">
            <v>coät</v>
          </cell>
          <cell r="D1034">
            <v>0</v>
          </cell>
          <cell r="E1034">
            <v>0</v>
          </cell>
          <cell r="F1034">
            <v>0</v>
          </cell>
          <cell r="G1034">
            <v>439186.00000000006</v>
          </cell>
          <cell r="H1034">
            <v>0</v>
          </cell>
        </row>
        <row r="1035">
          <cell r="A1035" t="str">
            <v>09.07.10</v>
          </cell>
          <cell r="B1035" t="str">
            <v>HAÏ COÄT BEÂ TOÂNG</v>
          </cell>
          <cell r="H1035">
            <v>0</v>
          </cell>
        </row>
        <row r="1036">
          <cell r="A1036" t="str">
            <v>09.07.11.1</v>
          </cell>
          <cell r="B1036" t="str">
            <v>Haïcoätbaèng thuû coâng ,coät cao &lt;=8m</v>
          </cell>
          <cell r="C1036" t="str">
            <v>coät</v>
          </cell>
          <cell r="D1036">
            <v>0</v>
          </cell>
          <cell r="E1036">
            <v>0</v>
          </cell>
          <cell r="F1036">
            <v>0</v>
          </cell>
          <cell r="G1036">
            <v>555969.55000000005</v>
          </cell>
          <cell r="H1036">
            <v>0</v>
          </cell>
        </row>
        <row r="1037">
          <cell r="A1037" t="str">
            <v>09.07.11.2</v>
          </cell>
          <cell r="B1037" t="str">
            <v>Haïcoätbaèng thuû coâng ,coät cao &lt;=10m</v>
          </cell>
          <cell r="C1037" t="str">
            <v>coät</v>
          </cell>
          <cell r="D1037">
            <v>0</v>
          </cell>
          <cell r="E1037">
            <v>0</v>
          </cell>
          <cell r="F1037">
            <v>0</v>
          </cell>
          <cell r="G1037">
            <v>603880.75</v>
          </cell>
          <cell r="H1037">
            <v>0</v>
          </cell>
        </row>
        <row r="1038">
          <cell r="A1038" t="str">
            <v>09.07.11.3</v>
          </cell>
          <cell r="B1038" t="str">
            <v>Haïcoätbaèng thuû coâng ,coät cao &lt;=12m</v>
          </cell>
          <cell r="C1038" t="str">
            <v>coät</v>
          </cell>
          <cell r="D1038">
            <v>0</v>
          </cell>
          <cell r="E1038">
            <v>0</v>
          </cell>
          <cell r="F1038">
            <v>0</v>
          </cell>
          <cell r="G1038">
            <v>640812.30000000005</v>
          </cell>
          <cell r="H1038">
            <v>0</v>
          </cell>
        </row>
        <row r="1039">
          <cell r="A1039" t="str">
            <v>09.07.11.4</v>
          </cell>
          <cell r="B1039" t="str">
            <v>Haïcoätbaèng thuû coâng ,coät cao &lt;=14m</v>
          </cell>
          <cell r="C1039" t="str">
            <v>coät</v>
          </cell>
          <cell r="D1039">
            <v>0</v>
          </cell>
          <cell r="E1039">
            <v>0</v>
          </cell>
          <cell r="F1039">
            <v>0</v>
          </cell>
          <cell r="G1039">
            <v>799518.15</v>
          </cell>
          <cell r="H1039">
            <v>0</v>
          </cell>
        </row>
        <row r="1040">
          <cell r="A1040" t="str">
            <v>09.07.11.5</v>
          </cell>
          <cell r="B1040" t="str">
            <v>Haïcoätbaèng thuû coâng ,coät cao &lt;=16m</v>
          </cell>
          <cell r="C1040" t="str">
            <v>coät</v>
          </cell>
          <cell r="D1040">
            <v>0</v>
          </cell>
          <cell r="E1040">
            <v>0</v>
          </cell>
          <cell r="F1040">
            <v>0</v>
          </cell>
          <cell r="G1040">
            <v>868390.49999999988</v>
          </cell>
          <cell r="H1040">
            <v>0</v>
          </cell>
        </row>
        <row r="1041">
          <cell r="A1041" t="str">
            <v>09.07.11.6</v>
          </cell>
          <cell r="B1041" t="str">
            <v>Haïcoätbaèng thuû coâng ,coät cao &lt;=18m</v>
          </cell>
          <cell r="C1041" t="str">
            <v>coät</v>
          </cell>
          <cell r="D1041">
            <v>0</v>
          </cell>
          <cell r="E1041">
            <v>0</v>
          </cell>
          <cell r="F1041">
            <v>0</v>
          </cell>
          <cell r="G1041">
            <v>1127909.5</v>
          </cell>
          <cell r="H1041">
            <v>0</v>
          </cell>
        </row>
        <row r="1042">
          <cell r="A1042" t="str">
            <v>09.07.11.7</v>
          </cell>
          <cell r="B1042" t="str">
            <v>Haïcoätbaèng thuû coâng ,coät cao &lt;=20m</v>
          </cell>
          <cell r="C1042" t="str">
            <v>coät</v>
          </cell>
          <cell r="D1042">
            <v>0</v>
          </cell>
          <cell r="E1042">
            <v>0</v>
          </cell>
          <cell r="F1042">
            <v>0</v>
          </cell>
          <cell r="G1042">
            <v>1317558</v>
          </cell>
          <cell r="H1042">
            <v>0</v>
          </cell>
        </row>
        <row r="1043">
          <cell r="A1043" t="str">
            <v>09.07.11.8</v>
          </cell>
          <cell r="B1043" t="str">
            <v>Haïcoätbaèng thuû coâng ,coät cao &gt;20m</v>
          </cell>
          <cell r="C1043" t="str">
            <v>coät</v>
          </cell>
          <cell r="D1043">
            <v>0</v>
          </cell>
          <cell r="E1043">
            <v>0</v>
          </cell>
          <cell r="F1043">
            <v>0</v>
          </cell>
          <cell r="G1043">
            <v>1447317.5</v>
          </cell>
          <cell r="H1043">
            <v>0</v>
          </cell>
        </row>
        <row r="1044">
          <cell r="A1044" t="str">
            <v>09.07.12.1</v>
          </cell>
          <cell r="B1044" t="str">
            <v>Haïcoätbaèng maùy ,coät cao &lt;=8m</v>
          </cell>
          <cell r="C1044" t="str">
            <v>coät</v>
          </cell>
          <cell r="D1044">
            <v>0</v>
          </cell>
          <cell r="E1044">
            <v>0</v>
          </cell>
          <cell r="F1044">
            <v>0</v>
          </cell>
          <cell r="G1044">
            <v>232568.95</v>
          </cell>
          <cell r="H1044">
            <v>73689.700000000012</v>
          </cell>
        </row>
        <row r="1045">
          <cell r="A1045" t="str">
            <v>09.07.12.2</v>
          </cell>
          <cell r="B1045" t="str">
            <v>Haïcoätbaèng maùy ,coät cao &lt;=10m</v>
          </cell>
          <cell r="C1045" t="str">
            <v>coät</v>
          </cell>
          <cell r="D1045">
            <v>0</v>
          </cell>
          <cell r="E1045">
            <v>0</v>
          </cell>
          <cell r="F1045">
            <v>0</v>
          </cell>
          <cell r="G1045">
            <v>240554.15000000002</v>
          </cell>
          <cell r="H1045">
            <v>73689.700000000012</v>
          </cell>
        </row>
        <row r="1046">
          <cell r="A1046" t="str">
            <v>09.07.12.3</v>
          </cell>
          <cell r="B1046" t="str">
            <v>Haïcoätbaèng maùy ,coät cao &lt;=12m</v>
          </cell>
          <cell r="C1046" t="str">
            <v>coät</v>
          </cell>
          <cell r="D1046">
            <v>0</v>
          </cell>
          <cell r="E1046">
            <v>0</v>
          </cell>
          <cell r="F1046">
            <v>0</v>
          </cell>
          <cell r="G1046">
            <v>254528.24999999997</v>
          </cell>
          <cell r="H1046">
            <v>105271</v>
          </cell>
        </row>
        <row r="1047">
          <cell r="A1047" t="str">
            <v>09.07.12.4</v>
          </cell>
          <cell r="B1047" t="str">
            <v>Haïcoätbaèng maùy ,coät cao &lt;=14m</v>
          </cell>
          <cell r="C1047" t="str">
            <v>coät</v>
          </cell>
          <cell r="D1047">
            <v>0</v>
          </cell>
          <cell r="E1047">
            <v>0</v>
          </cell>
          <cell r="F1047">
            <v>0</v>
          </cell>
          <cell r="G1047">
            <v>329389.5</v>
          </cell>
          <cell r="H1047">
            <v>105271</v>
          </cell>
        </row>
        <row r="1048">
          <cell r="A1048" t="str">
            <v>09.07.12.5</v>
          </cell>
          <cell r="B1048" t="str">
            <v>Haïcoätbaèng maùy ,coät cao &lt;=16m</v>
          </cell>
          <cell r="C1048" t="str">
            <v>coät</v>
          </cell>
          <cell r="D1048">
            <v>0</v>
          </cell>
          <cell r="E1048">
            <v>0</v>
          </cell>
          <cell r="F1048">
            <v>0</v>
          </cell>
          <cell r="G1048">
            <v>348354.35000000003</v>
          </cell>
          <cell r="H1048">
            <v>147379.40000000002</v>
          </cell>
        </row>
        <row r="1049">
          <cell r="A1049" t="str">
            <v>09.07.12.6</v>
          </cell>
          <cell r="B1049" t="str">
            <v>Haïcoätbaèng maùy ,coät cao &lt;=18m</v>
          </cell>
          <cell r="C1049" t="str">
            <v>coät</v>
          </cell>
          <cell r="D1049">
            <v>0</v>
          </cell>
          <cell r="E1049">
            <v>0</v>
          </cell>
          <cell r="F1049">
            <v>0</v>
          </cell>
          <cell r="G1049">
            <v>452161.95</v>
          </cell>
          <cell r="H1049">
            <v>147379.40000000002</v>
          </cell>
        </row>
        <row r="1050">
          <cell r="A1050" t="str">
            <v>09.07.12.7</v>
          </cell>
          <cell r="B1050" t="str">
            <v>Haïcoätbaèng maùy ,coät cao &lt;=20m</v>
          </cell>
          <cell r="C1050" t="str">
            <v>coät</v>
          </cell>
          <cell r="D1050">
            <v>0</v>
          </cell>
          <cell r="E1050">
            <v>0</v>
          </cell>
          <cell r="F1050">
            <v>0</v>
          </cell>
          <cell r="G1050">
            <v>528021.35</v>
          </cell>
          <cell r="H1050">
            <v>210542</v>
          </cell>
        </row>
        <row r="1051">
          <cell r="A1051" t="str">
            <v>09.07.12.8</v>
          </cell>
          <cell r="B1051" t="str">
            <v>Haïcoätbaèng maùy ,coät cao &gt;20m</v>
          </cell>
          <cell r="C1051" t="str">
            <v>coät</v>
          </cell>
          <cell r="D1051">
            <v>0</v>
          </cell>
          <cell r="E1051">
            <v>0</v>
          </cell>
          <cell r="F1051">
            <v>0</v>
          </cell>
          <cell r="G1051">
            <v>575932.54999999993</v>
          </cell>
          <cell r="H1051">
            <v>210542</v>
          </cell>
        </row>
        <row r="1052">
          <cell r="A1052" t="str">
            <v>09.07.20a</v>
          </cell>
          <cell r="B1052" t="str">
            <v>Thaùo maët bích coät beâ toâng caùc loaïi (ñ.hình bình thöôøng)</v>
          </cell>
          <cell r="C1052" t="str">
            <v>moái</v>
          </cell>
          <cell r="D1052">
            <v>5814</v>
          </cell>
          <cell r="E1052">
            <v>5814</v>
          </cell>
          <cell r="F1052">
            <v>5814</v>
          </cell>
          <cell r="G1052">
            <v>329389.5</v>
          </cell>
          <cell r="H1052">
            <v>0</v>
          </cell>
        </row>
        <row r="1053">
          <cell r="A1053" t="str">
            <v>09.07.20b</v>
          </cell>
          <cell r="B1053" t="str">
            <v>Thaùo maët bích coät beâ toâng caùc loaïi (ñ.hình söôøn ñoái)</v>
          </cell>
          <cell r="C1053" t="str">
            <v>moái</v>
          </cell>
          <cell r="D1053">
            <v>5814</v>
          </cell>
          <cell r="E1053">
            <v>5814</v>
          </cell>
          <cell r="F1053">
            <v>5814</v>
          </cell>
          <cell r="G1053">
            <v>344361.75</v>
          </cell>
          <cell r="H1053">
            <v>0</v>
          </cell>
        </row>
        <row r="1054">
          <cell r="A1054" t="str">
            <v>09.07.20c</v>
          </cell>
          <cell r="B1054" t="str">
            <v>Thaùo maët bích coät beâ toâng caùc loaïi (sình laày)</v>
          </cell>
          <cell r="C1054" t="str">
            <v>moái</v>
          </cell>
          <cell r="D1054">
            <v>5814</v>
          </cell>
          <cell r="E1054">
            <v>5814</v>
          </cell>
          <cell r="F1054">
            <v>5814</v>
          </cell>
          <cell r="G1054">
            <v>395267.4</v>
          </cell>
          <cell r="H1054">
            <v>0</v>
          </cell>
        </row>
        <row r="1055">
          <cell r="A1055" t="str">
            <v>09.08.00</v>
          </cell>
          <cell r="B1055" t="str">
            <v>LAÉP XAØ CHUÏP ÑAÀU CỘT</v>
          </cell>
          <cell r="H1055">
            <v>0</v>
          </cell>
        </row>
        <row r="1056">
          <cell r="A1056" t="str">
            <v>09.08.11đ</v>
          </cell>
          <cell r="B1056" t="str">
            <v>Laép xaø theùp &lt;= 10 kg (treân coät ñôõ)</v>
          </cell>
          <cell r="C1056" t="str">
            <v>boä</v>
          </cell>
          <cell r="D1056">
            <v>0</v>
          </cell>
          <cell r="E1056">
            <v>0</v>
          </cell>
          <cell r="F1056">
            <v>0</v>
          </cell>
          <cell r="G1056">
            <v>69547.5</v>
          </cell>
          <cell r="H1056">
            <v>0</v>
          </cell>
        </row>
        <row r="1057">
          <cell r="A1057" t="str">
            <v>09.08.11n</v>
          </cell>
          <cell r="B1057" t="str">
            <v>Laép xaø theùp &lt;= 10 kg (treân coät neùo)</v>
          </cell>
          <cell r="C1057" t="str">
            <v>boä</v>
          </cell>
          <cell r="D1057">
            <v>0</v>
          </cell>
          <cell r="E1057">
            <v>0</v>
          </cell>
          <cell r="F1057">
            <v>0</v>
          </cell>
          <cell r="G1057">
            <v>92730</v>
          </cell>
          <cell r="H1057">
            <v>0</v>
          </cell>
        </row>
        <row r="1058">
          <cell r="A1058" t="str">
            <v>09.08.12đ</v>
          </cell>
          <cell r="B1058" t="str">
            <v>Laép xaø theùp &lt;= 25kg (treân coät ñôõ)</v>
          </cell>
          <cell r="C1058" t="str">
            <v>boä</v>
          </cell>
          <cell r="D1058">
            <v>0</v>
          </cell>
          <cell r="E1058">
            <v>0</v>
          </cell>
          <cell r="F1058">
            <v>0</v>
          </cell>
          <cell r="G1058">
            <v>87166.2</v>
          </cell>
          <cell r="H1058">
            <v>0</v>
          </cell>
        </row>
        <row r="1059">
          <cell r="A1059" t="str">
            <v>09.08.12n</v>
          </cell>
          <cell r="B1059" t="str">
            <v>Laép xaø theùp &lt;= 25 kg (treân coät neùo)</v>
          </cell>
          <cell r="C1059" t="str">
            <v>boä</v>
          </cell>
          <cell r="D1059">
            <v>0</v>
          </cell>
          <cell r="E1059">
            <v>0</v>
          </cell>
          <cell r="F1059">
            <v>0</v>
          </cell>
          <cell r="G1059">
            <v>115912.5</v>
          </cell>
          <cell r="H1059">
            <v>0</v>
          </cell>
        </row>
        <row r="1060">
          <cell r="A1060" t="str">
            <v>09.08.13đ</v>
          </cell>
          <cell r="B1060" t="str">
            <v>Laép xaø theùp &lt;= 50kg (treân coät ñôõ)</v>
          </cell>
          <cell r="C1060" t="str">
            <v>boä</v>
          </cell>
          <cell r="D1060">
            <v>0</v>
          </cell>
          <cell r="E1060">
            <v>0</v>
          </cell>
          <cell r="F1060">
            <v>0</v>
          </cell>
          <cell r="G1060">
            <v>117767.1</v>
          </cell>
          <cell r="H1060">
            <v>0</v>
          </cell>
        </row>
        <row r="1061">
          <cell r="A1061" t="str">
            <v>09.08.13n</v>
          </cell>
          <cell r="B1061" t="str">
            <v>Laép xaø theùp &lt;= 50 kg (treân coät neùo)</v>
          </cell>
          <cell r="C1061" t="str">
            <v>boä</v>
          </cell>
          <cell r="D1061">
            <v>0</v>
          </cell>
          <cell r="E1061">
            <v>0</v>
          </cell>
          <cell r="F1061">
            <v>0</v>
          </cell>
          <cell r="G1061">
            <v>155786.4</v>
          </cell>
          <cell r="H1061">
            <v>0</v>
          </cell>
        </row>
        <row r="1062">
          <cell r="A1062" t="str">
            <v>09.08.14đ</v>
          </cell>
          <cell r="B1062" t="str">
            <v>Laép xaø theùp &lt;= 100kg (treân coät ñôõ)</v>
          </cell>
          <cell r="C1062" t="str">
            <v>boä</v>
          </cell>
          <cell r="D1062">
            <v>0</v>
          </cell>
          <cell r="E1062">
            <v>0</v>
          </cell>
          <cell r="F1062">
            <v>0</v>
          </cell>
          <cell r="G1062">
            <v>158568.29999999999</v>
          </cell>
          <cell r="H1062">
            <v>0</v>
          </cell>
        </row>
        <row r="1063">
          <cell r="A1063" t="str">
            <v>09.08.14n</v>
          </cell>
          <cell r="B1063" t="str">
            <v>Laép xaø theùp &lt;= 100 kg (treân coät neùo)</v>
          </cell>
          <cell r="C1063" t="str">
            <v>boä</v>
          </cell>
          <cell r="D1063">
            <v>0</v>
          </cell>
          <cell r="E1063">
            <v>0</v>
          </cell>
          <cell r="F1063">
            <v>0</v>
          </cell>
          <cell r="G1063">
            <v>210497.1</v>
          </cell>
          <cell r="H1063">
            <v>0</v>
          </cell>
        </row>
        <row r="1064">
          <cell r="A1064" t="str">
            <v>09.08.15đ</v>
          </cell>
          <cell r="B1064" t="str">
            <v>Laép xaø theùp &lt;= 140kg (treân coät ñôõ)</v>
          </cell>
          <cell r="C1064" t="str">
            <v>boä</v>
          </cell>
          <cell r="D1064">
            <v>0</v>
          </cell>
          <cell r="E1064">
            <v>0</v>
          </cell>
          <cell r="F1064">
            <v>0</v>
          </cell>
          <cell r="G1064">
            <v>190096.49999999997</v>
          </cell>
          <cell r="H1064">
            <v>0</v>
          </cell>
        </row>
        <row r="1065">
          <cell r="A1065" t="str">
            <v>09.08.15n</v>
          </cell>
          <cell r="B1065" t="str">
            <v>Laép xaø theùp &lt;= 140 kg (treân coät neùo)</v>
          </cell>
          <cell r="C1065" t="str">
            <v>boä</v>
          </cell>
          <cell r="D1065">
            <v>0</v>
          </cell>
          <cell r="E1065">
            <v>0</v>
          </cell>
          <cell r="F1065">
            <v>0</v>
          </cell>
          <cell r="G1065">
            <v>252225.6</v>
          </cell>
          <cell r="H1065">
            <v>0</v>
          </cell>
        </row>
        <row r="1066">
          <cell r="A1066" t="str">
            <v>09.08.15p</v>
          </cell>
          <cell r="B1066" t="str">
            <v>Laép xaø theùp &lt;= 140 kg (treân coät hình P)</v>
          </cell>
          <cell r="C1066" t="str">
            <v>boä</v>
          </cell>
          <cell r="D1066">
            <v>0</v>
          </cell>
          <cell r="E1066">
            <v>0</v>
          </cell>
          <cell r="F1066">
            <v>0</v>
          </cell>
          <cell r="G1066">
            <v>237388.80000000002</v>
          </cell>
          <cell r="H1066">
            <v>0</v>
          </cell>
        </row>
        <row r="1067">
          <cell r="A1067" t="str">
            <v>09.08.16đ</v>
          </cell>
          <cell r="B1067" t="str">
            <v>Laép xaø theùp &lt;= 230kg (treân coät ñôõ)</v>
          </cell>
          <cell r="C1067" t="str">
            <v>boä</v>
          </cell>
          <cell r="D1067">
            <v>0</v>
          </cell>
          <cell r="E1067">
            <v>0</v>
          </cell>
          <cell r="F1067">
            <v>0</v>
          </cell>
          <cell r="G1067">
            <v>262425.90000000002</v>
          </cell>
          <cell r="H1067">
            <v>0</v>
          </cell>
        </row>
        <row r="1068">
          <cell r="A1068" t="str">
            <v>09.08.16n</v>
          </cell>
          <cell r="B1068" t="str">
            <v>Laép xaø theùp &lt;= 230 kg (treân coät neùo)</v>
          </cell>
          <cell r="C1068" t="str">
            <v>boä</v>
          </cell>
          <cell r="D1068">
            <v>0</v>
          </cell>
          <cell r="E1068">
            <v>0</v>
          </cell>
          <cell r="F1068">
            <v>0</v>
          </cell>
          <cell r="G1068">
            <v>347737.5</v>
          </cell>
          <cell r="H1068">
            <v>0</v>
          </cell>
        </row>
        <row r="1069">
          <cell r="A1069" t="str">
            <v>09.08.16p</v>
          </cell>
          <cell r="B1069" t="str">
            <v>Laép xaø theùp &lt;= 230 kg (treân coät hình P)</v>
          </cell>
          <cell r="C1069" t="str">
            <v>boä</v>
          </cell>
          <cell r="D1069">
            <v>0</v>
          </cell>
          <cell r="E1069">
            <v>0</v>
          </cell>
          <cell r="F1069">
            <v>0</v>
          </cell>
          <cell r="G1069">
            <v>339391.8</v>
          </cell>
          <cell r="H1069">
            <v>0</v>
          </cell>
        </row>
        <row r="1070">
          <cell r="A1070" t="str">
            <v>09.08.17đ</v>
          </cell>
          <cell r="B1070" t="str">
            <v>Laép xaø theùp &lt;= 320kg (treân coät ñôõ)</v>
          </cell>
          <cell r="C1070" t="str">
            <v>boä</v>
          </cell>
          <cell r="D1070">
            <v>0</v>
          </cell>
          <cell r="E1070">
            <v>0</v>
          </cell>
          <cell r="F1070">
            <v>0</v>
          </cell>
          <cell r="G1070">
            <v>334755.3</v>
          </cell>
          <cell r="H1070">
            <v>0</v>
          </cell>
        </row>
        <row r="1071">
          <cell r="A1071" t="str">
            <v>09.08.17n</v>
          </cell>
          <cell r="B1071" t="str">
            <v>Laép xaø theùp &lt;= 320 kg (treân coät neùo)</v>
          </cell>
          <cell r="C1071" t="str">
            <v>boä</v>
          </cell>
          <cell r="D1071">
            <v>0</v>
          </cell>
          <cell r="E1071">
            <v>0</v>
          </cell>
          <cell r="F1071">
            <v>0</v>
          </cell>
          <cell r="G1071">
            <v>445104</v>
          </cell>
          <cell r="H1071">
            <v>0</v>
          </cell>
        </row>
        <row r="1072">
          <cell r="A1072" t="str">
            <v>09.08.17p</v>
          </cell>
          <cell r="B1072" t="str">
            <v>Laép xaø theùp &lt;= 320 kg (treân coät hình P)</v>
          </cell>
          <cell r="C1072" t="str">
            <v>boä</v>
          </cell>
          <cell r="D1072">
            <v>0</v>
          </cell>
          <cell r="E1072">
            <v>0</v>
          </cell>
          <cell r="F1072">
            <v>0</v>
          </cell>
          <cell r="G1072">
            <v>425630.7</v>
          </cell>
          <cell r="H1072">
            <v>0</v>
          </cell>
        </row>
        <row r="1073">
          <cell r="A1073" t="str">
            <v>09.08.18đ</v>
          </cell>
          <cell r="B1073" t="str">
            <v>Laép xaø theùp &lt;= 410kg (treân coät ñôõ)</v>
          </cell>
          <cell r="C1073" t="str">
            <v>boä</v>
          </cell>
          <cell r="D1073">
            <v>0</v>
          </cell>
          <cell r="E1073">
            <v>0</v>
          </cell>
          <cell r="F1073">
            <v>0</v>
          </cell>
          <cell r="G1073">
            <v>395029.8</v>
          </cell>
          <cell r="H1073">
            <v>0</v>
          </cell>
        </row>
        <row r="1074">
          <cell r="A1074" t="str">
            <v>09.08.18n</v>
          </cell>
          <cell r="B1074" t="str">
            <v>Laép xaø theùp &lt;= 410 kg (treân coät neùo)</v>
          </cell>
          <cell r="C1074" t="str">
            <v>boä</v>
          </cell>
          <cell r="D1074">
            <v>0</v>
          </cell>
          <cell r="E1074">
            <v>0</v>
          </cell>
          <cell r="F1074">
            <v>0</v>
          </cell>
          <cell r="G1074">
            <v>524851.80000000005</v>
          </cell>
          <cell r="H1074">
            <v>0</v>
          </cell>
        </row>
        <row r="1075">
          <cell r="A1075" t="str">
            <v>09.08.18p</v>
          </cell>
          <cell r="B1075" t="str">
            <v>Laép xaø theùp &lt;= 410 kg (treân coät hình P)</v>
          </cell>
          <cell r="C1075" t="str">
            <v>boä</v>
          </cell>
          <cell r="D1075">
            <v>0</v>
          </cell>
          <cell r="E1075">
            <v>0</v>
          </cell>
          <cell r="F1075">
            <v>0</v>
          </cell>
          <cell r="G1075">
            <v>469213.8</v>
          </cell>
          <cell r="H1075">
            <v>0</v>
          </cell>
        </row>
        <row r="1076">
          <cell r="A1076" t="str">
            <v>09.08.19đ</v>
          </cell>
          <cell r="B1076" t="str">
            <v>Laép xaø theùp &lt;= 500kg (treân coät ñôõ)</v>
          </cell>
          <cell r="C1076" t="str">
            <v>boä</v>
          </cell>
          <cell r="D1076">
            <v>0</v>
          </cell>
          <cell r="E1076">
            <v>0</v>
          </cell>
          <cell r="F1076">
            <v>0</v>
          </cell>
          <cell r="G1076">
            <v>466431.9</v>
          </cell>
          <cell r="H1076">
            <v>0</v>
          </cell>
        </row>
        <row r="1077">
          <cell r="A1077" t="str">
            <v>09.08.19n</v>
          </cell>
          <cell r="B1077" t="str">
            <v>Laép xaø theùp &lt;= 500 kg (treân coät neùo)</v>
          </cell>
          <cell r="C1077" t="str">
            <v>boä</v>
          </cell>
          <cell r="D1077">
            <v>0</v>
          </cell>
          <cell r="E1077">
            <v>0</v>
          </cell>
          <cell r="F1077">
            <v>0</v>
          </cell>
          <cell r="G1077">
            <v>619436.4</v>
          </cell>
          <cell r="H1077">
            <v>0</v>
          </cell>
        </row>
        <row r="1078">
          <cell r="A1078" t="str">
            <v>09.08.19p</v>
          </cell>
          <cell r="B1078" t="str">
            <v>Laép xaø theùp &lt;= 500 kg (treân coät hình P)</v>
          </cell>
          <cell r="C1078" t="str">
            <v>boä</v>
          </cell>
          <cell r="D1078">
            <v>0</v>
          </cell>
          <cell r="E1078">
            <v>0</v>
          </cell>
          <cell r="F1078">
            <v>0</v>
          </cell>
          <cell r="G1078">
            <v>511869.6</v>
          </cell>
          <cell r="H1078">
            <v>0</v>
          </cell>
        </row>
        <row r="1079">
          <cell r="A1079" t="str">
            <v>09.08.20p</v>
          </cell>
          <cell r="B1079" t="str">
            <v>Laép xaø theùp &lt;= 750 kg (treân coät hình P)</v>
          </cell>
          <cell r="C1079" t="str">
            <v>boä</v>
          </cell>
          <cell r="D1079">
            <v>0</v>
          </cell>
          <cell r="E1079">
            <v>0</v>
          </cell>
          <cell r="F1079">
            <v>0</v>
          </cell>
          <cell r="G1079">
            <v>655601.1</v>
          </cell>
          <cell r="H1079">
            <v>0</v>
          </cell>
        </row>
        <row r="1080">
          <cell r="A1080" t="str">
            <v>09.08.21p</v>
          </cell>
          <cell r="B1080" t="str">
            <v>Laép xaø theùp &lt;= 1000 kg (treân coät hình P)</v>
          </cell>
          <cell r="C1080" t="str">
            <v>boä</v>
          </cell>
          <cell r="D1080">
            <v>0</v>
          </cell>
          <cell r="E1080">
            <v>0</v>
          </cell>
          <cell r="F1080">
            <v>0</v>
          </cell>
          <cell r="G1080">
            <v>774295.5</v>
          </cell>
          <cell r="H1080">
            <v>0</v>
          </cell>
        </row>
        <row r="1081">
          <cell r="A1081" t="str">
            <v>09.09.00</v>
          </cell>
          <cell r="B1081" t="str">
            <v>THAÙOXAØ CHUÏP ÑAÀU CỘT</v>
          </cell>
          <cell r="H1081">
            <v>0</v>
          </cell>
        </row>
        <row r="1082">
          <cell r="A1082" t="str">
            <v>09.09.11đ</v>
          </cell>
          <cell r="B1082" t="str">
            <v>Thaùo xaø theùp &lt;= 10 kg (treân coät ñôõ)</v>
          </cell>
          <cell r="C1082" t="str">
            <v>boä</v>
          </cell>
          <cell r="D1082">
            <v>0</v>
          </cell>
          <cell r="E1082">
            <v>0</v>
          </cell>
          <cell r="F1082">
            <v>0</v>
          </cell>
          <cell r="G1082">
            <v>89833.5</v>
          </cell>
          <cell r="H1082">
            <v>0</v>
          </cell>
        </row>
        <row r="1083">
          <cell r="A1083" t="str">
            <v>09.09.11n</v>
          </cell>
          <cell r="B1083" t="str">
            <v>Thaùo xaø theùp &lt;= 10 kg (treân coät neùo)</v>
          </cell>
          <cell r="C1083" t="str">
            <v>boä</v>
          </cell>
          <cell r="D1083">
            <v>0</v>
          </cell>
          <cell r="E1083">
            <v>0</v>
          </cell>
          <cell r="F1083">
            <v>0</v>
          </cell>
          <cell r="G1083">
            <v>119778</v>
          </cell>
          <cell r="H1083">
            <v>0</v>
          </cell>
        </row>
        <row r="1084">
          <cell r="A1084" t="str">
            <v>09.09.12đ</v>
          </cell>
          <cell r="B1084" t="str">
            <v>Thaùo xaø theùp &lt;= 25kg (treân coät ñôõ)</v>
          </cell>
          <cell r="C1084" t="str">
            <v>boä</v>
          </cell>
          <cell r="D1084">
            <v>0</v>
          </cell>
          <cell r="E1084">
            <v>0</v>
          </cell>
          <cell r="F1084">
            <v>0</v>
          </cell>
          <cell r="G1084">
            <v>111792.80000000002</v>
          </cell>
          <cell r="H1084">
            <v>0</v>
          </cell>
        </row>
        <row r="1085">
          <cell r="A1085" t="str">
            <v>09.09.12n</v>
          </cell>
          <cell r="B1085" t="str">
            <v>Thaùo xaø theùp &lt;= 25 kg (treân coät neùo)</v>
          </cell>
          <cell r="C1085" t="str">
            <v>boä</v>
          </cell>
          <cell r="D1085">
            <v>0</v>
          </cell>
          <cell r="E1085">
            <v>0</v>
          </cell>
          <cell r="F1085">
            <v>0</v>
          </cell>
          <cell r="G1085">
            <v>149722.5</v>
          </cell>
          <cell r="H1085">
            <v>0</v>
          </cell>
        </row>
        <row r="1086">
          <cell r="A1086" t="str">
            <v>09.09.13đ</v>
          </cell>
          <cell r="B1086" t="str">
            <v>Thaùo xaø theùp &lt;= 50kg (treân coät ñôõ)</v>
          </cell>
          <cell r="C1086" t="str">
            <v>boä</v>
          </cell>
          <cell r="D1086">
            <v>0</v>
          </cell>
          <cell r="E1086">
            <v>0</v>
          </cell>
          <cell r="F1086">
            <v>0</v>
          </cell>
          <cell r="G1086">
            <v>151718.79999999999</v>
          </cell>
          <cell r="H1086">
            <v>0</v>
          </cell>
        </row>
        <row r="1087">
          <cell r="A1087" t="str">
            <v>09.09.13n</v>
          </cell>
          <cell r="B1087" t="str">
            <v>Thaùo xaø theùp &lt;= 50 kg (treân coät neùo)</v>
          </cell>
          <cell r="C1087" t="str">
            <v>boä</v>
          </cell>
          <cell r="D1087">
            <v>0</v>
          </cell>
          <cell r="E1087">
            <v>0</v>
          </cell>
          <cell r="F1087">
            <v>0</v>
          </cell>
          <cell r="G1087">
            <v>201626.3</v>
          </cell>
          <cell r="H1087">
            <v>0</v>
          </cell>
        </row>
        <row r="1088">
          <cell r="A1088" t="str">
            <v>09.09.14đ</v>
          </cell>
          <cell r="B1088" t="str">
            <v>Thaùo xaø theùp &lt;= 100kg (treân coät ñôõ)</v>
          </cell>
          <cell r="C1088" t="str">
            <v>boä</v>
          </cell>
          <cell r="D1088">
            <v>0</v>
          </cell>
          <cell r="E1088">
            <v>0</v>
          </cell>
          <cell r="F1088">
            <v>0</v>
          </cell>
          <cell r="G1088">
            <v>204620.74999999997</v>
          </cell>
          <cell r="H1088">
            <v>0</v>
          </cell>
        </row>
        <row r="1089">
          <cell r="A1089" t="str">
            <v>09.09.14n</v>
          </cell>
          <cell r="B1089" t="str">
            <v>Thaùo xaø theùp &lt;= 100 kg (treân coät neùo)</v>
          </cell>
          <cell r="C1089" t="str">
            <v>boä</v>
          </cell>
          <cell r="D1089">
            <v>0</v>
          </cell>
          <cell r="E1089">
            <v>0</v>
          </cell>
          <cell r="F1089">
            <v>0</v>
          </cell>
          <cell r="G1089">
            <v>271496.80000000005</v>
          </cell>
          <cell r="H1089">
            <v>0</v>
          </cell>
        </row>
        <row r="1090">
          <cell r="A1090" t="str">
            <v>09.09.15đ</v>
          </cell>
          <cell r="B1090" t="str">
            <v>Thaùo xaø theùp &lt;= 140kg (treân coät ñôõ)</v>
          </cell>
          <cell r="C1090" t="str">
            <v>boä</v>
          </cell>
          <cell r="D1090">
            <v>0</v>
          </cell>
          <cell r="E1090">
            <v>0</v>
          </cell>
          <cell r="F1090">
            <v>0</v>
          </cell>
          <cell r="G1090">
            <v>245544.9</v>
          </cell>
          <cell r="H1090">
            <v>0</v>
          </cell>
        </row>
        <row r="1091">
          <cell r="A1091" t="str">
            <v>09.09.15n</v>
          </cell>
          <cell r="B1091" t="str">
            <v>Thaùo xaø theùp &lt;= 140 kg (treân coät neùo)</v>
          </cell>
          <cell r="C1091" t="str">
            <v>boä</v>
          </cell>
          <cell r="D1091">
            <v>0</v>
          </cell>
          <cell r="E1091">
            <v>0</v>
          </cell>
          <cell r="F1091">
            <v>0</v>
          </cell>
          <cell r="G1091">
            <v>325396.89999999997</v>
          </cell>
          <cell r="H1091">
            <v>0</v>
          </cell>
        </row>
        <row r="1092">
          <cell r="A1092" t="str">
            <v>09.09.15p</v>
          </cell>
          <cell r="B1092" t="str">
            <v>Thaùo xaø theùp &lt;= 140 kg (treân coät hình P)</v>
          </cell>
          <cell r="C1092" t="str">
            <v>boä</v>
          </cell>
          <cell r="D1092">
            <v>0</v>
          </cell>
          <cell r="E1092">
            <v>0</v>
          </cell>
          <cell r="F1092">
            <v>0</v>
          </cell>
          <cell r="G1092">
            <v>306432.05</v>
          </cell>
          <cell r="H1092">
            <v>0</v>
          </cell>
        </row>
        <row r="1093">
          <cell r="A1093" t="str">
            <v>09.09.16đ</v>
          </cell>
          <cell r="B1093" t="str">
            <v>Thaùo xaø theùp &lt;= 230kg (treân coät ñôõ)</v>
          </cell>
          <cell r="C1093" t="str">
            <v>boä</v>
          </cell>
          <cell r="D1093">
            <v>0</v>
          </cell>
          <cell r="E1093">
            <v>0</v>
          </cell>
          <cell r="F1093">
            <v>0</v>
          </cell>
          <cell r="G1093">
            <v>338372.85000000003</v>
          </cell>
          <cell r="H1093">
            <v>0</v>
          </cell>
        </row>
        <row r="1094">
          <cell r="A1094" t="str">
            <v>09.09.16n</v>
          </cell>
          <cell r="B1094" t="str">
            <v>Thaùo xaø theùp &lt;= 230 kg (treân coät neùo)</v>
          </cell>
          <cell r="C1094" t="str">
            <v>boä</v>
          </cell>
          <cell r="D1094">
            <v>0</v>
          </cell>
          <cell r="E1094">
            <v>0</v>
          </cell>
          <cell r="F1094">
            <v>0</v>
          </cell>
          <cell r="G1094">
            <v>449167.5</v>
          </cell>
          <cell r="H1094">
            <v>0</v>
          </cell>
        </row>
        <row r="1095">
          <cell r="A1095" t="str">
            <v>09.09.16p</v>
          </cell>
          <cell r="B1095" t="str">
            <v>Thaùo xaø theùp &lt;= 230 kg (treân coät hình P)</v>
          </cell>
          <cell r="C1095" t="str">
            <v>boä</v>
          </cell>
          <cell r="D1095">
            <v>0</v>
          </cell>
          <cell r="E1095">
            <v>0</v>
          </cell>
          <cell r="F1095">
            <v>0</v>
          </cell>
          <cell r="G1095">
            <v>438187.85</v>
          </cell>
          <cell r="H1095">
            <v>0</v>
          </cell>
        </row>
        <row r="1096">
          <cell r="A1096" t="str">
            <v>09.09.17đ</v>
          </cell>
          <cell r="B1096" t="str">
            <v>Thaùo xaø theùp &lt;= 320kg (treân coät ñôõ)</v>
          </cell>
          <cell r="C1096" t="str">
            <v>boä</v>
          </cell>
          <cell r="D1096">
            <v>0</v>
          </cell>
          <cell r="E1096">
            <v>0</v>
          </cell>
          <cell r="F1096">
            <v>0</v>
          </cell>
          <cell r="G1096">
            <v>432198.95</v>
          </cell>
          <cell r="H1096">
            <v>0</v>
          </cell>
        </row>
        <row r="1097">
          <cell r="A1097" t="str">
            <v>09.09.17n</v>
          </cell>
          <cell r="B1097" t="str">
            <v>Thaùo xaø theùp &lt;= 320 kg (treân coät neùo)</v>
          </cell>
          <cell r="C1097" t="str">
            <v>boä</v>
          </cell>
          <cell r="D1097">
            <v>0</v>
          </cell>
          <cell r="E1097">
            <v>0</v>
          </cell>
          <cell r="F1097">
            <v>0</v>
          </cell>
          <cell r="G1097">
            <v>574934.4</v>
          </cell>
          <cell r="H1097">
            <v>0</v>
          </cell>
        </row>
        <row r="1098">
          <cell r="A1098" t="str">
            <v>09.09.17p</v>
          </cell>
          <cell r="B1098" t="str">
            <v>Thaùo xaø theùp &lt;= 320 kg (treân coät hình P)</v>
          </cell>
          <cell r="C1098" t="str">
            <v>boä</v>
          </cell>
          <cell r="D1098">
            <v>0</v>
          </cell>
          <cell r="E1098">
            <v>0</v>
          </cell>
          <cell r="F1098">
            <v>0</v>
          </cell>
          <cell r="G1098">
            <v>548982.5</v>
          </cell>
          <cell r="H1098">
            <v>0</v>
          </cell>
        </row>
        <row r="1099">
          <cell r="A1099" t="str">
            <v>09.09.18đ</v>
          </cell>
          <cell r="B1099" t="str">
            <v>Thaùo xaø theùp &lt;= 410kg (treân coät ñôõ)</v>
          </cell>
          <cell r="C1099" t="str">
            <v>boä</v>
          </cell>
          <cell r="D1099">
            <v>0</v>
          </cell>
          <cell r="E1099">
            <v>0</v>
          </cell>
          <cell r="F1099">
            <v>0</v>
          </cell>
          <cell r="G1099">
            <v>510054.65</v>
          </cell>
          <cell r="H1099">
            <v>0</v>
          </cell>
        </row>
        <row r="1100">
          <cell r="A1100" t="str">
            <v>09.09.18n</v>
          </cell>
          <cell r="B1100" t="str">
            <v>Thaùo xaø theùp &lt;= 410 kg (treân coät neùo)</v>
          </cell>
          <cell r="C1100" t="str">
            <v>boä</v>
          </cell>
          <cell r="D1100">
            <v>0</v>
          </cell>
          <cell r="E1100">
            <v>0</v>
          </cell>
          <cell r="F1100">
            <v>0</v>
          </cell>
          <cell r="G1100">
            <v>677743.85</v>
          </cell>
          <cell r="H1100">
            <v>0</v>
          </cell>
        </row>
        <row r="1101">
          <cell r="A1101" t="str">
            <v>09.09.18p</v>
          </cell>
          <cell r="B1101" t="str">
            <v>Thaùo xaø theùp &lt;= 410 kg (treân coät hình P)</v>
          </cell>
          <cell r="C1101" t="str">
            <v>boä</v>
          </cell>
          <cell r="D1101">
            <v>0</v>
          </cell>
          <cell r="E1101">
            <v>0</v>
          </cell>
          <cell r="F1101">
            <v>0</v>
          </cell>
          <cell r="G1101">
            <v>605877.05000000005</v>
          </cell>
          <cell r="H1101">
            <v>0</v>
          </cell>
        </row>
        <row r="1102">
          <cell r="A1102" t="str">
            <v>09.09.19đ</v>
          </cell>
          <cell r="B1102" t="str">
            <v>Thaùo xaø theùp &lt;= 500kg (treân coät ñôõ)</v>
          </cell>
          <cell r="C1102" t="str">
            <v>boä</v>
          </cell>
          <cell r="D1102">
            <v>0</v>
          </cell>
          <cell r="E1102">
            <v>0</v>
          </cell>
          <cell r="F1102">
            <v>0</v>
          </cell>
          <cell r="G1102">
            <v>601884.45000000007</v>
          </cell>
          <cell r="H1102">
            <v>0</v>
          </cell>
        </row>
        <row r="1103">
          <cell r="A1103" t="str">
            <v>09.09.19n</v>
          </cell>
          <cell r="B1103" t="str">
            <v>Thaùo xaø theùp &lt;= 500 kg (treân coät neùo)</v>
          </cell>
          <cell r="C1103" t="str">
            <v>boä</v>
          </cell>
          <cell r="D1103">
            <v>0</v>
          </cell>
          <cell r="E1103">
            <v>0</v>
          </cell>
          <cell r="F1103">
            <v>0</v>
          </cell>
          <cell r="G1103">
            <v>800516.29999999993</v>
          </cell>
          <cell r="H1103">
            <v>0</v>
          </cell>
        </row>
        <row r="1104">
          <cell r="A1104" t="str">
            <v>09.09.19p</v>
          </cell>
          <cell r="B1104" t="str">
            <v>Thaùo xaø theùp &lt;= 500 kg (treân coät hình P)</v>
          </cell>
          <cell r="C1104" t="str">
            <v>boä</v>
          </cell>
          <cell r="D1104">
            <v>0</v>
          </cell>
          <cell r="E1104">
            <v>0</v>
          </cell>
          <cell r="F1104">
            <v>0</v>
          </cell>
          <cell r="G1104">
            <v>660775.30000000005</v>
          </cell>
          <cell r="H1104">
            <v>0</v>
          </cell>
        </row>
        <row r="1105">
          <cell r="A1105" t="str">
            <v>09.09.20p</v>
          </cell>
          <cell r="B1105" t="str">
            <v>Thaùo xaø theùp &lt;= 750 kg (treân coät hình P)</v>
          </cell>
          <cell r="C1105" t="str">
            <v>boä</v>
          </cell>
          <cell r="D1105">
            <v>0</v>
          </cell>
          <cell r="E1105">
            <v>0</v>
          </cell>
          <cell r="F1105">
            <v>0</v>
          </cell>
          <cell r="G1105">
            <v>846431.20000000007</v>
          </cell>
          <cell r="H1105">
            <v>0</v>
          </cell>
        </row>
        <row r="1106">
          <cell r="A1106" t="str">
            <v>09.09.21p</v>
          </cell>
          <cell r="B1106" t="str">
            <v>Thaùo xaø theùp &lt;= 1000 kg (treân coät hình P)</v>
          </cell>
          <cell r="C1106" t="str">
            <v>boä</v>
          </cell>
          <cell r="D1106">
            <v>0</v>
          </cell>
          <cell r="E1106">
            <v>0</v>
          </cell>
          <cell r="F1106">
            <v>0</v>
          </cell>
          <cell r="G1106">
            <v>998150</v>
          </cell>
          <cell r="H1106">
            <v>0</v>
          </cell>
        </row>
        <row r="1107">
          <cell r="A1107" t="str">
            <v>Chương 10</v>
          </cell>
          <cell r="B1107" t="str">
            <v xml:space="preserve"> THAÙO HAÏ VAØ CAÊNG DAÂY LAÁY ÑOÄ VOÕNG</v>
          </cell>
          <cell r="H1107">
            <v>0</v>
          </cell>
        </row>
        <row r="1108">
          <cell r="A1108" t="str">
            <v>10.01.11a</v>
          </cell>
          <cell r="B1108" t="str">
            <v>Caêng daây laáy ñoä voõng daây nhoâm loõi theùp (16mm2, TC)</v>
          </cell>
          <cell r="C1108" t="str">
            <v>km</v>
          </cell>
          <cell r="D1108">
            <v>226620</v>
          </cell>
          <cell r="E1108">
            <v>226620</v>
          </cell>
          <cell r="F1108">
            <v>226620</v>
          </cell>
          <cell r="G1108">
            <v>925285.04999999993</v>
          </cell>
          <cell r="H1108">
            <v>0</v>
          </cell>
        </row>
        <row r="1109">
          <cell r="A1109" t="str">
            <v>10.01.11b</v>
          </cell>
          <cell r="B1109" t="str">
            <v>Caêng daây laáy ñoä voõng daây nhoâm loõi theùp (25mm2, TC)</v>
          </cell>
          <cell r="C1109" t="str">
            <v>km</v>
          </cell>
          <cell r="D1109">
            <v>226620</v>
          </cell>
          <cell r="E1109">
            <v>226620</v>
          </cell>
          <cell r="F1109">
            <v>226620</v>
          </cell>
          <cell r="G1109">
            <v>1219739.3</v>
          </cell>
          <cell r="H1109">
            <v>0</v>
          </cell>
        </row>
        <row r="1110">
          <cell r="A1110" t="str">
            <v>10.01.11c</v>
          </cell>
          <cell r="B1110" t="str">
            <v>Caêng daây laáy ñoä voõng daây nhoâm loõi theùp (35mm2, TC)</v>
          </cell>
          <cell r="C1110" t="str">
            <v>km</v>
          </cell>
          <cell r="D1110">
            <v>226620</v>
          </cell>
          <cell r="E1110">
            <v>226620</v>
          </cell>
          <cell r="F1110">
            <v>226620</v>
          </cell>
          <cell r="G1110">
            <v>1339517.3</v>
          </cell>
          <cell r="H1110">
            <v>0</v>
          </cell>
        </row>
        <row r="1111">
          <cell r="A1111" t="str">
            <v>10.01.11d</v>
          </cell>
          <cell r="B1111" t="str">
            <v>Caêng daây laáy ñoä voõng daây nhoâm loõi theùp (50mm2, TC)</v>
          </cell>
          <cell r="C1111" t="str">
            <v>km</v>
          </cell>
          <cell r="D1111">
            <v>226950</v>
          </cell>
          <cell r="E1111">
            <v>226950</v>
          </cell>
          <cell r="F1111">
            <v>226950</v>
          </cell>
          <cell r="G1111">
            <v>1764729.2</v>
          </cell>
          <cell r="H1111">
            <v>0</v>
          </cell>
        </row>
        <row r="1112">
          <cell r="A1112" t="str">
            <v>10.01.11e</v>
          </cell>
          <cell r="B1112" t="str">
            <v>Caêng daây laáy ñoä voõng daây nhoâm loõi theùp (70mm2, TC)</v>
          </cell>
          <cell r="C1112" t="str">
            <v>km</v>
          </cell>
          <cell r="D1112">
            <v>226950</v>
          </cell>
          <cell r="E1112">
            <v>226950</v>
          </cell>
          <cell r="F1112">
            <v>226950</v>
          </cell>
          <cell r="G1112">
            <v>2357630.3000000003</v>
          </cell>
          <cell r="H1112">
            <v>0</v>
          </cell>
        </row>
        <row r="1113">
          <cell r="A1113" t="str">
            <v>10.01.11f</v>
          </cell>
          <cell r="B1113" t="str">
            <v>Caêng daây laáy ñoä voõng daây nhoâm loõi theùp (95mm2, TC)</v>
          </cell>
          <cell r="C1113" t="str">
            <v>km</v>
          </cell>
          <cell r="D1113">
            <v>226950</v>
          </cell>
          <cell r="E1113">
            <v>226950</v>
          </cell>
          <cell r="F1113">
            <v>226950</v>
          </cell>
          <cell r="G1113">
            <v>3206057.8</v>
          </cell>
          <cell r="H1113">
            <v>0</v>
          </cell>
        </row>
        <row r="1114">
          <cell r="A1114" t="str">
            <v>10.01.12d</v>
          </cell>
          <cell r="B1114" t="str">
            <v>Caêng daây laáy ñoä voõng daây nhoâm loõi theùp (50mm2, TC+CG)</v>
          </cell>
          <cell r="C1114" t="str">
            <v>km</v>
          </cell>
          <cell r="D1114">
            <v>226950</v>
          </cell>
          <cell r="E1114">
            <v>226950</v>
          </cell>
          <cell r="F1114">
            <v>226950</v>
          </cell>
          <cell r="G1114">
            <v>803510.75000000012</v>
          </cell>
          <cell r="H1114">
            <v>158637.82</v>
          </cell>
        </row>
        <row r="1115">
          <cell r="A1115" t="str">
            <v>10.01.12e</v>
          </cell>
          <cell r="B1115" t="str">
            <v>Caêng daây laáy ñoä voõng daây nhoâm loõi theùp (70mm2, TC+CG)</v>
          </cell>
          <cell r="C1115" t="str">
            <v>km</v>
          </cell>
          <cell r="D1115">
            <v>226950</v>
          </cell>
          <cell r="E1115">
            <v>226950</v>
          </cell>
          <cell r="F1115">
            <v>226950</v>
          </cell>
          <cell r="G1115">
            <v>1051051.95</v>
          </cell>
          <cell r="H1115">
            <v>158637.82</v>
          </cell>
        </row>
        <row r="1116">
          <cell r="A1116" t="str">
            <v>10.01.12f</v>
          </cell>
          <cell r="B1116" t="str">
            <v>Caêng daây laáy ñoä voõng daây nhoâm loõi theùp (95mm2, TC+CG)</v>
          </cell>
          <cell r="C1116" t="str">
            <v>km</v>
          </cell>
          <cell r="D1116">
            <v>226950</v>
          </cell>
          <cell r="E1116">
            <v>226950</v>
          </cell>
          <cell r="F1116">
            <v>226950</v>
          </cell>
          <cell r="G1116">
            <v>1394415.55</v>
          </cell>
          <cell r="H1116">
            <v>158637.82</v>
          </cell>
        </row>
        <row r="1117">
          <cell r="A1117" t="str">
            <v>10.01.21a</v>
          </cell>
          <cell r="B1117" t="str">
            <v>Caêng daây laáy ñoä voõng daây ñoàng (16mm2, TC)</v>
          </cell>
          <cell r="C1117" t="str">
            <v>km</v>
          </cell>
          <cell r="D1117">
            <v>226620</v>
          </cell>
          <cell r="E1117">
            <v>226620</v>
          </cell>
          <cell r="F1117">
            <v>226620</v>
          </cell>
          <cell r="G1117">
            <v>1224730.05</v>
          </cell>
          <cell r="H1117">
            <v>0</v>
          </cell>
        </row>
        <row r="1118">
          <cell r="A1118" t="str">
            <v>10.01.21b</v>
          </cell>
          <cell r="B1118" t="str">
            <v>Caêng daây laáy ñoä voõng daây ñoàng (25mm2, TC)</v>
          </cell>
          <cell r="C1118" t="str">
            <v>km</v>
          </cell>
          <cell r="D1118">
            <v>226620</v>
          </cell>
          <cell r="E1118">
            <v>226620</v>
          </cell>
          <cell r="F1118">
            <v>226620</v>
          </cell>
          <cell r="G1118">
            <v>1589054.8</v>
          </cell>
          <cell r="H1118">
            <v>0</v>
          </cell>
        </row>
        <row r="1119">
          <cell r="A1119" t="str">
            <v>10.01.21c</v>
          </cell>
          <cell r="B1119" t="str">
            <v>Caêng daây laáy ñoä voõng daây ñoàng (35mm2, TC)</v>
          </cell>
          <cell r="C1119" t="str">
            <v>km</v>
          </cell>
          <cell r="D1119">
            <v>226620</v>
          </cell>
          <cell r="E1119">
            <v>226620</v>
          </cell>
          <cell r="F1119">
            <v>226620</v>
          </cell>
          <cell r="G1119">
            <v>1741771.75</v>
          </cell>
          <cell r="H1119">
            <v>0</v>
          </cell>
        </row>
        <row r="1120">
          <cell r="A1120" t="str">
            <v>10.01.21d</v>
          </cell>
          <cell r="B1120" t="str">
            <v>Caêng daây laáy ñoä voõng daây ñoàng (50mm2, TC)</v>
          </cell>
          <cell r="C1120" t="str">
            <v>km</v>
          </cell>
          <cell r="D1120">
            <v>226950</v>
          </cell>
          <cell r="E1120">
            <v>226950</v>
          </cell>
          <cell r="F1120">
            <v>226950</v>
          </cell>
          <cell r="G1120">
            <v>2274783.85</v>
          </cell>
          <cell r="H1120">
            <v>0</v>
          </cell>
        </row>
        <row r="1121">
          <cell r="A1121" t="str">
            <v>10.01.21e</v>
          </cell>
          <cell r="B1121" t="str">
            <v>Caêng daây laáy ñoä voõng daây ñoàng (70mm2, TC)</v>
          </cell>
          <cell r="C1121" t="str">
            <v>km</v>
          </cell>
          <cell r="D1121">
            <v>226950</v>
          </cell>
          <cell r="E1121">
            <v>226950</v>
          </cell>
          <cell r="F1121">
            <v>226950</v>
          </cell>
          <cell r="G1121">
            <v>3064320.5</v>
          </cell>
          <cell r="H1121">
            <v>0</v>
          </cell>
        </row>
        <row r="1122">
          <cell r="A1122" t="str">
            <v>10.01.21f</v>
          </cell>
          <cell r="B1122" t="str">
            <v>Caêng daây laáy ñoä voõng daây ñoàng (95mm2, TC)</v>
          </cell>
          <cell r="C1122" t="str">
            <v>km</v>
          </cell>
          <cell r="D1122">
            <v>226950</v>
          </cell>
          <cell r="E1122">
            <v>226950</v>
          </cell>
          <cell r="F1122">
            <v>226950</v>
          </cell>
          <cell r="G1122">
            <v>4172266.9999999995</v>
          </cell>
          <cell r="H1122">
            <v>0</v>
          </cell>
        </row>
        <row r="1123">
          <cell r="A1123" t="str">
            <v>10.01.22c</v>
          </cell>
          <cell r="B1123" t="str">
            <v>Caêng daây laáy ñoä voõng daây ñoàng (35mm2, TC+CG)</v>
          </cell>
          <cell r="C1123" t="str">
            <v>km</v>
          </cell>
          <cell r="D1123">
            <v>226620</v>
          </cell>
          <cell r="E1123">
            <v>226620</v>
          </cell>
          <cell r="F1123">
            <v>226620</v>
          </cell>
          <cell r="G1123">
            <v>1045063.05</v>
          </cell>
          <cell r="H1123">
            <v>144216.20000000001</v>
          </cell>
        </row>
        <row r="1124">
          <cell r="A1124" t="str">
            <v>10.01.22d</v>
          </cell>
          <cell r="B1124" t="str">
            <v>Caêng daây laáy ñoä voõng daây ñoàng (50mm2, TC+CG)</v>
          </cell>
          <cell r="C1124" t="str">
            <v>km</v>
          </cell>
          <cell r="D1124">
            <v>226950</v>
          </cell>
          <cell r="E1124">
            <v>226950</v>
          </cell>
          <cell r="F1124">
            <v>226950</v>
          </cell>
          <cell r="G1124">
            <v>1365469.2</v>
          </cell>
          <cell r="H1124">
            <v>144216.20000000001</v>
          </cell>
        </row>
        <row r="1125">
          <cell r="A1125" t="str">
            <v>10.01.22e</v>
          </cell>
          <cell r="B1125" t="str">
            <v>Caêng daây laáy ñoä voõng daây ñoàng (70mm2, TC+CG)</v>
          </cell>
          <cell r="C1125" t="str">
            <v>km</v>
          </cell>
          <cell r="D1125">
            <v>226950</v>
          </cell>
          <cell r="E1125">
            <v>226950</v>
          </cell>
          <cell r="F1125">
            <v>226950</v>
          </cell>
          <cell r="G1125">
            <v>1839590.45</v>
          </cell>
          <cell r="H1125">
            <v>144216.20000000001</v>
          </cell>
        </row>
        <row r="1126">
          <cell r="A1126" t="str">
            <v>10.01.22f</v>
          </cell>
          <cell r="B1126" t="str">
            <v>Caêng daây laáy ñoä voõng daây ñoàng (95mm2, TC+CG)</v>
          </cell>
          <cell r="C1126" t="str">
            <v>km</v>
          </cell>
          <cell r="D1126">
            <v>226950</v>
          </cell>
          <cell r="E1126">
            <v>226950</v>
          </cell>
          <cell r="F1126">
            <v>226950</v>
          </cell>
          <cell r="G1126">
            <v>2503360.1999999997</v>
          </cell>
          <cell r="H1126">
            <v>144216.20000000001</v>
          </cell>
        </row>
        <row r="1127">
          <cell r="A1127" t="str">
            <v>10.01.31a</v>
          </cell>
          <cell r="B1127" t="str">
            <v>Caêng daây laáy ñoä voõng daây nhoâm (16mm2, TC)</v>
          </cell>
          <cell r="C1127" t="str">
            <v>km</v>
          </cell>
          <cell r="D1127">
            <v>226620</v>
          </cell>
          <cell r="E1127">
            <v>226620</v>
          </cell>
          <cell r="F1127">
            <v>226620</v>
          </cell>
          <cell r="G1127">
            <v>625840.04999999993</v>
          </cell>
          <cell r="H1127">
            <v>0</v>
          </cell>
        </row>
        <row r="1128">
          <cell r="A1128" t="str">
            <v>10.01.31b</v>
          </cell>
          <cell r="B1128" t="str">
            <v>Caêng daây laáy ñoä voõng daây nhoâm (25mm2, TC)</v>
          </cell>
          <cell r="C1128" t="str">
            <v>km</v>
          </cell>
          <cell r="D1128">
            <v>226620</v>
          </cell>
          <cell r="E1128">
            <v>226620</v>
          </cell>
          <cell r="F1128">
            <v>226620</v>
          </cell>
          <cell r="G1128">
            <v>823473.75</v>
          </cell>
          <cell r="H1128">
            <v>0</v>
          </cell>
        </row>
        <row r="1129">
          <cell r="A1129" t="str">
            <v>10.01.31c</v>
          </cell>
          <cell r="B1129" t="str">
            <v>Caêng daây laáy ñoä voõng daây nhoâm (35mm2, TC)</v>
          </cell>
          <cell r="C1129" t="str">
            <v>km</v>
          </cell>
          <cell r="D1129">
            <v>226620</v>
          </cell>
          <cell r="E1129">
            <v>226620</v>
          </cell>
          <cell r="F1129">
            <v>226620</v>
          </cell>
          <cell r="G1129">
            <v>1075007.55</v>
          </cell>
          <cell r="H1129">
            <v>0</v>
          </cell>
        </row>
        <row r="1130">
          <cell r="A1130" t="str">
            <v>10.01.31d</v>
          </cell>
          <cell r="B1130" t="str">
            <v>Caêng daây laáy ñoä voõng daây nhoâm (50mm2, TC)</v>
          </cell>
          <cell r="C1130" t="str">
            <v>km</v>
          </cell>
          <cell r="D1130">
            <v>226950</v>
          </cell>
          <cell r="E1130">
            <v>226950</v>
          </cell>
          <cell r="F1130">
            <v>226950</v>
          </cell>
          <cell r="G1130">
            <v>1404397.05</v>
          </cell>
          <cell r="H1130">
            <v>0</v>
          </cell>
        </row>
        <row r="1131">
          <cell r="A1131" t="str">
            <v>10.01.31e</v>
          </cell>
          <cell r="B1131" t="str">
            <v>Caêng daây laáy ñoä voõng daây nhoâm (70mm2, TC)</v>
          </cell>
          <cell r="C1131" t="str">
            <v>km</v>
          </cell>
          <cell r="D1131">
            <v>226950</v>
          </cell>
          <cell r="E1131">
            <v>226950</v>
          </cell>
          <cell r="F1131">
            <v>226950</v>
          </cell>
          <cell r="G1131">
            <v>1890496.1</v>
          </cell>
          <cell r="H1131">
            <v>0</v>
          </cell>
        </row>
        <row r="1132">
          <cell r="A1132" t="str">
            <v>10.01.31f</v>
          </cell>
          <cell r="B1132" t="str">
            <v>Caêng daây laáy ñoä voõng daây nhoâm (95mm2, TC)</v>
          </cell>
          <cell r="C1132" t="str">
            <v>km</v>
          </cell>
          <cell r="D1132">
            <v>226950</v>
          </cell>
          <cell r="E1132">
            <v>226950</v>
          </cell>
          <cell r="F1132">
            <v>226950</v>
          </cell>
          <cell r="G1132">
            <v>2569238.0999999996</v>
          </cell>
          <cell r="H1132">
            <v>0</v>
          </cell>
        </row>
        <row r="1133">
          <cell r="A1133" t="str">
            <v>10.01.41a</v>
          </cell>
          <cell r="B1133" t="str">
            <v>Caêng daây laáy ñoä voõng daây theùp (16mm2, TC)</v>
          </cell>
          <cell r="C1133" t="str">
            <v>km</v>
          </cell>
          <cell r="D1133">
            <v>226620</v>
          </cell>
          <cell r="E1133">
            <v>226620</v>
          </cell>
          <cell r="F1133">
            <v>226620</v>
          </cell>
          <cell r="G1133">
            <v>1786688.4999999998</v>
          </cell>
          <cell r="H1133">
            <v>0</v>
          </cell>
        </row>
        <row r="1134">
          <cell r="A1134" t="str">
            <v>10.01.41b</v>
          </cell>
          <cell r="B1134" t="str">
            <v>Caêng daây laáy ñoä voõng daây theùp (25mm2, TC)</v>
          </cell>
          <cell r="C1134" t="str">
            <v>km</v>
          </cell>
          <cell r="D1134">
            <v>226620</v>
          </cell>
          <cell r="E1134">
            <v>226620</v>
          </cell>
          <cell r="F1134">
            <v>226620</v>
          </cell>
          <cell r="G1134">
            <v>2195930</v>
          </cell>
          <cell r="H1134">
            <v>0</v>
          </cell>
        </row>
        <row r="1135">
          <cell r="A1135" t="str">
            <v>10.01.41c</v>
          </cell>
          <cell r="B1135" t="str">
            <v>Caêng daây laáy ñoä voõng daây theùp (35mm2, TC)</v>
          </cell>
          <cell r="C1135" t="str">
            <v>km</v>
          </cell>
          <cell r="D1135">
            <v>226620</v>
          </cell>
          <cell r="E1135">
            <v>226620</v>
          </cell>
          <cell r="F1135">
            <v>226620</v>
          </cell>
          <cell r="G1135">
            <v>2469423.0999999996</v>
          </cell>
          <cell r="H1135">
            <v>0</v>
          </cell>
        </row>
        <row r="1136">
          <cell r="A1136" t="str">
            <v>10.01.41d</v>
          </cell>
          <cell r="B1136" t="str">
            <v>Caêng daây laáy ñoä voõng daây theùp (50mm2, TC)</v>
          </cell>
          <cell r="C1136" t="str">
            <v>km</v>
          </cell>
          <cell r="D1136">
            <v>226950</v>
          </cell>
          <cell r="E1136">
            <v>226950</v>
          </cell>
          <cell r="F1136">
            <v>226950</v>
          </cell>
          <cell r="G1136">
            <v>2766871.8</v>
          </cell>
          <cell r="H1136">
            <v>0</v>
          </cell>
        </row>
        <row r="1137">
          <cell r="A1137" t="str">
            <v>10.01.41e</v>
          </cell>
          <cell r="B1137" t="str">
            <v>Caêng daây laáy ñoä voõng daây theùp (70mm2, TC)</v>
          </cell>
          <cell r="C1137" t="str">
            <v>km</v>
          </cell>
          <cell r="D1137">
            <v>226950</v>
          </cell>
          <cell r="E1137">
            <v>226950</v>
          </cell>
          <cell r="F1137">
            <v>226950</v>
          </cell>
          <cell r="G1137">
            <v>3319846.9</v>
          </cell>
          <cell r="H1137">
            <v>0</v>
          </cell>
        </row>
        <row r="1138">
          <cell r="A1138" t="str">
            <v>10.01.42c</v>
          </cell>
          <cell r="B1138" t="str">
            <v>Caêng daây laáy ñoä voõng daây theùp (35mm2, TC+CG)</v>
          </cell>
          <cell r="C1138" t="str">
            <v>km</v>
          </cell>
          <cell r="D1138">
            <v>226620</v>
          </cell>
          <cell r="E1138">
            <v>226620</v>
          </cell>
          <cell r="F1138">
            <v>226620</v>
          </cell>
          <cell r="G1138">
            <v>1349498.8</v>
          </cell>
          <cell r="H1138">
            <v>158637.82</v>
          </cell>
        </row>
        <row r="1139">
          <cell r="A1139" t="str">
            <v>10.01.42d</v>
          </cell>
          <cell r="B1139" t="str">
            <v>Caêng daây laáy ñoä voõng daây theùp (50mm2, TC+CG)</v>
          </cell>
          <cell r="C1139" t="str">
            <v>km</v>
          </cell>
          <cell r="D1139">
            <v>226950</v>
          </cell>
          <cell r="E1139">
            <v>226950</v>
          </cell>
          <cell r="F1139">
            <v>226950</v>
          </cell>
          <cell r="G1139">
            <v>1658925.3</v>
          </cell>
          <cell r="H1139">
            <v>158637.82</v>
          </cell>
        </row>
        <row r="1140">
          <cell r="A1140" t="str">
            <v>10.01.42e</v>
          </cell>
          <cell r="B1140" t="str">
            <v>Caêng daây laáy ñoä voõng daây theùp (70mm2, TC+CG)</v>
          </cell>
          <cell r="C1140" t="str">
            <v>km</v>
          </cell>
          <cell r="D1140">
            <v>226950</v>
          </cell>
          <cell r="E1140">
            <v>226950</v>
          </cell>
          <cell r="F1140">
            <v>226950</v>
          </cell>
          <cell r="G1140">
            <v>3319846.9</v>
          </cell>
          <cell r="H1140">
            <v>158637.82</v>
          </cell>
        </row>
        <row r="1141">
          <cell r="A1141" t="str">
            <v>10.01.51a</v>
          </cell>
          <cell r="B1141" t="str">
            <v>Caêng daây laáy ñoä voõng daây nhoâm loõi theùp (120mm2, TC)</v>
          </cell>
          <cell r="C1141" t="str">
            <v>km</v>
          </cell>
          <cell r="D1141">
            <v>320580</v>
          </cell>
          <cell r="E1141">
            <v>320580</v>
          </cell>
          <cell r="F1141">
            <v>320580</v>
          </cell>
          <cell r="G1141">
            <v>3909083.1</v>
          </cell>
          <cell r="H1141">
            <v>0</v>
          </cell>
        </row>
        <row r="1142">
          <cell r="A1142" t="str">
            <v>10.01.51b</v>
          </cell>
          <cell r="B1142" t="str">
            <v>Caêng daây laáy ñoä voõng daây nhoâm loõi theùp (150mm2, TC)</v>
          </cell>
          <cell r="C1142" t="str">
            <v>km</v>
          </cell>
          <cell r="D1142">
            <v>320580</v>
          </cell>
          <cell r="E1142">
            <v>320580</v>
          </cell>
          <cell r="F1142">
            <v>320580</v>
          </cell>
          <cell r="G1142">
            <v>4741953.6000000006</v>
          </cell>
          <cell r="H1142">
            <v>0</v>
          </cell>
        </row>
        <row r="1143">
          <cell r="A1143" t="str">
            <v>10.01.51c</v>
          </cell>
          <cell r="B1143" t="str">
            <v>Caêng daây laáy ñoä voõng daây nhoâm loõi theùp (185mm2, TC)</v>
          </cell>
          <cell r="C1143" t="str">
            <v>km</v>
          </cell>
          <cell r="D1143">
            <v>320580</v>
          </cell>
          <cell r="E1143">
            <v>320580</v>
          </cell>
          <cell r="F1143">
            <v>320580</v>
          </cell>
          <cell r="G1143">
            <v>5581314</v>
          </cell>
          <cell r="H1143">
            <v>0</v>
          </cell>
        </row>
        <row r="1144">
          <cell r="A1144" t="str">
            <v>10.01.51d</v>
          </cell>
          <cell r="B1144" t="str">
            <v>Caêng daây laáy ñoä voõng daây nhoâm loõi theùp (240mm2, TC)</v>
          </cell>
          <cell r="C1144" t="str">
            <v>km</v>
          </cell>
          <cell r="D1144">
            <v>320580</v>
          </cell>
          <cell r="E1144">
            <v>320580</v>
          </cell>
          <cell r="F1144">
            <v>320580</v>
          </cell>
          <cell r="G1144">
            <v>6138363.75</v>
          </cell>
          <cell r="H1144">
            <v>0</v>
          </cell>
        </row>
        <row r="1145">
          <cell r="A1145" t="str">
            <v>10.01.51e</v>
          </cell>
          <cell r="B1145" t="str">
            <v>Caêng daây laáy ñoä voõng daây nhoâm loõi theùp (300mm2, TC)</v>
          </cell>
          <cell r="C1145" t="str">
            <v>km</v>
          </cell>
          <cell r="D1145">
            <v>382710</v>
          </cell>
          <cell r="E1145">
            <v>382710</v>
          </cell>
          <cell r="F1145">
            <v>382710</v>
          </cell>
          <cell r="G1145">
            <v>7741369.0499999989</v>
          </cell>
          <cell r="H1145">
            <v>0</v>
          </cell>
        </row>
        <row r="1146">
          <cell r="A1146" t="str">
            <v>10.01.51f</v>
          </cell>
          <cell r="B1146" t="str">
            <v>Caêng daây laáy ñoä voõng daây nhoâm loõi theùp (400mm2, TC)</v>
          </cell>
          <cell r="C1146" t="str">
            <v>km</v>
          </cell>
          <cell r="D1146">
            <v>382710</v>
          </cell>
          <cell r="E1146">
            <v>382710</v>
          </cell>
          <cell r="F1146">
            <v>382710</v>
          </cell>
          <cell r="G1146">
            <v>10224837.449999999</v>
          </cell>
          <cell r="H1146">
            <v>0</v>
          </cell>
        </row>
        <row r="1147">
          <cell r="A1147" t="str">
            <v>10.01.51g</v>
          </cell>
          <cell r="B1147" t="str">
            <v>Caêng daây laáy ñoä voõng daây nhoâm loõi theùp (500mm2, TC)</v>
          </cell>
          <cell r="C1147" t="str">
            <v>km</v>
          </cell>
          <cell r="D1147">
            <v>382710</v>
          </cell>
          <cell r="E1147">
            <v>382710</v>
          </cell>
          <cell r="F1147">
            <v>382710</v>
          </cell>
          <cell r="G1147">
            <v>11981437.049999999</v>
          </cell>
          <cell r="H1147">
            <v>0</v>
          </cell>
        </row>
        <row r="1148">
          <cell r="A1148" t="str">
            <v>10.01.51h</v>
          </cell>
          <cell r="B1148" t="str">
            <v>Caêng daây laáy ñoä voõng daây nhoâm loõi theùp (&gt;500mm2, TC)</v>
          </cell>
          <cell r="C1148" t="str">
            <v>km</v>
          </cell>
          <cell r="D1148">
            <v>382710</v>
          </cell>
          <cell r="E1148">
            <v>382710</v>
          </cell>
          <cell r="F1148">
            <v>382710</v>
          </cell>
          <cell r="G1148">
            <v>15575760</v>
          </cell>
          <cell r="H1148">
            <v>0</v>
          </cell>
        </row>
        <row r="1149">
          <cell r="A1149" t="str">
            <v>10.01.52a</v>
          </cell>
          <cell r="B1149" t="str">
            <v>Caêng daây laáy ñoä voõng daây nhoâm loõi theùp (120mm2, TC+CG)</v>
          </cell>
          <cell r="C1149" t="str">
            <v>km</v>
          </cell>
          <cell r="D1149">
            <v>320580</v>
          </cell>
          <cell r="E1149">
            <v>320580</v>
          </cell>
          <cell r="F1149">
            <v>320580</v>
          </cell>
          <cell r="G1149">
            <v>2086502.8499999999</v>
          </cell>
          <cell r="H1149">
            <v>158637.82</v>
          </cell>
        </row>
        <row r="1150">
          <cell r="A1150" t="str">
            <v>10.01.52b</v>
          </cell>
          <cell r="B1150" t="str">
            <v>Caêng daây laáy ñoä voõng daây nhoâm loõi theùp (150mm2, TC+CG)</v>
          </cell>
          <cell r="C1150" t="str">
            <v>km</v>
          </cell>
          <cell r="D1150">
            <v>320580</v>
          </cell>
          <cell r="E1150">
            <v>320580</v>
          </cell>
          <cell r="F1150">
            <v>320580</v>
          </cell>
          <cell r="G1150">
            <v>2345017.2000000002</v>
          </cell>
          <cell r="H1150">
            <v>158637.82</v>
          </cell>
        </row>
        <row r="1151">
          <cell r="A1151" t="str">
            <v>10.01.52c</v>
          </cell>
          <cell r="B1151" t="str">
            <v>Caêng daây laáy ñoä voõng daây nhoâm loõi theùp (185mm2, TC+CG)</v>
          </cell>
          <cell r="C1151" t="str">
            <v>km</v>
          </cell>
          <cell r="D1151">
            <v>320580</v>
          </cell>
          <cell r="E1151">
            <v>320580</v>
          </cell>
          <cell r="F1151">
            <v>320580</v>
          </cell>
          <cell r="G1151">
            <v>2994007.2</v>
          </cell>
          <cell r="H1151">
            <v>237956.73</v>
          </cell>
        </row>
        <row r="1152">
          <cell r="A1152" t="str">
            <v>10.01.52d</v>
          </cell>
          <cell r="B1152" t="str">
            <v>Caêng daây laáy ñoä voõng daây nhoâm loõi theùp (240mm2, TC+CG)</v>
          </cell>
          <cell r="C1152" t="str">
            <v>km</v>
          </cell>
          <cell r="D1152">
            <v>320580</v>
          </cell>
          <cell r="E1152">
            <v>320580</v>
          </cell>
          <cell r="F1152">
            <v>320580</v>
          </cell>
          <cell r="G1152">
            <v>3349870.05</v>
          </cell>
          <cell r="H1152">
            <v>237956.73</v>
          </cell>
        </row>
        <row r="1153">
          <cell r="A1153" t="str">
            <v>10.01.52e</v>
          </cell>
          <cell r="B1153" t="str">
            <v>Caêng daây laáy ñoä voõng daây nhoâm loõi theùp (300mm2, TC+CG)</v>
          </cell>
          <cell r="C1153" t="str">
            <v>km</v>
          </cell>
          <cell r="D1153">
            <v>382710</v>
          </cell>
          <cell r="E1153">
            <v>382710</v>
          </cell>
          <cell r="F1153">
            <v>382710</v>
          </cell>
          <cell r="G1153">
            <v>3684099.9000000004</v>
          </cell>
          <cell r="H1153">
            <v>237956.73</v>
          </cell>
        </row>
        <row r="1154">
          <cell r="A1154" t="str">
            <v>10.01.52f</v>
          </cell>
          <cell r="B1154" t="str">
            <v>Caêng daây laáy ñoä voõng daây nhoâm loõi theùp (400mm2, TC+CG)</v>
          </cell>
          <cell r="C1154" t="str">
            <v>km</v>
          </cell>
          <cell r="D1154">
            <v>382710</v>
          </cell>
          <cell r="E1154">
            <v>382710</v>
          </cell>
          <cell r="F1154">
            <v>382710</v>
          </cell>
          <cell r="G1154">
            <v>4644605.0999999996</v>
          </cell>
          <cell r="H1154">
            <v>237956.73</v>
          </cell>
        </row>
        <row r="1155">
          <cell r="A1155" t="str">
            <v>10.01.52g</v>
          </cell>
          <cell r="B1155" t="str">
            <v>Caêng daây laáy ñoä voõng daây nhoâm loõi theùp (500mm2, TC+CG)</v>
          </cell>
          <cell r="C1155" t="str">
            <v>km</v>
          </cell>
          <cell r="D1155">
            <v>382710</v>
          </cell>
          <cell r="E1155">
            <v>382710</v>
          </cell>
          <cell r="F1155">
            <v>382710</v>
          </cell>
          <cell r="G1155">
            <v>6136200.4499999993</v>
          </cell>
          <cell r="H1155">
            <v>237956.73</v>
          </cell>
        </row>
        <row r="1156">
          <cell r="A1156" t="str">
            <v>10.01.52h</v>
          </cell>
          <cell r="B1156" t="str">
            <v>Caêng daây laáy ñoä voõng daây nhoâm loõi theùp (&gt;500mm2, TC+CG)</v>
          </cell>
          <cell r="C1156" t="str">
            <v>km</v>
          </cell>
          <cell r="D1156">
            <v>382710</v>
          </cell>
          <cell r="E1156">
            <v>382710</v>
          </cell>
          <cell r="F1156">
            <v>382710</v>
          </cell>
          <cell r="G1156">
            <v>7983658.6500000004</v>
          </cell>
          <cell r="H1156">
            <v>237956.73</v>
          </cell>
        </row>
        <row r="1157">
          <cell r="A1157" t="str">
            <v>10.01.61a</v>
          </cell>
          <cell r="B1157" t="str">
            <v>Caêng daây laáy ñoä voõng daây ñoàng (120mm2, TC)</v>
          </cell>
          <cell r="C1157" t="str">
            <v>km</v>
          </cell>
          <cell r="D1157">
            <v>320580</v>
          </cell>
          <cell r="E1157">
            <v>320580</v>
          </cell>
          <cell r="F1157">
            <v>320580</v>
          </cell>
          <cell r="G1157">
            <v>5081591.6999999993</v>
          </cell>
          <cell r="H1157">
            <v>0</v>
          </cell>
        </row>
        <row r="1158">
          <cell r="A1158" t="str">
            <v>10.01.61b</v>
          </cell>
          <cell r="B1158" t="str">
            <v>Caêng daây laáy ñoä voõng daây ñoàng (150mm2, TC)</v>
          </cell>
          <cell r="C1158" t="str">
            <v>km</v>
          </cell>
          <cell r="D1158">
            <v>320580</v>
          </cell>
          <cell r="E1158">
            <v>320580</v>
          </cell>
          <cell r="F1158">
            <v>320580</v>
          </cell>
          <cell r="G1158">
            <v>6147016.9500000002</v>
          </cell>
          <cell r="H1158">
            <v>0</v>
          </cell>
        </row>
        <row r="1159">
          <cell r="A1159" t="str">
            <v>10.01.61c</v>
          </cell>
          <cell r="B1159" t="str">
            <v>Caêng daây laáy ñoä voõng daây ñoàng (185mm2, TC)</v>
          </cell>
          <cell r="C1159" t="str">
            <v>km</v>
          </cell>
          <cell r="D1159">
            <v>320580</v>
          </cell>
          <cell r="E1159">
            <v>320580</v>
          </cell>
          <cell r="F1159">
            <v>320580</v>
          </cell>
          <cell r="G1159">
            <v>7255708.2000000002</v>
          </cell>
          <cell r="H1159">
            <v>0</v>
          </cell>
        </row>
        <row r="1160">
          <cell r="A1160" t="str">
            <v>10.01.61d</v>
          </cell>
          <cell r="B1160" t="str">
            <v>Caêng daây laáy ñoä voõng daây ñoàng (240mm2, TC)</v>
          </cell>
          <cell r="C1160" t="str">
            <v>km</v>
          </cell>
          <cell r="D1160">
            <v>320580</v>
          </cell>
          <cell r="E1160">
            <v>320580</v>
          </cell>
          <cell r="F1160">
            <v>320580</v>
          </cell>
          <cell r="G1160">
            <v>7980413.7000000002</v>
          </cell>
          <cell r="H1160">
            <v>0</v>
          </cell>
        </row>
        <row r="1161">
          <cell r="A1161" t="str">
            <v>10.01.62a</v>
          </cell>
          <cell r="B1161" t="str">
            <v>Caêng daây laáy ñoä voõng daây ñoàng (120mm2, TC+CG)</v>
          </cell>
          <cell r="C1161" t="str">
            <v>km</v>
          </cell>
          <cell r="D1161">
            <v>320580</v>
          </cell>
          <cell r="E1161">
            <v>320580</v>
          </cell>
          <cell r="F1161">
            <v>320580</v>
          </cell>
          <cell r="G1161">
            <v>3048089.7</v>
          </cell>
          <cell r="H1161">
            <v>158637.82</v>
          </cell>
        </row>
        <row r="1162">
          <cell r="A1162" t="str">
            <v>10.01.62b</v>
          </cell>
          <cell r="B1162" t="str">
            <v>Caêng daây laáy ñoä voõng daây ñoàng (150mm2, TC+CG)</v>
          </cell>
          <cell r="C1162" t="str">
            <v>km</v>
          </cell>
          <cell r="D1162">
            <v>320580</v>
          </cell>
          <cell r="E1162">
            <v>320580</v>
          </cell>
          <cell r="F1162">
            <v>320580</v>
          </cell>
          <cell r="G1162">
            <v>3688426.5</v>
          </cell>
          <cell r="H1162">
            <v>158637.82</v>
          </cell>
        </row>
        <row r="1163">
          <cell r="A1163" t="str">
            <v>10.01.62c</v>
          </cell>
          <cell r="B1163" t="str">
            <v>Caêng daây laáy ñoä voõng daây ñoàng (185mm2, TC+CG)</v>
          </cell>
          <cell r="C1163" t="str">
            <v>km</v>
          </cell>
          <cell r="D1163">
            <v>320580</v>
          </cell>
          <cell r="E1163">
            <v>320580</v>
          </cell>
          <cell r="F1163">
            <v>320580</v>
          </cell>
          <cell r="G1163">
            <v>4353641.25</v>
          </cell>
          <cell r="H1163">
            <v>237956.73</v>
          </cell>
        </row>
        <row r="1164">
          <cell r="A1164" t="str">
            <v>10.01.62d</v>
          </cell>
          <cell r="B1164" t="str">
            <v>Caêng daây laáy ñoä voõng daây ñoàng (240mm2, TC+CG)</v>
          </cell>
          <cell r="C1164" t="str">
            <v>km</v>
          </cell>
          <cell r="D1164">
            <v>320580</v>
          </cell>
          <cell r="E1164">
            <v>320580</v>
          </cell>
          <cell r="F1164">
            <v>320580</v>
          </cell>
          <cell r="G1164">
            <v>4787382.8999999994</v>
          </cell>
          <cell r="H1164">
            <v>237956.73</v>
          </cell>
        </row>
        <row r="1165">
          <cell r="A1165" t="str">
            <v>10.02.00</v>
          </cell>
          <cell r="B1165" t="str">
            <v>THAÙO HAÏ DAÂY</v>
          </cell>
          <cell r="H1165">
            <v>0</v>
          </cell>
        </row>
        <row r="1166">
          <cell r="A1166" t="str">
            <v>10.02.11a</v>
          </cell>
          <cell r="B1166" t="str">
            <v>Thaùo haï daây laáy ñoä voõng daây nhoâm loõi theùp (16mm2, TC)</v>
          </cell>
          <cell r="C1166" t="str">
            <v>km</v>
          </cell>
          <cell r="D1166">
            <v>0</v>
          </cell>
          <cell r="E1166">
            <v>0</v>
          </cell>
          <cell r="F1166">
            <v>0</v>
          </cell>
          <cell r="G1166">
            <v>786542.2</v>
          </cell>
          <cell r="H1166">
            <v>0</v>
          </cell>
        </row>
        <row r="1167">
          <cell r="A1167" t="str">
            <v>10.02.11b</v>
          </cell>
          <cell r="B1167" t="str">
            <v>Thaùo haï daây laáy ñoä voõng daây nhoâm loõi theùp (25mm2, TC)</v>
          </cell>
          <cell r="C1167" t="str">
            <v>km</v>
          </cell>
          <cell r="D1167">
            <v>0</v>
          </cell>
          <cell r="E1167">
            <v>0</v>
          </cell>
          <cell r="F1167">
            <v>0</v>
          </cell>
          <cell r="G1167">
            <v>1037077.8500000001</v>
          </cell>
          <cell r="H1167">
            <v>0</v>
          </cell>
        </row>
        <row r="1168">
          <cell r="A1168" t="str">
            <v>10.02.11c</v>
          </cell>
          <cell r="B1168" t="str">
            <v>Thaùo haï daây laáy ñoä voõng daây nhoâm loõi theùp (35mm2, TC)</v>
          </cell>
          <cell r="C1168" t="str">
            <v>km</v>
          </cell>
          <cell r="D1168">
            <v>0</v>
          </cell>
          <cell r="E1168">
            <v>0</v>
          </cell>
          <cell r="F1168">
            <v>0</v>
          </cell>
          <cell r="G1168">
            <v>1137891</v>
          </cell>
          <cell r="H1168">
            <v>0</v>
          </cell>
        </row>
        <row r="1169">
          <cell r="A1169" t="str">
            <v>10.02.11d</v>
          </cell>
          <cell r="B1169" t="str">
            <v>Thaùo haï daây laáy ñoä voõng daây nhoâm loõi theùp (50mm2, TC)</v>
          </cell>
          <cell r="C1169" t="str">
            <v>km</v>
          </cell>
          <cell r="D1169">
            <v>0</v>
          </cell>
          <cell r="E1169">
            <v>0</v>
          </cell>
          <cell r="F1169">
            <v>0</v>
          </cell>
          <cell r="G1169">
            <v>1499221.3</v>
          </cell>
          <cell r="H1169">
            <v>0</v>
          </cell>
        </row>
        <row r="1170">
          <cell r="A1170" t="str">
            <v>10.02.11e</v>
          </cell>
          <cell r="B1170" t="str">
            <v>Thaùo haï daây laáy ñoä voõng daây nhoâm loõi theùp (70mm2, TC)</v>
          </cell>
          <cell r="C1170" t="str">
            <v>km</v>
          </cell>
          <cell r="D1170">
            <v>0</v>
          </cell>
          <cell r="E1170">
            <v>0</v>
          </cell>
          <cell r="F1170">
            <v>0</v>
          </cell>
          <cell r="G1170">
            <v>2003287.05</v>
          </cell>
          <cell r="H1170">
            <v>0</v>
          </cell>
        </row>
        <row r="1171">
          <cell r="A1171" t="str">
            <v>10.02.11f</v>
          </cell>
          <cell r="B1171" t="str">
            <v>Thaùo haï daây laáy ñoä voõng daây nhoâm loõi theùp (95mm2, TC)</v>
          </cell>
          <cell r="C1171" t="str">
            <v>km</v>
          </cell>
          <cell r="D1171">
            <v>0</v>
          </cell>
          <cell r="E1171">
            <v>0</v>
          </cell>
          <cell r="F1171">
            <v>0</v>
          </cell>
          <cell r="G1171">
            <v>2724949.5</v>
          </cell>
          <cell r="H1171">
            <v>0</v>
          </cell>
        </row>
        <row r="1172">
          <cell r="A1172" t="str">
            <v>10.02.12d</v>
          </cell>
          <cell r="B1172" t="str">
            <v>Thaùo haï daây laáy ñoä voõng daây nhoâm loõi theùp (50mm2, TC+CG)</v>
          </cell>
          <cell r="C1172" t="str">
            <v>km</v>
          </cell>
          <cell r="D1172">
            <v>0</v>
          </cell>
          <cell r="E1172">
            <v>0</v>
          </cell>
          <cell r="F1172">
            <v>0</v>
          </cell>
          <cell r="G1172">
            <v>682734.6</v>
          </cell>
          <cell r="H1172">
            <v>144216.20000000001</v>
          </cell>
        </row>
        <row r="1173">
          <cell r="A1173" t="str">
            <v>10.02.12e</v>
          </cell>
          <cell r="B1173" t="str">
            <v>Thaùo haï daây laáy ñoä voõng daây nhoâm loõi theùp (70mm2, TC+CG)</v>
          </cell>
          <cell r="C1173" t="str">
            <v>km</v>
          </cell>
          <cell r="D1173">
            <v>0</v>
          </cell>
          <cell r="E1173">
            <v>0</v>
          </cell>
          <cell r="F1173">
            <v>0</v>
          </cell>
          <cell r="G1173">
            <v>893344.24999999988</v>
          </cell>
          <cell r="H1173">
            <v>144216.20000000001</v>
          </cell>
        </row>
        <row r="1174">
          <cell r="A1174" t="str">
            <v>10.02.12f</v>
          </cell>
          <cell r="B1174" t="str">
            <v>Thaùo haï daây laáy ñoä voõng daây nhoâm loõi theùp (95mm2, TC+CG)</v>
          </cell>
          <cell r="C1174" t="str">
            <v>km</v>
          </cell>
          <cell r="D1174">
            <v>0</v>
          </cell>
          <cell r="E1174">
            <v>0</v>
          </cell>
          <cell r="F1174">
            <v>0</v>
          </cell>
          <cell r="G1174">
            <v>1184804.0499999998</v>
          </cell>
          <cell r="H1174">
            <v>144216.20000000001</v>
          </cell>
        </row>
        <row r="1175">
          <cell r="A1175" t="str">
            <v>10.02.21a</v>
          </cell>
          <cell r="B1175" t="str">
            <v>Thaùo haï daây laáy ñoä voõng daây ñoàng (16mm2, TC)</v>
          </cell>
          <cell r="C1175" t="str">
            <v>km</v>
          </cell>
          <cell r="D1175">
            <v>0</v>
          </cell>
          <cell r="E1175">
            <v>0</v>
          </cell>
          <cell r="F1175">
            <v>0</v>
          </cell>
          <cell r="G1175">
            <v>1040072.3</v>
          </cell>
          <cell r="H1175">
            <v>0</v>
          </cell>
        </row>
        <row r="1176">
          <cell r="A1176" t="str">
            <v>10.02.21b</v>
          </cell>
          <cell r="B1176" t="str">
            <v>Thaùo haï daây laáy ñoä voõng daây ñoàng (25mm2, TC)</v>
          </cell>
          <cell r="C1176" t="str">
            <v>km</v>
          </cell>
          <cell r="D1176">
            <v>0</v>
          </cell>
          <cell r="E1176">
            <v>0</v>
          </cell>
          <cell r="F1176">
            <v>0</v>
          </cell>
          <cell r="G1176">
            <v>1350496.95</v>
          </cell>
          <cell r="H1176">
            <v>0</v>
          </cell>
        </row>
        <row r="1177">
          <cell r="A1177" t="str">
            <v>10.02.21c</v>
          </cell>
          <cell r="B1177" t="str">
            <v>Thaùo haï daây laáy ñoä voõng daây ñoàng (35mm2, TC)</v>
          </cell>
          <cell r="C1177" t="str">
            <v>km</v>
          </cell>
          <cell r="D1177">
            <v>0</v>
          </cell>
          <cell r="E1177">
            <v>0</v>
          </cell>
          <cell r="F1177">
            <v>0</v>
          </cell>
          <cell r="G1177">
            <v>1480256.45</v>
          </cell>
          <cell r="H1177">
            <v>0</v>
          </cell>
        </row>
        <row r="1178">
          <cell r="A1178" t="str">
            <v>10.02.21d</v>
          </cell>
          <cell r="B1178" t="str">
            <v>Thaùo haï daây laáy ñoä voõng daây ñoàng (50mm2, TC)</v>
          </cell>
          <cell r="C1178" t="str">
            <v>km</v>
          </cell>
          <cell r="D1178">
            <v>0</v>
          </cell>
          <cell r="E1178">
            <v>0</v>
          </cell>
          <cell r="F1178">
            <v>0</v>
          </cell>
          <cell r="G1178">
            <v>1933416.55</v>
          </cell>
          <cell r="H1178">
            <v>0</v>
          </cell>
        </row>
        <row r="1179">
          <cell r="A1179" t="str">
            <v>10.02.21e</v>
          </cell>
          <cell r="B1179" t="str">
            <v>Thaùo haï daây laáy ñoä voõng daây ñoàng (70mm2, TC)</v>
          </cell>
          <cell r="C1179" t="str">
            <v>km</v>
          </cell>
          <cell r="D1179">
            <v>0</v>
          </cell>
          <cell r="E1179">
            <v>0</v>
          </cell>
          <cell r="F1179">
            <v>0</v>
          </cell>
          <cell r="G1179">
            <v>2604173.35</v>
          </cell>
          <cell r="H1179">
            <v>0</v>
          </cell>
        </row>
        <row r="1180">
          <cell r="A1180" t="str">
            <v>10.02.21f</v>
          </cell>
          <cell r="B1180" t="str">
            <v>Thaùo haï daây laáy ñoä voõng daây ñoàng (95mm2, TC)</v>
          </cell>
          <cell r="C1180" t="str">
            <v>km</v>
          </cell>
          <cell r="D1180">
            <v>0</v>
          </cell>
          <cell r="E1180">
            <v>0</v>
          </cell>
          <cell r="F1180">
            <v>0</v>
          </cell>
          <cell r="G1180">
            <v>3546426.95</v>
          </cell>
          <cell r="H1180">
            <v>0</v>
          </cell>
        </row>
        <row r="1181">
          <cell r="A1181" t="str">
            <v>10.02.22c</v>
          </cell>
          <cell r="B1181" t="str">
            <v>Thaùo haï daây laáy ñoä voõng daây ñoàng (35mm2, TC+CG)</v>
          </cell>
          <cell r="C1181" t="str">
            <v>km</v>
          </cell>
          <cell r="D1181">
            <v>0</v>
          </cell>
          <cell r="E1181">
            <v>0</v>
          </cell>
          <cell r="F1181">
            <v>0</v>
          </cell>
          <cell r="G1181">
            <v>888353.5</v>
          </cell>
          <cell r="H1181">
            <v>144216.20000000001</v>
          </cell>
        </row>
        <row r="1182">
          <cell r="A1182" t="str">
            <v>10.02.22d</v>
          </cell>
          <cell r="B1182" t="str">
            <v>Thaùo haï daây laáy ñoä voõng daây ñoàng (50mm2, TC+CG)</v>
          </cell>
          <cell r="C1182" t="str">
            <v>km</v>
          </cell>
          <cell r="D1182">
            <v>0</v>
          </cell>
          <cell r="E1182">
            <v>0</v>
          </cell>
          <cell r="F1182">
            <v>0</v>
          </cell>
          <cell r="G1182">
            <v>1160848.4500000002</v>
          </cell>
          <cell r="H1182">
            <v>144216.20000000001</v>
          </cell>
        </row>
        <row r="1183">
          <cell r="A1183" t="str">
            <v>10.02.22e</v>
          </cell>
          <cell r="B1183" t="str">
            <v>Thaùo haï daây laáy ñoä voõng daây ñoàng (70mm2, TC+CG)</v>
          </cell>
          <cell r="C1183" t="str">
            <v>km</v>
          </cell>
          <cell r="D1183">
            <v>0</v>
          </cell>
          <cell r="E1183">
            <v>0</v>
          </cell>
          <cell r="F1183">
            <v>0</v>
          </cell>
          <cell r="G1183">
            <v>1563102.9</v>
          </cell>
          <cell r="H1183">
            <v>144216.20000000001</v>
          </cell>
        </row>
        <row r="1184">
          <cell r="A1184" t="str">
            <v>10.02.22f</v>
          </cell>
          <cell r="B1184" t="str">
            <v>Thaùo haï daây laáy ñoä voõng daây ñoàng (95mm2, TC+CG)</v>
          </cell>
          <cell r="C1184" t="str">
            <v>km</v>
          </cell>
          <cell r="D1184">
            <v>0</v>
          </cell>
          <cell r="E1184">
            <v>0</v>
          </cell>
          <cell r="F1184">
            <v>0</v>
          </cell>
          <cell r="G1184">
            <v>2128055.7999999998</v>
          </cell>
          <cell r="H1184">
            <v>144216.20000000001</v>
          </cell>
        </row>
        <row r="1185">
          <cell r="A1185" t="str">
            <v>10.02.31a</v>
          </cell>
          <cell r="B1185" t="str">
            <v>Thaùo haï daây laáy ñoä voõng daây nhoâm (16mm2, TC)</v>
          </cell>
          <cell r="C1185" t="str">
            <v>km</v>
          </cell>
          <cell r="D1185">
            <v>0</v>
          </cell>
          <cell r="E1185">
            <v>0</v>
          </cell>
          <cell r="F1185">
            <v>0</v>
          </cell>
          <cell r="G1185">
            <v>532013.94999999995</v>
          </cell>
          <cell r="H1185">
            <v>0</v>
          </cell>
        </row>
        <row r="1186">
          <cell r="A1186" t="str">
            <v>10.02.31b</v>
          </cell>
          <cell r="B1186" t="str">
            <v>Thaùo haï daây laáy ñoä voõng daây nhoâm (25mm2, TC)</v>
          </cell>
          <cell r="C1186" t="str">
            <v>km</v>
          </cell>
          <cell r="D1186">
            <v>0</v>
          </cell>
          <cell r="E1186">
            <v>0</v>
          </cell>
          <cell r="F1186">
            <v>0</v>
          </cell>
          <cell r="G1186">
            <v>699703.15</v>
          </cell>
          <cell r="H1186">
            <v>0</v>
          </cell>
        </row>
        <row r="1187">
          <cell r="A1187" t="str">
            <v>10.02.31c</v>
          </cell>
          <cell r="B1187" t="str">
            <v>Thaùo haï daây laáy ñoä voõng daây nhoâm (35mm2, TC)</v>
          </cell>
          <cell r="C1187" t="str">
            <v>km</v>
          </cell>
          <cell r="D1187">
            <v>0</v>
          </cell>
          <cell r="E1187">
            <v>0</v>
          </cell>
          <cell r="F1187">
            <v>0</v>
          </cell>
          <cell r="G1187">
            <v>913307.25</v>
          </cell>
          <cell r="H1187">
            <v>0</v>
          </cell>
        </row>
        <row r="1188">
          <cell r="A1188" t="str">
            <v>10.02.31d</v>
          </cell>
          <cell r="B1188" t="str">
            <v>Thaùo haï daây laáy ñoä voõng daây nhoâm (50mm2, TC)</v>
          </cell>
          <cell r="C1188" t="str">
            <v>km</v>
          </cell>
          <cell r="D1188">
            <v>0</v>
          </cell>
          <cell r="E1188">
            <v>0</v>
          </cell>
          <cell r="F1188">
            <v>0</v>
          </cell>
          <cell r="G1188">
            <v>1193787.4000000001</v>
          </cell>
          <cell r="H1188">
            <v>0</v>
          </cell>
        </row>
        <row r="1189">
          <cell r="A1189" t="str">
            <v>10.02.31e</v>
          </cell>
          <cell r="B1189" t="str">
            <v>Thaùo haï daây laáy ñoä voõng daây nhoâm (70mm2, TC)</v>
          </cell>
          <cell r="C1189" t="str">
            <v>km</v>
          </cell>
          <cell r="D1189">
            <v>0</v>
          </cell>
          <cell r="E1189">
            <v>0</v>
          </cell>
          <cell r="F1189">
            <v>0</v>
          </cell>
          <cell r="G1189">
            <v>1607021.5000000002</v>
          </cell>
          <cell r="H1189">
            <v>0</v>
          </cell>
        </row>
        <row r="1190">
          <cell r="A1190" t="str">
            <v>10.02.31f</v>
          </cell>
          <cell r="B1190" t="str">
            <v>Thaùo haï daây laáy ñoä voõng daây nhoâm (95mm2, TC)</v>
          </cell>
          <cell r="C1190" t="str">
            <v>km</v>
          </cell>
          <cell r="D1190">
            <v>0</v>
          </cell>
          <cell r="E1190">
            <v>0</v>
          </cell>
          <cell r="F1190">
            <v>0</v>
          </cell>
          <cell r="G1190">
            <v>2183952.1999999997</v>
          </cell>
          <cell r="H1190">
            <v>0</v>
          </cell>
        </row>
        <row r="1191">
          <cell r="A1191" t="str">
            <v>10.02.41a</v>
          </cell>
          <cell r="B1191" t="str">
            <v>Thaùo haï daây laáy ñoä voõng daây theùp (16mm2, TC)</v>
          </cell>
          <cell r="C1191" t="str">
            <v>km</v>
          </cell>
          <cell r="D1191">
            <v>0</v>
          </cell>
          <cell r="E1191">
            <v>0</v>
          </cell>
          <cell r="F1191">
            <v>0</v>
          </cell>
          <cell r="G1191">
            <v>1517188</v>
          </cell>
          <cell r="H1191">
            <v>0</v>
          </cell>
        </row>
        <row r="1192">
          <cell r="A1192" t="str">
            <v>10.02.41b</v>
          </cell>
          <cell r="B1192" t="str">
            <v>Thaùo haï daây laáy ñoä voõng daây theùp (25mm2, TC)</v>
          </cell>
          <cell r="C1192" t="str">
            <v>km</v>
          </cell>
          <cell r="D1192">
            <v>0</v>
          </cell>
          <cell r="E1192">
            <v>0</v>
          </cell>
          <cell r="F1192">
            <v>0</v>
          </cell>
          <cell r="G1192">
            <v>1866540.5</v>
          </cell>
          <cell r="H1192">
            <v>0</v>
          </cell>
        </row>
        <row r="1193">
          <cell r="A1193" t="str">
            <v>10.02.41c</v>
          </cell>
          <cell r="B1193" t="str">
            <v>Thaùo haï daây laáy ñoä voõng daây theùp (35mm2, TC)</v>
          </cell>
          <cell r="C1193" t="str">
            <v>km</v>
          </cell>
          <cell r="D1193">
            <v>0</v>
          </cell>
          <cell r="E1193">
            <v>0</v>
          </cell>
          <cell r="F1193">
            <v>0</v>
          </cell>
          <cell r="G1193">
            <v>1912455.4</v>
          </cell>
          <cell r="H1193">
            <v>0</v>
          </cell>
        </row>
        <row r="1194">
          <cell r="A1194" t="str">
            <v>10.02.41d</v>
          </cell>
          <cell r="B1194" t="str">
            <v>Thaùo haï daây laáy ñoä voõng daây theùp (50mm2, TC)</v>
          </cell>
          <cell r="C1194" t="str">
            <v>km</v>
          </cell>
          <cell r="D1194">
            <v>0</v>
          </cell>
          <cell r="E1194">
            <v>0</v>
          </cell>
          <cell r="F1194">
            <v>0</v>
          </cell>
          <cell r="G1194">
            <v>2301733.9</v>
          </cell>
          <cell r="H1194">
            <v>0</v>
          </cell>
        </row>
        <row r="1195">
          <cell r="A1195" t="str">
            <v>10.02.41e</v>
          </cell>
          <cell r="B1195" t="str">
            <v>Thaùo haï daây laáy ñoä voõng daây theùp (70mm2, TC)</v>
          </cell>
          <cell r="C1195" t="str">
            <v>km</v>
          </cell>
          <cell r="D1195">
            <v>0</v>
          </cell>
          <cell r="E1195">
            <v>0</v>
          </cell>
          <cell r="F1195">
            <v>0</v>
          </cell>
          <cell r="G1195">
            <v>2821770.05</v>
          </cell>
          <cell r="H1195">
            <v>0</v>
          </cell>
        </row>
        <row r="1196">
          <cell r="A1196" t="str">
            <v>10.02.42c</v>
          </cell>
          <cell r="B1196" t="str">
            <v>Thaùo haï daây laáy ñoä voõng daây theùp (35mm2, TC+CG)</v>
          </cell>
          <cell r="C1196" t="str">
            <v>km</v>
          </cell>
          <cell r="D1196">
            <v>0</v>
          </cell>
          <cell r="E1196">
            <v>0</v>
          </cell>
          <cell r="F1196">
            <v>0</v>
          </cell>
          <cell r="G1196">
            <v>1112937.25</v>
          </cell>
          <cell r="H1196">
            <v>144216.20000000001</v>
          </cell>
        </row>
        <row r="1197">
          <cell r="A1197" t="str">
            <v>10.02.42d</v>
          </cell>
          <cell r="B1197" t="str">
            <v>Thaùo haï daây laáy ñoä voõng daây theùp (50mm2, TC+CG)</v>
          </cell>
          <cell r="C1197" t="str">
            <v>km</v>
          </cell>
          <cell r="D1197">
            <v>0</v>
          </cell>
          <cell r="E1197">
            <v>0</v>
          </cell>
          <cell r="F1197">
            <v>0</v>
          </cell>
          <cell r="G1197">
            <v>1410385.9500000002</v>
          </cell>
          <cell r="H1197">
            <v>144216.20000000001</v>
          </cell>
        </row>
        <row r="1198">
          <cell r="A1198" t="str">
            <v>10.02.42e</v>
          </cell>
          <cell r="B1198" t="str">
            <v>Thaùo haï daây laáy ñoä voõng daây theùp (70mm2, TC+CG)</v>
          </cell>
          <cell r="C1198" t="str">
            <v>km</v>
          </cell>
          <cell r="D1198">
            <v>0</v>
          </cell>
          <cell r="E1198">
            <v>0</v>
          </cell>
          <cell r="F1198">
            <v>0</v>
          </cell>
          <cell r="G1198">
            <v>1834478.4000000001</v>
          </cell>
          <cell r="H1198">
            <v>144216.20000000001</v>
          </cell>
        </row>
        <row r="1199">
          <cell r="A1199" t="str">
            <v>10.02.51a</v>
          </cell>
          <cell r="B1199" t="str">
            <v>Thaùo daây laáy ñoä voõng daây nhoâm loõi theùp (120mm2, TC)</v>
          </cell>
          <cell r="C1199" t="str">
            <v>km</v>
          </cell>
          <cell r="D1199">
            <v>0</v>
          </cell>
          <cell r="E1199">
            <v>0</v>
          </cell>
          <cell r="F1199">
            <v>0</v>
          </cell>
          <cell r="G1199">
            <v>3321747.15</v>
          </cell>
          <cell r="H1199">
            <v>0</v>
          </cell>
        </row>
        <row r="1200">
          <cell r="A1200" t="str">
            <v>10.02.51b</v>
          </cell>
          <cell r="B1200" t="str">
            <v>Thaùo daây laáy ñoä voõng daây nhoâm loõi theùp (150mm2, TC)</v>
          </cell>
          <cell r="C1200" t="str">
            <v>km</v>
          </cell>
          <cell r="D1200">
            <v>0</v>
          </cell>
          <cell r="E1200">
            <v>0</v>
          </cell>
          <cell r="F1200">
            <v>0</v>
          </cell>
          <cell r="G1200">
            <v>4019411.3999999994</v>
          </cell>
          <cell r="H1200">
            <v>0</v>
          </cell>
        </row>
        <row r="1201">
          <cell r="A1201" t="str">
            <v>10.02.51c</v>
          </cell>
          <cell r="B1201" t="str">
            <v>Thaùo daây laáy ñoä voõng daây nhoâm loõi theùp (185mm2, TC)</v>
          </cell>
          <cell r="C1201" t="str">
            <v>km</v>
          </cell>
          <cell r="D1201">
            <v>0</v>
          </cell>
          <cell r="E1201">
            <v>0</v>
          </cell>
          <cell r="F1201">
            <v>0</v>
          </cell>
          <cell r="G1201">
            <v>4744116.9000000004</v>
          </cell>
          <cell r="H1201">
            <v>0</v>
          </cell>
        </row>
        <row r="1202">
          <cell r="A1202" t="str">
            <v>10.02.51d</v>
          </cell>
          <cell r="B1202" t="str">
            <v>Thaùo daây laáy ñoä voõng daây nhoâm loõi theùp (240mm2, TC)</v>
          </cell>
          <cell r="C1202" t="str">
            <v>km</v>
          </cell>
          <cell r="D1202">
            <v>0</v>
          </cell>
          <cell r="E1202">
            <v>0</v>
          </cell>
          <cell r="F1202">
            <v>0</v>
          </cell>
          <cell r="G1202">
            <v>5217879.6000000006</v>
          </cell>
          <cell r="H1202">
            <v>0</v>
          </cell>
        </row>
        <row r="1203">
          <cell r="A1203" t="str">
            <v>10.02.51e</v>
          </cell>
          <cell r="B1203" t="str">
            <v>Thaùo daây laáy ñoä voõng daây nhoâm loõi theùp (300mm2, TC)</v>
          </cell>
          <cell r="C1203" t="str">
            <v>km</v>
          </cell>
          <cell r="D1203">
            <v>0</v>
          </cell>
          <cell r="E1203">
            <v>0</v>
          </cell>
          <cell r="F1203">
            <v>0</v>
          </cell>
          <cell r="G1203">
            <v>6579676.9500000002</v>
          </cell>
          <cell r="H1203">
            <v>0</v>
          </cell>
        </row>
        <row r="1204">
          <cell r="A1204" t="str">
            <v>10.02.51f</v>
          </cell>
          <cell r="B1204" t="str">
            <v>Thaùo daây laáy ñoä voõng daây nhoâm loõi theùp (400mm2, TC)</v>
          </cell>
          <cell r="C1204" t="str">
            <v>km</v>
          </cell>
          <cell r="D1204">
            <v>0</v>
          </cell>
          <cell r="E1204">
            <v>0</v>
          </cell>
          <cell r="F1204">
            <v>0</v>
          </cell>
          <cell r="G1204">
            <v>8691057.75</v>
          </cell>
          <cell r="H1204">
            <v>0</v>
          </cell>
        </row>
        <row r="1205">
          <cell r="A1205" t="str">
            <v>10.02.51g</v>
          </cell>
          <cell r="B1205" t="str">
            <v>Thaùo daây laáy ñoä voõng daây nhoâm loõi theùp (500mm2, TC)</v>
          </cell>
          <cell r="C1205" t="str">
            <v>km</v>
          </cell>
          <cell r="D1205">
            <v>0</v>
          </cell>
          <cell r="E1205">
            <v>0</v>
          </cell>
          <cell r="F1205">
            <v>0</v>
          </cell>
          <cell r="G1205">
            <v>10183734.75</v>
          </cell>
          <cell r="H1205">
            <v>0</v>
          </cell>
        </row>
        <row r="1206">
          <cell r="A1206" t="str">
            <v>10.02.51h</v>
          </cell>
          <cell r="B1206" t="str">
            <v>Thaùo daây laáy ñoä voõng daây nhoâm loõi theùp (&gt;500mm2, TC)</v>
          </cell>
          <cell r="C1206" t="str">
            <v>km</v>
          </cell>
          <cell r="D1206">
            <v>0</v>
          </cell>
          <cell r="E1206">
            <v>0</v>
          </cell>
          <cell r="F1206">
            <v>0</v>
          </cell>
          <cell r="G1206">
            <v>13239396</v>
          </cell>
          <cell r="H1206">
            <v>0</v>
          </cell>
        </row>
        <row r="1207">
          <cell r="A1207" t="str">
            <v>10.02.52a</v>
          </cell>
          <cell r="B1207" t="str">
            <v>Thaùo daây laáy ñoä voõng daây nhoâm loõi theùp (120mm2, TC+CG)</v>
          </cell>
          <cell r="C1207" t="str">
            <v>km</v>
          </cell>
          <cell r="D1207">
            <v>0</v>
          </cell>
          <cell r="E1207">
            <v>0</v>
          </cell>
          <cell r="F1207">
            <v>0</v>
          </cell>
          <cell r="G1207">
            <v>1773905.9999999998</v>
          </cell>
          <cell r="H1207">
            <v>144216.20000000001</v>
          </cell>
        </row>
        <row r="1208">
          <cell r="A1208" t="str">
            <v>10.02.52b</v>
          </cell>
          <cell r="B1208" t="str">
            <v>Thaùo daây laáy ñoä voõng daây nhoâm loõi theùp (150mm2, TC+CG)</v>
          </cell>
          <cell r="C1208" t="str">
            <v>km</v>
          </cell>
          <cell r="D1208">
            <v>0</v>
          </cell>
          <cell r="E1208">
            <v>0</v>
          </cell>
          <cell r="F1208">
            <v>0</v>
          </cell>
          <cell r="G1208">
            <v>1993480.95</v>
          </cell>
          <cell r="H1208">
            <v>144216.20000000001</v>
          </cell>
        </row>
        <row r="1209">
          <cell r="A1209" t="str">
            <v>10.02.52c</v>
          </cell>
          <cell r="B1209" t="str">
            <v>Thaùo daây laáy ñoä voõng daây nhoâm loõi theùp (185mm2, TC+CG)</v>
          </cell>
          <cell r="C1209" t="str">
            <v>km</v>
          </cell>
          <cell r="D1209">
            <v>0</v>
          </cell>
          <cell r="E1209">
            <v>0</v>
          </cell>
          <cell r="F1209">
            <v>0</v>
          </cell>
          <cell r="G1209">
            <v>2544040.7999999998</v>
          </cell>
          <cell r="H1209">
            <v>216324.3</v>
          </cell>
        </row>
        <row r="1210">
          <cell r="A1210" t="str">
            <v>10.02.52d</v>
          </cell>
          <cell r="B1210" t="str">
            <v>Thaùo daây laáy ñoä voõng daây nhoâm loõi theùp (240mm2, TC+CG)</v>
          </cell>
          <cell r="C1210" t="str">
            <v>km</v>
          </cell>
          <cell r="D1210">
            <v>0</v>
          </cell>
          <cell r="E1210">
            <v>0</v>
          </cell>
          <cell r="F1210">
            <v>0</v>
          </cell>
          <cell r="G1210">
            <v>2846902.8</v>
          </cell>
          <cell r="H1210">
            <v>216324.3</v>
          </cell>
        </row>
        <row r="1211">
          <cell r="A1211" t="str">
            <v>10.02.52e</v>
          </cell>
          <cell r="B1211" t="str">
            <v>Thaùo daây laáy ñoä voõng daây nhoâm loõi theùp (300mm2, TC+CG)</v>
          </cell>
          <cell r="C1211" t="str">
            <v>km</v>
          </cell>
          <cell r="D1211">
            <v>0</v>
          </cell>
          <cell r="E1211">
            <v>0</v>
          </cell>
          <cell r="F1211">
            <v>0</v>
          </cell>
          <cell r="G1211">
            <v>3131376.75</v>
          </cell>
          <cell r="H1211">
            <v>216324.3</v>
          </cell>
        </row>
        <row r="1212">
          <cell r="A1212" t="str">
            <v>10.02.52f</v>
          </cell>
          <cell r="B1212" t="str">
            <v>Thaùo daây laáy ñoä voõng daây nhoâm loõi theùp (400mm2, TC+CG)</v>
          </cell>
          <cell r="C1212" t="str">
            <v>km</v>
          </cell>
          <cell r="D1212">
            <v>0</v>
          </cell>
          <cell r="E1212">
            <v>0</v>
          </cell>
          <cell r="F1212">
            <v>0</v>
          </cell>
          <cell r="G1212">
            <v>3948022.5</v>
          </cell>
          <cell r="H1212">
            <v>216324.3</v>
          </cell>
        </row>
        <row r="1213">
          <cell r="A1213" t="str">
            <v>10.02.52g</v>
          </cell>
          <cell r="B1213" t="str">
            <v>Thaùo daây laáy ñoä voõng daây nhoâm loõi theùp (500mm2, TC+CG)</v>
          </cell>
          <cell r="C1213" t="str">
            <v>km</v>
          </cell>
          <cell r="D1213">
            <v>0</v>
          </cell>
          <cell r="E1213">
            <v>0</v>
          </cell>
          <cell r="F1213">
            <v>0</v>
          </cell>
          <cell r="G1213">
            <v>5215716.3</v>
          </cell>
          <cell r="H1213">
            <v>216324.3</v>
          </cell>
        </row>
        <row r="1214">
          <cell r="A1214" t="str">
            <v>10.02.52h</v>
          </cell>
          <cell r="B1214" t="str">
            <v>Thaùo daây laáy ñoä voõng daây nhoâm loõi theùp (&gt;500mm2, TC+CG)</v>
          </cell>
          <cell r="C1214" t="str">
            <v>km</v>
          </cell>
          <cell r="D1214">
            <v>0</v>
          </cell>
          <cell r="E1214">
            <v>0</v>
          </cell>
          <cell r="F1214">
            <v>0</v>
          </cell>
          <cell r="G1214">
            <v>6781945.5</v>
          </cell>
          <cell r="H1214">
            <v>252378.34999999998</v>
          </cell>
        </row>
        <row r="1215">
          <cell r="A1215" t="str">
            <v>10.02.61a</v>
          </cell>
          <cell r="B1215" t="str">
            <v>Thaùo  haï daây laáy ñoä voõng daây ñoàng (120mm2, TC)</v>
          </cell>
          <cell r="C1215" t="str">
            <v>km</v>
          </cell>
          <cell r="D1215">
            <v>0</v>
          </cell>
          <cell r="E1215">
            <v>0</v>
          </cell>
          <cell r="F1215">
            <v>0</v>
          </cell>
          <cell r="G1215">
            <v>4319028.45</v>
          </cell>
          <cell r="H1215">
            <v>0</v>
          </cell>
        </row>
        <row r="1216">
          <cell r="A1216" t="str">
            <v>10.02.61b</v>
          </cell>
          <cell r="B1216" t="str">
            <v>Thaùo  haï daây laáy ñoä voõng daây ñoàng (150mm2, TC)</v>
          </cell>
          <cell r="C1216" t="str">
            <v>km</v>
          </cell>
          <cell r="D1216">
            <v>0</v>
          </cell>
          <cell r="E1216">
            <v>0</v>
          </cell>
          <cell r="F1216">
            <v>0</v>
          </cell>
          <cell r="G1216">
            <v>5224369.5</v>
          </cell>
          <cell r="H1216">
            <v>0</v>
          </cell>
        </row>
        <row r="1217">
          <cell r="A1217" t="str">
            <v>10.02.61c</v>
          </cell>
          <cell r="B1217" t="str">
            <v>Thaùo  haï daây laáy ñoä voõng daây ñoàng (185mm2, TC)</v>
          </cell>
          <cell r="C1217" t="str">
            <v>km</v>
          </cell>
          <cell r="D1217">
            <v>0</v>
          </cell>
          <cell r="E1217">
            <v>0</v>
          </cell>
          <cell r="F1217">
            <v>0</v>
          </cell>
          <cell r="G1217">
            <v>6167568.3000000007</v>
          </cell>
          <cell r="H1217">
            <v>0</v>
          </cell>
        </row>
        <row r="1218">
          <cell r="A1218" t="str">
            <v>10.02.61d</v>
          </cell>
          <cell r="B1218" t="str">
            <v>Thaùo  haï daây laáy ñoä voõng daây ñoàng (240mm2, TC)</v>
          </cell>
          <cell r="C1218" t="str">
            <v>km</v>
          </cell>
          <cell r="D1218">
            <v>0</v>
          </cell>
          <cell r="E1218">
            <v>0</v>
          </cell>
          <cell r="F1218">
            <v>0</v>
          </cell>
          <cell r="G1218">
            <v>6783027.1500000004</v>
          </cell>
          <cell r="H1218">
            <v>0</v>
          </cell>
        </row>
        <row r="1219">
          <cell r="A1219" t="str">
            <v>10.02.62a</v>
          </cell>
          <cell r="B1219" t="str">
            <v>Thaùo  haï daây laáy ñoä voõng daây ñoàng (120mm2, TC+CG)</v>
          </cell>
          <cell r="C1219" t="str">
            <v>km</v>
          </cell>
          <cell r="D1219">
            <v>0</v>
          </cell>
          <cell r="E1219">
            <v>0</v>
          </cell>
          <cell r="F1219">
            <v>0</v>
          </cell>
          <cell r="G1219">
            <v>2590551.75</v>
          </cell>
          <cell r="H1219">
            <v>144216.20000000001</v>
          </cell>
        </row>
        <row r="1220">
          <cell r="A1220" t="str">
            <v>10.02.62b</v>
          </cell>
          <cell r="B1220" t="str">
            <v>Thaùo  haï daây laáy ñoä voõng daây ñoàng (150mm2, TC+CG)</v>
          </cell>
          <cell r="C1220" t="str">
            <v>km</v>
          </cell>
          <cell r="D1220">
            <v>0</v>
          </cell>
          <cell r="E1220">
            <v>0</v>
          </cell>
          <cell r="F1220">
            <v>0</v>
          </cell>
          <cell r="G1220">
            <v>3134621.7</v>
          </cell>
          <cell r="H1220">
            <v>144216.20000000001</v>
          </cell>
        </row>
        <row r="1221">
          <cell r="A1221" t="str">
            <v>10.02.62c</v>
          </cell>
          <cell r="B1221" t="str">
            <v>Thaùo  haï daây laáy ñoä voõng daây ñoàng (185mm2, TC+CG)</v>
          </cell>
          <cell r="C1221" t="str">
            <v>km</v>
          </cell>
          <cell r="D1221">
            <v>0</v>
          </cell>
          <cell r="E1221">
            <v>0</v>
          </cell>
          <cell r="F1221">
            <v>0</v>
          </cell>
          <cell r="G1221">
            <v>3700324.65</v>
          </cell>
          <cell r="H1221">
            <v>216324.3</v>
          </cell>
        </row>
        <row r="1222">
          <cell r="A1222" t="str">
            <v>10.02.62d</v>
          </cell>
          <cell r="B1222" t="str">
            <v>Thaùo  haï daây laáy ñoä voõng daây ñoàng (240mm2, TC+CG)</v>
          </cell>
          <cell r="C1222" t="str">
            <v>km</v>
          </cell>
          <cell r="D1222">
            <v>0</v>
          </cell>
          <cell r="E1222">
            <v>0</v>
          </cell>
          <cell r="F1222">
            <v>0</v>
          </cell>
          <cell r="G1222">
            <v>4069167.3</v>
          </cell>
          <cell r="H1222">
            <v>216324.3</v>
          </cell>
        </row>
        <row r="1223">
          <cell r="A1223" t="str">
            <v>10.03.00</v>
          </cell>
          <cell r="B1223" t="str">
            <v>LAØM DAØN GIAÙO RAÛI DAÂY VÖÔÏT CHÖÔÙNG NGAÏI VAÄT</v>
          </cell>
          <cell r="H1223">
            <v>0</v>
          </cell>
        </row>
        <row r="1224">
          <cell r="A1224" t="str">
            <v>10.03.10a</v>
          </cell>
          <cell r="B1224" t="str">
            <v>Vöôït ñöôøng daây thoâng tin haï theá (50mm2)</v>
          </cell>
          <cell r="C1224" t="str">
            <v>V.trí</v>
          </cell>
          <cell r="D1224">
            <v>83000</v>
          </cell>
          <cell r="E1224">
            <v>83000</v>
          </cell>
          <cell r="F1224">
            <v>83000</v>
          </cell>
          <cell r="G1224">
            <v>469213.8</v>
          </cell>
          <cell r="H1224">
            <v>0</v>
          </cell>
        </row>
        <row r="1225">
          <cell r="A1225" t="str">
            <v>10.03.10b</v>
          </cell>
          <cell r="B1225" t="str">
            <v>Vöôït ñöôøng daây thoâng tin haï theá (95mm2)</v>
          </cell>
          <cell r="C1225" t="str">
            <v>V.trí</v>
          </cell>
          <cell r="D1225">
            <v>115500</v>
          </cell>
          <cell r="E1225">
            <v>115500</v>
          </cell>
          <cell r="F1225">
            <v>115500</v>
          </cell>
          <cell r="G1225">
            <v>544325.1</v>
          </cell>
          <cell r="H1225">
            <v>0</v>
          </cell>
        </row>
        <row r="1226">
          <cell r="A1226" t="str">
            <v>10.03.10c</v>
          </cell>
          <cell r="B1226" t="str">
            <v>Vöôït ñöôøng daây thoâng tin haï theá (150mm2)</v>
          </cell>
          <cell r="C1226" t="str">
            <v>V.trí</v>
          </cell>
          <cell r="D1226">
            <v>148500</v>
          </cell>
          <cell r="E1226">
            <v>148500</v>
          </cell>
          <cell r="F1226">
            <v>148500</v>
          </cell>
          <cell r="G1226">
            <v>765022.5</v>
          </cell>
          <cell r="H1226">
            <v>0</v>
          </cell>
        </row>
        <row r="1227">
          <cell r="A1227" t="str">
            <v>10.03.10d</v>
          </cell>
          <cell r="B1227" t="str">
            <v>Vöôït ñöôøng daây thoâng tin haï theá (240mm2)</v>
          </cell>
          <cell r="C1227" t="str">
            <v>V.trí</v>
          </cell>
          <cell r="D1227">
            <v>180000</v>
          </cell>
          <cell r="E1227">
            <v>180000</v>
          </cell>
          <cell r="F1227">
            <v>180000</v>
          </cell>
          <cell r="G1227">
            <v>859607.1</v>
          </cell>
          <cell r="H1227">
            <v>0</v>
          </cell>
        </row>
        <row r="1228">
          <cell r="A1228" t="str">
            <v>10.03.10e</v>
          </cell>
          <cell r="B1228" t="str">
            <v>Vöôït ñöôøng daây thoâng tin haï theá (&gt;240mm2)</v>
          </cell>
          <cell r="C1228" t="str">
            <v>V.trí</v>
          </cell>
          <cell r="D1228">
            <v>246000</v>
          </cell>
          <cell r="E1228">
            <v>246000</v>
          </cell>
          <cell r="F1228">
            <v>246000</v>
          </cell>
          <cell r="G1228">
            <v>1356639.9000000001</v>
          </cell>
          <cell r="H1228">
            <v>0</v>
          </cell>
        </row>
        <row r="1229">
          <cell r="A1229" t="str">
            <v>10.03.20a</v>
          </cell>
          <cell r="B1229" t="str">
            <v>Vöôït ñöôøng daây &lt;=35 kV (50mm2)</v>
          </cell>
          <cell r="C1229" t="str">
            <v>V.trí</v>
          </cell>
          <cell r="D1229">
            <v>132000</v>
          </cell>
          <cell r="E1229">
            <v>132000</v>
          </cell>
          <cell r="F1229">
            <v>132000</v>
          </cell>
          <cell r="G1229">
            <v>632418.6</v>
          </cell>
          <cell r="H1229">
            <v>0</v>
          </cell>
        </row>
        <row r="1230">
          <cell r="A1230" t="str">
            <v>10.03.20b</v>
          </cell>
          <cell r="B1230" t="str">
            <v>Vöôït ñöôøng daây &lt;=35 kV (95mm2)</v>
          </cell>
          <cell r="C1230" t="str">
            <v>V.trí</v>
          </cell>
          <cell r="D1230">
            <v>165000</v>
          </cell>
          <cell r="E1230">
            <v>165000</v>
          </cell>
          <cell r="F1230">
            <v>165000</v>
          </cell>
          <cell r="G1230">
            <v>727930.5</v>
          </cell>
          <cell r="H1230">
            <v>0</v>
          </cell>
        </row>
        <row r="1231">
          <cell r="A1231" t="str">
            <v>10.03.20c</v>
          </cell>
          <cell r="B1231" t="str">
            <v>Vöôït ñöôøng daây &lt;=35 kV (150mm2)</v>
          </cell>
          <cell r="C1231" t="str">
            <v>V.trí</v>
          </cell>
          <cell r="D1231">
            <v>196000</v>
          </cell>
          <cell r="E1231">
            <v>196000</v>
          </cell>
          <cell r="F1231">
            <v>196000</v>
          </cell>
          <cell r="G1231">
            <v>891135.29999999993</v>
          </cell>
          <cell r="H1231">
            <v>0</v>
          </cell>
        </row>
        <row r="1232">
          <cell r="A1232" t="str">
            <v>10.03.20d</v>
          </cell>
          <cell r="B1232" t="str">
            <v>Vöôït ñöôøng daây &lt;=35 kV (240mm2)</v>
          </cell>
          <cell r="C1232" t="str">
            <v>V.trí</v>
          </cell>
          <cell r="D1232">
            <v>247500</v>
          </cell>
          <cell r="E1232">
            <v>247500</v>
          </cell>
          <cell r="F1232">
            <v>247500</v>
          </cell>
          <cell r="G1232">
            <v>1158475.8900000001</v>
          </cell>
          <cell r="H1232">
            <v>0</v>
          </cell>
        </row>
        <row r="1233">
          <cell r="A1233" t="str">
            <v>10.03.20e</v>
          </cell>
          <cell r="B1233" t="str">
            <v>Vöôït ñöôøng daây &lt;=35 kV (&gt;240mm2)</v>
          </cell>
          <cell r="C1233" t="str">
            <v>V.trí</v>
          </cell>
          <cell r="D1233">
            <v>346500</v>
          </cell>
          <cell r="E1233">
            <v>346500</v>
          </cell>
          <cell r="F1233">
            <v>346500</v>
          </cell>
          <cell r="G1233">
            <v>1739614.8</v>
          </cell>
          <cell r="H1233">
            <v>0</v>
          </cell>
        </row>
        <row r="1234">
          <cell r="A1234" t="str">
            <v>10.03.30c</v>
          </cell>
          <cell r="B1234" t="str">
            <v>Vöôït ñöôøng daây &lt;=110 kV (150mm2)</v>
          </cell>
          <cell r="C1234" t="str">
            <v>V.trí</v>
          </cell>
          <cell r="D1234">
            <v>246000</v>
          </cell>
          <cell r="E1234">
            <v>246000</v>
          </cell>
          <cell r="F1234">
            <v>246000</v>
          </cell>
          <cell r="G1234">
            <v>47292.3</v>
          </cell>
          <cell r="H1234">
            <v>0</v>
          </cell>
        </row>
        <row r="1235">
          <cell r="A1235" t="str">
            <v>10.03.30d</v>
          </cell>
          <cell r="B1235" t="str">
            <v>Vöôït ñöôøng daây &lt;=110 kV (240mm2)</v>
          </cell>
          <cell r="C1235" t="str">
            <v>V.trí</v>
          </cell>
          <cell r="D1235">
            <v>297000</v>
          </cell>
          <cell r="E1235">
            <v>297000</v>
          </cell>
          <cell r="F1235">
            <v>297000</v>
          </cell>
          <cell r="G1235">
            <v>2137426.5</v>
          </cell>
          <cell r="H1235">
            <v>0</v>
          </cell>
        </row>
        <row r="1236">
          <cell r="A1236" t="str">
            <v>10.03.30e</v>
          </cell>
          <cell r="B1236" t="str">
            <v>Vöôït ñöôøng daây &lt;=110 kV (&gt;240mm2)</v>
          </cell>
          <cell r="C1236" t="str">
            <v>V.trí</v>
          </cell>
          <cell r="D1236">
            <v>409000</v>
          </cell>
          <cell r="E1236">
            <v>409000</v>
          </cell>
          <cell r="F1236">
            <v>409000</v>
          </cell>
          <cell r="G1236">
            <v>3319733.9999999995</v>
          </cell>
          <cell r="H1236">
            <v>0</v>
          </cell>
        </row>
        <row r="1237">
          <cell r="A1237" t="str">
            <v>10.03.40a</v>
          </cell>
          <cell r="B1237" t="str">
            <v>Vöôït ñöôøng oâtoâ &lt;=5 m (50mm2)</v>
          </cell>
          <cell r="C1237" t="str">
            <v>V.trí</v>
          </cell>
          <cell r="D1237">
            <v>132000</v>
          </cell>
          <cell r="E1237">
            <v>132000</v>
          </cell>
          <cell r="F1237">
            <v>132000</v>
          </cell>
          <cell r="G1237">
            <v>632418.6</v>
          </cell>
          <cell r="H1237">
            <v>0</v>
          </cell>
        </row>
        <row r="1238">
          <cell r="A1238" t="str">
            <v>10.03.40b</v>
          </cell>
          <cell r="B1238" t="str">
            <v>Vöôït ñöôøng oâtoâ &lt;=5 m (95mm2)</v>
          </cell>
          <cell r="C1238" t="str">
            <v>V.trí</v>
          </cell>
          <cell r="D1238">
            <v>165000</v>
          </cell>
          <cell r="E1238">
            <v>165000</v>
          </cell>
          <cell r="F1238">
            <v>165000</v>
          </cell>
          <cell r="G1238">
            <v>727930.5</v>
          </cell>
          <cell r="H1238">
            <v>0</v>
          </cell>
        </row>
        <row r="1239">
          <cell r="A1239" t="str">
            <v>10.03.40c</v>
          </cell>
          <cell r="B1239" t="str">
            <v>Vöôït ñöôøng oâtoâ &lt;=5 m (150mm2)</v>
          </cell>
          <cell r="C1239" t="str">
            <v>V.trí</v>
          </cell>
          <cell r="D1239">
            <v>198000</v>
          </cell>
          <cell r="E1239">
            <v>198000</v>
          </cell>
          <cell r="F1239">
            <v>198000</v>
          </cell>
          <cell r="G1239">
            <v>891135.29999999993</v>
          </cell>
          <cell r="H1239">
            <v>0</v>
          </cell>
        </row>
        <row r="1240">
          <cell r="A1240" t="str">
            <v>10.03.40d</v>
          </cell>
          <cell r="B1240" t="str">
            <v>Vöôït ñöôøng oâtoâ &lt;=5 m (240mm2)</v>
          </cell>
          <cell r="C1240" t="str">
            <v>V.trí</v>
          </cell>
          <cell r="D1240">
            <v>247500</v>
          </cell>
          <cell r="E1240">
            <v>247500</v>
          </cell>
          <cell r="F1240">
            <v>247500</v>
          </cell>
          <cell r="G1240">
            <v>996847.5</v>
          </cell>
          <cell r="H1240">
            <v>0</v>
          </cell>
        </row>
        <row r="1241">
          <cell r="A1241" t="str">
            <v>10.03.40e</v>
          </cell>
          <cell r="B1241" t="str">
            <v>Vöôït ñöôøng oâtoâ &lt;=5 m (&gt;240mm2)</v>
          </cell>
          <cell r="C1241" t="str">
            <v>V.trí</v>
          </cell>
          <cell r="D1241">
            <v>286500</v>
          </cell>
          <cell r="E1241">
            <v>286500</v>
          </cell>
          <cell r="F1241">
            <v>286500</v>
          </cell>
          <cell r="G1241">
            <v>1739614.8</v>
          </cell>
          <cell r="H1241">
            <v>0</v>
          </cell>
        </row>
        <row r="1242">
          <cell r="A1242" t="str">
            <v>10.03.50a</v>
          </cell>
          <cell r="B1242" t="str">
            <v>Vöôït ñöôøng oâtoâ &lt;=10 m (50mm2)</v>
          </cell>
          <cell r="C1242" t="str">
            <v>V.trí</v>
          </cell>
          <cell r="D1242">
            <v>165000</v>
          </cell>
          <cell r="E1242">
            <v>165000</v>
          </cell>
          <cell r="F1242">
            <v>165000</v>
          </cell>
          <cell r="G1242">
            <v>752967.6</v>
          </cell>
          <cell r="H1242">
            <v>0</v>
          </cell>
        </row>
        <row r="1243">
          <cell r="A1243" t="str">
            <v>10.03.50b</v>
          </cell>
          <cell r="B1243" t="str">
            <v>Vöôït ñöôøng oâtoâ &lt;=10 m (95mm2)</v>
          </cell>
          <cell r="C1243" t="str">
            <v>V.trí</v>
          </cell>
          <cell r="D1243">
            <v>228900</v>
          </cell>
          <cell r="E1243">
            <v>228900</v>
          </cell>
          <cell r="F1243">
            <v>228900</v>
          </cell>
          <cell r="G1243">
            <v>952337.1</v>
          </cell>
          <cell r="H1243">
            <v>0</v>
          </cell>
        </row>
        <row r="1244">
          <cell r="A1244" t="str">
            <v>10.03.50c</v>
          </cell>
          <cell r="B1244" t="str">
            <v>Vöôït ñöôøng oâtoâ &lt;=10 m (150mm2)</v>
          </cell>
          <cell r="C1244" t="str">
            <v>V.trí</v>
          </cell>
          <cell r="D1244">
            <v>292500</v>
          </cell>
          <cell r="E1244">
            <v>292500</v>
          </cell>
          <cell r="F1244">
            <v>292500</v>
          </cell>
          <cell r="G1244">
            <v>1164688.8</v>
          </cell>
          <cell r="H1244">
            <v>0</v>
          </cell>
        </row>
        <row r="1245">
          <cell r="A1245" t="str">
            <v>10.03.50d</v>
          </cell>
          <cell r="B1245" t="str">
            <v>Vöôït ñöôøng oâtoâ &lt;=10 m (240mm2)</v>
          </cell>
          <cell r="C1245" t="str">
            <v>V.trí</v>
          </cell>
          <cell r="D1245">
            <v>362000</v>
          </cell>
          <cell r="E1245">
            <v>362000</v>
          </cell>
          <cell r="F1245">
            <v>362000</v>
          </cell>
          <cell r="G1245">
            <v>1308420.3</v>
          </cell>
          <cell r="H1245">
            <v>0</v>
          </cell>
        </row>
        <row r="1246">
          <cell r="A1246" t="str">
            <v>10.03.50e</v>
          </cell>
          <cell r="B1246" t="str">
            <v>Vöôït ñöôøng oâtoâ &lt;=10 m (&gt;240mm2)</v>
          </cell>
          <cell r="C1246" t="str">
            <v>V.trí</v>
          </cell>
          <cell r="D1246">
            <v>413700</v>
          </cell>
          <cell r="E1246">
            <v>413700</v>
          </cell>
          <cell r="F1246">
            <v>413700</v>
          </cell>
          <cell r="G1246">
            <v>2068806.2999999998</v>
          </cell>
          <cell r="H1246">
            <v>0</v>
          </cell>
        </row>
        <row r="1247">
          <cell r="A1247" t="str">
            <v>10.03.60a</v>
          </cell>
          <cell r="B1247" t="str">
            <v>Vöôït ñöôøng oâtoâ &gt;10 m (50mm2)</v>
          </cell>
          <cell r="C1247" t="str">
            <v>V.trí</v>
          </cell>
          <cell r="D1247">
            <v>195000</v>
          </cell>
          <cell r="E1247">
            <v>195000</v>
          </cell>
          <cell r="F1247">
            <v>195000</v>
          </cell>
          <cell r="G1247">
            <v>862389.00000000012</v>
          </cell>
          <cell r="H1247">
            <v>0</v>
          </cell>
        </row>
        <row r="1248">
          <cell r="A1248" t="str">
            <v>10.03.60b</v>
          </cell>
          <cell r="B1248" t="str">
            <v>Vöôït ñöôøng oâtoâ &gt;10 m (95mm2)</v>
          </cell>
          <cell r="C1248" t="str">
            <v>V.trí</v>
          </cell>
          <cell r="D1248">
            <v>277400</v>
          </cell>
          <cell r="E1248">
            <v>277400</v>
          </cell>
          <cell r="F1248">
            <v>277400</v>
          </cell>
          <cell r="G1248">
            <v>1140579</v>
          </cell>
          <cell r="H1248">
            <v>0</v>
          </cell>
        </row>
        <row r="1249">
          <cell r="A1249" t="str">
            <v>10.03.60c</v>
          </cell>
          <cell r="B1249" t="str">
            <v>Vöôït ñöôøng oâtoâ &gt;10 m (150mm2)</v>
          </cell>
          <cell r="C1249" t="str">
            <v>V.trí</v>
          </cell>
          <cell r="D1249">
            <v>362000</v>
          </cell>
          <cell r="E1249">
            <v>362000</v>
          </cell>
          <cell r="F1249">
            <v>362000</v>
          </cell>
          <cell r="G1249">
            <v>1395586.5</v>
          </cell>
          <cell r="H1249">
            <v>0</v>
          </cell>
        </row>
        <row r="1250">
          <cell r="A1250" t="str">
            <v>10.03.60d</v>
          </cell>
          <cell r="B1250" t="str">
            <v>Vöôït ñöôøng oâtoâ &gt;10 m (240mm2)</v>
          </cell>
          <cell r="C1250" t="str">
            <v>V.trí</v>
          </cell>
          <cell r="D1250">
            <v>424000</v>
          </cell>
          <cell r="E1250">
            <v>424000</v>
          </cell>
          <cell r="F1250">
            <v>424000</v>
          </cell>
          <cell r="G1250">
            <v>1568064.3</v>
          </cell>
          <cell r="H1250">
            <v>0</v>
          </cell>
        </row>
        <row r="1251">
          <cell r="A1251" t="str">
            <v>10.03.60e</v>
          </cell>
          <cell r="B1251" t="str">
            <v>Vöôït ñöôøng oâtoâ &gt;10 m (&gt;240mm2)</v>
          </cell>
          <cell r="C1251" t="str">
            <v>V.trí</v>
          </cell>
          <cell r="D1251">
            <v>584800</v>
          </cell>
          <cell r="E1251">
            <v>584800</v>
          </cell>
          <cell r="F1251">
            <v>584800</v>
          </cell>
          <cell r="G1251">
            <v>2459199.6</v>
          </cell>
          <cell r="H1251">
            <v>0</v>
          </cell>
        </row>
        <row r="1252">
          <cell r="A1252" t="str">
            <v>10.03.62a</v>
          </cell>
          <cell r="B1252" t="str">
            <v>Vò trí beû goùc (50mm2)</v>
          </cell>
          <cell r="C1252" t="str">
            <v>V.trí</v>
          </cell>
          <cell r="D1252">
            <v>0</v>
          </cell>
          <cell r="E1252">
            <v>0</v>
          </cell>
          <cell r="F1252">
            <v>0</v>
          </cell>
          <cell r="G1252">
            <v>185460</v>
          </cell>
          <cell r="H1252">
            <v>0</v>
          </cell>
        </row>
        <row r="1253">
          <cell r="A1253" t="str">
            <v>10.03.62b</v>
          </cell>
          <cell r="B1253" t="str">
            <v>Vò trí beû goùc (95mm2)</v>
          </cell>
          <cell r="C1253" t="str">
            <v>V.trí</v>
          </cell>
          <cell r="D1253">
            <v>0</v>
          </cell>
          <cell r="E1253">
            <v>0</v>
          </cell>
          <cell r="F1253">
            <v>0</v>
          </cell>
          <cell r="G1253">
            <v>370920</v>
          </cell>
          <cell r="H1253">
            <v>0</v>
          </cell>
        </row>
        <row r="1254">
          <cell r="A1254" t="str">
            <v>10.03.62c</v>
          </cell>
          <cell r="B1254" t="str">
            <v>Vò trí beû goùc (150mm2)</v>
          </cell>
          <cell r="C1254" t="str">
            <v>V.trí</v>
          </cell>
          <cell r="D1254">
            <v>0</v>
          </cell>
          <cell r="E1254">
            <v>0</v>
          </cell>
          <cell r="F1254">
            <v>0</v>
          </cell>
          <cell r="G1254">
            <v>463650</v>
          </cell>
          <cell r="H1254">
            <v>0</v>
          </cell>
        </row>
        <row r="1255">
          <cell r="A1255" t="str">
            <v>10.03.62d</v>
          </cell>
          <cell r="B1255" t="str">
            <v>Vò trí beû goùc (240mm2)</v>
          </cell>
          <cell r="C1255" t="str">
            <v>V.trí</v>
          </cell>
          <cell r="D1255">
            <v>0</v>
          </cell>
          <cell r="E1255">
            <v>0</v>
          </cell>
          <cell r="F1255">
            <v>0</v>
          </cell>
          <cell r="G1255">
            <v>484977.9</v>
          </cell>
          <cell r="H1255">
            <v>0</v>
          </cell>
        </row>
        <row r="1256">
          <cell r="A1256" t="str">
            <v>10.03.62e</v>
          </cell>
          <cell r="B1256" t="str">
            <v>Vò trí beû goùc (&gt;240mm2)</v>
          </cell>
          <cell r="C1256" t="str">
            <v>V.trí</v>
          </cell>
          <cell r="D1256">
            <v>0</v>
          </cell>
          <cell r="E1256">
            <v>0</v>
          </cell>
          <cell r="F1256">
            <v>0</v>
          </cell>
          <cell r="G1256">
            <v>899480.99999999988</v>
          </cell>
          <cell r="H1256">
            <v>0</v>
          </cell>
        </row>
        <row r="1257">
          <cell r="A1257" t="str">
            <v>10.03.63b</v>
          </cell>
          <cell r="B1257" t="str">
            <v>Vöôït soâng &lt;=300m (95mm2)</v>
          </cell>
          <cell r="C1257" t="str">
            <v>V.trí</v>
          </cell>
          <cell r="D1257">
            <v>0</v>
          </cell>
          <cell r="E1257">
            <v>0</v>
          </cell>
          <cell r="F1257">
            <v>0</v>
          </cell>
          <cell r="G1257">
            <v>1566209.7</v>
          </cell>
          <cell r="H1257">
            <v>0</v>
          </cell>
        </row>
        <row r="1258">
          <cell r="A1258" t="str">
            <v>10.03.63c</v>
          </cell>
          <cell r="B1258" t="str">
            <v>Vöôït soâng &lt;=300m (150mm2)</v>
          </cell>
          <cell r="C1258" t="str">
            <v>V.trí</v>
          </cell>
          <cell r="D1258">
            <v>0</v>
          </cell>
          <cell r="E1258">
            <v>0</v>
          </cell>
          <cell r="F1258">
            <v>0</v>
          </cell>
          <cell r="G1258">
            <v>2346069</v>
          </cell>
          <cell r="H1258">
            <v>0</v>
          </cell>
        </row>
        <row r="1259">
          <cell r="A1259" t="str">
            <v>10.03.63d</v>
          </cell>
          <cell r="B1259" t="str">
            <v>Vöôït soâng &lt;=300m (240mm2)</v>
          </cell>
          <cell r="C1259" t="str">
            <v>V.trí</v>
          </cell>
          <cell r="D1259">
            <v>0</v>
          </cell>
          <cell r="E1259">
            <v>0</v>
          </cell>
          <cell r="F1259">
            <v>0</v>
          </cell>
          <cell r="G1259">
            <v>2640950.4</v>
          </cell>
          <cell r="H1259">
            <v>0</v>
          </cell>
        </row>
        <row r="1260">
          <cell r="A1260" t="str">
            <v>10.03.63e</v>
          </cell>
          <cell r="B1260" t="str">
            <v>Vöôït soâng &lt;=300m (&gt;240mm2)</v>
          </cell>
          <cell r="C1260" t="str">
            <v>V.trí</v>
          </cell>
          <cell r="D1260">
            <v>0</v>
          </cell>
          <cell r="E1260">
            <v>0</v>
          </cell>
          <cell r="F1260">
            <v>0</v>
          </cell>
          <cell r="G1260">
            <v>4790431.8</v>
          </cell>
          <cell r="H1260">
            <v>0</v>
          </cell>
        </row>
        <row r="1261">
          <cell r="A1261" t="str">
            <v>10.03.64b</v>
          </cell>
          <cell r="B1261" t="str">
            <v>Vöôït soâng &gt;300m (95mm2)</v>
          </cell>
          <cell r="C1261" t="str">
            <v>V.trí</v>
          </cell>
          <cell r="D1261">
            <v>0</v>
          </cell>
          <cell r="E1261">
            <v>0</v>
          </cell>
          <cell r="F1261">
            <v>0</v>
          </cell>
          <cell r="G1261">
            <v>2503710</v>
          </cell>
          <cell r="H1261">
            <v>0</v>
          </cell>
        </row>
        <row r="1262">
          <cell r="A1262" t="str">
            <v>10.03.64c</v>
          </cell>
          <cell r="B1262" t="str">
            <v>Vöôït soâng &gt;300m (150mm2)</v>
          </cell>
          <cell r="C1262" t="str">
            <v>V.trí</v>
          </cell>
          <cell r="D1262">
            <v>0</v>
          </cell>
          <cell r="E1262">
            <v>0</v>
          </cell>
          <cell r="F1262">
            <v>0</v>
          </cell>
          <cell r="G1262">
            <v>3748146.6</v>
          </cell>
          <cell r="H1262">
            <v>0</v>
          </cell>
        </row>
        <row r="1263">
          <cell r="A1263" t="str">
            <v>10.03.64d</v>
          </cell>
          <cell r="B1263" t="str">
            <v>Vöôït soâng &gt;300m (240mm2)</v>
          </cell>
          <cell r="C1263" t="str">
            <v>V.trí</v>
          </cell>
          <cell r="D1263">
            <v>0</v>
          </cell>
          <cell r="E1263">
            <v>0</v>
          </cell>
          <cell r="F1263">
            <v>0</v>
          </cell>
          <cell r="G1263">
            <v>4224778.8</v>
          </cell>
          <cell r="H1263">
            <v>0</v>
          </cell>
        </row>
        <row r="1264">
          <cell r="A1264" t="str">
            <v>10.03.64e</v>
          </cell>
          <cell r="B1264" t="str">
            <v>Vöôït soâng &gt;300m (&gt;240mm2)</v>
          </cell>
          <cell r="C1264" t="str">
            <v>V.trí</v>
          </cell>
          <cell r="D1264">
            <v>0</v>
          </cell>
          <cell r="E1264">
            <v>0</v>
          </cell>
          <cell r="F1264">
            <v>0</v>
          </cell>
          <cell r="G1264">
            <v>7664134.5000000009</v>
          </cell>
          <cell r="H1264">
            <v>0</v>
          </cell>
        </row>
        <row r="1265">
          <cell r="A1265" t="str">
            <v>10.04.00</v>
          </cell>
          <cell r="B1265" t="str">
            <v>COÂNG TAÙC EÙP NOÁI DAÂY</v>
          </cell>
          <cell r="H1265">
            <v>0</v>
          </cell>
        </row>
        <row r="1266">
          <cell r="A1266" t="str">
            <v>10.04.10a.1</v>
          </cell>
          <cell r="B1266" t="str">
            <v>Eùp noái daây 120 mm2</v>
          </cell>
          <cell r="C1266" t="str">
            <v>moái</v>
          </cell>
          <cell r="D1266">
            <v>22160</v>
          </cell>
          <cell r="E1266">
            <v>22160</v>
          </cell>
          <cell r="F1266">
            <v>22160</v>
          </cell>
          <cell r="G1266">
            <v>108354.3</v>
          </cell>
          <cell r="H1266">
            <v>0</v>
          </cell>
        </row>
        <row r="1267">
          <cell r="A1267" t="str">
            <v>10.04.10a.2</v>
          </cell>
          <cell r="B1267" t="str">
            <v>Eùp noái daây 150 mm2</v>
          </cell>
          <cell r="C1267" t="str">
            <v>moái</v>
          </cell>
          <cell r="D1267">
            <v>22160</v>
          </cell>
          <cell r="E1267">
            <v>22160</v>
          </cell>
          <cell r="F1267">
            <v>22160</v>
          </cell>
          <cell r="G1267">
            <v>136316.69999999998</v>
          </cell>
          <cell r="H1267">
            <v>0</v>
          </cell>
        </row>
        <row r="1268">
          <cell r="A1268" t="str">
            <v>10.04.10a.3</v>
          </cell>
          <cell r="B1268" t="str">
            <v>Eùp noái daây 185 mm2</v>
          </cell>
          <cell r="C1268" t="str">
            <v>moái</v>
          </cell>
          <cell r="D1268">
            <v>22160</v>
          </cell>
          <cell r="E1268">
            <v>22160</v>
          </cell>
          <cell r="F1268">
            <v>22160</v>
          </cell>
          <cell r="G1268">
            <v>167774.4</v>
          </cell>
          <cell r="H1268">
            <v>0</v>
          </cell>
        </row>
        <row r="1269">
          <cell r="A1269" t="str">
            <v>10.04.10a.4</v>
          </cell>
          <cell r="B1269" t="str">
            <v>Eùp noái daây 240 mm2</v>
          </cell>
          <cell r="C1269" t="str">
            <v>moái</v>
          </cell>
          <cell r="D1269">
            <v>22990</v>
          </cell>
          <cell r="E1269">
            <v>22990</v>
          </cell>
          <cell r="F1269">
            <v>22990</v>
          </cell>
          <cell r="G1269">
            <v>217873.7</v>
          </cell>
          <cell r="H1269">
            <v>0</v>
          </cell>
        </row>
        <row r="1270">
          <cell r="A1270" t="str">
            <v>10.04.10a.5</v>
          </cell>
          <cell r="B1270" t="str">
            <v>Eùp noái daây 300 mm2</v>
          </cell>
          <cell r="C1270" t="str">
            <v>moái</v>
          </cell>
          <cell r="D1270">
            <v>22990</v>
          </cell>
          <cell r="E1270">
            <v>22990</v>
          </cell>
          <cell r="F1270">
            <v>22990</v>
          </cell>
          <cell r="G1270">
            <v>233020</v>
          </cell>
          <cell r="H1270">
            <v>0</v>
          </cell>
        </row>
        <row r="1271">
          <cell r="A1271" t="str">
            <v>10.04.10a.6</v>
          </cell>
          <cell r="B1271" t="str">
            <v>Eùp noái daây 400 mm2</v>
          </cell>
          <cell r="C1271" t="str">
            <v>moái</v>
          </cell>
          <cell r="D1271">
            <v>22990</v>
          </cell>
          <cell r="E1271">
            <v>22990</v>
          </cell>
          <cell r="F1271">
            <v>22990</v>
          </cell>
          <cell r="G1271">
            <v>248166.3</v>
          </cell>
          <cell r="H1271">
            <v>0</v>
          </cell>
        </row>
        <row r="1272">
          <cell r="A1272" t="str">
            <v>10.04.10a.7</v>
          </cell>
          <cell r="B1272" t="str">
            <v>Eùp noái daây 500 mm2</v>
          </cell>
          <cell r="C1272" t="str">
            <v>moái</v>
          </cell>
          <cell r="D1272">
            <v>22990</v>
          </cell>
          <cell r="E1272">
            <v>22990</v>
          </cell>
          <cell r="F1272">
            <v>22990</v>
          </cell>
          <cell r="G1272">
            <v>145637.5</v>
          </cell>
          <cell r="H1272">
            <v>0</v>
          </cell>
        </row>
        <row r="1273">
          <cell r="A1273" t="str">
            <v>10.04.10b.1</v>
          </cell>
          <cell r="B1273" t="str">
            <v>Eùp khoùa leøo, neùo 120 mm2</v>
          </cell>
          <cell r="C1273" t="str">
            <v>moái</v>
          </cell>
          <cell r="D1273">
            <v>21500</v>
          </cell>
          <cell r="E1273">
            <v>21500</v>
          </cell>
          <cell r="F1273">
            <v>21500</v>
          </cell>
          <cell r="G1273">
            <v>58255</v>
          </cell>
          <cell r="H1273">
            <v>0</v>
          </cell>
        </row>
        <row r="1274">
          <cell r="A1274" t="str">
            <v>10.04.10b.2</v>
          </cell>
          <cell r="B1274" t="str">
            <v>Eùp khoùa leøo, neùo 150 mm2</v>
          </cell>
          <cell r="C1274" t="str">
            <v>moái</v>
          </cell>
          <cell r="D1274">
            <v>21500</v>
          </cell>
          <cell r="E1274">
            <v>21500</v>
          </cell>
          <cell r="F1274">
            <v>21500</v>
          </cell>
          <cell r="G1274">
            <v>72236.2</v>
          </cell>
          <cell r="H1274">
            <v>0</v>
          </cell>
        </row>
        <row r="1275">
          <cell r="A1275" t="str">
            <v>10.04.10b.3</v>
          </cell>
          <cell r="B1275" t="str">
            <v>Eùp khoùa leøo, neùo 185 mm2</v>
          </cell>
          <cell r="C1275" t="str">
            <v>moái</v>
          </cell>
          <cell r="D1275">
            <v>21500</v>
          </cell>
          <cell r="E1275">
            <v>21500</v>
          </cell>
          <cell r="F1275">
            <v>21500</v>
          </cell>
          <cell r="G1275">
            <v>88547.6</v>
          </cell>
          <cell r="H1275">
            <v>0</v>
          </cell>
        </row>
        <row r="1276">
          <cell r="A1276" t="str">
            <v>10.04.10b.4</v>
          </cell>
          <cell r="B1276" t="str">
            <v>Eùp khoùa leøo, neùo 240 mm2</v>
          </cell>
          <cell r="C1276" t="str">
            <v>moái</v>
          </cell>
          <cell r="D1276">
            <v>22000</v>
          </cell>
          <cell r="E1276">
            <v>22000</v>
          </cell>
          <cell r="F1276">
            <v>22000</v>
          </cell>
          <cell r="G1276">
            <v>115344.9</v>
          </cell>
          <cell r="H1276">
            <v>0</v>
          </cell>
        </row>
        <row r="1277">
          <cell r="A1277" t="str">
            <v>10.04.10b.5</v>
          </cell>
          <cell r="B1277" t="str">
            <v>Eùp khoùa leøo, neùo 300 mm2</v>
          </cell>
          <cell r="C1277" t="str">
            <v>moái</v>
          </cell>
          <cell r="D1277">
            <v>22000</v>
          </cell>
          <cell r="E1277">
            <v>22000</v>
          </cell>
          <cell r="F1277">
            <v>22000</v>
          </cell>
          <cell r="G1277">
            <v>116510</v>
          </cell>
          <cell r="H1277">
            <v>0</v>
          </cell>
        </row>
        <row r="1278">
          <cell r="A1278" t="str">
            <v>10.04.10b.6</v>
          </cell>
          <cell r="B1278" t="str">
            <v>Eùp khoùa leøo, neùo 400 mm2</v>
          </cell>
          <cell r="C1278" t="str">
            <v>moái</v>
          </cell>
          <cell r="D1278">
            <v>22000</v>
          </cell>
          <cell r="E1278">
            <v>22000</v>
          </cell>
          <cell r="F1278">
            <v>22000</v>
          </cell>
          <cell r="G1278">
            <v>145637.5</v>
          </cell>
          <cell r="H1278">
            <v>0</v>
          </cell>
        </row>
        <row r="1279">
          <cell r="A1279" t="str">
            <v>10.04.10b.7</v>
          </cell>
          <cell r="B1279" t="str">
            <v>Eùp khoùa leøo, neùo 500 mm2</v>
          </cell>
          <cell r="C1279" t="str">
            <v>moái</v>
          </cell>
          <cell r="D1279">
            <v>22000</v>
          </cell>
          <cell r="E1279">
            <v>22000</v>
          </cell>
          <cell r="F1279">
            <v>22000</v>
          </cell>
          <cell r="G1279">
            <v>174765</v>
          </cell>
          <cell r="H1279">
            <v>0</v>
          </cell>
        </row>
        <row r="1280">
          <cell r="A1280" t="str">
            <v>10.04.10c.1</v>
          </cell>
          <cell r="B1280" t="str">
            <v>Eùp vaù daây 120 mm2</v>
          </cell>
          <cell r="C1280" t="str">
            <v>moái</v>
          </cell>
          <cell r="D1280">
            <v>21500</v>
          </cell>
          <cell r="E1280">
            <v>21500</v>
          </cell>
          <cell r="F1280">
            <v>21500</v>
          </cell>
          <cell r="G1280">
            <v>9320.8000000000011</v>
          </cell>
          <cell r="H1280">
            <v>0</v>
          </cell>
        </row>
        <row r="1281">
          <cell r="A1281" t="str">
            <v>10.04.10c.2</v>
          </cell>
          <cell r="B1281" t="str">
            <v>Eùp vaù daây 150 mm2</v>
          </cell>
          <cell r="C1281" t="str">
            <v>moái</v>
          </cell>
          <cell r="D1281">
            <v>21500</v>
          </cell>
          <cell r="E1281">
            <v>21500</v>
          </cell>
          <cell r="F1281">
            <v>21500</v>
          </cell>
          <cell r="G1281">
            <v>9320.8000000000011</v>
          </cell>
          <cell r="H1281">
            <v>0</v>
          </cell>
        </row>
        <row r="1282">
          <cell r="A1282" t="str">
            <v>10.04.10c.3</v>
          </cell>
          <cell r="B1282" t="str">
            <v>Eùp vaù daây 185 mm2</v>
          </cell>
          <cell r="C1282" t="str">
            <v>moái</v>
          </cell>
          <cell r="D1282">
            <v>21500</v>
          </cell>
          <cell r="E1282">
            <v>21500</v>
          </cell>
          <cell r="F1282">
            <v>21500</v>
          </cell>
          <cell r="G1282">
            <v>9320.8000000000011</v>
          </cell>
          <cell r="H1282">
            <v>0</v>
          </cell>
        </row>
        <row r="1283">
          <cell r="A1283" t="str">
            <v>10.04.10c.4</v>
          </cell>
          <cell r="B1283" t="str">
            <v>Eùp vaù daây 240 mm2</v>
          </cell>
          <cell r="C1283" t="str">
            <v>moái</v>
          </cell>
          <cell r="D1283">
            <v>22000</v>
          </cell>
          <cell r="E1283">
            <v>22000</v>
          </cell>
          <cell r="F1283">
            <v>22000</v>
          </cell>
          <cell r="G1283">
            <v>11651</v>
          </cell>
          <cell r="H1283">
            <v>0</v>
          </cell>
        </row>
        <row r="1284">
          <cell r="A1284" t="str">
            <v>10.04.10c.5</v>
          </cell>
          <cell r="B1284" t="str">
            <v>Eùp vaù daây 300 mm2</v>
          </cell>
          <cell r="C1284" t="str">
            <v>moái</v>
          </cell>
          <cell r="D1284">
            <v>22000</v>
          </cell>
          <cell r="E1284">
            <v>22000</v>
          </cell>
          <cell r="F1284">
            <v>22000</v>
          </cell>
          <cell r="G1284">
            <v>11651</v>
          </cell>
          <cell r="H1284">
            <v>0</v>
          </cell>
        </row>
        <row r="1285">
          <cell r="A1285" t="str">
            <v>10.04.10c.6</v>
          </cell>
          <cell r="B1285" t="str">
            <v>Eùp vaù daây 400 mm2</v>
          </cell>
          <cell r="C1285" t="str">
            <v>moái</v>
          </cell>
          <cell r="D1285">
            <v>22000</v>
          </cell>
          <cell r="E1285">
            <v>22000</v>
          </cell>
          <cell r="F1285">
            <v>22000</v>
          </cell>
          <cell r="G1285">
            <v>11651</v>
          </cell>
          <cell r="H1285">
            <v>0</v>
          </cell>
        </row>
        <row r="1286">
          <cell r="A1286" t="str">
            <v>10.04.10c.7</v>
          </cell>
          <cell r="B1286" t="str">
            <v>Eùp vaù daây 500 mm2</v>
          </cell>
          <cell r="C1286" t="str">
            <v>moái</v>
          </cell>
          <cell r="D1286">
            <v>22000</v>
          </cell>
          <cell r="E1286">
            <v>22000</v>
          </cell>
          <cell r="F1286">
            <v>22000</v>
          </cell>
          <cell r="G1286">
            <v>11651</v>
          </cell>
          <cell r="H1286">
            <v>0</v>
          </cell>
        </row>
        <row r="1847">
          <cell r="C1847" t="str">
            <v>coät</v>
          </cell>
        </row>
        <row r="1848">
          <cell r="C1848" t="str">
            <v>coät</v>
          </cell>
        </row>
        <row r="1849">
          <cell r="C1849" t="str">
            <v>coät</v>
          </cell>
        </row>
        <row r="1850">
          <cell r="C1850" t="str">
            <v>coät</v>
          </cell>
        </row>
        <row r="1851">
          <cell r="C1851" t="str">
            <v>coät</v>
          </cell>
        </row>
        <row r="1852">
          <cell r="C1852" t="str">
            <v>coät</v>
          </cell>
        </row>
        <row r="1853">
          <cell r="C1853" t="str">
            <v>coät</v>
          </cell>
        </row>
        <row r="1854">
          <cell r="C1854" t="str">
            <v>coät</v>
          </cell>
        </row>
        <row r="1855">
          <cell r="C1855" t="str">
            <v>coät</v>
          </cell>
        </row>
        <row r="1856">
          <cell r="C1856" t="str">
            <v>coät</v>
          </cell>
        </row>
        <row r="1857">
          <cell r="C1857" t="str">
            <v>coät</v>
          </cell>
        </row>
        <row r="1858">
          <cell r="C1858" t="str">
            <v>coät</v>
          </cell>
        </row>
        <row r="1859">
          <cell r="C1859" t="str">
            <v>coät</v>
          </cell>
        </row>
        <row r="1860">
          <cell r="C1860" t="str">
            <v>coät</v>
          </cell>
        </row>
        <row r="1861">
          <cell r="C1861" t="str">
            <v>coät</v>
          </cell>
        </row>
        <row r="1862">
          <cell r="C1862" t="str">
            <v>coät</v>
          </cell>
        </row>
        <row r="1863">
          <cell r="C1863" t="str">
            <v>coät</v>
          </cell>
        </row>
        <row r="1864">
          <cell r="C1864" t="str">
            <v>coät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_LUC"/>
      <sheetName val="Sheet1"/>
      <sheetName val="THKL"/>
      <sheetName val="TONGHOPCHIPHIXAYLAP"/>
      <sheetName val="2_1DAP"/>
      <sheetName val="2_2TRAN"/>
      <sheetName val="2_3QTRAC"/>
      <sheetName val="2_4CNN"/>
      <sheetName val="2_5NHA MAY"/>
      <sheetName val="2_6KENHXA"/>
      <sheetName val="2_7TPP"/>
      <sheetName val="2_8DD"/>
      <sheetName val="BOCMO"/>
      <sheetName val="DT_DUONGTC"/>
      <sheetName val="KL_DUONG"/>
      <sheetName val="DIEN_TC"/>
      <sheetName val="Đgiá 366"/>
      <sheetName val="dongiaVCDD"/>
      <sheetName val="Chiet tinh dz35"/>
      <sheetName val="solieu"/>
      <sheetName val="TT-TBA35"/>
      <sheetName val="CHI TIET-NAMMUC_HC03_10"/>
      <sheetName val="luong"/>
      <sheetName val="DI-ESTI"/>
      <sheetName val="tienluong"/>
      <sheetName val="sat"/>
      <sheetName val="ptvt"/>
      <sheetName val="IBASE"/>
      <sheetName val="hinhhoc"/>
      <sheetName val="XL4Poppy"/>
      <sheetName val="T.Tinh"/>
      <sheetName val="MTP"/>
      <sheetName val="Tongke"/>
      <sheetName val="Gia vat tu"/>
      <sheetName val="PhÇnCK"/>
      <sheetName val="Gia-NC"/>
    </sheetNames>
    <sheetDataSet>
      <sheetData sheetId="0">
        <row r="4">
          <cell r="G4" t="str">
            <v>KG</v>
          </cell>
          <cell r="H4" t="str">
            <v>M³</v>
          </cell>
          <cell r="I4" t="str">
            <v>M³</v>
          </cell>
          <cell r="J4" t="str">
            <v>M³</v>
          </cell>
        </row>
        <row r="5">
          <cell r="D5" t="str">
            <v>BÊ TÔNG</v>
          </cell>
          <cell r="F5">
            <v>0</v>
          </cell>
        </row>
        <row r="6">
          <cell r="G6">
            <v>120</v>
          </cell>
          <cell r="H6">
            <v>0.39600000000000002</v>
          </cell>
          <cell r="I6">
            <v>1.0620000000000001</v>
          </cell>
        </row>
        <row r="7">
          <cell r="D7" t="str">
            <v>Bê tông đá 8x10 M150</v>
          </cell>
          <cell r="E7" t="str">
            <v>m³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G8">
            <v>221</v>
          </cell>
          <cell r="H8">
            <v>0.498</v>
          </cell>
          <cell r="I8">
            <v>0.89500000000000002</v>
          </cell>
        </row>
        <row r="9">
          <cell r="D9" t="str">
            <v>Bê tông đá 4x6 M150</v>
          </cell>
          <cell r="E9" t="str">
            <v>m³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G10">
            <v>266</v>
          </cell>
          <cell r="H10">
            <v>0.48199999999999998</v>
          </cell>
          <cell r="I10">
            <v>0.88400000000000001</v>
          </cell>
        </row>
        <row r="11">
          <cell r="D11" t="str">
            <v>Bê tông đá 4x6 M200</v>
          </cell>
          <cell r="E11" t="str">
            <v>m³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G12">
            <v>309</v>
          </cell>
          <cell r="H12">
            <v>0.46700000000000003</v>
          </cell>
          <cell r="I12">
            <v>0.873</v>
          </cell>
        </row>
        <row r="13">
          <cell r="D13" t="str">
            <v>Bê tông đá 4x6 M250</v>
          </cell>
          <cell r="E13" t="str">
            <v>m³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5">
          <cell r="D15" t="str">
            <v>Bê tông đá 2x4 M100</v>
          </cell>
          <cell r="E15" t="str">
            <v>m³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G16">
            <v>233</v>
          </cell>
          <cell r="H16">
            <v>0.496</v>
          </cell>
          <cell r="I16">
            <v>0.89100000000000001</v>
          </cell>
        </row>
        <row r="17">
          <cell r="D17" t="str">
            <v>Bê tông đá 2x4 M150</v>
          </cell>
          <cell r="E17" t="str">
            <v>m³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G18">
            <v>281</v>
          </cell>
          <cell r="H18">
            <v>0.47699999999999998</v>
          </cell>
          <cell r="I18">
            <v>0.88200000000000001</v>
          </cell>
        </row>
        <row r="19">
          <cell r="D19" t="str">
            <v>Bê tông đá 2x4 M200</v>
          </cell>
          <cell r="E19" t="str">
            <v>m³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G20">
            <v>327</v>
          </cell>
          <cell r="H20">
            <v>0.46100000000000002</v>
          </cell>
          <cell r="I20">
            <v>0.87</v>
          </cell>
        </row>
        <row r="21">
          <cell r="D21" t="str">
            <v>Bê tông đá 2x4 M250</v>
          </cell>
          <cell r="E21" t="str">
            <v>m³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G22">
            <v>374</v>
          </cell>
          <cell r="H22">
            <v>0.442</v>
          </cell>
          <cell r="I22">
            <v>0.86199999999999999</v>
          </cell>
        </row>
        <row r="23">
          <cell r="D23" t="str">
            <v>Bê tông đá 2x4 M300</v>
          </cell>
          <cell r="E23" t="str">
            <v>m³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G24">
            <v>111.83550000000001</v>
          </cell>
          <cell r="H24">
            <v>0.60719999999999996</v>
          </cell>
          <cell r="I24">
            <v>0.89300000000000002</v>
          </cell>
        </row>
        <row r="25">
          <cell r="D25" t="str">
            <v>Bê tông đá 4x6 M50</v>
          </cell>
          <cell r="E25" t="str">
            <v>m³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G26">
            <v>246</v>
          </cell>
          <cell r="H26">
            <v>0.495</v>
          </cell>
          <cell r="I26">
            <v>0.89100000000000001</v>
          </cell>
        </row>
        <row r="27">
          <cell r="D27" t="str">
            <v>Bê tông đá 1x2 M150</v>
          </cell>
          <cell r="E27" t="str">
            <v>m³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G28">
            <v>296</v>
          </cell>
          <cell r="H28">
            <v>0.47499999999999998</v>
          </cell>
          <cell r="I28">
            <v>0.88100000000000001</v>
          </cell>
        </row>
        <row r="29">
          <cell r="D29" t="str">
            <v>Bê tông đá 1x2 M200</v>
          </cell>
          <cell r="E29" t="str">
            <v>m³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G30">
            <v>344</v>
          </cell>
          <cell r="H30">
            <v>0.45600000000000002</v>
          </cell>
          <cell r="I30">
            <v>0.872</v>
          </cell>
        </row>
        <row r="31">
          <cell r="D31" t="str">
            <v>Bê tông đá 1x2 M250</v>
          </cell>
          <cell r="E31" t="str">
            <v>m³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G32">
            <v>455</v>
          </cell>
          <cell r="H32">
            <v>0.4</v>
          </cell>
          <cell r="I32">
            <v>0.85099999999999998</v>
          </cell>
        </row>
        <row r="33">
          <cell r="D33" t="str">
            <v>Bê tông đá 1x2 M350</v>
          </cell>
          <cell r="E33" t="str">
            <v>m³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J34" t="str">
            <v>Đá phôi</v>
          </cell>
        </row>
        <row r="35">
          <cell r="D35" t="str">
            <v>CỘNG</v>
          </cell>
          <cell r="E35" t="str">
            <v>A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7">
          <cell r="D37" t="str">
            <v>XÂY</v>
          </cell>
        </row>
        <row r="38">
          <cell r="G38">
            <v>161.71680000000001</v>
          </cell>
          <cell r="H38">
            <v>0.45780000000000004</v>
          </cell>
          <cell r="I38">
            <v>1.2</v>
          </cell>
        </row>
        <row r="39">
          <cell r="D39" t="str">
            <v>Xây đá hộc M100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59.205999999999996</v>
          </cell>
          <cell r="H40">
            <v>0.22400000000000003</v>
          </cell>
        </row>
        <row r="41">
          <cell r="D41" t="str">
            <v>Xây gạch ống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G42">
            <v>62.166299999999993</v>
          </cell>
          <cell r="H42">
            <v>0.23520000000000002</v>
          </cell>
        </row>
        <row r="43">
          <cell r="D43" t="str">
            <v>Xây gạch thẻ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5">
          <cell r="D45" t="str">
            <v>CỘNG</v>
          </cell>
          <cell r="E45" t="str">
            <v>B</v>
          </cell>
          <cell r="G45">
            <v>0</v>
          </cell>
          <cell r="H45">
            <v>0</v>
          </cell>
          <cell r="I45">
            <v>0</v>
          </cell>
        </row>
        <row r="47">
          <cell r="D47" t="str">
            <v>ĐẤT, ĐÁ ĐẮP</v>
          </cell>
        </row>
        <row r="48">
          <cell r="G48">
            <v>1.1000000000000001</v>
          </cell>
          <cell r="H48">
            <v>1.1299999999999999</v>
          </cell>
          <cell r="I48">
            <v>1.1599999999999999</v>
          </cell>
        </row>
        <row r="49">
          <cell r="D49" t="str">
            <v>Đắp đất khai thác</v>
          </cell>
          <cell r="F49">
            <v>0</v>
          </cell>
        </row>
        <row r="50">
          <cell r="G50">
            <v>1.1000000000000001</v>
          </cell>
          <cell r="H50">
            <v>1.1299999999999999</v>
          </cell>
          <cell r="I50">
            <v>1.1599999999999999</v>
          </cell>
        </row>
        <row r="51">
          <cell r="D51" t="str">
            <v>Đắp đất tận dụng</v>
          </cell>
          <cell r="F51">
            <v>0</v>
          </cell>
        </row>
        <row r="52">
          <cell r="G52">
            <v>1.1299999999999999</v>
          </cell>
          <cell r="H52">
            <v>1.1599999999999999</v>
          </cell>
        </row>
        <row r="53">
          <cell r="D53" t="str">
            <v>Đắp đá</v>
          </cell>
          <cell r="F53">
            <v>0</v>
          </cell>
          <cell r="I53">
            <v>0</v>
          </cell>
        </row>
        <row r="54">
          <cell r="G54">
            <v>1.22</v>
          </cell>
          <cell r="H54">
            <v>1.38</v>
          </cell>
        </row>
        <row r="55">
          <cell r="D55" t="str">
            <v>Dăm lọc</v>
          </cell>
          <cell r="F55">
            <v>0</v>
          </cell>
        </row>
        <row r="56">
          <cell r="G56">
            <v>1.31</v>
          </cell>
          <cell r="H56">
            <v>1.51</v>
          </cell>
        </row>
        <row r="57">
          <cell r="D57" t="str">
            <v>Cát lọc</v>
          </cell>
          <cell r="F57">
            <v>0</v>
          </cell>
        </row>
        <row r="59">
          <cell r="D59" t="str">
            <v>CỘNG</v>
          </cell>
          <cell r="E59" t="str">
            <v>C</v>
          </cell>
          <cell r="G59">
            <v>0</v>
          </cell>
          <cell r="H59">
            <v>0</v>
          </cell>
          <cell r="I59">
            <v>0</v>
          </cell>
        </row>
        <row r="60">
          <cell r="D60" t="str">
            <v>CỘNG</v>
          </cell>
          <cell r="E60" t="str">
            <v>C1</v>
          </cell>
          <cell r="G60">
            <v>0</v>
          </cell>
          <cell r="H60">
            <v>0</v>
          </cell>
          <cell r="I60">
            <v>0</v>
          </cell>
        </row>
        <row r="61">
          <cell r="D61" t="str">
            <v>CỘNG</v>
          </cell>
          <cell r="E61" t="str">
            <v>D</v>
          </cell>
          <cell r="G61">
            <v>0</v>
          </cell>
          <cell r="H61">
            <v>0</v>
          </cell>
          <cell r="I61">
            <v>0</v>
          </cell>
        </row>
        <row r="62">
          <cell r="D62" t="str">
            <v>CỘNG</v>
          </cell>
          <cell r="E62" t="str">
            <v>E</v>
          </cell>
          <cell r="G62">
            <v>0</v>
          </cell>
          <cell r="H62">
            <v>0</v>
          </cell>
          <cell r="I62">
            <v>0</v>
          </cell>
        </row>
        <row r="64">
          <cell r="D64" t="str">
            <v>TỔNG CỘNG</v>
          </cell>
          <cell r="G64">
            <v>0</v>
          </cell>
          <cell r="H64">
            <v>0</v>
          </cell>
          <cell r="I64">
            <v>0</v>
          </cell>
        </row>
        <row r="65">
          <cell r="D65" t="str">
            <v>CÁT</v>
          </cell>
        </row>
        <row r="66">
          <cell r="D66" t="str">
            <v>ĐÁ DĂM</v>
          </cell>
        </row>
        <row r="67">
          <cell r="D67" t="str">
            <v>ĐÁ HỘC</v>
          </cell>
        </row>
        <row r="68">
          <cell r="D68" t="str">
            <v>ĐÁ NỔ MÌN</v>
          </cell>
          <cell r="J68">
            <v>0</v>
          </cell>
        </row>
        <row r="69">
          <cell r="D69" t="str">
            <v>ĐẤT ĐẮP</v>
          </cell>
        </row>
        <row r="71">
          <cell r="D71" t="str">
            <v>Thuế Tài nguyên: 2% giá bán</v>
          </cell>
          <cell r="I71">
            <v>120000</v>
          </cell>
          <cell r="J71">
            <v>0</v>
          </cell>
        </row>
        <row r="72">
          <cell r="D72" t="str">
            <v>Thuế Môi trường (Nghị định 137/2005/NĐ-CP ngày 9/11/2005 của Chính phủ</v>
          </cell>
          <cell r="J72">
            <v>0</v>
          </cell>
        </row>
        <row r="73">
          <cell r="I73" t="str">
            <v>Cộng</v>
          </cell>
          <cell r="J73">
            <v>0</v>
          </cell>
        </row>
      </sheetData>
      <sheetData sheetId="1"/>
      <sheetData sheetId="2"/>
      <sheetData sheetId="3">
        <row r="7">
          <cell r="C7" t="str">
            <v>Chi phí xây lắp công trình (I+II)</v>
          </cell>
          <cell r="D7">
            <v>499752.85065414151</v>
          </cell>
          <cell r="E7">
            <v>49975.285065414166</v>
          </cell>
          <cell r="F7">
            <v>549728.13571955566</v>
          </cell>
        </row>
        <row r="8">
          <cell r="C8" t="str">
            <v>Công trình chính (I.1+I.2)</v>
          </cell>
          <cell r="D8">
            <v>471566.04959768633</v>
          </cell>
          <cell r="E8">
            <v>47156.604959768643</v>
          </cell>
          <cell r="F8">
            <v>518722.65455745498</v>
          </cell>
        </row>
        <row r="10">
          <cell r="C10" t="str">
            <v>Cụm công trình đầu mối</v>
          </cell>
          <cell r="D10">
            <v>365142.48370648286</v>
          </cell>
          <cell r="E10">
            <v>36514.248370648296</v>
          </cell>
          <cell r="F10">
            <v>401656.73207713116</v>
          </cell>
        </row>
        <row r="11">
          <cell r="B11" t="str">
            <v>DD</v>
          </cell>
          <cell r="C11" t="str">
            <v>Đập dâng</v>
          </cell>
          <cell r="D11">
            <v>178965.61007652315</v>
          </cell>
          <cell r="E11">
            <v>17896.561007652315</v>
          </cell>
          <cell r="F11">
            <v>196862.17108417547</v>
          </cell>
        </row>
        <row r="12">
          <cell r="B12" t="str">
            <v>DT</v>
          </cell>
          <cell r="C12" t="str">
            <v>Đập tràn</v>
          </cell>
          <cell r="D12">
            <v>185617.64702244292</v>
          </cell>
          <cell r="E12">
            <v>18561.764702244294</v>
          </cell>
          <cell r="F12">
            <v>204179.4117246872</v>
          </cell>
        </row>
        <row r="13">
          <cell r="B13" t="str">
            <v>QT</v>
          </cell>
          <cell r="C13" t="str">
            <v>Hệ thống quan trắc</v>
          </cell>
          <cell r="D13">
            <v>559.22660751682633</v>
          </cell>
          <cell r="E13">
            <v>55.922660751682635</v>
          </cell>
          <cell r="F13">
            <v>615.14926826850899</v>
          </cell>
        </row>
        <row r="15">
          <cell r="C15" t="str">
            <v>Tuyến năng lượng</v>
          </cell>
          <cell r="D15">
            <v>106423.56589120349</v>
          </cell>
          <cell r="E15">
            <v>10642.356589120349</v>
          </cell>
          <cell r="F15">
            <v>117065.92248032383</v>
          </cell>
        </row>
        <row r="16">
          <cell r="B16" t="str">
            <v>CNN</v>
          </cell>
          <cell r="C16" t="str">
            <v>Cửa lấy nước</v>
          </cell>
          <cell r="D16">
            <v>31131.141874149882</v>
          </cell>
          <cell r="E16">
            <v>3113.1141874149885</v>
          </cell>
          <cell r="F16">
            <v>34244.256061564869</v>
          </cell>
        </row>
        <row r="17">
          <cell r="B17" t="str">
            <v>NM</v>
          </cell>
          <cell r="C17" t="str">
            <v>Nhà máy</v>
          </cell>
          <cell r="D17">
            <v>57336.603649064426</v>
          </cell>
          <cell r="E17">
            <v>5733.6603649064427</v>
          </cell>
          <cell r="F17">
            <v>63070.264013970867</v>
          </cell>
        </row>
        <row r="18">
          <cell r="B18" t="str">
            <v>KX</v>
          </cell>
          <cell r="C18" t="str">
            <v>Kênh xả</v>
          </cell>
          <cell r="D18">
            <v>14859.785229889838</v>
          </cell>
          <cell r="E18">
            <v>1485.978522988984</v>
          </cell>
          <cell r="F18">
            <v>16345.763752878822</v>
          </cell>
        </row>
        <row r="19">
          <cell r="B19" t="str">
            <v>TRAM</v>
          </cell>
          <cell r="C19" t="str">
            <v>Trạm phân phối điện 110KV</v>
          </cell>
          <cell r="D19">
            <v>3096.0351380993375</v>
          </cell>
          <cell r="E19">
            <v>309.60351380993376</v>
          </cell>
          <cell r="F19">
            <v>3405.6386519092712</v>
          </cell>
        </row>
        <row r="21">
          <cell r="C21" t="str">
            <v>Công trình tạm phục vụ thi công</v>
          </cell>
          <cell r="D21">
            <v>28186.801056455188</v>
          </cell>
          <cell r="E21">
            <v>2818.6801056455188</v>
          </cell>
          <cell r="F21">
            <v>31005.481162100707</v>
          </cell>
        </row>
        <row r="22">
          <cell r="B22" t="str">
            <v>CONG</v>
          </cell>
          <cell r="C22" t="str">
            <v>Đê quai và cống dẫn dòng</v>
          </cell>
          <cell r="D22">
            <v>20170.178213294519</v>
          </cell>
          <cell r="E22">
            <v>2017.0178213294521</v>
          </cell>
          <cell r="F22">
            <v>22187.196034623972</v>
          </cell>
        </row>
        <row r="23">
          <cell r="B23" t="str">
            <v>LT</v>
          </cell>
          <cell r="C23" t="str">
            <v>Lán trại</v>
          </cell>
          <cell r="D23">
            <v>4715.6604959768638</v>
          </cell>
          <cell r="E23">
            <v>471.5660495976864</v>
          </cell>
          <cell r="F23">
            <v>5187.2265455745501</v>
          </cell>
        </row>
        <row r="24">
          <cell r="B24" t="str">
            <v>KPT</v>
          </cell>
          <cell r="C24" t="str">
            <v>Khu phụ trợ (trừ phần mặt bằng)</v>
          </cell>
          <cell r="D24">
            <v>3300.9623471838045</v>
          </cell>
          <cell r="E24">
            <v>330.09623471838046</v>
          </cell>
          <cell r="F24">
            <v>3631.0585819021849</v>
          </cell>
        </row>
        <row r="26">
          <cell r="C26" t="str">
            <v>Công tác chuẩn bị</v>
          </cell>
          <cell r="D26">
            <v>32158.564047928441</v>
          </cell>
          <cell r="E26">
            <v>3215.8564047928439</v>
          </cell>
          <cell r="F26">
            <v>35374.420452721286</v>
          </cell>
        </row>
        <row r="27">
          <cell r="B27" t="str">
            <v>GT</v>
          </cell>
          <cell r="C27" t="str">
            <v>Hệ thống đường giao thông vận hành</v>
          </cell>
          <cell r="D27">
            <v>19000</v>
          </cell>
          <cell r="E27">
            <v>1900</v>
          </cell>
          <cell r="F27">
            <v>20900</v>
          </cell>
        </row>
        <row r="28">
          <cell r="B28" t="str">
            <v>DTCT</v>
          </cell>
          <cell r="C28" t="str">
            <v>Đường thi công vận hành trong công trường giai đoạn 1</v>
          </cell>
          <cell r="D28">
            <v>16000</v>
          </cell>
          <cell r="E28">
            <v>1600</v>
          </cell>
          <cell r="F28">
            <v>17600</v>
          </cell>
        </row>
        <row r="29">
          <cell r="B29" t="str">
            <v>DNCT</v>
          </cell>
          <cell r="C29" t="str">
            <v>Cải tạo đường ngoài công trường giai đoạn 2</v>
          </cell>
          <cell r="D29">
            <v>3000</v>
          </cell>
          <cell r="E29">
            <v>300</v>
          </cell>
          <cell r="F29">
            <v>3300</v>
          </cell>
        </row>
        <row r="30">
          <cell r="B30" t="str">
            <v>DNCT</v>
          </cell>
          <cell r="C30" t="str">
            <v>Cải tạo đường ngoài công trường</v>
          </cell>
          <cell r="D30">
            <v>3000</v>
          </cell>
          <cell r="E30">
            <v>300</v>
          </cell>
          <cell r="F30">
            <v>3300</v>
          </cell>
        </row>
        <row r="31">
          <cell r="B31" t="str">
            <v>CDIEN</v>
          </cell>
          <cell r="C31" t="str">
            <v>Công trình cấp điện thi công</v>
          </cell>
          <cell r="D31">
            <v>6433.6912549999997</v>
          </cell>
          <cell r="E31">
            <v>643.3691255</v>
          </cell>
          <cell r="F31">
            <v>7077.0603805000001</v>
          </cell>
        </row>
        <row r="32">
          <cell r="B32" t="str">
            <v>DNOI</v>
          </cell>
          <cell r="C32" t="str">
            <v>Hệ thống đấu nối</v>
          </cell>
          <cell r="D32">
            <v>1774.08</v>
          </cell>
          <cell r="E32">
            <v>177.40800000000002</v>
          </cell>
          <cell r="F32">
            <v>1951.4879999999998</v>
          </cell>
        </row>
        <row r="33">
          <cell r="B33" t="str">
            <v>NUOC</v>
          </cell>
          <cell r="C33" t="str">
            <v>Công trình cấp nước thi công</v>
          </cell>
          <cell r="D33">
            <v>2498.7642532707077</v>
          </cell>
          <cell r="E33">
            <v>249.87642532707079</v>
          </cell>
          <cell r="F33">
            <v>2748.6406785977783</v>
          </cell>
        </row>
        <row r="34">
          <cell r="B34" t="str">
            <v>BMO</v>
          </cell>
          <cell r="C34" t="str">
            <v>Bóc mỏ vật liệu</v>
          </cell>
          <cell r="D34">
            <v>2452.0285396577365</v>
          </cell>
          <cell r="E34">
            <v>245.20285396577367</v>
          </cell>
          <cell r="F34">
            <v>2697.23139362351</v>
          </cell>
        </row>
        <row r="36">
          <cell r="C36" t="str">
            <v>Công trình đồng bộ</v>
          </cell>
          <cell r="D36">
            <v>5000</v>
          </cell>
          <cell r="E36">
            <v>500</v>
          </cell>
          <cell r="F36">
            <v>5500</v>
          </cell>
        </row>
        <row r="37">
          <cell r="B37" t="str">
            <v>NVH</v>
          </cell>
          <cell r="C37" t="str">
            <v>Khu nhà quản lý vận hành</v>
          </cell>
          <cell r="D37">
            <v>5000</v>
          </cell>
          <cell r="E37">
            <v>500</v>
          </cell>
          <cell r="F37">
            <v>5500</v>
          </cell>
        </row>
        <row r="39">
          <cell r="C39" t="str">
            <v>Tổng vốn xây dựng</v>
          </cell>
          <cell r="D39">
            <v>536911.41470206995</v>
          </cell>
          <cell r="E39">
            <v>53691.141470207011</v>
          </cell>
          <cell r="F39">
            <v>590602.55617227696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  <sheetName val="PHU_LUC"/>
      <sheetName val="TONGHOPCHIPHIXAYLAP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5880</v>
          </cell>
          <cell r="C6">
            <v>6993</v>
          </cell>
          <cell r="D6">
            <v>10290</v>
          </cell>
          <cell r="E6">
            <v>14910</v>
          </cell>
          <cell r="F6">
            <v>21630</v>
          </cell>
        </row>
        <row r="7">
          <cell r="A7">
            <v>2</v>
          </cell>
          <cell r="B7">
            <v>3255</v>
          </cell>
          <cell r="C7">
            <v>3875</v>
          </cell>
          <cell r="D7">
            <v>5691</v>
          </cell>
          <cell r="E7">
            <v>8253</v>
          </cell>
          <cell r="F7">
            <v>11970</v>
          </cell>
        </row>
        <row r="8">
          <cell r="A8">
            <v>3</v>
          </cell>
          <cell r="B8">
            <v>2342</v>
          </cell>
          <cell r="C8">
            <v>2783</v>
          </cell>
          <cell r="D8">
            <v>4095</v>
          </cell>
          <cell r="E8">
            <v>5943</v>
          </cell>
          <cell r="F8">
            <v>8610</v>
          </cell>
        </row>
        <row r="9">
          <cell r="A9">
            <v>4</v>
          </cell>
          <cell r="B9">
            <v>1922</v>
          </cell>
          <cell r="C9">
            <v>2279</v>
          </cell>
          <cell r="D9">
            <v>3350</v>
          </cell>
          <cell r="E9">
            <v>4862</v>
          </cell>
          <cell r="F9">
            <v>7046</v>
          </cell>
        </row>
        <row r="10">
          <cell r="A10">
            <v>5</v>
          </cell>
          <cell r="B10">
            <v>1680</v>
          </cell>
          <cell r="C10">
            <v>1995</v>
          </cell>
          <cell r="D10">
            <v>2940</v>
          </cell>
          <cell r="E10">
            <v>4263</v>
          </cell>
          <cell r="F10">
            <v>6185</v>
          </cell>
        </row>
        <row r="11">
          <cell r="A11">
            <v>6</v>
          </cell>
          <cell r="B11">
            <v>1523</v>
          </cell>
          <cell r="C11">
            <v>1806</v>
          </cell>
          <cell r="D11">
            <v>2657</v>
          </cell>
          <cell r="E11">
            <v>3854</v>
          </cell>
          <cell r="F11">
            <v>5586</v>
          </cell>
        </row>
        <row r="12">
          <cell r="A12">
            <v>7</v>
          </cell>
          <cell r="B12">
            <v>1397</v>
          </cell>
          <cell r="C12">
            <v>1670</v>
          </cell>
          <cell r="D12">
            <v>2447</v>
          </cell>
          <cell r="E12">
            <v>3549</v>
          </cell>
          <cell r="F12">
            <v>5145</v>
          </cell>
        </row>
        <row r="13">
          <cell r="A13">
            <v>8</v>
          </cell>
          <cell r="B13">
            <v>1313</v>
          </cell>
          <cell r="C13">
            <v>1554</v>
          </cell>
          <cell r="D13">
            <v>2289</v>
          </cell>
          <cell r="E13">
            <v>3318</v>
          </cell>
          <cell r="F13">
            <v>4809</v>
          </cell>
        </row>
        <row r="14">
          <cell r="A14">
            <v>9</v>
          </cell>
          <cell r="B14">
            <v>1229</v>
          </cell>
          <cell r="C14">
            <v>1470</v>
          </cell>
          <cell r="D14">
            <v>2153</v>
          </cell>
          <cell r="E14">
            <v>3129</v>
          </cell>
          <cell r="F14">
            <v>4526</v>
          </cell>
        </row>
        <row r="15">
          <cell r="A15">
            <v>10</v>
          </cell>
          <cell r="B15">
            <v>1166</v>
          </cell>
          <cell r="C15">
            <v>1397</v>
          </cell>
          <cell r="D15">
            <v>2048</v>
          </cell>
          <cell r="E15">
            <v>2972</v>
          </cell>
          <cell r="F15">
            <v>4305</v>
          </cell>
        </row>
        <row r="16">
          <cell r="A16">
            <v>11</v>
          </cell>
          <cell r="B16">
            <v>1113</v>
          </cell>
          <cell r="C16">
            <v>1334</v>
          </cell>
          <cell r="D16">
            <v>1953</v>
          </cell>
          <cell r="E16">
            <v>2835</v>
          </cell>
          <cell r="F16">
            <v>4106</v>
          </cell>
        </row>
        <row r="17">
          <cell r="A17">
            <v>12</v>
          </cell>
          <cell r="B17">
            <v>1071</v>
          </cell>
          <cell r="C17">
            <v>1271</v>
          </cell>
          <cell r="D17">
            <v>1869</v>
          </cell>
          <cell r="E17">
            <v>2709</v>
          </cell>
          <cell r="F17">
            <v>3927</v>
          </cell>
        </row>
        <row r="18">
          <cell r="A18">
            <v>13</v>
          </cell>
          <cell r="B18">
            <v>1019</v>
          </cell>
          <cell r="C18">
            <v>1208</v>
          </cell>
          <cell r="D18">
            <v>1775</v>
          </cell>
          <cell r="E18">
            <v>2583</v>
          </cell>
          <cell r="F18">
            <v>3738</v>
          </cell>
        </row>
        <row r="19">
          <cell r="A19">
            <v>14</v>
          </cell>
          <cell r="B19">
            <v>966</v>
          </cell>
          <cell r="C19">
            <v>1155</v>
          </cell>
          <cell r="D19">
            <v>1701</v>
          </cell>
          <cell r="E19">
            <v>2457</v>
          </cell>
          <cell r="F19">
            <v>3570</v>
          </cell>
        </row>
        <row r="20">
          <cell r="A20">
            <v>15</v>
          </cell>
          <cell r="B20">
            <v>924</v>
          </cell>
          <cell r="C20">
            <v>1103</v>
          </cell>
          <cell r="D20">
            <v>1628</v>
          </cell>
          <cell r="E20">
            <v>2352</v>
          </cell>
          <cell r="F20">
            <v>3413</v>
          </cell>
        </row>
        <row r="21">
          <cell r="A21">
            <v>16</v>
          </cell>
          <cell r="B21">
            <v>893</v>
          </cell>
          <cell r="C21">
            <v>1061</v>
          </cell>
          <cell r="D21">
            <v>1554</v>
          </cell>
          <cell r="E21">
            <v>2258</v>
          </cell>
          <cell r="F21">
            <v>3266</v>
          </cell>
        </row>
        <row r="22">
          <cell r="A22">
            <v>17</v>
          </cell>
          <cell r="B22">
            <v>861</v>
          </cell>
          <cell r="C22">
            <v>1029</v>
          </cell>
          <cell r="D22">
            <v>1502</v>
          </cell>
          <cell r="E22">
            <v>2184</v>
          </cell>
          <cell r="F22">
            <v>3171</v>
          </cell>
        </row>
        <row r="23">
          <cell r="A23">
            <v>18</v>
          </cell>
          <cell r="B23">
            <v>840</v>
          </cell>
          <cell r="C23">
            <v>998</v>
          </cell>
          <cell r="D23">
            <v>1470</v>
          </cell>
          <cell r="E23">
            <v>3132</v>
          </cell>
          <cell r="F23">
            <v>3087</v>
          </cell>
        </row>
        <row r="24">
          <cell r="A24">
            <v>19</v>
          </cell>
          <cell r="B24">
            <v>819</v>
          </cell>
          <cell r="C24">
            <v>966</v>
          </cell>
          <cell r="D24">
            <v>1428</v>
          </cell>
          <cell r="E24">
            <v>2069</v>
          </cell>
          <cell r="F24">
            <v>2993</v>
          </cell>
        </row>
        <row r="25">
          <cell r="A25">
            <v>20</v>
          </cell>
          <cell r="B25">
            <v>788</v>
          </cell>
          <cell r="C25">
            <v>935</v>
          </cell>
          <cell r="D25">
            <v>1376</v>
          </cell>
          <cell r="E25">
            <v>1995</v>
          </cell>
          <cell r="F25">
            <v>2898</v>
          </cell>
        </row>
        <row r="26">
          <cell r="A26">
            <v>21</v>
          </cell>
          <cell r="B26">
            <v>756</v>
          </cell>
          <cell r="C26">
            <v>903</v>
          </cell>
          <cell r="D26">
            <v>1323</v>
          </cell>
          <cell r="E26">
            <v>1922</v>
          </cell>
          <cell r="F26">
            <v>2783</v>
          </cell>
        </row>
        <row r="27">
          <cell r="A27">
            <v>22</v>
          </cell>
          <cell r="B27">
            <v>725</v>
          </cell>
          <cell r="C27">
            <v>861</v>
          </cell>
          <cell r="D27">
            <v>1271</v>
          </cell>
          <cell r="E27">
            <v>1848</v>
          </cell>
          <cell r="F27">
            <v>2678</v>
          </cell>
        </row>
        <row r="28">
          <cell r="A28">
            <v>23</v>
          </cell>
          <cell r="B28">
            <v>704</v>
          </cell>
          <cell r="C28">
            <v>830</v>
          </cell>
          <cell r="D28">
            <v>1229</v>
          </cell>
          <cell r="E28">
            <v>1775</v>
          </cell>
          <cell r="F28">
            <v>2573</v>
          </cell>
        </row>
        <row r="29">
          <cell r="A29">
            <v>24</v>
          </cell>
          <cell r="B29">
            <v>683</v>
          </cell>
          <cell r="C29">
            <v>809</v>
          </cell>
          <cell r="D29">
            <v>1187</v>
          </cell>
          <cell r="E29">
            <v>1722</v>
          </cell>
          <cell r="F29">
            <v>2489</v>
          </cell>
        </row>
        <row r="30">
          <cell r="A30">
            <v>25</v>
          </cell>
          <cell r="B30">
            <v>651</v>
          </cell>
          <cell r="C30">
            <v>777</v>
          </cell>
          <cell r="D30">
            <v>1145</v>
          </cell>
          <cell r="E30">
            <v>1659</v>
          </cell>
          <cell r="F30">
            <v>2415</v>
          </cell>
        </row>
        <row r="31">
          <cell r="A31">
            <v>26</v>
          </cell>
          <cell r="B31">
            <v>630</v>
          </cell>
          <cell r="C31">
            <v>756</v>
          </cell>
          <cell r="D31">
            <v>1113</v>
          </cell>
          <cell r="E31">
            <v>1607</v>
          </cell>
          <cell r="F31">
            <v>2331</v>
          </cell>
        </row>
        <row r="32">
          <cell r="A32">
            <v>27</v>
          </cell>
          <cell r="B32">
            <v>609</v>
          </cell>
          <cell r="C32">
            <v>735</v>
          </cell>
          <cell r="D32">
            <v>1071</v>
          </cell>
          <cell r="E32">
            <v>1554</v>
          </cell>
          <cell r="F32">
            <v>2258</v>
          </cell>
        </row>
        <row r="33">
          <cell r="A33">
            <v>28</v>
          </cell>
          <cell r="B33">
            <v>588</v>
          </cell>
          <cell r="C33">
            <v>704</v>
          </cell>
          <cell r="D33">
            <v>1040</v>
          </cell>
          <cell r="E33">
            <v>1502</v>
          </cell>
          <cell r="F33">
            <v>2174</v>
          </cell>
        </row>
        <row r="34">
          <cell r="A34">
            <v>29</v>
          </cell>
          <cell r="B34">
            <v>578</v>
          </cell>
          <cell r="C34">
            <v>683</v>
          </cell>
          <cell r="D34">
            <v>998</v>
          </cell>
          <cell r="E34">
            <v>1449</v>
          </cell>
          <cell r="F34">
            <v>2100</v>
          </cell>
        </row>
        <row r="35">
          <cell r="A35">
            <v>30</v>
          </cell>
          <cell r="B35">
            <v>557</v>
          </cell>
          <cell r="C35">
            <v>662</v>
          </cell>
          <cell r="D35">
            <v>966</v>
          </cell>
          <cell r="E35">
            <v>1407</v>
          </cell>
          <cell r="F35">
            <v>2037</v>
          </cell>
        </row>
        <row r="36">
          <cell r="A36">
            <v>31</v>
          </cell>
          <cell r="B36">
            <v>536</v>
          </cell>
          <cell r="C36">
            <v>641</v>
          </cell>
          <cell r="D36">
            <v>945</v>
          </cell>
          <cell r="E36">
            <v>1365</v>
          </cell>
          <cell r="F36">
            <v>1974</v>
          </cell>
        </row>
        <row r="37">
          <cell r="A37">
            <v>32</v>
          </cell>
          <cell r="B37">
            <v>536</v>
          </cell>
          <cell r="C37">
            <v>641</v>
          </cell>
          <cell r="D37">
            <v>945</v>
          </cell>
          <cell r="E37">
            <v>1365</v>
          </cell>
          <cell r="F37">
            <v>1974</v>
          </cell>
        </row>
        <row r="38">
          <cell r="A38">
            <v>33</v>
          </cell>
          <cell r="B38">
            <v>536</v>
          </cell>
          <cell r="C38">
            <v>641</v>
          </cell>
          <cell r="D38">
            <v>945</v>
          </cell>
          <cell r="E38">
            <v>1365</v>
          </cell>
          <cell r="F38">
            <v>1974</v>
          </cell>
        </row>
        <row r="39">
          <cell r="A39">
            <v>34</v>
          </cell>
          <cell r="B39">
            <v>536</v>
          </cell>
          <cell r="C39">
            <v>641</v>
          </cell>
          <cell r="D39">
            <v>945</v>
          </cell>
          <cell r="E39">
            <v>1365</v>
          </cell>
          <cell r="F39">
            <v>1974</v>
          </cell>
        </row>
        <row r="40">
          <cell r="A40">
            <v>35</v>
          </cell>
          <cell r="B40">
            <v>536</v>
          </cell>
          <cell r="C40">
            <v>641</v>
          </cell>
          <cell r="D40">
            <v>945</v>
          </cell>
          <cell r="E40">
            <v>1365</v>
          </cell>
          <cell r="F40">
            <v>1974</v>
          </cell>
        </row>
        <row r="41">
          <cell r="A41">
            <v>36</v>
          </cell>
          <cell r="B41">
            <v>525</v>
          </cell>
          <cell r="C41">
            <v>620</v>
          </cell>
          <cell r="D41">
            <v>914</v>
          </cell>
          <cell r="E41">
            <v>1323</v>
          </cell>
          <cell r="F41">
            <v>1922</v>
          </cell>
        </row>
        <row r="42">
          <cell r="A42">
            <v>37</v>
          </cell>
          <cell r="B42">
            <v>525</v>
          </cell>
          <cell r="C42">
            <v>620</v>
          </cell>
          <cell r="D42">
            <v>914</v>
          </cell>
          <cell r="E42">
            <v>1323</v>
          </cell>
          <cell r="F42">
            <v>1922</v>
          </cell>
        </row>
        <row r="43">
          <cell r="A43">
            <v>38</v>
          </cell>
          <cell r="B43">
            <v>525</v>
          </cell>
          <cell r="C43">
            <v>620</v>
          </cell>
          <cell r="D43">
            <v>914</v>
          </cell>
          <cell r="E43">
            <v>1323</v>
          </cell>
          <cell r="F43">
            <v>1922</v>
          </cell>
        </row>
        <row r="44">
          <cell r="A44">
            <v>39</v>
          </cell>
          <cell r="B44">
            <v>525</v>
          </cell>
          <cell r="C44">
            <v>620</v>
          </cell>
          <cell r="D44">
            <v>914</v>
          </cell>
          <cell r="E44">
            <v>1323</v>
          </cell>
          <cell r="F44">
            <v>1922</v>
          </cell>
        </row>
        <row r="45">
          <cell r="A45">
            <v>40</v>
          </cell>
          <cell r="B45">
            <v>525</v>
          </cell>
          <cell r="C45">
            <v>620</v>
          </cell>
          <cell r="D45">
            <v>914</v>
          </cell>
          <cell r="E45">
            <v>1323</v>
          </cell>
          <cell r="F45">
            <v>1922</v>
          </cell>
        </row>
        <row r="46">
          <cell r="A46">
            <v>41</v>
          </cell>
          <cell r="B46">
            <v>515</v>
          </cell>
          <cell r="C46">
            <v>609</v>
          </cell>
          <cell r="D46">
            <v>893</v>
          </cell>
          <cell r="E46">
            <v>1302</v>
          </cell>
          <cell r="F46">
            <v>1880</v>
          </cell>
        </row>
        <row r="47">
          <cell r="A47">
            <v>42</v>
          </cell>
          <cell r="B47">
            <v>515</v>
          </cell>
          <cell r="C47">
            <v>609</v>
          </cell>
          <cell r="D47">
            <v>893</v>
          </cell>
          <cell r="E47">
            <v>1302</v>
          </cell>
          <cell r="F47">
            <v>1880</v>
          </cell>
        </row>
        <row r="48">
          <cell r="A48">
            <v>43</v>
          </cell>
          <cell r="B48">
            <v>515</v>
          </cell>
          <cell r="C48">
            <v>609</v>
          </cell>
          <cell r="D48">
            <v>893</v>
          </cell>
          <cell r="E48">
            <v>1302</v>
          </cell>
          <cell r="F48">
            <v>1880</v>
          </cell>
        </row>
        <row r="49">
          <cell r="A49">
            <v>44</v>
          </cell>
          <cell r="B49">
            <v>515</v>
          </cell>
          <cell r="C49">
            <v>609</v>
          </cell>
          <cell r="D49">
            <v>893</v>
          </cell>
          <cell r="E49">
            <v>1302</v>
          </cell>
          <cell r="F49">
            <v>1880</v>
          </cell>
        </row>
        <row r="50">
          <cell r="A50">
            <v>45</v>
          </cell>
          <cell r="B50">
            <v>515</v>
          </cell>
          <cell r="C50">
            <v>609</v>
          </cell>
          <cell r="D50">
            <v>893</v>
          </cell>
          <cell r="E50">
            <v>1302</v>
          </cell>
          <cell r="F50">
            <v>1880</v>
          </cell>
        </row>
        <row r="51">
          <cell r="A51">
            <v>46</v>
          </cell>
          <cell r="B51">
            <v>504</v>
          </cell>
          <cell r="C51">
            <v>599</v>
          </cell>
          <cell r="D51">
            <v>872</v>
          </cell>
          <cell r="E51">
            <v>1271</v>
          </cell>
          <cell r="F51">
            <v>1838</v>
          </cell>
        </row>
        <row r="52">
          <cell r="A52">
            <v>47</v>
          </cell>
          <cell r="B52">
            <v>504</v>
          </cell>
          <cell r="C52">
            <v>599</v>
          </cell>
          <cell r="D52">
            <v>872</v>
          </cell>
          <cell r="E52">
            <v>1271</v>
          </cell>
          <cell r="F52">
            <v>1838</v>
          </cell>
        </row>
        <row r="53">
          <cell r="A53">
            <v>48</v>
          </cell>
          <cell r="B53">
            <v>504</v>
          </cell>
          <cell r="C53">
            <v>599</v>
          </cell>
          <cell r="D53">
            <v>872</v>
          </cell>
          <cell r="E53">
            <v>1271</v>
          </cell>
          <cell r="F53">
            <v>1838</v>
          </cell>
        </row>
        <row r="54">
          <cell r="A54">
            <v>49</v>
          </cell>
          <cell r="B54">
            <v>504</v>
          </cell>
          <cell r="C54">
            <v>599</v>
          </cell>
          <cell r="D54">
            <v>872</v>
          </cell>
          <cell r="E54">
            <v>1271</v>
          </cell>
          <cell r="F54">
            <v>1838</v>
          </cell>
        </row>
        <row r="55">
          <cell r="A55">
            <v>50</v>
          </cell>
          <cell r="B55">
            <v>504</v>
          </cell>
          <cell r="C55">
            <v>599</v>
          </cell>
          <cell r="D55">
            <v>872</v>
          </cell>
          <cell r="E55">
            <v>1271</v>
          </cell>
          <cell r="F55">
            <v>1838</v>
          </cell>
        </row>
        <row r="56">
          <cell r="A56">
            <v>51</v>
          </cell>
          <cell r="B56">
            <v>494</v>
          </cell>
          <cell r="C56">
            <v>588</v>
          </cell>
          <cell r="D56">
            <v>861</v>
          </cell>
          <cell r="E56">
            <v>1250</v>
          </cell>
          <cell r="F56">
            <v>1806</v>
          </cell>
        </row>
        <row r="57">
          <cell r="A57">
            <v>52</v>
          </cell>
          <cell r="B57">
            <v>494</v>
          </cell>
          <cell r="C57">
            <v>588</v>
          </cell>
          <cell r="D57">
            <v>861</v>
          </cell>
          <cell r="E57">
            <v>1250</v>
          </cell>
          <cell r="F57">
            <v>1806</v>
          </cell>
        </row>
        <row r="58">
          <cell r="A58">
            <v>53</v>
          </cell>
          <cell r="B58">
            <v>494</v>
          </cell>
          <cell r="C58">
            <v>588</v>
          </cell>
          <cell r="D58">
            <v>861</v>
          </cell>
          <cell r="E58">
            <v>1250</v>
          </cell>
          <cell r="F58">
            <v>1806</v>
          </cell>
        </row>
        <row r="59">
          <cell r="A59">
            <v>54</v>
          </cell>
          <cell r="B59">
            <v>494</v>
          </cell>
          <cell r="C59">
            <v>588</v>
          </cell>
          <cell r="D59">
            <v>861</v>
          </cell>
          <cell r="E59">
            <v>1250</v>
          </cell>
          <cell r="F59">
            <v>1806</v>
          </cell>
        </row>
        <row r="60">
          <cell r="A60">
            <v>55</v>
          </cell>
          <cell r="B60">
            <v>494</v>
          </cell>
          <cell r="C60">
            <v>588</v>
          </cell>
          <cell r="D60">
            <v>861</v>
          </cell>
          <cell r="E60">
            <v>1250</v>
          </cell>
          <cell r="F60">
            <v>1806</v>
          </cell>
        </row>
        <row r="61">
          <cell r="A61">
            <v>56</v>
          </cell>
          <cell r="B61">
            <v>483</v>
          </cell>
          <cell r="C61">
            <v>578</v>
          </cell>
          <cell r="D61">
            <v>851</v>
          </cell>
          <cell r="E61">
            <v>1229</v>
          </cell>
          <cell r="F61">
            <v>1775</v>
          </cell>
        </row>
        <row r="62">
          <cell r="A62">
            <v>57</v>
          </cell>
          <cell r="B62">
            <v>483</v>
          </cell>
          <cell r="C62">
            <v>578</v>
          </cell>
          <cell r="D62">
            <v>851</v>
          </cell>
          <cell r="E62">
            <v>1229</v>
          </cell>
          <cell r="F62">
            <v>1775</v>
          </cell>
        </row>
        <row r="63">
          <cell r="A63">
            <v>58</v>
          </cell>
          <cell r="B63">
            <v>483</v>
          </cell>
          <cell r="C63">
            <v>578</v>
          </cell>
          <cell r="D63">
            <v>851</v>
          </cell>
          <cell r="E63">
            <v>1229</v>
          </cell>
          <cell r="F63">
            <v>1775</v>
          </cell>
        </row>
        <row r="64">
          <cell r="A64">
            <v>59</v>
          </cell>
          <cell r="B64">
            <v>483</v>
          </cell>
          <cell r="C64">
            <v>578</v>
          </cell>
          <cell r="D64">
            <v>851</v>
          </cell>
          <cell r="E64">
            <v>1229</v>
          </cell>
          <cell r="F64">
            <v>1775</v>
          </cell>
        </row>
        <row r="65">
          <cell r="A65">
            <v>60</v>
          </cell>
          <cell r="B65">
            <v>483</v>
          </cell>
          <cell r="C65">
            <v>578</v>
          </cell>
          <cell r="D65">
            <v>851</v>
          </cell>
          <cell r="E65">
            <v>1229</v>
          </cell>
          <cell r="F65">
            <v>1775</v>
          </cell>
        </row>
        <row r="66">
          <cell r="A66">
            <v>61</v>
          </cell>
          <cell r="B66">
            <v>478</v>
          </cell>
          <cell r="C66">
            <v>567</v>
          </cell>
          <cell r="D66">
            <v>830</v>
          </cell>
          <cell r="E66">
            <v>1208</v>
          </cell>
          <cell r="F66">
            <v>1754</v>
          </cell>
        </row>
        <row r="67">
          <cell r="A67">
            <v>62</v>
          </cell>
          <cell r="B67">
            <v>478</v>
          </cell>
          <cell r="C67">
            <v>567</v>
          </cell>
          <cell r="D67">
            <v>830</v>
          </cell>
          <cell r="E67">
            <v>1208</v>
          </cell>
          <cell r="F67">
            <v>1754</v>
          </cell>
        </row>
        <row r="68">
          <cell r="A68">
            <v>63</v>
          </cell>
          <cell r="B68">
            <v>478</v>
          </cell>
          <cell r="C68">
            <v>567</v>
          </cell>
          <cell r="D68">
            <v>830</v>
          </cell>
          <cell r="E68">
            <v>1208</v>
          </cell>
          <cell r="F68">
            <v>1754</v>
          </cell>
        </row>
        <row r="69">
          <cell r="A69">
            <v>64</v>
          </cell>
          <cell r="B69">
            <v>478</v>
          </cell>
          <cell r="C69">
            <v>567</v>
          </cell>
          <cell r="D69">
            <v>830</v>
          </cell>
          <cell r="E69">
            <v>1208</v>
          </cell>
          <cell r="F69">
            <v>1754</v>
          </cell>
        </row>
        <row r="70">
          <cell r="A70">
            <v>65</v>
          </cell>
          <cell r="B70">
            <v>478</v>
          </cell>
          <cell r="C70">
            <v>567</v>
          </cell>
          <cell r="D70">
            <v>830</v>
          </cell>
          <cell r="E70">
            <v>1208</v>
          </cell>
          <cell r="F70">
            <v>1754</v>
          </cell>
        </row>
        <row r="71">
          <cell r="A71">
            <v>66</v>
          </cell>
          <cell r="B71">
            <v>478</v>
          </cell>
          <cell r="C71">
            <v>567</v>
          </cell>
          <cell r="D71">
            <v>830</v>
          </cell>
          <cell r="E71">
            <v>1208</v>
          </cell>
          <cell r="F71">
            <v>1754</v>
          </cell>
        </row>
        <row r="72">
          <cell r="A72">
            <v>67</v>
          </cell>
          <cell r="B72">
            <v>478</v>
          </cell>
          <cell r="C72">
            <v>567</v>
          </cell>
          <cell r="D72">
            <v>830</v>
          </cell>
          <cell r="E72">
            <v>1208</v>
          </cell>
          <cell r="F72">
            <v>1754</v>
          </cell>
        </row>
        <row r="73">
          <cell r="A73">
            <v>68</v>
          </cell>
          <cell r="B73">
            <v>478</v>
          </cell>
          <cell r="C73">
            <v>567</v>
          </cell>
          <cell r="D73">
            <v>830</v>
          </cell>
          <cell r="E73">
            <v>1208</v>
          </cell>
          <cell r="F73">
            <v>1754</v>
          </cell>
        </row>
        <row r="74">
          <cell r="A74">
            <v>69</v>
          </cell>
          <cell r="B74">
            <v>478</v>
          </cell>
          <cell r="C74">
            <v>567</v>
          </cell>
          <cell r="D74">
            <v>830</v>
          </cell>
          <cell r="E74">
            <v>1208</v>
          </cell>
          <cell r="F74">
            <v>1754</v>
          </cell>
        </row>
        <row r="75">
          <cell r="A75">
            <v>70</v>
          </cell>
          <cell r="B75">
            <v>478</v>
          </cell>
          <cell r="C75">
            <v>567</v>
          </cell>
          <cell r="D75">
            <v>830</v>
          </cell>
          <cell r="E75">
            <v>1208</v>
          </cell>
          <cell r="F75">
            <v>1754</v>
          </cell>
        </row>
        <row r="76">
          <cell r="A76">
            <v>71</v>
          </cell>
          <cell r="B76">
            <v>473</v>
          </cell>
          <cell r="C76">
            <v>562</v>
          </cell>
          <cell r="D76">
            <v>819</v>
          </cell>
          <cell r="E76">
            <v>1187</v>
          </cell>
          <cell r="F76">
            <v>1722</v>
          </cell>
        </row>
        <row r="77">
          <cell r="A77">
            <v>72</v>
          </cell>
          <cell r="B77">
            <v>473</v>
          </cell>
          <cell r="C77">
            <v>562</v>
          </cell>
          <cell r="D77">
            <v>819</v>
          </cell>
          <cell r="E77">
            <v>1187</v>
          </cell>
          <cell r="F77">
            <v>1722</v>
          </cell>
        </row>
        <row r="78">
          <cell r="A78">
            <v>73</v>
          </cell>
          <cell r="B78">
            <v>473</v>
          </cell>
          <cell r="C78">
            <v>562</v>
          </cell>
          <cell r="D78">
            <v>819</v>
          </cell>
          <cell r="E78">
            <v>1187</v>
          </cell>
          <cell r="F78">
            <v>1722</v>
          </cell>
        </row>
        <row r="79">
          <cell r="A79">
            <v>74</v>
          </cell>
          <cell r="B79">
            <v>473</v>
          </cell>
          <cell r="C79">
            <v>562</v>
          </cell>
          <cell r="D79">
            <v>819</v>
          </cell>
          <cell r="E79">
            <v>1187</v>
          </cell>
          <cell r="F79">
            <v>1722</v>
          </cell>
        </row>
        <row r="80">
          <cell r="A80">
            <v>75</v>
          </cell>
          <cell r="B80">
            <v>473</v>
          </cell>
          <cell r="C80">
            <v>562</v>
          </cell>
          <cell r="D80">
            <v>819</v>
          </cell>
          <cell r="E80">
            <v>1187</v>
          </cell>
          <cell r="F80">
            <v>1722</v>
          </cell>
        </row>
        <row r="81">
          <cell r="A81">
            <v>76</v>
          </cell>
          <cell r="B81">
            <v>473</v>
          </cell>
          <cell r="C81">
            <v>562</v>
          </cell>
          <cell r="D81">
            <v>819</v>
          </cell>
          <cell r="E81">
            <v>1187</v>
          </cell>
          <cell r="F81">
            <v>1722</v>
          </cell>
        </row>
        <row r="82">
          <cell r="A82">
            <v>77</v>
          </cell>
          <cell r="B82">
            <v>473</v>
          </cell>
          <cell r="C82">
            <v>562</v>
          </cell>
          <cell r="D82">
            <v>819</v>
          </cell>
          <cell r="E82">
            <v>1187</v>
          </cell>
          <cell r="F82">
            <v>1722</v>
          </cell>
        </row>
        <row r="83">
          <cell r="A83">
            <v>78</v>
          </cell>
          <cell r="B83">
            <v>473</v>
          </cell>
          <cell r="C83">
            <v>562</v>
          </cell>
          <cell r="D83">
            <v>819</v>
          </cell>
          <cell r="E83">
            <v>1187</v>
          </cell>
          <cell r="F83">
            <v>1722</v>
          </cell>
        </row>
        <row r="84">
          <cell r="A84">
            <v>79</v>
          </cell>
          <cell r="B84">
            <v>473</v>
          </cell>
          <cell r="C84">
            <v>562</v>
          </cell>
          <cell r="D84">
            <v>819</v>
          </cell>
          <cell r="E84">
            <v>1187</v>
          </cell>
          <cell r="F84">
            <v>1722</v>
          </cell>
        </row>
        <row r="85">
          <cell r="A85">
            <v>80</v>
          </cell>
          <cell r="B85">
            <v>473</v>
          </cell>
          <cell r="C85">
            <v>562</v>
          </cell>
          <cell r="D85">
            <v>819</v>
          </cell>
          <cell r="E85">
            <v>1187</v>
          </cell>
          <cell r="F85">
            <v>1722</v>
          </cell>
        </row>
        <row r="86">
          <cell r="A86">
            <v>81</v>
          </cell>
          <cell r="B86">
            <v>467</v>
          </cell>
          <cell r="C86">
            <v>557</v>
          </cell>
          <cell r="D86">
            <v>814</v>
          </cell>
          <cell r="E86">
            <v>1176</v>
          </cell>
          <cell r="F86">
            <v>1712</v>
          </cell>
        </row>
        <row r="87">
          <cell r="A87">
            <v>82</v>
          </cell>
          <cell r="B87">
            <v>467</v>
          </cell>
          <cell r="C87">
            <v>557</v>
          </cell>
          <cell r="D87">
            <v>814</v>
          </cell>
          <cell r="E87">
            <v>1176</v>
          </cell>
          <cell r="F87">
            <v>1712</v>
          </cell>
        </row>
        <row r="88">
          <cell r="A88">
            <v>83</v>
          </cell>
          <cell r="B88">
            <v>467</v>
          </cell>
          <cell r="C88">
            <v>557</v>
          </cell>
          <cell r="D88">
            <v>814</v>
          </cell>
          <cell r="E88">
            <v>1176</v>
          </cell>
          <cell r="F88">
            <v>1712</v>
          </cell>
        </row>
        <row r="89">
          <cell r="A89">
            <v>84</v>
          </cell>
          <cell r="B89">
            <v>467</v>
          </cell>
          <cell r="C89">
            <v>557</v>
          </cell>
          <cell r="D89">
            <v>814</v>
          </cell>
          <cell r="E89">
            <v>1176</v>
          </cell>
          <cell r="F89">
            <v>1712</v>
          </cell>
        </row>
        <row r="90">
          <cell r="A90">
            <v>85</v>
          </cell>
          <cell r="B90">
            <v>467</v>
          </cell>
          <cell r="C90">
            <v>557</v>
          </cell>
          <cell r="D90">
            <v>814</v>
          </cell>
          <cell r="E90">
            <v>1176</v>
          </cell>
          <cell r="F90">
            <v>1712</v>
          </cell>
        </row>
        <row r="91">
          <cell r="A91">
            <v>86</v>
          </cell>
          <cell r="B91">
            <v>467</v>
          </cell>
          <cell r="C91">
            <v>557</v>
          </cell>
          <cell r="D91">
            <v>814</v>
          </cell>
          <cell r="E91">
            <v>1176</v>
          </cell>
          <cell r="F91">
            <v>1712</v>
          </cell>
        </row>
        <row r="92">
          <cell r="A92">
            <v>87</v>
          </cell>
          <cell r="B92">
            <v>467</v>
          </cell>
          <cell r="C92">
            <v>557</v>
          </cell>
          <cell r="D92">
            <v>814</v>
          </cell>
          <cell r="E92">
            <v>1176</v>
          </cell>
          <cell r="F92">
            <v>1712</v>
          </cell>
        </row>
        <row r="93">
          <cell r="A93">
            <v>88</v>
          </cell>
          <cell r="B93">
            <v>467</v>
          </cell>
          <cell r="C93">
            <v>557</v>
          </cell>
          <cell r="D93">
            <v>814</v>
          </cell>
          <cell r="E93">
            <v>1176</v>
          </cell>
          <cell r="F93">
            <v>1712</v>
          </cell>
        </row>
        <row r="94">
          <cell r="A94">
            <v>89</v>
          </cell>
          <cell r="B94">
            <v>467</v>
          </cell>
          <cell r="C94">
            <v>557</v>
          </cell>
          <cell r="D94">
            <v>814</v>
          </cell>
          <cell r="E94">
            <v>1176</v>
          </cell>
          <cell r="F94">
            <v>1712</v>
          </cell>
        </row>
        <row r="95">
          <cell r="A95">
            <v>90</v>
          </cell>
          <cell r="B95">
            <v>467</v>
          </cell>
          <cell r="C95">
            <v>557</v>
          </cell>
          <cell r="D95">
            <v>814</v>
          </cell>
          <cell r="E95">
            <v>1176</v>
          </cell>
          <cell r="F95">
            <v>1712</v>
          </cell>
        </row>
        <row r="96">
          <cell r="A96">
            <v>91</v>
          </cell>
          <cell r="B96">
            <v>462</v>
          </cell>
          <cell r="C96">
            <v>551</v>
          </cell>
          <cell r="D96">
            <v>809</v>
          </cell>
          <cell r="E96">
            <v>1166</v>
          </cell>
          <cell r="F96">
            <v>1691</v>
          </cell>
        </row>
        <row r="97">
          <cell r="A97">
            <v>92</v>
          </cell>
          <cell r="B97">
            <v>462</v>
          </cell>
          <cell r="C97">
            <v>551</v>
          </cell>
          <cell r="D97">
            <v>809</v>
          </cell>
          <cell r="E97">
            <v>1166</v>
          </cell>
          <cell r="F97">
            <v>1691</v>
          </cell>
        </row>
        <row r="98">
          <cell r="A98">
            <v>93</v>
          </cell>
          <cell r="B98">
            <v>462</v>
          </cell>
          <cell r="C98">
            <v>551</v>
          </cell>
          <cell r="D98">
            <v>809</v>
          </cell>
          <cell r="E98">
            <v>1166</v>
          </cell>
          <cell r="F98">
            <v>1691</v>
          </cell>
        </row>
        <row r="99">
          <cell r="A99">
            <v>94</v>
          </cell>
          <cell r="B99">
            <v>462</v>
          </cell>
          <cell r="C99">
            <v>551</v>
          </cell>
          <cell r="D99">
            <v>809</v>
          </cell>
          <cell r="E99">
            <v>1166</v>
          </cell>
          <cell r="F99">
            <v>1691</v>
          </cell>
        </row>
        <row r="100">
          <cell r="A100">
            <v>95</v>
          </cell>
          <cell r="B100">
            <v>462</v>
          </cell>
          <cell r="C100">
            <v>551</v>
          </cell>
          <cell r="D100">
            <v>809</v>
          </cell>
          <cell r="E100">
            <v>1166</v>
          </cell>
          <cell r="F100">
            <v>1691</v>
          </cell>
        </row>
        <row r="101">
          <cell r="A101">
            <v>96</v>
          </cell>
          <cell r="B101">
            <v>462</v>
          </cell>
          <cell r="C101">
            <v>551</v>
          </cell>
          <cell r="D101">
            <v>809</v>
          </cell>
          <cell r="E101">
            <v>1166</v>
          </cell>
          <cell r="F101">
            <v>1691</v>
          </cell>
        </row>
        <row r="102">
          <cell r="A102">
            <v>97</v>
          </cell>
          <cell r="B102">
            <v>462</v>
          </cell>
          <cell r="C102">
            <v>551</v>
          </cell>
          <cell r="D102">
            <v>809</v>
          </cell>
          <cell r="E102">
            <v>1166</v>
          </cell>
          <cell r="F102">
            <v>1691</v>
          </cell>
        </row>
        <row r="103">
          <cell r="A103">
            <v>98</v>
          </cell>
          <cell r="B103">
            <v>462</v>
          </cell>
          <cell r="C103">
            <v>551</v>
          </cell>
          <cell r="D103">
            <v>809</v>
          </cell>
          <cell r="E103">
            <v>1166</v>
          </cell>
          <cell r="F103">
            <v>1691</v>
          </cell>
        </row>
        <row r="104">
          <cell r="A104">
            <v>99</v>
          </cell>
          <cell r="B104">
            <v>462</v>
          </cell>
          <cell r="C104">
            <v>551</v>
          </cell>
          <cell r="D104">
            <v>809</v>
          </cell>
          <cell r="E104">
            <v>1166</v>
          </cell>
          <cell r="F104">
            <v>1691</v>
          </cell>
        </row>
        <row r="105">
          <cell r="A105">
            <v>100</v>
          </cell>
          <cell r="B105">
            <v>462</v>
          </cell>
          <cell r="C105">
            <v>551</v>
          </cell>
          <cell r="D105">
            <v>809</v>
          </cell>
          <cell r="E105">
            <v>1166</v>
          </cell>
          <cell r="F105">
            <v>1691</v>
          </cell>
        </row>
        <row r="106">
          <cell r="A106">
            <v>101</v>
          </cell>
          <cell r="B106">
            <v>457</v>
          </cell>
          <cell r="C106">
            <v>546</v>
          </cell>
          <cell r="D106">
            <v>798</v>
          </cell>
          <cell r="E106">
            <v>1155</v>
          </cell>
          <cell r="F106">
            <v>1680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  <sheetName val="PHU_LUC"/>
      <sheetName val="TONGHOPCHIPHIXAYLAP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5880</v>
          </cell>
          <cell r="C6">
            <v>6993</v>
          </cell>
          <cell r="D6">
            <v>10290</v>
          </cell>
          <cell r="E6">
            <v>14910</v>
          </cell>
          <cell r="F6">
            <v>21630</v>
          </cell>
        </row>
        <row r="7">
          <cell r="A7">
            <v>2</v>
          </cell>
          <cell r="B7">
            <v>3255</v>
          </cell>
          <cell r="C7">
            <v>3875</v>
          </cell>
          <cell r="D7">
            <v>5691</v>
          </cell>
          <cell r="E7">
            <v>8253</v>
          </cell>
          <cell r="F7">
            <v>11970</v>
          </cell>
        </row>
        <row r="8">
          <cell r="A8">
            <v>3</v>
          </cell>
          <cell r="B8">
            <v>2342</v>
          </cell>
          <cell r="C8">
            <v>2783</v>
          </cell>
          <cell r="D8">
            <v>4095</v>
          </cell>
          <cell r="E8">
            <v>5943</v>
          </cell>
          <cell r="F8">
            <v>8610</v>
          </cell>
        </row>
        <row r="9">
          <cell r="A9">
            <v>4</v>
          </cell>
          <cell r="B9">
            <v>1922</v>
          </cell>
          <cell r="C9">
            <v>2279</v>
          </cell>
          <cell r="D9">
            <v>3350</v>
          </cell>
          <cell r="E9">
            <v>4862</v>
          </cell>
          <cell r="F9">
            <v>7046</v>
          </cell>
        </row>
        <row r="10">
          <cell r="A10">
            <v>5</v>
          </cell>
          <cell r="B10">
            <v>1680</v>
          </cell>
          <cell r="C10">
            <v>1995</v>
          </cell>
          <cell r="D10">
            <v>2940</v>
          </cell>
          <cell r="E10">
            <v>4263</v>
          </cell>
          <cell r="F10">
            <v>6185</v>
          </cell>
        </row>
        <row r="11">
          <cell r="A11">
            <v>6</v>
          </cell>
          <cell r="B11">
            <v>1523</v>
          </cell>
          <cell r="C11">
            <v>1806</v>
          </cell>
          <cell r="D11">
            <v>2657</v>
          </cell>
          <cell r="E11">
            <v>3854</v>
          </cell>
          <cell r="F11">
            <v>5586</v>
          </cell>
        </row>
        <row r="12">
          <cell r="A12">
            <v>7</v>
          </cell>
          <cell r="B12">
            <v>1397</v>
          </cell>
          <cell r="C12">
            <v>1670</v>
          </cell>
          <cell r="D12">
            <v>2447</v>
          </cell>
          <cell r="E12">
            <v>3549</v>
          </cell>
          <cell r="F12">
            <v>5145</v>
          </cell>
        </row>
        <row r="13">
          <cell r="A13">
            <v>8</v>
          </cell>
          <cell r="B13">
            <v>1313</v>
          </cell>
          <cell r="C13">
            <v>1554</v>
          </cell>
          <cell r="D13">
            <v>2289</v>
          </cell>
          <cell r="E13">
            <v>3318</v>
          </cell>
          <cell r="F13">
            <v>4809</v>
          </cell>
        </row>
        <row r="14">
          <cell r="A14">
            <v>9</v>
          </cell>
          <cell r="B14">
            <v>1229</v>
          </cell>
          <cell r="C14">
            <v>1470</v>
          </cell>
          <cell r="D14">
            <v>2153</v>
          </cell>
          <cell r="E14">
            <v>3129</v>
          </cell>
          <cell r="F14">
            <v>4526</v>
          </cell>
        </row>
        <row r="15">
          <cell r="A15">
            <v>10</v>
          </cell>
          <cell r="B15">
            <v>1166</v>
          </cell>
          <cell r="C15">
            <v>1397</v>
          </cell>
          <cell r="D15">
            <v>2048</v>
          </cell>
          <cell r="E15">
            <v>2972</v>
          </cell>
          <cell r="F15">
            <v>4305</v>
          </cell>
        </row>
        <row r="16">
          <cell r="A16">
            <v>11</v>
          </cell>
          <cell r="B16">
            <v>1113</v>
          </cell>
          <cell r="C16">
            <v>1334</v>
          </cell>
          <cell r="D16">
            <v>1953</v>
          </cell>
          <cell r="E16">
            <v>2835</v>
          </cell>
          <cell r="F16">
            <v>4106</v>
          </cell>
        </row>
        <row r="17">
          <cell r="A17">
            <v>12</v>
          </cell>
          <cell r="B17">
            <v>1071</v>
          </cell>
          <cell r="C17">
            <v>1271</v>
          </cell>
          <cell r="D17">
            <v>1869</v>
          </cell>
          <cell r="E17">
            <v>2709</v>
          </cell>
          <cell r="F17">
            <v>3927</v>
          </cell>
        </row>
        <row r="18">
          <cell r="A18">
            <v>13</v>
          </cell>
          <cell r="B18">
            <v>1019</v>
          </cell>
          <cell r="C18">
            <v>1208</v>
          </cell>
          <cell r="D18">
            <v>1775</v>
          </cell>
          <cell r="E18">
            <v>2583</v>
          </cell>
          <cell r="F18">
            <v>3738</v>
          </cell>
        </row>
        <row r="19">
          <cell r="A19">
            <v>14</v>
          </cell>
          <cell r="B19">
            <v>966</v>
          </cell>
          <cell r="C19">
            <v>1155</v>
          </cell>
          <cell r="D19">
            <v>1701</v>
          </cell>
          <cell r="E19">
            <v>2457</v>
          </cell>
          <cell r="F19">
            <v>3570</v>
          </cell>
        </row>
        <row r="20">
          <cell r="A20">
            <v>15</v>
          </cell>
          <cell r="B20">
            <v>924</v>
          </cell>
          <cell r="C20">
            <v>1103</v>
          </cell>
          <cell r="D20">
            <v>1628</v>
          </cell>
          <cell r="E20">
            <v>2352</v>
          </cell>
          <cell r="F20">
            <v>3413</v>
          </cell>
        </row>
        <row r="21">
          <cell r="A21">
            <v>16</v>
          </cell>
          <cell r="B21">
            <v>893</v>
          </cell>
          <cell r="C21">
            <v>1061</v>
          </cell>
          <cell r="D21">
            <v>1554</v>
          </cell>
          <cell r="E21">
            <v>2258</v>
          </cell>
          <cell r="F21">
            <v>3266</v>
          </cell>
        </row>
        <row r="22">
          <cell r="A22">
            <v>17</v>
          </cell>
          <cell r="B22">
            <v>861</v>
          </cell>
          <cell r="C22">
            <v>1029</v>
          </cell>
          <cell r="D22">
            <v>1502</v>
          </cell>
          <cell r="E22">
            <v>2184</v>
          </cell>
          <cell r="F22">
            <v>3171</v>
          </cell>
        </row>
        <row r="23">
          <cell r="A23">
            <v>18</v>
          </cell>
          <cell r="B23">
            <v>840</v>
          </cell>
          <cell r="C23">
            <v>998</v>
          </cell>
          <cell r="D23">
            <v>1470</v>
          </cell>
          <cell r="E23">
            <v>3132</v>
          </cell>
          <cell r="F23">
            <v>3087</v>
          </cell>
        </row>
        <row r="24">
          <cell r="A24">
            <v>19</v>
          </cell>
          <cell r="B24">
            <v>819</v>
          </cell>
          <cell r="C24">
            <v>966</v>
          </cell>
          <cell r="D24">
            <v>1428</v>
          </cell>
          <cell r="E24">
            <v>2069</v>
          </cell>
          <cell r="F24">
            <v>2993</v>
          </cell>
        </row>
        <row r="25">
          <cell r="A25">
            <v>20</v>
          </cell>
          <cell r="B25">
            <v>788</v>
          </cell>
          <cell r="C25">
            <v>935</v>
          </cell>
          <cell r="D25">
            <v>1376</v>
          </cell>
          <cell r="E25">
            <v>1995</v>
          </cell>
          <cell r="F25">
            <v>2898</v>
          </cell>
        </row>
        <row r="26">
          <cell r="A26">
            <v>21</v>
          </cell>
          <cell r="B26">
            <v>756</v>
          </cell>
          <cell r="C26">
            <v>903</v>
          </cell>
          <cell r="D26">
            <v>1323</v>
          </cell>
          <cell r="E26">
            <v>1922</v>
          </cell>
          <cell r="F26">
            <v>2783</v>
          </cell>
        </row>
        <row r="27">
          <cell r="A27">
            <v>22</v>
          </cell>
          <cell r="B27">
            <v>725</v>
          </cell>
          <cell r="C27">
            <v>861</v>
          </cell>
          <cell r="D27">
            <v>1271</v>
          </cell>
          <cell r="E27">
            <v>1848</v>
          </cell>
          <cell r="F27">
            <v>2678</v>
          </cell>
        </row>
        <row r="28">
          <cell r="A28">
            <v>23</v>
          </cell>
          <cell r="B28">
            <v>704</v>
          </cell>
          <cell r="C28">
            <v>830</v>
          </cell>
          <cell r="D28">
            <v>1229</v>
          </cell>
          <cell r="E28">
            <v>1775</v>
          </cell>
          <cell r="F28">
            <v>2573</v>
          </cell>
        </row>
        <row r="29">
          <cell r="A29">
            <v>24</v>
          </cell>
          <cell r="B29">
            <v>683</v>
          </cell>
          <cell r="C29">
            <v>809</v>
          </cell>
          <cell r="D29">
            <v>1187</v>
          </cell>
          <cell r="E29">
            <v>1722</v>
          </cell>
          <cell r="F29">
            <v>2489</v>
          </cell>
        </row>
        <row r="30">
          <cell r="A30">
            <v>25</v>
          </cell>
          <cell r="B30">
            <v>651</v>
          </cell>
          <cell r="C30">
            <v>777</v>
          </cell>
          <cell r="D30">
            <v>1145</v>
          </cell>
          <cell r="E30">
            <v>1659</v>
          </cell>
          <cell r="F30">
            <v>2415</v>
          </cell>
        </row>
        <row r="31">
          <cell r="A31">
            <v>26</v>
          </cell>
          <cell r="B31">
            <v>630</v>
          </cell>
          <cell r="C31">
            <v>756</v>
          </cell>
          <cell r="D31">
            <v>1113</v>
          </cell>
          <cell r="E31">
            <v>1607</v>
          </cell>
          <cell r="F31">
            <v>2331</v>
          </cell>
        </row>
        <row r="32">
          <cell r="A32">
            <v>27</v>
          </cell>
          <cell r="B32">
            <v>609</v>
          </cell>
          <cell r="C32">
            <v>735</v>
          </cell>
          <cell r="D32">
            <v>1071</v>
          </cell>
          <cell r="E32">
            <v>1554</v>
          </cell>
          <cell r="F32">
            <v>2258</v>
          </cell>
        </row>
        <row r="33">
          <cell r="A33">
            <v>28</v>
          </cell>
          <cell r="B33">
            <v>588</v>
          </cell>
          <cell r="C33">
            <v>704</v>
          </cell>
          <cell r="D33">
            <v>1040</v>
          </cell>
          <cell r="E33">
            <v>1502</v>
          </cell>
          <cell r="F33">
            <v>2174</v>
          </cell>
        </row>
        <row r="34">
          <cell r="A34">
            <v>29</v>
          </cell>
          <cell r="B34">
            <v>578</v>
          </cell>
          <cell r="C34">
            <v>683</v>
          </cell>
          <cell r="D34">
            <v>998</v>
          </cell>
          <cell r="E34">
            <v>1449</v>
          </cell>
          <cell r="F34">
            <v>2100</v>
          </cell>
        </row>
        <row r="35">
          <cell r="A35">
            <v>30</v>
          </cell>
          <cell r="B35">
            <v>557</v>
          </cell>
          <cell r="C35">
            <v>662</v>
          </cell>
          <cell r="D35">
            <v>966</v>
          </cell>
          <cell r="E35">
            <v>1407</v>
          </cell>
          <cell r="F35">
            <v>2037</v>
          </cell>
        </row>
        <row r="36">
          <cell r="A36">
            <v>31</v>
          </cell>
          <cell r="B36">
            <v>536</v>
          </cell>
          <cell r="C36">
            <v>641</v>
          </cell>
          <cell r="D36">
            <v>945</v>
          </cell>
          <cell r="E36">
            <v>1365</v>
          </cell>
          <cell r="F36">
            <v>1974</v>
          </cell>
        </row>
        <row r="37">
          <cell r="A37">
            <v>32</v>
          </cell>
          <cell r="B37">
            <v>536</v>
          </cell>
          <cell r="C37">
            <v>641</v>
          </cell>
          <cell r="D37">
            <v>945</v>
          </cell>
          <cell r="E37">
            <v>1365</v>
          </cell>
          <cell r="F37">
            <v>1974</v>
          </cell>
        </row>
        <row r="38">
          <cell r="A38">
            <v>33</v>
          </cell>
          <cell r="B38">
            <v>536</v>
          </cell>
          <cell r="C38">
            <v>641</v>
          </cell>
          <cell r="D38">
            <v>945</v>
          </cell>
          <cell r="E38">
            <v>1365</v>
          </cell>
          <cell r="F38">
            <v>1974</v>
          </cell>
        </row>
        <row r="39">
          <cell r="A39">
            <v>34</v>
          </cell>
          <cell r="B39">
            <v>536</v>
          </cell>
          <cell r="C39">
            <v>641</v>
          </cell>
          <cell r="D39">
            <v>945</v>
          </cell>
          <cell r="E39">
            <v>1365</v>
          </cell>
          <cell r="F39">
            <v>1974</v>
          </cell>
        </row>
        <row r="40">
          <cell r="A40">
            <v>35</v>
          </cell>
          <cell r="B40">
            <v>536</v>
          </cell>
          <cell r="C40">
            <v>641</v>
          </cell>
          <cell r="D40">
            <v>945</v>
          </cell>
          <cell r="E40">
            <v>1365</v>
          </cell>
          <cell r="F40">
            <v>1974</v>
          </cell>
        </row>
        <row r="41">
          <cell r="A41">
            <v>36</v>
          </cell>
          <cell r="B41">
            <v>525</v>
          </cell>
          <cell r="C41">
            <v>620</v>
          </cell>
          <cell r="D41">
            <v>914</v>
          </cell>
          <cell r="E41">
            <v>1323</v>
          </cell>
          <cell r="F41">
            <v>1922</v>
          </cell>
        </row>
        <row r="42">
          <cell r="A42">
            <v>37</v>
          </cell>
          <cell r="B42">
            <v>525</v>
          </cell>
          <cell r="C42">
            <v>620</v>
          </cell>
          <cell r="D42">
            <v>914</v>
          </cell>
          <cell r="E42">
            <v>1323</v>
          </cell>
          <cell r="F42">
            <v>1922</v>
          </cell>
        </row>
        <row r="43">
          <cell r="A43">
            <v>38</v>
          </cell>
          <cell r="B43">
            <v>525</v>
          </cell>
          <cell r="C43">
            <v>620</v>
          </cell>
          <cell r="D43">
            <v>914</v>
          </cell>
          <cell r="E43">
            <v>1323</v>
          </cell>
          <cell r="F43">
            <v>1922</v>
          </cell>
        </row>
        <row r="44">
          <cell r="A44">
            <v>39</v>
          </cell>
          <cell r="B44">
            <v>525</v>
          </cell>
          <cell r="C44">
            <v>620</v>
          </cell>
          <cell r="D44">
            <v>914</v>
          </cell>
          <cell r="E44">
            <v>1323</v>
          </cell>
          <cell r="F44">
            <v>1922</v>
          </cell>
        </row>
        <row r="45">
          <cell r="A45">
            <v>40</v>
          </cell>
          <cell r="B45">
            <v>525</v>
          </cell>
          <cell r="C45">
            <v>620</v>
          </cell>
          <cell r="D45">
            <v>914</v>
          </cell>
          <cell r="E45">
            <v>1323</v>
          </cell>
          <cell r="F45">
            <v>1922</v>
          </cell>
        </row>
        <row r="46">
          <cell r="A46">
            <v>41</v>
          </cell>
          <cell r="B46">
            <v>515</v>
          </cell>
          <cell r="C46">
            <v>609</v>
          </cell>
          <cell r="D46">
            <v>893</v>
          </cell>
          <cell r="E46">
            <v>1302</v>
          </cell>
          <cell r="F46">
            <v>1880</v>
          </cell>
        </row>
        <row r="47">
          <cell r="A47">
            <v>42</v>
          </cell>
          <cell r="B47">
            <v>515</v>
          </cell>
          <cell r="C47">
            <v>609</v>
          </cell>
          <cell r="D47">
            <v>893</v>
          </cell>
          <cell r="E47">
            <v>1302</v>
          </cell>
          <cell r="F47">
            <v>1880</v>
          </cell>
        </row>
        <row r="48">
          <cell r="A48">
            <v>43</v>
          </cell>
          <cell r="B48">
            <v>515</v>
          </cell>
          <cell r="C48">
            <v>609</v>
          </cell>
          <cell r="D48">
            <v>893</v>
          </cell>
          <cell r="E48">
            <v>1302</v>
          </cell>
          <cell r="F48">
            <v>1880</v>
          </cell>
        </row>
        <row r="49">
          <cell r="A49">
            <v>44</v>
          </cell>
          <cell r="B49">
            <v>515</v>
          </cell>
          <cell r="C49">
            <v>609</v>
          </cell>
          <cell r="D49">
            <v>893</v>
          </cell>
          <cell r="E49">
            <v>1302</v>
          </cell>
          <cell r="F49">
            <v>1880</v>
          </cell>
        </row>
        <row r="50">
          <cell r="A50">
            <v>45</v>
          </cell>
          <cell r="B50">
            <v>515</v>
          </cell>
          <cell r="C50">
            <v>609</v>
          </cell>
          <cell r="D50">
            <v>893</v>
          </cell>
          <cell r="E50">
            <v>1302</v>
          </cell>
          <cell r="F50">
            <v>1880</v>
          </cell>
        </row>
        <row r="51">
          <cell r="A51">
            <v>46</v>
          </cell>
          <cell r="B51">
            <v>504</v>
          </cell>
          <cell r="C51">
            <v>599</v>
          </cell>
          <cell r="D51">
            <v>872</v>
          </cell>
          <cell r="E51">
            <v>1271</v>
          </cell>
          <cell r="F51">
            <v>1838</v>
          </cell>
        </row>
        <row r="52">
          <cell r="A52">
            <v>47</v>
          </cell>
          <cell r="B52">
            <v>504</v>
          </cell>
          <cell r="C52">
            <v>599</v>
          </cell>
          <cell r="D52">
            <v>872</v>
          </cell>
          <cell r="E52">
            <v>1271</v>
          </cell>
          <cell r="F52">
            <v>1838</v>
          </cell>
        </row>
        <row r="53">
          <cell r="A53">
            <v>48</v>
          </cell>
          <cell r="B53">
            <v>504</v>
          </cell>
          <cell r="C53">
            <v>599</v>
          </cell>
          <cell r="D53">
            <v>872</v>
          </cell>
          <cell r="E53">
            <v>1271</v>
          </cell>
          <cell r="F53">
            <v>1838</v>
          </cell>
        </row>
        <row r="54">
          <cell r="A54">
            <v>49</v>
          </cell>
          <cell r="B54">
            <v>504</v>
          </cell>
          <cell r="C54">
            <v>599</v>
          </cell>
          <cell r="D54">
            <v>872</v>
          </cell>
          <cell r="E54">
            <v>1271</v>
          </cell>
          <cell r="F54">
            <v>1838</v>
          </cell>
        </row>
        <row r="55">
          <cell r="A55">
            <v>50</v>
          </cell>
          <cell r="B55">
            <v>504</v>
          </cell>
          <cell r="C55">
            <v>599</v>
          </cell>
          <cell r="D55">
            <v>872</v>
          </cell>
          <cell r="E55">
            <v>1271</v>
          </cell>
          <cell r="F55">
            <v>1838</v>
          </cell>
        </row>
        <row r="56">
          <cell r="A56">
            <v>51</v>
          </cell>
          <cell r="B56">
            <v>494</v>
          </cell>
          <cell r="C56">
            <v>588</v>
          </cell>
          <cell r="D56">
            <v>861</v>
          </cell>
          <cell r="E56">
            <v>1250</v>
          </cell>
          <cell r="F56">
            <v>1806</v>
          </cell>
        </row>
        <row r="57">
          <cell r="A57">
            <v>52</v>
          </cell>
          <cell r="B57">
            <v>494</v>
          </cell>
          <cell r="C57">
            <v>588</v>
          </cell>
          <cell r="D57">
            <v>861</v>
          </cell>
          <cell r="E57">
            <v>1250</v>
          </cell>
          <cell r="F57">
            <v>1806</v>
          </cell>
        </row>
        <row r="58">
          <cell r="A58">
            <v>53</v>
          </cell>
          <cell r="B58">
            <v>494</v>
          </cell>
          <cell r="C58">
            <v>588</v>
          </cell>
          <cell r="D58">
            <v>861</v>
          </cell>
          <cell r="E58">
            <v>1250</v>
          </cell>
          <cell r="F58">
            <v>1806</v>
          </cell>
        </row>
        <row r="59">
          <cell r="A59">
            <v>54</v>
          </cell>
          <cell r="B59">
            <v>494</v>
          </cell>
          <cell r="C59">
            <v>588</v>
          </cell>
          <cell r="D59">
            <v>861</v>
          </cell>
          <cell r="E59">
            <v>1250</v>
          </cell>
          <cell r="F59">
            <v>1806</v>
          </cell>
        </row>
        <row r="60">
          <cell r="A60">
            <v>55</v>
          </cell>
          <cell r="B60">
            <v>494</v>
          </cell>
          <cell r="C60">
            <v>588</v>
          </cell>
          <cell r="D60">
            <v>861</v>
          </cell>
          <cell r="E60">
            <v>1250</v>
          </cell>
          <cell r="F60">
            <v>1806</v>
          </cell>
        </row>
        <row r="61">
          <cell r="A61">
            <v>56</v>
          </cell>
          <cell r="B61">
            <v>483</v>
          </cell>
          <cell r="C61">
            <v>578</v>
          </cell>
          <cell r="D61">
            <v>851</v>
          </cell>
          <cell r="E61">
            <v>1229</v>
          </cell>
          <cell r="F61">
            <v>1775</v>
          </cell>
        </row>
        <row r="62">
          <cell r="A62">
            <v>57</v>
          </cell>
          <cell r="B62">
            <v>483</v>
          </cell>
          <cell r="C62">
            <v>578</v>
          </cell>
          <cell r="D62">
            <v>851</v>
          </cell>
          <cell r="E62">
            <v>1229</v>
          </cell>
          <cell r="F62">
            <v>1775</v>
          </cell>
        </row>
        <row r="63">
          <cell r="A63">
            <v>58</v>
          </cell>
          <cell r="B63">
            <v>483</v>
          </cell>
          <cell r="C63">
            <v>578</v>
          </cell>
          <cell r="D63">
            <v>851</v>
          </cell>
          <cell r="E63">
            <v>1229</v>
          </cell>
          <cell r="F63">
            <v>1775</v>
          </cell>
        </row>
        <row r="64">
          <cell r="A64">
            <v>59</v>
          </cell>
          <cell r="B64">
            <v>483</v>
          </cell>
          <cell r="C64">
            <v>578</v>
          </cell>
          <cell r="D64">
            <v>851</v>
          </cell>
          <cell r="E64">
            <v>1229</v>
          </cell>
          <cell r="F64">
            <v>1775</v>
          </cell>
        </row>
        <row r="65">
          <cell r="A65">
            <v>60</v>
          </cell>
          <cell r="B65">
            <v>483</v>
          </cell>
          <cell r="C65">
            <v>578</v>
          </cell>
          <cell r="D65">
            <v>851</v>
          </cell>
          <cell r="E65">
            <v>1229</v>
          </cell>
          <cell r="F65">
            <v>1775</v>
          </cell>
        </row>
        <row r="66">
          <cell r="A66">
            <v>61</v>
          </cell>
          <cell r="B66">
            <v>478</v>
          </cell>
          <cell r="C66">
            <v>567</v>
          </cell>
          <cell r="D66">
            <v>830</v>
          </cell>
          <cell r="E66">
            <v>1208</v>
          </cell>
          <cell r="F66">
            <v>1754</v>
          </cell>
        </row>
        <row r="67">
          <cell r="A67">
            <v>62</v>
          </cell>
          <cell r="B67">
            <v>478</v>
          </cell>
          <cell r="C67">
            <v>567</v>
          </cell>
          <cell r="D67">
            <v>830</v>
          </cell>
          <cell r="E67">
            <v>1208</v>
          </cell>
          <cell r="F67">
            <v>1754</v>
          </cell>
        </row>
        <row r="68">
          <cell r="A68">
            <v>63</v>
          </cell>
          <cell r="B68">
            <v>478</v>
          </cell>
          <cell r="C68">
            <v>567</v>
          </cell>
          <cell r="D68">
            <v>830</v>
          </cell>
          <cell r="E68">
            <v>1208</v>
          </cell>
          <cell r="F68">
            <v>1754</v>
          </cell>
        </row>
        <row r="69">
          <cell r="A69">
            <v>64</v>
          </cell>
          <cell r="B69">
            <v>478</v>
          </cell>
          <cell r="C69">
            <v>567</v>
          </cell>
          <cell r="D69">
            <v>830</v>
          </cell>
          <cell r="E69">
            <v>1208</v>
          </cell>
          <cell r="F69">
            <v>1754</v>
          </cell>
        </row>
        <row r="70">
          <cell r="A70">
            <v>65</v>
          </cell>
          <cell r="B70">
            <v>478</v>
          </cell>
          <cell r="C70">
            <v>567</v>
          </cell>
          <cell r="D70">
            <v>830</v>
          </cell>
          <cell r="E70">
            <v>1208</v>
          </cell>
          <cell r="F70">
            <v>1754</v>
          </cell>
        </row>
        <row r="71">
          <cell r="A71">
            <v>66</v>
          </cell>
          <cell r="B71">
            <v>478</v>
          </cell>
          <cell r="C71">
            <v>567</v>
          </cell>
          <cell r="D71">
            <v>830</v>
          </cell>
          <cell r="E71">
            <v>1208</v>
          </cell>
          <cell r="F71">
            <v>1754</v>
          </cell>
        </row>
        <row r="72">
          <cell r="A72">
            <v>67</v>
          </cell>
          <cell r="B72">
            <v>478</v>
          </cell>
          <cell r="C72">
            <v>567</v>
          </cell>
          <cell r="D72">
            <v>830</v>
          </cell>
          <cell r="E72">
            <v>1208</v>
          </cell>
          <cell r="F72">
            <v>1754</v>
          </cell>
        </row>
        <row r="73">
          <cell r="A73">
            <v>68</v>
          </cell>
          <cell r="B73">
            <v>478</v>
          </cell>
          <cell r="C73">
            <v>567</v>
          </cell>
          <cell r="D73">
            <v>830</v>
          </cell>
          <cell r="E73">
            <v>1208</v>
          </cell>
          <cell r="F73">
            <v>1754</v>
          </cell>
        </row>
        <row r="74">
          <cell r="A74">
            <v>69</v>
          </cell>
          <cell r="B74">
            <v>478</v>
          </cell>
          <cell r="C74">
            <v>567</v>
          </cell>
          <cell r="D74">
            <v>830</v>
          </cell>
          <cell r="E74">
            <v>1208</v>
          </cell>
          <cell r="F74">
            <v>1754</v>
          </cell>
        </row>
        <row r="75">
          <cell r="A75">
            <v>70</v>
          </cell>
          <cell r="B75">
            <v>478</v>
          </cell>
          <cell r="C75">
            <v>567</v>
          </cell>
          <cell r="D75">
            <v>830</v>
          </cell>
          <cell r="E75">
            <v>1208</v>
          </cell>
          <cell r="F75">
            <v>1754</v>
          </cell>
        </row>
        <row r="76">
          <cell r="A76">
            <v>71</v>
          </cell>
          <cell r="B76">
            <v>473</v>
          </cell>
          <cell r="C76">
            <v>562</v>
          </cell>
          <cell r="D76">
            <v>819</v>
          </cell>
          <cell r="E76">
            <v>1187</v>
          </cell>
          <cell r="F76">
            <v>1722</v>
          </cell>
        </row>
        <row r="77">
          <cell r="A77">
            <v>72</v>
          </cell>
          <cell r="B77">
            <v>473</v>
          </cell>
          <cell r="C77">
            <v>562</v>
          </cell>
          <cell r="D77">
            <v>819</v>
          </cell>
          <cell r="E77">
            <v>1187</v>
          </cell>
          <cell r="F77">
            <v>1722</v>
          </cell>
        </row>
        <row r="78">
          <cell r="A78">
            <v>73</v>
          </cell>
          <cell r="B78">
            <v>473</v>
          </cell>
          <cell r="C78">
            <v>562</v>
          </cell>
          <cell r="D78">
            <v>819</v>
          </cell>
          <cell r="E78">
            <v>1187</v>
          </cell>
          <cell r="F78">
            <v>1722</v>
          </cell>
        </row>
        <row r="79">
          <cell r="A79">
            <v>74</v>
          </cell>
          <cell r="B79">
            <v>473</v>
          </cell>
          <cell r="C79">
            <v>562</v>
          </cell>
          <cell r="D79">
            <v>819</v>
          </cell>
          <cell r="E79">
            <v>1187</v>
          </cell>
          <cell r="F79">
            <v>1722</v>
          </cell>
        </row>
        <row r="80">
          <cell r="A80">
            <v>75</v>
          </cell>
          <cell r="B80">
            <v>473</v>
          </cell>
          <cell r="C80">
            <v>562</v>
          </cell>
          <cell r="D80">
            <v>819</v>
          </cell>
          <cell r="E80">
            <v>1187</v>
          </cell>
          <cell r="F80">
            <v>1722</v>
          </cell>
        </row>
        <row r="81">
          <cell r="A81">
            <v>76</v>
          </cell>
          <cell r="B81">
            <v>473</v>
          </cell>
          <cell r="C81">
            <v>562</v>
          </cell>
          <cell r="D81">
            <v>819</v>
          </cell>
          <cell r="E81">
            <v>1187</v>
          </cell>
          <cell r="F81">
            <v>1722</v>
          </cell>
        </row>
        <row r="82">
          <cell r="A82">
            <v>77</v>
          </cell>
          <cell r="B82">
            <v>473</v>
          </cell>
          <cell r="C82">
            <v>562</v>
          </cell>
          <cell r="D82">
            <v>819</v>
          </cell>
          <cell r="E82">
            <v>1187</v>
          </cell>
          <cell r="F82">
            <v>1722</v>
          </cell>
        </row>
        <row r="83">
          <cell r="A83">
            <v>78</v>
          </cell>
          <cell r="B83">
            <v>473</v>
          </cell>
          <cell r="C83">
            <v>562</v>
          </cell>
          <cell r="D83">
            <v>819</v>
          </cell>
          <cell r="E83">
            <v>1187</v>
          </cell>
          <cell r="F83">
            <v>1722</v>
          </cell>
        </row>
        <row r="84">
          <cell r="A84">
            <v>79</v>
          </cell>
          <cell r="B84">
            <v>473</v>
          </cell>
          <cell r="C84">
            <v>562</v>
          </cell>
          <cell r="D84">
            <v>819</v>
          </cell>
          <cell r="E84">
            <v>1187</v>
          </cell>
          <cell r="F84">
            <v>1722</v>
          </cell>
        </row>
        <row r="85">
          <cell r="A85">
            <v>80</v>
          </cell>
          <cell r="B85">
            <v>473</v>
          </cell>
          <cell r="C85">
            <v>562</v>
          </cell>
          <cell r="D85">
            <v>819</v>
          </cell>
          <cell r="E85">
            <v>1187</v>
          </cell>
          <cell r="F85">
            <v>1722</v>
          </cell>
        </row>
        <row r="86">
          <cell r="A86">
            <v>81</v>
          </cell>
          <cell r="B86">
            <v>467</v>
          </cell>
          <cell r="C86">
            <v>557</v>
          </cell>
          <cell r="D86">
            <v>814</v>
          </cell>
          <cell r="E86">
            <v>1176</v>
          </cell>
          <cell r="F86">
            <v>1712</v>
          </cell>
        </row>
        <row r="87">
          <cell r="A87">
            <v>82</v>
          </cell>
          <cell r="B87">
            <v>467</v>
          </cell>
          <cell r="C87">
            <v>557</v>
          </cell>
          <cell r="D87">
            <v>814</v>
          </cell>
          <cell r="E87">
            <v>1176</v>
          </cell>
          <cell r="F87">
            <v>1712</v>
          </cell>
        </row>
        <row r="88">
          <cell r="A88">
            <v>83</v>
          </cell>
          <cell r="B88">
            <v>467</v>
          </cell>
          <cell r="C88">
            <v>557</v>
          </cell>
          <cell r="D88">
            <v>814</v>
          </cell>
          <cell r="E88">
            <v>1176</v>
          </cell>
          <cell r="F88">
            <v>1712</v>
          </cell>
        </row>
        <row r="89">
          <cell r="A89">
            <v>84</v>
          </cell>
          <cell r="B89">
            <v>467</v>
          </cell>
          <cell r="C89">
            <v>557</v>
          </cell>
          <cell r="D89">
            <v>814</v>
          </cell>
          <cell r="E89">
            <v>1176</v>
          </cell>
          <cell r="F89">
            <v>1712</v>
          </cell>
        </row>
        <row r="90">
          <cell r="A90">
            <v>85</v>
          </cell>
          <cell r="B90">
            <v>467</v>
          </cell>
          <cell r="C90">
            <v>557</v>
          </cell>
          <cell r="D90">
            <v>814</v>
          </cell>
          <cell r="E90">
            <v>1176</v>
          </cell>
          <cell r="F90">
            <v>1712</v>
          </cell>
        </row>
        <row r="91">
          <cell r="A91">
            <v>86</v>
          </cell>
          <cell r="B91">
            <v>467</v>
          </cell>
          <cell r="C91">
            <v>557</v>
          </cell>
          <cell r="D91">
            <v>814</v>
          </cell>
          <cell r="E91">
            <v>1176</v>
          </cell>
          <cell r="F91">
            <v>1712</v>
          </cell>
        </row>
        <row r="92">
          <cell r="A92">
            <v>87</v>
          </cell>
          <cell r="B92">
            <v>467</v>
          </cell>
          <cell r="C92">
            <v>557</v>
          </cell>
          <cell r="D92">
            <v>814</v>
          </cell>
          <cell r="E92">
            <v>1176</v>
          </cell>
          <cell r="F92">
            <v>1712</v>
          </cell>
        </row>
        <row r="93">
          <cell r="A93">
            <v>88</v>
          </cell>
          <cell r="B93">
            <v>467</v>
          </cell>
          <cell r="C93">
            <v>557</v>
          </cell>
          <cell r="D93">
            <v>814</v>
          </cell>
          <cell r="E93">
            <v>1176</v>
          </cell>
          <cell r="F93">
            <v>1712</v>
          </cell>
        </row>
        <row r="94">
          <cell r="A94">
            <v>89</v>
          </cell>
          <cell r="B94">
            <v>467</v>
          </cell>
          <cell r="C94">
            <v>557</v>
          </cell>
          <cell r="D94">
            <v>814</v>
          </cell>
          <cell r="E94">
            <v>1176</v>
          </cell>
          <cell r="F94">
            <v>1712</v>
          </cell>
        </row>
        <row r="95">
          <cell r="A95">
            <v>90</v>
          </cell>
          <cell r="B95">
            <v>467</v>
          </cell>
          <cell r="C95">
            <v>557</v>
          </cell>
          <cell r="D95">
            <v>814</v>
          </cell>
          <cell r="E95">
            <v>1176</v>
          </cell>
          <cell r="F95">
            <v>1712</v>
          </cell>
        </row>
        <row r="96">
          <cell r="A96">
            <v>91</v>
          </cell>
          <cell r="B96">
            <v>462</v>
          </cell>
          <cell r="C96">
            <v>551</v>
          </cell>
          <cell r="D96">
            <v>809</v>
          </cell>
          <cell r="E96">
            <v>1166</v>
          </cell>
          <cell r="F96">
            <v>1691</v>
          </cell>
        </row>
        <row r="97">
          <cell r="A97">
            <v>92</v>
          </cell>
          <cell r="B97">
            <v>462</v>
          </cell>
          <cell r="C97">
            <v>551</v>
          </cell>
          <cell r="D97">
            <v>809</v>
          </cell>
          <cell r="E97">
            <v>1166</v>
          </cell>
          <cell r="F97">
            <v>1691</v>
          </cell>
        </row>
        <row r="98">
          <cell r="A98">
            <v>93</v>
          </cell>
          <cell r="B98">
            <v>462</v>
          </cell>
          <cell r="C98">
            <v>551</v>
          </cell>
          <cell r="D98">
            <v>809</v>
          </cell>
          <cell r="E98">
            <v>1166</v>
          </cell>
          <cell r="F98">
            <v>1691</v>
          </cell>
        </row>
        <row r="99">
          <cell r="A99">
            <v>94</v>
          </cell>
          <cell r="B99">
            <v>462</v>
          </cell>
          <cell r="C99">
            <v>551</v>
          </cell>
          <cell r="D99">
            <v>809</v>
          </cell>
          <cell r="E99">
            <v>1166</v>
          </cell>
          <cell r="F99">
            <v>1691</v>
          </cell>
        </row>
        <row r="100">
          <cell r="A100">
            <v>95</v>
          </cell>
          <cell r="B100">
            <v>462</v>
          </cell>
          <cell r="C100">
            <v>551</v>
          </cell>
          <cell r="D100">
            <v>809</v>
          </cell>
          <cell r="E100">
            <v>1166</v>
          </cell>
          <cell r="F100">
            <v>1691</v>
          </cell>
        </row>
        <row r="101">
          <cell r="A101">
            <v>96</v>
          </cell>
          <cell r="B101">
            <v>462</v>
          </cell>
          <cell r="C101">
            <v>551</v>
          </cell>
          <cell r="D101">
            <v>809</v>
          </cell>
          <cell r="E101">
            <v>1166</v>
          </cell>
          <cell r="F101">
            <v>1691</v>
          </cell>
        </row>
        <row r="102">
          <cell r="A102">
            <v>97</v>
          </cell>
          <cell r="B102">
            <v>462</v>
          </cell>
          <cell r="C102">
            <v>551</v>
          </cell>
          <cell r="D102">
            <v>809</v>
          </cell>
          <cell r="E102">
            <v>1166</v>
          </cell>
          <cell r="F102">
            <v>1691</v>
          </cell>
        </row>
        <row r="103">
          <cell r="A103">
            <v>98</v>
          </cell>
          <cell r="B103">
            <v>462</v>
          </cell>
          <cell r="C103">
            <v>551</v>
          </cell>
          <cell r="D103">
            <v>809</v>
          </cell>
          <cell r="E103">
            <v>1166</v>
          </cell>
          <cell r="F103">
            <v>1691</v>
          </cell>
        </row>
        <row r="104">
          <cell r="A104">
            <v>99</v>
          </cell>
          <cell r="B104">
            <v>462</v>
          </cell>
          <cell r="C104">
            <v>551</v>
          </cell>
          <cell r="D104">
            <v>809</v>
          </cell>
          <cell r="E104">
            <v>1166</v>
          </cell>
          <cell r="F104">
            <v>1691</v>
          </cell>
        </row>
        <row r="105">
          <cell r="A105">
            <v>100</v>
          </cell>
          <cell r="B105">
            <v>462</v>
          </cell>
          <cell r="C105">
            <v>551</v>
          </cell>
          <cell r="D105">
            <v>809</v>
          </cell>
          <cell r="E105">
            <v>1166</v>
          </cell>
          <cell r="F105">
            <v>1691</v>
          </cell>
        </row>
        <row r="106">
          <cell r="A106">
            <v>101</v>
          </cell>
          <cell r="B106">
            <v>457</v>
          </cell>
          <cell r="C106">
            <v>546</v>
          </cell>
          <cell r="D106">
            <v>798</v>
          </cell>
          <cell r="E106">
            <v>1155</v>
          </cell>
          <cell r="F106">
            <v>1680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5880</v>
          </cell>
          <cell r="C6">
            <v>6993</v>
          </cell>
          <cell r="D6">
            <v>10290</v>
          </cell>
          <cell r="E6">
            <v>14910</v>
          </cell>
          <cell r="F6">
            <v>21630</v>
          </cell>
        </row>
        <row r="7">
          <cell r="A7">
            <v>2</v>
          </cell>
          <cell r="B7">
            <v>3255</v>
          </cell>
          <cell r="C7">
            <v>3875</v>
          </cell>
          <cell r="D7">
            <v>5691</v>
          </cell>
          <cell r="E7">
            <v>8253</v>
          </cell>
          <cell r="F7">
            <v>11970</v>
          </cell>
        </row>
        <row r="8">
          <cell r="A8">
            <v>3</v>
          </cell>
          <cell r="B8">
            <v>2342</v>
          </cell>
          <cell r="C8">
            <v>2783</v>
          </cell>
          <cell r="D8">
            <v>4095</v>
          </cell>
          <cell r="E8">
            <v>5943</v>
          </cell>
          <cell r="F8">
            <v>8610</v>
          </cell>
        </row>
        <row r="9">
          <cell r="A9">
            <v>4</v>
          </cell>
          <cell r="B9">
            <v>1922</v>
          </cell>
          <cell r="C9">
            <v>2279</v>
          </cell>
          <cell r="D9">
            <v>3350</v>
          </cell>
          <cell r="E9">
            <v>4862</v>
          </cell>
          <cell r="F9">
            <v>7046</v>
          </cell>
        </row>
        <row r="10">
          <cell r="A10">
            <v>5</v>
          </cell>
          <cell r="B10">
            <v>1680</v>
          </cell>
          <cell r="C10">
            <v>1995</v>
          </cell>
          <cell r="D10">
            <v>2940</v>
          </cell>
          <cell r="E10">
            <v>4263</v>
          </cell>
          <cell r="F10">
            <v>6185</v>
          </cell>
        </row>
        <row r="11">
          <cell r="A11">
            <v>6</v>
          </cell>
          <cell r="B11">
            <v>1523</v>
          </cell>
          <cell r="C11">
            <v>1806</v>
          </cell>
          <cell r="D11">
            <v>2657</v>
          </cell>
          <cell r="E11">
            <v>3854</v>
          </cell>
          <cell r="F11">
            <v>5586</v>
          </cell>
        </row>
        <row r="12">
          <cell r="A12">
            <v>7</v>
          </cell>
          <cell r="B12">
            <v>1397</v>
          </cell>
          <cell r="C12">
            <v>1670</v>
          </cell>
          <cell r="D12">
            <v>2447</v>
          </cell>
          <cell r="E12">
            <v>3549</v>
          </cell>
          <cell r="F12">
            <v>5145</v>
          </cell>
        </row>
        <row r="13">
          <cell r="A13">
            <v>8</v>
          </cell>
          <cell r="B13">
            <v>1313</v>
          </cell>
          <cell r="C13">
            <v>1554</v>
          </cell>
          <cell r="D13">
            <v>2289</v>
          </cell>
          <cell r="E13">
            <v>3318</v>
          </cell>
          <cell r="F13">
            <v>4809</v>
          </cell>
        </row>
        <row r="14">
          <cell r="A14">
            <v>9</v>
          </cell>
          <cell r="B14">
            <v>1229</v>
          </cell>
          <cell r="C14">
            <v>1470</v>
          </cell>
          <cell r="D14">
            <v>2153</v>
          </cell>
          <cell r="E14">
            <v>3129</v>
          </cell>
          <cell r="F14">
            <v>4526</v>
          </cell>
        </row>
        <row r="15">
          <cell r="A15">
            <v>10</v>
          </cell>
          <cell r="B15">
            <v>1166</v>
          </cell>
          <cell r="C15">
            <v>1397</v>
          </cell>
          <cell r="D15">
            <v>2048</v>
          </cell>
          <cell r="E15">
            <v>2972</v>
          </cell>
          <cell r="F15">
            <v>4305</v>
          </cell>
        </row>
        <row r="16">
          <cell r="A16">
            <v>11</v>
          </cell>
          <cell r="B16">
            <v>1113</v>
          </cell>
          <cell r="C16">
            <v>1334</v>
          </cell>
          <cell r="D16">
            <v>1953</v>
          </cell>
          <cell r="E16">
            <v>2835</v>
          </cell>
          <cell r="F16">
            <v>4106</v>
          </cell>
        </row>
        <row r="17">
          <cell r="A17">
            <v>12</v>
          </cell>
          <cell r="B17">
            <v>1071</v>
          </cell>
          <cell r="C17">
            <v>1271</v>
          </cell>
          <cell r="D17">
            <v>1869</v>
          </cell>
          <cell r="E17">
            <v>2709</v>
          </cell>
          <cell r="F17">
            <v>3927</v>
          </cell>
        </row>
        <row r="18">
          <cell r="A18">
            <v>13</v>
          </cell>
          <cell r="B18">
            <v>1019</v>
          </cell>
          <cell r="C18">
            <v>1208</v>
          </cell>
          <cell r="D18">
            <v>1775</v>
          </cell>
          <cell r="E18">
            <v>2583</v>
          </cell>
          <cell r="F18">
            <v>3738</v>
          </cell>
        </row>
        <row r="19">
          <cell r="A19">
            <v>14</v>
          </cell>
          <cell r="B19">
            <v>966</v>
          </cell>
          <cell r="C19">
            <v>1155</v>
          </cell>
          <cell r="D19">
            <v>1701</v>
          </cell>
          <cell r="E19">
            <v>2457</v>
          </cell>
          <cell r="F19">
            <v>3570</v>
          </cell>
        </row>
        <row r="20">
          <cell r="A20">
            <v>15</v>
          </cell>
          <cell r="B20">
            <v>924</v>
          </cell>
          <cell r="C20">
            <v>1103</v>
          </cell>
          <cell r="D20">
            <v>1628</v>
          </cell>
          <cell r="E20">
            <v>2352</v>
          </cell>
          <cell r="F20">
            <v>3413</v>
          </cell>
        </row>
        <row r="21">
          <cell r="A21">
            <v>16</v>
          </cell>
          <cell r="B21">
            <v>893</v>
          </cell>
          <cell r="C21">
            <v>1061</v>
          </cell>
          <cell r="D21">
            <v>1554</v>
          </cell>
          <cell r="E21">
            <v>2258</v>
          </cell>
          <cell r="F21">
            <v>3266</v>
          </cell>
        </row>
        <row r="22">
          <cell r="A22">
            <v>17</v>
          </cell>
          <cell r="B22">
            <v>861</v>
          </cell>
          <cell r="C22">
            <v>1029</v>
          </cell>
          <cell r="D22">
            <v>1502</v>
          </cell>
          <cell r="E22">
            <v>2184</v>
          </cell>
          <cell r="F22">
            <v>3171</v>
          </cell>
        </row>
        <row r="23">
          <cell r="A23">
            <v>18</v>
          </cell>
          <cell r="B23">
            <v>840</v>
          </cell>
          <cell r="C23">
            <v>998</v>
          </cell>
          <cell r="D23">
            <v>1470</v>
          </cell>
          <cell r="E23">
            <v>3132</v>
          </cell>
          <cell r="F23">
            <v>3087</v>
          </cell>
        </row>
        <row r="24">
          <cell r="A24">
            <v>19</v>
          </cell>
          <cell r="B24">
            <v>819</v>
          </cell>
          <cell r="C24">
            <v>966</v>
          </cell>
          <cell r="D24">
            <v>1428</v>
          </cell>
          <cell r="E24">
            <v>2069</v>
          </cell>
          <cell r="F24">
            <v>2993</v>
          </cell>
        </row>
        <row r="25">
          <cell r="A25">
            <v>20</v>
          </cell>
          <cell r="B25">
            <v>788</v>
          </cell>
          <cell r="C25">
            <v>935</v>
          </cell>
          <cell r="D25">
            <v>1376</v>
          </cell>
          <cell r="E25">
            <v>1995</v>
          </cell>
          <cell r="F25">
            <v>2898</v>
          </cell>
        </row>
        <row r="26">
          <cell r="A26">
            <v>21</v>
          </cell>
          <cell r="B26">
            <v>756</v>
          </cell>
          <cell r="C26">
            <v>903</v>
          </cell>
          <cell r="D26">
            <v>1323</v>
          </cell>
          <cell r="E26">
            <v>1922</v>
          </cell>
          <cell r="F26">
            <v>2783</v>
          </cell>
        </row>
        <row r="27">
          <cell r="A27">
            <v>22</v>
          </cell>
          <cell r="B27">
            <v>725</v>
          </cell>
          <cell r="C27">
            <v>861</v>
          </cell>
          <cell r="D27">
            <v>1271</v>
          </cell>
          <cell r="E27">
            <v>1848</v>
          </cell>
          <cell r="F27">
            <v>2678</v>
          </cell>
        </row>
        <row r="28">
          <cell r="A28">
            <v>23</v>
          </cell>
          <cell r="B28">
            <v>704</v>
          </cell>
          <cell r="C28">
            <v>830</v>
          </cell>
          <cell r="D28">
            <v>1229</v>
          </cell>
          <cell r="E28">
            <v>1775</v>
          </cell>
          <cell r="F28">
            <v>2573</v>
          </cell>
        </row>
        <row r="29">
          <cell r="A29">
            <v>24</v>
          </cell>
          <cell r="B29">
            <v>683</v>
          </cell>
          <cell r="C29">
            <v>809</v>
          </cell>
          <cell r="D29">
            <v>1187</v>
          </cell>
          <cell r="E29">
            <v>1722</v>
          </cell>
          <cell r="F29">
            <v>2489</v>
          </cell>
        </row>
        <row r="30">
          <cell r="A30">
            <v>25</v>
          </cell>
          <cell r="B30">
            <v>651</v>
          </cell>
          <cell r="C30">
            <v>777</v>
          </cell>
          <cell r="D30">
            <v>1145</v>
          </cell>
          <cell r="E30">
            <v>1659</v>
          </cell>
          <cell r="F30">
            <v>2415</v>
          </cell>
        </row>
        <row r="31">
          <cell r="A31">
            <v>26</v>
          </cell>
          <cell r="B31">
            <v>630</v>
          </cell>
          <cell r="C31">
            <v>756</v>
          </cell>
          <cell r="D31">
            <v>1113</v>
          </cell>
          <cell r="E31">
            <v>1607</v>
          </cell>
          <cell r="F31">
            <v>2331</v>
          </cell>
        </row>
        <row r="32">
          <cell r="A32">
            <v>27</v>
          </cell>
          <cell r="B32">
            <v>609</v>
          </cell>
          <cell r="C32">
            <v>735</v>
          </cell>
          <cell r="D32">
            <v>1071</v>
          </cell>
          <cell r="E32">
            <v>1554</v>
          </cell>
          <cell r="F32">
            <v>2258</v>
          </cell>
        </row>
        <row r="33">
          <cell r="A33">
            <v>28</v>
          </cell>
          <cell r="B33">
            <v>588</v>
          </cell>
          <cell r="C33">
            <v>704</v>
          </cell>
          <cell r="D33">
            <v>1040</v>
          </cell>
          <cell r="E33">
            <v>1502</v>
          </cell>
          <cell r="F33">
            <v>2174</v>
          </cell>
        </row>
        <row r="34">
          <cell r="A34">
            <v>29</v>
          </cell>
          <cell r="B34">
            <v>578</v>
          </cell>
          <cell r="C34">
            <v>683</v>
          </cell>
          <cell r="D34">
            <v>998</v>
          </cell>
          <cell r="E34">
            <v>1449</v>
          </cell>
          <cell r="F34">
            <v>2100</v>
          </cell>
        </row>
        <row r="35">
          <cell r="A35">
            <v>30</v>
          </cell>
          <cell r="B35">
            <v>557</v>
          </cell>
          <cell r="C35">
            <v>662</v>
          </cell>
          <cell r="D35">
            <v>966</v>
          </cell>
          <cell r="E35">
            <v>1407</v>
          </cell>
          <cell r="F35">
            <v>2037</v>
          </cell>
        </row>
        <row r="36">
          <cell r="A36">
            <v>31</v>
          </cell>
          <cell r="B36">
            <v>536</v>
          </cell>
          <cell r="C36">
            <v>641</v>
          </cell>
          <cell r="D36">
            <v>945</v>
          </cell>
          <cell r="E36">
            <v>1365</v>
          </cell>
          <cell r="F36">
            <v>1974</v>
          </cell>
        </row>
        <row r="37">
          <cell r="A37">
            <v>32</v>
          </cell>
          <cell r="B37">
            <v>536</v>
          </cell>
          <cell r="C37">
            <v>641</v>
          </cell>
          <cell r="D37">
            <v>945</v>
          </cell>
          <cell r="E37">
            <v>1365</v>
          </cell>
          <cell r="F37">
            <v>1974</v>
          </cell>
        </row>
        <row r="38">
          <cell r="A38">
            <v>33</v>
          </cell>
          <cell r="B38">
            <v>536</v>
          </cell>
          <cell r="C38">
            <v>641</v>
          </cell>
          <cell r="D38">
            <v>945</v>
          </cell>
          <cell r="E38">
            <v>1365</v>
          </cell>
          <cell r="F38">
            <v>1974</v>
          </cell>
        </row>
        <row r="39">
          <cell r="A39">
            <v>34</v>
          </cell>
          <cell r="B39">
            <v>536</v>
          </cell>
          <cell r="C39">
            <v>641</v>
          </cell>
          <cell r="D39">
            <v>945</v>
          </cell>
          <cell r="E39">
            <v>1365</v>
          </cell>
          <cell r="F39">
            <v>1974</v>
          </cell>
        </row>
        <row r="40">
          <cell r="A40">
            <v>35</v>
          </cell>
          <cell r="B40">
            <v>536</v>
          </cell>
          <cell r="C40">
            <v>641</v>
          </cell>
          <cell r="D40">
            <v>945</v>
          </cell>
          <cell r="E40">
            <v>1365</v>
          </cell>
          <cell r="F40">
            <v>1974</v>
          </cell>
        </row>
        <row r="41">
          <cell r="A41">
            <v>36</v>
          </cell>
          <cell r="B41">
            <v>525</v>
          </cell>
          <cell r="C41">
            <v>620</v>
          </cell>
          <cell r="D41">
            <v>914</v>
          </cell>
          <cell r="E41">
            <v>1323</v>
          </cell>
          <cell r="F41">
            <v>1922</v>
          </cell>
        </row>
        <row r="42">
          <cell r="A42">
            <v>37</v>
          </cell>
          <cell r="B42">
            <v>525</v>
          </cell>
          <cell r="C42">
            <v>620</v>
          </cell>
          <cell r="D42">
            <v>914</v>
          </cell>
          <cell r="E42">
            <v>1323</v>
          </cell>
          <cell r="F42">
            <v>1922</v>
          </cell>
        </row>
        <row r="43">
          <cell r="A43">
            <v>38</v>
          </cell>
          <cell r="B43">
            <v>525</v>
          </cell>
          <cell r="C43">
            <v>620</v>
          </cell>
          <cell r="D43">
            <v>914</v>
          </cell>
          <cell r="E43">
            <v>1323</v>
          </cell>
          <cell r="F43">
            <v>1922</v>
          </cell>
        </row>
        <row r="44">
          <cell r="A44">
            <v>39</v>
          </cell>
          <cell r="B44">
            <v>525</v>
          </cell>
          <cell r="C44">
            <v>620</v>
          </cell>
          <cell r="D44">
            <v>914</v>
          </cell>
          <cell r="E44">
            <v>1323</v>
          </cell>
          <cell r="F44">
            <v>1922</v>
          </cell>
        </row>
        <row r="45">
          <cell r="A45">
            <v>40</v>
          </cell>
          <cell r="B45">
            <v>525</v>
          </cell>
          <cell r="C45">
            <v>620</v>
          </cell>
          <cell r="D45">
            <v>914</v>
          </cell>
          <cell r="E45">
            <v>1323</v>
          </cell>
          <cell r="F45">
            <v>1922</v>
          </cell>
        </row>
        <row r="46">
          <cell r="A46">
            <v>41</v>
          </cell>
          <cell r="B46">
            <v>515</v>
          </cell>
          <cell r="C46">
            <v>609</v>
          </cell>
          <cell r="D46">
            <v>893</v>
          </cell>
          <cell r="E46">
            <v>1302</v>
          </cell>
          <cell r="F46">
            <v>1880</v>
          </cell>
        </row>
        <row r="47">
          <cell r="A47">
            <v>42</v>
          </cell>
          <cell r="B47">
            <v>515</v>
          </cell>
          <cell r="C47">
            <v>609</v>
          </cell>
          <cell r="D47">
            <v>893</v>
          </cell>
          <cell r="E47">
            <v>1302</v>
          </cell>
          <cell r="F47">
            <v>1880</v>
          </cell>
        </row>
        <row r="48">
          <cell r="A48">
            <v>43</v>
          </cell>
          <cell r="B48">
            <v>515</v>
          </cell>
          <cell r="C48">
            <v>609</v>
          </cell>
          <cell r="D48">
            <v>893</v>
          </cell>
          <cell r="E48">
            <v>1302</v>
          </cell>
          <cell r="F48">
            <v>1880</v>
          </cell>
        </row>
        <row r="49">
          <cell r="A49">
            <v>44</v>
          </cell>
          <cell r="B49">
            <v>515</v>
          </cell>
          <cell r="C49">
            <v>609</v>
          </cell>
          <cell r="D49">
            <v>893</v>
          </cell>
          <cell r="E49">
            <v>1302</v>
          </cell>
          <cell r="F49">
            <v>1880</v>
          </cell>
        </row>
        <row r="50">
          <cell r="A50">
            <v>45</v>
          </cell>
          <cell r="B50">
            <v>515</v>
          </cell>
          <cell r="C50">
            <v>609</v>
          </cell>
          <cell r="D50">
            <v>893</v>
          </cell>
          <cell r="E50">
            <v>1302</v>
          </cell>
          <cell r="F50">
            <v>1880</v>
          </cell>
        </row>
        <row r="51">
          <cell r="A51">
            <v>46</v>
          </cell>
          <cell r="B51">
            <v>504</v>
          </cell>
          <cell r="C51">
            <v>599</v>
          </cell>
          <cell r="D51">
            <v>872</v>
          </cell>
          <cell r="E51">
            <v>1271</v>
          </cell>
          <cell r="F51">
            <v>1838</v>
          </cell>
        </row>
        <row r="52">
          <cell r="A52">
            <v>47</v>
          </cell>
          <cell r="B52">
            <v>504</v>
          </cell>
          <cell r="C52">
            <v>599</v>
          </cell>
          <cell r="D52">
            <v>872</v>
          </cell>
          <cell r="E52">
            <v>1271</v>
          </cell>
          <cell r="F52">
            <v>1838</v>
          </cell>
        </row>
        <row r="53">
          <cell r="A53">
            <v>48</v>
          </cell>
          <cell r="B53">
            <v>504</v>
          </cell>
          <cell r="C53">
            <v>599</v>
          </cell>
          <cell r="D53">
            <v>872</v>
          </cell>
          <cell r="E53">
            <v>1271</v>
          </cell>
          <cell r="F53">
            <v>1838</v>
          </cell>
        </row>
        <row r="54">
          <cell r="A54">
            <v>49</v>
          </cell>
          <cell r="B54">
            <v>504</v>
          </cell>
          <cell r="C54">
            <v>599</v>
          </cell>
          <cell r="D54">
            <v>872</v>
          </cell>
          <cell r="E54">
            <v>1271</v>
          </cell>
          <cell r="F54">
            <v>1838</v>
          </cell>
        </row>
        <row r="55">
          <cell r="A55">
            <v>50</v>
          </cell>
          <cell r="B55">
            <v>504</v>
          </cell>
          <cell r="C55">
            <v>599</v>
          </cell>
          <cell r="D55">
            <v>872</v>
          </cell>
          <cell r="E55">
            <v>1271</v>
          </cell>
          <cell r="F55">
            <v>1838</v>
          </cell>
        </row>
        <row r="56">
          <cell r="A56">
            <v>51</v>
          </cell>
          <cell r="B56">
            <v>494</v>
          </cell>
          <cell r="C56">
            <v>588</v>
          </cell>
          <cell r="D56">
            <v>861</v>
          </cell>
          <cell r="E56">
            <v>1250</v>
          </cell>
          <cell r="F56">
            <v>1806</v>
          </cell>
        </row>
        <row r="57">
          <cell r="A57">
            <v>52</v>
          </cell>
          <cell r="B57">
            <v>494</v>
          </cell>
          <cell r="C57">
            <v>588</v>
          </cell>
          <cell r="D57">
            <v>861</v>
          </cell>
          <cell r="E57">
            <v>1250</v>
          </cell>
          <cell r="F57">
            <v>1806</v>
          </cell>
        </row>
        <row r="58">
          <cell r="A58">
            <v>53</v>
          </cell>
          <cell r="B58">
            <v>494</v>
          </cell>
          <cell r="C58">
            <v>588</v>
          </cell>
          <cell r="D58">
            <v>861</v>
          </cell>
          <cell r="E58">
            <v>1250</v>
          </cell>
          <cell r="F58">
            <v>1806</v>
          </cell>
        </row>
        <row r="59">
          <cell r="A59">
            <v>54</v>
          </cell>
          <cell r="B59">
            <v>494</v>
          </cell>
          <cell r="C59">
            <v>588</v>
          </cell>
          <cell r="D59">
            <v>861</v>
          </cell>
          <cell r="E59">
            <v>1250</v>
          </cell>
          <cell r="F59">
            <v>1806</v>
          </cell>
        </row>
        <row r="60">
          <cell r="A60">
            <v>55</v>
          </cell>
          <cell r="B60">
            <v>494</v>
          </cell>
          <cell r="C60">
            <v>588</v>
          </cell>
          <cell r="D60">
            <v>861</v>
          </cell>
          <cell r="E60">
            <v>1250</v>
          </cell>
          <cell r="F60">
            <v>1806</v>
          </cell>
        </row>
        <row r="61">
          <cell r="A61">
            <v>56</v>
          </cell>
          <cell r="B61">
            <v>483</v>
          </cell>
          <cell r="C61">
            <v>578</v>
          </cell>
          <cell r="D61">
            <v>851</v>
          </cell>
          <cell r="E61">
            <v>1229</v>
          </cell>
          <cell r="F61">
            <v>1775</v>
          </cell>
        </row>
        <row r="62">
          <cell r="A62">
            <v>57</v>
          </cell>
          <cell r="B62">
            <v>483</v>
          </cell>
          <cell r="C62">
            <v>578</v>
          </cell>
          <cell r="D62">
            <v>851</v>
          </cell>
          <cell r="E62">
            <v>1229</v>
          </cell>
          <cell r="F62">
            <v>1775</v>
          </cell>
        </row>
        <row r="63">
          <cell r="A63">
            <v>58</v>
          </cell>
          <cell r="B63">
            <v>483</v>
          </cell>
          <cell r="C63">
            <v>578</v>
          </cell>
          <cell r="D63">
            <v>851</v>
          </cell>
          <cell r="E63">
            <v>1229</v>
          </cell>
          <cell r="F63">
            <v>1775</v>
          </cell>
        </row>
        <row r="64">
          <cell r="A64">
            <v>59</v>
          </cell>
          <cell r="B64">
            <v>483</v>
          </cell>
          <cell r="C64">
            <v>578</v>
          </cell>
          <cell r="D64">
            <v>851</v>
          </cell>
          <cell r="E64">
            <v>1229</v>
          </cell>
          <cell r="F64">
            <v>1775</v>
          </cell>
        </row>
        <row r="65">
          <cell r="A65">
            <v>60</v>
          </cell>
          <cell r="B65">
            <v>483</v>
          </cell>
          <cell r="C65">
            <v>578</v>
          </cell>
          <cell r="D65">
            <v>851</v>
          </cell>
          <cell r="E65">
            <v>1229</v>
          </cell>
          <cell r="F65">
            <v>1775</v>
          </cell>
        </row>
        <row r="66">
          <cell r="A66">
            <v>61</v>
          </cell>
          <cell r="B66">
            <v>478</v>
          </cell>
          <cell r="C66">
            <v>567</v>
          </cell>
          <cell r="D66">
            <v>830</v>
          </cell>
          <cell r="E66">
            <v>1208</v>
          </cell>
          <cell r="F66">
            <v>1754</v>
          </cell>
        </row>
        <row r="67">
          <cell r="A67">
            <v>62</v>
          </cell>
          <cell r="B67">
            <v>478</v>
          </cell>
          <cell r="C67">
            <v>567</v>
          </cell>
          <cell r="D67">
            <v>830</v>
          </cell>
          <cell r="E67">
            <v>1208</v>
          </cell>
          <cell r="F67">
            <v>1754</v>
          </cell>
        </row>
        <row r="68">
          <cell r="A68">
            <v>63</v>
          </cell>
          <cell r="B68">
            <v>478</v>
          </cell>
          <cell r="C68">
            <v>567</v>
          </cell>
          <cell r="D68">
            <v>830</v>
          </cell>
          <cell r="E68">
            <v>1208</v>
          </cell>
          <cell r="F68">
            <v>1754</v>
          </cell>
        </row>
        <row r="69">
          <cell r="A69">
            <v>64</v>
          </cell>
          <cell r="B69">
            <v>478</v>
          </cell>
          <cell r="C69">
            <v>567</v>
          </cell>
          <cell r="D69">
            <v>830</v>
          </cell>
          <cell r="E69">
            <v>1208</v>
          </cell>
          <cell r="F69">
            <v>1754</v>
          </cell>
        </row>
        <row r="70">
          <cell r="A70">
            <v>65</v>
          </cell>
          <cell r="B70">
            <v>478</v>
          </cell>
          <cell r="C70">
            <v>567</v>
          </cell>
          <cell r="D70">
            <v>830</v>
          </cell>
          <cell r="E70">
            <v>1208</v>
          </cell>
          <cell r="F70">
            <v>1754</v>
          </cell>
        </row>
        <row r="71">
          <cell r="A71">
            <v>66</v>
          </cell>
          <cell r="B71">
            <v>478</v>
          </cell>
          <cell r="C71">
            <v>567</v>
          </cell>
          <cell r="D71">
            <v>830</v>
          </cell>
          <cell r="E71">
            <v>1208</v>
          </cell>
          <cell r="F71">
            <v>1754</v>
          </cell>
        </row>
        <row r="72">
          <cell r="A72">
            <v>67</v>
          </cell>
          <cell r="B72">
            <v>478</v>
          </cell>
          <cell r="C72">
            <v>567</v>
          </cell>
          <cell r="D72">
            <v>830</v>
          </cell>
          <cell r="E72">
            <v>1208</v>
          </cell>
          <cell r="F72">
            <v>1754</v>
          </cell>
        </row>
        <row r="73">
          <cell r="A73">
            <v>68</v>
          </cell>
          <cell r="B73">
            <v>478</v>
          </cell>
          <cell r="C73">
            <v>567</v>
          </cell>
          <cell r="D73">
            <v>830</v>
          </cell>
          <cell r="E73">
            <v>1208</v>
          </cell>
          <cell r="F73">
            <v>1754</v>
          </cell>
        </row>
        <row r="74">
          <cell r="A74">
            <v>69</v>
          </cell>
          <cell r="B74">
            <v>478</v>
          </cell>
          <cell r="C74">
            <v>567</v>
          </cell>
          <cell r="D74">
            <v>830</v>
          </cell>
          <cell r="E74">
            <v>1208</v>
          </cell>
          <cell r="F74">
            <v>1754</v>
          </cell>
        </row>
        <row r="75">
          <cell r="A75">
            <v>70</v>
          </cell>
          <cell r="B75">
            <v>478</v>
          </cell>
          <cell r="C75">
            <v>567</v>
          </cell>
          <cell r="D75">
            <v>830</v>
          </cell>
          <cell r="E75">
            <v>1208</v>
          </cell>
          <cell r="F75">
            <v>1754</v>
          </cell>
        </row>
        <row r="76">
          <cell r="A76">
            <v>71</v>
          </cell>
          <cell r="B76">
            <v>473</v>
          </cell>
          <cell r="C76">
            <v>562</v>
          </cell>
          <cell r="D76">
            <v>819</v>
          </cell>
          <cell r="E76">
            <v>1187</v>
          </cell>
          <cell r="F76">
            <v>1722</v>
          </cell>
        </row>
        <row r="77">
          <cell r="A77">
            <v>72</v>
          </cell>
          <cell r="B77">
            <v>473</v>
          </cell>
          <cell r="C77">
            <v>562</v>
          </cell>
          <cell r="D77">
            <v>819</v>
          </cell>
          <cell r="E77">
            <v>1187</v>
          </cell>
          <cell r="F77">
            <v>1722</v>
          </cell>
        </row>
        <row r="78">
          <cell r="A78">
            <v>73</v>
          </cell>
          <cell r="B78">
            <v>473</v>
          </cell>
          <cell r="C78">
            <v>562</v>
          </cell>
          <cell r="D78">
            <v>819</v>
          </cell>
          <cell r="E78">
            <v>1187</v>
          </cell>
          <cell r="F78">
            <v>1722</v>
          </cell>
        </row>
        <row r="79">
          <cell r="A79">
            <v>74</v>
          </cell>
          <cell r="B79">
            <v>473</v>
          </cell>
          <cell r="C79">
            <v>562</v>
          </cell>
          <cell r="D79">
            <v>819</v>
          </cell>
          <cell r="E79">
            <v>1187</v>
          </cell>
          <cell r="F79">
            <v>1722</v>
          </cell>
        </row>
        <row r="80">
          <cell r="A80">
            <v>75</v>
          </cell>
          <cell r="B80">
            <v>473</v>
          </cell>
          <cell r="C80">
            <v>562</v>
          </cell>
          <cell r="D80">
            <v>819</v>
          </cell>
          <cell r="E80">
            <v>1187</v>
          </cell>
          <cell r="F80">
            <v>1722</v>
          </cell>
        </row>
        <row r="81">
          <cell r="A81">
            <v>76</v>
          </cell>
          <cell r="B81">
            <v>473</v>
          </cell>
          <cell r="C81">
            <v>562</v>
          </cell>
          <cell r="D81">
            <v>819</v>
          </cell>
          <cell r="E81">
            <v>1187</v>
          </cell>
          <cell r="F81">
            <v>1722</v>
          </cell>
        </row>
        <row r="82">
          <cell r="A82">
            <v>77</v>
          </cell>
          <cell r="B82">
            <v>473</v>
          </cell>
          <cell r="C82">
            <v>562</v>
          </cell>
          <cell r="D82">
            <v>819</v>
          </cell>
          <cell r="E82">
            <v>1187</v>
          </cell>
          <cell r="F82">
            <v>1722</v>
          </cell>
        </row>
        <row r="83">
          <cell r="A83">
            <v>78</v>
          </cell>
          <cell r="B83">
            <v>473</v>
          </cell>
          <cell r="C83">
            <v>562</v>
          </cell>
          <cell r="D83">
            <v>819</v>
          </cell>
          <cell r="E83">
            <v>1187</v>
          </cell>
          <cell r="F83">
            <v>1722</v>
          </cell>
        </row>
        <row r="84">
          <cell r="A84">
            <v>79</v>
          </cell>
          <cell r="B84">
            <v>473</v>
          </cell>
          <cell r="C84">
            <v>562</v>
          </cell>
          <cell r="D84">
            <v>819</v>
          </cell>
          <cell r="E84">
            <v>1187</v>
          </cell>
          <cell r="F84">
            <v>1722</v>
          </cell>
        </row>
        <row r="85">
          <cell r="A85">
            <v>80</v>
          </cell>
          <cell r="B85">
            <v>473</v>
          </cell>
          <cell r="C85">
            <v>562</v>
          </cell>
          <cell r="D85">
            <v>819</v>
          </cell>
          <cell r="E85">
            <v>1187</v>
          </cell>
          <cell r="F85">
            <v>1722</v>
          </cell>
        </row>
        <row r="86">
          <cell r="A86">
            <v>81</v>
          </cell>
          <cell r="B86">
            <v>467</v>
          </cell>
          <cell r="C86">
            <v>557</v>
          </cell>
          <cell r="D86">
            <v>814</v>
          </cell>
          <cell r="E86">
            <v>1176</v>
          </cell>
          <cell r="F86">
            <v>1712</v>
          </cell>
        </row>
        <row r="87">
          <cell r="A87">
            <v>82</v>
          </cell>
          <cell r="B87">
            <v>467</v>
          </cell>
          <cell r="C87">
            <v>557</v>
          </cell>
          <cell r="D87">
            <v>814</v>
          </cell>
          <cell r="E87">
            <v>1176</v>
          </cell>
          <cell r="F87">
            <v>1712</v>
          </cell>
        </row>
        <row r="88">
          <cell r="A88">
            <v>83</v>
          </cell>
          <cell r="B88">
            <v>467</v>
          </cell>
          <cell r="C88">
            <v>557</v>
          </cell>
          <cell r="D88">
            <v>814</v>
          </cell>
          <cell r="E88">
            <v>1176</v>
          </cell>
          <cell r="F88">
            <v>1712</v>
          </cell>
        </row>
        <row r="89">
          <cell r="A89">
            <v>84</v>
          </cell>
          <cell r="B89">
            <v>467</v>
          </cell>
          <cell r="C89">
            <v>557</v>
          </cell>
          <cell r="D89">
            <v>814</v>
          </cell>
          <cell r="E89">
            <v>1176</v>
          </cell>
          <cell r="F89">
            <v>1712</v>
          </cell>
        </row>
        <row r="90">
          <cell r="A90">
            <v>85</v>
          </cell>
          <cell r="B90">
            <v>467</v>
          </cell>
          <cell r="C90">
            <v>557</v>
          </cell>
          <cell r="D90">
            <v>814</v>
          </cell>
          <cell r="E90">
            <v>1176</v>
          </cell>
          <cell r="F90">
            <v>1712</v>
          </cell>
        </row>
        <row r="91">
          <cell r="A91">
            <v>86</v>
          </cell>
          <cell r="B91">
            <v>467</v>
          </cell>
          <cell r="C91">
            <v>557</v>
          </cell>
          <cell r="D91">
            <v>814</v>
          </cell>
          <cell r="E91">
            <v>1176</v>
          </cell>
          <cell r="F91">
            <v>1712</v>
          </cell>
        </row>
        <row r="92">
          <cell r="A92">
            <v>87</v>
          </cell>
          <cell r="B92">
            <v>467</v>
          </cell>
          <cell r="C92">
            <v>557</v>
          </cell>
          <cell r="D92">
            <v>814</v>
          </cell>
          <cell r="E92">
            <v>1176</v>
          </cell>
          <cell r="F92">
            <v>1712</v>
          </cell>
        </row>
        <row r="93">
          <cell r="A93">
            <v>88</v>
          </cell>
          <cell r="B93">
            <v>467</v>
          </cell>
          <cell r="C93">
            <v>557</v>
          </cell>
          <cell r="D93">
            <v>814</v>
          </cell>
          <cell r="E93">
            <v>1176</v>
          </cell>
          <cell r="F93">
            <v>1712</v>
          </cell>
        </row>
        <row r="94">
          <cell r="A94">
            <v>89</v>
          </cell>
          <cell r="B94">
            <v>467</v>
          </cell>
          <cell r="C94">
            <v>557</v>
          </cell>
          <cell r="D94">
            <v>814</v>
          </cell>
          <cell r="E94">
            <v>1176</v>
          </cell>
          <cell r="F94">
            <v>1712</v>
          </cell>
        </row>
        <row r="95">
          <cell r="A95">
            <v>90</v>
          </cell>
          <cell r="B95">
            <v>467</v>
          </cell>
          <cell r="C95">
            <v>557</v>
          </cell>
          <cell r="D95">
            <v>814</v>
          </cell>
          <cell r="E95">
            <v>1176</v>
          </cell>
          <cell r="F95">
            <v>1712</v>
          </cell>
        </row>
        <row r="96">
          <cell r="A96">
            <v>91</v>
          </cell>
          <cell r="B96">
            <v>462</v>
          </cell>
          <cell r="C96">
            <v>551</v>
          </cell>
          <cell r="D96">
            <v>809</v>
          </cell>
          <cell r="E96">
            <v>1166</v>
          </cell>
          <cell r="F96">
            <v>1691</v>
          </cell>
        </row>
        <row r="97">
          <cell r="A97">
            <v>92</v>
          </cell>
          <cell r="B97">
            <v>462</v>
          </cell>
          <cell r="C97">
            <v>551</v>
          </cell>
          <cell r="D97">
            <v>809</v>
          </cell>
          <cell r="E97">
            <v>1166</v>
          </cell>
          <cell r="F97">
            <v>1691</v>
          </cell>
        </row>
        <row r="98">
          <cell r="A98">
            <v>93</v>
          </cell>
          <cell r="B98">
            <v>462</v>
          </cell>
          <cell r="C98">
            <v>551</v>
          </cell>
          <cell r="D98">
            <v>809</v>
          </cell>
          <cell r="E98">
            <v>1166</v>
          </cell>
          <cell r="F98">
            <v>1691</v>
          </cell>
        </row>
        <row r="99">
          <cell r="A99">
            <v>94</v>
          </cell>
          <cell r="B99">
            <v>462</v>
          </cell>
          <cell r="C99">
            <v>551</v>
          </cell>
          <cell r="D99">
            <v>809</v>
          </cell>
          <cell r="E99">
            <v>1166</v>
          </cell>
          <cell r="F99">
            <v>1691</v>
          </cell>
        </row>
        <row r="100">
          <cell r="A100">
            <v>95</v>
          </cell>
          <cell r="B100">
            <v>462</v>
          </cell>
          <cell r="C100">
            <v>551</v>
          </cell>
          <cell r="D100">
            <v>809</v>
          </cell>
          <cell r="E100">
            <v>1166</v>
          </cell>
          <cell r="F100">
            <v>1691</v>
          </cell>
        </row>
        <row r="101">
          <cell r="A101">
            <v>96</v>
          </cell>
          <cell r="B101">
            <v>462</v>
          </cell>
          <cell r="C101">
            <v>551</v>
          </cell>
          <cell r="D101">
            <v>809</v>
          </cell>
          <cell r="E101">
            <v>1166</v>
          </cell>
          <cell r="F101">
            <v>1691</v>
          </cell>
        </row>
        <row r="102">
          <cell r="A102">
            <v>97</v>
          </cell>
          <cell r="B102">
            <v>462</v>
          </cell>
          <cell r="C102">
            <v>551</v>
          </cell>
          <cell r="D102">
            <v>809</v>
          </cell>
          <cell r="E102">
            <v>1166</v>
          </cell>
          <cell r="F102">
            <v>1691</v>
          </cell>
        </row>
        <row r="103">
          <cell r="A103">
            <v>98</v>
          </cell>
          <cell r="B103">
            <v>462</v>
          </cell>
          <cell r="C103">
            <v>551</v>
          </cell>
          <cell r="D103">
            <v>809</v>
          </cell>
          <cell r="E103">
            <v>1166</v>
          </cell>
          <cell r="F103">
            <v>1691</v>
          </cell>
        </row>
        <row r="104">
          <cell r="A104">
            <v>99</v>
          </cell>
          <cell r="B104">
            <v>462</v>
          </cell>
          <cell r="C104">
            <v>551</v>
          </cell>
          <cell r="D104">
            <v>809</v>
          </cell>
          <cell r="E104">
            <v>1166</v>
          </cell>
          <cell r="F104">
            <v>1691</v>
          </cell>
        </row>
        <row r="105">
          <cell r="A105">
            <v>100</v>
          </cell>
          <cell r="B105">
            <v>462</v>
          </cell>
          <cell r="C105">
            <v>551</v>
          </cell>
          <cell r="D105">
            <v>809</v>
          </cell>
          <cell r="E105">
            <v>1166</v>
          </cell>
          <cell r="F105">
            <v>1691</v>
          </cell>
        </row>
        <row r="106">
          <cell r="A106">
            <v>101</v>
          </cell>
          <cell r="B106">
            <v>457</v>
          </cell>
          <cell r="C106">
            <v>546</v>
          </cell>
          <cell r="D106">
            <v>798</v>
          </cell>
          <cell r="E106">
            <v>1155</v>
          </cell>
          <cell r="F106">
            <v>1680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 chuỗi thu hồi"/>
      <sheetName val="Dtoan CPXD"/>
      <sheetName val="Tháo dỡ thu hồi"/>
      <sheetName val="VC đ. ngắn"/>
      <sheetName val="VCĐD-thuhoi"/>
      <sheetName val="VCĐD _xaytuong"/>
      <sheetName val="DM1776"/>
      <sheetName val="dongiaVCDD"/>
    </sheetNames>
    <sheetDataSet>
      <sheetData sheetId="0" refreshError="1"/>
      <sheetData sheetId="1" refreshError="1"/>
      <sheetData sheetId="2" refreshError="1"/>
      <sheetData sheetId="3">
        <row r="12">
          <cell r="C12" t="str">
            <v>VCCV</v>
          </cell>
          <cell r="D12">
            <v>1</v>
          </cell>
          <cell r="E12" t="str">
            <v>02.1032</v>
          </cell>
          <cell r="F12" t="str">
            <v>02.2001</v>
          </cell>
          <cell r="G12" t="str">
            <v>02.1031</v>
          </cell>
          <cell r="H12" t="str">
            <v>V/c cát vàng</v>
          </cell>
          <cell r="I12" t="str">
            <v>m3</v>
          </cell>
          <cell r="J12">
            <v>12846</v>
          </cell>
          <cell r="K12">
            <v>3.4000000000000002E-2</v>
          </cell>
          <cell r="L12">
            <v>0</v>
          </cell>
          <cell r="M12">
            <v>391375</v>
          </cell>
          <cell r="N12">
            <v>0</v>
          </cell>
          <cell r="O12">
            <v>0</v>
          </cell>
          <cell r="P12">
            <v>26152.75</v>
          </cell>
          <cell r="Q12">
            <v>0</v>
          </cell>
        </row>
        <row r="13">
          <cell r="C13" t="str">
            <v>VCĐ</v>
          </cell>
          <cell r="D13">
            <v>2</v>
          </cell>
          <cell r="E13" t="str">
            <v>02.1042</v>
          </cell>
          <cell r="F13" t="str">
            <v>02.2011</v>
          </cell>
          <cell r="G13" t="str">
            <v>02.1041</v>
          </cell>
          <cell r="H13" t="str">
            <v>V/c đá dăm</v>
          </cell>
          <cell r="I13" t="str">
            <v>m3</v>
          </cell>
          <cell r="J13">
            <v>17984</v>
          </cell>
          <cell r="K13">
            <v>3.4000000000000002E-2</v>
          </cell>
          <cell r="L13">
            <v>0</v>
          </cell>
          <cell r="M13">
            <v>411072</v>
          </cell>
          <cell r="N13">
            <v>0</v>
          </cell>
          <cell r="O13">
            <v>0</v>
          </cell>
          <cell r="P13">
            <v>31960.448</v>
          </cell>
          <cell r="Q13">
            <v>0</v>
          </cell>
        </row>
        <row r="14">
          <cell r="C14" t="str">
            <v>VCĐH</v>
          </cell>
          <cell r="D14">
            <v>3</v>
          </cell>
          <cell r="E14" t="str">
            <v>02.1052</v>
          </cell>
          <cell r="F14" t="str">
            <v>02.2011</v>
          </cell>
          <cell r="G14" t="str">
            <v>02.1051</v>
          </cell>
          <cell r="H14" t="str">
            <v>V/c đá hộc</v>
          </cell>
          <cell r="I14" t="str">
            <v>m3</v>
          </cell>
          <cell r="J14">
            <v>24836</v>
          </cell>
          <cell r="K14">
            <v>3.4000000000000002E-2</v>
          </cell>
          <cell r="L14">
            <v>0</v>
          </cell>
          <cell r="M14">
            <v>387093</v>
          </cell>
          <cell r="N14">
            <v>0</v>
          </cell>
          <cell r="O14">
            <v>0</v>
          </cell>
          <cell r="P14">
            <v>37997.161999999997</v>
          </cell>
          <cell r="Q14">
            <v>0</v>
          </cell>
        </row>
        <row r="15">
          <cell r="C15" t="str">
            <v>vcđ-1</v>
          </cell>
          <cell r="E15" t="str">
            <v>02.1062</v>
          </cell>
          <cell r="F15" t="str">
            <v>02.2011</v>
          </cell>
          <cell r="G15" t="str">
            <v>02.1061</v>
          </cell>
          <cell r="H15" t="str">
            <v>V/c đất cấp 1</v>
          </cell>
          <cell r="I15" t="str">
            <v>m3</v>
          </cell>
          <cell r="J15">
            <v>15415</v>
          </cell>
          <cell r="K15">
            <v>3.4000000000000002E-2</v>
          </cell>
          <cell r="L15">
            <v>0</v>
          </cell>
          <cell r="M15">
            <v>377672</v>
          </cell>
          <cell r="N15">
            <v>0</v>
          </cell>
          <cell r="O15">
            <v>0</v>
          </cell>
          <cell r="P15">
            <v>28255.848000000002</v>
          </cell>
          <cell r="Q15">
            <v>0</v>
          </cell>
        </row>
        <row r="16">
          <cell r="C16" t="str">
            <v>vcđ-2</v>
          </cell>
          <cell r="E16" t="str">
            <v>02.1072</v>
          </cell>
          <cell r="F16" t="str">
            <v>02.2011</v>
          </cell>
          <cell r="G16" t="str">
            <v>02.1071</v>
          </cell>
          <cell r="H16" t="str">
            <v>V/c đất cấp 2</v>
          </cell>
          <cell r="I16" t="str">
            <v>m3</v>
          </cell>
          <cell r="J16">
            <v>17128</v>
          </cell>
          <cell r="K16">
            <v>3.4000000000000002E-2</v>
          </cell>
          <cell r="L16">
            <v>0</v>
          </cell>
          <cell r="M16">
            <v>390518</v>
          </cell>
          <cell r="N16">
            <v>0</v>
          </cell>
          <cell r="O16">
            <v>0</v>
          </cell>
          <cell r="P16">
            <v>30405.612000000001</v>
          </cell>
          <cell r="Q16">
            <v>0</v>
          </cell>
        </row>
        <row r="17">
          <cell r="C17" t="str">
            <v>vcđ-3</v>
          </cell>
          <cell r="E17" t="str">
            <v>02.1082</v>
          </cell>
          <cell r="F17" t="str">
            <v>02.2011</v>
          </cell>
          <cell r="G17" t="str">
            <v>02.1081</v>
          </cell>
          <cell r="H17" t="str">
            <v>V/c đất cấp 3</v>
          </cell>
          <cell r="I17" t="str">
            <v>m3</v>
          </cell>
          <cell r="J17">
            <v>22266</v>
          </cell>
          <cell r="K17">
            <v>3.4000000000000002E-2</v>
          </cell>
          <cell r="L17">
            <v>0</v>
          </cell>
          <cell r="M17">
            <v>420492</v>
          </cell>
          <cell r="N17">
            <v>0</v>
          </cell>
          <cell r="O17">
            <v>0</v>
          </cell>
          <cell r="P17">
            <v>36562.728000000003</v>
          </cell>
          <cell r="Q17">
            <v>0</v>
          </cell>
        </row>
        <row r="18">
          <cell r="C18" t="str">
            <v>vcđ-4</v>
          </cell>
          <cell r="E18" t="str">
            <v>02.1092</v>
          </cell>
          <cell r="F18" t="str">
            <v>02.2011</v>
          </cell>
          <cell r="G18" t="str">
            <v>02.1091</v>
          </cell>
          <cell r="H18" t="str">
            <v>V/c đất cấp 4</v>
          </cell>
          <cell r="I18" t="str">
            <v>m3</v>
          </cell>
          <cell r="J18">
            <v>27405</v>
          </cell>
          <cell r="K18">
            <v>3.4000000000000002E-2</v>
          </cell>
          <cell r="L18">
            <v>0</v>
          </cell>
          <cell r="M18">
            <v>453892</v>
          </cell>
          <cell r="N18">
            <v>0</v>
          </cell>
          <cell r="O18">
            <v>0</v>
          </cell>
          <cell r="P18">
            <v>42837.328000000001</v>
          </cell>
          <cell r="Q18">
            <v>0</v>
          </cell>
        </row>
        <row r="19">
          <cell r="C19" t="str">
            <v>vcbun</v>
          </cell>
          <cell r="E19" t="str">
            <v>02.1102</v>
          </cell>
          <cell r="F19" t="str">
            <v>02.2011</v>
          </cell>
          <cell r="G19" t="str">
            <v>02.1101</v>
          </cell>
          <cell r="H19" t="str">
            <v xml:space="preserve"> V/c bùn</v>
          </cell>
          <cell r="I19" t="str">
            <v>m3</v>
          </cell>
          <cell r="J19">
            <v>17984</v>
          </cell>
          <cell r="K19">
            <v>3.4000000000000002E-2</v>
          </cell>
          <cell r="L19">
            <v>0</v>
          </cell>
          <cell r="M19">
            <v>295458</v>
          </cell>
          <cell r="N19">
            <v>0</v>
          </cell>
          <cell r="O19">
            <v>0</v>
          </cell>
          <cell r="P19">
            <v>28029.572</v>
          </cell>
          <cell r="Q19">
            <v>0</v>
          </cell>
        </row>
        <row r="20">
          <cell r="C20" t="str">
            <v>VCN</v>
          </cell>
          <cell r="D20">
            <v>4</v>
          </cell>
          <cell r="E20" t="str">
            <v>02.1112</v>
          </cell>
          <cell r="F20" t="str">
            <v>02.2001</v>
          </cell>
          <cell r="G20" t="str">
            <v>02.1111</v>
          </cell>
          <cell r="H20" t="str">
            <v xml:space="preserve"> V/c nước thi công</v>
          </cell>
          <cell r="I20" t="str">
            <v>m3</v>
          </cell>
          <cell r="J20">
            <v>24836</v>
          </cell>
          <cell r="K20">
            <v>3.4000000000000002E-2</v>
          </cell>
          <cell r="L20">
            <v>0</v>
          </cell>
          <cell r="M20">
            <v>336565</v>
          </cell>
          <cell r="N20">
            <v>0</v>
          </cell>
          <cell r="O20">
            <v>0</v>
          </cell>
          <cell r="P20">
            <v>36279.21</v>
          </cell>
          <cell r="Q20">
            <v>0</v>
          </cell>
        </row>
        <row r="21">
          <cell r="C21" t="str">
            <v>VCG</v>
          </cell>
          <cell r="D21">
            <v>5</v>
          </cell>
          <cell r="E21" t="str">
            <v>02.1122</v>
          </cell>
          <cell r="F21" t="str">
            <v>02.2031</v>
          </cell>
          <cell r="G21" t="str">
            <v>02.1121</v>
          </cell>
          <cell r="H21" t="str">
            <v xml:space="preserve"> V/c gỗ cốp pha</v>
          </cell>
          <cell r="I21" t="str">
            <v>m3</v>
          </cell>
          <cell r="J21">
            <v>15415</v>
          </cell>
          <cell r="K21">
            <v>3.4000000000000002E-2</v>
          </cell>
          <cell r="L21">
            <v>0</v>
          </cell>
          <cell r="M21">
            <v>333996</v>
          </cell>
          <cell r="N21">
            <v>0</v>
          </cell>
          <cell r="O21">
            <v>0</v>
          </cell>
          <cell r="P21">
            <v>26770.864000000001</v>
          </cell>
          <cell r="Q21">
            <v>0</v>
          </cell>
        </row>
        <row r="22">
          <cell r="C22" t="str">
            <v>Vccpkl</v>
          </cell>
          <cell r="D22">
            <v>6</v>
          </cell>
          <cell r="E22" t="str">
            <v>02.1132</v>
          </cell>
          <cell r="F22" t="str">
            <v>02.2031</v>
          </cell>
          <cell r="G22" t="str">
            <v>02.1131</v>
          </cell>
          <cell r="H22" t="str">
            <v xml:space="preserve"> V/c cốp pha thép</v>
          </cell>
          <cell r="I22" t="str">
            <v>tấn</v>
          </cell>
          <cell r="J22">
            <v>27405</v>
          </cell>
          <cell r="K22">
            <v>3.4000000000000002E-2</v>
          </cell>
          <cell r="L22">
            <v>0</v>
          </cell>
          <cell r="M22">
            <v>495856</v>
          </cell>
          <cell r="N22">
            <v>0</v>
          </cell>
          <cell r="O22">
            <v>0</v>
          </cell>
          <cell r="P22">
            <v>44264.104000000007</v>
          </cell>
          <cell r="Q22">
            <v>0</v>
          </cell>
        </row>
        <row r="23">
          <cell r="C23" t="str">
            <v>VCCT</v>
          </cell>
          <cell r="D23">
            <v>7</v>
          </cell>
          <cell r="E23" t="str">
            <v>02.1182</v>
          </cell>
          <cell r="F23" t="str">
            <v>02.2031</v>
          </cell>
          <cell r="G23" t="str">
            <v>02.1181</v>
          </cell>
          <cell r="H23" t="str">
            <v xml:space="preserve"> V/cọc tre</v>
          </cell>
          <cell r="I23" t="str">
            <v>cọc</v>
          </cell>
          <cell r="J23">
            <v>196.97</v>
          </cell>
          <cell r="K23">
            <v>3.4000000000000002E-2</v>
          </cell>
          <cell r="L23">
            <v>0</v>
          </cell>
          <cell r="M23">
            <v>1044.81</v>
          </cell>
          <cell r="N23">
            <v>0</v>
          </cell>
          <cell r="O23">
            <v>0</v>
          </cell>
          <cell r="P23">
            <v>232.49354</v>
          </cell>
          <cell r="Q23">
            <v>0</v>
          </cell>
        </row>
        <row r="24">
          <cell r="C24" t="str">
            <v>Vctre</v>
          </cell>
          <cell r="D24">
            <v>8</v>
          </cell>
          <cell r="E24" t="str">
            <v>02.1192</v>
          </cell>
          <cell r="F24" t="str">
            <v>02.2031</v>
          </cell>
          <cell r="G24" t="str">
            <v>02.1191</v>
          </cell>
          <cell r="H24" t="str">
            <v xml:space="preserve"> V/c tre cây</v>
          </cell>
          <cell r="I24" t="str">
            <v>cây</v>
          </cell>
          <cell r="J24">
            <v>530.97</v>
          </cell>
          <cell r="K24">
            <v>3.4000000000000002E-2</v>
          </cell>
          <cell r="L24">
            <v>0</v>
          </cell>
          <cell r="M24">
            <v>8546.8700000000008</v>
          </cell>
          <cell r="N24">
            <v>0</v>
          </cell>
          <cell r="O24">
            <v>0</v>
          </cell>
          <cell r="P24">
            <v>821.56358</v>
          </cell>
          <cell r="Q24">
            <v>0</v>
          </cell>
        </row>
        <row r="25">
          <cell r="C25" t="str">
            <v>VCXM</v>
          </cell>
          <cell r="D25">
            <v>9</v>
          </cell>
          <cell r="E25" t="str">
            <v>02.1012</v>
          </cell>
          <cell r="F25" t="str">
            <v>02.2021</v>
          </cell>
          <cell r="G25" t="str">
            <v>02.1011</v>
          </cell>
          <cell r="H25" t="str">
            <v xml:space="preserve"> V/c xi măng</v>
          </cell>
          <cell r="I25" t="str">
            <v>Tấn</v>
          </cell>
          <cell r="J25">
            <v>17128</v>
          </cell>
          <cell r="K25">
            <v>3.4000000000000002E-2</v>
          </cell>
          <cell r="L25">
            <v>0</v>
          </cell>
          <cell r="M25">
            <v>417923</v>
          </cell>
          <cell r="N25">
            <v>0</v>
          </cell>
          <cell r="O25">
            <v>0</v>
          </cell>
          <cell r="P25">
            <v>31337.382000000001</v>
          </cell>
          <cell r="Q25">
            <v>0</v>
          </cell>
        </row>
        <row r="26">
          <cell r="C26" t="str">
            <v>VCCKĐS</v>
          </cell>
          <cell r="D26">
            <v>10</v>
          </cell>
          <cell r="E26" t="str">
            <v>02.1232</v>
          </cell>
          <cell r="F26" t="str">
            <v>02.2041</v>
          </cell>
          <cell r="G26" t="str">
            <v>02.1231</v>
          </cell>
          <cell r="H26" t="str">
            <v xml:space="preserve"> V/c  cấu kiện bê tông đúc sẵn</v>
          </cell>
          <cell r="I26" t="str">
            <v>Tấn</v>
          </cell>
          <cell r="J26">
            <v>35112</v>
          </cell>
          <cell r="K26">
            <v>3.4000000000000002E-2</v>
          </cell>
          <cell r="L26">
            <v>0</v>
          </cell>
          <cell r="M26">
            <v>524973</v>
          </cell>
          <cell r="N26">
            <v>0</v>
          </cell>
          <cell r="O26">
            <v>0</v>
          </cell>
          <cell r="P26">
            <v>52961.082000000002</v>
          </cell>
          <cell r="Q26">
            <v>0</v>
          </cell>
        </row>
        <row r="27">
          <cell r="C27" t="str">
            <v>VCCBT</v>
          </cell>
          <cell r="D27">
            <v>11</v>
          </cell>
          <cell r="E27" t="str">
            <v>02.1242</v>
          </cell>
          <cell r="F27" t="str">
            <v>02.2041</v>
          </cell>
          <cell r="G27" t="str">
            <v>02.1241</v>
          </cell>
          <cell r="H27" t="str">
            <v xml:space="preserve"> V/c cột bê tông</v>
          </cell>
          <cell r="I27" t="str">
            <v>Tấn</v>
          </cell>
          <cell r="J27">
            <v>42820</v>
          </cell>
          <cell r="K27">
            <v>3.4000000000000002E-2</v>
          </cell>
          <cell r="L27">
            <v>0</v>
          </cell>
          <cell r="M27">
            <v>816149</v>
          </cell>
          <cell r="N27">
            <v>0</v>
          </cell>
          <cell r="O27">
            <v>0</v>
          </cell>
          <cell r="P27">
            <v>70569.066000000006</v>
          </cell>
          <cell r="Q27">
            <v>0</v>
          </cell>
        </row>
        <row r="28">
          <cell r="C28" t="str">
            <v>VCBL</v>
          </cell>
          <cell r="D28">
            <v>12</v>
          </cell>
          <cell r="E28" t="str">
            <v>02.1142</v>
          </cell>
          <cell r="F28" t="str">
            <v>02.2031</v>
          </cell>
          <cell r="G28" t="str">
            <v>02.1141</v>
          </cell>
          <cell r="H28" t="str">
            <v>V/c bu lông,TĐ,cốt thép, dây neo</v>
          </cell>
          <cell r="I28" t="str">
            <v>Tấn</v>
          </cell>
          <cell r="J28">
            <v>35112</v>
          </cell>
          <cell r="K28">
            <v>3.4000000000000002E-2</v>
          </cell>
          <cell r="L28">
            <v>0</v>
          </cell>
          <cell r="M28">
            <v>641444</v>
          </cell>
          <cell r="N28">
            <v>0</v>
          </cell>
          <cell r="O28">
            <v>0</v>
          </cell>
          <cell r="P28">
            <v>56921.096000000005</v>
          </cell>
          <cell r="Q28">
            <v>0</v>
          </cell>
        </row>
        <row r="29">
          <cell r="C29" t="str">
            <v>vcct-cd</v>
          </cell>
          <cell r="D29">
            <v>13</v>
          </cell>
          <cell r="E29" t="str">
            <v>02.1152</v>
          </cell>
          <cell r="F29" t="str">
            <v>02.2031</v>
          </cell>
          <cell r="G29" t="str">
            <v>02.1151</v>
          </cell>
          <cell r="H29" t="str">
            <v xml:space="preserve"> V/c xà, cổ dề,cột thép chưa lắp</v>
          </cell>
          <cell r="I29" t="str">
            <v>Tấn</v>
          </cell>
          <cell r="J29">
            <v>32543</v>
          </cell>
          <cell r="K29">
            <v>3.4000000000000002E-2</v>
          </cell>
          <cell r="L29">
            <v>0</v>
          </cell>
          <cell r="M29">
            <v>583208</v>
          </cell>
          <cell r="N29">
            <v>0</v>
          </cell>
          <cell r="O29">
            <v>0</v>
          </cell>
          <cell r="P29">
            <v>52372.072</v>
          </cell>
          <cell r="Q29">
            <v>0</v>
          </cell>
        </row>
        <row r="30">
          <cell r="C30" t="str">
            <v>vcct-đn</v>
          </cell>
          <cell r="E30" t="str">
            <v>02.1162</v>
          </cell>
          <cell r="F30" t="str">
            <v>02.2031</v>
          </cell>
          <cell r="G30" t="str">
            <v>02.1161</v>
          </cell>
          <cell r="H30" t="str">
            <v xml:space="preserve"> V/c cột thép đã nắp</v>
          </cell>
          <cell r="I30" t="str">
            <v>Tấn</v>
          </cell>
          <cell r="J30">
            <v>38538</v>
          </cell>
          <cell r="K30">
            <v>3.4000000000000002E-2</v>
          </cell>
          <cell r="L30">
            <v>0</v>
          </cell>
          <cell r="M30">
            <v>699679</v>
          </cell>
          <cell r="N30">
            <v>0</v>
          </cell>
          <cell r="O30">
            <v>0</v>
          </cell>
          <cell r="P30">
            <v>62327.086000000003</v>
          </cell>
          <cell r="Q30">
            <v>0</v>
          </cell>
        </row>
        <row r="31">
          <cell r="C31" t="str">
            <v>VCPK</v>
          </cell>
          <cell r="D31">
            <v>14</v>
          </cell>
          <cell r="E31" t="str">
            <v>02.1202</v>
          </cell>
          <cell r="F31" t="str">
            <v>02.2031</v>
          </cell>
          <cell r="G31" t="str">
            <v>02.1201</v>
          </cell>
          <cell r="H31" t="str">
            <v xml:space="preserve"> V/c phụ kiện</v>
          </cell>
          <cell r="I31" t="str">
            <v>Tấn</v>
          </cell>
          <cell r="J31">
            <v>35969</v>
          </cell>
          <cell r="K31">
            <v>3.4000000000000002E-2</v>
          </cell>
          <cell r="L31">
            <v>0</v>
          </cell>
          <cell r="M31">
            <v>577214</v>
          </cell>
          <cell r="N31">
            <v>0</v>
          </cell>
          <cell r="O31">
            <v>0</v>
          </cell>
          <cell r="P31">
            <v>55594.275999999998</v>
          </cell>
          <cell r="Q31">
            <v>0</v>
          </cell>
        </row>
        <row r="32">
          <cell r="C32" t="str">
            <v>VCDD</v>
          </cell>
          <cell r="D32">
            <v>15</v>
          </cell>
          <cell r="E32" t="str">
            <v>02.1222</v>
          </cell>
          <cell r="F32" t="str">
            <v>02.2031</v>
          </cell>
          <cell r="G32" t="str">
            <v>02.1221</v>
          </cell>
          <cell r="H32" t="str">
            <v xml:space="preserve"> V/c dây dẫn, dây chống sét</v>
          </cell>
          <cell r="I32" t="str">
            <v>Tấn</v>
          </cell>
          <cell r="J32">
            <v>41107</v>
          </cell>
          <cell r="K32">
            <v>3.4000000000000002E-2</v>
          </cell>
          <cell r="L32">
            <v>0</v>
          </cell>
          <cell r="M32">
            <v>583208</v>
          </cell>
          <cell r="N32">
            <v>0</v>
          </cell>
          <cell r="O32">
            <v>0</v>
          </cell>
          <cell r="P32">
            <v>60936.072</v>
          </cell>
          <cell r="Q32">
            <v>0</v>
          </cell>
        </row>
        <row r="33">
          <cell r="C33" t="str">
            <v>VCS</v>
          </cell>
          <cell r="D33">
            <v>16</v>
          </cell>
          <cell r="E33" t="str">
            <v>02.1212</v>
          </cell>
          <cell r="F33" t="str">
            <v>02.2051</v>
          </cell>
          <cell r="G33" t="str">
            <v>02.1211</v>
          </cell>
          <cell r="H33" t="str">
            <v xml:space="preserve"> V/c sứ cách điện</v>
          </cell>
          <cell r="I33" t="str">
            <v>Tấn</v>
          </cell>
          <cell r="J33">
            <v>71081</v>
          </cell>
          <cell r="K33">
            <v>3.4000000000000002E-2</v>
          </cell>
          <cell r="L33">
            <v>0</v>
          </cell>
          <cell r="M33">
            <v>757914</v>
          </cell>
          <cell r="N33">
            <v>0</v>
          </cell>
          <cell r="O33">
            <v>0</v>
          </cell>
          <cell r="P33">
            <v>96850.076000000001</v>
          </cell>
          <cell r="Q33">
            <v>0</v>
          </cell>
        </row>
        <row r="34">
          <cell r="C34" t="str">
            <v>vcgach</v>
          </cell>
          <cell r="D34">
            <v>17</v>
          </cell>
          <cell r="E34" t="str">
            <v>02.1172</v>
          </cell>
          <cell r="F34" t="str">
            <v>02.2051</v>
          </cell>
          <cell r="G34" t="str">
            <v>02.1171</v>
          </cell>
          <cell r="H34" t="str">
            <v xml:space="preserve"> V/c gạch</v>
          </cell>
          <cell r="I34" t="str">
            <v>viên</v>
          </cell>
          <cell r="J34">
            <v>38.537999999999997</v>
          </cell>
          <cell r="K34">
            <v>3.4000000000000002E-2</v>
          </cell>
          <cell r="L34">
            <v>0</v>
          </cell>
          <cell r="M34">
            <v>596.05399999999997</v>
          </cell>
          <cell r="N34">
            <v>0</v>
          </cell>
          <cell r="O34">
            <v>0</v>
          </cell>
          <cell r="P34">
            <v>58.803835999999997</v>
          </cell>
          <cell r="Q34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 chuỗi thu hồi"/>
      <sheetName val="Dtoan CPXD"/>
      <sheetName val="Tháo dỡ thu hồi"/>
      <sheetName val="VC đ. ngắn"/>
      <sheetName val="VCĐD-thuhoi"/>
      <sheetName val="VCĐD _xaytuong"/>
      <sheetName val="DM1776"/>
      <sheetName val="dongiaVCDD"/>
    </sheetNames>
    <sheetDataSet>
      <sheetData sheetId="0" refreshError="1"/>
      <sheetData sheetId="1" refreshError="1"/>
      <sheetData sheetId="2" refreshError="1"/>
      <sheetData sheetId="3">
        <row r="12">
          <cell r="C12" t="str">
            <v>VCCV</v>
          </cell>
          <cell r="D12">
            <v>1</v>
          </cell>
          <cell r="E12" t="str">
            <v>02.1032</v>
          </cell>
          <cell r="F12" t="str">
            <v>02.2001</v>
          </cell>
          <cell r="G12" t="str">
            <v>02.1031</v>
          </cell>
          <cell r="H12" t="str">
            <v>V/c cát vàng</v>
          </cell>
          <cell r="I12" t="str">
            <v>m3</v>
          </cell>
          <cell r="J12">
            <v>12846</v>
          </cell>
          <cell r="K12">
            <v>3.4000000000000002E-2</v>
          </cell>
          <cell r="L12">
            <v>0</v>
          </cell>
          <cell r="M12">
            <v>391375</v>
          </cell>
          <cell r="N12">
            <v>0</v>
          </cell>
          <cell r="O12">
            <v>0</v>
          </cell>
          <cell r="P12">
            <v>26152.75</v>
          </cell>
          <cell r="Q12">
            <v>0</v>
          </cell>
        </row>
        <row r="13">
          <cell r="C13" t="str">
            <v>VCĐ</v>
          </cell>
          <cell r="D13">
            <v>2</v>
          </cell>
          <cell r="E13" t="str">
            <v>02.1042</v>
          </cell>
          <cell r="F13" t="str">
            <v>02.2011</v>
          </cell>
          <cell r="G13" t="str">
            <v>02.1041</v>
          </cell>
          <cell r="H13" t="str">
            <v>V/c đá dăm</v>
          </cell>
          <cell r="I13" t="str">
            <v>m3</v>
          </cell>
          <cell r="J13">
            <v>17984</v>
          </cell>
          <cell r="K13">
            <v>3.4000000000000002E-2</v>
          </cell>
          <cell r="L13">
            <v>0</v>
          </cell>
          <cell r="M13">
            <v>411072</v>
          </cell>
          <cell r="N13">
            <v>0</v>
          </cell>
          <cell r="O13">
            <v>0</v>
          </cell>
          <cell r="P13">
            <v>31960.448</v>
          </cell>
          <cell r="Q13">
            <v>0</v>
          </cell>
        </row>
        <row r="14">
          <cell r="C14" t="str">
            <v>VCĐH</v>
          </cell>
          <cell r="D14">
            <v>3</v>
          </cell>
          <cell r="E14" t="str">
            <v>02.1052</v>
          </cell>
          <cell r="F14" t="str">
            <v>02.2011</v>
          </cell>
          <cell r="G14" t="str">
            <v>02.1051</v>
          </cell>
          <cell r="H14" t="str">
            <v>V/c đá hộc</v>
          </cell>
          <cell r="I14" t="str">
            <v>m3</v>
          </cell>
          <cell r="J14">
            <v>24836</v>
          </cell>
          <cell r="K14">
            <v>3.4000000000000002E-2</v>
          </cell>
          <cell r="L14">
            <v>0</v>
          </cell>
          <cell r="M14">
            <v>387093</v>
          </cell>
          <cell r="N14">
            <v>0</v>
          </cell>
          <cell r="O14">
            <v>0</v>
          </cell>
          <cell r="P14">
            <v>37997.161999999997</v>
          </cell>
          <cell r="Q14">
            <v>0</v>
          </cell>
        </row>
        <row r="15">
          <cell r="C15" t="str">
            <v>vcđ-1</v>
          </cell>
          <cell r="E15" t="str">
            <v>02.1062</v>
          </cell>
          <cell r="F15" t="str">
            <v>02.2011</v>
          </cell>
          <cell r="G15" t="str">
            <v>02.1061</v>
          </cell>
          <cell r="H15" t="str">
            <v>V/c đất cấp 1</v>
          </cell>
          <cell r="I15" t="str">
            <v>m3</v>
          </cell>
          <cell r="J15">
            <v>15415</v>
          </cell>
          <cell r="K15">
            <v>3.4000000000000002E-2</v>
          </cell>
          <cell r="L15">
            <v>0</v>
          </cell>
          <cell r="M15">
            <v>377672</v>
          </cell>
          <cell r="N15">
            <v>0</v>
          </cell>
          <cell r="O15">
            <v>0</v>
          </cell>
          <cell r="P15">
            <v>28255.848000000002</v>
          </cell>
          <cell r="Q15">
            <v>0</v>
          </cell>
        </row>
        <row r="16">
          <cell r="C16" t="str">
            <v>vcđ-2</v>
          </cell>
          <cell r="E16" t="str">
            <v>02.1072</v>
          </cell>
          <cell r="F16" t="str">
            <v>02.2011</v>
          </cell>
          <cell r="G16" t="str">
            <v>02.1071</v>
          </cell>
          <cell r="H16" t="str">
            <v>V/c đất cấp 2</v>
          </cell>
          <cell r="I16" t="str">
            <v>m3</v>
          </cell>
          <cell r="J16">
            <v>17128</v>
          </cell>
          <cell r="K16">
            <v>3.4000000000000002E-2</v>
          </cell>
          <cell r="L16">
            <v>0</v>
          </cell>
          <cell r="M16">
            <v>390518</v>
          </cell>
          <cell r="N16">
            <v>0</v>
          </cell>
          <cell r="O16">
            <v>0</v>
          </cell>
          <cell r="P16">
            <v>30405.612000000001</v>
          </cell>
          <cell r="Q16">
            <v>0</v>
          </cell>
        </row>
        <row r="17">
          <cell r="C17" t="str">
            <v>vcđ-3</v>
          </cell>
          <cell r="E17" t="str">
            <v>02.1082</v>
          </cell>
          <cell r="F17" t="str">
            <v>02.2011</v>
          </cell>
          <cell r="G17" t="str">
            <v>02.1081</v>
          </cell>
          <cell r="H17" t="str">
            <v>V/c đất cấp 3</v>
          </cell>
          <cell r="I17" t="str">
            <v>m3</v>
          </cell>
          <cell r="J17">
            <v>22266</v>
          </cell>
          <cell r="K17">
            <v>3.4000000000000002E-2</v>
          </cell>
          <cell r="L17">
            <v>0</v>
          </cell>
          <cell r="M17">
            <v>420492</v>
          </cell>
          <cell r="N17">
            <v>0</v>
          </cell>
          <cell r="O17">
            <v>0</v>
          </cell>
          <cell r="P17">
            <v>36562.728000000003</v>
          </cell>
          <cell r="Q17">
            <v>0</v>
          </cell>
        </row>
        <row r="18">
          <cell r="C18" t="str">
            <v>vcđ-4</v>
          </cell>
          <cell r="E18" t="str">
            <v>02.1092</v>
          </cell>
          <cell r="F18" t="str">
            <v>02.2011</v>
          </cell>
          <cell r="G18" t="str">
            <v>02.1091</v>
          </cell>
          <cell r="H18" t="str">
            <v>V/c đất cấp 4</v>
          </cell>
          <cell r="I18" t="str">
            <v>m3</v>
          </cell>
          <cell r="J18">
            <v>27405</v>
          </cell>
          <cell r="K18">
            <v>3.4000000000000002E-2</v>
          </cell>
          <cell r="L18">
            <v>0</v>
          </cell>
          <cell r="M18">
            <v>453892</v>
          </cell>
          <cell r="N18">
            <v>0</v>
          </cell>
          <cell r="O18">
            <v>0</v>
          </cell>
          <cell r="P18">
            <v>42837.328000000001</v>
          </cell>
          <cell r="Q18">
            <v>0</v>
          </cell>
        </row>
        <row r="19">
          <cell r="C19" t="str">
            <v>vcbun</v>
          </cell>
          <cell r="E19" t="str">
            <v>02.1102</v>
          </cell>
          <cell r="F19" t="str">
            <v>02.2011</v>
          </cell>
          <cell r="G19" t="str">
            <v>02.1101</v>
          </cell>
          <cell r="H19" t="str">
            <v xml:space="preserve"> V/c bùn</v>
          </cell>
          <cell r="I19" t="str">
            <v>m3</v>
          </cell>
          <cell r="J19">
            <v>17984</v>
          </cell>
          <cell r="K19">
            <v>3.4000000000000002E-2</v>
          </cell>
          <cell r="L19">
            <v>0</v>
          </cell>
          <cell r="M19">
            <v>295458</v>
          </cell>
          <cell r="N19">
            <v>0</v>
          </cell>
          <cell r="O19">
            <v>0</v>
          </cell>
          <cell r="P19">
            <v>28029.572</v>
          </cell>
          <cell r="Q19">
            <v>0</v>
          </cell>
        </row>
        <row r="20">
          <cell r="C20" t="str">
            <v>VCN</v>
          </cell>
          <cell r="D20">
            <v>4</v>
          </cell>
          <cell r="E20" t="str">
            <v>02.1112</v>
          </cell>
          <cell r="F20" t="str">
            <v>02.2001</v>
          </cell>
          <cell r="G20" t="str">
            <v>02.1111</v>
          </cell>
          <cell r="H20" t="str">
            <v xml:space="preserve"> V/c nước thi công</v>
          </cell>
          <cell r="I20" t="str">
            <v>m3</v>
          </cell>
          <cell r="J20">
            <v>24836</v>
          </cell>
          <cell r="K20">
            <v>3.4000000000000002E-2</v>
          </cell>
          <cell r="L20">
            <v>0</v>
          </cell>
          <cell r="M20">
            <v>336565</v>
          </cell>
          <cell r="N20">
            <v>0</v>
          </cell>
          <cell r="O20">
            <v>0</v>
          </cell>
          <cell r="P20">
            <v>36279.21</v>
          </cell>
          <cell r="Q20">
            <v>0</v>
          </cell>
        </row>
        <row r="21">
          <cell r="C21" t="str">
            <v>VCG</v>
          </cell>
          <cell r="D21">
            <v>5</v>
          </cell>
          <cell r="E21" t="str">
            <v>02.1122</v>
          </cell>
          <cell r="F21" t="str">
            <v>02.2031</v>
          </cell>
          <cell r="G21" t="str">
            <v>02.1121</v>
          </cell>
          <cell r="H21" t="str">
            <v xml:space="preserve"> V/c gỗ cốp pha</v>
          </cell>
          <cell r="I21" t="str">
            <v>m3</v>
          </cell>
          <cell r="J21">
            <v>15415</v>
          </cell>
          <cell r="K21">
            <v>3.4000000000000002E-2</v>
          </cell>
          <cell r="L21">
            <v>0</v>
          </cell>
          <cell r="M21">
            <v>333996</v>
          </cell>
          <cell r="N21">
            <v>0</v>
          </cell>
          <cell r="O21">
            <v>0</v>
          </cell>
          <cell r="P21">
            <v>26770.864000000001</v>
          </cell>
          <cell r="Q21">
            <v>0</v>
          </cell>
        </row>
        <row r="22">
          <cell r="C22" t="str">
            <v>Vccpkl</v>
          </cell>
          <cell r="D22">
            <v>6</v>
          </cell>
          <cell r="E22" t="str">
            <v>02.1132</v>
          </cell>
          <cell r="F22" t="str">
            <v>02.2031</v>
          </cell>
          <cell r="G22" t="str">
            <v>02.1131</v>
          </cell>
          <cell r="H22" t="str">
            <v xml:space="preserve"> V/c cốp pha thép</v>
          </cell>
          <cell r="I22" t="str">
            <v>tấn</v>
          </cell>
          <cell r="J22">
            <v>27405</v>
          </cell>
          <cell r="K22">
            <v>3.4000000000000002E-2</v>
          </cell>
          <cell r="L22">
            <v>0</v>
          </cell>
          <cell r="M22">
            <v>495856</v>
          </cell>
          <cell r="N22">
            <v>0</v>
          </cell>
          <cell r="O22">
            <v>0</v>
          </cell>
          <cell r="P22">
            <v>44264.104000000007</v>
          </cell>
          <cell r="Q22">
            <v>0</v>
          </cell>
        </row>
        <row r="23">
          <cell r="C23" t="str">
            <v>VCCT</v>
          </cell>
          <cell r="D23">
            <v>7</v>
          </cell>
          <cell r="E23" t="str">
            <v>02.1182</v>
          </cell>
          <cell r="F23" t="str">
            <v>02.2031</v>
          </cell>
          <cell r="G23" t="str">
            <v>02.1181</v>
          </cell>
          <cell r="H23" t="str">
            <v xml:space="preserve"> V/cọc tre</v>
          </cell>
          <cell r="I23" t="str">
            <v>cọc</v>
          </cell>
          <cell r="J23">
            <v>196.97</v>
          </cell>
          <cell r="K23">
            <v>3.4000000000000002E-2</v>
          </cell>
          <cell r="L23">
            <v>0</v>
          </cell>
          <cell r="M23">
            <v>1044.81</v>
          </cell>
          <cell r="N23">
            <v>0</v>
          </cell>
          <cell r="O23">
            <v>0</v>
          </cell>
          <cell r="P23">
            <v>232.49354</v>
          </cell>
          <cell r="Q23">
            <v>0</v>
          </cell>
        </row>
        <row r="24">
          <cell r="C24" t="str">
            <v>Vctre</v>
          </cell>
          <cell r="D24">
            <v>8</v>
          </cell>
          <cell r="E24" t="str">
            <v>02.1192</v>
          </cell>
          <cell r="F24" t="str">
            <v>02.2031</v>
          </cell>
          <cell r="G24" t="str">
            <v>02.1191</v>
          </cell>
          <cell r="H24" t="str">
            <v xml:space="preserve"> V/c tre cây</v>
          </cell>
          <cell r="I24" t="str">
            <v>cây</v>
          </cell>
          <cell r="J24">
            <v>530.97</v>
          </cell>
          <cell r="K24">
            <v>3.4000000000000002E-2</v>
          </cell>
          <cell r="L24">
            <v>0</v>
          </cell>
          <cell r="M24">
            <v>8546.8700000000008</v>
          </cell>
          <cell r="N24">
            <v>0</v>
          </cell>
          <cell r="O24">
            <v>0</v>
          </cell>
          <cell r="P24">
            <v>821.56358</v>
          </cell>
          <cell r="Q24">
            <v>0</v>
          </cell>
        </row>
        <row r="25">
          <cell r="C25" t="str">
            <v>VCXM</v>
          </cell>
          <cell r="D25">
            <v>9</v>
          </cell>
          <cell r="E25" t="str">
            <v>02.1012</v>
          </cell>
          <cell r="F25" t="str">
            <v>02.2021</v>
          </cell>
          <cell r="G25" t="str">
            <v>02.1011</v>
          </cell>
          <cell r="H25" t="str">
            <v xml:space="preserve"> V/c xi măng</v>
          </cell>
          <cell r="I25" t="str">
            <v>Tấn</v>
          </cell>
          <cell r="J25">
            <v>17128</v>
          </cell>
          <cell r="K25">
            <v>3.4000000000000002E-2</v>
          </cell>
          <cell r="L25">
            <v>0</v>
          </cell>
          <cell r="M25">
            <v>417923</v>
          </cell>
          <cell r="N25">
            <v>0</v>
          </cell>
          <cell r="O25">
            <v>0</v>
          </cell>
          <cell r="P25">
            <v>31337.382000000001</v>
          </cell>
          <cell r="Q25">
            <v>0</v>
          </cell>
        </row>
        <row r="26">
          <cell r="C26" t="str">
            <v>VCCKĐS</v>
          </cell>
          <cell r="D26">
            <v>10</v>
          </cell>
          <cell r="E26" t="str">
            <v>02.1232</v>
          </cell>
          <cell r="F26" t="str">
            <v>02.2041</v>
          </cell>
          <cell r="G26" t="str">
            <v>02.1231</v>
          </cell>
          <cell r="H26" t="str">
            <v xml:space="preserve"> V/c  cấu kiện bê tông đúc sẵn</v>
          </cell>
          <cell r="I26" t="str">
            <v>Tấn</v>
          </cell>
          <cell r="J26">
            <v>35112</v>
          </cell>
          <cell r="K26">
            <v>3.4000000000000002E-2</v>
          </cell>
          <cell r="L26">
            <v>0</v>
          </cell>
          <cell r="M26">
            <v>524973</v>
          </cell>
          <cell r="N26">
            <v>0</v>
          </cell>
          <cell r="O26">
            <v>0</v>
          </cell>
          <cell r="P26">
            <v>52961.082000000002</v>
          </cell>
          <cell r="Q26">
            <v>0</v>
          </cell>
        </row>
        <row r="27">
          <cell r="C27" t="str">
            <v>VCCBT</v>
          </cell>
          <cell r="D27">
            <v>11</v>
          </cell>
          <cell r="E27" t="str">
            <v>02.1242</v>
          </cell>
          <cell r="F27" t="str">
            <v>02.2041</v>
          </cell>
          <cell r="G27" t="str">
            <v>02.1241</v>
          </cell>
          <cell r="H27" t="str">
            <v xml:space="preserve"> V/c cột bê tông</v>
          </cell>
          <cell r="I27" t="str">
            <v>Tấn</v>
          </cell>
          <cell r="J27">
            <v>42820</v>
          </cell>
          <cell r="K27">
            <v>3.4000000000000002E-2</v>
          </cell>
          <cell r="L27">
            <v>0</v>
          </cell>
          <cell r="M27">
            <v>816149</v>
          </cell>
          <cell r="N27">
            <v>0</v>
          </cell>
          <cell r="O27">
            <v>0</v>
          </cell>
          <cell r="P27">
            <v>70569.066000000006</v>
          </cell>
          <cell r="Q27">
            <v>0</v>
          </cell>
        </row>
        <row r="28">
          <cell r="C28" t="str">
            <v>VCBL</v>
          </cell>
          <cell r="D28">
            <v>12</v>
          </cell>
          <cell r="E28" t="str">
            <v>02.1142</v>
          </cell>
          <cell r="F28" t="str">
            <v>02.2031</v>
          </cell>
          <cell r="G28" t="str">
            <v>02.1141</v>
          </cell>
          <cell r="H28" t="str">
            <v>V/c bu lông,TĐ,cốt thép, dây neo</v>
          </cell>
          <cell r="I28" t="str">
            <v>Tấn</v>
          </cell>
          <cell r="J28">
            <v>35112</v>
          </cell>
          <cell r="K28">
            <v>3.4000000000000002E-2</v>
          </cell>
          <cell r="L28">
            <v>0</v>
          </cell>
          <cell r="M28">
            <v>641444</v>
          </cell>
          <cell r="N28">
            <v>0</v>
          </cell>
          <cell r="O28">
            <v>0</v>
          </cell>
          <cell r="P28">
            <v>56921.096000000005</v>
          </cell>
          <cell r="Q28">
            <v>0</v>
          </cell>
        </row>
        <row r="29">
          <cell r="C29" t="str">
            <v>vcct-cd</v>
          </cell>
          <cell r="D29">
            <v>13</v>
          </cell>
          <cell r="E29" t="str">
            <v>02.1152</v>
          </cell>
          <cell r="F29" t="str">
            <v>02.2031</v>
          </cell>
          <cell r="G29" t="str">
            <v>02.1151</v>
          </cell>
          <cell r="H29" t="str">
            <v xml:space="preserve"> V/c xà, cổ dề,cột thép chưa lắp</v>
          </cell>
          <cell r="I29" t="str">
            <v>Tấn</v>
          </cell>
          <cell r="J29">
            <v>32543</v>
          </cell>
          <cell r="K29">
            <v>3.4000000000000002E-2</v>
          </cell>
          <cell r="L29">
            <v>0</v>
          </cell>
          <cell r="M29">
            <v>583208</v>
          </cell>
          <cell r="N29">
            <v>0</v>
          </cell>
          <cell r="O29">
            <v>0</v>
          </cell>
          <cell r="P29">
            <v>52372.072</v>
          </cell>
          <cell r="Q29">
            <v>0</v>
          </cell>
        </row>
        <row r="30">
          <cell r="C30" t="str">
            <v>vcct-đn</v>
          </cell>
          <cell r="E30" t="str">
            <v>02.1162</v>
          </cell>
          <cell r="F30" t="str">
            <v>02.2031</v>
          </cell>
          <cell r="G30" t="str">
            <v>02.1161</v>
          </cell>
          <cell r="H30" t="str">
            <v xml:space="preserve"> V/c cột thép đã nắp</v>
          </cell>
          <cell r="I30" t="str">
            <v>Tấn</v>
          </cell>
          <cell r="J30">
            <v>38538</v>
          </cell>
          <cell r="K30">
            <v>3.4000000000000002E-2</v>
          </cell>
          <cell r="L30">
            <v>0</v>
          </cell>
          <cell r="M30">
            <v>699679</v>
          </cell>
          <cell r="N30">
            <v>0</v>
          </cell>
          <cell r="O30">
            <v>0</v>
          </cell>
          <cell r="P30">
            <v>62327.086000000003</v>
          </cell>
          <cell r="Q30">
            <v>0</v>
          </cell>
        </row>
        <row r="31">
          <cell r="C31" t="str">
            <v>VCPK</v>
          </cell>
          <cell r="D31">
            <v>14</v>
          </cell>
          <cell r="E31" t="str">
            <v>02.1202</v>
          </cell>
          <cell r="F31" t="str">
            <v>02.2031</v>
          </cell>
          <cell r="G31" t="str">
            <v>02.1201</v>
          </cell>
          <cell r="H31" t="str">
            <v xml:space="preserve"> V/c phụ kiện</v>
          </cell>
          <cell r="I31" t="str">
            <v>Tấn</v>
          </cell>
          <cell r="J31">
            <v>35969</v>
          </cell>
          <cell r="K31">
            <v>3.4000000000000002E-2</v>
          </cell>
          <cell r="L31">
            <v>0</v>
          </cell>
          <cell r="M31">
            <v>577214</v>
          </cell>
          <cell r="N31">
            <v>0</v>
          </cell>
          <cell r="O31">
            <v>0</v>
          </cell>
          <cell r="P31">
            <v>55594.275999999998</v>
          </cell>
          <cell r="Q31">
            <v>0</v>
          </cell>
        </row>
        <row r="32">
          <cell r="C32" t="str">
            <v>VCDD</v>
          </cell>
          <cell r="D32">
            <v>15</v>
          </cell>
          <cell r="E32" t="str">
            <v>02.1222</v>
          </cell>
          <cell r="F32" t="str">
            <v>02.2031</v>
          </cell>
          <cell r="G32" t="str">
            <v>02.1221</v>
          </cell>
          <cell r="H32" t="str">
            <v xml:space="preserve"> V/c dây dẫn, dây chống sét</v>
          </cell>
          <cell r="I32" t="str">
            <v>Tấn</v>
          </cell>
          <cell r="J32">
            <v>41107</v>
          </cell>
          <cell r="K32">
            <v>3.4000000000000002E-2</v>
          </cell>
          <cell r="L32">
            <v>0</v>
          </cell>
          <cell r="M32">
            <v>583208</v>
          </cell>
          <cell r="N32">
            <v>0</v>
          </cell>
          <cell r="O32">
            <v>0</v>
          </cell>
          <cell r="P32">
            <v>60936.072</v>
          </cell>
          <cell r="Q32">
            <v>0</v>
          </cell>
        </row>
        <row r="33">
          <cell r="C33" t="str">
            <v>VCS</v>
          </cell>
          <cell r="D33">
            <v>16</v>
          </cell>
          <cell r="E33" t="str">
            <v>02.1212</v>
          </cell>
          <cell r="F33" t="str">
            <v>02.2051</v>
          </cell>
          <cell r="G33" t="str">
            <v>02.1211</v>
          </cell>
          <cell r="H33" t="str">
            <v xml:space="preserve"> V/c sứ cách điện</v>
          </cell>
          <cell r="I33" t="str">
            <v>Tấn</v>
          </cell>
          <cell r="J33">
            <v>71081</v>
          </cell>
          <cell r="K33">
            <v>3.4000000000000002E-2</v>
          </cell>
          <cell r="L33">
            <v>0</v>
          </cell>
          <cell r="M33">
            <v>757914</v>
          </cell>
          <cell r="N33">
            <v>0</v>
          </cell>
          <cell r="O33">
            <v>0</v>
          </cell>
          <cell r="P33">
            <v>96850.076000000001</v>
          </cell>
          <cell r="Q33">
            <v>0</v>
          </cell>
        </row>
        <row r="34">
          <cell r="C34" t="str">
            <v>vcgach</v>
          </cell>
          <cell r="D34">
            <v>17</v>
          </cell>
          <cell r="E34" t="str">
            <v>02.1172</v>
          </cell>
          <cell r="F34" t="str">
            <v>02.2051</v>
          </cell>
          <cell r="G34" t="str">
            <v>02.1171</v>
          </cell>
          <cell r="H34" t="str">
            <v xml:space="preserve"> V/c gạch</v>
          </cell>
          <cell r="I34" t="str">
            <v>viên</v>
          </cell>
          <cell r="J34">
            <v>38.537999999999997</v>
          </cell>
          <cell r="K34">
            <v>3.4000000000000002E-2</v>
          </cell>
          <cell r="L34">
            <v>0</v>
          </cell>
          <cell r="M34">
            <v>596.05399999999997</v>
          </cell>
          <cell r="N34">
            <v>0</v>
          </cell>
          <cell r="O34">
            <v>0</v>
          </cell>
          <cell r="P34">
            <v>58.803835999999997</v>
          </cell>
          <cell r="Q34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 chuỗi thu hồi"/>
      <sheetName val="Dtoan CPXD"/>
      <sheetName val="Tháo dỡ thu hồi"/>
      <sheetName val="VC đ. ngắn"/>
      <sheetName val="VCĐD-thuhoi"/>
      <sheetName val="VCĐD _xaytuong"/>
      <sheetName val="DM1776"/>
    </sheetNames>
    <sheetDataSet>
      <sheetData sheetId="0" refreshError="1"/>
      <sheetData sheetId="1" refreshError="1"/>
      <sheetData sheetId="2" refreshError="1"/>
      <sheetData sheetId="3">
        <row r="12">
          <cell r="C12" t="str">
            <v>VCCV</v>
          </cell>
          <cell r="D12">
            <v>1</v>
          </cell>
          <cell r="E12" t="str">
            <v>02.1032</v>
          </cell>
          <cell r="F12" t="str">
            <v>02.2001</v>
          </cell>
          <cell r="G12" t="str">
            <v>02.1031</v>
          </cell>
          <cell r="H12" t="str">
            <v>V/c cát vàng</v>
          </cell>
          <cell r="I12" t="str">
            <v>m3</v>
          </cell>
          <cell r="J12">
            <v>12846</v>
          </cell>
          <cell r="K12">
            <v>3.4000000000000002E-2</v>
          </cell>
          <cell r="L12">
            <v>0</v>
          </cell>
          <cell r="M12">
            <v>391375</v>
          </cell>
          <cell r="N12">
            <v>0</v>
          </cell>
          <cell r="O12">
            <v>0</v>
          </cell>
          <cell r="P12">
            <v>26152.75</v>
          </cell>
          <cell r="Q12">
            <v>0</v>
          </cell>
        </row>
        <row r="13">
          <cell r="C13" t="str">
            <v>VCĐ</v>
          </cell>
          <cell r="D13">
            <v>2</v>
          </cell>
          <cell r="E13" t="str">
            <v>02.1042</v>
          </cell>
          <cell r="F13" t="str">
            <v>02.2011</v>
          </cell>
          <cell r="G13" t="str">
            <v>02.1041</v>
          </cell>
          <cell r="H13" t="str">
            <v>V/c đá dăm</v>
          </cell>
          <cell r="I13" t="str">
            <v>m3</v>
          </cell>
          <cell r="J13">
            <v>17984</v>
          </cell>
          <cell r="K13">
            <v>3.4000000000000002E-2</v>
          </cell>
          <cell r="L13">
            <v>0</v>
          </cell>
          <cell r="M13">
            <v>411072</v>
          </cell>
          <cell r="N13">
            <v>0</v>
          </cell>
          <cell r="O13">
            <v>0</v>
          </cell>
          <cell r="P13">
            <v>31960.448</v>
          </cell>
          <cell r="Q13">
            <v>0</v>
          </cell>
        </row>
        <row r="14">
          <cell r="C14" t="str">
            <v>VCĐH</v>
          </cell>
          <cell r="D14">
            <v>3</v>
          </cell>
          <cell r="E14" t="str">
            <v>02.1052</v>
          </cell>
          <cell r="F14" t="str">
            <v>02.2011</v>
          </cell>
          <cell r="G14" t="str">
            <v>02.1051</v>
          </cell>
          <cell r="H14" t="str">
            <v>V/c đá hộc</v>
          </cell>
          <cell r="I14" t="str">
            <v>m3</v>
          </cell>
          <cell r="J14">
            <v>24836</v>
          </cell>
          <cell r="K14">
            <v>3.4000000000000002E-2</v>
          </cell>
          <cell r="L14">
            <v>0</v>
          </cell>
          <cell r="M14">
            <v>387093</v>
          </cell>
          <cell r="N14">
            <v>0</v>
          </cell>
          <cell r="O14">
            <v>0</v>
          </cell>
          <cell r="P14">
            <v>37997.161999999997</v>
          </cell>
          <cell r="Q14">
            <v>0</v>
          </cell>
        </row>
        <row r="15">
          <cell r="C15" t="str">
            <v>vcđ-1</v>
          </cell>
          <cell r="E15" t="str">
            <v>02.1062</v>
          </cell>
          <cell r="F15" t="str">
            <v>02.2011</v>
          </cell>
          <cell r="G15" t="str">
            <v>02.1061</v>
          </cell>
          <cell r="H15" t="str">
            <v>V/c đất cấp 1</v>
          </cell>
          <cell r="I15" t="str">
            <v>m3</v>
          </cell>
          <cell r="J15">
            <v>15415</v>
          </cell>
          <cell r="K15">
            <v>3.4000000000000002E-2</v>
          </cell>
          <cell r="L15">
            <v>0</v>
          </cell>
          <cell r="M15">
            <v>377672</v>
          </cell>
          <cell r="N15">
            <v>0</v>
          </cell>
          <cell r="O15">
            <v>0</v>
          </cell>
          <cell r="P15">
            <v>28255.848000000002</v>
          </cell>
          <cell r="Q15">
            <v>0</v>
          </cell>
        </row>
        <row r="16">
          <cell r="C16" t="str">
            <v>vcđ-2</v>
          </cell>
          <cell r="E16" t="str">
            <v>02.1072</v>
          </cell>
          <cell r="F16" t="str">
            <v>02.2011</v>
          </cell>
          <cell r="G16" t="str">
            <v>02.1071</v>
          </cell>
          <cell r="H16" t="str">
            <v>V/c đất cấp 2</v>
          </cell>
          <cell r="I16" t="str">
            <v>m3</v>
          </cell>
          <cell r="J16">
            <v>17128</v>
          </cell>
          <cell r="K16">
            <v>3.4000000000000002E-2</v>
          </cell>
          <cell r="L16">
            <v>0</v>
          </cell>
          <cell r="M16">
            <v>390518</v>
          </cell>
          <cell r="N16">
            <v>0</v>
          </cell>
          <cell r="O16">
            <v>0</v>
          </cell>
          <cell r="P16">
            <v>30405.612000000001</v>
          </cell>
          <cell r="Q16">
            <v>0</v>
          </cell>
        </row>
        <row r="17">
          <cell r="C17" t="str">
            <v>vcđ-3</v>
          </cell>
          <cell r="E17" t="str">
            <v>02.1082</v>
          </cell>
          <cell r="F17" t="str">
            <v>02.2011</v>
          </cell>
          <cell r="G17" t="str">
            <v>02.1081</v>
          </cell>
          <cell r="H17" t="str">
            <v>V/c đất cấp 3</v>
          </cell>
          <cell r="I17" t="str">
            <v>m3</v>
          </cell>
          <cell r="J17">
            <v>22266</v>
          </cell>
          <cell r="K17">
            <v>3.4000000000000002E-2</v>
          </cell>
          <cell r="L17">
            <v>0</v>
          </cell>
          <cell r="M17">
            <v>420492</v>
          </cell>
          <cell r="N17">
            <v>0</v>
          </cell>
          <cell r="O17">
            <v>0</v>
          </cell>
          <cell r="P17">
            <v>36562.728000000003</v>
          </cell>
          <cell r="Q17">
            <v>0</v>
          </cell>
        </row>
        <row r="18">
          <cell r="C18" t="str">
            <v>vcđ-4</v>
          </cell>
          <cell r="E18" t="str">
            <v>02.1092</v>
          </cell>
          <cell r="F18" t="str">
            <v>02.2011</v>
          </cell>
          <cell r="G18" t="str">
            <v>02.1091</v>
          </cell>
          <cell r="H18" t="str">
            <v>V/c đất cấp 4</v>
          </cell>
          <cell r="I18" t="str">
            <v>m3</v>
          </cell>
          <cell r="J18">
            <v>27405</v>
          </cell>
          <cell r="K18">
            <v>3.4000000000000002E-2</v>
          </cell>
          <cell r="L18">
            <v>0</v>
          </cell>
          <cell r="M18">
            <v>453892</v>
          </cell>
          <cell r="N18">
            <v>0</v>
          </cell>
          <cell r="O18">
            <v>0</v>
          </cell>
          <cell r="P18">
            <v>42837.328000000001</v>
          </cell>
          <cell r="Q18">
            <v>0</v>
          </cell>
        </row>
        <row r="19">
          <cell r="C19" t="str">
            <v>vcbun</v>
          </cell>
          <cell r="E19" t="str">
            <v>02.1102</v>
          </cell>
          <cell r="F19" t="str">
            <v>02.2011</v>
          </cell>
          <cell r="G19" t="str">
            <v>02.1101</v>
          </cell>
          <cell r="H19" t="str">
            <v xml:space="preserve"> V/c bùn</v>
          </cell>
          <cell r="I19" t="str">
            <v>m3</v>
          </cell>
          <cell r="J19">
            <v>17984</v>
          </cell>
          <cell r="K19">
            <v>3.4000000000000002E-2</v>
          </cell>
          <cell r="L19">
            <v>0</v>
          </cell>
          <cell r="M19">
            <v>295458</v>
          </cell>
          <cell r="N19">
            <v>0</v>
          </cell>
          <cell r="O19">
            <v>0</v>
          </cell>
          <cell r="P19">
            <v>28029.572</v>
          </cell>
          <cell r="Q19">
            <v>0</v>
          </cell>
        </row>
        <row r="20">
          <cell r="C20" t="str">
            <v>VCN</v>
          </cell>
          <cell r="D20">
            <v>4</v>
          </cell>
          <cell r="E20" t="str">
            <v>02.1112</v>
          </cell>
          <cell r="F20" t="str">
            <v>02.2001</v>
          </cell>
          <cell r="G20" t="str">
            <v>02.1111</v>
          </cell>
          <cell r="H20" t="str">
            <v xml:space="preserve"> V/c nước thi công</v>
          </cell>
          <cell r="I20" t="str">
            <v>m3</v>
          </cell>
          <cell r="J20">
            <v>24836</v>
          </cell>
          <cell r="K20">
            <v>3.4000000000000002E-2</v>
          </cell>
          <cell r="L20">
            <v>0</v>
          </cell>
          <cell r="M20">
            <v>336565</v>
          </cell>
          <cell r="N20">
            <v>0</v>
          </cell>
          <cell r="O20">
            <v>0</v>
          </cell>
          <cell r="P20">
            <v>36279.21</v>
          </cell>
          <cell r="Q20">
            <v>0</v>
          </cell>
        </row>
        <row r="21">
          <cell r="C21" t="str">
            <v>VCG</v>
          </cell>
          <cell r="D21">
            <v>5</v>
          </cell>
          <cell r="E21" t="str">
            <v>02.1122</v>
          </cell>
          <cell r="F21" t="str">
            <v>02.2031</v>
          </cell>
          <cell r="G21" t="str">
            <v>02.1121</v>
          </cell>
          <cell r="H21" t="str">
            <v xml:space="preserve"> V/c gỗ cốp pha</v>
          </cell>
          <cell r="I21" t="str">
            <v>m3</v>
          </cell>
          <cell r="J21">
            <v>15415</v>
          </cell>
          <cell r="K21">
            <v>3.4000000000000002E-2</v>
          </cell>
          <cell r="L21">
            <v>0</v>
          </cell>
          <cell r="M21">
            <v>333996</v>
          </cell>
          <cell r="N21">
            <v>0</v>
          </cell>
          <cell r="O21">
            <v>0</v>
          </cell>
          <cell r="P21">
            <v>26770.864000000001</v>
          </cell>
          <cell r="Q21">
            <v>0</v>
          </cell>
        </row>
        <row r="22">
          <cell r="C22" t="str">
            <v>Vccpkl</v>
          </cell>
          <cell r="D22">
            <v>6</v>
          </cell>
          <cell r="E22" t="str">
            <v>02.1132</v>
          </cell>
          <cell r="F22" t="str">
            <v>02.2031</v>
          </cell>
          <cell r="G22" t="str">
            <v>02.1131</v>
          </cell>
          <cell r="H22" t="str">
            <v xml:space="preserve"> V/c cốp pha thép</v>
          </cell>
          <cell r="I22" t="str">
            <v>tấn</v>
          </cell>
          <cell r="J22">
            <v>27405</v>
          </cell>
          <cell r="K22">
            <v>3.4000000000000002E-2</v>
          </cell>
          <cell r="L22">
            <v>0</v>
          </cell>
          <cell r="M22">
            <v>495856</v>
          </cell>
          <cell r="N22">
            <v>0</v>
          </cell>
          <cell r="O22">
            <v>0</v>
          </cell>
          <cell r="P22">
            <v>44264.104000000007</v>
          </cell>
          <cell r="Q22">
            <v>0</v>
          </cell>
        </row>
        <row r="23">
          <cell r="C23" t="str">
            <v>VCCT</v>
          </cell>
          <cell r="D23">
            <v>7</v>
          </cell>
          <cell r="E23" t="str">
            <v>02.1182</v>
          </cell>
          <cell r="F23" t="str">
            <v>02.2031</v>
          </cell>
          <cell r="G23" t="str">
            <v>02.1181</v>
          </cell>
          <cell r="H23" t="str">
            <v xml:space="preserve"> V/cọc tre</v>
          </cell>
          <cell r="I23" t="str">
            <v>cọc</v>
          </cell>
          <cell r="J23">
            <v>196.97</v>
          </cell>
          <cell r="K23">
            <v>3.4000000000000002E-2</v>
          </cell>
          <cell r="L23">
            <v>0</v>
          </cell>
          <cell r="M23">
            <v>1044.81</v>
          </cell>
          <cell r="N23">
            <v>0</v>
          </cell>
          <cell r="O23">
            <v>0</v>
          </cell>
          <cell r="P23">
            <v>232.49354</v>
          </cell>
          <cell r="Q23">
            <v>0</v>
          </cell>
        </row>
        <row r="24">
          <cell r="C24" t="str">
            <v>Vctre</v>
          </cell>
          <cell r="D24">
            <v>8</v>
          </cell>
          <cell r="E24" t="str">
            <v>02.1192</v>
          </cell>
          <cell r="F24" t="str">
            <v>02.2031</v>
          </cell>
          <cell r="G24" t="str">
            <v>02.1191</v>
          </cell>
          <cell r="H24" t="str">
            <v xml:space="preserve"> V/c tre cây</v>
          </cell>
          <cell r="I24" t="str">
            <v>cây</v>
          </cell>
          <cell r="J24">
            <v>530.97</v>
          </cell>
          <cell r="K24">
            <v>3.4000000000000002E-2</v>
          </cell>
          <cell r="L24">
            <v>0</v>
          </cell>
          <cell r="M24">
            <v>8546.8700000000008</v>
          </cell>
          <cell r="N24">
            <v>0</v>
          </cell>
          <cell r="O24">
            <v>0</v>
          </cell>
          <cell r="P24">
            <v>821.56358</v>
          </cell>
          <cell r="Q24">
            <v>0</v>
          </cell>
        </row>
        <row r="25">
          <cell r="C25" t="str">
            <v>VCXM</v>
          </cell>
          <cell r="D25">
            <v>9</v>
          </cell>
          <cell r="E25" t="str">
            <v>02.1012</v>
          </cell>
          <cell r="F25" t="str">
            <v>02.2021</v>
          </cell>
          <cell r="G25" t="str">
            <v>02.1011</v>
          </cell>
          <cell r="H25" t="str">
            <v xml:space="preserve"> V/c xi măng</v>
          </cell>
          <cell r="I25" t="str">
            <v>Tấn</v>
          </cell>
          <cell r="J25">
            <v>17128</v>
          </cell>
          <cell r="K25">
            <v>3.4000000000000002E-2</v>
          </cell>
          <cell r="L25">
            <v>0</v>
          </cell>
          <cell r="M25">
            <v>417923</v>
          </cell>
          <cell r="N25">
            <v>0</v>
          </cell>
          <cell r="O25">
            <v>0</v>
          </cell>
          <cell r="P25">
            <v>31337.382000000001</v>
          </cell>
          <cell r="Q25">
            <v>0</v>
          </cell>
        </row>
        <row r="26">
          <cell r="C26" t="str">
            <v>VCCKĐS</v>
          </cell>
          <cell r="D26">
            <v>10</v>
          </cell>
          <cell r="E26" t="str">
            <v>02.1232</v>
          </cell>
          <cell r="F26" t="str">
            <v>02.2041</v>
          </cell>
          <cell r="G26" t="str">
            <v>02.1231</v>
          </cell>
          <cell r="H26" t="str">
            <v xml:space="preserve"> V/c  cấu kiện bê tông đúc sẵn</v>
          </cell>
          <cell r="I26" t="str">
            <v>Tấn</v>
          </cell>
          <cell r="J26">
            <v>35112</v>
          </cell>
          <cell r="K26">
            <v>3.4000000000000002E-2</v>
          </cell>
          <cell r="L26">
            <v>0</v>
          </cell>
          <cell r="M26">
            <v>524973</v>
          </cell>
          <cell r="N26">
            <v>0</v>
          </cell>
          <cell r="O26">
            <v>0</v>
          </cell>
          <cell r="P26">
            <v>52961.082000000002</v>
          </cell>
          <cell r="Q26">
            <v>0</v>
          </cell>
        </row>
        <row r="27">
          <cell r="C27" t="str">
            <v>VCCBT</v>
          </cell>
          <cell r="D27">
            <v>11</v>
          </cell>
          <cell r="E27" t="str">
            <v>02.1242</v>
          </cell>
          <cell r="F27" t="str">
            <v>02.2041</v>
          </cell>
          <cell r="G27" t="str">
            <v>02.1241</v>
          </cell>
          <cell r="H27" t="str">
            <v xml:space="preserve"> V/c cột bê tông</v>
          </cell>
          <cell r="I27" t="str">
            <v>Tấn</v>
          </cell>
          <cell r="J27">
            <v>42820</v>
          </cell>
          <cell r="K27">
            <v>3.4000000000000002E-2</v>
          </cell>
          <cell r="L27">
            <v>0</v>
          </cell>
          <cell r="M27">
            <v>816149</v>
          </cell>
          <cell r="N27">
            <v>0</v>
          </cell>
          <cell r="O27">
            <v>0</v>
          </cell>
          <cell r="P27">
            <v>70569.066000000006</v>
          </cell>
          <cell r="Q27">
            <v>0</v>
          </cell>
        </row>
        <row r="28">
          <cell r="C28" t="str">
            <v>VCBL</v>
          </cell>
          <cell r="D28">
            <v>12</v>
          </cell>
          <cell r="E28" t="str">
            <v>02.1142</v>
          </cell>
          <cell r="F28" t="str">
            <v>02.2031</v>
          </cell>
          <cell r="G28" t="str">
            <v>02.1141</v>
          </cell>
          <cell r="H28" t="str">
            <v>V/c bu lông,TĐ,cốt thép, dây neo</v>
          </cell>
          <cell r="I28" t="str">
            <v>Tấn</v>
          </cell>
          <cell r="J28">
            <v>35112</v>
          </cell>
          <cell r="K28">
            <v>3.4000000000000002E-2</v>
          </cell>
          <cell r="L28">
            <v>0</v>
          </cell>
          <cell r="M28">
            <v>641444</v>
          </cell>
          <cell r="N28">
            <v>0</v>
          </cell>
          <cell r="O28">
            <v>0</v>
          </cell>
          <cell r="P28">
            <v>56921.096000000005</v>
          </cell>
          <cell r="Q28">
            <v>0</v>
          </cell>
        </row>
        <row r="29">
          <cell r="C29" t="str">
            <v>vcct-cd</v>
          </cell>
          <cell r="D29">
            <v>13</v>
          </cell>
          <cell r="E29" t="str">
            <v>02.1152</v>
          </cell>
          <cell r="F29" t="str">
            <v>02.2031</v>
          </cell>
          <cell r="G29" t="str">
            <v>02.1151</v>
          </cell>
          <cell r="H29" t="str">
            <v xml:space="preserve"> V/c xà, cổ dề,cột thép chưa lắp</v>
          </cell>
          <cell r="I29" t="str">
            <v>Tấn</v>
          </cell>
          <cell r="J29">
            <v>32543</v>
          </cell>
          <cell r="K29">
            <v>3.4000000000000002E-2</v>
          </cell>
          <cell r="L29">
            <v>0</v>
          </cell>
          <cell r="M29">
            <v>583208</v>
          </cell>
          <cell r="N29">
            <v>0</v>
          </cell>
          <cell r="O29">
            <v>0</v>
          </cell>
          <cell r="P29">
            <v>52372.072</v>
          </cell>
          <cell r="Q29">
            <v>0</v>
          </cell>
        </row>
        <row r="30">
          <cell r="C30" t="str">
            <v>vcct-đn</v>
          </cell>
          <cell r="E30" t="str">
            <v>02.1162</v>
          </cell>
          <cell r="F30" t="str">
            <v>02.2031</v>
          </cell>
          <cell r="G30" t="str">
            <v>02.1161</v>
          </cell>
          <cell r="H30" t="str">
            <v xml:space="preserve"> V/c cột thép đã nắp</v>
          </cell>
          <cell r="I30" t="str">
            <v>Tấn</v>
          </cell>
          <cell r="J30">
            <v>38538</v>
          </cell>
          <cell r="K30">
            <v>3.4000000000000002E-2</v>
          </cell>
          <cell r="L30">
            <v>0</v>
          </cell>
          <cell r="M30">
            <v>699679</v>
          </cell>
          <cell r="N30">
            <v>0</v>
          </cell>
          <cell r="O30">
            <v>0</v>
          </cell>
          <cell r="P30">
            <v>62327.086000000003</v>
          </cell>
          <cell r="Q30">
            <v>0</v>
          </cell>
        </row>
        <row r="31">
          <cell r="C31" t="str">
            <v>VCPK</v>
          </cell>
          <cell r="D31">
            <v>14</v>
          </cell>
          <cell r="E31" t="str">
            <v>02.1202</v>
          </cell>
          <cell r="F31" t="str">
            <v>02.2031</v>
          </cell>
          <cell r="G31" t="str">
            <v>02.1201</v>
          </cell>
          <cell r="H31" t="str">
            <v xml:space="preserve"> V/c phụ kiện</v>
          </cell>
          <cell r="I31" t="str">
            <v>Tấn</v>
          </cell>
          <cell r="J31">
            <v>35969</v>
          </cell>
          <cell r="K31">
            <v>3.4000000000000002E-2</v>
          </cell>
          <cell r="L31">
            <v>0</v>
          </cell>
          <cell r="M31">
            <v>577214</v>
          </cell>
          <cell r="N31">
            <v>0</v>
          </cell>
          <cell r="O31">
            <v>0</v>
          </cell>
          <cell r="P31">
            <v>55594.275999999998</v>
          </cell>
          <cell r="Q31">
            <v>0</v>
          </cell>
        </row>
        <row r="32">
          <cell r="C32" t="str">
            <v>VCDD</v>
          </cell>
          <cell r="D32">
            <v>15</v>
          </cell>
          <cell r="E32" t="str">
            <v>02.1222</v>
          </cell>
          <cell r="F32" t="str">
            <v>02.2031</v>
          </cell>
          <cell r="G32" t="str">
            <v>02.1221</v>
          </cell>
          <cell r="H32" t="str">
            <v xml:space="preserve"> V/c dây dẫn, dây chống sét</v>
          </cell>
          <cell r="I32" t="str">
            <v>Tấn</v>
          </cell>
          <cell r="J32">
            <v>41107</v>
          </cell>
          <cell r="K32">
            <v>3.4000000000000002E-2</v>
          </cell>
          <cell r="L32">
            <v>0</v>
          </cell>
          <cell r="M32">
            <v>583208</v>
          </cell>
          <cell r="N32">
            <v>0</v>
          </cell>
          <cell r="O32">
            <v>0</v>
          </cell>
          <cell r="P32">
            <v>60936.072</v>
          </cell>
          <cell r="Q32">
            <v>0</v>
          </cell>
        </row>
        <row r="33">
          <cell r="C33" t="str">
            <v>VCS</v>
          </cell>
          <cell r="D33">
            <v>16</v>
          </cell>
          <cell r="E33" t="str">
            <v>02.1212</v>
          </cell>
          <cell r="F33" t="str">
            <v>02.2051</v>
          </cell>
          <cell r="G33" t="str">
            <v>02.1211</v>
          </cell>
          <cell r="H33" t="str">
            <v xml:space="preserve"> V/c sứ cách điện</v>
          </cell>
          <cell r="I33" t="str">
            <v>Tấn</v>
          </cell>
          <cell r="J33">
            <v>71081</v>
          </cell>
          <cell r="K33">
            <v>3.4000000000000002E-2</v>
          </cell>
          <cell r="L33">
            <v>0</v>
          </cell>
          <cell r="M33">
            <v>757914</v>
          </cell>
          <cell r="N33">
            <v>0</v>
          </cell>
          <cell r="O33">
            <v>0</v>
          </cell>
          <cell r="P33">
            <v>96850.076000000001</v>
          </cell>
          <cell r="Q33">
            <v>0</v>
          </cell>
        </row>
        <row r="34">
          <cell r="C34" t="str">
            <v>vcgach</v>
          </cell>
          <cell r="D34">
            <v>17</v>
          </cell>
          <cell r="E34" t="str">
            <v>02.1172</v>
          </cell>
          <cell r="F34" t="str">
            <v>02.2051</v>
          </cell>
          <cell r="G34" t="str">
            <v>02.1171</v>
          </cell>
          <cell r="H34" t="str">
            <v xml:space="preserve"> V/c gạch</v>
          </cell>
          <cell r="I34" t="str">
            <v>viên</v>
          </cell>
          <cell r="J34">
            <v>38.537999999999997</v>
          </cell>
          <cell r="K34">
            <v>3.4000000000000002E-2</v>
          </cell>
          <cell r="L34">
            <v>0</v>
          </cell>
          <cell r="M34">
            <v>596.05399999999997</v>
          </cell>
          <cell r="N34">
            <v>0</v>
          </cell>
          <cell r="O34">
            <v>0</v>
          </cell>
          <cell r="P34">
            <v>58.803835999999997</v>
          </cell>
          <cell r="Q34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+VK+Thepmóng"/>
      <sheetName val="Thép mạ+VCDD"/>
      <sheetName val="Đgiá 05"/>
      <sheetName val="Đgiá 285"/>
      <sheetName val="Đgiá 366"/>
      <sheetName val="Ng.Hàng móng"/>
      <sheetName val="Đào móng"/>
      <sheetName val="Ng.hàng tiếp địa"/>
      <sheetName val="Ng.hàng cột"/>
      <sheetName val="Ng.hàng xà+bulong"/>
      <sheetName val="ThepmathờiđiểmlậpDT"/>
      <sheetName val="SILIC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giá DZ(7606_8001_4167)"/>
      <sheetName val="thepma"/>
      <sheetName val="dongiaVCDD"/>
      <sheetName val="Đgiá 05"/>
      <sheetName val="Đgiá 285"/>
      <sheetName val="Đgiá 366"/>
      <sheetName val="Nganhàng móng "/>
      <sheetName val="Đào móng"/>
      <sheetName val="Ng.hàng tiếp địa"/>
      <sheetName val="Ng.hàng cột"/>
      <sheetName val="Ng.hàng xà+bulong"/>
      <sheetName val="Ng"/>
      <sheetName val="VC đ. ngắn"/>
      <sheetName val="D÷ liÖu"/>
      <sheetName val="Sheet1"/>
      <sheetName val="dongia"/>
      <sheetName val="Chi tiet"/>
      <sheetName val="VX"/>
      <sheetName val="MAVT"/>
      <sheetName val="Giá tháng"/>
      <sheetName val="chitimc"/>
      <sheetName val="MTO REV.2(ARMOR)"/>
      <sheetName val="chitiet"/>
      <sheetName val="TDTKP"/>
      <sheetName val="DK-KH"/>
      <sheetName val="DG-Don v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M5" t="str">
            <v>DN</v>
          </cell>
        </row>
        <row r="6">
          <cell r="E6" t="str">
            <v>XT-1</v>
          </cell>
        </row>
        <row r="7">
          <cell r="E7" t="str">
            <v>XT-2</v>
          </cell>
        </row>
        <row r="8">
          <cell r="E8" t="str">
            <v>XT-3</v>
          </cell>
        </row>
        <row r="9">
          <cell r="E9" t="str">
            <v>XT-4</v>
          </cell>
        </row>
        <row r="10">
          <cell r="E10" t="str">
            <v>XN-1K</v>
          </cell>
        </row>
        <row r="11">
          <cell r="E11" t="str">
            <v>XNC-10</v>
          </cell>
        </row>
        <row r="12">
          <cell r="E12" t="str">
            <v>XĐ-10S</v>
          </cell>
        </row>
        <row r="13">
          <cell r="E13" t="str">
            <v>XNH-1K</v>
          </cell>
        </row>
        <row r="14">
          <cell r="E14" t="str">
            <v>XL-TĐ</v>
          </cell>
        </row>
        <row r="15">
          <cell r="E15" t="str">
            <v>XL-TĐ12</v>
          </cell>
        </row>
        <row r="16">
          <cell r="E16" t="str">
            <v>XL-MBA</v>
          </cell>
        </row>
        <row r="17">
          <cell r="E17" t="str">
            <v>XĐ-1</v>
          </cell>
        </row>
        <row r="18">
          <cell r="E18" t="str">
            <v>XĐ-2A</v>
          </cell>
        </row>
        <row r="19">
          <cell r="E19" t="str">
            <v>X-1.2.3</v>
          </cell>
        </row>
        <row r="20">
          <cell r="E20" t="str">
            <v>XT-1.2.3</v>
          </cell>
        </row>
        <row r="21">
          <cell r="E21" t="str">
            <v>XĐSĐCA</v>
          </cell>
        </row>
        <row r="22">
          <cell r="E22" t="str">
            <v>NII-16</v>
          </cell>
        </row>
        <row r="23">
          <cell r="E23" t="str">
            <v>NII-20</v>
          </cell>
        </row>
        <row r="24">
          <cell r="E24" t="str">
            <v>NII-25</v>
          </cell>
        </row>
        <row r="25">
          <cell r="E25" t="str">
            <v>NII-35</v>
          </cell>
        </row>
        <row r="26">
          <cell r="E26" t="str">
            <v>XR-10</v>
          </cell>
        </row>
        <row r="27">
          <cell r="E27" t="str">
            <v>NIIT-25</v>
          </cell>
        </row>
        <row r="28">
          <cell r="E28" t="str">
            <v>ĐT-8S</v>
          </cell>
        </row>
        <row r="29">
          <cell r="E29" t="str">
            <v>ĐT-10S</v>
          </cell>
        </row>
        <row r="30">
          <cell r="E30" t="str">
            <v>ĐT2-8</v>
          </cell>
        </row>
        <row r="31">
          <cell r="E31" t="str">
            <v>ĐT2-12</v>
          </cell>
        </row>
        <row r="32">
          <cell r="E32" t="str">
            <v>ĐG-10S</v>
          </cell>
        </row>
        <row r="33">
          <cell r="E33" t="str">
            <v>ĐG-12S</v>
          </cell>
        </row>
        <row r="34">
          <cell r="E34" t="str">
            <v>ĐG2-8</v>
          </cell>
        </row>
        <row r="35">
          <cell r="E35" t="str">
            <v>ĐG2-12</v>
          </cell>
        </row>
        <row r="36">
          <cell r="E36" t="str">
            <v>ĐN-10</v>
          </cell>
        </row>
        <row r="37">
          <cell r="E37" t="str">
            <v>ĐN-13</v>
          </cell>
        </row>
        <row r="38">
          <cell r="E38" t="str">
            <v>ĐN2-10</v>
          </cell>
        </row>
        <row r="39">
          <cell r="E39" t="str">
            <v>ĐN2-12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KL "/>
      <sheetName val=" Ke chi tiet ha the"/>
      <sheetName val="BM-TH02"/>
    </sheetNames>
    <sheetDataSet>
      <sheetData sheetId="0">
        <row r="7">
          <cell r="B7" t="str">
            <v>Phần vật tư, vật liệu làm mới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B8" t="str">
            <v>Phần đường trục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B9" t="str">
            <v>MCCB 3 cực 250A-690VAC/800V-36kArms-CO bằng tay</v>
          </cell>
          <cell r="C9" t="str">
            <v>MCCB 3 Pole 690VAC/800V-250A-36kA/s</v>
          </cell>
          <cell r="D9" t="str">
            <v>cái</v>
          </cell>
          <cell r="E9">
            <v>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</row>
        <row r="10">
          <cell r="B10" t="str">
            <v>Thanh cái đồng bọc cách điện MT-40x4</v>
          </cell>
          <cell r="C10" t="str">
            <v xml:space="preserve"> MT40x4</v>
          </cell>
          <cell r="D10" t="str">
            <v>m</v>
          </cell>
          <cell r="E10">
            <v>10.5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1.5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0</v>
          </cell>
          <cell r="R10">
            <v>0</v>
          </cell>
          <cell r="S10">
            <v>1.5</v>
          </cell>
          <cell r="T10">
            <v>0</v>
          </cell>
          <cell r="U10">
            <v>1.5</v>
          </cell>
          <cell r="V10">
            <v>1.5</v>
          </cell>
          <cell r="W10">
            <v>1.5</v>
          </cell>
        </row>
        <row r="11">
          <cell r="B11" t="str">
            <v>Cột BTLT-NPC.I-7,5-190-4.3-Thân liền</v>
          </cell>
          <cell r="C11" t="str">
            <v>LT-7,5 /4.3/190</v>
          </cell>
          <cell r="D11" t="str">
            <v>cái</v>
          </cell>
          <cell r="E11">
            <v>27</v>
          </cell>
          <cell r="F11">
            <v>1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1</v>
          </cell>
          <cell r="M11">
            <v>4</v>
          </cell>
          <cell r="N11">
            <v>0</v>
          </cell>
          <cell r="O11">
            <v>2</v>
          </cell>
          <cell r="P11">
            <v>0</v>
          </cell>
          <cell r="Q11">
            <v>0</v>
          </cell>
          <cell r="R11">
            <v>0</v>
          </cell>
          <cell r="S11">
            <v>3</v>
          </cell>
          <cell r="T11">
            <v>3</v>
          </cell>
          <cell r="U11">
            <v>3</v>
          </cell>
          <cell r="V11">
            <v>6</v>
          </cell>
          <cell r="W11">
            <v>0</v>
          </cell>
        </row>
        <row r="12">
          <cell r="B12" t="str">
            <v>Cột BTLT-NPC.I-7,5-190-6-Thân liền</v>
          </cell>
          <cell r="C12" t="str">
            <v>LT-7,5 /6/190</v>
          </cell>
          <cell r="D12" t="str">
            <v>cái</v>
          </cell>
          <cell r="E12">
            <v>40</v>
          </cell>
          <cell r="F12">
            <v>0</v>
          </cell>
          <cell r="G12">
            <v>0</v>
          </cell>
          <cell r="H12">
            <v>1</v>
          </cell>
          <cell r="I12">
            <v>3</v>
          </cell>
          <cell r="J12">
            <v>5</v>
          </cell>
          <cell r="K12">
            <v>0</v>
          </cell>
          <cell r="L12">
            <v>1</v>
          </cell>
          <cell r="M12">
            <v>5</v>
          </cell>
          <cell r="N12">
            <v>5</v>
          </cell>
          <cell r="O12">
            <v>4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2</v>
          </cell>
          <cell r="U12">
            <v>0</v>
          </cell>
          <cell r="V12">
            <v>3</v>
          </cell>
          <cell r="W12">
            <v>6</v>
          </cell>
        </row>
        <row r="13">
          <cell r="B13" t="str">
            <v>Cột BTLT-NPC.I-8,5-190-4.3-Thân liền</v>
          </cell>
          <cell r="C13" t="str">
            <v>LT-8,5 /4.3/190</v>
          </cell>
          <cell r="D13" t="str">
            <v>cái</v>
          </cell>
          <cell r="E13">
            <v>49</v>
          </cell>
          <cell r="F13">
            <v>3</v>
          </cell>
          <cell r="G13">
            <v>0</v>
          </cell>
          <cell r="H13">
            <v>0</v>
          </cell>
          <cell r="I13">
            <v>5</v>
          </cell>
          <cell r="J13">
            <v>0</v>
          </cell>
          <cell r="K13">
            <v>4</v>
          </cell>
          <cell r="L13">
            <v>2</v>
          </cell>
          <cell r="M13">
            <v>2</v>
          </cell>
          <cell r="N13">
            <v>0</v>
          </cell>
          <cell r="O13">
            <v>4</v>
          </cell>
          <cell r="P13">
            <v>0</v>
          </cell>
          <cell r="Q13">
            <v>12</v>
          </cell>
          <cell r="R13">
            <v>2</v>
          </cell>
          <cell r="S13">
            <v>1</v>
          </cell>
          <cell r="T13">
            <v>0</v>
          </cell>
          <cell r="U13">
            <v>6</v>
          </cell>
          <cell r="V13">
            <v>6</v>
          </cell>
          <cell r="W13">
            <v>0</v>
          </cell>
        </row>
        <row r="14">
          <cell r="B14" t="str">
            <v>Cột BTLT-NPC.I-8,5-190-5-Thân liền</v>
          </cell>
          <cell r="C14" t="str">
            <v>LT-8,5 /5/190</v>
          </cell>
          <cell r="D14" t="str">
            <v>cái</v>
          </cell>
          <cell r="E14">
            <v>97</v>
          </cell>
          <cell r="F14">
            <v>1</v>
          </cell>
          <cell r="G14">
            <v>1</v>
          </cell>
          <cell r="H14">
            <v>4</v>
          </cell>
          <cell r="I14">
            <v>6</v>
          </cell>
          <cell r="J14">
            <v>11</v>
          </cell>
          <cell r="K14">
            <v>2</v>
          </cell>
          <cell r="L14">
            <v>3</v>
          </cell>
          <cell r="M14">
            <v>2</v>
          </cell>
          <cell r="N14">
            <v>3</v>
          </cell>
          <cell r="O14">
            <v>4</v>
          </cell>
          <cell r="P14">
            <v>0</v>
          </cell>
          <cell r="Q14">
            <v>1</v>
          </cell>
          <cell r="R14">
            <v>8</v>
          </cell>
          <cell r="S14">
            <v>2</v>
          </cell>
          <cell r="T14">
            <v>4</v>
          </cell>
          <cell r="U14">
            <v>3</v>
          </cell>
          <cell r="V14">
            <v>24</v>
          </cell>
          <cell r="W14">
            <v>1</v>
          </cell>
        </row>
        <row r="15">
          <cell r="B15" t="str">
            <v>Cột BTLT-NPC.I-10,0-190-4.3-Thân liền</v>
          </cell>
          <cell r="C15" t="str">
            <v>LT-10 /4.3/190</v>
          </cell>
          <cell r="D15" t="str">
            <v>cái</v>
          </cell>
          <cell r="E15">
            <v>20</v>
          </cell>
          <cell r="F15">
            <v>2</v>
          </cell>
          <cell r="G15">
            <v>8</v>
          </cell>
          <cell r="H15">
            <v>0</v>
          </cell>
          <cell r="I15">
            <v>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Cột BTLT- NPC.I- 14- 190- 13- Nối bích</v>
          </cell>
          <cell r="C16" t="str">
            <v>LT-14(G4+N10)/13/190</v>
          </cell>
          <cell r="D16" t="str">
            <v>cái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>Cột BTLT-NPC.I-7,5-190-4.3-Thân liền (dựng thủ công )</v>
          </cell>
          <cell r="C17" t="str">
            <v>LT-7,5 /4.3 /190</v>
          </cell>
          <cell r="D17" t="str">
            <v>cái</v>
          </cell>
          <cell r="E17">
            <v>24</v>
          </cell>
          <cell r="F17">
            <v>1</v>
          </cell>
          <cell r="G17">
            <v>0</v>
          </cell>
          <cell r="H17">
            <v>2</v>
          </cell>
          <cell r="I17">
            <v>0</v>
          </cell>
          <cell r="J17">
            <v>0</v>
          </cell>
          <cell r="K17">
            <v>0</v>
          </cell>
          <cell r="L17">
            <v>1</v>
          </cell>
          <cell r="M17">
            <v>4</v>
          </cell>
          <cell r="N17">
            <v>0</v>
          </cell>
          <cell r="O17">
            <v>2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3</v>
          </cell>
          <cell r="U17">
            <v>3</v>
          </cell>
          <cell r="V17">
            <v>5</v>
          </cell>
          <cell r="W17">
            <v>0</v>
          </cell>
        </row>
        <row r="18">
          <cell r="B18" t="str">
            <v>Cột BTLT-NPC.I-7,5-190-6-Thân liền (dựng thủ công)</v>
          </cell>
          <cell r="C18" t="str">
            <v>LT-7,5 /6 /190</v>
          </cell>
          <cell r="D18" t="str">
            <v>cái</v>
          </cell>
          <cell r="E18">
            <v>33</v>
          </cell>
          <cell r="F18">
            <v>0</v>
          </cell>
          <cell r="G18">
            <v>0</v>
          </cell>
          <cell r="H18">
            <v>1</v>
          </cell>
          <cell r="I18">
            <v>3</v>
          </cell>
          <cell r="J18">
            <v>3</v>
          </cell>
          <cell r="K18">
            <v>0</v>
          </cell>
          <cell r="L18">
            <v>1</v>
          </cell>
          <cell r="M18">
            <v>5</v>
          </cell>
          <cell r="N18">
            <v>5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  <cell r="S18">
            <v>2</v>
          </cell>
          <cell r="T18">
            <v>2</v>
          </cell>
          <cell r="U18">
            <v>0</v>
          </cell>
          <cell r="V18">
            <v>2</v>
          </cell>
          <cell r="W18">
            <v>2</v>
          </cell>
        </row>
        <row r="19">
          <cell r="B19" t="str">
            <v>Cột BTLT-NPC.I-8,5-190-4.3-Thân liền (dựng thủ công)</v>
          </cell>
          <cell r="C19" t="str">
            <v>LT-8,5 /4.3 /190</v>
          </cell>
          <cell r="D19" t="str">
            <v>cái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</v>
          </cell>
          <cell r="W19">
            <v>0</v>
          </cell>
        </row>
        <row r="20">
          <cell r="B20" t="str">
            <v>Cột BTLT-NPC.I-8,5-190-5-Thân liền (dựng thủ công)</v>
          </cell>
          <cell r="C20" t="str">
            <v>LT-8,5 /5 /190</v>
          </cell>
          <cell r="D20" t="str">
            <v>cái</v>
          </cell>
          <cell r="E20">
            <v>14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</v>
          </cell>
          <cell r="L20">
            <v>0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0</v>
          </cell>
          <cell r="S20">
            <v>1</v>
          </cell>
          <cell r="T20">
            <v>3</v>
          </cell>
          <cell r="U20">
            <v>1</v>
          </cell>
          <cell r="V20">
            <v>2</v>
          </cell>
          <cell r="W20">
            <v>0</v>
          </cell>
        </row>
        <row r="21">
          <cell r="B21" t="str">
            <v>Cột BTLT-NPC.I-7,5-190-4.3-Thân liền (dựng thủ công kết hợp cơ giới)</v>
          </cell>
          <cell r="C21" t="str">
            <v>LT-7,5 /4.3 /190.</v>
          </cell>
          <cell r="D21" t="str">
            <v>cái</v>
          </cell>
          <cell r="E21">
            <v>3</v>
          </cell>
          <cell r="F21">
            <v>0</v>
          </cell>
          <cell r="G21">
            <v>0</v>
          </cell>
          <cell r="H21">
            <v>0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</v>
          </cell>
          <cell r="W21">
            <v>0</v>
          </cell>
        </row>
        <row r="22">
          <cell r="B22" t="str">
            <v>Cột BTLT-NPC.I-7,5-190-6-Thân liền (dựng thủ công kết hợp cơ giới)</v>
          </cell>
          <cell r="C22" t="str">
            <v>LT-7,5 /6 /190.</v>
          </cell>
          <cell r="D22" t="str">
            <v>cái</v>
          </cell>
          <cell r="E22">
            <v>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</v>
          </cell>
          <cell r="W22">
            <v>4</v>
          </cell>
        </row>
        <row r="23">
          <cell r="B23" t="str">
            <v>Cột BTLT-NPC.I-8,5-190-4.3-Thân liền (dựng thủ công kết hợp cơ giới)</v>
          </cell>
          <cell r="C23" t="str">
            <v>LT-8,5/4.3/190.</v>
          </cell>
          <cell r="D23" t="str">
            <v>cái</v>
          </cell>
          <cell r="E23">
            <v>47</v>
          </cell>
          <cell r="F23">
            <v>3</v>
          </cell>
          <cell r="G23">
            <v>0</v>
          </cell>
          <cell r="H23">
            <v>0</v>
          </cell>
          <cell r="I23">
            <v>5</v>
          </cell>
          <cell r="J23">
            <v>0</v>
          </cell>
          <cell r="K23">
            <v>4</v>
          </cell>
          <cell r="L23">
            <v>2</v>
          </cell>
          <cell r="M23">
            <v>2</v>
          </cell>
          <cell r="N23">
            <v>0</v>
          </cell>
          <cell r="O23">
            <v>4</v>
          </cell>
          <cell r="P23">
            <v>0</v>
          </cell>
          <cell r="Q23">
            <v>12</v>
          </cell>
          <cell r="R23">
            <v>2</v>
          </cell>
          <cell r="S23">
            <v>1</v>
          </cell>
          <cell r="T23">
            <v>0</v>
          </cell>
          <cell r="U23">
            <v>6</v>
          </cell>
          <cell r="V23">
            <v>4</v>
          </cell>
          <cell r="W23">
            <v>0</v>
          </cell>
        </row>
        <row r="24">
          <cell r="B24" t="str">
            <v>Cột BTLT-NPC.I-8,5-190-5-Thân liền (dựng thủ công kết hợp cơ giới)</v>
          </cell>
          <cell r="C24" t="str">
            <v>LT-8,5/5/190.</v>
          </cell>
          <cell r="D24" t="str">
            <v>cái</v>
          </cell>
          <cell r="E24">
            <v>83</v>
          </cell>
          <cell r="F24">
            <v>1</v>
          </cell>
          <cell r="G24">
            <v>1</v>
          </cell>
          <cell r="H24">
            <v>4</v>
          </cell>
          <cell r="I24">
            <v>6</v>
          </cell>
          <cell r="J24">
            <v>11</v>
          </cell>
          <cell r="K24">
            <v>0</v>
          </cell>
          <cell r="L24">
            <v>3</v>
          </cell>
          <cell r="M24">
            <v>1</v>
          </cell>
          <cell r="N24">
            <v>3</v>
          </cell>
          <cell r="O24">
            <v>4</v>
          </cell>
          <cell r="P24">
            <v>0</v>
          </cell>
          <cell r="Q24">
            <v>0</v>
          </cell>
          <cell r="R24">
            <v>8</v>
          </cell>
          <cell r="S24">
            <v>1</v>
          </cell>
          <cell r="T24">
            <v>1</v>
          </cell>
          <cell r="U24">
            <v>2</v>
          </cell>
          <cell r="V24">
            <v>22</v>
          </cell>
          <cell r="W24">
            <v>1</v>
          </cell>
        </row>
        <row r="25">
          <cell r="B25" t="str">
            <v>Cột BTLT-NPC.I-10,0-190-4.3-Thân liền (dựng thủ công kết hợp cơ giới)</v>
          </cell>
          <cell r="C25" t="str">
            <v>LT-10 /4.3 /190</v>
          </cell>
          <cell r="D25" t="str">
            <v>cái</v>
          </cell>
          <cell r="E25">
            <v>20</v>
          </cell>
          <cell r="F25">
            <v>2</v>
          </cell>
          <cell r="G25">
            <v>8</v>
          </cell>
          <cell r="H25">
            <v>0</v>
          </cell>
          <cell r="I25">
            <v>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Cột BTLT- NPC.I- 14- 190- 13- Nối bích (dựng thủ công kết hợp cơ giới)</v>
          </cell>
          <cell r="C26" t="str">
            <v>LT-14(G4+N10)/13/190</v>
          </cell>
          <cell r="D26" t="str">
            <v>cái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 t="str">
            <v>Móng cột M-1(TC) cột ly tâm đơn 7,5m (Đào thủ công)</v>
          </cell>
          <cell r="C27" t="str">
            <v>M-1(TC)</v>
          </cell>
          <cell r="D27" t="str">
            <v>móng</v>
          </cell>
          <cell r="E27">
            <v>51</v>
          </cell>
          <cell r="F27">
            <v>1</v>
          </cell>
          <cell r="G27">
            <v>0</v>
          </cell>
          <cell r="H27">
            <v>3</v>
          </cell>
          <cell r="I27">
            <v>3</v>
          </cell>
          <cell r="J27">
            <v>3</v>
          </cell>
          <cell r="K27">
            <v>0</v>
          </cell>
          <cell r="L27">
            <v>2</v>
          </cell>
          <cell r="M27">
            <v>7</v>
          </cell>
          <cell r="N27">
            <v>5</v>
          </cell>
          <cell r="O27">
            <v>4</v>
          </cell>
          <cell r="P27">
            <v>0</v>
          </cell>
          <cell r="Q27">
            <v>0</v>
          </cell>
          <cell r="R27">
            <v>0</v>
          </cell>
          <cell r="S27">
            <v>5</v>
          </cell>
          <cell r="T27">
            <v>3</v>
          </cell>
          <cell r="U27">
            <v>3</v>
          </cell>
          <cell r="V27">
            <v>7</v>
          </cell>
          <cell r="W27">
            <v>2</v>
          </cell>
        </row>
        <row r="28">
          <cell r="B28" t="str">
            <v>Móng cột M-2(TC) cột ly tâm đơn 8,5m (Đào thủ công)</v>
          </cell>
          <cell r="C28" t="str">
            <v>M-2(TC)</v>
          </cell>
          <cell r="D28" t="str">
            <v>móng</v>
          </cell>
          <cell r="E28">
            <v>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  <cell r="R28">
            <v>0</v>
          </cell>
          <cell r="S28">
            <v>1</v>
          </cell>
          <cell r="T28">
            <v>1</v>
          </cell>
          <cell r="U28">
            <v>1</v>
          </cell>
          <cell r="V28">
            <v>2</v>
          </cell>
          <cell r="W28">
            <v>0</v>
          </cell>
        </row>
        <row r="29">
          <cell r="B29" t="str">
            <v>Móng cột M-1(TC+M) cột ly tâm đơn 7,5m (Đào máy)</v>
          </cell>
          <cell r="C29" t="str">
            <v>M-1(M)</v>
          </cell>
          <cell r="D29" t="str">
            <v>móng</v>
          </cell>
          <cell r="E29">
            <v>10</v>
          </cell>
          <cell r="F29">
            <v>0</v>
          </cell>
          <cell r="G29">
            <v>0</v>
          </cell>
          <cell r="H29">
            <v>0</v>
          </cell>
          <cell r="I29">
            <v>2</v>
          </cell>
          <cell r="J29">
            <v>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</v>
          </cell>
          <cell r="W29">
            <v>4</v>
          </cell>
        </row>
        <row r="30">
          <cell r="B30" t="str">
            <v>Móng cột M-2(TC+M) cột ly tâm đơn 8,5m (Đào máy)</v>
          </cell>
          <cell r="C30" t="str">
            <v>M-2(M)</v>
          </cell>
          <cell r="D30" t="str">
            <v>móng</v>
          </cell>
          <cell r="E30">
            <v>86</v>
          </cell>
          <cell r="F30">
            <v>4</v>
          </cell>
          <cell r="G30">
            <v>1</v>
          </cell>
          <cell r="H30">
            <v>4</v>
          </cell>
          <cell r="I30">
            <v>7</v>
          </cell>
          <cell r="J30">
            <v>3</v>
          </cell>
          <cell r="K30">
            <v>4</v>
          </cell>
          <cell r="L30">
            <v>5</v>
          </cell>
          <cell r="M30">
            <v>3</v>
          </cell>
          <cell r="N30">
            <v>1</v>
          </cell>
          <cell r="O30">
            <v>4</v>
          </cell>
          <cell r="P30">
            <v>0</v>
          </cell>
          <cell r="Q30">
            <v>6</v>
          </cell>
          <cell r="R30">
            <v>10</v>
          </cell>
          <cell r="S30">
            <v>2</v>
          </cell>
          <cell r="T30">
            <v>1</v>
          </cell>
          <cell r="U30">
            <v>4</v>
          </cell>
          <cell r="V30">
            <v>12</v>
          </cell>
          <cell r="W30">
            <v>1</v>
          </cell>
        </row>
        <row r="31">
          <cell r="B31" t="str">
            <v>Móng cột M-3(TC+M) cột ly tâm đơn 10m (Đào máy)</v>
          </cell>
          <cell r="C31" t="str">
            <v>M-3(M)</v>
          </cell>
          <cell r="D31" t="str">
            <v>móng</v>
          </cell>
          <cell r="E31">
            <v>8</v>
          </cell>
          <cell r="F31">
            <v>2</v>
          </cell>
          <cell r="G31">
            <v>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Móng cột M-4(TC+M) cột ly tâm đơn 14m (Đào máy)</v>
          </cell>
          <cell r="C32" t="str">
            <v>M-4(M)</v>
          </cell>
          <cell r="D32" t="str">
            <v>móng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Móng cột MĐ-1(TC) cột ly tâm đúp 7,5m ( Đào thủ công)</v>
          </cell>
          <cell r="C33" t="str">
            <v>MĐ-1(TC)</v>
          </cell>
          <cell r="D33" t="str">
            <v>móng</v>
          </cell>
          <cell r="E33">
            <v>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Móng cột MĐ-2(TC) cột ly tâm đúp 8,5m ( Đào thủ công)</v>
          </cell>
          <cell r="C34" t="str">
            <v>MĐ-2(TC)</v>
          </cell>
          <cell r="D34" t="str">
            <v>móng</v>
          </cell>
          <cell r="E34">
            <v>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>
            <v>1</v>
          </cell>
          <cell r="W34">
            <v>0</v>
          </cell>
        </row>
        <row r="35">
          <cell r="B35" t="str">
            <v>Móng cột MĐ-1(TC+M) cột ly tâm đúp 7,5m (Đào máy)</v>
          </cell>
          <cell r="C35" t="str">
            <v>MĐ-1(M)</v>
          </cell>
          <cell r="D35" t="str">
            <v>móng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B36" t="str">
            <v>Móng cột MĐ-2(TC+M) cột ly tâm đúp 8,5m (Đào máy)</v>
          </cell>
          <cell r="C36" t="str">
            <v>MĐ-2(M)</v>
          </cell>
          <cell r="D36" t="str">
            <v>móng</v>
          </cell>
          <cell r="E36">
            <v>22</v>
          </cell>
          <cell r="F36">
            <v>0</v>
          </cell>
          <cell r="G36">
            <v>0</v>
          </cell>
          <cell r="H36">
            <v>0</v>
          </cell>
          <cell r="I36">
            <v>2</v>
          </cell>
          <cell r="J36">
            <v>4</v>
          </cell>
          <cell r="K36">
            <v>0</v>
          </cell>
          <cell r="L36">
            <v>0</v>
          </cell>
          <cell r="M36">
            <v>0</v>
          </cell>
          <cell r="N36">
            <v>1</v>
          </cell>
          <cell r="O36">
            <v>2</v>
          </cell>
          <cell r="P36">
            <v>0</v>
          </cell>
          <cell r="Q36">
            <v>3</v>
          </cell>
          <cell r="R36">
            <v>0</v>
          </cell>
          <cell r="S36">
            <v>0</v>
          </cell>
          <cell r="T36">
            <v>0</v>
          </cell>
          <cell r="U36">
            <v>2</v>
          </cell>
          <cell r="V36">
            <v>7</v>
          </cell>
          <cell r="W36">
            <v>0</v>
          </cell>
        </row>
        <row r="37">
          <cell r="B37" t="str">
            <v>Móng cột MĐ-3(TC+M) cột ly tâm đúp 10m (Đào máy)</v>
          </cell>
          <cell r="C37" t="str">
            <v>MĐ-3(M)</v>
          </cell>
          <cell r="D37" t="str">
            <v>móng</v>
          </cell>
          <cell r="E37">
            <v>6</v>
          </cell>
          <cell r="F37">
            <v>0</v>
          </cell>
          <cell r="G37">
            <v>3</v>
          </cell>
          <cell r="H37">
            <v>0</v>
          </cell>
          <cell r="I37">
            <v>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Móng cột MĐ-4(TC+M) cột ly tâm đúp 14m (Đào máy)</v>
          </cell>
          <cell r="C38" t="str">
            <v>MĐ-4(M)</v>
          </cell>
          <cell r="D38" t="str">
            <v>móng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Gia cố móng cột nghiêng 2LT10 (GCMĐ-3)</v>
          </cell>
          <cell r="C39" t="str">
            <v>GCMĐ-3</v>
          </cell>
          <cell r="D39" t="str">
            <v>móng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Cáp vặn xoắn hạ áp 4x50mm2</v>
          </cell>
          <cell r="C40" t="str">
            <v>Cáp vặn xoắn ABC 0,6/1kV-4x50 mm2</v>
          </cell>
          <cell r="D40" t="str">
            <v>m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Cáp vặn xoắn hạ áp 4x70mm2</v>
          </cell>
          <cell r="C41" t="str">
            <v>Cáp vặn xoắn ABC 0,6/1kV-4x70 mm2</v>
          </cell>
          <cell r="D41" t="str">
            <v>m</v>
          </cell>
          <cell r="E41">
            <v>6575</v>
          </cell>
          <cell r="F41">
            <v>247</v>
          </cell>
          <cell r="G41">
            <v>267</v>
          </cell>
          <cell r="H41">
            <v>191</v>
          </cell>
          <cell r="I41">
            <v>421</v>
          </cell>
          <cell r="J41">
            <v>97</v>
          </cell>
          <cell r="K41">
            <v>258</v>
          </cell>
          <cell r="L41">
            <v>266</v>
          </cell>
          <cell r="M41">
            <v>349</v>
          </cell>
          <cell r="N41">
            <v>60</v>
          </cell>
          <cell r="O41">
            <v>411</v>
          </cell>
          <cell r="P41">
            <v>0</v>
          </cell>
          <cell r="Q41">
            <v>119</v>
          </cell>
          <cell r="R41">
            <v>73</v>
          </cell>
          <cell r="S41">
            <v>472</v>
          </cell>
          <cell r="T41">
            <v>856</v>
          </cell>
          <cell r="U41">
            <v>411</v>
          </cell>
          <cell r="V41">
            <v>613</v>
          </cell>
          <cell r="W41">
            <v>830</v>
          </cell>
        </row>
        <row r="42">
          <cell r="B42" t="str">
            <v>Cáp vặn xoắn hạ áp 4x95mm2</v>
          </cell>
          <cell r="C42" t="str">
            <v>Cáp vặn xoắn ABC 0,6/1kV-4x95 mm2</v>
          </cell>
          <cell r="D42" t="str">
            <v>m</v>
          </cell>
          <cell r="E42">
            <v>57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</v>
          </cell>
          <cell r="Q42">
            <v>17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12</v>
          </cell>
          <cell r="W42">
            <v>0</v>
          </cell>
        </row>
        <row r="43">
          <cell r="B43" t="str">
            <v>Cáp vặn xoắn hạ áp 4x120mm2</v>
          </cell>
          <cell r="C43" t="str">
            <v>Cáp vặn xoắn ABC 0,6/1kV-4x120 mm2</v>
          </cell>
          <cell r="D43" t="str">
            <v>m</v>
          </cell>
          <cell r="E43">
            <v>22527</v>
          </cell>
          <cell r="F43">
            <v>587</v>
          </cell>
          <cell r="G43">
            <v>788</v>
          </cell>
          <cell r="H43">
            <v>945</v>
          </cell>
          <cell r="I43">
            <v>1390</v>
          </cell>
          <cell r="J43">
            <v>930</v>
          </cell>
          <cell r="K43">
            <v>207</v>
          </cell>
          <cell r="L43">
            <v>637</v>
          </cell>
          <cell r="M43">
            <v>1935</v>
          </cell>
          <cell r="N43">
            <v>317</v>
          </cell>
          <cell r="O43">
            <v>1499</v>
          </cell>
          <cell r="P43">
            <v>455</v>
          </cell>
          <cell r="Q43">
            <v>1806</v>
          </cell>
          <cell r="R43">
            <v>2535</v>
          </cell>
          <cell r="S43">
            <v>1069</v>
          </cell>
          <cell r="T43">
            <v>1870</v>
          </cell>
          <cell r="U43">
            <v>1075</v>
          </cell>
          <cell r="V43">
            <v>2306</v>
          </cell>
          <cell r="W43">
            <v>374</v>
          </cell>
        </row>
        <row r="44">
          <cell r="B44" t="str">
            <v>Lắp đặt cáp vặn xoắn hạ áp 4x50mm2</v>
          </cell>
          <cell r="C44" t="str">
            <v>Cáp vặn xoắn ABC 0,6/1kV-4x50 mm2-LĐ</v>
          </cell>
          <cell r="D44" t="str">
            <v>m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 t="str">
            <v>Lắp đặt cáp vặn xoắn hạ áp 4x70mm2</v>
          </cell>
          <cell r="C45" t="str">
            <v>Cáp vặn xoắn ABC 0,6/1kV-4x70 mm2-LĐ</v>
          </cell>
          <cell r="D45" t="str">
            <v>m</v>
          </cell>
          <cell r="E45">
            <v>6278</v>
          </cell>
          <cell r="F45">
            <v>238</v>
          </cell>
          <cell r="G45">
            <v>256</v>
          </cell>
          <cell r="H45">
            <v>181</v>
          </cell>
          <cell r="I45">
            <v>401</v>
          </cell>
          <cell r="J45">
            <v>92</v>
          </cell>
          <cell r="K45">
            <v>244</v>
          </cell>
          <cell r="L45">
            <v>252</v>
          </cell>
          <cell r="M45">
            <v>332</v>
          </cell>
          <cell r="N45">
            <v>56</v>
          </cell>
          <cell r="O45">
            <v>392</v>
          </cell>
          <cell r="P45">
            <v>0</v>
          </cell>
          <cell r="Q45">
            <v>115</v>
          </cell>
          <cell r="R45">
            <v>69</v>
          </cell>
          <cell r="S45">
            <v>450</v>
          </cell>
          <cell r="T45">
            <v>821</v>
          </cell>
          <cell r="U45">
            <v>394</v>
          </cell>
          <cell r="V45">
            <v>584</v>
          </cell>
          <cell r="W45">
            <v>794</v>
          </cell>
        </row>
        <row r="46">
          <cell r="B46" t="str">
            <v>Lắp đặt cáp vặn xoắn hạ áp 4x95mm2</v>
          </cell>
          <cell r="C46" t="str">
            <v>Cáp vặn xoắn ABC 0,6/1kV-4x95 mm2-LĐ</v>
          </cell>
          <cell r="D46" t="str">
            <v>m</v>
          </cell>
          <cell r="E46">
            <v>42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</v>
          </cell>
          <cell r="Q46">
            <v>16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B47" t="str">
            <v>Lắp đặt cáp vặn xoắn hạ áp 4x120mm2</v>
          </cell>
          <cell r="C47" t="str">
            <v>Cáp vặn xoắn ABC 0,6/1kV-4x120 mm2-LĐ</v>
          </cell>
          <cell r="D47" t="str">
            <v>m</v>
          </cell>
          <cell r="E47">
            <v>21483</v>
          </cell>
          <cell r="F47">
            <v>561</v>
          </cell>
          <cell r="G47">
            <v>749</v>
          </cell>
          <cell r="H47">
            <v>900</v>
          </cell>
          <cell r="I47">
            <v>1322</v>
          </cell>
          <cell r="J47">
            <v>883</v>
          </cell>
          <cell r="K47">
            <v>197</v>
          </cell>
          <cell r="L47">
            <v>604</v>
          </cell>
          <cell r="M47">
            <v>1853</v>
          </cell>
          <cell r="N47">
            <v>305</v>
          </cell>
          <cell r="O47">
            <v>1426</v>
          </cell>
          <cell r="P47">
            <v>434</v>
          </cell>
          <cell r="Q47">
            <v>1728</v>
          </cell>
          <cell r="R47">
            <v>2432</v>
          </cell>
          <cell r="S47">
            <v>1020</v>
          </cell>
          <cell r="T47">
            <v>1783</v>
          </cell>
          <cell r="U47">
            <v>1027</v>
          </cell>
          <cell r="V47">
            <v>2187</v>
          </cell>
          <cell r="W47">
            <v>357</v>
          </cell>
        </row>
        <row r="48">
          <cell r="B48" t="str">
            <v>Cáp thép TK-50mm2-19</v>
          </cell>
          <cell r="C48" t="str">
            <v>TK-50</v>
          </cell>
          <cell r="D48" t="str">
            <v>m</v>
          </cell>
          <cell r="E48">
            <v>103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103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Đầu cốt AM95</v>
          </cell>
          <cell r="C49" t="str">
            <v>Cosse C-A95</v>
          </cell>
          <cell r="D49" t="str">
            <v>cái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B50" t="str">
            <v>Đầu cốt AM120</v>
          </cell>
          <cell r="C50" t="str">
            <v>Cosse C-A120</v>
          </cell>
          <cell r="D50" t="str">
            <v>cái</v>
          </cell>
          <cell r="E50">
            <v>192</v>
          </cell>
          <cell r="F50">
            <v>4</v>
          </cell>
          <cell r="G50">
            <v>12</v>
          </cell>
          <cell r="H50">
            <v>8</v>
          </cell>
          <cell r="I50">
            <v>12</v>
          </cell>
          <cell r="J50">
            <v>12</v>
          </cell>
          <cell r="K50">
            <v>4</v>
          </cell>
          <cell r="L50">
            <v>4</v>
          </cell>
          <cell r="M50">
            <v>16</v>
          </cell>
          <cell r="N50">
            <v>0</v>
          </cell>
          <cell r="O50">
            <v>16</v>
          </cell>
          <cell r="P50">
            <v>8</v>
          </cell>
          <cell r="Q50">
            <v>16</v>
          </cell>
          <cell r="R50">
            <v>20</v>
          </cell>
          <cell r="S50">
            <v>8</v>
          </cell>
          <cell r="T50">
            <v>12</v>
          </cell>
          <cell r="U50">
            <v>4</v>
          </cell>
          <cell r="V50">
            <v>20</v>
          </cell>
          <cell r="W50">
            <v>4</v>
          </cell>
        </row>
        <row r="51">
          <cell r="B51" t="str">
            <v>Ống nối nhôm A 95</v>
          </cell>
          <cell r="C51" t="str">
            <v>ON-95</v>
          </cell>
          <cell r="D51" t="str">
            <v>cái</v>
          </cell>
          <cell r="E51">
            <v>8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Ống nối nhôm A 120</v>
          </cell>
          <cell r="C52" t="str">
            <v>ON-120</v>
          </cell>
          <cell r="D52" t="str">
            <v>cái</v>
          </cell>
          <cell r="E52">
            <v>64</v>
          </cell>
          <cell r="F52">
            <v>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</v>
          </cell>
          <cell r="L52">
            <v>4</v>
          </cell>
          <cell r="M52">
            <v>8</v>
          </cell>
          <cell r="N52">
            <v>8</v>
          </cell>
          <cell r="O52">
            <v>0</v>
          </cell>
          <cell r="P52">
            <v>0</v>
          </cell>
          <cell r="Q52">
            <v>4</v>
          </cell>
          <cell r="R52">
            <v>4</v>
          </cell>
          <cell r="S52">
            <v>4</v>
          </cell>
          <cell r="T52">
            <v>4</v>
          </cell>
          <cell r="U52">
            <v>8</v>
          </cell>
          <cell r="V52">
            <v>0</v>
          </cell>
          <cell r="W52">
            <v>8</v>
          </cell>
        </row>
        <row r="53">
          <cell r="B53" t="str">
            <v>Bu lông M10x45</v>
          </cell>
          <cell r="C53" t="str">
            <v>M10x45</v>
          </cell>
          <cell r="D53" t="str">
            <v>cái</v>
          </cell>
          <cell r="E53">
            <v>446</v>
          </cell>
          <cell r="F53">
            <v>19</v>
          </cell>
          <cell r="G53">
            <v>23</v>
          </cell>
          <cell r="H53">
            <v>26</v>
          </cell>
          <cell r="I53">
            <v>32</v>
          </cell>
          <cell r="J53">
            <v>19</v>
          </cell>
          <cell r="K53">
            <v>7</v>
          </cell>
          <cell r="L53">
            <v>13</v>
          </cell>
          <cell r="M53">
            <v>29</v>
          </cell>
          <cell r="N53">
            <v>1</v>
          </cell>
          <cell r="O53">
            <v>25</v>
          </cell>
          <cell r="P53">
            <v>11</v>
          </cell>
          <cell r="Q53">
            <v>38</v>
          </cell>
          <cell r="R53">
            <v>54</v>
          </cell>
          <cell r="S53">
            <v>21</v>
          </cell>
          <cell r="T53">
            <v>32</v>
          </cell>
          <cell r="U53">
            <v>20</v>
          </cell>
          <cell r="V53">
            <v>33</v>
          </cell>
          <cell r="W53">
            <v>15</v>
          </cell>
        </row>
        <row r="54">
          <cell r="B54" t="str">
            <v>Ống co ngót nhiệt hạ thế D50</v>
          </cell>
          <cell r="C54" t="str">
            <v>CN-D50</v>
          </cell>
          <cell r="D54" t="str">
            <v>m</v>
          </cell>
          <cell r="E54">
            <v>38.4</v>
          </cell>
          <cell r="F54">
            <v>0.8</v>
          </cell>
          <cell r="G54">
            <v>2.4000000000000004</v>
          </cell>
          <cell r="H54">
            <v>1.6</v>
          </cell>
          <cell r="I54">
            <v>2.4000000000000004</v>
          </cell>
          <cell r="J54">
            <v>2.4000000000000004</v>
          </cell>
          <cell r="K54">
            <v>0.8</v>
          </cell>
          <cell r="L54">
            <v>0.8</v>
          </cell>
          <cell r="M54">
            <v>3.2</v>
          </cell>
          <cell r="N54">
            <v>0</v>
          </cell>
          <cell r="O54">
            <v>3.2</v>
          </cell>
          <cell r="P54">
            <v>1.6</v>
          </cell>
          <cell r="Q54">
            <v>3.2</v>
          </cell>
          <cell r="R54">
            <v>4</v>
          </cell>
          <cell r="S54">
            <v>1.6</v>
          </cell>
          <cell r="T54">
            <v>2.4000000000000004</v>
          </cell>
          <cell r="U54">
            <v>0.8</v>
          </cell>
          <cell r="V54">
            <v>4</v>
          </cell>
          <cell r="W54">
            <v>0.8</v>
          </cell>
        </row>
        <row r="55">
          <cell r="B55" t="str">
            <v>Ống co ngót nhiệt hạ thế D30</v>
          </cell>
          <cell r="C55" t="str">
            <v>CN-D30</v>
          </cell>
          <cell r="D55" t="str">
            <v>m</v>
          </cell>
          <cell r="E55">
            <v>14.400000000000002</v>
          </cell>
          <cell r="F55">
            <v>1.6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0.8</v>
          </cell>
          <cell r="L55">
            <v>0.8</v>
          </cell>
          <cell r="M55">
            <v>1.6</v>
          </cell>
          <cell r="N55">
            <v>1.6</v>
          </cell>
          <cell r="O55">
            <v>0</v>
          </cell>
          <cell r="P55">
            <v>0.8</v>
          </cell>
          <cell r="Q55">
            <v>0.8</v>
          </cell>
          <cell r="R55">
            <v>0.8</v>
          </cell>
          <cell r="S55">
            <v>0.8</v>
          </cell>
          <cell r="T55">
            <v>0.8</v>
          </cell>
          <cell r="U55">
            <v>1.6</v>
          </cell>
          <cell r="V55">
            <v>0</v>
          </cell>
          <cell r="W55">
            <v>1.6</v>
          </cell>
        </row>
        <row r="56">
          <cell r="B56" t="str">
            <v>Ghíp LV-IPC 120-120 (25-120/25-120)-Xuyên vỏ cách điện dày đến 3 mm-2 bu lông thép M8</v>
          </cell>
          <cell r="C56" t="str">
            <v>LV-IPC 120-120 (25-120/25-120) 2BL</v>
          </cell>
          <cell r="D56" t="str">
            <v>cái</v>
          </cell>
          <cell r="E56">
            <v>4218</v>
          </cell>
          <cell r="F56">
            <v>162</v>
          </cell>
          <cell r="G56">
            <v>127</v>
          </cell>
          <cell r="H56">
            <v>151</v>
          </cell>
          <cell r="I56">
            <v>233</v>
          </cell>
          <cell r="J56">
            <v>151</v>
          </cell>
          <cell r="K56">
            <v>63</v>
          </cell>
          <cell r="L56">
            <v>194</v>
          </cell>
          <cell r="M56">
            <v>384</v>
          </cell>
          <cell r="N56">
            <v>83</v>
          </cell>
          <cell r="O56">
            <v>276</v>
          </cell>
          <cell r="P56">
            <v>79</v>
          </cell>
          <cell r="Q56">
            <v>169</v>
          </cell>
          <cell r="R56">
            <v>310</v>
          </cell>
          <cell r="S56">
            <v>223</v>
          </cell>
          <cell r="T56">
            <v>393</v>
          </cell>
          <cell r="U56">
            <v>218</v>
          </cell>
          <cell r="V56">
            <v>380</v>
          </cell>
          <cell r="W56">
            <v>263</v>
          </cell>
        </row>
        <row r="57">
          <cell r="B57" t="str">
            <v>Thang cáp xuất tuyến lên côt TCXT-LC</v>
          </cell>
          <cell r="C57" t="str">
            <v>TCXT-LC</v>
          </cell>
          <cell r="D57" t="str">
            <v>bộ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Thang cáp xuất tuyến ngang trạm TCXT-NT</v>
          </cell>
          <cell r="C58" t="str">
            <v>TCXT-NT</v>
          </cell>
          <cell r="D58" t="str">
            <v>bộ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B59" t="str">
            <v>Xà cân néo cáp X1C-XT</v>
          </cell>
          <cell r="C59" t="str">
            <v>X1C-XT</v>
          </cell>
          <cell r="D59" t="str">
            <v>bộ</v>
          </cell>
          <cell r="E59">
            <v>24</v>
          </cell>
          <cell r="F59">
            <v>2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0</v>
          </cell>
          <cell r="N59">
            <v>1</v>
          </cell>
          <cell r="O59">
            <v>2</v>
          </cell>
          <cell r="P59">
            <v>1</v>
          </cell>
          <cell r="Q59">
            <v>1</v>
          </cell>
          <cell r="R59">
            <v>4</v>
          </cell>
          <cell r="S59">
            <v>2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</row>
        <row r="60">
          <cell r="B60" t="str">
            <v>Xà néo lệch cột đơn X1L-1,2/160</v>
          </cell>
          <cell r="C60" t="str">
            <v>X1L-1,2/160</v>
          </cell>
          <cell r="D60" t="str">
            <v>bộ</v>
          </cell>
          <cell r="E60">
            <v>92</v>
          </cell>
          <cell r="F60">
            <v>1</v>
          </cell>
          <cell r="G60">
            <v>6</v>
          </cell>
          <cell r="H60">
            <v>3</v>
          </cell>
          <cell r="I60">
            <v>6</v>
          </cell>
          <cell r="J60">
            <v>3</v>
          </cell>
          <cell r="K60">
            <v>2</v>
          </cell>
          <cell r="L60">
            <v>7</v>
          </cell>
          <cell r="M60">
            <v>6</v>
          </cell>
          <cell r="N60">
            <v>3</v>
          </cell>
          <cell r="O60">
            <v>8</v>
          </cell>
          <cell r="P60">
            <v>0</v>
          </cell>
          <cell r="Q60">
            <v>0</v>
          </cell>
          <cell r="R60">
            <v>0</v>
          </cell>
          <cell r="S60">
            <v>3</v>
          </cell>
          <cell r="T60">
            <v>7</v>
          </cell>
          <cell r="U60">
            <v>5</v>
          </cell>
          <cell r="V60">
            <v>10</v>
          </cell>
          <cell r="W60">
            <v>11</v>
          </cell>
        </row>
        <row r="61">
          <cell r="B61" t="str">
            <v>Xà nánh lệch cột đơn X1L-1,2/190</v>
          </cell>
          <cell r="C61" t="str">
            <v>X1L-1,2/190</v>
          </cell>
          <cell r="D61" t="str">
            <v>bộ</v>
          </cell>
          <cell r="E61">
            <v>8</v>
          </cell>
          <cell r="F61">
            <v>1</v>
          </cell>
          <cell r="G61">
            <v>0</v>
          </cell>
          <cell r="H61">
            <v>3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1</v>
          </cell>
        </row>
        <row r="62">
          <cell r="B62" t="str">
            <v>Xà nánh lệch cột đơn X1L-1,5/190</v>
          </cell>
          <cell r="C62" t="str">
            <v>X1L-1,5/190</v>
          </cell>
          <cell r="D62" t="str">
            <v>bộ</v>
          </cell>
          <cell r="E62">
            <v>38</v>
          </cell>
          <cell r="F62">
            <v>1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0</v>
          </cell>
          <cell r="Q62">
            <v>3</v>
          </cell>
          <cell r="R62">
            <v>4</v>
          </cell>
          <cell r="S62">
            <v>1</v>
          </cell>
          <cell r="T62">
            <v>8</v>
          </cell>
          <cell r="U62">
            <v>3</v>
          </cell>
          <cell r="V62">
            <v>1</v>
          </cell>
          <cell r="W62">
            <v>6</v>
          </cell>
        </row>
        <row r="63">
          <cell r="B63" t="str">
            <v>Xà néo lệch cột đơn X2L-1,2/160.NR</v>
          </cell>
          <cell r="C63" t="str">
            <v>X2L-1,2/160.NR</v>
          </cell>
          <cell r="D63" t="str">
            <v>bộ</v>
          </cell>
          <cell r="E63">
            <v>5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1</v>
          </cell>
        </row>
        <row r="64">
          <cell r="B64" t="str">
            <v>Xà nánh lệch cột đơn X2L-1,2/190.NR</v>
          </cell>
          <cell r="C64" t="str">
            <v>X2L-1,2/190.NR</v>
          </cell>
          <cell r="D64" t="str">
            <v>bộ</v>
          </cell>
          <cell r="E64">
            <v>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</row>
        <row r="65">
          <cell r="B65" t="str">
            <v>Xà nánh lệch cột đơn X2L-1,5/190.NR</v>
          </cell>
          <cell r="C65" t="str">
            <v>X2L-1,5/190.NR</v>
          </cell>
          <cell r="D65" t="str">
            <v>bộ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B66" t="str">
            <v>Xà cân néo cáp đỉnh cột X2C-VX</v>
          </cell>
          <cell r="C66" t="str">
            <v>X2C-VX</v>
          </cell>
          <cell r="D66" t="str">
            <v>bộ</v>
          </cell>
          <cell r="E66">
            <v>8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3</v>
          </cell>
          <cell r="P66">
            <v>0</v>
          </cell>
          <cell r="Q66">
            <v>0</v>
          </cell>
          <cell r="R66">
            <v>2</v>
          </cell>
          <cell r="S66">
            <v>0</v>
          </cell>
          <cell r="T66">
            <v>0</v>
          </cell>
          <cell r="U66">
            <v>0</v>
          </cell>
          <cell r="V66">
            <v>2</v>
          </cell>
          <cell r="W66">
            <v>0</v>
          </cell>
        </row>
        <row r="67">
          <cell r="B67" t="str">
            <v>Xà cân néo cáp đỉnh cột kép ngang X2C-KN-VX</v>
          </cell>
          <cell r="C67" t="str">
            <v>X2C-KN-VX</v>
          </cell>
          <cell r="D67" t="str">
            <v>bộ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Xà cân néo cáp đỉnh cột kép dọc X2C-KD-VX</v>
          </cell>
          <cell r="C68" t="str">
            <v>X2C-KD-VX</v>
          </cell>
          <cell r="D68" t="str">
            <v>bộ</v>
          </cell>
          <cell r="E68">
            <v>4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Xà néo lệch cột đơn X2L-1,0/160</v>
          </cell>
          <cell r="C69" t="str">
            <v>X2L-1,0/160</v>
          </cell>
          <cell r="D69" t="str">
            <v>bộ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B70" t="str">
            <v>Xà néo lệch cột đơn X2L-1,2/160</v>
          </cell>
          <cell r="C70" t="str">
            <v>X2L-1,2/160</v>
          </cell>
          <cell r="D70" t="str">
            <v>bộ</v>
          </cell>
          <cell r="E70">
            <v>216</v>
          </cell>
          <cell r="F70">
            <v>1</v>
          </cell>
          <cell r="G70">
            <v>5</v>
          </cell>
          <cell r="H70">
            <v>6</v>
          </cell>
          <cell r="I70">
            <v>15</v>
          </cell>
          <cell r="J70">
            <v>14</v>
          </cell>
          <cell r="K70">
            <v>4</v>
          </cell>
          <cell r="L70">
            <v>9</v>
          </cell>
          <cell r="M70">
            <v>23</v>
          </cell>
          <cell r="N70">
            <v>6</v>
          </cell>
          <cell r="O70">
            <v>13</v>
          </cell>
          <cell r="P70">
            <v>0</v>
          </cell>
          <cell r="Q70">
            <v>0</v>
          </cell>
          <cell r="R70">
            <v>0</v>
          </cell>
          <cell r="S70">
            <v>15</v>
          </cell>
          <cell r="T70">
            <v>31</v>
          </cell>
          <cell r="U70">
            <v>10</v>
          </cell>
          <cell r="V70">
            <v>29</v>
          </cell>
          <cell r="W70">
            <v>18</v>
          </cell>
        </row>
        <row r="71">
          <cell r="B71" t="str">
            <v>Xà nánh lệch cột đơn X2L-1,2/190</v>
          </cell>
          <cell r="C71" t="str">
            <v>X2L-1,2/190</v>
          </cell>
          <cell r="D71" t="str">
            <v>bộ</v>
          </cell>
          <cell r="E71">
            <v>42</v>
          </cell>
          <cell r="F71">
            <v>6</v>
          </cell>
          <cell r="G71">
            <v>1</v>
          </cell>
          <cell r="H71">
            <v>0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  <cell r="M71">
            <v>4</v>
          </cell>
          <cell r="N71">
            <v>2</v>
          </cell>
          <cell r="O71">
            <v>1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4</v>
          </cell>
          <cell r="U71">
            <v>3</v>
          </cell>
          <cell r="V71">
            <v>6</v>
          </cell>
          <cell r="W71">
            <v>4</v>
          </cell>
        </row>
        <row r="72">
          <cell r="B72" t="str">
            <v>Xà nánh lệch cột đơn X2L-1,5/190</v>
          </cell>
          <cell r="C72" t="str">
            <v>X2L-1,5/190</v>
          </cell>
          <cell r="D72" t="str">
            <v>bộ</v>
          </cell>
          <cell r="E72">
            <v>231</v>
          </cell>
          <cell r="F72">
            <v>7</v>
          </cell>
          <cell r="G72">
            <v>3</v>
          </cell>
          <cell r="H72">
            <v>17</v>
          </cell>
          <cell r="I72">
            <v>13</v>
          </cell>
          <cell r="J72">
            <v>4</v>
          </cell>
          <cell r="K72">
            <v>3</v>
          </cell>
          <cell r="L72">
            <v>10</v>
          </cell>
          <cell r="M72">
            <v>18</v>
          </cell>
          <cell r="N72">
            <v>4</v>
          </cell>
          <cell r="O72">
            <v>4</v>
          </cell>
          <cell r="P72">
            <v>3</v>
          </cell>
          <cell r="Q72">
            <v>24</v>
          </cell>
          <cell r="R72">
            <v>33</v>
          </cell>
          <cell r="S72">
            <v>13</v>
          </cell>
          <cell r="T72">
            <v>13</v>
          </cell>
          <cell r="U72">
            <v>9</v>
          </cell>
          <cell r="V72">
            <v>18</v>
          </cell>
          <cell r="W72">
            <v>8</v>
          </cell>
        </row>
        <row r="73">
          <cell r="B73" t="str">
            <v>Xà nánh lệch cột đơn X2L-1,8/190</v>
          </cell>
          <cell r="C73" t="str">
            <v>X2L-1,8/190</v>
          </cell>
          <cell r="D73" t="str">
            <v>bộ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B74" t="str">
            <v>Xà nánh lệch cột kép ngang X2L-KN-1,5</v>
          </cell>
          <cell r="C74" t="str">
            <v>X2L-KN-1,5</v>
          </cell>
          <cell r="D74" t="str">
            <v>bộ</v>
          </cell>
          <cell r="E74">
            <v>53</v>
          </cell>
          <cell r="F74">
            <v>4</v>
          </cell>
          <cell r="G74">
            <v>3</v>
          </cell>
          <cell r="H74">
            <v>0</v>
          </cell>
          <cell r="I74">
            <v>1</v>
          </cell>
          <cell r="J74">
            <v>2</v>
          </cell>
          <cell r="K74">
            <v>3</v>
          </cell>
          <cell r="L74">
            <v>2</v>
          </cell>
          <cell r="M74">
            <v>2</v>
          </cell>
          <cell r="N74">
            <v>0</v>
          </cell>
          <cell r="O74">
            <v>1</v>
          </cell>
          <cell r="P74">
            <v>6</v>
          </cell>
          <cell r="Q74">
            <v>5</v>
          </cell>
          <cell r="R74">
            <v>2</v>
          </cell>
          <cell r="S74">
            <v>5</v>
          </cell>
          <cell r="T74">
            <v>3</v>
          </cell>
          <cell r="U74">
            <v>4</v>
          </cell>
          <cell r="V74">
            <v>4</v>
          </cell>
          <cell r="W74">
            <v>2</v>
          </cell>
        </row>
        <row r="75">
          <cell r="B75" t="str">
            <v>Xà nánh lệch cột kép dọc X2L-KD-1,5</v>
          </cell>
          <cell r="C75" t="str">
            <v>X2L-KD-1,5</v>
          </cell>
          <cell r="D75" t="str">
            <v>bộ</v>
          </cell>
          <cell r="E75">
            <v>108</v>
          </cell>
          <cell r="F75">
            <v>4</v>
          </cell>
          <cell r="G75">
            <v>5</v>
          </cell>
          <cell r="H75">
            <v>2</v>
          </cell>
          <cell r="I75">
            <v>7</v>
          </cell>
          <cell r="J75">
            <v>5</v>
          </cell>
          <cell r="K75">
            <v>2</v>
          </cell>
          <cell r="L75">
            <v>4</v>
          </cell>
          <cell r="M75">
            <v>9</v>
          </cell>
          <cell r="N75">
            <v>5</v>
          </cell>
          <cell r="O75">
            <v>5</v>
          </cell>
          <cell r="P75">
            <v>1</v>
          </cell>
          <cell r="Q75">
            <v>7</v>
          </cell>
          <cell r="R75">
            <v>2</v>
          </cell>
          <cell r="S75">
            <v>10</v>
          </cell>
          <cell r="T75">
            <v>8</v>
          </cell>
          <cell r="U75">
            <v>12</v>
          </cell>
          <cell r="V75">
            <v>11</v>
          </cell>
          <cell r="W75">
            <v>4</v>
          </cell>
        </row>
        <row r="76">
          <cell r="B76" t="str">
            <v>Móc néo cáp chữ S</v>
          </cell>
          <cell r="C76" t="str">
            <v>MNC-S</v>
          </cell>
          <cell r="D76" t="str">
            <v>bộ</v>
          </cell>
          <cell r="E76">
            <v>16</v>
          </cell>
          <cell r="F76">
            <v>0</v>
          </cell>
          <cell r="G76">
            <v>0</v>
          </cell>
          <cell r="H76">
            <v>0</v>
          </cell>
          <cell r="I76">
            <v>10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4</v>
          </cell>
          <cell r="W76">
            <v>1</v>
          </cell>
        </row>
        <row r="77">
          <cell r="B77" t="str">
            <v>Giằng cột kép GC2-14</v>
          </cell>
          <cell r="C77" t="str">
            <v>GC2-14</v>
          </cell>
          <cell r="D77" t="str">
            <v>bộ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Tiếp địa lặp lại R1LL-7,5</v>
          </cell>
          <cell r="C78" t="str">
            <v>R1LL-7,5</v>
          </cell>
          <cell r="D78" t="str">
            <v>bộ</v>
          </cell>
          <cell r="E78">
            <v>14</v>
          </cell>
          <cell r="F78">
            <v>0</v>
          </cell>
          <cell r="G78">
            <v>2</v>
          </cell>
          <cell r="H78">
            <v>1</v>
          </cell>
          <cell r="I78">
            <v>1</v>
          </cell>
          <cell r="J78">
            <v>0</v>
          </cell>
          <cell r="K78">
            <v>0</v>
          </cell>
          <cell r="L78">
            <v>2</v>
          </cell>
          <cell r="M78">
            <v>2</v>
          </cell>
          <cell r="N78">
            <v>1</v>
          </cell>
          <cell r="O78">
            <v>1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1</v>
          </cell>
          <cell r="W78">
            <v>1</v>
          </cell>
        </row>
        <row r="79">
          <cell r="B79" t="str">
            <v>Tiếp địa lặp lại R1LL-8,5</v>
          </cell>
          <cell r="C79" t="str">
            <v>R1LL-8,5</v>
          </cell>
          <cell r="D79" t="str">
            <v>bộ</v>
          </cell>
          <cell r="E79">
            <v>18</v>
          </cell>
          <cell r="F79">
            <v>1</v>
          </cell>
          <cell r="G79">
            <v>0</v>
          </cell>
          <cell r="H79">
            <v>1</v>
          </cell>
          <cell r="I79">
            <v>0</v>
          </cell>
          <cell r="J79">
            <v>2</v>
          </cell>
          <cell r="K79">
            <v>0</v>
          </cell>
          <cell r="L79">
            <v>0</v>
          </cell>
          <cell r="M79">
            <v>1</v>
          </cell>
          <cell r="N79">
            <v>0</v>
          </cell>
          <cell r="O79">
            <v>1</v>
          </cell>
          <cell r="P79">
            <v>0</v>
          </cell>
          <cell r="Q79">
            <v>1</v>
          </cell>
          <cell r="R79">
            <v>1</v>
          </cell>
          <cell r="S79">
            <v>0</v>
          </cell>
          <cell r="T79">
            <v>0</v>
          </cell>
          <cell r="U79">
            <v>1</v>
          </cell>
          <cell r="V79">
            <v>5</v>
          </cell>
          <cell r="W79">
            <v>0</v>
          </cell>
        </row>
        <row r="80">
          <cell r="B80" t="str">
            <v>Tiếp địa lặp lại R1LL-10</v>
          </cell>
          <cell r="C80" t="str">
            <v>R1LL-10</v>
          </cell>
          <cell r="D80" t="str">
            <v>bộ</v>
          </cell>
          <cell r="E80">
            <v>2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B81" t="str">
            <v>Tiếp địa lặp lại R1LL-12</v>
          </cell>
          <cell r="C81" t="str">
            <v>R1LL-12</v>
          </cell>
          <cell r="D81" t="str">
            <v>bộ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B82" t="str">
            <v>Tiếp địa lặp lại R1LL-14</v>
          </cell>
          <cell r="C82" t="str">
            <v>R1LL-14</v>
          </cell>
          <cell r="D82" t="str">
            <v>bộ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B83" t="str">
            <v>Tiếp địa an toàn cột trồng mới R1AT(M)-7,5</v>
          </cell>
          <cell r="C83" t="str">
            <v>R1AT(M)-7,5</v>
          </cell>
          <cell r="D83" t="str">
            <v>bộ</v>
          </cell>
          <cell r="E83">
            <v>38</v>
          </cell>
          <cell r="F83">
            <v>0</v>
          </cell>
          <cell r="G83">
            <v>0</v>
          </cell>
          <cell r="H83">
            <v>1</v>
          </cell>
          <cell r="I83">
            <v>3</v>
          </cell>
          <cell r="J83">
            <v>2</v>
          </cell>
          <cell r="K83">
            <v>0</v>
          </cell>
          <cell r="L83">
            <v>1</v>
          </cell>
          <cell r="M83">
            <v>4</v>
          </cell>
          <cell r="N83">
            <v>2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3</v>
          </cell>
          <cell r="T83">
            <v>3</v>
          </cell>
          <cell r="U83">
            <v>3</v>
          </cell>
          <cell r="V83">
            <v>6</v>
          </cell>
          <cell r="W83">
            <v>5</v>
          </cell>
        </row>
        <row r="84">
          <cell r="B84" t="str">
            <v>Tiếp địa an toàn cột trồng mới R1AT(M)-8,5</v>
          </cell>
          <cell r="C84" t="str">
            <v>R1AT(M)-8,5</v>
          </cell>
          <cell r="D84" t="str">
            <v>bộ</v>
          </cell>
          <cell r="E84">
            <v>48</v>
          </cell>
          <cell r="F84">
            <v>0</v>
          </cell>
          <cell r="G84">
            <v>1</v>
          </cell>
          <cell r="H84">
            <v>2</v>
          </cell>
          <cell r="I84">
            <v>4</v>
          </cell>
          <cell r="J84">
            <v>2</v>
          </cell>
          <cell r="K84">
            <v>1</v>
          </cell>
          <cell r="L84">
            <v>2</v>
          </cell>
          <cell r="M84">
            <v>2</v>
          </cell>
          <cell r="N84">
            <v>2</v>
          </cell>
          <cell r="O84">
            <v>3</v>
          </cell>
          <cell r="P84">
            <v>0</v>
          </cell>
          <cell r="Q84">
            <v>2</v>
          </cell>
          <cell r="R84">
            <v>6</v>
          </cell>
          <cell r="S84">
            <v>3</v>
          </cell>
          <cell r="T84">
            <v>2</v>
          </cell>
          <cell r="U84">
            <v>2</v>
          </cell>
          <cell r="V84">
            <v>7</v>
          </cell>
          <cell r="W84">
            <v>1</v>
          </cell>
        </row>
        <row r="85">
          <cell r="B85" t="str">
            <v>Tiếp địa an toàn cột trồng mới R1AT(M)-10</v>
          </cell>
          <cell r="C85" t="str">
            <v>R1AT(M)-10</v>
          </cell>
          <cell r="D85" t="str">
            <v>bộ</v>
          </cell>
          <cell r="E85">
            <v>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Tiếp địa an toàn cột trồng mới R1AT(M)-16</v>
          </cell>
          <cell r="C86" t="str">
            <v>R1AT(M)-16</v>
          </cell>
          <cell r="D86" t="str">
            <v>bộ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B87" t="str">
            <v>Tiếp địa an toàn cột hiện có R1AT(HC)-7,5</v>
          </cell>
          <cell r="C87" t="str">
            <v>R1AT(HC)-7,5</v>
          </cell>
          <cell r="D87" t="str">
            <v>bộ</v>
          </cell>
          <cell r="E87">
            <v>19</v>
          </cell>
          <cell r="F87">
            <v>1</v>
          </cell>
          <cell r="G87">
            <v>1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3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8</v>
          </cell>
          <cell r="U87">
            <v>2</v>
          </cell>
          <cell r="V87">
            <v>0</v>
          </cell>
          <cell r="W87">
            <v>1</v>
          </cell>
        </row>
        <row r="88">
          <cell r="B88" t="str">
            <v>Tiếp địa an toàn cột hiện có R1AT(HC)-8,5</v>
          </cell>
          <cell r="C88" t="str">
            <v>R1AT(HC)-8,5</v>
          </cell>
          <cell r="D88" t="str">
            <v>bộ</v>
          </cell>
          <cell r="E88">
            <v>13</v>
          </cell>
          <cell r="F88">
            <v>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2</v>
          </cell>
          <cell r="L88">
            <v>0</v>
          </cell>
          <cell r="M88">
            <v>2</v>
          </cell>
          <cell r="N88">
            <v>0</v>
          </cell>
          <cell r="O88">
            <v>0</v>
          </cell>
          <cell r="P88">
            <v>0</v>
          </cell>
          <cell r="Q88">
            <v>4</v>
          </cell>
          <cell r="R88">
            <v>2</v>
          </cell>
          <cell r="S88">
            <v>1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>Tiếp địa an toàn cột hiện có R1AT(HC)-10</v>
          </cell>
          <cell r="C89" t="str">
            <v>R1AT(HC)-10</v>
          </cell>
          <cell r="D89" t="str">
            <v>bộ</v>
          </cell>
          <cell r="E89">
            <v>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1</v>
          </cell>
          <cell r="V89">
            <v>0</v>
          </cell>
          <cell r="W89">
            <v>0</v>
          </cell>
        </row>
        <row r="90">
          <cell r="B90" t="str">
            <v>Tiếp địa an toàn cột hiện có R1AT(HC)-12</v>
          </cell>
          <cell r="C90" t="str">
            <v>R1AT(HC)-12</v>
          </cell>
          <cell r="D90" t="str">
            <v>bộ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Tiếp địa an toàn cột hiện có R1AT(HC)-14</v>
          </cell>
          <cell r="C91" t="str">
            <v>R1AT(HC)-14</v>
          </cell>
          <cell r="D91" t="str">
            <v>bộ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B92" t="str">
            <v>Tiếp địa an toàn cột hiện có R1AT(HC)-16</v>
          </cell>
          <cell r="C92" t="str">
            <v>R1AT(HC)-16</v>
          </cell>
          <cell r="D92" t="str">
            <v>bộ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Dây tiếp địa xà đỡ dây sau công tơ DTĐX-SCT-7,5(8,5)</v>
          </cell>
          <cell r="C93" t="str">
            <v>DTĐX-SCT-7,5(8,5)</v>
          </cell>
          <cell r="D93" t="str">
            <v>bộ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B94" t="str">
            <v>Dây tiếp địa xà đỡ dây sau công tơ DTĐX-SCT-10(12-14)</v>
          </cell>
          <cell r="C94" t="str">
            <v>DTĐX-SCT-10(12-14)</v>
          </cell>
          <cell r="D94" t="str">
            <v>bộ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B95" t="str">
            <v>Dây tiếp địa xà đỡ hòm công tơ DTĐX-HCT</v>
          </cell>
          <cell r="C95" t="str">
            <v>DTĐX-HCT</v>
          </cell>
          <cell r="D95" t="str">
            <v>bộ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B96" t="str">
            <v>Cáp hạ áp 0,6/1(1,2)kV-Al/PVC-1x50mm2</v>
          </cell>
          <cell r="C96" t="str">
            <v>AV-50</v>
          </cell>
          <cell r="D96" t="str">
            <v>m</v>
          </cell>
          <cell r="E96">
            <v>348</v>
          </cell>
          <cell r="F96">
            <v>15</v>
          </cell>
          <cell r="G96">
            <v>11</v>
          </cell>
          <cell r="H96">
            <v>18</v>
          </cell>
          <cell r="I96">
            <v>19</v>
          </cell>
          <cell r="J96">
            <v>12</v>
          </cell>
          <cell r="K96">
            <v>3</v>
          </cell>
          <cell r="L96">
            <v>17</v>
          </cell>
          <cell r="M96">
            <v>23</v>
          </cell>
          <cell r="N96">
            <v>3</v>
          </cell>
          <cell r="O96">
            <v>13</v>
          </cell>
          <cell r="P96">
            <v>6</v>
          </cell>
          <cell r="Q96">
            <v>22</v>
          </cell>
          <cell r="R96">
            <v>31</v>
          </cell>
          <cell r="S96">
            <v>23</v>
          </cell>
          <cell r="T96">
            <v>32</v>
          </cell>
          <cell r="U96">
            <v>21</v>
          </cell>
          <cell r="V96">
            <v>30</v>
          </cell>
          <cell r="W96">
            <v>17</v>
          </cell>
        </row>
        <row r="97">
          <cell r="B97" t="str">
            <v>Đầu cốt A50</v>
          </cell>
          <cell r="C97" t="str">
            <v>Cosse A50</v>
          </cell>
          <cell r="D97" t="str">
            <v>cái</v>
          </cell>
          <cell r="E97">
            <v>348</v>
          </cell>
          <cell r="F97">
            <v>15</v>
          </cell>
          <cell r="G97">
            <v>11</v>
          </cell>
          <cell r="H97">
            <v>18</v>
          </cell>
          <cell r="I97">
            <v>19</v>
          </cell>
          <cell r="J97">
            <v>12</v>
          </cell>
          <cell r="K97">
            <v>3</v>
          </cell>
          <cell r="L97">
            <v>17</v>
          </cell>
          <cell r="M97">
            <v>23</v>
          </cell>
          <cell r="N97">
            <v>3</v>
          </cell>
          <cell r="O97">
            <v>13</v>
          </cell>
          <cell r="P97">
            <v>6</v>
          </cell>
          <cell r="Q97">
            <v>22</v>
          </cell>
          <cell r="R97">
            <v>31</v>
          </cell>
          <cell r="S97">
            <v>23</v>
          </cell>
          <cell r="T97">
            <v>32</v>
          </cell>
          <cell r="U97">
            <v>21</v>
          </cell>
          <cell r="V97">
            <v>30</v>
          </cell>
          <cell r="W97">
            <v>17</v>
          </cell>
        </row>
        <row r="98">
          <cell r="B98" t="str">
            <v>Ống nhựa xoắn HDPE-32/25</v>
          </cell>
          <cell r="C98" t="str">
            <v>HDPE-32/25</v>
          </cell>
          <cell r="D98" t="str">
            <v>m</v>
          </cell>
          <cell r="E98">
            <v>171</v>
          </cell>
          <cell r="F98">
            <v>10</v>
          </cell>
          <cell r="G98">
            <v>10.5</v>
          </cell>
          <cell r="H98">
            <v>9</v>
          </cell>
          <cell r="I98">
            <v>6</v>
          </cell>
          <cell r="J98">
            <v>7</v>
          </cell>
          <cell r="K98">
            <v>2</v>
          </cell>
          <cell r="L98">
            <v>7.5</v>
          </cell>
          <cell r="M98">
            <v>13</v>
          </cell>
          <cell r="N98">
            <v>4.5</v>
          </cell>
          <cell r="O98">
            <v>7.5</v>
          </cell>
          <cell r="P98">
            <v>0</v>
          </cell>
          <cell r="Q98">
            <v>12</v>
          </cell>
          <cell r="R98">
            <v>18</v>
          </cell>
          <cell r="S98">
            <v>3.5</v>
          </cell>
          <cell r="T98">
            <v>9.5</v>
          </cell>
          <cell r="U98">
            <v>6</v>
          </cell>
          <cell r="V98">
            <v>21.5</v>
          </cell>
          <cell r="W98">
            <v>6</v>
          </cell>
        </row>
        <row r="99">
          <cell r="B99" t="str">
            <v>Ống nhựa xoắn HDPE-85/65</v>
          </cell>
          <cell r="C99" t="str">
            <v>HDPE-85/65</v>
          </cell>
          <cell r="D99" t="str">
            <v>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B100" t="str">
            <v>Mã ốp cột (móc treo cáp)</v>
          </cell>
          <cell r="C100" t="str">
            <v>MT</v>
          </cell>
          <cell r="D100" t="str">
            <v>bộ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>Móc treo cáp ABC 4x120mm2</v>
          </cell>
          <cell r="C101" t="str">
            <v>4x120mm2</v>
          </cell>
          <cell r="D101" t="str">
            <v>bộ</v>
          </cell>
          <cell r="E101">
            <v>87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</v>
          </cell>
          <cell r="L101">
            <v>3</v>
          </cell>
          <cell r="M101">
            <v>3</v>
          </cell>
          <cell r="N101">
            <v>3</v>
          </cell>
          <cell r="O101">
            <v>6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4</v>
          </cell>
          <cell r="U101">
            <v>0</v>
          </cell>
          <cell r="V101">
            <v>14</v>
          </cell>
          <cell r="W101">
            <v>23</v>
          </cell>
        </row>
        <row r="102">
          <cell r="B102" t="str">
            <v>Kẹp ngừng ABC 4 x (11-50)mm2</v>
          </cell>
          <cell r="C102" t="str">
            <v>KH-4x(11-50)</v>
          </cell>
          <cell r="D102" t="str">
            <v>bộ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B103" t="str">
            <v>Kẹp ngừng ABC 4 x (50-120)mm2</v>
          </cell>
          <cell r="C103" t="str">
            <v>KH-4x(50-120)</v>
          </cell>
          <cell r="D103" t="str">
            <v>cái</v>
          </cell>
          <cell r="E103">
            <v>2539</v>
          </cell>
          <cell r="F103">
            <v>79</v>
          </cell>
          <cell r="G103">
            <v>72</v>
          </cell>
          <cell r="H103">
            <v>125</v>
          </cell>
          <cell r="I103">
            <v>134</v>
          </cell>
          <cell r="J103">
            <v>79</v>
          </cell>
          <cell r="K103">
            <v>40</v>
          </cell>
          <cell r="L103">
            <v>114</v>
          </cell>
          <cell r="M103">
            <v>189</v>
          </cell>
          <cell r="N103">
            <v>70</v>
          </cell>
          <cell r="O103">
            <v>148</v>
          </cell>
          <cell r="P103">
            <v>43</v>
          </cell>
          <cell r="Q103">
            <v>151</v>
          </cell>
          <cell r="R103">
            <v>213</v>
          </cell>
          <cell r="S103">
            <v>139</v>
          </cell>
          <cell r="T103">
            <v>204</v>
          </cell>
          <cell r="U103">
            <v>145</v>
          </cell>
          <cell r="V103">
            <v>236</v>
          </cell>
          <cell r="W103">
            <v>127</v>
          </cell>
        </row>
        <row r="104">
          <cell r="B104" t="str">
            <v>Đai bó cáp D150.CN</v>
          </cell>
          <cell r="C104" t="str">
            <v>D150.CN</v>
          </cell>
          <cell r="D104" t="str">
            <v>bộ</v>
          </cell>
          <cell r="E104">
            <v>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B105" t="str">
            <v>Bu lông chữ U</v>
          </cell>
          <cell r="C105" t="str">
            <v>BL-U</v>
          </cell>
          <cell r="D105" t="str">
            <v>bộ</v>
          </cell>
          <cell r="E105">
            <v>12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12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Đai thép không gỉ</v>
          </cell>
          <cell r="C106" t="str">
            <v xml:space="preserve">ĐT inox </v>
          </cell>
          <cell r="D106" t="str">
            <v>bộ</v>
          </cell>
          <cell r="E106">
            <v>514</v>
          </cell>
          <cell r="F106">
            <v>8</v>
          </cell>
          <cell r="G106">
            <v>13</v>
          </cell>
          <cell r="H106">
            <v>22</v>
          </cell>
          <cell r="I106">
            <v>43</v>
          </cell>
          <cell r="J106">
            <v>32</v>
          </cell>
          <cell r="K106">
            <v>9</v>
          </cell>
          <cell r="L106">
            <v>14</v>
          </cell>
          <cell r="M106">
            <v>45</v>
          </cell>
          <cell r="N106">
            <v>12</v>
          </cell>
          <cell r="O106">
            <v>19</v>
          </cell>
          <cell r="P106">
            <v>4</v>
          </cell>
          <cell r="Q106">
            <v>16</v>
          </cell>
          <cell r="R106">
            <v>37</v>
          </cell>
          <cell r="S106">
            <v>17</v>
          </cell>
          <cell r="T106">
            <v>34</v>
          </cell>
          <cell r="U106">
            <v>25</v>
          </cell>
          <cell r="V106">
            <v>87</v>
          </cell>
          <cell r="W106">
            <v>21</v>
          </cell>
        </row>
        <row r="107">
          <cell r="B107" t="str">
            <v>Khóa đai thép</v>
          </cell>
          <cell r="C107" t="str">
            <v>KĐ</v>
          </cell>
          <cell r="D107" t="str">
            <v>cái</v>
          </cell>
          <cell r="E107">
            <v>514</v>
          </cell>
          <cell r="F107">
            <v>8</v>
          </cell>
          <cell r="G107">
            <v>13</v>
          </cell>
          <cell r="H107">
            <v>22</v>
          </cell>
          <cell r="I107">
            <v>43</v>
          </cell>
          <cell r="J107">
            <v>32</v>
          </cell>
          <cell r="K107">
            <v>9</v>
          </cell>
          <cell r="L107">
            <v>14</v>
          </cell>
          <cell r="M107">
            <v>45</v>
          </cell>
          <cell r="N107">
            <v>12</v>
          </cell>
          <cell r="O107">
            <v>19</v>
          </cell>
          <cell r="P107">
            <v>4</v>
          </cell>
          <cell r="Q107">
            <v>16</v>
          </cell>
          <cell r="R107">
            <v>37</v>
          </cell>
          <cell r="S107">
            <v>17</v>
          </cell>
          <cell r="T107">
            <v>34</v>
          </cell>
          <cell r="U107">
            <v>25</v>
          </cell>
          <cell r="V107">
            <v>87</v>
          </cell>
          <cell r="W107">
            <v>21</v>
          </cell>
        </row>
        <row r="108">
          <cell r="B108" t="str">
            <v>Biển tên lộ</v>
          </cell>
          <cell r="C108" t="str">
            <v>BTL</v>
          </cell>
          <cell r="D108" t="str">
            <v>cái</v>
          </cell>
          <cell r="E108">
            <v>1352</v>
          </cell>
          <cell r="F108">
            <v>48</v>
          </cell>
          <cell r="G108">
            <v>39</v>
          </cell>
          <cell r="H108">
            <v>66</v>
          </cell>
          <cell r="I108">
            <v>70</v>
          </cell>
          <cell r="J108">
            <v>42</v>
          </cell>
          <cell r="K108">
            <v>22</v>
          </cell>
          <cell r="L108">
            <v>62</v>
          </cell>
          <cell r="M108">
            <v>104</v>
          </cell>
          <cell r="N108">
            <v>39</v>
          </cell>
          <cell r="O108">
            <v>90</v>
          </cell>
          <cell r="P108">
            <v>28</v>
          </cell>
          <cell r="Q108">
            <v>81</v>
          </cell>
          <cell r="R108">
            <v>105</v>
          </cell>
          <cell r="S108">
            <v>73</v>
          </cell>
          <cell r="T108">
            <v>105</v>
          </cell>
          <cell r="U108">
            <v>72</v>
          </cell>
          <cell r="V108">
            <v>122</v>
          </cell>
          <cell r="W108">
            <v>65</v>
          </cell>
        </row>
        <row r="109">
          <cell r="B109" t="str">
            <v>Biển tên cột</v>
          </cell>
          <cell r="C109" t="str">
            <v>BTC</v>
          </cell>
          <cell r="D109" t="str">
            <v>cái</v>
          </cell>
          <cell r="E109">
            <v>229</v>
          </cell>
          <cell r="F109">
            <v>24</v>
          </cell>
          <cell r="G109">
            <v>20</v>
          </cell>
          <cell r="H109">
            <v>31</v>
          </cell>
          <cell r="I109">
            <v>43</v>
          </cell>
          <cell r="J109">
            <v>4</v>
          </cell>
          <cell r="K109">
            <v>0</v>
          </cell>
          <cell r="L109">
            <v>6</v>
          </cell>
          <cell r="M109">
            <v>11</v>
          </cell>
          <cell r="N109">
            <v>0</v>
          </cell>
          <cell r="O109">
            <v>10</v>
          </cell>
          <cell r="P109">
            <v>0</v>
          </cell>
          <cell r="Q109">
            <v>34</v>
          </cell>
          <cell r="R109">
            <v>43</v>
          </cell>
          <cell r="S109">
            <v>0</v>
          </cell>
          <cell r="T109">
            <v>0</v>
          </cell>
          <cell r="U109">
            <v>3</v>
          </cell>
          <cell r="V109">
            <v>0</v>
          </cell>
          <cell r="W109">
            <v>0</v>
          </cell>
        </row>
        <row r="110">
          <cell r="B110" t="str">
            <v>Băng dính cách điện</v>
          </cell>
          <cell r="C110" t="str">
            <v>BDCĐ</v>
          </cell>
          <cell r="D110" t="str">
            <v>Cuộn</v>
          </cell>
          <cell r="E110">
            <v>491</v>
          </cell>
          <cell r="F110">
            <v>21</v>
          </cell>
          <cell r="G110">
            <v>14</v>
          </cell>
          <cell r="H110">
            <v>17</v>
          </cell>
          <cell r="I110">
            <v>23</v>
          </cell>
          <cell r="J110">
            <v>21</v>
          </cell>
          <cell r="K110">
            <v>6</v>
          </cell>
          <cell r="L110">
            <v>23</v>
          </cell>
          <cell r="M110">
            <v>48</v>
          </cell>
          <cell r="N110">
            <v>10</v>
          </cell>
          <cell r="O110">
            <v>32</v>
          </cell>
          <cell r="P110">
            <v>12</v>
          </cell>
          <cell r="Q110">
            <v>22</v>
          </cell>
          <cell r="R110">
            <v>39</v>
          </cell>
          <cell r="S110">
            <v>25</v>
          </cell>
          <cell r="T110">
            <v>46</v>
          </cell>
          <cell r="U110">
            <v>26</v>
          </cell>
          <cell r="V110">
            <v>46</v>
          </cell>
          <cell r="W110">
            <v>26</v>
          </cell>
        </row>
        <row r="111">
          <cell r="B111" t="str">
            <v>Phần công tơ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B112" t="str">
            <v>Hộp phân dây trọn bộ (đủ phụ kiện, gồm 04 đầu cốt AM70 + 24 đầu cốt M25)</v>
          </cell>
          <cell r="C112" t="str">
            <v>HPD</v>
          </cell>
          <cell r="D112" t="str">
            <v>hộp</v>
          </cell>
          <cell r="E112">
            <v>163</v>
          </cell>
          <cell r="F112">
            <v>8</v>
          </cell>
          <cell r="G112">
            <v>3</v>
          </cell>
          <cell r="H112">
            <v>8</v>
          </cell>
          <cell r="I112">
            <v>3</v>
          </cell>
          <cell r="J112">
            <v>4</v>
          </cell>
          <cell r="K112">
            <v>2</v>
          </cell>
          <cell r="L112">
            <v>25</v>
          </cell>
          <cell r="M112">
            <v>28</v>
          </cell>
          <cell r="N112">
            <v>4</v>
          </cell>
          <cell r="O112">
            <v>11</v>
          </cell>
          <cell r="P112">
            <v>2</v>
          </cell>
          <cell r="Q112">
            <v>8</v>
          </cell>
          <cell r="R112">
            <v>8</v>
          </cell>
          <cell r="S112">
            <v>10</v>
          </cell>
          <cell r="T112">
            <v>14</v>
          </cell>
          <cell r="U112">
            <v>3</v>
          </cell>
          <cell r="V112">
            <v>9</v>
          </cell>
          <cell r="W112">
            <v>8</v>
          </cell>
        </row>
        <row r="113">
          <cell r="B113" t="str">
            <v>Đầu cốt AM70</v>
          </cell>
          <cell r="C113" t="str">
            <v>Cosse C-A70</v>
          </cell>
          <cell r="D113" t="str">
            <v>cái</v>
          </cell>
          <cell r="E113">
            <v>1544</v>
          </cell>
          <cell r="F113">
            <v>60</v>
          </cell>
          <cell r="G113">
            <v>44</v>
          </cell>
          <cell r="H113">
            <v>44</v>
          </cell>
          <cell r="I113">
            <v>92</v>
          </cell>
          <cell r="J113">
            <v>76</v>
          </cell>
          <cell r="K113">
            <v>16</v>
          </cell>
          <cell r="L113">
            <v>8</v>
          </cell>
          <cell r="M113">
            <v>104</v>
          </cell>
          <cell r="N113">
            <v>28</v>
          </cell>
          <cell r="O113">
            <v>100</v>
          </cell>
          <cell r="P113">
            <v>40</v>
          </cell>
          <cell r="Q113">
            <v>56</v>
          </cell>
          <cell r="R113">
            <v>140</v>
          </cell>
          <cell r="S113">
            <v>72</v>
          </cell>
          <cell r="T113">
            <v>160</v>
          </cell>
          <cell r="U113">
            <v>108</v>
          </cell>
          <cell r="V113">
            <v>176</v>
          </cell>
          <cell r="W113">
            <v>88</v>
          </cell>
        </row>
        <row r="114">
          <cell r="B114" t="str">
            <v>Lắp đặt đầu cốt AM70</v>
          </cell>
          <cell r="C114" t="str">
            <v>Cosse C-A70(LĐ)</v>
          </cell>
          <cell r="D114" t="str">
            <v>cái</v>
          </cell>
          <cell r="E114">
            <v>2196</v>
          </cell>
          <cell r="F114">
            <v>92</v>
          </cell>
          <cell r="G114">
            <v>56</v>
          </cell>
          <cell r="H114">
            <v>76</v>
          </cell>
          <cell r="I114">
            <v>104</v>
          </cell>
          <cell r="J114">
            <v>92</v>
          </cell>
          <cell r="K114">
            <v>24</v>
          </cell>
          <cell r="L114">
            <v>108</v>
          </cell>
          <cell r="M114">
            <v>216</v>
          </cell>
          <cell r="N114">
            <v>44</v>
          </cell>
          <cell r="O114">
            <v>144</v>
          </cell>
          <cell r="P114">
            <v>48</v>
          </cell>
          <cell r="Q114">
            <v>88</v>
          </cell>
          <cell r="R114">
            <v>172</v>
          </cell>
          <cell r="S114">
            <v>112</v>
          </cell>
          <cell r="T114">
            <v>216</v>
          </cell>
          <cell r="U114">
            <v>120</v>
          </cell>
          <cell r="V114">
            <v>212</v>
          </cell>
          <cell r="W114">
            <v>120</v>
          </cell>
        </row>
        <row r="115">
          <cell r="B115" t="str">
            <v>Cáp vặn xoắn hạ áp 4x70mm2 đấu xuống hộp phân dây</v>
          </cell>
          <cell r="C115" t="str">
            <v>Cáp vặn xoắn ABC 0,6/1kV-4x70 mm2-HPD</v>
          </cell>
          <cell r="D115" t="str">
            <v>m</v>
          </cell>
          <cell r="E115">
            <v>576</v>
          </cell>
          <cell r="F115">
            <v>24</v>
          </cell>
          <cell r="G115">
            <v>9</v>
          </cell>
          <cell r="H115">
            <v>24</v>
          </cell>
          <cell r="I115">
            <v>9</v>
          </cell>
          <cell r="J115">
            <v>12</v>
          </cell>
          <cell r="K115">
            <v>6</v>
          </cell>
          <cell r="L115">
            <v>75</v>
          </cell>
          <cell r="M115">
            <v>84</v>
          </cell>
          <cell r="N115">
            <v>12</v>
          </cell>
          <cell r="O115">
            <v>36</v>
          </cell>
          <cell r="P115">
            <v>6</v>
          </cell>
          <cell r="Q115">
            <v>24</v>
          </cell>
          <cell r="R115">
            <v>24</v>
          </cell>
          <cell r="S115">
            <v>33</v>
          </cell>
          <cell r="T115">
            <v>48</v>
          </cell>
          <cell r="U115">
            <v>18</v>
          </cell>
          <cell r="V115">
            <v>42</v>
          </cell>
          <cell r="W115">
            <v>45</v>
          </cell>
        </row>
        <row r="116">
          <cell r="B116" t="str">
            <v>Cáp hạ áp 0,6/1(1,2)kV-Cu/XLPE/PVC-2x16mm2</v>
          </cell>
          <cell r="C116" t="str">
            <v>Cu/XLPE/PVC 0,6/1kV 2x16 mm2</v>
          </cell>
          <cell r="D116" t="str">
            <v>m</v>
          </cell>
          <cell r="E116">
            <v>200</v>
          </cell>
          <cell r="F116">
            <v>0</v>
          </cell>
          <cell r="G116">
            <v>0</v>
          </cell>
          <cell r="H116">
            <v>8</v>
          </cell>
          <cell r="I116">
            <v>4</v>
          </cell>
          <cell r="J116">
            <v>0</v>
          </cell>
          <cell r="K116">
            <v>0</v>
          </cell>
          <cell r="L116">
            <v>35.5</v>
          </cell>
          <cell r="M116">
            <v>84.5</v>
          </cell>
          <cell r="N116">
            <v>4.5</v>
          </cell>
          <cell r="O116">
            <v>4.5</v>
          </cell>
          <cell r="P116">
            <v>0</v>
          </cell>
          <cell r="Q116">
            <v>22</v>
          </cell>
          <cell r="R116">
            <v>4</v>
          </cell>
          <cell r="S116">
            <v>0</v>
          </cell>
          <cell r="T116">
            <v>0</v>
          </cell>
          <cell r="U116">
            <v>11</v>
          </cell>
          <cell r="V116">
            <v>0</v>
          </cell>
          <cell r="W116">
            <v>22</v>
          </cell>
        </row>
        <row r="117">
          <cell r="B117" t="str">
            <v>Cáp hạ áp 0,6/1(1,2)kV-Cu/XLPE/PVC-2x25mm2</v>
          </cell>
          <cell r="C117" t="str">
            <v>Cu/XLPE/PVC 0,6/1kV 2x25 mm2</v>
          </cell>
          <cell r="D117" t="str">
            <v>m</v>
          </cell>
          <cell r="E117">
            <v>441</v>
          </cell>
          <cell r="F117">
            <v>15</v>
          </cell>
          <cell r="G117">
            <v>0</v>
          </cell>
          <cell r="H117">
            <v>0</v>
          </cell>
          <cell r="I117">
            <v>8</v>
          </cell>
          <cell r="J117">
            <v>5.5</v>
          </cell>
          <cell r="K117">
            <v>0</v>
          </cell>
          <cell r="L117">
            <v>172</v>
          </cell>
          <cell r="M117">
            <v>221.5</v>
          </cell>
          <cell r="N117">
            <v>13.5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5.5</v>
          </cell>
        </row>
        <row r="118">
          <cell r="B118" t="str">
            <v>Cáp hạ áp 0,6/1(1,2)kV-Cu/XLPE/PVC-4x25mm2</v>
          </cell>
          <cell r="C118" t="str">
            <v>Cu/XLPE/PVC 0,6/1kV 4x25 mm2</v>
          </cell>
          <cell r="D118" t="str">
            <v>m</v>
          </cell>
          <cell r="E118">
            <v>74</v>
          </cell>
          <cell r="F118">
            <v>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16.5</v>
          </cell>
          <cell r="M118">
            <v>31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5.5</v>
          </cell>
        </row>
        <row r="119">
          <cell r="B119" t="str">
            <v>Xà đỡ dây sau công tơ cột đơn XCT-Đ</v>
          </cell>
          <cell r="C119" t="str">
            <v>XCT-Đ</v>
          </cell>
          <cell r="D119" t="str">
            <v>bộ</v>
          </cell>
          <cell r="E119">
            <v>494</v>
          </cell>
          <cell r="F119">
            <v>7</v>
          </cell>
          <cell r="G119">
            <v>1</v>
          </cell>
          <cell r="H119">
            <v>19</v>
          </cell>
          <cell r="I119">
            <v>36</v>
          </cell>
          <cell r="J119">
            <v>22</v>
          </cell>
          <cell r="K119">
            <v>6</v>
          </cell>
          <cell r="L119">
            <v>20</v>
          </cell>
          <cell r="M119">
            <v>47</v>
          </cell>
          <cell r="N119">
            <v>11</v>
          </cell>
          <cell r="O119">
            <v>37</v>
          </cell>
          <cell r="P119">
            <v>4</v>
          </cell>
          <cell r="Q119">
            <v>17</v>
          </cell>
          <cell r="R119">
            <v>36</v>
          </cell>
          <cell r="S119">
            <v>24</v>
          </cell>
          <cell r="T119">
            <v>56</v>
          </cell>
          <cell r="U119">
            <v>24</v>
          </cell>
          <cell r="V119">
            <v>48</v>
          </cell>
          <cell r="W119">
            <v>34</v>
          </cell>
        </row>
        <row r="120">
          <cell r="B120" t="str">
            <v>Xà đỡ dây sau công tơ cột đúp dọc tuyến XCT-KD</v>
          </cell>
          <cell r="C120" t="str">
            <v>XCT-KD</v>
          </cell>
          <cell r="D120" t="str">
            <v>bộ</v>
          </cell>
          <cell r="E120">
            <v>103</v>
          </cell>
          <cell r="F120">
            <v>9</v>
          </cell>
          <cell r="G120">
            <v>17</v>
          </cell>
          <cell r="H120">
            <v>2</v>
          </cell>
          <cell r="I120">
            <v>3</v>
          </cell>
          <cell r="J120">
            <v>5</v>
          </cell>
          <cell r="K120">
            <v>0</v>
          </cell>
          <cell r="L120">
            <v>4</v>
          </cell>
          <cell r="M120">
            <v>8</v>
          </cell>
          <cell r="N120">
            <v>3</v>
          </cell>
          <cell r="O120">
            <v>5</v>
          </cell>
          <cell r="P120">
            <v>1</v>
          </cell>
          <cell r="Q120">
            <v>1</v>
          </cell>
          <cell r="R120">
            <v>3</v>
          </cell>
          <cell r="S120">
            <v>8</v>
          </cell>
          <cell r="T120">
            <v>6</v>
          </cell>
          <cell r="U120">
            <v>11</v>
          </cell>
          <cell r="V120">
            <v>10</v>
          </cell>
          <cell r="W120">
            <v>2</v>
          </cell>
        </row>
        <row r="121">
          <cell r="B121" t="str">
            <v>Xà đỡ dây sau công tơ cột đúp ngang tuyến XCT-KN</v>
          </cell>
          <cell r="C121" t="str">
            <v>XCT-KN</v>
          </cell>
          <cell r="D121" t="str">
            <v>bộ</v>
          </cell>
          <cell r="E121">
            <v>21</v>
          </cell>
          <cell r="F121">
            <v>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</v>
          </cell>
          <cell r="L121">
            <v>0</v>
          </cell>
          <cell r="M121">
            <v>2</v>
          </cell>
          <cell r="N121">
            <v>0</v>
          </cell>
          <cell r="O121">
            <v>0</v>
          </cell>
          <cell r="P121">
            <v>5</v>
          </cell>
          <cell r="Q121">
            <v>3</v>
          </cell>
          <cell r="R121">
            <v>1</v>
          </cell>
          <cell r="S121">
            <v>1</v>
          </cell>
          <cell r="T121">
            <v>2</v>
          </cell>
          <cell r="U121">
            <v>1</v>
          </cell>
          <cell r="V121">
            <v>-1</v>
          </cell>
          <cell r="W121">
            <v>0</v>
          </cell>
        </row>
        <row r="122">
          <cell r="B122" t="str">
            <v>Cáp hạ áp 0,6/1(1,2)kV-Cu/XLPE/PVC-2x6mm2</v>
          </cell>
          <cell r="C122" t="str">
            <v>Cu/XLPE/PVC 0,6/1kV 2x6 mm2</v>
          </cell>
          <cell r="D122" t="str">
            <v>m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B123" t="str">
            <v>Cáp thép bọc nhựa Ø2</v>
          </cell>
          <cell r="C123" t="str">
            <v>CTN-Ø2</v>
          </cell>
          <cell r="D123" t="str">
            <v>m</v>
          </cell>
          <cell r="E123">
            <v>5290</v>
          </cell>
          <cell r="F123">
            <v>199</v>
          </cell>
          <cell r="G123">
            <v>168</v>
          </cell>
          <cell r="H123">
            <v>182</v>
          </cell>
          <cell r="I123">
            <v>294</v>
          </cell>
          <cell r="J123">
            <v>239</v>
          </cell>
          <cell r="K123">
            <v>70</v>
          </cell>
          <cell r="L123">
            <v>269</v>
          </cell>
          <cell r="M123">
            <v>578</v>
          </cell>
          <cell r="N123">
            <v>150</v>
          </cell>
          <cell r="O123">
            <v>366</v>
          </cell>
          <cell r="P123">
            <v>157</v>
          </cell>
          <cell r="Q123">
            <v>192</v>
          </cell>
          <cell r="R123">
            <v>201</v>
          </cell>
          <cell r="S123">
            <v>274</v>
          </cell>
          <cell r="T123">
            <v>503</v>
          </cell>
          <cell r="U123">
            <v>297</v>
          </cell>
          <cell r="V123">
            <v>505</v>
          </cell>
          <cell r="W123">
            <v>264</v>
          </cell>
        </row>
        <row r="124">
          <cell r="B124" t="str">
            <v xml:space="preserve"> Vật liệu tháo ra lắp lại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B125" t="str">
            <v>Phần đường trục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B126" t="str">
            <v>Tháo ra lắp đặt lại cáp vặn xoắn hạ áp 4x35mm2</v>
          </cell>
          <cell r="C126" t="str">
            <v>Cáp vặn xoắn ABC 0,6/1kV-4x35mm2-TD</v>
          </cell>
          <cell r="D126" t="str">
            <v>m</v>
          </cell>
          <cell r="E126">
            <v>2527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220</v>
          </cell>
          <cell r="L126">
            <v>61</v>
          </cell>
          <cell r="M126">
            <v>95</v>
          </cell>
          <cell r="N126">
            <v>251</v>
          </cell>
          <cell r="O126">
            <v>223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457</v>
          </cell>
          <cell r="W126">
            <v>587</v>
          </cell>
        </row>
        <row r="127">
          <cell r="B127" t="str">
            <v>Tháo ra lắp đặt lại cáp vặn xoắn hạ áp 4x50mm2</v>
          </cell>
          <cell r="C127" t="str">
            <v>Cáp vặn xoắn ABC 0,6/1kV-4x50mm2-TD</v>
          </cell>
          <cell r="D127" t="str">
            <v>m</v>
          </cell>
          <cell r="E127">
            <v>253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134</v>
          </cell>
          <cell r="U127">
            <v>0</v>
          </cell>
          <cell r="V127">
            <v>0</v>
          </cell>
          <cell r="W127">
            <v>119</v>
          </cell>
        </row>
        <row r="128">
          <cell r="B128" t="str">
            <v>Tháo ra lắp đặt lại cáp vặn xoắn hạ áp 4x70mm2</v>
          </cell>
          <cell r="C128" t="str">
            <v>Cáp vặn xoắn ABC 0,6/1kV-4x70mm2-TD</v>
          </cell>
          <cell r="D128" t="str">
            <v>m</v>
          </cell>
          <cell r="E128">
            <v>88</v>
          </cell>
          <cell r="F128">
            <v>40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48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B129" t="str">
            <v>Tháo ra lắp đặt lại cáp vặn xoắn hạ áp 4x95mm2</v>
          </cell>
          <cell r="C129" t="str">
            <v>Cáp vặn xoắn ABC 0,6/1kV-4x95mm2-TD</v>
          </cell>
          <cell r="D129" t="str">
            <v>m</v>
          </cell>
          <cell r="E129">
            <v>2334</v>
          </cell>
          <cell r="F129">
            <v>92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80</v>
          </cell>
          <cell r="M129">
            <v>244</v>
          </cell>
          <cell r="N129">
            <v>0</v>
          </cell>
          <cell r="O129">
            <v>182</v>
          </cell>
          <cell r="P129">
            <v>264</v>
          </cell>
          <cell r="Q129">
            <v>518</v>
          </cell>
          <cell r="R129">
            <v>307</v>
          </cell>
          <cell r="S129">
            <v>0</v>
          </cell>
          <cell r="T129">
            <v>0</v>
          </cell>
          <cell r="U129">
            <v>109</v>
          </cell>
          <cell r="V129">
            <v>65</v>
          </cell>
          <cell r="W129">
            <v>0</v>
          </cell>
        </row>
        <row r="130">
          <cell r="B130" t="str">
            <v>Tháo ra lắp đặt lại cáp vặn xoắn hạ áp 4x120mm2</v>
          </cell>
          <cell r="C130" t="str">
            <v>Cáp vặn xoắn ABC 0,6/1kV-4x120mm2-TD</v>
          </cell>
          <cell r="D130" t="str">
            <v>m</v>
          </cell>
          <cell r="E130">
            <v>5551</v>
          </cell>
          <cell r="F130">
            <v>338</v>
          </cell>
          <cell r="G130">
            <v>0</v>
          </cell>
          <cell r="H130">
            <v>611</v>
          </cell>
          <cell r="I130">
            <v>0</v>
          </cell>
          <cell r="J130">
            <v>0</v>
          </cell>
          <cell r="K130">
            <v>72</v>
          </cell>
          <cell r="L130">
            <v>501</v>
          </cell>
          <cell r="M130">
            <v>574</v>
          </cell>
          <cell r="N130">
            <v>542</v>
          </cell>
          <cell r="O130">
            <v>0</v>
          </cell>
          <cell r="P130">
            <v>0</v>
          </cell>
          <cell r="Q130">
            <v>0</v>
          </cell>
          <cell r="R130">
            <v>757</v>
          </cell>
          <cell r="S130">
            <v>453</v>
          </cell>
          <cell r="T130">
            <v>257</v>
          </cell>
          <cell r="U130">
            <v>654</v>
          </cell>
          <cell r="V130">
            <v>0</v>
          </cell>
          <cell r="W130">
            <v>588</v>
          </cell>
        </row>
        <row r="131">
          <cell r="B131" t="str">
            <v>Tháo ra lắp đặt lại xà nánh cáp vặn xoắn cột đơn</v>
          </cell>
          <cell r="C131" t="str">
            <v>XNVN-CĐ</v>
          </cell>
          <cell r="D131" t="str">
            <v>bộ</v>
          </cell>
          <cell r="E131">
            <v>1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B132" t="str">
            <v>Tháo ra lắp đặt lại xà nánh cáp vặn xoắn cột kép</v>
          </cell>
          <cell r="C132" t="str">
            <v>XNVN-CK</v>
          </cell>
          <cell r="D132" t="str">
            <v>bộ</v>
          </cell>
          <cell r="E132">
            <v>3</v>
          </cell>
          <cell r="F132">
            <v>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B133" t="str">
            <v>Tháo ra lắp đặt lại đèn chiếu sáng</v>
          </cell>
          <cell r="C133" t="str">
            <v>ĐCS-TD</v>
          </cell>
          <cell r="D133" t="str">
            <v>cái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B134" t="str">
            <v>Phần công tơ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B135" t="str">
            <v xml:space="preserve">Tháo ra lắp lại hộp phân dây </v>
          </cell>
          <cell r="C135" t="str">
            <v>HPD-TD</v>
          </cell>
          <cell r="D135" t="str">
            <v>hộp</v>
          </cell>
          <cell r="E135">
            <v>49</v>
          </cell>
          <cell r="F135">
            <v>0</v>
          </cell>
          <cell r="G135">
            <v>1</v>
          </cell>
          <cell r="H135">
            <v>2</v>
          </cell>
          <cell r="I135">
            <v>9</v>
          </cell>
          <cell r="J135">
            <v>4</v>
          </cell>
          <cell r="K135">
            <v>0</v>
          </cell>
          <cell r="L135">
            <v>0</v>
          </cell>
          <cell r="M135">
            <v>2</v>
          </cell>
          <cell r="N135">
            <v>1</v>
          </cell>
          <cell r="O135">
            <v>1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1</v>
          </cell>
          <cell r="U135">
            <v>3</v>
          </cell>
          <cell r="V135">
            <v>15</v>
          </cell>
          <cell r="W135">
            <v>1</v>
          </cell>
        </row>
        <row r="136">
          <cell r="B136" t="str">
            <v>Tháo ra lắp lại hộp 1 công tơ 1 pha loại H1</v>
          </cell>
          <cell r="C136" t="str">
            <v>H1-TD</v>
          </cell>
          <cell r="D136" t="str">
            <v>hộp</v>
          </cell>
          <cell r="E136">
            <v>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B137" t="str">
            <v>Tháo ra lắp lại hộp 2 công tơ 1 pha loại H2</v>
          </cell>
          <cell r="C137" t="str">
            <v>H2-TD</v>
          </cell>
          <cell r="D137" t="str">
            <v>hộp</v>
          </cell>
          <cell r="E137">
            <v>28</v>
          </cell>
          <cell r="F137">
            <v>0</v>
          </cell>
          <cell r="G137">
            <v>1</v>
          </cell>
          <cell r="H137">
            <v>4</v>
          </cell>
          <cell r="I137">
            <v>3</v>
          </cell>
          <cell r="J137">
            <v>2</v>
          </cell>
          <cell r="K137">
            <v>1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</v>
          </cell>
          <cell r="S137">
            <v>1</v>
          </cell>
          <cell r="T137">
            <v>1</v>
          </cell>
          <cell r="U137">
            <v>0</v>
          </cell>
          <cell r="V137">
            <v>3</v>
          </cell>
          <cell r="W137">
            <v>3</v>
          </cell>
        </row>
        <row r="138">
          <cell r="B138" t="str">
            <v>Tháo ra lắp lại hộp 4 công tơ 1 pha loại H4</v>
          </cell>
          <cell r="C138" t="str">
            <v>H4-TD</v>
          </cell>
          <cell r="D138" t="str">
            <v>hộp</v>
          </cell>
          <cell r="E138">
            <v>122</v>
          </cell>
          <cell r="F138">
            <v>0</v>
          </cell>
          <cell r="G138">
            <v>2</v>
          </cell>
          <cell r="H138">
            <v>5</v>
          </cell>
          <cell r="I138">
            <v>20</v>
          </cell>
          <cell r="J138">
            <v>11</v>
          </cell>
          <cell r="K138">
            <v>0</v>
          </cell>
          <cell r="L138">
            <v>0</v>
          </cell>
          <cell r="M138">
            <v>7</v>
          </cell>
          <cell r="N138">
            <v>2</v>
          </cell>
          <cell r="O138">
            <v>2</v>
          </cell>
          <cell r="P138">
            <v>0</v>
          </cell>
          <cell r="Q138">
            <v>0</v>
          </cell>
          <cell r="R138">
            <v>10</v>
          </cell>
          <cell r="S138">
            <v>2</v>
          </cell>
          <cell r="T138">
            <v>2</v>
          </cell>
          <cell r="U138">
            <v>7</v>
          </cell>
          <cell r="V138">
            <v>33</v>
          </cell>
          <cell r="W138">
            <v>1</v>
          </cell>
        </row>
        <row r="139">
          <cell r="B139" t="str">
            <v>Tháo ra lắp lại hộp 6 công tơ 1 pha loại H6</v>
          </cell>
          <cell r="C139" t="str">
            <v>H6-TD</v>
          </cell>
          <cell r="D139" t="str">
            <v>hộp</v>
          </cell>
          <cell r="E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B140" t="str">
            <v>Tháo ra lắp lại hộp công tơ 3 pha loại H3F</v>
          </cell>
          <cell r="C140" t="str">
            <v>H3F-TD</v>
          </cell>
          <cell r="D140" t="str">
            <v>hộp</v>
          </cell>
          <cell r="E140">
            <v>38</v>
          </cell>
          <cell r="F140">
            <v>0</v>
          </cell>
          <cell r="G140">
            <v>0</v>
          </cell>
          <cell r="H140">
            <v>1</v>
          </cell>
          <cell r="I140">
            <v>4</v>
          </cell>
          <cell r="J140">
            <v>5</v>
          </cell>
          <cell r="K140">
            <v>0</v>
          </cell>
          <cell r="L140">
            <v>0</v>
          </cell>
          <cell r="M140">
            <v>3</v>
          </cell>
          <cell r="N140">
            <v>0</v>
          </cell>
          <cell r="O140">
            <v>3</v>
          </cell>
          <cell r="P140">
            <v>0</v>
          </cell>
          <cell r="Q140">
            <v>0</v>
          </cell>
          <cell r="R140">
            <v>2</v>
          </cell>
          <cell r="S140">
            <v>0</v>
          </cell>
          <cell r="T140">
            <v>1</v>
          </cell>
          <cell r="U140">
            <v>0</v>
          </cell>
          <cell r="V140">
            <v>13</v>
          </cell>
          <cell r="W140">
            <v>1</v>
          </cell>
        </row>
        <row r="141">
          <cell r="B141" t="str">
            <v>Tháo dỡ lắp đặt lại xà đỡ hòm công tơ cột đơn</v>
          </cell>
          <cell r="C141" t="str">
            <v>XCT-CĐ-TD</v>
          </cell>
          <cell r="D141" t="str">
            <v>bộ</v>
          </cell>
          <cell r="E141">
            <v>43</v>
          </cell>
          <cell r="F141">
            <v>0</v>
          </cell>
          <cell r="G141">
            <v>1</v>
          </cell>
          <cell r="H141">
            <v>2</v>
          </cell>
          <cell r="I141">
            <v>5</v>
          </cell>
          <cell r="J141">
            <v>3</v>
          </cell>
          <cell r="K141">
            <v>0</v>
          </cell>
          <cell r="L141">
            <v>0</v>
          </cell>
          <cell r="M141">
            <v>2</v>
          </cell>
          <cell r="N141">
            <v>1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3</v>
          </cell>
          <cell r="T141">
            <v>2</v>
          </cell>
          <cell r="U141">
            <v>5</v>
          </cell>
          <cell r="V141">
            <v>12</v>
          </cell>
          <cell r="W141">
            <v>0</v>
          </cell>
        </row>
        <row r="142">
          <cell r="B142" t="str">
            <v>Tháo dỡ lắp đặt lại xà đỡ hòm công tơ cột kép</v>
          </cell>
          <cell r="C142" t="str">
            <v>XCT-CK-TD</v>
          </cell>
          <cell r="D142" t="str">
            <v>bộ</v>
          </cell>
          <cell r="E142">
            <v>2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1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B143" t="str">
            <v>Tháo ra lắp lại cáp vặn xoắn hạ áp 4x70mm2 đấu xuống hộp phân dây</v>
          </cell>
          <cell r="C143" t="str">
            <v>Cáp vặn xoắn ABC 0,6/1kV-4x70mm2-HPD-TD</v>
          </cell>
          <cell r="D143" t="str">
            <v>m</v>
          </cell>
          <cell r="E143">
            <v>1071</v>
          </cell>
          <cell r="F143">
            <v>45</v>
          </cell>
          <cell r="G143">
            <v>33</v>
          </cell>
          <cell r="H143">
            <v>33</v>
          </cell>
          <cell r="I143">
            <v>69</v>
          </cell>
          <cell r="J143">
            <v>57</v>
          </cell>
          <cell r="K143">
            <v>12</v>
          </cell>
          <cell r="L143">
            <v>6</v>
          </cell>
          <cell r="M143">
            <v>78</v>
          </cell>
          <cell r="N143">
            <v>21</v>
          </cell>
          <cell r="O143">
            <v>75</v>
          </cell>
          <cell r="P143">
            <v>30</v>
          </cell>
          <cell r="Q143">
            <v>42</v>
          </cell>
          <cell r="R143">
            <v>105</v>
          </cell>
          <cell r="S143">
            <v>51</v>
          </cell>
          <cell r="T143">
            <v>111</v>
          </cell>
          <cell r="U143">
            <v>72</v>
          </cell>
          <cell r="V143">
            <v>117</v>
          </cell>
          <cell r="W143">
            <v>45</v>
          </cell>
        </row>
        <row r="144">
          <cell r="B144" t="str">
            <v>Tháo ra lắp lại cáp hạ áp 0,6/1(1,2)kV-Cu/XLPE/PVC-2x16mm2 xuống hòm H1, H2</v>
          </cell>
          <cell r="C144" t="str">
            <v>Cu/XLPE/PVC 0,6/1kV 2x16mm2-TD</v>
          </cell>
          <cell r="D144" t="str">
            <v>m</v>
          </cell>
          <cell r="E144">
            <v>50</v>
          </cell>
          <cell r="F144">
            <v>0</v>
          </cell>
          <cell r="G144">
            <v>4</v>
          </cell>
          <cell r="H144">
            <v>4</v>
          </cell>
          <cell r="I144">
            <v>3</v>
          </cell>
          <cell r="J144">
            <v>6</v>
          </cell>
          <cell r="K144">
            <v>0</v>
          </cell>
          <cell r="L144">
            <v>0</v>
          </cell>
          <cell r="M144">
            <v>3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4</v>
          </cell>
          <cell r="S144">
            <v>3</v>
          </cell>
          <cell r="T144">
            <v>3</v>
          </cell>
          <cell r="U144">
            <v>0</v>
          </cell>
          <cell r="V144">
            <v>9</v>
          </cell>
          <cell r="W144">
            <v>5</v>
          </cell>
        </row>
        <row r="145">
          <cell r="B145" t="str">
            <v>Tháo ra lắp lại cáp hạ áp 0,6/1(1,2)kV-Cu/XLPE/PVC-2x25mm2 xuống hòm H4, H6</v>
          </cell>
          <cell r="C145" t="str">
            <v>Cu/XLPE/PVC 0,6/1kV 2x25mm2-TD</v>
          </cell>
          <cell r="D145" t="str">
            <v>m</v>
          </cell>
          <cell r="E145">
            <v>379</v>
          </cell>
          <cell r="F145">
            <v>0</v>
          </cell>
          <cell r="G145">
            <v>8</v>
          </cell>
          <cell r="H145">
            <v>24</v>
          </cell>
          <cell r="I145">
            <v>74</v>
          </cell>
          <cell r="J145">
            <v>37</v>
          </cell>
          <cell r="K145">
            <v>4</v>
          </cell>
          <cell r="L145">
            <v>0</v>
          </cell>
          <cell r="M145">
            <v>0</v>
          </cell>
          <cell r="N145">
            <v>6</v>
          </cell>
          <cell r="O145">
            <v>5</v>
          </cell>
          <cell r="P145">
            <v>0</v>
          </cell>
          <cell r="Q145">
            <v>0</v>
          </cell>
          <cell r="R145">
            <v>35</v>
          </cell>
          <cell r="S145">
            <v>4</v>
          </cell>
          <cell r="T145">
            <v>6</v>
          </cell>
          <cell r="U145">
            <v>21</v>
          </cell>
          <cell r="V145">
            <v>97</v>
          </cell>
          <cell r="W145">
            <v>3</v>
          </cell>
        </row>
        <row r="146">
          <cell r="B146" t="str">
            <v>Tháo ra lắp lại cáp hạ áp 0,6/1(1,2)kV-Cu/XLPE/PVC-4x16mm2 xuống hòm H3F</v>
          </cell>
          <cell r="C146" t="str">
            <v>Cu/XLPE/PVC 0,6/1kV 4x16mm2-TD</v>
          </cell>
          <cell r="D146" t="str">
            <v>m</v>
          </cell>
          <cell r="E146">
            <v>104</v>
          </cell>
          <cell r="F146">
            <v>0</v>
          </cell>
          <cell r="G146">
            <v>0</v>
          </cell>
          <cell r="H146">
            <v>4</v>
          </cell>
          <cell r="I146">
            <v>13</v>
          </cell>
          <cell r="J146">
            <v>18</v>
          </cell>
          <cell r="K146">
            <v>0</v>
          </cell>
          <cell r="L146">
            <v>0</v>
          </cell>
          <cell r="M146">
            <v>4</v>
          </cell>
          <cell r="N146">
            <v>0</v>
          </cell>
          <cell r="O146">
            <v>9</v>
          </cell>
          <cell r="P146">
            <v>0</v>
          </cell>
          <cell r="Q146">
            <v>0</v>
          </cell>
          <cell r="R146">
            <v>7</v>
          </cell>
          <cell r="S146">
            <v>0</v>
          </cell>
          <cell r="T146">
            <v>3</v>
          </cell>
          <cell r="U146">
            <v>0</v>
          </cell>
          <cell r="V146">
            <v>34</v>
          </cell>
          <cell r="W146">
            <v>0</v>
          </cell>
        </row>
        <row r="147">
          <cell r="B147" t="str">
            <v>Tháo ra lắp lại cáp hạ áp 0,6/1(1,2)kV-Cu/XLPE/PVC-4x25mm2 xuống hòm H3F</v>
          </cell>
          <cell r="C147" t="str">
            <v>Cu/XLPE/PVC 0,6/1kV 4x25mm2-TD</v>
          </cell>
          <cell r="D147" t="str">
            <v>m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B148" t="str">
            <v xml:space="preserve"> Vật liệu thu hồi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B149" t="str">
            <v>Phần đường trục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B150" t="str">
            <v>Tháo dỡ thu hồi cột tự tạo 5,5m</v>
          </cell>
          <cell r="C150" t="str">
            <v>TĐ-5,5-TH</v>
          </cell>
          <cell r="D150" t="str">
            <v>cái</v>
          </cell>
          <cell r="E150">
            <v>2</v>
          </cell>
          <cell r="F150">
            <v>0</v>
          </cell>
          <cell r="G150">
            <v>0</v>
          </cell>
          <cell r="H150">
            <v>0</v>
          </cell>
          <cell r="I150">
            <v>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B151" t="str">
            <v>Tháo dỡ thu hồi cột H-6,5m</v>
          </cell>
          <cell r="C151" t="str">
            <v>H-6,5-TH</v>
          </cell>
          <cell r="D151" t="str">
            <v>cái</v>
          </cell>
          <cell r="E151">
            <v>20</v>
          </cell>
          <cell r="F151">
            <v>0</v>
          </cell>
          <cell r="G151">
            <v>0</v>
          </cell>
          <cell r="H151">
            <v>0</v>
          </cell>
          <cell r="I151">
            <v>3</v>
          </cell>
          <cell r="J151">
            <v>1</v>
          </cell>
          <cell r="K151">
            <v>0</v>
          </cell>
          <cell r="L151">
            <v>0</v>
          </cell>
          <cell r="M151">
            <v>4</v>
          </cell>
          <cell r="N151">
            <v>0</v>
          </cell>
          <cell r="O151">
            <v>1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1</v>
          </cell>
          <cell r="V151">
            <v>2</v>
          </cell>
          <cell r="W151">
            <v>1</v>
          </cell>
        </row>
        <row r="152">
          <cell r="B152" t="str">
            <v>Tháo dỡ thu hồi cột H-7,5m</v>
          </cell>
          <cell r="C152" t="str">
            <v>H-7,5-TH</v>
          </cell>
          <cell r="D152" t="str">
            <v>cái</v>
          </cell>
          <cell r="E152">
            <v>17</v>
          </cell>
          <cell r="F152">
            <v>0</v>
          </cell>
          <cell r="G152">
            <v>0</v>
          </cell>
          <cell r="H152">
            <v>3</v>
          </cell>
          <cell r="I152">
            <v>4</v>
          </cell>
          <cell r="J152">
            <v>6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B153" t="str">
            <v>Tháo dỡ thu hồi cột H-8,5m</v>
          </cell>
          <cell r="C153" t="str">
            <v>H-8,5-TH</v>
          </cell>
          <cell r="D153" t="str">
            <v>cái</v>
          </cell>
          <cell r="E153">
            <v>7</v>
          </cell>
          <cell r="F153">
            <v>0</v>
          </cell>
          <cell r="G153">
            <v>0</v>
          </cell>
          <cell r="H153">
            <v>1</v>
          </cell>
          <cell r="I153">
            <v>5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B154" t="str">
            <v>Tháo dỡ thu hồi cột LT-6,5m</v>
          </cell>
          <cell r="C154" t="str">
            <v>LT-6,5-TH</v>
          </cell>
          <cell r="D154" t="str">
            <v>cái</v>
          </cell>
          <cell r="E154">
            <v>2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1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B155" t="str">
            <v>Tháo dỡ thu hồi cột LT-7,5m</v>
          </cell>
          <cell r="C155" t="str">
            <v>LT-7,5-TH</v>
          </cell>
          <cell r="D155" t="str">
            <v>cái</v>
          </cell>
          <cell r="E155">
            <v>20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0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4</v>
          </cell>
          <cell r="V155">
            <v>14</v>
          </cell>
          <cell r="W155">
            <v>0</v>
          </cell>
        </row>
        <row r="156">
          <cell r="B156" t="str">
            <v>Tháo dỡ thu hồi cột LT-8,5m</v>
          </cell>
          <cell r="C156" t="str">
            <v>LT-8,5-TH</v>
          </cell>
          <cell r="D156" t="str">
            <v>cái</v>
          </cell>
          <cell r="E156">
            <v>11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8</v>
          </cell>
          <cell r="S156">
            <v>0</v>
          </cell>
          <cell r="T156">
            <v>1</v>
          </cell>
          <cell r="U156">
            <v>0</v>
          </cell>
          <cell r="V156">
            <v>0</v>
          </cell>
          <cell r="W156">
            <v>0</v>
          </cell>
        </row>
        <row r="157">
          <cell r="B157" t="str">
            <v>Tháo dỡ thu hồi cột LT-10m</v>
          </cell>
          <cell r="C157" t="str">
            <v>LT-10-TH</v>
          </cell>
          <cell r="D157" t="str">
            <v>cái</v>
          </cell>
          <cell r="E157">
            <v>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B158" t="str">
            <v>Tháo hạ thu hồi lại xà néo cáp vặn xoắn han gỉ, ngắn</v>
          </cell>
          <cell r="C158" t="str">
            <v>XN-VX-TH</v>
          </cell>
          <cell r="D158" t="str">
            <v>bộ</v>
          </cell>
          <cell r="E158">
            <v>10</v>
          </cell>
          <cell r="F158">
            <v>0</v>
          </cell>
          <cell r="G158">
            <v>2</v>
          </cell>
          <cell r="H158">
            <v>0</v>
          </cell>
          <cell r="I158">
            <v>1</v>
          </cell>
          <cell r="J158">
            <v>0</v>
          </cell>
          <cell r="K158">
            <v>0</v>
          </cell>
          <cell r="L158">
            <v>3</v>
          </cell>
          <cell r="M158">
            <v>1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B159" t="str">
            <v>Tháo hạ thu hồi cáp vặn xoắn hạ áp 2x25mm2</v>
          </cell>
          <cell r="C159" t="str">
            <v>Cáp vặn xoắn ABC 0,6/1kV-2x25mm2-TH</v>
          </cell>
          <cell r="D159" t="str">
            <v>m</v>
          </cell>
          <cell r="E159">
            <v>109</v>
          </cell>
          <cell r="F159">
            <v>0</v>
          </cell>
          <cell r="G159">
            <v>56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18</v>
          </cell>
          <cell r="T159">
            <v>0</v>
          </cell>
          <cell r="U159">
            <v>0</v>
          </cell>
          <cell r="V159">
            <v>0</v>
          </cell>
          <cell r="W159">
            <v>35</v>
          </cell>
        </row>
        <row r="160">
          <cell r="B160" t="str">
            <v>Tháo hạ thu hồi cáp vặn xoắn hạ áp 2x35mm2</v>
          </cell>
          <cell r="C160" t="str">
            <v>Cáp vặn xoắn ABC 0,6/1kV-2x35mm2-TH</v>
          </cell>
          <cell r="D160" t="str">
            <v>m</v>
          </cell>
          <cell r="E160">
            <v>482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176</v>
          </cell>
          <cell r="M160">
            <v>116</v>
          </cell>
          <cell r="N160">
            <v>0</v>
          </cell>
          <cell r="O160">
            <v>31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126</v>
          </cell>
        </row>
        <row r="161">
          <cell r="B161" t="str">
            <v>Tháo hạ thu hồi cáp vặn xoắn hạ áp 4x25mm2</v>
          </cell>
          <cell r="C161" t="str">
            <v>Cáp vặn xoắn ABC 0,6/1kV-4x25mm2-TH</v>
          </cell>
          <cell r="D161" t="str">
            <v>m</v>
          </cell>
          <cell r="E161">
            <v>3624</v>
          </cell>
          <cell r="F161">
            <v>125</v>
          </cell>
          <cell r="G161">
            <v>177</v>
          </cell>
          <cell r="H161">
            <v>263</v>
          </cell>
          <cell r="I161">
            <v>614</v>
          </cell>
          <cell r="J161">
            <v>82</v>
          </cell>
          <cell r="K161">
            <v>0</v>
          </cell>
          <cell r="L161">
            <v>66</v>
          </cell>
          <cell r="M161">
            <v>280</v>
          </cell>
          <cell r="N161">
            <v>0</v>
          </cell>
          <cell r="O161">
            <v>213</v>
          </cell>
          <cell r="P161">
            <v>0</v>
          </cell>
          <cell r="Q161">
            <v>0</v>
          </cell>
          <cell r="R161">
            <v>0</v>
          </cell>
          <cell r="S161">
            <v>225</v>
          </cell>
          <cell r="T161">
            <v>882</v>
          </cell>
          <cell r="U161">
            <v>493</v>
          </cell>
          <cell r="V161">
            <v>204</v>
          </cell>
          <cell r="W161">
            <v>0</v>
          </cell>
        </row>
        <row r="162">
          <cell r="B162" t="str">
            <v>Tháo hạ thu hồi cáp vặn xoắn hạ áp 4x35mm2</v>
          </cell>
          <cell r="C162" t="str">
            <v>Cáp vặn xoắn ABC 0,6/1kV-4x35mm2-TH</v>
          </cell>
          <cell r="D162" t="str">
            <v>m</v>
          </cell>
          <cell r="E162">
            <v>4319</v>
          </cell>
          <cell r="F162">
            <v>77</v>
          </cell>
          <cell r="G162">
            <v>129</v>
          </cell>
          <cell r="H162">
            <v>41</v>
          </cell>
          <cell r="I162">
            <v>0</v>
          </cell>
          <cell r="J162">
            <v>259</v>
          </cell>
          <cell r="K162">
            <v>64</v>
          </cell>
          <cell r="L162">
            <v>131</v>
          </cell>
          <cell r="M162">
            <v>924</v>
          </cell>
          <cell r="N162">
            <v>0</v>
          </cell>
          <cell r="O162">
            <v>794</v>
          </cell>
          <cell r="P162">
            <v>0</v>
          </cell>
          <cell r="Q162">
            <v>0</v>
          </cell>
          <cell r="R162">
            <v>0</v>
          </cell>
          <cell r="S162">
            <v>371</v>
          </cell>
          <cell r="T162">
            <v>284</v>
          </cell>
          <cell r="U162">
            <v>144</v>
          </cell>
          <cell r="V162">
            <v>543</v>
          </cell>
          <cell r="W162">
            <v>141</v>
          </cell>
        </row>
        <row r="163">
          <cell r="B163" t="str">
            <v>Tháo hạ thu hồi cáp vặn xoắn hạ áp 4x50mm2</v>
          </cell>
          <cell r="C163" t="str">
            <v>Cáp vặn xoắn ABC 0,6/1kV-4x50mm2-TH</v>
          </cell>
          <cell r="D163" t="str">
            <v>m</v>
          </cell>
          <cell r="E163">
            <v>725</v>
          </cell>
          <cell r="F163">
            <v>0</v>
          </cell>
          <cell r="G163">
            <v>0</v>
          </cell>
          <cell r="H163">
            <v>0</v>
          </cell>
          <cell r="I163">
            <v>36</v>
          </cell>
          <cell r="J163">
            <v>159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130</v>
          </cell>
          <cell r="R163">
            <v>11</v>
          </cell>
          <cell r="S163">
            <v>173</v>
          </cell>
          <cell r="T163">
            <v>0</v>
          </cell>
          <cell r="U163">
            <v>0</v>
          </cell>
          <cell r="V163">
            <v>216</v>
          </cell>
          <cell r="W163">
            <v>0</v>
          </cell>
        </row>
        <row r="164">
          <cell r="B164" t="str">
            <v>Tháo hạ thu hồi cáp vặn xoắn hạ áp 4x70mm2</v>
          </cell>
          <cell r="C164" t="str">
            <v>Cáp vặn xoắn ABC 0,6/1kV-4x70mm2-TH</v>
          </cell>
          <cell r="D164" t="str">
            <v>m</v>
          </cell>
          <cell r="E164">
            <v>1037</v>
          </cell>
          <cell r="F164">
            <v>0</v>
          </cell>
          <cell r="G164">
            <v>192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58</v>
          </cell>
          <cell r="M164">
            <v>261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162</v>
          </cell>
          <cell r="S164">
            <v>0</v>
          </cell>
          <cell r="T164">
            <v>0</v>
          </cell>
          <cell r="U164">
            <v>138</v>
          </cell>
          <cell r="V164">
            <v>226</v>
          </cell>
          <cell r="W164">
            <v>0</v>
          </cell>
        </row>
        <row r="165">
          <cell r="B165" t="str">
            <v>Tháo hạ thu hồi cáp vặn xoắn hạ áp 4x95mm2</v>
          </cell>
          <cell r="C165" t="str">
            <v>Cáp vặn xoắn ABC 0,6/1kV-4x95mm2-TH</v>
          </cell>
          <cell r="D165" t="str">
            <v>m</v>
          </cell>
          <cell r="E165">
            <v>3751</v>
          </cell>
          <cell r="F165">
            <v>0</v>
          </cell>
          <cell r="G165">
            <v>0</v>
          </cell>
          <cell r="H165">
            <v>0</v>
          </cell>
          <cell r="I165">
            <v>474</v>
          </cell>
          <cell r="J165">
            <v>0</v>
          </cell>
          <cell r="K165">
            <v>55</v>
          </cell>
          <cell r="L165">
            <v>0</v>
          </cell>
          <cell r="M165">
            <v>407</v>
          </cell>
          <cell r="N165">
            <v>0</v>
          </cell>
          <cell r="O165">
            <v>393</v>
          </cell>
          <cell r="P165">
            <v>94</v>
          </cell>
          <cell r="Q165">
            <v>250</v>
          </cell>
          <cell r="R165">
            <v>337</v>
          </cell>
          <cell r="S165">
            <v>35</v>
          </cell>
          <cell r="T165">
            <v>267</v>
          </cell>
          <cell r="U165">
            <v>0</v>
          </cell>
          <cell r="V165">
            <v>640</v>
          </cell>
          <cell r="W165">
            <v>0</v>
          </cell>
        </row>
        <row r="166">
          <cell r="B166" t="str">
            <v>Tháo hạ thu hồi cáp vặn xoắn hạ áp 4x120mm2</v>
          </cell>
          <cell r="C166" t="str">
            <v>Cáp vặn xoắn ABC 0,6/1kV-4x120mm2-TH</v>
          </cell>
          <cell r="D166" t="str">
            <v>m</v>
          </cell>
          <cell r="E166">
            <v>4417</v>
          </cell>
          <cell r="F166">
            <v>293</v>
          </cell>
          <cell r="G166">
            <v>269</v>
          </cell>
          <cell r="H166">
            <v>352</v>
          </cell>
          <cell r="I166">
            <v>534</v>
          </cell>
          <cell r="J166">
            <v>237</v>
          </cell>
          <cell r="K166">
            <v>0</v>
          </cell>
          <cell r="L166">
            <v>80</v>
          </cell>
          <cell r="M166">
            <v>0</v>
          </cell>
          <cell r="N166">
            <v>0</v>
          </cell>
          <cell r="O166">
            <v>177</v>
          </cell>
          <cell r="P166">
            <v>0</v>
          </cell>
          <cell r="Q166">
            <v>550</v>
          </cell>
          <cell r="R166">
            <v>1021</v>
          </cell>
          <cell r="S166">
            <v>447</v>
          </cell>
          <cell r="T166">
            <v>329</v>
          </cell>
          <cell r="U166">
            <v>128</v>
          </cell>
          <cell r="V166">
            <v>0</v>
          </cell>
          <cell r="W166">
            <v>0</v>
          </cell>
        </row>
        <row r="167">
          <cell r="B167" t="str">
            <v>Tháo hạ thu hồi cáp vặn xoắn hạ áp 4x150mm2</v>
          </cell>
          <cell r="C167" t="str">
            <v>Cáp vặn xoắn ABC 0,6/1kV-4x150mm2-TH</v>
          </cell>
          <cell r="D167" t="str">
            <v>m</v>
          </cell>
          <cell r="E167">
            <v>310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310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B168" t="str">
            <v>Phần công tơ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B169" t="str">
            <v>Tháo hạ thu hồi hộp phân dây</v>
          </cell>
          <cell r="C169" t="str">
            <v>HPD-TH</v>
          </cell>
          <cell r="D169" t="str">
            <v>hộp</v>
          </cell>
          <cell r="E169">
            <v>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B170" t="str">
            <v>Tháo hạ thu hồi cáp vặn xoắn hạ áp 4x70mm2 đấu xuống hộp phân dây</v>
          </cell>
          <cell r="C170" t="str">
            <v>Cáp vặn xoắn ABC 0,6/1kV-4x70mm2-HPD-TH</v>
          </cell>
          <cell r="D170" t="str">
            <v>m</v>
          </cell>
          <cell r="E170">
            <v>2.5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2.5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B171" t="str">
            <v>Tháo hạ thu hồi cáp vặn xoắn hạ áp 2x16mm2 xuống hòm H1, H2</v>
          </cell>
          <cell r="C171" t="str">
            <v>Cáp vặn xoắn ABC 0,6/1kV-2x16mm2-TH</v>
          </cell>
          <cell r="D171" t="str">
            <v>m</v>
          </cell>
          <cell r="E171">
            <v>80</v>
          </cell>
          <cell r="F171">
            <v>5</v>
          </cell>
          <cell r="G171">
            <v>0</v>
          </cell>
          <cell r="H171">
            <v>7</v>
          </cell>
          <cell r="I171">
            <v>3</v>
          </cell>
          <cell r="J171">
            <v>0</v>
          </cell>
          <cell r="K171">
            <v>0</v>
          </cell>
          <cell r="L171">
            <v>0</v>
          </cell>
          <cell r="M171">
            <v>49</v>
          </cell>
          <cell r="N171">
            <v>0</v>
          </cell>
          <cell r="O171">
            <v>0</v>
          </cell>
          <cell r="P171">
            <v>0</v>
          </cell>
          <cell r="Q171">
            <v>9</v>
          </cell>
          <cell r="R171">
            <v>4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3</v>
          </cell>
        </row>
        <row r="172">
          <cell r="B172" t="str">
            <v>Tháo hạ thu hồi cáp vặn xoắn hạ áp 2x25mm2 xuống hòm H4, H6</v>
          </cell>
          <cell r="C172" t="str">
            <v>Cáp vặn xoắn ABC 0,6/1kV-2x25mm2-TH</v>
          </cell>
          <cell r="D172" t="str">
            <v>m</v>
          </cell>
          <cell r="E172">
            <v>311</v>
          </cell>
          <cell r="F172">
            <v>3</v>
          </cell>
          <cell r="G172">
            <v>0</v>
          </cell>
          <cell r="H172">
            <v>0</v>
          </cell>
          <cell r="I172">
            <v>0</v>
          </cell>
          <cell r="J172">
            <v>5</v>
          </cell>
          <cell r="K172">
            <v>0</v>
          </cell>
          <cell r="L172">
            <v>132</v>
          </cell>
          <cell r="M172">
            <v>137</v>
          </cell>
          <cell r="N172">
            <v>12</v>
          </cell>
          <cell r="O172">
            <v>3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6</v>
          </cell>
          <cell r="V172">
            <v>0</v>
          </cell>
          <cell r="W172">
            <v>13</v>
          </cell>
        </row>
        <row r="173">
          <cell r="B173" t="str">
            <v>Tháo hạ thu hồi cáp vặn xoắn hạ áp 4x25mm2 xuống hòm H3F</v>
          </cell>
          <cell r="C173" t="str">
            <v>Cáp vặn xoắn ABC 0,6/1kV-4x25mm2-TH</v>
          </cell>
          <cell r="D173" t="str">
            <v>m</v>
          </cell>
          <cell r="E173">
            <v>60</v>
          </cell>
          <cell r="F173">
            <v>9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10</v>
          </cell>
          <cell r="M173">
            <v>25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4</v>
          </cell>
        </row>
        <row r="174">
          <cell r="B174" t="str">
            <v>Tháo hạ thu hồi cáp hạ áp 0,6/1(1,2)kV-Cu/XLPE/PVC-2x16mm2 xuống hòm H1, H2</v>
          </cell>
          <cell r="C174" t="str">
            <v>Cu/XLPE/PVC 0,6/1kV 2x16mm2-TH</v>
          </cell>
          <cell r="D174" t="str">
            <v>m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B175" t="str">
            <v>Tháo hạ thu hồi cáp hạ áp 0,6/1(1,2)kV-Cu/XLPE/PVC-2x25mm2 xuống hòm H4, H6</v>
          </cell>
          <cell r="C175" t="str">
            <v>Cu/XLPE/PVC 0,6/1kV 2x25mm2-TH</v>
          </cell>
          <cell r="D175" t="str">
            <v>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B176" t="str">
            <v>Tháo hạ thu hồi cáp hạ áp 0,6/1(1,2)kV-Cu/XLPE/PVC-4x16mm2 xuống hòm H3F</v>
          </cell>
          <cell r="C176" t="str">
            <v>Cu/XLPE/PVC 0,6/1kV 4x16mm2-TH</v>
          </cell>
          <cell r="D176" t="str">
            <v>m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B177" t="str">
            <v>Tháo hạ thu hồi cáp hạ áp 0,6/1(1,2)kV-Cu/XLPE/PVC-4x25mm2 xuống hòm H3F</v>
          </cell>
          <cell r="C177" t="str">
            <v>Cu/XLPE/PVC 0,6/1kV 4x25mm2-TH</v>
          </cell>
          <cell r="D177" t="str">
            <v>m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113464.8</v>
          </cell>
          <cell r="F179">
            <v>3562.3999999999996</v>
          </cell>
          <cell r="G179">
            <v>3654.9</v>
          </cell>
          <cell r="H179">
            <v>4511.6000000000004</v>
          </cell>
          <cell r="I179">
            <v>6759.4</v>
          </cell>
          <cell r="J179">
            <v>3861.9</v>
          </cell>
          <cell r="K179">
            <v>1685.6</v>
          </cell>
          <cell r="L179">
            <v>4355.6000000000004</v>
          </cell>
          <cell r="M179">
            <v>10163.299999999999</v>
          </cell>
          <cell r="N179">
            <v>2195.1</v>
          </cell>
          <cell r="O179">
            <v>7309.2</v>
          </cell>
          <cell r="P179">
            <v>1778.9</v>
          </cell>
          <cell r="Q179">
            <v>6409</v>
          </cell>
          <cell r="R179">
            <v>10018.799999999999</v>
          </cell>
          <cell r="S179">
            <v>5997.4</v>
          </cell>
          <cell r="T179">
            <v>9678.7000000000007</v>
          </cell>
          <cell r="U179">
            <v>5973.9</v>
          </cell>
          <cell r="V179">
            <v>10731</v>
          </cell>
          <cell r="W179">
            <v>5328.9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Dinh muc chi tiet"/>
      <sheetName val="Vat lieu"/>
      <sheetName val="Don gia Chi tiet de in"/>
      <sheetName val="Nhan cong"/>
      <sheetName val="GIACMHTXL (2)"/>
    </sheetNames>
    <sheetDataSet>
      <sheetData sheetId="0"/>
      <sheetData sheetId="1"/>
      <sheetData sheetId="2">
        <row r="1">
          <cell r="B1">
            <v>1</v>
          </cell>
          <cell r="C1" t="str">
            <v>Amiang tấm</v>
          </cell>
          <cell r="D1" t="str">
            <v>kg</v>
          </cell>
          <cell r="E1">
            <v>41600</v>
          </cell>
        </row>
        <row r="2">
          <cell r="B2">
            <v>2</v>
          </cell>
          <cell r="C2" t="str">
            <v>Băng dính cách điện</v>
          </cell>
          <cell r="D2" t="str">
            <v xml:space="preserve">cuộn </v>
          </cell>
          <cell r="E2">
            <v>5000</v>
          </cell>
        </row>
        <row r="3">
          <cell r="B3">
            <v>3</v>
          </cell>
          <cell r="C3" t="str">
            <v>Băng nilông các loại</v>
          </cell>
          <cell r="D3" t="str">
            <v xml:space="preserve">cuộn </v>
          </cell>
          <cell r="E3">
            <v>8000</v>
          </cell>
        </row>
        <row r="4">
          <cell r="B4">
            <v>4</v>
          </cell>
          <cell r="C4" t="str">
            <v>Bulông d=6 L =&gt;60</v>
          </cell>
          <cell r="D4" t="str">
            <v>cái</v>
          </cell>
        </row>
        <row r="5">
          <cell r="B5">
            <v>5</v>
          </cell>
          <cell r="C5" t="str">
            <v>Bulông êcu M 16x50</v>
          </cell>
          <cell r="D5" t="str">
            <v>bộ</v>
          </cell>
          <cell r="E5">
            <v>1600</v>
          </cell>
        </row>
        <row r="6">
          <cell r="B6">
            <v>6</v>
          </cell>
          <cell r="C6" t="str">
            <v>Bulông fi 10 L = 56 - 110</v>
          </cell>
          <cell r="D6" t="str">
            <v>cái</v>
          </cell>
          <cell r="E6">
            <v>2800</v>
          </cell>
        </row>
        <row r="7">
          <cell r="B7">
            <v>7</v>
          </cell>
          <cell r="C7" t="str">
            <v>Cát vàng</v>
          </cell>
          <cell r="D7" t="str">
            <v>m3</v>
          </cell>
          <cell r="E7">
            <v>68182</v>
          </cell>
        </row>
        <row r="8">
          <cell r="B8">
            <v>8</v>
          </cell>
          <cell r="C8" t="str">
            <v>Chất cách điện</v>
          </cell>
          <cell r="D8" t="str">
            <v>kg</v>
          </cell>
          <cell r="E8">
            <v>15450</v>
          </cell>
        </row>
        <row r="9">
          <cell r="B9">
            <v>9</v>
          </cell>
          <cell r="C9" t="str">
            <v>Chổi sơn</v>
          </cell>
          <cell r="D9" t="str">
            <v>cái</v>
          </cell>
          <cell r="E9">
            <v>1000</v>
          </cell>
        </row>
        <row r="10">
          <cell r="B10">
            <v>10</v>
          </cell>
          <cell r="C10" t="str">
            <v>Cọc tiếp địa</v>
          </cell>
          <cell r="D10" t="str">
            <v>cọc</v>
          </cell>
        </row>
        <row r="11">
          <cell r="B11">
            <v>11</v>
          </cell>
          <cell r="C11" t="str">
            <v>Colie</v>
          </cell>
          <cell r="D11" t="str">
            <v>bộ</v>
          </cell>
          <cell r="E11">
            <v>15000</v>
          </cell>
        </row>
        <row r="12">
          <cell r="B12">
            <v>12</v>
          </cell>
          <cell r="C12" t="str">
            <v>Cồn công nghiệp</v>
          </cell>
          <cell r="D12" t="str">
            <v>kg</v>
          </cell>
          <cell r="E12">
            <v>6600</v>
          </cell>
        </row>
        <row r="13">
          <cell r="B13">
            <v>13</v>
          </cell>
          <cell r="C13" t="str">
            <v>Củi đun</v>
          </cell>
          <cell r="D13" t="str">
            <v>kg</v>
          </cell>
        </row>
        <row r="14">
          <cell r="B14">
            <v>14</v>
          </cell>
          <cell r="C14" t="str">
            <v>Dầu biến áp</v>
          </cell>
          <cell r="D14" t="str">
            <v>kg</v>
          </cell>
        </row>
        <row r="15">
          <cell r="B15">
            <v>15</v>
          </cell>
          <cell r="C15" t="str">
            <v>Đầu cốt 35mm2</v>
          </cell>
          <cell r="D15" t="str">
            <v>cái</v>
          </cell>
        </row>
        <row r="16">
          <cell r="B16">
            <v>16</v>
          </cell>
          <cell r="C16" t="str">
            <v>Đầu cốt 50mm2</v>
          </cell>
          <cell r="D16" t="str">
            <v>cái</v>
          </cell>
        </row>
        <row r="17">
          <cell r="B17">
            <v>17</v>
          </cell>
          <cell r="C17" t="str">
            <v>Đầu cốt 70mm2</v>
          </cell>
          <cell r="D17" t="str">
            <v>cái</v>
          </cell>
        </row>
        <row r="18">
          <cell r="B18">
            <v>18</v>
          </cell>
          <cell r="C18" t="str">
            <v>Đầu cốt 95mm2</v>
          </cell>
          <cell r="D18" t="str">
            <v>cái</v>
          </cell>
        </row>
        <row r="19">
          <cell r="B19">
            <v>19</v>
          </cell>
          <cell r="C19" t="str">
            <v>Đầu cốt 120mm2</v>
          </cell>
          <cell r="D19" t="str">
            <v>cái</v>
          </cell>
        </row>
        <row r="20">
          <cell r="B20">
            <v>20</v>
          </cell>
          <cell r="C20" t="str">
            <v>Đầu cốt 150mm2</v>
          </cell>
          <cell r="D20" t="str">
            <v>cái</v>
          </cell>
        </row>
        <row r="21">
          <cell r="B21">
            <v>21</v>
          </cell>
          <cell r="C21" t="str">
            <v>Đầu cốt 185mm2</v>
          </cell>
          <cell r="D21" t="str">
            <v>cái</v>
          </cell>
        </row>
        <row r="22">
          <cell r="B22">
            <v>22</v>
          </cell>
          <cell r="C22" t="str">
            <v>Đầu cốt 240mm2</v>
          </cell>
          <cell r="D22" t="str">
            <v>cái</v>
          </cell>
        </row>
        <row r="23">
          <cell r="B23">
            <v>23</v>
          </cell>
          <cell r="C23" t="str">
            <v>Đầu cốt 300mm2</v>
          </cell>
          <cell r="D23" t="str">
            <v>cái</v>
          </cell>
        </row>
        <row r="24">
          <cell r="B24">
            <v>24</v>
          </cell>
          <cell r="C24" t="str">
            <v>Đầu cốt 400mm2</v>
          </cell>
          <cell r="D24" t="str">
            <v>cái</v>
          </cell>
        </row>
        <row r="25">
          <cell r="B25">
            <v>25</v>
          </cell>
          <cell r="C25" t="str">
            <v>Dầu Diezen</v>
          </cell>
          <cell r="D25" t="str">
            <v>kg</v>
          </cell>
          <cell r="E25">
            <v>8305</v>
          </cell>
        </row>
        <row r="26">
          <cell r="B26">
            <v>26</v>
          </cell>
          <cell r="C26" t="str">
            <v>Dầu nhờn</v>
          </cell>
          <cell r="D26" t="str">
            <v>kg</v>
          </cell>
          <cell r="E26">
            <v>12753</v>
          </cell>
        </row>
        <row r="27">
          <cell r="B27">
            <v>27</v>
          </cell>
          <cell r="C27" t="str">
            <v>Dây đồng 25mm2</v>
          </cell>
          <cell r="D27" t="str">
            <v>m</v>
          </cell>
          <cell r="E27">
            <v>39480</v>
          </cell>
        </row>
        <row r="28">
          <cell r="B28">
            <v>28</v>
          </cell>
          <cell r="C28" t="str">
            <v>Dây dồng trần 100 mm2</v>
          </cell>
          <cell r="D28" t="str">
            <v>m</v>
          </cell>
        </row>
        <row r="29">
          <cell r="B29">
            <v>29</v>
          </cell>
          <cell r="C29" t="str">
            <v>Dây thép fi 2-4</v>
          </cell>
          <cell r="D29" t="str">
            <v>kg</v>
          </cell>
          <cell r="E29">
            <v>987</v>
          </cell>
        </row>
        <row r="30">
          <cell r="B30">
            <v>30</v>
          </cell>
          <cell r="C30" t="str">
            <v>Dây thép mạ kẽm fi 2-4</v>
          </cell>
          <cell r="D30" t="str">
            <v>kg</v>
          </cell>
          <cell r="E30">
            <v>16500</v>
          </cell>
        </row>
        <row r="31">
          <cell r="B31">
            <v>31</v>
          </cell>
          <cell r="C31" t="str">
            <v>Dây thép mạ kẽm fi 4-6</v>
          </cell>
          <cell r="D31" t="str">
            <v>m</v>
          </cell>
          <cell r="E31">
            <v>2220</v>
          </cell>
        </row>
        <row r="32">
          <cell r="B32">
            <v>32</v>
          </cell>
          <cell r="C32" t="str">
            <v>Đồng lá 0,5mm</v>
          </cell>
          <cell r="D32" t="str">
            <v>kg</v>
          </cell>
          <cell r="E32">
            <v>30000</v>
          </cell>
        </row>
        <row r="33">
          <cell r="B33">
            <v>33</v>
          </cell>
          <cell r="C33" t="str">
            <v>Ghen nilông</v>
          </cell>
          <cell r="D33" t="str">
            <v>m</v>
          </cell>
          <cell r="E33">
            <v>860</v>
          </cell>
        </row>
        <row r="34">
          <cell r="B34">
            <v>34</v>
          </cell>
          <cell r="C34" t="str">
            <v>Giấy ráp</v>
          </cell>
          <cell r="D34" t="str">
            <v>tờ</v>
          </cell>
          <cell r="E34">
            <v>5000</v>
          </cell>
        </row>
        <row r="35">
          <cell r="B35">
            <v>35</v>
          </cell>
          <cell r="C35" t="str">
            <v>Giẻ lau</v>
          </cell>
          <cell r="D35" t="str">
            <v>kg</v>
          </cell>
          <cell r="E35">
            <v>2500</v>
          </cell>
        </row>
        <row r="36">
          <cell r="B36">
            <v>36</v>
          </cell>
          <cell r="C36" t="str">
            <v>Gỗ kê chèn</v>
          </cell>
          <cell r="D36" t="str">
            <v>m3</v>
          </cell>
          <cell r="E36">
            <v>2934545</v>
          </cell>
        </row>
        <row r="37">
          <cell r="B37">
            <v>37</v>
          </cell>
          <cell r="C37" t="str">
            <v>Gỗ ván nhóm 4</v>
          </cell>
          <cell r="D37" t="str">
            <v>m3</v>
          </cell>
          <cell r="E37">
            <v>4089091</v>
          </cell>
        </row>
        <row r="38">
          <cell r="B38">
            <v>38</v>
          </cell>
          <cell r="C38" t="str">
            <v>Gôm lắc</v>
          </cell>
          <cell r="D38" t="str">
            <v>kg</v>
          </cell>
          <cell r="E38">
            <v>45000</v>
          </cell>
        </row>
        <row r="39">
          <cell r="B39">
            <v>39</v>
          </cell>
          <cell r="C39" t="str">
            <v>Hộp nối cáp</v>
          </cell>
          <cell r="D39" t="str">
            <v>cái</v>
          </cell>
        </row>
        <row r="40">
          <cell r="B40">
            <v>40</v>
          </cell>
          <cell r="C40" t="str">
            <v>Hộp nối cáp dầu 10-15KV loại 35mm2</v>
          </cell>
          <cell r="D40" t="str">
            <v>bộ</v>
          </cell>
        </row>
        <row r="41">
          <cell r="B41">
            <v>41</v>
          </cell>
          <cell r="C41" t="str">
            <v>Hộp nối cáp dầu 10-15KV loại 70mm2</v>
          </cell>
          <cell r="D41" t="str">
            <v>bộ</v>
          </cell>
        </row>
        <row r="42">
          <cell r="B42">
            <v>42</v>
          </cell>
          <cell r="C42" t="str">
            <v>Hộp nối cáp dầu 10-15KV loại 120mm2</v>
          </cell>
          <cell r="D42" t="str">
            <v>bộ</v>
          </cell>
        </row>
        <row r="43">
          <cell r="B43">
            <v>43</v>
          </cell>
          <cell r="C43" t="str">
            <v>Hộp nối cáp dầu 10-15KV loại 185mm2</v>
          </cell>
          <cell r="D43" t="str">
            <v>bộ</v>
          </cell>
        </row>
        <row r="44">
          <cell r="B44">
            <v>44</v>
          </cell>
          <cell r="C44" t="str">
            <v>Hộp nối cáp dầu 10-15KV loại 240mm2</v>
          </cell>
          <cell r="D44" t="str">
            <v>bộ</v>
          </cell>
        </row>
        <row r="45">
          <cell r="B45">
            <v>45</v>
          </cell>
          <cell r="C45" t="str">
            <v>Hộp nối cáp dầu 10-15KV loại 300mm2</v>
          </cell>
          <cell r="D45" t="str">
            <v>bộ</v>
          </cell>
        </row>
        <row r="46">
          <cell r="B46">
            <v>46</v>
          </cell>
          <cell r="C46" t="str">
            <v>Hộp nối cáp dầu 10-15KV loại 400mm2</v>
          </cell>
          <cell r="D46" t="str">
            <v>bộ</v>
          </cell>
        </row>
        <row r="47">
          <cell r="B47">
            <v>47</v>
          </cell>
          <cell r="C47" t="str">
            <v>Hộp nối cáp dầu 110KV loại 35mm2</v>
          </cell>
          <cell r="D47" t="str">
            <v>bộ</v>
          </cell>
        </row>
        <row r="48">
          <cell r="B48">
            <v>48</v>
          </cell>
          <cell r="C48" t="str">
            <v>Hộp nối cáp dầu 110KV loại 70mm2</v>
          </cell>
          <cell r="D48" t="str">
            <v>bộ</v>
          </cell>
        </row>
        <row r="49">
          <cell r="B49">
            <v>49</v>
          </cell>
          <cell r="C49" t="str">
            <v>Hộp nối cáp dầu 110KV loại 120mm2</v>
          </cell>
          <cell r="D49" t="str">
            <v>bộ</v>
          </cell>
        </row>
        <row r="50">
          <cell r="B50">
            <v>50</v>
          </cell>
          <cell r="C50" t="str">
            <v>Hộp nối cáp dầu 110KV loại 185mm2</v>
          </cell>
          <cell r="D50" t="str">
            <v>bộ</v>
          </cell>
        </row>
        <row r="51">
          <cell r="B51">
            <v>51</v>
          </cell>
          <cell r="C51" t="str">
            <v>Hộp nối cáp dầu 110KV loại 240mm2</v>
          </cell>
          <cell r="D51" t="str">
            <v>bộ</v>
          </cell>
        </row>
        <row r="52">
          <cell r="B52">
            <v>52</v>
          </cell>
          <cell r="C52" t="str">
            <v>Hộp nối cáp dầu 110KV loại 300mm2</v>
          </cell>
          <cell r="D52" t="str">
            <v>bộ</v>
          </cell>
        </row>
        <row r="53">
          <cell r="B53">
            <v>53</v>
          </cell>
          <cell r="C53" t="str">
            <v>Hộp nối cáp dầu 110KV loại 400mm2</v>
          </cell>
          <cell r="D53" t="str">
            <v>bộ</v>
          </cell>
        </row>
        <row r="54">
          <cell r="B54">
            <v>54</v>
          </cell>
          <cell r="C54" t="str">
            <v>Hộp nối cáp dầu 1KV loại 35mm2</v>
          </cell>
          <cell r="D54" t="str">
            <v>bộ</v>
          </cell>
        </row>
        <row r="55">
          <cell r="B55">
            <v>55</v>
          </cell>
          <cell r="C55" t="str">
            <v>Hộp nối cáp dầu 1KV loại 70mm2</v>
          </cell>
          <cell r="D55" t="str">
            <v>bộ</v>
          </cell>
        </row>
        <row r="56">
          <cell r="B56">
            <v>56</v>
          </cell>
          <cell r="C56" t="str">
            <v>Hộp nối cáp dầu 1KV loại 120mm2</v>
          </cell>
          <cell r="D56" t="str">
            <v>bộ</v>
          </cell>
        </row>
        <row r="57">
          <cell r="B57">
            <v>57</v>
          </cell>
          <cell r="C57" t="str">
            <v>Hộp nối cáp dầu 1KV loại 185mm2</v>
          </cell>
          <cell r="D57" t="str">
            <v>bộ</v>
          </cell>
        </row>
        <row r="58">
          <cell r="B58">
            <v>58</v>
          </cell>
          <cell r="C58" t="str">
            <v>Hộp nối cáp dầu 1KV loại 240mm2</v>
          </cell>
          <cell r="D58" t="str">
            <v>bộ</v>
          </cell>
        </row>
        <row r="59">
          <cell r="B59">
            <v>59</v>
          </cell>
          <cell r="C59" t="str">
            <v>Hộp nối cáp dầu 1KV loại 300mm3</v>
          </cell>
          <cell r="D59" t="str">
            <v>bộ</v>
          </cell>
        </row>
        <row r="60">
          <cell r="B60">
            <v>60</v>
          </cell>
          <cell r="C60" t="str">
            <v>Hộp nối cáp dầu 1KV loại 400mm4</v>
          </cell>
          <cell r="D60" t="str">
            <v>bộ</v>
          </cell>
        </row>
        <row r="61">
          <cell r="B61">
            <v>61</v>
          </cell>
          <cell r="C61" t="str">
            <v>Hộp nối cáp dầu 22KV loại 35mm2</v>
          </cell>
          <cell r="D61" t="str">
            <v>bộ</v>
          </cell>
        </row>
        <row r="62">
          <cell r="B62">
            <v>62</v>
          </cell>
          <cell r="C62" t="str">
            <v>Hộp nối cáp dầu 22KV loại 70mm2</v>
          </cell>
          <cell r="D62" t="str">
            <v>bộ</v>
          </cell>
        </row>
        <row r="63">
          <cell r="B63">
            <v>63</v>
          </cell>
          <cell r="C63" t="str">
            <v>Hộp nối cáp dầu 22KV loại 120mm2</v>
          </cell>
          <cell r="D63" t="str">
            <v>bộ</v>
          </cell>
        </row>
        <row r="64">
          <cell r="B64">
            <v>64</v>
          </cell>
          <cell r="C64" t="str">
            <v>Hộp nối cáp dầu 22KV loại 185mm2</v>
          </cell>
          <cell r="D64" t="str">
            <v>bộ</v>
          </cell>
        </row>
        <row r="65">
          <cell r="B65">
            <v>65</v>
          </cell>
          <cell r="C65" t="str">
            <v>Hộp nối cáp dầu 22KV loại 240mm2</v>
          </cell>
          <cell r="D65" t="str">
            <v>bộ</v>
          </cell>
        </row>
        <row r="66">
          <cell r="B66">
            <v>66</v>
          </cell>
          <cell r="C66" t="str">
            <v>Hộp nối cáp dầu 22KV loại 300mm2</v>
          </cell>
          <cell r="D66" t="str">
            <v>bộ</v>
          </cell>
        </row>
        <row r="67">
          <cell r="B67">
            <v>67</v>
          </cell>
          <cell r="C67" t="str">
            <v>Hộp nối cáp dầu 22KV loại 400mm2</v>
          </cell>
          <cell r="D67" t="str">
            <v>bộ</v>
          </cell>
        </row>
        <row r="68">
          <cell r="B68">
            <v>68</v>
          </cell>
          <cell r="C68" t="str">
            <v>Hộp nối cáp dầu 35KV loại 35mm2</v>
          </cell>
          <cell r="D68" t="str">
            <v>bộ</v>
          </cell>
        </row>
        <row r="69">
          <cell r="B69">
            <v>69</v>
          </cell>
          <cell r="C69" t="str">
            <v>Hộp nối cáp dầu 35KV loại 70mm2</v>
          </cell>
          <cell r="D69" t="str">
            <v>bộ</v>
          </cell>
        </row>
        <row r="70">
          <cell r="B70">
            <v>70</v>
          </cell>
          <cell r="C70" t="str">
            <v>Hộp nối cáp dầu 35KV loại 120mm2</v>
          </cell>
          <cell r="D70" t="str">
            <v>bộ</v>
          </cell>
        </row>
        <row r="71">
          <cell r="B71">
            <v>71</v>
          </cell>
          <cell r="C71" t="str">
            <v>Hộp nối cáp dầu 35KV loại 185mm2</v>
          </cell>
          <cell r="D71" t="str">
            <v>bộ</v>
          </cell>
        </row>
        <row r="72">
          <cell r="B72">
            <v>72</v>
          </cell>
          <cell r="C72" t="str">
            <v>Hộp nối cáp dầu 35KV loại 240mm2</v>
          </cell>
          <cell r="D72" t="str">
            <v>bộ</v>
          </cell>
        </row>
        <row r="73">
          <cell r="B73">
            <v>73</v>
          </cell>
          <cell r="C73" t="str">
            <v>Hộp nối cáp dầu 35KV loại 300mm2</v>
          </cell>
          <cell r="D73" t="str">
            <v>bộ</v>
          </cell>
        </row>
        <row r="74">
          <cell r="B74">
            <v>74</v>
          </cell>
          <cell r="C74" t="str">
            <v>Hộp nối cáp dầu 35KV loại 400mm2</v>
          </cell>
          <cell r="D74" t="str">
            <v>bộ</v>
          </cell>
        </row>
        <row r="75">
          <cell r="B75">
            <v>75</v>
          </cell>
          <cell r="C75" t="str">
            <v>Hộp nối cáp dầu 3-6KV loại 35mm2</v>
          </cell>
          <cell r="D75" t="str">
            <v>bộ</v>
          </cell>
        </row>
        <row r="76">
          <cell r="B76">
            <v>76</v>
          </cell>
          <cell r="C76" t="str">
            <v>Hộp nối cáp dầu 3-6KV loại 70mm2</v>
          </cell>
          <cell r="D76" t="str">
            <v>bộ</v>
          </cell>
        </row>
        <row r="77">
          <cell r="B77">
            <v>77</v>
          </cell>
          <cell r="C77" t="str">
            <v>Hộp nối cáp dầu 3-6KV loại 120mm2</v>
          </cell>
          <cell r="D77" t="str">
            <v>bộ</v>
          </cell>
        </row>
        <row r="78">
          <cell r="B78">
            <v>78</v>
          </cell>
          <cell r="C78" t="str">
            <v>Hộp nối cáp dầu 3-6KV loại 185mm2</v>
          </cell>
          <cell r="D78" t="str">
            <v>bộ</v>
          </cell>
        </row>
        <row r="79">
          <cell r="B79">
            <v>79</v>
          </cell>
          <cell r="C79" t="str">
            <v>Hộp nối cáp dầu 3-6KV loại 240mm2</v>
          </cell>
          <cell r="D79" t="str">
            <v>bộ</v>
          </cell>
        </row>
        <row r="80">
          <cell r="B80">
            <v>80</v>
          </cell>
          <cell r="C80" t="str">
            <v>Hộp nối cáp dầu 3-6KV loại 300mm2</v>
          </cell>
          <cell r="D80" t="str">
            <v>bộ</v>
          </cell>
        </row>
        <row r="81">
          <cell r="B81">
            <v>81</v>
          </cell>
          <cell r="C81" t="str">
            <v>Hộp nối cáp dầu 3-6KV loại 400mm2</v>
          </cell>
          <cell r="D81" t="str">
            <v>bộ</v>
          </cell>
        </row>
        <row r="82">
          <cell r="B82">
            <v>82</v>
          </cell>
          <cell r="C82" t="str">
            <v>Hộp nối cáp dầu 66KV loại 35mm2</v>
          </cell>
          <cell r="D82" t="str">
            <v>bộ</v>
          </cell>
        </row>
        <row r="83">
          <cell r="B83">
            <v>83</v>
          </cell>
          <cell r="C83" t="str">
            <v>Hộp nối cáp dầu 66KV loại 70mm2</v>
          </cell>
          <cell r="D83" t="str">
            <v>bộ</v>
          </cell>
        </row>
        <row r="84">
          <cell r="B84">
            <v>84</v>
          </cell>
          <cell r="C84" t="str">
            <v>Hộp nối cáp dầu 66KV loại 120mm2</v>
          </cell>
          <cell r="D84" t="str">
            <v>bộ</v>
          </cell>
        </row>
        <row r="85">
          <cell r="B85">
            <v>85</v>
          </cell>
          <cell r="C85" t="str">
            <v>Hộp nối cáp dầu 66KV loại 185mm2</v>
          </cell>
          <cell r="D85" t="str">
            <v>bộ</v>
          </cell>
        </row>
        <row r="86">
          <cell r="B86">
            <v>86</v>
          </cell>
          <cell r="C86" t="str">
            <v>Hộp nối cáp dầu 66KV loại 240mm2</v>
          </cell>
          <cell r="D86" t="str">
            <v>bộ</v>
          </cell>
        </row>
        <row r="87">
          <cell r="B87">
            <v>87</v>
          </cell>
          <cell r="C87" t="str">
            <v>Hộp nối cáp dầu 66KV loại 300mm2</v>
          </cell>
          <cell r="D87" t="str">
            <v>bộ</v>
          </cell>
        </row>
        <row r="88">
          <cell r="B88">
            <v>88</v>
          </cell>
          <cell r="C88" t="str">
            <v>Hộp nối cáp dầu 66KV loại 400mm2</v>
          </cell>
          <cell r="D88" t="str">
            <v>bộ</v>
          </cell>
        </row>
        <row r="89">
          <cell r="B89">
            <v>89</v>
          </cell>
          <cell r="C89" t="str">
            <v>Keo dán</v>
          </cell>
          <cell r="D89" t="str">
            <v>kg</v>
          </cell>
          <cell r="E89">
            <v>45000</v>
          </cell>
        </row>
        <row r="90">
          <cell r="B90">
            <v>90</v>
          </cell>
          <cell r="C90" t="str">
            <v>Ma tít</v>
          </cell>
          <cell r="D90" t="str">
            <v>kg</v>
          </cell>
          <cell r="E90">
            <v>17300</v>
          </cell>
        </row>
        <row r="91">
          <cell r="B91">
            <v>91</v>
          </cell>
          <cell r="C91" t="str">
            <v>Nhựa thông</v>
          </cell>
          <cell r="D91" t="str">
            <v>kg</v>
          </cell>
          <cell r="E91">
            <v>8000</v>
          </cell>
        </row>
        <row r="92">
          <cell r="B92">
            <v>92</v>
          </cell>
          <cell r="C92" t="str">
            <v>Phễu cáp dầu bằng gang loại d=35mm2</v>
          </cell>
          <cell r="D92" t="str">
            <v>cái</v>
          </cell>
        </row>
        <row r="93">
          <cell r="B93">
            <v>93</v>
          </cell>
          <cell r="C93" t="str">
            <v>Phễu cáp dầu bằng gang loại d=70mm2</v>
          </cell>
          <cell r="D93" t="str">
            <v>cái</v>
          </cell>
        </row>
        <row r="94">
          <cell r="B94">
            <v>94</v>
          </cell>
          <cell r="C94" t="str">
            <v>Phễu cáp dầu bằng gang loại d=120mm2</v>
          </cell>
          <cell r="D94" t="str">
            <v>cái</v>
          </cell>
        </row>
        <row r="95">
          <cell r="B95">
            <v>95</v>
          </cell>
          <cell r="C95" t="str">
            <v>Phễu cáp dầu bằng gang loại d=185mm2</v>
          </cell>
          <cell r="D95" t="str">
            <v>cái</v>
          </cell>
        </row>
        <row r="96">
          <cell r="B96">
            <v>96</v>
          </cell>
          <cell r="C96" t="str">
            <v>Phễu cáp dầu bằng gang loại d=240mm2</v>
          </cell>
          <cell r="D96" t="str">
            <v>cái</v>
          </cell>
        </row>
        <row r="97">
          <cell r="B97">
            <v>97</v>
          </cell>
          <cell r="C97" t="str">
            <v>Phễu cáp dầu bằng gang loại d=300mm2</v>
          </cell>
          <cell r="D97" t="str">
            <v>cái</v>
          </cell>
        </row>
        <row r="98">
          <cell r="B98">
            <v>98</v>
          </cell>
          <cell r="C98" t="str">
            <v>Phễu cáp dầu bằng gang loại d=400mm2</v>
          </cell>
          <cell r="D98" t="str">
            <v>cái</v>
          </cell>
        </row>
        <row r="99">
          <cell r="B99">
            <v>99</v>
          </cell>
          <cell r="C99" t="str">
            <v>Phễu cáp dầu bằng tôn loại d=35mm2</v>
          </cell>
          <cell r="D99" t="str">
            <v>cái</v>
          </cell>
        </row>
        <row r="100">
          <cell r="B100">
            <v>100</v>
          </cell>
          <cell r="C100" t="str">
            <v>Phễu cáp dầu bằng tôn loại d=70mm2</v>
          </cell>
          <cell r="D100" t="str">
            <v>cái</v>
          </cell>
        </row>
        <row r="101">
          <cell r="B101">
            <v>101</v>
          </cell>
          <cell r="C101" t="str">
            <v>Phễu cáp dầu bằng tôn loại d=120mm2</v>
          </cell>
          <cell r="D101" t="str">
            <v>cái</v>
          </cell>
        </row>
        <row r="102">
          <cell r="B102">
            <v>102</v>
          </cell>
          <cell r="C102" t="str">
            <v>Phễu cáp dầu bằng tôn loại d=185mm2</v>
          </cell>
          <cell r="D102" t="str">
            <v>cái</v>
          </cell>
        </row>
        <row r="103">
          <cell r="B103">
            <v>103</v>
          </cell>
          <cell r="C103" t="str">
            <v>Phễu cáp dầu bằng tôn loại d=240mm2</v>
          </cell>
          <cell r="D103" t="str">
            <v>cái</v>
          </cell>
        </row>
        <row r="104">
          <cell r="B104">
            <v>104</v>
          </cell>
          <cell r="C104" t="str">
            <v>Phễu cáp dầu bằng tôn loại d=300mm2</v>
          </cell>
          <cell r="D104" t="str">
            <v>cái</v>
          </cell>
        </row>
        <row r="105">
          <cell r="B105">
            <v>105</v>
          </cell>
          <cell r="C105" t="str">
            <v>Phễu cáp dầu bằng tôn loại d=400mm2</v>
          </cell>
          <cell r="D105" t="str">
            <v>cái</v>
          </cell>
        </row>
        <row r="106">
          <cell r="B106">
            <v>106</v>
          </cell>
          <cell r="C106" t="str">
            <v>Que hàn d4</v>
          </cell>
          <cell r="D106" t="str">
            <v>kg</v>
          </cell>
          <cell r="E106">
            <v>7004</v>
          </cell>
        </row>
        <row r="107">
          <cell r="B107">
            <v>107</v>
          </cell>
          <cell r="C107" t="str">
            <v xml:space="preserve">Sơn cách điện </v>
          </cell>
          <cell r="D107" t="str">
            <v>kg</v>
          </cell>
          <cell r="E107">
            <v>27273</v>
          </cell>
        </row>
        <row r="108">
          <cell r="B108">
            <v>108</v>
          </cell>
          <cell r="C108" t="str">
            <v>Sơn chống axít</v>
          </cell>
          <cell r="D108" t="str">
            <v>kg</v>
          </cell>
          <cell r="E108">
            <v>27273</v>
          </cell>
        </row>
        <row r="109">
          <cell r="B109">
            <v>109</v>
          </cell>
          <cell r="C109" t="str">
            <v>Sơn chống rỉ</v>
          </cell>
          <cell r="D109" t="str">
            <v>kg</v>
          </cell>
          <cell r="E109">
            <v>9091</v>
          </cell>
        </row>
        <row r="110">
          <cell r="B110">
            <v>110</v>
          </cell>
          <cell r="C110" t="str">
            <v>Sơn màu Bach Tuyết</v>
          </cell>
          <cell r="D110" t="str">
            <v>kg</v>
          </cell>
          <cell r="E110">
            <v>27273</v>
          </cell>
        </row>
        <row r="111">
          <cell r="B111">
            <v>111</v>
          </cell>
          <cell r="C111" t="str">
            <v>Sơn màu ghi</v>
          </cell>
          <cell r="D111" t="str">
            <v>kg</v>
          </cell>
          <cell r="E111">
            <v>27273</v>
          </cell>
        </row>
        <row r="112">
          <cell r="B112">
            <v>112</v>
          </cell>
          <cell r="C112" t="str">
            <v>Thép lá 1mm</v>
          </cell>
          <cell r="D112" t="str">
            <v>kg</v>
          </cell>
          <cell r="E112">
            <v>10000</v>
          </cell>
        </row>
        <row r="113">
          <cell r="B113">
            <v>113</v>
          </cell>
          <cell r="C113" t="str">
            <v>Thiếc hàn</v>
          </cell>
          <cell r="D113" t="str">
            <v>kg</v>
          </cell>
          <cell r="E113">
            <v>34600</v>
          </cell>
        </row>
        <row r="114">
          <cell r="B114">
            <v>114</v>
          </cell>
          <cell r="C114" t="str">
            <v>Vải nhựa</v>
          </cell>
          <cell r="D114" t="str">
            <v>m2</v>
          </cell>
          <cell r="E114">
            <v>10609</v>
          </cell>
        </row>
        <row r="115">
          <cell r="B115">
            <v>115</v>
          </cell>
          <cell r="C115" t="str">
            <v>Vải trắng</v>
          </cell>
          <cell r="D115" t="str">
            <v>m</v>
          </cell>
          <cell r="E115">
            <v>8000</v>
          </cell>
        </row>
        <row r="116">
          <cell r="B116">
            <v>116</v>
          </cell>
          <cell r="C116" t="str">
            <v>Vật liệu cố định ống</v>
          </cell>
          <cell r="D116" t="str">
            <v>cái</v>
          </cell>
          <cell r="E116">
            <v>2000</v>
          </cell>
        </row>
        <row r="117">
          <cell r="B117">
            <v>117</v>
          </cell>
          <cell r="C117" t="str">
            <v>Vật liệu khác</v>
          </cell>
          <cell r="D117" t="str">
            <v>%</v>
          </cell>
        </row>
        <row r="118">
          <cell r="B118">
            <v>118</v>
          </cell>
          <cell r="C118" t="str">
            <v>Vazơlin</v>
          </cell>
          <cell r="D118" t="str">
            <v>kg</v>
          </cell>
          <cell r="E118">
            <v>24000</v>
          </cell>
        </row>
        <row r="119">
          <cell r="B119">
            <v>119</v>
          </cell>
          <cell r="C119" t="str">
            <v xml:space="preserve">Xăng </v>
          </cell>
          <cell r="D119" t="str">
            <v>kg</v>
          </cell>
          <cell r="E119">
            <v>8409</v>
          </cell>
        </row>
        <row r="120">
          <cell r="B120">
            <v>120</v>
          </cell>
          <cell r="C120" t="str">
            <v>Ximăng PC30</v>
          </cell>
          <cell r="D120" t="str">
            <v>kg</v>
          </cell>
          <cell r="E120">
            <v>914</v>
          </cell>
        </row>
        <row r="121">
          <cell r="B121">
            <v>121</v>
          </cell>
          <cell r="C121" t="str">
            <v>Mỡ các loại</v>
          </cell>
          <cell r="D121" t="str">
            <v>kg</v>
          </cell>
          <cell r="E121">
            <v>13377</v>
          </cell>
        </row>
        <row r="122">
          <cell r="B122">
            <v>122</v>
          </cell>
          <cell r="C122" t="str">
            <v>Mỡ YOC</v>
          </cell>
          <cell r="D122" t="str">
            <v>kg</v>
          </cell>
          <cell r="E122">
            <v>25000</v>
          </cell>
        </row>
        <row r="123">
          <cell r="B123">
            <v>123</v>
          </cell>
          <cell r="C123" t="str">
            <v>Năng lượng điện</v>
          </cell>
          <cell r="D123" t="str">
            <v>kwh</v>
          </cell>
          <cell r="E123">
            <v>1622.01</v>
          </cell>
        </row>
        <row r="125">
          <cell r="B125">
            <v>6030</v>
          </cell>
          <cell r="C125" t="str">
            <v>Ngày công bậc 3,0/7</v>
          </cell>
          <cell r="D125" t="str">
            <v>công</v>
          </cell>
          <cell r="E125">
            <v>178307.69230769231</v>
          </cell>
        </row>
        <row r="126">
          <cell r="B126">
            <v>6035</v>
          </cell>
          <cell r="C126" t="str">
            <v>Ngày công bậc 3,5/7</v>
          </cell>
          <cell r="D126" t="str">
            <v>công</v>
          </cell>
          <cell r="E126">
            <v>193653.84615384616</v>
          </cell>
        </row>
        <row r="127">
          <cell r="B127">
            <v>6400</v>
          </cell>
          <cell r="C127" t="str">
            <v>Ngày công bậc 4,0/7</v>
          </cell>
          <cell r="D127" t="str">
            <v>công</v>
          </cell>
          <cell r="E127">
            <v>209000</v>
          </cell>
        </row>
        <row r="128">
          <cell r="B128">
            <v>6450</v>
          </cell>
          <cell r="C128" t="str">
            <v>Ngày công bậc 4,5/7</v>
          </cell>
          <cell r="D128" t="str">
            <v>công</v>
          </cell>
          <cell r="E128">
            <v>227634.61538461538</v>
          </cell>
        </row>
        <row r="129">
          <cell r="B129">
            <v>6500</v>
          </cell>
          <cell r="C129" t="str">
            <v>Ngày công bậc 5,0/7</v>
          </cell>
          <cell r="D129" t="str">
            <v>công</v>
          </cell>
          <cell r="E129">
            <v>246269.23076923078</v>
          </cell>
        </row>
        <row r="131">
          <cell r="B131">
            <v>7001</v>
          </cell>
          <cell r="C131" t="str">
            <v>Máy khoan điện cầm tay 0,6kw</v>
          </cell>
          <cell r="D131" t="str">
            <v>ca</v>
          </cell>
          <cell r="E131">
            <v>169483</v>
          </cell>
        </row>
        <row r="132">
          <cell r="B132">
            <v>7002</v>
          </cell>
          <cell r="C132" t="str">
            <v>Máy lọc dầu cải tạo YBM-2</v>
          </cell>
          <cell r="D132" t="str">
            <v>ca</v>
          </cell>
          <cell r="E132">
            <v>757784</v>
          </cell>
        </row>
        <row r="133">
          <cell r="B133">
            <v>7003</v>
          </cell>
          <cell r="C133" t="str">
            <v>Máy lọc dầu hợp bộ KATO KLVC-4AXVSO</v>
          </cell>
          <cell r="D133" t="str">
            <v>ca</v>
          </cell>
          <cell r="E133">
            <v>1452021</v>
          </cell>
        </row>
        <row r="134">
          <cell r="B134">
            <v>7004</v>
          </cell>
          <cell r="C134" t="str">
            <v>Máy lọc ép</v>
          </cell>
          <cell r="D134" t="str">
            <v>ca</v>
          </cell>
          <cell r="E134">
            <v>24073</v>
          </cell>
        </row>
        <row r="135">
          <cell r="B135">
            <v>7005</v>
          </cell>
          <cell r="C135" t="str">
            <v>Máy thử cao áp AI-70</v>
          </cell>
          <cell r="D135" t="str">
            <v>ca</v>
          </cell>
          <cell r="E135">
            <v>439078</v>
          </cell>
        </row>
        <row r="136">
          <cell r="B136">
            <v>7006</v>
          </cell>
          <cell r="C136" t="str">
            <v>Máy hàn 15kw</v>
          </cell>
          <cell r="D136" t="str">
            <v>ca</v>
          </cell>
          <cell r="E136">
            <v>276193</v>
          </cell>
        </row>
        <row r="137">
          <cell r="B137">
            <v>7007</v>
          </cell>
          <cell r="C137" t="str">
            <v>Máy hàn điện 14KW</v>
          </cell>
          <cell r="D137" t="str">
            <v>ca</v>
          </cell>
          <cell r="E137">
            <v>276193</v>
          </cell>
        </row>
        <row r="138">
          <cell r="B138">
            <v>7008</v>
          </cell>
          <cell r="C138" t="str">
            <v>Máy khác</v>
          </cell>
          <cell r="D138" t="str">
            <v>%</v>
          </cell>
        </row>
        <row r="139">
          <cell r="B139">
            <v>7009</v>
          </cell>
          <cell r="C139" t="str">
            <v>Máy ép dầu cốt</v>
          </cell>
          <cell r="D139" t="str">
            <v>ca</v>
          </cell>
          <cell r="E139">
            <v>58907</v>
          </cell>
        </row>
        <row r="140">
          <cell r="B140">
            <v>7010</v>
          </cell>
          <cell r="C140" t="str">
            <v>Máy bơm chân không</v>
          </cell>
          <cell r="D140" t="str">
            <v>ca</v>
          </cell>
          <cell r="E140">
            <v>158497</v>
          </cell>
        </row>
        <row r="141">
          <cell r="B141">
            <v>7011</v>
          </cell>
          <cell r="C141" t="str">
            <v>Máy bơm ly tâm</v>
          </cell>
          <cell r="D141" t="str">
            <v>ca</v>
          </cell>
          <cell r="E141">
            <v>155865</v>
          </cell>
        </row>
        <row r="142">
          <cell r="B142">
            <v>7012</v>
          </cell>
          <cell r="C142" t="str">
            <v>Đèn khò</v>
          </cell>
          <cell r="D142" t="str">
            <v>ca</v>
          </cell>
          <cell r="E142">
            <v>220492</v>
          </cell>
        </row>
        <row r="143">
          <cell r="B143">
            <v>7013</v>
          </cell>
          <cell r="C143" t="str">
            <v>Cần trục bánh hơi 10 tấn</v>
          </cell>
          <cell r="D143" t="str">
            <v>ca</v>
          </cell>
          <cell r="E143">
            <v>2185011</v>
          </cell>
        </row>
        <row r="144">
          <cell r="B144">
            <v>7014</v>
          </cell>
          <cell r="C144" t="str">
            <v>Cần trục bánh hơi 16 tấn</v>
          </cell>
          <cell r="D144" t="str">
            <v>ca</v>
          </cell>
          <cell r="E144">
            <v>2480206</v>
          </cell>
        </row>
        <row r="145">
          <cell r="B145">
            <v>7015</v>
          </cell>
          <cell r="C145" t="str">
            <v>Cần trục bánh hơi 5 tấn</v>
          </cell>
          <cell r="D145" t="str">
            <v>ca</v>
          </cell>
          <cell r="E145">
            <v>1620520</v>
          </cell>
        </row>
        <row r="146">
          <cell r="B146">
            <v>7016</v>
          </cell>
          <cell r="C146" t="str">
            <v>Xe nâng thang</v>
          </cell>
          <cell r="D146" t="str">
            <v>ca</v>
          </cell>
          <cell r="E146">
            <v>1567289</v>
          </cell>
        </row>
      </sheetData>
      <sheetData sheetId="3"/>
      <sheetData sheetId="4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Dinh muc chi tiet"/>
      <sheetName val="Vat lieu"/>
      <sheetName val="Don gia Chi tiet de in"/>
      <sheetName val="Nhan cong"/>
      <sheetName val="GIACMHTXL (2)"/>
    </sheetNames>
    <sheetDataSet>
      <sheetData sheetId="0"/>
      <sheetData sheetId="1"/>
      <sheetData sheetId="2">
        <row r="1">
          <cell r="B1">
            <v>1</v>
          </cell>
          <cell r="C1" t="str">
            <v>Amiang tấm</v>
          </cell>
          <cell r="D1" t="str">
            <v>kg</v>
          </cell>
          <cell r="E1">
            <v>41600</v>
          </cell>
        </row>
        <row r="2">
          <cell r="B2">
            <v>2</v>
          </cell>
          <cell r="C2" t="str">
            <v>Băng dính cách điện</v>
          </cell>
          <cell r="D2" t="str">
            <v xml:space="preserve">cuộn </v>
          </cell>
          <cell r="E2">
            <v>5000</v>
          </cell>
        </row>
        <row r="3">
          <cell r="B3">
            <v>3</v>
          </cell>
          <cell r="C3" t="str">
            <v>Băng nilông các loại</v>
          </cell>
          <cell r="D3" t="str">
            <v xml:space="preserve">cuộn </v>
          </cell>
          <cell r="E3">
            <v>8000</v>
          </cell>
        </row>
        <row r="4">
          <cell r="B4">
            <v>4</v>
          </cell>
          <cell r="C4" t="str">
            <v>Bulông d=6 L =&gt;60</v>
          </cell>
          <cell r="D4" t="str">
            <v>cái</v>
          </cell>
        </row>
        <row r="5">
          <cell r="B5">
            <v>5</v>
          </cell>
          <cell r="C5" t="str">
            <v>Bulông êcu M 16x50</v>
          </cell>
          <cell r="D5" t="str">
            <v>bộ</v>
          </cell>
          <cell r="E5">
            <v>1600</v>
          </cell>
        </row>
        <row r="6">
          <cell r="B6">
            <v>6</v>
          </cell>
          <cell r="C6" t="str">
            <v>Bulông fi 10 L = 56 - 110</v>
          </cell>
          <cell r="D6" t="str">
            <v>cái</v>
          </cell>
          <cell r="E6">
            <v>2800</v>
          </cell>
        </row>
        <row r="7">
          <cell r="B7">
            <v>7</v>
          </cell>
          <cell r="C7" t="str">
            <v>Cát vàng</v>
          </cell>
          <cell r="D7" t="str">
            <v>m3</v>
          </cell>
          <cell r="E7">
            <v>68182</v>
          </cell>
        </row>
        <row r="8">
          <cell r="B8">
            <v>8</v>
          </cell>
          <cell r="C8" t="str">
            <v>Chất cách điện</v>
          </cell>
          <cell r="D8" t="str">
            <v>kg</v>
          </cell>
          <cell r="E8">
            <v>15450</v>
          </cell>
        </row>
        <row r="9">
          <cell r="B9">
            <v>9</v>
          </cell>
          <cell r="C9" t="str">
            <v>Chổi sơn</v>
          </cell>
          <cell r="D9" t="str">
            <v>cái</v>
          </cell>
          <cell r="E9">
            <v>1000</v>
          </cell>
        </row>
        <row r="10">
          <cell r="B10">
            <v>10</v>
          </cell>
          <cell r="C10" t="str">
            <v>Cọc tiếp địa</v>
          </cell>
          <cell r="D10" t="str">
            <v>cọc</v>
          </cell>
        </row>
        <row r="11">
          <cell r="B11">
            <v>11</v>
          </cell>
          <cell r="C11" t="str">
            <v>Colie</v>
          </cell>
          <cell r="D11" t="str">
            <v>bộ</v>
          </cell>
          <cell r="E11">
            <v>15000</v>
          </cell>
        </row>
        <row r="12">
          <cell r="B12">
            <v>12</v>
          </cell>
          <cell r="C12" t="str">
            <v>Cồn công nghiệp</v>
          </cell>
          <cell r="D12" t="str">
            <v>kg</v>
          </cell>
          <cell r="E12">
            <v>6600</v>
          </cell>
        </row>
        <row r="13">
          <cell r="B13">
            <v>13</v>
          </cell>
          <cell r="C13" t="str">
            <v>Củi đun</v>
          </cell>
          <cell r="D13" t="str">
            <v>kg</v>
          </cell>
        </row>
        <row r="14">
          <cell r="B14">
            <v>14</v>
          </cell>
          <cell r="C14" t="str">
            <v>Dầu biến áp</v>
          </cell>
          <cell r="D14" t="str">
            <v>kg</v>
          </cell>
        </row>
        <row r="15">
          <cell r="B15">
            <v>15</v>
          </cell>
          <cell r="C15" t="str">
            <v>Đầu cốt 35mm2</v>
          </cell>
          <cell r="D15" t="str">
            <v>cái</v>
          </cell>
        </row>
        <row r="16">
          <cell r="B16">
            <v>16</v>
          </cell>
          <cell r="C16" t="str">
            <v>Đầu cốt 50mm2</v>
          </cell>
          <cell r="D16" t="str">
            <v>cái</v>
          </cell>
        </row>
        <row r="17">
          <cell r="B17">
            <v>17</v>
          </cell>
          <cell r="C17" t="str">
            <v>Đầu cốt 70mm2</v>
          </cell>
          <cell r="D17" t="str">
            <v>cái</v>
          </cell>
        </row>
        <row r="18">
          <cell r="B18">
            <v>18</v>
          </cell>
          <cell r="C18" t="str">
            <v>Đầu cốt 95mm2</v>
          </cell>
          <cell r="D18" t="str">
            <v>cái</v>
          </cell>
        </row>
        <row r="19">
          <cell r="B19">
            <v>19</v>
          </cell>
          <cell r="C19" t="str">
            <v>Đầu cốt 120mm2</v>
          </cell>
          <cell r="D19" t="str">
            <v>cái</v>
          </cell>
        </row>
        <row r="20">
          <cell r="B20">
            <v>20</v>
          </cell>
          <cell r="C20" t="str">
            <v>Đầu cốt 150mm2</v>
          </cell>
          <cell r="D20" t="str">
            <v>cái</v>
          </cell>
        </row>
        <row r="21">
          <cell r="B21">
            <v>21</v>
          </cell>
          <cell r="C21" t="str">
            <v>Đầu cốt 185mm2</v>
          </cell>
          <cell r="D21" t="str">
            <v>cái</v>
          </cell>
        </row>
        <row r="22">
          <cell r="B22">
            <v>22</v>
          </cell>
          <cell r="C22" t="str">
            <v>Đầu cốt 240mm2</v>
          </cell>
          <cell r="D22" t="str">
            <v>cái</v>
          </cell>
        </row>
        <row r="23">
          <cell r="B23">
            <v>23</v>
          </cell>
          <cell r="C23" t="str">
            <v>Đầu cốt 300mm2</v>
          </cell>
          <cell r="D23" t="str">
            <v>cái</v>
          </cell>
        </row>
        <row r="24">
          <cell r="B24">
            <v>24</v>
          </cell>
          <cell r="C24" t="str">
            <v>Đầu cốt 400mm2</v>
          </cell>
          <cell r="D24" t="str">
            <v>cái</v>
          </cell>
        </row>
        <row r="25">
          <cell r="B25">
            <v>25</v>
          </cell>
          <cell r="C25" t="str">
            <v>Dầu Diezen</v>
          </cell>
          <cell r="D25" t="str">
            <v>kg</v>
          </cell>
          <cell r="E25">
            <v>8305</v>
          </cell>
        </row>
        <row r="26">
          <cell r="B26">
            <v>26</v>
          </cell>
          <cell r="C26" t="str">
            <v>Dầu nhờn</v>
          </cell>
          <cell r="D26" t="str">
            <v>kg</v>
          </cell>
          <cell r="E26">
            <v>12753</v>
          </cell>
        </row>
        <row r="27">
          <cell r="B27">
            <v>27</v>
          </cell>
          <cell r="C27" t="str">
            <v>Dây đồng 25mm2</v>
          </cell>
          <cell r="D27" t="str">
            <v>m</v>
          </cell>
          <cell r="E27">
            <v>39480</v>
          </cell>
        </row>
        <row r="28">
          <cell r="B28">
            <v>28</v>
          </cell>
          <cell r="C28" t="str">
            <v>Dây dồng trần 100 mm2</v>
          </cell>
          <cell r="D28" t="str">
            <v>m</v>
          </cell>
        </row>
        <row r="29">
          <cell r="B29">
            <v>29</v>
          </cell>
          <cell r="C29" t="str">
            <v>Dây thép fi 2-4</v>
          </cell>
          <cell r="D29" t="str">
            <v>kg</v>
          </cell>
          <cell r="E29">
            <v>987</v>
          </cell>
        </row>
        <row r="30">
          <cell r="B30">
            <v>30</v>
          </cell>
          <cell r="C30" t="str">
            <v>Dây thép mạ kẽm fi 2-4</v>
          </cell>
          <cell r="D30" t="str">
            <v>kg</v>
          </cell>
          <cell r="E30">
            <v>16500</v>
          </cell>
        </row>
        <row r="31">
          <cell r="B31">
            <v>31</v>
          </cell>
          <cell r="C31" t="str">
            <v>Dây thép mạ kẽm fi 4-6</v>
          </cell>
          <cell r="D31" t="str">
            <v>m</v>
          </cell>
          <cell r="E31">
            <v>2220</v>
          </cell>
        </row>
        <row r="32">
          <cell r="B32">
            <v>32</v>
          </cell>
          <cell r="C32" t="str">
            <v>Đồng lá 0,5mm</v>
          </cell>
          <cell r="D32" t="str">
            <v>kg</v>
          </cell>
          <cell r="E32">
            <v>30000</v>
          </cell>
        </row>
        <row r="33">
          <cell r="B33">
            <v>33</v>
          </cell>
          <cell r="C33" t="str">
            <v>Ghen nilông</v>
          </cell>
          <cell r="D33" t="str">
            <v>m</v>
          </cell>
          <cell r="E33">
            <v>860</v>
          </cell>
        </row>
        <row r="34">
          <cell r="B34">
            <v>34</v>
          </cell>
          <cell r="C34" t="str">
            <v>Giấy ráp</v>
          </cell>
          <cell r="D34" t="str">
            <v>tờ</v>
          </cell>
          <cell r="E34">
            <v>5000</v>
          </cell>
        </row>
        <row r="35">
          <cell r="B35">
            <v>35</v>
          </cell>
          <cell r="C35" t="str">
            <v>Giẻ lau</v>
          </cell>
          <cell r="D35" t="str">
            <v>kg</v>
          </cell>
          <cell r="E35">
            <v>2500</v>
          </cell>
        </row>
        <row r="36">
          <cell r="B36">
            <v>36</v>
          </cell>
          <cell r="C36" t="str">
            <v>Gỗ kê chèn</v>
          </cell>
          <cell r="D36" t="str">
            <v>m3</v>
          </cell>
          <cell r="E36">
            <v>2934545</v>
          </cell>
        </row>
        <row r="37">
          <cell r="B37">
            <v>37</v>
          </cell>
          <cell r="C37" t="str">
            <v>Gỗ ván nhóm 4</v>
          </cell>
          <cell r="D37" t="str">
            <v>m3</v>
          </cell>
          <cell r="E37">
            <v>4089091</v>
          </cell>
        </row>
        <row r="38">
          <cell r="B38">
            <v>38</v>
          </cell>
          <cell r="C38" t="str">
            <v>Gôm lắc</v>
          </cell>
          <cell r="D38" t="str">
            <v>kg</v>
          </cell>
          <cell r="E38">
            <v>45000</v>
          </cell>
        </row>
        <row r="39">
          <cell r="B39">
            <v>39</v>
          </cell>
          <cell r="C39" t="str">
            <v>Hộp nối cáp</v>
          </cell>
          <cell r="D39" t="str">
            <v>cái</v>
          </cell>
        </row>
        <row r="40">
          <cell r="B40">
            <v>40</v>
          </cell>
          <cell r="C40" t="str">
            <v>Hộp nối cáp dầu 10-15KV loại 35mm2</v>
          </cell>
          <cell r="D40" t="str">
            <v>bộ</v>
          </cell>
        </row>
        <row r="41">
          <cell r="B41">
            <v>41</v>
          </cell>
          <cell r="C41" t="str">
            <v>Hộp nối cáp dầu 10-15KV loại 70mm2</v>
          </cell>
          <cell r="D41" t="str">
            <v>bộ</v>
          </cell>
        </row>
        <row r="42">
          <cell r="B42">
            <v>42</v>
          </cell>
          <cell r="C42" t="str">
            <v>Hộp nối cáp dầu 10-15KV loại 120mm2</v>
          </cell>
          <cell r="D42" t="str">
            <v>bộ</v>
          </cell>
        </row>
        <row r="43">
          <cell r="B43">
            <v>43</v>
          </cell>
          <cell r="C43" t="str">
            <v>Hộp nối cáp dầu 10-15KV loại 185mm2</v>
          </cell>
          <cell r="D43" t="str">
            <v>bộ</v>
          </cell>
        </row>
        <row r="44">
          <cell r="B44">
            <v>44</v>
          </cell>
          <cell r="C44" t="str">
            <v>Hộp nối cáp dầu 10-15KV loại 240mm2</v>
          </cell>
          <cell r="D44" t="str">
            <v>bộ</v>
          </cell>
        </row>
        <row r="45">
          <cell r="B45">
            <v>45</v>
          </cell>
          <cell r="C45" t="str">
            <v>Hộp nối cáp dầu 10-15KV loại 300mm2</v>
          </cell>
          <cell r="D45" t="str">
            <v>bộ</v>
          </cell>
        </row>
        <row r="46">
          <cell r="B46">
            <v>46</v>
          </cell>
          <cell r="C46" t="str">
            <v>Hộp nối cáp dầu 10-15KV loại 400mm2</v>
          </cell>
          <cell r="D46" t="str">
            <v>bộ</v>
          </cell>
        </row>
        <row r="47">
          <cell r="B47">
            <v>47</v>
          </cell>
          <cell r="C47" t="str">
            <v>Hộp nối cáp dầu 110KV loại 35mm2</v>
          </cell>
          <cell r="D47" t="str">
            <v>bộ</v>
          </cell>
        </row>
        <row r="48">
          <cell r="B48">
            <v>48</v>
          </cell>
          <cell r="C48" t="str">
            <v>Hộp nối cáp dầu 110KV loại 70mm2</v>
          </cell>
          <cell r="D48" t="str">
            <v>bộ</v>
          </cell>
        </row>
        <row r="49">
          <cell r="B49">
            <v>49</v>
          </cell>
          <cell r="C49" t="str">
            <v>Hộp nối cáp dầu 110KV loại 120mm2</v>
          </cell>
          <cell r="D49" t="str">
            <v>bộ</v>
          </cell>
        </row>
        <row r="50">
          <cell r="B50">
            <v>50</v>
          </cell>
          <cell r="C50" t="str">
            <v>Hộp nối cáp dầu 110KV loại 185mm2</v>
          </cell>
          <cell r="D50" t="str">
            <v>bộ</v>
          </cell>
        </row>
        <row r="51">
          <cell r="B51">
            <v>51</v>
          </cell>
          <cell r="C51" t="str">
            <v>Hộp nối cáp dầu 110KV loại 240mm2</v>
          </cell>
          <cell r="D51" t="str">
            <v>bộ</v>
          </cell>
        </row>
        <row r="52">
          <cell r="B52">
            <v>52</v>
          </cell>
          <cell r="C52" t="str">
            <v>Hộp nối cáp dầu 110KV loại 300mm2</v>
          </cell>
          <cell r="D52" t="str">
            <v>bộ</v>
          </cell>
        </row>
        <row r="53">
          <cell r="B53">
            <v>53</v>
          </cell>
          <cell r="C53" t="str">
            <v>Hộp nối cáp dầu 110KV loại 400mm2</v>
          </cell>
          <cell r="D53" t="str">
            <v>bộ</v>
          </cell>
        </row>
        <row r="54">
          <cell r="B54">
            <v>54</v>
          </cell>
          <cell r="C54" t="str">
            <v>Hộp nối cáp dầu 1KV loại 35mm2</v>
          </cell>
          <cell r="D54" t="str">
            <v>bộ</v>
          </cell>
        </row>
        <row r="55">
          <cell r="B55">
            <v>55</v>
          </cell>
          <cell r="C55" t="str">
            <v>Hộp nối cáp dầu 1KV loại 70mm2</v>
          </cell>
          <cell r="D55" t="str">
            <v>bộ</v>
          </cell>
        </row>
        <row r="56">
          <cell r="B56">
            <v>56</v>
          </cell>
          <cell r="C56" t="str">
            <v>Hộp nối cáp dầu 1KV loại 120mm2</v>
          </cell>
          <cell r="D56" t="str">
            <v>bộ</v>
          </cell>
        </row>
        <row r="57">
          <cell r="B57">
            <v>57</v>
          </cell>
          <cell r="C57" t="str">
            <v>Hộp nối cáp dầu 1KV loại 185mm2</v>
          </cell>
          <cell r="D57" t="str">
            <v>bộ</v>
          </cell>
        </row>
        <row r="58">
          <cell r="B58">
            <v>58</v>
          </cell>
          <cell r="C58" t="str">
            <v>Hộp nối cáp dầu 1KV loại 240mm2</v>
          </cell>
          <cell r="D58" t="str">
            <v>bộ</v>
          </cell>
        </row>
        <row r="59">
          <cell r="B59">
            <v>59</v>
          </cell>
          <cell r="C59" t="str">
            <v>Hộp nối cáp dầu 1KV loại 300mm3</v>
          </cell>
          <cell r="D59" t="str">
            <v>bộ</v>
          </cell>
        </row>
        <row r="60">
          <cell r="B60">
            <v>60</v>
          </cell>
          <cell r="C60" t="str">
            <v>Hộp nối cáp dầu 1KV loại 400mm4</v>
          </cell>
          <cell r="D60" t="str">
            <v>bộ</v>
          </cell>
        </row>
        <row r="61">
          <cell r="B61">
            <v>61</v>
          </cell>
          <cell r="C61" t="str">
            <v>Hộp nối cáp dầu 22KV loại 35mm2</v>
          </cell>
          <cell r="D61" t="str">
            <v>bộ</v>
          </cell>
        </row>
        <row r="62">
          <cell r="B62">
            <v>62</v>
          </cell>
          <cell r="C62" t="str">
            <v>Hộp nối cáp dầu 22KV loại 70mm2</v>
          </cell>
          <cell r="D62" t="str">
            <v>bộ</v>
          </cell>
        </row>
        <row r="63">
          <cell r="B63">
            <v>63</v>
          </cell>
          <cell r="C63" t="str">
            <v>Hộp nối cáp dầu 22KV loại 120mm2</v>
          </cell>
          <cell r="D63" t="str">
            <v>bộ</v>
          </cell>
        </row>
        <row r="64">
          <cell r="B64">
            <v>64</v>
          </cell>
          <cell r="C64" t="str">
            <v>Hộp nối cáp dầu 22KV loại 185mm2</v>
          </cell>
          <cell r="D64" t="str">
            <v>bộ</v>
          </cell>
        </row>
        <row r="65">
          <cell r="B65">
            <v>65</v>
          </cell>
          <cell r="C65" t="str">
            <v>Hộp nối cáp dầu 22KV loại 240mm2</v>
          </cell>
          <cell r="D65" t="str">
            <v>bộ</v>
          </cell>
        </row>
        <row r="66">
          <cell r="B66">
            <v>66</v>
          </cell>
          <cell r="C66" t="str">
            <v>Hộp nối cáp dầu 22KV loại 300mm2</v>
          </cell>
          <cell r="D66" t="str">
            <v>bộ</v>
          </cell>
        </row>
        <row r="67">
          <cell r="B67">
            <v>67</v>
          </cell>
          <cell r="C67" t="str">
            <v>Hộp nối cáp dầu 22KV loại 400mm2</v>
          </cell>
          <cell r="D67" t="str">
            <v>bộ</v>
          </cell>
        </row>
        <row r="68">
          <cell r="B68">
            <v>68</v>
          </cell>
          <cell r="C68" t="str">
            <v>Hộp nối cáp dầu 35KV loại 35mm2</v>
          </cell>
          <cell r="D68" t="str">
            <v>bộ</v>
          </cell>
        </row>
        <row r="69">
          <cell r="B69">
            <v>69</v>
          </cell>
          <cell r="C69" t="str">
            <v>Hộp nối cáp dầu 35KV loại 70mm2</v>
          </cell>
          <cell r="D69" t="str">
            <v>bộ</v>
          </cell>
        </row>
        <row r="70">
          <cell r="B70">
            <v>70</v>
          </cell>
          <cell r="C70" t="str">
            <v>Hộp nối cáp dầu 35KV loại 120mm2</v>
          </cell>
          <cell r="D70" t="str">
            <v>bộ</v>
          </cell>
        </row>
        <row r="71">
          <cell r="B71">
            <v>71</v>
          </cell>
          <cell r="C71" t="str">
            <v>Hộp nối cáp dầu 35KV loại 185mm2</v>
          </cell>
          <cell r="D71" t="str">
            <v>bộ</v>
          </cell>
        </row>
        <row r="72">
          <cell r="B72">
            <v>72</v>
          </cell>
          <cell r="C72" t="str">
            <v>Hộp nối cáp dầu 35KV loại 240mm2</v>
          </cell>
          <cell r="D72" t="str">
            <v>bộ</v>
          </cell>
        </row>
        <row r="73">
          <cell r="B73">
            <v>73</v>
          </cell>
          <cell r="C73" t="str">
            <v>Hộp nối cáp dầu 35KV loại 300mm2</v>
          </cell>
          <cell r="D73" t="str">
            <v>bộ</v>
          </cell>
        </row>
        <row r="74">
          <cell r="B74">
            <v>74</v>
          </cell>
          <cell r="C74" t="str">
            <v>Hộp nối cáp dầu 35KV loại 400mm2</v>
          </cell>
          <cell r="D74" t="str">
            <v>bộ</v>
          </cell>
        </row>
        <row r="75">
          <cell r="B75">
            <v>75</v>
          </cell>
          <cell r="C75" t="str">
            <v>Hộp nối cáp dầu 3-6KV loại 35mm2</v>
          </cell>
          <cell r="D75" t="str">
            <v>bộ</v>
          </cell>
        </row>
        <row r="76">
          <cell r="B76">
            <v>76</v>
          </cell>
          <cell r="C76" t="str">
            <v>Hộp nối cáp dầu 3-6KV loại 70mm2</v>
          </cell>
          <cell r="D76" t="str">
            <v>bộ</v>
          </cell>
        </row>
        <row r="77">
          <cell r="B77">
            <v>77</v>
          </cell>
          <cell r="C77" t="str">
            <v>Hộp nối cáp dầu 3-6KV loại 120mm2</v>
          </cell>
          <cell r="D77" t="str">
            <v>bộ</v>
          </cell>
        </row>
        <row r="78">
          <cell r="B78">
            <v>78</v>
          </cell>
          <cell r="C78" t="str">
            <v>Hộp nối cáp dầu 3-6KV loại 185mm2</v>
          </cell>
          <cell r="D78" t="str">
            <v>bộ</v>
          </cell>
        </row>
        <row r="79">
          <cell r="B79">
            <v>79</v>
          </cell>
          <cell r="C79" t="str">
            <v>Hộp nối cáp dầu 3-6KV loại 240mm2</v>
          </cell>
          <cell r="D79" t="str">
            <v>bộ</v>
          </cell>
        </row>
        <row r="80">
          <cell r="B80">
            <v>80</v>
          </cell>
          <cell r="C80" t="str">
            <v>Hộp nối cáp dầu 3-6KV loại 300mm2</v>
          </cell>
          <cell r="D80" t="str">
            <v>bộ</v>
          </cell>
        </row>
        <row r="81">
          <cell r="B81">
            <v>81</v>
          </cell>
          <cell r="C81" t="str">
            <v>Hộp nối cáp dầu 3-6KV loại 400mm2</v>
          </cell>
          <cell r="D81" t="str">
            <v>bộ</v>
          </cell>
        </row>
        <row r="82">
          <cell r="B82">
            <v>82</v>
          </cell>
          <cell r="C82" t="str">
            <v>Hộp nối cáp dầu 66KV loại 35mm2</v>
          </cell>
          <cell r="D82" t="str">
            <v>bộ</v>
          </cell>
        </row>
        <row r="83">
          <cell r="B83">
            <v>83</v>
          </cell>
          <cell r="C83" t="str">
            <v>Hộp nối cáp dầu 66KV loại 70mm2</v>
          </cell>
          <cell r="D83" t="str">
            <v>bộ</v>
          </cell>
        </row>
        <row r="84">
          <cell r="B84">
            <v>84</v>
          </cell>
          <cell r="C84" t="str">
            <v>Hộp nối cáp dầu 66KV loại 120mm2</v>
          </cell>
          <cell r="D84" t="str">
            <v>bộ</v>
          </cell>
        </row>
        <row r="85">
          <cell r="B85">
            <v>85</v>
          </cell>
          <cell r="C85" t="str">
            <v>Hộp nối cáp dầu 66KV loại 185mm2</v>
          </cell>
          <cell r="D85" t="str">
            <v>bộ</v>
          </cell>
        </row>
        <row r="86">
          <cell r="B86">
            <v>86</v>
          </cell>
          <cell r="C86" t="str">
            <v>Hộp nối cáp dầu 66KV loại 240mm2</v>
          </cell>
          <cell r="D86" t="str">
            <v>bộ</v>
          </cell>
        </row>
        <row r="87">
          <cell r="B87">
            <v>87</v>
          </cell>
          <cell r="C87" t="str">
            <v>Hộp nối cáp dầu 66KV loại 300mm2</v>
          </cell>
          <cell r="D87" t="str">
            <v>bộ</v>
          </cell>
        </row>
        <row r="88">
          <cell r="B88">
            <v>88</v>
          </cell>
          <cell r="C88" t="str">
            <v>Hộp nối cáp dầu 66KV loại 400mm2</v>
          </cell>
          <cell r="D88" t="str">
            <v>bộ</v>
          </cell>
        </row>
        <row r="89">
          <cell r="B89">
            <v>89</v>
          </cell>
          <cell r="C89" t="str">
            <v>Keo dán</v>
          </cell>
          <cell r="D89" t="str">
            <v>kg</v>
          </cell>
          <cell r="E89">
            <v>45000</v>
          </cell>
        </row>
        <row r="90">
          <cell r="B90">
            <v>90</v>
          </cell>
          <cell r="C90" t="str">
            <v>Ma tít</v>
          </cell>
          <cell r="D90" t="str">
            <v>kg</v>
          </cell>
          <cell r="E90">
            <v>17300</v>
          </cell>
        </row>
        <row r="91">
          <cell r="B91">
            <v>91</v>
          </cell>
          <cell r="C91" t="str">
            <v>Nhựa thông</v>
          </cell>
          <cell r="D91" t="str">
            <v>kg</v>
          </cell>
          <cell r="E91">
            <v>8000</v>
          </cell>
        </row>
        <row r="92">
          <cell r="B92">
            <v>92</v>
          </cell>
          <cell r="C92" t="str">
            <v>Phễu cáp dầu bằng gang loại d=35mm2</v>
          </cell>
          <cell r="D92" t="str">
            <v>cái</v>
          </cell>
        </row>
        <row r="93">
          <cell r="B93">
            <v>93</v>
          </cell>
          <cell r="C93" t="str">
            <v>Phễu cáp dầu bằng gang loại d=70mm2</v>
          </cell>
          <cell r="D93" t="str">
            <v>cái</v>
          </cell>
        </row>
        <row r="94">
          <cell r="B94">
            <v>94</v>
          </cell>
          <cell r="C94" t="str">
            <v>Phễu cáp dầu bằng gang loại d=120mm2</v>
          </cell>
          <cell r="D94" t="str">
            <v>cái</v>
          </cell>
        </row>
        <row r="95">
          <cell r="B95">
            <v>95</v>
          </cell>
          <cell r="C95" t="str">
            <v>Phễu cáp dầu bằng gang loại d=185mm2</v>
          </cell>
          <cell r="D95" t="str">
            <v>cái</v>
          </cell>
        </row>
        <row r="96">
          <cell r="B96">
            <v>96</v>
          </cell>
          <cell r="C96" t="str">
            <v>Phễu cáp dầu bằng gang loại d=240mm2</v>
          </cell>
          <cell r="D96" t="str">
            <v>cái</v>
          </cell>
        </row>
        <row r="97">
          <cell r="B97">
            <v>97</v>
          </cell>
          <cell r="C97" t="str">
            <v>Phễu cáp dầu bằng gang loại d=300mm2</v>
          </cell>
          <cell r="D97" t="str">
            <v>cái</v>
          </cell>
        </row>
        <row r="98">
          <cell r="B98">
            <v>98</v>
          </cell>
          <cell r="C98" t="str">
            <v>Phễu cáp dầu bằng gang loại d=400mm2</v>
          </cell>
          <cell r="D98" t="str">
            <v>cái</v>
          </cell>
        </row>
        <row r="99">
          <cell r="B99">
            <v>99</v>
          </cell>
          <cell r="C99" t="str">
            <v>Phễu cáp dầu bằng tôn loại d=35mm2</v>
          </cell>
          <cell r="D99" t="str">
            <v>cái</v>
          </cell>
        </row>
        <row r="100">
          <cell r="B100">
            <v>100</v>
          </cell>
          <cell r="C100" t="str">
            <v>Phễu cáp dầu bằng tôn loại d=70mm2</v>
          </cell>
          <cell r="D100" t="str">
            <v>cái</v>
          </cell>
        </row>
        <row r="101">
          <cell r="B101">
            <v>101</v>
          </cell>
          <cell r="C101" t="str">
            <v>Phễu cáp dầu bằng tôn loại d=120mm2</v>
          </cell>
          <cell r="D101" t="str">
            <v>cái</v>
          </cell>
        </row>
        <row r="102">
          <cell r="B102">
            <v>102</v>
          </cell>
          <cell r="C102" t="str">
            <v>Phễu cáp dầu bằng tôn loại d=185mm2</v>
          </cell>
          <cell r="D102" t="str">
            <v>cái</v>
          </cell>
        </row>
        <row r="103">
          <cell r="B103">
            <v>103</v>
          </cell>
          <cell r="C103" t="str">
            <v>Phễu cáp dầu bằng tôn loại d=240mm2</v>
          </cell>
          <cell r="D103" t="str">
            <v>cái</v>
          </cell>
        </row>
        <row r="104">
          <cell r="B104">
            <v>104</v>
          </cell>
          <cell r="C104" t="str">
            <v>Phễu cáp dầu bằng tôn loại d=300mm2</v>
          </cell>
          <cell r="D104" t="str">
            <v>cái</v>
          </cell>
        </row>
        <row r="105">
          <cell r="B105">
            <v>105</v>
          </cell>
          <cell r="C105" t="str">
            <v>Phễu cáp dầu bằng tôn loại d=400mm2</v>
          </cell>
          <cell r="D105" t="str">
            <v>cái</v>
          </cell>
        </row>
        <row r="106">
          <cell r="B106">
            <v>106</v>
          </cell>
          <cell r="C106" t="str">
            <v>Que hàn d4</v>
          </cell>
          <cell r="D106" t="str">
            <v>kg</v>
          </cell>
          <cell r="E106">
            <v>7004</v>
          </cell>
        </row>
        <row r="107">
          <cell r="B107">
            <v>107</v>
          </cell>
          <cell r="C107" t="str">
            <v xml:space="preserve">Sơn cách điện </v>
          </cell>
          <cell r="D107" t="str">
            <v>kg</v>
          </cell>
          <cell r="E107">
            <v>27273</v>
          </cell>
        </row>
        <row r="108">
          <cell r="B108">
            <v>108</v>
          </cell>
          <cell r="C108" t="str">
            <v>Sơn chống axít</v>
          </cell>
          <cell r="D108" t="str">
            <v>kg</v>
          </cell>
          <cell r="E108">
            <v>27273</v>
          </cell>
        </row>
        <row r="109">
          <cell r="B109">
            <v>109</v>
          </cell>
          <cell r="C109" t="str">
            <v>Sơn chống rỉ</v>
          </cell>
          <cell r="D109" t="str">
            <v>kg</v>
          </cell>
          <cell r="E109">
            <v>9091</v>
          </cell>
        </row>
        <row r="110">
          <cell r="B110">
            <v>110</v>
          </cell>
          <cell r="C110" t="str">
            <v>Sơn màu Bach Tuyết</v>
          </cell>
          <cell r="D110" t="str">
            <v>kg</v>
          </cell>
          <cell r="E110">
            <v>27273</v>
          </cell>
        </row>
        <row r="111">
          <cell r="B111">
            <v>111</v>
          </cell>
          <cell r="C111" t="str">
            <v>Sơn màu ghi</v>
          </cell>
          <cell r="D111" t="str">
            <v>kg</v>
          </cell>
          <cell r="E111">
            <v>27273</v>
          </cell>
        </row>
        <row r="112">
          <cell r="B112">
            <v>112</v>
          </cell>
          <cell r="C112" t="str">
            <v>Thép lá 1mm</v>
          </cell>
          <cell r="D112" t="str">
            <v>kg</v>
          </cell>
          <cell r="E112">
            <v>10000</v>
          </cell>
        </row>
        <row r="113">
          <cell r="B113">
            <v>113</v>
          </cell>
          <cell r="C113" t="str">
            <v>Thiếc hàn</v>
          </cell>
          <cell r="D113" t="str">
            <v>kg</v>
          </cell>
          <cell r="E113">
            <v>34600</v>
          </cell>
        </row>
        <row r="114">
          <cell r="B114">
            <v>114</v>
          </cell>
          <cell r="C114" t="str">
            <v>Vải nhựa</v>
          </cell>
          <cell r="D114" t="str">
            <v>m2</v>
          </cell>
          <cell r="E114">
            <v>10609</v>
          </cell>
        </row>
        <row r="115">
          <cell r="B115">
            <v>115</v>
          </cell>
          <cell r="C115" t="str">
            <v>Vải trắng</v>
          </cell>
          <cell r="D115" t="str">
            <v>m</v>
          </cell>
          <cell r="E115">
            <v>8000</v>
          </cell>
        </row>
        <row r="116">
          <cell r="B116">
            <v>116</v>
          </cell>
          <cell r="C116" t="str">
            <v>Vật liệu cố định ống</v>
          </cell>
          <cell r="D116" t="str">
            <v>cái</v>
          </cell>
          <cell r="E116">
            <v>2000</v>
          </cell>
        </row>
        <row r="117">
          <cell r="B117">
            <v>117</v>
          </cell>
          <cell r="C117" t="str">
            <v>Vật liệu khác</v>
          </cell>
          <cell r="D117" t="str">
            <v>%</v>
          </cell>
        </row>
        <row r="118">
          <cell r="B118">
            <v>118</v>
          </cell>
          <cell r="C118" t="str">
            <v>Vazơlin</v>
          </cell>
          <cell r="D118" t="str">
            <v>kg</v>
          </cell>
          <cell r="E118">
            <v>24000</v>
          </cell>
        </row>
        <row r="119">
          <cell r="B119">
            <v>119</v>
          </cell>
          <cell r="C119" t="str">
            <v xml:space="preserve">Xăng </v>
          </cell>
          <cell r="D119" t="str">
            <v>kg</v>
          </cell>
          <cell r="E119">
            <v>8409</v>
          </cell>
        </row>
        <row r="120">
          <cell r="B120">
            <v>120</v>
          </cell>
          <cell r="C120" t="str">
            <v>Ximăng PC30</v>
          </cell>
          <cell r="D120" t="str">
            <v>kg</v>
          </cell>
          <cell r="E120">
            <v>914</v>
          </cell>
        </row>
        <row r="121">
          <cell r="B121">
            <v>121</v>
          </cell>
          <cell r="C121" t="str">
            <v>Mỡ các loại</v>
          </cell>
          <cell r="D121" t="str">
            <v>kg</v>
          </cell>
          <cell r="E121">
            <v>13377</v>
          </cell>
        </row>
        <row r="122">
          <cell r="B122">
            <v>122</v>
          </cell>
          <cell r="C122" t="str">
            <v>Mỡ YOC</v>
          </cell>
          <cell r="D122" t="str">
            <v>kg</v>
          </cell>
          <cell r="E122">
            <v>25000</v>
          </cell>
        </row>
        <row r="123">
          <cell r="B123">
            <v>123</v>
          </cell>
          <cell r="C123" t="str">
            <v>Năng lượng điện</v>
          </cell>
          <cell r="D123" t="str">
            <v>kwh</v>
          </cell>
          <cell r="E123">
            <v>1622.01</v>
          </cell>
        </row>
        <row r="125">
          <cell r="B125">
            <v>6030</v>
          </cell>
          <cell r="C125" t="str">
            <v>Ngày công bậc 3,0/7</v>
          </cell>
          <cell r="D125" t="str">
            <v>công</v>
          </cell>
          <cell r="E125">
            <v>178307.69230769231</v>
          </cell>
        </row>
        <row r="126">
          <cell r="B126">
            <v>6035</v>
          </cell>
          <cell r="C126" t="str">
            <v>Ngày công bậc 3,5/7</v>
          </cell>
          <cell r="D126" t="str">
            <v>công</v>
          </cell>
          <cell r="E126">
            <v>193653.84615384616</v>
          </cell>
        </row>
        <row r="127">
          <cell r="B127">
            <v>6400</v>
          </cell>
          <cell r="C127" t="str">
            <v>Ngày công bậc 4,0/7</v>
          </cell>
          <cell r="D127" t="str">
            <v>công</v>
          </cell>
          <cell r="E127">
            <v>209000</v>
          </cell>
        </row>
        <row r="128">
          <cell r="B128">
            <v>6450</v>
          </cell>
          <cell r="C128" t="str">
            <v>Ngày công bậc 4,5/7</v>
          </cell>
          <cell r="D128" t="str">
            <v>công</v>
          </cell>
          <cell r="E128">
            <v>227634.61538461538</v>
          </cell>
        </row>
        <row r="129">
          <cell r="B129">
            <v>6500</v>
          </cell>
          <cell r="C129" t="str">
            <v>Ngày công bậc 5,0/7</v>
          </cell>
          <cell r="D129" t="str">
            <v>công</v>
          </cell>
          <cell r="E129">
            <v>246269.23076923078</v>
          </cell>
        </row>
        <row r="131">
          <cell r="B131">
            <v>7001</v>
          </cell>
          <cell r="C131" t="str">
            <v>Máy khoan điện cầm tay 0,6kw</v>
          </cell>
          <cell r="D131" t="str">
            <v>ca</v>
          </cell>
          <cell r="E131">
            <v>169483</v>
          </cell>
        </row>
        <row r="132">
          <cell r="B132">
            <v>7002</v>
          </cell>
          <cell r="C132" t="str">
            <v>Máy lọc dầu cải tạo YBM-2</v>
          </cell>
          <cell r="D132" t="str">
            <v>ca</v>
          </cell>
          <cell r="E132">
            <v>757784</v>
          </cell>
        </row>
        <row r="133">
          <cell r="B133">
            <v>7003</v>
          </cell>
          <cell r="C133" t="str">
            <v>Máy lọc dầu hợp bộ KATO KLVC-4AXVSO</v>
          </cell>
          <cell r="D133" t="str">
            <v>ca</v>
          </cell>
          <cell r="E133">
            <v>1452021</v>
          </cell>
        </row>
        <row r="134">
          <cell r="B134">
            <v>7004</v>
          </cell>
          <cell r="C134" t="str">
            <v>Máy lọc ép</v>
          </cell>
          <cell r="D134" t="str">
            <v>ca</v>
          </cell>
          <cell r="E134">
            <v>24073</v>
          </cell>
        </row>
        <row r="135">
          <cell r="B135">
            <v>7005</v>
          </cell>
          <cell r="C135" t="str">
            <v>Máy thử cao áp AI-70</v>
          </cell>
          <cell r="D135" t="str">
            <v>ca</v>
          </cell>
          <cell r="E135">
            <v>439078</v>
          </cell>
        </row>
        <row r="136">
          <cell r="B136">
            <v>7006</v>
          </cell>
          <cell r="C136" t="str">
            <v>Máy hàn 15kw</v>
          </cell>
          <cell r="D136" t="str">
            <v>ca</v>
          </cell>
          <cell r="E136">
            <v>276193</v>
          </cell>
        </row>
        <row r="137">
          <cell r="B137">
            <v>7007</v>
          </cell>
          <cell r="C137" t="str">
            <v>Máy hàn điện 14KW</v>
          </cell>
          <cell r="D137" t="str">
            <v>ca</v>
          </cell>
          <cell r="E137">
            <v>276193</v>
          </cell>
        </row>
        <row r="138">
          <cell r="B138">
            <v>7008</v>
          </cell>
          <cell r="C138" t="str">
            <v>Máy khác</v>
          </cell>
          <cell r="D138" t="str">
            <v>%</v>
          </cell>
        </row>
        <row r="139">
          <cell r="B139">
            <v>7009</v>
          </cell>
          <cell r="C139" t="str">
            <v>Máy ép dầu cốt</v>
          </cell>
          <cell r="D139" t="str">
            <v>ca</v>
          </cell>
          <cell r="E139">
            <v>58907</v>
          </cell>
        </row>
        <row r="140">
          <cell r="B140">
            <v>7010</v>
          </cell>
          <cell r="C140" t="str">
            <v>Máy bơm chân không</v>
          </cell>
          <cell r="D140" t="str">
            <v>ca</v>
          </cell>
          <cell r="E140">
            <v>158497</v>
          </cell>
        </row>
        <row r="141">
          <cell r="B141">
            <v>7011</v>
          </cell>
          <cell r="C141" t="str">
            <v>Máy bơm ly tâm</v>
          </cell>
          <cell r="D141" t="str">
            <v>ca</v>
          </cell>
          <cell r="E141">
            <v>155865</v>
          </cell>
        </row>
        <row r="142">
          <cell r="B142">
            <v>7012</v>
          </cell>
          <cell r="C142" t="str">
            <v>Đèn khò</v>
          </cell>
          <cell r="D142" t="str">
            <v>ca</v>
          </cell>
          <cell r="E142">
            <v>220492</v>
          </cell>
        </row>
        <row r="143">
          <cell r="B143">
            <v>7013</v>
          </cell>
          <cell r="C143" t="str">
            <v>Cần trục bánh hơi 10 tấn</v>
          </cell>
          <cell r="D143" t="str">
            <v>ca</v>
          </cell>
          <cell r="E143">
            <v>2185011</v>
          </cell>
        </row>
        <row r="144">
          <cell r="B144">
            <v>7014</v>
          </cell>
          <cell r="C144" t="str">
            <v>Cần trục bánh hơi 16 tấn</v>
          </cell>
          <cell r="D144" t="str">
            <v>ca</v>
          </cell>
          <cell r="E144">
            <v>2480206</v>
          </cell>
        </row>
        <row r="145">
          <cell r="B145">
            <v>7015</v>
          </cell>
          <cell r="C145" t="str">
            <v>Cần trục bánh hơi 5 tấn</v>
          </cell>
          <cell r="D145" t="str">
            <v>ca</v>
          </cell>
          <cell r="E145">
            <v>1620520</v>
          </cell>
        </row>
        <row r="146">
          <cell r="B146">
            <v>7016</v>
          </cell>
          <cell r="C146" t="str">
            <v>Xe nâng thang</v>
          </cell>
          <cell r="D146" t="str">
            <v>ca</v>
          </cell>
          <cell r="E146">
            <v>1567289</v>
          </cell>
        </row>
      </sheetData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Dinh muc chi tiet"/>
      <sheetName val="Vat lieu"/>
      <sheetName val="Don gia Chi tiet de in"/>
      <sheetName val="Nhan cong"/>
      <sheetName val="GIACMHTXL (2)"/>
    </sheetNames>
    <sheetDataSet>
      <sheetData sheetId="0"/>
      <sheetData sheetId="1"/>
      <sheetData sheetId="2">
        <row r="1">
          <cell r="B1">
            <v>1</v>
          </cell>
          <cell r="C1" t="str">
            <v>Amiang tấm</v>
          </cell>
          <cell r="D1" t="str">
            <v>kg</v>
          </cell>
          <cell r="E1">
            <v>41600</v>
          </cell>
        </row>
        <row r="2">
          <cell r="B2">
            <v>2</v>
          </cell>
          <cell r="C2" t="str">
            <v>Băng dính cách điện</v>
          </cell>
          <cell r="D2" t="str">
            <v xml:space="preserve">cuộn </v>
          </cell>
          <cell r="E2">
            <v>5000</v>
          </cell>
        </row>
        <row r="3">
          <cell r="B3">
            <v>3</v>
          </cell>
          <cell r="C3" t="str">
            <v>Băng nilông các loại</v>
          </cell>
          <cell r="D3" t="str">
            <v xml:space="preserve">cuộn </v>
          </cell>
          <cell r="E3">
            <v>8000</v>
          </cell>
        </row>
        <row r="4">
          <cell r="B4">
            <v>4</v>
          </cell>
          <cell r="C4" t="str">
            <v>Bulông d=6 L =&gt;60</v>
          </cell>
          <cell r="D4" t="str">
            <v>cái</v>
          </cell>
        </row>
        <row r="5">
          <cell r="B5">
            <v>5</v>
          </cell>
          <cell r="C5" t="str">
            <v>Bulông êcu M 16x50</v>
          </cell>
          <cell r="D5" t="str">
            <v>bộ</v>
          </cell>
          <cell r="E5">
            <v>1600</v>
          </cell>
        </row>
        <row r="6">
          <cell r="B6">
            <v>6</v>
          </cell>
          <cell r="C6" t="str">
            <v>Bulông fi 10 L = 56 - 110</v>
          </cell>
          <cell r="D6" t="str">
            <v>cái</v>
          </cell>
          <cell r="E6">
            <v>2800</v>
          </cell>
        </row>
        <row r="7">
          <cell r="B7">
            <v>7</v>
          </cell>
          <cell r="C7" t="str">
            <v>Cát vàng</v>
          </cell>
          <cell r="D7" t="str">
            <v>m3</v>
          </cell>
          <cell r="E7">
            <v>68182</v>
          </cell>
        </row>
        <row r="8">
          <cell r="B8">
            <v>8</v>
          </cell>
          <cell r="C8" t="str">
            <v>Chất cách điện</v>
          </cell>
          <cell r="D8" t="str">
            <v>kg</v>
          </cell>
          <cell r="E8">
            <v>15450</v>
          </cell>
        </row>
        <row r="9">
          <cell r="B9">
            <v>9</v>
          </cell>
          <cell r="C9" t="str">
            <v>Chổi sơn</v>
          </cell>
          <cell r="D9" t="str">
            <v>cái</v>
          </cell>
          <cell r="E9">
            <v>1000</v>
          </cell>
        </row>
        <row r="10">
          <cell r="B10">
            <v>10</v>
          </cell>
          <cell r="C10" t="str">
            <v>Cọc tiếp địa</v>
          </cell>
          <cell r="D10" t="str">
            <v>cọc</v>
          </cell>
        </row>
        <row r="11">
          <cell r="B11">
            <v>11</v>
          </cell>
          <cell r="C11" t="str">
            <v>Colie</v>
          </cell>
          <cell r="D11" t="str">
            <v>bộ</v>
          </cell>
          <cell r="E11">
            <v>15000</v>
          </cell>
        </row>
        <row r="12">
          <cell r="B12">
            <v>12</v>
          </cell>
          <cell r="C12" t="str">
            <v>Cồn công nghiệp</v>
          </cell>
          <cell r="D12" t="str">
            <v>kg</v>
          </cell>
          <cell r="E12">
            <v>6600</v>
          </cell>
        </row>
        <row r="13">
          <cell r="B13">
            <v>13</v>
          </cell>
          <cell r="C13" t="str">
            <v>Củi đun</v>
          </cell>
          <cell r="D13" t="str">
            <v>kg</v>
          </cell>
        </row>
        <row r="14">
          <cell r="B14">
            <v>14</v>
          </cell>
          <cell r="C14" t="str">
            <v>Dầu biến áp</v>
          </cell>
          <cell r="D14" t="str">
            <v>kg</v>
          </cell>
        </row>
        <row r="15">
          <cell r="B15">
            <v>15</v>
          </cell>
          <cell r="C15" t="str">
            <v>Đầu cốt 35mm2</v>
          </cell>
          <cell r="D15" t="str">
            <v>cái</v>
          </cell>
        </row>
        <row r="16">
          <cell r="B16">
            <v>16</v>
          </cell>
          <cell r="C16" t="str">
            <v>Đầu cốt 50mm2</v>
          </cell>
          <cell r="D16" t="str">
            <v>cái</v>
          </cell>
        </row>
        <row r="17">
          <cell r="B17">
            <v>17</v>
          </cell>
          <cell r="C17" t="str">
            <v>Đầu cốt 70mm2</v>
          </cell>
          <cell r="D17" t="str">
            <v>cái</v>
          </cell>
        </row>
        <row r="18">
          <cell r="B18">
            <v>18</v>
          </cell>
          <cell r="C18" t="str">
            <v>Đầu cốt 95mm2</v>
          </cell>
          <cell r="D18" t="str">
            <v>cái</v>
          </cell>
        </row>
        <row r="19">
          <cell r="B19">
            <v>19</v>
          </cell>
          <cell r="C19" t="str">
            <v>Đầu cốt 120mm2</v>
          </cell>
          <cell r="D19" t="str">
            <v>cái</v>
          </cell>
        </row>
        <row r="20">
          <cell r="B20">
            <v>20</v>
          </cell>
          <cell r="C20" t="str">
            <v>Đầu cốt 150mm2</v>
          </cell>
          <cell r="D20" t="str">
            <v>cái</v>
          </cell>
        </row>
        <row r="21">
          <cell r="B21">
            <v>21</v>
          </cell>
          <cell r="C21" t="str">
            <v>Đầu cốt 185mm2</v>
          </cell>
          <cell r="D21" t="str">
            <v>cái</v>
          </cell>
        </row>
        <row r="22">
          <cell r="B22">
            <v>22</v>
          </cell>
          <cell r="C22" t="str">
            <v>Đầu cốt 240mm2</v>
          </cell>
          <cell r="D22" t="str">
            <v>cái</v>
          </cell>
        </row>
        <row r="23">
          <cell r="B23">
            <v>23</v>
          </cell>
          <cell r="C23" t="str">
            <v>Đầu cốt 300mm2</v>
          </cell>
          <cell r="D23" t="str">
            <v>cái</v>
          </cell>
        </row>
        <row r="24">
          <cell r="B24">
            <v>24</v>
          </cell>
          <cell r="C24" t="str">
            <v>Đầu cốt 400mm2</v>
          </cell>
          <cell r="D24" t="str">
            <v>cái</v>
          </cell>
        </row>
        <row r="25">
          <cell r="B25">
            <v>25</v>
          </cell>
          <cell r="C25" t="str">
            <v>Dầu Diezen</v>
          </cell>
          <cell r="D25" t="str">
            <v>kg</v>
          </cell>
          <cell r="E25">
            <v>8305</v>
          </cell>
        </row>
        <row r="26">
          <cell r="B26">
            <v>26</v>
          </cell>
          <cell r="C26" t="str">
            <v>Dầu nhờn</v>
          </cell>
          <cell r="D26" t="str">
            <v>kg</v>
          </cell>
          <cell r="E26">
            <v>12753</v>
          </cell>
        </row>
        <row r="27">
          <cell r="B27">
            <v>27</v>
          </cell>
          <cell r="C27" t="str">
            <v>Dây đồng 25mm2</v>
          </cell>
          <cell r="D27" t="str">
            <v>m</v>
          </cell>
          <cell r="E27">
            <v>39480</v>
          </cell>
        </row>
        <row r="28">
          <cell r="B28">
            <v>28</v>
          </cell>
          <cell r="C28" t="str">
            <v>Dây dồng trần 100 mm2</v>
          </cell>
          <cell r="D28" t="str">
            <v>m</v>
          </cell>
        </row>
        <row r="29">
          <cell r="B29">
            <v>29</v>
          </cell>
          <cell r="C29" t="str">
            <v>Dây thép fi 2-4</v>
          </cell>
          <cell r="D29" t="str">
            <v>kg</v>
          </cell>
          <cell r="E29">
            <v>987</v>
          </cell>
        </row>
        <row r="30">
          <cell r="B30">
            <v>30</v>
          </cell>
          <cell r="C30" t="str">
            <v>Dây thép mạ kẽm fi 2-4</v>
          </cell>
          <cell r="D30" t="str">
            <v>kg</v>
          </cell>
          <cell r="E30">
            <v>16500</v>
          </cell>
        </row>
        <row r="31">
          <cell r="B31">
            <v>31</v>
          </cell>
          <cell r="C31" t="str">
            <v>Dây thép mạ kẽm fi 4-6</v>
          </cell>
          <cell r="D31" t="str">
            <v>m</v>
          </cell>
          <cell r="E31">
            <v>2220</v>
          </cell>
        </row>
        <row r="32">
          <cell r="B32">
            <v>32</v>
          </cell>
          <cell r="C32" t="str">
            <v>Đồng lá 0,5mm</v>
          </cell>
          <cell r="D32" t="str">
            <v>kg</v>
          </cell>
          <cell r="E32">
            <v>30000</v>
          </cell>
        </row>
        <row r="33">
          <cell r="B33">
            <v>33</v>
          </cell>
          <cell r="C33" t="str">
            <v>Ghen nilông</v>
          </cell>
          <cell r="D33" t="str">
            <v>m</v>
          </cell>
          <cell r="E33">
            <v>860</v>
          </cell>
        </row>
        <row r="34">
          <cell r="B34">
            <v>34</v>
          </cell>
          <cell r="C34" t="str">
            <v>Giấy ráp</v>
          </cell>
          <cell r="D34" t="str">
            <v>tờ</v>
          </cell>
          <cell r="E34">
            <v>5000</v>
          </cell>
        </row>
        <row r="35">
          <cell r="B35">
            <v>35</v>
          </cell>
          <cell r="C35" t="str">
            <v>Giẻ lau</v>
          </cell>
          <cell r="D35" t="str">
            <v>kg</v>
          </cell>
          <cell r="E35">
            <v>2500</v>
          </cell>
        </row>
        <row r="36">
          <cell r="B36">
            <v>36</v>
          </cell>
          <cell r="C36" t="str">
            <v>Gỗ kê chèn</v>
          </cell>
          <cell r="D36" t="str">
            <v>m3</v>
          </cell>
          <cell r="E36">
            <v>2934545</v>
          </cell>
        </row>
        <row r="37">
          <cell r="B37">
            <v>37</v>
          </cell>
          <cell r="C37" t="str">
            <v>Gỗ ván nhóm 4</v>
          </cell>
          <cell r="D37" t="str">
            <v>m3</v>
          </cell>
          <cell r="E37">
            <v>4089091</v>
          </cell>
        </row>
        <row r="38">
          <cell r="B38">
            <v>38</v>
          </cell>
          <cell r="C38" t="str">
            <v>Gôm lắc</v>
          </cell>
          <cell r="D38" t="str">
            <v>kg</v>
          </cell>
          <cell r="E38">
            <v>45000</v>
          </cell>
        </row>
        <row r="39">
          <cell r="B39">
            <v>39</v>
          </cell>
          <cell r="C39" t="str">
            <v>Hộp nối cáp</v>
          </cell>
          <cell r="D39" t="str">
            <v>cái</v>
          </cell>
        </row>
        <row r="40">
          <cell r="B40">
            <v>40</v>
          </cell>
          <cell r="C40" t="str">
            <v>Hộp nối cáp dầu 10-15KV loại 35mm2</v>
          </cell>
          <cell r="D40" t="str">
            <v>bộ</v>
          </cell>
        </row>
        <row r="41">
          <cell r="B41">
            <v>41</v>
          </cell>
          <cell r="C41" t="str">
            <v>Hộp nối cáp dầu 10-15KV loại 70mm2</v>
          </cell>
          <cell r="D41" t="str">
            <v>bộ</v>
          </cell>
        </row>
        <row r="42">
          <cell r="B42">
            <v>42</v>
          </cell>
          <cell r="C42" t="str">
            <v>Hộp nối cáp dầu 10-15KV loại 120mm2</v>
          </cell>
          <cell r="D42" t="str">
            <v>bộ</v>
          </cell>
        </row>
        <row r="43">
          <cell r="B43">
            <v>43</v>
          </cell>
          <cell r="C43" t="str">
            <v>Hộp nối cáp dầu 10-15KV loại 185mm2</v>
          </cell>
          <cell r="D43" t="str">
            <v>bộ</v>
          </cell>
        </row>
        <row r="44">
          <cell r="B44">
            <v>44</v>
          </cell>
          <cell r="C44" t="str">
            <v>Hộp nối cáp dầu 10-15KV loại 240mm2</v>
          </cell>
          <cell r="D44" t="str">
            <v>bộ</v>
          </cell>
        </row>
        <row r="45">
          <cell r="B45">
            <v>45</v>
          </cell>
          <cell r="C45" t="str">
            <v>Hộp nối cáp dầu 10-15KV loại 300mm2</v>
          </cell>
          <cell r="D45" t="str">
            <v>bộ</v>
          </cell>
        </row>
        <row r="46">
          <cell r="B46">
            <v>46</v>
          </cell>
          <cell r="C46" t="str">
            <v>Hộp nối cáp dầu 10-15KV loại 400mm2</v>
          </cell>
          <cell r="D46" t="str">
            <v>bộ</v>
          </cell>
        </row>
        <row r="47">
          <cell r="B47">
            <v>47</v>
          </cell>
          <cell r="C47" t="str">
            <v>Hộp nối cáp dầu 110KV loại 35mm2</v>
          </cell>
          <cell r="D47" t="str">
            <v>bộ</v>
          </cell>
        </row>
        <row r="48">
          <cell r="B48">
            <v>48</v>
          </cell>
          <cell r="C48" t="str">
            <v>Hộp nối cáp dầu 110KV loại 70mm2</v>
          </cell>
          <cell r="D48" t="str">
            <v>bộ</v>
          </cell>
        </row>
        <row r="49">
          <cell r="B49">
            <v>49</v>
          </cell>
          <cell r="C49" t="str">
            <v>Hộp nối cáp dầu 110KV loại 120mm2</v>
          </cell>
          <cell r="D49" t="str">
            <v>bộ</v>
          </cell>
        </row>
        <row r="50">
          <cell r="B50">
            <v>50</v>
          </cell>
          <cell r="C50" t="str">
            <v>Hộp nối cáp dầu 110KV loại 185mm2</v>
          </cell>
          <cell r="D50" t="str">
            <v>bộ</v>
          </cell>
        </row>
        <row r="51">
          <cell r="B51">
            <v>51</v>
          </cell>
          <cell r="C51" t="str">
            <v>Hộp nối cáp dầu 110KV loại 240mm2</v>
          </cell>
          <cell r="D51" t="str">
            <v>bộ</v>
          </cell>
        </row>
        <row r="52">
          <cell r="B52">
            <v>52</v>
          </cell>
          <cell r="C52" t="str">
            <v>Hộp nối cáp dầu 110KV loại 300mm2</v>
          </cell>
          <cell r="D52" t="str">
            <v>bộ</v>
          </cell>
        </row>
        <row r="53">
          <cell r="B53">
            <v>53</v>
          </cell>
          <cell r="C53" t="str">
            <v>Hộp nối cáp dầu 110KV loại 400mm2</v>
          </cell>
          <cell r="D53" t="str">
            <v>bộ</v>
          </cell>
        </row>
        <row r="54">
          <cell r="B54">
            <v>54</v>
          </cell>
          <cell r="C54" t="str">
            <v>Hộp nối cáp dầu 1KV loại 35mm2</v>
          </cell>
          <cell r="D54" t="str">
            <v>bộ</v>
          </cell>
        </row>
        <row r="55">
          <cell r="B55">
            <v>55</v>
          </cell>
          <cell r="C55" t="str">
            <v>Hộp nối cáp dầu 1KV loại 70mm2</v>
          </cell>
          <cell r="D55" t="str">
            <v>bộ</v>
          </cell>
        </row>
        <row r="56">
          <cell r="B56">
            <v>56</v>
          </cell>
          <cell r="C56" t="str">
            <v>Hộp nối cáp dầu 1KV loại 120mm2</v>
          </cell>
          <cell r="D56" t="str">
            <v>bộ</v>
          </cell>
        </row>
        <row r="57">
          <cell r="B57">
            <v>57</v>
          </cell>
          <cell r="C57" t="str">
            <v>Hộp nối cáp dầu 1KV loại 185mm2</v>
          </cell>
          <cell r="D57" t="str">
            <v>bộ</v>
          </cell>
        </row>
        <row r="58">
          <cell r="B58">
            <v>58</v>
          </cell>
          <cell r="C58" t="str">
            <v>Hộp nối cáp dầu 1KV loại 240mm2</v>
          </cell>
          <cell r="D58" t="str">
            <v>bộ</v>
          </cell>
        </row>
        <row r="59">
          <cell r="B59">
            <v>59</v>
          </cell>
          <cell r="C59" t="str">
            <v>Hộp nối cáp dầu 1KV loại 300mm3</v>
          </cell>
          <cell r="D59" t="str">
            <v>bộ</v>
          </cell>
        </row>
        <row r="60">
          <cell r="B60">
            <v>60</v>
          </cell>
          <cell r="C60" t="str">
            <v>Hộp nối cáp dầu 1KV loại 400mm4</v>
          </cell>
          <cell r="D60" t="str">
            <v>bộ</v>
          </cell>
        </row>
        <row r="61">
          <cell r="B61">
            <v>61</v>
          </cell>
          <cell r="C61" t="str">
            <v>Hộp nối cáp dầu 22KV loại 35mm2</v>
          </cell>
          <cell r="D61" t="str">
            <v>bộ</v>
          </cell>
        </row>
        <row r="62">
          <cell r="B62">
            <v>62</v>
          </cell>
          <cell r="C62" t="str">
            <v>Hộp nối cáp dầu 22KV loại 70mm2</v>
          </cell>
          <cell r="D62" t="str">
            <v>bộ</v>
          </cell>
        </row>
        <row r="63">
          <cell r="B63">
            <v>63</v>
          </cell>
          <cell r="C63" t="str">
            <v>Hộp nối cáp dầu 22KV loại 120mm2</v>
          </cell>
          <cell r="D63" t="str">
            <v>bộ</v>
          </cell>
        </row>
        <row r="64">
          <cell r="B64">
            <v>64</v>
          </cell>
          <cell r="C64" t="str">
            <v>Hộp nối cáp dầu 22KV loại 185mm2</v>
          </cell>
          <cell r="D64" t="str">
            <v>bộ</v>
          </cell>
        </row>
        <row r="65">
          <cell r="B65">
            <v>65</v>
          </cell>
          <cell r="C65" t="str">
            <v>Hộp nối cáp dầu 22KV loại 240mm2</v>
          </cell>
          <cell r="D65" t="str">
            <v>bộ</v>
          </cell>
        </row>
        <row r="66">
          <cell r="B66">
            <v>66</v>
          </cell>
          <cell r="C66" t="str">
            <v>Hộp nối cáp dầu 22KV loại 300mm2</v>
          </cell>
          <cell r="D66" t="str">
            <v>bộ</v>
          </cell>
        </row>
        <row r="67">
          <cell r="B67">
            <v>67</v>
          </cell>
          <cell r="C67" t="str">
            <v>Hộp nối cáp dầu 22KV loại 400mm2</v>
          </cell>
          <cell r="D67" t="str">
            <v>bộ</v>
          </cell>
        </row>
        <row r="68">
          <cell r="B68">
            <v>68</v>
          </cell>
          <cell r="C68" t="str">
            <v>Hộp nối cáp dầu 35KV loại 35mm2</v>
          </cell>
          <cell r="D68" t="str">
            <v>bộ</v>
          </cell>
        </row>
        <row r="69">
          <cell r="B69">
            <v>69</v>
          </cell>
          <cell r="C69" t="str">
            <v>Hộp nối cáp dầu 35KV loại 70mm2</v>
          </cell>
          <cell r="D69" t="str">
            <v>bộ</v>
          </cell>
        </row>
        <row r="70">
          <cell r="B70">
            <v>70</v>
          </cell>
          <cell r="C70" t="str">
            <v>Hộp nối cáp dầu 35KV loại 120mm2</v>
          </cell>
          <cell r="D70" t="str">
            <v>bộ</v>
          </cell>
        </row>
        <row r="71">
          <cell r="B71">
            <v>71</v>
          </cell>
          <cell r="C71" t="str">
            <v>Hộp nối cáp dầu 35KV loại 185mm2</v>
          </cell>
          <cell r="D71" t="str">
            <v>bộ</v>
          </cell>
        </row>
        <row r="72">
          <cell r="B72">
            <v>72</v>
          </cell>
          <cell r="C72" t="str">
            <v>Hộp nối cáp dầu 35KV loại 240mm2</v>
          </cell>
          <cell r="D72" t="str">
            <v>bộ</v>
          </cell>
        </row>
        <row r="73">
          <cell r="B73">
            <v>73</v>
          </cell>
          <cell r="C73" t="str">
            <v>Hộp nối cáp dầu 35KV loại 300mm2</v>
          </cell>
          <cell r="D73" t="str">
            <v>bộ</v>
          </cell>
        </row>
        <row r="74">
          <cell r="B74">
            <v>74</v>
          </cell>
          <cell r="C74" t="str">
            <v>Hộp nối cáp dầu 35KV loại 400mm2</v>
          </cell>
          <cell r="D74" t="str">
            <v>bộ</v>
          </cell>
        </row>
        <row r="75">
          <cell r="B75">
            <v>75</v>
          </cell>
          <cell r="C75" t="str">
            <v>Hộp nối cáp dầu 3-6KV loại 35mm2</v>
          </cell>
          <cell r="D75" t="str">
            <v>bộ</v>
          </cell>
        </row>
        <row r="76">
          <cell r="B76">
            <v>76</v>
          </cell>
          <cell r="C76" t="str">
            <v>Hộp nối cáp dầu 3-6KV loại 70mm2</v>
          </cell>
          <cell r="D76" t="str">
            <v>bộ</v>
          </cell>
        </row>
        <row r="77">
          <cell r="B77">
            <v>77</v>
          </cell>
          <cell r="C77" t="str">
            <v>Hộp nối cáp dầu 3-6KV loại 120mm2</v>
          </cell>
          <cell r="D77" t="str">
            <v>bộ</v>
          </cell>
        </row>
        <row r="78">
          <cell r="B78">
            <v>78</v>
          </cell>
          <cell r="C78" t="str">
            <v>Hộp nối cáp dầu 3-6KV loại 185mm2</v>
          </cell>
          <cell r="D78" t="str">
            <v>bộ</v>
          </cell>
        </row>
        <row r="79">
          <cell r="B79">
            <v>79</v>
          </cell>
          <cell r="C79" t="str">
            <v>Hộp nối cáp dầu 3-6KV loại 240mm2</v>
          </cell>
          <cell r="D79" t="str">
            <v>bộ</v>
          </cell>
        </row>
        <row r="80">
          <cell r="B80">
            <v>80</v>
          </cell>
          <cell r="C80" t="str">
            <v>Hộp nối cáp dầu 3-6KV loại 300mm2</v>
          </cell>
          <cell r="D80" t="str">
            <v>bộ</v>
          </cell>
        </row>
        <row r="81">
          <cell r="B81">
            <v>81</v>
          </cell>
          <cell r="C81" t="str">
            <v>Hộp nối cáp dầu 3-6KV loại 400mm2</v>
          </cell>
          <cell r="D81" t="str">
            <v>bộ</v>
          </cell>
        </row>
        <row r="82">
          <cell r="B82">
            <v>82</v>
          </cell>
          <cell r="C82" t="str">
            <v>Hộp nối cáp dầu 66KV loại 35mm2</v>
          </cell>
          <cell r="D82" t="str">
            <v>bộ</v>
          </cell>
        </row>
        <row r="83">
          <cell r="B83">
            <v>83</v>
          </cell>
          <cell r="C83" t="str">
            <v>Hộp nối cáp dầu 66KV loại 70mm2</v>
          </cell>
          <cell r="D83" t="str">
            <v>bộ</v>
          </cell>
        </row>
        <row r="84">
          <cell r="B84">
            <v>84</v>
          </cell>
          <cell r="C84" t="str">
            <v>Hộp nối cáp dầu 66KV loại 120mm2</v>
          </cell>
          <cell r="D84" t="str">
            <v>bộ</v>
          </cell>
        </row>
        <row r="85">
          <cell r="B85">
            <v>85</v>
          </cell>
          <cell r="C85" t="str">
            <v>Hộp nối cáp dầu 66KV loại 185mm2</v>
          </cell>
          <cell r="D85" t="str">
            <v>bộ</v>
          </cell>
        </row>
        <row r="86">
          <cell r="B86">
            <v>86</v>
          </cell>
          <cell r="C86" t="str">
            <v>Hộp nối cáp dầu 66KV loại 240mm2</v>
          </cell>
          <cell r="D86" t="str">
            <v>bộ</v>
          </cell>
        </row>
        <row r="87">
          <cell r="B87">
            <v>87</v>
          </cell>
          <cell r="C87" t="str">
            <v>Hộp nối cáp dầu 66KV loại 300mm2</v>
          </cell>
          <cell r="D87" t="str">
            <v>bộ</v>
          </cell>
        </row>
        <row r="88">
          <cell r="B88">
            <v>88</v>
          </cell>
          <cell r="C88" t="str">
            <v>Hộp nối cáp dầu 66KV loại 400mm2</v>
          </cell>
          <cell r="D88" t="str">
            <v>bộ</v>
          </cell>
        </row>
        <row r="89">
          <cell r="B89">
            <v>89</v>
          </cell>
          <cell r="C89" t="str">
            <v>Keo dán</v>
          </cell>
          <cell r="D89" t="str">
            <v>kg</v>
          </cell>
          <cell r="E89">
            <v>45000</v>
          </cell>
        </row>
        <row r="90">
          <cell r="B90">
            <v>90</v>
          </cell>
          <cell r="C90" t="str">
            <v>Ma tít</v>
          </cell>
          <cell r="D90" t="str">
            <v>kg</v>
          </cell>
          <cell r="E90">
            <v>17300</v>
          </cell>
        </row>
        <row r="91">
          <cell r="B91">
            <v>91</v>
          </cell>
          <cell r="C91" t="str">
            <v>Nhựa thông</v>
          </cell>
          <cell r="D91" t="str">
            <v>kg</v>
          </cell>
          <cell r="E91">
            <v>8000</v>
          </cell>
        </row>
        <row r="92">
          <cell r="B92">
            <v>92</v>
          </cell>
          <cell r="C92" t="str">
            <v>Phễu cáp dầu bằng gang loại d=35mm2</v>
          </cell>
          <cell r="D92" t="str">
            <v>cái</v>
          </cell>
        </row>
        <row r="93">
          <cell r="B93">
            <v>93</v>
          </cell>
          <cell r="C93" t="str">
            <v>Phễu cáp dầu bằng gang loại d=70mm2</v>
          </cell>
          <cell r="D93" t="str">
            <v>cái</v>
          </cell>
        </row>
        <row r="94">
          <cell r="B94">
            <v>94</v>
          </cell>
          <cell r="C94" t="str">
            <v>Phễu cáp dầu bằng gang loại d=120mm2</v>
          </cell>
          <cell r="D94" t="str">
            <v>cái</v>
          </cell>
        </row>
        <row r="95">
          <cell r="B95">
            <v>95</v>
          </cell>
          <cell r="C95" t="str">
            <v>Phễu cáp dầu bằng gang loại d=185mm2</v>
          </cell>
          <cell r="D95" t="str">
            <v>cái</v>
          </cell>
        </row>
        <row r="96">
          <cell r="B96">
            <v>96</v>
          </cell>
          <cell r="C96" t="str">
            <v>Phễu cáp dầu bằng gang loại d=240mm2</v>
          </cell>
          <cell r="D96" t="str">
            <v>cái</v>
          </cell>
        </row>
        <row r="97">
          <cell r="B97">
            <v>97</v>
          </cell>
          <cell r="C97" t="str">
            <v>Phễu cáp dầu bằng gang loại d=300mm2</v>
          </cell>
          <cell r="D97" t="str">
            <v>cái</v>
          </cell>
        </row>
        <row r="98">
          <cell r="B98">
            <v>98</v>
          </cell>
          <cell r="C98" t="str">
            <v>Phễu cáp dầu bằng gang loại d=400mm2</v>
          </cell>
          <cell r="D98" t="str">
            <v>cái</v>
          </cell>
        </row>
        <row r="99">
          <cell r="B99">
            <v>99</v>
          </cell>
          <cell r="C99" t="str">
            <v>Phễu cáp dầu bằng tôn loại d=35mm2</v>
          </cell>
          <cell r="D99" t="str">
            <v>cái</v>
          </cell>
        </row>
        <row r="100">
          <cell r="B100">
            <v>100</v>
          </cell>
          <cell r="C100" t="str">
            <v>Phễu cáp dầu bằng tôn loại d=70mm2</v>
          </cell>
          <cell r="D100" t="str">
            <v>cái</v>
          </cell>
        </row>
        <row r="101">
          <cell r="B101">
            <v>101</v>
          </cell>
          <cell r="C101" t="str">
            <v>Phễu cáp dầu bằng tôn loại d=120mm2</v>
          </cell>
          <cell r="D101" t="str">
            <v>cái</v>
          </cell>
        </row>
        <row r="102">
          <cell r="B102">
            <v>102</v>
          </cell>
          <cell r="C102" t="str">
            <v>Phễu cáp dầu bằng tôn loại d=185mm2</v>
          </cell>
          <cell r="D102" t="str">
            <v>cái</v>
          </cell>
        </row>
        <row r="103">
          <cell r="B103">
            <v>103</v>
          </cell>
          <cell r="C103" t="str">
            <v>Phễu cáp dầu bằng tôn loại d=240mm2</v>
          </cell>
          <cell r="D103" t="str">
            <v>cái</v>
          </cell>
        </row>
        <row r="104">
          <cell r="B104">
            <v>104</v>
          </cell>
          <cell r="C104" t="str">
            <v>Phễu cáp dầu bằng tôn loại d=300mm2</v>
          </cell>
          <cell r="D104" t="str">
            <v>cái</v>
          </cell>
        </row>
        <row r="105">
          <cell r="B105">
            <v>105</v>
          </cell>
          <cell r="C105" t="str">
            <v>Phễu cáp dầu bằng tôn loại d=400mm2</v>
          </cell>
          <cell r="D105" t="str">
            <v>cái</v>
          </cell>
        </row>
        <row r="106">
          <cell r="B106">
            <v>106</v>
          </cell>
          <cell r="C106" t="str">
            <v>Que hàn d4</v>
          </cell>
          <cell r="D106" t="str">
            <v>kg</v>
          </cell>
          <cell r="E106">
            <v>7004</v>
          </cell>
        </row>
        <row r="107">
          <cell r="B107">
            <v>107</v>
          </cell>
          <cell r="C107" t="str">
            <v xml:space="preserve">Sơn cách điện </v>
          </cell>
          <cell r="D107" t="str">
            <v>kg</v>
          </cell>
          <cell r="E107">
            <v>27273</v>
          </cell>
        </row>
        <row r="108">
          <cell r="B108">
            <v>108</v>
          </cell>
          <cell r="C108" t="str">
            <v>Sơn chống axít</v>
          </cell>
          <cell r="D108" t="str">
            <v>kg</v>
          </cell>
          <cell r="E108">
            <v>27273</v>
          </cell>
        </row>
        <row r="109">
          <cell r="B109">
            <v>109</v>
          </cell>
          <cell r="C109" t="str">
            <v>Sơn chống rỉ</v>
          </cell>
          <cell r="D109" t="str">
            <v>kg</v>
          </cell>
          <cell r="E109">
            <v>9091</v>
          </cell>
        </row>
        <row r="110">
          <cell r="B110">
            <v>110</v>
          </cell>
          <cell r="C110" t="str">
            <v>Sơn màu Bach Tuyết</v>
          </cell>
          <cell r="D110" t="str">
            <v>kg</v>
          </cell>
          <cell r="E110">
            <v>27273</v>
          </cell>
        </row>
        <row r="111">
          <cell r="B111">
            <v>111</v>
          </cell>
          <cell r="C111" t="str">
            <v>Sơn màu ghi</v>
          </cell>
          <cell r="D111" t="str">
            <v>kg</v>
          </cell>
          <cell r="E111">
            <v>27273</v>
          </cell>
        </row>
        <row r="112">
          <cell r="B112">
            <v>112</v>
          </cell>
          <cell r="C112" t="str">
            <v>Thép lá 1mm</v>
          </cell>
          <cell r="D112" t="str">
            <v>kg</v>
          </cell>
          <cell r="E112">
            <v>10000</v>
          </cell>
        </row>
        <row r="113">
          <cell r="B113">
            <v>113</v>
          </cell>
          <cell r="C113" t="str">
            <v>Thiếc hàn</v>
          </cell>
          <cell r="D113" t="str">
            <v>kg</v>
          </cell>
          <cell r="E113">
            <v>34600</v>
          </cell>
        </row>
        <row r="114">
          <cell r="B114">
            <v>114</v>
          </cell>
          <cell r="C114" t="str">
            <v>Vải nhựa</v>
          </cell>
          <cell r="D114" t="str">
            <v>m2</v>
          </cell>
          <cell r="E114">
            <v>10609</v>
          </cell>
        </row>
        <row r="115">
          <cell r="B115">
            <v>115</v>
          </cell>
          <cell r="C115" t="str">
            <v>Vải trắng</v>
          </cell>
          <cell r="D115" t="str">
            <v>m</v>
          </cell>
          <cell r="E115">
            <v>8000</v>
          </cell>
        </row>
        <row r="116">
          <cell r="B116">
            <v>116</v>
          </cell>
          <cell r="C116" t="str">
            <v>Vật liệu cố định ống</v>
          </cell>
          <cell r="D116" t="str">
            <v>cái</v>
          </cell>
          <cell r="E116">
            <v>2000</v>
          </cell>
        </row>
        <row r="117">
          <cell r="B117">
            <v>117</v>
          </cell>
          <cell r="C117" t="str">
            <v>Vật liệu khác</v>
          </cell>
          <cell r="D117" t="str">
            <v>%</v>
          </cell>
        </row>
        <row r="118">
          <cell r="B118">
            <v>118</v>
          </cell>
          <cell r="C118" t="str">
            <v>Vazơlin</v>
          </cell>
          <cell r="D118" t="str">
            <v>kg</v>
          </cell>
          <cell r="E118">
            <v>24000</v>
          </cell>
        </row>
        <row r="119">
          <cell r="B119">
            <v>119</v>
          </cell>
          <cell r="C119" t="str">
            <v xml:space="preserve">Xăng </v>
          </cell>
          <cell r="D119" t="str">
            <v>kg</v>
          </cell>
          <cell r="E119">
            <v>8409</v>
          </cell>
        </row>
        <row r="120">
          <cell r="B120">
            <v>120</v>
          </cell>
          <cell r="C120" t="str">
            <v>Ximăng PC30</v>
          </cell>
          <cell r="D120" t="str">
            <v>kg</v>
          </cell>
          <cell r="E120">
            <v>914</v>
          </cell>
        </row>
        <row r="121">
          <cell r="B121">
            <v>121</v>
          </cell>
          <cell r="C121" t="str">
            <v>Mỡ các loại</v>
          </cell>
          <cell r="D121" t="str">
            <v>kg</v>
          </cell>
          <cell r="E121">
            <v>13377</v>
          </cell>
        </row>
        <row r="122">
          <cell r="B122">
            <v>122</v>
          </cell>
          <cell r="C122" t="str">
            <v>Mỡ YOC</v>
          </cell>
          <cell r="D122" t="str">
            <v>kg</v>
          </cell>
          <cell r="E122">
            <v>25000</v>
          </cell>
        </row>
        <row r="123">
          <cell r="B123">
            <v>123</v>
          </cell>
          <cell r="C123" t="str">
            <v>Năng lượng điện</v>
          </cell>
          <cell r="D123" t="str">
            <v>kwh</v>
          </cell>
          <cell r="E123">
            <v>1622.01</v>
          </cell>
        </row>
        <row r="125">
          <cell r="B125">
            <v>6030</v>
          </cell>
          <cell r="C125" t="str">
            <v>Ngày công bậc 3,0/7</v>
          </cell>
          <cell r="D125" t="str">
            <v>công</v>
          </cell>
          <cell r="E125">
            <v>178307.69230769231</v>
          </cell>
        </row>
        <row r="126">
          <cell r="B126">
            <v>6035</v>
          </cell>
          <cell r="C126" t="str">
            <v>Ngày công bậc 3,5/7</v>
          </cell>
          <cell r="D126" t="str">
            <v>công</v>
          </cell>
          <cell r="E126">
            <v>193653.84615384616</v>
          </cell>
        </row>
        <row r="127">
          <cell r="B127">
            <v>6400</v>
          </cell>
          <cell r="C127" t="str">
            <v>Ngày công bậc 4,0/7</v>
          </cell>
          <cell r="D127" t="str">
            <v>công</v>
          </cell>
          <cell r="E127">
            <v>209000</v>
          </cell>
        </row>
        <row r="128">
          <cell r="B128">
            <v>6450</v>
          </cell>
          <cell r="C128" t="str">
            <v>Ngày công bậc 4,5/7</v>
          </cell>
          <cell r="D128" t="str">
            <v>công</v>
          </cell>
          <cell r="E128">
            <v>227634.61538461538</v>
          </cell>
        </row>
        <row r="129">
          <cell r="B129">
            <v>6500</v>
          </cell>
          <cell r="C129" t="str">
            <v>Ngày công bậc 5,0/7</v>
          </cell>
          <cell r="D129" t="str">
            <v>công</v>
          </cell>
          <cell r="E129">
            <v>246269.23076923078</v>
          </cell>
        </row>
        <row r="131">
          <cell r="B131">
            <v>7001</v>
          </cell>
          <cell r="C131" t="str">
            <v>Máy khoan điện cầm tay 0,6kw</v>
          </cell>
          <cell r="D131" t="str">
            <v>ca</v>
          </cell>
          <cell r="E131">
            <v>169483</v>
          </cell>
        </row>
        <row r="132">
          <cell r="B132">
            <v>7002</v>
          </cell>
          <cell r="C132" t="str">
            <v>Máy lọc dầu cải tạo YBM-2</v>
          </cell>
          <cell r="D132" t="str">
            <v>ca</v>
          </cell>
          <cell r="E132">
            <v>757784</v>
          </cell>
        </row>
        <row r="133">
          <cell r="B133">
            <v>7003</v>
          </cell>
          <cell r="C133" t="str">
            <v>Máy lọc dầu hợp bộ KATO KLVC-4AXVSO</v>
          </cell>
          <cell r="D133" t="str">
            <v>ca</v>
          </cell>
          <cell r="E133">
            <v>1452021</v>
          </cell>
        </row>
        <row r="134">
          <cell r="B134">
            <v>7004</v>
          </cell>
          <cell r="C134" t="str">
            <v>Máy lọc ép</v>
          </cell>
          <cell r="D134" t="str">
            <v>ca</v>
          </cell>
          <cell r="E134">
            <v>24073</v>
          </cell>
        </row>
        <row r="135">
          <cell r="B135">
            <v>7005</v>
          </cell>
          <cell r="C135" t="str">
            <v>Máy thử cao áp AI-70</v>
          </cell>
          <cell r="D135" t="str">
            <v>ca</v>
          </cell>
          <cell r="E135">
            <v>439078</v>
          </cell>
        </row>
        <row r="136">
          <cell r="B136">
            <v>7006</v>
          </cell>
          <cell r="C136" t="str">
            <v>Máy hàn 15kw</v>
          </cell>
          <cell r="D136" t="str">
            <v>ca</v>
          </cell>
          <cell r="E136">
            <v>276193</v>
          </cell>
        </row>
        <row r="137">
          <cell r="B137">
            <v>7007</v>
          </cell>
          <cell r="C137" t="str">
            <v>Máy hàn điện 14KW</v>
          </cell>
          <cell r="D137" t="str">
            <v>ca</v>
          </cell>
          <cell r="E137">
            <v>276193</v>
          </cell>
        </row>
        <row r="138">
          <cell r="B138">
            <v>7008</v>
          </cell>
          <cell r="C138" t="str">
            <v>Máy khác</v>
          </cell>
          <cell r="D138" t="str">
            <v>%</v>
          </cell>
        </row>
        <row r="139">
          <cell r="B139">
            <v>7009</v>
          </cell>
          <cell r="C139" t="str">
            <v>Máy ép dầu cốt</v>
          </cell>
          <cell r="D139" t="str">
            <v>ca</v>
          </cell>
          <cell r="E139">
            <v>58907</v>
          </cell>
        </row>
        <row r="140">
          <cell r="B140">
            <v>7010</v>
          </cell>
          <cell r="C140" t="str">
            <v>Máy bơm chân không</v>
          </cell>
          <cell r="D140" t="str">
            <v>ca</v>
          </cell>
          <cell r="E140">
            <v>158497</v>
          </cell>
        </row>
        <row r="141">
          <cell r="B141">
            <v>7011</v>
          </cell>
          <cell r="C141" t="str">
            <v>Máy bơm ly tâm</v>
          </cell>
          <cell r="D141" t="str">
            <v>ca</v>
          </cell>
          <cell r="E141">
            <v>155865</v>
          </cell>
        </row>
        <row r="142">
          <cell r="B142">
            <v>7012</v>
          </cell>
          <cell r="C142" t="str">
            <v>Đèn khò</v>
          </cell>
          <cell r="D142" t="str">
            <v>ca</v>
          </cell>
          <cell r="E142">
            <v>220492</v>
          </cell>
        </row>
        <row r="143">
          <cell r="B143">
            <v>7013</v>
          </cell>
          <cell r="C143" t="str">
            <v>Cần trục bánh hơi 10 tấn</v>
          </cell>
          <cell r="D143" t="str">
            <v>ca</v>
          </cell>
          <cell r="E143">
            <v>2185011</v>
          </cell>
        </row>
        <row r="144">
          <cell r="B144">
            <v>7014</v>
          </cell>
          <cell r="C144" t="str">
            <v>Cần trục bánh hơi 16 tấn</v>
          </cell>
          <cell r="D144" t="str">
            <v>ca</v>
          </cell>
          <cell r="E144">
            <v>2480206</v>
          </cell>
        </row>
        <row r="145">
          <cell r="B145">
            <v>7015</v>
          </cell>
          <cell r="C145" t="str">
            <v>Cần trục bánh hơi 5 tấn</v>
          </cell>
          <cell r="D145" t="str">
            <v>ca</v>
          </cell>
          <cell r="E145">
            <v>1620520</v>
          </cell>
        </row>
        <row r="146">
          <cell r="B146">
            <v>7016</v>
          </cell>
          <cell r="C146" t="str">
            <v>Xe nâng thang</v>
          </cell>
          <cell r="D146" t="str">
            <v>ca</v>
          </cell>
          <cell r="E146">
            <v>1567289</v>
          </cell>
        </row>
      </sheetData>
      <sheetData sheetId="3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03"/>
      <sheetName val="HSLUONGTHO"/>
      <sheetName val="BUNL"/>
      <sheetName val="CUOCVC"/>
      <sheetName val="giacuoc"/>
      <sheetName val="CULYTHICONG"/>
      <sheetName val="CHIETTINHDGVATLIEU"/>
      <sheetName val="DGTH"/>
      <sheetName val="CTDGCV-HO"/>
      <sheetName val="GIAVL"/>
      <sheetName val="LUONGHTXL"/>
      <sheetName val="GIACMHTXL"/>
      <sheetName val="CPLT"/>
      <sheetName val="GIACMHTXL (2)"/>
      <sheetName val="CHIETTINHVUAXIMANG"/>
      <sheetName val="GIAVUABT"/>
      <sheetName val="NHAPLIEU"/>
      <sheetName val="00000000"/>
      <sheetName val="SILICATE"/>
      <sheetName val="??-BLDG"/>
    </sheetNames>
    <sheetDataSet>
      <sheetData sheetId="0"/>
      <sheetData sheetId="1">
        <row r="4">
          <cell r="B4" t="str">
            <v>Thành phần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18">
          <cell r="C18" t="str">
            <v>Máy đào một gầu, bánh xích - dung tích gầu:</v>
          </cell>
          <cell r="W18" t="str">
            <v>Giá ca máy</v>
          </cell>
        </row>
        <row r="19">
          <cell r="A19" t="str">
            <v>MĐ0,22m³</v>
          </cell>
          <cell r="B19">
            <v>1</v>
          </cell>
          <cell r="C19" t="str">
            <v>Máy đào bánh xích 0,22m³</v>
          </cell>
          <cell r="D19" t="str">
            <v>ca</v>
          </cell>
          <cell r="E19">
            <v>260</v>
          </cell>
          <cell r="F19">
            <v>18</v>
          </cell>
          <cell r="G19">
            <v>6.04</v>
          </cell>
          <cell r="H19">
            <v>5</v>
          </cell>
          <cell r="I19">
            <v>411345</v>
          </cell>
          <cell r="J19">
            <v>32.4</v>
          </cell>
          <cell r="K19" t="str">
            <v>lítdiezel</v>
          </cell>
          <cell r="L19">
            <v>0</v>
          </cell>
          <cell r="M19" t="str">
            <v>1x4/7</v>
          </cell>
          <cell r="N19">
            <v>270538.44230769225</v>
          </cell>
          <cell r="O19">
            <v>95558.607692307691</v>
          </cell>
          <cell r="P19">
            <v>79104.807692307688</v>
          </cell>
          <cell r="Q19">
            <v>255214.15199999997</v>
          </cell>
          <cell r="R19">
            <v>12760.7076</v>
          </cell>
          <cell r="S19">
            <v>267974.85959999997</v>
          </cell>
          <cell r="T19">
            <v>74675.769230769234</v>
          </cell>
          <cell r="U19">
            <v>787852.48652307689</v>
          </cell>
          <cell r="V19">
            <v>0</v>
          </cell>
        </row>
        <row r="20">
          <cell r="A20" t="str">
            <v>MĐ0,3m³</v>
          </cell>
          <cell r="B20">
            <v>2</v>
          </cell>
          <cell r="C20" t="str">
            <v>Máy đào bánh xích 0,3m³</v>
          </cell>
          <cell r="D20" t="str">
            <v>ca</v>
          </cell>
          <cell r="E20">
            <v>260</v>
          </cell>
          <cell r="F20">
            <v>18</v>
          </cell>
          <cell r="G20">
            <v>6.04</v>
          </cell>
          <cell r="H20">
            <v>5</v>
          </cell>
          <cell r="I20">
            <v>497970</v>
          </cell>
          <cell r="J20">
            <v>35.1</v>
          </cell>
          <cell r="K20" t="str">
            <v>lítdiezel</v>
          </cell>
          <cell r="L20">
            <v>0</v>
          </cell>
          <cell r="M20" t="str">
            <v>1x4/7</v>
          </cell>
          <cell r="N20">
            <v>327511.03846153844</v>
          </cell>
          <cell r="O20">
            <v>115682.26153846155</v>
          </cell>
          <cell r="P20">
            <v>95763.461538461532</v>
          </cell>
          <cell r="Q20">
            <v>276481.99800000002</v>
          </cell>
          <cell r="R20">
            <v>13824.099900000001</v>
          </cell>
          <cell r="S20">
            <v>290306.09790000005</v>
          </cell>
          <cell r="T20">
            <v>74675.769230769234</v>
          </cell>
          <cell r="U20">
            <v>903938.62866923085</v>
          </cell>
          <cell r="V20">
            <v>0</v>
          </cell>
        </row>
        <row r="21">
          <cell r="A21" t="str">
            <v>MĐ0,4m³</v>
          </cell>
          <cell r="B21">
            <v>3</v>
          </cell>
          <cell r="C21" t="str">
            <v>Máy đào bánh xích 0,4m³</v>
          </cell>
          <cell r="D21" t="str">
            <v>ca</v>
          </cell>
          <cell r="E21">
            <v>260</v>
          </cell>
          <cell r="F21">
            <v>17</v>
          </cell>
          <cell r="G21">
            <v>5.76</v>
          </cell>
          <cell r="H21">
            <v>5</v>
          </cell>
          <cell r="I21">
            <v>589149</v>
          </cell>
          <cell r="J21">
            <v>42.66</v>
          </cell>
          <cell r="K21" t="str">
            <v>lítdiezel</v>
          </cell>
          <cell r="L21">
            <v>0</v>
          </cell>
          <cell r="M21" t="str">
            <v>1x4/7</v>
          </cell>
          <cell r="N21">
            <v>365952.16730769241</v>
          </cell>
          <cell r="O21">
            <v>130519.16307692307</v>
          </cell>
          <cell r="P21">
            <v>113297.88461538461</v>
          </cell>
          <cell r="Q21">
            <v>336031.96679999994</v>
          </cell>
          <cell r="R21">
            <v>16801.598339999997</v>
          </cell>
          <cell r="S21">
            <v>352833.56513999996</v>
          </cell>
          <cell r="T21">
            <v>74675.769230769234</v>
          </cell>
          <cell r="U21">
            <v>1037278.5493707693</v>
          </cell>
          <cell r="V21">
            <v>0</v>
          </cell>
        </row>
        <row r="22">
          <cell r="A22" t="str">
            <v>MĐ0,5m3</v>
          </cell>
          <cell r="B22">
            <v>4</v>
          </cell>
          <cell r="C22" t="str">
            <v>Máy đào bánh xích 0,5m³</v>
          </cell>
          <cell r="D22" t="str">
            <v>ca</v>
          </cell>
          <cell r="E22">
            <v>260</v>
          </cell>
          <cell r="F22">
            <v>17</v>
          </cell>
          <cell r="G22">
            <v>5.76</v>
          </cell>
          <cell r="H22">
            <v>5</v>
          </cell>
          <cell r="I22">
            <v>692604</v>
          </cell>
          <cell r="J22">
            <v>51.3</v>
          </cell>
          <cell r="K22" t="str">
            <v>lítdiezel</v>
          </cell>
          <cell r="L22">
            <v>0</v>
          </cell>
          <cell r="M22" t="str">
            <v>1x4/7</v>
          </cell>
          <cell r="N22">
            <v>430213.63846153853</v>
          </cell>
          <cell r="O22">
            <v>153438.42461538463</v>
          </cell>
          <cell r="P22">
            <v>133193.07692307697</v>
          </cell>
          <cell r="Q22">
            <v>404089.07399999996</v>
          </cell>
          <cell r="R22">
            <v>20204.453699999998</v>
          </cell>
          <cell r="S22">
            <v>424293.52769999998</v>
          </cell>
          <cell r="T22">
            <v>74675.769230769234</v>
          </cell>
          <cell r="U22">
            <v>1215814.4369307694</v>
          </cell>
          <cell r="V22">
            <v>0</v>
          </cell>
        </row>
        <row r="23">
          <cell r="A23" t="str">
            <v>MĐ0,65m³</v>
          </cell>
          <cell r="B23">
            <v>5</v>
          </cell>
          <cell r="C23" t="str">
            <v>Máy đào bánh xích 0,65m³</v>
          </cell>
          <cell r="D23" t="str">
            <v>ca</v>
          </cell>
          <cell r="E23">
            <v>260</v>
          </cell>
          <cell r="F23">
            <v>17</v>
          </cell>
          <cell r="G23">
            <v>5.76</v>
          </cell>
          <cell r="H23">
            <v>5</v>
          </cell>
          <cell r="I23">
            <v>782397</v>
          </cell>
          <cell r="J23">
            <v>59.4</v>
          </cell>
          <cell r="K23" t="str">
            <v>lítdiezel</v>
          </cell>
          <cell r="L23">
            <v>0</v>
          </cell>
          <cell r="M23" t="str">
            <v>1x3/7+1x5/7</v>
          </cell>
          <cell r="N23">
            <v>485988.9057692308</v>
          </cell>
          <cell r="O23">
            <v>173331.02769230769</v>
          </cell>
          <cell r="P23">
            <v>150460.96153846153</v>
          </cell>
          <cell r="Q23">
            <v>467892.61199999996</v>
          </cell>
          <cell r="R23">
            <v>23394.6306</v>
          </cell>
          <cell r="S23">
            <v>491287.24259999994</v>
          </cell>
          <cell r="T23">
            <v>151096.15384615384</v>
          </cell>
          <cell r="U23">
            <v>1452164.2914461538</v>
          </cell>
          <cell r="V23">
            <v>0</v>
          </cell>
        </row>
        <row r="24">
          <cell r="A24" t="str">
            <v>MĐ0,8m³</v>
          </cell>
          <cell r="B24">
            <v>1</v>
          </cell>
          <cell r="C24" t="str">
            <v>Máy đào bánh xích 0,8m³</v>
          </cell>
          <cell r="D24" t="str">
            <v>ca</v>
          </cell>
          <cell r="E24">
            <v>260</v>
          </cell>
          <cell r="F24">
            <v>17</v>
          </cell>
          <cell r="G24">
            <v>5.76</v>
          </cell>
          <cell r="H24">
            <v>5</v>
          </cell>
          <cell r="I24">
            <v>860637</v>
          </cell>
          <cell r="J24">
            <v>64.8</v>
          </cell>
          <cell r="K24" t="str">
            <v>lítdiezel</v>
          </cell>
          <cell r="L24">
            <v>1343923.8697499998</v>
          </cell>
          <cell r="M24" t="str">
            <v>1x3/7+1x5/7</v>
          </cell>
          <cell r="N24">
            <v>534587.98269230779</v>
          </cell>
          <cell r="O24">
            <v>190664.19692307693</v>
          </cell>
          <cell r="P24">
            <v>165507.1153846154</v>
          </cell>
          <cell r="Q24">
            <v>510428.30399999995</v>
          </cell>
          <cell r="R24">
            <v>25521.415199999999</v>
          </cell>
          <cell r="S24">
            <v>535949.71919999993</v>
          </cell>
          <cell r="T24">
            <v>151096.15384615384</v>
          </cell>
          <cell r="U24">
            <v>1577805.1680461538</v>
          </cell>
          <cell r="V24">
            <v>1343923.8697499998</v>
          </cell>
          <cell r="W24">
            <v>1224811</v>
          </cell>
        </row>
        <row r="25">
          <cell r="A25" t="str">
            <v>MĐ1m³</v>
          </cell>
          <cell r="B25">
            <v>2</v>
          </cell>
          <cell r="C25" t="str">
            <v>Máy đào bánh xích 1m³</v>
          </cell>
          <cell r="D25" t="str">
            <v>ca</v>
          </cell>
          <cell r="E25">
            <v>260</v>
          </cell>
          <cell r="F25">
            <v>17</v>
          </cell>
          <cell r="G25">
            <v>5.76</v>
          </cell>
          <cell r="H25">
            <v>5</v>
          </cell>
          <cell r="I25">
            <v>967896</v>
          </cell>
          <cell r="J25">
            <v>74.52</v>
          </cell>
          <cell r="K25" t="str">
            <v>lítdiezel</v>
          </cell>
          <cell r="L25">
            <v>0</v>
          </cell>
          <cell r="M25" t="str">
            <v>1x4/7+1x6/7</v>
          </cell>
          <cell r="N25">
            <v>601212.32307692314</v>
          </cell>
          <cell r="O25">
            <v>214426.19076923077</v>
          </cell>
          <cell r="P25">
            <v>186133.84615384616</v>
          </cell>
          <cell r="Q25">
            <v>586992.54959999991</v>
          </cell>
          <cell r="R25">
            <v>29349.627479999996</v>
          </cell>
          <cell r="S25">
            <v>616342.17707999994</v>
          </cell>
          <cell r="T25">
            <v>171813.46153846156</v>
          </cell>
          <cell r="U25">
            <v>1789927.9986184614</v>
          </cell>
          <cell r="V25">
            <v>0</v>
          </cell>
        </row>
        <row r="26">
          <cell r="A26" t="str">
            <v>MĐ1,2m³</v>
          </cell>
          <cell r="B26">
            <v>3</v>
          </cell>
          <cell r="C26" t="str">
            <v>Máy đào bánh xích 1,2m³</v>
          </cell>
          <cell r="D26" t="str">
            <v>ca</v>
          </cell>
          <cell r="E26">
            <v>260</v>
          </cell>
          <cell r="F26">
            <v>17</v>
          </cell>
          <cell r="G26">
            <v>5.76</v>
          </cell>
          <cell r="H26">
            <v>5</v>
          </cell>
          <cell r="I26">
            <v>1328630</v>
          </cell>
          <cell r="J26">
            <v>78.3</v>
          </cell>
          <cell r="K26" t="str">
            <v>lítdiezel</v>
          </cell>
          <cell r="L26">
            <v>0</v>
          </cell>
          <cell r="M26" t="str">
            <v>1x4/7+1x6/7</v>
          </cell>
          <cell r="N26">
            <v>825283.63461538474</v>
          </cell>
          <cell r="O26">
            <v>294342.64615384617</v>
          </cell>
          <cell r="P26">
            <v>255505.76923076922</v>
          </cell>
          <cell r="Q26">
            <v>616767.53399999999</v>
          </cell>
          <cell r="R26">
            <v>30838.376700000001</v>
          </cell>
          <cell r="S26">
            <v>647605.91070000001</v>
          </cell>
          <cell r="T26">
            <v>171813.46153846156</v>
          </cell>
          <cell r="U26">
            <v>2194551.4222384617</v>
          </cell>
          <cell r="V26">
            <v>0</v>
          </cell>
        </row>
        <row r="27">
          <cell r="A27" t="str">
            <v>MĐ1,25m3</v>
          </cell>
          <cell r="B27">
            <v>4</v>
          </cell>
          <cell r="C27" t="str">
            <v>Máy đào bánh xích 1,25m³</v>
          </cell>
          <cell r="D27" t="str">
            <v>ca</v>
          </cell>
          <cell r="E27">
            <v>260</v>
          </cell>
          <cell r="F27">
            <v>17</v>
          </cell>
          <cell r="G27">
            <v>5.76</v>
          </cell>
          <cell r="H27">
            <v>5</v>
          </cell>
          <cell r="I27">
            <v>1355540</v>
          </cell>
          <cell r="J27">
            <v>82.62</v>
          </cell>
          <cell r="K27" t="str">
            <v>lítdiezel</v>
          </cell>
          <cell r="L27">
            <v>1973990.0564999999</v>
          </cell>
          <cell r="M27" t="str">
            <v>1x4/7+1x6/7</v>
          </cell>
          <cell r="N27">
            <v>841998.88461538462</v>
          </cell>
          <cell r="O27">
            <v>300304.24615384609</v>
          </cell>
          <cell r="P27">
            <v>260680.76923076922</v>
          </cell>
          <cell r="Q27">
            <v>650796.08759999997</v>
          </cell>
          <cell r="R27">
            <v>32539.804380000001</v>
          </cell>
          <cell r="S27">
            <v>683335.89197999996</v>
          </cell>
          <cell r="T27">
            <v>171813.46153846156</v>
          </cell>
          <cell r="U27">
            <v>2258133.2535184612</v>
          </cell>
          <cell r="V27">
            <v>1973990.0564999999</v>
          </cell>
          <cell r="W27">
            <v>1799034</v>
          </cell>
        </row>
        <row r="28">
          <cell r="A28" t="str">
            <v>MĐ1,6m³</v>
          </cell>
          <cell r="B28">
            <v>5</v>
          </cell>
          <cell r="C28" t="str">
            <v>Máy đào bánh xích 1,6m³</v>
          </cell>
          <cell r="D28" t="str">
            <v>ca</v>
          </cell>
          <cell r="E28">
            <v>260</v>
          </cell>
          <cell r="F28">
            <v>16</v>
          </cell>
          <cell r="G28">
            <v>5.48</v>
          </cell>
          <cell r="H28">
            <v>5</v>
          </cell>
          <cell r="I28">
            <v>1632402</v>
          </cell>
          <cell r="J28">
            <v>113.22</v>
          </cell>
          <cell r="K28" t="str">
            <v>lítdiezel</v>
          </cell>
          <cell r="L28">
            <v>2200985.8447500002</v>
          </cell>
          <cell r="M28" t="str">
            <v>1x4/7+1x6/7</v>
          </cell>
          <cell r="N28">
            <v>954327.32307692303</v>
          </cell>
          <cell r="O28">
            <v>344060.11384615384</v>
          </cell>
          <cell r="P28">
            <v>313923.46153846156</v>
          </cell>
          <cell r="Q28">
            <v>891831.67559999996</v>
          </cell>
          <cell r="R28">
            <v>44591.583780000001</v>
          </cell>
          <cell r="S28">
            <v>936423.25937999994</v>
          </cell>
          <cell r="T28">
            <v>171813.46153846156</v>
          </cell>
          <cell r="U28">
            <v>2720547.6193799996</v>
          </cell>
          <cell r="V28">
            <v>2200985.8447500002</v>
          </cell>
          <cell r="W28">
            <v>2005911</v>
          </cell>
        </row>
        <row r="29">
          <cell r="A29" t="str">
            <v>MĐ2m³</v>
          </cell>
          <cell r="B29">
            <v>6</v>
          </cell>
          <cell r="C29" t="str">
            <v>Máy đào bánh xích 2m³</v>
          </cell>
          <cell r="D29" t="str">
            <v>ca</v>
          </cell>
          <cell r="E29">
            <v>260</v>
          </cell>
          <cell r="F29">
            <v>16</v>
          </cell>
          <cell r="G29">
            <v>5.48</v>
          </cell>
          <cell r="H29">
            <v>5</v>
          </cell>
          <cell r="I29">
            <v>2096910</v>
          </cell>
          <cell r="J29">
            <v>127.5</v>
          </cell>
          <cell r="K29" t="str">
            <v>lítdiezel</v>
          </cell>
          <cell r="L29">
            <v>0</v>
          </cell>
          <cell r="M29" t="str">
            <v>1x4/7+1x7/7</v>
          </cell>
          <cell r="N29">
            <v>1225885.8461538462</v>
          </cell>
          <cell r="O29">
            <v>441964.10769230768</v>
          </cell>
          <cell r="P29">
            <v>403251.92307692306</v>
          </cell>
          <cell r="Q29">
            <v>1004314.95</v>
          </cell>
          <cell r="R29">
            <v>50215.747499999998</v>
          </cell>
          <cell r="S29">
            <v>1054530.6975</v>
          </cell>
          <cell r="T29">
            <v>186206.5384615385</v>
          </cell>
          <cell r="U29">
            <v>3311839.1128846151</v>
          </cell>
          <cell r="V29">
            <v>0</v>
          </cell>
        </row>
        <row r="30">
          <cell r="A30" t="str">
            <v>MĐ2,3m³</v>
          </cell>
          <cell r="B30">
            <v>7</v>
          </cell>
          <cell r="C30" t="str">
            <v>Máy đào bánh xích 2,3m³</v>
          </cell>
          <cell r="D30" t="str">
            <v>ca</v>
          </cell>
          <cell r="E30">
            <v>260</v>
          </cell>
          <cell r="F30">
            <v>16</v>
          </cell>
          <cell r="G30">
            <v>5.48</v>
          </cell>
          <cell r="H30">
            <v>5</v>
          </cell>
          <cell r="I30">
            <v>2370038</v>
          </cell>
          <cell r="J30">
            <v>137.69999999999999</v>
          </cell>
          <cell r="K30" t="str">
            <v>lítdiezel</v>
          </cell>
          <cell r="L30">
            <v>2982668.9392500003</v>
          </cell>
          <cell r="M30" t="str">
            <v>1x4/7+1x7/7</v>
          </cell>
          <cell r="N30">
            <v>1385560.6769230769</v>
          </cell>
          <cell r="O30">
            <v>499531.08615384618</v>
          </cell>
          <cell r="P30">
            <v>455776.5384615385</v>
          </cell>
          <cell r="Q30">
            <v>1084660.1459999999</v>
          </cell>
          <cell r="R30">
            <v>54233.007299999997</v>
          </cell>
          <cell r="S30">
            <v>1138893.1532999999</v>
          </cell>
          <cell r="T30">
            <v>186206.5384615385</v>
          </cell>
          <cell r="U30">
            <v>3665967.9933000002</v>
          </cell>
          <cell r="V30">
            <v>2982668.9392500003</v>
          </cell>
          <cell r="W30">
            <v>2718313</v>
          </cell>
        </row>
        <row r="31">
          <cell r="A31" t="str">
            <v>MĐ2,5m³</v>
          </cell>
          <cell r="B31">
            <v>8</v>
          </cell>
          <cell r="C31" t="str">
            <v>Máy đào bánh xích 2,5m³</v>
          </cell>
          <cell r="D31" t="str">
            <v>ca</v>
          </cell>
          <cell r="E31">
            <v>300</v>
          </cell>
          <cell r="F31">
            <v>16</v>
          </cell>
          <cell r="G31">
            <v>5.48</v>
          </cell>
          <cell r="H31">
            <v>5</v>
          </cell>
          <cell r="I31">
            <v>2818574</v>
          </cell>
          <cell r="J31">
            <v>163.71</v>
          </cell>
          <cell r="K31" t="str">
            <v>lítdiezel</v>
          </cell>
          <cell r="L31">
            <v>0</v>
          </cell>
          <cell r="M31" t="str">
            <v>1x4/7+1x7/7</v>
          </cell>
          <cell r="N31">
            <v>1428077.4933333332</v>
          </cell>
          <cell r="O31">
            <v>514859.51733333332</v>
          </cell>
          <cell r="P31">
            <v>469762.33333333331</v>
          </cell>
          <cell r="Q31">
            <v>1289540.3958000001</v>
          </cell>
          <cell r="R31">
            <v>64477.019790000006</v>
          </cell>
          <cell r="S31">
            <v>1354017.4155900001</v>
          </cell>
          <cell r="T31">
            <v>186206.5384615385</v>
          </cell>
          <cell r="U31">
            <v>3952923.2980515384</v>
          </cell>
          <cell r="V31">
            <v>0</v>
          </cell>
        </row>
        <row r="32">
          <cell r="A32" t="str">
            <v>MĐ3,5m³</v>
          </cell>
          <cell r="B32">
            <v>9</v>
          </cell>
          <cell r="C32" t="str">
            <v>Máy đào bánh xích 3,5m³</v>
          </cell>
          <cell r="D32" t="str">
            <v>ca</v>
          </cell>
          <cell r="E32">
            <v>300</v>
          </cell>
          <cell r="F32">
            <v>14</v>
          </cell>
          <cell r="G32">
            <v>4.08</v>
          </cell>
          <cell r="H32">
            <v>5</v>
          </cell>
          <cell r="I32">
            <v>4932396</v>
          </cell>
          <cell r="J32">
            <v>196.35</v>
          </cell>
          <cell r="K32" t="str">
            <v>lítdiezel</v>
          </cell>
          <cell r="L32">
            <v>0</v>
          </cell>
          <cell r="M32" t="str">
            <v>1x4/7+1x7/7</v>
          </cell>
          <cell r="N32">
            <v>2186695.56</v>
          </cell>
          <cell r="O32">
            <v>670805.85600000003</v>
          </cell>
          <cell r="P32">
            <v>822066.00000000012</v>
          </cell>
          <cell r="Q32">
            <v>1546645.0229999998</v>
          </cell>
          <cell r="R32">
            <v>77332.251149999996</v>
          </cell>
          <cell r="S32">
            <v>1623977.2741499997</v>
          </cell>
          <cell r="T32">
            <v>186206.5384615385</v>
          </cell>
          <cell r="U32">
            <v>5489751.2286115382</v>
          </cell>
          <cell r="V32">
            <v>0</v>
          </cell>
        </row>
        <row r="33">
          <cell r="A33" t="str">
            <v>MĐ3,6m3</v>
          </cell>
          <cell r="B33">
            <v>10</v>
          </cell>
          <cell r="C33" t="str">
            <v>Máy đào bánh xích 3,6m³</v>
          </cell>
          <cell r="D33" t="str">
            <v>ca</v>
          </cell>
          <cell r="E33">
            <v>300</v>
          </cell>
          <cell r="F33">
            <v>14</v>
          </cell>
          <cell r="G33">
            <v>4</v>
          </cell>
          <cell r="H33">
            <v>5</v>
          </cell>
          <cell r="I33">
            <v>5236732</v>
          </cell>
          <cell r="J33">
            <v>198.9</v>
          </cell>
          <cell r="K33" t="str">
            <v>lítdiezel</v>
          </cell>
          <cell r="L33">
            <v>4418901.1597500006</v>
          </cell>
          <cell r="M33" t="str">
            <v>1x4/7+1x7/7</v>
          </cell>
          <cell r="N33">
            <v>2321617.8533333335</v>
          </cell>
          <cell r="O33">
            <v>698230.93333333335</v>
          </cell>
          <cell r="P33">
            <v>872788.66666666663</v>
          </cell>
          <cell r="Q33">
            <v>1566731.3219999999</v>
          </cell>
          <cell r="R33">
            <v>78336.566099999996</v>
          </cell>
          <cell r="S33">
            <v>1645067.8880999999</v>
          </cell>
          <cell r="T33">
            <v>186206.5384615385</v>
          </cell>
          <cell r="U33">
            <v>5723911.8798948713</v>
          </cell>
          <cell r="V33">
            <v>4418901.1597500006</v>
          </cell>
          <cell r="W33">
            <v>4027251</v>
          </cell>
        </row>
        <row r="34">
          <cell r="A34" t="str">
            <v>MĐ5,4m³</v>
          </cell>
          <cell r="B34">
            <v>11</v>
          </cell>
          <cell r="C34" t="str">
            <v>Máy đào bánh xích 5,4m³</v>
          </cell>
          <cell r="D34" t="str">
            <v>ca</v>
          </cell>
          <cell r="E34">
            <v>300</v>
          </cell>
          <cell r="F34">
            <v>14</v>
          </cell>
          <cell r="G34">
            <v>3.8</v>
          </cell>
          <cell r="H34">
            <v>5</v>
          </cell>
          <cell r="I34">
            <v>6372978</v>
          </cell>
          <cell r="J34">
            <v>218.28</v>
          </cell>
          <cell r="K34" t="str">
            <v>lítdiezel</v>
          </cell>
          <cell r="L34">
            <v>0</v>
          </cell>
          <cell r="M34" t="str">
            <v>1x4/7+1x7/7</v>
          </cell>
          <cell r="N34">
            <v>2825353.58</v>
          </cell>
          <cell r="O34">
            <v>807243.88</v>
          </cell>
          <cell r="P34">
            <v>1062163</v>
          </cell>
          <cell r="Q34">
            <v>1719387.1943999999</v>
          </cell>
          <cell r="R34">
            <v>85969.359720000008</v>
          </cell>
          <cell r="S34">
            <v>1805356.55412</v>
          </cell>
          <cell r="T34">
            <v>186206.5384615385</v>
          </cell>
          <cell r="U34">
            <v>6686323.5525815375</v>
          </cell>
          <cell r="V34">
            <v>0</v>
          </cell>
        </row>
        <row r="35">
          <cell r="A35" t="str">
            <v>MĐ6,5m³</v>
          </cell>
          <cell r="B35">
            <v>12</v>
          </cell>
          <cell r="C35" t="str">
            <v>Máy đào bánh xích 6,5m³</v>
          </cell>
          <cell r="D35" t="str">
            <v>ca</v>
          </cell>
          <cell r="E35">
            <v>300</v>
          </cell>
          <cell r="F35">
            <v>14</v>
          </cell>
          <cell r="G35">
            <v>3.8</v>
          </cell>
          <cell r="H35">
            <v>5</v>
          </cell>
          <cell r="I35">
            <v>8389710</v>
          </cell>
          <cell r="J35">
            <v>332.01</v>
          </cell>
          <cell r="K35" t="str">
            <v>lítdiezel</v>
          </cell>
          <cell r="L35">
            <v>0</v>
          </cell>
          <cell r="M35" t="str">
            <v>1x4/7+1x7/7</v>
          </cell>
          <cell r="N35">
            <v>3719438.1000000006</v>
          </cell>
          <cell r="O35">
            <v>1062696.6000000001</v>
          </cell>
          <cell r="P35">
            <v>1398285</v>
          </cell>
          <cell r="Q35">
            <v>2615236.1297999998</v>
          </cell>
          <cell r="R35">
            <v>130761.80648999999</v>
          </cell>
          <cell r="S35">
            <v>2745997.9362899996</v>
          </cell>
          <cell r="T35">
            <v>186206.5384615385</v>
          </cell>
          <cell r="U35">
            <v>9112624.1747515388</v>
          </cell>
          <cell r="V35">
            <v>0</v>
          </cell>
        </row>
        <row r="36">
          <cell r="A36" t="str">
            <v>MĐ9,5m³</v>
          </cell>
          <cell r="B36">
            <v>13</v>
          </cell>
          <cell r="C36" t="str">
            <v>Máy đào bánh xích 9,5m³</v>
          </cell>
          <cell r="D36" t="str">
            <v>ca</v>
          </cell>
          <cell r="E36">
            <v>300</v>
          </cell>
          <cell r="F36">
            <v>14</v>
          </cell>
          <cell r="G36">
            <v>3.52</v>
          </cell>
          <cell r="H36">
            <v>5</v>
          </cell>
          <cell r="I36">
            <v>12934878</v>
          </cell>
          <cell r="J36">
            <v>397.8</v>
          </cell>
          <cell r="K36" t="str">
            <v>lítdiezel</v>
          </cell>
          <cell r="L36">
            <v>0</v>
          </cell>
          <cell r="M36" t="str">
            <v>1x4/7+1x7/7</v>
          </cell>
          <cell r="N36">
            <v>5734462.5800000001</v>
          </cell>
          <cell r="O36">
            <v>1517692.3520000002</v>
          </cell>
          <cell r="P36">
            <v>2155813</v>
          </cell>
          <cell r="Q36">
            <v>3133462.6439999999</v>
          </cell>
          <cell r="R36">
            <v>156673.13219999999</v>
          </cell>
          <cell r="S36">
            <v>3290135.7761999997</v>
          </cell>
          <cell r="T36">
            <v>186206.5384615385</v>
          </cell>
          <cell r="U36">
            <v>12884310.246661538</v>
          </cell>
          <cell r="V36">
            <v>0</v>
          </cell>
        </row>
        <row r="37">
          <cell r="A37" t="str">
            <v>MĐ10,4m³</v>
          </cell>
          <cell r="B37">
            <v>14</v>
          </cell>
          <cell r="C37" t="str">
            <v>Máy đào bánh xích 10,4m³</v>
          </cell>
          <cell r="D37" t="str">
            <v>ca</v>
          </cell>
          <cell r="E37">
            <v>300</v>
          </cell>
          <cell r="F37">
            <v>14</v>
          </cell>
          <cell r="G37">
            <v>3.52</v>
          </cell>
          <cell r="H37">
            <v>5</v>
          </cell>
          <cell r="I37">
            <v>14551686</v>
          </cell>
          <cell r="J37">
            <v>408</v>
          </cell>
          <cell r="K37" t="str">
            <v>lítdiezel</v>
          </cell>
          <cell r="L37">
            <v>0</v>
          </cell>
          <cell r="M37" t="str">
            <v>1x4/7+1x7/7</v>
          </cell>
          <cell r="N37">
            <v>6451247.4600000009</v>
          </cell>
          <cell r="O37">
            <v>1707397.8240000003</v>
          </cell>
          <cell r="P37">
            <v>2425281</v>
          </cell>
          <cell r="Q37">
            <v>3213807.84</v>
          </cell>
          <cell r="R37">
            <v>160690.39199999999</v>
          </cell>
          <cell r="S37">
            <v>3374498.2319999998</v>
          </cell>
          <cell r="T37">
            <v>186206.5384615385</v>
          </cell>
          <cell r="U37">
            <v>14144631.054461541</v>
          </cell>
          <cell r="V37">
            <v>0</v>
          </cell>
        </row>
        <row r="38">
          <cell r="C38" t="str">
            <v>Máy đào một gầu, bánh xích, động cơ điện - dung tích gầu:</v>
          </cell>
          <cell r="L38">
            <v>0</v>
          </cell>
          <cell r="V38">
            <v>0</v>
          </cell>
        </row>
        <row r="39">
          <cell r="A39" t="str">
            <v>MĐĐ2,5m³</v>
          </cell>
          <cell r="B39">
            <v>11</v>
          </cell>
          <cell r="C39" t="str">
            <v>Máy đào bánh xích 2,5m³</v>
          </cell>
          <cell r="D39" t="str">
            <v>ca</v>
          </cell>
          <cell r="E39">
            <v>300</v>
          </cell>
          <cell r="F39">
            <v>14</v>
          </cell>
          <cell r="G39">
            <v>5.2</v>
          </cell>
          <cell r="H39">
            <v>5</v>
          </cell>
          <cell r="I39">
            <v>2904660</v>
          </cell>
          <cell r="J39">
            <v>672</v>
          </cell>
          <cell r="K39" t="str">
            <v>Kwh</v>
          </cell>
          <cell r="L39">
            <v>0</v>
          </cell>
          <cell r="M39" t="str">
            <v>1x4/7+1x7/7</v>
          </cell>
          <cell r="N39">
            <v>1287732.6000000001</v>
          </cell>
          <cell r="O39">
            <v>503474.4</v>
          </cell>
          <cell r="P39">
            <v>484110</v>
          </cell>
          <cell r="Q39">
            <v>601440</v>
          </cell>
          <cell r="R39">
            <v>42100.800000000003</v>
          </cell>
          <cell r="S39">
            <v>643540.80000000005</v>
          </cell>
          <cell r="T39">
            <v>186206.5384615385</v>
          </cell>
          <cell r="U39">
            <v>3105064.3384615383</v>
          </cell>
          <cell r="V39">
            <v>0</v>
          </cell>
        </row>
        <row r="40">
          <cell r="A40" t="str">
            <v>MĐĐ4m³</v>
          </cell>
          <cell r="B40">
            <v>12</v>
          </cell>
          <cell r="C40" t="str">
            <v>Máy đào bánh xích 4m³</v>
          </cell>
          <cell r="D40" t="str">
            <v>ca</v>
          </cell>
          <cell r="E40">
            <v>300</v>
          </cell>
          <cell r="F40">
            <v>14</v>
          </cell>
          <cell r="G40">
            <v>4.92</v>
          </cell>
          <cell r="H40">
            <v>5</v>
          </cell>
          <cell r="I40">
            <v>4023602</v>
          </cell>
          <cell r="J40">
            <v>924</v>
          </cell>
          <cell r="K40" t="str">
            <v>Kwh</v>
          </cell>
          <cell r="L40">
            <v>0</v>
          </cell>
          <cell r="M40" t="str">
            <v>1x4/7+1x7/7</v>
          </cell>
          <cell r="N40">
            <v>1783796.8866666667</v>
          </cell>
          <cell r="O40">
            <v>659870.728</v>
          </cell>
          <cell r="P40">
            <v>670600.33333333337</v>
          </cell>
          <cell r="Q40">
            <v>826980</v>
          </cell>
          <cell r="R40">
            <v>57888.600000000006</v>
          </cell>
          <cell r="S40">
            <v>884868.6</v>
          </cell>
          <cell r="T40">
            <v>186206.5384615385</v>
          </cell>
          <cell r="U40">
            <v>4185343.0864615389</v>
          </cell>
          <cell r="V40">
            <v>0</v>
          </cell>
        </row>
        <row r="41">
          <cell r="A41" t="str">
            <v>MĐĐ4,6m³</v>
          </cell>
          <cell r="B41">
            <v>13</v>
          </cell>
          <cell r="C41" t="str">
            <v>Máy đào bánh xích 4,6m³</v>
          </cell>
          <cell r="D41" t="str">
            <v>ca</v>
          </cell>
          <cell r="E41">
            <v>300</v>
          </cell>
          <cell r="F41">
            <v>14</v>
          </cell>
          <cell r="G41">
            <v>4.92</v>
          </cell>
          <cell r="H41">
            <v>5</v>
          </cell>
          <cell r="I41">
            <v>5617106</v>
          </cell>
          <cell r="J41">
            <v>1050</v>
          </cell>
          <cell r="K41" t="str">
            <v>Kwh</v>
          </cell>
          <cell r="L41">
            <v>0</v>
          </cell>
          <cell r="M41" t="str">
            <v>1x4/7+1x7/7</v>
          </cell>
          <cell r="N41">
            <v>2490250.3266666671</v>
          </cell>
          <cell r="O41">
            <v>921205.38399999996</v>
          </cell>
          <cell r="P41">
            <v>936184.33333333337</v>
          </cell>
          <cell r="Q41">
            <v>939750</v>
          </cell>
          <cell r="R41">
            <v>65782.5</v>
          </cell>
          <cell r="S41">
            <v>1005532.5</v>
          </cell>
          <cell r="T41">
            <v>186206.5384615385</v>
          </cell>
          <cell r="U41">
            <v>5539379.0824615397</v>
          </cell>
          <cell r="V41">
            <v>0</v>
          </cell>
        </row>
        <row r="42">
          <cell r="A42" t="str">
            <v>MĐĐ5m³</v>
          </cell>
          <cell r="B42">
            <v>14</v>
          </cell>
          <cell r="C42" t="str">
            <v>Máy đào bánh xích 5m³</v>
          </cell>
          <cell r="D42" t="str">
            <v>ca</v>
          </cell>
          <cell r="E42">
            <v>300</v>
          </cell>
          <cell r="F42">
            <v>14</v>
          </cell>
          <cell r="G42">
            <v>4.42</v>
          </cell>
          <cell r="H42">
            <v>5</v>
          </cell>
          <cell r="I42">
            <v>5841187</v>
          </cell>
          <cell r="J42">
            <v>1134</v>
          </cell>
          <cell r="K42" t="str">
            <v>Kwh</v>
          </cell>
          <cell r="L42">
            <v>0</v>
          </cell>
          <cell r="M42" t="str">
            <v>1x4/7+1x7/7</v>
          </cell>
          <cell r="N42">
            <v>2589592.9033333338</v>
          </cell>
          <cell r="O42">
            <v>860601.55133333325</v>
          </cell>
          <cell r="P42">
            <v>973531.16666666686</v>
          </cell>
          <cell r="Q42">
            <v>1014930</v>
          </cell>
          <cell r="R42">
            <v>71045.100000000006</v>
          </cell>
          <cell r="S42">
            <v>1085975.1000000001</v>
          </cell>
          <cell r="T42">
            <v>186206.5384615385</v>
          </cell>
          <cell r="U42">
            <v>5695907.2597948723</v>
          </cell>
          <cell r="V42">
            <v>0</v>
          </cell>
        </row>
        <row r="43">
          <cell r="A43" t="str">
            <v>MĐĐ8m³</v>
          </cell>
          <cell r="B43">
            <v>15</v>
          </cell>
          <cell r="C43" t="str">
            <v>Máy đào bánh xích 8m³</v>
          </cell>
          <cell r="D43" t="str">
            <v>ca</v>
          </cell>
          <cell r="E43">
            <v>300</v>
          </cell>
          <cell r="F43">
            <v>14</v>
          </cell>
          <cell r="G43">
            <v>4.42</v>
          </cell>
          <cell r="H43">
            <v>5</v>
          </cell>
          <cell r="I43">
            <v>10185615</v>
          </cell>
          <cell r="J43">
            <v>2079</v>
          </cell>
          <cell r="K43" t="str">
            <v>Kwh</v>
          </cell>
          <cell r="L43">
            <v>0</v>
          </cell>
          <cell r="M43" t="str">
            <v>1x4/7+1x7/7</v>
          </cell>
          <cell r="N43">
            <v>4515622.6500000004</v>
          </cell>
          <cell r="O43">
            <v>1500680.6099999999</v>
          </cell>
          <cell r="P43">
            <v>1697602.5</v>
          </cell>
          <cell r="Q43">
            <v>1860705</v>
          </cell>
          <cell r="R43">
            <v>130249.35</v>
          </cell>
          <cell r="S43">
            <v>1990954.35</v>
          </cell>
          <cell r="T43">
            <v>186206.5384615385</v>
          </cell>
          <cell r="U43">
            <v>9891066.6484615374</v>
          </cell>
          <cell r="V43">
            <v>0</v>
          </cell>
        </row>
        <row r="44">
          <cell r="C44" t="str">
            <v>Máy đào một gầu, bánh hơi - dung tích gầu:</v>
          </cell>
          <cell r="L44">
            <v>0</v>
          </cell>
        </row>
        <row r="45">
          <cell r="A45" t="str">
            <v>MĐMGBH0,15m³</v>
          </cell>
          <cell r="B45">
            <v>16</v>
          </cell>
          <cell r="C45" t="str">
            <v>Máy đào bánh hơi 0,15m³</v>
          </cell>
          <cell r="D45" t="str">
            <v>ca</v>
          </cell>
          <cell r="E45">
            <v>260</v>
          </cell>
          <cell r="F45">
            <v>18</v>
          </cell>
          <cell r="G45">
            <v>5.68</v>
          </cell>
          <cell r="H45">
            <v>5</v>
          </cell>
          <cell r="I45">
            <v>403213</v>
          </cell>
          <cell r="J45">
            <v>29.7</v>
          </cell>
          <cell r="K45" t="str">
            <v>lítdiezel</v>
          </cell>
          <cell r="L45">
            <v>0</v>
          </cell>
          <cell r="M45" t="str">
            <v>1x4/7</v>
          </cell>
          <cell r="N45">
            <v>265190.08846153843</v>
          </cell>
          <cell r="O45">
            <v>88086.532307692309</v>
          </cell>
          <cell r="P45">
            <v>77540.961538461532</v>
          </cell>
          <cell r="Q45">
            <v>233946.30599999998</v>
          </cell>
          <cell r="R45">
            <v>11697.3153</v>
          </cell>
          <cell r="S45">
            <v>245643.62129999997</v>
          </cell>
          <cell r="T45">
            <v>74675.769230769234</v>
          </cell>
          <cell r="U45">
            <v>751136.97283846152</v>
          </cell>
          <cell r="V45">
            <v>0</v>
          </cell>
        </row>
        <row r="46">
          <cell r="A46" t="str">
            <v>MĐMGBH0,3m³</v>
          </cell>
          <cell r="B46">
            <v>17</v>
          </cell>
          <cell r="C46" t="str">
            <v>Máy đào bánh hơi 0,3m³</v>
          </cell>
          <cell r="D46" t="str">
            <v>ca</v>
          </cell>
          <cell r="E46">
            <v>260</v>
          </cell>
          <cell r="F46">
            <v>18</v>
          </cell>
          <cell r="G46">
            <v>5.68</v>
          </cell>
          <cell r="H46">
            <v>5</v>
          </cell>
          <cell r="I46">
            <v>555513</v>
          </cell>
          <cell r="J46">
            <v>33.479999999999997</v>
          </cell>
          <cell r="K46" t="str">
            <v>lítdiezel</v>
          </cell>
          <cell r="L46">
            <v>0</v>
          </cell>
          <cell r="M46" t="str">
            <v>1x4/7</v>
          </cell>
          <cell r="N46">
            <v>365356.62692307692</v>
          </cell>
          <cell r="O46">
            <v>121358.22461538459</v>
          </cell>
          <cell r="P46">
            <v>106829.42307692308</v>
          </cell>
          <cell r="Q46">
            <v>263721.29039999994</v>
          </cell>
          <cell r="R46">
            <v>13186.064519999998</v>
          </cell>
          <cell r="S46">
            <v>276907.35491999995</v>
          </cell>
          <cell r="T46">
            <v>74675.769230769234</v>
          </cell>
          <cell r="U46">
            <v>945127.39876615384</v>
          </cell>
          <cell r="V46">
            <v>0</v>
          </cell>
        </row>
        <row r="47">
          <cell r="A47" t="str">
            <v>MĐMGBH0,75m³</v>
          </cell>
          <cell r="B47">
            <v>18</v>
          </cell>
          <cell r="C47" t="str">
            <v>Máy đào bánh hơi 0,75m³</v>
          </cell>
          <cell r="D47" t="str">
            <v>ca</v>
          </cell>
          <cell r="E47">
            <v>260</v>
          </cell>
          <cell r="F47">
            <v>17</v>
          </cell>
          <cell r="G47">
            <v>5.42</v>
          </cell>
          <cell r="H47">
            <v>5</v>
          </cell>
          <cell r="I47">
            <v>823514</v>
          </cell>
          <cell r="J47">
            <v>56.7</v>
          </cell>
          <cell r="K47" t="str">
            <v>lítdiezel</v>
          </cell>
          <cell r="L47">
            <v>0</v>
          </cell>
          <cell r="M47" t="str">
            <v>1x3/7+1x5/7</v>
          </cell>
          <cell r="N47">
            <v>511528.88846153853</v>
          </cell>
          <cell r="O47">
            <v>171670.99538461538</v>
          </cell>
          <cell r="P47">
            <v>158368.07692307697</v>
          </cell>
          <cell r="Q47">
            <v>446624.766</v>
          </cell>
          <cell r="R47">
            <v>22331.238300000001</v>
          </cell>
          <cell r="S47">
            <v>468956.00430000003</v>
          </cell>
          <cell r="T47">
            <v>151096.15384615384</v>
          </cell>
          <cell r="U47">
            <v>1461620.1189153849</v>
          </cell>
          <cell r="V47">
            <v>0</v>
          </cell>
        </row>
        <row r="48">
          <cell r="A48" t="str">
            <v>MĐMGBH1,25m³</v>
          </cell>
          <cell r="B48">
            <v>19</v>
          </cell>
          <cell r="C48" t="str">
            <v>Máy đào bánh hơi 1,25m³</v>
          </cell>
          <cell r="D48" t="str">
            <v>ca</v>
          </cell>
          <cell r="E48">
            <v>260</v>
          </cell>
          <cell r="F48">
            <v>17</v>
          </cell>
          <cell r="G48">
            <v>4.74</v>
          </cell>
          <cell r="H48">
            <v>5</v>
          </cell>
          <cell r="I48">
            <v>1463979</v>
          </cell>
          <cell r="J48">
            <v>73.44</v>
          </cell>
          <cell r="K48" t="str">
            <v>lítdiezel</v>
          </cell>
          <cell r="L48">
            <v>0</v>
          </cell>
          <cell r="M48" t="str">
            <v>1x4/7+1x6/7</v>
          </cell>
          <cell r="N48">
            <v>909356.18653846171</v>
          </cell>
          <cell r="O48">
            <v>266894.63307692308</v>
          </cell>
          <cell r="P48">
            <v>281534.42307692306</v>
          </cell>
          <cell r="Q48">
            <v>578485.41119999997</v>
          </cell>
          <cell r="R48">
            <v>28924.270560000001</v>
          </cell>
          <cell r="S48">
            <v>607409.68175999995</v>
          </cell>
          <cell r="T48">
            <v>171813.46153846156</v>
          </cell>
          <cell r="U48">
            <v>2237008.3859907691</v>
          </cell>
          <cell r="V48">
            <v>0</v>
          </cell>
        </row>
        <row r="49">
          <cell r="C49" t="str">
            <v>Máy xúc lật - dung tích gầu:</v>
          </cell>
          <cell r="L49">
            <v>0</v>
          </cell>
        </row>
        <row r="50">
          <cell r="A50" t="str">
            <v>MXL1m³</v>
          </cell>
          <cell r="B50">
            <v>20</v>
          </cell>
          <cell r="C50" t="str">
            <v>Máy xúc lật 1m³</v>
          </cell>
          <cell r="D50" t="str">
            <v>ca</v>
          </cell>
          <cell r="E50">
            <v>260</v>
          </cell>
          <cell r="F50">
            <v>16</v>
          </cell>
          <cell r="G50">
            <v>4.84</v>
          </cell>
          <cell r="H50">
            <v>5</v>
          </cell>
          <cell r="I50">
            <v>692863</v>
          </cell>
          <cell r="J50">
            <v>38.76</v>
          </cell>
          <cell r="K50" t="str">
            <v>lítdiezel</v>
          </cell>
          <cell r="L50">
            <v>765242.99774999998</v>
          </cell>
          <cell r="M50" t="str">
            <v>1x4/7</v>
          </cell>
          <cell r="N50">
            <v>405058.36923076917</v>
          </cell>
          <cell r="O50">
            <v>128979.11230769231</v>
          </cell>
          <cell r="P50">
            <v>133242.88461538462</v>
          </cell>
          <cell r="Q50">
            <v>305311.74479999999</v>
          </cell>
          <cell r="R50">
            <v>15265.587240000001</v>
          </cell>
          <cell r="S50">
            <v>320577.33204000001</v>
          </cell>
          <cell r="T50">
            <v>74675.769230769234</v>
          </cell>
          <cell r="U50">
            <v>1062533.4674246153</v>
          </cell>
          <cell r="V50">
            <v>765242.99774999998</v>
          </cell>
          <cell r="W50">
            <v>697419</v>
          </cell>
        </row>
        <row r="51">
          <cell r="A51" t="str">
            <v>MXL1,65m³</v>
          </cell>
          <cell r="B51">
            <v>21</v>
          </cell>
          <cell r="C51" t="str">
            <v>Máy xúc lật 1,65m³</v>
          </cell>
          <cell r="D51" t="str">
            <v>ca</v>
          </cell>
          <cell r="E51">
            <v>260</v>
          </cell>
          <cell r="F51">
            <v>16</v>
          </cell>
          <cell r="G51">
            <v>4.84</v>
          </cell>
          <cell r="H51">
            <v>5</v>
          </cell>
          <cell r="I51">
            <v>978120</v>
          </cell>
          <cell r="J51">
            <v>75.239999999999995</v>
          </cell>
          <cell r="K51" t="str">
            <v>lítdiezel</v>
          </cell>
          <cell r="L51">
            <v>1158316.3514999999</v>
          </cell>
          <cell r="M51" t="str">
            <v>1x3/7+1x5/7</v>
          </cell>
          <cell r="N51">
            <v>571824</v>
          </cell>
          <cell r="O51">
            <v>182080.8</v>
          </cell>
          <cell r="P51">
            <v>188100</v>
          </cell>
          <cell r="Q51">
            <v>592663.97519999987</v>
          </cell>
          <cell r="R51">
            <v>29633.198759999996</v>
          </cell>
          <cell r="S51">
            <v>622297.17395999981</v>
          </cell>
          <cell r="T51">
            <v>151096.15384615384</v>
          </cell>
          <cell r="U51">
            <v>1715398.1278061536</v>
          </cell>
          <cell r="V51">
            <v>1158316.3514999999</v>
          </cell>
          <cell r="W51">
            <v>1055654</v>
          </cell>
        </row>
        <row r="52">
          <cell r="A52" t="str">
            <v>MXL2m³</v>
          </cell>
          <cell r="B52">
            <v>22</v>
          </cell>
          <cell r="C52" t="str">
            <v>Máy xúc lật 2m³</v>
          </cell>
          <cell r="D52" t="str">
            <v>ca</v>
          </cell>
          <cell r="E52">
            <v>260</v>
          </cell>
          <cell r="F52">
            <v>14</v>
          </cell>
          <cell r="G52">
            <v>4.3600000000000003</v>
          </cell>
          <cell r="H52">
            <v>5</v>
          </cell>
          <cell r="I52">
            <v>1209780</v>
          </cell>
          <cell r="J52">
            <v>86.64</v>
          </cell>
          <cell r="K52" t="str">
            <v>lítdiezel</v>
          </cell>
          <cell r="L52">
            <v>0</v>
          </cell>
          <cell r="M52" t="str">
            <v>1x3/7+1x5/7</v>
          </cell>
          <cell r="N52">
            <v>618849</v>
          </cell>
          <cell r="O52">
            <v>202870.8</v>
          </cell>
          <cell r="P52">
            <v>232650</v>
          </cell>
          <cell r="Q52">
            <v>682461.54719999991</v>
          </cell>
          <cell r="R52">
            <v>34123.077359999996</v>
          </cell>
          <cell r="S52">
            <v>716584.62455999991</v>
          </cell>
          <cell r="T52">
            <v>151096.15384615384</v>
          </cell>
          <cell r="U52">
            <v>1922050.5784061537</v>
          </cell>
          <cell r="V52">
            <v>0</v>
          </cell>
        </row>
        <row r="53">
          <cell r="A53" t="str">
            <v>MXL2,8m³</v>
          </cell>
          <cell r="B53">
            <v>23</v>
          </cell>
          <cell r="C53" t="str">
            <v>Máy xúc lật 2,8m³</v>
          </cell>
          <cell r="D53" t="str">
            <v>ca</v>
          </cell>
          <cell r="E53">
            <v>260</v>
          </cell>
          <cell r="F53">
            <v>14</v>
          </cell>
          <cell r="G53">
            <v>4.3600000000000003</v>
          </cell>
          <cell r="H53">
            <v>5</v>
          </cell>
          <cell r="I53">
            <v>1904760</v>
          </cell>
          <cell r="J53">
            <v>100.8</v>
          </cell>
          <cell r="K53" t="str">
            <v>lítdiezel</v>
          </cell>
          <cell r="L53">
            <v>0</v>
          </cell>
          <cell r="M53" t="str">
            <v>1x4/7+1x6/7</v>
          </cell>
          <cell r="N53">
            <v>974358.00000000012</v>
          </cell>
          <cell r="O53">
            <v>319413.59999999998</v>
          </cell>
          <cell r="P53">
            <v>366300</v>
          </cell>
          <cell r="Q53">
            <v>793999.58399999992</v>
          </cell>
          <cell r="R53">
            <v>39699.979200000002</v>
          </cell>
          <cell r="S53">
            <v>833699.56319999998</v>
          </cell>
          <cell r="T53">
            <v>171813.46153846156</v>
          </cell>
          <cell r="U53">
            <v>2665584.6247384618</v>
          </cell>
          <cell r="V53">
            <v>0</v>
          </cell>
        </row>
        <row r="54">
          <cell r="A54" t="str">
            <v>MXL3,2m³</v>
          </cell>
          <cell r="B54">
            <v>24</v>
          </cell>
          <cell r="C54" t="str">
            <v>Máy xúc lật 3,2m³</v>
          </cell>
          <cell r="D54" t="str">
            <v>ca</v>
          </cell>
          <cell r="E54">
            <v>260</v>
          </cell>
          <cell r="F54">
            <v>14</v>
          </cell>
          <cell r="G54">
            <v>3.8</v>
          </cell>
          <cell r="H54">
            <v>5</v>
          </cell>
          <cell r="I54">
            <v>2827440</v>
          </cell>
          <cell r="J54">
            <v>134.4</v>
          </cell>
          <cell r="K54" t="str">
            <v>lítdiezel</v>
          </cell>
          <cell r="L54">
            <v>3686736.8791384618</v>
          </cell>
          <cell r="M54" t="str">
            <v>1x4/7+1x6/7</v>
          </cell>
          <cell r="N54">
            <v>1446344.3076923077</v>
          </cell>
          <cell r="O54">
            <v>413241.23076923075</v>
          </cell>
          <cell r="P54">
            <v>543738.4615384615</v>
          </cell>
          <cell r="Q54">
            <v>1058666.112</v>
          </cell>
          <cell r="R54">
            <v>52933.3056</v>
          </cell>
          <cell r="S54">
            <v>1111599.4176</v>
          </cell>
          <cell r="T54">
            <v>171813.46153846156</v>
          </cell>
          <cell r="U54">
            <v>3686736.8791384618</v>
          </cell>
          <cell r="V54">
            <v>0</v>
          </cell>
        </row>
        <row r="55">
          <cell r="A55" t="str">
            <v>MXL4,2m³</v>
          </cell>
          <cell r="B55">
            <v>25</v>
          </cell>
          <cell r="C55" t="str">
            <v>Máy xúc lật 4,2m³</v>
          </cell>
          <cell r="D55" t="str">
            <v>ca</v>
          </cell>
          <cell r="E55">
            <v>260</v>
          </cell>
          <cell r="F55">
            <v>14</v>
          </cell>
          <cell r="G55">
            <v>3.8</v>
          </cell>
          <cell r="H55">
            <v>5</v>
          </cell>
          <cell r="I55">
            <v>3769920</v>
          </cell>
          <cell r="J55">
            <v>159.6</v>
          </cell>
          <cell r="K55" t="str">
            <v>lítdiezel</v>
          </cell>
          <cell r="L55">
            <v>0</v>
          </cell>
          <cell r="M55" t="str">
            <v>1x4/7+1x6/7</v>
          </cell>
          <cell r="N55">
            <v>1928459.0769230772</v>
          </cell>
          <cell r="O55">
            <v>550988.30769230775</v>
          </cell>
          <cell r="P55">
            <v>724984.61538461538</v>
          </cell>
          <cell r="Q55">
            <v>1257166.0079999999</v>
          </cell>
          <cell r="R55">
            <v>62858.3004</v>
          </cell>
          <cell r="S55">
            <v>1320024.3084</v>
          </cell>
          <cell r="T55">
            <v>171813.46153846156</v>
          </cell>
          <cell r="U55">
            <v>4696269.7699384624</v>
          </cell>
          <cell r="V55">
            <v>0</v>
          </cell>
        </row>
        <row r="56">
          <cell r="C56" t="str">
            <v>Máy xúc chuyên dùng trong hầm - dung tích gầu:</v>
          </cell>
          <cell r="L56">
            <v>0</v>
          </cell>
        </row>
        <row r="57">
          <cell r="A57" t="str">
            <v>MXLH0,9m³</v>
          </cell>
          <cell r="B57">
            <v>26</v>
          </cell>
          <cell r="C57" t="str">
            <v>Máy xúc lật 0,9m³</v>
          </cell>
          <cell r="D57" t="str">
            <v>ca</v>
          </cell>
          <cell r="E57">
            <v>260</v>
          </cell>
          <cell r="F57">
            <v>17</v>
          </cell>
          <cell r="G57">
            <v>4.84</v>
          </cell>
          <cell r="H57">
            <v>6</v>
          </cell>
          <cell r="I57">
            <v>2194698</v>
          </cell>
          <cell r="J57">
            <v>51.84</v>
          </cell>
          <cell r="K57" t="str">
            <v>lítdiezel</v>
          </cell>
          <cell r="L57">
            <v>2858121.2761292304</v>
          </cell>
          <cell r="M57" t="str">
            <v>1x3/7+1x5/7</v>
          </cell>
          <cell r="N57">
            <v>1363245.1038461537</v>
          </cell>
          <cell r="O57">
            <v>408551.47384615388</v>
          </cell>
          <cell r="P57">
            <v>506468.76923076925</v>
          </cell>
          <cell r="Q57">
            <v>408342.64319999999</v>
          </cell>
          <cell r="R57">
            <v>20417.132160000001</v>
          </cell>
          <cell r="S57">
            <v>428759.77535999997</v>
          </cell>
          <cell r="T57">
            <v>151096.15384615384</v>
          </cell>
          <cell r="U57">
            <v>2858121.2761292304</v>
          </cell>
          <cell r="V57">
            <v>0</v>
          </cell>
        </row>
        <row r="58">
          <cell r="A58" t="str">
            <v>MXLH1,65m³</v>
          </cell>
          <cell r="B58">
            <v>27</v>
          </cell>
          <cell r="C58" t="str">
            <v>Máy xúc lật 1,65m³</v>
          </cell>
          <cell r="D58" t="str">
            <v>ca</v>
          </cell>
          <cell r="E58">
            <v>260</v>
          </cell>
          <cell r="F58">
            <v>17</v>
          </cell>
          <cell r="G58">
            <v>4.84</v>
          </cell>
          <cell r="H58">
            <v>6</v>
          </cell>
          <cell r="I58">
            <v>2523903</v>
          </cell>
          <cell r="J58">
            <v>65.25</v>
          </cell>
          <cell r="K58" t="str">
            <v>lítdiezel</v>
          </cell>
          <cell r="L58">
            <v>3310773.2064807694</v>
          </cell>
          <cell r="M58" t="str">
            <v>1x3/7+1x5/7</v>
          </cell>
          <cell r="N58">
            <v>1567732.0557692309</v>
          </cell>
          <cell r="O58">
            <v>469834.25076923071</v>
          </cell>
          <cell r="P58">
            <v>582439.15384615387</v>
          </cell>
          <cell r="Q58">
            <v>513972.94499999995</v>
          </cell>
          <cell r="R58">
            <v>25698.647249999998</v>
          </cell>
          <cell r="S58">
            <v>539671.59224999999</v>
          </cell>
          <cell r="T58">
            <v>151096.15384615384</v>
          </cell>
          <cell r="U58">
            <v>3310773.2064807694</v>
          </cell>
          <cell r="V58">
            <v>0</v>
          </cell>
        </row>
        <row r="59">
          <cell r="A59" t="str">
            <v>MXLH4,2m³</v>
          </cell>
          <cell r="B59">
            <v>28</v>
          </cell>
          <cell r="C59" t="str">
            <v>Máy xúc lật 4,2m³</v>
          </cell>
          <cell r="D59" t="str">
            <v>ca</v>
          </cell>
          <cell r="E59">
            <v>260</v>
          </cell>
          <cell r="F59">
            <v>14</v>
          </cell>
          <cell r="G59">
            <v>3.4</v>
          </cell>
          <cell r="H59">
            <v>6</v>
          </cell>
          <cell r="I59">
            <v>5869853</v>
          </cell>
          <cell r="J59">
            <v>89.04</v>
          </cell>
          <cell r="K59" t="str">
            <v>lítdiezel</v>
          </cell>
          <cell r="L59">
            <v>6033081.2718523089</v>
          </cell>
          <cell r="M59" t="str">
            <v>1x4/7+1x6/7</v>
          </cell>
          <cell r="N59">
            <v>3002655.5730769234</v>
          </cell>
          <cell r="O59">
            <v>767596.16153846157</v>
          </cell>
          <cell r="P59">
            <v>1354581.4615384615</v>
          </cell>
          <cell r="Q59">
            <v>701366.29920000001</v>
          </cell>
          <cell r="R59">
            <v>35068.314960000003</v>
          </cell>
          <cell r="S59">
            <v>736434.61416</v>
          </cell>
          <cell r="T59">
            <v>171813.46153846156</v>
          </cell>
          <cell r="U59">
            <v>6033081.2718523089</v>
          </cell>
          <cell r="V59">
            <v>0</v>
          </cell>
        </row>
        <row r="60">
          <cell r="C60" t="str">
            <v>Máy cào đá, động cơ điện - năng suất:</v>
          </cell>
          <cell r="L60">
            <v>0</v>
          </cell>
        </row>
        <row r="61">
          <cell r="A61" t="str">
            <v>MCĐ2m³/ph</v>
          </cell>
          <cell r="B61">
            <v>29</v>
          </cell>
          <cell r="C61" t="str">
            <v>Máy cào đá 2m³/ph</v>
          </cell>
          <cell r="D61" t="str">
            <v>ca</v>
          </cell>
          <cell r="E61">
            <v>260</v>
          </cell>
          <cell r="F61">
            <v>14</v>
          </cell>
          <cell r="G61">
            <v>5.3</v>
          </cell>
          <cell r="H61">
            <v>6</v>
          </cell>
          <cell r="I61">
            <v>406636</v>
          </cell>
          <cell r="J61">
            <v>132</v>
          </cell>
          <cell r="K61" t="str">
            <v>Kwh</v>
          </cell>
          <cell r="L61">
            <v>506113.14600000001</v>
          </cell>
          <cell r="M61" t="str">
            <v>1x4/7+1x5/7</v>
          </cell>
          <cell r="N61">
            <v>208009.95384615386</v>
          </cell>
          <cell r="O61">
            <v>82891.184615384613</v>
          </cell>
          <cell r="P61">
            <v>93839.076923076922</v>
          </cell>
          <cell r="Q61">
            <v>118140</v>
          </cell>
          <cell r="R61">
            <v>8269.8000000000011</v>
          </cell>
          <cell r="S61">
            <v>126409.8</v>
          </cell>
          <cell r="T61">
            <v>159819.23076923075</v>
          </cell>
          <cell r="U61">
            <v>670969.24615384615</v>
          </cell>
          <cell r="V61">
            <v>506113.14600000001</v>
          </cell>
          <cell r="W61">
            <v>461256</v>
          </cell>
        </row>
        <row r="62">
          <cell r="A62" t="str">
            <v>MCĐ3m³/ph</v>
          </cell>
          <cell r="B62">
            <v>30</v>
          </cell>
          <cell r="C62" t="str">
            <v>Máy cào đá 3m³/ph</v>
          </cell>
          <cell r="D62" t="str">
            <v>ca</v>
          </cell>
          <cell r="E62">
            <v>260</v>
          </cell>
          <cell r="F62">
            <v>14</v>
          </cell>
          <cell r="G62">
            <v>5.3</v>
          </cell>
          <cell r="H62">
            <v>6</v>
          </cell>
          <cell r="I62">
            <v>711613</v>
          </cell>
          <cell r="J62">
            <v>247.5</v>
          </cell>
          <cell r="K62" t="str">
            <v>Kwh</v>
          </cell>
          <cell r="L62">
            <v>1070132.9826923078</v>
          </cell>
          <cell r="M62" t="str">
            <v>1x4/7+1x5/7</v>
          </cell>
          <cell r="N62">
            <v>364017.41923076927</v>
          </cell>
          <cell r="O62">
            <v>145059.57307692309</v>
          </cell>
          <cell r="P62">
            <v>164218.38461538462</v>
          </cell>
          <cell r="Q62">
            <v>221512.5</v>
          </cell>
          <cell r="R62">
            <v>15505.875000000002</v>
          </cell>
          <cell r="S62">
            <v>237018.375</v>
          </cell>
          <cell r="T62">
            <v>159819.23076923075</v>
          </cell>
          <cell r="U62">
            <v>1070132.9826923078</v>
          </cell>
          <cell r="V62">
            <v>0</v>
          </cell>
        </row>
        <row r="63">
          <cell r="A63" t="str">
            <v>MCĐ8m³/ph</v>
          </cell>
          <cell r="B63">
            <v>31</v>
          </cell>
          <cell r="C63" t="str">
            <v>Máy cào đá 8m³/ph</v>
          </cell>
          <cell r="D63" t="str">
            <v>ca</v>
          </cell>
          <cell r="E63">
            <v>260</v>
          </cell>
          <cell r="F63">
            <v>14</v>
          </cell>
          <cell r="G63">
            <v>5.0999999999999996</v>
          </cell>
          <cell r="H63">
            <v>6</v>
          </cell>
          <cell r="I63">
            <v>1501084</v>
          </cell>
          <cell r="J63">
            <v>673.2</v>
          </cell>
          <cell r="K63" t="str">
            <v>Kwh</v>
          </cell>
          <cell r="L63">
            <v>2225213.0415384616</v>
          </cell>
          <cell r="M63" t="str">
            <v>1x4/7+1x6/7</v>
          </cell>
          <cell r="N63">
            <v>767862.20000000007</v>
          </cell>
          <cell r="O63">
            <v>294443.40000000002</v>
          </cell>
          <cell r="P63">
            <v>346404</v>
          </cell>
          <cell r="Q63">
            <v>602514</v>
          </cell>
          <cell r="R63">
            <v>42175.98</v>
          </cell>
          <cell r="S63">
            <v>644689.98</v>
          </cell>
          <cell r="T63">
            <v>171813.46153846156</v>
          </cell>
          <cell r="U63">
            <v>2225213.0415384616</v>
          </cell>
          <cell r="V63">
            <v>0</v>
          </cell>
        </row>
        <row r="64">
          <cell r="C64" t="str">
            <v>Máy ủi - công suất:</v>
          </cell>
          <cell r="L64">
            <v>0</v>
          </cell>
          <cell r="V64">
            <v>0</v>
          </cell>
        </row>
        <row r="65">
          <cell r="A65" t="str">
            <v>MU45cv</v>
          </cell>
          <cell r="B65">
            <v>32</v>
          </cell>
          <cell r="C65" t="str">
            <v>Máy ủi 45cv</v>
          </cell>
          <cell r="D65" t="str">
            <v>ca</v>
          </cell>
          <cell r="E65">
            <v>230</v>
          </cell>
          <cell r="F65">
            <v>18</v>
          </cell>
          <cell r="G65">
            <v>6.04</v>
          </cell>
          <cell r="H65">
            <v>5</v>
          </cell>
          <cell r="I65">
            <v>263109</v>
          </cell>
          <cell r="J65">
            <v>22.95</v>
          </cell>
          <cell r="K65" t="str">
            <v>lítdiezel</v>
          </cell>
          <cell r="L65">
            <v>0</v>
          </cell>
          <cell r="M65" t="str">
            <v>1x4/7</v>
          </cell>
          <cell r="N65">
            <v>195615.82173913042</v>
          </cell>
          <cell r="O65">
            <v>69094.711304347831</v>
          </cell>
          <cell r="P65">
            <v>57197.608695652176</v>
          </cell>
          <cell r="Q65">
            <v>180776.69099999999</v>
          </cell>
          <cell r="R65">
            <v>9038.8345499999996</v>
          </cell>
          <cell r="S65">
            <v>189815.52554999999</v>
          </cell>
          <cell r="T65">
            <v>74675.769230769234</v>
          </cell>
          <cell r="U65">
            <v>586399.43651989964</v>
          </cell>
          <cell r="V65">
            <v>0</v>
          </cell>
        </row>
        <row r="66">
          <cell r="A66" t="str">
            <v>MU54cv</v>
          </cell>
          <cell r="B66">
            <v>33</v>
          </cell>
          <cell r="C66" t="str">
            <v>Máy ủi 54cv</v>
          </cell>
          <cell r="D66" t="str">
            <v>ca</v>
          </cell>
          <cell r="E66">
            <v>230</v>
          </cell>
          <cell r="F66">
            <v>18</v>
          </cell>
          <cell r="G66">
            <v>6.04</v>
          </cell>
          <cell r="H66">
            <v>5</v>
          </cell>
          <cell r="I66">
            <v>280033</v>
          </cell>
          <cell r="J66">
            <v>27.54</v>
          </cell>
          <cell r="K66" t="str">
            <v>lítdiezel</v>
          </cell>
          <cell r="L66">
            <v>0</v>
          </cell>
          <cell r="M66" t="str">
            <v>1x4/7</v>
          </cell>
          <cell r="N66">
            <v>208198.44782608695</v>
          </cell>
          <cell r="O66">
            <v>73539.100869565213</v>
          </cell>
          <cell r="P66">
            <v>60876.739130434791</v>
          </cell>
          <cell r="Q66">
            <v>216932.02919999999</v>
          </cell>
          <cell r="R66">
            <v>10846.60146</v>
          </cell>
          <cell r="S66">
            <v>227778.63066</v>
          </cell>
          <cell r="T66">
            <v>74675.769230769234</v>
          </cell>
          <cell r="U66">
            <v>645068.68771685625</v>
          </cell>
          <cell r="V66">
            <v>0</v>
          </cell>
        </row>
        <row r="67">
          <cell r="A67" t="str">
            <v>MU75cv</v>
          </cell>
          <cell r="B67">
            <v>34</v>
          </cell>
          <cell r="C67" t="str">
            <v>Máy ủi 75cv</v>
          </cell>
          <cell r="D67" t="str">
            <v>ca</v>
          </cell>
          <cell r="E67">
            <v>230</v>
          </cell>
          <cell r="F67">
            <v>18</v>
          </cell>
          <cell r="G67">
            <v>6.04</v>
          </cell>
          <cell r="H67">
            <v>5</v>
          </cell>
          <cell r="I67">
            <v>348381</v>
          </cell>
          <cell r="J67">
            <v>38.25</v>
          </cell>
          <cell r="K67" t="str">
            <v>lítdiezel</v>
          </cell>
          <cell r="L67">
            <v>771851.7344999999</v>
          </cell>
          <cell r="M67" t="str">
            <v>1x4/7</v>
          </cell>
          <cell r="N67">
            <v>259013.69999999998</v>
          </cell>
          <cell r="O67">
            <v>91487.87999999999</v>
          </cell>
          <cell r="P67">
            <v>75735</v>
          </cell>
          <cell r="Q67">
            <v>301294.48499999999</v>
          </cell>
          <cell r="R67">
            <v>15064.724249999999</v>
          </cell>
          <cell r="S67">
            <v>316359.20924999996</v>
          </cell>
          <cell r="T67">
            <v>74675.769230769234</v>
          </cell>
          <cell r="U67">
            <v>817271.55848076916</v>
          </cell>
          <cell r="V67">
            <v>771851.7344999999</v>
          </cell>
          <cell r="W67">
            <v>703442</v>
          </cell>
        </row>
        <row r="68">
          <cell r="A68" t="str">
            <v>MU105cv</v>
          </cell>
          <cell r="B68">
            <v>35</v>
          </cell>
          <cell r="C68" t="str">
            <v>Máy ủi 105cv</v>
          </cell>
          <cell r="D68" t="str">
            <v>ca</v>
          </cell>
          <cell r="E68">
            <v>250</v>
          </cell>
          <cell r="F68">
            <v>17</v>
          </cell>
          <cell r="G68">
            <v>5.76</v>
          </cell>
          <cell r="H68">
            <v>5</v>
          </cell>
          <cell r="I68">
            <v>559858</v>
          </cell>
          <cell r="J68">
            <v>44.1</v>
          </cell>
          <cell r="K68" t="str">
            <v>lítdiezel</v>
          </cell>
          <cell r="L68">
            <v>1039382.1322499999</v>
          </cell>
          <cell r="M68" t="str">
            <v>1x3/7+1x5/7</v>
          </cell>
          <cell r="N68">
            <v>361668.26799999998</v>
          </cell>
          <cell r="O68">
            <v>128991.28319999999</v>
          </cell>
          <cell r="P68">
            <v>111971.6</v>
          </cell>
          <cell r="Q68">
            <v>347374.81799999997</v>
          </cell>
          <cell r="R68">
            <v>17368.740900000001</v>
          </cell>
          <cell r="S68">
            <v>364743.55889999995</v>
          </cell>
          <cell r="T68">
            <v>151096.15384615384</v>
          </cell>
          <cell r="U68">
            <v>1118470.8639461538</v>
          </cell>
          <cell r="V68">
            <v>1039382.1322499999</v>
          </cell>
          <cell r="W68">
            <v>947261</v>
          </cell>
        </row>
        <row r="69">
          <cell r="A69" t="str">
            <v>MU108cv</v>
          </cell>
          <cell r="B69">
            <v>32</v>
          </cell>
          <cell r="C69" t="str">
            <v>Máy ủi 108cv</v>
          </cell>
          <cell r="D69" t="str">
            <v>ca</v>
          </cell>
          <cell r="E69">
            <v>250</v>
          </cell>
          <cell r="F69">
            <v>17</v>
          </cell>
          <cell r="G69">
            <v>5.76</v>
          </cell>
          <cell r="H69">
            <v>5</v>
          </cell>
          <cell r="I69">
            <v>598234</v>
          </cell>
          <cell r="J69">
            <v>46.2</v>
          </cell>
          <cell r="K69" t="str">
            <v>lítdiezel</v>
          </cell>
          <cell r="L69">
            <v>1078624.1812499999</v>
          </cell>
          <cell r="M69" t="str">
            <v>1x3/7+1x5/7</v>
          </cell>
          <cell r="N69">
            <v>386459.16400000005</v>
          </cell>
          <cell r="O69">
            <v>137833.11359999998</v>
          </cell>
          <cell r="P69">
            <v>119646.8</v>
          </cell>
          <cell r="Q69">
            <v>363916.47600000002</v>
          </cell>
          <cell r="R69">
            <v>18195.823800000002</v>
          </cell>
          <cell r="S69">
            <v>382112.29980000004</v>
          </cell>
          <cell r="T69">
            <v>151096.15384615384</v>
          </cell>
          <cell r="U69">
            <v>1177147.5312461539</v>
          </cell>
          <cell r="V69">
            <v>1078624.1812499999</v>
          </cell>
          <cell r="W69">
            <v>983025</v>
          </cell>
        </row>
        <row r="70">
          <cell r="A70" t="str">
            <v>MU130cv</v>
          </cell>
          <cell r="B70">
            <v>33</v>
          </cell>
          <cell r="C70" t="str">
            <v>Máy ủi 130cv</v>
          </cell>
          <cell r="D70" t="str">
            <v>ca</v>
          </cell>
          <cell r="E70">
            <v>250</v>
          </cell>
          <cell r="F70">
            <v>17</v>
          </cell>
          <cell r="G70">
            <v>5.76</v>
          </cell>
          <cell r="H70">
            <v>5</v>
          </cell>
          <cell r="I70">
            <v>764832</v>
          </cell>
          <cell r="J70">
            <v>54.6</v>
          </cell>
          <cell r="K70" t="str">
            <v>lítdiezel</v>
          </cell>
          <cell r="L70">
            <v>0</v>
          </cell>
          <cell r="M70" t="str">
            <v>1x3/7+1x5/7</v>
          </cell>
          <cell r="N70">
            <v>494081.47200000007</v>
          </cell>
          <cell r="O70">
            <v>176217.2928</v>
          </cell>
          <cell r="P70">
            <v>152966.39999999999</v>
          </cell>
          <cell r="Q70">
            <v>430083.10800000001</v>
          </cell>
          <cell r="R70">
            <v>21504.155400000003</v>
          </cell>
          <cell r="S70">
            <v>451587.2634</v>
          </cell>
          <cell r="T70">
            <v>151096.15384615384</v>
          </cell>
          <cell r="U70">
            <v>1425948.5820461537</v>
          </cell>
          <cell r="V70">
            <v>0</v>
          </cell>
        </row>
        <row r="71">
          <cell r="A71" t="str">
            <v>MU140cv</v>
          </cell>
          <cell r="B71">
            <v>33</v>
          </cell>
          <cell r="C71" t="str">
            <v>Máy ủi 140cv</v>
          </cell>
          <cell r="D71" t="str">
            <v>ca</v>
          </cell>
          <cell r="E71">
            <v>250</v>
          </cell>
          <cell r="F71">
            <v>17</v>
          </cell>
          <cell r="G71">
            <v>5.76</v>
          </cell>
          <cell r="H71">
            <v>5</v>
          </cell>
          <cell r="I71">
            <v>959962</v>
          </cell>
          <cell r="J71">
            <v>58.8</v>
          </cell>
          <cell r="K71" t="str">
            <v>lítdiezel</v>
          </cell>
          <cell r="L71">
            <v>1385819.0692499999</v>
          </cell>
          <cell r="M71" t="str">
            <v>1x3/7+1x5/7</v>
          </cell>
          <cell r="N71">
            <v>620135.45200000005</v>
          </cell>
          <cell r="O71">
            <v>221175.24479999999</v>
          </cell>
          <cell r="P71">
            <v>191992.40000000002</v>
          </cell>
          <cell r="Q71">
            <v>463166.42399999994</v>
          </cell>
          <cell r="R71">
            <v>23158.321199999998</v>
          </cell>
          <cell r="S71">
            <v>486324.74519999995</v>
          </cell>
          <cell r="T71">
            <v>151096.15384615384</v>
          </cell>
          <cell r="U71">
            <v>1670723.9958461537</v>
          </cell>
          <cell r="V71">
            <v>1385819.0692499999</v>
          </cell>
          <cell r="W71">
            <v>1262993</v>
          </cell>
        </row>
        <row r="72">
          <cell r="A72" t="str">
            <v>MU160cv</v>
          </cell>
          <cell r="B72">
            <v>34</v>
          </cell>
          <cell r="C72" t="str">
            <v>Máy ủi 160cv</v>
          </cell>
          <cell r="D72" t="str">
            <v>ca</v>
          </cell>
          <cell r="E72">
            <v>250</v>
          </cell>
          <cell r="F72">
            <v>17</v>
          </cell>
          <cell r="G72">
            <v>5.76</v>
          </cell>
          <cell r="H72">
            <v>5</v>
          </cell>
          <cell r="I72">
            <v>1249276</v>
          </cell>
          <cell r="J72">
            <v>67.2</v>
          </cell>
          <cell r="K72" t="str">
            <v>lítdiezel</v>
          </cell>
          <cell r="L72">
            <v>0</v>
          </cell>
          <cell r="M72" t="str">
            <v>1x3/7+1x5/7</v>
          </cell>
          <cell r="N72">
            <v>807032.29599999997</v>
          </cell>
          <cell r="O72">
            <v>287833.19039999996</v>
          </cell>
          <cell r="P72">
            <v>249855.2</v>
          </cell>
          <cell r="Q72">
            <v>529333.05599999998</v>
          </cell>
          <cell r="R72">
            <v>26466.6528</v>
          </cell>
          <cell r="S72">
            <v>555799.70880000002</v>
          </cell>
          <cell r="T72">
            <v>151096.15384615384</v>
          </cell>
          <cell r="U72">
            <v>2051616.5490461534</v>
          </cell>
          <cell r="V72">
            <v>0</v>
          </cell>
        </row>
        <row r="73">
          <cell r="A73" t="str">
            <v>MU180cv</v>
          </cell>
          <cell r="B73">
            <v>34</v>
          </cell>
          <cell r="C73" t="str">
            <v>Máy ủi 180cv</v>
          </cell>
          <cell r="D73" t="str">
            <v>ca</v>
          </cell>
          <cell r="E73">
            <v>250</v>
          </cell>
          <cell r="F73">
            <v>16</v>
          </cell>
          <cell r="G73">
            <v>5.48</v>
          </cell>
          <cell r="H73">
            <v>5</v>
          </cell>
          <cell r="I73">
            <v>1416330</v>
          </cell>
          <cell r="J73">
            <v>75.599999999999994</v>
          </cell>
          <cell r="K73" t="str">
            <v>lítdiezel</v>
          </cell>
          <cell r="L73">
            <v>1561723.6057500001</v>
          </cell>
          <cell r="M73" t="str">
            <v>1x3/7+1x5/7</v>
          </cell>
          <cell r="N73">
            <v>861128.64</v>
          </cell>
          <cell r="O73">
            <v>310459.53600000002</v>
          </cell>
          <cell r="P73">
            <v>283266</v>
          </cell>
          <cell r="Q73">
            <v>595499.68799999997</v>
          </cell>
          <cell r="R73">
            <v>29774.984400000001</v>
          </cell>
          <cell r="S73">
            <v>625274.67239999992</v>
          </cell>
          <cell r="T73">
            <v>151096.15384615384</v>
          </cell>
          <cell r="U73">
            <v>2231225.002246154</v>
          </cell>
          <cell r="V73">
            <v>1561723.6057500001</v>
          </cell>
          <cell r="W73">
            <v>1423307</v>
          </cell>
        </row>
        <row r="74">
          <cell r="A74" t="str">
            <v>MU250cv</v>
          </cell>
          <cell r="B74">
            <v>35</v>
          </cell>
          <cell r="C74" t="str">
            <v>Máy ủi 250cv</v>
          </cell>
          <cell r="D74" t="str">
            <v>ca</v>
          </cell>
          <cell r="E74">
            <v>250</v>
          </cell>
          <cell r="F74">
            <v>16</v>
          </cell>
          <cell r="G74">
            <v>5.16</v>
          </cell>
          <cell r="H74">
            <v>5</v>
          </cell>
          <cell r="I74">
            <v>1779339</v>
          </cell>
          <cell r="J74">
            <v>93.6</v>
          </cell>
          <cell r="K74" t="str">
            <v>lítdiezel</v>
          </cell>
          <cell r="L74">
            <v>1873235.0752499998</v>
          </cell>
          <cell r="M74" t="str">
            <v>1x3/7+1x6/7</v>
          </cell>
          <cell r="N74">
            <v>1081838.112</v>
          </cell>
          <cell r="O74">
            <v>367255.56959999999</v>
          </cell>
          <cell r="P74">
            <v>355867.80000000005</v>
          </cell>
          <cell r="Q74">
            <v>737285.32799999986</v>
          </cell>
          <cell r="R74">
            <v>36864.266399999993</v>
          </cell>
          <cell r="S74">
            <v>774149.59439999983</v>
          </cell>
          <cell r="T74">
            <v>163090.38461538462</v>
          </cell>
          <cell r="U74">
            <v>2742201.4606153844</v>
          </cell>
          <cell r="V74">
            <v>1873235.0752499998</v>
          </cell>
          <cell r="W74">
            <v>1707209</v>
          </cell>
        </row>
        <row r="75">
          <cell r="A75" t="str">
            <v>MU271cv</v>
          </cell>
          <cell r="B75">
            <v>36</v>
          </cell>
          <cell r="C75" t="str">
            <v>Máy ủi 271cv</v>
          </cell>
          <cell r="D75" t="str">
            <v>ca</v>
          </cell>
          <cell r="E75">
            <v>250</v>
          </cell>
          <cell r="F75">
            <v>14</v>
          </cell>
          <cell r="G75">
            <v>4.6399999999999997</v>
          </cell>
          <cell r="H75">
            <v>5</v>
          </cell>
          <cell r="I75">
            <v>2182580</v>
          </cell>
          <cell r="J75">
            <v>105.69</v>
          </cell>
          <cell r="K75" t="str">
            <v>lítdiezel</v>
          </cell>
          <cell r="L75">
            <v>0</v>
          </cell>
          <cell r="M75" t="str">
            <v>1x3/7+1x6/7</v>
          </cell>
          <cell r="N75">
            <v>1161132.56</v>
          </cell>
          <cell r="O75">
            <v>405086.848</v>
          </cell>
          <cell r="P75">
            <v>436516</v>
          </cell>
          <cell r="Q75">
            <v>832518.01619999995</v>
          </cell>
          <cell r="R75">
            <v>41625.900809999999</v>
          </cell>
          <cell r="S75">
            <v>874143.91700999998</v>
          </cell>
          <cell r="T75">
            <v>163090.38461538462</v>
          </cell>
          <cell r="U75">
            <v>3039969.7096253843</v>
          </cell>
          <cell r="V75">
            <v>0</v>
          </cell>
        </row>
        <row r="76">
          <cell r="A76" t="str">
            <v>MU320cv</v>
          </cell>
          <cell r="B76">
            <v>35</v>
          </cell>
          <cell r="C76" t="str">
            <v>Máy ủi 320cv</v>
          </cell>
          <cell r="D76" t="str">
            <v>ca</v>
          </cell>
          <cell r="E76">
            <v>250</v>
          </cell>
          <cell r="F76">
            <v>14</v>
          </cell>
          <cell r="G76">
            <v>4.08</v>
          </cell>
          <cell r="H76">
            <v>5</v>
          </cell>
          <cell r="I76">
            <v>2996896</v>
          </cell>
          <cell r="J76">
            <v>124.8</v>
          </cell>
          <cell r="K76" t="str">
            <v>lítdiezel</v>
          </cell>
          <cell r="L76">
            <v>2569856.0580000002</v>
          </cell>
          <cell r="M76" t="str">
            <v>1x3/7+1x7/7</v>
          </cell>
          <cell r="N76">
            <v>1594348.6720000003</v>
          </cell>
          <cell r="O76">
            <v>489093.42720000003</v>
          </cell>
          <cell r="P76">
            <v>599379.20000000007</v>
          </cell>
          <cell r="Q76">
            <v>983047.10399999993</v>
          </cell>
          <cell r="R76">
            <v>49152.355199999998</v>
          </cell>
          <cell r="S76">
            <v>1032199.4591999999</v>
          </cell>
          <cell r="T76">
            <v>177483.46153846156</v>
          </cell>
          <cell r="U76">
            <v>3892504.2199384617</v>
          </cell>
          <cell r="V76">
            <v>2569856.0580000002</v>
          </cell>
          <cell r="W76">
            <v>2342088</v>
          </cell>
        </row>
        <row r="77">
          <cell r="C77" t="str">
            <v>Thùng cạp  + đầu kéo bánh xích - dung tích thùng:</v>
          </cell>
          <cell r="L77">
            <v>0</v>
          </cell>
          <cell r="U77">
            <v>0</v>
          </cell>
          <cell r="V77">
            <v>0</v>
          </cell>
        </row>
        <row r="78">
          <cell r="A78" t="str">
            <v>TCBX2,5m³</v>
          </cell>
          <cell r="B78">
            <v>36</v>
          </cell>
          <cell r="C78" t="str">
            <v>Thùng cạp đầu kéo bánh xích 2,5m³</v>
          </cell>
          <cell r="D78" t="str">
            <v>ca</v>
          </cell>
          <cell r="E78">
            <v>210</v>
          </cell>
          <cell r="F78">
            <v>18</v>
          </cell>
          <cell r="G78">
            <v>4.24</v>
          </cell>
          <cell r="H78">
            <v>5</v>
          </cell>
          <cell r="I78">
            <v>406980</v>
          </cell>
          <cell r="J78">
            <v>37.67</v>
          </cell>
          <cell r="K78" t="str">
            <v>lítdiezel</v>
          </cell>
          <cell r="L78">
            <v>0</v>
          </cell>
          <cell r="M78" t="str">
            <v>1x4/7</v>
          </cell>
          <cell r="N78">
            <v>331398</v>
          </cell>
          <cell r="O78">
            <v>82171.199999999997</v>
          </cell>
          <cell r="P78">
            <v>96900</v>
          </cell>
          <cell r="Q78">
            <v>296725.83659999998</v>
          </cell>
          <cell r="R78">
            <v>14836.29183</v>
          </cell>
          <cell r="S78">
            <v>311562.12842999998</v>
          </cell>
          <cell r="T78">
            <v>74675.769230769234</v>
          </cell>
          <cell r="U78">
            <v>896707.09766076924</v>
          </cell>
          <cell r="V78">
            <v>0</v>
          </cell>
        </row>
        <row r="79">
          <cell r="A79" t="str">
            <v>TCBX2,75m³</v>
          </cell>
          <cell r="B79">
            <v>37</v>
          </cell>
          <cell r="C79" t="str">
            <v>Thùng cạp đầu kéo bánh xích 2,75m³</v>
          </cell>
          <cell r="D79" t="str">
            <v>ca</v>
          </cell>
          <cell r="E79">
            <v>210</v>
          </cell>
          <cell r="F79">
            <v>18</v>
          </cell>
          <cell r="G79">
            <v>4.24</v>
          </cell>
          <cell r="H79">
            <v>5</v>
          </cell>
          <cell r="I79">
            <v>447930</v>
          </cell>
          <cell r="J79">
            <v>38.479999999999997</v>
          </cell>
          <cell r="K79" t="str">
            <v>lítdiezel</v>
          </cell>
          <cell r="L79">
            <v>0</v>
          </cell>
          <cell r="M79" t="str">
            <v>1x4/7</v>
          </cell>
          <cell r="N79">
            <v>364743</v>
          </cell>
          <cell r="O79">
            <v>90439.2</v>
          </cell>
          <cell r="P79">
            <v>106650</v>
          </cell>
          <cell r="Q79">
            <v>303106.19039999996</v>
          </cell>
          <cell r="R79">
            <v>15155.309519999999</v>
          </cell>
          <cell r="S79">
            <v>318261.49991999997</v>
          </cell>
          <cell r="T79">
            <v>74675.769230769234</v>
          </cell>
          <cell r="U79">
            <v>954769.46915076918</v>
          </cell>
          <cell r="V79">
            <v>0</v>
          </cell>
        </row>
        <row r="80">
          <cell r="A80" t="str">
            <v>TCBX3m³</v>
          </cell>
          <cell r="B80">
            <v>38</v>
          </cell>
          <cell r="C80" t="str">
            <v>Thùng cạp đầu kéo bánh xích 3m³</v>
          </cell>
          <cell r="D80" t="str">
            <v>ca</v>
          </cell>
          <cell r="E80">
            <v>210</v>
          </cell>
          <cell r="F80">
            <v>18</v>
          </cell>
          <cell r="G80">
            <v>4.24</v>
          </cell>
          <cell r="H80">
            <v>5</v>
          </cell>
          <cell r="I80">
            <v>470736</v>
          </cell>
          <cell r="J80">
            <v>40.5</v>
          </cell>
          <cell r="K80" t="str">
            <v>lítdiezel</v>
          </cell>
          <cell r="L80">
            <v>0</v>
          </cell>
          <cell r="M80" t="str">
            <v>1x4/7</v>
          </cell>
          <cell r="N80">
            <v>383313.60000000003</v>
          </cell>
          <cell r="O80">
            <v>95043.839999999997</v>
          </cell>
          <cell r="P80">
            <v>112080.00000000001</v>
          </cell>
          <cell r="Q80">
            <v>319017.69</v>
          </cell>
          <cell r="R80">
            <v>15950.8845</v>
          </cell>
          <cell r="S80">
            <v>334968.57449999999</v>
          </cell>
          <cell r="T80">
            <v>74675.769230769234</v>
          </cell>
          <cell r="U80">
            <v>1000081.7837307693</v>
          </cell>
          <cell r="V80">
            <v>0</v>
          </cell>
        </row>
        <row r="81">
          <cell r="A81" t="str">
            <v>TCBX4,5m³</v>
          </cell>
          <cell r="B81">
            <v>39</v>
          </cell>
          <cell r="C81" t="str">
            <v>Thùng cạp đầu kéo bánh xích 4,5m³</v>
          </cell>
          <cell r="D81" t="str">
            <v>ca</v>
          </cell>
          <cell r="E81">
            <v>210</v>
          </cell>
          <cell r="F81">
            <v>18</v>
          </cell>
          <cell r="G81">
            <v>4.24</v>
          </cell>
          <cell r="H81">
            <v>5</v>
          </cell>
          <cell r="I81">
            <v>622818</v>
          </cell>
          <cell r="J81">
            <v>58.32</v>
          </cell>
          <cell r="K81" t="str">
            <v>lítdiezel</v>
          </cell>
          <cell r="L81">
            <v>0</v>
          </cell>
          <cell r="M81" t="str">
            <v>1x4/7</v>
          </cell>
          <cell r="N81">
            <v>507151.8</v>
          </cell>
          <cell r="O81">
            <v>125749.92</v>
          </cell>
          <cell r="P81">
            <v>148290</v>
          </cell>
          <cell r="Q81">
            <v>459385.47359999997</v>
          </cell>
          <cell r="R81">
            <v>22969.273679999998</v>
          </cell>
          <cell r="S81">
            <v>482354.74727999995</v>
          </cell>
          <cell r="T81">
            <v>74675.769230769234</v>
          </cell>
          <cell r="U81">
            <v>1338222.2365107692</v>
          </cell>
          <cell r="V81">
            <v>0</v>
          </cell>
        </row>
        <row r="82">
          <cell r="A82" t="str">
            <v>TCBX5m³</v>
          </cell>
          <cell r="B82">
            <v>40</v>
          </cell>
          <cell r="C82" t="str">
            <v>Thùng cạp đầu kéo bánh xích 5m³</v>
          </cell>
          <cell r="D82" t="str">
            <v>ca</v>
          </cell>
          <cell r="E82">
            <v>210</v>
          </cell>
          <cell r="F82">
            <v>17</v>
          </cell>
          <cell r="G82">
            <v>4.0599999999999996</v>
          </cell>
          <cell r="H82">
            <v>5</v>
          </cell>
          <cell r="I82">
            <v>676746</v>
          </cell>
          <cell r="J82">
            <v>58.32</v>
          </cell>
          <cell r="K82" t="str">
            <v>lítdiezel</v>
          </cell>
          <cell r="L82">
            <v>0</v>
          </cell>
          <cell r="M82" t="str">
            <v>1x3/7+1x5/7</v>
          </cell>
          <cell r="N82">
            <v>520449.90000000008</v>
          </cell>
          <cell r="O82">
            <v>130837.55999999998</v>
          </cell>
          <cell r="P82">
            <v>161130</v>
          </cell>
          <cell r="Q82">
            <v>459385.47359999997</v>
          </cell>
          <cell r="R82">
            <v>22969.273679999998</v>
          </cell>
          <cell r="S82">
            <v>482354.74727999995</v>
          </cell>
          <cell r="T82">
            <v>151096.15384615384</v>
          </cell>
          <cell r="U82">
            <v>1445868.3611261537</v>
          </cell>
          <cell r="V82">
            <v>0</v>
          </cell>
        </row>
        <row r="83">
          <cell r="A83" t="str">
            <v>TCBX8m³</v>
          </cell>
          <cell r="B83">
            <v>41</v>
          </cell>
          <cell r="C83" t="str">
            <v>Thùng cạp đầu kéo bánh xích 8m³</v>
          </cell>
          <cell r="D83" t="str">
            <v>ca</v>
          </cell>
          <cell r="E83">
            <v>210</v>
          </cell>
          <cell r="F83">
            <v>17</v>
          </cell>
          <cell r="G83">
            <v>4.0599999999999996</v>
          </cell>
          <cell r="H83">
            <v>5</v>
          </cell>
          <cell r="I83">
            <v>839256</v>
          </cell>
          <cell r="J83">
            <v>71.400000000000006</v>
          </cell>
          <cell r="K83" t="str">
            <v>lítdiezel</v>
          </cell>
          <cell r="L83">
            <v>0</v>
          </cell>
          <cell r="M83" t="str">
            <v>1x3/7+1x5/7</v>
          </cell>
          <cell r="N83">
            <v>645427.82857142866</v>
          </cell>
          <cell r="O83">
            <v>162256.15999999997</v>
          </cell>
          <cell r="P83">
            <v>199822.85714285713</v>
          </cell>
          <cell r="Q83">
            <v>562416.37199999997</v>
          </cell>
          <cell r="R83">
            <v>28120.818599999999</v>
          </cell>
          <cell r="S83">
            <v>590537.19059999997</v>
          </cell>
          <cell r="T83">
            <v>151096.15384615384</v>
          </cell>
          <cell r="U83">
            <v>1749140.1901604396</v>
          </cell>
          <cell r="V83">
            <v>0</v>
          </cell>
        </row>
        <row r="84">
          <cell r="A84" t="str">
            <v>TCBX9m³</v>
          </cell>
          <cell r="B84">
            <v>42</v>
          </cell>
          <cell r="C84" t="str">
            <v>Thùng cạp đầu kéo bánh xích 9m³</v>
          </cell>
          <cell r="D84" t="str">
            <v>ca</v>
          </cell>
          <cell r="E84">
            <v>210</v>
          </cell>
          <cell r="F84">
            <v>17</v>
          </cell>
          <cell r="G84">
            <v>4.0599999999999996</v>
          </cell>
          <cell r="H84">
            <v>5</v>
          </cell>
          <cell r="I84">
            <v>912252</v>
          </cell>
          <cell r="J84">
            <v>76.5</v>
          </cell>
          <cell r="K84" t="str">
            <v>lítdiezel</v>
          </cell>
          <cell r="L84">
            <v>0</v>
          </cell>
          <cell r="M84" t="str">
            <v>1x3/7+1x6/7</v>
          </cell>
          <cell r="N84">
            <v>701565.22857142868</v>
          </cell>
          <cell r="O84">
            <v>176368.71999999997</v>
          </cell>
          <cell r="P84">
            <v>217202.85714285719</v>
          </cell>
          <cell r="Q84">
            <v>602588.97</v>
          </cell>
          <cell r="R84">
            <v>30129.448499999999</v>
          </cell>
          <cell r="S84">
            <v>632718.41849999991</v>
          </cell>
          <cell r="T84">
            <v>163090.38461538462</v>
          </cell>
          <cell r="U84">
            <v>1890945.6088296706</v>
          </cell>
          <cell r="V84">
            <v>0</v>
          </cell>
        </row>
        <row r="85">
          <cell r="C85" t="str">
            <v>Máy cạp tự hành - dung tích gầu:</v>
          </cell>
          <cell r="L85">
            <v>0</v>
          </cell>
          <cell r="U85">
            <v>0</v>
          </cell>
          <cell r="V85">
            <v>0</v>
          </cell>
        </row>
        <row r="86">
          <cell r="A86" t="str">
            <v>MCTH9m³</v>
          </cell>
          <cell r="B86">
            <v>43</v>
          </cell>
          <cell r="C86" t="str">
            <v>Máy cạp tự hành 9m³</v>
          </cell>
          <cell r="D86" t="str">
            <v>ca</v>
          </cell>
          <cell r="E86">
            <v>240</v>
          </cell>
          <cell r="F86">
            <v>17</v>
          </cell>
          <cell r="G86">
            <v>4.2300000000000004</v>
          </cell>
          <cell r="H86">
            <v>5</v>
          </cell>
          <cell r="I86">
            <v>1213476</v>
          </cell>
          <cell r="J86">
            <v>132</v>
          </cell>
          <cell r="K86" t="str">
            <v>lítdiezel</v>
          </cell>
          <cell r="L86">
            <v>2478672.3884999999</v>
          </cell>
          <cell r="M86" t="str">
            <v>1x3/7+1x6/7</v>
          </cell>
          <cell r="N86">
            <v>816568.22500000009</v>
          </cell>
          <cell r="O86">
            <v>213875.14500000005</v>
          </cell>
          <cell r="P86">
            <v>252807.5</v>
          </cell>
          <cell r="Q86">
            <v>1039761.36</v>
          </cell>
          <cell r="R86">
            <v>51988.067999999999</v>
          </cell>
          <cell r="S86">
            <v>1091749.4280000001</v>
          </cell>
          <cell r="T86">
            <v>163090.38461538462</v>
          </cell>
          <cell r="U86">
            <v>2538090.6826153849</v>
          </cell>
          <cell r="V86">
            <v>2478672.3884999999</v>
          </cell>
          <cell r="W86">
            <v>2258986</v>
          </cell>
        </row>
        <row r="87">
          <cell r="A87" t="str">
            <v>MCTH10m³</v>
          </cell>
          <cell r="B87">
            <v>44</v>
          </cell>
          <cell r="C87" t="str">
            <v>Máy cạp tự hành 10m³</v>
          </cell>
          <cell r="D87" t="str">
            <v>ca</v>
          </cell>
          <cell r="E87">
            <v>240</v>
          </cell>
          <cell r="F87">
            <v>17</v>
          </cell>
          <cell r="G87">
            <v>4.2300000000000004</v>
          </cell>
          <cell r="H87">
            <v>5</v>
          </cell>
          <cell r="I87">
            <v>1227600</v>
          </cell>
          <cell r="J87">
            <v>138</v>
          </cell>
          <cell r="K87" t="str">
            <v>lítdiezel</v>
          </cell>
          <cell r="L87">
            <v>0</v>
          </cell>
          <cell r="M87" t="str">
            <v>1x3/7+1x6/7</v>
          </cell>
          <cell r="N87">
            <v>826072.50000000012</v>
          </cell>
          <cell r="O87">
            <v>216364.5</v>
          </cell>
          <cell r="P87">
            <v>255750</v>
          </cell>
          <cell r="Q87">
            <v>1087023.24</v>
          </cell>
          <cell r="R87">
            <v>54351.162000000004</v>
          </cell>
          <cell r="S87">
            <v>1141374.402</v>
          </cell>
          <cell r="T87">
            <v>163090.38461538462</v>
          </cell>
          <cell r="U87">
            <v>2602651.7866153843</v>
          </cell>
          <cell r="V87">
            <v>0</v>
          </cell>
        </row>
        <row r="88">
          <cell r="A88" t="str">
            <v>MCTH16m³</v>
          </cell>
          <cell r="B88">
            <v>45</v>
          </cell>
          <cell r="C88" t="str">
            <v>Máy cạp tự hành 16m³</v>
          </cell>
          <cell r="D88" t="str">
            <v>ca</v>
          </cell>
          <cell r="E88">
            <v>240</v>
          </cell>
          <cell r="F88">
            <v>16</v>
          </cell>
          <cell r="G88">
            <v>4.04</v>
          </cell>
          <cell r="H88">
            <v>5</v>
          </cell>
          <cell r="I88">
            <v>1848000</v>
          </cell>
          <cell r="J88">
            <v>153.9</v>
          </cell>
          <cell r="K88" t="str">
            <v>lítdiezel</v>
          </cell>
          <cell r="L88">
            <v>2478672.3884999999</v>
          </cell>
          <cell r="M88" t="str">
            <v>1x3/7+1x7/7</v>
          </cell>
          <cell r="N88">
            <v>1170400</v>
          </cell>
          <cell r="O88">
            <v>311080</v>
          </cell>
          <cell r="P88">
            <v>385000</v>
          </cell>
          <cell r="Q88">
            <v>1212267.2220000001</v>
          </cell>
          <cell r="R88">
            <v>60613.361100000009</v>
          </cell>
          <cell r="S88">
            <v>1272880.5831000002</v>
          </cell>
          <cell r="T88">
            <v>177483.46153846156</v>
          </cell>
          <cell r="U88">
            <v>3316844.0446384619</v>
          </cell>
          <cell r="V88">
            <v>2478672.3884999999</v>
          </cell>
          <cell r="W88">
            <v>2258986</v>
          </cell>
        </row>
        <row r="89">
          <cell r="A89" t="str">
            <v>MCTH25m³</v>
          </cell>
          <cell r="B89">
            <v>46</v>
          </cell>
          <cell r="C89" t="str">
            <v>Máy cạp tự hành 25m³</v>
          </cell>
          <cell r="D89" t="str">
            <v>ca</v>
          </cell>
          <cell r="E89">
            <v>240</v>
          </cell>
          <cell r="F89">
            <v>16</v>
          </cell>
          <cell r="G89">
            <v>4.04</v>
          </cell>
          <cell r="H89">
            <v>5</v>
          </cell>
          <cell r="I89">
            <v>2310000</v>
          </cell>
          <cell r="J89">
            <v>182.4</v>
          </cell>
          <cell r="K89" t="str">
            <v>lítdiezel</v>
          </cell>
          <cell r="L89">
            <v>0</v>
          </cell>
          <cell r="M89" t="str">
            <v>1x3/7+1x7/7</v>
          </cell>
          <cell r="N89">
            <v>1463000</v>
          </cell>
          <cell r="O89">
            <v>388850</v>
          </cell>
          <cell r="P89">
            <v>481250</v>
          </cell>
          <cell r="Q89">
            <v>1436761.152</v>
          </cell>
          <cell r="R89">
            <v>71838.0576</v>
          </cell>
          <cell r="S89">
            <v>1508599.2095999999</v>
          </cell>
          <cell r="T89">
            <v>177483.46153846156</v>
          </cell>
          <cell r="U89">
            <v>4019182.6711384612</v>
          </cell>
          <cell r="V89">
            <v>0</v>
          </cell>
        </row>
        <row r="90">
          <cell r="C90" t="str">
            <v>Máy san tự hành - dung tích gầu:</v>
          </cell>
          <cell r="L90">
            <v>0</v>
          </cell>
          <cell r="V90">
            <v>0</v>
          </cell>
        </row>
        <row r="91">
          <cell r="A91" t="str">
            <v>MSTH54cv</v>
          </cell>
          <cell r="B91">
            <v>47</v>
          </cell>
          <cell r="C91" t="str">
            <v>Máy san tự hành 54cv</v>
          </cell>
          <cell r="D91" t="str">
            <v>ca</v>
          </cell>
          <cell r="E91">
            <v>210</v>
          </cell>
          <cell r="F91">
            <v>18</v>
          </cell>
          <cell r="G91">
            <v>3.7</v>
          </cell>
          <cell r="H91">
            <v>5</v>
          </cell>
          <cell r="I91">
            <v>541791</v>
          </cell>
          <cell r="J91">
            <v>19.440000000000001</v>
          </cell>
          <cell r="K91" t="str">
            <v>lítdiezel</v>
          </cell>
          <cell r="L91">
            <v>0</v>
          </cell>
          <cell r="M91" t="str">
            <v>1x4/7</v>
          </cell>
          <cell r="N91">
            <v>441172.67142857146</v>
          </cell>
          <cell r="O91">
            <v>95458.414285714302</v>
          </cell>
          <cell r="P91">
            <v>128997.85714285716</v>
          </cell>
          <cell r="Q91">
            <v>153128.49119999999</v>
          </cell>
          <cell r="R91">
            <v>7656.4245599999995</v>
          </cell>
          <cell r="S91">
            <v>160784.91576</v>
          </cell>
          <cell r="T91">
            <v>74675.769230769234</v>
          </cell>
          <cell r="U91">
            <v>901089.62784791214</v>
          </cell>
          <cell r="V91">
            <v>0</v>
          </cell>
        </row>
        <row r="92">
          <cell r="A92" t="str">
            <v>MSTH90cv</v>
          </cell>
          <cell r="B92">
            <v>48</v>
          </cell>
          <cell r="C92" t="str">
            <v>Máy san tự hành 90cv</v>
          </cell>
          <cell r="D92" t="str">
            <v>ca</v>
          </cell>
          <cell r="E92">
            <v>210</v>
          </cell>
          <cell r="F92">
            <v>17</v>
          </cell>
          <cell r="G92">
            <v>3.55</v>
          </cell>
          <cell r="H92">
            <v>5</v>
          </cell>
          <cell r="I92">
            <v>758427</v>
          </cell>
          <cell r="J92">
            <v>32.4</v>
          </cell>
          <cell r="K92" t="str">
            <v>lítdiezel</v>
          </cell>
          <cell r="L92">
            <v>0</v>
          </cell>
          <cell r="M92" t="str">
            <v>1x4/7</v>
          </cell>
          <cell r="N92">
            <v>583266.47857142857</v>
          </cell>
          <cell r="O92">
            <v>128210.27857142856</v>
          </cell>
          <cell r="P92">
            <v>180577.85714285713</v>
          </cell>
          <cell r="Q92">
            <v>255214.15199999997</v>
          </cell>
          <cell r="R92">
            <v>12760.7076</v>
          </cell>
          <cell r="S92">
            <v>267974.85959999997</v>
          </cell>
          <cell r="T92">
            <v>74675.769230769234</v>
          </cell>
          <cell r="U92">
            <v>1234705.2431164836</v>
          </cell>
          <cell r="V92">
            <v>0</v>
          </cell>
        </row>
        <row r="93">
          <cell r="A93" t="str">
            <v>MSTH108cv</v>
          </cell>
          <cell r="B93">
            <v>36</v>
          </cell>
          <cell r="C93" t="str">
            <v>Máy san tự hành 108cv</v>
          </cell>
          <cell r="D93" t="str">
            <v>ca</v>
          </cell>
          <cell r="E93">
            <v>210</v>
          </cell>
          <cell r="F93">
            <v>17</v>
          </cell>
          <cell r="G93">
            <v>3.55</v>
          </cell>
          <cell r="H93">
            <v>5</v>
          </cell>
          <cell r="I93">
            <v>971784</v>
          </cell>
          <cell r="J93">
            <v>38.880000000000003</v>
          </cell>
          <cell r="K93" t="str">
            <v>lítdiezel</v>
          </cell>
          <cell r="L93">
            <v>944848.55849999993</v>
          </cell>
          <cell r="M93" t="str">
            <v>1x3/7+1x5/7</v>
          </cell>
          <cell r="N93">
            <v>747348.17142857146</v>
          </cell>
          <cell r="O93">
            <v>164277.7714285714</v>
          </cell>
          <cell r="P93">
            <v>231377.1428571429</v>
          </cell>
          <cell r="Q93">
            <v>306256.98239999998</v>
          </cell>
          <cell r="R93">
            <v>15312.849119999999</v>
          </cell>
          <cell r="S93">
            <v>321569.83152000001</v>
          </cell>
          <cell r="T93">
            <v>151096.15384615384</v>
          </cell>
          <cell r="U93">
            <v>1615669.0710804395</v>
          </cell>
          <cell r="V93">
            <v>944848.55849999993</v>
          </cell>
          <cell r="W93">
            <v>861106</v>
          </cell>
        </row>
        <row r="94">
          <cell r="A94" t="str">
            <v>MSTH180cv</v>
          </cell>
          <cell r="B94">
            <v>37</v>
          </cell>
          <cell r="C94" t="str">
            <v>Máy san tự hành 180cv</v>
          </cell>
          <cell r="D94" t="str">
            <v>ca</v>
          </cell>
          <cell r="E94">
            <v>210</v>
          </cell>
          <cell r="F94">
            <v>16</v>
          </cell>
          <cell r="G94">
            <v>3.08</v>
          </cell>
          <cell r="H94">
            <v>5</v>
          </cell>
          <cell r="I94">
            <v>1652270</v>
          </cell>
          <cell r="J94">
            <v>54</v>
          </cell>
          <cell r="K94" t="str">
            <v>lítdiezel</v>
          </cell>
          <cell r="L94">
            <v>0</v>
          </cell>
          <cell r="M94" t="str">
            <v>1x3/7+1x5/7</v>
          </cell>
          <cell r="N94">
            <v>1195928.7619047621</v>
          </cell>
          <cell r="O94">
            <v>242332.93333333338</v>
          </cell>
          <cell r="P94">
            <v>393397.61904761905</v>
          </cell>
          <cell r="Q94">
            <v>425356.92</v>
          </cell>
          <cell r="R94">
            <v>21267.846000000001</v>
          </cell>
          <cell r="S94">
            <v>446624.766</v>
          </cell>
          <cell r="T94">
            <v>151096.15384615384</v>
          </cell>
          <cell r="U94">
            <v>2429380.2341318685</v>
          </cell>
          <cell r="V94">
            <v>0</v>
          </cell>
        </row>
        <row r="95">
          <cell r="A95" t="str">
            <v>MSTH250cv</v>
          </cell>
          <cell r="B95">
            <v>38</v>
          </cell>
          <cell r="C95" t="str">
            <v>Máy san tự hành 250cv</v>
          </cell>
          <cell r="D95" t="str">
            <v>ca</v>
          </cell>
          <cell r="E95">
            <v>210</v>
          </cell>
          <cell r="F95">
            <v>16</v>
          </cell>
          <cell r="G95">
            <v>3.08</v>
          </cell>
          <cell r="H95">
            <v>5</v>
          </cell>
          <cell r="I95">
            <v>2323765</v>
          </cell>
          <cell r="J95">
            <v>75</v>
          </cell>
          <cell r="K95" t="str">
            <v>lítdiezel</v>
          </cell>
          <cell r="L95">
            <v>0</v>
          </cell>
          <cell r="M95" t="str">
            <v>1x3/7+1x6/7</v>
          </cell>
          <cell r="N95">
            <v>1681963.2380952383</v>
          </cell>
          <cell r="O95">
            <v>340818.86666666664</v>
          </cell>
          <cell r="P95">
            <v>553277.38095238095</v>
          </cell>
          <cell r="Q95">
            <v>590773.5</v>
          </cell>
          <cell r="R95">
            <v>29538.675000000003</v>
          </cell>
          <cell r="S95">
            <v>620312.17500000005</v>
          </cell>
          <cell r="T95">
            <v>163090.38461538462</v>
          </cell>
          <cell r="U95">
            <v>3359462.0453296709</v>
          </cell>
          <cell r="V95">
            <v>0</v>
          </cell>
        </row>
        <row r="96">
          <cell r="C96" t="str">
            <v>Máy đầm cầm tay - trọng lượng:</v>
          </cell>
          <cell r="L96">
            <v>0</v>
          </cell>
          <cell r="V96">
            <v>0</v>
          </cell>
        </row>
        <row r="97">
          <cell r="A97" t="str">
            <v>ĐCOC50Kg</v>
          </cell>
          <cell r="B97">
            <v>39</v>
          </cell>
          <cell r="C97" t="str">
            <v>Máy đầm đất cầm tay 50kg</v>
          </cell>
          <cell r="D97" t="str">
            <v>ca</v>
          </cell>
          <cell r="E97">
            <v>150</v>
          </cell>
          <cell r="F97">
            <v>20</v>
          </cell>
          <cell r="G97">
            <v>5.4</v>
          </cell>
          <cell r="H97">
            <v>4</v>
          </cell>
          <cell r="I97">
            <v>14208</v>
          </cell>
          <cell r="J97">
            <v>3.06</v>
          </cell>
          <cell r="K97" t="str">
            <v>lítxăng</v>
          </cell>
          <cell r="L97">
            <v>122527.43234369232</v>
          </cell>
          <cell r="M97" t="str">
            <v>1x3/7</v>
          </cell>
          <cell r="N97">
            <v>17996.800000000003</v>
          </cell>
          <cell r="O97">
            <v>5114.880000000001</v>
          </cell>
          <cell r="P97">
            <v>3788.8</v>
          </cell>
          <cell r="Q97">
            <v>28809.961200000002</v>
          </cell>
          <cell r="R97">
            <v>864.29883600000005</v>
          </cell>
          <cell r="S97">
            <v>29674.260036000003</v>
          </cell>
          <cell r="T97">
            <v>65952.692307692312</v>
          </cell>
          <cell r="U97">
            <v>122527.43234369232</v>
          </cell>
          <cell r="V97">
            <v>0</v>
          </cell>
        </row>
        <row r="98">
          <cell r="A98" t="str">
            <v>ĐCOC60Kg</v>
          </cell>
          <cell r="B98">
            <v>40</v>
          </cell>
          <cell r="C98" t="str">
            <v>Máy đầm đất cầm tay 60kg</v>
          </cell>
          <cell r="D98" t="str">
            <v>ca</v>
          </cell>
          <cell r="E98">
            <v>150</v>
          </cell>
          <cell r="F98">
            <v>20</v>
          </cell>
          <cell r="G98">
            <v>5.4</v>
          </cell>
          <cell r="H98">
            <v>4</v>
          </cell>
          <cell r="I98">
            <v>17760</v>
          </cell>
          <cell r="J98">
            <v>3.57</v>
          </cell>
          <cell r="K98" t="str">
            <v>lítxăng</v>
          </cell>
          <cell r="L98">
            <v>136315.75649999999</v>
          </cell>
          <cell r="M98" t="str">
            <v>1x3/7</v>
          </cell>
          <cell r="N98">
            <v>22496.000000000004</v>
          </cell>
          <cell r="O98">
            <v>6393.6</v>
          </cell>
          <cell r="P98">
            <v>4736</v>
          </cell>
          <cell r="Q98">
            <v>33611.621400000004</v>
          </cell>
          <cell r="R98">
            <v>1008.348642</v>
          </cell>
          <cell r="S98">
            <v>34619.970042000001</v>
          </cell>
          <cell r="T98">
            <v>65952.692307692312</v>
          </cell>
          <cell r="U98">
            <v>134198.26234969232</v>
          </cell>
          <cell r="V98">
            <v>136315.75649999999</v>
          </cell>
          <cell r="W98">
            <v>124234</v>
          </cell>
        </row>
        <row r="99">
          <cell r="A99" t="str">
            <v>ĐCOC70Kg</v>
          </cell>
          <cell r="B99">
            <v>41</v>
          </cell>
          <cell r="C99" t="str">
            <v>Máy đầm đất cầm tay 70kg</v>
          </cell>
          <cell r="D99" t="str">
            <v>ca</v>
          </cell>
          <cell r="E99">
            <v>150</v>
          </cell>
          <cell r="F99">
            <v>20</v>
          </cell>
          <cell r="G99">
            <v>5.4</v>
          </cell>
          <cell r="H99">
            <v>4</v>
          </cell>
          <cell r="I99">
            <v>19200</v>
          </cell>
          <cell r="J99">
            <v>4.08</v>
          </cell>
          <cell r="K99" t="str">
            <v>lítxăng</v>
          </cell>
          <cell r="L99">
            <v>141870.37235569232</v>
          </cell>
          <cell r="M99" t="str">
            <v>1x3/7</v>
          </cell>
          <cell r="N99">
            <v>24320</v>
          </cell>
          <cell r="O99">
            <v>6912.0000000000018</v>
          </cell>
          <cell r="P99">
            <v>5120</v>
          </cell>
          <cell r="Q99">
            <v>38413.281600000002</v>
          </cell>
          <cell r="R99">
            <v>1152.3984479999999</v>
          </cell>
          <cell r="S99">
            <v>39565.680048000002</v>
          </cell>
          <cell r="T99">
            <v>65952.692307692312</v>
          </cell>
          <cell r="U99">
            <v>141870.37235569232</v>
          </cell>
          <cell r="V99">
            <v>0</v>
          </cell>
        </row>
        <row r="100">
          <cell r="A100" t="str">
            <v>ĐCOC</v>
          </cell>
          <cell r="B100">
            <v>42</v>
          </cell>
          <cell r="C100" t="str">
            <v>Máy đầm đất cầm tay 80 kg</v>
          </cell>
          <cell r="D100" t="str">
            <v>ca</v>
          </cell>
          <cell r="E100">
            <v>150</v>
          </cell>
          <cell r="F100">
            <v>20</v>
          </cell>
          <cell r="G100">
            <v>5.4</v>
          </cell>
          <cell r="H100">
            <v>4</v>
          </cell>
          <cell r="I100">
            <v>20160</v>
          </cell>
          <cell r="J100">
            <v>4.59</v>
          </cell>
          <cell r="K100" t="str">
            <v>lítxăng</v>
          </cell>
          <cell r="L100">
            <v>0</v>
          </cell>
          <cell r="M100" t="str">
            <v>1x3/7</v>
          </cell>
          <cell r="N100">
            <v>25536</v>
          </cell>
          <cell r="O100">
            <v>7257.6</v>
          </cell>
          <cell r="P100">
            <v>5376</v>
          </cell>
          <cell r="Q100">
            <v>43214.941800000001</v>
          </cell>
          <cell r="R100">
            <v>1296.4482539999999</v>
          </cell>
          <cell r="S100">
            <v>44511.390054000003</v>
          </cell>
          <cell r="T100">
            <v>65952.692307692312</v>
          </cell>
          <cell r="U100">
            <v>148633.68236169231</v>
          </cell>
          <cell r="V100">
            <v>0</v>
          </cell>
        </row>
        <row r="101">
          <cell r="C101" t="str">
            <v>Máy đầm bánh hơi + đầu kéo bánh xích - trọng lượng:</v>
          </cell>
          <cell r="L101">
            <v>0</v>
          </cell>
          <cell r="U101">
            <v>0</v>
          </cell>
          <cell r="V101">
            <v>0</v>
          </cell>
        </row>
        <row r="102">
          <cell r="A102" t="str">
            <v>ĐBHĐKBX9T</v>
          </cell>
          <cell r="B102">
            <v>43</v>
          </cell>
          <cell r="C102" t="str">
            <v>Đầm bánh hơi đầu kéo bánh xích 9T</v>
          </cell>
          <cell r="D102" t="str">
            <v>ca</v>
          </cell>
          <cell r="E102">
            <v>230</v>
          </cell>
          <cell r="F102">
            <v>18</v>
          </cell>
          <cell r="G102">
            <v>4.8600000000000003</v>
          </cell>
          <cell r="H102">
            <v>5</v>
          </cell>
          <cell r="I102">
            <v>323235</v>
          </cell>
          <cell r="J102">
            <v>36</v>
          </cell>
          <cell r="K102" t="str">
            <v>lítdiezel</v>
          </cell>
          <cell r="L102">
            <v>649802.42249999999</v>
          </cell>
          <cell r="M102" t="str">
            <v>1x4/7</v>
          </cell>
          <cell r="N102">
            <v>240318.19565217389</v>
          </cell>
          <cell r="O102">
            <v>68300.960869565228</v>
          </cell>
          <cell r="P102">
            <v>70268.478260869568</v>
          </cell>
          <cell r="Q102">
            <v>283571.27999999997</v>
          </cell>
          <cell r="R102">
            <v>14178.563999999998</v>
          </cell>
          <cell r="S102">
            <v>297749.84399999998</v>
          </cell>
          <cell r="T102">
            <v>74675.769230769234</v>
          </cell>
          <cell r="U102">
            <v>751313.24801337789</v>
          </cell>
          <cell r="V102">
            <v>649802.42249999999</v>
          </cell>
          <cell r="W102">
            <v>592210</v>
          </cell>
        </row>
        <row r="103">
          <cell r="A103" t="str">
            <v>ĐBHĐKBX12,5T</v>
          </cell>
          <cell r="B103">
            <v>44</v>
          </cell>
          <cell r="C103" t="str">
            <v>Đầm bánh hơi đầu kéo bánh xích 12,5T</v>
          </cell>
          <cell r="D103" t="str">
            <v>ca</v>
          </cell>
          <cell r="E103">
            <v>230</v>
          </cell>
          <cell r="F103">
            <v>18</v>
          </cell>
          <cell r="G103">
            <v>4.8600000000000003</v>
          </cell>
          <cell r="H103">
            <v>5</v>
          </cell>
          <cell r="I103">
            <v>359260</v>
          </cell>
          <cell r="J103">
            <v>38.4</v>
          </cell>
          <cell r="K103" t="str">
            <v>lítdiezel</v>
          </cell>
          <cell r="L103">
            <v>0</v>
          </cell>
          <cell r="M103" t="str">
            <v>1x4/7</v>
          </cell>
          <cell r="N103">
            <v>267102</v>
          </cell>
          <cell r="O103">
            <v>75913.2</v>
          </cell>
          <cell r="P103">
            <v>78100</v>
          </cell>
          <cell r="Q103">
            <v>302476.03199999995</v>
          </cell>
          <cell r="R103">
            <v>15123.801599999999</v>
          </cell>
          <cell r="S103">
            <v>317599.83359999995</v>
          </cell>
          <cell r="T103">
            <v>74675.769230769234</v>
          </cell>
          <cell r="U103">
            <v>813390.80283076921</v>
          </cell>
          <cell r="V103">
            <v>0</v>
          </cell>
        </row>
        <row r="104">
          <cell r="A104" t="str">
            <v>ĐBHĐKBX18T</v>
          </cell>
          <cell r="B104">
            <v>45</v>
          </cell>
          <cell r="C104" t="str">
            <v>Đầm bánh hơi đầu kéo bánh xích 18T</v>
          </cell>
          <cell r="D104" t="str">
            <v>ca</v>
          </cell>
          <cell r="E104">
            <v>230</v>
          </cell>
          <cell r="F104">
            <v>18</v>
          </cell>
          <cell r="G104">
            <v>4.8600000000000003</v>
          </cell>
          <cell r="H104">
            <v>5</v>
          </cell>
          <cell r="I104">
            <v>447370</v>
          </cell>
          <cell r="J104">
            <v>46.2</v>
          </cell>
          <cell r="K104" t="str">
            <v>lítdiezel</v>
          </cell>
          <cell r="L104">
            <v>669743.84399999992</v>
          </cell>
          <cell r="M104" t="str">
            <v>1x4/7</v>
          </cell>
          <cell r="N104">
            <v>332609.86956521741</v>
          </cell>
          <cell r="O104">
            <v>94531.226086956522</v>
          </cell>
          <cell r="P104">
            <v>97254.34782608696</v>
          </cell>
          <cell r="Q104">
            <v>363916.47600000002</v>
          </cell>
          <cell r="R104">
            <v>18195.823800000002</v>
          </cell>
          <cell r="S104">
            <v>382112.29980000004</v>
          </cell>
          <cell r="T104">
            <v>74675.769230769234</v>
          </cell>
          <cell r="U104">
            <v>981183.51250903017</v>
          </cell>
          <cell r="V104">
            <v>669743.84399999992</v>
          </cell>
          <cell r="W104">
            <v>610384</v>
          </cell>
        </row>
        <row r="105">
          <cell r="A105" t="str">
            <v>ĐBHĐKBX25T</v>
          </cell>
          <cell r="B105">
            <v>46</v>
          </cell>
          <cell r="C105" t="str">
            <v>Đầm bánh hơi đầu kéo bánh xích 25T</v>
          </cell>
          <cell r="D105" t="str">
            <v>ca</v>
          </cell>
          <cell r="E105">
            <v>230</v>
          </cell>
          <cell r="F105">
            <v>17</v>
          </cell>
          <cell r="G105">
            <v>4.59</v>
          </cell>
          <cell r="H105">
            <v>5</v>
          </cell>
          <cell r="I105">
            <v>606994</v>
          </cell>
          <cell r="J105">
            <v>54.6</v>
          </cell>
          <cell r="K105" t="str">
            <v>lítdiezel</v>
          </cell>
          <cell r="L105">
            <v>0</v>
          </cell>
          <cell r="M105" t="str">
            <v>1x5/7</v>
          </cell>
          <cell r="N105">
            <v>426215.3521739131</v>
          </cell>
          <cell r="O105">
            <v>121134.88956521738</v>
          </cell>
          <cell r="P105">
            <v>131955.21739130435</v>
          </cell>
          <cell r="Q105">
            <v>430083.10800000001</v>
          </cell>
          <cell r="R105">
            <v>21504.155400000003</v>
          </cell>
          <cell r="S105">
            <v>451587.2634</v>
          </cell>
          <cell r="T105">
            <v>85143.461538461532</v>
          </cell>
          <cell r="U105">
            <v>1216036.1840688963</v>
          </cell>
          <cell r="V105">
            <v>0</v>
          </cell>
        </row>
        <row r="106">
          <cell r="A106" t="str">
            <v>ĐBHĐKBX26,5T</v>
          </cell>
          <cell r="B106">
            <v>47</v>
          </cell>
          <cell r="C106" t="str">
            <v>Đầm bánh hơi đầu kéo bánh xích 26,5T</v>
          </cell>
          <cell r="D106" t="str">
            <v>ca</v>
          </cell>
          <cell r="E106">
            <v>230</v>
          </cell>
          <cell r="F106">
            <v>17</v>
          </cell>
          <cell r="G106">
            <v>4.59</v>
          </cell>
          <cell r="H106">
            <v>5</v>
          </cell>
          <cell r="I106">
            <v>640025</v>
          </cell>
          <cell r="J106">
            <v>63</v>
          </cell>
          <cell r="K106" t="str">
            <v>lítdiezel</v>
          </cell>
          <cell r="L106">
            <v>0</v>
          </cell>
          <cell r="M106" t="str">
            <v>1x5/7</v>
          </cell>
          <cell r="N106">
            <v>449408.85869565222</v>
          </cell>
          <cell r="O106">
            <v>127726.72826086957</v>
          </cell>
          <cell r="P106">
            <v>139135.86956521738</v>
          </cell>
          <cell r="Q106">
            <v>496249.74</v>
          </cell>
          <cell r="R106">
            <v>24812.487000000001</v>
          </cell>
          <cell r="S106">
            <v>521062.22700000001</v>
          </cell>
          <cell r="T106">
            <v>85143.461538461532</v>
          </cell>
          <cell r="U106">
            <v>1322477.1450602007</v>
          </cell>
          <cell r="V106">
            <v>0</v>
          </cell>
        </row>
        <row r="107">
          <cell r="C107" t="str">
            <v>Đầm bánh hơi tự hành - trọng lượng:</v>
          </cell>
          <cell r="L107">
            <v>0</v>
          </cell>
          <cell r="V107">
            <v>0</v>
          </cell>
        </row>
        <row r="108">
          <cell r="A108" t="str">
            <v>ĐBHTH16T</v>
          </cell>
          <cell r="B108">
            <v>48</v>
          </cell>
          <cell r="C108" t="str">
            <v>Đầm bánh hơi tự hành 16T</v>
          </cell>
          <cell r="D108" t="str">
            <v>ca</v>
          </cell>
          <cell r="E108">
            <v>230</v>
          </cell>
          <cell r="F108">
            <v>18</v>
          </cell>
          <cell r="G108">
            <v>4.32</v>
          </cell>
          <cell r="H108">
            <v>5</v>
          </cell>
          <cell r="I108">
            <v>528292</v>
          </cell>
          <cell r="J108">
            <v>37.799999999999997</v>
          </cell>
          <cell r="K108" t="str">
            <v>lítdiezel</v>
          </cell>
          <cell r="L108">
            <v>697436.23950000003</v>
          </cell>
          <cell r="M108" t="str">
            <v>1x5/7</v>
          </cell>
          <cell r="N108">
            <v>392773.61739130435</v>
          </cell>
          <cell r="O108">
            <v>99227.019130434797</v>
          </cell>
          <cell r="P108">
            <v>114846.08695652176</v>
          </cell>
          <cell r="Q108">
            <v>297749.84399999998</v>
          </cell>
          <cell r="R108">
            <v>14887.492200000001</v>
          </cell>
          <cell r="S108">
            <v>312637.33619999996</v>
          </cell>
          <cell r="T108">
            <v>85143.461538461532</v>
          </cell>
          <cell r="U108">
            <v>1004627.5212167224</v>
          </cell>
          <cell r="V108">
            <v>697436.23950000003</v>
          </cell>
          <cell r="W108">
            <v>635622</v>
          </cell>
        </row>
        <row r="109">
          <cell r="A109" t="str">
            <v>ĐBHTH17,5T</v>
          </cell>
          <cell r="B109">
            <v>49</v>
          </cell>
          <cell r="C109" t="str">
            <v>Đầm bánh hơi tự hành 17,5T</v>
          </cell>
          <cell r="D109" t="str">
            <v>ca</v>
          </cell>
          <cell r="E109">
            <v>230</v>
          </cell>
          <cell r="F109">
            <v>18</v>
          </cell>
          <cell r="G109">
            <v>4.32</v>
          </cell>
          <cell r="H109">
            <v>5</v>
          </cell>
          <cell r="I109">
            <v>582217</v>
          </cell>
          <cell r="J109">
            <v>42</v>
          </cell>
          <cell r="K109" t="str">
            <v>lítdiezel</v>
          </cell>
          <cell r="L109">
            <v>0</v>
          </cell>
          <cell r="M109" t="str">
            <v>1x5/7</v>
          </cell>
          <cell r="N109">
            <v>432865.6826086957</v>
          </cell>
          <cell r="O109">
            <v>109355.54086956523</v>
          </cell>
          <cell r="P109">
            <v>126568.91304347827</v>
          </cell>
          <cell r="Q109">
            <v>330833.15999999997</v>
          </cell>
          <cell r="R109">
            <v>16541.657999999999</v>
          </cell>
          <cell r="S109">
            <v>347374.81799999997</v>
          </cell>
          <cell r="T109">
            <v>85143.461538461532</v>
          </cell>
          <cell r="U109">
            <v>1101308.4160602007</v>
          </cell>
          <cell r="V109">
            <v>0</v>
          </cell>
        </row>
        <row r="110">
          <cell r="A110" t="str">
            <v>ĐBHTH25T</v>
          </cell>
          <cell r="B110">
            <v>50</v>
          </cell>
          <cell r="C110" t="str">
            <v>Đầm bánh hơi tự hành 25T</v>
          </cell>
          <cell r="D110" t="str">
            <v>ca</v>
          </cell>
          <cell r="E110">
            <v>230</v>
          </cell>
          <cell r="F110">
            <v>17</v>
          </cell>
          <cell r="G110">
            <v>4.08</v>
          </cell>
          <cell r="H110">
            <v>5</v>
          </cell>
          <cell r="I110">
            <v>752477</v>
          </cell>
          <cell r="J110">
            <v>54.6</v>
          </cell>
          <cell r="K110" t="str">
            <v>lítdiezel</v>
          </cell>
          <cell r="L110">
            <v>858329.29874999996</v>
          </cell>
          <cell r="M110" t="str">
            <v>1x5/7</v>
          </cell>
          <cell r="N110">
            <v>528369.7195652175</v>
          </cell>
          <cell r="O110">
            <v>133482.87652173915</v>
          </cell>
          <cell r="P110">
            <v>163581.95652173914</v>
          </cell>
          <cell r="Q110">
            <v>430083.10800000001</v>
          </cell>
          <cell r="R110">
            <v>21504.155400000003</v>
          </cell>
          <cell r="S110">
            <v>451587.2634</v>
          </cell>
          <cell r="T110">
            <v>85143.461538461532</v>
          </cell>
          <cell r="U110">
            <v>1362165.2775471574</v>
          </cell>
          <cell r="V110">
            <v>858329.29874999996</v>
          </cell>
          <cell r="W110">
            <v>782255</v>
          </cell>
        </row>
        <row r="111">
          <cell r="C111" t="str">
            <v>Máy đầm rung tự hành - trọng lượng:</v>
          </cell>
          <cell r="L111">
            <v>0</v>
          </cell>
          <cell r="V111">
            <v>0</v>
          </cell>
        </row>
        <row r="112">
          <cell r="A112" t="str">
            <v>ĐR8T</v>
          </cell>
          <cell r="B112">
            <v>51</v>
          </cell>
          <cell r="C112" t="str">
            <v>Đầm rung trọng lượng 8T</v>
          </cell>
          <cell r="D112" t="str">
            <v>ca</v>
          </cell>
          <cell r="E112">
            <v>230</v>
          </cell>
          <cell r="F112">
            <v>17</v>
          </cell>
          <cell r="G112">
            <v>4.59</v>
          </cell>
          <cell r="H112">
            <v>5</v>
          </cell>
          <cell r="I112">
            <v>591735</v>
          </cell>
          <cell r="J112">
            <v>19.2</v>
          </cell>
          <cell r="K112" t="str">
            <v>lítdiezel</v>
          </cell>
          <cell r="L112">
            <v>0</v>
          </cell>
          <cell r="M112" t="str">
            <v>1x4/7</v>
          </cell>
          <cell r="N112">
            <v>415500.88043478271</v>
          </cell>
          <cell r="O112">
            <v>118089.72391304346</v>
          </cell>
          <cell r="P112">
            <v>128638.04347826086</v>
          </cell>
          <cell r="Q112">
            <v>151238.01599999997</v>
          </cell>
          <cell r="R112">
            <v>7561.9007999999994</v>
          </cell>
          <cell r="S112">
            <v>158799.91679999998</v>
          </cell>
          <cell r="T112">
            <v>74675.769230769234</v>
          </cell>
          <cell r="U112">
            <v>895704.33385685633</v>
          </cell>
          <cell r="V112">
            <v>0</v>
          </cell>
        </row>
        <row r="113">
          <cell r="A113" t="str">
            <v>ĐR15T</v>
          </cell>
          <cell r="B113">
            <v>52</v>
          </cell>
          <cell r="C113" t="str">
            <v>Đầm rung trọng lượng 15T</v>
          </cell>
          <cell r="D113" t="str">
            <v>ca</v>
          </cell>
          <cell r="E113">
            <v>230</v>
          </cell>
          <cell r="F113">
            <v>17</v>
          </cell>
          <cell r="G113">
            <v>4.25</v>
          </cell>
          <cell r="H113">
            <v>5</v>
          </cell>
          <cell r="I113">
            <v>964055</v>
          </cell>
          <cell r="J113">
            <v>38.64</v>
          </cell>
          <cell r="K113" t="str">
            <v>lítdiezel</v>
          </cell>
          <cell r="L113">
            <v>0</v>
          </cell>
          <cell r="M113" t="str">
            <v>1x4/7</v>
          </cell>
          <cell r="N113">
            <v>676934.27173913049</v>
          </cell>
          <cell r="O113">
            <v>178140.59782608695</v>
          </cell>
          <cell r="P113">
            <v>209577.17391304349</v>
          </cell>
          <cell r="Q113">
            <v>304366.50719999999</v>
          </cell>
          <cell r="R113">
            <v>15218.325360000001</v>
          </cell>
          <cell r="S113">
            <v>319584.83256000001</v>
          </cell>
          <cell r="T113">
            <v>74675.769230769234</v>
          </cell>
          <cell r="U113">
            <v>1458912.6452690302</v>
          </cell>
          <cell r="V113">
            <v>0</v>
          </cell>
        </row>
        <row r="114">
          <cell r="A114" t="str">
            <v>ĐR18T</v>
          </cell>
          <cell r="B114">
            <v>53</v>
          </cell>
          <cell r="C114" t="str">
            <v>Đầm rung trọng lượng 18T</v>
          </cell>
          <cell r="D114" t="str">
            <v>ca</v>
          </cell>
          <cell r="E114">
            <v>230</v>
          </cell>
          <cell r="F114">
            <v>17</v>
          </cell>
          <cell r="G114">
            <v>4.25</v>
          </cell>
          <cell r="H114">
            <v>5</v>
          </cell>
          <cell r="I114">
            <v>1128083</v>
          </cell>
          <cell r="J114">
            <v>52.8</v>
          </cell>
          <cell r="K114" t="str">
            <v>lítdiezel</v>
          </cell>
          <cell r="L114">
            <v>0</v>
          </cell>
          <cell r="M114" t="str">
            <v>1x4/7</v>
          </cell>
          <cell r="N114">
            <v>792110.45434782619</v>
          </cell>
          <cell r="O114">
            <v>208450.11956521744</v>
          </cell>
          <cell r="P114">
            <v>245235.4347826087</v>
          </cell>
          <cell r="Q114">
            <v>415904.54399999994</v>
          </cell>
          <cell r="R114">
            <v>20795.227199999998</v>
          </cell>
          <cell r="S114">
            <v>436699.77119999996</v>
          </cell>
          <cell r="T114">
            <v>74675.769230769234</v>
          </cell>
          <cell r="U114">
            <v>1757171.5491264213</v>
          </cell>
          <cell r="V114">
            <v>0</v>
          </cell>
        </row>
        <row r="115">
          <cell r="A115" t="str">
            <v>ĐR20T</v>
          </cell>
          <cell r="B115">
            <v>54</v>
          </cell>
          <cell r="C115" t="str">
            <v>Đầm rung trọng lượng 20T</v>
          </cell>
          <cell r="D115" t="str">
            <v>ca</v>
          </cell>
          <cell r="E115">
            <v>230</v>
          </cell>
          <cell r="F115">
            <v>17</v>
          </cell>
          <cell r="G115">
            <v>4.25</v>
          </cell>
          <cell r="H115">
            <v>5</v>
          </cell>
          <cell r="I115">
            <v>1128084</v>
          </cell>
          <cell r="J115">
            <v>54</v>
          </cell>
          <cell r="K115" t="str">
            <v>lítdiezel</v>
          </cell>
          <cell r="L115">
            <v>1767097.6482742478</v>
          </cell>
          <cell r="M115" t="str">
            <v>1x4/7</v>
          </cell>
          <cell r="N115">
            <v>792111.15652173921</v>
          </cell>
          <cell r="O115">
            <v>208450.30434782611</v>
          </cell>
          <cell r="P115">
            <v>245235.65217391308</v>
          </cell>
          <cell r="Q115">
            <v>425356.92</v>
          </cell>
          <cell r="R115">
            <v>21267.846000000001</v>
          </cell>
          <cell r="S115">
            <v>446624.766</v>
          </cell>
          <cell r="T115">
            <v>74675.769230769234</v>
          </cell>
          <cell r="U115">
            <v>1767097.6482742478</v>
          </cell>
          <cell r="V115">
            <v>0</v>
          </cell>
        </row>
        <row r="116">
          <cell r="A116" t="str">
            <v>ĐR25T</v>
          </cell>
          <cell r="B116">
            <v>55</v>
          </cell>
          <cell r="C116" t="str">
            <v>Đầm rung trọng lượng 25T</v>
          </cell>
          <cell r="D116" t="str">
            <v>ca</v>
          </cell>
          <cell r="E116">
            <v>230</v>
          </cell>
          <cell r="F116">
            <v>17</v>
          </cell>
          <cell r="G116">
            <v>3.74</v>
          </cell>
          <cell r="H116">
            <v>5</v>
          </cell>
          <cell r="I116">
            <v>1268582</v>
          </cell>
          <cell r="J116">
            <v>67.2</v>
          </cell>
          <cell r="K116" t="str">
            <v>lítdiezel</v>
          </cell>
          <cell r="L116">
            <v>1675273.61925</v>
          </cell>
          <cell r="M116" t="str">
            <v>1x4/7</v>
          </cell>
          <cell r="N116">
            <v>890765.18695652171</v>
          </cell>
          <cell r="O116">
            <v>206282.46434782611</v>
          </cell>
          <cell r="P116">
            <v>275778.69565217395</v>
          </cell>
          <cell r="Q116">
            <v>529333.05599999998</v>
          </cell>
          <cell r="R116">
            <v>26466.6528</v>
          </cell>
          <cell r="S116">
            <v>555799.70880000002</v>
          </cell>
          <cell r="T116">
            <v>74675.769230769234</v>
          </cell>
          <cell r="U116">
            <v>2003301.8249872911</v>
          </cell>
          <cell r="V116">
            <v>1675273.61925</v>
          </cell>
          <cell r="W116">
            <v>1526793</v>
          </cell>
        </row>
        <row r="117">
          <cell r="C117" t="str">
            <v>Máy đầm chân cừu - trọng lượng:</v>
          </cell>
          <cell r="L117">
            <v>0</v>
          </cell>
          <cell r="U117">
            <v>0</v>
          </cell>
          <cell r="V117">
            <v>0</v>
          </cell>
        </row>
        <row r="118">
          <cell r="A118" t="str">
            <v>ĐCC+ĐK5,5T</v>
          </cell>
          <cell r="B118">
            <v>56</v>
          </cell>
          <cell r="C118" t="str">
            <v>Đầm chân cừu + đầu kéo 5,5T</v>
          </cell>
          <cell r="D118" t="str">
            <v>ca</v>
          </cell>
          <cell r="E118">
            <v>230</v>
          </cell>
          <cell r="F118">
            <v>18</v>
          </cell>
          <cell r="G118">
            <v>3.6</v>
          </cell>
          <cell r="H118">
            <v>5</v>
          </cell>
          <cell r="I118">
            <v>331614</v>
          </cell>
          <cell r="J118">
            <v>25.92</v>
          </cell>
          <cell r="K118" t="str">
            <v>lítdiezel</v>
          </cell>
          <cell r="L118">
            <v>0</v>
          </cell>
          <cell r="M118" t="str">
            <v>1x4/7</v>
          </cell>
          <cell r="N118">
            <v>246547.8</v>
          </cell>
          <cell r="O118">
            <v>51904.80000000001</v>
          </cell>
          <cell r="P118">
            <v>72090</v>
          </cell>
          <cell r="Q118">
            <v>204171.3216</v>
          </cell>
          <cell r="R118">
            <v>10208.566080000001</v>
          </cell>
          <cell r="S118">
            <v>214379.88767999999</v>
          </cell>
          <cell r="T118">
            <v>74675.769230769234</v>
          </cell>
          <cell r="U118">
            <v>659598.25691076927</v>
          </cell>
          <cell r="V118">
            <v>0</v>
          </cell>
        </row>
        <row r="119">
          <cell r="A119" t="str">
            <v>ĐCC+ĐK9T</v>
          </cell>
          <cell r="B119">
            <v>57</v>
          </cell>
          <cell r="C119" t="str">
            <v>Đầm chân cừu + đầu kéo 9T</v>
          </cell>
          <cell r="D119" t="str">
            <v>ca</v>
          </cell>
          <cell r="E119">
            <v>230</v>
          </cell>
          <cell r="F119">
            <v>18</v>
          </cell>
          <cell r="G119">
            <v>3.6</v>
          </cell>
          <cell r="H119">
            <v>5</v>
          </cell>
          <cell r="I119">
            <v>411552</v>
          </cell>
          <cell r="J119">
            <v>36</v>
          </cell>
          <cell r="K119" t="str">
            <v>lítdiezel</v>
          </cell>
          <cell r="L119">
            <v>0</v>
          </cell>
          <cell r="M119" t="str">
            <v>1x4/7</v>
          </cell>
          <cell r="N119">
            <v>305979.96521739132</v>
          </cell>
          <cell r="O119">
            <v>64416.834782608705</v>
          </cell>
          <cell r="P119">
            <v>89467.826086956542</v>
          </cell>
          <cell r="Q119">
            <v>283571.27999999997</v>
          </cell>
          <cell r="R119">
            <v>14178.563999999998</v>
          </cell>
          <cell r="S119">
            <v>297749.84399999998</v>
          </cell>
          <cell r="T119">
            <v>74675.769230769234</v>
          </cell>
          <cell r="U119">
            <v>832290.23931772588</v>
          </cell>
          <cell r="V119">
            <v>0</v>
          </cell>
        </row>
        <row r="120">
          <cell r="C120" t="str">
            <v>Máy đầm bánh thép tự hành - trọng lượng:</v>
          </cell>
          <cell r="L120">
            <v>0</v>
          </cell>
        </row>
        <row r="121">
          <cell r="A121" t="str">
            <v>ĐBTTH8,5T</v>
          </cell>
          <cell r="B121">
            <v>56</v>
          </cell>
          <cell r="C121" t="str">
            <v>Đầm bánh thép tự hành 8,5T</v>
          </cell>
          <cell r="D121" t="str">
            <v>ca</v>
          </cell>
          <cell r="E121">
            <v>230</v>
          </cell>
          <cell r="F121">
            <v>18</v>
          </cell>
          <cell r="G121">
            <v>2.88</v>
          </cell>
          <cell r="H121">
            <v>5</v>
          </cell>
          <cell r="I121">
            <v>256928</v>
          </cell>
          <cell r="J121">
            <v>24</v>
          </cell>
          <cell r="K121" t="str">
            <v>lítdiezel</v>
          </cell>
          <cell r="L121">
            <v>411615.78149999998</v>
          </cell>
          <cell r="M121" t="str">
            <v>1x3/7</v>
          </cell>
          <cell r="N121">
            <v>191020.38260869565</v>
          </cell>
          <cell r="O121">
            <v>32171.853913043476</v>
          </cell>
          <cell r="P121">
            <v>55853.913043478271</v>
          </cell>
          <cell r="Q121">
            <v>189047.52</v>
          </cell>
          <cell r="R121">
            <v>9452.3760000000002</v>
          </cell>
          <cell r="S121">
            <v>198499.89599999998</v>
          </cell>
          <cell r="T121">
            <v>65952.692307692312</v>
          </cell>
          <cell r="U121">
            <v>543498.73787290975</v>
          </cell>
          <cell r="V121">
            <v>411615.78149999998</v>
          </cell>
          <cell r="W121">
            <v>375134</v>
          </cell>
        </row>
        <row r="122">
          <cell r="A122" t="str">
            <v>ĐBTTH10T</v>
          </cell>
          <cell r="B122">
            <v>57</v>
          </cell>
          <cell r="C122" t="str">
            <v>Đầm bánh thép tự hành 10T</v>
          </cell>
          <cell r="D122" t="str">
            <v>ca</v>
          </cell>
          <cell r="E122">
            <v>230</v>
          </cell>
          <cell r="F122">
            <v>18</v>
          </cell>
          <cell r="G122">
            <v>2.88</v>
          </cell>
          <cell r="H122">
            <v>5</v>
          </cell>
          <cell r="I122">
            <v>334353</v>
          </cell>
          <cell r="J122">
            <v>26.4</v>
          </cell>
          <cell r="K122" t="str">
            <v>lítdiezel</v>
          </cell>
          <cell r="L122">
            <v>470208.93150000001</v>
          </cell>
          <cell r="M122" t="str">
            <v>1x4/7</v>
          </cell>
          <cell r="N122">
            <v>248584.18695652171</v>
          </cell>
          <cell r="O122">
            <v>41866.810434782601</v>
          </cell>
          <cell r="P122">
            <v>72685.434782608703</v>
          </cell>
          <cell r="Q122">
            <v>207952.27199999997</v>
          </cell>
          <cell r="R122">
            <v>10397.613599999999</v>
          </cell>
          <cell r="S122">
            <v>218349.88559999998</v>
          </cell>
          <cell r="T122">
            <v>74675.769230769234</v>
          </cell>
          <cell r="U122">
            <v>656162.08700468228</v>
          </cell>
          <cell r="V122">
            <v>470208.93150000001</v>
          </cell>
          <cell r="W122">
            <v>428534</v>
          </cell>
        </row>
        <row r="123">
          <cell r="A123" t="str">
            <v>ĐBTTH12,2T</v>
          </cell>
          <cell r="B123">
            <v>58</v>
          </cell>
          <cell r="C123" t="str">
            <v>Đầm bánh thép tự hành 12,2T</v>
          </cell>
          <cell r="D123" t="str">
            <v>ca</v>
          </cell>
          <cell r="E123">
            <v>230</v>
          </cell>
          <cell r="F123">
            <v>18</v>
          </cell>
          <cell r="G123">
            <v>2.88</v>
          </cell>
          <cell r="H123">
            <v>5</v>
          </cell>
          <cell r="I123">
            <v>363029</v>
          </cell>
          <cell r="J123">
            <v>32.159999999999997</v>
          </cell>
          <cell r="K123" t="str">
            <v>lítdiezel</v>
          </cell>
          <cell r="L123">
            <v>0</v>
          </cell>
          <cell r="M123" t="str">
            <v>1x4/7</v>
          </cell>
          <cell r="N123">
            <v>269904.16956521739</v>
          </cell>
          <cell r="O123">
            <v>45457.544347826086</v>
          </cell>
          <cell r="P123">
            <v>78919.34782608696</v>
          </cell>
          <cell r="Q123">
            <v>253323.67679999996</v>
          </cell>
          <cell r="R123">
            <v>12666.183839999998</v>
          </cell>
          <cell r="S123">
            <v>265989.86063999997</v>
          </cell>
          <cell r="T123">
            <v>74675.769230769234</v>
          </cell>
          <cell r="U123">
            <v>734946.69160989975</v>
          </cell>
          <cell r="V123">
            <v>0</v>
          </cell>
        </row>
        <row r="124">
          <cell r="A124" t="str">
            <v>ĐBTTH13T</v>
          </cell>
          <cell r="B124">
            <v>59</v>
          </cell>
          <cell r="C124" t="str">
            <v>Đầm bánh thép tự hành 13T</v>
          </cell>
          <cell r="D124" t="str">
            <v>ca</v>
          </cell>
          <cell r="E124">
            <v>230</v>
          </cell>
          <cell r="F124">
            <v>18</v>
          </cell>
          <cell r="G124">
            <v>2.88</v>
          </cell>
          <cell r="H124">
            <v>5</v>
          </cell>
          <cell r="I124">
            <v>392093</v>
          </cell>
          <cell r="J124">
            <v>36</v>
          </cell>
          <cell r="K124" t="str">
            <v>lítdiezel</v>
          </cell>
          <cell r="L124">
            <v>0</v>
          </cell>
          <cell r="M124" t="str">
            <v>1x4/7</v>
          </cell>
          <cell r="N124">
            <v>291512.62173913041</v>
          </cell>
          <cell r="O124">
            <v>49096.862608695643</v>
          </cell>
          <cell r="P124">
            <v>85237.608695652176</v>
          </cell>
          <cell r="Q124">
            <v>283571.27999999997</v>
          </cell>
          <cell r="R124">
            <v>14178.563999999998</v>
          </cell>
          <cell r="S124">
            <v>297749.84399999998</v>
          </cell>
          <cell r="T124">
            <v>74675.769230769234</v>
          </cell>
          <cell r="U124">
            <v>798272.7062742475</v>
          </cell>
          <cell r="V124">
            <v>0</v>
          </cell>
        </row>
        <row r="125">
          <cell r="A125" t="str">
            <v>ĐBTTH14,5T</v>
          </cell>
          <cell r="B125">
            <v>60</v>
          </cell>
          <cell r="C125" t="str">
            <v>Đầm bánh thép tự hành 14,5T</v>
          </cell>
          <cell r="D125" t="str">
            <v>ca</v>
          </cell>
          <cell r="E125">
            <v>230</v>
          </cell>
          <cell r="F125">
            <v>18</v>
          </cell>
          <cell r="G125">
            <v>2.88</v>
          </cell>
          <cell r="H125">
            <v>5</v>
          </cell>
          <cell r="I125">
            <v>445032</v>
          </cell>
          <cell r="J125">
            <v>38.4</v>
          </cell>
          <cell r="K125" t="str">
            <v>lítdiezel</v>
          </cell>
          <cell r="L125">
            <v>0</v>
          </cell>
          <cell r="M125" t="str">
            <v>1x4/7</v>
          </cell>
          <cell r="N125">
            <v>330871.61739130429</v>
          </cell>
          <cell r="O125">
            <v>55725.746086956518</v>
          </cell>
          <cell r="P125">
            <v>96746.086956521758</v>
          </cell>
          <cell r="Q125">
            <v>302476.03199999995</v>
          </cell>
          <cell r="R125">
            <v>15123.801599999999</v>
          </cell>
          <cell r="S125">
            <v>317599.83359999995</v>
          </cell>
          <cell r="T125">
            <v>74675.769230769234</v>
          </cell>
          <cell r="U125">
            <v>875619.0532655518</v>
          </cell>
          <cell r="V125">
            <v>0</v>
          </cell>
        </row>
        <row r="126">
          <cell r="A126" t="str">
            <v>ĐBTTH15,5T</v>
          </cell>
          <cell r="B126">
            <v>61</v>
          </cell>
          <cell r="C126" t="str">
            <v>Đầm bánh thép tự hành 15,5T</v>
          </cell>
          <cell r="D126" t="str">
            <v>ca</v>
          </cell>
          <cell r="E126">
            <v>230</v>
          </cell>
          <cell r="F126">
            <v>17</v>
          </cell>
          <cell r="G126">
            <v>2.72</v>
          </cell>
          <cell r="H126">
            <v>5</v>
          </cell>
          <cell r="I126">
            <v>552414</v>
          </cell>
          <cell r="J126">
            <v>41.76</v>
          </cell>
          <cell r="K126" t="str">
            <v>lítdiezel</v>
          </cell>
          <cell r="L126">
            <v>0</v>
          </cell>
          <cell r="M126" t="str">
            <v>1x4/7</v>
          </cell>
          <cell r="N126">
            <v>387890.70000000007</v>
          </cell>
          <cell r="O126">
            <v>65328.960000000006</v>
          </cell>
          <cell r="P126">
            <v>120090</v>
          </cell>
          <cell r="Q126">
            <v>328942.68479999999</v>
          </cell>
          <cell r="R126">
            <v>16447.134239999999</v>
          </cell>
          <cell r="S126">
            <v>345389.81903999997</v>
          </cell>
          <cell r="T126">
            <v>74675.769230769234</v>
          </cell>
          <cell r="U126">
            <v>993375.24827076937</v>
          </cell>
          <cell r="V126">
            <v>0</v>
          </cell>
        </row>
        <row r="127">
          <cell r="C127" t="str">
            <v>Máy lu rung không tự hành (quả đầm 16T) - trọng lượng:</v>
          </cell>
          <cell r="L127">
            <v>0</v>
          </cell>
          <cell r="V127">
            <v>0</v>
          </cell>
        </row>
        <row r="128">
          <cell r="A128" t="str">
            <v>MLR10T</v>
          </cell>
          <cell r="B128">
            <v>62</v>
          </cell>
          <cell r="C128" t="str">
            <v>Máy lu rung 10T</v>
          </cell>
          <cell r="D128" t="str">
            <v>ca</v>
          </cell>
          <cell r="E128">
            <v>230</v>
          </cell>
          <cell r="F128">
            <v>17</v>
          </cell>
          <cell r="G128">
            <v>2.5</v>
          </cell>
          <cell r="H128">
            <v>5</v>
          </cell>
          <cell r="I128">
            <v>472425</v>
          </cell>
          <cell r="J128">
            <v>40.32</v>
          </cell>
          <cell r="K128" t="str">
            <v>lítdiezel</v>
          </cell>
          <cell r="L128">
            <v>612730.73399999994</v>
          </cell>
          <cell r="M128" t="str">
            <v>1x4/7</v>
          </cell>
          <cell r="N128">
            <v>331724.5108695653</v>
          </cell>
          <cell r="O128">
            <v>51350.543478260872</v>
          </cell>
          <cell r="P128">
            <v>102701.08695652174</v>
          </cell>
          <cell r="Q128">
            <v>317599.83360000001</v>
          </cell>
          <cell r="R128">
            <v>15879.991680000001</v>
          </cell>
          <cell r="S128">
            <v>333479.82527999999</v>
          </cell>
          <cell r="T128">
            <v>74675.769230769234</v>
          </cell>
          <cell r="U128">
            <v>893931.73581511714</v>
          </cell>
          <cell r="V128">
            <v>612730.73399999994</v>
          </cell>
          <cell r="W128">
            <v>558424</v>
          </cell>
        </row>
        <row r="129">
          <cell r="C129" t="str">
            <v>Ôtô vận tải thùng - trọng tải:</v>
          </cell>
          <cell r="L129">
            <v>0</v>
          </cell>
          <cell r="V129">
            <v>0</v>
          </cell>
        </row>
        <row r="130">
          <cell r="A130" t="str">
            <v>ÔTT2T</v>
          </cell>
          <cell r="B130">
            <v>63</v>
          </cell>
          <cell r="C130" t="str">
            <v>Ôtô thùng 2T</v>
          </cell>
          <cell r="D130" t="str">
            <v>ca</v>
          </cell>
          <cell r="E130">
            <v>220</v>
          </cell>
          <cell r="F130">
            <v>18</v>
          </cell>
          <cell r="G130">
            <v>6.2</v>
          </cell>
          <cell r="H130">
            <v>6</v>
          </cell>
          <cell r="I130">
            <v>122430</v>
          </cell>
          <cell r="J130">
            <v>12</v>
          </cell>
          <cell r="K130" t="str">
            <v>lítxăng</v>
          </cell>
          <cell r="L130">
            <v>379826.25449999998</v>
          </cell>
          <cell r="M130" t="str">
            <v>1x2/4L&lt;3,5</v>
          </cell>
          <cell r="N130">
            <v>95161.499999999985</v>
          </cell>
          <cell r="O130">
            <v>34503</v>
          </cell>
          <cell r="P130">
            <v>33390</v>
          </cell>
          <cell r="Q130">
            <v>112980.24</v>
          </cell>
          <cell r="R130">
            <v>3389.4072000000001</v>
          </cell>
          <cell r="S130">
            <v>116369.64720000001</v>
          </cell>
          <cell r="T130">
            <v>71622.692307692312</v>
          </cell>
          <cell r="U130">
            <v>351046.83950769232</v>
          </cell>
          <cell r="V130">
            <v>379826.25449999998</v>
          </cell>
          <cell r="W130">
            <v>346162</v>
          </cell>
        </row>
        <row r="131">
          <cell r="A131" t="str">
            <v>ÔTT2,5T</v>
          </cell>
          <cell r="B131">
            <v>64</v>
          </cell>
          <cell r="C131" t="str">
            <v>Ôtô thùng 2,5T</v>
          </cell>
          <cell r="D131" t="str">
            <v>ca</v>
          </cell>
          <cell r="E131">
            <v>220</v>
          </cell>
          <cell r="F131">
            <v>17</v>
          </cell>
          <cell r="G131">
            <v>6.2</v>
          </cell>
          <cell r="H131">
            <v>6</v>
          </cell>
          <cell r="I131">
            <v>146300</v>
          </cell>
          <cell r="J131">
            <v>13</v>
          </cell>
          <cell r="K131" t="str">
            <v>lítxăng</v>
          </cell>
          <cell r="L131">
            <v>430564.19174999994</v>
          </cell>
          <cell r="M131" t="str">
            <v>1x3/4L&lt;3,5</v>
          </cell>
          <cell r="N131">
            <v>107397.50000000001</v>
          </cell>
          <cell r="O131">
            <v>41230</v>
          </cell>
          <cell r="P131">
            <v>39900</v>
          </cell>
          <cell r="Q131">
            <v>122395.26000000001</v>
          </cell>
          <cell r="R131">
            <v>3671.8578000000002</v>
          </cell>
          <cell r="S131">
            <v>126067.11780000001</v>
          </cell>
          <cell r="T131">
            <v>82090.38461538461</v>
          </cell>
          <cell r="U131">
            <v>396685.00241538463</v>
          </cell>
          <cell r="V131">
            <v>430564.19174999994</v>
          </cell>
          <cell r="W131">
            <v>392403</v>
          </cell>
        </row>
        <row r="132">
          <cell r="A132" t="str">
            <v>ÔTT4T</v>
          </cell>
          <cell r="B132">
            <v>65</v>
          </cell>
          <cell r="C132" t="str">
            <v>Ôtô thùng 4T</v>
          </cell>
          <cell r="D132" t="str">
            <v>ca</v>
          </cell>
          <cell r="E132">
            <v>220</v>
          </cell>
          <cell r="F132">
            <v>17</v>
          </cell>
          <cell r="G132">
            <v>6.2</v>
          </cell>
          <cell r="H132">
            <v>6</v>
          </cell>
          <cell r="I132">
            <v>163570</v>
          </cell>
          <cell r="J132">
            <v>20</v>
          </cell>
          <cell r="K132" t="str">
            <v>lítxăng</v>
          </cell>
          <cell r="L132">
            <v>527155.10924999998</v>
          </cell>
          <cell r="M132" t="str">
            <v>1x2/4L3,5-7,5T</v>
          </cell>
          <cell r="N132">
            <v>120075.25</v>
          </cell>
          <cell r="O132">
            <v>46097</v>
          </cell>
          <cell r="P132">
            <v>44609.999999999993</v>
          </cell>
          <cell r="Q132">
            <v>188300.40000000002</v>
          </cell>
          <cell r="R132">
            <v>5649.0120000000006</v>
          </cell>
          <cell r="S132">
            <v>193949.41200000001</v>
          </cell>
          <cell r="T132">
            <v>75766.153846153844</v>
          </cell>
          <cell r="U132">
            <v>480497.81584615388</v>
          </cell>
          <cell r="V132">
            <v>527155.10924999998</v>
          </cell>
          <cell r="W132">
            <v>480433</v>
          </cell>
        </row>
        <row r="133">
          <cell r="A133" t="str">
            <v>ÔTT5T</v>
          </cell>
          <cell r="B133">
            <v>66</v>
          </cell>
          <cell r="C133" t="str">
            <v>Ôtô thùng 5T</v>
          </cell>
          <cell r="D133" t="str">
            <v>ca</v>
          </cell>
          <cell r="E133">
            <v>220</v>
          </cell>
          <cell r="F133">
            <v>17</v>
          </cell>
          <cell r="G133">
            <v>6.2</v>
          </cell>
          <cell r="H133">
            <v>6</v>
          </cell>
          <cell r="I133">
            <v>212415</v>
          </cell>
          <cell r="J133">
            <v>25</v>
          </cell>
          <cell r="K133" t="str">
            <v>lítdiezel</v>
          </cell>
          <cell r="L133">
            <v>577042.67775000003</v>
          </cell>
          <cell r="M133" t="str">
            <v>1x2/4L3,5-7,5T</v>
          </cell>
          <cell r="N133">
            <v>155931.92045454547</v>
          </cell>
          <cell r="O133">
            <v>59862.409090909088</v>
          </cell>
          <cell r="P133">
            <v>57931.36363636364</v>
          </cell>
          <cell r="Q133">
            <v>196924.5</v>
          </cell>
          <cell r="R133">
            <v>9846.2250000000004</v>
          </cell>
          <cell r="S133">
            <v>206770.72500000001</v>
          </cell>
          <cell r="T133">
            <v>75766.153846153844</v>
          </cell>
          <cell r="U133">
            <v>556262.57202797208</v>
          </cell>
          <cell r="V133">
            <v>577042.67775000003</v>
          </cell>
          <cell r="W133">
            <v>525899</v>
          </cell>
        </row>
        <row r="134">
          <cell r="A134" t="str">
            <v>ÔTT6T</v>
          </cell>
          <cell r="B134">
            <v>67</v>
          </cell>
          <cell r="C134" t="str">
            <v>Ôtô thùng 6T</v>
          </cell>
          <cell r="D134" t="str">
            <v>ca</v>
          </cell>
          <cell r="E134">
            <v>220</v>
          </cell>
          <cell r="F134">
            <v>17</v>
          </cell>
          <cell r="G134">
            <v>6.2</v>
          </cell>
          <cell r="H134">
            <v>6</v>
          </cell>
          <cell r="I134">
            <v>238665</v>
          </cell>
          <cell r="J134">
            <v>29</v>
          </cell>
          <cell r="K134" t="str">
            <v>lítdiezel</v>
          </cell>
          <cell r="L134">
            <v>0</v>
          </cell>
          <cell r="M134" t="str">
            <v>1x3/4L3,5-7,5T</v>
          </cell>
          <cell r="N134">
            <v>175201.80681818182</v>
          </cell>
          <cell r="O134">
            <v>67260.136363636368</v>
          </cell>
          <cell r="P134">
            <v>65090.454545454544</v>
          </cell>
          <cell r="Q134">
            <v>228432.41999999998</v>
          </cell>
          <cell r="R134">
            <v>11421.620999999999</v>
          </cell>
          <cell r="S134">
            <v>239854.04099999997</v>
          </cell>
          <cell r="T134">
            <v>86451.923076923078</v>
          </cell>
          <cell r="U134">
            <v>633858.3618041958</v>
          </cell>
          <cell r="V134">
            <v>0</v>
          </cell>
        </row>
        <row r="135">
          <cell r="A135" t="str">
            <v>ÔTT7T</v>
          </cell>
          <cell r="B135">
            <v>63</v>
          </cell>
          <cell r="C135" t="str">
            <v>Ôtô thùng 7T</v>
          </cell>
          <cell r="D135" t="str">
            <v>ca</v>
          </cell>
          <cell r="E135">
            <v>220</v>
          </cell>
          <cell r="F135">
            <v>17</v>
          </cell>
          <cell r="G135">
            <v>6.2</v>
          </cell>
          <cell r="H135">
            <v>6</v>
          </cell>
          <cell r="I135">
            <v>285495</v>
          </cell>
          <cell r="J135">
            <v>31</v>
          </cell>
          <cell r="K135" t="str">
            <v>lítdiezel</v>
          </cell>
          <cell r="L135">
            <v>741745.38899999997</v>
          </cell>
          <cell r="M135" t="str">
            <v>1x3/4L3,5-7,5T</v>
          </cell>
          <cell r="N135">
            <v>209579.28409090912</v>
          </cell>
          <cell r="O135">
            <v>80457.681818181823</v>
          </cell>
          <cell r="P135">
            <v>77862.272727272721</v>
          </cell>
          <cell r="Q135">
            <v>244186.37999999998</v>
          </cell>
          <cell r="R135">
            <v>12209.319</v>
          </cell>
          <cell r="S135">
            <v>256395.69899999996</v>
          </cell>
          <cell r="T135">
            <v>86451.923076923078</v>
          </cell>
          <cell r="U135">
            <v>710746.86071328667</v>
          </cell>
          <cell r="V135">
            <v>741745.38899999997</v>
          </cell>
          <cell r="W135">
            <v>676004</v>
          </cell>
        </row>
        <row r="136">
          <cell r="A136" t="str">
            <v>ÔTT10T</v>
          </cell>
          <cell r="B136">
            <v>64</v>
          </cell>
          <cell r="C136" t="str">
            <v>Ôtô thùng 10T</v>
          </cell>
          <cell r="D136" t="str">
            <v>ca</v>
          </cell>
          <cell r="E136">
            <v>220</v>
          </cell>
          <cell r="F136">
            <v>16</v>
          </cell>
          <cell r="G136">
            <v>6.2</v>
          </cell>
          <cell r="H136">
            <v>6</v>
          </cell>
          <cell r="I136">
            <v>368130</v>
          </cell>
          <cell r="J136">
            <v>38</v>
          </cell>
          <cell r="K136" t="str">
            <v>lítdiezel</v>
          </cell>
          <cell r="L136">
            <v>0</v>
          </cell>
          <cell r="M136" t="str">
            <v>1x2/4L7,5-16,5T</v>
          </cell>
          <cell r="N136">
            <v>254344.36363636365</v>
          </cell>
          <cell r="O136">
            <v>103745.72727272728</v>
          </cell>
          <cell r="P136">
            <v>100399.09090909091</v>
          </cell>
          <cell r="Q136">
            <v>299325.24</v>
          </cell>
          <cell r="R136">
            <v>14966.262000000001</v>
          </cell>
          <cell r="S136">
            <v>314291.50199999998</v>
          </cell>
          <cell r="T136">
            <v>79691.538461538468</v>
          </cell>
          <cell r="U136">
            <v>852472.22227972036</v>
          </cell>
          <cell r="V136">
            <v>0</v>
          </cell>
        </row>
        <row r="137">
          <cell r="A137" t="str">
            <v>ÔTT12T</v>
          </cell>
          <cell r="B137">
            <v>65</v>
          </cell>
          <cell r="C137" t="str">
            <v>Ôtô thùng 12T</v>
          </cell>
          <cell r="D137" t="str">
            <v>ca</v>
          </cell>
          <cell r="E137">
            <v>220</v>
          </cell>
          <cell r="F137">
            <v>16</v>
          </cell>
          <cell r="G137">
            <v>6.2</v>
          </cell>
          <cell r="H137">
            <v>6</v>
          </cell>
          <cell r="I137">
            <v>391545</v>
          </cell>
          <cell r="J137">
            <v>41</v>
          </cell>
          <cell r="K137" t="str">
            <v>lítdiezel</v>
          </cell>
          <cell r="L137">
            <v>960432.80024999997</v>
          </cell>
          <cell r="M137" t="str">
            <v>1x3/4L7,5-16,5T</v>
          </cell>
          <cell r="N137">
            <v>270522</v>
          </cell>
          <cell r="O137">
            <v>110344.5</v>
          </cell>
          <cell r="P137">
            <v>106785</v>
          </cell>
          <cell r="Q137">
            <v>322956.18</v>
          </cell>
          <cell r="R137">
            <v>16147.809000000001</v>
          </cell>
          <cell r="S137">
            <v>339103.989</v>
          </cell>
          <cell r="T137">
            <v>90595.38461538461</v>
          </cell>
          <cell r="U137">
            <v>917350.87361538468</v>
          </cell>
          <cell r="V137">
            <v>960432.80024999997</v>
          </cell>
          <cell r="W137">
            <v>875309</v>
          </cell>
        </row>
        <row r="138">
          <cell r="A138" t="str">
            <v>ÔTT12,5T</v>
          </cell>
          <cell r="B138">
            <v>66</v>
          </cell>
          <cell r="C138" t="str">
            <v>Ôtô thùng 12,5T</v>
          </cell>
          <cell r="D138" t="str">
            <v>ca</v>
          </cell>
          <cell r="E138">
            <v>220</v>
          </cell>
          <cell r="F138">
            <v>16</v>
          </cell>
          <cell r="G138">
            <v>6.2</v>
          </cell>
          <cell r="H138">
            <v>6</v>
          </cell>
          <cell r="I138">
            <v>415485</v>
          </cell>
          <cell r="J138">
            <v>42</v>
          </cell>
          <cell r="K138" t="str">
            <v>lítdiezel</v>
          </cell>
          <cell r="L138">
            <v>0</v>
          </cell>
          <cell r="M138" t="str">
            <v>1x3/4L7,5-16,5T</v>
          </cell>
          <cell r="N138">
            <v>287062.36363636359</v>
          </cell>
          <cell r="O138">
            <v>117091.22727272728</v>
          </cell>
          <cell r="P138">
            <v>113314.09090909091</v>
          </cell>
          <cell r="Q138">
            <v>330833.15999999997</v>
          </cell>
          <cell r="R138">
            <v>16541.657999999999</v>
          </cell>
          <cell r="S138">
            <v>347374.81799999997</v>
          </cell>
          <cell r="T138">
            <v>90595.38461538461</v>
          </cell>
          <cell r="U138">
            <v>955437.88443356636</v>
          </cell>
          <cell r="V138">
            <v>0</v>
          </cell>
        </row>
        <row r="139">
          <cell r="A139" t="str">
            <v>ÔTT20T</v>
          </cell>
          <cell r="B139">
            <v>67</v>
          </cell>
          <cell r="C139" t="str">
            <v>Ôtô thùng 20T</v>
          </cell>
          <cell r="D139" t="str">
            <v>ca</v>
          </cell>
          <cell r="E139">
            <v>220</v>
          </cell>
          <cell r="F139">
            <v>14</v>
          </cell>
          <cell r="G139">
            <v>5.44</v>
          </cell>
          <cell r="H139">
            <v>6</v>
          </cell>
          <cell r="I139">
            <v>806501</v>
          </cell>
          <cell r="J139">
            <v>56</v>
          </cell>
          <cell r="K139" t="str">
            <v>lítdiezel</v>
          </cell>
          <cell r="L139">
            <v>0</v>
          </cell>
          <cell r="M139" t="str">
            <v>1x3/4L16,5-25T</v>
          </cell>
          <cell r="N139">
            <v>487566.51363636367</v>
          </cell>
          <cell r="O139">
            <v>199425.70181818184</v>
          </cell>
          <cell r="P139">
            <v>219954.81818181818</v>
          </cell>
          <cell r="Q139">
            <v>441110.88</v>
          </cell>
          <cell r="R139">
            <v>22055.544000000002</v>
          </cell>
          <cell r="S139">
            <v>463166.424</v>
          </cell>
          <cell r="T139">
            <v>94956.923076923078</v>
          </cell>
          <cell r="U139">
            <v>1465070.3807132868</v>
          </cell>
          <cell r="V139">
            <v>0</v>
          </cell>
        </row>
        <row r="140">
          <cell r="C140" t="str">
            <v>Ôtô tự đổ - trọng lượng:</v>
          </cell>
          <cell r="L140">
            <v>0</v>
          </cell>
          <cell r="V140">
            <v>0</v>
          </cell>
        </row>
        <row r="141">
          <cell r="A141" t="str">
            <v>ÔTTĐ2,5T</v>
          </cell>
          <cell r="B141">
            <v>68</v>
          </cell>
          <cell r="C141" t="str">
            <v>Ôtô tự đổ 2,5tấn</v>
          </cell>
          <cell r="D141" t="str">
            <v>ca</v>
          </cell>
          <cell r="E141">
            <v>260</v>
          </cell>
          <cell r="F141">
            <v>17</v>
          </cell>
          <cell r="G141">
            <v>7.5</v>
          </cell>
          <cell r="H141">
            <v>6</v>
          </cell>
          <cell r="I141">
            <v>157658</v>
          </cell>
          <cell r="J141">
            <v>18.899999999999999</v>
          </cell>
          <cell r="K141" t="str">
            <v>lítxăng</v>
          </cell>
          <cell r="L141">
            <v>0</v>
          </cell>
          <cell r="M141" t="str">
            <v>1x2/4L&lt;3,5</v>
          </cell>
          <cell r="N141">
            <v>97929.87307692309</v>
          </cell>
          <cell r="O141">
            <v>45478.269230769234</v>
          </cell>
          <cell r="P141">
            <v>36382.615384615383</v>
          </cell>
          <cell r="Q141">
            <v>177943.878</v>
          </cell>
          <cell r="R141">
            <v>8897.1939000000002</v>
          </cell>
          <cell r="S141">
            <v>186841.07190000001</v>
          </cell>
          <cell r="T141">
            <v>71622.692307692312</v>
          </cell>
          <cell r="U141">
            <v>438254.52189999999</v>
          </cell>
          <cell r="V141">
            <v>0</v>
          </cell>
        </row>
        <row r="142">
          <cell r="A142" t="str">
            <v>ÔTTĐ3,5T</v>
          </cell>
          <cell r="B142">
            <v>69</v>
          </cell>
          <cell r="C142" t="str">
            <v>Ôtô tự đổ 3,5tấn</v>
          </cell>
          <cell r="D142" t="str">
            <v>ca</v>
          </cell>
          <cell r="E142">
            <v>260</v>
          </cell>
          <cell r="F142">
            <v>17</v>
          </cell>
          <cell r="G142">
            <v>7.5</v>
          </cell>
          <cell r="H142">
            <v>6</v>
          </cell>
          <cell r="I142">
            <v>184262</v>
          </cell>
          <cell r="J142">
            <v>28.35</v>
          </cell>
          <cell r="K142" t="str">
            <v>lítxăng</v>
          </cell>
          <cell r="L142">
            <v>0</v>
          </cell>
          <cell r="M142" t="str">
            <v>1x3/4L&lt;3,5</v>
          </cell>
          <cell r="N142">
            <v>114455.05000000002</v>
          </cell>
          <cell r="O142">
            <v>53152.5</v>
          </cell>
          <cell r="P142">
            <v>42522</v>
          </cell>
          <cell r="Q142">
            <v>266915.81700000004</v>
          </cell>
          <cell r="R142">
            <v>13345.790850000003</v>
          </cell>
          <cell r="S142">
            <v>280261.60785000003</v>
          </cell>
          <cell r="T142">
            <v>82090.38461538461</v>
          </cell>
          <cell r="U142">
            <v>572481.5424653847</v>
          </cell>
          <cell r="V142">
            <v>0</v>
          </cell>
        </row>
        <row r="143">
          <cell r="A143" t="str">
            <v>ÔTTĐ4T</v>
          </cell>
          <cell r="B143">
            <v>70</v>
          </cell>
          <cell r="C143" t="str">
            <v>Ôtô tự đổ 4tấn</v>
          </cell>
          <cell r="D143" t="str">
            <v>ca</v>
          </cell>
          <cell r="E143">
            <v>260</v>
          </cell>
          <cell r="F143">
            <v>17</v>
          </cell>
          <cell r="G143">
            <v>7.5</v>
          </cell>
          <cell r="H143">
            <v>6</v>
          </cell>
          <cell r="I143">
            <v>206090</v>
          </cell>
          <cell r="J143">
            <v>32.4</v>
          </cell>
          <cell r="K143" t="str">
            <v>lítxăng</v>
          </cell>
          <cell r="L143">
            <v>0</v>
          </cell>
          <cell r="M143" t="str">
            <v>1x2/4L3,5-7,5T</v>
          </cell>
          <cell r="N143">
            <v>128013.59615384619</v>
          </cell>
          <cell r="O143">
            <v>59449.038461538461</v>
          </cell>
          <cell r="P143">
            <v>47559.230769230766</v>
          </cell>
          <cell r="Q143">
            <v>305046.64799999999</v>
          </cell>
          <cell r="R143">
            <v>15252.332399999999</v>
          </cell>
          <cell r="S143">
            <v>320298.9804</v>
          </cell>
          <cell r="T143">
            <v>75766.153846153844</v>
          </cell>
          <cell r="U143">
            <v>631086.99963076937</v>
          </cell>
          <cell r="V143">
            <v>0</v>
          </cell>
        </row>
        <row r="144">
          <cell r="A144" t="str">
            <v>ÔTTĐ5T</v>
          </cell>
          <cell r="B144">
            <v>71</v>
          </cell>
          <cell r="C144" t="str">
            <v>Ôtô tự đổ 5tấn</v>
          </cell>
          <cell r="D144" t="str">
            <v>ca</v>
          </cell>
          <cell r="E144">
            <v>260</v>
          </cell>
          <cell r="F144">
            <v>17</v>
          </cell>
          <cell r="G144">
            <v>7.5</v>
          </cell>
          <cell r="H144">
            <v>6</v>
          </cell>
          <cell r="I144">
            <v>252726</v>
          </cell>
          <cell r="J144">
            <v>40.5</v>
          </cell>
          <cell r="K144" t="str">
            <v>lítdiezel</v>
          </cell>
          <cell r="L144">
            <v>508552.33275</v>
          </cell>
          <cell r="M144" t="str">
            <v>1x2/4L3,5-7,5T</v>
          </cell>
          <cell r="N144">
            <v>156981.72692307693</v>
          </cell>
          <cell r="O144">
            <v>72901.730769230766</v>
          </cell>
          <cell r="P144">
            <v>58321.384615384617</v>
          </cell>
          <cell r="Q144">
            <v>319017.69</v>
          </cell>
          <cell r="R144">
            <v>15950.8845</v>
          </cell>
          <cell r="S144">
            <v>334968.57449999999</v>
          </cell>
          <cell r="T144">
            <v>75766.153846153844</v>
          </cell>
          <cell r="U144">
            <v>698939.57065384614</v>
          </cell>
          <cell r="V144">
            <v>508552.33275</v>
          </cell>
          <cell r="W144">
            <v>463479</v>
          </cell>
        </row>
        <row r="145">
          <cell r="A145" t="str">
            <v>ÔTTĐ6T</v>
          </cell>
          <cell r="B145">
            <v>72</v>
          </cell>
          <cell r="C145" t="str">
            <v>Ôtô tự đổ 6tấn</v>
          </cell>
          <cell r="D145" t="str">
            <v>ca</v>
          </cell>
          <cell r="E145">
            <v>260</v>
          </cell>
          <cell r="F145">
            <v>17</v>
          </cell>
          <cell r="G145">
            <v>7.3</v>
          </cell>
          <cell r="H145">
            <v>6</v>
          </cell>
          <cell r="I145">
            <v>291372</v>
          </cell>
          <cell r="J145">
            <v>43.2</v>
          </cell>
          <cell r="K145" t="str">
            <v>lítdiezel</v>
          </cell>
          <cell r="L145">
            <v>0</v>
          </cell>
          <cell r="M145" t="str">
            <v>1x3/4L3,5-7,5T</v>
          </cell>
          <cell r="N145">
            <v>180986.83846153849</v>
          </cell>
          <cell r="O145">
            <v>81808.292307692303</v>
          </cell>
          <cell r="P145">
            <v>67239.692307692312</v>
          </cell>
          <cell r="Q145">
            <v>340285.53600000002</v>
          </cell>
          <cell r="R145">
            <v>17014.276800000003</v>
          </cell>
          <cell r="S145">
            <v>357299.81280000001</v>
          </cell>
          <cell r="T145">
            <v>86451.923076923078</v>
          </cell>
          <cell r="U145">
            <v>773786.55895384622</v>
          </cell>
          <cell r="V145">
            <v>0</v>
          </cell>
        </row>
        <row r="146">
          <cell r="A146" t="str">
            <v>ÔTTĐ7T</v>
          </cell>
          <cell r="B146">
            <v>68</v>
          </cell>
          <cell r="C146" t="str">
            <v>Ôtô tự đổ 7tấn</v>
          </cell>
          <cell r="D146" t="str">
            <v>ca</v>
          </cell>
          <cell r="E146">
            <v>260</v>
          </cell>
          <cell r="F146">
            <v>17</v>
          </cell>
          <cell r="G146">
            <v>7.3</v>
          </cell>
          <cell r="H146">
            <v>6</v>
          </cell>
          <cell r="I146">
            <v>356237</v>
          </cell>
          <cell r="J146">
            <v>45.9</v>
          </cell>
          <cell r="K146" t="str">
            <v>lítdiezel</v>
          </cell>
          <cell r="L146">
            <v>720367.66724999994</v>
          </cell>
          <cell r="M146" t="str">
            <v>1x3/4L3,5-7,5T</v>
          </cell>
          <cell r="N146">
            <v>221277.98269230773</v>
          </cell>
          <cell r="O146">
            <v>100020.38846153846</v>
          </cell>
          <cell r="P146">
            <v>82208.538461538454</v>
          </cell>
          <cell r="Q146">
            <v>361553.38199999998</v>
          </cell>
          <cell r="R146">
            <v>18077.669099999999</v>
          </cell>
          <cell r="S146">
            <v>379631.05109999998</v>
          </cell>
          <cell r="T146">
            <v>86451.923076923078</v>
          </cell>
          <cell r="U146">
            <v>869589.88379230781</v>
          </cell>
          <cell r="V146">
            <v>720367.66724999994</v>
          </cell>
          <cell r="W146">
            <v>656521</v>
          </cell>
        </row>
        <row r="147">
          <cell r="A147" t="str">
            <v>ÔTTĐ9T</v>
          </cell>
          <cell r="B147">
            <v>69</v>
          </cell>
          <cell r="C147" t="str">
            <v>Ôtô tự đổ 9tấn</v>
          </cell>
          <cell r="D147" t="str">
            <v>ca</v>
          </cell>
          <cell r="E147">
            <v>260</v>
          </cell>
          <cell r="F147">
            <v>17</v>
          </cell>
          <cell r="G147">
            <v>7.3</v>
          </cell>
          <cell r="H147">
            <v>6</v>
          </cell>
          <cell r="I147">
            <v>397017</v>
          </cell>
          <cell r="J147">
            <v>51.3</v>
          </cell>
          <cell r="K147" t="str">
            <v>lítdiezel</v>
          </cell>
          <cell r="L147">
            <v>0</v>
          </cell>
          <cell r="M147" t="str">
            <v>1x2/4L7,5-16,5T</v>
          </cell>
          <cell r="N147">
            <v>246608.63653846158</v>
          </cell>
          <cell r="O147">
            <v>111470.15769230769</v>
          </cell>
          <cell r="P147">
            <v>91619.307692307688</v>
          </cell>
          <cell r="Q147">
            <v>404089.07399999996</v>
          </cell>
          <cell r="R147">
            <v>20204.453699999998</v>
          </cell>
          <cell r="S147">
            <v>424293.52769999998</v>
          </cell>
          <cell r="T147">
            <v>79691.538461538468</v>
          </cell>
          <cell r="U147">
            <v>953683.16808461538</v>
          </cell>
          <cell r="V147">
            <v>0</v>
          </cell>
        </row>
        <row r="148">
          <cell r="A148" t="str">
            <v>ÔTTĐ10T</v>
          </cell>
          <cell r="B148">
            <v>70</v>
          </cell>
          <cell r="C148" t="str">
            <v>Ôtô tự đổ 10tấn</v>
          </cell>
          <cell r="D148" t="str">
            <v>ca</v>
          </cell>
          <cell r="E148">
            <v>260</v>
          </cell>
          <cell r="F148">
            <v>17</v>
          </cell>
          <cell r="G148">
            <v>7.3</v>
          </cell>
          <cell r="H148">
            <v>6</v>
          </cell>
          <cell r="I148">
            <v>433238</v>
          </cell>
          <cell r="J148">
            <v>56.7</v>
          </cell>
          <cell r="K148" t="str">
            <v>lítdiezel</v>
          </cell>
          <cell r="L148">
            <v>847989.91200000001</v>
          </cell>
          <cell r="M148" t="str">
            <v>1x2/4L7,5-16,5T</v>
          </cell>
          <cell r="N148">
            <v>269107.45</v>
          </cell>
          <cell r="O148">
            <v>121639.9</v>
          </cell>
          <cell r="P148">
            <v>99978</v>
          </cell>
          <cell r="Q148">
            <v>446624.766</v>
          </cell>
          <cell r="R148">
            <v>22331.238300000001</v>
          </cell>
          <cell r="S148">
            <v>468956.00430000003</v>
          </cell>
          <cell r="T148">
            <v>79691.538461538468</v>
          </cell>
          <cell r="U148">
            <v>1039372.8927615385</v>
          </cell>
          <cell r="V148">
            <v>847989.91200000001</v>
          </cell>
          <cell r="W148">
            <v>772832</v>
          </cell>
        </row>
        <row r="149">
          <cell r="A149" t="str">
            <v>ÔTTĐ12T</v>
          </cell>
          <cell r="B149">
            <v>71</v>
          </cell>
          <cell r="C149" t="str">
            <v>Ôtô tự đổ 12tấn</v>
          </cell>
          <cell r="D149" t="str">
            <v>ca</v>
          </cell>
          <cell r="E149">
            <v>260</v>
          </cell>
          <cell r="F149">
            <v>17</v>
          </cell>
          <cell r="G149">
            <v>7.3</v>
          </cell>
          <cell r="H149">
            <v>6</v>
          </cell>
          <cell r="I149">
            <v>499898</v>
          </cell>
          <cell r="J149">
            <v>64.8</v>
          </cell>
          <cell r="K149" t="str">
            <v>lítdiezel</v>
          </cell>
          <cell r="L149">
            <v>932633.97149999999</v>
          </cell>
          <cell r="M149" t="str">
            <v>1x3/4L7,5-16,5T</v>
          </cell>
          <cell r="N149">
            <v>310513.56538461539</v>
          </cell>
          <cell r="O149">
            <v>140355.97692307693</v>
          </cell>
          <cell r="P149">
            <v>115361.07692307691</v>
          </cell>
          <cell r="Q149">
            <v>510428.30399999995</v>
          </cell>
          <cell r="R149">
            <v>25521.415199999999</v>
          </cell>
          <cell r="S149">
            <v>535949.71919999993</v>
          </cell>
          <cell r="T149">
            <v>90595.38461538461</v>
          </cell>
          <cell r="U149">
            <v>1192775.7230461538</v>
          </cell>
          <cell r="V149">
            <v>932633.97149999999</v>
          </cell>
          <cell r="W149">
            <v>849974</v>
          </cell>
        </row>
        <row r="150">
          <cell r="A150" t="str">
            <v>ÔTTĐ15T</v>
          </cell>
          <cell r="B150">
            <v>72</v>
          </cell>
          <cell r="C150" t="str">
            <v>Ôtô tự đổ 15tấn</v>
          </cell>
          <cell r="D150" t="str">
            <v>ca</v>
          </cell>
          <cell r="E150">
            <v>260</v>
          </cell>
          <cell r="F150">
            <v>16</v>
          </cell>
          <cell r="G150">
            <v>6.8</v>
          </cell>
          <cell r="H150">
            <v>6</v>
          </cell>
          <cell r="I150">
            <v>819123</v>
          </cell>
          <cell r="J150">
            <v>72.900000000000006</v>
          </cell>
          <cell r="K150" t="str">
            <v>lítdiezel</v>
          </cell>
          <cell r="L150">
            <v>990865.02899999998</v>
          </cell>
          <cell r="M150" t="str">
            <v>1x3/4L7,5-16,5T</v>
          </cell>
          <cell r="N150">
            <v>478871.90769230766</v>
          </cell>
          <cell r="O150">
            <v>214232.16923076924</v>
          </cell>
          <cell r="P150">
            <v>189028.38461538462</v>
          </cell>
          <cell r="Q150">
            <v>574231.84200000006</v>
          </cell>
          <cell r="R150">
            <v>28711.592100000005</v>
          </cell>
          <cell r="S150">
            <v>602943.43410000007</v>
          </cell>
          <cell r="T150">
            <v>90595.38461538461</v>
          </cell>
          <cell r="U150">
            <v>1575671.2802538462</v>
          </cell>
          <cell r="V150">
            <v>990865.02899999998</v>
          </cell>
          <cell r="W150">
            <v>903044</v>
          </cell>
        </row>
        <row r="151">
          <cell r="A151" t="str">
            <v>ÔTTĐ20T</v>
          </cell>
          <cell r="B151">
            <v>73</v>
          </cell>
          <cell r="C151" t="str">
            <v>Ôtô tự đổ 20tấn</v>
          </cell>
          <cell r="D151" t="str">
            <v>ca</v>
          </cell>
          <cell r="E151">
            <v>300</v>
          </cell>
          <cell r="F151">
            <v>16</v>
          </cell>
          <cell r="G151">
            <v>6.8</v>
          </cell>
          <cell r="H151">
            <v>6</v>
          </cell>
          <cell r="I151">
            <v>1518224</v>
          </cell>
          <cell r="J151">
            <v>75.599999999999994</v>
          </cell>
          <cell r="K151" t="str">
            <v>lítdiezel</v>
          </cell>
          <cell r="L151">
            <v>0</v>
          </cell>
          <cell r="M151" t="str">
            <v>1x3/4L16,5-25T</v>
          </cell>
          <cell r="N151">
            <v>769233.4933333334</v>
          </cell>
          <cell r="O151">
            <v>344130.77333333332</v>
          </cell>
          <cell r="P151">
            <v>303644.79999999999</v>
          </cell>
          <cell r="Q151">
            <v>595499.68799999997</v>
          </cell>
          <cell r="R151">
            <v>29774.984400000001</v>
          </cell>
          <cell r="S151">
            <v>625274.67239999992</v>
          </cell>
          <cell r="T151">
            <v>94956.923076923078</v>
          </cell>
          <cell r="U151">
            <v>2137240.6621435895</v>
          </cell>
          <cell r="V151">
            <v>0</v>
          </cell>
        </row>
        <row r="152">
          <cell r="A152" t="str">
            <v>ÔTTĐ22T</v>
          </cell>
          <cell r="B152">
            <v>74</v>
          </cell>
          <cell r="C152" t="str">
            <v>Ôtô tự đổ 22tấn</v>
          </cell>
          <cell r="D152" t="str">
            <v>ca</v>
          </cell>
          <cell r="E152">
            <v>300</v>
          </cell>
          <cell r="F152">
            <v>16</v>
          </cell>
          <cell r="G152">
            <v>6.8</v>
          </cell>
          <cell r="H152">
            <v>6</v>
          </cell>
          <cell r="I152">
            <v>1806818</v>
          </cell>
          <cell r="J152">
            <v>76.95</v>
          </cell>
          <cell r="K152" t="str">
            <v>lítdiezel</v>
          </cell>
          <cell r="L152">
            <v>1131545.6460000002</v>
          </cell>
          <cell r="M152" t="str">
            <v>1x3/4L16,5-25T</v>
          </cell>
          <cell r="N152">
            <v>915454.45333333337</v>
          </cell>
          <cell r="O152">
            <v>409545.41333333339</v>
          </cell>
          <cell r="P152">
            <v>361363.6</v>
          </cell>
          <cell r="Q152">
            <v>606133.61100000003</v>
          </cell>
          <cell r="R152">
            <v>30306.680550000005</v>
          </cell>
          <cell r="S152">
            <v>636440.29155000008</v>
          </cell>
          <cell r="T152">
            <v>94956.923076923078</v>
          </cell>
          <cell r="U152">
            <v>2417760.68129359</v>
          </cell>
          <cell r="V152">
            <v>1131545.6460000002</v>
          </cell>
          <cell r="W152">
            <v>1031256</v>
          </cell>
        </row>
        <row r="153">
          <cell r="A153" t="str">
            <v>ÔTTĐ25T</v>
          </cell>
          <cell r="B153">
            <v>75</v>
          </cell>
          <cell r="C153" t="str">
            <v>Ôtô tự đổ 25tấn</v>
          </cell>
          <cell r="D153" t="str">
            <v>ca</v>
          </cell>
          <cell r="E153">
            <v>300</v>
          </cell>
          <cell r="F153">
            <v>14</v>
          </cell>
          <cell r="G153">
            <v>6.8</v>
          </cell>
          <cell r="H153">
            <v>6</v>
          </cell>
          <cell r="I153">
            <v>2347380</v>
          </cell>
          <cell r="J153">
            <v>81</v>
          </cell>
          <cell r="K153" t="str">
            <v>lítdiezel</v>
          </cell>
          <cell r="L153">
            <v>0</v>
          </cell>
          <cell r="M153" t="str">
            <v>1x3/4L25,0-40T</v>
          </cell>
          <cell r="N153">
            <v>1040671.8</v>
          </cell>
          <cell r="O153">
            <v>532072.80000000005</v>
          </cell>
          <cell r="P153">
            <v>469476</v>
          </cell>
          <cell r="Q153">
            <v>638035.38</v>
          </cell>
          <cell r="R153">
            <v>31901.769</v>
          </cell>
          <cell r="S153">
            <v>669937.14899999998</v>
          </cell>
          <cell r="T153">
            <v>105206.53846153848</v>
          </cell>
          <cell r="U153">
            <v>2817364.2874615383</v>
          </cell>
          <cell r="V153">
            <v>0</v>
          </cell>
        </row>
        <row r="154">
          <cell r="A154" t="str">
            <v>ÔTTĐ27T</v>
          </cell>
          <cell r="B154">
            <v>72</v>
          </cell>
          <cell r="C154" t="str">
            <v>Ôtô tự đổ 27tấn</v>
          </cell>
          <cell r="D154" t="str">
            <v>ca</v>
          </cell>
          <cell r="E154">
            <v>300</v>
          </cell>
          <cell r="F154">
            <v>14</v>
          </cell>
          <cell r="G154">
            <v>6.6</v>
          </cell>
          <cell r="H154">
            <v>6</v>
          </cell>
          <cell r="I154">
            <v>2760610</v>
          </cell>
          <cell r="J154">
            <v>86.4</v>
          </cell>
          <cell r="K154" t="str">
            <v>lítdiezel</v>
          </cell>
          <cell r="L154">
            <v>1435001.1060000001</v>
          </cell>
          <cell r="M154" t="str">
            <v>1x3/4L25,0-40T</v>
          </cell>
          <cell r="N154">
            <v>1223870.4333333336</v>
          </cell>
          <cell r="O154">
            <v>607334.19999999995</v>
          </cell>
          <cell r="P154">
            <v>552122</v>
          </cell>
          <cell r="Q154">
            <v>680571.07200000004</v>
          </cell>
          <cell r="R154">
            <v>34028.553600000007</v>
          </cell>
          <cell r="S154">
            <v>714599.62560000003</v>
          </cell>
          <cell r="T154">
            <v>105206.53846153848</v>
          </cell>
          <cell r="U154">
            <v>3203132.7973948722</v>
          </cell>
          <cell r="V154">
            <v>1435001.1060000001</v>
          </cell>
          <cell r="W154">
            <v>1307816</v>
          </cell>
        </row>
        <row r="155">
          <cell r="A155" t="str">
            <v>ÔTTĐ32T</v>
          </cell>
          <cell r="B155">
            <v>73</v>
          </cell>
          <cell r="C155" t="str">
            <v>Ôtô tự đổ 32tấn</v>
          </cell>
          <cell r="D155" t="str">
            <v>ca</v>
          </cell>
          <cell r="E155">
            <v>300</v>
          </cell>
          <cell r="F155">
            <v>14</v>
          </cell>
          <cell r="G155">
            <v>6.6</v>
          </cell>
          <cell r="H155">
            <v>6</v>
          </cell>
          <cell r="I155">
            <v>3014076</v>
          </cell>
          <cell r="J155">
            <v>91.68</v>
          </cell>
          <cell r="K155" t="str">
            <v>lítdiezel</v>
          </cell>
          <cell r="L155">
            <v>0</v>
          </cell>
          <cell r="M155" t="str">
            <v>1x3/4L25,0-40T</v>
          </cell>
          <cell r="N155">
            <v>1336240.3600000003</v>
          </cell>
          <cell r="O155">
            <v>663096.72</v>
          </cell>
          <cell r="P155">
            <v>602815.19999999995</v>
          </cell>
          <cell r="Q155">
            <v>722161.52639999997</v>
          </cell>
          <cell r="R155">
            <v>36108.07632</v>
          </cell>
          <cell r="S155">
            <v>758269.60271999997</v>
          </cell>
          <cell r="T155">
            <v>105206.53846153848</v>
          </cell>
          <cell r="U155">
            <v>3465628.4211815386</v>
          </cell>
          <cell r="V155">
            <v>0</v>
          </cell>
        </row>
        <row r="156">
          <cell r="A156" t="str">
            <v>ÔTTĐ36T</v>
          </cell>
          <cell r="B156">
            <v>74</v>
          </cell>
          <cell r="C156" t="str">
            <v>Ôtô tự đổ 36tấn</v>
          </cell>
          <cell r="D156" t="str">
            <v>ca</v>
          </cell>
          <cell r="E156">
            <v>300</v>
          </cell>
          <cell r="F156">
            <v>14</v>
          </cell>
          <cell r="G156">
            <v>6.6</v>
          </cell>
          <cell r="H156">
            <v>6</v>
          </cell>
          <cell r="I156">
            <v>3760657</v>
          </cell>
          <cell r="J156">
            <v>116.4</v>
          </cell>
          <cell r="K156" t="str">
            <v>lítdiezel</v>
          </cell>
          <cell r="L156">
            <v>0</v>
          </cell>
          <cell r="M156" t="str">
            <v>1x3/4L25,0-40T</v>
          </cell>
          <cell r="N156">
            <v>1667224.6033333335</v>
          </cell>
          <cell r="O156">
            <v>827344.54000000015</v>
          </cell>
          <cell r="P156">
            <v>752131.39999999991</v>
          </cell>
          <cell r="Q156">
            <v>916880.47199999995</v>
          </cell>
          <cell r="R156">
            <v>45844.0236</v>
          </cell>
          <cell r="S156">
            <v>962724.49559999991</v>
          </cell>
          <cell r="T156">
            <v>105206.53846153848</v>
          </cell>
          <cell r="U156">
            <v>4314631.577394871</v>
          </cell>
          <cell r="V156">
            <v>0</v>
          </cell>
        </row>
        <row r="157">
          <cell r="A157" t="str">
            <v>ÔTTĐ42T</v>
          </cell>
          <cell r="B157">
            <v>75</v>
          </cell>
          <cell r="C157" t="str">
            <v>Ôtô tự đổ 42tấn</v>
          </cell>
          <cell r="D157" t="str">
            <v>ca</v>
          </cell>
          <cell r="E157">
            <v>300</v>
          </cell>
          <cell r="F157">
            <v>14</v>
          </cell>
          <cell r="G157">
            <v>6.6</v>
          </cell>
          <cell r="H157">
            <v>6</v>
          </cell>
          <cell r="I157">
            <v>4722764</v>
          </cell>
          <cell r="J157">
            <v>130.56</v>
          </cell>
          <cell r="K157" t="str">
            <v>lítdiezel</v>
          </cell>
          <cell r="L157">
            <v>0</v>
          </cell>
          <cell r="M157" t="str">
            <v>1x3/4L&gt;40T</v>
          </cell>
          <cell r="N157">
            <v>2093758.706666667</v>
          </cell>
          <cell r="O157">
            <v>1039008.08</v>
          </cell>
          <cell r="P157">
            <v>944552.79999999981</v>
          </cell>
          <cell r="Q157">
            <v>1028418.5088</v>
          </cell>
          <cell r="R157">
            <v>51420.925439999999</v>
          </cell>
          <cell r="S157">
            <v>1079839.4342399999</v>
          </cell>
          <cell r="T157">
            <v>111312.69230769228</v>
          </cell>
          <cell r="U157">
            <v>5268471.7132143583</v>
          </cell>
          <cell r="V157">
            <v>0</v>
          </cell>
        </row>
        <row r="158">
          <cell r="A158" t="str">
            <v>ÔTTĐ55T</v>
          </cell>
          <cell r="B158">
            <v>76</v>
          </cell>
          <cell r="C158" t="str">
            <v>Ôtô tự đổ 55tấn</v>
          </cell>
          <cell r="D158" t="str">
            <v>ca</v>
          </cell>
          <cell r="E158">
            <v>300</v>
          </cell>
          <cell r="F158">
            <v>14</v>
          </cell>
          <cell r="G158">
            <v>6.5</v>
          </cell>
          <cell r="H158">
            <v>6</v>
          </cell>
          <cell r="I158">
            <v>5317649</v>
          </cell>
          <cell r="J158">
            <v>156</v>
          </cell>
          <cell r="K158" t="str">
            <v>lítdiezel</v>
          </cell>
          <cell r="L158">
            <v>0</v>
          </cell>
          <cell r="M158" t="str">
            <v>1x4/4L&gt;40T</v>
          </cell>
          <cell r="N158">
            <v>2357491.0566666666</v>
          </cell>
          <cell r="O158">
            <v>1152157.2833333334</v>
          </cell>
          <cell r="P158">
            <v>1063529.8</v>
          </cell>
          <cell r="Q158">
            <v>1228808.8799999999</v>
          </cell>
          <cell r="R158">
            <v>61440.443999999996</v>
          </cell>
          <cell r="S158">
            <v>1290249.3239999998</v>
          </cell>
          <cell r="T158">
            <v>127886.53846153847</v>
          </cell>
          <cell r="U158">
            <v>5991314.0024615377</v>
          </cell>
          <cell r="V158">
            <v>0</v>
          </cell>
        </row>
        <row r="159">
          <cell r="C159" t="str">
            <v>Ôtô đầu kéo - công suất:</v>
          </cell>
          <cell r="L159">
            <v>0</v>
          </cell>
          <cell r="V159">
            <v>0</v>
          </cell>
        </row>
        <row r="160">
          <cell r="A160" t="str">
            <v>ÔTĐK150cv</v>
          </cell>
          <cell r="B160">
            <v>77</v>
          </cell>
          <cell r="C160" t="str">
            <v>Ô tô đầu kéo 150cv</v>
          </cell>
          <cell r="D160" t="str">
            <v>ca</v>
          </cell>
          <cell r="E160">
            <v>200</v>
          </cell>
          <cell r="F160">
            <v>13</v>
          </cell>
          <cell r="G160">
            <v>4.8499999999999996</v>
          </cell>
          <cell r="H160">
            <v>6</v>
          </cell>
          <cell r="I160">
            <v>317746</v>
          </cell>
          <cell r="J160">
            <v>30</v>
          </cell>
          <cell r="K160" t="str">
            <v>lítdiezel</v>
          </cell>
          <cell r="L160">
            <v>0</v>
          </cell>
          <cell r="M160" t="str">
            <v>1x3/4L7,5-16,5T</v>
          </cell>
          <cell r="N160">
            <v>196208.155</v>
          </cell>
          <cell r="O160">
            <v>77053.404999999984</v>
          </cell>
          <cell r="P160">
            <v>95323.8</v>
          </cell>
          <cell r="Q160">
            <v>236309.4</v>
          </cell>
          <cell r="R160">
            <v>11815.470000000001</v>
          </cell>
          <cell r="S160">
            <v>248124.87</v>
          </cell>
          <cell r="T160">
            <v>90595.38461538461</v>
          </cell>
          <cell r="U160">
            <v>707305.61461538461</v>
          </cell>
          <cell r="V160">
            <v>0</v>
          </cell>
        </row>
        <row r="161">
          <cell r="A161" t="str">
            <v>ÔTĐK180cv</v>
          </cell>
          <cell r="B161">
            <v>73</v>
          </cell>
          <cell r="C161" t="str">
            <v>Ô tô đầu kéo 180cv</v>
          </cell>
          <cell r="D161" t="str">
            <v>ca</v>
          </cell>
          <cell r="E161">
            <v>200</v>
          </cell>
          <cell r="F161">
            <v>13</v>
          </cell>
          <cell r="G161">
            <v>4.8499999999999996</v>
          </cell>
          <cell r="H161">
            <v>6</v>
          </cell>
          <cell r="I161">
            <v>379808</v>
          </cell>
          <cell r="J161">
            <v>36</v>
          </cell>
          <cell r="K161" t="str">
            <v>lítdiezel</v>
          </cell>
          <cell r="L161">
            <v>0</v>
          </cell>
          <cell r="M161" t="str">
            <v>1x3/4L7,5-16,5T</v>
          </cell>
          <cell r="N161">
            <v>234531.44</v>
          </cell>
          <cell r="O161">
            <v>92103.44</v>
          </cell>
          <cell r="P161">
            <v>113942.39999999999</v>
          </cell>
          <cell r="Q161">
            <v>283571.27999999997</v>
          </cell>
          <cell r="R161">
            <v>14178.563999999998</v>
          </cell>
          <cell r="S161">
            <v>297749.84399999998</v>
          </cell>
          <cell r="T161">
            <v>90595.38461538461</v>
          </cell>
          <cell r="U161">
            <v>828922.50861538469</v>
          </cell>
          <cell r="V161">
            <v>0</v>
          </cell>
        </row>
        <row r="162">
          <cell r="A162" t="str">
            <v>ÔTĐK200cv</v>
          </cell>
          <cell r="B162">
            <v>74</v>
          </cell>
          <cell r="C162" t="str">
            <v>Ô tô đầu kéo 200cv</v>
          </cell>
          <cell r="D162" t="str">
            <v>ca</v>
          </cell>
          <cell r="E162">
            <v>200</v>
          </cell>
          <cell r="F162">
            <v>13</v>
          </cell>
          <cell r="G162">
            <v>4.8499999999999996</v>
          </cell>
          <cell r="H162">
            <v>6</v>
          </cell>
          <cell r="I162">
            <v>438796</v>
          </cell>
          <cell r="J162">
            <v>40</v>
          </cell>
          <cell r="K162" t="str">
            <v>lítdiezel</v>
          </cell>
          <cell r="L162">
            <v>0</v>
          </cell>
          <cell r="M162" t="str">
            <v>1x3/4L16,5-25T</v>
          </cell>
          <cell r="N162">
            <v>270956.53000000003</v>
          </cell>
          <cell r="O162">
            <v>106408.02999999998</v>
          </cell>
          <cell r="P162">
            <v>131638.79999999999</v>
          </cell>
          <cell r="Q162">
            <v>315079.19999999995</v>
          </cell>
          <cell r="R162">
            <v>15753.96</v>
          </cell>
          <cell r="S162">
            <v>330833.15999999997</v>
          </cell>
          <cell r="T162">
            <v>94956.923076923078</v>
          </cell>
          <cell r="U162">
            <v>934793.44307692314</v>
          </cell>
          <cell r="V162">
            <v>0</v>
          </cell>
        </row>
        <row r="163">
          <cell r="A163" t="str">
            <v>ÔTĐK240cv</v>
          </cell>
          <cell r="B163">
            <v>74</v>
          </cell>
          <cell r="C163" t="str">
            <v>Ô tô đầu kéo 240cv</v>
          </cell>
          <cell r="D163" t="str">
            <v>ca</v>
          </cell>
          <cell r="E163">
            <v>200</v>
          </cell>
          <cell r="F163">
            <v>12</v>
          </cell>
          <cell r="G163">
            <v>4.3499999999999996</v>
          </cell>
          <cell r="H163">
            <v>6</v>
          </cell>
          <cell r="I163">
            <v>542237</v>
          </cell>
          <cell r="J163">
            <v>48</v>
          </cell>
          <cell r="K163" t="str">
            <v>lítdiezel</v>
          </cell>
          <cell r="L163">
            <v>0</v>
          </cell>
          <cell r="M163" t="str">
            <v>1x3/4L16,5-25T</v>
          </cell>
          <cell r="N163">
            <v>309075.09000000003</v>
          </cell>
          <cell r="O163">
            <v>117936.5475</v>
          </cell>
          <cell r="P163">
            <v>162671.09999999998</v>
          </cell>
          <cell r="Q163">
            <v>378095.04</v>
          </cell>
          <cell r="R163">
            <v>18904.752</v>
          </cell>
          <cell r="S163">
            <v>396999.79199999996</v>
          </cell>
          <cell r="T163">
            <v>94956.923076923078</v>
          </cell>
          <cell r="U163">
            <v>1081639.452576923</v>
          </cell>
          <cell r="V163">
            <v>0</v>
          </cell>
        </row>
        <row r="164">
          <cell r="A164" t="str">
            <v>ÔTĐK255cv</v>
          </cell>
          <cell r="B164">
            <v>75</v>
          </cell>
          <cell r="C164" t="str">
            <v>Ô tô đầu kéo 255cv</v>
          </cell>
          <cell r="D164" t="str">
            <v>ca</v>
          </cell>
          <cell r="E164">
            <v>200</v>
          </cell>
          <cell r="F164">
            <v>12</v>
          </cell>
          <cell r="G164">
            <v>4.3499999999999996</v>
          </cell>
          <cell r="H164">
            <v>6</v>
          </cell>
          <cell r="I164">
            <v>644345</v>
          </cell>
          <cell r="J164">
            <v>51</v>
          </cell>
          <cell r="K164" t="str">
            <v>lítdiezel</v>
          </cell>
          <cell r="L164">
            <v>0</v>
          </cell>
          <cell r="M164" t="str">
            <v>1x3/4L25,0-40T</v>
          </cell>
          <cell r="N164">
            <v>367276.65</v>
          </cell>
          <cell r="O164">
            <v>140145.03750000001</v>
          </cell>
          <cell r="P164">
            <v>193303.5</v>
          </cell>
          <cell r="Q164">
            <v>401725.98</v>
          </cell>
          <cell r="R164">
            <v>20086.298999999999</v>
          </cell>
          <cell r="S164">
            <v>421812.27899999998</v>
          </cell>
          <cell r="T164">
            <v>105206.53846153848</v>
          </cell>
          <cell r="U164">
            <v>1227744.0049615386</v>
          </cell>
          <cell r="V164">
            <v>0</v>
          </cell>
        </row>
        <row r="165">
          <cell r="A165" t="str">
            <v>ÔTĐK272cv</v>
          </cell>
          <cell r="B165">
            <v>76</v>
          </cell>
          <cell r="C165" t="str">
            <v>Ô tô đầu kéo 272cv</v>
          </cell>
          <cell r="D165" t="str">
            <v>ca</v>
          </cell>
          <cell r="E165">
            <v>200</v>
          </cell>
          <cell r="F165">
            <v>11</v>
          </cell>
          <cell r="G165">
            <v>4.04</v>
          </cell>
          <cell r="H165">
            <v>6</v>
          </cell>
          <cell r="I165">
            <v>792350</v>
          </cell>
          <cell r="J165">
            <v>56</v>
          </cell>
          <cell r="K165" t="str">
            <v>lítdiezel</v>
          </cell>
          <cell r="L165">
            <v>0</v>
          </cell>
          <cell r="M165" t="str">
            <v>1x3/4L25,0-40T</v>
          </cell>
          <cell r="N165">
            <v>414002.87499999994</v>
          </cell>
          <cell r="O165">
            <v>160054.70000000001</v>
          </cell>
          <cell r="P165">
            <v>237705</v>
          </cell>
          <cell r="Q165">
            <v>441110.88</v>
          </cell>
          <cell r="R165">
            <v>22055.544000000002</v>
          </cell>
          <cell r="S165">
            <v>463166.424</v>
          </cell>
          <cell r="T165">
            <v>105206.53846153848</v>
          </cell>
          <cell r="U165">
            <v>1380135.5374615383</v>
          </cell>
          <cell r="V165">
            <v>0</v>
          </cell>
        </row>
        <row r="166">
          <cell r="C166" t="str">
            <v>Ôtô chuyển trộn bê tông - dung tích thùng trộn:</v>
          </cell>
          <cell r="L166">
            <v>0</v>
          </cell>
        </row>
        <row r="167">
          <cell r="A167" t="str">
            <v>ÔTVCBT5m³</v>
          </cell>
          <cell r="B167">
            <v>77</v>
          </cell>
          <cell r="C167" t="str">
            <v>Ôtô vận chuyển vữa BT 5m³</v>
          </cell>
          <cell r="D167" t="str">
            <v>ca</v>
          </cell>
          <cell r="E167">
            <v>220</v>
          </cell>
          <cell r="F167">
            <v>17</v>
          </cell>
          <cell r="G167">
            <v>5.7</v>
          </cell>
          <cell r="H167">
            <v>6</v>
          </cell>
          <cell r="I167">
            <v>470467</v>
          </cell>
          <cell r="J167">
            <v>36</v>
          </cell>
          <cell r="K167" t="str">
            <v>lítdiezel</v>
          </cell>
          <cell r="L167">
            <v>0</v>
          </cell>
          <cell r="M167" t="str">
            <v>1x1/4 + 3/4L7,5-16,5T</v>
          </cell>
          <cell r="N167">
            <v>345365.54772727279</v>
          </cell>
          <cell r="O167">
            <v>121893.72272727275</v>
          </cell>
          <cell r="P167">
            <v>128309.18181818182</v>
          </cell>
          <cell r="Q167">
            <v>283571.27999999997</v>
          </cell>
          <cell r="R167">
            <v>14178.563999999998</v>
          </cell>
          <cell r="S167">
            <v>297749.84399999998</v>
          </cell>
          <cell r="T167">
            <v>160909.61538461538</v>
          </cell>
          <cell r="U167">
            <v>1054227.9116573427</v>
          </cell>
          <cell r="V167">
            <v>0</v>
          </cell>
        </row>
        <row r="168">
          <cell r="A168" t="str">
            <v>ÔTVCBT6M3</v>
          </cell>
          <cell r="B168">
            <v>75</v>
          </cell>
          <cell r="C168" t="str">
            <v>Ôtô vận chuyển vữa BT 6m³</v>
          </cell>
          <cell r="D168" t="str">
            <v>ca</v>
          </cell>
          <cell r="E168">
            <v>220</v>
          </cell>
          <cell r="F168">
            <v>17</v>
          </cell>
          <cell r="G168">
            <v>5.7</v>
          </cell>
          <cell r="H168">
            <v>6</v>
          </cell>
          <cell r="I168">
            <v>541037</v>
          </cell>
          <cell r="J168">
            <v>43</v>
          </cell>
          <cell r="K168" t="str">
            <v>lítdiezel</v>
          </cell>
          <cell r="L168">
            <v>1101306.5332500001</v>
          </cell>
          <cell r="M168" t="str">
            <v>1x1/4 + 3/4L7,5-16,5T</v>
          </cell>
          <cell r="N168">
            <v>397170.3431818182</v>
          </cell>
          <cell r="O168">
            <v>140177.76818181819</v>
          </cell>
          <cell r="P168">
            <v>147555.54545454544</v>
          </cell>
          <cell r="Q168">
            <v>338710.13999999996</v>
          </cell>
          <cell r="R168">
            <v>16935.506999999998</v>
          </cell>
          <cell r="S168">
            <v>355645.64699999994</v>
          </cell>
          <cell r="T168">
            <v>160909.61538461538</v>
          </cell>
          <cell r="U168">
            <v>1201458.9192027971</v>
          </cell>
          <cell r="V168">
            <v>1101306.5332500001</v>
          </cell>
          <cell r="W168">
            <v>1003697</v>
          </cell>
        </row>
        <row r="169">
          <cell r="A169" t="str">
            <v>ÔTVCBT6m³(kíp)</v>
          </cell>
          <cell r="B169">
            <v>76</v>
          </cell>
          <cell r="C169" t="str">
            <v>Ôtô vận chuyển vữa BT 6m³</v>
          </cell>
          <cell r="D169" t="str">
            <v>kíp</v>
          </cell>
          <cell r="L169">
            <v>786942.5</v>
          </cell>
          <cell r="V169">
            <v>786942.5</v>
          </cell>
        </row>
        <row r="170">
          <cell r="A170" t="str">
            <v>ÔTVCBT8m³</v>
          </cell>
          <cell r="B170">
            <v>77</v>
          </cell>
          <cell r="C170" t="str">
            <v>Ôtô vận chuyển vữa BT 8m³</v>
          </cell>
          <cell r="D170" t="str">
            <v>ca</v>
          </cell>
          <cell r="E170">
            <v>220</v>
          </cell>
          <cell r="F170">
            <v>17</v>
          </cell>
          <cell r="G170">
            <v>5.7</v>
          </cell>
          <cell r="H170">
            <v>6</v>
          </cell>
          <cell r="I170">
            <v>842108</v>
          </cell>
          <cell r="J170">
            <v>50</v>
          </cell>
          <cell r="K170" t="str">
            <v>lítdiezel</v>
          </cell>
          <cell r="L170">
            <v>0</v>
          </cell>
          <cell r="M170" t="str">
            <v>1x1/4 + 3/4L16,5-25T</v>
          </cell>
          <cell r="N170">
            <v>618183.82727272727</v>
          </cell>
          <cell r="O170">
            <v>218182.52727272728</v>
          </cell>
          <cell r="P170">
            <v>229665.81818181815</v>
          </cell>
          <cell r="Q170">
            <v>393849</v>
          </cell>
          <cell r="R170">
            <v>19692.45</v>
          </cell>
          <cell r="S170">
            <v>413541.45</v>
          </cell>
          <cell r="T170">
            <v>168542.30769230769</v>
          </cell>
          <cell r="U170">
            <v>1648115.9304195803</v>
          </cell>
          <cell r="V170">
            <v>0</v>
          </cell>
        </row>
        <row r="171">
          <cell r="A171" t="str">
            <v>ÔTVCBT8,7m³</v>
          </cell>
          <cell r="B171">
            <v>78</v>
          </cell>
          <cell r="C171" t="str">
            <v>Ôtô vận chuyển vữa BT 8,7m³</v>
          </cell>
          <cell r="D171" t="str">
            <v>ca</v>
          </cell>
          <cell r="E171">
            <v>220</v>
          </cell>
          <cell r="F171">
            <v>17</v>
          </cell>
          <cell r="G171">
            <v>5.5</v>
          </cell>
          <cell r="H171">
            <v>6</v>
          </cell>
          <cell r="I171">
            <v>988188</v>
          </cell>
          <cell r="J171">
            <v>52</v>
          </cell>
          <cell r="K171" t="str">
            <v>lítdiezel</v>
          </cell>
          <cell r="L171">
            <v>0</v>
          </cell>
          <cell r="M171" t="str">
            <v>1x1/4 + 3/4L16,5-25T</v>
          </cell>
          <cell r="N171">
            <v>725419.82727272727</v>
          </cell>
          <cell r="O171">
            <v>247047.00000000003</v>
          </cell>
          <cell r="P171">
            <v>269505.81818181818</v>
          </cell>
          <cell r="Q171">
            <v>409602.95999999996</v>
          </cell>
          <cell r="R171">
            <v>20480.148000000001</v>
          </cell>
          <cell r="S171">
            <v>430083.10799999995</v>
          </cell>
          <cell r="T171">
            <v>168542.30769230769</v>
          </cell>
          <cell r="U171">
            <v>1840598.0611468533</v>
          </cell>
          <cell r="V171">
            <v>0</v>
          </cell>
        </row>
        <row r="172">
          <cell r="A172" t="str">
            <v>ÔTVCBT10,7m³</v>
          </cell>
          <cell r="B172">
            <v>79</v>
          </cell>
          <cell r="C172" t="str">
            <v>Ôtô vận chuyển vữa BT 10,7m³</v>
          </cell>
          <cell r="D172" t="str">
            <v>ca</v>
          </cell>
          <cell r="E172">
            <v>220</v>
          </cell>
          <cell r="F172">
            <v>17</v>
          </cell>
          <cell r="G172">
            <v>5.5</v>
          </cell>
          <cell r="H172">
            <v>6</v>
          </cell>
          <cell r="I172">
            <v>1331457</v>
          </cell>
          <cell r="J172">
            <v>64</v>
          </cell>
          <cell r="K172" t="str">
            <v>lítdiezel</v>
          </cell>
          <cell r="L172">
            <v>1740617.05125</v>
          </cell>
          <cell r="M172" t="str">
            <v>1x1/4 + 3/4L16,5-25T</v>
          </cell>
          <cell r="N172">
            <v>977410.47954545449</v>
          </cell>
          <cell r="O172">
            <v>332864.25</v>
          </cell>
          <cell r="P172">
            <v>363124.63636363635</v>
          </cell>
          <cell r="Q172">
            <v>504126.71999999997</v>
          </cell>
          <cell r="R172">
            <v>25206.335999999999</v>
          </cell>
          <cell r="S172">
            <v>529333.05599999998</v>
          </cell>
          <cell r="T172">
            <v>168542.30769230769</v>
          </cell>
          <cell r="U172">
            <v>2371274.7296013981</v>
          </cell>
          <cell r="V172">
            <v>1740617.05125</v>
          </cell>
          <cell r="W172">
            <v>1586345</v>
          </cell>
        </row>
        <row r="173">
          <cell r="A173" t="str">
            <v>ÔTVCBT14,5m³</v>
          </cell>
          <cell r="B173">
            <v>80</v>
          </cell>
          <cell r="C173" t="str">
            <v>Ôtô vận chuyển vữa BT 14,5m³</v>
          </cell>
          <cell r="D173" t="str">
            <v>ca</v>
          </cell>
          <cell r="E173">
            <v>220</v>
          </cell>
          <cell r="F173">
            <v>17</v>
          </cell>
          <cell r="G173">
            <v>5.5</v>
          </cell>
          <cell r="H173">
            <v>6</v>
          </cell>
          <cell r="I173">
            <v>1844418</v>
          </cell>
          <cell r="J173">
            <v>70</v>
          </cell>
          <cell r="K173" t="str">
            <v>lítdiezel</v>
          </cell>
          <cell r="L173">
            <v>2456390.5327499998</v>
          </cell>
          <cell r="M173" t="str">
            <v>1x4/4 + 3/4L25,0-40T</v>
          </cell>
          <cell r="N173">
            <v>1353970.4863636366</v>
          </cell>
          <cell r="O173">
            <v>461104.5</v>
          </cell>
          <cell r="P173">
            <v>503023.09090909088</v>
          </cell>
          <cell r="Q173">
            <v>551388.6</v>
          </cell>
          <cell r="R173">
            <v>27569.43</v>
          </cell>
          <cell r="S173">
            <v>578958.03</v>
          </cell>
          <cell r="T173">
            <v>185988.46153846156</v>
          </cell>
          <cell r="U173">
            <v>3083044.5688111889</v>
          </cell>
          <cell r="V173">
            <v>2456390.5327499998</v>
          </cell>
          <cell r="W173">
            <v>2238679</v>
          </cell>
        </row>
        <row r="174">
          <cell r="C174" t="str">
            <v>Ôtô tưới nước - dung tích:</v>
          </cell>
          <cell r="L174">
            <v>0</v>
          </cell>
          <cell r="V174">
            <v>0</v>
          </cell>
        </row>
        <row r="175">
          <cell r="A175" t="str">
            <v>ÔTTN4m³</v>
          </cell>
          <cell r="B175">
            <v>77</v>
          </cell>
          <cell r="C175" t="str">
            <v>Ôtô tưới nước 4m³</v>
          </cell>
          <cell r="D175" t="str">
            <v>ca</v>
          </cell>
          <cell r="E175">
            <v>220</v>
          </cell>
          <cell r="F175">
            <v>15</v>
          </cell>
          <cell r="G175">
            <v>4.78</v>
          </cell>
          <cell r="H175">
            <v>6</v>
          </cell>
          <cell r="I175">
            <v>273240</v>
          </cell>
          <cell r="J175">
            <v>20.25</v>
          </cell>
          <cell r="K175" t="str">
            <v>lítdiezel</v>
          </cell>
          <cell r="L175">
            <v>0</v>
          </cell>
          <cell r="M175" t="str">
            <v>1x2/4L3,5-7,5T</v>
          </cell>
          <cell r="N175">
            <v>176984.99999999997</v>
          </cell>
          <cell r="O175">
            <v>59367.600000000006</v>
          </cell>
          <cell r="P175">
            <v>74519.999999999985</v>
          </cell>
          <cell r="Q175">
            <v>159508.845</v>
          </cell>
          <cell r="R175">
            <v>7975.4422500000001</v>
          </cell>
          <cell r="S175">
            <v>167484.28724999999</v>
          </cell>
          <cell r="T175">
            <v>75766.153846153844</v>
          </cell>
          <cell r="U175">
            <v>554123.04109615379</v>
          </cell>
          <cell r="V175">
            <v>0</v>
          </cell>
        </row>
        <row r="176">
          <cell r="A176" t="str">
            <v>ÔTTN5m³</v>
          </cell>
          <cell r="B176">
            <v>78</v>
          </cell>
          <cell r="C176" t="str">
            <v>Ôtô tưới nước 5m³</v>
          </cell>
          <cell r="D176" t="str">
            <v>ca</v>
          </cell>
          <cell r="E176">
            <v>220</v>
          </cell>
          <cell r="F176">
            <v>14</v>
          </cell>
          <cell r="G176">
            <v>4.3499999999999996</v>
          </cell>
          <cell r="H176">
            <v>6</v>
          </cell>
          <cell r="I176">
            <v>309870</v>
          </cell>
          <cell r="J176">
            <v>22.5</v>
          </cell>
          <cell r="K176" t="str">
            <v>lítdiezel</v>
          </cell>
          <cell r="L176">
            <v>554587.45649999997</v>
          </cell>
          <cell r="M176" t="str">
            <v>1x3/4L3,5-7,5T</v>
          </cell>
          <cell r="N176">
            <v>187330.50000000003</v>
          </cell>
          <cell r="O176">
            <v>61269.75</v>
          </cell>
          <cell r="P176">
            <v>84510</v>
          </cell>
          <cell r="Q176">
            <v>177232.05</v>
          </cell>
          <cell r="R176">
            <v>8861.6024999999991</v>
          </cell>
          <cell r="S176">
            <v>186093.6525</v>
          </cell>
          <cell r="T176">
            <v>86451.923076923078</v>
          </cell>
          <cell r="U176">
            <v>605655.82557692309</v>
          </cell>
          <cell r="V176">
            <v>554587.45649999997</v>
          </cell>
          <cell r="W176">
            <v>505434</v>
          </cell>
        </row>
        <row r="177">
          <cell r="A177" t="str">
            <v>ÔTTN6m³</v>
          </cell>
          <cell r="B177">
            <v>79</v>
          </cell>
          <cell r="C177" t="str">
            <v>Ôtô tưới nước 6m³</v>
          </cell>
          <cell r="D177" t="str">
            <v>ca</v>
          </cell>
          <cell r="E177">
            <v>220</v>
          </cell>
          <cell r="F177">
            <v>14</v>
          </cell>
          <cell r="G177">
            <v>4.3499999999999996</v>
          </cell>
          <cell r="H177">
            <v>6</v>
          </cell>
          <cell r="I177">
            <v>355925</v>
          </cell>
          <cell r="J177">
            <v>24</v>
          </cell>
          <cell r="K177" t="str">
            <v>lítdiezel</v>
          </cell>
          <cell r="L177">
            <v>699977.47049999994</v>
          </cell>
          <cell r="M177" t="str">
            <v>1x3/4L3,5-7,5T</v>
          </cell>
          <cell r="N177">
            <v>215172.84090909091</v>
          </cell>
          <cell r="O177">
            <v>70376.079545454544</v>
          </cell>
          <cell r="P177">
            <v>97070.454545454544</v>
          </cell>
          <cell r="Q177">
            <v>189047.52</v>
          </cell>
          <cell r="R177">
            <v>9452.3760000000002</v>
          </cell>
          <cell r="S177">
            <v>198499.89599999998</v>
          </cell>
          <cell r="T177">
            <v>86451.923076923078</v>
          </cell>
          <cell r="U177">
            <v>667571.19407692307</v>
          </cell>
          <cell r="V177">
            <v>699977.47049999994</v>
          </cell>
          <cell r="W177">
            <v>637938</v>
          </cell>
        </row>
        <row r="178">
          <cell r="A178" t="str">
            <v>ÔTTN7m³</v>
          </cell>
          <cell r="B178">
            <v>80</v>
          </cell>
          <cell r="C178" t="str">
            <v>Ôtô tưới nước 7m³</v>
          </cell>
          <cell r="D178" t="str">
            <v>ca</v>
          </cell>
          <cell r="E178">
            <v>220</v>
          </cell>
          <cell r="F178">
            <v>13</v>
          </cell>
          <cell r="G178">
            <v>4.12</v>
          </cell>
          <cell r="H178">
            <v>6</v>
          </cell>
          <cell r="I178">
            <v>428750</v>
          </cell>
          <cell r="J178">
            <v>25.5</v>
          </cell>
          <cell r="K178" t="str">
            <v>lítdiezel</v>
          </cell>
          <cell r="L178">
            <v>0</v>
          </cell>
          <cell r="M178" t="str">
            <v>1x3/4L7,5-16,5T</v>
          </cell>
          <cell r="N178">
            <v>240684.65909090909</v>
          </cell>
          <cell r="O178">
            <v>80293.181818181823</v>
          </cell>
          <cell r="P178">
            <v>116931.81818181818</v>
          </cell>
          <cell r="Q178">
            <v>200862.99</v>
          </cell>
          <cell r="R178">
            <v>10043.1495</v>
          </cell>
          <cell r="S178">
            <v>210906.13949999999</v>
          </cell>
          <cell r="T178">
            <v>90595.38461538461</v>
          </cell>
          <cell r="U178">
            <v>739411.18320629373</v>
          </cell>
          <cell r="V178">
            <v>0</v>
          </cell>
        </row>
        <row r="179">
          <cell r="A179" t="str">
            <v>ÔTTN9m³</v>
          </cell>
          <cell r="B179">
            <v>81</v>
          </cell>
          <cell r="C179" t="str">
            <v>Ôtô tưới nước 9m³</v>
          </cell>
          <cell r="D179" t="str">
            <v>ca</v>
          </cell>
          <cell r="E179">
            <v>220</v>
          </cell>
          <cell r="F179">
            <v>13</v>
          </cell>
          <cell r="G179">
            <v>4.12</v>
          </cell>
          <cell r="H179">
            <v>6</v>
          </cell>
          <cell r="I179">
            <v>496125</v>
          </cell>
          <cell r="J179">
            <v>27</v>
          </cell>
          <cell r="K179" t="str">
            <v>lítdiezel</v>
          </cell>
          <cell r="L179">
            <v>736838.48699999996</v>
          </cell>
          <cell r="M179" t="str">
            <v>1x3/4L7,5-16,5T</v>
          </cell>
          <cell r="N179">
            <v>278506.53409090912</v>
          </cell>
          <cell r="O179">
            <v>92910.681818181823</v>
          </cell>
          <cell r="P179">
            <v>135306.81818181818</v>
          </cell>
          <cell r="Q179">
            <v>212678.46</v>
          </cell>
          <cell r="R179">
            <v>10633.923000000001</v>
          </cell>
          <cell r="S179">
            <v>223312.383</v>
          </cell>
          <cell r="T179">
            <v>90595.38461538461</v>
          </cell>
          <cell r="U179">
            <v>820631.80170629371</v>
          </cell>
          <cell r="V179">
            <v>736838.48699999996</v>
          </cell>
          <cell r="W179">
            <v>671532</v>
          </cell>
        </row>
        <row r="180">
          <cell r="C180" t="str">
            <v>Xe ôtô tải có gắn cần trục - trọng tải xe:</v>
          </cell>
          <cell r="L180">
            <v>0</v>
          </cell>
        </row>
        <row r="181">
          <cell r="A181" t="str">
            <v>ÔTTGCT5m³</v>
          </cell>
          <cell r="B181">
            <v>82</v>
          </cell>
          <cell r="C181" t="str">
            <v>Ôtô tải gắn cần trục 5m³</v>
          </cell>
          <cell r="D181" t="str">
            <v>ca</v>
          </cell>
          <cell r="E181">
            <v>240</v>
          </cell>
          <cell r="F181">
            <v>17</v>
          </cell>
          <cell r="G181">
            <v>4.55</v>
          </cell>
          <cell r="H181">
            <v>6</v>
          </cell>
          <cell r="I181">
            <v>463962</v>
          </cell>
          <cell r="J181">
            <v>27</v>
          </cell>
          <cell r="K181" t="str">
            <v>lítdiezel</v>
          </cell>
          <cell r="L181">
            <v>492877.01924999995</v>
          </cell>
          <cell r="M181" t="str">
            <v>1x4/4L3,5-7,5T</v>
          </cell>
          <cell r="N181">
            <v>312207.76250000007</v>
          </cell>
          <cell r="O181">
            <v>87959.462499999994</v>
          </cell>
          <cell r="P181">
            <v>115990.49999999999</v>
          </cell>
          <cell r="Q181">
            <v>212678.46</v>
          </cell>
          <cell r="R181">
            <v>10633.923000000001</v>
          </cell>
          <cell r="S181">
            <v>223312.383</v>
          </cell>
          <cell r="T181">
            <v>98882.307692307688</v>
          </cell>
          <cell r="U181">
            <v>838352.41569230775</v>
          </cell>
          <cell r="V181">
            <v>492877.01924999995</v>
          </cell>
          <cell r="W181">
            <v>449193</v>
          </cell>
        </row>
        <row r="182">
          <cell r="A182" t="str">
            <v>ÔTTGCT6m³</v>
          </cell>
          <cell r="B182">
            <v>83</v>
          </cell>
          <cell r="C182" t="str">
            <v>Ôtô tải gắn cần trục 6m³</v>
          </cell>
          <cell r="D182" t="str">
            <v>ca</v>
          </cell>
          <cell r="E182">
            <v>240</v>
          </cell>
          <cell r="F182">
            <v>17</v>
          </cell>
          <cell r="G182">
            <v>4.55</v>
          </cell>
          <cell r="H182">
            <v>6</v>
          </cell>
          <cell r="I182">
            <v>553144</v>
          </cell>
          <cell r="J182">
            <v>28.8</v>
          </cell>
          <cell r="K182" t="str">
            <v>lítdiezel</v>
          </cell>
          <cell r="L182">
            <v>593889.85425000009</v>
          </cell>
          <cell r="M182" t="str">
            <v>1x4/4L3,5-7,5T</v>
          </cell>
          <cell r="N182">
            <v>372219.81666666671</v>
          </cell>
          <cell r="O182">
            <v>104866.88333333333</v>
          </cell>
          <cell r="P182">
            <v>138286</v>
          </cell>
          <cell r="Q182">
            <v>226857.024</v>
          </cell>
          <cell r="R182">
            <v>11342.851200000001</v>
          </cell>
          <cell r="S182">
            <v>238199.87520000001</v>
          </cell>
          <cell r="T182">
            <v>98882.307692307688</v>
          </cell>
          <cell r="U182">
            <v>952454.88289230783</v>
          </cell>
          <cell r="V182">
            <v>593889.85425000009</v>
          </cell>
          <cell r="W182">
            <v>541253</v>
          </cell>
        </row>
        <row r="183">
          <cell r="A183" t="str">
            <v>ÔTTGCT7m³</v>
          </cell>
          <cell r="B183">
            <v>84</v>
          </cell>
          <cell r="C183" t="str">
            <v>Ôtô tải gắn cần trục 7m³</v>
          </cell>
          <cell r="D183" t="str">
            <v>ca</v>
          </cell>
          <cell r="E183">
            <v>240</v>
          </cell>
          <cell r="F183">
            <v>17</v>
          </cell>
          <cell r="G183">
            <v>4.3499999999999996</v>
          </cell>
          <cell r="H183">
            <v>6</v>
          </cell>
          <cell r="I183">
            <v>693887</v>
          </cell>
          <cell r="J183">
            <v>30.6</v>
          </cell>
          <cell r="K183" t="str">
            <v>lítdiezel</v>
          </cell>
          <cell r="L183">
            <v>0</v>
          </cell>
          <cell r="M183" t="str">
            <v>1x4/4L3,5-7,5T</v>
          </cell>
          <cell r="N183">
            <v>466928.12708333338</v>
          </cell>
          <cell r="O183">
            <v>125767.01874999999</v>
          </cell>
          <cell r="P183">
            <v>173471.75</v>
          </cell>
          <cell r="Q183">
            <v>241035.58799999999</v>
          </cell>
          <cell r="R183">
            <v>12051.779399999999</v>
          </cell>
          <cell r="S183">
            <v>253087.36739999999</v>
          </cell>
          <cell r="T183">
            <v>98882.307692307688</v>
          </cell>
          <cell r="U183">
            <v>1118136.5709256411</v>
          </cell>
          <cell r="V183">
            <v>0</v>
          </cell>
        </row>
        <row r="184">
          <cell r="A184" t="str">
            <v>ÔTTGCT10m³</v>
          </cell>
          <cell r="B184">
            <v>85</v>
          </cell>
          <cell r="C184" t="str">
            <v>Ôtô tải gắn cần trục 10m³</v>
          </cell>
          <cell r="D184" t="str">
            <v>ca</v>
          </cell>
          <cell r="E184">
            <v>230</v>
          </cell>
          <cell r="F184">
            <v>17</v>
          </cell>
          <cell r="G184">
            <v>4.3499999999999996</v>
          </cell>
          <cell r="H184">
            <v>6</v>
          </cell>
          <cell r="I184">
            <v>992020</v>
          </cell>
          <cell r="J184">
            <v>37.799999999999997</v>
          </cell>
          <cell r="K184" t="str">
            <v>lítdiezel</v>
          </cell>
          <cell r="L184">
            <v>994437.67499999993</v>
          </cell>
          <cell r="M184" t="str">
            <v>1x3/4L7,5-16,5T</v>
          </cell>
          <cell r="N184">
            <v>696570.56521739135</v>
          </cell>
          <cell r="O184">
            <v>187621.17391304346</v>
          </cell>
          <cell r="P184">
            <v>258787.82608695651</v>
          </cell>
          <cell r="Q184">
            <v>297749.84399999998</v>
          </cell>
          <cell r="R184">
            <v>14887.492200000001</v>
          </cell>
          <cell r="S184">
            <v>312637.33619999996</v>
          </cell>
          <cell r="T184">
            <v>90595.38461538461</v>
          </cell>
          <cell r="U184">
            <v>1546212.2860327759</v>
          </cell>
          <cell r="V184">
            <v>994437.67499999993</v>
          </cell>
          <cell r="W184">
            <v>906300</v>
          </cell>
        </row>
        <row r="185">
          <cell r="C185" t="str">
            <v>Rơ moóc - trọng tải:</v>
          </cell>
          <cell r="L185">
            <v>0</v>
          </cell>
          <cell r="V185">
            <v>0</v>
          </cell>
        </row>
        <row r="186">
          <cell r="A186" t="str">
            <v>RM2T</v>
          </cell>
          <cell r="B186">
            <v>86</v>
          </cell>
          <cell r="C186" t="str">
            <v>Rơ mooc 2 Tấn</v>
          </cell>
          <cell r="D186" t="str">
            <v>ca</v>
          </cell>
          <cell r="E186">
            <v>200</v>
          </cell>
          <cell r="F186">
            <v>20</v>
          </cell>
          <cell r="G186">
            <v>4.9000000000000004</v>
          </cell>
          <cell r="H186">
            <v>6</v>
          </cell>
          <cell r="I186">
            <v>41650</v>
          </cell>
          <cell r="L186">
            <v>0</v>
          </cell>
          <cell r="M186" t="str">
            <v>1x1/4L&lt;3,5</v>
          </cell>
          <cell r="N186">
            <v>39567.5</v>
          </cell>
          <cell r="O186">
            <v>10204.250000000002</v>
          </cell>
          <cell r="P186">
            <v>12495</v>
          </cell>
          <cell r="Q186">
            <v>0</v>
          </cell>
          <cell r="R186">
            <v>0</v>
          </cell>
          <cell r="S186">
            <v>0</v>
          </cell>
          <cell r="T186">
            <v>63117.692307692319</v>
          </cell>
          <cell r="U186">
            <v>125384.44230769231</v>
          </cell>
          <cell r="V186">
            <v>0</v>
          </cell>
        </row>
        <row r="187">
          <cell r="A187" t="str">
            <v>RM4T</v>
          </cell>
          <cell r="B187">
            <v>87</v>
          </cell>
          <cell r="C187" t="str">
            <v>Rơ mooc 4 Tấn</v>
          </cell>
          <cell r="D187" t="str">
            <v>ca</v>
          </cell>
          <cell r="E187">
            <v>200</v>
          </cell>
          <cell r="F187">
            <v>20</v>
          </cell>
          <cell r="G187">
            <v>4.9000000000000004</v>
          </cell>
          <cell r="H187">
            <v>6</v>
          </cell>
          <cell r="I187">
            <v>55760</v>
          </cell>
          <cell r="L187">
            <v>0</v>
          </cell>
          <cell r="M187" t="str">
            <v>1x1/4L3,5-7,5T</v>
          </cell>
          <cell r="N187">
            <v>52972.000000000007</v>
          </cell>
          <cell r="O187">
            <v>13661.200000000003</v>
          </cell>
          <cell r="P187">
            <v>16728</v>
          </cell>
          <cell r="Q187">
            <v>0</v>
          </cell>
          <cell r="R187">
            <v>0</v>
          </cell>
          <cell r="S187">
            <v>0</v>
          </cell>
          <cell r="T187">
            <v>66825</v>
          </cell>
          <cell r="U187">
            <v>150186.20000000001</v>
          </cell>
          <cell r="V187">
            <v>0</v>
          </cell>
        </row>
        <row r="188">
          <cell r="A188" t="str">
            <v>RM7,5T</v>
          </cell>
          <cell r="B188">
            <v>88</v>
          </cell>
          <cell r="C188" t="str">
            <v>Rơ mooc 7,5 Tấn</v>
          </cell>
          <cell r="D188" t="str">
            <v>ca</v>
          </cell>
          <cell r="E188">
            <v>200</v>
          </cell>
          <cell r="F188">
            <v>16</v>
          </cell>
          <cell r="G188">
            <v>4.32</v>
          </cell>
          <cell r="H188">
            <v>6</v>
          </cell>
          <cell r="I188">
            <v>73525</v>
          </cell>
          <cell r="L188">
            <v>0</v>
          </cell>
          <cell r="M188" t="str">
            <v>1x1/4L7,5-16,5T</v>
          </cell>
          <cell r="N188">
            <v>55879.000000000007</v>
          </cell>
          <cell r="O188">
            <v>15881.4</v>
          </cell>
          <cell r="P188">
            <v>22057.5</v>
          </cell>
          <cell r="Q188">
            <v>0</v>
          </cell>
          <cell r="R188">
            <v>0</v>
          </cell>
          <cell r="S188">
            <v>0</v>
          </cell>
          <cell r="T188">
            <v>70314.230769230766</v>
          </cell>
          <cell r="U188">
            <v>164132.13076923077</v>
          </cell>
          <cell r="V188">
            <v>0</v>
          </cell>
        </row>
        <row r="189">
          <cell r="A189" t="str">
            <v>RM14T</v>
          </cell>
          <cell r="B189">
            <v>89</v>
          </cell>
          <cell r="C189" t="str">
            <v>Rơ mooc 14 Tấn</v>
          </cell>
          <cell r="D189" t="str">
            <v>ca</v>
          </cell>
          <cell r="E189">
            <v>200</v>
          </cell>
          <cell r="F189">
            <v>13</v>
          </cell>
          <cell r="G189">
            <v>3.66</v>
          </cell>
          <cell r="H189">
            <v>6</v>
          </cell>
          <cell r="I189">
            <v>99425</v>
          </cell>
          <cell r="L189">
            <v>0</v>
          </cell>
          <cell r="M189" t="str">
            <v>1x1/4L7,5-16,5T</v>
          </cell>
          <cell r="N189">
            <v>61394.937500000007</v>
          </cell>
          <cell r="O189">
            <v>18194.775000000001</v>
          </cell>
          <cell r="P189">
            <v>29827.5</v>
          </cell>
          <cell r="Q189">
            <v>0</v>
          </cell>
          <cell r="R189">
            <v>0</v>
          </cell>
          <cell r="S189">
            <v>0</v>
          </cell>
          <cell r="T189">
            <v>70314.230769230766</v>
          </cell>
          <cell r="U189">
            <v>179731.44326923077</v>
          </cell>
          <cell r="V189">
            <v>0</v>
          </cell>
        </row>
        <row r="190">
          <cell r="A190" t="str">
            <v>RM15T</v>
          </cell>
          <cell r="B190">
            <v>90</v>
          </cell>
          <cell r="C190" t="str">
            <v>Rơ mooc 15 Tấn</v>
          </cell>
          <cell r="D190" t="str">
            <v>ca</v>
          </cell>
          <cell r="E190">
            <v>200</v>
          </cell>
          <cell r="F190">
            <v>13</v>
          </cell>
          <cell r="G190">
            <v>3.66</v>
          </cell>
          <cell r="H190">
            <v>6</v>
          </cell>
          <cell r="I190">
            <v>106590</v>
          </cell>
          <cell r="L190">
            <v>0</v>
          </cell>
          <cell r="M190" t="str">
            <v>1x1/4L7,5-16,5T</v>
          </cell>
          <cell r="N190">
            <v>65819.324999999997</v>
          </cell>
          <cell r="O190">
            <v>19505.97</v>
          </cell>
          <cell r="P190">
            <v>31977</v>
          </cell>
          <cell r="Q190">
            <v>0</v>
          </cell>
          <cell r="R190">
            <v>0</v>
          </cell>
          <cell r="S190">
            <v>0</v>
          </cell>
          <cell r="T190">
            <v>70314.230769230766</v>
          </cell>
          <cell r="U190">
            <v>187616.52576923076</v>
          </cell>
          <cell r="V190">
            <v>0</v>
          </cell>
        </row>
        <row r="191">
          <cell r="A191" t="str">
            <v>RM21T</v>
          </cell>
          <cell r="B191">
            <v>91</v>
          </cell>
          <cell r="C191" t="str">
            <v>Rơ mooc 21 Tấn</v>
          </cell>
          <cell r="D191" t="str">
            <v>ca</v>
          </cell>
          <cell r="E191">
            <v>200</v>
          </cell>
          <cell r="F191">
            <v>13</v>
          </cell>
          <cell r="G191">
            <v>3.66</v>
          </cell>
          <cell r="H191">
            <v>6</v>
          </cell>
          <cell r="I191">
            <v>123690</v>
          </cell>
          <cell r="L191">
            <v>0</v>
          </cell>
          <cell r="M191" t="str">
            <v>1x1/4L16,5-25T</v>
          </cell>
          <cell r="N191">
            <v>76378.574999999997</v>
          </cell>
          <cell r="O191">
            <v>22635.27</v>
          </cell>
          <cell r="P191">
            <v>37107</v>
          </cell>
          <cell r="Q191">
            <v>0</v>
          </cell>
          <cell r="R191">
            <v>0</v>
          </cell>
          <cell r="S191">
            <v>0</v>
          </cell>
          <cell r="T191">
            <v>73585.38461538461</v>
          </cell>
          <cell r="U191">
            <v>209706.2296153846</v>
          </cell>
          <cell r="V191">
            <v>0</v>
          </cell>
        </row>
        <row r="192">
          <cell r="A192" t="str">
            <v>RM40T</v>
          </cell>
          <cell r="B192">
            <v>92</v>
          </cell>
          <cell r="C192" t="str">
            <v>Rơ mooc - trọng tải 40T</v>
          </cell>
          <cell r="D192" t="str">
            <v>ca</v>
          </cell>
          <cell r="E192">
            <v>200</v>
          </cell>
          <cell r="F192">
            <v>13</v>
          </cell>
          <cell r="G192">
            <v>3.14</v>
          </cell>
          <cell r="H192">
            <v>6</v>
          </cell>
          <cell r="I192">
            <v>231336</v>
          </cell>
          <cell r="L192">
            <v>0</v>
          </cell>
          <cell r="M192" t="str">
            <v>1x1/4L&gt;40T</v>
          </cell>
          <cell r="N192">
            <v>142849.98000000001</v>
          </cell>
          <cell r="O192">
            <v>36319.752</v>
          </cell>
          <cell r="P192">
            <v>69400.800000000003</v>
          </cell>
          <cell r="Q192">
            <v>0</v>
          </cell>
          <cell r="R192">
            <v>0</v>
          </cell>
          <cell r="S192">
            <v>0</v>
          </cell>
          <cell r="T192">
            <v>85361.538461538468</v>
          </cell>
          <cell r="U192">
            <v>333932.0704615385</v>
          </cell>
          <cell r="V192">
            <v>0</v>
          </cell>
        </row>
        <row r="193">
          <cell r="A193" t="str">
            <v>RM100T</v>
          </cell>
          <cell r="B193">
            <v>93</v>
          </cell>
          <cell r="C193" t="str">
            <v>Rơ mooc - trọng tải 100T</v>
          </cell>
          <cell r="D193" t="str">
            <v>ca</v>
          </cell>
          <cell r="E193">
            <v>200</v>
          </cell>
          <cell r="F193">
            <v>13</v>
          </cell>
          <cell r="G193">
            <v>3.14</v>
          </cell>
          <cell r="H193">
            <v>6</v>
          </cell>
          <cell r="I193">
            <v>418527</v>
          </cell>
          <cell r="L193">
            <v>0</v>
          </cell>
          <cell r="M193" t="str">
            <v>1x1/4L&gt;40T</v>
          </cell>
          <cell r="N193">
            <v>258440.42250000002</v>
          </cell>
          <cell r="O193">
            <v>65708.739000000001</v>
          </cell>
          <cell r="P193">
            <v>125558.1</v>
          </cell>
          <cell r="Q193">
            <v>0</v>
          </cell>
          <cell r="R193">
            <v>0</v>
          </cell>
          <cell r="S193">
            <v>0</v>
          </cell>
          <cell r="T193">
            <v>85361.538461538468</v>
          </cell>
          <cell r="U193">
            <v>535068.79996153852</v>
          </cell>
          <cell r="V193">
            <v>0</v>
          </cell>
        </row>
        <row r="194">
          <cell r="A194" t="str">
            <v>RM125T</v>
          </cell>
          <cell r="B194">
            <v>94</v>
          </cell>
          <cell r="C194" t="str">
            <v>Rơ mooc - trọng tải 125T</v>
          </cell>
          <cell r="D194" t="str">
            <v>ca</v>
          </cell>
          <cell r="E194">
            <v>200</v>
          </cell>
          <cell r="F194">
            <v>13</v>
          </cell>
          <cell r="G194">
            <v>3.14</v>
          </cell>
          <cell r="H194">
            <v>6</v>
          </cell>
          <cell r="I194">
            <v>468720</v>
          </cell>
          <cell r="L194">
            <v>0</v>
          </cell>
          <cell r="M194" t="str">
            <v>1x1/4L&gt;40T</v>
          </cell>
          <cell r="N194">
            <v>289434.60000000003</v>
          </cell>
          <cell r="O194">
            <v>73589.040000000008</v>
          </cell>
          <cell r="P194">
            <v>140616</v>
          </cell>
          <cell r="Q194">
            <v>0</v>
          </cell>
          <cell r="R194">
            <v>0</v>
          </cell>
          <cell r="S194">
            <v>0</v>
          </cell>
          <cell r="T194">
            <v>85361.538461538468</v>
          </cell>
          <cell r="U194">
            <v>589001.17846153851</v>
          </cell>
          <cell r="V194">
            <v>0</v>
          </cell>
        </row>
        <row r="195">
          <cell r="C195" t="str">
            <v>Máy kéo bánh xích - công suất:</v>
          </cell>
          <cell r="L195">
            <v>0</v>
          </cell>
        </row>
        <row r="196">
          <cell r="A196" t="str">
            <v>MKBX45cv</v>
          </cell>
          <cell r="B196">
            <v>95</v>
          </cell>
          <cell r="C196" t="str">
            <v xml:space="preserve">Máy kéo bánh bánh xích 45cv </v>
          </cell>
          <cell r="D196" t="str">
            <v>ca</v>
          </cell>
          <cell r="E196">
            <v>200</v>
          </cell>
          <cell r="F196">
            <v>18</v>
          </cell>
          <cell r="G196">
            <v>5.04</v>
          </cell>
          <cell r="H196">
            <v>5</v>
          </cell>
          <cell r="I196">
            <v>151560</v>
          </cell>
          <cell r="J196">
            <v>21.6</v>
          </cell>
          <cell r="K196" t="str">
            <v>lítdiezel</v>
          </cell>
          <cell r="L196">
            <v>0</v>
          </cell>
          <cell r="M196" t="str">
            <v>1x4/7</v>
          </cell>
          <cell r="N196">
            <v>129583.8</v>
          </cell>
          <cell r="O196">
            <v>38193.120000000003</v>
          </cell>
          <cell r="P196">
            <v>37890</v>
          </cell>
          <cell r="Q196">
            <v>170142.76800000001</v>
          </cell>
          <cell r="R196">
            <v>8507.1384000000016</v>
          </cell>
          <cell r="S196">
            <v>178649.90640000001</v>
          </cell>
          <cell r="T196">
            <v>74675.769230769234</v>
          </cell>
          <cell r="U196">
            <v>458992.59563076927</v>
          </cell>
          <cell r="V196">
            <v>0</v>
          </cell>
        </row>
        <row r="197">
          <cell r="A197" t="str">
            <v>MKBX54cv</v>
          </cell>
          <cell r="B197">
            <v>96</v>
          </cell>
          <cell r="C197" t="str">
            <v xml:space="preserve">Máy kéo bánh bánh xích 54cv </v>
          </cell>
          <cell r="D197" t="str">
            <v>ca</v>
          </cell>
          <cell r="E197">
            <v>200</v>
          </cell>
          <cell r="F197">
            <v>18</v>
          </cell>
          <cell r="G197">
            <v>5.04</v>
          </cell>
          <cell r="H197">
            <v>5</v>
          </cell>
          <cell r="I197">
            <v>178380</v>
          </cell>
          <cell r="J197">
            <v>25.92</v>
          </cell>
          <cell r="K197" t="str">
            <v>lítdiezel</v>
          </cell>
          <cell r="L197">
            <v>0</v>
          </cell>
          <cell r="M197" t="str">
            <v>1x4/7</v>
          </cell>
          <cell r="N197">
            <v>152514.90000000002</v>
          </cell>
          <cell r="O197">
            <v>44951.76</v>
          </cell>
          <cell r="P197">
            <v>44595</v>
          </cell>
          <cell r="Q197">
            <v>204171.3216</v>
          </cell>
          <cell r="R197">
            <v>10208.566080000001</v>
          </cell>
          <cell r="S197">
            <v>214379.88767999999</v>
          </cell>
          <cell r="T197">
            <v>74675.769230769234</v>
          </cell>
          <cell r="U197">
            <v>531117.31691076921</v>
          </cell>
          <cell r="V197">
            <v>0</v>
          </cell>
        </row>
        <row r="198">
          <cell r="A198" t="str">
            <v>MKBX75cv</v>
          </cell>
          <cell r="B198">
            <v>97</v>
          </cell>
          <cell r="C198" t="str">
            <v xml:space="preserve">Máy kéo bánh bánh xích 75cv </v>
          </cell>
          <cell r="D198" t="str">
            <v>ca</v>
          </cell>
          <cell r="E198">
            <v>200</v>
          </cell>
          <cell r="F198">
            <v>18</v>
          </cell>
          <cell r="G198">
            <v>5.04</v>
          </cell>
          <cell r="H198">
            <v>5</v>
          </cell>
          <cell r="I198">
            <v>206400</v>
          </cell>
          <cell r="J198">
            <v>32.4</v>
          </cell>
          <cell r="K198" t="str">
            <v>lítdiezel</v>
          </cell>
          <cell r="L198">
            <v>0</v>
          </cell>
          <cell r="M198" t="str">
            <v>1x4/7</v>
          </cell>
          <cell r="N198">
            <v>176472</v>
          </cell>
          <cell r="O198">
            <v>52012.800000000003</v>
          </cell>
          <cell r="P198">
            <v>51600</v>
          </cell>
          <cell r="Q198">
            <v>255214.15199999997</v>
          </cell>
          <cell r="R198">
            <v>12760.7076</v>
          </cell>
          <cell r="S198">
            <v>267974.85959999997</v>
          </cell>
          <cell r="T198">
            <v>74675.769230769234</v>
          </cell>
          <cell r="U198">
            <v>622735.42883076915</v>
          </cell>
          <cell r="V198">
            <v>0</v>
          </cell>
        </row>
        <row r="199">
          <cell r="A199" t="str">
            <v>MKBX110cv</v>
          </cell>
          <cell r="B199">
            <v>98</v>
          </cell>
          <cell r="C199" t="str">
            <v xml:space="preserve">Máy kéo bánh bánh xích 110cv </v>
          </cell>
          <cell r="D199" t="str">
            <v>ca</v>
          </cell>
          <cell r="E199">
            <v>200</v>
          </cell>
          <cell r="F199">
            <v>17</v>
          </cell>
          <cell r="G199">
            <v>4.76</v>
          </cell>
          <cell r="H199">
            <v>5</v>
          </cell>
          <cell r="I199">
            <v>257100</v>
          </cell>
          <cell r="J199">
            <v>41.47</v>
          </cell>
          <cell r="K199" t="str">
            <v>lítdiezel</v>
          </cell>
          <cell r="L199">
            <v>0</v>
          </cell>
          <cell r="M199" t="str">
            <v>1x4/7</v>
          </cell>
          <cell r="N199">
            <v>207608.25</v>
          </cell>
          <cell r="O199">
            <v>61189.8</v>
          </cell>
          <cell r="P199">
            <v>64275</v>
          </cell>
          <cell r="Q199">
            <v>326658.36059999996</v>
          </cell>
          <cell r="R199">
            <v>16332.918029999999</v>
          </cell>
          <cell r="S199">
            <v>342991.27862999996</v>
          </cell>
          <cell r="T199">
            <v>74675.769230769234</v>
          </cell>
          <cell r="U199">
            <v>750740.09786076914</v>
          </cell>
          <cell r="V199">
            <v>0</v>
          </cell>
        </row>
        <row r="200">
          <cell r="A200" t="str">
            <v>MKBX130cv</v>
          </cell>
          <cell r="B200">
            <v>99</v>
          </cell>
          <cell r="C200" t="str">
            <v xml:space="preserve">Máy kéo bánh bánh xích 130cv </v>
          </cell>
          <cell r="D200" t="str">
            <v>ca</v>
          </cell>
          <cell r="E200">
            <v>200</v>
          </cell>
          <cell r="F200">
            <v>17</v>
          </cell>
          <cell r="G200">
            <v>4.76</v>
          </cell>
          <cell r="H200">
            <v>5</v>
          </cell>
          <cell r="I200">
            <v>275025</v>
          </cell>
          <cell r="J200">
            <v>49.92</v>
          </cell>
          <cell r="K200" t="str">
            <v>lítdiezel</v>
          </cell>
          <cell r="L200">
            <v>0</v>
          </cell>
          <cell r="M200" t="str">
            <v>1x4/7</v>
          </cell>
          <cell r="N200">
            <v>222082.68750000003</v>
          </cell>
          <cell r="O200">
            <v>65455.94999999999</v>
          </cell>
          <cell r="P200">
            <v>68756.25</v>
          </cell>
          <cell r="Q200">
            <v>393218.84159999999</v>
          </cell>
          <cell r="R200">
            <v>19660.942080000001</v>
          </cell>
          <cell r="S200">
            <v>412879.78367999999</v>
          </cell>
          <cell r="T200">
            <v>74675.769230769234</v>
          </cell>
          <cell r="U200">
            <v>843850.44041076931</v>
          </cell>
          <cell r="V200">
            <v>0</v>
          </cell>
        </row>
        <row r="201">
          <cell r="C201" t="str">
            <v>Máy kéo bánh hơi - công suất:</v>
          </cell>
          <cell r="L201">
            <v>0</v>
          </cell>
        </row>
        <row r="202">
          <cell r="A202" t="str">
            <v>MKBH28cv</v>
          </cell>
          <cell r="B202">
            <v>100</v>
          </cell>
          <cell r="C202" t="str">
            <v xml:space="preserve">Máy kéo bánh bánh hơi 28cv </v>
          </cell>
          <cell r="D202" t="str">
            <v>ca</v>
          </cell>
          <cell r="E202">
            <v>200</v>
          </cell>
          <cell r="F202">
            <v>18</v>
          </cell>
          <cell r="G202">
            <v>4.32</v>
          </cell>
          <cell r="H202">
            <v>5</v>
          </cell>
          <cell r="I202">
            <v>114300</v>
          </cell>
          <cell r="J202">
            <v>11.76</v>
          </cell>
          <cell r="K202" t="str">
            <v>lítdiezel</v>
          </cell>
          <cell r="L202">
            <v>0</v>
          </cell>
          <cell r="M202" t="str">
            <v>1x4/7</v>
          </cell>
          <cell r="N202">
            <v>97726.5</v>
          </cell>
          <cell r="O202">
            <v>24688.799999999999</v>
          </cell>
          <cell r="P202">
            <v>28575</v>
          </cell>
          <cell r="Q202">
            <v>92633.284799999994</v>
          </cell>
          <cell r="R202">
            <v>4631.6642400000001</v>
          </cell>
          <cell r="S202">
            <v>97264.949039999992</v>
          </cell>
          <cell r="T202">
            <v>74675.769230769234</v>
          </cell>
          <cell r="U202">
            <v>322931.01827076921</v>
          </cell>
          <cell r="V202">
            <v>0</v>
          </cell>
        </row>
        <row r="203">
          <cell r="A203" t="str">
            <v>MKBH40cv</v>
          </cell>
          <cell r="B203">
            <v>101</v>
          </cell>
          <cell r="C203" t="str">
            <v xml:space="preserve">Máy kéo bánh bánh hơi 40cv </v>
          </cell>
          <cell r="D203" t="str">
            <v>ca</v>
          </cell>
          <cell r="E203">
            <v>200</v>
          </cell>
          <cell r="F203">
            <v>18</v>
          </cell>
          <cell r="G203">
            <v>4.32</v>
          </cell>
          <cell r="H203">
            <v>5</v>
          </cell>
          <cell r="I203">
            <v>124100</v>
          </cell>
          <cell r="J203">
            <v>16.8</v>
          </cell>
          <cell r="K203" t="str">
            <v>lítdiezel</v>
          </cell>
          <cell r="L203">
            <v>0</v>
          </cell>
          <cell r="M203" t="str">
            <v>1x4/7</v>
          </cell>
          <cell r="N203">
            <v>106105.49999999999</v>
          </cell>
          <cell r="O203">
            <v>26805.599999999999</v>
          </cell>
          <cell r="P203">
            <v>31025</v>
          </cell>
          <cell r="Q203">
            <v>132333.264</v>
          </cell>
          <cell r="R203">
            <v>6616.6632</v>
          </cell>
          <cell r="S203">
            <v>138949.92720000001</v>
          </cell>
          <cell r="T203">
            <v>74675.769230769234</v>
          </cell>
          <cell r="U203">
            <v>377561.79643076926</v>
          </cell>
          <cell r="V203">
            <v>0</v>
          </cell>
        </row>
        <row r="204">
          <cell r="A204" t="str">
            <v>MKBH50cv</v>
          </cell>
          <cell r="B204">
            <v>102</v>
          </cell>
          <cell r="C204" t="str">
            <v xml:space="preserve">Máy kéo bánh bánh hơi 50cv </v>
          </cell>
          <cell r="D204" t="str">
            <v>ca</v>
          </cell>
          <cell r="E204">
            <v>200</v>
          </cell>
          <cell r="F204">
            <v>18</v>
          </cell>
          <cell r="G204">
            <v>4.32</v>
          </cell>
          <cell r="H204">
            <v>5</v>
          </cell>
          <cell r="I204">
            <v>138080</v>
          </cell>
          <cell r="J204">
            <v>21</v>
          </cell>
          <cell r="K204" t="str">
            <v>lítdiezel</v>
          </cell>
          <cell r="L204">
            <v>0</v>
          </cell>
          <cell r="M204" t="str">
            <v>1x4/7</v>
          </cell>
          <cell r="N204">
            <v>118058.40000000001</v>
          </cell>
          <cell r="O204">
            <v>29825.280000000006</v>
          </cell>
          <cell r="P204">
            <v>34520</v>
          </cell>
          <cell r="Q204">
            <v>165416.57999999999</v>
          </cell>
          <cell r="R204">
            <v>8270.8289999999997</v>
          </cell>
          <cell r="S204">
            <v>173687.40899999999</v>
          </cell>
          <cell r="T204">
            <v>74675.769230769234</v>
          </cell>
          <cell r="U204">
            <v>430766.85823076929</v>
          </cell>
          <cell r="V204">
            <v>0</v>
          </cell>
        </row>
        <row r="205">
          <cell r="A205" t="str">
            <v>MKBH60cv</v>
          </cell>
          <cell r="B205">
            <v>103</v>
          </cell>
          <cell r="C205" t="str">
            <v xml:space="preserve">Máy kéo bánh bánh hơi 60cv </v>
          </cell>
          <cell r="D205" t="str">
            <v>ca</v>
          </cell>
          <cell r="E205">
            <v>200</v>
          </cell>
          <cell r="F205">
            <v>18</v>
          </cell>
          <cell r="G205">
            <v>4.32</v>
          </cell>
          <cell r="H205">
            <v>5</v>
          </cell>
          <cell r="I205">
            <v>154320</v>
          </cell>
          <cell r="J205">
            <v>25.2</v>
          </cell>
          <cell r="K205" t="str">
            <v>lítdiezel</v>
          </cell>
          <cell r="L205">
            <v>0</v>
          </cell>
          <cell r="M205" t="str">
            <v>1x4/7</v>
          </cell>
          <cell r="N205">
            <v>131943.59999999998</v>
          </cell>
          <cell r="O205">
            <v>33333.120000000003</v>
          </cell>
          <cell r="P205">
            <v>38580</v>
          </cell>
          <cell r="Q205">
            <v>198499.89599999998</v>
          </cell>
          <cell r="R205">
            <v>9924.9948000000004</v>
          </cell>
          <cell r="S205">
            <v>208424.89079999999</v>
          </cell>
          <cell r="T205">
            <v>74675.769230769234</v>
          </cell>
          <cell r="U205">
            <v>486957.38003076921</v>
          </cell>
          <cell r="V205">
            <v>0</v>
          </cell>
        </row>
        <row r="206">
          <cell r="A206" t="str">
            <v>MKBH80cv</v>
          </cell>
          <cell r="B206">
            <v>104</v>
          </cell>
          <cell r="C206" t="str">
            <v xml:space="preserve">Máy kéo bánh bánh hơi 80cv </v>
          </cell>
          <cell r="D206" t="str">
            <v>ca</v>
          </cell>
          <cell r="E206">
            <v>200</v>
          </cell>
          <cell r="F206">
            <v>18</v>
          </cell>
          <cell r="G206">
            <v>4.32</v>
          </cell>
          <cell r="H206">
            <v>5</v>
          </cell>
          <cell r="I206">
            <v>198960</v>
          </cell>
          <cell r="J206">
            <v>33.6</v>
          </cell>
          <cell r="K206" t="str">
            <v>lítdiezel</v>
          </cell>
          <cell r="L206">
            <v>0</v>
          </cell>
          <cell r="M206" t="str">
            <v>1x4/7</v>
          </cell>
          <cell r="N206">
            <v>170110.8</v>
          </cell>
          <cell r="O206">
            <v>42975.360000000001</v>
          </cell>
          <cell r="P206">
            <v>49740</v>
          </cell>
          <cell r="Q206">
            <v>264666.52799999999</v>
          </cell>
          <cell r="R206">
            <v>13233.3264</v>
          </cell>
          <cell r="S206">
            <v>277899.85440000001</v>
          </cell>
          <cell r="T206">
            <v>74675.769230769234</v>
          </cell>
          <cell r="U206">
            <v>615401.78363076923</v>
          </cell>
          <cell r="V206">
            <v>0</v>
          </cell>
        </row>
        <row r="207">
          <cell r="A207" t="str">
            <v>MKBH165cv</v>
          </cell>
          <cell r="B207">
            <v>105</v>
          </cell>
          <cell r="C207" t="str">
            <v xml:space="preserve">Máy kéo bánh bánh hơi 165cv </v>
          </cell>
          <cell r="D207" t="str">
            <v>ca</v>
          </cell>
          <cell r="E207">
            <v>200</v>
          </cell>
          <cell r="F207">
            <v>15</v>
          </cell>
          <cell r="G207">
            <v>3.6</v>
          </cell>
          <cell r="H207">
            <v>5</v>
          </cell>
          <cell r="I207">
            <v>280910</v>
          </cell>
          <cell r="J207">
            <v>55.44</v>
          </cell>
          <cell r="K207" t="str">
            <v>lítdiezel</v>
          </cell>
          <cell r="L207">
            <v>0</v>
          </cell>
          <cell r="M207" t="str">
            <v>1x4/7</v>
          </cell>
          <cell r="N207">
            <v>200148.375</v>
          </cell>
          <cell r="O207">
            <v>50563.80000000001</v>
          </cell>
          <cell r="P207">
            <v>70227.5</v>
          </cell>
          <cell r="Q207">
            <v>436699.77119999996</v>
          </cell>
          <cell r="R207">
            <v>21834.988559999998</v>
          </cell>
          <cell r="S207">
            <v>458534.75975999993</v>
          </cell>
          <cell r="T207">
            <v>74675.769230769234</v>
          </cell>
          <cell r="U207">
            <v>854150.20399076922</v>
          </cell>
          <cell r="V207">
            <v>0</v>
          </cell>
        </row>
        <row r="208">
          <cell r="A208" t="str">
            <v>MKBH215cv</v>
          </cell>
          <cell r="B208">
            <v>106</v>
          </cell>
          <cell r="C208" t="str">
            <v xml:space="preserve">Máy kéo bánh bánh hơi 215cv </v>
          </cell>
          <cell r="D208" t="str">
            <v>ca</v>
          </cell>
          <cell r="E208">
            <v>200</v>
          </cell>
          <cell r="F208">
            <v>15</v>
          </cell>
          <cell r="G208">
            <v>3.2</v>
          </cell>
          <cell r="H208">
            <v>5</v>
          </cell>
          <cell r="I208">
            <v>362895</v>
          </cell>
          <cell r="J208">
            <v>67.73</v>
          </cell>
          <cell r="K208" t="str">
            <v>lítdiezel</v>
          </cell>
          <cell r="L208">
            <v>0</v>
          </cell>
          <cell r="M208" t="str">
            <v>1x5/7</v>
          </cell>
          <cell r="N208">
            <v>258562.68749999997</v>
          </cell>
          <cell r="O208">
            <v>58063.199999999997</v>
          </cell>
          <cell r="P208">
            <v>90723.75</v>
          </cell>
          <cell r="Q208">
            <v>533507.8554</v>
          </cell>
          <cell r="R208">
            <v>26675.392770000002</v>
          </cell>
          <cell r="S208">
            <v>560183.24817000004</v>
          </cell>
          <cell r="T208">
            <v>85143.461538461532</v>
          </cell>
          <cell r="U208">
            <v>1052676.3472084615</v>
          </cell>
          <cell r="V208">
            <v>0</v>
          </cell>
        </row>
        <row r="209">
          <cell r="C209" t="str">
            <v>Thiết bị phục vụ vận chuyển đá nổ mìn trong hầm:</v>
          </cell>
          <cell r="L209">
            <v>0</v>
          </cell>
        </row>
        <row r="210">
          <cell r="A210" t="str">
            <v>TMN13kW</v>
          </cell>
          <cell r="B210">
            <v>82</v>
          </cell>
          <cell r="C210" t="str">
            <v>Tời ma nơ - 13kW</v>
          </cell>
          <cell r="D210" t="str">
            <v>ca</v>
          </cell>
          <cell r="E210">
            <v>300</v>
          </cell>
          <cell r="F210">
            <v>14</v>
          </cell>
          <cell r="G210">
            <v>4.3</v>
          </cell>
          <cell r="H210">
            <v>6</v>
          </cell>
          <cell r="I210">
            <v>19475</v>
          </cell>
          <cell r="J210">
            <v>42.9</v>
          </cell>
          <cell r="K210" t="str">
            <v>Kwh</v>
          </cell>
          <cell r="L210">
            <v>203034.04274999999</v>
          </cell>
          <cell r="M210" t="str">
            <v>1x4/7+1x5/7</v>
          </cell>
          <cell r="N210">
            <v>8633.9166666666679</v>
          </cell>
          <cell r="O210">
            <v>2791.4166666666665</v>
          </cell>
          <cell r="P210">
            <v>3895</v>
          </cell>
          <cell r="Q210">
            <v>38395.5</v>
          </cell>
          <cell r="R210">
            <v>2687.6850000000004</v>
          </cell>
          <cell r="S210">
            <v>41083.184999999998</v>
          </cell>
          <cell r="T210">
            <v>159819.23076923075</v>
          </cell>
          <cell r="U210">
            <v>216222.74910256409</v>
          </cell>
          <cell r="V210">
            <v>203034.04274999999</v>
          </cell>
          <cell r="W210">
            <v>185039</v>
          </cell>
        </row>
        <row r="211">
          <cell r="A211" t="str">
            <v>XG3T</v>
          </cell>
          <cell r="B211">
            <v>83</v>
          </cell>
          <cell r="C211" t="str">
            <v>Xe goòng 3T</v>
          </cell>
          <cell r="D211" t="str">
            <v>ca</v>
          </cell>
          <cell r="E211">
            <v>300</v>
          </cell>
          <cell r="F211">
            <v>14</v>
          </cell>
          <cell r="G211">
            <v>4.3</v>
          </cell>
          <cell r="H211">
            <v>6</v>
          </cell>
          <cell r="I211">
            <v>20763</v>
          </cell>
          <cell r="L211">
            <v>153500.88599999997</v>
          </cell>
          <cell r="M211" t="str">
            <v>1x4/7+1x5/7</v>
          </cell>
          <cell r="N211">
            <v>9204.93</v>
          </cell>
          <cell r="O211">
            <v>2976.03</v>
          </cell>
          <cell r="P211">
            <v>4152.6000000000004</v>
          </cell>
          <cell r="Q211">
            <v>0</v>
          </cell>
          <cell r="R211">
            <v>0</v>
          </cell>
          <cell r="S211">
            <v>0</v>
          </cell>
          <cell r="T211">
            <v>159819.23076923075</v>
          </cell>
          <cell r="U211">
            <v>176152.79076923075</v>
          </cell>
          <cell r="V211">
            <v>153500.88599999997</v>
          </cell>
          <cell r="W211">
            <v>139896</v>
          </cell>
        </row>
        <row r="212">
          <cell r="A212" t="str">
            <v>XG5,8m³</v>
          </cell>
          <cell r="B212">
            <v>84</v>
          </cell>
          <cell r="C212" t="str">
            <v>Xe goòng 5,8m³</v>
          </cell>
          <cell r="D212" t="str">
            <v>ca</v>
          </cell>
          <cell r="E212">
            <v>300</v>
          </cell>
          <cell r="F212">
            <v>14</v>
          </cell>
          <cell r="G212">
            <v>4.3</v>
          </cell>
          <cell r="H212">
            <v>6</v>
          </cell>
          <cell r="I212">
            <v>847713</v>
          </cell>
          <cell r="L212">
            <v>688850.25825000007</v>
          </cell>
          <cell r="M212" t="str">
            <v>1x4/7+1x5/7</v>
          </cell>
          <cell r="N212">
            <v>375819.43000000005</v>
          </cell>
          <cell r="O212">
            <v>121505.53</v>
          </cell>
          <cell r="P212">
            <v>169542.6</v>
          </cell>
          <cell r="Q212">
            <v>0</v>
          </cell>
          <cell r="R212">
            <v>0</v>
          </cell>
          <cell r="S212">
            <v>0</v>
          </cell>
          <cell r="T212">
            <v>159819.23076923075</v>
          </cell>
          <cell r="U212">
            <v>826686.79076923081</v>
          </cell>
          <cell r="V212">
            <v>688850.25825000007</v>
          </cell>
          <cell r="W212">
            <v>627797</v>
          </cell>
        </row>
        <row r="213">
          <cell r="A213" t="str">
            <v>ĐK30T</v>
          </cell>
          <cell r="B213">
            <v>85</v>
          </cell>
          <cell r="C213" t="str">
            <v>Đầu kéo 30T</v>
          </cell>
          <cell r="D213" t="str">
            <v>ca</v>
          </cell>
          <cell r="E213">
            <v>300</v>
          </cell>
          <cell r="F213">
            <v>11</v>
          </cell>
          <cell r="G213">
            <v>3.8</v>
          </cell>
          <cell r="H213">
            <v>6</v>
          </cell>
          <cell r="I213">
            <v>2085099</v>
          </cell>
          <cell r="J213">
            <v>37.44</v>
          </cell>
          <cell r="K213" t="str">
            <v>lítdiezel</v>
          </cell>
          <cell r="L213">
            <v>1568313.6892500001</v>
          </cell>
          <cell r="M213" t="str">
            <v>1x4/7+1x5/7</v>
          </cell>
          <cell r="N213">
            <v>726309.48499999999</v>
          </cell>
          <cell r="O213">
            <v>264112.53999999998</v>
          </cell>
          <cell r="P213">
            <v>417019.8</v>
          </cell>
          <cell r="Q213">
            <v>294914.13119999995</v>
          </cell>
          <cell r="R213">
            <v>14745.706559999999</v>
          </cell>
          <cell r="S213">
            <v>309659.83775999997</v>
          </cell>
          <cell r="T213">
            <v>159819.23076923075</v>
          </cell>
          <cell r="U213">
            <v>1876920.8935292307</v>
          </cell>
          <cell r="V213">
            <v>1568313.6892500001</v>
          </cell>
          <cell r="W213">
            <v>1429313</v>
          </cell>
        </row>
        <row r="214">
          <cell r="A214" t="str">
            <v>QL360T/h</v>
          </cell>
          <cell r="B214">
            <v>86</v>
          </cell>
          <cell r="C214" t="str">
            <v>Quang lật 360T/h</v>
          </cell>
          <cell r="D214" t="str">
            <v>ca</v>
          </cell>
          <cell r="E214">
            <v>300</v>
          </cell>
          <cell r="F214">
            <v>14</v>
          </cell>
          <cell r="G214">
            <v>4.3</v>
          </cell>
          <cell r="H214">
            <v>6</v>
          </cell>
          <cell r="I214">
            <v>166287</v>
          </cell>
          <cell r="J214">
            <v>27</v>
          </cell>
          <cell r="K214" t="str">
            <v>Kwh</v>
          </cell>
          <cell r="L214">
            <v>279409.22624999995</v>
          </cell>
          <cell r="M214" t="str">
            <v>1x4/7+1x5/7</v>
          </cell>
          <cell r="N214">
            <v>73720.570000000007</v>
          </cell>
          <cell r="O214">
            <v>23834.469999999998</v>
          </cell>
          <cell r="P214">
            <v>33257.4</v>
          </cell>
          <cell r="Q214">
            <v>24165</v>
          </cell>
          <cell r="R214">
            <v>1691.5500000000002</v>
          </cell>
          <cell r="S214">
            <v>25856.55</v>
          </cell>
          <cell r="T214">
            <v>159819.23076923075</v>
          </cell>
          <cell r="U214">
            <v>316488.22076923074</v>
          </cell>
          <cell r="V214">
            <v>279409.22624999995</v>
          </cell>
          <cell r="W214">
            <v>254645</v>
          </cell>
        </row>
        <row r="215">
          <cell r="C215" t="str">
            <v>Cần trục đầu kéo - sức nâng:</v>
          </cell>
          <cell r="L215">
            <v>0</v>
          </cell>
        </row>
        <row r="216">
          <cell r="A216" t="str">
            <v>CTĐK5T</v>
          </cell>
          <cell r="B216">
            <v>87</v>
          </cell>
          <cell r="C216" t="str">
            <v>Cần trục đầu kéo 5T</v>
          </cell>
          <cell r="D216" t="str">
            <v>ca</v>
          </cell>
          <cell r="E216">
            <v>200</v>
          </cell>
          <cell r="F216">
            <v>16</v>
          </cell>
          <cell r="G216">
            <v>4.5</v>
          </cell>
          <cell r="H216">
            <v>5</v>
          </cell>
          <cell r="I216">
            <v>243104</v>
          </cell>
          <cell r="J216">
            <v>18</v>
          </cell>
          <cell r="K216" t="str">
            <v>lítdiezel</v>
          </cell>
          <cell r="L216">
            <v>534251.82353846147</v>
          </cell>
          <cell r="M216" t="str">
            <v>1x5/7</v>
          </cell>
          <cell r="N216">
            <v>184759.04000000001</v>
          </cell>
          <cell r="O216">
            <v>54698.400000000001</v>
          </cell>
          <cell r="P216">
            <v>60776</v>
          </cell>
          <cell r="Q216">
            <v>141785.63999999998</v>
          </cell>
          <cell r="R216">
            <v>7089.2819999999992</v>
          </cell>
          <cell r="S216">
            <v>148874.92199999999</v>
          </cell>
          <cell r="T216">
            <v>85143.461538461532</v>
          </cell>
          <cell r="U216">
            <v>534251.82353846147</v>
          </cell>
          <cell r="V216">
            <v>0</v>
          </cell>
        </row>
        <row r="217">
          <cell r="A217" t="str">
            <v>CTĐK6T</v>
          </cell>
          <cell r="B217">
            <v>88</v>
          </cell>
          <cell r="C217" t="str">
            <v>Cần trục đầu kéo 6T</v>
          </cell>
          <cell r="D217" t="str">
            <v>ca</v>
          </cell>
          <cell r="E217">
            <v>200</v>
          </cell>
          <cell r="F217">
            <v>16</v>
          </cell>
          <cell r="G217">
            <v>4.5</v>
          </cell>
          <cell r="H217">
            <v>5</v>
          </cell>
          <cell r="I217">
            <v>279570</v>
          </cell>
          <cell r="J217">
            <v>21</v>
          </cell>
          <cell r="K217" t="str">
            <v>lítdiezel</v>
          </cell>
          <cell r="L217">
            <v>604099.82053846144</v>
          </cell>
          <cell r="M217" t="str">
            <v>1x5/7</v>
          </cell>
          <cell r="N217">
            <v>212473.19999999998</v>
          </cell>
          <cell r="O217">
            <v>62903.25</v>
          </cell>
          <cell r="P217">
            <v>69892.5</v>
          </cell>
          <cell r="Q217">
            <v>165416.57999999999</v>
          </cell>
          <cell r="R217">
            <v>8270.8289999999997</v>
          </cell>
          <cell r="S217">
            <v>173687.40899999999</v>
          </cell>
          <cell r="T217">
            <v>85143.461538461532</v>
          </cell>
          <cell r="U217">
            <v>604099.82053846144</v>
          </cell>
          <cell r="V217">
            <v>0</v>
          </cell>
        </row>
        <row r="218">
          <cell r="A218" t="str">
            <v>CTĐK7T</v>
          </cell>
          <cell r="B218">
            <v>89</v>
          </cell>
          <cell r="C218" t="str">
            <v>Cần trục đầu kéo 7T</v>
          </cell>
          <cell r="D218" t="str">
            <v>ca</v>
          </cell>
          <cell r="E218">
            <v>200</v>
          </cell>
          <cell r="F218">
            <v>16</v>
          </cell>
          <cell r="G218">
            <v>4.5</v>
          </cell>
          <cell r="H218">
            <v>5</v>
          </cell>
          <cell r="I218">
            <v>337581</v>
          </cell>
          <cell r="J218">
            <v>24</v>
          </cell>
          <cell r="K218" t="str">
            <v>lítdiezel</v>
          </cell>
          <cell r="L218">
            <v>700555.89253846148</v>
          </cell>
          <cell r="M218" t="str">
            <v>1x5/7</v>
          </cell>
          <cell r="N218">
            <v>256561.56000000006</v>
          </cell>
          <cell r="O218">
            <v>75955.724999999991</v>
          </cell>
          <cell r="P218">
            <v>84395.25</v>
          </cell>
          <cell r="Q218">
            <v>189047.52</v>
          </cell>
          <cell r="R218">
            <v>9452.3760000000002</v>
          </cell>
          <cell r="S218">
            <v>198499.89599999998</v>
          </cell>
          <cell r="T218">
            <v>85143.461538461532</v>
          </cell>
          <cell r="U218">
            <v>700555.89253846148</v>
          </cell>
          <cell r="V218">
            <v>0</v>
          </cell>
        </row>
        <row r="219">
          <cell r="A219" t="str">
            <v>CTĐK8T</v>
          </cell>
          <cell r="B219">
            <v>90</v>
          </cell>
          <cell r="C219" t="str">
            <v>Cần trục đầu kéo 8T</v>
          </cell>
          <cell r="D219" t="str">
            <v>ca</v>
          </cell>
          <cell r="E219">
            <v>200</v>
          </cell>
          <cell r="F219">
            <v>16</v>
          </cell>
          <cell r="G219">
            <v>4.5</v>
          </cell>
          <cell r="H219">
            <v>5</v>
          </cell>
          <cell r="I219">
            <v>388218</v>
          </cell>
          <cell r="J219">
            <v>33</v>
          </cell>
          <cell r="K219" t="str">
            <v>lítdiezel</v>
          </cell>
          <cell r="L219">
            <v>837530.04853846156</v>
          </cell>
          <cell r="M219" t="str">
            <v>1x5/7</v>
          </cell>
          <cell r="N219">
            <v>295045.68</v>
          </cell>
          <cell r="O219">
            <v>87349.049999999988</v>
          </cell>
          <cell r="P219">
            <v>97054.5</v>
          </cell>
          <cell r="Q219">
            <v>259940.34</v>
          </cell>
          <cell r="R219">
            <v>12997.017</v>
          </cell>
          <cell r="S219">
            <v>272937.35700000002</v>
          </cell>
          <cell r="T219">
            <v>85143.461538461532</v>
          </cell>
          <cell r="U219">
            <v>837530.04853846156</v>
          </cell>
          <cell r="V219">
            <v>0</v>
          </cell>
        </row>
        <row r="220">
          <cell r="C220" t="str">
            <v>Cần trục ôtô - sức nâng:</v>
          </cell>
          <cell r="L220">
            <v>0</v>
          </cell>
        </row>
        <row r="221">
          <cell r="A221" t="str">
            <v>CTÔT1T</v>
          </cell>
          <cell r="B221">
            <v>91</v>
          </cell>
          <cell r="C221" t="str">
            <v>Cần trục ôtô 1T</v>
          </cell>
          <cell r="D221" t="str">
            <v>ca</v>
          </cell>
          <cell r="E221">
            <v>220</v>
          </cell>
          <cell r="F221">
            <v>16</v>
          </cell>
          <cell r="G221">
            <v>4.72</v>
          </cell>
          <cell r="H221">
            <v>5</v>
          </cell>
          <cell r="I221">
            <v>321750</v>
          </cell>
          <cell r="J221">
            <v>21.38</v>
          </cell>
          <cell r="K221" t="str">
            <v>lítdiezel</v>
          </cell>
          <cell r="L221">
            <v>0</v>
          </cell>
          <cell r="M221" t="str">
            <v>1x4/4 + 3/4L&lt;3,5</v>
          </cell>
          <cell r="N221">
            <v>222300</v>
          </cell>
          <cell r="O221">
            <v>69030</v>
          </cell>
          <cell r="P221">
            <v>73125</v>
          </cell>
          <cell r="Q221">
            <v>168409.83239999998</v>
          </cell>
          <cell r="R221">
            <v>8420.4916199999989</v>
          </cell>
          <cell r="S221">
            <v>176830.32401999997</v>
          </cell>
          <cell r="T221">
            <v>145208.07692307694</v>
          </cell>
          <cell r="U221">
            <v>686493.40094307694</v>
          </cell>
          <cell r="V221">
            <v>0</v>
          </cell>
        </row>
        <row r="222">
          <cell r="A222" t="str">
            <v>CTÔT3T</v>
          </cell>
          <cell r="B222">
            <v>92</v>
          </cell>
          <cell r="C222" t="str">
            <v>Cần trục ôtô 3T</v>
          </cell>
          <cell r="D222" t="str">
            <v>ca</v>
          </cell>
          <cell r="E222">
            <v>220</v>
          </cell>
          <cell r="F222">
            <v>16</v>
          </cell>
          <cell r="G222">
            <v>4.72</v>
          </cell>
          <cell r="H222">
            <v>5</v>
          </cell>
          <cell r="I222">
            <v>388500</v>
          </cell>
          <cell r="J222">
            <v>24.75</v>
          </cell>
          <cell r="K222" t="str">
            <v>lítdiezel</v>
          </cell>
          <cell r="L222">
            <v>434102.82299999997</v>
          </cell>
          <cell r="M222" t="str">
            <v>1x4/4 + 3/4L&lt;3,5</v>
          </cell>
          <cell r="N222">
            <v>268418.18181818182</v>
          </cell>
          <cell r="O222">
            <v>83350.909090909088</v>
          </cell>
          <cell r="P222">
            <v>88295.454545454544</v>
          </cell>
          <cell r="Q222">
            <v>194955.25499999998</v>
          </cell>
          <cell r="R222">
            <v>9747.7627499999999</v>
          </cell>
          <cell r="S222">
            <v>204703.01774999997</v>
          </cell>
          <cell r="T222">
            <v>145208.07692307694</v>
          </cell>
          <cell r="U222">
            <v>789975.64012762229</v>
          </cell>
          <cell r="V222">
            <v>434102.82299999997</v>
          </cell>
          <cell r="W222">
            <v>395628</v>
          </cell>
        </row>
        <row r="223">
          <cell r="A223" t="str">
            <v>CTÔT4T</v>
          </cell>
          <cell r="B223">
            <v>93</v>
          </cell>
          <cell r="C223" t="str">
            <v>Cần trục ôtô 4T</v>
          </cell>
          <cell r="D223" t="str">
            <v>ca</v>
          </cell>
          <cell r="E223">
            <v>220</v>
          </cell>
          <cell r="F223">
            <v>16</v>
          </cell>
          <cell r="G223">
            <v>4.72</v>
          </cell>
          <cell r="H223">
            <v>5</v>
          </cell>
          <cell r="I223">
            <v>463320</v>
          </cell>
          <cell r="J223">
            <v>25.88</v>
          </cell>
          <cell r="K223" t="str">
            <v>lítdiezel</v>
          </cell>
          <cell r="L223">
            <v>0</v>
          </cell>
          <cell r="M223" t="str">
            <v>1x4/4 + 3/4L3,5-7,5T</v>
          </cell>
          <cell r="N223">
            <v>320112</v>
          </cell>
          <cell r="O223">
            <v>99403.199999999983</v>
          </cell>
          <cell r="P223">
            <v>105300</v>
          </cell>
          <cell r="Q223">
            <v>203856.24239999999</v>
          </cell>
          <cell r="R223">
            <v>10192.812120000001</v>
          </cell>
          <cell r="S223">
            <v>214049.05451999998</v>
          </cell>
          <cell r="T223">
            <v>153276.92307692306</v>
          </cell>
          <cell r="U223">
            <v>892141.17759692296</v>
          </cell>
          <cell r="V223">
            <v>0</v>
          </cell>
        </row>
        <row r="224">
          <cell r="A224" t="str">
            <v>CTÔT5T</v>
          </cell>
          <cell r="B224">
            <v>94</v>
          </cell>
          <cell r="C224" t="str">
            <v>Cần trục ôtô 5T</v>
          </cell>
          <cell r="D224" t="str">
            <v>ca</v>
          </cell>
          <cell r="E224">
            <v>220</v>
          </cell>
          <cell r="F224">
            <v>16</v>
          </cell>
          <cell r="G224">
            <v>4.4000000000000004</v>
          </cell>
          <cell r="H224">
            <v>5</v>
          </cell>
          <cell r="I224">
            <v>514500</v>
          </cell>
          <cell r="J224">
            <v>30.38</v>
          </cell>
          <cell r="K224" t="str">
            <v>lítdiezel</v>
          </cell>
          <cell r="L224">
            <v>492877.01924999995</v>
          </cell>
          <cell r="M224" t="str">
            <v>1x4/4 + 3/4L3,5-7,5T</v>
          </cell>
          <cell r="N224">
            <v>355472.72727272729</v>
          </cell>
          <cell r="O224">
            <v>102900.00000000001</v>
          </cell>
          <cell r="P224">
            <v>116931.81818181818</v>
          </cell>
          <cell r="Q224">
            <v>239302.65239999999</v>
          </cell>
          <cell r="R224">
            <v>11965.13262</v>
          </cell>
          <cell r="S224">
            <v>251267.78501999998</v>
          </cell>
          <cell r="T224">
            <v>153276.92307692306</v>
          </cell>
          <cell r="U224">
            <v>979849.25355146849</v>
          </cell>
          <cell r="V224">
            <v>492877.01924999995</v>
          </cell>
          <cell r="W224">
            <v>449193</v>
          </cell>
        </row>
        <row r="225">
          <cell r="A225" t="str">
            <v>CTÔT6T</v>
          </cell>
          <cell r="B225">
            <v>95</v>
          </cell>
          <cell r="C225" t="str">
            <v>Cần trục ôtô 6T</v>
          </cell>
          <cell r="D225" t="str">
            <v>ca</v>
          </cell>
          <cell r="E225">
            <v>220</v>
          </cell>
          <cell r="F225">
            <v>16</v>
          </cell>
          <cell r="G225">
            <v>4.4000000000000004</v>
          </cell>
          <cell r="H225">
            <v>5</v>
          </cell>
          <cell r="I225">
            <v>671490</v>
          </cell>
          <cell r="J225">
            <v>32.630000000000003</v>
          </cell>
          <cell r="K225" t="str">
            <v>lítdiezel</v>
          </cell>
          <cell r="L225">
            <v>703614.85425000009</v>
          </cell>
          <cell r="M225" t="str">
            <v>1x4/4 + 3/4L3,5-7,5T</v>
          </cell>
          <cell r="N225">
            <v>463938.54545454541</v>
          </cell>
          <cell r="O225">
            <v>134298</v>
          </cell>
          <cell r="P225">
            <v>152611.36363636365</v>
          </cell>
          <cell r="Q225">
            <v>257025.85740000001</v>
          </cell>
          <cell r="R225">
            <v>12851.292870000001</v>
          </cell>
          <cell r="S225">
            <v>269877.15026999998</v>
          </cell>
          <cell r="T225">
            <v>153276.92307692306</v>
          </cell>
          <cell r="U225">
            <v>1174001.982437832</v>
          </cell>
          <cell r="V225">
            <v>703614.85425000009</v>
          </cell>
          <cell r="W225">
            <v>641253</v>
          </cell>
        </row>
        <row r="226">
          <cell r="A226" t="str">
            <v>CTÔT10T</v>
          </cell>
          <cell r="B226">
            <v>96</v>
          </cell>
          <cell r="C226" t="str">
            <v>Cần trục ôtô 10T</v>
          </cell>
          <cell r="D226" t="str">
            <v>ca</v>
          </cell>
          <cell r="E226">
            <v>220</v>
          </cell>
          <cell r="F226">
            <v>14</v>
          </cell>
          <cell r="G226">
            <v>4.28</v>
          </cell>
          <cell r="H226">
            <v>5</v>
          </cell>
          <cell r="I226">
            <v>998941</v>
          </cell>
          <cell r="J226">
            <v>37</v>
          </cell>
          <cell r="K226" t="str">
            <v>lítdiezel</v>
          </cell>
          <cell r="L226">
            <v>994437.67499999993</v>
          </cell>
          <cell r="M226" t="str">
            <v>1x1/4 + 3/4L7,5-16,5T</v>
          </cell>
          <cell r="N226">
            <v>603905.24090909108</v>
          </cell>
          <cell r="O226">
            <v>194339.43090909094</v>
          </cell>
          <cell r="P226">
            <v>227032.04545454544</v>
          </cell>
          <cell r="Q226">
            <v>291448.26</v>
          </cell>
          <cell r="R226">
            <v>14572.413</v>
          </cell>
          <cell r="S226">
            <v>306020.67300000001</v>
          </cell>
          <cell r="T226">
            <v>160909.61538461538</v>
          </cell>
          <cell r="U226">
            <v>1492207.0056573427</v>
          </cell>
          <cell r="V226">
            <v>994437.67499999993</v>
          </cell>
          <cell r="W226">
            <v>906300</v>
          </cell>
        </row>
        <row r="227">
          <cell r="A227" t="str">
            <v>CTÔT16T</v>
          </cell>
          <cell r="B227">
            <v>97</v>
          </cell>
          <cell r="C227" t="str">
            <v>Cần trục ôtô 16T</v>
          </cell>
          <cell r="D227" t="str">
            <v>ca</v>
          </cell>
          <cell r="E227">
            <v>220</v>
          </cell>
          <cell r="F227">
            <v>14</v>
          </cell>
          <cell r="G227">
            <v>4.28</v>
          </cell>
          <cell r="H227">
            <v>5</v>
          </cell>
          <cell r="I227">
            <v>1337766</v>
          </cell>
          <cell r="J227">
            <v>43</v>
          </cell>
          <cell r="K227" t="str">
            <v>lítdiezel</v>
          </cell>
          <cell r="L227">
            <v>1316354.36625</v>
          </cell>
          <cell r="M227" t="str">
            <v>1x1/4 + 3/4L7,5-16,5T</v>
          </cell>
          <cell r="N227">
            <v>808740.35454545461</v>
          </cell>
          <cell r="O227">
            <v>260256.29454545456</v>
          </cell>
          <cell r="P227">
            <v>304037.72727272729</v>
          </cell>
          <cell r="Q227">
            <v>338710.13999999996</v>
          </cell>
          <cell r="R227">
            <v>16935.506999999998</v>
          </cell>
          <cell r="S227">
            <v>355645.64699999994</v>
          </cell>
          <cell r="T227">
            <v>160909.61538461538</v>
          </cell>
          <cell r="U227">
            <v>1889589.6387482518</v>
          </cell>
          <cell r="V227">
            <v>1316354.36625</v>
          </cell>
          <cell r="W227">
            <v>1199685</v>
          </cell>
        </row>
        <row r="228">
          <cell r="A228" t="str">
            <v>CTÔT20T</v>
          </cell>
          <cell r="B228">
            <v>98</v>
          </cell>
          <cell r="C228" t="str">
            <v>Cần trục ôtô 20T</v>
          </cell>
          <cell r="D228" t="str">
            <v>ca</v>
          </cell>
          <cell r="E228">
            <v>220</v>
          </cell>
          <cell r="F228">
            <v>14</v>
          </cell>
          <cell r="G228">
            <v>4.28</v>
          </cell>
          <cell r="H228">
            <v>5</v>
          </cell>
          <cell r="I228">
            <v>1666744</v>
          </cell>
          <cell r="J228">
            <v>44</v>
          </cell>
          <cell r="K228" t="str">
            <v>lítdiezel</v>
          </cell>
          <cell r="L228">
            <v>0</v>
          </cell>
          <cell r="M228" t="str">
            <v>1x1/4 + 3/4L16,5-25T</v>
          </cell>
          <cell r="N228">
            <v>1007622.5090909092</v>
          </cell>
          <cell r="O228">
            <v>324257.46909090912</v>
          </cell>
          <cell r="P228">
            <v>378805.45454545459</v>
          </cell>
          <cell r="Q228">
            <v>346587.12</v>
          </cell>
          <cell r="R228">
            <v>17329.356</v>
          </cell>
          <cell r="S228">
            <v>363916.47600000002</v>
          </cell>
          <cell r="T228">
            <v>168542.30769230769</v>
          </cell>
          <cell r="U228">
            <v>2243144.2164195804</v>
          </cell>
          <cell r="V228">
            <v>0</v>
          </cell>
        </row>
        <row r="229">
          <cell r="A229" t="str">
            <v>CTÔT25T</v>
          </cell>
          <cell r="B229">
            <v>99</v>
          </cell>
          <cell r="C229" t="str">
            <v>Cần trục ôtô 25T</v>
          </cell>
          <cell r="D229" t="str">
            <v>ca</v>
          </cell>
          <cell r="E229">
            <v>220</v>
          </cell>
          <cell r="F229">
            <v>14</v>
          </cell>
          <cell r="G229">
            <v>4</v>
          </cell>
          <cell r="H229">
            <v>5</v>
          </cell>
          <cell r="I229">
            <v>1916814</v>
          </cell>
          <cell r="J229">
            <v>50</v>
          </cell>
          <cell r="K229" t="str">
            <v>lítdiezel</v>
          </cell>
          <cell r="L229">
            <v>1820324.5830000001</v>
          </cell>
          <cell r="M229" t="str">
            <v>1x1/4 + 3/4L16,5-25T</v>
          </cell>
          <cell r="N229">
            <v>1158801.1909090909</v>
          </cell>
          <cell r="O229">
            <v>348511.63636363635</v>
          </cell>
          <cell r="P229">
            <v>435639.54545454553</v>
          </cell>
          <cell r="Q229">
            <v>393849</v>
          </cell>
          <cell r="R229">
            <v>19692.45</v>
          </cell>
          <cell r="S229">
            <v>413541.45</v>
          </cell>
          <cell r="T229">
            <v>168542.30769230769</v>
          </cell>
          <cell r="U229">
            <v>2525036.1304195803</v>
          </cell>
          <cell r="V229">
            <v>1820324.5830000001</v>
          </cell>
          <cell r="W229">
            <v>1658988</v>
          </cell>
        </row>
        <row r="230">
          <cell r="A230" t="str">
            <v>CTÔT30T</v>
          </cell>
          <cell r="B230">
            <v>100</v>
          </cell>
          <cell r="C230" t="str">
            <v>Cần trục ôtô 30T</v>
          </cell>
          <cell r="D230" t="str">
            <v>ca</v>
          </cell>
          <cell r="E230">
            <v>220</v>
          </cell>
          <cell r="F230">
            <v>14</v>
          </cell>
          <cell r="G230">
            <v>4</v>
          </cell>
          <cell r="H230">
            <v>5</v>
          </cell>
          <cell r="I230">
            <v>2166767</v>
          </cell>
          <cell r="J230">
            <v>54</v>
          </cell>
          <cell r="K230" t="str">
            <v>lítdiezel</v>
          </cell>
          <cell r="L230">
            <v>2023787.6505</v>
          </cell>
          <cell r="M230" t="str">
            <v>1x4/4 + 3/4L25,0-40T</v>
          </cell>
          <cell r="N230">
            <v>1309909.1409090909</v>
          </cell>
          <cell r="O230">
            <v>393957.63636363641</v>
          </cell>
          <cell r="P230">
            <v>492447.04545454547</v>
          </cell>
          <cell r="Q230">
            <v>425356.92</v>
          </cell>
          <cell r="R230">
            <v>21267.846000000001</v>
          </cell>
          <cell r="S230">
            <v>446624.766</v>
          </cell>
          <cell r="T230">
            <v>185988.46153846156</v>
          </cell>
          <cell r="U230">
            <v>2828927.0502657341</v>
          </cell>
          <cell r="V230">
            <v>2023787.6505</v>
          </cell>
          <cell r="W230">
            <v>1844418</v>
          </cell>
        </row>
        <row r="231">
          <cell r="A231" t="str">
            <v>CTÔT35T</v>
          </cell>
          <cell r="B231">
            <v>101</v>
          </cell>
          <cell r="C231" t="str">
            <v>Cần trục ôtô 35T</v>
          </cell>
          <cell r="D231" t="str">
            <v>ca</v>
          </cell>
          <cell r="E231">
            <v>220</v>
          </cell>
          <cell r="F231">
            <v>14</v>
          </cell>
          <cell r="G231">
            <v>4</v>
          </cell>
          <cell r="H231">
            <v>5</v>
          </cell>
          <cell r="I231">
            <v>2500116</v>
          </cell>
          <cell r="J231">
            <v>60</v>
          </cell>
          <cell r="K231" t="str">
            <v>lítdiezel</v>
          </cell>
          <cell r="L231">
            <v>0</v>
          </cell>
          <cell r="M231" t="str">
            <v>1x4/4 + 3/4L25,0-40T</v>
          </cell>
          <cell r="N231">
            <v>1511433.7636363639</v>
          </cell>
          <cell r="O231">
            <v>454566.54545454547</v>
          </cell>
          <cell r="P231">
            <v>568208.18181818177</v>
          </cell>
          <cell r="Q231">
            <v>472618.8</v>
          </cell>
          <cell r="R231">
            <v>23630.940000000002</v>
          </cell>
          <cell r="S231">
            <v>496249.74</v>
          </cell>
          <cell r="T231">
            <v>185988.46153846156</v>
          </cell>
          <cell r="U231">
            <v>3216446.6924475529</v>
          </cell>
          <cell r="V231">
            <v>0</v>
          </cell>
        </row>
        <row r="232">
          <cell r="A232" t="str">
            <v>CTÔT40T</v>
          </cell>
          <cell r="B232">
            <v>102</v>
          </cell>
          <cell r="C232" t="str">
            <v>Cần trục ôtô 40T</v>
          </cell>
          <cell r="D232" t="str">
            <v>ca</v>
          </cell>
          <cell r="E232">
            <v>220</v>
          </cell>
          <cell r="F232">
            <v>13</v>
          </cell>
          <cell r="G232">
            <v>3.8</v>
          </cell>
          <cell r="H232">
            <v>5</v>
          </cell>
          <cell r="I232">
            <v>3210480</v>
          </cell>
          <cell r="J232">
            <v>64</v>
          </cell>
          <cell r="K232" t="str">
            <v>lítdiezel</v>
          </cell>
          <cell r="L232">
            <v>0</v>
          </cell>
          <cell r="M232" t="str">
            <v>1x4/4 + 3/4L&gt;40T</v>
          </cell>
          <cell r="N232">
            <v>1802246.7272727275</v>
          </cell>
          <cell r="O232">
            <v>554537.45454545447</v>
          </cell>
          <cell r="P232">
            <v>729654.54545454541</v>
          </cell>
          <cell r="Q232">
            <v>504126.71999999997</v>
          </cell>
          <cell r="R232">
            <v>25206.335999999999</v>
          </cell>
          <cell r="S232">
            <v>529333.05599999998</v>
          </cell>
          <cell r="T232">
            <v>196674.23076923075</v>
          </cell>
          <cell r="U232">
            <v>3812446.0140419584</v>
          </cell>
          <cell r="V232">
            <v>0</v>
          </cell>
        </row>
        <row r="233">
          <cell r="A233" t="str">
            <v>CTÔT45T</v>
          </cell>
          <cell r="B233">
            <v>103</v>
          </cell>
          <cell r="C233" t="str">
            <v>Cần trục ôtô 45T</v>
          </cell>
          <cell r="D233" t="str">
            <v>ca</v>
          </cell>
          <cell r="E233">
            <v>220</v>
          </cell>
          <cell r="F233">
            <v>13</v>
          </cell>
          <cell r="G233">
            <v>3.8</v>
          </cell>
          <cell r="H233">
            <v>5</v>
          </cell>
          <cell r="I233">
            <v>3734018</v>
          </cell>
          <cell r="J233">
            <v>66</v>
          </cell>
          <cell r="K233" t="str">
            <v>lítdiezel</v>
          </cell>
          <cell r="L233">
            <v>0</v>
          </cell>
          <cell r="M233" t="str">
            <v>1x4/4 + 3/4L&gt;40T</v>
          </cell>
          <cell r="N233">
            <v>2096141.9227272731</v>
          </cell>
          <cell r="O233">
            <v>644966.74545454548</v>
          </cell>
          <cell r="P233">
            <v>848640.4545454547</v>
          </cell>
          <cell r="Q233">
            <v>519880.68</v>
          </cell>
          <cell r="R233">
            <v>25994.034</v>
          </cell>
          <cell r="S233">
            <v>545874.71400000004</v>
          </cell>
          <cell r="T233">
            <v>196674.23076923075</v>
          </cell>
          <cell r="U233">
            <v>4332298.0674965037</v>
          </cell>
          <cell r="V233">
            <v>0</v>
          </cell>
        </row>
        <row r="234">
          <cell r="A234" t="str">
            <v>CTÔT50T</v>
          </cell>
          <cell r="B234">
            <v>104</v>
          </cell>
          <cell r="C234" t="str">
            <v>Cần trục ôtô 50T</v>
          </cell>
          <cell r="D234" t="str">
            <v>ca</v>
          </cell>
          <cell r="E234">
            <v>220</v>
          </cell>
          <cell r="F234">
            <v>13</v>
          </cell>
          <cell r="G234">
            <v>3.8</v>
          </cell>
          <cell r="H234">
            <v>5</v>
          </cell>
          <cell r="I234">
            <v>4504500</v>
          </cell>
          <cell r="J234">
            <v>66</v>
          </cell>
          <cell r="K234" t="str">
            <v>lítdiezel</v>
          </cell>
          <cell r="L234">
            <v>3315577.8810000001</v>
          </cell>
          <cell r="M234" t="str">
            <v>1x4/4 + 3/4L&gt;40T</v>
          </cell>
          <cell r="N234">
            <v>2528662.5</v>
          </cell>
          <cell r="O234">
            <v>778050</v>
          </cell>
          <cell r="P234">
            <v>1023750</v>
          </cell>
          <cell r="Q234">
            <v>519880.68</v>
          </cell>
          <cell r="R234">
            <v>25994.034</v>
          </cell>
          <cell r="S234">
            <v>545874.71400000004</v>
          </cell>
          <cell r="T234">
            <v>196674.23076923075</v>
          </cell>
          <cell r="U234">
            <v>5073011.4447692307</v>
          </cell>
          <cell r="V234">
            <v>3315577.8810000001</v>
          </cell>
          <cell r="W234">
            <v>3021716</v>
          </cell>
        </row>
        <row r="235">
          <cell r="C235" t="str">
            <v>Cần trục bánh hơi - sức nâng:</v>
          </cell>
          <cell r="L235">
            <v>0</v>
          </cell>
        </row>
        <row r="236">
          <cell r="A236" t="str">
            <v>CTBH5T</v>
          </cell>
          <cell r="B236">
            <v>91</v>
          </cell>
          <cell r="C236" t="str">
            <v>Cần trục bánh hơi 5tấn</v>
          </cell>
          <cell r="D236" t="str">
            <v>ca</v>
          </cell>
          <cell r="E236">
            <v>200</v>
          </cell>
          <cell r="F236">
            <v>14</v>
          </cell>
          <cell r="G236">
            <v>4.28</v>
          </cell>
          <cell r="H236">
            <v>5</v>
          </cell>
          <cell r="K236" t="str">
            <v>lítdiezel</v>
          </cell>
          <cell r="L236">
            <v>0</v>
          </cell>
          <cell r="M236" t="str">
            <v>1x3/7+1x4/7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140628.46153846156</v>
          </cell>
          <cell r="U236">
            <v>140628.46153846156</v>
          </cell>
          <cell r="V236">
            <v>0</v>
          </cell>
        </row>
        <row r="237">
          <cell r="A237" t="str">
            <v>CTBH6T</v>
          </cell>
          <cell r="B237">
            <v>92</v>
          </cell>
          <cell r="C237" t="str">
            <v>Cần trục bánh hơi 6tấn</v>
          </cell>
          <cell r="D237" t="str">
            <v>ca</v>
          </cell>
          <cell r="E237">
            <v>200</v>
          </cell>
          <cell r="F237">
            <v>14</v>
          </cell>
          <cell r="G237">
            <v>4.28</v>
          </cell>
          <cell r="H237">
            <v>5</v>
          </cell>
          <cell r="K237" t="str">
            <v>lítdiezel</v>
          </cell>
          <cell r="L237">
            <v>0</v>
          </cell>
          <cell r="M237" t="str">
            <v>1x3/7+1x5/7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151096.15384615384</v>
          </cell>
          <cell r="U237">
            <v>151096.15384615384</v>
          </cell>
          <cell r="V237">
            <v>0</v>
          </cell>
        </row>
        <row r="238">
          <cell r="A238" t="str">
            <v>CTBH10T</v>
          </cell>
          <cell r="B238">
            <v>93</v>
          </cell>
          <cell r="C238" t="str">
            <v>Cần trục bánh hơi 10tấn</v>
          </cell>
          <cell r="D238" t="str">
            <v>ca</v>
          </cell>
          <cell r="E238">
            <v>200</v>
          </cell>
          <cell r="F238">
            <v>14</v>
          </cell>
          <cell r="G238">
            <v>4.28</v>
          </cell>
          <cell r="H238">
            <v>5</v>
          </cell>
          <cell r="I238">
            <v>918936</v>
          </cell>
          <cell r="J238">
            <v>33</v>
          </cell>
          <cell r="K238" t="str">
            <v>lítdiezel</v>
          </cell>
          <cell r="L238">
            <v>0</v>
          </cell>
          <cell r="M238" t="str">
            <v>1x3/7+1x5/7</v>
          </cell>
          <cell r="N238">
            <v>611092.44000000006</v>
          </cell>
          <cell r="O238">
            <v>196652.30399999997</v>
          </cell>
          <cell r="P238">
            <v>229734</v>
          </cell>
          <cell r="Q238">
            <v>259940.34</v>
          </cell>
          <cell r="R238">
            <v>12997.017</v>
          </cell>
          <cell r="S238">
            <v>272937.35700000002</v>
          </cell>
          <cell r="T238">
            <v>151096.15384615384</v>
          </cell>
          <cell r="U238">
            <v>1461512.2548461538</v>
          </cell>
          <cell r="V238">
            <v>0</v>
          </cell>
        </row>
        <row r="239">
          <cell r="A239" t="str">
            <v>CTBH16T</v>
          </cell>
          <cell r="B239">
            <v>94</v>
          </cell>
          <cell r="C239" t="str">
            <v>Cần trục bánh hơi 16tấn</v>
          </cell>
          <cell r="D239" t="str">
            <v>ca</v>
          </cell>
          <cell r="E239">
            <v>200</v>
          </cell>
          <cell r="F239">
            <v>14</v>
          </cell>
          <cell r="G239">
            <v>4.28</v>
          </cell>
          <cell r="H239">
            <v>5</v>
          </cell>
          <cell r="I239">
            <v>918936</v>
          </cell>
          <cell r="J239">
            <v>33</v>
          </cell>
          <cell r="K239" t="str">
            <v>lítdiezel</v>
          </cell>
          <cell r="L239">
            <v>1309746.7267499999</v>
          </cell>
          <cell r="M239" t="str">
            <v>1x3/7+1x5/7</v>
          </cell>
          <cell r="N239">
            <v>611092.44000000006</v>
          </cell>
          <cell r="O239">
            <v>196652.30399999997</v>
          </cell>
          <cell r="P239">
            <v>229734</v>
          </cell>
          <cell r="Q239">
            <v>259940.34</v>
          </cell>
          <cell r="R239">
            <v>12997.017</v>
          </cell>
          <cell r="S239">
            <v>272937.35700000002</v>
          </cell>
          <cell r="T239">
            <v>151096.15384615384</v>
          </cell>
          <cell r="U239">
            <v>1461512.2548461538</v>
          </cell>
          <cell r="V239">
            <v>1309746.7267499999</v>
          </cell>
          <cell r="W239">
            <v>1193663</v>
          </cell>
        </row>
        <row r="240">
          <cell r="A240" t="str">
            <v>CTBH25T</v>
          </cell>
          <cell r="B240">
            <v>95</v>
          </cell>
          <cell r="C240" t="str">
            <v>Cần trục bánh hơi 25tấn</v>
          </cell>
          <cell r="D240" t="str">
            <v>ca</v>
          </cell>
          <cell r="E240">
            <v>200</v>
          </cell>
          <cell r="F240">
            <v>14</v>
          </cell>
          <cell r="G240">
            <v>4.28</v>
          </cell>
          <cell r="H240">
            <v>5</v>
          </cell>
          <cell r="I240">
            <v>1126825</v>
          </cell>
          <cell r="J240">
            <v>36</v>
          </cell>
          <cell r="K240" t="str">
            <v>lítdiezel</v>
          </cell>
          <cell r="L240">
            <v>1815221.2732499999</v>
          </cell>
          <cell r="M240" t="str">
            <v>1x4/7+1x6/7</v>
          </cell>
          <cell r="N240">
            <v>749338.625</v>
          </cell>
          <cell r="O240">
            <v>241140.55000000005</v>
          </cell>
          <cell r="P240">
            <v>281706.25</v>
          </cell>
          <cell r="Q240">
            <v>283571.27999999997</v>
          </cell>
          <cell r="R240">
            <v>14178.563999999998</v>
          </cell>
          <cell r="S240">
            <v>297749.84399999998</v>
          </cell>
          <cell r="T240">
            <v>171813.46153846156</v>
          </cell>
          <cell r="U240">
            <v>1741748.7305384616</v>
          </cell>
          <cell r="V240">
            <v>1815221.2732499999</v>
          </cell>
          <cell r="W240">
            <v>1654337</v>
          </cell>
        </row>
        <row r="241">
          <cell r="A241" t="str">
            <v>CTBH40T</v>
          </cell>
          <cell r="B241">
            <v>96</v>
          </cell>
          <cell r="C241" t="str">
            <v>Cần trục bánh hơi 40tấn</v>
          </cell>
          <cell r="D241" t="str">
            <v>ca</v>
          </cell>
          <cell r="E241">
            <v>200</v>
          </cell>
          <cell r="F241">
            <v>13</v>
          </cell>
          <cell r="G241">
            <v>3.8</v>
          </cell>
          <cell r="H241">
            <v>5</v>
          </cell>
          <cell r="I241">
            <v>2335741</v>
          </cell>
          <cell r="J241">
            <v>49.5</v>
          </cell>
          <cell r="K241" t="str">
            <v>lítdiezel</v>
          </cell>
          <cell r="L241">
            <v>0</v>
          </cell>
          <cell r="M241" t="str">
            <v>1x4/7+1x6/7</v>
          </cell>
          <cell r="N241">
            <v>1442320.0675000004</v>
          </cell>
          <cell r="O241">
            <v>443790.79</v>
          </cell>
          <cell r="P241">
            <v>583935.25</v>
          </cell>
          <cell r="Q241">
            <v>389910.50999999995</v>
          </cell>
          <cell r="R241">
            <v>19495.5255</v>
          </cell>
          <cell r="S241">
            <v>409406.03549999994</v>
          </cell>
          <cell r="T241">
            <v>171813.46153846156</v>
          </cell>
          <cell r="U241">
            <v>3051265.6045384617</v>
          </cell>
          <cell r="V241">
            <v>0</v>
          </cell>
        </row>
        <row r="242">
          <cell r="A242" t="str">
            <v>CTBH63T</v>
          </cell>
          <cell r="B242">
            <v>97</v>
          </cell>
          <cell r="C242" t="str">
            <v>Cần trục bánh hơi 65tấn</v>
          </cell>
          <cell r="D242" t="str">
            <v>ca</v>
          </cell>
          <cell r="E242">
            <v>200</v>
          </cell>
          <cell r="F242">
            <v>13</v>
          </cell>
          <cell r="G242">
            <v>3.8</v>
          </cell>
          <cell r="H242">
            <v>5</v>
          </cell>
          <cell r="I242">
            <v>2767335</v>
          </cell>
          <cell r="J242">
            <v>60.5</v>
          </cell>
          <cell r="K242" t="str">
            <v>lítdiezel</v>
          </cell>
          <cell r="L242">
            <v>0</v>
          </cell>
          <cell r="M242" t="str">
            <v>1x4/7+1x6/7</v>
          </cell>
          <cell r="N242">
            <v>1708829.3624999998</v>
          </cell>
          <cell r="O242">
            <v>525793.65</v>
          </cell>
          <cell r="P242">
            <v>691833.75</v>
          </cell>
          <cell r="Q242">
            <v>476557.29</v>
          </cell>
          <cell r="R242">
            <v>23827.8645</v>
          </cell>
          <cell r="S242">
            <v>500385.1545</v>
          </cell>
          <cell r="T242">
            <v>171813.46153846156</v>
          </cell>
          <cell r="U242">
            <v>3598655.3785384614</v>
          </cell>
          <cell r="V242">
            <v>0</v>
          </cell>
        </row>
        <row r="243">
          <cell r="A243" t="str">
            <v>CTBH90T</v>
          </cell>
          <cell r="B243">
            <v>98</v>
          </cell>
          <cell r="C243" t="str">
            <v>Cần trục bánh hơi 90tấn</v>
          </cell>
          <cell r="D243" t="str">
            <v>ca</v>
          </cell>
          <cell r="E243">
            <v>200</v>
          </cell>
          <cell r="F243">
            <v>12</v>
          </cell>
          <cell r="G243">
            <v>3.6</v>
          </cell>
          <cell r="H243">
            <v>5</v>
          </cell>
          <cell r="I243">
            <v>5225007</v>
          </cell>
          <cell r="J243">
            <v>68.75</v>
          </cell>
          <cell r="K243" t="str">
            <v>lítdiezel</v>
          </cell>
          <cell r="L243">
            <v>0</v>
          </cell>
          <cell r="M243" t="str">
            <v>1x4/7+1x7/7</v>
          </cell>
          <cell r="N243">
            <v>2978253.99</v>
          </cell>
          <cell r="O243">
            <v>940501.26</v>
          </cell>
          <cell r="P243">
            <v>1306251.75</v>
          </cell>
          <cell r="Q243">
            <v>541542.375</v>
          </cell>
          <cell r="R243">
            <v>27077.118750000001</v>
          </cell>
          <cell r="S243">
            <v>568619.49375000002</v>
          </cell>
          <cell r="T243">
            <v>186206.5384615385</v>
          </cell>
          <cell r="U243">
            <v>5979833.0322115384</v>
          </cell>
          <cell r="V243">
            <v>0</v>
          </cell>
        </row>
        <row r="244">
          <cell r="A244" t="str">
            <v>CTBH100T</v>
          </cell>
          <cell r="B244">
            <v>99</v>
          </cell>
          <cell r="C244" t="str">
            <v>Cần trục bánh hơi 100tấn</v>
          </cell>
          <cell r="D244" t="str">
            <v>ca</v>
          </cell>
          <cell r="E244">
            <v>200</v>
          </cell>
          <cell r="F244">
            <v>12</v>
          </cell>
          <cell r="G244">
            <v>3.6</v>
          </cell>
          <cell r="H244">
            <v>5</v>
          </cell>
          <cell r="I244">
            <v>6294358</v>
          </cell>
          <cell r="J244">
            <v>74.25</v>
          </cell>
          <cell r="K244" t="str">
            <v>lítdiezel</v>
          </cell>
          <cell r="L244">
            <v>0</v>
          </cell>
          <cell r="M244" t="str">
            <v>2x4/7+1x7/7</v>
          </cell>
          <cell r="N244">
            <v>3587784.0599999996</v>
          </cell>
          <cell r="O244">
            <v>1132984.4400000002</v>
          </cell>
          <cell r="P244">
            <v>1573589.5</v>
          </cell>
          <cell r="Q244">
            <v>584865.76500000001</v>
          </cell>
          <cell r="R244">
            <v>29243.288250000001</v>
          </cell>
          <cell r="S244">
            <v>614109.05325</v>
          </cell>
          <cell r="T244">
            <v>260882.30769230772</v>
          </cell>
          <cell r="U244">
            <v>7169349.3609423079</v>
          </cell>
          <cell r="V244">
            <v>0</v>
          </cell>
        </row>
        <row r="245">
          <cell r="A245" t="str">
            <v>CTBH110T</v>
          </cell>
          <cell r="B245">
            <v>100</v>
          </cell>
          <cell r="C245" t="str">
            <v>Cần trục bánh hơi 110tấn</v>
          </cell>
          <cell r="D245" t="str">
            <v>ca</v>
          </cell>
          <cell r="E245">
            <v>200</v>
          </cell>
          <cell r="F245">
            <v>12</v>
          </cell>
          <cell r="G245">
            <v>3.36</v>
          </cell>
          <cell r="H245">
            <v>5</v>
          </cell>
          <cell r="I245">
            <v>7953369</v>
          </cell>
          <cell r="J245">
            <v>77.5</v>
          </cell>
          <cell r="K245" t="str">
            <v>lítdiezel</v>
          </cell>
          <cell r="L245">
            <v>0</v>
          </cell>
          <cell r="M245" t="str">
            <v>2x4/7+1x7/7</v>
          </cell>
          <cell r="N245">
            <v>4533420.33</v>
          </cell>
          <cell r="O245">
            <v>1336165.9920000001</v>
          </cell>
          <cell r="P245">
            <v>1988342.25</v>
          </cell>
          <cell r="Q245">
            <v>610465.94999999995</v>
          </cell>
          <cell r="R245">
            <v>30523.297500000001</v>
          </cell>
          <cell r="S245">
            <v>640989.24749999994</v>
          </cell>
          <cell r="T245">
            <v>260882.30769230772</v>
          </cell>
          <cell r="U245">
            <v>8759800.1271923091</v>
          </cell>
          <cell r="V245">
            <v>0</v>
          </cell>
        </row>
        <row r="246">
          <cell r="A246" t="str">
            <v>CTBH130T</v>
          </cell>
          <cell r="B246">
            <v>101</v>
          </cell>
          <cell r="C246" t="str">
            <v>Cần trục bánh hơi 130tấn</v>
          </cell>
          <cell r="D246" t="str">
            <v>ca</v>
          </cell>
          <cell r="E246">
            <v>200</v>
          </cell>
          <cell r="F246">
            <v>12</v>
          </cell>
          <cell r="G246">
            <v>3.36</v>
          </cell>
          <cell r="H246">
            <v>5</v>
          </cell>
          <cell r="I246">
            <v>9496451</v>
          </cell>
          <cell r="J246">
            <v>81</v>
          </cell>
          <cell r="K246" t="str">
            <v>lítdiezel</v>
          </cell>
          <cell r="L246">
            <v>0</v>
          </cell>
          <cell r="M246" t="str">
            <v>2x4/7+1x7/7</v>
          </cell>
          <cell r="N246">
            <v>5412977.0699999994</v>
          </cell>
          <cell r="O246">
            <v>1595403.7680000002</v>
          </cell>
          <cell r="P246">
            <v>2374112.7500000005</v>
          </cell>
          <cell r="Q246">
            <v>638035.38</v>
          </cell>
          <cell r="R246">
            <v>31901.769</v>
          </cell>
          <cell r="S246">
            <v>669937.14899999998</v>
          </cell>
          <cell r="T246">
            <v>260882.30769230772</v>
          </cell>
          <cell r="U246">
            <v>10313313.044692308</v>
          </cell>
          <cell r="V246">
            <v>0</v>
          </cell>
        </row>
        <row r="247">
          <cell r="A247" t="str">
            <v>CTBH16T(kíp)</v>
          </cell>
          <cell r="B247">
            <v>102</v>
          </cell>
          <cell r="C247" t="str">
            <v>Cần trục bánh hơi 16tấn</v>
          </cell>
          <cell r="D247" t="str">
            <v>kíp</v>
          </cell>
          <cell r="L247">
            <v>926963.5</v>
          </cell>
          <cell r="V247">
            <v>926963.5</v>
          </cell>
        </row>
        <row r="248">
          <cell r="A248" t="str">
            <v>CTBH25T(kíp)</v>
          </cell>
          <cell r="B248">
            <v>103</v>
          </cell>
          <cell r="C248" t="str">
            <v>Cần trục bánh hơi 25tấn</v>
          </cell>
          <cell r="D248" t="str">
            <v>kíp</v>
          </cell>
          <cell r="L248">
            <v>1277648.5</v>
          </cell>
          <cell r="V248">
            <v>1277648.5</v>
          </cell>
        </row>
        <row r="249">
          <cell r="C249" t="str">
            <v>Cần trục bánh xích - sức nâng:</v>
          </cell>
          <cell r="L249">
            <v>0</v>
          </cell>
          <cell r="V249">
            <v>0</v>
          </cell>
        </row>
        <row r="250">
          <cell r="A250" t="str">
            <v>CTBX5T</v>
          </cell>
          <cell r="B250">
            <v>104</v>
          </cell>
          <cell r="C250" t="str">
            <v>Cần trục bánh xích 5tấn</v>
          </cell>
          <cell r="D250" t="str">
            <v>ca</v>
          </cell>
          <cell r="E250">
            <v>200</v>
          </cell>
          <cell r="F250">
            <v>16</v>
          </cell>
          <cell r="G250">
            <v>5.04</v>
          </cell>
          <cell r="H250">
            <v>5</v>
          </cell>
          <cell r="I250">
            <v>719629</v>
          </cell>
          <cell r="J250">
            <v>31.5</v>
          </cell>
          <cell r="K250" t="str">
            <v>lítdiezel</v>
          </cell>
          <cell r="L250">
            <v>0</v>
          </cell>
          <cell r="M250" t="str">
            <v>1x3/7+1x5/7</v>
          </cell>
          <cell r="N250">
            <v>546918.04</v>
          </cell>
          <cell r="O250">
            <v>181346.508</v>
          </cell>
          <cell r="P250">
            <v>179907.25000000003</v>
          </cell>
          <cell r="Q250">
            <v>248124.87</v>
          </cell>
          <cell r="R250">
            <v>12406.2435</v>
          </cell>
          <cell r="S250">
            <v>260531.11350000001</v>
          </cell>
          <cell r="T250">
            <v>151096.15384615384</v>
          </cell>
          <cell r="U250">
            <v>1319799.0653461539</v>
          </cell>
          <cell r="V250">
            <v>0</v>
          </cell>
        </row>
        <row r="251">
          <cell r="A251" t="str">
            <v>CTBX7T</v>
          </cell>
          <cell r="B251">
            <v>105</v>
          </cell>
          <cell r="C251" t="str">
            <v>Cần trục bánh xích 7tấn</v>
          </cell>
          <cell r="D251" t="str">
            <v>ca</v>
          </cell>
          <cell r="E251">
            <v>200</v>
          </cell>
          <cell r="F251">
            <v>14</v>
          </cell>
          <cell r="G251">
            <v>4.5599999999999996</v>
          </cell>
          <cell r="H251">
            <v>5</v>
          </cell>
          <cell r="I251">
            <v>883872</v>
          </cell>
          <cell r="J251">
            <v>33</v>
          </cell>
          <cell r="K251" t="str">
            <v>lítdiezel</v>
          </cell>
          <cell r="L251">
            <v>0</v>
          </cell>
          <cell r="M251" t="str">
            <v>1x3/7+1x5/7</v>
          </cell>
          <cell r="N251">
            <v>587774.88</v>
          </cell>
          <cell r="O251">
            <v>201522.81599999999</v>
          </cell>
          <cell r="P251">
            <v>220968.00000000003</v>
          </cell>
          <cell r="Q251">
            <v>259940.34</v>
          </cell>
          <cell r="R251">
            <v>12997.017</v>
          </cell>
          <cell r="S251">
            <v>272937.35700000002</v>
          </cell>
          <cell r="T251">
            <v>151096.15384615384</v>
          </cell>
          <cell r="U251">
            <v>1434299.2068461538</v>
          </cell>
          <cell r="V251">
            <v>0</v>
          </cell>
        </row>
        <row r="252">
          <cell r="A252" t="str">
            <v>CTBX10T</v>
          </cell>
          <cell r="B252">
            <v>96</v>
          </cell>
          <cell r="C252" t="str">
            <v>Cần trục bánh xích 10tấn</v>
          </cell>
          <cell r="D252" t="str">
            <v>ca</v>
          </cell>
          <cell r="E252">
            <v>200</v>
          </cell>
          <cell r="F252">
            <v>14</v>
          </cell>
          <cell r="G252">
            <v>4.28</v>
          </cell>
          <cell r="H252">
            <v>5</v>
          </cell>
          <cell r="I252">
            <v>965980</v>
          </cell>
          <cell r="J252">
            <v>36</v>
          </cell>
          <cell r="K252" t="str">
            <v>lítdiezel</v>
          </cell>
          <cell r="L252">
            <v>808605.22049999994</v>
          </cell>
          <cell r="M252" t="str">
            <v>1x3/7+1x5/7</v>
          </cell>
          <cell r="N252">
            <v>642376.70000000007</v>
          </cell>
          <cell r="O252">
            <v>206719.72</v>
          </cell>
          <cell r="P252">
            <v>241495</v>
          </cell>
          <cell r="Q252">
            <v>283571.27999999997</v>
          </cell>
          <cell r="R252">
            <v>14178.563999999998</v>
          </cell>
          <cell r="S252">
            <v>297749.84399999998</v>
          </cell>
          <cell r="T252">
            <v>151096.15384615384</v>
          </cell>
          <cell r="U252">
            <v>1539437.4178461537</v>
          </cell>
          <cell r="V252">
            <v>808605.22049999994</v>
          </cell>
          <cell r="W252">
            <v>736938</v>
          </cell>
        </row>
        <row r="253">
          <cell r="A253" t="str">
            <v>CTBX16T</v>
          </cell>
          <cell r="B253">
            <v>97</v>
          </cell>
          <cell r="C253" t="str">
            <v>Cần trục bánh xích 16tấn</v>
          </cell>
          <cell r="D253" t="str">
            <v>ca</v>
          </cell>
          <cell r="E253">
            <v>200</v>
          </cell>
          <cell r="F253">
            <v>14</v>
          </cell>
          <cell r="G253">
            <v>4.28</v>
          </cell>
          <cell r="H253">
            <v>5</v>
          </cell>
          <cell r="I253">
            <v>1256044</v>
          </cell>
          <cell r="J253">
            <v>45</v>
          </cell>
          <cell r="K253" t="str">
            <v>lítdiezel</v>
          </cell>
          <cell r="L253">
            <v>1239709.2592499999</v>
          </cell>
          <cell r="M253" t="str">
            <v>1x3/7+1x5/7</v>
          </cell>
          <cell r="N253">
            <v>835269.26</v>
          </cell>
          <cell r="O253">
            <v>268793.41600000003</v>
          </cell>
          <cell r="P253">
            <v>314011.00000000006</v>
          </cell>
          <cell r="Q253">
            <v>354464.1</v>
          </cell>
          <cell r="R253">
            <v>17723.204999999998</v>
          </cell>
          <cell r="S253">
            <v>372187.30499999999</v>
          </cell>
          <cell r="T253">
            <v>151096.15384615384</v>
          </cell>
          <cell r="U253">
            <v>1941357.1348461537</v>
          </cell>
          <cell r="V253">
            <v>1239709.2592499999</v>
          </cell>
          <cell r="W253">
            <v>1129833</v>
          </cell>
        </row>
        <row r="254">
          <cell r="A254" t="str">
            <v>CTBX25T</v>
          </cell>
          <cell r="B254">
            <v>98</v>
          </cell>
          <cell r="C254" t="str">
            <v>Cần trục bánh xích 25tấn</v>
          </cell>
          <cell r="D254" t="str">
            <v>ca</v>
          </cell>
          <cell r="E254">
            <v>200</v>
          </cell>
          <cell r="F254">
            <v>14</v>
          </cell>
          <cell r="G254">
            <v>4.28</v>
          </cell>
          <cell r="H254">
            <v>5</v>
          </cell>
          <cell r="I254">
            <v>1687834</v>
          </cell>
          <cell r="J254">
            <v>47</v>
          </cell>
          <cell r="K254" t="str">
            <v>lítdiezel</v>
          </cell>
          <cell r="L254">
            <v>1777718.3654999998</v>
          </cell>
          <cell r="M254" t="str">
            <v>1x4/7+1x6/7</v>
          </cell>
          <cell r="N254">
            <v>1122409.6100000001</v>
          </cell>
          <cell r="O254">
            <v>361196.47600000002</v>
          </cell>
          <cell r="P254">
            <v>421958.50000000006</v>
          </cell>
          <cell r="Q254">
            <v>370218.06</v>
          </cell>
          <cell r="R254">
            <v>18510.903000000002</v>
          </cell>
          <cell r="S254">
            <v>388728.96299999999</v>
          </cell>
          <cell r="T254">
            <v>171813.46153846156</v>
          </cell>
          <cell r="U254">
            <v>2466107.0105384616</v>
          </cell>
          <cell r="V254">
            <v>1777718.3654999998</v>
          </cell>
          <cell r="W254">
            <v>1620158</v>
          </cell>
        </row>
        <row r="255">
          <cell r="A255" t="str">
            <v>CTBX28T</v>
          </cell>
          <cell r="B255">
            <v>99</v>
          </cell>
          <cell r="C255" t="str">
            <v>Cần trục bánh xích 28tấn</v>
          </cell>
          <cell r="D255" t="str">
            <v>ca</v>
          </cell>
          <cell r="E255">
            <v>200</v>
          </cell>
          <cell r="F255">
            <v>14</v>
          </cell>
          <cell r="G255">
            <v>4.28</v>
          </cell>
          <cell r="H255">
            <v>5</v>
          </cell>
          <cell r="I255">
            <v>2014894</v>
          </cell>
          <cell r="J255">
            <v>48.75</v>
          </cell>
          <cell r="K255" t="str">
            <v>lítdiezel</v>
          </cell>
          <cell r="L255">
            <v>1959195.8347499999</v>
          </cell>
          <cell r="M255" t="str">
            <v>1x4/7+1x6/7</v>
          </cell>
          <cell r="N255">
            <v>1339904.5100000002</v>
          </cell>
          <cell r="O255">
            <v>431187.31600000011</v>
          </cell>
          <cell r="P255">
            <v>503723.50000000006</v>
          </cell>
          <cell r="Q255">
            <v>384002.77499999997</v>
          </cell>
          <cell r="R255">
            <v>19200.138749999998</v>
          </cell>
          <cell r="S255">
            <v>403202.91374999995</v>
          </cell>
          <cell r="T255">
            <v>171813.46153846156</v>
          </cell>
          <cell r="U255">
            <v>2849831.7012884617</v>
          </cell>
          <cell r="V255">
            <v>1959195.8347499999</v>
          </cell>
          <cell r="W255">
            <v>1785551</v>
          </cell>
        </row>
        <row r="256">
          <cell r="A256" t="str">
            <v>CTBX40T</v>
          </cell>
          <cell r="B256">
            <v>100</v>
          </cell>
          <cell r="C256" t="str">
            <v>Cần trục bánh xích 40tấn</v>
          </cell>
          <cell r="D256" t="str">
            <v>ca</v>
          </cell>
          <cell r="E256">
            <v>200</v>
          </cell>
          <cell r="F256">
            <v>13</v>
          </cell>
          <cell r="G256">
            <v>3.8</v>
          </cell>
          <cell r="H256">
            <v>5</v>
          </cell>
          <cell r="I256">
            <v>2696803</v>
          </cell>
          <cell r="J256">
            <v>51.25</v>
          </cell>
          <cell r="K256" t="str">
            <v>lítdiezel</v>
          </cell>
          <cell r="L256">
            <v>2430192.5917499997</v>
          </cell>
          <cell r="M256" t="str">
            <v>1x4/7+1x6/7</v>
          </cell>
          <cell r="N256">
            <v>1665275.8525</v>
          </cell>
          <cell r="O256">
            <v>512392.57</v>
          </cell>
          <cell r="P256">
            <v>674200.75</v>
          </cell>
          <cell r="Q256">
            <v>403695.22499999998</v>
          </cell>
          <cell r="R256">
            <v>20184.76125</v>
          </cell>
          <cell r="S256">
            <v>423879.98624999996</v>
          </cell>
          <cell r="T256">
            <v>171813.46153846156</v>
          </cell>
          <cell r="U256">
            <v>3447562.6202884614</v>
          </cell>
          <cell r="V256">
            <v>2430192.5917499997</v>
          </cell>
          <cell r="W256">
            <v>2214803</v>
          </cell>
        </row>
        <row r="257">
          <cell r="A257" t="str">
            <v>CTBX50T</v>
          </cell>
          <cell r="B257">
            <v>101</v>
          </cell>
          <cell r="C257" t="str">
            <v>Cần trục bánh xích 50tấn</v>
          </cell>
          <cell r="D257" t="str">
            <v>ca</v>
          </cell>
          <cell r="E257">
            <v>200</v>
          </cell>
          <cell r="F257">
            <v>13</v>
          </cell>
          <cell r="G257">
            <v>3.8</v>
          </cell>
          <cell r="H257">
            <v>5</v>
          </cell>
          <cell r="I257">
            <v>2973986</v>
          </cell>
          <cell r="J257">
            <v>53.75</v>
          </cell>
          <cell r="K257" t="str">
            <v>lítdiezel</v>
          </cell>
          <cell r="L257">
            <v>2576736.9127499997</v>
          </cell>
          <cell r="M257" t="str">
            <v>1x4/7+1x6/7</v>
          </cell>
          <cell r="N257">
            <v>1836436.355</v>
          </cell>
          <cell r="O257">
            <v>565057.34</v>
          </cell>
          <cell r="P257">
            <v>743496.50000000012</v>
          </cell>
          <cell r="Q257">
            <v>423387.67499999999</v>
          </cell>
          <cell r="R257">
            <v>21169.383750000001</v>
          </cell>
          <cell r="S257">
            <v>444557.05874999997</v>
          </cell>
          <cell r="T257">
            <v>171813.46153846156</v>
          </cell>
          <cell r="U257">
            <v>3761360.7152884612</v>
          </cell>
          <cell r="V257">
            <v>2576736.9127499997</v>
          </cell>
          <cell r="W257">
            <v>2348359</v>
          </cell>
        </row>
        <row r="258">
          <cell r="A258" t="str">
            <v>CTBX63T</v>
          </cell>
          <cell r="B258">
            <v>102</v>
          </cell>
          <cell r="C258" t="str">
            <v>Cần trục bánh xích 63tấn</v>
          </cell>
          <cell r="D258" t="str">
            <v>ca</v>
          </cell>
          <cell r="E258">
            <v>200</v>
          </cell>
          <cell r="F258">
            <v>13</v>
          </cell>
          <cell r="G258">
            <v>3.8</v>
          </cell>
          <cell r="H258">
            <v>5</v>
          </cell>
          <cell r="I258">
            <v>3865466</v>
          </cell>
          <cell r="J258">
            <v>56.25</v>
          </cell>
          <cell r="K258" t="str">
            <v>lítdiezel</v>
          </cell>
          <cell r="L258">
            <v>3232806.8272500001</v>
          </cell>
          <cell r="M258" t="str">
            <v>1x4/7+1x7/7</v>
          </cell>
          <cell r="N258">
            <v>2386925.2549999999</v>
          </cell>
          <cell r="O258">
            <v>734438.5399999998</v>
          </cell>
          <cell r="P258">
            <v>966366.50000000012</v>
          </cell>
          <cell r="Q258">
            <v>443080.125</v>
          </cell>
          <cell r="R258">
            <v>22154.006250000002</v>
          </cell>
          <cell r="S258">
            <v>465234.13124999998</v>
          </cell>
          <cell r="T258">
            <v>186206.5384615385</v>
          </cell>
          <cell r="U258">
            <v>4739170.9647115376</v>
          </cell>
          <cell r="V258">
            <v>3232806.8272500001</v>
          </cell>
          <cell r="W258">
            <v>2946281</v>
          </cell>
        </row>
        <row r="259">
          <cell r="A259" t="str">
            <v>CTBX100T</v>
          </cell>
          <cell r="B259">
            <v>103</v>
          </cell>
          <cell r="C259" t="str">
            <v>Cần trục bánh xích 100tấn</v>
          </cell>
          <cell r="D259" t="str">
            <v>ca</v>
          </cell>
          <cell r="E259">
            <v>200</v>
          </cell>
          <cell r="F259">
            <v>12</v>
          </cell>
          <cell r="G259">
            <v>3.6</v>
          </cell>
          <cell r="H259">
            <v>5</v>
          </cell>
          <cell r="I259">
            <v>8727566</v>
          </cell>
          <cell r="J259">
            <v>58.95</v>
          </cell>
          <cell r="K259" t="str">
            <v>lítdiezel</v>
          </cell>
          <cell r="L259">
            <v>0</v>
          </cell>
          <cell r="M259" t="str">
            <v>1x4/7+1x7/7</v>
          </cell>
          <cell r="N259">
            <v>4974712.62</v>
          </cell>
          <cell r="O259">
            <v>1570961.8800000004</v>
          </cell>
          <cell r="P259">
            <v>2181891.5000000005</v>
          </cell>
          <cell r="Q259">
            <v>464347.97100000002</v>
          </cell>
          <cell r="R259">
            <v>23217.398550000002</v>
          </cell>
          <cell r="S259">
            <v>487565.36955</v>
          </cell>
          <cell r="T259">
            <v>186206.5384615385</v>
          </cell>
          <cell r="U259">
            <v>9401337.9080115389</v>
          </cell>
          <cell r="V259">
            <v>0</v>
          </cell>
        </row>
        <row r="260">
          <cell r="A260" t="str">
            <v>CTBX110T</v>
          </cell>
          <cell r="B260">
            <v>104</v>
          </cell>
          <cell r="C260" t="str">
            <v>Cần trục bánh xích 110tấn</v>
          </cell>
          <cell r="D260" t="str">
            <v>ca</v>
          </cell>
          <cell r="E260">
            <v>200</v>
          </cell>
          <cell r="F260">
            <v>12</v>
          </cell>
          <cell r="G260">
            <v>3.36</v>
          </cell>
          <cell r="H260">
            <v>5</v>
          </cell>
          <cell r="I260">
            <v>10164042</v>
          </cell>
          <cell r="J260">
            <v>62.78</v>
          </cell>
          <cell r="K260" t="str">
            <v>lítdiezel</v>
          </cell>
          <cell r="L260">
            <v>0</v>
          </cell>
          <cell r="M260" t="str">
            <v>1x4/7+1x7/7</v>
          </cell>
          <cell r="N260">
            <v>5793503.9399999995</v>
          </cell>
          <cell r="O260">
            <v>1707559.0559999999</v>
          </cell>
          <cell r="P260">
            <v>2541010.5000000005</v>
          </cell>
          <cell r="Q260">
            <v>494516.80439999996</v>
          </cell>
          <cell r="R260">
            <v>24725.840219999998</v>
          </cell>
          <cell r="S260">
            <v>519242.64461999998</v>
          </cell>
          <cell r="T260">
            <v>186206.5384615385</v>
          </cell>
          <cell r="U260">
            <v>10747522.679081537</v>
          </cell>
          <cell r="V260">
            <v>0</v>
          </cell>
        </row>
        <row r="261">
          <cell r="A261" t="str">
            <v>CTBX130T</v>
          </cell>
          <cell r="B261">
            <v>105</v>
          </cell>
          <cell r="C261" t="str">
            <v>Cần trục bánh xích 130tấn</v>
          </cell>
          <cell r="D261" t="str">
            <v>ca</v>
          </cell>
          <cell r="E261">
            <v>200</v>
          </cell>
          <cell r="F261">
            <v>12</v>
          </cell>
          <cell r="G261">
            <v>3.36</v>
          </cell>
          <cell r="H261">
            <v>5</v>
          </cell>
          <cell r="I261">
            <v>11903144</v>
          </cell>
          <cell r="J261">
            <v>72</v>
          </cell>
          <cell r="K261" t="str">
            <v>lítdiezel</v>
          </cell>
          <cell r="L261">
            <v>0</v>
          </cell>
          <cell r="M261" t="str">
            <v>1x4/7+1x7/7</v>
          </cell>
          <cell r="N261">
            <v>6784792.0800000001</v>
          </cell>
          <cell r="O261">
            <v>1999728.1919999998</v>
          </cell>
          <cell r="P261">
            <v>2975786.0000000005</v>
          </cell>
          <cell r="Q261">
            <v>567142.55999999994</v>
          </cell>
          <cell r="R261">
            <v>28357.127999999997</v>
          </cell>
          <cell r="S261">
            <v>595499.68799999997</v>
          </cell>
          <cell r="T261">
            <v>186206.5384615385</v>
          </cell>
          <cell r="U261">
            <v>12542012.498461537</v>
          </cell>
          <cell r="V261">
            <v>0</v>
          </cell>
        </row>
        <row r="262">
          <cell r="A262" t="str">
            <v>CTBX150T</v>
          </cell>
          <cell r="B262">
            <v>106</v>
          </cell>
          <cell r="C262" t="str">
            <v>Cần trục bánh xích 150tấn</v>
          </cell>
          <cell r="D262" t="str">
            <v>ca</v>
          </cell>
          <cell r="E262">
            <v>200</v>
          </cell>
          <cell r="F262">
            <v>12</v>
          </cell>
          <cell r="G262">
            <v>3.36</v>
          </cell>
          <cell r="H262">
            <v>5</v>
          </cell>
          <cell r="I262">
            <v>13280980</v>
          </cell>
          <cell r="J262">
            <v>83.25</v>
          </cell>
          <cell r="K262" t="str">
            <v>lítdiezel</v>
          </cell>
          <cell r="L262">
            <v>0</v>
          </cell>
          <cell r="M262" t="str">
            <v>1x4/7+1x7/7</v>
          </cell>
          <cell r="N262">
            <v>7570158.5999999996</v>
          </cell>
          <cell r="O262">
            <v>2231204.6399999997</v>
          </cell>
          <cell r="P262">
            <v>3320245</v>
          </cell>
          <cell r="Q262">
            <v>655758.58499999996</v>
          </cell>
          <cell r="R262">
            <v>32787.929250000001</v>
          </cell>
          <cell r="S262">
            <v>688546.51425000001</v>
          </cell>
          <cell r="T262">
            <v>186206.5384615385</v>
          </cell>
          <cell r="U262">
            <v>13996361.292711535</v>
          </cell>
          <cell r="V262">
            <v>0</v>
          </cell>
        </row>
        <row r="263">
          <cell r="C263" t="str">
            <v>Cần trục tháp - sức nâng:</v>
          </cell>
          <cell r="L263">
            <v>0</v>
          </cell>
          <cell r="V263">
            <v>0</v>
          </cell>
        </row>
        <row r="264">
          <cell r="A264" t="str">
            <v>CTT3T</v>
          </cell>
          <cell r="B264">
            <v>100</v>
          </cell>
          <cell r="C264" t="str">
            <v>Cần trục tháp 3 tấn</v>
          </cell>
          <cell r="D264" t="str">
            <v>ca</v>
          </cell>
          <cell r="E264">
            <v>280</v>
          </cell>
          <cell r="F264">
            <v>16</v>
          </cell>
          <cell r="G264">
            <v>4.72</v>
          </cell>
          <cell r="H264">
            <v>6</v>
          </cell>
          <cell r="I264">
            <v>569010</v>
          </cell>
          <cell r="J264">
            <v>37.5</v>
          </cell>
          <cell r="K264" t="str">
            <v>Kwh</v>
          </cell>
          <cell r="L264">
            <v>0</v>
          </cell>
          <cell r="M264" t="str">
            <v>1x3/7+1x5/7</v>
          </cell>
          <cell r="N264">
            <v>308891.1428571429</v>
          </cell>
          <cell r="O264">
            <v>95918.828571428574</v>
          </cell>
          <cell r="P264">
            <v>121930.71428571429</v>
          </cell>
          <cell r="Q264">
            <v>33562.5</v>
          </cell>
          <cell r="R264">
            <v>2349.375</v>
          </cell>
          <cell r="S264">
            <v>35911.875</v>
          </cell>
          <cell r="T264">
            <v>151096.15384615384</v>
          </cell>
          <cell r="U264">
            <v>713748.71456043969</v>
          </cell>
          <cell r="V264">
            <v>0</v>
          </cell>
        </row>
        <row r="265">
          <cell r="A265" t="str">
            <v>CTT5T</v>
          </cell>
          <cell r="B265">
            <v>101</v>
          </cell>
          <cell r="C265" t="str">
            <v>Cần trục tháp 5 tấn</v>
          </cell>
          <cell r="D265" t="str">
            <v>ca</v>
          </cell>
          <cell r="E265">
            <v>280</v>
          </cell>
          <cell r="F265">
            <v>16</v>
          </cell>
          <cell r="G265">
            <v>4.72</v>
          </cell>
          <cell r="H265">
            <v>6</v>
          </cell>
          <cell r="I265">
            <v>775905</v>
          </cell>
          <cell r="J265">
            <v>42</v>
          </cell>
          <cell r="K265" t="str">
            <v>Kwh</v>
          </cell>
          <cell r="L265">
            <v>0</v>
          </cell>
          <cell r="M265" t="str">
            <v>1x3/7+1x5/7</v>
          </cell>
          <cell r="N265">
            <v>421205.57142857142</v>
          </cell>
          <cell r="O265">
            <v>130795.41428571429</v>
          </cell>
          <cell r="P265">
            <v>166265.35714285713</v>
          </cell>
          <cell r="Q265">
            <v>37590</v>
          </cell>
          <cell r="R265">
            <v>2631.3</v>
          </cell>
          <cell r="S265">
            <v>40221.300000000003</v>
          </cell>
          <cell r="T265">
            <v>151096.15384615384</v>
          </cell>
          <cell r="U265">
            <v>909583.79670329683</v>
          </cell>
          <cell r="V265">
            <v>0</v>
          </cell>
        </row>
        <row r="266">
          <cell r="A266" t="str">
            <v>CTT8T</v>
          </cell>
          <cell r="B266">
            <v>102</v>
          </cell>
          <cell r="C266" t="str">
            <v>Cần trục tháp 8 tấn</v>
          </cell>
          <cell r="D266" t="str">
            <v>ca</v>
          </cell>
          <cell r="E266">
            <v>280</v>
          </cell>
          <cell r="F266">
            <v>14</v>
          </cell>
          <cell r="G266">
            <v>4.28</v>
          </cell>
          <cell r="H266">
            <v>6</v>
          </cell>
          <cell r="I266">
            <v>944622</v>
          </cell>
          <cell r="J266">
            <v>52.5</v>
          </cell>
          <cell r="K266" t="str">
            <v>Kwh</v>
          </cell>
          <cell r="L266">
            <v>0</v>
          </cell>
          <cell r="M266" t="str">
            <v>1x3/7+1x5/7</v>
          </cell>
          <cell r="N266">
            <v>448695.45000000007</v>
          </cell>
          <cell r="O266">
            <v>144392.22</v>
          </cell>
          <cell r="P266">
            <v>202419</v>
          </cell>
          <cell r="Q266">
            <v>46987.5</v>
          </cell>
          <cell r="R266">
            <v>3289.1250000000005</v>
          </cell>
          <cell r="S266">
            <v>50276.625</v>
          </cell>
          <cell r="T266">
            <v>151096.15384615384</v>
          </cell>
          <cell r="U266">
            <v>996879.44884615391</v>
          </cell>
          <cell r="V266">
            <v>0</v>
          </cell>
        </row>
        <row r="267">
          <cell r="A267" t="str">
            <v>CTT10T</v>
          </cell>
          <cell r="B267">
            <v>103</v>
          </cell>
          <cell r="C267" t="str">
            <v>Cần trục tháp 10 tấn</v>
          </cell>
          <cell r="D267" t="str">
            <v>ca</v>
          </cell>
          <cell r="E267">
            <v>280</v>
          </cell>
          <cell r="F267">
            <v>14</v>
          </cell>
          <cell r="G267">
            <v>4</v>
          </cell>
          <cell r="H267">
            <v>6</v>
          </cell>
          <cell r="I267">
            <v>1263762</v>
          </cell>
          <cell r="J267">
            <v>60</v>
          </cell>
          <cell r="K267" t="str">
            <v>Kwh</v>
          </cell>
          <cell r="L267">
            <v>0</v>
          </cell>
          <cell r="M267" t="str">
            <v>1x3/7+1x5/7</v>
          </cell>
          <cell r="N267">
            <v>600286.94999999995</v>
          </cell>
          <cell r="O267">
            <v>180537.42857142858</v>
          </cell>
          <cell r="P267">
            <v>270806.14285714284</v>
          </cell>
          <cell r="Q267">
            <v>53700</v>
          </cell>
          <cell r="R267">
            <v>3759.0000000000005</v>
          </cell>
          <cell r="S267">
            <v>57459</v>
          </cell>
          <cell r="T267">
            <v>151096.15384615384</v>
          </cell>
          <cell r="U267">
            <v>1260185.6752747253</v>
          </cell>
          <cell r="V267">
            <v>0</v>
          </cell>
        </row>
        <row r="268">
          <cell r="A268" t="str">
            <v>CTT10T(kíp)</v>
          </cell>
          <cell r="B268">
            <v>114</v>
          </cell>
          <cell r="C268" t="str">
            <v>Cần trục tháp 10 tấn</v>
          </cell>
          <cell r="D268" t="str">
            <v>kíp</v>
          </cell>
          <cell r="L268">
            <v>0</v>
          </cell>
          <cell r="U268">
            <v>0</v>
          </cell>
          <cell r="V268">
            <v>0</v>
          </cell>
        </row>
        <row r="269">
          <cell r="A269" t="str">
            <v>CTT12T</v>
          </cell>
          <cell r="B269">
            <v>104</v>
          </cell>
          <cell r="C269" t="str">
            <v>Cần trục tháp 12 tấn</v>
          </cell>
          <cell r="D269" t="str">
            <v>ca</v>
          </cell>
          <cell r="E269">
            <v>280</v>
          </cell>
          <cell r="F269">
            <v>14</v>
          </cell>
          <cell r="G269">
            <v>4</v>
          </cell>
          <cell r="H269">
            <v>6</v>
          </cell>
          <cell r="I269">
            <v>1539648</v>
          </cell>
          <cell r="J269">
            <v>67.5</v>
          </cell>
          <cell r="K269" t="str">
            <v>Kwh</v>
          </cell>
          <cell r="L269">
            <v>0</v>
          </cell>
          <cell r="M269" t="str">
            <v>1x3/7+1x5/7</v>
          </cell>
          <cell r="N269">
            <v>731332.80000000016</v>
          </cell>
          <cell r="O269">
            <v>219949.71428571429</v>
          </cell>
          <cell r="P269">
            <v>329924.57142857136</v>
          </cell>
          <cell r="Q269">
            <v>60412.5</v>
          </cell>
          <cell r="R269">
            <v>4228.875</v>
          </cell>
          <cell r="S269">
            <v>64641.375</v>
          </cell>
          <cell r="T269">
            <v>151096.15384615384</v>
          </cell>
          <cell r="U269">
            <v>1496944.6145604395</v>
          </cell>
          <cell r="V269">
            <v>0</v>
          </cell>
        </row>
        <row r="270">
          <cell r="A270" t="str">
            <v>CTT15T</v>
          </cell>
          <cell r="B270">
            <v>105</v>
          </cell>
          <cell r="C270" t="str">
            <v>Cần trục tháp 15 tấn</v>
          </cell>
          <cell r="D270" t="str">
            <v>ca</v>
          </cell>
          <cell r="E270">
            <v>280</v>
          </cell>
          <cell r="F270">
            <v>14</v>
          </cell>
          <cell r="G270">
            <v>4</v>
          </cell>
          <cell r="H270">
            <v>6</v>
          </cell>
          <cell r="I270">
            <v>1691442</v>
          </cell>
          <cell r="J270">
            <v>90</v>
          </cell>
          <cell r="K270" t="str">
            <v>Kwh</v>
          </cell>
          <cell r="L270">
            <v>1045417.0072499999</v>
          </cell>
          <cell r="M270" t="str">
            <v>1x3/7+1x5/7</v>
          </cell>
          <cell r="N270">
            <v>803434.95000000007</v>
          </cell>
          <cell r="O270">
            <v>241634.57142857148</v>
          </cell>
          <cell r="P270">
            <v>362451.8571428571</v>
          </cell>
          <cell r="Q270">
            <v>80550</v>
          </cell>
          <cell r="R270">
            <v>5638.5000000000009</v>
          </cell>
          <cell r="S270">
            <v>86188.5</v>
          </cell>
          <cell r="T270">
            <v>151096.15384615384</v>
          </cell>
          <cell r="U270">
            <v>1644806.0324175823</v>
          </cell>
          <cell r="V270">
            <v>1045417.0072499999</v>
          </cell>
          <cell r="W270">
            <v>952761</v>
          </cell>
        </row>
        <row r="271">
          <cell r="A271" t="str">
            <v>CTT20T</v>
          </cell>
          <cell r="B271">
            <v>106</v>
          </cell>
          <cell r="C271" t="str">
            <v>Cần trục tháp 20 tấn</v>
          </cell>
          <cell r="D271" t="str">
            <v>ca</v>
          </cell>
          <cell r="E271">
            <v>280</v>
          </cell>
          <cell r="F271">
            <v>13</v>
          </cell>
          <cell r="G271">
            <v>3.8</v>
          </cell>
          <cell r="H271">
            <v>6</v>
          </cell>
          <cell r="I271">
            <v>2029185</v>
          </cell>
          <cell r="J271">
            <v>112.5</v>
          </cell>
          <cell r="K271" t="str">
            <v>Kwh</v>
          </cell>
          <cell r="L271">
            <v>0</v>
          </cell>
          <cell r="M271" t="str">
            <v>1x3/7+1x5/7</v>
          </cell>
          <cell r="N271">
            <v>895015.52678571432</v>
          </cell>
          <cell r="O271">
            <v>275389.39285714284</v>
          </cell>
          <cell r="P271">
            <v>434825.3571428571</v>
          </cell>
          <cell r="Q271">
            <v>100687.5</v>
          </cell>
          <cell r="R271">
            <v>7048.1250000000009</v>
          </cell>
          <cell r="S271">
            <v>107735.625</v>
          </cell>
          <cell r="T271">
            <v>151096.15384615384</v>
          </cell>
          <cell r="U271">
            <v>1864062.0556318681</v>
          </cell>
          <cell r="V271">
            <v>0</v>
          </cell>
        </row>
        <row r="272">
          <cell r="A272" t="str">
            <v>CTT25T</v>
          </cell>
          <cell r="B272">
            <v>107</v>
          </cell>
          <cell r="C272" t="str">
            <v>Cần trục tháp 25 tấn</v>
          </cell>
          <cell r="D272" t="str">
            <v>ca</v>
          </cell>
          <cell r="E272">
            <v>280</v>
          </cell>
          <cell r="F272">
            <v>13</v>
          </cell>
          <cell r="G272">
            <v>3.8</v>
          </cell>
          <cell r="H272">
            <v>6</v>
          </cell>
          <cell r="I272">
            <v>2813805</v>
          </cell>
          <cell r="J272">
            <v>120</v>
          </cell>
          <cell r="K272" t="str">
            <v>Kwh</v>
          </cell>
          <cell r="L272">
            <v>1848816.87375</v>
          </cell>
          <cell r="M272" t="str">
            <v>1x3/7+1x6/7</v>
          </cell>
          <cell r="N272">
            <v>1241088.9910714286</v>
          </cell>
          <cell r="O272">
            <v>381873.53571428574</v>
          </cell>
          <cell r="P272">
            <v>602958.21428571432</v>
          </cell>
          <cell r="Q272">
            <v>107400</v>
          </cell>
          <cell r="R272">
            <v>7518.0000000000009</v>
          </cell>
          <cell r="S272">
            <v>114918</v>
          </cell>
          <cell r="T272">
            <v>163090.38461538462</v>
          </cell>
          <cell r="U272">
            <v>2503929.1256868131</v>
          </cell>
          <cell r="V272">
            <v>1848816.87375</v>
          </cell>
          <cell r="W272">
            <v>1684955</v>
          </cell>
        </row>
        <row r="273">
          <cell r="A273" t="str">
            <v>CTT25T(kíp)</v>
          </cell>
          <cell r="B273">
            <v>115</v>
          </cell>
          <cell r="C273" t="str">
            <v>Cần trục tháp 25 tấn</v>
          </cell>
          <cell r="D273" t="str">
            <v>kíp</v>
          </cell>
          <cell r="L273">
            <v>1298431.25</v>
          </cell>
          <cell r="U273">
            <v>0</v>
          </cell>
          <cell r="V273">
            <v>1298431.25</v>
          </cell>
        </row>
        <row r="274">
          <cell r="A274" t="str">
            <v>CTT30T</v>
          </cell>
          <cell r="B274">
            <v>108</v>
          </cell>
          <cell r="C274" t="str">
            <v>Cần trục tháp 30 tấn</v>
          </cell>
          <cell r="D274" t="str">
            <v>ca</v>
          </cell>
          <cell r="E274">
            <v>280</v>
          </cell>
          <cell r="F274">
            <v>13</v>
          </cell>
          <cell r="G274">
            <v>3.8</v>
          </cell>
          <cell r="H274">
            <v>6</v>
          </cell>
          <cell r="I274">
            <v>3526350</v>
          </cell>
          <cell r="J274">
            <v>127.5</v>
          </cell>
          <cell r="K274" t="str">
            <v>Kwh</v>
          </cell>
          <cell r="L274">
            <v>0</v>
          </cell>
          <cell r="M274" t="str">
            <v>1x3/7+1x6/7</v>
          </cell>
          <cell r="N274">
            <v>1555372.2321428573</v>
          </cell>
          <cell r="O274">
            <v>478576.07142857136</v>
          </cell>
          <cell r="P274">
            <v>755646.42857142852</v>
          </cell>
          <cell r="Q274">
            <v>114112.5</v>
          </cell>
          <cell r="R274">
            <v>7987.8750000000009</v>
          </cell>
          <cell r="S274">
            <v>122100.375</v>
          </cell>
          <cell r="T274">
            <v>163090.38461538462</v>
          </cell>
          <cell r="U274">
            <v>3074785.4917582418</v>
          </cell>
          <cell r="V274">
            <v>0</v>
          </cell>
        </row>
        <row r="275">
          <cell r="A275" t="str">
            <v>CTT40T</v>
          </cell>
          <cell r="B275">
            <v>109</v>
          </cell>
          <cell r="C275" t="str">
            <v>Cần trục tháp 40 tấn</v>
          </cell>
          <cell r="D275" t="str">
            <v>ca</v>
          </cell>
          <cell r="E275">
            <v>280</v>
          </cell>
          <cell r="F275">
            <v>13</v>
          </cell>
          <cell r="G275">
            <v>3.54</v>
          </cell>
          <cell r="H275">
            <v>6</v>
          </cell>
          <cell r="I275">
            <v>4093050</v>
          </cell>
          <cell r="J275">
            <v>135</v>
          </cell>
          <cell r="K275" t="str">
            <v>Kwh</v>
          </cell>
          <cell r="L275">
            <v>2389239.9299999997</v>
          </cell>
          <cell r="M275" t="str">
            <v>1x3/7+1x6/7</v>
          </cell>
          <cell r="N275">
            <v>1805327.4107142857</v>
          </cell>
          <cell r="O275">
            <v>517478.46428571426</v>
          </cell>
          <cell r="P275">
            <v>877082.14285714284</v>
          </cell>
          <cell r="Q275">
            <v>120825</v>
          </cell>
          <cell r="R275">
            <v>8457.75</v>
          </cell>
          <cell r="S275">
            <v>129282.75</v>
          </cell>
          <cell r="T275">
            <v>163090.38461538462</v>
          </cell>
          <cell r="U275">
            <v>3492261.1524725272</v>
          </cell>
          <cell r="V275">
            <v>2389239.9299999997</v>
          </cell>
          <cell r="W275">
            <v>2177480</v>
          </cell>
        </row>
        <row r="276">
          <cell r="A276" t="str">
            <v>CTT50T</v>
          </cell>
          <cell r="B276">
            <v>110</v>
          </cell>
          <cell r="C276" t="str">
            <v>Cần trục tháp 50 tấn</v>
          </cell>
          <cell r="D276" t="str">
            <v>ca</v>
          </cell>
          <cell r="E276">
            <v>280</v>
          </cell>
          <cell r="F276">
            <v>13</v>
          </cell>
          <cell r="G276">
            <v>3.54</v>
          </cell>
          <cell r="H276">
            <v>6</v>
          </cell>
          <cell r="I276">
            <v>5134050</v>
          </cell>
          <cell r="J276">
            <v>142.5</v>
          </cell>
          <cell r="K276" t="str">
            <v>Kwh</v>
          </cell>
          <cell r="L276">
            <v>2984448.67875</v>
          </cell>
          <cell r="M276" t="str">
            <v>2x4/7+1x6/7</v>
          </cell>
          <cell r="N276">
            <v>2264482.7678571432</v>
          </cell>
          <cell r="O276">
            <v>649090.60714285716</v>
          </cell>
          <cell r="P276">
            <v>1100153.5714285714</v>
          </cell>
          <cell r="Q276">
            <v>127537.5</v>
          </cell>
          <cell r="R276">
            <v>8927.625</v>
          </cell>
          <cell r="S276">
            <v>136465.125</v>
          </cell>
          <cell r="T276">
            <v>246489.23076923078</v>
          </cell>
          <cell r="U276">
            <v>4396681.3021978028</v>
          </cell>
          <cell r="V276">
            <v>2984448.67875</v>
          </cell>
          <cell r="W276">
            <v>2719935</v>
          </cell>
        </row>
        <row r="277">
          <cell r="A277" t="str">
            <v>CTT50T(kíp)</v>
          </cell>
          <cell r="B277">
            <v>113</v>
          </cell>
          <cell r="C277" t="str">
            <v>Cần trục tháp 50 tấn</v>
          </cell>
          <cell r="D277" t="str">
            <v>kíp</v>
          </cell>
          <cell r="L277">
            <v>2092487</v>
          </cell>
          <cell r="U277">
            <v>0</v>
          </cell>
          <cell r="V277">
            <v>2092487</v>
          </cell>
        </row>
        <row r="278">
          <cell r="A278" t="str">
            <v>CTT60T</v>
          </cell>
          <cell r="B278">
            <v>111</v>
          </cell>
          <cell r="C278" t="str">
            <v>Cần trục tháp 60 tấn</v>
          </cell>
          <cell r="D278" t="str">
            <v>ca</v>
          </cell>
          <cell r="E278">
            <v>280</v>
          </cell>
          <cell r="F278">
            <v>13</v>
          </cell>
          <cell r="G278">
            <v>3.54</v>
          </cell>
          <cell r="H278">
            <v>6</v>
          </cell>
          <cell r="I278">
            <v>6417563</v>
          </cell>
          <cell r="J278">
            <v>198</v>
          </cell>
          <cell r="K278" t="str">
            <v>Kwh</v>
          </cell>
          <cell r="L278">
            <v>0</v>
          </cell>
          <cell r="M278" t="str">
            <v>2x4/7+1x6/7</v>
          </cell>
          <cell r="N278">
            <v>2830603.6803571428</v>
          </cell>
          <cell r="O278">
            <v>811363.32214285724</v>
          </cell>
          <cell r="P278">
            <v>1375192.0714285711</v>
          </cell>
          <cell r="Q278">
            <v>177210</v>
          </cell>
          <cell r="R278">
            <v>12404.7</v>
          </cell>
          <cell r="S278">
            <v>189614.7</v>
          </cell>
          <cell r="T278">
            <v>246489.23076923078</v>
          </cell>
          <cell r="U278">
            <v>5453263.0046978025</v>
          </cell>
          <cell r="V278">
            <v>0</v>
          </cell>
        </row>
        <row r="279">
          <cell r="A279" t="str">
            <v>CTMD900</v>
          </cell>
          <cell r="B279">
            <v>112</v>
          </cell>
          <cell r="C279" t="str">
            <v>Cẩu tháp MD 900</v>
          </cell>
          <cell r="D279" t="str">
            <v>ca</v>
          </cell>
          <cell r="E279">
            <v>280</v>
          </cell>
          <cell r="F279">
            <v>13</v>
          </cell>
          <cell r="G279">
            <v>3.54</v>
          </cell>
          <cell r="H279">
            <v>6</v>
          </cell>
          <cell r="I279">
            <v>18586863</v>
          </cell>
          <cell r="J279">
            <v>480</v>
          </cell>
          <cell r="K279" t="str">
            <v>Kwh</v>
          </cell>
          <cell r="L279">
            <v>0</v>
          </cell>
          <cell r="M279" t="str">
            <v>2x4/7+1x6/7+1x7/7</v>
          </cell>
          <cell r="N279">
            <v>8198134.2160714287</v>
          </cell>
          <cell r="O279">
            <v>2349910.5364285712</v>
          </cell>
          <cell r="P279">
            <v>3982899.2142857141</v>
          </cell>
          <cell r="Q279">
            <v>429600</v>
          </cell>
          <cell r="R279">
            <v>30072.000000000004</v>
          </cell>
          <cell r="S279">
            <v>459672</v>
          </cell>
          <cell r="T279">
            <v>358020</v>
          </cell>
          <cell r="U279">
            <v>15348635.966785714</v>
          </cell>
          <cell r="V279">
            <v>0</v>
          </cell>
        </row>
        <row r="280">
          <cell r="C280" t="str">
            <v>Cần cẩu nổi, kéo theo - sức nâng:</v>
          </cell>
          <cell r="L280">
            <v>0</v>
          </cell>
        </row>
        <row r="281">
          <cell r="A281" t="str">
            <v>CCN30T</v>
          </cell>
          <cell r="B281">
            <v>100</v>
          </cell>
          <cell r="C281" t="str">
            <v>Cần cẩu nổi SN 30T</v>
          </cell>
          <cell r="D281" t="str">
            <v>ca</v>
          </cell>
          <cell r="E281">
            <v>170</v>
          </cell>
          <cell r="F281">
            <v>13</v>
          </cell>
          <cell r="G281">
            <v>5.9</v>
          </cell>
          <cell r="H281">
            <v>7</v>
          </cell>
          <cell r="I281">
            <v>1995840</v>
          </cell>
          <cell r="J281">
            <v>81</v>
          </cell>
          <cell r="K281" t="str">
            <v>lítdiezel</v>
          </cell>
          <cell r="L281">
            <v>0</v>
          </cell>
          <cell r="M281" t="str">
            <v>T.ph2.1/2 + 6 thợ máy (1x3/4 + 5x2/4) + 1thợ điện 2/4</v>
          </cell>
          <cell r="N281">
            <v>1449919.0588235294</v>
          </cell>
          <cell r="O281">
            <v>692673.88235294132</v>
          </cell>
          <cell r="P281">
            <v>821816.47058823542</v>
          </cell>
          <cell r="Q281">
            <v>638035.38</v>
          </cell>
          <cell r="R281">
            <v>31901.769</v>
          </cell>
          <cell r="S281">
            <v>669937.14899999998</v>
          </cell>
          <cell r="T281">
            <v>792024.23076923087</v>
          </cell>
          <cell r="U281">
            <v>4426370.7915339377</v>
          </cell>
          <cell r="V281">
            <v>0</v>
          </cell>
        </row>
        <row r="282">
          <cell r="C282" t="str">
            <v>Cần cẩu nổi, tự hành - sức nâng:</v>
          </cell>
          <cell r="L282">
            <v>0</v>
          </cell>
        </row>
        <row r="283">
          <cell r="A283" t="str">
            <v>CCNTH30T</v>
          </cell>
          <cell r="B283">
            <v>1</v>
          </cell>
          <cell r="C283" t="str">
            <v>Cần cẩu nổi tự hành 30T</v>
          </cell>
          <cell r="D283" t="str">
            <v>ca</v>
          </cell>
          <cell r="E283">
            <v>170</v>
          </cell>
          <cell r="F283">
            <v>13</v>
          </cell>
          <cell r="G283">
            <v>5.77</v>
          </cell>
          <cell r="H283">
            <v>7</v>
          </cell>
          <cell r="I283">
            <v>1995840</v>
          </cell>
          <cell r="J283">
            <v>81</v>
          </cell>
          <cell r="K283" t="str">
            <v>lítdiezel</v>
          </cell>
          <cell r="L283">
            <v>3281976.7942499998</v>
          </cell>
          <cell r="M283" t="str">
            <v>T.ph2.1/2+3thợ máy(2x2/4 + 1x3/4)+1thợ điện2/4+1 thuỷ thủ 2/4</v>
          </cell>
          <cell r="N283">
            <v>1449919.0588235294</v>
          </cell>
          <cell r="O283">
            <v>677411.57647058822</v>
          </cell>
          <cell r="P283">
            <v>821816.47058823542</v>
          </cell>
          <cell r="Q283">
            <v>638035.38</v>
          </cell>
          <cell r="R283">
            <v>31901.769</v>
          </cell>
          <cell r="S283">
            <v>669937.14899999998</v>
          </cell>
          <cell r="T283" t="e">
            <v>#N/A</v>
          </cell>
          <cell r="U283" t="e">
            <v>#N/A</v>
          </cell>
          <cell r="V283">
            <v>3281976.7942499998</v>
          </cell>
          <cell r="W283">
            <v>2991093</v>
          </cell>
        </row>
        <row r="284">
          <cell r="A284" t="str">
            <v>CCNTH30T</v>
          </cell>
          <cell r="B284">
            <v>101</v>
          </cell>
          <cell r="C284" t="str">
            <v>Cần cẩu nổi tự hành 100T</v>
          </cell>
          <cell r="D284" t="str">
            <v>ca</v>
          </cell>
          <cell r="E284">
            <v>170</v>
          </cell>
          <cell r="F284">
            <v>13</v>
          </cell>
          <cell r="G284">
            <v>5.77</v>
          </cell>
          <cell r="H284">
            <v>7</v>
          </cell>
          <cell r="I284">
            <v>2803812</v>
          </cell>
          <cell r="J284">
            <v>117.6</v>
          </cell>
          <cell r="K284" t="str">
            <v>lítdiezel</v>
          </cell>
          <cell r="L284">
            <v>0</v>
          </cell>
          <cell r="M284" t="str">
            <v>T.ph2.1/2+4thợ máy(3x2/4 + 1x4/4)+1thợ điện3/4+1 thuỷ thủ 2/4</v>
          </cell>
          <cell r="N284">
            <v>2036886.9529411765</v>
          </cell>
          <cell r="O284">
            <v>951646.77882352925</v>
          </cell>
          <cell r="P284">
            <v>1154510.823529412</v>
          </cell>
          <cell r="Q284">
            <v>926332.84799999988</v>
          </cell>
          <cell r="R284">
            <v>46316.642399999997</v>
          </cell>
          <cell r="S284">
            <v>972649.49039999989</v>
          </cell>
          <cell r="T284" t="e">
            <v>#N/A</v>
          </cell>
          <cell r="U284" t="e">
            <v>#N/A</v>
          </cell>
          <cell r="V284">
            <v>0</v>
          </cell>
        </row>
        <row r="285">
          <cell r="C285" t="str">
            <v>Cẩu lao dầm - mã hiệu, sức nâng:</v>
          </cell>
          <cell r="L285">
            <v>0</v>
          </cell>
          <cell r="V285">
            <v>0</v>
          </cell>
        </row>
        <row r="286">
          <cell r="A286" t="str">
            <v>CLD K33-60</v>
          </cell>
          <cell r="B286">
            <v>101</v>
          </cell>
          <cell r="C286" t="str">
            <v>Cẩu lao dầm K33-60</v>
          </cell>
          <cell r="D286" t="str">
            <v>ca</v>
          </cell>
          <cell r="E286">
            <v>170</v>
          </cell>
          <cell r="F286">
            <v>14</v>
          </cell>
          <cell r="G286">
            <v>3.52</v>
          </cell>
          <cell r="H286">
            <v>6</v>
          </cell>
          <cell r="I286">
            <v>1743360</v>
          </cell>
          <cell r="J286">
            <v>232.56</v>
          </cell>
          <cell r="K286" t="str">
            <v>Kwh</v>
          </cell>
          <cell r="L286">
            <v>3723929.3437499995</v>
          </cell>
          <cell r="M286" t="str">
            <v>1x3/7+4x4/7+1x6/7</v>
          </cell>
          <cell r="N286">
            <v>1363922.823529412</v>
          </cell>
          <cell r="O286">
            <v>360978.07058823534</v>
          </cell>
          <cell r="P286">
            <v>615303.52941176458</v>
          </cell>
          <cell r="Q286">
            <v>208141.2</v>
          </cell>
          <cell r="R286">
            <v>14569.884000000002</v>
          </cell>
          <cell r="S286">
            <v>222711.084</v>
          </cell>
          <cell r="T286">
            <v>569616.92307692301</v>
          </cell>
          <cell r="U286">
            <v>3132532.4306063345</v>
          </cell>
          <cell r="V286">
            <v>3723929.3437499995</v>
          </cell>
          <cell r="W286">
            <v>3393875</v>
          </cell>
        </row>
        <row r="287">
          <cell r="C287" t="str">
            <v>Cổng trục - sức nâng:</v>
          </cell>
          <cell r="L287">
            <v>0</v>
          </cell>
        </row>
        <row r="288">
          <cell r="A288" t="str">
            <v>CTSN10T</v>
          </cell>
          <cell r="B288">
            <v>102</v>
          </cell>
          <cell r="C288" t="str">
            <v>Cổng trục SN 10T</v>
          </cell>
          <cell r="D288" t="str">
            <v>ca</v>
          </cell>
          <cell r="E288">
            <v>170</v>
          </cell>
          <cell r="F288">
            <v>14</v>
          </cell>
          <cell r="G288">
            <v>2.8</v>
          </cell>
          <cell r="H288">
            <v>5</v>
          </cell>
          <cell r="I288">
            <v>498680</v>
          </cell>
          <cell r="J288">
            <v>81</v>
          </cell>
          <cell r="K288" t="str">
            <v>Kwh</v>
          </cell>
          <cell r="L288">
            <v>838339.59824999992</v>
          </cell>
          <cell r="M288" t="str">
            <v>1x3/7+1x5/7</v>
          </cell>
          <cell r="N288">
            <v>390143.76470588235</v>
          </cell>
          <cell r="O288">
            <v>82135.529411764699</v>
          </cell>
          <cell r="P288">
            <v>146670.58823529413</v>
          </cell>
          <cell r="Q288">
            <v>72495</v>
          </cell>
          <cell r="R288">
            <v>5074.6500000000005</v>
          </cell>
          <cell r="S288">
            <v>77569.649999999994</v>
          </cell>
          <cell r="T288">
            <v>151096.15384615384</v>
          </cell>
          <cell r="U288">
            <v>847615.6861990951</v>
          </cell>
          <cell r="V288">
            <v>838339.59824999992</v>
          </cell>
          <cell r="W288">
            <v>764037</v>
          </cell>
        </row>
        <row r="289">
          <cell r="A289" t="str">
            <v>CTSN25T</v>
          </cell>
          <cell r="B289">
            <v>103</v>
          </cell>
          <cell r="C289" t="str">
            <v>Cổng trục SN 25T</v>
          </cell>
          <cell r="D289" t="str">
            <v>ca</v>
          </cell>
          <cell r="E289">
            <v>170</v>
          </cell>
          <cell r="F289">
            <v>14</v>
          </cell>
          <cell r="G289">
            <v>2.8</v>
          </cell>
          <cell r="H289">
            <v>5</v>
          </cell>
          <cell r="I289">
            <v>657020</v>
          </cell>
          <cell r="J289">
            <v>86.4</v>
          </cell>
          <cell r="K289" t="str">
            <v>Kwh</v>
          </cell>
          <cell r="L289">
            <v>1049314.8785520361</v>
          </cell>
          <cell r="M289" t="str">
            <v>1x3/7+1x5/7</v>
          </cell>
          <cell r="N289">
            <v>514021.52941176476</v>
          </cell>
          <cell r="O289">
            <v>108215.05882352938</v>
          </cell>
          <cell r="P289">
            <v>193241.17647058822</v>
          </cell>
          <cell r="Q289">
            <v>77328</v>
          </cell>
          <cell r="R289">
            <v>5412.9600000000009</v>
          </cell>
          <cell r="S289">
            <v>82740.960000000006</v>
          </cell>
          <cell r="T289">
            <v>151096.15384615384</v>
          </cell>
          <cell r="U289">
            <v>1049314.8785520361</v>
          </cell>
          <cell r="V289">
            <v>0</v>
          </cell>
        </row>
        <row r="290">
          <cell r="A290" t="str">
            <v>CTSN30T</v>
          </cell>
          <cell r="B290">
            <v>104</v>
          </cell>
          <cell r="C290" t="str">
            <v>Cổng trục SN 30T</v>
          </cell>
          <cell r="D290" t="str">
            <v>ca</v>
          </cell>
          <cell r="E290">
            <v>170</v>
          </cell>
          <cell r="F290">
            <v>14</v>
          </cell>
          <cell r="G290">
            <v>2.8</v>
          </cell>
          <cell r="H290">
            <v>5</v>
          </cell>
          <cell r="I290">
            <v>772965</v>
          </cell>
          <cell r="J290">
            <v>90</v>
          </cell>
          <cell r="K290" t="str">
            <v>Kwh</v>
          </cell>
          <cell r="L290">
            <v>1120232.9985</v>
          </cell>
          <cell r="M290" t="str">
            <v>1x3/7+1x6/7</v>
          </cell>
          <cell r="N290">
            <v>604731.4411764706</v>
          </cell>
          <cell r="O290">
            <v>127311.88235294116</v>
          </cell>
          <cell r="P290">
            <v>227342.64705882352</v>
          </cell>
          <cell r="Q290">
            <v>80550</v>
          </cell>
          <cell r="R290">
            <v>5638.5000000000009</v>
          </cell>
          <cell r="S290">
            <v>86188.5</v>
          </cell>
          <cell r="T290">
            <v>163090.38461538462</v>
          </cell>
          <cell r="U290">
            <v>1208664.8552036199</v>
          </cell>
          <cell r="V290">
            <v>1120232.9985</v>
          </cell>
          <cell r="W290">
            <v>1020946</v>
          </cell>
        </row>
        <row r="291">
          <cell r="A291" t="str">
            <v>CTSN60T</v>
          </cell>
          <cell r="B291">
            <v>105</v>
          </cell>
          <cell r="C291" t="str">
            <v>Cổng trục SN 60T</v>
          </cell>
          <cell r="D291" t="str">
            <v>ca</v>
          </cell>
          <cell r="E291">
            <v>170</v>
          </cell>
          <cell r="F291">
            <v>14</v>
          </cell>
          <cell r="G291">
            <v>2.5</v>
          </cell>
          <cell r="H291">
            <v>5</v>
          </cell>
          <cell r="I291">
            <v>1023194</v>
          </cell>
          <cell r="J291">
            <v>144</v>
          </cell>
          <cell r="K291" t="str">
            <v>Kwh</v>
          </cell>
          <cell r="L291">
            <v>0</v>
          </cell>
          <cell r="M291" t="str">
            <v>1x3/7+1x7/7</v>
          </cell>
          <cell r="N291">
            <v>800498.8352941178</v>
          </cell>
          <cell r="O291">
            <v>150469.70588235295</v>
          </cell>
          <cell r="P291">
            <v>300939.4117647059</v>
          </cell>
          <cell r="Q291">
            <v>128880</v>
          </cell>
          <cell r="R291">
            <v>9021.6</v>
          </cell>
          <cell r="S291">
            <v>137901.6</v>
          </cell>
          <cell r="T291">
            <v>177483.46153846156</v>
          </cell>
          <cell r="U291">
            <v>1567293.0144796381</v>
          </cell>
          <cell r="V291">
            <v>0</v>
          </cell>
        </row>
        <row r="292">
          <cell r="C292" t="str">
            <v>Cầu trục - sức nâng:</v>
          </cell>
          <cell r="L292">
            <v>0</v>
          </cell>
        </row>
        <row r="293">
          <cell r="A293" t="str">
            <v>CT30T</v>
          </cell>
          <cell r="B293">
            <v>106</v>
          </cell>
          <cell r="C293" t="str">
            <v>Cầu trục - sức nâng 30T</v>
          </cell>
          <cell r="D293" t="str">
            <v>ca</v>
          </cell>
          <cell r="E293">
            <v>280</v>
          </cell>
          <cell r="F293">
            <v>10</v>
          </cell>
          <cell r="G293">
            <v>2.2999999999999998</v>
          </cell>
          <cell r="H293">
            <v>5</v>
          </cell>
          <cell r="I293">
            <v>349600</v>
          </cell>
          <cell r="J293">
            <v>48</v>
          </cell>
          <cell r="K293" t="str">
            <v>Kwh</v>
          </cell>
          <cell r="L293">
            <v>0</v>
          </cell>
          <cell r="M293" t="str">
            <v>1x3/7+1x6/7</v>
          </cell>
          <cell r="N293">
            <v>118614.28571428571</v>
          </cell>
          <cell r="O293">
            <v>28717.142857142859</v>
          </cell>
          <cell r="P293">
            <v>62428.571428571428</v>
          </cell>
          <cell r="Q293">
            <v>42960</v>
          </cell>
          <cell r="R293">
            <v>3007.2000000000003</v>
          </cell>
          <cell r="S293">
            <v>45967.199999999997</v>
          </cell>
          <cell r="T293">
            <v>163090.38461538462</v>
          </cell>
          <cell r="U293">
            <v>418817.58461538464</v>
          </cell>
          <cell r="V293">
            <v>0</v>
          </cell>
        </row>
        <row r="294">
          <cell r="A294" t="str">
            <v>CT40T</v>
          </cell>
          <cell r="B294">
            <v>107</v>
          </cell>
          <cell r="C294" t="str">
            <v>Cầu trục - sức nâng 40T</v>
          </cell>
          <cell r="D294" t="str">
            <v>ca</v>
          </cell>
          <cell r="E294">
            <v>280</v>
          </cell>
          <cell r="F294">
            <v>10</v>
          </cell>
          <cell r="G294">
            <v>2.2999999999999998</v>
          </cell>
          <cell r="H294">
            <v>5</v>
          </cell>
          <cell r="I294">
            <v>393300</v>
          </cell>
          <cell r="J294">
            <v>60</v>
          </cell>
          <cell r="K294" t="str">
            <v>Kwh</v>
          </cell>
          <cell r="L294">
            <v>0</v>
          </cell>
          <cell r="M294" t="str">
            <v>1x3/7+1x6/7</v>
          </cell>
          <cell r="N294">
            <v>133441.07142857142</v>
          </cell>
          <cell r="O294">
            <v>32306.785714285714</v>
          </cell>
          <cell r="P294">
            <v>70232.142857142855</v>
          </cell>
          <cell r="Q294">
            <v>53700</v>
          </cell>
          <cell r="R294">
            <v>3759.0000000000005</v>
          </cell>
          <cell r="S294">
            <v>57459</v>
          </cell>
          <cell r="T294">
            <v>163090.38461538462</v>
          </cell>
          <cell r="U294">
            <v>456529.38461538462</v>
          </cell>
          <cell r="V294">
            <v>0</v>
          </cell>
        </row>
        <row r="295">
          <cell r="A295" t="str">
            <v>CT50T</v>
          </cell>
          <cell r="B295">
            <v>108</v>
          </cell>
          <cell r="C295" t="str">
            <v>Cầu trục - sức nâng 50T</v>
          </cell>
          <cell r="D295" t="str">
            <v>ca</v>
          </cell>
          <cell r="E295">
            <v>280</v>
          </cell>
          <cell r="F295">
            <v>10</v>
          </cell>
          <cell r="G295">
            <v>2.2999999999999998</v>
          </cell>
          <cell r="H295">
            <v>5</v>
          </cell>
          <cell r="I295">
            <v>445740</v>
          </cell>
          <cell r="J295">
            <v>72</v>
          </cell>
          <cell r="K295" t="str">
            <v>Kwh</v>
          </cell>
          <cell r="L295">
            <v>0</v>
          </cell>
          <cell r="M295" t="str">
            <v>1x3/7+1x6/7</v>
          </cell>
          <cell r="N295">
            <v>151233.21428571429</v>
          </cell>
          <cell r="O295">
            <v>36614.357142857145</v>
          </cell>
          <cell r="P295">
            <v>79596.428571428565</v>
          </cell>
          <cell r="Q295">
            <v>64440</v>
          </cell>
          <cell r="R295">
            <v>4510.8</v>
          </cell>
          <cell r="S295">
            <v>68950.8</v>
          </cell>
          <cell r="T295">
            <v>163090.38461538462</v>
          </cell>
          <cell r="U295">
            <v>499485.18461538461</v>
          </cell>
          <cell r="V295">
            <v>0</v>
          </cell>
        </row>
        <row r="296">
          <cell r="A296" t="str">
            <v>CT60T</v>
          </cell>
          <cell r="B296">
            <v>109</v>
          </cell>
          <cell r="C296" t="str">
            <v>Cầu trục - sức nâng 60T</v>
          </cell>
          <cell r="D296" t="str">
            <v>ca</v>
          </cell>
          <cell r="E296">
            <v>280</v>
          </cell>
          <cell r="F296">
            <v>10</v>
          </cell>
          <cell r="G296">
            <v>2.2999999999999998</v>
          </cell>
          <cell r="H296">
            <v>5</v>
          </cell>
          <cell r="I296">
            <v>534905</v>
          </cell>
          <cell r="J296">
            <v>84</v>
          </cell>
          <cell r="K296" t="str">
            <v>Kwh</v>
          </cell>
          <cell r="L296">
            <v>0</v>
          </cell>
          <cell r="M296" t="str">
            <v>1x3/7+1x7/7</v>
          </cell>
          <cell r="N296">
            <v>181485.62500000003</v>
          </cell>
          <cell r="O296">
            <v>43938.625</v>
          </cell>
          <cell r="P296">
            <v>95518.75</v>
          </cell>
          <cell r="Q296">
            <v>75180</v>
          </cell>
          <cell r="R296">
            <v>5262.6</v>
          </cell>
          <cell r="S296">
            <v>80442.600000000006</v>
          </cell>
          <cell r="T296">
            <v>177483.46153846156</v>
          </cell>
          <cell r="U296">
            <v>578869.0615384616</v>
          </cell>
          <cell r="V296">
            <v>0</v>
          </cell>
        </row>
        <row r="297">
          <cell r="A297" t="str">
            <v>CT90T</v>
          </cell>
          <cell r="B297">
            <v>110</v>
          </cell>
          <cell r="C297" t="str">
            <v>Cầu trục - sức nâng 90T</v>
          </cell>
          <cell r="D297" t="str">
            <v>ca</v>
          </cell>
          <cell r="E297">
            <v>280</v>
          </cell>
          <cell r="F297">
            <v>10</v>
          </cell>
          <cell r="G297">
            <v>2.2999999999999998</v>
          </cell>
          <cell r="H297">
            <v>5</v>
          </cell>
          <cell r="I297">
            <v>664830</v>
          </cell>
          <cell r="J297">
            <v>108</v>
          </cell>
          <cell r="K297" t="str">
            <v>Kwh</v>
          </cell>
          <cell r="L297">
            <v>0</v>
          </cell>
          <cell r="M297" t="str">
            <v>1x3/7+1x7/7</v>
          </cell>
          <cell r="N297">
            <v>225567.32142857145</v>
          </cell>
          <cell r="O297">
            <v>54611.035714285717</v>
          </cell>
          <cell r="P297">
            <v>118719.64285714286</v>
          </cell>
          <cell r="Q297">
            <v>96660</v>
          </cell>
          <cell r="R297">
            <v>6766.2000000000007</v>
          </cell>
          <cell r="S297">
            <v>103426.2</v>
          </cell>
          <cell r="T297">
            <v>177483.46153846156</v>
          </cell>
          <cell r="U297">
            <v>679807.66153846157</v>
          </cell>
          <cell r="V297">
            <v>0</v>
          </cell>
        </row>
        <row r="298">
          <cell r="A298" t="str">
            <v>CT110T</v>
          </cell>
          <cell r="B298">
            <v>111</v>
          </cell>
          <cell r="C298" t="str">
            <v>Cầu trục - sức nâng 110T</v>
          </cell>
          <cell r="D298" t="str">
            <v>ca</v>
          </cell>
          <cell r="E298">
            <v>280</v>
          </cell>
          <cell r="F298">
            <v>10</v>
          </cell>
          <cell r="G298">
            <v>2.1</v>
          </cell>
          <cell r="H298">
            <v>5</v>
          </cell>
          <cell r="I298">
            <v>917460</v>
          </cell>
          <cell r="J298">
            <v>132</v>
          </cell>
          <cell r="K298" t="str">
            <v>Kwh</v>
          </cell>
          <cell r="L298">
            <v>0</v>
          </cell>
          <cell r="M298" t="str">
            <v>1x3/7+1x7/7</v>
          </cell>
          <cell r="N298">
            <v>311281.07142857148</v>
          </cell>
          <cell r="O298">
            <v>68809.5</v>
          </cell>
          <cell r="P298">
            <v>163832.14285714287</v>
          </cell>
          <cell r="Q298">
            <v>118140</v>
          </cell>
          <cell r="R298">
            <v>8269.8000000000011</v>
          </cell>
          <cell r="S298">
            <v>126409.8</v>
          </cell>
          <cell r="T298">
            <v>177483.46153846156</v>
          </cell>
          <cell r="U298">
            <v>847815.97582417587</v>
          </cell>
          <cell r="V298">
            <v>0</v>
          </cell>
        </row>
        <row r="299">
          <cell r="A299" t="str">
            <v>CT125T</v>
          </cell>
          <cell r="B299">
            <v>112</v>
          </cell>
          <cell r="C299" t="str">
            <v>Cầu trục - sức nâng 125T</v>
          </cell>
          <cell r="D299" t="str">
            <v>ca</v>
          </cell>
          <cell r="E299">
            <v>280</v>
          </cell>
          <cell r="F299">
            <v>10</v>
          </cell>
          <cell r="G299">
            <v>2.1</v>
          </cell>
          <cell r="H299">
            <v>5</v>
          </cell>
          <cell r="I299">
            <v>1055070</v>
          </cell>
          <cell r="J299">
            <v>144</v>
          </cell>
          <cell r="K299" t="str">
            <v>Kwh</v>
          </cell>
          <cell r="L299">
            <v>0</v>
          </cell>
          <cell r="M299" t="str">
            <v>1x3/7+1x7/7</v>
          </cell>
          <cell r="N299">
            <v>357970.17857142864</v>
          </cell>
          <cell r="O299">
            <v>79130.25</v>
          </cell>
          <cell r="P299">
            <v>188405.35714285713</v>
          </cell>
          <cell r="Q299">
            <v>128880</v>
          </cell>
          <cell r="R299">
            <v>9021.6</v>
          </cell>
          <cell r="S299">
            <v>137901.6</v>
          </cell>
          <cell r="T299">
            <v>177483.46153846156</v>
          </cell>
          <cell r="U299">
            <v>940890.84725274728</v>
          </cell>
          <cell r="V299">
            <v>0</v>
          </cell>
        </row>
        <row r="300">
          <cell r="A300" t="str">
            <v>CT180T</v>
          </cell>
          <cell r="B300">
            <v>113</v>
          </cell>
          <cell r="C300" t="str">
            <v>Cầu trục - sức nâng 180T</v>
          </cell>
          <cell r="D300" t="str">
            <v>ca</v>
          </cell>
          <cell r="E300">
            <v>280</v>
          </cell>
          <cell r="F300">
            <v>10</v>
          </cell>
          <cell r="G300">
            <v>2.1</v>
          </cell>
          <cell r="H300">
            <v>5</v>
          </cell>
          <cell r="I300">
            <v>1371690</v>
          </cell>
          <cell r="J300">
            <v>168</v>
          </cell>
          <cell r="K300" t="str">
            <v>Kwh</v>
          </cell>
          <cell r="L300">
            <v>0</v>
          </cell>
          <cell r="M300" t="str">
            <v>1x3/7+1x7/7</v>
          </cell>
          <cell r="N300">
            <v>465394.82142857142</v>
          </cell>
          <cell r="O300">
            <v>102876.75</v>
          </cell>
          <cell r="P300">
            <v>244944.64285714287</v>
          </cell>
          <cell r="Q300">
            <v>150360</v>
          </cell>
          <cell r="R300">
            <v>10525.2</v>
          </cell>
          <cell r="S300">
            <v>160885.20000000001</v>
          </cell>
          <cell r="T300">
            <v>177483.46153846156</v>
          </cell>
          <cell r="U300">
            <v>1151584.8758241758</v>
          </cell>
          <cell r="V300">
            <v>0</v>
          </cell>
        </row>
        <row r="301">
          <cell r="A301" t="str">
            <v>CT250T</v>
          </cell>
          <cell r="B301">
            <v>114</v>
          </cell>
          <cell r="C301" t="str">
            <v>Cầu trục - sức nâng 250T</v>
          </cell>
          <cell r="D301" t="str">
            <v>ca</v>
          </cell>
          <cell r="E301">
            <v>280</v>
          </cell>
          <cell r="F301">
            <v>10</v>
          </cell>
          <cell r="G301">
            <v>2</v>
          </cell>
          <cell r="H301">
            <v>5</v>
          </cell>
          <cell r="I301">
            <v>1770971</v>
          </cell>
          <cell r="J301">
            <v>204</v>
          </cell>
          <cell r="K301" t="str">
            <v>Kwh</v>
          </cell>
          <cell r="L301">
            <v>0</v>
          </cell>
          <cell r="M301" t="str">
            <v>1x3/7+1x7/7</v>
          </cell>
          <cell r="N301">
            <v>600865.16071428568</v>
          </cell>
          <cell r="O301">
            <v>126497.92857142857</v>
          </cell>
          <cell r="P301">
            <v>316244.82142857142</v>
          </cell>
          <cell r="Q301">
            <v>182580</v>
          </cell>
          <cell r="R301">
            <v>12780.6</v>
          </cell>
          <cell r="S301">
            <v>195360.6</v>
          </cell>
          <cell r="T301">
            <v>177483.46153846156</v>
          </cell>
          <cell r="U301">
            <v>1416451.9722527473</v>
          </cell>
          <cell r="V301">
            <v>0</v>
          </cell>
        </row>
        <row r="302">
          <cell r="C302" t="str">
            <v>Máy vận thăng - sức nâng:</v>
          </cell>
          <cell r="L302">
            <v>0</v>
          </cell>
        </row>
        <row r="303">
          <cell r="A303" t="str">
            <v>MVT0,3T</v>
          </cell>
          <cell r="B303">
            <v>106</v>
          </cell>
          <cell r="C303" t="str">
            <v>Máy vận thăng 0,3T - H nâng 30m</v>
          </cell>
          <cell r="D303" t="str">
            <v>ca</v>
          </cell>
          <cell r="E303">
            <v>280</v>
          </cell>
          <cell r="F303">
            <v>18</v>
          </cell>
          <cell r="G303">
            <v>4.32</v>
          </cell>
          <cell r="H303">
            <v>5</v>
          </cell>
          <cell r="I303">
            <v>44064</v>
          </cell>
          <cell r="J303">
            <v>8.4</v>
          </cell>
          <cell r="K303" t="str">
            <v>Kwh</v>
          </cell>
          <cell r="L303">
            <v>0</v>
          </cell>
          <cell r="M303" t="str">
            <v>1x3/7</v>
          </cell>
          <cell r="N303">
            <v>26910.514285714289</v>
          </cell>
          <cell r="O303">
            <v>6798.4457142857145</v>
          </cell>
          <cell r="P303">
            <v>7868.5714285714303</v>
          </cell>
          <cell r="Q303">
            <v>7518</v>
          </cell>
          <cell r="R303">
            <v>526.2600000000001</v>
          </cell>
          <cell r="S303">
            <v>8044.26</v>
          </cell>
          <cell r="T303">
            <v>65952.692307692312</v>
          </cell>
          <cell r="U303">
            <v>115574.48373626375</v>
          </cell>
          <cell r="V303">
            <v>0</v>
          </cell>
        </row>
        <row r="304">
          <cell r="A304" t="str">
            <v>MVT0,5T</v>
          </cell>
          <cell r="B304">
            <v>107</v>
          </cell>
          <cell r="C304" t="str">
            <v>Máy vận thăng 0,5T - H nâng 50m</v>
          </cell>
          <cell r="D304" t="str">
            <v>ca</v>
          </cell>
          <cell r="E304">
            <v>280</v>
          </cell>
          <cell r="F304">
            <v>18</v>
          </cell>
          <cell r="G304">
            <v>4.32</v>
          </cell>
          <cell r="H304">
            <v>5</v>
          </cell>
          <cell r="I304">
            <v>79920</v>
          </cell>
          <cell r="J304">
            <v>15.75</v>
          </cell>
          <cell r="K304" t="str">
            <v>Kwh</v>
          </cell>
          <cell r="L304">
            <v>0</v>
          </cell>
          <cell r="M304" t="str">
            <v>1x3/7</v>
          </cell>
          <cell r="N304">
            <v>48808.285714285717</v>
          </cell>
          <cell r="O304">
            <v>12330.514285714287</v>
          </cell>
          <cell r="P304">
            <v>14271.428571428571</v>
          </cell>
          <cell r="Q304">
            <v>14096.25</v>
          </cell>
          <cell r="R304">
            <v>986.73750000000007</v>
          </cell>
          <cell r="S304">
            <v>15082.987499999999</v>
          </cell>
          <cell r="T304">
            <v>65952.692307692312</v>
          </cell>
          <cell r="U304">
            <v>156445.90837912087</v>
          </cell>
          <cell r="V304">
            <v>0</v>
          </cell>
        </row>
        <row r="305">
          <cell r="A305" t="str">
            <v>MVT0,8T</v>
          </cell>
          <cell r="B305">
            <v>108</v>
          </cell>
          <cell r="C305" t="str">
            <v>Máy vận thăng 0,8T - H nâng 80m</v>
          </cell>
          <cell r="D305" t="str">
            <v>ca</v>
          </cell>
          <cell r="E305">
            <v>280</v>
          </cell>
          <cell r="F305">
            <v>18</v>
          </cell>
          <cell r="G305">
            <v>4.32</v>
          </cell>
          <cell r="H305">
            <v>5</v>
          </cell>
          <cell r="I305">
            <v>116883</v>
          </cell>
          <cell r="J305">
            <v>21</v>
          </cell>
          <cell r="K305" t="str">
            <v>Kwh</v>
          </cell>
          <cell r="L305">
            <v>123800.523</v>
          </cell>
          <cell r="M305" t="str">
            <v>1x3/7</v>
          </cell>
          <cell r="N305">
            <v>71382.117857142861</v>
          </cell>
          <cell r="O305">
            <v>18033.377142857145</v>
          </cell>
          <cell r="P305">
            <v>20871.96428571429</v>
          </cell>
          <cell r="Q305">
            <v>18795</v>
          </cell>
          <cell r="R305">
            <v>1315.65</v>
          </cell>
          <cell r="S305">
            <v>20110.650000000001</v>
          </cell>
          <cell r="T305">
            <v>65952.692307692312</v>
          </cell>
          <cell r="U305">
            <v>196350.80159340662</v>
          </cell>
          <cell r="V305">
            <v>123800.523</v>
          </cell>
          <cell r="W305">
            <v>112828</v>
          </cell>
        </row>
        <row r="306">
          <cell r="A306" t="str">
            <v>MVT2T</v>
          </cell>
          <cell r="B306">
            <v>109</v>
          </cell>
          <cell r="C306" t="str">
            <v>Máy vận thăng 2T - H nâng 100m</v>
          </cell>
          <cell r="D306" t="str">
            <v>ca</v>
          </cell>
          <cell r="E306">
            <v>280</v>
          </cell>
          <cell r="F306">
            <v>17</v>
          </cell>
          <cell r="G306">
            <v>4.08</v>
          </cell>
          <cell r="H306">
            <v>5</v>
          </cell>
          <cell r="I306">
            <v>156492</v>
          </cell>
          <cell r="J306">
            <v>31.5</v>
          </cell>
          <cell r="K306" t="str">
            <v>Kwh</v>
          </cell>
          <cell r="L306">
            <v>0</v>
          </cell>
          <cell r="M306" t="str">
            <v>1x3/7</v>
          </cell>
          <cell r="N306">
            <v>90262.35</v>
          </cell>
          <cell r="O306">
            <v>22803.120000000003</v>
          </cell>
          <cell r="P306">
            <v>27945</v>
          </cell>
          <cell r="Q306">
            <v>28192.5</v>
          </cell>
          <cell r="R306">
            <v>1973.4750000000001</v>
          </cell>
          <cell r="S306">
            <v>30165.974999999999</v>
          </cell>
          <cell r="T306">
            <v>65952.692307692312</v>
          </cell>
          <cell r="U306">
            <v>237129.13730769232</v>
          </cell>
          <cell r="V306">
            <v>0</v>
          </cell>
        </row>
        <row r="307">
          <cell r="A307" t="str">
            <v>MVT3T</v>
          </cell>
          <cell r="B307">
            <v>110</v>
          </cell>
          <cell r="C307" t="str">
            <v>Máy vận thăng 3T - H nâng 100m</v>
          </cell>
          <cell r="D307" t="str">
            <v>ca</v>
          </cell>
          <cell r="E307">
            <v>280</v>
          </cell>
          <cell r="F307">
            <v>17</v>
          </cell>
          <cell r="G307">
            <v>4.08</v>
          </cell>
          <cell r="H307">
            <v>5</v>
          </cell>
          <cell r="I307">
            <v>180000</v>
          </cell>
          <cell r="J307">
            <v>39.4</v>
          </cell>
          <cell r="K307" t="str">
            <v>Kwh</v>
          </cell>
          <cell r="L307">
            <v>249610.11074999999</v>
          </cell>
          <cell r="M307" t="str">
            <v>1x3/7</v>
          </cell>
          <cell r="N307">
            <v>103821.42857142858</v>
          </cell>
          <cell r="O307">
            <v>26228.571428571431</v>
          </cell>
          <cell r="P307">
            <v>32142.857142857141</v>
          </cell>
          <cell r="Q307">
            <v>35263</v>
          </cell>
          <cell r="R307">
            <v>2468.4100000000003</v>
          </cell>
          <cell r="S307">
            <v>37731.410000000003</v>
          </cell>
          <cell r="T307">
            <v>65952.692307692312</v>
          </cell>
          <cell r="U307">
            <v>265876.95945054945</v>
          </cell>
          <cell r="V307">
            <v>249610.11074999999</v>
          </cell>
          <cell r="W307">
            <v>227487</v>
          </cell>
        </row>
        <row r="308">
          <cell r="A308" t="str">
            <v>MVTLg3T</v>
          </cell>
          <cell r="B308">
            <v>111</v>
          </cell>
          <cell r="C308" t="str">
            <v>Máy vận thăng lồng 3T - H nâng 100m</v>
          </cell>
          <cell r="D308" t="str">
            <v>ca</v>
          </cell>
          <cell r="E308">
            <v>280</v>
          </cell>
          <cell r="F308">
            <v>17</v>
          </cell>
          <cell r="G308">
            <v>4.08</v>
          </cell>
          <cell r="H308">
            <v>5</v>
          </cell>
          <cell r="I308">
            <v>367800</v>
          </cell>
          <cell r="J308">
            <v>47.3</v>
          </cell>
          <cell r="K308" t="str">
            <v>Kwh</v>
          </cell>
          <cell r="L308">
            <v>249612.30524999998</v>
          </cell>
          <cell r="M308" t="str">
            <v>1x3/7</v>
          </cell>
          <cell r="N308">
            <v>212141.78571428574</v>
          </cell>
          <cell r="O308">
            <v>53593.71428571429</v>
          </cell>
          <cell r="P308">
            <v>65678.571428571435</v>
          </cell>
          <cell r="Q308">
            <v>42333.5</v>
          </cell>
          <cell r="R308">
            <v>2963.3450000000003</v>
          </cell>
          <cell r="S308">
            <v>45296.845000000001</v>
          </cell>
          <cell r="T308">
            <v>65952.692307692312</v>
          </cell>
          <cell r="U308">
            <v>442663.60873626376</v>
          </cell>
          <cell r="V308">
            <v>249612.30524999998</v>
          </cell>
          <cell r="W308">
            <v>227489</v>
          </cell>
        </row>
        <row r="309">
          <cell r="C309" t="str">
            <v>Cần trục thiết nhi - sức nâng:</v>
          </cell>
          <cell r="L309">
            <v>0</v>
          </cell>
        </row>
        <row r="310">
          <cell r="A310" t="str">
            <v>CTTN0,5T</v>
          </cell>
          <cell r="B310">
            <v>110</v>
          </cell>
          <cell r="C310" t="str">
            <v>Cần trục thiết nhi 0,5T</v>
          </cell>
          <cell r="E310">
            <v>180</v>
          </cell>
          <cell r="F310">
            <v>20</v>
          </cell>
          <cell r="G310">
            <v>4.8</v>
          </cell>
          <cell r="H310">
            <v>5</v>
          </cell>
          <cell r="I310">
            <v>7245</v>
          </cell>
          <cell r="J310">
            <v>3.6</v>
          </cell>
          <cell r="K310" t="str">
            <v>Kwh</v>
          </cell>
          <cell r="L310">
            <v>0</v>
          </cell>
          <cell r="M310" t="str">
            <v>1x3/7</v>
          </cell>
          <cell r="N310">
            <v>8050.0000000000009</v>
          </cell>
          <cell r="O310">
            <v>1932</v>
          </cell>
          <cell r="P310">
            <v>2012.5</v>
          </cell>
          <cell r="Q310">
            <v>3222</v>
          </cell>
          <cell r="R310">
            <v>225.54000000000002</v>
          </cell>
          <cell r="S310">
            <v>3447.54</v>
          </cell>
          <cell r="T310">
            <v>65952.692307692312</v>
          </cell>
          <cell r="U310">
            <v>81394.73230769232</v>
          </cell>
          <cell r="V310">
            <v>0</v>
          </cell>
        </row>
        <row r="311">
          <cell r="C311" t="str">
            <v>Tời điện - sức kéo:</v>
          </cell>
          <cell r="L311">
            <v>0</v>
          </cell>
        </row>
        <row r="312">
          <cell r="A312" t="str">
            <v>TĐ0,5T</v>
          </cell>
          <cell r="B312">
            <v>111</v>
          </cell>
          <cell r="C312" t="str">
            <v>Tời điện sức kéo 0,5T</v>
          </cell>
          <cell r="D312" t="str">
            <v>ca</v>
          </cell>
          <cell r="E312">
            <v>230</v>
          </cell>
          <cell r="F312">
            <v>17</v>
          </cell>
          <cell r="G312">
            <v>5.0999999999999996</v>
          </cell>
          <cell r="H312">
            <v>4</v>
          </cell>
          <cell r="I312">
            <v>3840</v>
          </cell>
          <cell r="J312">
            <v>3.78</v>
          </cell>
          <cell r="K312" t="str">
            <v>Kwh</v>
          </cell>
          <cell r="L312">
            <v>0</v>
          </cell>
          <cell r="M312" t="str">
            <v>1x3/7</v>
          </cell>
          <cell r="N312">
            <v>2838.2608695652175</v>
          </cell>
          <cell r="O312">
            <v>851.47826086956513</v>
          </cell>
          <cell r="P312">
            <v>667.82608695652175</v>
          </cell>
          <cell r="Q312">
            <v>3383.1</v>
          </cell>
          <cell r="R312">
            <v>236.81700000000001</v>
          </cell>
          <cell r="S312">
            <v>3619.9169999999999</v>
          </cell>
          <cell r="T312">
            <v>65952.692307692312</v>
          </cell>
          <cell r="U312">
            <v>73930.17452508361</v>
          </cell>
          <cell r="V312">
            <v>0</v>
          </cell>
        </row>
        <row r="313">
          <cell r="A313" t="str">
            <v>TĐ1T</v>
          </cell>
          <cell r="B313">
            <v>112</v>
          </cell>
          <cell r="C313" t="str">
            <v>Tời điện sức kéo 1T</v>
          </cell>
          <cell r="D313" t="str">
            <v>ca</v>
          </cell>
          <cell r="E313">
            <v>230</v>
          </cell>
          <cell r="F313">
            <v>17</v>
          </cell>
          <cell r="G313">
            <v>5.0999999999999996</v>
          </cell>
          <cell r="H313">
            <v>4</v>
          </cell>
          <cell r="I313">
            <v>6080</v>
          </cell>
          <cell r="J313">
            <v>4.5</v>
          </cell>
          <cell r="K313" t="str">
            <v>Kwh</v>
          </cell>
          <cell r="L313">
            <v>0</v>
          </cell>
          <cell r="M313" t="str">
            <v>1x3/7</v>
          </cell>
          <cell r="N313">
            <v>4493.913043478261</v>
          </cell>
          <cell r="O313">
            <v>1348.1739130434783</v>
          </cell>
          <cell r="P313">
            <v>1057.3913043478262</v>
          </cell>
          <cell r="Q313">
            <v>4027.5</v>
          </cell>
          <cell r="R313">
            <v>281.92500000000001</v>
          </cell>
          <cell r="S313">
            <v>4309.4250000000002</v>
          </cell>
          <cell r="T313">
            <v>65952.692307692312</v>
          </cell>
          <cell r="U313">
            <v>77161.595568561883</v>
          </cell>
          <cell r="V313">
            <v>0</v>
          </cell>
        </row>
        <row r="314">
          <cell r="A314" t="str">
            <v>TĐ1,5T</v>
          </cell>
          <cell r="B314">
            <v>113</v>
          </cell>
          <cell r="C314" t="str">
            <v>Tời điện sức kéo 1,5T</v>
          </cell>
          <cell r="D314" t="str">
            <v>ca</v>
          </cell>
          <cell r="E314">
            <v>230</v>
          </cell>
          <cell r="F314">
            <v>17</v>
          </cell>
          <cell r="G314">
            <v>4.59</v>
          </cell>
          <cell r="H314">
            <v>4</v>
          </cell>
          <cell r="I314">
            <v>13680</v>
          </cell>
          <cell r="J314">
            <v>5.58</v>
          </cell>
          <cell r="K314" t="str">
            <v>Kwh</v>
          </cell>
          <cell r="L314">
            <v>66343.026750000005</v>
          </cell>
          <cell r="M314" t="str">
            <v>1x3/7</v>
          </cell>
          <cell r="N314">
            <v>9605.7391304347821</v>
          </cell>
          <cell r="O314">
            <v>2730.0521739130431</v>
          </cell>
          <cell r="P314">
            <v>2379.1304347826085</v>
          </cell>
          <cell r="Q314">
            <v>4994.1000000000004</v>
          </cell>
          <cell r="R314">
            <v>349.58700000000005</v>
          </cell>
          <cell r="S314">
            <v>5343.6870000000008</v>
          </cell>
          <cell r="T314">
            <v>65952.692307692312</v>
          </cell>
          <cell r="U314">
            <v>86011.301046822744</v>
          </cell>
          <cell r="V314">
            <v>66343.026750000005</v>
          </cell>
          <cell r="W314">
            <v>60463</v>
          </cell>
        </row>
        <row r="315">
          <cell r="A315" t="str">
            <v>TĐ1,5T(kíp)</v>
          </cell>
          <cell r="B315">
            <v>114</v>
          </cell>
          <cell r="C315" t="str">
            <v>Tời điện sức kéo 1,5T</v>
          </cell>
          <cell r="D315" t="str">
            <v>kíp</v>
          </cell>
          <cell r="L315">
            <v>58806.5</v>
          </cell>
          <cell r="U315">
            <v>0</v>
          </cell>
          <cell r="V315">
            <v>58806.5</v>
          </cell>
        </row>
        <row r="316">
          <cell r="A316" t="str">
            <v>TĐ2T</v>
          </cell>
          <cell r="B316">
            <v>115</v>
          </cell>
          <cell r="C316" t="str">
            <v>Tời điện sức kéo 2T</v>
          </cell>
          <cell r="D316" t="str">
            <v>ca</v>
          </cell>
          <cell r="E316">
            <v>230</v>
          </cell>
          <cell r="F316">
            <v>17</v>
          </cell>
          <cell r="G316">
            <v>4.59</v>
          </cell>
          <cell r="H316">
            <v>4</v>
          </cell>
          <cell r="I316">
            <v>19920</v>
          </cell>
          <cell r="J316">
            <v>6.3</v>
          </cell>
          <cell r="K316" t="str">
            <v>Kwh</v>
          </cell>
          <cell r="L316">
            <v>0</v>
          </cell>
          <cell r="M316" t="str">
            <v>1x3/7</v>
          </cell>
          <cell r="N316">
            <v>13987.304347826088</v>
          </cell>
          <cell r="O316">
            <v>3975.3391304347824</v>
          </cell>
          <cell r="P316">
            <v>3464.347826086957</v>
          </cell>
          <cell r="Q316">
            <v>5638.5</v>
          </cell>
          <cell r="R316">
            <v>394.69500000000005</v>
          </cell>
          <cell r="S316">
            <v>6033.1949999999997</v>
          </cell>
          <cell r="T316">
            <v>65952.692307692312</v>
          </cell>
          <cell r="U316">
            <v>93412.878612040135</v>
          </cell>
          <cell r="V316">
            <v>0</v>
          </cell>
        </row>
        <row r="317">
          <cell r="A317" t="str">
            <v>TĐ2,5T</v>
          </cell>
          <cell r="B317">
            <v>116</v>
          </cell>
          <cell r="C317" t="str">
            <v>Tời điện sức kéo 2,5T</v>
          </cell>
          <cell r="D317" t="str">
            <v>ca</v>
          </cell>
          <cell r="E317">
            <v>230</v>
          </cell>
          <cell r="F317">
            <v>17</v>
          </cell>
          <cell r="G317">
            <v>4.59</v>
          </cell>
          <cell r="H317">
            <v>4</v>
          </cell>
          <cell r="I317">
            <v>26600</v>
          </cell>
          <cell r="J317">
            <v>9.18</v>
          </cell>
          <cell r="K317" t="str">
            <v>Kwh</v>
          </cell>
          <cell r="L317">
            <v>0</v>
          </cell>
          <cell r="M317" t="str">
            <v>1x3/7</v>
          </cell>
          <cell r="N317">
            <v>18677.826086956524</v>
          </cell>
          <cell r="O317">
            <v>5308.4347826086951</v>
          </cell>
          <cell r="P317">
            <v>4626.086956521739</v>
          </cell>
          <cell r="Q317">
            <v>8216.1</v>
          </cell>
          <cell r="R317">
            <v>575.12700000000007</v>
          </cell>
          <cell r="S317">
            <v>8791.2270000000008</v>
          </cell>
          <cell r="T317">
            <v>65952.692307692312</v>
          </cell>
          <cell r="U317">
            <v>103356.26713377927</v>
          </cell>
          <cell r="V317">
            <v>0</v>
          </cell>
        </row>
        <row r="318">
          <cell r="A318" t="str">
            <v>TĐ3T</v>
          </cell>
          <cell r="B318">
            <v>117</v>
          </cell>
          <cell r="C318" t="str">
            <v>Tời điện sức kéo 3T</v>
          </cell>
          <cell r="D318" t="str">
            <v>ca</v>
          </cell>
          <cell r="E318">
            <v>230</v>
          </cell>
          <cell r="F318">
            <v>17</v>
          </cell>
          <cell r="G318">
            <v>4.59</v>
          </cell>
          <cell r="H318">
            <v>4</v>
          </cell>
          <cell r="I318">
            <v>32200</v>
          </cell>
          <cell r="J318">
            <v>10.8</v>
          </cell>
          <cell r="K318" t="str">
            <v>Kwh</v>
          </cell>
          <cell r="L318">
            <v>96107.030249999996</v>
          </cell>
          <cell r="M318" t="str">
            <v>1x3/7</v>
          </cell>
          <cell r="N318">
            <v>22610</v>
          </cell>
          <cell r="O318">
            <v>6425.9999999999991</v>
          </cell>
          <cell r="P318">
            <v>5600</v>
          </cell>
          <cell r="Q318">
            <v>9666</v>
          </cell>
          <cell r="R318">
            <v>676.62000000000012</v>
          </cell>
          <cell r="S318">
            <v>10342.620000000001</v>
          </cell>
          <cell r="T318">
            <v>65952.692307692312</v>
          </cell>
          <cell r="U318">
            <v>110931.31230769231</v>
          </cell>
          <cell r="V318">
            <v>96107.030249999996</v>
          </cell>
          <cell r="W318">
            <v>87589</v>
          </cell>
        </row>
        <row r="319">
          <cell r="A319" t="str">
            <v>TĐ3,5T</v>
          </cell>
          <cell r="B319">
            <v>118</v>
          </cell>
          <cell r="C319" t="str">
            <v>Tời điện sức kéo 3,5T</v>
          </cell>
          <cell r="D319" t="str">
            <v>ca</v>
          </cell>
          <cell r="E319">
            <v>230</v>
          </cell>
          <cell r="F319">
            <v>17</v>
          </cell>
          <cell r="G319">
            <v>4.5999999999999996</v>
          </cell>
          <cell r="H319">
            <v>4</v>
          </cell>
          <cell r="I319">
            <v>35400</v>
          </cell>
          <cell r="J319">
            <v>11.3</v>
          </cell>
          <cell r="K319" t="str">
            <v>Kwh</v>
          </cell>
          <cell r="L319">
            <v>100866.90075</v>
          </cell>
          <cell r="M319" t="str">
            <v>1x3/7</v>
          </cell>
          <cell r="N319">
            <v>24856.956521739132</v>
          </cell>
          <cell r="O319">
            <v>7079.9999999999991</v>
          </cell>
          <cell r="P319">
            <v>6156.521739130435</v>
          </cell>
          <cell r="Q319">
            <v>10113.5</v>
          </cell>
          <cell r="R319">
            <v>707.94500000000005</v>
          </cell>
          <cell r="S319">
            <v>10821.445</v>
          </cell>
          <cell r="T319">
            <v>65952.692307692312</v>
          </cell>
          <cell r="U319">
            <v>114867.61556856189</v>
          </cell>
          <cell r="V319">
            <v>100866.90075</v>
          </cell>
          <cell r="W319">
            <v>91927</v>
          </cell>
        </row>
        <row r="320">
          <cell r="A320" t="str">
            <v>TĐ4T</v>
          </cell>
          <cell r="B320">
            <v>118</v>
          </cell>
          <cell r="C320" t="str">
            <v>Tời điện sức kéo 4T</v>
          </cell>
          <cell r="D320" t="str">
            <v>ca</v>
          </cell>
          <cell r="E320">
            <v>230</v>
          </cell>
          <cell r="F320">
            <v>17</v>
          </cell>
          <cell r="G320">
            <v>4.59</v>
          </cell>
          <cell r="H320">
            <v>4</v>
          </cell>
          <cell r="I320">
            <v>37248</v>
          </cell>
          <cell r="J320">
            <v>11.7</v>
          </cell>
          <cell r="K320" t="str">
            <v>Kwh</v>
          </cell>
          <cell r="L320">
            <v>0</v>
          </cell>
          <cell r="M320" t="str">
            <v>1x3/7</v>
          </cell>
          <cell r="N320">
            <v>26154.573913043481</v>
          </cell>
          <cell r="O320">
            <v>7433.4052173913042</v>
          </cell>
          <cell r="P320">
            <v>6477.913043478261</v>
          </cell>
          <cell r="Q320">
            <v>10471.5</v>
          </cell>
          <cell r="R320">
            <v>733.00500000000011</v>
          </cell>
          <cell r="S320">
            <v>11204.505000000001</v>
          </cell>
          <cell r="T320">
            <v>65952.692307692312</v>
          </cell>
          <cell r="U320">
            <v>117223.08948160536</v>
          </cell>
          <cell r="V320">
            <v>0</v>
          </cell>
        </row>
        <row r="321">
          <cell r="A321" t="str">
            <v>TĐ5T</v>
          </cell>
          <cell r="B321">
            <v>119</v>
          </cell>
          <cell r="C321" t="str">
            <v>Tời điện sức kéo 5T</v>
          </cell>
          <cell r="D321" t="str">
            <v>ca</v>
          </cell>
          <cell r="E321">
            <v>230</v>
          </cell>
          <cell r="F321">
            <v>17</v>
          </cell>
          <cell r="G321">
            <v>4.59</v>
          </cell>
          <cell r="H321">
            <v>4</v>
          </cell>
          <cell r="I321">
            <v>43120</v>
          </cell>
          <cell r="J321">
            <v>13.5</v>
          </cell>
          <cell r="K321" t="str">
            <v>Kwh</v>
          </cell>
          <cell r="L321">
            <v>117919.26300000001</v>
          </cell>
          <cell r="M321" t="str">
            <v>1x3/7</v>
          </cell>
          <cell r="N321">
            <v>30277.73913043478</v>
          </cell>
          <cell r="O321">
            <v>8605.2521739130425</v>
          </cell>
          <cell r="P321">
            <v>7499.130434782609</v>
          </cell>
          <cell r="Q321">
            <v>12082.5</v>
          </cell>
          <cell r="R321">
            <v>845.77500000000009</v>
          </cell>
          <cell r="S321">
            <v>12928.275</v>
          </cell>
          <cell r="T321">
            <v>65952.692307692312</v>
          </cell>
          <cell r="U321">
            <v>125263.08904682274</v>
          </cell>
          <cell r="V321">
            <v>117919.26300000001</v>
          </cell>
          <cell r="W321">
            <v>107468</v>
          </cell>
        </row>
        <row r="322">
          <cell r="A322" t="str">
            <v>TĐ5T(kíp)</v>
          </cell>
          <cell r="B322">
            <v>120</v>
          </cell>
          <cell r="C322" t="str">
            <v>Tời điện sức kéo 5T</v>
          </cell>
          <cell r="D322" t="str">
            <v>kíp</v>
          </cell>
          <cell r="L322">
            <v>0</v>
          </cell>
          <cell r="U322">
            <v>0</v>
          </cell>
          <cell r="V322">
            <v>0</v>
          </cell>
        </row>
        <row r="323">
          <cell r="C323" t="str">
            <v>Pa lăng xích - sức nâng</v>
          </cell>
          <cell r="L323">
            <v>0</v>
          </cell>
        </row>
        <row r="324">
          <cell r="A324" t="str">
            <v>PLX3T</v>
          </cell>
          <cell r="B324">
            <v>121</v>
          </cell>
          <cell r="C324" t="str">
            <v>Pa lăng xích - sức nâng 3T</v>
          </cell>
          <cell r="D324" t="str">
            <v>ca</v>
          </cell>
          <cell r="E324">
            <v>230</v>
          </cell>
          <cell r="F324">
            <v>17</v>
          </cell>
          <cell r="G324">
            <v>4.5999999999999996</v>
          </cell>
          <cell r="H324">
            <v>4</v>
          </cell>
          <cell r="I324">
            <v>6600</v>
          </cell>
          <cell r="L324">
            <v>60336.680249999998</v>
          </cell>
          <cell r="M324" t="str">
            <v>1x3/7</v>
          </cell>
          <cell r="N324">
            <v>4878.260869565217</v>
          </cell>
          <cell r="O324">
            <v>1320</v>
          </cell>
          <cell r="P324">
            <v>1147.8260869565217</v>
          </cell>
          <cell r="Q324">
            <v>0</v>
          </cell>
          <cell r="R324">
            <v>0</v>
          </cell>
          <cell r="S324">
            <v>0</v>
          </cell>
          <cell r="T324">
            <v>65952.692307692312</v>
          </cell>
          <cell r="U324">
            <v>73298.779264214056</v>
          </cell>
          <cell r="V324">
            <v>60336.680249999998</v>
          </cell>
          <cell r="W324">
            <v>54989</v>
          </cell>
        </row>
        <row r="325">
          <cell r="A325" t="str">
            <v>PLX5T</v>
          </cell>
          <cell r="B325">
            <v>122</v>
          </cell>
          <cell r="C325" t="str">
            <v>Pa lăng xích - sức nâng 5T</v>
          </cell>
          <cell r="D325" t="str">
            <v>ca</v>
          </cell>
          <cell r="E325">
            <v>230</v>
          </cell>
          <cell r="F325">
            <v>17</v>
          </cell>
          <cell r="G325">
            <v>4.2</v>
          </cell>
          <cell r="H325">
            <v>4</v>
          </cell>
          <cell r="I325">
            <v>8500</v>
          </cell>
          <cell r="L325">
            <v>61585.350749999998</v>
          </cell>
          <cell r="M325" t="str">
            <v>1x3/7</v>
          </cell>
          <cell r="N325">
            <v>6282.608695652174</v>
          </cell>
          <cell r="O325">
            <v>1552.1739130434783</v>
          </cell>
          <cell r="P325">
            <v>1478.2608695652175</v>
          </cell>
          <cell r="Q325">
            <v>0</v>
          </cell>
          <cell r="R325">
            <v>0</v>
          </cell>
          <cell r="S325">
            <v>0</v>
          </cell>
          <cell r="T325">
            <v>65952.692307692312</v>
          </cell>
          <cell r="U325">
            <v>75265.735785953177</v>
          </cell>
          <cell r="V325">
            <v>61585.350749999998</v>
          </cell>
          <cell r="W325">
            <v>56127</v>
          </cell>
        </row>
        <row r="326">
          <cell r="C326" t="str">
            <v>Kích nâng - sức nâng:</v>
          </cell>
          <cell r="L326">
            <v>0</v>
          </cell>
        </row>
        <row r="327">
          <cell r="A327" t="str">
            <v>KN10T</v>
          </cell>
          <cell r="B327">
            <v>123</v>
          </cell>
          <cell r="C327" t="str">
            <v>Kích nâng - sức nâng 10T</v>
          </cell>
          <cell r="D327" t="str">
            <v>ca</v>
          </cell>
          <cell r="E327">
            <v>180</v>
          </cell>
          <cell r="F327">
            <v>14</v>
          </cell>
          <cell r="G327">
            <v>2.2000000000000002</v>
          </cell>
          <cell r="H327">
            <v>5</v>
          </cell>
          <cell r="I327">
            <v>3800</v>
          </cell>
          <cell r="L327">
            <v>79151.324786324796</v>
          </cell>
          <cell r="M327" t="str">
            <v>1x4/7</v>
          </cell>
          <cell r="N327">
            <v>2955.5555555555557</v>
          </cell>
          <cell r="O327">
            <v>464.44444444444451</v>
          </cell>
          <cell r="P327">
            <v>1055.5555555555557</v>
          </cell>
          <cell r="Q327">
            <v>0</v>
          </cell>
          <cell r="R327">
            <v>0</v>
          </cell>
          <cell r="S327">
            <v>0</v>
          </cell>
          <cell r="T327">
            <v>74675.769230769234</v>
          </cell>
          <cell r="U327">
            <v>79151.324786324796</v>
          </cell>
          <cell r="V327">
            <v>0</v>
          </cell>
        </row>
        <row r="328">
          <cell r="A328" t="str">
            <v>KN-DT100T</v>
          </cell>
          <cell r="B328">
            <v>124</v>
          </cell>
          <cell r="C328" t="str">
            <v>Kích nâng DT-100T</v>
          </cell>
          <cell r="D328" t="str">
            <v>ca</v>
          </cell>
          <cell r="I328">
            <v>0</v>
          </cell>
          <cell r="L328">
            <v>88388.97374999999</v>
          </cell>
          <cell r="M328" t="str">
            <v>1x4/7</v>
          </cell>
          <cell r="Q328">
            <v>0</v>
          </cell>
          <cell r="R328">
            <v>0</v>
          </cell>
          <cell r="S328">
            <v>0</v>
          </cell>
          <cell r="T328">
            <v>74675.769230769234</v>
          </cell>
          <cell r="U328">
            <v>74675.769230769234</v>
          </cell>
          <cell r="V328">
            <v>88388.97374999999</v>
          </cell>
          <cell r="W328">
            <v>80555</v>
          </cell>
        </row>
        <row r="329">
          <cell r="A329" t="str">
            <v>KN-125T</v>
          </cell>
          <cell r="B329">
            <v>125</v>
          </cell>
          <cell r="C329" t="str">
            <v>Kích nâng 125T</v>
          </cell>
          <cell r="D329" t="str">
            <v>ca</v>
          </cell>
          <cell r="I329">
            <v>0</v>
          </cell>
          <cell r="L329">
            <v>0</v>
          </cell>
          <cell r="M329" t="str">
            <v>1x4/7</v>
          </cell>
          <cell r="Q329">
            <v>0</v>
          </cell>
          <cell r="R329">
            <v>0</v>
          </cell>
          <cell r="S329">
            <v>0</v>
          </cell>
          <cell r="T329">
            <v>74675.769230769234</v>
          </cell>
          <cell r="U329">
            <v>74675.769230769234</v>
          </cell>
          <cell r="V329">
            <v>0</v>
          </cell>
        </row>
        <row r="330">
          <cell r="A330" t="str">
            <v>KN-YSD250</v>
          </cell>
          <cell r="B330">
            <v>126</v>
          </cell>
          <cell r="C330" t="str">
            <v>Kích nâng YSD-250, 250T</v>
          </cell>
          <cell r="D330" t="str">
            <v>ca</v>
          </cell>
          <cell r="L330">
            <v>92158.027499999997</v>
          </cell>
          <cell r="M330" t="str">
            <v>1x4/7</v>
          </cell>
          <cell r="Q330">
            <v>0</v>
          </cell>
          <cell r="R330">
            <v>0</v>
          </cell>
          <cell r="S330">
            <v>0</v>
          </cell>
          <cell r="T330">
            <v>74675.769230769234</v>
          </cell>
          <cell r="U330">
            <v>74675.769230769234</v>
          </cell>
          <cell r="V330">
            <v>92158.027499999997</v>
          </cell>
          <cell r="W330">
            <v>83990</v>
          </cell>
        </row>
        <row r="331">
          <cell r="A331" t="str">
            <v>KN-YSD500</v>
          </cell>
          <cell r="B331">
            <v>127</v>
          </cell>
          <cell r="C331" t="str">
            <v>Kích nâng YSD-500, 500T</v>
          </cell>
          <cell r="D331" t="str">
            <v>ca</v>
          </cell>
          <cell r="L331">
            <v>124323.91124999999</v>
          </cell>
          <cell r="M331" t="str">
            <v>1x4/7</v>
          </cell>
          <cell r="Q331">
            <v>0</v>
          </cell>
          <cell r="R331">
            <v>0</v>
          </cell>
          <cell r="S331">
            <v>0</v>
          </cell>
          <cell r="T331">
            <v>74675.769230769234</v>
          </cell>
          <cell r="U331">
            <v>74675.769230769234</v>
          </cell>
          <cell r="V331">
            <v>124323.91124999999</v>
          </cell>
          <cell r="W331">
            <v>113305</v>
          </cell>
        </row>
        <row r="332">
          <cell r="A332" t="str">
            <v>KTT YCW150T</v>
          </cell>
          <cell r="B332">
            <v>128</v>
          </cell>
          <cell r="C332" t="str">
            <v>Kích thông tâm YCW-150T</v>
          </cell>
          <cell r="D332" t="str">
            <v>ca</v>
          </cell>
          <cell r="E332">
            <v>180</v>
          </cell>
          <cell r="F332">
            <v>14</v>
          </cell>
          <cell r="G332">
            <v>2.2000000000000002</v>
          </cell>
          <cell r="H332">
            <v>5</v>
          </cell>
          <cell r="I332">
            <v>8500</v>
          </cell>
          <cell r="L332">
            <v>0</v>
          </cell>
          <cell r="M332" t="str">
            <v>1x4/7</v>
          </cell>
          <cell r="N332">
            <v>6611.1111111111104</v>
          </cell>
          <cell r="O332">
            <v>1038.8888888888891</v>
          </cell>
          <cell r="P332">
            <v>2361.1111111111113</v>
          </cell>
          <cell r="Q332">
            <v>0</v>
          </cell>
          <cell r="R332">
            <v>0</v>
          </cell>
          <cell r="S332">
            <v>0</v>
          </cell>
          <cell r="T332">
            <v>74675.769230769234</v>
          </cell>
          <cell r="U332">
            <v>84686.880341880344</v>
          </cell>
          <cell r="V332">
            <v>0</v>
          </cell>
        </row>
        <row r="333">
          <cell r="A333" t="str">
            <v>KTT YCW250T</v>
          </cell>
          <cell r="B333">
            <v>129</v>
          </cell>
          <cell r="C333" t="str">
            <v>Kích thông tâm YCW-250T</v>
          </cell>
          <cell r="D333" t="str">
            <v>ca</v>
          </cell>
          <cell r="E333">
            <v>180</v>
          </cell>
          <cell r="F333">
            <v>14</v>
          </cell>
          <cell r="G333">
            <v>2.2000000000000002</v>
          </cell>
          <cell r="H333">
            <v>5</v>
          </cell>
          <cell r="I333">
            <v>40300</v>
          </cell>
          <cell r="L333">
            <v>144608.772</v>
          </cell>
          <cell r="M333" t="str">
            <v>1x4/7</v>
          </cell>
          <cell r="N333">
            <v>29777.222222222226</v>
          </cell>
          <cell r="O333">
            <v>4925.5555555555566</v>
          </cell>
          <cell r="P333">
            <v>11194.444444444445</v>
          </cell>
          <cell r="Q333">
            <v>0</v>
          </cell>
          <cell r="R333">
            <v>0</v>
          </cell>
          <cell r="S333">
            <v>0</v>
          </cell>
          <cell r="T333">
            <v>74675.769230769234</v>
          </cell>
          <cell r="U333">
            <v>120572.99145299147</v>
          </cell>
          <cell r="V333">
            <v>144608.772</v>
          </cell>
          <cell r="W333">
            <v>131792</v>
          </cell>
        </row>
        <row r="334">
          <cell r="A334" t="str">
            <v>BKĐLTTĐ ZLD-60</v>
          </cell>
          <cell r="B334">
            <v>130</v>
          </cell>
          <cell r="C334" t="str">
            <v>Bộ kích đẩy liên tục tự động ZLD-60(60T,6cái)</v>
          </cell>
          <cell r="E334">
            <v>180</v>
          </cell>
          <cell r="F334">
            <v>14</v>
          </cell>
          <cell r="G334">
            <v>3.5</v>
          </cell>
          <cell r="H334">
            <v>5</v>
          </cell>
          <cell r="I334">
            <v>176400</v>
          </cell>
          <cell r="J334">
            <v>30</v>
          </cell>
          <cell r="K334" t="str">
            <v>Kwh</v>
          </cell>
          <cell r="L334">
            <v>789458.20799999998</v>
          </cell>
          <cell r="M334" t="str">
            <v>1x4/7+1x5/7</v>
          </cell>
          <cell r="N334">
            <v>130340</v>
          </cell>
          <cell r="O334">
            <v>34300.000000000007</v>
          </cell>
          <cell r="P334">
            <v>49000</v>
          </cell>
          <cell r="Q334">
            <v>26850</v>
          </cell>
          <cell r="R334">
            <v>1879.5000000000002</v>
          </cell>
          <cell r="S334">
            <v>28729.5</v>
          </cell>
          <cell r="T334">
            <v>159819.23076923075</v>
          </cell>
          <cell r="U334">
            <v>402188.73076923075</v>
          </cell>
          <cell r="V334">
            <v>789458.20799999998</v>
          </cell>
          <cell r="W334">
            <v>719488</v>
          </cell>
        </row>
        <row r="335">
          <cell r="A335" t="str">
            <v>KTT YCW500T</v>
          </cell>
          <cell r="B335">
            <v>131</v>
          </cell>
          <cell r="C335" t="str">
            <v>Kích thông tâm YCW-500T</v>
          </cell>
          <cell r="E335">
            <v>180</v>
          </cell>
          <cell r="F335">
            <v>14</v>
          </cell>
          <cell r="G335">
            <v>2.2000000000000002</v>
          </cell>
          <cell r="H335">
            <v>5</v>
          </cell>
          <cell r="I335">
            <v>13100</v>
          </cell>
          <cell r="L335">
            <v>266084.22224999999</v>
          </cell>
          <cell r="M335" t="str">
            <v>1x4/7</v>
          </cell>
          <cell r="N335">
            <v>9679.4444444444453</v>
          </cell>
          <cell r="O335">
            <v>1601.1111111111115</v>
          </cell>
          <cell r="P335">
            <v>3638.8888888888887</v>
          </cell>
          <cell r="Q335">
            <v>0</v>
          </cell>
          <cell r="R335">
            <v>0</v>
          </cell>
          <cell r="S335">
            <v>0</v>
          </cell>
          <cell r="T335">
            <v>74675.769230769234</v>
          </cell>
          <cell r="U335">
            <v>89595.213675213687</v>
          </cell>
          <cell r="V335">
            <v>266084.22224999999</v>
          </cell>
          <cell r="W335">
            <v>242501</v>
          </cell>
        </row>
        <row r="336">
          <cell r="A336" t="str">
            <v>KSĐYDC500T</v>
          </cell>
          <cell r="B336">
            <v>132</v>
          </cell>
          <cell r="C336" t="str">
            <v>Kích sơi đơn YDC - 500T</v>
          </cell>
          <cell r="E336">
            <v>180</v>
          </cell>
          <cell r="F336">
            <v>14</v>
          </cell>
          <cell r="G336">
            <v>2.2000000000000002</v>
          </cell>
          <cell r="H336">
            <v>5</v>
          </cell>
          <cell r="I336">
            <v>14692</v>
          </cell>
          <cell r="L336">
            <v>0</v>
          </cell>
          <cell r="M336" t="str">
            <v>1x4/7</v>
          </cell>
          <cell r="N336">
            <v>10855.755555555555</v>
          </cell>
          <cell r="O336">
            <v>1795.6888888888893</v>
          </cell>
          <cell r="P336">
            <v>4081.1111111111113</v>
          </cell>
          <cell r="Q336">
            <v>0</v>
          </cell>
          <cell r="R336">
            <v>0</v>
          </cell>
          <cell r="S336">
            <v>0</v>
          </cell>
          <cell r="T336">
            <v>74675.769230769234</v>
          </cell>
          <cell r="U336">
            <v>91408.324786324782</v>
          </cell>
          <cell r="V336">
            <v>0</v>
          </cell>
        </row>
        <row r="337">
          <cell r="A337" t="str">
            <v>KTTRRH100T</v>
          </cell>
          <cell r="B337">
            <v>133</v>
          </cell>
          <cell r="C337" t="str">
            <v>Kích thông tâm RRH - 100T</v>
          </cell>
          <cell r="E337">
            <v>180</v>
          </cell>
          <cell r="F337">
            <v>14</v>
          </cell>
          <cell r="G337">
            <v>2.2000000000000002</v>
          </cell>
          <cell r="H337">
            <v>5</v>
          </cell>
          <cell r="I337">
            <v>61303</v>
          </cell>
          <cell r="L337">
            <v>0</v>
          </cell>
          <cell r="M337" t="str">
            <v>1x4/7</v>
          </cell>
          <cell r="N337">
            <v>45296.105555555565</v>
          </cell>
          <cell r="O337">
            <v>7492.5888888888903</v>
          </cell>
          <cell r="P337">
            <v>17028.611111111109</v>
          </cell>
          <cell r="Q337">
            <v>0</v>
          </cell>
          <cell r="R337">
            <v>0</v>
          </cell>
          <cell r="S337">
            <v>0</v>
          </cell>
          <cell r="T337">
            <v>74675.769230769234</v>
          </cell>
          <cell r="U337">
            <v>144493.07478632481</v>
          </cell>
          <cell r="V337">
            <v>0</v>
          </cell>
        </row>
        <row r="338">
          <cell r="A338" t="str">
            <v>KTTRRH300T</v>
          </cell>
          <cell r="B338">
            <v>134</v>
          </cell>
          <cell r="C338" t="str">
            <v>Kích thông tâm RRH - 300T</v>
          </cell>
          <cell r="E338">
            <v>180</v>
          </cell>
          <cell r="F338">
            <v>14</v>
          </cell>
          <cell r="G338">
            <v>2.2000000000000002</v>
          </cell>
          <cell r="H338">
            <v>5</v>
          </cell>
          <cell r="I338">
            <v>194831</v>
          </cell>
          <cell r="L338">
            <v>0</v>
          </cell>
          <cell r="M338" t="str">
            <v>1x4/7</v>
          </cell>
          <cell r="N338">
            <v>143958.46111111116</v>
          </cell>
          <cell r="O338">
            <v>23812.677777777779</v>
          </cell>
          <cell r="P338">
            <v>54119.722222222234</v>
          </cell>
          <cell r="Q338">
            <v>0</v>
          </cell>
          <cell r="R338">
            <v>0</v>
          </cell>
          <cell r="S338">
            <v>0</v>
          </cell>
          <cell r="T338">
            <v>74675.769230769234</v>
          </cell>
          <cell r="U338">
            <v>296566.63034188043</v>
          </cell>
          <cell r="V338">
            <v>0</v>
          </cell>
        </row>
        <row r="339">
          <cell r="C339" t="str">
            <v>Máy luồn cáp - công suất:</v>
          </cell>
          <cell r="L339">
            <v>0</v>
          </cell>
          <cell r="V339">
            <v>0</v>
          </cell>
        </row>
        <row r="340">
          <cell r="A340" t="str">
            <v>MLC15KW</v>
          </cell>
          <cell r="B340">
            <v>128</v>
          </cell>
          <cell r="C340" t="str">
            <v>Máy luồn cáp 15Kw</v>
          </cell>
          <cell r="D340" t="str">
            <v>ca</v>
          </cell>
          <cell r="E340">
            <v>220</v>
          </cell>
          <cell r="F340">
            <v>10</v>
          </cell>
          <cell r="G340">
            <v>2.2000000000000002</v>
          </cell>
          <cell r="H340">
            <v>5</v>
          </cell>
          <cell r="I340">
            <v>72960</v>
          </cell>
          <cell r="J340">
            <v>27</v>
          </cell>
          <cell r="K340" t="str">
            <v>Kwh</v>
          </cell>
          <cell r="L340">
            <v>336219.34499999997</v>
          </cell>
          <cell r="M340" t="str">
            <v>1x4/7</v>
          </cell>
          <cell r="N340">
            <v>31505.454545454548</v>
          </cell>
          <cell r="O340">
            <v>7296.0000000000009</v>
          </cell>
          <cell r="P340">
            <v>16581.81818181818</v>
          </cell>
          <cell r="Q340">
            <v>24165</v>
          </cell>
          <cell r="R340">
            <v>1691.5500000000002</v>
          </cell>
          <cell r="S340">
            <v>25856.55</v>
          </cell>
          <cell r="T340">
            <v>74675.769230769234</v>
          </cell>
          <cell r="U340">
            <v>155915.59195804197</v>
          </cell>
          <cell r="V340">
            <v>336219.34499999997</v>
          </cell>
          <cell r="W340">
            <v>306420</v>
          </cell>
        </row>
        <row r="341">
          <cell r="C341" t="str">
            <v>Trạm bơm dầu áp lực - công suất:</v>
          </cell>
          <cell r="L341">
            <v>0</v>
          </cell>
          <cell r="V341">
            <v>0</v>
          </cell>
        </row>
        <row r="342">
          <cell r="A342" t="str">
            <v>TBDAL40MPA</v>
          </cell>
          <cell r="B342">
            <v>129</v>
          </cell>
          <cell r="C342" t="str">
            <v>Trạm bơm dầu áp lực 40MPa (HCP-400)</v>
          </cell>
          <cell r="D342" t="str">
            <v>ca</v>
          </cell>
          <cell r="E342">
            <v>180</v>
          </cell>
          <cell r="F342">
            <v>20</v>
          </cell>
          <cell r="G342">
            <v>6.5</v>
          </cell>
          <cell r="H342">
            <v>5</v>
          </cell>
          <cell r="I342">
            <v>15000</v>
          </cell>
          <cell r="J342">
            <v>13.65</v>
          </cell>
          <cell r="K342" t="str">
            <v>Kwh</v>
          </cell>
          <cell r="L342">
            <v>0</v>
          </cell>
          <cell r="M342" t="str">
            <v>1x4/7</v>
          </cell>
          <cell r="N342">
            <v>15833.333333333334</v>
          </cell>
          <cell r="O342">
            <v>5416.666666666667</v>
          </cell>
          <cell r="P342">
            <v>4166.666666666667</v>
          </cell>
          <cell r="Q342">
            <v>12216.75</v>
          </cell>
          <cell r="R342">
            <v>855.17250000000013</v>
          </cell>
          <cell r="S342">
            <v>13071.922500000001</v>
          </cell>
          <cell r="T342">
            <v>74675.769230769234</v>
          </cell>
          <cell r="U342">
            <v>113164.35839743591</v>
          </cell>
          <cell r="V342">
            <v>0</v>
          </cell>
        </row>
        <row r="343">
          <cell r="A343" t="str">
            <v>TBDAL50MPA</v>
          </cell>
          <cell r="B343">
            <v>130</v>
          </cell>
          <cell r="C343" t="str">
            <v>Trạm bơm dầu áp lực 50MPa (ZB4-400)</v>
          </cell>
          <cell r="D343" t="str">
            <v>ca</v>
          </cell>
          <cell r="E343">
            <v>180</v>
          </cell>
          <cell r="F343">
            <v>20</v>
          </cell>
          <cell r="G343">
            <v>6.5</v>
          </cell>
          <cell r="H343">
            <v>5</v>
          </cell>
          <cell r="I343">
            <v>19000</v>
          </cell>
          <cell r="J343">
            <v>19.5</v>
          </cell>
          <cell r="K343" t="str">
            <v>Kwh</v>
          </cell>
          <cell r="L343">
            <v>0</v>
          </cell>
          <cell r="M343" t="str">
            <v>1x4/7</v>
          </cell>
          <cell r="N343">
            <v>20055.555555555558</v>
          </cell>
          <cell r="O343">
            <v>6861.1111111111113</v>
          </cell>
          <cell r="P343">
            <v>5277.7777777777774</v>
          </cell>
          <cell r="Q343">
            <v>17452.5</v>
          </cell>
          <cell r="R343">
            <v>1221.6750000000002</v>
          </cell>
          <cell r="S343">
            <v>18674.174999999999</v>
          </cell>
          <cell r="T343">
            <v>74675.769230769234</v>
          </cell>
          <cell r="U343">
            <v>125544.38867521368</v>
          </cell>
          <cell r="V343">
            <v>0</v>
          </cell>
        </row>
        <row r="344">
          <cell r="C344" t="str">
            <v>Xe nâng hàng - sức nâng:</v>
          </cell>
          <cell r="L344">
            <v>0</v>
          </cell>
          <cell r="V344">
            <v>0</v>
          </cell>
        </row>
        <row r="345">
          <cell r="A345" t="str">
            <v>XNH1,5T</v>
          </cell>
          <cell r="B345">
            <v>131</v>
          </cell>
          <cell r="C345" t="str">
            <v>Xe nâng hàng 1,5T</v>
          </cell>
          <cell r="D345" t="str">
            <v>ca</v>
          </cell>
          <cell r="E345">
            <v>240</v>
          </cell>
          <cell r="F345">
            <v>17</v>
          </cell>
          <cell r="G345">
            <v>3.74</v>
          </cell>
          <cell r="H345">
            <v>5</v>
          </cell>
          <cell r="I345">
            <v>120510</v>
          </cell>
          <cell r="J345">
            <v>7.92</v>
          </cell>
          <cell r="K345" t="str">
            <v>lítdiezel</v>
          </cell>
          <cell r="L345">
            <v>0</v>
          </cell>
          <cell r="M345" t="str">
            <v>1x4/7</v>
          </cell>
          <cell r="N345">
            <v>81093.187500000015</v>
          </cell>
          <cell r="O345">
            <v>18779.475000000002</v>
          </cell>
          <cell r="P345">
            <v>25106.25</v>
          </cell>
          <cell r="Q345">
            <v>62385.681599999996</v>
          </cell>
          <cell r="R345">
            <v>3119.2840799999999</v>
          </cell>
          <cell r="S345">
            <v>65504.965679999994</v>
          </cell>
          <cell r="T345">
            <v>74675.769230769234</v>
          </cell>
          <cell r="U345">
            <v>265159.64741076925</v>
          </cell>
          <cell r="V345">
            <v>0</v>
          </cell>
        </row>
        <row r="346">
          <cell r="A346" t="str">
            <v>XNH2T</v>
          </cell>
          <cell r="B346">
            <v>132</v>
          </cell>
          <cell r="C346" t="str">
            <v>Xe nâng hàng 2T</v>
          </cell>
          <cell r="D346" t="str">
            <v>ca</v>
          </cell>
          <cell r="E346">
            <v>240</v>
          </cell>
          <cell r="F346">
            <v>16</v>
          </cell>
          <cell r="G346">
            <v>3.52</v>
          </cell>
          <cell r="H346">
            <v>5</v>
          </cell>
          <cell r="I346">
            <v>138580</v>
          </cell>
          <cell r="J346">
            <v>9</v>
          </cell>
          <cell r="K346" t="str">
            <v>lítdiezel</v>
          </cell>
          <cell r="L346">
            <v>0</v>
          </cell>
          <cell r="M346" t="str">
            <v>1x4/7</v>
          </cell>
          <cell r="N346">
            <v>87767.333333333328</v>
          </cell>
          <cell r="O346">
            <v>20325.066666666669</v>
          </cell>
          <cell r="P346">
            <v>28870.833333333332</v>
          </cell>
          <cell r="Q346">
            <v>70892.819999999992</v>
          </cell>
          <cell r="R346">
            <v>3544.6409999999996</v>
          </cell>
          <cell r="S346">
            <v>74437.460999999996</v>
          </cell>
          <cell r="T346">
            <v>74675.769230769234</v>
          </cell>
          <cell r="U346">
            <v>286076.4635641026</v>
          </cell>
          <cell r="V346">
            <v>0</v>
          </cell>
        </row>
        <row r="347">
          <cell r="A347" t="str">
            <v>XNH3T</v>
          </cell>
          <cell r="B347">
            <v>133</v>
          </cell>
          <cell r="C347" t="str">
            <v>Xe nâng hàng 3T</v>
          </cell>
          <cell r="D347" t="str">
            <v>ca</v>
          </cell>
          <cell r="E347">
            <v>240</v>
          </cell>
          <cell r="F347">
            <v>16</v>
          </cell>
          <cell r="G347">
            <v>3.52</v>
          </cell>
          <cell r="H347">
            <v>5</v>
          </cell>
          <cell r="I347">
            <v>173040</v>
          </cell>
          <cell r="J347">
            <v>10.08</v>
          </cell>
          <cell r="K347" t="str">
            <v>lítdiezel</v>
          </cell>
          <cell r="L347">
            <v>0</v>
          </cell>
          <cell r="M347" t="str">
            <v>1x4/7</v>
          </cell>
          <cell r="N347">
            <v>109592.00000000001</v>
          </cell>
          <cell r="O347">
            <v>25379.200000000004</v>
          </cell>
          <cell r="P347">
            <v>36050</v>
          </cell>
          <cell r="Q347">
            <v>79399.958400000003</v>
          </cell>
          <cell r="R347">
            <v>3969.9979200000002</v>
          </cell>
          <cell r="S347">
            <v>83369.956319999998</v>
          </cell>
          <cell r="T347">
            <v>74675.769230769234</v>
          </cell>
          <cell r="U347">
            <v>329066.92555076926</v>
          </cell>
          <cell r="V347">
            <v>0</v>
          </cell>
        </row>
        <row r="348">
          <cell r="A348" t="str">
            <v>XNH3,2T</v>
          </cell>
          <cell r="B348">
            <v>134</v>
          </cell>
          <cell r="C348" t="str">
            <v>Xe nâng hàng 3,2T</v>
          </cell>
          <cell r="D348" t="str">
            <v>ca</v>
          </cell>
          <cell r="E348">
            <v>240</v>
          </cell>
          <cell r="F348">
            <v>16</v>
          </cell>
          <cell r="G348">
            <v>3.52</v>
          </cell>
          <cell r="H348">
            <v>5</v>
          </cell>
          <cell r="I348">
            <v>190400</v>
          </cell>
          <cell r="J348">
            <v>11.52</v>
          </cell>
          <cell r="K348" t="str">
            <v>lítdiezel</v>
          </cell>
          <cell r="L348">
            <v>0</v>
          </cell>
          <cell r="M348" t="str">
            <v>1x4/7</v>
          </cell>
          <cell r="N348">
            <v>120586.66666666666</v>
          </cell>
          <cell r="O348">
            <v>27925.333333333336</v>
          </cell>
          <cell r="P348">
            <v>39666.666666666664</v>
          </cell>
          <cell r="Q348">
            <v>90742.809599999993</v>
          </cell>
          <cell r="R348">
            <v>4537.14048</v>
          </cell>
          <cell r="S348">
            <v>95279.950079999995</v>
          </cell>
          <cell r="T348">
            <v>74675.769230769234</v>
          </cell>
          <cell r="U348">
            <v>358134.38597743592</v>
          </cell>
          <cell r="V348">
            <v>0</v>
          </cell>
        </row>
        <row r="349">
          <cell r="A349" t="str">
            <v>XNH3,5T</v>
          </cell>
          <cell r="B349">
            <v>135</v>
          </cell>
          <cell r="C349" t="str">
            <v>Xe nâng hàng 3,5T</v>
          </cell>
          <cell r="D349" t="str">
            <v>ca</v>
          </cell>
          <cell r="E349">
            <v>240</v>
          </cell>
          <cell r="F349">
            <v>16</v>
          </cell>
          <cell r="G349">
            <v>3.52</v>
          </cell>
          <cell r="H349">
            <v>5</v>
          </cell>
          <cell r="I349">
            <v>213731</v>
          </cell>
          <cell r="J349">
            <v>14.4</v>
          </cell>
          <cell r="K349" t="str">
            <v>lítdiezel</v>
          </cell>
          <cell r="L349">
            <v>0</v>
          </cell>
          <cell r="M349" t="str">
            <v>1x4/7</v>
          </cell>
          <cell r="N349">
            <v>135362.96666666667</v>
          </cell>
          <cell r="O349">
            <v>31347.213333333333</v>
          </cell>
          <cell r="P349">
            <v>44527.291666666672</v>
          </cell>
          <cell r="Q349">
            <v>113428.512</v>
          </cell>
          <cell r="R349">
            <v>5671.4256000000005</v>
          </cell>
          <cell r="S349">
            <v>119099.9376</v>
          </cell>
          <cell r="T349">
            <v>74675.769230769234</v>
          </cell>
          <cell r="U349">
            <v>405013.17849743593</v>
          </cell>
          <cell r="V349">
            <v>0</v>
          </cell>
        </row>
        <row r="350">
          <cell r="A350" t="str">
            <v>XNH5T</v>
          </cell>
          <cell r="B350">
            <v>136</v>
          </cell>
          <cell r="C350" t="str">
            <v>Xe nâng hàng 5T</v>
          </cell>
          <cell r="D350" t="str">
            <v>ca</v>
          </cell>
          <cell r="E350">
            <v>240</v>
          </cell>
          <cell r="F350">
            <v>14</v>
          </cell>
          <cell r="G350">
            <v>3.08</v>
          </cell>
          <cell r="H350">
            <v>5</v>
          </cell>
          <cell r="I350">
            <v>280476</v>
          </cell>
          <cell r="J350">
            <v>16.2</v>
          </cell>
          <cell r="K350" t="str">
            <v>lítdiezel</v>
          </cell>
          <cell r="L350">
            <v>476842.90499999997</v>
          </cell>
          <cell r="M350" t="str">
            <v>1x4/7</v>
          </cell>
          <cell r="N350">
            <v>155430.45000000001</v>
          </cell>
          <cell r="O350">
            <v>35994.42</v>
          </cell>
          <cell r="P350">
            <v>58432.500000000007</v>
          </cell>
          <cell r="Q350">
            <v>127607.07599999999</v>
          </cell>
          <cell r="R350">
            <v>6380.3537999999999</v>
          </cell>
          <cell r="S350">
            <v>133987.42979999998</v>
          </cell>
          <cell r="T350">
            <v>74675.769230769234</v>
          </cell>
          <cell r="U350">
            <v>458520.56903076923</v>
          </cell>
          <cell r="V350">
            <v>476842.90499999997</v>
          </cell>
          <cell r="W350">
            <v>434580</v>
          </cell>
        </row>
        <row r="351">
          <cell r="C351" t="str">
            <v>Máy nâng phục vụ thi công hầm - sức nâng:</v>
          </cell>
          <cell r="L351">
            <v>0</v>
          </cell>
          <cell r="V351">
            <v>0</v>
          </cell>
        </row>
        <row r="352">
          <cell r="A352" t="str">
            <v>MNTL-135CV</v>
          </cell>
          <cell r="B352">
            <v>131</v>
          </cell>
          <cell r="C352" t="str">
            <v>Máy nâng phục vụ thi công hầm 135cv</v>
          </cell>
          <cell r="D352" t="str">
            <v>ca</v>
          </cell>
          <cell r="E352">
            <v>240</v>
          </cell>
          <cell r="F352">
            <v>14</v>
          </cell>
          <cell r="G352">
            <v>3.08</v>
          </cell>
          <cell r="H352">
            <v>6</v>
          </cell>
          <cell r="I352">
            <v>524598</v>
          </cell>
          <cell r="J352">
            <v>44.55</v>
          </cell>
          <cell r="K352" t="str">
            <v>lítdiezel</v>
          </cell>
          <cell r="L352">
            <v>802214.83650000009</v>
          </cell>
          <cell r="M352" t="str">
            <v>1x4/7</v>
          </cell>
          <cell r="N352">
            <v>290714.72499999998</v>
          </cell>
          <cell r="O352">
            <v>67323.41</v>
          </cell>
          <cell r="P352">
            <v>131149.49999999997</v>
          </cell>
          <cell r="Q352">
            <v>350919.45899999997</v>
          </cell>
          <cell r="R352">
            <v>17545.972949999999</v>
          </cell>
          <cell r="S352">
            <v>368465.43195</v>
          </cell>
          <cell r="T352">
            <v>74675.769230769234</v>
          </cell>
          <cell r="U352">
            <v>932328.83618076926</v>
          </cell>
          <cell r="V352">
            <v>802214.83650000009</v>
          </cell>
          <cell r="W352">
            <v>731114</v>
          </cell>
        </row>
        <row r="353">
          <cell r="C353" t="str">
            <v>Máy trộn bê tông - dung tích:</v>
          </cell>
          <cell r="L353">
            <v>0</v>
          </cell>
          <cell r="V353">
            <v>0</v>
          </cell>
        </row>
        <row r="354">
          <cell r="A354" t="str">
            <v>MTBT100lít</v>
          </cell>
          <cell r="B354">
            <v>132</v>
          </cell>
          <cell r="C354" t="str">
            <v>Máy trộn bêtông 100lít</v>
          </cell>
          <cell r="D354" t="str">
            <v>ca</v>
          </cell>
          <cell r="E354">
            <v>110</v>
          </cell>
          <cell r="F354">
            <v>20</v>
          </cell>
          <cell r="G354">
            <v>6.5</v>
          </cell>
          <cell r="H354">
            <v>5</v>
          </cell>
          <cell r="I354">
            <v>10320</v>
          </cell>
          <cell r="J354">
            <v>6.72</v>
          </cell>
          <cell r="K354" t="str">
            <v>Kwh</v>
          </cell>
          <cell r="L354">
            <v>97531.260750000001</v>
          </cell>
          <cell r="M354" t="str">
            <v>1x3/7</v>
          </cell>
          <cell r="N354">
            <v>17825.454545454548</v>
          </cell>
          <cell r="O354">
            <v>6098.1818181818189</v>
          </cell>
          <cell r="P354">
            <v>4690.909090909091</v>
          </cell>
          <cell r="Q354">
            <v>6014.4</v>
          </cell>
          <cell r="R354">
            <v>421.00800000000004</v>
          </cell>
          <cell r="S354">
            <v>6435.4079999999994</v>
          </cell>
          <cell r="T354">
            <v>65952.692307692312</v>
          </cell>
          <cell r="U354">
            <v>101002.64576223778</v>
          </cell>
          <cell r="V354">
            <v>97531.260750000001</v>
          </cell>
          <cell r="W354">
            <v>88887</v>
          </cell>
        </row>
        <row r="355">
          <cell r="A355" t="str">
            <v>MTBT150lít</v>
          </cell>
          <cell r="B355">
            <v>133</v>
          </cell>
          <cell r="C355" t="str">
            <v>Máy trộn bêtông 150lít</v>
          </cell>
          <cell r="D355" t="str">
            <v>ca</v>
          </cell>
          <cell r="E355">
            <v>110</v>
          </cell>
          <cell r="F355">
            <v>20</v>
          </cell>
          <cell r="G355">
            <v>6.5</v>
          </cell>
          <cell r="H355">
            <v>5</v>
          </cell>
          <cell r="I355">
            <v>13200</v>
          </cell>
          <cell r="J355">
            <v>8.4</v>
          </cell>
          <cell r="K355" t="str">
            <v>Kwh</v>
          </cell>
          <cell r="L355">
            <v>0</v>
          </cell>
          <cell r="M355" t="str">
            <v>1x3/7</v>
          </cell>
          <cell r="N355">
            <v>22800</v>
          </cell>
          <cell r="O355">
            <v>7800</v>
          </cell>
          <cell r="P355">
            <v>6000</v>
          </cell>
          <cell r="Q355">
            <v>7518</v>
          </cell>
          <cell r="R355">
            <v>526.2600000000001</v>
          </cell>
          <cell r="S355">
            <v>8044.26</v>
          </cell>
          <cell r="T355">
            <v>65952.692307692312</v>
          </cell>
          <cell r="U355">
            <v>110596.95230769232</v>
          </cell>
          <cell r="V355">
            <v>0</v>
          </cell>
        </row>
        <row r="356">
          <cell r="A356" t="str">
            <v>MTBT200lít</v>
          </cell>
          <cell r="B356">
            <v>134</v>
          </cell>
          <cell r="C356" t="str">
            <v>Máy trộn bêtông 200lít</v>
          </cell>
          <cell r="D356" t="str">
            <v>ca</v>
          </cell>
          <cell r="E356">
            <v>110</v>
          </cell>
          <cell r="F356">
            <v>20</v>
          </cell>
          <cell r="G356">
            <v>6.5</v>
          </cell>
          <cell r="H356">
            <v>5</v>
          </cell>
          <cell r="I356">
            <v>14580</v>
          </cell>
          <cell r="J356">
            <v>9.6</v>
          </cell>
          <cell r="K356" t="str">
            <v>Kwh</v>
          </cell>
          <cell r="L356">
            <v>0</v>
          </cell>
          <cell r="M356" t="str">
            <v>1x3/7</v>
          </cell>
          <cell r="N356">
            <v>25183.636363636368</v>
          </cell>
          <cell r="O356">
            <v>8615.454545454546</v>
          </cell>
          <cell r="P356">
            <v>6627.272727272727</v>
          </cell>
          <cell r="Q356">
            <v>8592</v>
          </cell>
          <cell r="R356">
            <v>601.44000000000005</v>
          </cell>
          <cell r="S356">
            <v>9193.44</v>
          </cell>
          <cell r="T356">
            <v>65952.692307692312</v>
          </cell>
          <cell r="U356">
            <v>115572.49594405596</v>
          </cell>
          <cell r="V356">
            <v>0</v>
          </cell>
        </row>
        <row r="357">
          <cell r="A357" t="str">
            <v>MTBT250lít</v>
          </cell>
          <cell r="B357">
            <v>132</v>
          </cell>
          <cell r="C357" t="str">
            <v>Máy trộn bêtông 250lít</v>
          </cell>
          <cell r="D357" t="str">
            <v>ca</v>
          </cell>
          <cell r="E357">
            <v>110</v>
          </cell>
          <cell r="F357">
            <v>20</v>
          </cell>
          <cell r="G357">
            <v>6.5</v>
          </cell>
          <cell r="H357">
            <v>5</v>
          </cell>
          <cell r="I357">
            <v>19505</v>
          </cell>
          <cell r="J357">
            <v>10.8</v>
          </cell>
          <cell r="K357" t="str">
            <v>Kwh</v>
          </cell>
          <cell r="L357">
            <v>161014.85399999999</v>
          </cell>
          <cell r="M357" t="str">
            <v>1x3/7</v>
          </cell>
          <cell r="N357">
            <v>33690.454545454551</v>
          </cell>
          <cell r="O357">
            <v>11525.681818181818</v>
          </cell>
          <cell r="P357">
            <v>8865.9090909090901</v>
          </cell>
          <cell r="Q357">
            <v>9666</v>
          </cell>
          <cell r="R357">
            <v>676.62000000000012</v>
          </cell>
          <cell r="S357">
            <v>10342.620000000001</v>
          </cell>
          <cell r="T357">
            <v>65952.692307692312</v>
          </cell>
          <cell r="U357">
            <v>130377.35776223778</v>
          </cell>
          <cell r="V357">
            <v>161014.85399999999</v>
          </cell>
          <cell r="W357">
            <v>146744</v>
          </cell>
        </row>
        <row r="358">
          <cell r="A358" t="str">
            <v>MTBT425lít</v>
          </cell>
          <cell r="B358">
            <v>133</v>
          </cell>
          <cell r="C358" t="str">
            <v>Máy trộn bêtông 425lít</v>
          </cell>
          <cell r="D358" t="str">
            <v>ca</v>
          </cell>
          <cell r="E358">
            <v>110</v>
          </cell>
          <cell r="F358">
            <v>20</v>
          </cell>
          <cell r="G358">
            <v>6.5</v>
          </cell>
          <cell r="H358">
            <v>5</v>
          </cell>
          <cell r="I358">
            <v>34992</v>
          </cell>
          <cell r="J358">
            <v>24</v>
          </cell>
          <cell r="K358" t="str">
            <v>Kwh</v>
          </cell>
          <cell r="L358">
            <v>0</v>
          </cell>
          <cell r="M358" t="str">
            <v>1x4/7</v>
          </cell>
          <cell r="N358">
            <v>60440.727272727279</v>
          </cell>
          <cell r="O358">
            <v>20677.090909090908</v>
          </cell>
          <cell r="P358">
            <v>15905.454545454548</v>
          </cell>
          <cell r="Q358">
            <v>21480</v>
          </cell>
          <cell r="R358">
            <v>1503.6000000000001</v>
          </cell>
          <cell r="S358">
            <v>22983.599999999999</v>
          </cell>
          <cell r="T358">
            <v>74675.769230769234</v>
          </cell>
          <cell r="U358">
            <v>194682.64195804199</v>
          </cell>
          <cell r="V358">
            <v>0</v>
          </cell>
        </row>
        <row r="359">
          <cell r="A359" t="str">
            <v>MTBT500lít</v>
          </cell>
          <cell r="B359">
            <v>134</v>
          </cell>
          <cell r="C359" t="str">
            <v>Máy trộn bêtông 500lít</v>
          </cell>
          <cell r="D359" t="str">
            <v>ca</v>
          </cell>
          <cell r="E359">
            <v>140</v>
          </cell>
          <cell r="F359">
            <v>20</v>
          </cell>
          <cell r="G359">
            <v>6.5</v>
          </cell>
          <cell r="H359">
            <v>5</v>
          </cell>
          <cell r="I359">
            <v>44955</v>
          </cell>
          <cell r="J359">
            <v>33.6</v>
          </cell>
          <cell r="K359" t="str">
            <v>Kwh</v>
          </cell>
          <cell r="L359">
            <v>217078.84274999998</v>
          </cell>
          <cell r="M359" t="str">
            <v>1x4/7</v>
          </cell>
          <cell r="N359">
            <v>61010.357142857145</v>
          </cell>
          <cell r="O359">
            <v>20871.96428571429</v>
          </cell>
          <cell r="P359">
            <v>16055.357142857143</v>
          </cell>
          <cell r="Q359">
            <v>30072</v>
          </cell>
          <cell r="R359">
            <v>2105.0400000000004</v>
          </cell>
          <cell r="S359">
            <v>32177.040000000001</v>
          </cell>
          <cell r="T359">
            <v>74675.769230769234</v>
          </cell>
          <cell r="U359">
            <v>204790.48780219781</v>
          </cell>
          <cell r="V359">
            <v>217078.84274999998</v>
          </cell>
          <cell r="W359">
            <v>197839</v>
          </cell>
        </row>
        <row r="360">
          <cell r="A360" t="str">
            <v>MTBT800lít</v>
          </cell>
          <cell r="B360">
            <v>135</v>
          </cell>
          <cell r="C360" t="str">
            <v>Máy trộn bêtông 800lít</v>
          </cell>
          <cell r="D360" t="str">
            <v>ca</v>
          </cell>
          <cell r="E360">
            <v>140</v>
          </cell>
          <cell r="F360">
            <v>20</v>
          </cell>
          <cell r="G360">
            <v>6.5</v>
          </cell>
          <cell r="H360">
            <v>5</v>
          </cell>
          <cell r="I360">
            <v>60750</v>
          </cell>
          <cell r="J360">
            <v>60</v>
          </cell>
          <cell r="K360" t="str">
            <v>Kwh</v>
          </cell>
          <cell r="L360">
            <v>0</v>
          </cell>
          <cell r="M360" t="str">
            <v>1x4/7</v>
          </cell>
          <cell r="N360">
            <v>82446.428571428565</v>
          </cell>
          <cell r="O360">
            <v>28205.357142857141</v>
          </cell>
          <cell r="P360">
            <v>21696.428571428572</v>
          </cell>
          <cell r="Q360">
            <v>53700</v>
          </cell>
          <cell r="R360">
            <v>3759.0000000000005</v>
          </cell>
          <cell r="S360">
            <v>57459</v>
          </cell>
          <cell r="T360">
            <v>74675.769230769234</v>
          </cell>
          <cell r="U360">
            <v>264482.98351648351</v>
          </cell>
          <cell r="V360">
            <v>0</v>
          </cell>
        </row>
        <row r="361">
          <cell r="A361" t="str">
            <v>MTBT1150lít</v>
          </cell>
          <cell r="B361">
            <v>136</v>
          </cell>
          <cell r="C361" t="str">
            <v>Máy trộn bêtông 1150lít</v>
          </cell>
          <cell r="D361" t="str">
            <v>ca</v>
          </cell>
          <cell r="E361">
            <v>140</v>
          </cell>
          <cell r="F361">
            <v>20</v>
          </cell>
          <cell r="G361">
            <v>6.3</v>
          </cell>
          <cell r="H361">
            <v>5</v>
          </cell>
          <cell r="I361">
            <v>77112</v>
          </cell>
          <cell r="J361">
            <v>72</v>
          </cell>
          <cell r="K361" t="str">
            <v>Kwh</v>
          </cell>
          <cell r="L361">
            <v>0</v>
          </cell>
          <cell r="M361" t="str">
            <v>1x4/7</v>
          </cell>
          <cell r="N361">
            <v>104651.99999999999</v>
          </cell>
          <cell r="O361">
            <v>34700.400000000001</v>
          </cell>
          <cell r="P361">
            <v>27540.000000000004</v>
          </cell>
          <cell r="Q361">
            <v>64440</v>
          </cell>
          <cell r="R361">
            <v>4510.8</v>
          </cell>
          <cell r="S361">
            <v>68950.8</v>
          </cell>
          <cell r="T361">
            <v>74675.769230769234</v>
          </cell>
          <cell r="U361">
            <v>310518.96923076926</v>
          </cell>
          <cell r="V361">
            <v>0</v>
          </cell>
        </row>
        <row r="362">
          <cell r="A362" t="str">
            <v>MTBT1600lít</v>
          </cell>
          <cell r="B362">
            <v>137</v>
          </cell>
          <cell r="C362" t="str">
            <v>Máy trộn bêtông 1600lít</v>
          </cell>
          <cell r="D362" t="str">
            <v>ca</v>
          </cell>
          <cell r="E362">
            <v>140</v>
          </cell>
          <cell r="F362">
            <v>20</v>
          </cell>
          <cell r="G362">
            <v>6.3</v>
          </cell>
          <cell r="H362">
            <v>5</v>
          </cell>
          <cell r="I362">
            <v>105827</v>
          </cell>
          <cell r="J362">
            <v>96</v>
          </cell>
          <cell r="K362" t="str">
            <v>Kwh</v>
          </cell>
          <cell r="L362">
            <v>0</v>
          </cell>
          <cell r="M362" t="str">
            <v>1x4/7</v>
          </cell>
          <cell r="N362">
            <v>143622.35714285713</v>
          </cell>
          <cell r="O362">
            <v>47622.15</v>
          </cell>
          <cell r="P362">
            <v>37795.357142857145</v>
          </cell>
          <cell r="Q362">
            <v>85920</v>
          </cell>
          <cell r="R362">
            <v>6014.4000000000005</v>
          </cell>
          <cell r="S362">
            <v>91934.399999999994</v>
          </cell>
          <cell r="T362">
            <v>74675.769230769234</v>
          </cell>
          <cell r="U362">
            <v>395650.0335164835</v>
          </cell>
          <cell r="V362">
            <v>0</v>
          </cell>
        </row>
        <row r="363">
          <cell r="C363" t="str">
            <v>Máy trộn vữa - dung tích:</v>
          </cell>
          <cell r="L363">
            <v>0</v>
          </cell>
          <cell r="V363">
            <v>0</v>
          </cell>
        </row>
        <row r="364">
          <cell r="A364" t="str">
            <v>MTV80lít</v>
          </cell>
          <cell r="B364">
            <v>133</v>
          </cell>
          <cell r="C364" t="str">
            <v>Máy trộn vữa 80lít</v>
          </cell>
          <cell r="D364" t="str">
            <v>ca</v>
          </cell>
          <cell r="E364">
            <v>120</v>
          </cell>
          <cell r="F364">
            <v>20</v>
          </cell>
          <cell r="G364">
            <v>6.8</v>
          </cell>
          <cell r="H364">
            <v>5</v>
          </cell>
          <cell r="I364">
            <v>8250</v>
          </cell>
          <cell r="J364">
            <v>5.28</v>
          </cell>
          <cell r="K364" t="str">
            <v>Kwh</v>
          </cell>
          <cell r="L364">
            <v>82706.316000000006</v>
          </cell>
          <cell r="M364" t="str">
            <v>1x3/7</v>
          </cell>
          <cell r="N364">
            <v>13750</v>
          </cell>
          <cell r="O364">
            <v>4675</v>
          </cell>
          <cell r="P364">
            <v>3437.5</v>
          </cell>
          <cell r="Q364">
            <v>4725.6000000000004</v>
          </cell>
          <cell r="R364">
            <v>330.79200000000003</v>
          </cell>
          <cell r="S364">
            <v>5056.3920000000007</v>
          </cell>
          <cell r="T364">
            <v>65952.692307692312</v>
          </cell>
          <cell r="U364">
            <v>92871.584307692305</v>
          </cell>
          <cell r="V364">
            <v>82706.316000000006</v>
          </cell>
          <cell r="W364">
            <v>75376</v>
          </cell>
        </row>
        <row r="365">
          <cell r="A365" t="str">
            <v>MTV110lít</v>
          </cell>
          <cell r="B365">
            <v>134</v>
          </cell>
          <cell r="C365" t="str">
            <v>Máy trộn vữa 110lít</v>
          </cell>
          <cell r="D365" t="str">
            <v>ca</v>
          </cell>
          <cell r="E365">
            <v>120</v>
          </cell>
          <cell r="F365">
            <v>20</v>
          </cell>
          <cell r="G365">
            <v>6.8</v>
          </cell>
          <cell r="H365">
            <v>5</v>
          </cell>
          <cell r="I365">
            <v>9500</v>
          </cell>
          <cell r="J365">
            <v>7.68</v>
          </cell>
          <cell r="K365" t="str">
            <v>Kwh</v>
          </cell>
          <cell r="L365">
            <v>0</v>
          </cell>
          <cell r="M365" t="str">
            <v>1x3/7</v>
          </cell>
          <cell r="N365">
            <v>15833.333333333334</v>
          </cell>
          <cell r="O365">
            <v>5383.333333333333</v>
          </cell>
          <cell r="P365">
            <v>3958.3333333333335</v>
          </cell>
          <cell r="Q365">
            <v>6873.5999999999995</v>
          </cell>
          <cell r="R365">
            <v>481.15199999999999</v>
          </cell>
          <cell r="S365">
            <v>7354.7519999999995</v>
          </cell>
          <cell r="T365">
            <v>65952.692307692312</v>
          </cell>
          <cell r="U365">
            <v>98482.44430769232</v>
          </cell>
          <cell r="V365">
            <v>0</v>
          </cell>
        </row>
        <row r="366">
          <cell r="A366" t="str">
            <v>MTV150lít</v>
          </cell>
          <cell r="B366">
            <v>135</v>
          </cell>
          <cell r="C366" t="str">
            <v>Máy trộn vữa 150lít</v>
          </cell>
          <cell r="D366" t="str">
            <v>ca</v>
          </cell>
          <cell r="E366">
            <v>120</v>
          </cell>
          <cell r="F366">
            <v>20</v>
          </cell>
          <cell r="G366">
            <v>6.8</v>
          </cell>
          <cell r="H366">
            <v>5</v>
          </cell>
          <cell r="I366">
            <v>11500</v>
          </cell>
          <cell r="J366">
            <v>8.4</v>
          </cell>
          <cell r="K366" t="str">
            <v>Kwh</v>
          </cell>
          <cell r="L366">
            <v>0</v>
          </cell>
          <cell r="M366" t="str">
            <v>1x3/7</v>
          </cell>
          <cell r="N366">
            <v>18208.333333333332</v>
          </cell>
          <cell r="O366">
            <v>6516.666666666667</v>
          </cell>
          <cell r="P366">
            <v>4791.666666666667</v>
          </cell>
          <cell r="Q366">
            <v>7518</v>
          </cell>
          <cell r="R366">
            <v>526.2600000000001</v>
          </cell>
          <cell r="S366">
            <v>8044.26</v>
          </cell>
          <cell r="T366">
            <v>65952.692307692312</v>
          </cell>
          <cell r="U366">
            <v>103513.61897435898</v>
          </cell>
          <cell r="V366">
            <v>0</v>
          </cell>
        </row>
        <row r="367">
          <cell r="A367" t="str">
            <v>MTV200lít</v>
          </cell>
          <cell r="B367">
            <v>136</v>
          </cell>
          <cell r="C367" t="str">
            <v>Máy trộn vữa 200lít</v>
          </cell>
          <cell r="D367" t="str">
            <v>ca</v>
          </cell>
          <cell r="E367">
            <v>120</v>
          </cell>
          <cell r="F367">
            <v>20</v>
          </cell>
          <cell r="G367">
            <v>6.8</v>
          </cell>
          <cell r="H367">
            <v>5</v>
          </cell>
          <cell r="I367">
            <v>13275</v>
          </cell>
          <cell r="J367">
            <v>9.6</v>
          </cell>
          <cell r="K367" t="str">
            <v>Kwh</v>
          </cell>
          <cell r="L367">
            <v>0</v>
          </cell>
          <cell r="M367" t="str">
            <v>1x3/7</v>
          </cell>
          <cell r="N367">
            <v>21018.75</v>
          </cell>
          <cell r="O367">
            <v>7522.5</v>
          </cell>
          <cell r="P367">
            <v>5531.25</v>
          </cell>
          <cell r="Q367">
            <v>8592</v>
          </cell>
          <cell r="R367">
            <v>601.44000000000005</v>
          </cell>
          <cell r="S367">
            <v>9193.44</v>
          </cell>
          <cell r="T367">
            <v>65952.692307692312</v>
          </cell>
          <cell r="U367">
            <v>109218.63230769231</v>
          </cell>
          <cell r="V367">
            <v>0</v>
          </cell>
        </row>
        <row r="368">
          <cell r="A368" t="str">
            <v>MTV250lít</v>
          </cell>
          <cell r="B368">
            <v>137</v>
          </cell>
          <cell r="C368" t="str">
            <v>Máy trộn vữa 250lít</v>
          </cell>
          <cell r="D368" t="str">
            <v>ca</v>
          </cell>
          <cell r="E368">
            <v>120</v>
          </cell>
          <cell r="F368">
            <v>20</v>
          </cell>
          <cell r="G368">
            <v>6.8</v>
          </cell>
          <cell r="H368">
            <v>5</v>
          </cell>
          <cell r="I368">
            <v>14844</v>
          </cell>
          <cell r="J368">
            <v>10.8</v>
          </cell>
          <cell r="K368" t="str">
            <v>Kwh</v>
          </cell>
          <cell r="L368">
            <v>0</v>
          </cell>
          <cell r="M368" t="str">
            <v>1x3/7</v>
          </cell>
          <cell r="N368">
            <v>23503</v>
          </cell>
          <cell r="O368">
            <v>8411.6</v>
          </cell>
          <cell r="P368">
            <v>6185</v>
          </cell>
          <cell r="Q368">
            <v>9666</v>
          </cell>
          <cell r="R368">
            <v>676.62000000000012</v>
          </cell>
          <cell r="S368">
            <v>10342.620000000001</v>
          </cell>
          <cell r="T368">
            <v>65952.692307692312</v>
          </cell>
          <cell r="U368">
            <v>114394.91230769231</v>
          </cell>
          <cell r="V368">
            <v>0</v>
          </cell>
        </row>
        <row r="369">
          <cell r="A369" t="str">
            <v>MTV325lít</v>
          </cell>
          <cell r="B369">
            <v>138</v>
          </cell>
          <cell r="C369" t="str">
            <v>Máy trộn vữa 325lít</v>
          </cell>
          <cell r="D369" t="str">
            <v>ca</v>
          </cell>
          <cell r="E369">
            <v>120</v>
          </cell>
          <cell r="F369">
            <v>20</v>
          </cell>
          <cell r="G369">
            <v>6.8</v>
          </cell>
          <cell r="H369">
            <v>5</v>
          </cell>
          <cell r="I369">
            <v>20869</v>
          </cell>
          <cell r="J369">
            <v>16.8</v>
          </cell>
          <cell r="K369" t="str">
            <v>Kwh</v>
          </cell>
          <cell r="L369">
            <v>0</v>
          </cell>
          <cell r="M369" t="str">
            <v>1x3/7</v>
          </cell>
          <cell r="N369">
            <v>33042.583333333336</v>
          </cell>
          <cell r="O369">
            <v>11825.766666666666</v>
          </cell>
          <cell r="P369">
            <v>8695.4166666666661</v>
          </cell>
          <cell r="Q369">
            <v>15036</v>
          </cell>
          <cell r="R369">
            <v>1052.5200000000002</v>
          </cell>
          <cell r="S369">
            <v>16088.52</v>
          </cell>
          <cell r="T369">
            <v>65952.692307692312</v>
          </cell>
          <cell r="U369">
            <v>135604.97897435899</v>
          </cell>
          <cell r="V369">
            <v>0</v>
          </cell>
        </row>
        <row r="370">
          <cell r="C370" t="str">
            <v>Trạm trộn bê tông - năng suất:</v>
          </cell>
          <cell r="L370">
            <v>0</v>
          </cell>
          <cell r="V370">
            <v>0</v>
          </cell>
        </row>
        <row r="371">
          <cell r="A371" t="str">
            <v>TTBT16m³/h</v>
          </cell>
          <cell r="B371">
            <v>138</v>
          </cell>
          <cell r="C371" t="str">
            <v>Trạm trộn bêtông 16m³/h</v>
          </cell>
          <cell r="D371" t="str">
            <v>ca</v>
          </cell>
          <cell r="E371">
            <v>220</v>
          </cell>
          <cell r="F371">
            <v>18</v>
          </cell>
          <cell r="G371">
            <v>5.8</v>
          </cell>
          <cell r="H371">
            <v>5</v>
          </cell>
          <cell r="I371">
            <v>595400</v>
          </cell>
          <cell r="J371">
            <v>92.4</v>
          </cell>
          <cell r="K371" t="str">
            <v>Kwh</v>
          </cell>
          <cell r="L371">
            <v>1162618.66875</v>
          </cell>
          <cell r="M371" t="str">
            <v>1x3/7+1x5/7</v>
          </cell>
          <cell r="N371">
            <v>462788.18181818177</v>
          </cell>
          <cell r="O371">
            <v>156969.09090909091</v>
          </cell>
          <cell r="P371">
            <v>135318.18181818182</v>
          </cell>
          <cell r="Q371">
            <v>82698</v>
          </cell>
          <cell r="R371">
            <v>5788.8600000000006</v>
          </cell>
          <cell r="S371">
            <v>88486.86</v>
          </cell>
          <cell r="T371">
            <v>151096.15384615384</v>
          </cell>
          <cell r="U371">
            <v>994658.46839160845</v>
          </cell>
          <cell r="V371">
            <v>1162618.66875</v>
          </cell>
          <cell r="W371">
            <v>1059575</v>
          </cell>
        </row>
        <row r="372">
          <cell r="A372" t="str">
            <v>TTBT20m³/h</v>
          </cell>
          <cell r="B372">
            <v>139</v>
          </cell>
          <cell r="C372" t="str">
            <v>Trạm trộn bêtông 20m³/h</v>
          </cell>
          <cell r="D372" t="str">
            <v>ca</v>
          </cell>
          <cell r="E372">
            <v>220</v>
          </cell>
          <cell r="F372">
            <v>18</v>
          </cell>
          <cell r="G372">
            <v>5.6</v>
          </cell>
          <cell r="H372">
            <v>5</v>
          </cell>
          <cell r="I372">
            <v>700500</v>
          </cell>
          <cell r="J372">
            <v>92.4</v>
          </cell>
          <cell r="K372" t="str">
            <v>Kwh</v>
          </cell>
          <cell r="L372">
            <v>0</v>
          </cell>
          <cell r="M372" t="str">
            <v>1x3/7+1x5/7</v>
          </cell>
          <cell r="N372">
            <v>544479.54545454553</v>
          </cell>
          <cell r="O372">
            <v>178309.09090909088</v>
          </cell>
          <cell r="P372">
            <v>159204.54545454544</v>
          </cell>
          <cell r="Q372">
            <v>82698</v>
          </cell>
          <cell r="R372">
            <v>5788.8600000000006</v>
          </cell>
          <cell r="S372">
            <v>88486.86</v>
          </cell>
          <cell r="T372">
            <v>151096.15384615384</v>
          </cell>
          <cell r="U372">
            <v>1121576.1956643357</v>
          </cell>
          <cell r="V372">
            <v>0</v>
          </cell>
        </row>
        <row r="373">
          <cell r="A373" t="str">
            <v>TTBT22m³/h</v>
          </cell>
          <cell r="B373">
            <v>140</v>
          </cell>
          <cell r="C373" t="str">
            <v>Trạm trộn bêtông 22 m³/h</v>
          </cell>
          <cell r="D373" t="str">
            <v>ca</v>
          </cell>
          <cell r="E373">
            <v>220</v>
          </cell>
          <cell r="F373">
            <v>18</v>
          </cell>
          <cell r="G373">
            <v>5.6</v>
          </cell>
          <cell r="H373">
            <v>5</v>
          </cell>
          <cell r="I373">
            <v>781990</v>
          </cell>
          <cell r="J373">
            <v>99</v>
          </cell>
          <cell r="K373" t="str">
            <v>Kwh</v>
          </cell>
          <cell r="L373">
            <v>1449982.9575</v>
          </cell>
          <cell r="M373" t="str">
            <v>1x3/7+1x5/7</v>
          </cell>
          <cell r="N373">
            <v>607819.50000000012</v>
          </cell>
          <cell r="O373">
            <v>199051.99999999997</v>
          </cell>
          <cell r="P373">
            <v>177725</v>
          </cell>
          <cell r="Q373">
            <v>88605</v>
          </cell>
          <cell r="R373">
            <v>6202.35</v>
          </cell>
          <cell r="S373">
            <v>94807.35</v>
          </cell>
          <cell r="T373">
            <v>151096.15384615384</v>
          </cell>
          <cell r="U373">
            <v>1230500.0038461538</v>
          </cell>
          <cell r="V373">
            <v>1449982.9575</v>
          </cell>
          <cell r="W373">
            <v>1321470</v>
          </cell>
        </row>
        <row r="374">
          <cell r="A374" t="str">
            <v>TTBT25m³/h</v>
          </cell>
          <cell r="B374">
            <v>141</v>
          </cell>
          <cell r="C374" t="str">
            <v>Trạm trộn bêtông 25 m³/h</v>
          </cell>
          <cell r="D374" t="str">
            <v>ca</v>
          </cell>
          <cell r="E374">
            <v>220</v>
          </cell>
          <cell r="F374">
            <v>18</v>
          </cell>
          <cell r="G374">
            <v>5.6</v>
          </cell>
          <cell r="H374">
            <v>5</v>
          </cell>
          <cell r="I374">
            <v>828909</v>
          </cell>
          <cell r="J374">
            <v>115.5</v>
          </cell>
          <cell r="K374" t="str">
            <v>Kwh</v>
          </cell>
          <cell r="L374">
            <v>1580376.8557500001</v>
          </cell>
          <cell r="M374" t="str">
            <v>1x3/7+1x5/7</v>
          </cell>
          <cell r="N374">
            <v>644288.35909090913</v>
          </cell>
          <cell r="O374">
            <v>210995.01818181816</v>
          </cell>
          <cell r="P374">
            <v>188388.40909090912</v>
          </cell>
          <cell r="Q374">
            <v>103372.5</v>
          </cell>
          <cell r="R374">
            <v>7236.0750000000007</v>
          </cell>
          <cell r="S374">
            <v>110608.575</v>
          </cell>
          <cell r="T374">
            <v>151096.15384615384</v>
          </cell>
          <cell r="U374">
            <v>1305376.5152097901</v>
          </cell>
          <cell r="V374">
            <v>1580376.8557500001</v>
          </cell>
          <cell r="W374">
            <v>1440307</v>
          </cell>
        </row>
        <row r="375">
          <cell r="A375" t="str">
            <v>TTBT30m³/h</v>
          </cell>
          <cell r="B375">
            <v>142</v>
          </cell>
          <cell r="C375" t="str">
            <v>Trạm trộn bêtông 30 m³/h</v>
          </cell>
          <cell r="D375" t="str">
            <v>ca</v>
          </cell>
          <cell r="E375">
            <v>220</v>
          </cell>
          <cell r="F375">
            <v>18</v>
          </cell>
          <cell r="G375">
            <v>5.6</v>
          </cell>
          <cell r="H375">
            <v>5</v>
          </cell>
          <cell r="I375">
            <v>1047270</v>
          </cell>
          <cell r="J375">
            <v>171.6</v>
          </cell>
          <cell r="K375" t="str">
            <v>Kwh</v>
          </cell>
          <cell r="L375">
            <v>1810824.5925</v>
          </cell>
          <cell r="M375" t="str">
            <v>2x3/7+1x5/7</v>
          </cell>
          <cell r="N375">
            <v>814014.40909090894</v>
          </cell>
          <cell r="O375">
            <v>266577.81818181818</v>
          </cell>
          <cell r="P375">
            <v>238015.90909090909</v>
          </cell>
          <cell r="Q375">
            <v>153582</v>
          </cell>
          <cell r="R375">
            <v>10750.740000000002</v>
          </cell>
          <cell r="S375">
            <v>164332.74</v>
          </cell>
          <cell r="T375">
            <v>217048.84615384616</v>
          </cell>
          <cell r="U375">
            <v>1699989.7225174825</v>
          </cell>
          <cell r="V375">
            <v>1810824.5925</v>
          </cell>
          <cell r="W375">
            <v>1650330</v>
          </cell>
        </row>
        <row r="376">
          <cell r="A376" t="str">
            <v>TTBT50m³/h</v>
          </cell>
          <cell r="B376">
            <v>143</v>
          </cell>
          <cell r="C376" t="str">
            <v>Trạm trộn bêtông 50 m³/h</v>
          </cell>
          <cell r="D376" t="str">
            <v>ca</v>
          </cell>
          <cell r="E376">
            <v>220</v>
          </cell>
          <cell r="F376">
            <v>18</v>
          </cell>
          <cell r="G376">
            <v>5.6</v>
          </cell>
          <cell r="H376">
            <v>5</v>
          </cell>
          <cell r="I376">
            <v>1764815</v>
          </cell>
          <cell r="J376">
            <v>198</v>
          </cell>
          <cell r="K376" t="str">
            <v>Kwh</v>
          </cell>
          <cell r="L376">
            <v>2290194.4642500002</v>
          </cell>
          <cell r="M376" t="str">
            <v>2x3/7+1x5/7</v>
          </cell>
          <cell r="N376">
            <v>1371742.5681818181</v>
          </cell>
          <cell r="O376">
            <v>449225.63636363629</v>
          </cell>
          <cell r="P376">
            <v>401094.31818181818</v>
          </cell>
          <cell r="Q376">
            <v>177210</v>
          </cell>
          <cell r="R376">
            <v>12404.7</v>
          </cell>
          <cell r="S376">
            <v>189614.7</v>
          </cell>
          <cell r="T376">
            <v>217048.84615384616</v>
          </cell>
          <cell r="U376">
            <v>2628726.0688811187</v>
          </cell>
          <cell r="V376">
            <v>2290194.4642500002</v>
          </cell>
          <cell r="W376">
            <v>2087213</v>
          </cell>
        </row>
        <row r="377">
          <cell r="A377" t="str">
            <v>TTBT60m³/h</v>
          </cell>
          <cell r="B377">
            <v>144</v>
          </cell>
          <cell r="C377" t="str">
            <v>Trạm trộn bêtông 60 m³/h</v>
          </cell>
          <cell r="D377" t="str">
            <v>ca</v>
          </cell>
          <cell r="E377">
            <v>220</v>
          </cell>
          <cell r="F377">
            <v>17</v>
          </cell>
          <cell r="G377">
            <v>5.25</v>
          </cell>
          <cell r="H377">
            <v>5</v>
          </cell>
          <cell r="I377">
            <v>1941297</v>
          </cell>
          <cell r="J377">
            <v>265.2</v>
          </cell>
          <cell r="K377" t="str">
            <v>Kwh</v>
          </cell>
          <cell r="L377">
            <v>0</v>
          </cell>
          <cell r="M377" t="str">
            <v>2x3/7+1x5/7</v>
          </cell>
          <cell r="N377">
            <v>1425088.4795454545</v>
          </cell>
          <cell r="O377">
            <v>463264.05681818182</v>
          </cell>
          <cell r="P377">
            <v>441203.86363636365</v>
          </cell>
          <cell r="Q377">
            <v>237354</v>
          </cell>
          <cell r="R377">
            <v>16614.780000000002</v>
          </cell>
          <cell r="S377">
            <v>253968.78</v>
          </cell>
          <cell r="T377">
            <v>217048.84615384616</v>
          </cell>
          <cell r="U377">
            <v>2800574.0261538457</v>
          </cell>
          <cell r="V377">
            <v>0</v>
          </cell>
        </row>
        <row r="378">
          <cell r="A378" t="str">
            <v>TTBT75m³/h</v>
          </cell>
          <cell r="B378">
            <v>145</v>
          </cell>
          <cell r="C378" t="str">
            <v>Trạm trộn bêtông 75 m³/h</v>
          </cell>
          <cell r="D378" t="str">
            <v>ca</v>
          </cell>
          <cell r="E378">
            <v>220</v>
          </cell>
          <cell r="F378">
            <v>17</v>
          </cell>
          <cell r="G378">
            <v>5.25</v>
          </cell>
          <cell r="H378">
            <v>5</v>
          </cell>
          <cell r="I378">
            <v>2372880</v>
          </cell>
          <cell r="J378">
            <v>417.6</v>
          </cell>
          <cell r="K378" t="str">
            <v>Kwh</v>
          </cell>
          <cell r="L378">
            <v>3551089.4861538461</v>
          </cell>
          <cell r="M378" t="str">
            <v>2x3/7+1x4/7+1x6/7</v>
          </cell>
          <cell r="N378">
            <v>1741909.6363636365</v>
          </cell>
          <cell r="O378">
            <v>566255.45454545459</v>
          </cell>
          <cell r="P378">
            <v>539290.90909090906</v>
          </cell>
          <cell r="Q378">
            <v>373752</v>
          </cell>
          <cell r="R378">
            <v>26162.640000000003</v>
          </cell>
          <cell r="S378">
            <v>399914.64</v>
          </cell>
          <cell r="T378">
            <v>303718.84615384619</v>
          </cell>
          <cell r="U378">
            <v>3551089.4861538461</v>
          </cell>
          <cell r="V378">
            <v>0</v>
          </cell>
        </row>
        <row r="379">
          <cell r="A379" t="str">
            <v>TTBT125m³/h</v>
          </cell>
          <cell r="B379">
            <v>146</v>
          </cell>
          <cell r="C379" t="str">
            <v>Trạm trộn bêtông 125 m³/h</v>
          </cell>
          <cell r="D379" t="str">
            <v>ca</v>
          </cell>
          <cell r="E379">
            <v>220</v>
          </cell>
          <cell r="F379">
            <v>17</v>
          </cell>
          <cell r="G379">
            <v>5.25</v>
          </cell>
          <cell r="H379">
            <v>5</v>
          </cell>
          <cell r="I379">
            <v>4465000</v>
          </cell>
          <cell r="J379">
            <v>445.5</v>
          </cell>
          <cell r="K379" t="str">
            <v>Kwh</v>
          </cell>
          <cell r="L379">
            <v>4725747.12225</v>
          </cell>
          <cell r="M379" t="str">
            <v>2x3/7+1x4/7+1x6/7</v>
          </cell>
          <cell r="N379">
            <v>3277715.9090909092</v>
          </cell>
          <cell r="O379">
            <v>1065511.3636363635</v>
          </cell>
          <cell r="P379">
            <v>1014772.7272727273</v>
          </cell>
          <cell r="Q379">
            <v>398722.5</v>
          </cell>
          <cell r="R379">
            <v>27910.575000000004</v>
          </cell>
          <cell r="S379">
            <v>426633.07500000001</v>
          </cell>
          <cell r="T379">
            <v>303718.84615384619</v>
          </cell>
          <cell r="U379">
            <v>6088351.9211538462</v>
          </cell>
          <cell r="V379">
            <v>4725747.12225</v>
          </cell>
          <cell r="W379">
            <v>4306901</v>
          </cell>
        </row>
        <row r="380">
          <cell r="A380" t="str">
            <v>TTBT160m³/h</v>
          </cell>
          <cell r="B380">
            <v>147</v>
          </cell>
          <cell r="C380" t="str">
            <v>Trạm trộn bêtông 160 m³/h</v>
          </cell>
          <cell r="D380" t="str">
            <v>ca</v>
          </cell>
          <cell r="E380">
            <v>220</v>
          </cell>
          <cell r="F380">
            <v>17</v>
          </cell>
          <cell r="G380">
            <v>5</v>
          </cell>
          <cell r="H380">
            <v>5</v>
          </cell>
          <cell r="I380">
            <v>4688300</v>
          </cell>
          <cell r="J380">
            <v>553.1</v>
          </cell>
          <cell r="K380" t="str">
            <v>Kwh</v>
          </cell>
          <cell r="L380">
            <v>5065563.25275</v>
          </cell>
          <cell r="M380" t="str">
            <v>2x3/7+1x4/7+1x6/7</v>
          </cell>
          <cell r="N380">
            <v>3441638.4090909096</v>
          </cell>
          <cell r="O380">
            <v>1065522.7272727273</v>
          </cell>
          <cell r="P380">
            <v>1065522.7272727273</v>
          </cell>
          <cell r="Q380">
            <v>495024.5</v>
          </cell>
          <cell r="R380">
            <v>34651.715000000004</v>
          </cell>
          <cell r="S380">
            <v>529676.21499999997</v>
          </cell>
          <cell r="T380">
            <v>303718.84615384619</v>
          </cell>
          <cell r="U380">
            <v>6406078.9247902101</v>
          </cell>
          <cell r="V380">
            <v>5065563.25275</v>
          </cell>
          <cell r="W380">
            <v>4616599</v>
          </cell>
        </row>
        <row r="381">
          <cell r="C381" t="str">
            <v>Máy bơm vữa  - năng suất:</v>
          </cell>
          <cell r="L381">
            <v>0</v>
          </cell>
          <cell r="V381">
            <v>0</v>
          </cell>
        </row>
        <row r="382">
          <cell r="A382" t="str">
            <v>MBV2m³/h</v>
          </cell>
          <cell r="B382">
            <v>147</v>
          </cell>
          <cell r="C382" t="str">
            <v>Máy bơm vữa 2m³/h</v>
          </cell>
          <cell r="D382" t="str">
            <v>ca</v>
          </cell>
          <cell r="E382">
            <v>110</v>
          </cell>
          <cell r="F382">
            <v>20</v>
          </cell>
          <cell r="G382">
            <v>6.6</v>
          </cell>
          <cell r="H382">
            <v>5</v>
          </cell>
          <cell r="I382">
            <v>42750</v>
          </cell>
          <cell r="J382">
            <v>12.6</v>
          </cell>
          <cell r="K382" t="str">
            <v>Kwh</v>
          </cell>
          <cell r="L382">
            <v>188421.9645</v>
          </cell>
          <cell r="M382" t="str">
            <v>1x4/7</v>
          </cell>
          <cell r="N382">
            <v>73840.909090909088</v>
          </cell>
          <cell r="O382">
            <v>25650</v>
          </cell>
          <cell r="P382">
            <v>19431.81818181818</v>
          </cell>
          <cell r="Q382">
            <v>11277</v>
          </cell>
          <cell r="R382">
            <v>789.3900000000001</v>
          </cell>
          <cell r="S382">
            <v>12066.39</v>
          </cell>
          <cell r="T382">
            <v>74675.769230769234</v>
          </cell>
          <cell r="U382">
            <v>205664.8865034965</v>
          </cell>
          <cell r="V382">
            <v>188421.9645</v>
          </cell>
          <cell r="W382">
            <v>171722</v>
          </cell>
        </row>
        <row r="383">
          <cell r="A383" t="str">
            <v>MBV4m³/h</v>
          </cell>
          <cell r="B383">
            <v>148</v>
          </cell>
          <cell r="C383" t="str">
            <v>Máy bơm vữa 4m³/h</v>
          </cell>
          <cell r="D383" t="str">
            <v>ca</v>
          </cell>
          <cell r="E383">
            <v>110</v>
          </cell>
          <cell r="F383">
            <v>20</v>
          </cell>
          <cell r="G383">
            <v>6.6</v>
          </cell>
          <cell r="H383">
            <v>5</v>
          </cell>
          <cell r="I383">
            <v>53775</v>
          </cell>
          <cell r="J383">
            <v>16.2</v>
          </cell>
          <cell r="K383" t="str">
            <v>Kwh</v>
          </cell>
          <cell r="L383">
            <v>249807.61575</v>
          </cell>
          <cell r="M383" t="str">
            <v>1x4/7</v>
          </cell>
          <cell r="N383">
            <v>92884.090909090912</v>
          </cell>
          <cell r="O383">
            <v>32265</v>
          </cell>
          <cell r="P383">
            <v>24443.18181818182</v>
          </cell>
          <cell r="Q383">
            <v>14499</v>
          </cell>
          <cell r="R383">
            <v>1014.9300000000001</v>
          </cell>
          <cell r="S383">
            <v>15513.93</v>
          </cell>
          <cell r="T383">
            <v>74675.769230769234</v>
          </cell>
          <cell r="U383">
            <v>239781.97195804195</v>
          </cell>
          <cell r="V383">
            <v>249807.61575</v>
          </cell>
          <cell r="W383">
            <v>227667</v>
          </cell>
        </row>
        <row r="384">
          <cell r="A384" t="str">
            <v>MBV4m³/h(kíp)</v>
          </cell>
          <cell r="B384">
            <v>152</v>
          </cell>
          <cell r="C384" t="str">
            <v>Máy bơm vữa 4m³/h</v>
          </cell>
          <cell r="D384" t="str">
            <v>kíp</v>
          </cell>
          <cell r="L384">
            <v>0</v>
          </cell>
          <cell r="U384">
            <v>0</v>
          </cell>
          <cell r="V384">
            <v>0</v>
          </cell>
        </row>
        <row r="385">
          <cell r="A385" t="str">
            <v>MBV6m³/h</v>
          </cell>
          <cell r="B385">
            <v>149</v>
          </cell>
          <cell r="C385" t="str">
            <v>Máy bơm vữa 6m³/h</v>
          </cell>
          <cell r="D385" t="str">
            <v>ca</v>
          </cell>
          <cell r="E385">
            <v>110</v>
          </cell>
          <cell r="F385">
            <v>20</v>
          </cell>
          <cell r="G385">
            <v>6.6</v>
          </cell>
          <cell r="H385">
            <v>5</v>
          </cell>
          <cell r="I385">
            <v>69240</v>
          </cell>
          <cell r="J385">
            <v>19.8</v>
          </cell>
          <cell r="K385" t="str">
            <v>Kwh</v>
          </cell>
          <cell r="L385">
            <v>306287.46224999998</v>
          </cell>
          <cell r="M385" t="str">
            <v>1x3/7+1x4/7</v>
          </cell>
          <cell r="N385">
            <v>119596.36363636363</v>
          </cell>
          <cell r="O385">
            <v>41544</v>
          </cell>
          <cell r="P385">
            <v>31472.727272727272</v>
          </cell>
          <cell r="Q385">
            <v>17721</v>
          </cell>
          <cell r="R385">
            <v>1240.47</v>
          </cell>
          <cell r="S385">
            <v>18961.47</v>
          </cell>
          <cell r="T385">
            <v>140628.46153846156</v>
          </cell>
          <cell r="U385">
            <v>352203.02244755247</v>
          </cell>
          <cell r="V385">
            <v>306287.46224999998</v>
          </cell>
          <cell r="W385">
            <v>279141</v>
          </cell>
        </row>
        <row r="386">
          <cell r="A386" t="str">
            <v>MBV9m³/h</v>
          </cell>
          <cell r="B386">
            <v>150</v>
          </cell>
          <cell r="C386" t="str">
            <v>Máy bơm vữa 9m³/h</v>
          </cell>
          <cell r="D386" t="str">
            <v>ca</v>
          </cell>
          <cell r="E386">
            <v>110</v>
          </cell>
          <cell r="F386">
            <v>20</v>
          </cell>
          <cell r="G386">
            <v>6.6</v>
          </cell>
          <cell r="H386">
            <v>5</v>
          </cell>
          <cell r="I386">
            <v>87000</v>
          </cell>
          <cell r="J386">
            <v>33.75</v>
          </cell>
          <cell r="K386" t="str">
            <v>Kwh</v>
          </cell>
          <cell r="L386">
            <v>369064.4265</v>
          </cell>
          <cell r="M386" t="str">
            <v>1x3/7+1x4/7</v>
          </cell>
          <cell r="N386">
            <v>150272.72727272729</v>
          </cell>
          <cell r="O386">
            <v>52200</v>
          </cell>
          <cell r="P386">
            <v>39545.454545454544</v>
          </cell>
          <cell r="Q386">
            <v>30206.25</v>
          </cell>
          <cell r="R386">
            <v>2114.4375</v>
          </cell>
          <cell r="S386">
            <v>32320.6875</v>
          </cell>
          <cell r="T386">
            <v>140628.46153846156</v>
          </cell>
          <cell r="U386">
            <v>414967.33085664338</v>
          </cell>
          <cell r="V386">
            <v>369064.4265</v>
          </cell>
          <cell r="W386">
            <v>336354</v>
          </cell>
        </row>
        <row r="387">
          <cell r="A387" t="str">
            <v>MBV9m³/h(kíp)</v>
          </cell>
          <cell r="B387">
            <v>153</v>
          </cell>
          <cell r="C387" t="str">
            <v>Máy bơm vữa 9m³/h</v>
          </cell>
          <cell r="D387" t="str">
            <v>kíp</v>
          </cell>
          <cell r="L387">
            <v>0</v>
          </cell>
          <cell r="U387">
            <v>0</v>
          </cell>
          <cell r="V387">
            <v>0</v>
          </cell>
        </row>
        <row r="388">
          <cell r="A388" t="str">
            <v>MBV 32 - 50m³/h</v>
          </cell>
          <cell r="B388">
            <v>151</v>
          </cell>
          <cell r="C388" t="str">
            <v>Máy bơm vữa 32 - 50m³/h</v>
          </cell>
          <cell r="D388" t="str">
            <v>ca</v>
          </cell>
          <cell r="E388">
            <v>110</v>
          </cell>
          <cell r="F388">
            <v>20</v>
          </cell>
          <cell r="G388">
            <v>6.1</v>
          </cell>
          <cell r="H388">
            <v>5</v>
          </cell>
          <cell r="I388">
            <v>114439</v>
          </cell>
          <cell r="J388">
            <v>72</v>
          </cell>
          <cell r="K388" t="str">
            <v>Kwh</v>
          </cell>
          <cell r="L388">
            <v>465971.35200000001</v>
          </cell>
          <cell r="M388" t="str">
            <v>1x3/7+1x4/7</v>
          </cell>
          <cell r="N388">
            <v>197667.36363636365</v>
          </cell>
          <cell r="O388">
            <v>63461.627272727274</v>
          </cell>
          <cell r="P388">
            <v>52017.727272727279</v>
          </cell>
          <cell r="Q388">
            <v>64440</v>
          </cell>
          <cell r="R388">
            <v>4510.8</v>
          </cell>
          <cell r="S388">
            <v>68950.8</v>
          </cell>
          <cell r="T388">
            <v>140628.46153846156</v>
          </cell>
          <cell r="U388">
            <v>522725.97972027975</v>
          </cell>
          <cell r="V388">
            <v>465971.35200000001</v>
          </cell>
          <cell r="W388">
            <v>424672</v>
          </cell>
        </row>
        <row r="389">
          <cell r="C389" t="str">
            <v>Xe bơm bê tông, tự hành - năng suất:</v>
          </cell>
          <cell r="L389">
            <v>0</v>
          </cell>
          <cell r="V389">
            <v>0</v>
          </cell>
        </row>
        <row r="390">
          <cell r="A390" t="str">
            <v>XBBTTH50m3/h</v>
          </cell>
          <cell r="B390">
            <v>152</v>
          </cell>
          <cell r="C390" t="str">
            <v>Xe bơm be tông tự hành 50m³/h</v>
          </cell>
          <cell r="D390" t="str">
            <v>ca</v>
          </cell>
          <cell r="E390">
            <v>200</v>
          </cell>
          <cell r="F390">
            <v>14</v>
          </cell>
          <cell r="G390">
            <v>5.42</v>
          </cell>
          <cell r="H390">
            <v>6</v>
          </cell>
          <cell r="I390">
            <v>1680592</v>
          </cell>
          <cell r="J390">
            <v>52.8</v>
          </cell>
          <cell r="K390" t="str">
            <v>lítdiezel</v>
          </cell>
          <cell r="L390">
            <v>2259232.2637499999</v>
          </cell>
          <cell r="M390" t="str">
            <v>1x1/4 + 3/4L7,5-16,5T</v>
          </cell>
          <cell r="N390">
            <v>1117593.68</v>
          </cell>
          <cell r="O390">
            <v>455440.43200000003</v>
          </cell>
          <cell r="P390">
            <v>504177.59999999992</v>
          </cell>
          <cell r="Q390">
            <v>415904.54399999994</v>
          </cell>
          <cell r="R390">
            <v>20795.227199999998</v>
          </cell>
          <cell r="S390">
            <v>436699.77119999996</v>
          </cell>
          <cell r="T390">
            <v>160909.61538461538</v>
          </cell>
          <cell r="U390">
            <v>2674821.0985846152</v>
          </cell>
          <cell r="V390">
            <v>2259232.2637499999</v>
          </cell>
          <cell r="W390">
            <v>2058995</v>
          </cell>
        </row>
        <row r="391">
          <cell r="A391" t="str">
            <v>XBBTTH60m³/h</v>
          </cell>
          <cell r="B391">
            <v>153</v>
          </cell>
          <cell r="C391" t="str">
            <v>Xe bơm be tông tự hành 60m³/h</v>
          </cell>
          <cell r="D391" t="str">
            <v>ca</v>
          </cell>
          <cell r="E391">
            <v>200</v>
          </cell>
          <cell r="F391">
            <v>14</v>
          </cell>
          <cell r="G391">
            <v>5</v>
          </cell>
          <cell r="H391">
            <v>6</v>
          </cell>
          <cell r="I391">
            <v>1882263</v>
          </cell>
          <cell r="J391">
            <v>60</v>
          </cell>
          <cell r="K391" t="str">
            <v>lítdiezel</v>
          </cell>
          <cell r="L391">
            <v>0</v>
          </cell>
          <cell r="M391" t="str">
            <v>1x1/4 + 3/4L7,5-16,5T</v>
          </cell>
          <cell r="N391">
            <v>1251704.8950000003</v>
          </cell>
          <cell r="O391">
            <v>470565.75000000006</v>
          </cell>
          <cell r="P391">
            <v>564678.9</v>
          </cell>
          <cell r="Q391">
            <v>472618.8</v>
          </cell>
          <cell r="R391">
            <v>23630.940000000002</v>
          </cell>
          <cell r="S391">
            <v>496249.74</v>
          </cell>
          <cell r="T391">
            <v>160909.61538461538</v>
          </cell>
          <cell r="U391">
            <v>2944108.9003846156</v>
          </cell>
          <cell r="V391">
            <v>0</v>
          </cell>
        </row>
        <row r="392">
          <cell r="B392">
            <v>154</v>
          </cell>
          <cell r="C392" t="str">
            <v>Máy bơm bê tông kéo theo - năng suất:</v>
          </cell>
          <cell r="L392">
            <v>0</v>
          </cell>
          <cell r="V392">
            <v>0</v>
          </cell>
        </row>
        <row r="393">
          <cell r="A393" t="str">
            <v>MBBT 40-60m³/h</v>
          </cell>
          <cell r="B393">
            <v>155</v>
          </cell>
          <cell r="C393" t="str">
            <v>Máy bơm bê tông 40 - 60m³/h</v>
          </cell>
          <cell r="D393" t="str">
            <v>ca</v>
          </cell>
          <cell r="E393">
            <v>200</v>
          </cell>
          <cell r="F393">
            <v>14</v>
          </cell>
          <cell r="G393">
            <v>6.5</v>
          </cell>
          <cell r="H393">
            <v>5</v>
          </cell>
          <cell r="I393">
            <v>834043</v>
          </cell>
          <cell r="J393">
            <v>180.68</v>
          </cell>
          <cell r="K393" t="str">
            <v>Kwh</v>
          </cell>
          <cell r="L393">
            <v>1495958.8297499998</v>
          </cell>
          <cell r="M393" t="str">
            <v>1x1/4 + 3/4L7,5-16,5T</v>
          </cell>
          <cell r="N393">
            <v>554638.59499999997</v>
          </cell>
          <cell r="O393">
            <v>271063.97499999998</v>
          </cell>
          <cell r="P393">
            <v>208510.75</v>
          </cell>
          <cell r="Q393">
            <v>161708.6</v>
          </cell>
          <cell r="R393">
            <v>11319.602000000001</v>
          </cell>
          <cell r="S393">
            <v>173028.20200000002</v>
          </cell>
          <cell r="T393">
            <v>160909.61538461538</v>
          </cell>
          <cell r="U393">
            <v>1368151.1373846154</v>
          </cell>
          <cell r="V393">
            <v>1495958.8297499998</v>
          </cell>
          <cell r="W393">
            <v>1363371</v>
          </cell>
        </row>
        <row r="394">
          <cell r="A394" t="str">
            <v>MBBT 60-90m³/h</v>
          </cell>
          <cell r="B394">
            <v>156</v>
          </cell>
          <cell r="C394" t="str">
            <v>Máy bơm bê tông 60 - 90m³/h</v>
          </cell>
          <cell r="D394" t="str">
            <v>ca</v>
          </cell>
          <cell r="E394">
            <v>200</v>
          </cell>
          <cell r="F394">
            <v>14</v>
          </cell>
          <cell r="G394">
            <v>6.5</v>
          </cell>
          <cell r="H394">
            <v>5</v>
          </cell>
          <cell r="I394">
            <v>1146810</v>
          </cell>
          <cell r="J394">
            <v>247.5</v>
          </cell>
          <cell r="K394" t="str">
            <v>Kwh</v>
          </cell>
          <cell r="L394">
            <v>0</v>
          </cell>
          <cell r="M394" t="str">
            <v>1x1/4 + 3/4L7,5-16,5T</v>
          </cell>
          <cell r="N394">
            <v>762628.65000000014</v>
          </cell>
          <cell r="O394">
            <v>372713.25000000006</v>
          </cell>
          <cell r="P394">
            <v>286702.5</v>
          </cell>
          <cell r="Q394">
            <v>221512.5</v>
          </cell>
          <cell r="R394">
            <v>15505.875000000002</v>
          </cell>
          <cell r="S394">
            <v>237018.375</v>
          </cell>
          <cell r="T394">
            <v>160909.61538461538</v>
          </cell>
          <cell r="U394">
            <v>1819972.3903846154</v>
          </cell>
          <cell r="V394">
            <v>0</v>
          </cell>
        </row>
        <row r="395">
          <cell r="C395" t="str">
            <v>Máy phun vẩy - năng suất:</v>
          </cell>
          <cell r="L395">
            <v>0</v>
          </cell>
          <cell r="V395">
            <v>0</v>
          </cell>
        </row>
        <row r="396">
          <cell r="A396" t="str">
            <v>MPVXM1,5m³/h</v>
          </cell>
          <cell r="B396">
            <v>154</v>
          </cell>
          <cell r="C396" t="str">
            <v>Máy phun vữa xi măng 1,5m³/h</v>
          </cell>
          <cell r="D396" t="str">
            <v>ca</v>
          </cell>
          <cell r="E396">
            <v>260</v>
          </cell>
          <cell r="F396">
            <v>17</v>
          </cell>
          <cell r="G396">
            <v>4.74</v>
          </cell>
          <cell r="H396">
            <v>5</v>
          </cell>
          <cell r="I396">
            <v>1463979</v>
          </cell>
          <cell r="J396">
            <v>73.44</v>
          </cell>
          <cell r="K396" t="str">
            <v>lítdiezel</v>
          </cell>
          <cell r="L396">
            <v>2237008.3859907691</v>
          </cell>
          <cell r="M396" t="str">
            <v>1x4/7+1x6/7</v>
          </cell>
          <cell r="N396">
            <v>909356.18653846171</v>
          </cell>
          <cell r="O396">
            <v>266894.63307692308</v>
          </cell>
          <cell r="P396">
            <v>281534.42307692306</v>
          </cell>
          <cell r="Q396">
            <v>578485.41119999997</v>
          </cell>
          <cell r="R396">
            <v>28924.270560000001</v>
          </cell>
          <cell r="S396">
            <v>607409.68175999995</v>
          </cell>
          <cell r="T396">
            <v>171813.46153846156</v>
          </cell>
          <cell r="U396">
            <v>2237008.3859907691</v>
          </cell>
          <cell r="V396">
            <v>0</v>
          </cell>
        </row>
        <row r="397">
          <cell r="A397" t="str">
            <v>MPV2m³/h</v>
          </cell>
          <cell r="B397">
            <v>157</v>
          </cell>
          <cell r="C397" t="str">
            <v>Máy phun vữa 2m³/h</v>
          </cell>
          <cell r="D397" t="str">
            <v>ca</v>
          </cell>
          <cell r="E397">
            <v>260</v>
          </cell>
          <cell r="F397">
            <v>17</v>
          </cell>
          <cell r="G397">
            <v>4.74</v>
          </cell>
          <cell r="H397">
            <v>5</v>
          </cell>
          <cell r="I397">
            <v>1463979</v>
          </cell>
          <cell r="J397">
            <v>73.44</v>
          </cell>
          <cell r="K397" t="str">
            <v>lítdiezel</v>
          </cell>
          <cell r="L397">
            <v>0</v>
          </cell>
          <cell r="M397" t="str">
            <v>1x4/7+1x6/7</v>
          </cell>
          <cell r="N397">
            <v>909356.18653846171</v>
          </cell>
          <cell r="O397">
            <v>266894.63307692308</v>
          </cell>
          <cell r="P397">
            <v>281534.42307692306</v>
          </cell>
          <cell r="Q397">
            <v>578485.41119999997</v>
          </cell>
          <cell r="R397">
            <v>28924.270560000001</v>
          </cell>
          <cell r="S397">
            <v>607409.68175999995</v>
          </cell>
          <cell r="T397">
            <v>171813.46153846156</v>
          </cell>
          <cell r="U397">
            <v>2237008.3859907691</v>
          </cell>
          <cell r="V397">
            <v>0</v>
          </cell>
        </row>
        <row r="398">
          <cell r="A398" t="str">
            <v>MPV4m³/h</v>
          </cell>
          <cell r="B398">
            <v>158</v>
          </cell>
          <cell r="C398" t="str">
            <v>Máy phun vữa 4m³/h</v>
          </cell>
          <cell r="D398" t="str">
            <v>ca</v>
          </cell>
          <cell r="E398">
            <v>260</v>
          </cell>
          <cell r="F398">
            <v>17</v>
          </cell>
          <cell r="G398">
            <v>4.74</v>
          </cell>
          <cell r="H398">
            <v>5</v>
          </cell>
          <cell r="I398">
            <v>1463979</v>
          </cell>
          <cell r="J398">
            <v>73.44</v>
          </cell>
          <cell r="K398" t="str">
            <v>lítdiezel</v>
          </cell>
          <cell r="L398">
            <v>0</v>
          </cell>
          <cell r="M398" t="str">
            <v>1x4/7+1x6/7</v>
          </cell>
          <cell r="N398">
            <v>909356.18653846171</v>
          </cell>
          <cell r="O398">
            <v>266894.63307692308</v>
          </cell>
          <cell r="P398">
            <v>281534.42307692306</v>
          </cell>
          <cell r="Q398">
            <v>578485.41119999997</v>
          </cell>
          <cell r="R398">
            <v>28924.270560000001</v>
          </cell>
          <cell r="S398">
            <v>607409.68175999995</v>
          </cell>
          <cell r="T398">
            <v>171813.46153846156</v>
          </cell>
          <cell r="U398">
            <v>2237008.3859907691</v>
          </cell>
          <cell r="V398">
            <v>0</v>
          </cell>
        </row>
        <row r="399">
          <cell r="A399" t="str">
            <v>MPV9M3</v>
          </cell>
          <cell r="B399">
            <v>159</v>
          </cell>
          <cell r="C399" t="str">
            <v>Máy phun vẩy 9m³/h (AL285)</v>
          </cell>
          <cell r="D399" t="str">
            <v>ca</v>
          </cell>
          <cell r="E399">
            <v>180</v>
          </cell>
          <cell r="F399">
            <v>14</v>
          </cell>
          <cell r="G399">
            <v>4.92</v>
          </cell>
          <cell r="H399">
            <v>6</v>
          </cell>
          <cell r="I399">
            <v>1251280</v>
          </cell>
          <cell r="J399">
            <v>54</v>
          </cell>
          <cell r="K399" t="str">
            <v>Kwh</v>
          </cell>
          <cell r="L399">
            <v>1626969.3825000001</v>
          </cell>
          <cell r="M399" t="str">
            <v>2x3/7+1x4/7+1x6/7</v>
          </cell>
          <cell r="N399">
            <v>924556.88888888899</v>
          </cell>
          <cell r="O399">
            <v>342016.53333333333</v>
          </cell>
          <cell r="P399">
            <v>417093.33333333331</v>
          </cell>
          <cell r="Q399">
            <v>48330</v>
          </cell>
          <cell r="R399">
            <v>3383.1000000000004</v>
          </cell>
          <cell r="S399">
            <v>51713.1</v>
          </cell>
          <cell r="T399">
            <v>303718.84615384619</v>
          </cell>
          <cell r="U399">
            <v>2039098.7017094018</v>
          </cell>
          <cell r="V399">
            <v>1626969.3825000001</v>
          </cell>
          <cell r="W399">
            <v>1482770</v>
          </cell>
        </row>
        <row r="400">
          <cell r="A400" t="str">
            <v>MPV16M3</v>
          </cell>
          <cell r="B400">
            <v>160</v>
          </cell>
          <cell r="C400" t="str">
            <v>Máy phun vẩy 16m³/h (AL500)</v>
          </cell>
          <cell r="D400" t="str">
            <v>ca</v>
          </cell>
          <cell r="E400">
            <v>180</v>
          </cell>
          <cell r="F400">
            <v>14</v>
          </cell>
          <cell r="G400">
            <v>4.5</v>
          </cell>
          <cell r="H400">
            <v>6</v>
          </cell>
          <cell r="I400">
            <v>4860654</v>
          </cell>
          <cell r="J400">
            <v>429</v>
          </cell>
          <cell r="K400" t="str">
            <v>Kwh</v>
          </cell>
          <cell r="L400">
            <v>4421642.0902500004</v>
          </cell>
          <cell r="M400" t="str">
            <v>2x3/7+1x4/7+1x5/7+1x6/7</v>
          </cell>
          <cell r="N400">
            <v>3591483.2333333339</v>
          </cell>
          <cell r="O400">
            <v>1215163.5</v>
          </cell>
          <cell r="P400">
            <v>1620218</v>
          </cell>
          <cell r="Q400">
            <v>383955</v>
          </cell>
          <cell r="R400">
            <v>26876.850000000002</v>
          </cell>
          <cell r="S400">
            <v>410831.85</v>
          </cell>
          <cell r="T400">
            <v>388862.30769230769</v>
          </cell>
          <cell r="U400">
            <v>7226558.8910256419</v>
          </cell>
          <cell r="V400">
            <v>4421642.0902500004</v>
          </cell>
          <cell r="W400">
            <v>4029749</v>
          </cell>
        </row>
        <row r="401">
          <cell r="L401">
            <v>0</v>
          </cell>
          <cell r="V401">
            <v>0</v>
          </cell>
        </row>
        <row r="402">
          <cell r="A402" t="str">
            <v>MTBT SP500</v>
          </cell>
          <cell r="B402">
            <v>161</v>
          </cell>
          <cell r="C402" t="str">
            <v>Máy trải bê tông SP500</v>
          </cell>
          <cell r="D402" t="str">
            <v>ca</v>
          </cell>
          <cell r="E402">
            <v>180</v>
          </cell>
          <cell r="F402">
            <v>14</v>
          </cell>
          <cell r="G402">
            <v>4.2</v>
          </cell>
          <cell r="H402">
            <v>5</v>
          </cell>
          <cell r="I402">
            <v>5316500</v>
          </cell>
          <cell r="J402">
            <v>72.599999999999994</v>
          </cell>
          <cell r="K402" t="str">
            <v>lítdiezel</v>
          </cell>
          <cell r="L402">
            <v>8167312.3454999989</v>
          </cell>
          <cell r="M402" t="str">
            <v>1x6/7+1x5/7+2x3/7</v>
          </cell>
          <cell r="N402">
            <v>3928302.7777777785</v>
          </cell>
          <cell r="O402">
            <v>1240516.6666666667</v>
          </cell>
          <cell r="P402">
            <v>1476805.5555555555</v>
          </cell>
          <cell r="Q402">
            <v>571868.74799999991</v>
          </cell>
          <cell r="R402">
            <v>28593.437399999995</v>
          </cell>
          <cell r="S402">
            <v>600462.18539999984</v>
          </cell>
          <cell r="T402">
            <v>314186.5384615385</v>
          </cell>
          <cell r="U402">
            <v>7560273.7238615379</v>
          </cell>
          <cell r="V402">
            <v>8167312.3454999989</v>
          </cell>
          <cell r="W402">
            <v>7443438</v>
          </cell>
        </row>
        <row r="403">
          <cell r="A403" t="str">
            <v>BTBTĐBT</v>
          </cell>
          <cell r="B403">
            <v>162</v>
          </cell>
          <cell r="C403" t="str">
            <v>Bộ thiết bị treo đúc bê tông</v>
          </cell>
          <cell r="D403" t="str">
            <v>ca</v>
          </cell>
          <cell r="E403">
            <v>260</v>
          </cell>
          <cell r="F403">
            <v>17</v>
          </cell>
          <cell r="G403">
            <v>4.74</v>
          </cell>
          <cell r="H403">
            <v>5</v>
          </cell>
          <cell r="I403" t="str">
            <v>?</v>
          </cell>
          <cell r="J403">
            <v>73.44</v>
          </cell>
          <cell r="K403" t="str">
            <v>lítdiezel</v>
          </cell>
          <cell r="L403">
            <v>0</v>
          </cell>
          <cell r="M403" t="str">
            <v>1x4/7+1x6/7</v>
          </cell>
          <cell r="N403">
            <v>909356.18653846171</v>
          </cell>
          <cell r="O403">
            <v>266894.63307692308</v>
          </cell>
          <cell r="P403">
            <v>281534.42307692306</v>
          </cell>
          <cell r="Q403">
            <v>578485.41119999997</v>
          </cell>
          <cell r="R403">
            <v>28924.270560000001</v>
          </cell>
          <cell r="S403">
            <v>607409.68175999995</v>
          </cell>
          <cell r="T403">
            <v>171813.46153846156</v>
          </cell>
          <cell r="U403">
            <v>2237008.3859907691</v>
          </cell>
          <cell r="V403">
            <v>0</v>
          </cell>
        </row>
        <row r="404">
          <cell r="C404" t="str">
            <v>Máy đầm bê tông,đầm bàn-công suất:</v>
          </cell>
          <cell r="L404">
            <v>0</v>
          </cell>
          <cell r="V404">
            <v>0</v>
          </cell>
        </row>
        <row r="405">
          <cell r="A405" t="str">
            <v>ĐB0,4kw</v>
          </cell>
          <cell r="B405">
            <v>163</v>
          </cell>
          <cell r="C405" t="str">
            <v>Đầm bàn 0,4kw</v>
          </cell>
          <cell r="D405" t="str">
            <v>ca</v>
          </cell>
          <cell r="E405">
            <v>110</v>
          </cell>
          <cell r="F405">
            <v>25</v>
          </cell>
          <cell r="G405">
            <v>8.75</v>
          </cell>
          <cell r="H405">
            <v>4</v>
          </cell>
          <cell r="I405">
            <v>1890</v>
          </cell>
          <cell r="J405">
            <v>1.8</v>
          </cell>
          <cell r="K405" t="str">
            <v>Kwh</v>
          </cell>
          <cell r="L405">
            <v>0</v>
          </cell>
          <cell r="M405" t="str">
            <v>1x3/7</v>
          </cell>
          <cell r="N405">
            <v>4295.454545454546</v>
          </cell>
          <cell r="O405">
            <v>1503.409090909091</v>
          </cell>
          <cell r="P405">
            <v>687.27272727272737</v>
          </cell>
          <cell r="Q405">
            <v>1611</v>
          </cell>
          <cell r="R405">
            <v>112.77000000000001</v>
          </cell>
          <cell r="S405">
            <v>1723.77</v>
          </cell>
          <cell r="T405">
            <v>65952.692307692312</v>
          </cell>
          <cell r="U405">
            <v>74162.598671328684</v>
          </cell>
          <cell r="V405">
            <v>0</v>
          </cell>
        </row>
        <row r="406">
          <cell r="A406" t="str">
            <v>ĐB0,6kw</v>
          </cell>
          <cell r="B406">
            <v>164</v>
          </cell>
          <cell r="C406" t="str">
            <v>Đầm bàn 0,6kw</v>
          </cell>
          <cell r="D406" t="str">
            <v>ca</v>
          </cell>
          <cell r="E406">
            <v>110</v>
          </cell>
          <cell r="F406">
            <v>25</v>
          </cell>
          <cell r="G406">
            <v>8.75</v>
          </cell>
          <cell r="H406">
            <v>4</v>
          </cell>
          <cell r="I406">
            <v>2363</v>
          </cell>
          <cell r="J406">
            <v>2.7</v>
          </cell>
          <cell r="K406" t="str">
            <v>Kwh</v>
          </cell>
          <cell r="L406">
            <v>0</v>
          </cell>
          <cell r="M406" t="str">
            <v>1x3/7</v>
          </cell>
          <cell r="N406">
            <v>5370.454545454545</v>
          </cell>
          <cell r="O406">
            <v>1879.659090909091</v>
          </cell>
          <cell r="P406">
            <v>859.27272727272725</v>
          </cell>
          <cell r="Q406">
            <v>2416.5</v>
          </cell>
          <cell r="R406">
            <v>169.15500000000003</v>
          </cell>
          <cell r="S406">
            <v>2585.6550000000002</v>
          </cell>
          <cell r="T406">
            <v>65952.692307692312</v>
          </cell>
          <cell r="U406">
            <v>76647.733671328679</v>
          </cell>
          <cell r="V406">
            <v>0</v>
          </cell>
        </row>
        <row r="407">
          <cell r="A407" t="str">
            <v>ĐB0,8kw</v>
          </cell>
          <cell r="B407">
            <v>165</v>
          </cell>
          <cell r="C407" t="str">
            <v>Đầm bàn 0,8kw</v>
          </cell>
          <cell r="D407" t="str">
            <v>ca</v>
          </cell>
          <cell r="E407">
            <v>110</v>
          </cell>
          <cell r="F407">
            <v>25</v>
          </cell>
          <cell r="G407">
            <v>8.75</v>
          </cell>
          <cell r="H407">
            <v>4</v>
          </cell>
          <cell r="I407">
            <v>2835</v>
          </cell>
          <cell r="J407">
            <v>3.6</v>
          </cell>
          <cell r="K407" t="str">
            <v>Kwh</v>
          </cell>
          <cell r="L407">
            <v>0</v>
          </cell>
          <cell r="M407" t="str">
            <v>1x3/7</v>
          </cell>
          <cell r="N407">
            <v>6443.181818181818</v>
          </cell>
          <cell r="O407">
            <v>2255.113636363636</v>
          </cell>
          <cell r="P407">
            <v>1030.909090909091</v>
          </cell>
          <cell r="Q407">
            <v>3222</v>
          </cell>
          <cell r="R407">
            <v>225.54000000000002</v>
          </cell>
          <cell r="S407">
            <v>3447.54</v>
          </cell>
          <cell r="T407">
            <v>65952.692307692312</v>
          </cell>
          <cell r="U407">
            <v>79129.43685314685</v>
          </cell>
          <cell r="V407">
            <v>0</v>
          </cell>
        </row>
        <row r="408">
          <cell r="A408" t="str">
            <v>ĐB1kw</v>
          </cell>
          <cell r="B408">
            <v>166</v>
          </cell>
          <cell r="C408" t="str">
            <v>Đầm bàn 1kw</v>
          </cell>
          <cell r="D408" t="str">
            <v>ca</v>
          </cell>
          <cell r="E408">
            <v>110</v>
          </cell>
          <cell r="F408">
            <v>25</v>
          </cell>
          <cell r="G408">
            <v>8.75</v>
          </cell>
          <cell r="H408">
            <v>4</v>
          </cell>
          <cell r="I408">
            <v>3260</v>
          </cell>
          <cell r="J408">
            <v>4.5</v>
          </cell>
          <cell r="K408" t="str">
            <v>Kwh</v>
          </cell>
          <cell r="L408">
            <v>68065.70925</v>
          </cell>
          <cell r="M408" t="str">
            <v>1x3/7</v>
          </cell>
          <cell r="N408">
            <v>7409.090909090909</v>
          </cell>
          <cell r="O408">
            <v>2593.181818181818</v>
          </cell>
          <cell r="P408">
            <v>1185.4545454545455</v>
          </cell>
          <cell r="Q408">
            <v>4027.5</v>
          </cell>
          <cell r="R408">
            <v>281.92500000000001</v>
          </cell>
          <cell r="S408">
            <v>4309.4250000000002</v>
          </cell>
          <cell r="T408">
            <v>65952.692307692312</v>
          </cell>
          <cell r="U408">
            <v>81449.844580419594</v>
          </cell>
          <cell r="V408">
            <v>68065.70925</v>
          </cell>
          <cell r="W408">
            <v>62033</v>
          </cell>
        </row>
        <row r="409">
          <cell r="C409" t="str">
            <v>Máy đầm bê tông, đầm cạnh -công suất:</v>
          </cell>
          <cell r="L409">
            <v>0</v>
          </cell>
          <cell r="V409">
            <v>0</v>
          </cell>
        </row>
        <row r="410">
          <cell r="A410" t="str">
            <v>ĐC1kw</v>
          </cell>
          <cell r="B410">
            <v>167</v>
          </cell>
          <cell r="C410" t="str">
            <v>Đầm cạnh 1kw</v>
          </cell>
          <cell r="D410" t="str">
            <v>ca</v>
          </cell>
          <cell r="E410">
            <v>110</v>
          </cell>
          <cell r="F410">
            <v>25</v>
          </cell>
          <cell r="G410">
            <v>8.75</v>
          </cell>
          <cell r="H410">
            <v>4</v>
          </cell>
          <cell r="I410">
            <v>2550</v>
          </cell>
          <cell r="J410">
            <v>4.5</v>
          </cell>
          <cell r="K410" t="str">
            <v>Kwh</v>
          </cell>
          <cell r="L410">
            <v>73403.830499999996</v>
          </cell>
          <cell r="M410" t="str">
            <v>1x3/7</v>
          </cell>
          <cell r="N410">
            <v>5795.454545454546</v>
          </cell>
          <cell r="O410">
            <v>2028.409090909091</v>
          </cell>
          <cell r="P410">
            <v>927.27272727272725</v>
          </cell>
          <cell r="Q410">
            <v>4027.5</v>
          </cell>
          <cell r="R410">
            <v>281.92500000000001</v>
          </cell>
          <cell r="S410">
            <v>4309.4250000000002</v>
          </cell>
          <cell r="T410">
            <v>65952.692307692312</v>
          </cell>
          <cell r="U410">
            <v>79013.253671328683</v>
          </cell>
          <cell r="V410">
            <v>73403.830499999996</v>
          </cell>
          <cell r="W410">
            <v>66898</v>
          </cell>
        </row>
        <row r="411">
          <cell r="C411" t="str">
            <v>Máy đầm bê tông, đầm dùi-công suất:</v>
          </cell>
          <cell r="L411">
            <v>0</v>
          </cell>
        </row>
        <row r="412">
          <cell r="A412" t="str">
            <v>ĐD0,6kw</v>
          </cell>
          <cell r="B412">
            <v>168</v>
          </cell>
          <cell r="C412" t="str">
            <v>Đầm dùi 0,6kw</v>
          </cell>
          <cell r="D412" t="str">
            <v>ca</v>
          </cell>
          <cell r="E412">
            <v>110</v>
          </cell>
          <cell r="F412">
            <v>25</v>
          </cell>
          <cell r="G412">
            <v>8.75</v>
          </cell>
          <cell r="H412">
            <v>4</v>
          </cell>
          <cell r="I412">
            <v>2250</v>
          </cell>
          <cell r="J412">
            <v>2.7</v>
          </cell>
          <cell r="K412" t="str">
            <v>Kwh</v>
          </cell>
          <cell r="L412">
            <v>0</v>
          </cell>
          <cell r="M412" t="str">
            <v>1x3/7</v>
          </cell>
          <cell r="N412">
            <v>5113.6363636363631</v>
          </cell>
          <cell r="O412">
            <v>1789.7727272727273</v>
          </cell>
          <cell r="P412">
            <v>818.18181818181813</v>
          </cell>
          <cell r="Q412">
            <v>2416.5</v>
          </cell>
          <cell r="R412">
            <v>169.15500000000003</v>
          </cell>
          <cell r="S412">
            <v>2585.6550000000002</v>
          </cell>
          <cell r="T412">
            <v>65952.692307692312</v>
          </cell>
          <cell r="U412">
            <v>76259.938216783223</v>
          </cell>
          <cell r="V412">
            <v>0</v>
          </cell>
        </row>
        <row r="413">
          <cell r="A413" t="str">
            <v>ĐD0,8kw</v>
          </cell>
          <cell r="B413">
            <v>169</v>
          </cell>
          <cell r="C413" t="str">
            <v>Đầm dùi 0,8kw</v>
          </cell>
          <cell r="D413" t="str">
            <v>ca</v>
          </cell>
          <cell r="E413">
            <v>110</v>
          </cell>
          <cell r="F413">
            <v>25</v>
          </cell>
          <cell r="G413">
            <v>8.75</v>
          </cell>
          <cell r="H413">
            <v>4</v>
          </cell>
          <cell r="I413">
            <v>2970</v>
          </cell>
          <cell r="J413">
            <v>3.6</v>
          </cell>
          <cell r="K413" t="str">
            <v>Kwh</v>
          </cell>
          <cell r="L413">
            <v>0</v>
          </cell>
          <cell r="M413" t="str">
            <v>1x3/7</v>
          </cell>
          <cell r="N413">
            <v>6750</v>
          </cell>
          <cell r="O413">
            <v>2362.5</v>
          </cell>
          <cell r="P413">
            <v>1080</v>
          </cell>
          <cell r="Q413">
            <v>3222</v>
          </cell>
          <cell r="R413">
            <v>225.54000000000002</v>
          </cell>
          <cell r="S413">
            <v>3447.54</v>
          </cell>
          <cell r="T413">
            <v>65952.692307692312</v>
          </cell>
          <cell r="U413">
            <v>79592.73230769232</v>
          </cell>
          <cell r="V413">
            <v>0</v>
          </cell>
        </row>
        <row r="414">
          <cell r="A414" t="str">
            <v>ĐD1kw</v>
          </cell>
          <cell r="B414">
            <v>170</v>
          </cell>
          <cell r="C414" t="str">
            <v>Đầm dùi 1kw</v>
          </cell>
          <cell r="D414" t="str">
            <v>ca</v>
          </cell>
          <cell r="E414">
            <v>110</v>
          </cell>
          <cell r="F414">
            <v>20</v>
          </cell>
          <cell r="G414">
            <v>8.75</v>
          </cell>
          <cell r="H414">
            <v>4</v>
          </cell>
          <cell r="I414">
            <v>3393</v>
          </cell>
          <cell r="J414">
            <v>4.5</v>
          </cell>
          <cell r="K414" t="str">
            <v>Kwh</v>
          </cell>
          <cell r="L414">
            <v>0</v>
          </cell>
          <cell r="M414" t="str">
            <v>1x3/7</v>
          </cell>
          <cell r="N414">
            <v>6169.090909090909</v>
          </cell>
          <cell r="O414">
            <v>2698.9772727272725</v>
          </cell>
          <cell r="P414">
            <v>1233.8181818181818</v>
          </cell>
          <cell r="Q414">
            <v>4027.5</v>
          </cell>
          <cell r="R414">
            <v>281.92500000000001</v>
          </cell>
          <cell r="S414">
            <v>4309.4250000000002</v>
          </cell>
          <cell r="T414">
            <v>65952.692307692312</v>
          </cell>
          <cell r="U414">
            <v>80364.003671328683</v>
          </cell>
          <cell r="V414">
            <v>0</v>
          </cell>
        </row>
        <row r="415">
          <cell r="A415" t="str">
            <v>ĐD1,5kw</v>
          </cell>
          <cell r="B415">
            <v>171</v>
          </cell>
          <cell r="C415" t="str">
            <v>Đầm dùi 1,5kw</v>
          </cell>
          <cell r="D415" t="str">
            <v>ca</v>
          </cell>
          <cell r="E415">
            <v>110</v>
          </cell>
          <cell r="F415">
            <v>20</v>
          </cell>
          <cell r="G415">
            <v>8.75</v>
          </cell>
          <cell r="H415">
            <v>4</v>
          </cell>
          <cell r="I415">
            <v>3834</v>
          </cell>
          <cell r="J415">
            <v>6.75</v>
          </cell>
          <cell r="K415" t="str">
            <v>Kwh</v>
          </cell>
          <cell r="L415">
            <v>74512.053</v>
          </cell>
          <cell r="M415" t="str">
            <v>1x3/7</v>
          </cell>
          <cell r="N415">
            <v>6970.9090909090919</v>
          </cell>
          <cell r="O415">
            <v>3049.7727272727266</v>
          </cell>
          <cell r="P415">
            <v>1394.1818181818182</v>
          </cell>
          <cell r="Q415">
            <v>6041.25</v>
          </cell>
          <cell r="R415">
            <v>422.88750000000005</v>
          </cell>
          <cell r="S415">
            <v>6464.1374999999998</v>
          </cell>
          <cell r="T415">
            <v>65952.692307692312</v>
          </cell>
          <cell r="U415">
            <v>83831.693444055942</v>
          </cell>
          <cell r="V415">
            <v>74512.053</v>
          </cell>
          <cell r="W415">
            <v>67908</v>
          </cell>
        </row>
        <row r="416">
          <cell r="A416" t="str">
            <v>ĐD2,8kw</v>
          </cell>
          <cell r="B416">
            <v>172</v>
          </cell>
          <cell r="C416" t="str">
            <v>Đầm dùi 2,8kw</v>
          </cell>
          <cell r="D416" t="str">
            <v>ca</v>
          </cell>
          <cell r="E416">
            <v>110</v>
          </cell>
          <cell r="F416">
            <v>20</v>
          </cell>
          <cell r="G416">
            <v>8.75</v>
          </cell>
          <cell r="H416">
            <v>4</v>
          </cell>
          <cell r="I416">
            <v>4656</v>
          </cell>
          <cell r="J416">
            <v>12.6</v>
          </cell>
          <cell r="K416" t="str">
            <v>Kwh</v>
          </cell>
          <cell r="L416">
            <v>0</v>
          </cell>
          <cell r="M416" t="str">
            <v>1x3/7</v>
          </cell>
          <cell r="N416">
            <v>8465.454545454546</v>
          </cell>
          <cell r="O416">
            <v>3703.6363636363635</v>
          </cell>
          <cell r="P416">
            <v>1693.090909090909</v>
          </cell>
          <cell r="Q416">
            <v>11277</v>
          </cell>
          <cell r="R416">
            <v>789.3900000000001</v>
          </cell>
          <cell r="S416">
            <v>12066.39</v>
          </cell>
          <cell r="T416">
            <v>65952.692307692312</v>
          </cell>
          <cell r="U416">
            <v>91881.264125874135</v>
          </cell>
          <cell r="V416">
            <v>0</v>
          </cell>
        </row>
        <row r="417">
          <cell r="A417" t="str">
            <v>ĐD3,5kw</v>
          </cell>
          <cell r="B417">
            <v>173</v>
          </cell>
          <cell r="C417" t="str">
            <v>Đầm dùi 3,5kw</v>
          </cell>
          <cell r="D417" t="str">
            <v>ca</v>
          </cell>
          <cell r="E417">
            <v>110</v>
          </cell>
          <cell r="F417">
            <v>20</v>
          </cell>
          <cell r="G417">
            <v>6.5</v>
          </cell>
          <cell r="H417">
            <v>4</v>
          </cell>
          <cell r="I417">
            <v>12600</v>
          </cell>
          <cell r="J417">
            <v>15.75</v>
          </cell>
          <cell r="K417" t="str">
            <v>Kwh</v>
          </cell>
          <cell r="L417">
            <v>94750.829249999995</v>
          </cell>
          <cell r="M417" t="str">
            <v>1x3/7</v>
          </cell>
          <cell r="N417">
            <v>21763.63636363636</v>
          </cell>
          <cell r="O417">
            <v>7445.454545454545</v>
          </cell>
          <cell r="P417">
            <v>4581.818181818182</v>
          </cell>
          <cell r="Q417">
            <v>14096.25</v>
          </cell>
          <cell r="R417">
            <v>986.73750000000007</v>
          </cell>
          <cell r="S417">
            <v>15082.987499999999</v>
          </cell>
          <cell r="T417">
            <v>65952.692307692312</v>
          </cell>
          <cell r="U417">
            <v>114826.5888986014</v>
          </cell>
          <cell r="V417">
            <v>94750.829249999995</v>
          </cell>
          <cell r="W417">
            <v>86353</v>
          </cell>
        </row>
        <row r="418">
          <cell r="C418" t="str">
            <v>Máy sàng rửa đá sỏi-năng suất</v>
          </cell>
          <cell r="L418">
            <v>0</v>
          </cell>
          <cell r="V418">
            <v>0</v>
          </cell>
        </row>
        <row r="419">
          <cell r="A419" t="str">
            <v>MSRĐS11m³/h</v>
          </cell>
          <cell r="B419">
            <v>174</v>
          </cell>
          <cell r="C419" t="str">
            <v>Máy sàng rửa đá sỏi 11m³/h</v>
          </cell>
          <cell r="D419" t="str">
            <v>ca</v>
          </cell>
          <cell r="E419">
            <v>110</v>
          </cell>
          <cell r="F419">
            <v>20</v>
          </cell>
          <cell r="G419">
            <v>7.6</v>
          </cell>
          <cell r="H419">
            <v>5</v>
          </cell>
          <cell r="I419">
            <v>8500</v>
          </cell>
          <cell r="J419">
            <v>29.4</v>
          </cell>
          <cell r="K419" t="str">
            <v>Kwh</v>
          </cell>
          <cell r="L419">
            <v>0</v>
          </cell>
          <cell r="M419" t="str">
            <v>1x3/7</v>
          </cell>
          <cell r="N419">
            <v>15454.545454545456</v>
          </cell>
          <cell r="O419">
            <v>5872.727272727273</v>
          </cell>
          <cell r="P419">
            <v>3863.6363636363635</v>
          </cell>
          <cell r="Q419">
            <v>26313</v>
          </cell>
          <cell r="R419">
            <v>1841.91</v>
          </cell>
          <cell r="S419">
            <v>28154.91</v>
          </cell>
          <cell r="T419">
            <v>65952.692307692312</v>
          </cell>
          <cell r="U419">
            <v>119298.5113986014</v>
          </cell>
          <cell r="V419">
            <v>0</v>
          </cell>
        </row>
        <row r="420">
          <cell r="A420" t="str">
            <v>MSRĐS35m³/h</v>
          </cell>
          <cell r="B420">
            <v>175</v>
          </cell>
          <cell r="C420" t="str">
            <v>Máy sàng rửa đá sỏi 35m³/h</v>
          </cell>
          <cell r="D420" t="str">
            <v>ca</v>
          </cell>
          <cell r="E420">
            <v>110</v>
          </cell>
          <cell r="F420">
            <v>20</v>
          </cell>
          <cell r="G420">
            <v>7.6</v>
          </cell>
          <cell r="H420">
            <v>5</v>
          </cell>
          <cell r="I420">
            <v>13100</v>
          </cell>
          <cell r="J420">
            <v>75.599999999999994</v>
          </cell>
          <cell r="K420" t="str">
            <v>Kwh</v>
          </cell>
          <cell r="L420">
            <v>0</v>
          </cell>
          <cell r="M420" t="str">
            <v>1x4/7</v>
          </cell>
          <cell r="N420">
            <v>22627.272727272728</v>
          </cell>
          <cell r="O420">
            <v>9050.9090909090901</v>
          </cell>
          <cell r="P420">
            <v>5954.545454545455</v>
          </cell>
          <cell r="Q420">
            <v>67662</v>
          </cell>
          <cell r="R420">
            <v>4736.34</v>
          </cell>
          <cell r="S420">
            <v>72398.34</v>
          </cell>
          <cell r="T420">
            <v>74675.769230769234</v>
          </cell>
          <cell r="U420">
            <v>184706.83650349651</v>
          </cell>
          <cell r="V420">
            <v>0</v>
          </cell>
        </row>
        <row r="421">
          <cell r="A421" t="str">
            <v>MSRĐS45m³/h</v>
          </cell>
          <cell r="B421">
            <v>176</v>
          </cell>
          <cell r="C421" t="str">
            <v>Máy sàng rửa đá sỏi 45m³/h</v>
          </cell>
          <cell r="D421" t="str">
            <v>ca</v>
          </cell>
          <cell r="E421">
            <v>110</v>
          </cell>
          <cell r="F421">
            <v>20</v>
          </cell>
          <cell r="G421">
            <v>7.6</v>
          </cell>
          <cell r="H421">
            <v>5</v>
          </cell>
          <cell r="I421">
            <v>16300</v>
          </cell>
          <cell r="J421">
            <v>96.6</v>
          </cell>
          <cell r="K421" t="str">
            <v>Kwh</v>
          </cell>
          <cell r="L421">
            <v>0</v>
          </cell>
          <cell r="M421" t="str">
            <v>1x4/7</v>
          </cell>
          <cell r="N421">
            <v>28154.545454545456</v>
          </cell>
          <cell r="O421">
            <v>11261.818181818182</v>
          </cell>
          <cell r="P421">
            <v>7409.090909090909</v>
          </cell>
          <cell r="Q421">
            <v>86457</v>
          </cell>
          <cell r="R421">
            <v>6051.9900000000007</v>
          </cell>
          <cell r="S421">
            <v>92508.99</v>
          </cell>
          <cell r="T421">
            <v>74675.769230769234</v>
          </cell>
          <cell r="U421">
            <v>214010.21377622377</v>
          </cell>
          <cell r="V421">
            <v>0</v>
          </cell>
        </row>
        <row r="422">
          <cell r="C422" t="str">
            <v>Máy nghiền sàng đá di động-năng suất:</v>
          </cell>
          <cell r="L422">
            <v>0</v>
          </cell>
          <cell r="V422">
            <v>0</v>
          </cell>
        </row>
        <row r="423">
          <cell r="A423" t="str">
            <v>MNSĐDĐ6m³/h</v>
          </cell>
          <cell r="B423">
            <v>177</v>
          </cell>
          <cell r="C423" t="str">
            <v>Máy nghiền sàng đá di động 6m³/h</v>
          </cell>
          <cell r="D423" t="str">
            <v>ca</v>
          </cell>
          <cell r="E423">
            <v>220</v>
          </cell>
          <cell r="F423">
            <v>20</v>
          </cell>
          <cell r="G423">
            <v>8.6</v>
          </cell>
          <cell r="H423">
            <v>5</v>
          </cell>
          <cell r="I423">
            <v>238900</v>
          </cell>
          <cell r="J423">
            <v>63</v>
          </cell>
          <cell r="K423" t="str">
            <v>Kwh</v>
          </cell>
          <cell r="L423">
            <v>0</v>
          </cell>
          <cell r="M423" t="str">
            <v>1x3/7+1x4/7</v>
          </cell>
          <cell r="N423">
            <v>206322.72727272726</v>
          </cell>
          <cell r="O423">
            <v>93388.181818181794</v>
          </cell>
          <cell r="P423">
            <v>54295.454545454544</v>
          </cell>
          <cell r="Q423">
            <v>56385</v>
          </cell>
          <cell r="R423">
            <v>3946.9500000000003</v>
          </cell>
          <cell r="S423">
            <v>60331.95</v>
          </cell>
          <cell r="T423">
            <v>140628.46153846156</v>
          </cell>
          <cell r="U423">
            <v>554966.77517482522</v>
          </cell>
          <cell r="V423">
            <v>0</v>
          </cell>
        </row>
        <row r="424">
          <cell r="A424" t="str">
            <v>MNSĐDĐ20m³/h</v>
          </cell>
          <cell r="B424">
            <v>178</v>
          </cell>
          <cell r="C424" t="str">
            <v>Máy nghiền sàng đá di động 20m³/h</v>
          </cell>
          <cell r="D424" t="str">
            <v>ca</v>
          </cell>
          <cell r="E424">
            <v>220</v>
          </cell>
          <cell r="F424">
            <v>20</v>
          </cell>
          <cell r="G424">
            <v>8.6</v>
          </cell>
          <cell r="H424">
            <v>5</v>
          </cell>
          <cell r="I424">
            <v>785730</v>
          </cell>
          <cell r="J424">
            <v>315</v>
          </cell>
          <cell r="K424" t="str">
            <v>Kwh</v>
          </cell>
          <cell r="L424">
            <v>0</v>
          </cell>
          <cell r="M424" t="str">
            <v>1x3/7+1x4/7</v>
          </cell>
          <cell r="N424">
            <v>678585</v>
          </cell>
          <cell r="O424">
            <v>307149</v>
          </cell>
          <cell r="P424">
            <v>178575</v>
          </cell>
          <cell r="Q424">
            <v>281925</v>
          </cell>
          <cell r="R424">
            <v>19734.750000000004</v>
          </cell>
          <cell r="S424">
            <v>301659.75</v>
          </cell>
          <cell r="T424">
            <v>140628.46153846156</v>
          </cell>
          <cell r="U424">
            <v>1606597.2115384615</v>
          </cell>
          <cell r="V424">
            <v>0</v>
          </cell>
        </row>
        <row r="425">
          <cell r="A425" t="str">
            <v>MNSĐDĐ25m³/h</v>
          </cell>
          <cell r="B425">
            <v>179</v>
          </cell>
          <cell r="C425" t="str">
            <v>Máy nghiền sàng đá di động 25m³/h</v>
          </cell>
          <cell r="D425" t="str">
            <v>ca</v>
          </cell>
          <cell r="E425">
            <v>220</v>
          </cell>
          <cell r="F425">
            <v>20</v>
          </cell>
          <cell r="G425">
            <v>7.6</v>
          </cell>
          <cell r="H425">
            <v>5</v>
          </cell>
          <cell r="I425">
            <v>1026960</v>
          </cell>
          <cell r="J425">
            <v>357</v>
          </cell>
          <cell r="K425" t="str">
            <v>Kwh</v>
          </cell>
          <cell r="L425">
            <v>0</v>
          </cell>
          <cell r="M425" t="str">
            <v>2x3/7+1x4/7</v>
          </cell>
          <cell r="N425">
            <v>886920.00000000012</v>
          </cell>
          <cell r="O425">
            <v>354767.99999999994</v>
          </cell>
          <cell r="P425">
            <v>233400</v>
          </cell>
          <cell r="Q425">
            <v>319515</v>
          </cell>
          <cell r="R425">
            <v>22366.050000000003</v>
          </cell>
          <cell r="S425">
            <v>341881.05</v>
          </cell>
          <cell r="T425">
            <v>206581.15384615387</v>
          </cell>
          <cell r="U425">
            <v>2023550.2038461538</v>
          </cell>
          <cell r="V425">
            <v>0</v>
          </cell>
        </row>
        <row r="426">
          <cell r="A426" t="str">
            <v>MNSĐDĐ125m³/h</v>
          </cell>
          <cell r="B426">
            <v>180</v>
          </cell>
          <cell r="C426" t="str">
            <v>Máy nghiền sàng đá di động 125m³/h</v>
          </cell>
          <cell r="D426" t="str">
            <v>ca</v>
          </cell>
          <cell r="E426">
            <v>220</v>
          </cell>
          <cell r="F426">
            <v>20</v>
          </cell>
          <cell r="G426">
            <v>7.6</v>
          </cell>
          <cell r="H426">
            <v>5</v>
          </cell>
          <cell r="I426">
            <v>3468425</v>
          </cell>
          <cell r="J426">
            <v>630</v>
          </cell>
          <cell r="K426" t="str">
            <v>Kwh</v>
          </cell>
          <cell r="L426">
            <v>5791820.1993006999</v>
          </cell>
          <cell r="M426" t="str">
            <v>2x3/7+1x4/7</v>
          </cell>
          <cell r="N426">
            <v>2995457.9545454546</v>
          </cell>
          <cell r="O426">
            <v>1198183.1818181819</v>
          </cell>
          <cell r="P426">
            <v>788278.40909090906</v>
          </cell>
          <cell r="Q426">
            <v>563850</v>
          </cell>
          <cell r="R426">
            <v>39469.500000000007</v>
          </cell>
          <cell r="S426">
            <v>603319.5</v>
          </cell>
          <cell r="T426">
            <v>206581.15384615387</v>
          </cell>
          <cell r="U426">
            <v>5791820.1993006999</v>
          </cell>
          <cell r="V426">
            <v>0</v>
          </cell>
        </row>
        <row r="427">
          <cell r="C427" t="str">
            <v>Máy nghiền đá thô - năng suất:</v>
          </cell>
          <cell r="L427">
            <v>0</v>
          </cell>
          <cell r="V427">
            <v>0</v>
          </cell>
        </row>
        <row r="428">
          <cell r="A428" t="str">
            <v>MNĐT14m³/h</v>
          </cell>
          <cell r="B428">
            <v>181</v>
          </cell>
          <cell r="C428" t="str">
            <v>Máy nghiền đá thô 14m³/h</v>
          </cell>
          <cell r="D428" t="str">
            <v>ca</v>
          </cell>
          <cell r="E428">
            <v>220</v>
          </cell>
          <cell r="F428">
            <v>20</v>
          </cell>
          <cell r="G428">
            <v>8.6</v>
          </cell>
          <cell r="H428">
            <v>5</v>
          </cell>
          <cell r="I428">
            <v>124800</v>
          </cell>
          <cell r="J428">
            <v>134.4</v>
          </cell>
          <cell r="K428" t="str">
            <v>Kwh</v>
          </cell>
          <cell r="L428">
            <v>0</v>
          </cell>
          <cell r="M428" t="str">
            <v>1x3/7+1x4/7</v>
          </cell>
          <cell r="N428">
            <v>107781.81818181818</v>
          </cell>
          <cell r="O428">
            <v>48785.454545454544</v>
          </cell>
          <cell r="P428">
            <v>28363.636363636364</v>
          </cell>
          <cell r="Q428">
            <v>120288</v>
          </cell>
          <cell r="R428">
            <v>8420.1600000000017</v>
          </cell>
          <cell r="S428">
            <v>128708.16</v>
          </cell>
          <cell r="T428">
            <v>140628.46153846156</v>
          </cell>
          <cell r="U428">
            <v>454267.53062937065</v>
          </cell>
          <cell r="V428">
            <v>0</v>
          </cell>
        </row>
        <row r="429">
          <cell r="A429" t="str">
            <v>MNĐT200m³/h</v>
          </cell>
          <cell r="B429">
            <v>182</v>
          </cell>
          <cell r="C429" t="str">
            <v>Máy nghiền đá thô 200m³/h</v>
          </cell>
          <cell r="D429" t="str">
            <v>ca</v>
          </cell>
          <cell r="E429">
            <v>220</v>
          </cell>
          <cell r="F429">
            <v>20</v>
          </cell>
          <cell r="G429">
            <v>8.6</v>
          </cell>
          <cell r="H429">
            <v>5</v>
          </cell>
          <cell r="I429">
            <v>1065090</v>
          </cell>
          <cell r="J429">
            <v>840</v>
          </cell>
          <cell r="K429" t="str">
            <v>Kwh</v>
          </cell>
          <cell r="L429">
            <v>0</v>
          </cell>
          <cell r="M429" t="str">
            <v>1x3/7+2x4/7+1x5/7+1x6/7</v>
          </cell>
          <cell r="N429">
            <v>919850.45454545459</v>
          </cell>
          <cell r="O429">
            <v>416353.36363636359</v>
          </cell>
          <cell r="P429">
            <v>242065.90909090909</v>
          </cell>
          <cell r="Q429">
            <v>751800</v>
          </cell>
          <cell r="R429">
            <v>52626.000000000007</v>
          </cell>
          <cell r="S429">
            <v>804426</v>
          </cell>
          <cell r="T429">
            <v>408053.07692307694</v>
          </cell>
          <cell r="U429">
            <v>2790748.8041958045</v>
          </cell>
          <cell r="V429">
            <v>0</v>
          </cell>
        </row>
        <row r="430">
          <cell r="C430" t="str">
            <v>Trạm trộn bê tông asphan-năng suất:</v>
          </cell>
          <cell r="L430">
            <v>0</v>
          </cell>
          <cell r="V430">
            <v>0</v>
          </cell>
        </row>
        <row r="431">
          <cell r="A431" t="str">
            <v>TTBTN25T/CA</v>
          </cell>
          <cell r="B431">
            <v>183</v>
          </cell>
          <cell r="C431" t="str">
            <v>Trạm trộn BT nhựa AP 25T/h (140 T/ca)</v>
          </cell>
          <cell r="D431" t="str">
            <v>ca</v>
          </cell>
          <cell r="E431">
            <v>150</v>
          </cell>
          <cell r="F431">
            <v>16</v>
          </cell>
          <cell r="G431">
            <v>5.72</v>
          </cell>
          <cell r="H431">
            <v>5</v>
          </cell>
          <cell r="I431">
            <v>2275000</v>
          </cell>
          <cell r="J431">
            <v>1190</v>
          </cell>
          <cell r="K431" t="str">
            <v>lítmazut</v>
          </cell>
          <cell r="L431">
            <v>13644956.61375</v>
          </cell>
          <cell r="M431" t="str">
            <v>4x3/7+4x4/7+3x5/7+1x6/7</v>
          </cell>
          <cell r="N431">
            <v>2305333.3333333335</v>
          </cell>
          <cell r="O431">
            <v>867533.33333333337</v>
          </cell>
          <cell r="P431">
            <v>758333.33333333337</v>
          </cell>
          <cell r="Q431">
            <v>8702731.8000000007</v>
          </cell>
          <cell r="R431">
            <v>0</v>
          </cell>
          <cell r="S431">
            <v>10640712.390000001</v>
          </cell>
          <cell r="T431">
            <v>915081.92307692324</v>
          </cell>
          <cell r="U431">
            <v>15486994.313076925</v>
          </cell>
          <cell r="V431">
            <v>13644956.61375</v>
          </cell>
          <cell r="W431">
            <v>12435595</v>
          </cell>
        </row>
        <row r="432">
          <cell r="J432">
            <v>210</v>
          </cell>
          <cell r="K432" t="str">
            <v>Kwh</v>
          </cell>
          <cell r="L432">
            <v>0</v>
          </cell>
          <cell r="Q432">
            <v>187950</v>
          </cell>
          <cell r="R432">
            <v>13156.500000000002</v>
          </cell>
          <cell r="U432">
            <v>0</v>
          </cell>
          <cell r="V432">
            <v>0</v>
          </cell>
        </row>
        <row r="433">
          <cell r="J433">
            <v>210</v>
          </cell>
          <cell r="K433" t="str">
            <v>lítdiezel</v>
          </cell>
          <cell r="L433">
            <v>0</v>
          </cell>
          <cell r="Q433">
            <v>1654165.7999999998</v>
          </cell>
          <cell r="R433">
            <v>82708.289999999994</v>
          </cell>
          <cell r="U433">
            <v>0</v>
          </cell>
          <cell r="V433">
            <v>0</v>
          </cell>
        </row>
        <row r="434">
          <cell r="A434" t="str">
            <v>TTBTN30T/CA</v>
          </cell>
          <cell r="B434">
            <v>184</v>
          </cell>
          <cell r="C434" t="str">
            <v>Trạm trộn BT nhựa AP 30T/h (156T/ca)</v>
          </cell>
          <cell r="D434" t="str">
            <v>ca</v>
          </cell>
          <cell r="E434">
            <v>150</v>
          </cell>
          <cell r="F434">
            <v>16</v>
          </cell>
          <cell r="G434">
            <v>5.72</v>
          </cell>
          <cell r="H434">
            <v>5</v>
          </cell>
          <cell r="I434">
            <v>2730000</v>
          </cell>
          <cell r="J434">
            <v>1326</v>
          </cell>
          <cell r="K434" t="str">
            <v>lítmazut</v>
          </cell>
          <cell r="L434">
            <v>0</v>
          </cell>
          <cell r="M434" t="str">
            <v>4x3/7+4x4/7+3x5/7+1x6/7</v>
          </cell>
          <cell r="N434">
            <v>2766400</v>
          </cell>
          <cell r="O434">
            <v>1041040</v>
          </cell>
          <cell r="P434">
            <v>910000</v>
          </cell>
          <cell r="Q434">
            <v>9697329.7200000007</v>
          </cell>
          <cell r="R434">
            <v>0</v>
          </cell>
          <cell r="S434">
            <v>11856793.806</v>
          </cell>
          <cell r="T434">
            <v>915081.92307692324</v>
          </cell>
          <cell r="U434">
            <v>17489315.729076922</v>
          </cell>
          <cell r="V434">
            <v>0</v>
          </cell>
        </row>
        <row r="435">
          <cell r="J435">
            <v>234</v>
          </cell>
          <cell r="K435" t="str">
            <v>Kwh</v>
          </cell>
          <cell r="L435">
            <v>0</v>
          </cell>
          <cell r="Q435">
            <v>209430</v>
          </cell>
          <cell r="R435">
            <v>14660.100000000002</v>
          </cell>
          <cell r="U435">
            <v>0</v>
          </cell>
          <cell r="V435">
            <v>0</v>
          </cell>
        </row>
        <row r="436">
          <cell r="J436">
            <v>234</v>
          </cell>
          <cell r="K436" t="str">
            <v>lítdiezel</v>
          </cell>
          <cell r="L436">
            <v>0</v>
          </cell>
          <cell r="Q436">
            <v>1843213.3199999998</v>
          </cell>
          <cell r="R436">
            <v>92160.665999999997</v>
          </cell>
          <cell r="U436">
            <v>0</v>
          </cell>
          <cell r="V436">
            <v>0</v>
          </cell>
        </row>
        <row r="437">
          <cell r="A437" t="str">
            <v>TTBTN40T/CA</v>
          </cell>
          <cell r="B437">
            <v>185</v>
          </cell>
          <cell r="C437" t="str">
            <v>Trạm trộn BT nhựa AP 40T/h ( 176T/ca)</v>
          </cell>
          <cell r="D437" t="str">
            <v>ca</v>
          </cell>
          <cell r="E437">
            <v>150</v>
          </cell>
          <cell r="F437">
            <v>16</v>
          </cell>
          <cell r="G437">
            <v>5.72</v>
          </cell>
          <cell r="H437">
            <v>5</v>
          </cell>
          <cell r="I437">
            <v>3038750</v>
          </cell>
          <cell r="J437">
            <v>1496</v>
          </cell>
          <cell r="K437" t="str">
            <v>lítmazut</v>
          </cell>
          <cell r="L437">
            <v>0</v>
          </cell>
          <cell r="M437" t="str">
            <v>5x3/7+5x4/7+4x5/7+1x6/7</v>
          </cell>
          <cell r="N437">
            <v>3079266.666666667</v>
          </cell>
          <cell r="O437">
            <v>1158776.6666666667</v>
          </cell>
          <cell r="P437">
            <v>1012916.6666666666</v>
          </cell>
          <cell r="Q437">
            <v>10940577.120000001</v>
          </cell>
          <cell r="R437">
            <v>0</v>
          </cell>
          <cell r="S437">
            <v>13376895.576000001</v>
          </cell>
          <cell r="T437">
            <v>1140853.8461538462</v>
          </cell>
          <cell r="U437">
            <v>19768709.422153849</v>
          </cell>
          <cell r="V437">
            <v>0</v>
          </cell>
        </row>
        <row r="438">
          <cell r="J438">
            <v>264</v>
          </cell>
          <cell r="K438" t="str">
            <v>Kwh</v>
          </cell>
          <cell r="L438">
            <v>0</v>
          </cell>
          <cell r="Q438">
            <v>236280</v>
          </cell>
          <cell r="R438">
            <v>16539.600000000002</v>
          </cell>
          <cell r="U438">
            <v>0</v>
          </cell>
          <cell r="V438">
            <v>0</v>
          </cell>
        </row>
        <row r="439">
          <cell r="J439">
            <v>264</v>
          </cell>
          <cell r="K439" t="str">
            <v>lítdiezel</v>
          </cell>
          <cell r="L439">
            <v>0</v>
          </cell>
          <cell r="Q439">
            <v>2079522.72</v>
          </cell>
          <cell r="R439">
            <v>103976.136</v>
          </cell>
          <cell r="U439">
            <v>0</v>
          </cell>
          <cell r="V439">
            <v>0</v>
          </cell>
        </row>
        <row r="440">
          <cell r="A440" t="str">
            <v>TTBTN50T/CA</v>
          </cell>
          <cell r="B440">
            <v>186</v>
          </cell>
          <cell r="C440" t="str">
            <v>Trạm trộn BT nhựa AP 50T/h (200T/ca)</v>
          </cell>
          <cell r="D440" t="str">
            <v>ca</v>
          </cell>
          <cell r="E440">
            <v>150</v>
          </cell>
          <cell r="F440">
            <v>16</v>
          </cell>
          <cell r="G440">
            <v>5.72</v>
          </cell>
          <cell r="H440">
            <v>5</v>
          </cell>
          <cell r="I440">
            <v>3217500</v>
          </cell>
          <cell r="J440">
            <v>1700</v>
          </cell>
          <cell r="K440" t="str">
            <v>lítmazut</v>
          </cell>
          <cell r="L440">
            <v>0</v>
          </cell>
          <cell r="M440" t="str">
            <v>5x3/7+5x4/7+4x5/7+1x6/7</v>
          </cell>
          <cell r="N440">
            <v>3260400</v>
          </cell>
          <cell r="O440">
            <v>1226940</v>
          </cell>
          <cell r="P440">
            <v>1072500</v>
          </cell>
          <cell r="Q440">
            <v>12432474</v>
          </cell>
          <cell r="R440">
            <v>0</v>
          </cell>
          <cell r="S440">
            <v>15201017.699999999</v>
          </cell>
          <cell r="T440">
            <v>1140853.8461538462</v>
          </cell>
          <cell r="U440">
            <v>21901711.546153847</v>
          </cell>
          <cell r="V440">
            <v>0</v>
          </cell>
        </row>
        <row r="441">
          <cell r="J441">
            <v>300</v>
          </cell>
          <cell r="K441" t="str">
            <v>Kwh</v>
          </cell>
          <cell r="L441">
            <v>0</v>
          </cell>
          <cell r="Q441">
            <v>268500</v>
          </cell>
          <cell r="R441">
            <v>18795</v>
          </cell>
          <cell r="U441">
            <v>0</v>
          </cell>
          <cell r="V441">
            <v>0</v>
          </cell>
        </row>
        <row r="442">
          <cell r="J442">
            <v>300</v>
          </cell>
          <cell r="K442" t="str">
            <v>lítdiezel</v>
          </cell>
          <cell r="L442">
            <v>0</v>
          </cell>
          <cell r="Q442">
            <v>2363094</v>
          </cell>
          <cell r="R442">
            <v>118154.70000000001</v>
          </cell>
          <cell r="U442">
            <v>0</v>
          </cell>
          <cell r="V442">
            <v>0</v>
          </cell>
        </row>
        <row r="443">
          <cell r="A443" t="str">
            <v>TTBTN60T/CA</v>
          </cell>
          <cell r="B443">
            <v>187</v>
          </cell>
          <cell r="C443" t="str">
            <v>Trạm trộn BT nhựa AP 60T/h (216T/ca)</v>
          </cell>
          <cell r="D443" t="str">
            <v>ca</v>
          </cell>
          <cell r="E443">
            <v>150</v>
          </cell>
          <cell r="F443">
            <v>16</v>
          </cell>
          <cell r="G443">
            <v>5.72</v>
          </cell>
          <cell r="H443">
            <v>5</v>
          </cell>
          <cell r="I443">
            <v>3753750</v>
          </cell>
          <cell r="J443">
            <v>1836</v>
          </cell>
          <cell r="K443" t="str">
            <v>lítmazut</v>
          </cell>
          <cell r="L443">
            <v>21263758.073249999</v>
          </cell>
          <cell r="M443" t="str">
            <v>5x3/7+5x4/7+4x5/7+1x6/7</v>
          </cell>
          <cell r="N443">
            <v>3803800</v>
          </cell>
          <cell r="O443">
            <v>1431430</v>
          </cell>
          <cell r="P443">
            <v>1251250</v>
          </cell>
          <cell r="Q443">
            <v>13427071.92</v>
          </cell>
          <cell r="R443">
            <v>0</v>
          </cell>
          <cell r="S443">
            <v>16417099.115999999</v>
          </cell>
          <cell r="T443">
            <v>1140853.8461538462</v>
          </cell>
          <cell r="U443">
            <v>24044432.962153845</v>
          </cell>
          <cell r="V443">
            <v>21263758.073249999</v>
          </cell>
          <cell r="W443">
            <v>19379137</v>
          </cell>
        </row>
        <row r="444">
          <cell r="J444">
            <v>324</v>
          </cell>
          <cell r="K444" t="str">
            <v>Kwh</v>
          </cell>
          <cell r="L444">
            <v>0</v>
          </cell>
          <cell r="Q444">
            <v>289980</v>
          </cell>
          <cell r="R444">
            <v>20298.600000000002</v>
          </cell>
          <cell r="U444">
            <v>0</v>
          </cell>
          <cell r="V444">
            <v>0</v>
          </cell>
        </row>
        <row r="445">
          <cell r="J445">
            <v>324</v>
          </cell>
          <cell r="K445" t="str">
            <v>lítdiezel</v>
          </cell>
          <cell r="L445">
            <v>0</v>
          </cell>
          <cell r="Q445">
            <v>2552141.52</v>
          </cell>
          <cell r="R445">
            <v>127607.076</v>
          </cell>
          <cell r="U445">
            <v>0</v>
          </cell>
          <cell r="V445">
            <v>0</v>
          </cell>
        </row>
        <row r="446">
          <cell r="A446" t="str">
            <v>TTBTN80T/CA</v>
          </cell>
          <cell r="B446">
            <v>188</v>
          </cell>
          <cell r="C446" t="str">
            <v>Trạm trộn BT nhựa AP 80T/h (256 T/ca)</v>
          </cell>
          <cell r="D446" t="str">
            <v>ca</v>
          </cell>
          <cell r="E446">
            <v>150</v>
          </cell>
          <cell r="F446">
            <v>13</v>
          </cell>
          <cell r="G446">
            <v>5.46</v>
          </cell>
          <cell r="H446">
            <v>5</v>
          </cell>
          <cell r="I446">
            <v>4218800</v>
          </cell>
          <cell r="J446">
            <v>2176</v>
          </cell>
          <cell r="K446" t="str">
            <v>lítmazut</v>
          </cell>
          <cell r="L446">
            <v>23610580.51275</v>
          </cell>
          <cell r="M446" t="str">
            <v>5x3/7+5x4/7+4x5/7+1x6/7</v>
          </cell>
          <cell r="N446">
            <v>3473478.666666667</v>
          </cell>
          <cell r="O446">
            <v>1535643.2</v>
          </cell>
          <cell r="P446">
            <v>1406266.6666666667</v>
          </cell>
          <cell r="Q446">
            <v>15913566.720000001</v>
          </cell>
          <cell r="R446">
            <v>0</v>
          </cell>
          <cell r="S446">
            <v>19457302.655999999</v>
          </cell>
          <cell r="T446">
            <v>1140853.8461538462</v>
          </cell>
          <cell r="U446">
            <v>27013545.035487182</v>
          </cell>
          <cell r="V446">
            <v>23610580.51275</v>
          </cell>
          <cell r="W446">
            <v>21517959</v>
          </cell>
        </row>
        <row r="447">
          <cell r="J447">
            <v>384</v>
          </cell>
          <cell r="K447" t="str">
            <v>Kwh</v>
          </cell>
          <cell r="L447">
            <v>0</v>
          </cell>
          <cell r="Q447">
            <v>343680</v>
          </cell>
          <cell r="R447">
            <v>24057.600000000002</v>
          </cell>
          <cell r="U447">
            <v>0</v>
          </cell>
          <cell r="V447">
            <v>0</v>
          </cell>
        </row>
        <row r="448">
          <cell r="J448">
            <v>384</v>
          </cell>
          <cell r="K448" t="str">
            <v>lítdiezel</v>
          </cell>
          <cell r="L448">
            <v>0</v>
          </cell>
          <cell r="Q448">
            <v>3024760.32</v>
          </cell>
          <cell r="R448">
            <v>151238.016</v>
          </cell>
          <cell r="U448">
            <v>0</v>
          </cell>
          <cell r="V448">
            <v>0</v>
          </cell>
        </row>
        <row r="449">
          <cell r="C449" t="str">
            <v>Máy phun nhựa đường - công suất:</v>
          </cell>
          <cell r="L449">
            <v>0</v>
          </cell>
          <cell r="V449">
            <v>0</v>
          </cell>
        </row>
        <row r="450">
          <cell r="A450" t="str">
            <v>MPNĐ190CV</v>
          </cell>
          <cell r="B450">
            <v>189</v>
          </cell>
          <cell r="C450" t="str">
            <v>Máy phun nhựa đường 190Cv</v>
          </cell>
          <cell r="D450" t="str">
            <v>ca</v>
          </cell>
          <cell r="E450">
            <v>120</v>
          </cell>
          <cell r="F450">
            <v>14</v>
          </cell>
          <cell r="G450">
            <v>5.6</v>
          </cell>
          <cell r="H450">
            <v>6</v>
          </cell>
          <cell r="I450">
            <v>559475</v>
          </cell>
          <cell r="J450">
            <v>57</v>
          </cell>
          <cell r="K450" t="str">
            <v>lítdiezel</v>
          </cell>
          <cell r="L450">
            <v>1377653.3347499999</v>
          </cell>
          <cell r="M450" t="str">
            <v>1x1/4 + 3/4L7,5-16,5T</v>
          </cell>
          <cell r="N450">
            <v>620084.79166666663</v>
          </cell>
          <cell r="O450">
            <v>261088.33333333334</v>
          </cell>
          <cell r="P450">
            <v>279737.5</v>
          </cell>
          <cell r="Q450">
            <v>448987.86</v>
          </cell>
          <cell r="R450">
            <v>22449.393</v>
          </cell>
          <cell r="S450">
            <v>471437.25299999997</v>
          </cell>
          <cell r="T450">
            <v>160909.61538461538</v>
          </cell>
          <cell r="U450">
            <v>1793257.4933846155</v>
          </cell>
          <cell r="V450">
            <v>1377653.3347499999</v>
          </cell>
          <cell r="W450">
            <v>1255551</v>
          </cell>
        </row>
        <row r="451">
          <cell r="C451" t="str">
            <v>Máy rải hỗn hợp bê tông nhựa - năng suất:</v>
          </cell>
          <cell r="L451">
            <v>0</v>
          </cell>
        </row>
        <row r="452">
          <cell r="A452" t="str">
            <v>MRBTN65T</v>
          </cell>
          <cell r="B452">
            <v>190</v>
          </cell>
          <cell r="C452" t="str">
            <v>Máy rải BT nhựa 65T</v>
          </cell>
          <cell r="D452" t="str">
            <v>ca</v>
          </cell>
          <cell r="E452">
            <v>150</v>
          </cell>
          <cell r="F452">
            <v>16</v>
          </cell>
          <cell r="G452">
            <v>6.4</v>
          </cell>
          <cell r="H452">
            <v>5</v>
          </cell>
          <cell r="I452">
            <v>672100</v>
          </cell>
          <cell r="J452">
            <v>33.6</v>
          </cell>
          <cell r="K452" t="str">
            <v>lítdiezel</v>
          </cell>
          <cell r="L452">
            <v>0</v>
          </cell>
          <cell r="M452" t="str">
            <v>1x3/7+1x5/7</v>
          </cell>
          <cell r="N452">
            <v>681061.33333333337</v>
          </cell>
          <cell r="O452">
            <v>286762.66666666669</v>
          </cell>
          <cell r="P452">
            <v>224033.33333333334</v>
          </cell>
          <cell r="Q452">
            <v>264666.52799999999</v>
          </cell>
          <cell r="R452">
            <v>13233.3264</v>
          </cell>
          <cell r="S452">
            <v>277899.85440000001</v>
          </cell>
          <cell r="T452">
            <v>151096.15384615384</v>
          </cell>
          <cell r="U452">
            <v>1620853.3415794871</v>
          </cell>
          <cell r="V452">
            <v>0</v>
          </cell>
        </row>
        <row r="453">
          <cell r="A453" t="str">
            <v>MRBTN100T</v>
          </cell>
          <cell r="B453">
            <v>191</v>
          </cell>
          <cell r="C453" t="str">
            <v>Máy rải BT nhựa 100T</v>
          </cell>
          <cell r="D453" t="str">
            <v>ca</v>
          </cell>
          <cell r="E453">
            <v>150</v>
          </cell>
          <cell r="F453">
            <v>16</v>
          </cell>
          <cell r="G453">
            <v>6.4</v>
          </cell>
          <cell r="H453">
            <v>5</v>
          </cell>
          <cell r="I453">
            <v>795410</v>
          </cell>
          <cell r="J453">
            <v>50.4</v>
          </cell>
          <cell r="K453" t="str">
            <v>lítdiezel</v>
          </cell>
          <cell r="L453">
            <v>0</v>
          </cell>
          <cell r="M453" t="str">
            <v>1x3/7+1x5/7</v>
          </cell>
          <cell r="N453">
            <v>806015.46666666667</v>
          </cell>
          <cell r="O453">
            <v>339374.93333333335</v>
          </cell>
          <cell r="P453">
            <v>265136.66666666669</v>
          </cell>
          <cell r="Q453">
            <v>396999.79199999996</v>
          </cell>
          <cell r="R453">
            <v>19849.989600000001</v>
          </cell>
          <cell r="S453">
            <v>416849.78159999999</v>
          </cell>
          <cell r="T453">
            <v>151096.15384615384</v>
          </cell>
          <cell r="U453">
            <v>1978473.0021128205</v>
          </cell>
          <cell r="V453">
            <v>0</v>
          </cell>
        </row>
        <row r="454">
          <cell r="A454" t="str">
            <v>MRBTN130T</v>
          </cell>
          <cell r="B454">
            <v>192</v>
          </cell>
          <cell r="C454" t="str">
            <v>Máy rải BT nhựa 130T</v>
          </cell>
          <cell r="D454" t="str">
            <v>ca</v>
          </cell>
          <cell r="E454">
            <v>150</v>
          </cell>
          <cell r="F454">
            <v>14</v>
          </cell>
          <cell r="G454">
            <v>4.2</v>
          </cell>
          <cell r="H454">
            <v>5</v>
          </cell>
          <cell r="I454">
            <v>2230000</v>
          </cell>
          <cell r="J454">
            <v>63</v>
          </cell>
          <cell r="K454" t="str">
            <v>lítdiezel</v>
          </cell>
          <cell r="L454">
            <v>2854696.6717500002</v>
          </cell>
          <cell r="M454" t="str">
            <v>1x3/7+1x5/7</v>
          </cell>
          <cell r="N454">
            <v>1977266.6666666667</v>
          </cell>
          <cell r="O454">
            <v>624400</v>
          </cell>
          <cell r="P454">
            <v>743333.33333333337</v>
          </cell>
          <cell r="Q454">
            <v>496249.74</v>
          </cell>
          <cell r="R454">
            <v>24812.487000000001</v>
          </cell>
          <cell r="S454">
            <v>521062.22700000001</v>
          </cell>
          <cell r="T454">
            <v>151096.15384615384</v>
          </cell>
          <cell r="U454">
            <v>4017158.3808461544</v>
          </cell>
          <cell r="V454">
            <v>2854696.6717500002</v>
          </cell>
          <cell r="W454">
            <v>2601683</v>
          </cell>
        </row>
        <row r="455">
          <cell r="A455" t="str">
            <v>MCBĐW1000C</v>
          </cell>
          <cell r="B455">
            <v>192</v>
          </cell>
          <cell r="C455" t="str">
            <v>Máy cào bóc đường Writgen - 1000 C</v>
          </cell>
          <cell r="D455" t="str">
            <v>ca</v>
          </cell>
          <cell r="E455">
            <v>220</v>
          </cell>
          <cell r="F455">
            <v>18</v>
          </cell>
          <cell r="G455">
            <v>5.8</v>
          </cell>
          <cell r="H455">
            <v>5</v>
          </cell>
          <cell r="I455">
            <v>2021334</v>
          </cell>
          <cell r="J455">
            <v>92.4</v>
          </cell>
          <cell r="K455" t="str">
            <v>lítdiezel</v>
          </cell>
          <cell r="L455">
            <v>4948994.7045</v>
          </cell>
          <cell r="M455" t="str">
            <v>1x4/7+1x5/7</v>
          </cell>
          <cell r="N455">
            <v>1571127.7909090908</v>
          </cell>
          <cell r="O455">
            <v>532897.14545454539</v>
          </cell>
          <cell r="P455">
            <v>459394.090909091</v>
          </cell>
          <cell r="Q455">
            <v>727832.95200000005</v>
          </cell>
          <cell r="R455">
            <v>36391.647600000004</v>
          </cell>
          <cell r="S455">
            <v>764224.59960000007</v>
          </cell>
          <cell r="T455">
            <v>159819.23076923075</v>
          </cell>
          <cell r="U455">
            <v>3487462.8576419577</v>
          </cell>
          <cell r="V455">
            <v>4948994.7045</v>
          </cell>
          <cell r="W455">
            <v>4510362</v>
          </cell>
        </row>
        <row r="456">
          <cell r="A456" t="str">
            <v>TBSKVYHK10A</v>
          </cell>
          <cell r="B456">
            <v>193</v>
          </cell>
          <cell r="C456" t="str">
            <v>Thiết bị sơn kẻ vạch YHK 10A</v>
          </cell>
          <cell r="D456" t="str">
            <v>ca</v>
          </cell>
          <cell r="E456">
            <v>170</v>
          </cell>
          <cell r="F456">
            <v>20</v>
          </cell>
          <cell r="G456">
            <v>3.5</v>
          </cell>
          <cell r="H456">
            <v>5</v>
          </cell>
          <cell r="I456">
            <v>38400</v>
          </cell>
          <cell r="L456">
            <v>125946.74400000001</v>
          </cell>
          <cell r="M456" t="str">
            <v>1x4/7</v>
          </cell>
          <cell r="N456">
            <v>42917.647058823524</v>
          </cell>
          <cell r="O456">
            <v>7905.8823529411775</v>
          </cell>
          <cell r="P456">
            <v>11294.117647058823</v>
          </cell>
          <cell r="Q456">
            <v>0</v>
          </cell>
          <cell r="R456">
            <v>0</v>
          </cell>
          <cell r="S456">
            <v>0</v>
          </cell>
          <cell r="T456">
            <v>74675.769230769234</v>
          </cell>
          <cell r="U456">
            <v>136793.41628959274</v>
          </cell>
          <cell r="V456">
            <v>125946.74400000001</v>
          </cell>
          <cell r="W456">
            <v>114784</v>
          </cell>
        </row>
        <row r="457">
          <cell r="A457" t="str">
            <v>LNSYHK3A</v>
          </cell>
          <cell r="B457">
            <v>194</v>
          </cell>
          <cell r="C457" t="str">
            <v>Lò nấu sơn YHK 3A</v>
          </cell>
          <cell r="D457" t="str">
            <v>ca</v>
          </cell>
          <cell r="E457">
            <v>170</v>
          </cell>
          <cell r="F457">
            <v>17</v>
          </cell>
          <cell r="G457">
            <v>3.56</v>
          </cell>
          <cell r="H457">
            <v>5</v>
          </cell>
          <cell r="I457">
            <v>217980</v>
          </cell>
          <cell r="J457">
            <v>10.54</v>
          </cell>
          <cell r="K457" t="str">
            <v>lítdiezel</v>
          </cell>
          <cell r="L457">
            <v>499531.84049999999</v>
          </cell>
          <cell r="M457" t="str">
            <v>1x4/7</v>
          </cell>
          <cell r="N457">
            <v>207081.00000000003</v>
          </cell>
          <cell r="O457">
            <v>45647.576470588232</v>
          </cell>
          <cell r="P457">
            <v>64111.76470588235</v>
          </cell>
          <cell r="Q457">
            <v>83023.369199999986</v>
          </cell>
          <cell r="R457">
            <v>4151.1684599999999</v>
          </cell>
          <cell r="S457">
            <v>87174.537659999987</v>
          </cell>
          <cell r="T457">
            <v>74675.769230769234</v>
          </cell>
          <cell r="U457">
            <v>478690.64806723985</v>
          </cell>
          <cell r="V457">
            <v>499531.84049999999</v>
          </cell>
          <cell r="W457">
            <v>455258</v>
          </cell>
        </row>
        <row r="458">
          <cell r="A458" t="str">
            <v>NNN</v>
          </cell>
          <cell r="B458">
            <v>195</v>
          </cell>
          <cell r="C458" t="str">
            <v>Nồi nấu nhựa</v>
          </cell>
          <cell r="D458" t="str">
            <v>ca</v>
          </cell>
          <cell r="E458">
            <v>170</v>
          </cell>
          <cell r="F458">
            <v>25</v>
          </cell>
          <cell r="G458">
            <v>10</v>
          </cell>
          <cell r="H458">
            <v>5</v>
          </cell>
          <cell r="I458">
            <v>5520</v>
          </cell>
          <cell r="L458">
            <v>71638.355249999993</v>
          </cell>
          <cell r="M458" t="str">
            <v>1x4/7</v>
          </cell>
          <cell r="N458">
            <v>8117.6470588235288</v>
          </cell>
          <cell r="O458">
            <v>3247.0588235294117</v>
          </cell>
          <cell r="P458">
            <v>1623.5294117647059</v>
          </cell>
          <cell r="Q458">
            <v>0</v>
          </cell>
          <cell r="R458">
            <v>0</v>
          </cell>
          <cell r="S458">
            <v>0</v>
          </cell>
          <cell r="T458">
            <v>74675.769230769234</v>
          </cell>
          <cell r="U458">
            <v>87664.004524886885</v>
          </cell>
          <cell r="V458">
            <v>71638.355249999993</v>
          </cell>
          <cell r="W458">
            <v>65289</v>
          </cell>
        </row>
        <row r="459">
          <cell r="C459" t="str">
            <v>Máy rải cấp phối ĐD - năng suất:</v>
          </cell>
          <cell r="L459">
            <v>0</v>
          </cell>
        </row>
        <row r="460">
          <cell r="A460" t="str">
            <v>MRCP60m3</v>
          </cell>
          <cell r="B460">
            <v>183</v>
          </cell>
          <cell r="C460" t="str">
            <v>Máy rải CPĐD CS 60m3/h</v>
          </cell>
          <cell r="D460" t="str">
            <v>ca</v>
          </cell>
          <cell r="E460">
            <v>150</v>
          </cell>
          <cell r="F460">
            <v>16</v>
          </cell>
          <cell r="G460">
            <v>4.5</v>
          </cell>
          <cell r="H460">
            <v>5</v>
          </cell>
          <cell r="I460">
            <v>1371</v>
          </cell>
          <cell r="J460">
            <v>47.9</v>
          </cell>
          <cell r="K460" t="str">
            <v>lítdiezel</v>
          </cell>
          <cell r="L460">
            <v>2013813.6479999998</v>
          </cell>
          <cell r="M460" t="str">
            <v>1x3/7+1x5/7</v>
          </cell>
          <cell r="N460">
            <v>1462.4</v>
          </cell>
          <cell r="O460">
            <v>411.3</v>
          </cell>
          <cell r="P460">
            <v>457</v>
          </cell>
          <cell r="Q460">
            <v>377307.34199999995</v>
          </cell>
          <cell r="R460">
            <v>18865.367099999999</v>
          </cell>
          <cell r="S460">
            <v>396172.70909999992</v>
          </cell>
          <cell r="T460">
            <v>151096.15384615384</v>
          </cell>
          <cell r="U460">
            <v>549599.5629461538</v>
          </cell>
          <cell r="V460">
            <v>2013813.6479999998</v>
          </cell>
          <cell r="W460">
            <v>1835328</v>
          </cell>
        </row>
        <row r="461">
          <cell r="C461" t="str">
            <v>Máy bơm nước, động cơ điện - công suất:</v>
          </cell>
          <cell r="L461">
            <v>0</v>
          </cell>
        </row>
        <row r="462">
          <cell r="A462" t="str">
            <v>MBN0,55KW</v>
          </cell>
          <cell r="B462">
            <v>184</v>
          </cell>
          <cell r="C462" t="str">
            <v>Máy bơm nước 0,55KW</v>
          </cell>
          <cell r="D462" t="str">
            <v>ca</v>
          </cell>
          <cell r="E462">
            <v>180</v>
          </cell>
          <cell r="F462">
            <v>17</v>
          </cell>
          <cell r="G462">
            <v>4.74</v>
          </cell>
          <cell r="H462">
            <v>4</v>
          </cell>
          <cell r="I462">
            <v>2000</v>
          </cell>
          <cell r="J462">
            <v>1.49</v>
          </cell>
          <cell r="K462" t="str">
            <v>Kwh</v>
          </cell>
          <cell r="L462">
            <v>19333</v>
          </cell>
          <cell r="M462" t="str">
            <v>1x3/7</v>
          </cell>
          <cell r="N462">
            <v>1888.8888888888889</v>
          </cell>
          <cell r="O462">
            <v>526.66666666666674</v>
          </cell>
          <cell r="P462">
            <v>444.44444444444446</v>
          </cell>
          <cell r="Q462">
            <v>1333.55</v>
          </cell>
          <cell r="R462">
            <v>93.348500000000001</v>
          </cell>
          <cell r="S462">
            <v>1426.8985</v>
          </cell>
          <cell r="T462">
            <v>65952.692307692312</v>
          </cell>
          <cell r="U462">
            <v>70239.590807692308</v>
          </cell>
          <cell r="V462">
            <v>19333</v>
          </cell>
        </row>
        <row r="463">
          <cell r="A463" t="str">
            <v>MBN0,75KW</v>
          </cell>
          <cell r="B463">
            <v>185</v>
          </cell>
          <cell r="C463" t="str">
            <v>Máy bơm nước 0,75KW</v>
          </cell>
          <cell r="D463" t="str">
            <v>ca</v>
          </cell>
          <cell r="E463">
            <v>180</v>
          </cell>
          <cell r="F463">
            <v>17</v>
          </cell>
          <cell r="G463">
            <v>4.74</v>
          </cell>
          <cell r="H463">
            <v>4</v>
          </cell>
          <cell r="I463">
            <v>2375</v>
          </cell>
          <cell r="J463">
            <v>2.0299999999999998</v>
          </cell>
          <cell r="K463" t="str">
            <v>Kwh</v>
          </cell>
          <cell r="L463">
            <v>20675</v>
          </cell>
          <cell r="M463" t="str">
            <v>1x3/7</v>
          </cell>
          <cell r="N463">
            <v>2243.0555555555557</v>
          </cell>
          <cell r="O463">
            <v>625.41666666666674</v>
          </cell>
          <cell r="P463">
            <v>527.77777777777783</v>
          </cell>
          <cell r="Q463">
            <v>1816.85</v>
          </cell>
          <cell r="R463">
            <v>127.1795</v>
          </cell>
          <cell r="S463">
            <v>1944.0294999999999</v>
          </cell>
          <cell r="T463">
            <v>65952.692307692312</v>
          </cell>
          <cell r="U463">
            <v>71292.971807692316</v>
          </cell>
          <cell r="V463">
            <v>20675</v>
          </cell>
        </row>
        <row r="464">
          <cell r="A464" t="str">
            <v>MBN1,1KW</v>
          </cell>
          <cell r="B464">
            <v>186</v>
          </cell>
          <cell r="C464" t="str">
            <v>Máy bơm nước 1,1KW</v>
          </cell>
          <cell r="D464" t="str">
            <v>ca</v>
          </cell>
          <cell r="E464">
            <v>180</v>
          </cell>
          <cell r="F464">
            <v>17</v>
          </cell>
          <cell r="G464">
            <v>4.74</v>
          </cell>
          <cell r="H464">
            <v>4</v>
          </cell>
          <cell r="I464">
            <v>2750</v>
          </cell>
          <cell r="J464">
            <v>2.97</v>
          </cell>
          <cell r="K464" t="str">
            <v>Kwh</v>
          </cell>
          <cell r="L464">
            <v>22457</v>
          </cell>
          <cell r="M464" t="str">
            <v>1x3/7</v>
          </cell>
          <cell r="N464">
            <v>2597.2222222222222</v>
          </cell>
          <cell r="O464">
            <v>724.16666666666686</v>
          </cell>
          <cell r="P464">
            <v>611.11111111111109</v>
          </cell>
          <cell r="Q464">
            <v>2658.15</v>
          </cell>
          <cell r="R464">
            <v>186.07050000000004</v>
          </cell>
          <cell r="S464">
            <v>2844.2205000000004</v>
          </cell>
          <cell r="T464">
            <v>65952.692307692312</v>
          </cell>
          <cell r="U464">
            <v>72729.412807692308</v>
          </cell>
          <cell r="V464">
            <v>22457</v>
          </cell>
          <cell r="W464">
            <v>60614</v>
          </cell>
        </row>
        <row r="465">
          <cell r="A465" t="str">
            <v>MBN1,5KW</v>
          </cell>
          <cell r="B465">
            <v>187</v>
          </cell>
          <cell r="C465" t="str">
            <v>Máy bơm nước 1,5KW</v>
          </cell>
          <cell r="D465" t="str">
            <v>ca</v>
          </cell>
          <cell r="E465">
            <v>180</v>
          </cell>
          <cell r="F465">
            <v>17</v>
          </cell>
          <cell r="G465">
            <v>4.74</v>
          </cell>
          <cell r="H465">
            <v>4</v>
          </cell>
          <cell r="I465">
            <v>3000</v>
          </cell>
          <cell r="J465">
            <v>4.05</v>
          </cell>
          <cell r="K465" t="str">
            <v>Kwh</v>
          </cell>
          <cell r="L465">
            <v>24390</v>
          </cell>
          <cell r="M465" t="str">
            <v>1x3/7</v>
          </cell>
          <cell r="N465">
            <v>2833.3333333333335</v>
          </cell>
          <cell r="O465">
            <v>790.00000000000011</v>
          </cell>
          <cell r="P465">
            <v>666.66666666666663</v>
          </cell>
          <cell r="Q465">
            <v>3624.75</v>
          </cell>
          <cell r="R465">
            <v>253.73250000000002</v>
          </cell>
          <cell r="S465">
            <v>3878.4825000000001</v>
          </cell>
          <cell r="T465">
            <v>65952.692307692312</v>
          </cell>
          <cell r="U465">
            <v>74121.17480769231</v>
          </cell>
          <cell r="V465">
            <v>24390</v>
          </cell>
          <cell r="W465">
            <v>62006</v>
          </cell>
        </row>
        <row r="466">
          <cell r="A466" t="str">
            <v>MBN2KW</v>
          </cell>
          <cell r="B466">
            <v>188</v>
          </cell>
          <cell r="C466" t="str">
            <v>Máy bơm nước 2KW</v>
          </cell>
          <cell r="D466" t="str">
            <v>ca</v>
          </cell>
          <cell r="E466">
            <v>180</v>
          </cell>
          <cell r="F466">
            <v>17</v>
          </cell>
          <cell r="G466">
            <v>4.74</v>
          </cell>
          <cell r="H466">
            <v>4</v>
          </cell>
          <cell r="I466">
            <v>3125</v>
          </cell>
          <cell r="J466">
            <v>5.4</v>
          </cell>
          <cell r="K466" t="str">
            <v>Kwh</v>
          </cell>
          <cell r="L466">
            <v>26345</v>
          </cell>
          <cell r="M466" t="str">
            <v>1x3/7</v>
          </cell>
          <cell r="N466">
            <v>2951.3888888888887</v>
          </cell>
          <cell r="O466">
            <v>822.91666666666686</v>
          </cell>
          <cell r="P466">
            <v>694.44444444444446</v>
          </cell>
          <cell r="Q466">
            <v>4833</v>
          </cell>
          <cell r="R466">
            <v>338.31000000000006</v>
          </cell>
          <cell r="S466">
            <v>5171.3100000000004</v>
          </cell>
          <cell r="T466">
            <v>65952.692307692312</v>
          </cell>
          <cell r="U466">
            <v>75592.75230769231</v>
          </cell>
          <cell r="V466">
            <v>26345</v>
          </cell>
          <cell r="W466">
            <v>63477</v>
          </cell>
        </row>
        <row r="467">
          <cell r="A467" t="str">
            <v>MBN2,8KW</v>
          </cell>
          <cell r="B467">
            <v>189</v>
          </cell>
          <cell r="C467" t="str">
            <v>Máy bơm nước 2,8KW</v>
          </cell>
          <cell r="D467" t="str">
            <v>ca</v>
          </cell>
          <cell r="E467">
            <v>180</v>
          </cell>
          <cell r="F467">
            <v>17</v>
          </cell>
          <cell r="G467">
            <v>4.74</v>
          </cell>
          <cell r="H467">
            <v>4</v>
          </cell>
          <cell r="I467">
            <v>3625</v>
          </cell>
          <cell r="J467">
            <v>7.56</v>
          </cell>
          <cell r="K467" t="str">
            <v>Kwh</v>
          </cell>
          <cell r="L467">
            <v>30203</v>
          </cell>
          <cell r="M467" t="str">
            <v>1x3/7</v>
          </cell>
          <cell r="N467">
            <v>3423.6111111111113</v>
          </cell>
          <cell r="O467">
            <v>954.58333333333348</v>
          </cell>
          <cell r="P467">
            <v>805.55555555555554</v>
          </cell>
          <cell r="Q467">
            <v>6766.2</v>
          </cell>
          <cell r="R467">
            <v>473.63400000000001</v>
          </cell>
          <cell r="S467">
            <v>7239.8339999999998</v>
          </cell>
          <cell r="T467">
            <v>65952.692307692312</v>
          </cell>
          <cell r="U467">
            <v>78376.276307692315</v>
          </cell>
          <cell r="V467">
            <v>30203</v>
          </cell>
        </row>
        <row r="468">
          <cell r="A468" t="str">
            <v>MBN4KW</v>
          </cell>
          <cell r="B468">
            <v>190</v>
          </cell>
          <cell r="C468" t="str">
            <v>Máy bơm nước 4KW</v>
          </cell>
          <cell r="D468" t="str">
            <v>ca</v>
          </cell>
          <cell r="E468">
            <v>150</v>
          </cell>
          <cell r="F468">
            <v>17</v>
          </cell>
          <cell r="G468">
            <v>4.74</v>
          </cell>
          <cell r="H468">
            <v>5</v>
          </cell>
          <cell r="I468">
            <v>5000</v>
          </cell>
          <cell r="J468">
            <v>10.8</v>
          </cell>
          <cell r="K468" t="str">
            <v>Kwh</v>
          </cell>
          <cell r="L468">
            <v>36712</v>
          </cell>
          <cell r="M468" t="str">
            <v>1x3/7</v>
          </cell>
          <cell r="N468">
            <v>5666.6666666666679</v>
          </cell>
          <cell r="O468">
            <v>1580.0000000000002</v>
          </cell>
          <cell r="P468">
            <v>1666.6666666666667</v>
          </cell>
          <cell r="Q468">
            <v>9666</v>
          </cell>
          <cell r="R468">
            <v>676.62000000000012</v>
          </cell>
          <cell r="S468">
            <v>10342.620000000001</v>
          </cell>
          <cell r="T468">
            <v>65952.692307692312</v>
          </cell>
          <cell r="U468">
            <v>85208.645641025651</v>
          </cell>
          <cell r="V468">
            <v>36712</v>
          </cell>
        </row>
        <row r="469">
          <cell r="A469" t="str">
            <v>MBN4,5KW</v>
          </cell>
          <cell r="B469">
            <v>191</v>
          </cell>
          <cell r="C469" t="str">
            <v>Máy bơm nước 4,5KW</v>
          </cell>
          <cell r="D469" t="str">
            <v>ca</v>
          </cell>
          <cell r="E469">
            <v>150</v>
          </cell>
          <cell r="F469">
            <v>17</v>
          </cell>
          <cell r="G469">
            <v>4.74</v>
          </cell>
          <cell r="H469">
            <v>5</v>
          </cell>
          <cell r="I469">
            <v>5625</v>
          </cell>
          <cell r="J469">
            <v>12.15</v>
          </cell>
          <cell r="K469" t="str">
            <v>Kwh</v>
          </cell>
          <cell r="L469">
            <v>39230</v>
          </cell>
          <cell r="M469" t="str">
            <v>1x3/7</v>
          </cell>
          <cell r="N469">
            <v>6375.0000000000009</v>
          </cell>
          <cell r="O469">
            <v>1777.5</v>
          </cell>
          <cell r="P469">
            <v>1875</v>
          </cell>
          <cell r="Q469">
            <v>10874.25</v>
          </cell>
          <cell r="R469">
            <v>761.1975000000001</v>
          </cell>
          <cell r="S469">
            <v>11635.4475</v>
          </cell>
          <cell r="T469">
            <v>65952.692307692312</v>
          </cell>
          <cell r="U469">
            <v>87615.639807692321</v>
          </cell>
          <cell r="V469">
            <v>39230</v>
          </cell>
          <cell r="W469">
            <v>75500</v>
          </cell>
        </row>
        <row r="470">
          <cell r="A470" t="str">
            <v>MBN7KW</v>
          </cell>
          <cell r="B470">
            <v>192</v>
          </cell>
          <cell r="C470" t="str">
            <v>Máy bơm nước 7KW</v>
          </cell>
          <cell r="D470" t="str">
            <v>ca</v>
          </cell>
          <cell r="E470">
            <v>150</v>
          </cell>
          <cell r="F470">
            <v>17</v>
          </cell>
          <cell r="G470">
            <v>4.74</v>
          </cell>
          <cell r="H470">
            <v>5</v>
          </cell>
          <cell r="I470">
            <v>8265</v>
          </cell>
          <cell r="J470">
            <v>16.8</v>
          </cell>
          <cell r="K470" t="str">
            <v>Kwh</v>
          </cell>
          <cell r="L470">
            <v>49731</v>
          </cell>
          <cell r="M470" t="str">
            <v>1x3/7</v>
          </cell>
          <cell r="N470">
            <v>9367</v>
          </cell>
          <cell r="O470">
            <v>2611.7399999999998</v>
          </cell>
          <cell r="P470">
            <v>2755</v>
          </cell>
          <cell r="Q470">
            <v>15036</v>
          </cell>
          <cell r="R470">
            <v>1052.5200000000002</v>
          </cell>
          <cell r="S470">
            <v>16088.52</v>
          </cell>
          <cell r="T470">
            <v>65952.692307692312</v>
          </cell>
          <cell r="U470">
            <v>96774.952307692321</v>
          </cell>
          <cell r="V470">
            <v>49731</v>
          </cell>
        </row>
        <row r="471">
          <cell r="A471" t="str">
            <v>MBN10KW</v>
          </cell>
          <cell r="B471">
            <v>193</v>
          </cell>
          <cell r="C471" t="str">
            <v>Máy bơm nước 10KW</v>
          </cell>
          <cell r="D471" t="str">
            <v>ca</v>
          </cell>
          <cell r="E471">
            <v>150</v>
          </cell>
          <cell r="F471">
            <v>16</v>
          </cell>
          <cell r="G471">
            <v>4.5199999999999996</v>
          </cell>
          <cell r="H471">
            <v>5</v>
          </cell>
          <cell r="I471">
            <v>9715</v>
          </cell>
          <cell r="J471">
            <v>24</v>
          </cell>
          <cell r="K471" t="str">
            <v>Kwh</v>
          </cell>
          <cell r="L471">
            <v>63375</v>
          </cell>
          <cell r="M471" t="str">
            <v>1x4/7</v>
          </cell>
          <cell r="N471">
            <v>10362.666666666668</v>
          </cell>
          <cell r="O471">
            <v>2927.4533333333334</v>
          </cell>
          <cell r="P471">
            <v>3238.3333333333335</v>
          </cell>
          <cell r="Q471">
            <v>21480</v>
          </cell>
          <cell r="R471">
            <v>1503.6000000000001</v>
          </cell>
          <cell r="S471">
            <v>22983.599999999999</v>
          </cell>
          <cell r="T471">
            <v>74675.769230769234</v>
          </cell>
          <cell r="U471">
            <v>114187.82256410256</v>
          </cell>
          <cell r="V471">
            <v>63375</v>
          </cell>
        </row>
        <row r="472">
          <cell r="A472" t="str">
            <v>MBN14KW</v>
          </cell>
          <cell r="B472">
            <v>194</v>
          </cell>
          <cell r="C472" t="str">
            <v>Máy bơm nước 14KW</v>
          </cell>
          <cell r="D472" t="str">
            <v>ca</v>
          </cell>
          <cell r="E472">
            <v>150</v>
          </cell>
          <cell r="F472">
            <v>16</v>
          </cell>
          <cell r="G472">
            <v>4.5199999999999996</v>
          </cell>
          <cell r="H472">
            <v>5</v>
          </cell>
          <cell r="I472">
            <v>12789</v>
          </cell>
          <cell r="J472">
            <v>33.6</v>
          </cell>
          <cell r="K472" t="str">
            <v>Kwh</v>
          </cell>
          <cell r="L472">
            <v>79658</v>
          </cell>
          <cell r="M472" t="str">
            <v>1x4/7</v>
          </cell>
          <cell r="N472">
            <v>12959.519999999999</v>
          </cell>
          <cell r="O472">
            <v>3853.7519999999995</v>
          </cell>
          <cell r="P472">
            <v>4263</v>
          </cell>
          <cell r="Q472">
            <v>30072</v>
          </cell>
          <cell r="R472">
            <v>2105.0400000000004</v>
          </cell>
          <cell r="S472">
            <v>32177.040000000001</v>
          </cell>
          <cell r="T472">
            <v>74675.769230769234</v>
          </cell>
          <cell r="U472">
            <v>127929.08123076922</v>
          </cell>
          <cell r="V472">
            <v>79658</v>
          </cell>
        </row>
        <row r="473">
          <cell r="A473" t="str">
            <v>MBN20KW</v>
          </cell>
          <cell r="B473">
            <v>195</v>
          </cell>
          <cell r="C473" t="str">
            <v>Máy bơm nước 20KW</v>
          </cell>
          <cell r="D473" t="str">
            <v>ca</v>
          </cell>
          <cell r="E473">
            <v>150</v>
          </cell>
          <cell r="F473">
            <v>16</v>
          </cell>
          <cell r="G473">
            <v>4.5199999999999996</v>
          </cell>
          <cell r="H473">
            <v>5</v>
          </cell>
          <cell r="I473">
            <v>20735</v>
          </cell>
          <cell r="J473">
            <v>48</v>
          </cell>
          <cell r="K473" t="str">
            <v>Kwh</v>
          </cell>
          <cell r="L473">
            <v>107630</v>
          </cell>
          <cell r="M473" t="str">
            <v>1x4/7</v>
          </cell>
          <cell r="N473">
            <v>21011.466666666667</v>
          </cell>
          <cell r="O473">
            <v>6248.1466666666665</v>
          </cell>
          <cell r="P473">
            <v>6911.666666666667</v>
          </cell>
          <cell r="Q473">
            <v>42960</v>
          </cell>
          <cell r="R473">
            <v>3007.2000000000003</v>
          </cell>
          <cell r="S473">
            <v>45967.199999999997</v>
          </cell>
          <cell r="T473">
            <v>74675.769230769234</v>
          </cell>
          <cell r="U473">
            <v>154814.24923076923</v>
          </cell>
          <cell r="V473">
            <v>107630</v>
          </cell>
          <cell r="W473">
            <v>144001</v>
          </cell>
        </row>
        <row r="474">
          <cell r="A474" t="str">
            <v>MBN22KW</v>
          </cell>
          <cell r="B474">
            <v>196</v>
          </cell>
          <cell r="C474" t="str">
            <v>Máy bơm nước 22KW</v>
          </cell>
          <cell r="D474" t="str">
            <v>ca</v>
          </cell>
          <cell r="E474">
            <v>150</v>
          </cell>
          <cell r="F474">
            <v>16</v>
          </cell>
          <cell r="G474">
            <v>4.5199999999999996</v>
          </cell>
          <cell r="H474">
            <v>5</v>
          </cell>
          <cell r="I474">
            <v>23925</v>
          </cell>
          <cell r="J474">
            <v>52.8</v>
          </cell>
          <cell r="K474" t="str">
            <v>Kwh</v>
          </cell>
          <cell r="L474">
            <v>117872</v>
          </cell>
          <cell r="M474" t="str">
            <v>1x4/7</v>
          </cell>
          <cell r="N474">
            <v>24244</v>
          </cell>
          <cell r="O474">
            <v>7209.3999999999987</v>
          </cell>
          <cell r="P474">
            <v>7975</v>
          </cell>
          <cell r="Q474">
            <v>47256</v>
          </cell>
          <cell r="R474">
            <v>3307.9200000000005</v>
          </cell>
          <cell r="S474">
            <v>50563.92</v>
          </cell>
          <cell r="T474">
            <v>74675.769230769234</v>
          </cell>
          <cell r="U474">
            <v>164668.08923076923</v>
          </cell>
          <cell r="V474">
            <v>117872</v>
          </cell>
        </row>
        <row r="475">
          <cell r="A475" t="str">
            <v>MBN28KW</v>
          </cell>
          <cell r="B475">
            <v>197</v>
          </cell>
          <cell r="C475" t="str">
            <v>Máy bơm nước 28KW</v>
          </cell>
          <cell r="D475" t="str">
            <v>ca</v>
          </cell>
          <cell r="E475">
            <v>150</v>
          </cell>
          <cell r="F475">
            <v>16</v>
          </cell>
          <cell r="G475">
            <v>4.5199999999999996</v>
          </cell>
          <cell r="H475">
            <v>5</v>
          </cell>
          <cell r="I475">
            <v>26970</v>
          </cell>
          <cell r="J475">
            <v>67.2</v>
          </cell>
          <cell r="K475" t="str">
            <v>Kwh</v>
          </cell>
          <cell r="L475">
            <v>142028</v>
          </cell>
          <cell r="M475" t="str">
            <v>1x4/7</v>
          </cell>
          <cell r="N475">
            <v>27329.600000000002</v>
          </cell>
          <cell r="O475">
            <v>8126.9599999999982</v>
          </cell>
          <cell r="P475">
            <v>8990</v>
          </cell>
          <cell r="Q475">
            <v>60144</v>
          </cell>
          <cell r="R475">
            <v>4210.0800000000008</v>
          </cell>
          <cell r="S475">
            <v>64354.080000000002</v>
          </cell>
          <cell r="T475">
            <v>74675.769230769234</v>
          </cell>
          <cell r="U475">
            <v>183476.40923076923</v>
          </cell>
          <cell r="V475">
            <v>142028</v>
          </cell>
        </row>
        <row r="476">
          <cell r="A476" t="str">
            <v>MBN30KW</v>
          </cell>
          <cell r="B476">
            <v>198</v>
          </cell>
          <cell r="C476" t="str">
            <v>Máy bơm nước 30KW</v>
          </cell>
          <cell r="D476" t="str">
            <v>ca</v>
          </cell>
          <cell r="E476">
            <v>150</v>
          </cell>
          <cell r="F476">
            <v>16</v>
          </cell>
          <cell r="G476">
            <v>4.5199999999999996</v>
          </cell>
          <cell r="H476">
            <v>5</v>
          </cell>
          <cell r="I476">
            <v>32683</v>
          </cell>
          <cell r="J476">
            <v>72</v>
          </cell>
          <cell r="K476" t="str">
            <v>Kwh</v>
          </cell>
          <cell r="L476">
            <v>151538</v>
          </cell>
          <cell r="M476" t="str">
            <v>1x4/7</v>
          </cell>
          <cell r="N476">
            <v>33118.773333333331</v>
          </cell>
          <cell r="O476">
            <v>9848.4773333333324</v>
          </cell>
          <cell r="P476">
            <v>10894.333333333334</v>
          </cell>
          <cell r="Q476">
            <v>64440</v>
          </cell>
          <cell r="R476">
            <v>4510.8</v>
          </cell>
          <cell r="S476">
            <v>68950.8</v>
          </cell>
          <cell r="T476">
            <v>74675.769230769234</v>
          </cell>
          <cell r="U476">
            <v>197488.15323076921</v>
          </cell>
          <cell r="V476">
            <v>151538</v>
          </cell>
        </row>
        <row r="477">
          <cell r="A477" t="str">
            <v>MBNĐ40KW</v>
          </cell>
          <cell r="B477">
            <v>199</v>
          </cell>
          <cell r="C477" t="str">
            <v>Máy bơm nước điện 40KW</v>
          </cell>
          <cell r="D477" t="str">
            <v>ca</v>
          </cell>
          <cell r="E477">
            <v>150</v>
          </cell>
          <cell r="F477">
            <v>16</v>
          </cell>
          <cell r="G477">
            <v>4.5199999999999996</v>
          </cell>
          <cell r="H477">
            <v>5</v>
          </cell>
          <cell r="I477">
            <v>42021</v>
          </cell>
          <cell r="J477">
            <v>96</v>
          </cell>
          <cell r="K477" t="str">
            <v>Kwh</v>
          </cell>
          <cell r="L477">
            <v>195704</v>
          </cell>
          <cell r="M477" t="str">
            <v>1x4/7</v>
          </cell>
          <cell r="N477">
            <v>42581.279999999999</v>
          </cell>
          <cell r="O477">
            <v>12662.328</v>
          </cell>
          <cell r="P477">
            <v>14007</v>
          </cell>
          <cell r="Q477">
            <v>85920</v>
          </cell>
          <cell r="R477">
            <v>6014.4000000000005</v>
          </cell>
          <cell r="S477">
            <v>91934.399999999994</v>
          </cell>
          <cell r="T477">
            <v>74675.769230769234</v>
          </cell>
          <cell r="U477">
            <v>235860.77723076922</v>
          </cell>
          <cell r="V477">
            <v>195704</v>
          </cell>
        </row>
        <row r="478">
          <cell r="A478" t="str">
            <v>MBNĐ50KW</v>
          </cell>
          <cell r="B478">
            <v>200</v>
          </cell>
          <cell r="C478" t="str">
            <v>Máy bơm nước điện 50KW</v>
          </cell>
          <cell r="D478" t="str">
            <v>ca</v>
          </cell>
          <cell r="E478">
            <v>150</v>
          </cell>
          <cell r="F478">
            <v>16</v>
          </cell>
          <cell r="G478">
            <v>4.5199999999999996</v>
          </cell>
          <cell r="H478">
            <v>5</v>
          </cell>
          <cell r="I478">
            <v>49358</v>
          </cell>
          <cell r="J478">
            <v>120</v>
          </cell>
          <cell r="K478" t="str">
            <v>Kwh</v>
          </cell>
          <cell r="L478">
            <v>237805</v>
          </cell>
          <cell r="M478" t="str">
            <v>1x4/7</v>
          </cell>
          <cell r="N478">
            <v>50016.106666666667</v>
          </cell>
          <cell r="O478">
            <v>14873.210666666668</v>
          </cell>
          <cell r="P478">
            <v>16452.666666666668</v>
          </cell>
          <cell r="Q478">
            <v>107400</v>
          </cell>
          <cell r="R478">
            <v>7518.0000000000009</v>
          </cell>
          <cell r="S478">
            <v>114918</v>
          </cell>
          <cell r="T478">
            <v>74675.769230769234</v>
          </cell>
          <cell r="U478">
            <v>270935.75323076925</v>
          </cell>
          <cell r="V478">
            <v>237805</v>
          </cell>
        </row>
        <row r="479">
          <cell r="A479" t="str">
            <v>MBNĐ55KW</v>
          </cell>
          <cell r="B479">
            <v>201</v>
          </cell>
          <cell r="C479" t="str">
            <v>Máy bơm nước điện 55KW</v>
          </cell>
          <cell r="D479" t="str">
            <v>ca</v>
          </cell>
          <cell r="E479">
            <v>150</v>
          </cell>
          <cell r="F479">
            <v>16</v>
          </cell>
          <cell r="G479">
            <v>4.5199999999999996</v>
          </cell>
          <cell r="H479">
            <v>5</v>
          </cell>
          <cell r="I479">
            <v>52026</v>
          </cell>
          <cell r="J479">
            <v>132</v>
          </cell>
          <cell r="K479" t="str">
            <v>Kwh</v>
          </cell>
          <cell r="L479">
            <v>258462</v>
          </cell>
          <cell r="M479" t="str">
            <v>1x4/7</v>
          </cell>
          <cell r="N479">
            <v>52719.68</v>
          </cell>
          <cell r="O479">
            <v>15677.167999999998</v>
          </cell>
          <cell r="P479">
            <v>17342</v>
          </cell>
          <cell r="Q479">
            <v>118140</v>
          </cell>
          <cell r="R479">
            <v>8269.8000000000011</v>
          </cell>
          <cell r="S479">
            <v>126409.8</v>
          </cell>
          <cell r="T479">
            <v>74675.769230769234</v>
          </cell>
          <cell r="U479">
            <v>286824.41723076924</v>
          </cell>
          <cell r="V479">
            <v>258462</v>
          </cell>
        </row>
        <row r="480">
          <cell r="A480" t="str">
            <v>MBNĐ75KW</v>
          </cell>
          <cell r="B480">
            <v>202</v>
          </cell>
          <cell r="C480" t="str">
            <v>Máy bơm nước điện 75KW</v>
          </cell>
          <cell r="D480" t="str">
            <v>ca</v>
          </cell>
          <cell r="E480">
            <v>150</v>
          </cell>
          <cell r="F480">
            <v>16</v>
          </cell>
          <cell r="G480">
            <v>4.5199999999999996</v>
          </cell>
          <cell r="H480">
            <v>5</v>
          </cell>
          <cell r="I480">
            <v>74831</v>
          </cell>
          <cell r="J480">
            <v>180</v>
          </cell>
          <cell r="K480" t="str">
            <v>Kwh</v>
          </cell>
          <cell r="L480">
            <v>343135</v>
          </cell>
          <cell r="M480" t="str">
            <v>1x4/7</v>
          </cell>
          <cell r="N480">
            <v>75828.746666666659</v>
          </cell>
          <cell r="O480">
            <v>22549.074666666664</v>
          </cell>
          <cell r="P480">
            <v>24943.666666666668</v>
          </cell>
          <cell r="Q480">
            <v>161100</v>
          </cell>
          <cell r="R480">
            <v>11277.000000000002</v>
          </cell>
          <cell r="S480">
            <v>172377</v>
          </cell>
          <cell r="T480">
            <v>74675.769230769234</v>
          </cell>
          <cell r="U480">
            <v>370374.25723076926</v>
          </cell>
          <cell r="V480">
            <v>343135</v>
          </cell>
        </row>
        <row r="481">
          <cell r="A481" t="str">
            <v>MBNĐ113KW</v>
          </cell>
          <cell r="B481">
            <v>203</v>
          </cell>
          <cell r="C481" t="str">
            <v>Máy bơm nước điện 113KW</v>
          </cell>
          <cell r="D481" t="str">
            <v>ca</v>
          </cell>
          <cell r="E481">
            <v>150</v>
          </cell>
          <cell r="F481">
            <v>16</v>
          </cell>
          <cell r="G481">
            <v>4.5199999999999996</v>
          </cell>
          <cell r="H481">
            <v>5</v>
          </cell>
          <cell r="I481">
            <v>97808</v>
          </cell>
          <cell r="J481">
            <v>271.2</v>
          </cell>
          <cell r="K481" t="str">
            <v>Kwh</v>
          </cell>
          <cell r="L481">
            <v>451051</v>
          </cell>
          <cell r="M481" t="str">
            <v>1x4/7</v>
          </cell>
          <cell r="N481">
            <v>99112.106666666674</v>
          </cell>
          <cell r="O481">
            <v>29472.810666666664</v>
          </cell>
          <cell r="P481">
            <v>32602.666666666672</v>
          </cell>
          <cell r="Q481">
            <v>242724</v>
          </cell>
          <cell r="R481">
            <v>16990.68</v>
          </cell>
          <cell r="S481">
            <v>259714.68</v>
          </cell>
          <cell r="T481">
            <v>74675.769230769234</v>
          </cell>
          <cell r="U481">
            <v>495578.03323076927</v>
          </cell>
          <cell r="V481">
            <v>451051</v>
          </cell>
        </row>
        <row r="482">
          <cell r="C482" t="str">
            <v>Máy bơm nước, động cơ diezel - công suất:</v>
          </cell>
          <cell r="L482">
            <v>0</v>
          </cell>
          <cell r="V482">
            <v>0</v>
          </cell>
        </row>
        <row r="483">
          <cell r="A483" t="str">
            <v>MBN5CV</v>
          </cell>
          <cell r="B483">
            <v>184</v>
          </cell>
          <cell r="C483" t="str">
            <v>Máy bơm nước 5cv</v>
          </cell>
          <cell r="D483" t="str">
            <v>ca</v>
          </cell>
          <cell r="E483">
            <v>150</v>
          </cell>
          <cell r="F483">
            <v>20</v>
          </cell>
          <cell r="G483">
            <v>5.4</v>
          </cell>
          <cell r="H483">
            <v>5</v>
          </cell>
          <cell r="I483">
            <v>9281</v>
          </cell>
          <cell r="J483">
            <v>2.7</v>
          </cell>
          <cell r="K483" t="str">
            <v>lítdiezel</v>
          </cell>
          <cell r="L483">
            <v>98623.024499999985</v>
          </cell>
          <cell r="M483" t="str">
            <v>1x4/7</v>
          </cell>
          <cell r="N483">
            <v>12374.666666666666</v>
          </cell>
          <cell r="O483">
            <v>3341.1600000000003</v>
          </cell>
          <cell r="P483">
            <v>3093.6666666666665</v>
          </cell>
          <cell r="Q483">
            <v>21267.846000000001</v>
          </cell>
          <cell r="R483">
            <v>1063.3923000000002</v>
          </cell>
          <cell r="S483">
            <v>22331.238300000001</v>
          </cell>
          <cell r="T483">
            <v>74675.769230769234</v>
          </cell>
          <cell r="U483">
            <v>115816.50086410256</v>
          </cell>
          <cell r="V483">
            <v>98623.024499999985</v>
          </cell>
          <cell r="W483">
            <v>89882</v>
          </cell>
        </row>
        <row r="484">
          <cell r="A484" t="str">
            <v>MBN5,5CV</v>
          </cell>
          <cell r="B484">
            <v>185</v>
          </cell>
          <cell r="C484" t="str">
            <v>Máy bơm nước 5,5cv</v>
          </cell>
          <cell r="D484" t="str">
            <v>ca</v>
          </cell>
          <cell r="E484">
            <v>150</v>
          </cell>
          <cell r="F484">
            <v>20</v>
          </cell>
          <cell r="G484">
            <v>5.4</v>
          </cell>
          <cell r="H484">
            <v>5</v>
          </cell>
          <cell r="I484">
            <v>11156</v>
          </cell>
          <cell r="J484">
            <v>2.97</v>
          </cell>
          <cell r="K484" t="str">
            <v>lítdiezel</v>
          </cell>
          <cell r="L484">
            <v>0</v>
          </cell>
          <cell r="M484" t="str">
            <v>1x4/7</v>
          </cell>
          <cell r="N484">
            <v>14130.933333333334</v>
          </cell>
          <cell r="O484">
            <v>4016.1600000000008</v>
          </cell>
          <cell r="P484">
            <v>3718.6666666666674</v>
          </cell>
          <cell r="Q484">
            <v>23394.6306</v>
          </cell>
          <cell r="R484">
            <v>1169.73153</v>
          </cell>
          <cell r="S484">
            <v>24564.362130000001</v>
          </cell>
          <cell r="T484">
            <v>74675.769230769234</v>
          </cell>
          <cell r="U484">
            <v>121105.89136076924</v>
          </cell>
          <cell r="V484">
            <v>0</v>
          </cell>
        </row>
        <row r="485">
          <cell r="A485" t="str">
            <v>MBN7CV</v>
          </cell>
          <cell r="B485">
            <v>186</v>
          </cell>
          <cell r="C485" t="str">
            <v>Máy bơm nước 7cv</v>
          </cell>
          <cell r="D485" t="str">
            <v>ca</v>
          </cell>
          <cell r="E485">
            <v>150</v>
          </cell>
          <cell r="F485">
            <v>20</v>
          </cell>
          <cell r="G485">
            <v>5.4</v>
          </cell>
          <cell r="H485">
            <v>5</v>
          </cell>
          <cell r="I485">
            <v>12656</v>
          </cell>
          <cell r="J485">
            <v>3.78</v>
          </cell>
          <cell r="K485" t="str">
            <v>lítdiezel</v>
          </cell>
          <cell r="L485">
            <v>127139.45475</v>
          </cell>
          <cell r="M485" t="str">
            <v>1x4/7</v>
          </cell>
          <cell r="N485">
            <v>16030.933333333338</v>
          </cell>
          <cell r="O485">
            <v>4556.1600000000008</v>
          </cell>
          <cell r="P485">
            <v>4218.6666666666679</v>
          </cell>
          <cell r="Q485">
            <v>29774.984399999998</v>
          </cell>
          <cell r="R485">
            <v>1488.7492199999999</v>
          </cell>
          <cell r="S485">
            <v>31263.733619999999</v>
          </cell>
          <cell r="T485">
            <v>74675.769230769234</v>
          </cell>
          <cell r="U485">
            <v>130745.26285076924</v>
          </cell>
          <cell r="V485">
            <v>127139.45475</v>
          </cell>
          <cell r="W485">
            <v>115871</v>
          </cell>
        </row>
        <row r="486">
          <cell r="A486" t="str">
            <v>MBN7,5CV</v>
          </cell>
          <cell r="B486">
            <v>187</v>
          </cell>
          <cell r="C486" t="str">
            <v>Máy bơm nước 7,5cv</v>
          </cell>
          <cell r="D486" t="str">
            <v>ca</v>
          </cell>
          <cell r="E486">
            <v>150</v>
          </cell>
          <cell r="F486">
            <v>20</v>
          </cell>
          <cell r="G486">
            <v>5.4</v>
          </cell>
          <cell r="H486">
            <v>5</v>
          </cell>
          <cell r="I486">
            <v>13781</v>
          </cell>
          <cell r="J486">
            <v>4.05</v>
          </cell>
          <cell r="K486" t="str">
            <v>lítdiezel</v>
          </cell>
          <cell r="L486">
            <v>131792.89199999999</v>
          </cell>
          <cell r="M486" t="str">
            <v>1x4/7</v>
          </cell>
          <cell r="N486">
            <v>17455.933333333334</v>
          </cell>
          <cell r="O486">
            <v>4961.1600000000008</v>
          </cell>
          <cell r="P486">
            <v>4593.6666666666679</v>
          </cell>
          <cell r="Q486">
            <v>31901.768999999997</v>
          </cell>
          <cell r="R486">
            <v>1595.08845</v>
          </cell>
          <cell r="S486">
            <v>33496.857449999996</v>
          </cell>
          <cell r="T486">
            <v>74675.769230769234</v>
          </cell>
          <cell r="U486">
            <v>135183.38668076924</v>
          </cell>
          <cell r="V486">
            <v>131792.89199999999</v>
          </cell>
          <cell r="W486">
            <v>120112</v>
          </cell>
        </row>
        <row r="487">
          <cell r="A487" t="str">
            <v>MBN10CV</v>
          </cell>
          <cell r="B487">
            <v>188</v>
          </cell>
          <cell r="C487" t="str">
            <v>Máy bơm nước 10cv</v>
          </cell>
          <cell r="D487" t="str">
            <v>ca</v>
          </cell>
          <cell r="E487">
            <v>150</v>
          </cell>
          <cell r="F487">
            <v>20</v>
          </cell>
          <cell r="G487">
            <v>5.4</v>
          </cell>
          <cell r="H487">
            <v>5</v>
          </cell>
          <cell r="I487">
            <v>19320</v>
          </cell>
          <cell r="J487">
            <v>5.0999999999999996</v>
          </cell>
          <cell r="K487" t="str">
            <v>lítdiezel</v>
          </cell>
          <cell r="L487">
            <v>0</v>
          </cell>
          <cell r="M487" t="str">
            <v>1x4/7</v>
          </cell>
          <cell r="N487">
            <v>24472</v>
          </cell>
          <cell r="O487">
            <v>6955.2000000000016</v>
          </cell>
          <cell r="P487">
            <v>6440</v>
          </cell>
          <cell r="Q487">
            <v>40172.597999999998</v>
          </cell>
          <cell r="R487">
            <v>2008.6298999999999</v>
          </cell>
          <cell r="S487">
            <v>42181.227899999998</v>
          </cell>
          <cell r="T487">
            <v>74675.769230769234</v>
          </cell>
          <cell r="U487">
            <v>154724.19713076923</v>
          </cell>
          <cell r="V487">
            <v>0</v>
          </cell>
        </row>
        <row r="488">
          <cell r="A488" t="str">
            <v>MBN15CV</v>
          </cell>
          <cell r="B488">
            <v>189</v>
          </cell>
          <cell r="C488" t="str">
            <v>Máy bơm nước 15cv</v>
          </cell>
          <cell r="D488" t="str">
            <v>ca</v>
          </cell>
          <cell r="E488">
            <v>150</v>
          </cell>
          <cell r="F488">
            <v>18</v>
          </cell>
          <cell r="G488">
            <v>4.68</v>
          </cell>
          <cell r="H488">
            <v>5</v>
          </cell>
          <cell r="I488">
            <v>36960</v>
          </cell>
          <cell r="J488">
            <v>7.65</v>
          </cell>
          <cell r="K488" t="str">
            <v>lítdiezel</v>
          </cell>
          <cell r="L488">
            <v>0</v>
          </cell>
          <cell r="M488" t="str">
            <v>1x4/7</v>
          </cell>
          <cell r="N488">
            <v>42134.400000000001</v>
          </cell>
          <cell r="O488">
            <v>11531.519999999999</v>
          </cell>
          <cell r="P488">
            <v>12320</v>
          </cell>
          <cell r="Q488">
            <v>60258.896999999997</v>
          </cell>
          <cell r="R488">
            <v>3012.9448499999999</v>
          </cell>
          <cell r="S488">
            <v>63271.841849999997</v>
          </cell>
          <cell r="T488">
            <v>74675.769230769234</v>
          </cell>
          <cell r="U488">
            <v>203933.53108076923</v>
          </cell>
          <cell r="V488">
            <v>0</v>
          </cell>
        </row>
        <row r="489">
          <cell r="A489" t="str">
            <v>MBN20CV</v>
          </cell>
          <cell r="B489">
            <v>190</v>
          </cell>
          <cell r="C489" t="str">
            <v>Máy bơm nước 20cv</v>
          </cell>
          <cell r="D489" t="str">
            <v>ca</v>
          </cell>
          <cell r="E489">
            <v>150</v>
          </cell>
          <cell r="F489">
            <v>18</v>
          </cell>
          <cell r="G489">
            <v>4.68</v>
          </cell>
          <cell r="H489">
            <v>5</v>
          </cell>
          <cell r="I489">
            <v>47250</v>
          </cell>
          <cell r="J489">
            <v>10.199999999999999</v>
          </cell>
          <cell r="K489" t="str">
            <v>lítdiezel</v>
          </cell>
          <cell r="L489">
            <v>245602.95374999999</v>
          </cell>
          <cell r="M489" t="str">
            <v>1x4/7</v>
          </cell>
          <cell r="N489">
            <v>53865</v>
          </cell>
          <cell r="O489">
            <v>14741.999999999996</v>
          </cell>
          <cell r="P489">
            <v>15750</v>
          </cell>
          <cell r="Q489">
            <v>80345.195999999996</v>
          </cell>
          <cell r="R489">
            <v>4017.2597999999998</v>
          </cell>
          <cell r="S489">
            <v>84362.455799999996</v>
          </cell>
          <cell r="T489">
            <v>74675.769230769234</v>
          </cell>
          <cell r="U489">
            <v>243395.22503076924</v>
          </cell>
          <cell r="V489">
            <v>245602.95374999999</v>
          </cell>
          <cell r="W489">
            <v>223835</v>
          </cell>
        </row>
        <row r="490">
          <cell r="A490" t="str">
            <v>MBN37CV</v>
          </cell>
          <cell r="B490">
            <v>191</v>
          </cell>
          <cell r="C490" t="str">
            <v>Máy bơm nước 37cv</v>
          </cell>
          <cell r="D490" t="str">
            <v>ca</v>
          </cell>
          <cell r="E490">
            <v>150</v>
          </cell>
          <cell r="F490">
            <v>17</v>
          </cell>
          <cell r="G490">
            <v>4.42</v>
          </cell>
          <cell r="H490">
            <v>5</v>
          </cell>
          <cell r="I490">
            <v>79590</v>
          </cell>
          <cell r="J490">
            <v>17.760000000000002</v>
          </cell>
          <cell r="K490" t="str">
            <v>lítdiezel</v>
          </cell>
          <cell r="L490">
            <v>364463.65724999999</v>
          </cell>
          <cell r="M490" t="str">
            <v>1x4/7</v>
          </cell>
          <cell r="N490">
            <v>85691.900000000023</v>
          </cell>
          <cell r="O490">
            <v>23452.519999999997</v>
          </cell>
          <cell r="P490">
            <v>26530</v>
          </cell>
          <cell r="Q490">
            <v>139895.1648</v>
          </cell>
          <cell r="R490">
            <v>6994.7582400000001</v>
          </cell>
          <cell r="S490">
            <v>146889.92303999999</v>
          </cell>
          <cell r="T490">
            <v>74675.769230769234</v>
          </cell>
          <cell r="U490">
            <v>357240.11227076926</v>
          </cell>
          <cell r="V490">
            <v>364463.65724999999</v>
          </cell>
          <cell r="W490">
            <v>332161</v>
          </cell>
        </row>
        <row r="491">
          <cell r="A491" t="str">
            <v>MBN45CV</v>
          </cell>
          <cell r="B491">
            <v>192</v>
          </cell>
          <cell r="C491" t="str">
            <v>Máy bơm nước 45cv</v>
          </cell>
          <cell r="D491" t="str">
            <v>ca</v>
          </cell>
          <cell r="E491">
            <v>150</v>
          </cell>
          <cell r="F491">
            <v>17</v>
          </cell>
          <cell r="G491">
            <v>4.42</v>
          </cell>
          <cell r="H491">
            <v>5</v>
          </cell>
          <cell r="I491">
            <v>87465</v>
          </cell>
          <cell r="J491">
            <v>21.6</v>
          </cell>
          <cell r="K491" t="str">
            <v>lítdiezel</v>
          </cell>
          <cell r="L491">
            <v>0</v>
          </cell>
          <cell r="M491" t="str">
            <v>1x4/7</v>
          </cell>
          <cell r="N491">
            <v>94170.650000000009</v>
          </cell>
          <cell r="O491">
            <v>25773.019999999997</v>
          </cell>
          <cell r="P491">
            <v>29155</v>
          </cell>
          <cell r="Q491">
            <v>170142.76800000001</v>
          </cell>
          <cell r="R491">
            <v>8507.1384000000016</v>
          </cell>
          <cell r="S491">
            <v>178649.90640000001</v>
          </cell>
          <cell r="T491">
            <v>74675.769230769234</v>
          </cell>
          <cell r="U491">
            <v>402424.34563076927</v>
          </cell>
          <cell r="V491">
            <v>0</v>
          </cell>
        </row>
        <row r="492">
          <cell r="A492" t="str">
            <v>MBN75CV</v>
          </cell>
          <cell r="B492">
            <v>193</v>
          </cell>
          <cell r="C492" t="str">
            <v>Máy bơm nước 75cv</v>
          </cell>
          <cell r="D492" t="str">
            <v>ca</v>
          </cell>
          <cell r="E492">
            <v>150</v>
          </cell>
          <cell r="F492">
            <v>16</v>
          </cell>
          <cell r="G492">
            <v>3.84</v>
          </cell>
          <cell r="H492">
            <v>5</v>
          </cell>
          <cell r="I492">
            <v>170415</v>
          </cell>
          <cell r="J492">
            <v>36</v>
          </cell>
          <cell r="K492" t="str">
            <v>lítdiezel</v>
          </cell>
          <cell r="L492">
            <v>0</v>
          </cell>
          <cell r="M492" t="str">
            <v>1x4/7</v>
          </cell>
          <cell r="N492">
            <v>172687.2</v>
          </cell>
          <cell r="O492">
            <v>43626.239999999998</v>
          </cell>
          <cell r="P492">
            <v>56805</v>
          </cell>
          <cell r="Q492">
            <v>283571.27999999997</v>
          </cell>
          <cell r="R492">
            <v>14178.563999999998</v>
          </cell>
          <cell r="S492">
            <v>297749.84399999998</v>
          </cell>
          <cell r="T492">
            <v>74675.769230769234</v>
          </cell>
          <cell r="U492">
            <v>645544.05323076923</v>
          </cell>
          <cell r="V492">
            <v>0</v>
          </cell>
        </row>
        <row r="493">
          <cell r="A493" t="str">
            <v>MBN100CV</v>
          </cell>
          <cell r="B493">
            <v>194</v>
          </cell>
          <cell r="C493" t="str">
            <v>Máy bơm nước 100cv</v>
          </cell>
          <cell r="D493" t="str">
            <v>ca</v>
          </cell>
          <cell r="E493">
            <v>150</v>
          </cell>
          <cell r="F493">
            <v>16</v>
          </cell>
          <cell r="G493">
            <v>3.84</v>
          </cell>
          <cell r="H493">
            <v>5</v>
          </cell>
          <cell r="I493">
            <v>172759</v>
          </cell>
          <cell r="J493">
            <v>45</v>
          </cell>
          <cell r="K493" t="str">
            <v>lítdiezel</v>
          </cell>
          <cell r="L493">
            <v>574566.18450000009</v>
          </cell>
          <cell r="M493" t="str">
            <v>1x4/7</v>
          </cell>
          <cell r="N493">
            <v>175062.45333333334</v>
          </cell>
          <cell r="O493">
            <v>44226.303999999989</v>
          </cell>
          <cell r="P493">
            <v>57586.333333333336</v>
          </cell>
          <cell r="Q493">
            <v>354464.1</v>
          </cell>
          <cell r="R493">
            <v>17723.204999999998</v>
          </cell>
          <cell r="S493">
            <v>372187.30499999999</v>
          </cell>
          <cell r="T493">
            <v>74675.769230769234</v>
          </cell>
          <cell r="U493">
            <v>723738.16489743581</v>
          </cell>
          <cell r="V493">
            <v>574566.18450000009</v>
          </cell>
          <cell r="W493">
            <v>523642</v>
          </cell>
        </row>
        <row r="494">
          <cell r="A494" t="str">
            <v>MBN150CV</v>
          </cell>
          <cell r="B494">
            <v>195</v>
          </cell>
          <cell r="C494" t="str">
            <v>Máy bơm nước 150cv</v>
          </cell>
          <cell r="D494" t="str">
            <v>ca</v>
          </cell>
          <cell r="E494">
            <v>150</v>
          </cell>
          <cell r="F494">
            <v>16</v>
          </cell>
          <cell r="G494">
            <v>3.84</v>
          </cell>
          <cell r="H494">
            <v>5</v>
          </cell>
          <cell r="I494">
            <v>221430</v>
          </cell>
          <cell r="J494">
            <v>63</v>
          </cell>
          <cell r="K494" t="str">
            <v>lítdiezel</v>
          </cell>
          <cell r="L494">
            <v>0</v>
          </cell>
          <cell r="M494" t="str">
            <v>1x5/7</v>
          </cell>
          <cell r="N494">
            <v>224382.4</v>
          </cell>
          <cell r="O494">
            <v>56686.079999999987</v>
          </cell>
          <cell r="P494">
            <v>73810</v>
          </cell>
          <cell r="Q494">
            <v>496249.74</v>
          </cell>
          <cell r="R494">
            <v>24812.487000000001</v>
          </cell>
          <cell r="S494">
            <v>521062.22700000001</v>
          </cell>
          <cell r="T494">
            <v>85143.461538461532</v>
          </cell>
          <cell r="U494">
            <v>961084.16853846144</v>
          </cell>
          <cell r="V494">
            <v>0</v>
          </cell>
        </row>
        <row r="495">
          <cell r="C495" t="str">
            <v>Máy bơm nước, động cơ xăng - công suất:</v>
          </cell>
          <cell r="L495">
            <v>0</v>
          </cell>
        </row>
        <row r="496">
          <cell r="A496" t="str">
            <v>MBN-X3CV</v>
          </cell>
          <cell r="B496">
            <v>196</v>
          </cell>
          <cell r="C496" t="str">
            <v>Máy bơm nước chạy bằng xăng 3cv</v>
          </cell>
          <cell r="D496" t="str">
            <v>ca</v>
          </cell>
          <cell r="E496">
            <v>150</v>
          </cell>
          <cell r="F496">
            <v>20</v>
          </cell>
          <cell r="G496">
            <v>5.8</v>
          </cell>
          <cell r="H496">
            <v>5</v>
          </cell>
          <cell r="I496">
            <v>6375</v>
          </cell>
          <cell r="J496">
            <v>1.62</v>
          </cell>
          <cell r="K496" t="str">
            <v>lítxăng</v>
          </cell>
          <cell r="L496">
            <v>101315.67599999999</v>
          </cell>
          <cell r="M496" t="str">
            <v>1x4/7</v>
          </cell>
          <cell r="N496">
            <v>8500</v>
          </cell>
          <cell r="O496">
            <v>2465</v>
          </cell>
          <cell r="P496">
            <v>2125</v>
          </cell>
          <cell r="Q496">
            <v>15252.332400000001</v>
          </cell>
          <cell r="R496">
            <v>457.56997200000001</v>
          </cell>
          <cell r="S496">
            <v>15709.902372</v>
          </cell>
          <cell r="T496">
            <v>74675.769230769234</v>
          </cell>
          <cell r="U496">
            <v>103475.67160276923</v>
          </cell>
          <cell r="V496">
            <v>101315.67599999999</v>
          </cell>
          <cell r="W496">
            <v>92336</v>
          </cell>
        </row>
        <row r="497">
          <cell r="A497" t="str">
            <v>MBN-X4CV</v>
          </cell>
          <cell r="B497">
            <v>197</v>
          </cell>
          <cell r="C497" t="str">
            <v>Máy bơm nước chạy bằng xăng 4cv</v>
          </cell>
          <cell r="D497" t="str">
            <v>ca</v>
          </cell>
          <cell r="E497">
            <v>150</v>
          </cell>
          <cell r="F497">
            <v>20</v>
          </cell>
          <cell r="G497">
            <v>5.8</v>
          </cell>
          <cell r="H497">
            <v>5</v>
          </cell>
          <cell r="I497">
            <v>7969</v>
          </cell>
          <cell r="J497">
            <v>2.16</v>
          </cell>
          <cell r="K497" t="str">
            <v>lítxăng</v>
          </cell>
          <cell r="L497">
            <v>58952</v>
          </cell>
          <cell r="M497" t="str">
            <v>1x4/7</v>
          </cell>
          <cell r="N497">
            <v>10625.333333333334</v>
          </cell>
          <cell r="O497">
            <v>3081.3466666666664</v>
          </cell>
          <cell r="P497">
            <v>2656.3333333333339</v>
          </cell>
          <cell r="Q497">
            <v>20336.443200000002</v>
          </cell>
          <cell r="R497">
            <v>610.09329600000001</v>
          </cell>
          <cell r="S497">
            <v>20946.536496000001</v>
          </cell>
          <cell r="T497">
            <v>74675.769230769234</v>
          </cell>
          <cell r="U497">
            <v>111985.31906010257</v>
          </cell>
          <cell r="V497">
            <v>58952</v>
          </cell>
        </row>
        <row r="498">
          <cell r="A498" t="str">
            <v>MBN-X6CV</v>
          </cell>
          <cell r="B498">
            <v>198</v>
          </cell>
          <cell r="C498" t="str">
            <v>Máy bơm nước chạy bằng xăng 6cv</v>
          </cell>
          <cell r="D498" t="str">
            <v>ca</v>
          </cell>
          <cell r="E498">
            <v>150</v>
          </cell>
          <cell r="F498">
            <v>20</v>
          </cell>
          <cell r="G498">
            <v>5.8</v>
          </cell>
          <cell r="H498">
            <v>5</v>
          </cell>
          <cell r="I498">
            <v>10875</v>
          </cell>
          <cell r="J498">
            <v>3.24</v>
          </cell>
          <cell r="K498" t="str">
            <v>lítxăng</v>
          </cell>
          <cell r="L498">
            <v>76232</v>
          </cell>
          <cell r="M498" t="str">
            <v>1x4/7</v>
          </cell>
          <cell r="N498">
            <v>13775</v>
          </cell>
          <cell r="O498">
            <v>4205</v>
          </cell>
          <cell r="P498">
            <v>3625</v>
          </cell>
          <cell r="Q498">
            <v>30504.664800000002</v>
          </cell>
          <cell r="R498">
            <v>915.13994400000001</v>
          </cell>
          <cell r="S498">
            <v>31419.804744000001</v>
          </cell>
          <cell r="T498">
            <v>74675.769230769234</v>
          </cell>
          <cell r="U498">
            <v>127700.57397476924</v>
          </cell>
          <cell r="V498">
            <v>76232</v>
          </cell>
        </row>
        <row r="499">
          <cell r="A499" t="str">
            <v>MBN-X7CV</v>
          </cell>
          <cell r="B499">
            <v>199</v>
          </cell>
          <cell r="C499" t="str">
            <v>Máy bơm nước chạy bằng xăng 7cv</v>
          </cell>
          <cell r="D499" t="str">
            <v>ca</v>
          </cell>
          <cell r="E499">
            <v>150</v>
          </cell>
          <cell r="F499">
            <v>20</v>
          </cell>
          <cell r="G499">
            <v>5.8</v>
          </cell>
          <cell r="H499">
            <v>5</v>
          </cell>
          <cell r="I499">
            <v>13500</v>
          </cell>
          <cell r="J499">
            <v>3.78</v>
          </cell>
          <cell r="K499" t="str">
            <v>lítxăng</v>
          </cell>
          <cell r="L499">
            <v>87638</v>
          </cell>
          <cell r="M499" t="str">
            <v>1x4/7</v>
          </cell>
          <cell r="N499">
            <v>17100</v>
          </cell>
          <cell r="O499">
            <v>5220</v>
          </cell>
          <cell r="P499">
            <v>4500</v>
          </cell>
          <cell r="Q499">
            <v>35588.775600000001</v>
          </cell>
          <cell r="R499">
            <v>1067.663268</v>
          </cell>
          <cell r="S499">
            <v>36656.438867999997</v>
          </cell>
          <cell r="T499">
            <v>74675.769230769234</v>
          </cell>
          <cell r="U499">
            <v>138152.20809876925</v>
          </cell>
          <cell r="V499">
            <v>87638</v>
          </cell>
        </row>
        <row r="500">
          <cell r="A500" t="str">
            <v>MBN-X8CV</v>
          </cell>
          <cell r="B500">
            <v>200</v>
          </cell>
          <cell r="C500" t="str">
            <v>Máy bơm nước chạy bằng xăng 8cv</v>
          </cell>
          <cell r="D500" t="str">
            <v>ca</v>
          </cell>
          <cell r="E500">
            <v>150</v>
          </cell>
          <cell r="F500">
            <v>20</v>
          </cell>
          <cell r="G500">
            <v>5.8</v>
          </cell>
          <cell r="H500">
            <v>5</v>
          </cell>
          <cell r="I500">
            <v>14156</v>
          </cell>
          <cell r="J500">
            <v>4.32</v>
          </cell>
          <cell r="K500" t="str">
            <v>lítxăng</v>
          </cell>
          <cell r="L500">
            <v>95673</v>
          </cell>
          <cell r="M500" t="str">
            <v>1x4/7</v>
          </cell>
          <cell r="N500">
            <v>17930.933333333334</v>
          </cell>
          <cell r="O500">
            <v>5473.6533333333327</v>
          </cell>
          <cell r="P500">
            <v>4718.6666666666679</v>
          </cell>
          <cell r="Q500">
            <v>40672.886400000003</v>
          </cell>
          <cell r="R500">
            <v>1220.186592</v>
          </cell>
          <cell r="S500">
            <v>41893.072992000001</v>
          </cell>
          <cell r="T500">
            <v>74675.769230769234</v>
          </cell>
          <cell r="U500">
            <v>144692.09555610258</v>
          </cell>
          <cell r="V500">
            <v>95673</v>
          </cell>
        </row>
        <row r="501">
          <cell r="C501" t="str">
            <v>Máy phát điện lưu đông - công suất:</v>
          </cell>
          <cell r="L501">
            <v>0</v>
          </cell>
          <cell r="V501">
            <v>0</v>
          </cell>
        </row>
        <row r="502">
          <cell r="A502" t="str">
            <v>MPĐLĐ5,2Kw</v>
          </cell>
          <cell r="B502">
            <v>191</v>
          </cell>
          <cell r="C502" t="str">
            <v>Máy phát điện lưu động 5,2Kw</v>
          </cell>
          <cell r="D502" t="str">
            <v>ca</v>
          </cell>
          <cell r="E502">
            <v>140</v>
          </cell>
          <cell r="F502">
            <v>14</v>
          </cell>
          <cell r="G502">
            <v>4.2</v>
          </cell>
          <cell r="H502">
            <v>5</v>
          </cell>
          <cell r="I502">
            <v>21675</v>
          </cell>
          <cell r="J502">
            <v>4.8600000000000003</v>
          </cell>
          <cell r="K502" t="str">
            <v>lítdiezel</v>
          </cell>
          <cell r="L502">
            <v>0</v>
          </cell>
          <cell r="M502" t="str">
            <v>1x3/7</v>
          </cell>
          <cell r="N502">
            <v>20591.250000000004</v>
          </cell>
          <cell r="O502">
            <v>6502.5</v>
          </cell>
          <cell r="P502">
            <v>7741.0714285714284</v>
          </cell>
          <cell r="Q502">
            <v>38282.122799999997</v>
          </cell>
          <cell r="R502">
            <v>1914.1061399999999</v>
          </cell>
          <cell r="S502">
            <v>40196.228940000001</v>
          </cell>
          <cell r="T502">
            <v>65952.692307692312</v>
          </cell>
          <cell r="U502">
            <v>140983.74267626373</v>
          </cell>
          <cell r="V502">
            <v>0</v>
          </cell>
        </row>
        <row r="503">
          <cell r="A503" t="str">
            <v>MPĐLĐ8Kw</v>
          </cell>
          <cell r="B503">
            <v>192</v>
          </cell>
          <cell r="C503" t="str">
            <v>Máy phát điện lưu động 8Kw</v>
          </cell>
          <cell r="D503" t="str">
            <v>ca</v>
          </cell>
          <cell r="E503">
            <v>140</v>
          </cell>
          <cell r="F503">
            <v>14</v>
          </cell>
          <cell r="G503">
            <v>4.2</v>
          </cell>
          <cell r="H503">
            <v>5</v>
          </cell>
          <cell r="I503">
            <v>26435</v>
          </cell>
          <cell r="J503">
            <v>7.56</v>
          </cell>
          <cell r="K503" t="str">
            <v>lítdiezel</v>
          </cell>
          <cell r="L503">
            <v>0</v>
          </cell>
          <cell r="M503" t="str">
            <v>1x3/7</v>
          </cell>
          <cell r="N503">
            <v>25113.250000000004</v>
          </cell>
          <cell r="O503">
            <v>7930.5</v>
          </cell>
          <cell r="P503">
            <v>9441.0714285714294</v>
          </cell>
          <cell r="Q503">
            <v>59549.968799999995</v>
          </cell>
          <cell r="R503">
            <v>2977.4984399999998</v>
          </cell>
          <cell r="S503">
            <v>62527.467239999998</v>
          </cell>
          <cell r="T503">
            <v>65952.692307692312</v>
          </cell>
          <cell r="U503">
            <v>170964.98097626373</v>
          </cell>
          <cell r="V503">
            <v>0</v>
          </cell>
        </row>
        <row r="504">
          <cell r="A504" t="str">
            <v>MPĐLĐ10Kw</v>
          </cell>
          <cell r="B504">
            <v>193</v>
          </cell>
          <cell r="C504" t="str">
            <v>Máy phát điện lưu động 10Kw</v>
          </cell>
          <cell r="D504" t="str">
            <v>ca</v>
          </cell>
          <cell r="E504">
            <v>140</v>
          </cell>
          <cell r="F504">
            <v>14</v>
          </cell>
          <cell r="G504">
            <v>4.2</v>
          </cell>
          <cell r="H504">
            <v>5</v>
          </cell>
          <cell r="I504">
            <v>41492</v>
          </cell>
          <cell r="J504">
            <v>10.8</v>
          </cell>
          <cell r="K504" t="str">
            <v>lítdiezel</v>
          </cell>
          <cell r="L504">
            <v>0</v>
          </cell>
          <cell r="M504" t="str">
            <v>1x3/7</v>
          </cell>
          <cell r="N504">
            <v>39417.400000000009</v>
          </cell>
          <cell r="O504">
            <v>12447.600000000002</v>
          </cell>
          <cell r="P504">
            <v>14818.571428571429</v>
          </cell>
          <cell r="Q504">
            <v>85071.384000000005</v>
          </cell>
          <cell r="R504">
            <v>4253.5692000000008</v>
          </cell>
          <cell r="S504">
            <v>89324.953200000004</v>
          </cell>
          <cell r="T504">
            <v>65952.692307692312</v>
          </cell>
          <cell r="U504">
            <v>221961.21693626378</v>
          </cell>
          <cell r="V504">
            <v>0</v>
          </cell>
        </row>
        <row r="505">
          <cell r="A505" t="str">
            <v>MPĐLĐ15Kw</v>
          </cell>
          <cell r="B505">
            <v>194</v>
          </cell>
          <cell r="C505" t="str">
            <v>Máy phát điện lưu động 15Kw</v>
          </cell>
          <cell r="D505" t="str">
            <v>ca</v>
          </cell>
          <cell r="E505">
            <v>140</v>
          </cell>
          <cell r="F505">
            <v>13</v>
          </cell>
          <cell r="G505">
            <v>3.9</v>
          </cell>
          <cell r="H505">
            <v>5</v>
          </cell>
          <cell r="I505">
            <v>49680</v>
          </cell>
          <cell r="J505">
            <v>13.5</v>
          </cell>
          <cell r="K505" t="str">
            <v>lítdiezel</v>
          </cell>
          <cell r="L505">
            <v>0</v>
          </cell>
          <cell r="M505" t="str">
            <v>1x3/7</v>
          </cell>
          <cell r="N505">
            <v>43824.857142857145</v>
          </cell>
          <cell r="O505">
            <v>13839.428571428571</v>
          </cell>
          <cell r="P505">
            <v>17742.857142857141</v>
          </cell>
          <cell r="Q505">
            <v>106339.23</v>
          </cell>
          <cell r="R505">
            <v>5316.9615000000003</v>
          </cell>
          <cell r="S505">
            <v>111656.1915</v>
          </cell>
          <cell r="T505">
            <v>65952.692307692312</v>
          </cell>
          <cell r="U505">
            <v>253016.02666483517</v>
          </cell>
          <cell r="V505">
            <v>0</v>
          </cell>
        </row>
        <row r="506">
          <cell r="A506" t="str">
            <v>MPĐLĐ20Kw</v>
          </cell>
          <cell r="B506">
            <v>195</v>
          </cell>
          <cell r="C506" t="str">
            <v>Máy phát điện lưu động 202Kw</v>
          </cell>
          <cell r="D506" t="str">
            <v>ca</v>
          </cell>
          <cell r="E506">
            <v>140</v>
          </cell>
          <cell r="F506">
            <v>13</v>
          </cell>
          <cell r="G506">
            <v>3.9</v>
          </cell>
          <cell r="H506">
            <v>5</v>
          </cell>
          <cell r="I506">
            <v>67608</v>
          </cell>
          <cell r="J506">
            <v>19.2</v>
          </cell>
          <cell r="K506" t="str">
            <v>lítdiezel</v>
          </cell>
          <cell r="L506">
            <v>0</v>
          </cell>
          <cell r="M506" t="str">
            <v>1x3/7</v>
          </cell>
          <cell r="N506">
            <v>59639.914285714287</v>
          </cell>
          <cell r="O506">
            <v>18833.657142857144</v>
          </cell>
          <cell r="P506">
            <v>24145.714285714286</v>
          </cell>
          <cell r="Q506">
            <v>151238.01599999997</v>
          </cell>
          <cell r="R506">
            <v>7561.9007999999994</v>
          </cell>
          <cell r="S506">
            <v>158799.91679999998</v>
          </cell>
          <cell r="T506">
            <v>65952.692307692312</v>
          </cell>
          <cell r="U506">
            <v>327371.894821978</v>
          </cell>
          <cell r="V506">
            <v>0</v>
          </cell>
        </row>
        <row r="507">
          <cell r="A507" t="str">
            <v>MPĐLĐ25Kw</v>
          </cell>
          <cell r="B507">
            <v>196</v>
          </cell>
          <cell r="C507" t="str">
            <v>Máy phát điện lưu động 25Kw</v>
          </cell>
          <cell r="D507" t="str">
            <v>ca</v>
          </cell>
          <cell r="E507">
            <v>140</v>
          </cell>
          <cell r="F507">
            <v>13</v>
          </cell>
          <cell r="G507">
            <v>3.9</v>
          </cell>
          <cell r="H507">
            <v>5</v>
          </cell>
          <cell r="I507">
            <v>77868</v>
          </cell>
          <cell r="J507">
            <v>21.6</v>
          </cell>
          <cell r="K507" t="str">
            <v>lítdiezel</v>
          </cell>
          <cell r="L507">
            <v>0</v>
          </cell>
          <cell r="M507" t="str">
            <v>1x3/7</v>
          </cell>
          <cell r="N507">
            <v>68690.700000000012</v>
          </cell>
          <cell r="O507">
            <v>21691.8</v>
          </cell>
          <cell r="P507">
            <v>27810</v>
          </cell>
          <cell r="Q507">
            <v>170142.76800000001</v>
          </cell>
          <cell r="R507">
            <v>8507.1384000000016</v>
          </cell>
          <cell r="S507">
            <v>178649.90640000001</v>
          </cell>
          <cell r="T507">
            <v>65952.692307692312</v>
          </cell>
          <cell r="U507">
            <v>362795.09870769235</v>
          </cell>
          <cell r="V507">
            <v>0</v>
          </cell>
        </row>
        <row r="508">
          <cell r="A508" t="str">
            <v>MPĐLĐ30Kw</v>
          </cell>
          <cell r="B508">
            <v>197</v>
          </cell>
          <cell r="C508" t="str">
            <v>Máy phát điện lưu động 30Kw</v>
          </cell>
          <cell r="D508" t="str">
            <v>ca</v>
          </cell>
          <cell r="E508">
            <v>140</v>
          </cell>
          <cell r="F508">
            <v>13</v>
          </cell>
          <cell r="G508">
            <v>3.9</v>
          </cell>
          <cell r="H508">
            <v>5</v>
          </cell>
          <cell r="I508">
            <v>89046</v>
          </cell>
          <cell r="J508">
            <v>24</v>
          </cell>
          <cell r="K508" t="str">
            <v>lítdiezel</v>
          </cell>
          <cell r="L508">
            <v>332337.2745</v>
          </cell>
          <cell r="M508" t="str">
            <v>1x3/7</v>
          </cell>
          <cell r="N508">
            <v>78551.292857142849</v>
          </cell>
          <cell r="O508">
            <v>24805.67142857143</v>
          </cell>
          <cell r="P508">
            <v>31802.142857142859</v>
          </cell>
          <cell r="Q508">
            <v>189047.52</v>
          </cell>
          <cell r="R508">
            <v>9452.3760000000002</v>
          </cell>
          <cell r="S508">
            <v>198499.89599999998</v>
          </cell>
          <cell r="T508">
            <v>65952.692307692312</v>
          </cell>
          <cell r="U508">
            <v>399611.69545054942</v>
          </cell>
          <cell r="V508">
            <v>332337.2745</v>
          </cell>
          <cell r="W508">
            <v>302882</v>
          </cell>
        </row>
        <row r="509">
          <cell r="A509" t="str">
            <v>MPĐLĐ38Kw</v>
          </cell>
          <cell r="B509">
            <v>198</v>
          </cell>
          <cell r="C509" t="str">
            <v>Máy phát điện lưu động 38Kw</v>
          </cell>
          <cell r="D509" t="str">
            <v>ca</v>
          </cell>
          <cell r="E509">
            <v>140</v>
          </cell>
          <cell r="F509">
            <v>13</v>
          </cell>
          <cell r="G509">
            <v>3.9</v>
          </cell>
          <cell r="H509">
            <v>5</v>
          </cell>
          <cell r="I509">
            <v>104328</v>
          </cell>
          <cell r="J509">
            <v>28.8</v>
          </cell>
          <cell r="K509" t="str">
            <v>lítdiezel</v>
          </cell>
          <cell r="L509">
            <v>0</v>
          </cell>
          <cell r="M509" t="str">
            <v>1x3/7</v>
          </cell>
          <cell r="N509">
            <v>92032.200000000012</v>
          </cell>
          <cell r="O509">
            <v>29062.799999999999</v>
          </cell>
          <cell r="P509">
            <v>37260.000000000007</v>
          </cell>
          <cell r="Q509">
            <v>226857.024</v>
          </cell>
          <cell r="R509">
            <v>11342.851200000001</v>
          </cell>
          <cell r="S509">
            <v>238199.87520000001</v>
          </cell>
          <cell r="T509">
            <v>65952.692307692312</v>
          </cell>
          <cell r="U509">
            <v>462507.56750769232</v>
          </cell>
          <cell r="V509">
            <v>0</v>
          </cell>
        </row>
        <row r="510">
          <cell r="A510" t="str">
            <v>MPĐLĐ45Kw</v>
          </cell>
          <cell r="B510">
            <v>199</v>
          </cell>
          <cell r="C510" t="str">
            <v>Máy phát điện lưu động 45Kw</v>
          </cell>
          <cell r="D510" t="str">
            <v>ca</v>
          </cell>
          <cell r="E510">
            <v>140</v>
          </cell>
          <cell r="F510">
            <v>13</v>
          </cell>
          <cell r="G510">
            <v>3.9</v>
          </cell>
          <cell r="H510">
            <v>5</v>
          </cell>
          <cell r="I510">
            <v>114048</v>
          </cell>
          <cell r="J510">
            <v>31.2</v>
          </cell>
          <cell r="K510" t="str">
            <v>lítdiezel</v>
          </cell>
          <cell r="L510">
            <v>0</v>
          </cell>
          <cell r="M510" t="str">
            <v>1x3/7</v>
          </cell>
          <cell r="N510">
            <v>100606.62857142859</v>
          </cell>
          <cell r="O510">
            <v>31770.514285714286</v>
          </cell>
          <cell r="P510">
            <v>40731.42857142858</v>
          </cell>
          <cell r="Q510">
            <v>245761.77599999998</v>
          </cell>
          <cell r="R510">
            <v>12288.0888</v>
          </cell>
          <cell r="S510">
            <v>258049.86479999998</v>
          </cell>
          <cell r="T510">
            <v>65952.692307692312</v>
          </cell>
          <cell r="U510">
            <v>497111.12853626377</v>
          </cell>
          <cell r="V510">
            <v>0</v>
          </cell>
        </row>
        <row r="511">
          <cell r="A511" t="str">
            <v>MPĐLĐ50Kw</v>
          </cell>
          <cell r="B511">
            <v>200</v>
          </cell>
          <cell r="C511" t="str">
            <v>Máy phát điện lưu động 50Kw</v>
          </cell>
          <cell r="D511" t="str">
            <v>ca</v>
          </cell>
          <cell r="E511">
            <v>140</v>
          </cell>
          <cell r="F511">
            <v>13</v>
          </cell>
          <cell r="G511">
            <v>3.9</v>
          </cell>
          <cell r="H511">
            <v>5</v>
          </cell>
          <cell r="I511">
            <v>126684</v>
          </cell>
          <cell r="J511">
            <v>36</v>
          </cell>
          <cell r="K511" t="str">
            <v>lítdiezel</v>
          </cell>
          <cell r="L511">
            <v>466027.31174999999</v>
          </cell>
          <cell r="M511" t="str">
            <v>1x3/7</v>
          </cell>
          <cell r="N511">
            <v>111753.38571428572</v>
          </cell>
          <cell r="O511">
            <v>35290.542857142857</v>
          </cell>
          <cell r="P511">
            <v>45244.285714285717</v>
          </cell>
          <cell r="Q511">
            <v>283571.27999999997</v>
          </cell>
          <cell r="R511">
            <v>14178.563999999998</v>
          </cell>
          <cell r="S511">
            <v>297749.84399999998</v>
          </cell>
          <cell r="T511">
            <v>65952.692307692312</v>
          </cell>
          <cell r="U511">
            <v>555990.75059340661</v>
          </cell>
          <cell r="V511">
            <v>466027.31174999999</v>
          </cell>
          <cell r="W511">
            <v>424723</v>
          </cell>
        </row>
        <row r="512">
          <cell r="A512" t="str">
            <v>MPĐLĐ60Kw</v>
          </cell>
          <cell r="B512">
            <v>201</v>
          </cell>
          <cell r="C512" t="str">
            <v>Máy phát điện lưu động 60Kw</v>
          </cell>
          <cell r="D512" t="str">
            <v>ca</v>
          </cell>
          <cell r="E512">
            <v>140</v>
          </cell>
          <cell r="F512">
            <v>12</v>
          </cell>
          <cell r="G512">
            <v>3.6</v>
          </cell>
          <cell r="H512">
            <v>5</v>
          </cell>
          <cell r="I512">
            <v>147852</v>
          </cell>
          <cell r="J512">
            <v>40.5</v>
          </cell>
          <cell r="K512" t="str">
            <v>lítdiezel</v>
          </cell>
          <cell r="L512">
            <v>0</v>
          </cell>
          <cell r="M512" t="str">
            <v>1x3/7</v>
          </cell>
          <cell r="N512">
            <v>120393.77142857142</v>
          </cell>
          <cell r="O512">
            <v>38019.08571428572</v>
          </cell>
          <cell r="P512">
            <v>52804.285714285717</v>
          </cell>
          <cell r="Q512">
            <v>319017.69</v>
          </cell>
          <cell r="R512">
            <v>15950.8845</v>
          </cell>
          <cell r="S512">
            <v>334968.57449999999</v>
          </cell>
          <cell r="T512">
            <v>65952.692307692312</v>
          </cell>
          <cell r="U512">
            <v>612138.40966483508</v>
          </cell>
          <cell r="V512">
            <v>0</v>
          </cell>
        </row>
        <row r="513">
          <cell r="A513" t="str">
            <v>MPĐLĐ75Kw</v>
          </cell>
          <cell r="B513">
            <v>202</v>
          </cell>
          <cell r="C513" t="str">
            <v>Máy phát điện lưu động 75Kw</v>
          </cell>
          <cell r="D513" t="str">
            <v>ca</v>
          </cell>
          <cell r="E513">
            <v>140</v>
          </cell>
          <cell r="F513">
            <v>12</v>
          </cell>
          <cell r="G513">
            <v>3.6</v>
          </cell>
          <cell r="H513">
            <v>5</v>
          </cell>
          <cell r="I513">
            <v>173239</v>
          </cell>
          <cell r="J513">
            <v>45</v>
          </cell>
          <cell r="K513" t="str">
            <v>lítdiezel</v>
          </cell>
          <cell r="L513">
            <v>574566.18450000009</v>
          </cell>
          <cell r="M513" t="str">
            <v>1x4/7</v>
          </cell>
          <cell r="N513">
            <v>141066.04285714286</v>
          </cell>
          <cell r="O513">
            <v>44547.171428571433</v>
          </cell>
          <cell r="P513">
            <v>61871.071428571428</v>
          </cell>
          <cell r="Q513">
            <v>354464.1</v>
          </cell>
          <cell r="R513">
            <v>17723.204999999998</v>
          </cell>
          <cell r="S513">
            <v>372187.30499999999</v>
          </cell>
          <cell r="T513">
            <v>74675.769230769234</v>
          </cell>
          <cell r="U513">
            <v>694347.35994505498</v>
          </cell>
          <cell r="V513">
            <v>574566.18450000009</v>
          </cell>
          <cell r="W513">
            <v>523642</v>
          </cell>
        </row>
        <row r="514">
          <cell r="A514" t="str">
            <v>MPĐLĐ112Kw</v>
          </cell>
          <cell r="B514">
            <v>203</v>
          </cell>
          <cell r="C514" t="str">
            <v>Máy phát điện lưu động 112Kw</v>
          </cell>
          <cell r="D514" t="str">
            <v>ca</v>
          </cell>
          <cell r="E514">
            <v>140</v>
          </cell>
          <cell r="F514">
            <v>11</v>
          </cell>
          <cell r="G514">
            <v>3.3</v>
          </cell>
          <cell r="H514">
            <v>5</v>
          </cell>
          <cell r="I514">
            <v>226976</v>
          </cell>
          <cell r="J514">
            <v>68.25</v>
          </cell>
          <cell r="K514" t="str">
            <v>lítdiezel</v>
          </cell>
          <cell r="L514">
            <v>0</v>
          </cell>
          <cell r="M514" t="str">
            <v>1x4/7</v>
          </cell>
          <cell r="N514">
            <v>169421.37142857144</v>
          </cell>
          <cell r="O514">
            <v>53501.485714285722</v>
          </cell>
          <cell r="P514">
            <v>81062.857142857159</v>
          </cell>
          <cell r="Q514">
            <v>537603.88500000001</v>
          </cell>
          <cell r="R514">
            <v>26880.19425</v>
          </cell>
          <cell r="S514">
            <v>564484.07924999995</v>
          </cell>
          <cell r="T514">
            <v>74675.769230769234</v>
          </cell>
          <cell r="U514">
            <v>943145.56276648352</v>
          </cell>
          <cell r="V514">
            <v>0</v>
          </cell>
        </row>
        <row r="515">
          <cell r="A515" t="str">
            <v>MPĐLĐ122Kw</v>
          </cell>
          <cell r="B515">
            <v>204</v>
          </cell>
          <cell r="C515" t="str">
            <v>Máy phát điện lưu động 122Kw</v>
          </cell>
          <cell r="D515" t="str">
            <v>ca</v>
          </cell>
          <cell r="E515">
            <v>140</v>
          </cell>
          <cell r="F515">
            <v>11</v>
          </cell>
          <cell r="G515">
            <v>3.3</v>
          </cell>
          <cell r="H515">
            <v>5</v>
          </cell>
          <cell r="I515">
            <v>237533</v>
          </cell>
          <cell r="J515">
            <v>75.599999999999994</v>
          </cell>
          <cell r="K515" t="str">
            <v>lítdiezel</v>
          </cell>
          <cell r="L515">
            <v>0</v>
          </cell>
          <cell r="M515" t="str">
            <v>1x4/7</v>
          </cell>
          <cell r="N515">
            <v>177301.41785714286</v>
          </cell>
          <cell r="O515">
            <v>55989.921428571426</v>
          </cell>
          <cell r="P515">
            <v>84833.214285714304</v>
          </cell>
          <cell r="Q515">
            <v>595499.68799999997</v>
          </cell>
          <cell r="R515">
            <v>29774.984400000001</v>
          </cell>
          <cell r="S515">
            <v>625274.67239999992</v>
          </cell>
          <cell r="T515">
            <v>74675.769230769234</v>
          </cell>
          <cell r="U515">
            <v>1018074.9952021977</v>
          </cell>
          <cell r="V515">
            <v>0</v>
          </cell>
        </row>
        <row r="516">
          <cell r="C516" t="str">
            <v>Máy nén khí, động cơ diezel - năng suất:</v>
          </cell>
          <cell r="L516">
            <v>0</v>
          </cell>
          <cell r="V516">
            <v>0</v>
          </cell>
        </row>
        <row r="517">
          <cell r="A517" t="str">
            <v>MNK-D 5,5m³/h</v>
          </cell>
          <cell r="B517">
            <v>205</v>
          </cell>
          <cell r="C517" t="str">
            <v>Máy nén khí diêzel 5,5m³/h</v>
          </cell>
          <cell r="D517" t="str">
            <v>ca</v>
          </cell>
          <cell r="E517">
            <v>150</v>
          </cell>
          <cell r="F517">
            <v>13</v>
          </cell>
          <cell r="G517">
            <v>7.15</v>
          </cell>
          <cell r="H517">
            <v>5</v>
          </cell>
          <cell r="I517">
            <v>2990</v>
          </cell>
          <cell r="J517">
            <v>0.63</v>
          </cell>
          <cell r="K517" t="str">
            <v>lítdiezel</v>
          </cell>
          <cell r="L517">
            <v>24014</v>
          </cell>
          <cell r="M517" t="str">
            <v>1x4/7</v>
          </cell>
          <cell r="N517">
            <v>2591.333333333333</v>
          </cell>
          <cell r="O517">
            <v>1425.2333333333336</v>
          </cell>
          <cell r="P517">
            <v>996.66666666666663</v>
          </cell>
          <cell r="Q517">
            <v>4962.4974000000002</v>
          </cell>
          <cell r="R517">
            <v>248.12487000000002</v>
          </cell>
          <cell r="S517">
            <v>5210.6222699999998</v>
          </cell>
          <cell r="T517">
            <v>74675.769230769234</v>
          </cell>
          <cell r="U517">
            <v>84899.624834102564</v>
          </cell>
          <cell r="V517">
            <v>24014</v>
          </cell>
        </row>
        <row r="518">
          <cell r="A518" t="str">
            <v>MNK-D 75m³/h</v>
          </cell>
          <cell r="B518">
            <v>206</v>
          </cell>
          <cell r="C518" t="str">
            <v>Máy nén khí diêzel 75m³/h</v>
          </cell>
          <cell r="D518" t="str">
            <v>ca</v>
          </cell>
          <cell r="E518">
            <v>150</v>
          </cell>
          <cell r="F518">
            <v>13</v>
          </cell>
          <cell r="G518">
            <v>5.85</v>
          </cell>
          <cell r="H518">
            <v>5</v>
          </cell>
          <cell r="I518">
            <v>27600</v>
          </cell>
          <cell r="J518">
            <v>5.76</v>
          </cell>
          <cell r="K518" t="str">
            <v>lítdiezel</v>
          </cell>
          <cell r="L518">
            <v>76837</v>
          </cell>
          <cell r="M518" t="str">
            <v>1x4/7</v>
          </cell>
          <cell r="N518">
            <v>22724</v>
          </cell>
          <cell r="O518">
            <v>10764</v>
          </cell>
          <cell r="P518">
            <v>9200</v>
          </cell>
          <cell r="Q518">
            <v>45371.404799999997</v>
          </cell>
          <cell r="R518">
            <v>2268.57024</v>
          </cell>
          <cell r="S518">
            <v>47639.975039999998</v>
          </cell>
          <cell r="T518">
            <v>74675.769230769234</v>
          </cell>
          <cell r="U518">
            <v>165003.74427076924</v>
          </cell>
          <cell r="V518">
            <v>76837</v>
          </cell>
        </row>
        <row r="519">
          <cell r="A519" t="str">
            <v>MNK-D 102m³/h</v>
          </cell>
          <cell r="B519">
            <v>207</v>
          </cell>
          <cell r="C519" t="str">
            <v>Máy nén khí diêzel 102m³/h</v>
          </cell>
          <cell r="D519" t="str">
            <v>ca</v>
          </cell>
          <cell r="E519">
            <v>150</v>
          </cell>
          <cell r="F519">
            <v>13</v>
          </cell>
          <cell r="G519">
            <v>5.85</v>
          </cell>
          <cell r="H519">
            <v>5</v>
          </cell>
          <cell r="I519">
            <v>40250</v>
          </cell>
          <cell r="J519">
            <v>13.2</v>
          </cell>
          <cell r="K519" t="str">
            <v>lítdiezel</v>
          </cell>
          <cell r="L519">
            <v>123763</v>
          </cell>
          <cell r="M519" t="str">
            <v>1x4/7</v>
          </cell>
          <cell r="N519">
            <v>33139.166666666672</v>
          </cell>
          <cell r="O519">
            <v>15697.5</v>
          </cell>
          <cell r="P519">
            <v>13416.666666666666</v>
          </cell>
          <cell r="Q519">
            <v>103976.13599999998</v>
          </cell>
          <cell r="R519">
            <v>5198.8067999999994</v>
          </cell>
          <cell r="S519">
            <v>109174.94279999999</v>
          </cell>
          <cell r="T519">
            <v>74675.769230769234</v>
          </cell>
          <cell r="U519">
            <v>246104.04536410258</v>
          </cell>
          <cell r="V519">
            <v>123763</v>
          </cell>
        </row>
        <row r="520">
          <cell r="A520" t="str">
            <v>MNK-D 120m³/h</v>
          </cell>
          <cell r="B520">
            <v>208</v>
          </cell>
          <cell r="C520" t="str">
            <v>Máy nén khí diêzel 120m³/h</v>
          </cell>
          <cell r="D520" t="str">
            <v>ca</v>
          </cell>
          <cell r="E520">
            <v>150</v>
          </cell>
          <cell r="F520">
            <v>12</v>
          </cell>
          <cell r="G520">
            <v>5.4</v>
          </cell>
          <cell r="H520">
            <v>5</v>
          </cell>
          <cell r="I520">
            <v>49795</v>
          </cell>
          <cell r="J520">
            <v>13.86</v>
          </cell>
          <cell r="K520" t="str">
            <v>lítdiezel</v>
          </cell>
          <cell r="L520">
            <v>262732.12349999999</v>
          </cell>
          <cell r="M520" t="str">
            <v>1x4/7</v>
          </cell>
          <cell r="N520">
            <v>37844.199999999997</v>
          </cell>
          <cell r="O520">
            <v>17926.200000000004</v>
          </cell>
          <cell r="P520">
            <v>16598.333333333332</v>
          </cell>
          <cell r="Q520">
            <v>109174.94279999999</v>
          </cell>
          <cell r="R520">
            <v>5458.7471399999995</v>
          </cell>
          <cell r="S520">
            <v>114633.68993999998</v>
          </cell>
          <cell r="T520">
            <v>74675.769230769234</v>
          </cell>
          <cell r="U520">
            <v>261678.19250410254</v>
          </cell>
          <cell r="V520">
            <v>262732.12349999999</v>
          </cell>
          <cell r="W520">
            <v>239446</v>
          </cell>
        </row>
        <row r="521">
          <cell r="A521" t="str">
            <v>MNK-D 200m³/h</v>
          </cell>
          <cell r="B521">
            <v>209</v>
          </cell>
          <cell r="C521" t="str">
            <v>Máy nén khí diêzel 200m³/h</v>
          </cell>
          <cell r="D521" t="str">
            <v>ca</v>
          </cell>
          <cell r="E521">
            <v>150</v>
          </cell>
          <cell r="F521">
            <v>12</v>
          </cell>
          <cell r="G521">
            <v>5.4</v>
          </cell>
          <cell r="H521">
            <v>5</v>
          </cell>
          <cell r="I521">
            <v>79695</v>
          </cell>
          <cell r="J521">
            <v>18</v>
          </cell>
          <cell r="K521" t="str">
            <v>lítdiezel</v>
          </cell>
          <cell r="L521">
            <v>0</v>
          </cell>
          <cell r="M521" t="str">
            <v>1x4/7</v>
          </cell>
          <cell r="N521">
            <v>60568.2</v>
          </cell>
          <cell r="O521">
            <v>28690.200000000008</v>
          </cell>
          <cell r="P521">
            <v>26565</v>
          </cell>
          <cell r="Q521">
            <v>141785.63999999998</v>
          </cell>
          <cell r="R521">
            <v>7089.2819999999992</v>
          </cell>
          <cell r="S521">
            <v>148874.92199999999</v>
          </cell>
          <cell r="T521">
            <v>74675.769230769234</v>
          </cell>
          <cell r="U521">
            <v>339374.09123076923</v>
          </cell>
          <cell r="V521">
            <v>0</v>
          </cell>
        </row>
        <row r="522">
          <cell r="A522" t="str">
            <v>MNK-D 240m³/h</v>
          </cell>
          <cell r="B522">
            <v>210</v>
          </cell>
          <cell r="C522" t="str">
            <v>Máy nén khí diêzel 240m³/h</v>
          </cell>
          <cell r="D522" t="str">
            <v>ca</v>
          </cell>
          <cell r="E522">
            <v>150</v>
          </cell>
          <cell r="F522">
            <v>12</v>
          </cell>
          <cell r="G522">
            <v>5.4</v>
          </cell>
          <cell r="H522">
            <v>5</v>
          </cell>
          <cell r="I522">
            <v>101292</v>
          </cell>
          <cell r="J522">
            <v>27.54</v>
          </cell>
          <cell r="K522" t="str">
            <v>lítdiezel</v>
          </cell>
          <cell r="L522">
            <v>420360.864</v>
          </cell>
          <cell r="M522" t="str">
            <v>1x4/7</v>
          </cell>
          <cell r="N522">
            <v>76981.919999999984</v>
          </cell>
          <cell r="O522">
            <v>36465.120000000003</v>
          </cell>
          <cell r="P522">
            <v>33764</v>
          </cell>
          <cell r="Q522">
            <v>216932.02919999999</v>
          </cell>
          <cell r="R522">
            <v>10846.60146</v>
          </cell>
          <cell r="S522">
            <v>227778.63066</v>
          </cell>
          <cell r="T522">
            <v>74675.769230769234</v>
          </cell>
          <cell r="U522">
            <v>449665.43989076919</v>
          </cell>
          <cell r="V522">
            <v>420360.864</v>
          </cell>
          <cell r="W522">
            <v>383104</v>
          </cell>
        </row>
        <row r="523">
          <cell r="A523" t="str">
            <v>MNK-D 300m³/h</v>
          </cell>
          <cell r="B523">
            <v>211</v>
          </cell>
          <cell r="C523" t="str">
            <v>Máy nén khí diêzel 300m³/h</v>
          </cell>
          <cell r="D523" t="str">
            <v>ca</v>
          </cell>
          <cell r="E523">
            <v>150</v>
          </cell>
          <cell r="F523">
            <v>12</v>
          </cell>
          <cell r="G523">
            <v>5.4</v>
          </cell>
          <cell r="H523">
            <v>5</v>
          </cell>
          <cell r="I523">
            <v>129789</v>
          </cell>
          <cell r="J523">
            <v>32.4</v>
          </cell>
          <cell r="K523" t="str">
            <v>lítdiezel</v>
          </cell>
          <cell r="L523">
            <v>0</v>
          </cell>
          <cell r="M523" t="str">
            <v>1x4/7</v>
          </cell>
          <cell r="N523">
            <v>98639.64</v>
          </cell>
          <cell r="O523">
            <v>46724.040000000008</v>
          </cell>
          <cell r="P523">
            <v>43263.000000000007</v>
          </cell>
          <cell r="Q523">
            <v>255214.15199999997</v>
          </cell>
          <cell r="R523">
            <v>12760.7076</v>
          </cell>
          <cell r="S523">
            <v>267974.85959999997</v>
          </cell>
          <cell r="T523">
            <v>74675.769230769234</v>
          </cell>
          <cell r="U523">
            <v>531277.30883076915</v>
          </cell>
          <cell r="V523">
            <v>0</v>
          </cell>
        </row>
        <row r="524">
          <cell r="A524" t="str">
            <v>MNK-D 360m³/h</v>
          </cell>
          <cell r="B524">
            <v>212</v>
          </cell>
          <cell r="C524" t="str">
            <v>Máy nén khí diêzel 360m³/h</v>
          </cell>
          <cell r="D524" t="str">
            <v>ca</v>
          </cell>
          <cell r="E524">
            <v>150</v>
          </cell>
          <cell r="F524">
            <v>12</v>
          </cell>
          <cell r="G524">
            <v>5.4</v>
          </cell>
          <cell r="H524">
            <v>5</v>
          </cell>
          <cell r="I524">
            <v>140191</v>
          </cell>
          <cell r="J524">
            <v>34.56</v>
          </cell>
          <cell r="K524" t="str">
            <v>lítdiezel</v>
          </cell>
          <cell r="L524">
            <v>513978.234</v>
          </cell>
          <cell r="M524" t="str">
            <v>1x4/7</v>
          </cell>
          <cell r="N524">
            <v>106545.16</v>
          </cell>
          <cell r="O524">
            <v>50468.760000000009</v>
          </cell>
          <cell r="P524">
            <v>46730.333333333336</v>
          </cell>
          <cell r="Q524">
            <v>272228.42879999999</v>
          </cell>
          <cell r="R524">
            <v>13611.42144</v>
          </cell>
          <cell r="S524">
            <v>285839.85024</v>
          </cell>
          <cell r="T524">
            <v>74675.769230769234</v>
          </cell>
          <cell r="U524">
            <v>564259.8728041026</v>
          </cell>
          <cell r="V524">
            <v>513978.234</v>
          </cell>
          <cell r="W524">
            <v>468424</v>
          </cell>
        </row>
        <row r="525">
          <cell r="A525" t="str">
            <v>MNK-D 420m³/h</v>
          </cell>
          <cell r="B525">
            <v>213</v>
          </cell>
          <cell r="C525" t="str">
            <v>Máy nén khí diêzel 420m³/h</v>
          </cell>
          <cell r="D525" t="str">
            <v>ca</v>
          </cell>
          <cell r="E525">
            <v>150</v>
          </cell>
          <cell r="F525">
            <v>12</v>
          </cell>
          <cell r="G525">
            <v>5.4</v>
          </cell>
          <cell r="H525">
            <v>5</v>
          </cell>
          <cell r="I525">
            <v>182140</v>
          </cell>
          <cell r="J525">
            <v>37.799999999999997</v>
          </cell>
          <cell r="K525" t="str">
            <v>lítdiezel</v>
          </cell>
          <cell r="L525">
            <v>583724.93024999998</v>
          </cell>
          <cell r="M525" t="str">
            <v>1x4/7</v>
          </cell>
          <cell r="N525">
            <v>138426.4</v>
          </cell>
          <cell r="O525">
            <v>65570.400000000009</v>
          </cell>
          <cell r="P525">
            <v>60713.333333333336</v>
          </cell>
          <cell r="Q525">
            <v>297749.84399999998</v>
          </cell>
          <cell r="R525">
            <v>14887.492200000001</v>
          </cell>
          <cell r="S525">
            <v>312637.33619999996</v>
          </cell>
          <cell r="T525">
            <v>74675.769230769234</v>
          </cell>
          <cell r="U525">
            <v>652023.23876410257</v>
          </cell>
          <cell r="V525">
            <v>583724.93024999998</v>
          </cell>
          <cell r="W525">
            <v>531989</v>
          </cell>
        </row>
        <row r="526">
          <cell r="A526" t="str">
            <v>MNK-D 540m³/h</v>
          </cell>
          <cell r="B526">
            <v>214</v>
          </cell>
          <cell r="C526" t="str">
            <v>Máy nén khí diêzel 540m³/h</v>
          </cell>
          <cell r="D526" t="str">
            <v>ca</v>
          </cell>
          <cell r="E526">
            <v>150</v>
          </cell>
          <cell r="F526">
            <v>12</v>
          </cell>
          <cell r="G526">
            <v>5.4</v>
          </cell>
          <cell r="H526">
            <v>5</v>
          </cell>
          <cell r="I526">
            <v>207640</v>
          </cell>
          <cell r="J526">
            <v>36.479999999999997</v>
          </cell>
          <cell r="K526" t="str">
            <v>lítdiezel</v>
          </cell>
          <cell r="L526">
            <v>601215.09525000001</v>
          </cell>
          <cell r="M526" t="str">
            <v>1x4/7</v>
          </cell>
          <cell r="N526">
            <v>157806.39999999999</v>
          </cell>
          <cell r="O526">
            <v>74750.400000000009</v>
          </cell>
          <cell r="P526">
            <v>69213.333333333328</v>
          </cell>
          <cell r="Q526">
            <v>287352.23039999994</v>
          </cell>
          <cell r="R526">
            <v>14367.611519999999</v>
          </cell>
          <cell r="S526">
            <v>301719.84191999992</v>
          </cell>
          <cell r="T526">
            <v>74675.769230769234</v>
          </cell>
          <cell r="U526">
            <v>678165.74448410247</v>
          </cell>
          <cell r="V526">
            <v>601215.09525000001</v>
          </cell>
          <cell r="W526">
            <v>547929</v>
          </cell>
        </row>
        <row r="527">
          <cell r="A527" t="str">
            <v>MNK600m3/h</v>
          </cell>
          <cell r="B527">
            <v>215</v>
          </cell>
          <cell r="C527" t="str">
            <v>Máy nén khí diêzel 600m³/h</v>
          </cell>
          <cell r="D527" t="str">
            <v>ca</v>
          </cell>
          <cell r="E527">
            <v>150</v>
          </cell>
          <cell r="F527">
            <v>11</v>
          </cell>
          <cell r="G527">
            <v>4.95</v>
          </cell>
          <cell r="H527">
            <v>5</v>
          </cell>
          <cell r="I527">
            <v>265388</v>
          </cell>
          <cell r="J527">
            <v>38.4</v>
          </cell>
          <cell r="K527" t="str">
            <v>lítdiezel</v>
          </cell>
          <cell r="L527">
            <v>626337.73125000007</v>
          </cell>
          <cell r="M527" t="str">
            <v>1x4/7</v>
          </cell>
          <cell r="N527">
            <v>184886.97333333336</v>
          </cell>
          <cell r="O527">
            <v>87578.04</v>
          </cell>
          <cell r="P527">
            <v>88462.666666666686</v>
          </cell>
          <cell r="Q527">
            <v>302476.03199999995</v>
          </cell>
          <cell r="R527">
            <v>15123.801599999999</v>
          </cell>
          <cell r="S527">
            <v>317599.83359999995</v>
          </cell>
          <cell r="T527">
            <v>74675.769230769234</v>
          </cell>
          <cell r="U527">
            <v>753203.2828307692</v>
          </cell>
          <cell r="V527">
            <v>626337.73125000007</v>
          </cell>
          <cell r="W527">
            <v>570825</v>
          </cell>
        </row>
        <row r="528">
          <cell r="A528" t="str">
            <v>MNK-D 600m3/h(kíp)</v>
          </cell>
          <cell r="B528">
            <v>216</v>
          </cell>
          <cell r="C528" t="str">
            <v>Máy nén khí diêzel 600m³/h</v>
          </cell>
          <cell r="D528" t="str">
            <v>kíp</v>
          </cell>
          <cell r="L528">
            <v>443758.75</v>
          </cell>
          <cell r="V528">
            <v>443758.75</v>
          </cell>
        </row>
        <row r="529">
          <cell r="A529" t="str">
            <v>MNK-D 660m3/h</v>
          </cell>
          <cell r="B529">
            <v>217</v>
          </cell>
          <cell r="C529" t="str">
            <v>Máy nén khí diêzel 660m³/h</v>
          </cell>
          <cell r="D529" t="str">
            <v>ca</v>
          </cell>
          <cell r="E529">
            <v>150</v>
          </cell>
          <cell r="F529">
            <v>11</v>
          </cell>
          <cell r="G529">
            <v>4.95</v>
          </cell>
          <cell r="H529">
            <v>5</v>
          </cell>
          <cell r="I529">
            <v>309212</v>
          </cell>
          <cell r="J529">
            <v>38.880000000000003</v>
          </cell>
          <cell r="K529" t="str">
            <v>lítdiezel</v>
          </cell>
          <cell r="L529">
            <v>683883.00749999995</v>
          </cell>
          <cell r="M529" t="str">
            <v>1x4/7</v>
          </cell>
          <cell r="N529">
            <v>215417.69333333336</v>
          </cell>
          <cell r="O529">
            <v>102039.96</v>
          </cell>
          <cell r="P529">
            <v>103070.66666666667</v>
          </cell>
          <cell r="Q529">
            <v>306256.98239999998</v>
          </cell>
          <cell r="R529">
            <v>15312.849119999999</v>
          </cell>
          <cell r="S529">
            <v>321569.83152000001</v>
          </cell>
          <cell r="T529">
            <v>74675.769230769234</v>
          </cell>
          <cell r="U529">
            <v>816773.92075076932</v>
          </cell>
          <cell r="V529">
            <v>683883.00749999995</v>
          </cell>
          <cell r="W529">
            <v>623270</v>
          </cell>
        </row>
        <row r="530">
          <cell r="A530" t="str">
            <v>MNK-D 1200m³/h</v>
          </cell>
          <cell r="B530">
            <v>218</v>
          </cell>
          <cell r="C530" t="str">
            <v>Máy nén khí diêzel 1200m³/h</v>
          </cell>
          <cell r="D530" t="str">
            <v>ca</v>
          </cell>
          <cell r="E530">
            <v>150</v>
          </cell>
          <cell r="F530">
            <v>11</v>
          </cell>
          <cell r="G530">
            <v>3.85</v>
          </cell>
          <cell r="H530">
            <v>5</v>
          </cell>
          <cell r="I530">
            <v>620203</v>
          </cell>
          <cell r="J530">
            <v>75</v>
          </cell>
          <cell r="K530" t="str">
            <v>lítdiezel</v>
          </cell>
          <cell r="L530">
            <v>1331267.091</v>
          </cell>
          <cell r="M530" t="str">
            <v>1x4/7</v>
          </cell>
          <cell r="N530">
            <v>432074.75666666665</v>
          </cell>
          <cell r="O530">
            <v>159185.43666666668</v>
          </cell>
          <cell r="P530">
            <v>206734.33333333334</v>
          </cell>
          <cell r="Q530">
            <v>590773.5</v>
          </cell>
          <cell r="R530">
            <v>29538.675000000003</v>
          </cell>
          <cell r="S530">
            <v>620312.17500000005</v>
          </cell>
          <cell r="T530">
            <v>74675.769230769234</v>
          </cell>
          <cell r="U530">
            <v>1492982.4708974359</v>
          </cell>
          <cell r="V530">
            <v>1331267.091</v>
          </cell>
          <cell r="W530">
            <v>1213276</v>
          </cell>
        </row>
        <row r="531">
          <cell r="C531" t="str">
            <v>Máy nén khí, động cơ điện - năng suất:</v>
          </cell>
          <cell r="L531">
            <v>0</v>
          </cell>
        </row>
        <row r="532">
          <cell r="A532" t="str">
            <v>MNK5m³/h</v>
          </cell>
          <cell r="B532">
            <v>219</v>
          </cell>
          <cell r="C532" t="str">
            <v>Máy nén khí chạy bằng động cơ điện 5m³/h</v>
          </cell>
          <cell r="D532" t="str">
            <v>ca</v>
          </cell>
          <cell r="E532">
            <v>150</v>
          </cell>
          <cell r="F532">
            <v>13</v>
          </cell>
          <cell r="G532">
            <v>5.2</v>
          </cell>
          <cell r="H532">
            <v>5</v>
          </cell>
          <cell r="I532">
            <v>1890</v>
          </cell>
          <cell r="J532">
            <v>1.85</v>
          </cell>
          <cell r="K532" t="str">
            <v>KWh</v>
          </cell>
          <cell r="L532">
            <v>0</v>
          </cell>
          <cell r="M532" t="str">
            <v>1x3/7</v>
          </cell>
          <cell r="N532">
            <v>1638.0000000000002</v>
          </cell>
          <cell r="O532">
            <v>655.20000000000005</v>
          </cell>
          <cell r="P532">
            <v>630</v>
          </cell>
          <cell r="Q532">
            <v>1655.75</v>
          </cell>
          <cell r="R532">
            <v>115.90250000000002</v>
          </cell>
          <cell r="S532">
            <v>1771.6524999999999</v>
          </cell>
          <cell r="T532">
            <v>65952.692307692312</v>
          </cell>
          <cell r="U532">
            <v>70647.544807692306</v>
          </cell>
          <cell r="V532">
            <v>0</v>
          </cell>
        </row>
        <row r="533">
          <cell r="A533" t="str">
            <v>MNK10m³/h</v>
          </cell>
          <cell r="B533">
            <v>220</v>
          </cell>
          <cell r="C533" t="str">
            <v>Máy nén khí chạy bằng động cơ điện 10m³/h</v>
          </cell>
          <cell r="D533" t="str">
            <v>ca</v>
          </cell>
          <cell r="E533">
            <v>150</v>
          </cell>
          <cell r="F533">
            <v>13</v>
          </cell>
          <cell r="G533">
            <v>4.55</v>
          </cell>
          <cell r="H533">
            <v>5</v>
          </cell>
          <cell r="I533">
            <v>3150</v>
          </cell>
          <cell r="J533">
            <v>5.41</v>
          </cell>
          <cell r="K533" t="str">
            <v>KWh</v>
          </cell>
          <cell r="L533">
            <v>0</v>
          </cell>
          <cell r="M533" t="str">
            <v>1x3/7</v>
          </cell>
          <cell r="N533">
            <v>2730</v>
          </cell>
          <cell r="O533">
            <v>955.5</v>
          </cell>
          <cell r="P533">
            <v>1050</v>
          </cell>
          <cell r="Q533">
            <v>4841.95</v>
          </cell>
          <cell r="R533">
            <v>338.93650000000002</v>
          </cell>
          <cell r="S533">
            <v>5180.8864999999996</v>
          </cell>
          <cell r="T533">
            <v>65952.692307692312</v>
          </cell>
          <cell r="U533">
            <v>75869.078807692305</v>
          </cell>
          <cell r="V533">
            <v>0</v>
          </cell>
        </row>
        <row r="534">
          <cell r="A534" t="str">
            <v>MNK22m³/h</v>
          </cell>
          <cell r="B534">
            <v>221</v>
          </cell>
          <cell r="C534" t="str">
            <v>Máy nén khí chạy bằng động cơ điện 22m³/h</v>
          </cell>
          <cell r="D534" t="str">
            <v>ca</v>
          </cell>
          <cell r="E534">
            <v>150</v>
          </cell>
          <cell r="F534">
            <v>13</v>
          </cell>
          <cell r="G534">
            <v>4.55</v>
          </cell>
          <cell r="H534">
            <v>5</v>
          </cell>
          <cell r="I534">
            <v>7140</v>
          </cell>
          <cell r="J534">
            <v>6.9</v>
          </cell>
          <cell r="K534" t="str">
            <v>KWh</v>
          </cell>
          <cell r="L534">
            <v>0</v>
          </cell>
          <cell r="M534" t="str">
            <v>1x3/7</v>
          </cell>
          <cell r="N534">
            <v>6188.0000000000009</v>
          </cell>
          <cell r="O534">
            <v>2165.8000000000002</v>
          </cell>
          <cell r="P534">
            <v>2380</v>
          </cell>
          <cell r="Q534">
            <v>6175.5</v>
          </cell>
          <cell r="R534">
            <v>432.28500000000003</v>
          </cell>
          <cell r="S534">
            <v>6607.7849999999999</v>
          </cell>
          <cell r="T534">
            <v>65952.692307692312</v>
          </cell>
          <cell r="U534">
            <v>83294.277307692304</v>
          </cell>
          <cell r="V534">
            <v>0</v>
          </cell>
        </row>
        <row r="535">
          <cell r="A535" t="str">
            <v>MNK30m³/h</v>
          </cell>
          <cell r="B535">
            <v>222</v>
          </cell>
          <cell r="C535" t="str">
            <v>Máy nén khí chạy bằng động cơ điện 30m³/h</v>
          </cell>
          <cell r="D535" t="str">
            <v>ca</v>
          </cell>
          <cell r="E535">
            <v>150</v>
          </cell>
          <cell r="F535">
            <v>13</v>
          </cell>
          <cell r="G535">
            <v>4.55</v>
          </cell>
          <cell r="H535">
            <v>5</v>
          </cell>
          <cell r="I535">
            <v>9135</v>
          </cell>
          <cell r="J535">
            <v>10.050000000000001</v>
          </cell>
          <cell r="K535" t="str">
            <v>KWh</v>
          </cell>
          <cell r="L535">
            <v>0</v>
          </cell>
          <cell r="M535" t="str">
            <v>1x3/7</v>
          </cell>
          <cell r="N535">
            <v>7917</v>
          </cell>
          <cell r="O535">
            <v>2770.95</v>
          </cell>
          <cell r="P535">
            <v>3045</v>
          </cell>
          <cell r="Q535">
            <v>8994.75</v>
          </cell>
          <cell r="R535">
            <v>629.63250000000005</v>
          </cell>
          <cell r="S535">
            <v>9624.3824999999997</v>
          </cell>
          <cell r="T535">
            <v>65952.692307692312</v>
          </cell>
          <cell r="U535">
            <v>89310.024807692316</v>
          </cell>
          <cell r="V535">
            <v>0</v>
          </cell>
        </row>
        <row r="536">
          <cell r="A536" t="str">
            <v>MNK56m³/h</v>
          </cell>
          <cell r="B536">
            <v>223</v>
          </cell>
          <cell r="C536" t="str">
            <v>Máy nén khí chạy bằng động cơ điện 56m³/h</v>
          </cell>
          <cell r="D536" t="str">
            <v>ca</v>
          </cell>
          <cell r="E536">
            <v>150</v>
          </cell>
          <cell r="F536">
            <v>13</v>
          </cell>
          <cell r="G536">
            <v>4.55</v>
          </cell>
          <cell r="H536">
            <v>5</v>
          </cell>
          <cell r="I536">
            <v>19635</v>
          </cell>
          <cell r="J536">
            <v>16.77</v>
          </cell>
          <cell r="K536" t="str">
            <v>KWh</v>
          </cell>
          <cell r="L536">
            <v>0</v>
          </cell>
          <cell r="M536" t="str">
            <v>1x3/7</v>
          </cell>
          <cell r="N536">
            <v>16166.150000000001</v>
          </cell>
          <cell r="O536">
            <v>5955.9499999999989</v>
          </cell>
          <cell r="P536">
            <v>6545</v>
          </cell>
          <cell r="Q536">
            <v>15009.15</v>
          </cell>
          <cell r="R536">
            <v>1050.6405</v>
          </cell>
          <cell r="S536">
            <v>16059.790499999999</v>
          </cell>
          <cell r="T536">
            <v>65952.692307692312</v>
          </cell>
          <cell r="U536">
            <v>110679.58280769231</v>
          </cell>
          <cell r="V536">
            <v>0</v>
          </cell>
        </row>
        <row r="537">
          <cell r="A537" t="str">
            <v>MNK150m³/h</v>
          </cell>
          <cell r="B537">
            <v>224</v>
          </cell>
          <cell r="C537" t="str">
            <v>Máy nén khí chạy bằng động cơ điện 150m³/h</v>
          </cell>
          <cell r="D537" t="str">
            <v>ca</v>
          </cell>
          <cell r="E537">
            <v>150</v>
          </cell>
          <cell r="F537">
            <v>12</v>
          </cell>
          <cell r="G537">
            <v>3.84</v>
          </cell>
          <cell r="H537">
            <v>5</v>
          </cell>
          <cell r="I537">
            <v>42000</v>
          </cell>
          <cell r="J537">
            <v>44.28</v>
          </cell>
          <cell r="K537" t="str">
            <v>KWh</v>
          </cell>
          <cell r="L537">
            <v>0</v>
          </cell>
          <cell r="M537" t="str">
            <v>1x3/7</v>
          </cell>
          <cell r="N537">
            <v>31920</v>
          </cell>
          <cell r="O537">
            <v>10752</v>
          </cell>
          <cell r="P537">
            <v>14000</v>
          </cell>
          <cell r="Q537">
            <v>39630.6</v>
          </cell>
          <cell r="R537">
            <v>2774.1420000000003</v>
          </cell>
          <cell r="S537">
            <v>42404.741999999998</v>
          </cell>
          <cell r="T537">
            <v>65952.692307692312</v>
          </cell>
          <cell r="U537">
            <v>165029.43430769231</v>
          </cell>
          <cell r="V537">
            <v>0</v>
          </cell>
        </row>
        <row r="538">
          <cell r="A538" t="str">
            <v>MNK216m³/h</v>
          </cell>
          <cell r="B538">
            <v>225</v>
          </cell>
          <cell r="C538" t="str">
            <v>Máy nén khí chạy bằng động cơ điện 216m³/h</v>
          </cell>
          <cell r="D538" t="str">
            <v>ca</v>
          </cell>
          <cell r="E538">
            <v>150</v>
          </cell>
          <cell r="F538">
            <v>12</v>
          </cell>
          <cell r="G538">
            <v>3.84</v>
          </cell>
          <cell r="H538">
            <v>5</v>
          </cell>
          <cell r="I538">
            <v>59288</v>
          </cell>
          <cell r="J538">
            <v>52.38</v>
          </cell>
          <cell r="K538" t="str">
            <v>KWh</v>
          </cell>
          <cell r="L538">
            <v>0</v>
          </cell>
          <cell r="M538" t="str">
            <v>1x3/7</v>
          </cell>
          <cell r="N538">
            <v>45058.879999999997</v>
          </cell>
          <cell r="O538">
            <v>15177.727999999997</v>
          </cell>
          <cell r="P538">
            <v>19762.666666666668</v>
          </cell>
          <cell r="Q538">
            <v>46880.100000000006</v>
          </cell>
          <cell r="R538">
            <v>3281.6070000000009</v>
          </cell>
          <cell r="S538">
            <v>50161.707000000009</v>
          </cell>
          <cell r="T538">
            <v>65952.692307692312</v>
          </cell>
          <cell r="U538">
            <v>196113.673974359</v>
          </cell>
          <cell r="V538">
            <v>0</v>
          </cell>
        </row>
        <row r="539">
          <cell r="A539" t="str">
            <v>MNK270m³/h</v>
          </cell>
          <cell r="B539">
            <v>226</v>
          </cell>
          <cell r="C539" t="str">
            <v>Máy nén khí chạy bằng động cơ điện 270m³/h</v>
          </cell>
          <cell r="D539" t="str">
            <v>ca</v>
          </cell>
          <cell r="E539">
            <v>150</v>
          </cell>
          <cell r="F539">
            <v>12</v>
          </cell>
          <cell r="G539">
            <v>3.84</v>
          </cell>
          <cell r="H539">
            <v>5</v>
          </cell>
          <cell r="I539">
            <v>76031</v>
          </cell>
          <cell r="J539">
            <v>80.459999999999994</v>
          </cell>
          <cell r="K539" t="str">
            <v>KWh</v>
          </cell>
          <cell r="L539">
            <v>0</v>
          </cell>
          <cell r="M539" t="str">
            <v>1x3/7</v>
          </cell>
          <cell r="N539">
            <v>57783.56</v>
          </cell>
          <cell r="O539">
            <v>19463.935999999998</v>
          </cell>
          <cell r="P539">
            <v>25343.666666666668</v>
          </cell>
          <cell r="Q539">
            <v>72011.7</v>
          </cell>
          <cell r="R539">
            <v>5040.8190000000004</v>
          </cell>
          <cell r="S539">
            <v>77052.519</v>
          </cell>
          <cell r="T539">
            <v>65952.692307692312</v>
          </cell>
          <cell r="U539">
            <v>245596.37397435898</v>
          </cell>
          <cell r="V539">
            <v>0</v>
          </cell>
        </row>
        <row r="540">
          <cell r="A540" t="str">
            <v>MNK300m³/h</v>
          </cell>
          <cell r="B540">
            <v>227</v>
          </cell>
          <cell r="C540" t="str">
            <v>Máy nén khí chạy bằng động cơ điện 300m³/h</v>
          </cell>
          <cell r="D540" t="str">
            <v>ca</v>
          </cell>
          <cell r="E540">
            <v>150</v>
          </cell>
          <cell r="F540">
            <v>12</v>
          </cell>
          <cell r="G540">
            <v>3.84</v>
          </cell>
          <cell r="H540">
            <v>5</v>
          </cell>
          <cell r="I540">
            <v>96138</v>
          </cell>
          <cell r="J540">
            <v>86.4</v>
          </cell>
          <cell r="K540" t="str">
            <v>KWh</v>
          </cell>
          <cell r="L540">
            <v>0</v>
          </cell>
          <cell r="M540" t="str">
            <v>1x3/7</v>
          </cell>
          <cell r="N540">
            <v>73064.88</v>
          </cell>
          <cell r="O540">
            <v>24611.327999999998</v>
          </cell>
          <cell r="P540">
            <v>32046.000000000007</v>
          </cell>
          <cell r="Q540">
            <v>77328</v>
          </cell>
          <cell r="R540">
            <v>5412.9600000000009</v>
          </cell>
          <cell r="S540">
            <v>82740.960000000006</v>
          </cell>
          <cell r="T540">
            <v>65952.692307692312</v>
          </cell>
          <cell r="U540">
            <v>278415.86030769232</v>
          </cell>
          <cell r="V540">
            <v>0</v>
          </cell>
        </row>
        <row r="541">
          <cell r="A541" t="str">
            <v>MNK600m³/h</v>
          </cell>
          <cell r="B541">
            <v>228</v>
          </cell>
          <cell r="C541" t="str">
            <v>Máy nén khí chạy bằng động cơ điện 600m³/h</v>
          </cell>
          <cell r="D541" t="str">
            <v>ca</v>
          </cell>
          <cell r="E541">
            <v>150</v>
          </cell>
          <cell r="F541">
            <v>12</v>
          </cell>
          <cell r="G541">
            <v>3.36</v>
          </cell>
          <cell r="H541">
            <v>5</v>
          </cell>
          <cell r="I541">
            <v>207428</v>
          </cell>
          <cell r="J541">
            <v>125.28</v>
          </cell>
          <cell r="K541" t="str">
            <v>KWh</v>
          </cell>
          <cell r="L541">
            <v>510642.59399999998</v>
          </cell>
          <cell r="M541" t="str">
            <v>1x4/7</v>
          </cell>
          <cell r="N541">
            <v>157645.28000000003</v>
          </cell>
          <cell r="O541">
            <v>46463.871999999996</v>
          </cell>
          <cell r="P541">
            <v>69142.666666666686</v>
          </cell>
          <cell r="Q541">
            <v>112125.6</v>
          </cell>
          <cell r="R541">
            <v>7848.7920000000013</v>
          </cell>
          <cell r="S541">
            <v>119974.39200000001</v>
          </cell>
          <cell r="T541">
            <v>74675.769230769234</v>
          </cell>
          <cell r="U541">
            <v>467901.97989743599</v>
          </cell>
          <cell r="V541">
            <v>510642.59399999998</v>
          </cell>
          <cell r="W541">
            <v>465384</v>
          </cell>
        </row>
        <row r="542">
          <cell r="C542" t="str">
            <v>Máy nén khí, động cơ xăng - năng suất:</v>
          </cell>
          <cell r="L542">
            <v>0</v>
          </cell>
        </row>
        <row r="543">
          <cell r="A543" t="str">
            <v>MNK-X3m³/h</v>
          </cell>
          <cell r="B543">
            <v>229</v>
          </cell>
          <cell r="C543" t="str">
            <v>Máy nén khí chạy bằng xăng 3m³/h</v>
          </cell>
          <cell r="D543" t="str">
            <v>ca</v>
          </cell>
          <cell r="E543">
            <v>150</v>
          </cell>
          <cell r="F543">
            <v>13</v>
          </cell>
          <cell r="G543">
            <v>5.46</v>
          </cell>
          <cell r="H543">
            <v>5</v>
          </cell>
          <cell r="I543">
            <v>3500</v>
          </cell>
          <cell r="J543">
            <v>0.63</v>
          </cell>
          <cell r="K543" t="str">
            <v>lítxăng</v>
          </cell>
          <cell r="L543">
            <v>0</v>
          </cell>
          <cell r="M543" t="str">
            <v>1x4/7</v>
          </cell>
          <cell r="N543">
            <v>3033.333333333333</v>
          </cell>
          <cell r="O543">
            <v>1274.0000000000002</v>
          </cell>
          <cell r="P543">
            <v>1166.6666666666667</v>
          </cell>
          <cell r="Q543">
            <v>5931.4626000000007</v>
          </cell>
          <cell r="R543">
            <v>177.94387800000001</v>
          </cell>
          <cell r="S543">
            <v>6109.4064780000008</v>
          </cell>
          <cell r="T543">
            <v>74675.769230769234</v>
          </cell>
          <cell r="U543">
            <v>86259.175708769239</v>
          </cell>
          <cell r="V543">
            <v>0</v>
          </cell>
        </row>
        <row r="544">
          <cell r="A544" t="str">
            <v>MNK-X11m³/h</v>
          </cell>
          <cell r="B544">
            <v>230</v>
          </cell>
          <cell r="C544" t="str">
            <v>Máy nén khí chạy bằng xăng 11m³/h</v>
          </cell>
          <cell r="D544" t="str">
            <v>ca</v>
          </cell>
          <cell r="E544">
            <v>150</v>
          </cell>
          <cell r="F544">
            <v>13</v>
          </cell>
          <cell r="G544">
            <v>5.46</v>
          </cell>
          <cell r="H544">
            <v>5</v>
          </cell>
          <cell r="I544">
            <v>5200</v>
          </cell>
          <cell r="J544">
            <v>1.8</v>
          </cell>
          <cell r="K544" t="str">
            <v>lítxăng</v>
          </cell>
          <cell r="L544">
            <v>0</v>
          </cell>
          <cell r="M544" t="str">
            <v>1x4/7</v>
          </cell>
          <cell r="N544">
            <v>4506.666666666667</v>
          </cell>
          <cell r="O544">
            <v>1892.8</v>
          </cell>
          <cell r="P544">
            <v>1733.3333333333333</v>
          </cell>
          <cell r="Q544">
            <v>16947.036</v>
          </cell>
          <cell r="R544">
            <v>508.41107999999997</v>
          </cell>
          <cell r="S544">
            <v>17455.447080000002</v>
          </cell>
          <cell r="T544">
            <v>74675.769230769234</v>
          </cell>
          <cell r="U544">
            <v>100264.01631076924</v>
          </cell>
          <cell r="V544">
            <v>0</v>
          </cell>
        </row>
        <row r="545">
          <cell r="A545" t="str">
            <v>MNK-X25m³/h</v>
          </cell>
          <cell r="B545">
            <v>231</v>
          </cell>
          <cell r="C545" t="str">
            <v>Máy nén khí chạy bằng xăng 25m³/h</v>
          </cell>
          <cell r="D545" t="str">
            <v>ca</v>
          </cell>
          <cell r="E545">
            <v>150</v>
          </cell>
          <cell r="F545">
            <v>13</v>
          </cell>
          <cell r="G545">
            <v>5.46</v>
          </cell>
          <cell r="H545">
            <v>5</v>
          </cell>
          <cell r="I545">
            <v>9900</v>
          </cell>
          <cell r="J545">
            <v>2.88</v>
          </cell>
          <cell r="K545" t="str">
            <v>lítxăng</v>
          </cell>
          <cell r="L545">
            <v>0</v>
          </cell>
          <cell r="M545" t="str">
            <v>1x4/7</v>
          </cell>
          <cell r="N545">
            <v>8580</v>
          </cell>
          <cell r="O545">
            <v>3603.6000000000008</v>
          </cell>
          <cell r="P545">
            <v>3300</v>
          </cell>
          <cell r="Q545">
            <v>27115.257600000001</v>
          </cell>
          <cell r="R545">
            <v>813.45772799999997</v>
          </cell>
          <cell r="S545">
            <v>27928.715328000002</v>
          </cell>
          <cell r="T545">
            <v>74675.769230769234</v>
          </cell>
          <cell r="U545">
            <v>118088.08455876925</v>
          </cell>
          <cell r="V545">
            <v>0</v>
          </cell>
        </row>
        <row r="546">
          <cell r="A546" t="str">
            <v>MNK-X40m³/h</v>
          </cell>
          <cell r="B546">
            <v>232</v>
          </cell>
          <cell r="C546" t="str">
            <v>Máy nén khí chạy bằng xăng 40m³/h</v>
          </cell>
          <cell r="D546" t="str">
            <v>ca</v>
          </cell>
          <cell r="E546">
            <v>150</v>
          </cell>
          <cell r="F546">
            <v>13</v>
          </cell>
          <cell r="G546">
            <v>5.46</v>
          </cell>
          <cell r="H546">
            <v>5</v>
          </cell>
          <cell r="I546">
            <v>14720</v>
          </cell>
          <cell r="J546">
            <v>7.8</v>
          </cell>
          <cell r="K546" t="str">
            <v>lítxăng</v>
          </cell>
          <cell r="L546">
            <v>0</v>
          </cell>
          <cell r="M546" t="str">
            <v>1x4/7</v>
          </cell>
          <cell r="N546">
            <v>12119.466666666667</v>
          </cell>
          <cell r="O546">
            <v>5358.08</v>
          </cell>
          <cell r="P546">
            <v>4906.666666666667</v>
          </cell>
          <cell r="Q546">
            <v>73437.156000000003</v>
          </cell>
          <cell r="R546">
            <v>2203.1146800000001</v>
          </cell>
          <cell r="S546">
            <v>75640.270680000001</v>
          </cell>
          <cell r="T546">
            <v>74675.769230769234</v>
          </cell>
          <cell r="U546">
            <v>172700.25324410258</v>
          </cell>
          <cell r="V546">
            <v>0</v>
          </cell>
        </row>
        <row r="547">
          <cell r="A547" t="str">
            <v>MNK-X120m³/h</v>
          </cell>
          <cell r="B547">
            <v>233</v>
          </cell>
          <cell r="C547" t="str">
            <v>Máy nén khí chạy bằng xăng 120m³/h</v>
          </cell>
          <cell r="D547" t="str">
            <v>ca</v>
          </cell>
          <cell r="E547">
            <v>150</v>
          </cell>
          <cell r="F547">
            <v>12</v>
          </cell>
          <cell r="G547">
            <v>5.04</v>
          </cell>
          <cell r="H547">
            <v>5</v>
          </cell>
          <cell r="I547">
            <v>45954</v>
          </cell>
          <cell r="J547">
            <v>14.4</v>
          </cell>
          <cell r="K547" t="str">
            <v>lítxăng</v>
          </cell>
          <cell r="L547">
            <v>0</v>
          </cell>
          <cell r="M547" t="str">
            <v>1x4/7</v>
          </cell>
          <cell r="N547">
            <v>34925.040000000001</v>
          </cell>
          <cell r="O547">
            <v>15440.544</v>
          </cell>
          <cell r="P547">
            <v>15318.000000000004</v>
          </cell>
          <cell r="Q547">
            <v>135576.288</v>
          </cell>
          <cell r="R547">
            <v>4067.2886399999998</v>
          </cell>
          <cell r="S547">
            <v>139643.57664000001</v>
          </cell>
          <cell r="T547">
            <v>74675.769230769234</v>
          </cell>
          <cell r="U547">
            <v>280002.92987076927</v>
          </cell>
          <cell r="V547">
            <v>0</v>
          </cell>
        </row>
        <row r="548">
          <cell r="A548" t="str">
            <v>MNK-X200m³/h</v>
          </cell>
          <cell r="B548">
            <v>234</v>
          </cell>
          <cell r="C548" t="str">
            <v>Máy nén khí chạy bằng xăng 200m³/h</v>
          </cell>
          <cell r="D548" t="str">
            <v>ca</v>
          </cell>
          <cell r="E548">
            <v>150</v>
          </cell>
          <cell r="F548">
            <v>12</v>
          </cell>
          <cell r="G548">
            <v>5.04</v>
          </cell>
          <cell r="H548">
            <v>5</v>
          </cell>
          <cell r="I548">
            <v>73606</v>
          </cell>
          <cell r="J548">
            <v>24</v>
          </cell>
          <cell r="K548" t="str">
            <v>lítxăng</v>
          </cell>
          <cell r="L548">
            <v>0</v>
          </cell>
          <cell r="M548" t="str">
            <v>1x4/7</v>
          </cell>
          <cell r="N548">
            <v>55940.55999999999</v>
          </cell>
          <cell r="O548">
            <v>24731.615999999998</v>
          </cell>
          <cell r="P548">
            <v>24535.333333333332</v>
          </cell>
          <cell r="Q548">
            <v>225960.48</v>
          </cell>
          <cell r="R548">
            <v>6778.8144000000002</v>
          </cell>
          <cell r="S548">
            <v>232739.29440000001</v>
          </cell>
          <cell r="T548">
            <v>74675.769230769234</v>
          </cell>
          <cell r="U548">
            <v>412622.57296410261</v>
          </cell>
          <cell r="V548">
            <v>0</v>
          </cell>
        </row>
        <row r="549">
          <cell r="A549" t="str">
            <v>MNK-X300m³/h</v>
          </cell>
          <cell r="B549">
            <v>235</v>
          </cell>
          <cell r="C549" t="str">
            <v>Máy nén khí chạy bằng xăng 300m³/h</v>
          </cell>
          <cell r="D549" t="str">
            <v>ca</v>
          </cell>
          <cell r="E549">
            <v>150</v>
          </cell>
          <cell r="F549">
            <v>12</v>
          </cell>
          <cell r="G549">
            <v>5.04</v>
          </cell>
          <cell r="H549">
            <v>5</v>
          </cell>
          <cell r="I549">
            <v>106056</v>
          </cell>
          <cell r="J549">
            <v>33</v>
          </cell>
          <cell r="K549" t="str">
            <v>lítxăng</v>
          </cell>
          <cell r="L549">
            <v>0</v>
          </cell>
          <cell r="M549" t="str">
            <v>1x4/7</v>
          </cell>
          <cell r="N549">
            <v>80602.559999999998</v>
          </cell>
          <cell r="O549">
            <v>35634.815999999999</v>
          </cell>
          <cell r="P549">
            <v>35352</v>
          </cell>
          <cell r="Q549">
            <v>310695.66000000003</v>
          </cell>
          <cell r="R549">
            <v>9320.8698000000004</v>
          </cell>
          <cell r="S549">
            <v>320016.52980000002</v>
          </cell>
          <cell r="T549">
            <v>74675.769230769234</v>
          </cell>
          <cell r="U549">
            <v>546281.6750307692</v>
          </cell>
          <cell r="V549">
            <v>0</v>
          </cell>
        </row>
        <row r="550">
          <cell r="A550" t="str">
            <v>MNK-X600m³/h</v>
          </cell>
          <cell r="B550">
            <v>236</v>
          </cell>
          <cell r="C550" t="str">
            <v>Máy nén khí chạy bằng xăng 600m³/h</v>
          </cell>
          <cell r="D550" t="str">
            <v>ca</v>
          </cell>
          <cell r="E550">
            <v>150</v>
          </cell>
          <cell r="F550">
            <v>11</v>
          </cell>
          <cell r="G550">
            <v>4.62</v>
          </cell>
          <cell r="H550">
            <v>5</v>
          </cell>
          <cell r="I550">
            <v>241715</v>
          </cell>
          <cell r="J550">
            <v>46.2</v>
          </cell>
          <cell r="K550" t="str">
            <v>lítxăng</v>
          </cell>
          <cell r="L550">
            <v>0</v>
          </cell>
          <cell r="M550" t="str">
            <v>1x4/7</v>
          </cell>
          <cell r="N550">
            <v>168394.78333333333</v>
          </cell>
          <cell r="O550">
            <v>74448.22</v>
          </cell>
          <cell r="P550">
            <v>80571.666666666672</v>
          </cell>
          <cell r="Q550">
            <v>434973.92400000006</v>
          </cell>
          <cell r="R550">
            <v>13049.217720000001</v>
          </cell>
          <cell r="S550">
            <v>448023.14172000007</v>
          </cell>
          <cell r="T550">
            <v>74675.769230769234</v>
          </cell>
          <cell r="U550">
            <v>846113.58095076936</v>
          </cell>
          <cell r="V550">
            <v>0</v>
          </cell>
        </row>
        <row r="551">
          <cell r="C551" t="str">
            <v>Máy biến thế hàn một chiều - công suất:</v>
          </cell>
          <cell r="L551">
            <v>0</v>
          </cell>
        </row>
        <row r="552">
          <cell r="A552" t="str">
            <v>BTH1C40KW</v>
          </cell>
          <cell r="B552">
            <v>229</v>
          </cell>
          <cell r="C552" t="str">
            <v>Biến thế hàn 1 chiều 40KW</v>
          </cell>
          <cell r="D552" t="str">
            <v>ca</v>
          </cell>
          <cell r="E552">
            <v>180</v>
          </cell>
          <cell r="F552">
            <v>24</v>
          </cell>
          <cell r="G552">
            <v>4.5</v>
          </cell>
          <cell r="H552">
            <v>5</v>
          </cell>
          <cell r="I552">
            <v>15470</v>
          </cell>
          <cell r="J552">
            <v>84</v>
          </cell>
          <cell r="K552" t="str">
            <v>KWh</v>
          </cell>
          <cell r="L552">
            <v>0</v>
          </cell>
          <cell r="M552" t="str">
            <v>1x4/7</v>
          </cell>
          <cell r="N552">
            <v>19595.333333333332</v>
          </cell>
          <cell r="O552">
            <v>3867.5</v>
          </cell>
          <cell r="P552">
            <v>4297.2222222222226</v>
          </cell>
          <cell r="Q552">
            <v>75180</v>
          </cell>
          <cell r="R552">
            <v>5262.6</v>
          </cell>
          <cell r="S552">
            <v>80442.600000000006</v>
          </cell>
          <cell r="T552">
            <v>74675.769230769234</v>
          </cell>
          <cell r="U552">
            <v>182878.42478632479</v>
          </cell>
          <cell r="V552">
            <v>0</v>
          </cell>
        </row>
        <row r="553">
          <cell r="A553" t="str">
            <v>BTH1C50KW</v>
          </cell>
          <cell r="B553">
            <v>230</v>
          </cell>
          <cell r="C553" t="str">
            <v>Biến thế hàn 1 chiều 50KW</v>
          </cell>
          <cell r="D553" t="str">
            <v>ca</v>
          </cell>
          <cell r="E553">
            <v>180</v>
          </cell>
          <cell r="F553">
            <v>24</v>
          </cell>
          <cell r="G553">
            <v>4.5</v>
          </cell>
          <cell r="H553">
            <v>5</v>
          </cell>
          <cell r="I553">
            <v>20020</v>
          </cell>
          <cell r="J553">
            <v>105</v>
          </cell>
          <cell r="K553" t="str">
            <v>KWh</v>
          </cell>
          <cell r="L553">
            <v>0</v>
          </cell>
          <cell r="M553" t="str">
            <v>1x4/7</v>
          </cell>
          <cell r="N553">
            <v>25358.666666666664</v>
          </cell>
          <cell r="O553">
            <v>5005</v>
          </cell>
          <cell r="P553">
            <v>5561.1111111111113</v>
          </cell>
          <cell r="Q553">
            <v>93975</v>
          </cell>
          <cell r="R553">
            <v>6578.2500000000009</v>
          </cell>
          <cell r="S553">
            <v>100553.25</v>
          </cell>
          <cell r="T553">
            <v>74675.769230769234</v>
          </cell>
          <cell r="U553">
            <v>211153.797008547</v>
          </cell>
          <cell r="V553">
            <v>0</v>
          </cell>
        </row>
        <row r="554">
          <cell r="C554" t="str">
            <v>Máy biến thế hàn xoay chiều - công suất:</v>
          </cell>
          <cell r="L554">
            <v>0</v>
          </cell>
          <cell r="V554">
            <v>0</v>
          </cell>
        </row>
        <row r="555">
          <cell r="A555" t="str">
            <v>BTH4KW</v>
          </cell>
          <cell r="B555">
            <v>231</v>
          </cell>
          <cell r="C555" t="str">
            <v>Biến thế hàn - công suất 4,0KW</v>
          </cell>
          <cell r="D555" t="str">
            <v>ca</v>
          </cell>
          <cell r="E555">
            <v>180</v>
          </cell>
          <cell r="F555">
            <v>24</v>
          </cell>
          <cell r="G555">
            <v>4.84</v>
          </cell>
          <cell r="H555">
            <v>5</v>
          </cell>
          <cell r="I555">
            <v>2100</v>
          </cell>
          <cell r="J555">
            <v>8.4</v>
          </cell>
          <cell r="K555" t="str">
            <v>KWh</v>
          </cell>
          <cell r="L555">
            <v>0</v>
          </cell>
          <cell r="M555" t="str">
            <v>1x4/7</v>
          </cell>
          <cell r="N555">
            <v>2800</v>
          </cell>
          <cell r="O555">
            <v>564.66666666666663</v>
          </cell>
          <cell r="P555">
            <v>583.33333333333337</v>
          </cell>
          <cell r="Q555">
            <v>7518</v>
          </cell>
          <cell r="R555">
            <v>526.2600000000001</v>
          </cell>
          <cell r="S555">
            <v>8044.26</v>
          </cell>
          <cell r="T555">
            <v>74675.769230769234</v>
          </cell>
          <cell r="U555">
            <v>86668.029230769229</v>
          </cell>
          <cell r="V555">
            <v>0</v>
          </cell>
        </row>
        <row r="556">
          <cell r="A556" t="str">
            <v>BTH7KW</v>
          </cell>
          <cell r="B556">
            <v>232</v>
          </cell>
          <cell r="C556" t="str">
            <v>Biến thế hàn - công suất 7,0KW</v>
          </cell>
          <cell r="D556" t="str">
            <v>ca</v>
          </cell>
          <cell r="E556">
            <v>180</v>
          </cell>
          <cell r="F556">
            <v>24</v>
          </cell>
          <cell r="G556">
            <v>4.84</v>
          </cell>
          <cell r="H556">
            <v>5</v>
          </cell>
          <cell r="I556">
            <v>3255</v>
          </cell>
          <cell r="J556">
            <v>14.7</v>
          </cell>
          <cell r="K556" t="str">
            <v>KWh</v>
          </cell>
          <cell r="L556">
            <v>0</v>
          </cell>
          <cell r="M556" t="str">
            <v>1x4/7</v>
          </cell>
          <cell r="N556">
            <v>4340</v>
          </cell>
          <cell r="O556">
            <v>875.23333333333335</v>
          </cell>
          <cell r="P556">
            <v>904.16666666666663</v>
          </cell>
          <cell r="Q556">
            <v>13156.5</v>
          </cell>
          <cell r="R556">
            <v>920.95500000000004</v>
          </cell>
          <cell r="S556">
            <v>14077.455</v>
          </cell>
          <cell r="T556">
            <v>74675.769230769234</v>
          </cell>
          <cell r="U556">
            <v>94872.62423076923</v>
          </cell>
          <cell r="V556">
            <v>0</v>
          </cell>
        </row>
        <row r="557">
          <cell r="A557" t="str">
            <v>BTH10KW</v>
          </cell>
          <cell r="B557">
            <v>233</v>
          </cell>
          <cell r="C557" t="str">
            <v>Biến thế hàn - công suất 10,0KW</v>
          </cell>
          <cell r="D557" t="str">
            <v>ca</v>
          </cell>
          <cell r="E557">
            <v>180</v>
          </cell>
          <cell r="F557">
            <v>24</v>
          </cell>
          <cell r="G557">
            <v>4.84</v>
          </cell>
          <cell r="H557">
            <v>5</v>
          </cell>
          <cell r="I557">
            <v>4620</v>
          </cell>
          <cell r="J557">
            <v>21</v>
          </cell>
          <cell r="K557" t="str">
            <v>KWh</v>
          </cell>
          <cell r="L557">
            <v>0</v>
          </cell>
          <cell r="M557" t="str">
            <v>1x4/7</v>
          </cell>
          <cell r="N557">
            <v>6160</v>
          </cell>
          <cell r="O557">
            <v>1242.2666666666667</v>
          </cell>
          <cell r="P557">
            <v>1283.3333333333333</v>
          </cell>
          <cell r="Q557">
            <v>18795</v>
          </cell>
          <cell r="R557">
            <v>1315.65</v>
          </cell>
          <cell r="S557">
            <v>20110.650000000001</v>
          </cell>
          <cell r="T557">
            <v>74675.769230769234</v>
          </cell>
          <cell r="U557">
            <v>103472.01923076923</v>
          </cell>
          <cell r="V557">
            <v>0</v>
          </cell>
        </row>
        <row r="558">
          <cell r="A558" t="str">
            <v>BTH14KW</v>
          </cell>
          <cell r="B558">
            <v>234</v>
          </cell>
          <cell r="C558" t="str">
            <v>Biến thế hàn - công suất 14,0KW</v>
          </cell>
          <cell r="D558" t="str">
            <v>ca</v>
          </cell>
          <cell r="E558">
            <v>180</v>
          </cell>
          <cell r="F558">
            <v>24</v>
          </cell>
          <cell r="G558">
            <v>4.84</v>
          </cell>
          <cell r="H558">
            <v>5</v>
          </cell>
          <cell r="I558">
            <v>6615</v>
          </cell>
          <cell r="J558">
            <v>29.4</v>
          </cell>
          <cell r="K558" t="str">
            <v>KWh</v>
          </cell>
          <cell r="L558">
            <v>106122.72825</v>
          </cell>
          <cell r="M558" t="str">
            <v>1x4/7</v>
          </cell>
          <cell r="N558">
            <v>8820</v>
          </cell>
          <cell r="O558">
            <v>1778.7</v>
          </cell>
          <cell r="P558">
            <v>1837.5</v>
          </cell>
          <cell r="Q558">
            <v>26313</v>
          </cell>
          <cell r="R558">
            <v>1841.91</v>
          </cell>
          <cell r="S558">
            <v>28154.91</v>
          </cell>
          <cell r="T558">
            <v>74675.769230769234</v>
          </cell>
          <cell r="U558">
            <v>115266.87923076923</v>
          </cell>
          <cell r="V558">
            <v>106122.72825</v>
          </cell>
          <cell r="W558">
            <v>96717</v>
          </cell>
        </row>
        <row r="559">
          <cell r="A559" t="str">
            <v>BTHXC23KW</v>
          </cell>
          <cell r="B559">
            <v>235</v>
          </cell>
          <cell r="C559" t="str">
            <v>Biến thế hàn XC 23KW</v>
          </cell>
          <cell r="D559" t="str">
            <v>ca</v>
          </cell>
          <cell r="E559">
            <v>180</v>
          </cell>
          <cell r="F559">
            <v>24</v>
          </cell>
          <cell r="G559">
            <v>4.84</v>
          </cell>
          <cell r="H559">
            <v>5</v>
          </cell>
          <cell r="I559">
            <v>12250</v>
          </cell>
          <cell r="J559">
            <v>48.3</v>
          </cell>
          <cell r="K559" t="str">
            <v>KWh</v>
          </cell>
          <cell r="L559">
            <v>130052.6535</v>
          </cell>
          <cell r="M559" t="str">
            <v>1x4/7</v>
          </cell>
          <cell r="N559">
            <v>15516.666666666668</v>
          </cell>
          <cell r="O559">
            <v>3293.8888888888887</v>
          </cell>
          <cell r="P559">
            <v>3402.7777777777778</v>
          </cell>
          <cell r="Q559">
            <v>43228.5</v>
          </cell>
          <cell r="R559">
            <v>3025.9950000000003</v>
          </cell>
          <cell r="S559">
            <v>46254.495000000003</v>
          </cell>
          <cell r="T559">
            <v>74675.769230769234</v>
          </cell>
          <cell r="U559">
            <v>143143.59756410256</v>
          </cell>
          <cell r="V559">
            <v>130052.6535</v>
          </cell>
          <cell r="W559">
            <v>118526</v>
          </cell>
        </row>
        <row r="560">
          <cell r="A560" t="str">
            <v>BTHXC27,5KW</v>
          </cell>
          <cell r="B560">
            <v>236</v>
          </cell>
          <cell r="C560" t="str">
            <v>Biến thế hàn XC 27,5KW</v>
          </cell>
          <cell r="D560" t="str">
            <v>ca</v>
          </cell>
          <cell r="E560">
            <v>180</v>
          </cell>
          <cell r="F560">
            <v>24</v>
          </cell>
          <cell r="G560">
            <v>4.8</v>
          </cell>
          <cell r="H560">
            <v>5</v>
          </cell>
          <cell r="I560">
            <v>14375</v>
          </cell>
          <cell r="J560">
            <v>57.75</v>
          </cell>
          <cell r="K560" t="str">
            <v>KWh</v>
          </cell>
          <cell r="L560">
            <v>157893.17775</v>
          </cell>
          <cell r="M560" t="str">
            <v>1x4/7</v>
          </cell>
          <cell r="N560">
            <v>18208.333333333332</v>
          </cell>
          <cell r="O560">
            <v>3833.3333333333335</v>
          </cell>
          <cell r="P560">
            <v>3993.0555555555557</v>
          </cell>
          <cell r="Q560">
            <v>51686.25</v>
          </cell>
          <cell r="R560">
            <v>3618.0375000000004</v>
          </cell>
          <cell r="S560">
            <v>55304.287499999999</v>
          </cell>
          <cell r="T560">
            <v>74675.769230769234</v>
          </cell>
          <cell r="U560">
            <v>156014.77895299147</v>
          </cell>
          <cell r="V560">
            <v>157893.17775</v>
          </cell>
          <cell r="W560">
            <v>143899</v>
          </cell>
        </row>
        <row r="561">
          <cell r="A561" t="str">
            <v>BTHXC29,2KW</v>
          </cell>
          <cell r="B561">
            <v>237</v>
          </cell>
          <cell r="C561" t="str">
            <v>Biến thế hàn XC 29,2KW</v>
          </cell>
          <cell r="D561" t="str">
            <v>ca</v>
          </cell>
          <cell r="E561">
            <v>180</v>
          </cell>
          <cell r="F561">
            <v>24</v>
          </cell>
          <cell r="G561">
            <v>4.8</v>
          </cell>
          <cell r="H561">
            <v>5</v>
          </cell>
          <cell r="I561">
            <v>15000</v>
          </cell>
          <cell r="J561">
            <v>61.32</v>
          </cell>
          <cell r="K561" t="str">
            <v>KWh</v>
          </cell>
          <cell r="L561">
            <v>0</v>
          </cell>
          <cell r="M561" t="str">
            <v>1x4/7</v>
          </cell>
          <cell r="N561">
            <v>19000</v>
          </cell>
          <cell r="O561">
            <v>4000</v>
          </cell>
          <cell r="P561">
            <v>4166.666666666667</v>
          </cell>
          <cell r="Q561">
            <v>54881.4</v>
          </cell>
          <cell r="R561">
            <v>3841.6980000000003</v>
          </cell>
          <cell r="S561">
            <v>58723.097999999998</v>
          </cell>
          <cell r="T561">
            <v>74675.769230769234</v>
          </cell>
          <cell r="U561">
            <v>160565.5338974359</v>
          </cell>
          <cell r="V561">
            <v>0</v>
          </cell>
        </row>
        <row r="562">
          <cell r="A562" t="str">
            <v>BTHXC33,5KW</v>
          </cell>
          <cell r="B562">
            <v>238</v>
          </cell>
          <cell r="C562" t="str">
            <v>Biến thế hàn XC 33,5KW</v>
          </cell>
          <cell r="D562" t="str">
            <v>ca</v>
          </cell>
          <cell r="E562">
            <v>180</v>
          </cell>
          <cell r="F562">
            <v>24</v>
          </cell>
          <cell r="G562">
            <v>4.8</v>
          </cell>
          <cell r="H562">
            <v>5</v>
          </cell>
          <cell r="I562">
            <v>16590</v>
          </cell>
          <cell r="J562">
            <v>70.349999999999994</v>
          </cell>
          <cell r="K562" t="str">
            <v>KWh</v>
          </cell>
          <cell r="L562">
            <v>0</v>
          </cell>
          <cell r="M562" t="str">
            <v>1x4/7</v>
          </cell>
          <cell r="N562">
            <v>21014</v>
          </cell>
          <cell r="O562">
            <v>4424</v>
          </cell>
          <cell r="P562">
            <v>4608.333333333333</v>
          </cell>
          <cell r="Q562">
            <v>62963.249999999993</v>
          </cell>
          <cell r="R562">
            <v>4407.4274999999998</v>
          </cell>
          <cell r="S562">
            <v>67370.677499999991</v>
          </cell>
          <cell r="T562">
            <v>74675.769230769234</v>
          </cell>
          <cell r="U562">
            <v>172092.78006410255</v>
          </cell>
          <cell r="V562">
            <v>0</v>
          </cell>
        </row>
        <row r="563">
          <cell r="C563" t="str">
            <v>Máy hàn điện, động cơ xăng - công suất:</v>
          </cell>
          <cell r="L563">
            <v>0</v>
          </cell>
          <cell r="V563">
            <v>0</v>
          </cell>
        </row>
        <row r="564">
          <cell r="A564" t="str">
            <v>MHĐ-X9cv</v>
          </cell>
          <cell r="B564">
            <v>239</v>
          </cell>
          <cell r="C564" t="str">
            <v>Máy hàn điện chạy bằng động cơ xăng 9cv</v>
          </cell>
          <cell r="D564" t="str">
            <v>ca</v>
          </cell>
          <cell r="E564">
            <v>160</v>
          </cell>
          <cell r="F564">
            <v>20</v>
          </cell>
          <cell r="G564">
            <v>5.6</v>
          </cell>
          <cell r="H564">
            <v>5</v>
          </cell>
          <cell r="I564">
            <v>20608</v>
          </cell>
          <cell r="J564">
            <v>2.7</v>
          </cell>
          <cell r="K564" t="str">
            <v>lítxăng</v>
          </cell>
          <cell r="L564">
            <v>0</v>
          </cell>
          <cell r="M564" t="str">
            <v>1x4/7</v>
          </cell>
          <cell r="N564">
            <v>24472</v>
          </cell>
          <cell r="O564">
            <v>7212.7999999999984</v>
          </cell>
          <cell r="P564">
            <v>6440.0000000000009</v>
          </cell>
          <cell r="Q564">
            <v>25420.554000000004</v>
          </cell>
          <cell r="R564">
            <v>762.61662000000013</v>
          </cell>
          <cell r="S564">
            <v>26183.170620000004</v>
          </cell>
          <cell r="T564">
            <v>74675.769230769234</v>
          </cell>
          <cell r="U564">
            <v>138983.73985076923</v>
          </cell>
          <cell r="V564">
            <v>0</v>
          </cell>
        </row>
        <row r="565">
          <cell r="A565" t="str">
            <v>MHĐ-X20cv</v>
          </cell>
          <cell r="B565">
            <v>240</v>
          </cell>
          <cell r="C565" t="str">
            <v>Máy hàn điện chạy bằng động cơ xăng 20cv</v>
          </cell>
          <cell r="D565" t="str">
            <v>ca</v>
          </cell>
          <cell r="E565">
            <v>160</v>
          </cell>
          <cell r="F565">
            <v>18</v>
          </cell>
          <cell r="G565">
            <v>5.04</v>
          </cell>
          <cell r="H565">
            <v>5</v>
          </cell>
          <cell r="I565">
            <v>27945</v>
          </cell>
          <cell r="J565">
            <v>4.8</v>
          </cell>
          <cell r="K565" t="str">
            <v>lítxăng</v>
          </cell>
          <cell r="L565">
            <v>0</v>
          </cell>
          <cell r="M565" t="str">
            <v>1x4/7</v>
          </cell>
          <cell r="N565">
            <v>29866.21875</v>
          </cell>
          <cell r="O565">
            <v>8802.6749999999993</v>
          </cell>
          <cell r="P565">
            <v>8732.8125</v>
          </cell>
          <cell r="Q565">
            <v>45192.095999999998</v>
          </cell>
          <cell r="R565">
            <v>1355.7628799999998</v>
          </cell>
          <cell r="S565">
            <v>46547.85888</v>
          </cell>
          <cell r="T565">
            <v>74675.769230769234</v>
          </cell>
          <cell r="U565">
            <v>168625.33436076925</v>
          </cell>
          <cell r="V565">
            <v>0</v>
          </cell>
        </row>
        <row r="566">
          <cell r="C566" t="str">
            <v>Máy hàn điện, động cơ diezel - công suất:</v>
          </cell>
          <cell r="L566">
            <v>0</v>
          </cell>
          <cell r="V566">
            <v>0</v>
          </cell>
        </row>
        <row r="567">
          <cell r="A567" t="str">
            <v>MHĐ-D4cv</v>
          </cell>
          <cell r="B567">
            <v>239</v>
          </cell>
          <cell r="C567" t="str">
            <v>Máy hàn điện chạy bằng động cơ xăng 4cv</v>
          </cell>
          <cell r="D567" t="str">
            <v>ca</v>
          </cell>
          <cell r="E567">
            <v>160</v>
          </cell>
          <cell r="F567">
            <v>20</v>
          </cell>
          <cell r="G567">
            <v>5.6</v>
          </cell>
          <cell r="H567">
            <v>5</v>
          </cell>
          <cell r="I567">
            <v>12880</v>
          </cell>
          <cell r="J567">
            <v>1.44</v>
          </cell>
          <cell r="K567" t="str">
            <v>lítdiezel</v>
          </cell>
          <cell r="L567">
            <v>0</v>
          </cell>
          <cell r="M567" t="str">
            <v>1x4/7</v>
          </cell>
          <cell r="N567">
            <v>15295.000000000002</v>
          </cell>
          <cell r="O567">
            <v>4508</v>
          </cell>
          <cell r="P567">
            <v>4025</v>
          </cell>
          <cell r="Q567">
            <v>11342.851199999999</v>
          </cell>
          <cell r="R567">
            <v>567.14256</v>
          </cell>
          <cell r="S567">
            <v>11909.993759999999</v>
          </cell>
          <cell r="T567">
            <v>74675.769230769234</v>
          </cell>
          <cell r="U567">
            <v>110413.76299076923</v>
          </cell>
          <cell r="V567">
            <v>0</v>
          </cell>
        </row>
        <row r="568">
          <cell r="A568" t="str">
            <v>MHĐ-D10,2cv</v>
          </cell>
          <cell r="B568">
            <v>240</v>
          </cell>
          <cell r="C568" t="str">
            <v>Máy hàn điện chạy bằng động cơ xăng 10,2cv</v>
          </cell>
          <cell r="D568" t="str">
            <v>ca</v>
          </cell>
          <cell r="E568">
            <v>160</v>
          </cell>
          <cell r="F568">
            <v>20</v>
          </cell>
          <cell r="G568">
            <v>5.2</v>
          </cell>
          <cell r="H568">
            <v>5</v>
          </cell>
          <cell r="I568">
            <v>24495</v>
          </cell>
          <cell r="J568">
            <v>3.06</v>
          </cell>
          <cell r="K568" t="str">
            <v>lítdiezel</v>
          </cell>
          <cell r="L568">
            <v>0</v>
          </cell>
          <cell r="M568" t="str">
            <v>1x4/7</v>
          </cell>
          <cell r="N568">
            <v>29087.812500000004</v>
          </cell>
          <cell r="O568">
            <v>7960.875</v>
          </cell>
          <cell r="P568">
            <v>7654.6875</v>
          </cell>
          <cell r="Q568">
            <v>24103.558799999999</v>
          </cell>
          <cell r="R568">
            <v>1205.17794</v>
          </cell>
          <cell r="S568">
            <v>25308.73674</v>
          </cell>
          <cell r="T568">
            <v>74675.769230769234</v>
          </cell>
          <cell r="U568">
            <v>144687.88097076921</v>
          </cell>
          <cell r="V568">
            <v>0</v>
          </cell>
        </row>
        <row r="569">
          <cell r="A569" t="str">
            <v>MHĐ-D27,5cv</v>
          </cell>
          <cell r="B569">
            <v>241</v>
          </cell>
          <cell r="C569" t="str">
            <v>Máy hàn điện chạy bằng động cơ xăng 27,5cv</v>
          </cell>
          <cell r="D569" t="str">
            <v>ca</v>
          </cell>
          <cell r="E569">
            <v>160</v>
          </cell>
          <cell r="F569">
            <v>18</v>
          </cell>
          <cell r="G569">
            <v>4.5</v>
          </cell>
          <cell r="H569">
            <v>5</v>
          </cell>
          <cell r="I569">
            <v>41400</v>
          </cell>
          <cell r="J569">
            <v>7.43</v>
          </cell>
          <cell r="K569" t="str">
            <v>lítdiezel</v>
          </cell>
          <cell r="L569">
            <v>0</v>
          </cell>
          <cell r="M569" t="str">
            <v>1x4/7</v>
          </cell>
          <cell r="N569">
            <v>44246.249999999993</v>
          </cell>
          <cell r="O569">
            <v>11643.75</v>
          </cell>
          <cell r="P569">
            <v>12937.5</v>
          </cell>
          <cell r="Q569">
            <v>58525.961399999993</v>
          </cell>
          <cell r="R569">
            <v>2926.2980699999998</v>
          </cell>
          <cell r="S569">
            <v>61452.25946999999</v>
          </cell>
          <cell r="T569">
            <v>74675.769230769234</v>
          </cell>
          <cell r="U569">
            <v>204955.52870076924</v>
          </cell>
          <cell r="V569">
            <v>0</v>
          </cell>
        </row>
        <row r="570">
          <cell r="C570" t="str">
            <v>Máy hàn hơi - công suất:</v>
          </cell>
          <cell r="L570">
            <v>0</v>
          </cell>
          <cell r="V570">
            <v>0</v>
          </cell>
        </row>
        <row r="571">
          <cell r="A571" t="str">
            <v>MHH1000l/h</v>
          </cell>
          <cell r="B571">
            <v>242</v>
          </cell>
          <cell r="C571" t="str">
            <v>Máy hàn hơi 1000l/h</v>
          </cell>
          <cell r="D571" t="str">
            <v>ca</v>
          </cell>
          <cell r="E571">
            <v>100</v>
          </cell>
          <cell r="F571">
            <v>24</v>
          </cell>
          <cell r="G571">
            <v>4.8</v>
          </cell>
          <cell r="H571">
            <v>5</v>
          </cell>
          <cell r="I571">
            <v>2760</v>
          </cell>
          <cell r="L571">
            <v>0</v>
          </cell>
          <cell r="M571" t="str">
            <v>1x4/7</v>
          </cell>
          <cell r="N571">
            <v>6624</v>
          </cell>
          <cell r="O571">
            <v>1324.8</v>
          </cell>
          <cell r="P571">
            <v>1380</v>
          </cell>
          <cell r="Q571">
            <v>0</v>
          </cell>
          <cell r="R571">
            <v>0</v>
          </cell>
          <cell r="S571">
            <v>0</v>
          </cell>
          <cell r="T571">
            <v>74675.769230769234</v>
          </cell>
          <cell r="U571">
            <v>84004.569230769237</v>
          </cell>
          <cell r="V571">
            <v>0</v>
          </cell>
        </row>
        <row r="572">
          <cell r="A572" t="str">
            <v>MHH2000l/h</v>
          </cell>
          <cell r="B572">
            <v>243</v>
          </cell>
          <cell r="C572" t="str">
            <v>Máy hàn hơi 2000l/h</v>
          </cell>
          <cell r="D572" t="str">
            <v>ca</v>
          </cell>
          <cell r="E572">
            <v>100</v>
          </cell>
          <cell r="F572">
            <v>24</v>
          </cell>
          <cell r="G572">
            <v>4.8</v>
          </cell>
          <cell r="H572">
            <v>5</v>
          </cell>
          <cell r="I572">
            <v>4320</v>
          </cell>
          <cell r="L572">
            <v>69277.073250000001</v>
          </cell>
          <cell r="M572" t="str">
            <v>1x4/7</v>
          </cell>
          <cell r="N572">
            <v>10368</v>
          </cell>
          <cell r="O572">
            <v>2073.6</v>
          </cell>
          <cell r="P572">
            <v>2160</v>
          </cell>
          <cell r="Q572">
            <v>0</v>
          </cell>
          <cell r="R572">
            <v>0</v>
          </cell>
          <cell r="S572">
            <v>0</v>
          </cell>
          <cell r="T572">
            <v>74675.769230769234</v>
          </cell>
          <cell r="U572">
            <v>89277.36923076924</v>
          </cell>
          <cell r="V572">
            <v>69277.073250000001</v>
          </cell>
          <cell r="W572">
            <v>63137</v>
          </cell>
        </row>
        <row r="573">
          <cell r="A573" t="str">
            <v>MHCDN</v>
          </cell>
          <cell r="B573">
            <v>244</v>
          </cell>
          <cell r="C573" t="str">
            <v>Máy hàn cắt dưới nước</v>
          </cell>
          <cell r="D573" t="str">
            <v>ca</v>
          </cell>
          <cell r="E573">
            <v>60</v>
          </cell>
          <cell r="F573">
            <v>25</v>
          </cell>
          <cell r="G573">
            <v>10</v>
          </cell>
          <cell r="H573">
            <v>5</v>
          </cell>
          <cell r="I573">
            <v>79200</v>
          </cell>
          <cell r="L573">
            <v>0</v>
          </cell>
          <cell r="M573" t="str">
            <v>2x5/7</v>
          </cell>
          <cell r="N573">
            <v>313500</v>
          </cell>
          <cell r="O573">
            <v>132000</v>
          </cell>
          <cell r="P573">
            <v>66000</v>
          </cell>
          <cell r="Q573">
            <v>0</v>
          </cell>
          <cell r="R573">
            <v>0</v>
          </cell>
          <cell r="S573">
            <v>0</v>
          </cell>
          <cell r="T573">
            <v>170286.92307692306</v>
          </cell>
          <cell r="U573">
            <v>681786.92307692301</v>
          </cell>
          <cell r="V573">
            <v>0</v>
          </cell>
        </row>
        <row r="574">
          <cell r="C574" t="str">
            <v>Máy phun sơn (chưa tính khí nén) - năng suất;</v>
          </cell>
          <cell r="L574">
            <v>0</v>
          </cell>
          <cell r="V574">
            <v>0</v>
          </cell>
        </row>
        <row r="575">
          <cell r="A575" t="str">
            <v>MPS400m2/h</v>
          </cell>
          <cell r="B575">
            <v>245</v>
          </cell>
          <cell r="C575" t="str">
            <v>Máy phun sơn 400m2/h</v>
          </cell>
          <cell r="D575" t="str">
            <v>ca</v>
          </cell>
          <cell r="E575">
            <v>120</v>
          </cell>
          <cell r="F575">
            <v>30</v>
          </cell>
          <cell r="G575">
            <v>5.4</v>
          </cell>
          <cell r="H575">
            <v>4</v>
          </cell>
          <cell r="I575">
            <v>4968</v>
          </cell>
          <cell r="L575">
            <v>64269.224249999999</v>
          </cell>
          <cell r="M575" t="str">
            <v>1x3/7</v>
          </cell>
          <cell r="N575">
            <v>12419.999999999998</v>
          </cell>
          <cell r="O575">
            <v>2235.6000000000004</v>
          </cell>
          <cell r="P575">
            <v>1656</v>
          </cell>
          <cell r="Q575">
            <v>0</v>
          </cell>
          <cell r="R575">
            <v>0</v>
          </cell>
          <cell r="S575">
            <v>0</v>
          </cell>
          <cell r="T575">
            <v>65952.692307692312</v>
          </cell>
          <cell r="U575">
            <v>82264.292307692318</v>
          </cell>
          <cell r="V575">
            <v>64269.224249999999</v>
          </cell>
          <cell r="W575">
            <v>58573</v>
          </cell>
        </row>
        <row r="576">
          <cell r="A576" t="str">
            <v>MPC</v>
          </cell>
          <cell r="B576">
            <v>246</v>
          </cell>
          <cell r="C576" t="str">
            <v>Máy phun cát (chưa tính khí nén)</v>
          </cell>
          <cell r="D576" t="str">
            <v>ca</v>
          </cell>
          <cell r="E576">
            <v>180</v>
          </cell>
          <cell r="F576">
            <v>30</v>
          </cell>
          <cell r="G576">
            <v>4.2</v>
          </cell>
          <cell r="H576">
            <v>4</v>
          </cell>
          <cell r="I576">
            <v>11110</v>
          </cell>
          <cell r="L576">
            <v>68088.751499999998</v>
          </cell>
          <cell r="M576" t="str">
            <v>1x3/7</v>
          </cell>
          <cell r="N576">
            <v>17590.833333333332</v>
          </cell>
          <cell r="O576">
            <v>2592.3333333333335</v>
          </cell>
          <cell r="P576">
            <v>2468.8888888888891</v>
          </cell>
          <cell r="Q576">
            <v>0</v>
          </cell>
          <cell r="R576">
            <v>0</v>
          </cell>
          <cell r="S576">
            <v>0</v>
          </cell>
          <cell r="T576">
            <v>65952.692307692312</v>
          </cell>
          <cell r="U576">
            <v>88604.747863247874</v>
          </cell>
          <cell r="V576">
            <v>68088.751499999998</v>
          </cell>
          <cell r="W576">
            <v>62054</v>
          </cell>
        </row>
        <row r="577">
          <cell r="C577" t="str">
            <v>Máy khoan đứng - công suất:</v>
          </cell>
          <cell r="L577">
            <v>0</v>
          </cell>
          <cell r="V577">
            <v>0</v>
          </cell>
        </row>
        <row r="578">
          <cell r="A578" t="str">
            <v>MKĐ2,5KW</v>
          </cell>
          <cell r="B578">
            <v>246</v>
          </cell>
          <cell r="C578" t="str">
            <v>Máy khoan đứng 2,5KW</v>
          </cell>
          <cell r="D578" t="str">
            <v>ca</v>
          </cell>
          <cell r="E578">
            <v>200</v>
          </cell>
          <cell r="F578">
            <v>14</v>
          </cell>
          <cell r="G578">
            <v>4.0999999999999996</v>
          </cell>
          <cell r="H578">
            <v>4</v>
          </cell>
          <cell r="I578">
            <v>31800</v>
          </cell>
          <cell r="J578">
            <v>5.3</v>
          </cell>
          <cell r="K578" t="str">
            <v>Kwh</v>
          </cell>
          <cell r="L578">
            <v>84939.219750000004</v>
          </cell>
          <cell r="M578" t="str">
            <v>1x3/7</v>
          </cell>
          <cell r="N578">
            <v>21147.000000000004</v>
          </cell>
          <cell r="O578">
            <v>6518.9999999999991</v>
          </cell>
          <cell r="P578">
            <v>6360</v>
          </cell>
          <cell r="Q578">
            <v>4743.5</v>
          </cell>
          <cell r="R578">
            <v>332.04500000000002</v>
          </cell>
          <cell r="S578">
            <v>5075.5450000000001</v>
          </cell>
          <cell r="T578">
            <v>65952.692307692312</v>
          </cell>
          <cell r="U578">
            <v>105054.23730769231</v>
          </cell>
          <cell r="V578">
            <v>84939.219750000004</v>
          </cell>
          <cell r="W578">
            <v>77411</v>
          </cell>
        </row>
        <row r="579">
          <cell r="A579" t="str">
            <v>MKĐ4,5KW</v>
          </cell>
          <cell r="B579">
            <v>247</v>
          </cell>
          <cell r="C579" t="str">
            <v>Máy khoan đứng 4,5KW</v>
          </cell>
          <cell r="D579" t="str">
            <v>ca</v>
          </cell>
          <cell r="E579">
            <v>200</v>
          </cell>
          <cell r="F579">
            <v>14</v>
          </cell>
          <cell r="G579">
            <v>4.08</v>
          </cell>
          <cell r="H579">
            <v>4</v>
          </cell>
          <cell r="I579">
            <v>42400</v>
          </cell>
          <cell r="J579">
            <v>9.4499999999999993</v>
          </cell>
          <cell r="K579" t="str">
            <v>Kwh</v>
          </cell>
          <cell r="L579">
            <v>108131.79299999999</v>
          </cell>
          <cell r="M579" t="str">
            <v>1x3/7</v>
          </cell>
          <cell r="N579">
            <v>28196.000000000004</v>
          </cell>
          <cell r="O579">
            <v>8649.6</v>
          </cell>
          <cell r="P579">
            <v>8480</v>
          </cell>
          <cell r="Q579">
            <v>8457.75</v>
          </cell>
          <cell r="R579">
            <v>592.04250000000002</v>
          </cell>
          <cell r="S579">
            <v>9049.7924999999996</v>
          </cell>
          <cell r="T579">
            <v>65952.692307692312</v>
          </cell>
          <cell r="U579">
            <v>120328.08480769231</v>
          </cell>
          <cell r="V579">
            <v>108131.79299999999</v>
          </cell>
          <cell r="W579">
            <v>98548</v>
          </cell>
        </row>
        <row r="580">
          <cell r="C580" t="str">
            <v>Máy khoan sắt cầm tay, đường kính khoan:</v>
          </cell>
          <cell r="L580">
            <v>0</v>
          </cell>
          <cell r="V580">
            <v>0</v>
          </cell>
        </row>
        <row r="581">
          <cell r="A581" t="str">
            <v>MKSCT13MM</v>
          </cell>
          <cell r="B581">
            <v>248</v>
          </cell>
          <cell r="C581" t="str">
            <v>Máy khoan sắt cầm tay d=13mm</v>
          </cell>
          <cell r="D581" t="str">
            <v>ca</v>
          </cell>
          <cell r="E581">
            <v>120</v>
          </cell>
          <cell r="F581">
            <v>30</v>
          </cell>
          <cell r="G581">
            <v>8.4</v>
          </cell>
          <cell r="H581">
            <v>4</v>
          </cell>
          <cell r="I581">
            <v>2500</v>
          </cell>
          <cell r="J581">
            <v>1.05</v>
          </cell>
          <cell r="K581" t="str">
            <v>Kwh</v>
          </cell>
          <cell r="L581">
            <v>79066.73775</v>
          </cell>
          <cell r="M581" t="str">
            <v>1x3/7</v>
          </cell>
          <cell r="N581">
            <v>6250</v>
          </cell>
          <cell r="O581">
            <v>1750</v>
          </cell>
          <cell r="P581">
            <v>833.33333333333337</v>
          </cell>
          <cell r="Q581">
            <v>939.75</v>
          </cell>
          <cell r="R581">
            <v>65.782500000000013</v>
          </cell>
          <cell r="S581">
            <v>1005.5325</v>
          </cell>
          <cell r="T581">
            <v>65952.692307692312</v>
          </cell>
          <cell r="U581">
            <v>75791.558141025642</v>
          </cell>
          <cell r="V581">
            <v>79066.73775</v>
          </cell>
          <cell r="W581">
            <v>72059</v>
          </cell>
        </row>
        <row r="582">
          <cell r="C582" t="str">
            <v>Máy cắt cầm tay - công suất:</v>
          </cell>
          <cell r="L582">
            <v>0</v>
          </cell>
          <cell r="V582">
            <v>0</v>
          </cell>
        </row>
        <row r="583">
          <cell r="A583" t="str">
            <v>MCS1KW</v>
          </cell>
          <cell r="B583">
            <v>249</v>
          </cell>
          <cell r="C583" t="str">
            <v>Máy cắt sắt cầm tay CS 1KW</v>
          </cell>
          <cell r="D583" t="str">
            <v>ca</v>
          </cell>
          <cell r="E583">
            <v>80</v>
          </cell>
          <cell r="F583">
            <v>30</v>
          </cell>
          <cell r="G583">
            <v>7.5</v>
          </cell>
          <cell r="H583">
            <v>4</v>
          </cell>
          <cell r="I583">
            <v>3125</v>
          </cell>
          <cell r="J583">
            <v>2.1</v>
          </cell>
          <cell r="K583" t="str">
            <v>Kwh</v>
          </cell>
          <cell r="L583">
            <v>79066.73775</v>
          </cell>
          <cell r="M583" t="str">
            <v>1x3/7</v>
          </cell>
          <cell r="N583">
            <v>11718.75</v>
          </cell>
          <cell r="O583">
            <v>2929.6875</v>
          </cell>
          <cell r="P583">
            <v>1562.5</v>
          </cell>
          <cell r="Q583">
            <v>1879.5</v>
          </cell>
          <cell r="R583">
            <v>131.56500000000003</v>
          </cell>
          <cell r="S583">
            <v>2011.0650000000001</v>
          </cell>
          <cell r="T583">
            <v>65952.692307692312</v>
          </cell>
          <cell r="U583">
            <v>84174.694807692314</v>
          </cell>
          <cell r="V583">
            <v>79066.73775</v>
          </cell>
          <cell r="W583">
            <v>72059</v>
          </cell>
        </row>
        <row r="584">
          <cell r="C584" t="str">
            <v>Máy khoan bê tông cầm tay - công suất:</v>
          </cell>
          <cell r="L584">
            <v>0</v>
          </cell>
          <cell r="V584">
            <v>0</v>
          </cell>
        </row>
        <row r="585">
          <cell r="A585" t="str">
            <v>MKBTCT24-0,62Kw</v>
          </cell>
          <cell r="B585">
            <v>250</v>
          </cell>
          <cell r="C585" t="str">
            <v>24mm-620w</v>
          </cell>
          <cell r="D585" t="str">
            <v>ca</v>
          </cell>
          <cell r="E585">
            <v>120</v>
          </cell>
          <cell r="F585">
            <v>30</v>
          </cell>
          <cell r="G585">
            <v>7.5</v>
          </cell>
          <cell r="H585">
            <v>4</v>
          </cell>
          <cell r="I585">
            <v>2875</v>
          </cell>
          <cell r="J585">
            <v>0.93</v>
          </cell>
          <cell r="K585" t="str">
            <v>Kwh</v>
          </cell>
          <cell r="L585">
            <v>70960.254749999993</v>
          </cell>
          <cell r="M585" t="str">
            <v>1x3/7</v>
          </cell>
          <cell r="N585">
            <v>7187.5</v>
          </cell>
          <cell r="O585">
            <v>1796.875</v>
          </cell>
          <cell r="P585">
            <v>958.33333333333337</v>
          </cell>
          <cell r="Q585">
            <v>832.35</v>
          </cell>
          <cell r="R585">
            <v>58.264500000000005</v>
          </cell>
          <cell r="S585">
            <v>890.61450000000002</v>
          </cell>
          <cell r="T585">
            <v>65952.692307692312</v>
          </cell>
          <cell r="U585">
            <v>76786.015141025651</v>
          </cell>
          <cell r="V585">
            <v>70960.254749999993</v>
          </cell>
          <cell r="W585">
            <v>64671</v>
          </cell>
        </row>
        <row r="586">
          <cell r="A586" t="str">
            <v>MKBTCT30-0,75Kw</v>
          </cell>
          <cell r="B586">
            <v>251</v>
          </cell>
          <cell r="C586" t="str">
            <v>30mm-750w</v>
          </cell>
          <cell r="D586" t="str">
            <v>ca</v>
          </cell>
          <cell r="E586">
            <v>120</v>
          </cell>
          <cell r="F586">
            <v>20</v>
          </cell>
          <cell r="G586">
            <v>7.5</v>
          </cell>
          <cell r="H586">
            <v>4</v>
          </cell>
          <cell r="I586">
            <v>3750</v>
          </cell>
          <cell r="J586">
            <v>1.1299999999999999</v>
          </cell>
          <cell r="K586" t="str">
            <v>Kwh</v>
          </cell>
          <cell r="L586">
            <v>71055.715500000006</v>
          </cell>
          <cell r="M586" t="str">
            <v>1x3/7</v>
          </cell>
          <cell r="N586">
            <v>6250</v>
          </cell>
          <cell r="O586">
            <v>2343.75</v>
          </cell>
          <cell r="P586">
            <v>1250</v>
          </cell>
          <cell r="Q586">
            <v>1011.3499999999999</v>
          </cell>
          <cell r="R586">
            <v>70.794499999999999</v>
          </cell>
          <cell r="S586">
            <v>1082.1444999999999</v>
          </cell>
          <cell r="T586">
            <v>65952.692307692312</v>
          </cell>
          <cell r="U586">
            <v>76878.586807692307</v>
          </cell>
          <cell r="V586">
            <v>71055.715500000006</v>
          </cell>
          <cell r="W586">
            <v>64758</v>
          </cell>
        </row>
        <row r="587">
          <cell r="A587" t="str">
            <v>MKBTCT38-0,85Kw</v>
          </cell>
          <cell r="B587">
            <v>252</v>
          </cell>
          <cell r="C587" t="str">
            <v>38mm-850w</v>
          </cell>
          <cell r="D587" t="str">
            <v>ca</v>
          </cell>
          <cell r="E587">
            <v>120</v>
          </cell>
          <cell r="F587">
            <v>20</v>
          </cell>
          <cell r="G587">
            <v>7.5</v>
          </cell>
          <cell r="H587">
            <v>4</v>
          </cell>
          <cell r="I587">
            <v>4125</v>
          </cell>
          <cell r="J587">
            <v>1.28</v>
          </cell>
          <cell r="K587" t="str">
            <v>Kwh</v>
          </cell>
          <cell r="L587">
            <v>0</v>
          </cell>
          <cell r="M587" t="str">
            <v>1x3/7</v>
          </cell>
          <cell r="N587">
            <v>6875</v>
          </cell>
          <cell r="O587">
            <v>2578.125</v>
          </cell>
          <cell r="P587">
            <v>1375</v>
          </cell>
          <cell r="Q587">
            <v>1145.6000000000001</v>
          </cell>
          <cell r="R587">
            <v>80.192000000000021</v>
          </cell>
          <cell r="S587">
            <v>1225.7920000000001</v>
          </cell>
          <cell r="T587">
            <v>65952.692307692312</v>
          </cell>
          <cell r="U587">
            <v>78006.609307692313</v>
          </cell>
          <cell r="V587">
            <v>0</v>
          </cell>
        </row>
        <row r="588">
          <cell r="A588" t="str">
            <v>MKBTCT40-1,05Kw</v>
          </cell>
          <cell r="B588">
            <v>253</v>
          </cell>
          <cell r="C588" t="str">
            <v>40mm-1050w</v>
          </cell>
          <cell r="D588" t="str">
            <v>ca</v>
          </cell>
          <cell r="E588">
            <v>120</v>
          </cell>
          <cell r="F588">
            <v>20</v>
          </cell>
          <cell r="G588">
            <v>7.5</v>
          </cell>
          <cell r="H588">
            <v>4</v>
          </cell>
          <cell r="I588">
            <v>5125</v>
          </cell>
          <cell r="J588">
            <v>1.58</v>
          </cell>
          <cell r="K588" t="str">
            <v>Kwh</v>
          </cell>
          <cell r="L588">
            <v>0</v>
          </cell>
          <cell r="M588" t="str">
            <v>1x3/7</v>
          </cell>
          <cell r="N588">
            <v>8541.6666666666661</v>
          </cell>
          <cell r="O588">
            <v>3203.125</v>
          </cell>
          <cell r="P588">
            <v>1708.3333333333333</v>
          </cell>
          <cell r="Q588">
            <v>1414.1000000000001</v>
          </cell>
          <cell r="R588">
            <v>98.987000000000023</v>
          </cell>
          <cell r="S588">
            <v>1513.0870000000002</v>
          </cell>
          <cell r="T588">
            <v>65952.692307692312</v>
          </cell>
          <cell r="U588">
            <v>80918.904307692312</v>
          </cell>
          <cell r="V588">
            <v>0</v>
          </cell>
        </row>
        <row r="589">
          <cell r="A589" t="str">
            <v>MKBTCT40-1,5Kw</v>
          </cell>
          <cell r="B589">
            <v>254</v>
          </cell>
          <cell r="C589" t="str">
            <v>40mm-1500w</v>
          </cell>
          <cell r="D589" t="str">
            <v>ca</v>
          </cell>
          <cell r="E589">
            <v>100</v>
          </cell>
          <cell r="F589">
            <v>20</v>
          </cell>
          <cell r="G589">
            <v>7.5</v>
          </cell>
          <cell r="H589">
            <v>4</v>
          </cell>
          <cell r="I589">
            <v>6250</v>
          </cell>
          <cell r="J589">
            <v>2.25</v>
          </cell>
          <cell r="K589" t="str">
            <v>Kwh</v>
          </cell>
          <cell r="L589">
            <v>83039.87999999999</v>
          </cell>
          <cell r="M589" t="str">
            <v>1x3/7</v>
          </cell>
          <cell r="N589">
            <v>12500</v>
          </cell>
          <cell r="O589">
            <v>4687.5</v>
          </cell>
          <cell r="P589">
            <v>2500</v>
          </cell>
          <cell r="Q589">
            <v>2013.75</v>
          </cell>
          <cell r="R589">
            <v>140.96250000000001</v>
          </cell>
          <cell r="S589">
            <v>2154.7125000000001</v>
          </cell>
          <cell r="T589">
            <v>65952.692307692312</v>
          </cell>
          <cell r="U589">
            <v>87794.904807692306</v>
          </cell>
          <cell r="V589">
            <v>83039.87999999999</v>
          </cell>
          <cell r="W589">
            <v>75680</v>
          </cell>
        </row>
        <row r="590">
          <cell r="C590" t="str">
            <v>Máy cắt gạch đá - công suất:</v>
          </cell>
          <cell r="L590">
            <v>0</v>
          </cell>
          <cell r="V590">
            <v>0</v>
          </cell>
        </row>
        <row r="591">
          <cell r="A591" t="str">
            <v>MCGĐ1,7KW</v>
          </cell>
          <cell r="B591">
            <v>255</v>
          </cell>
          <cell r="C591" t="str">
            <v>Máy cắt gạch đá CS 1,7KW</v>
          </cell>
          <cell r="D591" t="str">
            <v>ca</v>
          </cell>
          <cell r="E591">
            <v>80</v>
          </cell>
          <cell r="F591">
            <v>14</v>
          </cell>
          <cell r="G591">
            <v>7</v>
          </cell>
          <cell r="H591">
            <v>4</v>
          </cell>
          <cell r="I591">
            <v>4813</v>
          </cell>
          <cell r="J591">
            <v>3.06</v>
          </cell>
          <cell r="K591" t="str">
            <v>Kwh</v>
          </cell>
          <cell r="L591">
            <v>66050.061000000002</v>
          </cell>
          <cell r="M591" t="str">
            <v>1x3/7</v>
          </cell>
          <cell r="N591">
            <v>8422.75</v>
          </cell>
          <cell r="O591">
            <v>4211.375</v>
          </cell>
          <cell r="P591">
            <v>2406.5</v>
          </cell>
          <cell r="Q591">
            <v>2738.7000000000003</v>
          </cell>
          <cell r="R591">
            <v>191.70900000000003</v>
          </cell>
          <cell r="S591">
            <v>2930.4090000000001</v>
          </cell>
          <cell r="T591">
            <v>65952.692307692312</v>
          </cell>
          <cell r="U591">
            <v>83923.726307692312</v>
          </cell>
          <cell r="V591">
            <v>66050.061000000002</v>
          </cell>
          <cell r="W591">
            <v>60196</v>
          </cell>
        </row>
        <row r="592">
          <cell r="C592" t="str">
            <v>Máy cắt bê tông - công suất:</v>
          </cell>
          <cell r="L592">
            <v>0</v>
          </cell>
          <cell r="V592">
            <v>0</v>
          </cell>
        </row>
        <row r="593">
          <cell r="A593" t="str">
            <v>MCBT1,5KW</v>
          </cell>
          <cell r="B593">
            <v>256</v>
          </cell>
          <cell r="C593" t="str">
            <v>Máy cắt bê tông 1,5 kw</v>
          </cell>
          <cell r="D593" t="str">
            <v>ca</v>
          </cell>
          <cell r="E593">
            <v>100</v>
          </cell>
          <cell r="F593">
            <v>20</v>
          </cell>
          <cell r="G593">
            <v>7.5</v>
          </cell>
          <cell r="H593">
            <v>4</v>
          </cell>
          <cell r="I593">
            <v>5344</v>
          </cell>
          <cell r="J593">
            <v>2.7</v>
          </cell>
          <cell r="K593" t="str">
            <v>Kwh</v>
          </cell>
          <cell r="L593">
            <v>85371.947307692317</v>
          </cell>
          <cell r="M593" t="str">
            <v>1x3/7</v>
          </cell>
          <cell r="N593">
            <v>10687.999999999998</v>
          </cell>
          <cell r="O593">
            <v>4008</v>
          </cell>
          <cell r="P593">
            <v>2137.6</v>
          </cell>
          <cell r="Q593">
            <v>2416.5</v>
          </cell>
          <cell r="R593">
            <v>169.15500000000003</v>
          </cell>
          <cell r="S593">
            <v>2585.6550000000002</v>
          </cell>
          <cell r="T593">
            <v>65952.692307692312</v>
          </cell>
          <cell r="U593">
            <v>85371.947307692317</v>
          </cell>
          <cell r="V593">
            <v>0</v>
          </cell>
        </row>
        <row r="594">
          <cell r="A594" t="str">
            <v>MCBT7,5KW</v>
          </cell>
          <cell r="B594">
            <v>1</v>
          </cell>
          <cell r="C594" t="str">
            <v>Máy cắt bê tông 7,5 kw</v>
          </cell>
          <cell r="D594" t="str">
            <v>ca</v>
          </cell>
          <cell r="E594">
            <v>100</v>
          </cell>
          <cell r="F594">
            <v>20</v>
          </cell>
          <cell r="G594">
            <v>5.5</v>
          </cell>
          <cell r="H594">
            <v>4</v>
          </cell>
          <cell r="I594">
            <v>13400</v>
          </cell>
          <cell r="J594">
            <v>10.8</v>
          </cell>
          <cell r="K594" t="str">
            <v>Kwh</v>
          </cell>
          <cell r="L594">
            <v>93988.2405</v>
          </cell>
          <cell r="M594" t="str">
            <v>1x3/7</v>
          </cell>
          <cell r="N594">
            <v>25460</v>
          </cell>
          <cell r="O594">
            <v>7370</v>
          </cell>
          <cell r="P594">
            <v>5360</v>
          </cell>
          <cell r="Q594">
            <v>9666</v>
          </cell>
          <cell r="R594">
            <v>676.62000000000012</v>
          </cell>
          <cell r="S594">
            <v>10342.620000000001</v>
          </cell>
          <cell r="T594">
            <v>65952.692307692312</v>
          </cell>
          <cell r="U594">
            <v>114485.31230769231</v>
          </cell>
          <cell r="V594">
            <v>93988.2405</v>
          </cell>
          <cell r="W594">
            <v>85658</v>
          </cell>
        </row>
        <row r="595">
          <cell r="A595" t="str">
            <v>MCBT12CV(MCD 218)</v>
          </cell>
          <cell r="B595">
            <v>257</v>
          </cell>
          <cell r="C595" t="str">
            <v>Máy cắt bê tông 12cv (MCD 218)</v>
          </cell>
          <cell r="D595" t="str">
            <v>ca</v>
          </cell>
          <cell r="E595">
            <v>100</v>
          </cell>
          <cell r="F595">
            <v>20</v>
          </cell>
          <cell r="G595">
            <v>4.5</v>
          </cell>
          <cell r="H595">
            <v>5</v>
          </cell>
          <cell r="I595">
            <v>28500</v>
          </cell>
          <cell r="J595">
            <v>7.92</v>
          </cell>
          <cell r="K595" t="str">
            <v>lítxăng</v>
          </cell>
          <cell r="L595">
            <v>66050.061000000002</v>
          </cell>
          <cell r="M595" t="str">
            <v>1x4/7</v>
          </cell>
          <cell r="N595">
            <v>54150</v>
          </cell>
          <cell r="O595">
            <v>12825</v>
          </cell>
          <cell r="P595">
            <v>14250</v>
          </cell>
          <cell r="Q595">
            <v>74566.958400000003</v>
          </cell>
          <cell r="R595">
            <v>2237.0087520000002</v>
          </cell>
          <cell r="S595">
            <v>76803.967151999997</v>
          </cell>
          <cell r="T595">
            <v>74675.769230769234</v>
          </cell>
          <cell r="U595">
            <v>232704.73638276925</v>
          </cell>
          <cell r="V595">
            <v>66050.061000000002</v>
          </cell>
          <cell r="W595">
            <v>60196</v>
          </cell>
        </row>
        <row r="596">
          <cell r="C596" t="str">
            <v>Búa căn khí nén (chưa tính khí nén) - tiêu hao khí nén:</v>
          </cell>
          <cell r="L596">
            <v>0</v>
          </cell>
          <cell r="V596">
            <v>0</v>
          </cell>
        </row>
        <row r="597">
          <cell r="A597" t="str">
            <v>BCKN1,5m³/ph</v>
          </cell>
          <cell r="B597">
            <v>258</v>
          </cell>
          <cell r="C597" t="str">
            <v>Búa căn khí nén 1,5m³/ph</v>
          </cell>
          <cell r="D597" t="str">
            <v>ca</v>
          </cell>
          <cell r="E597">
            <v>110</v>
          </cell>
          <cell r="F597">
            <v>30</v>
          </cell>
          <cell r="G597">
            <v>6.6</v>
          </cell>
          <cell r="H597">
            <v>5</v>
          </cell>
          <cell r="I597">
            <v>3960</v>
          </cell>
          <cell r="L597">
            <v>74145.571500000005</v>
          </cell>
          <cell r="M597" t="str">
            <v>1x4/7</v>
          </cell>
          <cell r="N597">
            <v>10800</v>
          </cell>
          <cell r="O597">
            <v>2376</v>
          </cell>
          <cell r="P597">
            <v>1800</v>
          </cell>
          <cell r="Q597">
            <v>0</v>
          </cell>
          <cell r="R597">
            <v>0</v>
          </cell>
          <cell r="S597">
            <v>0</v>
          </cell>
          <cell r="T597">
            <v>74675.769230769234</v>
          </cell>
          <cell r="U597">
            <v>89651.769230769234</v>
          </cell>
          <cell r="V597">
            <v>74145.571500000005</v>
          </cell>
          <cell r="W597">
            <v>67574</v>
          </cell>
        </row>
        <row r="598">
          <cell r="A598" t="str">
            <v>BCKN3m³/ph</v>
          </cell>
          <cell r="B598">
            <v>259</v>
          </cell>
          <cell r="C598" t="str">
            <v>Búa căn khí nén 3m³/ph</v>
          </cell>
          <cell r="D598" t="str">
            <v>ca</v>
          </cell>
          <cell r="E598">
            <v>110</v>
          </cell>
          <cell r="F598">
            <v>30</v>
          </cell>
          <cell r="G598">
            <v>6.6</v>
          </cell>
          <cell r="H598">
            <v>5</v>
          </cell>
          <cell r="I598">
            <v>4510</v>
          </cell>
          <cell r="L598">
            <v>87358.656000000003</v>
          </cell>
          <cell r="M598" t="str">
            <v>1x4/7</v>
          </cell>
          <cell r="N598">
            <v>12300</v>
          </cell>
          <cell r="O598">
            <v>2706</v>
          </cell>
          <cell r="P598">
            <v>2050</v>
          </cell>
          <cell r="Q598">
            <v>0</v>
          </cell>
          <cell r="R598">
            <v>0</v>
          </cell>
          <cell r="S598">
            <v>0</v>
          </cell>
          <cell r="T598">
            <v>74675.769230769234</v>
          </cell>
          <cell r="U598">
            <v>91731.769230769234</v>
          </cell>
          <cell r="V598">
            <v>87358.656000000003</v>
          </cell>
          <cell r="W598">
            <v>79616</v>
          </cell>
        </row>
        <row r="599">
          <cell r="C599" t="str">
            <v>Máy uốn ống - công suất:</v>
          </cell>
          <cell r="L599">
            <v>0</v>
          </cell>
        </row>
        <row r="600">
          <cell r="A600" t="str">
            <v>MUÔ2,8kw</v>
          </cell>
          <cell r="B600">
            <v>260</v>
          </cell>
          <cell r="C600" t="str">
            <v>Máy uốn ống 2,8kw</v>
          </cell>
          <cell r="D600" t="str">
            <v>ca</v>
          </cell>
          <cell r="E600">
            <v>220</v>
          </cell>
          <cell r="F600">
            <v>14</v>
          </cell>
          <cell r="G600">
            <v>4.5</v>
          </cell>
          <cell r="H600">
            <v>4</v>
          </cell>
          <cell r="I600">
            <v>20930</v>
          </cell>
          <cell r="J600">
            <v>5.04</v>
          </cell>
          <cell r="K600" t="str">
            <v>Kwh</v>
          </cell>
          <cell r="L600">
            <v>76800.916499999992</v>
          </cell>
          <cell r="M600" t="str">
            <v>1x3/7</v>
          </cell>
          <cell r="N600">
            <v>12653.136363636364</v>
          </cell>
          <cell r="O600">
            <v>4281.1363636363631</v>
          </cell>
          <cell r="P600">
            <v>3805.4545454545455</v>
          </cell>
          <cell r="Q600">
            <v>4510.8</v>
          </cell>
          <cell r="R600">
            <v>315.75600000000003</v>
          </cell>
          <cell r="S600">
            <v>4826.5560000000005</v>
          </cell>
          <cell r="T600">
            <v>65952.692307692312</v>
          </cell>
          <cell r="U600">
            <v>91518.975580419588</v>
          </cell>
          <cell r="V600">
            <v>76800.916499999992</v>
          </cell>
          <cell r="W600">
            <v>69994</v>
          </cell>
        </row>
        <row r="601">
          <cell r="C601" t="str">
            <v>Máy cắt ống - công suất:</v>
          </cell>
          <cell r="L601">
            <v>0</v>
          </cell>
        </row>
        <row r="602">
          <cell r="A602" t="str">
            <v>MCÔ5kw</v>
          </cell>
          <cell r="B602">
            <v>261</v>
          </cell>
          <cell r="C602" t="str">
            <v>Máy cắt ống 5kw</v>
          </cell>
          <cell r="D602" t="str">
            <v>ca</v>
          </cell>
          <cell r="E602">
            <v>220</v>
          </cell>
          <cell r="F602">
            <v>14</v>
          </cell>
          <cell r="G602">
            <v>4.5</v>
          </cell>
          <cell r="H602">
            <v>4</v>
          </cell>
          <cell r="I602">
            <v>20895</v>
          </cell>
          <cell r="J602">
            <v>9</v>
          </cell>
          <cell r="K602" t="str">
            <v>Kwh</v>
          </cell>
          <cell r="L602">
            <v>0</v>
          </cell>
          <cell r="M602" t="str">
            <v>1x3/7</v>
          </cell>
          <cell r="N602">
            <v>12631.977272727274</v>
          </cell>
          <cell r="O602">
            <v>4273.977272727273</v>
          </cell>
          <cell r="P602">
            <v>3799.0909090909095</v>
          </cell>
          <cell r="Q602">
            <v>8055</v>
          </cell>
          <cell r="R602">
            <v>563.85</v>
          </cell>
          <cell r="S602">
            <v>8618.85</v>
          </cell>
          <cell r="T602">
            <v>65952.692307692312</v>
          </cell>
          <cell r="U602">
            <v>95276.587762237759</v>
          </cell>
          <cell r="V602">
            <v>0</v>
          </cell>
        </row>
        <row r="603">
          <cell r="C603" t="str">
            <v>Máy cắt tôn - công suất:</v>
          </cell>
          <cell r="L603">
            <v>0</v>
          </cell>
        </row>
        <row r="604">
          <cell r="A604" t="str">
            <v>MCT15kw</v>
          </cell>
          <cell r="B604">
            <v>262</v>
          </cell>
          <cell r="C604" t="str">
            <v>Máy cắt tôn 15kw</v>
          </cell>
          <cell r="D604" t="str">
            <v>ca</v>
          </cell>
          <cell r="E604">
            <v>220</v>
          </cell>
          <cell r="F604">
            <v>13</v>
          </cell>
          <cell r="G604">
            <v>3.86</v>
          </cell>
          <cell r="H604">
            <v>4</v>
          </cell>
          <cell r="I604">
            <v>116000</v>
          </cell>
          <cell r="J604">
            <v>27</v>
          </cell>
          <cell r="K604" t="str">
            <v>Kwh</v>
          </cell>
          <cell r="L604">
            <v>204286.00499999998</v>
          </cell>
          <cell r="M604" t="str">
            <v>1x3/7</v>
          </cell>
          <cell r="N604">
            <v>65118.181818181823</v>
          </cell>
          <cell r="O604">
            <v>20352.727272727268</v>
          </cell>
          <cell r="P604">
            <v>21090.909090909092</v>
          </cell>
          <cell r="Q604">
            <v>24165</v>
          </cell>
          <cell r="R604">
            <v>1691.5500000000002</v>
          </cell>
          <cell r="S604">
            <v>25856.55</v>
          </cell>
          <cell r="T604">
            <v>65952.692307692312</v>
          </cell>
          <cell r="U604">
            <v>198371.06048951048</v>
          </cell>
          <cell r="V604">
            <v>204286.00499999998</v>
          </cell>
          <cell r="W604">
            <v>186180</v>
          </cell>
        </row>
        <row r="605">
          <cell r="C605" t="str">
            <v>Máy lốc tôn - công suất:</v>
          </cell>
          <cell r="L605">
            <v>0</v>
          </cell>
        </row>
        <row r="606">
          <cell r="A606" t="str">
            <v>MLT15kw</v>
          </cell>
          <cell r="B606">
            <v>263</v>
          </cell>
          <cell r="C606" t="str">
            <v>Máy lốc tôn 5kw</v>
          </cell>
          <cell r="D606" t="str">
            <v>ca</v>
          </cell>
          <cell r="E606">
            <v>220</v>
          </cell>
          <cell r="F606">
            <v>13</v>
          </cell>
          <cell r="G606">
            <v>3.86</v>
          </cell>
          <cell r="H606">
            <v>4</v>
          </cell>
          <cell r="I606">
            <v>40600</v>
          </cell>
          <cell r="J606">
            <v>9.9</v>
          </cell>
          <cell r="K606" t="str">
            <v>Kwh</v>
          </cell>
          <cell r="L606">
            <v>93058.869749999998</v>
          </cell>
          <cell r="M606" t="str">
            <v>1x3/7</v>
          </cell>
          <cell r="N606">
            <v>22791.363636363636</v>
          </cell>
          <cell r="O606">
            <v>7123.4545454545441</v>
          </cell>
          <cell r="P606">
            <v>7381.818181818182</v>
          </cell>
          <cell r="Q606">
            <v>8860.5</v>
          </cell>
          <cell r="R606">
            <v>620.23500000000001</v>
          </cell>
          <cell r="S606">
            <v>9480.7350000000006</v>
          </cell>
          <cell r="T606">
            <v>65952.692307692312</v>
          </cell>
          <cell r="U606">
            <v>112730.06367132868</v>
          </cell>
          <cell r="V606">
            <v>93058.869749999998</v>
          </cell>
          <cell r="W606">
            <v>84811</v>
          </cell>
        </row>
        <row r="607">
          <cell r="C607" t="str">
            <v>Máy cắt đột - công suất:</v>
          </cell>
          <cell r="L607">
            <v>0</v>
          </cell>
        </row>
        <row r="608">
          <cell r="A608" t="str">
            <v>MCĐCS2,8KW</v>
          </cell>
          <cell r="B608">
            <v>264</v>
          </cell>
          <cell r="C608" t="str">
            <v>Máy cắt đột CS  2,8KW</v>
          </cell>
          <cell r="D608" t="str">
            <v>ca</v>
          </cell>
          <cell r="E608">
            <v>220</v>
          </cell>
          <cell r="F608">
            <v>14</v>
          </cell>
          <cell r="G608">
            <v>4.08</v>
          </cell>
          <cell r="H608">
            <v>4</v>
          </cell>
          <cell r="I608">
            <v>30900</v>
          </cell>
          <cell r="J608">
            <v>5.04</v>
          </cell>
          <cell r="K608" t="str">
            <v>Kwh</v>
          </cell>
          <cell r="L608">
            <v>94528.087500000009</v>
          </cell>
          <cell r="M608" t="str">
            <v>1x3/7</v>
          </cell>
          <cell r="N608">
            <v>18680.454545454548</v>
          </cell>
          <cell r="O608">
            <v>5730.545454545455</v>
          </cell>
          <cell r="P608">
            <v>5618.181818181818</v>
          </cell>
          <cell r="Q608">
            <v>4510.8</v>
          </cell>
          <cell r="R608">
            <v>315.75600000000003</v>
          </cell>
          <cell r="S608">
            <v>4826.5560000000005</v>
          </cell>
          <cell r="T608">
            <v>65952.692307692312</v>
          </cell>
          <cell r="U608">
            <v>100808.43012587413</v>
          </cell>
          <cell r="V608">
            <v>94528.087500000009</v>
          </cell>
          <cell r="W608">
            <v>86150</v>
          </cell>
        </row>
        <row r="609">
          <cell r="C609" t="str">
            <v>Máy cắt uốn cốt thép - công suất:</v>
          </cell>
          <cell r="L609">
            <v>0</v>
          </cell>
        </row>
        <row r="610">
          <cell r="A610" t="str">
            <v>MCUT5KW</v>
          </cell>
          <cell r="B610">
            <v>265</v>
          </cell>
          <cell r="C610" t="str">
            <v>Máy cắt uốn cốt thép 5KW</v>
          </cell>
          <cell r="D610" t="str">
            <v>ca</v>
          </cell>
          <cell r="E610">
            <v>220</v>
          </cell>
          <cell r="F610">
            <v>14</v>
          </cell>
          <cell r="G610">
            <v>4.08</v>
          </cell>
          <cell r="H610">
            <v>4</v>
          </cell>
          <cell r="I610">
            <v>13500</v>
          </cell>
          <cell r="J610">
            <v>9</v>
          </cell>
          <cell r="K610" t="str">
            <v>Kwh</v>
          </cell>
          <cell r="L610">
            <v>73425.775500000003</v>
          </cell>
          <cell r="M610" t="str">
            <v>1x3/7</v>
          </cell>
          <cell r="N610">
            <v>8161.3636363636369</v>
          </cell>
          <cell r="O610">
            <v>2503.636363636364</v>
          </cell>
          <cell r="P610">
            <v>2454.5454545454545</v>
          </cell>
          <cell r="Q610">
            <v>8055</v>
          </cell>
          <cell r="R610">
            <v>563.85</v>
          </cell>
          <cell r="S610">
            <v>8618.85</v>
          </cell>
          <cell r="T610">
            <v>65952.692307692312</v>
          </cell>
          <cell r="U610">
            <v>87691.087762237759</v>
          </cell>
          <cell r="V610">
            <v>73425.775500000003</v>
          </cell>
          <cell r="W610">
            <v>66918</v>
          </cell>
        </row>
        <row r="611">
          <cell r="A611" t="str">
            <v>MCFLAXMA</v>
          </cell>
          <cell r="B611">
            <v>266</v>
          </cell>
          <cell r="C611" t="str">
            <v>Máy cắt thép Flaxma</v>
          </cell>
          <cell r="D611" t="str">
            <v>ca</v>
          </cell>
          <cell r="E611">
            <v>220</v>
          </cell>
          <cell r="F611">
            <v>13</v>
          </cell>
          <cell r="G611">
            <v>3.8</v>
          </cell>
          <cell r="H611">
            <v>4</v>
          </cell>
          <cell r="I611">
            <v>51000</v>
          </cell>
          <cell r="J611">
            <v>12.6</v>
          </cell>
          <cell r="K611" t="str">
            <v>Kwh</v>
          </cell>
          <cell r="L611">
            <v>102759.65700000001</v>
          </cell>
          <cell r="M611" t="str">
            <v>1x3/7</v>
          </cell>
          <cell r="N611">
            <v>28629.545454545452</v>
          </cell>
          <cell r="O611">
            <v>8809.0909090909099</v>
          </cell>
          <cell r="P611">
            <v>9272.7272727272721</v>
          </cell>
          <cell r="Q611">
            <v>11277</v>
          </cell>
          <cell r="R611">
            <v>789.3900000000001</v>
          </cell>
          <cell r="S611">
            <v>12066.39</v>
          </cell>
          <cell r="T611">
            <v>65952.692307692312</v>
          </cell>
          <cell r="U611">
            <v>124730.44594405594</v>
          </cell>
          <cell r="V611">
            <v>102759.65700000001</v>
          </cell>
          <cell r="W611">
            <v>93652</v>
          </cell>
        </row>
        <row r="612">
          <cell r="C612" t="str">
            <v>Máy cưa kim loại - công suất:</v>
          </cell>
          <cell r="L612">
            <v>0</v>
          </cell>
        </row>
        <row r="613">
          <cell r="A613" t="str">
            <v>MC1,7KW</v>
          </cell>
          <cell r="B613">
            <v>267</v>
          </cell>
          <cell r="C613" t="str">
            <v>Máy cưa  1,7KW</v>
          </cell>
          <cell r="D613" t="str">
            <v>ca</v>
          </cell>
          <cell r="E613">
            <v>220</v>
          </cell>
          <cell r="F613">
            <v>14</v>
          </cell>
          <cell r="G613">
            <v>4.08</v>
          </cell>
          <cell r="H613">
            <v>4</v>
          </cell>
          <cell r="I613">
            <v>16800</v>
          </cell>
          <cell r="J613">
            <v>3.57</v>
          </cell>
          <cell r="K613" t="str">
            <v>Kwh</v>
          </cell>
          <cell r="L613">
            <v>59072.648249999998</v>
          </cell>
          <cell r="M613" t="str">
            <v>1x3/7</v>
          </cell>
          <cell r="N613">
            <v>10156.363636363636</v>
          </cell>
          <cell r="O613">
            <v>3115.6363636363635</v>
          </cell>
          <cell r="P613">
            <v>3054.5454545454545</v>
          </cell>
          <cell r="Q613">
            <v>3195.1499999999996</v>
          </cell>
          <cell r="R613">
            <v>223.66049999999998</v>
          </cell>
          <cell r="S613">
            <v>3418.8104999999996</v>
          </cell>
          <cell r="T613">
            <v>65952.692307692312</v>
          </cell>
          <cell r="U613">
            <v>85698.048262237775</v>
          </cell>
          <cell r="V613">
            <v>59072.648249999998</v>
          </cell>
          <cell r="W613">
            <v>53837</v>
          </cell>
        </row>
        <row r="614">
          <cell r="C614" t="str">
            <v>Máy tiện - công suất:</v>
          </cell>
          <cell r="L614">
            <v>0</v>
          </cell>
        </row>
        <row r="615">
          <cell r="A615" t="str">
            <v>MT4,5KW</v>
          </cell>
          <cell r="B615">
            <v>268</v>
          </cell>
          <cell r="C615" t="str">
            <v>Máy tiện 4,5KW</v>
          </cell>
          <cell r="D615" t="str">
            <v>ca</v>
          </cell>
          <cell r="E615">
            <v>220</v>
          </cell>
          <cell r="F615">
            <v>14</v>
          </cell>
          <cell r="G615">
            <v>4.08</v>
          </cell>
          <cell r="H615">
            <v>4</v>
          </cell>
          <cell r="I615">
            <v>30000</v>
          </cell>
          <cell r="J615">
            <v>9.4499999999999993</v>
          </cell>
          <cell r="K615" t="str">
            <v>Kwh</v>
          </cell>
          <cell r="L615">
            <v>100993.0845</v>
          </cell>
          <cell r="M615" t="str">
            <v>1x3/7</v>
          </cell>
          <cell r="N615">
            <v>18136.363636363636</v>
          </cell>
          <cell r="O615">
            <v>5563.636363636364</v>
          </cell>
          <cell r="P615">
            <v>5454.545454545455</v>
          </cell>
          <cell r="Q615">
            <v>8457.75</v>
          </cell>
          <cell r="R615">
            <v>592.04250000000002</v>
          </cell>
          <cell r="S615">
            <v>9049.7924999999996</v>
          </cell>
          <cell r="T615">
            <v>65952.692307692312</v>
          </cell>
          <cell r="U615">
            <v>104157.03026223776</v>
          </cell>
          <cell r="V615">
            <v>100993.0845</v>
          </cell>
          <cell r="W615">
            <v>92042</v>
          </cell>
        </row>
        <row r="616">
          <cell r="A616" t="str">
            <v>MT10KW</v>
          </cell>
          <cell r="B616">
            <v>269</v>
          </cell>
          <cell r="C616" t="str">
            <v>Máy tiện 10KW</v>
          </cell>
          <cell r="D616" t="str">
            <v>ca</v>
          </cell>
          <cell r="E616">
            <v>220</v>
          </cell>
          <cell r="F616">
            <v>14</v>
          </cell>
          <cell r="G616">
            <v>4.0999999999999996</v>
          </cell>
          <cell r="H616">
            <v>4</v>
          </cell>
          <cell r="I616">
            <v>82500</v>
          </cell>
          <cell r="J616">
            <v>18.899999999999999</v>
          </cell>
          <cell r="K616" t="str">
            <v>Kwh</v>
          </cell>
          <cell r="L616">
            <v>133013.03399999999</v>
          </cell>
          <cell r="M616" t="str">
            <v>1x3/7</v>
          </cell>
          <cell r="N616">
            <v>49875.000000000007</v>
          </cell>
          <cell r="O616">
            <v>15374.999999999998</v>
          </cell>
          <cell r="P616">
            <v>15000</v>
          </cell>
          <cell r="Q616">
            <v>16915.5</v>
          </cell>
          <cell r="R616">
            <v>1184.085</v>
          </cell>
          <cell r="S616">
            <v>18099.584999999999</v>
          </cell>
          <cell r="T616">
            <v>65952.692307692312</v>
          </cell>
          <cell r="U616">
            <v>164302.2773076923</v>
          </cell>
          <cell r="V616">
            <v>133013.03399999999</v>
          </cell>
          <cell r="W616">
            <v>121224</v>
          </cell>
        </row>
        <row r="617">
          <cell r="C617" t="str">
            <v>Máy mài - công suất:</v>
          </cell>
          <cell r="L617">
            <v>0</v>
          </cell>
        </row>
        <row r="618">
          <cell r="A618" t="str">
            <v>MM1,0KW</v>
          </cell>
          <cell r="B618">
            <v>270</v>
          </cell>
          <cell r="C618" t="str">
            <v>Máy mài 1,0kw</v>
          </cell>
          <cell r="D618" t="str">
            <v>ca</v>
          </cell>
          <cell r="E618">
            <v>200</v>
          </cell>
          <cell r="F618">
            <v>14</v>
          </cell>
          <cell r="G618">
            <v>4.92</v>
          </cell>
          <cell r="H618">
            <v>4</v>
          </cell>
          <cell r="I618">
            <v>2640</v>
          </cell>
          <cell r="J618">
            <v>1.8</v>
          </cell>
          <cell r="K618" t="str">
            <v>Kwh</v>
          </cell>
          <cell r="L618">
            <v>62320.508249999999</v>
          </cell>
          <cell r="M618" t="str">
            <v>1x3/7</v>
          </cell>
          <cell r="N618">
            <v>1848</v>
          </cell>
          <cell r="O618">
            <v>649.44000000000005</v>
          </cell>
          <cell r="P618">
            <v>528.00000000000011</v>
          </cell>
          <cell r="Q618">
            <v>1611</v>
          </cell>
          <cell r="R618">
            <v>112.77000000000001</v>
          </cell>
          <cell r="S618">
            <v>1723.77</v>
          </cell>
          <cell r="T618">
            <v>65952.692307692312</v>
          </cell>
          <cell r="U618">
            <v>70701.902307692319</v>
          </cell>
          <cell r="V618">
            <v>62320.508249999999</v>
          </cell>
          <cell r="W618">
            <v>56797</v>
          </cell>
        </row>
        <row r="619">
          <cell r="A619" t="str">
            <v>MM2,7KW</v>
          </cell>
          <cell r="B619">
            <v>271</v>
          </cell>
          <cell r="C619" t="str">
            <v>Máy mài 2,7kw</v>
          </cell>
          <cell r="D619" t="str">
            <v>ca</v>
          </cell>
          <cell r="E619">
            <v>220</v>
          </cell>
          <cell r="F619">
            <v>14</v>
          </cell>
          <cell r="G619">
            <v>4.92</v>
          </cell>
          <cell r="H619">
            <v>4</v>
          </cell>
          <cell r="I619">
            <v>8300</v>
          </cell>
          <cell r="J619">
            <v>4.05</v>
          </cell>
          <cell r="K619" t="str">
            <v>Kwh</v>
          </cell>
          <cell r="L619">
            <v>72816.801749999999</v>
          </cell>
          <cell r="M619" t="str">
            <v>1x3/7</v>
          </cell>
          <cell r="N619">
            <v>5281.818181818182</v>
          </cell>
          <cell r="O619">
            <v>1856.1818181818182</v>
          </cell>
          <cell r="P619">
            <v>1509.090909090909</v>
          </cell>
          <cell r="Q619">
            <v>3624.75</v>
          </cell>
          <cell r="R619">
            <v>253.73250000000002</v>
          </cell>
          <cell r="S619">
            <v>3878.4825000000001</v>
          </cell>
          <cell r="T619">
            <v>65952.692307692312</v>
          </cell>
          <cell r="U619">
            <v>78478.265716783222</v>
          </cell>
          <cell r="V619">
            <v>72816.801749999999</v>
          </cell>
          <cell r="W619">
            <v>66363</v>
          </cell>
        </row>
        <row r="620">
          <cell r="C620" t="str">
            <v>Máy cưa gỗ cầm tay - công suất:</v>
          </cell>
          <cell r="L620">
            <v>0</v>
          </cell>
          <cell r="V620">
            <v>0</v>
          </cell>
        </row>
        <row r="621">
          <cell r="A621" t="str">
            <v>MCG1,3KW</v>
          </cell>
          <cell r="B621">
            <v>272</v>
          </cell>
          <cell r="C621" t="str">
            <v>Máy cưa gỗ cầm tay CS 1300W</v>
          </cell>
          <cell r="D621" t="str">
            <v>ca</v>
          </cell>
          <cell r="E621">
            <v>160</v>
          </cell>
          <cell r="F621">
            <v>30</v>
          </cell>
          <cell r="G621">
            <v>10.5</v>
          </cell>
          <cell r="H621">
            <v>4</v>
          </cell>
          <cell r="I621">
            <v>4620</v>
          </cell>
          <cell r="J621">
            <v>2.73</v>
          </cell>
          <cell r="K621" t="str">
            <v>Kwh</v>
          </cell>
          <cell r="L621">
            <v>76040.522249999995</v>
          </cell>
          <cell r="M621" t="str">
            <v>1x3/7</v>
          </cell>
          <cell r="N621">
            <v>8662.5</v>
          </cell>
          <cell r="O621">
            <v>3031.8749999999995</v>
          </cell>
          <cell r="P621">
            <v>1155</v>
          </cell>
          <cell r="Q621">
            <v>2443.35</v>
          </cell>
          <cell r="R621">
            <v>171.03450000000001</v>
          </cell>
          <cell r="S621">
            <v>2614.3845000000001</v>
          </cell>
          <cell r="T621">
            <v>65952.692307692312</v>
          </cell>
          <cell r="U621">
            <v>81416.451807692312</v>
          </cell>
          <cell r="V621">
            <v>76040.522249999995</v>
          </cell>
          <cell r="W621">
            <v>69301</v>
          </cell>
        </row>
        <row r="622">
          <cell r="C622" t="str">
            <v>Máy phay - công suất</v>
          </cell>
          <cell r="L622">
            <v>0</v>
          </cell>
          <cell r="V622">
            <v>0</v>
          </cell>
        </row>
        <row r="623">
          <cell r="A623" t="str">
            <v>MP7KW</v>
          </cell>
          <cell r="B623">
            <v>273</v>
          </cell>
          <cell r="C623" t="str">
            <v>Máy phay công suất 7,0kW</v>
          </cell>
          <cell r="D623" t="str">
            <v>ca</v>
          </cell>
          <cell r="E623">
            <v>220</v>
          </cell>
          <cell r="F623">
            <v>14</v>
          </cell>
          <cell r="G623">
            <v>4.0999999999999996</v>
          </cell>
          <cell r="H623">
            <v>4</v>
          </cell>
          <cell r="I623">
            <v>66000</v>
          </cell>
          <cell r="J623">
            <v>14.7</v>
          </cell>
          <cell r="K623" t="str">
            <v>Kwh</v>
          </cell>
          <cell r="L623">
            <v>116998.67025</v>
          </cell>
          <cell r="M623" t="str">
            <v>1x3/7</v>
          </cell>
          <cell r="N623">
            <v>39900</v>
          </cell>
          <cell r="O623">
            <v>12299.999999999998</v>
          </cell>
          <cell r="P623">
            <v>12000</v>
          </cell>
          <cell r="Q623">
            <v>13156.5</v>
          </cell>
          <cell r="R623">
            <v>920.95500000000004</v>
          </cell>
          <cell r="S623">
            <v>14077.455</v>
          </cell>
          <cell r="T623">
            <v>65952.692307692312</v>
          </cell>
          <cell r="U623">
            <v>144230.14730769233</v>
          </cell>
          <cell r="V623">
            <v>116998.67025</v>
          </cell>
          <cell r="W623">
            <v>106629</v>
          </cell>
        </row>
        <row r="624">
          <cell r="C624" t="str">
            <v>Máy cắt cỏ cầm tay - công suất:</v>
          </cell>
          <cell r="L624">
            <v>0</v>
          </cell>
          <cell r="V624">
            <v>0</v>
          </cell>
        </row>
        <row r="625">
          <cell r="A625" t="str">
            <v>MCC0,8KW</v>
          </cell>
          <cell r="B625">
            <v>274</v>
          </cell>
          <cell r="C625" t="str">
            <v>Máy cắt cỏ cầm tay CS 800W</v>
          </cell>
          <cell r="D625" t="str">
            <v>ca</v>
          </cell>
          <cell r="E625">
            <v>160</v>
          </cell>
          <cell r="F625">
            <v>30</v>
          </cell>
          <cell r="G625">
            <v>10.5</v>
          </cell>
          <cell r="H625">
            <v>4</v>
          </cell>
          <cell r="I625">
            <v>2772</v>
          </cell>
          <cell r="J625">
            <v>2.16</v>
          </cell>
          <cell r="K625" t="str">
            <v>Kwh</v>
          </cell>
          <cell r="L625">
            <v>79373.967749999996</v>
          </cell>
          <cell r="M625" t="str">
            <v>1x4/7</v>
          </cell>
          <cell r="N625">
            <v>5197.5</v>
          </cell>
          <cell r="O625">
            <v>1819.125</v>
          </cell>
          <cell r="P625">
            <v>693</v>
          </cell>
          <cell r="Q625">
            <v>1933.2</v>
          </cell>
          <cell r="R625">
            <v>135.32400000000001</v>
          </cell>
          <cell r="S625">
            <v>2068.5239999999999</v>
          </cell>
          <cell r="T625">
            <v>74675.769230769234</v>
          </cell>
          <cell r="U625">
            <v>84453.918230769239</v>
          </cell>
          <cell r="V625">
            <v>79373.967749999996</v>
          </cell>
          <cell r="W625">
            <v>72339</v>
          </cell>
        </row>
        <row r="626">
          <cell r="C626" t="str">
            <v>Máy khoan đất đá cầm tay - đường kính khoan:</v>
          </cell>
          <cell r="L626">
            <v>0</v>
          </cell>
          <cell r="V626">
            <v>0</v>
          </cell>
        </row>
        <row r="627">
          <cell r="A627" t="str">
            <v>MKCT18-30mm</v>
          </cell>
          <cell r="B627">
            <v>275</v>
          </cell>
          <cell r="C627" t="str">
            <v xml:space="preserve">ĐK&lt;=30mm </v>
          </cell>
          <cell r="D627" t="str">
            <v>ca</v>
          </cell>
          <cell r="E627">
            <v>180</v>
          </cell>
          <cell r="F627">
            <v>20</v>
          </cell>
          <cell r="G627">
            <v>8.5</v>
          </cell>
          <cell r="H627">
            <v>5</v>
          </cell>
          <cell r="I627">
            <v>7000</v>
          </cell>
          <cell r="J627">
            <v>4.68</v>
          </cell>
          <cell r="K627" t="str">
            <v>Kwh</v>
          </cell>
          <cell r="L627">
            <v>0</v>
          </cell>
          <cell r="M627" t="str">
            <v>1x3/7</v>
          </cell>
          <cell r="N627">
            <v>7777.7777777777774</v>
          </cell>
          <cell r="O627">
            <v>3305.5555555555557</v>
          </cell>
          <cell r="P627">
            <v>1944.4444444444443</v>
          </cell>
          <cell r="Q627">
            <v>4188.5999999999995</v>
          </cell>
          <cell r="R627">
            <v>293.202</v>
          </cell>
          <cell r="S627">
            <v>4481.8019999999997</v>
          </cell>
          <cell r="T627">
            <v>65952.692307692312</v>
          </cell>
          <cell r="U627">
            <v>83462.272085470089</v>
          </cell>
          <cell r="V627">
            <v>0</v>
          </cell>
        </row>
        <row r="628">
          <cell r="A628" t="str">
            <v>MKCT32-42mm</v>
          </cell>
          <cell r="B628">
            <v>276</v>
          </cell>
          <cell r="C628" t="str">
            <v>ĐK&lt;=42mm (truyền động khí nén-chưa tính khí nén)</v>
          </cell>
          <cell r="D628" t="str">
            <v>ca</v>
          </cell>
          <cell r="E628">
            <v>180</v>
          </cell>
          <cell r="F628">
            <v>20</v>
          </cell>
          <cell r="G628">
            <v>8.5</v>
          </cell>
          <cell r="H628">
            <v>5</v>
          </cell>
          <cell r="I628">
            <v>13800</v>
          </cell>
          <cell r="L628">
            <v>69330.838499999998</v>
          </cell>
          <cell r="M628" t="str">
            <v>1x3/7</v>
          </cell>
          <cell r="N628">
            <v>14566.666666666666</v>
          </cell>
          <cell r="O628">
            <v>6516.666666666667</v>
          </cell>
          <cell r="P628">
            <v>3833.3333333333335</v>
          </cell>
          <cell r="Q628">
            <v>0</v>
          </cell>
          <cell r="R628">
            <v>0</v>
          </cell>
          <cell r="S628">
            <v>0</v>
          </cell>
          <cell r="T628">
            <v>65952.692307692312</v>
          </cell>
          <cell r="U628">
            <v>90869.358974358969</v>
          </cell>
          <cell r="V628">
            <v>69330.838499999998</v>
          </cell>
          <cell r="W628">
            <v>63186</v>
          </cell>
        </row>
        <row r="629">
          <cell r="A629" t="str">
            <v>MKCT32-42mm-Đ</v>
          </cell>
          <cell r="B629">
            <v>277</v>
          </cell>
          <cell r="C629" t="str">
            <v>ĐK&lt;=42mm (động cơ điện 1,2kw)</v>
          </cell>
          <cell r="D629" t="str">
            <v>ca</v>
          </cell>
          <cell r="E629">
            <v>180</v>
          </cell>
          <cell r="F629">
            <v>20</v>
          </cell>
          <cell r="G629">
            <v>8.5</v>
          </cell>
          <cell r="H629">
            <v>5</v>
          </cell>
          <cell r="I629">
            <v>7000</v>
          </cell>
          <cell r="J629">
            <v>4.68</v>
          </cell>
          <cell r="K629" t="str">
            <v>Kwh</v>
          </cell>
          <cell r="L629">
            <v>68089.848750000005</v>
          </cell>
          <cell r="M629" t="str">
            <v>1x3/7</v>
          </cell>
          <cell r="N629">
            <v>7777.7777777777774</v>
          </cell>
          <cell r="O629">
            <v>3305.5555555555557</v>
          </cell>
          <cell r="P629">
            <v>1944.4444444444443</v>
          </cell>
          <cell r="Q629">
            <v>4188.5999999999995</v>
          </cell>
          <cell r="R629">
            <v>293.202</v>
          </cell>
          <cell r="S629">
            <v>4481.8019999999997</v>
          </cell>
          <cell r="T629">
            <v>65952.692307692312</v>
          </cell>
          <cell r="U629">
            <v>83462.272085470089</v>
          </cell>
          <cell r="V629">
            <v>68089.848750000005</v>
          </cell>
          <cell r="W629">
            <v>62055</v>
          </cell>
        </row>
        <row r="630">
          <cell r="A630" t="str">
            <v>MKCT32-42mm-SGI</v>
          </cell>
          <cell r="B630">
            <v>278</v>
          </cell>
          <cell r="C630" t="str">
            <v>ĐK&lt;=42mm (khoan SIG-chưa tính khí nén)</v>
          </cell>
          <cell r="D630" t="str">
            <v>ca</v>
          </cell>
          <cell r="E630">
            <v>180</v>
          </cell>
          <cell r="F630">
            <v>20</v>
          </cell>
          <cell r="G630">
            <v>6.5</v>
          </cell>
          <cell r="H630">
            <v>5</v>
          </cell>
          <cell r="I630">
            <v>81874</v>
          </cell>
          <cell r="L630">
            <v>204683.63675213675</v>
          </cell>
          <cell r="M630" t="str">
            <v>1x3/7</v>
          </cell>
          <cell r="N630">
            <v>86422.555555555562</v>
          </cell>
          <cell r="O630">
            <v>29565.611111111109</v>
          </cell>
          <cell r="P630">
            <v>22742.777777777781</v>
          </cell>
          <cell r="Q630">
            <v>0</v>
          </cell>
          <cell r="R630">
            <v>0</v>
          </cell>
          <cell r="S630">
            <v>0</v>
          </cell>
          <cell r="T630">
            <v>65952.692307692312</v>
          </cell>
          <cell r="U630">
            <v>204683.63675213675</v>
          </cell>
          <cell r="V630">
            <v>0</v>
          </cell>
        </row>
        <row r="631">
          <cell r="A631" t="str">
            <v>BC</v>
          </cell>
          <cell r="B631">
            <v>279</v>
          </cell>
          <cell r="C631" t="str">
            <v>Búa chèn (truyền động khí nén - chưa tính khí nén)</v>
          </cell>
          <cell r="D631" t="str">
            <v>ca</v>
          </cell>
          <cell r="E631">
            <v>180</v>
          </cell>
          <cell r="F631">
            <v>20</v>
          </cell>
          <cell r="G631">
            <v>8.5</v>
          </cell>
          <cell r="H631">
            <v>5</v>
          </cell>
          <cell r="I631">
            <v>3203</v>
          </cell>
          <cell r="L631">
            <v>71913.831196581203</v>
          </cell>
          <cell r="M631" t="str">
            <v>1x3/7</v>
          </cell>
          <cell r="N631">
            <v>3558.8888888888891</v>
          </cell>
          <cell r="O631">
            <v>1512.5277777777778</v>
          </cell>
          <cell r="P631">
            <v>889.72222222222217</v>
          </cell>
          <cell r="Q631">
            <v>0</v>
          </cell>
          <cell r="R631">
            <v>0</v>
          </cell>
          <cell r="S631">
            <v>0</v>
          </cell>
          <cell r="T631">
            <v>65952.692307692312</v>
          </cell>
          <cell r="U631">
            <v>71913.831196581203</v>
          </cell>
          <cell r="V631">
            <v>0</v>
          </cell>
        </row>
        <row r="632">
          <cell r="C632" t="str">
            <v>Máy khoan xoay đập tự hành, khí nén (chưa tính khí nén) - đường kính khoan:</v>
          </cell>
          <cell r="L632">
            <v>0</v>
          </cell>
          <cell r="V632">
            <v>0</v>
          </cell>
        </row>
        <row r="633">
          <cell r="A633" t="str">
            <v>MKXĐTH75-95</v>
          </cell>
          <cell r="B633">
            <v>280</v>
          </cell>
          <cell r="C633" t="str">
            <v>ĐK 75-95</v>
          </cell>
          <cell r="D633" t="str">
            <v>ca</v>
          </cell>
          <cell r="E633">
            <v>240</v>
          </cell>
          <cell r="F633">
            <v>18</v>
          </cell>
          <cell r="G633">
            <v>5.26</v>
          </cell>
          <cell r="H633">
            <v>5</v>
          </cell>
          <cell r="I633">
            <v>857921</v>
          </cell>
          <cell r="L633">
            <v>375368.12774999999</v>
          </cell>
          <cell r="M633" t="str">
            <v>1x3/7+1x4/7</v>
          </cell>
          <cell r="N633">
            <v>611268.71249999991</v>
          </cell>
          <cell r="O633">
            <v>188027.68583333335</v>
          </cell>
          <cell r="P633">
            <v>178733.54166666666</v>
          </cell>
          <cell r="Q633">
            <v>0</v>
          </cell>
          <cell r="R633">
            <v>0</v>
          </cell>
          <cell r="S633">
            <v>0</v>
          </cell>
          <cell r="T633">
            <v>140628.46153846156</v>
          </cell>
          <cell r="U633">
            <v>1118658.4015384614</v>
          </cell>
          <cell r="V633">
            <v>375368.12774999999</v>
          </cell>
          <cell r="W633">
            <v>342099</v>
          </cell>
        </row>
        <row r="634">
          <cell r="A634" t="str">
            <v>MKXĐTH105-110</v>
          </cell>
          <cell r="B634">
            <v>281</v>
          </cell>
          <cell r="C634" t="str">
            <v>ĐK 105-110</v>
          </cell>
          <cell r="D634" t="str">
            <v>ca</v>
          </cell>
          <cell r="E634">
            <v>240</v>
          </cell>
          <cell r="F634">
            <v>18</v>
          </cell>
          <cell r="G634">
            <v>5.26</v>
          </cell>
          <cell r="H634">
            <v>5</v>
          </cell>
          <cell r="I634">
            <v>1072152</v>
          </cell>
          <cell r="L634">
            <v>527422.83825000003</v>
          </cell>
          <cell r="M634" t="str">
            <v>1x3/7+1x4/7</v>
          </cell>
          <cell r="N634">
            <v>763908.29999999993</v>
          </cell>
          <cell r="O634">
            <v>234979.98</v>
          </cell>
          <cell r="P634">
            <v>223365.00000000003</v>
          </cell>
          <cell r="Q634">
            <v>0</v>
          </cell>
          <cell r="R634">
            <v>0</v>
          </cell>
          <cell r="S634">
            <v>0</v>
          </cell>
          <cell r="T634">
            <v>140628.46153846156</v>
          </cell>
          <cell r="U634">
            <v>1362881.7415384615</v>
          </cell>
          <cell r="V634">
            <v>527422.83825000003</v>
          </cell>
          <cell r="W634">
            <v>480677</v>
          </cell>
        </row>
        <row r="635">
          <cell r="C635" t="str">
            <v>Máy khoan xoay đập tự hành, động cơ điện - đường kính khoan:</v>
          </cell>
          <cell r="L635">
            <v>0</v>
          </cell>
          <cell r="V635">
            <v>0</v>
          </cell>
        </row>
        <row r="636">
          <cell r="A636" t="str">
            <v>MKXĐTH56KW</v>
          </cell>
          <cell r="B636">
            <v>282</v>
          </cell>
          <cell r="C636" t="str">
            <v>CS 56KW (fi 105mm)</v>
          </cell>
          <cell r="D636" t="str">
            <v>ca</v>
          </cell>
          <cell r="E636">
            <v>250</v>
          </cell>
          <cell r="F636">
            <v>15</v>
          </cell>
          <cell r="G636">
            <v>4.3</v>
          </cell>
          <cell r="H636">
            <v>5</v>
          </cell>
          <cell r="I636">
            <v>1101800</v>
          </cell>
          <cell r="J636">
            <v>184.8</v>
          </cell>
          <cell r="K636" t="str">
            <v>Kwh</v>
          </cell>
          <cell r="L636">
            <v>1355497.7815384616</v>
          </cell>
          <cell r="M636" t="str">
            <v>1x3/7+1x4/7</v>
          </cell>
          <cell r="N636">
            <v>628026</v>
          </cell>
          <cell r="O636">
            <v>189509.59999999998</v>
          </cell>
          <cell r="P636">
            <v>220360</v>
          </cell>
          <cell r="Q636">
            <v>165396</v>
          </cell>
          <cell r="R636">
            <v>11577.720000000001</v>
          </cell>
          <cell r="S636">
            <v>176973.72</v>
          </cell>
          <cell r="T636">
            <v>140628.46153846156</v>
          </cell>
          <cell r="U636">
            <v>1355497.7815384616</v>
          </cell>
          <cell r="V636">
            <v>0</v>
          </cell>
        </row>
        <row r="637">
          <cell r="C637" t="str">
            <v>Máy khoan đập cáp - đường kính khoan:</v>
          </cell>
          <cell r="L637">
            <v>0</v>
          </cell>
          <cell r="V637">
            <v>0</v>
          </cell>
        </row>
        <row r="638">
          <cell r="A638" t="str">
            <v>MKĐ20KW</v>
          </cell>
          <cell r="B638">
            <v>283</v>
          </cell>
          <cell r="C638" t="str">
            <v>ĐK fi 200 CS 20KW</v>
          </cell>
          <cell r="D638" t="str">
            <v>ca</v>
          </cell>
          <cell r="E638">
            <v>250</v>
          </cell>
          <cell r="F638">
            <v>16</v>
          </cell>
          <cell r="G638">
            <v>6.72</v>
          </cell>
          <cell r="H638">
            <v>5</v>
          </cell>
          <cell r="I638">
            <v>250000</v>
          </cell>
          <cell r="J638">
            <v>84</v>
          </cell>
          <cell r="K638" t="str">
            <v>Kwh</v>
          </cell>
          <cell r="L638">
            <v>601580.4794999999</v>
          </cell>
          <cell r="M638" t="str">
            <v>2x3/7+1x4/7</v>
          </cell>
          <cell r="N638">
            <v>152000</v>
          </cell>
          <cell r="O638">
            <v>67200</v>
          </cell>
          <cell r="P638">
            <v>50000</v>
          </cell>
          <cell r="Q638">
            <v>75180</v>
          </cell>
          <cell r="R638">
            <v>5262.6</v>
          </cell>
          <cell r="S638">
            <v>80442.600000000006</v>
          </cell>
          <cell r="T638">
            <v>206581.15384615387</v>
          </cell>
          <cell r="U638">
            <v>556223.75384615385</v>
          </cell>
          <cell r="V638">
            <v>601580.4794999999</v>
          </cell>
          <cell r="W638">
            <v>548262</v>
          </cell>
        </row>
        <row r="639">
          <cell r="A639" t="str">
            <v>MKĐ40KW</v>
          </cell>
          <cell r="B639">
            <v>284</v>
          </cell>
          <cell r="C639" t="str">
            <v>ĐK 200 CS 40KW</v>
          </cell>
          <cell r="D639" t="str">
            <v>ca</v>
          </cell>
          <cell r="I639">
            <v>250000</v>
          </cell>
          <cell r="J639">
            <v>168</v>
          </cell>
          <cell r="K639" t="str">
            <v>Kwh</v>
          </cell>
          <cell r="L639">
            <v>0</v>
          </cell>
          <cell r="M639" t="str">
            <v>2x3/7+1x4/7</v>
          </cell>
          <cell r="T639">
            <v>206581.15384615387</v>
          </cell>
          <cell r="V639">
            <v>0</v>
          </cell>
        </row>
        <row r="640">
          <cell r="C640" t="str">
            <v>Máy khoan xoay đập tự hành, động cơ điện - đường kính khoan:</v>
          </cell>
          <cell r="L640">
            <v>0</v>
          </cell>
          <cell r="V640">
            <v>0</v>
          </cell>
        </row>
        <row r="641">
          <cell r="A641" t="str">
            <v>MKĐ90KW</v>
          </cell>
          <cell r="B641">
            <v>285</v>
          </cell>
          <cell r="C641" t="str">
            <v>ĐK (fi 160-200)CS 90KW</v>
          </cell>
          <cell r="D641" t="str">
            <v>ca</v>
          </cell>
          <cell r="E641">
            <v>250</v>
          </cell>
          <cell r="F641">
            <v>15</v>
          </cell>
          <cell r="G641">
            <v>4.8</v>
          </cell>
          <cell r="H641">
            <v>5</v>
          </cell>
          <cell r="I641">
            <v>1229000</v>
          </cell>
          <cell r="J641">
            <v>243</v>
          </cell>
          <cell r="K641" t="str">
            <v>Kwh</v>
          </cell>
          <cell r="L641">
            <v>0</v>
          </cell>
          <cell r="M641" t="str">
            <v>1x3/7+1x4/7</v>
          </cell>
          <cell r="N641">
            <v>700530</v>
          </cell>
          <cell r="O641">
            <v>235968</v>
          </cell>
          <cell r="P641">
            <v>245800</v>
          </cell>
          <cell r="Q641">
            <v>217485</v>
          </cell>
          <cell r="R641">
            <v>15223.95</v>
          </cell>
          <cell r="S641">
            <v>232708.95</v>
          </cell>
          <cell r="T641">
            <v>140628.46153846156</v>
          </cell>
          <cell r="U641">
            <v>1555635.4115384615</v>
          </cell>
          <cell r="V641">
            <v>0</v>
          </cell>
        </row>
        <row r="642">
          <cell r="C642" t="str">
            <v>Máy khoan xoay đập tự hành, động cơ diezel - đường kính khoan:</v>
          </cell>
          <cell r="L642">
            <v>0</v>
          </cell>
          <cell r="U642">
            <v>0</v>
          </cell>
          <cell r="V642">
            <v>0</v>
          </cell>
        </row>
        <row r="643">
          <cell r="A643" t="str">
            <v>MKXĐ51-76</v>
          </cell>
          <cell r="B643">
            <v>286</v>
          </cell>
          <cell r="C643" t="str">
            <v>fi 51-76 (310CV)</v>
          </cell>
          <cell r="D643" t="str">
            <v>ca</v>
          </cell>
          <cell r="E643">
            <v>250</v>
          </cell>
          <cell r="F643">
            <v>15</v>
          </cell>
          <cell r="G643">
            <v>5.8</v>
          </cell>
          <cell r="H643">
            <v>5</v>
          </cell>
          <cell r="I643">
            <v>2081636</v>
          </cell>
          <cell r="J643">
            <v>167.4</v>
          </cell>
          <cell r="K643" t="str">
            <v>lítdiezel</v>
          </cell>
          <cell r="L643">
            <v>3656542.5850615385</v>
          </cell>
          <cell r="M643" t="str">
            <v>1x4/7+1x7/7</v>
          </cell>
          <cell r="N643">
            <v>1186532.52</v>
          </cell>
          <cell r="O643">
            <v>482939.55199999997</v>
          </cell>
          <cell r="P643">
            <v>416327.2</v>
          </cell>
          <cell r="Q643">
            <v>1318606.452</v>
          </cell>
          <cell r="R643">
            <v>65930.3226</v>
          </cell>
          <cell r="S643">
            <v>1384536.7746000001</v>
          </cell>
          <cell r="T643">
            <v>186206.5384615385</v>
          </cell>
          <cell r="U643">
            <v>3656542.5850615385</v>
          </cell>
          <cell r="V643">
            <v>0</v>
          </cell>
        </row>
        <row r="644">
          <cell r="A644" t="str">
            <v>MKXĐ76-89</v>
          </cell>
          <cell r="B644">
            <v>287</v>
          </cell>
          <cell r="C644" t="str">
            <v>fi 76-89 (145CV)</v>
          </cell>
          <cell r="D644" t="str">
            <v>ca</v>
          </cell>
          <cell r="E644">
            <v>250</v>
          </cell>
          <cell r="F644">
            <v>15</v>
          </cell>
          <cell r="G644">
            <v>5.5</v>
          </cell>
          <cell r="H644">
            <v>5</v>
          </cell>
          <cell r="I644">
            <v>3161277</v>
          </cell>
          <cell r="J644">
            <v>82.65</v>
          </cell>
          <cell r="K644" t="str">
            <v>lítdiezel</v>
          </cell>
          <cell r="L644">
            <v>375368.12774999999</v>
          </cell>
          <cell r="M644" t="str">
            <v>1x4/7+1x7/7</v>
          </cell>
          <cell r="N644">
            <v>1801927.89</v>
          </cell>
          <cell r="O644">
            <v>695480.94000000018</v>
          </cell>
          <cell r="P644">
            <v>632255.4</v>
          </cell>
          <cell r="Q644">
            <v>651032.397</v>
          </cell>
          <cell r="R644">
            <v>32551.619850000003</v>
          </cell>
          <cell r="S644">
            <v>683584.01685000001</v>
          </cell>
          <cell r="T644">
            <v>186206.5384615385</v>
          </cell>
          <cell r="U644">
            <v>3999454.7853115383</v>
          </cell>
          <cell r="V644">
            <v>375368.12774999999</v>
          </cell>
          <cell r="W644">
            <v>342099</v>
          </cell>
        </row>
        <row r="645">
          <cell r="A645" t="str">
            <v>MKXĐ89-102</v>
          </cell>
          <cell r="B645">
            <v>288</v>
          </cell>
          <cell r="C645" t="str">
            <v>fi 89-102 (220CV)</v>
          </cell>
          <cell r="D645" t="str">
            <v>ca</v>
          </cell>
          <cell r="E645">
            <v>250</v>
          </cell>
          <cell r="F645">
            <v>15</v>
          </cell>
          <cell r="G645">
            <v>5.2</v>
          </cell>
          <cell r="H645">
            <v>5</v>
          </cell>
          <cell r="I645">
            <v>4103369</v>
          </cell>
          <cell r="J645">
            <v>121.44</v>
          </cell>
          <cell r="K645" t="str">
            <v>lítdiezel</v>
          </cell>
          <cell r="L645">
            <v>5203710.8942215368</v>
          </cell>
          <cell r="M645" t="str">
            <v>1x4/7+1x7/7</v>
          </cell>
          <cell r="N645">
            <v>2338920.3299999996</v>
          </cell>
          <cell r="O645">
            <v>853500.75200000009</v>
          </cell>
          <cell r="P645">
            <v>820673.8</v>
          </cell>
          <cell r="Q645">
            <v>956580.45119999989</v>
          </cell>
          <cell r="R645">
            <v>47829.022559999998</v>
          </cell>
          <cell r="S645">
            <v>1004409.4737599998</v>
          </cell>
          <cell r="T645">
            <v>186206.5384615385</v>
          </cell>
          <cell r="U645">
            <v>5203710.8942215368</v>
          </cell>
          <cell r="V645">
            <v>0</v>
          </cell>
        </row>
        <row r="646">
          <cell r="A646" t="str">
            <v>MKXĐ51-79</v>
          </cell>
          <cell r="B646">
            <v>289</v>
          </cell>
          <cell r="C646" t="str">
            <v>fi 102-115 (300CV)</v>
          </cell>
          <cell r="D646" t="str">
            <v>ca</v>
          </cell>
          <cell r="E646">
            <v>250</v>
          </cell>
          <cell r="F646">
            <v>15</v>
          </cell>
          <cell r="G646">
            <v>4.2</v>
          </cell>
          <cell r="H646">
            <v>5</v>
          </cell>
          <cell r="I646">
            <v>4552508</v>
          </cell>
          <cell r="J646">
            <v>162</v>
          </cell>
          <cell r="K646" t="str">
            <v>lítdiezel</v>
          </cell>
          <cell r="L646">
            <v>527422.83825000003</v>
          </cell>
          <cell r="M646" t="str">
            <v>1x4/7+1x7/7</v>
          </cell>
          <cell r="N646">
            <v>2594929.5599999996</v>
          </cell>
          <cell r="O646">
            <v>764821.34400000004</v>
          </cell>
          <cell r="P646">
            <v>910501.60000000009</v>
          </cell>
          <cell r="Q646">
            <v>1276070.76</v>
          </cell>
          <cell r="R646">
            <v>63803.538</v>
          </cell>
          <cell r="S646">
            <v>1339874.298</v>
          </cell>
          <cell r="T646">
            <v>186206.5384615385</v>
          </cell>
          <cell r="U646">
            <v>5796333.3404615372</v>
          </cell>
          <cell r="V646">
            <v>527422.83825000003</v>
          </cell>
          <cell r="W646">
            <v>480677</v>
          </cell>
        </row>
        <row r="647">
          <cell r="A647" t="str">
            <v>MKXĐ115-127</v>
          </cell>
          <cell r="B647">
            <v>290</v>
          </cell>
          <cell r="C647" t="str">
            <v>fi 115-127 (144CV)</v>
          </cell>
          <cell r="D647" t="str">
            <v>ca</v>
          </cell>
          <cell r="E647">
            <v>250</v>
          </cell>
          <cell r="F647">
            <v>15</v>
          </cell>
          <cell r="G647">
            <v>4.2</v>
          </cell>
          <cell r="H647">
            <v>5</v>
          </cell>
          <cell r="I647">
            <v>4648631</v>
          </cell>
          <cell r="J647">
            <v>82.08</v>
          </cell>
          <cell r="K647" t="str">
            <v>lítdiezel</v>
          </cell>
          <cell r="L647">
            <v>5225492.0607815385</v>
          </cell>
          <cell r="M647" t="str">
            <v>1x4/7+1x7/7</v>
          </cell>
          <cell r="N647">
            <v>2649719.67</v>
          </cell>
          <cell r="O647">
            <v>780970.00800000003</v>
          </cell>
          <cell r="P647">
            <v>929726.20000000007</v>
          </cell>
          <cell r="Q647">
            <v>646542.51839999994</v>
          </cell>
          <cell r="R647">
            <v>32327.125919999999</v>
          </cell>
          <cell r="S647">
            <v>678869.64431999996</v>
          </cell>
          <cell r="T647">
            <v>186206.5384615385</v>
          </cell>
          <cell r="U647">
            <v>5225492.0607815385</v>
          </cell>
          <cell r="V647">
            <v>0</v>
          </cell>
        </row>
        <row r="648">
          <cell r="A648" t="str">
            <v>MKXĐ127-152</v>
          </cell>
          <cell r="B648">
            <v>291</v>
          </cell>
          <cell r="C648" t="str">
            <v>fi 127-152 (335CV)</v>
          </cell>
          <cell r="D648" t="str">
            <v>ca</v>
          </cell>
          <cell r="E648">
            <v>250</v>
          </cell>
          <cell r="F648">
            <v>15</v>
          </cell>
          <cell r="G648">
            <v>4.2</v>
          </cell>
          <cell r="H648">
            <v>5</v>
          </cell>
          <cell r="I648">
            <v>4420200</v>
          </cell>
          <cell r="J648">
            <v>180.9</v>
          </cell>
          <cell r="K648" t="str">
            <v>lítdiezel</v>
          </cell>
          <cell r="L648">
            <v>0</v>
          </cell>
          <cell r="M648" t="str">
            <v>1x4/7+1x7/7</v>
          </cell>
          <cell r="N648">
            <v>2519514</v>
          </cell>
          <cell r="O648">
            <v>742593.60000000009</v>
          </cell>
          <cell r="P648">
            <v>884040</v>
          </cell>
          <cell r="Q648">
            <v>1424945.682</v>
          </cell>
          <cell r="R648">
            <v>71247.284100000004</v>
          </cell>
          <cell r="S648">
            <v>1496192.9661000001</v>
          </cell>
          <cell r="T648">
            <v>186206.5384615385</v>
          </cell>
          <cell r="U648">
            <v>5828547.1045615394</v>
          </cell>
          <cell r="V648">
            <v>0</v>
          </cell>
        </row>
        <row r="649">
          <cell r="C649" t="str">
            <v>Máy khoan xoay cầu, động cơ điện - đường kính khoan:</v>
          </cell>
          <cell r="L649">
            <v>0</v>
          </cell>
          <cell r="V649">
            <v>0</v>
          </cell>
        </row>
        <row r="650">
          <cell r="A650" t="str">
            <v>MKXC243-269</v>
          </cell>
          <cell r="B650">
            <v>292</v>
          </cell>
          <cell r="C650" t="str">
            <v>ĐK fi 243-269 (322KW)</v>
          </cell>
          <cell r="D650" t="str">
            <v>ca</v>
          </cell>
          <cell r="E650">
            <v>250</v>
          </cell>
          <cell r="F650">
            <v>15</v>
          </cell>
          <cell r="G650">
            <v>3.9</v>
          </cell>
          <cell r="H650">
            <v>5</v>
          </cell>
          <cell r="I650">
            <v>6120000</v>
          </cell>
          <cell r="J650">
            <v>1042.2</v>
          </cell>
          <cell r="K650" t="str">
            <v>Kwh</v>
          </cell>
          <cell r="L650">
            <v>6851389.3684615381</v>
          </cell>
          <cell r="M650" t="str">
            <v>1x4/7+1x7/7</v>
          </cell>
          <cell r="N650">
            <v>3488400</v>
          </cell>
          <cell r="O650">
            <v>954720</v>
          </cell>
          <cell r="P650">
            <v>1224000</v>
          </cell>
          <cell r="Q650">
            <v>932769</v>
          </cell>
          <cell r="R650">
            <v>65293.830000000009</v>
          </cell>
          <cell r="S650">
            <v>998062.83</v>
          </cell>
          <cell r="T650">
            <v>186206.5384615385</v>
          </cell>
          <cell r="U650">
            <v>6851389.3684615381</v>
          </cell>
          <cell r="V650">
            <v>0</v>
          </cell>
        </row>
        <row r="651">
          <cell r="A651" t="str">
            <v>MKXC228-243</v>
          </cell>
          <cell r="B651">
            <v>293</v>
          </cell>
          <cell r="C651" t="str">
            <v>ĐK fi 228-243 (386KW)</v>
          </cell>
          <cell r="D651" t="str">
            <v>ca</v>
          </cell>
          <cell r="E651">
            <v>250</v>
          </cell>
          <cell r="F651">
            <v>15</v>
          </cell>
          <cell r="G651">
            <v>3.9</v>
          </cell>
          <cell r="H651">
            <v>5</v>
          </cell>
          <cell r="J651">
            <v>1264.5</v>
          </cell>
          <cell r="K651" t="str">
            <v>Kwh</v>
          </cell>
          <cell r="L651">
            <v>0</v>
          </cell>
          <cell r="M651" t="str">
            <v>1x4/7+1x7/7</v>
          </cell>
          <cell r="N651">
            <v>0</v>
          </cell>
          <cell r="O651">
            <v>0</v>
          </cell>
          <cell r="P651">
            <v>0</v>
          </cell>
          <cell r="Q651">
            <v>1131727.5</v>
          </cell>
          <cell r="R651">
            <v>79220.925000000003</v>
          </cell>
          <cell r="S651">
            <v>1210948.425</v>
          </cell>
          <cell r="T651">
            <v>186206.5384615385</v>
          </cell>
          <cell r="V651">
            <v>0</v>
          </cell>
        </row>
        <row r="652">
          <cell r="C652" t="str">
            <v>Máy khoan xoay cầu, động cơ diezel - đường kính khoan:</v>
          </cell>
          <cell r="L652">
            <v>0</v>
          </cell>
          <cell r="V652">
            <v>0</v>
          </cell>
        </row>
        <row r="653">
          <cell r="A653" t="str">
            <v>MKXC152-228</v>
          </cell>
          <cell r="B653">
            <v>292</v>
          </cell>
          <cell r="C653" t="str">
            <v>ĐK fi 152-228 (450kW)</v>
          </cell>
          <cell r="D653" t="str">
            <v>ca</v>
          </cell>
          <cell r="E653">
            <v>250</v>
          </cell>
          <cell r="F653">
            <v>15</v>
          </cell>
          <cell r="G653">
            <v>3.9</v>
          </cell>
          <cell r="H653">
            <v>5</v>
          </cell>
          <cell r="I653">
            <v>7329000</v>
          </cell>
          <cell r="J653">
            <v>202.5</v>
          </cell>
          <cell r="K653" t="str">
            <v>Kwh</v>
          </cell>
          <cell r="L653">
            <v>0</v>
          </cell>
          <cell r="M653" t="str">
            <v>1x4/7+1x7/7</v>
          </cell>
          <cell r="N653">
            <v>4177529.9999999995</v>
          </cell>
          <cell r="O653">
            <v>1143324</v>
          </cell>
          <cell r="P653">
            <v>1465800</v>
          </cell>
          <cell r="Q653">
            <v>181237.5</v>
          </cell>
          <cell r="R653">
            <v>12686.625000000002</v>
          </cell>
          <cell r="S653">
            <v>193924.125</v>
          </cell>
          <cell r="T653">
            <v>186206.5384615385</v>
          </cell>
          <cell r="U653">
            <v>7166784.663461538</v>
          </cell>
          <cell r="V653">
            <v>0</v>
          </cell>
        </row>
        <row r="654">
          <cell r="C654" t="str">
            <v>Máy khoan hầm tự hành, động cơ diezel - đường kính khoan:</v>
          </cell>
          <cell r="L654">
            <v>0</v>
          </cell>
          <cell r="V654">
            <v>0</v>
          </cell>
        </row>
        <row r="655">
          <cell r="A655" t="str">
            <v>MKTH-45-2cần</v>
          </cell>
          <cell r="B655">
            <v>293</v>
          </cell>
          <cell r="C655" t="str">
            <v>fi 45 (2 cần - 147Cv)</v>
          </cell>
          <cell r="D655" t="str">
            <v>ca</v>
          </cell>
          <cell r="E655">
            <v>250</v>
          </cell>
          <cell r="F655">
            <v>15</v>
          </cell>
          <cell r="G655">
            <v>3.9</v>
          </cell>
          <cell r="H655">
            <v>6</v>
          </cell>
          <cell r="I655">
            <v>7963293</v>
          </cell>
          <cell r="J655">
            <v>83.79</v>
          </cell>
          <cell r="K655" t="str">
            <v>lítdiezel</v>
          </cell>
          <cell r="L655">
            <v>4083928.2907499997</v>
          </cell>
          <cell r="M655" t="str">
            <v>2x4/7+2x7/7</v>
          </cell>
          <cell r="N655">
            <v>4539077.01</v>
          </cell>
          <cell r="O655">
            <v>1242273.7080000001</v>
          </cell>
          <cell r="P655">
            <v>1911190.3199999998</v>
          </cell>
          <cell r="Q655">
            <v>660012.15419999999</v>
          </cell>
          <cell r="R655">
            <v>33000.607710000004</v>
          </cell>
          <cell r="S655">
            <v>693012.76191</v>
          </cell>
          <cell r="T655">
            <v>372413.07692307699</v>
          </cell>
          <cell r="U655">
            <v>8757966.8768330775</v>
          </cell>
          <cell r="V655">
            <v>4083928.2907499997</v>
          </cell>
          <cell r="W655">
            <v>3721967</v>
          </cell>
        </row>
        <row r="656">
          <cell r="A656" t="str">
            <v>MKTH-45-3cần</v>
          </cell>
          <cell r="B656">
            <v>294</v>
          </cell>
          <cell r="C656" t="str">
            <v>fi 45 (3 cần - 147Cv)</v>
          </cell>
          <cell r="D656" t="str">
            <v>ca</v>
          </cell>
          <cell r="E656">
            <v>250</v>
          </cell>
          <cell r="F656">
            <v>15</v>
          </cell>
          <cell r="G656">
            <v>3.9</v>
          </cell>
          <cell r="H656">
            <v>6</v>
          </cell>
          <cell r="I656">
            <v>11606245</v>
          </cell>
          <cell r="J656">
            <v>137.69999999999999</v>
          </cell>
          <cell r="K656" t="str">
            <v>lítdiezel</v>
          </cell>
          <cell r="L656">
            <v>5934662.0602500001</v>
          </cell>
          <cell r="M656" t="str">
            <v>2x4/7+2x7/7</v>
          </cell>
          <cell r="N656">
            <v>6615559.6499999994</v>
          </cell>
          <cell r="O656">
            <v>1810574.22</v>
          </cell>
          <cell r="P656">
            <v>2785498.8</v>
          </cell>
          <cell r="Q656">
            <v>1084660.1459999999</v>
          </cell>
          <cell r="R656">
            <v>54233.007299999997</v>
          </cell>
          <cell r="S656">
            <v>1138893.1532999999</v>
          </cell>
          <cell r="T656">
            <v>372413.07692307699</v>
          </cell>
          <cell r="U656">
            <v>12722938.900223076</v>
          </cell>
          <cell r="V656">
            <v>5934662.0602500001</v>
          </cell>
          <cell r="W656">
            <v>5408669</v>
          </cell>
        </row>
        <row r="657">
          <cell r="C657" t="str">
            <v>Máy khoan néo - độ sâu khoan:</v>
          </cell>
          <cell r="L657">
            <v>0</v>
          </cell>
          <cell r="V657">
            <v>0</v>
          </cell>
        </row>
        <row r="658">
          <cell r="A658" t="str">
            <v>MKN-H3,5-80</v>
          </cell>
          <cell r="B658">
            <v>295</v>
          </cell>
          <cell r="C658" t="str">
            <v>H&lt;=3,5m (80 CV)</v>
          </cell>
          <cell r="D658" t="str">
            <v>ca</v>
          </cell>
          <cell r="E658">
            <v>250</v>
          </cell>
          <cell r="F658">
            <v>15</v>
          </cell>
          <cell r="G658">
            <v>3.9</v>
          </cell>
          <cell r="H658">
            <v>6</v>
          </cell>
          <cell r="I658">
            <v>7881909</v>
          </cell>
          <cell r="J658">
            <v>38.4</v>
          </cell>
          <cell r="K658" t="str">
            <v>lítdiezel</v>
          </cell>
          <cell r="L658">
            <v>8303937.004523077</v>
          </cell>
          <cell r="M658" t="str">
            <v>2x4/7+2x7/7</v>
          </cell>
          <cell r="N658">
            <v>4492688.13</v>
          </cell>
          <cell r="O658">
            <v>1229577.804</v>
          </cell>
          <cell r="P658">
            <v>1891658.16</v>
          </cell>
          <cell r="Q658">
            <v>302476.03199999995</v>
          </cell>
          <cell r="R658">
            <v>15123.801599999999</v>
          </cell>
          <cell r="S658">
            <v>317599.83359999995</v>
          </cell>
          <cell r="T658">
            <v>372413.07692307699</v>
          </cell>
          <cell r="U658">
            <v>8303937.004523077</v>
          </cell>
          <cell r="V658">
            <v>0</v>
          </cell>
        </row>
        <row r="659">
          <cell r="C659" t="str">
            <v>Máy khoan ngược (toàn tiết diện), đường kính khoan:</v>
          </cell>
          <cell r="L659">
            <v>0</v>
          </cell>
          <cell r="V659">
            <v>0</v>
          </cell>
        </row>
        <row r="660">
          <cell r="A660" t="str">
            <v>MKN(TTD)</v>
          </cell>
          <cell r="B660">
            <v>296</v>
          </cell>
          <cell r="C660" t="str">
            <v>fi 2,4m (250kW)</v>
          </cell>
          <cell r="D660" t="str">
            <v>ca</v>
          </cell>
          <cell r="E660">
            <v>200</v>
          </cell>
          <cell r="F660">
            <v>15</v>
          </cell>
          <cell r="G660">
            <v>3.2</v>
          </cell>
          <cell r="H660">
            <v>6</v>
          </cell>
          <cell r="I660">
            <v>25920458</v>
          </cell>
          <cell r="J660">
            <v>675</v>
          </cell>
          <cell r="K660" t="str">
            <v>Kwh</v>
          </cell>
          <cell r="L660">
            <v>31410563.831923079</v>
          </cell>
          <cell r="M660" t="str">
            <v>2x4/7+2x7/7</v>
          </cell>
          <cell r="N660">
            <v>18468326.325000003</v>
          </cell>
          <cell r="O660">
            <v>4147273.2800000007</v>
          </cell>
          <cell r="P660">
            <v>7776137.4000000004</v>
          </cell>
          <cell r="Q660">
            <v>604125</v>
          </cell>
          <cell r="R660">
            <v>42288.750000000007</v>
          </cell>
          <cell r="S660">
            <v>646413.75</v>
          </cell>
          <cell r="T660">
            <v>372413.07692307699</v>
          </cell>
          <cell r="U660">
            <v>31410563.831923079</v>
          </cell>
          <cell r="V660">
            <v>0</v>
          </cell>
        </row>
        <row r="661">
          <cell r="C661" t="str">
            <v>Tổ hợp dàn khoan leo, công suất:</v>
          </cell>
          <cell r="L661">
            <v>0</v>
          </cell>
          <cell r="V661">
            <v>0</v>
          </cell>
        </row>
        <row r="662">
          <cell r="A662" t="str">
            <v>THDKL-9KW</v>
          </cell>
          <cell r="B662">
            <v>297</v>
          </cell>
          <cell r="C662" t="str">
            <v>9,0 kW</v>
          </cell>
          <cell r="D662" t="str">
            <v>ca</v>
          </cell>
          <cell r="E662">
            <v>200</v>
          </cell>
          <cell r="F662">
            <v>20</v>
          </cell>
          <cell r="G662">
            <v>1.8</v>
          </cell>
          <cell r="H662">
            <v>6</v>
          </cell>
          <cell r="I662">
            <v>1536731</v>
          </cell>
          <cell r="J662">
            <v>16.2</v>
          </cell>
          <cell r="K662" t="str">
            <v>Kwh</v>
          </cell>
          <cell r="L662">
            <v>894313.61250000005</v>
          </cell>
          <cell r="M662" t="str">
            <v>1x4/7</v>
          </cell>
          <cell r="N662">
            <v>1459894.45</v>
          </cell>
          <cell r="O662">
            <v>138305.79</v>
          </cell>
          <cell r="P662">
            <v>461019.3</v>
          </cell>
          <cell r="Q662">
            <v>14499</v>
          </cell>
          <cell r="R662">
            <v>1014.9300000000001</v>
          </cell>
          <cell r="S662">
            <v>15513.93</v>
          </cell>
          <cell r="T662">
            <v>74675.769230769234</v>
          </cell>
          <cell r="U662">
            <v>2149409.2392307692</v>
          </cell>
          <cell r="V662">
            <v>894313.61250000005</v>
          </cell>
          <cell r="W662">
            <v>815050</v>
          </cell>
        </row>
        <row r="663">
          <cell r="C663" t="str">
            <v>Máy khoan giếng khai thác nước ngầm, khoan đập cáp-công suất:</v>
          </cell>
          <cell r="L663">
            <v>0</v>
          </cell>
          <cell r="V663">
            <v>0</v>
          </cell>
        </row>
        <row r="664">
          <cell r="A664" t="str">
            <v>MKGNN-KĐC-40KW</v>
          </cell>
          <cell r="B664">
            <v>298</v>
          </cell>
          <cell r="C664" t="str">
            <v>40 kW</v>
          </cell>
          <cell r="D664" t="str">
            <v>ca</v>
          </cell>
          <cell r="E664">
            <v>220</v>
          </cell>
          <cell r="F664">
            <v>16</v>
          </cell>
          <cell r="G664">
            <v>6.4</v>
          </cell>
          <cell r="H664">
            <v>5</v>
          </cell>
          <cell r="I664">
            <v>450000</v>
          </cell>
          <cell r="J664">
            <v>144</v>
          </cell>
          <cell r="K664" t="str">
            <v>Kwh</v>
          </cell>
          <cell r="L664">
            <v>935107.17299999995</v>
          </cell>
          <cell r="M664" t="str">
            <v>2x3/7+1x4/7</v>
          </cell>
          <cell r="N664">
            <v>310909.09090909094</v>
          </cell>
          <cell r="O664">
            <v>130909.09090909091</v>
          </cell>
          <cell r="P664">
            <v>102272.72727272728</v>
          </cell>
          <cell r="Q664">
            <v>128880</v>
          </cell>
          <cell r="R664">
            <v>9021.6</v>
          </cell>
          <cell r="S664">
            <v>137901.6</v>
          </cell>
          <cell r="T664">
            <v>206581.15384615387</v>
          </cell>
          <cell r="U664">
            <v>888573.66293706303</v>
          </cell>
          <cell r="V664">
            <v>935107.17299999995</v>
          </cell>
          <cell r="W664">
            <v>852228</v>
          </cell>
        </row>
        <row r="665">
          <cell r="A665" t="str">
            <v>MKX54CV</v>
          </cell>
          <cell r="B665">
            <v>299</v>
          </cell>
          <cell r="C665" t="str">
            <v>Máy khoan xoay CS 54CV</v>
          </cell>
          <cell r="D665" t="str">
            <v>ca</v>
          </cell>
          <cell r="E665">
            <v>220</v>
          </cell>
          <cell r="F665">
            <v>15</v>
          </cell>
          <cell r="G665">
            <v>6.5</v>
          </cell>
          <cell r="H665">
            <v>5</v>
          </cell>
          <cell r="I665">
            <v>798000</v>
          </cell>
          <cell r="J665">
            <v>19.440000000000001</v>
          </cell>
          <cell r="K665" t="str">
            <v>lítdiezel</v>
          </cell>
          <cell r="L665">
            <v>1301388.7968788813</v>
          </cell>
          <cell r="M665" t="str">
            <v>2x3/7+1x4/7</v>
          </cell>
          <cell r="N665">
            <v>516886.36363636365</v>
          </cell>
          <cell r="O665">
            <v>235772.72727272726</v>
          </cell>
          <cell r="P665">
            <v>181363.63636363635</v>
          </cell>
          <cell r="Q665">
            <v>153128.49119999999</v>
          </cell>
          <cell r="R665">
            <v>7656.4245599999995</v>
          </cell>
          <cell r="S665">
            <v>160784.91576</v>
          </cell>
          <cell r="T665">
            <v>206581.15384615387</v>
          </cell>
          <cell r="U665">
            <v>1301388.7968788813</v>
          </cell>
          <cell r="V665">
            <v>0</v>
          </cell>
        </row>
        <row r="666">
          <cell r="C666" t="str">
            <v>Máy khoan giếng khai thác nước ngầm, khoan xoay-công suất:</v>
          </cell>
          <cell r="L666">
            <v>0</v>
          </cell>
          <cell r="V666">
            <v>0</v>
          </cell>
        </row>
        <row r="667">
          <cell r="A667" t="str">
            <v>MKGNN-KX-54CV</v>
          </cell>
          <cell r="B667">
            <v>300</v>
          </cell>
          <cell r="C667" t="str">
            <v>54 CV</v>
          </cell>
          <cell r="D667" t="str">
            <v>ca</v>
          </cell>
          <cell r="E667">
            <v>220</v>
          </cell>
          <cell r="F667">
            <v>15</v>
          </cell>
          <cell r="G667">
            <v>6.5</v>
          </cell>
          <cell r="H667">
            <v>5</v>
          </cell>
          <cell r="I667">
            <v>798000</v>
          </cell>
          <cell r="J667">
            <v>19.440000000000001</v>
          </cell>
          <cell r="K667" t="str">
            <v>lítdiezel</v>
          </cell>
          <cell r="L667">
            <v>754950.79275000002</v>
          </cell>
          <cell r="M667" t="str">
            <v>2x3/7+1x4/7</v>
          </cell>
          <cell r="N667">
            <v>516886.36363636365</v>
          </cell>
          <cell r="O667">
            <v>235772.72727272726</v>
          </cell>
          <cell r="P667">
            <v>181363.63636363635</v>
          </cell>
          <cell r="Q667">
            <v>153128.49119999999</v>
          </cell>
          <cell r="R667">
            <v>7656.4245599999995</v>
          </cell>
          <cell r="S667">
            <v>160784.91576</v>
          </cell>
          <cell r="T667">
            <v>206581.15384615387</v>
          </cell>
          <cell r="U667">
            <v>1301388.7968788813</v>
          </cell>
          <cell r="V667">
            <v>754950.79275000002</v>
          </cell>
          <cell r="W667">
            <v>688039</v>
          </cell>
        </row>
        <row r="668">
          <cell r="A668" t="str">
            <v>MKGNN-KX-300CV</v>
          </cell>
          <cell r="B668">
            <v>301</v>
          </cell>
          <cell r="C668" t="str">
            <v>300CV</v>
          </cell>
          <cell r="D668" t="str">
            <v>ca</v>
          </cell>
          <cell r="E668">
            <v>220</v>
          </cell>
          <cell r="F668">
            <v>13</v>
          </cell>
          <cell r="G668">
            <v>3.9</v>
          </cell>
          <cell r="H668">
            <v>5</v>
          </cell>
          <cell r="I668">
            <v>5212500</v>
          </cell>
          <cell r="J668">
            <v>97.2</v>
          </cell>
          <cell r="K668" t="str">
            <v>lítdiezel</v>
          </cell>
          <cell r="L668">
            <v>3318729.1830000002</v>
          </cell>
          <cell r="M668" t="str">
            <v>1x6/7+1x4/7+2x3/7</v>
          </cell>
          <cell r="N668">
            <v>2926107.9545454546</v>
          </cell>
          <cell r="O668">
            <v>924034.09090909094</v>
          </cell>
          <cell r="P668">
            <v>1184659.0909090908</v>
          </cell>
          <cell r="Q668">
            <v>765642.45600000001</v>
          </cell>
          <cell r="R668">
            <v>38282.122800000005</v>
          </cell>
          <cell r="S668">
            <v>803924.57880000002</v>
          </cell>
          <cell r="T668">
            <v>276459.23076923075</v>
          </cell>
          <cell r="U668">
            <v>6115184.9459328679</v>
          </cell>
          <cell r="V668">
            <v>3318729.1830000002</v>
          </cell>
          <cell r="W668">
            <v>3024588</v>
          </cell>
        </row>
        <row r="669">
          <cell r="C669" t="str">
            <v>Thiết bị thi công móng cọc, tường Barrette</v>
          </cell>
          <cell r="L669">
            <v>0</v>
          </cell>
          <cell r="V669">
            <v>0</v>
          </cell>
        </row>
        <row r="670">
          <cell r="A670" t="str">
            <v>gau-125cv</v>
          </cell>
          <cell r="B670">
            <v>302</v>
          </cell>
          <cell r="C670" t="str">
            <v>Gầu đào 125CV</v>
          </cell>
          <cell r="D670" t="str">
            <v>ca</v>
          </cell>
          <cell r="E670">
            <v>260</v>
          </cell>
          <cell r="F670">
            <v>17</v>
          </cell>
          <cell r="G670">
            <v>5.76</v>
          </cell>
          <cell r="H670">
            <v>5</v>
          </cell>
          <cell r="I670">
            <v>220000</v>
          </cell>
          <cell r="J670">
            <v>34</v>
          </cell>
          <cell r="K670" t="str">
            <v>lítdiezel</v>
          </cell>
          <cell r="L670">
            <v>149906.29500000001</v>
          </cell>
          <cell r="N670">
            <v>136653.84615384616</v>
          </cell>
          <cell r="O670">
            <v>48738.461538461539</v>
          </cell>
          <cell r="P670">
            <v>42307.692307692305</v>
          </cell>
          <cell r="Q670">
            <v>267817.32</v>
          </cell>
          <cell r="R670">
            <v>13390.866000000002</v>
          </cell>
          <cell r="S670">
            <v>281208.18599999999</v>
          </cell>
          <cell r="U670">
            <v>508908.18599999999</v>
          </cell>
          <cell r="V670">
            <v>149906.29500000001</v>
          </cell>
          <cell r="W670">
            <v>136620</v>
          </cell>
        </row>
        <row r="671">
          <cell r="C671" t="str">
            <v>Máy khoan cọc nhồi</v>
          </cell>
          <cell r="L671">
            <v>0</v>
          </cell>
          <cell r="V671">
            <v>0</v>
          </cell>
        </row>
        <row r="672">
          <cell r="A672" t="str">
            <v>BK VRM1500/800HD</v>
          </cell>
          <cell r="B672">
            <v>303</v>
          </cell>
          <cell r="C672" t="str">
            <v>Búa khoan VRM1500/800</v>
          </cell>
          <cell r="D672" t="str">
            <v>ca</v>
          </cell>
          <cell r="E672">
            <v>280</v>
          </cell>
          <cell r="F672">
            <v>13</v>
          </cell>
          <cell r="G672">
            <v>5.4</v>
          </cell>
          <cell r="H672">
            <v>5</v>
          </cell>
          <cell r="I672">
            <v>7232504</v>
          </cell>
          <cell r="J672">
            <v>51.6</v>
          </cell>
          <cell r="K672" t="str">
            <v>lítdiezel</v>
          </cell>
          <cell r="L672">
            <v>7138703.0137499999</v>
          </cell>
          <cell r="M672" t="str">
            <v>2x3/7+1x4/7+1x6/7</v>
          </cell>
          <cell r="N672">
            <v>3190050.8714285716</v>
          </cell>
          <cell r="O672">
            <v>1394840.0571428575</v>
          </cell>
          <cell r="P672">
            <v>1291518.5714285714</v>
          </cell>
          <cell r="Q672">
            <v>406452.16800000001</v>
          </cell>
          <cell r="R672">
            <v>20322.608400000001</v>
          </cell>
          <cell r="S672">
            <v>426774.77640000003</v>
          </cell>
          <cell r="T672">
            <v>303718.84615384619</v>
          </cell>
          <cell r="U672">
            <v>6606903.1225538459</v>
          </cell>
          <cell r="V672">
            <v>7138703.0137499999</v>
          </cell>
          <cell r="W672">
            <v>6505995</v>
          </cell>
        </row>
        <row r="673">
          <cell r="A673" t="str">
            <v>BTBKN TRC-15</v>
          </cell>
          <cell r="B673">
            <v>304</v>
          </cell>
          <cell r="C673" t="str">
            <v>Bộ thiết bị khoan nhồi TRC-15</v>
          </cell>
          <cell r="D673" t="str">
            <v>ca</v>
          </cell>
          <cell r="E673">
            <v>280</v>
          </cell>
          <cell r="F673">
            <v>13</v>
          </cell>
          <cell r="G673">
            <v>5.4</v>
          </cell>
          <cell r="H673">
            <v>5</v>
          </cell>
          <cell r="I673">
            <v>13769120</v>
          </cell>
          <cell r="J673">
            <v>330</v>
          </cell>
          <cell r="K673" t="str">
            <v>Kwh điện</v>
          </cell>
          <cell r="L673">
            <v>13089739.335749999</v>
          </cell>
          <cell r="M673" t="str">
            <v>2x3/7+1x4/7+1x5/7+2x6/7</v>
          </cell>
          <cell r="N673">
            <v>6073165.4285714282</v>
          </cell>
          <cell r="O673">
            <v>2655473.1428571432</v>
          </cell>
          <cell r="P673">
            <v>2458771.4285714286</v>
          </cell>
          <cell r="Q673">
            <v>2413362.6</v>
          </cell>
          <cell r="R673">
            <v>0</v>
          </cell>
          <cell r="S673">
            <v>2413362.6</v>
          </cell>
          <cell r="T673">
            <v>486000</v>
          </cell>
          <cell r="U673">
            <v>14086772.6</v>
          </cell>
          <cell r="V673">
            <v>13089739.335749999</v>
          </cell>
          <cell r="W673">
            <v>11929587</v>
          </cell>
        </row>
        <row r="674">
          <cell r="A674" t="str">
            <v>MKCNGPS15</v>
          </cell>
          <cell r="B674">
            <v>305</v>
          </cell>
          <cell r="C674" t="str">
            <v>Máy khoan cọc nhồi GPS15</v>
          </cell>
          <cell r="D674" t="str">
            <v>ca</v>
          </cell>
          <cell r="E674">
            <v>220</v>
          </cell>
          <cell r="F674">
            <v>17</v>
          </cell>
          <cell r="G674">
            <v>9.15</v>
          </cell>
          <cell r="H674">
            <v>5</v>
          </cell>
          <cell r="I674">
            <v>1400000</v>
          </cell>
          <cell r="J674">
            <v>594</v>
          </cell>
          <cell r="K674" t="str">
            <v>Kwh điện</v>
          </cell>
          <cell r="L674">
            <v>2451864.3764999998</v>
          </cell>
          <cell r="M674" t="str">
            <v>2x3/7+1x4/7+1x6/7</v>
          </cell>
          <cell r="N674">
            <v>1027727.2727272727</v>
          </cell>
          <cell r="O674">
            <v>582272.72727272729</v>
          </cell>
          <cell r="P674">
            <v>318181.81818181818</v>
          </cell>
          <cell r="Q674">
            <v>4344052.68</v>
          </cell>
          <cell r="R674">
            <v>0</v>
          </cell>
          <cell r="S674">
            <v>4344052.68</v>
          </cell>
          <cell r="T674">
            <v>303718.84615384619</v>
          </cell>
          <cell r="U674">
            <v>6575953.3443356641</v>
          </cell>
          <cell r="V674">
            <v>2451864.3764999998</v>
          </cell>
          <cell r="W674">
            <v>2234554</v>
          </cell>
        </row>
        <row r="675">
          <cell r="A675" t="str">
            <v>MKCNQJ250</v>
          </cell>
          <cell r="B675">
            <v>306</v>
          </cell>
          <cell r="C675" t="str">
            <v>Máy khoan cọc nhồi QJ250</v>
          </cell>
          <cell r="D675" t="str">
            <v>ca</v>
          </cell>
          <cell r="E675">
            <v>280</v>
          </cell>
          <cell r="F675">
            <v>124</v>
          </cell>
          <cell r="G675">
            <v>7.8</v>
          </cell>
          <cell r="H675">
            <v>5</v>
          </cell>
          <cell r="I675">
            <v>3557000</v>
          </cell>
          <cell r="J675">
            <v>675</v>
          </cell>
          <cell r="K675" t="str">
            <v>Kwh điện</v>
          </cell>
          <cell r="L675">
            <v>3867988.3934999998</v>
          </cell>
          <cell r="M675" t="str">
            <v>2x3/7+1x4/7+1x6/7</v>
          </cell>
          <cell r="N675">
            <v>14964807.142857142</v>
          </cell>
          <cell r="O675">
            <v>990878.57142857148</v>
          </cell>
          <cell r="P675">
            <v>635178.57142857148</v>
          </cell>
          <cell r="Q675">
            <v>4936423.5</v>
          </cell>
          <cell r="R675">
            <v>0</v>
          </cell>
          <cell r="S675">
            <v>4936423.5</v>
          </cell>
          <cell r="T675">
            <v>303718.84615384619</v>
          </cell>
          <cell r="U675">
            <v>21831006.631868131</v>
          </cell>
          <cell r="V675">
            <v>3867988.3934999998</v>
          </cell>
          <cell r="W675">
            <v>3525166</v>
          </cell>
        </row>
        <row r="676">
          <cell r="A676" t="str">
            <v>MKCNVRM2000</v>
          </cell>
          <cell r="B676">
            <v>307</v>
          </cell>
          <cell r="C676" t="str">
            <v>Máy khoan cọc nhồi VRM2000</v>
          </cell>
          <cell r="D676" t="str">
            <v>ca</v>
          </cell>
          <cell r="E676">
            <v>280</v>
          </cell>
          <cell r="F676">
            <v>13</v>
          </cell>
          <cell r="G676">
            <v>5.14</v>
          </cell>
          <cell r="H676">
            <v>5</v>
          </cell>
          <cell r="I676">
            <v>10671840</v>
          </cell>
          <cell r="J676">
            <v>60</v>
          </cell>
          <cell r="K676" t="str">
            <v>lítdiezel</v>
          </cell>
          <cell r="L676">
            <v>8027614.8644999992</v>
          </cell>
          <cell r="M676" t="str">
            <v>2x3/7+1x4/7+1x6/7</v>
          </cell>
          <cell r="N676">
            <v>4707043.7142857146</v>
          </cell>
          <cell r="O676">
            <v>1959044.9142857138</v>
          </cell>
          <cell r="P676">
            <v>1905685.7142857143</v>
          </cell>
          <cell r="Q676">
            <v>472618.8</v>
          </cell>
          <cell r="R676">
            <v>23630.940000000002</v>
          </cell>
          <cell r="S676">
            <v>496249.74</v>
          </cell>
          <cell r="T676">
            <v>303718.84615384619</v>
          </cell>
          <cell r="U676">
            <v>9371742.9290109891</v>
          </cell>
          <cell r="V676">
            <v>8027614.8644999992</v>
          </cell>
          <cell r="W676">
            <v>7316122</v>
          </cell>
        </row>
        <row r="677">
          <cell r="A677" t="str">
            <v>MKCNT2W</v>
          </cell>
          <cell r="B677">
            <v>308</v>
          </cell>
          <cell r="C677" t="str">
            <v>Máy khoan cọc nhồi T2W</v>
          </cell>
          <cell r="D677" t="str">
            <v>ca</v>
          </cell>
          <cell r="J677">
            <v>176.4</v>
          </cell>
          <cell r="K677" t="str">
            <v>lítdiezel</v>
          </cell>
          <cell r="L677">
            <v>0</v>
          </cell>
          <cell r="M677" t="str">
            <v>2x3/7+1x4/7+1x6/7</v>
          </cell>
          <cell r="Q677">
            <v>1389499.2719999999</v>
          </cell>
          <cell r="R677">
            <v>69474.963600000003</v>
          </cell>
          <cell r="S677">
            <v>1458974.2355999998</v>
          </cell>
          <cell r="T677">
            <v>303718.84615384619</v>
          </cell>
          <cell r="V677">
            <v>0</v>
          </cell>
        </row>
        <row r="678">
          <cell r="C678" t="str">
            <v>Máy trộn dung dịch khoan - dung tích:</v>
          </cell>
          <cell r="L678">
            <v>0</v>
          </cell>
          <cell r="V678">
            <v>0</v>
          </cell>
        </row>
        <row r="679">
          <cell r="A679" t="str">
            <v>MTBentonitBM1000-1000 lít</v>
          </cell>
          <cell r="B679">
            <v>309</v>
          </cell>
          <cell r="C679" t="str">
            <v>Máy trộn Bentônit BM1000 lít</v>
          </cell>
          <cell r="D679" t="str">
            <v>ca</v>
          </cell>
          <cell r="J679">
            <v>41.25</v>
          </cell>
          <cell r="K679" t="str">
            <v>KWh</v>
          </cell>
          <cell r="L679">
            <v>0</v>
          </cell>
          <cell r="M679" t="str">
            <v>1x4/7</v>
          </cell>
          <cell r="Q679">
            <v>36918.75</v>
          </cell>
          <cell r="R679">
            <v>2584.3125000000005</v>
          </cell>
          <cell r="S679">
            <v>39503.0625</v>
          </cell>
          <cell r="T679">
            <v>74675.769230769234</v>
          </cell>
          <cell r="V679">
            <v>0</v>
          </cell>
        </row>
        <row r="680">
          <cell r="A680" t="str">
            <v>MT DDkhoan-250 lít</v>
          </cell>
          <cell r="B680">
            <v>310</v>
          </cell>
          <cell r="C680" t="str">
            <v>Máy trộn DD khoan 250 lít</v>
          </cell>
          <cell r="D680" t="str">
            <v>ca</v>
          </cell>
          <cell r="J680">
            <v>15</v>
          </cell>
          <cell r="K680" t="str">
            <v>KWh</v>
          </cell>
          <cell r="L680">
            <v>0</v>
          </cell>
          <cell r="M680" t="str">
            <v>1x3/7</v>
          </cell>
          <cell r="Q680">
            <v>13425</v>
          </cell>
          <cell r="R680">
            <v>939.75000000000011</v>
          </cell>
          <cell r="S680">
            <v>14364.75</v>
          </cell>
          <cell r="T680">
            <v>65952.692307692312</v>
          </cell>
          <cell r="V680">
            <v>0</v>
          </cell>
        </row>
        <row r="681">
          <cell r="A681" t="str">
            <v>MT DDkhoan-750 lít</v>
          </cell>
          <cell r="B681">
            <v>311</v>
          </cell>
          <cell r="C681" t="str">
            <v>Máy trộn DD khoan 750 lít</v>
          </cell>
          <cell r="D681" t="str">
            <v>ca</v>
          </cell>
          <cell r="E681">
            <v>280</v>
          </cell>
          <cell r="F681">
            <v>20</v>
          </cell>
          <cell r="G681">
            <v>6.4</v>
          </cell>
          <cell r="H681">
            <v>5</v>
          </cell>
          <cell r="I681">
            <v>16700</v>
          </cell>
          <cell r="J681">
            <v>12.6</v>
          </cell>
          <cell r="K681" t="str">
            <v>KWh</v>
          </cell>
          <cell r="L681">
            <v>83945.111249999987</v>
          </cell>
          <cell r="M681" t="str">
            <v>1x3/7</v>
          </cell>
          <cell r="N681">
            <v>11332.142857142857</v>
          </cell>
          <cell r="O681">
            <v>3817.1428571428573</v>
          </cell>
          <cell r="P681">
            <v>2982.1428571428573</v>
          </cell>
          <cell r="Q681">
            <v>11277</v>
          </cell>
          <cell r="R681">
            <v>789.3900000000001</v>
          </cell>
          <cell r="S681">
            <v>12066.39</v>
          </cell>
          <cell r="T681">
            <v>65952.692307692312</v>
          </cell>
          <cell r="U681">
            <v>96150.510879120877</v>
          </cell>
          <cell r="V681">
            <v>83945.111249999987</v>
          </cell>
          <cell r="W681">
            <v>76505</v>
          </cell>
        </row>
        <row r="682">
          <cell r="A682" t="str">
            <v>MT DDkhoan-1000 lít</v>
          </cell>
          <cell r="B682">
            <v>312</v>
          </cell>
          <cell r="C682" t="str">
            <v>Máy trộn DD khoan 1000 lít</v>
          </cell>
          <cell r="D682" t="str">
            <v>ca</v>
          </cell>
          <cell r="E682">
            <v>280</v>
          </cell>
          <cell r="F682">
            <v>18</v>
          </cell>
          <cell r="G682">
            <v>5.76</v>
          </cell>
          <cell r="H682">
            <v>5</v>
          </cell>
          <cell r="I682">
            <v>114660</v>
          </cell>
          <cell r="J682">
            <v>18</v>
          </cell>
          <cell r="K682" t="str">
            <v>KWh</v>
          </cell>
          <cell r="L682">
            <v>206000.16923076921</v>
          </cell>
          <cell r="M682" t="str">
            <v>1x4/7</v>
          </cell>
          <cell r="N682">
            <v>70024.5</v>
          </cell>
          <cell r="O682">
            <v>23587.200000000001</v>
          </cell>
          <cell r="P682">
            <v>20475</v>
          </cell>
          <cell r="Q682">
            <v>16110</v>
          </cell>
          <cell r="R682">
            <v>1127.7</v>
          </cell>
          <cell r="S682">
            <v>17237.7</v>
          </cell>
          <cell r="T682">
            <v>74675.769230769234</v>
          </cell>
          <cell r="U682">
            <v>206000.16923076921</v>
          </cell>
          <cell r="V682">
            <v>0</v>
          </cell>
        </row>
        <row r="683">
          <cell r="A683" t="str">
            <v>MSL Betonit BE100-100m³/h</v>
          </cell>
          <cell r="B683">
            <v>311</v>
          </cell>
          <cell r="C683" t="str">
            <v>Máy sàng lọc BetonitBE100-100m³/h</v>
          </cell>
          <cell r="D683" t="str">
            <v>ca</v>
          </cell>
          <cell r="E683">
            <v>280</v>
          </cell>
          <cell r="F683">
            <v>18</v>
          </cell>
          <cell r="G683">
            <v>5.76</v>
          </cell>
          <cell r="H683">
            <v>5</v>
          </cell>
          <cell r="I683">
            <v>228420</v>
          </cell>
          <cell r="J683">
            <v>21.12</v>
          </cell>
          <cell r="K683" t="str">
            <v>KWh</v>
          </cell>
          <cell r="L683">
            <v>338817.63299999997</v>
          </cell>
          <cell r="M683" t="str">
            <v>1x4/7</v>
          </cell>
          <cell r="Q683">
            <v>18902.400000000001</v>
          </cell>
          <cell r="R683">
            <v>1323.1680000000001</v>
          </cell>
          <cell r="S683">
            <v>20225.568000000003</v>
          </cell>
          <cell r="T683">
            <v>74675.769230769234</v>
          </cell>
          <cell r="U683">
            <v>94901.337230769233</v>
          </cell>
          <cell r="V683">
            <v>338817.63299999997</v>
          </cell>
          <cell r="W683">
            <v>308788</v>
          </cell>
        </row>
        <row r="684">
          <cell r="C684" t="str">
            <v>Máy cắm bấc thấm</v>
          </cell>
          <cell r="L684">
            <v>0</v>
          </cell>
        </row>
        <row r="685">
          <cell r="A685" t="str">
            <v>MCBT</v>
          </cell>
          <cell r="B685">
            <v>312</v>
          </cell>
          <cell r="C685" t="str">
            <v>Máy cắm bấc thấm</v>
          </cell>
          <cell r="J685">
            <v>41.25</v>
          </cell>
          <cell r="K685" t="str">
            <v>kgdiezel</v>
          </cell>
          <cell r="L685">
            <v>1083777.9645</v>
          </cell>
          <cell r="M685" t="str">
            <v>1x3/7+1x5/7</v>
          </cell>
          <cell r="T685">
            <v>2.4616666771102911</v>
          </cell>
          <cell r="U685">
            <v>2.4616666771102911</v>
          </cell>
          <cell r="V685">
            <v>1083777.9645</v>
          </cell>
          <cell r="W685">
            <v>987722</v>
          </cell>
        </row>
        <row r="686">
          <cell r="A686" t="str">
            <v>MBV-200</v>
          </cell>
          <cell r="B686">
            <v>313</v>
          </cell>
          <cell r="C686" t="str">
            <v>Máy bơm 200m3/h</v>
          </cell>
          <cell r="L686">
            <v>0</v>
          </cell>
          <cell r="V686">
            <v>0</v>
          </cell>
        </row>
        <row r="687">
          <cell r="C687" t="str">
            <v>Búa diezel, tự hành, bánh xích - trọng lượng đầu búa:</v>
          </cell>
          <cell r="L687">
            <v>0</v>
          </cell>
        </row>
        <row r="688">
          <cell r="A688" t="str">
            <v>BTHBX0,6T</v>
          </cell>
          <cell r="B688">
            <v>314</v>
          </cell>
          <cell r="C688" t="str">
            <v>Búa diezel tự hành bánh xích 0,6T</v>
          </cell>
          <cell r="D688" t="str">
            <v>ca</v>
          </cell>
          <cell r="E688">
            <v>220</v>
          </cell>
          <cell r="F688">
            <v>17</v>
          </cell>
          <cell r="G688">
            <v>4.74</v>
          </cell>
          <cell r="H688">
            <v>5</v>
          </cell>
          <cell r="I688">
            <v>553000</v>
          </cell>
          <cell r="J688">
            <v>45</v>
          </cell>
          <cell r="K688" t="str">
            <v>lítdiezel</v>
          </cell>
          <cell r="L688">
            <v>0</v>
          </cell>
          <cell r="M688" t="str">
            <v>1x2/7+1x4/7+1x5/7</v>
          </cell>
          <cell r="N688">
            <v>405952.27272727271</v>
          </cell>
          <cell r="O688">
            <v>119146.36363636365</v>
          </cell>
          <cell r="P688">
            <v>125681.81818181818</v>
          </cell>
          <cell r="Q688">
            <v>354464.1</v>
          </cell>
          <cell r="R688">
            <v>17723.204999999998</v>
          </cell>
          <cell r="S688">
            <v>372187.30499999999</v>
          </cell>
          <cell r="T688">
            <v>218139.23076923078</v>
          </cell>
          <cell r="U688">
            <v>1241106.9903146853</v>
          </cell>
          <cell r="V688">
            <v>0</v>
          </cell>
        </row>
        <row r="689">
          <cell r="A689" t="str">
            <v>BTHBX1,2T</v>
          </cell>
          <cell r="B689">
            <v>315</v>
          </cell>
          <cell r="C689" t="str">
            <v>Búa diezel tự hành bánh xích 1,2T</v>
          </cell>
          <cell r="D689" t="str">
            <v>ca</v>
          </cell>
          <cell r="E689">
            <v>220</v>
          </cell>
          <cell r="F689">
            <v>17</v>
          </cell>
          <cell r="G689">
            <v>4.4000000000000004</v>
          </cell>
          <cell r="H689">
            <v>5</v>
          </cell>
          <cell r="I689">
            <v>727400</v>
          </cell>
          <cell r="J689">
            <v>56.4</v>
          </cell>
          <cell r="K689" t="str">
            <v>lítdiezel</v>
          </cell>
          <cell r="L689">
            <v>0</v>
          </cell>
          <cell r="M689" t="str">
            <v>1x2/7+1x4/7+1x5/7</v>
          </cell>
          <cell r="N689">
            <v>533977.72727272729</v>
          </cell>
          <cell r="O689">
            <v>145480.00000000003</v>
          </cell>
          <cell r="P689">
            <v>165318.18181818182</v>
          </cell>
          <cell r="Q689">
            <v>444261.67199999996</v>
          </cell>
          <cell r="R689">
            <v>22213.083599999998</v>
          </cell>
          <cell r="S689">
            <v>466474.75559999997</v>
          </cell>
          <cell r="T689">
            <v>218139.23076923078</v>
          </cell>
          <cell r="U689">
            <v>1529389.89546014</v>
          </cell>
          <cell r="V689">
            <v>0</v>
          </cell>
        </row>
        <row r="690">
          <cell r="A690" t="str">
            <v>BTHBX1,8T</v>
          </cell>
          <cell r="B690">
            <v>316</v>
          </cell>
          <cell r="C690" t="str">
            <v>Búa diezel tự hành bánh xích 1,8T</v>
          </cell>
          <cell r="D690" t="str">
            <v>ca</v>
          </cell>
          <cell r="E690">
            <v>220</v>
          </cell>
          <cell r="F690">
            <v>17</v>
          </cell>
          <cell r="G690">
            <v>4.4000000000000004</v>
          </cell>
          <cell r="H690">
            <v>5</v>
          </cell>
          <cell r="I690">
            <v>810700</v>
          </cell>
          <cell r="J690">
            <v>58.5</v>
          </cell>
          <cell r="K690" t="str">
            <v>lítdiezel</v>
          </cell>
          <cell r="L690">
            <v>1556661.9915</v>
          </cell>
          <cell r="M690" t="str">
            <v>1x2/7+1x4/7+1x6/7</v>
          </cell>
          <cell r="N690">
            <v>595127.5</v>
          </cell>
          <cell r="O690">
            <v>162140</v>
          </cell>
          <cell r="P690">
            <v>184250</v>
          </cell>
          <cell r="Q690">
            <v>460803.32999999996</v>
          </cell>
          <cell r="R690">
            <v>23040.166499999999</v>
          </cell>
          <cell r="S690">
            <v>483843.49649999995</v>
          </cell>
          <cell r="T690">
            <v>230133.46153846156</v>
          </cell>
          <cell r="U690">
            <v>1655494.4580384614</v>
          </cell>
          <cell r="V690">
            <v>1556661.9915</v>
          </cell>
          <cell r="W690">
            <v>1418694</v>
          </cell>
        </row>
        <row r="691">
          <cell r="A691" t="str">
            <v>BTHBX3,5T</v>
          </cell>
          <cell r="B691">
            <v>317</v>
          </cell>
          <cell r="C691" t="str">
            <v>Búa diezel tự hành bánh xích 3,5T</v>
          </cell>
          <cell r="D691" t="str">
            <v>ca</v>
          </cell>
          <cell r="E691">
            <v>220</v>
          </cell>
          <cell r="F691">
            <v>16</v>
          </cell>
          <cell r="G691">
            <v>3.88</v>
          </cell>
          <cell r="H691">
            <v>5</v>
          </cell>
          <cell r="I691">
            <v>1630000</v>
          </cell>
          <cell r="J691">
            <v>61.5</v>
          </cell>
          <cell r="K691" t="str">
            <v>lítdiezel</v>
          </cell>
          <cell r="L691">
            <v>0</v>
          </cell>
          <cell r="M691" t="str">
            <v>2x2/7+1x4/7+1x6/7</v>
          </cell>
          <cell r="N691">
            <v>1126181.8181818184</v>
          </cell>
          <cell r="O691">
            <v>287472.72727272729</v>
          </cell>
          <cell r="P691">
            <v>370454.54545454547</v>
          </cell>
          <cell r="Q691">
            <v>484434.26999999996</v>
          </cell>
          <cell r="R691">
            <v>24221.713499999998</v>
          </cell>
          <cell r="S691">
            <v>508655.98349999997</v>
          </cell>
          <cell r="T691">
            <v>288453.46153846156</v>
          </cell>
          <cell r="U691">
            <v>2581218.5359475524</v>
          </cell>
          <cell r="V691">
            <v>0</v>
          </cell>
        </row>
        <row r="692">
          <cell r="A692" t="str">
            <v>BTHBX4,5T</v>
          </cell>
          <cell r="B692">
            <v>318</v>
          </cell>
          <cell r="C692" t="str">
            <v>Búa diezel tự hành bánh xích 4,5T</v>
          </cell>
          <cell r="D692" t="str">
            <v>ca</v>
          </cell>
          <cell r="E692">
            <v>220</v>
          </cell>
          <cell r="F692">
            <v>16</v>
          </cell>
          <cell r="G692">
            <v>3.88</v>
          </cell>
          <cell r="H692">
            <v>5</v>
          </cell>
          <cell r="I692">
            <v>1905000</v>
          </cell>
          <cell r="J692">
            <v>64.5</v>
          </cell>
          <cell r="K692" t="str">
            <v>lítdiezel</v>
          </cell>
          <cell r="L692">
            <v>0</v>
          </cell>
          <cell r="M692" t="str">
            <v>2x2/7+1x4/7+1x6/7</v>
          </cell>
          <cell r="N692">
            <v>1316181.8181818184</v>
          </cell>
          <cell r="O692">
            <v>335972.72727272729</v>
          </cell>
          <cell r="P692">
            <v>432954.54545454547</v>
          </cell>
          <cell r="Q692">
            <v>508065.20999999996</v>
          </cell>
          <cell r="R692">
            <v>25403.2605</v>
          </cell>
          <cell r="S692">
            <v>533468.47049999994</v>
          </cell>
          <cell r="T692">
            <v>288453.46153846156</v>
          </cell>
          <cell r="U692">
            <v>2907031.0229475526</v>
          </cell>
          <cell r="V692">
            <v>0</v>
          </cell>
        </row>
        <row r="693">
          <cell r="C693" t="str">
            <v>Búa diezel, chạy trên ray - trọng lượng đầu búa:</v>
          </cell>
          <cell r="L693">
            <v>0</v>
          </cell>
        </row>
        <row r="694">
          <cell r="A694" t="str">
            <v>BCTR1,2T</v>
          </cell>
          <cell r="B694">
            <v>319</v>
          </cell>
          <cell r="C694" t="str">
            <v>Búa diezel chạy trên ray 1,2T</v>
          </cell>
          <cell r="D694" t="str">
            <v>ca</v>
          </cell>
          <cell r="E694">
            <v>220</v>
          </cell>
          <cell r="F694">
            <v>16</v>
          </cell>
          <cell r="G694">
            <v>3.88</v>
          </cell>
          <cell r="H694">
            <v>5</v>
          </cell>
          <cell r="I694">
            <v>432100</v>
          </cell>
          <cell r="J694">
            <v>24</v>
          </cell>
          <cell r="K694" t="str">
            <v>lítdiezel</v>
          </cell>
          <cell r="L694">
            <v>952851.89999999991</v>
          </cell>
          <cell r="M694" t="str">
            <v>1x2/7+1x3/7+1x4/7</v>
          </cell>
          <cell r="N694">
            <v>298541.81818181812</v>
          </cell>
          <cell r="O694">
            <v>76206.727272727279</v>
          </cell>
          <cell r="P694">
            <v>98204.545454545456</v>
          </cell>
          <cell r="Q694">
            <v>189047.52</v>
          </cell>
          <cell r="R694">
            <v>9452.3760000000002</v>
          </cell>
          <cell r="S694">
            <v>212021.91399999996</v>
          </cell>
          <cell r="T694">
            <v>198948.46153846156</v>
          </cell>
          <cell r="U694">
            <v>883923.46644755243</v>
          </cell>
          <cell r="V694">
            <v>952851.89999999991</v>
          </cell>
          <cell r="W694">
            <v>868400</v>
          </cell>
        </row>
        <row r="695">
          <cell r="J695">
            <v>14.12</v>
          </cell>
          <cell r="K695" t="str">
            <v>Kwh</v>
          </cell>
          <cell r="L695">
            <v>0</v>
          </cell>
          <cell r="Q695">
            <v>12637.4</v>
          </cell>
          <cell r="R695">
            <v>884.61800000000005</v>
          </cell>
          <cell r="U695">
            <v>0</v>
          </cell>
          <cell r="V695">
            <v>0</v>
          </cell>
        </row>
        <row r="696">
          <cell r="A696" t="str">
            <v>BCTR1,8T</v>
          </cell>
          <cell r="B696">
            <v>320</v>
          </cell>
          <cell r="C696" t="str">
            <v>Búa diezel chạy trên ray 1,8T</v>
          </cell>
          <cell r="D696" t="str">
            <v>ca</v>
          </cell>
          <cell r="E696">
            <v>220</v>
          </cell>
          <cell r="F696">
            <v>16</v>
          </cell>
          <cell r="G696">
            <v>3.88</v>
          </cell>
          <cell r="H696">
            <v>5</v>
          </cell>
          <cell r="I696">
            <v>635625</v>
          </cell>
          <cell r="J696">
            <v>30</v>
          </cell>
          <cell r="K696" t="str">
            <v>lítdiezel</v>
          </cell>
          <cell r="L696">
            <v>1233765.456</v>
          </cell>
          <cell r="M696" t="str">
            <v>1x2/7+1x3/7+1x5/7</v>
          </cell>
          <cell r="N696">
            <v>439159.09090909094</v>
          </cell>
          <cell r="O696">
            <v>112101.13636363637</v>
          </cell>
          <cell r="P696">
            <v>144460.22727272726</v>
          </cell>
          <cell r="Q696">
            <v>236309.4</v>
          </cell>
          <cell r="R696">
            <v>11815.470000000001</v>
          </cell>
          <cell r="S696">
            <v>261646.88799999998</v>
          </cell>
          <cell r="T696">
            <v>209416.15384615384</v>
          </cell>
          <cell r="U696">
            <v>1166783.4963916084</v>
          </cell>
          <cell r="V696">
            <v>1233765.456</v>
          </cell>
          <cell r="W696">
            <v>1124416</v>
          </cell>
        </row>
        <row r="697">
          <cell r="J697">
            <v>14.12</v>
          </cell>
          <cell r="K697" t="str">
            <v>Kwh</v>
          </cell>
          <cell r="L697">
            <v>0</v>
          </cell>
          <cell r="Q697">
            <v>12637.4</v>
          </cell>
          <cell r="R697">
            <v>884.61800000000005</v>
          </cell>
          <cell r="V697">
            <v>0</v>
          </cell>
        </row>
        <row r="698">
          <cell r="A698" t="str">
            <v>BCTR2,2T</v>
          </cell>
          <cell r="B698">
            <v>321</v>
          </cell>
          <cell r="C698" t="str">
            <v>Búa diezel chạy trên ray 2,2T</v>
          </cell>
          <cell r="D698" t="str">
            <v>ca</v>
          </cell>
          <cell r="E698">
            <v>220</v>
          </cell>
          <cell r="F698">
            <v>14</v>
          </cell>
          <cell r="G698">
            <v>3.52</v>
          </cell>
          <cell r="H698">
            <v>5</v>
          </cell>
          <cell r="I698">
            <v>782115</v>
          </cell>
          <cell r="J698">
            <v>33</v>
          </cell>
          <cell r="K698" t="str">
            <v>lítdiezel</v>
          </cell>
          <cell r="L698">
            <v>0</v>
          </cell>
          <cell r="M698" t="str">
            <v>1x2/7+1x3/7+1x5/7</v>
          </cell>
          <cell r="N698">
            <v>472824.06818181823</v>
          </cell>
          <cell r="O698">
            <v>125138.4</v>
          </cell>
          <cell r="P698">
            <v>177753.40909090909</v>
          </cell>
          <cell r="Q698">
            <v>259940.34</v>
          </cell>
          <cell r="R698">
            <v>12997.017</v>
          </cell>
          <cell r="S698">
            <v>286459.37500000006</v>
          </cell>
          <cell r="T698">
            <v>209416.15384615384</v>
          </cell>
          <cell r="U698">
            <v>1271591.4061188812</v>
          </cell>
          <cell r="V698">
            <v>0</v>
          </cell>
        </row>
        <row r="699">
          <cell r="J699">
            <v>14.12</v>
          </cell>
          <cell r="K699" t="str">
            <v>Kwh</v>
          </cell>
          <cell r="L699">
            <v>0</v>
          </cell>
          <cell r="Q699">
            <v>12637.4</v>
          </cell>
          <cell r="R699">
            <v>884.61800000000005</v>
          </cell>
          <cell r="V699">
            <v>0</v>
          </cell>
        </row>
        <row r="700">
          <cell r="A700" t="str">
            <v>BCTR2,5T</v>
          </cell>
          <cell r="B700">
            <v>322</v>
          </cell>
          <cell r="C700" t="str">
            <v>Búa diezel chạy trên ray 2,5T</v>
          </cell>
          <cell r="D700" t="str">
            <v>ca</v>
          </cell>
          <cell r="E700">
            <v>220</v>
          </cell>
          <cell r="F700">
            <v>14</v>
          </cell>
          <cell r="G700">
            <v>3.52</v>
          </cell>
          <cell r="H700">
            <v>5</v>
          </cell>
          <cell r="I700">
            <v>841720</v>
          </cell>
          <cell r="J700">
            <v>36</v>
          </cell>
          <cell r="K700" t="str">
            <v>lítdiezel</v>
          </cell>
          <cell r="L700">
            <v>1574068.7655</v>
          </cell>
          <cell r="M700" t="str">
            <v>2x2/7+1x3/7+1x6/7</v>
          </cell>
          <cell r="N700">
            <v>508858.00000000006</v>
          </cell>
          <cell r="O700">
            <v>134675.20000000001</v>
          </cell>
          <cell r="P700">
            <v>191300</v>
          </cell>
          <cell r="Q700">
            <v>283571.27999999997</v>
          </cell>
          <cell r="R700">
            <v>14178.563999999998</v>
          </cell>
          <cell r="S700">
            <v>322093.30700000003</v>
          </cell>
          <cell r="T700">
            <v>279730.38461538462</v>
          </cell>
          <cell r="U700">
            <v>1436656.8916153847</v>
          </cell>
          <cell r="V700">
            <v>1574068.7655</v>
          </cell>
          <cell r="W700">
            <v>1434558</v>
          </cell>
        </row>
        <row r="701">
          <cell r="J701">
            <v>25.42</v>
          </cell>
          <cell r="K701" t="str">
            <v>Kwh</v>
          </cell>
          <cell r="L701">
            <v>0</v>
          </cell>
          <cell r="Q701">
            <v>22750.9</v>
          </cell>
          <cell r="R701">
            <v>1592.5630000000003</v>
          </cell>
          <cell r="V701">
            <v>0</v>
          </cell>
        </row>
        <row r="702">
          <cell r="A702" t="str">
            <v>BCTR3,5T</v>
          </cell>
          <cell r="B702">
            <v>323</v>
          </cell>
          <cell r="C702" t="str">
            <v>Búa diezel chạy trên ray 3,5T</v>
          </cell>
          <cell r="D702" t="str">
            <v>ca</v>
          </cell>
          <cell r="E702">
            <v>220</v>
          </cell>
          <cell r="F702">
            <v>14</v>
          </cell>
          <cell r="G702">
            <v>3.52</v>
          </cell>
          <cell r="H702">
            <v>5</v>
          </cell>
          <cell r="I702">
            <v>948200</v>
          </cell>
          <cell r="J702">
            <v>48</v>
          </cell>
          <cell r="K702" t="str">
            <v>lítdiezel</v>
          </cell>
          <cell r="L702">
            <v>1780341.8902499999</v>
          </cell>
          <cell r="M702" t="str">
            <v>2x2/7+1x3/7+1x6/7</v>
          </cell>
          <cell r="N702">
            <v>573230</v>
          </cell>
          <cell r="O702">
            <v>151712</v>
          </cell>
          <cell r="P702">
            <v>215500</v>
          </cell>
          <cell r="Q702">
            <v>378095.04</v>
          </cell>
          <cell r="R702">
            <v>18904.752</v>
          </cell>
          <cell r="S702">
            <v>421343.255</v>
          </cell>
          <cell r="T702">
            <v>279730.38461538462</v>
          </cell>
          <cell r="U702">
            <v>1641515.6396153844</v>
          </cell>
          <cell r="V702">
            <v>1780341.8902499999</v>
          </cell>
          <cell r="W702">
            <v>1622549</v>
          </cell>
        </row>
        <row r="703">
          <cell r="J703">
            <v>25.42</v>
          </cell>
          <cell r="K703" t="str">
            <v>Kwh</v>
          </cell>
          <cell r="L703">
            <v>0</v>
          </cell>
          <cell r="Q703">
            <v>22750.9</v>
          </cell>
          <cell r="R703">
            <v>1592.5630000000003</v>
          </cell>
          <cell r="V703">
            <v>0</v>
          </cell>
        </row>
        <row r="704">
          <cell r="A704" t="str">
            <v>BCTR4,5T</v>
          </cell>
          <cell r="B704">
            <v>324</v>
          </cell>
          <cell r="C704" t="str">
            <v>Búa diezel chạy trên ray 4,5T</v>
          </cell>
          <cell r="D704" t="str">
            <v>ca</v>
          </cell>
          <cell r="E704">
            <v>220</v>
          </cell>
          <cell r="F704">
            <v>14</v>
          </cell>
          <cell r="G704">
            <v>3.52</v>
          </cell>
          <cell r="H704">
            <v>5</v>
          </cell>
          <cell r="I704">
            <v>1171027</v>
          </cell>
          <cell r="J704">
            <v>63</v>
          </cell>
          <cell r="K704" t="str">
            <v>lítdiezel</v>
          </cell>
          <cell r="L704">
            <v>0</v>
          </cell>
          <cell r="M704" t="str">
            <v>2x2/7+1x3/7+1x6/7</v>
          </cell>
          <cell r="N704">
            <v>707939.05</v>
          </cell>
          <cell r="O704">
            <v>187364.32000000004</v>
          </cell>
          <cell r="P704">
            <v>266142.50000000006</v>
          </cell>
          <cell r="Q704">
            <v>496249.74</v>
          </cell>
          <cell r="R704">
            <v>24812.487000000001</v>
          </cell>
          <cell r="S704">
            <v>553382.91449999996</v>
          </cell>
          <cell r="T704">
            <v>279730.38461538462</v>
          </cell>
          <cell r="U704">
            <v>1994559.1691153846</v>
          </cell>
          <cell r="V704">
            <v>0</v>
          </cell>
        </row>
        <row r="705">
          <cell r="J705">
            <v>33.75</v>
          </cell>
          <cell r="K705" t="str">
            <v>Kwh</v>
          </cell>
          <cell r="L705">
            <v>0</v>
          </cell>
          <cell r="Q705">
            <v>30206.25</v>
          </cell>
          <cell r="R705">
            <v>2114.4375</v>
          </cell>
          <cell r="V705">
            <v>0</v>
          </cell>
        </row>
        <row r="706">
          <cell r="A706" t="str">
            <v>BCTR5,5T</v>
          </cell>
          <cell r="B706">
            <v>325</v>
          </cell>
          <cell r="C706" t="str">
            <v>Búa diezel chạy trên ray 5,5T</v>
          </cell>
          <cell r="D706" t="str">
            <v>ca</v>
          </cell>
          <cell r="E706">
            <v>220</v>
          </cell>
          <cell r="F706">
            <v>14</v>
          </cell>
          <cell r="G706">
            <v>3.52</v>
          </cell>
          <cell r="H706">
            <v>5</v>
          </cell>
          <cell r="I706">
            <v>1396225</v>
          </cell>
          <cell r="J706">
            <v>78</v>
          </cell>
          <cell r="K706" t="str">
            <v>lítdiezel</v>
          </cell>
          <cell r="L706">
            <v>0</v>
          </cell>
          <cell r="M706" t="str">
            <v>2x2/7+1x3/7+1x6/7</v>
          </cell>
          <cell r="N706">
            <v>844081.47727272741</v>
          </cell>
          <cell r="O706">
            <v>223396</v>
          </cell>
          <cell r="P706">
            <v>317323.86363636365</v>
          </cell>
          <cell r="Q706">
            <v>614404.43999999994</v>
          </cell>
          <cell r="R706">
            <v>30720.221999999998</v>
          </cell>
          <cell r="S706">
            <v>677445.34949999989</v>
          </cell>
          <cell r="T706">
            <v>279730.38461538462</v>
          </cell>
          <cell r="U706">
            <v>2341977.0750244758</v>
          </cell>
          <cell r="V706">
            <v>0</v>
          </cell>
        </row>
        <row r="707">
          <cell r="J707">
            <v>33.75</v>
          </cell>
          <cell r="K707" t="str">
            <v>Kwh</v>
          </cell>
          <cell r="L707">
            <v>0</v>
          </cell>
          <cell r="Q707">
            <v>30206.25</v>
          </cell>
          <cell r="R707">
            <v>2114.4375</v>
          </cell>
          <cell r="V707">
            <v>0</v>
          </cell>
        </row>
        <row r="708">
          <cell r="C708" t="str">
            <v>Búa rung cọc cát, tự hành, bánh xích - công suất:</v>
          </cell>
          <cell r="L708">
            <v>0</v>
          </cell>
          <cell r="V708">
            <v>0</v>
          </cell>
        </row>
        <row r="709">
          <cell r="A709" t="str">
            <v>BRCCTHBX60KW</v>
          </cell>
          <cell r="B709">
            <v>326</v>
          </cell>
          <cell r="C709" t="str">
            <v>Búa rung cọc cát tự hành, bánh xích 60Kw</v>
          </cell>
          <cell r="D709" t="str">
            <v>ca</v>
          </cell>
          <cell r="E709">
            <v>220</v>
          </cell>
          <cell r="F709">
            <v>16</v>
          </cell>
          <cell r="G709">
            <v>4.8</v>
          </cell>
          <cell r="H709">
            <v>5</v>
          </cell>
          <cell r="I709">
            <v>625342</v>
          </cell>
          <cell r="J709">
            <v>39.6</v>
          </cell>
          <cell r="K709" t="str">
            <v>lítdiezel</v>
          </cell>
          <cell r="L709">
            <v>1521259.22025</v>
          </cell>
          <cell r="M709" t="str">
            <v>1x3/7+1x5/7+1x6/7</v>
          </cell>
          <cell r="N709">
            <v>432054.47272727278</v>
          </cell>
          <cell r="O709">
            <v>136438.25454545455</v>
          </cell>
          <cell r="P709">
            <v>142123.18181818182</v>
          </cell>
          <cell r="Q709">
            <v>311928.408</v>
          </cell>
          <cell r="R709">
            <v>15596.420400000001</v>
          </cell>
          <cell r="S709">
            <v>327524.8284</v>
          </cell>
          <cell r="T709">
            <v>248233.84615384616</v>
          </cell>
          <cell r="U709">
            <v>1286374.5836447554</v>
          </cell>
          <cell r="V709">
            <v>1521259.22025</v>
          </cell>
          <cell r="W709">
            <v>1386429</v>
          </cell>
        </row>
        <row r="710">
          <cell r="C710" t="str">
            <v>Búa rung - công suất:</v>
          </cell>
          <cell r="L710">
            <v>0</v>
          </cell>
          <cell r="V710">
            <v>0</v>
          </cell>
        </row>
        <row r="711">
          <cell r="A711" t="str">
            <v>BR40Kw</v>
          </cell>
          <cell r="B711">
            <v>327</v>
          </cell>
          <cell r="C711" t="str">
            <v>Búa rung 40Kw</v>
          </cell>
          <cell r="D711" t="str">
            <v>ca</v>
          </cell>
          <cell r="E711">
            <v>200</v>
          </cell>
          <cell r="F711">
            <v>17</v>
          </cell>
          <cell r="G711">
            <v>3.81</v>
          </cell>
          <cell r="H711">
            <v>5</v>
          </cell>
          <cell r="I711">
            <v>82110</v>
          </cell>
          <cell r="J711">
            <v>108</v>
          </cell>
          <cell r="K711" t="str">
            <v>Kwh</v>
          </cell>
          <cell r="L711">
            <v>460447.79550000001</v>
          </cell>
          <cell r="M711" t="str">
            <v>1x3/7+1x4/7</v>
          </cell>
          <cell r="N711">
            <v>66303.824999999997</v>
          </cell>
          <cell r="O711">
            <v>15641.955</v>
          </cell>
          <cell r="P711">
            <v>20527.5</v>
          </cell>
          <cell r="Q711">
            <v>96660</v>
          </cell>
          <cell r="R711">
            <v>6766.2000000000007</v>
          </cell>
          <cell r="S711">
            <v>103426.2</v>
          </cell>
          <cell r="T711">
            <v>140628.46153846156</v>
          </cell>
          <cell r="U711">
            <v>346527.94153846154</v>
          </cell>
          <cell r="V711">
            <v>460447.79550000001</v>
          </cell>
          <cell r="W711">
            <v>419638</v>
          </cell>
        </row>
        <row r="712">
          <cell r="A712" t="str">
            <v>BR50Kw</v>
          </cell>
          <cell r="B712">
            <v>328</v>
          </cell>
          <cell r="C712" t="str">
            <v>Búa rung 50Kw</v>
          </cell>
          <cell r="D712" t="str">
            <v>ca</v>
          </cell>
          <cell r="E712">
            <v>200</v>
          </cell>
          <cell r="F712">
            <v>17</v>
          </cell>
          <cell r="G712">
            <v>3.81</v>
          </cell>
          <cell r="H712">
            <v>5</v>
          </cell>
          <cell r="I712">
            <v>100100</v>
          </cell>
          <cell r="J712">
            <v>135</v>
          </cell>
          <cell r="K712" t="str">
            <v>Kwh</v>
          </cell>
          <cell r="L712">
            <v>0</v>
          </cell>
          <cell r="M712" t="str">
            <v>1x3/7+1x4/7</v>
          </cell>
          <cell r="N712">
            <v>80830.750000000015</v>
          </cell>
          <cell r="O712">
            <v>19069.050000000003</v>
          </cell>
          <cell r="P712">
            <v>25025</v>
          </cell>
          <cell r="Q712">
            <v>120825</v>
          </cell>
          <cell r="R712">
            <v>8457.75</v>
          </cell>
          <cell r="S712">
            <v>129282.75</v>
          </cell>
          <cell r="T712">
            <v>140628.46153846156</v>
          </cell>
          <cell r="U712">
            <v>394836.01153846155</v>
          </cell>
          <cell r="V712">
            <v>0</v>
          </cell>
        </row>
        <row r="713">
          <cell r="A713" t="str">
            <v>BR170Kw</v>
          </cell>
          <cell r="B713">
            <v>329</v>
          </cell>
          <cell r="C713" t="str">
            <v>Búa rung 170Kw</v>
          </cell>
          <cell r="D713" t="str">
            <v>ca</v>
          </cell>
          <cell r="E713">
            <v>200</v>
          </cell>
          <cell r="F713">
            <v>17</v>
          </cell>
          <cell r="G713">
            <v>2.64</v>
          </cell>
          <cell r="H713">
            <v>5</v>
          </cell>
          <cell r="I713">
            <v>226380</v>
          </cell>
          <cell r="J713">
            <v>357</v>
          </cell>
          <cell r="K713" t="str">
            <v>Kwh</v>
          </cell>
          <cell r="L713">
            <v>1151570.4585000002</v>
          </cell>
          <cell r="M713" t="str">
            <v>1x3/7+1x4/7</v>
          </cell>
          <cell r="N713">
            <v>182801.85</v>
          </cell>
          <cell r="O713">
            <v>29882.16</v>
          </cell>
          <cell r="P713">
            <v>56595</v>
          </cell>
          <cell r="Q713">
            <v>319515</v>
          </cell>
          <cell r="R713">
            <v>22366.050000000003</v>
          </cell>
          <cell r="S713">
            <v>341881.05</v>
          </cell>
          <cell r="T713">
            <v>140628.46153846156</v>
          </cell>
          <cell r="U713">
            <v>751788.52153846156</v>
          </cell>
          <cell r="V713">
            <v>1151570.4585000002</v>
          </cell>
          <cell r="W713">
            <v>1049506</v>
          </cell>
        </row>
        <row r="714">
          <cell r="C714" t="str">
            <v>Búa đóng cọc nổi (cả sà lan và máy phụ trợ) - trọng lượng búa:</v>
          </cell>
          <cell r="L714">
            <v>0</v>
          </cell>
          <cell r="V714">
            <v>0</v>
          </cell>
        </row>
        <row r="715">
          <cell r="A715" t="str">
            <v>BĐCN2,5T</v>
          </cell>
          <cell r="B715">
            <v>330</v>
          </cell>
          <cell r="C715" t="str">
            <v>Búa đóng cọc nổi &lt;= 2,5T</v>
          </cell>
          <cell r="D715" t="str">
            <v>ca</v>
          </cell>
          <cell r="J715">
            <v>72.41379310344827</v>
          </cell>
          <cell r="K715" t="str">
            <v>lítdiezel</v>
          </cell>
          <cell r="L715">
            <v>0</v>
          </cell>
          <cell r="M715" t="str">
            <v>2x2/7+1x4/7+1x5/7</v>
          </cell>
          <cell r="Q715">
            <v>570401.99999999988</v>
          </cell>
          <cell r="R715">
            <v>28520.099999999995</v>
          </cell>
          <cell r="S715">
            <v>598922.09999999986</v>
          </cell>
          <cell r="T715">
            <v>393099.23076923075</v>
          </cell>
          <cell r="U715">
            <v>992021.33076923061</v>
          </cell>
          <cell r="V715">
            <v>0</v>
          </cell>
        </row>
        <row r="716">
          <cell r="A716" t="str">
            <v>BĐCN3,5T</v>
          </cell>
          <cell r="B716">
            <v>331</v>
          </cell>
          <cell r="C716" t="str">
            <v>Búa đóng cọc nổi &lt;= 3,5T</v>
          </cell>
          <cell r="D716" t="str">
            <v>ca</v>
          </cell>
          <cell r="E716">
            <v>200</v>
          </cell>
          <cell r="F716">
            <v>14</v>
          </cell>
          <cell r="G716">
            <v>5.9</v>
          </cell>
          <cell r="H716">
            <v>6</v>
          </cell>
          <cell r="I716">
            <v>2110844</v>
          </cell>
          <cell r="J716">
            <v>51.87</v>
          </cell>
          <cell r="K716" t="str">
            <v>lítdiezel</v>
          </cell>
          <cell r="L716">
            <v>3478609.4804999996</v>
          </cell>
          <cell r="M716" t="str">
            <v>T.ph2.1/2 + 3 thợ máy (2x2/4 + 1x3/4) + 1thợ điện 2/4 + 1 thuỷ thủ 2/4</v>
          </cell>
          <cell r="N716">
            <v>1403711.2600000002</v>
          </cell>
          <cell r="O716">
            <v>622698.98</v>
          </cell>
          <cell r="P716">
            <v>633253.19999999995</v>
          </cell>
          <cell r="Q716">
            <v>408578.95259999996</v>
          </cell>
          <cell r="R716">
            <v>20428.947629999999</v>
          </cell>
          <cell r="S716">
            <v>429007.90022999997</v>
          </cell>
          <cell r="T716">
            <v>493632.69230769225</v>
          </cell>
          <cell r="U716">
            <v>3582304.0325376922</v>
          </cell>
          <cell r="V716">
            <v>3478609.4804999996</v>
          </cell>
          <cell r="W716">
            <v>3170298</v>
          </cell>
        </row>
        <row r="717">
          <cell r="A717" t="str">
            <v>TĐCC96</v>
          </cell>
          <cell r="B717">
            <v>332</v>
          </cell>
          <cell r="C717" t="str">
            <v>Tàu đóng cọc C96 - búa thuỷ lực, trọng lượng đầu búa 7,5T</v>
          </cell>
          <cell r="D717" t="str">
            <v>ca</v>
          </cell>
          <cell r="J717">
            <v>383.1</v>
          </cell>
          <cell r="K717" t="str">
            <v>kgdiezel</v>
          </cell>
          <cell r="L717">
            <v>8134397.04</v>
          </cell>
          <cell r="M717" t="str">
            <v>1 T.tr 1/2 + 2 thợ máy (1x2/4+1x3/4) + 1 thợ điện 2/4 + 2 thuỷ thủ 2/4+1x5/7+4x4/7</v>
          </cell>
          <cell r="T717">
            <v>754172.30769230775</v>
          </cell>
          <cell r="V717">
            <v>8134397.04</v>
          </cell>
          <cell r="W717">
            <v>7413440</v>
          </cell>
        </row>
        <row r="718">
          <cell r="C718" t="str">
            <v>Máy ép cọc trước - lực ép</v>
          </cell>
          <cell r="L718">
            <v>0</v>
          </cell>
          <cell r="V718">
            <v>0</v>
          </cell>
        </row>
        <row r="719">
          <cell r="A719" t="str">
            <v>MECT60T</v>
          </cell>
          <cell r="B719">
            <v>333</v>
          </cell>
          <cell r="C719" t="str">
            <v>Máy ép cọc trước - lực ép 60T</v>
          </cell>
          <cell r="D719" t="str">
            <v>ca</v>
          </cell>
          <cell r="E719">
            <v>180</v>
          </cell>
          <cell r="F719">
            <v>22</v>
          </cell>
          <cell r="G719">
            <v>3.96</v>
          </cell>
          <cell r="H719">
            <v>5</v>
          </cell>
          <cell r="I719">
            <v>112000</v>
          </cell>
          <cell r="J719">
            <v>37.5</v>
          </cell>
          <cell r="K719" t="str">
            <v>Kwh</v>
          </cell>
          <cell r="L719">
            <v>0</v>
          </cell>
          <cell r="M719" t="str">
            <v>1x3/7+1x4/7</v>
          </cell>
          <cell r="N719">
            <v>130044.44444444445</v>
          </cell>
          <cell r="O719">
            <v>24640</v>
          </cell>
          <cell r="P719">
            <v>31111.111111111109</v>
          </cell>
          <cell r="Q719">
            <v>33562.5</v>
          </cell>
          <cell r="R719">
            <v>2349.375</v>
          </cell>
          <cell r="S719">
            <v>35911.875</v>
          </cell>
          <cell r="T719">
            <v>140628.46153846156</v>
          </cell>
          <cell r="U719">
            <v>362335.89209401712</v>
          </cell>
          <cell r="V719">
            <v>0</v>
          </cell>
        </row>
        <row r="720">
          <cell r="A720" t="str">
            <v>MECT100T</v>
          </cell>
          <cell r="B720">
            <v>334</v>
          </cell>
          <cell r="C720" t="str">
            <v>Máy ép cọc trước - lực ép 100T</v>
          </cell>
          <cell r="D720" t="str">
            <v>ca</v>
          </cell>
          <cell r="E720">
            <v>180</v>
          </cell>
          <cell r="F720">
            <v>22</v>
          </cell>
          <cell r="G720">
            <v>3.96</v>
          </cell>
          <cell r="H720">
            <v>5</v>
          </cell>
          <cell r="I720">
            <v>152000</v>
          </cell>
          <cell r="J720">
            <v>52.5</v>
          </cell>
          <cell r="K720" t="str">
            <v>Kwh</v>
          </cell>
          <cell r="L720">
            <v>0</v>
          </cell>
          <cell r="M720" t="str">
            <v>1x3/7+1x4/7</v>
          </cell>
          <cell r="N720">
            <v>176488.88888888888</v>
          </cell>
          <cell r="O720">
            <v>33440</v>
          </cell>
          <cell r="P720">
            <v>42222.222222222219</v>
          </cell>
          <cell r="Q720">
            <v>46987.5</v>
          </cell>
          <cell r="R720">
            <v>3289.1250000000005</v>
          </cell>
          <cell r="S720">
            <v>50276.625</v>
          </cell>
          <cell r="T720">
            <v>140628.46153846156</v>
          </cell>
          <cell r="U720">
            <v>443056.19764957268</v>
          </cell>
          <cell r="V720">
            <v>0</v>
          </cell>
        </row>
        <row r="721">
          <cell r="A721" t="str">
            <v>MECT150T</v>
          </cell>
          <cell r="B721">
            <v>335</v>
          </cell>
          <cell r="C721" t="str">
            <v>Máy ép cọc trước - lực ép 150T</v>
          </cell>
          <cell r="D721" t="str">
            <v>ca</v>
          </cell>
          <cell r="E721">
            <v>180</v>
          </cell>
          <cell r="F721">
            <v>22</v>
          </cell>
          <cell r="G721">
            <v>3.96</v>
          </cell>
          <cell r="H721">
            <v>5</v>
          </cell>
          <cell r="I721">
            <v>172000</v>
          </cell>
          <cell r="J721">
            <v>75</v>
          </cell>
          <cell r="K721" t="str">
            <v>Kwh</v>
          </cell>
          <cell r="L721">
            <v>530678.37899999996</v>
          </cell>
          <cell r="M721" t="str">
            <v>1x3/7+1x4/7</v>
          </cell>
          <cell r="N721">
            <v>199711.11111111109</v>
          </cell>
          <cell r="O721">
            <v>37840</v>
          </cell>
          <cell r="P721">
            <v>47777.777777777781</v>
          </cell>
          <cell r="Q721">
            <v>67125</v>
          </cell>
          <cell r="R721">
            <v>4698.75</v>
          </cell>
          <cell r="S721">
            <v>71823.75</v>
          </cell>
          <cell r="T721">
            <v>140628.46153846156</v>
          </cell>
          <cell r="U721">
            <v>497781.10042735044</v>
          </cell>
          <cell r="V721">
            <v>530678.37899999996</v>
          </cell>
          <cell r="W721">
            <v>483644</v>
          </cell>
        </row>
        <row r="722">
          <cell r="A722" t="str">
            <v>MECT200T</v>
          </cell>
          <cell r="B722">
            <v>336</v>
          </cell>
          <cell r="C722" t="str">
            <v>Máy ép cọc trước - lực ép 200T</v>
          </cell>
          <cell r="D722" t="str">
            <v>ca</v>
          </cell>
          <cell r="E722">
            <v>180</v>
          </cell>
          <cell r="F722">
            <v>22</v>
          </cell>
          <cell r="G722">
            <v>3.96</v>
          </cell>
          <cell r="H722">
            <v>5</v>
          </cell>
          <cell r="I722">
            <v>192000</v>
          </cell>
          <cell r="J722">
            <v>84</v>
          </cell>
          <cell r="K722" t="str">
            <v>Kwh</v>
          </cell>
          <cell r="L722">
            <v>578759.87400000007</v>
          </cell>
          <cell r="M722" t="str">
            <v>1x3/7+1x4/7</v>
          </cell>
          <cell r="N722">
            <v>222933.33333333334</v>
          </cell>
          <cell r="O722">
            <v>42239.999999999993</v>
          </cell>
          <cell r="P722">
            <v>53333.333333333336</v>
          </cell>
          <cell r="Q722">
            <v>75180</v>
          </cell>
          <cell r="R722">
            <v>5262.6</v>
          </cell>
          <cell r="S722">
            <v>80442.600000000006</v>
          </cell>
          <cell r="T722">
            <v>140628.46153846156</v>
          </cell>
          <cell r="U722">
            <v>539577.72820512811</v>
          </cell>
          <cell r="V722">
            <v>578759.87400000007</v>
          </cell>
          <cell r="W722">
            <v>527464</v>
          </cell>
        </row>
        <row r="723">
          <cell r="C723" t="str">
            <v xml:space="preserve">Máy ép cọc sau </v>
          </cell>
          <cell r="L723">
            <v>0</v>
          </cell>
          <cell r="V723">
            <v>0</v>
          </cell>
        </row>
        <row r="724">
          <cell r="A724" t="str">
            <v>MECS</v>
          </cell>
          <cell r="B724">
            <v>337</v>
          </cell>
          <cell r="C724" t="str">
            <v xml:space="preserve">Máy ép cọc sau </v>
          </cell>
          <cell r="D724" t="str">
            <v>ca</v>
          </cell>
          <cell r="E724">
            <v>160</v>
          </cell>
          <cell r="F724">
            <v>22</v>
          </cell>
          <cell r="G724">
            <v>3.96</v>
          </cell>
          <cell r="H724">
            <v>5</v>
          </cell>
          <cell r="I724">
            <v>52000</v>
          </cell>
          <cell r="J724">
            <v>36</v>
          </cell>
          <cell r="K724" t="str">
            <v>Kwh</v>
          </cell>
          <cell r="L724">
            <v>269051.18624999997</v>
          </cell>
          <cell r="M724" t="str">
            <v>1x3/7+1x4/7</v>
          </cell>
          <cell r="N724">
            <v>67925</v>
          </cell>
          <cell r="O724">
            <v>12869.999999999998</v>
          </cell>
          <cell r="P724">
            <v>16250</v>
          </cell>
          <cell r="Q724">
            <v>32220</v>
          </cell>
          <cell r="R724">
            <v>2255.4</v>
          </cell>
          <cell r="S724">
            <v>34475.4</v>
          </cell>
          <cell r="T724">
            <v>140628.46153846156</v>
          </cell>
          <cell r="U724">
            <v>272148.86153846153</v>
          </cell>
          <cell r="V724">
            <v>269051.18624999997</v>
          </cell>
          <cell r="W724">
            <v>245205</v>
          </cell>
        </row>
        <row r="725">
          <cell r="C725" t="str">
            <v>Sà lan công trình - trọng tải:</v>
          </cell>
          <cell r="L725">
            <v>0</v>
          </cell>
          <cell r="V725">
            <v>0</v>
          </cell>
        </row>
        <row r="726">
          <cell r="A726" t="str">
            <v>SL100T</v>
          </cell>
          <cell r="B726">
            <v>319</v>
          </cell>
          <cell r="C726" t="str">
            <v>100T</v>
          </cell>
          <cell r="D726" t="str">
            <v>ca</v>
          </cell>
          <cell r="E726">
            <v>260</v>
          </cell>
          <cell r="F726">
            <v>13</v>
          </cell>
          <cell r="G726">
            <v>5.85</v>
          </cell>
          <cell r="H726">
            <v>6</v>
          </cell>
          <cell r="I726">
            <v>352100</v>
          </cell>
          <cell r="L726">
            <v>0</v>
          </cell>
          <cell r="M726" t="str">
            <v>2 x thủy thủ 2/4</v>
          </cell>
          <cell r="N726">
            <v>352100</v>
          </cell>
          <cell r="O726">
            <v>79222.5</v>
          </cell>
          <cell r="P726">
            <v>81253.846153846156</v>
          </cell>
          <cell r="Q726">
            <v>0</v>
          </cell>
          <cell r="R726">
            <v>0</v>
          </cell>
          <cell r="S726">
            <v>0</v>
          </cell>
          <cell r="T726">
            <v>72058.846153846156</v>
          </cell>
          <cell r="U726">
            <v>584635.19230769225</v>
          </cell>
          <cell r="V726">
            <v>0</v>
          </cell>
        </row>
        <row r="727">
          <cell r="A727" t="str">
            <v>SL200T</v>
          </cell>
          <cell r="B727">
            <v>320</v>
          </cell>
          <cell r="C727" t="str">
            <v>200T</v>
          </cell>
          <cell r="D727" t="str">
            <v>ca</v>
          </cell>
          <cell r="E727">
            <v>260</v>
          </cell>
          <cell r="F727">
            <v>13</v>
          </cell>
          <cell r="G727">
            <v>5.85</v>
          </cell>
          <cell r="H727">
            <v>6</v>
          </cell>
          <cell r="I727">
            <v>517700</v>
          </cell>
          <cell r="L727">
            <v>508894.67475000001</v>
          </cell>
          <cell r="M727" t="str">
            <v>2 x thủy thủ 2/4</v>
          </cell>
          <cell r="N727">
            <v>517700</v>
          </cell>
          <cell r="O727">
            <v>116482.49999999999</v>
          </cell>
          <cell r="P727">
            <v>119469.23076923077</v>
          </cell>
          <cell r="Q727">
            <v>0</v>
          </cell>
          <cell r="R727">
            <v>0</v>
          </cell>
          <cell r="S727">
            <v>0</v>
          </cell>
          <cell r="T727">
            <v>72058.846153846156</v>
          </cell>
          <cell r="U727">
            <v>825710.57692307688</v>
          </cell>
          <cell r="V727">
            <v>508894.67475000001</v>
          </cell>
          <cell r="W727">
            <v>463791</v>
          </cell>
        </row>
        <row r="728">
          <cell r="A728" t="str">
            <v>SL250T</v>
          </cell>
          <cell r="B728">
            <v>321</v>
          </cell>
          <cell r="C728" t="str">
            <v>250T</v>
          </cell>
          <cell r="D728" t="str">
            <v>ca</v>
          </cell>
          <cell r="E728">
            <v>260</v>
          </cell>
          <cell r="F728">
            <v>13</v>
          </cell>
          <cell r="G728">
            <v>5.85</v>
          </cell>
          <cell r="H728">
            <v>6</v>
          </cell>
          <cell r="I728">
            <v>647100</v>
          </cell>
          <cell r="L728">
            <v>628204.1534999999</v>
          </cell>
          <cell r="M728" t="str">
            <v>2 x thủy thủ 2/4</v>
          </cell>
          <cell r="N728">
            <v>647100</v>
          </cell>
          <cell r="O728">
            <v>145597.5</v>
          </cell>
          <cell r="P728">
            <v>149330.76923076922</v>
          </cell>
          <cell r="Q728">
            <v>0</v>
          </cell>
          <cell r="R728">
            <v>0</v>
          </cell>
          <cell r="S728">
            <v>0</v>
          </cell>
          <cell r="T728">
            <v>72058.846153846156</v>
          </cell>
          <cell r="U728">
            <v>1014087.1153846154</v>
          </cell>
          <cell r="V728">
            <v>628204.1534999999</v>
          </cell>
          <cell r="W728">
            <v>572526</v>
          </cell>
        </row>
        <row r="729">
          <cell r="A729" t="str">
            <v>SL300T</v>
          </cell>
          <cell r="B729">
            <v>322</v>
          </cell>
          <cell r="C729" t="str">
            <v>300T</v>
          </cell>
          <cell r="D729" t="str">
            <v>ca</v>
          </cell>
          <cell r="E729">
            <v>260</v>
          </cell>
          <cell r="F729">
            <v>13</v>
          </cell>
          <cell r="G729">
            <v>5.85</v>
          </cell>
          <cell r="H729">
            <v>6</v>
          </cell>
          <cell r="I729">
            <v>777700</v>
          </cell>
          <cell r="L729">
            <v>748687.6897499999</v>
          </cell>
          <cell r="M729" t="str">
            <v>2 x thủy thủ 2/4</v>
          </cell>
          <cell r="N729">
            <v>777700</v>
          </cell>
          <cell r="O729">
            <v>174982.5</v>
          </cell>
          <cell r="P729">
            <v>179469.23076923078</v>
          </cell>
          <cell r="Q729">
            <v>0</v>
          </cell>
          <cell r="R729">
            <v>0</v>
          </cell>
          <cell r="S729">
            <v>0</v>
          </cell>
          <cell r="T729">
            <v>72058.846153846156</v>
          </cell>
          <cell r="U729">
            <v>1204210.576923077</v>
          </cell>
          <cell r="V729">
            <v>748687.6897499999</v>
          </cell>
          <cell r="W729">
            <v>682331</v>
          </cell>
        </row>
        <row r="730">
          <cell r="A730" t="str">
            <v>SL400T</v>
          </cell>
          <cell r="B730">
            <v>323</v>
          </cell>
          <cell r="C730" t="str">
            <v>400T</v>
          </cell>
          <cell r="D730" t="str">
            <v>ca</v>
          </cell>
          <cell r="E730">
            <v>260</v>
          </cell>
          <cell r="F730">
            <v>13</v>
          </cell>
          <cell r="G730">
            <v>5.46</v>
          </cell>
          <cell r="H730">
            <v>6</v>
          </cell>
          <cell r="I730">
            <v>867000</v>
          </cell>
          <cell r="L730">
            <v>1040175.4439999999</v>
          </cell>
          <cell r="M730" t="str">
            <v>2 x thủy thủ 2/4</v>
          </cell>
          <cell r="N730">
            <v>867000</v>
          </cell>
          <cell r="O730">
            <v>182070.00000000003</v>
          </cell>
          <cell r="P730">
            <v>200076.92307692306</v>
          </cell>
          <cell r="Q730">
            <v>0</v>
          </cell>
          <cell r="R730">
            <v>0</v>
          </cell>
          <cell r="S730">
            <v>0</v>
          </cell>
          <cell r="T730">
            <v>72058.846153846156</v>
          </cell>
          <cell r="U730">
            <v>1321205.7692307692</v>
          </cell>
          <cell r="V730">
            <v>1040175.4439999999</v>
          </cell>
          <cell r="W730">
            <v>947984</v>
          </cell>
        </row>
        <row r="731">
          <cell r="A731" t="str">
            <v>SL600T</v>
          </cell>
          <cell r="B731">
            <v>324</v>
          </cell>
          <cell r="C731" t="str">
            <v>600T</v>
          </cell>
          <cell r="D731" t="str">
            <v>ca</v>
          </cell>
          <cell r="E731">
            <v>260</v>
          </cell>
          <cell r="F731">
            <v>13</v>
          </cell>
          <cell r="G731">
            <v>5.46</v>
          </cell>
          <cell r="H731">
            <v>6</v>
          </cell>
          <cell r="I731">
            <v>1020000</v>
          </cell>
          <cell r="L731">
            <v>1376346.51</v>
          </cell>
          <cell r="M731" t="str">
            <v>2 x thủy thủ 2/4</v>
          </cell>
          <cell r="N731">
            <v>1020000</v>
          </cell>
          <cell r="O731">
            <v>214200</v>
          </cell>
          <cell r="P731">
            <v>235384.61538461538</v>
          </cell>
          <cell r="Q731">
            <v>0</v>
          </cell>
          <cell r="R731">
            <v>0</v>
          </cell>
          <cell r="S731">
            <v>0</v>
          </cell>
          <cell r="T731">
            <v>72058.846153846156</v>
          </cell>
          <cell r="U731">
            <v>1541643.4615384617</v>
          </cell>
          <cell r="V731">
            <v>1376346.51</v>
          </cell>
          <cell r="W731">
            <v>1254360</v>
          </cell>
        </row>
        <row r="732">
          <cell r="A732" t="str">
            <v>SL800T</v>
          </cell>
          <cell r="B732">
            <v>325</v>
          </cell>
          <cell r="C732" t="str">
            <v>800T</v>
          </cell>
          <cell r="D732" t="str">
            <v>ca</v>
          </cell>
          <cell r="E732">
            <v>260</v>
          </cell>
          <cell r="F732">
            <v>13</v>
          </cell>
          <cell r="G732">
            <v>5.2</v>
          </cell>
          <cell r="H732">
            <v>6</v>
          </cell>
          <cell r="I732">
            <v>1445000</v>
          </cell>
          <cell r="L732">
            <v>1712517.5759999999</v>
          </cell>
          <cell r="M732" t="str">
            <v>2 x thủy thủ 2/4</v>
          </cell>
          <cell r="N732">
            <v>1445000</v>
          </cell>
          <cell r="O732">
            <v>289000</v>
          </cell>
          <cell r="P732">
            <v>333461.53846153844</v>
          </cell>
          <cell r="Q732">
            <v>0</v>
          </cell>
          <cell r="R732">
            <v>0</v>
          </cell>
          <cell r="S732">
            <v>0</v>
          </cell>
          <cell r="T732">
            <v>72058.846153846156</v>
          </cell>
          <cell r="U732">
            <v>2139520.3846153845</v>
          </cell>
          <cell r="V732">
            <v>1712517.5759999999</v>
          </cell>
          <cell r="W732">
            <v>1560736</v>
          </cell>
        </row>
        <row r="733">
          <cell r="A733" t="str">
            <v>SL1000T</v>
          </cell>
          <cell r="B733">
            <v>326</v>
          </cell>
          <cell r="C733" t="str">
            <v>1000T</v>
          </cell>
          <cell r="D733" t="str">
            <v>ca</v>
          </cell>
          <cell r="E733">
            <v>260</v>
          </cell>
          <cell r="F733">
            <v>13</v>
          </cell>
          <cell r="G733">
            <v>5.2</v>
          </cell>
          <cell r="H733">
            <v>6</v>
          </cell>
          <cell r="I733">
            <v>1700000</v>
          </cell>
          <cell r="L733">
            <v>2504366.5384615385</v>
          </cell>
          <cell r="M733" t="str">
            <v>2 x thủy thủ 2/4</v>
          </cell>
          <cell r="N733">
            <v>1700000</v>
          </cell>
          <cell r="O733">
            <v>340000.00000000006</v>
          </cell>
          <cell r="P733">
            <v>392307.69230769231</v>
          </cell>
          <cell r="Q733">
            <v>0</v>
          </cell>
          <cell r="R733">
            <v>0</v>
          </cell>
          <cell r="S733">
            <v>0</v>
          </cell>
          <cell r="T733">
            <v>72058.846153846156</v>
          </cell>
          <cell r="U733">
            <v>2504366.5384615385</v>
          </cell>
          <cell r="V733">
            <v>0</v>
          </cell>
        </row>
        <row r="734">
          <cell r="C734" t="str">
            <v>Tàu kéo - công suất</v>
          </cell>
          <cell r="L734">
            <v>0</v>
          </cell>
          <cell r="V734">
            <v>0</v>
          </cell>
        </row>
        <row r="735">
          <cell r="A735" t="str">
            <v>TK-150CV</v>
          </cell>
          <cell r="B735">
            <v>327</v>
          </cell>
          <cell r="C735" t="str">
            <v>150 CV</v>
          </cell>
          <cell r="D735" t="str">
            <v>ca</v>
          </cell>
          <cell r="E735">
            <v>200</v>
          </cell>
          <cell r="F735">
            <v>11</v>
          </cell>
          <cell r="G735">
            <v>4.95</v>
          </cell>
          <cell r="H735">
            <v>6</v>
          </cell>
          <cell r="I735">
            <v>397700</v>
          </cell>
          <cell r="J735">
            <v>94.5</v>
          </cell>
          <cell r="K735" t="str">
            <v>lítdiezel</v>
          </cell>
          <cell r="L735">
            <v>1603690.1265</v>
          </cell>
          <cell r="M735" t="str">
            <v>1 T.tr 2/2</v>
          </cell>
          <cell r="N735">
            <v>207798.25</v>
          </cell>
          <cell r="O735">
            <v>98430.75</v>
          </cell>
          <cell r="P735">
            <v>119310</v>
          </cell>
          <cell r="Q735">
            <v>744374.61</v>
          </cell>
          <cell r="R735">
            <v>37218.730499999998</v>
          </cell>
          <cell r="S735">
            <v>781593.34049999993</v>
          </cell>
          <cell r="T735">
            <v>133556.53846153847</v>
          </cell>
          <cell r="U735">
            <v>1340688.8789615384</v>
          </cell>
          <cell r="V735">
            <v>1603690.1265</v>
          </cell>
          <cell r="W735">
            <v>1461554</v>
          </cell>
        </row>
        <row r="736">
          <cell r="A736" t="str">
            <v>TK-360CV</v>
          </cell>
          <cell r="B736">
            <v>328</v>
          </cell>
          <cell r="C736" t="str">
            <v>360 CV</v>
          </cell>
          <cell r="D736" t="str">
            <v>ca</v>
          </cell>
          <cell r="E736">
            <v>200</v>
          </cell>
          <cell r="F736">
            <v>11</v>
          </cell>
          <cell r="G736">
            <v>4.95</v>
          </cell>
          <cell r="H736">
            <v>6</v>
          </cell>
          <cell r="I736">
            <v>576000</v>
          </cell>
          <cell r="J736">
            <v>201.6</v>
          </cell>
          <cell r="K736" t="str">
            <v>lítdiezel</v>
          </cell>
          <cell r="L736">
            <v>2602192.0154999997</v>
          </cell>
          <cell r="M736" t="str">
            <v>1 T.tr 2/2</v>
          </cell>
          <cell r="N736">
            <v>300960</v>
          </cell>
          <cell r="O736">
            <v>142560</v>
          </cell>
          <cell r="P736">
            <v>172800</v>
          </cell>
          <cell r="Q736">
            <v>1587999.1679999998</v>
          </cell>
          <cell r="R736">
            <v>79399.958400000003</v>
          </cell>
          <cell r="S736">
            <v>1667399.1264</v>
          </cell>
          <cell r="T736">
            <v>133556.53846153847</v>
          </cell>
          <cell r="U736">
            <v>2417275.6648615384</v>
          </cell>
          <cell r="V736">
            <v>2602192.0154999997</v>
          </cell>
          <cell r="W736">
            <v>2371558</v>
          </cell>
        </row>
        <row r="737">
          <cell r="A737" t="str">
            <v>TK-600CV</v>
          </cell>
          <cell r="B737">
            <v>329</v>
          </cell>
          <cell r="C737" t="str">
            <v>600CV</v>
          </cell>
          <cell r="D737" t="str">
            <v>ca</v>
          </cell>
          <cell r="E737">
            <v>200</v>
          </cell>
          <cell r="F737">
            <v>11</v>
          </cell>
          <cell r="G737">
            <v>4.2</v>
          </cell>
          <cell r="H737">
            <v>6</v>
          </cell>
          <cell r="I737">
            <v>856401</v>
          </cell>
          <cell r="J737">
            <v>315</v>
          </cell>
          <cell r="K737" t="str">
            <v>kgdiezel</v>
          </cell>
          <cell r="L737">
            <v>3948208.341</v>
          </cell>
          <cell r="M737" t="str">
            <v>1 thuyền trưởng 1/2 + thuyền phó I 1/2 + 1 máy I 1/2 + 2 thợ máy (1x2/4+1x3/4) + 2 thuỷ thủ (1x2/4+1x3/4)</v>
          </cell>
          <cell r="N737">
            <v>447469.5224999999</v>
          </cell>
          <cell r="O737">
            <v>179844.21000000005</v>
          </cell>
          <cell r="P737">
            <v>256920.3</v>
          </cell>
          <cell r="Q737">
            <v>2303664.3000000003</v>
          </cell>
          <cell r="R737">
            <v>0</v>
          </cell>
          <cell r="S737">
            <v>2303664.3000000003</v>
          </cell>
          <cell r="T737">
            <v>635912.30769230763</v>
          </cell>
          <cell r="U737">
            <v>3823810.640192308</v>
          </cell>
          <cell r="V737">
            <v>3948208.341</v>
          </cell>
          <cell r="W737">
            <v>3598276</v>
          </cell>
        </row>
        <row r="738">
          <cell r="C738" t="str">
            <v>Ca nô - công suất:</v>
          </cell>
          <cell r="L738">
            <v>0</v>
          </cell>
        </row>
        <row r="739">
          <cell r="A739" t="str">
            <v>CN-15CV</v>
          </cell>
          <cell r="B739">
            <v>330</v>
          </cell>
          <cell r="C739" t="str">
            <v>15CV</v>
          </cell>
          <cell r="D739" t="str">
            <v>ca</v>
          </cell>
          <cell r="E739">
            <v>200</v>
          </cell>
          <cell r="F739">
            <v>12</v>
          </cell>
          <cell r="G739">
            <v>6</v>
          </cell>
          <cell r="H739">
            <v>6</v>
          </cell>
          <cell r="I739">
            <v>61200</v>
          </cell>
          <cell r="J739">
            <v>3.15</v>
          </cell>
          <cell r="K739" t="str">
            <v>lítdiezel</v>
          </cell>
          <cell r="L739">
            <v>0</v>
          </cell>
          <cell r="M739" t="str">
            <v>1 T.tr 1/2</v>
          </cell>
          <cell r="N739">
            <v>34884</v>
          </cell>
          <cell r="O739">
            <v>18360</v>
          </cell>
          <cell r="P739">
            <v>18360</v>
          </cell>
          <cell r="Q739">
            <v>24812.486999999997</v>
          </cell>
          <cell r="R739">
            <v>1240.62435</v>
          </cell>
          <cell r="S739">
            <v>26053.111349999999</v>
          </cell>
          <cell r="T739">
            <v>128758.84615384616</v>
          </cell>
          <cell r="U739">
            <v>226415.95750384615</v>
          </cell>
          <cell r="V739">
            <v>0</v>
          </cell>
        </row>
        <row r="740">
          <cell r="A740" t="str">
            <v>CN-23CV</v>
          </cell>
          <cell r="B740">
            <v>331</v>
          </cell>
          <cell r="C740" t="str">
            <v>23CV</v>
          </cell>
          <cell r="D740" t="str">
            <v>ca</v>
          </cell>
          <cell r="E740">
            <v>200</v>
          </cell>
          <cell r="F740">
            <v>12</v>
          </cell>
          <cell r="G740">
            <v>6</v>
          </cell>
          <cell r="H740">
            <v>6</v>
          </cell>
          <cell r="I740">
            <v>67150</v>
          </cell>
          <cell r="J740">
            <v>4.83</v>
          </cell>
          <cell r="K740" t="str">
            <v>lítdiezel</v>
          </cell>
          <cell r="L740">
            <v>201971.90474999999</v>
          </cell>
          <cell r="M740" t="str">
            <v>1 T.tr 1/2</v>
          </cell>
          <cell r="N740">
            <v>38275.499999999993</v>
          </cell>
          <cell r="O740">
            <v>20145</v>
          </cell>
          <cell r="P740">
            <v>20145</v>
          </cell>
          <cell r="Q740">
            <v>38045.813399999999</v>
          </cell>
          <cell r="R740">
            <v>1902.2906700000001</v>
          </cell>
          <cell r="S740">
            <v>39948.104070000001</v>
          </cell>
          <cell r="T740">
            <v>128758.84615384616</v>
          </cell>
          <cell r="U740">
            <v>247272.45022384616</v>
          </cell>
          <cell r="V740">
            <v>201971.90474999999</v>
          </cell>
          <cell r="W740">
            <v>184071</v>
          </cell>
        </row>
        <row r="741">
          <cell r="A741" t="str">
            <v>CN-30CV</v>
          </cell>
          <cell r="B741">
            <v>332</v>
          </cell>
          <cell r="C741" t="str">
            <v>30CV</v>
          </cell>
          <cell r="D741" t="str">
            <v>ca</v>
          </cell>
          <cell r="E741">
            <v>200</v>
          </cell>
          <cell r="F741">
            <v>12</v>
          </cell>
          <cell r="G741">
            <v>5.4</v>
          </cell>
          <cell r="H741">
            <v>6</v>
          </cell>
          <cell r="I741">
            <v>72900</v>
          </cell>
          <cell r="J741">
            <v>6.3</v>
          </cell>
          <cell r="K741" t="str">
            <v>lítdiezel</v>
          </cell>
          <cell r="L741">
            <v>216151.66649999999</v>
          </cell>
          <cell r="M741" t="str">
            <v>1 T.tr 1/2</v>
          </cell>
          <cell r="N741">
            <v>41553.000000000007</v>
          </cell>
          <cell r="O741">
            <v>19683.000000000004</v>
          </cell>
          <cell r="P741">
            <v>21870</v>
          </cell>
          <cell r="Q741">
            <v>49624.973999999995</v>
          </cell>
          <cell r="R741">
            <v>2481.2487000000001</v>
          </cell>
          <cell r="S741">
            <v>52106.222699999998</v>
          </cell>
          <cell r="T741">
            <v>128758.84615384616</v>
          </cell>
          <cell r="U741">
            <v>263971.06885384617</v>
          </cell>
          <cell r="V741">
            <v>216151.66649999999</v>
          </cell>
          <cell r="W741">
            <v>196994</v>
          </cell>
        </row>
        <row r="742">
          <cell r="A742" t="str">
            <v>CN-55CV</v>
          </cell>
          <cell r="B742">
            <v>333</v>
          </cell>
          <cell r="C742" t="str">
            <v>55CV</v>
          </cell>
          <cell r="D742" t="str">
            <v>ca</v>
          </cell>
          <cell r="E742">
            <v>200</v>
          </cell>
          <cell r="F742">
            <v>12</v>
          </cell>
          <cell r="G742">
            <v>5.4</v>
          </cell>
          <cell r="H742">
            <v>6</v>
          </cell>
          <cell r="I742">
            <v>93600</v>
          </cell>
          <cell r="J742">
            <v>9.9</v>
          </cell>
          <cell r="K742" t="str">
            <v>lítdiezel</v>
          </cell>
          <cell r="L742">
            <v>323922.46424999996</v>
          </cell>
          <cell r="M742" t="str">
            <v>1 T.tr 1/2+1 thủy thủ 2/4</v>
          </cell>
          <cell r="N742">
            <v>53352</v>
          </cell>
          <cell r="O742">
            <v>25272.000000000004</v>
          </cell>
          <cell r="P742">
            <v>28080</v>
          </cell>
          <cell r="Q742">
            <v>77982.101999999999</v>
          </cell>
          <cell r="R742">
            <v>3899.1051000000002</v>
          </cell>
          <cell r="S742">
            <v>81881.2071</v>
          </cell>
          <cell r="T742">
            <v>200817.69230769231</v>
          </cell>
          <cell r="U742">
            <v>389402.89940769231</v>
          </cell>
          <cell r="V742">
            <v>323922.46424999996</v>
          </cell>
          <cell r="W742">
            <v>295213</v>
          </cell>
        </row>
        <row r="743">
          <cell r="A743" t="str">
            <v>CN-75CV</v>
          </cell>
          <cell r="B743">
            <v>334</v>
          </cell>
          <cell r="C743" t="str">
            <v>75CV</v>
          </cell>
          <cell r="D743" t="str">
            <v>ca</v>
          </cell>
          <cell r="E743">
            <v>200</v>
          </cell>
          <cell r="F743">
            <v>11</v>
          </cell>
          <cell r="G743">
            <v>4.62</v>
          </cell>
          <cell r="H743">
            <v>6</v>
          </cell>
          <cell r="I743">
            <v>134000</v>
          </cell>
          <cell r="J743">
            <v>13.5</v>
          </cell>
          <cell r="K743" t="str">
            <v>lítdiezel</v>
          </cell>
          <cell r="L743">
            <v>376025.38049999997</v>
          </cell>
          <cell r="M743" t="str">
            <v>1 T.tr 1/2+1 thủy thủ 2/4</v>
          </cell>
          <cell r="N743">
            <v>70015</v>
          </cell>
          <cell r="O743">
            <v>30954</v>
          </cell>
          <cell r="P743">
            <v>40200</v>
          </cell>
          <cell r="Q743">
            <v>106339.23</v>
          </cell>
          <cell r="R743">
            <v>5316.9615000000003</v>
          </cell>
          <cell r="S743">
            <v>111656.1915</v>
          </cell>
          <cell r="T743">
            <v>200817.69230769231</v>
          </cell>
          <cell r="U743">
            <v>453642.88380769233</v>
          </cell>
          <cell r="V743">
            <v>376025.38049999997</v>
          </cell>
          <cell r="W743">
            <v>342698</v>
          </cell>
        </row>
        <row r="744">
          <cell r="A744" t="str">
            <v>CN-90CV</v>
          </cell>
          <cell r="B744">
            <v>335</v>
          </cell>
          <cell r="C744" t="str">
            <v>90CV</v>
          </cell>
          <cell r="D744" t="str">
            <v>ca</v>
          </cell>
          <cell r="E744">
            <v>200</v>
          </cell>
          <cell r="F744">
            <v>11</v>
          </cell>
          <cell r="G744">
            <v>4.62</v>
          </cell>
          <cell r="H744">
            <v>6</v>
          </cell>
          <cell r="I744">
            <v>174600</v>
          </cell>
          <cell r="J744">
            <v>16.2</v>
          </cell>
          <cell r="K744" t="str">
            <v>lítdiezel</v>
          </cell>
          <cell r="L744">
            <v>0</v>
          </cell>
          <cell r="M744" t="str">
            <v>1 T.tr 1/2+1 thủy thủ 2/4</v>
          </cell>
          <cell r="N744">
            <v>91228.5</v>
          </cell>
          <cell r="O744">
            <v>40332.6</v>
          </cell>
          <cell r="P744">
            <v>52380</v>
          </cell>
          <cell r="Q744">
            <v>127607.07599999999</v>
          </cell>
          <cell r="R744">
            <v>6380.3537999999999</v>
          </cell>
          <cell r="S744">
            <v>133987.42979999998</v>
          </cell>
          <cell r="T744">
            <v>200817.69230769231</v>
          </cell>
          <cell r="U744">
            <v>518746.22210769233</v>
          </cell>
          <cell r="V744">
            <v>0</v>
          </cell>
        </row>
        <row r="745">
          <cell r="A745" t="str">
            <v>CN-120CV</v>
          </cell>
          <cell r="B745">
            <v>336</v>
          </cell>
          <cell r="C745" t="str">
            <v>120CV</v>
          </cell>
          <cell r="D745" t="str">
            <v>ca</v>
          </cell>
          <cell r="E745">
            <v>200</v>
          </cell>
          <cell r="F745">
            <v>11</v>
          </cell>
          <cell r="G745">
            <v>4.62</v>
          </cell>
          <cell r="H745">
            <v>6</v>
          </cell>
          <cell r="I745">
            <v>214000</v>
          </cell>
          <cell r="J745">
            <v>18</v>
          </cell>
          <cell r="K745" t="str">
            <v>lítdiezel</v>
          </cell>
          <cell r="L745">
            <v>468493.92974999995</v>
          </cell>
          <cell r="M745" t="str">
            <v>1 T.tr 1/2+1 thủy thủ 2/4</v>
          </cell>
          <cell r="N745">
            <v>111815</v>
          </cell>
          <cell r="O745">
            <v>49434</v>
          </cell>
          <cell r="P745">
            <v>64200</v>
          </cell>
          <cell r="Q745">
            <v>141785.63999999998</v>
          </cell>
          <cell r="R745">
            <v>7089.2819999999992</v>
          </cell>
          <cell r="S745">
            <v>148874.92199999999</v>
          </cell>
          <cell r="T745">
            <v>200817.69230769231</v>
          </cell>
          <cell r="U745">
            <v>575141.61430769227</v>
          </cell>
          <cell r="V745">
            <v>468493.92974999995</v>
          </cell>
          <cell r="W745">
            <v>426971</v>
          </cell>
        </row>
        <row r="746">
          <cell r="C746" t="str">
            <v>Xe nâng - chiều cao nâng:</v>
          </cell>
          <cell r="L746">
            <v>0</v>
          </cell>
        </row>
        <row r="747">
          <cell r="A747" t="str">
            <v>XN-12</v>
          </cell>
          <cell r="B747">
            <v>330</v>
          </cell>
          <cell r="C747" t="str">
            <v>12m</v>
          </cell>
          <cell r="D747" t="str">
            <v>ca</v>
          </cell>
          <cell r="E747">
            <v>260</v>
          </cell>
          <cell r="F747">
            <v>14</v>
          </cell>
          <cell r="G747">
            <v>4.0199999999999996</v>
          </cell>
          <cell r="H747">
            <v>5</v>
          </cell>
          <cell r="I747">
            <v>370000</v>
          </cell>
          <cell r="J747">
            <v>25.2</v>
          </cell>
          <cell r="K747" t="str">
            <v>lítdiezel</v>
          </cell>
          <cell r="L747">
            <v>707003.16225000005</v>
          </cell>
          <cell r="M747" t="str">
            <v>1x3/7+1x5/7</v>
          </cell>
          <cell r="N747">
            <v>189269.23076923081</v>
          </cell>
          <cell r="O747">
            <v>57207.692307692298</v>
          </cell>
          <cell r="P747">
            <v>71153.846153846156</v>
          </cell>
          <cell r="Q747">
            <v>198499.89599999998</v>
          </cell>
          <cell r="R747">
            <v>9924.9948000000004</v>
          </cell>
          <cell r="S747">
            <v>208424.89079999999</v>
          </cell>
          <cell r="T747">
            <v>151096.15384615384</v>
          </cell>
          <cell r="U747">
            <v>677151.81387692306</v>
          </cell>
          <cell r="V747">
            <v>707003.16225000005</v>
          </cell>
          <cell r="W747">
            <v>644341</v>
          </cell>
        </row>
        <row r="748">
          <cell r="A748" t="str">
            <v>XN-18</v>
          </cell>
          <cell r="B748">
            <v>331</v>
          </cell>
          <cell r="C748" t="str">
            <v>18m</v>
          </cell>
          <cell r="D748" t="str">
            <v>ca</v>
          </cell>
          <cell r="E748">
            <v>260</v>
          </cell>
          <cell r="F748">
            <v>14</v>
          </cell>
          <cell r="G748">
            <v>3.81</v>
          </cell>
          <cell r="H748">
            <v>5</v>
          </cell>
          <cell r="I748">
            <v>518000</v>
          </cell>
          <cell r="J748">
            <v>29.4</v>
          </cell>
          <cell r="K748" t="str">
            <v>lítdiezel</v>
          </cell>
          <cell r="L748">
            <v>876572.17724999995</v>
          </cell>
          <cell r="M748" t="str">
            <v>1x3/7+1x5/7</v>
          </cell>
          <cell r="N748">
            <v>264976.92307692306</v>
          </cell>
          <cell r="O748">
            <v>75906.923076923078</v>
          </cell>
          <cell r="P748">
            <v>99615.38461538461</v>
          </cell>
          <cell r="Q748">
            <v>231583.21199999997</v>
          </cell>
          <cell r="R748">
            <v>11579.160599999999</v>
          </cell>
          <cell r="S748">
            <v>243162.37259999997</v>
          </cell>
          <cell r="T748">
            <v>151096.15384615384</v>
          </cell>
          <cell r="U748">
            <v>834757.75721538463</v>
          </cell>
          <cell r="V748">
            <v>876572.17724999995</v>
          </cell>
          <cell r="W748">
            <v>798881</v>
          </cell>
        </row>
        <row r="749">
          <cell r="A749" t="str">
            <v>XN-24</v>
          </cell>
          <cell r="B749">
            <v>332</v>
          </cell>
          <cell r="C749" t="str">
            <v>24m</v>
          </cell>
          <cell r="D749" t="str">
            <v>ca</v>
          </cell>
          <cell r="E749">
            <v>260</v>
          </cell>
          <cell r="F749">
            <v>14</v>
          </cell>
          <cell r="G749">
            <v>3.81</v>
          </cell>
          <cell r="H749">
            <v>5</v>
          </cell>
          <cell r="I749">
            <v>673400</v>
          </cell>
          <cell r="J749">
            <v>32.549999999999997</v>
          </cell>
          <cell r="K749" t="str">
            <v>lítdiezel</v>
          </cell>
          <cell r="L749">
            <v>1047636.7439999999</v>
          </cell>
          <cell r="M749" t="str">
            <v>1x3/7+1x5/7</v>
          </cell>
          <cell r="N749">
            <v>344470</v>
          </cell>
          <cell r="O749">
            <v>98679</v>
          </cell>
          <cell r="P749">
            <v>129500</v>
          </cell>
          <cell r="Q749">
            <v>256395.69899999996</v>
          </cell>
          <cell r="R749">
            <v>12819.784949999999</v>
          </cell>
          <cell r="S749">
            <v>269215.48394999997</v>
          </cell>
          <cell r="T749">
            <v>151096.15384615384</v>
          </cell>
          <cell r="U749">
            <v>992960.6377961539</v>
          </cell>
          <cell r="V749">
            <v>1047636.7439999999</v>
          </cell>
          <cell r="W749">
            <v>954784</v>
          </cell>
        </row>
        <row r="750">
          <cell r="C750" t="str">
            <v>Tàu cuốc sông - công suất:</v>
          </cell>
          <cell r="L750">
            <v>0</v>
          </cell>
        </row>
        <row r="751">
          <cell r="A751" t="str">
            <v>TC495CV</v>
          </cell>
          <cell r="B751">
            <v>333</v>
          </cell>
          <cell r="C751" t="str">
            <v>Tàu cuốc - công suất 495CV</v>
          </cell>
          <cell r="D751" t="str">
            <v>ca</v>
          </cell>
          <cell r="E751">
            <v>260</v>
          </cell>
          <cell r="F751">
            <v>7.5</v>
          </cell>
          <cell r="G751">
            <v>5.12</v>
          </cell>
          <cell r="H751">
            <v>6</v>
          </cell>
          <cell r="I751">
            <v>9364400</v>
          </cell>
          <cell r="J751">
            <v>519.75</v>
          </cell>
          <cell r="K751" t="str">
            <v>lítdiezel</v>
          </cell>
          <cell r="L751">
            <v>9102123.2609999999</v>
          </cell>
          <cell r="M751" t="str">
            <v>1 thuyền trưởng 2/2+1 thuyền phó 2/2+1 máy trưởng 2/2+1 máy hai 2/2+1 điện trưởng 2/2+1 kỹ thuật viên cuốc I 2/2+2 kỹ thuật viên cuốc II 2/2+4 thợ máy (3x3/4+1x4/4)+4 thủy thủ (3x3/4+1x4/4)</v>
          </cell>
          <cell r="N751">
            <v>2566205.7692307695</v>
          </cell>
          <cell r="O751">
            <v>1844066.4615384615</v>
          </cell>
          <cell r="P751">
            <v>2161015.3846153845</v>
          </cell>
          <cell r="Q751">
            <v>4094060.355</v>
          </cell>
          <cell r="R751">
            <v>204703.01775</v>
          </cell>
          <cell r="S751">
            <v>4298763.3727500001</v>
          </cell>
          <cell r="T751">
            <v>1314567.6923076923</v>
          </cell>
          <cell r="U751">
            <v>12184618.680442307</v>
          </cell>
          <cell r="V751">
            <v>9102123.2609999999</v>
          </cell>
          <cell r="W751">
            <v>8295396</v>
          </cell>
        </row>
        <row r="752">
          <cell r="C752" t="str">
            <v>Tàu cuốc biển - công suất:</v>
          </cell>
          <cell r="L752">
            <v>0</v>
          </cell>
        </row>
        <row r="753">
          <cell r="A753" t="str">
            <v>TC2085CV</v>
          </cell>
          <cell r="B753">
            <v>334</v>
          </cell>
          <cell r="C753" t="str">
            <v>Tàu cuốc - công suất 2085CV</v>
          </cell>
          <cell r="D753" t="str">
            <v>ca</v>
          </cell>
          <cell r="E753">
            <v>260</v>
          </cell>
          <cell r="F753">
            <v>7.5</v>
          </cell>
          <cell r="G753">
            <v>4.5</v>
          </cell>
          <cell r="H753">
            <v>6</v>
          </cell>
          <cell r="I753">
            <v>28875000</v>
          </cell>
          <cell r="J753">
            <v>1751.4</v>
          </cell>
          <cell r="K753" t="str">
            <v>lítdiezel</v>
          </cell>
          <cell r="L753">
            <v>26665227.954749998</v>
          </cell>
          <cell r="M753" t="str">
            <v>1 thuyền trưởng 2/2+1 thuyền phó 2/2+1 máy trưởng 2/2+1 máy hai 2/2+1 điện trưởng 2/2+1 kỹ thuật viên cuốc I 2/2+2 kỹ thuật viên cuốc II 2/2+4 thợ máy (3x3/4+1x4/4)+4 thủy thủ (3x3/4+1x4/4)</v>
          </cell>
          <cell r="N753">
            <v>7912860.576923077</v>
          </cell>
          <cell r="O753">
            <v>4997596.153846154</v>
          </cell>
          <cell r="P753">
            <v>6663461.538461538</v>
          </cell>
          <cell r="Q753">
            <v>13795742.772</v>
          </cell>
          <cell r="R753">
            <v>689787.13860000006</v>
          </cell>
          <cell r="S753">
            <v>14485529.910599999</v>
          </cell>
          <cell r="T753">
            <v>1314567.6923076923</v>
          </cell>
          <cell r="U753">
            <v>35374015.872138463</v>
          </cell>
          <cell r="V753">
            <v>26665227.954749998</v>
          </cell>
          <cell r="W753">
            <v>24301871</v>
          </cell>
        </row>
        <row r="754">
          <cell r="C754" t="str">
            <v>Tàu hút bùn - công suất:</v>
          </cell>
          <cell r="L754">
            <v>0</v>
          </cell>
        </row>
        <row r="755">
          <cell r="A755" t="str">
            <v>THB150CV</v>
          </cell>
          <cell r="B755">
            <v>335</v>
          </cell>
          <cell r="C755" t="str">
            <v>Tàu hút bùn - công suất 150CV</v>
          </cell>
          <cell r="D755" t="str">
            <v>ca</v>
          </cell>
          <cell r="E755">
            <v>260</v>
          </cell>
          <cell r="F755">
            <v>10</v>
          </cell>
          <cell r="G755">
            <v>6</v>
          </cell>
          <cell r="H755">
            <v>6</v>
          </cell>
          <cell r="I755">
            <v>1151400</v>
          </cell>
          <cell r="J755">
            <v>157.5</v>
          </cell>
          <cell r="K755" t="str">
            <v>lítdiezel</v>
          </cell>
          <cell r="L755">
            <v>0</v>
          </cell>
          <cell r="M755" t="str">
            <v>1 máy trưởng 2/2 + 1 kỹ thuật viên cuốc I 2/2 + 2kỹ thuật viên cuốc II 2/2 + 2 thợ máy (1x2/4+1x4/4) + 2 thuỷ thủ(1x2/4+1x3/4)</v>
          </cell>
          <cell r="N755">
            <v>420703.84615384613</v>
          </cell>
          <cell r="O755">
            <v>265707.69230769231</v>
          </cell>
          <cell r="P755">
            <v>265707.69230769231</v>
          </cell>
          <cell r="Q755">
            <v>1240624.3499999999</v>
          </cell>
          <cell r="R755">
            <v>62031.217499999999</v>
          </cell>
          <cell r="S755">
            <v>1302655.5674999999</v>
          </cell>
          <cell r="T755">
            <v>765325.38461538474</v>
          </cell>
          <cell r="U755">
            <v>3020100.1828846158</v>
          </cell>
          <cell r="V755">
            <v>0</v>
          </cell>
        </row>
        <row r="756">
          <cell r="A756" t="str">
            <v>THB300CV</v>
          </cell>
          <cell r="B756">
            <v>336</v>
          </cell>
          <cell r="C756" t="str">
            <v>Tàu hút bùn - công suất 300CV</v>
          </cell>
          <cell r="D756" t="str">
            <v>ca</v>
          </cell>
          <cell r="E756">
            <v>260</v>
          </cell>
          <cell r="F756">
            <v>10</v>
          </cell>
          <cell r="G756">
            <v>6</v>
          </cell>
          <cell r="H756">
            <v>6</v>
          </cell>
          <cell r="I756">
            <v>1636600</v>
          </cell>
          <cell r="J756">
            <v>304.5</v>
          </cell>
          <cell r="K756" t="str">
            <v>lítdiezel</v>
          </cell>
          <cell r="L756">
            <v>0</v>
          </cell>
          <cell r="M756" t="str">
            <v>1 thuyền trưởng 1/2 + 1 thuyền phó1/2 + 1 kỹ thuật viên cuốc I 2/2 + 1kỹ thuật viên cuốc II 2/2 + 2 thợ máy (1x3/4+1x4/4) + 2 thuỷ thủ(1x2/4+1x3/4)</v>
          </cell>
          <cell r="N756">
            <v>597988.46153846162</v>
          </cell>
          <cell r="O756">
            <v>377676.92307692306</v>
          </cell>
          <cell r="P756">
            <v>377676.92307692306</v>
          </cell>
          <cell r="Q756">
            <v>2398540.4099999997</v>
          </cell>
          <cell r="R756">
            <v>119927.02049999998</v>
          </cell>
          <cell r="S756">
            <v>2518467.4304999998</v>
          </cell>
          <cell r="T756">
            <v>894084.23076923087</v>
          </cell>
          <cell r="U756">
            <v>4765893.9689615387</v>
          </cell>
          <cell r="V756">
            <v>0</v>
          </cell>
        </row>
        <row r="757">
          <cell r="A757" t="str">
            <v>THB585CV</v>
          </cell>
          <cell r="B757">
            <v>337</v>
          </cell>
          <cell r="C757" t="str">
            <v>Tàu hút bùn - công suất 585CV</v>
          </cell>
          <cell r="D757" t="str">
            <v>ca</v>
          </cell>
          <cell r="E757">
            <v>260</v>
          </cell>
          <cell r="F757">
            <v>10</v>
          </cell>
          <cell r="G757">
            <v>4.13</v>
          </cell>
          <cell r="H757">
            <v>6</v>
          </cell>
          <cell r="I757">
            <v>6404625</v>
          </cell>
          <cell r="J757">
            <v>573.29999999999995</v>
          </cell>
          <cell r="K757" t="str">
            <v>lítdiezel</v>
          </cell>
          <cell r="L757">
            <v>9291385.7190000005</v>
          </cell>
          <cell r="M757" t="str">
            <v>1 thuyền trưởng 2/2 + 1 thuyền phó2/2 + 1 máy trưởng 2/2 + 1 kỹ thuật viên cuốc I 2/2 + 1kỹ thuật viên cuốc II 2/2 + 2 thợ máy (1x3/4+1x4/4) + 4 thuỷ thủ(3x3/4+1x4/4)</v>
          </cell>
          <cell r="N757">
            <v>2340151.4423076925</v>
          </cell>
          <cell r="O757">
            <v>1017350.0480769229</v>
          </cell>
          <cell r="P757">
            <v>1477990.3846153845</v>
          </cell>
          <cell r="Q757">
            <v>4515872.6339999996</v>
          </cell>
          <cell r="R757">
            <v>225793.6317</v>
          </cell>
          <cell r="S757">
            <v>4741666.2656999994</v>
          </cell>
          <cell r="T757">
            <v>794111.5384615385</v>
          </cell>
          <cell r="U757">
            <v>10371269.679161537</v>
          </cell>
          <cell r="V757">
            <v>9291385.7190000005</v>
          </cell>
          <cell r="W757">
            <v>8467884</v>
          </cell>
        </row>
        <row r="758">
          <cell r="A758" t="str">
            <v>THB900CV</v>
          </cell>
          <cell r="B758">
            <v>338</v>
          </cell>
          <cell r="C758" t="str">
            <v>Tàu hút bùn - công suất 900CV</v>
          </cell>
          <cell r="D758" t="str">
            <v>ca</v>
          </cell>
          <cell r="E758">
            <v>260</v>
          </cell>
          <cell r="F758">
            <v>7.5</v>
          </cell>
          <cell r="G758">
            <v>4.0999999999999996</v>
          </cell>
          <cell r="H758">
            <v>6</v>
          </cell>
          <cell r="I758">
            <v>8265050</v>
          </cell>
          <cell r="J758">
            <v>756</v>
          </cell>
          <cell r="K758" t="str">
            <v>lítdiezel</v>
          </cell>
          <cell r="L758">
            <v>0</v>
          </cell>
          <cell r="M758" t="str">
            <v>1 thuyền trưởng 2/2 + 1 thuyền phó2/2 + 1 máy trưởng 2/2 + 1 kỹ thuật viên cuốc I 2/2 + 1kỹ thuật viên cuốc II 2/2 + 2 thợ máy (1x3/4+1x4/4) + 4 thuỷ thủ(3x3/4+1x4/4)</v>
          </cell>
          <cell r="N758">
            <v>2264941.5865384615</v>
          </cell>
          <cell r="O758">
            <v>1303334.8076923075</v>
          </cell>
          <cell r="P758">
            <v>1907319.2307692308</v>
          </cell>
          <cell r="Q758">
            <v>5954996.8799999999</v>
          </cell>
          <cell r="R758">
            <v>297749.84399999998</v>
          </cell>
          <cell r="S758">
            <v>6252746.7239999995</v>
          </cell>
          <cell r="T758">
            <v>794111.5384615385</v>
          </cell>
          <cell r="U758">
            <v>12522453.887461537</v>
          </cell>
          <cell r="V758">
            <v>0</v>
          </cell>
        </row>
        <row r="759">
          <cell r="A759" t="str">
            <v>THB1200CV</v>
          </cell>
          <cell r="B759">
            <v>339</v>
          </cell>
          <cell r="C759" t="str">
            <v>Tàu hút bùn - công suất 1200CV</v>
          </cell>
          <cell r="D759" t="str">
            <v>ca</v>
          </cell>
          <cell r="E759">
            <v>260</v>
          </cell>
          <cell r="F759">
            <v>7.5</v>
          </cell>
          <cell r="G759">
            <v>3.75</v>
          </cell>
          <cell r="H759">
            <v>6</v>
          </cell>
          <cell r="I759">
            <v>16762935</v>
          </cell>
          <cell r="J759">
            <v>1008</v>
          </cell>
          <cell r="K759" t="str">
            <v>lítdiezel</v>
          </cell>
          <cell r="L759">
            <v>19131057.38775</v>
          </cell>
          <cell r="M759" t="str">
            <v>1 thuyền trưởng 2/2 + 1 thuyền phó2/2 + 1 máy trưởng 2/2 + 1 máy hai 2/2 + 1 điện trưởng 2/2 + 1 kỹ thuật viên cuốc I 2/2 + 1kỹ thuật viên cuốc II 2/2 + 6 thợ máy (5x3/4+1x4/4) + 2 thuỷ thủ(1x3/4+1x4/4)</v>
          </cell>
          <cell r="N759">
            <v>4593688.9182692301</v>
          </cell>
          <cell r="O759">
            <v>2417731.0096153845</v>
          </cell>
          <cell r="P759">
            <v>3868369.6153846155</v>
          </cell>
          <cell r="Q759">
            <v>7939995.8399999999</v>
          </cell>
          <cell r="R759">
            <v>396999.79200000002</v>
          </cell>
          <cell r="S759">
            <v>8336995.6320000002</v>
          </cell>
          <cell r="T759">
            <v>965582.30769230775</v>
          </cell>
          <cell r="U759">
            <v>20182367.482961539</v>
          </cell>
          <cell r="V759">
            <v>19131057.38775</v>
          </cell>
          <cell r="W759">
            <v>17435459</v>
          </cell>
        </row>
        <row r="760">
          <cell r="A760" t="str">
            <v>THB4170CV</v>
          </cell>
          <cell r="B760">
            <v>340</v>
          </cell>
          <cell r="C760" t="str">
            <v>Tàu hút bùn - công suất 4170CV</v>
          </cell>
          <cell r="D760" t="str">
            <v>ca</v>
          </cell>
          <cell r="E760">
            <v>260</v>
          </cell>
          <cell r="F760">
            <v>7.5</v>
          </cell>
          <cell r="G760">
            <v>2.4</v>
          </cell>
          <cell r="H760">
            <v>6</v>
          </cell>
          <cell r="I760">
            <v>84980100</v>
          </cell>
          <cell r="J760">
            <v>3210.9</v>
          </cell>
          <cell r="K760" t="str">
            <v>lítdiezel</v>
          </cell>
          <cell r="L760">
            <v>68221534.111499995</v>
          </cell>
          <cell r="M760" t="str">
            <v>1 thuyền trưởng 2/2 + 1 thuyền phó2/2 + 1 máy trưởng 2/2 + 1 máy 2 2/2 + 1 điện trưởng 2/2 + 1 kỹ thuật viên cuốc I 2/2 + 3kỹ thuật viên cuốc II 2/2 + 6 thợ máy (5x3/4+1x4/4) + 4 thuỷ thủ(3x3/4+1x4/4)</v>
          </cell>
          <cell r="N760">
            <v>23287815.865384616</v>
          </cell>
          <cell r="O760">
            <v>7844316.9230769239</v>
          </cell>
          <cell r="P760">
            <v>19610792.307692308</v>
          </cell>
          <cell r="Q760">
            <v>25292195.081999999</v>
          </cell>
          <cell r="R760">
            <v>1264609.7541</v>
          </cell>
          <cell r="S760">
            <v>26556804.836099997</v>
          </cell>
          <cell r="T760">
            <v>1317184.6153846155</v>
          </cell>
          <cell r="U760">
            <v>78616914.547638446</v>
          </cell>
          <cell r="V760">
            <v>68221534.111499995</v>
          </cell>
          <cell r="W760">
            <v>62175014</v>
          </cell>
        </row>
        <row r="761">
          <cell r="A761" t="str">
            <v>THBTH1390CV</v>
          </cell>
          <cell r="B761">
            <v>341</v>
          </cell>
          <cell r="C761" t="str">
            <v>Tàu hút bụng tự hành - công suất 1390CV</v>
          </cell>
          <cell r="D761" t="str">
            <v>ca</v>
          </cell>
          <cell r="J761">
            <v>1313.6</v>
          </cell>
          <cell r="K761" t="str">
            <v>kgdiezel</v>
          </cell>
          <cell r="L761">
            <v>17637047.274</v>
          </cell>
          <cell r="M761" t="str">
            <v>1 thuyền trưởng 2/2 + 1 thuyền phó2/2 + 1 kỹ thuật viên cuốc I 2/2 + 1kỹ thuật viên cuốc II 2/2 + 2 thợ máy (1x3/4+1x4/4) + 4 thuỷ thủ(3x3/4+1x4/4)</v>
          </cell>
          <cell r="T761">
            <v>2.9018000000000002</v>
          </cell>
          <cell r="U761" t="e">
            <v>#REF!</v>
          </cell>
          <cell r="V761">
            <v>17637047.274</v>
          </cell>
          <cell r="W761">
            <v>16073864</v>
          </cell>
        </row>
        <row r="762">
          <cell r="A762" t="str">
            <v>THBTH5945CV</v>
          </cell>
          <cell r="B762">
            <v>342</v>
          </cell>
          <cell r="C762" t="str">
            <v>Tàu hút bụng tự hành - công suất 5945CV</v>
          </cell>
          <cell r="D762" t="str">
            <v>ca</v>
          </cell>
          <cell r="J762">
            <v>5201.8999999999996</v>
          </cell>
          <cell r="K762" t="str">
            <v>kgdiezel</v>
          </cell>
          <cell r="L762">
            <v>82183058.322749987</v>
          </cell>
          <cell r="M762" t="str">
            <v>1 thuyên trưởng 2/2 + 1 thuyền phó2/2 + 1 kỹ thuật viên cuốc I 2/2 + 1kỹ thuật viên cuốc II 2/2 + 2 thợ máy (1x4/4+1x2/4) + 2 thuỷ thủ(1x3/4+1x4/4)</v>
          </cell>
          <cell r="T762">
            <v>2.9018000000000002</v>
          </cell>
          <cell r="U762" t="e">
            <v>#REF!</v>
          </cell>
          <cell r="V762">
            <v>82183058.322749987</v>
          </cell>
          <cell r="W762">
            <v>74899119</v>
          </cell>
        </row>
        <row r="763">
          <cell r="C763" t="str">
            <v>Xáng cạp - dung tích gầu:</v>
          </cell>
          <cell r="L763">
            <v>0</v>
          </cell>
        </row>
        <row r="764">
          <cell r="A764" t="str">
            <v>XC0,65m³</v>
          </cell>
          <cell r="B764">
            <v>341</v>
          </cell>
          <cell r="C764" t="str">
            <v>0,65m3</v>
          </cell>
          <cell r="D764" t="str">
            <v>ca</v>
          </cell>
          <cell r="E764">
            <v>220</v>
          </cell>
          <cell r="F764">
            <v>13</v>
          </cell>
          <cell r="G764">
            <v>5.2</v>
          </cell>
          <cell r="H764">
            <v>6</v>
          </cell>
          <cell r="I764">
            <v>761856</v>
          </cell>
          <cell r="J764">
            <v>45.9</v>
          </cell>
          <cell r="K764" t="str">
            <v>lítdiezel</v>
          </cell>
          <cell r="L764">
            <v>0</v>
          </cell>
          <cell r="M764" t="str">
            <v>1x5/7+1x4/7+2x3/7</v>
          </cell>
          <cell r="N764">
            <v>427678.25454545452</v>
          </cell>
          <cell r="O764">
            <v>180075.05454545454</v>
          </cell>
          <cell r="P764">
            <v>207778.90909090909</v>
          </cell>
          <cell r="Q764">
            <v>361553.38199999998</v>
          </cell>
          <cell r="R764">
            <v>18077.669099999999</v>
          </cell>
          <cell r="S764">
            <v>379631.05109999998</v>
          </cell>
          <cell r="T764">
            <v>291724.61538461538</v>
          </cell>
          <cell r="U764">
            <v>1486887.8846664336</v>
          </cell>
          <cell r="V764">
            <v>0</v>
          </cell>
        </row>
        <row r="765">
          <cell r="A765" t="str">
            <v>XC1,00m³</v>
          </cell>
          <cell r="B765">
            <v>342</v>
          </cell>
          <cell r="C765" t="str">
            <v>1m3</v>
          </cell>
          <cell r="D765" t="str">
            <v>ca</v>
          </cell>
          <cell r="E765">
            <v>220</v>
          </cell>
          <cell r="F765">
            <v>13</v>
          </cell>
          <cell r="G765">
            <v>5.2</v>
          </cell>
          <cell r="H765">
            <v>6</v>
          </cell>
          <cell r="I765">
            <v>872670</v>
          </cell>
          <cell r="J765">
            <v>62.1</v>
          </cell>
          <cell r="K765" t="str">
            <v>lítdiezel</v>
          </cell>
          <cell r="L765">
            <v>0</v>
          </cell>
          <cell r="M765" t="str">
            <v>1x6/7+1x4/7+2x3/7</v>
          </cell>
          <cell r="N765">
            <v>489885.20454545459</v>
          </cell>
          <cell r="O765">
            <v>206267.45454545459</v>
          </cell>
          <cell r="P765">
            <v>238000.90909090909</v>
          </cell>
          <cell r="Q765">
            <v>489160.45799999998</v>
          </cell>
          <cell r="R765">
            <v>24458.0229</v>
          </cell>
          <cell r="S765">
            <v>513618.48089999997</v>
          </cell>
          <cell r="T765">
            <v>276459.23076923075</v>
          </cell>
          <cell r="U765">
            <v>1724231.279851049</v>
          </cell>
          <cell r="V765">
            <v>0</v>
          </cell>
        </row>
        <row r="766">
          <cell r="A766" t="str">
            <v>XC1,25m³</v>
          </cell>
          <cell r="B766">
            <v>343</v>
          </cell>
          <cell r="C766" t="str">
            <v>1,25m3</v>
          </cell>
          <cell r="D766" t="str">
            <v>ca</v>
          </cell>
          <cell r="E766">
            <v>220</v>
          </cell>
          <cell r="F766">
            <v>13</v>
          </cell>
          <cell r="G766">
            <v>5.2</v>
          </cell>
          <cell r="H766">
            <v>6</v>
          </cell>
          <cell r="I766">
            <v>1058928</v>
          </cell>
          <cell r="J766">
            <v>70.2</v>
          </cell>
          <cell r="K766" t="str">
            <v>lítdiezel</v>
          </cell>
          <cell r="L766">
            <v>2042076.6135</v>
          </cell>
          <cell r="M766" t="str">
            <v>1x6/7+1x4/7+2x3/7</v>
          </cell>
          <cell r="N766">
            <v>594443.67272727273</v>
          </cell>
          <cell r="O766">
            <v>250292.07272727272</v>
          </cell>
          <cell r="P766">
            <v>288798.54545454547</v>
          </cell>
          <cell r="Q766">
            <v>552963.99600000004</v>
          </cell>
          <cell r="R766">
            <v>27648.199800000002</v>
          </cell>
          <cell r="S766">
            <v>580612.1958000001</v>
          </cell>
          <cell r="T766">
            <v>276459.23076923075</v>
          </cell>
          <cell r="U766">
            <v>1990605.7174783219</v>
          </cell>
          <cell r="V766">
            <v>2042076.6135</v>
          </cell>
          <cell r="W766">
            <v>1861086</v>
          </cell>
        </row>
        <row r="767">
          <cell r="A767" t="str">
            <v>BT10m</v>
          </cell>
          <cell r="B767">
            <v>333</v>
          </cell>
          <cell r="C767" t="str">
            <v>Băng tải độ dài 10m</v>
          </cell>
          <cell r="L767">
            <v>0</v>
          </cell>
          <cell r="V767">
            <v>0</v>
          </cell>
        </row>
        <row r="768">
          <cell r="A768" t="str">
            <v>BT15m</v>
          </cell>
          <cell r="B768">
            <v>334</v>
          </cell>
          <cell r="C768" t="str">
            <v>Băng tải độ dài 15m</v>
          </cell>
          <cell r="L768">
            <v>0</v>
          </cell>
          <cell r="V768">
            <v>0</v>
          </cell>
        </row>
        <row r="769">
          <cell r="A769" t="str">
            <v>BT25m</v>
          </cell>
          <cell r="B769">
            <v>335</v>
          </cell>
          <cell r="C769" t="str">
            <v>Băng tải độ dài 25m</v>
          </cell>
          <cell r="L769">
            <v>0</v>
          </cell>
          <cell r="V76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03"/>
      <sheetName val="HSLUONGTHO"/>
      <sheetName val="BUNL"/>
      <sheetName val="CUOCVC"/>
      <sheetName val="giacuoc"/>
      <sheetName val="CULYTHICONG"/>
      <sheetName val="CHIETTINHDGVATLIEU"/>
      <sheetName val="DGTH"/>
      <sheetName val="CTDGCV-HO"/>
      <sheetName val="GIAVL"/>
      <sheetName val="LUONGHTXL"/>
      <sheetName val="GIACMHTXL"/>
      <sheetName val="CPLT"/>
      <sheetName val="GIACMHTXL (2)"/>
      <sheetName val="CHIETTINHVUAXIMANG"/>
      <sheetName val="GIAVUABT"/>
      <sheetName val="NHAPLIEU"/>
      <sheetName val="00000000"/>
      <sheetName val="SILICATE"/>
      <sheetName val="??-BLDG"/>
    </sheetNames>
    <sheetDataSet>
      <sheetData sheetId="0"/>
      <sheetData sheetId="1">
        <row r="4">
          <cell r="B4" t="str">
            <v>Thành phần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18">
          <cell r="C18" t="str">
            <v>Máy đào một gầu, bánh xích - dung tích gầu:</v>
          </cell>
          <cell r="W18" t="str">
            <v>Giá ca máy</v>
          </cell>
        </row>
        <row r="19">
          <cell r="A19" t="str">
            <v>MĐ0,22m³</v>
          </cell>
          <cell r="B19">
            <v>1</v>
          </cell>
          <cell r="C19" t="str">
            <v>Máy đào bánh xích 0,22m³</v>
          </cell>
          <cell r="D19" t="str">
            <v>ca</v>
          </cell>
          <cell r="E19">
            <v>260</v>
          </cell>
          <cell r="F19">
            <v>18</v>
          </cell>
          <cell r="G19">
            <v>6.04</v>
          </cell>
          <cell r="H19">
            <v>5</v>
          </cell>
          <cell r="I19">
            <v>411345</v>
          </cell>
          <cell r="J19">
            <v>32.4</v>
          </cell>
          <cell r="K19" t="str">
            <v>lítdiezel</v>
          </cell>
          <cell r="L19">
            <v>0</v>
          </cell>
          <cell r="M19" t="str">
            <v>1x4/7</v>
          </cell>
          <cell r="N19">
            <v>270538.44230769225</v>
          </cell>
          <cell r="O19">
            <v>95558.607692307691</v>
          </cell>
          <cell r="P19">
            <v>79104.807692307688</v>
          </cell>
          <cell r="Q19">
            <v>255214.15199999997</v>
          </cell>
          <cell r="R19">
            <v>12760.7076</v>
          </cell>
          <cell r="S19">
            <v>267974.85959999997</v>
          </cell>
          <cell r="T19">
            <v>74675.769230769234</v>
          </cell>
          <cell r="U19">
            <v>787852.48652307689</v>
          </cell>
          <cell r="V19">
            <v>0</v>
          </cell>
        </row>
        <row r="20">
          <cell r="A20" t="str">
            <v>MĐ0,3m³</v>
          </cell>
          <cell r="B20">
            <v>2</v>
          </cell>
          <cell r="C20" t="str">
            <v>Máy đào bánh xích 0,3m³</v>
          </cell>
          <cell r="D20" t="str">
            <v>ca</v>
          </cell>
          <cell r="E20">
            <v>260</v>
          </cell>
          <cell r="F20">
            <v>18</v>
          </cell>
          <cell r="G20">
            <v>6.04</v>
          </cell>
          <cell r="H20">
            <v>5</v>
          </cell>
          <cell r="I20">
            <v>497970</v>
          </cell>
          <cell r="J20">
            <v>35.1</v>
          </cell>
          <cell r="K20" t="str">
            <v>lítdiezel</v>
          </cell>
          <cell r="L20">
            <v>0</v>
          </cell>
          <cell r="M20" t="str">
            <v>1x4/7</v>
          </cell>
          <cell r="N20">
            <v>327511.03846153844</v>
          </cell>
          <cell r="O20">
            <v>115682.26153846155</v>
          </cell>
          <cell r="P20">
            <v>95763.461538461532</v>
          </cell>
          <cell r="Q20">
            <v>276481.99800000002</v>
          </cell>
          <cell r="R20">
            <v>13824.099900000001</v>
          </cell>
          <cell r="S20">
            <v>290306.09790000005</v>
          </cell>
          <cell r="T20">
            <v>74675.769230769234</v>
          </cell>
          <cell r="U20">
            <v>903938.62866923085</v>
          </cell>
          <cell r="V20">
            <v>0</v>
          </cell>
        </row>
        <row r="21">
          <cell r="A21" t="str">
            <v>MĐ0,4m³</v>
          </cell>
          <cell r="B21">
            <v>3</v>
          </cell>
          <cell r="C21" t="str">
            <v>Máy đào bánh xích 0,4m³</v>
          </cell>
          <cell r="D21" t="str">
            <v>ca</v>
          </cell>
          <cell r="E21">
            <v>260</v>
          </cell>
          <cell r="F21">
            <v>17</v>
          </cell>
          <cell r="G21">
            <v>5.76</v>
          </cell>
          <cell r="H21">
            <v>5</v>
          </cell>
          <cell r="I21">
            <v>589149</v>
          </cell>
          <cell r="J21">
            <v>42.66</v>
          </cell>
          <cell r="K21" t="str">
            <v>lítdiezel</v>
          </cell>
          <cell r="L21">
            <v>0</v>
          </cell>
          <cell r="M21" t="str">
            <v>1x4/7</v>
          </cell>
          <cell r="N21">
            <v>365952.16730769241</v>
          </cell>
          <cell r="O21">
            <v>130519.16307692307</v>
          </cell>
          <cell r="P21">
            <v>113297.88461538461</v>
          </cell>
          <cell r="Q21">
            <v>336031.96679999994</v>
          </cell>
          <cell r="R21">
            <v>16801.598339999997</v>
          </cell>
          <cell r="S21">
            <v>352833.56513999996</v>
          </cell>
          <cell r="T21">
            <v>74675.769230769234</v>
          </cell>
          <cell r="U21">
            <v>1037278.5493707693</v>
          </cell>
          <cell r="V21">
            <v>0</v>
          </cell>
        </row>
        <row r="22">
          <cell r="A22" t="str">
            <v>MĐ0,5m3</v>
          </cell>
          <cell r="B22">
            <v>4</v>
          </cell>
          <cell r="C22" t="str">
            <v>Máy đào bánh xích 0,5m³</v>
          </cell>
          <cell r="D22" t="str">
            <v>ca</v>
          </cell>
          <cell r="E22">
            <v>260</v>
          </cell>
          <cell r="F22">
            <v>17</v>
          </cell>
          <cell r="G22">
            <v>5.76</v>
          </cell>
          <cell r="H22">
            <v>5</v>
          </cell>
          <cell r="I22">
            <v>692604</v>
          </cell>
          <cell r="J22">
            <v>51.3</v>
          </cell>
          <cell r="K22" t="str">
            <v>lítdiezel</v>
          </cell>
          <cell r="L22">
            <v>0</v>
          </cell>
          <cell r="M22" t="str">
            <v>1x4/7</v>
          </cell>
          <cell r="N22">
            <v>430213.63846153853</v>
          </cell>
          <cell r="O22">
            <v>153438.42461538463</v>
          </cell>
          <cell r="P22">
            <v>133193.07692307697</v>
          </cell>
          <cell r="Q22">
            <v>404089.07399999996</v>
          </cell>
          <cell r="R22">
            <v>20204.453699999998</v>
          </cell>
          <cell r="S22">
            <v>424293.52769999998</v>
          </cell>
          <cell r="T22">
            <v>74675.769230769234</v>
          </cell>
          <cell r="U22">
            <v>1215814.4369307694</v>
          </cell>
          <cell r="V22">
            <v>0</v>
          </cell>
        </row>
        <row r="23">
          <cell r="A23" t="str">
            <v>MĐ0,65m³</v>
          </cell>
          <cell r="B23">
            <v>5</v>
          </cell>
          <cell r="C23" t="str">
            <v>Máy đào bánh xích 0,65m³</v>
          </cell>
          <cell r="D23" t="str">
            <v>ca</v>
          </cell>
          <cell r="E23">
            <v>260</v>
          </cell>
          <cell r="F23">
            <v>17</v>
          </cell>
          <cell r="G23">
            <v>5.76</v>
          </cell>
          <cell r="H23">
            <v>5</v>
          </cell>
          <cell r="I23">
            <v>782397</v>
          </cell>
          <cell r="J23">
            <v>59.4</v>
          </cell>
          <cell r="K23" t="str">
            <v>lítdiezel</v>
          </cell>
          <cell r="L23">
            <v>0</v>
          </cell>
          <cell r="M23" t="str">
            <v>1x3/7+1x5/7</v>
          </cell>
          <cell r="N23">
            <v>485988.9057692308</v>
          </cell>
          <cell r="O23">
            <v>173331.02769230769</v>
          </cell>
          <cell r="P23">
            <v>150460.96153846153</v>
          </cell>
          <cell r="Q23">
            <v>467892.61199999996</v>
          </cell>
          <cell r="R23">
            <v>23394.6306</v>
          </cell>
          <cell r="S23">
            <v>491287.24259999994</v>
          </cell>
          <cell r="T23">
            <v>151096.15384615384</v>
          </cell>
          <cell r="U23">
            <v>1452164.2914461538</v>
          </cell>
          <cell r="V23">
            <v>0</v>
          </cell>
        </row>
        <row r="24">
          <cell r="A24" t="str">
            <v>MĐ0,8m³</v>
          </cell>
          <cell r="B24">
            <v>1</v>
          </cell>
          <cell r="C24" t="str">
            <v>Máy đào bánh xích 0,8m³</v>
          </cell>
          <cell r="D24" t="str">
            <v>ca</v>
          </cell>
          <cell r="E24">
            <v>260</v>
          </cell>
          <cell r="F24">
            <v>17</v>
          </cell>
          <cell r="G24">
            <v>5.76</v>
          </cell>
          <cell r="H24">
            <v>5</v>
          </cell>
          <cell r="I24">
            <v>860637</v>
          </cell>
          <cell r="J24">
            <v>64.8</v>
          </cell>
          <cell r="K24" t="str">
            <v>lítdiezel</v>
          </cell>
          <cell r="L24">
            <v>1343923.8697499998</v>
          </cell>
          <cell r="M24" t="str">
            <v>1x3/7+1x5/7</v>
          </cell>
          <cell r="N24">
            <v>534587.98269230779</v>
          </cell>
          <cell r="O24">
            <v>190664.19692307693</v>
          </cell>
          <cell r="P24">
            <v>165507.1153846154</v>
          </cell>
          <cell r="Q24">
            <v>510428.30399999995</v>
          </cell>
          <cell r="R24">
            <v>25521.415199999999</v>
          </cell>
          <cell r="S24">
            <v>535949.71919999993</v>
          </cell>
          <cell r="T24">
            <v>151096.15384615384</v>
          </cell>
          <cell r="U24">
            <v>1577805.1680461538</v>
          </cell>
          <cell r="V24">
            <v>1343923.8697499998</v>
          </cell>
          <cell r="W24">
            <v>1224811</v>
          </cell>
        </row>
        <row r="25">
          <cell r="A25" t="str">
            <v>MĐ1m³</v>
          </cell>
          <cell r="B25">
            <v>2</v>
          </cell>
          <cell r="C25" t="str">
            <v>Máy đào bánh xích 1m³</v>
          </cell>
          <cell r="D25" t="str">
            <v>ca</v>
          </cell>
          <cell r="E25">
            <v>260</v>
          </cell>
          <cell r="F25">
            <v>17</v>
          </cell>
          <cell r="G25">
            <v>5.76</v>
          </cell>
          <cell r="H25">
            <v>5</v>
          </cell>
          <cell r="I25">
            <v>967896</v>
          </cell>
          <cell r="J25">
            <v>74.52</v>
          </cell>
          <cell r="K25" t="str">
            <v>lítdiezel</v>
          </cell>
          <cell r="L25">
            <v>0</v>
          </cell>
          <cell r="M25" t="str">
            <v>1x4/7+1x6/7</v>
          </cell>
          <cell r="N25">
            <v>601212.32307692314</v>
          </cell>
          <cell r="O25">
            <v>214426.19076923077</v>
          </cell>
          <cell r="P25">
            <v>186133.84615384616</v>
          </cell>
          <cell r="Q25">
            <v>586992.54959999991</v>
          </cell>
          <cell r="R25">
            <v>29349.627479999996</v>
          </cell>
          <cell r="S25">
            <v>616342.17707999994</v>
          </cell>
          <cell r="T25">
            <v>171813.46153846156</v>
          </cell>
          <cell r="U25">
            <v>1789927.9986184614</v>
          </cell>
          <cell r="V25">
            <v>0</v>
          </cell>
        </row>
        <row r="26">
          <cell r="A26" t="str">
            <v>MĐ1,2m³</v>
          </cell>
          <cell r="B26">
            <v>3</v>
          </cell>
          <cell r="C26" t="str">
            <v>Máy đào bánh xích 1,2m³</v>
          </cell>
          <cell r="D26" t="str">
            <v>ca</v>
          </cell>
          <cell r="E26">
            <v>260</v>
          </cell>
          <cell r="F26">
            <v>17</v>
          </cell>
          <cell r="G26">
            <v>5.76</v>
          </cell>
          <cell r="H26">
            <v>5</v>
          </cell>
          <cell r="I26">
            <v>1328630</v>
          </cell>
          <cell r="J26">
            <v>78.3</v>
          </cell>
          <cell r="K26" t="str">
            <v>lítdiezel</v>
          </cell>
          <cell r="L26">
            <v>0</v>
          </cell>
          <cell r="M26" t="str">
            <v>1x4/7+1x6/7</v>
          </cell>
          <cell r="N26">
            <v>825283.63461538474</v>
          </cell>
          <cell r="O26">
            <v>294342.64615384617</v>
          </cell>
          <cell r="P26">
            <v>255505.76923076922</v>
          </cell>
          <cell r="Q26">
            <v>616767.53399999999</v>
          </cell>
          <cell r="R26">
            <v>30838.376700000001</v>
          </cell>
          <cell r="S26">
            <v>647605.91070000001</v>
          </cell>
          <cell r="T26">
            <v>171813.46153846156</v>
          </cell>
          <cell r="U26">
            <v>2194551.4222384617</v>
          </cell>
          <cell r="V26">
            <v>0</v>
          </cell>
        </row>
        <row r="27">
          <cell r="A27" t="str">
            <v>MĐ1,25m3</v>
          </cell>
          <cell r="B27">
            <v>4</v>
          </cell>
          <cell r="C27" t="str">
            <v>Máy đào bánh xích 1,25m³</v>
          </cell>
          <cell r="D27" t="str">
            <v>ca</v>
          </cell>
          <cell r="E27">
            <v>260</v>
          </cell>
          <cell r="F27">
            <v>17</v>
          </cell>
          <cell r="G27">
            <v>5.76</v>
          </cell>
          <cell r="H27">
            <v>5</v>
          </cell>
          <cell r="I27">
            <v>1355540</v>
          </cell>
          <cell r="J27">
            <v>82.62</v>
          </cell>
          <cell r="K27" t="str">
            <v>lítdiezel</v>
          </cell>
          <cell r="L27">
            <v>1973990.0564999999</v>
          </cell>
          <cell r="M27" t="str">
            <v>1x4/7+1x6/7</v>
          </cell>
          <cell r="N27">
            <v>841998.88461538462</v>
          </cell>
          <cell r="O27">
            <v>300304.24615384609</v>
          </cell>
          <cell r="P27">
            <v>260680.76923076922</v>
          </cell>
          <cell r="Q27">
            <v>650796.08759999997</v>
          </cell>
          <cell r="R27">
            <v>32539.804380000001</v>
          </cell>
          <cell r="S27">
            <v>683335.89197999996</v>
          </cell>
          <cell r="T27">
            <v>171813.46153846156</v>
          </cell>
          <cell r="U27">
            <v>2258133.2535184612</v>
          </cell>
          <cell r="V27">
            <v>1973990.0564999999</v>
          </cell>
          <cell r="W27">
            <v>1799034</v>
          </cell>
        </row>
        <row r="28">
          <cell r="A28" t="str">
            <v>MĐ1,6m³</v>
          </cell>
          <cell r="B28">
            <v>5</v>
          </cell>
          <cell r="C28" t="str">
            <v>Máy đào bánh xích 1,6m³</v>
          </cell>
          <cell r="D28" t="str">
            <v>ca</v>
          </cell>
          <cell r="E28">
            <v>260</v>
          </cell>
          <cell r="F28">
            <v>16</v>
          </cell>
          <cell r="G28">
            <v>5.48</v>
          </cell>
          <cell r="H28">
            <v>5</v>
          </cell>
          <cell r="I28">
            <v>1632402</v>
          </cell>
          <cell r="J28">
            <v>113.22</v>
          </cell>
          <cell r="K28" t="str">
            <v>lítdiezel</v>
          </cell>
          <cell r="L28">
            <v>2200985.8447500002</v>
          </cell>
          <cell r="M28" t="str">
            <v>1x4/7+1x6/7</v>
          </cell>
          <cell r="N28">
            <v>954327.32307692303</v>
          </cell>
          <cell r="O28">
            <v>344060.11384615384</v>
          </cell>
          <cell r="P28">
            <v>313923.46153846156</v>
          </cell>
          <cell r="Q28">
            <v>891831.67559999996</v>
          </cell>
          <cell r="R28">
            <v>44591.583780000001</v>
          </cell>
          <cell r="S28">
            <v>936423.25937999994</v>
          </cell>
          <cell r="T28">
            <v>171813.46153846156</v>
          </cell>
          <cell r="U28">
            <v>2720547.6193799996</v>
          </cell>
          <cell r="V28">
            <v>2200985.8447500002</v>
          </cell>
          <cell r="W28">
            <v>2005911</v>
          </cell>
        </row>
        <row r="29">
          <cell r="A29" t="str">
            <v>MĐ2m³</v>
          </cell>
          <cell r="B29">
            <v>6</v>
          </cell>
          <cell r="C29" t="str">
            <v>Máy đào bánh xích 2m³</v>
          </cell>
          <cell r="D29" t="str">
            <v>ca</v>
          </cell>
          <cell r="E29">
            <v>260</v>
          </cell>
          <cell r="F29">
            <v>16</v>
          </cell>
          <cell r="G29">
            <v>5.48</v>
          </cell>
          <cell r="H29">
            <v>5</v>
          </cell>
          <cell r="I29">
            <v>2096910</v>
          </cell>
          <cell r="J29">
            <v>127.5</v>
          </cell>
          <cell r="K29" t="str">
            <v>lítdiezel</v>
          </cell>
          <cell r="L29">
            <v>0</v>
          </cell>
          <cell r="M29" t="str">
            <v>1x4/7+1x7/7</v>
          </cell>
          <cell r="N29">
            <v>1225885.8461538462</v>
          </cell>
          <cell r="O29">
            <v>441964.10769230768</v>
          </cell>
          <cell r="P29">
            <v>403251.92307692306</v>
          </cell>
          <cell r="Q29">
            <v>1004314.95</v>
          </cell>
          <cell r="R29">
            <v>50215.747499999998</v>
          </cell>
          <cell r="S29">
            <v>1054530.6975</v>
          </cell>
          <cell r="T29">
            <v>186206.5384615385</v>
          </cell>
          <cell r="U29">
            <v>3311839.1128846151</v>
          </cell>
          <cell r="V29">
            <v>0</v>
          </cell>
        </row>
        <row r="30">
          <cell r="A30" t="str">
            <v>MĐ2,3m³</v>
          </cell>
          <cell r="B30">
            <v>7</v>
          </cell>
          <cell r="C30" t="str">
            <v>Máy đào bánh xích 2,3m³</v>
          </cell>
          <cell r="D30" t="str">
            <v>ca</v>
          </cell>
          <cell r="E30">
            <v>260</v>
          </cell>
          <cell r="F30">
            <v>16</v>
          </cell>
          <cell r="G30">
            <v>5.48</v>
          </cell>
          <cell r="H30">
            <v>5</v>
          </cell>
          <cell r="I30">
            <v>2370038</v>
          </cell>
          <cell r="J30">
            <v>137.69999999999999</v>
          </cell>
          <cell r="K30" t="str">
            <v>lítdiezel</v>
          </cell>
          <cell r="L30">
            <v>2982668.9392500003</v>
          </cell>
          <cell r="M30" t="str">
            <v>1x4/7+1x7/7</v>
          </cell>
          <cell r="N30">
            <v>1385560.6769230769</v>
          </cell>
          <cell r="O30">
            <v>499531.08615384618</v>
          </cell>
          <cell r="P30">
            <v>455776.5384615385</v>
          </cell>
          <cell r="Q30">
            <v>1084660.1459999999</v>
          </cell>
          <cell r="R30">
            <v>54233.007299999997</v>
          </cell>
          <cell r="S30">
            <v>1138893.1532999999</v>
          </cell>
          <cell r="T30">
            <v>186206.5384615385</v>
          </cell>
          <cell r="U30">
            <v>3665967.9933000002</v>
          </cell>
          <cell r="V30">
            <v>2982668.9392500003</v>
          </cell>
          <cell r="W30">
            <v>2718313</v>
          </cell>
        </row>
        <row r="31">
          <cell r="A31" t="str">
            <v>MĐ2,5m³</v>
          </cell>
          <cell r="B31">
            <v>8</v>
          </cell>
          <cell r="C31" t="str">
            <v>Máy đào bánh xích 2,5m³</v>
          </cell>
          <cell r="D31" t="str">
            <v>ca</v>
          </cell>
          <cell r="E31">
            <v>300</v>
          </cell>
          <cell r="F31">
            <v>16</v>
          </cell>
          <cell r="G31">
            <v>5.48</v>
          </cell>
          <cell r="H31">
            <v>5</v>
          </cell>
          <cell r="I31">
            <v>2818574</v>
          </cell>
          <cell r="J31">
            <v>163.71</v>
          </cell>
          <cell r="K31" t="str">
            <v>lítdiezel</v>
          </cell>
          <cell r="L31">
            <v>0</v>
          </cell>
          <cell r="M31" t="str">
            <v>1x4/7+1x7/7</v>
          </cell>
          <cell r="N31">
            <v>1428077.4933333332</v>
          </cell>
          <cell r="O31">
            <v>514859.51733333332</v>
          </cell>
          <cell r="P31">
            <v>469762.33333333331</v>
          </cell>
          <cell r="Q31">
            <v>1289540.3958000001</v>
          </cell>
          <cell r="R31">
            <v>64477.019790000006</v>
          </cell>
          <cell r="S31">
            <v>1354017.4155900001</v>
          </cell>
          <cell r="T31">
            <v>186206.5384615385</v>
          </cell>
          <cell r="U31">
            <v>3952923.2980515384</v>
          </cell>
          <cell r="V31">
            <v>0</v>
          </cell>
        </row>
        <row r="32">
          <cell r="A32" t="str">
            <v>MĐ3,5m³</v>
          </cell>
          <cell r="B32">
            <v>9</v>
          </cell>
          <cell r="C32" t="str">
            <v>Máy đào bánh xích 3,5m³</v>
          </cell>
          <cell r="D32" t="str">
            <v>ca</v>
          </cell>
          <cell r="E32">
            <v>300</v>
          </cell>
          <cell r="F32">
            <v>14</v>
          </cell>
          <cell r="G32">
            <v>4.08</v>
          </cell>
          <cell r="H32">
            <v>5</v>
          </cell>
          <cell r="I32">
            <v>4932396</v>
          </cell>
          <cell r="J32">
            <v>196.35</v>
          </cell>
          <cell r="K32" t="str">
            <v>lítdiezel</v>
          </cell>
          <cell r="L32">
            <v>0</v>
          </cell>
          <cell r="M32" t="str">
            <v>1x4/7+1x7/7</v>
          </cell>
          <cell r="N32">
            <v>2186695.56</v>
          </cell>
          <cell r="O32">
            <v>670805.85600000003</v>
          </cell>
          <cell r="P32">
            <v>822066.00000000012</v>
          </cell>
          <cell r="Q32">
            <v>1546645.0229999998</v>
          </cell>
          <cell r="R32">
            <v>77332.251149999996</v>
          </cell>
          <cell r="S32">
            <v>1623977.2741499997</v>
          </cell>
          <cell r="T32">
            <v>186206.5384615385</v>
          </cell>
          <cell r="U32">
            <v>5489751.2286115382</v>
          </cell>
          <cell r="V32">
            <v>0</v>
          </cell>
        </row>
        <row r="33">
          <cell r="A33" t="str">
            <v>MĐ3,6m3</v>
          </cell>
          <cell r="B33">
            <v>10</v>
          </cell>
          <cell r="C33" t="str">
            <v>Máy đào bánh xích 3,6m³</v>
          </cell>
          <cell r="D33" t="str">
            <v>ca</v>
          </cell>
          <cell r="E33">
            <v>300</v>
          </cell>
          <cell r="F33">
            <v>14</v>
          </cell>
          <cell r="G33">
            <v>4</v>
          </cell>
          <cell r="H33">
            <v>5</v>
          </cell>
          <cell r="I33">
            <v>5236732</v>
          </cell>
          <cell r="J33">
            <v>198.9</v>
          </cell>
          <cell r="K33" t="str">
            <v>lítdiezel</v>
          </cell>
          <cell r="L33">
            <v>4418901.1597500006</v>
          </cell>
          <cell r="M33" t="str">
            <v>1x4/7+1x7/7</v>
          </cell>
          <cell r="N33">
            <v>2321617.8533333335</v>
          </cell>
          <cell r="O33">
            <v>698230.93333333335</v>
          </cell>
          <cell r="P33">
            <v>872788.66666666663</v>
          </cell>
          <cell r="Q33">
            <v>1566731.3219999999</v>
          </cell>
          <cell r="R33">
            <v>78336.566099999996</v>
          </cell>
          <cell r="S33">
            <v>1645067.8880999999</v>
          </cell>
          <cell r="T33">
            <v>186206.5384615385</v>
          </cell>
          <cell r="U33">
            <v>5723911.8798948713</v>
          </cell>
          <cell r="V33">
            <v>4418901.1597500006</v>
          </cell>
          <cell r="W33">
            <v>4027251</v>
          </cell>
        </row>
        <row r="34">
          <cell r="A34" t="str">
            <v>MĐ5,4m³</v>
          </cell>
          <cell r="B34">
            <v>11</v>
          </cell>
          <cell r="C34" t="str">
            <v>Máy đào bánh xích 5,4m³</v>
          </cell>
          <cell r="D34" t="str">
            <v>ca</v>
          </cell>
          <cell r="E34">
            <v>300</v>
          </cell>
          <cell r="F34">
            <v>14</v>
          </cell>
          <cell r="G34">
            <v>3.8</v>
          </cell>
          <cell r="H34">
            <v>5</v>
          </cell>
          <cell r="I34">
            <v>6372978</v>
          </cell>
          <cell r="J34">
            <v>218.28</v>
          </cell>
          <cell r="K34" t="str">
            <v>lítdiezel</v>
          </cell>
          <cell r="L34">
            <v>0</v>
          </cell>
          <cell r="M34" t="str">
            <v>1x4/7+1x7/7</v>
          </cell>
          <cell r="N34">
            <v>2825353.58</v>
          </cell>
          <cell r="O34">
            <v>807243.88</v>
          </cell>
          <cell r="P34">
            <v>1062163</v>
          </cell>
          <cell r="Q34">
            <v>1719387.1943999999</v>
          </cell>
          <cell r="R34">
            <v>85969.359720000008</v>
          </cell>
          <cell r="S34">
            <v>1805356.55412</v>
          </cell>
          <cell r="T34">
            <v>186206.5384615385</v>
          </cell>
          <cell r="U34">
            <v>6686323.5525815375</v>
          </cell>
          <cell r="V34">
            <v>0</v>
          </cell>
        </row>
        <row r="35">
          <cell r="A35" t="str">
            <v>MĐ6,5m³</v>
          </cell>
          <cell r="B35">
            <v>12</v>
          </cell>
          <cell r="C35" t="str">
            <v>Máy đào bánh xích 6,5m³</v>
          </cell>
          <cell r="D35" t="str">
            <v>ca</v>
          </cell>
          <cell r="E35">
            <v>300</v>
          </cell>
          <cell r="F35">
            <v>14</v>
          </cell>
          <cell r="G35">
            <v>3.8</v>
          </cell>
          <cell r="H35">
            <v>5</v>
          </cell>
          <cell r="I35">
            <v>8389710</v>
          </cell>
          <cell r="J35">
            <v>332.01</v>
          </cell>
          <cell r="K35" t="str">
            <v>lítdiezel</v>
          </cell>
          <cell r="L35">
            <v>0</v>
          </cell>
          <cell r="M35" t="str">
            <v>1x4/7+1x7/7</v>
          </cell>
          <cell r="N35">
            <v>3719438.1000000006</v>
          </cell>
          <cell r="O35">
            <v>1062696.6000000001</v>
          </cell>
          <cell r="P35">
            <v>1398285</v>
          </cell>
          <cell r="Q35">
            <v>2615236.1297999998</v>
          </cell>
          <cell r="R35">
            <v>130761.80648999999</v>
          </cell>
          <cell r="S35">
            <v>2745997.9362899996</v>
          </cell>
          <cell r="T35">
            <v>186206.5384615385</v>
          </cell>
          <cell r="U35">
            <v>9112624.1747515388</v>
          </cell>
          <cell r="V35">
            <v>0</v>
          </cell>
        </row>
        <row r="36">
          <cell r="A36" t="str">
            <v>MĐ9,5m³</v>
          </cell>
          <cell r="B36">
            <v>13</v>
          </cell>
          <cell r="C36" t="str">
            <v>Máy đào bánh xích 9,5m³</v>
          </cell>
          <cell r="D36" t="str">
            <v>ca</v>
          </cell>
          <cell r="E36">
            <v>300</v>
          </cell>
          <cell r="F36">
            <v>14</v>
          </cell>
          <cell r="G36">
            <v>3.52</v>
          </cell>
          <cell r="H36">
            <v>5</v>
          </cell>
          <cell r="I36">
            <v>12934878</v>
          </cell>
          <cell r="J36">
            <v>397.8</v>
          </cell>
          <cell r="K36" t="str">
            <v>lítdiezel</v>
          </cell>
          <cell r="L36">
            <v>0</v>
          </cell>
          <cell r="M36" t="str">
            <v>1x4/7+1x7/7</v>
          </cell>
          <cell r="N36">
            <v>5734462.5800000001</v>
          </cell>
          <cell r="O36">
            <v>1517692.3520000002</v>
          </cell>
          <cell r="P36">
            <v>2155813</v>
          </cell>
          <cell r="Q36">
            <v>3133462.6439999999</v>
          </cell>
          <cell r="R36">
            <v>156673.13219999999</v>
          </cell>
          <cell r="S36">
            <v>3290135.7761999997</v>
          </cell>
          <cell r="T36">
            <v>186206.5384615385</v>
          </cell>
          <cell r="U36">
            <v>12884310.246661538</v>
          </cell>
          <cell r="V36">
            <v>0</v>
          </cell>
        </row>
        <row r="37">
          <cell r="A37" t="str">
            <v>MĐ10,4m³</v>
          </cell>
          <cell r="B37">
            <v>14</v>
          </cell>
          <cell r="C37" t="str">
            <v>Máy đào bánh xích 10,4m³</v>
          </cell>
          <cell r="D37" t="str">
            <v>ca</v>
          </cell>
          <cell r="E37">
            <v>300</v>
          </cell>
          <cell r="F37">
            <v>14</v>
          </cell>
          <cell r="G37">
            <v>3.52</v>
          </cell>
          <cell r="H37">
            <v>5</v>
          </cell>
          <cell r="I37">
            <v>14551686</v>
          </cell>
          <cell r="J37">
            <v>408</v>
          </cell>
          <cell r="K37" t="str">
            <v>lítdiezel</v>
          </cell>
          <cell r="L37">
            <v>0</v>
          </cell>
          <cell r="M37" t="str">
            <v>1x4/7+1x7/7</v>
          </cell>
          <cell r="N37">
            <v>6451247.4600000009</v>
          </cell>
          <cell r="O37">
            <v>1707397.8240000003</v>
          </cell>
          <cell r="P37">
            <v>2425281</v>
          </cell>
          <cell r="Q37">
            <v>3213807.84</v>
          </cell>
          <cell r="R37">
            <v>160690.39199999999</v>
          </cell>
          <cell r="S37">
            <v>3374498.2319999998</v>
          </cell>
          <cell r="T37">
            <v>186206.5384615385</v>
          </cell>
          <cell r="U37">
            <v>14144631.054461541</v>
          </cell>
          <cell r="V37">
            <v>0</v>
          </cell>
        </row>
        <row r="38">
          <cell r="C38" t="str">
            <v>Máy đào một gầu, bánh xích, động cơ điện - dung tích gầu:</v>
          </cell>
          <cell r="L38">
            <v>0</v>
          </cell>
          <cell r="V38">
            <v>0</v>
          </cell>
        </row>
        <row r="39">
          <cell r="A39" t="str">
            <v>MĐĐ2,5m³</v>
          </cell>
          <cell r="B39">
            <v>11</v>
          </cell>
          <cell r="C39" t="str">
            <v>Máy đào bánh xích 2,5m³</v>
          </cell>
          <cell r="D39" t="str">
            <v>ca</v>
          </cell>
          <cell r="E39">
            <v>300</v>
          </cell>
          <cell r="F39">
            <v>14</v>
          </cell>
          <cell r="G39">
            <v>5.2</v>
          </cell>
          <cell r="H39">
            <v>5</v>
          </cell>
          <cell r="I39">
            <v>2904660</v>
          </cell>
          <cell r="J39">
            <v>672</v>
          </cell>
          <cell r="K39" t="str">
            <v>Kwh</v>
          </cell>
          <cell r="L39">
            <v>0</v>
          </cell>
          <cell r="M39" t="str">
            <v>1x4/7+1x7/7</v>
          </cell>
          <cell r="N39">
            <v>1287732.6000000001</v>
          </cell>
          <cell r="O39">
            <v>503474.4</v>
          </cell>
          <cell r="P39">
            <v>484110</v>
          </cell>
          <cell r="Q39">
            <v>601440</v>
          </cell>
          <cell r="R39">
            <v>42100.800000000003</v>
          </cell>
          <cell r="S39">
            <v>643540.80000000005</v>
          </cell>
          <cell r="T39">
            <v>186206.5384615385</v>
          </cell>
          <cell r="U39">
            <v>3105064.3384615383</v>
          </cell>
          <cell r="V39">
            <v>0</v>
          </cell>
        </row>
        <row r="40">
          <cell r="A40" t="str">
            <v>MĐĐ4m³</v>
          </cell>
          <cell r="B40">
            <v>12</v>
          </cell>
          <cell r="C40" t="str">
            <v>Máy đào bánh xích 4m³</v>
          </cell>
          <cell r="D40" t="str">
            <v>ca</v>
          </cell>
          <cell r="E40">
            <v>300</v>
          </cell>
          <cell r="F40">
            <v>14</v>
          </cell>
          <cell r="G40">
            <v>4.92</v>
          </cell>
          <cell r="H40">
            <v>5</v>
          </cell>
          <cell r="I40">
            <v>4023602</v>
          </cell>
          <cell r="J40">
            <v>924</v>
          </cell>
          <cell r="K40" t="str">
            <v>Kwh</v>
          </cell>
          <cell r="L40">
            <v>0</v>
          </cell>
          <cell r="M40" t="str">
            <v>1x4/7+1x7/7</v>
          </cell>
          <cell r="N40">
            <v>1783796.8866666667</v>
          </cell>
          <cell r="O40">
            <v>659870.728</v>
          </cell>
          <cell r="P40">
            <v>670600.33333333337</v>
          </cell>
          <cell r="Q40">
            <v>826980</v>
          </cell>
          <cell r="R40">
            <v>57888.600000000006</v>
          </cell>
          <cell r="S40">
            <v>884868.6</v>
          </cell>
          <cell r="T40">
            <v>186206.5384615385</v>
          </cell>
          <cell r="U40">
            <v>4185343.0864615389</v>
          </cell>
          <cell r="V40">
            <v>0</v>
          </cell>
        </row>
        <row r="41">
          <cell r="A41" t="str">
            <v>MĐĐ4,6m³</v>
          </cell>
          <cell r="B41">
            <v>13</v>
          </cell>
          <cell r="C41" t="str">
            <v>Máy đào bánh xích 4,6m³</v>
          </cell>
          <cell r="D41" t="str">
            <v>ca</v>
          </cell>
          <cell r="E41">
            <v>300</v>
          </cell>
          <cell r="F41">
            <v>14</v>
          </cell>
          <cell r="G41">
            <v>4.92</v>
          </cell>
          <cell r="H41">
            <v>5</v>
          </cell>
          <cell r="I41">
            <v>5617106</v>
          </cell>
          <cell r="J41">
            <v>1050</v>
          </cell>
          <cell r="K41" t="str">
            <v>Kwh</v>
          </cell>
          <cell r="L41">
            <v>0</v>
          </cell>
          <cell r="M41" t="str">
            <v>1x4/7+1x7/7</v>
          </cell>
          <cell r="N41">
            <v>2490250.3266666671</v>
          </cell>
          <cell r="O41">
            <v>921205.38399999996</v>
          </cell>
          <cell r="P41">
            <v>936184.33333333337</v>
          </cell>
          <cell r="Q41">
            <v>939750</v>
          </cell>
          <cell r="R41">
            <v>65782.5</v>
          </cell>
          <cell r="S41">
            <v>1005532.5</v>
          </cell>
          <cell r="T41">
            <v>186206.5384615385</v>
          </cell>
          <cell r="U41">
            <v>5539379.0824615397</v>
          </cell>
          <cell r="V41">
            <v>0</v>
          </cell>
        </row>
        <row r="42">
          <cell r="A42" t="str">
            <v>MĐĐ5m³</v>
          </cell>
          <cell r="B42">
            <v>14</v>
          </cell>
          <cell r="C42" t="str">
            <v>Máy đào bánh xích 5m³</v>
          </cell>
          <cell r="D42" t="str">
            <v>ca</v>
          </cell>
          <cell r="E42">
            <v>300</v>
          </cell>
          <cell r="F42">
            <v>14</v>
          </cell>
          <cell r="G42">
            <v>4.42</v>
          </cell>
          <cell r="H42">
            <v>5</v>
          </cell>
          <cell r="I42">
            <v>5841187</v>
          </cell>
          <cell r="J42">
            <v>1134</v>
          </cell>
          <cell r="K42" t="str">
            <v>Kwh</v>
          </cell>
          <cell r="L42">
            <v>0</v>
          </cell>
          <cell r="M42" t="str">
            <v>1x4/7+1x7/7</v>
          </cell>
          <cell r="N42">
            <v>2589592.9033333338</v>
          </cell>
          <cell r="O42">
            <v>860601.55133333325</v>
          </cell>
          <cell r="P42">
            <v>973531.16666666686</v>
          </cell>
          <cell r="Q42">
            <v>1014930</v>
          </cell>
          <cell r="R42">
            <v>71045.100000000006</v>
          </cell>
          <cell r="S42">
            <v>1085975.1000000001</v>
          </cell>
          <cell r="T42">
            <v>186206.5384615385</v>
          </cell>
          <cell r="U42">
            <v>5695907.2597948723</v>
          </cell>
          <cell r="V42">
            <v>0</v>
          </cell>
        </row>
        <row r="43">
          <cell r="A43" t="str">
            <v>MĐĐ8m³</v>
          </cell>
          <cell r="B43">
            <v>15</v>
          </cell>
          <cell r="C43" t="str">
            <v>Máy đào bánh xích 8m³</v>
          </cell>
          <cell r="D43" t="str">
            <v>ca</v>
          </cell>
          <cell r="E43">
            <v>300</v>
          </cell>
          <cell r="F43">
            <v>14</v>
          </cell>
          <cell r="G43">
            <v>4.42</v>
          </cell>
          <cell r="H43">
            <v>5</v>
          </cell>
          <cell r="I43">
            <v>10185615</v>
          </cell>
          <cell r="J43">
            <v>2079</v>
          </cell>
          <cell r="K43" t="str">
            <v>Kwh</v>
          </cell>
          <cell r="L43">
            <v>0</v>
          </cell>
          <cell r="M43" t="str">
            <v>1x4/7+1x7/7</v>
          </cell>
          <cell r="N43">
            <v>4515622.6500000004</v>
          </cell>
          <cell r="O43">
            <v>1500680.6099999999</v>
          </cell>
          <cell r="P43">
            <v>1697602.5</v>
          </cell>
          <cell r="Q43">
            <v>1860705</v>
          </cell>
          <cell r="R43">
            <v>130249.35</v>
          </cell>
          <cell r="S43">
            <v>1990954.35</v>
          </cell>
          <cell r="T43">
            <v>186206.5384615385</v>
          </cell>
          <cell r="U43">
            <v>9891066.6484615374</v>
          </cell>
          <cell r="V43">
            <v>0</v>
          </cell>
        </row>
        <row r="44">
          <cell r="C44" t="str">
            <v>Máy đào một gầu, bánh hơi - dung tích gầu:</v>
          </cell>
          <cell r="L44">
            <v>0</v>
          </cell>
        </row>
        <row r="45">
          <cell r="A45" t="str">
            <v>MĐMGBH0,15m³</v>
          </cell>
          <cell r="B45">
            <v>16</v>
          </cell>
          <cell r="C45" t="str">
            <v>Máy đào bánh hơi 0,15m³</v>
          </cell>
          <cell r="D45" t="str">
            <v>ca</v>
          </cell>
          <cell r="E45">
            <v>260</v>
          </cell>
          <cell r="F45">
            <v>18</v>
          </cell>
          <cell r="G45">
            <v>5.68</v>
          </cell>
          <cell r="H45">
            <v>5</v>
          </cell>
          <cell r="I45">
            <v>403213</v>
          </cell>
          <cell r="J45">
            <v>29.7</v>
          </cell>
          <cell r="K45" t="str">
            <v>lítdiezel</v>
          </cell>
          <cell r="L45">
            <v>0</v>
          </cell>
          <cell r="M45" t="str">
            <v>1x4/7</v>
          </cell>
          <cell r="N45">
            <v>265190.08846153843</v>
          </cell>
          <cell r="O45">
            <v>88086.532307692309</v>
          </cell>
          <cell r="P45">
            <v>77540.961538461532</v>
          </cell>
          <cell r="Q45">
            <v>233946.30599999998</v>
          </cell>
          <cell r="R45">
            <v>11697.3153</v>
          </cell>
          <cell r="S45">
            <v>245643.62129999997</v>
          </cell>
          <cell r="T45">
            <v>74675.769230769234</v>
          </cell>
          <cell r="U45">
            <v>751136.97283846152</v>
          </cell>
          <cell r="V45">
            <v>0</v>
          </cell>
        </row>
        <row r="46">
          <cell r="A46" t="str">
            <v>MĐMGBH0,3m³</v>
          </cell>
          <cell r="B46">
            <v>17</v>
          </cell>
          <cell r="C46" t="str">
            <v>Máy đào bánh hơi 0,3m³</v>
          </cell>
          <cell r="D46" t="str">
            <v>ca</v>
          </cell>
          <cell r="E46">
            <v>260</v>
          </cell>
          <cell r="F46">
            <v>18</v>
          </cell>
          <cell r="G46">
            <v>5.68</v>
          </cell>
          <cell r="H46">
            <v>5</v>
          </cell>
          <cell r="I46">
            <v>555513</v>
          </cell>
          <cell r="J46">
            <v>33.479999999999997</v>
          </cell>
          <cell r="K46" t="str">
            <v>lítdiezel</v>
          </cell>
          <cell r="L46">
            <v>0</v>
          </cell>
          <cell r="M46" t="str">
            <v>1x4/7</v>
          </cell>
          <cell r="N46">
            <v>365356.62692307692</v>
          </cell>
          <cell r="O46">
            <v>121358.22461538459</v>
          </cell>
          <cell r="P46">
            <v>106829.42307692308</v>
          </cell>
          <cell r="Q46">
            <v>263721.29039999994</v>
          </cell>
          <cell r="R46">
            <v>13186.064519999998</v>
          </cell>
          <cell r="S46">
            <v>276907.35491999995</v>
          </cell>
          <cell r="T46">
            <v>74675.769230769234</v>
          </cell>
          <cell r="U46">
            <v>945127.39876615384</v>
          </cell>
          <cell r="V46">
            <v>0</v>
          </cell>
        </row>
        <row r="47">
          <cell r="A47" t="str">
            <v>MĐMGBH0,75m³</v>
          </cell>
          <cell r="B47">
            <v>18</v>
          </cell>
          <cell r="C47" t="str">
            <v>Máy đào bánh hơi 0,75m³</v>
          </cell>
          <cell r="D47" t="str">
            <v>ca</v>
          </cell>
          <cell r="E47">
            <v>260</v>
          </cell>
          <cell r="F47">
            <v>17</v>
          </cell>
          <cell r="G47">
            <v>5.42</v>
          </cell>
          <cell r="H47">
            <v>5</v>
          </cell>
          <cell r="I47">
            <v>823514</v>
          </cell>
          <cell r="J47">
            <v>56.7</v>
          </cell>
          <cell r="K47" t="str">
            <v>lítdiezel</v>
          </cell>
          <cell r="L47">
            <v>0</v>
          </cell>
          <cell r="M47" t="str">
            <v>1x3/7+1x5/7</v>
          </cell>
          <cell r="N47">
            <v>511528.88846153853</v>
          </cell>
          <cell r="O47">
            <v>171670.99538461538</v>
          </cell>
          <cell r="P47">
            <v>158368.07692307697</v>
          </cell>
          <cell r="Q47">
            <v>446624.766</v>
          </cell>
          <cell r="R47">
            <v>22331.238300000001</v>
          </cell>
          <cell r="S47">
            <v>468956.00430000003</v>
          </cell>
          <cell r="T47">
            <v>151096.15384615384</v>
          </cell>
          <cell r="U47">
            <v>1461620.1189153849</v>
          </cell>
          <cell r="V47">
            <v>0</v>
          </cell>
        </row>
        <row r="48">
          <cell r="A48" t="str">
            <v>MĐMGBH1,25m³</v>
          </cell>
          <cell r="B48">
            <v>19</v>
          </cell>
          <cell r="C48" t="str">
            <v>Máy đào bánh hơi 1,25m³</v>
          </cell>
          <cell r="D48" t="str">
            <v>ca</v>
          </cell>
          <cell r="E48">
            <v>260</v>
          </cell>
          <cell r="F48">
            <v>17</v>
          </cell>
          <cell r="G48">
            <v>4.74</v>
          </cell>
          <cell r="H48">
            <v>5</v>
          </cell>
          <cell r="I48">
            <v>1463979</v>
          </cell>
          <cell r="J48">
            <v>73.44</v>
          </cell>
          <cell r="K48" t="str">
            <v>lítdiezel</v>
          </cell>
          <cell r="L48">
            <v>0</v>
          </cell>
          <cell r="M48" t="str">
            <v>1x4/7+1x6/7</v>
          </cell>
          <cell r="N48">
            <v>909356.18653846171</v>
          </cell>
          <cell r="O48">
            <v>266894.63307692308</v>
          </cell>
          <cell r="P48">
            <v>281534.42307692306</v>
          </cell>
          <cell r="Q48">
            <v>578485.41119999997</v>
          </cell>
          <cell r="R48">
            <v>28924.270560000001</v>
          </cell>
          <cell r="S48">
            <v>607409.68175999995</v>
          </cell>
          <cell r="T48">
            <v>171813.46153846156</v>
          </cell>
          <cell r="U48">
            <v>2237008.3859907691</v>
          </cell>
          <cell r="V48">
            <v>0</v>
          </cell>
        </row>
        <row r="49">
          <cell r="C49" t="str">
            <v>Máy xúc lật - dung tích gầu:</v>
          </cell>
          <cell r="L49">
            <v>0</v>
          </cell>
        </row>
        <row r="50">
          <cell r="A50" t="str">
            <v>MXL1m³</v>
          </cell>
          <cell r="B50">
            <v>20</v>
          </cell>
          <cell r="C50" t="str">
            <v>Máy xúc lật 1m³</v>
          </cell>
          <cell r="D50" t="str">
            <v>ca</v>
          </cell>
          <cell r="E50">
            <v>260</v>
          </cell>
          <cell r="F50">
            <v>16</v>
          </cell>
          <cell r="G50">
            <v>4.84</v>
          </cell>
          <cell r="H50">
            <v>5</v>
          </cell>
          <cell r="I50">
            <v>692863</v>
          </cell>
          <cell r="J50">
            <v>38.76</v>
          </cell>
          <cell r="K50" t="str">
            <v>lítdiezel</v>
          </cell>
          <cell r="L50">
            <v>765242.99774999998</v>
          </cell>
          <cell r="M50" t="str">
            <v>1x4/7</v>
          </cell>
          <cell r="N50">
            <v>405058.36923076917</v>
          </cell>
          <cell r="O50">
            <v>128979.11230769231</v>
          </cell>
          <cell r="P50">
            <v>133242.88461538462</v>
          </cell>
          <cell r="Q50">
            <v>305311.74479999999</v>
          </cell>
          <cell r="R50">
            <v>15265.587240000001</v>
          </cell>
          <cell r="S50">
            <v>320577.33204000001</v>
          </cell>
          <cell r="T50">
            <v>74675.769230769234</v>
          </cell>
          <cell r="U50">
            <v>1062533.4674246153</v>
          </cell>
          <cell r="V50">
            <v>765242.99774999998</v>
          </cell>
          <cell r="W50">
            <v>697419</v>
          </cell>
        </row>
        <row r="51">
          <cell r="A51" t="str">
            <v>MXL1,65m³</v>
          </cell>
          <cell r="B51">
            <v>21</v>
          </cell>
          <cell r="C51" t="str">
            <v>Máy xúc lật 1,65m³</v>
          </cell>
          <cell r="D51" t="str">
            <v>ca</v>
          </cell>
          <cell r="E51">
            <v>260</v>
          </cell>
          <cell r="F51">
            <v>16</v>
          </cell>
          <cell r="G51">
            <v>4.84</v>
          </cell>
          <cell r="H51">
            <v>5</v>
          </cell>
          <cell r="I51">
            <v>978120</v>
          </cell>
          <cell r="J51">
            <v>75.239999999999995</v>
          </cell>
          <cell r="K51" t="str">
            <v>lítdiezel</v>
          </cell>
          <cell r="L51">
            <v>1158316.3514999999</v>
          </cell>
          <cell r="M51" t="str">
            <v>1x3/7+1x5/7</v>
          </cell>
          <cell r="N51">
            <v>571824</v>
          </cell>
          <cell r="O51">
            <v>182080.8</v>
          </cell>
          <cell r="P51">
            <v>188100</v>
          </cell>
          <cell r="Q51">
            <v>592663.97519999987</v>
          </cell>
          <cell r="R51">
            <v>29633.198759999996</v>
          </cell>
          <cell r="S51">
            <v>622297.17395999981</v>
          </cell>
          <cell r="T51">
            <v>151096.15384615384</v>
          </cell>
          <cell r="U51">
            <v>1715398.1278061536</v>
          </cell>
          <cell r="V51">
            <v>1158316.3514999999</v>
          </cell>
          <cell r="W51">
            <v>1055654</v>
          </cell>
        </row>
        <row r="52">
          <cell r="A52" t="str">
            <v>MXL2m³</v>
          </cell>
          <cell r="B52">
            <v>22</v>
          </cell>
          <cell r="C52" t="str">
            <v>Máy xúc lật 2m³</v>
          </cell>
          <cell r="D52" t="str">
            <v>ca</v>
          </cell>
          <cell r="E52">
            <v>260</v>
          </cell>
          <cell r="F52">
            <v>14</v>
          </cell>
          <cell r="G52">
            <v>4.3600000000000003</v>
          </cell>
          <cell r="H52">
            <v>5</v>
          </cell>
          <cell r="I52">
            <v>1209780</v>
          </cell>
          <cell r="J52">
            <v>86.64</v>
          </cell>
          <cell r="K52" t="str">
            <v>lítdiezel</v>
          </cell>
          <cell r="L52">
            <v>0</v>
          </cell>
          <cell r="M52" t="str">
            <v>1x3/7+1x5/7</v>
          </cell>
          <cell r="N52">
            <v>618849</v>
          </cell>
          <cell r="O52">
            <v>202870.8</v>
          </cell>
          <cell r="P52">
            <v>232650</v>
          </cell>
          <cell r="Q52">
            <v>682461.54719999991</v>
          </cell>
          <cell r="R52">
            <v>34123.077359999996</v>
          </cell>
          <cell r="S52">
            <v>716584.62455999991</v>
          </cell>
          <cell r="T52">
            <v>151096.15384615384</v>
          </cell>
          <cell r="U52">
            <v>1922050.5784061537</v>
          </cell>
          <cell r="V52">
            <v>0</v>
          </cell>
        </row>
        <row r="53">
          <cell r="A53" t="str">
            <v>MXL2,8m³</v>
          </cell>
          <cell r="B53">
            <v>23</v>
          </cell>
          <cell r="C53" t="str">
            <v>Máy xúc lật 2,8m³</v>
          </cell>
          <cell r="D53" t="str">
            <v>ca</v>
          </cell>
          <cell r="E53">
            <v>260</v>
          </cell>
          <cell r="F53">
            <v>14</v>
          </cell>
          <cell r="G53">
            <v>4.3600000000000003</v>
          </cell>
          <cell r="H53">
            <v>5</v>
          </cell>
          <cell r="I53">
            <v>1904760</v>
          </cell>
          <cell r="J53">
            <v>100.8</v>
          </cell>
          <cell r="K53" t="str">
            <v>lítdiezel</v>
          </cell>
          <cell r="L53">
            <v>0</v>
          </cell>
          <cell r="M53" t="str">
            <v>1x4/7+1x6/7</v>
          </cell>
          <cell r="N53">
            <v>974358.00000000012</v>
          </cell>
          <cell r="O53">
            <v>319413.59999999998</v>
          </cell>
          <cell r="P53">
            <v>366300</v>
          </cell>
          <cell r="Q53">
            <v>793999.58399999992</v>
          </cell>
          <cell r="R53">
            <v>39699.979200000002</v>
          </cell>
          <cell r="S53">
            <v>833699.56319999998</v>
          </cell>
          <cell r="T53">
            <v>171813.46153846156</v>
          </cell>
          <cell r="U53">
            <v>2665584.6247384618</v>
          </cell>
          <cell r="V53">
            <v>0</v>
          </cell>
        </row>
        <row r="54">
          <cell r="A54" t="str">
            <v>MXL3,2m³</v>
          </cell>
          <cell r="B54">
            <v>24</v>
          </cell>
          <cell r="C54" t="str">
            <v>Máy xúc lật 3,2m³</v>
          </cell>
          <cell r="D54" t="str">
            <v>ca</v>
          </cell>
          <cell r="E54">
            <v>260</v>
          </cell>
          <cell r="F54">
            <v>14</v>
          </cell>
          <cell r="G54">
            <v>3.8</v>
          </cell>
          <cell r="H54">
            <v>5</v>
          </cell>
          <cell r="I54">
            <v>2827440</v>
          </cell>
          <cell r="J54">
            <v>134.4</v>
          </cell>
          <cell r="K54" t="str">
            <v>lítdiezel</v>
          </cell>
          <cell r="L54">
            <v>3686736.8791384618</v>
          </cell>
          <cell r="M54" t="str">
            <v>1x4/7+1x6/7</v>
          </cell>
          <cell r="N54">
            <v>1446344.3076923077</v>
          </cell>
          <cell r="O54">
            <v>413241.23076923075</v>
          </cell>
          <cell r="P54">
            <v>543738.4615384615</v>
          </cell>
          <cell r="Q54">
            <v>1058666.112</v>
          </cell>
          <cell r="R54">
            <v>52933.3056</v>
          </cell>
          <cell r="S54">
            <v>1111599.4176</v>
          </cell>
          <cell r="T54">
            <v>171813.46153846156</v>
          </cell>
          <cell r="U54">
            <v>3686736.8791384618</v>
          </cell>
          <cell r="V54">
            <v>0</v>
          </cell>
        </row>
        <row r="55">
          <cell r="A55" t="str">
            <v>MXL4,2m³</v>
          </cell>
          <cell r="B55">
            <v>25</v>
          </cell>
          <cell r="C55" t="str">
            <v>Máy xúc lật 4,2m³</v>
          </cell>
          <cell r="D55" t="str">
            <v>ca</v>
          </cell>
          <cell r="E55">
            <v>260</v>
          </cell>
          <cell r="F55">
            <v>14</v>
          </cell>
          <cell r="G55">
            <v>3.8</v>
          </cell>
          <cell r="H55">
            <v>5</v>
          </cell>
          <cell r="I55">
            <v>3769920</v>
          </cell>
          <cell r="J55">
            <v>159.6</v>
          </cell>
          <cell r="K55" t="str">
            <v>lítdiezel</v>
          </cell>
          <cell r="L55">
            <v>0</v>
          </cell>
          <cell r="M55" t="str">
            <v>1x4/7+1x6/7</v>
          </cell>
          <cell r="N55">
            <v>1928459.0769230772</v>
          </cell>
          <cell r="O55">
            <v>550988.30769230775</v>
          </cell>
          <cell r="P55">
            <v>724984.61538461538</v>
          </cell>
          <cell r="Q55">
            <v>1257166.0079999999</v>
          </cell>
          <cell r="R55">
            <v>62858.3004</v>
          </cell>
          <cell r="S55">
            <v>1320024.3084</v>
          </cell>
          <cell r="T55">
            <v>171813.46153846156</v>
          </cell>
          <cell r="U55">
            <v>4696269.7699384624</v>
          </cell>
          <cell r="V55">
            <v>0</v>
          </cell>
        </row>
        <row r="56">
          <cell r="C56" t="str">
            <v>Máy xúc chuyên dùng trong hầm - dung tích gầu:</v>
          </cell>
          <cell r="L56">
            <v>0</v>
          </cell>
        </row>
        <row r="57">
          <cell r="A57" t="str">
            <v>MXLH0,9m³</v>
          </cell>
          <cell r="B57">
            <v>26</v>
          </cell>
          <cell r="C57" t="str">
            <v>Máy xúc lật 0,9m³</v>
          </cell>
          <cell r="D57" t="str">
            <v>ca</v>
          </cell>
          <cell r="E57">
            <v>260</v>
          </cell>
          <cell r="F57">
            <v>17</v>
          </cell>
          <cell r="G57">
            <v>4.84</v>
          </cell>
          <cell r="H57">
            <v>6</v>
          </cell>
          <cell r="I57">
            <v>2194698</v>
          </cell>
          <cell r="J57">
            <v>51.84</v>
          </cell>
          <cell r="K57" t="str">
            <v>lítdiezel</v>
          </cell>
          <cell r="L57">
            <v>2858121.2761292304</v>
          </cell>
          <cell r="M57" t="str">
            <v>1x3/7+1x5/7</v>
          </cell>
          <cell r="N57">
            <v>1363245.1038461537</v>
          </cell>
          <cell r="O57">
            <v>408551.47384615388</v>
          </cell>
          <cell r="P57">
            <v>506468.76923076925</v>
          </cell>
          <cell r="Q57">
            <v>408342.64319999999</v>
          </cell>
          <cell r="R57">
            <v>20417.132160000001</v>
          </cell>
          <cell r="S57">
            <v>428759.77535999997</v>
          </cell>
          <cell r="T57">
            <v>151096.15384615384</v>
          </cell>
          <cell r="U57">
            <v>2858121.2761292304</v>
          </cell>
          <cell r="V57">
            <v>0</v>
          </cell>
        </row>
        <row r="58">
          <cell r="A58" t="str">
            <v>MXLH1,65m³</v>
          </cell>
          <cell r="B58">
            <v>27</v>
          </cell>
          <cell r="C58" t="str">
            <v>Máy xúc lật 1,65m³</v>
          </cell>
          <cell r="D58" t="str">
            <v>ca</v>
          </cell>
          <cell r="E58">
            <v>260</v>
          </cell>
          <cell r="F58">
            <v>17</v>
          </cell>
          <cell r="G58">
            <v>4.84</v>
          </cell>
          <cell r="H58">
            <v>6</v>
          </cell>
          <cell r="I58">
            <v>2523903</v>
          </cell>
          <cell r="J58">
            <v>65.25</v>
          </cell>
          <cell r="K58" t="str">
            <v>lítdiezel</v>
          </cell>
          <cell r="L58">
            <v>3310773.2064807694</v>
          </cell>
          <cell r="M58" t="str">
            <v>1x3/7+1x5/7</v>
          </cell>
          <cell r="N58">
            <v>1567732.0557692309</v>
          </cell>
          <cell r="O58">
            <v>469834.25076923071</v>
          </cell>
          <cell r="P58">
            <v>582439.15384615387</v>
          </cell>
          <cell r="Q58">
            <v>513972.94499999995</v>
          </cell>
          <cell r="R58">
            <v>25698.647249999998</v>
          </cell>
          <cell r="S58">
            <v>539671.59224999999</v>
          </cell>
          <cell r="T58">
            <v>151096.15384615384</v>
          </cell>
          <cell r="U58">
            <v>3310773.2064807694</v>
          </cell>
          <cell r="V58">
            <v>0</v>
          </cell>
        </row>
        <row r="59">
          <cell r="A59" t="str">
            <v>MXLH4,2m³</v>
          </cell>
          <cell r="B59">
            <v>28</v>
          </cell>
          <cell r="C59" t="str">
            <v>Máy xúc lật 4,2m³</v>
          </cell>
          <cell r="D59" t="str">
            <v>ca</v>
          </cell>
          <cell r="E59">
            <v>260</v>
          </cell>
          <cell r="F59">
            <v>14</v>
          </cell>
          <cell r="G59">
            <v>3.4</v>
          </cell>
          <cell r="H59">
            <v>6</v>
          </cell>
          <cell r="I59">
            <v>5869853</v>
          </cell>
          <cell r="J59">
            <v>89.04</v>
          </cell>
          <cell r="K59" t="str">
            <v>lítdiezel</v>
          </cell>
          <cell r="L59">
            <v>6033081.2718523089</v>
          </cell>
          <cell r="M59" t="str">
            <v>1x4/7+1x6/7</v>
          </cell>
          <cell r="N59">
            <v>3002655.5730769234</v>
          </cell>
          <cell r="O59">
            <v>767596.16153846157</v>
          </cell>
          <cell r="P59">
            <v>1354581.4615384615</v>
          </cell>
          <cell r="Q59">
            <v>701366.29920000001</v>
          </cell>
          <cell r="R59">
            <v>35068.314960000003</v>
          </cell>
          <cell r="S59">
            <v>736434.61416</v>
          </cell>
          <cell r="T59">
            <v>171813.46153846156</v>
          </cell>
          <cell r="U59">
            <v>6033081.2718523089</v>
          </cell>
          <cell r="V59">
            <v>0</v>
          </cell>
        </row>
        <row r="60">
          <cell r="C60" t="str">
            <v>Máy cào đá, động cơ điện - năng suất:</v>
          </cell>
          <cell r="L60">
            <v>0</v>
          </cell>
        </row>
        <row r="61">
          <cell r="A61" t="str">
            <v>MCĐ2m³/ph</v>
          </cell>
          <cell r="B61">
            <v>29</v>
          </cell>
          <cell r="C61" t="str">
            <v>Máy cào đá 2m³/ph</v>
          </cell>
          <cell r="D61" t="str">
            <v>ca</v>
          </cell>
          <cell r="E61">
            <v>260</v>
          </cell>
          <cell r="F61">
            <v>14</v>
          </cell>
          <cell r="G61">
            <v>5.3</v>
          </cell>
          <cell r="H61">
            <v>6</v>
          </cell>
          <cell r="I61">
            <v>406636</v>
          </cell>
          <cell r="J61">
            <v>132</v>
          </cell>
          <cell r="K61" t="str">
            <v>Kwh</v>
          </cell>
          <cell r="L61">
            <v>506113.14600000001</v>
          </cell>
          <cell r="M61" t="str">
            <v>1x4/7+1x5/7</v>
          </cell>
          <cell r="N61">
            <v>208009.95384615386</v>
          </cell>
          <cell r="O61">
            <v>82891.184615384613</v>
          </cell>
          <cell r="P61">
            <v>93839.076923076922</v>
          </cell>
          <cell r="Q61">
            <v>118140</v>
          </cell>
          <cell r="R61">
            <v>8269.8000000000011</v>
          </cell>
          <cell r="S61">
            <v>126409.8</v>
          </cell>
          <cell r="T61">
            <v>159819.23076923075</v>
          </cell>
          <cell r="U61">
            <v>670969.24615384615</v>
          </cell>
          <cell r="V61">
            <v>506113.14600000001</v>
          </cell>
          <cell r="W61">
            <v>461256</v>
          </cell>
        </row>
        <row r="62">
          <cell r="A62" t="str">
            <v>MCĐ3m³/ph</v>
          </cell>
          <cell r="B62">
            <v>30</v>
          </cell>
          <cell r="C62" t="str">
            <v>Máy cào đá 3m³/ph</v>
          </cell>
          <cell r="D62" t="str">
            <v>ca</v>
          </cell>
          <cell r="E62">
            <v>260</v>
          </cell>
          <cell r="F62">
            <v>14</v>
          </cell>
          <cell r="G62">
            <v>5.3</v>
          </cell>
          <cell r="H62">
            <v>6</v>
          </cell>
          <cell r="I62">
            <v>711613</v>
          </cell>
          <cell r="J62">
            <v>247.5</v>
          </cell>
          <cell r="K62" t="str">
            <v>Kwh</v>
          </cell>
          <cell r="L62">
            <v>1070132.9826923078</v>
          </cell>
          <cell r="M62" t="str">
            <v>1x4/7+1x5/7</v>
          </cell>
          <cell r="N62">
            <v>364017.41923076927</v>
          </cell>
          <cell r="O62">
            <v>145059.57307692309</v>
          </cell>
          <cell r="P62">
            <v>164218.38461538462</v>
          </cell>
          <cell r="Q62">
            <v>221512.5</v>
          </cell>
          <cell r="R62">
            <v>15505.875000000002</v>
          </cell>
          <cell r="S62">
            <v>237018.375</v>
          </cell>
          <cell r="T62">
            <v>159819.23076923075</v>
          </cell>
          <cell r="U62">
            <v>1070132.9826923078</v>
          </cell>
          <cell r="V62">
            <v>0</v>
          </cell>
        </row>
        <row r="63">
          <cell r="A63" t="str">
            <v>MCĐ8m³/ph</v>
          </cell>
          <cell r="B63">
            <v>31</v>
          </cell>
          <cell r="C63" t="str">
            <v>Máy cào đá 8m³/ph</v>
          </cell>
          <cell r="D63" t="str">
            <v>ca</v>
          </cell>
          <cell r="E63">
            <v>260</v>
          </cell>
          <cell r="F63">
            <v>14</v>
          </cell>
          <cell r="G63">
            <v>5.0999999999999996</v>
          </cell>
          <cell r="H63">
            <v>6</v>
          </cell>
          <cell r="I63">
            <v>1501084</v>
          </cell>
          <cell r="J63">
            <v>673.2</v>
          </cell>
          <cell r="K63" t="str">
            <v>Kwh</v>
          </cell>
          <cell r="L63">
            <v>2225213.0415384616</v>
          </cell>
          <cell r="M63" t="str">
            <v>1x4/7+1x6/7</v>
          </cell>
          <cell r="N63">
            <v>767862.20000000007</v>
          </cell>
          <cell r="O63">
            <v>294443.40000000002</v>
          </cell>
          <cell r="P63">
            <v>346404</v>
          </cell>
          <cell r="Q63">
            <v>602514</v>
          </cell>
          <cell r="R63">
            <v>42175.98</v>
          </cell>
          <cell r="S63">
            <v>644689.98</v>
          </cell>
          <cell r="T63">
            <v>171813.46153846156</v>
          </cell>
          <cell r="U63">
            <v>2225213.0415384616</v>
          </cell>
          <cell r="V63">
            <v>0</v>
          </cell>
        </row>
        <row r="64">
          <cell r="C64" t="str">
            <v>Máy ủi - công suất:</v>
          </cell>
          <cell r="L64">
            <v>0</v>
          </cell>
          <cell r="V64">
            <v>0</v>
          </cell>
        </row>
        <row r="65">
          <cell r="A65" t="str">
            <v>MU45cv</v>
          </cell>
          <cell r="B65">
            <v>32</v>
          </cell>
          <cell r="C65" t="str">
            <v>Máy ủi 45cv</v>
          </cell>
          <cell r="D65" t="str">
            <v>ca</v>
          </cell>
          <cell r="E65">
            <v>230</v>
          </cell>
          <cell r="F65">
            <v>18</v>
          </cell>
          <cell r="G65">
            <v>6.04</v>
          </cell>
          <cell r="H65">
            <v>5</v>
          </cell>
          <cell r="I65">
            <v>263109</v>
          </cell>
          <cell r="J65">
            <v>22.95</v>
          </cell>
          <cell r="K65" t="str">
            <v>lítdiezel</v>
          </cell>
          <cell r="L65">
            <v>0</v>
          </cell>
          <cell r="M65" t="str">
            <v>1x4/7</v>
          </cell>
          <cell r="N65">
            <v>195615.82173913042</v>
          </cell>
          <cell r="O65">
            <v>69094.711304347831</v>
          </cell>
          <cell r="P65">
            <v>57197.608695652176</v>
          </cell>
          <cell r="Q65">
            <v>180776.69099999999</v>
          </cell>
          <cell r="R65">
            <v>9038.8345499999996</v>
          </cell>
          <cell r="S65">
            <v>189815.52554999999</v>
          </cell>
          <cell r="T65">
            <v>74675.769230769234</v>
          </cell>
          <cell r="U65">
            <v>586399.43651989964</v>
          </cell>
          <cell r="V65">
            <v>0</v>
          </cell>
        </row>
        <row r="66">
          <cell r="A66" t="str">
            <v>MU54cv</v>
          </cell>
          <cell r="B66">
            <v>33</v>
          </cell>
          <cell r="C66" t="str">
            <v>Máy ủi 54cv</v>
          </cell>
          <cell r="D66" t="str">
            <v>ca</v>
          </cell>
          <cell r="E66">
            <v>230</v>
          </cell>
          <cell r="F66">
            <v>18</v>
          </cell>
          <cell r="G66">
            <v>6.04</v>
          </cell>
          <cell r="H66">
            <v>5</v>
          </cell>
          <cell r="I66">
            <v>280033</v>
          </cell>
          <cell r="J66">
            <v>27.54</v>
          </cell>
          <cell r="K66" t="str">
            <v>lítdiezel</v>
          </cell>
          <cell r="L66">
            <v>0</v>
          </cell>
          <cell r="M66" t="str">
            <v>1x4/7</v>
          </cell>
          <cell r="N66">
            <v>208198.44782608695</v>
          </cell>
          <cell r="O66">
            <v>73539.100869565213</v>
          </cell>
          <cell r="P66">
            <v>60876.739130434791</v>
          </cell>
          <cell r="Q66">
            <v>216932.02919999999</v>
          </cell>
          <cell r="R66">
            <v>10846.60146</v>
          </cell>
          <cell r="S66">
            <v>227778.63066</v>
          </cell>
          <cell r="T66">
            <v>74675.769230769234</v>
          </cell>
          <cell r="U66">
            <v>645068.68771685625</v>
          </cell>
          <cell r="V66">
            <v>0</v>
          </cell>
        </row>
        <row r="67">
          <cell r="A67" t="str">
            <v>MU75cv</v>
          </cell>
          <cell r="B67">
            <v>34</v>
          </cell>
          <cell r="C67" t="str">
            <v>Máy ủi 75cv</v>
          </cell>
          <cell r="D67" t="str">
            <v>ca</v>
          </cell>
          <cell r="E67">
            <v>230</v>
          </cell>
          <cell r="F67">
            <v>18</v>
          </cell>
          <cell r="G67">
            <v>6.04</v>
          </cell>
          <cell r="H67">
            <v>5</v>
          </cell>
          <cell r="I67">
            <v>348381</v>
          </cell>
          <cell r="J67">
            <v>38.25</v>
          </cell>
          <cell r="K67" t="str">
            <v>lítdiezel</v>
          </cell>
          <cell r="L67">
            <v>771851.7344999999</v>
          </cell>
          <cell r="M67" t="str">
            <v>1x4/7</v>
          </cell>
          <cell r="N67">
            <v>259013.69999999998</v>
          </cell>
          <cell r="O67">
            <v>91487.87999999999</v>
          </cell>
          <cell r="P67">
            <v>75735</v>
          </cell>
          <cell r="Q67">
            <v>301294.48499999999</v>
          </cell>
          <cell r="R67">
            <v>15064.724249999999</v>
          </cell>
          <cell r="S67">
            <v>316359.20924999996</v>
          </cell>
          <cell r="T67">
            <v>74675.769230769234</v>
          </cell>
          <cell r="U67">
            <v>817271.55848076916</v>
          </cell>
          <cell r="V67">
            <v>771851.7344999999</v>
          </cell>
          <cell r="W67">
            <v>703442</v>
          </cell>
        </row>
        <row r="68">
          <cell r="A68" t="str">
            <v>MU105cv</v>
          </cell>
          <cell r="B68">
            <v>35</v>
          </cell>
          <cell r="C68" t="str">
            <v>Máy ủi 105cv</v>
          </cell>
          <cell r="D68" t="str">
            <v>ca</v>
          </cell>
          <cell r="E68">
            <v>250</v>
          </cell>
          <cell r="F68">
            <v>17</v>
          </cell>
          <cell r="G68">
            <v>5.76</v>
          </cell>
          <cell r="H68">
            <v>5</v>
          </cell>
          <cell r="I68">
            <v>559858</v>
          </cell>
          <cell r="J68">
            <v>44.1</v>
          </cell>
          <cell r="K68" t="str">
            <v>lítdiezel</v>
          </cell>
          <cell r="L68">
            <v>1039382.1322499999</v>
          </cell>
          <cell r="M68" t="str">
            <v>1x3/7+1x5/7</v>
          </cell>
          <cell r="N68">
            <v>361668.26799999998</v>
          </cell>
          <cell r="O68">
            <v>128991.28319999999</v>
          </cell>
          <cell r="P68">
            <v>111971.6</v>
          </cell>
          <cell r="Q68">
            <v>347374.81799999997</v>
          </cell>
          <cell r="R68">
            <v>17368.740900000001</v>
          </cell>
          <cell r="S68">
            <v>364743.55889999995</v>
          </cell>
          <cell r="T68">
            <v>151096.15384615384</v>
          </cell>
          <cell r="U68">
            <v>1118470.8639461538</v>
          </cell>
          <cell r="V68">
            <v>1039382.1322499999</v>
          </cell>
          <cell r="W68">
            <v>947261</v>
          </cell>
        </row>
        <row r="69">
          <cell r="A69" t="str">
            <v>MU108cv</v>
          </cell>
          <cell r="B69">
            <v>32</v>
          </cell>
          <cell r="C69" t="str">
            <v>Máy ủi 108cv</v>
          </cell>
          <cell r="D69" t="str">
            <v>ca</v>
          </cell>
          <cell r="E69">
            <v>250</v>
          </cell>
          <cell r="F69">
            <v>17</v>
          </cell>
          <cell r="G69">
            <v>5.76</v>
          </cell>
          <cell r="H69">
            <v>5</v>
          </cell>
          <cell r="I69">
            <v>598234</v>
          </cell>
          <cell r="J69">
            <v>46.2</v>
          </cell>
          <cell r="K69" t="str">
            <v>lítdiezel</v>
          </cell>
          <cell r="L69">
            <v>1078624.1812499999</v>
          </cell>
          <cell r="M69" t="str">
            <v>1x3/7+1x5/7</v>
          </cell>
          <cell r="N69">
            <v>386459.16400000005</v>
          </cell>
          <cell r="O69">
            <v>137833.11359999998</v>
          </cell>
          <cell r="P69">
            <v>119646.8</v>
          </cell>
          <cell r="Q69">
            <v>363916.47600000002</v>
          </cell>
          <cell r="R69">
            <v>18195.823800000002</v>
          </cell>
          <cell r="S69">
            <v>382112.29980000004</v>
          </cell>
          <cell r="T69">
            <v>151096.15384615384</v>
          </cell>
          <cell r="U69">
            <v>1177147.5312461539</v>
          </cell>
          <cell r="V69">
            <v>1078624.1812499999</v>
          </cell>
          <cell r="W69">
            <v>983025</v>
          </cell>
        </row>
        <row r="70">
          <cell r="A70" t="str">
            <v>MU130cv</v>
          </cell>
          <cell r="B70">
            <v>33</v>
          </cell>
          <cell r="C70" t="str">
            <v>Máy ủi 130cv</v>
          </cell>
          <cell r="D70" t="str">
            <v>ca</v>
          </cell>
          <cell r="E70">
            <v>250</v>
          </cell>
          <cell r="F70">
            <v>17</v>
          </cell>
          <cell r="G70">
            <v>5.76</v>
          </cell>
          <cell r="H70">
            <v>5</v>
          </cell>
          <cell r="I70">
            <v>764832</v>
          </cell>
          <cell r="J70">
            <v>54.6</v>
          </cell>
          <cell r="K70" t="str">
            <v>lítdiezel</v>
          </cell>
          <cell r="L70">
            <v>0</v>
          </cell>
          <cell r="M70" t="str">
            <v>1x3/7+1x5/7</v>
          </cell>
          <cell r="N70">
            <v>494081.47200000007</v>
          </cell>
          <cell r="O70">
            <v>176217.2928</v>
          </cell>
          <cell r="P70">
            <v>152966.39999999999</v>
          </cell>
          <cell r="Q70">
            <v>430083.10800000001</v>
          </cell>
          <cell r="R70">
            <v>21504.155400000003</v>
          </cell>
          <cell r="S70">
            <v>451587.2634</v>
          </cell>
          <cell r="T70">
            <v>151096.15384615384</v>
          </cell>
          <cell r="U70">
            <v>1425948.5820461537</v>
          </cell>
          <cell r="V70">
            <v>0</v>
          </cell>
        </row>
        <row r="71">
          <cell r="A71" t="str">
            <v>MU140cv</v>
          </cell>
          <cell r="B71">
            <v>33</v>
          </cell>
          <cell r="C71" t="str">
            <v>Máy ủi 140cv</v>
          </cell>
          <cell r="D71" t="str">
            <v>ca</v>
          </cell>
          <cell r="E71">
            <v>250</v>
          </cell>
          <cell r="F71">
            <v>17</v>
          </cell>
          <cell r="G71">
            <v>5.76</v>
          </cell>
          <cell r="H71">
            <v>5</v>
          </cell>
          <cell r="I71">
            <v>959962</v>
          </cell>
          <cell r="J71">
            <v>58.8</v>
          </cell>
          <cell r="K71" t="str">
            <v>lítdiezel</v>
          </cell>
          <cell r="L71">
            <v>1385819.0692499999</v>
          </cell>
          <cell r="M71" t="str">
            <v>1x3/7+1x5/7</v>
          </cell>
          <cell r="N71">
            <v>620135.45200000005</v>
          </cell>
          <cell r="O71">
            <v>221175.24479999999</v>
          </cell>
          <cell r="P71">
            <v>191992.40000000002</v>
          </cell>
          <cell r="Q71">
            <v>463166.42399999994</v>
          </cell>
          <cell r="R71">
            <v>23158.321199999998</v>
          </cell>
          <cell r="S71">
            <v>486324.74519999995</v>
          </cell>
          <cell r="T71">
            <v>151096.15384615384</v>
          </cell>
          <cell r="U71">
            <v>1670723.9958461537</v>
          </cell>
          <cell r="V71">
            <v>1385819.0692499999</v>
          </cell>
          <cell r="W71">
            <v>1262993</v>
          </cell>
        </row>
        <row r="72">
          <cell r="A72" t="str">
            <v>MU160cv</v>
          </cell>
          <cell r="B72">
            <v>34</v>
          </cell>
          <cell r="C72" t="str">
            <v>Máy ủi 160cv</v>
          </cell>
          <cell r="D72" t="str">
            <v>ca</v>
          </cell>
          <cell r="E72">
            <v>250</v>
          </cell>
          <cell r="F72">
            <v>17</v>
          </cell>
          <cell r="G72">
            <v>5.76</v>
          </cell>
          <cell r="H72">
            <v>5</v>
          </cell>
          <cell r="I72">
            <v>1249276</v>
          </cell>
          <cell r="J72">
            <v>67.2</v>
          </cell>
          <cell r="K72" t="str">
            <v>lítdiezel</v>
          </cell>
          <cell r="L72">
            <v>0</v>
          </cell>
          <cell r="M72" t="str">
            <v>1x3/7+1x5/7</v>
          </cell>
          <cell r="N72">
            <v>807032.29599999997</v>
          </cell>
          <cell r="O72">
            <v>287833.19039999996</v>
          </cell>
          <cell r="P72">
            <v>249855.2</v>
          </cell>
          <cell r="Q72">
            <v>529333.05599999998</v>
          </cell>
          <cell r="R72">
            <v>26466.6528</v>
          </cell>
          <cell r="S72">
            <v>555799.70880000002</v>
          </cell>
          <cell r="T72">
            <v>151096.15384615384</v>
          </cell>
          <cell r="U72">
            <v>2051616.5490461534</v>
          </cell>
          <cell r="V72">
            <v>0</v>
          </cell>
        </row>
        <row r="73">
          <cell r="A73" t="str">
            <v>MU180cv</v>
          </cell>
          <cell r="B73">
            <v>34</v>
          </cell>
          <cell r="C73" t="str">
            <v>Máy ủi 180cv</v>
          </cell>
          <cell r="D73" t="str">
            <v>ca</v>
          </cell>
          <cell r="E73">
            <v>250</v>
          </cell>
          <cell r="F73">
            <v>16</v>
          </cell>
          <cell r="G73">
            <v>5.48</v>
          </cell>
          <cell r="H73">
            <v>5</v>
          </cell>
          <cell r="I73">
            <v>1416330</v>
          </cell>
          <cell r="J73">
            <v>75.599999999999994</v>
          </cell>
          <cell r="K73" t="str">
            <v>lítdiezel</v>
          </cell>
          <cell r="L73">
            <v>1561723.6057500001</v>
          </cell>
          <cell r="M73" t="str">
            <v>1x3/7+1x5/7</v>
          </cell>
          <cell r="N73">
            <v>861128.64</v>
          </cell>
          <cell r="O73">
            <v>310459.53600000002</v>
          </cell>
          <cell r="P73">
            <v>283266</v>
          </cell>
          <cell r="Q73">
            <v>595499.68799999997</v>
          </cell>
          <cell r="R73">
            <v>29774.984400000001</v>
          </cell>
          <cell r="S73">
            <v>625274.67239999992</v>
          </cell>
          <cell r="T73">
            <v>151096.15384615384</v>
          </cell>
          <cell r="U73">
            <v>2231225.002246154</v>
          </cell>
          <cell r="V73">
            <v>1561723.6057500001</v>
          </cell>
          <cell r="W73">
            <v>1423307</v>
          </cell>
        </row>
        <row r="74">
          <cell r="A74" t="str">
            <v>MU250cv</v>
          </cell>
          <cell r="B74">
            <v>35</v>
          </cell>
          <cell r="C74" t="str">
            <v>Máy ủi 250cv</v>
          </cell>
          <cell r="D74" t="str">
            <v>ca</v>
          </cell>
          <cell r="E74">
            <v>250</v>
          </cell>
          <cell r="F74">
            <v>16</v>
          </cell>
          <cell r="G74">
            <v>5.16</v>
          </cell>
          <cell r="H74">
            <v>5</v>
          </cell>
          <cell r="I74">
            <v>1779339</v>
          </cell>
          <cell r="J74">
            <v>93.6</v>
          </cell>
          <cell r="K74" t="str">
            <v>lítdiezel</v>
          </cell>
          <cell r="L74">
            <v>1873235.0752499998</v>
          </cell>
          <cell r="M74" t="str">
            <v>1x3/7+1x6/7</v>
          </cell>
          <cell r="N74">
            <v>1081838.112</v>
          </cell>
          <cell r="O74">
            <v>367255.56959999999</v>
          </cell>
          <cell r="P74">
            <v>355867.80000000005</v>
          </cell>
          <cell r="Q74">
            <v>737285.32799999986</v>
          </cell>
          <cell r="R74">
            <v>36864.266399999993</v>
          </cell>
          <cell r="S74">
            <v>774149.59439999983</v>
          </cell>
          <cell r="T74">
            <v>163090.38461538462</v>
          </cell>
          <cell r="U74">
            <v>2742201.4606153844</v>
          </cell>
          <cell r="V74">
            <v>1873235.0752499998</v>
          </cell>
          <cell r="W74">
            <v>1707209</v>
          </cell>
        </row>
        <row r="75">
          <cell r="A75" t="str">
            <v>MU271cv</v>
          </cell>
          <cell r="B75">
            <v>36</v>
          </cell>
          <cell r="C75" t="str">
            <v>Máy ủi 271cv</v>
          </cell>
          <cell r="D75" t="str">
            <v>ca</v>
          </cell>
          <cell r="E75">
            <v>250</v>
          </cell>
          <cell r="F75">
            <v>14</v>
          </cell>
          <cell r="G75">
            <v>4.6399999999999997</v>
          </cell>
          <cell r="H75">
            <v>5</v>
          </cell>
          <cell r="I75">
            <v>2182580</v>
          </cell>
          <cell r="J75">
            <v>105.69</v>
          </cell>
          <cell r="K75" t="str">
            <v>lítdiezel</v>
          </cell>
          <cell r="L75">
            <v>0</v>
          </cell>
          <cell r="M75" t="str">
            <v>1x3/7+1x6/7</v>
          </cell>
          <cell r="N75">
            <v>1161132.56</v>
          </cell>
          <cell r="O75">
            <v>405086.848</v>
          </cell>
          <cell r="P75">
            <v>436516</v>
          </cell>
          <cell r="Q75">
            <v>832518.01619999995</v>
          </cell>
          <cell r="R75">
            <v>41625.900809999999</v>
          </cell>
          <cell r="S75">
            <v>874143.91700999998</v>
          </cell>
          <cell r="T75">
            <v>163090.38461538462</v>
          </cell>
          <cell r="U75">
            <v>3039969.7096253843</v>
          </cell>
          <cell r="V75">
            <v>0</v>
          </cell>
        </row>
        <row r="76">
          <cell r="A76" t="str">
            <v>MU320cv</v>
          </cell>
          <cell r="B76">
            <v>35</v>
          </cell>
          <cell r="C76" t="str">
            <v>Máy ủi 320cv</v>
          </cell>
          <cell r="D76" t="str">
            <v>ca</v>
          </cell>
          <cell r="E76">
            <v>250</v>
          </cell>
          <cell r="F76">
            <v>14</v>
          </cell>
          <cell r="G76">
            <v>4.08</v>
          </cell>
          <cell r="H76">
            <v>5</v>
          </cell>
          <cell r="I76">
            <v>2996896</v>
          </cell>
          <cell r="J76">
            <v>124.8</v>
          </cell>
          <cell r="K76" t="str">
            <v>lítdiezel</v>
          </cell>
          <cell r="L76">
            <v>2569856.0580000002</v>
          </cell>
          <cell r="M76" t="str">
            <v>1x3/7+1x7/7</v>
          </cell>
          <cell r="N76">
            <v>1594348.6720000003</v>
          </cell>
          <cell r="O76">
            <v>489093.42720000003</v>
          </cell>
          <cell r="P76">
            <v>599379.20000000007</v>
          </cell>
          <cell r="Q76">
            <v>983047.10399999993</v>
          </cell>
          <cell r="R76">
            <v>49152.355199999998</v>
          </cell>
          <cell r="S76">
            <v>1032199.4591999999</v>
          </cell>
          <cell r="T76">
            <v>177483.46153846156</v>
          </cell>
          <cell r="U76">
            <v>3892504.2199384617</v>
          </cell>
          <cell r="V76">
            <v>2569856.0580000002</v>
          </cell>
          <cell r="W76">
            <v>2342088</v>
          </cell>
        </row>
        <row r="77">
          <cell r="C77" t="str">
            <v>Thùng cạp  + đầu kéo bánh xích - dung tích thùng:</v>
          </cell>
          <cell r="L77">
            <v>0</v>
          </cell>
          <cell r="U77">
            <v>0</v>
          </cell>
          <cell r="V77">
            <v>0</v>
          </cell>
        </row>
        <row r="78">
          <cell r="A78" t="str">
            <v>TCBX2,5m³</v>
          </cell>
          <cell r="B78">
            <v>36</v>
          </cell>
          <cell r="C78" t="str">
            <v>Thùng cạp đầu kéo bánh xích 2,5m³</v>
          </cell>
          <cell r="D78" t="str">
            <v>ca</v>
          </cell>
          <cell r="E78">
            <v>210</v>
          </cell>
          <cell r="F78">
            <v>18</v>
          </cell>
          <cell r="G78">
            <v>4.24</v>
          </cell>
          <cell r="H78">
            <v>5</v>
          </cell>
          <cell r="I78">
            <v>406980</v>
          </cell>
          <cell r="J78">
            <v>37.67</v>
          </cell>
          <cell r="K78" t="str">
            <v>lítdiezel</v>
          </cell>
          <cell r="L78">
            <v>0</v>
          </cell>
          <cell r="M78" t="str">
            <v>1x4/7</v>
          </cell>
          <cell r="N78">
            <v>331398</v>
          </cell>
          <cell r="O78">
            <v>82171.199999999997</v>
          </cell>
          <cell r="P78">
            <v>96900</v>
          </cell>
          <cell r="Q78">
            <v>296725.83659999998</v>
          </cell>
          <cell r="R78">
            <v>14836.29183</v>
          </cell>
          <cell r="S78">
            <v>311562.12842999998</v>
          </cell>
          <cell r="T78">
            <v>74675.769230769234</v>
          </cell>
          <cell r="U78">
            <v>896707.09766076924</v>
          </cell>
          <cell r="V78">
            <v>0</v>
          </cell>
        </row>
        <row r="79">
          <cell r="A79" t="str">
            <v>TCBX2,75m³</v>
          </cell>
          <cell r="B79">
            <v>37</v>
          </cell>
          <cell r="C79" t="str">
            <v>Thùng cạp đầu kéo bánh xích 2,75m³</v>
          </cell>
          <cell r="D79" t="str">
            <v>ca</v>
          </cell>
          <cell r="E79">
            <v>210</v>
          </cell>
          <cell r="F79">
            <v>18</v>
          </cell>
          <cell r="G79">
            <v>4.24</v>
          </cell>
          <cell r="H79">
            <v>5</v>
          </cell>
          <cell r="I79">
            <v>447930</v>
          </cell>
          <cell r="J79">
            <v>38.479999999999997</v>
          </cell>
          <cell r="K79" t="str">
            <v>lítdiezel</v>
          </cell>
          <cell r="L79">
            <v>0</v>
          </cell>
          <cell r="M79" t="str">
            <v>1x4/7</v>
          </cell>
          <cell r="N79">
            <v>364743</v>
          </cell>
          <cell r="O79">
            <v>90439.2</v>
          </cell>
          <cell r="P79">
            <v>106650</v>
          </cell>
          <cell r="Q79">
            <v>303106.19039999996</v>
          </cell>
          <cell r="R79">
            <v>15155.309519999999</v>
          </cell>
          <cell r="S79">
            <v>318261.49991999997</v>
          </cell>
          <cell r="T79">
            <v>74675.769230769234</v>
          </cell>
          <cell r="U79">
            <v>954769.46915076918</v>
          </cell>
          <cell r="V79">
            <v>0</v>
          </cell>
        </row>
        <row r="80">
          <cell r="A80" t="str">
            <v>TCBX3m³</v>
          </cell>
          <cell r="B80">
            <v>38</v>
          </cell>
          <cell r="C80" t="str">
            <v>Thùng cạp đầu kéo bánh xích 3m³</v>
          </cell>
          <cell r="D80" t="str">
            <v>ca</v>
          </cell>
          <cell r="E80">
            <v>210</v>
          </cell>
          <cell r="F80">
            <v>18</v>
          </cell>
          <cell r="G80">
            <v>4.24</v>
          </cell>
          <cell r="H80">
            <v>5</v>
          </cell>
          <cell r="I80">
            <v>470736</v>
          </cell>
          <cell r="J80">
            <v>40.5</v>
          </cell>
          <cell r="K80" t="str">
            <v>lítdiezel</v>
          </cell>
          <cell r="L80">
            <v>0</v>
          </cell>
          <cell r="M80" t="str">
            <v>1x4/7</v>
          </cell>
          <cell r="N80">
            <v>383313.60000000003</v>
          </cell>
          <cell r="O80">
            <v>95043.839999999997</v>
          </cell>
          <cell r="P80">
            <v>112080.00000000001</v>
          </cell>
          <cell r="Q80">
            <v>319017.69</v>
          </cell>
          <cell r="R80">
            <v>15950.8845</v>
          </cell>
          <cell r="S80">
            <v>334968.57449999999</v>
          </cell>
          <cell r="T80">
            <v>74675.769230769234</v>
          </cell>
          <cell r="U80">
            <v>1000081.7837307693</v>
          </cell>
          <cell r="V80">
            <v>0</v>
          </cell>
        </row>
        <row r="81">
          <cell r="A81" t="str">
            <v>TCBX4,5m³</v>
          </cell>
          <cell r="B81">
            <v>39</v>
          </cell>
          <cell r="C81" t="str">
            <v>Thùng cạp đầu kéo bánh xích 4,5m³</v>
          </cell>
          <cell r="D81" t="str">
            <v>ca</v>
          </cell>
          <cell r="E81">
            <v>210</v>
          </cell>
          <cell r="F81">
            <v>18</v>
          </cell>
          <cell r="G81">
            <v>4.24</v>
          </cell>
          <cell r="H81">
            <v>5</v>
          </cell>
          <cell r="I81">
            <v>622818</v>
          </cell>
          <cell r="J81">
            <v>58.32</v>
          </cell>
          <cell r="K81" t="str">
            <v>lítdiezel</v>
          </cell>
          <cell r="L81">
            <v>0</v>
          </cell>
          <cell r="M81" t="str">
            <v>1x4/7</v>
          </cell>
          <cell r="N81">
            <v>507151.8</v>
          </cell>
          <cell r="O81">
            <v>125749.92</v>
          </cell>
          <cell r="P81">
            <v>148290</v>
          </cell>
          <cell r="Q81">
            <v>459385.47359999997</v>
          </cell>
          <cell r="R81">
            <v>22969.273679999998</v>
          </cell>
          <cell r="S81">
            <v>482354.74727999995</v>
          </cell>
          <cell r="T81">
            <v>74675.769230769234</v>
          </cell>
          <cell r="U81">
            <v>1338222.2365107692</v>
          </cell>
          <cell r="V81">
            <v>0</v>
          </cell>
        </row>
        <row r="82">
          <cell r="A82" t="str">
            <v>TCBX5m³</v>
          </cell>
          <cell r="B82">
            <v>40</v>
          </cell>
          <cell r="C82" t="str">
            <v>Thùng cạp đầu kéo bánh xích 5m³</v>
          </cell>
          <cell r="D82" t="str">
            <v>ca</v>
          </cell>
          <cell r="E82">
            <v>210</v>
          </cell>
          <cell r="F82">
            <v>17</v>
          </cell>
          <cell r="G82">
            <v>4.0599999999999996</v>
          </cell>
          <cell r="H82">
            <v>5</v>
          </cell>
          <cell r="I82">
            <v>676746</v>
          </cell>
          <cell r="J82">
            <v>58.32</v>
          </cell>
          <cell r="K82" t="str">
            <v>lítdiezel</v>
          </cell>
          <cell r="L82">
            <v>0</v>
          </cell>
          <cell r="M82" t="str">
            <v>1x3/7+1x5/7</v>
          </cell>
          <cell r="N82">
            <v>520449.90000000008</v>
          </cell>
          <cell r="O82">
            <v>130837.55999999998</v>
          </cell>
          <cell r="P82">
            <v>161130</v>
          </cell>
          <cell r="Q82">
            <v>459385.47359999997</v>
          </cell>
          <cell r="R82">
            <v>22969.273679999998</v>
          </cell>
          <cell r="S82">
            <v>482354.74727999995</v>
          </cell>
          <cell r="T82">
            <v>151096.15384615384</v>
          </cell>
          <cell r="U82">
            <v>1445868.3611261537</v>
          </cell>
          <cell r="V82">
            <v>0</v>
          </cell>
        </row>
        <row r="83">
          <cell r="A83" t="str">
            <v>TCBX8m³</v>
          </cell>
          <cell r="B83">
            <v>41</v>
          </cell>
          <cell r="C83" t="str">
            <v>Thùng cạp đầu kéo bánh xích 8m³</v>
          </cell>
          <cell r="D83" t="str">
            <v>ca</v>
          </cell>
          <cell r="E83">
            <v>210</v>
          </cell>
          <cell r="F83">
            <v>17</v>
          </cell>
          <cell r="G83">
            <v>4.0599999999999996</v>
          </cell>
          <cell r="H83">
            <v>5</v>
          </cell>
          <cell r="I83">
            <v>839256</v>
          </cell>
          <cell r="J83">
            <v>71.400000000000006</v>
          </cell>
          <cell r="K83" t="str">
            <v>lítdiezel</v>
          </cell>
          <cell r="L83">
            <v>0</v>
          </cell>
          <cell r="M83" t="str">
            <v>1x3/7+1x5/7</v>
          </cell>
          <cell r="N83">
            <v>645427.82857142866</v>
          </cell>
          <cell r="O83">
            <v>162256.15999999997</v>
          </cell>
          <cell r="P83">
            <v>199822.85714285713</v>
          </cell>
          <cell r="Q83">
            <v>562416.37199999997</v>
          </cell>
          <cell r="R83">
            <v>28120.818599999999</v>
          </cell>
          <cell r="S83">
            <v>590537.19059999997</v>
          </cell>
          <cell r="T83">
            <v>151096.15384615384</v>
          </cell>
          <cell r="U83">
            <v>1749140.1901604396</v>
          </cell>
          <cell r="V83">
            <v>0</v>
          </cell>
        </row>
        <row r="84">
          <cell r="A84" t="str">
            <v>TCBX9m³</v>
          </cell>
          <cell r="B84">
            <v>42</v>
          </cell>
          <cell r="C84" t="str">
            <v>Thùng cạp đầu kéo bánh xích 9m³</v>
          </cell>
          <cell r="D84" t="str">
            <v>ca</v>
          </cell>
          <cell r="E84">
            <v>210</v>
          </cell>
          <cell r="F84">
            <v>17</v>
          </cell>
          <cell r="G84">
            <v>4.0599999999999996</v>
          </cell>
          <cell r="H84">
            <v>5</v>
          </cell>
          <cell r="I84">
            <v>912252</v>
          </cell>
          <cell r="J84">
            <v>76.5</v>
          </cell>
          <cell r="K84" t="str">
            <v>lítdiezel</v>
          </cell>
          <cell r="L84">
            <v>0</v>
          </cell>
          <cell r="M84" t="str">
            <v>1x3/7+1x6/7</v>
          </cell>
          <cell r="N84">
            <v>701565.22857142868</v>
          </cell>
          <cell r="O84">
            <v>176368.71999999997</v>
          </cell>
          <cell r="P84">
            <v>217202.85714285719</v>
          </cell>
          <cell r="Q84">
            <v>602588.97</v>
          </cell>
          <cell r="R84">
            <v>30129.448499999999</v>
          </cell>
          <cell r="S84">
            <v>632718.41849999991</v>
          </cell>
          <cell r="T84">
            <v>163090.38461538462</v>
          </cell>
          <cell r="U84">
            <v>1890945.6088296706</v>
          </cell>
          <cell r="V84">
            <v>0</v>
          </cell>
        </row>
        <row r="85">
          <cell r="C85" t="str">
            <v>Máy cạp tự hành - dung tích gầu:</v>
          </cell>
          <cell r="L85">
            <v>0</v>
          </cell>
          <cell r="U85">
            <v>0</v>
          </cell>
          <cell r="V85">
            <v>0</v>
          </cell>
        </row>
        <row r="86">
          <cell r="A86" t="str">
            <v>MCTH9m³</v>
          </cell>
          <cell r="B86">
            <v>43</v>
          </cell>
          <cell r="C86" t="str">
            <v>Máy cạp tự hành 9m³</v>
          </cell>
          <cell r="D86" t="str">
            <v>ca</v>
          </cell>
          <cell r="E86">
            <v>240</v>
          </cell>
          <cell r="F86">
            <v>17</v>
          </cell>
          <cell r="G86">
            <v>4.2300000000000004</v>
          </cell>
          <cell r="H86">
            <v>5</v>
          </cell>
          <cell r="I86">
            <v>1213476</v>
          </cell>
          <cell r="J86">
            <v>132</v>
          </cell>
          <cell r="K86" t="str">
            <v>lítdiezel</v>
          </cell>
          <cell r="L86">
            <v>2478672.3884999999</v>
          </cell>
          <cell r="M86" t="str">
            <v>1x3/7+1x6/7</v>
          </cell>
          <cell r="N86">
            <v>816568.22500000009</v>
          </cell>
          <cell r="O86">
            <v>213875.14500000005</v>
          </cell>
          <cell r="P86">
            <v>252807.5</v>
          </cell>
          <cell r="Q86">
            <v>1039761.36</v>
          </cell>
          <cell r="R86">
            <v>51988.067999999999</v>
          </cell>
          <cell r="S86">
            <v>1091749.4280000001</v>
          </cell>
          <cell r="T86">
            <v>163090.38461538462</v>
          </cell>
          <cell r="U86">
            <v>2538090.6826153849</v>
          </cell>
          <cell r="V86">
            <v>2478672.3884999999</v>
          </cell>
          <cell r="W86">
            <v>2258986</v>
          </cell>
        </row>
        <row r="87">
          <cell r="A87" t="str">
            <v>MCTH10m³</v>
          </cell>
          <cell r="B87">
            <v>44</v>
          </cell>
          <cell r="C87" t="str">
            <v>Máy cạp tự hành 10m³</v>
          </cell>
          <cell r="D87" t="str">
            <v>ca</v>
          </cell>
          <cell r="E87">
            <v>240</v>
          </cell>
          <cell r="F87">
            <v>17</v>
          </cell>
          <cell r="G87">
            <v>4.2300000000000004</v>
          </cell>
          <cell r="H87">
            <v>5</v>
          </cell>
          <cell r="I87">
            <v>1227600</v>
          </cell>
          <cell r="J87">
            <v>138</v>
          </cell>
          <cell r="K87" t="str">
            <v>lítdiezel</v>
          </cell>
          <cell r="L87">
            <v>0</v>
          </cell>
          <cell r="M87" t="str">
            <v>1x3/7+1x6/7</v>
          </cell>
          <cell r="N87">
            <v>826072.50000000012</v>
          </cell>
          <cell r="O87">
            <v>216364.5</v>
          </cell>
          <cell r="P87">
            <v>255750</v>
          </cell>
          <cell r="Q87">
            <v>1087023.24</v>
          </cell>
          <cell r="R87">
            <v>54351.162000000004</v>
          </cell>
          <cell r="S87">
            <v>1141374.402</v>
          </cell>
          <cell r="T87">
            <v>163090.38461538462</v>
          </cell>
          <cell r="U87">
            <v>2602651.7866153843</v>
          </cell>
          <cell r="V87">
            <v>0</v>
          </cell>
        </row>
        <row r="88">
          <cell r="A88" t="str">
            <v>MCTH16m³</v>
          </cell>
          <cell r="B88">
            <v>45</v>
          </cell>
          <cell r="C88" t="str">
            <v>Máy cạp tự hành 16m³</v>
          </cell>
          <cell r="D88" t="str">
            <v>ca</v>
          </cell>
          <cell r="E88">
            <v>240</v>
          </cell>
          <cell r="F88">
            <v>16</v>
          </cell>
          <cell r="G88">
            <v>4.04</v>
          </cell>
          <cell r="H88">
            <v>5</v>
          </cell>
          <cell r="I88">
            <v>1848000</v>
          </cell>
          <cell r="J88">
            <v>153.9</v>
          </cell>
          <cell r="K88" t="str">
            <v>lítdiezel</v>
          </cell>
          <cell r="L88">
            <v>2478672.3884999999</v>
          </cell>
          <cell r="M88" t="str">
            <v>1x3/7+1x7/7</v>
          </cell>
          <cell r="N88">
            <v>1170400</v>
          </cell>
          <cell r="O88">
            <v>311080</v>
          </cell>
          <cell r="P88">
            <v>385000</v>
          </cell>
          <cell r="Q88">
            <v>1212267.2220000001</v>
          </cell>
          <cell r="R88">
            <v>60613.361100000009</v>
          </cell>
          <cell r="S88">
            <v>1272880.5831000002</v>
          </cell>
          <cell r="T88">
            <v>177483.46153846156</v>
          </cell>
          <cell r="U88">
            <v>3316844.0446384619</v>
          </cell>
          <cell r="V88">
            <v>2478672.3884999999</v>
          </cell>
          <cell r="W88">
            <v>2258986</v>
          </cell>
        </row>
        <row r="89">
          <cell r="A89" t="str">
            <v>MCTH25m³</v>
          </cell>
          <cell r="B89">
            <v>46</v>
          </cell>
          <cell r="C89" t="str">
            <v>Máy cạp tự hành 25m³</v>
          </cell>
          <cell r="D89" t="str">
            <v>ca</v>
          </cell>
          <cell r="E89">
            <v>240</v>
          </cell>
          <cell r="F89">
            <v>16</v>
          </cell>
          <cell r="G89">
            <v>4.04</v>
          </cell>
          <cell r="H89">
            <v>5</v>
          </cell>
          <cell r="I89">
            <v>2310000</v>
          </cell>
          <cell r="J89">
            <v>182.4</v>
          </cell>
          <cell r="K89" t="str">
            <v>lítdiezel</v>
          </cell>
          <cell r="L89">
            <v>0</v>
          </cell>
          <cell r="M89" t="str">
            <v>1x3/7+1x7/7</v>
          </cell>
          <cell r="N89">
            <v>1463000</v>
          </cell>
          <cell r="O89">
            <v>388850</v>
          </cell>
          <cell r="P89">
            <v>481250</v>
          </cell>
          <cell r="Q89">
            <v>1436761.152</v>
          </cell>
          <cell r="R89">
            <v>71838.0576</v>
          </cell>
          <cell r="S89">
            <v>1508599.2095999999</v>
          </cell>
          <cell r="T89">
            <v>177483.46153846156</v>
          </cell>
          <cell r="U89">
            <v>4019182.6711384612</v>
          </cell>
          <cell r="V89">
            <v>0</v>
          </cell>
        </row>
        <row r="90">
          <cell r="C90" t="str">
            <v>Máy san tự hành - dung tích gầu:</v>
          </cell>
          <cell r="L90">
            <v>0</v>
          </cell>
          <cell r="V90">
            <v>0</v>
          </cell>
        </row>
        <row r="91">
          <cell r="A91" t="str">
            <v>MSTH54cv</v>
          </cell>
          <cell r="B91">
            <v>47</v>
          </cell>
          <cell r="C91" t="str">
            <v>Máy san tự hành 54cv</v>
          </cell>
          <cell r="D91" t="str">
            <v>ca</v>
          </cell>
          <cell r="E91">
            <v>210</v>
          </cell>
          <cell r="F91">
            <v>18</v>
          </cell>
          <cell r="G91">
            <v>3.7</v>
          </cell>
          <cell r="H91">
            <v>5</v>
          </cell>
          <cell r="I91">
            <v>541791</v>
          </cell>
          <cell r="J91">
            <v>19.440000000000001</v>
          </cell>
          <cell r="K91" t="str">
            <v>lítdiezel</v>
          </cell>
          <cell r="L91">
            <v>0</v>
          </cell>
          <cell r="M91" t="str">
            <v>1x4/7</v>
          </cell>
          <cell r="N91">
            <v>441172.67142857146</v>
          </cell>
          <cell r="O91">
            <v>95458.414285714302</v>
          </cell>
          <cell r="P91">
            <v>128997.85714285716</v>
          </cell>
          <cell r="Q91">
            <v>153128.49119999999</v>
          </cell>
          <cell r="R91">
            <v>7656.4245599999995</v>
          </cell>
          <cell r="S91">
            <v>160784.91576</v>
          </cell>
          <cell r="T91">
            <v>74675.769230769234</v>
          </cell>
          <cell r="U91">
            <v>901089.62784791214</v>
          </cell>
          <cell r="V91">
            <v>0</v>
          </cell>
        </row>
        <row r="92">
          <cell r="A92" t="str">
            <v>MSTH90cv</v>
          </cell>
          <cell r="B92">
            <v>48</v>
          </cell>
          <cell r="C92" t="str">
            <v>Máy san tự hành 90cv</v>
          </cell>
          <cell r="D92" t="str">
            <v>ca</v>
          </cell>
          <cell r="E92">
            <v>210</v>
          </cell>
          <cell r="F92">
            <v>17</v>
          </cell>
          <cell r="G92">
            <v>3.55</v>
          </cell>
          <cell r="H92">
            <v>5</v>
          </cell>
          <cell r="I92">
            <v>758427</v>
          </cell>
          <cell r="J92">
            <v>32.4</v>
          </cell>
          <cell r="K92" t="str">
            <v>lítdiezel</v>
          </cell>
          <cell r="L92">
            <v>0</v>
          </cell>
          <cell r="M92" t="str">
            <v>1x4/7</v>
          </cell>
          <cell r="N92">
            <v>583266.47857142857</v>
          </cell>
          <cell r="O92">
            <v>128210.27857142856</v>
          </cell>
          <cell r="P92">
            <v>180577.85714285713</v>
          </cell>
          <cell r="Q92">
            <v>255214.15199999997</v>
          </cell>
          <cell r="R92">
            <v>12760.7076</v>
          </cell>
          <cell r="S92">
            <v>267974.85959999997</v>
          </cell>
          <cell r="T92">
            <v>74675.769230769234</v>
          </cell>
          <cell r="U92">
            <v>1234705.2431164836</v>
          </cell>
          <cell r="V92">
            <v>0</v>
          </cell>
        </row>
        <row r="93">
          <cell r="A93" t="str">
            <v>MSTH108cv</v>
          </cell>
          <cell r="B93">
            <v>36</v>
          </cell>
          <cell r="C93" t="str">
            <v>Máy san tự hành 108cv</v>
          </cell>
          <cell r="D93" t="str">
            <v>ca</v>
          </cell>
          <cell r="E93">
            <v>210</v>
          </cell>
          <cell r="F93">
            <v>17</v>
          </cell>
          <cell r="G93">
            <v>3.55</v>
          </cell>
          <cell r="H93">
            <v>5</v>
          </cell>
          <cell r="I93">
            <v>971784</v>
          </cell>
          <cell r="J93">
            <v>38.880000000000003</v>
          </cell>
          <cell r="K93" t="str">
            <v>lítdiezel</v>
          </cell>
          <cell r="L93">
            <v>944848.55849999993</v>
          </cell>
          <cell r="M93" t="str">
            <v>1x3/7+1x5/7</v>
          </cell>
          <cell r="N93">
            <v>747348.17142857146</v>
          </cell>
          <cell r="O93">
            <v>164277.7714285714</v>
          </cell>
          <cell r="P93">
            <v>231377.1428571429</v>
          </cell>
          <cell r="Q93">
            <v>306256.98239999998</v>
          </cell>
          <cell r="R93">
            <v>15312.849119999999</v>
          </cell>
          <cell r="S93">
            <v>321569.83152000001</v>
          </cell>
          <cell r="T93">
            <v>151096.15384615384</v>
          </cell>
          <cell r="U93">
            <v>1615669.0710804395</v>
          </cell>
          <cell r="V93">
            <v>944848.55849999993</v>
          </cell>
          <cell r="W93">
            <v>861106</v>
          </cell>
        </row>
        <row r="94">
          <cell r="A94" t="str">
            <v>MSTH180cv</v>
          </cell>
          <cell r="B94">
            <v>37</v>
          </cell>
          <cell r="C94" t="str">
            <v>Máy san tự hành 180cv</v>
          </cell>
          <cell r="D94" t="str">
            <v>ca</v>
          </cell>
          <cell r="E94">
            <v>210</v>
          </cell>
          <cell r="F94">
            <v>16</v>
          </cell>
          <cell r="G94">
            <v>3.08</v>
          </cell>
          <cell r="H94">
            <v>5</v>
          </cell>
          <cell r="I94">
            <v>1652270</v>
          </cell>
          <cell r="J94">
            <v>54</v>
          </cell>
          <cell r="K94" t="str">
            <v>lítdiezel</v>
          </cell>
          <cell r="L94">
            <v>0</v>
          </cell>
          <cell r="M94" t="str">
            <v>1x3/7+1x5/7</v>
          </cell>
          <cell r="N94">
            <v>1195928.7619047621</v>
          </cell>
          <cell r="O94">
            <v>242332.93333333338</v>
          </cell>
          <cell r="P94">
            <v>393397.61904761905</v>
          </cell>
          <cell r="Q94">
            <v>425356.92</v>
          </cell>
          <cell r="R94">
            <v>21267.846000000001</v>
          </cell>
          <cell r="S94">
            <v>446624.766</v>
          </cell>
          <cell r="T94">
            <v>151096.15384615384</v>
          </cell>
          <cell r="U94">
            <v>2429380.2341318685</v>
          </cell>
          <cell r="V94">
            <v>0</v>
          </cell>
        </row>
        <row r="95">
          <cell r="A95" t="str">
            <v>MSTH250cv</v>
          </cell>
          <cell r="B95">
            <v>38</v>
          </cell>
          <cell r="C95" t="str">
            <v>Máy san tự hành 250cv</v>
          </cell>
          <cell r="D95" t="str">
            <v>ca</v>
          </cell>
          <cell r="E95">
            <v>210</v>
          </cell>
          <cell r="F95">
            <v>16</v>
          </cell>
          <cell r="G95">
            <v>3.08</v>
          </cell>
          <cell r="H95">
            <v>5</v>
          </cell>
          <cell r="I95">
            <v>2323765</v>
          </cell>
          <cell r="J95">
            <v>75</v>
          </cell>
          <cell r="K95" t="str">
            <v>lítdiezel</v>
          </cell>
          <cell r="L95">
            <v>0</v>
          </cell>
          <cell r="M95" t="str">
            <v>1x3/7+1x6/7</v>
          </cell>
          <cell r="N95">
            <v>1681963.2380952383</v>
          </cell>
          <cell r="O95">
            <v>340818.86666666664</v>
          </cell>
          <cell r="P95">
            <v>553277.38095238095</v>
          </cell>
          <cell r="Q95">
            <v>590773.5</v>
          </cell>
          <cell r="R95">
            <v>29538.675000000003</v>
          </cell>
          <cell r="S95">
            <v>620312.17500000005</v>
          </cell>
          <cell r="T95">
            <v>163090.38461538462</v>
          </cell>
          <cell r="U95">
            <v>3359462.0453296709</v>
          </cell>
          <cell r="V95">
            <v>0</v>
          </cell>
        </row>
        <row r="96">
          <cell r="C96" t="str">
            <v>Máy đầm cầm tay - trọng lượng:</v>
          </cell>
          <cell r="L96">
            <v>0</v>
          </cell>
          <cell r="V96">
            <v>0</v>
          </cell>
        </row>
        <row r="97">
          <cell r="A97" t="str">
            <v>ĐCOC50Kg</v>
          </cell>
          <cell r="B97">
            <v>39</v>
          </cell>
          <cell r="C97" t="str">
            <v>Máy đầm đất cầm tay 50kg</v>
          </cell>
          <cell r="D97" t="str">
            <v>ca</v>
          </cell>
          <cell r="E97">
            <v>150</v>
          </cell>
          <cell r="F97">
            <v>20</v>
          </cell>
          <cell r="G97">
            <v>5.4</v>
          </cell>
          <cell r="H97">
            <v>4</v>
          </cell>
          <cell r="I97">
            <v>14208</v>
          </cell>
          <cell r="J97">
            <v>3.06</v>
          </cell>
          <cell r="K97" t="str">
            <v>lítxăng</v>
          </cell>
          <cell r="L97">
            <v>122527.43234369232</v>
          </cell>
          <cell r="M97" t="str">
            <v>1x3/7</v>
          </cell>
          <cell r="N97">
            <v>17996.800000000003</v>
          </cell>
          <cell r="O97">
            <v>5114.880000000001</v>
          </cell>
          <cell r="P97">
            <v>3788.8</v>
          </cell>
          <cell r="Q97">
            <v>28809.961200000002</v>
          </cell>
          <cell r="R97">
            <v>864.29883600000005</v>
          </cell>
          <cell r="S97">
            <v>29674.260036000003</v>
          </cell>
          <cell r="T97">
            <v>65952.692307692312</v>
          </cell>
          <cell r="U97">
            <v>122527.43234369232</v>
          </cell>
          <cell r="V97">
            <v>0</v>
          </cell>
        </row>
        <row r="98">
          <cell r="A98" t="str">
            <v>ĐCOC60Kg</v>
          </cell>
          <cell r="B98">
            <v>40</v>
          </cell>
          <cell r="C98" t="str">
            <v>Máy đầm đất cầm tay 60kg</v>
          </cell>
          <cell r="D98" t="str">
            <v>ca</v>
          </cell>
          <cell r="E98">
            <v>150</v>
          </cell>
          <cell r="F98">
            <v>20</v>
          </cell>
          <cell r="G98">
            <v>5.4</v>
          </cell>
          <cell r="H98">
            <v>4</v>
          </cell>
          <cell r="I98">
            <v>17760</v>
          </cell>
          <cell r="J98">
            <v>3.57</v>
          </cell>
          <cell r="K98" t="str">
            <v>lítxăng</v>
          </cell>
          <cell r="L98">
            <v>136315.75649999999</v>
          </cell>
          <cell r="M98" t="str">
            <v>1x3/7</v>
          </cell>
          <cell r="N98">
            <v>22496.000000000004</v>
          </cell>
          <cell r="O98">
            <v>6393.6</v>
          </cell>
          <cell r="P98">
            <v>4736</v>
          </cell>
          <cell r="Q98">
            <v>33611.621400000004</v>
          </cell>
          <cell r="R98">
            <v>1008.348642</v>
          </cell>
          <cell r="S98">
            <v>34619.970042000001</v>
          </cell>
          <cell r="T98">
            <v>65952.692307692312</v>
          </cell>
          <cell r="U98">
            <v>134198.26234969232</v>
          </cell>
          <cell r="V98">
            <v>136315.75649999999</v>
          </cell>
          <cell r="W98">
            <v>124234</v>
          </cell>
        </row>
        <row r="99">
          <cell r="A99" t="str">
            <v>ĐCOC70Kg</v>
          </cell>
          <cell r="B99">
            <v>41</v>
          </cell>
          <cell r="C99" t="str">
            <v>Máy đầm đất cầm tay 70kg</v>
          </cell>
          <cell r="D99" t="str">
            <v>ca</v>
          </cell>
          <cell r="E99">
            <v>150</v>
          </cell>
          <cell r="F99">
            <v>20</v>
          </cell>
          <cell r="G99">
            <v>5.4</v>
          </cell>
          <cell r="H99">
            <v>4</v>
          </cell>
          <cell r="I99">
            <v>19200</v>
          </cell>
          <cell r="J99">
            <v>4.08</v>
          </cell>
          <cell r="K99" t="str">
            <v>lítxăng</v>
          </cell>
          <cell r="L99">
            <v>141870.37235569232</v>
          </cell>
          <cell r="M99" t="str">
            <v>1x3/7</v>
          </cell>
          <cell r="N99">
            <v>24320</v>
          </cell>
          <cell r="O99">
            <v>6912.0000000000018</v>
          </cell>
          <cell r="P99">
            <v>5120</v>
          </cell>
          <cell r="Q99">
            <v>38413.281600000002</v>
          </cell>
          <cell r="R99">
            <v>1152.3984479999999</v>
          </cell>
          <cell r="S99">
            <v>39565.680048000002</v>
          </cell>
          <cell r="T99">
            <v>65952.692307692312</v>
          </cell>
          <cell r="U99">
            <v>141870.37235569232</v>
          </cell>
          <cell r="V99">
            <v>0</v>
          </cell>
        </row>
        <row r="100">
          <cell r="A100" t="str">
            <v>ĐCOC</v>
          </cell>
          <cell r="B100">
            <v>42</v>
          </cell>
          <cell r="C100" t="str">
            <v>Máy đầm đất cầm tay 80 kg</v>
          </cell>
          <cell r="D100" t="str">
            <v>ca</v>
          </cell>
          <cell r="E100">
            <v>150</v>
          </cell>
          <cell r="F100">
            <v>20</v>
          </cell>
          <cell r="G100">
            <v>5.4</v>
          </cell>
          <cell r="H100">
            <v>4</v>
          </cell>
          <cell r="I100">
            <v>20160</v>
          </cell>
          <cell r="J100">
            <v>4.59</v>
          </cell>
          <cell r="K100" t="str">
            <v>lítxăng</v>
          </cell>
          <cell r="L100">
            <v>0</v>
          </cell>
          <cell r="M100" t="str">
            <v>1x3/7</v>
          </cell>
          <cell r="N100">
            <v>25536</v>
          </cell>
          <cell r="O100">
            <v>7257.6</v>
          </cell>
          <cell r="P100">
            <v>5376</v>
          </cell>
          <cell r="Q100">
            <v>43214.941800000001</v>
          </cell>
          <cell r="R100">
            <v>1296.4482539999999</v>
          </cell>
          <cell r="S100">
            <v>44511.390054000003</v>
          </cell>
          <cell r="T100">
            <v>65952.692307692312</v>
          </cell>
          <cell r="U100">
            <v>148633.68236169231</v>
          </cell>
          <cell r="V100">
            <v>0</v>
          </cell>
        </row>
        <row r="101">
          <cell r="C101" t="str">
            <v>Máy đầm bánh hơi + đầu kéo bánh xích - trọng lượng:</v>
          </cell>
          <cell r="L101">
            <v>0</v>
          </cell>
          <cell r="U101">
            <v>0</v>
          </cell>
          <cell r="V101">
            <v>0</v>
          </cell>
        </row>
        <row r="102">
          <cell r="A102" t="str">
            <v>ĐBHĐKBX9T</v>
          </cell>
          <cell r="B102">
            <v>43</v>
          </cell>
          <cell r="C102" t="str">
            <v>Đầm bánh hơi đầu kéo bánh xích 9T</v>
          </cell>
          <cell r="D102" t="str">
            <v>ca</v>
          </cell>
          <cell r="E102">
            <v>230</v>
          </cell>
          <cell r="F102">
            <v>18</v>
          </cell>
          <cell r="G102">
            <v>4.8600000000000003</v>
          </cell>
          <cell r="H102">
            <v>5</v>
          </cell>
          <cell r="I102">
            <v>323235</v>
          </cell>
          <cell r="J102">
            <v>36</v>
          </cell>
          <cell r="K102" t="str">
            <v>lítdiezel</v>
          </cell>
          <cell r="L102">
            <v>649802.42249999999</v>
          </cell>
          <cell r="M102" t="str">
            <v>1x4/7</v>
          </cell>
          <cell r="N102">
            <v>240318.19565217389</v>
          </cell>
          <cell r="O102">
            <v>68300.960869565228</v>
          </cell>
          <cell r="P102">
            <v>70268.478260869568</v>
          </cell>
          <cell r="Q102">
            <v>283571.27999999997</v>
          </cell>
          <cell r="R102">
            <v>14178.563999999998</v>
          </cell>
          <cell r="S102">
            <v>297749.84399999998</v>
          </cell>
          <cell r="T102">
            <v>74675.769230769234</v>
          </cell>
          <cell r="U102">
            <v>751313.24801337789</v>
          </cell>
          <cell r="V102">
            <v>649802.42249999999</v>
          </cell>
          <cell r="W102">
            <v>592210</v>
          </cell>
        </row>
        <row r="103">
          <cell r="A103" t="str">
            <v>ĐBHĐKBX12,5T</v>
          </cell>
          <cell r="B103">
            <v>44</v>
          </cell>
          <cell r="C103" t="str">
            <v>Đầm bánh hơi đầu kéo bánh xích 12,5T</v>
          </cell>
          <cell r="D103" t="str">
            <v>ca</v>
          </cell>
          <cell r="E103">
            <v>230</v>
          </cell>
          <cell r="F103">
            <v>18</v>
          </cell>
          <cell r="G103">
            <v>4.8600000000000003</v>
          </cell>
          <cell r="H103">
            <v>5</v>
          </cell>
          <cell r="I103">
            <v>359260</v>
          </cell>
          <cell r="J103">
            <v>38.4</v>
          </cell>
          <cell r="K103" t="str">
            <v>lítdiezel</v>
          </cell>
          <cell r="L103">
            <v>0</v>
          </cell>
          <cell r="M103" t="str">
            <v>1x4/7</v>
          </cell>
          <cell r="N103">
            <v>267102</v>
          </cell>
          <cell r="O103">
            <v>75913.2</v>
          </cell>
          <cell r="P103">
            <v>78100</v>
          </cell>
          <cell r="Q103">
            <v>302476.03199999995</v>
          </cell>
          <cell r="R103">
            <v>15123.801599999999</v>
          </cell>
          <cell r="S103">
            <v>317599.83359999995</v>
          </cell>
          <cell r="T103">
            <v>74675.769230769234</v>
          </cell>
          <cell r="U103">
            <v>813390.80283076921</v>
          </cell>
          <cell r="V103">
            <v>0</v>
          </cell>
        </row>
        <row r="104">
          <cell r="A104" t="str">
            <v>ĐBHĐKBX18T</v>
          </cell>
          <cell r="B104">
            <v>45</v>
          </cell>
          <cell r="C104" t="str">
            <v>Đầm bánh hơi đầu kéo bánh xích 18T</v>
          </cell>
          <cell r="D104" t="str">
            <v>ca</v>
          </cell>
          <cell r="E104">
            <v>230</v>
          </cell>
          <cell r="F104">
            <v>18</v>
          </cell>
          <cell r="G104">
            <v>4.8600000000000003</v>
          </cell>
          <cell r="H104">
            <v>5</v>
          </cell>
          <cell r="I104">
            <v>447370</v>
          </cell>
          <cell r="J104">
            <v>46.2</v>
          </cell>
          <cell r="K104" t="str">
            <v>lítdiezel</v>
          </cell>
          <cell r="L104">
            <v>669743.84399999992</v>
          </cell>
          <cell r="M104" t="str">
            <v>1x4/7</v>
          </cell>
          <cell r="N104">
            <v>332609.86956521741</v>
          </cell>
          <cell r="O104">
            <v>94531.226086956522</v>
          </cell>
          <cell r="P104">
            <v>97254.34782608696</v>
          </cell>
          <cell r="Q104">
            <v>363916.47600000002</v>
          </cell>
          <cell r="R104">
            <v>18195.823800000002</v>
          </cell>
          <cell r="S104">
            <v>382112.29980000004</v>
          </cell>
          <cell r="T104">
            <v>74675.769230769234</v>
          </cell>
          <cell r="U104">
            <v>981183.51250903017</v>
          </cell>
          <cell r="V104">
            <v>669743.84399999992</v>
          </cell>
          <cell r="W104">
            <v>610384</v>
          </cell>
        </row>
        <row r="105">
          <cell r="A105" t="str">
            <v>ĐBHĐKBX25T</v>
          </cell>
          <cell r="B105">
            <v>46</v>
          </cell>
          <cell r="C105" t="str">
            <v>Đầm bánh hơi đầu kéo bánh xích 25T</v>
          </cell>
          <cell r="D105" t="str">
            <v>ca</v>
          </cell>
          <cell r="E105">
            <v>230</v>
          </cell>
          <cell r="F105">
            <v>17</v>
          </cell>
          <cell r="G105">
            <v>4.59</v>
          </cell>
          <cell r="H105">
            <v>5</v>
          </cell>
          <cell r="I105">
            <v>606994</v>
          </cell>
          <cell r="J105">
            <v>54.6</v>
          </cell>
          <cell r="K105" t="str">
            <v>lítdiezel</v>
          </cell>
          <cell r="L105">
            <v>0</v>
          </cell>
          <cell r="M105" t="str">
            <v>1x5/7</v>
          </cell>
          <cell r="N105">
            <v>426215.3521739131</v>
          </cell>
          <cell r="O105">
            <v>121134.88956521738</v>
          </cell>
          <cell r="P105">
            <v>131955.21739130435</v>
          </cell>
          <cell r="Q105">
            <v>430083.10800000001</v>
          </cell>
          <cell r="R105">
            <v>21504.155400000003</v>
          </cell>
          <cell r="S105">
            <v>451587.2634</v>
          </cell>
          <cell r="T105">
            <v>85143.461538461532</v>
          </cell>
          <cell r="U105">
            <v>1216036.1840688963</v>
          </cell>
          <cell r="V105">
            <v>0</v>
          </cell>
        </row>
        <row r="106">
          <cell r="A106" t="str">
            <v>ĐBHĐKBX26,5T</v>
          </cell>
          <cell r="B106">
            <v>47</v>
          </cell>
          <cell r="C106" t="str">
            <v>Đầm bánh hơi đầu kéo bánh xích 26,5T</v>
          </cell>
          <cell r="D106" t="str">
            <v>ca</v>
          </cell>
          <cell r="E106">
            <v>230</v>
          </cell>
          <cell r="F106">
            <v>17</v>
          </cell>
          <cell r="G106">
            <v>4.59</v>
          </cell>
          <cell r="H106">
            <v>5</v>
          </cell>
          <cell r="I106">
            <v>640025</v>
          </cell>
          <cell r="J106">
            <v>63</v>
          </cell>
          <cell r="K106" t="str">
            <v>lítdiezel</v>
          </cell>
          <cell r="L106">
            <v>0</v>
          </cell>
          <cell r="M106" t="str">
            <v>1x5/7</v>
          </cell>
          <cell r="N106">
            <v>449408.85869565222</v>
          </cell>
          <cell r="O106">
            <v>127726.72826086957</v>
          </cell>
          <cell r="P106">
            <v>139135.86956521738</v>
          </cell>
          <cell r="Q106">
            <v>496249.74</v>
          </cell>
          <cell r="R106">
            <v>24812.487000000001</v>
          </cell>
          <cell r="S106">
            <v>521062.22700000001</v>
          </cell>
          <cell r="T106">
            <v>85143.461538461532</v>
          </cell>
          <cell r="U106">
            <v>1322477.1450602007</v>
          </cell>
          <cell r="V106">
            <v>0</v>
          </cell>
        </row>
        <row r="107">
          <cell r="C107" t="str">
            <v>Đầm bánh hơi tự hành - trọng lượng:</v>
          </cell>
          <cell r="L107">
            <v>0</v>
          </cell>
          <cell r="V107">
            <v>0</v>
          </cell>
        </row>
        <row r="108">
          <cell r="A108" t="str">
            <v>ĐBHTH16T</v>
          </cell>
          <cell r="B108">
            <v>48</v>
          </cell>
          <cell r="C108" t="str">
            <v>Đầm bánh hơi tự hành 16T</v>
          </cell>
          <cell r="D108" t="str">
            <v>ca</v>
          </cell>
          <cell r="E108">
            <v>230</v>
          </cell>
          <cell r="F108">
            <v>18</v>
          </cell>
          <cell r="G108">
            <v>4.32</v>
          </cell>
          <cell r="H108">
            <v>5</v>
          </cell>
          <cell r="I108">
            <v>528292</v>
          </cell>
          <cell r="J108">
            <v>37.799999999999997</v>
          </cell>
          <cell r="K108" t="str">
            <v>lítdiezel</v>
          </cell>
          <cell r="L108">
            <v>697436.23950000003</v>
          </cell>
          <cell r="M108" t="str">
            <v>1x5/7</v>
          </cell>
          <cell r="N108">
            <v>392773.61739130435</v>
          </cell>
          <cell r="O108">
            <v>99227.019130434797</v>
          </cell>
          <cell r="P108">
            <v>114846.08695652176</v>
          </cell>
          <cell r="Q108">
            <v>297749.84399999998</v>
          </cell>
          <cell r="R108">
            <v>14887.492200000001</v>
          </cell>
          <cell r="S108">
            <v>312637.33619999996</v>
          </cell>
          <cell r="T108">
            <v>85143.461538461532</v>
          </cell>
          <cell r="U108">
            <v>1004627.5212167224</v>
          </cell>
          <cell r="V108">
            <v>697436.23950000003</v>
          </cell>
          <cell r="W108">
            <v>635622</v>
          </cell>
        </row>
        <row r="109">
          <cell r="A109" t="str">
            <v>ĐBHTH17,5T</v>
          </cell>
          <cell r="B109">
            <v>49</v>
          </cell>
          <cell r="C109" t="str">
            <v>Đầm bánh hơi tự hành 17,5T</v>
          </cell>
          <cell r="D109" t="str">
            <v>ca</v>
          </cell>
          <cell r="E109">
            <v>230</v>
          </cell>
          <cell r="F109">
            <v>18</v>
          </cell>
          <cell r="G109">
            <v>4.32</v>
          </cell>
          <cell r="H109">
            <v>5</v>
          </cell>
          <cell r="I109">
            <v>582217</v>
          </cell>
          <cell r="J109">
            <v>42</v>
          </cell>
          <cell r="K109" t="str">
            <v>lítdiezel</v>
          </cell>
          <cell r="L109">
            <v>0</v>
          </cell>
          <cell r="M109" t="str">
            <v>1x5/7</v>
          </cell>
          <cell r="N109">
            <v>432865.6826086957</v>
          </cell>
          <cell r="O109">
            <v>109355.54086956523</v>
          </cell>
          <cell r="P109">
            <v>126568.91304347827</v>
          </cell>
          <cell r="Q109">
            <v>330833.15999999997</v>
          </cell>
          <cell r="R109">
            <v>16541.657999999999</v>
          </cell>
          <cell r="S109">
            <v>347374.81799999997</v>
          </cell>
          <cell r="T109">
            <v>85143.461538461532</v>
          </cell>
          <cell r="U109">
            <v>1101308.4160602007</v>
          </cell>
          <cell r="V109">
            <v>0</v>
          </cell>
        </row>
        <row r="110">
          <cell r="A110" t="str">
            <v>ĐBHTH25T</v>
          </cell>
          <cell r="B110">
            <v>50</v>
          </cell>
          <cell r="C110" t="str">
            <v>Đầm bánh hơi tự hành 25T</v>
          </cell>
          <cell r="D110" t="str">
            <v>ca</v>
          </cell>
          <cell r="E110">
            <v>230</v>
          </cell>
          <cell r="F110">
            <v>17</v>
          </cell>
          <cell r="G110">
            <v>4.08</v>
          </cell>
          <cell r="H110">
            <v>5</v>
          </cell>
          <cell r="I110">
            <v>752477</v>
          </cell>
          <cell r="J110">
            <v>54.6</v>
          </cell>
          <cell r="K110" t="str">
            <v>lítdiezel</v>
          </cell>
          <cell r="L110">
            <v>858329.29874999996</v>
          </cell>
          <cell r="M110" t="str">
            <v>1x5/7</v>
          </cell>
          <cell r="N110">
            <v>528369.7195652175</v>
          </cell>
          <cell r="O110">
            <v>133482.87652173915</v>
          </cell>
          <cell r="P110">
            <v>163581.95652173914</v>
          </cell>
          <cell r="Q110">
            <v>430083.10800000001</v>
          </cell>
          <cell r="R110">
            <v>21504.155400000003</v>
          </cell>
          <cell r="S110">
            <v>451587.2634</v>
          </cell>
          <cell r="T110">
            <v>85143.461538461532</v>
          </cell>
          <cell r="U110">
            <v>1362165.2775471574</v>
          </cell>
          <cell r="V110">
            <v>858329.29874999996</v>
          </cell>
          <cell r="W110">
            <v>782255</v>
          </cell>
        </row>
        <row r="111">
          <cell r="C111" t="str">
            <v>Máy đầm rung tự hành - trọng lượng:</v>
          </cell>
          <cell r="L111">
            <v>0</v>
          </cell>
          <cell r="V111">
            <v>0</v>
          </cell>
        </row>
        <row r="112">
          <cell r="A112" t="str">
            <v>ĐR8T</v>
          </cell>
          <cell r="B112">
            <v>51</v>
          </cell>
          <cell r="C112" t="str">
            <v>Đầm rung trọng lượng 8T</v>
          </cell>
          <cell r="D112" t="str">
            <v>ca</v>
          </cell>
          <cell r="E112">
            <v>230</v>
          </cell>
          <cell r="F112">
            <v>17</v>
          </cell>
          <cell r="G112">
            <v>4.59</v>
          </cell>
          <cell r="H112">
            <v>5</v>
          </cell>
          <cell r="I112">
            <v>591735</v>
          </cell>
          <cell r="J112">
            <v>19.2</v>
          </cell>
          <cell r="K112" t="str">
            <v>lítdiezel</v>
          </cell>
          <cell r="L112">
            <v>0</v>
          </cell>
          <cell r="M112" t="str">
            <v>1x4/7</v>
          </cell>
          <cell r="N112">
            <v>415500.88043478271</v>
          </cell>
          <cell r="O112">
            <v>118089.72391304346</v>
          </cell>
          <cell r="P112">
            <v>128638.04347826086</v>
          </cell>
          <cell r="Q112">
            <v>151238.01599999997</v>
          </cell>
          <cell r="R112">
            <v>7561.9007999999994</v>
          </cell>
          <cell r="S112">
            <v>158799.91679999998</v>
          </cell>
          <cell r="T112">
            <v>74675.769230769234</v>
          </cell>
          <cell r="U112">
            <v>895704.33385685633</v>
          </cell>
          <cell r="V112">
            <v>0</v>
          </cell>
        </row>
        <row r="113">
          <cell r="A113" t="str">
            <v>ĐR15T</v>
          </cell>
          <cell r="B113">
            <v>52</v>
          </cell>
          <cell r="C113" t="str">
            <v>Đầm rung trọng lượng 15T</v>
          </cell>
          <cell r="D113" t="str">
            <v>ca</v>
          </cell>
          <cell r="E113">
            <v>230</v>
          </cell>
          <cell r="F113">
            <v>17</v>
          </cell>
          <cell r="G113">
            <v>4.25</v>
          </cell>
          <cell r="H113">
            <v>5</v>
          </cell>
          <cell r="I113">
            <v>964055</v>
          </cell>
          <cell r="J113">
            <v>38.64</v>
          </cell>
          <cell r="K113" t="str">
            <v>lítdiezel</v>
          </cell>
          <cell r="L113">
            <v>0</v>
          </cell>
          <cell r="M113" t="str">
            <v>1x4/7</v>
          </cell>
          <cell r="N113">
            <v>676934.27173913049</v>
          </cell>
          <cell r="O113">
            <v>178140.59782608695</v>
          </cell>
          <cell r="P113">
            <v>209577.17391304349</v>
          </cell>
          <cell r="Q113">
            <v>304366.50719999999</v>
          </cell>
          <cell r="R113">
            <v>15218.325360000001</v>
          </cell>
          <cell r="S113">
            <v>319584.83256000001</v>
          </cell>
          <cell r="T113">
            <v>74675.769230769234</v>
          </cell>
          <cell r="U113">
            <v>1458912.6452690302</v>
          </cell>
          <cell r="V113">
            <v>0</v>
          </cell>
        </row>
        <row r="114">
          <cell r="A114" t="str">
            <v>ĐR18T</v>
          </cell>
          <cell r="B114">
            <v>53</v>
          </cell>
          <cell r="C114" t="str">
            <v>Đầm rung trọng lượng 18T</v>
          </cell>
          <cell r="D114" t="str">
            <v>ca</v>
          </cell>
          <cell r="E114">
            <v>230</v>
          </cell>
          <cell r="F114">
            <v>17</v>
          </cell>
          <cell r="G114">
            <v>4.25</v>
          </cell>
          <cell r="H114">
            <v>5</v>
          </cell>
          <cell r="I114">
            <v>1128083</v>
          </cell>
          <cell r="J114">
            <v>52.8</v>
          </cell>
          <cell r="K114" t="str">
            <v>lítdiezel</v>
          </cell>
          <cell r="L114">
            <v>0</v>
          </cell>
          <cell r="M114" t="str">
            <v>1x4/7</v>
          </cell>
          <cell r="N114">
            <v>792110.45434782619</v>
          </cell>
          <cell r="O114">
            <v>208450.11956521744</v>
          </cell>
          <cell r="P114">
            <v>245235.4347826087</v>
          </cell>
          <cell r="Q114">
            <v>415904.54399999994</v>
          </cell>
          <cell r="R114">
            <v>20795.227199999998</v>
          </cell>
          <cell r="S114">
            <v>436699.77119999996</v>
          </cell>
          <cell r="T114">
            <v>74675.769230769234</v>
          </cell>
          <cell r="U114">
            <v>1757171.5491264213</v>
          </cell>
          <cell r="V114">
            <v>0</v>
          </cell>
        </row>
        <row r="115">
          <cell r="A115" t="str">
            <v>ĐR20T</v>
          </cell>
          <cell r="B115">
            <v>54</v>
          </cell>
          <cell r="C115" t="str">
            <v>Đầm rung trọng lượng 20T</v>
          </cell>
          <cell r="D115" t="str">
            <v>ca</v>
          </cell>
          <cell r="E115">
            <v>230</v>
          </cell>
          <cell r="F115">
            <v>17</v>
          </cell>
          <cell r="G115">
            <v>4.25</v>
          </cell>
          <cell r="H115">
            <v>5</v>
          </cell>
          <cell r="I115">
            <v>1128084</v>
          </cell>
          <cell r="J115">
            <v>54</v>
          </cell>
          <cell r="K115" t="str">
            <v>lítdiezel</v>
          </cell>
          <cell r="L115">
            <v>1767097.6482742478</v>
          </cell>
          <cell r="M115" t="str">
            <v>1x4/7</v>
          </cell>
          <cell r="N115">
            <v>792111.15652173921</v>
          </cell>
          <cell r="O115">
            <v>208450.30434782611</v>
          </cell>
          <cell r="P115">
            <v>245235.65217391308</v>
          </cell>
          <cell r="Q115">
            <v>425356.92</v>
          </cell>
          <cell r="R115">
            <v>21267.846000000001</v>
          </cell>
          <cell r="S115">
            <v>446624.766</v>
          </cell>
          <cell r="T115">
            <v>74675.769230769234</v>
          </cell>
          <cell r="U115">
            <v>1767097.6482742478</v>
          </cell>
          <cell r="V115">
            <v>0</v>
          </cell>
        </row>
        <row r="116">
          <cell r="A116" t="str">
            <v>ĐR25T</v>
          </cell>
          <cell r="B116">
            <v>55</v>
          </cell>
          <cell r="C116" t="str">
            <v>Đầm rung trọng lượng 25T</v>
          </cell>
          <cell r="D116" t="str">
            <v>ca</v>
          </cell>
          <cell r="E116">
            <v>230</v>
          </cell>
          <cell r="F116">
            <v>17</v>
          </cell>
          <cell r="G116">
            <v>3.74</v>
          </cell>
          <cell r="H116">
            <v>5</v>
          </cell>
          <cell r="I116">
            <v>1268582</v>
          </cell>
          <cell r="J116">
            <v>67.2</v>
          </cell>
          <cell r="K116" t="str">
            <v>lítdiezel</v>
          </cell>
          <cell r="L116">
            <v>1675273.61925</v>
          </cell>
          <cell r="M116" t="str">
            <v>1x4/7</v>
          </cell>
          <cell r="N116">
            <v>890765.18695652171</v>
          </cell>
          <cell r="O116">
            <v>206282.46434782611</v>
          </cell>
          <cell r="P116">
            <v>275778.69565217395</v>
          </cell>
          <cell r="Q116">
            <v>529333.05599999998</v>
          </cell>
          <cell r="R116">
            <v>26466.6528</v>
          </cell>
          <cell r="S116">
            <v>555799.70880000002</v>
          </cell>
          <cell r="T116">
            <v>74675.769230769234</v>
          </cell>
          <cell r="U116">
            <v>2003301.8249872911</v>
          </cell>
          <cell r="V116">
            <v>1675273.61925</v>
          </cell>
          <cell r="W116">
            <v>1526793</v>
          </cell>
        </row>
        <row r="117">
          <cell r="C117" t="str">
            <v>Máy đầm chân cừu - trọng lượng:</v>
          </cell>
          <cell r="L117">
            <v>0</v>
          </cell>
          <cell r="U117">
            <v>0</v>
          </cell>
          <cell r="V117">
            <v>0</v>
          </cell>
        </row>
        <row r="118">
          <cell r="A118" t="str">
            <v>ĐCC+ĐK5,5T</v>
          </cell>
          <cell r="B118">
            <v>56</v>
          </cell>
          <cell r="C118" t="str">
            <v>Đầm chân cừu + đầu kéo 5,5T</v>
          </cell>
          <cell r="D118" t="str">
            <v>ca</v>
          </cell>
          <cell r="E118">
            <v>230</v>
          </cell>
          <cell r="F118">
            <v>18</v>
          </cell>
          <cell r="G118">
            <v>3.6</v>
          </cell>
          <cell r="H118">
            <v>5</v>
          </cell>
          <cell r="I118">
            <v>331614</v>
          </cell>
          <cell r="J118">
            <v>25.92</v>
          </cell>
          <cell r="K118" t="str">
            <v>lítdiezel</v>
          </cell>
          <cell r="L118">
            <v>0</v>
          </cell>
          <cell r="M118" t="str">
            <v>1x4/7</v>
          </cell>
          <cell r="N118">
            <v>246547.8</v>
          </cell>
          <cell r="O118">
            <v>51904.80000000001</v>
          </cell>
          <cell r="P118">
            <v>72090</v>
          </cell>
          <cell r="Q118">
            <v>204171.3216</v>
          </cell>
          <cell r="R118">
            <v>10208.566080000001</v>
          </cell>
          <cell r="S118">
            <v>214379.88767999999</v>
          </cell>
          <cell r="T118">
            <v>74675.769230769234</v>
          </cell>
          <cell r="U118">
            <v>659598.25691076927</v>
          </cell>
          <cell r="V118">
            <v>0</v>
          </cell>
        </row>
        <row r="119">
          <cell r="A119" t="str">
            <v>ĐCC+ĐK9T</v>
          </cell>
          <cell r="B119">
            <v>57</v>
          </cell>
          <cell r="C119" t="str">
            <v>Đầm chân cừu + đầu kéo 9T</v>
          </cell>
          <cell r="D119" t="str">
            <v>ca</v>
          </cell>
          <cell r="E119">
            <v>230</v>
          </cell>
          <cell r="F119">
            <v>18</v>
          </cell>
          <cell r="G119">
            <v>3.6</v>
          </cell>
          <cell r="H119">
            <v>5</v>
          </cell>
          <cell r="I119">
            <v>411552</v>
          </cell>
          <cell r="J119">
            <v>36</v>
          </cell>
          <cell r="K119" t="str">
            <v>lítdiezel</v>
          </cell>
          <cell r="L119">
            <v>0</v>
          </cell>
          <cell r="M119" t="str">
            <v>1x4/7</v>
          </cell>
          <cell r="N119">
            <v>305979.96521739132</v>
          </cell>
          <cell r="O119">
            <v>64416.834782608705</v>
          </cell>
          <cell r="P119">
            <v>89467.826086956542</v>
          </cell>
          <cell r="Q119">
            <v>283571.27999999997</v>
          </cell>
          <cell r="R119">
            <v>14178.563999999998</v>
          </cell>
          <cell r="S119">
            <v>297749.84399999998</v>
          </cell>
          <cell r="T119">
            <v>74675.769230769234</v>
          </cell>
          <cell r="U119">
            <v>832290.23931772588</v>
          </cell>
          <cell r="V119">
            <v>0</v>
          </cell>
        </row>
        <row r="120">
          <cell r="C120" t="str">
            <v>Máy đầm bánh thép tự hành - trọng lượng:</v>
          </cell>
          <cell r="L120">
            <v>0</v>
          </cell>
        </row>
        <row r="121">
          <cell r="A121" t="str">
            <v>ĐBTTH8,5T</v>
          </cell>
          <cell r="B121">
            <v>56</v>
          </cell>
          <cell r="C121" t="str">
            <v>Đầm bánh thép tự hành 8,5T</v>
          </cell>
          <cell r="D121" t="str">
            <v>ca</v>
          </cell>
          <cell r="E121">
            <v>230</v>
          </cell>
          <cell r="F121">
            <v>18</v>
          </cell>
          <cell r="G121">
            <v>2.88</v>
          </cell>
          <cell r="H121">
            <v>5</v>
          </cell>
          <cell r="I121">
            <v>256928</v>
          </cell>
          <cell r="J121">
            <v>24</v>
          </cell>
          <cell r="K121" t="str">
            <v>lítdiezel</v>
          </cell>
          <cell r="L121">
            <v>411615.78149999998</v>
          </cell>
          <cell r="M121" t="str">
            <v>1x3/7</v>
          </cell>
          <cell r="N121">
            <v>191020.38260869565</v>
          </cell>
          <cell r="O121">
            <v>32171.853913043476</v>
          </cell>
          <cell r="P121">
            <v>55853.913043478271</v>
          </cell>
          <cell r="Q121">
            <v>189047.52</v>
          </cell>
          <cell r="R121">
            <v>9452.3760000000002</v>
          </cell>
          <cell r="S121">
            <v>198499.89599999998</v>
          </cell>
          <cell r="T121">
            <v>65952.692307692312</v>
          </cell>
          <cell r="U121">
            <v>543498.73787290975</v>
          </cell>
          <cell r="V121">
            <v>411615.78149999998</v>
          </cell>
          <cell r="W121">
            <v>375134</v>
          </cell>
        </row>
        <row r="122">
          <cell r="A122" t="str">
            <v>ĐBTTH10T</v>
          </cell>
          <cell r="B122">
            <v>57</v>
          </cell>
          <cell r="C122" t="str">
            <v>Đầm bánh thép tự hành 10T</v>
          </cell>
          <cell r="D122" t="str">
            <v>ca</v>
          </cell>
          <cell r="E122">
            <v>230</v>
          </cell>
          <cell r="F122">
            <v>18</v>
          </cell>
          <cell r="G122">
            <v>2.88</v>
          </cell>
          <cell r="H122">
            <v>5</v>
          </cell>
          <cell r="I122">
            <v>334353</v>
          </cell>
          <cell r="J122">
            <v>26.4</v>
          </cell>
          <cell r="K122" t="str">
            <v>lítdiezel</v>
          </cell>
          <cell r="L122">
            <v>470208.93150000001</v>
          </cell>
          <cell r="M122" t="str">
            <v>1x4/7</v>
          </cell>
          <cell r="N122">
            <v>248584.18695652171</v>
          </cell>
          <cell r="O122">
            <v>41866.810434782601</v>
          </cell>
          <cell r="P122">
            <v>72685.434782608703</v>
          </cell>
          <cell r="Q122">
            <v>207952.27199999997</v>
          </cell>
          <cell r="R122">
            <v>10397.613599999999</v>
          </cell>
          <cell r="S122">
            <v>218349.88559999998</v>
          </cell>
          <cell r="T122">
            <v>74675.769230769234</v>
          </cell>
          <cell r="U122">
            <v>656162.08700468228</v>
          </cell>
          <cell r="V122">
            <v>470208.93150000001</v>
          </cell>
          <cell r="W122">
            <v>428534</v>
          </cell>
        </row>
        <row r="123">
          <cell r="A123" t="str">
            <v>ĐBTTH12,2T</v>
          </cell>
          <cell r="B123">
            <v>58</v>
          </cell>
          <cell r="C123" t="str">
            <v>Đầm bánh thép tự hành 12,2T</v>
          </cell>
          <cell r="D123" t="str">
            <v>ca</v>
          </cell>
          <cell r="E123">
            <v>230</v>
          </cell>
          <cell r="F123">
            <v>18</v>
          </cell>
          <cell r="G123">
            <v>2.88</v>
          </cell>
          <cell r="H123">
            <v>5</v>
          </cell>
          <cell r="I123">
            <v>363029</v>
          </cell>
          <cell r="J123">
            <v>32.159999999999997</v>
          </cell>
          <cell r="K123" t="str">
            <v>lítdiezel</v>
          </cell>
          <cell r="L123">
            <v>0</v>
          </cell>
          <cell r="M123" t="str">
            <v>1x4/7</v>
          </cell>
          <cell r="N123">
            <v>269904.16956521739</v>
          </cell>
          <cell r="O123">
            <v>45457.544347826086</v>
          </cell>
          <cell r="P123">
            <v>78919.34782608696</v>
          </cell>
          <cell r="Q123">
            <v>253323.67679999996</v>
          </cell>
          <cell r="R123">
            <v>12666.183839999998</v>
          </cell>
          <cell r="S123">
            <v>265989.86063999997</v>
          </cell>
          <cell r="T123">
            <v>74675.769230769234</v>
          </cell>
          <cell r="U123">
            <v>734946.69160989975</v>
          </cell>
          <cell r="V123">
            <v>0</v>
          </cell>
        </row>
        <row r="124">
          <cell r="A124" t="str">
            <v>ĐBTTH13T</v>
          </cell>
          <cell r="B124">
            <v>59</v>
          </cell>
          <cell r="C124" t="str">
            <v>Đầm bánh thép tự hành 13T</v>
          </cell>
          <cell r="D124" t="str">
            <v>ca</v>
          </cell>
          <cell r="E124">
            <v>230</v>
          </cell>
          <cell r="F124">
            <v>18</v>
          </cell>
          <cell r="G124">
            <v>2.88</v>
          </cell>
          <cell r="H124">
            <v>5</v>
          </cell>
          <cell r="I124">
            <v>392093</v>
          </cell>
          <cell r="J124">
            <v>36</v>
          </cell>
          <cell r="K124" t="str">
            <v>lítdiezel</v>
          </cell>
          <cell r="L124">
            <v>0</v>
          </cell>
          <cell r="M124" t="str">
            <v>1x4/7</v>
          </cell>
          <cell r="N124">
            <v>291512.62173913041</v>
          </cell>
          <cell r="O124">
            <v>49096.862608695643</v>
          </cell>
          <cell r="P124">
            <v>85237.608695652176</v>
          </cell>
          <cell r="Q124">
            <v>283571.27999999997</v>
          </cell>
          <cell r="R124">
            <v>14178.563999999998</v>
          </cell>
          <cell r="S124">
            <v>297749.84399999998</v>
          </cell>
          <cell r="T124">
            <v>74675.769230769234</v>
          </cell>
          <cell r="U124">
            <v>798272.7062742475</v>
          </cell>
          <cell r="V124">
            <v>0</v>
          </cell>
        </row>
        <row r="125">
          <cell r="A125" t="str">
            <v>ĐBTTH14,5T</v>
          </cell>
          <cell r="B125">
            <v>60</v>
          </cell>
          <cell r="C125" t="str">
            <v>Đầm bánh thép tự hành 14,5T</v>
          </cell>
          <cell r="D125" t="str">
            <v>ca</v>
          </cell>
          <cell r="E125">
            <v>230</v>
          </cell>
          <cell r="F125">
            <v>18</v>
          </cell>
          <cell r="G125">
            <v>2.88</v>
          </cell>
          <cell r="H125">
            <v>5</v>
          </cell>
          <cell r="I125">
            <v>445032</v>
          </cell>
          <cell r="J125">
            <v>38.4</v>
          </cell>
          <cell r="K125" t="str">
            <v>lítdiezel</v>
          </cell>
          <cell r="L125">
            <v>0</v>
          </cell>
          <cell r="M125" t="str">
            <v>1x4/7</v>
          </cell>
          <cell r="N125">
            <v>330871.61739130429</v>
          </cell>
          <cell r="O125">
            <v>55725.746086956518</v>
          </cell>
          <cell r="P125">
            <v>96746.086956521758</v>
          </cell>
          <cell r="Q125">
            <v>302476.03199999995</v>
          </cell>
          <cell r="R125">
            <v>15123.801599999999</v>
          </cell>
          <cell r="S125">
            <v>317599.83359999995</v>
          </cell>
          <cell r="T125">
            <v>74675.769230769234</v>
          </cell>
          <cell r="U125">
            <v>875619.0532655518</v>
          </cell>
          <cell r="V125">
            <v>0</v>
          </cell>
        </row>
        <row r="126">
          <cell r="A126" t="str">
            <v>ĐBTTH15,5T</v>
          </cell>
          <cell r="B126">
            <v>61</v>
          </cell>
          <cell r="C126" t="str">
            <v>Đầm bánh thép tự hành 15,5T</v>
          </cell>
          <cell r="D126" t="str">
            <v>ca</v>
          </cell>
          <cell r="E126">
            <v>230</v>
          </cell>
          <cell r="F126">
            <v>17</v>
          </cell>
          <cell r="G126">
            <v>2.72</v>
          </cell>
          <cell r="H126">
            <v>5</v>
          </cell>
          <cell r="I126">
            <v>552414</v>
          </cell>
          <cell r="J126">
            <v>41.76</v>
          </cell>
          <cell r="K126" t="str">
            <v>lítdiezel</v>
          </cell>
          <cell r="L126">
            <v>0</v>
          </cell>
          <cell r="M126" t="str">
            <v>1x4/7</v>
          </cell>
          <cell r="N126">
            <v>387890.70000000007</v>
          </cell>
          <cell r="O126">
            <v>65328.960000000006</v>
          </cell>
          <cell r="P126">
            <v>120090</v>
          </cell>
          <cell r="Q126">
            <v>328942.68479999999</v>
          </cell>
          <cell r="R126">
            <v>16447.134239999999</v>
          </cell>
          <cell r="S126">
            <v>345389.81903999997</v>
          </cell>
          <cell r="T126">
            <v>74675.769230769234</v>
          </cell>
          <cell r="U126">
            <v>993375.24827076937</v>
          </cell>
          <cell r="V126">
            <v>0</v>
          </cell>
        </row>
        <row r="127">
          <cell r="C127" t="str">
            <v>Máy lu rung không tự hành (quả đầm 16T) - trọng lượng:</v>
          </cell>
          <cell r="L127">
            <v>0</v>
          </cell>
          <cell r="V127">
            <v>0</v>
          </cell>
        </row>
        <row r="128">
          <cell r="A128" t="str">
            <v>MLR10T</v>
          </cell>
          <cell r="B128">
            <v>62</v>
          </cell>
          <cell r="C128" t="str">
            <v>Máy lu rung 10T</v>
          </cell>
          <cell r="D128" t="str">
            <v>ca</v>
          </cell>
          <cell r="E128">
            <v>230</v>
          </cell>
          <cell r="F128">
            <v>17</v>
          </cell>
          <cell r="G128">
            <v>2.5</v>
          </cell>
          <cell r="H128">
            <v>5</v>
          </cell>
          <cell r="I128">
            <v>472425</v>
          </cell>
          <cell r="J128">
            <v>40.32</v>
          </cell>
          <cell r="K128" t="str">
            <v>lítdiezel</v>
          </cell>
          <cell r="L128">
            <v>612730.73399999994</v>
          </cell>
          <cell r="M128" t="str">
            <v>1x4/7</v>
          </cell>
          <cell r="N128">
            <v>331724.5108695653</v>
          </cell>
          <cell r="O128">
            <v>51350.543478260872</v>
          </cell>
          <cell r="P128">
            <v>102701.08695652174</v>
          </cell>
          <cell r="Q128">
            <v>317599.83360000001</v>
          </cell>
          <cell r="R128">
            <v>15879.991680000001</v>
          </cell>
          <cell r="S128">
            <v>333479.82527999999</v>
          </cell>
          <cell r="T128">
            <v>74675.769230769234</v>
          </cell>
          <cell r="U128">
            <v>893931.73581511714</v>
          </cell>
          <cell r="V128">
            <v>612730.73399999994</v>
          </cell>
          <cell r="W128">
            <v>558424</v>
          </cell>
        </row>
        <row r="129">
          <cell r="C129" t="str">
            <v>Ôtô vận tải thùng - trọng tải:</v>
          </cell>
          <cell r="L129">
            <v>0</v>
          </cell>
          <cell r="V129">
            <v>0</v>
          </cell>
        </row>
        <row r="130">
          <cell r="A130" t="str">
            <v>ÔTT2T</v>
          </cell>
          <cell r="B130">
            <v>63</v>
          </cell>
          <cell r="C130" t="str">
            <v>Ôtô thùng 2T</v>
          </cell>
          <cell r="D130" t="str">
            <v>ca</v>
          </cell>
          <cell r="E130">
            <v>220</v>
          </cell>
          <cell r="F130">
            <v>18</v>
          </cell>
          <cell r="G130">
            <v>6.2</v>
          </cell>
          <cell r="H130">
            <v>6</v>
          </cell>
          <cell r="I130">
            <v>122430</v>
          </cell>
          <cell r="J130">
            <v>12</v>
          </cell>
          <cell r="K130" t="str">
            <v>lítxăng</v>
          </cell>
          <cell r="L130">
            <v>379826.25449999998</v>
          </cell>
          <cell r="M130" t="str">
            <v>1x2/4L&lt;3,5</v>
          </cell>
          <cell r="N130">
            <v>95161.499999999985</v>
          </cell>
          <cell r="O130">
            <v>34503</v>
          </cell>
          <cell r="P130">
            <v>33390</v>
          </cell>
          <cell r="Q130">
            <v>112980.24</v>
          </cell>
          <cell r="R130">
            <v>3389.4072000000001</v>
          </cell>
          <cell r="S130">
            <v>116369.64720000001</v>
          </cell>
          <cell r="T130">
            <v>71622.692307692312</v>
          </cell>
          <cell r="U130">
            <v>351046.83950769232</v>
          </cell>
          <cell r="V130">
            <v>379826.25449999998</v>
          </cell>
          <cell r="W130">
            <v>346162</v>
          </cell>
        </row>
        <row r="131">
          <cell r="A131" t="str">
            <v>ÔTT2,5T</v>
          </cell>
          <cell r="B131">
            <v>64</v>
          </cell>
          <cell r="C131" t="str">
            <v>Ôtô thùng 2,5T</v>
          </cell>
          <cell r="D131" t="str">
            <v>ca</v>
          </cell>
          <cell r="E131">
            <v>220</v>
          </cell>
          <cell r="F131">
            <v>17</v>
          </cell>
          <cell r="G131">
            <v>6.2</v>
          </cell>
          <cell r="H131">
            <v>6</v>
          </cell>
          <cell r="I131">
            <v>146300</v>
          </cell>
          <cell r="J131">
            <v>13</v>
          </cell>
          <cell r="K131" t="str">
            <v>lítxăng</v>
          </cell>
          <cell r="L131">
            <v>430564.19174999994</v>
          </cell>
          <cell r="M131" t="str">
            <v>1x3/4L&lt;3,5</v>
          </cell>
          <cell r="N131">
            <v>107397.50000000001</v>
          </cell>
          <cell r="O131">
            <v>41230</v>
          </cell>
          <cell r="P131">
            <v>39900</v>
          </cell>
          <cell r="Q131">
            <v>122395.26000000001</v>
          </cell>
          <cell r="R131">
            <v>3671.8578000000002</v>
          </cell>
          <cell r="S131">
            <v>126067.11780000001</v>
          </cell>
          <cell r="T131">
            <v>82090.38461538461</v>
          </cell>
          <cell r="U131">
            <v>396685.00241538463</v>
          </cell>
          <cell r="V131">
            <v>430564.19174999994</v>
          </cell>
          <cell r="W131">
            <v>392403</v>
          </cell>
        </row>
        <row r="132">
          <cell r="A132" t="str">
            <v>ÔTT4T</v>
          </cell>
          <cell r="B132">
            <v>65</v>
          </cell>
          <cell r="C132" t="str">
            <v>Ôtô thùng 4T</v>
          </cell>
          <cell r="D132" t="str">
            <v>ca</v>
          </cell>
          <cell r="E132">
            <v>220</v>
          </cell>
          <cell r="F132">
            <v>17</v>
          </cell>
          <cell r="G132">
            <v>6.2</v>
          </cell>
          <cell r="H132">
            <v>6</v>
          </cell>
          <cell r="I132">
            <v>163570</v>
          </cell>
          <cell r="J132">
            <v>20</v>
          </cell>
          <cell r="K132" t="str">
            <v>lítxăng</v>
          </cell>
          <cell r="L132">
            <v>527155.10924999998</v>
          </cell>
          <cell r="M132" t="str">
            <v>1x2/4L3,5-7,5T</v>
          </cell>
          <cell r="N132">
            <v>120075.25</v>
          </cell>
          <cell r="O132">
            <v>46097</v>
          </cell>
          <cell r="P132">
            <v>44609.999999999993</v>
          </cell>
          <cell r="Q132">
            <v>188300.40000000002</v>
          </cell>
          <cell r="R132">
            <v>5649.0120000000006</v>
          </cell>
          <cell r="S132">
            <v>193949.41200000001</v>
          </cell>
          <cell r="T132">
            <v>75766.153846153844</v>
          </cell>
          <cell r="U132">
            <v>480497.81584615388</v>
          </cell>
          <cell r="V132">
            <v>527155.10924999998</v>
          </cell>
          <cell r="W132">
            <v>480433</v>
          </cell>
        </row>
        <row r="133">
          <cell r="A133" t="str">
            <v>ÔTT5T</v>
          </cell>
          <cell r="B133">
            <v>66</v>
          </cell>
          <cell r="C133" t="str">
            <v>Ôtô thùng 5T</v>
          </cell>
          <cell r="D133" t="str">
            <v>ca</v>
          </cell>
          <cell r="E133">
            <v>220</v>
          </cell>
          <cell r="F133">
            <v>17</v>
          </cell>
          <cell r="G133">
            <v>6.2</v>
          </cell>
          <cell r="H133">
            <v>6</v>
          </cell>
          <cell r="I133">
            <v>212415</v>
          </cell>
          <cell r="J133">
            <v>25</v>
          </cell>
          <cell r="K133" t="str">
            <v>lítdiezel</v>
          </cell>
          <cell r="L133">
            <v>577042.67775000003</v>
          </cell>
          <cell r="M133" t="str">
            <v>1x2/4L3,5-7,5T</v>
          </cell>
          <cell r="N133">
            <v>155931.92045454547</v>
          </cell>
          <cell r="O133">
            <v>59862.409090909088</v>
          </cell>
          <cell r="P133">
            <v>57931.36363636364</v>
          </cell>
          <cell r="Q133">
            <v>196924.5</v>
          </cell>
          <cell r="R133">
            <v>9846.2250000000004</v>
          </cell>
          <cell r="S133">
            <v>206770.72500000001</v>
          </cell>
          <cell r="T133">
            <v>75766.153846153844</v>
          </cell>
          <cell r="U133">
            <v>556262.57202797208</v>
          </cell>
          <cell r="V133">
            <v>577042.67775000003</v>
          </cell>
          <cell r="W133">
            <v>525899</v>
          </cell>
        </row>
        <row r="134">
          <cell r="A134" t="str">
            <v>ÔTT6T</v>
          </cell>
          <cell r="B134">
            <v>67</v>
          </cell>
          <cell r="C134" t="str">
            <v>Ôtô thùng 6T</v>
          </cell>
          <cell r="D134" t="str">
            <v>ca</v>
          </cell>
          <cell r="E134">
            <v>220</v>
          </cell>
          <cell r="F134">
            <v>17</v>
          </cell>
          <cell r="G134">
            <v>6.2</v>
          </cell>
          <cell r="H134">
            <v>6</v>
          </cell>
          <cell r="I134">
            <v>238665</v>
          </cell>
          <cell r="J134">
            <v>29</v>
          </cell>
          <cell r="K134" t="str">
            <v>lítdiezel</v>
          </cell>
          <cell r="L134">
            <v>0</v>
          </cell>
          <cell r="M134" t="str">
            <v>1x3/4L3,5-7,5T</v>
          </cell>
          <cell r="N134">
            <v>175201.80681818182</v>
          </cell>
          <cell r="O134">
            <v>67260.136363636368</v>
          </cell>
          <cell r="P134">
            <v>65090.454545454544</v>
          </cell>
          <cell r="Q134">
            <v>228432.41999999998</v>
          </cell>
          <cell r="R134">
            <v>11421.620999999999</v>
          </cell>
          <cell r="S134">
            <v>239854.04099999997</v>
          </cell>
          <cell r="T134">
            <v>86451.923076923078</v>
          </cell>
          <cell r="U134">
            <v>633858.3618041958</v>
          </cell>
          <cell r="V134">
            <v>0</v>
          </cell>
        </row>
        <row r="135">
          <cell r="A135" t="str">
            <v>ÔTT7T</v>
          </cell>
          <cell r="B135">
            <v>63</v>
          </cell>
          <cell r="C135" t="str">
            <v>Ôtô thùng 7T</v>
          </cell>
          <cell r="D135" t="str">
            <v>ca</v>
          </cell>
          <cell r="E135">
            <v>220</v>
          </cell>
          <cell r="F135">
            <v>17</v>
          </cell>
          <cell r="G135">
            <v>6.2</v>
          </cell>
          <cell r="H135">
            <v>6</v>
          </cell>
          <cell r="I135">
            <v>285495</v>
          </cell>
          <cell r="J135">
            <v>31</v>
          </cell>
          <cell r="K135" t="str">
            <v>lítdiezel</v>
          </cell>
          <cell r="L135">
            <v>741745.38899999997</v>
          </cell>
          <cell r="M135" t="str">
            <v>1x3/4L3,5-7,5T</v>
          </cell>
          <cell r="N135">
            <v>209579.28409090912</v>
          </cell>
          <cell r="O135">
            <v>80457.681818181823</v>
          </cell>
          <cell r="P135">
            <v>77862.272727272721</v>
          </cell>
          <cell r="Q135">
            <v>244186.37999999998</v>
          </cell>
          <cell r="R135">
            <v>12209.319</v>
          </cell>
          <cell r="S135">
            <v>256395.69899999996</v>
          </cell>
          <cell r="T135">
            <v>86451.923076923078</v>
          </cell>
          <cell r="U135">
            <v>710746.86071328667</v>
          </cell>
          <cell r="V135">
            <v>741745.38899999997</v>
          </cell>
          <cell r="W135">
            <v>676004</v>
          </cell>
        </row>
        <row r="136">
          <cell r="A136" t="str">
            <v>ÔTT10T</v>
          </cell>
          <cell r="B136">
            <v>64</v>
          </cell>
          <cell r="C136" t="str">
            <v>Ôtô thùng 10T</v>
          </cell>
          <cell r="D136" t="str">
            <v>ca</v>
          </cell>
          <cell r="E136">
            <v>220</v>
          </cell>
          <cell r="F136">
            <v>16</v>
          </cell>
          <cell r="G136">
            <v>6.2</v>
          </cell>
          <cell r="H136">
            <v>6</v>
          </cell>
          <cell r="I136">
            <v>368130</v>
          </cell>
          <cell r="J136">
            <v>38</v>
          </cell>
          <cell r="K136" t="str">
            <v>lítdiezel</v>
          </cell>
          <cell r="L136">
            <v>0</v>
          </cell>
          <cell r="M136" t="str">
            <v>1x2/4L7,5-16,5T</v>
          </cell>
          <cell r="N136">
            <v>254344.36363636365</v>
          </cell>
          <cell r="O136">
            <v>103745.72727272728</v>
          </cell>
          <cell r="P136">
            <v>100399.09090909091</v>
          </cell>
          <cell r="Q136">
            <v>299325.24</v>
          </cell>
          <cell r="R136">
            <v>14966.262000000001</v>
          </cell>
          <cell r="S136">
            <v>314291.50199999998</v>
          </cell>
          <cell r="T136">
            <v>79691.538461538468</v>
          </cell>
          <cell r="U136">
            <v>852472.22227972036</v>
          </cell>
          <cell r="V136">
            <v>0</v>
          </cell>
        </row>
        <row r="137">
          <cell r="A137" t="str">
            <v>ÔTT12T</v>
          </cell>
          <cell r="B137">
            <v>65</v>
          </cell>
          <cell r="C137" t="str">
            <v>Ôtô thùng 12T</v>
          </cell>
          <cell r="D137" t="str">
            <v>ca</v>
          </cell>
          <cell r="E137">
            <v>220</v>
          </cell>
          <cell r="F137">
            <v>16</v>
          </cell>
          <cell r="G137">
            <v>6.2</v>
          </cell>
          <cell r="H137">
            <v>6</v>
          </cell>
          <cell r="I137">
            <v>391545</v>
          </cell>
          <cell r="J137">
            <v>41</v>
          </cell>
          <cell r="K137" t="str">
            <v>lítdiezel</v>
          </cell>
          <cell r="L137">
            <v>960432.80024999997</v>
          </cell>
          <cell r="M137" t="str">
            <v>1x3/4L7,5-16,5T</v>
          </cell>
          <cell r="N137">
            <v>270522</v>
          </cell>
          <cell r="O137">
            <v>110344.5</v>
          </cell>
          <cell r="P137">
            <v>106785</v>
          </cell>
          <cell r="Q137">
            <v>322956.18</v>
          </cell>
          <cell r="R137">
            <v>16147.809000000001</v>
          </cell>
          <cell r="S137">
            <v>339103.989</v>
          </cell>
          <cell r="T137">
            <v>90595.38461538461</v>
          </cell>
          <cell r="U137">
            <v>917350.87361538468</v>
          </cell>
          <cell r="V137">
            <v>960432.80024999997</v>
          </cell>
          <cell r="W137">
            <v>875309</v>
          </cell>
        </row>
        <row r="138">
          <cell r="A138" t="str">
            <v>ÔTT12,5T</v>
          </cell>
          <cell r="B138">
            <v>66</v>
          </cell>
          <cell r="C138" t="str">
            <v>Ôtô thùng 12,5T</v>
          </cell>
          <cell r="D138" t="str">
            <v>ca</v>
          </cell>
          <cell r="E138">
            <v>220</v>
          </cell>
          <cell r="F138">
            <v>16</v>
          </cell>
          <cell r="G138">
            <v>6.2</v>
          </cell>
          <cell r="H138">
            <v>6</v>
          </cell>
          <cell r="I138">
            <v>415485</v>
          </cell>
          <cell r="J138">
            <v>42</v>
          </cell>
          <cell r="K138" t="str">
            <v>lítdiezel</v>
          </cell>
          <cell r="L138">
            <v>0</v>
          </cell>
          <cell r="M138" t="str">
            <v>1x3/4L7,5-16,5T</v>
          </cell>
          <cell r="N138">
            <v>287062.36363636359</v>
          </cell>
          <cell r="O138">
            <v>117091.22727272728</v>
          </cell>
          <cell r="P138">
            <v>113314.09090909091</v>
          </cell>
          <cell r="Q138">
            <v>330833.15999999997</v>
          </cell>
          <cell r="R138">
            <v>16541.657999999999</v>
          </cell>
          <cell r="S138">
            <v>347374.81799999997</v>
          </cell>
          <cell r="T138">
            <v>90595.38461538461</v>
          </cell>
          <cell r="U138">
            <v>955437.88443356636</v>
          </cell>
          <cell r="V138">
            <v>0</v>
          </cell>
        </row>
        <row r="139">
          <cell r="A139" t="str">
            <v>ÔTT20T</v>
          </cell>
          <cell r="B139">
            <v>67</v>
          </cell>
          <cell r="C139" t="str">
            <v>Ôtô thùng 20T</v>
          </cell>
          <cell r="D139" t="str">
            <v>ca</v>
          </cell>
          <cell r="E139">
            <v>220</v>
          </cell>
          <cell r="F139">
            <v>14</v>
          </cell>
          <cell r="G139">
            <v>5.44</v>
          </cell>
          <cell r="H139">
            <v>6</v>
          </cell>
          <cell r="I139">
            <v>806501</v>
          </cell>
          <cell r="J139">
            <v>56</v>
          </cell>
          <cell r="K139" t="str">
            <v>lítdiezel</v>
          </cell>
          <cell r="L139">
            <v>0</v>
          </cell>
          <cell r="M139" t="str">
            <v>1x3/4L16,5-25T</v>
          </cell>
          <cell r="N139">
            <v>487566.51363636367</v>
          </cell>
          <cell r="O139">
            <v>199425.70181818184</v>
          </cell>
          <cell r="P139">
            <v>219954.81818181818</v>
          </cell>
          <cell r="Q139">
            <v>441110.88</v>
          </cell>
          <cell r="R139">
            <v>22055.544000000002</v>
          </cell>
          <cell r="S139">
            <v>463166.424</v>
          </cell>
          <cell r="T139">
            <v>94956.923076923078</v>
          </cell>
          <cell r="U139">
            <v>1465070.3807132868</v>
          </cell>
          <cell r="V139">
            <v>0</v>
          </cell>
        </row>
        <row r="140">
          <cell r="C140" t="str">
            <v>Ôtô tự đổ - trọng lượng:</v>
          </cell>
          <cell r="L140">
            <v>0</v>
          </cell>
          <cell r="V140">
            <v>0</v>
          </cell>
        </row>
        <row r="141">
          <cell r="A141" t="str">
            <v>ÔTTĐ2,5T</v>
          </cell>
          <cell r="B141">
            <v>68</v>
          </cell>
          <cell r="C141" t="str">
            <v>Ôtô tự đổ 2,5tấn</v>
          </cell>
          <cell r="D141" t="str">
            <v>ca</v>
          </cell>
          <cell r="E141">
            <v>260</v>
          </cell>
          <cell r="F141">
            <v>17</v>
          </cell>
          <cell r="G141">
            <v>7.5</v>
          </cell>
          <cell r="H141">
            <v>6</v>
          </cell>
          <cell r="I141">
            <v>157658</v>
          </cell>
          <cell r="J141">
            <v>18.899999999999999</v>
          </cell>
          <cell r="K141" t="str">
            <v>lítxăng</v>
          </cell>
          <cell r="L141">
            <v>0</v>
          </cell>
          <cell r="M141" t="str">
            <v>1x2/4L&lt;3,5</v>
          </cell>
          <cell r="N141">
            <v>97929.87307692309</v>
          </cell>
          <cell r="O141">
            <v>45478.269230769234</v>
          </cell>
          <cell r="P141">
            <v>36382.615384615383</v>
          </cell>
          <cell r="Q141">
            <v>177943.878</v>
          </cell>
          <cell r="R141">
            <v>8897.1939000000002</v>
          </cell>
          <cell r="S141">
            <v>186841.07190000001</v>
          </cell>
          <cell r="T141">
            <v>71622.692307692312</v>
          </cell>
          <cell r="U141">
            <v>438254.52189999999</v>
          </cell>
          <cell r="V141">
            <v>0</v>
          </cell>
        </row>
        <row r="142">
          <cell r="A142" t="str">
            <v>ÔTTĐ3,5T</v>
          </cell>
          <cell r="B142">
            <v>69</v>
          </cell>
          <cell r="C142" t="str">
            <v>Ôtô tự đổ 3,5tấn</v>
          </cell>
          <cell r="D142" t="str">
            <v>ca</v>
          </cell>
          <cell r="E142">
            <v>260</v>
          </cell>
          <cell r="F142">
            <v>17</v>
          </cell>
          <cell r="G142">
            <v>7.5</v>
          </cell>
          <cell r="H142">
            <v>6</v>
          </cell>
          <cell r="I142">
            <v>184262</v>
          </cell>
          <cell r="J142">
            <v>28.35</v>
          </cell>
          <cell r="K142" t="str">
            <v>lítxăng</v>
          </cell>
          <cell r="L142">
            <v>0</v>
          </cell>
          <cell r="M142" t="str">
            <v>1x3/4L&lt;3,5</v>
          </cell>
          <cell r="N142">
            <v>114455.05000000002</v>
          </cell>
          <cell r="O142">
            <v>53152.5</v>
          </cell>
          <cell r="P142">
            <v>42522</v>
          </cell>
          <cell r="Q142">
            <v>266915.81700000004</v>
          </cell>
          <cell r="R142">
            <v>13345.790850000003</v>
          </cell>
          <cell r="S142">
            <v>280261.60785000003</v>
          </cell>
          <cell r="T142">
            <v>82090.38461538461</v>
          </cell>
          <cell r="U142">
            <v>572481.5424653847</v>
          </cell>
          <cell r="V142">
            <v>0</v>
          </cell>
        </row>
        <row r="143">
          <cell r="A143" t="str">
            <v>ÔTTĐ4T</v>
          </cell>
          <cell r="B143">
            <v>70</v>
          </cell>
          <cell r="C143" t="str">
            <v>Ôtô tự đổ 4tấn</v>
          </cell>
          <cell r="D143" t="str">
            <v>ca</v>
          </cell>
          <cell r="E143">
            <v>260</v>
          </cell>
          <cell r="F143">
            <v>17</v>
          </cell>
          <cell r="G143">
            <v>7.5</v>
          </cell>
          <cell r="H143">
            <v>6</v>
          </cell>
          <cell r="I143">
            <v>206090</v>
          </cell>
          <cell r="J143">
            <v>32.4</v>
          </cell>
          <cell r="K143" t="str">
            <v>lítxăng</v>
          </cell>
          <cell r="L143">
            <v>0</v>
          </cell>
          <cell r="M143" t="str">
            <v>1x2/4L3,5-7,5T</v>
          </cell>
          <cell r="N143">
            <v>128013.59615384619</v>
          </cell>
          <cell r="O143">
            <v>59449.038461538461</v>
          </cell>
          <cell r="P143">
            <v>47559.230769230766</v>
          </cell>
          <cell r="Q143">
            <v>305046.64799999999</v>
          </cell>
          <cell r="R143">
            <v>15252.332399999999</v>
          </cell>
          <cell r="S143">
            <v>320298.9804</v>
          </cell>
          <cell r="T143">
            <v>75766.153846153844</v>
          </cell>
          <cell r="U143">
            <v>631086.99963076937</v>
          </cell>
          <cell r="V143">
            <v>0</v>
          </cell>
        </row>
        <row r="144">
          <cell r="A144" t="str">
            <v>ÔTTĐ5T</v>
          </cell>
          <cell r="B144">
            <v>71</v>
          </cell>
          <cell r="C144" t="str">
            <v>Ôtô tự đổ 5tấn</v>
          </cell>
          <cell r="D144" t="str">
            <v>ca</v>
          </cell>
          <cell r="E144">
            <v>260</v>
          </cell>
          <cell r="F144">
            <v>17</v>
          </cell>
          <cell r="G144">
            <v>7.5</v>
          </cell>
          <cell r="H144">
            <v>6</v>
          </cell>
          <cell r="I144">
            <v>252726</v>
          </cell>
          <cell r="J144">
            <v>40.5</v>
          </cell>
          <cell r="K144" t="str">
            <v>lítdiezel</v>
          </cell>
          <cell r="L144">
            <v>508552.33275</v>
          </cell>
          <cell r="M144" t="str">
            <v>1x2/4L3,5-7,5T</v>
          </cell>
          <cell r="N144">
            <v>156981.72692307693</v>
          </cell>
          <cell r="O144">
            <v>72901.730769230766</v>
          </cell>
          <cell r="P144">
            <v>58321.384615384617</v>
          </cell>
          <cell r="Q144">
            <v>319017.69</v>
          </cell>
          <cell r="R144">
            <v>15950.8845</v>
          </cell>
          <cell r="S144">
            <v>334968.57449999999</v>
          </cell>
          <cell r="T144">
            <v>75766.153846153844</v>
          </cell>
          <cell r="U144">
            <v>698939.57065384614</v>
          </cell>
          <cell r="V144">
            <v>508552.33275</v>
          </cell>
          <cell r="W144">
            <v>463479</v>
          </cell>
        </row>
        <row r="145">
          <cell r="A145" t="str">
            <v>ÔTTĐ6T</v>
          </cell>
          <cell r="B145">
            <v>72</v>
          </cell>
          <cell r="C145" t="str">
            <v>Ôtô tự đổ 6tấn</v>
          </cell>
          <cell r="D145" t="str">
            <v>ca</v>
          </cell>
          <cell r="E145">
            <v>260</v>
          </cell>
          <cell r="F145">
            <v>17</v>
          </cell>
          <cell r="G145">
            <v>7.3</v>
          </cell>
          <cell r="H145">
            <v>6</v>
          </cell>
          <cell r="I145">
            <v>291372</v>
          </cell>
          <cell r="J145">
            <v>43.2</v>
          </cell>
          <cell r="K145" t="str">
            <v>lítdiezel</v>
          </cell>
          <cell r="L145">
            <v>0</v>
          </cell>
          <cell r="M145" t="str">
            <v>1x3/4L3,5-7,5T</v>
          </cell>
          <cell r="N145">
            <v>180986.83846153849</v>
          </cell>
          <cell r="O145">
            <v>81808.292307692303</v>
          </cell>
          <cell r="P145">
            <v>67239.692307692312</v>
          </cell>
          <cell r="Q145">
            <v>340285.53600000002</v>
          </cell>
          <cell r="R145">
            <v>17014.276800000003</v>
          </cell>
          <cell r="S145">
            <v>357299.81280000001</v>
          </cell>
          <cell r="T145">
            <v>86451.923076923078</v>
          </cell>
          <cell r="U145">
            <v>773786.55895384622</v>
          </cell>
          <cell r="V145">
            <v>0</v>
          </cell>
        </row>
        <row r="146">
          <cell r="A146" t="str">
            <v>ÔTTĐ7T</v>
          </cell>
          <cell r="B146">
            <v>68</v>
          </cell>
          <cell r="C146" t="str">
            <v>Ôtô tự đổ 7tấn</v>
          </cell>
          <cell r="D146" t="str">
            <v>ca</v>
          </cell>
          <cell r="E146">
            <v>260</v>
          </cell>
          <cell r="F146">
            <v>17</v>
          </cell>
          <cell r="G146">
            <v>7.3</v>
          </cell>
          <cell r="H146">
            <v>6</v>
          </cell>
          <cell r="I146">
            <v>356237</v>
          </cell>
          <cell r="J146">
            <v>45.9</v>
          </cell>
          <cell r="K146" t="str">
            <v>lítdiezel</v>
          </cell>
          <cell r="L146">
            <v>720367.66724999994</v>
          </cell>
          <cell r="M146" t="str">
            <v>1x3/4L3,5-7,5T</v>
          </cell>
          <cell r="N146">
            <v>221277.98269230773</v>
          </cell>
          <cell r="O146">
            <v>100020.38846153846</v>
          </cell>
          <cell r="P146">
            <v>82208.538461538454</v>
          </cell>
          <cell r="Q146">
            <v>361553.38199999998</v>
          </cell>
          <cell r="R146">
            <v>18077.669099999999</v>
          </cell>
          <cell r="S146">
            <v>379631.05109999998</v>
          </cell>
          <cell r="T146">
            <v>86451.923076923078</v>
          </cell>
          <cell r="U146">
            <v>869589.88379230781</v>
          </cell>
          <cell r="V146">
            <v>720367.66724999994</v>
          </cell>
          <cell r="W146">
            <v>656521</v>
          </cell>
        </row>
        <row r="147">
          <cell r="A147" t="str">
            <v>ÔTTĐ9T</v>
          </cell>
          <cell r="B147">
            <v>69</v>
          </cell>
          <cell r="C147" t="str">
            <v>Ôtô tự đổ 9tấn</v>
          </cell>
          <cell r="D147" t="str">
            <v>ca</v>
          </cell>
          <cell r="E147">
            <v>260</v>
          </cell>
          <cell r="F147">
            <v>17</v>
          </cell>
          <cell r="G147">
            <v>7.3</v>
          </cell>
          <cell r="H147">
            <v>6</v>
          </cell>
          <cell r="I147">
            <v>397017</v>
          </cell>
          <cell r="J147">
            <v>51.3</v>
          </cell>
          <cell r="K147" t="str">
            <v>lítdiezel</v>
          </cell>
          <cell r="L147">
            <v>0</v>
          </cell>
          <cell r="M147" t="str">
            <v>1x2/4L7,5-16,5T</v>
          </cell>
          <cell r="N147">
            <v>246608.63653846158</v>
          </cell>
          <cell r="O147">
            <v>111470.15769230769</v>
          </cell>
          <cell r="P147">
            <v>91619.307692307688</v>
          </cell>
          <cell r="Q147">
            <v>404089.07399999996</v>
          </cell>
          <cell r="R147">
            <v>20204.453699999998</v>
          </cell>
          <cell r="S147">
            <v>424293.52769999998</v>
          </cell>
          <cell r="T147">
            <v>79691.538461538468</v>
          </cell>
          <cell r="U147">
            <v>953683.16808461538</v>
          </cell>
          <cell r="V147">
            <v>0</v>
          </cell>
        </row>
        <row r="148">
          <cell r="A148" t="str">
            <v>ÔTTĐ10T</v>
          </cell>
          <cell r="B148">
            <v>70</v>
          </cell>
          <cell r="C148" t="str">
            <v>Ôtô tự đổ 10tấn</v>
          </cell>
          <cell r="D148" t="str">
            <v>ca</v>
          </cell>
          <cell r="E148">
            <v>260</v>
          </cell>
          <cell r="F148">
            <v>17</v>
          </cell>
          <cell r="G148">
            <v>7.3</v>
          </cell>
          <cell r="H148">
            <v>6</v>
          </cell>
          <cell r="I148">
            <v>433238</v>
          </cell>
          <cell r="J148">
            <v>56.7</v>
          </cell>
          <cell r="K148" t="str">
            <v>lítdiezel</v>
          </cell>
          <cell r="L148">
            <v>847989.91200000001</v>
          </cell>
          <cell r="M148" t="str">
            <v>1x2/4L7,5-16,5T</v>
          </cell>
          <cell r="N148">
            <v>269107.45</v>
          </cell>
          <cell r="O148">
            <v>121639.9</v>
          </cell>
          <cell r="P148">
            <v>99978</v>
          </cell>
          <cell r="Q148">
            <v>446624.766</v>
          </cell>
          <cell r="R148">
            <v>22331.238300000001</v>
          </cell>
          <cell r="S148">
            <v>468956.00430000003</v>
          </cell>
          <cell r="T148">
            <v>79691.538461538468</v>
          </cell>
          <cell r="U148">
            <v>1039372.8927615385</v>
          </cell>
          <cell r="V148">
            <v>847989.91200000001</v>
          </cell>
          <cell r="W148">
            <v>772832</v>
          </cell>
        </row>
        <row r="149">
          <cell r="A149" t="str">
            <v>ÔTTĐ12T</v>
          </cell>
          <cell r="B149">
            <v>71</v>
          </cell>
          <cell r="C149" t="str">
            <v>Ôtô tự đổ 12tấn</v>
          </cell>
          <cell r="D149" t="str">
            <v>ca</v>
          </cell>
          <cell r="E149">
            <v>260</v>
          </cell>
          <cell r="F149">
            <v>17</v>
          </cell>
          <cell r="G149">
            <v>7.3</v>
          </cell>
          <cell r="H149">
            <v>6</v>
          </cell>
          <cell r="I149">
            <v>499898</v>
          </cell>
          <cell r="J149">
            <v>64.8</v>
          </cell>
          <cell r="K149" t="str">
            <v>lítdiezel</v>
          </cell>
          <cell r="L149">
            <v>932633.97149999999</v>
          </cell>
          <cell r="M149" t="str">
            <v>1x3/4L7,5-16,5T</v>
          </cell>
          <cell r="N149">
            <v>310513.56538461539</v>
          </cell>
          <cell r="O149">
            <v>140355.97692307693</v>
          </cell>
          <cell r="P149">
            <v>115361.07692307691</v>
          </cell>
          <cell r="Q149">
            <v>510428.30399999995</v>
          </cell>
          <cell r="R149">
            <v>25521.415199999999</v>
          </cell>
          <cell r="S149">
            <v>535949.71919999993</v>
          </cell>
          <cell r="T149">
            <v>90595.38461538461</v>
          </cell>
          <cell r="U149">
            <v>1192775.7230461538</v>
          </cell>
          <cell r="V149">
            <v>932633.97149999999</v>
          </cell>
          <cell r="W149">
            <v>849974</v>
          </cell>
        </row>
        <row r="150">
          <cell r="A150" t="str">
            <v>ÔTTĐ15T</v>
          </cell>
          <cell r="B150">
            <v>72</v>
          </cell>
          <cell r="C150" t="str">
            <v>Ôtô tự đổ 15tấn</v>
          </cell>
          <cell r="D150" t="str">
            <v>ca</v>
          </cell>
          <cell r="E150">
            <v>260</v>
          </cell>
          <cell r="F150">
            <v>16</v>
          </cell>
          <cell r="G150">
            <v>6.8</v>
          </cell>
          <cell r="H150">
            <v>6</v>
          </cell>
          <cell r="I150">
            <v>819123</v>
          </cell>
          <cell r="J150">
            <v>72.900000000000006</v>
          </cell>
          <cell r="K150" t="str">
            <v>lítdiezel</v>
          </cell>
          <cell r="L150">
            <v>990865.02899999998</v>
          </cell>
          <cell r="M150" t="str">
            <v>1x3/4L7,5-16,5T</v>
          </cell>
          <cell r="N150">
            <v>478871.90769230766</v>
          </cell>
          <cell r="O150">
            <v>214232.16923076924</v>
          </cell>
          <cell r="P150">
            <v>189028.38461538462</v>
          </cell>
          <cell r="Q150">
            <v>574231.84200000006</v>
          </cell>
          <cell r="R150">
            <v>28711.592100000005</v>
          </cell>
          <cell r="S150">
            <v>602943.43410000007</v>
          </cell>
          <cell r="T150">
            <v>90595.38461538461</v>
          </cell>
          <cell r="U150">
            <v>1575671.2802538462</v>
          </cell>
          <cell r="V150">
            <v>990865.02899999998</v>
          </cell>
          <cell r="W150">
            <v>903044</v>
          </cell>
        </row>
        <row r="151">
          <cell r="A151" t="str">
            <v>ÔTTĐ20T</v>
          </cell>
          <cell r="B151">
            <v>73</v>
          </cell>
          <cell r="C151" t="str">
            <v>Ôtô tự đổ 20tấn</v>
          </cell>
          <cell r="D151" t="str">
            <v>ca</v>
          </cell>
          <cell r="E151">
            <v>300</v>
          </cell>
          <cell r="F151">
            <v>16</v>
          </cell>
          <cell r="G151">
            <v>6.8</v>
          </cell>
          <cell r="H151">
            <v>6</v>
          </cell>
          <cell r="I151">
            <v>1518224</v>
          </cell>
          <cell r="J151">
            <v>75.599999999999994</v>
          </cell>
          <cell r="K151" t="str">
            <v>lítdiezel</v>
          </cell>
          <cell r="L151">
            <v>0</v>
          </cell>
          <cell r="M151" t="str">
            <v>1x3/4L16,5-25T</v>
          </cell>
          <cell r="N151">
            <v>769233.4933333334</v>
          </cell>
          <cell r="O151">
            <v>344130.77333333332</v>
          </cell>
          <cell r="P151">
            <v>303644.79999999999</v>
          </cell>
          <cell r="Q151">
            <v>595499.68799999997</v>
          </cell>
          <cell r="R151">
            <v>29774.984400000001</v>
          </cell>
          <cell r="S151">
            <v>625274.67239999992</v>
          </cell>
          <cell r="T151">
            <v>94956.923076923078</v>
          </cell>
          <cell r="U151">
            <v>2137240.6621435895</v>
          </cell>
          <cell r="V151">
            <v>0</v>
          </cell>
        </row>
        <row r="152">
          <cell r="A152" t="str">
            <v>ÔTTĐ22T</v>
          </cell>
          <cell r="B152">
            <v>74</v>
          </cell>
          <cell r="C152" t="str">
            <v>Ôtô tự đổ 22tấn</v>
          </cell>
          <cell r="D152" t="str">
            <v>ca</v>
          </cell>
          <cell r="E152">
            <v>300</v>
          </cell>
          <cell r="F152">
            <v>16</v>
          </cell>
          <cell r="G152">
            <v>6.8</v>
          </cell>
          <cell r="H152">
            <v>6</v>
          </cell>
          <cell r="I152">
            <v>1806818</v>
          </cell>
          <cell r="J152">
            <v>76.95</v>
          </cell>
          <cell r="K152" t="str">
            <v>lítdiezel</v>
          </cell>
          <cell r="L152">
            <v>1131545.6460000002</v>
          </cell>
          <cell r="M152" t="str">
            <v>1x3/4L16,5-25T</v>
          </cell>
          <cell r="N152">
            <v>915454.45333333337</v>
          </cell>
          <cell r="O152">
            <v>409545.41333333339</v>
          </cell>
          <cell r="P152">
            <v>361363.6</v>
          </cell>
          <cell r="Q152">
            <v>606133.61100000003</v>
          </cell>
          <cell r="R152">
            <v>30306.680550000005</v>
          </cell>
          <cell r="S152">
            <v>636440.29155000008</v>
          </cell>
          <cell r="T152">
            <v>94956.923076923078</v>
          </cell>
          <cell r="U152">
            <v>2417760.68129359</v>
          </cell>
          <cell r="V152">
            <v>1131545.6460000002</v>
          </cell>
          <cell r="W152">
            <v>1031256</v>
          </cell>
        </row>
        <row r="153">
          <cell r="A153" t="str">
            <v>ÔTTĐ25T</v>
          </cell>
          <cell r="B153">
            <v>75</v>
          </cell>
          <cell r="C153" t="str">
            <v>Ôtô tự đổ 25tấn</v>
          </cell>
          <cell r="D153" t="str">
            <v>ca</v>
          </cell>
          <cell r="E153">
            <v>300</v>
          </cell>
          <cell r="F153">
            <v>14</v>
          </cell>
          <cell r="G153">
            <v>6.8</v>
          </cell>
          <cell r="H153">
            <v>6</v>
          </cell>
          <cell r="I153">
            <v>2347380</v>
          </cell>
          <cell r="J153">
            <v>81</v>
          </cell>
          <cell r="K153" t="str">
            <v>lítdiezel</v>
          </cell>
          <cell r="L153">
            <v>0</v>
          </cell>
          <cell r="M153" t="str">
            <v>1x3/4L25,0-40T</v>
          </cell>
          <cell r="N153">
            <v>1040671.8</v>
          </cell>
          <cell r="O153">
            <v>532072.80000000005</v>
          </cell>
          <cell r="P153">
            <v>469476</v>
          </cell>
          <cell r="Q153">
            <v>638035.38</v>
          </cell>
          <cell r="R153">
            <v>31901.769</v>
          </cell>
          <cell r="S153">
            <v>669937.14899999998</v>
          </cell>
          <cell r="T153">
            <v>105206.53846153848</v>
          </cell>
          <cell r="U153">
            <v>2817364.2874615383</v>
          </cell>
          <cell r="V153">
            <v>0</v>
          </cell>
        </row>
        <row r="154">
          <cell r="A154" t="str">
            <v>ÔTTĐ27T</v>
          </cell>
          <cell r="B154">
            <v>72</v>
          </cell>
          <cell r="C154" t="str">
            <v>Ôtô tự đổ 27tấn</v>
          </cell>
          <cell r="D154" t="str">
            <v>ca</v>
          </cell>
          <cell r="E154">
            <v>300</v>
          </cell>
          <cell r="F154">
            <v>14</v>
          </cell>
          <cell r="G154">
            <v>6.6</v>
          </cell>
          <cell r="H154">
            <v>6</v>
          </cell>
          <cell r="I154">
            <v>2760610</v>
          </cell>
          <cell r="J154">
            <v>86.4</v>
          </cell>
          <cell r="K154" t="str">
            <v>lítdiezel</v>
          </cell>
          <cell r="L154">
            <v>1435001.1060000001</v>
          </cell>
          <cell r="M154" t="str">
            <v>1x3/4L25,0-40T</v>
          </cell>
          <cell r="N154">
            <v>1223870.4333333336</v>
          </cell>
          <cell r="O154">
            <v>607334.19999999995</v>
          </cell>
          <cell r="P154">
            <v>552122</v>
          </cell>
          <cell r="Q154">
            <v>680571.07200000004</v>
          </cell>
          <cell r="R154">
            <v>34028.553600000007</v>
          </cell>
          <cell r="S154">
            <v>714599.62560000003</v>
          </cell>
          <cell r="T154">
            <v>105206.53846153848</v>
          </cell>
          <cell r="U154">
            <v>3203132.7973948722</v>
          </cell>
          <cell r="V154">
            <v>1435001.1060000001</v>
          </cell>
          <cell r="W154">
            <v>1307816</v>
          </cell>
        </row>
        <row r="155">
          <cell r="A155" t="str">
            <v>ÔTTĐ32T</v>
          </cell>
          <cell r="B155">
            <v>73</v>
          </cell>
          <cell r="C155" t="str">
            <v>Ôtô tự đổ 32tấn</v>
          </cell>
          <cell r="D155" t="str">
            <v>ca</v>
          </cell>
          <cell r="E155">
            <v>300</v>
          </cell>
          <cell r="F155">
            <v>14</v>
          </cell>
          <cell r="G155">
            <v>6.6</v>
          </cell>
          <cell r="H155">
            <v>6</v>
          </cell>
          <cell r="I155">
            <v>3014076</v>
          </cell>
          <cell r="J155">
            <v>91.68</v>
          </cell>
          <cell r="K155" t="str">
            <v>lítdiezel</v>
          </cell>
          <cell r="L155">
            <v>0</v>
          </cell>
          <cell r="M155" t="str">
            <v>1x3/4L25,0-40T</v>
          </cell>
          <cell r="N155">
            <v>1336240.3600000003</v>
          </cell>
          <cell r="O155">
            <v>663096.72</v>
          </cell>
          <cell r="P155">
            <v>602815.19999999995</v>
          </cell>
          <cell r="Q155">
            <v>722161.52639999997</v>
          </cell>
          <cell r="R155">
            <v>36108.07632</v>
          </cell>
          <cell r="S155">
            <v>758269.60271999997</v>
          </cell>
          <cell r="T155">
            <v>105206.53846153848</v>
          </cell>
          <cell r="U155">
            <v>3465628.4211815386</v>
          </cell>
          <cell r="V155">
            <v>0</v>
          </cell>
        </row>
        <row r="156">
          <cell r="A156" t="str">
            <v>ÔTTĐ36T</v>
          </cell>
          <cell r="B156">
            <v>74</v>
          </cell>
          <cell r="C156" t="str">
            <v>Ôtô tự đổ 36tấn</v>
          </cell>
          <cell r="D156" t="str">
            <v>ca</v>
          </cell>
          <cell r="E156">
            <v>300</v>
          </cell>
          <cell r="F156">
            <v>14</v>
          </cell>
          <cell r="G156">
            <v>6.6</v>
          </cell>
          <cell r="H156">
            <v>6</v>
          </cell>
          <cell r="I156">
            <v>3760657</v>
          </cell>
          <cell r="J156">
            <v>116.4</v>
          </cell>
          <cell r="K156" t="str">
            <v>lítdiezel</v>
          </cell>
          <cell r="L156">
            <v>0</v>
          </cell>
          <cell r="M156" t="str">
            <v>1x3/4L25,0-40T</v>
          </cell>
          <cell r="N156">
            <v>1667224.6033333335</v>
          </cell>
          <cell r="O156">
            <v>827344.54000000015</v>
          </cell>
          <cell r="P156">
            <v>752131.39999999991</v>
          </cell>
          <cell r="Q156">
            <v>916880.47199999995</v>
          </cell>
          <cell r="R156">
            <v>45844.0236</v>
          </cell>
          <cell r="S156">
            <v>962724.49559999991</v>
          </cell>
          <cell r="T156">
            <v>105206.53846153848</v>
          </cell>
          <cell r="U156">
            <v>4314631.577394871</v>
          </cell>
          <cell r="V156">
            <v>0</v>
          </cell>
        </row>
        <row r="157">
          <cell r="A157" t="str">
            <v>ÔTTĐ42T</v>
          </cell>
          <cell r="B157">
            <v>75</v>
          </cell>
          <cell r="C157" t="str">
            <v>Ôtô tự đổ 42tấn</v>
          </cell>
          <cell r="D157" t="str">
            <v>ca</v>
          </cell>
          <cell r="E157">
            <v>300</v>
          </cell>
          <cell r="F157">
            <v>14</v>
          </cell>
          <cell r="G157">
            <v>6.6</v>
          </cell>
          <cell r="H157">
            <v>6</v>
          </cell>
          <cell r="I157">
            <v>4722764</v>
          </cell>
          <cell r="J157">
            <v>130.56</v>
          </cell>
          <cell r="K157" t="str">
            <v>lítdiezel</v>
          </cell>
          <cell r="L157">
            <v>0</v>
          </cell>
          <cell r="M157" t="str">
            <v>1x3/4L&gt;40T</v>
          </cell>
          <cell r="N157">
            <v>2093758.706666667</v>
          </cell>
          <cell r="O157">
            <v>1039008.08</v>
          </cell>
          <cell r="P157">
            <v>944552.79999999981</v>
          </cell>
          <cell r="Q157">
            <v>1028418.5088</v>
          </cell>
          <cell r="R157">
            <v>51420.925439999999</v>
          </cell>
          <cell r="S157">
            <v>1079839.4342399999</v>
          </cell>
          <cell r="T157">
            <v>111312.69230769228</v>
          </cell>
          <cell r="U157">
            <v>5268471.7132143583</v>
          </cell>
          <cell r="V157">
            <v>0</v>
          </cell>
        </row>
        <row r="158">
          <cell r="A158" t="str">
            <v>ÔTTĐ55T</v>
          </cell>
          <cell r="B158">
            <v>76</v>
          </cell>
          <cell r="C158" t="str">
            <v>Ôtô tự đổ 55tấn</v>
          </cell>
          <cell r="D158" t="str">
            <v>ca</v>
          </cell>
          <cell r="E158">
            <v>300</v>
          </cell>
          <cell r="F158">
            <v>14</v>
          </cell>
          <cell r="G158">
            <v>6.5</v>
          </cell>
          <cell r="H158">
            <v>6</v>
          </cell>
          <cell r="I158">
            <v>5317649</v>
          </cell>
          <cell r="J158">
            <v>156</v>
          </cell>
          <cell r="K158" t="str">
            <v>lítdiezel</v>
          </cell>
          <cell r="L158">
            <v>0</v>
          </cell>
          <cell r="M158" t="str">
            <v>1x4/4L&gt;40T</v>
          </cell>
          <cell r="N158">
            <v>2357491.0566666666</v>
          </cell>
          <cell r="O158">
            <v>1152157.2833333334</v>
          </cell>
          <cell r="P158">
            <v>1063529.8</v>
          </cell>
          <cell r="Q158">
            <v>1228808.8799999999</v>
          </cell>
          <cell r="R158">
            <v>61440.443999999996</v>
          </cell>
          <cell r="S158">
            <v>1290249.3239999998</v>
          </cell>
          <cell r="T158">
            <v>127886.53846153847</v>
          </cell>
          <cell r="U158">
            <v>5991314.0024615377</v>
          </cell>
          <cell r="V158">
            <v>0</v>
          </cell>
        </row>
        <row r="159">
          <cell r="C159" t="str">
            <v>Ôtô đầu kéo - công suất:</v>
          </cell>
          <cell r="L159">
            <v>0</v>
          </cell>
          <cell r="V159">
            <v>0</v>
          </cell>
        </row>
        <row r="160">
          <cell r="A160" t="str">
            <v>ÔTĐK150cv</v>
          </cell>
          <cell r="B160">
            <v>77</v>
          </cell>
          <cell r="C160" t="str">
            <v>Ô tô đầu kéo 150cv</v>
          </cell>
          <cell r="D160" t="str">
            <v>ca</v>
          </cell>
          <cell r="E160">
            <v>200</v>
          </cell>
          <cell r="F160">
            <v>13</v>
          </cell>
          <cell r="G160">
            <v>4.8499999999999996</v>
          </cell>
          <cell r="H160">
            <v>6</v>
          </cell>
          <cell r="I160">
            <v>317746</v>
          </cell>
          <cell r="J160">
            <v>30</v>
          </cell>
          <cell r="K160" t="str">
            <v>lítdiezel</v>
          </cell>
          <cell r="L160">
            <v>0</v>
          </cell>
          <cell r="M160" t="str">
            <v>1x3/4L7,5-16,5T</v>
          </cell>
          <cell r="N160">
            <v>196208.155</v>
          </cell>
          <cell r="O160">
            <v>77053.404999999984</v>
          </cell>
          <cell r="P160">
            <v>95323.8</v>
          </cell>
          <cell r="Q160">
            <v>236309.4</v>
          </cell>
          <cell r="R160">
            <v>11815.470000000001</v>
          </cell>
          <cell r="S160">
            <v>248124.87</v>
          </cell>
          <cell r="T160">
            <v>90595.38461538461</v>
          </cell>
          <cell r="U160">
            <v>707305.61461538461</v>
          </cell>
          <cell r="V160">
            <v>0</v>
          </cell>
        </row>
        <row r="161">
          <cell r="A161" t="str">
            <v>ÔTĐK180cv</v>
          </cell>
          <cell r="B161">
            <v>73</v>
          </cell>
          <cell r="C161" t="str">
            <v>Ô tô đầu kéo 180cv</v>
          </cell>
          <cell r="D161" t="str">
            <v>ca</v>
          </cell>
          <cell r="E161">
            <v>200</v>
          </cell>
          <cell r="F161">
            <v>13</v>
          </cell>
          <cell r="G161">
            <v>4.8499999999999996</v>
          </cell>
          <cell r="H161">
            <v>6</v>
          </cell>
          <cell r="I161">
            <v>379808</v>
          </cell>
          <cell r="J161">
            <v>36</v>
          </cell>
          <cell r="K161" t="str">
            <v>lítdiezel</v>
          </cell>
          <cell r="L161">
            <v>0</v>
          </cell>
          <cell r="M161" t="str">
            <v>1x3/4L7,5-16,5T</v>
          </cell>
          <cell r="N161">
            <v>234531.44</v>
          </cell>
          <cell r="O161">
            <v>92103.44</v>
          </cell>
          <cell r="P161">
            <v>113942.39999999999</v>
          </cell>
          <cell r="Q161">
            <v>283571.27999999997</v>
          </cell>
          <cell r="R161">
            <v>14178.563999999998</v>
          </cell>
          <cell r="S161">
            <v>297749.84399999998</v>
          </cell>
          <cell r="T161">
            <v>90595.38461538461</v>
          </cell>
          <cell r="U161">
            <v>828922.50861538469</v>
          </cell>
          <cell r="V161">
            <v>0</v>
          </cell>
        </row>
        <row r="162">
          <cell r="A162" t="str">
            <v>ÔTĐK200cv</v>
          </cell>
          <cell r="B162">
            <v>74</v>
          </cell>
          <cell r="C162" t="str">
            <v>Ô tô đầu kéo 200cv</v>
          </cell>
          <cell r="D162" t="str">
            <v>ca</v>
          </cell>
          <cell r="E162">
            <v>200</v>
          </cell>
          <cell r="F162">
            <v>13</v>
          </cell>
          <cell r="G162">
            <v>4.8499999999999996</v>
          </cell>
          <cell r="H162">
            <v>6</v>
          </cell>
          <cell r="I162">
            <v>438796</v>
          </cell>
          <cell r="J162">
            <v>40</v>
          </cell>
          <cell r="K162" t="str">
            <v>lítdiezel</v>
          </cell>
          <cell r="L162">
            <v>0</v>
          </cell>
          <cell r="M162" t="str">
            <v>1x3/4L16,5-25T</v>
          </cell>
          <cell r="N162">
            <v>270956.53000000003</v>
          </cell>
          <cell r="O162">
            <v>106408.02999999998</v>
          </cell>
          <cell r="P162">
            <v>131638.79999999999</v>
          </cell>
          <cell r="Q162">
            <v>315079.19999999995</v>
          </cell>
          <cell r="R162">
            <v>15753.96</v>
          </cell>
          <cell r="S162">
            <v>330833.15999999997</v>
          </cell>
          <cell r="T162">
            <v>94956.923076923078</v>
          </cell>
          <cell r="U162">
            <v>934793.44307692314</v>
          </cell>
          <cell r="V162">
            <v>0</v>
          </cell>
        </row>
        <row r="163">
          <cell r="A163" t="str">
            <v>ÔTĐK240cv</v>
          </cell>
          <cell r="B163">
            <v>74</v>
          </cell>
          <cell r="C163" t="str">
            <v>Ô tô đầu kéo 240cv</v>
          </cell>
          <cell r="D163" t="str">
            <v>ca</v>
          </cell>
          <cell r="E163">
            <v>200</v>
          </cell>
          <cell r="F163">
            <v>12</v>
          </cell>
          <cell r="G163">
            <v>4.3499999999999996</v>
          </cell>
          <cell r="H163">
            <v>6</v>
          </cell>
          <cell r="I163">
            <v>542237</v>
          </cell>
          <cell r="J163">
            <v>48</v>
          </cell>
          <cell r="K163" t="str">
            <v>lítdiezel</v>
          </cell>
          <cell r="L163">
            <v>0</v>
          </cell>
          <cell r="M163" t="str">
            <v>1x3/4L16,5-25T</v>
          </cell>
          <cell r="N163">
            <v>309075.09000000003</v>
          </cell>
          <cell r="O163">
            <v>117936.5475</v>
          </cell>
          <cell r="P163">
            <v>162671.09999999998</v>
          </cell>
          <cell r="Q163">
            <v>378095.04</v>
          </cell>
          <cell r="R163">
            <v>18904.752</v>
          </cell>
          <cell r="S163">
            <v>396999.79199999996</v>
          </cell>
          <cell r="T163">
            <v>94956.923076923078</v>
          </cell>
          <cell r="U163">
            <v>1081639.452576923</v>
          </cell>
          <cell r="V163">
            <v>0</v>
          </cell>
        </row>
        <row r="164">
          <cell r="A164" t="str">
            <v>ÔTĐK255cv</v>
          </cell>
          <cell r="B164">
            <v>75</v>
          </cell>
          <cell r="C164" t="str">
            <v>Ô tô đầu kéo 255cv</v>
          </cell>
          <cell r="D164" t="str">
            <v>ca</v>
          </cell>
          <cell r="E164">
            <v>200</v>
          </cell>
          <cell r="F164">
            <v>12</v>
          </cell>
          <cell r="G164">
            <v>4.3499999999999996</v>
          </cell>
          <cell r="H164">
            <v>6</v>
          </cell>
          <cell r="I164">
            <v>644345</v>
          </cell>
          <cell r="J164">
            <v>51</v>
          </cell>
          <cell r="K164" t="str">
            <v>lítdiezel</v>
          </cell>
          <cell r="L164">
            <v>0</v>
          </cell>
          <cell r="M164" t="str">
            <v>1x3/4L25,0-40T</v>
          </cell>
          <cell r="N164">
            <v>367276.65</v>
          </cell>
          <cell r="O164">
            <v>140145.03750000001</v>
          </cell>
          <cell r="P164">
            <v>193303.5</v>
          </cell>
          <cell r="Q164">
            <v>401725.98</v>
          </cell>
          <cell r="R164">
            <v>20086.298999999999</v>
          </cell>
          <cell r="S164">
            <v>421812.27899999998</v>
          </cell>
          <cell r="T164">
            <v>105206.53846153848</v>
          </cell>
          <cell r="U164">
            <v>1227744.0049615386</v>
          </cell>
          <cell r="V164">
            <v>0</v>
          </cell>
        </row>
        <row r="165">
          <cell r="A165" t="str">
            <v>ÔTĐK272cv</v>
          </cell>
          <cell r="B165">
            <v>76</v>
          </cell>
          <cell r="C165" t="str">
            <v>Ô tô đầu kéo 272cv</v>
          </cell>
          <cell r="D165" t="str">
            <v>ca</v>
          </cell>
          <cell r="E165">
            <v>200</v>
          </cell>
          <cell r="F165">
            <v>11</v>
          </cell>
          <cell r="G165">
            <v>4.04</v>
          </cell>
          <cell r="H165">
            <v>6</v>
          </cell>
          <cell r="I165">
            <v>792350</v>
          </cell>
          <cell r="J165">
            <v>56</v>
          </cell>
          <cell r="K165" t="str">
            <v>lítdiezel</v>
          </cell>
          <cell r="L165">
            <v>0</v>
          </cell>
          <cell r="M165" t="str">
            <v>1x3/4L25,0-40T</v>
          </cell>
          <cell r="N165">
            <v>414002.87499999994</v>
          </cell>
          <cell r="O165">
            <v>160054.70000000001</v>
          </cell>
          <cell r="P165">
            <v>237705</v>
          </cell>
          <cell r="Q165">
            <v>441110.88</v>
          </cell>
          <cell r="R165">
            <v>22055.544000000002</v>
          </cell>
          <cell r="S165">
            <v>463166.424</v>
          </cell>
          <cell r="T165">
            <v>105206.53846153848</v>
          </cell>
          <cell r="U165">
            <v>1380135.5374615383</v>
          </cell>
          <cell r="V165">
            <v>0</v>
          </cell>
        </row>
        <row r="166">
          <cell r="C166" t="str">
            <v>Ôtô chuyển trộn bê tông - dung tích thùng trộn:</v>
          </cell>
          <cell r="L166">
            <v>0</v>
          </cell>
        </row>
        <row r="167">
          <cell r="A167" t="str">
            <v>ÔTVCBT5m³</v>
          </cell>
          <cell r="B167">
            <v>77</v>
          </cell>
          <cell r="C167" t="str">
            <v>Ôtô vận chuyển vữa BT 5m³</v>
          </cell>
          <cell r="D167" t="str">
            <v>ca</v>
          </cell>
          <cell r="E167">
            <v>220</v>
          </cell>
          <cell r="F167">
            <v>17</v>
          </cell>
          <cell r="G167">
            <v>5.7</v>
          </cell>
          <cell r="H167">
            <v>6</v>
          </cell>
          <cell r="I167">
            <v>470467</v>
          </cell>
          <cell r="J167">
            <v>36</v>
          </cell>
          <cell r="K167" t="str">
            <v>lítdiezel</v>
          </cell>
          <cell r="L167">
            <v>0</v>
          </cell>
          <cell r="M167" t="str">
            <v>1x1/4 + 3/4L7,5-16,5T</v>
          </cell>
          <cell r="N167">
            <v>345365.54772727279</v>
          </cell>
          <cell r="O167">
            <v>121893.72272727275</v>
          </cell>
          <cell r="P167">
            <v>128309.18181818182</v>
          </cell>
          <cell r="Q167">
            <v>283571.27999999997</v>
          </cell>
          <cell r="R167">
            <v>14178.563999999998</v>
          </cell>
          <cell r="S167">
            <v>297749.84399999998</v>
          </cell>
          <cell r="T167">
            <v>160909.61538461538</v>
          </cell>
          <cell r="U167">
            <v>1054227.9116573427</v>
          </cell>
          <cell r="V167">
            <v>0</v>
          </cell>
        </row>
        <row r="168">
          <cell r="A168" t="str">
            <v>ÔTVCBT6M3</v>
          </cell>
          <cell r="B168">
            <v>75</v>
          </cell>
          <cell r="C168" t="str">
            <v>Ôtô vận chuyển vữa BT 6m³</v>
          </cell>
          <cell r="D168" t="str">
            <v>ca</v>
          </cell>
          <cell r="E168">
            <v>220</v>
          </cell>
          <cell r="F168">
            <v>17</v>
          </cell>
          <cell r="G168">
            <v>5.7</v>
          </cell>
          <cell r="H168">
            <v>6</v>
          </cell>
          <cell r="I168">
            <v>541037</v>
          </cell>
          <cell r="J168">
            <v>43</v>
          </cell>
          <cell r="K168" t="str">
            <v>lítdiezel</v>
          </cell>
          <cell r="L168">
            <v>1101306.5332500001</v>
          </cell>
          <cell r="M168" t="str">
            <v>1x1/4 + 3/4L7,5-16,5T</v>
          </cell>
          <cell r="N168">
            <v>397170.3431818182</v>
          </cell>
          <cell r="O168">
            <v>140177.76818181819</v>
          </cell>
          <cell r="P168">
            <v>147555.54545454544</v>
          </cell>
          <cell r="Q168">
            <v>338710.13999999996</v>
          </cell>
          <cell r="R168">
            <v>16935.506999999998</v>
          </cell>
          <cell r="S168">
            <v>355645.64699999994</v>
          </cell>
          <cell r="T168">
            <v>160909.61538461538</v>
          </cell>
          <cell r="U168">
            <v>1201458.9192027971</v>
          </cell>
          <cell r="V168">
            <v>1101306.5332500001</v>
          </cell>
          <cell r="W168">
            <v>1003697</v>
          </cell>
        </row>
        <row r="169">
          <cell r="A169" t="str">
            <v>ÔTVCBT6m³(kíp)</v>
          </cell>
          <cell r="B169">
            <v>76</v>
          </cell>
          <cell r="C169" t="str">
            <v>Ôtô vận chuyển vữa BT 6m³</v>
          </cell>
          <cell r="D169" t="str">
            <v>kíp</v>
          </cell>
          <cell r="L169">
            <v>786942.5</v>
          </cell>
          <cell r="V169">
            <v>786942.5</v>
          </cell>
        </row>
        <row r="170">
          <cell r="A170" t="str">
            <v>ÔTVCBT8m³</v>
          </cell>
          <cell r="B170">
            <v>77</v>
          </cell>
          <cell r="C170" t="str">
            <v>Ôtô vận chuyển vữa BT 8m³</v>
          </cell>
          <cell r="D170" t="str">
            <v>ca</v>
          </cell>
          <cell r="E170">
            <v>220</v>
          </cell>
          <cell r="F170">
            <v>17</v>
          </cell>
          <cell r="G170">
            <v>5.7</v>
          </cell>
          <cell r="H170">
            <v>6</v>
          </cell>
          <cell r="I170">
            <v>842108</v>
          </cell>
          <cell r="J170">
            <v>50</v>
          </cell>
          <cell r="K170" t="str">
            <v>lítdiezel</v>
          </cell>
          <cell r="L170">
            <v>0</v>
          </cell>
          <cell r="M170" t="str">
            <v>1x1/4 + 3/4L16,5-25T</v>
          </cell>
          <cell r="N170">
            <v>618183.82727272727</v>
          </cell>
          <cell r="O170">
            <v>218182.52727272728</v>
          </cell>
          <cell r="P170">
            <v>229665.81818181815</v>
          </cell>
          <cell r="Q170">
            <v>393849</v>
          </cell>
          <cell r="R170">
            <v>19692.45</v>
          </cell>
          <cell r="S170">
            <v>413541.45</v>
          </cell>
          <cell r="T170">
            <v>168542.30769230769</v>
          </cell>
          <cell r="U170">
            <v>1648115.9304195803</v>
          </cell>
          <cell r="V170">
            <v>0</v>
          </cell>
        </row>
        <row r="171">
          <cell r="A171" t="str">
            <v>ÔTVCBT8,7m³</v>
          </cell>
          <cell r="B171">
            <v>78</v>
          </cell>
          <cell r="C171" t="str">
            <v>Ôtô vận chuyển vữa BT 8,7m³</v>
          </cell>
          <cell r="D171" t="str">
            <v>ca</v>
          </cell>
          <cell r="E171">
            <v>220</v>
          </cell>
          <cell r="F171">
            <v>17</v>
          </cell>
          <cell r="G171">
            <v>5.5</v>
          </cell>
          <cell r="H171">
            <v>6</v>
          </cell>
          <cell r="I171">
            <v>988188</v>
          </cell>
          <cell r="J171">
            <v>52</v>
          </cell>
          <cell r="K171" t="str">
            <v>lítdiezel</v>
          </cell>
          <cell r="L171">
            <v>0</v>
          </cell>
          <cell r="M171" t="str">
            <v>1x1/4 + 3/4L16,5-25T</v>
          </cell>
          <cell r="N171">
            <v>725419.82727272727</v>
          </cell>
          <cell r="O171">
            <v>247047.00000000003</v>
          </cell>
          <cell r="P171">
            <v>269505.81818181818</v>
          </cell>
          <cell r="Q171">
            <v>409602.95999999996</v>
          </cell>
          <cell r="R171">
            <v>20480.148000000001</v>
          </cell>
          <cell r="S171">
            <v>430083.10799999995</v>
          </cell>
          <cell r="T171">
            <v>168542.30769230769</v>
          </cell>
          <cell r="U171">
            <v>1840598.0611468533</v>
          </cell>
          <cell r="V171">
            <v>0</v>
          </cell>
        </row>
        <row r="172">
          <cell r="A172" t="str">
            <v>ÔTVCBT10,7m³</v>
          </cell>
          <cell r="B172">
            <v>79</v>
          </cell>
          <cell r="C172" t="str">
            <v>Ôtô vận chuyển vữa BT 10,7m³</v>
          </cell>
          <cell r="D172" t="str">
            <v>ca</v>
          </cell>
          <cell r="E172">
            <v>220</v>
          </cell>
          <cell r="F172">
            <v>17</v>
          </cell>
          <cell r="G172">
            <v>5.5</v>
          </cell>
          <cell r="H172">
            <v>6</v>
          </cell>
          <cell r="I172">
            <v>1331457</v>
          </cell>
          <cell r="J172">
            <v>64</v>
          </cell>
          <cell r="K172" t="str">
            <v>lítdiezel</v>
          </cell>
          <cell r="L172">
            <v>1740617.05125</v>
          </cell>
          <cell r="M172" t="str">
            <v>1x1/4 + 3/4L16,5-25T</v>
          </cell>
          <cell r="N172">
            <v>977410.47954545449</v>
          </cell>
          <cell r="O172">
            <v>332864.25</v>
          </cell>
          <cell r="P172">
            <v>363124.63636363635</v>
          </cell>
          <cell r="Q172">
            <v>504126.71999999997</v>
          </cell>
          <cell r="R172">
            <v>25206.335999999999</v>
          </cell>
          <cell r="S172">
            <v>529333.05599999998</v>
          </cell>
          <cell r="T172">
            <v>168542.30769230769</v>
          </cell>
          <cell r="U172">
            <v>2371274.7296013981</v>
          </cell>
          <cell r="V172">
            <v>1740617.05125</v>
          </cell>
          <cell r="W172">
            <v>1586345</v>
          </cell>
        </row>
        <row r="173">
          <cell r="A173" t="str">
            <v>ÔTVCBT14,5m³</v>
          </cell>
          <cell r="B173">
            <v>80</v>
          </cell>
          <cell r="C173" t="str">
            <v>Ôtô vận chuyển vữa BT 14,5m³</v>
          </cell>
          <cell r="D173" t="str">
            <v>ca</v>
          </cell>
          <cell r="E173">
            <v>220</v>
          </cell>
          <cell r="F173">
            <v>17</v>
          </cell>
          <cell r="G173">
            <v>5.5</v>
          </cell>
          <cell r="H173">
            <v>6</v>
          </cell>
          <cell r="I173">
            <v>1844418</v>
          </cell>
          <cell r="J173">
            <v>70</v>
          </cell>
          <cell r="K173" t="str">
            <v>lítdiezel</v>
          </cell>
          <cell r="L173">
            <v>2456390.5327499998</v>
          </cell>
          <cell r="M173" t="str">
            <v>1x4/4 + 3/4L25,0-40T</v>
          </cell>
          <cell r="N173">
            <v>1353970.4863636366</v>
          </cell>
          <cell r="O173">
            <v>461104.5</v>
          </cell>
          <cell r="P173">
            <v>503023.09090909088</v>
          </cell>
          <cell r="Q173">
            <v>551388.6</v>
          </cell>
          <cell r="R173">
            <v>27569.43</v>
          </cell>
          <cell r="S173">
            <v>578958.03</v>
          </cell>
          <cell r="T173">
            <v>185988.46153846156</v>
          </cell>
          <cell r="U173">
            <v>3083044.5688111889</v>
          </cell>
          <cell r="V173">
            <v>2456390.5327499998</v>
          </cell>
          <cell r="W173">
            <v>2238679</v>
          </cell>
        </row>
        <row r="174">
          <cell r="C174" t="str">
            <v>Ôtô tưới nước - dung tích:</v>
          </cell>
          <cell r="L174">
            <v>0</v>
          </cell>
          <cell r="V174">
            <v>0</v>
          </cell>
        </row>
        <row r="175">
          <cell r="A175" t="str">
            <v>ÔTTN4m³</v>
          </cell>
          <cell r="B175">
            <v>77</v>
          </cell>
          <cell r="C175" t="str">
            <v>Ôtô tưới nước 4m³</v>
          </cell>
          <cell r="D175" t="str">
            <v>ca</v>
          </cell>
          <cell r="E175">
            <v>220</v>
          </cell>
          <cell r="F175">
            <v>15</v>
          </cell>
          <cell r="G175">
            <v>4.78</v>
          </cell>
          <cell r="H175">
            <v>6</v>
          </cell>
          <cell r="I175">
            <v>273240</v>
          </cell>
          <cell r="J175">
            <v>20.25</v>
          </cell>
          <cell r="K175" t="str">
            <v>lítdiezel</v>
          </cell>
          <cell r="L175">
            <v>0</v>
          </cell>
          <cell r="M175" t="str">
            <v>1x2/4L3,5-7,5T</v>
          </cell>
          <cell r="N175">
            <v>176984.99999999997</v>
          </cell>
          <cell r="O175">
            <v>59367.600000000006</v>
          </cell>
          <cell r="P175">
            <v>74519.999999999985</v>
          </cell>
          <cell r="Q175">
            <v>159508.845</v>
          </cell>
          <cell r="R175">
            <v>7975.4422500000001</v>
          </cell>
          <cell r="S175">
            <v>167484.28724999999</v>
          </cell>
          <cell r="T175">
            <v>75766.153846153844</v>
          </cell>
          <cell r="U175">
            <v>554123.04109615379</v>
          </cell>
          <cell r="V175">
            <v>0</v>
          </cell>
        </row>
        <row r="176">
          <cell r="A176" t="str">
            <v>ÔTTN5m³</v>
          </cell>
          <cell r="B176">
            <v>78</v>
          </cell>
          <cell r="C176" t="str">
            <v>Ôtô tưới nước 5m³</v>
          </cell>
          <cell r="D176" t="str">
            <v>ca</v>
          </cell>
          <cell r="E176">
            <v>220</v>
          </cell>
          <cell r="F176">
            <v>14</v>
          </cell>
          <cell r="G176">
            <v>4.3499999999999996</v>
          </cell>
          <cell r="H176">
            <v>6</v>
          </cell>
          <cell r="I176">
            <v>309870</v>
          </cell>
          <cell r="J176">
            <v>22.5</v>
          </cell>
          <cell r="K176" t="str">
            <v>lítdiezel</v>
          </cell>
          <cell r="L176">
            <v>554587.45649999997</v>
          </cell>
          <cell r="M176" t="str">
            <v>1x3/4L3,5-7,5T</v>
          </cell>
          <cell r="N176">
            <v>187330.50000000003</v>
          </cell>
          <cell r="O176">
            <v>61269.75</v>
          </cell>
          <cell r="P176">
            <v>84510</v>
          </cell>
          <cell r="Q176">
            <v>177232.05</v>
          </cell>
          <cell r="R176">
            <v>8861.6024999999991</v>
          </cell>
          <cell r="S176">
            <v>186093.6525</v>
          </cell>
          <cell r="T176">
            <v>86451.923076923078</v>
          </cell>
          <cell r="U176">
            <v>605655.82557692309</v>
          </cell>
          <cell r="V176">
            <v>554587.45649999997</v>
          </cell>
          <cell r="W176">
            <v>505434</v>
          </cell>
        </row>
        <row r="177">
          <cell r="A177" t="str">
            <v>ÔTTN6m³</v>
          </cell>
          <cell r="B177">
            <v>79</v>
          </cell>
          <cell r="C177" t="str">
            <v>Ôtô tưới nước 6m³</v>
          </cell>
          <cell r="D177" t="str">
            <v>ca</v>
          </cell>
          <cell r="E177">
            <v>220</v>
          </cell>
          <cell r="F177">
            <v>14</v>
          </cell>
          <cell r="G177">
            <v>4.3499999999999996</v>
          </cell>
          <cell r="H177">
            <v>6</v>
          </cell>
          <cell r="I177">
            <v>355925</v>
          </cell>
          <cell r="J177">
            <v>24</v>
          </cell>
          <cell r="K177" t="str">
            <v>lítdiezel</v>
          </cell>
          <cell r="L177">
            <v>699977.47049999994</v>
          </cell>
          <cell r="M177" t="str">
            <v>1x3/4L3,5-7,5T</v>
          </cell>
          <cell r="N177">
            <v>215172.84090909091</v>
          </cell>
          <cell r="O177">
            <v>70376.079545454544</v>
          </cell>
          <cell r="P177">
            <v>97070.454545454544</v>
          </cell>
          <cell r="Q177">
            <v>189047.52</v>
          </cell>
          <cell r="R177">
            <v>9452.3760000000002</v>
          </cell>
          <cell r="S177">
            <v>198499.89599999998</v>
          </cell>
          <cell r="T177">
            <v>86451.923076923078</v>
          </cell>
          <cell r="U177">
            <v>667571.19407692307</v>
          </cell>
          <cell r="V177">
            <v>699977.47049999994</v>
          </cell>
          <cell r="W177">
            <v>637938</v>
          </cell>
        </row>
        <row r="178">
          <cell r="A178" t="str">
            <v>ÔTTN7m³</v>
          </cell>
          <cell r="B178">
            <v>80</v>
          </cell>
          <cell r="C178" t="str">
            <v>Ôtô tưới nước 7m³</v>
          </cell>
          <cell r="D178" t="str">
            <v>ca</v>
          </cell>
          <cell r="E178">
            <v>220</v>
          </cell>
          <cell r="F178">
            <v>13</v>
          </cell>
          <cell r="G178">
            <v>4.12</v>
          </cell>
          <cell r="H178">
            <v>6</v>
          </cell>
          <cell r="I178">
            <v>428750</v>
          </cell>
          <cell r="J178">
            <v>25.5</v>
          </cell>
          <cell r="K178" t="str">
            <v>lítdiezel</v>
          </cell>
          <cell r="L178">
            <v>0</v>
          </cell>
          <cell r="M178" t="str">
            <v>1x3/4L7,5-16,5T</v>
          </cell>
          <cell r="N178">
            <v>240684.65909090909</v>
          </cell>
          <cell r="O178">
            <v>80293.181818181823</v>
          </cell>
          <cell r="P178">
            <v>116931.81818181818</v>
          </cell>
          <cell r="Q178">
            <v>200862.99</v>
          </cell>
          <cell r="R178">
            <v>10043.1495</v>
          </cell>
          <cell r="S178">
            <v>210906.13949999999</v>
          </cell>
          <cell r="T178">
            <v>90595.38461538461</v>
          </cell>
          <cell r="U178">
            <v>739411.18320629373</v>
          </cell>
          <cell r="V178">
            <v>0</v>
          </cell>
        </row>
        <row r="179">
          <cell r="A179" t="str">
            <v>ÔTTN9m³</v>
          </cell>
          <cell r="B179">
            <v>81</v>
          </cell>
          <cell r="C179" t="str">
            <v>Ôtô tưới nước 9m³</v>
          </cell>
          <cell r="D179" t="str">
            <v>ca</v>
          </cell>
          <cell r="E179">
            <v>220</v>
          </cell>
          <cell r="F179">
            <v>13</v>
          </cell>
          <cell r="G179">
            <v>4.12</v>
          </cell>
          <cell r="H179">
            <v>6</v>
          </cell>
          <cell r="I179">
            <v>496125</v>
          </cell>
          <cell r="J179">
            <v>27</v>
          </cell>
          <cell r="K179" t="str">
            <v>lítdiezel</v>
          </cell>
          <cell r="L179">
            <v>736838.48699999996</v>
          </cell>
          <cell r="M179" t="str">
            <v>1x3/4L7,5-16,5T</v>
          </cell>
          <cell r="N179">
            <v>278506.53409090912</v>
          </cell>
          <cell r="O179">
            <v>92910.681818181823</v>
          </cell>
          <cell r="P179">
            <v>135306.81818181818</v>
          </cell>
          <cell r="Q179">
            <v>212678.46</v>
          </cell>
          <cell r="R179">
            <v>10633.923000000001</v>
          </cell>
          <cell r="S179">
            <v>223312.383</v>
          </cell>
          <cell r="T179">
            <v>90595.38461538461</v>
          </cell>
          <cell r="U179">
            <v>820631.80170629371</v>
          </cell>
          <cell r="V179">
            <v>736838.48699999996</v>
          </cell>
          <cell r="W179">
            <v>671532</v>
          </cell>
        </row>
        <row r="180">
          <cell r="C180" t="str">
            <v>Xe ôtô tải có gắn cần trục - trọng tải xe:</v>
          </cell>
          <cell r="L180">
            <v>0</v>
          </cell>
        </row>
        <row r="181">
          <cell r="A181" t="str">
            <v>ÔTTGCT5m³</v>
          </cell>
          <cell r="B181">
            <v>82</v>
          </cell>
          <cell r="C181" t="str">
            <v>Ôtô tải gắn cần trục 5m³</v>
          </cell>
          <cell r="D181" t="str">
            <v>ca</v>
          </cell>
          <cell r="E181">
            <v>240</v>
          </cell>
          <cell r="F181">
            <v>17</v>
          </cell>
          <cell r="G181">
            <v>4.55</v>
          </cell>
          <cell r="H181">
            <v>6</v>
          </cell>
          <cell r="I181">
            <v>463962</v>
          </cell>
          <cell r="J181">
            <v>27</v>
          </cell>
          <cell r="K181" t="str">
            <v>lítdiezel</v>
          </cell>
          <cell r="L181">
            <v>492877.01924999995</v>
          </cell>
          <cell r="M181" t="str">
            <v>1x4/4L3,5-7,5T</v>
          </cell>
          <cell r="N181">
            <v>312207.76250000007</v>
          </cell>
          <cell r="O181">
            <v>87959.462499999994</v>
          </cell>
          <cell r="P181">
            <v>115990.49999999999</v>
          </cell>
          <cell r="Q181">
            <v>212678.46</v>
          </cell>
          <cell r="R181">
            <v>10633.923000000001</v>
          </cell>
          <cell r="S181">
            <v>223312.383</v>
          </cell>
          <cell r="T181">
            <v>98882.307692307688</v>
          </cell>
          <cell r="U181">
            <v>838352.41569230775</v>
          </cell>
          <cell r="V181">
            <v>492877.01924999995</v>
          </cell>
          <cell r="W181">
            <v>449193</v>
          </cell>
        </row>
        <row r="182">
          <cell r="A182" t="str">
            <v>ÔTTGCT6m³</v>
          </cell>
          <cell r="B182">
            <v>83</v>
          </cell>
          <cell r="C182" t="str">
            <v>Ôtô tải gắn cần trục 6m³</v>
          </cell>
          <cell r="D182" t="str">
            <v>ca</v>
          </cell>
          <cell r="E182">
            <v>240</v>
          </cell>
          <cell r="F182">
            <v>17</v>
          </cell>
          <cell r="G182">
            <v>4.55</v>
          </cell>
          <cell r="H182">
            <v>6</v>
          </cell>
          <cell r="I182">
            <v>553144</v>
          </cell>
          <cell r="J182">
            <v>28.8</v>
          </cell>
          <cell r="K182" t="str">
            <v>lítdiezel</v>
          </cell>
          <cell r="L182">
            <v>593889.85425000009</v>
          </cell>
          <cell r="M182" t="str">
            <v>1x4/4L3,5-7,5T</v>
          </cell>
          <cell r="N182">
            <v>372219.81666666671</v>
          </cell>
          <cell r="O182">
            <v>104866.88333333333</v>
          </cell>
          <cell r="P182">
            <v>138286</v>
          </cell>
          <cell r="Q182">
            <v>226857.024</v>
          </cell>
          <cell r="R182">
            <v>11342.851200000001</v>
          </cell>
          <cell r="S182">
            <v>238199.87520000001</v>
          </cell>
          <cell r="T182">
            <v>98882.307692307688</v>
          </cell>
          <cell r="U182">
            <v>952454.88289230783</v>
          </cell>
          <cell r="V182">
            <v>593889.85425000009</v>
          </cell>
          <cell r="W182">
            <v>541253</v>
          </cell>
        </row>
        <row r="183">
          <cell r="A183" t="str">
            <v>ÔTTGCT7m³</v>
          </cell>
          <cell r="B183">
            <v>84</v>
          </cell>
          <cell r="C183" t="str">
            <v>Ôtô tải gắn cần trục 7m³</v>
          </cell>
          <cell r="D183" t="str">
            <v>ca</v>
          </cell>
          <cell r="E183">
            <v>240</v>
          </cell>
          <cell r="F183">
            <v>17</v>
          </cell>
          <cell r="G183">
            <v>4.3499999999999996</v>
          </cell>
          <cell r="H183">
            <v>6</v>
          </cell>
          <cell r="I183">
            <v>693887</v>
          </cell>
          <cell r="J183">
            <v>30.6</v>
          </cell>
          <cell r="K183" t="str">
            <v>lítdiezel</v>
          </cell>
          <cell r="L183">
            <v>0</v>
          </cell>
          <cell r="M183" t="str">
            <v>1x4/4L3,5-7,5T</v>
          </cell>
          <cell r="N183">
            <v>466928.12708333338</v>
          </cell>
          <cell r="O183">
            <v>125767.01874999999</v>
          </cell>
          <cell r="P183">
            <v>173471.75</v>
          </cell>
          <cell r="Q183">
            <v>241035.58799999999</v>
          </cell>
          <cell r="R183">
            <v>12051.779399999999</v>
          </cell>
          <cell r="S183">
            <v>253087.36739999999</v>
          </cell>
          <cell r="T183">
            <v>98882.307692307688</v>
          </cell>
          <cell r="U183">
            <v>1118136.5709256411</v>
          </cell>
          <cell r="V183">
            <v>0</v>
          </cell>
        </row>
        <row r="184">
          <cell r="A184" t="str">
            <v>ÔTTGCT10m³</v>
          </cell>
          <cell r="B184">
            <v>85</v>
          </cell>
          <cell r="C184" t="str">
            <v>Ôtô tải gắn cần trục 10m³</v>
          </cell>
          <cell r="D184" t="str">
            <v>ca</v>
          </cell>
          <cell r="E184">
            <v>230</v>
          </cell>
          <cell r="F184">
            <v>17</v>
          </cell>
          <cell r="G184">
            <v>4.3499999999999996</v>
          </cell>
          <cell r="H184">
            <v>6</v>
          </cell>
          <cell r="I184">
            <v>992020</v>
          </cell>
          <cell r="J184">
            <v>37.799999999999997</v>
          </cell>
          <cell r="K184" t="str">
            <v>lítdiezel</v>
          </cell>
          <cell r="L184">
            <v>994437.67499999993</v>
          </cell>
          <cell r="M184" t="str">
            <v>1x3/4L7,5-16,5T</v>
          </cell>
          <cell r="N184">
            <v>696570.56521739135</v>
          </cell>
          <cell r="O184">
            <v>187621.17391304346</v>
          </cell>
          <cell r="P184">
            <v>258787.82608695651</v>
          </cell>
          <cell r="Q184">
            <v>297749.84399999998</v>
          </cell>
          <cell r="R184">
            <v>14887.492200000001</v>
          </cell>
          <cell r="S184">
            <v>312637.33619999996</v>
          </cell>
          <cell r="T184">
            <v>90595.38461538461</v>
          </cell>
          <cell r="U184">
            <v>1546212.2860327759</v>
          </cell>
          <cell r="V184">
            <v>994437.67499999993</v>
          </cell>
          <cell r="W184">
            <v>906300</v>
          </cell>
        </row>
        <row r="185">
          <cell r="C185" t="str">
            <v>Rơ moóc - trọng tải:</v>
          </cell>
          <cell r="L185">
            <v>0</v>
          </cell>
          <cell r="V185">
            <v>0</v>
          </cell>
        </row>
        <row r="186">
          <cell r="A186" t="str">
            <v>RM2T</v>
          </cell>
          <cell r="B186">
            <v>86</v>
          </cell>
          <cell r="C186" t="str">
            <v>Rơ mooc 2 Tấn</v>
          </cell>
          <cell r="D186" t="str">
            <v>ca</v>
          </cell>
          <cell r="E186">
            <v>200</v>
          </cell>
          <cell r="F186">
            <v>20</v>
          </cell>
          <cell r="G186">
            <v>4.9000000000000004</v>
          </cell>
          <cell r="H186">
            <v>6</v>
          </cell>
          <cell r="I186">
            <v>41650</v>
          </cell>
          <cell r="L186">
            <v>0</v>
          </cell>
          <cell r="M186" t="str">
            <v>1x1/4L&lt;3,5</v>
          </cell>
          <cell r="N186">
            <v>39567.5</v>
          </cell>
          <cell r="O186">
            <v>10204.250000000002</v>
          </cell>
          <cell r="P186">
            <v>12495</v>
          </cell>
          <cell r="Q186">
            <v>0</v>
          </cell>
          <cell r="R186">
            <v>0</v>
          </cell>
          <cell r="S186">
            <v>0</v>
          </cell>
          <cell r="T186">
            <v>63117.692307692319</v>
          </cell>
          <cell r="U186">
            <v>125384.44230769231</v>
          </cell>
          <cell r="V186">
            <v>0</v>
          </cell>
        </row>
        <row r="187">
          <cell r="A187" t="str">
            <v>RM4T</v>
          </cell>
          <cell r="B187">
            <v>87</v>
          </cell>
          <cell r="C187" t="str">
            <v>Rơ mooc 4 Tấn</v>
          </cell>
          <cell r="D187" t="str">
            <v>ca</v>
          </cell>
          <cell r="E187">
            <v>200</v>
          </cell>
          <cell r="F187">
            <v>20</v>
          </cell>
          <cell r="G187">
            <v>4.9000000000000004</v>
          </cell>
          <cell r="H187">
            <v>6</v>
          </cell>
          <cell r="I187">
            <v>55760</v>
          </cell>
          <cell r="L187">
            <v>0</v>
          </cell>
          <cell r="M187" t="str">
            <v>1x1/4L3,5-7,5T</v>
          </cell>
          <cell r="N187">
            <v>52972.000000000007</v>
          </cell>
          <cell r="O187">
            <v>13661.200000000003</v>
          </cell>
          <cell r="P187">
            <v>16728</v>
          </cell>
          <cell r="Q187">
            <v>0</v>
          </cell>
          <cell r="R187">
            <v>0</v>
          </cell>
          <cell r="S187">
            <v>0</v>
          </cell>
          <cell r="T187">
            <v>66825</v>
          </cell>
          <cell r="U187">
            <v>150186.20000000001</v>
          </cell>
          <cell r="V187">
            <v>0</v>
          </cell>
        </row>
        <row r="188">
          <cell r="A188" t="str">
            <v>RM7,5T</v>
          </cell>
          <cell r="B188">
            <v>88</v>
          </cell>
          <cell r="C188" t="str">
            <v>Rơ mooc 7,5 Tấn</v>
          </cell>
          <cell r="D188" t="str">
            <v>ca</v>
          </cell>
          <cell r="E188">
            <v>200</v>
          </cell>
          <cell r="F188">
            <v>16</v>
          </cell>
          <cell r="G188">
            <v>4.32</v>
          </cell>
          <cell r="H188">
            <v>6</v>
          </cell>
          <cell r="I188">
            <v>73525</v>
          </cell>
          <cell r="L188">
            <v>0</v>
          </cell>
          <cell r="M188" t="str">
            <v>1x1/4L7,5-16,5T</v>
          </cell>
          <cell r="N188">
            <v>55879.000000000007</v>
          </cell>
          <cell r="O188">
            <v>15881.4</v>
          </cell>
          <cell r="P188">
            <v>22057.5</v>
          </cell>
          <cell r="Q188">
            <v>0</v>
          </cell>
          <cell r="R188">
            <v>0</v>
          </cell>
          <cell r="S188">
            <v>0</v>
          </cell>
          <cell r="T188">
            <v>70314.230769230766</v>
          </cell>
          <cell r="U188">
            <v>164132.13076923077</v>
          </cell>
          <cell r="V188">
            <v>0</v>
          </cell>
        </row>
        <row r="189">
          <cell r="A189" t="str">
            <v>RM14T</v>
          </cell>
          <cell r="B189">
            <v>89</v>
          </cell>
          <cell r="C189" t="str">
            <v>Rơ mooc 14 Tấn</v>
          </cell>
          <cell r="D189" t="str">
            <v>ca</v>
          </cell>
          <cell r="E189">
            <v>200</v>
          </cell>
          <cell r="F189">
            <v>13</v>
          </cell>
          <cell r="G189">
            <v>3.66</v>
          </cell>
          <cell r="H189">
            <v>6</v>
          </cell>
          <cell r="I189">
            <v>99425</v>
          </cell>
          <cell r="L189">
            <v>0</v>
          </cell>
          <cell r="M189" t="str">
            <v>1x1/4L7,5-16,5T</v>
          </cell>
          <cell r="N189">
            <v>61394.937500000007</v>
          </cell>
          <cell r="O189">
            <v>18194.775000000001</v>
          </cell>
          <cell r="P189">
            <v>29827.5</v>
          </cell>
          <cell r="Q189">
            <v>0</v>
          </cell>
          <cell r="R189">
            <v>0</v>
          </cell>
          <cell r="S189">
            <v>0</v>
          </cell>
          <cell r="T189">
            <v>70314.230769230766</v>
          </cell>
          <cell r="U189">
            <v>179731.44326923077</v>
          </cell>
          <cell r="V189">
            <v>0</v>
          </cell>
        </row>
        <row r="190">
          <cell r="A190" t="str">
            <v>RM15T</v>
          </cell>
          <cell r="B190">
            <v>90</v>
          </cell>
          <cell r="C190" t="str">
            <v>Rơ mooc 15 Tấn</v>
          </cell>
          <cell r="D190" t="str">
            <v>ca</v>
          </cell>
          <cell r="E190">
            <v>200</v>
          </cell>
          <cell r="F190">
            <v>13</v>
          </cell>
          <cell r="G190">
            <v>3.66</v>
          </cell>
          <cell r="H190">
            <v>6</v>
          </cell>
          <cell r="I190">
            <v>106590</v>
          </cell>
          <cell r="L190">
            <v>0</v>
          </cell>
          <cell r="M190" t="str">
            <v>1x1/4L7,5-16,5T</v>
          </cell>
          <cell r="N190">
            <v>65819.324999999997</v>
          </cell>
          <cell r="O190">
            <v>19505.97</v>
          </cell>
          <cell r="P190">
            <v>31977</v>
          </cell>
          <cell r="Q190">
            <v>0</v>
          </cell>
          <cell r="R190">
            <v>0</v>
          </cell>
          <cell r="S190">
            <v>0</v>
          </cell>
          <cell r="T190">
            <v>70314.230769230766</v>
          </cell>
          <cell r="U190">
            <v>187616.52576923076</v>
          </cell>
          <cell r="V190">
            <v>0</v>
          </cell>
        </row>
        <row r="191">
          <cell r="A191" t="str">
            <v>RM21T</v>
          </cell>
          <cell r="B191">
            <v>91</v>
          </cell>
          <cell r="C191" t="str">
            <v>Rơ mooc 21 Tấn</v>
          </cell>
          <cell r="D191" t="str">
            <v>ca</v>
          </cell>
          <cell r="E191">
            <v>200</v>
          </cell>
          <cell r="F191">
            <v>13</v>
          </cell>
          <cell r="G191">
            <v>3.66</v>
          </cell>
          <cell r="H191">
            <v>6</v>
          </cell>
          <cell r="I191">
            <v>123690</v>
          </cell>
          <cell r="L191">
            <v>0</v>
          </cell>
          <cell r="M191" t="str">
            <v>1x1/4L16,5-25T</v>
          </cell>
          <cell r="N191">
            <v>76378.574999999997</v>
          </cell>
          <cell r="O191">
            <v>22635.27</v>
          </cell>
          <cell r="P191">
            <v>37107</v>
          </cell>
          <cell r="Q191">
            <v>0</v>
          </cell>
          <cell r="R191">
            <v>0</v>
          </cell>
          <cell r="S191">
            <v>0</v>
          </cell>
          <cell r="T191">
            <v>73585.38461538461</v>
          </cell>
          <cell r="U191">
            <v>209706.2296153846</v>
          </cell>
          <cell r="V191">
            <v>0</v>
          </cell>
        </row>
        <row r="192">
          <cell r="A192" t="str">
            <v>RM40T</v>
          </cell>
          <cell r="B192">
            <v>92</v>
          </cell>
          <cell r="C192" t="str">
            <v>Rơ mooc - trọng tải 40T</v>
          </cell>
          <cell r="D192" t="str">
            <v>ca</v>
          </cell>
          <cell r="E192">
            <v>200</v>
          </cell>
          <cell r="F192">
            <v>13</v>
          </cell>
          <cell r="G192">
            <v>3.14</v>
          </cell>
          <cell r="H192">
            <v>6</v>
          </cell>
          <cell r="I192">
            <v>231336</v>
          </cell>
          <cell r="L192">
            <v>0</v>
          </cell>
          <cell r="M192" t="str">
            <v>1x1/4L&gt;40T</v>
          </cell>
          <cell r="N192">
            <v>142849.98000000001</v>
          </cell>
          <cell r="O192">
            <v>36319.752</v>
          </cell>
          <cell r="P192">
            <v>69400.800000000003</v>
          </cell>
          <cell r="Q192">
            <v>0</v>
          </cell>
          <cell r="R192">
            <v>0</v>
          </cell>
          <cell r="S192">
            <v>0</v>
          </cell>
          <cell r="T192">
            <v>85361.538461538468</v>
          </cell>
          <cell r="U192">
            <v>333932.0704615385</v>
          </cell>
          <cell r="V192">
            <v>0</v>
          </cell>
        </row>
        <row r="193">
          <cell r="A193" t="str">
            <v>RM100T</v>
          </cell>
          <cell r="B193">
            <v>93</v>
          </cell>
          <cell r="C193" t="str">
            <v>Rơ mooc - trọng tải 100T</v>
          </cell>
          <cell r="D193" t="str">
            <v>ca</v>
          </cell>
          <cell r="E193">
            <v>200</v>
          </cell>
          <cell r="F193">
            <v>13</v>
          </cell>
          <cell r="G193">
            <v>3.14</v>
          </cell>
          <cell r="H193">
            <v>6</v>
          </cell>
          <cell r="I193">
            <v>418527</v>
          </cell>
          <cell r="L193">
            <v>0</v>
          </cell>
          <cell r="M193" t="str">
            <v>1x1/4L&gt;40T</v>
          </cell>
          <cell r="N193">
            <v>258440.42250000002</v>
          </cell>
          <cell r="O193">
            <v>65708.739000000001</v>
          </cell>
          <cell r="P193">
            <v>125558.1</v>
          </cell>
          <cell r="Q193">
            <v>0</v>
          </cell>
          <cell r="R193">
            <v>0</v>
          </cell>
          <cell r="S193">
            <v>0</v>
          </cell>
          <cell r="T193">
            <v>85361.538461538468</v>
          </cell>
          <cell r="U193">
            <v>535068.79996153852</v>
          </cell>
          <cell r="V193">
            <v>0</v>
          </cell>
        </row>
        <row r="194">
          <cell r="A194" t="str">
            <v>RM125T</v>
          </cell>
          <cell r="B194">
            <v>94</v>
          </cell>
          <cell r="C194" t="str">
            <v>Rơ mooc - trọng tải 125T</v>
          </cell>
          <cell r="D194" t="str">
            <v>ca</v>
          </cell>
          <cell r="E194">
            <v>200</v>
          </cell>
          <cell r="F194">
            <v>13</v>
          </cell>
          <cell r="G194">
            <v>3.14</v>
          </cell>
          <cell r="H194">
            <v>6</v>
          </cell>
          <cell r="I194">
            <v>468720</v>
          </cell>
          <cell r="L194">
            <v>0</v>
          </cell>
          <cell r="M194" t="str">
            <v>1x1/4L&gt;40T</v>
          </cell>
          <cell r="N194">
            <v>289434.60000000003</v>
          </cell>
          <cell r="O194">
            <v>73589.040000000008</v>
          </cell>
          <cell r="P194">
            <v>140616</v>
          </cell>
          <cell r="Q194">
            <v>0</v>
          </cell>
          <cell r="R194">
            <v>0</v>
          </cell>
          <cell r="S194">
            <v>0</v>
          </cell>
          <cell r="T194">
            <v>85361.538461538468</v>
          </cell>
          <cell r="U194">
            <v>589001.17846153851</v>
          </cell>
          <cell r="V194">
            <v>0</v>
          </cell>
        </row>
        <row r="195">
          <cell r="C195" t="str">
            <v>Máy kéo bánh xích - công suất:</v>
          </cell>
          <cell r="L195">
            <v>0</v>
          </cell>
        </row>
        <row r="196">
          <cell r="A196" t="str">
            <v>MKBX45cv</v>
          </cell>
          <cell r="B196">
            <v>95</v>
          </cell>
          <cell r="C196" t="str">
            <v xml:space="preserve">Máy kéo bánh bánh xích 45cv </v>
          </cell>
          <cell r="D196" t="str">
            <v>ca</v>
          </cell>
          <cell r="E196">
            <v>200</v>
          </cell>
          <cell r="F196">
            <v>18</v>
          </cell>
          <cell r="G196">
            <v>5.04</v>
          </cell>
          <cell r="H196">
            <v>5</v>
          </cell>
          <cell r="I196">
            <v>151560</v>
          </cell>
          <cell r="J196">
            <v>21.6</v>
          </cell>
          <cell r="K196" t="str">
            <v>lítdiezel</v>
          </cell>
          <cell r="L196">
            <v>0</v>
          </cell>
          <cell r="M196" t="str">
            <v>1x4/7</v>
          </cell>
          <cell r="N196">
            <v>129583.8</v>
          </cell>
          <cell r="O196">
            <v>38193.120000000003</v>
          </cell>
          <cell r="P196">
            <v>37890</v>
          </cell>
          <cell r="Q196">
            <v>170142.76800000001</v>
          </cell>
          <cell r="R196">
            <v>8507.1384000000016</v>
          </cell>
          <cell r="S196">
            <v>178649.90640000001</v>
          </cell>
          <cell r="T196">
            <v>74675.769230769234</v>
          </cell>
          <cell r="U196">
            <v>458992.59563076927</v>
          </cell>
          <cell r="V196">
            <v>0</v>
          </cell>
        </row>
        <row r="197">
          <cell r="A197" t="str">
            <v>MKBX54cv</v>
          </cell>
          <cell r="B197">
            <v>96</v>
          </cell>
          <cell r="C197" t="str">
            <v xml:space="preserve">Máy kéo bánh bánh xích 54cv </v>
          </cell>
          <cell r="D197" t="str">
            <v>ca</v>
          </cell>
          <cell r="E197">
            <v>200</v>
          </cell>
          <cell r="F197">
            <v>18</v>
          </cell>
          <cell r="G197">
            <v>5.04</v>
          </cell>
          <cell r="H197">
            <v>5</v>
          </cell>
          <cell r="I197">
            <v>178380</v>
          </cell>
          <cell r="J197">
            <v>25.92</v>
          </cell>
          <cell r="K197" t="str">
            <v>lítdiezel</v>
          </cell>
          <cell r="L197">
            <v>0</v>
          </cell>
          <cell r="M197" t="str">
            <v>1x4/7</v>
          </cell>
          <cell r="N197">
            <v>152514.90000000002</v>
          </cell>
          <cell r="O197">
            <v>44951.76</v>
          </cell>
          <cell r="P197">
            <v>44595</v>
          </cell>
          <cell r="Q197">
            <v>204171.3216</v>
          </cell>
          <cell r="R197">
            <v>10208.566080000001</v>
          </cell>
          <cell r="S197">
            <v>214379.88767999999</v>
          </cell>
          <cell r="T197">
            <v>74675.769230769234</v>
          </cell>
          <cell r="U197">
            <v>531117.31691076921</v>
          </cell>
          <cell r="V197">
            <v>0</v>
          </cell>
        </row>
        <row r="198">
          <cell r="A198" t="str">
            <v>MKBX75cv</v>
          </cell>
          <cell r="B198">
            <v>97</v>
          </cell>
          <cell r="C198" t="str">
            <v xml:space="preserve">Máy kéo bánh bánh xích 75cv </v>
          </cell>
          <cell r="D198" t="str">
            <v>ca</v>
          </cell>
          <cell r="E198">
            <v>200</v>
          </cell>
          <cell r="F198">
            <v>18</v>
          </cell>
          <cell r="G198">
            <v>5.04</v>
          </cell>
          <cell r="H198">
            <v>5</v>
          </cell>
          <cell r="I198">
            <v>206400</v>
          </cell>
          <cell r="J198">
            <v>32.4</v>
          </cell>
          <cell r="K198" t="str">
            <v>lítdiezel</v>
          </cell>
          <cell r="L198">
            <v>0</v>
          </cell>
          <cell r="M198" t="str">
            <v>1x4/7</v>
          </cell>
          <cell r="N198">
            <v>176472</v>
          </cell>
          <cell r="O198">
            <v>52012.800000000003</v>
          </cell>
          <cell r="P198">
            <v>51600</v>
          </cell>
          <cell r="Q198">
            <v>255214.15199999997</v>
          </cell>
          <cell r="R198">
            <v>12760.7076</v>
          </cell>
          <cell r="S198">
            <v>267974.85959999997</v>
          </cell>
          <cell r="T198">
            <v>74675.769230769234</v>
          </cell>
          <cell r="U198">
            <v>622735.42883076915</v>
          </cell>
          <cell r="V198">
            <v>0</v>
          </cell>
        </row>
        <row r="199">
          <cell r="A199" t="str">
            <v>MKBX110cv</v>
          </cell>
          <cell r="B199">
            <v>98</v>
          </cell>
          <cell r="C199" t="str">
            <v xml:space="preserve">Máy kéo bánh bánh xích 110cv </v>
          </cell>
          <cell r="D199" t="str">
            <v>ca</v>
          </cell>
          <cell r="E199">
            <v>200</v>
          </cell>
          <cell r="F199">
            <v>17</v>
          </cell>
          <cell r="G199">
            <v>4.76</v>
          </cell>
          <cell r="H199">
            <v>5</v>
          </cell>
          <cell r="I199">
            <v>257100</v>
          </cell>
          <cell r="J199">
            <v>41.47</v>
          </cell>
          <cell r="K199" t="str">
            <v>lítdiezel</v>
          </cell>
          <cell r="L199">
            <v>0</v>
          </cell>
          <cell r="M199" t="str">
            <v>1x4/7</v>
          </cell>
          <cell r="N199">
            <v>207608.25</v>
          </cell>
          <cell r="O199">
            <v>61189.8</v>
          </cell>
          <cell r="P199">
            <v>64275</v>
          </cell>
          <cell r="Q199">
            <v>326658.36059999996</v>
          </cell>
          <cell r="R199">
            <v>16332.918029999999</v>
          </cell>
          <cell r="S199">
            <v>342991.27862999996</v>
          </cell>
          <cell r="T199">
            <v>74675.769230769234</v>
          </cell>
          <cell r="U199">
            <v>750740.09786076914</v>
          </cell>
          <cell r="V199">
            <v>0</v>
          </cell>
        </row>
        <row r="200">
          <cell r="A200" t="str">
            <v>MKBX130cv</v>
          </cell>
          <cell r="B200">
            <v>99</v>
          </cell>
          <cell r="C200" t="str">
            <v xml:space="preserve">Máy kéo bánh bánh xích 130cv </v>
          </cell>
          <cell r="D200" t="str">
            <v>ca</v>
          </cell>
          <cell r="E200">
            <v>200</v>
          </cell>
          <cell r="F200">
            <v>17</v>
          </cell>
          <cell r="G200">
            <v>4.76</v>
          </cell>
          <cell r="H200">
            <v>5</v>
          </cell>
          <cell r="I200">
            <v>275025</v>
          </cell>
          <cell r="J200">
            <v>49.92</v>
          </cell>
          <cell r="K200" t="str">
            <v>lítdiezel</v>
          </cell>
          <cell r="L200">
            <v>0</v>
          </cell>
          <cell r="M200" t="str">
            <v>1x4/7</v>
          </cell>
          <cell r="N200">
            <v>222082.68750000003</v>
          </cell>
          <cell r="O200">
            <v>65455.94999999999</v>
          </cell>
          <cell r="P200">
            <v>68756.25</v>
          </cell>
          <cell r="Q200">
            <v>393218.84159999999</v>
          </cell>
          <cell r="R200">
            <v>19660.942080000001</v>
          </cell>
          <cell r="S200">
            <v>412879.78367999999</v>
          </cell>
          <cell r="T200">
            <v>74675.769230769234</v>
          </cell>
          <cell r="U200">
            <v>843850.44041076931</v>
          </cell>
          <cell r="V200">
            <v>0</v>
          </cell>
        </row>
        <row r="201">
          <cell r="C201" t="str">
            <v>Máy kéo bánh hơi - công suất:</v>
          </cell>
          <cell r="L201">
            <v>0</v>
          </cell>
        </row>
        <row r="202">
          <cell r="A202" t="str">
            <v>MKBH28cv</v>
          </cell>
          <cell r="B202">
            <v>100</v>
          </cell>
          <cell r="C202" t="str">
            <v xml:space="preserve">Máy kéo bánh bánh hơi 28cv </v>
          </cell>
          <cell r="D202" t="str">
            <v>ca</v>
          </cell>
          <cell r="E202">
            <v>200</v>
          </cell>
          <cell r="F202">
            <v>18</v>
          </cell>
          <cell r="G202">
            <v>4.32</v>
          </cell>
          <cell r="H202">
            <v>5</v>
          </cell>
          <cell r="I202">
            <v>114300</v>
          </cell>
          <cell r="J202">
            <v>11.76</v>
          </cell>
          <cell r="K202" t="str">
            <v>lítdiezel</v>
          </cell>
          <cell r="L202">
            <v>0</v>
          </cell>
          <cell r="M202" t="str">
            <v>1x4/7</v>
          </cell>
          <cell r="N202">
            <v>97726.5</v>
          </cell>
          <cell r="O202">
            <v>24688.799999999999</v>
          </cell>
          <cell r="P202">
            <v>28575</v>
          </cell>
          <cell r="Q202">
            <v>92633.284799999994</v>
          </cell>
          <cell r="R202">
            <v>4631.6642400000001</v>
          </cell>
          <cell r="S202">
            <v>97264.949039999992</v>
          </cell>
          <cell r="T202">
            <v>74675.769230769234</v>
          </cell>
          <cell r="U202">
            <v>322931.01827076921</v>
          </cell>
          <cell r="V202">
            <v>0</v>
          </cell>
        </row>
        <row r="203">
          <cell r="A203" t="str">
            <v>MKBH40cv</v>
          </cell>
          <cell r="B203">
            <v>101</v>
          </cell>
          <cell r="C203" t="str">
            <v xml:space="preserve">Máy kéo bánh bánh hơi 40cv </v>
          </cell>
          <cell r="D203" t="str">
            <v>ca</v>
          </cell>
          <cell r="E203">
            <v>200</v>
          </cell>
          <cell r="F203">
            <v>18</v>
          </cell>
          <cell r="G203">
            <v>4.32</v>
          </cell>
          <cell r="H203">
            <v>5</v>
          </cell>
          <cell r="I203">
            <v>124100</v>
          </cell>
          <cell r="J203">
            <v>16.8</v>
          </cell>
          <cell r="K203" t="str">
            <v>lítdiezel</v>
          </cell>
          <cell r="L203">
            <v>0</v>
          </cell>
          <cell r="M203" t="str">
            <v>1x4/7</v>
          </cell>
          <cell r="N203">
            <v>106105.49999999999</v>
          </cell>
          <cell r="O203">
            <v>26805.599999999999</v>
          </cell>
          <cell r="P203">
            <v>31025</v>
          </cell>
          <cell r="Q203">
            <v>132333.264</v>
          </cell>
          <cell r="R203">
            <v>6616.6632</v>
          </cell>
          <cell r="S203">
            <v>138949.92720000001</v>
          </cell>
          <cell r="T203">
            <v>74675.769230769234</v>
          </cell>
          <cell r="U203">
            <v>377561.79643076926</v>
          </cell>
          <cell r="V203">
            <v>0</v>
          </cell>
        </row>
        <row r="204">
          <cell r="A204" t="str">
            <v>MKBH50cv</v>
          </cell>
          <cell r="B204">
            <v>102</v>
          </cell>
          <cell r="C204" t="str">
            <v xml:space="preserve">Máy kéo bánh bánh hơi 50cv </v>
          </cell>
          <cell r="D204" t="str">
            <v>ca</v>
          </cell>
          <cell r="E204">
            <v>200</v>
          </cell>
          <cell r="F204">
            <v>18</v>
          </cell>
          <cell r="G204">
            <v>4.32</v>
          </cell>
          <cell r="H204">
            <v>5</v>
          </cell>
          <cell r="I204">
            <v>138080</v>
          </cell>
          <cell r="J204">
            <v>21</v>
          </cell>
          <cell r="K204" t="str">
            <v>lítdiezel</v>
          </cell>
          <cell r="L204">
            <v>0</v>
          </cell>
          <cell r="M204" t="str">
            <v>1x4/7</v>
          </cell>
          <cell r="N204">
            <v>118058.40000000001</v>
          </cell>
          <cell r="O204">
            <v>29825.280000000006</v>
          </cell>
          <cell r="P204">
            <v>34520</v>
          </cell>
          <cell r="Q204">
            <v>165416.57999999999</v>
          </cell>
          <cell r="R204">
            <v>8270.8289999999997</v>
          </cell>
          <cell r="S204">
            <v>173687.40899999999</v>
          </cell>
          <cell r="T204">
            <v>74675.769230769234</v>
          </cell>
          <cell r="U204">
            <v>430766.85823076929</v>
          </cell>
          <cell r="V204">
            <v>0</v>
          </cell>
        </row>
        <row r="205">
          <cell r="A205" t="str">
            <v>MKBH60cv</v>
          </cell>
          <cell r="B205">
            <v>103</v>
          </cell>
          <cell r="C205" t="str">
            <v xml:space="preserve">Máy kéo bánh bánh hơi 60cv </v>
          </cell>
          <cell r="D205" t="str">
            <v>ca</v>
          </cell>
          <cell r="E205">
            <v>200</v>
          </cell>
          <cell r="F205">
            <v>18</v>
          </cell>
          <cell r="G205">
            <v>4.32</v>
          </cell>
          <cell r="H205">
            <v>5</v>
          </cell>
          <cell r="I205">
            <v>154320</v>
          </cell>
          <cell r="J205">
            <v>25.2</v>
          </cell>
          <cell r="K205" t="str">
            <v>lítdiezel</v>
          </cell>
          <cell r="L205">
            <v>0</v>
          </cell>
          <cell r="M205" t="str">
            <v>1x4/7</v>
          </cell>
          <cell r="N205">
            <v>131943.59999999998</v>
          </cell>
          <cell r="O205">
            <v>33333.120000000003</v>
          </cell>
          <cell r="P205">
            <v>38580</v>
          </cell>
          <cell r="Q205">
            <v>198499.89599999998</v>
          </cell>
          <cell r="R205">
            <v>9924.9948000000004</v>
          </cell>
          <cell r="S205">
            <v>208424.89079999999</v>
          </cell>
          <cell r="T205">
            <v>74675.769230769234</v>
          </cell>
          <cell r="U205">
            <v>486957.38003076921</v>
          </cell>
          <cell r="V205">
            <v>0</v>
          </cell>
        </row>
        <row r="206">
          <cell r="A206" t="str">
            <v>MKBH80cv</v>
          </cell>
          <cell r="B206">
            <v>104</v>
          </cell>
          <cell r="C206" t="str">
            <v xml:space="preserve">Máy kéo bánh bánh hơi 80cv </v>
          </cell>
          <cell r="D206" t="str">
            <v>ca</v>
          </cell>
          <cell r="E206">
            <v>200</v>
          </cell>
          <cell r="F206">
            <v>18</v>
          </cell>
          <cell r="G206">
            <v>4.32</v>
          </cell>
          <cell r="H206">
            <v>5</v>
          </cell>
          <cell r="I206">
            <v>198960</v>
          </cell>
          <cell r="J206">
            <v>33.6</v>
          </cell>
          <cell r="K206" t="str">
            <v>lítdiezel</v>
          </cell>
          <cell r="L206">
            <v>0</v>
          </cell>
          <cell r="M206" t="str">
            <v>1x4/7</v>
          </cell>
          <cell r="N206">
            <v>170110.8</v>
          </cell>
          <cell r="O206">
            <v>42975.360000000001</v>
          </cell>
          <cell r="P206">
            <v>49740</v>
          </cell>
          <cell r="Q206">
            <v>264666.52799999999</v>
          </cell>
          <cell r="R206">
            <v>13233.3264</v>
          </cell>
          <cell r="S206">
            <v>277899.85440000001</v>
          </cell>
          <cell r="T206">
            <v>74675.769230769234</v>
          </cell>
          <cell r="U206">
            <v>615401.78363076923</v>
          </cell>
          <cell r="V206">
            <v>0</v>
          </cell>
        </row>
        <row r="207">
          <cell r="A207" t="str">
            <v>MKBH165cv</v>
          </cell>
          <cell r="B207">
            <v>105</v>
          </cell>
          <cell r="C207" t="str">
            <v xml:space="preserve">Máy kéo bánh bánh hơi 165cv </v>
          </cell>
          <cell r="D207" t="str">
            <v>ca</v>
          </cell>
          <cell r="E207">
            <v>200</v>
          </cell>
          <cell r="F207">
            <v>15</v>
          </cell>
          <cell r="G207">
            <v>3.6</v>
          </cell>
          <cell r="H207">
            <v>5</v>
          </cell>
          <cell r="I207">
            <v>280910</v>
          </cell>
          <cell r="J207">
            <v>55.44</v>
          </cell>
          <cell r="K207" t="str">
            <v>lítdiezel</v>
          </cell>
          <cell r="L207">
            <v>0</v>
          </cell>
          <cell r="M207" t="str">
            <v>1x4/7</v>
          </cell>
          <cell r="N207">
            <v>200148.375</v>
          </cell>
          <cell r="O207">
            <v>50563.80000000001</v>
          </cell>
          <cell r="P207">
            <v>70227.5</v>
          </cell>
          <cell r="Q207">
            <v>436699.77119999996</v>
          </cell>
          <cell r="R207">
            <v>21834.988559999998</v>
          </cell>
          <cell r="S207">
            <v>458534.75975999993</v>
          </cell>
          <cell r="T207">
            <v>74675.769230769234</v>
          </cell>
          <cell r="U207">
            <v>854150.20399076922</v>
          </cell>
          <cell r="V207">
            <v>0</v>
          </cell>
        </row>
        <row r="208">
          <cell r="A208" t="str">
            <v>MKBH215cv</v>
          </cell>
          <cell r="B208">
            <v>106</v>
          </cell>
          <cell r="C208" t="str">
            <v xml:space="preserve">Máy kéo bánh bánh hơi 215cv </v>
          </cell>
          <cell r="D208" t="str">
            <v>ca</v>
          </cell>
          <cell r="E208">
            <v>200</v>
          </cell>
          <cell r="F208">
            <v>15</v>
          </cell>
          <cell r="G208">
            <v>3.2</v>
          </cell>
          <cell r="H208">
            <v>5</v>
          </cell>
          <cell r="I208">
            <v>362895</v>
          </cell>
          <cell r="J208">
            <v>67.73</v>
          </cell>
          <cell r="K208" t="str">
            <v>lítdiezel</v>
          </cell>
          <cell r="L208">
            <v>0</v>
          </cell>
          <cell r="M208" t="str">
            <v>1x5/7</v>
          </cell>
          <cell r="N208">
            <v>258562.68749999997</v>
          </cell>
          <cell r="O208">
            <v>58063.199999999997</v>
          </cell>
          <cell r="P208">
            <v>90723.75</v>
          </cell>
          <cell r="Q208">
            <v>533507.8554</v>
          </cell>
          <cell r="R208">
            <v>26675.392770000002</v>
          </cell>
          <cell r="S208">
            <v>560183.24817000004</v>
          </cell>
          <cell r="T208">
            <v>85143.461538461532</v>
          </cell>
          <cell r="U208">
            <v>1052676.3472084615</v>
          </cell>
          <cell r="V208">
            <v>0</v>
          </cell>
        </row>
        <row r="209">
          <cell r="C209" t="str">
            <v>Thiết bị phục vụ vận chuyển đá nổ mìn trong hầm:</v>
          </cell>
          <cell r="L209">
            <v>0</v>
          </cell>
        </row>
        <row r="210">
          <cell r="A210" t="str">
            <v>TMN13kW</v>
          </cell>
          <cell r="B210">
            <v>82</v>
          </cell>
          <cell r="C210" t="str">
            <v>Tời ma nơ - 13kW</v>
          </cell>
          <cell r="D210" t="str">
            <v>ca</v>
          </cell>
          <cell r="E210">
            <v>300</v>
          </cell>
          <cell r="F210">
            <v>14</v>
          </cell>
          <cell r="G210">
            <v>4.3</v>
          </cell>
          <cell r="H210">
            <v>6</v>
          </cell>
          <cell r="I210">
            <v>19475</v>
          </cell>
          <cell r="J210">
            <v>42.9</v>
          </cell>
          <cell r="K210" t="str">
            <v>Kwh</v>
          </cell>
          <cell r="L210">
            <v>203034.04274999999</v>
          </cell>
          <cell r="M210" t="str">
            <v>1x4/7+1x5/7</v>
          </cell>
          <cell r="N210">
            <v>8633.9166666666679</v>
          </cell>
          <cell r="O210">
            <v>2791.4166666666665</v>
          </cell>
          <cell r="P210">
            <v>3895</v>
          </cell>
          <cell r="Q210">
            <v>38395.5</v>
          </cell>
          <cell r="R210">
            <v>2687.6850000000004</v>
          </cell>
          <cell r="S210">
            <v>41083.184999999998</v>
          </cell>
          <cell r="T210">
            <v>159819.23076923075</v>
          </cell>
          <cell r="U210">
            <v>216222.74910256409</v>
          </cell>
          <cell r="V210">
            <v>203034.04274999999</v>
          </cell>
          <cell r="W210">
            <v>185039</v>
          </cell>
        </row>
        <row r="211">
          <cell r="A211" t="str">
            <v>XG3T</v>
          </cell>
          <cell r="B211">
            <v>83</v>
          </cell>
          <cell r="C211" t="str">
            <v>Xe goòng 3T</v>
          </cell>
          <cell r="D211" t="str">
            <v>ca</v>
          </cell>
          <cell r="E211">
            <v>300</v>
          </cell>
          <cell r="F211">
            <v>14</v>
          </cell>
          <cell r="G211">
            <v>4.3</v>
          </cell>
          <cell r="H211">
            <v>6</v>
          </cell>
          <cell r="I211">
            <v>20763</v>
          </cell>
          <cell r="L211">
            <v>153500.88599999997</v>
          </cell>
          <cell r="M211" t="str">
            <v>1x4/7+1x5/7</v>
          </cell>
          <cell r="N211">
            <v>9204.93</v>
          </cell>
          <cell r="O211">
            <v>2976.03</v>
          </cell>
          <cell r="P211">
            <v>4152.6000000000004</v>
          </cell>
          <cell r="Q211">
            <v>0</v>
          </cell>
          <cell r="R211">
            <v>0</v>
          </cell>
          <cell r="S211">
            <v>0</v>
          </cell>
          <cell r="T211">
            <v>159819.23076923075</v>
          </cell>
          <cell r="U211">
            <v>176152.79076923075</v>
          </cell>
          <cell r="V211">
            <v>153500.88599999997</v>
          </cell>
          <cell r="W211">
            <v>139896</v>
          </cell>
        </row>
        <row r="212">
          <cell r="A212" t="str">
            <v>XG5,8m³</v>
          </cell>
          <cell r="B212">
            <v>84</v>
          </cell>
          <cell r="C212" t="str">
            <v>Xe goòng 5,8m³</v>
          </cell>
          <cell r="D212" t="str">
            <v>ca</v>
          </cell>
          <cell r="E212">
            <v>300</v>
          </cell>
          <cell r="F212">
            <v>14</v>
          </cell>
          <cell r="G212">
            <v>4.3</v>
          </cell>
          <cell r="H212">
            <v>6</v>
          </cell>
          <cell r="I212">
            <v>847713</v>
          </cell>
          <cell r="L212">
            <v>688850.25825000007</v>
          </cell>
          <cell r="M212" t="str">
            <v>1x4/7+1x5/7</v>
          </cell>
          <cell r="N212">
            <v>375819.43000000005</v>
          </cell>
          <cell r="O212">
            <v>121505.53</v>
          </cell>
          <cell r="P212">
            <v>169542.6</v>
          </cell>
          <cell r="Q212">
            <v>0</v>
          </cell>
          <cell r="R212">
            <v>0</v>
          </cell>
          <cell r="S212">
            <v>0</v>
          </cell>
          <cell r="T212">
            <v>159819.23076923075</v>
          </cell>
          <cell r="U212">
            <v>826686.79076923081</v>
          </cell>
          <cell r="V212">
            <v>688850.25825000007</v>
          </cell>
          <cell r="W212">
            <v>627797</v>
          </cell>
        </row>
        <row r="213">
          <cell r="A213" t="str">
            <v>ĐK30T</v>
          </cell>
          <cell r="B213">
            <v>85</v>
          </cell>
          <cell r="C213" t="str">
            <v>Đầu kéo 30T</v>
          </cell>
          <cell r="D213" t="str">
            <v>ca</v>
          </cell>
          <cell r="E213">
            <v>300</v>
          </cell>
          <cell r="F213">
            <v>11</v>
          </cell>
          <cell r="G213">
            <v>3.8</v>
          </cell>
          <cell r="H213">
            <v>6</v>
          </cell>
          <cell r="I213">
            <v>2085099</v>
          </cell>
          <cell r="J213">
            <v>37.44</v>
          </cell>
          <cell r="K213" t="str">
            <v>lítdiezel</v>
          </cell>
          <cell r="L213">
            <v>1568313.6892500001</v>
          </cell>
          <cell r="M213" t="str">
            <v>1x4/7+1x5/7</v>
          </cell>
          <cell r="N213">
            <v>726309.48499999999</v>
          </cell>
          <cell r="O213">
            <v>264112.53999999998</v>
          </cell>
          <cell r="P213">
            <v>417019.8</v>
          </cell>
          <cell r="Q213">
            <v>294914.13119999995</v>
          </cell>
          <cell r="R213">
            <v>14745.706559999999</v>
          </cell>
          <cell r="S213">
            <v>309659.83775999997</v>
          </cell>
          <cell r="T213">
            <v>159819.23076923075</v>
          </cell>
          <cell r="U213">
            <v>1876920.8935292307</v>
          </cell>
          <cell r="V213">
            <v>1568313.6892500001</v>
          </cell>
          <cell r="W213">
            <v>1429313</v>
          </cell>
        </row>
        <row r="214">
          <cell r="A214" t="str">
            <v>QL360T/h</v>
          </cell>
          <cell r="B214">
            <v>86</v>
          </cell>
          <cell r="C214" t="str">
            <v>Quang lật 360T/h</v>
          </cell>
          <cell r="D214" t="str">
            <v>ca</v>
          </cell>
          <cell r="E214">
            <v>300</v>
          </cell>
          <cell r="F214">
            <v>14</v>
          </cell>
          <cell r="G214">
            <v>4.3</v>
          </cell>
          <cell r="H214">
            <v>6</v>
          </cell>
          <cell r="I214">
            <v>166287</v>
          </cell>
          <cell r="J214">
            <v>27</v>
          </cell>
          <cell r="K214" t="str">
            <v>Kwh</v>
          </cell>
          <cell r="L214">
            <v>279409.22624999995</v>
          </cell>
          <cell r="M214" t="str">
            <v>1x4/7+1x5/7</v>
          </cell>
          <cell r="N214">
            <v>73720.570000000007</v>
          </cell>
          <cell r="O214">
            <v>23834.469999999998</v>
          </cell>
          <cell r="P214">
            <v>33257.4</v>
          </cell>
          <cell r="Q214">
            <v>24165</v>
          </cell>
          <cell r="R214">
            <v>1691.5500000000002</v>
          </cell>
          <cell r="S214">
            <v>25856.55</v>
          </cell>
          <cell r="T214">
            <v>159819.23076923075</v>
          </cell>
          <cell r="U214">
            <v>316488.22076923074</v>
          </cell>
          <cell r="V214">
            <v>279409.22624999995</v>
          </cell>
          <cell r="W214">
            <v>254645</v>
          </cell>
        </row>
        <row r="215">
          <cell r="C215" t="str">
            <v>Cần trục đầu kéo - sức nâng:</v>
          </cell>
          <cell r="L215">
            <v>0</v>
          </cell>
        </row>
        <row r="216">
          <cell r="A216" t="str">
            <v>CTĐK5T</v>
          </cell>
          <cell r="B216">
            <v>87</v>
          </cell>
          <cell r="C216" t="str">
            <v>Cần trục đầu kéo 5T</v>
          </cell>
          <cell r="D216" t="str">
            <v>ca</v>
          </cell>
          <cell r="E216">
            <v>200</v>
          </cell>
          <cell r="F216">
            <v>16</v>
          </cell>
          <cell r="G216">
            <v>4.5</v>
          </cell>
          <cell r="H216">
            <v>5</v>
          </cell>
          <cell r="I216">
            <v>243104</v>
          </cell>
          <cell r="J216">
            <v>18</v>
          </cell>
          <cell r="K216" t="str">
            <v>lítdiezel</v>
          </cell>
          <cell r="L216">
            <v>534251.82353846147</v>
          </cell>
          <cell r="M216" t="str">
            <v>1x5/7</v>
          </cell>
          <cell r="N216">
            <v>184759.04000000001</v>
          </cell>
          <cell r="O216">
            <v>54698.400000000001</v>
          </cell>
          <cell r="P216">
            <v>60776</v>
          </cell>
          <cell r="Q216">
            <v>141785.63999999998</v>
          </cell>
          <cell r="R216">
            <v>7089.2819999999992</v>
          </cell>
          <cell r="S216">
            <v>148874.92199999999</v>
          </cell>
          <cell r="T216">
            <v>85143.461538461532</v>
          </cell>
          <cell r="U216">
            <v>534251.82353846147</v>
          </cell>
          <cell r="V216">
            <v>0</v>
          </cell>
        </row>
        <row r="217">
          <cell r="A217" t="str">
            <v>CTĐK6T</v>
          </cell>
          <cell r="B217">
            <v>88</v>
          </cell>
          <cell r="C217" t="str">
            <v>Cần trục đầu kéo 6T</v>
          </cell>
          <cell r="D217" t="str">
            <v>ca</v>
          </cell>
          <cell r="E217">
            <v>200</v>
          </cell>
          <cell r="F217">
            <v>16</v>
          </cell>
          <cell r="G217">
            <v>4.5</v>
          </cell>
          <cell r="H217">
            <v>5</v>
          </cell>
          <cell r="I217">
            <v>279570</v>
          </cell>
          <cell r="J217">
            <v>21</v>
          </cell>
          <cell r="K217" t="str">
            <v>lítdiezel</v>
          </cell>
          <cell r="L217">
            <v>604099.82053846144</v>
          </cell>
          <cell r="M217" t="str">
            <v>1x5/7</v>
          </cell>
          <cell r="N217">
            <v>212473.19999999998</v>
          </cell>
          <cell r="O217">
            <v>62903.25</v>
          </cell>
          <cell r="P217">
            <v>69892.5</v>
          </cell>
          <cell r="Q217">
            <v>165416.57999999999</v>
          </cell>
          <cell r="R217">
            <v>8270.8289999999997</v>
          </cell>
          <cell r="S217">
            <v>173687.40899999999</v>
          </cell>
          <cell r="T217">
            <v>85143.461538461532</v>
          </cell>
          <cell r="U217">
            <v>604099.82053846144</v>
          </cell>
          <cell r="V217">
            <v>0</v>
          </cell>
        </row>
        <row r="218">
          <cell r="A218" t="str">
            <v>CTĐK7T</v>
          </cell>
          <cell r="B218">
            <v>89</v>
          </cell>
          <cell r="C218" t="str">
            <v>Cần trục đầu kéo 7T</v>
          </cell>
          <cell r="D218" t="str">
            <v>ca</v>
          </cell>
          <cell r="E218">
            <v>200</v>
          </cell>
          <cell r="F218">
            <v>16</v>
          </cell>
          <cell r="G218">
            <v>4.5</v>
          </cell>
          <cell r="H218">
            <v>5</v>
          </cell>
          <cell r="I218">
            <v>337581</v>
          </cell>
          <cell r="J218">
            <v>24</v>
          </cell>
          <cell r="K218" t="str">
            <v>lítdiezel</v>
          </cell>
          <cell r="L218">
            <v>700555.89253846148</v>
          </cell>
          <cell r="M218" t="str">
            <v>1x5/7</v>
          </cell>
          <cell r="N218">
            <v>256561.56000000006</v>
          </cell>
          <cell r="O218">
            <v>75955.724999999991</v>
          </cell>
          <cell r="P218">
            <v>84395.25</v>
          </cell>
          <cell r="Q218">
            <v>189047.52</v>
          </cell>
          <cell r="R218">
            <v>9452.3760000000002</v>
          </cell>
          <cell r="S218">
            <v>198499.89599999998</v>
          </cell>
          <cell r="T218">
            <v>85143.461538461532</v>
          </cell>
          <cell r="U218">
            <v>700555.89253846148</v>
          </cell>
          <cell r="V218">
            <v>0</v>
          </cell>
        </row>
        <row r="219">
          <cell r="A219" t="str">
            <v>CTĐK8T</v>
          </cell>
          <cell r="B219">
            <v>90</v>
          </cell>
          <cell r="C219" t="str">
            <v>Cần trục đầu kéo 8T</v>
          </cell>
          <cell r="D219" t="str">
            <v>ca</v>
          </cell>
          <cell r="E219">
            <v>200</v>
          </cell>
          <cell r="F219">
            <v>16</v>
          </cell>
          <cell r="G219">
            <v>4.5</v>
          </cell>
          <cell r="H219">
            <v>5</v>
          </cell>
          <cell r="I219">
            <v>388218</v>
          </cell>
          <cell r="J219">
            <v>33</v>
          </cell>
          <cell r="K219" t="str">
            <v>lítdiezel</v>
          </cell>
          <cell r="L219">
            <v>837530.04853846156</v>
          </cell>
          <cell r="M219" t="str">
            <v>1x5/7</v>
          </cell>
          <cell r="N219">
            <v>295045.68</v>
          </cell>
          <cell r="O219">
            <v>87349.049999999988</v>
          </cell>
          <cell r="P219">
            <v>97054.5</v>
          </cell>
          <cell r="Q219">
            <v>259940.34</v>
          </cell>
          <cell r="R219">
            <v>12997.017</v>
          </cell>
          <cell r="S219">
            <v>272937.35700000002</v>
          </cell>
          <cell r="T219">
            <v>85143.461538461532</v>
          </cell>
          <cell r="U219">
            <v>837530.04853846156</v>
          </cell>
          <cell r="V219">
            <v>0</v>
          </cell>
        </row>
        <row r="220">
          <cell r="C220" t="str">
            <v>Cần trục ôtô - sức nâng:</v>
          </cell>
          <cell r="L220">
            <v>0</v>
          </cell>
        </row>
        <row r="221">
          <cell r="A221" t="str">
            <v>CTÔT1T</v>
          </cell>
          <cell r="B221">
            <v>91</v>
          </cell>
          <cell r="C221" t="str">
            <v>Cần trục ôtô 1T</v>
          </cell>
          <cell r="D221" t="str">
            <v>ca</v>
          </cell>
          <cell r="E221">
            <v>220</v>
          </cell>
          <cell r="F221">
            <v>16</v>
          </cell>
          <cell r="G221">
            <v>4.72</v>
          </cell>
          <cell r="H221">
            <v>5</v>
          </cell>
          <cell r="I221">
            <v>321750</v>
          </cell>
          <cell r="J221">
            <v>21.38</v>
          </cell>
          <cell r="K221" t="str">
            <v>lítdiezel</v>
          </cell>
          <cell r="L221">
            <v>0</v>
          </cell>
          <cell r="M221" t="str">
            <v>1x4/4 + 3/4L&lt;3,5</v>
          </cell>
          <cell r="N221">
            <v>222300</v>
          </cell>
          <cell r="O221">
            <v>69030</v>
          </cell>
          <cell r="P221">
            <v>73125</v>
          </cell>
          <cell r="Q221">
            <v>168409.83239999998</v>
          </cell>
          <cell r="R221">
            <v>8420.4916199999989</v>
          </cell>
          <cell r="S221">
            <v>176830.32401999997</v>
          </cell>
          <cell r="T221">
            <v>145208.07692307694</v>
          </cell>
          <cell r="U221">
            <v>686493.40094307694</v>
          </cell>
          <cell r="V221">
            <v>0</v>
          </cell>
        </row>
        <row r="222">
          <cell r="A222" t="str">
            <v>CTÔT3T</v>
          </cell>
          <cell r="B222">
            <v>92</v>
          </cell>
          <cell r="C222" t="str">
            <v>Cần trục ôtô 3T</v>
          </cell>
          <cell r="D222" t="str">
            <v>ca</v>
          </cell>
          <cell r="E222">
            <v>220</v>
          </cell>
          <cell r="F222">
            <v>16</v>
          </cell>
          <cell r="G222">
            <v>4.72</v>
          </cell>
          <cell r="H222">
            <v>5</v>
          </cell>
          <cell r="I222">
            <v>388500</v>
          </cell>
          <cell r="J222">
            <v>24.75</v>
          </cell>
          <cell r="K222" t="str">
            <v>lítdiezel</v>
          </cell>
          <cell r="L222">
            <v>434102.82299999997</v>
          </cell>
          <cell r="M222" t="str">
            <v>1x4/4 + 3/4L&lt;3,5</v>
          </cell>
          <cell r="N222">
            <v>268418.18181818182</v>
          </cell>
          <cell r="O222">
            <v>83350.909090909088</v>
          </cell>
          <cell r="P222">
            <v>88295.454545454544</v>
          </cell>
          <cell r="Q222">
            <v>194955.25499999998</v>
          </cell>
          <cell r="R222">
            <v>9747.7627499999999</v>
          </cell>
          <cell r="S222">
            <v>204703.01774999997</v>
          </cell>
          <cell r="T222">
            <v>145208.07692307694</v>
          </cell>
          <cell r="U222">
            <v>789975.64012762229</v>
          </cell>
          <cell r="V222">
            <v>434102.82299999997</v>
          </cell>
          <cell r="W222">
            <v>395628</v>
          </cell>
        </row>
        <row r="223">
          <cell r="A223" t="str">
            <v>CTÔT4T</v>
          </cell>
          <cell r="B223">
            <v>93</v>
          </cell>
          <cell r="C223" t="str">
            <v>Cần trục ôtô 4T</v>
          </cell>
          <cell r="D223" t="str">
            <v>ca</v>
          </cell>
          <cell r="E223">
            <v>220</v>
          </cell>
          <cell r="F223">
            <v>16</v>
          </cell>
          <cell r="G223">
            <v>4.72</v>
          </cell>
          <cell r="H223">
            <v>5</v>
          </cell>
          <cell r="I223">
            <v>463320</v>
          </cell>
          <cell r="J223">
            <v>25.88</v>
          </cell>
          <cell r="K223" t="str">
            <v>lítdiezel</v>
          </cell>
          <cell r="L223">
            <v>0</v>
          </cell>
          <cell r="M223" t="str">
            <v>1x4/4 + 3/4L3,5-7,5T</v>
          </cell>
          <cell r="N223">
            <v>320112</v>
          </cell>
          <cell r="O223">
            <v>99403.199999999983</v>
          </cell>
          <cell r="P223">
            <v>105300</v>
          </cell>
          <cell r="Q223">
            <v>203856.24239999999</v>
          </cell>
          <cell r="R223">
            <v>10192.812120000001</v>
          </cell>
          <cell r="S223">
            <v>214049.05451999998</v>
          </cell>
          <cell r="T223">
            <v>153276.92307692306</v>
          </cell>
          <cell r="U223">
            <v>892141.17759692296</v>
          </cell>
          <cell r="V223">
            <v>0</v>
          </cell>
        </row>
        <row r="224">
          <cell r="A224" t="str">
            <v>CTÔT5T</v>
          </cell>
          <cell r="B224">
            <v>94</v>
          </cell>
          <cell r="C224" t="str">
            <v>Cần trục ôtô 5T</v>
          </cell>
          <cell r="D224" t="str">
            <v>ca</v>
          </cell>
          <cell r="E224">
            <v>220</v>
          </cell>
          <cell r="F224">
            <v>16</v>
          </cell>
          <cell r="G224">
            <v>4.4000000000000004</v>
          </cell>
          <cell r="H224">
            <v>5</v>
          </cell>
          <cell r="I224">
            <v>514500</v>
          </cell>
          <cell r="J224">
            <v>30.38</v>
          </cell>
          <cell r="K224" t="str">
            <v>lítdiezel</v>
          </cell>
          <cell r="L224">
            <v>492877.01924999995</v>
          </cell>
          <cell r="M224" t="str">
            <v>1x4/4 + 3/4L3,5-7,5T</v>
          </cell>
          <cell r="N224">
            <v>355472.72727272729</v>
          </cell>
          <cell r="O224">
            <v>102900.00000000001</v>
          </cell>
          <cell r="P224">
            <v>116931.81818181818</v>
          </cell>
          <cell r="Q224">
            <v>239302.65239999999</v>
          </cell>
          <cell r="R224">
            <v>11965.13262</v>
          </cell>
          <cell r="S224">
            <v>251267.78501999998</v>
          </cell>
          <cell r="T224">
            <v>153276.92307692306</v>
          </cell>
          <cell r="U224">
            <v>979849.25355146849</v>
          </cell>
          <cell r="V224">
            <v>492877.01924999995</v>
          </cell>
          <cell r="W224">
            <v>449193</v>
          </cell>
        </row>
        <row r="225">
          <cell r="A225" t="str">
            <v>CTÔT6T</v>
          </cell>
          <cell r="B225">
            <v>95</v>
          </cell>
          <cell r="C225" t="str">
            <v>Cần trục ôtô 6T</v>
          </cell>
          <cell r="D225" t="str">
            <v>ca</v>
          </cell>
          <cell r="E225">
            <v>220</v>
          </cell>
          <cell r="F225">
            <v>16</v>
          </cell>
          <cell r="G225">
            <v>4.4000000000000004</v>
          </cell>
          <cell r="H225">
            <v>5</v>
          </cell>
          <cell r="I225">
            <v>671490</v>
          </cell>
          <cell r="J225">
            <v>32.630000000000003</v>
          </cell>
          <cell r="K225" t="str">
            <v>lítdiezel</v>
          </cell>
          <cell r="L225">
            <v>703614.85425000009</v>
          </cell>
          <cell r="M225" t="str">
            <v>1x4/4 + 3/4L3,5-7,5T</v>
          </cell>
          <cell r="N225">
            <v>463938.54545454541</v>
          </cell>
          <cell r="O225">
            <v>134298</v>
          </cell>
          <cell r="P225">
            <v>152611.36363636365</v>
          </cell>
          <cell r="Q225">
            <v>257025.85740000001</v>
          </cell>
          <cell r="R225">
            <v>12851.292870000001</v>
          </cell>
          <cell r="S225">
            <v>269877.15026999998</v>
          </cell>
          <cell r="T225">
            <v>153276.92307692306</v>
          </cell>
          <cell r="U225">
            <v>1174001.982437832</v>
          </cell>
          <cell r="V225">
            <v>703614.85425000009</v>
          </cell>
          <cell r="W225">
            <v>641253</v>
          </cell>
        </row>
        <row r="226">
          <cell r="A226" t="str">
            <v>CTÔT10T</v>
          </cell>
          <cell r="B226">
            <v>96</v>
          </cell>
          <cell r="C226" t="str">
            <v>Cần trục ôtô 10T</v>
          </cell>
          <cell r="D226" t="str">
            <v>ca</v>
          </cell>
          <cell r="E226">
            <v>220</v>
          </cell>
          <cell r="F226">
            <v>14</v>
          </cell>
          <cell r="G226">
            <v>4.28</v>
          </cell>
          <cell r="H226">
            <v>5</v>
          </cell>
          <cell r="I226">
            <v>998941</v>
          </cell>
          <cell r="J226">
            <v>37</v>
          </cell>
          <cell r="K226" t="str">
            <v>lítdiezel</v>
          </cell>
          <cell r="L226">
            <v>994437.67499999993</v>
          </cell>
          <cell r="M226" t="str">
            <v>1x1/4 + 3/4L7,5-16,5T</v>
          </cell>
          <cell r="N226">
            <v>603905.24090909108</v>
          </cell>
          <cell r="O226">
            <v>194339.43090909094</v>
          </cell>
          <cell r="P226">
            <v>227032.04545454544</v>
          </cell>
          <cell r="Q226">
            <v>291448.26</v>
          </cell>
          <cell r="R226">
            <v>14572.413</v>
          </cell>
          <cell r="S226">
            <v>306020.67300000001</v>
          </cell>
          <cell r="T226">
            <v>160909.61538461538</v>
          </cell>
          <cell r="U226">
            <v>1492207.0056573427</v>
          </cell>
          <cell r="V226">
            <v>994437.67499999993</v>
          </cell>
          <cell r="W226">
            <v>906300</v>
          </cell>
        </row>
        <row r="227">
          <cell r="A227" t="str">
            <v>CTÔT16T</v>
          </cell>
          <cell r="B227">
            <v>97</v>
          </cell>
          <cell r="C227" t="str">
            <v>Cần trục ôtô 16T</v>
          </cell>
          <cell r="D227" t="str">
            <v>ca</v>
          </cell>
          <cell r="E227">
            <v>220</v>
          </cell>
          <cell r="F227">
            <v>14</v>
          </cell>
          <cell r="G227">
            <v>4.28</v>
          </cell>
          <cell r="H227">
            <v>5</v>
          </cell>
          <cell r="I227">
            <v>1337766</v>
          </cell>
          <cell r="J227">
            <v>43</v>
          </cell>
          <cell r="K227" t="str">
            <v>lítdiezel</v>
          </cell>
          <cell r="L227">
            <v>1316354.36625</v>
          </cell>
          <cell r="M227" t="str">
            <v>1x1/4 + 3/4L7,5-16,5T</v>
          </cell>
          <cell r="N227">
            <v>808740.35454545461</v>
          </cell>
          <cell r="O227">
            <v>260256.29454545456</v>
          </cell>
          <cell r="P227">
            <v>304037.72727272729</v>
          </cell>
          <cell r="Q227">
            <v>338710.13999999996</v>
          </cell>
          <cell r="R227">
            <v>16935.506999999998</v>
          </cell>
          <cell r="S227">
            <v>355645.64699999994</v>
          </cell>
          <cell r="T227">
            <v>160909.61538461538</v>
          </cell>
          <cell r="U227">
            <v>1889589.6387482518</v>
          </cell>
          <cell r="V227">
            <v>1316354.36625</v>
          </cell>
          <cell r="W227">
            <v>1199685</v>
          </cell>
        </row>
        <row r="228">
          <cell r="A228" t="str">
            <v>CTÔT20T</v>
          </cell>
          <cell r="B228">
            <v>98</v>
          </cell>
          <cell r="C228" t="str">
            <v>Cần trục ôtô 20T</v>
          </cell>
          <cell r="D228" t="str">
            <v>ca</v>
          </cell>
          <cell r="E228">
            <v>220</v>
          </cell>
          <cell r="F228">
            <v>14</v>
          </cell>
          <cell r="G228">
            <v>4.28</v>
          </cell>
          <cell r="H228">
            <v>5</v>
          </cell>
          <cell r="I228">
            <v>1666744</v>
          </cell>
          <cell r="J228">
            <v>44</v>
          </cell>
          <cell r="K228" t="str">
            <v>lítdiezel</v>
          </cell>
          <cell r="L228">
            <v>0</v>
          </cell>
          <cell r="M228" t="str">
            <v>1x1/4 + 3/4L16,5-25T</v>
          </cell>
          <cell r="N228">
            <v>1007622.5090909092</v>
          </cell>
          <cell r="O228">
            <v>324257.46909090912</v>
          </cell>
          <cell r="P228">
            <v>378805.45454545459</v>
          </cell>
          <cell r="Q228">
            <v>346587.12</v>
          </cell>
          <cell r="R228">
            <v>17329.356</v>
          </cell>
          <cell r="S228">
            <v>363916.47600000002</v>
          </cell>
          <cell r="T228">
            <v>168542.30769230769</v>
          </cell>
          <cell r="U228">
            <v>2243144.2164195804</v>
          </cell>
          <cell r="V228">
            <v>0</v>
          </cell>
        </row>
        <row r="229">
          <cell r="A229" t="str">
            <v>CTÔT25T</v>
          </cell>
          <cell r="B229">
            <v>99</v>
          </cell>
          <cell r="C229" t="str">
            <v>Cần trục ôtô 25T</v>
          </cell>
          <cell r="D229" t="str">
            <v>ca</v>
          </cell>
          <cell r="E229">
            <v>220</v>
          </cell>
          <cell r="F229">
            <v>14</v>
          </cell>
          <cell r="G229">
            <v>4</v>
          </cell>
          <cell r="H229">
            <v>5</v>
          </cell>
          <cell r="I229">
            <v>1916814</v>
          </cell>
          <cell r="J229">
            <v>50</v>
          </cell>
          <cell r="K229" t="str">
            <v>lítdiezel</v>
          </cell>
          <cell r="L229">
            <v>1820324.5830000001</v>
          </cell>
          <cell r="M229" t="str">
            <v>1x1/4 + 3/4L16,5-25T</v>
          </cell>
          <cell r="N229">
            <v>1158801.1909090909</v>
          </cell>
          <cell r="O229">
            <v>348511.63636363635</v>
          </cell>
          <cell r="P229">
            <v>435639.54545454553</v>
          </cell>
          <cell r="Q229">
            <v>393849</v>
          </cell>
          <cell r="R229">
            <v>19692.45</v>
          </cell>
          <cell r="S229">
            <v>413541.45</v>
          </cell>
          <cell r="T229">
            <v>168542.30769230769</v>
          </cell>
          <cell r="U229">
            <v>2525036.1304195803</v>
          </cell>
          <cell r="V229">
            <v>1820324.5830000001</v>
          </cell>
          <cell r="W229">
            <v>1658988</v>
          </cell>
        </row>
        <row r="230">
          <cell r="A230" t="str">
            <v>CTÔT30T</v>
          </cell>
          <cell r="B230">
            <v>100</v>
          </cell>
          <cell r="C230" t="str">
            <v>Cần trục ôtô 30T</v>
          </cell>
          <cell r="D230" t="str">
            <v>ca</v>
          </cell>
          <cell r="E230">
            <v>220</v>
          </cell>
          <cell r="F230">
            <v>14</v>
          </cell>
          <cell r="G230">
            <v>4</v>
          </cell>
          <cell r="H230">
            <v>5</v>
          </cell>
          <cell r="I230">
            <v>2166767</v>
          </cell>
          <cell r="J230">
            <v>54</v>
          </cell>
          <cell r="K230" t="str">
            <v>lítdiezel</v>
          </cell>
          <cell r="L230">
            <v>2023787.6505</v>
          </cell>
          <cell r="M230" t="str">
            <v>1x4/4 + 3/4L25,0-40T</v>
          </cell>
          <cell r="N230">
            <v>1309909.1409090909</v>
          </cell>
          <cell r="O230">
            <v>393957.63636363641</v>
          </cell>
          <cell r="P230">
            <v>492447.04545454547</v>
          </cell>
          <cell r="Q230">
            <v>425356.92</v>
          </cell>
          <cell r="R230">
            <v>21267.846000000001</v>
          </cell>
          <cell r="S230">
            <v>446624.766</v>
          </cell>
          <cell r="T230">
            <v>185988.46153846156</v>
          </cell>
          <cell r="U230">
            <v>2828927.0502657341</v>
          </cell>
          <cell r="V230">
            <v>2023787.6505</v>
          </cell>
          <cell r="W230">
            <v>1844418</v>
          </cell>
        </row>
        <row r="231">
          <cell r="A231" t="str">
            <v>CTÔT35T</v>
          </cell>
          <cell r="B231">
            <v>101</v>
          </cell>
          <cell r="C231" t="str">
            <v>Cần trục ôtô 35T</v>
          </cell>
          <cell r="D231" t="str">
            <v>ca</v>
          </cell>
          <cell r="E231">
            <v>220</v>
          </cell>
          <cell r="F231">
            <v>14</v>
          </cell>
          <cell r="G231">
            <v>4</v>
          </cell>
          <cell r="H231">
            <v>5</v>
          </cell>
          <cell r="I231">
            <v>2500116</v>
          </cell>
          <cell r="J231">
            <v>60</v>
          </cell>
          <cell r="K231" t="str">
            <v>lítdiezel</v>
          </cell>
          <cell r="L231">
            <v>0</v>
          </cell>
          <cell r="M231" t="str">
            <v>1x4/4 + 3/4L25,0-40T</v>
          </cell>
          <cell r="N231">
            <v>1511433.7636363639</v>
          </cell>
          <cell r="O231">
            <v>454566.54545454547</v>
          </cell>
          <cell r="P231">
            <v>568208.18181818177</v>
          </cell>
          <cell r="Q231">
            <v>472618.8</v>
          </cell>
          <cell r="R231">
            <v>23630.940000000002</v>
          </cell>
          <cell r="S231">
            <v>496249.74</v>
          </cell>
          <cell r="T231">
            <v>185988.46153846156</v>
          </cell>
          <cell r="U231">
            <v>3216446.6924475529</v>
          </cell>
          <cell r="V231">
            <v>0</v>
          </cell>
        </row>
        <row r="232">
          <cell r="A232" t="str">
            <v>CTÔT40T</v>
          </cell>
          <cell r="B232">
            <v>102</v>
          </cell>
          <cell r="C232" t="str">
            <v>Cần trục ôtô 40T</v>
          </cell>
          <cell r="D232" t="str">
            <v>ca</v>
          </cell>
          <cell r="E232">
            <v>220</v>
          </cell>
          <cell r="F232">
            <v>13</v>
          </cell>
          <cell r="G232">
            <v>3.8</v>
          </cell>
          <cell r="H232">
            <v>5</v>
          </cell>
          <cell r="I232">
            <v>3210480</v>
          </cell>
          <cell r="J232">
            <v>64</v>
          </cell>
          <cell r="K232" t="str">
            <v>lítdiezel</v>
          </cell>
          <cell r="L232">
            <v>0</v>
          </cell>
          <cell r="M232" t="str">
            <v>1x4/4 + 3/4L&gt;40T</v>
          </cell>
          <cell r="N232">
            <v>1802246.7272727275</v>
          </cell>
          <cell r="O232">
            <v>554537.45454545447</v>
          </cell>
          <cell r="P232">
            <v>729654.54545454541</v>
          </cell>
          <cell r="Q232">
            <v>504126.71999999997</v>
          </cell>
          <cell r="R232">
            <v>25206.335999999999</v>
          </cell>
          <cell r="S232">
            <v>529333.05599999998</v>
          </cell>
          <cell r="T232">
            <v>196674.23076923075</v>
          </cell>
          <cell r="U232">
            <v>3812446.0140419584</v>
          </cell>
          <cell r="V232">
            <v>0</v>
          </cell>
        </row>
        <row r="233">
          <cell r="A233" t="str">
            <v>CTÔT45T</v>
          </cell>
          <cell r="B233">
            <v>103</v>
          </cell>
          <cell r="C233" t="str">
            <v>Cần trục ôtô 45T</v>
          </cell>
          <cell r="D233" t="str">
            <v>ca</v>
          </cell>
          <cell r="E233">
            <v>220</v>
          </cell>
          <cell r="F233">
            <v>13</v>
          </cell>
          <cell r="G233">
            <v>3.8</v>
          </cell>
          <cell r="H233">
            <v>5</v>
          </cell>
          <cell r="I233">
            <v>3734018</v>
          </cell>
          <cell r="J233">
            <v>66</v>
          </cell>
          <cell r="K233" t="str">
            <v>lítdiezel</v>
          </cell>
          <cell r="L233">
            <v>0</v>
          </cell>
          <cell r="M233" t="str">
            <v>1x4/4 + 3/4L&gt;40T</v>
          </cell>
          <cell r="N233">
            <v>2096141.9227272731</v>
          </cell>
          <cell r="O233">
            <v>644966.74545454548</v>
          </cell>
          <cell r="P233">
            <v>848640.4545454547</v>
          </cell>
          <cell r="Q233">
            <v>519880.68</v>
          </cell>
          <cell r="R233">
            <v>25994.034</v>
          </cell>
          <cell r="S233">
            <v>545874.71400000004</v>
          </cell>
          <cell r="T233">
            <v>196674.23076923075</v>
          </cell>
          <cell r="U233">
            <v>4332298.0674965037</v>
          </cell>
          <cell r="V233">
            <v>0</v>
          </cell>
        </row>
        <row r="234">
          <cell r="A234" t="str">
            <v>CTÔT50T</v>
          </cell>
          <cell r="B234">
            <v>104</v>
          </cell>
          <cell r="C234" t="str">
            <v>Cần trục ôtô 50T</v>
          </cell>
          <cell r="D234" t="str">
            <v>ca</v>
          </cell>
          <cell r="E234">
            <v>220</v>
          </cell>
          <cell r="F234">
            <v>13</v>
          </cell>
          <cell r="G234">
            <v>3.8</v>
          </cell>
          <cell r="H234">
            <v>5</v>
          </cell>
          <cell r="I234">
            <v>4504500</v>
          </cell>
          <cell r="J234">
            <v>66</v>
          </cell>
          <cell r="K234" t="str">
            <v>lítdiezel</v>
          </cell>
          <cell r="L234">
            <v>3315577.8810000001</v>
          </cell>
          <cell r="M234" t="str">
            <v>1x4/4 + 3/4L&gt;40T</v>
          </cell>
          <cell r="N234">
            <v>2528662.5</v>
          </cell>
          <cell r="O234">
            <v>778050</v>
          </cell>
          <cell r="P234">
            <v>1023750</v>
          </cell>
          <cell r="Q234">
            <v>519880.68</v>
          </cell>
          <cell r="R234">
            <v>25994.034</v>
          </cell>
          <cell r="S234">
            <v>545874.71400000004</v>
          </cell>
          <cell r="T234">
            <v>196674.23076923075</v>
          </cell>
          <cell r="U234">
            <v>5073011.4447692307</v>
          </cell>
          <cell r="V234">
            <v>3315577.8810000001</v>
          </cell>
          <cell r="W234">
            <v>3021716</v>
          </cell>
        </row>
        <row r="235">
          <cell r="C235" t="str">
            <v>Cần trục bánh hơi - sức nâng:</v>
          </cell>
          <cell r="L235">
            <v>0</v>
          </cell>
        </row>
        <row r="236">
          <cell r="A236" t="str">
            <v>CTBH5T</v>
          </cell>
          <cell r="B236">
            <v>91</v>
          </cell>
          <cell r="C236" t="str">
            <v>Cần trục bánh hơi 5tấn</v>
          </cell>
          <cell r="D236" t="str">
            <v>ca</v>
          </cell>
          <cell r="E236">
            <v>200</v>
          </cell>
          <cell r="F236">
            <v>14</v>
          </cell>
          <cell r="G236">
            <v>4.28</v>
          </cell>
          <cell r="H236">
            <v>5</v>
          </cell>
          <cell r="K236" t="str">
            <v>lítdiezel</v>
          </cell>
          <cell r="L236">
            <v>0</v>
          </cell>
          <cell r="M236" t="str">
            <v>1x3/7+1x4/7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140628.46153846156</v>
          </cell>
          <cell r="U236">
            <v>140628.46153846156</v>
          </cell>
          <cell r="V236">
            <v>0</v>
          </cell>
        </row>
        <row r="237">
          <cell r="A237" t="str">
            <v>CTBH6T</v>
          </cell>
          <cell r="B237">
            <v>92</v>
          </cell>
          <cell r="C237" t="str">
            <v>Cần trục bánh hơi 6tấn</v>
          </cell>
          <cell r="D237" t="str">
            <v>ca</v>
          </cell>
          <cell r="E237">
            <v>200</v>
          </cell>
          <cell r="F237">
            <v>14</v>
          </cell>
          <cell r="G237">
            <v>4.28</v>
          </cell>
          <cell r="H237">
            <v>5</v>
          </cell>
          <cell r="K237" t="str">
            <v>lítdiezel</v>
          </cell>
          <cell r="L237">
            <v>0</v>
          </cell>
          <cell r="M237" t="str">
            <v>1x3/7+1x5/7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151096.15384615384</v>
          </cell>
          <cell r="U237">
            <v>151096.15384615384</v>
          </cell>
          <cell r="V237">
            <v>0</v>
          </cell>
        </row>
        <row r="238">
          <cell r="A238" t="str">
            <v>CTBH10T</v>
          </cell>
          <cell r="B238">
            <v>93</v>
          </cell>
          <cell r="C238" t="str">
            <v>Cần trục bánh hơi 10tấn</v>
          </cell>
          <cell r="D238" t="str">
            <v>ca</v>
          </cell>
          <cell r="E238">
            <v>200</v>
          </cell>
          <cell r="F238">
            <v>14</v>
          </cell>
          <cell r="G238">
            <v>4.28</v>
          </cell>
          <cell r="H238">
            <v>5</v>
          </cell>
          <cell r="I238">
            <v>918936</v>
          </cell>
          <cell r="J238">
            <v>33</v>
          </cell>
          <cell r="K238" t="str">
            <v>lítdiezel</v>
          </cell>
          <cell r="L238">
            <v>0</v>
          </cell>
          <cell r="M238" t="str">
            <v>1x3/7+1x5/7</v>
          </cell>
          <cell r="N238">
            <v>611092.44000000006</v>
          </cell>
          <cell r="O238">
            <v>196652.30399999997</v>
          </cell>
          <cell r="P238">
            <v>229734</v>
          </cell>
          <cell r="Q238">
            <v>259940.34</v>
          </cell>
          <cell r="R238">
            <v>12997.017</v>
          </cell>
          <cell r="S238">
            <v>272937.35700000002</v>
          </cell>
          <cell r="T238">
            <v>151096.15384615384</v>
          </cell>
          <cell r="U238">
            <v>1461512.2548461538</v>
          </cell>
          <cell r="V238">
            <v>0</v>
          </cell>
        </row>
        <row r="239">
          <cell r="A239" t="str">
            <v>CTBH16T</v>
          </cell>
          <cell r="B239">
            <v>94</v>
          </cell>
          <cell r="C239" t="str">
            <v>Cần trục bánh hơi 16tấn</v>
          </cell>
          <cell r="D239" t="str">
            <v>ca</v>
          </cell>
          <cell r="E239">
            <v>200</v>
          </cell>
          <cell r="F239">
            <v>14</v>
          </cell>
          <cell r="G239">
            <v>4.28</v>
          </cell>
          <cell r="H239">
            <v>5</v>
          </cell>
          <cell r="I239">
            <v>918936</v>
          </cell>
          <cell r="J239">
            <v>33</v>
          </cell>
          <cell r="K239" t="str">
            <v>lítdiezel</v>
          </cell>
          <cell r="L239">
            <v>1309746.7267499999</v>
          </cell>
          <cell r="M239" t="str">
            <v>1x3/7+1x5/7</v>
          </cell>
          <cell r="N239">
            <v>611092.44000000006</v>
          </cell>
          <cell r="O239">
            <v>196652.30399999997</v>
          </cell>
          <cell r="P239">
            <v>229734</v>
          </cell>
          <cell r="Q239">
            <v>259940.34</v>
          </cell>
          <cell r="R239">
            <v>12997.017</v>
          </cell>
          <cell r="S239">
            <v>272937.35700000002</v>
          </cell>
          <cell r="T239">
            <v>151096.15384615384</v>
          </cell>
          <cell r="U239">
            <v>1461512.2548461538</v>
          </cell>
          <cell r="V239">
            <v>1309746.7267499999</v>
          </cell>
          <cell r="W239">
            <v>1193663</v>
          </cell>
        </row>
        <row r="240">
          <cell r="A240" t="str">
            <v>CTBH25T</v>
          </cell>
          <cell r="B240">
            <v>95</v>
          </cell>
          <cell r="C240" t="str">
            <v>Cần trục bánh hơi 25tấn</v>
          </cell>
          <cell r="D240" t="str">
            <v>ca</v>
          </cell>
          <cell r="E240">
            <v>200</v>
          </cell>
          <cell r="F240">
            <v>14</v>
          </cell>
          <cell r="G240">
            <v>4.28</v>
          </cell>
          <cell r="H240">
            <v>5</v>
          </cell>
          <cell r="I240">
            <v>1126825</v>
          </cell>
          <cell r="J240">
            <v>36</v>
          </cell>
          <cell r="K240" t="str">
            <v>lítdiezel</v>
          </cell>
          <cell r="L240">
            <v>1815221.2732499999</v>
          </cell>
          <cell r="M240" t="str">
            <v>1x4/7+1x6/7</v>
          </cell>
          <cell r="N240">
            <v>749338.625</v>
          </cell>
          <cell r="O240">
            <v>241140.55000000005</v>
          </cell>
          <cell r="P240">
            <v>281706.25</v>
          </cell>
          <cell r="Q240">
            <v>283571.27999999997</v>
          </cell>
          <cell r="R240">
            <v>14178.563999999998</v>
          </cell>
          <cell r="S240">
            <v>297749.84399999998</v>
          </cell>
          <cell r="T240">
            <v>171813.46153846156</v>
          </cell>
          <cell r="U240">
            <v>1741748.7305384616</v>
          </cell>
          <cell r="V240">
            <v>1815221.2732499999</v>
          </cell>
          <cell r="W240">
            <v>1654337</v>
          </cell>
        </row>
        <row r="241">
          <cell r="A241" t="str">
            <v>CTBH40T</v>
          </cell>
          <cell r="B241">
            <v>96</v>
          </cell>
          <cell r="C241" t="str">
            <v>Cần trục bánh hơi 40tấn</v>
          </cell>
          <cell r="D241" t="str">
            <v>ca</v>
          </cell>
          <cell r="E241">
            <v>200</v>
          </cell>
          <cell r="F241">
            <v>13</v>
          </cell>
          <cell r="G241">
            <v>3.8</v>
          </cell>
          <cell r="H241">
            <v>5</v>
          </cell>
          <cell r="I241">
            <v>2335741</v>
          </cell>
          <cell r="J241">
            <v>49.5</v>
          </cell>
          <cell r="K241" t="str">
            <v>lítdiezel</v>
          </cell>
          <cell r="L241">
            <v>0</v>
          </cell>
          <cell r="M241" t="str">
            <v>1x4/7+1x6/7</v>
          </cell>
          <cell r="N241">
            <v>1442320.0675000004</v>
          </cell>
          <cell r="O241">
            <v>443790.79</v>
          </cell>
          <cell r="P241">
            <v>583935.25</v>
          </cell>
          <cell r="Q241">
            <v>389910.50999999995</v>
          </cell>
          <cell r="R241">
            <v>19495.5255</v>
          </cell>
          <cell r="S241">
            <v>409406.03549999994</v>
          </cell>
          <cell r="T241">
            <v>171813.46153846156</v>
          </cell>
          <cell r="U241">
            <v>3051265.6045384617</v>
          </cell>
          <cell r="V241">
            <v>0</v>
          </cell>
        </row>
        <row r="242">
          <cell r="A242" t="str">
            <v>CTBH63T</v>
          </cell>
          <cell r="B242">
            <v>97</v>
          </cell>
          <cell r="C242" t="str">
            <v>Cần trục bánh hơi 65tấn</v>
          </cell>
          <cell r="D242" t="str">
            <v>ca</v>
          </cell>
          <cell r="E242">
            <v>200</v>
          </cell>
          <cell r="F242">
            <v>13</v>
          </cell>
          <cell r="G242">
            <v>3.8</v>
          </cell>
          <cell r="H242">
            <v>5</v>
          </cell>
          <cell r="I242">
            <v>2767335</v>
          </cell>
          <cell r="J242">
            <v>60.5</v>
          </cell>
          <cell r="K242" t="str">
            <v>lítdiezel</v>
          </cell>
          <cell r="L242">
            <v>0</v>
          </cell>
          <cell r="M242" t="str">
            <v>1x4/7+1x6/7</v>
          </cell>
          <cell r="N242">
            <v>1708829.3624999998</v>
          </cell>
          <cell r="O242">
            <v>525793.65</v>
          </cell>
          <cell r="P242">
            <v>691833.75</v>
          </cell>
          <cell r="Q242">
            <v>476557.29</v>
          </cell>
          <cell r="R242">
            <v>23827.8645</v>
          </cell>
          <cell r="S242">
            <v>500385.1545</v>
          </cell>
          <cell r="T242">
            <v>171813.46153846156</v>
          </cell>
          <cell r="U242">
            <v>3598655.3785384614</v>
          </cell>
          <cell r="V242">
            <v>0</v>
          </cell>
        </row>
        <row r="243">
          <cell r="A243" t="str">
            <v>CTBH90T</v>
          </cell>
          <cell r="B243">
            <v>98</v>
          </cell>
          <cell r="C243" t="str">
            <v>Cần trục bánh hơi 90tấn</v>
          </cell>
          <cell r="D243" t="str">
            <v>ca</v>
          </cell>
          <cell r="E243">
            <v>200</v>
          </cell>
          <cell r="F243">
            <v>12</v>
          </cell>
          <cell r="G243">
            <v>3.6</v>
          </cell>
          <cell r="H243">
            <v>5</v>
          </cell>
          <cell r="I243">
            <v>5225007</v>
          </cell>
          <cell r="J243">
            <v>68.75</v>
          </cell>
          <cell r="K243" t="str">
            <v>lítdiezel</v>
          </cell>
          <cell r="L243">
            <v>0</v>
          </cell>
          <cell r="M243" t="str">
            <v>1x4/7+1x7/7</v>
          </cell>
          <cell r="N243">
            <v>2978253.99</v>
          </cell>
          <cell r="O243">
            <v>940501.26</v>
          </cell>
          <cell r="P243">
            <v>1306251.75</v>
          </cell>
          <cell r="Q243">
            <v>541542.375</v>
          </cell>
          <cell r="R243">
            <v>27077.118750000001</v>
          </cell>
          <cell r="S243">
            <v>568619.49375000002</v>
          </cell>
          <cell r="T243">
            <v>186206.5384615385</v>
          </cell>
          <cell r="U243">
            <v>5979833.0322115384</v>
          </cell>
          <cell r="V243">
            <v>0</v>
          </cell>
        </row>
        <row r="244">
          <cell r="A244" t="str">
            <v>CTBH100T</v>
          </cell>
          <cell r="B244">
            <v>99</v>
          </cell>
          <cell r="C244" t="str">
            <v>Cần trục bánh hơi 100tấn</v>
          </cell>
          <cell r="D244" t="str">
            <v>ca</v>
          </cell>
          <cell r="E244">
            <v>200</v>
          </cell>
          <cell r="F244">
            <v>12</v>
          </cell>
          <cell r="G244">
            <v>3.6</v>
          </cell>
          <cell r="H244">
            <v>5</v>
          </cell>
          <cell r="I244">
            <v>6294358</v>
          </cell>
          <cell r="J244">
            <v>74.25</v>
          </cell>
          <cell r="K244" t="str">
            <v>lítdiezel</v>
          </cell>
          <cell r="L244">
            <v>0</v>
          </cell>
          <cell r="M244" t="str">
            <v>2x4/7+1x7/7</v>
          </cell>
          <cell r="N244">
            <v>3587784.0599999996</v>
          </cell>
          <cell r="O244">
            <v>1132984.4400000002</v>
          </cell>
          <cell r="P244">
            <v>1573589.5</v>
          </cell>
          <cell r="Q244">
            <v>584865.76500000001</v>
          </cell>
          <cell r="R244">
            <v>29243.288250000001</v>
          </cell>
          <cell r="S244">
            <v>614109.05325</v>
          </cell>
          <cell r="T244">
            <v>260882.30769230772</v>
          </cell>
          <cell r="U244">
            <v>7169349.3609423079</v>
          </cell>
          <cell r="V244">
            <v>0</v>
          </cell>
        </row>
        <row r="245">
          <cell r="A245" t="str">
            <v>CTBH110T</v>
          </cell>
          <cell r="B245">
            <v>100</v>
          </cell>
          <cell r="C245" t="str">
            <v>Cần trục bánh hơi 110tấn</v>
          </cell>
          <cell r="D245" t="str">
            <v>ca</v>
          </cell>
          <cell r="E245">
            <v>200</v>
          </cell>
          <cell r="F245">
            <v>12</v>
          </cell>
          <cell r="G245">
            <v>3.36</v>
          </cell>
          <cell r="H245">
            <v>5</v>
          </cell>
          <cell r="I245">
            <v>7953369</v>
          </cell>
          <cell r="J245">
            <v>77.5</v>
          </cell>
          <cell r="K245" t="str">
            <v>lítdiezel</v>
          </cell>
          <cell r="L245">
            <v>0</v>
          </cell>
          <cell r="M245" t="str">
            <v>2x4/7+1x7/7</v>
          </cell>
          <cell r="N245">
            <v>4533420.33</v>
          </cell>
          <cell r="O245">
            <v>1336165.9920000001</v>
          </cell>
          <cell r="P245">
            <v>1988342.25</v>
          </cell>
          <cell r="Q245">
            <v>610465.94999999995</v>
          </cell>
          <cell r="R245">
            <v>30523.297500000001</v>
          </cell>
          <cell r="S245">
            <v>640989.24749999994</v>
          </cell>
          <cell r="T245">
            <v>260882.30769230772</v>
          </cell>
          <cell r="U245">
            <v>8759800.1271923091</v>
          </cell>
          <cell r="V245">
            <v>0</v>
          </cell>
        </row>
        <row r="246">
          <cell r="A246" t="str">
            <v>CTBH130T</v>
          </cell>
          <cell r="B246">
            <v>101</v>
          </cell>
          <cell r="C246" t="str">
            <v>Cần trục bánh hơi 130tấn</v>
          </cell>
          <cell r="D246" t="str">
            <v>ca</v>
          </cell>
          <cell r="E246">
            <v>200</v>
          </cell>
          <cell r="F246">
            <v>12</v>
          </cell>
          <cell r="G246">
            <v>3.36</v>
          </cell>
          <cell r="H246">
            <v>5</v>
          </cell>
          <cell r="I246">
            <v>9496451</v>
          </cell>
          <cell r="J246">
            <v>81</v>
          </cell>
          <cell r="K246" t="str">
            <v>lítdiezel</v>
          </cell>
          <cell r="L246">
            <v>0</v>
          </cell>
          <cell r="M246" t="str">
            <v>2x4/7+1x7/7</v>
          </cell>
          <cell r="N246">
            <v>5412977.0699999994</v>
          </cell>
          <cell r="O246">
            <v>1595403.7680000002</v>
          </cell>
          <cell r="P246">
            <v>2374112.7500000005</v>
          </cell>
          <cell r="Q246">
            <v>638035.38</v>
          </cell>
          <cell r="R246">
            <v>31901.769</v>
          </cell>
          <cell r="S246">
            <v>669937.14899999998</v>
          </cell>
          <cell r="T246">
            <v>260882.30769230772</v>
          </cell>
          <cell r="U246">
            <v>10313313.044692308</v>
          </cell>
          <cell r="V246">
            <v>0</v>
          </cell>
        </row>
        <row r="247">
          <cell r="A247" t="str">
            <v>CTBH16T(kíp)</v>
          </cell>
          <cell r="B247">
            <v>102</v>
          </cell>
          <cell r="C247" t="str">
            <v>Cần trục bánh hơi 16tấn</v>
          </cell>
          <cell r="D247" t="str">
            <v>kíp</v>
          </cell>
          <cell r="L247">
            <v>926963.5</v>
          </cell>
          <cell r="V247">
            <v>926963.5</v>
          </cell>
        </row>
        <row r="248">
          <cell r="A248" t="str">
            <v>CTBH25T(kíp)</v>
          </cell>
          <cell r="B248">
            <v>103</v>
          </cell>
          <cell r="C248" t="str">
            <v>Cần trục bánh hơi 25tấn</v>
          </cell>
          <cell r="D248" t="str">
            <v>kíp</v>
          </cell>
          <cell r="L248">
            <v>1277648.5</v>
          </cell>
          <cell r="V248">
            <v>1277648.5</v>
          </cell>
        </row>
        <row r="249">
          <cell r="C249" t="str">
            <v>Cần trục bánh xích - sức nâng:</v>
          </cell>
          <cell r="L249">
            <v>0</v>
          </cell>
          <cell r="V249">
            <v>0</v>
          </cell>
        </row>
        <row r="250">
          <cell r="A250" t="str">
            <v>CTBX5T</v>
          </cell>
          <cell r="B250">
            <v>104</v>
          </cell>
          <cell r="C250" t="str">
            <v>Cần trục bánh xích 5tấn</v>
          </cell>
          <cell r="D250" t="str">
            <v>ca</v>
          </cell>
          <cell r="E250">
            <v>200</v>
          </cell>
          <cell r="F250">
            <v>16</v>
          </cell>
          <cell r="G250">
            <v>5.04</v>
          </cell>
          <cell r="H250">
            <v>5</v>
          </cell>
          <cell r="I250">
            <v>719629</v>
          </cell>
          <cell r="J250">
            <v>31.5</v>
          </cell>
          <cell r="K250" t="str">
            <v>lítdiezel</v>
          </cell>
          <cell r="L250">
            <v>0</v>
          </cell>
          <cell r="M250" t="str">
            <v>1x3/7+1x5/7</v>
          </cell>
          <cell r="N250">
            <v>546918.04</v>
          </cell>
          <cell r="O250">
            <v>181346.508</v>
          </cell>
          <cell r="P250">
            <v>179907.25000000003</v>
          </cell>
          <cell r="Q250">
            <v>248124.87</v>
          </cell>
          <cell r="R250">
            <v>12406.2435</v>
          </cell>
          <cell r="S250">
            <v>260531.11350000001</v>
          </cell>
          <cell r="T250">
            <v>151096.15384615384</v>
          </cell>
          <cell r="U250">
            <v>1319799.0653461539</v>
          </cell>
          <cell r="V250">
            <v>0</v>
          </cell>
        </row>
        <row r="251">
          <cell r="A251" t="str">
            <v>CTBX7T</v>
          </cell>
          <cell r="B251">
            <v>105</v>
          </cell>
          <cell r="C251" t="str">
            <v>Cần trục bánh xích 7tấn</v>
          </cell>
          <cell r="D251" t="str">
            <v>ca</v>
          </cell>
          <cell r="E251">
            <v>200</v>
          </cell>
          <cell r="F251">
            <v>14</v>
          </cell>
          <cell r="G251">
            <v>4.5599999999999996</v>
          </cell>
          <cell r="H251">
            <v>5</v>
          </cell>
          <cell r="I251">
            <v>883872</v>
          </cell>
          <cell r="J251">
            <v>33</v>
          </cell>
          <cell r="K251" t="str">
            <v>lítdiezel</v>
          </cell>
          <cell r="L251">
            <v>0</v>
          </cell>
          <cell r="M251" t="str">
            <v>1x3/7+1x5/7</v>
          </cell>
          <cell r="N251">
            <v>587774.88</v>
          </cell>
          <cell r="O251">
            <v>201522.81599999999</v>
          </cell>
          <cell r="P251">
            <v>220968.00000000003</v>
          </cell>
          <cell r="Q251">
            <v>259940.34</v>
          </cell>
          <cell r="R251">
            <v>12997.017</v>
          </cell>
          <cell r="S251">
            <v>272937.35700000002</v>
          </cell>
          <cell r="T251">
            <v>151096.15384615384</v>
          </cell>
          <cell r="U251">
            <v>1434299.2068461538</v>
          </cell>
          <cell r="V251">
            <v>0</v>
          </cell>
        </row>
        <row r="252">
          <cell r="A252" t="str">
            <v>CTBX10T</v>
          </cell>
          <cell r="B252">
            <v>96</v>
          </cell>
          <cell r="C252" t="str">
            <v>Cần trục bánh xích 10tấn</v>
          </cell>
          <cell r="D252" t="str">
            <v>ca</v>
          </cell>
          <cell r="E252">
            <v>200</v>
          </cell>
          <cell r="F252">
            <v>14</v>
          </cell>
          <cell r="G252">
            <v>4.28</v>
          </cell>
          <cell r="H252">
            <v>5</v>
          </cell>
          <cell r="I252">
            <v>965980</v>
          </cell>
          <cell r="J252">
            <v>36</v>
          </cell>
          <cell r="K252" t="str">
            <v>lítdiezel</v>
          </cell>
          <cell r="L252">
            <v>808605.22049999994</v>
          </cell>
          <cell r="M252" t="str">
            <v>1x3/7+1x5/7</v>
          </cell>
          <cell r="N252">
            <v>642376.70000000007</v>
          </cell>
          <cell r="O252">
            <v>206719.72</v>
          </cell>
          <cell r="P252">
            <v>241495</v>
          </cell>
          <cell r="Q252">
            <v>283571.27999999997</v>
          </cell>
          <cell r="R252">
            <v>14178.563999999998</v>
          </cell>
          <cell r="S252">
            <v>297749.84399999998</v>
          </cell>
          <cell r="T252">
            <v>151096.15384615384</v>
          </cell>
          <cell r="U252">
            <v>1539437.4178461537</v>
          </cell>
          <cell r="V252">
            <v>808605.22049999994</v>
          </cell>
          <cell r="W252">
            <v>736938</v>
          </cell>
        </row>
        <row r="253">
          <cell r="A253" t="str">
            <v>CTBX16T</v>
          </cell>
          <cell r="B253">
            <v>97</v>
          </cell>
          <cell r="C253" t="str">
            <v>Cần trục bánh xích 16tấn</v>
          </cell>
          <cell r="D253" t="str">
            <v>ca</v>
          </cell>
          <cell r="E253">
            <v>200</v>
          </cell>
          <cell r="F253">
            <v>14</v>
          </cell>
          <cell r="G253">
            <v>4.28</v>
          </cell>
          <cell r="H253">
            <v>5</v>
          </cell>
          <cell r="I253">
            <v>1256044</v>
          </cell>
          <cell r="J253">
            <v>45</v>
          </cell>
          <cell r="K253" t="str">
            <v>lítdiezel</v>
          </cell>
          <cell r="L253">
            <v>1239709.2592499999</v>
          </cell>
          <cell r="M253" t="str">
            <v>1x3/7+1x5/7</v>
          </cell>
          <cell r="N253">
            <v>835269.26</v>
          </cell>
          <cell r="O253">
            <v>268793.41600000003</v>
          </cell>
          <cell r="P253">
            <v>314011.00000000006</v>
          </cell>
          <cell r="Q253">
            <v>354464.1</v>
          </cell>
          <cell r="R253">
            <v>17723.204999999998</v>
          </cell>
          <cell r="S253">
            <v>372187.30499999999</v>
          </cell>
          <cell r="T253">
            <v>151096.15384615384</v>
          </cell>
          <cell r="U253">
            <v>1941357.1348461537</v>
          </cell>
          <cell r="V253">
            <v>1239709.2592499999</v>
          </cell>
          <cell r="W253">
            <v>1129833</v>
          </cell>
        </row>
        <row r="254">
          <cell r="A254" t="str">
            <v>CTBX25T</v>
          </cell>
          <cell r="B254">
            <v>98</v>
          </cell>
          <cell r="C254" t="str">
            <v>Cần trục bánh xích 25tấn</v>
          </cell>
          <cell r="D254" t="str">
            <v>ca</v>
          </cell>
          <cell r="E254">
            <v>200</v>
          </cell>
          <cell r="F254">
            <v>14</v>
          </cell>
          <cell r="G254">
            <v>4.28</v>
          </cell>
          <cell r="H254">
            <v>5</v>
          </cell>
          <cell r="I254">
            <v>1687834</v>
          </cell>
          <cell r="J254">
            <v>47</v>
          </cell>
          <cell r="K254" t="str">
            <v>lítdiezel</v>
          </cell>
          <cell r="L254">
            <v>1777718.3654999998</v>
          </cell>
          <cell r="M254" t="str">
            <v>1x4/7+1x6/7</v>
          </cell>
          <cell r="N254">
            <v>1122409.6100000001</v>
          </cell>
          <cell r="O254">
            <v>361196.47600000002</v>
          </cell>
          <cell r="P254">
            <v>421958.50000000006</v>
          </cell>
          <cell r="Q254">
            <v>370218.06</v>
          </cell>
          <cell r="R254">
            <v>18510.903000000002</v>
          </cell>
          <cell r="S254">
            <v>388728.96299999999</v>
          </cell>
          <cell r="T254">
            <v>171813.46153846156</v>
          </cell>
          <cell r="U254">
            <v>2466107.0105384616</v>
          </cell>
          <cell r="V254">
            <v>1777718.3654999998</v>
          </cell>
          <cell r="W254">
            <v>1620158</v>
          </cell>
        </row>
        <row r="255">
          <cell r="A255" t="str">
            <v>CTBX28T</v>
          </cell>
          <cell r="B255">
            <v>99</v>
          </cell>
          <cell r="C255" t="str">
            <v>Cần trục bánh xích 28tấn</v>
          </cell>
          <cell r="D255" t="str">
            <v>ca</v>
          </cell>
          <cell r="E255">
            <v>200</v>
          </cell>
          <cell r="F255">
            <v>14</v>
          </cell>
          <cell r="G255">
            <v>4.28</v>
          </cell>
          <cell r="H255">
            <v>5</v>
          </cell>
          <cell r="I255">
            <v>2014894</v>
          </cell>
          <cell r="J255">
            <v>48.75</v>
          </cell>
          <cell r="K255" t="str">
            <v>lítdiezel</v>
          </cell>
          <cell r="L255">
            <v>1959195.8347499999</v>
          </cell>
          <cell r="M255" t="str">
            <v>1x4/7+1x6/7</v>
          </cell>
          <cell r="N255">
            <v>1339904.5100000002</v>
          </cell>
          <cell r="O255">
            <v>431187.31600000011</v>
          </cell>
          <cell r="P255">
            <v>503723.50000000006</v>
          </cell>
          <cell r="Q255">
            <v>384002.77499999997</v>
          </cell>
          <cell r="R255">
            <v>19200.138749999998</v>
          </cell>
          <cell r="S255">
            <v>403202.91374999995</v>
          </cell>
          <cell r="T255">
            <v>171813.46153846156</v>
          </cell>
          <cell r="U255">
            <v>2849831.7012884617</v>
          </cell>
          <cell r="V255">
            <v>1959195.8347499999</v>
          </cell>
          <cell r="W255">
            <v>1785551</v>
          </cell>
        </row>
        <row r="256">
          <cell r="A256" t="str">
            <v>CTBX40T</v>
          </cell>
          <cell r="B256">
            <v>100</v>
          </cell>
          <cell r="C256" t="str">
            <v>Cần trục bánh xích 40tấn</v>
          </cell>
          <cell r="D256" t="str">
            <v>ca</v>
          </cell>
          <cell r="E256">
            <v>200</v>
          </cell>
          <cell r="F256">
            <v>13</v>
          </cell>
          <cell r="G256">
            <v>3.8</v>
          </cell>
          <cell r="H256">
            <v>5</v>
          </cell>
          <cell r="I256">
            <v>2696803</v>
          </cell>
          <cell r="J256">
            <v>51.25</v>
          </cell>
          <cell r="K256" t="str">
            <v>lítdiezel</v>
          </cell>
          <cell r="L256">
            <v>2430192.5917499997</v>
          </cell>
          <cell r="M256" t="str">
            <v>1x4/7+1x6/7</v>
          </cell>
          <cell r="N256">
            <v>1665275.8525</v>
          </cell>
          <cell r="O256">
            <v>512392.57</v>
          </cell>
          <cell r="P256">
            <v>674200.75</v>
          </cell>
          <cell r="Q256">
            <v>403695.22499999998</v>
          </cell>
          <cell r="R256">
            <v>20184.76125</v>
          </cell>
          <cell r="S256">
            <v>423879.98624999996</v>
          </cell>
          <cell r="T256">
            <v>171813.46153846156</v>
          </cell>
          <cell r="U256">
            <v>3447562.6202884614</v>
          </cell>
          <cell r="V256">
            <v>2430192.5917499997</v>
          </cell>
          <cell r="W256">
            <v>2214803</v>
          </cell>
        </row>
        <row r="257">
          <cell r="A257" t="str">
            <v>CTBX50T</v>
          </cell>
          <cell r="B257">
            <v>101</v>
          </cell>
          <cell r="C257" t="str">
            <v>Cần trục bánh xích 50tấn</v>
          </cell>
          <cell r="D257" t="str">
            <v>ca</v>
          </cell>
          <cell r="E257">
            <v>200</v>
          </cell>
          <cell r="F257">
            <v>13</v>
          </cell>
          <cell r="G257">
            <v>3.8</v>
          </cell>
          <cell r="H257">
            <v>5</v>
          </cell>
          <cell r="I257">
            <v>2973986</v>
          </cell>
          <cell r="J257">
            <v>53.75</v>
          </cell>
          <cell r="K257" t="str">
            <v>lítdiezel</v>
          </cell>
          <cell r="L257">
            <v>2576736.9127499997</v>
          </cell>
          <cell r="M257" t="str">
            <v>1x4/7+1x6/7</v>
          </cell>
          <cell r="N257">
            <v>1836436.355</v>
          </cell>
          <cell r="O257">
            <v>565057.34</v>
          </cell>
          <cell r="P257">
            <v>743496.50000000012</v>
          </cell>
          <cell r="Q257">
            <v>423387.67499999999</v>
          </cell>
          <cell r="R257">
            <v>21169.383750000001</v>
          </cell>
          <cell r="S257">
            <v>444557.05874999997</v>
          </cell>
          <cell r="T257">
            <v>171813.46153846156</v>
          </cell>
          <cell r="U257">
            <v>3761360.7152884612</v>
          </cell>
          <cell r="V257">
            <v>2576736.9127499997</v>
          </cell>
          <cell r="W257">
            <v>2348359</v>
          </cell>
        </row>
        <row r="258">
          <cell r="A258" t="str">
            <v>CTBX63T</v>
          </cell>
          <cell r="B258">
            <v>102</v>
          </cell>
          <cell r="C258" t="str">
            <v>Cần trục bánh xích 63tấn</v>
          </cell>
          <cell r="D258" t="str">
            <v>ca</v>
          </cell>
          <cell r="E258">
            <v>200</v>
          </cell>
          <cell r="F258">
            <v>13</v>
          </cell>
          <cell r="G258">
            <v>3.8</v>
          </cell>
          <cell r="H258">
            <v>5</v>
          </cell>
          <cell r="I258">
            <v>3865466</v>
          </cell>
          <cell r="J258">
            <v>56.25</v>
          </cell>
          <cell r="K258" t="str">
            <v>lítdiezel</v>
          </cell>
          <cell r="L258">
            <v>3232806.8272500001</v>
          </cell>
          <cell r="M258" t="str">
            <v>1x4/7+1x7/7</v>
          </cell>
          <cell r="N258">
            <v>2386925.2549999999</v>
          </cell>
          <cell r="O258">
            <v>734438.5399999998</v>
          </cell>
          <cell r="P258">
            <v>966366.50000000012</v>
          </cell>
          <cell r="Q258">
            <v>443080.125</v>
          </cell>
          <cell r="R258">
            <v>22154.006250000002</v>
          </cell>
          <cell r="S258">
            <v>465234.13124999998</v>
          </cell>
          <cell r="T258">
            <v>186206.5384615385</v>
          </cell>
          <cell r="U258">
            <v>4739170.9647115376</v>
          </cell>
          <cell r="V258">
            <v>3232806.8272500001</v>
          </cell>
          <cell r="W258">
            <v>2946281</v>
          </cell>
        </row>
        <row r="259">
          <cell r="A259" t="str">
            <v>CTBX100T</v>
          </cell>
          <cell r="B259">
            <v>103</v>
          </cell>
          <cell r="C259" t="str">
            <v>Cần trục bánh xích 100tấn</v>
          </cell>
          <cell r="D259" t="str">
            <v>ca</v>
          </cell>
          <cell r="E259">
            <v>200</v>
          </cell>
          <cell r="F259">
            <v>12</v>
          </cell>
          <cell r="G259">
            <v>3.6</v>
          </cell>
          <cell r="H259">
            <v>5</v>
          </cell>
          <cell r="I259">
            <v>8727566</v>
          </cell>
          <cell r="J259">
            <v>58.95</v>
          </cell>
          <cell r="K259" t="str">
            <v>lítdiezel</v>
          </cell>
          <cell r="L259">
            <v>0</v>
          </cell>
          <cell r="M259" t="str">
            <v>1x4/7+1x7/7</v>
          </cell>
          <cell r="N259">
            <v>4974712.62</v>
          </cell>
          <cell r="O259">
            <v>1570961.8800000004</v>
          </cell>
          <cell r="P259">
            <v>2181891.5000000005</v>
          </cell>
          <cell r="Q259">
            <v>464347.97100000002</v>
          </cell>
          <cell r="R259">
            <v>23217.398550000002</v>
          </cell>
          <cell r="S259">
            <v>487565.36955</v>
          </cell>
          <cell r="T259">
            <v>186206.5384615385</v>
          </cell>
          <cell r="U259">
            <v>9401337.9080115389</v>
          </cell>
          <cell r="V259">
            <v>0</v>
          </cell>
        </row>
        <row r="260">
          <cell r="A260" t="str">
            <v>CTBX110T</v>
          </cell>
          <cell r="B260">
            <v>104</v>
          </cell>
          <cell r="C260" t="str">
            <v>Cần trục bánh xích 110tấn</v>
          </cell>
          <cell r="D260" t="str">
            <v>ca</v>
          </cell>
          <cell r="E260">
            <v>200</v>
          </cell>
          <cell r="F260">
            <v>12</v>
          </cell>
          <cell r="G260">
            <v>3.36</v>
          </cell>
          <cell r="H260">
            <v>5</v>
          </cell>
          <cell r="I260">
            <v>10164042</v>
          </cell>
          <cell r="J260">
            <v>62.78</v>
          </cell>
          <cell r="K260" t="str">
            <v>lítdiezel</v>
          </cell>
          <cell r="L260">
            <v>0</v>
          </cell>
          <cell r="M260" t="str">
            <v>1x4/7+1x7/7</v>
          </cell>
          <cell r="N260">
            <v>5793503.9399999995</v>
          </cell>
          <cell r="O260">
            <v>1707559.0559999999</v>
          </cell>
          <cell r="P260">
            <v>2541010.5000000005</v>
          </cell>
          <cell r="Q260">
            <v>494516.80439999996</v>
          </cell>
          <cell r="R260">
            <v>24725.840219999998</v>
          </cell>
          <cell r="S260">
            <v>519242.64461999998</v>
          </cell>
          <cell r="T260">
            <v>186206.5384615385</v>
          </cell>
          <cell r="U260">
            <v>10747522.679081537</v>
          </cell>
          <cell r="V260">
            <v>0</v>
          </cell>
        </row>
        <row r="261">
          <cell r="A261" t="str">
            <v>CTBX130T</v>
          </cell>
          <cell r="B261">
            <v>105</v>
          </cell>
          <cell r="C261" t="str">
            <v>Cần trục bánh xích 130tấn</v>
          </cell>
          <cell r="D261" t="str">
            <v>ca</v>
          </cell>
          <cell r="E261">
            <v>200</v>
          </cell>
          <cell r="F261">
            <v>12</v>
          </cell>
          <cell r="G261">
            <v>3.36</v>
          </cell>
          <cell r="H261">
            <v>5</v>
          </cell>
          <cell r="I261">
            <v>11903144</v>
          </cell>
          <cell r="J261">
            <v>72</v>
          </cell>
          <cell r="K261" t="str">
            <v>lítdiezel</v>
          </cell>
          <cell r="L261">
            <v>0</v>
          </cell>
          <cell r="M261" t="str">
            <v>1x4/7+1x7/7</v>
          </cell>
          <cell r="N261">
            <v>6784792.0800000001</v>
          </cell>
          <cell r="O261">
            <v>1999728.1919999998</v>
          </cell>
          <cell r="P261">
            <v>2975786.0000000005</v>
          </cell>
          <cell r="Q261">
            <v>567142.55999999994</v>
          </cell>
          <cell r="R261">
            <v>28357.127999999997</v>
          </cell>
          <cell r="S261">
            <v>595499.68799999997</v>
          </cell>
          <cell r="T261">
            <v>186206.5384615385</v>
          </cell>
          <cell r="U261">
            <v>12542012.498461537</v>
          </cell>
          <cell r="V261">
            <v>0</v>
          </cell>
        </row>
        <row r="262">
          <cell r="A262" t="str">
            <v>CTBX150T</v>
          </cell>
          <cell r="B262">
            <v>106</v>
          </cell>
          <cell r="C262" t="str">
            <v>Cần trục bánh xích 150tấn</v>
          </cell>
          <cell r="D262" t="str">
            <v>ca</v>
          </cell>
          <cell r="E262">
            <v>200</v>
          </cell>
          <cell r="F262">
            <v>12</v>
          </cell>
          <cell r="G262">
            <v>3.36</v>
          </cell>
          <cell r="H262">
            <v>5</v>
          </cell>
          <cell r="I262">
            <v>13280980</v>
          </cell>
          <cell r="J262">
            <v>83.25</v>
          </cell>
          <cell r="K262" t="str">
            <v>lítdiezel</v>
          </cell>
          <cell r="L262">
            <v>0</v>
          </cell>
          <cell r="M262" t="str">
            <v>1x4/7+1x7/7</v>
          </cell>
          <cell r="N262">
            <v>7570158.5999999996</v>
          </cell>
          <cell r="O262">
            <v>2231204.6399999997</v>
          </cell>
          <cell r="P262">
            <v>3320245</v>
          </cell>
          <cell r="Q262">
            <v>655758.58499999996</v>
          </cell>
          <cell r="R262">
            <v>32787.929250000001</v>
          </cell>
          <cell r="S262">
            <v>688546.51425000001</v>
          </cell>
          <cell r="T262">
            <v>186206.5384615385</v>
          </cell>
          <cell r="U262">
            <v>13996361.292711535</v>
          </cell>
          <cell r="V262">
            <v>0</v>
          </cell>
        </row>
        <row r="263">
          <cell r="C263" t="str">
            <v>Cần trục tháp - sức nâng:</v>
          </cell>
          <cell r="L263">
            <v>0</v>
          </cell>
          <cell r="V263">
            <v>0</v>
          </cell>
        </row>
        <row r="264">
          <cell r="A264" t="str">
            <v>CTT3T</v>
          </cell>
          <cell r="B264">
            <v>100</v>
          </cell>
          <cell r="C264" t="str">
            <v>Cần trục tháp 3 tấn</v>
          </cell>
          <cell r="D264" t="str">
            <v>ca</v>
          </cell>
          <cell r="E264">
            <v>280</v>
          </cell>
          <cell r="F264">
            <v>16</v>
          </cell>
          <cell r="G264">
            <v>4.72</v>
          </cell>
          <cell r="H264">
            <v>6</v>
          </cell>
          <cell r="I264">
            <v>569010</v>
          </cell>
          <cell r="J264">
            <v>37.5</v>
          </cell>
          <cell r="K264" t="str">
            <v>Kwh</v>
          </cell>
          <cell r="L264">
            <v>0</v>
          </cell>
          <cell r="M264" t="str">
            <v>1x3/7+1x5/7</v>
          </cell>
          <cell r="N264">
            <v>308891.1428571429</v>
          </cell>
          <cell r="O264">
            <v>95918.828571428574</v>
          </cell>
          <cell r="P264">
            <v>121930.71428571429</v>
          </cell>
          <cell r="Q264">
            <v>33562.5</v>
          </cell>
          <cell r="R264">
            <v>2349.375</v>
          </cell>
          <cell r="S264">
            <v>35911.875</v>
          </cell>
          <cell r="T264">
            <v>151096.15384615384</v>
          </cell>
          <cell r="U264">
            <v>713748.71456043969</v>
          </cell>
          <cell r="V264">
            <v>0</v>
          </cell>
        </row>
        <row r="265">
          <cell r="A265" t="str">
            <v>CTT5T</v>
          </cell>
          <cell r="B265">
            <v>101</v>
          </cell>
          <cell r="C265" t="str">
            <v>Cần trục tháp 5 tấn</v>
          </cell>
          <cell r="D265" t="str">
            <v>ca</v>
          </cell>
          <cell r="E265">
            <v>280</v>
          </cell>
          <cell r="F265">
            <v>16</v>
          </cell>
          <cell r="G265">
            <v>4.72</v>
          </cell>
          <cell r="H265">
            <v>6</v>
          </cell>
          <cell r="I265">
            <v>775905</v>
          </cell>
          <cell r="J265">
            <v>42</v>
          </cell>
          <cell r="K265" t="str">
            <v>Kwh</v>
          </cell>
          <cell r="L265">
            <v>0</v>
          </cell>
          <cell r="M265" t="str">
            <v>1x3/7+1x5/7</v>
          </cell>
          <cell r="N265">
            <v>421205.57142857142</v>
          </cell>
          <cell r="O265">
            <v>130795.41428571429</v>
          </cell>
          <cell r="P265">
            <v>166265.35714285713</v>
          </cell>
          <cell r="Q265">
            <v>37590</v>
          </cell>
          <cell r="R265">
            <v>2631.3</v>
          </cell>
          <cell r="S265">
            <v>40221.300000000003</v>
          </cell>
          <cell r="T265">
            <v>151096.15384615384</v>
          </cell>
          <cell r="U265">
            <v>909583.79670329683</v>
          </cell>
          <cell r="V265">
            <v>0</v>
          </cell>
        </row>
        <row r="266">
          <cell r="A266" t="str">
            <v>CTT8T</v>
          </cell>
          <cell r="B266">
            <v>102</v>
          </cell>
          <cell r="C266" t="str">
            <v>Cần trục tháp 8 tấn</v>
          </cell>
          <cell r="D266" t="str">
            <v>ca</v>
          </cell>
          <cell r="E266">
            <v>280</v>
          </cell>
          <cell r="F266">
            <v>14</v>
          </cell>
          <cell r="G266">
            <v>4.28</v>
          </cell>
          <cell r="H266">
            <v>6</v>
          </cell>
          <cell r="I266">
            <v>944622</v>
          </cell>
          <cell r="J266">
            <v>52.5</v>
          </cell>
          <cell r="K266" t="str">
            <v>Kwh</v>
          </cell>
          <cell r="L266">
            <v>0</v>
          </cell>
          <cell r="M266" t="str">
            <v>1x3/7+1x5/7</v>
          </cell>
          <cell r="N266">
            <v>448695.45000000007</v>
          </cell>
          <cell r="O266">
            <v>144392.22</v>
          </cell>
          <cell r="P266">
            <v>202419</v>
          </cell>
          <cell r="Q266">
            <v>46987.5</v>
          </cell>
          <cell r="R266">
            <v>3289.1250000000005</v>
          </cell>
          <cell r="S266">
            <v>50276.625</v>
          </cell>
          <cell r="T266">
            <v>151096.15384615384</v>
          </cell>
          <cell r="U266">
            <v>996879.44884615391</v>
          </cell>
          <cell r="V266">
            <v>0</v>
          </cell>
        </row>
        <row r="267">
          <cell r="A267" t="str">
            <v>CTT10T</v>
          </cell>
          <cell r="B267">
            <v>103</v>
          </cell>
          <cell r="C267" t="str">
            <v>Cần trục tháp 10 tấn</v>
          </cell>
          <cell r="D267" t="str">
            <v>ca</v>
          </cell>
          <cell r="E267">
            <v>280</v>
          </cell>
          <cell r="F267">
            <v>14</v>
          </cell>
          <cell r="G267">
            <v>4</v>
          </cell>
          <cell r="H267">
            <v>6</v>
          </cell>
          <cell r="I267">
            <v>1263762</v>
          </cell>
          <cell r="J267">
            <v>60</v>
          </cell>
          <cell r="K267" t="str">
            <v>Kwh</v>
          </cell>
          <cell r="L267">
            <v>0</v>
          </cell>
          <cell r="M267" t="str">
            <v>1x3/7+1x5/7</v>
          </cell>
          <cell r="N267">
            <v>600286.94999999995</v>
          </cell>
          <cell r="O267">
            <v>180537.42857142858</v>
          </cell>
          <cell r="P267">
            <v>270806.14285714284</v>
          </cell>
          <cell r="Q267">
            <v>53700</v>
          </cell>
          <cell r="R267">
            <v>3759.0000000000005</v>
          </cell>
          <cell r="S267">
            <v>57459</v>
          </cell>
          <cell r="T267">
            <v>151096.15384615384</v>
          </cell>
          <cell r="U267">
            <v>1260185.6752747253</v>
          </cell>
          <cell r="V267">
            <v>0</v>
          </cell>
        </row>
        <row r="268">
          <cell r="A268" t="str">
            <v>CTT10T(kíp)</v>
          </cell>
          <cell r="B268">
            <v>114</v>
          </cell>
          <cell r="C268" t="str">
            <v>Cần trục tháp 10 tấn</v>
          </cell>
          <cell r="D268" t="str">
            <v>kíp</v>
          </cell>
          <cell r="L268">
            <v>0</v>
          </cell>
          <cell r="U268">
            <v>0</v>
          </cell>
          <cell r="V268">
            <v>0</v>
          </cell>
        </row>
        <row r="269">
          <cell r="A269" t="str">
            <v>CTT12T</v>
          </cell>
          <cell r="B269">
            <v>104</v>
          </cell>
          <cell r="C269" t="str">
            <v>Cần trục tháp 12 tấn</v>
          </cell>
          <cell r="D269" t="str">
            <v>ca</v>
          </cell>
          <cell r="E269">
            <v>280</v>
          </cell>
          <cell r="F269">
            <v>14</v>
          </cell>
          <cell r="G269">
            <v>4</v>
          </cell>
          <cell r="H269">
            <v>6</v>
          </cell>
          <cell r="I269">
            <v>1539648</v>
          </cell>
          <cell r="J269">
            <v>67.5</v>
          </cell>
          <cell r="K269" t="str">
            <v>Kwh</v>
          </cell>
          <cell r="L269">
            <v>0</v>
          </cell>
          <cell r="M269" t="str">
            <v>1x3/7+1x5/7</v>
          </cell>
          <cell r="N269">
            <v>731332.80000000016</v>
          </cell>
          <cell r="O269">
            <v>219949.71428571429</v>
          </cell>
          <cell r="P269">
            <v>329924.57142857136</v>
          </cell>
          <cell r="Q269">
            <v>60412.5</v>
          </cell>
          <cell r="R269">
            <v>4228.875</v>
          </cell>
          <cell r="S269">
            <v>64641.375</v>
          </cell>
          <cell r="T269">
            <v>151096.15384615384</v>
          </cell>
          <cell r="U269">
            <v>1496944.6145604395</v>
          </cell>
          <cell r="V269">
            <v>0</v>
          </cell>
        </row>
        <row r="270">
          <cell r="A270" t="str">
            <v>CTT15T</v>
          </cell>
          <cell r="B270">
            <v>105</v>
          </cell>
          <cell r="C270" t="str">
            <v>Cần trục tháp 15 tấn</v>
          </cell>
          <cell r="D270" t="str">
            <v>ca</v>
          </cell>
          <cell r="E270">
            <v>280</v>
          </cell>
          <cell r="F270">
            <v>14</v>
          </cell>
          <cell r="G270">
            <v>4</v>
          </cell>
          <cell r="H270">
            <v>6</v>
          </cell>
          <cell r="I270">
            <v>1691442</v>
          </cell>
          <cell r="J270">
            <v>90</v>
          </cell>
          <cell r="K270" t="str">
            <v>Kwh</v>
          </cell>
          <cell r="L270">
            <v>1045417.0072499999</v>
          </cell>
          <cell r="M270" t="str">
            <v>1x3/7+1x5/7</v>
          </cell>
          <cell r="N270">
            <v>803434.95000000007</v>
          </cell>
          <cell r="O270">
            <v>241634.57142857148</v>
          </cell>
          <cell r="P270">
            <v>362451.8571428571</v>
          </cell>
          <cell r="Q270">
            <v>80550</v>
          </cell>
          <cell r="R270">
            <v>5638.5000000000009</v>
          </cell>
          <cell r="S270">
            <v>86188.5</v>
          </cell>
          <cell r="T270">
            <v>151096.15384615384</v>
          </cell>
          <cell r="U270">
            <v>1644806.0324175823</v>
          </cell>
          <cell r="V270">
            <v>1045417.0072499999</v>
          </cell>
          <cell r="W270">
            <v>952761</v>
          </cell>
        </row>
        <row r="271">
          <cell r="A271" t="str">
            <v>CTT20T</v>
          </cell>
          <cell r="B271">
            <v>106</v>
          </cell>
          <cell r="C271" t="str">
            <v>Cần trục tháp 20 tấn</v>
          </cell>
          <cell r="D271" t="str">
            <v>ca</v>
          </cell>
          <cell r="E271">
            <v>280</v>
          </cell>
          <cell r="F271">
            <v>13</v>
          </cell>
          <cell r="G271">
            <v>3.8</v>
          </cell>
          <cell r="H271">
            <v>6</v>
          </cell>
          <cell r="I271">
            <v>2029185</v>
          </cell>
          <cell r="J271">
            <v>112.5</v>
          </cell>
          <cell r="K271" t="str">
            <v>Kwh</v>
          </cell>
          <cell r="L271">
            <v>0</v>
          </cell>
          <cell r="M271" t="str">
            <v>1x3/7+1x5/7</v>
          </cell>
          <cell r="N271">
            <v>895015.52678571432</v>
          </cell>
          <cell r="O271">
            <v>275389.39285714284</v>
          </cell>
          <cell r="P271">
            <v>434825.3571428571</v>
          </cell>
          <cell r="Q271">
            <v>100687.5</v>
          </cell>
          <cell r="R271">
            <v>7048.1250000000009</v>
          </cell>
          <cell r="S271">
            <v>107735.625</v>
          </cell>
          <cell r="T271">
            <v>151096.15384615384</v>
          </cell>
          <cell r="U271">
            <v>1864062.0556318681</v>
          </cell>
          <cell r="V271">
            <v>0</v>
          </cell>
        </row>
        <row r="272">
          <cell r="A272" t="str">
            <v>CTT25T</v>
          </cell>
          <cell r="B272">
            <v>107</v>
          </cell>
          <cell r="C272" t="str">
            <v>Cần trục tháp 25 tấn</v>
          </cell>
          <cell r="D272" t="str">
            <v>ca</v>
          </cell>
          <cell r="E272">
            <v>280</v>
          </cell>
          <cell r="F272">
            <v>13</v>
          </cell>
          <cell r="G272">
            <v>3.8</v>
          </cell>
          <cell r="H272">
            <v>6</v>
          </cell>
          <cell r="I272">
            <v>2813805</v>
          </cell>
          <cell r="J272">
            <v>120</v>
          </cell>
          <cell r="K272" t="str">
            <v>Kwh</v>
          </cell>
          <cell r="L272">
            <v>1848816.87375</v>
          </cell>
          <cell r="M272" t="str">
            <v>1x3/7+1x6/7</v>
          </cell>
          <cell r="N272">
            <v>1241088.9910714286</v>
          </cell>
          <cell r="O272">
            <v>381873.53571428574</v>
          </cell>
          <cell r="P272">
            <v>602958.21428571432</v>
          </cell>
          <cell r="Q272">
            <v>107400</v>
          </cell>
          <cell r="R272">
            <v>7518.0000000000009</v>
          </cell>
          <cell r="S272">
            <v>114918</v>
          </cell>
          <cell r="T272">
            <v>163090.38461538462</v>
          </cell>
          <cell r="U272">
            <v>2503929.1256868131</v>
          </cell>
          <cell r="V272">
            <v>1848816.87375</v>
          </cell>
          <cell r="W272">
            <v>1684955</v>
          </cell>
        </row>
        <row r="273">
          <cell r="A273" t="str">
            <v>CTT25T(kíp)</v>
          </cell>
          <cell r="B273">
            <v>115</v>
          </cell>
          <cell r="C273" t="str">
            <v>Cần trục tháp 25 tấn</v>
          </cell>
          <cell r="D273" t="str">
            <v>kíp</v>
          </cell>
          <cell r="L273">
            <v>1298431.25</v>
          </cell>
          <cell r="U273">
            <v>0</v>
          </cell>
          <cell r="V273">
            <v>1298431.25</v>
          </cell>
        </row>
        <row r="274">
          <cell r="A274" t="str">
            <v>CTT30T</v>
          </cell>
          <cell r="B274">
            <v>108</v>
          </cell>
          <cell r="C274" t="str">
            <v>Cần trục tháp 30 tấn</v>
          </cell>
          <cell r="D274" t="str">
            <v>ca</v>
          </cell>
          <cell r="E274">
            <v>280</v>
          </cell>
          <cell r="F274">
            <v>13</v>
          </cell>
          <cell r="G274">
            <v>3.8</v>
          </cell>
          <cell r="H274">
            <v>6</v>
          </cell>
          <cell r="I274">
            <v>3526350</v>
          </cell>
          <cell r="J274">
            <v>127.5</v>
          </cell>
          <cell r="K274" t="str">
            <v>Kwh</v>
          </cell>
          <cell r="L274">
            <v>0</v>
          </cell>
          <cell r="M274" t="str">
            <v>1x3/7+1x6/7</v>
          </cell>
          <cell r="N274">
            <v>1555372.2321428573</v>
          </cell>
          <cell r="O274">
            <v>478576.07142857136</v>
          </cell>
          <cell r="P274">
            <v>755646.42857142852</v>
          </cell>
          <cell r="Q274">
            <v>114112.5</v>
          </cell>
          <cell r="R274">
            <v>7987.8750000000009</v>
          </cell>
          <cell r="S274">
            <v>122100.375</v>
          </cell>
          <cell r="T274">
            <v>163090.38461538462</v>
          </cell>
          <cell r="U274">
            <v>3074785.4917582418</v>
          </cell>
          <cell r="V274">
            <v>0</v>
          </cell>
        </row>
        <row r="275">
          <cell r="A275" t="str">
            <v>CTT40T</v>
          </cell>
          <cell r="B275">
            <v>109</v>
          </cell>
          <cell r="C275" t="str">
            <v>Cần trục tháp 40 tấn</v>
          </cell>
          <cell r="D275" t="str">
            <v>ca</v>
          </cell>
          <cell r="E275">
            <v>280</v>
          </cell>
          <cell r="F275">
            <v>13</v>
          </cell>
          <cell r="G275">
            <v>3.54</v>
          </cell>
          <cell r="H275">
            <v>6</v>
          </cell>
          <cell r="I275">
            <v>4093050</v>
          </cell>
          <cell r="J275">
            <v>135</v>
          </cell>
          <cell r="K275" t="str">
            <v>Kwh</v>
          </cell>
          <cell r="L275">
            <v>2389239.9299999997</v>
          </cell>
          <cell r="M275" t="str">
            <v>1x3/7+1x6/7</v>
          </cell>
          <cell r="N275">
            <v>1805327.4107142857</v>
          </cell>
          <cell r="O275">
            <v>517478.46428571426</v>
          </cell>
          <cell r="P275">
            <v>877082.14285714284</v>
          </cell>
          <cell r="Q275">
            <v>120825</v>
          </cell>
          <cell r="R275">
            <v>8457.75</v>
          </cell>
          <cell r="S275">
            <v>129282.75</v>
          </cell>
          <cell r="T275">
            <v>163090.38461538462</v>
          </cell>
          <cell r="U275">
            <v>3492261.1524725272</v>
          </cell>
          <cell r="V275">
            <v>2389239.9299999997</v>
          </cell>
          <cell r="W275">
            <v>2177480</v>
          </cell>
        </row>
        <row r="276">
          <cell r="A276" t="str">
            <v>CTT50T</v>
          </cell>
          <cell r="B276">
            <v>110</v>
          </cell>
          <cell r="C276" t="str">
            <v>Cần trục tháp 50 tấn</v>
          </cell>
          <cell r="D276" t="str">
            <v>ca</v>
          </cell>
          <cell r="E276">
            <v>280</v>
          </cell>
          <cell r="F276">
            <v>13</v>
          </cell>
          <cell r="G276">
            <v>3.54</v>
          </cell>
          <cell r="H276">
            <v>6</v>
          </cell>
          <cell r="I276">
            <v>5134050</v>
          </cell>
          <cell r="J276">
            <v>142.5</v>
          </cell>
          <cell r="K276" t="str">
            <v>Kwh</v>
          </cell>
          <cell r="L276">
            <v>2984448.67875</v>
          </cell>
          <cell r="M276" t="str">
            <v>2x4/7+1x6/7</v>
          </cell>
          <cell r="N276">
            <v>2264482.7678571432</v>
          </cell>
          <cell r="O276">
            <v>649090.60714285716</v>
          </cell>
          <cell r="P276">
            <v>1100153.5714285714</v>
          </cell>
          <cell r="Q276">
            <v>127537.5</v>
          </cell>
          <cell r="R276">
            <v>8927.625</v>
          </cell>
          <cell r="S276">
            <v>136465.125</v>
          </cell>
          <cell r="T276">
            <v>246489.23076923078</v>
          </cell>
          <cell r="U276">
            <v>4396681.3021978028</v>
          </cell>
          <cell r="V276">
            <v>2984448.67875</v>
          </cell>
          <cell r="W276">
            <v>2719935</v>
          </cell>
        </row>
        <row r="277">
          <cell r="A277" t="str">
            <v>CTT50T(kíp)</v>
          </cell>
          <cell r="B277">
            <v>113</v>
          </cell>
          <cell r="C277" t="str">
            <v>Cần trục tháp 50 tấn</v>
          </cell>
          <cell r="D277" t="str">
            <v>kíp</v>
          </cell>
          <cell r="L277">
            <v>2092487</v>
          </cell>
          <cell r="U277">
            <v>0</v>
          </cell>
          <cell r="V277">
            <v>2092487</v>
          </cell>
        </row>
        <row r="278">
          <cell r="A278" t="str">
            <v>CTT60T</v>
          </cell>
          <cell r="B278">
            <v>111</v>
          </cell>
          <cell r="C278" t="str">
            <v>Cần trục tháp 60 tấn</v>
          </cell>
          <cell r="D278" t="str">
            <v>ca</v>
          </cell>
          <cell r="E278">
            <v>280</v>
          </cell>
          <cell r="F278">
            <v>13</v>
          </cell>
          <cell r="G278">
            <v>3.54</v>
          </cell>
          <cell r="H278">
            <v>6</v>
          </cell>
          <cell r="I278">
            <v>6417563</v>
          </cell>
          <cell r="J278">
            <v>198</v>
          </cell>
          <cell r="K278" t="str">
            <v>Kwh</v>
          </cell>
          <cell r="L278">
            <v>0</v>
          </cell>
          <cell r="M278" t="str">
            <v>2x4/7+1x6/7</v>
          </cell>
          <cell r="N278">
            <v>2830603.6803571428</v>
          </cell>
          <cell r="O278">
            <v>811363.32214285724</v>
          </cell>
          <cell r="P278">
            <v>1375192.0714285711</v>
          </cell>
          <cell r="Q278">
            <v>177210</v>
          </cell>
          <cell r="R278">
            <v>12404.7</v>
          </cell>
          <cell r="S278">
            <v>189614.7</v>
          </cell>
          <cell r="T278">
            <v>246489.23076923078</v>
          </cell>
          <cell r="U278">
            <v>5453263.0046978025</v>
          </cell>
          <cell r="V278">
            <v>0</v>
          </cell>
        </row>
        <row r="279">
          <cell r="A279" t="str">
            <v>CTMD900</v>
          </cell>
          <cell r="B279">
            <v>112</v>
          </cell>
          <cell r="C279" t="str">
            <v>Cẩu tháp MD 900</v>
          </cell>
          <cell r="D279" t="str">
            <v>ca</v>
          </cell>
          <cell r="E279">
            <v>280</v>
          </cell>
          <cell r="F279">
            <v>13</v>
          </cell>
          <cell r="G279">
            <v>3.54</v>
          </cell>
          <cell r="H279">
            <v>6</v>
          </cell>
          <cell r="I279">
            <v>18586863</v>
          </cell>
          <cell r="J279">
            <v>480</v>
          </cell>
          <cell r="K279" t="str">
            <v>Kwh</v>
          </cell>
          <cell r="L279">
            <v>0</v>
          </cell>
          <cell r="M279" t="str">
            <v>2x4/7+1x6/7+1x7/7</v>
          </cell>
          <cell r="N279">
            <v>8198134.2160714287</v>
          </cell>
          <cell r="O279">
            <v>2349910.5364285712</v>
          </cell>
          <cell r="P279">
            <v>3982899.2142857141</v>
          </cell>
          <cell r="Q279">
            <v>429600</v>
          </cell>
          <cell r="R279">
            <v>30072.000000000004</v>
          </cell>
          <cell r="S279">
            <v>459672</v>
          </cell>
          <cell r="T279">
            <v>358020</v>
          </cell>
          <cell r="U279">
            <v>15348635.966785714</v>
          </cell>
          <cell r="V279">
            <v>0</v>
          </cell>
        </row>
        <row r="280">
          <cell r="C280" t="str">
            <v>Cần cẩu nổi, kéo theo - sức nâng:</v>
          </cell>
          <cell r="L280">
            <v>0</v>
          </cell>
        </row>
        <row r="281">
          <cell r="A281" t="str">
            <v>CCN30T</v>
          </cell>
          <cell r="B281">
            <v>100</v>
          </cell>
          <cell r="C281" t="str">
            <v>Cần cẩu nổi SN 30T</v>
          </cell>
          <cell r="D281" t="str">
            <v>ca</v>
          </cell>
          <cell r="E281">
            <v>170</v>
          </cell>
          <cell r="F281">
            <v>13</v>
          </cell>
          <cell r="G281">
            <v>5.9</v>
          </cell>
          <cell r="H281">
            <v>7</v>
          </cell>
          <cell r="I281">
            <v>1995840</v>
          </cell>
          <cell r="J281">
            <v>81</v>
          </cell>
          <cell r="K281" t="str">
            <v>lítdiezel</v>
          </cell>
          <cell r="L281">
            <v>0</v>
          </cell>
          <cell r="M281" t="str">
            <v>T.ph2.1/2 + 6 thợ máy (1x3/4 + 5x2/4) + 1thợ điện 2/4</v>
          </cell>
          <cell r="N281">
            <v>1449919.0588235294</v>
          </cell>
          <cell r="O281">
            <v>692673.88235294132</v>
          </cell>
          <cell r="P281">
            <v>821816.47058823542</v>
          </cell>
          <cell r="Q281">
            <v>638035.38</v>
          </cell>
          <cell r="R281">
            <v>31901.769</v>
          </cell>
          <cell r="S281">
            <v>669937.14899999998</v>
          </cell>
          <cell r="T281">
            <v>792024.23076923087</v>
          </cell>
          <cell r="U281">
            <v>4426370.7915339377</v>
          </cell>
          <cell r="V281">
            <v>0</v>
          </cell>
        </row>
        <row r="282">
          <cell r="C282" t="str">
            <v>Cần cẩu nổi, tự hành - sức nâng:</v>
          </cell>
          <cell r="L282">
            <v>0</v>
          </cell>
        </row>
        <row r="283">
          <cell r="A283" t="str">
            <v>CCNTH30T</v>
          </cell>
          <cell r="B283">
            <v>1</v>
          </cell>
          <cell r="C283" t="str">
            <v>Cần cẩu nổi tự hành 30T</v>
          </cell>
          <cell r="D283" t="str">
            <v>ca</v>
          </cell>
          <cell r="E283">
            <v>170</v>
          </cell>
          <cell r="F283">
            <v>13</v>
          </cell>
          <cell r="G283">
            <v>5.77</v>
          </cell>
          <cell r="H283">
            <v>7</v>
          </cell>
          <cell r="I283">
            <v>1995840</v>
          </cell>
          <cell r="J283">
            <v>81</v>
          </cell>
          <cell r="K283" t="str">
            <v>lítdiezel</v>
          </cell>
          <cell r="L283">
            <v>3281976.7942499998</v>
          </cell>
          <cell r="M283" t="str">
            <v>T.ph2.1/2+3thợ máy(2x2/4 + 1x3/4)+1thợ điện2/4+1 thuỷ thủ 2/4</v>
          </cell>
          <cell r="N283">
            <v>1449919.0588235294</v>
          </cell>
          <cell r="O283">
            <v>677411.57647058822</v>
          </cell>
          <cell r="P283">
            <v>821816.47058823542</v>
          </cell>
          <cell r="Q283">
            <v>638035.38</v>
          </cell>
          <cell r="R283">
            <v>31901.769</v>
          </cell>
          <cell r="S283">
            <v>669937.14899999998</v>
          </cell>
          <cell r="T283" t="e">
            <v>#N/A</v>
          </cell>
          <cell r="U283" t="e">
            <v>#N/A</v>
          </cell>
          <cell r="V283">
            <v>3281976.7942499998</v>
          </cell>
          <cell r="W283">
            <v>2991093</v>
          </cell>
        </row>
        <row r="284">
          <cell r="A284" t="str">
            <v>CCNTH30T</v>
          </cell>
          <cell r="B284">
            <v>101</v>
          </cell>
          <cell r="C284" t="str">
            <v>Cần cẩu nổi tự hành 100T</v>
          </cell>
          <cell r="D284" t="str">
            <v>ca</v>
          </cell>
          <cell r="E284">
            <v>170</v>
          </cell>
          <cell r="F284">
            <v>13</v>
          </cell>
          <cell r="G284">
            <v>5.77</v>
          </cell>
          <cell r="H284">
            <v>7</v>
          </cell>
          <cell r="I284">
            <v>2803812</v>
          </cell>
          <cell r="J284">
            <v>117.6</v>
          </cell>
          <cell r="K284" t="str">
            <v>lítdiezel</v>
          </cell>
          <cell r="L284">
            <v>0</v>
          </cell>
          <cell r="M284" t="str">
            <v>T.ph2.1/2+4thợ máy(3x2/4 + 1x4/4)+1thợ điện3/4+1 thuỷ thủ 2/4</v>
          </cell>
          <cell r="N284">
            <v>2036886.9529411765</v>
          </cell>
          <cell r="O284">
            <v>951646.77882352925</v>
          </cell>
          <cell r="P284">
            <v>1154510.823529412</v>
          </cell>
          <cell r="Q284">
            <v>926332.84799999988</v>
          </cell>
          <cell r="R284">
            <v>46316.642399999997</v>
          </cell>
          <cell r="S284">
            <v>972649.49039999989</v>
          </cell>
          <cell r="T284" t="e">
            <v>#N/A</v>
          </cell>
          <cell r="U284" t="e">
            <v>#N/A</v>
          </cell>
          <cell r="V284">
            <v>0</v>
          </cell>
        </row>
        <row r="285">
          <cell r="C285" t="str">
            <v>Cẩu lao dầm - mã hiệu, sức nâng:</v>
          </cell>
          <cell r="L285">
            <v>0</v>
          </cell>
          <cell r="V285">
            <v>0</v>
          </cell>
        </row>
        <row r="286">
          <cell r="A286" t="str">
            <v>CLD K33-60</v>
          </cell>
          <cell r="B286">
            <v>101</v>
          </cell>
          <cell r="C286" t="str">
            <v>Cẩu lao dầm K33-60</v>
          </cell>
          <cell r="D286" t="str">
            <v>ca</v>
          </cell>
          <cell r="E286">
            <v>170</v>
          </cell>
          <cell r="F286">
            <v>14</v>
          </cell>
          <cell r="G286">
            <v>3.52</v>
          </cell>
          <cell r="H286">
            <v>6</v>
          </cell>
          <cell r="I286">
            <v>1743360</v>
          </cell>
          <cell r="J286">
            <v>232.56</v>
          </cell>
          <cell r="K286" t="str">
            <v>Kwh</v>
          </cell>
          <cell r="L286">
            <v>3723929.3437499995</v>
          </cell>
          <cell r="M286" t="str">
            <v>1x3/7+4x4/7+1x6/7</v>
          </cell>
          <cell r="N286">
            <v>1363922.823529412</v>
          </cell>
          <cell r="O286">
            <v>360978.07058823534</v>
          </cell>
          <cell r="P286">
            <v>615303.52941176458</v>
          </cell>
          <cell r="Q286">
            <v>208141.2</v>
          </cell>
          <cell r="R286">
            <v>14569.884000000002</v>
          </cell>
          <cell r="S286">
            <v>222711.084</v>
          </cell>
          <cell r="T286">
            <v>569616.92307692301</v>
          </cell>
          <cell r="U286">
            <v>3132532.4306063345</v>
          </cell>
          <cell r="V286">
            <v>3723929.3437499995</v>
          </cell>
          <cell r="W286">
            <v>3393875</v>
          </cell>
        </row>
        <row r="287">
          <cell r="C287" t="str">
            <v>Cổng trục - sức nâng:</v>
          </cell>
          <cell r="L287">
            <v>0</v>
          </cell>
        </row>
        <row r="288">
          <cell r="A288" t="str">
            <v>CTSN10T</v>
          </cell>
          <cell r="B288">
            <v>102</v>
          </cell>
          <cell r="C288" t="str">
            <v>Cổng trục SN 10T</v>
          </cell>
          <cell r="D288" t="str">
            <v>ca</v>
          </cell>
          <cell r="E288">
            <v>170</v>
          </cell>
          <cell r="F288">
            <v>14</v>
          </cell>
          <cell r="G288">
            <v>2.8</v>
          </cell>
          <cell r="H288">
            <v>5</v>
          </cell>
          <cell r="I288">
            <v>498680</v>
          </cell>
          <cell r="J288">
            <v>81</v>
          </cell>
          <cell r="K288" t="str">
            <v>Kwh</v>
          </cell>
          <cell r="L288">
            <v>838339.59824999992</v>
          </cell>
          <cell r="M288" t="str">
            <v>1x3/7+1x5/7</v>
          </cell>
          <cell r="N288">
            <v>390143.76470588235</v>
          </cell>
          <cell r="O288">
            <v>82135.529411764699</v>
          </cell>
          <cell r="P288">
            <v>146670.58823529413</v>
          </cell>
          <cell r="Q288">
            <v>72495</v>
          </cell>
          <cell r="R288">
            <v>5074.6500000000005</v>
          </cell>
          <cell r="S288">
            <v>77569.649999999994</v>
          </cell>
          <cell r="T288">
            <v>151096.15384615384</v>
          </cell>
          <cell r="U288">
            <v>847615.6861990951</v>
          </cell>
          <cell r="V288">
            <v>838339.59824999992</v>
          </cell>
          <cell r="W288">
            <v>764037</v>
          </cell>
        </row>
        <row r="289">
          <cell r="A289" t="str">
            <v>CTSN25T</v>
          </cell>
          <cell r="B289">
            <v>103</v>
          </cell>
          <cell r="C289" t="str">
            <v>Cổng trục SN 25T</v>
          </cell>
          <cell r="D289" t="str">
            <v>ca</v>
          </cell>
          <cell r="E289">
            <v>170</v>
          </cell>
          <cell r="F289">
            <v>14</v>
          </cell>
          <cell r="G289">
            <v>2.8</v>
          </cell>
          <cell r="H289">
            <v>5</v>
          </cell>
          <cell r="I289">
            <v>657020</v>
          </cell>
          <cell r="J289">
            <v>86.4</v>
          </cell>
          <cell r="K289" t="str">
            <v>Kwh</v>
          </cell>
          <cell r="L289">
            <v>1049314.8785520361</v>
          </cell>
          <cell r="M289" t="str">
            <v>1x3/7+1x5/7</v>
          </cell>
          <cell r="N289">
            <v>514021.52941176476</v>
          </cell>
          <cell r="O289">
            <v>108215.05882352938</v>
          </cell>
          <cell r="P289">
            <v>193241.17647058822</v>
          </cell>
          <cell r="Q289">
            <v>77328</v>
          </cell>
          <cell r="R289">
            <v>5412.9600000000009</v>
          </cell>
          <cell r="S289">
            <v>82740.960000000006</v>
          </cell>
          <cell r="T289">
            <v>151096.15384615384</v>
          </cell>
          <cell r="U289">
            <v>1049314.8785520361</v>
          </cell>
          <cell r="V289">
            <v>0</v>
          </cell>
        </row>
        <row r="290">
          <cell r="A290" t="str">
            <v>CTSN30T</v>
          </cell>
          <cell r="B290">
            <v>104</v>
          </cell>
          <cell r="C290" t="str">
            <v>Cổng trục SN 30T</v>
          </cell>
          <cell r="D290" t="str">
            <v>ca</v>
          </cell>
          <cell r="E290">
            <v>170</v>
          </cell>
          <cell r="F290">
            <v>14</v>
          </cell>
          <cell r="G290">
            <v>2.8</v>
          </cell>
          <cell r="H290">
            <v>5</v>
          </cell>
          <cell r="I290">
            <v>772965</v>
          </cell>
          <cell r="J290">
            <v>90</v>
          </cell>
          <cell r="K290" t="str">
            <v>Kwh</v>
          </cell>
          <cell r="L290">
            <v>1120232.9985</v>
          </cell>
          <cell r="M290" t="str">
            <v>1x3/7+1x6/7</v>
          </cell>
          <cell r="N290">
            <v>604731.4411764706</v>
          </cell>
          <cell r="O290">
            <v>127311.88235294116</v>
          </cell>
          <cell r="P290">
            <v>227342.64705882352</v>
          </cell>
          <cell r="Q290">
            <v>80550</v>
          </cell>
          <cell r="R290">
            <v>5638.5000000000009</v>
          </cell>
          <cell r="S290">
            <v>86188.5</v>
          </cell>
          <cell r="T290">
            <v>163090.38461538462</v>
          </cell>
          <cell r="U290">
            <v>1208664.8552036199</v>
          </cell>
          <cell r="V290">
            <v>1120232.9985</v>
          </cell>
          <cell r="W290">
            <v>1020946</v>
          </cell>
        </row>
        <row r="291">
          <cell r="A291" t="str">
            <v>CTSN60T</v>
          </cell>
          <cell r="B291">
            <v>105</v>
          </cell>
          <cell r="C291" t="str">
            <v>Cổng trục SN 60T</v>
          </cell>
          <cell r="D291" t="str">
            <v>ca</v>
          </cell>
          <cell r="E291">
            <v>170</v>
          </cell>
          <cell r="F291">
            <v>14</v>
          </cell>
          <cell r="G291">
            <v>2.5</v>
          </cell>
          <cell r="H291">
            <v>5</v>
          </cell>
          <cell r="I291">
            <v>1023194</v>
          </cell>
          <cell r="J291">
            <v>144</v>
          </cell>
          <cell r="K291" t="str">
            <v>Kwh</v>
          </cell>
          <cell r="L291">
            <v>0</v>
          </cell>
          <cell r="M291" t="str">
            <v>1x3/7+1x7/7</v>
          </cell>
          <cell r="N291">
            <v>800498.8352941178</v>
          </cell>
          <cell r="O291">
            <v>150469.70588235295</v>
          </cell>
          <cell r="P291">
            <v>300939.4117647059</v>
          </cell>
          <cell r="Q291">
            <v>128880</v>
          </cell>
          <cell r="R291">
            <v>9021.6</v>
          </cell>
          <cell r="S291">
            <v>137901.6</v>
          </cell>
          <cell r="T291">
            <v>177483.46153846156</v>
          </cell>
          <cell r="U291">
            <v>1567293.0144796381</v>
          </cell>
          <cell r="V291">
            <v>0</v>
          </cell>
        </row>
        <row r="292">
          <cell r="C292" t="str">
            <v>Cầu trục - sức nâng:</v>
          </cell>
          <cell r="L292">
            <v>0</v>
          </cell>
        </row>
        <row r="293">
          <cell r="A293" t="str">
            <v>CT30T</v>
          </cell>
          <cell r="B293">
            <v>106</v>
          </cell>
          <cell r="C293" t="str">
            <v>Cầu trục - sức nâng 30T</v>
          </cell>
          <cell r="D293" t="str">
            <v>ca</v>
          </cell>
          <cell r="E293">
            <v>280</v>
          </cell>
          <cell r="F293">
            <v>10</v>
          </cell>
          <cell r="G293">
            <v>2.2999999999999998</v>
          </cell>
          <cell r="H293">
            <v>5</v>
          </cell>
          <cell r="I293">
            <v>349600</v>
          </cell>
          <cell r="J293">
            <v>48</v>
          </cell>
          <cell r="K293" t="str">
            <v>Kwh</v>
          </cell>
          <cell r="L293">
            <v>0</v>
          </cell>
          <cell r="M293" t="str">
            <v>1x3/7+1x6/7</v>
          </cell>
          <cell r="N293">
            <v>118614.28571428571</v>
          </cell>
          <cell r="O293">
            <v>28717.142857142859</v>
          </cell>
          <cell r="P293">
            <v>62428.571428571428</v>
          </cell>
          <cell r="Q293">
            <v>42960</v>
          </cell>
          <cell r="R293">
            <v>3007.2000000000003</v>
          </cell>
          <cell r="S293">
            <v>45967.199999999997</v>
          </cell>
          <cell r="T293">
            <v>163090.38461538462</v>
          </cell>
          <cell r="U293">
            <v>418817.58461538464</v>
          </cell>
          <cell r="V293">
            <v>0</v>
          </cell>
        </row>
        <row r="294">
          <cell r="A294" t="str">
            <v>CT40T</v>
          </cell>
          <cell r="B294">
            <v>107</v>
          </cell>
          <cell r="C294" t="str">
            <v>Cầu trục - sức nâng 40T</v>
          </cell>
          <cell r="D294" t="str">
            <v>ca</v>
          </cell>
          <cell r="E294">
            <v>280</v>
          </cell>
          <cell r="F294">
            <v>10</v>
          </cell>
          <cell r="G294">
            <v>2.2999999999999998</v>
          </cell>
          <cell r="H294">
            <v>5</v>
          </cell>
          <cell r="I294">
            <v>393300</v>
          </cell>
          <cell r="J294">
            <v>60</v>
          </cell>
          <cell r="K294" t="str">
            <v>Kwh</v>
          </cell>
          <cell r="L294">
            <v>0</v>
          </cell>
          <cell r="M294" t="str">
            <v>1x3/7+1x6/7</v>
          </cell>
          <cell r="N294">
            <v>133441.07142857142</v>
          </cell>
          <cell r="O294">
            <v>32306.785714285714</v>
          </cell>
          <cell r="P294">
            <v>70232.142857142855</v>
          </cell>
          <cell r="Q294">
            <v>53700</v>
          </cell>
          <cell r="R294">
            <v>3759.0000000000005</v>
          </cell>
          <cell r="S294">
            <v>57459</v>
          </cell>
          <cell r="T294">
            <v>163090.38461538462</v>
          </cell>
          <cell r="U294">
            <v>456529.38461538462</v>
          </cell>
          <cell r="V294">
            <v>0</v>
          </cell>
        </row>
        <row r="295">
          <cell r="A295" t="str">
            <v>CT50T</v>
          </cell>
          <cell r="B295">
            <v>108</v>
          </cell>
          <cell r="C295" t="str">
            <v>Cầu trục - sức nâng 50T</v>
          </cell>
          <cell r="D295" t="str">
            <v>ca</v>
          </cell>
          <cell r="E295">
            <v>280</v>
          </cell>
          <cell r="F295">
            <v>10</v>
          </cell>
          <cell r="G295">
            <v>2.2999999999999998</v>
          </cell>
          <cell r="H295">
            <v>5</v>
          </cell>
          <cell r="I295">
            <v>445740</v>
          </cell>
          <cell r="J295">
            <v>72</v>
          </cell>
          <cell r="K295" t="str">
            <v>Kwh</v>
          </cell>
          <cell r="L295">
            <v>0</v>
          </cell>
          <cell r="M295" t="str">
            <v>1x3/7+1x6/7</v>
          </cell>
          <cell r="N295">
            <v>151233.21428571429</v>
          </cell>
          <cell r="O295">
            <v>36614.357142857145</v>
          </cell>
          <cell r="P295">
            <v>79596.428571428565</v>
          </cell>
          <cell r="Q295">
            <v>64440</v>
          </cell>
          <cell r="R295">
            <v>4510.8</v>
          </cell>
          <cell r="S295">
            <v>68950.8</v>
          </cell>
          <cell r="T295">
            <v>163090.38461538462</v>
          </cell>
          <cell r="U295">
            <v>499485.18461538461</v>
          </cell>
          <cell r="V295">
            <v>0</v>
          </cell>
        </row>
        <row r="296">
          <cell r="A296" t="str">
            <v>CT60T</v>
          </cell>
          <cell r="B296">
            <v>109</v>
          </cell>
          <cell r="C296" t="str">
            <v>Cầu trục - sức nâng 60T</v>
          </cell>
          <cell r="D296" t="str">
            <v>ca</v>
          </cell>
          <cell r="E296">
            <v>280</v>
          </cell>
          <cell r="F296">
            <v>10</v>
          </cell>
          <cell r="G296">
            <v>2.2999999999999998</v>
          </cell>
          <cell r="H296">
            <v>5</v>
          </cell>
          <cell r="I296">
            <v>534905</v>
          </cell>
          <cell r="J296">
            <v>84</v>
          </cell>
          <cell r="K296" t="str">
            <v>Kwh</v>
          </cell>
          <cell r="L296">
            <v>0</v>
          </cell>
          <cell r="M296" t="str">
            <v>1x3/7+1x7/7</v>
          </cell>
          <cell r="N296">
            <v>181485.62500000003</v>
          </cell>
          <cell r="O296">
            <v>43938.625</v>
          </cell>
          <cell r="P296">
            <v>95518.75</v>
          </cell>
          <cell r="Q296">
            <v>75180</v>
          </cell>
          <cell r="R296">
            <v>5262.6</v>
          </cell>
          <cell r="S296">
            <v>80442.600000000006</v>
          </cell>
          <cell r="T296">
            <v>177483.46153846156</v>
          </cell>
          <cell r="U296">
            <v>578869.0615384616</v>
          </cell>
          <cell r="V296">
            <v>0</v>
          </cell>
        </row>
        <row r="297">
          <cell r="A297" t="str">
            <v>CT90T</v>
          </cell>
          <cell r="B297">
            <v>110</v>
          </cell>
          <cell r="C297" t="str">
            <v>Cầu trục - sức nâng 90T</v>
          </cell>
          <cell r="D297" t="str">
            <v>ca</v>
          </cell>
          <cell r="E297">
            <v>280</v>
          </cell>
          <cell r="F297">
            <v>10</v>
          </cell>
          <cell r="G297">
            <v>2.2999999999999998</v>
          </cell>
          <cell r="H297">
            <v>5</v>
          </cell>
          <cell r="I297">
            <v>664830</v>
          </cell>
          <cell r="J297">
            <v>108</v>
          </cell>
          <cell r="K297" t="str">
            <v>Kwh</v>
          </cell>
          <cell r="L297">
            <v>0</v>
          </cell>
          <cell r="M297" t="str">
            <v>1x3/7+1x7/7</v>
          </cell>
          <cell r="N297">
            <v>225567.32142857145</v>
          </cell>
          <cell r="O297">
            <v>54611.035714285717</v>
          </cell>
          <cell r="P297">
            <v>118719.64285714286</v>
          </cell>
          <cell r="Q297">
            <v>96660</v>
          </cell>
          <cell r="R297">
            <v>6766.2000000000007</v>
          </cell>
          <cell r="S297">
            <v>103426.2</v>
          </cell>
          <cell r="T297">
            <v>177483.46153846156</v>
          </cell>
          <cell r="U297">
            <v>679807.66153846157</v>
          </cell>
          <cell r="V297">
            <v>0</v>
          </cell>
        </row>
        <row r="298">
          <cell r="A298" t="str">
            <v>CT110T</v>
          </cell>
          <cell r="B298">
            <v>111</v>
          </cell>
          <cell r="C298" t="str">
            <v>Cầu trục - sức nâng 110T</v>
          </cell>
          <cell r="D298" t="str">
            <v>ca</v>
          </cell>
          <cell r="E298">
            <v>280</v>
          </cell>
          <cell r="F298">
            <v>10</v>
          </cell>
          <cell r="G298">
            <v>2.1</v>
          </cell>
          <cell r="H298">
            <v>5</v>
          </cell>
          <cell r="I298">
            <v>917460</v>
          </cell>
          <cell r="J298">
            <v>132</v>
          </cell>
          <cell r="K298" t="str">
            <v>Kwh</v>
          </cell>
          <cell r="L298">
            <v>0</v>
          </cell>
          <cell r="M298" t="str">
            <v>1x3/7+1x7/7</v>
          </cell>
          <cell r="N298">
            <v>311281.07142857148</v>
          </cell>
          <cell r="O298">
            <v>68809.5</v>
          </cell>
          <cell r="P298">
            <v>163832.14285714287</v>
          </cell>
          <cell r="Q298">
            <v>118140</v>
          </cell>
          <cell r="R298">
            <v>8269.8000000000011</v>
          </cell>
          <cell r="S298">
            <v>126409.8</v>
          </cell>
          <cell r="T298">
            <v>177483.46153846156</v>
          </cell>
          <cell r="U298">
            <v>847815.97582417587</v>
          </cell>
          <cell r="V298">
            <v>0</v>
          </cell>
        </row>
        <row r="299">
          <cell r="A299" t="str">
            <v>CT125T</v>
          </cell>
          <cell r="B299">
            <v>112</v>
          </cell>
          <cell r="C299" t="str">
            <v>Cầu trục - sức nâng 125T</v>
          </cell>
          <cell r="D299" t="str">
            <v>ca</v>
          </cell>
          <cell r="E299">
            <v>280</v>
          </cell>
          <cell r="F299">
            <v>10</v>
          </cell>
          <cell r="G299">
            <v>2.1</v>
          </cell>
          <cell r="H299">
            <v>5</v>
          </cell>
          <cell r="I299">
            <v>1055070</v>
          </cell>
          <cell r="J299">
            <v>144</v>
          </cell>
          <cell r="K299" t="str">
            <v>Kwh</v>
          </cell>
          <cell r="L299">
            <v>0</v>
          </cell>
          <cell r="M299" t="str">
            <v>1x3/7+1x7/7</v>
          </cell>
          <cell r="N299">
            <v>357970.17857142864</v>
          </cell>
          <cell r="O299">
            <v>79130.25</v>
          </cell>
          <cell r="P299">
            <v>188405.35714285713</v>
          </cell>
          <cell r="Q299">
            <v>128880</v>
          </cell>
          <cell r="R299">
            <v>9021.6</v>
          </cell>
          <cell r="S299">
            <v>137901.6</v>
          </cell>
          <cell r="T299">
            <v>177483.46153846156</v>
          </cell>
          <cell r="U299">
            <v>940890.84725274728</v>
          </cell>
          <cell r="V299">
            <v>0</v>
          </cell>
        </row>
        <row r="300">
          <cell r="A300" t="str">
            <v>CT180T</v>
          </cell>
          <cell r="B300">
            <v>113</v>
          </cell>
          <cell r="C300" t="str">
            <v>Cầu trục - sức nâng 180T</v>
          </cell>
          <cell r="D300" t="str">
            <v>ca</v>
          </cell>
          <cell r="E300">
            <v>280</v>
          </cell>
          <cell r="F300">
            <v>10</v>
          </cell>
          <cell r="G300">
            <v>2.1</v>
          </cell>
          <cell r="H300">
            <v>5</v>
          </cell>
          <cell r="I300">
            <v>1371690</v>
          </cell>
          <cell r="J300">
            <v>168</v>
          </cell>
          <cell r="K300" t="str">
            <v>Kwh</v>
          </cell>
          <cell r="L300">
            <v>0</v>
          </cell>
          <cell r="M300" t="str">
            <v>1x3/7+1x7/7</v>
          </cell>
          <cell r="N300">
            <v>465394.82142857142</v>
          </cell>
          <cell r="O300">
            <v>102876.75</v>
          </cell>
          <cell r="P300">
            <v>244944.64285714287</v>
          </cell>
          <cell r="Q300">
            <v>150360</v>
          </cell>
          <cell r="R300">
            <v>10525.2</v>
          </cell>
          <cell r="S300">
            <v>160885.20000000001</v>
          </cell>
          <cell r="T300">
            <v>177483.46153846156</v>
          </cell>
          <cell r="U300">
            <v>1151584.8758241758</v>
          </cell>
          <cell r="V300">
            <v>0</v>
          </cell>
        </row>
        <row r="301">
          <cell r="A301" t="str">
            <v>CT250T</v>
          </cell>
          <cell r="B301">
            <v>114</v>
          </cell>
          <cell r="C301" t="str">
            <v>Cầu trục - sức nâng 250T</v>
          </cell>
          <cell r="D301" t="str">
            <v>ca</v>
          </cell>
          <cell r="E301">
            <v>280</v>
          </cell>
          <cell r="F301">
            <v>10</v>
          </cell>
          <cell r="G301">
            <v>2</v>
          </cell>
          <cell r="H301">
            <v>5</v>
          </cell>
          <cell r="I301">
            <v>1770971</v>
          </cell>
          <cell r="J301">
            <v>204</v>
          </cell>
          <cell r="K301" t="str">
            <v>Kwh</v>
          </cell>
          <cell r="L301">
            <v>0</v>
          </cell>
          <cell r="M301" t="str">
            <v>1x3/7+1x7/7</v>
          </cell>
          <cell r="N301">
            <v>600865.16071428568</v>
          </cell>
          <cell r="O301">
            <v>126497.92857142857</v>
          </cell>
          <cell r="P301">
            <v>316244.82142857142</v>
          </cell>
          <cell r="Q301">
            <v>182580</v>
          </cell>
          <cell r="R301">
            <v>12780.6</v>
          </cell>
          <cell r="S301">
            <v>195360.6</v>
          </cell>
          <cell r="T301">
            <v>177483.46153846156</v>
          </cell>
          <cell r="U301">
            <v>1416451.9722527473</v>
          </cell>
          <cell r="V301">
            <v>0</v>
          </cell>
        </row>
        <row r="302">
          <cell r="C302" t="str">
            <v>Máy vận thăng - sức nâng:</v>
          </cell>
          <cell r="L302">
            <v>0</v>
          </cell>
        </row>
        <row r="303">
          <cell r="A303" t="str">
            <v>MVT0,3T</v>
          </cell>
          <cell r="B303">
            <v>106</v>
          </cell>
          <cell r="C303" t="str">
            <v>Máy vận thăng 0,3T - H nâng 30m</v>
          </cell>
          <cell r="D303" t="str">
            <v>ca</v>
          </cell>
          <cell r="E303">
            <v>280</v>
          </cell>
          <cell r="F303">
            <v>18</v>
          </cell>
          <cell r="G303">
            <v>4.32</v>
          </cell>
          <cell r="H303">
            <v>5</v>
          </cell>
          <cell r="I303">
            <v>44064</v>
          </cell>
          <cell r="J303">
            <v>8.4</v>
          </cell>
          <cell r="K303" t="str">
            <v>Kwh</v>
          </cell>
          <cell r="L303">
            <v>0</v>
          </cell>
          <cell r="M303" t="str">
            <v>1x3/7</v>
          </cell>
          <cell r="N303">
            <v>26910.514285714289</v>
          </cell>
          <cell r="O303">
            <v>6798.4457142857145</v>
          </cell>
          <cell r="P303">
            <v>7868.5714285714303</v>
          </cell>
          <cell r="Q303">
            <v>7518</v>
          </cell>
          <cell r="R303">
            <v>526.2600000000001</v>
          </cell>
          <cell r="S303">
            <v>8044.26</v>
          </cell>
          <cell r="T303">
            <v>65952.692307692312</v>
          </cell>
          <cell r="U303">
            <v>115574.48373626375</v>
          </cell>
          <cell r="V303">
            <v>0</v>
          </cell>
        </row>
        <row r="304">
          <cell r="A304" t="str">
            <v>MVT0,5T</v>
          </cell>
          <cell r="B304">
            <v>107</v>
          </cell>
          <cell r="C304" t="str">
            <v>Máy vận thăng 0,5T - H nâng 50m</v>
          </cell>
          <cell r="D304" t="str">
            <v>ca</v>
          </cell>
          <cell r="E304">
            <v>280</v>
          </cell>
          <cell r="F304">
            <v>18</v>
          </cell>
          <cell r="G304">
            <v>4.32</v>
          </cell>
          <cell r="H304">
            <v>5</v>
          </cell>
          <cell r="I304">
            <v>79920</v>
          </cell>
          <cell r="J304">
            <v>15.75</v>
          </cell>
          <cell r="K304" t="str">
            <v>Kwh</v>
          </cell>
          <cell r="L304">
            <v>0</v>
          </cell>
          <cell r="M304" t="str">
            <v>1x3/7</v>
          </cell>
          <cell r="N304">
            <v>48808.285714285717</v>
          </cell>
          <cell r="O304">
            <v>12330.514285714287</v>
          </cell>
          <cell r="P304">
            <v>14271.428571428571</v>
          </cell>
          <cell r="Q304">
            <v>14096.25</v>
          </cell>
          <cell r="R304">
            <v>986.73750000000007</v>
          </cell>
          <cell r="S304">
            <v>15082.987499999999</v>
          </cell>
          <cell r="T304">
            <v>65952.692307692312</v>
          </cell>
          <cell r="U304">
            <v>156445.90837912087</v>
          </cell>
          <cell r="V304">
            <v>0</v>
          </cell>
        </row>
        <row r="305">
          <cell r="A305" t="str">
            <v>MVT0,8T</v>
          </cell>
          <cell r="B305">
            <v>108</v>
          </cell>
          <cell r="C305" t="str">
            <v>Máy vận thăng 0,8T - H nâng 80m</v>
          </cell>
          <cell r="D305" t="str">
            <v>ca</v>
          </cell>
          <cell r="E305">
            <v>280</v>
          </cell>
          <cell r="F305">
            <v>18</v>
          </cell>
          <cell r="G305">
            <v>4.32</v>
          </cell>
          <cell r="H305">
            <v>5</v>
          </cell>
          <cell r="I305">
            <v>116883</v>
          </cell>
          <cell r="J305">
            <v>21</v>
          </cell>
          <cell r="K305" t="str">
            <v>Kwh</v>
          </cell>
          <cell r="L305">
            <v>123800.523</v>
          </cell>
          <cell r="M305" t="str">
            <v>1x3/7</v>
          </cell>
          <cell r="N305">
            <v>71382.117857142861</v>
          </cell>
          <cell r="O305">
            <v>18033.377142857145</v>
          </cell>
          <cell r="P305">
            <v>20871.96428571429</v>
          </cell>
          <cell r="Q305">
            <v>18795</v>
          </cell>
          <cell r="R305">
            <v>1315.65</v>
          </cell>
          <cell r="S305">
            <v>20110.650000000001</v>
          </cell>
          <cell r="T305">
            <v>65952.692307692312</v>
          </cell>
          <cell r="U305">
            <v>196350.80159340662</v>
          </cell>
          <cell r="V305">
            <v>123800.523</v>
          </cell>
          <cell r="W305">
            <v>112828</v>
          </cell>
        </row>
        <row r="306">
          <cell r="A306" t="str">
            <v>MVT2T</v>
          </cell>
          <cell r="B306">
            <v>109</v>
          </cell>
          <cell r="C306" t="str">
            <v>Máy vận thăng 2T - H nâng 100m</v>
          </cell>
          <cell r="D306" t="str">
            <v>ca</v>
          </cell>
          <cell r="E306">
            <v>280</v>
          </cell>
          <cell r="F306">
            <v>17</v>
          </cell>
          <cell r="G306">
            <v>4.08</v>
          </cell>
          <cell r="H306">
            <v>5</v>
          </cell>
          <cell r="I306">
            <v>156492</v>
          </cell>
          <cell r="J306">
            <v>31.5</v>
          </cell>
          <cell r="K306" t="str">
            <v>Kwh</v>
          </cell>
          <cell r="L306">
            <v>0</v>
          </cell>
          <cell r="M306" t="str">
            <v>1x3/7</v>
          </cell>
          <cell r="N306">
            <v>90262.35</v>
          </cell>
          <cell r="O306">
            <v>22803.120000000003</v>
          </cell>
          <cell r="P306">
            <v>27945</v>
          </cell>
          <cell r="Q306">
            <v>28192.5</v>
          </cell>
          <cell r="R306">
            <v>1973.4750000000001</v>
          </cell>
          <cell r="S306">
            <v>30165.974999999999</v>
          </cell>
          <cell r="T306">
            <v>65952.692307692312</v>
          </cell>
          <cell r="U306">
            <v>237129.13730769232</v>
          </cell>
          <cell r="V306">
            <v>0</v>
          </cell>
        </row>
        <row r="307">
          <cell r="A307" t="str">
            <v>MVT3T</v>
          </cell>
          <cell r="B307">
            <v>110</v>
          </cell>
          <cell r="C307" t="str">
            <v>Máy vận thăng 3T - H nâng 100m</v>
          </cell>
          <cell r="D307" t="str">
            <v>ca</v>
          </cell>
          <cell r="E307">
            <v>280</v>
          </cell>
          <cell r="F307">
            <v>17</v>
          </cell>
          <cell r="G307">
            <v>4.08</v>
          </cell>
          <cell r="H307">
            <v>5</v>
          </cell>
          <cell r="I307">
            <v>180000</v>
          </cell>
          <cell r="J307">
            <v>39.4</v>
          </cell>
          <cell r="K307" t="str">
            <v>Kwh</v>
          </cell>
          <cell r="L307">
            <v>249610.11074999999</v>
          </cell>
          <cell r="M307" t="str">
            <v>1x3/7</v>
          </cell>
          <cell r="N307">
            <v>103821.42857142858</v>
          </cell>
          <cell r="O307">
            <v>26228.571428571431</v>
          </cell>
          <cell r="P307">
            <v>32142.857142857141</v>
          </cell>
          <cell r="Q307">
            <v>35263</v>
          </cell>
          <cell r="R307">
            <v>2468.4100000000003</v>
          </cell>
          <cell r="S307">
            <v>37731.410000000003</v>
          </cell>
          <cell r="T307">
            <v>65952.692307692312</v>
          </cell>
          <cell r="U307">
            <v>265876.95945054945</v>
          </cell>
          <cell r="V307">
            <v>249610.11074999999</v>
          </cell>
          <cell r="W307">
            <v>227487</v>
          </cell>
        </row>
        <row r="308">
          <cell r="A308" t="str">
            <v>MVTLg3T</v>
          </cell>
          <cell r="B308">
            <v>111</v>
          </cell>
          <cell r="C308" t="str">
            <v>Máy vận thăng lồng 3T - H nâng 100m</v>
          </cell>
          <cell r="D308" t="str">
            <v>ca</v>
          </cell>
          <cell r="E308">
            <v>280</v>
          </cell>
          <cell r="F308">
            <v>17</v>
          </cell>
          <cell r="G308">
            <v>4.08</v>
          </cell>
          <cell r="H308">
            <v>5</v>
          </cell>
          <cell r="I308">
            <v>367800</v>
          </cell>
          <cell r="J308">
            <v>47.3</v>
          </cell>
          <cell r="K308" t="str">
            <v>Kwh</v>
          </cell>
          <cell r="L308">
            <v>249612.30524999998</v>
          </cell>
          <cell r="M308" t="str">
            <v>1x3/7</v>
          </cell>
          <cell r="N308">
            <v>212141.78571428574</v>
          </cell>
          <cell r="O308">
            <v>53593.71428571429</v>
          </cell>
          <cell r="P308">
            <v>65678.571428571435</v>
          </cell>
          <cell r="Q308">
            <v>42333.5</v>
          </cell>
          <cell r="R308">
            <v>2963.3450000000003</v>
          </cell>
          <cell r="S308">
            <v>45296.845000000001</v>
          </cell>
          <cell r="T308">
            <v>65952.692307692312</v>
          </cell>
          <cell r="U308">
            <v>442663.60873626376</v>
          </cell>
          <cell r="V308">
            <v>249612.30524999998</v>
          </cell>
          <cell r="W308">
            <v>227489</v>
          </cell>
        </row>
        <row r="309">
          <cell r="C309" t="str">
            <v>Cần trục thiết nhi - sức nâng:</v>
          </cell>
          <cell r="L309">
            <v>0</v>
          </cell>
        </row>
        <row r="310">
          <cell r="A310" t="str">
            <v>CTTN0,5T</v>
          </cell>
          <cell r="B310">
            <v>110</v>
          </cell>
          <cell r="C310" t="str">
            <v>Cần trục thiết nhi 0,5T</v>
          </cell>
          <cell r="E310">
            <v>180</v>
          </cell>
          <cell r="F310">
            <v>20</v>
          </cell>
          <cell r="G310">
            <v>4.8</v>
          </cell>
          <cell r="H310">
            <v>5</v>
          </cell>
          <cell r="I310">
            <v>7245</v>
          </cell>
          <cell r="J310">
            <v>3.6</v>
          </cell>
          <cell r="K310" t="str">
            <v>Kwh</v>
          </cell>
          <cell r="L310">
            <v>0</v>
          </cell>
          <cell r="M310" t="str">
            <v>1x3/7</v>
          </cell>
          <cell r="N310">
            <v>8050.0000000000009</v>
          </cell>
          <cell r="O310">
            <v>1932</v>
          </cell>
          <cell r="P310">
            <v>2012.5</v>
          </cell>
          <cell r="Q310">
            <v>3222</v>
          </cell>
          <cell r="R310">
            <v>225.54000000000002</v>
          </cell>
          <cell r="S310">
            <v>3447.54</v>
          </cell>
          <cell r="T310">
            <v>65952.692307692312</v>
          </cell>
          <cell r="U310">
            <v>81394.73230769232</v>
          </cell>
          <cell r="V310">
            <v>0</v>
          </cell>
        </row>
        <row r="311">
          <cell r="C311" t="str">
            <v>Tời điện - sức kéo:</v>
          </cell>
          <cell r="L311">
            <v>0</v>
          </cell>
        </row>
        <row r="312">
          <cell r="A312" t="str">
            <v>TĐ0,5T</v>
          </cell>
          <cell r="B312">
            <v>111</v>
          </cell>
          <cell r="C312" t="str">
            <v>Tời điện sức kéo 0,5T</v>
          </cell>
          <cell r="D312" t="str">
            <v>ca</v>
          </cell>
          <cell r="E312">
            <v>230</v>
          </cell>
          <cell r="F312">
            <v>17</v>
          </cell>
          <cell r="G312">
            <v>5.0999999999999996</v>
          </cell>
          <cell r="H312">
            <v>4</v>
          </cell>
          <cell r="I312">
            <v>3840</v>
          </cell>
          <cell r="J312">
            <v>3.78</v>
          </cell>
          <cell r="K312" t="str">
            <v>Kwh</v>
          </cell>
          <cell r="L312">
            <v>0</v>
          </cell>
          <cell r="M312" t="str">
            <v>1x3/7</v>
          </cell>
          <cell r="N312">
            <v>2838.2608695652175</v>
          </cell>
          <cell r="O312">
            <v>851.47826086956513</v>
          </cell>
          <cell r="P312">
            <v>667.82608695652175</v>
          </cell>
          <cell r="Q312">
            <v>3383.1</v>
          </cell>
          <cell r="R312">
            <v>236.81700000000001</v>
          </cell>
          <cell r="S312">
            <v>3619.9169999999999</v>
          </cell>
          <cell r="T312">
            <v>65952.692307692312</v>
          </cell>
          <cell r="U312">
            <v>73930.17452508361</v>
          </cell>
          <cell r="V312">
            <v>0</v>
          </cell>
        </row>
        <row r="313">
          <cell r="A313" t="str">
            <v>TĐ1T</v>
          </cell>
          <cell r="B313">
            <v>112</v>
          </cell>
          <cell r="C313" t="str">
            <v>Tời điện sức kéo 1T</v>
          </cell>
          <cell r="D313" t="str">
            <v>ca</v>
          </cell>
          <cell r="E313">
            <v>230</v>
          </cell>
          <cell r="F313">
            <v>17</v>
          </cell>
          <cell r="G313">
            <v>5.0999999999999996</v>
          </cell>
          <cell r="H313">
            <v>4</v>
          </cell>
          <cell r="I313">
            <v>6080</v>
          </cell>
          <cell r="J313">
            <v>4.5</v>
          </cell>
          <cell r="K313" t="str">
            <v>Kwh</v>
          </cell>
          <cell r="L313">
            <v>0</v>
          </cell>
          <cell r="M313" t="str">
            <v>1x3/7</v>
          </cell>
          <cell r="N313">
            <v>4493.913043478261</v>
          </cell>
          <cell r="O313">
            <v>1348.1739130434783</v>
          </cell>
          <cell r="P313">
            <v>1057.3913043478262</v>
          </cell>
          <cell r="Q313">
            <v>4027.5</v>
          </cell>
          <cell r="R313">
            <v>281.92500000000001</v>
          </cell>
          <cell r="S313">
            <v>4309.4250000000002</v>
          </cell>
          <cell r="T313">
            <v>65952.692307692312</v>
          </cell>
          <cell r="U313">
            <v>77161.595568561883</v>
          </cell>
          <cell r="V313">
            <v>0</v>
          </cell>
        </row>
        <row r="314">
          <cell r="A314" t="str">
            <v>TĐ1,5T</v>
          </cell>
          <cell r="B314">
            <v>113</v>
          </cell>
          <cell r="C314" t="str">
            <v>Tời điện sức kéo 1,5T</v>
          </cell>
          <cell r="D314" t="str">
            <v>ca</v>
          </cell>
          <cell r="E314">
            <v>230</v>
          </cell>
          <cell r="F314">
            <v>17</v>
          </cell>
          <cell r="G314">
            <v>4.59</v>
          </cell>
          <cell r="H314">
            <v>4</v>
          </cell>
          <cell r="I314">
            <v>13680</v>
          </cell>
          <cell r="J314">
            <v>5.58</v>
          </cell>
          <cell r="K314" t="str">
            <v>Kwh</v>
          </cell>
          <cell r="L314">
            <v>66343.026750000005</v>
          </cell>
          <cell r="M314" t="str">
            <v>1x3/7</v>
          </cell>
          <cell r="N314">
            <v>9605.7391304347821</v>
          </cell>
          <cell r="O314">
            <v>2730.0521739130431</v>
          </cell>
          <cell r="P314">
            <v>2379.1304347826085</v>
          </cell>
          <cell r="Q314">
            <v>4994.1000000000004</v>
          </cell>
          <cell r="R314">
            <v>349.58700000000005</v>
          </cell>
          <cell r="S314">
            <v>5343.6870000000008</v>
          </cell>
          <cell r="T314">
            <v>65952.692307692312</v>
          </cell>
          <cell r="U314">
            <v>86011.301046822744</v>
          </cell>
          <cell r="V314">
            <v>66343.026750000005</v>
          </cell>
          <cell r="W314">
            <v>60463</v>
          </cell>
        </row>
        <row r="315">
          <cell r="A315" t="str">
            <v>TĐ1,5T(kíp)</v>
          </cell>
          <cell r="B315">
            <v>114</v>
          </cell>
          <cell r="C315" t="str">
            <v>Tời điện sức kéo 1,5T</v>
          </cell>
          <cell r="D315" t="str">
            <v>kíp</v>
          </cell>
          <cell r="L315">
            <v>58806.5</v>
          </cell>
          <cell r="U315">
            <v>0</v>
          </cell>
          <cell r="V315">
            <v>58806.5</v>
          </cell>
        </row>
        <row r="316">
          <cell r="A316" t="str">
            <v>TĐ2T</v>
          </cell>
          <cell r="B316">
            <v>115</v>
          </cell>
          <cell r="C316" t="str">
            <v>Tời điện sức kéo 2T</v>
          </cell>
          <cell r="D316" t="str">
            <v>ca</v>
          </cell>
          <cell r="E316">
            <v>230</v>
          </cell>
          <cell r="F316">
            <v>17</v>
          </cell>
          <cell r="G316">
            <v>4.59</v>
          </cell>
          <cell r="H316">
            <v>4</v>
          </cell>
          <cell r="I316">
            <v>19920</v>
          </cell>
          <cell r="J316">
            <v>6.3</v>
          </cell>
          <cell r="K316" t="str">
            <v>Kwh</v>
          </cell>
          <cell r="L316">
            <v>0</v>
          </cell>
          <cell r="M316" t="str">
            <v>1x3/7</v>
          </cell>
          <cell r="N316">
            <v>13987.304347826088</v>
          </cell>
          <cell r="O316">
            <v>3975.3391304347824</v>
          </cell>
          <cell r="P316">
            <v>3464.347826086957</v>
          </cell>
          <cell r="Q316">
            <v>5638.5</v>
          </cell>
          <cell r="R316">
            <v>394.69500000000005</v>
          </cell>
          <cell r="S316">
            <v>6033.1949999999997</v>
          </cell>
          <cell r="T316">
            <v>65952.692307692312</v>
          </cell>
          <cell r="U316">
            <v>93412.878612040135</v>
          </cell>
          <cell r="V316">
            <v>0</v>
          </cell>
        </row>
        <row r="317">
          <cell r="A317" t="str">
            <v>TĐ2,5T</v>
          </cell>
          <cell r="B317">
            <v>116</v>
          </cell>
          <cell r="C317" t="str">
            <v>Tời điện sức kéo 2,5T</v>
          </cell>
          <cell r="D317" t="str">
            <v>ca</v>
          </cell>
          <cell r="E317">
            <v>230</v>
          </cell>
          <cell r="F317">
            <v>17</v>
          </cell>
          <cell r="G317">
            <v>4.59</v>
          </cell>
          <cell r="H317">
            <v>4</v>
          </cell>
          <cell r="I317">
            <v>26600</v>
          </cell>
          <cell r="J317">
            <v>9.18</v>
          </cell>
          <cell r="K317" t="str">
            <v>Kwh</v>
          </cell>
          <cell r="L317">
            <v>0</v>
          </cell>
          <cell r="M317" t="str">
            <v>1x3/7</v>
          </cell>
          <cell r="N317">
            <v>18677.826086956524</v>
          </cell>
          <cell r="O317">
            <v>5308.4347826086951</v>
          </cell>
          <cell r="P317">
            <v>4626.086956521739</v>
          </cell>
          <cell r="Q317">
            <v>8216.1</v>
          </cell>
          <cell r="R317">
            <v>575.12700000000007</v>
          </cell>
          <cell r="S317">
            <v>8791.2270000000008</v>
          </cell>
          <cell r="T317">
            <v>65952.692307692312</v>
          </cell>
          <cell r="U317">
            <v>103356.26713377927</v>
          </cell>
          <cell r="V317">
            <v>0</v>
          </cell>
        </row>
        <row r="318">
          <cell r="A318" t="str">
            <v>TĐ3T</v>
          </cell>
          <cell r="B318">
            <v>117</v>
          </cell>
          <cell r="C318" t="str">
            <v>Tời điện sức kéo 3T</v>
          </cell>
          <cell r="D318" t="str">
            <v>ca</v>
          </cell>
          <cell r="E318">
            <v>230</v>
          </cell>
          <cell r="F318">
            <v>17</v>
          </cell>
          <cell r="G318">
            <v>4.59</v>
          </cell>
          <cell r="H318">
            <v>4</v>
          </cell>
          <cell r="I318">
            <v>32200</v>
          </cell>
          <cell r="J318">
            <v>10.8</v>
          </cell>
          <cell r="K318" t="str">
            <v>Kwh</v>
          </cell>
          <cell r="L318">
            <v>96107.030249999996</v>
          </cell>
          <cell r="M318" t="str">
            <v>1x3/7</v>
          </cell>
          <cell r="N318">
            <v>22610</v>
          </cell>
          <cell r="O318">
            <v>6425.9999999999991</v>
          </cell>
          <cell r="P318">
            <v>5600</v>
          </cell>
          <cell r="Q318">
            <v>9666</v>
          </cell>
          <cell r="R318">
            <v>676.62000000000012</v>
          </cell>
          <cell r="S318">
            <v>10342.620000000001</v>
          </cell>
          <cell r="T318">
            <v>65952.692307692312</v>
          </cell>
          <cell r="U318">
            <v>110931.31230769231</v>
          </cell>
          <cell r="V318">
            <v>96107.030249999996</v>
          </cell>
          <cell r="W318">
            <v>87589</v>
          </cell>
        </row>
        <row r="319">
          <cell r="A319" t="str">
            <v>TĐ3,5T</v>
          </cell>
          <cell r="B319">
            <v>118</v>
          </cell>
          <cell r="C319" t="str">
            <v>Tời điện sức kéo 3,5T</v>
          </cell>
          <cell r="D319" t="str">
            <v>ca</v>
          </cell>
          <cell r="E319">
            <v>230</v>
          </cell>
          <cell r="F319">
            <v>17</v>
          </cell>
          <cell r="G319">
            <v>4.5999999999999996</v>
          </cell>
          <cell r="H319">
            <v>4</v>
          </cell>
          <cell r="I319">
            <v>35400</v>
          </cell>
          <cell r="J319">
            <v>11.3</v>
          </cell>
          <cell r="K319" t="str">
            <v>Kwh</v>
          </cell>
          <cell r="L319">
            <v>100866.90075</v>
          </cell>
          <cell r="M319" t="str">
            <v>1x3/7</v>
          </cell>
          <cell r="N319">
            <v>24856.956521739132</v>
          </cell>
          <cell r="O319">
            <v>7079.9999999999991</v>
          </cell>
          <cell r="P319">
            <v>6156.521739130435</v>
          </cell>
          <cell r="Q319">
            <v>10113.5</v>
          </cell>
          <cell r="R319">
            <v>707.94500000000005</v>
          </cell>
          <cell r="S319">
            <v>10821.445</v>
          </cell>
          <cell r="T319">
            <v>65952.692307692312</v>
          </cell>
          <cell r="U319">
            <v>114867.61556856189</v>
          </cell>
          <cell r="V319">
            <v>100866.90075</v>
          </cell>
          <cell r="W319">
            <v>91927</v>
          </cell>
        </row>
        <row r="320">
          <cell r="A320" t="str">
            <v>TĐ4T</v>
          </cell>
          <cell r="B320">
            <v>118</v>
          </cell>
          <cell r="C320" t="str">
            <v>Tời điện sức kéo 4T</v>
          </cell>
          <cell r="D320" t="str">
            <v>ca</v>
          </cell>
          <cell r="E320">
            <v>230</v>
          </cell>
          <cell r="F320">
            <v>17</v>
          </cell>
          <cell r="G320">
            <v>4.59</v>
          </cell>
          <cell r="H320">
            <v>4</v>
          </cell>
          <cell r="I320">
            <v>37248</v>
          </cell>
          <cell r="J320">
            <v>11.7</v>
          </cell>
          <cell r="K320" t="str">
            <v>Kwh</v>
          </cell>
          <cell r="L320">
            <v>0</v>
          </cell>
          <cell r="M320" t="str">
            <v>1x3/7</v>
          </cell>
          <cell r="N320">
            <v>26154.573913043481</v>
          </cell>
          <cell r="O320">
            <v>7433.4052173913042</v>
          </cell>
          <cell r="P320">
            <v>6477.913043478261</v>
          </cell>
          <cell r="Q320">
            <v>10471.5</v>
          </cell>
          <cell r="R320">
            <v>733.00500000000011</v>
          </cell>
          <cell r="S320">
            <v>11204.505000000001</v>
          </cell>
          <cell r="T320">
            <v>65952.692307692312</v>
          </cell>
          <cell r="U320">
            <v>117223.08948160536</v>
          </cell>
          <cell r="V320">
            <v>0</v>
          </cell>
        </row>
        <row r="321">
          <cell r="A321" t="str">
            <v>TĐ5T</v>
          </cell>
          <cell r="B321">
            <v>119</v>
          </cell>
          <cell r="C321" t="str">
            <v>Tời điện sức kéo 5T</v>
          </cell>
          <cell r="D321" t="str">
            <v>ca</v>
          </cell>
          <cell r="E321">
            <v>230</v>
          </cell>
          <cell r="F321">
            <v>17</v>
          </cell>
          <cell r="G321">
            <v>4.59</v>
          </cell>
          <cell r="H321">
            <v>4</v>
          </cell>
          <cell r="I321">
            <v>43120</v>
          </cell>
          <cell r="J321">
            <v>13.5</v>
          </cell>
          <cell r="K321" t="str">
            <v>Kwh</v>
          </cell>
          <cell r="L321">
            <v>117919.26300000001</v>
          </cell>
          <cell r="M321" t="str">
            <v>1x3/7</v>
          </cell>
          <cell r="N321">
            <v>30277.73913043478</v>
          </cell>
          <cell r="O321">
            <v>8605.2521739130425</v>
          </cell>
          <cell r="P321">
            <v>7499.130434782609</v>
          </cell>
          <cell r="Q321">
            <v>12082.5</v>
          </cell>
          <cell r="R321">
            <v>845.77500000000009</v>
          </cell>
          <cell r="S321">
            <v>12928.275</v>
          </cell>
          <cell r="T321">
            <v>65952.692307692312</v>
          </cell>
          <cell r="U321">
            <v>125263.08904682274</v>
          </cell>
          <cell r="V321">
            <v>117919.26300000001</v>
          </cell>
          <cell r="W321">
            <v>107468</v>
          </cell>
        </row>
        <row r="322">
          <cell r="A322" t="str">
            <v>TĐ5T(kíp)</v>
          </cell>
          <cell r="B322">
            <v>120</v>
          </cell>
          <cell r="C322" t="str">
            <v>Tời điện sức kéo 5T</v>
          </cell>
          <cell r="D322" t="str">
            <v>kíp</v>
          </cell>
          <cell r="L322">
            <v>0</v>
          </cell>
          <cell r="U322">
            <v>0</v>
          </cell>
          <cell r="V322">
            <v>0</v>
          </cell>
        </row>
        <row r="323">
          <cell r="C323" t="str">
            <v>Pa lăng xích - sức nâng</v>
          </cell>
          <cell r="L323">
            <v>0</v>
          </cell>
        </row>
        <row r="324">
          <cell r="A324" t="str">
            <v>PLX3T</v>
          </cell>
          <cell r="B324">
            <v>121</v>
          </cell>
          <cell r="C324" t="str">
            <v>Pa lăng xích - sức nâng 3T</v>
          </cell>
          <cell r="D324" t="str">
            <v>ca</v>
          </cell>
          <cell r="E324">
            <v>230</v>
          </cell>
          <cell r="F324">
            <v>17</v>
          </cell>
          <cell r="G324">
            <v>4.5999999999999996</v>
          </cell>
          <cell r="H324">
            <v>4</v>
          </cell>
          <cell r="I324">
            <v>6600</v>
          </cell>
          <cell r="L324">
            <v>60336.680249999998</v>
          </cell>
          <cell r="M324" t="str">
            <v>1x3/7</v>
          </cell>
          <cell r="N324">
            <v>4878.260869565217</v>
          </cell>
          <cell r="O324">
            <v>1320</v>
          </cell>
          <cell r="P324">
            <v>1147.8260869565217</v>
          </cell>
          <cell r="Q324">
            <v>0</v>
          </cell>
          <cell r="R324">
            <v>0</v>
          </cell>
          <cell r="S324">
            <v>0</v>
          </cell>
          <cell r="T324">
            <v>65952.692307692312</v>
          </cell>
          <cell r="U324">
            <v>73298.779264214056</v>
          </cell>
          <cell r="V324">
            <v>60336.680249999998</v>
          </cell>
          <cell r="W324">
            <v>54989</v>
          </cell>
        </row>
        <row r="325">
          <cell r="A325" t="str">
            <v>PLX5T</v>
          </cell>
          <cell r="B325">
            <v>122</v>
          </cell>
          <cell r="C325" t="str">
            <v>Pa lăng xích - sức nâng 5T</v>
          </cell>
          <cell r="D325" t="str">
            <v>ca</v>
          </cell>
          <cell r="E325">
            <v>230</v>
          </cell>
          <cell r="F325">
            <v>17</v>
          </cell>
          <cell r="G325">
            <v>4.2</v>
          </cell>
          <cell r="H325">
            <v>4</v>
          </cell>
          <cell r="I325">
            <v>8500</v>
          </cell>
          <cell r="L325">
            <v>61585.350749999998</v>
          </cell>
          <cell r="M325" t="str">
            <v>1x3/7</v>
          </cell>
          <cell r="N325">
            <v>6282.608695652174</v>
          </cell>
          <cell r="O325">
            <v>1552.1739130434783</v>
          </cell>
          <cell r="P325">
            <v>1478.2608695652175</v>
          </cell>
          <cell r="Q325">
            <v>0</v>
          </cell>
          <cell r="R325">
            <v>0</v>
          </cell>
          <cell r="S325">
            <v>0</v>
          </cell>
          <cell r="T325">
            <v>65952.692307692312</v>
          </cell>
          <cell r="U325">
            <v>75265.735785953177</v>
          </cell>
          <cell r="V325">
            <v>61585.350749999998</v>
          </cell>
          <cell r="W325">
            <v>56127</v>
          </cell>
        </row>
        <row r="326">
          <cell r="C326" t="str">
            <v>Kích nâng - sức nâng:</v>
          </cell>
          <cell r="L326">
            <v>0</v>
          </cell>
        </row>
        <row r="327">
          <cell r="A327" t="str">
            <v>KN10T</v>
          </cell>
          <cell r="B327">
            <v>123</v>
          </cell>
          <cell r="C327" t="str">
            <v>Kích nâng - sức nâng 10T</v>
          </cell>
          <cell r="D327" t="str">
            <v>ca</v>
          </cell>
          <cell r="E327">
            <v>180</v>
          </cell>
          <cell r="F327">
            <v>14</v>
          </cell>
          <cell r="G327">
            <v>2.2000000000000002</v>
          </cell>
          <cell r="H327">
            <v>5</v>
          </cell>
          <cell r="I327">
            <v>3800</v>
          </cell>
          <cell r="L327">
            <v>79151.324786324796</v>
          </cell>
          <cell r="M327" t="str">
            <v>1x4/7</v>
          </cell>
          <cell r="N327">
            <v>2955.5555555555557</v>
          </cell>
          <cell r="O327">
            <v>464.44444444444451</v>
          </cell>
          <cell r="P327">
            <v>1055.5555555555557</v>
          </cell>
          <cell r="Q327">
            <v>0</v>
          </cell>
          <cell r="R327">
            <v>0</v>
          </cell>
          <cell r="S327">
            <v>0</v>
          </cell>
          <cell r="T327">
            <v>74675.769230769234</v>
          </cell>
          <cell r="U327">
            <v>79151.324786324796</v>
          </cell>
          <cell r="V327">
            <v>0</v>
          </cell>
        </row>
        <row r="328">
          <cell r="A328" t="str">
            <v>KN-DT100T</v>
          </cell>
          <cell r="B328">
            <v>124</v>
          </cell>
          <cell r="C328" t="str">
            <v>Kích nâng DT-100T</v>
          </cell>
          <cell r="D328" t="str">
            <v>ca</v>
          </cell>
          <cell r="I328">
            <v>0</v>
          </cell>
          <cell r="L328">
            <v>88388.97374999999</v>
          </cell>
          <cell r="M328" t="str">
            <v>1x4/7</v>
          </cell>
          <cell r="Q328">
            <v>0</v>
          </cell>
          <cell r="R328">
            <v>0</v>
          </cell>
          <cell r="S328">
            <v>0</v>
          </cell>
          <cell r="T328">
            <v>74675.769230769234</v>
          </cell>
          <cell r="U328">
            <v>74675.769230769234</v>
          </cell>
          <cell r="V328">
            <v>88388.97374999999</v>
          </cell>
          <cell r="W328">
            <v>80555</v>
          </cell>
        </row>
        <row r="329">
          <cell r="A329" t="str">
            <v>KN-125T</v>
          </cell>
          <cell r="B329">
            <v>125</v>
          </cell>
          <cell r="C329" t="str">
            <v>Kích nâng 125T</v>
          </cell>
          <cell r="D329" t="str">
            <v>ca</v>
          </cell>
          <cell r="I329">
            <v>0</v>
          </cell>
          <cell r="L329">
            <v>0</v>
          </cell>
          <cell r="M329" t="str">
            <v>1x4/7</v>
          </cell>
          <cell r="Q329">
            <v>0</v>
          </cell>
          <cell r="R329">
            <v>0</v>
          </cell>
          <cell r="S329">
            <v>0</v>
          </cell>
          <cell r="T329">
            <v>74675.769230769234</v>
          </cell>
          <cell r="U329">
            <v>74675.769230769234</v>
          </cell>
          <cell r="V329">
            <v>0</v>
          </cell>
        </row>
        <row r="330">
          <cell r="A330" t="str">
            <v>KN-YSD250</v>
          </cell>
          <cell r="B330">
            <v>126</v>
          </cell>
          <cell r="C330" t="str">
            <v>Kích nâng YSD-250, 250T</v>
          </cell>
          <cell r="D330" t="str">
            <v>ca</v>
          </cell>
          <cell r="L330">
            <v>92158.027499999997</v>
          </cell>
          <cell r="M330" t="str">
            <v>1x4/7</v>
          </cell>
          <cell r="Q330">
            <v>0</v>
          </cell>
          <cell r="R330">
            <v>0</v>
          </cell>
          <cell r="S330">
            <v>0</v>
          </cell>
          <cell r="T330">
            <v>74675.769230769234</v>
          </cell>
          <cell r="U330">
            <v>74675.769230769234</v>
          </cell>
          <cell r="V330">
            <v>92158.027499999997</v>
          </cell>
          <cell r="W330">
            <v>83990</v>
          </cell>
        </row>
        <row r="331">
          <cell r="A331" t="str">
            <v>KN-YSD500</v>
          </cell>
          <cell r="B331">
            <v>127</v>
          </cell>
          <cell r="C331" t="str">
            <v>Kích nâng YSD-500, 500T</v>
          </cell>
          <cell r="D331" t="str">
            <v>ca</v>
          </cell>
          <cell r="L331">
            <v>124323.91124999999</v>
          </cell>
          <cell r="M331" t="str">
            <v>1x4/7</v>
          </cell>
          <cell r="Q331">
            <v>0</v>
          </cell>
          <cell r="R331">
            <v>0</v>
          </cell>
          <cell r="S331">
            <v>0</v>
          </cell>
          <cell r="T331">
            <v>74675.769230769234</v>
          </cell>
          <cell r="U331">
            <v>74675.769230769234</v>
          </cell>
          <cell r="V331">
            <v>124323.91124999999</v>
          </cell>
          <cell r="W331">
            <v>113305</v>
          </cell>
        </row>
        <row r="332">
          <cell r="A332" t="str">
            <v>KTT YCW150T</v>
          </cell>
          <cell r="B332">
            <v>128</v>
          </cell>
          <cell r="C332" t="str">
            <v>Kích thông tâm YCW-150T</v>
          </cell>
          <cell r="D332" t="str">
            <v>ca</v>
          </cell>
          <cell r="E332">
            <v>180</v>
          </cell>
          <cell r="F332">
            <v>14</v>
          </cell>
          <cell r="G332">
            <v>2.2000000000000002</v>
          </cell>
          <cell r="H332">
            <v>5</v>
          </cell>
          <cell r="I332">
            <v>8500</v>
          </cell>
          <cell r="L332">
            <v>0</v>
          </cell>
          <cell r="M332" t="str">
            <v>1x4/7</v>
          </cell>
          <cell r="N332">
            <v>6611.1111111111104</v>
          </cell>
          <cell r="O332">
            <v>1038.8888888888891</v>
          </cell>
          <cell r="P332">
            <v>2361.1111111111113</v>
          </cell>
          <cell r="Q332">
            <v>0</v>
          </cell>
          <cell r="R332">
            <v>0</v>
          </cell>
          <cell r="S332">
            <v>0</v>
          </cell>
          <cell r="T332">
            <v>74675.769230769234</v>
          </cell>
          <cell r="U332">
            <v>84686.880341880344</v>
          </cell>
          <cell r="V332">
            <v>0</v>
          </cell>
        </row>
        <row r="333">
          <cell r="A333" t="str">
            <v>KTT YCW250T</v>
          </cell>
          <cell r="B333">
            <v>129</v>
          </cell>
          <cell r="C333" t="str">
            <v>Kích thông tâm YCW-250T</v>
          </cell>
          <cell r="D333" t="str">
            <v>ca</v>
          </cell>
          <cell r="E333">
            <v>180</v>
          </cell>
          <cell r="F333">
            <v>14</v>
          </cell>
          <cell r="G333">
            <v>2.2000000000000002</v>
          </cell>
          <cell r="H333">
            <v>5</v>
          </cell>
          <cell r="I333">
            <v>40300</v>
          </cell>
          <cell r="L333">
            <v>144608.772</v>
          </cell>
          <cell r="M333" t="str">
            <v>1x4/7</v>
          </cell>
          <cell r="N333">
            <v>29777.222222222226</v>
          </cell>
          <cell r="O333">
            <v>4925.5555555555566</v>
          </cell>
          <cell r="P333">
            <v>11194.444444444445</v>
          </cell>
          <cell r="Q333">
            <v>0</v>
          </cell>
          <cell r="R333">
            <v>0</v>
          </cell>
          <cell r="S333">
            <v>0</v>
          </cell>
          <cell r="T333">
            <v>74675.769230769234</v>
          </cell>
          <cell r="U333">
            <v>120572.99145299147</v>
          </cell>
          <cell r="V333">
            <v>144608.772</v>
          </cell>
          <cell r="W333">
            <v>131792</v>
          </cell>
        </row>
        <row r="334">
          <cell r="A334" t="str">
            <v>BKĐLTTĐ ZLD-60</v>
          </cell>
          <cell r="B334">
            <v>130</v>
          </cell>
          <cell r="C334" t="str">
            <v>Bộ kích đẩy liên tục tự động ZLD-60(60T,6cái)</v>
          </cell>
          <cell r="E334">
            <v>180</v>
          </cell>
          <cell r="F334">
            <v>14</v>
          </cell>
          <cell r="G334">
            <v>3.5</v>
          </cell>
          <cell r="H334">
            <v>5</v>
          </cell>
          <cell r="I334">
            <v>176400</v>
          </cell>
          <cell r="J334">
            <v>30</v>
          </cell>
          <cell r="K334" t="str">
            <v>Kwh</v>
          </cell>
          <cell r="L334">
            <v>789458.20799999998</v>
          </cell>
          <cell r="M334" t="str">
            <v>1x4/7+1x5/7</v>
          </cell>
          <cell r="N334">
            <v>130340</v>
          </cell>
          <cell r="O334">
            <v>34300.000000000007</v>
          </cell>
          <cell r="P334">
            <v>49000</v>
          </cell>
          <cell r="Q334">
            <v>26850</v>
          </cell>
          <cell r="R334">
            <v>1879.5000000000002</v>
          </cell>
          <cell r="S334">
            <v>28729.5</v>
          </cell>
          <cell r="T334">
            <v>159819.23076923075</v>
          </cell>
          <cell r="U334">
            <v>402188.73076923075</v>
          </cell>
          <cell r="V334">
            <v>789458.20799999998</v>
          </cell>
          <cell r="W334">
            <v>719488</v>
          </cell>
        </row>
        <row r="335">
          <cell r="A335" t="str">
            <v>KTT YCW500T</v>
          </cell>
          <cell r="B335">
            <v>131</v>
          </cell>
          <cell r="C335" t="str">
            <v>Kích thông tâm YCW-500T</v>
          </cell>
          <cell r="E335">
            <v>180</v>
          </cell>
          <cell r="F335">
            <v>14</v>
          </cell>
          <cell r="G335">
            <v>2.2000000000000002</v>
          </cell>
          <cell r="H335">
            <v>5</v>
          </cell>
          <cell r="I335">
            <v>13100</v>
          </cell>
          <cell r="L335">
            <v>266084.22224999999</v>
          </cell>
          <cell r="M335" t="str">
            <v>1x4/7</v>
          </cell>
          <cell r="N335">
            <v>9679.4444444444453</v>
          </cell>
          <cell r="O335">
            <v>1601.1111111111115</v>
          </cell>
          <cell r="P335">
            <v>3638.8888888888887</v>
          </cell>
          <cell r="Q335">
            <v>0</v>
          </cell>
          <cell r="R335">
            <v>0</v>
          </cell>
          <cell r="S335">
            <v>0</v>
          </cell>
          <cell r="T335">
            <v>74675.769230769234</v>
          </cell>
          <cell r="U335">
            <v>89595.213675213687</v>
          </cell>
          <cell r="V335">
            <v>266084.22224999999</v>
          </cell>
          <cell r="W335">
            <v>242501</v>
          </cell>
        </row>
        <row r="336">
          <cell r="A336" t="str">
            <v>KSĐYDC500T</v>
          </cell>
          <cell r="B336">
            <v>132</v>
          </cell>
          <cell r="C336" t="str">
            <v>Kích sơi đơn YDC - 500T</v>
          </cell>
          <cell r="E336">
            <v>180</v>
          </cell>
          <cell r="F336">
            <v>14</v>
          </cell>
          <cell r="G336">
            <v>2.2000000000000002</v>
          </cell>
          <cell r="H336">
            <v>5</v>
          </cell>
          <cell r="I336">
            <v>14692</v>
          </cell>
          <cell r="L336">
            <v>0</v>
          </cell>
          <cell r="M336" t="str">
            <v>1x4/7</v>
          </cell>
          <cell r="N336">
            <v>10855.755555555555</v>
          </cell>
          <cell r="O336">
            <v>1795.6888888888893</v>
          </cell>
          <cell r="P336">
            <v>4081.1111111111113</v>
          </cell>
          <cell r="Q336">
            <v>0</v>
          </cell>
          <cell r="R336">
            <v>0</v>
          </cell>
          <cell r="S336">
            <v>0</v>
          </cell>
          <cell r="T336">
            <v>74675.769230769234</v>
          </cell>
          <cell r="U336">
            <v>91408.324786324782</v>
          </cell>
          <cell r="V336">
            <v>0</v>
          </cell>
        </row>
        <row r="337">
          <cell r="A337" t="str">
            <v>KTTRRH100T</v>
          </cell>
          <cell r="B337">
            <v>133</v>
          </cell>
          <cell r="C337" t="str">
            <v>Kích thông tâm RRH - 100T</v>
          </cell>
          <cell r="E337">
            <v>180</v>
          </cell>
          <cell r="F337">
            <v>14</v>
          </cell>
          <cell r="G337">
            <v>2.2000000000000002</v>
          </cell>
          <cell r="H337">
            <v>5</v>
          </cell>
          <cell r="I337">
            <v>61303</v>
          </cell>
          <cell r="L337">
            <v>0</v>
          </cell>
          <cell r="M337" t="str">
            <v>1x4/7</v>
          </cell>
          <cell r="N337">
            <v>45296.105555555565</v>
          </cell>
          <cell r="O337">
            <v>7492.5888888888903</v>
          </cell>
          <cell r="P337">
            <v>17028.611111111109</v>
          </cell>
          <cell r="Q337">
            <v>0</v>
          </cell>
          <cell r="R337">
            <v>0</v>
          </cell>
          <cell r="S337">
            <v>0</v>
          </cell>
          <cell r="T337">
            <v>74675.769230769234</v>
          </cell>
          <cell r="U337">
            <v>144493.07478632481</v>
          </cell>
          <cell r="V337">
            <v>0</v>
          </cell>
        </row>
        <row r="338">
          <cell r="A338" t="str">
            <v>KTTRRH300T</v>
          </cell>
          <cell r="B338">
            <v>134</v>
          </cell>
          <cell r="C338" t="str">
            <v>Kích thông tâm RRH - 300T</v>
          </cell>
          <cell r="E338">
            <v>180</v>
          </cell>
          <cell r="F338">
            <v>14</v>
          </cell>
          <cell r="G338">
            <v>2.2000000000000002</v>
          </cell>
          <cell r="H338">
            <v>5</v>
          </cell>
          <cell r="I338">
            <v>194831</v>
          </cell>
          <cell r="L338">
            <v>0</v>
          </cell>
          <cell r="M338" t="str">
            <v>1x4/7</v>
          </cell>
          <cell r="N338">
            <v>143958.46111111116</v>
          </cell>
          <cell r="O338">
            <v>23812.677777777779</v>
          </cell>
          <cell r="P338">
            <v>54119.722222222234</v>
          </cell>
          <cell r="Q338">
            <v>0</v>
          </cell>
          <cell r="R338">
            <v>0</v>
          </cell>
          <cell r="S338">
            <v>0</v>
          </cell>
          <cell r="T338">
            <v>74675.769230769234</v>
          </cell>
          <cell r="U338">
            <v>296566.63034188043</v>
          </cell>
          <cell r="V338">
            <v>0</v>
          </cell>
        </row>
        <row r="339">
          <cell r="C339" t="str">
            <v>Máy luồn cáp - công suất:</v>
          </cell>
          <cell r="L339">
            <v>0</v>
          </cell>
          <cell r="V339">
            <v>0</v>
          </cell>
        </row>
        <row r="340">
          <cell r="A340" t="str">
            <v>MLC15KW</v>
          </cell>
          <cell r="B340">
            <v>128</v>
          </cell>
          <cell r="C340" t="str">
            <v>Máy luồn cáp 15Kw</v>
          </cell>
          <cell r="D340" t="str">
            <v>ca</v>
          </cell>
          <cell r="E340">
            <v>220</v>
          </cell>
          <cell r="F340">
            <v>10</v>
          </cell>
          <cell r="G340">
            <v>2.2000000000000002</v>
          </cell>
          <cell r="H340">
            <v>5</v>
          </cell>
          <cell r="I340">
            <v>72960</v>
          </cell>
          <cell r="J340">
            <v>27</v>
          </cell>
          <cell r="K340" t="str">
            <v>Kwh</v>
          </cell>
          <cell r="L340">
            <v>336219.34499999997</v>
          </cell>
          <cell r="M340" t="str">
            <v>1x4/7</v>
          </cell>
          <cell r="N340">
            <v>31505.454545454548</v>
          </cell>
          <cell r="O340">
            <v>7296.0000000000009</v>
          </cell>
          <cell r="P340">
            <v>16581.81818181818</v>
          </cell>
          <cell r="Q340">
            <v>24165</v>
          </cell>
          <cell r="R340">
            <v>1691.5500000000002</v>
          </cell>
          <cell r="S340">
            <v>25856.55</v>
          </cell>
          <cell r="T340">
            <v>74675.769230769234</v>
          </cell>
          <cell r="U340">
            <v>155915.59195804197</v>
          </cell>
          <cell r="V340">
            <v>336219.34499999997</v>
          </cell>
          <cell r="W340">
            <v>306420</v>
          </cell>
        </row>
        <row r="341">
          <cell r="C341" t="str">
            <v>Trạm bơm dầu áp lực - công suất:</v>
          </cell>
          <cell r="L341">
            <v>0</v>
          </cell>
          <cell r="V341">
            <v>0</v>
          </cell>
        </row>
        <row r="342">
          <cell r="A342" t="str">
            <v>TBDAL40MPA</v>
          </cell>
          <cell r="B342">
            <v>129</v>
          </cell>
          <cell r="C342" t="str">
            <v>Trạm bơm dầu áp lực 40MPa (HCP-400)</v>
          </cell>
          <cell r="D342" t="str">
            <v>ca</v>
          </cell>
          <cell r="E342">
            <v>180</v>
          </cell>
          <cell r="F342">
            <v>20</v>
          </cell>
          <cell r="G342">
            <v>6.5</v>
          </cell>
          <cell r="H342">
            <v>5</v>
          </cell>
          <cell r="I342">
            <v>15000</v>
          </cell>
          <cell r="J342">
            <v>13.65</v>
          </cell>
          <cell r="K342" t="str">
            <v>Kwh</v>
          </cell>
          <cell r="L342">
            <v>0</v>
          </cell>
          <cell r="M342" t="str">
            <v>1x4/7</v>
          </cell>
          <cell r="N342">
            <v>15833.333333333334</v>
          </cell>
          <cell r="O342">
            <v>5416.666666666667</v>
          </cell>
          <cell r="P342">
            <v>4166.666666666667</v>
          </cell>
          <cell r="Q342">
            <v>12216.75</v>
          </cell>
          <cell r="R342">
            <v>855.17250000000013</v>
          </cell>
          <cell r="S342">
            <v>13071.922500000001</v>
          </cell>
          <cell r="T342">
            <v>74675.769230769234</v>
          </cell>
          <cell r="U342">
            <v>113164.35839743591</v>
          </cell>
          <cell r="V342">
            <v>0</v>
          </cell>
        </row>
        <row r="343">
          <cell r="A343" t="str">
            <v>TBDAL50MPA</v>
          </cell>
          <cell r="B343">
            <v>130</v>
          </cell>
          <cell r="C343" t="str">
            <v>Trạm bơm dầu áp lực 50MPa (ZB4-400)</v>
          </cell>
          <cell r="D343" t="str">
            <v>ca</v>
          </cell>
          <cell r="E343">
            <v>180</v>
          </cell>
          <cell r="F343">
            <v>20</v>
          </cell>
          <cell r="G343">
            <v>6.5</v>
          </cell>
          <cell r="H343">
            <v>5</v>
          </cell>
          <cell r="I343">
            <v>19000</v>
          </cell>
          <cell r="J343">
            <v>19.5</v>
          </cell>
          <cell r="K343" t="str">
            <v>Kwh</v>
          </cell>
          <cell r="L343">
            <v>0</v>
          </cell>
          <cell r="M343" t="str">
            <v>1x4/7</v>
          </cell>
          <cell r="N343">
            <v>20055.555555555558</v>
          </cell>
          <cell r="O343">
            <v>6861.1111111111113</v>
          </cell>
          <cell r="P343">
            <v>5277.7777777777774</v>
          </cell>
          <cell r="Q343">
            <v>17452.5</v>
          </cell>
          <cell r="R343">
            <v>1221.6750000000002</v>
          </cell>
          <cell r="S343">
            <v>18674.174999999999</v>
          </cell>
          <cell r="T343">
            <v>74675.769230769234</v>
          </cell>
          <cell r="U343">
            <v>125544.38867521368</v>
          </cell>
          <cell r="V343">
            <v>0</v>
          </cell>
        </row>
        <row r="344">
          <cell r="C344" t="str">
            <v>Xe nâng hàng - sức nâng:</v>
          </cell>
          <cell r="L344">
            <v>0</v>
          </cell>
          <cell r="V344">
            <v>0</v>
          </cell>
        </row>
        <row r="345">
          <cell r="A345" t="str">
            <v>XNH1,5T</v>
          </cell>
          <cell r="B345">
            <v>131</v>
          </cell>
          <cell r="C345" t="str">
            <v>Xe nâng hàng 1,5T</v>
          </cell>
          <cell r="D345" t="str">
            <v>ca</v>
          </cell>
          <cell r="E345">
            <v>240</v>
          </cell>
          <cell r="F345">
            <v>17</v>
          </cell>
          <cell r="G345">
            <v>3.74</v>
          </cell>
          <cell r="H345">
            <v>5</v>
          </cell>
          <cell r="I345">
            <v>120510</v>
          </cell>
          <cell r="J345">
            <v>7.92</v>
          </cell>
          <cell r="K345" t="str">
            <v>lítdiezel</v>
          </cell>
          <cell r="L345">
            <v>0</v>
          </cell>
          <cell r="M345" t="str">
            <v>1x4/7</v>
          </cell>
          <cell r="N345">
            <v>81093.187500000015</v>
          </cell>
          <cell r="O345">
            <v>18779.475000000002</v>
          </cell>
          <cell r="P345">
            <v>25106.25</v>
          </cell>
          <cell r="Q345">
            <v>62385.681599999996</v>
          </cell>
          <cell r="R345">
            <v>3119.2840799999999</v>
          </cell>
          <cell r="S345">
            <v>65504.965679999994</v>
          </cell>
          <cell r="T345">
            <v>74675.769230769234</v>
          </cell>
          <cell r="U345">
            <v>265159.64741076925</v>
          </cell>
          <cell r="V345">
            <v>0</v>
          </cell>
        </row>
        <row r="346">
          <cell r="A346" t="str">
            <v>XNH2T</v>
          </cell>
          <cell r="B346">
            <v>132</v>
          </cell>
          <cell r="C346" t="str">
            <v>Xe nâng hàng 2T</v>
          </cell>
          <cell r="D346" t="str">
            <v>ca</v>
          </cell>
          <cell r="E346">
            <v>240</v>
          </cell>
          <cell r="F346">
            <v>16</v>
          </cell>
          <cell r="G346">
            <v>3.52</v>
          </cell>
          <cell r="H346">
            <v>5</v>
          </cell>
          <cell r="I346">
            <v>138580</v>
          </cell>
          <cell r="J346">
            <v>9</v>
          </cell>
          <cell r="K346" t="str">
            <v>lítdiezel</v>
          </cell>
          <cell r="L346">
            <v>0</v>
          </cell>
          <cell r="M346" t="str">
            <v>1x4/7</v>
          </cell>
          <cell r="N346">
            <v>87767.333333333328</v>
          </cell>
          <cell r="O346">
            <v>20325.066666666669</v>
          </cell>
          <cell r="P346">
            <v>28870.833333333332</v>
          </cell>
          <cell r="Q346">
            <v>70892.819999999992</v>
          </cell>
          <cell r="R346">
            <v>3544.6409999999996</v>
          </cell>
          <cell r="S346">
            <v>74437.460999999996</v>
          </cell>
          <cell r="T346">
            <v>74675.769230769234</v>
          </cell>
          <cell r="U346">
            <v>286076.4635641026</v>
          </cell>
          <cell r="V346">
            <v>0</v>
          </cell>
        </row>
        <row r="347">
          <cell r="A347" t="str">
            <v>XNH3T</v>
          </cell>
          <cell r="B347">
            <v>133</v>
          </cell>
          <cell r="C347" t="str">
            <v>Xe nâng hàng 3T</v>
          </cell>
          <cell r="D347" t="str">
            <v>ca</v>
          </cell>
          <cell r="E347">
            <v>240</v>
          </cell>
          <cell r="F347">
            <v>16</v>
          </cell>
          <cell r="G347">
            <v>3.52</v>
          </cell>
          <cell r="H347">
            <v>5</v>
          </cell>
          <cell r="I347">
            <v>173040</v>
          </cell>
          <cell r="J347">
            <v>10.08</v>
          </cell>
          <cell r="K347" t="str">
            <v>lítdiezel</v>
          </cell>
          <cell r="L347">
            <v>0</v>
          </cell>
          <cell r="M347" t="str">
            <v>1x4/7</v>
          </cell>
          <cell r="N347">
            <v>109592.00000000001</v>
          </cell>
          <cell r="O347">
            <v>25379.200000000004</v>
          </cell>
          <cell r="P347">
            <v>36050</v>
          </cell>
          <cell r="Q347">
            <v>79399.958400000003</v>
          </cell>
          <cell r="R347">
            <v>3969.9979200000002</v>
          </cell>
          <cell r="S347">
            <v>83369.956319999998</v>
          </cell>
          <cell r="T347">
            <v>74675.769230769234</v>
          </cell>
          <cell r="U347">
            <v>329066.92555076926</v>
          </cell>
          <cell r="V347">
            <v>0</v>
          </cell>
        </row>
        <row r="348">
          <cell r="A348" t="str">
            <v>XNH3,2T</v>
          </cell>
          <cell r="B348">
            <v>134</v>
          </cell>
          <cell r="C348" t="str">
            <v>Xe nâng hàng 3,2T</v>
          </cell>
          <cell r="D348" t="str">
            <v>ca</v>
          </cell>
          <cell r="E348">
            <v>240</v>
          </cell>
          <cell r="F348">
            <v>16</v>
          </cell>
          <cell r="G348">
            <v>3.52</v>
          </cell>
          <cell r="H348">
            <v>5</v>
          </cell>
          <cell r="I348">
            <v>190400</v>
          </cell>
          <cell r="J348">
            <v>11.52</v>
          </cell>
          <cell r="K348" t="str">
            <v>lítdiezel</v>
          </cell>
          <cell r="L348">
            <v>0</v>
          </cell>
          <cell r="M348" t="str">
            <v>1x4/7</v>
          </cell>
          <cell r="N348">
            <v>120586.66666666666</v>
          </cell>
          <cell r="O348">
            <v>27925.333333333336</v>
          </cell>
          <cell r="P348">
            <v>39666.666666666664</v>
          </cell>
          <cell r="Q348">
            <v>90742.809599999993</v>
          </cell>
          <cell r="R348">
            <v>4537.14048</v>
          </cell>
          <cell r="S348">
            <v>95279.950079999995</v>
          </cell>
          <cell r="T348">
            <v>74675.769230769234</v>
          </cell>
          <cell r="U348">
            <v>358134.38597743592</v>
          </cell>
          <cell r="V348">
            <v>0</v>
          </cell>
        </row>
        <row r="349">
          <cell r="A349" t="str">
            <v>XNH3,5T</v>
          </cell>
          <cell r="B349">
            <v>135</v>
          </cell>
          <cell r="C349" t="str">
            <v>Xe nâng hàng 3,5T</v>
          </cell>
          <cell r="D349" t="str">
            <v>ca</v>
          </cell>
          <cell r="E349">
            <v>240</v>
          </cell>
          <cell r="F349">
            <v>16</v>
          </cell>
          <cell r="G349">
            <v>3.52</v>
          </cell>
          <cell r="H349">
            <v>5</v>
          </cell>
          <cell r="I349">
            <v>213731</v>
          </cell>
          <cell r="J349">
            <v>14.4</v>
          </cell>
          <cell r="K349" t="str">
            <v>lítdiezel</v>
          </cell>
          <cell r="L349">
            <v>0</v>
          </cell>
          <cell r="M349" t="str">
            <v>1x4/7</v>
          </cell>
          <cell r="N349">
            <v>135362.96666666667</v>
          </cell>
          <cell r="O349">
            <v>31347.213333333333</v>
          </cell>
          <cell r="P349">
            <v>44527.291666666672</v>
          </cell>
          <cell r="Q349">
            <v>113428.512</v>
          </cell>
          <cell r="R349">
            <v>5671.4256000000005</v>
          </cell>
          <cell r="S349">
            <v>119099.9376</v>
          </cell>
          <cell r="T349">
            <v>74675.769230769234</v>
          </cell>
          <cell r="U349">
            <v>405013.17849743593</v>
          </cell>
          <cell r="V349">
            <v>0</v>
          </cell>
        </row>
        <row r="350">
          <cell r="A350" t="str">
            <v>XNH5T</v>
          </cell>
          <cell r="B350">
            <v>136</v>
          </cell>
          <cell r="C350" t="str">
            <v>Xe nâng hàng 5T</v>
          </cell>
          <cell r="D350" t="str">
            <v>ca</v>
          </cell>
          <cell r="E350">
            <v>240</v>
          </cell>
          <cell r="F350">
            <v>14</v>
          </cell>
          <cell r="G350">
            <v>3.08</v>
          </cell>
          <cell r="H350">
            <v>5</v>
          </cell>
          <cell r="I350">
            <v>280476</v>
          </cell>
          <cell r="J350">
            <v>16.2</v>
          </cell>
          <cell r="K350" t="str">
            <v>lítdiezel</v>
          </cell>
          <cell r="L350">
            <v>476842.90499999997</v>
          </cell>
          <cell r="M350" t="str">
            <v>1x4/7</v>
          </cell>
          <cell r="N350">
            <v>155430.45000000001</v>
          </cell>
          <cell r="O350">
            <v>35994.42</v>
          </cell>
          <cell r="P350">
            <v>58432.500000000007</v>
          </cell>
          <cell r="Q350">
            <v>127607.07599999999</v>
          </cell>
          <cell r="R350">
            <v>6380.3537999999999</v>
          </cell>
          <cell r="S350">
            <v>133987.42979999998</v>
          </cell>
          <cell r="T350">
            <v>74675.769230769234</v>
          </cell>
          <cell r="U350">
            <v>458520.56903076923</v>
          </cell>
          <cell r="V350">
            <v>476842.90499999997</v>
          </cell>
          <cell r="W350">
            <v>434580</v>
          </cell>
        </row>
        <row r="351">
          <cell r="C351" t="str">
            <v>Máy nâng phục vụ thi công hầm - sức nâng:</v>
          </cell>
          <cell r="L351">
            <v>0</v>
          </cell>
          <cell r="V351">
            <v>0</v>
          </cell>
        </row>
        <row r="352">
          <cell r="A352" t="str">
            <v>MNTL-135CV</v>
          </cell>
          <cell r="B352">
            <v>131</v>
          </cell>
          <cell r="C352" t="str">
            <v>Máy nâng phục vụ thi công hầm 135cv</v>
          </cell>
          <cell r="D352" t="str">
            <v>ca</v>
          </cell>
          <cell r="E352">
            <v>240</v>
          </cell>
          <cell r="F352">
            <v>14</v>
          </cell>
          <cell r="G352">
            <v>3.08</v>
          </cell>
          <cell r="H352">
            <v>6</v>
          </cell>
          <cell r="I352">
            <v>524598</v>
          </cell>
          <cell r="J352">
            <v>44.55</v>
          </cell>
          <cell r="K352" t="str">
            <v>lítdiezel</v>
          </cell>
          <cell r="L352">
            <v>802214.83650000009</v>
          </cell>
          <cell r="M352" t="str">
            <v>1x4/7</v>
          </cell>
          <cell r="N352">
            <v>290714.72499999998</v>
          </cell>
          <cell r="O352">
            <v>67323.41</v>
          </cell>
          <cell r="P352">
            <v>131149.49999999997</v>
          </cell>
          <cell r="Q352">
            <v>350919.45899999997</v>
          </cell>
          <cell r="R352">
            <v>17545.972949999999</v>
          </cell>
          <cell r="S352">
            <v>368465.43195</v>
          </cell>
          <cell r="T352">
            <v>74675.769230769234</v>
          </cell>
          <cell r="U352">
            <v>932328.83618076926</v>
          </cell>
          <cell r="V352">
            <v>802214.83650000009</v>
          </cell>
          <cell r="W352">
            <v>731114</v>
          </cell>
        </row>
        <row r="353">
          <cell r="C353" t="str">
            <v>Máy trộn bê tông - dung tích:</v>
          </cell>
          <cell r="L353">
            <v>0</v>
          </cell>
          <cell r="V353">
            <v>0</v>
          </cell>
        </row>
        <row r="354">
          <cell r="A354" t="str">
            <v>MTBT100lít</v>
          </cell>
          <cell r="B354">
            <v>132</v>
          </cell>
          <cell r="C354" t="str">
            <v>Máy trộn bêtông 100lít</v>
          </cell>
          <cell r="D354" t="str">
            <v>ca</v>
          </cell>
          <cell r="E354">
            <v>110</v>
          </cell>
          <cell r="F354">
            <v>20</v>
          </cell>
          <cell r="G354">
            <v>6.5</v>
          </cell>
          <cell r="H354">
            <v>5</v>
          </cell>
          <cell r="I354">
            <v>10320</v>
          </cell>
          <cell r="J354">
            <v>6.72</v>
          </cell>
          <cell r="K354" t="str">
            <v>Kwh</v>
          </cell>
          <cell r="L354">
            <v>97531.260750000001</v>
          </cell>
          <cell r="M354" t="str">
            <v>1x3/7</v>
          </cell>
          <cell r="N354">
            <v>17825.454545454548</v>
          </cell>
          <cell r="O354">
            <v>6098.1818181818189</v>
          </cell>
          <cell r="P354">
            <v>4690.909090909091</v>
          </cell>
          <cell r="Q354">
            <v>6014.4</v>
          </cell>
          <cell r="R354">
            <v>421.00800000000004</v>
          </cell>
          <cell r="S354">
            <v>6435.4079999999994</v>
          </cell>
          <cell r="T354">
            <v>65952.692307692312</v>
          </cell>
          <cell r="U354">
            <v>101002.64576223778</v>
          </cell>
          <cell r="V354">
            <v>97531.260750000001</v>
          </cell>
          <cell r="W354">
            <v>88887</v>
          </cell>
        </row>
        <row r="355">
          <cell r="A355" t="str">
            <v>MTBT150lít</v>
          </cell>
          <cell r="B355">
            <v>133</v>
          </cell>
          <cell r="C355" t="str">
            <v>Máy trộn bêtông 150lít</v>
          </cell>
          <cell r="D355" t="str">
            <v>ca</v>
          </cell>
          <cell r="E355">
            <v>110</v>
          </cell>
          <cell r="F355">
            <v>20</v>
          </cell>
          <cell r="G355">
            <v>6.5</v>
          </cell>
          <cell r="H355">
            <v>5</v>
          </cell>
          <cell r="I355">
            <v>13200</v>
          </cell>
          <cell r="J355">
            <v>8.4</v>
          </cell>
          <cell r="K355" t="str">
            <v>Kwh</v>
          </cell>
          <cell r="L355">
            <v>0</v>
          </cell>
          <cell r="M355" t="str">
            <v>1x3/7</v>
          </cell>
          <cell r="N355">
            <v>22800</v>
          </cell>
          <cell r="O355">
            <v>7800</v>
          </cell>
          <cell r="P355">
            <v>6000</v>
          </cell>
          <cell r="Q355">
            <v>7518</v>
          </cell>
          <cell r="R355">
            <v>526.2600000000001</v>
          </cell>
          <cell r="S355">
            <v>8044.26</v>
          </cell>
          <cell r="T355">
            <v>65952.692307692312</v>
          </cell>
          <cell r="U355">
            <v>110596.95230769232</v>
          </cell>
          <cell r="V355">
            <v>0</v>
          </cell>
        </row>
        <row r="356">
          <cell r="A356" t="str">
            <v>MTBT200lít</v>
          </cell>
          <cell r="B356">
            <v>134</v>
          </cell>
          <cell r="C356" t="str">
            <v>Máy trộn bêtông 200lít</v>
          </cell>
          <cell r="D356" t="str">
            <v>ca</v>
          </cell>
          <cell r="E356">
            <v>110</v>
          </cell>
          <cell r="F356">
            <v>20</v>
          </cell>
          <cell r="G356">
            <v>6.5</v>
          </cell>
          <cell r="H356">
            <v>5</v>
          </cell>
          <cell r="I356">
            <v>14580</v>
          </cell>
          <cell r="J356">
            <v>9.6</v>
          </cell>
          <cell r="K356" t="str">
            <v>Kwh</v>
          </cell>
          <cell r="L356">
            <v>0</v>
          </cell>
          <cell r="M356" t="str">
            <v>1x3/7</v>
          </cell>
          <cell r="N356">
            <v>25183.636363636368</v>
          </cell>
          <cell r="O356">
            <v>8615.454545454546</v>
          </cell>
          <cell r="P356">
            <v>6627.272727272727</v>
          </cell>
          <cell r="Q356">
            <v>8592</v>
          </cell>
          <cell r="R356">
            <v>601.44000000000005</v>
          </cell>
          <cell r="S356">
            <v>9193.44</v>
          </cell>
          <cell r="T356">
            <v>65952.692307692312</v>
          </cell>
          <cell r="U356">
            <v>115572.49594405596</v>
          </cell>
          <cell r="V356">
            <v>0</v>
          </cell>
        </row>
        <row r="357">
          <cell r="A357" t="str">
            <v>MTBT250lít</v>
          </cell>
          <cell r="B357">
            <v>132</v>
          </cell>
          <cell r="C357" t="str">
            <v>Máy trộn bêtông 250lít</v>
          </cell>
          <cell r="D357" t="str">
            <v>ca</v>
          </cell>
          <cell r="E357">
            <v>110</v>
          </cell>
          <cell r="F357">
            <v>20</v>
          </cell>
          <cell r="G357">
            <v>6.5</v>
          </cell>
          <cell r="H357">
            <v>5</v>
          </cell>
          <cell r="I357">
            <v>19505</v>
          </cell>
          <cell r="J357">
            <v>10.8</v>
          </cell>
          <cell r="K357" t="str">
            <v>Kwh</v>
          </cell>
          <cell r="L357">
            <v>161014.85399999999</v>
          </cell>
          <cell r="M357" t="str">
            <v>1x3/7</v>
          </cell>
          <cell r="N357">
            <v>33690.454545454551</v>
          </cell>
          <cell r="O357">
            <v>11525.681818181818</v>
          </cell>
          <cell r="P357">
            <v>8865.9090909090901</v>
          </cell>
          <cell r="Q357">
            <v>9666</v>
          </cell>
          <cell r="R357">
            <v>676.62000000000012</v>
          </cell>
          <cell r="S357">
            <v>10342.620000000001</v>
          </cell>
          <cell r="T357">
            <v>65952.692307692312</v>
          </cell>
          <cell r="U357">
            <v>130377.35776223778</v>
          </cell>
          <cell r="V357">
            <v>161014.85399999999</v>
          </cell>
          <cell r="W357">
            <v>146744</v>
          </cell>
        </row>
        <row r="358">
          <cell r="A358" t="str">
            <v>MTBT425lít</v>
          </cell>
          <cell r="B358">
            <v>133</v>
          </cell>
          <cell r="C358" t="str">
            <v>Máy trộn bêtông 425lít</v>
          </cell>
          <cell r="D358" t="str">
            <v>ca</v>
          </cell>
          <cell r="E358">
            <v>110</v>
          </cell>
          <cell r="F358">
            <v>20</v>
          </cell>
          <cell r="G358">
            <v>6.5</v>
          </cell>
          <cell r="H358">
            <v>5</v>
          </cell>
          <cell r="I358">
            <v>34992</v>
          </cell>
          <cell r="J358">
            <v>24</v>
          </cell>
          <cell r="K358" t="str">
            <v>Kwh</v>
          </cell>
          <cell r="L358">
            <v>0</v>
          </cell>
          <cell r="M358" t="str">
            <v>1x4/7</v>
          </cell>
          <cell r="N358">
            <v>60440.727272727279</v>
          </cell>
          <cell r="O358">
            <v>20677.090909090908</v>
          </cell>
          <cell r="P358">
            <v>15905.454545454548</v>
          </cell>
          <cell r="Q358">
            <v>21480</v>
          </cell>
          <cell r="R358">
            <v>1503.6000000000001</v>
          </cell>
          <cell r="S358">
            <v>22983.599999999999</v>
          </cell>
          <cell r="T358">
            <v>74675.769230769234</v>
          </cell>
          <cell r="U358">
            <v>194682.64195804199</v>
          </cell>
          <cell r="V358">
            <v>0</v>
          </cell>
        </row>
        <row r="359">
          <cell r="A359" t="str">
            <v>MTBT500lít</v>
          </cell>
          <cell r="B359">
            <v>134</v>
          </cell>
          <cell r="C359" t="str">
            <v>Máy trộn bêtông 500lít</v>
          </cell>
          <cell r="D359" t="str">
            <v>ca</v>
          </cell>
          <cell r="E359">
            <v>140</v>
          </cell>
          <cell r="F359">
            <v>20</v>
          </cell>
          <cell r="G359">
            <v>6.5</v>
          </cell>
          <cell r="H359">
            <v>5</v>
          </cell>
          <cell r="I359">
            <v>44955</v>
          </cell>
          <cell r="J359">
            <v>33.6</v>
          </cell>
          <cell r="K359" t="str">
            <v>Kwh</v>
          </cell>
          <cell r="L359">
            <v>217078.84274999998</v>
          </cell>
          <cell r="M359" t="str">
            <v>1x4/7</v>
          </cell>
          <cell r="N359">
            <v>61010.357142857145</v>
          </cell>
          <cell r="O359">
            <v>20871.96428571429</v>
          </cell>
          <cell r="P359">
            <v>16055.357142857143</v>
          </cell>
          <cell r="Q359">
            <v>30072</v>
          </cell>
          <cell r="R359">
            <v>2105.0400000000004</v>
          </cell>
          <cell r="S359">
            <v>32177.040000000001</v>
          </cell>
          <cell r="T359">
            <v>74675.769230769234</v>
          </cell>
          <cell r="U359">
            <v>204790.48780219781</v>
          </cell>
          <cell r="V359">
            <v>217078.84274999998</v>
          </cell>
          <cell r="W359">
            <v>197839</v>
          </cell>
        </row>
        <row r="360">
          <cell r="A360" t="str">
            <v>MTBT800lít</v>
          </cell>
          <cell r="B360">
            <v>135</v>
          </cell>
          <cell r="C360" t="str">
            <v>Máy trộn bêtông 800lít</v>
          </cell>
          <cell r="D360" t="str">
            <v>ca</v>
          </cell>
          <cell r="E360">
            <v>140</v>
          </cell>
          <cell r="F360">
            <v>20</v>
          </cell>
          <cell r="G360">
            <v>6.5</v>
          </cell>
          <cell r="H360">
            <v>5</v>
          </cell>
          <cell r="I360">
            <v>60750</v>
          </cell>
          <cell r="J360">
            <v>60</v>
          </cell>
          <cell r="K360" t="str">
            <v>Kwh</v>
          </cell>
          <cell r="L360">
            <v>0</v>
          </cell>
          <cell r="M360" t="str">
            <v>1x4/7</v>
          </cell>
          <cell r="N360">
            <v>82446.428571428565</v>
          </cell>
          <cell r="O360">
            <v>28205.357142857141</v>
          </cell>
          <cell r="P360">
            <v>21696.428571428572</v>
          </cell>
          <cell r="Q360">
            <v>53700</v>
          </cell>
          <cell r="R360">
            <v>3759.0000000000005</v>
          </cell>
          <cell r="S360">
            <v>57459</v>
          </cell>
          <cell r="T360">
            <v>74675.769230769234</v>
          </cell>
          <cell r="U360">
            <v>264482.98351648351</v>
          </cell>
          <cell r="V360">
            <v>0</v>
          </cell>
        </row>
        <row r="361">
          <cell r="A361" t="str">
            <v>MTBT1150lít</v>
          </cell>
          <cell r="B361">
            <v>136</v>
          </cell>
          <cell r="C361" t="str">
            <v>Máy trộn bêtông 1150lít</v>
          </cell>
          <cell r="D361" t="str">
            <v>ca</v>
          </cell>
          <cell r="E361">
            <v>140</v>
          </cell>
          <cell r="F361">
            <v>20</v>
          </cell>
          <cell r="G361">
            <v>6.3</v>
          </cell>
          <cell r="H361">
            <v>5</v>
          </cell>
          <cell r="I361">
            <v>77112</v>
          </cell>
          <cell r="J361">
            <v>72</v>
          </cell>
          <cell r="K361" t="str">
            <v>Kwh</v>
          </cell>
          <cell r="L361">
            <v>0</v>
          </cell>
          <cell r="M361" t="str">
            <v>1x4/7</v>
          </cell>
          <cell r="N361">
            <v>104651.99999999999</v>
          </cell>
          <cell r="O361">
            <v>34700.400000000001</v>
          </cell>
          <cell r="P361">
            <v>27540.000000000004</v>
          </cell>
          <cell r="Q361">
            <v>64440</v>
          </cell>
          <cell r="R361">
            <v>4510.8</v>
          </cell>
          <cell r="S361">
            <v>68950.8</v>
          </cell>
          <cell r="T361">
            <v>74675.769230769234</v>
          </cell>
          <cell r="U361">
            <v>310518.96923076926</v>
          </cell>
          <cell r="V361">
            <v>0</v>
          </cell>
        </row>
        <row r="362">
          <cell r="A362" t="str">
            <v>MTBT1600lít</v>
          </cell>
          <cell r="B362">
            <v>137</v>
          </cell>
          <cell r="C362" t="str">
            <v>Máy trộn bêtông 1600lít</v>
          </cell>
          <cell r="D362" t="str">
            <v>ca</v>
          </cell>
          <cell r="E362">
            <v>140</v>
          </cell>
          <cell r="F362">
            <v>20</v>
          </cell>
          <cell r="G362">
            <v>6.3</v>
          </cell>
          <cell r="H362">
            <v>5</v>
          </cell>
          <cell r="I362">
            <v>105827</v>
          </cell>
          <cell r="J362">
            <v>96</v>
          </cell>
          <cell r="K362" t="str">
            <v>Kwh</v>
          </cell>
          <cell r="L362">
            <v>0</v>
          </cell>
          <cell r="M362" t="str">
            <v>1x4/7</v>
          </cell>
          <cell r="N362">
            <v>143622.35714285713</v>
          </cell>
          <cell r="O362">
            <v>47622.15</v>
          </cell>
          <cell r="P362">
            <v>37795.357142857145</v>
          </cell>
          <cell r="Q362">
            <v>85920</v>
          </cell>
          <cell r="R362">
            <v>6014.4000000000005</v>
          </cell>
          <cell r="S362">
            <v>91934.399999999994</v>
          </cell>
          <cell r="T362">
            <v>74675.769230769234</v>
          </cell>
          <cell r="U362">
            <v>395650.0335164835</v>
          </cell>
          <cell r="V362">
            <v>0</v>
          </cell>
        </row>
        <row r="363">
          <cell r="C363" t="str">
            <v>Máy trộn vữa - dung tích:</v>
          </cell>
          <cell r="L363">
            <v>0</v>
          </cell>
          <cell r="V363">
            <v>0</v>
          </cell>
        </row>
        <row r="364">
          <cell r="A364" t="str">
            <v>MTV80lít</v>
          </cell>
          <cell r="B364">
            <v>133</v>
          </cell>
          <cell r="C364" t="str">
            <v>Máy trộn vữa 80lít</v>
          </cell>
          <cell r="D364" t="str">
            <v>ca</v>
          </cell>
          <cell r="E364">
            <v>120</v>
          </cell>
          <cell r="F364">
            <v>20</v>
          </cell>
          <cell r="G364">
            <v>6.8</v>
          </cell>
          <cell r="H364">
            <v>5</v>
          </cell>
          <cell r="I364">
            <v>8250</v>
          </cell>
          <cell r="J364">
            <v>5.28</v>
          </cell>
          <cell r="K364" t="str">
            <v>Kwh</v>
          </cell>
          <cell r="L364">
            <v>82706.316000000006</v>
          </cell>
          <cell r="M364" t="str">
            <v>1x3/7</v>
          </cell>
          <cell r="N364">
            <v>13750</v>
          </cell>
          <cell r="O364">
            <v>4675</v>
          </cell>
          <cell r="P364">
            <v>3437.5</v>
          </cell>
          <cell r="Q364">
            <v>4725.6000000000004</v>
          </cell>
          <cell r="R364">
            <v>330.79200000000003</v>
          </cell>
          <cell r="S364">
            <v>5056.3920000000007</v>
          </cell>
          <cell r="T364">
            <v>65952.692307692312</v>
          </cell>
          <cell r="U364">
            <v>92871.584307692305</v>
          </cell>
          <cell r="V364">
            <v>82706.316000000006</v>
          </cell>
          <cell r="W364">
            <v>75376</v>
          </cell>
        </row>
        <row r="365">
          <cell r="A365" t="str">
            <v>MTV110lít</v>
          </cell>
          <cell r="B365">
            <v>134</v>
          </cell>
          <cell r="C365" t="str">
            <v>Máy trộn vữa 110lít</v>
          </cell>
          <cell r="D365" t="str">
            <v>ca</v>
          </cell>
          <cell r="E365">
            <v>120</v>
          </cell>
          <cell r="F365">
            <v>20</v>
          </cell>
          <cell r="G365">
            <v>6.8</v>
          </cell>
          <cell r="H365">
            <v>5</v>
          </cell>
          <cell r="I365">
            <v>9500</v>
          </cell>
          <cell r="J365">
            <v>7.68</v>
          </cell>
          <cell r="K365" t="str">
            <v>Kwh</v>
          </cell>
          <cell r="L365">
            <v>0</v>
          </cell>
          <cell r="M365" t="str">
            <v>1x3/7</v>
          </cell>
          <cell r="N365">
            <v>15833.333333333334</v>
          </cell>
          <cell r="O365">
            <v>5383.333333333333</v>
          </cell>
          <cell r="P365">
            <v>3958.3333333333335</v>
          </cell>
          <cell r="Q365">
            <v>6873.5999999999995</v>
          </cell>
          <cell r="R365">
            <v>481.15199999999999</v>
          </cell>
          <cell r="S365">
            <v>7354.7519999999995</v>
          </cell>
          <cell r="T365">
            <v>65952.692307692312</v>
          </cell>
          <cell r="U365">
            <v>98482.44430769232</v>
          </cell>
          <cell r="V365">
            <v>0</v>
          </cell>
        </row>
        <row r="366">
          <cell r="A366" t="str">
            <v>MTV150lít</v>
          </cell>
          <cell r="B366">
            <v>135</v>
          </cell>
          <cell r="C366" t="str">
            <v>Máy trộn vữa 150lít</v>
          </cell>
          <cell r="D366" t="str">
            <v>ca</v>
          </cell>
          <cell r="E366">
            <v>120</v>
          </cell>
          <cell r="F366">
            <v>20</v>
          </cell>
          <cell r="G366">
            <v>6.8</v>
          </cell>
          <cell r="H366">
            <v>5</v>
          </cell>
          <cell r="I366">
            <v>11500</v>
          </cell>
          <cell r="J366">
            <v>8.4</v>
          </cell>
          <cell r="K366" t="str">
            <v>Kwh</v>
          </cell>
          <cell r="L366">
            <v>0</v>
          </cell>
          <cell r="M366" t="str">
            <v>1x3/7</v>
          </cell>
          <cell r="N366">
            <v>18208.333333333332</v>
          </cell>
          <cell r="O366">
            <v>6516.666666666667</v>
          </cell>
          <cell r="P366">
            <v>4791.666666666667</v>
          </cell>
          <cell r="Q366">
            <v>7518</v>
          </cell>
          <cell r="R366">
            <v>526.2600000000001</v>
          </cell>
          <cell r="S366">
            <v>8044.26</v>
          </cell>
          <cell r="T366">
            <v>65952.692307692312</v>
          </cell>
          <cell r="U366">
            <v>103513.61897435898</v>
          </cell>
          <cell r="V366">
            <v>0</v>
          </cell>
        </row>
        <row r="367">
          <cell r="A367" t="str">
            <v>MTV200lít</v>
          </cell>
          <cell r="B367">
            <v>136</v>
          </cell>
          <cell r="C367" t="str">
            <v>Máy trộn vữa 200lít</v>
          </cell>
          <cell r="D367" t="str">
            <v>ca</v>
          </cell>
          <cell r="E367">
            <v>120</v>
          </cell>
          <cell r="F367">
            <v>20</v>
          </cell>
          <cell r="G367">
            <v>6.8</v>
          </cell>
          <cell r="H367">
            <v>5</v>
          </cell>
          <cell r="I367">
            <v>13275</v>
          </cell>
          <cell r="J367">
            <v>9.6</v>
          </cell>
          <cell r="K367" t="str">
            <v>Kwh</v>
          </cell>
          <cell r="L367">
            <v>0</v>
          </cell>
          <cell r="M367" t="str">
            <v>1x3/7</v>
          </cell>
          <cell r="N367">
            <v>21018.75</v>
          </cell>
          <cell r="O367">
            <v>7522.5</v>
          </cell>
          <cell r="P367">
            <v>5531.25</v>
          </cell>
          <cell r="Q367">
            <v>8592</v>
          </cell>
          <cell r="R367">
            <v>601.44000000000005</v>
          </cell>
          <cell r="S367">
            <v>9193.44</v>
          </cell>
          <cell r="T367">
            <v>65952.692307692312</v>
          </cell>
          <cell r="U367">
            <v>109218.63230769231</v>
          </cell>
          <cell r="V367">
            <v>0</v>
          </cell>
        </row>
        <row r="368">
          <cell r="A368" t="str">
            <v>MTV250lít</v>
          </cell>
          <cell r="B368">
            <v>137</v>
          </cell>
          <cell r="C368" t="str">
            <v>Máy trộn vữa 250lít</v>
          </cell>
          <cell r="D368" t="str">
            <v>ca</v>
          </cell>
          <cell r="E368">
            <v>120</v>
          </cell>
          <cell r="F368">
            <v>20</v>
          </cell>
          <cell r="G368">
            <v>6.8</v>
          </cell>
          <cell r="H368">
            <v>5</v>
          </cell>
          <cell r="I368">
            <v>14844</v>
          </cell>
          <cell r="J368">
            <v>10.8</v>
          </cell>
          <cell r="K368" t="str">
            <v>Kwh</v>
          </cell>
          <cell r="L368">
            <v>0</v>
          </cell>
          <cell r="M368" t="str">
            <v>1x3/7</v>
          </cell>
          <cell r="N368">
            <v>23503</v>
          </cell>
          <cell r="O368">
            <v>8411.6</v>
          </cell>
          <cell r="P368">
            <v>6185</v>
          </cell>
          <cell r="Q368">
            <v>9666</v>
          </cell>
          <cell r="R368">
            <v>676.62000000000012</v>
          </cell>
          <cell r="S368">
            <v>10342.620000000001</v>
          </cell>
          <cell r="T368">
            <v>65952.692307692312</v>
          </cell>
          <cell r="U368">
            <v>114394.91230769231</v>
          </cell>
          <cell r="V368">
            <v>0</v>
          </cell>
        </row>
        <row r="369">
          <cell r="A369" t="str">
            <v>MTV325lít</v>
          </cell>
          <cell r="B369">
            <v>138</v>
          </cell>
          <cell r="C369" t="str">
            <v>Máy trộn vữa 325lít</v>
          </cell>
          <cell r="D369" t="str">
            <v>ca</v>
          </cell>
          <cell r="E369">
            <v>120</v>
          </cell>
          <cell r="F369">
            <v>20</v>
          </cell>
          <cell r="G369">
            <v>6.8</v>
          </cell>
          <cell r="H369">
            <v>5</v>
          </cell>
          <cell r="I369">
            <v>20869</v>
          </cell>
          <cell r="J369">
            <v>16.8</v>
          </cell>
          <cell r="K369" t="str">
            <v>Kwh</v>
          </cell>
          <cell r="L369">
            <v>0</v>
          </cell>
          <cell r="M369" t="str">
            <v>1x3/7</v>
          </cell>
          <cell r="N369">
            <v>33042.583333333336</v>
          </cell>
          <cell r="O369">
            <v>11825.766666666666</v>
          </cell>
          <cell r="P369">
            <v>8695.4166666666661</v>
          </cell>
          <cell r="Q369">
            <v>15036</v>
          </cell>
          <cell r="R369">
            <v>1052.5200000000002</v>
          </cell>
          <cell r="S369">
            <v>16088.52</v>
          </cell>
          <cell r="T369">
            <v>65952.692307692312</v>
          </cell>
          <cell r="U369">
            <v>135604.97897435899</v>
          </cell>
          <cell r="V369">
            <v>0</v>
          </cell>
        </row>
        <row r="370">
          <cell r="C370" t="str">
            <v>Trạm trộn bê tông - năng suất:</v>
          </cell>
          <cell r="L370">
            <v>0</v>
          </cell>
          <cell r="V370">
            <v>0</v>
          </cell>
        </row>
        <row r="371">
          <cell r="A371" t="str">
            <v>TTBT16m³/h</v>
          </cell>
          <cell r="B371">
            <v>138</v>
          </cell>
          <cell r="C371" t="str">
            <v>Trạm trộn bêtông 16m³/h</v>
          </cell>
          <cell r="D371" t="str">
            <v>ca</v>
          </cell>
          <cell r="E371">
            <v>220</v>
          </cell>
          <cell r="F371">
            <v>18</v>
          </cell>
          <cell r="G371">
            <v>5.8</v>
          </cell>
          <cell r="H371">
            <v>5</v>
          </cell>
          <cell r="I371">
            <v>595400</v>
          </cell>
          <cell r="J371">
            <v>92.4</v>
          </cell>
          <cell r="K371" t="str">
            <v>Kwh</v>
          </cell>
          <cell r="L371">
            <v>1162618.66875</v>
          </cell>
          <cell r="M371" t="str">
            <v>1x3/7+1x5/7</v>
          </cell>
          <cell r="N371">
            <v>462788.18181818177</v>
          </cell>
          <cell r="O371">
            <v>156969.09090909091</v>
          </cell>
          <cell r="P371">
            <v>135318.18181818182</v>
          </cell>
          <cell r="Q371">
            <v>82698</v>
          </cell>
          <cell r="R371">
            <v>5788.8600000000006</v>
          </cell>
          <cell r="S371">
            <v>88486.86</v>
          </cell>
          <cell r="T371">
            <v>151096.15384615384</v>
          </cell>
          <cell r="U371">
            <v>994658.46839160845</v>
          </cell>
          <cell r="V371">
            <v>1162618.66875</v>
          </cell>
          <cell r="W371">
            <v>1059575</v>
          </cell>
        </row>
        <row r="372">
          <cell r="A372" t="str">
            <v>TTBT20m³/h</v>
          </cell>
          <cell r="B372">
            <v>139</v>
          </cell>
          <cell r="C372" t="str">
            <v>Trạm trộn bêtông 20m³/h</v>
          </cell>
          <cell r="D372" t="str">
            <v>ca</v>
          </cell>
          <cell r="E372">
            <v>220</v>
          </cell>
          <cell r="F372">
            <v>18</v>
          </cell>
          <cell r="G372">
            <v>5.6</v>
          </cell>
          <cell r="H372">
            <v>5</v>
          </cell>
          <cell r="I372">
            <v>700500</v>
          </cell>
          <cell r="J372">
            <v>92.4</v>
          </cell>
          <cell r="K372" t="str">
            <v>Kwh</v>
          </cell>
          <cell r="L372">
            <v>0</v>
          </cell>
          <cell r="M372" t="str">
            <v>1x3/7+1x5/7</v>
          </cell>
          <cell r="N372">
            <v>544479.54545454553</v>
          </cell>
          <cell r="O372">
            <v>178309.09090909088</v>
          </cell>
          <cell r="P372">
            <v>159204.54545454544</v>
          </cell>
          <cell r="Q372">
            <v>82698</v>
          </cell>
          <cell r="R372">
            <v>5788.8600000000006</v>
          </cell>
          <cell r="S372">
            <v>88486.86</v>
          </cell>
          <cell r="T372">
            <v>151096.15384615384</v>
          </cell>
          <cell r="U372">
            <v>1121576.1956643357</v>
          </cell>
          <cell r="V372">
            <v>0</v>
          </cell>
        </row>
        <row r="373">
          <cell r="A373" t="str">
            <v>TTBT22m³/h</v>
          </cell>
          <cell r="B373">
            <v>140</v>
          </cell>
          <cell r="C373" t="str">
            <v>Trạm trộn bêtông 22 m³/h</v>
          </cell>
          <cell r="D373" t="str">
            <v>ca</v>
          </cell>
          <cell r="E373">
            <v>220</v>
          </cell>
          <cell r="F373">
            <v>18</v>
          </cell>
          <cell r="G373">
            <v>5.6</v>
          </cell>
          <cell r="H373">
            <v>5</v>
          </cell>
          <cell r="I373">
            <v>781990</v>
          </cell>
          <cell r="J373">
            <v>99</v>
          </cell>
          <cell r="K373" t="str">
            <v>Kwh</v>
          </cell>
          <cell r="L373">
            <v>1449982.9575</v>
          </cell>
          <cell r="M373" t="str">
            <v>1x3/7+1x5/7</v>
          </cell>
          <cell r="N373">
            <v>607819.50000000012</v>
          </cell>
          <cell r="O373">
            <v>199051.99999999997</v>
          </cell>
          <cell r="P373">
            <v>177725</v>
          </cell>
          <cell r="Q373">
            <v>88605</v>
          </cell>
          <cell r="R373">
            <v>6202.35</v>
          </cell>
          <cell r="S373">
            <v>94807.35</v>
          </cell>
          <cell r="T373">
            <v>151096.15384615384</v>
          </cell>
          <cell r="U373">
            <v>1230500.0038461538</v>
          </cell>
          <cell r="V373">
            <v>1449982.9575</v>
          </cell>
          <cell r="W373">
            <v>1321470</v>
          </cell>
        </row>
        <row r="374">
          <cell r="A374" t="str">
            <v>TTBT25m³/h</v>
          </cell>
          <cell r="B374">
            <v>141</v>
          </cell>
          <cell r="C374" t="str">
            <v>Trạm trộn bêtông 25 m³/h</v>
          </cell>
          <cell r="D374" t="str">
            <v>ca</v>
          </cell>
          <cell r="E374">
            <v>220</v>
          </cell>
          <cell r="F374">
            <v>18</v>
          </cell>
          <cell r="G374">
            <v>5.6</v>
          </cell>
          <cell r="H374">
            <v>5</v>
          </cell>
          <cell r="I374">
            <v>828909</v>
          </cell>
          <cell r="J374">
            <v>115.5</v>
          </cell>
          <cell r="K374" t="str">
            <v>Kwh</v>
          </cell>
          <cell r="L374">
            <v>1580376.8557500001</v>
          </cell>
          <cell r="M374" t="str">
            <v>1x3/7+1x5/7</v>
          </cell>
          <cell r="N374">
            <v>644288.35909090913</v>
          </cell>
          <cell r="O374">
            <v>210995.01818181816</v>
          </cell>
          <cell r="P374">
            <v>188388.40909090912</v>
          </cell>
          <cell r="Q374">
            <v>103372.5</v>
          </cell>
          <cell r="R374">
            <v>7236.0750000000007</v>
          </cell>
          <cell r="S374">
            <v>110608.575</v>
          </cell>
          <cell r="T374">
            <v>151096.15384615384</v>
          </cell>
          <cell r="U374">
            <v>1305376.5152097901</v>
          </cell>
          <cell r="V374">
            <v>1580376.8557500001</v>
          </cell>
          <cell r="W374">
            <v>1440307</v>
          </cell>
        </row>
        <row r="375">
          <cell r="A375" t="str">
            <v>TTBT30m³/h</v>
          </cell>
          <cell r="B375">
            <v>142</v>
          </cell>
          <cell r="C375" t="str">
            <v>Trạm trộn bêtông 30 m³/h</v>
          </cell>
          <cell r="D375" t="str">
            <v>ca</v>
          </cell>
          <cell r="E375">
            <v>220</v>
          </cell>
          <cell r="F375">
            <v>18</v>
          </cell>
          <cell r="G375">
            <v>5.6</v>
          </cell>
          <cell r="H375">
            <v>5</v>
          </cell>
          <cell r="I375">
            <v>1047270</v>
          </cell>
          <cell r="J375">
            <v>171.6</v>
          </cell>
          <cell r="K375" t="str">
            <v>Kwh</v>
          </cell>
          <cell r="L375">
            <v>1810824.5925</v>
          </cell>
          <cell r="M375" t="str">
            <v>2x3/7+1x5/7</v>
          </cell>
          <cell r="N375">
            <v>814014.40909090894</v>
          </cell>
          <cell r="O375">
            <v>266577.81818181818</v>
          </cell>
          <cell r="P375">
            <v>238015.90909090909</v>
          </cell>
          <cell r="Q375">
            <v>153582</v>
          </cell>
          <cell r="R375">
            <v>10750.740000000002</v>
          </cell>
          <cell r="S375">
            <v>164332.74</v>
          </cell>
          <cell r="T375">
            <v>217048.84615384616</v>
          </cell>
          <cell r="U375">
            <v>1699989.7225174825</v>
          </cell>
          <cell r="V375">
            <v>1810824.5925</v>
          </cell>
          <cell r="W375">
            <v>1650330</v>
          </cell>
        </row>
        <row r="376">
          <cell r="A376" t="str">
            <v>TTBT50m³/h</v>
          </cell>
          <cell r="B376">
            <v>143</v>
          </cell>
          <cell r="C376" t="str">
            <v>Trạm trộn bêtông 50 m³/h</v>
          </cell>
          <cell r="D376" t="str">
            <v>ca</v>
          </cell>
          <cell r="E376">
            <v>220</v>
          </cell>
          <cell r="F376">
            <v>18</v>
          </cell>
          <cell r="G376">
            <v>5.6</v>
          </cell>
          <cell r="H376">
            <v>5</v>
          </cell>
          <cell r="I376">
            <v>1764815</v>
          </cell>
          <cell r="J376">
            <v>198</v>
          </cell>
          <cell r="K376" t="str">
            <v>Kwh</v>
          </cell>
          <cell r="L376">
            <v>2290194.4642500002</v>
          </cell>
          <cell r="M376" t="str">
            <v>2x3/7+1x5/7</v>
          </cell>
          <cell r="N376">
            <v>1371742.5681818181</v>
          </cell>
          <cell r="O376">
            <v>449225.63636363629</v>
          </cell>
          <cell r="P376">
            <v>401094.31818181818</v>
          </cell>
          <cell r="Q376">
            <v>177210</v>
          </cell>
          <cell r="R376">
            <v>12404.7</v>
          </cell>
          <cell r="S376">
            <v>189614.7</v>
          </cell>
          <cell r="T376">
            <v>217048.84615384616</v>
          </cell>
          <cell r="U376">
            <v>2628726.0688811187</v>
          </cell>
          <cell r="V376">
            <v>2290194.4642500002</v>
          </cell>
          <cell r="W376">
            <v>2087213</v>
          </cell>
        </row>
        <row r="377">
          <cell r="A377" t="str">
            <v>TTBT60m³/h</v>
          </cell>
          <cell r="B377">
            <v>144</v>
          </cell>
          <cell r="C377" t="str">
            <v>Trạm trộn bêtông 60 m³/h</v>
          </cell>
          <cell r="D377" t="str">
            <v>ca</v>
          </cell>
          <cell r="E377">
            <v>220</v>
          </cell>
          <cell r="F377">
            <v>17</v>
          </cell>
          <cell r="G377">
            <v>5.25</v>
          </cell>
          <cell r="H377">
            <v>5</v>
          </cell>
          <cell r="I377">
            <v>1941297</v>
          </cell>
          <cell r="J377">
            <v>265.2</v>
          </cell>
          <cell r="K377" t="str">
            <v>Kwh</v>
          </cell>
          <cell r="L377">
            <v>0</v>
          </cell>
          <cell r="M377" t="str">
            <v>2x3/7+1x5/7</v>
          </cell>
          <cell r="N377">
            <v>1425088.4795454545</v>
          </cell>
          <cell r="O377">
            <v>463264.05681818182</v>
          </cell>
          <cell r="P377">
            <v>441203.86363636365</v>
          </cell>
          <cell r="Q377">
            <v>237354</v>
          </cell>
          <cell r="R377">
            <v>16614.780000000002</v>
          </cell>
          <cell r="S377">
            <v>253968.78</v>
          </cell>
          <cell r="T377">
            <v>217048.84615384616</v>
          </cell>
          <cell r="U377">
            <v>2800574.0261538457</v>
          </cell>
          <cell r="V377">
            <v>0</v>
          </cell>
        </row>
        <row r="378">
          <cell r="A378" t="str">
            <v>TTBT75m³/h</v>
          </cell>
          <cell r="B378">
            <v>145</v>
          </cell>
          <cell r="C378" t="str">
            <v>Trạm trộn bêtông 75 m³/h</v>
          </cell>
          <cell r="D378" t="str">
            <v>ca</v>
          </cell>
          <cell r="E378">
            <v>220</v>
          </cell>
          <cell r="F378">
            <v>17</v>
          </cell>
          <cell r="G378">
            <v>5.25</v>
          </cell>
          <cell r="H378">
            <v>5</v>
          </cell>
          <cell r="I378">
            <v>2372880</v>
          </cell>
          <cell r="J378">
            <v>417.6</v>
          </cell>
          <cell r="K378" t="str">
            <v>Kwh</v>
          </cell>
          <cell r="L378">
            <v>3551089.4861538461</v>
          </cell>
          <cell r="M378" t="str">
            <v>2x3/7+1x4/7+1x6/7</v>
          </cell>
          <cell r="N378">
            <v>1741909.6363636365</v>
          </cell>
          <cell r="O378">
            <v>566255.45454545459</v>
          </cell>
          <cell r="P378">
            <v>539290.90909090906</v>
          </cell>
          <cell r="Q378">
            <v>373752</v>
          </cell>
          <cell r="R378">
            <v>26162.640000000003</v>
          </cell>
          <cell r="S378">
            <v>399914.64</v>
          </cell>
          <cell r="T378">
            <v>303718.84615384619</v>
          </cell>
          <cell r="U378">
            <v>3551089.4861538461</v>
          </cell>
          <cell r="V378">
            <v>0</v>
          </cell>
        </row>
        <row r="379">
          <cell r="A379" t="str">
            <v>TTBT125m³/h</v>
          </cell>
          <cell r="B379">
            <v>146</v>
          </cell>
          <cell r="C379" t="str">
            <v>Trạm trộn bêtông 125 m³/h</v>
          </cell>
          <cell r="D379" t="str">
            <v>ca</v>
          </cell>
          <cell r="E379">
            <v>220</v>
          </cell>
          <cell r="F379">
            <v>17</v>
          </cell>
          <cell r="G379">
            <v>5.25</v>
          </cell>
          <cell r="H379">
            <v>5</v>
          </cell>
          <cell r="I379">
            <v>4465000</v>
          </cell>
          <cell r="J379">
            <v>445.5</v>
          </cell>
          <cell r="K379" t="str">
            <v>Kwh</v>
          </cell>
          <cell r="L379">
            <v>4725747.12225</v>
          </cell>
          <cell r="M379" t="str">
            <v>2x3/7+1x4/7+1x6/7</v>
          </cell>
          <cell r="N379">
            <v>3277715.9090909092</v>
          </cell>
          <cell r="O379">
            <v>1065511.3636363635</v>
          </cell>
          <cell r="P379">
            <v>1014772.7272727273</v>
          </cell>
          <cell r="Q379">
            <v>398722.5</v>
          </cell>
          <cell r="R379">
            <v>27910.575000000004</v>
          </cell>
          <cell r="S379">
            <v>426633.07500000001</v>
          </cell>
          <cell r="T379">
            <v>303718.84615384619</v>
          </cell>
          <cell r="U379">
            <v>6088351.9211538462</v>
          </cell>
          <cell r="V379">
            <v>4725747.12225</v>
          </cell>
          <cell r="W379">
            <v>4306901</v>
          </cell>
        </row>
        <row r="380">
          <cell r="A380" t="str">
            <v>TTBT160m³/h</v>
          </cell>
          <cell r="B380">
            <v>147</v>
          </cell>
          <cell r="C380" t="str">
            <v>Trạm trộn bêtông 160 m³/h</v>
          </cell>
          <cell r="D380" t="str">
            <v>ca</v>
          </cell>
          <cell r="E380">
            <v>220</v>
          </cell>
          <cell r="F380">
            <v>17</v>
          </cell>
          <cell r="G380">
            <v>5</v>
          </cell>
          <cell r="H380">
            <v>5</v>
          </cell>
          <cell r="I380">
            <v>4688300</v>
          </cell>
          <cell r="J380">
            <v>553.1</v>
          </cell>
          <cell r="K380" t="str">
            <v>Kwh</v>
          </cell>
          <cell r="L380">
            <v>5065563.25275</v>
          </cell>
          <cell r="M380" t="str">
            <v>2x3/7+1x4/7+1x6/7</v>
          </cell>
          <cell r="N380">
            <v>3441638.4090909096</v>
          </cell>
          <cell r="O380">
            <v>1065522.7272727273</v>
          </cell>
          <cell r="P380">
            <v>1065522.7272727273</v>
          </cell>
          <cell r="Q380">
            <v>495024.5</v>
          </cell>
          <cell r="R380">
            <v>34651.715000000004</v>
          </cell>
          <cell r="S380">
            <v>529676.21499999997</v>
          </cell>
          <cell r="T380">
            <v>303718.84615384619</v>
          </cell>
          <cell r="U380">
            <v>6406078.9247902101</v>
          </cell>
          <cell r="V380">
            <v>5065563.25275</v>
          </cell>
          <cell r="W380">
            <v>4616599</v>
          </cell>
        </row>
        <row r="381">
          <cell r="C381" t="str">
            <v>Máy bơm vữa  - năng suất:</v>
          </cell>
          <cell r="L381">
            <v>0</v>
          </cell>
          <cell r="V381">
            <v>0</v>
          </cell>
        </row>
        <row r="382">
          <cell r="A382" t="str">
            <v>MBV2m³/h</v>
          </cell>
          <cell r="B382">
            <v>147</v>
          </cell>
          <cell r="C382" t="str">
            <v>Máy bơm vữa 2m³/h</v>
          </cell>
          <cell r="D382" t="str">
            <v>ca</v>
          </cell>
          <cell r="E382">
            <v>110</v>
          </cell>
          <cell r="F382">
            <v>20</v>
          </cell>
          <cell r="G382">
            <v>6.6</v>
          </cell>
          <cell r="H382">
            <v>5</v>
          </cell>
          <cell r="I382">
            <v>42750</v>
          </cell>
          <cell r="J382">
            <v>12.6</v>
          </cell>
          <cell r="K382" t="str">
            <v>Kwh</v>
          </cell>
          <cell r="L382">
            <v>188421.9645</v>
          </cell>
          <cell r="M382" t="str">
            <v>1x4/7</v>
          </cell>
          <cell r="N382">
            <v>73840.909090909088</v>
          </cell>
          <cell r="O382">
            <v>25650</v>
          </cell>
          <cell r="P382">
            <v>19431.81818181818</v>
          </cell>
          <cell r="Q382">
            <v>11277</v>
          </cell>
          <cell r="R382">
            <v>789.3900000000001</v>
          </cell>
          <cell r="S382">
            <v>12066.39</v>
          </cell>
          <cell r="T382">
            <v>74675.769230769234</v>
          </cell>
          <cell r="U382">
            <v>205664.8865034965</v>
          </cell>
          <cell r="V382">
            <v>188421.9645</v>
          </cell>
          <cell r="W382">
            <v>171722</v>
          </cell>
        </row>
        <row r="383">
          <cell r="A383" t="str">
            <v>MBV4m³/h</v>
          </cell>
          <cell r="B383">
            <v>148</v>
          </cell>
          <cell r="C383" t="str">
            <v>Máy bơm vữa 4m³/h</v>
          </cell>
          <cell r="D383" t="str">
            <v>ca</v>
          </cell>
          <cell r="E383">
            <v>110</v>
          </cell>
          <cell r="F383">
            <v>20</v>
          </cell>
          <cell r="G383">
            <v>6.6</v>
          </cell>
          <cell r="H383">
            <v>5</v>
          </cell>
          <cell r="I383">
            <v>53775</v>
          </cell>
          <cell r="J383">
            <v>16.2</v>
          </cell>
          <cell r="K383" t="str">
            <v>Kwh</v>
          </cell>
          <cell r="L383">
            <v>249807.61575</v>
          </cell>
          <cell r="M383" t="str">
            <v>1x4/7</v>
          </cell>
          <cell r="N383">
            <v>92884.090909090912</v>
          </cell>
          <cell r="O383">
            <v>32265</v>
          </cell>
          <cell r="P383">
            <v>24443.18181818182</v>
          </cell>
          <cell r="Q383">
            <v>14499</v>
          </cell>
          <cell r="R383">
            <v>1014.9300000000001</v>
          </cell>
          <cell r="S383">
            <v>15513.93</v>
          </cell>
          <cell r="T383">
            <v>74675.769230769234</v>
          </cell>
          <cell r="U383">
            <v>239781.97195804195</v>
          </cell>
          <cell r="V383">
            <v>249807.61575</v>
          </cell>
          <cell r="W383">
            <v>227667</v>
          </cell>
        </row>
        <row r="384">
          <cell r="A384" t="str">
            <v>MBV4m³/h(kíp)</v>
          </cell>
          <cell r="B384">
            <v>152</v>
          </cell>
          <cell r="C384" t="str">
            <v>Máy bơm vữa 4m³/h</v>
          </cell>
          <cell r="D384" t="str">
            <v>kíp</v>
          </cell>
          <cell r="L384">
            <v>0</v>
          </cell>
          <cell r="U384">
            <v>0</v>
          </cell>
          <cell r="V384">
            <v>0</v>
          </cell>
        </row>
        <row r="385">
          <cell r="A385" t="str">
            <v>MBV6m³/h</v>
          </cell>
          <cell r="B385">
            <v>149</v>
          </cell>
          <cell r="C385" t="str">
            <v>Máy bơm vữa 6m³/h</v>
          </cell>
          <cell r="D385" t="str">
            <v>ca</v>
          </cell>
          <cell r="E385">
            <v>110</v>
          </cell>
          <cell r="F385">
            <v>20</v>
          </cell>
          <cell r="G385">
            <v>6.6</v>
          </cell>
          <cell r="H385">
            <v>5</v>
          </cell>
          <cell r="I385">
            <v>69240</v>
          </cell>
          <cell r="J385">
            <v>19.8</v>
          </cell>
          <cell r="K385" t="str">
            <v>Kwh</v>
          </cell>
          <cell r="L385">
            <v>306287.46224999998</v>
          </cell>
          <cell r="M385" t="str">
            <v>1x3/7+1x4/7</v>
          </cell>
          <cell r="N385">
            <v>119596.36363636363</v>
          </cell>
          <cell r="O385">
            <v>41544</v>
          </cell>
          <cell r="P385">
            <v>31472.727272727272</v>
          </cell>
          <cell r="Q385">
            <v>17721</v>
          </cell>
          <cell r="R385">
            <v>1240.47</v>
          </cell>
          <cell r="S385">
            <v>18961.47</v>
          </cell>
          <cell r="T385">
            <v>140628.46153846156</v>
          </cell>
          <cell r="U385">
            <v>352203.02244755247</v>
          </cell>
          <cell r="V385">
            <v>306287.46224999998</v>
          </cell>
          <cell r="W385">
            <v>279141</v>
          </cell>
        </row>
        <row r="386">
          <cell r="A386" t="str">
            <v>MBV9m³/h</v>
          </cell>
          <cell r="B386">
            <v>150</v>
          </cell>
          <cell r="C386" t="str">
            <v>Máy bơm vữa 9m³/h</v>
          </cell>
          <cell r="D386" t="str">
            <v>ca</v>
          </cell>
          <cell r="E386">
            <v>110</v>
          </cell>
          <cell r="F386">
            <v>20</v>
          </cell>
          <cell r="G386">
            <v>6.6</v>
          </cell>
          <cell r="H386">
            <v>5</v>
          </cell>
          <cell r="I386">
            <v>87000</v>
          </cell>
          <cell r="J386">
            <v>33.75</v>
          </cell>
          <cell r="K386" t="str">
            <v>Kwh</v>
          </cell>
          <cell r="L386">
            <v>369064.4265</v>
          </cell>
          <cell r="M386" t="str">
            <v>1x3/7+1x4/7</v>
          </cell>
          <cell r="N386">
            <v>150272.72727272729</v>
          </cell>
          <cell r="O386">
            <v>52200</v>
          </cell>
          <cell r="P386">
            <v>39545.454545454544</v>
          </cell>
          <cell r="Q386">
            <v>30206.25</v>
          </cell>
          <cell r="R386">
            <v>2114.4375</v>
          </cell>
          <cell r="S386">
            <v>32320.6875</v>
          </cell>
          <cell r="T386">
            <v>140628.46153846156</v>
          </cell>
          <cell r="U386">
            <v>414967.33085664338</v>
          </cell>
          <cell r="V386">
            <v>369064.4265</v>
          </cell>
          <cell r="W386">
            <v>336354</v>
          </cell>
        </row>
        <row r="387">
          <cell r="A387" t="str">
            <v>MBV9m³/h(kíp)</v>
          </cell>
          <cell r="B387">
            <v>153</v>
          </cell>
          <cell r="C387" t="str">
            <v>Máy bơm vữa 9m³/h</v>
          </cell>
          <cell r="D387" t="str">
            <v>kíp</v>
          </cell>
          <cell r="L387">
            <v>0</v>
          </cell>
          <cell r="U387">
            <v>0</v>
          </cell>
          <cell r="V387">
            <v>0</v>
          </cell>
        </row>
        <row r="388">
          <cell r="A388" t="str">
            <v>MBV 32 - 50m³/h</v>
          </cell>
          <cell r="B388">
            <v>151</v>
          </cell>
          <cell r="C388" t="str">
            <v>Máy bơm vữa 32 - 50m³/h</v>
          </cell>
          <cell r="D388" t="str">
            <v>ca</v>
          </cell>
          <cell r="E388">
            <v>110</v>
          </cell>
          <cell r="F388">
            <v>20</v>
          </cell>
          <cell r="G388">
            <v>6.1</v>
          </cell>
          <cell r="H388">
            <v>5</v>
          </cell>
          <cell r="I388">
            <v>114439</v>
          </cell>
          <cell r="J388">
            <v>72</v>
          </cell>
          <cell r="K388" t="str">
            <v>Kwh</v>
          </cell>
          <cell r="L388">
            <v>465971.35200000001</v>
          </cell>
          <cell r="M388" t="str">
            <v>1x3/7+1x4/7</v>
          </cell>
          <cell r="N388">
            <v>197667.36363636365</v>
          </cell>
          <cell r="O388">
            <v>63461.627272727274</v>
          </cell>
          <cell r="P388">
            <v>52017.727272727279</v>
          </cell>
          <cell r="Q388">
            <v>64440</v>
          </cell>
          <cell r="R388">
            <v>4510.8</v>
          </cell>
          <cell r="S388">
            <v>68950.8</v>
          </cell>
          <cell r="T388">
            <v>140628.46153846156</v>
          </cell>
          <cell r="U388">
            <v>522725.97972027975</v>
          </cell>
          <cell r="V388">
            <v>465971.35200000001</v>
          </cell>
          <cell r="W388">
            <v>424672</v>
          </cell>
        </row>
        <row r="389">
          <cell r="C389" t="str">
            <v>Xe bơm bê tông, tự hành - năng suất:</v>
          </cell>
          <cell r="L389">
            <v>0</v>
          </cell>
          <cell r="V389">
            <v>0</v>
          </cell>
        </row>
        <row r="390">
          <cell r="A390" t="str">
            <v>XBBTTH50m3/h</v>
          </cell>
          <cell r="B390">
            <v>152</v>
          </cell>
          <cell r="C390" t="str">
            <v>Xe bơm be tông tự hành 50m³/h</v>
          </cell>
          <cell r="D390" t="str">
            <v>ca</v>
          </cell>
          <cell r="E390">
            <v>200</v>
          </cell>
          <cell r="F390">
            <v>14</v>
          </cell>
          <cell r="G390">
            <v>5.42</v>
          </cell>
          <cell r="H390">
            <v>6</v>
          </cell>
          <cell r="I390">
            <v>1680592</v>
          </cell>
          <cell r="J390">
            <v>52.8</v>
          </cell>
          <cell r="K390" t="str">
            <v>lítdiezel</v>
          </cell>
          <cell r="L390">
            <v>2259232.2637499999</v>
          </cell>
          <cell r="M390" t="str">
            <v>1x1/4 + 3/4L7,5-16,5T</v>
          </cell>
          <cell r="N390">
            <v>1117593.68</v>
          </cell>
          <cell r="O390">
            <v>455440.43200000003</v>
          </cell>
          <cell r="P390">
            <v>504177.59999999992</v>
          </cell>
          <cell r="Q390">
            <v>415904.54399999994</v>
          </cell>
          <cell r="R390">
            <v>20795.227199999998</v>
          </cell>
          <cell r="S390">
            <v>436699.77119999996</v>
          </cell>
          <cell r="T390">
            <v>160909.61538461538</v>
          </cell>
          <cell r="U390">
            <v>2674821.0985846152</v>
          </cell>
          <cell r="V390">
            <v>2259232.2637499999</v>
          </cell>
          <cell r="W390">
            <v>2058995</v>
          </cell>
        </row>
        <row r="391">
          <cell r="A391" t="str">
            <v>XBBTTH60m³/h</v>
          </cell>
          <cell r="B391">
            <v>153</v>
          </cell>
          <cell r="C391" t="str">
            <v>Xe bơm be tông tự hành 60m³/h</v>
          </cell>
          <cell r="D391" t="str">
            <v>ca</v>
          </cell>
          <cell r="E391">
            <v>200</v>
          </cell>
          <cell r="F391">
            <v>14</v>
          </cell>
          <cell r="G391">
            <v>5</v>
          </cell>
          <cell r="H391">
            <v>6</v>
          </cell>
          <cell r="I391">
            <v>1882263</v>
          </cell>
          <cell r="J391">
            <v>60</v>
          </cell>
          <cell r="K391" t="str">
            <v>lítdiezel</v>
          </cell>
          <cell r="L391">
            <v>0</v>
          </cell>
          <cell r="M391" t="str">
            <v>1x1/4 + 3/4L7,5-16,5T</v>
          </cell>
          <cell r="N391">
            <v>1251704.8950000003</v>
          </cell>
          <cell r="O391">
            <v>470565.75000000006</v>
          </cell>
          <cell r="P391">
            <v>564678.9</v>
          </cell>
          <cell r="Q391">
            <v>472618.8</v>
          </cell>
          <cell r="R391">
            <v>23630.940000000002</v>
          </cell>
          <cell r="S391">
            <v>496249.74</v>
          </cell>
          <cell r="T391">
            <v>160909.61538461538</v>
          </cell>
          <cell r="U391">
            <v>2944108.9003846156</v>
          </cell>
          <cell r="V391">
            <v>0</v>
          </cell>
        </row>
        <row r="392">
          <cell r="B392">
            <v>154</v>
          </cell>
          <cell r="C392" t="str">
            <v>Máy bơm bê tông kéo theo - năng suất:</v>
          </cell>
          <cell r="L392">
            <v>0</v>
          </cell>
          <cell r="V392">
            <v>0</v>
          </cell>
        </row>
        <row r="393">
          <cell r="A393" t="str">
            <v>MBBT 40-60m³/h</v>
          </cell>
          <cell r="B393">
            <v>155</v>
          </cell>
          <cell r="C393" t="str">
            <v>Máy bơm bê tông 40 - 60m³/h</v>
          </cell>
          <cell r="D393" t="str">
            <v>ca</v>
          </cell>
          <cell r="E393">
            <v>200</v>
          </cell>
          <cell r="F393">
            <v>14</v>
          </cell>
          <cell r="G393">
            <v>6.5</v>
          </cell>
          <cell r="H393">
            <v>5</v>
          </cell>
          <cell r="I393">
            <v>834043</v>
          </cell>
          <cell r="J393">
            <v>180.68</v>
          </cell>
          <cell r="K393" t="str">
            <v>Kwh</v>
          </cell>
          <cell r="L393">
            <v>1495958.8297499998</v>
          </cell>
          <cell r="M393" t="str">
            <v>1x1/4 + 3/4L7,5-16,5T</v>
          </cell>
          <cell r="N393">
            <v>554638.59499999997</v>
          </cell>
          <cell r="O393">
            <v>271063.97499999998</v>
          </cell>
          <cell r="P393">
            <v>208510.75</v>
          </cell>
          <cell r="Q393">
            <v>161708.6</v>
          </cell>
          <cell r="R393">
            <v>11319.602000000001</v>
          </cell>
          <cell r="S393">
            <v>173028.20200000002</v>
          </cell>
          <cell r="T393">
            <v>160909.61538461538</v>
          </cell>
          <cell r="U393">
            <v>1368151.1373846154</v>
          </cell>
          <cell r="V393">
            <v>1495958.8297499998</v>
          </cell>
          <cell r="W393">
            <v>1363371</v>
          </cell>
        </row>
        <row r="394">
          <cell r="A394" t="str">
            <v>MBBT 60-90m³/h</v>
          </cell>
          <cell r="B394">
            <v>156</v>
          </cell>
          <cell r="C394" t="str">
            <v>Máy bơm bê tông 60 - 90m³/h</v>
          </cell>
          <cell r="D394" t="str">
            <v>ca</v>
          </cell>
          <cell r="E394">
            <v>200</v>
          </cell>
          <cell r="F394">
            <v>14</v>
          </cell>
          <cell r="G394">
            <v>6.5</v>
          </cell>
          <cell r="H394">
            <v>5</v>
          </cell>
          <cell r="I394">
            <v>1146810</v>
          </cell>
          <cell r="J394">
            <v>247.5</v>
          </cell>
          <cell r="K394" t="str">
            <v>Kwh</v>
          </cell>
          <cell r="L394">
            <v>0</v>
          </cell>
          <cell r="M394" t="str">
            <v>1x1/4 + 3/4L7,5-16,5T</v>
          </cell>
          <cell r="N394">
            <v>762628.65000000014</v>
          </cell>
          <cell r="O394">
            <v>372713.25000000006</v>
          </cell>
          <cell r="P394">
            <v>286702.5</v>
          </cell>
          <cell r="Q394">
            <v>221512.5</v>
          </cell>
          <cell r="R394">
            <v>15505.875000000002</v>
          </cell>
          <cell r="S394">
            <v>237018.375</v>
          </cell>
          <cell r="T394">
            <v>160909.61538461538</v>
          </cell>
          <cell r="U394">
            <v>1819972.3903846154</v>
          </cell>
          <cell r="V394">
            <v>0</v>
          </cell>
        </row>
        <row r="395">
          <cell r="C395" t="str">
            <v>Máy phun vẩy - năng suất:</v>
          </cell>
          <cell r="L395">
            <v>0</v>
          </cell>
          <cell r="V395">
            <v>0</v>
          </cell>
        </row>
        <row r="396">
          <cell r="A396" t="str">
            <v>MPVXM1,5m³/h</v>
          </cell>
          <cell r="B396">
            <v>154</v>
          </cell>
          <cell r="C396" t="str">
            <v>Máy phun vữa xi măng 1,5m³/h</v>
          </cell>
          <cell r="D396" t="str">
            <v>ca</v>
          </cell>
          <cell r="E396">
            <v>260</v>
          </cell>
          <cell r="F396">
            <v>17</v>
          </cell>
          <cell r="G396">
            <v>4.74</v>
          </cell>
          <cell r="H396">
            <v>5</v>
          </cell>
          <cell r="I396">
            <v>1463979</v>
          </cell>
          <cell r="J396">
            <v>73.44</v>
          </cell>
          <cell r="K396" t="str">
            <v>lítdiezel</v>
          </cell>
          <cell r="L396">
            <v>2237008.3859907691</v>
          </cell>
          <cell r="M396" t="str">
            <v>1x4/7+1x6/7</v>
          </cell>
          <cell r="N396">
            <v>909356.18653846171</v>
          </cell>
          <cell r="O396">
            <v>266894.63307692308</v>
          </cell>
          <cell r="P396">
            <v>281534.42307692306</v>
          </cell>
          <cell r="Q396">
            <v>578485.41119999997</v>
          </cell>
          <cell r="R396">
            <v>28924.270560000001</v>
          </cell>
          <cell r="S396">
            <v>607409.68175999995</v>
          </cell>
          <cell r="T396">
            <v>171813.46153846156</v>
          </cell>
          <cell r="U396">
            <v>2237008.3859907691</v>
          </cell>
          <cell r="V396">
            <v>0</v>
          </cell>
        </row>
        <row r="397">
          <cell r="A397" t="str">
            <v>MPV2m³/h</v>
          </cell>
          <cell r="B397">
            <v>157</v>
          </cell>
          <cell r="C397" t="str">
            <v>Máy phun vữa 2m³/h</v>
          </cell>
          <cell r="D397" t="str">
            <v>ca</v>
          </cell>
          <cell r="E397">
            <v>260</v>
          </cell>
          <cell r="F397">
            <v>17</v>
          </cell>
          <cell r="G397">
            <v>4.74</v>
          </cell>
          <cell r="H397">
            <v>5</v>
          </cell>
          <cell r="I397">
            <v>1463979</v>
          </cell>
          <cell r="J397">
            <v>73.44</v>
          </cell>
          <cell r="K397" t="str">
            <v>lítdiezel</v>
          </cell>
          <cell r="L397">
            <v>0</v>
          </cell>
          <cell r="M397" t="str">
            <v>1x4/7+1x6/7</v>
          </cell>
          <cell r="N397">
            <v>909356.18653846171</v>
          </cell>
          <cell r="O397">
            <v>266894.63307692308</v>
          </cell>
          <cell r="P397">
            <v>281534.42307692306</v>
          </cell>
          <cell r="Q397">
            <v>578485.41119999997</v>
          </cell>
          <cell r="R397">
            <v>28924.270560000001</v>
          </cell>
          <cell r="S397">
            <v>607409.68175999995</v>
          </cell>
          <cell r="T397">
            <v>171813.46153846156</v>
          </cell>
          <cell r="U397">
            <v>2237008.3859907691</v>
          </cell>
          <cell r="V397">
            <v>0</v>
          </cell>
        </row>
        <row r="398">
          <cell r="A398" t="str">
            <v>MPV4m³/h</v>
          </cell>
          <cell r="B398">
            <v>158</v>
          </cell>
          <cell r="C398" t="str">
            <v>Máy phun vữa 4m³/h</v>
          </cell>
          <cell r="D398" t="str">
            <v>ca</v>
          </cell>
          <cell r="E398">
            <v>260</v>
          </cell>
          <cell r="F398">
            <v>17</v>
          </cell>
          <cell r="G398">
            <v>4.74</v>
          </cell>
          <cell r="H398">
            <v>5</v>
          </cell>
          <cell r="I398">
            <v>1463979</v>
          </cell>
          <cell r="J398">
            <v>73.44</v>
          </cell>
          <cell r="K398" t="str">
            <v>lítdiezel</v>
          </cell>
          <cell r="L398">
            <v>0</v>
          </cell>
          <cell r="M398" t="str">
            <v>1x4/7+1x6/7</v>
          </cell>
          <cell r="N398">
            <v>909356.18653846171</v>
          </cell>
          <cell r="O398">
            <v>266894.63307692308</v>
          </cell>
          <cell r="P398">
            <v>281534.42307692306</v>
          </cell>
          <cell r="Q398">
            <v>578485.41119999997</v>
          </cell>
          <cell r="R398">
            <v>28924.270560000001</v>
          </cell>
          <cell r="S398">
            <v>607409.68175999995</v>
          </cell>
          <cell r="T398">
            <v>171813.46153846156</v>
          </cell>
          <cell r="U398">
            <v>2237008.3859907691</v>
          </cell>
          <cell r="V398">
            <v>0</v>
          </cell>
        </row>
        <row r="399">
          <cell r="A399" t="str">
            <v>MPV9M3</v>
          </cell>
          <cell r="B399">
            <v>159</v>
          </cell>
          <cell r="C399" t="str">
            <v>Máy phun vẩy 9m³/h (AL285)</v>
          </cell>
          <cell r="D399" t="str">
            <v>ca</v>
          </cell>
          <cell r="E399">
            <v>180</v>
          </cell>
          <cell r="F399">
            <v>14</v>
          </cell>
          <cell r="G399">
            <v>4.92</v>
          </cell>
          <cell r="H399">
            <v>6</v>
          </cell>
          <cell r="I399">
            <v>1251280</v>
          </cell>
          <cell r="J399">
            <v>54</v>
          </cell>
          <cell r="K399" t="str">
            <v>Kwh</v>
          </cell>
          <cell r="L399">
            <v>1626969.3825000001</v>
          </cell>
          <cell r="M399" t="str">
            <v>2x3/7+1x4/7+1x6/7</v>
          </cell>
          <cell r="N399">
            <v>924556.88888888899</v>
          </cell>
          <cell r="O399">
            <v>342016.53333333333</v>
          </cell>
          <cell r="P399">
            <v>417093.33333333331</v>
          </cell>
          <cell r="Q399">
            <v>48330</v>
          </cell>
          <cell r="R399">
            <v>3383.1000000000004</v>
          </cell>
          <cell r="S399">
            <v>51713.1</v>
          </cell>
          <cell r="T399">
            <v>303718.84615384619</v>
          </cell>
          <cell r="U399">
            <v>2039098.7017094018</v>
          </cell>
          <cell r="V399">
            <v>1626969.3825000001</v>
          </cell>
          <cell r="W399">
            <v>1482770</v>
          </cell>
        </row>
        <row r="400">
          <cell r="A400" t="str">
            <v>MPV16M3</v>
          </cell>
          <cell r="B400">
            <v>160</v>
          </cell>
          <cell r="C400" t="str">
            <v>Máy phun vẩy 16m³/h (AL500)</v>
          </cell>
          <cell r="D400" t="str">
            <v>ca</v>
          </cell>
          <cell r="E400">
            <v>180</v>
          </cell>
          <cell r="F400">
            <v>14</v>
          </cell>
          <cell r="G400">
            <v>4.5</v>
          </cell>
          <cell r="H400">
            <v>6</v>
          </cell>
          <cell r="I400">
            <v>4860654</v>
          </cell>
          <cell r="J400">
            <v>429</v>
          </cell>
          <cell r="K400" t="str">
            <v>Kwh</v>
          </cell>
          <cell r="L400">
            <v>4421642.0902500004</v>
          </cell>
          <cell r="M400" t="str">
            <v>2x3/7+1x4/7+1x5/7+1x6/7</v>
          </cell>
          <cell r="N400">
            <v>3591483.2333333339</v>
          </cell>
          <cell r="O400">
            <v>1215163.5</v>
          </cell>
          <cell r="P400">
            <v>1620218</v>
          </cell>
          <cell r="Q400">
            <v>383955</v>
          </cell>
          <cell r="R400">
            <v>26876.850000000002</v>
          </cell>
          <cell r="S400">
            <v>410831.85</v>
          </cell>
          <cell r="T400">
            <v>388862.30769230769</v>
          </cell>
          <cell r="U400">
            <v>7226558.8910256419</v>
          </cell>
          <cell r="V400">
            <v>4421642.0902500004</v>
          </cell>
          <cell r="W400">
            <v>4029749</v>
          </cell>
        </row>
        <row r="401">
          <cell r="L401">
            <v>0</v>
          </cell>
          <cell r="V401">
            <v>0</v>
          </cell>
        </row>
        <row r="402">
          <cell r="A402" t="str">
            <v>MTBT SP500</v>
          </cell>
          <cell r="B402">
            <v>161</v>
          </cell>
          <cell r="C402" t="str">
            <v>Máy trải bê tông SP500</v>
          </cell>
          <cell r="D402" t="str">
            <v>ca</v>
          </cell>
          <cell r="E402">
            <v>180</v>
          </cell>
          <cell r="F402">
            <v>14</v>
          </cell>
          <cell r="G402">
            <v>4.2</v>
          </cell>
          <cell r="H402">
            <v>5</v>
          </cell>
          <cell r="I402">
            <v>5316500</v>
          </cell>
          <cell r="J402">
            <v>72.599999999999994</v>
          </cell>
          <cell r="K402" t="str">
            <v>lítdiezel</v>
          </cell>
          <cell r="L402">
            <v>8167312.3454999989</v>
          </cell>
          <cell r="M402" t="str">
            <v>1x6/7+1x5/7+2x3/7</v>
          </cell>
          <cell r="N402">
            <v>3928302.7777777785</v>
          </cell>
          <cell r="O402">
            <v>1240516.6666666667</v>
          </cell>
          <cell r="P402">
            <v>1476805.5555555555</v>
          </cell>
          <cell r="Q402">
            <v>571868.74799999991</v>
          </cell>
          <cell r="R402">
            <v>28593.437399999995</v>
          </cell>
          <cell r="S402">
            <v>600462.18539999984</v>
          </cell>
          <cell r="T402">
            <v>314186.5384615385</v>
          </cell>
          <cell r="U402">
            <v>7560273.7238615379</v>
          </cell>
          <cell r="V402">
            <v>8167312.3454999989</v>
          </cell>
          <cell r="W402">
            <v>7443438</v>
          </cell>
        </row>
        <row r="403">
          <cell r="A403" t="str">
            <v>BTBTĐBT</v>
          </cell>
          <cell r="B403">
            <v>162</v>
          </cell>
          <cell r="C403" t="str">
            <v>Bộ thiết bị treo đúc bê tông</v>
          </cell>
          <cell r="D403" t="str">
            <v>ca</v>
          </cell>
          <cell r="E403">
            <v>260</v>
          </cell>
          <cell r="F403">
            <v>17</v>
          </cell>
          <cell r="G403">
            <v>4.74</v>
          </cell>
          <cell r="H403">
            <v>5</v>
          </cell>
          <cell r="I403" t="str">
            <v>?</v>
          </cell>
          <cell r="J403">
            <v>73.44</v>
          </cell>
          <cell r="K403" t="str">
            <v>lítdiezel</v>
          </cell>
          <cell r="L403">
            <v>0</v>
          </cell>
          <cell r="M403" t="str">
            <v>1x4/7+1x6/7</v>
          </cell>
          <cell r="N403">
            <v>909356.18653846171</v>
          </cell>
          <cell r="O403">
            <v>266894.63307692308</v>
          </cell>
          <cell r="P403">
            <v>281534.42307692306</v>
          </cell>
          <cell r="Q403">
            <v>578485.41119999997</v>
          </cell>
          <cell r="R403">
            <v>28924.270560000001</v>
          </cell>
          <cell r="S403">
            <v>607409.68175999995</v>
          </cell>
          <cell r="T403">
            <v>171813.46153846156</v>
          </cell>
          <cell r="U403">
            <v>2237008.3859907691</v>
          </cell>
          <cell r="V403">
            <v>0</v>
          </cell>
        </row>
        <row r="404">
          <cell r="C404" t="str">
            <v>Máy đầm bê tông,đầm bàn-công suất:</v>
          </cell>
          <cell r="L404">
            <v>0</v>
          </cell>
          <cell r="V404">
            <v>0</v>
          </cell>
        </row>
        <row r="405">
          <cell r="A405" t="str">
            <v>ĐB0,4kw</v>
          </cell>
          <cell r="B405">
            <v>163</v>
          </cell>
          <cell r="C405" t="str">
            <v>Đầm bàn 0,4kw</v>
          </cell>
          <cell r="D405" t="str">
            <v>ca</v>
          </cell>
          <cell r="E405">
            <v>110</v>
          </cell>
          <cell r="F405">
            <v>25</v>
          </cell>
          <cell r="G405">
            <v>8.75</v>
          </cell>
          <cell r="H405">
            <v>4</v>
          </cell>
          <cell r="I405">
            <v>1890</v>
          </cell>
          <cell r="J405">
            <v>1.8</v>
          </cell>
          <cell r="K405" t="str">
            <v>Kwh</v>
          </cell>
          <cell r="L405">
            <v>0</v>
          </cell>
          <cell r="M405" t="str">
            <v>1x3/7</v>
          </cell>
          <cell r="N405">
            <v>4295.454545454546</v>
          </cell>
          <cell r="O405">
            <v>1503.409090909091</v>
          </cell>
          <cell r="P405">
            <v>687.27272727272737</v>
          </cell>
          <cell r="Q405">
            <v>1611</v>
          </cell>
          <cell r="R405">
            <v>112.77000000000001</v>
          </cell>
          <cell r="S405">
            <v>1723.77</v>
          </cell>
          <cell r="T405">
            <v>65952.692307692312</v>
          </cell>
          <cell r="U405">
            <v>74162.598671328684</v>
          </cell>
          <cell r="V405">
            <v>0</v>
          </cell>
        </row>
        <row r="406">
          <cell r="A406" t="str">
            <v>ĐB0,6kw</v>
          </cell>
          <cell r="B406">
            <v>164</v>
          </cell>
          <cell r="C406" t="str">
            <v>Đầm bàn 0,6kw</v>
          </cell>
          <cell r="D406" t="str">
            <v>ca</v>
          </cell>
          <cell r="E406">
            <v>110</v>
          </cell>
          <cell r="F406">
            <v>25</v>
          </cell>
          <cell r="G406">
            <v>8.75</v>
          </cell>
          <cell r="H406">
            <v>4</v>
          </cell>
          <cell r="I406">
            <v>2363</v>
          </cell>
          <cell r="J406">
            <v>2.7</v>
          </cell>
          <cell r="K406" t="str">
            <v>Kwh</v>
          </cell>
          <cell r="L406">
            <v>0</v>
          </cell>
          <cell r="M406" t="str">
            <v>1x3/7</v>
          </cell>
          <cell r="N406">
            <v>5370.454545454545</v>
          </cell>
          <cell r="O406">
            <v>1879.659090909091</v>
          </cell>
          <cell r="P406">
            <v>859.27272727272725</v>
          </cell>
          <cell r="Q406">
            <v>2416.5</v>
          </cell>
          <cell r="R406">
            <v>169.15500000000003</v>
          </cell>
          <cell r="S406">
            <v>2585.6550000000002</v>
          </cell>
          <cell r="T406">
            <v>65952.692307692312</v>
          </cell>
          <cell r="U406">
            <v>76647.733671328679</v>
          </cell>
          <cell r="V406">
            <v>0</v>
          </cell>
        </row>
        <row r="407">
          <cell r="A407" t="str">
            <v>ĐB0,8kw</v>
          </cell>
          <cell r="B407">
            <v>165</v>
          </cell>
          <cell r="C407" t="str">
            <v>Đầm bàn 0,8kw</v>
          </cell>
          <cell r="D407" t="str">
            <v>ca</v>
          </cell>
          <cell r="E407">
            <v>110</v>
          </cell>
          <cell r="F407">
            <v>25</v>
          </cell>
          <cell r="G407">
            <v>8.75</v>
          </cell>
          <cell r="H407">
            <v>4</v>
          </cell>
          <cell r="I407">
            <v>2835</v>
          </cell>
          <cell r="J407">
            <v>3.6</v>
          </cell>
          <cell r="K407" t="str">
            <v>Kwh</v>
          </cell>
          <cell r="L407">
            <v>0</v>
          </cell>
          <cell r="M407" t="str">
            <v>1x3/7</v>
          </cell>
          <cell r="N407">
            <v>6443.181818181818</v>
          </cell>
          <cell r="O407">
            <v>2255.113636363636</v>
          </cell>
          <cell r="P407">
            <v>1030.909090909091</v>
          </cell>
          <cell r="Q407">
            <v>3222</v>
          </cell>
          <cell r="R407">
            <v>225.54000000000002</v>
          </cell>
          <cell r="S407">
            <v>3447.54</v>
          </cell>
          <cell r="T407">
            <v>65952.692307692312</v>
          </cell>
          <cell r="U407">
            <v>79129.43685314685</v>
          </cell>
          <cell r="V407">
            <v>0</v>
          </cell>
        </row>
        <row r="408">
          <cell r="A408" t="str">
            <v>ĐB1kw</v>
          </cell>
          <cell r="B408">
            <v>166</v>
          </cell>
          <cell r="C408" t="str">
            <v>Đầm bàn 1kw</v>
          </cell>
          <cell r="D408" t="str">
            <v>ca</v>
          </cell>
          <cell r="E408">
            <v>110</v>
          </cell>
          <cell r="F408">
            <v>25</v>
          </cell>
          <cell r="G408">
            <v>8.75</v>
          </cell>
          <cell r="H408">
            <v>4</v>
          </cell>
          <cell r="I408">
            <v>3260</v>
          </cell>
          <cell r="J408">
            <v>4.5</v>
          </cell>
          <cell r="K408" t="str">
            <v>Kwh</v>
          </cell>
          <cell r="L408">
            <v>68065.70925</v>
          </cell>
          <cell r="M408" t="str">
            <v>1x3/7</v>
          </cell>
          <cell r="N408">
            <v>7409.090909090909</v>
          </cell>
          <cell r="O408">
            <v>2593.181818181818</v>
          </cell>
          <cell r="P408">
            <v>1185.4545454545455</v>
          </cell>
          <cell r="Q408">
            <v>4027.5</v>
          </cell>
          <cell r="R408">
            <v>281.92500000000001</v>
          </cell>
          <cell r="S408">
            <v>4309.4250000000002</v>
          </cell>
          <cell r="T408">
            <v>65952.692307692312</v>
          </cell>
          <cell r="U408">
            <v>81449.844580419594</v>
          </cell>
          <cell r="V408">
            <v>68065.70925</v>
          </cell>
          <cell r="W408">
            <v>62033</v>
          </cell>
        </row>
        <row r="409">
          <cell r="C409" t="str">
            <v>Máy đầm bê tông, đầm cạnh -công suất:</v>
          </cell>
          <cell r="L409">
            <v>0</v>
          </cell>
          <cell r="V409">
            <v>0</v>
          </cell>
        </row>
        <row r="410">
          <cell r="A410" t="str">
            <v>ĐC1kw</v>
          </cell>
          <cell r="B410">
            <v>167</v>
          </cell>
          <cell r="C410" t="str">
            <v>Đầm cạnh 1kw</v>
          </cell>
          <cell r="D410" t="str">
            <v>ca</v>
          </cell>
          <cell r="E410">
            <v>110</v>
          </cell>
          <cell r="F410">
            <v>25</v>
          </cell>
          <cell r="G410">
            <v>8.75</v>
          </cell>
          <cell r="H410">
            <v>4</v>
          </cell>
          <cell r="I410">
            <v>2550</v>
          </cell>
          <cell r="J410">
            <v>4.5</v>
          </cell>
          <cell r="K410" t="str">
            <v>Kwh</v>
          </cell>
          <cell r="L410">
            <v>73403.830499999996</v>
          </cell>
          <cell r="M410" t="str">
            <v>1x3/7</v>
          </cell>
          <cell r="N410">
            <v>5795.454545454546</v>
          </cell>
          <cell r="O410">
            <v>2028.409090909091</v>
          </cell>
          <cell r="P410">
            <v>927.27272727272725</v>
          </cell>
          <cell r="Q410">
            <v>4027.5</v>
          </cell>
          <cell r="R410">
            <v>281.92500000000001</v>
          </cell>
          <cell r="S410">
            <v>4309.4250000000002</v>
          </cell>
          <cell r="T410">
            <v>65952.692307692312</v>
          </cell>
          <cell r="U410">
            <v>79013.253671328683</v>
          </cell>
          <cell r="V410">
            <v>73403.830499999996</v>
          </cell>
          <cell r="W410">
            <v>66898</v>
          </cell>
        </row>
        <row r="411">
          <cell r="C411" t="str">
            <v>Máy đầm bê tông, đầm dùi-công suất:</v>
          </cell>
          <cell r="L411">
            <v>0</v>
          </cell>
        </row>
        <row r="412">
          <cell r="A412" t="str">
            <v>ĐD0,6kw</v>
          </cell>
          <cell r="B412">
            <v>168</v>
          </cell>
          <cell r="C412" t="str">
            <v>Đầm dùi 0,6kw</v>
          </cell>
          <cell r="D412" t="str">
            <v>ca</v>
          </cell>
          <cell r="E412">
            <v>110</v>
          </cell>
          <cell r="F412">
            <v>25</v>
          </cell>
          <cell r="G412">
            <v>8.75</v>
          </cell>
          <cell r="H412">
            <v>4</v>
          </cell>
          <cell r="I412">
            <v>2250</v>
          </cell>
          <cell r="J412">
            <v>2.7</v>
          </cell>
          <cell r="K412" t="str">
            <v>Kwh</v>
          </cell>
          <cell r="L412">
            <v>0</v>
          </cell>
          <cell r="M412" t="str">
            <v>1x3/7</v>
          </cell>
          <cell r="N412">
            <v>5113.6363636363631</v>
          </cell>
          <cell r="O412">
            <v>1789.7727272727273</v>
          </cell>
          <cell r="P412">
            <v>818.18181818181813</v>
          </cell>
          <cell r="Q412">
            <v>2416.5</v>
          </cell>
          <cell r="R412">
            <v>169.15500000000003</v>
          </cell>
          <cell r="S412">
            <v>2585.6550000000002</v>
          </cell>
          <cell r="T412">
            <v>65952.692307692312</v>
          </cell>
          <cell r="U412">
            <v>76259.938216783223</v>
          </cell>
          <cell r="V412">
            <v>0</v>
          </cell>
        </row>
        <row r="413">
          <cell r="A413" t="str">
            <v>ĐD0,8kw</v>
          </cell>
          <cell r="B413">
            <v>169</v>
          </cell>
          <cell r="C413" t="str">
            <v>Đầm dùi 0,8kw</v>
          </cell>
          <cell r="D413" t="str">
            <v>ca</v>
          </cell>
          <cell r="E413">
            <v>110</v>
          </cell>
          <cell r="F413">
            <v>25</v>
          </cell>
          <cell r="G413">
            <v>8.75</v>
          </cell>
          <cell r="H413">
            <v>4</v>
          </cell>
          <cell r="I413">
            <v>2970</v>
          </cell>
          <cell r="J413">
            <v>3.6</v>
          </cell>
          <cell r="K413" t="str">
            <v>Kwh</v>
          </cell>
          <cell r="L413">
            <v>0</v>
          </cell>
          <cell r="M413" t="str">
            <v>1x3/7</v>
          </cell>
          <cell r="N413">
            <v>6750</v>
          </cell>
          <cell r="O413">
            <v>2362.5</v>
          </cell>
          <cell r="P413">
            <v>1080</v>
          </cell>
          <cell r="Q413">
            <v>3222</v>
          </cell>
          <cell r="R413">
            <v>225.54000000000002</v>
          </cell>
          <cell r="S413">
            <v>3447.54</v>
          </cell>
          <cell r="T413">
            <v>65952.692307692312</v>
          </cell>
          <cell r="U413">
            <v>79592.73230769232</v>
          </cell>
          <cell r="V413">
            <v>0</v>
          </cell>
        </row>
        <row r="414">
          <cell r="A414" t="str">
            <v>ĐD1kw</v>
          </cell>
          <cell r="B414">
            <v>170</v>
          </cell>
          <cell r="C414" t="str">
            <v>Đầm dùi 1kw</v>
          </cell>
          <cell r="D414" t="str">
            <v>ca</v>
          </cell>
          <cell r="E414">
            <v>110</v>
          </cell>
          <cell r="F414">
            <v>20</v>
          </cell>
          <cell r="G414">
            <v>8.75</v>
          </cell>
          <cell r="H414">
            <v>4</v>
          </cell>
          <cell r="I414">
            <v>3393</v>
          </cell>
          <cell r="J414">
            <v>4.5</v>
          </cell>
          <cell r="K414" t="str">
            <v>Kwh</v>
          </cell>
          <cell r="L414">
            <v>0</v>
          </cell>
          <cell r="M414" t="str">
            <v>1x3/7</v>
          </cell>
          <cell r="N414">
            <v>6169.090909090909</v>
          </cell>
          <cell r="O414">
            <v>2698.9772727272725</v>
          </cell>
          <cell r="P414">
            <v>1233.8181818181818</v>
          </cell>
          <cell r="Q414">
            <v>4027.5</v>
          </cell>
          <cell r="R414">
            <v>281.92500000000001</v>
          </cell>
          <cell r="S414">
            <v>4309.4250000000002</v>
          </cell>
          <cell r="T414">
            <v>65952.692307692312</v>
          </cell>
          <cell r="U414">
            <v>80364.003671328683</v>
          </cell>
          <cell r="V414">
            <v>0</v>
          </cell>
        </row>
        <row r="415">
          <cell r="A415" t="str">
            <v>ĐD1,5kw</v>
          </cell>
          <cell r="B415">
            <v>171</v>
          </cell>
          <cell r="C415" t="str">
            <v>Đầm dùi 1,5kw</v>
          </cell>
          <cell r="D415" t="str">
            <v>ca</v>
          </cell>
          <cell r="E415">
            <v>110</v>
          </cell>
          <cell r="F415">
            <v>20</v>
          </cell>
          <cell r="G415">
            <v>8.75</v>
          </cell>
          <cell r="H415">
            <v>4</v>
          </cell>
          <cell r="I415">
            <v>3834</v>
          </cell>
          <cell r="J415">
            <v>6.75</v>
          </cell>
          <cell r="K415" t="str">
            <v>Kwh</v>
          </cell>
          <cell r="L415">
            <v>74512.053</v>
          </cell>
          <cell r="M415" t="str">
            <v>1x3/7</v>
          </cell>
          <cell r="N415">
            <v>6970.9090909090919</v>
          </cell>
          <cell r="O415">
            <v>3049.7727272727266</v>
          </cell>
          <cell r="P415">
            <v>1394.1818181818182</v>
          </cell>
          <cell r="Q415">
            <v>6041.25</v>
          </cell>
          <cell r="R415">
            <v>422.88750000000005</v>
          </cell>
          <cell r="S415">
            <v>6464.1374999999998</v>
          </cell>
          <cell r="T415">
            <v>65952.692307692312</v>
          </cell>
          <cell r="U415">
            <v>83831.693444055942</v>
          </cell>
          <cell r="V415">
            <v>74512.053</v>
          </cell>
          <cell r="W415">
            <v>67908</v>
          </cell>
        </row>
        <row r="416">
          <cell r="A416" t="str">
            <v>ĐD2,8kw</v>
          </cell>
          <cell r="B416">
            <v>172</v>
          </cell>
          <cell r="C416" t="str">
            <v>Đầm dùi 2,8kw</v>
          </cell>
          <cell r="D416" t="str">
            <v>ca</v>
          </cell>
          <cell r="E416">
            <v>110</v>
          </cell>
          <cell r="F416">
            <v>20</v>
          </cell>
          <cell r="G416">
            <v>8.75</v>
          </cell>
          <cell r="H416">
            <v>4</v>
          </cell>
          <cell r="I416">
            <v>4656</v>
          </cell>
          <cell r="J416">
            <v>12.6</v>
          </cell>
          <cell r="K416" t="str">
            <v>Kwh</v>
          </cell>
          <cell r="L416">
            <v>0</v>
          </cell>
          <cell r="M416" t="str">
            <v>1x3/7</v>
          </cell>
          <cell r="N416">
            <v>8465.454545454546</v>
          </cell>
          <cell r="O416">
            <v>3703.6363636363635</v>
          </cell>
          <cell r="P416">
            <v>1693.090909090909</v>
          </cell>
          <cell r="Q416">
            <v>11277</v>
          </cell>
          <cell r="R416">
            <v>789.3900000000001</v>
          </cell>
          <cell r="S416">
            <v>12066.39</v>
          </cell>
          <cell r="T416">
            <v>65952.692307692312</v>
          </cell>
          <cell r="U416">
            <v>91881.264125874135</v>
          </cell>
          <cell r="V416">
            <v>0</v>
          </cell>
        </row>
        <row r="417">
          <cell r="A417" t="str">
            <v>ĐD3,5kw</v>
          </cell>
          <cell r="B417">
            <v>173</v>
          </cell>
          <cell r="C417" t="str">
            <v>Đầm dùi 3,5kw</v>
          </cell>
          <cell r="D417" t="str">
            <v>ca</v>
          </cell>
          <cell r="E417">
            <v>110</v>
          </cell>
          <cell r="F417">
            <v>20</v>
          </cell>
          <cell r="G417">
            <v>6.5</v>
          </cell>
          <cell r="H417">
            <v>4</v>
          </cell>
          <cell r="I417">
            <v>12600</v>
          </cell>
          <cell r="J417">
            <v>15.75</v>
          </cell>
          <cell r="K417" t="str">
            <v>Kwh</v>
          </cell>
          <cell r="L417">
            <v>94750.829249999995</v>
          </cell>
          <cell r="M417" t="str">
            <v>1x3/7</v>
          </cell>
          <cell r="N417">
            <v>21763.63636363636</v>
          </cell>
          <cell r="O417">
            <v>7445.454545454545</v>
          </cell>
          <cell r="P417">
            <v>4581.818181818182</v>
          </cell>
          <cell r="Q417">
            <v>14096.25</v>
          </cell>
          <cell r="R417">
            <v>986.73750000000007</v>
          </cell>
          <cell r="S417">
            <v>15082.987499999999</v>
          </cell>
          <cell r="T417">
            <v>65952.692307692312</v>
          </cell>
          <cell r="U417">
            <v>114826.5888986014</v>
          </cell>
          <cell r="V417">
            <v>94750.829249999995</v>
          </cell>
          <cell r="W417">
            <v>86353</v>
          </cell>
        </row>
        <row r="418">
          <cell r="C418" t="str">
            <v>Máy sàng rửa đá sỏi-năng suất</v>
          </cell>
          <cell r="L418">
            <v>0</v>
          </cell>
          <cell r="V418">
            <v>0</v>
          </cell>
        </row>
        <row r="419">
          <cell r="A419" t="str">
            <v>MSRĐS11m³/h</v>
          </cell>
          <cell r="B419">
            <v>174</v>
          </cell>
          <cell r="C419" t="str">
            <v>Máy sàng rửa đá sỏi 11m³/h</v>
          </cell>
          <cell r="D419" t="str">
            <v>ca</v>
          </cell>
          <cell r="E419">
            <v>110</v>
          </cell>
          <cell r="F419">
            <v>20</v>
          </cell>
          <cell r="G419">
            <v>7.6</v>
          </cell>
          <cell r="H419">
            <v>5</v>
          </cell>
          <cell r="I419">
            <v>8500</v>
          </cell>
          <cell r="J419">
            <v>29.4</v>
          </cell>
          <cell r="K419" t="str">
            <v>Kwh</v>
          </cell>
          <cell r="L419">
            <v>0</v>
          </cell>
          <cell r="M419" t="str">
            <v>1x3/7</v>
          </cell>
          <cell r="N419">
            <v>15454.545454545456</v>
          </cell>
          <cell r="O419">
            <v>5872.727272727273</v>
          </cell>
          <cell r="P419">
            <v>3863.6363636363635</v>
          </cell>
          <cell r="Q419">
            <v>26313</v>
          </cell>
          <cell r="R419">
            <v>1841.91</v>
          </cell>
          <cell r="S419">
            <v>28154.91</v>
          </cell>
          <cell r="T419">
            <v>65952.692307692312</v>
          </cell>
          <cell r="U419">
            <v>119298.5113986014</v>
          </cell>
          <cell r="V419">
            <v>0</v>
          </cell>
        </row>
        <row r="420">
          <cell r="A420" t="str">
            <v>MSRĐS35m³/h</v>
          </cell>
          <cell r="B420">
            <v>175</v>
          </cell>
          <cell r="C420" t="str">
            <v>Máy sàng rửa đá sỏi 35m³/h</v>
          </cell>
          <cell r="D420" t="str">
            <v>ca</v>
          </cell>
          <cell r="E420">
            <v>110</v>
          </cell>
          <cell r="F420">
            <v>20</v>
          </cell>
          <cell r="G420">
            <v>7.6</v>
          </cell>
          <cell r="H420">
            <v>5</v>
          </cell>
          <cell r="I420">
            <v>13100</v>
          </cell>
          <cell r="J420">
            <v>75.599999999999994</v>
          </cell>
          <cell r="K420" t="str">
            <v>Kwh</v>
          </cell>
          <cell r="L420">
            <v>0</v>
          </cell>
          <cell r="M420" t="str">
            <v>1x4/7</v>
          </cell>
          <cell r="N420">
            <v>22627.272727272728</v>
          </cell>
          <cell r="O420">
            <v>9050.9090909090901</v>
          </cell>
          <cell r="P420">
            <v>5954.545454545455</v>
          </cell>
          <cell r="Q420">
            <v>67662</v>
          </cell>
          <cell r="R420">
            <v>4736.34</v>
          </cell>
          <cell r="S420">
            <v>72398.34</v>
          </cell>
          <cell r="T420">
            <v>74675.769230769234</v>
          </cell>
          <cell r="U420">
            <v>184706.83650349651</v>
          </cell>
          <cell r="V420">
            <v>0</v>
          </cell>
        </row>
        <row r="421">
          <cell r="A421" t="str">
            <v>MSRĐS45m³/h</v>
          </cell>
          <cell r="B421">
            <v>176</v>
          </cell>
          <cell r="C421" t="str">
            <v>Máy sàng rửa đá sỏi 45m³/h</v>
          </cell>
          <cell r="D421" t="str">
            <v>ca</v>
          </cell>
          <cell r="E421">
            <v>110</v>
          </cell>
          <cell r="F421">
            <v>20</v>
          </cell>
          <cell r="G421">
            <v>7.6</v>
          </cell>
          <cell r="H421">
            <v>5</v>
          </cell>
          <cell r="I421">
            <v>16300</v>
          </cell>
          <cell r="J421">
            <v>96.6</v>
          </cell>
          <cell r="K421" t="str">
            <v>Kwh</v>
          </cell>
          <cell r="L421">
            <v>0</v>
          </cell>
          <cell r="M421" t="str">
            <v>1x4/7</v>
          </cell>
          <cell r="N421">
            <v>28154.545454545456</v>
          </cell>
          <cell r="O421">
            <v>11261.818181818182</v>
          </cell>
          <cell r="P421">
            <v>7409.090909090909</v>
          </cell>
          <cell r="Q421">
            <v>86457</v>
          </cell>
          <cell r="R421">
            <v>6051.9900000000007</v>
          </cell>
          <cell r="S421">
            <v>92508.99</v>
          </cell>
          <cell r="T421">
            <v>74675.769230769234</v>
          </cell>
          <cell r="U421">
            <v>214010.21377622377</v>
          </cell>
          <cell r="V421">
            <v>0</v>
          </cell>
        </row>
        <row r="422">
          <cell r="C422" t="str">
            <v>Máy nghiền sàng đá di động-năng suất:</v>
          </cell>
          <cell r="L422">
            <v>0</v>
          </cell>
          <cell r="V422">
            <v>0</v>
          </cell>
        </row>
        <row r="423">
          <cell r="A423" t="str">
            <v>MNSĐDĐ6m³/h</v>
          </cell>
          <cell r="B423">
            <v>177</v>
          </cell>
          <cell r="C423" t="str">
            <v>Máy nghiền sàng đá di động 6m³/h</v>
          </cell>
          <cell r="D423" t="str">
            <v>ca</v>
          </cell>
          <cell r="E423">
            <v>220</v>
          </cell>
          <cell r="F423">
            <v>20</v>
          </cell>
          <cell r="G423">
            <v>8.6</v>
          </cell>
          <cell r="H423">
            <v>5</v>
          </cell>
          <cell r="I423">
            <v>238900</v>
          </cell>
          <cell r="J423">
            <v>63</v>
          </cell>
          <cell r="K423" t="str">
            <v>Kwh</v>
          </cell>
          <cell r="L423">
            <v>0</v>
          </cell>
          <cell r="M423" t="str">
            <v>1x3/7+1x4/7</v>
          </cell>
          <cell r="N423">
            <v>206322.72727272726</v>
          </cell>
          <cell r="O423">
            <v>93388.181818181794</v>
          </cell>
          <cell r="P423">
            <v>54295.454545454544</v>
          </cell>
          <cell r="Q423">
            <v>56385</v>
          </cell>
          <cell r="R423">
            <v>3946.9500000000003</v>
          </cell>
          <cell r="S423">
            <v>60331.95</v>
          </cell>
          <cell r="T423">
            <v>140628.46153846156</v>
          </cell>
          <cell r="U423">
            <v>554966.77517482522</v>
          </cell>
          <cell r="V423">
            <v>0</v>
          </cell>
        </row>
        <row r="424">
          <cell r="A424" t="str">
            <v>MNSĐDĐ20m³/h</v>
          </cell>
          <cell r="B424">
            <v>178</v>
          </cell>
          <cell r="C424" t="str">
            <v>Máy nghiền sàng đá di động 20m³/h</v>
          </cell>
          <cell r="D424" t="str">
            <v>ca</v>
          </cell>
          <cell r="E424">
            <v>220</v>
          </cell>
          <cell r="F424">
            <v>20</v>
          </cell>
          <cell r="G424">
            <v>8.6</v>
          </cell>
          <cell r="H424">
            <v>5</v>
          </cell>
          <cell r="I424">
            <v>785730</v>
          </cell>
          <cell r="J424">
            <v>315</v>
          </cell>
          <cell r="K424" t="str">
            <v>Kwh</v>
          </cell>
          <cell r="L424">
            <v>0</v>
          </cell>
          <cell r="M424" t="str">
            <v>1x3/7+1x4/7</v>
          </cell>
          <cell r="N424">
            <v>678585</v>
          </cell>
          <cell r="O424">
            <v>307149</v>
          </cell>
          <cell r="P424">
            <v>178575</v>
          </cell>
          <cell r="Q424">
            <v>281925</v>
          </cell>
          <cell r="R424">
            <v>19734.750000000004</v>
          </cell>
          <cell r="S424">
            <v>301659.75</v>
          </cell>
          <cell r="T424">
            <v>140628.46153846156</v>
          </cell>
          <cell r="U424">
            <v>1606597.2115384615</v>
          </cell>
          <cell r="V424">
            <v>0</v>
          </cell>
        </row>
        <row r="425">
          <cell r="A425" t="str">
            <v>MNSĐDĐ25m³/h</v>
          </cell>
          <cell r="B425">
            <v>179</v>
          </cell>
          <cell r="C425" t="str">
            <v>Máy nghiền sàng đá di động 25m³/h</v>
          </cell>
          <cell r="D425" t="str">
            <v>ca</v>
          </cell>
          <cell r="E425">
            <v>220</v>
          </cell>
          <cell r="F425">
            <v>20</v>
          </cell>
          <cell r="G425">
            <v>7.6</v>
          </cell>
          <cell r="H425">
            <v>5</v>
          </cell>
          <cell r="I425">
            <v>1026960</v>
          </cell>
          <cell r="J425">
            <v>357</v>
          </cell>
          <cell r="K425" t="str">
            <v>Kwh</v>
          </cell>
          <cell r="L425">
            <v>0</v>
          </cell>
          <cell r="M425" t="str">
            <v>2x3/7+1x4/7</v>
          </cell>
          <cell r="N425">
            <v>886920.00000000012</v>
          </cell>
          <cell r="O425">
            <v>354767.99999999994</v>
          </cell>
          <cell r="P425">
            <v>233400</v>
          </cell>
          <cell r="Q425">
            <v>319515</v>
          </cell>
          <cell r="R425">
            <v>22366.050000000003</v>
          </cell>
          <cell r="S425">
            <v>341881.05</v>
          </cell>
          <cell r="T425">
            <v>206581.15384615387</v>
          </cell>
          <cell r="U425">
            <v>2023550.2038461538</v>
          </cell>
          <cell r="V425">
            <v>0</v>
          </cell>
        </row>
        <row r="426">
          <cell r="A426" t="str">
            <v>MNSĐDĐ125m³/h</v>
          </cell>
          <cell r="B426">
            <v>180</v>
          </cell>
          <cell r="C426" t="str">
            <v>Máy nghiền sàng đá di động 125m³/h</v>
          </cell>
          <cell r="D426" t="str">
            <v>ca</v>
          </cell>
          <cell r="E426">
            <v>220</v>
          </cell>
          <cell r="F426">
            <v>20</v>
          </cell>
          <cell r="G426">
            <v>7.6</v>
          </cell>
          <cell r="H426">
            <v>5</v>
          </cell>
          <cell r="I426">
            <v>3468425</v>
          </cell>
          <cell r="J426">
            <v>630</v>
          </cell>
          <cell r="K426" t="str">
            <v>Kwh</v>
          </cell>
          <cell r="L426">
            <v>5791820.1993006999</v>
          </cell>
          <cell r="M426" t="str">
            <v>2x3/7+1x4/7</v>
          </cell>
          <cell r="N426">
            <v>2995457.9545454546</v>
          </cell>
          <cell r="O426">
            <v>1198183.1818181819</v>
          </cell>
          <cell r="P426">
            <v>788278.40909090906</v>
          </cell>
          <cell r="Q426">
            <v>563850</v>
          </cell>
          <cell r="R426">
            <v>39469.500000000007</v>
          </cell>
          <cell r="S426">
            <v>603319.5</v>
          </cell>
          <cell r="T426">
            <v>206581.15384615387</v>
          </cell>
          <cell r="U426">
            <v>5791820.1993006999</v>
          </cell>
          <cell r="V426">
            <v>0</v>
          </cell>
        </row>
        <row r="427">
          <cell r="C427" t="str">
            <v>Máy nghiền đá thô - năng suất:</v>
          </cell>
          <cell r="L427">
            <v>0</v>
          </cell>
          <cell r="V427">
            <v>0</v>
          </cell>
        </row>
        <row r="428">
          <cell r="A428" t="str">
            <v>MNĐT14m³/h</v>
          </cell>
          <cell r="B428">
            <v>181</v>
          </cell>
          <cell r="C428" t="str">
            <v>Máy nghiền đá thô 14m³/h</v>
          </cell>
          <cell r="D428" t="str">
            <v>ca</v>
          </cell>
          <cell r="E428">
            <v>220</v>
          </cell>
          <cell r="F428">
            <v>20</v>
          </cell>
          <cell r="G428">
            <v>8.6</v>
          </cell>
          <cell r="H428">
            <v>5</v>
          </cell>
          <cell r="I428">
            <v>124800</v>
          </cell>
          <cell r="J428">
            <v>134.4</v>
          </cell>
          <cell r="K428" t="str">
            <v>Kwh</v>
          </cell>
          <cell r="L428">
            <v>0</v>
          </cell>
          <cell r="M428" t="str">
            <v>1x3/7+1x4/7</v>
          </cell>
          <cell r="N428">
            <v>107781.81818181818</v>
          </cell>
          <cell r="O428">
            <v>48785.454545454544</v>
          </cell>
          <cell r="P428">
            <v>28363.636363636364</v>
          </cell>
          <cell r="Q428">
            <v>120288</v>
          </cell>
          <cell r="R428">
            <v>8420.1600000000017</v>
          </cell>
          <cell r="S428">
            <v>128708.16</v>
          </cell>
          <cell r="T428">
            <v>140628.46153846156</v>
          </cell>
          <cell r="U428">
            <v>454267.53062937065</v>
          </cell>
          <cell r="V428">
            <v>0</v>
          </cell>
        </row>
        <row r="429">
          <cell r="A429" t="str">
            <v>MNĐT200m³/h</v>
          </cell>
          <cell r="B429">
            <v>182</v>
          </cell>
          <cell r="C429" t="str">
            <v>Máy nghiền đá thô 200m³/h</v>
          </cell>
          <cell r="D429" t="str">
            <v>ca</v>
          </cell>
          <cell r="E429">
            <v>220</v>
          </cell>
          <cell r="F429">
            <v>20</v>
          </cell>
          <cell r="G429">
            <v>8.6</v>
          </cell>
          <cell r="H429">
            <v>5</v>
          </cell>
          <cell r="I429">
            <v>1065090</v>
          </cell>
          <cell r="J429">
            <v>840</v>
          </cell>
          <cell r="K429" t="str">
            <v>Kwh</v>
          </cell>
          <cell r="L429">
            <v>0</v>
          </cell>
          <cell r="M429" t="str">
            <v>1x3/7+2x4/7+1x5/7+1x6/7</v>
          </cell>
          <cell r="N429">
            <v>919850.45454545459</v>
          </cell>
          <cell r="O429">
            <v>416353.36363636359</v>
          </cell>
          <cell r="P429">
            <v>242065.90909090909</v>
          </cell>
          <cell r="Q429">
            <v>751800</v>
          </cell>
          <cell r="R429">
            <v>52626.000000000007</v>
          </cell>
          <cell r="S429">
            <v>804426</v>
          </cell>
          <cell r="T429">
            <v>408053.07692307694</v>
          </cell>
          <cell r="U429">
            <v>2790748.8041958045</v>
          </cell>
          <cell r="V429">
            <v>0</v>
          </cell>
        </row>
        <row r="430">
          <cell r="C430" t="str">
            <v>Trạm trộn bê tông asphan-năng suất:</v>
          </cell>
          <cell r="L430">
            <v>0</v>
          </cell>
          <cell r="V430">
            <v>0</v>
          </cell>
        </row>
        <row r="431">
          <cell r="A431" t="str">
            <v>TTBTN25T/CA</v>
          </cell>
          <cell r="B431">
            <v>183</v>
          </cell>
          <cell r="C431" t="str">
            <v>Trạm trộn BT nhựa AP 25T/h (140 T/ca)</v>
          </cell>
          <cell r="D431" t="str">
            <v>ca</v>
          </cell>
          <cell r="E431">
            <v>150</v>
          </cell>
          <cell r="F431">
            <v>16</v>
          </cell>
          <cell r="G431">
            <v>5.72</v>
          </cell>
          <cell r="H431">
            <v>5</v>
          </cell>
          <cell r="I431">
            <v>2275000</v>
          </cell>
          <cell r="J431">
            <v>1190</v>
          </cell>
          <cell r="K431" t="str">
            <v>lítmazut</v>
          </cell>
          <cell r="L431">
            <v>13644956.61375</v>
          </cell>
          <cell r="M431" t="str">
            <v>4x3/7+4x4/7+3x5/7+1x6/7</v>
          </cell>
          <cell r="N431">
            <v>2305333.3333333335</v>
          </cell>
          <cell r="O431">
            <v>867533.33333333337</v>
          </cell>
          <cell r="P431">
            <v>758333.33333333337</v>
          </cell>
          <cell r="Q431">
            <v>8702731.8000000007</v>
          </cell>
          <cell r="R431">
            <v>0</v>
          </cell>
          <cell r="S431">
            <v>10640712.390000001</v>
          </cell>
          <cell r="T431">
            <v>915081.92307692324</v>
          </cell>
          <cell r="U431">
            <v>15486994.313076925</v>
          </cell>
          <cell r="V431">
            <v>13644956.61375</v>
          </cell>
          <cell r="W431">
            <v>12435595</v>
          </cell>
        </row>
        <row r="432">
          <cell r="J432">
            <v>210</v>
          </cell>
          <cell r="K432" t="str">
            <v>Kwh</v>
          </cell>
          <cell r="L432">
            <v>0</v>
          </cell>
          <cell r="Q432">
            <v>187950</v>
          </cell>
          <cell r="R432">
            <v>13156.500000000002</v>
          </cell>
          <cell r="U432">
            <v>0</v>
          </cell>
          <cell r="V432">
            <v>0</v>
          </cell>
        </row>
        <row r="433">
          <cell r="J433">
            <v>210</v>
          </cell>
          <cell r="K433" t="str">
            <v>lítdiezel</v>
          </cell>
          <cell r="L433">
            <v>0</v>
          </cell>
          <cell r="Q433">
            <v>1654165.7999999998</v>
          </cell>
          <cell r="R433">
            <v>82708.289999999994</v>
          </cell>
          <cell r="U433">
            <v>0</v>
          </cell>
          <cell r="V433">
            <v>0</v>
          </cell>
        </row>
        <row r="434">
          <cell r="A434" t="str">
            <v>TTBTN30T/CA</v>
          </cell>
          <cell r="B434">
            <v>184</v>
          </cell>
          <cell r="C434" t="str">
            <v>Trạm trộn BT nhựa AP 30T/h (156T/ca)</v>
          </cell>
          <cell r="D434" t="str">
            <v>ca</v>
          </cell>
          <cell r="E434">
            <v>150</v>
          </cell>
          <cell r="F434">
            <v>16</v>
          </cell>
          <cell r="G434">
            <v>5.72</v>
          </cell>
          <cell r="H434">
            <v>5</v>
          </cell>
          <cell r="I434">
            <v>2730000</v>
          </cell>
          <cell r="J434">
            <v>1326</v>
          </cell>
          <cell r="K434" t="str">
            <v>lítmazut</v>
          </cell>
          <cell r="L434">
            <v>0</v>
          </cell>
          <cell r="M434" t="str">
            <v>4x3/7+4x4/7+3x5/7+1x6/7</v>
          </cell>
          <cell r="N434">
            <v>2766400</v>
          </cell>
          <cell r="O434">
            <v>1041040</v>
          </cell>
          <cell r="P434">
            <v>910000</v>
          </cell>
          <cell r="Q434">
            <v>9697329.7200000007</v>
          </cell>
          <cell r="R434">
            <v>0</v>
          </cell>
          <cell r="S434">
            <v>11856793.806</v>
          </cell>
          <cell r="T434">
            <v>915081.92307692324</v>
          </cell>
          <cell r="U434">
            <v>17489315.729076922</v>
          </cell>
          <cell r="V434">
            <v>0</v>
          </cell>
        </row>
        <row r="435">
          <cell r="J435">
            <v>234</v>
          </cell>
          <cell r="K435" t="str">
            <v>Kwh</v>
          </cell>
          <cell r="L435">
            <v>0</v>
          </cell>
          <cell r="Q435">
            <v>209430</v>
          </cell>
          <cell r="R435">
            <v>14660.100000000002</v>
          </cell>
          <cell r="U435">
            <v>0</v>
          </cell>
          <cell r="V435">
            <v>0</v>
          </cell>
        </row>
        <row r="436">
          <cell r="J436">
            <v>234</v>
          </cell>
          <cell r="K436" t="str">
            <v>lítdiezel</v>
          </cell>
          <cell r="L436">
            <v>0</v>
          </cell>
          <cell r="Q436">
            <v>1843213.3199999998</v>
          </cell>
          <cell r="R436">
            <v>92160.665999999997</v>
          </cell>
          <cell r="U436">
            <v>0</v>
          </cell>
          <cell r="V436">
            <v>0</v>
          </cell>
        </row>
        <row r="437">
          <cell r="A437" t="str">
            <v>TTBTN40T/CA</v>
          </cell>
          <cell r="B437">
            <v>185</v>
          </cell>
          <cell r="C437" t="str">
            <v>Trạm trộn BT nhựa AP 40T/h ( 176T/ca)</v>
          </cell>
          <cell r="D437" t="str">
            <v>ca</v>
          </cell>
          <cell r="E437">
            <v>150</v>
          </cell>
          <cell r="F437">
            <v>16</v>
          </cell>
          <cell r="G437">
            <v>5.72</v>
          </cell>
          <cell r="H437">
            <v>5</v>
          </cell>
          <cell r="I437">
            <v>3038750</v>
          </cell>
          <cell r="J437">
            <v>1496</v>
          </cell>
          <cell r="K437" t="str">
            <v>lítmazut</v>
          </cell>
          <cell r="L437">
            <v>0</v>
          </cell>
          <cell r="M437" t="str">
            <v>5x3/7+5x4/7+4x5/7+1x6/7</v>
          </cell>
          <cell r="N437">
            <v>3079266.666666667</v>
          </cell>
          <cell r="O437">
            <v>1158776.6666666667</v>
          </cell>
          <cell r="P437">
            <v>1012916.6666666666</v>
          </cell>
          <cell r="Q437">
            <v>10940577.120000001</v>
          </cell>
          <cell r="R437">
            <v>0</v>
          </cell>
          <cell r="S437">
            <v>13376895.576000001</v>
          </cell>
          <cell r="T437">
            <v>1140853.8461538462</v>
          </cell>
          <cell r="U437">
            <v>19768709.422153849</v>
          </cell>
          <cell r="V437">
            <v>0</v>
          </cell>
        </row>
        <row r="438">
          <cell r="J438">
            <v>264</v>
          </cell>
          <cell r="K438" t="str">
            <v>Kwh</v>
          </cell>
          <cell r="L438">
            <v>0</v>
          </cell>
          <cell r="Q438">
            <v>236280</v>
          </cell>
          <cell r="R438">
            <v>16539.600000000002</v>
          </cell>
          <cell r="U438">
            <v>0</v>
          </cell>
          <cell r="V438">
            <v>0</v>
          </cell>
        </row>
        <row r="439">
          <cell r="J439">
            <v>264</v>
          </cell>
          <cell r="K439" t="str">
            <v>lítdiezel</v>
          </cell>
          <cell r="L439">
            <v>0</v>
          </cell>
          <cell r="Q439">
            <v>2079522.72</v>
          </cell>
          <cell r="R439">
            <v>103976.136</v>
          </cell>
          <cell r="U439">
            <v>0</v>
          </cell>
          <cell r="V439">
            <v>0</v>
          </cell>
        </row>
        <row r="440">
          <cell r="A440" t="str">
            <v>TTBTN50T/CA</v>
          </cell>
          <cell r="B440">
            <v>186</v>
          </cell>
          <cell r="C440" t="str">
            <v>Trạm trộn BT nhựa AP 50T/h (200T/ca)</v>
          </cell>
          <cell r="D440" t="str">
            <v>ca</v>
          </cell>
          <cell r="E440">
            <v>150</v>
          </cell>
          <cell r="F440">
            <v>16</v>
          </cell>
          <cell r="G440">
            <v>5.72</v>
          </cell>
          <cell r="H440">
            <v>5</v>
          </cell>
          <cell r="I440">
            <v>3217500</v>
          </cell>
          <cell r="J440">
            <v>1700</v>
          </cell>
          <cell r="K440" t="str">
            <v>lítmazut</v>
          </cell>
          <cell r="L440">
            <v>0</v>
          </cell>
          <cell r="M440" t="str">
            <v>5x3/7+5x4/7+4x5/7+1x6/7</v>
          </cell>
          <cell r="N440">
            <v>3260400</v>
          </cell>
          <cell r="O440">
            <v>1226940</v>
          </cell>
          <cell r="P440">
            <v>1072500</v>
          </cell>
          <cell r="Q440">
            <v>12432474</v>
          </cell>
          <cell r="R440">
            <v>0</v>
          </cell>
          <cell r="S440">
            <v>15201017.699999999</v>
          </cell>
          <cell r="T440">
            <v>1140853.8461538462</v>
          </cell>
          <cell r="U440">
            <v>21901711.546153847</v>
          </cell>
          <cell r="V440">
            <v>0</v>
          </cell>
        </row>
        <row r="441">
          <cell r="J441">
            <v>300</v>
          </cell>
          <cell r="K441" t="str">
            <v>Kwh</v>
          </cell>
          <cell r="L441">
            <v>0</v>
          </cell>
          <cell r="Q441">
            <v>268500</v>
          </cell>
          <cell r="R441">
            <v>18795</v>
          </cell>
          <cell r="U441">
            <v>0</v>
          </cell>
          <cell r="V441">
            <v>0</v>
          </cell>
        </row>
        <row r="442">
          <cell r="J442">
            <v>300</v>
          </cell>
          <cell r="K442" t="str">
            <v>lítdiezel</v>
          </cell>
          <cell r="L442">
            <v>0</v>
          </cell>
          <cell r="Q442">
            <v>2363094</v>
          </cell>
          <cell r="R442">
            <v>118154.70000000001</v>
          </cell>
          <cell r="U442">
            <v>0</v>
          </cell>
          <cell r="V442">
            <v>0</v>
          </cell>
        </row>
        <row r="443">
          <cell r="A443" t="str">
            <v>TTBTN60T/CA</v>
          </cell>
          <cell r="B443">
            <v>187</v>
          </cell>
          <cell r="C443" t="str">
            <v>Trạm trộn BT nhựa AP 60T/h (216T/ca)</v>
          </cell>
          <cell r="D443" t="str">
            <v>ca</v>
          </cell>
          <cell r="E443">
            <v>150</v>
          </cell>
          <cell r="F443">
            <v>16</v>
          </cell>
          <cell r="G443">
            <v>5.72</v>
          </cell>
          <cell r="H443">
            <v>5</v>
          </cell>
          <cell r="I443">
            <v>3753750</v>
          </cell>
          <cell r="J443">
            <v>1836</v>
          </cell>
          <cell r="K443" t="str">
            <v>lítmazut</v>
          </cell>
          <cell r="L443">
            <v>21263758.073249999</v>
          </cell>
          <cell r="M443" t="str">
            <v>5x3/7+5x4/7+4x5/7+1x6/7</v>
          </cell>
          <cell r="N443">
            <v>3803800</v>
          </cell>
          <cell r="O443">
            <v>1431430</v>
          </cell>
          <cell r="P443">
            <v>1251250</v>
          </cell>
          <cell r="Q443">
            <v>13427071.92</v>
          </cell>
          <cell r="R443">
            <v>0</v>
          </cell>
          <cell r="S443">
            <v>16417099.115999999</v>
          </cell>
          <cell r="T443">
            <v>1140853.8461538462</v>
          </cell>
          <cell r="U443">
            <v>24044432.962153845</v>
          </cell>
          <cell r="V443">
            <v>21263758.073249999</v>
          </cell>
          <cell r="W443">
            <v>19379137</v>
          </cell>
        </row>
        <row r="444">
          <cell r="J444">
            <v>324</v>
          </cell>
          <cell r="K444" t="str">
            <v>Kwh</v>
          </cell>
          <cell r="L444">
            <v>0</v>
          </cell>
          <cell r="Q444">
            <v>289980</v>
          </cell>
          <cell r="R444">
            <v>20298.600000000002</v>
          </cell>
          <cell r="U444">
            <v>0</v>
          </cell>
          <cell r="V444">
            <v>0</v>
          </cell>
        </row>
        <row r="445">
          <cell r="J445">
            <v>324</v>
          </cell>
          <cell r="K445" t="str">
            <v>lítdiezel</v>
          </cell>
          <cell r="L445">
            <v>0</v>
          </cell>
          <cell r="Q445">
            <v>2552141.52</v>
          </cell>
          <cell r="R445">
            <v>127607.076</v>
          </cell>
          <cell r="U445">
            <v>0</v>
          </cell>
          <cell r="V445">
            <v>0</v>
          </cell>
        </row>
        <row r="446">
          <cell r="A446" t="str">
            <v>TTBTN80T/CA</v>
          </cell>
          <cell r="B446">
            <v>188</v>
          </cell>
          <cell r="C446" t="str">
            <v>Trạm trộn BT nhựa AP 80T/h (256 T/ca)</v>
          </cell>
          <cell r="D446" t="str">
            <v>ca</v>
          </cell>
          <cell r="E446">
            <v>150</v>
          </cell>
          <cell r="F446">
            <v>13</v>
          </cell>
          <cell r="G446">
            <v>5.46</v>
          </cell>
          <cell r="H446">
            <v>5</v>
          </cell>
          <cell r="I446">
            <v>4218800</v>
          </cell>
          <cell r="J446">
            <v>2176</v>
          </cell>
          <cell r="K446" t="str">
            <v>lítmazut</v>
          </cell>
          <cell r="L446">
            <v>23610580.51275</v>
          </cell>
          <cell r="M446" t="str">
            <v>5x3/7+5x4/7+4x5/7+1x6/7</v>
          </cell>
          <cell r="N446">
            <v>3473478.666666667</v>
          </cell>
          <cell r="O446">
            <v>1535643.2</v>
          </cell>
          <cell r="P446">
            <v>1406266.6666666667</v>
          </cell>
          <cell r="Q446">
            <v>15913566.720000001</v>
          </cell>
          <cell r="R446">
            <v>0</v>
          </cell>
          <cell r="S446">
            <v>19457302.655999999</v>
          </cell>
          <cell r="T446">
            <v>1140853.8461538462</v>
          </cell>
          <cell r="U446">
            <v>27013545.035487182</v>
          </cell>
          <cell r="V446">
            <v>23610580.51275</v>
          </cell>
          <cell r="W446">
            <v>21517959</v>
          </cell>
        </row>
        <row r="447">
          <cell r="J447">
            <v>384</v>
          </cell>
          <cell r="K447" t="str">
            <v>Kwh</v>
          </cell>
          <cell r="L447">
            <v>0</v>
          </cell>
          <cell r="Q447">
            <v>343680</v>
          </cell>
          <cell r="R447">
            <v>24057.600000000002</v>
          </cell>
          <cell r="U447">
            <v>0</v>
          </cell>
          <cell r="V447">
            <v>0</v>
          </cell>
        </row>
        <row r="448">
          <cell r="J448">
            <v>384</v>
          </cell>
          <cell r="K448" t="str">
            <v>lítdiezel</v>
          </cell>
          <cell r="L448">
            <v>0</v>
          </cell>
          <cell r="Q448">
            <v>3024760.32</v>
          </cell>
          <cell r="R448">
            <v>151238.016</v>
          </cell>
          <cell r="U448">
            <v>0</v>
          </cell>
          <cell r="V448">
            <v>0</v>
          </cell>
        </row>
        <row r="449">
          <cell r="C449" t="str">
            <v>Máy phun nhựa đường - công suất:</v>
          </cell>
          <cell r="L449">
            <v>0</v>
          </cell>
          <cell r="V449">
            <v>0</v>
          </cell>
        </row>
        <row r="450">
          <cell r="A450" t="str">
            <v>MPNĐ190CV</v>
          </cell>
          <cell r="B450">
            <v>189</v>
          </cell>
          <cell r="C450" t="str">
            <v>Máy phun nhựa đường 190Cv</v>
          </cell>
          <cell r="D450" t="str">
            <v>ca</v>
          </cell>
          <cell r="E450">
            <v>120</v>
          </cell>
          <cell r="F450">
            <v>14</v>
          </cell>
          <cell r="G450">
            <v>5.6</v>
          </cell>
          <cell r="H450">
            <v>6</v>
          </cell>
          <cell r="I450">
            <v>559475</v>
          </cell>
          <cell r="J450">
            <v>57</v>
          </cell>
          <cell r="K450" t="str">
            <v>lítdiezel</v>
          </cell>
          <cell r="L450">
            <v>1377653.3347499999</v>
          </cell>
          <cell r="M450" t="str">
            <v>1x1/4 + 3/4L7,5-16,5T</v>
          </cell>
          <cell r="N450">
            <v>620084.79166666663</v>
          </cell>
          <cell r="O450">
            <v>261088.33333333334</v>
          </cell>
          <cell r="P450">
            <v>279737.5</v>
          </cell>
          <cell r="Q450">
            <v>448987.86</v>
          </cell>
          <cell r="R450">
            <v>22449.393</v>
          </cell>
          <cell r="S450">
            <v>471437.25299999997</v>
          </cell>
          <cell r="T450">
            <v>160909.61538461538</v>
          </cell>
          <cell r="U450">
            <v>1793257.4933846155</v>
          </cell>
          <cell r="V450">
            <v>1377653.3347499999</v>
          </cell>
          <cell r="W450">
            <v>1255551</v>
          </cell>
        </row>
        <row r="451">
          <cell r="C451" t="str">
            <v>Máy rải hỗn hợp bê tông nhựa - năng suất:</v>
          </cell>
          <cell r="L451">
            <v>0</v>
          </cell>
        </row>
        <row r="452">
          <cell r="A452" t="str">
            <v>MRBTN65T</v>
          </cell>
          <cell r="B452">
            <v>190</v>
          </cell>
          <cell r="C452" t="str">
            <v>Máy rải BT nhựa 65T</v>
          </cell>
          <cell r="D452" t="str">
            <v>ca</v>
          </cell>
          <cell r="E452">
            <v>150</v>
          </cell>
          <cell r="F452">
            <v>16</v>
          </cell>
          <cell r="G452">
            <v>6.4</v>
          </cell>
          <cell r="H452">
            <v>5</v>
          </cell>
          <cell r="I452">
            <v>672100</v>
          </cell>
          <cell r="J452">
            <v>33.6</v>
          </cell>
          <cell r="K452" t="str">
            <v>lítdiezel</v>
          </cell>
          <cell r="L452">
            <v>0</v>
          </cell>
          <cell r="M452" t="str">
            <v>1x3/7+1x5/7</v>
          </cell>
          <cell r="N452">
            <v>681061.33333333337</v>
          </cell>
          <cell r="O452">
            <v>286762.66666666669</v>
          </cell>
          <cell r="P452">
            <v>224033.33333333334</v>
          </cell>
          <cell r="Q452">
            <v>264666.52799999999</v>
          </cell>
          <cell r="R452">
            <v>13233.3264</v>
          </cell>
          <cell r="S452">
            <v>277899.85440000001</v>
          </cell>
          <cell r="T452">
            <v>151096.15384615384</v>
          </cell>
          <cell r="U452">
            <v>1620853.3415794871</v>
          </cell>
          <cell r="V452">
            <v>0</v>
          </cell>
        </row>
        <row r="453">
          <cell r="A453" t="str">
            <v>MRBTN100T</v>
          </cell>
          <cell r="B453">
            <v>191</v>
          </cell>
          <cell r="C453" t="str">
            <v>Máy rải BT nhựa 100T</v>
          </cell>
          <cell r="D453" t="str">
            <v>ca</v>
          </cell>
          <cell r="E453">
            <v>150</v>
          </cell>
          <cell r="F453">
            <v>16</v>
          </cell>
          <cell r="G453">
            <v>6.4</v>
          </cell>
          <cell r="H453">
            <v>5</v>
          </cell>
          <cell r="I453">
            <v>795410</v>
          </cell>
          <cell r="J453">
            <v>50.4</v>
          </cell>
          <cell r="K453" t="str">
            <v>lítdiezel</v>
          </cell>
          <cell r="L453">
            <v>0</v>
          </cell>
          <cell r="M453" t="str">
            <v>1x3/7+1x5/7</v>
          </cell>
          <cell r="N453">
            <v>806015.46666666667</v>
          </cell>
          <cell r="O453">
            <v>339374.93333333335</v>
          </cell>
          <cell r="P453">
            <v>265136.66666666669</v>
          </cell>
          <cell r="Q453">
            <v>396999.79199999996</v>
          </cell>
          <cell r="R453">
            <v>19849.989600000001</v>
          </cell>
          <cell r="S453">
            <v>416849.78159999999</v>
          </cell>
          <cell r="T453">
            <v>151096.15384615384</v>
          </cell>
          <cell r="U453">
            <v>1978473.0021128205</v>
          </cell>
          <cell r="V453">
            <v>0</v>
          </cell>
        </row>
        <row r="454">
          <cell r="A454" t="str">
            <v>MRBTN130T</v>
          </cell>
          <cell r="B454">
            <v>192</v>
          </cell>
          <cell r="C454" t="str">
            <v>Máy rải BT nhựa 130T</v>
          </cell>
          <cell r="D454" t="str">
            <v>ca</v>
          </cell>
          <cell r="E454">
            <v>150</v>
          </cell>
          <cell r="F454">
            <v>14</v>
          </cell>
          <cell r="G454">
            <v>4.2</v>
          </cell>
          <cell r="H454">
            <v>5</v>
          </cell>
          <cell r="I454">
            <v>2230000</v>
          </cell>
          <cell r="J454">
            <v>63</v>
          </cell>
          <cell r="K454" t="str">
            <v>lítdiezel</v>
          </cell>
          <cell r="L454">
            <v>2854696.6717500002</v>
          </cell>
          <cell r="M454" t="str">
            <v>1x3/7+1x5/7</v>
          </cell>
          <cell r="N454">
            <v>1977266.6666666667</v>
          </cell>
          <cell r="O454">
            <v>624400</v>
          </cell>
          <cell r="P454">
            <v>743333.33333333337</v>
          </cell>
          <cell r="Q454">
            <v>496249.74</v>
          </cell>
          <cell r="R454">
            <v>24812.487000000001</v>
          </cell>
          <cell r="S454">
            <v>521062.22700000001</v>
          </cell>
          <cell r="T454">
            <v>151096.15384615384</v>
          </cell>
          <cell r="U454">
            <v>4017158.3808461544</v>
          </cell>
          <cell r="V454">
            <v>2854696.6717500002</v>
          </cell>
          <cell r="W454">
            <v>2601683</v>
          </cell>
        </row>
        <row r="455">
          <cell r="A455" t="str">
            <v>MCBĐW1000C</v>
          </cell>
          <cell r="B455">
            <v>192</v>
          </cell>
          <cell r="C455" t="str">
            <v>Máy cào bóc đường Writgen - 1000 C</v>
          </cell>
          <cell r="D455" t="str">
            <v>ca</v>
          </cell>
          <cell r="E455">
            <v>220</v>
          </cell>
          <cell r="F455">
            <v>18</v>
          </cell>
          <cell r="G455">
            <v>5.8</v>
          </cell>
          <cell r="H455">
            <v>5</v>
          </cell>
          <cell r="I455">
            <v>2021334</v>
          </cell>
          <cell r="J455">
            <v>92.4</v>
          </cell>
          <cell r="K455" t="str">
            <v>lítdiezel</v>
          </cell>
          <cell r="L455">
            <v>4948994.7045</v>
          </cell>
          <cell r="M455" t="str">
            <v>1x4/7+1x5/7</v>
          </cell>
          <cell r="N455">
            <v>1571127.7909090908</v>
          </cell>
          <cell r="O455">
            <v>532897.14545454539</v>
          </cell>
          <cell r="P455">
            <v>459394.090909091</v>
          </cell>
          <cell r="Q455">
            <v>727832.95200000005</v>
          </cell>
          <cell r="R455">
            <v>36391.647600000004</v>
          </cell>
          <cell r="S455">
            <v>764224.59960000007</v>
          </cell>
          <cell r="T455">
            <v>159819.23076923075</v>
          </cell>
          <cell r="U455">
            <v>3487462.8576419577</v>
          </cell>
          <cell r="V455">
            <v>4948994.7045</v>
          </cell>
          <cell r="W455">
            <v>4510362</v>
          </cell>
        </row>
        <row r="456">
          <cell r="A456" t="str">
            <v>TBSKVYHK10A</v>
          </cell>
          <cell r="B456">
            <v>193</v>
          </cell>
          <cell r="C456" t="str">
            <v>Thiết bị sơn kẻ vạch YHK 10A</v>
          </cell>
          <cell r="D456" t="str">
            <v>ca</v>
          </cell>
          <cell r="E456">
            <v>170</v>
          </cell>
          <cell r="F456">
            <v>20</v>
          </cell>
          <cell r="G456">
            <v>3.5</v>
          </cell>
          <cell r="H456">
            <v>5</v>
          </cell>
          <cell r="I456">
            <v>38400</v>
          </cell>
          <cell r="L456">
            <v>125946.74400000001</v>
          </cell>
          <cell r="M456" t="str">
            <v>1x4/7</v>
          </cell>
          <cell r="N456">
            <v>42917.647058823524</v>
          </cell>
          <cell r="O456">
            <v>7905.8823529411775</v>
          </cell>
          <cell r="P456">
            <v>11294.117647058823</v>
          </cell>
          <cell r="Q456">
            <v>0</v>
          </cell>
          <cell r="R456">
            <v>0</v>
          </cell>
          <cell r="S456">
            <v>0</v>
          </cell>
          <cell r="T456">
            <v>74675.769230769234</v>
          </cell>
          <cell r="U456">
            <v>136793.41628959274</v>
          </cell>
          <cell r="V456">
            <v>125946.74400000001</v>
          </cell>
          <cell r="W456">
            <v>114784</v>
          </cell>
        </row>
        <row r="457">
          <cell r="A457" t="str">
            <v>LNSYHK3A</v>
          </cell>
          <cell r="B457">
            <v>194</v>
          </cell>
          <cell r="C457" t="str">
            <v>Lò nấu sơn YHK 3A</v>
          </cell>
          <cell r="D457" t="str">
            <v>ca</v>
          </cell>
          <cell r="E457">
            <v>170</v>
          </cell>
          <cell r="F457">
            <v>17</v>
          </cell>
          <cell r="G457">
            <v>3.56</v>
          </cell>
          <cell r="H457">
            <v>5</v>
          </cell>
          <cell r="I457">
            <v>217980</v>
          </cell>
          <cell r="J457">
            <v>10.54</v>
          </cell>
          <cell r="K457" t="str">
            <v>lítdiezel</v>
          </cell>
          <cell r="L457">
            <v>499531.84049999999</v>
          </cell>
          <cell r="M457" t="str">
            <v>1x4/7</v>
          </cell>
          <cell r="N457">
            <v>207081.00000000003</v>
          </cell>
          <cell r="O457">
            <v>45647.576470588232</v>
          </cell>
          <cell r="P457">
            <v>64111.76470588235</v>
          </cell>
          <cell r="Q457">
            <v>83023.369199999986</v>
          </cell>
          <cell r="R457">
            <v>4151.1684599999999</v>
          </cell>
          <cell r="S457">
            <v>87174.537659999987</v>
          </cell>
          <cell r="T457">
            <v>74675.769230769234</v>
          </cell>
          <cell r="U457">
            <v>478690.64806723985</v>
          </cell>
          <cell r="V457">
            <v>499531.84049999999</v>
          </cell>
          <cell r="W457">
            <v>455258</v>
          </cell>
        </row>
        <row r="458">
          <cell r="A458" t="str">
            <v>NNN</v>
          </cell>
          <cell r="B458">
            <v>195</v>
          </cell>
          <cell r="C458" t="str">
            <v>Nồi nấu nhựa</v>
          </cell>
          <cell r="D458" t="str">
            <v>ca</v>
          </cell>
          <cell r="E458">
            <v>170</v>
          </cell>
          <cell r="F458">
            <v>25</v>
          </cell>
          <cell r="G458">
            <v>10</v>
          </cell>
          <cell r="H458">
            <v>5</v>
          </cell>
          <cell r="I458">
            <v>5520</v>
          </cell>
          <cell r="L458">
            <v>71638.355249999993</v>
          </cell>
          <cell r="M458" t="str">
            <v>1x4/7</v>
          </cell>
          <cell r="N458">
            <v>8117.6470588235288</v>
          </cell>
          <cell r="O458">
            <v>3247.0588235294117</v>
          </cell>
          <cell r="P458">
            <v>1623.5294117647059</v>
          </cell>
          <cell r="Q458">
            <v>0</v>
          </cell>
          <cell r="R458">
            <v>0</v>
          </cell>
          <cell r="S458">
            <v>0</v>
          </cell>
          <cell r="T458">
            <v>74675.769230769234</v>
          </cell>
          <cell r="U458">
            <v>87664.004524886885</v>
          </cell>
          <cell r="V458">
            <v>71638.355249999993</v>
          </cell>
          <cell r="W458">
            <v>65289</v>
          </cell>
        </row>
        <row r="459">
          <cell r="C459" t="str">
            <v>Máy rải cấp phối ĐD - năng suất:</v>
          </cell>
          <cell r="L459">
            <v>0</v>
          </cell>
        </row>
        <row r="460">
          <cell r="A460" t="str">
            <v>MRCP60m3</v>
          </cell>
          <cell r="B460">
            <v>183</v>
          </cell>
          <cell r="C460" t="str">
            <v>Máy rải CPĐD CS 60m3/h</v>
          </cell>
          <cell r="D460" t="str">
            <v>ca</v>
          </cell>
          <cell r="E460">
            <v>150</v>
          </cell>
          <cell r="F460">
            <v>16</v>
          </cell>
          <cell r="G460">
            <v>4.5</v>
          </cell>
          <cell r="H460">
            <v>5</v>
          </cell>
          <cell r="I460">
            <v>1371</v>
          </cell>
          <cell r="J460">
            <v>47.9</v>
          </cell>
          <cell r="K460" t="str">
            <v>lítdiezel</v>
          </cell>
          <cell r="L460">
            <v>2013813.6479999998</v>
          </cell>
          <cell r="M460" t="str">
            <v>1x3/7+1x5/7</v>
          </cell>
          <cell r="N460">
            <v>1462.4</v>
          </cell>
          <cell r="O460">
            <v>411.3</v>
          </cell>
          <cell r="P460">
            <v>457</v>
          </cell>
          <cell r="Q460">
            <v>377307.34199999995</v>
          </cell>
          <cell r="R460">
            <v>18865.367099999999</v>
          </cell>
          <cell r="S460">
            <v>396172.70909999992</v>
          </cell>
          <cell r="T460">
            <v>151096.15384615384</v>
          </cell>
          <cell r="U460">
            <v>549599.5629461538</v>
          </cell>
          <cell r="V460">
            <v>2013813.6479999998</v>
          </cell>
          <cell r="W460">
            <v>1835328</v>
          </cell>
        </row>
        <row r="461">
          <cell r="C461" t="str">
            <v>Máy bơm nước, động cơ điện - công suất:</v>
          </cell>
          <cell r="L461">
            <v>0</v>
          </cell>
        </row>
        <row r="462">
          <cell r="A462" t="str">
            <v>MBN0,55KW</v>
          </cell>
          <cell r="B462">
            <v>184</v>
          </cell>
          <cell r="C462" t="str">
            <v>Máy bơm nước 0,55KW</v>
          </cell>
          <cell r="D462" t="str">
            <v>ca</v>
          </cell>
          <cell r="E462">
            <v>180</v>
          </cell>
          <cell r="F462">
            <v>17</v>
          </cell>
          <cell r="G462">
            <v>4.74</v>
          </cell>
          <cell r="H462">
            <v>4</v>
          </cell>
          <cell r="I462">
            <v>2000</v>
          </cell>
          <cell r="J462">
            <v>1.49</v>
          </cell>
          <cell r="K462" t="str">
            <v>Kwh</v>
          </cell>
          <cell r="L462">
            <v>19333</v>
          </cell>
          <cell r="M462" t="str">
            <v>1x3/7</v>
          </cell>
          <cell r="N462">
            <v>1888.8888888888889</v>
          </cell>
          <cell r="O462">
            <v>526.66666666666674</v>
          </cell>
          <cell r="P462">
            <v>444.44444444444446</v>
          </cell>
          <cell r="Q462">
            <v>1333.55</v>
          </cell>
          <cell r="R462">
            <v>93.348500000000001</v>
          </cell>
          <cell r="S462">
            <v>1426.8985</v>
          </cell>
          <cell r="T462">
            <v>65952.692307692312</v>
          </cell>
          <cell r="U462">
            <v>70239.590807692308</v>
          </cell>
          <cell r="V462">
            <v>19333</v>
          </cell>
        </row>
        <row r="463">
          <cell r="A463" t="str">
            <v>MBN0,75KW</v>
          </cell>
          <cell r="B463">
            <v>185</v>
          </cell>
          <cell r="C463" t="str">
            <v>Máy bơm nước 0,75KW</v>
          </cell>
          <cell r="D463" t="str">
            <v>ca</v>
          </cell>
          <cell r="E463">
            <v>180</v>
          </cell>
          <cell r="F463">
            <v>17</v>
          </cell>
          <cell r="G463">
            <v>4.74</v>
          </cell>
          <cell r="H463">
            <v>4</v>
          </cell>
          <cell r="I463">
            <v>2375</v>
          </cell>
          <cell r="J463">
            <v>2.0299999999999998</v>
          </cell>
          <cell r="K463" t="str">
            <v>Kwh</v>
          </cell>
          <cell r="L463">
            <v>20675</v>
          </cell>
          <cell r="M463" t="str">
            <v>1x3/7</v>
          </cell>
          <cell r="N463">
            <v>2243.0555555555557</v>
          </cell>
          <cell r="O463">
            <v>625.41666666666674</v>
          </cell>
          <cell r="P463">
            <v>527.77777777777783</v>
          </cell>
          <cell r="Q463">
            <v>1816.85</v>
          </cell>
          <cell r="R463">
            <v>127.1795</v>
          </cell>
          <cell r="S463">
            <v>1944.0294999999999</v>
          </cell>
          <cell r="T463">
            <v>65952.692307692312</v>
          </cell>
          <cell r="U463">
            <v>71292.971807692316</v>
          </cell>
          <cell r="V463">
            <v>20675</v>
          </cell>
        </row>
        <row r="464">
          <cell r="A464" t="str">
            <v>MBN1,1KW</v>
          </cell>
          <cell r="B464">
            <v>186</v>
          </cell>
          <cell r="C464" t="str">
            <v>Máy bơm nước 1,1KW</v>
          </cell>
          <cell r="D464" t="str">
            <v>ca</v>
          </cell>
          <cell r="E464">
            <v>180</v>
          </cell>
          <cell r="F464">
            <v>17</v>
          </cell>
          <cell r="G464">
            <v>4.74</v>
          </cell>
          <cell r="H464">
            <v>4</v>
          </cell>
          <cell r="I464">
            <v>2750</v>
          </cell>
          <cell r="J464">
            <v>2.97</v>
          </cell>
          <cell r="K464" t="str">
            <v>Kwh</v>
          </cell>
          <cell r="L464">
            <v>22457</v>
          </cell>
          <cell r="M464" t="str">
            <v>1x3/7</v>
          </cell>
          <cell r="N464">
            <v>2597.2222222222222</v>
          </cell>
          <cell r="O464">
            <v>724.16666666666686</v>
          </cell>
          <cell r="P464">
            <v>611.11111111111109</v>
          </cell>
          <cell r="Q464">
            <v>2658.15</v>
          </cell>
          <cell r="R464">
            <v>186.07050000000004</v>
          </cell>
          <cell r="S464">
            <v>2844.2205000000004</v>
          </cell>
          <cell r="T464">
            <v>65952.692307692312</v>
          </cell>
          <cell r="U464">
            <v>72729.412807692308</v>
          </cell>
          <cell r="V464">
            <v>22457</v>
          </cell>
          <cell r="W464">
            <v>60614</v>
          </cell>
        </row>
        <row r="465">
          <cell r="A465" t="str">
            <v>MBN1,5KW</v>
          </cell>
          <cell r="B465">
            <v>187</v>
          </cell>
          <cell r="C465" t="str">
            <v>Máy bơm nước 1,5KW</v>
          </cell>
          <cell r="D465" t="str">
            <v>ca</v>
          </cell>
          <cell r="E465">
            <v>180</v>
          </cell>
          <cell r="F465">
            <v>17</v>
          </cell>
          <cell r="G465">
            <v>4.74</v>
          </cell>
          <cell r="H465">
            <v>4</v>
          </cell>
          <cell r="I465">
            <v>3000</v>
          </cell>
          <cell r="J465">
            <v>4.05</v>
          </cell>
          <cell r="K465" t="str">
            <v>Kwh</v>
          </cell>
          <cell r="L465">
            <v>24390</v>
          </cell>
          <cell r="M465" t="str">
            <v>1x3/7</v>
          </cell>
          <cell r="N465">
            <v>2833.3333333333335</v>
          </cell>
          <cell r="O465">
            <v>790.00000000000011</v>
          </cell>
          <cell r="P465">
            <v>666.66666666666663</v>
          </cell>
          <cell r="Q465">
            <v>3624.75</v>
          </cell>
          <cell r="R465">
            <v>253.73250000000002</v>
          </cell>
          <cell r="S465">
            <v>3878.4825000000001</v>
          </cell>
          <cell r="T465">
            <v>65952.692307692312</v>
          </cell>
          <cell r="U465">
            <v>74121.17480769231</v>
          </cell>
          <cell r="V465">
            <v>24390</v>
          </cell>
          <cell r="W465">
            <v>62006</v>
          </cell>
        </row>
        <row r="466">
          <cell r="A466" t="str">
            <v>MBN2KW</v>
          </cell>
          <cell r="B466">
            <v>188</v>
          </cell>
          <cell r="C466" t="str">
            <v>Máy bơm nước 2KW</v>
          </cell>
          <cell r="D466" t="str">
            <v>ca</v>
          </cell>
          <cell r="E466">
            <v>180</v>
          </cell>
          <cell r="F466">
            <v>17</v>
          </cell>
          <cell r="G466">
            <v>4.74</v>
          </cell>
          <cell r="H466">
            <v>4</v>
          </cell>
          <cell r="I466">
            <v>3125</v>
          </cell>
          <cell r="J466">
            <v>5.4</v>
          </cell>
          <cell r="K466" t="str">
            <v>Kwh</v>
          </cell>
          <cell r="L466">
            <v>26345</v>
          </cell>
          <cell r="M466" t="str">
            <v>1x3/7</v>
          </cell>
          <cell r="N466">
            <v>2951.3888888888887</v>
          </cell>
          <cell r="O466">
            <v>822.91666666666686</v>
          </cell>
          <cell r="P466">
            <v>694.44444444444446</v>
          </cell>
          <cell r="Q466">
            <v>4833</v>
          </cell>
          <cell r="R466">
            <v>338.31000000000006</v>
          </cell>
          <cell r="S466">
            <v>5171.3100000000004</v>
          </cell>
          <cell r="T466">
            <v>65952.692307692312</v>
          </cell>
          <cell r="U466">
            <v>75592.75230769231</v>
          </cell>
          <cell r="V466">
            <v>26345</v>
          </cell>
          <cell r="W466">
            <v>63477</v>
          </cell>
        </row>
        <row r="467">
          <cell r="A467" t="str">
            <v>MBN2,8KW</v>
          </cell>
          <cell r="B467">
            <v>189</v>
          </cell>
          <cell r="C467" t="str">
            <v>Máy bơm nước 2,8KW</v>
          </cell>
          <cell r="D467" t="str">
            <v>ca</v>
          </cell>
          <cell r="E467">
            <v>180</v>
          </cell>
          <cell r="F467">
            <v>17</v>
          </cell>
          <cell r="G467">
            <v>4.74</v>
          </cell>
          <cell r="H467">
            <v>4</v>
          </cell>
          <cell r="I467">
            <v>3625</v>
          </cell>
          <cell r="J467">
            <v>7.56</v>
          </cell>
          <cell r="K467" t="str">
            <v>Kwh</v>
          </cell>
          <cell r="L467">
            <v>30203</v>
          </cell>
          <cell r="M467" t="str">
            <v>1x3/7</v>
          </cell>
          <cell r="N467">
            <v>3423.6111111111113</v>
          </cell>
          <cell r="O467">
            <v>954.58333333333348</v>
          </cell>
          <cell r="P467">
            <v>805.55555555555554</v>
          </cell>
          <cell r="Q467">
            <v>6766.2</v>
          </cell>
          <cell r="R467">
            <v>473.63400000000001</v>
          </cell>
          <cell r="S467">
            <v>7239.8339999999998</v>
          </cell>
          <cell r="T467">
            <v>65952.692307692312</v>
          </cell>
          <cell r="U467">
            <v>78376.276307692315</v>
          </cell>
          <cell r="V467">
            <v>30203</v>
          </cell>
        </row>
        <row r="468">
          <cell r="A468" t="str">
            <v>MBN4KW</v>
          </cell>
          <cell r="B468">
            <v>190</v>
          </cell>
          <cell r="C468" t="str">
            <v>Máy bơm nước 4KW</v>
          </cell>
          <cell r="D468" t="str">
            <v>ca</v>
          </cell>
          <cell r="E468">
            <v>150</v>
          </cell>
          <cell r="F468">
            <v>17</v>
          </cell>
          <cell r="G468">
            <v>4.74</v>
          </cell>
          <cell r="H468">
            <v>5</v>
          </cell>
          <cell r="I468">
            <v>5000</v>
          </cell>
          <cell r="J468">
            <v>10.8</v>
          </cell>
          <cell r="K468" t="str">
            <v>Kwh</v>
          </cell>
          <cell r="L468">
            <v>36712</v>
          </cell>
          <cell r="M468" t="str">
            <v>1x3/7</v>
          </cell>
          <cell r="N468">
            <v>5666.6666666666679</v>
          </cell>
          <cell r="O468">
            <v>1580.0000000000002</v>
          </cell>
          <cell r="P468">
            <v>1666.6666666666667</v>
          </cell>
          <cell r="Q468">
            <v>9666</v>
          </cell>
          <cell r="R468">
            <v>676.62000000000012</v>
          </cell>
          <cell r="S468">
            <v>10342.620000000001</v>
          </cell>
          <cell r="T468">
            <v>65952.692307692312</v>
          </cell>
          <cell r="U468">
            <v>85208.645641025651</v>
          </cell>
          <cell r="V468">
            <v>36712</v>
          </cell>
        </row>
        <row r="469">
          <cell r="A469" t="str">
            <v>MBN4,5KW</v>
          </cell>
          <cell r="B469">
            <v>191</v>
          </cell>
          <cell r="C469" t="str">
            <v>Máy bơm nước 4,5KW</v>
          </cell>
          <cell r="D469" t="str">
            <v>ca</v>
          </cell>
          <cell r="E469">
            <v>150</v>
          </cell>
          <cell r="F469">
            <v>17</v>
          </cell>
          <cell r="G469">
            <v>4.74</v>
          </cell>
          <cell r="H469">
            <v>5</v>
          </cell>
          <cell r="I469">
            <v>5625</v>
          </cell>
          <cell r="J469">
            <v>12.15</v>
          </cell>
          <cell r="K469" t="str">
            <v>Kwh</v>
          </cell>
          <cell r="L469">
            <v>39230</v>
          </cell>
          <cell r="M469" t="str">
            <v>1x3/7</v>
          </cell>
          <cell r="N469">
            <v>6375.0000000000009</v>
          </cell>
          <cell r="O469">
            <v>1777.5</v>
          </cell>
          <cell r="P469">
            <v>1875</v>
          </cell>
          <cell r="Q469">
            <v>10874.25</v>
          </cell>
          <cell r="R469">
            <v>761.1975000000001</v>
          </cell>
          <cell r="S469">
            <v>11635.4475</v>
          </cell>
          <cell r="T469">
            <v>65952.692307692312</v>
          </cell>
          <cell r="U469">
            <v>87615.639807692321</v>
          </cell>
          <cell r="V469">
            <v>39230</v>
          </cell>
          <cell r="W469">
            <v>75500</v>
          </cell>
        </row>
        <row r="470">
          <cell r="A470" t="str">
            <v>MBN7KW</v>
          </cell>
          <cell r="B470">
            <v>192</v>
          </cell>
          <cell r="C470" t="str">
            <v>Máy bơm nước 7KW</v>
          </cell>
          <cell r="D470" t="str">
            <v>ca</v>
          </cell>
          <cell r="E470">
            <v>150</v>
          </cell>
          <cell r="F470">
            <v>17</v>
          </cell>
          <cell r="G470">
            <v>4.74</v>
          </cell>
          <cell r="H470">
            <v>5</v>
          </cell>
          <cell r="I470">
            <v>8265</v>
          </cell>
          <cell r="J470">
            <v>16.8</v>
          </cell>
          <cell r="K470" t="str">
            <v>Kwh</v>
          </cell>
          <cell r="L470">
            <v>49731</v>
          </cell>
          <cell r="M470" t="str">
            <v>1x3/7</v>
          </cell>
          <cell r="N470">
            <v>9367</v>
          </cell>
          <cell r="O470">
            <v>2611.7399999999998</v>
          </cell>
          <cell r="P470">
            <v>2755</v>
          </cell>
          <cell r="Q470">
            <v>15036</v>
          </cell>
          <cell r="R470">
            <v>1052.5200000000002</v>
          </cell>
          <cell r="S470">
            <v>16088.52</v>
          </cell>
          <cell r="T470">
            <v>65952.692307692312</v>
          </cell>
          <cell r="U470">
            <v>96774.952307692321</v>
          </cell>
          <cell r="V470">
            <v>49731</v>
          </cell>
        </row>
        <row r="471">
          <cell r="A471" t="str">
            <v>MBN10KW</v>
          </cell>
          <cell r="B471">
            <v>193</v>
          </cell>
          <cell r="C471" t="str">
            <v>Máy bơm nước 10KW</v>
          </cell>
          <cell r="D471" t="str">
            <v>ca</v>
          </cell>
          <cell r="E471">
            <v>150</v>
          </cell>
          <cell r="F471">
            <v>16</v>
          </cell>
          <cell r="G471">
            <v>4.5199999999999996</v>
          </cell>
          <cell r="H471">
            <v>5</v>
          </cell>
          <cell r="I471">
            <v>9715</v>
          </cell>
          <cell r="J471">
            <v>24</v>
          </cell>
          <cell r="K471" t="str">
            <v>Kwh</v>
          </cell>
          <cell r="L471">
            <v>63375</v>
          </cell>
          <cell r="M471" t="str">
            <v>1x4/7</v>
          </cell>
          <cell r="N471">
            <v>10362.666666666668</v>
          </cell>
          <cell r="O471">
            <v>2927.4533333333334</v>
          </cell>
          <cell r="P471">
            <v>3238.3333333333335</v>
          </cell>
          <cell r="Q471">
            <v>21480</v>
          </cell>
          <cell r="R471">
            <v>1503.6000000000001</v>
          </cell>
          <cell r="S471">
            <v>22983.599999999999</v>
          </cell>
          <cell r="T471">
            <v>74675.769230769234</v>
          </cell>
          <cell r="U471">
            <v>114187.82256410256</v>
          </cell>
          <cell r="V471">
            <v>63375</v>
          </cell>
        </row>
        <row r="472">
          <cell r="A472" t="str">
            <v>MBN14KW</v>
          </cell>
          <cell r="B472">
            <v>194</v>
          </cell>
          <cell r="C472" t="str">
            <v>Máy bơm nước 14KW</v>
          </cell>
          <cell r="D472" t="str">
            <v>ca</v>
          </cell>
          <cell r="E472">
            <v>150</v>
          </cell>
          <cell r="F472">
            <v>16</v>
          </cell>
          <cell r="G472">
            <v>4.5199999999999996</v>
          </cell>
          <cell r="H472">
            <v>5</v>
          </cell>
          <cell r="I472">
            <v>12789</v>
          </cell>
          <cell r="J472">
            <v>33.6</v>
          </cell>
          <cell r="K472" t="str">
            <v>Kwh</v>
          </cell>
          <cell r="L472">
            <v>79658</v>
          </cell>
          <cell r="M472" t="str">
            <v>1x4/7</v>
          </cell>
          <cell r="N472">
            <v>12959.519999999999</v>
          </cell>
          <cell r="O472">
            <v>3853.7519999999995</v>
          </cell>
          <cell r="P472">
            <v>4263</v>
          </cell>
          <cell r="Q472">
            <v>30072</v>
          </cell>
          <cell r="R472">
            <v>2105.0400000000004</v>
          </cell>
          <cell r="S472">
            <v>32177.040000000001</v>
          </cell>
          <cell r="T472">
            <v>74675.769230769234</v>
          </cell>
          <cell r="U472">
            <v>127929.08123076922</v>
          </cell>
          <cell r="V472">
            <v>79658</v>
          </cell>
        </row>
        <row r="473">
          <cell r="A473" t="str">
            <v>MBN20KW</v>
          </cell>
          <cell r="B473">
            <v>195</v>
          </cell>
          <cell r="C473" t="str">
            <v>Máy bơm nước 20KW</v>
          </cell>
          <cell r="D473" t="str">
            <v>ca</v>
          </cell>
          <cell r="E473">
            <v>150</v>
          </cell>
          <cell r="F473">
            <v>16</v>
          </cell>
          <cell r="G473">
            <v>4.5199999999999996</v>
          </cell>
          <cell r="H473">
            <v>5</v>
          </cell>
          <cell r="I473">
            <v>20735</v>
          </cell>
          <cell r="J473">
            <v>48</v>
          </cell>
          <cell r="K473" t="str">
            <v>Kwh</v>
          </cell>
          <cell r="L473">
            <v>107630</v>
          </cell>
          <cell r="M473" t="str">
            <v>1x4/7</v>
          </cell>
          <cell r="N473">
            <v>21011.466666666667</v>
          </cell>
          <cell r="O473">
            <v>6248.1466666666665</v>
          </cell>
          <cell r="P473">
            <v>6911.666666666667</v>
          </cell>
          <cell r="Q473">
            <v>42960</v>
          </cell>
          <cell r="R473">
            <v>3007.2000000000003</v>
          </cell>
          <cell r="S473">
            <v>45967.199999999997</v>
          </cell>
          <cell r="T473">
            <v>74675.769230769234</v>
          </cell>
          <cell r="U473">
            <v>154814.24923076923</v>
          </cell>
          <cell r="V473">
            <v>107630</v>
          </cell>
          <cell r="W473">
            <v>144001</v>
          </cell>
        </row>
        <row r="474">
          <cell r="A474" t="str">
            <v>MBN22KW</v>
          </cell>
          <cell r="B474">
            <v>196</v>
          </cell>
          <cell r="C474" t="str">
            <v>Máy bơm nước 22KW</v>
          </cell>
          <cell r="D474" t="str">
            <v>ca</v>
          </cell>
          <cell r="E474">
            <v>150</v>
          </cell>
          <cell r="F474">
            <v>16</v>
          </cell>
          <cell r="G474">
            <v>4.5199999999999996</v>
          </cell>
          <cell r="H474">
            <v>5</v>
          </cell>
          <cell r="I474">
            <v>23925</v>
          </cell>
          <cell r="J474">
            <v>52.8</v>
          </cell>
          <cell r="K474" t="str">
            <v>Kwh</v>
          </cell>
          <cell r="L474">
            <v>117872</v>
          </cell>
          <cell r="M474" t="str">
            <v>1x4/7</v>
          </cell>
          <cell r="N474">
            <v>24244</v>
          </cell>
          <cell r="O474">
            <v>7209.3999999999987</v>
          </cell>
          <cell r="P474">
            <v>7975</v>
          </cell>
          <cell r="Q474">
            <v>47256</v>
          </cell>
          <cell r="R474">
            <v>3307.9200000000005</v>
          </cell>
          <cell r="S474">
            <v>50563.92</v>
          </cell>
          <cell r="T474">
            <v>74675.769230769234</v>
          </cell>
          <cell r="U474">
            <v>164668.08923076923</v>
          </cell>
          <cell r="V474">
            <v>117872</v>
          </cell>
        </row>
        <row r="475">
          <cell r="A475" t="str">
            <v>MBN28KW</v>
          </cell>
          <cell r="B475">
            <v>197</v>
          </cell>
          <cell r="C475" t="str">
            <v>Máy bơm nước 28KW</v>
          </cell>
          <cell r="D475" t="str">
            <v>ca</v>
          </cell>
          <cell r="E475">
            <v>150</v>
          </cell>
          <cell r="F475">
            <v>16</v>
          </cell>
          <cell r="G475">
            <v>4.5199999999999996</v>
          </cell>
          <cell r="H475">
            <v>5</v>
          </cell>
          <cell r="I475">
            <v>26970</v>
          </cell>
          <cell r="J475">
            <v>67.2</v>
          </cell>
          <cell r="K475" t="str">
            <v>Kwh</v>
          </cell>
          <cell r="L475">
            <v>142028</v>
          </cell>
          <cell r="M475" t="str">
            <v>1x4/7</v>
          </cell>
          <cell r="N475">
            <v>27329.600000000002</v>
          </cell>
          <cell r="O475">
            <v>8126.9599999999982</v>
          </cell>
          <cell r="P475">
            <v>8990</v>
          </cell>
          <cell r="Q475">
            <v>60144</v>
          </cell>
          <cell r="R475">
            <v>4210.0800000000008</v>
          </cell>
          <cell r="S475">
            <v>64354.080000000002</v>
          </cell>
          <cell r="T475">
            <v>74675.769230769234</v>
          </cell>
          <cell r="U475">
            <v>183476.40923076923</v>
          </cell>
          <cell r="V475">
            <v>142028</v>
          </cell>
        </row>
        <row r="476">
          <cell r="A476" t="str">
            <v>MBN30KW</v>
          </cell>
          <cell r="B476">
            <v>198</v>
          </cell>
          <cell r="C476" t="str">
            <v>Máy bơm nước 30KW</v>
          </cell>
          <cell r="D476" t="str">
            <v>ca</v>
          </cell>
          <cell r="E476">
            <v>150</v>
          </cell>
          <cell r="F476">
            <v>16</v>
          </cell>
          <cell r="G476">
            <v>4.5199999999999996</v>
          </cell>
          <cell r="H476">
            <v>5</v>
          </cell>
          <cell r="I476">
            <v>32683</v>
          </cell>
          <cell r="J476">
            <v>72</v>
          </cell>
          <cell r="K476" t="str">
            <v>Kwh</v>
          </cell>
          <cell r="L476">
            <v>151538</v>
          </cell>
          <cell r="M476" t="str">
            <v>1x4/7</v>
          </cell>
          <cell r="N476">
            <v>33118.773333333331</v>
          </cell>
          <cell r="O476">
            <v>9848.4773333333324</v>
          </cell>
          <cell r="P476">
            <v>10894.333333333334</v>
          </cell>
          <cell r="Q476">
            <v>64440</v>
          </cell>
          <cell r="R476">
            <v>4510.8</v>
          </cell>
          <cell r="S476">
            <v>68950.8</v>
          </cell>
          <cell r="T476">
            <v>74675.769230769234</v>
          </cell>
          <cell r="U476">
            <v>197488.15323076921</v>
          </cell>
          <cell r="V476">
            <v>151538</v>
          </cell>
        </row>
        <row r="477">
          <cell r="A477" t="str">
            <v>MBNĐ40KW</v>
          </cell>
          <cell r="B477">
            <v>199</v>
          </cell>
          <cell r="C477" t="str">
            <v>Máy bơm nước điện 40KW</v>
          </cell>
          <cell r="D477" t="str">
            <v>ca</v>
          </cell>
          <cell r="E477">
            <v>150</v>
          </cell>
          <cell r="F477">
            <v>16</v>
          </cell>
          <cell r="G477">
            <v>4.5199999999999996</v>
          </cell>
          <cell r="H477">
            <v>5</v>
          </cell>
          <cell r="I477">
            <v>42021</v>
          </cell>
          <cell r="J477">
            <v>96</v>
          </cell>
          <cell r="K477" t="str">
            <v>Kwh</v>
          </cell>
          <cell r="L477">
            <v>195704</v>
          </cell>
          <cell r="M477" t="str">
            <v>1x4/7</v>
          </cell>
          <cell r="N477">
            <v>42581.279999999999</v>
          </cell>
          <cell r="O477">
            <v>12662.328</v>
          </cell>
          <cell r="P477">
            <v>14007</v>
          </cell>
          <cell r="Q477">
            <v>85920</v>
          </cell>
          <cell r="R477">
            <v>6014.4000000000005</v>
          </cell>
          <cell r="S477">
            <v>91934.399999999994</v>
          </cell>
          <cell r="T477">
            <v>74675.769230769234</v>
          </cell>
          <cell r="U477">
            <v>235860.77723076922</v>
          </cell>
          <cell r="V477">
            <v>195704</v>
          </cell>
        </row>
        <row r="478">
          <cell r="A478" t="str">
            <v>MBNĐ50KW</v>
          </cell>
          <cell r="B478">
            <v>200</v>
          </cell>
          <cell r="C478" t="str">
            <v>Máy bơm nước điện 50KW</v>
          </cell>
          <cell r="D478" t="str">
            <v>ca</v>
          </cell>
          <cell r="E478">
            <v>150</v>
          </cell>
          <cell r="F478">
            <v>16</v>
          </cell>
          <cell r="G478">
            <v>4.5199999999999996</v>
          </cell>
          <cell r="H478">
            <v>5</v>
          </cell>
          <cell r="I478">
            <v>49358</v>
          </cell>
          <cell r="J478">
            <v>120</v>
          </cell>
          <cell r="K478" t="str">
            <v>Kwh</v>
          </cell>
          <cell r="L478">
            <v>237805</v>
          </cell>
          <cell r="M478" t="str">
            <v>1x4/7</v>
          </cell>
          <cell r="N478">
            <v>50016.106666666667</v>
          </cell>
          <cell r="O478">
            <v>14873.210666666668</v>
          </cell>
          <cell r="P478">
            <v>16452.666666666668</v>
          </cell>
          <cell r="Q478">
            <v>107400</v>
          </cell>
          <cell r="R478">
            <v>7518.0000000000009</v>
          </cell>
          <cell r="S478">
            <v>114918</v>
          </cell>
          <cell r="T478">
            <v>74675.769230769234</v>
          </cell>
          <cell r="U478">
            <v>270935.75323076925</v>
          </cell>
          <cell r="V478">
            <v>237805</v>
          </cell>
        </row>
        <row r="479">
          <cell r="A479" t="str">
            <v>MBNĐ55KW</v>
          </cell>
          <cell r="B479">
            <v>201</v>
          </cell>
          <cell r="C479" t="str">
            <v>Máy bơm nước điện 55KW</v>
          </cell>
          <cell r="D479" t="str">
            <v>ca</v>
          </cell>
          <cell r="E479">
            <v>150</v>
          </cell>
          <cell r="F479">
            <v>16</v>
          </cell>
          <cell r="G479">
            <v>4.5199999999999996</v>
          </cell>
          <cell r="H479">
            <v>5</v>
          </cell>
          <cell r="I479">
            <v>52026</v>
          </cell>
          <cell r="J479">
            <v>132</v>
          </cell>
          <cell r="K479" t="str">
            <v>Kwh</v>
          </cell>
          <cell r="L479">
            <v>258462</v>
          </cell>
          <cell r="M479" t="str">
            <v>1x4/7</v>
          </cell>
          <cell r="N479">
            <v>52719.68</v>
          </cell>
          <cell r="O479">
            <v>15677.167999999998</v>
          </cell>
          <cell r="P479">
            <v>17342</v>
          </cell>
          <cell r="Q479">
            <v>118140</v>
          </cell>
          <cell r="R479">
            <v>8269.8000000000011</v>
          </cell>
          <cell r="S479">
            <v>126409.8</v>
          </cell>
          <cell r="T479">
            <v>74675.769230769234</v>
          </cell>
          <cell r="U479">
            <v>286824.41723076924</v>
          </cell>
          <cell r="V479">
            <v>258462</v>
          </cell>
        </row>
        <row r="480">
          <cell r="A480" t="str">
            <v>MBNĐ75KW</v>
          </cell>
          <cell r="B480">
            <v>202</v>
          </cell>
          <cell r="C480" t="str">
            <v>Máy bơm nước điện 75KW</v>
          </cell>
          <cell r="D480" t="str">
            <v>ca</v>
          </cell>
          <cell r="E480">
            <v>150</v>
          </cell>
          <cell r="F480">
            <v>16</v>
          </cell>
          <cell r="G480">
            <v>4.5199999999999996</v>
          </cell>
          <cell r="H480">
            <v>5</v>
          </cell>
          <cell r="I480">
            <v>74831</v>
          </cell>
          <cell r="J480">
            <v>180</v>
          </cell>
          <cell r="K480" t="str">
            <v>Kwh</v>
          </cell>
          <cell r="L480">
            <v>343135</v>
          </cell>
          <cell r="M480" t="str">
            <v>1x4/7</v>
          </cell>
          <cell r="N480">
            <v>75828.746666666659</v>
          </cell>
          <cell r="O480">
            <v>22549.074666666664</v>
          </cell>
          <cell r="P480">
            <v>24943.666666666668</v>
          </cell>
          <cell r="Q480">
            <v>161100</v>
          </cell>
          <cell r="R480">
            <v>11277.000000000002</v>
          </cell>
          <cell r="S480">
            <v>172377</v>
          </cell>
          <cell r="T480">
            <v>74675.769230769234</v>
          </cell>
          <cell r="U480">
            <v>370374.25723076926</v>
          </cell>
          <cell r="V480">
            <v>343135</v>
          </cell>
        </row>
        <row r="481">
          <cell r="A481" t="str">
            <v>MBNĐ113KW</v>
          </cell>
          <cell r="B481">
            <v>203</v>
          </cell>
          <cell r="C481" t="str">
            <v>Máy bơm nước điện 113KW</v>
          </cell>
          <cell r="D481" t="str">
            <v>ca</v>
          </cell>
          <cell r="E481">
            <v>150</v>
          </cell>
          <cell r="F481">
            <v>16</v>
          </cell>
          <cell r="G481">
            <v>4.5199999999999996</v>
          </cell>
          <cell r="H481">
            <v>5</v>
          </cell>
          <cell r="I481">
            <v>97808</v>
          </cell>
          <cell r="J481">
            <v>271.2</v>
          </cell>
          <cell r="K481" t="str">
            <v>Kwh</v>
          </cell>
          <cell r="L481">
            <v>451051</v>
          </cell>
          <cell r="M481" t="str">
            <v>1x4/7</v>
          </cell>
          <cell r="N481">
            <v>99112.106666666674</v>
          </cell>
          <cell r="O481">
            <v>29472.810666666664</v>
          </cell>
          <cell r="P481">
            <v>32602.666666666672</v>
          </cell>
          <cell r="Q481">
            <v>242724</v>
          </cell>
          <cell r="R481">
            <v>16990.68</v>
          </cell>
          <cell r="S481">
            <v>259714.68</v>
          </cell>
          <cell r="T481">
            <v>74675.769230769234</v>
          </cell>
          <cell r="U481">
            <v>495578.03323076927</v>
          </cell>
          <cell r="V481">
            <v>451051</v>
          </cell>
        </row>
        <row r="482">
          <cell r="C482" t="str">
            <v>Máy bơm nước, động cơ diezel - công suất:</v>
          </cell>
          <cell r="L482">
            <v>0</v>
          </cell>
          <cell r="V482">
            <v>0</v>
          </cell>
        </row>
        <row r="483">
          <cell r="A483" t="str">
            <v>MBN5CV</v>
          </cell>
          <cell r="B483">
            <v>184</v>
          </cell>
          <cell r="C483" t="str">
            <v>Máy bơm nước 5cv</v>
          </cell>
          <cell r="D483" t="str">
            <v>ca</v>
          </cell>
          <cell r="E483">
            <v>150</v>
          </cell>
          <cell r="F483">
            <v>20</v>
          </cell>
          <cell r="G483">
            <v>5.4</v>
          </cell>
          <cell r="H483">
            <v>5</v>
          </cell>
          <cell r="I483">
            <v>9281</v>
          </cell>
          <cell r="J483">
            <v>2.7</v>
          </cell>
          <cell r="K483" t="str">
            <v>lítdiezel</v>
          </cell>
          <cell r="L483">
            <v>98623.024499999985</v>
          </cell>
          <cell r="M483" t="str">
            <v>1x4/7</v>
          </cell>
          <cell r="N483">
            <v>12374.666666666666</v>
          </cell>
          <cell r="O483">
            <v>3341.1600000000003</v>
          </cell>
          <cell r="P483">
            <v>3093.6666666666665</v>
          </cell>
          <cell r="Q483">
            <v>21267.846000000001</v>
          </cell>
          <cell r="R483">
            <v>1063.3923000000002</v>
          </cell>
          <cell r="S483">
            <v>22331.238300000001</v>
          </cell>
          <cell r="T483">
            <v>74675.769230769234</v>
          </cell>
          <cell r="U483">
            <v>115816.50086410256</v>
          </cell>
          <cell r="V483">
            <v>98623.024499999985</v>
          </cell>
          <cell r="W483">
            <v>89882</v>
          </cell>
        </row>
        <row r="484">
          <cell r="A484" t="str">
            <v>MBN5,5CV</v>
          </cell>
          <cell r="B484">
            <v>185</v>
          </cell>
          <cell r="C484" t="str">
            <v>Máy bơm nước 5,5cv</v>
          </cell>
          <cell r="D484" t="str">
            <v>ca</v>
          </cell>
          <cell r="E484">
            <v>150</v>
          </cell>
          <cell r="F484">
            <v>20</v>
          </cell>
          <cell r="G484">
            <v>5.4</v>
          </cell>
          <cell r="H484">
            <v>5</v>
          </cell>
          <cell r="I484">
            <v>11156</v>
          </cell>
          <cell r="J484">
            <v>2.97</v>
          </cell>
          <cell r="K484" t="str">
            <v>lítdiezel</v>
          </cell>
          <cell r="L484">
            <v>0</v>
          </cell>
          <cell r="M484" t="str">
            <v>1x4/7</v>
          </cell>
          <cell r="N484">
            <v>14130.933333333334</v>
          </cell>
          <cell r="O484">
            <v>4016.1600000000008</v>
          </cell>
          <cell r="P484">
            <v>3718.6666666666674</v>
          </cell>
          <cell r="Q484">
            <v>23394.6306</v>
          </cell>
          <cell r="R484">
            <v>1169.73153</v>
          </cell>
          <cell r="S484">
            <v>24564.362130000001</v>
          </cell>
          <cell r="T484">
            <v>74675.769230769234</v>
          </cell>
          <cell r="U484">
            <v>121105.89136076924</v>
          </cell>
          <cell r="V484">
            <v>0</v>
          </cell>
        </row>
        <row r="485">
          <cell r="A485" t="str">
            <v>MBN7CV</v>
          </cell>
          <cell r="B485">
            <v>186</v>
          </cell>
          <cell r="C485" t="str">
            <v>Máy bơm nước 7cv</v>
          </cell>
          <cell r="D485" t="str">
            <v>ca</v>
          </cell>
          <cell r="E485">
            <v>150</v>
          </cell>
          <cell r="F485">
            <v>20</v>
          </cell>
          <cell r="G485">
            <v>5.4</v>
          </cell>
          <cell r="H485">
            <v>5</v>
          </cell>
          <cell r="I485">
            <v>12656</v>
          </cell>
          <cell r="J485">
            <v>3.78</v>
          </cell>
          <cell r="K485" t="str">
            <v>lítdiezel</v>
          </cell>
          <cell r="L485">
            <v>127139.45475</v>
          </cell>
          <cell r="M485" t="str">
            <v>1x4/7</v>
          </cell>
          <cell r="N485">
            <v>16030.933333333338</v>
          </cell>
          <cell r="O485">
            <v>4556.1600000000008</v>
          </cell>
          <cell r="P485">
            <v>4218.6666666666679</v>
          </cell>
          <cell r="Q485">
            <v>29774.984399999998</v>
          </cell>
          <cell r="R485">
            <v>1488.7492199999999</v>
          </cell>
          <cell r="S485">
            <v>31263.733619999999</v>
          </cell>
          <cell r="T485">
            <v>74675.769230769234</v>
          </cell>
          <cell r="U485">
            <v>130745.26285076924</v>
          </cell>
          <cell r="V485">
            <v>127139.45475</v>
          </cell>
          <cell r="W485">
            <v>115871</v>
          </cell>
        </row>
        <row r="486">
          <cell r="A486" t="str">
            <v>MBN7,5CV</v>
          </cell>
          <cell r="B486">
            <v>187</v>
          </cell>
          <cell r="C486" t="str">
            <v>Máy bơm nước 7,5cv</v>
          </cell>
          <cell r="D486" t="str">
            <v>ca</v>
          </cell>
          <cell r="E486">
            <v>150</v>
          </cell>
          <cell r="F486">
            <v>20</v>
          </cell>
          <cell r="G486">
            <v>5.4</v>
          </cell>
          <cell r="H486">
            <v>5</v>
          </cell>
          <cell r="I486">
            <v>13781</v>
          </cell>
          <cell r="J486">
            <v>4.05</v>
          </cell>
          <cell r="K486" t="str">
            <v>lítdiezel</v>
          </cell>
          <cell r="L486">
            <v>131792.89199999999</v>
          </cell>
          <cell r="M486" t="str">
            <v>1x4/7</v>
          </cell>
          <cell r="N486">
            <v>17455.933333333334</v>
          </cell>
          <cell r="O486">
            <v>4961.1600000000008</v>
          </cell>
          <cell r="P486">
            <v>4593.6666666666679</v>
          </cell>
          <cell r="Q486">
            <v>31901.768999999997</v>
          </cell>
          <cell r="R486">
            <v>1595.08845</v>
          </cell>
          <cell r="S486">
            <v>33496.857449999996</v>
          </cell>
          <cell r="T486">
            <v>74675.769230769234</v>
          </cell>
          <cell r="U486">
            <v>135183.38668076924</v>
          </cell>
          <cell r="V486">
            <v>131792.89199999999</v>
          </cell>
          <cell r="W486">
            <v>120112</v>
          </cell>
        </row>
        <row r="487">
          <cell r="A487" t="str">
            <v>MBN10CV</v>
          </cell>
          <cell r="B487">
            <v>188</v>
          </cell>
          <cell r="C487" t="str">
            <v>Máy bơm nước 10cv</v>
          </cell>
          <cell r="D487" t="str">
            <v>ca</v>
          </cell>
          <cell r="E487">
            <v>150</v>
          </cell>
          <cell r="F487">
            <v>20</v>
          </cell>
          <cell r="G487">
            <v>5.4</v>
          </cell>
          <cell r="H487">
            <v>5</v>
          </cell>
          <cell r="I487">
            <v>19320</v>
          </cell>
          <cell r="J487">
            <v>5.0999999999999996</v>
          </cell>
          <cell r="K487" t="str">
            <v>lítdiezel</v>
          </cell>
          <cell r="L487">
            <v>0</v>
          </cell>
          <cell r="M487" t="str">
            <v>1x4/7</v>
          </cell>
          <cell r="N487">
            <v>24472</v>
          </cell>
          <cell r="O487">
            <v>6955.2000000000016</v>
          </cell>
          <cell r="P487">
            <v>6440</v>
          </cell>
          <cell r="Q487">
            <v>40172.597999999998</v>
          </cell>
          <cell r="R487">
            <v>2008.6298999999999</v>
          </cell>
          <cell r="S487">
            <v>42181.227899999998</v>
          </cell>
          <cell r="T487">
            <v>74675.769230769234</v>
          </cell>
          <cell r="U487">
            <v>154724.19713076923</v>
          </cell>
          <cell r="V487">
            <v>0</v>
          </cell>
        </row>
        <row r="488">
          <cell r="A488" t="str">
            <v>MBN15CV</v>
          </cell>
          <cell r="B488">
            <v>189</v>
          </cell>
          <cell r="C488" t="str">
            <v>Máy bơm nước 15cv</v>
          </cell>
          <cell r="D488" t="str">
            <v>ca</v>
          </cell>
          <cell r="E488">
            <v>150</v>
          </cell>
          <cell r="F488">
            <v>18</v>
          </cell>
          <cell r="G488">
            <v>4.68</v>
          </cell>
          <cell r="H488">
            <v>5</v>
          </cell>
          <cell r="I488">
            <v>36960</v>
          </cell>
          <cell r="J488">
            <v>7.65</v>
          </cell>
          <cell r="K488" t="str">
            <v>lítdiezel</v>
          </cell>
          <cell r="L488">
            <v>0</v>
          </cell>
          <cell r="M488" t="str">
            <v>1x4/7</v>
          </cell>
          <cell r="N488">
            <v>42134.400000000001</v>
          </cell>
          <cell r="O488">
            <v>11531.519999999999</v>
          </cell>
          <cell r="P488">
            <v>12320</v>
          </cell>
          <cell r="Q488">
            <v>60258.896999999997</v>
          </cell>
          <cell r="R488">
            <v>3012.9448499999999</v>
          </cell>
          <cell r="S488">
            <v>63271.841849999997</v>
          </cell>
          <cell r="T488">
            <v>74675.769230769234</v>
          </cell>
          <cell r="U488">
            <v>203933.53108076923</v>
          </cell>
          <cell r="V488">
            <v>0</v>
          </cell>
        </row>
        <row r="489">
          <cell r="A489" t="str">
            <v>MBN20CV</v>
          </cell>
          <cell r="B489">
            <v>190</v>
          </cell>
          <cell r="C489" t="str">
            <v>Máy bơm nước 20cv</v>
          </cell>
          <cell r="D489" t="str">
            <v>ca</v>
          </cell>
          <cell r="E489">
            <v>150</v>
          </cell>
          <cell r="F489">
            <v>18</v>
          </cell>
          <cell r="G489">
            <v>4.68</v>
          </cell>
          <cell r="H489">
            <v>5</v>
          </cell>
          <cell r="I489">
            <v>47250</v>
          </cell>
          <cell r="J489">
            <v>10.199999999999999</v>
          </cell>
          <cell r="K489" t="str">
            <v>lítdiezel</v>
          </cell>
          <cell r="L489">
            <v>245602.95374999999</v>
          </cell>
          <cell r="M489" t="str">
            <v>1x4/7</v>
          </cell>
          <cell r="N489">
            <v>53865</v>
          </cell>
          <cell r="O489">
            <v>14741.999999999996</v>
          </cell>
          <cell r="P489">
            <v>15750</v>
          </cell>
          <cell r="Q489">
            <v>80345.195999999996</v>
          </cell>
          <cell r="R489">
            <v>4017.2597999999998</v>
          </cell>
          <cell r="S489">
            <v>84362.455799999996</v>
          </cell>
          <cell r="T489">
            <v>74675.769230769234</v>
          </cell>
          <cell r="U489">
            <v>243395.22503076924</v>
          </cell>
          <cell r="V489">
            <v>245602.95374999999</v>
          </cell>
          <cell r="W489">
            <v>223835</v>
          </cell>
        </row>
        <row r="490">
          <cell r="A490" t="str">
            <v>MBN37CV</v>
          </cell>
          <cell r="B490">
            <v>191</v>
          </cell>
          <cell r="C490" t="str">
            <v>Máy bơm nước 37cv</v>
          </cell>
          <cell r="D490" t="str">
            <v>ca</v>
          </cell>
          <cell r="E490">
            <v>150</v>
          </cell>
          <cell r="F490">
            <v>17</v>
          </cell>
          <cell r="G490">
            <v>4.42</v>
          </cell>
          <cell r="H490">
            <v>5</v>
          </cell>
          <cell r="I490">
            <v>79590</v>
          </cell>
          <cell r="J490">
            <v>17.760000000000002</v>
          </cell>
          <cell r="K490" t="str">
            <v>lítdiezel</v>
          </cell>
          <cell r="L490">
            <v>364463.65724999999</v>
          </cell>
          <cell r="M490" t="str">
            <v>1x4/7</v>
          </cell>
          <cell r="N490">
            <v>85691.900000000023</v>
          </cell>
          <cell r="O490">
            <v>23452.519999999997</v>
          </cell>
          <cell r="P490">
            <v>26530</v>
          </cell>
          <cell r="Q490">
            <v>139895.1648</v>
          </cell>
          <cell r="R490">
            <v>6994.7582400000001</v>
          </cell>
          <cell r="S490">
            <v>146889.92303999999</v>
          </cell>
          <cell r="T490">
            <v>74675.769230769234</v>
          </cell>
          <cell r="U490">
            <v>357240.11227076926</v>
          </cell>
          <cell r="V490">
            <v>364463.65724999999</v>
          </cell>
          <cell r="W490">
            <v>332161</v>
          </cell>
        </row>
        <row r="491">
          <cell r="A491" t="str">
            <v>MBN45CV</v>
          </cell>
          <cell r="B491">
            <v>192</v>
          </cell>
          <cell r="C491" t="str">
            <v>Máy bơm nước 45cv</v>
          </cell>
          <cell r="D491" t="str">
            <v>ca</v>
          </cell>
          <cell r="E491">
            <v>150</v>
          </cell>
          <cell r="F491">
            <v>17</v>
          </cell>
          <cell r="G491">
            <v>4.42</v>
          </cell>
          <cell r="H491">
            <v>5</v>
          </cell>
          <cell r="I491">
            <v>87465</v>
          </cell>
          <cell r="J491">
            <v>21.6</v>
          </cell>
          <cell r="K491" t="str">
            <v>lítdiezel</v>
          </cell>
          <cell r="L491">
            <v>0</v>
          </cell>
          <cell r="M491" t="str">
            <v>1x4/7</v>
          </cell>
          <cell r="N491">
            <v>94170.650000000009</v>
          </cell>
          <cell r="O491">
            <v>25773.019999999997</v>
          </cell>
          <cell r="P491">
            <v>29155</v>
          </cell>
          <cell r="Q491">
            <v>170142.76800000001</v>
          </cell>
          <cell r="R491">
            <v>8507.1384000000016</v>
          </cell>
          <cell r="S491">
            <v>178649.90640000001</v>
          </cell>
          <cell r="T491">
            <v>74675.769230769234</v>
          </cell>
          <cell r="U491">
            <v>402424.34563076927</v>
          </cell>
          <cell r="V491">
            <v>0</v>
          </cell>
        </row>
        <row r="492">
          <cell r="A492" t="str">
            <v>MBN75CV</v>
          </cell>
          <cell r="B492">
            <v>193</v>
          </cell>
          <cell r="C492" t="str">
            <v>Máy bơm nước 75cv</v>
          </cell>
          <cell r="D492" t="str">
            <v>ca</v>
          </cell>
          <cell r="E492">
            <v>150</v>
          </cell>
          <cell r="F492">
            <v>16</v>
          </cell>
          <cell r="G492">
            <v>3.84</v>
          </cell>
          <cell r="H492">
            <v>5</v>
          </cell>
          <cell r="I492">
            <v>170415</v>
          </cell>
          <cell r="J492">
            <v>36</v>
          </cell>
          <cell r="K492" t="str">
            <v>lítdiezel</v>
          </cell>
          <cell r="L492">
            <v>0</v>
          </cell>
          <cell r="M492" t="str">
            <v>1x4/7</v>
          </cell>
          <cell r="N492">
            <v>172687.2</v>
          </cell>
          <cell r="O492">
            <v>43626.239999999998</v>
          </cell>
          <cell r="P492">
            <v>56805</v>
          </cell>
          <cell r="Q492">
            <v>283571.27999999997</v>
          </cell>
          <cell r="R492">
            <v>14178.563999999998</v>
          </cell>
          <cell r="S492">
            <v>297749.84399999998</v>
          </cell>
          <cell r="T492">
            <v>74675.769230769234</v>
          </cell>
          <cell r="U492">
            <v>645544.05323076923</v>
          </cell>
          <cell r="V492">
            <v>0</v>
          </cell>
        </row>
        <row r="493">
          <cell r="A493" t="str">
            <v>MBN100CV</v>
          </cell>
          <cell r="B493">
            <v>194</v>
          </cell>
          <cell r="C493" t="str">
            <v>Máy bơm nước 100cv</v>
          </cell>
          <cell r="D493" t="str">
            <v>ca</v>
          </cell>
          <cell r="E493">
            <v>150</v>
          </cell>
          <cell r="F493">
            <v>16</v>
          </cell>
          <cell r="G493">
            <v>3.84</v>
          </cell>
          <cell r="H493">
            <v>5</v>
          </cell>
          <cell r="I493">
            <v>172759</v>
          </cell>
          <cell r="J493">
            <v>45</v>
          </cell>
          <cell r="K493" t="str">
            <v>lítdiezel</v>
          </cell>
          <cell r="L493">
            <v>574566.18450000009</v>
          </cell>
          <cell r="M493" t="str">
            <v>1x4/7</v>
          </cell>
          <cell r="N493">
            <v>175062.45333333334</v>
          </cell>
          <cell r="O493">
            <v>44226.303999999989</v>
          </cell>
          <cell r="P493">
            <v>57586.333333333336</v>
          </cell>
          <cell r="Q493">
            <v>354464.1</v>
          </cell>
          <cell r="R493">
            <v>17723.204999999998</v>
          </cell>
          <cell r="S493">
            <v>372187.30499999999</v>
          </cell>
          <cell r="T493">
            <v>74675.769230769234</v>
          </cell>
          <cell r="U493">
            <v>723738.16489743581</v>
          </cell>
          <cell r="V493">
            <v>574566.18450000009</v>
          </cell>
          <cell r="W493">
            <v>523642</v>
          </cell>
        </row>
        <row r="494">
          <cell r="A494" t="str">
            <v>MBN150CV</v>
          </cell>
          <cell r="B494">
            <v>195</v>
          </cell>
          <cell r="C494" t="str">
            <v>Máy bơm nước 150cv</v>
          </cell>
          <cell r="D494" t="str">
            <v>ca</v>
          </cell>
          <cell r="E494">
            <v>150</v>
          </cell>
          <cell r="F494">
            <v>16</v>
          </cell>
          <cell r="G494">
            <v>3.84</v>
          </cell>
          <cell r="H494">
            <v>5</v>
          </cell>
          <cell r="I494">
            <v>221430</v>
          </cell>
          <cell r="J494">
            <v>63</v>
          </cell>
          <cell r="K494" t="str">
            <v>lítdiezel</v>
          </cell>
          <cell r="L494">
            <v>0</v>
          </cell>
          <cell r="M494" t="str">
            <v>1x5/7</v>
          </cell>
          <cell r="N494">
            <v>224382.4</v>
          </cell>
          <cell r="O494">
            <v>56686.079999999987</v>
          </cell>
          <cell r="P494">
            <v>73810</v>
          </cell>
          <cell r="Q494">
            <v>496249.74</v>
          </cell>
          <cell r="R494">
            <v>24812.487000000001</v>
          </cell>
          <cell r="S494">
            <v>521062.22700000001</v>
          </cell>
          <cell r="T494">
            <v>85143.461538461532</v>
          </cell>
          <cell r="U494">
            <v>961084.16853846144</v>
          </cell>
          <cell r="V494">
            <v>0</v>
          </cell>
        </row>
        <row r="495">
          <cell r="C495" t="str">
            <v>Máy bơm nước, động cơ xăng - công suất:</v>
          </cell>
          <cell r="L495">
            <v>0</v>
          </cell>
        </row>
        <row r="496">
          <cell r="A496" t="str">
            <v>MBN-X3CV</v>
          </cell>
          <cell r="B496">
            <v>196</v>
          </cell>
          <cell r="C496" t="str">
            <v>Máy bơm nước chạy bằng xăng 3cv</v>
          </cell>
          <cell r="D496" t="str">
            <v>ca</v>
          </cell>
          <cell r="E496">
            <v>150</v>
          </cell>
          <cell r="F496">
            <v>20</v>
          </cell>
          <cell r="G496">
            <v>5.8</v>
          </cell>
          <cell r="H496">
            <v>5</v>
          </cell>
          <cell r="I496">
            <v>6375</v>
          </cell>
          <cell r="J496">
            <v>1.62</v>
          </cell>
          <cell r="K496" t="str">
            <v>lítxăng</v>
          </cell>
          <cell r="L496">
            <v>101315.67599999999</v>
          </cell>
          <cell r="M496" t="str">
            <v>1x4/7</v>
          </cell>
          <cell r="N496">
            <v>8500</v>
          </cell>
          <cell r="O496">
            <v>2465</v>
          </cell>
          <cell r="P496">
            <v>2125</v>
          </cell>
          <cell r="Q496">
            <v>15252.332400000001</v>
          </cell>
          <cell r="R496">
            <v>457.56997200000001</v>
          </cell>
          <cell r="S496">
            <v>15709.902372</v>
          </cell>
          <cell r="T496">
            <v>74675.769230769234</v>
          </cell>
          <cell r="U496">
            <v>103475.67160276923</v>
          </cell>
          <cell r="V496">
            <v>101315.67599999999</v>
          </cell>
          <cell r="W496">
            <v>92336</v>
          </cell>
        </row>
        <row r="497">
          <cell r="A497" t="str">
            <v>MBN-X4CV</v>
          </cell>
          <cell r="B497">
            <v>197</v>
          </cell>
          <cell r="C497" t="str">
            <v>Máy bơm nước chạy bằng xăng 4cv</v>
          </cell>
          <cell r="D497" t="str">
            <v>ca</v>
          </cell>
          <cell r="E497">
            <v>150</v>
          </cell>
          <cell r="F497">
            <v>20</v>
          </cell>
          <cell r="G497">
            <v>5.8</v>
          </cell>
          <cell r="H497">
            <v>5</v>
          </cell>
          <cell r="I497">
            <v>7969</v>
          </cell>
          <cell r="J497">
            <v>2.16</v>
          </cell>
          <cell r="K497" t="str">
            <v>lítxăng</v>
          </cell>
          <cell r="L497">
            <v>58952</v>
          </cell>
          <cell r="M497" t="str">
            <v>1x4/7</v>
          </cell>
          <cell r="N497">
            <v>10625.333333333334</v>
          </cell>
          <cell r="O497">
            <v>3081.3466666666664</v>
          </cell>
          <cell r="P497">
            <v>2656.3333333333339</v>
          </cell>
          <cell r="Q497">
            <v>20336.443200000002</v>
          </cell>
          <cell r="R497">
            <v>610.09329600000001</v>
          </cell>
          <cell r="S497">
            <v>20946.536496000001</v>
          </cell>
          <cell r="T497">
            <v>74675.769230769234</v>
          </cell>
          <cell r="U497">
            <v>111985.31906010257</v>
          </cell>
          <cell r="V497">
            <v>58952</v>
          </cell>
        </row>
        <row r="498">
          <cell r="A498" t="str">
            <v>MBN-X6CV</v>
          </cell>
          <cell r="B498">
            <v>198</v>
          </cell>
          <cell r="C498" t="str">
            <v>Máy bơm nước chạy bằng xăng 6cv</v>
          </cell>
          <cell r="D498" t="str">
            <v>ca</v>
          </cell>
          <cell r="E498">
            <v>150</v>
          </cell>
          <cell r="F498">
            <v>20</v>
          </cell>
          <cell r="G498">
            <v>5.8</v>
          </cell>
          <cell r="H498">
            <v>5</v>
          </cell>
          <cell r="I498">
            <v>10875</v>
          </cell>
          <cell r="J498">
            <v>3.24</v>
          </cell>
          <cell r="K498" t="str">
            <v>lítxăng</v>
          </cell>
          <cell r="L498">
            <v>76232</v>
          </cell>
          <cell r="M498" t="str">
            <v>1x4/7</v>
          </cell>
          <cell r="N498">
            <v>13775</v>
          </cell>
          <cell r="O498">
            <v>4205</v>
          </cell>
          <cell r="P498">
            <v>3625</v>
          </cell>
          <cell r="Q498">
            <v>30504.664800000002</v>
          </cell>
          <cell r="R498">
            <v>915.13994400000001</v>
          </cell>
          <cell r="S498">
            <v>31419.804744000001</v>
          </cell>
          <cell r="T498">
            <v>74675.769230769234</v>
          </cell>
          <cell r="U498">
            <v>127700.57397476924</v>
          </cell>
          <cell r="V498">
            <v>76232</v>
          </cell>
        </row>
        <row r="499">
          <cell r="A499" t="str">
            <v>MBN-X7CV</v>
          </cell>
          <cell r="B499">
            <v>199</v>
          </cell>
          <cell r="C499" t="str">
            <v>Máy bơm nước chạy bằng xăng 7cv</v>
          </cell>
          <cell r="D499" t="str">
            <v>ca</v>
          </cell>
          <cell r="E499">
            <v>150</v>
          </cell>
          <cell r="F499">
            <v>20</v>
          </cell>
          <cell r="G499">
            <v>5.8</v>
          </cell>
          <cell r="H499">
            <v>5</v>
          </cell>
          <cell r="I499">
            <v>13500</v>
          </cell>
          <cell r="J499">
            <v>3.78</v>
          </cell>
          <cell r="K499" t="str">
            <v>lítxăng</v>
          </cell>
          <cell r="L499">
            <v>87638</v>
          </cell>
          <cell r="M499" t="str">
            <v>1x4/7</v>
          </cell>
          <cell r="N499">
            <v>17100</v>
          </cell>
          <cell r="O499">
            <v>5220</v>
          </cell>
          <cell r="P499">
            <v>4500</v>
          </cell>
          <cell r="Q499">
            <v>35588.775600000001</v>
          </cell>
          <cell r="R499">
            <v>1067.663268</v>
          </cell>
          <cell r="S499">
            <v>36656.438867999997</v>
          </cell>
          <cell r="T499">
            <v>74675.769230769234</v>
          </cell>
          <cell r="U499">
            <v>138152.20809876925</v>
          </cell>
          <cell r="V499">
            <v>87638</v>
          </cell>
        </row>
        <row r="500">
          <cell r="A500" t="str">
            <v>MBN-X8CV</v>
          </cell>
          <cell r="B500">
            <v>200</v>
          </cell>
          <cell r="C500" t="str">
            <v>Máy bơm nước chạy bằng xăng 8cv</v>
          </cell>
          <cell r="D500" t="str">
            <v>ca</v>
          </cell>
          <cell r="E500">
            <v>150</v>
          </cell>
          <cell r="F500">
            <v>20</v>
          </cell>
          <cell r="G500">
            <v>5.8</v>
          </cell>
          <cell r="H500">
            <v>5</v>
          </cell>
          <cell r="I500">
            <v>14156</v>
          </cell>
          <cell r="J500">
            <v>4.32</v>
          </cell>
          <cell r="K500" t="str">
            <v>lítxăng</v>
          </cell>
          <cell r="L500">
            <v>95673</v>
          </cell>
          <cell r="M500" t="str">
            <v>1x4/7</v>
          </cell>
          <cell r="N500">
            <v>17930.933333333334</v>
          </cell>
          <cell r="O500">
            <v>5473.6533333333327</v>
          </cell>
          <cell r="P500">
            <v>4718.6666666666679</v>
          </cell>
          <cell r="Q500">
            <v>40672.886400000003</v>
          </cell>
          <cell r="R500">
            <v>1220.186592</v>
          </cell>
          <cell r="S500">
            <v>41893.072992000001</v>
          </cell>
          <cell r="T500">
            <v>74675.769230769234</v>
          </cell>
          <cell r="U500">
            <v>144692.09555610258</v>
          </cell>
          <cell r="V500">
            <v>95673</v>
          </cell>
        </row>
        <row r="501">
          <cell r="C501" t="str">
            <v>Máy phát điện lưu đông - công suất:</v>
          </cell>
          <cell r="L501">
            <v>0</v>
          </cell>
          <cell r="V501">
            <v>0</v>
          </cell>
        </row>
        <row r="502">
          <cell r="A502" t="str">
            <v>MPĐLĐ5,2Kw</v>
          </cell>
          <cell r="B502">
            <v>191</v>
          </cell>
          <cell r="C502" t="str">
            <v>Máy phát điện lưu động 5,2Kw</v>
          </cell>
          <cell r="D502" t="str">
            <v>ca</v>
          </cell>
          <cell r="E502">
            <v>140</v>
          </cell>
          <cell r="F502">
            <v>14</v>
          </cell>
          <cell r="G502">
            <v>4.2</v>
          </cell>
          <cell r="H502">
            <v>5</v>
          </cell>
          <cell r="I502">
            <v>21675</v>
          </cell>
          <cell r="J502">
            <v>4.8600000000000003</v>
          </cell>
          <cell r="K502" t="str">
            <v>lítdiezel</v>
          </cell>
          <cell r="L502">
            <v>0</v>
          </cell>
          <cell r="M502" t="str">
            <v>1x3/7</v>
          </cell>
          <cell r="N502">
            <v>20591.250000000004</v>
          </cell>
          <cell r="O502">
            <v>6502.5</v>
          </cell>
          <cell r="P502">
            <v>7741.0714285714284</v>
          </cell>
          <cell r="Q502">
            <v>38282.122799999997</v>
          </cell>
          <cell r="R502">
            <v>1914.1061399999999</v>
          </cell>
          <cell r="S502">
            <v>40196.228940000001</v>
          </cell>
          <cell r="T502">
            <v>65952.692307692312</v>
          </cell>
          <cell r="U502">
            <v>140983.74267626373</v>
          </cell>
          <cell r="V502">
            <v>0</v>
          </cell>
        </row>
        <row r="503">
          <cell r="A503" t="str">
            <v>MPĐLĐ8Kw</v>
          </cell>
          <cell r="B503">
            <v>192</v>
          </cell>
          <cell r="C503" t="str">
            <v>Máy phát điện lưu động 8Kw</v>
          </cell>
          <cell r="D503" t="str">
            <v>ca</v>
          </cell>
          <cell r="E503">
            <v>140</v>
          </cell>
          <cell r="F503">
            <v>14</v>
          </cell>
          <cell r="G503">
            <v>4.2</v>
          </cell>
          <cell r="H503">
            <v>5</v>
          </cell>
          <cell r="I503">
            <v>26435</v>
          </cell>
          <cell r="J503">
            <v>7.56</v>
          </cell>
          <cell r="K503" t="str">
            <v>lítdiezel</v>
          </cell>
          <cell r="L503">
            <v>0</v>
          </cell>
          <cell r="M503" t="str">
            <v>1x3/7</v>
          </cell>
          <cell r="N503">
            <v>25113.250000000004</v>
          </cell>
          <cell r="O503">
            <v>7930.5</v>
          </cell>
          <cell r="P503">
            <v>9441.0714285714294</v>
          </cell>
          <cell r="Q503">
            <v>59549.968799999995</v>
          </cell>
          <cell r="R503">
            <v>2977.4984399999998</v>
          </cell>
          <cell r="S503">
            <v>62527.467239999998</v>
          </cell>
          <cell r="T503">
            <v>65952.692307692312</v>
          </cell>
          <cell r="U503">
            <v>170964.98097626373</v>
          </cell>
          <cell r="V503">
            <v>0</v>
          </cell>
        </row>
        <row r="504">
          <cell r="A504" t="str">
            <v>MPĐLĐ10Kw</v>
          </cell>
          <cell r="B504">
            <v>193</v>
          </cell>
          <cell r="C504" t="str">
            <v>Máy phát điện lưu động 10Kw</v>
          </cell>
          <cell r="D504" t="str">
            <v>ca</v>
          </cell>
          <cell r="E504">
            <v>140</v>
          </cell>
          <cell r="F504">
            <v>14</v>
          </cell>
          <cell r="G504">
            <v>4.2</v>
          </cell>
          <cell r="H504">
            <v>5</v>
          </cell>
          <cell r="I504">
            <v>41492</v>
          </cell>
          <cell r="J504">
            <v>10.8</v>
          </cell>
          <cell r="K504" t="str">
            <v>lítdiezel</v>
          </cell>
          <cell r="L504">
            <v>0</v>
          </cell>
          <cell r="M504" t="str">
            <v>1x3/7</v>
          </cell>
          <cell r="N504">
            <v>39417.400000000009</v>
          </cell>
          <cell r="O504">
            <v>12447.600000000002</v>
          </cell>
          <cell r="P504">
            <v>14818.571428571429</v>
          </cell>
          <cell r="Q504">
            <v>85071.384000000005</v>
          </cell>
          <cell r="R504">
            <v>4253.5692000000008</v>
          </cell>
          <cell r="S504">
            <v>89324.953200000004</v>
          </cell>
          <cell r="T504">
            <v>65952.692307692312</v>
          </cell>
          <cell r="U504">
            <v>221961.21693626378</v>
          </cell>
          <cell r="V504">
            <v>0</v>
          </cell>
        </row>
        <row r="505">
          <cell r="A505" t="str">
            <v>MPĐLĐ15Kw</v>
          </cell>
          <cell r="B505">
            <v>194</v>
          </cell>
          <cell r="C505" t="str">
            <v>Máy phát điện lưu động 15Kw</v>
          </cell>
          <cell r="D505" t="str">
            <v>ca</v>
          </cell>
          <cell r="E505">
            <v>140</v>
          </cell>
          <cell r="F505">
            <v>13</v>
          </cell>
          <cell r="G505">
            <v>3.9</v>
          </cell>
          <cell r="H505">
            <v>5</v>
          </cell>
          <cell r="I505">
            <v>49680</v>
          </cell>
          <cell r="J505">
            <v>13.5</v>
          </cell>
          <cell r="K505" t="str">
            <v>lítdiezel</v>
          </cell>
          <cell r="L505">
            <v>0</v>
          </cell>
          <cell r="M505" t="str">
            <v>1x3/7</v>
          </cell>
          <cell r="N505">
            <v>43824.857142857145</v>
          </cell>
          <cell r="O505">
            <v>13839.428571428571</v>
          </cell>
          <cell r="P505">
            <v>17742.857142857141</v>
          </cell>
          <cell r="Q505">
            <v>106339.23</v>
          </cell>
          <cell r="R505">
            <v>5316.9615000000003</v>
          </cell>
          <cell r="S505">
            <v>111656.1915</v>
          </cell>
          <cell r="T505">
            <v>65952.692307692312</v>
          </cell>
          <cell r="U505">
            <v>253016.02666483517</v>
          </cell>
          <cell r="V505">
            <v>0</v>
          </cell>
        </row>
        <row r="506">
          <cell r="A506" t="str">
            <v>MPĐLĐ20Kw</v>
          </cell>
          <cell r="B506">
            <v>195</v>
          </cell>
          <cell r="C506" t="str">
            <v>Máy phát điện lưu động 202Kw</v>
          </cell>
          <cell r="D506" t="str">
            <v>ca</v>
          </cell>
          <cell r="E506">
            <v>140</v>
          </cell>
          <cell r="F506">
            <v>13</v>
          </cell>
          <cell r="G506">
            <v>3.9</v>
          </cell>
          <cell r="H506">
            <v>5</v>
          </cell>
          <cell r="I506">
            <v>67608</v>
          </cell>
          <cell r="J506">
            <v>19.2</v>
          </cell>
          <cell r="K506" t="str">
            <v>lítdiezel</v>
          </cell>
          <cell r="L506">
            <v>0</v>
          </cell>
          <cell r="M506" t="str">
            <v>1x3/7</v>
          </cell>
          <cell r="N506">
            <v>59639.914285714287</v>
          </cell>
          <cell r="O506">
            <v>18833.657142857144</v>
          </cell>
          <cell r="P506">
            <v>24145.714285714286</v>
          </cell>
          <cell r="Q506">
            <v>151238.01599999997</v>
          </cell>
          <cell r="R506">
            <v>7561.9007999999994</v>
          </cell>
          <cell r="S506">
            <v>158799.91679999998</v>
          </cell>
          <cell r="T506">
            <v>65952.692307692312</v>
          </cell>
          <cell r="U506">
            <v>327371.894821978</v>
          </cell>
          <cell r="V506">
            <v>0</v>
          </cell>
        </row>
        <row r="507">
          <cell r="A507" t="str">
            <v>MPĐLĐ25Kw</v>
          </cell>
          <cell r="B507">
            <v>196</v>
          </cell>
          <cell r="C507" t="str">
            <v>Máy phát điện lưu động 25Kw</v>
          </cell>
          <cell r="D507" t="str">
            <v>ca</v>
          </cell>
          <cell r="E507">
            <v>140</v>
          </cell>
          <cell r="F507">
            <v>13</v>
          </cell>
          <cell r="G507">
            <v>3.9</v>
          </cell>
          <cell r="H507">
            <v>5</v>
          </cell>
          <cell r="I507">
            <v>77868</v>
          </cell>
          <cell r="J507">
            <v>21.6</v>
          </cell>
          <cell r="K507" t="str">
            <v>lítdiezel</v>
          </cell>
          <cell r="L507">
            <v>0</v>
          </cell>
          <cell r="M507" t="str">
            <v>1x3/7</v>
          </cell>
          <cell r="N507">
            <v>68690.700000000012</v>
          </cell>
          <cell r="O507">
            <v>21691.8</v>
          </cell>
          <cell r="P507">
            <v>27810</v>
          </cell>
          <cell r="Q507">
            <v>170142.76800000001</v>
          </cell>
          <cell r="R507">
            <v>8507.1384000000016</v>
          </cell>
          <cell r="S507">
            <v>178649.90640000001</v>
          </cell>
          <cell r="T507">
            <v>65952.692307692312</v>
          </cell>
          <cell r="U507">
            <v>362795.09870769235</v>
          </cell>
          <cell r="V507">
            <v>0</v>
          </cell>
        </row>
        <row r="508">
          <cell r="A508" t="str">
            <v>MPĐLĐ30Kw</v>
          </cell>
          <cell r="B508">
            <v>197</v>
          </cell>
          <cell r="C508" t="str">
            <v>Máy phát điện lưu động 30Kw</v>
          </cell>
          <cell r="D508" t="str">
            <v>ca</v>
          </cell>
          <cell r="E508">
            <v>140</v>
          </cell>
          <cell r="F508">
            <v>13</v>
          </cell>
          <cell r="G508">
            <v>3.9</v>
          </cell>
          <cell r="H508">
            <v>5</v>
          </cell>
          <cell r="I508">
            <v>89046</v>
          </cell>
          <cell r="J508">
            <v>24</v>
          </cell>
          <cell r="K508" t="str">
            <v>lítdiezel</v>
          </cell>
          <cell r="L508">
            <v>332337.2745</v>
          </cell>
          <cell r="M508" t="str">
            <v>1x3/7</v>
          </cell>
          <cell r="N508">
            <v>78551.292857142849</v>
          </cell>
          <cell r="O508">
            <v>24805.67142857143</v>
          </cell>
          <cell r="P508">
            <v>31802.142857142859</v>
          </cell>
          <cell r="Q508">
            <v>189047.52</v>
          </cell>
          <cell r="R508">
            <v>9452.3760000000002</v>
          </cell>
          <cell r="S508">
            <v>198499.89599999998</v>
          </cell>
          <cell r="T508">
            <v>65952.692307692312</v>
          </cell>
          <cell r="U508">
            <v>399611.69545054942</v>
          </cell>
          <cell r="V508">
            <v>332337.2745</v>
          </cell>
          <cell r="W508">
            <v>302882</v>
          </cell>
        </row>
        <row r="509">
          <cell r="A509" t="str">
            <v>MPĐLĐ38Kw</v>
          </cell>
          <cell r="B509">
            <v>198</v>
          </cell>
          <cell r="C509" t="str">
            <v>Máy phát điện lưu động 38Kw</v>
          </cell>
          <cell r="D509" t="str">
            <v>ca</v>
          </cell>
          <cell r="E509">
            <v>140</v>
          </cell>
          <cell r="F509">
            <v>13</v>
          </cell>
          <cell r="G509">
            <v>3.9</v>
          </cell>
          <cell r="H509">
            <v>5</v>
          </cell>
          <cell r="I509">
            <v>104328</v>
          </cell>
          <cell r="J509">
            <v>28.8</v>
          </cell>
          <cell r="K509" t="str">
            <v>lítdiezel</v>
          </cell>
          <cell r="L509">
            <v>0</v>
          </cell>
          <cell r="M509" t="str">
            <v>1x3/7</v>
          </cell>
          <cell r="N509">
            <v>92032.200000000012</v>
          </cell>
          <cell r="O509">
            <v>29062.799999999999</v>
          </cell>
          <cell r="P509">
            <v>37260.000000000007</v>
          </cell>
          <cell r="Q509">
            <v>226857.024</v>
          </cell>
          <cell r="R509">
            <v>11342.851200000001</v>
          </cell>
          <cell r="S509">
            <v>238199.87520000001</v>
          </cell>
          <cell r="T509">
            <v>65952.692307692312</v>
          </cell>
          <cell r="U509">
            <v>462507.56750769232</v>
          </cell>
          <cell r="V509">
            <v>0</v>
          </cell>
        </row>
        <row r="510">
          <cell r="A510" t="str">
            <v>MPĐLĐ45Kw</v>
          </cell>
          <cell r="B510">
            <v>199</v>
          </cell>
          <cell r="C510" t="str">
            <v>Máy phát điện lưu động 45Kw</v>
          </cell>
          <cell r="D510" t="str">
            <v>ca</v>
          </cell>
          <cell r="E510">
            <v>140</v>
          </cell>
          <cell r="F510">
            <v>13</v>
          </cell>
          <cell r="G510">
            <v>3.9</v>
          </cell>
          <cell r="H510">
            <v>5</v>
          </cell>
          <cell r="I510">
            <v>114048</v>
          </cell>
          <cell r="J510">
            <v>31.2</v>
          </cell>
          <cell r="K510" t="str">
            <v>lítdiezel</v>
          </cell>
          <cell r="L510">
            <v>0</v>
          </cell>
          <cell r="M510" t="str">
            <v>1x3/7</v>
          </cell>
          <cell r="N510">
            <v>100606.62857142859</v>
          </cell>
          <cell r="O510">
            <v>31770.514285714286</v>
          </cell>
          <cell r="P510">
            <v>40731.42857142858</v>
          </cell>
          <cell r="Q510">
            <v>245761.77599999998</v>
          </cell>
          <cell r="R510">
            <v>12288.0888</v>
          </cell>
          <cell r="S510">
            <v>258049.86479999998</v>
          </cell>
          <cell r="T510">
            <v>65952.692307692312</v>
          </cell>
          <cell r="U510">
            <v>497111.12853626377</v>
          </cell>
          <cell r="V510">
            <v>0</v>
          </cell>
        </row>
        <row r="511">
          <cell r="A511" t="str">
            <v>MPĐLĐ50Kw</v>
          </cell>
          <cell r="B511">
            <v>200</v>
          </cell>
          <cell r="C511" t="str">
            <v>Máy phát điện lưu động 50Kw</v>
          </cell>
          <cell r="D511" t="str">
            <v>ca</v>
          </cell>
          <cell r="E511">
            <v>140</v>
          </cell>
          <cell r="F511">
            <v>13</v>
          </cell>
          <cell r="G511">
            <v>3.9</v>
          </cell>
          <cell r="H511">
            <v>5</v>
          </cell>
          <cell r="I511">
            <v>126684</v>
          </cell>
          <cell r="J511">
            <v>36</v>
          </cell>
          <cell r="K511" t="str">
            <v>lítdiezel</v>
          </cell>
          <cell r="L511">
            <v>466027.31174999999</v>
          </cell>
          <cell r="M511" t="str">
            <v>1x3/7</v>
          </cell>
          <cell r="N511">
            <v>111753.38571428572</v>
          </cell>
          <cell r="O511">
            <v>35290.542857142857</v>
          </cell>
          <cell r="P511">
            <v>45244.285714285717</v>
          </cell>
          <cell r="Q511">
            <v>283571.27999999997</v>
          </cell>
          <cell r="R511">
            <v>14178.563999999998</v>
          </cell>
          <cell r="S511">
            <v>297749.84399999998</v>
          </cell>
          <cell r="T511">
            <v>65952.692307692312</v>
          </cell>
          <cell r="U511">
            <v>555990.75059340661</v>
          </cell>
          <cell r="V511">
            <v>466027.31174999999</v>
          </cell>
          <cell r="W511">
            <v>424723</v>
          </cell>
        </row>
        <row r="512">
          <cell r="A512" t="str">
            <v>MPĐLĐ60Kw</v>
          </cell>
          <cell r="B512">
            <v>201</v>
          </cell>
          <cell r="C512" t="str">
            <v>Máy phát điện lưu động 60Kw</v>
          </cell>
          <cell r="D512" t="str">
            <v>ca</v>
          </cell>
          <cell r="E512">
            <v>140</v>
          </cell>
          <cell r="F512">
            <v>12</v>
          </cell>
          <cell r="G512">
            <v>3.6</v>
          </cell>
          <cell r="H512">
            <v>5</v>
          </cell>
          <cell r="I512">
            <v>147852</v>
          </cell>
          <cell r="J512">
            <v>40.5</v>
          </cell>
          <cell r="K512" t="str">
            <v>lítdiezel</v>
          </cell>
          <cell r="L512">
            <v>0</v>
          </cell>
          <cell r="M512" t="str">
            <v>1x3/7</v>
          </cell>
          <cell r="N512">
            <v>120393.77142857142</v>
          </cell>
          <cell r="O512">
            <v>38019.08571428572</v>
          </cell>
          <cell r="P512">
            <v>52804.285714285717</v>
          </cell>
          <cell r="Q512">
            <v>319017.69</v>
          </cell>
          <cell r="R512">
            <v>15950.8845</v>
          </cell>
          <cell r="S512">
            <v>334968.57449999999</v>
          </cell>
          <cell r="T512">
            <v>65952.692307692312</v>
          </cell>
          <cell r="U512">
            <v>612138.40966483508</v>
          </cell>
          <cell r="V512">
            <v>0</v>
          </cell>
        </row>
        <row r="513">
          <cell r="A513" t="str">
            <v>MPĐLĐ75Kw</v>
          </cell>
          <cell r="B513">
            <v>202</v>
          </cell>
          <cell r="C513" t="str">
            <v>Máy phát điện lưu động 75Kw</v>
          </cell>
          <cell r="D513" t="str">
            <v>ca</v>
          </cell>
          <cell r="E513">
            <v>140</v>
          </cell>
          <cell r="F513">
            <v>12</v>
          </cell>
          <cell r="G513">
            <v>3.6</v>
          </cell>
          <cell r="H513">
            <v>5</v>
          </cell>
          <cell r="I513">
            <v>173239</v>
          </cell>
          <cell r="J513">
            <v>45</v>
          </cell>
          <cell r="K513" t="str">
            <v>lítdiezel</v>
          </cell>
          <cell r="L513">
            <v>574566.18450000009</v>
          </cell>
          <cell r="M513" t="str">
            <v>1x4/7</v>
          </cell>
          <cell r="N513">
            <v>141066.04285714286</v>
          </cell>
          <cell r="O513">
            <v>44547.171428571433</v>
          </cell>
          <cell r="P513">
            <v>61871.071428571428</v>
          </cell>
          <cell r="Q513">
            <v>354464.1</v>
          </cell>
          <cell r="R513">
            <v>17723.204999999998</v>
          </cell>
          <cell r="S513">
            <v>372187.30499999999</v>
          </cell>
          <cell r="T513">
            <v>74675.769230769234</v>
          </cell>
          <cell r="U513">
            <v>694347.35994505498</v>
          </cell>
          <cell r="V513">
            <v>574566.18450000009</v>
          </cell>
          <cell r="W513">
            <v>523642</v>
          </cell>
        </row>
        <row r="514">
          <cell r="A514" t="str">
            <v>MPĐLĐ112Kw</v>
          </cell>
          <cell r="B514">
            <v>203</v>
          </cell>
          <cell r="C514" t="str">
            <v>Máy phát điện lưu động 112Kw</v>
          </cell>
          <cell r="D514" t="str">
            <v>ca</v>
          </cell>
          <cell r="E514">
            <v>140</v>
          </cell>
          <cell r="F514">
            <v>11</v>
          </cell>
          <cell r="G514">
            <v>3.3</v>
          </cell>
          <cell r="H514">
            <v>5</v>
          </cell>
          <cell r="I514">
            <v>226976</v>
          </cell>
          <cell r="J514">
            <v>68.25</v>
          </cell>
          <cell r="K514" t="str">
            <v>lítdiezel</v>
          </cell>
          <cell r="L514">
            <v>0</v>
          </cell>
          <cell r="M514" t="str">
            <v>1x4/7</v>
          </cell>
          <cell r="N514">
            <v>169421.37142857144</v>
          </cell>
          <cell r="O514">
            <v>53501.485714285722</v>
          </cell>
          <cell r="P514">
            <v>81062.857142857159</v>
          </cell>
          <cell r="Q514">
            <v>537603.88500000001</v>
          </cell>
          <cell r="R514">
            <v>26880.19425</v>
          </cell>
          <cell r="S514">
            <v>564484.07924999995</v>
          </cell>
          <cell r="T514">
            <v>74675.769230769234</v>
          </cell>
          <cell r="U514">
            <v>943145.56276648352</v>
          </cell>
          <cell r="V514">
            <v>0</v>
          </cell>
        </row>
        <row r="515">
          <cell r="A515" t="str">
            <v>MPĐLĐ122Kw</v>
          </cell>
          <cell r="B515">
            <v>204</v>
          </cell>
          <cell r="C515" t="str">
            <v>Máy phát điện lưu động 122Kw</v>
          </cell>
          <cell r="D515" t="str">
            <v>ca</v>
          </cell>
          <cell r="E515">
            <v>140</v>
          </cell>
          <cell r="F515">
            <v>11</v>
          </cell>
          <cell r="G515">
            <v>3.3</v>
          </cell>
          <cell r="H515">
            <v>5</v>
          </cell>
          <cell r="I515">
            <v>237533</v>
          </cell>
          <cell r="J515">
            <v>75.599999999999994</v>
          </cell>
          <cell r="K515" t="str">
            <v>lítdiezel</v>
          </cell>
          <cell r="L515">
            <v>0</v>
          </cell>
          <cell r="M515" t="str">
            <v>1x4/7</v>
          </cell>
          <cell r="N515">
            <v>177301.41785714286</v>
          </cell>
          <cell r="O515">
            <v>55989.921428571426</v>
          </cell>
          <cell r="P515">
            <v>84833.214285714304</v>
          </cell>
          <cell r="Q515">
            <v>595499.68799999997</v>
          </cell>
          <cell r="R515">
            <v>29774.984400000001</v>
          </cell>
          <cell r="S515">
            <v>625274.67239999992</v>
          </cell>
          <cell r="T515">
            <v>74675.769230769234</v>
          </cell>
          <cell r="U515">
            <v>1018074.9952021977</v>
          </cell>
          <cell r="V515">
            <v>0</v>
          </cell>
        </row>
        <row r="516">
          <cell r="C516" t="str">
            <v>Máy nén khí, động cơ diezel - năng suất:</v>
          </cell>
          <cell r="L516">
            <v>0</v>
          </cell>
          <cell r="V516">
            <v>0</v>
          </cell>
        </row>
        <row r="517">
          <cell r="A517" t="str">
            <v>MNK-D 5,5m³/h</v>
          </cell>
          <cell r="B517">
            <v>205</v>
          </cell>
          <cell r="C517" t="str">
            <v>Máy nén khí diêzel 5,5m³/h</v>
          </cell>
          <cell r="D517" t="str">
            <v>ca</v>
          </cell>
          <cell r="E517">
            <v>150</v>
          </cell>
          <cell r="F517">
            <v>13</v>
          </cell>
          <cell r="G517">
            <v>7.15</v>
          </cell>
          <cell r="H517">
            <v>5</v>
          </cell>
          <cell r="I517">
            <v>2990</v>
          </cell>
          <cell r="J517">
            <v>0.63</v>
          </cell>
          <cell r="K517" t="str">
            <v>lítdiezel</v>
          </cell>
          <cell r="L517">
            <v>24014</v>
          </cell>
          <cell r="M517" t="str">
            <v>1x4/7</v>
          </cell>
          <cell r="N517">
            <v>2591.333333333333</v>
          </cell>
          <cell r="O517">
            <v>1425.2333333333336</v>
          </cell>
          <cell r="P517">
            <v>996.66666666666663</v>
          </cell>
          <cell r="Q517">
            <v>4962.4974000000002</v>
          </cell>
          <cell r="R517">
            <v>248.12487000000002</v>
          </cell>
          <cell r="S517">
            <v>5210.6222699999998</v>
          </cell>
          <cell r="T517">
            <v>74675.769230769234</v>
          </cell>
          <cell r="U517">
            <v>84899.624834102564</v>
          </cell>
          <cell r="V517">
            <v>24014</v>
          </cell>
        </row>
        <row r="518">
          <cell r="A518" t="str">
            <v>MNK-D 75m³/h</v>
          </cell>
          <cell r="B518">
            <v>206</v>
          </cell>
          <cell r="C518" t="str">
            <v>Máy nén khí diêzel 75m³/h</v>
          </cell>
          <cell r="D518" t="str">
            <v>ca</v>
          </cell>
          <cell r="E518">
            <v>150</v>
          </cell>
          <cell r="F518">
            <v>13</v>
          </cell>
          <cell r="G518">
            <v>5.85</v>
          </cell>
          <cell r="H518">
            <v>5</v>
          </cell>
          <cell r="I518">
            <v>27600</v>
          </cell>
          <cell r="J518">
            <v>5.76</v>
          </cell>
          <cell r="K518" t="str">
            <v>lítdiezel</v>
          </cell>
          <cell r="L518">
            <v>76837</v>
          </cell>
          <cell r="M518" t="str">
            <v>1x4/7</v>
          </cell>
          <cell r="N518">
            <v>22724</v>
          </cell>
          <cell r="O518">
            <v>10764</v>
          </cell>
          <cell r="P518">
            <v>9200</v>
          </cell>
          <cell r="Q518">
            <v>45371.404799999997</v>
          </cell>
          <cell r="R518">
            <v>2268.57024</v>
          </cell>
          <cell r="S518">
            <v>47639.975039999998</v>
          </cell>
          <cell r="T518">
            <v>74675.769230769234</v>
          </cell>
          <cell r="U518">
            <v>165003.74427076924</v>
          </cell>
          <cell r="V518">
            <v>76837</v>
          </cell>
        </row>
        <row r="519">
          <cell r="A519" t="str">
            <v>MNK-D 102m³/h</v>
          </cell>
          <cell r="B519">
            <v>207</v>
          </cell>
          <cell r="C519" t="str">
            <v>Máy nén khí diêzel 102m³/h</v>
          </cell>
          <cell r="D519" t="str">
            <v>ca</v>
          </cell>
          <cell r="E519">
            <v>150</v>
          </cell>
          <cell r="F519">
            <v>13</v>
          </cell>
          <cell r="G519">
            <v>5.85</v>
          </cell>
          <cell r="H519">
            <v>5</v>
          </cell>
          <cell r="I519">
            <v>40250</v>
          </cell>
          <cell r="J519">
            <v>13.2</v>
          </cell>
          <cell r="K519" t="str">
            <v>lítdiezel</v>
          </cell>
          <cell r="L519">
            <v>123763</v>
          </cell>
          <cell r="M519" t="str">
            <v>1x4/7</v>
          </cell>
          <cell r="N519">
            <v>33139.166666666672</v>
          </cell>
          <cell r="O519">
            <v>15697.5</v>
          </cell>
          <cell r="P519">
            <v>13416.666666666666</v>
          </cell>
          <cell r="Q519">
            <v>103976.13599999998</v>
          </cell>
          <cell r="R519">
            <v>5198.8067999999994</v>
          </cell>
          <cell r="S519">
            <v>109174.94279999999</v>
          </cell>
          <cell r="T519">
            <v>74675.769230769234</v>
          </cell>
          <cell r="U519">
            <v>246104.04536410258</v>
          </cell>
          <cell r="V519">
            <v>123763</v>
          </cell>
        </row>
        <row r="520">
          <cell r="A520" t="str">
            <v>MNK-D 120m³/h</v>
          </cell>
          <cell r="B520">
            <v>208</v>
          </cell>
          <cell r="C520" t="str">
            <v>Máy nén khí diêzel 120m³/h</v>
          </cell>
          <cell r="D520" t="str">
            <v>ca</v>
          </cell>
          <cell r="E520">
            <v>150</v>
          </cell>
          <cell r="F520">
            <v>12</v>
          </cell>
          <cell r="G520">
            <v>5.4</v>
          </cell>
          <cell r="H520">
            <v>5</v>
          </cell>
          <cell r="I520">
            <v>49795</v>
          </cell>
          <cell r="J520">
            <v>13.86</v>
          </cell>
          <cell r="K520" t="str">
            <v>lítdiezel</v>
          </cell>
          <cell r="L520">
            <v>262732.12349999999</v>
          </cell>
          <cell r="M520" t="str">
            <v>1x4/7</v>
          </cell>
          <cell r="N520">
            <v>37844.199999999997</v>
          </cell>
          <cell r="O520">
            <v>17926.200000000004</v>
          </cell>
          <cell r="P520">
            <v>16598.333333333332</v>
          </cell>
          <cell r="Q520">
            <v>109174.94279999999</v>
          </cell>
          <cell r="R520">
            <v>5458.7471399999995</v>
          </cell>
          <cell r="S520">
            <v>114633.68993999998</v>
          </cell>
          <cell r="T520">
            <v>74675.769230769234</v>
          </cell>
          <cell r="U520">
            <v>261678.19250410254</v>
          </cell>
          <cell r="V520">
            <v>262732.12349999999</v>
          </cell>
          <cell r="W520">
            <v>239446</v>
          </cell>
        </row>
        <row r="521">
          <cell r="A521" t="str">
            <v>MNK-D 200m³/h</v>
          </cell>
          <cell r="B521">
            <v>209</v>
          </cell>
          <cell r="C521" t="str">
            <v>Máy nén khí diêzel 200m³/h</v>
          </cell>
          <cell r="D521" t="str">
            <v>ca</v>
          </cell>
          <cell r="E521">
            <v>150</v>
          </cell>
          <cell r="F521">
            <v>12</v>
          </cell>
          <cell r="G521">
            <v>5.4</v>
          </cell>
          <cell r="H521">
            <v>5</v>
          </cell>
          <cell r="I521">
            <v>79695</v>
          </cell>
          <cell r="J521">
            <v>18</v>
          </cell>
          <cell r="K521" t="str">
            <v>lítdiezel</v>
          </cell>
          <cell r="L521">
            <v>0</v>
          </cell>
          <cell r="M521" t="str">
            <v>1x4/7</v>
          </cell>
          <cell r="N521">
            <v>60568.2</v>
          </cell>
          <cell r="O521">
            <v>28690.200000000008</v>
          </cell>
          <cell r="P521">
            <v>26565</v>
          </cell>
          <cell r="Q521">
            <v>141785.63999999998</v>
          </cell>
          <cell r="R521">
            <v>7089.2819999999992</v>
          </cell>
          <cell r="S521">
            <v>148874.92199999999</v>
          </cell>
          <cell r="T521">
            <v>74675.769230769234</v>
          </cell>
          <cell r="U521">
            <v>339374.09123076923</v>
          </cell>
          <cell r="V521">
            <v>0</v>
          </cell>
        </row>
        <row r="522">
          <cell r="A522" t="str">
            <v>MNK-D 240m³/h</v>
          </cell>
          <cell r="B522">
            <v>210</v>
          </cell>
          <cell r="C522" t="str">
            <v>Máy nén khí diêzel 240m³/h</v>
          </cell>
          <cell r="D522" t="str">
            <v>ca</v>
          </cell>
          <cell r="E522">
            <v>150</v>
          </cell>
          <cell r="F522">
            <v>12</v>
          </cell>
          <cell r="G522">
            <v>5.4</v>
          </cell>
          <cell r="H522">
            <v>5</v>
          </cell>
          <cell r="I522">
            <v>101292</v>
          </cell>
          <cell r="J522">
            <v>27.54</v>
          </cell>
          <cell r="K522" t="str">
            <v>lítdiezel</v>
          </cell>
          <cell r="L522">
            <v>420360.864</v>
          </cell>
          <cell r="M522" t="str">
            <v>1x4/7</v>
          </cell>
          <cell r="N522">
            <v>76981.919999999984</v>
          </cell>
          <cell r="O522">
            <v>36465.120000000003</v>
          </cell>
          <cell r="P522">
            <v>33764</v>
          </cell>
          <cell r="Q522">
            <v>216932.02919999999</v>
          </cell>
          <cell r="R522">
            <v>10846.60146</v>
          </cell>
          <cell r="S522">
            <v>227778.63066</v>
          </cell>
          <cell r="T522">
            <v>74675.769230769234</v>
          </cell>
          <cell r="U522">
            <v>449665.43989076919</v>
          </cell>
          <cell r="V522">
            <v>420360.864</v>
          </cell>
          <cell r="W522">
            <v>383104</v>
          </cell>
        </row>
        <row r="523">
          <cell r="A523" t="str">
            <v>MNK-D 300m³/h</v>
          </cell>
          <cell r="B523">
            <v>211</v>
          </cell>
          <cell r="C523" t="str">
            <v>Máy nén khí diêzel 300m³/h</v>
          </cell>
          <cell r="D523" t="str">
            <v>ca</v>
          </cell>
          <cell r="E523">
            <v>150</v>
          </cell>
          <cell r="F523">
            <v>12</v>
          </cell>
          <cell r="G523">
            <v>5.4</v>
          </cell>
          <cell r="H523">
            <v>5</v>
          </cell>
          <cell r="I523">
            <v>129789</v>
          </cell>
          <cell r="J523">
            <v>32.4</v>
          </cell>
          <cell r="K523" t="str">
            <v>lítdiezel</v>
          </cell>
          <cell r="L523">
            <v>0</v>
          </cell>
          <cell r="M523" t="str">
            <v>1x4/7</v>
          </cell>
          <cell r="N523">
            <v>98639.64</v>
          </cell>
          <cell r="O523">
            <v>46724.040000000008</v>
          </cell>
          <cell r="P523">
            <v>43263.000000000007</v>
          </cell>
          <cell r="Q523">
            <v>255214.15199999997</v>
          </cell>
          <cell r="R523">
            <v>12760.7076</v>
          </cell>
          <cell r="S523">
            <v>267974.85959999997</v>
          </cell>
          <cell r="T523">
            <v>74675.769230769234</v>
          </cell>
          <cell r="U523">
            <v>531277.30883076915</v>
          </cell>
          <cell r="V523">
            <v>0</v>
          </cell>
        </row>
        <row r="524">
          <cell r="A524" t="str">
            <v>MNK-D 360m³/h</v>
          </cell>
          <cell r="B524">
            <v>212</v>
          </cell>
          <cell r="C524" t="str">
            <v>Máy nén khí diêzel 360m³/h</v>
          </cell>
          <cell r="D524" t="str">
            <v>ca</v>
          </cell>
          <cell r="E524">
            <v>150</v>
          </cell>
          <cell r="F524">
            <v>12</v>
          </cell>
          <cell r="G524">
            <v>5.4</v>
          </cell>
          <cell r="H524">
            <v>5</v>
          </cell>
          <cell r="I524">
            <v>140191</v>
          </cell>
          <cell r="J524">
            <v>34.56</v>
          </cell>
          <cell r="K524" t="str">
            <v>lítdiezel</v>
          </cell>
          <cell r="L524">
            <v>513978.234</v>
          </cell>
          <cell r="M524" t="str">
            <v>1x4/7</v>
          </cell>
          <cell r="N524">
            <v>106545.16</v>
          </cell>
          <cell r="O524">
            <v>50468.760000000009</v>
          </cell>
          <cell r="P524">
            <v>46730.333333333336</v>
          </cell>
          <cell r="Q524">
            <v>272228.42879999999</v>
          </cell>
          <cell r="R524">
            <v>13611.42144</v>
          </cell>
          <cell r="S524">
            <v>285839.85024</v>
          </cell>
          <cell r="T524">
            <v>74675.769230769234</v>
          </cell>
          <cell r="U524">
            <v>564259.8728041026</v>
          </cell>
          <cell r="V524">
            <v>513978.234</v>
          </cell>
          <cell r="W524">
            <v>468424</v>
          </cell>
        </row>
        <row r="525">
          <cell r="A525" t="str">
            <v>MNK-D 420m³/h</v>
          </cell>
          <cell r="B525">
            <v>213</v>
          </cell>
          <cell r="C525" t="str">
            <v>Máy nén khí diêzel 420m³/h</v>
          </cell>
          <cell r="D525" t="str">
            <v>ca</v>
          </cell>
          <cell r="E525">
            <v>150</v>
          </cell>
          <cell r="F525">
            <v>12</v>
          </cell>
          <cell r="G525">
            <v>5.4</v>
          </cell>
          <cell r="H525">
            <v>5</v>
          </cell>
          <cell r="I525">
            <v>182140</v>
          </cell>
          <cell r="J525">
            <v>37.799999999999997</v>
          </cell>
          <cell r="K525" t="str">
            <v>lítdiezel</v>
          </cell>
          <cell r="L525">
            <v>583724.93024999998</v>
          </cell>
          <cell r="M525" t="str">
            <v>1x4/7</v>
          </cell>
          <cell r="N525">
            <v>138426.4</v>
          </cell>
          <cell r="O525">
            <v>65570.400000000009</v>
          </cell>
          <cell r="P525">
            <v>60713.333333333336</v>
          </cell>
          <cell r="Q525">
            <v>297749.84399999998</v>
          </cell>
          <cell r="R525">
            <v>14887.492200000001</v>
          </cell>
          <cell r="S525">
            <v>312637.33619999996</v>
          </cell>
          <cell r="T525">
            <v>74675.769230769234</v>
          </cell>
          <cell r="U525">
            <v>652023.23876410257</v>
          </cell>
          <cell r="V525">
            <v>583724.93024999998</v>
          </cell>
          <cell r="W525">
            <v>531989</v>
          </cell>
        </row>
        <row r="526">
          <cell r="A526" t="str">
            <v>MNK-D 540m³/h</v>
          </cell>
          <cell r="B526">
            <v>214</v>
          </cell>
          <cell r="C526" t="str">
            <v>Máy nén khí diêzel 540m³/h</v>
          </cell>
          <cell r="D526" t="str">
            <v>ca</v>
          </cell>
          <cell r="E526">
            <v>150</v>
          </cell>
          <cell r="F526">
            <v>12</v>
          </cell>
          <cell r="G526">
            <v>5.4</v>
          </cell>
          <cell r="H526">
            <v>5</v>
          </cell>
          <cell r="I526">
            <v>207640</v>
          </cell>
          <cell r="J526">
            <v>36.479999999999997</v>
          </cell>
          <cell r="K526" t="str">
            <v>lítdiezel</v>
          </cell>
          <cell r="L526">
            <v>601215.09525000001</v>
          </cell>
          <cell r="M526" t="str">
            <v>1x4/7</v>
          </cell>
          <cell r="N526">
            <v>157806.39999999999</v>
          </cell>
          <cell r="O526">
            <v>74750.400000000009</v>
          </cell>
          <cell r="P526">
            <v>69213.333333333328</v>
          </cell>
          <cell r="Q526">
            <v>287352.23039999994</v>
          </cell>
          <cell r="R526">
            <v>14367.611519999999</v>
          </cell>
          <cell r="S526">
            <v>301719.84191999992</v>
          </cell>
          <cell r="T526">
            <v>74675.769230769234</v>
          </cell>
          <cell r="U526">
            <v>678165.74448410247</v>
          </cell>
          <cell r="V526">
            <v>601215.09525000001</v>
          </cell>
          <cell r="W526">
            <v>547929</v>
          </cell>
        </row>
        <row r="527">
          <cell r="A527" t="str">
            <v>MNK600m3/h</v>
          </cell>
          <cell r="B527">
            <v>215</v>
          </cell>
          <cell r="C527" t="str">
            <v>Máy nén khí diêzel 600m³/h</v>
          </cell>
          <cell r="D527" t="str">
            <v>ca</v>
          </cell>
          <cell r="E527">
            <v>150</v>
          </cell>
          <cell r="F527">
            <v>11</v>
          </cell>
          <cell r="G527">
            <v>4.95</v>
          </cell>
          <cell r="H527">
            <v>5</v>
          </cell>
          <cell r="I527">
            <v>265388</v>
          </cell>
          <cell r="J527">
            <v>38.4</v>
          </cell>
          <cell r="K527" t="str">
            <v>lítdiezel</v>
          </cell>
          <cell r="L527">
            <v>626337.73125000007</v>
          </cell>
          <cell r="M527" t="str">
            <v>1x4/7</v>
          </cell>
          <cell r="N527">
            <v>184886.97333333336</v>
          </cell>
          <cell r="O527">
            <v>87578.04</v>
          </cell>
          <cell r="P527">
            <v>88462.666666666686</v>
          </cell>
          <cell r="Q527">
            <v>302476.03199999995</v>
          </cell>
          <cell r="R527">
            <v>15123.801599999999</v>
          </cell>
          <cell r="S527">
            <v>317599.83359999995</v>
          </cell>
          <cell r="T527">
            <v>74675.769230769234</v>
          </cell>
          <cell r="U527">
            <v>753203.2828307692</v>
          </cell>
          <cell r="V527">
            <v>626337.73125000007</v>
          </cell>
          <cell r="W527">
            <v>570825</v>
          </cell>
        </row>
        <row r="528">
          <cell r="A528" t="str">
            <v>MNK-D 600m3/h(kíp)</v>
          </cell>
          <cell r="B528">
            <v>216</v>
          </cell>
          <cell r="C528" t="str">
            <v>Máy nén khí diêzel 600m³/h</v>
          </cell>
          <cell r="D528" t="str">
            <v>kíp</v>
          </cell>
          <cell r="L528">
            <v>443758.75</v>
          </cell>
          <cell r="V528">
            <v>443758.75</v>
          </cell>
        </row>
        <row r="529">
          <cell r="A529" t="str">
            <v>MNK-D 660m3/h</v>
          </cell>
          <cell r="B529">
            <v>217</v>
          </cell>
          <cell r="C529" t="str">
            <v>Máy nén khí diêzel 660m³/h</v>
          </cell>
          <cell r="D529" t="str">
            <v>ca</v>
          </cell>
          <cell r="E529">
            <v>150</v>
          </cell>
          <cell r="F529">
            <v>11</v>
          </cell>
          <cell r="G529">
            <v>4.95</v>
          </cell>
          <cell r="H529">
            <v>5</v>
          </cell>
          <cell r="I529">
            <v>309212</v>
          </cell>
          <cell r="J529">
            <v>38.880000000000003</v>
          </cell>
          <cell r="K529" t="str">
            <v>lítdiezel</v>
          </cell>
          <cell r="L529">
            <v>683883.00749999995</v>
          </cell>
          <cell r="M529" t="str">
            <v>1x4/7</v>
          </cell>
          <cell r="N529">
            <v>215417.69333333336</v>
          </cell>
          <cell r="O529">
            <v>102039.96</v>
          </cell>
          <cell r="P529">
            <v>103070.66666666667</v>
          </cell>
          <cell r="Q529">
            <v>306256.98239999998</v>
          </cell>
          <cell r="R529">
            <v>15312.849119999999</v>
          </cell>
          <cell r="S529">
            <v>321569.83152000001</v>
          </cell>
          <cell r="T529">
            <v>74675.769230769234</v>
          </cell>
          <cell r="U529">
            <v>816773.92075076932</v>
          </cell>
          <cell r="V529">
            <v>683883.00749999995</v>
          </cell>
          <cell r="W529">
            <v>623270</v>
          </cell>
        </row>
        <row r="530">
          <cell r="A530" t="str">
            <v>MNK-D 1200m³/h</v>
          </cell>
          <cell r="B530">
            <v>218</v>
          </cell>
          <cell r="C530" t="str">
            <v>Máy nén khí diêzel 1200m³/h</v>
          </cell>
          <cell r="D530" t="str">
            <v>ca</v>
          </cell>
          <cell r="E530">
            <v>150</v>
          </cell>
          <cell r="F530">
            <v>11</v>
          </cell>
          <cell r="G530">
            <v>3.85</v>
          </cell>
          <cell r="H530">
            <v>5</v>
          </cell>
          <cell r="I530">
            <v>620203</v>
          </cell>
          <cell r="J530">
            <v>75</v>
          </cell>
          <cell r="K530" t="str">
            <v>lítdiezel</v>
          </cell>
          <cell r="L530">
            <v>1331267.091</v>
          </cell>
          <cell r="M530" t="str">
            <v>1x4/7</v>
          </cell>
          <cell r="N530">
            <v>432074.75666666665</v>
          </cell>
          <cell r="O530">
            <v>159185.43666666668</v>
          </cell>
          <cell r="P530">
            <v>206734.33333333334</v>
          </cell>
          <cell r="Q530">
            <v>590773.5</v>
          </cell>
          <cell r="R530">
            <v>29538.675000000003</v>
          </cell>
          <cell r="S530">
            <v>620312.17500000005</v>
          </cell>
          <cell r="T530">
            <v>74675.769230769234</v>
          </cell>
          <cell r="U530">
            <v>1492982.4708974359</v>
          </cell>
          <cell r="V530">
            <v>1331267.091</v>
          </cell>
          <cell r="W530">
            <v>1213276</v>
          </cell>
        </row>
        <row r="531">
          <cell r="C531" t="str">
            <v>Máy nén khí, động cơ điện - năng suất:</v>
          </cell>
          <cell r="L531">
            <v>0</v>
          </cell>
        </row>
        <row r="532">
          <cell r="A532" t="str">
            <v>MNK5m³/h</v>
          </cell>
          <cell r="B532">
            <v>219</v>
          </cell>
          <cell r="C532" t="str">
            <v>Máy nén khí chạy bằng động cơ điện 5m³/h</v>
          </cell>
          <cell r="D532" t="str">
            <v>ca</v>
          </cell>
          <cell r="E532">
            <v>150</v>
          </cell>
          <cell r="F532">
            <v>13</v>
          </cell>
          <cell r="G532">
            <v>5.2</v>
          </cell>
          <cell r="H532">
            <v>5</v>
          </cell>
          <cell r="I532">
            <v>1890</v>
          </cell>
          <cell r="J532">
            <v>1.85</v>
          </cell>
          <cell r="K532" t="str">
            <v>KWh</v>
          </cell>
          <cell r="L532">
            <v>0</v>
          </cell>
          <cell r="M532" t="str">
            <v>1x3/7</v>
          </cell>
          <cell r="N532">
            <v>1638.0000000000002</v>
          </cell>
          <cell r="O532">
            <v>655.20000000000005</v>
          </cell>
          <cell r="P532">
            <v>630</v>
          </cell>
          <cell r="Q532">
            <v>1655.75</v>
          </cell>
          <cell r="R532">
            <v>115.90250000000002</v>
          </cell>
          <cell r="S532">
            <v>1771.6524999999999</v>
          </cell>
          <cell r="T532">
            <v>65952.692307692312</v>
          </cell>
          <cell r="U532">
            <v>70647.544807692306</v>
          </cell>
          <cell r="V532">
            <v>0</v>
          </cell>
        </row>
        <row r="533">
          <cell r="A533" t="str">
            <v>MNK10m³/h</v>
          </cell>
          <cell r="B533">
            <v>220</v>
          </cell>
          <cell r="C533" t="str">
            <v>Máy nén khí chạy bằng động cơ điện 10m³/h</v>
          </cell>
          <cell r="D533" t="str">
            <v>ca</v>
          </cell>
          <cell r="E533">
            <v>150</v>
          </cell>
          <cell r="F533">
            <v>13</v>
          </cell>
          <cell r="G533">
            <v>4.55</v>
          </cell>
          <cell r="H533">
            <v>5</v>
          </cell>
          <cell r="I533">
            <v>3150</v>
          </cell>
          <cell r="J533">
            <v>5.41</v>
          </cell>
          <cell r="K533" t="str">
            <v>KWh</v>
          </cell>
          <cell r="L533">
            <v>0</v>
          </cell>
          <cell r="M533" t="str">
            <v>1x3/7</v>
          </cell>
          <cell r="N533">
            <v>2730</v>
          </cell>
          <cell r="O533">
            <v>955.5</v>
          </cell>
          <cell r="P533">
            <v>1050</v>
          </cell>
          <cell r="Q533">
            <v>4841.95</v>
          </cell>
          <cell r="R533">
            <v>338.93650000000002</v>
          </cell>
          <cell r="S533">
            <v>5180.8864999999996</v>
          </cell>
          <cell r="T533">
            <v>65952.692307692312</v>
          </cell>
          <cell r="U533">
            <v>75869.078807692305</v>
          </cell>
          <cell r="V533">
            <v>0</v>
          </cell>
        </row>
        <row r="534">
          <cell r="A534" t="str">
            <v>MNK22m³/h</v>
          </cell>
          <cell r="B534">
            <v>221</v>
          </cell>
          <cell r="C534" t="str">
            <v>Máy nén khí chạy bằng động cơ điện 22m³/h</v>
          </cell>
          <cell r="D534" t="str">
            <v>ca</v>
          </cell>
          <cell r="E534">
            <v>150</v>
          </cell>
          <cell r="F534">
            <v>13</v>
          </cell>
          <cell r="G534">
            <v>4.55</v>
          </cell>
          <cell r="H534">
            <v>5</v>
          </cell>
          <cell r="I534">
            <v>7140</v>
          </cell>
          <cell r="J534">
            <v>6.9</v>
          </cell>
          <cell r="K534" t="str">
            <v>KWh</v>
          </cell>
          <cell r="L534">
            <v>0</v>
          </cell>
          <cell r="M534" t="str">
            <v>1x3/7</v>
          </cell>
          <cell r="N534">
            <v>6188.0000000000009</v>
          </cell>
          <cell r="O534">
            <v>2165.8000000000002</v>
          </cell>
          <cell r="P534">
            <v>2380</v>
          </cell>
          <cell r="Q534">
            <v>6175.5</v>
          </cell>
          <cell r="R534">
            <v>432.28500000000003</v>
          </cell>
          <cell r="S534">
            <v>6607.7849999999999</v>
          </cell>
          <cell r="T534">
            <v>65952.692307692312</v>
          </cell>
          <cell r="U534">
            <v>83294.277307692304</v>
          </cell>
          <cell r="V534">
            <v>0</v>
          </cell>
        </row>
        <row r="535">
          <cell r="A535" t="str">
            <v>MNK30m³/h</v>
          </cell>
          <cell r="B535">
            <v>222</v>
          </cell>
          <cell r="C535" t="str">
            <v>Máy nén khí chạy bằng động cơ điện 30m³/h</v>
          </cell>
          <cell r="D535" t="str">
            <v>ca</v>
          </cell>
          <cell r="E535">
            <v>150</v>
          </cell>
          <cell r="F535">
            <v>13</v>
          </cell>
          <cell r="G535">
            <v>4.55</v>
          </cell>
          <cell r="H535">
            <v>5</v>
          </cell>
          <cell r="I535">
            <v>9135</v>
          </cell>
          <cell r="J535">
            <v>10.050000000000001</v>
          </cell>
          <cell r="K535" t="str">
            <v>KWh</v>
          </cell>
          <cell r="L535">
            <v>0</v>
          </cell>
          <cell r="M535" t="str">
            <v>1x3/7</v>
          </cell>
          <cell r="N535">
            <v>7917</v>
          </cell>
          <cell r="O535">
            <v>2770.95</v>
          </cell>
          <cell r="P535">
            <v>3045</v>
          </cell>
          <cell r="Q535">
            <v>8994.75</v>
          </cell>
          <cell r="R535">
            <v>629.63250000000005</v>
          </cell>
          <cell r="S535">
            <v>9624.3824999999997</v>
          </cell>
          <cell r="T535">
            <v>65952.692307692312</v>
          </cell>
          <cell r="U535">
            <v>89310.024807692316</v>
          </cell>
          <cell r="V535">
            <v>0</v>
          </cell>
        </row>
        <row r="536">
          <cell r="A536" t="str">
            <v>MNK56m³/h</v>
          </cell>
          <cell r="B536">
            <v>223</v>
          </cell>
          <cell r="C536" t="str">
            <v>Máy nén khí chạy bằng động cơ điện 56m³/h</v>
          </cell>
          <cell r="D536" t="str">
            <v>ca</v>
          </cell>
          <cell r="E536">
            <v>150</v>
          </cell>
          <cell r="F536">
            <v>13</v>
          </cell>
          <cell r="G536">
            <v>4.55</v>
          </cell>
          <cell r="H536">
            <v>5</v>
          </cell>
          <cell r="I536">
            <v>19635</v>
          </cell>
          <cell r="J536">
            <v>16.77</v>
          </cell>
          <cell r="K536" t="str">
            <v>KWh</v>
          </cell>
          <cell r="L536">
            <v>0</v>
          </cell>
          <cell r="M536" t="str">
            <v>1x3/7</v>
          </cell>
          <cell r="N536">
            <v>16166.150000000001</v>
          </cell>
          <cell r="O536">
            <v>5955.9499999999989</v>
          </cell>
          <cell r="P536">
            <v>6545</v>
          </cell>
          <cell r="Q536">
            <v>15009.15</v>
          </cell>
          <cell r="R536">
            <v>1050.6405</v>
          </cell>
          <cell r="S536">
            <v>16059.790499999999</v>
          </cell>
          <cell r="T536">
            <v>65952.692307692312</v>
          </cell>
          <cell r="U536">
            <v>110679.58280769231</v>
          </cell>
          <cell r="V536">
            <v>0</v>
          </cell>
        </row>
        <row r="537">
          <cell r="A537" t="str">
            <v>MNK150m³/h</v>
          </cell>
          <cell r="B537">
            <v>224</v>
          </cell>
          <cell r="C537" t="str">
            <v>Máy nén khí chạy bằng động cơ điện 150m³/h</v>
          </cell>
          <cell r="D537" t="str">
            <v>ca</v>
          </cell>
          <cell r="E537">
            <v>150</v>
          </cell>
          <cell r="F537">
            <v>12</v>
          </cell>
          <cell r="G537">
            <v>3.84</v>
          </cell>
          <cell r="H537">
            <v>5</v>
          </cell>
          <cell r="I537">
            <v>42000</v>
          </cell>
          <cell r="J537">
            <v>44.28</v>
          </cell>
          <cell r="K537" t="str">
            <v>KWh</v>
          </cell>
          <cell r="L537">
            <v>0</v>
          </cell>
          <cell r="M537" t="str">
            <v>1x3/7</v>
          </cell>
          <cell r="N537">
            <v>31920</v>
          </cell>
          <cell r="O537">
            <v>10752</v>
          </cell>
          <cell r="P537">
            <v>14000</v>
          </cell>
          <cell r="Q537">
            <v>39630.6</v>
          </cell>
          <cell r="R537">
            <v>2774.1420000000003</v>
          </cell>
          <cell r="S537">
            <v>42404.741999999998</v>
          </cell>
          <cell r="T537">
            <v>65952.692307692312</v>
          </cell>
          <cell r="U537">
            <v>165029.43430769231</v>
          </cell>
          <cell r="V537">
            <v>0</v>
          </cell>
        </row>
        <row r="538">
          <cell r="A538" t="str">
            <v>MNK216m³/h</v>
          </cell>
          <cell r="B538">
            <v>225</v>
          </cell>
          <cell r="C538" t="str">
            <v>Máy nén khí chạy bằng động cơ điện 216m³/h</v>
          </cell>
          <cell r="D538" t="str">
            <v>ca</v>
          </cell>
          <cell r="E538">
            <v>150</v>
          </cell>
          <cell r="F538">
            <v>12</v>
          </cell>
          <cell r="G538">
            <v>3.84</v>
          </cell>
          <cell r="H538">
            <v>5</v>
          </cell>
          <cell r="I538">
            <v>59288</v>
          </cell>
          <cell r="J538">
            <v>52.38</v>
          </cell>
          <cell r="K538" t="str">
            <v>KWh</v>
          </cell>
          <cell r="L538">
            <v>0</v>
          </cell>
          <cell r="M538" t="str">
            <v>1x3/7</v>
          </cell>
          <cell r="N538">
            <v>45058.879999999997</v>
          </cell>
          <cell r="O538">
            <v>15177.727999999997</v>
          </cell>
          <cell r="P538">
            <v>19762.666666666668</v>
          </cell>
          <cell r="Q538">
            <v>46880.100000000006</v>
          </cell>
          <cell r="R538">
            <v>3281.6070000000009</v>
          </cell>
          <cell r="S538">
            <v>50161.707000000009</v>
          </cell>
          <cell r="T538">
            <v>65952.692307692312</v>
          </cell>
          <cell r="U538">
            <v>196113.673974359</v>
          </cell>
          <cell r="V538">
            <v>0</v>
          </cell>
        </row>
        <row r="539">
          <cell r="A539" t="str">
            <v>MNK270m³/h</v>
          </cell>
          <cell r="B539">
            <v>226</v>
          </cell>
          <cell r="C539" t="str">
            <v>Máy nén khí chạy bằng động cơ điện 270m³/h</v>
          </cell>
          <cell r="D539" t="str">
            <v>ca</v>
          </cell>
          <cell r="E539">
            <v>150</v>
          </cell>
          <cell r="F539">
            <v>12</v>
          </cell>
          <cell r="G539">
            <v>3.84</v>
          </cell>
          <cell r="H539">
            <v>5</v>
          </cell>
          <cell r="I539">
            <v>76031</v>
          </cell>
          <cell r="J539">
            <v>80.459999999999994</v>
          </cell>
          <cell r="K539" t="str">
            <v>KWh</v>
          </cell>
          <cell r="L539">
            <v>0</v>
          </cell>
          <cell r="M539" t="str">
            <v>1x3/7</v>
          </cell>
          <cell r="N539">
            <v>57783.56</v>
          </cell>
          <cell r="O539">
            <v>19463.935999999998</v>
          </cell>
          <cell r="P539">
            <v>25343.666666666668</v>
          </cell>
          <cell r="Q539">
            <v>72011.7</v>
          </cell>
          <cell r="R539">
            <v>5040.8190000000004</v>
          </cell>
          <cell r="S539">
            <v>77052.519</v>
          </cell>
          <cell r="T539">
            <v>65952.692307692312</v>
          </cell>
          <cell r="U539">
            <v>245596.37397435898</v>
          </cell>
          <cell r="V539">
            <v>0</v>
          </cell>
        </row>
        <row r="540">
          <cell r="A540" t="str">
            <v>MNK300m³/h</v>
          </cell>
          <cell r="B540">
            <v>227</v>
          </cell>
          <cell r="C540" t="str">
            <v>Máy nén khí chạy bằng động cơ điện 300m³/h</v>
          </cell>
          <cell r="D540" t="str">
            <v>ca</v>
          </cell>
          <cell r="E540">
            <v>150</v>
          </cell>
          <cell r="F540">
            <v>12</v>
          </cell>
          <cell r="G540">
            <v>3.84</v>
          </cell>
          <cell r="H540">
            <v>5</v>
          </cell>
          <cell r="I540">
            <v>96138</v>
          </cell>
          <cell r="J540">
            <v>86.4</v>
          </cell>
          <cell r="K540" t="str">
            <v>KWh</v>
          </cell>
          <cell r="L540">
            <v>0</v>
          </cell>
          <cell r="M540" t="str">
            <v>1x3/7</v>
          </cell>
          <cell r="N540">
            <v>73064.88</v>
          </cell>
          <cell r="O540">
            <v>24611.327999999998</v>
          </cell>
          <cell r="P540">
            <v>32046.000000000007</v>
          </cell>
          <cell r="Q540">
            <v>77328</v>
          </cell>
          <cell r="R540">
            <v>5412.9600000000009</v>
          </cell>
          <cell r="S540">
            <v>82740.960000000006</v>
          </cell>
          <cell r="T540">
            <v>65952.692307692312</v>
          </cell>
          <cell r="U540">
            <v>278415.86030769232</v>
          </cell>
          <cell r="V540">
            <v>0</v>
          </cell>
        </row>
        <row r="541">
          <cell r="A541" t="str">
            <v>MNK600m³/h</v>
          </cell>
          <cell r="B541">
            <v>228</v>
          </cell>
          <cell r="C541" t="str">
            <v>Máy nén khí chạy bằng động cơ điện 600m³/h</v>
          </cell>
          <cell r="D541" t="str">
            <v>ca</v>
          </cell>
          <cell r="E541">
            <v>150</v>
          </cell>
          <cell r="F541">
            <v>12</v>
          </cell>
          <cell r="G541">
            <v>3.36</v>
          </cell>
          <cell r="H541">
            <v>5</v>
          </cell>
          <cell r="I541">
            <v>207428</v>
          </cell>
          <cell r="J541">
            <v>125.28</v>
          </cell>
          <cell r="K541" t="str">
            <v>KWh</v>
          </cell>
          <cell r="L541">
            <v>510642.59399999998</v>
          </cell>
          <cell r="M541" t="str">
            <v>1x4/7</v>
          </cell>
          <cell r="N541">
            <v>157645.28000000003</v>
          </cell>
          <cell r="O541">
            <v>46463.871999999996</v>
          </cell>
          <cell r="P541">
            <v>69142.666666666686</v>
          </cell>
          <cell r="Q541">
            <v>112125.6</v>
          </cell>
          <cell r="R541">
            <v>7848.7920000000013</v>
          </cell>
          <cell r="S541">
            <v>119974.39200000001</v>
          </cell>
          <cell r="T541">
            <v>74675.769230769234</v>
          </cell>
          <cell r="U541">
            <v>467901.97989743599</v>
          </cell>
          <cell r="V541">
            <v>510642.59399999998</v>
          </cell>
          <cell r="W541">
            <v>465384</v>
          </cell>
        </row>
        <row r="542">
          <cell r="C542" t="str">
            <v>Máy nén khí, động cơ xăng - năng suất:</v>
          </cell>
          <cell r="L542">
            <v>0</v>
          </cell>
        </row>
        <row r="543">
          <cell r="A543" t="str">
            <v>MNK-X3m³/h</v>
          </cell>
          <cell r="B543">
            <v>229</v>
          </cell>
          <cell r="C543" t="str">
            <v>Máy nén khí chạy bằng xăng 3m³/h</v>
          </cell>
          <cell r="D543" t="str">
            <v>ca</v>
          </cell>
          <cell r="E543">
            <v>150</v>
          </cell>
          <cell r="F543">
            <v>13</v>
          </cell>
          <cell r="G543">
            <v>5.46</v>
          </cell>
          <cell r="H543">
            <v>5</v>
          </cell>
          <cell r="I543">
            <v>3500</v>
          </cell>
          <cell r="J543">
            <v>0.63</v>
          </cell>
          <cell r="K543" t="str">
            <v>lítxăng</v>
          </cell>
          <cell r="L543">
            <v>0</v>
          </cell>
          <cell r="M543" t="str">
            <v>1x4/7</v>
          </cell>
          <cell r="N543">
            <v>3033.333333333333</v>
          </cell>
          <cell r="O543">
            <v>1274.0000000000002</v>
          </cell>
          <cell r="P543">
            <v>1166.6666666666667</v>
          </cell>
          <cell r="Q543">
            <v>5931.4626000000007</v>
          </cell>
          <cell r="R543">
            <v>177.94387800000001</v>
          </cell>
          <cell r="S543">
            <v>6109.4064780000008</v>
          </cell>
          <cell r="T543">
            <v>74675.769230769234</v>
          </cell>
          <cell r="U543">
            <v>86259.175708769239</v>
          </cell>
          <cell r="V543">
            <v>0</v>
          </cell>
        </row>
        <row r="544">
          <cell r="A544" t="str">
            <v>MNK-X11m³/h</v>
          </cell>
          <cell r="B544">
            <v>230</v>
          </cell>
          <cell r="C544" t="str">
            <v>Máy nén khí chạy bằng xăng 11m³/h</v>
          </cell>
          <cell r="D544" t="str">
            <v>ca</v>
          </cell>
          <cell r="E544">
            <v>150</v>
          </cell>
          <cell r="F544">
            <v>13</v>
          </cell>
          <cell r="G544">
            <v>5.46</v>
          </cell>
          <cell r="H544">
            <v>5</v>
          </cell>
          <cell r="I544">
            <v>5200</v>
          </cell>
          <cell r="J544">
            <v>1.8</v>
          </cell>
          <cell r="K544" t="str">
            <v>lítxăng</v>
          </cell>
          <cell r="L544">
            <v>0</v>
          </cell>
          <cell r="M544" t="str">
            <v>1x4/7</v>
          </cell>
          <cell r="N544">
            <v>4506.666666666667</v>
          </cell>
          <cell r="O544">
            <v>1892.8</v>
          </cell>
          <cell r="P544">
            <v>1733.3333333333333</v>
          </cell>
          <cell r="Q544">
            <v>16947.036</v>
          </cell>
          <cell r="R544">
            <v>508.41107999999997</v>
          </cell>
          <cell r="S544">
            <v>17455.447080000002</v>
          </cell>
          <cell r="T544">
            <v>74675.769230769234</v>
          </cell>
          <cell r="U544">
            <v>100264.01631076924</v>
          </cell>
          <cell r="V544">
            <v>0</v>
          </cell>
        </row>
        <row r="545">
          <cell r="A545" t="str">
            <v>MNK-X25m³/h</v>
          </cell>
          <cell r="B545">
            <v>231</v>
          </cell>
          <cell r="C545" t="str">
            <v>Máy nén khí chạy bằng xăng 25m³/h</v>
          </cell>
          <cell r="D545" t="str">
            <v>ca</v>
          </cell>
          <cell r="E545">
            <v>150</v>
          </cell>
          <cell r="F545">
            <v>13</v>
          </cell>
          <cell r="G545">
            <v>5.46</v>
          </cell>
          <cell r="H545">
            <v>5</v>
          </cell>
          <cell r="I545">
            <v>9900</v>
          </cell>
          <cell r="J545">
            <v>2.88</v>
          </cell>
          <cell r="K545" t="str">
            <v>lítxăng</v>
          </cell>
          <cell r="L545">
            <v>0</v>
          </cell>
          <cell r="M545" t="str">
            <v>1x4/7</v>
          </cell>
          <cell r="N545">
            <v>8580</v>
          </cell>
          <cell r="O545">
            <v>3603.6000000000008</v>
          </cell>
          <cell r="P545">
            <v>3300</v>
          </cell>
          <cell r="Q545">
            <v>27115.257600000001</v>
          </cell>
          <cell r="R545">
            <v>813.45772799999997</v>
          </cell>
          <cell r="S545">
            <v>27928.715328000002</v>
          </cell>
          <cell r="T545">
            <v>74675.769230769234</v>
          </cell>
          <cell r="U545">
            <v>118088.08455876925</v>
          </cell>
          <cell r="V545">
            <v>0</v>
          </cell>
        </row>
        <row r="546">
          <cell r="A546" t="str">
            <v>MNK-X40m³/h</v>
          </cell>
          <cell r="B546">
            <v>232</v>
          </cell>
          <cell r="C546" t="str">
            <v>Máy nén khí chạy bằng xăng 40m³/h</v>
          </cell>
          <cell r="D546" t="str">
            <v>ca</v>
          </cell>
          <cell r="E546">
            <v>150</v>
          </cell>
          <cell r="F546">
            <v>13</v>
          </cell>
          <cell r="G546">
            <v>5.46</v>
          </cell>
          <cell r="H546">
            <v>5</v>
          </cell>
          <cell r="I546">
            <v>14720</v>
          </cell>
          <cell r="J546">
            <v>7.8</v>
          </cell>
          <cell r="K546" t="str">
            <v>lítxăng</v>
          </cell>
          <cell r="L546">
            <v>0</v>
          </cell>
          <cell r="M546" t="str">
            <v>1x4/7</v>
          </cell>
          <cell r="N546">
            <v>12119.466666666667</v>
          </cell>
          <cell r="O546">
            <v>5358.08</v>
          </cell>
          <cell r="P546">
            <v>4906.666666666667</v>
          </cell>
          <cell r="Q546">
            <v>73437.156000000003</v>
          </cell>
          <cell r="R546">
            <v>2203.1146800000001</v>
          </cell>
          <cell r="S546">
            <v>75640.270680000001</v>
          </cell>
          <cell r="T546">
            <v>74675.769230769234</v>
          </cell>
          <cell r="U546">
            <v>172700.25324410258</v>
          </cell>
          <cell r="V546">
            <v>0</v>
          </cell>
        </row>
        <row r="547">
          <cell r="A547" t="str">
            <v>MNK-X120m³/h</v>
          </cell>
          <cell r="B547">
            <v>233</v>
          </cell>
          <cell r="C547" t="str">
            <v>Máy nén khí chạy bằng xăng 120m³/h</v>
          </cell>
          <cell r="D547" t="str">
            <v>ca</v>
          </cell>
          <cell r="E547">
            <v>150</v>
          </cell>
          <cell r="F547">
            <v>12</v>
          </cell>
          <cell r="G547">
            <v>5.04</v>
          </cell>
          <cell r="H547">
            <v>5</v>
          </cell>
          <cell r="I547">
            <v>45954</v>
          </cell>
          <cell r="J547">
            <v>14.4</v>
          </cell>
          <cell r="K547" t="str">
            <v>lítxăng</v>
          </cell>
          <cell r="L547">
            <v>0</v>
          </cell>
          <cell r="M547" t="str">
            <v>1x4/7</v>
          </cell>
          <cell r="N547">
            <v>34925.040000000001</v>
          </cell>
          <cell r="O547">
            <v>15440.544</v>
          </cell>
          <cell r="P547">
            <v>15318.000000000004</v>
          </cell>
          <cell r="Q547">
            <v>135576.288</v>
          </cell>
          <cell r="R547">
            <v>4067.2886399999998</v>
          </cell>
          <cell r="S547">
            <v>139643.57664000001</v>
          </cell>
          <cell r="T547">
            <v>74675.769230769234</v>
          </cell>
          <cell r="U547">
            <v>280002.92987076927</v>
          </cell>
          <cell r="V547">
            <v>0</v>
          </cell>
        </row>
        <row r="548">
          <cell r="A548" t="str">
            <v>MNK-X200m³/h</v>
          </cell>
          <cell r="B548">
            <v>234</v>
          </cell>
          <cell r="C548" t="str">
            <v>Máy nén khí chạy bằng xăng 200m³/h</v>
          </cell>
          <cell r="D548" t="str">
            <v>ca</v>
          </cell>
          <cell r="E548">
            <v>150</v>
          </cell>
          <cell r="F548">
            <v>12</v>
          </cell>
          <cell r="G548">
            <v>5.04</v>
          </cell>
          <cell r="H548">
            <v>5</v>
          </cell>
          <cell r="I548">
            <v>73606</v>
          </cell>
          <cell r="J548">
            <v>24</v>
          </cell>
          <cell r="K548" t="str">
            <v>lítxăng</v>
          </cell>
          <cell r="L548">
            <v>0</v>
          </cell>
          <cell r="M548" t="str">
            <v>1x4/7</v>
          </cell>
          <cell r="N548">
            <v>55940.55999999999</v>
          </cell>
          <cell r="O548">
            <v>24731.615999999998</v>
          </cell>
          <cell r="P548">
            <v>24535.333333333332</v>
          </cell>
          <cell r="Q548">
            <v>225960.48</v>
          </cell>
          <cell r="R548">
            <v>6778.8144000000002</v>
          </cell>
          <cell r="S548">
            <v>232739.29440000001</v>
          </cell>
          <cell r="T548">
            <v>74675.769230769234</v>
          </cell>
          <cell r="U548">
            <v>412622.57296410261</v>
          </cell>
          <cell r="V548">
            <v>0</v>
          </cell>
        </row>
        <row r="549">
          <cell r="A549" t="str">
            <v>MNK-X300m³/h</v>
          </cell>
          <cell r="B549">
            <v>235</v>
          </cell>
          <cell r="C549" t="str">
            <v>Máy nén khí chạy bằng xăng 300m³/h</v>
          </cell>
          <cell r="D549" t="str">
            <v>ca</v>
          </cell>
          <cell r="E549">
            <v>150</v>
          </cell>
          <cell r="F549">
            <v>12</v>
          </cell>
          <cell r="G549">
            <v>5.04</v>
          </cell>
          <cell r="H549">
            <v>5</v>
          </cell>
          <cell r="I549">
            <v>106056</v>
          </cell>
          <cell r="J549">
            <v>33</v>
          </cell>
          <cell r="K549" t="str">
            <v>lítxăng</v>
          </cell>
          <cell r="L549">
            <v>0</v>
          </cell>
          <cell r="M549" t="str">
            <v>1x4/7</v>
          </cell>
          <cell r="N549">
            <v>80602.559999999998</v>
          </cell>
          <cell r="O549">
            <v>35634.815999999999</v>
          </cell>
          <cell r="P549">
            <v>35352</v>
          </cell>
          <cell r="Q549">
            <v>310695.66000000003</v>
          </cell>
          <cell r="R549">
            <v>9320.8698000000004</v>
          </cell>
          <cell r="S549">
            <v>320016.52980000002</v>
          </cell>
          <cell r="T549">
            <v>74675.769230769234</v>
          </cell>
          <cell r="U549">
            <v>546281.6750307692</v>
          </cell>
          <cell r="V549">
            <v>0</v>
          </cell>
        </row>
        <row r="550">
          <cell r="A550" t="str">
            <v>MNK-X600m³/h</v>
          </cell>
          <cell r="B550">
            <v>236</v>
          </cell>
          <cell r="C550" t="str">
            <v>Máy nén khí chạy bằng xăng 600m³/h</v>
          </cell>
          <cell r="D550" t="str">
            <v>ca</v>
          </cell>
          <cell r="E550">
            <v>150</v>
          </cell>
          <cell r="F550">
            <v>11</v>
          </cell>
          <cell r="G550">
            <v>4.62</v>
          </cell>
          <cell r="H550">
            <v>5</v>
          </cell>
          <cell r="I550">
            <v>241715</v>
          </cell>
          <cell r="J550">
            <v>46.2</v>
          </cell>
          <cell r="K550" t="str">
            <v>lítxăng</v>
          </cell>
          <cell r="L550">
            <v>0</v>
          </cell>
          <cell r="M550" t="str">
            <v>1x4/7</v>
          </cell>
          <cell r="N550">
            <v>168394.78333333333</v>
          </cell>
          <cell r="O550">
            <v>74448.22</v>
          </cell>
          <cell r="P550">
            <v>80571.666666666672</v>
          </cell>
          <cell r="Q550">
            <v>434973.92400000006</v>
          </cell>
          <cell r="R550">
            <v>13049.217720000001</v>
          </cell>
          <cell r="S550">
            <v>448023.14172000007</v>
          </cell>
          <cell r="T550">
            <v>74675.769230769234</v>
          </cell>
          <cell r="U550">
            <v>846113.58095076936</v>
          </cell>
          <cell r="V550">
            <v>0</v>
          </cell>
        </row>
        <row r="551">
          <cell r="C551" t="str">
            <v>Máy biến thế hàn một chiều - công suất:</v>
          </cell>
          <cell r="L551">
            <v>0</v>
          </cell>
        </row>
        <row r="552">
          <cell r="A552" t="str">
            <v>BTH1C40KW</v>
          </cell>
          <cell r="B552">
            <v>229</v>
          </cell>
          <cell r="C552" t="str">
            <v>Biến thế hàn 1 chiều 40KW</v>
          </cell>
          <cell r="D552" t="str">
            <v>ca</v>
          </cell>
          <cell r="E552">
            <v>180</v>
          </cell>
          <cell r="F552">
            <v>24</v>
          </cell>
          <cell r="G552">
            <v>4.5</v>
          </cell>
          <cell r="H552">
            <v>5</v>
          </cell>
          <cell r="I552">
            <v>15470</v>
          </cell>
          <cell r="J552">
            <v>84</v>
          </cell>
          <cell r="K552" t="str">
            <v>KWh</v>
          </cell>
          <cell r="L552">
            <v>0</v>
          </cell>
          <cell r="M552" t="str">
            <v>1x4/7</v>
          </cell>
          <cell r="N552">
            <v>19595.333333333332</v>
          </cell>
          <cell r="O552">
            <v>3867.5</v>
          </cell>
          <cell r="P552">
            <v>4297.2222222222226</v>
          </cell>
          <cell r="Q552">
            <v>75180</v>
          </cell>
          <cell r="R552">
            <v>5262.6</v>
          </cell>
          <cell r="S552">
            <v>80442.600000000006</v>
          </cell>
          <cell r="T552">
            <v>74675.769230769234</v>
          </cell>
          <cell r="U552">
            <v>182878.42478632479</v>
          </cell>
          <cell r="V552">
            <v>0</v>
          </cell>
        </row>
        <row r="553">
          <cell r="A553" t="str">
            <v>BTH1C50KW</v>
          </cell>
          <cell r="B553">
            <v>230</v>
          </cell>
          <cell r="C553" t="str">
            <v>Biến thế hàn 1 chiều 50KW</v>
          </cell>
          <cell r="D553" t="str">
            <v>ca</v>
          </cell>
          <cell r="E553">
            <v>180</v>
          </cell>
          <cell r="F553">
            <v>24</v>
          </cell>
          <cell r="G553">
            <v>4.5</v>
          </cell>
          <cell r="H553">
            <v>5</v>
          </cell>
          <cell r="I553">
            <v>20020</v>
          </cell>
          <cell r="J553">
            <v>105</v>
          </cell>
          <cell r="K553" t="str">
            <v>KWh</v>
          </cell>
          <cell r="L553">
            <v>0</v>
          </cell>
          <cell r="M553" t="str">
            <v>1x4/7</v>
          </cell>
          <cell r="N553">
            <v>25358.666666666664</v>
          </cell>
          <cell r="O553">
            <v>5005</v>
          </cell>
          <cell r="P553">
            <v>5561.1111111111113</v>
          </cell>
          <cell r="Q553">
            <v>93975</v>
          </cell>
          <cell r="R553">
            <v>6578.2500000000009</v>
          </cell>
          <cell r="S553">
            <v>100553.25</v>
          </cell>
          <cell r="T553">
            <v>74675.769230769234</v>
          </cell>
          <cell r="U553">
            <v>211153.797008547</v>
          </cell>
          <cell r="V553">
            <v>0</v>
          </cell>
        </row>
        <row r="554">
          <cell r="C554" t="str">
            <v>Máy biến thế hàn xoay chiều - công suất:</v>
          </cell>
          <cell r="L554">
            <v>0</v>
          </cell>
          <cell r="V554">
            <v>0</v>
          </cell>
        </row>
        <row r="555">
          <cell r="A555" t="str">
            <v>BTH4KW</v>
          </cell>
          <cell r="B555">
            <v>231</v>
          </cell>
          <cell r="C555" t="str">
            <v>Biến thế hàn - công suất 4,0KW</v>
          </cell>
          <cell r="D555" t="str">
            <v>ca</v>
          </cell>
          <cell r="E555">
            <v>180</v>
          </cell>
          <cell r="F555">
            <v>24</v>
          </cell>
          <cell r="G555">
            <v>4.84</v>
          </cell>
          <cell r="H555">
            <v>5</v>
          </cell>
          <cell r="I555">
            <v>2100</v>
          </cell>
          <cell r="J555">
            <v>8.4</v>
          </cell>
          <cell r="K555" t="str">
            <v>KWh</v>
          </cell>
          <cell r="L555">
            <v>0</v>
          </cell>
          <cell r="M555" t="str">
            <v>1x4/7</v>
          </cell>
          <cell r="N555">
            <v>2800</v>
          </cell>
          <cell r="O555">
            <v>564.66666666666663</v>
          </cell>
          <cell r="P555">
            <v>583.33333333333337</v>
          </cell>
          <cell r="Q555">
            <v>7518</v>
          </cell>
          <cell r="R555">
            <v>526.2600000000001</v>
          </cell>
          <cell r="S555">
            <v>8044.26</v>
          </cell>
          <cell r="T555">
            <v>74675.769230769234</v>
          </cell>
          <cell r="U555">
            <v>86668.029230769229</v>
          </cell>
          <cell r="V555">
            <v>0</v>
          </cell>
        </row>
        <row r="556">
          <cell r="A556" t="str">
            <v>BTH7KW</v>
          </cell>
          <cell r="B556">
            <v>232</v>
          </cell>
          <cell r="C556" t="str">
            <v>Biến thế hàn - công suất 7,0KW</v>
          </cell>
          <cell r="D556" t="str">
            <v>ca</v>
          </cell>
          <cell r="E556">
            <v>180</v>
          </cell>
          <cell r="F556">
            <v>24</v>
          </cell>
          <cell r="G556">
            <v>4.84</v>
          </cell>
          <cell r="H556">
            <v>5</v>
          </cell>
          <cell r="I556">
            <v>3255</v>
          </cell>
          <cell r="J556">
            <v>14.7</v>
          </cell>
          <cell r="K556" t="str">
            <v>KWh</v>
          </cell>
          <cell r="L556">
            <v>0</v>
          </cell>
          <cell r="M556" t="str">
            <v>1x4/7</v>
          </cell>
          <cell r="N556">
            <v>4340</v>
          </cell>
          <cell r="O556">
            <v>875.23333333333335</v>
          </cell>
          <cell r="P556">
            <v>904.16666666666663</v>
          </cell>
          <cell r="Q556">
            <v>13156.5</v>
          </cell>
          <cell r="R556">
            <v>920.95500000000004</v>
          </cell>
          <cell r="S556">
            <v>14077.455</v>
          </cell>
          <cell r="T556">
            <v>74675.769230769234</v>
          </cell>
          <cell r="U556">
            <v>94872.62423076923</v>
          </cell>
          <cell r="V556">
            <v>0</v>
          </cell>
        </row>
        <row r="557">
          <cell r="A557" t="str">
            <v>BTH10KW</v>
          </cell>
          <cell r="B557">
            <v>233</v>
          </cell>
          <cell r="C557" t="str">
            <v>Biến thế hàn - công suất 10,0KW</v>
          </cell>
          <cell r="D557" t="str">
            <v>ca</v>
          </cell>
          <cell r="E557">
            <v>180</v>
          </cell>
          <cell r="F557">
            <v>24</v>
          </cell>
          <cell r="G557">
            <v>4.84</v>
          </cell>
          <cell r="H557">
            <v>5</v>
          </cell>
          <cell r="I557">
            <v>4620</v>
          </cell>
          <cell r="J557">
            <v>21</v>
          </cell>
          <cell r="K557" t="str">
            <v>KWh</v>
          </cell>
          <cell r="L557">
            <v>0</v>
          </cell>
          <cell r="M557" t="str">
            <v>1x4/7</v>
          </cell>
          <cell r="N557">
            <v>6160</v>
          </cell>
          <cell r="O557">
            <v>1242.2666666666667</v>
          </cell>
          <cell r="P557">
            <v>1283.3333333333333</v>
          </cell>
          <cell r="Q557">
            <v>18795</v>
          </cell>
          <cell r="R557">
            <v>1315.65</v>
          </cell>
          <cell r="S557">
            <v>20110.650000000001</v>
          </cell>
          <cell r="T557">
            <v>74675.769230769234</v>
          </cell>
          <cell r="U557">
            <v>103472.01923076923</v>
          </cell>
          <cell r="V557">
            <v>0</v>
          </cell>
        </row>
        <row r="558">
          <cell r="A558" t="str">
            <v>BTH14KW</v>
          </cell>
          <cell r="B558">
            <v>234</v>
          </cell>
          <cell r="C558" t="str">
            <v>Biến thế hàn - công suất 14,0KW</v>
          </cell>
          <cell r="D558" t="str">
            <v>ca</v>
          </cell>
          <cell r="E558">
            <v>180</v>
          </cell>
          <cell r="F558">
            <v>24</v>
          </cell>
          <cell r="G558">
            <v>4.84</v>
          </cell>
          <cell r="H558">
            <v>5</v>
          </cell>
          <cell r="I558">
            <v>6615</v>
          </cell>
          <cell r="J558">
            <v>29.4</v>
          </cell>
          <cell r="K558" t="str">
            <v>KWh</v>
          </cell>
          <cell r="L558">
            <v>106122.72825</v>
          </cell>
          <cell r="M558" t="str">
            <v>1x4/7</v>
          </cell>
          <cell r="N558">
            <v>8820</v>
          </cell>
          <cell r="O558">
            <v>1778.7</v>
          </cell>
          <cell r="P558">
            <v>1837.5</v>
          </cell>
          <cell r="Q558">
            <v>26313</v>
          </cell>
          <cell r="R558">
            <v>1841.91</v>
          </cell>
          <cell r="S558">
            <v>28154.91</v>
          </cell>
          <cell r="T558">
            <v>74675.769230769234</v>
          </cell>
          <cell r="U558">
            <v>115266.87923076923</v>
          </cell>
          <cell r="V558">
            <v>106122.72825</v>
          </cell>
          <cell r="W558">
            <v>96717</v>
          </cell>
        </row>
        <row r="559">
          <cell r="A559" t="str">
            <v>BTHXC23KW</v>
          </cell>
          <cell r="B559">
            <v>235</v>
          </cell>
          <cell r="C559" t="str">
            <v>Biến thế hàn XC 23KW</v>
          </cell>
          <cell r="D559" t="str">
            <v>ca</v>
          </cell>
          <cell r="E559">
            <v>180</v>
          </cell>
          <cell r="F559">
            <v>24</v>
          </cell>
          <cell r="G559">
            <v>4.84</v>
          </cell>
          <cell r="H559">
            <v>5</v>
          </cell>
          <cell r="I559">
            <v>12250</v>
          </cell>
          <cell r="J559">
            <v>48.3</v>
          </cell>
          <cell r="K559" t="str">
            <v>KWh</v>
          </cell>
          <cell r="L559">
            <v>130052.6535</v>
          </cell>
          <cell r="M559" t="str">
            <v>1x4/7</v>
          </cell>
          <cell r="N559">
            <v>15516.666666666668</v>
          </cell>
          <cell r="O559">
            <v>3293.8888888888887</v>
          </cell>
          <cell r="P559">
            <v>3402.7777777777778</v>
          </cell>
          <cell r="Q559">
            <v>43228.5</v>
          </cell>
          <cell r="R559">
            <v>3025.9950000000003</v>
          </cell>
          <cell r="S559">
            <v>46254.495000000003</v>
          </cell>
          <cell r="T559">
            <v>74675.769230769234</v>
          </cell>
          <cell r="U559">
            <v>143143.59756410256</v>
          </cell>
          <cell r="V559">
            <v>130052.6535</v>
          </cell>
          <cell r="W559">
            <v>118526</v>
          </cell>
        </row>
        <row r="560">
          <cell r="A560" t="str">
            <v>BTHXC27,5KW</v>
          </cell>
          <cell r="B560">
            <v>236</v>
          </cell>
          <cell r="C560" t="str">
            <v>Biến thế hàn XC 27,5KW</v>
          </cell>
          <cell r="D560" t="str">
            <v>ca</v>
          </cell>
          <cell r="E560">
            <v>180</v>
          </cell>
          <cell r="F560">
            <v>24</v>
          </cell>
          <cell r="G560">
            <v>4.8</v>
          </cell>
          <cell r="H560">
            <v>5</v>
          </cell>
          <cell r="I560">
            <v>14375</v>
          </cell>
          <cell r="J560">
            <v>57.75</v>
          </cell>
          <cell r="K560" t="str">
            <v>KWh</v>
          </cell>
          <cell r="L560">
            <v>157893.17775</v>
          </cell>
          <cell r="M560" t="str">
            <v>1x4/7</v>
          </cell>
          <cell r="N560">
            <v>18208.333333333332</v>
          </cell>
          <cell r="O560">
            <v>3833.3333333333335</v>
          </cell>
          <cell r="P560">
            <v>3993.0555555555557</v>
          </cell>
          <cell r="Q560">
            <v>51686.25</v>
          </cell>
          <cell r="R560">
            <v>3618.0375000000004</v>
          </cell>
          <cell r="S560">
            <v>55304.287499999999</v>
          </cell>
          <cell r="T560">
            <v>74675.769230769234</v>
          </cell>
          <cell r="U560">
            <v>156014.77895299147</v>
          </cell>
          <cell r="V560">
            <v>157893.17775</v>
          </cell>
          <cell r="W560">
            <v>143899</v>
          </cell>
        </row>
        <row r="561">
          <cell r="A561" t="str">
            <v>BTHXC29,2KW</v>
          </cell>
          <cell r="B561">
            <v>237</v>
          </cell>
          <cell r="C561" t="str">
            <v>Biến thế hàn XC 29,2KW</v>
          </cell>
          <cell r="D561" t="str">
            <v>ca</v>
          </cell>
          <cell r="E561">
            <v>180</v>
          </cell>
          <cell r="F561">
            <v>24</v>
          </cell>
          <cell r="G561">
            <v>4.8</v>
          </cell>
          <cell r="H561">
            <v>5</v>
          </cell>
          <cell r="I561">
            <v>15000</v>
          </cell>
          <cell r="J561">
            <v>61.32</v>
          </cell>
          <cell r="K561" t="str">
            <v>KWh</v>
          </cell>
          <cell r="L561">
            <v>0</v>
          </cell>
          <cell r="M561" t="str">
            <v>1x4/7</v>
          </cell>
          <cell r="N561">
            <v>19000</v>
          </cell>
          <cell r="O561">
            <v>4000</v>
          </cell>
          <cell r="P561">
            <v>4166.666666666667</v>
          </cell>
          <cell r="Q561">
            <v>54881.4</v>
          </cell>
          <cell r="R561">
            <v>3841.6980000000003</v>
          </cell>
          <cell r="S561">
            <v>58723.097999999998</v>
          </cell>
          <cell r="T561">
            <v>74675.769230769234</v>
          </cell>
          <cell r="U561">
            <v>160565.5338974359</v>
          </cell>
          <cell r="V561">
            <v>0</v>
          </cell>
        </row>
        <row r="562">
          <cell r="A562" t="str">
            <v>BTHXC33,5KW</v>
          </cell>
          <cell r="B562">
            <v>238</v>
          </cell>
          <cell r="C562" t="str">
            <v>Biến thế hàn XC 33,5KW</v>
          </cell>
          <cell r="D562" t="str">
            <v>ca</v>
          </cell>
          <cell r="E562">
            <v>180</v>
          </cell>
          <cell r="F562">
            <v>24</v>
          </cell>
          <cell r="G562">
            <v>4.8</v>
          </cell>
          <cell r="H562">
            <v>5</v>
          </cell>
          <cell r="I562">
            <v>16590</v>
          </cell>
          <cell r="J562">
            <v>70.349999999999994</v>
          </cell>
          <cell r="K562" t="str">
            <v>KWh</v>
          </cell>
          <cell r="L562">
            <v>0</v>
          </cell>
          <cell r="M562" t="str">
            <v>1x4/7</v>
          </cell>
          <cell r="N562">
            <v>21014</v>
          </cell>
          <cell r="O562">
            <v>4424</v>
          </cell>
          <cell r="P562">
            <v>4608.333333333333</v>
          </cell>
          <cell r="Q562">
            <v>62963.249999999993</v>
          </cell>
          <cell r="R562">
            <v>4407.4274999999998</v>
          </cell>
          <cell r="S562">
            <v>67370.677499999991</v>
          </cell>
          <cell r="T562">
            <v>74675.769230769234</v>
          </cell>
          <cell r="U562">
            <v>172092.78006410255</v>
          </cell>
          <cell r="V562">
            <v>0</v>
          </cell>
        </row>
        <row r="563">
          <cell r="C563" t="str">
            <v>Máy hàn điện, động cơ xăng - công suất:</v>
          </cell>
          <cell r="L563">
            <v>0</v>
          </cell>
          <cell r="V563">
            <v>0</v>
          </cell>
        </row>
        <row r="564">
          <cell r="A564" t="str">
            <v>MHĐ-X9cv</v>
          </cell>
          <cell r="B564">
            <v>239</v>
          </cell>
          <cell r="C564" t="str">
            <v>Máy hàn điện chạy bằng động cơ xăng 9cv</v>
          </cell>
          <cell r="D564" t="str">
            <v>ca</v>
          </cell>
          <cell r="E564">
            <v>160</v>
          </cell>
          <cell r="F564">
            <v>20</v>
          </cell>
          <cell r="G564">
            <v>5.6</v>
          </cell>
          <cell r="H564">
            <v>5</v>
          </cell>
          <cell r="I564">
            <v>20608</v>
          </cell>
          <cell r="J564">
            <v>2.7</v>
          </cell>
          <cell r="K564" t="str">
            <v>lítxăng</v>
          </cell>
          <cell r="L564">
            <v>0</v>
          </cell>
          <cell r="M564" t="str">
            <v>1x4/7</v>
          </cell>
          <cell r="N564">
            <v>24472</v>
          </cell>
          <cell r="O564">
            <v>7212.7999999999984</v>
          </cell>
          <cell r="P564">
            <v>6440.0000000000009</v>
          </cell>
          <cell r="Q564">
            <v>25420.554000000004</v>
          </cell>
          <cell r="R564">
            <v>762.61662000000013</v>
          </cell>
          <cell r="S564">
            <v>26183.170620000004</v>
          </cell>
          <cell r="T564">
            <v>74675.769230769234</v>
          </cell>
          <cell r="U564">
            <v>138983.73985076923</v>
          </cell>
          <cell r="V564">
            <v>0</v>
          </cell>
        </row>
        <row r="565">
          <cell r="A565" t="str">
            <v>MHĐ-X20cv</v>
          </cell>
          <cell r="B565">
            <v>240</v>
          </cell>
          <cell r="C565" t="str">
            <v>Máy hàn điện chạy bằng động cơ xăng 20cv</v>
          </cell>
          <cell r="D565" t="str">
            <v>ca</v>
          </cell>
          <cell r="E565">
            <v>160</v>
          </cell>
          <cell r="F565">
            <v>18</v>
          </cell>
          <cell r="G565">
            <v>5.04</v>
          </cell>
          <cell r="H565">
            <v>5</v>
          </cell>
          <cell r="I565">
            <v>27945</v>
          </cell>
          <cell r="J565">
            <v>4.8</v>
          </cell>
          <cell r="K565" t="str">
            <v>lítxăng</v>
          </cell>
          <cell r="L565">
            <v>0</v>
          </cell>
          <cell r="M565" t="str">
            <v>1x4/7</v>
          </cell>
          <cell r="N565">
            <v>29866.21875</v>
          </cell>
          <cell r="O565">
            <v>8802.6749999999993</v>
          </cell>
          <cell r="P565">
            <v>8732.8125</v>
          </cell>
          <cell r="Q565">
            <v>45192.095999999998</v>
          </cell>
          <cell r="R565">
            <v>1355.7628799999998</v>
          </cell>
          <cell r="S565">
            <v>46547.85888</v>
          </cell>
          <cell r="T565">
            <v>74675.769230769234</v>
          </cell>
          <cell r="U565">
            <v>168625.33436076925</v>
          </cell>
          <cell r="V565">
            <v>0</v>
          </cell>
        </row>
        <row r="566">
          <cell r="C566" t="str">
            <v>Máy hàn điện, động cơ diezel - công suất:</v>
          </cell>
          <cell r="L566">
            <v>0</v>
          </cell>
          <cell r="V566">
            <v>0</v>
          </cell>
        </row>
        <row r="567">
          <cell r="A567" t="str">
            <v>MHĐ-D4cv</v>
          </cell>
          <cell r="B567">
            <v>239</v>
          </cell>
          <cell r="C567" t="str">
            <v>Máy hàn điện chạy bằng động cơ xăng 4cv</v>
          </cell>
          <cell r="D567" t="str">
            <v>ca</v>
          </cell>
          <cell r="E567">
            <v>160</v>
          </cell>
          <cell r="F567">
            <v>20</v>
          </cell>
          <cell r="G567">
            <v>5.6</v>
          </cell>
          <cell r="H567">
            <v>5</v>
          </cell>
          <cell r="I567">
            <v>12880</v>
          </cell>
          <cell r="J567">
            <v>1.44</v>
          </cell>
          <cell r="K567" t="str">
            <v>lítdiezel</v>
          </cell>
          <cell r="L567">
            <v>0</v>
          </cell>
          <cell r="M567" t="str">
            <v>1x4/7</v>
          </cell>
          <cell r="N567">
            <v>15295.000000000002</v>
          </cell>
          <cell r="O567">
            <v>4508</v>
          </cell>
          <cell r="P567">
            <v>4025</v>
          </cell>
          <cell r="Q567">
            <v>11342.851199999999</v>
          </cell>
          <cell r="R567">
            <v>567.14256</v>
          </cell>
          <cell r="S567">
            <v>11909.993759999999</v>
          </cell>
          <cell r="T567">
            <v>74675.769230769234</v>
          </cell>
          <cell r="U567">
            <v>110413.76299076923</v>
          </cell>
          <cell r="V567">
            <v>0</v>
          </cell>
        </row>
        <row r="568">
          <cell r="A568" t="str">
            <v>MHĐ-D10,2cv</v>
          </cell>
          <cell r="B568">
            <v>240</v>
          </cell>
          <cell r="C568" t="str">
            <v>Máy hàn điện chạy bằng động cơ xăng 10,2cv</v>
          </cell>
          <cell r="D568" t="str">
            <v>ca</v>
          </cell>
          <cell r="E568">
            <v>160</v>
          </cell>
          <cell r="F568">
            <v>20</v>
          </cell>
          <cell r="G568">
            <v>5.2</v>
          </cell>
          <cell r="H568">
            <v>5</v>
          </cell>
          <cell r="I568">
            <v>24495</v>
          </cell>
          <cell r="J568">
            <v>3.06</v>
          </cell>
          <cell r="K568" t="str">
            <v>lítdiezel</v>
          </cell>
          <cell r="L568">
            <v>0</v>
          </cell>
          <cell r="M568" t="str">
            <v>1x4/7</v>
          </cell>
          <cell r="N568">
            <v>29087.812500000004</v>
          </cell>
          <cell r="O568">
            <v>7960.875</v>
          </cell>
          <cell r="P568">
            <v>7654.6875</v>
          </cell>
          <cell r="Q568">
            <v>24103.558799999999</v>
          </cell>
          <cell r="R568">
            <v>1205.17794</v>
          </cell>
          <cell r="S568">
            <v>25308.73674</v>
          </cell>
          <cell r="T568">
            <v>74675.769230769234</v>
          </cell>
          <cell r="U568">
            <v>144687.88097076921</v>
          </cell>
          <cell r="V568">
            <v>0</v>
          </cell>
        </row>
        <row r="569">
          <cell r="A569" t="str">
            <v>MHĐ-D27,5cv</v>
          </cell>
          <cell r="B569">
            <v>241</v>
          </cell>
          <cell r="C569" t="str">
            <v>Máy hàn điện chạy bằng động cơ xăng 27,5cv</v>
          </cell>
          <cell r="D569" t="str">
            <v>ca</v>
          </cell>
          <cell r="E569">
            <v>160</v>
          </cell>
          <cell r="F569">
            <v>18</v>
          </cell>
          <cell r="G569">
            <v>4.5</v>
          </cell>
          <cell r="H569">
            <v>5</v>
          </cell>
          <cell r="I569">
            <v>41400</v>
          </cell>
          <cell r="J569">
            <v>7.43</v>
          </cell>
          <cell r="K569" t="str">
            <v>lítdiezel</v>
          </cell>
          <cell r="L569">
            <v>0</v>
          </cell>
          <cell r="M569" t="str">
            <v>1x4/7</v>
          </cell>
          <cell r="N569">
            <v>44246.249999999993</v>
          </cell>
          <cell r="O569">
            <v>11643.75</v>
          </cell>
          <cell r="P569">
            <v>12937.5</v>
          </cell>
          <cell r="Q569">
            <v>58525.961399999993</v>
          </cell>
          <cell r="R569">
            <v>2926.2980699999998</v>
          </cell>
          <cell r="S569">
            <v>61452.25946999999</v>
          </cell>
          <cell r="T569">
            <v>74675.769230769234</v>
          </cell>
          <cell r="U569">
            <v>204955.52870076924</v>
          </cell>
          <cell r="V569">
            <v>0</v>
          </cell>
        </row>
        <row r="570">
          <cell r="C570" t="str">
            <v>Máy hàn hơi - công suất:</v>
          </cell>
          <cell r="L570">
            <v>0</v>
          </cell>
          <cell r="V570">
            <v>0</v>
          </cell>
        </row>
        <row r="571">
          <cell r="A571" t="str">
            <v>MHH1000l/h</v>
          </cell>
          <cell r="B571">
            <v>242</v>
          </cell>
          <cell r="C571" t="str">
            <v>Máy hàn hơi 1000l/h</v>
          </cell>
          <cell r="D571" t="str">
            <v>ca</v>
          </cell>
          <cell r="E571">
            <v>100</v>
          </cell>
          <cell r="F571">
            <v>24</v>
          </cell>
          <cell r="G571">
            <v>4.8</v>
          </cell>
          <cell r="H571">
            <v>5</v>
          </cell>
          <cell r="I571">
            <v>2760</v>
          </cell>
          <cell r="L571">
            <v>0</v>
          </cell>
          <cell r="M571" t="str">
            <v>1x4/7</v>
          </cell>
          <cell r="N571">
            <v>6624</v>
          </cell>
          <cell r="O571">
            <v>1324.8</v>
          </cell>
          <cell r="P571">
            <v>1380</v>
          </cell>
          <cell r="Q571">
            <v>0</v>
          </cell>
          <cell r="R571">
            <v>0</v>
          </cell>
          <cell r="S571">
            <v>0</v>
          </cell>
          <cell r="T571">
            <v>74675.769230769234</v>
          </cell>
          <cell r="U571">
            <v>84004.569230769237</v>
          </cell>
          <cell r="V571">
            <v>0</v>
          </cell>
        </row>
        <row r="572">
          <cell r="A572" t="str">
            <v>MHH2000l/h</v>
          </cell>
          <cell r="B572">
            <v>243</v>
          </cell>
          <cell r="C572" t="str">
            <v>Máy hàn hơi 2000l/h</v>
          </cell>
          <cell r="D572" t="str">
            <v>ca</v>
          </cell>
          <cell r="E572">
            <v>100</v>
          </cell>
          <cell r="F572">
            <v>24</v>
          </cell>
          <cell r="G572">
            <v>4.8</v>
          </cell>
          <cell r="H572">
            <v>5</v>
          </cell>
          <cell r="I572">
            <v>4320</v>
          </cell>
          <cell r="L572">
            <v>69277.073250000001</v>
          </cell>
          <cell r="M572" t="str">
            <v>1x4/7</v>
          </cell>
          <cell r="N572">
            <v>10368</v>
          </cell>
          <cell r="O572">
            <v>2073.6</v>
          </cell>
          <cell r="P572">
            <v>2160</v>
          </cell>
          <cell r="Q572">
            <v>0</v>
          </cell>
          <cell r="R572">
            <v>0</v>
          </cell>
          <cell r="S572">
            <v>0</v>
          </cell>
          <cell r="T572">
            <v>74675.769230769234</v>
          </cell>
          <cell r="U572">
            <v>89277.36923076924</v>
          </cell>
          <cell r="V572">
            <v>69277.073250000001</v>
          </cell>
          <cell r="W572">
            <v>63137</v>
          </cell>
        </row>
        <row r="573">
          <cell r="A573" t="str">
            <v>MHCDN</v>
          </cell>
          <cell r="B573">
            <v>244</v>
          </cell>
          <cell r="C573" t="str">
            <v>Máy hàn cắt dưới nước</v>
          </cell>
          <cell r="D573" t="str">
            <v>ca</v>
          </cell>
          <cell r="E573">
            <v>60</v>
          </cell>
          <cell r="F573">
            <v>25</v>
          </cell>
          <cell r="G573">
            <v>10</v>
          </cell>
          <cell r="H573">
            <v>5</v>
          </cell>
          <cell r="I573">
            <v>79200</v>
          </cell>
          <cell r="L573">
            <v>0</v>
          </cell>
          <cell r="M573" t="str">
            <v>2x5/7</v>
          </cell>
          <cell r="N573">
            <v>313500</v>
          </cell>
          <cell r="O573">
            <v>132000</v>
          </cell>
          <cell r="P573">
            <v>66000</v>
          </cell>
          <cell r="Q573">
            <v>0</v>
          </cell>
          <cell r="R573">
            <v>0</v>
          </cell>
          <cell r="S573">
            <v>0</v>
          </cell>
          <cell r="T573">
            <v>170286.92307692306</v>
          </cell>
          <cell r="U573">
            <v>681786.92307692301</v>
          </cell>
          <cell r="V573">
            <v>0</v>
          </cell>
        </row>
        <row r="574">
          <cell r="C574" t="str">
            <v>Máy phun sơn (chưa tính khí nén) - năng suất;</v>
          </cell>
          <cell r="L574">
            <v>0</v>
          </cell>
          <cell r="V574">
            <v>0</v>
          </cell>
        </row>
        <row r="575">
          <cell r="A575" t="str">
            <v>MPS400m2/h</v>
          </cell>
          <cell r="B575">
            <v>245</v>
          </cell>
          <cell r="C575" t="str">
            <v>Máy phun sơn 400m2/h</v>
          </cell>
          <cell r="D575" t="str">
            <v>ca</v>
          </cell>
          <cell r="E575">
            <v>120</v>
          </cell>
          <cell r="F575">
            <v>30</v>
          </cell>
          <cell r="G575">
            <v>5.4</v>
          </cell>
          <cell r="H575">
            <v>4</v>
          </cell>
          <cell r="I575">
            <v>4968</v>
          </cell>
          <cell r="L575">
            <v>64269.224249999999</v>
          </cell>
          <cell r="M575" t="str">
            <v>1x3/7</v>
          </cell>
          <cell r="N575">
            <v>12419.999999999998</v>
          </cell>
          <cell r="O575">
            <v>2235.6000000000004</v>
          </cell>
          <cell r="P575">
            <v>1656</v>
          </cell>
          <cell r="Q575">
            <v>0</v>
          </cell>
          <cell r="R575">
            <v>0</v>
          </cell>
          <cell r="S575">
            <v>0</v>
          </cell>
          <cell r="T575">
            <v>65952.692307692312</v>
          </cell>
          <cell r="U575">
            <v>82264.292307692318</v>
          </cell>
          <cell r="V575">
            <v>64269.224249999999</v>
          </cell>
          <cell r="W575">
            <v>58573</v>
          </cell>
        </row>
        <row r="576">
          <cell r="A576" t="str">
            <v>MPC</v>
          </cell>
          <cell r="B576">
            <v>246</v>
          </cell>
          <cell r="C576" t="str">
            <v>Máy phun cát (chưa tính khí nén)</v>
          </cell>
          <cell r="D576" t="str">
            <v>ca</v>
          </cell>
          <cell r="E576">
            <v>180</v>
          </cell>
          <cell r="F576">
            <v>30</v>
          </cell>
          <cell r="G576">
            <v>4.2</v>
          </cell>
          <cell r="H576">
            <v>4</v>
          </cell>
          <cell r="I576">
            <v>11110</v>
          </cell>
          <cell r="L576">
            <v>68088.751499999998</v>
          </cell>
          <cell r="M576" t="str">
            <v>1x3/7</v>
          </cell>
          <cell r="N576">
            <v>17590.833333333332</v>
          </cell>
          <cell r="O576">
            <v>2592.3333333333335</v>
          </cell>
          <cell r="P576">
            <v>2468.8888888888891</v>
          </cell>
          <cell r="Q576">
            <v>0</v>
          </cell>
          <cell r="R576">
            <v>0</v>
          </cell>
          <cell r="S576">
            <v>0</v>
          </cell>
          <cell r="T576">
            <v>65952.692307692312</v>
          </cell>
          <cell r="U576">
            <v>88604.747863247874</v>
          </cell>
          <cell r="V576">
            <v>68088.751499999998</v>
          </cell>
          <cell r="W576">
            <v>62054</v>
          </cell>
        </row>
        <row r="577">
          <cell r="C577" t="str">
            <v>Máy khoan đứng - công suất:</v>
          </cell>
          <cell r="L577">
            <v>0</v>
          </cell>
          <cell r="V577">
            <v>0</v>
          </cell>
        </row>
        <row r="578">
          <cell r="A578" t="str">
            <v>MKĐ2,5KW</v>
          </cell>
          <cell r="B578">
            <v>246</v>
          </cell>
          <cell r="C578" t="str">
            <v>Máy khoan đứng 2,5KW</v>
          </cell>
          <cell r="D578" t="str">
            <v>ca</v>
          </cell>
          <cell r="E578">
            <v>200</v>
          </cell>
          <cell r="F578">
            <v>14</v>
          </cell>
          <cell r="G578">
            <v>4.0999999999999996</v>
          </cell>
          <cell r="H578">
            <v>4</v>
          </cell>
          <cell r="I578">
            <v>31800</v>
          </cell>
          <cell r="J578">
            <v>5.3</v>
          </cell>
          <cell r="K578" t="str">
            <v>Kwh</v>
          </cell>
          <cell r="L578">
            <v>84939.219750000004</v>
          </cell>
          <cell r="M578" t="str">
            <v>1x3/7</v>
          </cell>
          <cell r="N578">
            <v>21147.000000000004</v>
          </cell>
          <cell r="O578">
            <v>6518.9999999999991</v>
          </cell>
          <cell r="P578">
            <v>6360</v>
          </cell>
          <cell r="Q578">
            <v>4743.5</v>
          </cell>
          <cell r="R578">
            <v>332.04500000000002</v>
          </cell>
          <cell r="S578">
            <v>5075.5450000000001</v>
          </cell>
          <cell r="T578">
            <v>65952.692307692312</v>
          </cell>
          <cell r="U578">
            <v>105054.23730769231</v>
          </cell>
          <cell r="V578">
            <v>84939.219750000004</v>
          </cell>
          <cell r="W578">
            <v>77411</v>
          </cell>
        </row>
        <row r="579">
          <cell r="A579" t="str">
            <v>MKĐ4,5KW</v>
          </cell>
          <cell r="B579">
            <v>247</v>
          </cell>
          <cell r="C579" t="str">
            <v>Máy khoan đứng 4,5KW</v>
          </cell>
          <cell r="D579" t="str">
            <v>ca</v>
          </cell>
          <cell r="E579">
            <v>200</v>
          </cell>
          <cell r="F579">
            <v>14</v>
          </cell>
          <cell r="G579">
            <v>4.08</v>
          </cell>
          <cell r="H579">
            <v>4</v>
          </cell>
          <cell r="I579">
            <v>42400</v>
          </cell>
          <cell r="J579">
            <v>9.4499999999999993</v>
          </cell>
          <cell r="K579" t="str">
            <v>Kwh</v>
          </cell>
          <cell r="L579">
            <v>108131.79299999999</v>
          </cell>
          <cell r="M579" t="str">
            <v>1x3/7</v>
          </cell>
          <cell r="N579">
            <v>28196.000000000004</v>
          </cell>
          <cell r="O579">
            <v>8649.6</v>
          </cell>
          <cell r="P579">
            <v>8480</v>
          </cell>
          <cell r="Q579">
            <v>8457.75</v>
          </cell>
          <cell r="R579">
            <v>592.04250000000002</v>
          </cell>
          <cell r="S579">
            <v>9049.7924999999996</v>
          </cell>
          <cell r="T579">
            <v>65952.692307692312</v>
          </cell>
          <cell r="U579">
            <v>120328.08480769231</v>
          </cell>
          <cell r="V579">
            <v>108131.79299999999</v>
          </cell>
          <cell r="W579">
            <v>98548</v>
          </cell>
        </row>
        <row r="580">
          <cell r="C580" t="str">
            <v>Máy khoan sắt cầm tay, đường kính khoan:</v>
          </cell>
          <cell r="L580">
            <v>0</v>
          </cell>
          <cell r="V580">
            <v>0</v>
          </cell>
        </row>
        <row r="581">
          <cell r="A581" t="str">
            <v>MKSCT13MM</v>
          </cell>
          <cell r="B581">
            <v>248</v>
          </cell>
          <cell r="C581" t="str">
            <v>Máy khoan sắt cầm tay d=13mm</v>
          </cell>
          <cell r="D581" t="str">
            <v>ca</v>
          </cell>
          <cell r="E581">
            <v>120</v>
          </cell>
          <cell r="F581">
            <v>30</v>
          </cell>
          <cell r="G581">
            <v>8.4</v>
          </cell>
          <cell r="H581">
            <v>4</v>
          </cell>
          <cell r="I581">
            <v>2500</v>
          </cell>
          <cell r="J581">
            <v>1.05</v>
          </cell>
          <cell r="K581" t="str">
            <v>Kwh</v>
          </cell>
          <cell r="L581">
            <v>79066.73775</v>
          </cell>
          <cell r="M581" t="str">
            <v>1x3/7</v>
          </cell>
          <cell r="N581">
            <v>6250</v>
          </cell>
          <cell r="O581">
            <v>1750</v>
          </cell>
          <cell r="P581">
            <v>833.33333333333337</v>
          </cell>
          <cell r="Q581">
            <v>939.75</v>
          </cell>
          <cell r="R581">
            <v>65.782500000000013</v>
          </cell>
          <cell r="S581">
            <v>1005.5325</v>
          </cell>
          <cell r="T581">
            <v>65952.692307692312</v>
          </cell>
          <cell r="U581">
            <v>75791.558141025642</v>
          </cell>
          <cell r="V581">
            <v>79066.73775</v>
          </cell>
          <cell r="W581">
            <v>72059</v>
          </cell>
        </row>
        <row r="582">
          <cell r="C582" t="str">
            <v>Máy cắt cầm tay - công suất:</v>
          </cell>
          <cell r="L582">
            <v>0</v>
          </cell>
          <cell r="V582">
            <v>0</v>
          </cell>
        </row>
        <row r="583">
          <cell r="A583" t="str">
            <v>MCS1KW</v>
          </cell>
          <cell r="B583">
            <v>249</v>
          </cell>
          <cell r="C583" t="str">
            <v>Máy cắt sắt cầm tay CS 1KW</v>
          </cell>
          <cell r="D583" t="str">
            <v>ca</v>
          </cell>
          <cell r="E583">
            <v>80</v>
          </cell>
          <cell r="F583">
            <v>30</v>
          </cell>
          <cell r="G583">
            <v>7.5</v>
          </cell>
          <cell r="H583">
            <v>4</v>
          </cell>
          <cell r="I583">
            <v>3125</v>
          </cell>
          <cell r="J583">
            <v>2.1</v>
          </cell>
          <cell r="K583" t="str">
            <v>Kwh</v>
          </cell>
          <cell r="L583">
            <v>79066.73775</v>
          </cell>
          <cell r="M583" t="str">
            <v>1x3/7</v>
          </cell>
          <cell r="N583">
            <v>11718.75</v>
          </cell>
          <cell r="O583">
            <v>2929.6875</v>
          </cell>
          <cell r="P583">
            <v>1562.5</v>
          </cell>
          <cell r="Q583">
            <v>1879.5</v>
          </cell>
          <cell r="R583">
            <v>131.56500000000003</v>
          </cell>
          <cell r="S583">
            <v>2011.0650000000001</v>
          </cell>
          <cell r="T583">
            <v>65952.692307692312</v>
          </cell>
          <cell r="U583">
            <v>84174.694807692314</v>
          </cell>
          <cell r="V583">
            <v>79066.73775</v>
          </cell>
          <cell r="W583">
            <v>72059</v>
          </cell>
        </row>
        <row r="584">
          <cell r="C584" t="str">
            <v>Máy khoan bê tông cầm tay - công suất:</v>
          </cell>
          <cell r="L584">
            <v>0</v>
          </cell>
          <cell r="V584">
            <v>0</v>
          </cell>
        </row>
        <row r="585">
          <cell r="A585" t="str">
            <v>MKBTCT24-0,62Kw</v>
          </cell>
          <cell r="B585">
            <v>250</v>
          </cell>
          <cell r="C585" t="str">
            <v>24mm-620w</v>
          </cell>
          <cell r="D585" t="str">
            <v>ca</v>
          </cell>
          <cell r="E585">
            <v>120</v>
          </cell>
          <cell r="F585">
            <v>30</v>
          </cell>
          <cell r="G585">
            <v>7.5</v>
          </cell>
          <cell r="H585">
            <v>4</v>
          </cell>
          <cell r="I585">
            <v>2875</v>
          </cell>
          <cell r="J585">
            <v>0.93</v>
          </cell>
          <cell r="K585" t="str">
            <v>Kwh</v>
          </cell>
          <cell r="L585">
            <v>70960.254749999993</v>
          </cell>
          <cell r="M585" t="str">
            <v>1x3/7</v>
          </cell>
          <cell r="N585">
            <v>7187.5</v>
          </cell>
          <cell r="O585">
            <v>1796.875</v>
          </cell>
          <cell r="P585">
            <v>958.33333333333337</v>
          </cell>
          <cell r="Q585">
            <v>832.35</v>
          </cell>
          <cell r="R585">
            <v>58.264500000000005</v>
          </cell>
          <cell r="S585">
            <v>890.61450000000002</v>
          </cell>
          <cell r="T585">
            <v>65952.692307692312</v>
          </cell>
          <cell r="U585">
            <v>76786.015141025651</v>
          </cell>
          <cell r="V585">
            <v>70960.254749999993</v>
          </cell>
          <cell r="W585">
            <v>64671</v>
          </cell>
        </row>
        <row r="586">
          <cell r="A586" t="str">
            <v>MKBTCT30-0,75Kw</v>
          </cell>
          <cell r="B586">
            <v>251</v>
          </cell>
          <cell r="C586" t="str">
            <v>30mm-750w</v>
          </cell>
          <cell r="D586" t="str">
            <v>ca</v>
          </cell>
          <cell r="E586">
            <v>120</v>
          </cell>
          <cell r="F586">
            <v>20</v>
          </cell>
          <cell r="G586">
            <v>7.5</v>
          </cell>
          <cell r="H586">
            <v>4</v>
          </cell>
          <cell r="I586">
            <v>3750</v>
          </cell>
          <cell r="J586">
            <v>1.1299999999999999</v>
          </cell>
          <cell r="K586" t="str">
            <v>Kwh</v>
          </cell>
          <cell r="L586">
            <v>71055.715500000006</v>
          </cell>
          <cell r="M586" t="str">
            <v>1x3/7</v>
          </cell>
          <cell r="N586">
            <v>6250</v>
          </cell>
          <cell r="O586">
            <v>2343.75</v>
          </cell>
          <cell r="P586">
            <v>1250</v>
          </cell>
          <cell r="Q586">
            <v>1011.3499999999999</v>
          </cell>
          <cell r="R586">
            <v>70.794499999999999</v>
          </cell>
          <cell r="S586">
            <v>1082.1444999999999</v>
          </cell>
          <cell r="T586">
            <v>65952.692307692312</v>
          </cell>
          <cell r="U586">
            <v>76878.586807692307</v>
          </cell>
          <cell r="V586">
            <v>71055.715500000006</v>
          </cell>
          <cell r="W586">
            <v>64758</v>
          </cell>
        </row>
        <row r="587">
          <cell r="A587" t="str">
            <v>MKBTCT38-0,85Kw</v>
          </cell>
          <cell r="B587">
            <v>252</v>
          </cell>
          <cell r="C587" t="str">
            <v>38mm-850w</v>
          </cell>
          <cell r="D587" t="str">
            <v>ca</v>
          </cell>
          <cell r="E587">
            <v>120</v>
          </cell>
          <cell r="F587">
            <v>20</v>
          </cell>
          <cell r="G587">
            <v>7.5</v>
          </cell>
          <cell r="H587">
            <v>4</v>
          </cell>
          <cell r="I587">
            <v>4125</v>
          </cell>
          <cell r="J587">
            <v>1.28</v>
          </cell>
          <cell r="K587" t="str">
            <v>Kwh</v>
          </cell>
          <cell r="L587">
            <v>0</v>
          </cell>
          <cell r="M587" t="str">
            <v>1x3/7</v>
          </cell>
          <cell r="N587">
            <v>6875</v>
          </cell>
          <cell r="O587">
            <v>2578.125</v>
          </cell>
          <cell r="P587">
            <v>1375</v>
          </cell>
          <cell r="Q587">
            <v>1145.6000000000001</v>
          </cell>
          <cell r="R587">
            <v>80.192000000000021</v>
          </cell>
          <cell r="S587">
            <v>1225.7920000000001</v>
          </cell>
          <cell r="T587">
            <v>65952.692307692312</v>
          </cell>
          <cell r="U587">
            <v>78006.609307692313</v>
          </cell>
          <cell r="V587">
            <v>0</v>
          </cell>
        </row>
        <row r="588">
          <cell r="A588" t="str">
            <v>MKBTCT40-1,05Kw</v>
          </cell>
          <cell r="B588">
            <v>253</v>
          </cell>
          <cell r="C588" t="str">
            <v>40mm-1050w</v>
          </cell>
          <cell r="D588" t="str">
            <v>ca</v>
          </cell>
          <cell r="E588">
            <v>120</v>
          </cell>
          <cell r="F588">
            <v>20</v>
          </cell>
          <cell r="G588">
            <v>7.5</v>
          </cell>
          <cell r="H588">
            <v>4</v>
          </cell>
          <cell r="I588">
            <v>5125</v>
          </cell>
          <cell r="J588">
            <v>1.58</v>
          </cell>
          <cell r="K588" t="str">
            <v>Kwh</v>
          </cell>
          <cell r="L588">
            <v>0</v>
          </cell>
          <cell r="M588" t="str">
            <v>1x3/7</v>
          </cell>
          <cell r="N588">
            <v>8541.6666666666661</v>
          </cell>
          <cell r="O588">
            <v>3203.125</v>
          </cell>
          <cell r="P588">
            <v>1708.3333333333333</v>
          </cell>
          <cell r="Q588">
            <v>1414.1000000000001</v>
          </cell>
          <cell r="R588">
            <v>98.987000000000023</v>
          </cell>
          <cell r="S588">
            <v>1513.0870000000002</v>
          </cell>
          <cell r="T588">
            <v>65952.692307692312</v>
          </cell>
          <cell r="U588">
            <v>80918.904307692312</v>
          </cell>
          <cell r="V588">
            <v>0</v>
          </cell>
        </row>
        <row r="589">
          <cell r="A589" t="str">
            <v>MKBTCT40-1,5Kw</v>
          </cell>
          <cell r="B589">
            <v>254</v>
          </cell>
          <cell r="C589" t="str">
            <v>40mm-1500w</v>
          </cell>
          <cell r="D589" t="str">
            <v>ca</v>
          </cell>
          <cell r="E589">
            <v>100</v>
          </cell>
          <cell r="F589">
            <v>20</v>
          </cell>
          <cell r="G589">
            <v>7.5</v>
          </cell>
          <cell r="H589">
            <v>4</v>
          </cell>
          <cell r="I589">
            <v>6250</v>
          </cell>
          <cell r="J589">
            <v>2.25</v>
          </cell>
          <cell r="K589" t="str">
            <v>Kwh</v>
          </cell>
          <cell r="L589">
            <v>83039.87999999999</v>
          </cell>
          <cell r="M589" t="str">
            <v>1x3/7</v>
          </cell>
          <cell r="N589">
            <v>12500</v>
          </cell>
          <cell r="O589">
            <v>4687.5</v>
          </cell>
          <cell r="P589">
            <v>2500</v>
          </cell>
          <cell r="Q589">
            <v>2013.75</v>
          </cell>
          <cell r="R589">
            <v>140.96250000000001</v>
          </cell>
          <cell r="S589">
            <v>2154.7125000000001</v>
          </cell>
          <cell r="T589">
            <v>65952.692307692312</v>
          </cell>
          <cell r="U589">
            <v>87794.904807692306</v>
          </cell>
          <cell r="V589">
            <v>83039.87999999999</v>
          </cell>
          <cell r="W589">
            <v>75680</v>
          </cell>
        </row>
        <row r="590">
          <cell r="C590" t="str">
            <v>Máy cắt gạch đá - công suất:</v>
          </cell>
          <cell r="L590">
            <v>0</v>
          </cell>
          <cell r="V590">
            <v>0</v>
          </cell>
        </row>
        <row r="591">
          <cell r="A591" t="str">
            <v>MCGĐ1,7KW</v>
          </cell>
          <cell r="B591">
            <v>255</v>
          </cell>
          <cell r="C591" t="str">
            <v>Máy cắt gạch đá CS 1,7KW</v>
          </cell>
          <cell r="D591" t="str">
            <v>ca</v>
          </cell>
          <cell r="E591">
            <v>80</v>
          </cell>
          <cell r="F591">
            <v>14</v>
          </cell>
          <cell r="G591">
            <v>7</v>
          </cell>
          <cell r="H591">
            <v>4</v>
          </cell>
          <cell r="I591">
            <v>4813</v>
          </cell>
          <cell r="J591">
            <v>3.06</v>
          </cell>
          <cell r="K591" t="str">
            <v>Kwh</v>
          </cell>
          <cell r="L591">
            <v>66050.061000000002</v>
          </cell>
          <cell r="M591" t="str">
            <v>1x3/7</v>
          </cell>
          <cell r="N591">
            <v>8422.75</v>
          </cell>
          <cell r="O591">
            <v>4211.375</v>
          </cell>
          <cell r="P591">
            <v>2406.5</v>
          </cell>
          <cell r="Q591">
            <v>2738.7000000000003</v>
          </cell>
          <cell r="R591">
            <v>191.70900000000003</v>
          </cell>
          <cell r="S591">
            <v>2930.4090000000001</v>
          </cell>
          <cell r="T591">
            <v>65952.692307692312</v>
          </cell>
          <cell r="U591">
            <v>83923.726307692312</v>
          </cell>
          <cell r="V591">
            <v>66050.061000000002</v>
          </cell>
          <cell r="W591">
            <v>60196</v>
          </cell>
        </row>
        <row r="592">
          <cell r="C592" t="str">
            <v>Máy cắt bê tông - công suất:</v>
          </cell>
          <cell r="L592">
            <v>0</v>
          </cell>
          <cell r="V592">
            <v>0</v>
          </cell>
        </row>
        <row r="593">
          <cell r="A593" t="str">
            <v>MCBT1,5KW</v>
          </cell>
          <cell r="B593">
            <v>256</v>
          </cell>
          <cell r="C593" t="str">
            <v>Máy cắt bê tông 1,5 kw</v>
          </cell>
          <cell r="D593" t="str">
            <v>ca</v>
          </cell>
          <cell r="E593">
            <v>100</v>
          </cell>
          <cell r="F593">
            <v>20</v>
          </cell>
          <cell r="G593">
            <v>7.5</v>
          </cell>
          <cell r="H593">
            <v>4</v>
          </cell>
          <cell r="I593">
            <v>5344</v>
          </cell>
          <cell r="J593">
            <v>2.7</v>
          </cell>
          <cell r="K593" t="str">
            <v>Kwh</v>
          </cell>
          <cell r="L593">
            <v>85371.947307692317</v>
          </cell>
          <cell r="M593" t="str">
            <v>1x3/7</v>
          </cell>
          <cell r="N593">
            <v>10687.999999999998</v>
          </cell>
          <cell r="O593">
            <v>4008</v>
          </cell>
          <cell r="P593">
            <v>2137.6</v>
          </cell>
          <cell r="Q593">
            <v>2416.5</v>
          </cell>
          <cell r="R593">
            <v>169.15500000000003</v>
          </cell>
          <cell r="S593">
            <v>2585.6550000000002</v>
          </cell>
          <cell r="T593">
            <v>65952.692307692312</v>
          </cell>
          <cell r="U593">
            <v>85371.947307692317</v>
          </cell>
          <cell r="V593">
            <v>0</v>
          </cell>
        </row>
        <row r="594">
          <cell r="A594" t="str">
            <v>MCBT7,5KW</v>
          </cell>
          <cell r="B594">
            <v>1</v>
          </cell>
          <cell r="C594" t="str">
            <v>Máy cắt bê tông 7,5 kw</v>
          </cell>
          <cell r="D594" t="str">
            <v>ca</v>
          </cell>
          <cell r="E594">
            <v>100</v>
          </cell>
          <cell r="F594">
            <v>20</v>
          </cell>
          <cell r="G594">
            <v>5.5</v>
          </cell>
          <cell r="H594">
            <v>4</v>
          </cell>
          <cell r="I594">
            <v>13400</v>
          </cell>
          <cell r="J594">
            <v>10.8</v>
          </cell>
          <cell r="K594" t="str">
            <v>Kwh</v>
          </cell>
          <cell r="L594">
            <v>93988.2405</v>
          </cell>
          <cell r="M594" t="str">
            <v>1x3/7</v>
          </cell>
          <cell r="N594">
            <v>25460</v>
          </cell>
          <cell r="O594">
            <v>7370</v>
          </cell>
          <cell r="P594">
            <v>5360</v>
          </cell>
          <cell r="Q594">
            <v>9666</v>
          </cell>
          <cell r="R594">
            <v>676.62000000000012</v>
          </cell>
          <cell r="S594">
            <v>10342.620000000001</v>
          </cell>
          <cell r="T594">
            <v>65952.692307692312</v>
          </cell>
          <cell r="U594">
            <v>114485.31230769231</v>
          </cell>
          <cell r="V594">
            <v>93988.2405</v>
          </cell>
          <cell r="W594">
            <v>85658</v>
          </cell>
        </row>
        <row r="595">
          <cell r="A595" t="str">
            <v>MCBT12CV(MCD 218)</v>
          </cell>
          <cell r="B595">
            <v>257</v>
          </cell>
          <cell r="C595" t="str">
            <v>Máy cắt bê tông 12cv (MCD 218)</v>
          </cell>
          <cell r="D595" t="str">
            <v>ca</v>
          </cell>
          <cell r="E595">
            <v>100</v>
          </cell>
          <cell r="F595">
            <v>20</v>
          </cell>
          <cell r="G595">
            <v>4.5</v>
          </cell>
          <cell r="H595">
            <v>5</v>
          </cell>
          <cell r="I595">
            <v>28500</v>
          </cell>
          <cell r="J595">
            <v>7.92</v>
          </cell>
          <cell r="K595" t="str">
            <v>lítxăng</v>
          </cell>
          <cell r="L595">
            <v>66050.061000000002</v>
          </cell>
          <cell r="M595" t="str">
            <v>1x4/7</v>
          </cell>
          <cell r="N595">
            <v>54150</v>
          </cell>
          <cell r="O595">
            <v>12825</v>
          </cell>
          <cell r="P595">
            <v>14250</v>
          </cell>
          <cell r="Q595">
            <v>74566.958400000003</v>
          </cell>
          <cell r="R595">
            <v>2237.0087520000002</v>
          </cell>
          <cell r="S595">
            <v>76803.967151999997</v>
          </cell>
          <cell r="T595">
            <v>74675.769230769234</v>
          </cell>
          <cell r="U595">
            <v>232704.73638276925</v>
          </cell>
          <cell r="V595">
            <v>66050.061000000002</v>
          </cell>
          <cell r="W595">
            <v>60196</v>
          </cell>
        </row>
        <row r="596">
          <cell r="C596" t="str">
            <v>Búa căn khí nén (chưa tính khí nén) - tiêu hao khí nén:</v>
          </cell>
          <cell r="L596">
            <v>0</v>
          </cell>
          <cell r="V596">
            <v>0</v>
          </cell>
        </row>
        <row r="597">
          <cell r="A597" t="str">
            <v>BCKN1,5m³/ph</v>
          </cell>
          <cell r="B597">
            <v>258</v>
          </cell>
          <cell r="C597" t="str">
            <v>Búa căn khí nén 1,5m³/ph</v>
          </cell>
          <cell r="D597" t="str">
            <v>ca</v>
          </cell>
          <cell r="E597">
            <v>110</v>
          </cell>
          <cell r="F597">
            <v>30</v>
          </cell>
          <cell r="G597">
            <v>6.6</v>
          </cell>
          <cell r="H597">
            <v>5</v>
          </cell>
          <cell r="I597">
            <v>3960</v>
          </cell>
          <cell r="L597">
            <v>74145.571500000005</v>
          </cell>
          <cell r="M597" t="str">
            <v>1x4/7</v>
          </cell>
          <cell r="N597">
            <v>10800</v>
          </cell>
          <cell r="O597">
            <v>2376</v>
          </cell>
          <cell r="P597">
            <v>1800</v>
          </cell>
          <cell r="Q597">
            <v>0</v>
          </cell>
          <cell r="R597">
            <v>0</v>
          </cell>
          <cell r="S597">
            <v>0</v>
          </cell>
          <cell r="T597">
            <v>74675.769230769234</v>
          </cell>
          <cell r="U597">
            <v>89651.769230769234</v>
          </cell>
          <cell r="V597">
            <v>74145.571500000005</v>
          </cell>
          <cell r="W597">
            <v>67574</v>
          </cell>
        </row>
        <row r="598">
          <cell r="A598" t="str">
            <v>BCKN3m³/ph</v>
          </cell>
          <cell r="B598">
            <v>259</v>
          </cell>
          <cell r="C598" t="str">
            <v>Búa căn khí nén 3m³/ph</v>
          </cell>
          <cell r="D598" t="str">
            <v>ca</v>
          </cell>
          <cell r="E598">
            <v>110</v>
          </cell>
          <cell r="F598">
            <v>30</v>
          </cell>
          <cell r="G598">
            <v>6.6</v>
          </cell>
          <cell r="H598">
            <v>5</v>
          </cell>
          <cell r="I598">
            <v>4510</v>
          </cell>
          <cell r="L598">
            <v>87358.656000000003</v>
          </cell>
          <cell r="M598" t="str">
            <v>1x4/7</v>
          </cell>
          <cell r="N598">
            <v>12300</v>
          </cell>
          <cell r="O598">
            <v>2706</v>
          </cell>
          <cell r="P598">
            <v>2050</v>
          </cell>
          <cell r="Q598">
            <v>0</v>
          </cell>
          <cell r="R598">
            <v>0</v>
          </cell>
          <cell r="S598">
            <v>0</v>
          </cell>
          <cell r="T598">
            <v>74675.769230769234</v>
          </cell>
          <cell r="U598">
            <v>91731.769230769234</v>
          </cell>
          <cell r="V598">
            <v>87358.656000000003</v>
          </cell>
          <cell r="W598">
            <v>79616</v>
          </cell>
        </row>
        <row r="599">
          <cell r="C599" t="str">
            <v>Máy uốn ống - công suất:</v>
          </cell>
          <cell r="L599">
            <v>0</v>
          </cell>
        </row>
        <row r="600">
          <cell r="A600" t="str">
            <v>MUÔ2,8kw</v>
          </cell>
          <cell r="B600">
            <v>260</v>
          </cell>
          <cell r="C600" t="str">
            <v>Máy uốn ống 2,8kw</v>
          </cell>
          <cell r="D600" t="str">
            <v>ca</v>
          </cell>
          <cell r="E600">
            <v>220</v>
          </cell>
          <cell r="F600">
            <v>14</v>
          </cell>
          <cell r="G600">
            <v>4.5</v>
          </cell>
          <cell r="H600">
            <v>4</v>
          </cell>
          <cell r="I600">
            <v>20930</v>
          </cell>
          <cell r="J600">
            <v>5.04</v>
          </cell>
          <cell r="K600" t="str">
            <v>Kwh</v>
          </cell>
          <cell r="L600">
            <v>76800.916499999992</v>
          </cell>
          <cell r="M600" t="str">
            <v>1x3/7</v>
          </cell>
          <cell r="N600">
            <v>12653.136363636364</v>
          </cell>
          <cell r="O600">
            <v>4281.1363636363631</v>
          </cell>
          <cell r="P600">
            <v>3805.4545454545455</v>
          </cell>
          <cell r="Q600">
            <v>4510.8</v>
          </cell>
          <cell r="R600">
            <v>315.75600000000003</v>
          </cell>
          <cell r="S600">
            <v>4826.5560000000005</v>
          </cell>
          <cell r="T600">
            <v>65952.692307692312</v>
          </cell>
          <cell r="U600">
            <v>91518.975580419588</v>
          </cell>
          <cell r="V600">
            <v>76800.916499999992</v>
          </cell>
          <cell r="W600">
            <v>69994</v>
          </cell>
        </row>
        <row r="601">
          <cell r="C601" t="str">
            <v>Máy cắt ống - công suất:</v>
          </cell>
          <cell r="L601">
            <v>0</v>
          </cell>
        </row>
        <row r="602">
          <cell r="A602" t="str">
            <v>MCÔ5kw</v>
          </cell>
          <cell r="B602">
            <v>261</v>
          </cell>
          <cell r="C602" t="str">
            <v>Máy cắt ống 5kw</v>
          </cell>
          <cell r="D602" t="str">
            <v>ca</v>
          </cell>
          <cell r="E602">
            <v>220</v>
          </cell>
          <cell r="F602">
            <v>14</v>
          </cell>
          <cell r="G602">
            <v>4.5</v>
          </cell>
          <cell r="H602">
            <v>4</v>
          </cell>
          <cell r="I602">
            <v>20895</v>
          </cell>
          <cell r="J602">
            <v>9</v>
          </cell>
          <cell r="K602" t="str">
            <v>Kwh</v>
          </cell>
          <cell r="L602">
            <v>0</v>
          </cell>
          <cell r="M602" t="str">
            <v>1x3/7</v>
          </cell>
          <cell r="N602">
            <v>12631.977272727274</v>
          </cell>
          <cell r="O602">
            <v>4273.977272727273</v>
          </cell>
          <cell r="P602">
            <v>3799.0909090909095</v>
          </cell>
          <cell r="Q602">
            <v>8055</v>
          </cell>
          <cell r="R602">
            <v>563.85</v>
          </cell>
          <cell r="S602">
            <v>8618.85</v>
          </cell>
          <cell r="T602">
            <v>65952.692307692312</v>
          </cell>
          <cell r="U602">
            <v>95276.587762237759</v>
          </cell>
          <cell r="V602">
            <v>0</v>
          </cell>
        </row>
        <row r="603">
          <cell r="C603" t="str">
            <v>Máy cắt tôn - công suất:</v>
          </cell>
          <cell r="L603">
            <v>0</v>
          </cell>
        </row>
        <row r="604">
          <cell r="A604" t="str">
            <v>MCT15kw</v>
          </cell>
          <cell r="B604">
            <v>262</v>
          </cell>
          <cell r="C604" t="str">
            <v>Máy cắt tôn 15kw</v>
          </cell>
          <cell r="D604" t="str">
            <v>ca</v>
          </cell>
          <cell r="E604">
            <v>220</v>
          </cell>
          <cell r="F604">
            <v>13</v>
          </cell>
          <cell r="G604">
            <v>3.86</v>
          </cell>
          <cell r="H604">
            <v>4</v>
          </cell>
          <cell r="I604">
            <v>116000</v>
          </cell>
          <cell r="J604">
            <v>27</v>
          </cell>
          <cell r="K604" t="str">
            <v>Kwh</v>
          </cell>
          <cell r="L604">
            <v>204286.00499999998</v>
          </cell>
          <cell r="M604" t="str">
            <v>1x3/7</v>
          </cell>
          <cell r="N604">
            <v>65118.181818181823</v>
          </cell>
          <cell r="O604">
            <v>20352.727272727268</v>
          </cell>
          <cell r="P604">
            <v>21090.909090909092</v>
          </cell>
          <cell r="Q604">
            <v>24165</v>
          </cell>
          <cell r="R604">
            <v>1691.5500000000002</v>
          </cell>
          <cell r="S604">
            <v>25856.55</v>
          </cell>
          <cell r="T604">
            <v>65952.692307692312</v>
          </cell>
          <cell r="U604">
            <v>198371.06048951048</v>
          </cell>
          <cell r="V604">
            <v>204286.00499999998</v>
          </cell>
          <cell r="W604">
            <v>186180</v>
          </cell>
        </row>
        <row r="605">
          <cell r="C605" t="str">
            <v>Máy lốc tôn - công suất:</v>
          </cell>
          <cell r="L605">
            <v>0</v>
          </cell>
        </row>
        <row r="606">
          <cell r="A606" t="str">
            <v>MLT15kw</v>
          </cell>
          <cell r="B606">
            <v>263</v>
          </cell>
          <cell r="C606" t="str">
            <v>Máy lốc tôn 5kw</v>
          </cell>
          <cell r="D606" t="str">
            <v>ca</v>
          </cell>
          <cell r="E606">
            <v>220</v>
          </cell>
          <cell r="F606">
            <v>13</v>
          </cell>
          <cell r="G606">
            <v>3.86</v>
          </cell>
          <cell r="H606">
            <v>4</v>
          </cell>
          <cell r="I606">
            <v>40600</v>
          </cell>
          <cell r="J606">
            <v>9.9</v>
          </cell>
          <cell r="K606" t="str">
            <v>Kwh</v>
          </cell>
          <cell r="L606">
            <v>93058.869749999998</v>
          </cell>
          <cell r="M606" t="str">
            <v>1x3/7</v>
          </cell>
          <cell r="N606">
            <v>22791.363636363636</v>
          </cell>
          <cell r="O606">
            <v>7123.4545454545441</v>
          </cell>
          <cell r="P606">
            <v>7381.818181818182</v>
          </cell>
          <cell r="Q606">
            <v>8860.5</v>
          </cell>
          <cell r="R606">
            <v>620.23500000000001</v>
          </cell>
          <cell r="S606">
            <v>9480.7350000000006</v>
          </cell>
          <cell r="T606">
            <v>65952.692307692312</v>
          </cell>
          <cell r="U606">
            <v>112730.06367132868</v>
          </cell>
          <cell r="V606">
            <v>93058.869749999998</v>
          </cell>
          <cell r="W606">
            <v>84811</v>
          </cell>
        </row>
        <row r="607">
          <cell r="C607" t="str">
            <v>Máy cắt đột - công suất:</v>
          </cell>
          <cell r="L607">
            <v>0</v>
          </cell>
        </row>
        <row r="608">
          <cell r="A608" t="str">
            <v>MCĐCS2,8KW</v>
          </cell>
          <cell r="B608">
            <v>264</v>
          </cell>
          <cell r="C608" t="str">
            <v>Máy cắt đột CS  2,8KW</v>
          </cell>
          <cell r="D608" t="str">
            <v>ca</v>
          </cell>
          <cell r="E608">
            <v>220</v>
          </cell>
          <cell r="F608">
            <v>14</v>
          </cell>
          <cell r="G608">
            <v>4.08</v>
          </cell>
          <cell r="H608">
            <v>4</v>
          </cell>
          <cell r="I608">
            <v>30900</v>
          </cell>
          <cell r="J608">
            <v>5.04</v>
          </cell>
          <cell r="K608" t="str">
            <v>Kwh</v>
          </cell>
          <cell r="L608">
            <v>94528.087500000009</v>
          </cell>
          <cell r="M608" t="str">
            <v>1x3/7</v>
          </cell>
          <cell r="N608">
            <v>18680.454545454548</v>
          </cell>
          <cell r="O608">
            <v>5730.545454545455</v>
          </cell>
          <cell r="P608">
            <v>5618.181818181818</v>
          </cell>
          <cell r="Q608">
            <v>4510.8</v>
          </cell>
          <cell r="R608">
            <v>315.75600000000003</v>
          </cell>
          <cell r="S608">
            <v>4826.5560000000005</v>
          </cell>
          <cell r="T608">
            <v>65952.692307692312</v>
          </cell>
          <cell r="U608">
            <v>100808.43012587413</v>
          </cell>
          <cell r="V608">
            <v>94528.087500000009</v>
          </cell>
          <cell r="W608">
            <v>86150</v>
          </cell>
        </row>
        <row r="609">
          <cell r="C609" t="str">
            <v>Máy cắt uốn cốt thép - công suất:</v>
          </cell>
          <cell r="L609">
            <v>0</v>
          </cell>
        </row>
        <row r="610">
          <cell r="A610" t="str">
            <v>MCUT5KW</v>
          </cell>
          <cell r="B610">
            <v>265</v>
          </cell>
          <cell r="C610" t="str">
            <v>Máy cắt uốn cốt thép 5KW</v>
          </cell>
          <cell r="D610" t="str">
            <v>ca</v>
          </cell>
          <cell r="E610">
            <v>220</v>
          </cell>
          <cell r="F610">
            <v>14</v>
          </cell>
          <cell r="G610">
            <v>4.08</v>
          </cell>
          <cell r="H610">
            <v>4</v>
          </cell>
          <cell r="I610">
            <v>13500</v>
          </cell>
          <cell r="J610">
            <v>9</v>
          </cell>
          <cell r="K610" t="str">
            <v>Kwh</v>
          </cell>
          <cell r="L610">
            <v>73425.775500000003</v>
          </cell>
          <cell r="M610" t="str">
            <v>1x3/7</v>
          </cell>
          <cell r="N610">
            <v>8161.3636363636369</v>
          </cell>
          <cell r="O610">
            <v>2503.636363636364</v>
          </cell>
          <cell r="P610">
            <v>2454.5454545454545</v>
          </cell>
          <cell r="Q610">
            <v>8055</v>
          </cell>
          <cell r="R610">
            <v>563.85</v>
          </cell>
          <cell r="S610">
            <v>8618.85</v>
          </cell>
          <cell r="T610">
            <v>65952.692307692312</v>
          </cell>
          <cell r="U610">
            <v>87691.087762237759</v>
          </cell>
          <cell r="V610">
            <v>73425.775500000003</v>
          </cell>
          <cell r="W610">
            <v>66918</v>
          </cell>
        </row>
        <row r="611">
          <cell r="A611" t="str">
            <v>MCFLAXMA</v>
          </cell>
          <cell r="B611">
            <v>266</v>
          </cell>
          <cell r="C611" t="str">
            <v>Máy cắt thép Flaxma</v>
          </cell>
          <cell r="D611" t="str">
            <v>ca</v>
          </cell>
          <cell r="E611">
            <v>220</v>
          </cell>
          <cell r="F611">
            <v>13</v>
          </cell>
          <cell r="G611">
            <v>3.8</v>
          </cell>
          <cell r="H611">
            <v>4</v>
          </cell>
          <cell r="I611">
            <v>51000</v>
          </cell>
          <cell r="J611">
            <v>12.6</v>
          </cell>
          <cell r="K611" t="str">
            <v>Kwh</v>
          </cell>
          <cell r="L611">
            <v>102759.65700000001</v>
          </cell>
          <cell r="M611" t="str">
            <v>1x3/7</v>
          </cell>
          <cell r="N611">
            <v>28629.545454545452</v>
          </cell>
          <cell r="O611">
            <v>8809.0909090909099</v>
          </cell>
          <cell r="P611">
            <v>9272.7272727272721</v>
          </cell>
          <cell r="Q611">
            <v>11277</v>
          </cell>
          <cell r="R611">
            <v>789.3900000000001</v>
          </cell>
          <cell r="S611">
            <v>12066.39</v>
          </cell>
          <cell r="T611">
            <v>65952.692307692312</v>
          </cell>
          <cell r="U611">
            <v>124730.44594405594</v>
          </cell>
          <cell r="V611">
            <v>102759.65700000001</v>
          </cell>
          <cell r="W611">
            <v>93652</v>
          </cell>
        </row>
        <row r="612">
          <cell r="C612" t="str">
            <v>Máy cưa kim loại - công suất:</v>
          </cell>
          <cell r="L612">
            <v>0</v>
          </cell>
        </row>
        <row r="613">
          <cell r="A613" t="str">
            <v>MC1,7KW</v>
          </cell>
          <cell r="B613">
            <v>267</v>
          </cell>
          <cell r="C613" t="str">
            <v>Máy cưa  1,7KW</v>
          </cell>
          <cell r="D613" t="str">
            <v>ca</v>
          </cell>
          <cell r="E613">
            <v>220</v>
          </cell>
          <cell r="F613">
            <v>14</v>
          </cell>
          <cell r="G613">
            <v>4.08</v>
          </cell>
          <cell r="H613">
            <v>4</v>
          </cell>
          <cell r="I613">
            <v>16800</v>
          </cell>
          <cell r="J613">
            <v>3.57</v>
          </cell>
          <cell r="K613" t="str">
            <v>Kwh</v>
          </cell>
          <cell r="L613">
            <v>59072.648249999998</v>
          </cell>
          <cell r="M613" t="str">
            <v>1x3/7</v>
          </cell>
          <cell r="N613">
            <v>10156.363636363636</v>
          </cell>
          <cell r="O613">
            <v>3115.6363636363635</v>
          </cell>
          <cell r="P613">
            <v>3054.5454545454545</v>
          </cell>
          <cell r="Q613">
            <v>3195.1499999999996</v>
          </cell>
          <cell r="R613">
            <v>223.66049999999998</v>
          </cell>
          <cell r="S613">
            <v>3418.8104999999996</v>
          </cell>
          <cell r="T613">
            <v>65952.692307692312</v>
          </cell>
          <cell r="U613">
            <v>85698.048262237775</v>
          </cell>
          <cell r="V613">
            <v>59072.648249999998</v>
          </cell>
          <cell r="W613">
            <v>53837</v>
          </cell>
        </row>
        <row r="614">
          <cell r="C614" t="str">
            <v>Máy tiện - công suất:</v>
          </cell>
          <cell r="L614">
            <v>0</v>
          </cell>
        </row>
        <row r="615">
          <cell r="A615" t="str">
            <v>MT4,5KW</v>
          </cell>
          <cell r="B615">
            <v>268</v>
          </cell>
          <cell r="C615" t="str">
            <v>Máy tiện 4,5KW</v>
          </cell>
          <cell r="D615" t="str">
            <v>ca</v>
          </cell>
          <cell r="E615">
            <v>220</v>
          </cell>
          <cell r="F615">
            <v>14</v>
          </cell>
          <cell r="G615">
            <v>4.08</v>
          </cell>
          <cell r="H615">
            <v>4</v>
          </cell>
          <cell r="I615">
            <v>30000</v>
          </cell>
          <cell r="J615">
            <v>9.4499999999999993</v>
          </cell>
          <cell r="K615" t="str">
            <v>Kwh</v>
          </cell>
          <cell r="L615">
            <v>100993.0845</v>
          </cell>
          <cell r="M615" t="str">
            <v>1x3/7</v>
          </cell>
          <cell r="N615">
            <v>18136.363636363636</v>
          </cell>
          <cell r="O615">
            <v>5563.636363636364</v>
          </cell>
          <cell r="P615">
            <v>5454.545454545455</v>
          </cell>
          <cell r="Q615">
            <v>8457.75</v>
          </cell>
          <cell r="R615">
            <v>592.04250000000002</v>
          </cell>
          <cell r="S615">
            <v>9049.7924999999996</v>
          </cell>
          <cell r="T615">
            <v>65952.692307692312</v>
          </cell>
          <cell r="U615">
            <v>104157.03026223776</v>
          </cell>
          <cell r="V615">
            <v>100993.0845</v>
          </cell>
          <cell r="W615">
            <v>92042</v>
          </cell>
        </row>
        <row r="616">
          <cell r="A616" t="str">
            <v>MT10KW</v>
          </cell>
          <cell r="B616">
            <v>269</v>
          </cell>
          <cell r="C616" t="str">
            <v>Máy tiện 10KW</v>
          </cell>
          <cell r="D616" t="str">
            <v>ca</v>
          </cell>
          <cell r="E616">
            <v>220</v>
          </cell>
          <cell r="F616">
            <v>14</v>
          </cell>
          <cell r="G616">
            <v>4.0999999999999996</v>
          </cell>
          <cell r="H616">
            <v>4</v>
          </cell>
          <cell r="I616">
            <v>82500</v>
          </cell>
          <cell r="J616">
            <v>18.899999999999999</v>
          </cell>
          <cell r="K616" t="str">
            <v>Kwh</v>
          </cell>
          <cell r="L616">
            <v>133013.03399999999</v>
          </cell>
          <cell r="M616" t="str">
            <v>1x3/7</v>
          </cell>
          <cell r="N616">
            <v>49875.000000000007</v>
          </cell>
          <cell r="O616">
            <v>15374.999999999998</v>
          </cell>
          <cell r="P616">
            <v>15000</v>
          </cell>
          <cell r="Q616">
            <v>16915.5</v>
          </cell>
          <cell r="R616">
            <v>1184.085</v>
          </cell>
          <cell r="S616">
            <v>18099.584999999999</v>
          </cell>
          <cell r="T616">
            <v>65952.692307692312</v>
          </cell>
          <cell r="U616">
            <v>164302.2773076923</v>
          </cell>
          <cell r="V616">
            <v>133013.03399999999</v>
          </cell>
          <cell r="W616">
            <v>121224</v>
          </cell>
        </row>
        <row r="617">
          <cell r="C617" t="str">
            <v>Máy mài - công suất:</v>
          </cell>
          <cell r="L617">
            <v>0</v>
          </cell>
        </row>
        <row r="618">
          <cell r="A618" t="str">
            <v>MM1,0KW</v>
          </cell>
          <cell r="B618">
            <v>270</v>
          </cell>
          <cell r="C618" t="str">
            <v>Máy mài 1,0kw</v>
          </cell>
          <cell r="D618" t="str">
            <v>ca</v>
          </cell>
          <cell r="E618">
            <v>200</v>
          </cell>
          <cell r="F618">
            <v>14</v>
          </cell>
          <cell r="G618">
            <v>4.92</v>
          </cell>
          <cell r="H618">
            <v>4</v>
          </cell>
          <cell r="I618">
            <v>2640</v>
          </cell>
          <cell r="J618">
            <v>1.8</v>
          </cell>
          <cell r="K618" t="str">
            <v>Kwh</v>
          </cell>
          <cell r="L618">
            <v>62320.508249999999</v>
          </cell>
          <cell r="M618" t="str">
            <v>1x3/7</v>
          </cell>
          <cell r="N618">
            <v>1848</v>
          </cell>
          <cell r="O618">
            <v>649.44000000000005</v>
          </cell>
          <cell r="P618">
            <v>528.00000000000011</v>
          </cell>
          <cell r="Q618">
            <v>1611</v>
          </cell>
          <cell r="R618">
            <v>112.77000000000001</v>
          </cell>
          <cell r="S618">
            <v>1723.77</v>
          </cell>
          <cell r="T618">
            <v>65952.692307692312</v>
          </cell>
          <cell r="U618">
            <v>70701.902307692319</v>
          </cell>
          <cell r="V618">
            <v>62320.508249999999</v>
          </cell>
          <cell r="W618">
            <v>56797</v>
          </cell>
        </row>
        <row r="619">
          <cell r="A619" t="str">
            <v>MM2,7KW</v>
          </cell>
          <cell r="B619">
            <v>271</v>
          </cell>
          <cell r="C619" t="str">
            <v>Máy mài 2,7kw</v>
          </cell>
          <cell r="D619" t="str">
            <v>ca</v>
          </cell>
          <cell r="E619">
            <v>220</v>
          </cell>
          <cell r="F619">
            <v>14</v>
          </cell>
          <cell r="G619">
            <v>4.92</v>
          </cell>
          <cell r="H619">
            <v>4</v>
          </cell>
          <cell r="I619">
            <v>8300</v>
          </cell>
          <cell r="J619">
            <v>4.05</v>
          </cell>
          <cell r="K619" t="str">
            <v>Kwh</v>
          </cell>
          <cell r="L619">
            <v>72816.801749999999</v>
          </cell>
          <cell r="M619" t="str">
            <v>1x3/7</v>
          </cell>
          <cell r="N619">
            <v>5281.818181818182</v>
          </cell>
          <cell r="O619">
            <v>1856.1818181818182</v>
          </cell>
          <cell r="P619">
            <v>1509.090909090909</v>
          </cell>
          <cell r="Q619">
            <v>3624.75</v>
          </cell>
          <cell r="R619">
            <v>253.73250000000002</v>
          </cell>
          <cell r="S619">
            <v>3878.4825000000001</v>
          </cell>
          <cell r="T619">
            <v>65952.692307692312</v>
          </cell>
          <cell r="U619">
            <v>78478.265716783222</v>
          </cell>
          <cell r="V619">
            <v>72816.801749999999</v>
          </cell>
          <cell r="W619">
            <v>66363</v>
          </cell>
        </row>
        <row r="620">
          <cell r="C620" t="str">
            <v>Máy cưa gỗ cầm tay - công suất:</v>
          </cell>
          <cell r="L620">
            <v>0</v>
          </cell>
          <cell r="V620">
            <v>0</v>
          </cell>
        </row>
        <row r="621">
          <cell r="A621" t="str">
            <v>MCG1,3KW</v>
          </cell>
          <cell r="B621">
            <v>272</v>
          </cell>
          <cell r="C621" t="str">
            <v>Máy cưa gỗ cầm tay CS 1300W</v>
          </cell>
          <cell r="D621" t="str">
            <v>ca</v>
          </cell>
          <cell r="E621">
            <v>160</v>
          </cell>
          <cell r="F621">
            <v>30</v>
          </cell>
          <cell r="G621">
            <v>10.5</v>
          </cell>
          <cell r="H621">
            <v>4</v>
          </cell>
          <cell r="I621">
            <v>4620</v>
          </cell>
          <cell r="J621">
            <v>2.73</v>
          </cell>
          <cell r="K621" t="str">
            <v>Kwh</v>
          </cell>
          <cell r="L621">
            <v>76040.522249999995</v>
          </cell>
          <cell r="M621" t="str">
            <v>1x3/7</v>
          </cell>
          <cell r="N621">
            <v>8662.5</v>
          </cell>
          <cell r="O621">
            <v>3031.8749999999995</v>
          </cell>
          <cell r="P621">
            <v>1155</v>
          </cell>
          <cell r="Q621">
            <v>2443.35</v>
          </cell>
          <cell r="R621">
            <v>171.03450000000001</v>
          </cell>
          <cell r="S621">
            <v>2614.3845000000001</v>
          </cell>
          <cell r="T621">
            <v>65952.692307692312</v>
          </cell>
          <cell r="U621">
            <v>81416.451807692312</v>
          </cell>
          <cell r="V621">
            <v>76040.522249999995</v>
          </cell>
          <cell r="W621">
            <v>69301</v>
          </cell>
        </row>
        <row r="622">
          <cell r="C622" t="str">
            <v>Máy phay - công suất</v>
          </cell>
          <cell r="L622">
            <v>0</v>
          </cell>
          <cell r="V622">
            <v>0</v>
          </cell>
        </row>
        <row r="623">
          <cell r="A623" t="str">
            <v>MP7KW</v>
          </cell>
          <cell r="B623">
            <v>273</v>
          </cell>
          <cell r="C623" t="str">
            <v>Máy phay công suất 7,0kW</v>
          </cell>
          <cell r="D623" t="str">
            <v>ca</v>
          </cell>
          <cell r="E623">
            <v>220</v>
          </cell>
          <cell r="F623">
            <v>14</v>
          </cell>
          <cell r="G623">
            <v>4.0999999999999996</v>
          </cell>
          <cell r="H623">
            <v>4</v>
          </cell>
          <cell r="I623">
            <v>66000</v>
          </cell>
          <cell r="J623">
            <v>14.7</v>
          </cell>
          <cell r="K623" t="str">
            <v>Kwh</v>
          </cell>
          <cell r="L623">
            <v>116998.67025</v>
          </cell>
          <cell r="M623" t="str">
            <v>1x3/7</v>
          </cell>
          <cell r="N623">
            <v>39900</v>
          </cell>
          <cell r="O623">
            <v>12299.999999999998</v>
          </cell>
          <cell r="P623">
            <v>12000</v>
          </cell>
          <cell r="Q623">
            <v>13156.5</v>
          </cell>
          <cell r="R623">
            <v>920.95500000000004</v>
          </cell>
          <cell r="S623">
            <v>14077.455</v>
          </cell>
          <cell r="T623">
            <v>65952.692307692312</v>
          </cell>
          <cell r="U623">
            <v>144230.14730769233</v>
          </cell>
          <cell r="V623">
            <v>116998.67025</v>
          </cell>
          <cell r="W623">
            <v>106629</v>
          </cell>
        </row>
        <row r="624">
          <cell r="C624" t="str">
            <v>Máy cắt cỏ cầm tay - công suất:</v>
          </cell>
          <cell r="L624">
            <v>0</v>
          </cell>
          <cell r="V624">
            <v>0</v>
          </cell>
        </row>
        <row r="625">
          <cell r="A625" t="str">
            <v>MCC0,8KW</v>
          </cell>
          <cell r="B625">
            <v>274</v>
          </cell>
          <cell r="C625" t="str">
            <v>Máy cắt cỏ cầm tay CS 800W</v>
          </cell>
          <cell r="D625" t="str">
            <v>ca</v>
          </cell>
          <cell r="E625">
            <v>160</v>
          </cell>
          <cell r="F625">
            <v>30</v>
          </cell>
          <cell r="G625">
            <v>10.5</v>
          </cell>
          <cell r="H625">
            <v>4</v>
          </cell>
          <cell r="I625">
            <v>2772</v>
          </cell>
          <cell r="J625">
            <v>2.16</v>
          </cell>
          <cell r="K625" t="str">
            <v>Kwh</v>
          </cell>
          <cell r="L625">
            <v>79373.967749999996</v>
          </cell>
          <cell r="M625" t="str">
            <v>1x4/7</v>
          </cell>
          <cell r="N625">
            <v>5197.5</v>
          </cell>
          <cell r="O625">
            <v>1819.125</v>
          </cell>
          <cell r="P625">
            <v>693</v>
          </cell>
          <cell r="Q625">
            <v>1933.2</v>
          </cell>
          <cell r="R625">
            <v>135.32400000000001</v>
          </cell>
          <cell r="S625">
            <v>2068.5239999999999</v>
          </cell>
          <cell r="T625">
            <v>74675.769230769234</v>
          </cell>
          <cell r="U625">
            <v>84453.918230769239</v>
          </cell>
          <cell r="V625">
            <v>79373.967749999996</v>
          </cell>
          <cell r="W625">
            <v>72339</v>
          </cell>
        </row>
        <row r="626">
          <cell r="C626" t="str">
            <v>Máy khoan đất đá cầm tay - đường kính khoan:</v>
          </cell>
          <cell r="L626">
            <v>0</v>
          </cell>
          <cell r="V626">
            <v>0</v>
          </cell>
        </row>
        <row r="627">
          <cell r="A627" t="str">
            <v>MKCT18-30mm</v>
          </cell>
          <cell r="B627">
            <v>275</v>
          </cell>
          <cell r="C627" t="str">
            <v xml:space="preserve">ĐK&lt;=30mm </v>
          </cell>
          <cell r="D627" t="str">
            <v>ca</v>
          </cell>
          <cell r="E627">
            <v>180</v>
          </cell>
          <cell r="F627">
            <v>20</v>
          </cell>
          <cell r="G627">
            <v>8.5</v>
          </cell>
          <cell r="H627">
            <v>5</v>
          </cell>
          <cell r="I627">
            <v>7000</v>
          </cell>
          <cell r="J627">
            <v>4.68</v>
          </cell>
          <cell r="K627" t="str">
            <v>Kwh</v>
          </cell>
          <cell r="L627">
            <v>0</v>
          </cell>
          <cell r="M627" t="str">
            <v>1x3/7</v>
          </cell>
          <cell r="N627">
            <v>7777.7777777777774</v>
          </cell>
          <cell r="O627">
            <v>3305.5555555555557</v>
          </cell>
          <cell r="P627">
            <v>1944.4444444444443</v>
          </cell>
          <cell r="Q627">
            <v>4188.5999999999995</v>
          </cell>
          <cell r="R627">
            <v>293.202</v>
          </cell>
          <cell r="S627">
            <v>4481.8019999999997</v>
          </cell>
          <cell r="T627">
            <v>65952.692307692312</v>
          </cell>
          <cell r="U627">
            <v>83462.272085470089</v>
          </cell>
          <cell r="V627">
            <v>0</v>
          </cell>
        </row>
        <row r="628">
          <cell r="A628" t="str">
            <v>MKCT32-42mm</v>
          </cell>
          <cell r="B628">
            <v>276</v>
          </cell>
          <cell r="C628" t="str">
            <v>ĐK&lt;=42mm (truyền động khí nén-chưa tính khí nén)</v>
          </cell>
          <cell r="D628" t="str">
            <v>ca</v>
          </cell>
          <cell r="E628">
            <v>180</v>
          </cell>
          <cell r="F628">
            <v>20</v>
          </cell>
          <cell r="G628">
            <v>8.5</v>
          </cell>
          <cell r="H628">
            <v>5</v>
          </cell>
          <cell r="I628">
            <v>13800</v>
          </cell>
          <cell r="L628">
            <v>69330.838499999998</v>
          </cell>
          <cell r="M628" t="str">
            <v>1x3/7</v>
          </cell>
          <cell r="N628">
            <v>14566.666666666666</v>
          </cell>
          <cell r="O628">
            <v>6516.666666666667</v>
          </cell>
          <cell r="P628">
            <v>3833.3333333333335</v>
          </cell>
          <cell r="Q628">
            <v>0</v>
          </cell>
          <cell r="R628">
            <v>0</v>
          </cell>
          <cell r="S628">
            <v>0</v>
          </cell>
          <cell r="T628">
            <v>65952.692307692312</v>
          </cell>
          <cell r="U628">
            <v>90869.358974358969</v>
          </cell>
          <cell r="V628">
            <v>69330.838499999998</v>
          </cell>
          <cell r="W628">
            <v>63186</v>
          </cell>
        </row>
        <row r="629">
          <cell r="A629" t="str">
            <v>MKCT32-42mm-Đ</v>
          </cell>
          <cell r="B629">
            <v>277</v>
          </cell>
          <cell r="C629" t="str">
            <v>ĐK&lt;=42mm (động cơ điện 1,2kw)</v>
          </cell>
          <cell r="D629" t="str">
            <v>ca</v>
          </cell>
          <cell r="E629">
            <v>180</v>
          </cell>
          <cell r="F629">
            <v>20</v>
          </cell>
          <cell r="G629">
            <v>8.5</v>
          </cell>
          <cell r="H629">
            <v>5</v>
          </cell>
          <cell r="I629">
            <v>7000</v>
          </cell>
          <cell r="J629">
            <v>4.68</v>
          </cell>
          <cell r="K629" t="str">
            <v>Kwh</v>
          </cell>
          <cell r="L629">
            <v>68089.848750000005</v>
          </cell>
          <cell r="M629" t="str">
            <v>1x3/7</v>
          </cell>
          <cell r="N629">
            <v>7777.7777777777774</v>
          </cell>
          <cell r="O629">
            <v>3305.5555555555557</v>
          </cell>
          <cell r="P629">
            <v>1944.4444444444443</v>
          </cell>
          <cell r="Q629">
            <v>4188.5999999999995</v>
          </cell>
          <cell r="R629">
            <v>293.202</v>
          </cell>
          <cell r="S629">
            <v>4481.8019999999997</v>
          </cell>
          <cell r="T629">
            <v>65952.692307692312</v>
          </cell>
          <cell r="U629">
            <v>83462.272085470089</v>
          </cell>
          <cell r="V629">
            <v>68089.848750000005</v>
          </cell>
          <cell r="W629">
            <v>62055</v>
          </cell>
        </row>
        <row r="630">
          <cell r="A630" t="str">
            <v>MKCT32-42mm-SGI</v>
          </cell>
          <cell r="B630">
            <v>278</v>
          </cell>
          <cell r="C630" t="str">
            <v>ĐK&lt;=42mm (khoan SIG-chưa tính khí nén)</v>
          </cell>
          <cell r="D630" t="str">
            <v>ca</v>
          </cell>
          <cell r="E630">
            <v>180</v>
          </cell>
          <cell r="F630">
            <v>20</v>
          </cell>
          <cell r="G630">
            <v>6.5</v>
          </cell>
          <cell r="H630">
            <v>5</v>
          </cell>
          <cell r="I630">
            <v>81874</v>
          </cell>
          <cell r="L630">
            <v>204683.63675213675</v>
          </cell>
          <cell r="M630" t="str">
            <v>1x3/7</v>
          </cell>
          <cell r="N630">
            <v>86422.555555555562</v>
          </cell>
          <cell r="O630">
            <v>29565.611111111109</v>
          </cell>
          <cell r="P630">
            <v>22742.777777777781</v>
          </cell>
          <cell r="Q630">
            <v>0</v>
          </cell>
          <cell r="R630">
            <v>0</v>
          </cell>
          <cell r="S630">
            <v>0</v>
          </cell>
          <cell r="T630">
            <v>65952.692307692312</v>
          </cell>
          <cell r="U630">
            <v>204683.63675213675</v>
          </cell>
          <cell r="V630">
            <v>0</v>
          </cell>
        </row>
        <row r="631">
          <cell r="A631" t="str">
            <v>BC</v>
          </cell>
          <cell r="B631">
            <v>279</v>
          </cell>
          <cell r="C631" t="str">
            <v>Búa chèn (truyền động khí nén - chưa tính khí nén)</v>
          </cell>
          <cell r="D631" t="str">
            <v>ca</v>
          </cell>
          <cell r="E631">
            <v>180</v>
          </cell>
          <cell r="F631">
            <v>20</v>
          </cell>
          <cell r="G631">
            <v>8.5</v>
          </cell>
          <cell r="H631">
            <v>5</v>
          </cell>
          <cell r="I631">
            <v>3203</v>
          </cell>
          <cell r="L631">
            <v>71913.831196581203</v>
          </cell>
          <cell r="M631" t="str">
            <v>1x3/7</v>
          </cell>
          <cell r="N631">
            <v>3558.8888888888891</v>
          </cell>
          <cell r="O631">
            <v>1512.5277777777778</v>
          </cell>
          <cell r="P631">
            <v>889.72222222222217</v>
          </cell>
          <cell r="Q631">
            <v>0</v>
          </cell>
          <cell r="R631">
            <v>0</v>
          </cell>
          <cell r="S631">
            <v>0</v>
          </cell>
          <cell r="T631">
            <v>65952.692307692312</v>
          </cell>
          <cell r="U631">
            <v>71913.831196581203</v>
          </cell>
          <cell r="V631">
            <v>0</v>
          </cell>
        </row>
        <row r="632">
          <cell r="C632" t="str">
            <v>Máy khoan xoay đập tự hành, khí nén (chưa tính khí nén) - đường kính khoan:</v>
          </cell>
          <cell r="L632">
            <v>0</v>
          </cell>
          <cell r="V632">
            <v>0</v>
          </cell>
        </row>
        <row r="633">
          <cell r="A633" t="str">
            <v>MKXĐTH75-95</v>
          </cell>
          <cell r="B633">
            <v>280</v>
          </cell>
          <cell r="C633" t="str">
            <v>ĐK 75-95</v>
          </cell>
          <cell r="D633" t="str">
            <v>ca</v>
          </cell>
          <cell r="E633">
            <v>240</v>
          </cell>
          <cell r="F633">
            <v>18</v>
          </cell>
          <cell r="G633">
            <v>5.26</v>
          </cell>
          <cell r="H633">
            <v>5</v>
          </cell>
          <cell r="I633">
            <v>857921</v>
          </cell>
          <cell r="L633">
            <v>375368.12774999999</v>
          </cell>
          <cell r="M633" t="str">
            <v>1x3/7+1x4/7</v>
          </cell>
          <cell r="N633">
            <v>611268.71249999991</v>
          </cell>
          <cell r="O633">
            <v>188027.68583333335</v>
          </cell>
          <cell r="P633">
            <v>178733.54166666666</v>
          </cell>
          <cell r="Q633">
            <v>0</v>
          </cell>
          <cell r="R633">
            <v>0</v>
          </cell>
          <cell r="S633">
            <v>0</v>
          </cell>
          <cell r="T633">
            <v>140628.46153846156</v>
          </cell>
          <cell r="U633">
            <v>1118658.4015384614</v>
          </cell>
          <cell r="V633">
            <v>375368.12774999999</v>
          </cell>
          <cell r="W633">
            <v>342099</v>
          </cell>
        </row>
        <row r="634">
          <cell r="A634" t="str">
            <v>MKXĐTH105-110</v>
          </cell>
          <cell r="B634">
            <v>281</v>
          </cell>
          <cell r="C634" t="str">
            <v>ĐK 105-110</v>
          </cell>
          <cell r="D634" t="str">
            <v>ca</v>
          </cell>
          <cell r="E634">
            <v>240</v>
          </cell>
          <cell r="F634">
            <v>18</v>
          </cell>
          <cell r="G634">
            <v>5.26</v>
          </cell>
          <cell r="H634">
            <v>5</v>
          </cell>
          <cell r="I634">
            <v>1072152</v>
          </cell>
          <cell r="L634">
            <v>527422.83825000003</v>
          </cell>
          <cell r="M634" t="str">
            <v>1x3/7+1x4/7</v>
          </cell>
          <cell r="N634">
            <v>763908.29999999993</v>
          </cell>
          <cell r="O634">
            <v>234979.98</v>
          </cell>
          <cell r="P634">
            <v>223365.00000000003</v>
          </cell>
          <cell r="Q634">
            <v>0</v>
          </cell>
          <cell r="R634">
            <v>0</v>
          </cell>
          <cell r="S634">
            <v>0</v>
          </cell>
          <cell r="T634">
            <v>140628.46153846156</v>
          </cell>
          <cell r="U634">
            <v>1362881.7415384615</v>
          </cell>
          <cell r="V634">
            <v>527422.83825000003</v>
          </cell>
          <cell r="W634">
            <v>480677</v>
          </cell>
        </row>
        <row r="635">
          <cell r="C635" t="str">
            <v>Máy khoan xoay đập tự hành, động cơ điện - đường kính khoan:</v>
          </cell>
          <cell r="L635">
            <v>0</v>
          </cell>
          <cell r="V635">
            <v>0</v>
          </cell>
        </row>
        <row r="636">
          <cell r="A636" t="str">
            <v>MKXĐTH56KW</v>
          </cell>
          <cell r="B636">
            <v>282</v>
          </cell>
          <cell r="C636" t="str">
            <v>CS 56KW (fi 105mm)</v>
          </cell>
          <cell r="D636" t="str">
            <v>ca</v>
          </cell>
          <cell r="E636">
            <v>250</v>
          </cell>
          <cell r="F636">
            <v>15</v>
          </cell>
          <cell r="G636">
            <v>4.3</v>
          </cell>
          <cell r="H636">
            <v>5</v>
          </cell>
          <cell r="I636">
            <v>1101800</v>
          </cell>
          <cell r="J636">
            <v>184.8</v>
          </cell>
          <cell r="K636" t="str">
            <v>Kwh</v>
          </cell>
          <cell r="L636">
            <v>1355497.7815384616</v>
          </cell>
          <cell r="M636" t="str">
            <v>1x3/7+1x4/7</v>
          </cell>
          <cell r="N636">
            <v>628026</v>
          </cell>
          <cell r="O636">
            <v>189509.59999999998</v>
          </cell>
          <cell r="P636">
            <v>220360</v>
          </cell>
          <cell r="Q636">
            <v>165396</v>
          </cell>
          <cell r="R636">
            <v>11577.720000000001</v>
          </cell>
          <cell r="S636">
            <v>176973.72</v>
          </cell>
          <cell r="T636">
            <v>140628.46153846156</v>
          </cell>
          <cell r="U636">
            <v>1355497.7815384616</v>
          </cell>
          <cell r="V636">
            <v>0</v>
          </cell>
        </row>
        <row r="637">
          <cell r="C637" t="str">
            <v>Máy khoan đập cáp - đường kính khoan:</v>
          </cell>
          <cell r="L637">
            <v>0</v>
          </cell>
          <cell r="V637">
            <v>0</v>
          </cell>
        </row>
        <row r="638">
          <cell r="A638" t="str">
            <v>MKĐ20KW</v>
          </cell>
          <cell r="B638">
            <v>283</v>
          </cell>
          <cell r="C638" t="str">
            <v>ĐK fi 200 CS 20KW</v>
          </cell>
          <cell r="D638" t="str">
            <v>ca</v>
          </cell>
          <cell r="E638">
            <v>250</v>
          </cell>
          <cell r="F638">
            <v>16</v>
          </cell>
          <cell r="G638">
            <v>6.72</v>
          </cell>
          <cell r="H638">
            <v>5</v>
          </cell>
          <cell r="I638">
            <v>250000</v>
          </cell>
          <cell r="J638">
            <v>84</v>
          </cell>
          <cell r="K638" t="str">
            <v>Kwh</v>
          </cell>
          <cell r="L638">
            <v>601580.4794999999</v>
          </cell>
          <cell r="M638" t="str">
            <v>2x3/7+1x4/7</v>
          </cell>
          <cell r="N638">
            <v>152000</v>
          </cell>
          <cell r="O638">
            <v>67200</v>
          </cell>
          <cell r="P638">
            <v>50000</v>
          </cell>
          <cell r="Q638">
            <v>75180</v>
          </cell>
          <cell r="R638">
            <v>5262.6</v>
          </cell>
          <cell r="S638">
            <v>80442.600000000006</v>
          </cell>
          <cell r="T638">
            <v>206581.15384615387</v>
          </cell>
          <cell r="U638">
            <v>556223.75384615385</v>
          </cell>
          <cell r="V638">
            <v>601580.4794999999</v>
          </cell>
          <cell r="W638">
            <v>548262</v>
          </cell>
        </row>
        <row r="639">
          <cell r="A639" t="str">
            <v>MKĐ40KW</v>
          </cell>
          <cell r="B639">
            <v>284</v>
          </cell>
          <cell r="C639" t="str">
            <v>ĐK 200 CS 40KW</v>
          </cell>
          <cell r="D639" t="str">
            <v>ca</v>
          </cell>
          <cell r="I639">
            <v>250000</v>
          </cell>
          <cell r="J639">
            <v>168</v>
          </cell>
          <cell r="K639" t="str">
            <v>Kwh</v>
          </cell>
          <cell r="L639">
            <v>0</v>
          </cell>
          <cell r="M639" t="str">
            <v>2x3/7+1x4/7</v>
          </cell>
          <cell r="T639">
            <v>206581.15384615387</v>
          </cell>
          <cell r="V639">
            <v>0</v>
          </cell>
        </row>
        <row r="640">
          <cell r="C640" t="str">
            <v>Máy khoan xoay đập tự hành, động cơ điện - đường kính khoan:</v>
          </cell>
          <cell r="L640">
            <v>0</v>
          </cell>
          <cell r="V640">
            <v>0</v>
          </cell>
        </row>
        <row r="641">
          <cell r="A641" t="str">
            <v>MKĐ90KW</v>
          </cell>
          <cell r="B641">
            <v>285</v>
          </cell>
          <cell r="C641" t="str">
            <v>ĐK (fi 160-200)CS 90KW</v>
          </cell>
          <cell r="D641" t="str">
            <v>ca</v>
          </cell>
          <cell r="E641">
            <v>250</v>
          </cell>
          <cell r="F641">
            <v>15</v>
          </cell>
          <cell r="G641">
            <v>4.8</v>
          </cell>
          <cell r="H641">
            <v>5</v>
          </cell>
          <cell r="I641">
            <v>1229000</v>
          </cell>
          <cell r="J641">
            <v>243</v>
          </cell>
          <cell r="K641" t="str">
            <v>Kwh</v>
          </cell>
          <cell r="L641">
            <v>0</v>
          </cell>
          <cell r="M641" t="str">
            <v>1x3/7+1x4/7</v>
          </cell>
          <cell r="N641">
            <v>700530</v>
          </cell>
          <cell r="O641">
            <v>235968</v>
          </cell>
          <cell r="P641">
            <v>245800</v>
          </cell>
          <cell r="Q641">
            <v>217485</v>
          </cell>
          <cell r="R641">
            <v>15223.95</v>
          </cell>
          <cell r="S641">
            <v>232708.95</v>
          </cell>
          <cell r="T641">
            <v>140628.46153846156</v>
          </cell>
          <cell r="U641">
            <v>1555635.4115384615</v>
          </cell>
          <cell r="V641">
            <v>0</v>
          </cell>
        </row>
        <row r="642">
          <cell r="C642" t="str">
            <v>Máy khoan xoay đập tự hành, động cơ diezel - đường kính khoan:</v>
          </cell>
          <cell r="L642">
            <v>0</v>
          </cell>
          <cell r="U642">
            <v>0</v>
          </cell>
          <cell r="V642">
            <v>0</v>
          </cell>
        </row>
        <row r="643">
          <cell r="A643" t="str">
            <v>MKXĐ51-76</v>
          </cell>
          <cell r="B643">
            <v>286</v>
          </cell>
          <cell r="C643" t="str">
            <v>fi 51-76 (310CV)</v>
          </cell>
          <cell r="D643" t="str">
            <v>ca</v>
          </cell>
          <cell r="E643">
            <v>250</v>
          </cell>
          <cell r="F643">
            <v>15</v>
          </cell>
          <cell r="G643">
            <v>5.8</v>
          </cell>
          <cell r="H643">
            <v>5</v>
          </cell>
          <cell r="I643">
            <v>2081636</v>
          </cell>
          <cell r="J643">
            <v>167.4</v>
          </cell>
          <cell r="K643" t="str">
            <v>lítdiezel</v>
          </cell>
          <cell r="L643">
            <v>3656542.5850615385</v>
          </cell>
          <cell r="M643" t="str">
            <v>1x4/7+1x7/7</v>
          </cell>
          <cell r="N643">
            <v>1186532.52</v>
          </cell>
          <cell r="O643">
            <v>482939.55199999997</v>
          </cell>
          <cell r="P643">
            <v>416327.2</v>
          </cell>
          <cell r="Q643">
            <v>1318606.452</v>
          </cell>
          <cell r="R643">
            <v>65930.3226</v>
          </cell>
          <cell r="S643">
            <v>1384536.7746000001</v>
          </cell>
          <cell r="T643">
            <v>186206.5384615385</v>
          </cell>
          <cell r="U643">
            <v>3656542.5850615385</v>
          </cell>
          <cell r="V643">
            <v>0</v>
          </cell>
        </row>
        <row r="644">
          <cell r="A644" t="str">
            <v>MKXĐ76-89</v>
          </cell>
          <cell r="B644">
            <v>287</v>
          </cell>
          <cell r="C644" t="str">
            <v>fi 76-89 (145CV)</v>
          </cell>
          <cell r="D644" t="str">
            <v>ca</v>
          </cell>
          <cell r="E644">
            <v>250</v>
          </cell>
          <cell r="F644">
            <v>15</v>
          </cell>
          <cell r="G644">
            <v>5.5</v>
          </cell>
          <cell r="H644">
            <v>5</v>
          </cell>
          <cell r="I644">
            <v>3161277</v>
          </cell>
          <cell r="J644">
            <v>82.65</v>
          </cell>
          <cell r="K644" t="str">
            <v>lítdiezel</v>
          </cell>
          <cell r="L644">
            <v>375368.12774999999</v>
          </cell>
          <cell r="M644" t="str">
            <v>1x4/7+1x7/7</v>
          </cell>
          <cell r="N644">
            <v>1801927.89</v>
          </cell>
          <cell r="O644">
            <v>695480.94000000018</v>
          </cell>
          <cell r="P644">
            <v>632255.4</v>
          </cell>
          <cell r="Q644">
            <v>651032.397</v>
          </cell>
          <cell r="R644">
            <v>32551.619850000003</v>
          </cell>
          <cell r="S644">
            <v>683584.01685000001</v>
          </cell>
          <cell r="T644">
            <v>186206.5384615385</v>
          </cell>
          <cell r="U644">
            <v>3999454.7853115383</v>
          </cell>
          <cell r="V644">
            <v>375368.12774999999</v>
          </cell>
          <cell r="W644">
            <v>342099</v>
          </cell>
        </row>
        <row r="645">
          <cell r="A645" t="str">
            <v>MKXĐ89-102</v>
          </cell>
          <cell r="B645">
            <v>288</v>
          </cell>
          <cell r="C645" t="str">
            <v>fi 89-102 (220CV)</v>
          </cell>
          <cell r="D645" t="str">
            <v>ca</v>
          </cell>
          <cell r="E645">
            <v>250</v>
          </cell>
          <cell r="F645">
            <v>15</v>
          </cell>
          <cell r="G645">
            <v>5.2</v>
          </cell>
          <cell r="H645">
            <v>5</v>
          </cell>
          <cell r="I645">
            <v>4103369</v>
          </cell>
          <cell r="J645">
            <v>121.44</v>
          </cell>
          <cell r="K645" t="str">
            <v>lítdiezel</v>
          </cell>
          <cell r="L645">
            <v>5203710.8942215368</v>
          </cell>
          <cell r="M645" t="str">
            <v>1x4/7+1x7/7</v>
          </cell>
          <cell r="N645">
            <v>2338920.3299999996</v>
          </cell>
          <cell r="O645">
            <v>853500.75200000009</v>
          </cell>
          <cell r="P645">
            <v>820673.8</v>
          </cell>
          <cell r="Q645">
            <v>956580.45119999989</v>
          </cell>
          <cell r="R645">
            <v>47829.022559999998</v>
          </cell>
          <cell r="S645">
            <v>1004409.4737599998</v>
          </cell>
          <cell r="T645">
            <v>186206.5384615385</v>
          </cell>
          <cell r="U645">
            <v>5203710.8942215368</v>
          </cell>
          <cell r="V645">
            <v>0</v>
          </cell>
        </row>
        <row r="646">
          <cell r="A646" t="str">
            <v>MKXĐ51-79</v>
          </cell>
          <cell r="B646">
            <v>289</v>
          </cell>
          <cell r="C646" t="str">
            <v>fi 102-115 (300CV)</v>
          </cell>
          <cell r="D646" t="str">
            <v>ca</v>
          </cell>
          <cell r="E646">
            <v>250</v>
          </cell>
          <cell r="F646">
            <v>15</v>
          </cell>
          <cell r="G646">
            <v>4.2</v>
          </cell>
          <cell r="H646">
            <v>5</v>
          </cell>
          <cell r="I646">
            <v>4552508</v>
          </cell>
          <cell r="J646">
            <v>162</v>
          </cell>
          <cell r="K646" t="str">
            <v>lítdiezel</v>
          </cell>
          <cell r="L646">
            <v>527422.83825000003</v>
          </cell>
          <cell r="M646" t="str">
            <v>1x4/7+1x7/7</v>
          </cell>
          <cell r="N646">
            <v>2594929.5599999996</v>
          </cell>
          <cell r="O646">
            <v>764821.34400000004</v>
          </cell>
          <cell r="P646">
            <v>910501.60000000009</v>
          </cell>
          <cell r="Q646">
            <v>1276070.76</v>
          </cell>
          <cell r="R646">
            <v>63803.538</v>
          </cell>
          <cell r="S646">
            <v>1339874.298</v>
          </cell>
          <cell r="T646">
            <v>186206.5384615385</v>
          </cell>
          <cell r="U646">
            <v>5796333.3404615372</v>
          </cell>
          <cell r="V646">
            <v>527422.83825000003</v>
          </cell>
          <cell r="W646">
            <v>480677</v>
          </cell>
        </row>
        <row r="647">
          <cell r="A647" t="str">
            <v>MKXĐ115-127</v>
          </cell>
          <cell r="B647">
            <v>290</v>
          </cell>
          <cell r="C647" t="str">
            <v>fi 115-127 (144CV)</v>
          </cell>
          <cell r="D647" t="str">
            <v>ca</v>
          </cell>
          <cell r="E647">
            <v>250</v>
          </cell>
          <cell r="F647">
            <v>15</v>
          </cell>
          <cell r="G647">
            <v>4.2</v>
          </cell>
          <cell r="H647">
            <v>5</v>
          </cell>
          <cell r="I647">
            <v>4648631</v>
          </cell>
          <cell r="J647">
            <v>82.08</v>
          </cell>
          <cell r="K647" t="str">
            <v>lítdiezel</v>
          </cell>
          <cell r="L647">
            <v>5225492.0607815385</v>
          </cell>
          <cell r="M647" t="str">
            <v>1x4/7+1x7/7</v>
          </cell>
          <cell r="N647">
            <v>2649719.67</v>
          </cell>
          <cell r="O647">
            <v>780970.00800000003</v>
          </cell>
          <cell r="P647">
            <v>929726.20000000007</v>
          </cell>
          <cell r="Q647">
            <v>646542.51839999994</v>
          </cell>
          <cell r="R647">
            <v>32327.125919999999</v>
          </cell>
          <cell r="S647">
            <v>678869.64431999996</v>
          </cell>
          <cell r="T647">
            <v>186206.5384615385</v>
          </cell>
          <cell r="U647">
            <v>5225492.0607815385</v>
          </cell>
          <cell r="V647">
            <v>0</v>
          </cell>
        </row>
        <row r="648">
          <cell r="A648" t="str">
            <v>MKXĐ127-152</v>
          </cell>
          <cell r="B648">
            <v>291</v>
          </cell>
          <cell r="C648" t="str">
            <v>fi 127-152 (335CV)</v>
          </cell>
          <cell r="D648" t="str">
            <v>ca</v>
          </cell>
          <cell r="E648">
            <v>250</v>
          </cell>
          <cell r="F648">
            <v>15</v>
          </cell>
          <cell r="G648">
            <v>4.2</v>
          </cell>
          <cell r="H648">
            <v>5</v>
          </cell>
          <cell r="I648">
            <v>4420200</v>
          </cell>
          <cell r="J648">
            <v>180.9</v>
          </cell>
          <cell r="K648" t="str">
            <v>lítdiezel</v>
          </cell>
          <cell r="L648">
            <v>0</v>
          </cell>
          <cell r="M648" t="str">
            <v>1x4/7+1x7/7</v>
          </cell>
          <cell r="N648">
            <v>2519514</v>
          </cell>
          <cell r="O648">
            <v>742593.60000000009</v>
          </cell>
          <cell r="P648">
            <v>884040</v>
          </cell>
          <cell r="Q648">
            <v>1424945.682</v>
          </cell>
          <cell r="R648">
            <v>71247.284100000004</v>
          </cell>
          <cell r="S648">
            <v>1496192.9661000001</v>
          </cell>
          <cell r="T648">
            <v>186206.5384615385</v>
          </cell>
          <cell r="U648">
            <v>5828547.1045615394</v>
          </cell>
          <cell r="V648">
            <v>0</v>
          </cell>
        </row>
        <row r="649">
          <cell r="C649" t="str">
            <v>Máy khoan xoay cầu, động cơ điện - đường kính khoan:</v>
          </cell>
          <cell r="L649">
            <v>0</v>
          </cell>
          <cell r="V649">
            <v>0</v>
          </cell>
        </row>
        <row r="650">
          <cell r="A650" t="str">
            <v>MKXC243-269</v>
          </cell>
          <cell r="B650">
            <v>292</v>
          </cell>
          <cell r="C650" t="str">
            <v>ĐK fi 243-269 (322KW)</v>
          </cell>
          <cell r="D650" t="str">
            <v>ca</v>
          </cell>
          <cell r="E650">
            <v>250</v>
          </cell>
          <cell r="F650">
            <v>15</v>
          </cell>
          <cell r="G650">
            <v>3.9</v>
          </cell>
          <cell r="H650">
            <v>5</v>
          </cell>
          <cell r="I650">
            <v>6120000</v>
          </cell>
          <cell r="J650">
            <v>1042.2</v>
          </cell>
          <cell r="K650" t="str">
            <v>Kwh</v>
          </cell>
          <cell r="L650">
            <v>6851389.3684615381</v>
          </cell>
          <cell r="M650" t="str">
            <v>1x4/7+1x7/7</v>
          </cell>
          <cell r="N650">
            <v>3488400</v>
          </cell>
          <cell r="O650">
            <v>954720</v>
          </cell>
          <cell r="P650">
            <v>1224000</v>
          </cell>
          <cell r="Q650">
            <v>932769</v>
          </cell>
          <cell r="R650">
            <v>65293.830000000009</v>
          </cell>
          <cell r="S650">
            <v>998062.83</v>
          </cell>
          <cell r="T650">
            <v>186206.5384615385</v>
          </cell>
          <cell r="U650">
            <v>6851389.3684615381</v>
          </cell>
          <cell r="V650">
            <v>0</v>
          </cell>
        </row>
        <row r="651">
          <cell r="A651" t="str">
            <v>MKXC228-243</v>
          </cell>
          <cell r="B651">
            <v>293</v>
          </cell>
          <cell r="C651" t="str">
            <v>ĐK fi 228-243 (386KW)</v>
          </cell>
          <cell r="D651" t="str">
            <v>ca</v>
          </cell>
          <cell r="E651">
            <v>250</v>
          </cell>
          <cell r="F651">
            <v>15</v>
          </cell>
          <cell r="G651">
            <v>3.9</v>
          </cell>
          <cell r="H651">
            <v>5</v>
          </cell>
          <cell r="J651">
            <v>1264.5</v>
          </cell>
          <cell r="K651" t="str">
            <v>Kwh</v>
          </cell>
          <cell r="L651">
            <v>0</v>
          </cell>
          <cell r="M651" t="str">
            <v>1x4/7+1x7/7</v>
          </cell>
          <cell r="N651">
            <v>0</v>
          </cell>
          <cell r="O651">
            <v>0</v>
          </cell>
          <cell r="P651">
            <v>0</v>
          </cell>
          <cell r="Q651">
            <v>1131727.5</v>
          </cell>
          <cell r="R651">
            <v>79220.925000000003</v>
          </cell>
          <cell r="S651">
            <v>1210948.425</v>
          </cell>
          <cell r="T651">
            <v>186206.5384615385</v>
          </cell>
          <cell r="V651">
            <v>0</v>
          </cell>
        </row>
        <row r="652">
          <cell r="C652" t="str">
            <v>Máy khoan xoay cầu, động cơ diezel - đường kính khoan:</v>
          </cell>
          <cell r="L652">
            <v>0</v>
          </cell>
          <cell r="V652">
            <v>0</v>
          </cell>
        </row>
        <row r="653">
          <cell r="A653" t="str">
            <v>MKXC152-228</v>
          </cell>
          <cell r="B653">
            <v>292</v>
          </cell>
          <cell r="C653" t="str">
            <v>ĐK fi 152-228 (450kW)</v>
          </cell>
          <cell r="D653" t="str">
            <v>ca</v>
          </cell>
          <cell r="E653">
            <v>250</v>
          </cell>
          <cell r="F653">
            <v>15</v>
          </cell>
          <cell r="G653">
            <v>3.9</v>
          </cell>
          <cell r="H653">
            <v>5</v>
          </cell>
          <cell r="I653">
            <v>7329000</v>
          </cell>
          <cell r="J653">
            <v>202.5</v>
          </cell>
          <cell r="K653" t="str">
            <v>Kwh</v>
          </cell>
          <cell r="L653">
            <v>0</v>
          </cell>
          <cell r="M653" t="str">
            <v>1x4/7+1x7/7</v>
          </cell>
          <cell r="N653">
            <v>4177529.9999999995</v>
          </cell>
          <cell r="O653">
            <v>1143324</v>
          </cell>
          <cell r="P653">
            <v>1465800</v>
          </cell>
          <cell r="Q653">
            <v>181237.5</v>
          </cell>
          <cell r="R653">
            <v>12686.625000000002</v>
          </cell>
          <cell r="S653">
            <v>193924.125</v>
          </cell>
          <cell r="T653">
            <v>186206.5384615385</v>
          </cell>
          <cell r="U653">
            <v>7166784.663461538</v>
          </cell>
          <cell r="V653">
            <v>0</v>
          </cell>
        </row>
        <row r="654">
          <cell r="C654" t="str">
            <v>Máy khoan hầm tự hành, động cơ diezel - đường kính khoan:</v>
          </cell>
          <cell r="L654">
            <v>0</v>
          </cell>
          <cell r="V654">
            <v>0</v>
          </cell>
        </row>
        <row r="655">
          <cell r="A655" t="str">
            <v>MKTH-45-2cần</v>
          </cell>
          <cell r="B655">
            <v>293</v>
          </cell>
          <cell r="C655" t="str">
            <v>fi 45 (2 cần - 147Cv)</v>
          </cell>
          <cell r="D655" t="str">
            <v>ca</v>
          </cell>
          <cell r="E655">
            <v>250</v>
          </cell>
          <cell r="F655">
            <v>15</v>
          </cell>
          <cell r="G655">
            <v>3.9</v>
          </cell>
          <cell r="H655">
            <v>6</v>
          </cell>
          <cell r="I655">
            <v>7963293</v>
          </cell>
          <cell r="J655">
            <v>83.79</v>
          </cell>
          <cell r="K655" t="str">
            <v>lítdiezel</v>
          </cell>
          <cell r="L655">
            <v>4083928.2907499997</v>
          </cell>
          <cell r="M655" t="str">
            <v>2x4/7+2x7/7</v>
          </cell>
          <cell r="N655">
            <v>4539077.01</v>
          </cell>
          <cell r="O655">
            <v>1242273.7080000001</v>
          </cell>
          <cell r="P655">
            <v>1911190.3199999998</v>
          </cell>
          <cell r="Q655">
            <v>660012.15419999999</v>
          </cell>
          <cell r="R655">
            <v>33000.607710000004</v>
          </cell>
          <cell r="S655">
            <v>693012.76191</v>
          </cell>
          <cell r="T655">
            <v>372413.07692307699</v>
          </cell>
          <cell r="U655">
            <v>8757966.8768330775</v>
          </cell>
          <cell r="V655">
            <v>4083928.2907499997</v>
          </cell>
          <cell r="W655">
            <v>3721967</v>
          </cell>
        </row>
        <row r="656">
          <cell r="A656" t="str">
            <v>MKTH-45-3cần</v>
          </cell>
          <cell r="B656">
            <v>294</v>
          </cell>
          <cell r="C656" t="str">
            <v>fi 45 (3 cần - 147Cv)</v>
          </cell>
          <cell r="D656" t="str">
            <v>ca</v>
          </cell>
          <cell r="E656">
            <v>250</v>
          </cell>
          <cell r="F656">
            <v>15</v>
          </cell>
          <cell r="G656">
            <v>3.9</v>
          </cell>
          <cell r="H656">
            <v>6</v>
          </cell>
          <cell r="I656">
            <v>11606245</v>
          </cell>
          <cell r="J656">
            <v>137.69999999999999</v>
          </cell>
          <cell r="K656" t="str">
            <v>lítdiezel</v>
          </cell>
          <cell r="L656">
            <v>5934662.0602500001</v>
          </cell>
          <cell r="M656" t="str">
            <v>2x4/7+2x7/7</v>
          </cell>
          <cell r="N656">
            <v>6615559.6499999994</v>
          </cell>
          <cell r="O656">
            <v>1810574.22</v>
          </cell>
          <cell r="P656">
            <v>2785498.8</v>
          </cell>
          <cell r="Q656">
            <v>1084660.1459999999</v>
          </cell>
          <cell r="R656">
            <v>54233.007299999997</v>
          </cell>
          <cell r="S656">
            <v>1138893.1532999999</v>
          </cell>
          <cell r="T656">
            <v>372413.07692307699</v>
          </cell>
          <cell r="U656">
            <v>12722938.900223076</v>
          </cell>
          <cell r="V656">
            <v>5934662.0602500001</v>
          </cell>
          <cell r="W656">
            <v>5408669</v>
          </cell>
        </row>
        <row r="657">
          <cell r="C657" t="str">
            <v>Máy khoan néo - độ sâu khoan:</v>
          </cell>
          <cell r="L657">
            <v>0</v>
          </cell>
          <cell r="V657">
            <v>0</v>
          </cell>
        </row>
        <row r="658">
          <cell r="A658" t="str">
            <v>MKN-H3,5-80</v>
          </cell>
          <cell r="B658">
            <v>295</v>
          </cell>
          <cell r="C658" t="str">
            <v>H&lt;=3,5m (80 CV)</v>
          </cell>
          <cell r="D658" t="str">
            <v>ca</v>
          </cell>
          <cell r="E658">
            <v>250</v>
          </cell>
          <cell r="F658">
            <v>15</v>
          </cell>
          <cell r="G658">
            <v>3.9</v>
          </cell>
          <cell r="H658">
            <v>6</v>
          </cell>
          <cell r="I658">
            <v>7881909</v>
          </cell>
          <cell r="J658">
            <v>38.4</v>
          </cell>
          <cell r="K658" t="str">
            <v>lítdiezel</v>
          </cell>
          <cell r="L658">
            <v>8303937.004523077</v>
          </cell>
          <cell r="M658" t="str">
            <v>2x4/7+2x7/7</v>
          </cell>
          <cell r="N658">
            <v>4492688.13</v>
          </cell>
          <cell r="O658">
            <v>1229577.804</v>
          </cell>
          <cell r="P658">
            <v>1891658.16</v>
          </cell>
          <cell r="Q658">
            <v>302476.03199999995</v>
          </cell>
          <cell r="R658">
            <v>15123.801599999999</v>
          </cell>
          <cell r="S658">
            <v>317599.83359999995</v>
          </cell>
          <cell r="T658">
            <v>372413.07692307699</v>
          </cell>
          <cell r="U658">
            <v>8303937.004523077</v>
          </cell>
          <cell r="V658">
            <v>0</v>
          </cell>
        </row>
        <row r="659">
          <cell r="C659" t="str">
            <v>Máy khoan ngược (toàn tiết diện), đường kính khoan:</v>
          </cell>
          <cell r="L659">
            <v>0</v>
          </cell>
          <cell r="V659">
            <v>0</v>
          </cell>
        </row>
        <row r="660">
          <cell r="A660" t="str">
            <v>MKN(TTD)</v>
          </cell>
          <cell r="B660">
            <v>296</v>
          </cell>
          <cell r="C660" t="str">
            <v>fi 2,4m (250kW)</v>
          </cell>
          <cell r="D660" t="str">
            <v>ca</v>
          </cell>
          <cell r="E660">
            <v>200</v>
          </cell>
          <cell r="F660">
            <v>15</v>
          </cell>
          <cell r="G660">
            <v>3.2</v>
          </cell>
          <cell r="H660">
            <v>6</v>
          </cell>
          <cell r="I660">
            <v>25920458</v>
          </cell>
          <cell r="J660">
            <v>675</v>
          </cell>
          <cell r="K660" t="str">
            <v>Kwh</v>
          </cell>
          <cell r="L660">
            <v>31410563.831923079</v>
          </cell>
          <cell r="M660" t="str">
            <v>2x4/7+2x7/7</v>
          </cell>
          <cell r="N660">
            <v>18468326.325000003</v>
          </cell>
          <cell r="O660">
            <v>4147273.2800000007</v>
          </cell>
          <cell r="P660">
            <v>7776137.4000000004</v>
          </cell>
          <cell r="Q660">
            <v>604125</v>
          </cell>
          <cell r="R660">
            <v>42288.750000000007</v>
          </cell>
          <cell r="S660">
            <v>646413.75</v>
          </cell>
          <cell r="T660">
            <v>372413.07692307699</v>
          </cell>
          <cell r="U660">
            <v>31410563.831923079</v>
          </cell>
          <cell r="V660">
            <v>0</v>
          </cell>
        </row>
        <row r="661">
          <cell r="C661" t="str">
            <v>Tổ hợp dàn khoan leo, công suất:</v>
          </cell>
          <cell r="L661">
            <v>0</v>
          </cell>
          <cell r="V661">
            <v>0</v>
          </cell>
        </row>
        <row r="662">
          <cell r="A662" t="str">
            <v>THDKL-9KW</v>
          </cell>
          <cell r="B662">
            <v>297</v>
          </cell>
          <cell r="C662" t="str">
            <v>9,0 kW</v>
          </cell>
          <cell r="D662" t="str">
            <v>ca</v>
          </cell>
          <cell r="E662">
            <v>200</v>
          </cell>
          <cell r="F662">
            <v>20</v>
          </cell>
          <cell r="G662">
            <v>1.8</v>
          </cell>
          <cell r="H662">
            <v>6</v>
          </cell>
          <cell r="I662">
            <v>1536731</v>
          </cell>
          <cell r="J662">
            <v>16.2</v>
          </cell>
          <cell r="K662" t="str">
            <v>Kwh</v>
          </cell>
          <cell r="L662">
            <v>894313.61250000005</v>
          </cell>
          <cell r="M662" t="str">
            <v>1x4/7</v>
          </cell>
          <cell r="N662">
            <v>1459894.45</v>
          </cell>
          <cell r="O662">
            <v>138305.79</v>
          </cell>
          <cell r="P662">
            <v>461019.3</v>
          </cell>
          <cell r="Q662">
            <v>14499</v>
          </cell>
          <cell r="R662">
            <v>1014.9300000000001</v>
          </cell>
          <cell r="S662">
            <v>15513.93</v>
          </cell>
          <cell r="T662">
            <v>74675.769230769234</v>
          </cell>
          <cell r="U662">
            <v>2149409.2392307692</v>
          </cell>
          <cell r="V662">
            <v>894313.61250000005</v>
          </cell>
          <cell r="W662">
            <v>815050</v>
          </cell>
        </row>
        <row r="663">
          <cell r="C663" t="str">
            <v>Máy khoan giếng khai thác nước ngầm, khoan đập cáp-công suất:</v>
          </cell>
          <cell r="L663">
            <v>0</v>
          </cell>
          <cell r="V663">
            <v>0</v>
          </cell>
        </row>
        <row r="664">
          <cell r="A664" t="str">
            <v>MKGNN-KĐC-40KW</v>
          </cell>
          <cell r="B664">
            <v>298</v>
          </cell>
          <cell r="C664" t="str">
            <v>40 kW</v>
          </cell>
          <cell r="D664" t="str">
            <v>ca</v>
          </cell>
          <cell r="E664">
            <v>220</v>
          </cell>
          <cell r="F664">
            <v>16</v>
          </cell>
          <cell r="G664">
            <v>6.4</v>
          </cell>
          <cell r="H664">
            <v>5</v>
          </cell>
          <cell r="I664">
            <v>450000</v>
          </cell>
          <cell r="J664">
            <v>144</v>
          </cell>
          <cell r="K664" t="str">
            <v>Kwh</v>
          </cell>
          <cell r="L664">
            <v>935107.17299999995</v>
          </cell>
          <cell r="M664" t="str">
            <v>2x3/7+1x4/7</v>
          </cell>
          <cell r="N664">
            <v>310909.09090909094</v>
          </cell>
          <cell r="O664">
            <v>130909.09090909091</v>
          </cell>
          <cell r="P664">
            <v>102272.72727272728</v>
          </cell>
          <cell r="Q664">
            <v>128880</v>
          </cell>
          <cell r="R664">
            <v>9021.6</v>
          </cell>
          <cell r="S664">
            <v>137901.6</v>
          </cell>
          <cell r="T664">
            <v>206581.15384615387</v>
          </cell>
          <cell r="U664">
            <v>888573.66293706303</v>
          </cell>
          <cell r="V664">
            <v>935107.17299999995</v>
          </cell>
          <cell r="W664">
            <v>852228</v>
          </cell>
        </row>
        <row r="665">
          <cell r="A665" t="str">
            <v>MKX54CV</v>
          </cell>
          <cell r="B665">
            <v>299</v>
          </cell>
          <cell r="C665" t="str">
            <v>Máy khoan xoay CS 54CV</v>
          </cell>
          <cell r="D665" t="str">
            <v>ca</v>
          </cell>
          <cell r="E665">
            <v>220</v>
          </cell>
          <cell r="F665">
            <v>15</v>
          </cell>
          <cell r="G665">
            <v>6.5</v>
          </cell>
          <cell r="H665">
            <v>5</v>
          </cell>
          <cell r="I665">
            <v>798000</v>
          </cell>
          <cell r="J665">
            <v>19.440000000000001</v>
          </cell>
          <cell r="K665" t="str">
            <v>lítdiezel</v>
          </cell>
          <cell r="L665">
            <v>1301388.7968788813</v>
          </cell>
          <cell r="M665" t="str">
            <v>2x3/7+1x4/7</v>
          </cell>
          <cell r="N665">
            <v>516886.36363636365</v>
          </cell>
          <cell r="O665">
            <v>235772.72727272726</v>
          </cell>
          <cell r="P665">
            <v>181363.63636363635</v>
          </cell>
          <cell r="Q665">
            <v>153128.49119999999</v>
          </cell>
          <cell r="R665">
            <v>7656.4245599999995</v>
          </cell>
          <cell r="S665">
            <v>160784.91576</v>
          </cell>
          <cell r="T665">
            <v>206581.15384615387</v>
          </cell>
          <cell r="U665">
            <v>1301388.7968788813</v>
          </cell>
          <cell r="V665">
            <v>0</v>
          </cell>
        </row>
        <row r="666">
          <cell r="C666" t="str">
            <v>Máy khoan giếng khai thác nước ngầm, khoan xoay-công suất:</v>
          </cell>
          <cell r="L666">
            <v>0</v>
          </cell>
          <cell r="V666">
            <v>0</v>
          </cell>
        </row>
        <row r="667">
          <cell r="A667" t="str">
            <v>MKGNN-KX-54CV</v>
          </cell>
          <cell r="B667">
            <v>300</v>
          </cell>
          <cell r="C667" t="str">
            <v>54 CV</v>
          </cell>
          <cell r="D667" t="str">
            <v>ca</v>
          </cell>
          <cell r="E667">
            <v>220</v>
          </cell>
          <cell r="F667">
            <v>15</v>
          </cell>
          <cell r="G667">
            <v>6.5</v>
          </cell>
          <cell r="H667">
            <v>5</v>
          </cell>
          <cell r="I667">
            <v>798000</v>
          </cell>
          <cell r="J667">
            <v>19.440000000000001</v>
          </cell>
          <cell r="K667" t="str">
            <v>lítdiezel</v>
          </cell>
          <cell r="L667">
            <v>754950.79275000002</v>
          </cell>
          <cell r="M667" t="str">
            <v>2x3/7+1x4/7</v>
          </cell>
          <cell r="N667">
            <v>516886.36363636365</v>
          </cell>
          <cell r="O667">
            <v>235772.72727272726</v>
          </cell>
          <cell r="P667">
            <v>181363.63636363635</v>
          </cell>
          <cell r="Q667">
            <v>153128.49119999999</v>
          </cell>
          <cell r="R667">
            <v>7656.4245599999995</v>
          </cell>
          <cell r="S667">
            <v>160784.91576</v>
          </cell>
          <cell r="T667">
            <v>206581.15384615387</v>
          </cell>
          <cell r="U667">
            <v>1301388.7968788813</v>
          </cell>
          <cell r="V667">
            <v>754950.79275000002</v>
          </cell>
          <cell r="W667">
            <v>688039</v>
          </cell>
        </row>
        <row r="668">
          <cell r="A668" t="str">
            <v>MKGNN-KX-300CV</v>
          </cell>
          <cell r="B668">
            <v>301</v>
          </cell>
          <cell r="C668" t="str">
            <v>300CV</v>
          </cell>
          <cell r="D668" t="str">
            <v>ca</v>
          </cell>
          <cell r="E668">
            <v>220</v>
          </cell>
          <cell r="F668">
            <v>13</v>
          </cell>
          <cell r="G668">
            <v>3.9</v>
          </cell>
          <cell r="H668">
            <v>5</v>
          </cell>
          <cell r="I668">
            <v>5212500</v>
          </cell>
          <cell r="J668">
            <v>97.2</v>
          </cell>
          <cell r="K668" t="str">
            <v>lítdiezel</v>
          </cell>
          <cell r="L668">
            <v>3318729.1830000002</v>
          </cell>
          <cell r="M668" t="str">
            <v>1x6/7+1x4/7+2x3/7</v>
          </cell>
          <cell r="N668">
            <v>2926107.9545454546</v>
          </cell>
          <cell r="O668">
            <v>924034.09090909094</v>
          </cell>
          <cell r="P668">
            <v>1184659.0909090908</v>
          </cell>
          <cell r="Q668">
            <v>765642.45600000001</v>
          </cell>
          <cell r="R668">
            <v>38282.122800000005</v>
          </cell>
          <cell r="S668">
            <v>803924.57880000002</v>
          </cell>
          <cell r="T668">
            <v>276459.23076923075</v>
          </cell>
          <cell r="U668">
            <v>6115184.9459328679</v>
          </cell>
          <cell r="V668">
            <v>3318729.1830000002</v>
          </cell>
          <cell r="W668">
            <v>3024588</v>
          </cell>
        </row>
        <row r="669">
          <cell r="C669" t="str">
            <v>Thiết bị thi công móng cọc, tường Barrette</v>
          </cell>
          <cell r="L669">
            <v>0</v>
          </cell>
          <cell r="V669">
            <v>0</v>
          </cell>
        </row>
        <row r="670">
          <cell r="A670" t="str">
            <v>gau-125cv</v>
          </cell>
          <cell r="B670">
            <v>302</v>
          </cell>
          <cell r="C670" t="str">
            <v>Gầu đào 125CV</v>
          </cell>
          <cell r="D670" t="str">
            <v>ca</v>
          </cell>
          <cell r="E670">
            <v>260</v>
          </cell>
          <cell r="F670">
            <v>17</v>
          </cell>
          <cell r="G670">
            <v>5.76</v>
          </cell>
          <cell r="H670">
            <v>5</v>
          </cell>
          <cell r="I670">
            <v>220000</v>
          </cell>
          <cell r="J670">
            <v>34</v>
          </cell>
          <cell r="K670" t="str">
            <v>lítdiezel</v>
          </cell>
          <cell r="L670">
            <v>149906.29500000001</v>
          </cell>
          <cell r="N670">
            <v>136653.84615384616</v>
          </cell>
          <cell r="O670">
            <v>48738.461538461539</v>
          </cell>
          <cell r="P670">
            <v>42307.692307692305</v>
          </cell>
          <cell r="Q670">
            <v>267817.32</v>
          </cell>
          <cell r="R670">
            <v>13390.866000000002</v>
          </cell>
          <cell r="S670">
            <v>281208.18599999999</v>
          </cell>
          <cell r="U670">
            <v>508908.18599999999</v>
          </cell>
          <cell r="V670">
            <v>149906.29500000001</v>
          </cell>
          <cell r="W670">
            <v>136620</v>
          </cell>
        </row>
        <row r="671">
          <cell r="C671" t="str">
            <v>Máy khoan cọc nhồi</v>
          </cell>
          <cell r="L671">
            <v>0</v>
          </cell>
          <cell r="V671">
            <v>0</v>
          </cell>
        </row>
        <row r="672">
          <cell r="A672" t="str">
            <v>BK VRM1500/800HD</v>
          </cell>
          <cell r="B672">
            <v>303</v>
          </cell>
          <cell r="C672" t="str">
            <v>Búa khoan VRM1500/800</v>
          </cell>
          <cell r="D672" t="str">
            <v>ca</v>
          </cell>
          <cell r="E672">
            <v>280</v>
          </cell>
          <cell r="F672">
            <v>13</v>
          </cell>
          <cell r="G672">
            <v>5.4</v>
          </cell>
          <cell r="H672">
            <v>5</v>
          </cell>
          <cell r="I672">
            <v>7232504</v>
          </cell>
          <cell r="J672">
            <v>51.6</v>
          </cell>
          <cell r="K672" t="str">
            <v>lítdiezel</v>
          </cell>
          <cell r="L672">
            <v>7138703.0137499999</v>
          </cell>
          <cell r="M672" t="str">
            <v>2x3/7+1x4/7+1x6/7</v>
          </cell>
          <cell r="N672">
            <v>3190050.8714285716</v>
          </cell>
          <cell r="O672">
            <v>1394840.0571428575</v>
          </cell>
          <cell r="P672">
            <v>1291518.5714285714</v>
          </cell>
          <cell r="Q672">
            <v>406452.16800000001</v>
          </cell>
          <cell r="R672">
            <v>20322.608400000001</v>
          </cell>
          <cell r="S672">
            <v>426774.77640000003</v>
          </cell>
          <cell r="T672">
            <v>303718.84615384619</v>
          </cell>
          <cell r="U672">
            <v>6606903.1225538459</v>
          </cell>
          <cell r="V672">
            <v>7138703.0137499999</v>
          </cell>
          <cell r="W672">
            <v>6505995</v>
          </cell>
        </row>
        <row r="673">
          <cell r="A673" t="str">
            <v>BTBKN TRC-15</v>
          </cell>
          <cell r="B673">
            <v>304</v>
          </cell>
          <cell r="C673" t="str">
            <v>Bộ thiết bị khoan nhồi TRC-15</v>
          </cell>
          <cell r="D673" t="str">
            <v>ca</v>
          </cell>
          <cell r="E673">
            <v>280</v>
          </cell>
          <cell r="F673">
            <v>13</v>
          </cell>
          <cell r="G673">
            <v>5.4</v>
          </cell>
          <cell r="H673">
            <v>5</v>
          </cell>
          <cell r="I673">
            <v>13769120</v>
          </cell>
          <cell r="J673">
            <v>330</v>
          </cell>
          <cell r="K673" t="str">
            <v>Kwh điện</v>
          </cell>
          <cell r="L673">
            <v>13089739.335749999</v>
          </cell>
          <cell r="M673" t="str">
            <v>2x3/7+1x4/7+1x5/7+2x6/7</v>
          </cell>
          <cell r="N673">
            <v>6073165.4285714282</v>
          </cell>
          <cell r="O673">
            <v>2655473.1428571432</v>
          </cell>
          <cell r="P673">
            <v>2458771.4285714286</v>
          </cell>
          <cell r="Q673">
            <v>2413362.6</v>
          </cell>
          <cell r="R673">
            <v>0</v>
          </cell>
          <cell r="S673">
            <v>2413362.6</v>
          </cell>
          <cell r="T673">
            <v>486000</v>
          </cell>
          <cell r="U673">
            <v>14086772.6</v>
          </cell>
          <cell r="V673">
            <v>13089739.335749999</v>
          </cell>
          <cell r="W673">
            <v>11929587</v>
          </cell>
        </row>
        <row r="674">
          <cell r="A674" t="str">
            <v>MKCNGPS15</v>
          </cell>
          <cell r="B674">
            <v>305</v>
          </cell>
          <cell r="C674" t="str">
            <v>Máy khoan cọc nhồi GPS15</v>
          </cell>
          <cell r="D674" t="str">
            <v>ca</v>
          </cell>
          <cell r="E674">
            <v>220</v>
          </cell>
          <cell r="F674">
            <v>17</v>
          </cell>
          <cell r="G674">
            <v>9.15</v>
          </cell>
          <cell r="H674">
            <v>5</v>
          </cell>
          <cell r="I674">
            <v>1400000</v>
          </cell>
          <cell r="J674">
            <v>594</v>
          </cell>
          <cell r="K674" t="str">
            <v>Kwh điện</v>
          </cell>
          <cell r="L674">
            <v>2451864.3764999998</v>
          </cell>
          <cell r="M674" t="str">
            <v>2x3/7+1x4/7+1x6/7</v>
          </cell>
          <cell r="N674">
            <v>1027727.2727272727</v>
          </cell>
          <cell r="O674">
            <v>582272.72727272729</v>
          </cell>
          <cell r="P674">
            <v>318181.81818181818</v>
          </cell>
          <cell r="Q674">
            <v>4344052.68</v>
          </cell>
          <cell r="R674">
            <v>0</v>
          </cell>
          <cell r="S674">
            <v>4344052.68</v>
          </cell>
          <cell r="T674">
            <v>303718.84615384619</v>
          </cell>
          <cell r="U674">
            <v>6575953.3443356641</v>
          </cell>
          <cell r="V674">
            <v>2451864.3764999998</v>
          </cell>
          <cell r="W674">
            <v>2234554</v>
          </cell>
        </row>
        <row r="675">
          <cell r="A675" t="str">
            <v>MKCNQJ250</v>
          </cell>
          <cell r="B675">
            <v>306</v>
          </cell>
          <cell r="C675" t="str">
            <v>Máy khoan cọc nhồi QJ250</v>
          </cell>
          <cell r="D675" t="str">
            <v>ca</v>
          </cell>
          <cell r="E675">
            <v>280</v>
          </cell>
          <cell r="F675">
            <v>124</v>
          </cell>
          <cell r="G675">
            <v>7.8</v>
          </cell>
          <cell r="H675">
            <v>5</v>
          </cell>
          <cell r="I675">
            <v>3557000</v>
          </cell>
          <cell r="J675">
            <v>675</v>
          </cell>
          <cell r="K675" t="str">
            <v>Kwh điện</v>
          </cell>
          <cell r="L675">
            <v>3867988.3934999998</v>
          </cell>
          <cell r="M675" t="str">
            <v>2x3/7+1x4/7+1x6/7</v>
          </cell>
          <cell r="N675">
            <v>14964807.142857142</v>
          </cell>
          <cell r="O675">
            <v>990878.57142857148</v>
          </cell>
          <cell r="P675">
            <v>635178.57142857148</v>
          </cell>
          <cell r="Q675">
            <v>4936423.5</v>
          </cell>
          <cell r="R675">
            <v>0</v>
          </cell>
          <cell r="S675">
            <v>4936423.5</v>
          </cell>
          <cell r="T675">
            <v>303718.84615384619</v>
          </cell>
          <cell r="U675">
            <v>21831006.631868131</v>
          </cell>
          <cell r="V675">
            <v>3867988.3934999998</v>
          </cell>
          <cell r="W675">
            <v>3525166</v>
          </cell>
        </row>
        <row r="676">
          <cell r="A676" t="str">
            <v>MKCNVRM2000</v>
          </cell>
          <cell r="B676">
            <v>307</v>
          </cell>
          <cell r="C676" t="str">
            <v>Máy khoan cọc nhồi VRM2000</v>
          </cell>
          <cell r="D676" t="str">
            <v>ca</v>
          </cell>
          <cell r="E676">
            <v>280</v>
          </cell>
          <cell r="F676">
            <v>13</v>
          </cell>
          <cell r="G676">
            <v>5.14</v>
          </cell>
          <cell r="H676">
            <v>5</v>
          </cell>
          <cell r="I676">
            <v>10671840</v>
          </cell>
          <cell r="J676">
            <v>60</v>
          </cell>
          <cell r="K676" t="str">
            <v>lítdiezel</v>
          </cell>
          <cell r="L676">
            <v>8027614.8644999992</v>
          </cell>
          <cell r="M676" t="str">
            <v>2x3/7+1x4/7+1x6/7</v>
          </cell>
          <cell r="N676">
            <v>4707043.7142857146</v>
          </cell>
          <cell r="O676">
            <v>1959044.9142857138</v>
          </cell>
          <cell r="P676">
            <v>1905685.7142857143</v>
          </cell>
          <cell r="Q676">
            <v>472618.8</v>
          </cell>
          <cell r="R676">
            <v>23630.940000000002</v>
          </cell>
          <cell r="S676">
            <v>496249.74</v>
          </cell>
          <cell r="T676">
            <v>303718.84615384619</v>
          </cell>
          <cell r="U676">
            <v>9371742.9290109891</v>
          </cell>
          <cell r="V676">
            <v>8027614.8644999992</v>
          </cell>
          <cell r="W676">
            <v>7316122</v>
          </cell>
        </row>
        <row r="677">
          <cell r="A677" t="str">
            <v>MKCNT2W</v>
          </cell>
          <cell r="B677">
            <v>308</v>
          </cell>
          <cell r="C677" t="str">
            <v>Máy khoan cọc nhồi T2W</v>
          </cell>
          <cell r="D677" t="str">
            <v>ca</v>
          </cell>
          <cell r="J677">
            <v>176.4</v>
          </cell>
          <cell r="K677" t="str">
            <v>lítdiezel</v>
          </cell>
          <cell r="L677">
            <v>0</v>
          </cell>
          <cell r="M677" t="str">
            <v>2x3/7+1x4/7+1x6/7</v>
          </cell>
          <cell r="Q677">
            <v>1389499.2719999999</v>
          </cell>
          <cell r="R677">
            <v>69474.963600000003</v>
          </cell>
          <cell r="S677">
            <v>1458974.2355999998</v>
          </cell>
          <cell r="T677">
            <v>303718.84615384619</v>
          </cell>
          <cell r="V677">
            <v>0</v>
          </cell>
        </row>
        <row r="678">
          <cell r="C678" t="str">
            <v>Máy trộn dung dịch khoan - dung tích:</v>
          </cell>
          <cell r="L678">
            <v>0</v>
          </cell>
          <cell r="V678">
            <v>0</v>
          </cell>
        </row>
        <row r="679">
          <cell r="A679" t="str">
            <v>MTBentonitBM1000-1000 lít</v>
          </cell>
          <cell r="B679">
            <v>309</v>
          </cell>
          <cell r="C679" t="str">
            <v>Máy trộn Bentônit BM1000 lít</v>
          </cell>
          <cell r="D679" t="str">
            <v>ca</v>
          </cell>
          <cell r="J679">
            <v>41.25</v>
          </cell>
          <cell r="K679" t="str">
            <v>KWh</v>
          </cell>
          <cell r="L679">
            <v>0</v>
          </cell>
          <cell r="M679" t="str">
            <v>1x4/7</v>
          </cell>
          <cell r="Q679">
            <v>36918.75</v>
          </cell>
          <cell r="R679">
            <v>2584.3125000000005</v>
          </cell>
          <cell r="S679">
            <v>39503.0625</v>
          </cell>
          <cell r="T679">
            <v>74675.769230769234</v>
          </cell>
          <cell r="V679">
            <v>0</v>
          </cell>
        </row>
        <row r="680">
          <cell r="A680" t="str">
            <v>MT DDkhoan-250 lít</v>
          </cell>
          <cell r="B680">
            <v>310</v>
          </cell>
          <cell r="C680" t="str">
            <v>Máy trộn DD khoan 250 lít</v>
          </cell>
          <cell r="D680" t="str">
            <v>ca</v>
          </cell>
          <cell r="J680">
            <v>15</v>
          </cell>
          <cell r="K680" t="str">
            <v>KWh</v>
          </cell>
          <cell r="L680">
            <v>0</v>
          </cell>
          <cell r="M680" t="str">
            <v>1x3/7</v>
          </cell>
          <cell r="Q680">
            <v>13425</v>
          </cell>
          <cell r="R680">
            <v>939.75000000000011</v>
          </cell>
          <cell r="S680">
            <v>14364.75</v>
          </cell>
          <cell r="T680">
            <v>65952.692307692312</v>
          </cell>
          <cell r="V680">
            <v>0</v>
          </cell>
        </row>
        <row r="681">
          <cell r="A681" t="str">
            <v>MT DDkhoan-750 lít</v>
          </cell>
          <cell r="B681">
            <v>311</v>
          </cell>
          <cell r="C681" t="str">
            <v>Máy trộn DD khoan 750 lít</v>
          </cell>
          <cell r="D681" t="str">
            <v>ca</v>
          </cell>
          <cell r="E681">
            <v>280</v>
          </cell>
          <cell r="F681">
            <v>20</v>
          </cell>
          <cell r="G681">
            <v>6.4</v>
          </cell>
          <cell r="H681">
            <v>5</v>
          </cell>
          <cell r="I681">
            <v>16700</v>
          </cell>
          <cell r="J681">
            <v>12.6</v>
          </cell>
          <cell r="K681" t="str">
            <v>KWh</v>
          </cell>
          <cell r="L681">
            <v>83945.111249999987</v>
          </cell>
          <cell r="M681" t="str">
            <v>1x3/7</v>
          </cell>
          <cell r="N681">
            <v>11332.142857142857</v>
          </cell>
          <cell r="O681">
            <v>3817.1428571428573</v>
          </cell>
          <cell r="P681">
            <v>2982.1428571428573</v>
          </cell>
          <cell r="Q681">
            <v>11277</v>
          </cell>
          <cell r="R681">
            <v>789.3900000000001</v>
          </cell>
          <cell r="S681">
            <v>12066.39</v>
          </cell>
          <cell r="T681">
            <v>65952.692307692312</v>
          </cell>
          <cell r="U681">
            <v>96150.510879120877</v>
          </cell>
          <cell r="V681">
            <v>83945.111249999987</v>
          </cell>
          <cell r="W681">
            <v>76505</v>
          </cell>
        </row>
        <row r="682">
          <cell r="A682" t="str">
            <v>MT DDkhoan-1000 lít</v>
          </cell>
          <cell r="B682">
            <v>312</v>
          </cell>
          <cell r="C682" t="str">
            <v>Máy trộn DD khoan 1000 lít</v>
          </cell>
          <cell r="D682" t="str">
            <v>ca</v>
          </cell>
          <cell r="E682">
            <v>280</v>
          </cell>
          <cell r="F682">
            <v>18</v>
          </cell>
          <cell r="G682">
            <v>5.76</v>
          </cell>
          <cell r="H682">
            <v>5</v>
          </cell>
          <cell r="I682">
            <v>114660</v>
          </cell>
          <cell r="J682">
            <v>18</v>
          </cell>
          <cell r="K682" t="str">
            <v>KWh</v>
          </cell>
          <cell r="L682">
            <v>206000.16923076921</v>
          </cell>
          <cell r="M682" t="str">
            <v>1x4/7</v>
          </cell>
          <cell r="N682">
            <v>70024.5</v>
          </cell>
          <cell r="O682">
            <v>23587.200000000001</v>
          </cell>
          <cell r="P682">
            <v>20475</v>
          </cell>
          <cell r="Q682">
            <v>16110</v>
          </cell>
          <cell r="R682">
            <v>1127.7</v>
          </cell>
          <cell r="S682">
            <v>17237.7</v>
          </cell>
          <cell r="T682">
            <v>74675.769230769234</v>
          </cell>
          <cell r="U682">
            <v>206000.16923076921</v>
          </cell>
          <cell r="V682">
            <v>0</v>
          </cell>
        </row>
        <row r="683">
          <cell r="A683" t="str">
            <v>MSL Betonit BE100-100m³/h</v>
          </cell>
          <cell r="B683">
            <v>311</v>
          </cell>
          <cell r="C683" t="str">
            <v>Máy sàng lọc BetonitBE100-100m³/h</v>
          </cell>
          <cell r="D683" t="str">
            <v>ca</v>
          </cell>
          <cell r="E683">
            <v>280</v>
          </cell>
          <cell r="F683">
            <v>18</v>
          </cell>
          <cell r="G683">
            <v>5.76</v>
          </cell>
          <cell r="H683">
            <v>5</v>
          </cell>
          <cell r="I683">
            <v>228420</v>
          </cell>
          <cell r="J683">
            <v>21.12</v>
          </cell>
          <cell r="K683" t="str">
            <v>KWh</v>
          </cell>
          <cell r="L683">
            <v>338817.63299999997</v>
          </cell>
          <cell r="M683" t="str">
            <v>1x4/7</v>
          </cell>
          <cell r="Q683">
            <v>18902.400000000001</v>
          </cell>
          <cell r="R683">
            <v>1323.1680000000001</v>
          </cell>
          <cell r="S683">
            <v>20225.568000000003</v>
          </cell>
          <cell r="T683">
            <v>74675.769230769234</v>
          </cell>
          <cell r="U683">
            <v>94901.337230769233</v>
          </cell>
          <cell r="V683">
            <v>338817.63299999997</v>
          </cell>
          <cell r="W683">
            <v>308788</v>
          </cell>
        </row>
        <row r="684">
          <cell r="C684" t="str">
            <v>Máy cắm bấc thấm</v>
          </cell>
          <cell r="L684">
            <v>0</v>
          </cell>
        </row>
        <row r="685">
          <cell r="A685" t="str">
            <v>MCBT</v>
          </cell>
          <cell r="B685">
            <v>312</v>
          </cell>
          <cell r="C685" t="str">
            <v>Máy cắm bấc thấm</v>
          </cell>
          <cell r="J685">
            <v>41.25</v>
          </cell>
          <cell r="K685" t="str">
            <v>kgdiezel</v>
          </cell>
          <cell r="L685">
            <v>1083777.9645</v>
          </cell>
          <cell r="M685" t="str">
            <v>1x3/7+1x5/7</v>
          </cell>
          <cell r="T685">
            <v>2.4616666771102911</v>
          </cell>
          <cell r="U685">
            <v>2.4616666771102911</v>
          </cell>
          <cell r="V685">
            <v>1083777.9645</v>
          </cell>
          <cell r="W685">
            <v>987722</v>
          </cell>
        </row>
        <row r="686">
          <cell r="A686" t="str">
            <v>MBV-200</v>
          </cell>
          <cell r="B686">
            <v>313</v>
          </cell>
          <cell r="C686" t="str">
            <v>Máy bơm 200m3/h</v>
          </cell>
          <cell r="L686">
            <v>0</v>
          </cell>
          <cell r="V686">
            <v>0</v>
          </cell>
        </row>
        <row r="687">
          <cell r="C687" t="str">
            <v>Búa diezel, tự hành, bánh xích - trọng lượng đầu búa:</v>
          </cell>
          <cell r="L687">
            <v>0</v>
          </cell>
        </row>
        <row r="688">
          <cell r="A688" t="str">
            <v>BTHBX0,6T</v>
          </cell>
          <cell r="B688">
            <v>314</v>
          </cell>
          <cell r="C688" t="str">
            <v>Búa diezel tự hành bánh xích 0,6T</v>
          </cell>
          <cell r="D688" t="str">
            <v>ca</v>
          </cell>
          <cell r="E688">
            <v>220</v>
          </cell>
          <cell r="F688">
            <v>17</v>
          </cell>
          <cell r="G688">
            <v>4.74</v>
          </cell>
          <cell r="H688">
            <v>5</v>
          </cell>
          <cell r="I688">
            <v>553000</v>
          </cell>
          <cell r="J688">
            <v>45</v>
          </cell>
          <cell r="K688" t="str">
            <v>lítdiezel</v>
          </cell>
          <cell r="L688">
            <v>0</v>
          </cell>
          <cell r="M688" t="str">
            <v>1x2/7+1x4/7+1x5/7</v>
          </cell>
          <cell r="N688">
            <v>405952.27272727271</v>
          </cell>
          <cell r="O688">
            <v>119146.36363636365</v>
          </cell>
          <cell r="P688">
            <v>125681.81818181818</v>
          </cell>
          <cell r="Q688">
            <v>354464.1</v>
          </cell>
          <cell r="R688">
            <v>17723.204999999998</v>
          </cell>
          <cell r="S688">
            <v>372187.30499999999</v>
          </cell>
          <cell r="T688">
            <v>218139.23076923078</v>
          </cell>
          <cell r="U688">
            <v>1241106.9903146853</v>
          </cell>
          <cell r="V688">
            <v>0</v>
          </cell>
        </row>
        <row r="689">
          <cell r="A689" t="str">
            <v>BTHBX1,2T</v>
          </cell>
          <cell r="B689">
            <v>315</v>
          </cell>
          <cell r="C689" t="str">
            <v>Búa diezel tự hành bánh xích 1,2T</v>
          </cell>
          <cell r="D689" t="str">
            <v>ca</v>
          </cell>
          <cell r="E689">
            <v>220</v>
          </cell>
          <cell r="F689">
            <v>17</v>
          </cell>
          <cell r="G689">
            <v>4.4000000000000004</v>
          </cell>
          <cell r="H689">
            <v>5</v>
          </cell>
          <cell r="I689">
            <v>727400</v>
          </cell>
          <cell r="J689">
            <v>56.4</v>
          </cell>
          <cell r="K689" t="str">
            <v>lítdiezel</v>
          </cell>
          <cell r="L689">
            <v>0</v>
          </cell>
          <cell r="M689" t="str">
            <v>1x2/7+1x4/7+1x5/7</v>
          </cell>
          <cell r="N689">
            <v>533977.72727272729</v>
          </cell>
          <cell r="O689">
            <v>145480.00000000003</v>
          </cell>
          <cell r="P689">
            <v>165318.18181818182</v>
          </cell>
          <cell r="Q689">
            <v>444261.67199999996</v>
          </cell>
          <cell r="R689">
            <v>22213.083599999998</v>
          </cell>
          <cell r="S689">
            <v>466474.75559999997</v>
          </cell>
          <cell r="T689">
            <v>218139.23076923078</v>
          </cell>
          <cell r="U689">
            <v>1529389.89546014</v>
          </cell>
          <cell r="V689">
            <v>0</v>
          </cell>
        </row>
        <row r="690">
          <cell r="A690" t="str">
            <v>BTHBX1,8T</v>
          </cell>
          <cell r="B690">
            <v>316</v>
          </cell>
          <cell r="C690" t="str">
            <v>Búa diezel tự hành bánh xích 1,8T</v>
          </cell>
          <cell r="D690" t="str">
            <v>ca</v>
          </cell>
          <cell r="E690">
            <v>220</v>
          </cell>
          <cell r="F690">
            <v>17</v>
          </cell>
          <cell r="G690">
            <v>4.4000000000000004</v>
          </cell>
          <cell r="H690">
            <v>5</v>
          </cell>
          <cell r="I690">
            <v>810700</v>
          </cell>
          <cell r="J690">
            <v>58.5</v>
          </cell>
          <cell r="K690" t="str">
            <v>lítdiezel</v>
          </cell>
          <cell r="L690">
            <v>1556661.9915</v>
          </cell>
          <cell r="M690" t="str">
            <v>1x2/7+1x4/7+1x6/7</v>
          </cell>
          <cell r="N690">
            <v>595127.5</v>
          </cell>
          <cell r="O690">
            <v>162140</v>
          </cell>
          <cell r="P690">
            <v>184250</v>
          </cell>
          <cell r="Q690">
            <v>460803.32999999996</v>
          </cell>
          <cell r="R690">
            <v>23040.166499999999</v>
          </cell>
          <cell r="S690">
            <v>483843.49649999995</v>
          </cell>
          <cell r="T690">
            <v>230133.46153846156</v>
          </cell>
          <cell r="U690">
            <v>1655494.4580384614</v>
          </cell>
          <cell r="V690">
            <v>1556661.9915</v>
          </cell>
          <cell r="W690">
            <v>1418694</v>
          </cell>
        </row>
        <row r="691">
          <cell r="A691" t="str">
            <v>BTHBX3,5T</v>
          </cell>
          <cell r="B691">
            <v>317</v>
          </cell>
          <cell r="C691" t="str">
            <v>Búa diezel tự hành bánh xích 3,5T</v>
          </cell>
          <cell r="D691" t="str">
            <v>ca</v>
          </cell>
          <cell r="E691">
            <v>220</v>
          </cell>
          <cell r="F691">
            <v>16</v>
          </cell>
          <cell r="G691">
            <v>3.88</v>
          </cell>
          <cell r="H691">
            <v>5</v>
          </cell>
          <cell r="I691">
            <v>1630000</v>
          </cell>
          <cell r="J691">
            <v>61.5</v>
          </cell>
          <cell r="K691" t="str">
            <v>lítdiezel</v>
          </cell>
          <cell r="L691">
            <v>0</v>
          </cell>
          <cell r="M691" t="str">
            <v>2x2/7+1x4/7+1x6/7</v>
          </cell>
          <cell r="N691">
            <v>1126181.8181818184</v>
          </cell>
          <cell r="O691">
            <v>287472.72727272729</v>
          </cell>
          <cell r="P691">
            <v>370454.54545454547</v>
          </cell>
          <cell r="Q691">
            <v>484434.26999999996</v>
          </cell>
          <cell r="R691">
            <v>24221.713499999998</v>
          </cell>
          <cell r="S691">
            <v>508655.98349999997</v>
          </cell>
          <cell r="T691">
            <v>288453.46153846156</v>
          </cell>
          <cell r="U691">
            <v>2581218.5359475524</v>
          </cell>
          <cell r="V691">
            <v>0</v>
          </cell>
        </row>
        <row r="692">
          <cell r="A692" t="str">
            <v>BTHBX4,5T</v>
          </cell>
          <cell r="B692">
            <v>318</v>
          </cell>
          <cell r="C692" t="str">
            <v>Búa diezel tự hành bánh xích 4,5T</v>
          </cell>
          <cell r="D692" t="str">
            <v>ca</v>
          </cell>
          <cell r="E692">
            <v>220</v>
          </cell>
          <cell r="F692">
            <v>16</v>
          </cell>
          <cell r="G692">
            <v>3.88</v>
          </cell>
          <cell r="H692">
            <v>5</v>
          </cell>
          <cell r="I692">
            <v>1905000</v>
          </cell>
          <cell r="J692">
            <v>64.5</v>
          </cell>
          <cell r="K692" t="str">
            <v>lítdiezel</v>
          </cell>
          <cell r="L692">
            <v>0</v>
          </cell>
          <cell r="M692" t="str">
            <v>2x2/7+1x4/7+1x6/7</v>
          </cell>
          <cell r="N692">
            <v>1316181.8181818184</v>
          </cell>
          <cell r="O692">
            <v>335972.72727272729</v>
          </cell>
          <cell r="P692">
            <v>432954.54545454547</v>
          </cell>
          <cell r="Q692">
            <v>508065.20999999996</v>
          </cell>
          <cell r="R692">
            <v>25403.2605</v>
          </cell>
          <cell r="S692">
            <v>533468.47049999994</v>
          </cell>
          <cell r="T692">
            <v>288453.46153846156</v>
          </cell>
          <cell r="U692">
            <v>2907031.0229475526</v>
          </cell>
          <cell r="V692">
            <v>0</v>
          </cell>
        </row>
        <row r="693">
          <cell r="C693" t="str">
            <v>Búa diezel, chạy trên ray - trọng lượng đầu búa:</v>
          </cell>
          <cell r="L693">
            <v>0</v>
          </cell>
        </row>
        <row r="694">
          <cell r="A694" t="str">
            <v>BCTR1,2T</v>
          </cell>
          <cell r="B694">
            <v>319</v>
          </cell>
          <cell r="C694" t="str">
            <v>Búa diezel chạy trên ray 1,2T</v>
          </cell>
          <cell r="D694" t="str">
            <v>ca</v>
          </cell>
          <cell r="E694">
            <v>220</v>
          </cell>
          <cell r="F694">
            <v>16</v>
          </cell>
          <cell r="G694">
            <v>3.88</v>
          </cell>
          <cell r="H694">
            <v>5</v>
          </cell>
          <cell r="I694">
            <v>432100</v>
          </cell>
          <cell r="J694">
            <v>24</v>
          </cell>
          <cell r="K694" t="str">
            <v>lítdiezel</v>
          </cell>
          <cell r="L694">
            <v>952851.89999999991</v>
          </cell>
          <cell r="M694" t="str">
            <v>1x2/7+1x3/7+1x4/7</v>
          </cell>
          <cell r="N694">
            <v>298541.81818181812</v>
          </cell>
          <cell r="O694">
            <v>76206.727272727279</v>
          </cell>
          <cell r="P694">
            <v>98204.545454545456</v>
          </cell>
          <cell r="Q694">
            <v>189047.52</v>
          </cell>
          <cell r="R694">
            <v>9452.3760000000002</v>
          </cell>
          <cell r="S694">
            <v>212021.91399999996</v>
          </cell>
          <cell r="T694">
            <v>198948.46153846156</v>
          </cell>
          <cell r="U694">
            <v>883923.46644755243</v>
          </cell>
          <cell r="V694">
            <v>952851.89999999991</v>
          </cell>
          <cell r="W694">
            <v>868400</v>
          </cell>
        </row>
        <row r="695">
          <cell r="J695">
            <v>14.12</v>
          </cell>
          <cell r="K695" t="str">
            <v>Kwh</v>
          </cell>
          <cell r="L695">
            <v>0</v>
          </cell>
          <cell r="Q695">
            <v>12637.4</v>
          </cell>
          <cell r="R695">
            <v>884.61800000000005</v>
          </cell>
          <cell r="U695">
            <v>0</v>
          </cell>
          <cell r="V695">
            <v>0</v>
          </cell>
        </row>
        <row r="696">
          <cell r="A696" t="str">
            <v>BCTR1,8T</v>
          </cell>
          <cell r="B696">
            <v>320</v>
          </cell>
          <cell r="C696" t="str">
            <v>Búa diezel chạy trên ray 1,8T</v>
          </cell>
          <cell r="D696" t="str">
            <v>ca</v>
          </cell>
          <cell r="E696">
            <v>220</v>
          </cell>
          <cell r="F696">
            <v>16</v>
          </cell>
          <cell r="G696">
            <v>3.88</v>
          </cell>
          <cell r="H696">
            <v>5</v>
          </cell>
          <cell r="I696">
            <v>635625</v>
          </cell>
          <cell r="J696">
            <v>30</v>
          </cell>
          <cell r="K696" t="str">
            <v>lítdiezel</v>
          </cell>
          <cell r="L696">
            <v>1233765.456</v>
          </cell>
          <cell r="M696" t="str">
            <v>1x2/7+1x3/7+1x5/7</v>
          </cell>
          <cell r="N696">
            <v>439159.09090909094</v>
          </cell>
          <cell r="O696">
            <v>112101.13636363637</v>
          </cell>
          <cell r="P696">
            <v>144460.22727272726</v>
          </cell>
          <cell r="Q696">
            <v>236309.4</v>
          </cell>
          <cell r="R696">
            <v>11815.470000000001</v>
          </cell>
          <cell r="S696">
            <v>261646.88799999998</v>
          </cell>
          <cell r="T696">
            <v>209416.15384615384</v>
          </cell>
          <cell r="U696">
            <v>1166783.4963916084</v>
          </cell>
          <cell r="V696">
            <v>1233765.456</v>
          </cell>
          <cell r="W696">
            <v>1124416</v>
          </cell>
        </row>
        <row r="697">
          <cell r="J697">
            <v>14.12</v>
          </cell>
          <cell r="K697" t="str">
            <v>Kwh</v>
          </cell>
          <cell r="L697">
            <v>0</v>
          </cell>
          <cell r="Q697">
            <v>12637.4</v>
          </cell>
          <cell r="R697">
            <v>884.61800000000005</v>
          </cell>
          <cell r="V697">
            <v>0</v>
          </cell>
        </row>
        <row r="698">
          <cell r="A698" t="str">
            <v>BCTR2,2T</v>
          </cell>
          <cell r="B698">
            <v>321</v>
          </cell>
          <cell r="C698" t="str">
            <v>Búa diezel chạy trên ray 2,2T</v>
          </cell>
          <cell r="D698" t="str">
            <v>ca</v>
          </cell>
          <cell r="E698">
            <v>220</v>
          </cell>
          <cell r="F698">
            <v>14</v>
          </cell>
          <cell r="G698">
            <v>3.52</v>
          </cell>
          <cell r="H698">
            <v>5</v>
          </cell>
          <cell r="I698">
            <v>782115</v>
          </cell>
          <cell r="J698">
            <v>33</v>
          </cell>
          <cell r="K698" t="str">
            <v>lítdiezel</v>
          </cell>
          <cell r="L698">
            <v>0</v>
          </cell>
          <cell r="M698" t="str">
            <v>1x2/7+1x3/7+1x5/7</v>
          </cell>
          <cell r="N698">
            <v>472824.06818181823</v>
          </cell>
          <cell r="O698">
            <v>125138.4</v>
          </cell>
          <cell r="P698">
            <v>177753.40909090909</v>
          </cell>
          <cell r="Q698">
            <v>259940.34</v>
          </cell>
          <cell r="R698">
            <v>12997.017</v>
          </cell>
          <cell r="S698">
            <v>286459.37500000006</v>
          </cell>
          <cell r="T698">
            <v>209416.15384615384</v>
          </cell>
          <cell r="U698">
            <v>1271591.4061188812</v>
          </cell>
          <cell r="V698">
            <v>0</v>
          </cell>
        </row>
        <row r="699">
          <cell r="J699">
            <v>14.12</v>
          </cell>
          <cell r="K699" t="str">
            <v>Kwh</v>
          </cell>
          <cell r="L699">
            <v>0</v>
          </cell>
          <cell r="Q699">
            <v>12637.4</v>
          </cell>
          <cell r="R699">
            <v>884.61800000000005</v>
          </cell>
          <cell r="V699">
            <v>0</v>
          </cell>
        </row>
        <row r="700">
          <cell r="A700" t="str">
            <v>BCTR2,5T</v>
          </cell>
          <cell r="B700">
            <v>322</v>
          </cell>
          <cell r="C700" t="str">
            <v>Búa diezel chạy trên ray 2,5T</v>
          </cell>
          <cell r="D700" t="str">
            <v>ca</v>
          </cell>
          <cell r="E700">
            <v>220</v>
          </cell>
          <cell r="F700">
            <v>14</v>
          </cell>
          <cell r="G700">
            <v>3.52</v>
          </cell>
          <cell r="H700">
            <v>5</v>
          </cell>
          <cell r="I700">
            <v>841720</v>
          </cell>
          <cell r="J700">
            <v>36</v>
          </cell>
          <cell r="K700" t="str">
            <v>lítdiezel</v>
          </cell>
          <cell r="L700">
            <v>1574068.7655</v>
          </cell>
          <cell r="M700" t="str">
            <v>2x2/7+1x3/7+1x6/7</v>
          </cell>
          <cell r="N700">
            <v>508858.00000000006</v>
          </cell>
          <cell r="O700">
            <v>134675.20000000001</v>
          </cell>
          <cell r="P700">
            <v>191300</v>
          </cell>
          <cell r="Q700">
            <v>283571.27999999997</v>
          </cell>
          <cell r="R700">
            <v>14178.563999999998</v>
          </cell>
          <cell r="S700">
            <v>322093.30700000003</v>
          </cell>
          <cell r="T700">
            <v>279730.38461538462</v>
          </cell>
          <cell r="U700">
            <v>1436656.8916153847</v>
          </cell>
          <cell r="V700">
            <v>1574068.7655</v>
          </cell>
          <cell r="W700">
            <v>1434558</v>
          </cell>
        </row>
        <row r="701">
          <cell r="J701">
            <v>25.42</v>
          </cell>
          <cell r="K701" t="str">
            <v>Kwh</v>
          </cell>
          <cell r="L701">
            <v>0</v>
          </cell>
          <cell r="Q701">
            <v>22750.9</v>
          </cell>
          <cell r="R701">
            <v>1592.5630000000003</v>
          </cell>
          <cell r="V701">
            <v>0</v>
          </cell>
        </row>
        <row r="702">
          <cell r="A702" t="str">
            <v>BCTR3,5T</v>
          </cell>
          <cell r="B702">
            <v>323</v>
          </cell>
          <cell r="C702" t="str">
            <v>Búa diezel chạy trên ray 3,5T</v>
          </cell>
          <cell r="D702" t="str">
            <v>ca</v>
          </cell>
          <cell r="E702">
            <v>220</v>
          </cell>
          <cell r="F702">
            <v>14</v>
          </cell>
          <cell r="G702">
            <v>3.52</v>
          </cell>
          <cell r="H702">
            <v>5</v>
          </cell>
          <cell r="I702">
            <v>948200</v>
          </cell>
          <cell r="J702">
            <v>48</v>
          </cell>
          <cell r="K702" t="str">
            <v>lítdiezel</v>
          </cell>
          <cell r="L702">
            <v>1780341.8902499999</v>
          </cell>
          <cell r="M702" t="str">
            <v>2x2/7+1x3/7+1x6/7</v>
          </cell>
          <cell r="N702">
            <v>573230</v>
          </cell>
          <cell r="O702">
            <v>151712</v>
          </cell>
          <cell r="P702">
            <v>215500</v>
          </cell>
          <cell r="Q702">
            <v>378095.04</v>
          </cell>
          <cell r="R702">
            <v>18904.752</v>
          </cell>
          <cell r="S702">
            <v>421343.255</v>
          </cell>
          <cell r="T702">
            <v>279730.38461538462</v>
          </cell>
          <cell r="U702">
            <v>1641515.6396153844</v>
          </cell>
          <cell r="V702">
            <v>1780341.8902499999</v>
          </cell>
          <cell r="W702">
            <v>1622549</v>
          </cell>
        </row>
        <row r="703">
          <cell r="J703">
            <v>25.42</v>
          </cell>
          <cell r="K703" t="str">
            <v>Kwh</v>
          </cell>
          <cell r="L703">
            <v>0</v>
          </cell>
          <cell r="Q703">
            <v>22750.9</v>
          </cell>
          <cell r="R703">
            <v>1592.5630000000003</v>
          </cell>
          <cell r="V703">
            <v>0</v>
          </cell>
        </row>
        <row r="704">
          <cell r="A704" t="str">
            <v>BCTR4,5T</v>
          </cell>
          <cell r="B704">
            <v>324</v>
          </cell>
          <cell r="C704" t="str">
            <v>Búa diezel chạy trên ray 4,5T</v>
          </cell>
          <cell r="D704" t="str">
            <v>ca</v>
          </cell>
          <cell r="E704">
            <v>220</v>
          </cell>
          <cell r="F704">
            <v>14</v>
          </cell>
          <cell r="G704">
            <v>3.52</v>
          </cell>
          <cell r="H704">
            <v>5</v>
          </cell>
          <cell r="I704">
            <v>1171027</v>
          </cell>
          <cell r="J704">
            <v>63</v>
          </cell>
          <cell r="K704" t="str">
            <v>lítdiezel</v>
          </cell>
          <cell r="L704">
            <v>0</v>
          </cell>
          <cell r="M704" t="str">
            <v>2x2/7+1x3/7+1x6/7</v>
          </cell>
          <cell r="N704">
            <v>707939.05</v>
          </cell>
          <cell r="O704">
            <v>187364.32000000004</v>
          </cell>
          <cell r="P704">
            <v>266142.50000000006</v>
          </cell>
          <cell r="Q704">
            <v>496249.74</v>
          </cell>
          <cell r="R704">
            <v>24812.487000000001</v>
          </cell>
          <cell r="S704">
            <v>553382.91449999996</v>
          </cell>
          <cell r="T704">
            <v>279730.38461538462</v>
          </cell>
          <cell r="U704">
            <v>1994559.1691153846</v>
          </cell>
          <cell r="V704">
            <v>0</v>
          </cell>
        </row>
        <row r="705">
          <cell r="J705">
            <v>33.75</v>
          </cell>
          <cell r="K705" t="str">
            <v>Kwh</v>
          </cell>
          <cell r="L705">
            <v>0</v>
          </cell>
          <cell r="Q705">
            <v>30206.25</v>
          </cell>
          <cell r="R705">
            <v>2114.4375</v>
          </cell>
          <cell r="V705">
            <v>0</v>
          </cell>
        </row>
        <row r="706">
          <cell r="A706" t="str">
            <v>BCTR5,5T</v>
          </cell>
          <cell r="B706">
            <v>325</v>
          </cell>
          <cell r="C706" t="str">
            <v>Búa diezel chạy trên ray 5,5T</v>
          </cell>
          <cell r="D706" t="str">
            <v>ca</v>
          </cell>
          <cell r="E706">
            <v>220</v>
          </cell>
          <cell r="F706">
            <v>14</v>
          </cell>
          <cell r="G706">
            <v>3.52</v>
          </cell>
          <cell r="H706">
            <v>5</v>
          </cell>
          <cell r="I706">
            <v>1396225</v>
          </cell>
          <cell r="J706">
            <v>78</v>
          </cell>
          <cell r="K706" t="str">
            <v>lítdiezel</v>
          </cell>
          <cell r="L706">
            <v>0</v>
          </cell>
          <cell r="M706" t="str">
            <v>2x2/7+1x3/7+1x6/7</v>
          </cell>
          <cell r="N706">
            <v>844081.47727272741</v>
          </cell>
          <cell r="O706">
            <v>223396</v>
          </cell>
          <cell r="P706">
            <v>317323.86363636365</v>
          </cell>
          <cell r="Q706">
            <v>614404.43999999994</v>
          </cell>
          <cell r="R706">
            <v>30720.221999999998</v>
          </cell>
          <cell r="S706">
            <v>677445.34949999989</v>
          </cell>
          <cell r="T706">
            <v>279730.38461538462</v>
          </cell>
          <cell r="U706">
            <v>2341977.0750244758</v>
          </cell>
          <cell r="V706">
            <v>0</v>
          </cell>
        </row>
        <row r="707">
          <cell r="J707">
            <v>33.75</v>
          </cell>
          <cell r="K707" t="str">
            <v>Kwh</v>
          </cell>
          <cell r="L707">
            <v>0</v>
          </cell>
          <cell r="Q707">
            <v>30206.25</v>
          </cell>
          <cell r="R707">
            <v>2114.4375</v>
          </cell>
          <cell r="V707">
            <v>0</v>
          </cell>
        </row>
        <row r="708">
          <cell r="C708" t="str">
            <v>Búa rung cọc cát, tự hành, bánh xích - công suất:</v>
          </cell>
          <cell r="L708">
            <v>0</v>
          </cell>
          <cell r="V708">
            <v>0</v>
          </cell>
        </row>
        <row r="709">
          <cell r="A709" t="str">
            <v>BRCCTHBX60KW</v>
          </cell>
          <cell r="B709">
            <v>326</v>
          </cell>
          <cell r="C709" t="str">
            <v>Búa rung cọc cát tự hành, bánh xích 60Kw</v>
          </cell>
          <cell r="D709" t="str">
            <v>ca</v>
          </cell>
          <cell r="E709">
            <v>220</v>
          </cell>
          <cell r="F709">
            <v>16</v>
          </cell>
          <cell r="G709">
            <v>4.8</v>
          </cell>
          <cell r="H709">
            <v>5</v>
          </cell>
          <cell r="I709">
            <v>625342</v>
          </cell>
          <cell r="J709">
            <v>39.6</v>
          </cell>
          <cell r="K709" t="str">
            <v>lítdiezel</v>
          </cell>
          <cell r="L709">
            <v>1521259.22025</v>
          </cell>
          <cell r="M709" t="str">
            <v>1x3/7+1x5/7+1x6/7</v>
          </cell>
          <cell r="N709">
            <v>432054.47272727278</v>
          </cell>
          <cell r="O709">
            <v>136438.25454545455</v>
          </cell>
          <cell r="P709">
            <v>142123.18181818182</v>
          </cell>
          <cell r="Q709">
            <v>311928.408</v>
          </cell>
          <cell r="R709">
            <v>15596.420400000001</v>
          </cell>
          <cell r="S709">
            <v>327524.8284</v>
          </cell>
          <cell r="T709">
            <v>248233.84615384616</v>
          </cell>
          <cell r="U709">
            <v>1286374.5836447554</v>
          </cell>
          <cell r="V709">
            <v>1521259.22025</v>
          </cell>
          <cell r="W709">
            <v>1386429</v>
          </cell>
        </row>
        <row r="710">
          <cell r="C710" t="str">
            <v>Búa rung - công suất:</v>
          </cell>
          <cell r="L710">
            <v>0</v>
          </cell>
          <cell r="V710">
            <v>0</v>
          </cell>
        </row>
        <row r="711">
          <cell r="A711" t="str">
            <v>BR40Kw</v>
          </cell>
          <cell r="B711">
            <v>327</v>
          </cell>
          <cell r="C711" t="str">
            <v>Búa rung 40Kw</v>
          </cell>
          <cell r="D711" t="str">
            <v>ca</v>
          </cell>
          <cell r="E711">
            <v>200</v>
          </cell>
          <cell r="F711">
            <v>17</v>
          </cell>
          <cell r="G711">
            <v>3.81</v>
          </cell>
          <cell r="H711">
            <v>5</v>
          </cell>
          <cell r="I711">
            <v>82110</v>
          </cell>
          <cell r="J711">
            <v>108</v>
          </cell>
          <cell r="K711" t="str">
            <v>Kwh</v>
          </cell>
          <cell r="L711">
            <v>460447.79550000001</v>
          </cell>
          <cell r="M711" t="str">
            <v>1x3/7+1x4/7</v>
          </cell>
          <cell r="N711">
            <v>66303.824999999997</v>
          </cell>
          <cell r="O711">
            <v>15641.955</v>
          </cell>
          <cell r="P711">
            <v>20527.5</v>
          </cell>
          <cell r="Q711">
            <v>96660</v>
          </cell>
          <cell r="R711">
            <v>6766.2000000000007</v>
          </cell>
          <cell r="S711">
            <v>103426.2</v>
          </cell>
          <cell r="T711">
            <v>140628.46153846156</v>
          </cell>
          <cell r="U711">
            <v>346527.94153846154</v>
          </cell>
          <cell r="V711">
            <v>460447.79550000001</v>
          </cell>
          <cell r="W711">
            <v>419638</v>
          </cell>
        </row>
        <row r="712">
          <cell r="A712" t="str">
            <v>BR50Kw</v>
          </cell>
          <cell r="B712">
            <v>328</v>
          </cell>
          <cell r="C712" t="str">
            <v>Búa rung 50Kw</v>
          </cell>
          <cell r="D712" t="str">
            <v>ca</v>
          </cell>
          <cell r="E712">
            <v>200</v>
          </cell>
          <cell r="F712">
            <v>17</v>
          </cell>
          <cell r="G712">
            <v>3.81</v>
          </cell>
          <cell r="H712">
            <v>5</v>
          </cell>
          <cell r="I712">
            <v>100100</v>
          </cell>
          <cell r="J712">
            <v>135</v>
          </cell>
          <cell r="K712" t="str">
            <v>Kwh</v>
          </cell>
          <cell r="L712">
            <v>0</v>
          </cell>
          <cell r="M712" t="str">
            <v>1x3/7+1x4/7</v>
          </cell>
          <cell r="N712">
            <v>80830.750000000015</v>
          </cell>
          <cell r="O712">
            <v>19069.050000000003</v>
          </cell>
          <cell r="P712">
            <v>25025</v>
          </cell>
          <cell r="Q712">
            <v>120825</v>
          </cell>
          <cell r="R712">
            <v>8457.75</v>
          </cell>
          <cell r="S712">
            <v>129282.75</v>
          </cell>
          <cell r="T712">
            <v>140628.46153846156</v>
          </cell>
          <cell r="U712">
            <v>394836.01153846155</v>
          </cell>
          <cell r="V712">
            <v>0</v>
          </cell>
        </row>
        <row r="713">
          <cell r="A713" t="str">
            <v>BR170Kw</v>
          </cell>
          <cell r="B713">
            <v>329</v>
          </cell>
          <cell r="C713" t="str">
            <v>Búa rung 170Kw</v>
          </cell>
          <cell r="D713" t="str">
            <v>ca</v>
          </cell>
          <cell r="E713">
            <v>200</v>
          </cell>
          <cell r="F713">
            <v>17</v>
          </cell>
          <cell r="G713">
            <v>2.64</v>
          </cell>
          <cell r="H713">
            <v>5</v>
          </cell>
          <cell r="I713">
            <v>226380</v>
          </cell>
          <cell r="J713">
            <v>357</v>
          </cell>
          <cell r="K713" t="str">
            <v>Kwh</v>
          </cell>
          <cell r="L713">
            <v>1151570.4585000002</v>
          </cell>
          <cell r="M713" t="str">
            <v>1x3/7+1x4/7</v>
          </cell>
          <cell r="N713">
            <v>182801.85</v>
          </cell>
          <cell r="O713">
            <v>29882.16</v>
          </cell>
          <cell r="P713">
            <v>56595</v>
          </cell>
          <cell r="Q713">
            <v>319515</v>
          </cell>
          <cell r="R713">
            <v>22366.050000000003</v>
          </cell>
          <cell r="S713">
            <v>341881.05</v>
          </cell>
          <cell r="T713">
            <v>140628.46153846156</v>
          </cell>
          <cell r="U713">
            <v>751788.52153846156</v>
          </cell>
          <cell r="V713">
            <v>1151570.4585000002</v>
          </cell>
          <cell r="W713">
            <v>1049506</v>
          </cell>
        </row>
        <row r="714">
          <cell r="C714" t="str">
            <v>Búa đóng cọc nổi (cả sà lan và máy phụ trợ) - trọng lượng búa:</v>
          </cell>
          <cell r="L714">
            <v>0</v>
          </cell>
          <cell r="V714">
            <v>0</v>
          </cell>
        </row>
        <row r="715">
          <cell r="A715" t="str">
            <v>BĐCN2,5T</v>
          </cell>
          <cell r="B715">
            <v>330</v>
          </cell>
          <cell r="C715" t="str">
            <v>Búa đóng cọc nổi &lt;= 2,5T</v>
          </cell>
          <cell r="D715" t="str">
            <v>ca</v>
          </cell>
          <cell r="J715">
            <v>72.41379310344827</v>
          </cell>
          <cell r="K715" t="str">
            <v>lítdiezel</v>
          </cell>
          <cell r="L715">
            <v>0</v>
          </cell>
          <cell r="M715" t="str">
            <v>2x2/7+1x4/7+1x5/7</v>
          </cell>
          <cell r="Q715">
            <v>570401.99999999988</v>
          </cell>
          <cell r="R715">
            <v>28520.099999999995</v>
          </cell>
          <cell r="S715">
            <v>598922.09999999986</v>
          </cell>
          <cell r="T715">
            <v>393099.23076923075</v>
          </cell>
          <cell r="U715">
            <v>992021.33076923061</v>
          </cell>
          <cell r="V715">
            <v>0</v>
          </cell>
        </row>
        <row r="716">
          <cell r="A716" t="str">
            <v>BĐCN3,5T</v>
          </cell>
          <cell r="B716">
            <v>331</v>
          </cell>
          <cell r="C716" t="str">
            <v>Búa đóng cọc nổi &lt;= 3,5T</v>
          </cell>
          <cell r="D716" t="str">
            <v>ca</v>
          </cell>
          <cell r="E716">
            <v>200</v>
          </cell>
          <cell r="F716">
            <v>14</v>
          </cell>
          <cell r="G716">
            <v>5.9</v>
          </cell>
          <cell r="H716">
            <v>6</v>
          </cell>
          <cell r="I716">
            <v>2110844</v>
          </cell>
          <cell r="J716">
            <v>51.87</v>
          </cell>
          <cell r="K716" t="str">
            <v>lítdiezel</v>
          </cell>
          <cell r="L716">
            <v>3478609.4804999996</v>
          </cell>
          <cell r="M716" t="str">
            <v>T.ph2.1/2 + 3 thợ máy (2x2/4 + 1x3/4) + 1thợ điện 2/4 + 1 thuỷ thủ 2/4</v>
          </cell>
          <cell r="N716">
            <v>1403711.2600000002</v>
          </cell>
          <cell r="O716">
            <v>622698.98</v>
          </cell>
          <cell r="P716">
            <v>633253.19999999995</v>
          </cell>
          <cell r="Q716">
            <v>408578.95259999996</v>
          </cell>
          <cell r="R716">
            <v>20428.947629999999</v>
          </cell>
          <cell r="S716">
            <v>429007.90022999997</v>
          </cell>
          <cell r="T716">
            <v>493632.69230769225</v>
          </cell>
          <cell r="U716">
            <v>3582304.0325376922</v>
          </cell>
          <cell r="V716">
            <v>3478609.4804999996</v>
          </cell>
          <cell r="W716">
            <v>3170298</v>
          </cell>
        </row>
        <row r="717">
          <cell r="A717" t="str">
            <v>TĐCC96</v>
          </cell>
          <cell r="B717">
            <v>332</v>
          </cell>
          <cell r="C717" t="str">
            <v>Tàu đóng cọc C96 - búa thuỷ lực, trọng lượng đầu búa 7,5T</v>
          </cell>
          <cell r="D717" t="str">
            <v>ca</v>
          </cell>
          <cell r="J717">
            <v>383.1</v>
          </cell>
          <cell r="K717" t="str">
            <v>kgdiezel</v>
          </cell>
          <cell r="L717">
            <v>8134397.04</v>
          </cell>
          <cell r="M717" t="str">
            <v>1 T.tr 1/2 + 2 thợ máy (1x2/4+1x3/4) + 1 thợ điện 2/4 + 2 thuỷ thủ 2/4+1x5/7+4x4/7</v>
          </cell>
          <cell r="T717">
            <v>754172.30769230775</v>
          </cell>
          <cell r="V717">
            <v>8134397.04</v>
          </cell>
          <cell r="W717">
            <v>7413440</v>
          </cell>
        </row>
        <row r="718">
          <cell r="C718" t="str">
            <v>Máy ép cọc trước - lực ép</v>
          </cell>
          <cell r="L718">
            <v>0</v>
          </cell>
          <cell r="V718">
            <v>0</v>
          </cell>
        </row>
        <row r="719">
          <cell r="A719" t="str">
            <v>MECT60T</v>
          </cell>
          <cell r="B719">
            <v>333</v>
          </cell>
          <cell r="C719" t="str">
            <v>Máy ép cọc trước - lực ép 60T</v>
          </cell>
          <cell r="D719" t="str">
            <v>ca</v>
          </cell>
          <cell r="E719">
            <v>180</v>
          </cell>
          <cell r="F719">
            <v>22</v>
          </cell>
          <cell r="G719">
            <v>3.96</v>
          </cell>
          <cell r="H719">
            <v>5</v>
          </cell>
          <cell r="I719">
            <v>112000</v>
          </cell>
          <cell r="J719">
            <v>37.5</v>
          </cell>
          <cell r="K719" t="str">
            <v>Kwh</v>
          </cell>
          <cell r="L719">
            <v>0</v>
          </cell>
          <cell r="M719" t="str">
            <v>1x3/7+1x4/7</v>
          </cell>
          <cell r="N719">
            <v>130044.44444444445</v>
          </cell>
          <cell r="O719">
            <v>24640</v>
          </cell>
          <cell r="P719">
            <v>31111.111111111109</v>
          </cell>
          <cell r="Q719">
            <v>33562.5</v>
          </cell>
          <cell r="R719">
            <v>2349.375</v>
          </cell>
          <cell r="S719">
            <v>35911.875</v>
          </cell>
          <cell r="T719">
            <v>140628.46153846156</v>
          </cell>
          <cell r="U719">
            <v>362335.89209401712</v>
          </cell>
          <cell r="V719">
            <v>0</v>
          </cell>
        </row>
        <row r="720">
          <cell r="A720" t="str">
            <v>MECT100T</v>
          </cell>
          <cell r="B720">
            <v>334</v>
          </cell>
          <cell r="C720" t="str">
            <v>Máy ép cọc trước - lực ép 100T</v>
          </cell>
          <cell r="D720" t="str">
            <v>ca</v>
          </cell>
          <cell r="E720">
            <v>180</v>
          </cell>
          <cell r="F720">
            <v>22</v>
          </cell>
          <cell r="G720">
            <v>3.96</v>
          </cell>
          <cell r="H720">
            <v>5</v>
          </cell>
          <cell r="I720">
            <v>152000</v>
          </cell>
          <cell r="J720">
            <v>52.5</v>
          </cell>
          <cell r="K720" t="str">
            <v>Kwh</v>
          </cell>
          <cell r="L720">
            <v>0</v>
          </cell>
          <cell r="M720" t="str">
            <v>1x3/7+1x4/7</v>
          </cell>
          <cell r="N720">
            <v>176488.88888888888</v>
          </cell>
          <cell r="O720">
            <v>33440</v>
          </cell>
          <cell r="P720">
            <v>42222.222222222219</v>
          </cell>
          <cell r="Q720">
            <v>46987.5</v>
          </cell>
          <cell r="R720">
            <v>3289.1250000000005</v>
          </cell>
          <cell r="S720">
            <v>50276.625</v>
          </cell>
          <cell r="T720">
            <v>140628.46153846156</v>
          </cell>
          <cell r="U720">
            <v>443056.19764957268</v>
          </cell>
          <cell r="V720">
            <v>0</v>
          </cell>
        </row>
        <row r="721">
          <cell r="A721" t="str">
            <v>MECT150T</v>
          </cell>
          <cell r="B721">
            <v>335</v>
          </cell>
          <cell r="C721" t="str">
            <v>Máy ép cọc trước - lực ép 150T</v>
          </cell>
          <cell r="D721" t="str">
            <v>ca</v>
          </cell>
          <cell r="E721">
            <v>180</v>
          </cell>
          <cell r="F721">
            <v>22</v>
          </cell>
          <cell r="G721">
            <v>3.96</v>
          </cell>
          <cell r="H721">
            <v>5</v>
          </cell>
          <cell r="I721">
            <v>172000</v>
          </cell>
          <cell r="J721">
            <v>75</v>
          </cell>
          <cell r="K721" t="str">
            <v>Kwh</v>
          </cell>
          <cell r="L721">
            <v>530678.37899999996</v>
          </cell>
          <cell r="M721" t="str">
            <v>1x3/7+1x4/7</v>
          </cell>
          <cell r="N721">
            <v>199711.11111111109</v>
          </cell>
          <cell r="O721">
            <v>37840</v>
          </cell>
          <cell r="P721">
            <v>47777.777777777781</v>
          </cell>
          <cell r="Q721">
            <v>67125</v>
          </cell>
          <cell r="R721">
            <v>4698.75</v>
          </cell>
          <cell r="S721">
            <v>71823.75</v>
          </cell>
          <cell r="T721">
            <v>140628.46153846156</v>
          </cell>
          <cell r="U721">
            <v>497781.10042735044</v>
          </cell>
          <cell r="V721">
            <v>530678.37899999996</v>
          </cell>
          <cell r="W721">
            <v>483644</v>
          </cell>
        </row>
        <row r="722">
          <cell r="A722" t="str">
            <v>MECT200T</v>
          </cell>
          <cell r="B722">
            <v>336</v>
          </cell>
          <cell r="C722" t="str">
            <v>Máy ép cọc trước - lực ép 200T</v>
          </cell>
          <cell r="D722" t="str">
            <v>ca</v>
          </cell>
          <cell r="E722">
            <v>180</v>
          </cell>
          <cell r="F722">
            <v>22</v>
          </cell>
          <cell r="G722">
            <v>3.96</v>
          </cell>
          <cell r="H722">
            <v>5</v>
          </cell>
          <cell r="I722">
            <v>192000</v>
          </cell>
          <cell r="J722">
            <v>84</v>
          </cell>
          <cell r="K722" t="str">
            <v>Kwh</v>
          </cell>
          <cell r="L722">
            <v>578759.87400000007</v>
          </cell>
          <cell r="M722" t="str">
            <v>1x3/7+1x4/7</v>
          </cell>
          <cell r="N722">
            <v>222933.33333333334</v>
          </cell>
          <cell r="O722">
            <v>42239.999999999993</v>
          </cell>
          <cell r="P722">
            <v>53333.333333333336</v>
          </cell>
          <cell r="Q722">
            <v>75180</v>
          </cell>
          <cell r="R722">
            <v>5262.6</v>
          </cell>
          <cell r="S722">
            <v>80442.600000000006</v>
          </cell>
          <cell r="T722">
            <v>140628.46153846156</v>
          </cell>
          <cell r="U722">
            <v>539577.72820512811</v>
          </cell>
          <cell r="V722">
            <v>578759.87400000007</v>
          </cell>
          <cell r="W722">
            <v>527464</v>
          </cell>
        </row>
        <row r="723">
          <cell r="C723" t="str">
            <v xml:space="preserve">Máy ép cọc sau </v>
          </cell>
          <cell r="L723">
            <v>0</v>
          </cell>
          <cell r="V723">
            <v>0</v>
          </cell>
        </row>
        <row r="724">
          <cell r="A724" t="str">
            <v>MECS</v>
          </cell>
          <cell r="B724">
            <v>337</v>
          </cell>
          <cell r="C724" t="str">
            <v xml:space="preserve">Máy ép cọc sau </v>
          </cell>
          <cell r="D724" t="str">
            <v>ca</v>
          </cell>
          <cell r="E724">
            <v>160</v>
          </cell>
          <cell r="F724">
            <v>22</v>
          </cell>
          <cell r="G724">
            <v>3.96</v>
          </cell>
          <cell r="H724">
            <v>5</v>
          </cell>
          <cell r="I724">
            <v>52000</v>
          </cell>
          <cell r="J724">
            <v>36</v>
          </cell>
          <cell r="K724" t="str">
            <v>Kwh</v>
          </cell>
          <cell r="L724">
            <v>269051.18624999997</v>
          </cell>
          <cell r="M724" t="str">
            <v>1x3/7+1x4/7</v>
          </cell>
          <cell r="N724">
            <v>67925</v>
          </cell>
          <cell r="O724">
            <v>12869.999999999998</v>
          </cell>
          <cell r="P724">
            <v>16250</v>
          </cell>
          <cell r="Q724">
            <v>32220</v>
          </cell>
          <cell r="R724">
            <v>2255.4</v>
          </cell>
          <cell r="S724">
            <v>34475.4</v>
          </cell>
          <cell r="T724">
            <v>140628.46153846156</v>
          </cell>
          <cell r="U724">
            <v>272148.86153846153</v>
          </cell>
          <cell r="V724">
            <v>269051.18624999997</v>
          </cell>
          <cell r="W724">
            <v>245205</v>
          </cell>
        </row>
        <row r="725">
          <cell r="C725" t="str">
            <v>Sà lan công trình - trọng tải:</v>
          </cell>
          <cell r="L725">
            <v>0</v>
          </cell>
          <cell r="V725">
            <v>0</v>
          </cell>
        </row>
        <row r="726">
          <cell r="A726" t="str">
            <v>SL100T</v>
          </cell>
          <cell r="B726">
            <v>319</v>
          </cell>
          <cell r="C726" t="str">
            <v>100T</v>
          </cell>
          <cell r="D726" t="str">
            <v>ca</v>
          </cell>
          <cell r="E726">
            <v>260</v>
          </cell>
          <cell r="F726">
            <v>13</v>
          </cell>
          <cell r="G726">
            <v>5.85</v>
          </cell>
          <cell r="H726">
            <v>6</v>
          </cell>
          <cell r="I726">
            <v>352100</v>
          </cell>
          <cell r="L726">
            <v>0</v>
          </cell>
          <cell r="M726" t="str">
            <v>2 x thủy thủ 2/4</v>
          </cell>
          <cell r="N726">
            <v>352100</v>
          </cell>
          <cell r="O726">
            <v>79222.5</v>
          </cell>
          <cell r="P726">
            <v>81253.846153846156</v>
          </cell>
          <cell r="Q726">
            <v>0</v>
          </cell>
          <cell r="R726">
            <v>0</v>
          </cell>
          <cell r="S726">
            <v>0</v>
          </cell>
          <cell r="T726">
            <v>72058.846153846156</v>
          </cell>
          <cell r="U726">
            <v>584635.19230769225</v>
          </cell>
          <cell r="V726">
            <v>0</v>
          </cell>
        </row>
        <row r="727">
          <cell r="A727" t="str">
            <v>SL200T</v>
          </cell>
          <cell r="B727">
            <v>320</v>
          </cell>
          <cell r="C727" t="str">
            <v>200T</v>
          </cell>
          <cell r="D727" t="str">
            <v>ca</v>
          </cell>
          <cell r="E727">
            <v>260</v>
          </cell>
          <cell r="F727">
            <v>13</v>
          </cell>
          <cell r="G727">
            <v>5.85</v>
          </cell>
          <cell r="H727">
            <v>6</v>
          </cell>
          <cell r="I727">
            <v>517700</v>
          </cell>
          <cell r="L727">
            <v>508894.67475000001</v>
          </cell>
          <cell r="M727" t="str">
            <v>2 x thủy thủ 2/4</v>
          </cell>
          <cell r="N727">
            <v>517700</v>
          </cell>
          <cell r="O727">
            <v>116482.49999999999</v>
          </cell>
          <cell r="P727">
            <v>119469.23076923077</v>
          </cell>
          <cell r="Q727">
            <v>0</v>
          </cell>
          <cell r="R727">
            <v>0</v>
          </cell>
          <cell r="S727">
            <v>0</v>
          </cell>
          <cell r="T727">
            <v>72058.846153846156</v>
          </cell>
          <cell r="U727">
            <v>825710.57692307688</v>
          </cell>
          <cell r="V727">
            <v>508894.67475000001</v>
          </cell>
          <cell r="W727">
            <v>463791</v>
          </cell>
        </row>
        <row r="728">
          <cell r="A728" t="str">
            <v>SL250T</v>
          </cell>
          <cell r="B728">
            <v>321</v>
          </cell>
          <cell r="C728" t="str">
            <v>250T</v>
          </cell>
          <cell r="D728" t="str">
            <v>ca</v>
          </cell>
          <cell r="E728">
            <v>260</v>
          </cell>
          <cell r="F728">
            <v>13</v>
          </cell>
          <cell r="G728">
            <v>5.85</v>
          </cell>
          <cell r="H728">
            <v>6</v>
          </cell>
          <cell r="I728">
            <v>647100</v>
          </cell>
          <cell r="L728">
            <v>628204.1534999999</v>
          </cell>
          <cell r="M728" t="str">
            <v>2 x thủy thủ 2/4</v>
          </cell>
          <cell r="N728">
            <v>647100</v>
          </cell>
          <cell r="O728">
            <v>145597.5</v>
          </cell>
          <cell r="P728">
            <v>149330.76923076922</v>
          </cell>
          <cell r="Q728">
            <v>0</v>
          </cell>
          <cell r="R728">
            <v>0</v>
          </cell>
          <cell r="S728">
            <v>0</v>
          </cell>
          <cell r="T728">
            <v>72058.846153846156</v>
          </cell>
          <cell r="U728">
            <v>1014087.1153846154</v>
          </cell>
          <cell r="V728">
            <v>628204.1534999999</v>
          </cell>
          <cell r="W728">
            <v>572526</v>
          </cell>
        </row>
        <row r="729">
          <cell r="A729" t="str">
            <v>SL300T</v>
          </cell>
          <cell r="B729">
            <v>322</v>
          </cell>
          <cell r="C729" t="str">
            <v>300T</v>
          </cell>
          <cell r="D729" t="str">
            <v>ca</v>
          </cell>
          <cell r="E729">
            <v>260</v>
          </cell>
          <cell r="F729">
            <v>13</v>
          </cell>
          <cell r="G729">
            <v>5.85</v>
          </cell>
          <cell r="H729">
            <v>6</v>
          </cell>
          <cell r="I729">
            <v>777700</v>
          </cell>
          <cell r="L729">
            <v>748687.6897499999</v>
          </cell>
          <cell r="M729" t="str">
            <v>2 x thủy thủ 2/4</v>
          </cell>
          <cell r="N729">
            <v>777700</v>
          </cell>
          <cell r="O729">
            <v>174982.5</v>
          </cell>
          <cell r="P729">
            <v>179469.23076923078</v>
          </cell>
          <cell r="Q729">
            <v>0</v>
          </cell>
          <cell r="R729">
            <v>0</v>
          </cell>
          <cell r="S729">
            <v>0</v>
          </cell>
          <cell r="T729">
            <v>72058.846153846156</v>
          </cell>
          <cell r="U729">
            <v>1204210.576923077</v>
          </cell>
          <cell r="V729">
            <v>748687.6897499999</v>
          </cell>
          <cell r="W729">
            <v>682331</v>
          </cell>
        </row>
        <row r="730">
          <cell r="A730" t="str">
            <v>SL400T</v>
          </cell>
          <cell r="B730">
            <v>323</v>
          </cell>
          <cell r="C730" t="str">
            <v>400T</v>
          </cell>
          <cell r="D730" t="str">
            <v>ca</v>
          </cell>
          <cell r="E730">
            <v>260</v>
          </cell>
          <cell r="F730">
            <v>13</v>
          </cell>
          <cell r="G730">
            <v>5.46</v>
          </cell>
          <cell r="H730">
            <v>6</v>
          </cell>
          <cell r="I730">
            <v>867000</v>
          </cell>
          <cell r="L730">
            <v>1040175.4439999999</v>
          </cell>
          <cell r="M730" t="str">
            <v>2 x thủy thủ 2/4</v>
          </cell>
          <cell r="N730">
            <v>867000</v>
          </cell>
          <cell r="O730">
            <v>182070.00000000003</v>
          </cell>
          <cell r="P730">
            <v>200076.92307692306</v>
          </cell>
          <cell r="Q730">
            <v>0</v>
          </cell>
          <cell r="R730">
            <v>0</v>
          </cell>
          <cell r="S730">
            <v>0</v>
          </cell>
          <cell r="T730">
            <v>72058.846153846156</v>
          </cell>
          <cell r="U730">
            <v>1321205.7692307692</v>
          </cell>
          <cell r="V730">
            <v>1040175.4439999999</v>
          </cell>
          <cell r="W730">
            <v>947984</v>
          </cell>
        </row>
        <row r="731">
          <cell r="A731" t="str">
            <v>SL600T</v>
          </cell>
          <cell r="B731">
            <v>324</v>
          </cell>
          <cell r="C731" t="str">
            <v>600T</v>
          </cell>
          <cell r="D731" t="str">
            <v>ca</v>
          </cell>
          <cell r="E731">
            <v>260</v>
          </cell>
          <cell r="F731">
            <v>13</v>
          </cell>
          <cell r="G731">
            <v>5.46</v>
          </cell>
          <cell r="H731">
            <v>6</v>
          </cell>
          <cell r="I731">
            <v>1020000</v>
          </cell>
          <cell r="L731">
            <v>1376346.51</v>
          </cell>
          <cell r="M731" t="str">
            <v>2 x thủy thủ 2/4</v>
          </cell>
          <cell r="N731">
            <v>1020000</v>
          </cell>
          <cell r="O731">
            <v>214200</v>
          </cell>
          <cell r="P731">
            <v>235384.61538461538</v>
          </cell>
          <cell r="Q731">
            <v>0</v>
          </cell>
          <cell r="R731">
            <v>0</v>
          </cell>
          <cell r="S731">
            <v>0</v>
          </cell>
          <cell r="T731">
            <v>72058.846153846156</v>
          </cell>
          <cell r="U731">
            <v>1541643.4615384617</v>
          </cell>
          <cell r="V731">
            <v>1376346.51</v>
          </cell>
          <cell r="W731">
            <v>1254360</v>
          </cell>
        </row>
        <row r="732">
          <cell r="A732" t="str">
            <v>SL800T</v>
          </cell>
          <cell r="B732">
            <v>325</v>
          </cell>
          <cell r="C732" t="str">
            <v>800T</v>
          </cell>
          <cell r="D732" t="str">
            <v>ca</v>
          </cell>
          <cell r="E732">
            <v>260</v>
          </cell>
          <cell r="F732">
            <v>13</v>
          </cell>
          <cell r="G732">
            <v>5.2</v>
          </cell>
          <cell r="H732">
            <v>6</v>
          </cell>
          <cell r="I732">
            <v>1445000</v>
          </cell>
          <cell r="L732">
            <v>1712517.5759999999</v>
          </cell>
          <cell r="M732" t="str">
            <v>2 x thủy thủ 2/4</v>
          </cell>
          <cell r="N732">
            <v>1445000</v>
          </cell>
          <cell r="O732">
            <v>289000</v>
          </cell>
          <cell r="P732">
            <v>333461.53846153844</v>
          </cell>
          <cell r="Q732">
            <v>0</v>
          </cell>
          <cell r="R732">
            <v>0</v>
          </cell>
          <cell r="S732">
            <v>0</v>
          </cell>
          <cell r="T732">
            <v>72058.846153846156</v>
          </cell>
          <cell r="U732">
            <v>2139520.3846153845</v>
          </cell>
          <cell r="V732">
            <v>1712517.5759999999</v>
          </cell>
          <cell r="W732">
            <v>1560736</v>
          </cell>
        </row>
        <row r="733">
          <cell r="A733" t="str">
            <v>SL1000T</v>
          </cell>
          <cell r="B733">
            <v>326</v>
          </cell>
          <cell r="C733" t="str">
            <v>1000T</v>
          </cell>
          <cell r="D733" t="str">
            <v>ca</v>
          </cell>
          <cell r="E733">
            <v>260</v>
          </cell>
          <cell r="F733">
            <v>13</v>
          </cell>
          <cell r="G733">
            <v>5.2</v>
          </cell>
          <cell r="H733">
            <v>6</v>
          </cell>
          <cell r="I733">
            <v>1700000</v>
          </cell>
          <cell r="L733">
            <v>2504366.5384615385</v>
          </cell>
          <cell r="M733" t="str">
            <v>2 x thủy thủ 2/4</v>
          </cell>
          <cell r="N733">
            <v>1700000</v>
          </cell>
          <cell r="O733">
            <v>340000.00000000006</v>
          </cell>
          <cell r="P733">
            <v>392307.69230769231</v>
          </cell>
          <cell r="Q733">
            <v>0</v>
          </cell>
          <cell r="R733">
            <v>0</v>
          </cell>
          <cell r="S733">
            <v>0</v>
          </cell>
          <cell r="T733">
            <v>72058.846153846156</v>
          </cell>
          <cell r="U733">
            <v>2504366.5384615385</v>
          </cell>
          <cell r="V733">
            <v>0</v>
          </cell>
        </row>
        <row r="734">
          <cell r="C734" t="str">
            <v>Tàu kéo - công suất</v>
          </cell>
          <cell r="L734">
            <v>0</v>
          </cell>
          <cell r="V734">
            <v>0</v>
          </cell>
        </row>
        <row r="735">
          <cell r="A735" t="str">
            <v>TK-150CV</v>
          </cell>
          <cell r="B735">
            <v>327</v>
          </cell>
          <cell r="C735" t="str">
            <v>150 CV</v>
          </cell>
          <cell r="D735" t="str">
            <v>ca</v>
          </cell>
          <cell r="E735">
            <v>200</v>
          </cell>
          <cell r="F735">
            <v>11</v>
          </cell>
          <cell r="G735">
            <v>4.95</v>
          </cell>
          <cell r="H735">
            <v>6</v>
          </cell>
          <cell r="I735">
            <v>397700</v>
          </cell>
          <cell r="J735">
            <v>94.5</v>
          </cell>
          <cell r="K735" t="str">
            <v>lítdiezel</v>
          </cell>
          <cell r="L735">
            <v>1603690.1265</v>
          </cell>
          <cell r="M735" t="str">
            <v>1 T.tr 2/2</v>
          </cell>
          <cell r="N735">
            <v>207798.25</v>
          </cell>
          <cell r="O735">
            <v>98430.75</v>
          </cell>
          <cell r="P735">
            <v>119310</v>
          </cell>
          <cell r="Q735">
            <v>744374.61</v>
          </cell>
          <cell r="R735">
            <v>37218.730499999998</v>
          </cell>
          <cell r="S735">
            <v>781593.34049999993</v>
          </cell>
          <cell r="T735">
            <v>133556.53846153847</v>
          </cell>
          <cell r="U735">
            <v>1340688.8789615384</v>
          </cell>
          <cell r="V735">
            <v>1603690.1265</v>
          </cell>
          <cell r="W735">
            <v>1461554</v>
          </cell>
        </row>
        <row r="736">
          <cell r="A736" t="str">
            <v>TK-360CV</v>
          </cell>
          <cell r="B736">
            <v>328</v>
          </cell>
          <cell r="C736" t="str">
            <v>360 CV</v>
          </cell>
          <cell r="D736" t="str">
            <v>ca</v>
          </cell>
          <cell r="E736">
            <v>200</v>
          </cell>
          <cell r="F736">
            <v>11</v>
          </cell>
          <cell r="G736">
            <v>4.95</v>
          </cell>
          <cell r="H736">
            <v>6</v>
          </cell>
          <cell r="I736">
            <v>576000</v>
          </cell>
          <cell r="J736">
            <v>201.6</v>
          </cell>
          <cell r="K736" t="str">
            <v>lítdiezel</v>
          </cell>
          <cell r="L736">
            <v>2602192.0154999997</v>
          </cell>
          <cell r="M736" t="str">
            <v>1 T.tr 2/2</v>
          </cell>
          <cell r="N736">
            <v>300960</v>
          </cell>
          <cell r="O736">
            <v>142560</v>
          </cell>
          <cell r="P736">
            <v>172800</v>
          </cell>
          <cell r="Q736">
            <v>1587999.1679999998</v>
          </cell>
          <cell r="R736">
            <v>79399.958400000003</v>
          </cell>
          <cell r="S736">
            <v>1667399.1264</v>
          </cell>
          <cell r="T736">
            <v>133556.53846153847</v>
          </cell>
          <cell r="U736">
            <v>2417275.6648615384</v>
          </cell>
          <cell r="V736">
            <v>2602192.0154999997</v>
          </cell>
          <cell r="W736">
            <v>2371558</v>
          </cell>
        </row>
        <row r="737">
          <cell r="A737" t="str">
            <v>TK-600CV</v>
          </cell>
          <cell r="B737">
            <v>329</v>
          </cell>
          <cell r="C737" t="str">
            <v>600CV</v>
          </cell>
          <cell r="D737" t="str">
            <v>ca</v>
          </cell>
          <cell r="E737">
            <v>200</v>
          </cell>
          <cell r="F737">
            <v>11</v>
          </cell>
          <cell r="G737">
            <v>4.2</v>
          </cell>
          <cell r="H737">
            <v>6</v>
          </cell>
          <cell r="I737">
            <v>856401</v>
          </cell>
          <cell r="J737">
            <v>315</v>
          </cell>
          <cell r="K737" t="str">
            <v>kgdiezel</v>
          </cell>
          <cell r="L737">
            <v>3948208.341</v>
          </cell>
          <cell r="M737" t="str">
            <v>1 thuyền trưởng 1/2 + thuyền phó I 1/2 + 1 máy I 1/2 + 2 thợ máy (1x2/4+1x3/4) + 2 thuỷ thủ (1x2/4+1x3/4)</v>
          </cell>
          <cell r="N737">
            <v>447469.5224999999</v>
          </cell>
          <cell r="O737">
            <v>179844.21000000005</v>
          </cell>
          <cell r="P737">
            <v>256920.3</v>
          </cell>
          <cell r="Q737">
            <v>2303664.3000000003</v>
          </cell>
          <cell r="R737">
            <v>0</v>
          </cell>
          <cell r="S737">
            <v>2303664.3000000003</v>
          </cell>
          <cell r="T737">
            <v>635912.30769230763</v>
          </cell>
          <cell r="U737">
            <v>3823810.640192308</v>
          </cell>
          <cell r="V737">
            <v>3948208.341</v>
          </cell>
          <cell r="W737">
            <v>3598276</v>
          </cell>
        </row>
        <row r="738">
          <cell r="C738" t="str">
            <v>Ca nô - công suất:</v>
          </cell>
          <cell r="L738">
            <v>0</v>
          </cell>
        </row>
        <row r="739">
          <cell r="A739" t="str">
            <v>CN-15CV</v>
          </cell>
          <cell r="B739">
            <v>330</v>
          </cell>
          <cell r="C739" t="str">
            <v>15CV</v>
          </cell>
          <cell r="D739" t="str">
            <v>ca</v>
          </cell>
          <cell r="E739">
            <v>200</v>
          </cell>
          <cell r="F739">
            <v>12</v>
          </cell>
          <cell r="G739">
            <v>6</v>
          </cell>
          <cell r="H739">
            <v>6</v>
          </cell>
          <cell r="I739">
            <v>61200</v>
          </cell>
          <cell r="J739">
            <v>3.15</v>
          </cell>
          <cell r="K739" t="str">
            <v>lítdiezel</v>
          </cell>
          <cell r="L739">
            <v>0</v>
          </cell>
          <cell r="M739" t="str">
            <v>1 T.tr 1/2</v>
          </cell>
          <cell r="N739">
            <v>34884</v>
          </cell>
          <cell r="O739">
            <v>18360</v>
          </cell>
          <cell r="P739">
            <v>18360</v>
          </cell>
          <cell r="Q739">
            <v>24812.486999999997</v>
          </cell>
          <cell r="R739">
            <v>1240.62435</v>
          </cell>
          <cell r="S739">
            <v>26053.111349999999</v>
          </cell>
          <cell r="T739">
            <v>128758.84615384616</v>
          </cell>
          <cell r="U739">
            <v>226415.95750384615</v>
          </cell>
          <cell r="V739">
            <v>0</v>
          </cell>
        </row>
        <row r="740">
          <cell r="A740" t="str">
            <v>CN-23CV</v>
          </cell>
          <cell r="B740">
            <v>331</v>
          </cell>
          <cell r="C740" t="str">
            <v>23CV</v>
          </cell>
          <cell r="D740" t="str">
            <v>ca</v>
          </cell>
          <cell r="E740">
            <v>200</v>
          </cell>
          <cell r="F740">
            <v>12</v>
          </cell>
          <cell r="G740">
            <v>6</v>
          </cell>
          <cell r="H740">
            <v>6</v>
          </cell>
          <cell r="I740">
            <v>67150</v>
          </cell>
          <cell r="J740">
            <v>4.83</v>
          </cell>
          <cell r="K740" t="str">
            <v>lítdiezel</v>
          </cell>
          <cell r="L740">
            <v>201971.90474999999</v>
          </cell>
          <cell r="M740" t="str">
            <v>1 T.tr 1/2</v>
          </cell>
          <cell r="N740">
            <v>38275.499999999993</v>
          </cell>
          <cell r="O740">
            <v>20145</v>
          </cell>
          <cell r="P740">
            <v>20145</v>
          </cell>
          <cell r="Q740">
            <v>38045.813399999999</v>
          </cell>
          <cell r="R740">
            <v>1902.2906700000001</v>
          </cell>
          <cell r="S740">
            <v>39948.104070000001</v>
          </cell>
          <cell r="T740">
            <v>128758.84615384616</v>
          </cell>
          <cell r="U740">
            <v>247272.45022384616</v>
          </cell>
          <cell r="V740">
            <v>201971.90474999999</v>
          </cell>
          <cell r="W740">
            <v>184071</v>
          </cell>
        </row>
        <row r="741">
          <cell r="A741" t="str">
            <v>CN-30CV</v>
          </cell>
          <cell r="B741">
            <v>332</v>
          </cell>
          <cell r="C741" t="str">
            <v>30CV</v>
          </cell>
          <cell r="D741" t="str">
            <v>ca</v>
          </cell>
          <cell r="E741">
            <v>200</v>
          </cell>
          <cell r="F741">
            <v>12</v>
          </cell>
          <cell r="G741">
            <v>5.4</v>
          </cell>
          <cell r="H741">
            <v>6</v>
          </cell>
          <cell r="I741">
            <v>72900</v>
          </cell>
          <cell r="J741">
            <v>6.3</v>
          </cell>
          <cell r="K741" t="str">
            <v>lítdiezel</v>
          </cell>
          <cell r="L741">
            <v>216151.66649999999</v>
          </cell>
          <cell r="M741" t="str">
            <v>1 T.tr 1/2</v>
          </cell>
          <cell r="N741">
            <v>41553.000000000007</v>
          </cell>
          <cell r="O741">
            <v>19683.000000000004</v>
          </cell>
          <cell r="P741">
            <v>21870</v>
          </cell>
          <cell r="Q741">
            <v>49624.973999999995</v>
          </cell>
          <cell r="R741">
            <v>2481.2487000000001</v>
          </cell>
          <cell r="S741">
            <v>52106.222699999998</v>
          </cell>
          <cell r="T741">
            <v>128758.84615384616</v>
          </cell>
          <cell r="U741">
            <v>263971.06885384617</v>
          </cell>
          <cell r="V741">
            <v>216151.66649999999</v>
          </cell>
          <cell r="W741">
            <v>196994</v>
          </cell>
        </row>
        <row r="742">
          <cell r="A742" t="str">
            <v>CN-55CV</v>
          </cell>
          <cell r="B742">
            <v>333</v>
          </cell>
          <cell r="C742" t="str">
            <v>55CV</v>
          </cell>
          <cell r="D742" t="str">
            <v>ca</v>
          </cell>
          <cell r="E742">
            <v>200</v>
          </cell>
          <cell r="F742">
            <v>12</v>
          </cell>
          <cell r="G742">
            <v>5.4</v>
          </cell>
          <cell r="H742">
            <v>6</v>
          </cell>
          <cell r="I742">
            <v>93600</v>
          </cell>
          <cell r="J742">
            <v>9.9</v>
          </cell>
          <cell r="K742" t="str">
            <v>lítdiezel</v>
          </cell>
          <cell r="L742">
            <v>323922.46424999996</v>
          </cell>
          <cell r="M742" t="str">
            <v>1 T.tr 1/2+1 thủy thủ 2/4</v>
          </cell>
          <cell r="N742">
            <v>53352</v>
          </cell>
          <cell r="O742">
            <v>25272.000000000004</v>
          </cell>
          <cell r="P742">
            <v>28080</v>
          </cell>
          <cell r="Q742">
            <v>77982.101999999999</v>
          </cell>
          <cell r="R742">
            <v>3899.1051000000002</v>
          </cell>
          <cell r="S742">
            <v>81881.2071</v>
          </cell>
          <cell r="T742">
            <v>200817.69230769231</v>
          </cell>
          <cell r="U742">
            <v>389402.89940769231</v>
          </cell>
          <cell r="V742">
            <v>323922.46424999996</v>
          </cell>
          <cell r="W742">
            <v>295213</v>
          </cell>
        </row>
        <row r="743">
          <cell r="A743" t="str">
            <v>CN-75CV</v>
          </cell>
          <cell r="B743">
            <v>334</v>
          </cell>
          <cell r="C743" t="str">
            <v>75CV</v>
          </cell>
          <cell r="D743" t="str">
            <v>ca</v>
          </cell>
          <cell r="E743">
            <v>200</v>
          </cell>
          <cell r="F743">
            <v>11</v>
          </cell>
          <cell r="G743">
            <v>4.62</v>
          </cell>
          <cell r="H743">
            <v>6</v>
          </cell>
          <cell r="I743">
            <v>134000</v>
          </cell>
          <cell r="J743">
            <v>13.5</v>
          </cell>
          <cell r="K743" t="str">
            <v>lítdiezel</v>
          </cell>
          <cell r="L743">
            <v>376025.38049999997</v>
          </cell>
          <cell r="M743" t="str">
            <v>1 T.tr 1/2+1 thủy thủ 2/4</v>
          </cell>
          <cell r="N743">
            <v>70015</v>
          </cell>
          <cell r="O743">
            <v>30954</v>
          </cell>
          <cell r="P743">
            <v>40200</v>
          </cell>
          <cell r="Q743">
            <v>106339.23</v>
          </cell>
          <cell r="R743">
            <v>5316.9615000000003</v>
          </cell>
          <cell r="S743">
            <v>111656.1915</v>
          </cell>
          <cell r="T743">
            <v>200817.69230769231</v>
          </cell>
          <cell r="U743">
            <v>453642.88380769233</v>
          </cell>
          <cell r="V743">
            <v>376025.38049999997</v>
          </cell>
          <cell r="W743">
            <v>342698</v>
          </cell>
        </row>
        <row r="744">
          <cell r="A744" t="str">
            <v>CN-90CV</v>
          </cell>
          <cell r="B744">
            <v>335</v>
          </cell>
          <cell r="C744" t="str">
            <v>90CV</v>
          </cell>
          <cell r="D744" t="str">
            <v>ca</v>
          </cell>
          <cell r="E744">
            <v>200</v>
          </cell>
          <cell r="F744">
            <v>11</v>
          </cell>
          <cell r="G744">
            <v>4.62</v>
          </cell>
          <cell r="H744">
            <v>6</v>
          </cell>
          <cell r="I744">
            <v>174600</v>
          </cell>
          <cell r="J744">
            <v>16.2</v>
          </cell>
          <cell r="K744" t="str">
            <v>lítdiezel</v>
          </cell>
          <cell r="L744">
            <v>0</v>
          </cell>
          <cell r="M744" t="str">
            <v>1 T.tr 1/2+1 thủy thủ 2/4</v>
          </cell>
          <cell r="N744">
            <v>91228.5</v>
          </cell>
          <cell r="O744">
            <v>40332.6</v>
          </cell>
          <cell r="P744">
            <v>52380</v>
          </cell>
          <cell r="Q744">
            <v>127607.07599999999</v>
          </cell>
          <cell r="R744">
            <v>6380.3537999999999</v>
          </cell>
          <cell r="S744">
            <v>133987.42979999998</v>
          </cell>
          <cell r="T744">
            <v>200817.69230769231</v>
          </cell>
          <cell r="U744">
            <v>518746.22210769233</v>
          </cell>
          <cell r="V744">
            <v>0</v>
          </cell>
        </row>
        <row r="745">
          <cell r="A745" t="str">
            <v>CN-120CV</v>
          </cell>
          <cell r="B745">
            <v>336</v>
          </cell>
          <cell r="C745" t="str">
            <v>120CV</v>
          </cell>
          <cell r="D745" t="str">
            <v>ca</v>
          </cell>
          <cell r="E745">
            <v>200</v>
          </cell>
          <cell r="F745">
            <v>11</v>
          </cell>
          <cell r="G745">
            <v>4.62</v>
          </cell>
          <cell r="H745">
            <v>6</v>
          </cell>
          <cell r="I745">
            <v>214000</v>
          </cell>
          <cell r="J745">
            <v>18</v>
          </cell>
          <cell r="K745" t="str">
            <v>lítdiezel</v>
          </cell>
          <cell r="L745">
            <v>468493.92974999995</v>
          </cell>
          <cell r="M745" t="str">
            <v>1 T.tr 1/2+1 thủy thủ 2/4</v>
          </cell>
          <cell r="N745">
            <v>111815</v>
          </cell>
          <cell r="O745">
            <v>49434</v>
          </cell>
          <cell r="P745">
            <v>64200</v>
          </cell>
          <cell r="Q745">
            <v>141785.63999999998</v>
          </cell>
          <cell r="R745">
            <v>7089.2819999999992</v>
          </cell>
          <cell r="S745">
            <v>148874.92199999999</v>
          </cell>
          <cell r="T745">
            <v>200817.69230769231</v>
          </cell>
          <cell r="U745">
            <v>575141.61430769227</v>
          </cell>
          <cell r="V745">
            <v>468493.92974999995</v>
          </cell>
          <cell r="W745">
            <v>426971</v>
          </cell>
        </row>
        <row r="746">
          <cell r="C746" t="str">
            <v>Xe nâng - chiều cao nâng:</v>
          </cell>
          <cell r="L746">
            <v>0</v>
          </cell>
        </row>
        <row r="747">
          <cell r="A747" t="str">
            <v>XN-12</v>
          </cell>
          <cell r="B747">
            <v>330</v>
          </cell>
          <cell r="C747" t="str">
            <v>12m</v>
          </cell>
          <cell r="D747" t="str">
            <v>ca</v>
          </cell>
          <cell r="E747">
            <v>260</v>
          </cell>
          <cell r="F747">
            <v>14</v>
          </cell>
          <cell r="G747">
            <v>4.0199999999999996</v>
          </cell>
          <cell r="H747">
            <v>5</v>
          </cell>
          <cell r="I747">
            <v>370000</v>
          </cell>
          <cell r="J747">
            <v>25.2</v>
          </cell>
          <cell r="K747" t="str">
            <v>lítdiezel</v>
          </cell>
          <cell r="L747">
            <v>707003.16225000005</v>
          </cell>
          <cell r="M747" t="str">
            <v>1x3/7+1x5/7</v>
          </cell>
          <cell r="N747">
            <v>189269.23076923081</v>
          </cell>
          <cell r="O747">
            <v>57207.692307692298</v>
          </cell>
          <cell r="P747">
            <v>71153.846153846156</v>
          </cell>
          <cell r="Q747">
            <v>198499.89599999998</v>
          </cell>
          <cell r="R747">
            <v>9924.9948000000004</v>
          </cell>
          <cell r="S747">
            <v>208424.89079999999</v>
          </cell>
          <cell r="T747">
            <v>151096.15384615384</v>
          </cell>
          <cell r="U747">
            <v>677151.81387692306</v>
          </cell>
          <cell r="V747">
            <v>707003.16225000005</v>
          </cell>
          <cell r="W747">
            <v>644341</v>
          </cell>
        </row>
        <row r="748">
          <cell r="A748" t="str">
            <v>XN-18</v>
          </cell>
          <cell r="B748">
            <v>331</v>
          </cell>
          <cell r="C748" t="str">
            <v>18m</v>
          </cell>
          <cell r="D748" t="str">
            <v>ca</v>
          </cell>
          <cell r="E748">
            <v>260</v>
          </cell>
          <cell r="F748">
            <v>14</v>
          </cell>
          <cell r="G748">
            <v>3.81</v>
          </cell>
          <cell r="H748">
            <v>5</v>
          </cell>
          <cell r="I748">
            <v>518000</v>
          </cell>
          <cell r="J748">
            <v>29.4</v>
          </cell>
          <cell r="K748" t="str">
            <v>lítdiezel</v>
          </cell>
          <cell r="L748">
            <v>876572.17724999995</v>
          </cell>
          <cell r="M748" t="str">
            <v>1x3/7+1x5/7</v>
          </cell>
          <cell r="N748">
            <v>264976.92307692306</v>
          </cell>
          <cell r="O748">
            <v>75906.923076923078</v>
          </cell>
          <cell r="P748">
            <v>99615.38461538461</v>
          </cell>
          <cell r="Q748">
            <v>231583.21199999997</v>
          </cell>
          <cell r="R748">
            <v>11579.160599999999</v>
          </cell>
          <cell r="S748">
            <v>243162.37259999997</v>
          </cell>
          <cell r="T748">
            <v>151096.15384615384</v>
          </cell>
          <cell r="U748">
            <v>834757.75721538463</v>
          </cell>
          <cell r="V748">
            <v>876572.17724999995</v>
          </cell>
          <cell r="W748">
            <v>798881</v>
          </cell>
        </row>
        <row r="749">
          <cell r="A749" t="str">
            <v>XN-24</v>
          </cell>
          <cell r="B749">
            <v>332</v>
          </cell>
          <cell r="C749" t="str">
            <v>24m</v>
          </cell>
          <cell r="D749" t="str">
            <v>ca</v>
          </cell>
          <cell r="E749">
            <v>260</v>
          </cell>
          <cell r="F749">
            <v>14</v>
          </cell>
          <cell r="G749">
            <v>3.81</v>
          </cell>
          <cell r="H749">
            <v>5</v>
          </cell>
          <cell r="I749">
            <v>673400</v>
          </cell>
          <cell r="J749">
            <v>32.549999999999997</v>
          </cell>
          <cell r="K749" t="str">
            <v>lítdiezel</v>
          </cell>
          <cell r="L749">
            <v>1047636.7439999999</v>
          </cell>
          <cell r="M749" t="str">
            <v>1x3/7+1x5/7</v>
          </cell>
          <cell r="N749">
            <v>344470</v>
          </cell>
          <cell r="O749">
            <v>98679</v>
          </cell>
          <cell r="P749">
            <v>129500</v>
          </cell>
          <cell r="Q749">
            <v>256395.69899999996</v>
          </cell>
          <cell r="R749">
            <v>12819.784949999999</v>
          </cell>
          <cell r="S749">
            <v>269215.48394999997</v>
          </cell>
          <cell r="T749">
            <v>151096.15384615384</v>
          </cell>
          <cell r="U749">
            <v>992960.6377961539</v>
          </cell>
          <cell r="V749">
            <v>1047636.7439999999</v>
          </cell>
          <cell r="W749">
            <v>954784</v>
          </cell>
        </row>
        <row r="750">
          <cell r="C750" t="str">
            <v>Tàu cuốc sông - công suất:</v>
          </cell>
          <cell r="L750">
            <v>0</v>
          </cell>
        </row>
        <row r="751">
          <cell r="A751" t="str">
            <v>TC495CV</v>
          </cell>
          <cell r="B751">
            <v>333</v>
          </cell>
          <cell r="C751" t="str">
            <v>Tàu cuốc - công suất 495CV</v>
          </cell>
          <cell r="D751" t="str">
            <v>ca</v>
          </cell>
          <cell r="E751">
            <v>260</v>
          </cell>
          <cell r="F751">
            <v>7.5</v>
          </cell>
          <cell r="G751">
            <v>5.12</v>
          </cell>
          <cell r="H751">
            <v>6</v>
          </cell>
          <cell r="I751">
            <v>9364400</v>
          </cell>
          <cell r="J751">
            <v>519.75</v>
          </cell>
          <cell r="K751" t="str">
            <v>lítdiezel</v>
          </cell>
          <cell r="L751">
            <v>9102123.2609999999</v>
          </cell>
          <cell r="M751" t="str">
            <v>1 thuyền trưởng 2/2+1 thuyền phó 2/2+1 máy trưởng 2/2+1 máy hai 2/2+1 điện trưởng 2/2+1 kỹ thuật viên cuốc I 2/2+2 kỹ thuật viên cuốc II 2/2+4 thợ máy (3x3/4+1x4/4)+4 thủy thủ (3x3/4+1x4/4)</v>
          </cell>
          <cell r="N751">
            <v>2566205.7692307695</v>
          </cell>
          <cell r="O751">
            <v>1844066.4615384615</v>
          </cell>
          <cell r="P751">
            <v>2161015.3846153845</v>
          </cell>
          <cell r="Q751">
            <v>4094060.355</v>
          </cell>
          <cell r="R751">
            <v>204703.01775</v>
          </cell>
          <cell r="S751">
            <v>4298763.3727500001</v>
          </cell>
          <cell r="T751">
            <v>1314567.6923076923</v>
          </cell>
          <cell r="U751">
            <v>12184618.680442307</v>
          </cell>
          <cell r="V751">
            <v>9102123.2609999999</v>
          </cell>
          <cell r="W751">
            <v>8295396</v>
          </cell>
        </row>
        <row r="752">
          <cell r="C752" t="str">
            <v>Tàu cuốc biển - công suất:</v>
          </cell>
          <cell r="L752">
            <v>0</v>
          </cell>
        </row>
        <row r="753">
          <cell r="A753" t="str">
            <v>TC2085CV</v>
          </cell>
          <cell r="B753">
            <v>334</v>
          </cell>
          <cell r="C753" t="str">
            <v>Tàu cuốc - công suất 2085CV</v>
          </cell>
          <cell r="D753" t="str">
            <v>ca</v>
          </cell>
          <cell r="E753">
            <v>260</v>
          </cell>
          <cell r="F753">
            <v>7.5</v>
          </cell>
          <cell r="G753">
            <v>4.5</v>
          </cell>
          <cell r="H753">
            <v>6</v>
          </cell>
          <cell r="I753">
            <v>28875000</v>
          </cell>
          <cell r="J753">
            <v>1751.4</v>
          </cell>
          <cell r="K753" t="str">
            <v>lítdiezel</v>
          </cell>
          <cell r="L753">
            <v>26665227.954749998</v>
          </cell>
          <cell r="M753" t="str">
            <v>1 thuyền trưởng 2/2+1 thuyền phó 2/2+1 máy trưởng 2/2+1 máy hai 2/2+1 điện trưởng 2/2+1 kỹ thuật viên cuốc I 2/2+2 kỹ thuật viên cuốc II 2/2+4 thợ máy (3x3/4+1x4/4)+4 thủy thủ (3x3/4+1x4/4)</v>
          </cell>
          <cell r="N753">
            <v>7912860.576923077</v>
          </cell>
          <cell r="O753">
            <v>4997596.153846154</v>
          </cell>
          <cell r="P753">
            <v>6663461.538461538</v>
          </cell>
          <cell r="Q753">
            <v>13795742.772</v>
          </cell>
          <cell r="R753">
            <v>689787.13860000006</v>
          </cell>
          <cell r="S753">
            <v>14485529.910599999</v>
          </cell>
          <cell r="T753">
            <v>1314567.6923076923</v>
          </cell>
          <cell r="U753">
            <v>35374015.872138463</v>
          </cell>
          <cell r="V753">
            <v>26665227.954749998</v>
          </cell>
          <cell r="W753">
            <v>24301871</v>
          </cell>
        </row>
        <row r="754">
          <cell r="C754" t="str">
            <v>Tàu hút bùn - công suất:</v>
          </cell>
          <cell r="L754">
            <v>0</v>
          </cell>
        </row>
        <row r="755">
          <cell r="A755" t="str">
            <v>THB150CV</v>
          </cell>
          <cell r="B755">
            <v>335</v>
          </cell>
          <cell r="C755" t="str">
            <v>Tàu hút bùn - công suất 150CV</v>
          </cell>
          <cell r="D755" t="str">
            <v>ca</v>
          </cell>
          <cell r="E755">
            <v>260</v>
          </cell>
          <cell r="F755">
            <v>10</v>
          </cell>
          <cell r="G755">
            <v>6</v>
          </cell>
          <cell r="H755">
            <v>6</v>
          </cell>
          <cell r="I755">
            <v>1151400</v>
          </cell>
          <cell r="J755">
            <v>157.5</v>
          </cell>
          <cell r="K755" t="str">
            <v>lítdiezel</v>
          </cell>
          <cell r="L755">
            <v>0</v>
          </cell>
          <cell r="M755" t="str">
            <v>1 máy trưởng 2/2 + 1 kỹ thuật viên cuốc I 2/2 + 2
kỹ thuật viên cuốc II 2/2 + 2 thợ 
máy (1x2/4+1x4/4) + 2 thuỷ thủ
(1x2/4+1x3/4)</v>
          </cell>
          <cell r="N755">
            <v>420703.84615384613</v>
          </cell>
          <cell r="O755">
            <v>265707.69230769231</v>
          </cell>
          <cell r="P755">
            <v>265707.69230769231</v>
          </cell>
          <cell r="Q755">
            <v>1240624.3499999999</v>
          </cell>
          <cell r="R755">
            <v>62031.217499999999</v>
          </cell>
          <cell r="S755">
            <v>1302655.5674999999</v>
          </cell>
          <cell r="T755">
            <v>765325.38461538474</v>
          </cell>
          <cell r="U755">
            <v>3020100.1828846158</v>
          </cell>
          <cell r="V755">
            <v>0</v>
          </cell>
        </row>
        <row r="756">
          <cell r="A756" t="str">
            <v>THB300CV</v>
          </cell>
          <cell r="B756">
            <v>336</v>
          </cell>
          <cell r="C756" t="str">
            <v>Tàu hút bùn - công suất 300CV</v>
          </cell>
          <cell r="D756" t="str">
            <v>ca</v>
          </cell>
          <cell r="E756">
            <v>260</v>
          </cell>
          <cell r="F756">
            <v>10</v>
          </cell>
          <cell r="G756">
            <v>6</v>
          </cell>
          <cell r="H756">
            <v>6</v>
          </cell>
          <cell r="I756">
            <v>1636600</v>
          </cell>
          <cell r="J756">
            <v>304.5</v>
          </cell>
          <cell r="K756" t="str">
            <v>lítdiezel</v>
          </cell>
          <cell r="L756">
            <v>0</v>
          </cell>
          <cell r="M756" t="str">
            <v>1 thuyền trưởng 1/2 + 1 thuyền phó
1/2 + 1 kỹ thuật viên cuốc I 2/2 + 1
kỹ thuật viên cuốc II 2/2 + 2 thợ 
máy (1x3/4+1x4/4) + 2 thuỷ thủ
(1x2/4+1x3/4)</v>
          </cell>
          <cell r="N756">
            <v>597988.46153846162</v>
          </cell>
          <cell r="O756">
            <v>377676.92307692306</v>
          </cell>
          <cell r="P756">
            <v>377676.92307692306</v>
          </cell>
          <cell r="Q756">
            <v>2398540.4099999997</v>
          </cell>
          <cell r="R756">
            <v>119927.02049999998</v>
          </cell>
          <cell r="S756">
            <v>2518467.4304999998</v>
          </cell>
          <cell r="T756">
            <v>894084.23076923087</v>
          </cell>
          <cell r="U756">
            <v>4765893.9689615387</v>
          </cell>
          <cell r="V756">
            <v>0</v>
          </cell>
        </row>
        <row r="757">
          <cell r="A757" t="str">
            <v>THB585CV</v>
          </cell>
          <cell r="B757">
            <v>337</v>
          </cell>
          <cell r="C757" t="str">
            <v>Tàu hút bùn - công suất 585CV</v>
          </cell>
          <cell r="D757" t="str">
            <v>ca</v>
          </cell>
          <cell r="E757">
            <v>260</v>
          </cell>
          <cell r="F757">
            <v>10</v>
          </cell>
          <cell r="G757">
            <v>4.13</v>
          </cell>
          <cell r="H757">
            <v>6</v>
          </cell>
          <cell r="I757">
            <v>6404625</v>
          </cell>
          <cell r="J757">
            <v>573.29999999999995</v>
          </cell>
          <cell r="K757" t="str">
            <v>lítdiezel</v>
          </cell>
          <cell r="L757">
            <v>9291385.7190000005</v>
          </cell>
          <cell r="M757" t="str">
            <v>1 thuyền trưởng 2/2 + 1 thuyền phó
2/2 + 1 máy trưởng 2/2 + 1 kỹ thuật viên cuốc I 2/2 + 1
kỹ thuật viên cuốc II 2/2 + 2 thợ máy (1x3/4+1x4/4) + 4 thuỷ thủ
(3x3/4+1x4/4)</v>
          </cell>
          <cell r="N757">
            <v>2340151.4423076925</v>
          </cell>
          <cell r="O757">
            <v>1017350.0480769229</v>
          </cell>
          <cell r="P757">
            <v>1477990.3846153845</v>
          </cell>
          <cell r="Q757">
            <v>4515872.6339999996</v>
          </cell>
          <cell r="R757">
            <v>225793.6317</v>
          </cell>
          <cell r="S757">
            <v>4741666.2656999994</v>
          </cell>
          <cell r="T757">
            <v>794111.5384615385</v>
          </cell>
          <cell r="U757">
            <v>10371269.679161537</v>
          </cell>
          <cell r="V757">
            <v>9291385.7190000005</v>
          </cell>
          <cell r="W757">
            <v>8467884</v>
          </cell>
        </row>
        <row r="758">
          <cell r="A758" t="str">
            <v>THB900CV</v>
          </cell>
          <cell r="B758">
            <v>338</v>
          </cell>
          <cell r="C758" t="str">
            <v>Tàu hút bùn - công suất 900CV</v>
          </cell>
          <cell r="D758" t="str">
            <v>ca</v>
          </cell>
          <cell r="E758">
            <v>260</v>
          </cell>
          <cell r="F758">
            <v>7.5</v>
          </cell>
          <cell r="G758">
            <v>4.0999999999999996</v>
          </cell>
          <cell r="H758">
            <v>6</v>
          </cell>
          <cell r="I758">
            <v>8265050</v>
          </cell>
          <cell r="J758">
            <v>756</v>
          </cell>
          <cell r="K758" t="str">
            <v>lítdiezel</v>
          </cell>
          <cell r="L758">
            <v>0</v>
          </cell>
          <cell r="M758" t="str">
            <v>1 thuyền trưởng 2/2 + 1 thuyền phó
2/2 + 1 máy trưởng 2/2 + 1 kỹ thuật viên cuốc I 2/2 + 1
kỹ thuật viên cuốc II 2/2 + 2 thợ máy (1x3/4+1x4/4) + 4 thuỷ thủ
(3x3/4+1x4/4)</v>
          </cell>
          <cell r="N758">
            <v>2264941.5865384615</v>
          </cell>
          <cell r="O758">
            <v>1303334.8076923075</v>
          </cell>
          <cell r="P758">
            <v>1907319.2307692308</v>
          </cell>
          <cell r="Q758">
            <v>5954996.8799999999</v>
          </cell>
          <cell r="R758">
            <v>297749.84399999998</v>
          </cell>
          <cell r="S758">
            <v>6252746.7239999995</v>
          </cell>
          <cell r="T758">
            <v>794111.5384615385</v>
          </cell>
          <cell r="U758">
            <v>12522453.887461537</v>
          </cell>
          <cell r="V758">
            <v>0</v>
          </cell>
        </row>
        <row r="759">
          <cell r="A759" t="str">
            <v>THB1200CV</v>
          </cell>
          <cell r="B759">
            <v>339</v>
          </cell>
          <cell r="C759" t="str">
            <v>Tàu hút bùn - công suất 1200CV</v>
          </cell>
          <cell r="D759" t="str">
            <v>ca</v>
          </cell>
          <cell r="E759">
            <v>260</v>
          </cell>
          <cell r="F759">
            <v>7.5</v>
          </cell>
          <cell r="G759">
            <v>3.75</v>
          </cell>
          <cell r="H759">
            <v>6</v>
          </cell>
          <cell r="I759">
            <v>16762935</v>
          </cell>
          <cell r="J759">
            <v>1008</v>
          </cell>
          <cell r="K759" t="str">
            <v>lítdiezel</v>
          </cell>
          <cell r="L759">
            <v>19131057.38775</v>
          </cell>
          <cell r="M759" t="str">
            <v>1 thuyền trưởng 2/2 + 1 thuyền phó
2/2 + 1 máy trưởng 2/2 + 1 máy hai 2/2 + 1 điện trưởng 2/2 + 1 kỹ thuật viên cuốc I 2/2 + 1
kỹ thuật viên cuốc II 2/2 + 6 thợ máy (5x3/4+1x4/4) + 2 thuỷ thủ
(1x3/4+1x4/4)</v>
          </cell>
          <cell r="N759">
            <v>4593688.9182692301</v>
          </cell>
          <cell r="O759">
            <v>2417731.0096153845</v>
          </cell>
          <cell r="P759">
            <v>3868369.6153846155</v>
          </cell>
          <cell r="Q759">
            <v>7939995.8399999999</v>
          </cell>
          <cell r="R759">
            <v>396999.79200000002</v>
          </cell>
          <cell r="S759">
            <v>8336995.6320000002</v>
          </cell>
          <cell r="T759">
            <v>965582.30769230775</v>
          </cell>
          <cell r="U759">
            <v>20182367.482961539</v>
          </cell>
          <cell r="V759">
            <v>19131057.38775</v>
          </cell>
          <cell r="W759">
            <v>17435459</v>
          </cell>
        </row>
        <row r="760">
          <cell r="A760" t="str">
            <v>THB4170CV</v>
          </cell>
          <cell r="B760">
            <v>340</v>
          </cell>
          <cell r="C760" t="str">
            <v>Tàu hút bùn - công suất 4170CV</v>
          </cell>
          <cell r="D760" t="str">
            <v>ca</v>
          </cell>
          <cell r="E760">
            <v>260</v>
          </cell>
          <cell r="F760">
            <v>7.5</v>
          </cell>
          <cell r="G760">
            <v>2.4</v>
          </cell>
          <cell r="H760">
            <v>6</v>
          </cell>
          <cell r="I760">
            <v>84980100</v>
          </cell>
          <cell r="J760">
            <v>3210.9</v>
          </cell>
          <cell r="K760" t="str">
            <v>lítdiezel</v>
          </cell>
          <cell r="L760">
            <v>68221534.111499995</v>
          </cell>
          <cell r="M760" t="str">
            <v>1 thuyền trưởng 2/2 + 1 thuyền phó
2/2 + 1 máy trưởng 2/2 + 1 máy 2 2/2 + 1 điện trưởng 2/2 + 1 kỹ thuật viên cuốc I 2/2 + 3
kỹ thuật viên cuốc II 2/2 + 6 thợ máy (5x3/4+1x4/4) + 4 thuỷ thủ
(3x3/4+1x4/4)</v>
          </cell>
          <cell r="N760">
            <v>23287815.865384616</v>
          </cell>
          <cell r="O760">
            <v>7844316.9230769239</v>
          </cell>
          <cell r="P760">
            <v>19610792.307692308</v>
          </cell>
          <cell r="Q760">
            <v>25292195.081999999</v>
          </cell>
          <cell r="R760">
            <v>1264609.7541</v>
          </cell>
          <cell r="S760">
            <v>26556804.836099997</v>
          </cell>
          <cell r="T760">
            <v>1317184.6153846155</v>
          </cell>
          <cell r="U760">
            <v>78616914.547638446</v>
          </cell>
          <cell r="V760">
            <v>68221534.111499995</v>
          </cell>
          <cell r="W760">
            <v>62175014</v>
          </cell>
        </row>
        <row r="761">
          <cell r="A761" t="str">
            <v>THBTH1390CV</v>
          </cell>
          <cell r="B761">
            <v>341</v>
          </cell>
          <cell r="C761" t="str">
            <v>Tàu hút bụng tự hành - công suất 1390CV</v>
          </cell>
          <cell r="D761" t="str">
            <v>ca</v>
          </cell>
          <cell r="J761">
            <v>1313.6</v>
          </cell>
          <cell r="K761" t="str">
            <v>kgdiezel</v>
          </cell>
          <cell r="L761">
            <v>17637047.274</v>
          </cell>
          <cell r="M761" t="str">
            <v>1 thuyền trưởng 2/2 + 1 thuyền phó
2/2 + 1 kỹ thuật viên cuốc I 2/2 + 1
kỹ thuật viên cuốc II 2/2 + 2 thợ máy (1x3/4+1x4/4) + 4 thuỷ thủ
(3x3/4+1x4/4)</v>
          </cell>
          <cell r="T761">
            <v>2.9018000000000002</v>
          </cell>
          <cell r="U761" t="e">
            <v>#REF!</v>
          </cell>
          <cell r="V761">
            <v>17637047.274</v>
          </cell>
          <cell r="W761">
            <v>16073864</v>
          </cell>
        </row>
        <row r="762">
          <cell r="A762" t="str">
            <v>THBTH5945CV</v>
          </cell>
          <cell r="B762">
            <v>342</v>
          </cell>
          <cell r="C762" t="str">
            <v>Tàu hút bụng tự hành - công suất 5945CV</v>
          </cell>
          <cell r="D762" t="str">
            <v>ca</v>
          </cell>
          <cell r="J762">
            <v>5201.8999999999996</v>
          </cell>
          <cell r="K762" t="str">
            <v>kgdiezel</v>
          </cell>
          <cell r="L762">
            <v>82183058.322749987</v>
          </cell>
          <cell r="M762" t="str">
            <v>1 thuyên trưởng 2/2 + 1 thuyền phó
2/2 + 1 kỹ thuật viên cuốc I 2/2 + 1
kỹ thuật viên cuốc II 2/2 + 2 thợ máy (1x4/4+1x2/4) + 2 thuỷ thủ
(1x3/4+1x4/4)</v>
          </cell>
          <cell r="T762">
            <v>2.9018000000000002</v>
          </cell>
          <cell r="U762" t="e">
            <v>#REF!</v>
          </cell>
          <cell r="V762">
            <v>82183058.322749987</v>
          </cell>
          <cell r="W762">
            <v>74899119</v>
          </cell>
        </row>
        <row r="763">
          <cell r="C763" t="str">
            <v>Xáng cạp - dung tích gầu:</v>
          </cell>
          <cell r="L763">
            <v>0</v>
          </cell>
        </row>
        <row r="764">
          <cell r="A764" t="str">
            <v>XC0,65m³</v>
          </cell>
          <cell r="B764">
            <v>341</v>
          </cell>
          <cell r="C764" t="str">
            <v>0,65m3</v>
          </cell>
          <cell r="D764" t="str">
            <v>ca</v>
          </cell>
          <cell r="E764">
            <v>220</v>
          </cell>
          <cell r="F764">
            <v>13</v>
          </cell>
          <cell r="G764">
            <v>5.2</v>
          </cell>
          <cell r="H764">
            <v>6</v>
          </cell>
          <cell r="I764">
            <v>761856</v>
          </cell>
          <cell r="J764">
            <v>45.9</v>
          </cell>
          <cell r="K764" t="str">
            <v>lítdiezel</v>
          </cell>
          <cell r="L764">
            <v>0</v>
          </cell>
          <cell r="M764" t="str">
            <v>1x5/7+1x4/7+2x3/7</v>
          </cell>
          <cell r="N764">
            <v>427678.25454545452</v>
          </cell>
          <cell r="O764">
            <v>180075.05454545454</v>
          </cell>
          <cell r="P764">
            <v>207778.90909090909</v>
          </cell>
          <cell r="Q764">
            <v>361553.38199999998</v>
          </cell>
          <cell r="R764">
            <v>18077.669099999999</v>
          </cell>
          <cell r="S764">
            <v>379631.05109999998</v>
          </cell>
          <cell r="T764">
            <v>291724.61538461538</v>
          </cell>
          <cell r="U764">
            <v>1486887.8846664336</v>
          </cell>
          <cell r="V764">
            <v>0</v>
          </cell>
        </row>
        <row r="765">
          <cell r="A765" t="str">
            <v>XC1,00m³</v>
          </cell>
          <cell r="B765">
            <v>342</v>
          </cell>
          <cell r="C765" t="str">
            <v>1m3</v>
          </cell>
          <cell r="D765" t="str">
            <v>ca</v>
          </cell>
          <cell r="E765">
            <v>220</v>
          </cell>
          <cell r="F765">
            <v>13</v>
          </cell>
          <cell r="G765">
            <v>5.2</v>
          </cell>
          <cell r="H765">
            <v>6</v>
          </cell>
          <cell r="I765">
            <v>872670</v>
          </cell>
          <cell r="J765">
            <v>62.1</v>
          </cell>
          <cell r="K765" t="str">
            <v>lítdiezel</v>
          </cell>
          <cell r="L765">
            <v>0</v>
          </cell>
          <cell r="M765" t="str">
            <v>1x6/7+1x4/7+2x3/7</v>
          </cell>
          <cell r="N765">
            <v>489885.20454545459</v>
          </cell>
          <cell r="O765">
            <v>206267.45454545459</v>
          </cell>
          <cell r="P765">
            <v>238000.90909090909</v>
          </cell>
          <cell r="Q765">
            <v>489160.45799999998</v>
          </cell>
          <cell r="R765">
            <v>24458.0229</v>
          </cell>
          <cell r="S765">
            <v>513618.48089999997</v>
          </cell>
          <cell r="T765">
            <v>276459.23076923075</v>
          </cell>
          <cell r="U765">
            <v>1724231.279851049</v>
          </cell>
          <cell r="V765">
            <v>0</v>
          </cell>
        </row>
        <row r="766">
          <cell r="A766" t="str">
            <v>XC1,25m³</v>
          </cell>
          <cell r="B766">
            <v>343</v>
          </cell>
          <cell r="C766" t="str">
            <v>1,25m3</v>
          </cell>
          <cell r="D766" t="str">
            <v>ca</v>
          </cell>
          <cell r="E766">
            <v>220</v>
          </cell>
          <cell r="F766">
            <v>13</v>
          </cell>
          <cell r="G766">
            <v>5.2</v>
          </cell>
          <cell r="H766">
            <v>6</v>
          </cell>
          <cell r="I766">
            <v>1058928</v>
          </cell>
          <cell r="J766">
            <v>70.2</v>
          </cell>
          <cell r="K766" t="str">
            <v>lítdiezel</v>
          </cell>
          <cell r="L766">
            <v>2042076.6135</v>
          </cell>
          <cell r="M766" t="str">
            <v>1x6/7+1x4/7+2x3/7</v>
          </cell>
          <cell r="N766">
            <v>594443.67272727273</v>
          </cell>
          <cell r="O766">
            <v>250292.07272727272</v>
          </cell>
          <cell r="P766">
            <v>288798.54545454547</v>
          </cell>
          <cell r="Q766">
            <v>552963.99600000004</v>
          </cell>
          <cell r="R766">
            <v>27648.199800000002</v>
          </cell>
          <cell r="S766">
            <v>580612.1958000001</v>
          </cell>
          <cell r="T766">
            <v>276459.23076923075</v>
          </cell>
          <cell r="U766">
            <v>1990605.7174783219</v>
          </cell>
          <cell r="V766">
            <v>2042076.6135</v>
          </cell>
          <cell r="W766">
            <v>1861086</v>
          </cell>
        </row>
        <row r="767">
          <cell r="A767" t="str">
            <v>BT10m</v>
          </cell>
          <cell r="B767">
            <v>333</v>
          </cell>
          <cell r="C767" t="str">
            <v>Băng tải độ dài 10m</v>
          </cell>
          <cell r="L767">
            <v>0</v>
          </cell>
          <cell r="V767">
            <v>0</v>
          </cell>
        </row>
        <row r="768">
          <cell r="A768" t="str">
            <v>BT15m</v>
          </cell>
          <cell r="B768">
            <v>334</v>
          </cell>
          <cell r="C768" t="str">
            <v>Băng tải độ dài 15m</v>
          </cell>
          <cell r="L768">
            <v>0</v>
          </cell>
          <cell r="V768">
            <v>0</v>
          </cell>
        </row>
        <row r="769">
          <cell r="A769" t="str">
            <v>BT25m</v>
          </cell>
          <cell r="B769">
            <v>335</v>
          </cell>
          <cell r="C769" t="str">
            <v>Băng tải độ dài 25m</v>
          </cell>
          <cell r="L769">
            <v>0</v>
          </cell>
          <cell r="V76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03"/>
      <sheetName val="HSLUONGTHO"/>
      <sheetName val="BUNL"/>
      <sheetName val="CUOCVC"/>
      <sheetName val="giacuoc"/>
      <sheetName val="CULYTHICONG"/>
      <sheetName val="CHIETTINHDGVATLIEU"/>
      <sheetName val="DGTH"/>
      <sheetName val="CTDGCV-HO"/>
      <sheetName val="GIAVL"/>
      <sheetName val="LUONGHTXL"/>
      <sheetName val="GIACMHTXL"/>
      <sheetName val="CPLT"/>
      <sheetName val="GIACMHTXL (2)"/>
      <sheetName val="CHIETTINHVUAXIMANG"/>
      <sheetName val="GIAVUABT"/>
      <sheetName val="NHAPLIEU"/>
      <sheetName val="00000000"/>
      <sheetName val="SILICATE"/>
      <sheetName val="??-BLDG"/>
    </sheetNames>
    <sheetDataSet>
      <sheetData sheetId="0"/>
      <sheetData sheetId="1">
        <row r="4">
          <cell r="B4" t="str">
            <v>Thành phần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18">
          <cell r="C18" t="str">
            <v>Máy đào một gầu, bánh xích - dung tích gầu:</v>
          </cell>
          <cell r="W18" t="str">
            <v>Giá ca máy</v>
          </cell>
        </row>
        <row r="19">
          <cell r="A19" t="str">
            <v>MĐ0,22m³</v>
          </cell>
          <cell r="B19">
            <v>1</v>
          </cell>
          <cell r="C19" t="str">
            <v>Máy đào bánh xích 0,22m³</v>
          </cell>
          <cell r="D19" t="str">
            <v>ca</v>
          </cell>
          <cell r="E19">
            <v>260</v>
          </cell>
          <cell r="F19">
            <v>18</v>
          </cell>
          <cell r="G19">
            <v>6.04</v>
          </cell>
          <cell r="H19">
            <v>5</v>
          </cell>
          <cell r="I19">
            <v>411345</v>
          </cell>
          <cell r="J19">
            <v>32.4</v>
          </cell>
          <cell r="K19" t="str">
            <v>lítdiezel</v>
          </cell>
          <cell r="L19">
            <v>0</v>
          </cell>
          <cell r="M19" t="str">
            <v>1x4/7</v>
          </cell>
          <cell r="N19">
            <v>270538.44230769225</v>
          </cell>
          <cell r="O19">
            <v>95558.607692307691</v>
          </cell>
          <cell r="P19">
            <v>79104.807692307688</v>
          </cell>
          <cell r="Q19">
            <v>255214.15199999997</v>
          </cell>
          <cell r="R19">
            <v>12760.7076</v>
          </cell>
          <cell r="S19">
            <v>267974.85959999997</v>
          </cell>
          <cell r="T19">
            <v>74675.769230769234</v>
          </cell>
          <cell r="U19">
            <v>787852.48652307689</v>
          </cell>
          <cell r="V19">
            <v>0</v>
          </cell>
        </row>
        <row r="20">
          <cell r="A20" t="str">
            <v>MĐ0,3m³</v>
          </cell>
          <cell r="B20">
            <v>2</v>
          </cell>
          <cell r="C20" t="str">
            <v>Máy đào bánh xích 0,3m³</v>
          </cell>
          <cell r="D20" t="str">
            <v>ca</v>
          </cell>
          <cell r="E20">
            <v>260</v>
          </cell>
          <cell r="F20">
            <v>18</v>
          </cell>
          <cell r="G20">
            <v>6.04</v>
          </cell>
          <cell r="H20">
            <v>5</v>
          </cell>
          <cell r="I20">
            <v>497970</v>
          </cell>
          <cell r="J20">
            <v>35.1</v>
          </cell>
          <cell r="K20" t="str">
            <v>lítdiezel</v>
          </cell>
          <cell r="L20">
            <v>0</v>
          </cell>
          <cell r="M20" t="str">
            <v>1x4/7</v>
          </cell>
          <cell r="N20">
            <v>327511.03846153844</v>
          </cell>
          <cell r="O20">
            <v>115682.26153846155</v>
          </cell>
          <cell r="P20">
            <v>95763.461538461532</v>
          </cell>
          <cell r="Q20">
            <v>276481.99800000002</v>
          </cell>
          <cell r="R20">
            <v>13824.099900000001</v>
          </cell>
          <cell r="S20">
            <v>290306.09790000005</v>
          </cell>
          <cell r="T20">
            <v>74675.769230769234</v>
          </cell>
          <cell r="U20">
            <v>903938.62866923085</v>
          </cell>
          <cell r="V20">
            <v>0</v>
          </cell>
        </row>
        <row r="21">
          <cell r="A21" t="str">
            <v>MĐ0,4m³</v>
          </cell>
          <cell r="B21">
            <v>3</v>
          </cell>
          <cell r="C21" t="str">
            <v>Máy đào bánh xích 0,4m³</v>
          </cell>
          <cell r="D21" t="str">
            <v>ca</v>
          </cell>
          <cell r="E21">
            <v>260</v>
          </cell>
          <cell r="F21">
            <v>17</v>
          </cell>
          <cell r="G21">
            <v>5.76</v>
          </cell>
          <cell r="H21">
            <v>5</v>
          </cell>
          <cell r="I21">
            <v>589149</v>
          </cell>
          <cell r="J21">
            <v>42.66</v>
          </cell>
          <cell r="K21" t="str">
            <v>lítdiezel</v>
          </cell>
          <cell r="L21">
            <v>0</v>
          </cell>
          <cell r="M21" t="str">
            <v>1x4/7</v>
          </cell>
          <cell r="N21">
            <v>365952.16730769241</v>
          </cell>
          <cell r="O21">
            <v>130519.16307692307</v>
          </cell>
          <cell r="P21">
            <v>113297.88461538461</v>
          </cell>
          <cell r="Q21">
            <v>336031.96679999994</v>
          </cell>
          <cell r="R21">
            <v>16801.598339999997</v>
          </cell>
          <cell r="S21">
            <v>352833.56513999996</v>
          </cell>
          <cell r="T21">
            <v>74675.769230769234</v>
          </cell>
          <cell r="U21">
            <v>1037278.5493707693</v>
          </cell>
          <cell r="V21">
            <v>0</v>
          </cell>
        </row>
        <row r="22">
          <cell r="A22" t="str">
            <v>MĐ0,5m3</v>
          </cell>
          <cell r="B22">
            <v>4</v>
          </cell>
          <cell r="C22" t="str">
            <v>Máy đào bánh xích 0,5m³</v>
          </cell>
          <cell r="D22" t="str">
            <v>ca</v>
          </cell>
          <cell r="E22">
            <v>260</v>
          </cell>
          <cell r="F22">
            <v>17</v>
          </cell>
          <cell r="G22">
            <v>5.76</v>
          </cell>
          <cell r="H22">
            <v>5</v>
          </cell>
          <cell r="I22">
            <v>692604</v>
          </cell>
          <cell r="J22">
            <v>51.3</v>
          </cell>
          <cell r="K22" t="str">
            <v>lítdiezel</v>
          </cell>
          <cell r="L22">
            <v>0</v>
          </cell>
          <cell r="M22" t="str">
            <v>1x4/7</v>
          </cell>
          <cell r="N22">
            <v>430213.63846153853</v>
          </cell>
          <cell r="O22">
            <v>153438.42461538463</v>
          </cell>
          <cell r="P22">
            <v>133193.07692307697</v>
          </cell>
          <cell r="Q22">
            <v>404089.07399999996</v>
          </cell>
          <cell r="R22">
            <v>20204.453699999998</v>
          </cell>
          <cell r="S22">
            <v>424293.52769999998</v>
          </cell>
          <cell r="T22">
            <v>74675.769230769234</v>
          </cell>
          <cell r="U22">
            <v>1215814.4369307694</v>
          </cell>
          <cell r="V22">
            <v>0</v>
          </cell>
        </row>
        <row r="23">
          <cell r="A23" t="str">
            <v>MĐ0,65m³</v>
          </cell>
          <cell r="B23">
            <v>5</v>
          </cell>
          <cell r="C23" t="str">
            <v>Máy đào bánh xích 0,65m³</v>
          </cell>
          <cell r="D23" t="str">
            <v>ca</v>
          </cell>
          <cell r="E23">
            <v>260</v>
          </cell>
          <cell r="F23">
            <v>17</v>
          </cell>
          <cell r="G23">
            <v>5.76</v>
          </cell>
          <cell r="H23">
            <v>5</v>
          </cell>
          <cell r="I23">
            <v>782397</v>
          </cell>
          <cell r="J23">
            <v>59.4</v>
          </cell>
          <cell r="K23" t="str">
            <v>lítdiezel</v>
          </cell>
          <cell r="L23">
            <v>0</v>
          </cell>
          <cell r="M23" t="str">
            <v>1x3/7+1x5/7</v>
          </cell>
          <cell r="N23">
            <v>485988.9057692308</v>
          </cell>
          <cell r="O23">
            <v>173331.02769230769</v>
          </cell>
          <cell r="P23">
            <v>150460.96153846153</v>
          </cell>
          <cell r="Q23">
            <v>467892.61199999996</v>
          </cell>
          <cell r="R23">
            <v>23394.6306</v>
          </cell>
          <cell r="S23">
            <v>491287.24259999994</v>
          </cell>
          <cell r="T23">
            <v>151096.15384615384</v>
          </cell>
          <cell r="U23">
            <v>1452164.2914461538</v>
          </cell>
          <cell r="V23">
            <v>0</v>
          </cell>
        </row>
        <row r="24">
          <cell r="A24" t="str">
            <v>MĐ0,8m³</v>
          </cell>
          <cell r="B24">
            <v>1</v>
          </cell>
          <cell r="C24" t="str">
            <v>Máy đào bánh xích 0,8m³</v>
          </cell>
          <cell r="D24" t="str">
            <v>ca</v>
          </cell>
          <cell r="E24">
            <v>260</v>
          </cell>
          <cell r="F24">
            <v>17</v>
          </cell>
          <cell r="G24">
            <v>5.76</v>
          </cell>
          <cell r="H24">
            <v>5</v>
          </cell>
          <cell r="I24">
            <v>860637</v>
          </cell>
          <cell r="J24">
            <v>64.8</v>
          </cell>
          <cell r="K24" t="str">
            <v>lítdiezel</v>
          </cell>
          <cell r="L24">
            <v>1343923.8697499998</v>
          </cell>
          <cell r="M24" t="str">
            <v>1x3/7+1x5/7</v>
          </cell>
          <cell r="N24">
            <v>534587.98269230779</v>
          </cell>
          <cell r="O24">
            <v>190664.19692307693</v>
          </cell>
          <cell r="P24">
            <v>165507.1153846154</v>
          </cell>
          <cell r="Q24">
            <v>510428.30399999995</v>
          </cell>
          <cell r="R24">
            <v>25521.415199999999</v>
          </cell>
          <cell r="S24">
            <v>535949.71919999993</v>
          </cell>
          <cell r="T24">
            <v>151096.15384615384</v>
          </cell>
          <cell r="U24">
            <v>1577805.1680461538</v>
          </cell>
          <cell r="V24">
            <v>1343923.8697499998</v>
          </cell>
          <cell r="W24">
            <v>1224811</v>
          </cell>
        </row>
        <row r="25">
          <cell r="A25" t="str">
            <v>MĐ1m³</v>
          </cell>
          <cell r="B25">
            <v>2</v>
          </cell>
          <cell r="C25" t="str">
            <v>Máy đào bánh xích 1m³</v>
          </cell>
          <cell r="D25" t="str">
            <v>ca</v>
          </cell>
          <cell r="E25">
            <v>260</v>
          </cell>
          <cell r="F25">
            <v>17</v>
          </cell>
          <cell r="G25">
            <v>5.76</v>
          </cell>
          <cell r="H25">
            <v>5</v>
          </cell>
          <cell r="I25">
            <v>967896</v>
          </cell>
          <cell r="J25">
            <v>74.52</v>
          </cell>
          <cell r="K25" t="str">
            <v>lítdiezel</v>
          </cell>
          <cell r="L25">
            <v>0</v>
          </cell>
          <cell r="M25" t="str">
            <v>1x4/7+1x6/7</v>
          </cell>
          <cell r="N25">
            <v>601212.32307692314</v>
          </cell>
          <cell r="O25">
            <v>214426.19076923077</v>
          </cell>
          <cell r="P25">
            <v>186133.84615384616</v>
          </cell>
          <cell r="Q25">
            <v>586992.54959999991</v>
          </cell>
          <cell r="R25">
            <v>29349.627479999996</v>
          </cell>
          <cell r="S25">
            <v>616342.17707999994</v>
          </cell>
          <cell r="T25">
            <v>171813.46153846156</v>
          </cell>
          <cell r="U25">
            <v>1789927.9986184614</v>
          </cell>
          <cell r="V25">
            <v>0</v>
          </cell>
        </row>
        <row r="26">
          <cell r="A26" t="str">
            <v>MĐ1,2m³</v>
          </cell>
          <cell r="B26">
            <v>3</v>
          </cell>
          <cell r="C26" t="str">
            <v>Máy đào bánh xích 1,2m³</v>
          </cell>
          <cell r="D26" t="str">
            <v>ca</v>
          </cell>
          <cell r="E26">
            <v>260</v>
          </cell>
          <cell r="F26">
            <v>17</v>
          </cell>
          <cell r="G26">
            <v>5.76</v>
          </cell>
          <cell r="H26">
            <v>5</v>
          </cell>
          <cell r="I26">
            <v>1328630</v>
          </cell>
          <cell r="J26">
            <v>78.3</v>
          </cell>
          <cell r="K26" t="str">
            <v>lítdiezel</v>
          </cell>
          <cell r="L26">
            <v>0</v>
          </cell>
          <cell r="M26" t="str">
            <v>1x4/7+1x6/7</v>
          </cell>
          <cell r="N26">
            <v>825283.63461538474</v>
          </cell>
          <cell r="O26">
            <v>294342.64615384617</v>
          </cell>
          <cell r="P26">
            <v>255505.76923076922</v>
          </cell>
          <cell r="Q26">
            <v>616767.53399999999</v>
          </cell>
          <cell r="R26">
            <v>30838.376700000001</v>
          </cell>
          <cell r="S26">
            <v>647605.91070000001</v>
          </cell>
          <cell r="T26">
            <v>171813.46153846156</v>
          </cell>
          <cell r="U26">
            <v>2194551.4222384617</v>
          </cell>
          <cell r="V26">
            <v>0</v>
          </cell>
        </row>
        <row r="27">
          <cell r="A27" t="str">
            <v>MĐ1,25m3</v>
          </cell>
          <cell r="B27">
            <v>4</v>
          </cell>
          <cell r="C27" t="str">
            <v>Máy đào bánh xích 1,25m³</v>
          </cell>
          <cell r="D27" t="str">
            <v>ca</v>
          </cell>
          <cell r="E27">
            <v>260</v>
          </cell>
          <cell r="F27">
            <v>17</v>
          </cell>
          <cell r="G27">
            <v>5.76</v>
          </cell>
          <cell r="H27">
            <v>5</v>
          </cell>
          <cell r="I27">
            <v>1355540</v>
          </cell>
          <cell r="J27">
            <v>82.62</v>
          </cell>
          <cell r="K27" t="str">
            <v>lítdiezel</v>
          </cell>
          <cell r="L27">
            <v>1973990.0564999999</v>
          </cell>
          <cell r="M27" t="str">
            <v>1x4/7+1x6/7</v>
          </cell>
          <cell r="N27">
            <v>841998.88461538462</v>
          </cell>
          <cell r="O27">
            <v>300304.24615384609</v>
          </cell>
          <cell r="P27">
            <v>260680.76923076922</v>
          </cell>
          <cell r="Q27">
            <v>650796.08759999997</v>
          </cell>
          <cell r="R27">
            <v>32539.804380000001</v>
          </cell>
          <cell r="S27">
            <v>683335.89197999996</v>
          </cell>
          <cell r="T27">
            <v>171813.46153846156</v>
          </cell>
          <cell r="U27">
            <v>2258133.2535184612</v>
          </cell>
          <cell r="V27">
            <v>1973990.0564999999</v>
          </cell>
          <cell r="W27">
            <v>1799034</v>
          </cell>
        </row>
        <row r="28">
          <cell r="A28" t="str">
            <v>MĐ1,6m³</v>
          </cell>
          <cell r="B28">
            <v>5</v>
          </cell>
          <cell r="C28" t="str">
            <v>Máy đào bánh xích 1,6m³</v>
          </cell>
          <cell r="D28" t="str">
            <v>ca</v>
          </cell>
          <cell r="E28">
            <v>260</v>
          </cell>
          <cell r="F28">
            <v>16</v>
          </cell>
          <cell r="G28">
            <v>5.48</v>
          </cell>
          <cell r="H28">
            <v>5</v>
          </cell>
          <cell r="I28">
            <v>1632402</v>
          </cell>
          <cell r="J28">
            <v>113.22</v>
          </cell>
          <cell r="K28" t="str">
            <v>lítdiezel</v>
          </cell>
          <cell r="L28">
            <v>2200985.8447500002</v>
          </cell>
          <cell r="M28" t="str">
            <v>1x4/7+1x6/7</v>
          </cell>
          <cell r="N28">
            <v>954327.32307692303</v>
          </cell>
          <cell r="O28">
            <v>344060.11384615384</v>
          </cell>
          <cell r="P28">
            <v>313923.46153846156</v>
          </cell>
          <cell r="Q28">
            <v>891831.67559999996</v>
          </cell>
          <cell r="R28">
            <v>44591.583780000001</v>
          </cell>
          <cell r="S28">
            <v>936423.25937999994</v>
          </cell>
          <cell r="T28">
            <v>171813.46153846156</v>
          </cell>
          <cell r="U28">
            <v>2720547.6193799996</v>
          </cell>
          <cell r="V28">
            <v>2200985.8447500002</v>
          </cell>
          <cell r="W28">
            <v>2005911</v>
          </cell>
        </row>
        <row r="29">
          <cell r="A29" t="str">
            <v>MĐ2m³</v>
          </cell>
          <cell r="B29">
            <v>6</v>
          </cell>
          <cell r="C29" t="str">
            <v>Máy đào bánh xích 2m³</v>
          </cell>
          <cell r="D29" t="str">
            <v>ca</v>
          </cell>
          <cell r="E29">
            <v>260</v>
          </cell>
          <cell r="F29">
            <v>16</v>
          </cell>
          <cell r="G29">
            <v>5.48</v>
          </cell>
          <cell r="H29">
            <v>5</v>
          </cell>
          <cell r="I29">
            <v>2096910</v>
          </cell>
          <cell r="J29">
            <v>127.5</v>
          </cell>
          <cell r="K29" t="str">
            <v>lítdiezel</v>
          </cell>
          <cell r="L29">
            <v>0</v>
          </cell>
          <cell r="M29" t="str">
            <v>1x4/7+1x7/7</v>
          </cell>
          <cell r="N29">
            <v>1225885.8461538462</v>
          </cell>
          <cell r="O29">
            <v>441964.10769230768</v>
          </cell>
          <cell r="P29">
            <v>403251.92307692306</v>
          </cell>
          <cell r="Q29">
            <v>1004314.95</v>
          </cell>
          <cell r="R29">
            <v>50215.747499999998</v>
          </cell>
          <cell r="S29">
            <v>1054530.6975</v>
          </cell>
          <cell r="T29">
            <v>186206.5384615385</v>
          </cell>
          <cell r="U29">
            <v>3311839.1128846151</v>
          </cell>
          <cell r="V29">
            <v>0</v>
          </cell>
        </row>
        <row r="30">
          <cell r="A30" t="str">
            <v>MĐ2,3m³</v>
          </cell>
          <cell r="B30">
            <v>7</v>
          </cell>
          <cell r="C30" t="str">
            <v>Máy đào bánh xích 2,3m³</v>
          </cell>
          <cell r="D30" t="str">
            <v>ca</v>
          </cell>
          <cell r="E30">
            <v>260</v>
          </cell>
          <cell r="F30">
            <v>16</v>
          </cell>
          <cell r="G30">
            <v>5.48</v>
          </cell>
          <cell r="H30">
            <v>5</v>
          </cell>
          <cell r="I30">
            <v>2370038</v>
          </cell>
          <cell r="J30">
            <v>137.69999999999999</v>
          </cell>
          <cell r="K30" t="str">
            <v>lítdiezel</v>
          </cell>
          <cell r="L30">
            <v>2982668.9392500003</v>
          </cell>
          <cell r="M30" t="str">
            <v>1x4/7+1x7/7</v>
          </cell>
          <cell r="N30">
            <v>1385560.6769230769</v>
          </cell>
          <cell r="O30">
            <v>499531.08615384618</v>
          </cell>
          <cell r="P30">
            <v>455776.5384615385</v>
          </cell>
          <cell r="Q30">
            <v>1084660.1459999999</v>
          </cell>
          <cell r="R30">
            <v>54233.007299999997</v>
          </cell>
          <cell r="S30">
            <v>1138893.1532999999</v>
          </cell>
          <cell r="T30">
            <v>186206.5384615385</v>
          </cell>
          <cell r="U30">
            <v>3665967.9933000002</v>
          </cell>
          <cell r="V30">
            <v>2982668.9392500003</v>
          </cell>
          <cell r="W30">
            <v>2718313</v>
          </cell>
        </row>
        <row r="31">
          <cell r="A31" t="str">
            <v>MĐ2,5m³</v>
          </cell>
          <cell r="B31">
            <v>8</v>
          </cell>
          <cell r="C31" t="str">
            <v>Máy đào bánh xích 2,5m³</v>
          </cell>
          <cell r="D31" t="str">
            <v>ca</v>
          </cell>
          <cell r="E31">
            <v>300</v>
          </cell>
          <cell r="F31">
            <v>16</v>
          </cell>
          <cell r="G31">
            <v>5.48</v>
          </cell>
          <cell r="H31">
            <v>5</v>
          </cell>
          <cell r="I31">
            <v>2818574</v>
          </cell>
          <cell r="J31">
            <v>163.71</v>
          </cell>
          <cell r="K31" t="str">
            <v>lítdiezel</v>
          </cell>
          <cell r="L31">
            <v>0</v>
          </cell>
          <cell r="M31" t="str">
            <v>1x4/7+1x7/7</v>
          </cell>
          <cell r="N31">
            <v>1428077.4933333332</v>
          </cell>
          <cell r="O31">
            <v>514859.51733333332</v>
          </cell>
          <cell r="P31">
            <v>469762.33333333331</v>
          </cell>
          <cell r="Q31">
            <v>1289540.3958000001</v>
          </cell>
          <cell r="R31">
            <v>64477.019790000006</v>
          </cell>
          <cell r="S31">
            <v>1354017.4155900001</v>
          </cell>
          <cell r="T31">
            <v>186206.5384615385</v>
          </cell>
          <cell r="U31">
            <v>3952923.2980515384</v>
          </cell>
          <cell r="V31">
            <v>0</v>
          </cell>
        </row>
        <row r="32">
          <cell r="A32" t="str">
            <v>MĐ3,5m³</v>
          </cell>
          <cell r="B32">
            <v>9</v>
          </cell>
          <cell r="C32" t="str">
            <v>Máy đào bánh xích 3,5m³</v>
          </cell>
          <cell r="D32" t="str">
            <v>ca</v>
          </cell>
          <cell r="E32">
            <v>300</v>
          </cell>
          <cell r="F32">
            <v>14</v>
          </cell>
          <cell r="G32">
            <v>4.08</v>
          </cell>
          <cell r="H32">
            <v>5</v>
          </cell>
          <cell r="I32">
            <v>4932396</v>
          </cell>
          <cell r="J32">
            <v>196.35</v>
          </cell>
          <cell r="K32" t="str">
            <v>lítdiezel</v>
          </cell>
          <cell r="L32">
            <v>0</v>
          </cell>
          <cell r="M32" t="str">
            <v>1x4/7+1x7/7</v>
          </cell>
          <cell r="N32">
            <v>2186695.56</v>
          </cell>
          <cell r="O32">
            <v>670805.85600000003</v>
          </cell>
          <cell r="P32">
            <v>822066.00000000012</v>
          </cell>
          <cell r="Q32">
            <v>1546645.0229999998</v>
          </cell>
          <cell r="R32">
            <v>77332.251149999996</v>
          </cell>
          <cell r="S32">
            <v>1623977.2741499997</v>
          </cell>
          <cell r="T32">
            <v>186206.5384615385</v>
          </cell>
          <cell r="U32">
            <v>5489751.2286115382</v>
          </cell>
          <cell r="V32">
            <v>0</v>
          </cell>
        </row>
        <row r="33">
          <cell r="A33" t="str">
            <v>MĐ3,6m3</v>
          </cell>
          <cell r="B33">
            <v>10</v>
          </cell>
          <cell r="C33" t="str">
            <v>Máy đào bánh xích 3,6m³</v>
          </cell>
          <cell r="D33" t="str">
            <v>ca</v>
          </cell>
          <cell r="E33">
            <v>300</v>
          </cell>
          <cell r="F33">
            <v>14</v>
          </cell>
          <cell r="G33">
            <v>4</v>
          </cell>
          <cell r="H33">
            <v>5</v>
          </cell>
          <cell r="I33">
            <v>5236732</v>
          </cell>
          <cell r="J33">
            <v>198.9</v>
          </cell>
          <cell r="K33" t="str">
            <v>lítdiezel</v>
          </cell>
          <cell r="L33">
            <v>4418901.1597500006</v>
          </cell>
          <cell r="M33" t="str">
            <v>1x4/7+1x7/7</v>
          </cell>
          <cell r="N33">
            <v>2321617.8533333335</v>
          </cell>
          <cell r="O33">
            <v>698230.93333333335</v>
          </cell>
          <cell r="P33">
            <v>872788.66666666663</v>
          </cell>
          <cell r="Q33">
            <v>1566731.3219999999</v>
          </cell>
          <cell r="R33">
            <v>78336.566099999996</v>
          </cell>
          <cell r="S33">
            <v>1645067.8880999999</v>
          </cell>
          <cell r="T33">
            <v>186206.5384615385</v>
          </cell>
          <cell r="U33">
            <v>5723911.8798948713</v>
          </cell>
          <cell r="V33">
            <v>4418901.1597500006</v>
          </cell>
          <cell r="W33">
            <v>4027251</v>
          </cell>
        </row>
        <row r="34">
          <cell r="A34" t="str">
            <v>MĐ5,4m³</v>
          </cell>
          <cell r="B34">
            <v>11</v>
          </cell>
          <cell r="C34" t="str">
            <v>Máy đào bánh xích 5,4m³</v>
          </cell>
          <cell r="D34" t="str">
            <v>ca</v>
          </cell>
          <cell r="E34">
            <v>300</v>
          </cell>
          <cell r="F34">
            <v>14</v>
          </cell>
          <cell r="G34">
            <v>3.8</v>
          </cell>
          <cell r="H34">
            <v>5</v>
          </cell>
          <cell r="I34">
            <v>6372978</v>
          </cell>
          <cell r="J34">
            <v>218.28</v>
          </cell>
          <cell r="K34" t="str">
            <v>lítdiezel</v>
          </cell>
          <cell r="L34">
            <v>0</v>
          </cell>
          <cell r="M34" t="str">
            <v>1x4/7+1x7/7</v>
          </cell>
          <cell r="N34">
            <v>2825353.58</v>
          </cell>
          <cell r="O34">
            <v>807243.88</v>
          </cell>
          <cell r="P34">
            <v>1062163</v>
          </cell>
          <cell r="Q34">
            <v>1719387.1943999999</v>
          </cell>
          <cell r="R34">
            <v>85969.359720000008</v>
          </cell>
          <cell r="S34">
            <v>1805356.55412</v>
          </cell>
          <cell r="T34">
            <v>186206.5384615385</v>
          </cell>
          <cell r="U34">
            <v>6686323.5525815375</v>
          </cell>
          <cell r="V34">
            <v>0</v>
          </cell>
        </row>
        <row r="35">
          <cell r="A35" t="str">
            <v>MĐ6,5m³</v>
          </cell>
          <cell r="B35">
            <v>12</v>
          </cell>
          <cell r="C35" t="str">
            <v>Máy đào bánh xích 6,5m³</v>
          </cell>
          <cell r="D35" t="str">
            <v>ca</v>
          </cell>
          <cell r="E35">
            <v>300</v>
          </cell>
          <cell r="F35">
            <v>14</v>
          </cell>
          <cell r="G35">
            <v>3.8</v>
          </cell>
          <cell r="H35">
            <v>5</v>
          </cell>
          <cell r="I35">
            <v>8389710</v>
          </cell>
          <cell r="J35">
            <v>332.01</v>
          </cell>
          <cell r="K35" t="str">
            <v>lítdiezel</v>
          </cell>
          <cell r="L35">
            <v>0</v>
          </cell>
          <cell r="M35" t="str">
            <v>1x4/7+1x7/7</v>
          </cell>
          <cell r="N35">
            <v>3719438.1000000006</v>
          </cell>
          <cell r="O35">
            <v>1062696.6000000001</v>
          </cell>
          <cell r="P35">
            <v>1398285</v>
          </cell>
          <cell r="Q35">
            <v>2615236.1297999998</v>
          </cell>
          <cell r="R35">
            <v>130761.80648999999</v>
          </cell>
          <cell r="S35">
            <v>2745997.9362899996</v>
          </cell>
          <cell r="T35">
            <v>186206.5384615385</v>
          </cell>
          <cell r="U35">
            <v>9112624.1747515388</v>
          </cell>
          <cell r="V35">
            <v>0</v>
          </cell>
        </row>
        <row r="36">
          <cell r="A36" t="str">
            <v>MĐ9,5m³</v>
          </cell>
          <cell r="B36">
            <v>13</v>
          </cell>
          <cell r="C36" t="str">
            <v>Máy đào bánh xích 9,5m³</v>
          </cell>
          <cell r="D36" t="str">
            <v>ca</v>
          </cell>
          <cell r="E36">
            <v>300</v>
          </cell>
          <cell r="F36">
            <v>14</v>
          </cell>
          <cell r="G36">
            <v>3.52</v>
          </cell>
          <cell r="H36">
            <v>5</v>
          </cell>
          <cell r="I36">
            <v>12934878</v>
          </cell>
          <cell r="J36">
            <v>397.8</v>
          </cell>
          <cell r="K36" t="str">
            <v>lítdiezel</v>
          </cell>
          <cell r="L36">
            <v>0</v>
          </cell>
          <cell r="M36" t="str">
            <v>1x4/7+1x7/7</v>
          </cell>
          <cell r="N36">
            <v>5734462.5800000001</v>
          </cell>
          <cell r="O36">
            <v>1517692.3520000002</v>
          </cell>
          <cell r="P36">
            <v>2155813</v>
          </cell>
          <cell r="Q36">
            <v>3133462.6439999999</v>
          </cell>
          <cell r="R36">
            <v>156673.13219999999</v>
          </cell>
          <cell r="S36">
            <v>3290135.7761999997</v>
          </cell>
          <cell r="T36">
            <v>186206.5384615385</v>
          </cell>
          <cell r="U36">
            <v>12884310.246661538</v>
          </cell>
          <cell r="V36">
            <v>0</v>
          </cell>
        </row>
        <row r="37">
          <cell r="A37" t="str">
            <v>MĐ10,4m³</v>
          </cell>
          <cell r="B37">
            <v>14</v>
          </cell>
          <cell r="C37" t="str">
            <v>Máy đào bánh xích 10,4m³</v>
          </cell>
          <cell r="D37" t="str">
            <v>ca</v>
          </cell>
          <cell r="E37">
            <v>300</v>
          </cell>
          <cell r="F37">
            <v>14</v>
          </cell>
          <cell r="G37">
            <v>3.52</v>
          </cell>
          <cell r="H37">
            <v>5</v>
          </cell>
          <cell r="I37">
            <v>14551686</v>
          </cell>
          <cell r="J37">
            <v>408</v>
          </cell>
          <cell r="K37" t="str">
            <v>lítdiezel</v>
          </cell>
          <cell r="L37">
            <v>0</v>
          </cell>
          <cell r="M37" t="str">
            <v>1x4/7+1x7/7</v>
          </cell>
          <cell r="N37">
            <v>6451247.4600000009</v>
          </cell>
          <cell r="O37">
            <v>1707397.8240000003</v>
          </cell>
          <cell r="P37">
            <v>2425281</v>
          </cell>
          <cell r="Q37">
            <v>3213807.84</v>
          </cell>
          <cell r="R37">
            <v>160690.39199999999</v>
          </cell>
          <cell r="S37">
            <v>3374498.2319999998</v>
          </cell>
          <cell r="T37">
            <v>186206.5384615385</v>
          </cell>
          <cell r="U37">
            <v>14144631.054461541</v>
          </cell>
          <cell r="V37">
            <v>0</v>
          </cell>
        </row>
        <row r="38">
          <cell r="C38" t="str">
            <v>Máy đào một gầu, bánh xích, động cơ điện - dung tích gầu:</v>
          </cell>
          <cell r="L38">
            <v>0</v>
          </cell>
          <cell r="V38">
            <v>0</v>
          </cell>
        </row>
        <row r="39">
          <cell r="A39" t="str">
            <v>MĐĐ2,5m³</v>
          </cell>
          <cell r="B39">
            <v>11</v>
          </cell>
          <cell r="C39" t="str">
            <v>Máy đào bánh xích 2,5m³</v>
          </cell>
          <cell r="D39" t="str">
            <v>ca</v>
          </cell>
          <cell r="E39">
            <v>300</v>
          </cell>
          <cell r="F39">
            <v>14</v>
          </cell>
          <cell r="G39">
            <v>5.2</v>
          </cell>
          <cell r="H39">
            <v>5</v>
          </cell>
          <cell r="I39">
            <v>2904660</v>
          </cell>
          <cell r="J39">
            <v>672</v>
          </cell>
          <cell r="K39" t="str">
            <v>Kwh</v>
          </cell>
          <cell r="L39">
            <v>0</v>
          </cell>
          <cell r="M39" t="str">
            <v>1x4/7+1x7/7</v>
          </cell>
          <cell r="N39">
            <v>1287732.6000000001</v>
          </cell>
          <cell r="O39">
            <v>503474.4</v>
          </cell>
          <cell r="P39">
            <v>484110</v>
          </cell>
          <cell r="Q39">
            <v>601440</v>
          </cell>
          <cell r="R39">
            <v>42100.800000000003</v>
          </cell>
          <cell r="S39">
            <v>643540.80000000005</v>
          </cell>
          <cell r="T39">
            <v>186206.5384615385</v>
          </cell>
          <cell r="U39">
            <v>3105064.3384615383</v>
          </cell>
          <cell r="V39">
            <v>0</v>
          </cell>
        </row>
        <row r="40">
          <cell r="A40" t="str">
            <v>MĐĐ4m³</v>
          </cell>
          <cell r="B40">
            <v>12</v>
          </cell>
          <cell r="C40" t="str">
            <v>Máy đào bánh xích 4m³</v>
          </cell>
          <cell r="D40" t="str">
            <v>ca</v>
          </cell>
          <cell r="E40">
            <v>300</v>
          </cell>
          <cell r="F40">
            <v>14</v>
          </cell>
          <cell r="G40">
            <v>4.92</v>
          </cell>
          <cell r="H40">
            <v>5</v>
          </cell>
          <cell r="I40">
            <v>4023602</v>
          </cell>
          <cell r="J40">
            <v>924</v>
          </cell>
          <cell r="K40" t="str">
            <v>Kwh</v>
          </cell>
          <cell r="L40">
            <v>0</v>
          </cell>
          <cell r="M40" t="str">
            <v>1x4/7+1x7/7</v>
          </cell>
          <cell r="N40">
            <v>1783796.8866666667</v>
          </cell>
          <cell r="O40">
            <v>659870.728</v>
          </cell>
          <cell r="P40">
            <v>670600.33333333337</v>
          </cell>
          <cell r="Q40">
            <v>826980</v>
          </cell>
          <cell r="R40">
            <v>57888.600000000006</v>
          </cell>
          <cell r="S40">
            <v>884868.6</v>
          </cell>
          <cell r="T40">
            <v>186206.5384615385</v>
          </cell>
          <cell r="U40">
            <v>4185343.0864615389</v>
          </cell>
          <cell r="V40">
            <v>0</v>
          </cell>
        </row>
        <row r="41">
          <cell r="A41" t="str">
            <v>MĐĐ4,6m³</v>
          </cell>
          <cell r="B41">
            <v>13</v>
          </cell>
          <cell r="C41" t="str">
            <v>Máy đào bánh xích 4,6m³</v>
          </cell>
          <cell r="D41" t="str">
            <v>ca</v>
          </cell>
          <cell r="E41">
            <v>300</v>
          </cell>
          <cell r="F41">
            <v>14</v>
          </cell>
          <cell r="G41">
            <v>4.92</v>
          </cell>
          <cell r="H41">
            <v>5</v>
          </cell>
          <cell r="I41">
            <v>5617106</v>
          </cell>
          <cell r="J41">
            <v>1050</v>
          </cell>
          <cell r="K41" t="str">
            <v>Kwh</v>
          </cell>
          <cell r="L41">
            <v>0</v>
          </cell>
          <cell r="M41" t="str">
            <v>1x4/7+1x7/7</v>
          </cell>
          <cell r="N41">
            <v>2490250.3266666671</v>
          </cell>
          <cell r="O41">
            <v>921205.38399999996</v>
          </cell>
          <cell r="P41">
            <v>936184.33333333337</v>
          </cell>
          <cell r="Q41">
            <v>939750</v>
          </cell>
          <cell r="R41">
            <v>65782.5</v>
          </cell>
          <cell r="S41">
            <v>1005532.5</v>
          </cell>
          <cell r="T41">
            <v>186206.5384615385</v>
          </cell>
          <cell r="U41">
            <v>5539379.0824615397</v>
          </cell>
          <cell r="V41">
            <v>0</v>
          </cell>
        </row>
        <row r="42">
          <cell r="A42" t="str">
            <v>MĐĐ5m³</v>
          </cell>
          <cell r="B42">
            <v>14</v>
          </cell>
          <cell r="C42" t="str">
            <v>Máy đào bánh xích 5m³</v>
          </cell>
          <cell r="D42" t="str">
            <v>ca</v>
          </cell>
          <cell r="E42">
            <v>300</v>
          </cell>
          <cell r="F42">
            <v>14</v>
          </cell>
          <cell r="G42">
            <v>4.42</v>
          </cell>
          <cell r="H42">
            <v>5</v>
          </cell>
          <cell r="I42">
            <v>5841187</v>
          </cell>
          <cell r="J42">
            <v>1134</v>
          </cell>
          <cell r="K42" t="str">
            <v>Kwh</v>
          </cell>
          <cell r="L42">
            <v>0</v>
          </cell>
          <cell r="M42" t="str">
            <v>1x4/7+1x7/7</v>
          </cell>
          <cell r="N42">
            <v>2589592.9033333338</v>
          </cell>
          <cell r="O42">
            <v>860601.55133333325</v>
          </cell>
          <cell r="P42">
            <v>973531.16666666686</v>
          </cell>
          <cell r="Q42">
            <v>1014930</v>
          </cell>
          <cell r="R42">
            <v>71045.100000000006</v>
          </cell>
          <cell r="S42">
            <v>1085975.1000000001</v>
          </cell>
          <cell r="T42">
            <v>186206.5384615385</v>
          </cell>
          <cell r="U42">
            <v>5695907.2597948723</v>
          </cell>
          <cell r="V42">
            <v>0</v>
          </cell>
        </row>
        <row r="43">
          <cell r="A43" t="str">
            <v>MĐĐ8m³</v>
          </cell>
          <cell r="B43">
            <v>15</v>
          </cell>
          <cell r="C43" t="str">
            <v>Máy đào bánh xích 8m³</v>
          </cell>
          <cell r="D43" t="str">
            <v>ca</v>
          </cell>
          <cell r="E43">
            <v>300</v>
          </cell>
          <cell r="F43">
            <v>14</v>
          </cell>
          <cell r="G43">
            <v>4.42</v>
          </cell>
          <cell r="H43">
            <v>5</v>
          </cell>
          <cell r="I43">
            <v>10185615</v>
          </cell>
          <cell r="J43">
            <v>2079</v>
          </cell>
          <cell r="K43" t="str">
            <v>Kwh</v>
          </cell>
          <cell r="L43">
            <v>0</v>
          </cell>
          <cell r="M43" t="str">
            <v>1x4/7+1x7/7</v>
          </cell>
          <cell r="N43">
            <v>4515622.6500000004</v>
          </cell>
          <cell r="O43">
            <v>1500680.6099999999</v>
          </cell>
          <cell r="P43">
            <v>1697602.5</v>
          </cell>
          <cell r="Q43">
            <v>1860705</v>
          </cell>
          <cell r="R43">
            <v>130249.35</v>
          </cell>
          <cell r="S43">
            <v>1990954.35</v>
          </cell>
          <cell r="T43">
            <v>186206.5384615385</v>
          </cell>
          <cell r="U43">
            <v>9891066.6484615374</v>
          </cell>
          <cell r="V43">
            <v>0</v>
          </cell>
        </row>
        <row r="44">
          <cell r="C44" t="str">
            <v>Máy đào một gầu, bánh hơi - dung tích gầu:</v>
          </cell>
          <cell r="L44">
            <v>0</v>
          </cell>
        </row>
        <row r="45">
          <cell r="A45" t="str">
            <v>MĐMGBH0,15m³</v>
          </cell>
          <cell r="B45">
            <v>16</v>
          </cell>
          <cell r="C45" t="str">
            <v>Máy đào bánh hơi 0,15m³</v>
          </cell>
          <cell r="D45" t="str">
            <v>ca</v>
          </cell>
          <cell r="E45">
            <v>260</v>
          </cell>
          <cell r="F45">
            <v>18</v>
          </cell>
          <cell r="G45">
            <v>5.68</v>
          </cell>
          <cell r="H45">
            <v>5</v>
          </cell>
          <cell r="I45">
            <v>403213</v>
          </cell>
          <cell r="J45">
            <v>29.7</v>
          </cell>
          <cell r="K45" t="str">
            <v>lítdiezel</v>
          </cell>
          <cell r="L45">
            <v>0</v>
          </cell>
          <cell r="M45" t="str">
            <v>1x4/7</v>
          </cell>
          <cell r="N45">
            <v>265190.08846153843</v>
          </cell>
          <cell r="O45">
            <v>88086.532307692309</v>
          </cell>
          <cell r="P45">
            <v>77540.961538461532</v>
          </cell>
          <cell r="Q45">
            <v>233946.30599999998</v>
          </cell>
          <cell r="R45">
            <v>11697.3153</v>
          </cell>
          <cell r="S45">
            <v>245643.62129999997</v>
          </cell>
          <cell r="T45">
            <v>74675.769230769234</v>
          </cell>
          <cell r="U45">
            <v>751136.97283846152</v>
          </cell>
          <cell r="V45">
            <v>0</v>
          </cell>
        </row>
        <row r="46">
          <cell r="A46" t="str">
            <v>MĐMGBH0,3m³</v>
          </cell>
          <cell r="B46">
            <v>17</v>
          </cell>
          <cell r="C46" t="str">
            <v>Máy đào bánh hơi 0,3m³</v>
          </cell>
          <cell r="D46" t="str">
            <v>ca</v>
          </cell>
          <cell r="E46">
            <v>260</v>
          </cell>
          <cell r="F46">
            <v>18</v>
          </cell>
          <cell r="G46">
            <v>5.68</v>
          </cell>
          <cell r="H46">
            <v>5</v>
          </cell>
          <cell r="I46">
            <v>555513</v>
          </cell>
          <cell r="J46">
            <v>33.479999999999997</v>
          </cell>
          <cell r="K46" t="str">
            <v>lítdiezel</v>
          </cell>
          <cell r="L46">
            <v>0</v>
          </cell>
          <cell r="M46" t="str">
            <v>1x4/7</v>
          </cell>
          <cell r="N46">
            <v>365356.62692307692</v>
          </cell>
          <cell r="O46">
            <v>121358.22461538459</v>
          </cell>
          <cell r="P46">
            <v>106829.42307692308</v>
          </cell>
          <cell r="Q46">
            <v>263721.29039999994</v>
          </cell>
          <cell r="R46">
            <v>13186.064519999998</v>
          </cell>
          <cell r="S46">
            <v>276907.35491999995</v>
          </cell>
          <cell r="T46">
            <v>74675.769230769234</v>
          </cell>
          <cell r="U46">
            <v>945127.39876615384</v>
          </cell>
          <cell r="V46">
            <v>0</v>
          </cell>
        </row>
        <row r="47">
          <cell r="A47" t="str">
            <v>MĐMGBH0,75m³</v>
          </cell>
          <cell r="B47">
            <v>18</v>
          </cell>
          <cell r="C47" t="str">
            <v>Máy đào bánh hơi 0,75m³</v>
          </cell>
          <cell r="D47" t="str">
            <v>ca</v>
          </cell>
          <cell r="E47">
            <v>260</v>
          </cell>
          <cell r="F47">
            <v>17</v>
          </cell>
          <cell r="G47">
            <v>5.42</v>
          </cell>
          <cell r="H47">
            <v>5</v>
          </cell>
          <cell r="I47">
            <v>823514</v>
          </cell>
          <cell r="J47">
            <v>56.7</v>
          </cell>
          <cell r="K47" t="str">
            <v>lítdiezel</v>
          </cell>
          <cell r="L47">
            <v>0</v>
          </cell>
          <cell r="M47" t="str">
            <v>1x3/7+1x5/7</v>
          </cell>
          <cell r="N47">
            <v>511528.88846153853</v>
          </cell>
          <cell r="O47">
            <v>171670.99538461538</v>
          </cell>
          <cell r="P47">
            <v>158368.07692307697</v>
          </cell>
          <cell r="Q47">
            <v>446624.766</v>
          </cell>
          <cell r="R47">
            <v>22331.238300000001</v>
          </cell>
          <cell r="S47">
            <v>468956.00430000003</v>
          </cell>
          <cell r="T47">
            <v>151096.15384615384</v>
          </cell>
          <cell r="U47">
            <v>1461620.1189153849</v>
          </cell>
          <cell r="V47">
            <v>0</v>
          </cell>
        </row>
        <row r="48">
          <cell r="A48" t="str">
            <v>MĐMGBH1,25m³</v>
          </cell>
          <cell r="B48">
            <v>19</v>
          </cell>
          <cell r="C48" t="str">
            <v>Máy đào bánh hơi 1,25m³</v>
          </cell>
          <cell r="D48" t="str">
            <v>ca</v>
          </cell>
          <cell r="E48">
            <v>260</v>
          </cell>
          <cell r="F48">
            <v>17</v>
          </cell>
          <cell r="G48">
            <v>4.74</v>
          </cell>
          <cell r="H48">
            <v>5</v>
          </cell>
          <cell r="I48">
            <v>1463979</v>
          </cell>
          <cell r="J48">
            <v>73.44</v>
          </cell>
          <cell r="K48" t="str">
            <v>lítdiezel</v>
          </cell>
          <cell r="L48">
            <v>0</v>
          </cell>
          <cell r="M48" t="str">
            <v>1x4/7+1x6/7</v>
          </cell>
          <cell r="N48">
            <v>909356.18653846171</v>
          </cell>
          <cell r="O48">
            <v>266894.63307692308</v>
          </cell>
          <cell r="P48">
            <v>281534.42307692306</v>
          </cell>
          <cell r="Q48">
            <v>578485.41119999997</v>
          </cell>
          <cell r="R48">
            <v>28924.270560000001</v>
          </cell>
          <cell r="S48">
            <v>607409.68175999995</v>
          </cell>
          <cell r="T48">
            <v>171813.46153846156</v>
          </cell>
          <cell r="U48">
            <v>2237008.3859907691</v>
          </cell>
          <cell r="V48">
            <v>0</v>
          </cell>
        </row>
        <row r="49">
          <cell r="C49" t="str">
            <v>Máy xúc lật - dung tích gầu:</v>
          </cell>
          <cell r="L49">
            <v>0</v>
          </cell>
        </row>
        <row r="50">
          <cell r="A50" t="str">
            <v>MXL1m³</v>
          </cell>
          <cell r="B50">
            <v>20</v>
          </cell>
          <cell r="C50" t="str">
            <v>Máy xúc lật 1m³</v>
          </cell>
          <cell r="D50" t="str">
            <v>ca</v>
          </cell>
          <cell r="E50">
            <v>260</v>
          </cell>
          <cell r="F50">
            <v>16</v>
          </cell>
          <cell r="G50">
            <v>4.84</v>
          </cell>
          <cell r="H50">
            <v>5</v>
          </cell>
          <cell r="I50">
            <v>692863</v>
          </cell>
          <cell r="J50">
            <v>38.76</v>
          </cell>
          <cell r="K50" t="str">
            <v>lítdiezel</v>
          </cell>
          <cell r="L50">
            <v>765242.99774999998</v>
          </cell>
          <cell r="M50" t="str">
            <v>1x4/7</v>
          </cell>
          <cell r="N50">
            <v>405058.36923076917</v>
          </cell>
          <cell r="O50">
            <v>128979.11230769231</v>
          </cell>
          <cell r="P50">
            <v>133242.88461538462</v>
          </cell>
          <cell r="Q50">
            <v>305311.74479999999</v>
          </cell>
          <cell r="R50">
            <v>15265.587240000001</v>
          </cell>
          <cell r="S50">
            <v>320577.33204000001</v>
          </cell>
          <cell r="T50">
            <v>74675.769230769234</v>
          </cell>
          <cell r="U50">
            <v>1062533.4674246153</v>
          </cell>
          <cell r="V50">
            <v>765242.99774999998</v>
          </cell>
          <cell r="W50">
            <v>697419</v>
          </cell>
        </row>
        <row r="51">
          <cell r="A51" t="str">
            <v>MXL1,65m³</v>
          </cell>
          <cell r="B51">
            <v>21</v>
          </cell>
          <cell r="C51" t="str">
            <v>Máy xúc lật 1,65m³</v>
          </cell>
          <cell r="D51" t="str">
            <v>ca</v>
          </cell>
          <cell r="E51">
            <v>260</v>
          </cell>
          <cell r="F51">
            <v>16</v>
          </cell>
          <cell r="G51">
            <v>4.84</v>
          </cell>
          <cell r="H51">
            <v>5</v>
          </cell>
          <cell r="I51">
            <v>978120</v>
          </cell>
          <cell r="J51">
            <v>75.239999999999995</v>
          </cell>
          <cell r="K51" t="str">
            <v>lítdiezel</v>
          </cell>
          <cell r="L51">
            <v>1158316.3514999999</v>
          </cell>
          <cell r="M51" t="str">
            <v>1x3/7+1x5/7</v>
          </cell>
          <cell r="N51">
            <v>571824</v>
          </cell>
          <cell r="O51">
            <v>182080.8</v>
          </cell>
          <cell r="P51">
            <v>188100</v>
          </cell>
          <cell r="Q51">
            <v>592663.97519999987</v>
          </cell>
          <cell r="R51">
            <v>29633.198759999996</v>
          </cell>
          <cell r="S51">
            <v>622297.17395999981</v>
          </cell>
          <cell r="T51">
            <v>151096.15384615384</v>
          </cell>
          <cell r="U51">
            <v>1715398.1278061536</v>
          </cell>
          <cell r="V51">
            <v>1158316.3514999999</v>
          </cell>
          <cell r="W51">
            <v>1055654</v>
          </cell>
        </row>
        <row r="52">
          <cell r="A52" t="str">
            <v>MXL2m³</v>
          </cell>
          <cell r="B52">
            <v>22</v>
          </cell>
          <cell r="C52" t="str">
            <v>Máy xúc lật 2m³</v>
          </cell>
          <cell r="D52" t="str">
            <v>ca</v>
          </cell>
          <cell r="E52">
            <v>260</v>
          </cell>
          <cell r="F52">
            <v>14</v>
          </cell>
          <cell r="G52">
            <v>4.3600000000000003</v>
          </cell>
          <cell r="H52">
            <v>5</v>
          </cell>
          <cell r="I52">
            <v>1209780</v>
          </cell>
          <cell r="J52">
            <v>86.64</v>
          </cell>
          <cell r="K52" t="str">
            <v>lítdiezel</v>
          </cell>
          <cell r="L52">
            <v>0</v>
          </cell>
          <cell r="M52" t="str">
            <v>1x3/7+1x5/7</v>
          </cell>
          <cell r="N52">
            <v>618849</v>
          </cell>
          <cell r="O52">
            <v>202870.8</v>
          </cell>
          <cell r="P52">
            <v>232650</v>
          </cell>
          <cell r="Q52">
            <v>682461.54719999991</v>
          </cell>
          <cell r="R52">
            <v>34123.077359999996</v>
          </cell>
          <cell r="S52">
            <v>716584.62455999991</v>
          </cell>
          <cell r="T52">
            <v>151096.15384615384</v>
          </cell>
          <cell r="U52">
            <v>1922050.5784061537</v>
          </cell>
          <cell r="V52">
            <v>0</v>
          </cell>
        </row>
        <row r="53">
          <cell r="A53" t="str">
            <v>MXL2,8m³</v>
          </cell>
          <cell r="B53">
            <v>23</v>
          </cell>
          <cell r="C53" t="str">
            <v>Máy xúc lật 2,8m³</v>
          </cell>
          <cell r="D53" t="str">
            <v>ca</v>
          </cell>
          <cell r="E53">
            <v>260</v>
          </cell>
          <cell r="F53">
            <v>14</v>
          </cell>
          <cell r="G53">
            <v>4.3600000000000003</v>
          </cell>
          <cell r="H53">
            <v>5</v>
          </cell>
          <cell r="I53">
            <v>1904760</v>
          </cell>
          <cell r="J53">
            <v>100.8</v>
          </cell>
          <cell r="K53" t="str">
            <v>lítdiezel</v>
          </cell>
          <cell r="L53">
            <v>0</v>
          </cell>
          <cell r="M53" t="str">
            <v>1x4/7+1x6/7</v>
          </cell>
          <cell r="N53">
            <v>974358.00000000012</v>
          </cell>
          <cell r="O53">
            <v>319413.59999999998</v>
          </cell>
          <cell r="P53">
            <v>366300</v>
          </cell>
          <cell r="Q53">
            <v>793999.58399999992</v>
          </cell>
          <cell r="R53">
            <v>39699.979200000002</v>
          </cell>
          <cell r="S53">
            <v>833699.56319999998</v>
          </cell>
          <cell r="T53">
            <v>171813.46153846156</v>
          </cell>
          <cell r="U53">
            <v>2665584.6247384618</v>
          </cell>
          <cell r="V53">
            <v>0</v>
          </cell>
        </row>
        <row r="54">
          <cell r="A54" t="str">
            <v>MXL3,2m³</v>
          </cell>
          <cell r="B54">
            <v>24</v>
          </cell>
          <cell r="C54" t="str">
            <v>Máy xúc lật 3,2m³</v>
          </cell>
          <cell r="D54" t="str">
            <v>ca</v>
          </cell>
          <cell r="E54">
            <v>260</v>
          </cell>
          <cell r="F54">
            <v>14</v>
          </cell>
          <cell r="G54">
            <v>3.8</v>
          </cell>
          <cell r="H54">
            <v>5</v>
          </cell>
          <cell r="I54">
            <v>2827440</v>
          </cell>
          <cell r="J54">
            <v>134.4</v>
          </cell>
          <cell r="K54" t="str">
            <v>lítdiezel</v>
          </cell>
          <cell r="L54">
            <v>3686736.8791384618</v>
          </cell>
          <cell r="M54" t="str">
            <v>1x4/7+1x6/7</v>
          </cell>
          <cell r="N54">
            <v>1446344.3076923077</v>
          </cell>
          <cell r="O54">
            <v>413241.23076923075</v>
          </cell>
          <cell r="P54">
            <v>543738.4615384615</v>
          </cell>
          <cell r="Q54">
            <v>1058666.112</v>
          </cell>
          <cell r="R54">
            <v>52933.3056</v>
          </cell>
          <cell r="S54">
            <v>1111599.4176</v>
          </cell>
          <cell r="T54">
            <v>171813.46153846156</v>
          </cell>
          <cell r="U54">
            <v>3686736.8791384618</v>
          </cell>
          <cell r="V54">
            <v>0</v>
          </cell>
        </row>
        <row r="55">
          <cell r="A55" t="str">
            <v>MXL4,2m³</v>
          </cell>
          <cell r="B55">
            <v>25</v>
          </cell>
          <cell r="C55" t="str">
            <v>Máy xúc lật 4,2m³</v>
          </cell>
          <cell r="D55" t="str">
            <v>ca</v>
          </cell>
          <cell r="E55">
            <v>260</v>
          </cell>
          <cell r="F55">
            <v>14</v>
          </cell>
          <cell r="G55">
            <v>3.8</v>
          </cell>
          <cell r="H55">
            <v>5</v>
          </cell>
          <cell r="I55">
            <v>3769920</v>
          </cell>
          <cell r="J55">
            <v>159.6</v>
          </cell>
          <cell r="K55" t="str">
            <v>lítdiezel</v>
          </cell>
          <cell r="L55">
            <v>0</v>
          </cell>
          <cell r="M55" t="str">
            <v>1x4/7+1x6/7</v>
          </cell>
          <cell r="N55">
            <v>1928459.0769230772</v>
          </cell>
          <cell r="O55">
            <v>550988.30769230775</v>
          </cell>
          <cell r="P55">
            <v>724984.61538461538</v>
          </cell>
          <cell r="Q55">
            <v>1257166.0079999999</v>
          </cell>
          <cell r="R55">
            <v>62858.3004</v>
          </cell>
          <cell r="S55">
            <v>1320024.3084</v>
          </cell>
          <cell r="T55">
            <v>171813.46153846156</v>
          </cell>
          <cell r="U55">
            <v>4696269.7699384624</v>
          </cell>
          <cell r="V55">
            <v>0</v>
          </cell>
        </row>
        <row r="56">
          <cell r="C56" t="str">
            <v>Máy xúc chuyên dùng trong hầm - dung tích gầu:</v>
          </cell>
          <cell r="L56">
            <v>0</v>
          </cell>
        </row>
        <row r="57">
          <cell r="A57" t="str">
            <v>MXLH0,9m³</v>
          </cell>
          <cell r="B57">
            <v>26</v>
          </cell>
          <cell r="C57" t="str">
            <v>Máy xúc lật 0,9m³</v>
          </cell>
          <cell r="D57" t="str">
            <v>ca</v>
          </cell>
          <cell r="E57">
            <v>260</v>
          </cell>
          <cell r="F57">
            <v>17</v>
          </cell>
          <cell r="G57">
            <v>4.84</v>
          </cell>
          <cell r="H57">
            <v>6</v>
          </cell>
          <cell r="I57">
            <v>2194698</v>
          </cell>
          <cell r="J57">
            <v>51.84</v>
          </cell>
          <cell r="K57" t="str">
            <v>lítdiezel</v>
          </cell>
          <cell r="L57">
            <v>2858121.2761292304</v>
          </cell>
          <cell r="M57" t="str">
            <v>1x3/7+1x5/7</v>
          </cell>
          <cell r="N57">
            <v>1363245.1038461537</v>
          </cell>
          <cell r="O57">
            <v>408551.47384615388</v>
          </cell>
          <cell r="P57">
            <v>506468.76923076925</v>
          </cell>
          <cell r="Q57">
            <v>408342.64319999999</v>
          </cell>
          <cell r="R57">
            <v>20417.132160000001</v>
          </cell>
          <cell r="S57">
            <v>428759.77535999997</v>
          </cell>
          <cell r="T57">
            <v>151096.15384615384</v>
          </cell>
          <cell r="U57">
            <v>2858121.2761292304</v>
          </cell>
          <cell r="V57">
            <v>0</v>
          </cell>
        </row>
        <row r="58">
          <cell r="A58" t="str">
            <v>MXLH1,65m³</v>
          </cell>
          <cell r="B58">
            <v>27</v>
          </cell>
          <cell r="C58" t="str">
            <v>Máy xúc lật 1,65m³</v>
          </cell>
          <cell r="D58" t="str">
            <v>ca</v>
          </cell>
          <cell r="E58">
            <v>260</v>
          </cell>
          <cell r="F58">
            <v>17</v>
          </cell>
          <cell r="G58">
            <v>4.84</v>
          </cell>
          <cell r="H58">
            <v>6</v>
          </cell>
          <cell r="I58">
            <v>2523903</v>
          </cell>
          <cell r="J58">
            <v>65.25</v>
          </cell>
          <cell r="K58" t="str">
            <v>lítdiezel</v>
          </cell>
          <cell r="L58">
            <v>3310773.2064807694</v>
          </cell>
          <cell r="M58" t="str">
            <v>1x3/7+1x5/7</v>
          </cell>
          <cell r="N58">
            <v>1567732.0557692309</v>
          </cell>
          <cell r="O58">
            <v>469834.25076923071</v>
          </cell>
          <cell r="P58">
            <v>582439.15384615387</v>
          </cell>
          <cell r="Q58">
            <v>513972.94499999995</v>
          </cell>
          <cell r="R58">
            <v>25698.647249999998</v>
          </cell>
          <cell r="S58">
            <v>539671.59224999999</v>
          </cell>
          <cell r="T58">
            <v>151096.15384615384</v>
          </cell>
          <cell r="U58">
            <v>3310773.2064807694</v>
          </cell>
          <cell r="V58">
            <v>0</v>
          </cell>
        </row>
        <row r="59">
          <cell r="A59" t="str">
            <v>MXLH4,2m³</v>
          </cell>
          <cell r="B59">
            <v>28</v>
          </cell>
          <cell r="C59" t="str">
            <v>Máy xúc lật 4,2m³</v>
          </cell>
          <cell r="D59" t="str">
            <v>ca</v>
          </cell>
          <cell r="E59">
            <v>260</v>
          </cell>
          <cell r="F59">
            <v>14</v>
          </cell>
          <cell r="G59">
            <v>3.4</v>
          </cell>
          <cell r="H59">
            <v>6</v>
          </cell>
          <cell r="I59">
            <v>5869853</v>
          </cell>
          <cell r="J59">
            <v>89.04</v>
          </cell>
          <cell r="K59" t="str">
            <v>lítdiezel</v>
          </cell>
          <cell r="L59">
            <v>6033081.2718523089</v>
          </cell>
          <cell r="M59" t="str">
            <v>1x4/7+1x6/7</v>
          </cell>
          <cell r="N59">
            <v>3002655.5730769234</v>
          </cell>
          <cell r="O59">
            <v>767596.16153846157</v>
          </cell>
          <cell r="P59">
            <v>1354581.4615384615</v>
          </cell>
          <cell r="Q59">
            <v>701366.29920000001</v>
          </cell>
          <cell r="R59">
            <v>35068.314960000003</v>
          </cell>
          <cell r="S59">
            <v>736434.61416</v>
          </cell>
          <cell r="T59">
            <v>171813.46153846156</v>
          </cell>
          <cell r="U59">
            <v>6033081.2718523089</v>
          </cell>
          <cell r="V59">
            <v>0</v>
          </cell>
        </row>
        <row r="60">
          <cell r="C60" t="str">
            <v>Máy cào đá, động cơ điện - năng suất:</v>
          </cell>
          <cell r="L60">
            <v>0</v>
          </cell>
        </row>
        <row r="61">
          <cell r="A61" t="str">
            <v>MCĐ2m³/ph</v>
          </cell>
          <cell r="B61">
            <v>29</v>
          </cell>
          <cell r="C61" t="str">
            <v>Máy cào đá 2m³/ph</v>
          </cell>
          <cell r="D61" t="str">
            <v>ca</v>
          </cell>
          <cell r="E61">
            <v>260</v>
          </cell>
          <cell r="F61">
            <v>14</v>
          </cell>
          <cell r="G61">
            <v>5.3</v>
          </cell>
          <cell r="H61">
            <v>6</v>
          </cell>
          <cell r="I61">
            <v>406636</v>
          </cell>
          <cell r="J61">
            <v>132</v>
          </cell>
          <cell r="K61" t="str">
            <v>Kwh</v>
          </cell>
          <cell r="L61">
            <v>506113.14600000001</v>
          </cell>
          <cell r="M61" t="str">
            <v>1x4/7+1x5/7</v>
          </cell>
          <cell r="N61">
            <v>208009.95384615386</v>
          </cell>
          <cell r="O61">
            <v>82891.184615384613</v>
          </cell>
          <cell r="P61">
            <v>93839.076923076922</v>
          </cell>
          <cell r="Q61">
            <v>118140</v>
          </cell>
          <cell r="R61">
            <v>8269.8000000000011</v>
          </cell>
          <cell r="S61">
            <v>126409.8</v>
          </cell>
          <cell r="T61">
            <v>159819.23076923075</v>
          </cell>
          <cell r="U61">
            <v>670969.24615384615</v>
          </cell>
          <cell r="V61">
            <v>506113.14600000001</v>
          </cell>
          <cell r="W61">
            <v>461256</v>
          </cell>
        </row>
        <row r="62">
          <cell r="A62" t="str">
            <v>MCĐ3m³/ph</v>
          </cell>
          <cell r="B62">
            <v>30</v>
          </cell>
          <cell r="C62" t="str">
            <v>Máy cào đá 3m³/ph</v>
          </cell>
          <cell r="D62" t="str">
            <v>ca</v>
          </cell>
          <cell r="E62">
            <v>260</v>
          </cell>
          <cell r="F62">
            <v>14</v>
          </cell>
          <cell r="G62">
            <v>5.3</v>
          </cell>
          <cell r="H62">
            <v>6</v>
          </cell>
          <cell r="I62">
            <v>711613</v>
          </cell>
          <cell r="J62">
            <v>247.5</v>
          </cell>
          <cell r="K62" t="str">
            <v>Kwh</v>
          </cell>
          <cell r="L62">
            <v>1070132.9826923078</v>
          </cell>
          <cell r="M62" t="str">
            <v>1x4/7+1x5/7</v>
          </cell>
          <cell r="N62">
            <v>364017.41923076927</v>
          </cell>
          <cell r="O62">
            <v>145059.57307692309</v>
          </cell>
          <cell r="P62">
            <v>164218.38461538462</v>
          </cell>
          <cell r="Q62">
            <v>221512.5</v>
          </cell>
          <cell r="R62">
            <v>15505.875000000002</v>
          </cell>
          <cell r="S62">
            <v>237018.375</v>
          </cell>
          <cell r="T62">
            <v>159819.23076923075</v>
          </cell>
          <cell r="U62">
            <v>1070132.9826923078</v>
          </cell>
          <cell r="V62">
            <v>0</v>
          </cell>
        </row>
        <row r="63">
          <cell r="A63" t="str">
            <v>MCĐ8m³/ph</v>
          </cell>
          <cell r="B63">
            <v>31</v>
          </cell>
          <cell r="C63" t="str">
            <v>Máy cào đá 8m³/ph</v>
          </cell>
          <cell r="D63" t="str">
            <v>ca</v>
          </cell>
          <cell r="E63">
            <v>260</v>
          </cell>
          <cell r="F63">
            <v>14</v>
          </cell>
          <cell r="G63">
            <v>5.0999999999999996</v>
          </cell>
          <cell r="H63">
            <v>6</v>
          </cell>
          <cell r="I63">
            <v>1501084</v>
          </cell>
          <cell r="J63">
            <v>673.2</v>
          </cell>
          <cell r="K63" t="str">
            <v>Kwh</v>
          </cell>
          <cell r="L63">
            <v>2225213.0415384616</v>
          </cell>
          <cell r="M63" t="str">
            <v>1x4/7+1x6/7</v>
          </cell>
          <cell r="N63">
            <v>767862.20000000007</v>
          </cell>
          <cell r="O63">
            <v>294443.40000000002</v>
          </cell>
          <cell r="P63">
            <v>346404</v>
          </cell>
          <cell r="Q63">
            <v>602514</v>
          </cell>
          <cell r="R63">
            <v>42175.98</v>
          </cell>
          <cell r="S63">
            <v>644689.98</v>
          </cell>
          <cell r="T63">
            <v>171813.46153846156</v>
          </cell>
          <cell r="U63">
            <v>2225213.0415384616</v>
          </cell>
          <cell r="V63">
            <v>0</v>
          </cell>
        </row>
        <row r="64">
          <cell r="C64" t="str">
            <v>Máy ủi - công suất:</v>
          </cell>
          <cell r="L64">
            <v>0</v>
          </cell>
          <cell r="V64">
            <v>0</v>
          </cell>
        </row>
        <row r="65">
          <cell r="A65" t="str">
            <v>MU45cv</v>
          </cell>
          <cell r="B65">
            <v>32</v>
          </cell>
          <cell r="C65" t="str">
            <v>Máy ủi 45cv</v>
          </cell>
          <cell r="D65" t="str">
            <v>ca</v>
          </cell>
          <cell r="E65">
            <v>230</v>
          </cell>
          <cell r="F65">
            <v>18</v>
          </cell>
          <cell r="G65">
            <v>6.04</v>
          </cell>
          <cell r="H65">
            <v>5</v>
          </cell>
          <cell r="I65">
            <v>263109</v>
          </cell>
          <cell r="J65">
            <v>22.95</v>
          </cell>
          <cell r="K65" t="str">
            <v>lítdiezel</v>
          </cell>
          <cell r="L65">
            <v>0</v>
          </cell>
          <cell r="M65" t="str">
            <v>1x4/7</v>
          </cell>
          <cell r="N65">
            <v>195615.82173913042</v>
          </cell>
          <cell r="O65">
            <v>69094.711304347831</v>
          </cell>
          <cell r="P65">
            <v>57197.608695652176</v>
          </cell>
          <cell r="Q65">
            <v>180776.69099999999</v>
          </cell>
          <cell r="R65">
            <v>9038.8345499999996</v>
          </cell>
          <cell r="S65">
            <v>189815.52554999999</v>
          </cell>
          <cell r="T65">
            <v>74675.769230769234</v>
          </cell>
          <cell r="U65">
            <v>586399.43651989964</v>
          </cell>
          <cell r="V65">
            <v>0</v>
          </cell>
        </row>
        <row r="66">
          <cell r="A66" t="str">
            <v>MU54cv</v>
          </cell>
          <cell r="B66">
            <v>33</v>
          </cell>
          <cell r="C66" t="str">
            <v>Máy ủi 54cv</v>
          </cell>
          <cell r="D66" t="str">
            <v>ca</v>
          </cell>
          <cell r="E66">
            <v>230</v>
          </cell>
          <cell r="F66">
            <v>18</v>
          </cell>
          <cell r="G66">
            <v>6.04</v>
          </cell>
          <cell r="H66">
            <v>5</v>
          </cell>
          <cell r="I66">
            <v>280033</v>
          </cell>
          <cell r="J66">
            <v>27.54</v>
          </cell>
          <cell r="K66" t="str">
            <v>lítdiezel</v>
          </cell>
          <cell r="L66">
            <v>0</v>
          </cell>
          <cell r="M66" t="str">
            <v>1x4/7</v>
          </cell>
          <cell r="N66">
            <v>208198.44782608695</v>
          </cell>
          <cell r="O66">
            <v>73539.100869565213</v>
          </cell>
          <cell r="P66">
            <v>60876.739130434791</v>
          </cell>
          <cell r="Q66">
            <v>216932.02919999999</v>
          </cell>
          <cell r="R66">
            <v>10846.60146</v>
          </cell>
          <cell r="S66">
            <v>227778.63066</v>
          </cell>
          <cell r="T66">
            <v>74675.769230769234</v>
          </cell>
          <cell r="U66">
            <v>645068.68771685625</v>
          </cell>
          <cell r="V66">
            <v>0</v>
          </cell>
        </row>
        <row r="67">
          <cell r="A67" t="str">
            <v>MU75cv</v>
          </cell>
          <cell r="B67">
            <v>34</v>
          </cell>
          <cell r="C67" t="str">
            <v>Máy ủi 75cv</v>
          </cell>
          <cell r="D67" t="str">
            <v>ca</v>
          </cell>
          <cell r="E67">
            <v>230</v>
          </cell>
          <cell r="F67">
            <v>18</v>
          </cell>
          <cell r="G67">
            <v>6.04</v>
          </cell>
          <cell r="H67">
            <v>5</v>
          </cell>
          <cell r="I67">
            <v>348381</v>
          </cell>
          <cell r="J67">
            <v>38.25</v>
          </cell>
          <cell r="K67" t="str">
            <v>lítdiezel</v>
          </cell>
          <cell r="L67">
            <v>771851.7344999999</v>
          </cell>
          <cell r="M67" t="str">
            <v>1x4/7</v>
          </cell>
          <cell r="N67">
            <v>259013.69999999998</v>
          </cell>
          <cell r="O67">
            <v>91487.87999999999</v>
          </cell>
          <cell r="P67">
            <v>75735</v>
          </cell>
          <cell r="Q67">
            <v>301294.48499999999</v>
          </cell>
          <cell r="R67">
            <v>15064.724249999999</v>
          </cell>
          <cell r="S67">
            <v>316359.20924999996</v>
          </cell>
          <cell r="T67">
            <v>74675.769230769234</v>
          </cell>
          <cell r="U67">
            <v>817271.55848076916</v>
          </cell>
          <cell r="V67">
            <v>771851.7344999999</v>
          </cell>
          <cell r="W67">
            <v>703442</v>
          </cell>
        </row>
        <row r="68">
          <cell r="A68" t="str">
            <v>MU105cv</v>
          </cell>
          <cell r="B68">
            <v>35</v>
          </cell>
          <cell r="C68" t="str">
            <v>Máy ủi 105cv</v>
          </cell>
          <cell r="D68" t="str">
            <v>ca</v>
          </cell>
          <cell r="E68">
            <v>250</v>
          </cell>
          <cell r="F68">
            <v>17</v>
          </cell>
          <cell r="G68">
            <v>5.76</v>
          </cell>
          <cell r="H68">
            <v>5</v>
          </cell>
          <cell r="I68">
            <v>559858</v>
          </cell>
          <cell r="J68">
            <v>44.1</v>
          </cell>
          <cell r="K68" t="str">
            <v>lítdiezel</v>
          </cell>
          <cell r="L68">
            <v>1039382.1322499999</v>
          </cell>
          <cell r="M68" t="str">
            <v>1x3/7+1x5/7</v>
          </cell>
          <cell r="N68">
            <v>361668.26799999998</v>
          </cell>
          <cell r="O68">
            <v>128991.28319999999</v>
          </cell>
          <cell r="P68">
            <v>111971.6</v>
          </cell>
          <cell r="Q68">
            <v>347374.81799999997</v>
          </cell>
          <cell r="R68">
            <v>17368.740900000001</v>
          </cell>
          <cell r="S68">
            <v>364743.55889999995</v>
          </cell>
          <cell r="T68">
            <v>151096.15384615384</v>
          </cell>
          <cell r="U68">
            <v>1118470.8639461538</v>
          </cell>
          <cell r="V68">
            <v>1039382.1322499999</v>
          </cell>
          <cell r="W68">
            <v>947261</v>
          </cell>
        </row>
        <row r="69">
          <cell r="A69" t="str">
            <v>MU108cv</v>
          </cell>
          <cell r="B69">
            <v>32</v>
          </cell>
          <cell r="C69" t="str">
            <v>Máy ủi 108cv</v>
          </cell>
          <cell r="D69" t="str">
            <v>ca</v>
          </cell>
          <cell r="E69">
            <v>250</v>
          </cell>
          <cell r="F69">
            <v>17</v>
          </cell>
          <cell r="G69">
            <v>5.76</v>
          </cell>
          <cell r="H69">
            <v>5</v>
          </cell>
          <cell r="I69">
            <v>598234</v>
          </cell>
          <cell r="J69">
            <v>46.2</v>
          </cell>
          <cell r="K69" t="str">
            <v>lítdiezel</v>
          </cell>
          <cell r="L69">
            <v>1078624.1812499999</v>
          </cell>
          <cell r="M69" t="str">
            <v>1x3/7+1x5/7</v>
          </cell>
          <cell r="N69">
            <v>386459.16400000005</v>
          </cell>
          <cell r="O69">
            <v>137833.11359999998</v>
          </cell>
          <cell r="P69">
            <v>119646.8</v>
          </cell>
          <cell r="Q69">
            <v>363916.47600000002</v>
          </cell>
          <cell r="R69">
            <v>18195.823800000002</v>
          </cell>
          <cell r="S69">
            <v>382112.29980000004</v>
          </cell>
          <cell r="T69">
            <v>151096.15384615384</v>
          </cell>
          <cell r="U69">
            <v>1177147.5312461539</v>
          </cell>
          <cell r="V69">
            <v>1078624.1812499999</v>
          </cell>
          <cell r="W69">
            <v>983025</v>
          </cell>
        </row>
        <row r="70">
          <cell r="A70" t="str">
            <v>MU130cv</v>
          </cell>
          <cell r="B70">
            <v>33</v>
          </cell>
          <cell r="C70" t="str">
            <v>Máy ủi 130cv</v>
          </cell>
          <cell r="D70" t="str">
            <v>ca</v>
          </cell>
          <cell r="E70">
            <v>250</v>
          </cell>
          <cell r="F70">
            <v>17</v>
          </cell>
          <cell r="G70">
            <v>5.76</v>
          </cell>
          <cell r="H70">
            <v>5</v>
          </cell>
          <cell r="I70">
            <v>764832</v>
          </cell>
          <cell r="J70">
            <v>54.6</v>
          </cell>
          <cell r="K70" t="str">
            <v>lítdiezel</v>
          </cell>
          <cell r="L70">
            <v>0</v>
          </cell>
          <cell r="M70" t="str">
            <v>1x3/7+1x5/7</v>
          </cell>
          <cell r="N70">
            <v>494081.47200000007</v>
          </cell>
          <cell r="O70">
            <v>176217.2928</v>
          </cell>
          <cell r="P70">
            <v>152966.39999999999</v>
          </cell>
          <cell r="Q70">
            <v>430083.10800000001</v>
          </cell>
          <cell r="R70">
            <v>21504.155400000003</v>
          </cell>
          <cell r="S70">
            <v>451587.2634</v>
          </cell>
          <cell r="T70">
            <v>151096.15384615384</v>
          </cell>
          <cell r="U70">
            <v>1425948.5820461537</v>
          </cell>
          <cell r="V70">
            <v>0</v>
          </cell>
        </row>
        <row r="71">
          <cell r="A71" t="str">
            <v>MU140cv</v>
          </cell>
          <cell r="B71">
            <v>33</v>
          </cell>
          <cell r="C71" t="str">
            <v>Máy ủi 140cv</v>
          </cell>
          <cell r="D71" t="str">
            <v>ca</v>
          </cell>
          <cell r="E71">
            <v>250</v>
          </cell>
          <cell r="F71">
            <v>17</v>
          </cell>
          <cell r="G71">
            <v>5.76</v>
          </cell>
          <cell r="H71">
            <v>5</v>
          </cell>
          <cell r="I71">
            <v>959962</v>
          </cell>
          <cell r="J71">
            <v>58.8</v>
          </cell>
          <cell r="K71" t="str">
            <v>lítdiezel</v>
          </cell>
          <cell r="L71">
            <v>1385819.0692499999</v>
          </cell>
          <cell r="M71" t="str">
            <v>1x3/7+1x5/7</v>
          </cell>
          <cell r="N71">
            <v>620135.45200000005</v>
          </cell>
          <cell r="O71">
            <v>221175.24479999999</v>
          </cell>
          <cell r="P71">
            <v>191992.40000000002</v>
          </cell>
          <cell r="Q71">
            <v>463166.42399999994</v>
          </cell>
          <cell r="R71">
            <v>23158.321199999998</v>
          </cell>
          <cell r="S71">
            <v>486324.74519999995</v>
          </cell>
          <cell r="T71">
            <v>151096.15384615384</v>
          </cell>
          <cell r="U71">
            <v>1670723.9958461537</v>
          </cell>
          <cell r="V71">
            <v>1385819.0692499999</v>
          </cell>
          <cell r="W71">
            <v>1262993</v>
          </cell>
        </row>
        <row r="72">
          <cell r="A72" t="str">
            <v>MU160cv</v>
          </cell>
          <cell r="B72">
            <v>34</v>
          </cell>
          <cell r="C72" t="str">
            <v>Máy ủi 160cv</v>
          </cell>
          <cell r="D72" t="str">
            <v>ca</v>
          </cell>
          <cell r="E72">
            <v>250</v>
          </cell>
          <cell r="F72">
            <v>17</v>
          </cell>
          <cell r="G72">
            <v>5.76</v>
          </cell>
          <cell r="H72">
            <v>5</v>
          </cell>
          <cell r="I72">
            <v>1249276</v>
          </cell>
          <cell r="J72">
            <v>67.2</v>
          </cell>
          <cell r="K72" t="str">
            <v>lítdiezel</v>
          </cell>
          <cell r="L72">
            <v>0</v>
          </cell>
          <cell r="M72" t="str">
            <v>1x3/7+1x5/7</v>
          </cell>
          <cell r="N72">
            <v>807032.29599999997</v>
          </cell>
          <cell r="O72">
            <v>287833.19039999996</v>
          </cell>
          <cell r="P72">
            <v>249855.2</v>
          </cell>
          <cell r="Q72">
            <v>529333.05599999998</v>
          </cell>
          <cell r="R72">
            <v>26466.6528</v>
          </cell>
          <cell r="S72">
            <v>555799.70880000002</v>
          </cell>
          <cell r="T72">
            <v>151096.15384615384</v>
          </cell>
          <cell r="U72">
            <v>2051616.5490461534</v>
          </cell>
          <cell r="V72">
            <v>0</v>
          </cell>
        </row>
        <row r="73">
          <cell r="A73" t="str">
            <v>MU180cv</v>
          </cell>
          <cell r="B73">
            <v>34</v>
          </cell>
          <cell r="C73" t="str">
            <v>Máy ủi 180cv</v>
          </cell>
          <cell r="D73" t="str">
            <v>ca</v>
          </cell>
          <cell r="E73">
            <v>250</v>
          </cell>
          <cell r="F73">
            <v>16</v>
          </cell>
          <cell r="G73">
            <v>5.48</v>
          </cell>
          <cell r="H73">
            <v>5</v>
          </cell>
          <cell r="I73">
            <v>1416330</v>
          </cell>
          <cell r="J73">
            <v>75.599999999999994</v>
          </cell>
          <cell r="K73" t="str">
            <v>lítdiezel</v>
          </cell>
          <cell r="L73">
            <v>1561723.6057500001</v>
          </cell>
          <cell r="M73" t="str">
            <v>1x3/7+1x5/7</v>
          </cell>
          <cell r="N73">
            <v>861128.64</v>
          </cell>
          <cell r="O73">
            <v>310459.53600000002</v>
          </cell>
          <cell r="P73">
            <v>283266</v>
          </cell>
          <cell r="Q73">
            <v>595499.68799999997</v>
          </cell>
          <cell r="R73">
            <v>29774.984400000001</v>
          </cell>
          <cell r="S73">
            <v>625274.67239999992</v>
          </cell>
          <cell r="T73">
            <v>151096.15384615384</v>
          </cell>
          <cell r="U73">
            <v>2231225.002246154</v>
          </cell>
          <cell r="V73">
            <v>1561723.6057500001</v>
          </cell>
          <cell r="W73">
            <v>1423307</v>
          </cell>
        </row>
        <row r="74">
          <cell r="A74" t="str">
            <v>MU250cv</v>
          </cell>
          <cell r="B74">
            <v>35</v>
          </cell>
          <cell r="C74" t="str">
            <v>Máy ủi 250cv</v>
          </cell>
          <cell r="D74" t="str">
            <v>ca</v>
          </cell>
          <cell r="E74">
            <v>250</v>
          </cell>
          <cell r="F74">
            <v>16</v>
          </cell>
          <cell r="G74">
            <v>5.16</v>
          </cell>
          <cell r="H74">
            <v>5</v>
          </cell>
          <cell r="I74">
            <v>1779339</v>
          </cell>
          <cell r="J74">
            <v>93.6</v>
          </cell>
          <cell r="K74" t="str">
            <v>lítdiezel</v>
          </cell>
          <cell r="L74">
            <v>1873235.0752499998</v>
          </cell>
          <cell r="M74" t="str">
            <v>1x3/7+1x6/7</v>
          </cell>
          <cell r="N74">
            <v>1081838.112</v>
          </cell>
          <cell r="O74">
            <v>367255.56959999999</v>
          </cell>
          <cell r="P74">
            <v>355867.80000000005</v>
          </cell>
          <cell r="Q74">
            <v>737285.32799999986</v>
          </cell>
          <cell r="R74">
            <v>36864.266399999993</v>
          </cell>
          <cell r="S74">
            <v>774149.59439999983</v>
          </cell>
          <cell r="T74">
            <v>163090.38461538462</v>
          </cell>
          <cell r="U74">
            <v>2742201.4606153844</v>
          </cell>
          <cell r="V74">
            <v>1873235.0752499998</v>
          </cell>
          <cell r="W74">
            <v>1707209</v>
          </cell>
        </row>
        <row r="75">
          <cell r="A75" t="str">
            <v>MU271cv</v>
          </cell>
          <cell r="B75">
            <v>36</v>
          </cell>
          <cell r="C75" t="str">
            <v>Máy ủi 271cv</v>
          </cell>
          <cell r="D75" t="str">
            <v>ca</v>
          </cell>
          <cell r="E75">
            <v>250</v>
          </cell>
          <cell r="F75">
            <v>14</v>
          </cell>
          <cell r="G75">
            <v>4.6399999999999997</v>
          </cell>
          <cell r="H75">
            <v>5</v>
          </cell>
          <cell r="I75">
            <v>2182580</v>
          </cell>
          <cell r="J75">
            <v>105.69</v>
          </cell>
          <cell r="K75" t="str">
            <v>lítdiezel</v>
          </cell>
          <cell r="L75">
            <v>0</v>
          </cell>
          <cell r="M75" t="str">
            <v>1x3/7+1x6/7</v>
          </cell>
          <cell r="N75">
            <v>1161132.56</v>
          </cell>
          <cell r="O75">
            <v>405086.848</v>
          </cell>
          <cell r="P75">
            <v>436516</v>
          </cell>
          <cell r="Q75">
            <v>832518.01619999995</v>
          </cell>
          <cell r="R75">
            <v>41625.900809999999</v>
          </cell>
          <cell r="S75">
            <v>874143.91700999998</v>
          </cell>
          <cell r="T75">
            <v>163090.38461538462</v>
          </cell>
          <cell r="U75">
            <v>3039969.7096253843</v>
          </cell>
          <cell r="V75">
            <v>0</v>
          </cell>
        </row>
        <row r="76">
          <cell r="A76" t="str">
            <v>MU320cv</v>
          </cell>
          <cell r="B76">
            <v>35</v>
          </cell>
          <cell r="C76" t="str">
            <v>Máy ủi 320cv</v>
          </cell>
          <cell r="D76" t="str">
            <v>ca</v>
          </cell>
          <cell r="E76">
            <v>250</v>
          </cell>
          <cell r="F76">
            <v>14</v>
          </cell>
          <cell r="G76">
            <v>4.08</v>
          </cell>
          <cell r="H76">
            <v>5</v>
          </cell>
          <cell r="I76">
            <v>2996896</v>
          </cell>
          <cell r="J76">
            <v>124.8</v>
          </cell>
          <cell r="K76" t="str">
            <v>lítdiezel</v>
          </cell>
          <cell r="L76">
            <v>2569856.0580000002</v>
          </cell>
          <cell r="M76" t="str">
            <v>1x3/7+1x7/7</v>
          </cell>
          <cell r="N76">
            <v>1594348.6720000003</v>
          </cell>
          <cell r="O76">
            <v>489093.42720000003</v>
          </cell>
          <cell r="P76">
            <v>599379.20000000007</v>
          </cell>
          <cell r="Q76">
            <v>983047.10399999993</v>
          </cell>
          <cell r="R76">
            <v>49152.355199999998</v>
          </cell>
          <cell r="S76">
            <v>1032199.4591999999</v>
          </cell>
          <cell r="T76">
            <v>177483.46153846156</v>
          </cell>
          <cell r="U76">
            <v>3892504.2199384617</v>
          </cell>
          <cell r="V76">
            <v>2569856.0580000002</v>
          </cell>
          <cell r="W76">
            <v>2342088</v>
          </cell>
        </row>
        <row r="77">
          <cell r="C77" t="str">
            <v>Thùng cạp  + đầu kéo bánh xích - dung tích thùng:</v>
          </cell>
          <cell r="L77">
            <v>0</v>
          </cell>
          <cell r="U77">
            <v>0</v>
          </cell>
          <cell r="V77">
            <v>0</v>
          </cell>
        </row>
        <row r="78">
          <cell r="A78" t="str">
            <v>TCBX2,5m³</v>
          </cell>
          <cell r="B78">
            <v>36</v>
          </cell>
          <cell r="C78" t="str">
            <v>Thùng cạp đầu kéo bánh xích 2,5m³</v>
          </cell>
          <cell r="D78" t="str">
            <v>ca</v>
          </cell>
          <cell r="E78">
            <v>210</v>
          </cell>
          <cell r="F78">
            <v>18</v>
          </cell>
          <cell r="G78">
            <v>4.24</v>
          </cell>
          <cell r="H78">
            <v>5</v>
          </cell>
          <cell r="I78">
            <v>406980</v>
          </cell>
          <cell r="J78">
            <v>37.67</v>
          </cell>
          <cell r="K78" t="str">
            <v>lítdiezel</v>
          </cell>
          <cell r="L78">
            <v>0</v>
          </cell>
          <cell r="M78" t="str">
            <v>1x4/7</v>
          </cell>
          <cell r="N78">
            <v>331398</v>
          </cell>
          <cell r="O78">
            <v>82171.199999999997</v>
          </cell>
          <cell r="P78">
            <v>96900</v>
          </cell>
          <cell r="Q78">
            <v>296725.83659999998</v>
          </cell>
          <cell r="R78">
            <v>14836.29183</v>
          </cell>
          <cell r="S78">
            <v>311562.12842999998</v>
          </cell>
          <cell r="T78">
            <v>74675.769230769234</v>
          </cell>
          <cell r="U78">
            <v>896707.09766076924</v>
          </cell>
          <cell r="V78">
            <v>0</v>
          </cell>
        </row>
        <row r="79">
          <cell r="A79" t="str">
            <v>TCBX2,75m³</v>
          </cell>
          <cell r="B79">
            <v>37</v>
          </cell>
          <cell r="C79" t="str">
            <v>Thùng cạp đầu kéo bánh xích 2,75m³</v>
          </cell>
          <cell r="D79" t="str">
            <v>ca</v>
          </cell>
          <cell r="E79">
            <v>210</v>
          </cell>
          <cell r="F79">
            <v>18</v>
          </cell>
          <cell r="G79">
            <v>4.24</v>
          </cell>
          <cell r="H79">
            <v>5</v>
          </cell>
          <cell r="I79">
            <v>447930</v>
          </cell>
          <cell r="J79">
            <v>38.479999999999997</v>
          </cell>
          <cell r="K79" t="str">
            <v>lítdiezel</v>
          </cell>
          <cell r="L79">
            <v>0</v>
          </cell>
          <cell r="M79" t="str">
            <v>1x4/7</v>
          </cell>
          <cell r="N79">
            <v>364743</v>
          </cell>
          <cell r="O79">
            <v>90439.2</v>
          </cell>
          <cell r="P79">
            <v>106650</v>
          </cell>
          <cell r="Q79">
            <v>303106.19039999996</v>
          </cell>
          <cell r="R79">
            <v>15155.309519999999</v>
          </cell>
          <cell r="S79">
            <v>318261.49991999997</v>
          </cell>
          <cell r="T79">
            <v>74675.769230769234</v>
          </cell>
          <cell r="U79">
            <v>954769.46915076918</v>
          </cell>
          <cell r="V79">
            <v>0</v>
          </cell>
        </row>
        <row r="80">
          <cell r="A80" t="str">
            <v>TCBX3m³</v>
          </cell>
          <cell r="B80">
            <v>38</v>
          </cell>
          <cell r="C80" t="str">
            <v>Thùng cạp đầu kéo bánh xích 3m³</v>
          </cell>
          <cell r="D80" t="str">
            <v>ca</v>
          </cell>
          <cell r="E80">
            <v>210</v>
          </cell>
          <cell r="F80">
            <v>18</v>
          </cell>
          <cell r="G80">
            <v>4.24</v>
          </cell>
          <cell r="H80">
            <v>5</v>
          </cell>
          <cell r="I80">
            <v>470736</v>
          </cell>
          <cell r="J80">
            <v>40.5</v>
          </cell>
          <cell r="K80" t="str">
            <v>lítdiezel</v>
          </cell>
          <cell r="L80">
            <v>0</v>
          </cell>
          <cell r="M80" t="str">
            <v>1x4/7</v>
          </cell>
          <cell r="N80">
            <v>383313.60000000003</v>
          </cell>
          <cell r="O80">
            <v>95043.839999999997</v>
          </cell>
          <cell r="P80">
            <v>112080.00000000001</v>
          </cell>
          <cell r="Q80">
            <v>319017.69</v>
          </cell>
          <cell r="R80">
            <v>15950.8845</v>
          </cell>
          <cell r="S80">
            <v>334968.57449999999</v>
          </cell>
          <cell r="T80">
            <v>74675.769230769234</v>
          </cell>
          <cell r="U80">
            <v>1000081.7837307693</v>
          </cell>
          <cell r="V80">
            <v>0</v>
          </cell>
        </row>
        <row r="81">
          <cell r="A81" t="str">
            <v>TCBX4,5m³</v>
          </cell>
          <cell r="B81">
            <v>39</v>
          </cell>
          <cell r="C81" t="str">
            <v>Thùng cạp đầu kéo bánh xích 4,5m³</v>
          </cell>
          <cell r="D81" t="str">
            <v>ca</v>
          </cell>
          <cell r="E81">
            <v>210</v>
          </cell>
          <cell r="F81">
            <v>18</v>
          </cell>
          <cell r="G81">
            <v>4.24</v>
          </cell>
          <cell r="H81">
            <v>5</v>
          </cell>
          <cell r="I81">
            <v>622818</v>
          </cell>
          <cell r="J81">
            <v>58.32</v>
          </cell>
          <cell r="K81" t="str">
            <v>lítdiezel</v>
          </cell>
          <cell r="L81">
            <v>0</v>
          </cell>
          <cell r="M81" t="str">
            <v>1x4/7</v>
          </cell>
          <cell r="N81">
            <v>507151.8</v>
          </cell>
          <cell r="O81">
            <v>125749.92</v>
          </cell>
          <cell r="P81">
            <v>148290</v>
          </cell>
          <cell r="Q81">
            <v>459385.47359999997</v>
          </cell>
          <cell r="R81">
            <v>22969.273679999998</v>
          </cell>
          <cell r="S81">
            <v>482354.74727999995</v>
          </cell>
          <cell r="T81">
            <v>74675.769230769234</v>
          </cell>
          <cell r="U81">
            <v>1338222.2365107692</v>
          </cell>
          <cell r="V81">
            <v>0</v>
          </cell>
        </row>
        <row r="82">
          <cell r="A82" t="str">
            <v>TCBX5m³</v>
          </cell>
          <cell r="B82">
            <v>40</v>
          </cell>
          <cell r="C82" t="str">
            <v>Thùng cạp đầu kéo bánh xích 5m³</v>
          </cell>
          <cell r="D82" t="str">
            <v>ca</v>
          </cell>
          <cell r="E82">
            <v>210</v>
          </cell>
          <cell r="F82">
            <v>17</v>
          </cell>
          <cell r="G82">
            <v>4.0599999999999996</v>
          </cell>
          <cell r="H82">
            <v>5</v>
          </cell>
          <cell r="I82">
            <v>676746</v>
          </cell>
          <cell r="J82">
            <v>58.32</v>
          </cell>
          <cell r="K82" t="str">
            <v>lítdiezel</v>
          </cell>
          <cell r="L82">
            <v>0</v>
          </cell>
          <cell r="M82" t="str">
            <v>1x3/7+1x5/7</v>
          </cell>
          <cell r="N82">
            <v>520449.90000000008</v>
          </cell>
          <cell r="O82">
            <v>130837.55999999998</v>
          </cell>
          <cell r="P82">
            <v>161130</v>
          </cell>
          <cell r="Q82">
            <v>459385.47359999997</v>
          </cell>
          <cell r="R82">
            <v>22969.273679999998</v>
          </cell>
          <cell r="S82">
            <v>482354.74727999995</v>
          </cell>
          <cell r="T82">
            <v>151096.15384615384</v>
          </cell>
          <cell r="U82">
            <v>1445868.3611261537</v>
          </cell>
          <cell r="V82">
            <v>0</v>
          </cell>
        </row>
        <row r="83">
          <cell r="A83" t="str">
            <v>TCBX8m³</v>
          </cell>
          <cell r="B83">
            <v>41</v>
          </cell>
          <cell r="C83" t="str">
            <v>Thùng cạp đầu kéo bánh xích 8m³</v>
          </cell>
          <cell r="D83" t="str">
            <v>ca</v>
          </cell>
          <cell r="E83">
            <v>210</v>
          </cell>
          <cell r="F83">
            <v>17</v>
          </cell>
          <cell r="G83">
            <v>4.0599999999999996</v>
          </cell>
          <cell r="H83">
            <v>5</v>
          </cell>
          <cell r="I83">
            <v>839256</v>
          </cell>
          <cell r="J83">
            <v>71.400000000000006</v>
          </cell>
          <cell r="K83" t="str">
            <v>lítdiezel</v>
          </cell>
          <cell r="L83">
            <v>0</v>
          </cell>
          <cell r="M83" t="str">
            <v>1x3/7+1x5/7</v>
          </cell>
          <cell r="N83">
            <v>645427.82857142866</v>
          </cell>
          <cell r="O83">
            <v>162256.15999999997</v>
          </cell>
          <cell r="P83">
            <v>199822.85714285713</v>
          </cell>
          <cell r="Q83">
            <v>562416.37199999997</v>
          </cell>
          <cell r="R83">
            <v>28120.818599999999</v>
          </cell>
          <cell r="S83">
            <v>590537.19059999997</v>
          </cell>
          <cell r="T83">
            <v>151096.15384615384</v>
          </cell>
          <cell r="U83">
            <v>1749140.1901604396</v>
          </cell>
          <cell r="V83">
            <v>0</v>
          </cell>
        </row>
        <row r="84">
          <cell r="A84" t="str">
            <v>TCBX9m³</v>
          </cell>
          <cell r="B84">
            <v>42</v>
          </cell>
          <cell r="C84" t="str">
            <v>Thùng cạp đầu kéo bánh xích 9m³</v>
          </cell>
          <cell r="D84" t="str">
            <v>ca</v>
          </cell>
          <cell r="E84">
            <v>210</v>
          </cell>
          <cell r="F84">
            <v>17</v>
          </cell>
          <cell r="G84">
            <v>4.0599999999999996</v>
          </cell>
          <cell r="H84">
            <v>5</v>
          </cell>
          <cell r="I84">
            <v>912252</v>
          </cell>
          <cell r="J84">
            <v>76.5</v>
          </cell>
          <cell r="K84" t="str">
            <v>lítdiezel</v>
          </cell>
          <cell r="L84">
            <v>0</v>
          </cell>
          <cell r="M84" t="str">
            <v>1x3/7+1x6/7</v>
          </cell>
          <cell r="N84">
            <v>701565.22857142868</v>
          </cell>
          <cell r="O84">
            <v>176368.71999999997</v>
          </cell>
          <cell r="P84">
            <v>217202.85714285719</v>
          </cell>
          <cell r="Q84">
            <v>602588.97</v>
          </cell>
          <cell r="R84">
            <v>30129.448499999999</v>
          </cell>
          <cell r="S84">
            <v>632718.41849999991</v>
          </cell>
          <cell r="T84">
            <v>163090.38461538462</v>
          </cell>
          <cell r="U84">
            <v>1890945.6088296706</v>
          </cell>
          <cell r="V84">
            <v>0</v>
          </cell>
        </row>
        <row r="85">
          <cell r="C85" t="str">
            <v>Máy cạp tự hành - dung tích gầu:</v>
          </cell>
          <cell r="L85">
            <v>0</v>
          </cell>
          <cell r="U85">
            <v>0</v>
          </cell>
          <cell r="V85">
            <v>0</v>
          </cell>
        </row>
        <row r="86">
          <cell r="A86" t="str">
            <v>MCTH9m³</v>
          </cell>
          <cell r="B86">
            <v>43</v>
          </cell>
          <cell r="C86" t="str">
            <v>Máy cạp tự hành 9m³</v>
          </cell>
          <cell r="D86" t="str">
            <v>ca</v>
          </cell>
          <cell r="E86">
            <v>240</v>
          </cell>
          <cell r="F86">
            <v>17</v>
          </cell>
          <cell r="G86">
            <v>4.2300000000000004</v>
          </cell>
          <cell r="H86">
            <v>5</v>
          </cell>
          <cell r="I86">
            <v>1213476</v>
          </cell>
          <cell r="J86">
            <v>132</v>
          </cell>
          <cell r="K86" t="str">
            <v>lítdiezel</v>
          </cell>
          <cell r="L86">
            <v>2478672.3884999999</v>
          </cell>
          <cell r="M86" t="str">
            <v>1x3/7+1x6/7</v>
          </cell>
          <cell r="N86">
            <v>816568.22500000009</v>
          </cell>
          <cell r="O86">
            <v>213875.14500000005</v>
          </cell>
          <cell r="P86">
            <v>252807.5</v>
          </cell>
          <cell r="Q86">
            <v>1039761.36</v>
          </cell>
          <cell r="R86">
            <v>51988.067999999999</v>
          </cell>
          <cell r="S86">
            <v>1091749.4280000001</v>
          </cell>
          <cell r="T86">
            <v>163090.38461538462</v>
          </cell>
          <cell r="U86">
            <v>2538090.6826153849</v>
          </cell>
          <cell r="V86">
            <v>2478672.3884999999</v>
          </cell>
          <cell r="W86">
            <v>2258986</v>
          </cell>
        </row>
        <row r="87">
          <cell r="A87" t="str">
            <v>MCTH10m³</v>
          </cell>
          <cell r="B87">
            <v>44</v>
          </cell>
          <cell r="C87" t="str">
            <v>Máy cạp tự hành 10m³</v>
          </cell>
          <cell r="D87" t="str">
            <v>ca</v>
          </cell>
          <cell r="E87">
            <v>240</v>
          </cell>
          <cell r="F87">
            <v>17</v>
          </cell>
          <cell r="G87">
            <v>4.2300000000000004</v>
          </cell>
          <cell r="H87">
            <v>5</v>
          </cell>
          <cell r="I87">
            <v>1227600</v>
          </cell>
          <cell r="J87">
            <v>138</v>
          </cell>
          <cell r="K87" t="str">
            <v>lítdiezel</v>
          </cell>
          <cell r="L87">
            <v>0</v>
          </cell>
          <cell r="M87" t="str">
            <v>1x3/7+1x6/7</v>
          </cell>
          <cell r="N87">
            <v>826072.50000000012</v>
          </cell>
          <cell r="O87">
            <v>216364.5</v>
          </cell>
          <cell r="P87">
            <v>255750</v>
          </cell>
          <cell r="Q87">
            <v>1087023.24</v>
          </cell>
          <cell r="R87">
            <v>54351.162000000004</v>
          </cell>
          <cell r="S87">
            <v>1141374.402</v>
          </cell>
          <cell r="T87">
            <v>163090.38461538462</v>
          </cell>
          <cell r="U87">
            <v>2602651.7866153843</v>
          </cell>
          <cell r="V87">
            <v>0</v>
          </cell>
        </row>
        <row r="88">
          <cell r="A88" t="str">
            <v>MCTH16m³</v>
          </cell>
          <cell r="B88">
            <v>45</v>
          </cell>
          <cell r="C88" t="str">
            <v>Máy cạp tự hành 16m³</v>
          </cell>
          <cell r="D88" t="str">
            <v>ca</v>
          </cell>
          <cell r="E88">
            <v>240</v>
          </cell>
          <cell r="F88">
            <v>16</v>
          </cell>
          <cell r="G88">
            <v>4.04</v>
          </cell>
          <cell r="H88">
            <v>5</v>
          </cell>
          <cell r="I88">
            <v>1848000</v>
          </cell>
          <cell r="J88">
            <v>153.9</v>
          </cell>
          <cell r="K88" t="str">
            <v>lítdiezel</v>
          </cell>
          <cell r="L88">
            <v>2478672.3884999999</v>
          </cell>
          <cell r="M88" t="str">
            <v>1x3/7+1x7/7</v>
          </cell>
          <cell r="N88">
            <v>1170400</v>
          </cell>
          <cell r="O88">
            <v>311080</v>
          </cell>
          <cell r="P88">
            <v>385000</v>
          </cell>
          <cell r="Q88">
            <v>1212267.2220000001</v>
          </cell>
          <cell r="R88">
            <v>60613.361100000009</v>
          </cell>
          <cell r="S88">
            <v>1272880.5831000002</v>
          </cell>
          <cell r="T88">
            <v>177483.46153846156</v>
          </cell>
          <cell r="U88">
            <v>3316844.0446384619</v>
          </cell>
          <cell r="V88">
            <v>2478672.3884999999</v>
          </cell>
          <cell r="W88">
            <v>2258986</v>
          </cell>
        </row>
        <row r="89">
          <cell r="A89" t="str">
            <v>MCTH25m³</v>
          </cell>
          <cell r="B89">
            <v>46</v>
          </cell>
          <cell r="C89" t="str">
            <v>Máy cạp tự hành 25m³</v>
          </cell>
          <cell r="D89" t="str">
            <v>ca</v>
          </cell>
          <cell r="E89">
            <v>240</v>
          </cell>
          <cell r="F89">
            <v>16</v>
          </cell>
          <cell r="G89">
            <v>4.04</v>
          </cell>
          <cell r="H89">
            <v>5</v>
          </cell>
          <cell r="I89">
            <v>2310000</v>
          </cell>
          <cell r="J89">
            <v>182.4</v>
          </cell>
          <cell r="K89" t="str">
            <v>lítdiezel</v>
          </cell>
          <cell r="L89">
            <v>0</v>
          </cell>
          <cell r="M89" t="str">
            <v>1x3/7+1x7/7</v>
          </cell>
          <cell r="N89">
            <v>1463000</v>
          </cell>
          <cell r="O89">
            <v>388850</v>
          </cell>
          <cell r="P89">
            <v>481250</v>
          </cell>
          <cell r="Q89">
            <v>1436761.152</v>
          </cell>
          <cell r="R89">
            <v>71838.0576</v>
          </cell>
          <cell r="S89">
            <v>1508599.2095999999</v>
          </cell>
          <cell r="T89">
            <v>177483.46153846156</v>
          </cell>
          <cell r="U89">
            <v>4019182.6711384612</v>
          </cell>
          <cell r="V89">
            <v>0</v>
          </cell>
        </row>
        <row r="90">
          <cell r="C90" t="str">
            <v>Máy san tự hành - dung tích gầu:</v>
          </cell>
          <cell r="L90">
            <v>0</v>
          </cell>
          <cell r="V90">
            <v>0</v>
          </cell>
        </row>
        <row r="91">
          <cell r="A91" t="str">
            <v>MSTH54cv</v>
          </cell>
          <cell r="B91">
            <v>47</v>
          </cell>
          <cell r="C91" t="str">
            <v>Máy san tự hành 54cv</v>
          </cell>
          <cell r="D91" t="str">
            <v>ca</v>
          </cell>
          <cell r="E91">
            <v>210</v>
          </cell>
          <cell r="F91">
            <v>18</v>
          </cell>
          <cell r="G91">
            <v>3.7</v>
          </cell>
          <cell r="H91">
            <v>5</v>
          </cell>
          <cell r="I91">
            <v>541791</v>
          </cell>
          <cell r="J91">
            <v>19.440000000000001</v>
          </cell>
          <cell r="K91" t="str">
            <v>lítdiezel</v>
          </cell>
          <cell r="L91">
            <v>0</v>
          </cell>
          <cell r="M91" t="str">
            <v>1x4/7</v>
          </cell>
          <cell r="N91">
            <v>441172.67142857146</v>
          </cell>
          <cell r="O91">
            <v>95458.414285714302</v>
          </cell>
          <cell r="P91">
            <v>128997.85714285716</v>
          </cell>
          <cell r="Q91">
            <v>153128.49119999999</v>
          </cell>
          <cell r="R91">
            <v>7656.4245599999995</v>
          </cell>
          <cell r="S91">
            <v>160784.91576</v>
          </cell>
          <cell r="T91">
            <v>74675.769230769234</v>
          </cell>
          <cell r="U91">
            <v>901089.62784791214</v>
          </cell>
          <cell r="V91">
            <v>0</v>
          </cell>
        </row>
        <row r="92">
          <cell r="A92" t="str">
            <v>MSTH90cv</v>
          </cell>
          <cell r="B92">
            <v>48</v>
          </cell>
          <cell r="C92" t="str">
            <v>Máy san tự hành 90cv</v>
          </cell>
          <cell r="D92" t="str">
            <v>ca</v>
          </cell>
          <cell r="E92">
            <v>210</v>
          </cell>
          <cell r="F92">
            <v>17</v>
          </cell>
          <cell r="G92">
            <v>3.55</v>
          </cell>
          <cell r="H92">
            <v>5</v>
          </cell>
          <cell r="I92">
            <v>758427</v>
          </cell>
          <cell r="J92">
            <v>32.4</v>
          </cell>
          <cell r="K92" t="str">
            <v>lítdiezel</v>
          </cell>
          <cell r="L92">
            <v>0</v>
          </cell>
          <cell r="M92" t="str">
            <v>1x4/7</v>
          </cell>
          <cell r="N92">
            <v>583266.47857142857</v>
          </cell>
          <cell r="O92">
            <v>128210.27857142856</v>
          </cell>
          <cell r="P92">
            <v>180577.85714285713</v>
          </cell>
          <cell r="Q92">
            <v>255214.15199999997</v>
          </cell>
          <cell r="R92">
            <v>12760.7076</v>
          </cell>
          <cell r="S92">
            <v>267974.85959999997</v>
          </cell>
          <cell r="T92">
            <v>74675.769230769234</v>
          </cell>
          <cell r="U92">
            <v>1234705.2431164836</v>
          </cell>
          <cell r="V92">
            <v>0</v>
          </cell>
        </row>
        <row r="93">
          <cell r="A93" t="str">
            <v>MSTH108cv</v>
          </cell>
          <cell r="B93">
            <v>36</v>
          </cell>
          <cell r="C93" t="str">
            <v>Máy san tự hành 108cv</v>
          </cell>
          <cell r="D93" t="str">
            <v>ca</v>
          </cell>
          <cell r="E93">
            <v>210</v>
          </cell>
          <cell r="F93">
            <v>17</v>
          </cell>
          <cell r="G93">
            <v>3.55</v>
          </cell>
          <cell r="H93">
            <v>5</v>
          </cell>
          <cell r="I93">
            <v>971784</v>
          </cell>
          <cell r="J93">
            <v>38.880000000000003</v>
          </cell>
          <cell r="K93" t="str">
            <v>lítdiezel</v>
          </cell>
          <cell r="L93">
            <v>944848.55849999993</v>
          </cell>
          <cell r="M93" t="str">
            <v>1x3/7+1x5/7</v>
          </cell>
          <cell r="N93">
            <v>747348.17142857146</v>
          </cell>
          <cell r="O93">
            <v>164277.7714285714</v>
          </cell>
          <cell r="P93">
            <v>231377.1428571429</v>
          </cell>
          <cell r="Q93">
            <v>306256.98239999998</v>
          </cell>
          <cell r="R93">
            <v>15312.849119999999</v>
          </cell>
          <cell r="S93">
            <v>321569.83152000001</v>
          </cell>
          <cell r="T93">
            <v>151096.15384615384</v>
          </cell>
          <cell r="U93">
            <v>1615669.0710804395</v>
          </cell>
          <cell r="V93">
            <v>944848.55849999993</v>
          </cell>
          <cell r="W93">
            <v>861106</v>
          </cell>
        </row>
        <row r="94">
          <cell r="A94" t="str">
            <v>MSTH180cv</v>
          </cell>
          <cell r="B94">
            <v>37</v>
          </cell>
          <cell r="C94" t="str">
            <v>Máy san tự hành 180cv</v>
          </cell>
          <cell r="D94" t="str">
            <v>ca</v>
          </cell>
          <cell r="E94">
            <v>210</v>
          </cell>
          <cell r="F94">
            <v>16</v>
          </cell>
          <cell r="G94">
            <v>3.08</v>
          </cell>
          <cell r="H94">
            <v>5</v>
          </cell>
          <cell r="I94">
            <v>1652270</v>
          </cell>
          <cell r="J94">
            <v>54</v>
          </cell>
          <cell r="K94" t="str">
            <v>lítdiezel</v>
          </cell>
          <cell r="L94">
            <v>0</v>
          </cell>
          <cell r="M94" t="str">
            <v>1x3/7+1x5/7</v>
          </cell>
          <cell r="N94">
            <v>1195928.7619047621</v>
          </cell>
          <cell r="O94">
            <v>242332.93333333338</v>
          </cell>
          <cell r="P94">
            <v>393397.61904761905</v>
          </cell>
          <cell r="Q94">
            <v>425356.92</v>
          </cell>
          <cell r="R94">
            <v>21267.846000000001</v>
          </cell>
          <cell r="S94">
            <v>446624.766</v>
          </cell>
          <cell r="T94">
            <v>151096.15384615384</v>
          </cell>
          <cell r="U94">
            <v>2429380.2341318685</v>
          </cell>
          <cell r="V94">
            <v>0</v>
          </cell>
        </row>
        <row r="95">
          <cell r="A95" t="str">
            <v>MSTH250cv</v>
          </cell>
          <cell r="B95">
            <v>38</v>
          </cell>
          <cell r="C95" t="str">
            <v>Máy san tự hành 250cv</v>
          </cell>
          <cell r="D95" t="str">
            <v>ca</v>
          </cell>
          <cell r="E95">
            <v>210</v>
          </cell>
          <cell r="F95">
            <v>16</v>
          </cell>
          <cell r="G95">
            <v>3.08</v>
          </cell>
          <cell r="H95">
            <v>5</v>
          </cell>
          <cell r="I95">
            <v>2323765</v>
          </cell>
          <cell r="J95">
            <v>75</v>
          </cell>
          <cell r="K95" t="str">
            <v>lítdiezel</v>
          </cell>
          <cell r="L95">
            <v>0</v>
          </cell>
          <cell r="M95" t="str">
            <v>1x3/7+1x6/7</v>
          </cell>
          <cell r="N95">
            <v>1681963.2380952383</v>
          </cell>
          <cell r="O95">
            <v>340818.86666666664</v>
          </cell>
          <cell r="P95">
            <v>553277.38095238095</v>
          </cell>
          <cell r="Q95">
            <v>590773.5</v>
          </cell>
          <cell r="R95">
            <v>29538.675000000003</v>
          </cell>
          <cell r="S95">
            <v>620312.17500000005</v>
          </cell>
          <cell r="T95">
            <v>163090.38461538462</v>
          </cell>
          <cell r="U95">
            <v>3359462.0453296709</v>
          </cell>
          <cell r="V95">
            <v>0</v>
          </cell>
        </row>
        <row r="96">
          <cell r="C96" t="str">
            <v>Máy đầm cầm tay - trọng lượng:</v>
          </cell>
          <cell r="L96">
            <v>0</v>
          </cell>
          <cell r="V96">
            <v>0</v>
          </cell>
        </row>
        <row r="97">
          <cell r="A97" t="str">
            <v>ĐCOC50Kg</v>
          </cell>
          <cell r="B97">
            <v>39</v>
          </cell>
          <cell r="C97" t="str">
            <v>Máy đầm đất cầm tay 50kg</v>
          </cell>
          <cell r="D97" t="str">
            <v>ca</v>
          </cell>
          <cell r="E97">
            <v>150</v>
          </cell>
          <cell r="F97">
            <v>20</v>
          </cell>
          <cell r="G97">
            <v>5.4</v>
          </cell>
          <cell r="H97">
            <v>4</v>
          </cell>
          <cell r="I97">
            <v>14208</v>
          </cell>
          <cell r="J97">
            <v>3.06</v>
          </cell>
          <cell r="K97" t="str">
            <v>lítxăng</v>
          </cell>
          <cell r="L97">
            <v>122527.43234369232</v>
          </cell>
          <cell r="M97" t="str">
            <v>1x3/7</v>
          </cell>
          <cell r="N97">
            <v>17996.800000000003</v>
          </cell>
          <cell r="O97">
            <v>5114.880000000001</v>
          </cell>
          <cell r="P97">
            <v>3788.8</v>
          </cell>
          <cell r="Q97">
            <v>28809.961200000002</v>
          </cell>
          <cell r="R97">
            <v>864.29883600000005</v>
          </cell>
          <cell r="S97">
            <v>29674.260036000003</v>
          </cell>
          <cell r="T97">
            <v>65952.692307692312</v>
          </cell>
          <cell r="U97">
            <v>122527.43234369232</v>
          </cell>
          <cell r="V97">
            <v>0</v>
          </cell>
        </row>
        <row r="98">
          <cell r="A98" t="str">
            <v>ĐCOC60Kg</v>
          </cell>
          <cell r="B98">
            <v>40</v>
          </cell>
          <cell r="C98" t="str">
            <v>Máy đầm đất cầm tay 60kg</v>
          </cell>
          <cell r="D98" t="str">
            <v>ca</v>
          </cell>
          <cell r="E98">
            <v>150</v>
          </cell>
          <cell r="F98">
            <v>20</v>
          </cell>
          <cell r="G98">
            <v>5.4</v>
          </cell>
          <cell r="H98">
            <v>4</v>
          </cell>
          <cell r="I98">
            <v>17760</v>
          </cell>
          <cell r="J98">
            <v>3.57</v>
          </cell>
          <cell r="K98" t="str">
            <v>lítxăng</v>
          </cell>
          <cell r="L98">
            <v>136315.75649999999</v>
          </cell>
          <cell r="M98" t="str">
            <v>1x3/7</v>
          </cell>
          <cell r="N98">
            <v>22496.000000000004</v>
          </cell>
          <cell r="O98">
            <v>6393.6</v>
          </cell>
          <cell r="P98">
            <v>4736</v>
          </cell>
          <cell r="Q98">
            <v>33611.621400000004</v>
          </cell>
          <cell r="R98">
            <v>1008.348642</v>
          </cell>
          <cell r="S98">
            <v>34619.970042000001</v>
          </cell>
          <cell r="T98">
            <v>65952.692307692312</v>
          </cell>
          <cell r="U98">
            <v>134198.26234969232</v>
          </cell>
          <cell r="V98">
            <v>136315.75649999999</v>
          </cell>
          <cell r="W98">
            <v>124234</v>
          </cell>
        </row>
        <row r="99">
          <cell r="A99" t="str">
            <v>ĐCOC70Kg</v>
          </cell>
          <cell r="B99">
            <v>41</v>
          </cell>
          <cell r="C99" t="str">
            <v>Máy đầm đất cầm tay 70kg</v>
          </cell>
          <cell r="D99" t="str">
            <v>ca</v>
          </cell>
          <cell r="E99">
            <v>150</v>
          </cell>
          <cell r="F99">
            <v>20</v>
          </cell>
          <cell r="G99">
            <v>5.4</v>
          </cell>
          <cell r="H99">
            <v>4</v>
          </cell>
          <cell r="I99">
            <v>19200</v>
          </cell>
          <cell r="J99">
            <v>4.08</v>
          </cell>
          <cell r="K99" t="str">
            <v>lítxăng</v>
          </cell>
          <cell r="L99">
            <v>141870.37235569232</v>
          </cell>
          <cell r="M99" t="str">
            <v>1x3/7</v>
          </cell>
          <cell r="N99">
            <v>24320</v>
          </cell>
          <cell r="O99">
            <v>6912.0000000000018</v>
          </cell>
          <cell r="P99">
            <v>5120</v>
          </cell>
          <cell r="Q99">
            <v>38413.281600000002</v>
          </cell>
          <cell r="R99">
            <v>1152.3984479999999</v>
          </cell>
          <cell r="S99">
            <v>39565.680048000002</v>
          </cell>
          <cell r="T99">
            <v>65952.692307692312</v>
          </cell>
          <cell r="U99">
            <v>141870.37235569232</v>
          </cell>
          <cell r="V99">
            <v>0</v>
          </cell>
        </row>
        <row r="100">
          <cell r="A100" t="str">
            <v>ĐCOC</v>
          </cell>
          <cell r="B100">
            <v>42</v>
          </cell>
          <cell r="C100" t="str">
            <v>Máy đầm đất cầm tay 80 kg</v>
          </cell>
          <cell r="D100" t="str">
            <v>ca</v>
          </cell>
          <cell r="E100">
            <v>150</v>
          </cell>
          <cell r="F100">
            <v>20</v>
          </cell>
          <cell r="G100">
            <v>5.4</v>
          </cell>
          <cell r="H100">
            <v>4</v>
          </cell>
          <cell r="I100">
            <v>20160</v>
          </cell>
          <cell r="J100">
            <v>4.59</v>
          </cell>
          <cell r="K100" t="str">
            <v>lítxăng</v>
          </cell>
          <cell r="L100">
            <v>0</v>
          </cell>
          <cell r="M100" t="str">
            <v>1x3/7</v>
          </cell>
          <cell r="N100">
            <v>25536</v>
          </cell>
          <cell r="O100">
            <v>7257.6</v>
          </cell>
          <cell r="P100">
            <v>5376</v>
          </cell>
          <cell r="Q100">
            <v>43214.941800000001</v>
          </cell>
          <cell r="R100">
            <v>1296.4482539999999</v>
          </cell>
          <cell r="S100">
            <v>44511.390054000003</v>
          </cell>
          <cell r="T100">
            <v>65952.692307692312</v>
          </cell>
          <cell r="U100">
            <v>148633.68236169231</v>
          </cell>
          <cell r="V100">
            <v>0</v>
          </cell>
        </row>
        <row r="101">
          <cell r="C101" t="str">
            <v>Máy đầm bánh hơi + đầu kéo bánh xích - trọng lượng:</v>
          </cell>
          <cell r="L101">
            <v>0</v>
          </cell>
          <cell r="U101">
            <v>0</v>
          </cell>
          <cell r="V101">
            <v>0</v>
          </cell>
        </row>
        <row r="102">
          <cell r="A102" t="str">
            <v>ĐBHĐKBX9T</v>
          </cell>
          <cell r="B102">
            <v>43</v>
          </cell>
          <cell r="C102" t="str">
            <v>Đầm bánh hơi đầu kéo bánh xích 9T</v>
          </cell>
          <cell r="D102" t="str">
            <v>ca</v>
          </cell>
          <cell r="E102">
            <v>230</v>
          </cell>
          <cell r="F102">
            <v>18</v>
          </cell>
          <cell r="G102">
            <v>4.8600000000000003</v>
          </cell>
          <cell r="H102">
            <v>5</v>
          </cell>
          <cell r="I102">
            <v>323235</v>
          </cell>
          <cell r="J102">
            <v>36</v>
          </cell>
          <cell r="K102" t="str">
            <v>lítdiezel</v>
          </cell>
          <cell r="L102">
            <v>649802.42249999999</v>
          </cell>
          <cell r="M102" t="str">
            <v>1x4/7</v>
          </cell>
          <cell r="N102">
            <v>240318.19565217389</v>
          </cell>
          <cell r="O102">
            <v>68300.960869565228</v>
          </cell>
          <cell r="P102">
            <v>70268.478260869568</v>
          </cell>
          <cell r="Q102">
            <v>283571.27999999997</v>
          </cell>
          <cell r="R102">
            <v>14178.563999999998</v>
          </cell>
          <cell r="S102">
            <v>297749.84399999998</v>
          </cell>
          <cell r="T102">
            <v>74675.769230769234</v>
          </cell>
          <cell r="U102">
            <v>751313.24801337789</v>
          </cell>
          <cell r="V102">
            <v>649802.42249999999</v>
          </cell>
          <cell r="W102">
            <v>592210</v>
          </cell>
        </row>
        <row r="103">
          <cell r="A103" t="str">
            <v>ĐBHĐKBX12,5T</v>
          </cell>
          <cell r="B103">
            <v>44</v>
          </cell>
          <cell r="C103" t="str">
            <v>Đầm bánh hơi đầu kéo bánh xích 12,5T</v>
          </cell>
          <cell r="D103" t="str">
            <v>ca</v>
          </cell>
          <cell r="E103">
            <v>230</v>
          </cell>
          <cell r="F103">
            <v>18</v>
          </cell>
          <cell r="G103">
            <v>4.8600000000000003</v>
          </cell>
          <cell r="H103">
            <v>5</v>
          </cell>
          <cell r="I103">
            <v>359260</v>
          </cell>
          <cell r="J103">
            <v>38.4</v>
          </cell>
          <cell r="K103" t="str">
            <v>lítdiezel</v>
          </cell>
          <cell r="L103">
            <v>0</v>
          </cell>
          <cell r="M103" t="str">
            <v>1x4/7</v>
          </cell>
          <cell r="N103">
            <v>267102</v>
          </cell>
          <cell r="O103">
            <v>75913.2</v>
          </cell>
          <cell r="P103">
            <v>78100</v>
          </cell>
          <cell r="Q103">
            <v>302476.03199999995</v>
          </cell>
          <cell r="R103">
            <v>15123.801599999999</v>
          </cell>
          <cell r="S103">
            <v>317599.83359999995</v>
          </cell>
          <cell r="T103">
            <v>74675.769230769234</v>
          </cell>
          <cell r="U103">
            <v>813390.80283076921</v>
          </cell>
          <cell r="V103">
            <v>0</v>
          </cell>
        </row>
        <row r="104">
          <cell r="A104" t="str">
            <v>ĐBHĐKBX18T</v>
          </cell>
          <cell r="B104">
            <v>45</v>
          </cell>
          <cell r="C104" t="str">
            <v>Đầm bánh hơi đầu kéo bánh xích 18T</v>
          </cell>
          <cell r="D104" t="str">
            <v>ca</v>
          </cell>
          <cell r="E104">
            <v>230</v>
          </cell>
          <cell r="F104">
            <v>18</v>
          </cell>
          <cell r="G104">
            <v>4.8600000000000003</v>
          </cell>
          <cell r="H104">
            <v>5</v>
          </cell>
          <cell r="I104">
            <v>447370</v>
          </cell>
          <cell r="J104">
            <v>46.2</v>
          </cell>
          <cell r="K104" t="str">
            <v>lítdiezel</v>
          </cell>
          <cell r="L104">
            <v>669743.84399999992</v>
          </cell>
          <cell r="M104" t="str">
            <v>1x4/7</v>
          </cell>
          <cell r="N104">
            <v>332609.86956521741</v>
          </cell>
          <cell r="O104">
            <v>94531.226086956522</v>
          </cell>
          <cell r="P104">
            <v>97254.34782608696</v>
          </cell>
          <cell r="Q104">
            <v>363916.47600000002</v>
          </cell>
          <cell r="R104">
            <v>18195.823800000002</v>
          </cell>
          <cell r="S104">
            <v>382112.29980000004</v>
          </cell>
          <cell r="T104">
            <v>74675.769230769234</v>
          </cell>
          <cell r="U104">
            <v>981183.51250903017</v>
          </cell>
          <cell r="V104">
            <v>669743.84399999992</v>
          </cell>
          <cell r="W104">
            <v>610384</v>
          </cell>
        </row>
        <row r="105">
          <cell r="A105" t="str">
            <v>ĐBHĐKBX25T</v>
          </cell>
          <cell r="B105">
            <v>46</v>
          </cell>
          <cell r="C105" t="str">
            <v>Đầm bánh hơi đầu kéo bánh xích 25T</v>
          </cell>
          <cell r="D105" t="str">
            <v>ca</v>
          </cell>
          <cell r="E105">
            <v>230</v>
          </cell>
          <cell r="F105">
            <v>17</v>
          </cell>
          <cell r="G105">
            <v>4.59</v>
          </cell>
          <cell r="H105">
            <v>5</v>
          </cell>
          <cell r="I105">
            <v>606994</v>
          </cell>
          <cell r="J105">
            <v>54.6</v>
          </cell>
          <cell r="K105" t="str">
            <v>lítdiezel</v>
          </cell>
          <cell r="L105">
            <v>0</v>
          </cell>
          <cell r="M105" t="str">
            <v>1x5/7</v>
          </cell>
          <cell r="N105">
            <v>426215.3521739131</v>
          </cell>
          <cell r="O105">
            <v>121134.88956521738</v>
          </cell>
          <cell r="P105">
            <v>131955.21739130435</v>
          </cell>
          <cell r="Q105">
            <v>430083.10800000001</v>
          </cell>
          <cell r="R105">
            <v>21504.155400000003</v>
          </cell>
          <cell r="S105">
            <v>451587.2634</v>
          </cell>
          <cell r="T105">
            <v>85143.461538461532</v>
          </cell>
          <cell r="U105">
            <v>1216036.1840688963</v>
          </cell>
          <cell r="V105">
            <v>0</v>
          </cell>
        </row>
        <row r="106">
          <cell r="A106" t="str">
            <v>ĐBHĐKBX26,5T</v>
          </cell>
          <cell r="B106">
            <v>47</v>
          </cell>
          <cell r="C106" t="str">
            <v>Đầm bánh hơi đầu kéo bánh xích 26,5T</v>
          </cell>
          <cell r="D106" t="str">
            <v>ca</v>
          </cell>
          <cell r="E106">
            <v>230</v>
          </cell>
          <cell r="F106">
            <v>17</v>
          </cell>
          <cell r="G106">
            <v>4.59</v>
          </cell>
          <cell r="H106">
            <v>5</v>
          </cell>
          <cell r="I106">
            <v>640025</v>
          </cell>
          <cell r="J106">
            <v>63</v>
          </cell>
          <cell r="K106" t="str">
            <v>lítdiezel</v>
          </cell>
          <cell r="L106">
            <v>0</v>
          </cell>
          <cell r="M106" t="str">
            <v>1x5/7</v>
          </cell>
          <cell r="N106">
            <v>449408.85869565222</v>
          </cell>
          <cell r="O106">
            <v>127726.72826086957</v>
          </cell>
          <cell r="P106">
            <v>139135.86956521738</v>
          </cell>
          <cell r="Q106">
            <v>496249.74</v>
          </cell>
          <cell r="R106">
            <v>24812.487000000001</v>
          </cell>
          <cell r="S106">
            <v>521062.22700000001</v>
          </cell>
          <cell r="T106">
            <v>85143.461538461532</v>
          </cell>
          <cell r="U106">
            <v>1322477.1450602007</v>
          </cell>
          <cell r="V106">
            <v>0</v>
          </cell>
        </row>
        <row r="107">
          <cell r="C107" t="str">
            <v>Đầm bánh hơi tự hành - trọng lượng:</v>
          </cell>
          <cell r="L107">
            <v>0</v>
          </cell>
          <cell r="V107">
            <v>0</v>
          </cell>
        </row>
        <row r="108">
          <cell r="A108" t="str">
            <v>ĐBHTH16T</v>
          </cell>
          <cell r="B108">
            <v>48</v>
          </cell>
          <cell r="C108" t="str">
            <v>Đầm bánh hơi tự hành 16T</v>
          </cell>
          <cell r="D108" t="str">
            <v>ca</v>
          </cell>
          <cell r="E108">
            <v>230</v>
          </cell>
          <cell r="F108">
            <v>18</v>
          </cell>
          <cell r="G108">
            <v>4.32</v>
          </cell>
          <cell r="H108">
            <v>5</v>
          </cell>
          <cell r="I108">
            <v>528292</v>
          </cell>
          <cell r="J108">
            <v>37.799999999999997</v>
          </cell>
          <cell r="K108" t="str">
            <v>lítdiezel</v>
          </cell>
          <cell r="L108">
            <v>697436.23950000003</v>
          </cell>
          <cell r="M108" t="str">
            <v>1x5/7</v>
          </cell>
          <cell r="N108">
            <v>392773.61739130435</v>
          </cell>
          <cell r="O108">
            <v>99227.019130434797</v>
          </cell>
          <cell r="P108">
            <v>114846.08695652176</v>
          </cell>
          <cell r="Q108">
            <v>297749.84399999998</v>
          </cell>
          <cell r="R108">
            <v>14887.492200000001</v>
          </cell>
          <cell r="S108">
            <v>312637.33619999996</v>
          </cell>
          <cell r="T108">
            <v>85143.461538461532</v>
          </cell>
          <cell r="U108">
            <v>1004627.5212167224</v>
          </cell>
          <cell r="V108">
            <v>697436.23950000003</v>
          </cell>
          <cell r="W108">
            <v>635622</v>
          </cell>
        </row>
        <row r="109">
          <cell r="A109" t="str">
            <v>ĐBHTH17,5T</v>
          </cell>
          <cell r="B109">
            <v>49</v>
          </cell>
          <cell r="C109" t="str">
            <v>Đầm bánh hơi tự hành 17,5T</v>
          </cell>
          <cell r="D109" t="str">
            <v>ca</v>
          </cell>
          <cell r="E109">
            <v>230</v>
          </cell>
          <cell r="F109">
            <v>18</v>
          </cell>
          <cell r="G109">
            <v>4.32</v>
          </cell>
          <cell r="H109">
            <v>5</v>
          </cell>
          <cell r="I109">
            <v>582217</v>
          </cell>
          <cell r="J109">
            <v>42</v>
          </cell>
          <cell r="K109" t="str">
            <v>lítdiezel</v>
          </cell>
          <cell r="L109">
            <v>0</v>
          </cell>
          <cell r="M109" t="str">
            <v>1x5/7</v>
          </cell>
          <cell r="N109">
            <v>432865.6826086957</v>
          </cell>
          <cell r="O109">
            <v>109355.54086956523</v>
          </cell>
          <cell r="P109">
            <v>126568.91304347827</v>
          </cell>
          <cell r="Q109">
            <v>330833.15999999997</v>
          </cell>
          <cell r="R109">
            <v>16541.657999999999</v>
          </cell>
          <cell r="S109">
            <v>347374.81799999997</v>
          </cell>
          <cell r="T109">
            <v>85143.461538461532</v>
          </cell>
          <cell r="U109">
            <v>1101308.4160602007</v>
          </cell>
          <cell r="V109">
            <v>0</v>
          </cell>
        </row>
        <row r="110">
          <cell r="A110" t="str">
            <v>ĐBHTH25T</v>
          </cell>
          <cell r="B110">
            <v>50</v>
          </cell>
          <cell r="C110" t="str">
            <v>Đầm bánh hơi tự hành 25T</v>
          </cell>
          <cell r="D110" t="str">
            <v>ca</v>
          </cell>
          <cell r="E110">
            <v>230</v>
          </cell>
          <cell r="F110">
            <v>17</v>
          </cell>
          <cell r="G110">
            <v>4.08</v>
          </cell>
          <cell r="H110">
            <v>5</v>
          </cell>
          <cell r="I110">
            <v>752477</v>
          </cell>
          <cell r="J110">
            <v>54.6</v>
          </cell>
          <cell r="K110" t="str">
            <v>lítdiezel</v>
          </cell>
          <cell r="L110">
            <v>858329.29874999996</v>
          </cell>
          <cell r="M110" t="str">
            <v>1x5/7</v>
          </cell>
          <cell r="N110">
            <v>528369.7195652175</v>
          </cell>
          <cell r="O110">
            <v>133482.87652173915</v>
          </cell>
          <cell r="P110">
            <v>163581.95652173914</v>
          </cell>
          <cell r="Q110">
            <v>430083.10800000001</v>
          </cell>
          <cell r="R110">
            <v>21504.155400000003</v>
          </cell>
          <cell r="S110">
            <v>451587.2634</v>
          </cell>
          <cell r="T110">
            <v>85143.461538461532</v>
          </cell>
          <cell r="U110">
            <v>1362165.2775471574</v>
          </cell>
          <cell r="V110">
            <v>858329.29874999996</v>
          </cell>
          <cell r="W110">
            <v>782255</v>
          </cell>
        </row>
        <row r="111">
          <cell r="C111" t="str">
            <v>Máy đầm rung tự hành - trọng lượng:</v>
          </cell>
          <cell r="L111">
            <v>0</v>
          </cell>
          <cell r="V111">
            <v>0</v>
          </cell>
        </row>
        <row r="112">
          <cell r="A112" t="str">
            <v>ĐR8T</v>
          </cell>
          <cell r="B112">
            <v>51</v>
          </cell>
          <cell r="C112" t="str">
            <v>Đầm rung trọng lượng 8T</v>
          </cell>
          <cell r="D112" t="str">
            <v>ca</v>
          </cell>
          <cell r="E112">
            <v>230</v>
          </cell>
          <cell r="F112">
            <v>17</v>
          </cell>
          <cell r="G112">
            <v>4.59</v>
          </cell>
          <cell r="H112">
            <v>5</v>
          </cell>
          <cell r="I112">
            <v>591735</v>
          </cell>
          <cell r="J112">
            <v>19.2</v>
          </cell>
          <cell r="K112" t="str">
            <v>lítdiezel</v>
          </cell>
          <cell r="L112">
            <v>0</v>
          </cell>
          <cell r="M112" t="str">
            <v>1x4/7</v>
          </cell>
          <cell r="N112">
            <v>415500.88043478271</v>
          </cell>
          <cell r="O112">
            <v>118089.72391304346</v>
          </cell>
          <cell r="P112">
            <v>128638.04347826086</v>
          </cell>
          <cell r="Q112">
            <v>151238.01599999997</v>
          </cell>
          <cell r="R112">
            <v>7561.9007999999994</v>
          </cell>
          <cell r="S112">
            <v>158799.91679999998</v>
          </cell>
          <cell r="T112">
            <v>74675.769230769234</v>
          </cell>
          <cell r="U112">
            <v>895704.33385685633</v>
          </cell>
          <cell r="V112">
            <v>0</v>
          </cell>
        </row>
        <row r="113">
          <cell r="A113" t="str">
            <v>ĐR15T</v>
          </cell>
          <cell r="B113">
            <v>52</v>
          </cell>
          <cell r="C113" t="str">
            <v>Đầm rung trọng lượng 15T</v>
          </cell>
          <cell r="D113" t="str">
            <v>ca</v>
          </cell>
          <cell r="E113">
            <v>230</v>
          </cell>
          <cell r="F113">
            <v>17</v>
          </cell>
          <cell r="G113">
            <v>4.25</v>
          </cell>
          <cell r="H113">
            <v>5</v>
          </cell>
          <cell r="I113">
            <v>964055</v>
          </cell>
          <cell r="J113">
            <v>38.64</v>
          </cell>
          <cell r="K113" t="str">
            <v>lítdiezel</v>
          </cell>
          <cell r="L113">
            <v>0</v>
          </cell>
          <cell r="M113" t="str">
            <v>1x4/7</v>
          </cell>
          <cell r="N113">
            <v>676934.27173913049</v>
          </cell>
          <cell r="O113">
            <v>178140.59782608695</v>
          </cell>
          <cell r="P113">
            <v>209577.17391304349</v>
          </cell>
          <cell r="Q113">
            <v>304366.50719999999</v>
          </cell>
          <cell r="R113">
            <v>15218.325360000001</v>
          </cell>
          <cell r="S113">
            <v>319584.83256000001</v>
          </cell>
          <cell r="T113">
            <v>74675.769230769234</v>
          </cell>
          <cell r="U113">
            <v>1458912.6452690302</v>
          </cell>
          <cell r="V113">
            <v>0</v>
          </cell>
        </row>
        <row r="114">
          <cell r="A114" t="str">
            <v>ĐR18T</v>
          </cell>
          <cell r="B114">
            <v>53</v>
          </cell>
          <cell r="C114" t="str">
            <v>Đầm rung trọng lượng 18T</v>
          </cell>
          <cell r="D114" t="str">
            <v>ca</v>
          </cell>
          <cell r="E114">
            <v>230</v>
          </cell>
          <cell r="F114">
            <v>17</v>
          </cell>
          <cell r="G114">
            <v>4.25</v>
          </cell>
          <cell r="H114">
            <v>5</v>
          </cell>
          <cell r="I114">
            <v>1128083</v>
          </cell>
          <cell r="J114">
            <v>52.8</v>
          </cell>
          <cell r="K114" t="str">
            <v>lítdiezel</v>
          </cell>
          <cell r="L114">
            <v>0</v>
          </cell>
          <cell r="M114" t="str">
            <v>1x4/7</v>
          </cell>
          <cell r="N114">
            <v>792110.45434782619</v>
          </cell>
          <cell r="O114">
            <v>208450.11956521744</v>
          </cell>
          <cell r="P114">
            <v>245235.4347826087</v>
          </cell>
          <cell r="Q114">
            <v>415904.54399999994</v>
          </cell>
          <cell r="R114">
            <v>20795.227199999998</v>
          </cell>
          <cell r="S114">
            <v>436699.77119999996</v>
          </cell>
          <cell r="T114">
            <v>74675.769230769234</v>
          </cell>
          <cell r="U114">
            <v>1757171.5491264213</v>
          </cell>
          <cell r="V114">
            <v>0</v>
          </cell>
        </row>
        <row r="115">
          <cell r="A115" t="str">
            <v>ĐR20T</v>
          </cell>
          <cell r="B115">
            <v>54</v>
          </cell>
          <cell r="C115" t="str">
            <v>Đầm rung trọng lượng 20T</v>
          </cell>
          <cell r="D115" t="str">
            <v>ca</v>
          </cell>
          <cell r="E115">
            <v>230</v>
          </cell>
          <cell r="F115">
            <v>17</v>
          </cell>
          <cell r="G115">
            <v>4.25</v>
          </cell>
          <cell r="H115">
            <v>5</v>
          </cell>
          <cell r="I115">
            <v>1128084</v>
          </cell>
          <cell r="J115">
            <v>54</v>
          </cell>
          <cell r="K115" t="str">
            <v>lítdiezel</v>
          </cell>
          <cell r="L115">
            <v>1767097.6482742478</v>
          </cell>
          <cell r="M115" t="str">
            <v>1x4/7</v>
          </cell>
          <cell r="N115">
            <v>792111.15652173921</v>
          </cell>
          <cell r="O115">
            <v>208450.30434782611</v>
          </cell>
          <cell r="P115">
            <v>245235.65217391308</v>
          </cell>
          <cell r="Q115">
            <v>425356.92</v>
          </cell>
          <cell r="R115">
            <v>21267.846000000001</v>
          </cell>
          <cell r="S115">
            <v>446624.766</v>
          </cell>
          <cell r="T115">
            <v>74675.769230769234</v>
          </cell>
          <cell r="U115">
            <v>1767097.6482742478</v>
          </cell>
          <cell r="V115">
            <v>0</v>
          </cell>
        </row>
        <row r="116">
          <cell r="A116" t="str">
            <v>ĐR25T</v>
          </cell>
          <cell r="B116">
            <v>55</v>
          </cell>
          <cell r="C116" t="str">
            <v>Đầm rung trọng lượng 25T</v>
          </cell>
          <cell r="D116" t="str">
            <v>ca</v>
          </cell>
          <cell r="E116">
            <v>230</v>
          </cell>
          <cell r="F116">
            <v>17</v>
          </cell>
          <cell r="G116">
            <v>3.74</v>
          </cell>
          <cell r="H116">
            <v>5</v>
          </cell>
          <cell r="I116">
            <v>1268582</v>
          </cell>
          <cell r="J116">
            <v>67.2</v>
          </cell>
          <cell r="K116" t="str">
            <v>lítdiezel</v>
          </cell>
          <cell r="L116">
            <v>1675273.61925</v>
          </cell>
          <cell r="M116" t="str">
            <v>1x4/7</v>
          </cell>
          <cell r="N116">
            <v>890765.18695652171</v>
          </cell>
          <cell r="O116">
            <v>206282.46434782611</v>
          </cell>
          <cell r="P116">
            <v>275778.69565217395</v>
          </cell>
          <cell r="Q116">
            <v>529333.05599999998</v>
          </cell>
          <cell r="R116">
            <v>26466.6528</v>
          </cell>
          <cell r="S116">
            <v>555799.70880000002</v>
          </cell>
          <cell r="T116">
            <v>74675.769230769234</v>
          </cell>
          <cell r="U116">
            <v>2003301.8249872911</v>
          </cell>
          <cell r="V116">
            <v>1675273.61925</v>
          </cell>
          <cell r="W116">
            <v>1526793</v>
          </cell>
        </row>
        <row r="117">
          <cell r="C117" t="str">
            <v>Máy đầm chân cừu - trọng lượng:</v>
          </cell>
          <cell r="L117">
            <v>0</v>
          </cell>
          <cell r="U117">
            <v>0</v>
          </cell>
          <cell r="V117">
            <v>0</v>
          </cell>
        </row>
        <row r="118">
          <cell r="A118" t="str">
            <v>ĐCC+ĐK5,5T</v>
          </cell>
          <cell r="B118">
            <v>56</v>
          </cell>
          <cell r="C118" t="str">
            <v>Đầm chân cừu + đầu kéo 5,5T</v>
          </cell>
          <cell r="D118" t="str">
            <v>ca</v>
          </cell>
          <cell r="E118">
            <v>230</v>
          </cell>
          <cell r="F118">
            <v>18</v>
          </cell>
          <cell r="G118">
            <v>3.6</v>
          </cell>
          <cell r="H118">
            <v>5</v>
          </cell>
          <cell r="I118">
            <v>331614</v>
          </cell>
          <cell r="J118">
            <v>25.92</v>
          </cell>
          <cell r="K118" t="str">
            <v>lítdiezel</v>
          </cell>
          <cell r="L118">
            <v>0</v>
          </cell>
          <cell r="M118" t="str">
            <v>1x4/7</v>
          </cell>
          <cell r="N118">
            <v>246547.8</v>
          </cell>
          <cell r="O118">
            <v>51904.80000000001</v>
          </cell>
          <cell r="P118">
            <v>72090</v>
          </cell>
          <cell r="Q118">
            <v>204171.3216</v>
          </cell>
          <cell r="R118">
            <v>10208.566080000001</v>
          </cell>
          <cell r="S118">
            <v>214379.88767999999</v>
          </cell>
          <cell r="T118">
            <v>74675.769230769234</v>
          </cell>
          <cell r="U118">
            <v>659598.25691076927</v>
          </cell>
          <cell r="V118">
            <v>0</v>
          </cell>
        </row>
        <row r="119">
          <cell r="A119" t="str">
            <v>ĐCC+ĐK9T</v>
          </cell>
          <cell r="B119">
            <v>57</v>
          </cell>
          <cell r="C119" t="str">
            <v>Đầm chân cừu + đầu kéo 9T</v>
          </cell>
          <cell r="D119" t="str">
            <v>ca</v>
          </cell>
          <cell r="E119">
            <v>230</v>
          </cell>
          <cell r="F119">
            <v>18</v>
          </cell>
          <cell r="G119">
            <v>3.6</v>
          </cell>
          <cell r="H119">
            <v>5</v>
          </cell>
          <cell r="I119">
            <v>411552</v>
          </cell>
          <cell r="J119">
            <v>36</v>
          </cell>
          <cell r="K119" t="str">
            <v>lítdiezel</v>
          </cell>
          <cell r="L119">
            <v>0</v>
          </cell>
          <cell r="M119" t="str">
            <v>1x4/7</v>
          </cell>
          <cell r="N119">
            <v>305979.96521739132</v>
          </cell>
          <cell r="O119">
            <v>64416.834782608705</v>
          </cell>
          <cell r="P119">
            <v>89467.826086956542</v>
          </cell>
          <cell r="Q119">
            <v>283571.27999999997</v>
          </cell>
          <cell r="R119">
            <v>14178.563999999998</v>
          </cell>
          <cell r="S119">
            <v>297749.84399999998</v>
          </cell>
          <cell r="T119">
            <v>74675.769230769234</v>
          </cell>
          <cell r="U119">
            <v>832290.23931772588</v>
          </cell>
          <cell r="V119">
            <v>0</v>
          </cell>
        </row>
        <row r="120">
          <cell r="C120" t="str">
            <v>Máy đầm bánh thép tự hành - trọng lượng:</v>
          </cell>
          <cell r="L120">
            <v>0</v>
          </cell>
        </row>
        <row r="121">
          <cell r="A121" t="str">
            <v>ĐBTTH8,5T</v>
          </cell>
          <cell r="B121">
            <v>56</v>
          </cell>
          <cell r="C121" t="str">
            <v>Đầm bánh thép tự hành 8,5T</v>
          </cell>
          <cell r="D121" t="str">
            <v>ca</v>
          </cell>
          <cell r="E121">
            <v>230</v>
          </cell>
          <cell r="F121">
            <v>18</v>
          </cell>
          <cell r="G121">
            <v>2.88</v>
          </cell>
          <cell r="H121">
            <v>5</v>
          </cell>
          <cell r="I121">
            <v>256928</v>
          </cell>
          <cell r="J121">
            <v>24</v>
          </cell>
          <cell r="K121" t="str">
            <v>lítdiezel</v>
          </cell>
          <cell r="L121">
            <v>411615.78149999998</v>
          </cell>
          <cell r="M121" t="str">
            <v>1x3/7</v>
          </cell>
          <cell r="N121">
            <v>191020.38260869565</v>
          </cell>
          <cell r="O121">
            <v>32171.853913043476</v>
          </cell>
          <cell r="P121">
            <v>55853.913043478271</v>
          </cell>
          <cell r="Q121">
            <v>189047.52</v>
          </cell>
          <cell r="R121">
            <v>9452.3760000000002</v>
          </cell>
          <cell r="S121">
            <v>198499.89599999998</v>
          </cell>
          <cell r="T121">
            <v>65952.692307692312</v>
          </cell>
          <cell r="U121">
            <v>543498.73787290975</v>
          </cell>
          <cell r="V121">
            <v>411615.78149999998</v>
          </cell>
          <cell r="W121">
            <v>375134</v>
          </cell>
        </row>
        <row r="122">
          <cell r="A122" t="str">
            <v>ĐBTTH10T</v>
          </cell>
          <cell r="B122">
            <v>57</v>
          </cell>
          <cell r="C122" t="str">
            <v>Đầm bánh thép tự hành 10T</v>
          </cell>
          <cell r="D122" t="str">
            <v>ca</v>
          </cell>
          <cell r="E122">
            <v>230</v>
          </cell>
          <cell r="F122">
            <v>18</v>
          </cell>
          <cell r="G122">
            <v>2.88</v>
          </cell>
          <cell r="H122">
            <v>5</v>
          </cell>
          <cell r="I122">
            <v>334353</v>
          </cell>
          <cell r="J122">
            <v>26.4</v>
          </cell>
          <cell r="K122" t="str">
            <v>lítdiezel</v>
          </cell>
          <cell r="L122">
            <v>470208.93150000001</v>
          </cell>
          <cell r="M122" t="str">
            <v>1x4/7</v>
          </cell>
          <cell r="N122">
            <v>248584.18695652171</v>
          </cell>
          <cell r="O122">
            <v>41866.810434782601</v>
          </cell>
          <cell r="P122">
            <v>72685.434782608703</v>
          </cell>
          <cell r="Q122">
            <v>207952.27199999997</v>
          </cell>
          <cell r="R122">
            <v>10397.613599999999</v>
          </cell>
          <cell r="S122">
            <v>218349.88559999998</v>
          </cell>
          <cell r="T122">
            <v>74675.769230769234</v>
          </cell>
          <cell r="U122">
            <v>656162.08700468228</v>
          </cell>
          <cell r="V122">
            <v>470208.93150000001</v>
          </cell>
          <cell r="W122">
            <v>428534</v>
          </cell>
        </row>
        <row r="123">
          <cell r="A123" t="str">
            <v>ĐBTTH12,2T</v>
          </cell>
          <cell r="B123">
            <v>58</v>
          </cell>
          <cell r="C123" t="str">
            <v>Đầm bánh thép tự hành 12,2T</v>
          </cell>
          <cell r="D123" t="str">
            <v>ca</v>
          </cell>
          <cell r="E123">
            <v>230</v>
          </cell>
          <cell r="F123">
            <v>18</v>
          </cell>
          <cell r="G123">
            <v>2.88</v>
          </cell>
          <cell r="H123">
            <v>5</v>
          </cell>
          <cell r="I123">
            <v>363029</v>
          </cell>
          <cell r="J123">
            <v>32.159999999999997</v>
          </cell>
          <cell r="K123" t="str">
            <v>lítdiezel</v>
          </cell>
          <cell r="L123">
            <v>0</v>
          </cell>
          <cell r="M123" t="str">
            <v>1x4/7</v>
          </cell>
          <cell r="N123">
            <v>269904.16956521739</v>
          </cell>
          <cell r="O123">
            <v>45457.544347826086</v>
          </cell>
          <cell r="P123">
            <v>78919.34782608696</v>
          </cell>
          <cell r="Q123">
            <v>253323.67679999996</v>
          </cell>
          <cell r="R123">
            <v>12666.183839999998</v>
          </cell>
          <cell r="S123">
            <v>265989.86063999997</v>
          </cell>
          <cell r="T123">
            <v>74675.769230769234</v>
          </cell>
          <cell r="U123">
            <v>734946.69160989975</v>
          </cell>
          <cell r="V123">
            <v>0</v>
          </cell>
        </row>
        <row r="124">
          <cell r="A124" t="str">
            <v>ĐBTTH13T</v>
          </cell>
          <cell r="B124">
            <v>59</v>
          </cell>
          <cell r="C124" t="str">
            <v>Đầm bánh thép tự hành 13T</v>
          </cell>
          <cell r="D124" t="str">
            <v>ca</v>
          </cell>
          <cell r="E124">
            <v>230</v>
          </cell>
          <cell r="F124">
            <v>18</v>
          </cell>
          <cell r="G124">
            <v>2.88</v>
          </cell>
          <cell r="H124">
            <v>5</v>
          </cell>
          <cell r="I124">
            <v>392093</v>
          </cell>
          <cell r="J124">
            <v>36</v>
          </cell>
          <cell r="K124" t="str">
            <v>lítdiezel</v>
          </cell>
          <cell r="L124">
            <v>0</v>
          </cell>
          <cell r="M124" t="str">
            <v>1x4/7</v>
          </cell>
          <cell r="N124">
            <v>291512.62173913041</v>
          </cell>
          <cell r="O124">
            <v>49096.862608695643</v>
          </cell>
          <cell r="P124">
            <v>85237.608695652176</v>
          </cell>
          <cell r="Q124">
            <v>283571.27999999997</v>
          </cell>
          <cell r="R124">
            <v>14178.563999999998</v>
          </cell>
          <cell r="S124">
            <v>297749.84399999998</v>
          </cell>
          <cell r="T124">
            <v>74675.769230769234</v>
          </cell>
          <cell r="U124">
            <v>798272.7062742475</v>
          </cell>
          <cell r="V124">
            <v>0</v>
          </cell>
        </row>
        <row r="125">
          <cell r="A125" t="str">
            <v>ĐBTTH14,5T</v>
          </cell>
          <cell r="B125">
            <v>60</v>
          </cell>
          <cell r="C125" t="str">
            <v>Đầm bánh thép tự hành 14,5T</v>
          </cell>
          <cell r="D125" t="str">
            <v>ca</v>
          </cell>
          <cell r="E125">
            <v>230</v>
          </cell>
          <cell r="F125">
            <v>18</v>
          </cell>
          <cell r="G125">
            <v>2.88</v>
          </cell>
          <cell r="H125">
            <v>5</v>
          </cell>
          <cell r="I125">
            <v>445032</v>
          </cell>
          <cell r="J125">
            <v>38.4</v>
          </cell>
          <cell r="K125" t="str">
            <v>lítdiezel</v>
          </cell>
          <cell r="L125">
            <v>0</v>
          </cell>
          <cell r="M125" t="str">
            <v>1x4/7</v>
          </cell>
          <cell r="N125">
            <v>330871.61739130429</v>
          </cell>
          <cell r="O125">
            <v>55725.746086956518</v>
          </cell>
          <cell r="P125">
            <v>96746.086956521758</v>
          </cell>
          <cell r="Q125">
            <v>302476.03199999995</v>
          </cell>
          <cell r="R125">
            <v>15123.801599999999</v>
          </cell>
          <cell r="S125">
            <v>317599.83359999995</v>
          </cell>
          <cell r="T125">
            <v>74675.769230769234</v>
          </cell>
          <cell r="U125">
            <v>875619.0532655518</v>
          </cell>
          <cell r="V125">
            <v>0</v>
          </cell>
        </row>
        <row r="126">
          <cell r="A126" t="str">
            <v>ĐBTTH15,5T</v>
          </cell>
          <cell r="B126">
            <v>61</v>
          </cell>
          <cell r="C126" t="str">
            <v>Đầm bánh thép tự hành 15,5T</v>
          </cell>
          <cell r="D126" t="str">
            <v>ca</v>
          </cell>
          <cell r="E126">
            <v>230</v>
          </cell>
          <cell r="F126">
            <v>17</v>
          </cell>
          <cell r="G126">
            <v>2.72</v>
          </cell>
          <cell r="H126">
            <v>5</v>
          </cell>
          <cell r="I126">
            <v>552414</v>
          </cell>
          <cell r="J126">
            <v>41.76</v>
          </cell>
          <cell r="K126" t="str">
            <v>lítdiezel</v>
          </cell>
          <cell r="L126">
            <v>0</v>
          </cell>
          <cell r="M126" t="str">
            <v>1x4/7</v>
          </cell>
          <cell r="N126">
            <v>387890.70000000007</v>
          </cell>
          <cell r="O126">
            <v>65328.960000000006</v>
          </cell>
          <cell r="P126">
            <v>120090</v>
          </cell>
          <cell r="Q126">
            <v>328942.68479999999</v>
          </cell>
          <cell r="R126">
            <v>16447.134239999999</v>
          </cell>
          <cell r="S126">
            <v>345389.81903999997</v>
          </cell>
          <cell r="T126">
            <v>74675.769230769234</v>
          </cell>
          <cell r="U126">
            <v>993375.24827076937</v>
          </cell>
          <cell r="V126">
            <v>0</v>
          </cell>
        </row>
        <row r="127">
          <cell r="C127" t="str">
            <v>Máy lu rung không tự hành (quả đầm 16T) - trọng lượng:</v>
          </cell>
          <cell r="L127">
            <v>0</v>
          </cell>
          <cell r="V127">
            <v>0</v>
          </cell>
        </row>
        <row r="128">
          <cell r="A128" t="str">
            <v>MLR10T</v>
          </cell>
          <cell r="B128">
            <v>62</v>
          </cell>
          <cell r="C128" t="str">
            <v>Máy lu rung 10T</v>
          </cell>
          <cell r="D128" t="str">
            <v>ca</v>
          </cell>
          <cell r="E128">
            <v>230</v>
          </cell>
          <cell r="F128">
            <v>17</v>
          </cell>
          <cell r="G128">
            <v>2.5</v>
          </cell>
          <cell r="H128">
            <v>5</v>
          </cell>
          <cell r="I128">
            <v>472425</v>
          </cell>
          <cell r="J128">
            <v>40.32</v>
          </cell>
          <cell r="K128" t="str">
            <v>lítdiezel</v>
          </cell>
          <cell r="L128">
            <v>612730.73399999994</v>
          </cell>
          <cell r="M128" t="str">
            <v>1x4/7</v>
          </cell>
          <cell r="N128">
            <v>331724.5108695653</v>
          </cell>
          <cell r="O128">
            <v>51350.543478260872</v>
          </cell>
          <cell r="P128">
            <v>102701.08695652174</v>
          </cell>
          <cell r="Q128">
            <v>317599.83360000001</v>
          </cell>
          <cell r="R128">
            <v>15879.991680000001</v>
          </cell>
          <cell r="S128">
            <v>333479.82527999999</v>
          </cell>
          <cell r="T128">
            <v>74675.769230769234</v>
          </cell>
          <cell r="U128">
            <v>893931.73581511714</v>
          </cell>
          <cell r="V128">
            <v>612730.73399999994</v>
          </cell>
          <cell r="W128">
            <v>558424</v>
          </cell>
        </row>
        <row r="129">
          <cell r="C129" t="str">
            <v>Ôtô vận tải thùng - trọng tải:</v>
          </cell>
          <cell r="L129">
            <v>0</v>
          </cell>
          <cell r="V129">
            <v>0</v>
          </cell>
        </row>
        <row r="130">
          <cell r="A130" t="str">
            <v>ÔTT2T</v>
          </cell>
          <cell r="B130">
            <v>63</v>
          </cell>
          <cell r="C130" t="str">
            <v>Ôtô thùng 2T</v>
          </cell>
          <cell r="D130" t="str">
            <v>ca</v>
          </cell>
          <cell r="E130">
            <v>220</v>
          </cell>
          <cell r="F130">
            <v>18</v>
          </cell>
          <cell r="G130">
            <v>6.2</v>
          </cell>
          <cell r="H130">
            <v>6</v>
          </cell>
          <cell r="I130">
            <v>122430</v>
          </cell>
          <cell r="J130">
            <v>12</v>
          </cell>
          <cell r="K130" t="str">
            <v>lítxăng</v>
          </cell>
          <cell r="L130">
            <v>379826.25449999998</v>
          </cell>
          <cell r="M130" t="str">
            <v>1x2/4L&lt;3,5</v>
          </cell>
          <cell r="N130">
            <v>95161.499999999985</v>
          </cell>
          <cell r="O130">
            <v>34503</v>
          </cell>
          <cell r="P130">
            <v>33390</v>
          </cell>
          <cell r="Q130">
            <v>112980.24</v>
          </cell>
          <cell r="R130">
            <v>3389.4072000000001</v>
          </cell>
          <cell r="S130">
            <v>116369.64720000001</v>
          </cell>
          <cell r="T130">
            <v>71622.692307692312</v>
          </cell>
          <cell r="U130">
            <v>351046.83950769232</v>
          </cell>
          <cell r="V130">
            <v>379826.25449999998</v>
          </cell>
          <cell r="W130">
            <v>346162</v>
          </cell>
        </row>
        <row r="131">
          <cell r="A131" t="str">
            <v>ÔTT2,5T</v>
          </cell>
          <cell r="B131">
            <v>64</v>
          </cell>
          <cell r="C131" t="str">
            <v>Ôtô thùng 2,5T</v>
          </cell>
          <cell r="D131" t="str">
            <v>ca</v>
          </cell>
          <cell r="E131">
            <v>220</v>
          </cell>
          <cell r="F131">
            <v>17</v>
          </cell>
          <cell r="G131">
            <v>6.2</v>
          </cell>
          <cell r="H131">
            <v>6</v>
          </cell>
          <cell r="I131">
            <v>146300</v>
          </cell>
          <cell r="J131">
            <v>13</v>
          </cell>
          <cell r="K131" t="str">
            <v>lítxăng</v>
          </cell>
          <cell r="L131">
            <v>430564.19174999994</v>
          </cell>
          <cell r="M131" t="str">
            <v>1x3/4L&lt;3,5</v>
          </cell>
          <cell r="N131">
            <v>107397.50000000001</v>
          </cell>
          <cell r="O131">
            <v>41230</v>
          </cell>
          <cell r="P131">
            <v>39900</v>
          </cell>
          <cell r="Q131">
            <v>122395.26000000001</v>
          </cell>
          <cell r="R131">
            <v>3671.8578000000002</v>
          </cell>
          <cell r="S131">
            <v>126067.11780000001</v>
          </cell>
          <cell r="T131">
            <v>82090.38461538461</v>
          </cell>
          <cell r="U131">
            <v>396685.00241538463</v>
          </cell>
          <cell r="V131">
            <v>430564.19174999994</v>
          </cell>
          <cell r="W131">
            <v>392403</v>
          </cell>
        </row>
        <row r="132">
          <cell r="A132" t="str">
            <v>ÔTT4T</v>
          </cell>
          <cell r="B132">
            <v>65</v>
          </cell>
          <cell r="C132" t="str">
            <v>Ôtô thùng 4T</v>
          </cell>
          <cell r="D132" t="str">
            <v>ca</v>
          </cell>
          <cell r="E132">
            <v>220</v>
          </cell>
          <cell r="F132">
            <v>17</v>
          </cell>
          <cell r="G132">
            <v>6.2</v>
          </cell>
          <cell r="H132">
            <v>6</v>
          </cell>
          <cell r="I132">
            <v>163570</v>
          </cell>
          <cell r="J132">
            <v>20</v>
          </cell>
          <cell r="K132" t="str">
            <v>lítxăng</v>
          </cell>
          <cell r="L132">
            <v>527155.10924999998</v>
          </cell>
          <cell r="M132" t="str">
            <v>1x2/4L3,5-7,5T</v>
          </cell>
          <cell r="N132">
            <v>120075.25</v>
          </cell>
          <cell r="O132">
            <v>46097</v>
          </cell>
          <cell r="P132">
            <v>44609.999999999993</v>
          </cell>
          <cell r="Q132">
            <v>188300.40000000002</v>
          </cell>
          <cell r="R132">
            <v>5649.0120000000006</v>
          </cell>
          <cell r="S132">
            <v>193949.41200000001</v>
          </cell>
          <cell r="T132">
            <v>75766.153846153844</v>
          </cell>
          <cell r="U132">
            <v>480497.81584615388</v>
          </cell>
          <cell r="V132">
            <v>527155.10924999998</v>
          </cell>
          <cell r="W132">
            <v>480433</v>
          </cell>
        </row>
        <row r="133">
          <cell r="A133" t="str">
            <v>ÔTT5T</v>
          </cell>
          <cell r="B133">
            <v>66</v>
          </cell>
          <cell r="C133" t="str">
            <v>Ôtô thùng 5T</v>
          </cell>
          <cell r="D133" t="str">
            <v>ca</v>
          </cell>
          <cell r="E133">
            <v>220</v>
          </cell>
          <cell r="F133">
            <v>17</v>
          </cell>
          <cell r="G133">
            <v>6.2</v>
          </cell>
          <cell r="H133">
            <v>6</v>
          </cell>
          <cell r="I133">
            <v>212415</v>
          </cell>
          <cell r="J133">
            <v>25</v>
          </cell>
          <cell r="K133" t="str">
            <v>lítdiezel</v>
          </cell>
          <cell r="L133">
            <v>577042.67775000003</v>
          </cell>
          <cell r="M133" t="str">
            <v>1x2/4L3,5-7,5T</v>
          </cell>
          <cell r="N133">
            <v>155931.92045454547</v>
          </cell>
          <cell r="O133">
            <v>59862.409090909088</v>
          </cell>
          <cell r="P133">
            <v>57931.36363636364</v>
          </cell>
          <cell r="Q133">
            <v>196924.5</v>
          </cell>
          <cell r="R133">
            <v>9846.2250000000004</v>
          </cell>
          <cell r="S133">
            <v>206770.72500000001</v>
          </cell>
          <cell r="T133">
            <v>75766.153846153844</v>
          </cell>
          <cell r="U133">
            <v>556262.57202797208</v>
          </cell>
          <cell r="V133">
            <v>577042.67775000003</v>
          </cell>
          <cell r="W133">
            <v>525899</v>
          </cell>
        </row>
        <row r="134">
          <cell r="A134" t="str">
            <v>ÔTT6T</v>
          </cell>
          <cell r="B134">
            <v>67</v>
          </cell>
          <cell r="C134" t="str">
            <v>Ôtô thùng 6T</v>
          </cell>
          <cell r="D134" t="str">
            <v>ca</v>
          </cell>
          <cell r="E134">
            <v>220</v>
          </cell>
          <cell r="F134">
            <v>17</v>
          </cell>
          <cell r="G134">
            <v>6.2</v>
          </cell>
          <cell r="H134">
            <v>6</v>
          </cell>
          <cell r="I134">
            <v>238665</v>
          </cell>
          <cell r="J134">
            <v>29</v>
          </cell>
          <cell r="K134" t="str">
            <v>lítdiezel</v>
          </cell>
          <cell r="L134">
            <v>0</v>
          </cell>
          <cell r="M134" t="str">
            <v>1x3/4L3,5-7,5T</v>
          </cell>
          <cell r="N134">
            <v>175201.80681818182</v>
          </cell>
          <cell r="O134">
            <v>67260.136363636368</v>
          </cell>
          <cell r="P134">
            <v>65090.454545454544</v>
          </cell>
          <cell r="Q134">
            <v>228432.41999999998</v>
          </cell>
          <cell r="R134">
            <v>11421.620999999999</v>
          </cell>
          <cell r="S134">
            <v>239854.04099999997</v>
          </cell>
          <cell r="T134">
            <v>86451.923076923078</v>
          </cell>
          <cell r="U134">
            <v>633858.3618041958</v>
          </cell>
          <cell r="V134">
            <v>0</v>
          </cell>
        </row>
        <row r="135">
          <cell r="A135" t="str">
            <v>ÔTT7T</v>
          </cell>
          <cell r="B135">
            <v>63</v>
          </cell>
          <cell r="C135" t="str">
            <v>Ôtô thùng 7T</v>
          </cell>
          <cell r="D135" t="str">
            <v>ca</v>
          </cell>
          <cell r="E135">
            <v>220</v>
          </cell>
          <cell r="F135">
            <v>17</v>
          </cell>
          <cell r="G135">
            <v>6.2</v>
          </cell>
          <cell r="H135">
            <v>6</v>
          </cell>
          <cell r="I135">
            <v>285495</v>
          </cell>
          <cell r="J135">
            <v>31</v>
          </cell>
          <cell r="K135" t="str">
            <v>lítdiezel</v>
          </cell>
          <cell r="L135">
            <v>741745.38899999997</v>
          </cell>
          <cell r="M135" t="str">
            <v>1x3/4L3,5-7,5T</v>
          </cell>
          <cell r="N135">
            <v>209579.28409090912</v>
          </cell>
          <cell r="O135">
            <v>80457.681818181823</v>
          </cell>
          <cell r="P135">
            <v>77862.272727272721</v>
          </cell>
          <cell r="Q135">
            <v>244186.37999999998</v>
          </cell>
          <cell r="R135">
            <v>12209.319</v>
          </cell>
          <cell r="S135">
            <v>256395.69899999996</v>
          </cell>
          <cell r="T135">
            <v>86451.923076923078</v>
          </cell>
          <cell r="U135">
            <v>710746.86071328667</v>
          </cell>
          <cell r="V135">
            <v>741745.38899999997</v>
          </cell>
          <cell r="W135">
            <v>676004</v>
          </cell>
        </row>
        <row r="136">
          <cell r="A136" t="str">
            <v>ÔTT10T</v>
          </cell>
          <cell r="B136">
            <v>64</v>
          </cell>
          <cell r="C136" t="str">
            <v>Ôtô thùng 10T</v>
          </cell>
          <cell r="D136" t="str">
            <v>ca</v>
          </cell>
          <cell r="E136">
            <v>220</v>
          </cell>
          <cell r="F136">
            <v>16</v>
          </cell>
          <cell r="G136">
            <v>6.2</v>
          </cell>
          <cell r="H136">
            <v>6</v>
          </cell>
          <cell r="I136">
            <v>368130</v>
          </cell>
          <cell r="J136">
            <v>38</v>
          </cell>
          <cell r="K136" t="str">
            <v>lítdiezel</v>
          </cell>
          <cell r="L136">
            <v>0</v>
          </cell>
          <cell r="M136" t="str">
            <v>1x2/4L7,5-16,5T</v>
          </cell>
          <cell r="N136">
            <v>254344.36363636365</v>
          </cell>
          <cell r="O136">
            <v>103745.72727272728</v>
          </cell>
          <cell r="P136">
            <v>100399.09090909091</v>
          </cell>
          <cell r="Q136">
            <v>299325.24</v>
          </cell>
          <cell r="R136">
            <v>14966.262000000001</v>
          </cell>
          <cell r="S136">
            <v>314291.50199999998</v>
          </cell>
          <cell r="T136">
            <v>79691.538461538468</v>
          </cell>
          <cell r="U136">
            <v>852472.22227972036</v>
          </cell>
          <cell r="V136">
            <v>0</v>
          </cell>
        </row>
        <row r="137">
          <cell r="A137" t="str">
            <v>ÔTT12T</v>
          </cell>
          <cell r="B137">
            <v>65</v>
          </cell>
          <cell r="C137" t="str">
            <v>Ôtô thùng 12T</v>
          </cell>
          <cell r="D137" t="str">
            <v>ca</v>
          </cell>
          <cell r="E137">
            <v>220</v>
          </cell>
          <cell r="F137">
            <v>16</v>
          </cell>
          <cell r="G137">
            <v>6.2</v>
          </cell>
          <cell r="H137">
            <v>6</v>
          </cell>
          <cell r="I137">
            <v>391545</v>
          </cell>
          <cell r="J137">
            <v>41</v>
          </cell>
          <cell r="K137" t="str">
            <v>lítdiezel</v>
          </cell>
          <cell r="L137">
            <v>960432.80024999997</v>
          </cell>
          <cell r="M137" t="str">
            <v>1x3/4L7,5-16,5T</v>
          </cell>
          <cell r="N137">
            <v>270522</v>
          </cell>
          <cell r="O137">
            <v>110344.5</v>
          </cell>
          <cell r="P137">
            <v>106785</v>
          </cell>
          <cell r="Q137">
            <v>322956.18</v>
          </cell>
          <cell r="R137">
            <v>16147.809000000001</v>
          </cell>
          <cell r="S137">
            <v>339103.989</v>
          </cell>
          <cell r="T137">
            <v>90595.38461538461</v>
          </cell>
          <cell r="U137">
            <v>917350.87361538468</v>
          </cell>
          <cell r="V137">
            <v>960432.80024999997</v>
          </cell>
          <cell r="W137">
            <v>875309</v>
          </cell>
        </row>
        <row r="138">
          <cell r="A138" t="str">
            <v>ÔTT12,5T</v>
          </cell>
          <cell r="B138">
            <v>66</v>
          </cell>
          <cell r="C138" t="str">
            <v>Ôtô thùng 12,5T</v>
          </cell>
          <cell r="D138" t="str">
            <v>ca</v>
          </cell>
          <cell r="E138">
            <v>220</v>
          </cell>
          <cell r="F138">
            <v>16</v>
          </cell>
          <cell r="G138">
            <v>6.2</v>
          </cell>
          <cell r="H138">
            <v>6</v>
          </cell>
          <cell r="I138">
            <v>415485</v>
          </cell>
          <cell r="J138">
            <v>42</v>
          </cell>
          <cell r="K138" t="str">
            <v>lítdiezel</v>
          </cell>
          <cell r="L138">
            <v>0</v>
          </cell>
          <cell r="M138" t="str">
            <v>1x3/4L7,5-16,5T</v>
          </cell>
          <cell r="N138">
            <v>287062.36363636359</v>
          </cell>
          <cell r="O138">
            <v>117091.22727272728</v>
          </cell>
          <cell r="P138">
            <v>113314.09090909091</v>
          </cell>
          <cell r="Q138">
            <v>330833.15999999997</v>
          </cell>
          <cell r="R138">
            <v>16541.657999999999</v>
          </cell>
          <cell r="S138">
            <v>347374.81799999997</v>
          </cell>
          <cell r="T138">
            <v>90595.38461538461</v>
          </cell>
          <cell r="U138">
            <v>955437.88443356636</v>
          </cell>
          <cell r="V138">
            <v>0</v>
          </cell>
        </row>
        <row r="139">
          <cell r="A139" t="str">
            <v>ÔTT20T</v>
          </cell>
          <cell r="B139">
            <v>67</v>
          </cell>
          <cell r="C139" t="str">
            <v>Ôtô thùng 20T</v>
          </cell>
          <cell r="D139" t="str">
            <v>ca</v>
          </cell>
          <cell r="E139">
            <v>220</v>
          </cell>
          <cell r="F139">
            <v>14</v>
          </cell>
          <cell r="G139">
            <v>5.44</v>
          </cell>
          <cell r="H139">
            <v>6</v>
          </cell>
          <cell r="I139">
            <v>806501</v>
          </cell>
          <cell r="J139">
            <v>56</v>
          </cell>
          <cell r="K139" t="str">
            <v>lítdiezel</v>
          </cell>
          <cell r="L139">
            <v>0</v>
          </cell>
          <cell r="M139" t="str">
            <v>1x3/4L16,5-25T</v>
          </cell>
          <cell r="N139">
            <v>487566.51363636367</v>
          </cell>
          <cell r="O139">
            <v>199425.70181818184</v>
          </cell>
          <cell r="P139">
            <v>219954.81818181818</v>
          </cell>
          <cell r="Q139">
            <v>441110.88</v>
          </cell>
          <cell r="R139">
            <v>22055.544000000002</v>
          </cell>
          <cell r="S139">
            <v>463166.424</v>
          </cell>
          <cell r="T139">
            <v>94956.923076923078</v>
          </cell>
          <cell r="U139">
            <v>1465070.3807132868</v>
          </cell>
          <cell r="V139">
            <v>0</v>
          </cell>
        </row>
        <row r="140">
          <cell r="C140" t="str">
            <v>Ôtô tự đổ - trọng lượng:</v>
          </cell>
          <cell r="L140">
            <v>0</v>
          </cell>
          <cell r="V140">
            <v>0</v>
          </cell>
        </row>
        <row r="141">
          <cell r="A141" t="str">
            <v>ÔTTĐ2,5T</v>
          </cell>
          <cell r="B141">
            <v>68</v>
          </cell>
          <cell r="C141" t="str">
            <v>Ôtô tự đổ 2,5tấn</v>
          </cell>
          <cell r="D141" t="str">
            <v>ca</v>
          </cell>
          <cell r="E141">
            <v>260</v>
          </cell>
          <cell r="F141">
            <v>17</v>
          </cell>
          <cell r="G141">
            <v>7.5</v>
          </cell>
          <cell r="H141">
            <v>6</v>
          </cell>
          <cell r="I141">
            <v>157658</v>
          </cell>
          <cell r="J141">
            <v>18.899999999999999</v>
          </cell>
          <cell r="K141" t="str">
            <v>lítxăng</v>
          </cell>
          <cell r="L141">
            <v>0</v>
          </cell>
          <cell r="M141" t="str">
            <v>1x2/4L&lt;3,5</v>
          </cell>
          <cell r="N141">
            <v>97929.87307692309</v>
          </cell>
          <cell r="O141">
            <v>45478.269230769234</v>
          </cell>
          <cell r="P141">
            <v>36382.615384615383</v>
          </cell>
          <cell r="Q141">
            <v>177943.878</v>
          </cell>
          <cell r="R141">
            <v>8897.1939000000002</v>
          </cell>
          <cell r="S141">
            <v>186841.07190000001</v>
          </cell>
          <cell r="T141">
            <v>71622.692307692312</v>
          </cell>
          <cell r="U141">
            <v>438254.52189999999</v>
          </cell>
          <cell r="V141">
            <v>0</v>
          </cell>
        </row>
        <row r="142">
          <cell r="A142" t="str">
            <v>ÔTTĐ3,5T</v>
          </cell>
          <cell r="B142">
            <v>69</v>
          </cell>
          <cell r="C142" t="str">
            <v>Ôtô tự đổ 3,5tấn</v>
          </cell>
          <cell r="D142" t="str">
            <v>ca</v>
          </cell>
          <cell r="E142">
            <v>260</v>
          </cell>
          <cell r="F142">
            <v>17</v>
          </cell>
          <cell r="G142">
            <v>7.5</v>
          </cell>
          <cell r="H142">
            <v>6</v>
          </cell>
          <cell r="I142">
            <v>184262</v>
          </cell>
          <cell r="J142">
            <v>28.35</v>
          </cell>
          <cell r="K142" t="str">
            <v>lítxăng</v>
          </cell>
          <cell r="L142">
            <v>0</v>
          </cell>
          <cell r="M142" t="str">
            <v>1x3/4L&lt;3,5</v>
          </cell>
          <cell r="N142">
            <v>114455.05000000002</v>
          </cell>
          <cell r="O142">
            <v>53152.5</v>
          </cell>
          <cell r="P142">
            <v>42522</v>
          </cell>
          <cell r="Q142">
            <v>266915.81700000004</v>
          </cell>
          <cell r="R142">
            <v>13345.790850000003</v>
          </cell>
          <cell r="S142">
            <v>280261.60785000003</v>
          </cell>
          <cell r="T142">
            <v>82090.38461538461</v>
          </cell>
          <cell r="U142">
            <v>572481.5424653847</v>
          </cell>
          <cell r="V142">
            <v>0</v>
          </cell>
        </row>
        <row r="143">
          <cell r="A143" t="str">
            <v>ÔTTĐ4T</v>
          </cell>
          <cell r="B143">
            <v>70</v>
          </cell>
          <cell r="C143" t="str">
            <v>Ôtô tự đổ 4tấn</v>
          </cell>
          <cell r="D143" t="str">
            <v>ca</v>
          </cell>
          <cell r="E143">
            <v>260</v>
          </cell>
          <cell r="F143">
            <v>17</v>
          </cell>
          <cell r="G143">
            <v>7.5</v>
          </cell>
          <cell r="H143">
            <v>6</v>
          </cell>
          <cell r="I143">
            <v>206090</v>
          </cell>
          <cell r="J143">
            <v>32.4</v>
          </cell>
          <cell r="K143" t="str">
            <v>lítxăng</v>
          </cell>
          <cell r="L143">
            <v>0</v>
          </cell>
          <cell r="M143" t="str">
            <v>1x2/4L3,5-7,5T</v>
          </cell>
          <cell r="N143">
            <v>128013.59615384619</v>
          </cell>
          <cell r="O143">
            <v>59449.038461538461</v>
          </cell>
          <cell r="P143">
            <v>47559.230769230766</v>
          </cell>
          <cell r="Q143">
            <v>305046.64799999999</v>
          </cell>
          <cell r="R143">
            <v>15252.332399999999</v>
          </cell>
          <cell r="S143">
            <v>320298.9804</v>
          </cell>
          <cell r="T143">
            <v>75766.153846153844</v>
          </cell>
          <cell r="U143">
            <v>631086.99963076937</v>
          </cell>
          <cell r="V143">
            <v>0</v>
          </cell>
        </row>
        <row r="144">
          <cell r="A144" t="str">
            <v>ÔTTĐ5T</v>
          </cell>
          <cell r="B144">
            <v>71</v>
          </cell>
          <cell r="C144" t="str">
            <v>Ôtô tự đổ 5tấn</v>
          </cell>
          <cell r="D144" t="str">
            <v>ca</v>
          </cell>
          <cell r="E144">
            <v>260</v>
          </cell>
          <cell r="F144">
            <v>17</v>
          </cell>
          <cell r="G144">
            <v>7.5</v>
          </cell>
          <cell r="H144">
            <v>6</v>
          </cell>
          <cell r="I144">
            <v>252726</v>
          </cell>
          <cell r="J144">
            <v>40.5</v>
          </cell>
          <cell r="K144" t="str">
            <v>lítdiezel</v>
          </cell>
          <cell r="L144">
            <v>508552.33275</v>
          </cell>
          <cell r="M144" t="str">
            <v>1x2/4L3,5-7,5T</v>
          </cell>
          <cell r="N144">
            <v>156981.72692307693</v>
          </cell>
          <cell r="O144">
            <v>72901.730769230766</v>
          </cell>
          <cell r="P144">
            <v>58321.384615384617</v>
          </cell>
          <cell r="Q144">
            <v>319017.69</v>
          </cell>
          <cell r="R144">
            <v>15950.8845</v>
          </cell>
          <cell r="S144">
            <v>334968.57449999999</v>
          </cell>
          <cell r="T144">
            <v>75766.153846153844</v>
          </cell>
          <cell r="U144">
            <v>698939.57065384614</v>
          </cell>
          <cell r="V144">
            <v>508552.33275</v>
          </cell>
          <cell r="W144">
            <v>463479</v>
          </cell>
        </row>
        <row r="145">
          <cell r="A145" t="str">
            <v>ÔTTĐ6T</v>
          </cell>
          <cell r="B145">
            <v>72</v>
          </cell>
          <cell r="C145" t="str">
            <v>Ôtô tự đổ 6tấn</v>
          </cell>
          <cell r="D145" t="str">
            <v>ca</v>
          </cell>
          <cell r="E145">
            <v>260</v>
          </cell>
          <cell r="F145">
            <v>17</v>
          </cell>
          <cell r="G145">
            <v>7.3</v>
          </cell>
          <cell r="H145">
            <v>6</v>
          </cell>
          <cell r="I145">
            <v>291372</v>
          </cell>
          <cell r="J145">
            <v>43.2</v>
          </cell>
          <cell r="K145" t="str">
            <v>lítdiezel</v>
          </cell>
          <cell r="L145">
            <v>0</v>
          </cell>
          <cell r="M145" t="str">
            <v>1x3/4L3,5-7,5T</v>
          </cell>
          <cell r="N145">
            <v>180986.83846153849</v>
          </cell>
          <cell r="O145">
            <v>81808.292307692303</v>
          </cell>
          <cell r="P145">
            <v>67239.692307692312</v>
          </cell>
          <cell r="Q145">
            <v>340285.53600000002</v>
          </cell>
          <cell r="R145">
            <v>17014.276800000003</v>
          </cell>
          <cell r="S145">
            <v>357299.81280000001</v>
          </cell>
          <cell r="T145">
            <v>86451.923076923078</v>
          </cell>
          <cell r="U145">
            <v>773786.55895384622</v>
          </cell>
          <cell r="V145">
            <v>0</v>
          </cell>
        </row>
        <row r="146">
          <cell r="A146" t="str">
            <v>ÔTTĐ7T</v>
          </cell>
          <cell r="B146">
            <v>68</v>
          </cell>
          <cell r="C146" t="str">
            <v>Ôtô tự đổ 7tấn</v>
          </cell>
          <cell r="D146" t="str">
            <v>ca</v>
          </cell>
          <cell r="E146">
            <v>260</v>
          </cell>
          <cell r="F146">
            <v>17</v>
          </cell>
          <cell r="G146">
            <v>7.3</v>
          </cell>
          <cell r="H146">
            <v>6</v>
          </cell>
          <cell r="I146">
            <v>356237</v>
          </cell>
          <cell r="J146">
            <v>45.9</v>
          </cell>
          <cell r="K146" t="str">
            <v>lítdiezel</v>
          </cell>
          <cell r="L146">
            <v>720367.66724999994</v>
          </cell>
          <cell r="M146" t="str">
            <v>1x3/4L3,5-7,5T</v>
          </cell>
          <cell r="N146">
            <v>221277.98269230773</v>
          </cell>
          <cell r="O146">
            <v>100020.38846153846</v>
          </cell>
          <cell r="P146">
            <v>82208.538461538454</v>
          </cell>
          <cell r="Q146">
            <v>361553.38199999998</v>
          </cell>
          <cell r="R146">
            <v>18077.669099999999</v>
          </cell>
          <cell r="S146">
            <v>379631.05109999998</v>
          </cell>
          <cell r="T146">
            <v>86451.923076923078</v>
          </cell>
          <cell r="U146">
            <v>869589.88379230781</v>
          </cell>
          <cell r="V146">
            <v>720367.66724999994</v>
          </cell>
          <cell r="W146">
            <v>656521</v>
          </cell>
        </row>
        <row r="147">
          <cell r="A147" t="str">
            <v>ÔTTĐ9T</v>
          </cell>
          <cell r="B147">
            <v>69</v>
          </cell>
          <cell r="C147" t="str">
            <v>Ôtô tự đổ 9tấn</v>
          </cell>
          <cell r="D147" t="str">
            <v>ca</v>
          </cell>
          <cell r="E147">
            <v>260</v>
          </cell>
          <cell r="F147">
            <v>17</v>
          </cell>
          <cell r="G147">
            <v>7.3</v>
          </cell>
          <cell r="H147">
            <v>6</v>
          </cell>
          <cell r="I147">
            <v>397017</v>
          </cell>
          <cell r="J147">
            <v>51.3</v>
          </cell>
          <cell r="K147" t="str">
            <v>lítdiezel</v>
          </cell>
          <cell r="L147">
            <v>0</v>
          </cell>
          <cell r="M147" t="str">
            <v>1x2/4L7,5-16,5T</v>
          </cell>
          <cell r="N147">
            <v>246608.63653846158</v>
          </cell>
          <cell r="O147">
            <v>111470.15769230769</v>
          </cell>
          <cell r="P147">
            <v>91619.307692307688</v>
          </cell>
          <cell r="Q147">
            <v>404089.07399999996</v>
          </cell>
          <cell r="R147">
            <v>20204.453699999998</v>
          </cell>
          <cell r="S147">
            <v>424293.52769999998</v>
          </cell>
          <cell r="T147">
            <v>79691.538461538468</v>
          </cell>
          <cell r="U147">
            <v>953683.16808461538</v>
          </cell>
          <cell r="V147">
            <v>0</v>
          </cell>
        </row>
        <row r="148">
          <cell r="A148" t="str">
            <v>ÔTTĐ10T</v>
          </cell>
          <cell r="B148">
            <v>70</v>
          </cell>
          <cell r="C148" t="str">
            <v>Ôtô tự đổ 10tấn</v>
          </cell>
          <cell r="D148" t="str">
            <v>ca</v>
          </cell>
          <cell r="E148">
            <v>260</v>
          </cell>
          <cell r="F148">
            <v>17</v>
          </cell>
          <cell r="G148">
            <v>7.3</v>
          </cell>
          <cell r="H148">
            <v>6</v>
          </cell>
          <cell r="I148">
            <v>433238</v>
          </cell>
          <cell r="J148">
            <v>56.7</v>
          </cell>
          <cell r="K148" t="str">
            <v>lítdiezel</v>
          </cell>
          <cell r="L148">
            <v>847989.91200000001</v>
          </cell>
          <cell r="M148" t="str">
            <v>1x2/4L7,5-16,5T</v>
          </cell>
          <cell r="N148">
            <v>269107.45</v>
          </cell>
          <cell r="O148">
            <v>121639.9</v>
          </cell>
          <cell r="P148">
            <v>99978</v>
          </cell>
          <cell r="Q148">
            <v>446624.766</v>
          </cell>
          <cell r="R148">
            <v>22331.238300000001</v>
          </cell>
          <cell r="S148">
            <v>468956.00430000003</v>
          </cell>
          <cell r="T148">
            <v>79691.538461538468</v>
          </cell>
          <cell r="U148">
            <v>1039372.8927615385</v>
          </cell>
          <cell r="V148">
            <v>847989.91200000001</v>
          </cell>
          <cell r="W148">
            <v>772832</v>
          </cell>
        </row>
        <row r="149">
          <cell r="A149" t="str">
            <v>ÔTTĐ12T</v>
          </cell>
          <cell r="B149">
            <v>71</v>
          </cell>
          <cell r="C149" t="str">
            <v>Ôtô tự đổ 12tấn</v>
          </cell>
          <cell r="D149" t="str">
            <v>ca</v>
          </cell>
          <cell r="E149">
            <v>260</v>
          </cell>
          <cell r="F149">
            <v>17</v>
          </cell>
          <cell r="G149">
            <v>7.3</v>
          </cell>
          <cell r="H149">
            <v>6</v>
          </cell>
          <cell r="I149">
            <v>499898</v>
          </cell>
          <cell r="J149">
            <v>64.8</v>
          </cell>
          <cell r="K149" t="str">
            <v>lítdiezel</v>
          </cell>
          <cell r="L149">
            <v>932633.97149999999</v>
          </cell>
          <cell r="M149" t="str">
            <v>1x3/4L7,5-16,5T</v>
          </cell>
          <cell r="N149">
            <v>310513.56538461539</v>
          </cell>
          <cell r="O149">
            <v>140355.97692307693</v>
          </cell>
          <cell r="P149">
            <v>115361.07692307691</v>
          </cell>
          <cell r="Q149">
            <v>510428.30399999995</v>
          </cell>
          <cell r="R149">
            <v>25521.415199999999</v>
          </cell>
          <cell r="S149">
            <v>535949.71919999993</v>
          </cell>
          <cell r="T149">
            <v>90595.38461538461</v>
          </cell>
          <cell r="U149">
            <v>1192775.7230461538</v>
          </cell>
          <cell r="V149">
            <v>932633.97149999999</v>
          </cell>
          <cell r="W149">
            <v>849974</v>
          </cell>
        </row>
        <row r="150">
          <cell r="A150" t="str">
            <v>ÔTTĐ15T</v>
          </cell>
          <cell r="B150">
            <v>72</v>
          </cell>
          <cell r="C150" t="str">
            <v>Ôtô tự đổ 15tấn</v>
          </cell>
          <cell r="D150" t="str">
            <v>ca</v>
          </cell>
          <cell r="E150">
            <v>260</v>
          </cell>
          <cell r="F150">
            <v>16</v>
          </cell>
          <cell r="G150">
            <v>6.8</v>
          </cell>
          <cell r="H150">
            <v>6</v>
          </cell>
          <cell r="I150">
            <v>819123</v>
          </cell>
          <cell r="J150">
            <v>72.900000000000006</v>
          </cell>
          <cell r="K150" t="str">
            <v>lítdiezel</v>
          </cell>
          <cell r="L150">
            <v>990865.02899999998</v>
          </cell>
          <cell r="M150" t="str">
            <v>1x3/4L7,5-16,5T</v>
          </cell>
          <cell r="N150">
            <v>478871.90769230766</v>
          </cell>
          <cell r="O150">
            <v>214232.16923076924</v>
          </cell>
          <cell r="P150">
            <v>189028.38461538462</v>
          </cell>
          <cell r="Q150">
            <v>574231.84200000006</v>
          </cell>
          <cell r="R150">
            <v>28711.592100000005</v>
          </cell>
          <cell r="S150">
            <v>602943.43410000007</v>
          </cell>
          <cell r="T150">
            <v>90595.38461538461</v>
          </cell>
          <cell r="U150">
            <v>1575671.2802538462</v>
          </cell>
          <cell r="V150">
            <v>990865.02899999998</v>
          </cell>
          <cell r="W150">
            <v>903044</v>
          </cell>
        </row>
        <row r="151">
          <cell r="A151" t="str">
            <v>ÔTTĐ20T</v>
          </cell>
          <cell r="B151">
            <v>73</v>
          </cell>
          <cell r="C151" t="str">
            <v>Ôtô tự đổ 20tấn</v>
          </cell>
          <cell r="D151" t="str">
            <v>ca</v>
          </cell>
          <cell r="E151">
            <v>300</v>
          </cell>
          <cell r="F151">
            <v>16</v>
          </cell>
          <cell r="G151">
            <v>6.8</v>
          </cell>
          <cell r="H151">
            <v>6</v>
          </cell>
          <cell r="I151">
            <v>1518224</v>
          </cell>
          <cell r="J151">
            <v>75.599999999999994</v>
          </cell>
          <cell r="K151" t="str">
            <v>lítdiezel</v>
          </cell>
          <cell r="L151">
            <v>0</v>
          </cell>
          <cell r="M151" t="str">
            <v>1x3/4L16,5-25T</v>
          </cell>
          <cell r="N151">
            <v>769233.4933333334</v>
          </cell>
          <cell r="O151">
            <v>344130.77333333332</v>
          </cell>
          <cell r="P151">
            <v>303644.79999999999</v>
          </cell>
          <cell r="Q151">
            <v>595499.68799999997</v>
          </cell>
          <cell r="R151">
            <v>29774.984400000001</v>
          </cell>
          <cell r="S151">
            <v>625274.67239999992</v>
          </cell>
          <cell r="T151">
            <v>94956.923076923078</v>
          </cell>
          <cell r="U151">
            <v>2137240.6621435895</v>
          </cell>
          <cell r="V151">
            <v>0</v>
          </cell>
        </row>
        <row r="152">
          <cell r="A152" t="str">
            <v>ÔTTĐ22T</v>
          </cell>
          <cell r="B152">
            <v>74</v>
          </cell>
          <cell r="C152" t="str">
            <v>Ôtô tự đổ 22tấn</v>
          </cell>
          <cell r="D152" t="str">
            <v>ca</v>
          </cell>
          <cell r="E152">
            <v>300</v>
          </cell>
          <cell r="F152">
            <v>16</v>
          </cell>
          <cell r="G152">
            <v>6.8</v>
          </cell>
          <cell r="H152">
            <v>6</v>
          </cell>
          <cell r="I152">
            <v>1806818</v>
          </cell>
          <cell r="J152">
            <v>76.95</v>
          </cell>
          <cell r="K152" t="str">
            <v>lítdiezel</v>
          </cell>
          <cell r="L152">
            <v>1131545.6460000002</v>
          </cell>
          <cell r="M152" t="str">
            <v>1x3/4L16,5-25T</v>
          </cell>
          <cell r="N152">
            <v>915454.45333333337</v>
          </cell>
          <cell r="O152">
            <v>409545.41333333339</v>
          </cell>
          <cell r="P152">
            <v>361363.6</v>
          </cell>
          <cell r="Q152">
            <v>606133.61100000003</v>
          </cell>
          <cell r="R152">
            <v>30306.680550000005</v>
          </cell>
          <cell r="S152">
            <v>636440.29155000008</v>
          </cell>
          <cell r="T152">
            <v>94956.923076923078</v>
          </cell>
          <cell r="U152">
            <v>2417760.68129359</v>
          </cell>
          <cell r="V152">
            <v>1131545.6460000002</v>
          </cell>
          <cell r="W152">
            <v>1031256</v>
          </cell>
        </row>
        <row r="153">
          <cell r="A153" t="str">
            <v>ÔTTĐ25T</v>
          </cell>
          <cell r="B153">
            <v>75</v>
          </cell>
          <cell r="C153" t="str">
            <v>Ôtô tự đổ 25tấn</v>
          </cell>
          <cell r="D153" t="str">
            <v>ca</v>
          </cell>
          <cell r="E153">
            <v>300</v>
          </cell>
          <cell r="F153">
            <v>14</v>
          </cell>
          <cell r="G153">
            <v>6.8</v>
          </cell>
          <cell r="H153">
            <v>6</v>
          </cell>
          <cell r="I153">
            <v>2347380</v>
          </cell>
          <cell r="J153">
            <v>81</v>
          </cell>
          <cell r="K153" t="str">
            <v>lítdiezel</v>
          </cell>
          <cell r="L153">
            <v>0</v>
          </cell>
          <cell r="M153" t="str">
            <v>1x3/4L25,0-40T</v>
          </cell>
          <cell r="N153">
            <v>1040671.8</v>
          </cell>
          <cell r="O153">
            <v>532072.80000000005</v>
          </cell>
          <cell r="P153">
            <v>469476</v>
          </cell>
          <cell r="Q153">
            <v>638035.38</v>
          </cell>
          <cell r="R153">
            <v>31901.769</v>
          </cell>
          <cell r="S153">
            <v>669937.14899999998</v>
          </cell>
          <cell r="T153">
            <v>105206.53846153848</v>
          </cell>
          <cell r="U153">
            <v>2817364.2874615383</v>
          </cell>
          <cell r="V153">
            <v>0</v>
          </cell>
        </row>
        <row r="154">
          <cell r="A154" t="str">
            <v>ÔTTĐ27T</v>
          </cell>
          <cell r="B154">
            <v>72</v>
          </cell>
          <cell r="C154" t="str">
            <v>Ôtô tự đổ 27tấn</v>
          </cell>
          <cell r="D154" t="str">
            <v>ca</v>
          </cell>
          <cell r="E154">
            <v>300</v>
          </cell>
          <cell r="F154">
            <v>14</v>
          </cell>
          <cell r="G154">
            <v>6.6</v>
          </cell>
          <cell r="H154">
            <v>6</v>
          </cell>
          <cell r="I154">
            <v>2760610</v>
          </cell>
          <cell r="J154">
            <v>86.4</v>
          </cell>
          <cell r="K154" t="str">
            <v>lítdiezel</v>
          </cell>
          <cell r="L154">
            <v>1435001.1060000001</v>
          </cell>
          <cell r="M154" t="str">
            <v>1x3/4L25,0-40T</v>
          </cell>
          <cell r="N154">
            <v>1223870.4333333336</v>
          </cell>
          <cell r="O154">
            <v>607334.19999999995</v>
          </cell>
          <cell r="P154">
            <v>552122</v>
          </cell>
          <cell r="Q154">
            <v>680571.07200000004</v>
          </cell>
          <cell r="R154">
            <v>34028.553600000007</v>
          </cell>
          <cell r="S154">
            <v>714599.62560000003</v>
          </cell>
          <cell r="T154">
            <v>105206.53846153848</v>
          </cell>
          <cell r="U154">
            <v>3203132.7973948722</v>
          </cell>
          <cell r="V154">
            <v>1435001.1060000001</v>
          </cell>
          <cell r="W154">
            <v>1307816</v>
          </cell>
        </row>
        <row r="155">
          <cell r="A155" t="str">
            <v>ÔTTĐ32T</v>
          </cell>
          <cell r="B155">
            <v>73</v>
          </cell>
          <cell r="C155" t="str">
            <v>Ôtô tự đổ 32tấn</v>
          </cell>
          <cell r="D155" t="str">
            <v>ca</v>
          </cell>
          <cell r="E155">
            <v>300</v>
          </cell>
          <cell r="F155">
            <v>14</v>
          </cell>
          <cell r="G155">
            <v>6.6</v>
          </cell>
          <cell r="H155">
            <v>6</v>
          </cell>
          <cell r="I155">
            <v>3014076</v>
          </cell>
          <cell r="J155">
            <v>91.68</v>
          </cell>
          <cell r="K155" t="str">
            <v>lítdiezel</v>
          </cell>
          <cell r="L155">
            <v>0</v>
          </cell>
          <cell r="M155" t="str">
            <v>1x3/4L25,0-40T</v>
          </cell>
          <cell r="N155">
            <v>1336240.3600000003</v>
          </cell>
          <cell r="O155">
            <v>663096.72</v>
          </cell>
          <cell r="P155">
            <v>602815.19999999995</v>
          </cell>
          <cell r="Q155">
            <v>722161.52639999997</v>
          </cell>
          <cell r="R155">
            <v>36108.07632</v>
          </cell>
          <cell r="S155">
            <v>758269.60271999997</v>
          </cell>
          <cell r="T155">
            <v>105206.53846153848</v>
          </cell>
          <cell r="U155">
            <v>3465628.4211815386</v>
          </cell>
          <cell r="V155">
            <v>0</v>
          </cell>
        </row>
        <row r="156">
          <cell r="A156" t="str">
            <v>ÔTTĐ36T</v>
          </cell>
          <cell r="B156">
            <v>74</v>
          </cell>
          <cell r="C156" t="str">
            <v>Ôtô tự đổ 36tấn</v>
          </cell>
          <cell r="D156" t="str">
            <v>ca</v>
          </cell>
          <cell r="E156">
            <v>300</v>
          </cell>
          <cell r="F156">
            <v>14</v>
          </cell>
          <cell r="G156">
            <v>6.6</v>
          </cell>
          <cell r="H156">
            <v>6</v>
          </cell>
          <cell r="I156">
            <v>3760657</v>
          </cell>
          <cell r="J156">
            <v>116.4</v>
          </cell>
          <cell r="K156" t="str">
            <v>lítdiezel</v>
          </cell>
          <cell r="L156">
            <v>0</v>
          </cell>
          <cell r="M156" t="str">
            <v>1x3/4L25,0-40T</v>
          </cell>
          <cell r="N156">
            <v>1667224.6033333335</v>
          </cell>
          <cell r="O156">
            <v>827344.54000000015</v>
          </cell>
          <cell r="P156">
            <v>752131.39999999991</v>
          </cell>
          <cell r="Q156">
            <v>916880.47199999995</v>
          </cell>
          <cell r="R156">
            <v>45844.0236</v>
          </cell>
          <cell r="S156">
            <v>962724.49559999991</v>
          </cell>
          <cell r="T156">
            <v>105206.53846153848</v>
          </cell>
          <cell r="U156">
            <v>4314631.577394871</v>
          </cell>
          <cell r="V156">
            <v>0</v>
          </cell>
        </row>
        <row r="157">
          <cell r="A157" t="str">
            <v>ÔTTĐ42T</v>
          </cell>
          <cell r="B157">
            <v>75</v>
          </cell>
          <cell r="C157" t="str">
            <v>Ôtô tự đổ 42tấn</v>
          </cell>
          <cell r="D157" t="str">
            <v>ca</v>
          </cell>
          <cell r="E157">
            <v>300</v>
          </cell>
          <cell r="F157">
            <v>14</v>
          </cell>
          <cell r="G157">
            <v>6.6</v>
          </cell>
          <cell r="H157">
            <v>6</v>
          </cell>
          <cell r="I157">
            <v>4722764</v>
          </cell>
          <cell r="J157">
            <v>130.56</v>
          </cell>
          <cell r="K157" t="str">
            <v>lítdiezel</v>
          </cell>
          <cell r="L157">
            <v>0</v>
          </cell>
          <cell r="M157" t="str">
            <v>1x3/4L&gt;40T</v>
          </cell>
          <cell r="N157">
            <v>2093758.706666667</v>
          </cell>
          <cell r="O157">
            <v>1039008.08</v>
          </cell>
          <cell r="P157">
            <v>944552.79999999981</v>
          </cell>
          <cell r="Q157">
            <v>1028418.5088</v>
          </cell>
          <cell r="R157">
            <v>51420.925439999999</v>
          </cell>
          <cell r="S157">
            <v>1079839.4342399999</v>
          </cell>
          <cell r="T157">
            <v>111312.69230769228</v>
          </cell>
          <cell r="U157">
            <v>5268471.7132143583</v>
          </cell>
          <cell r="V157">
            <v>0</v>
          </cell>
        </row>
        <row r="158">
          <cell r="A158" t="str">
            <v>ÔTTĐ55T</v>
          </cell>
          <cell r="B158">
            <v>76</v>
          </cell>
          <cell r="C158" t="str">
            <v>Ôtô tự đổ 55tấn</v>
          </cell>
          <cell r="D158" t="str">
            <v>ca</v>
          </cell>
          <cell r="E158">
            <v>300</v>
          </cell>
          <cell r="F158">
            <v>14</v>
          </cell>
          <cell r="G158">
            <v>6.5</v>
          </cell>
          <cell r="H158">
            <v>6</v>
          </cell>
          <cell r="I158">
            <v>5317649</v>
          </cell>
          <cell r="J158">
            <v>156</v>
          </cell>
          <cell r="K158" t="str">
            <v>lítdiezel</v>
          </cell>
          <cell r="L158">
            <v>0</v>
          </cell>
          <cell r="M158" t="str">
            <v>1x4/4L&gt;40T</v>
          </cell>
          <cell r="N158">
            <v>2357491.0566666666</v>
          </cell>
          <cell r="O158">
            <v>1152157.2833333334</v>
          </cell>
          <cell r="P158">
            <v>1063529.8</v>
          </cell>
          <cell r="Q158">
            <v>1228808.8799999999</v>
          </cell>
          <cell r="R158">
            <v>61440.443999999996</v>
          </cell>
          <cell r="S158">
            <v>1290249.3239999998</v>
          </cell>
          <cell r="T158">
            <v>127886.53846153847</v>
          </cell>
          <cell r="U158">
            <v>5991314.0024615377</v>
          </cell>
          <cell r="V158">
            <v>0</v>
          </cell>
        </row>
        <row r="159">
          <cell r="C159" t="str">
            <v>Ôtô đầu kéo - công suất:</v>
          </cell>
          <cell r="L159">
            <v>0</v>
          </cell>
          <cell r="V159">
            <v>0</v>
          </cell>
        </row>
        <row r="160">
          <cell r="A160" t="str">
            <v>ÔTĐK150cv</v>
          </cell>
          <cell r="B160">
            <v>77</v>
          </cell>
          <cell r="C160" t="str">
            <v>Ô tô đầu kéo 150cv</v>
          </cell>
          <cell r="D160" t="str">
            <v>ca</v>
          </cell>
          <cell r="E160">
            <v>200</v>
          </cell>
          <cell r="F160">
            <v>13</v>
          </cell>
          <cell r="G160">
            <v>4.8499999999999996</v>
          </cell>
          <cell r="H160">
            <v>6</v>
          </cell>
          <cell r="I160">
            <v>317746</v>
          </cell>
          <cell r="J160">
            <v>30</v>
          </cell>
          <cell r="K160" t="str">
            <v>lítdiezel</v>
          </cell>
          <cell r="L160">
            <v>0</v>
          </cell>
          <cell r="M160" t="str">
            <v>1x3/4L7,5-16,5T</v>
          </cell>
          <cell r="N160">
            <v>196208.155</v>
          </cell>
          <cell r="O160">
            <v>77053.404999999984</v>
          </cell>
          <cell r="P160">
            <v>95323.8</v>
          </cell>
          <cell r="Q160">
            <v>236309.4</v>
          </cell>
          <cell r="R160">
            <v>11815.470000000001</v>
          </cell>
          <cell r="S160">
            <v>248124.87</v>
          </cell>
          <cell r="T160">
            <v>90595.38461538461</v>
          </cell>
          <cell r="U160">
            <v>707305.61461538461</v>
          </cell>
          <cell r="V160">
            <v>0</v>
          </cell>
        </row>
        <row r="161">
          <cell r="A161" t="str">
            <v>ÔTĐK180cv</v>
          </cell>
          <cell r="B161">
            <v>73</v>
          </cell>
          <cell r="C161" t="str">
            <v>Ô tô đầu kéo 180cv</v>
          </cell>
          <cell r="D161" t="str">
            <v>ca</v>
          </cell>
          <cell r="E161">
            <v>200</v>
          </cell>
          <cell r="F161">
            <v>13</v>
          </cell>
          <cell r="G161">
            <v>4.8499999999999996</v>
          </cell>
          <cell r="H161">
            <v>6</v>
          </cell>
          <cell r="I161">
            <v>379808</v>
          </cell>
          <cell r="J161">
            <v>36</v>
          </cell>
          <cell r="K161" t="str">
            <v>lítdiezel</v>
          </cell>
          <cell r="L161">
            <v>0</v>
          </cell>
          <cell r="M161" t="str">
            <v>1x3/4L7,5-16,5T</v>
          </cell>
          <cell r="N161">
            <v>234531.44</v>
          </cell>
          <cell r="O161">
            <v>92103.44</v>
          </cell>
          <cell r="P161">
            <v>113942.39999999999</v>
          </cell>
          <cell r="Q161">
            <v>283571.27999999997</v>
          </cell>
          <cell r="R161">
            <v>14178.563999999998</v>
          </cell>
          <cell r="S161">
            <v>297749.84399999998</v>
          </cell>
          <cell r="T161">
            <v>90595.38461538461</v>
          </cell>
          <cell r="U161">
            <v>828922.50861538469</v>
          </cell>
          <cell r="V161">
            <v>0</v>
          </cell>
        </row>
        <row r="162">
          <cell r="A162" t="str">
            <v>ÔTĐK200cv</v>
          </cell>
          <cell r="B162">
            <v>74</v>
          </cell>
          <cell r="C162" t="str">
            <v>Ô tô đầu kéo 200cv</v>
          </cell>
          <cell r="D162" t="str">
            <v>ca</v>
          </cell>
          <cell r="E162">
            <v>200</v>
          </cell>
          <cell r="F162">
            <v>13</v>
          </cell>
          <cell r="G162">
            <v>4.8499999999999996</v>
          </cell>
          <cell r="H162">
            <v>6</v>
          </cell>
          <cell r="I162">
            <v>438796</v>
          </cell>
          <cell r="J162">
            <v>40</v>
          </cell>
          <cell r="K162" t="str">
            <v>lítdiezel</v>
          </cell>
          <cell r="L162">
            <v>0</v>
          </cell>
          <cell r="M162" t="str">
            <v>1x3/4L16,5-25T</v>
          </cell>
          <cell r="N162">
            <v>270956.53000000003</v>
          </cell>
          <cell r="O162">
            <v>106408.02999999998</v>
          </cell>
          <cell r="P162">
            <v>131638.79999999999</v>
          </cell>
          <cell r="Q162">
            <v>315079.19999999995</v>
          </cell>
          <cell r="R162">
            <v>15753.96</v>
          </cell>
          <cell r="S162">
            <v>330833.15999999997</v>
          </cell>
          <cell r="T162">
            <v>94956.923076923078</v>
          </cell>
          <cell r="U162">
            <v>934793.44307692314</v>
          </cell>
          <cell r="V162">
            <v>0</v>
          </cell>
        </row>
        <row r="163">
          <cell r="A163" t="str">
            <v>ÔTĐK240cv</v>
          </cell>
          <cell r="B163">
            <v>74</v>
          </cell>
          <cell r="C163" t="str">
            <v>Ô tô đầu kéo 240cv</v>
          </cell>
          <cell r="D163" t="str">
            <v>ca</v>
          </cell>
          <cell r="E163">
            <v>200</v>
          </cell>
          <cell r="F163">
            <v>12</v>
          </cell>
          <cell r="G163">
            <v>4.3499999999999996</v>
          </cell>
          <cell r="H163">
            <v>6</v>
          </cell>
          <cell r="I163">
            <v>542237</v>
          </cell>
          <cell r="J163">
            <v>48</v>
          </cell>
          <cell r="K163" t="str">
            <v>lítdiezel</v>
          </cell>
          <cell r="L163">
            <v>0</v>
          </cell>
          <cell r="M163" t="str">
            <v>1x3/4L16,5-25T</v>
          </cell>
          <cell r="N163">
            <v>309075.09000000003</v>
          </cell>
          <cell r="O163">
            <v>117936.5475</v>
          </cell>
          <cell r="P163">
            <v>162671.09999999998</v>
          </cell>
          <cell r="Q163">
            <v>378095.04</v>
          </cell>
          <cell r="R163">
            <v>18904.752</v>
          </cell>
          <cell r="S163">
            <v>396999.79199999996</v>
          </cell>
          <cell r="T163">
            <v>94956.923076923078</v>
          </cell>
          <cell r="U163">
            <v>1081639.452576923</v>
          </cell>
          <cell r="V163">
            <v>0</v>
          </cell>
        </row>
        <row r="164">
          <cell r="A164" t="str">
            <v>ÔTĐK255cv</v>
          </cell>
          <cell r="B164">
            <v>75</v>
          </cell>
          <cell r="C164" t="str">
            <v>Ô tô đầu kéo 255cv</v>
          </cell>
          <cell r="D164" t="str">
            <v>ca</v>
          </cell>
          <cell r="E164">
            <v>200</v>
          </cell>
          <cell r="F164">
            <v>12</v>
          </cell>
          <cell r="G164">
            <v>4.3499999999999996</v>
          </cell>
          <cell r="H164">
            <v>6</v>
          </cell>
          <cell r="I164">
            <v>644345</v>
          </cell>
          <cell r="J164">
            <v>51</v>
          </cell>
          <cell r="K164" t="str">
            <v>lítdiezel</v>
          </cell>
          <cell r="L164">
            <v>0</v>
          </cell>
          <cell r="M164" t="str">
            <v>1x3/4L25,0-40T</v>
          </cell>
          <cell r="N164">
            <v>367276.65</v>
          </cell>
          <cell r="O164">
            <v>140145.03750000001</v>
          </cell>
          <cell r="P164">
            <v>193303.5</v>
          </cell>
          <cell r="Q164">
            <v>401725.98</v>
          </cell>
          <cell r="R164">
            <v>20086.298999999999</v>
          </cell>
          <cell r="S164">
            <v>421812.27899999998</v>
          </cell>
          <cell r="T164">
            <v>105206.53846153848</v>
          </cell>
          <cell r="U164">
            <v>1227744.0049615386</v>
          </cell>
          <cell r="V164">
            <v>0</v>
          </cell>
        </row>
        <row r="165">
          <cell r="A165" t="str">
            <v>ÔTĐK272cv</v>
          </cell>
          <cell r="B165">
            <v>76</v>
          </cell>
          <cell r="C165" t="str">
            <v>Ô tô đầu kéo 272cv</v>
          </cell>
          <cell r="D165" t="str">
            <v>ca</v>
          </cell>
          <cell r="E165">
            <v>200</v>
          </cell>
          <cell r="F165">
            <v>11</v>
          </cell>
          <cell r="G165">
            <v>4.04</v>
          </cell>
          <cell r="H165">
            <v>6</v>
          </cell>
          <cell r="I165">
            <v>792350</v>
          </cell>
          <cell r="J165">
            <v>56</v>
          </cell>
          <cell r="K165" t="str">
            <v>lítdiezel</v>
          </cell>
          <cell r="L165">
            <v>0</v>
          </cell>
          <cell r="M165" t="str">
            <v>1x3/4L25,0-40T</v>
          </cell>
          <cell r="N165">
            <v>414002.87499999994</v>
          </cell>
          <cell r="O165">
            <v>160054.70000000001</v>
          </cell>
          <cell r="P165">
            <v>237705</v>
          </cell>
          <cell r="Q165">
            <v>441110.88</v>
          </cell>
          <cell r="R165">
            <v>22055.544000000002</v>
          </cell>
          <cell r="S165">
            <v>463166.424</v>
          </cell>
          <cell r="T165">
            <v>105206.53846153848</v>
          </cell>
          <cell r="U165">
            <v>1380135.5374615383</v>
          </cell>
          <cell r="V165">
            <v>0</v>
          </cell>
        </row>
        <row r="166">
          <cell r="C166" t="str">
            <v>Ôtô chuyển trộn bê tông - dung tích thùng trộn:</v>
          </cell>
          <cell r="L166">
            <v>0</v>
          </cell>
        </row>
        <row r="167">
          <cell r="A167" t="str">
            <v>ÔTVCBT5m³</v>
          </cell>
          <cell r="B167">
            <v>77</v>
          </cell>
          <cell r="C167" t="str">
            <v>Ôtô vận chuyển vữa BT 5m³</v>
          </cell>
          <cell r="D167" t="str">
            <v>ca</v>
          </cell>
          <cell r="E167">
            <v>220</v>
          </cell>
          <cell r="F167">
            <v>17</v>
          </cell>
          <cell r="G167">
            <v>5.7</v>
          </cell>
          <cell r="H167">
            <v>6</v>
          </cell>
          <cell r="I167">
            <v>470467</v>
          </cell>
          <cell r="J167">
            <v>36</v>
          </cell>
          <cell r="K167" t="str">
            <v>lítdiezel</v>
          </cell>
          <cell r="L167">
            <v>0</v>
          </cell>
          <cell r="M167" t="str">
            <v>1x1/4 + 3/4L7,5-16,5T</v>
          </cell>
          <cell r="N167">
            <v>345365.54772727279</v>
          </cell>
          <cell r="O167">
            <v>121893.72272727275</v>
          </cell>
          <cell r="P167">
            <v>128309.18181818182</v>
          </cell>
          <cell r="Q167">
            <v>283571.27999999997</v>
          </cell>
          <cell r="R167">
            <v>14178.563999999998</v>
          </cell>
          <cell r="S167">
            <v>297749.84399999998</v>
          </cell>
          <cell r="T167">
            <v>160909.61538461538</v>
          </cell>
          <cell r="U167">
            <v>1054227.9116573427</v>
          </cell>
          <cell r="V167">
            <v>0</v>
          </cell>
        </row>
        <row r="168">
          <cell r="A168" t="str">
            <v>ÔTVCBT6M3</v>
          </cell>
          <cell r="B168">
            <v>75</v>
          </cell>
          <cell r="C168" t="str">
            <v>Ôtô vận chuyển vữa BT 6m³</v>
          </cell>
          <cell r="D168" t="str">
            <v>ca</v>
          </cell>
          <cell r="E168">
            <v>220</v>
          </cell>
          <cell r="F168">
            <v>17</v>
          </cell>
          <cell r="G168">
            <v>5.7</v>
          </cell>
          <cell r="H168">
            <v>6</v>
          </cell>
          <cell r="I168">
            <v>541037</v>
          </cell>
          <cell r="J168">
            <v>43</v>
          </cell>
          <cell r="K168" t="str">
            <v>lítdiezel</v>
          </cell>
          <cell r="L168">
            <v>1101306.5332500001</v>
          </cell>
          <cell r="M168" t="str">
            <v>1x1/4 + 3/4L7,5-16,5T</v>
          </cell>
          <cell r="N168">
            <v>397170.3431818182</v>
          </cell>
          <cell r="O168">
            <v>140177.76818181819</v>
          </cell>
          <cell r="P168">
            <v>147555.54545454544</v>
          </cell>
          <cell r="Q168">
            <v>338710.13999999996</v>
          </cell>
          <cell r="R168">
            <v>16935.506999999998</v>
          </cell>
          <cell r="S168">
            <v>355645.64699999994</v>
          </cell>
          <cell r="T168">
            <v>160909.61538461538</v>
          </cell>
          <cell r="U168">
            <v>1201458.9192027971</v>
          </cell>
          <cell r="V168">
            <v>1101306.5332500001</v>
          </cell>
          <cell r="W168">
            <v>1003697</v>
          </cell>
        </row>
        <row r="169">
          <cell r="A169" t="str">
            <v>ÔTVCBT6m³(kíp)</v>
          </cell>
          <cell r="B169">
            <v>76</v>
          </cell>
          <cell r="C169" t="str">
            <v>Ôtô vận chuyển vữa BT 6m³</v>
          </cell>
          <cell r="D169" t="str">
            <v>kíp</v>
          </cell>
          <cell r="L169">
            <v>786942.5</v>
          </cell>
          <cell r="V169">
            <v>786942.5</v>
          </cell>
        </row>
        <row r="170">
          <cell r="A170" t="str">
            <v>ÔTVCBT8m³</v>
          </cell>
          <cell r="B170">
            <v>77</v>
          </cell>
          <cell r="C170" t="str">
            <v>Ôtô vận chuyển vữa BT 8m³</v>
          </cell>
          <cell r="D170" t="str">
            <v>ca</v>
          </cell>
          <cell r="E170">
            <v>220</v>
          </cell>
          <cell r="F170">
            <v>17</v>
          </cell>
          <cell r="G170">
            <v>5.7</v>
          </cell>
          <cell r="H170">
            <v>6</v>
          </cell>
          <cell r="I170">
            <v>842108</v>
          </cell>
          <cell r="J170">
            <v>50</v>
          </cell>
          <cell r="K170" t="str">
            <v>lítdiezel</v>
          </cell>
          <cell r="L170">
            <v>0</v>
          </cell>
          <cell r="M170" t="str">
            <v>1x1/4 + 3/4L16,5-25T</v>
          </cell>
          <cell r="N170">
            <v>618183.82727272727</v>
          </cell>
          <cell r="O170">
            <v>218182.52727272728</v>
          </cell>
          <cell r="P170">
            <v>229665.81818181815</v>
          </cell>
          <cell r="Q170">
            <v>393849</v>
          </cell>
          <cell r="R170">
            <v>19692.45</v>
          </cell>
          <cell r="S170">
            <v>413541.45</v>
          </cell>
          <cell r="T170">
            <v>168542.30769230769</v>
          </cell>
          <cell r="U170">
            <v>1648115.9304195803</v>
          </cell>
          <cell r="V170">
            <v>0</v>
          </cell>
        </row>
        <row r="171">
          <cell r="A171" t="str">
            <v>ÔTVCBT8,7m³</v>
          </cell>
          <cell r="B171">
            <v>78</v>
          </cell>
          <cell r="C171" t="str">
            <v>Ôtô vận chuyển vữa BT 8,7m³</v>
          </cell>
          <cell r="D171" t="str">
            <v>ca</v>
          </cell>
          <cell r="E171">
            <v>220</v>
          </cell>
          <cell r="F171">
            <v>17</v>
          </cell>
          <cell r="G171">
            <v>5.5</v>
          </cell>
          <cell r="H171">
            <v>6</v>
          </cell>
          <cell r="I171">
            <v>988188</v>
          </cell>
          <cell r="J171">
            <v>52</v>
          </cell>
          <cell r="K171" t="str">
            <v>lítdiezel</v>
          </cell>
          <cell r="L171">
            <v>0</v>
          </cell>
          <cell r="M171" t="str">
            <v>1x1/4 + 3/4L16,5-25T</v>
          </cell>
          <cell r="N171">
            <v>725419.82727272727</v>
          </cell>
          <cell r="O171">
            <v>247047.00000000003</v>
          </cell>
          <cell r="P171">
            <v>269505.81818181818</v>
          </cell>
          <cell r="Q171">
            <v>409602.95999999996</v>
          </cell>
          <cell r="R171">
            <v>20480.148000000001</v>
          </cell>
          <cell r="S171">
            <v>430083.10799999995</v>
          </cell>
          <cell r="T171">
            <v>168542.30769230769</v>
          </cell>
          <cell r="U171">
            <v>1840598.0611468533</v>
          </cell>
          <cell r="V171">
            <v>0</v>
          </cell>
        </row>
        <row r="172">
          <cell r="A172" t="str">
            <v>ÔTVCBT10,7m³</v>
          </cell>
          <cell r="B172">
            <v>79</v>
          </cell>
          <cell r="C172" t="str">
            <v>Ôtô vận chuyển vữa BT 10,7m³</v>
          </cell>
          <cell r="D172" t="str">
            <v>ca</v>
          </cell>
          <cell r="E172">
            <v>220</v>
          </cell>
          <cell r="F172">
            <v>17</v>
          </cell>
          <cell r="G172">
            <v>5.5</v>
          </cell>
          <cell r="H172">
            <v>6</v>
          </cell>
          <cell r="I172">
            <v>1331457</v>
          </cell>
          <cell r="J172">
            <v>64</v>
          </cell>
          <cell r="K172" t="str">
            <v>lítdiezel</v>
          </cell>
          <cell r="L172">
            <v>1740617.05125</v>
          </cell>
          <cell r="M172" t="str">
            <v>1x1/4 + 3/4L16,5-25T</v>
          </cell>
          <cell r="N172">
            <v>977410.47954545449</v>
          </cell>
          <cell r="O172">
            <v>332864.25</v>
          </cell>
          <cell r="P172">
            <v>363124.63636363635</v>
          </cell>
          <cell r="Q172">
            <v>504126.71999999997</v>
          </cell>
          <cell r="R172">
            <v>25206.335999999999</v>
          </cell>
          <cell r="S172">
            <v>529333.05599999998</v>
          </cell>
          <cell r="T172">
            <v>168542.30769230769</v>
          </cell>
          <cell r="U172">
            <v>2371274.7296013981</v>
          </cell>
          <cell r="V172">
            <v>1740617.05125</v>
          </cell>
          <cell r="W172">
            <v>1586345</v>
          </cell>
        </row>
        <row r="173">
          <cell r="A173" t="str">
            <v>ÔTVCBT14,5m³</v>
          </cell>
          <cell r="B173">
            <v>80</v>
          </cell>
          <cell r="C173" t="str">
            <v>Ôtô vận chuyển vữa BT 14,5m³</v>
          </cell>
          <cell r="D173" t="str">
            <v>ca</v>
          </cell>
          <cell r="E173">
            <v>220</v>
          </cell>
          <cell r="F173">
            <v>17</v>
          </cell>
          <cell r="G173">
            <v>5.5</v>
          </cell>
          <cell r="H173">
            <v>6</v>
          </cell>
          <cell r="I173">
            <v>1844418</v>
          </cell>
          <cell r="J173">
            <v>70</v>
          </cell>
          <cell r="K173" t="str">
            <v>lítdiezel</v>
          </cell>
          <cell r="L173">
            <v>2456390.5327499998</v>
          </cell>
          <cell r="M173" t="str">
            <v>1x4/4 + 3/4L25,0-40T</v>
          </cell>
          <cell r="N173">
            <v>1353970.4863636366</v>
          </cell>
          <cell r="O173">
            <v>461104.5</v>
          </cell>
          <cell r="P173">
            <v>503023.09090909088</v>
          </cell>
          <cell r="Q173">
            <v>551388.6</v>
          </cell>
          <cell r="R173">
            <v>27569.43</v>
          </cell>
          <cell r="S173">
            <v>578958.03</v>
          </cell>
          <cell r="T173">
            <v>185988.46153846156</v>
          </cell>
          <cell r="U173">
            <v>3083044.5688111889</v>
          </cell>
          <cell r="V173">
            <v>2456390.5327499998</v>
          </cell>
          <cell r="W173">
            <v>2238679</v>
          </cell>
        </row>
        <row r="174">
          <cell r="C174" t="str">
            <v>Ôtô tưới nước - dung tích:</v>
          </cell>
          <cell r="L174">
            <v>0</v>
          </cell>
          <cell r="V174">
            <v>0</v>
          </cell>
        </row>
        <row r="175">
          <cell r="A175" t="str">
            <v>ÔTTN4m³</v>
          </cell>
          <cell r="B175">
            <v>77</v>
          </cell>
          <cell r="C175" t="str">
            <v>Ôtô tưới nước 4m³</v>
          </cell>
          <cell r="D175" t="str">
            <v>ca</v>
          </cell>
          <cell r="E175">
            <v>220</v>
          </cell>
          <cell r="F175">
            <v>15</v>
          </cell>
          <cell r="G175">
            <v>4.78</v>
          </cell>
          <cell r="H175">
            <v>6</v>
          </cell>
          <cell r="I175">
            <v>273240</v>
          </cell>
          <cell r="J175">
            <v>20.25</v>
          </cell>
          <cell r="K175" t="str">
            <v>lítdiezel</v>
          </cell>
          <cell r="L175">
            <v>0</v>
          </cell>
          <cell r="M175" t="str">
            <v>1x2/4L3,5-7,5T</v>
          </cell>
          <cell r="N175">
            <v>176984.99999999997</v>
          </cell>
          <cell r="O175">
            <v>59367.600000000006</v>
          </cell>
          <cell r="P175">
            <v>74519.999999999985</v>
          </cell>
          <cell r="Q175">
            <v>159508.845</v>
          </cell>
          <cell r="R175">
            <v>7975.4422500000001</v>
          </cell>
          <cell r="S175">
            <v>167484.28724999999</v>
          </cell>
          <cell r="T175">
            <v>75766.153846153844</v>
          </cell>
          <cell r="U175">
            <v>554123.04109615379</v>
          </cell>
          <cell r="V175">
            <v>0</v>
          </cell>
        </row>
        <row r="176">
          <cell r="A176" t="str">
            <v>ÔTTN5m³</v>
          </cell>
          <cell r="B176">
            <v>78</v>
          </cell>
          <cell r="C176" t="str">
            <v>Ôtô tưới nước 5m³</v>
          </cell>
          <cell r="D176" t="str">
            <v>ca</v>
          </cell>
          <cell r="E176">
            <v>220</v>
          </cell>
          <cell r="F176">
            <v>14</v>
          </cell>
          <cell r="G176">
            <v>4.3499999999999996</v>
          </cell>
          <cell r="H176">
            <v>6</v>
          </cell>
          <cell r="I176">
            <v>309870</v>
          </cell>
          <cell r="J176">
            <v>22.5</v>
          </cell>
          <cell r="K176" t="str">
            <v>lítdiezel</v>
          </cell>
          <cell r="L176">
            <v>554587.45649999997</v>
          </cell>
          <cell r="M176" t="str">
            <v>1x3/4L3,5-7,5T</v>
          </cell>
          <cell r="N176">
            <v>187330.50000000003</v>
          </cell>
          <cell r="O176">
            <v>61269.75</v>
          </cell>
          <cell r="P176">
            <v>84510</v>
          </cell>
          <cell r="Q176">
            <v>177232.05</v>
          </cell>
          <cell r="R176">
            <v>8861.6024999999991</v>
          </cell>
          <cell r="S176">
            <v>186093.6525</v>
          </cell>
          <cell r="T176">
            <v>86451.923076923078</v>
          </cell>
          <cell r="U176">
            <v>605655.82557692309</v>
          </cell>
          <cell r="V176">
            <v>554587.45649999997</v>
          </cell>
          <cell r="W176">
            <v>505434</v>
          </cell>
        </row>
        <row r="177">
          <cell r="A177" t="str">
            <v>ÔTTN6m³</v>
          </cell>
          <cell r="B177">
            <v>79</v>
          </cell>
          <cell r="C177" t="str">
            <v>Ôtô tưới nước 6m³</v>
          </cell>
          <cell r="D177" t="str">
            <v>ca</v>
          </cell>
          <cell r="E177">
            <v>220</v>
          </cell>
          <cell r="F177">
            <v>14</v>
          </cell>
          <cell r="G177">
            <v>4.3499999999999996</v>
          </cell>
          <cell r="H177">
            <v>6</v>
          </cell>
          <cell r="I177">
            <v>355925</v>
          </cell>
          <cell r="J177">
            <v>24</v>
          </cell>
          <cell r="K177" t="str">
            <v>lítdiezel</v>
          </cell>
          <cell r="L177">
            <v>699977.47049999994</v>
          </cell>
          <cell r="M177" t="str">
            <v>1x3/4L3,5-7,5T</v>
          </cell>
          <cell r="N177">
            <v>215172.84090909091</v>
          </cell>
          <cell r="O177">
            <v>70376.079545454544</v>
          </cell>
          <cell r="P177">
            <v>97070.454545454544</v>
          </cell>
          <cell r="Q177">
            <v>189047.52</v>
          </cell>
          <cell r="R177">
            <v>9452.3760000000002</v>
          </cell>
          <cell r="S177">
            <v>198499.89599999998</v>
          </cell>
          <cell r="T177">
            <v>86451.923076923078</v>
          </cell>
          <cell r="U177">
            <v>667571.19407692307</v>
          </cell>
          <cell r="V177">
            <v>699977.47049999994</v>
          </cell>
          <cell r="W177">
            <v>637938</v>
          </cell>
        </row>
        <row r="178">
          <cell r="A178" t="str">
            <v>ÔTTN7m³</v>
          </cell>
          <cell r="B178">
            <v>80</v>
          </cell>
          <cell r="C178" t="str">
            <v>Ôtô tưới nước 7m³</v>
          </cell>
          <cell r="D178" t="str">
            <v>ca</v>
          </cell>
          <cell r="E178">
            <v>220</v>
          </cell>
          <cell r="F178">
            <v>13</v>
          </cell>
          <cell r="G178">
            <v>4.12</v>
          </cell>
          <cell r="H178">
            <v>6</v>
          </cell>
          <cell r="I178">
            <v>428750</v>
          </cell>
          <cell r="J178">
            <v>25.5</v>
          </cell>
          <cell r="K178" t="str">
            <v>lítdiezel</v>
          </cell>
          <cell r="L178">
            <v>0</v>
          </cell>
          <cell r="M178" t="str">
            <v>1x3/4L7,5-16,5T</v>
          </cell>
          <cell r="N178">
            <v>240684.65909090909</v>
          </cell>
          <cell r="O178">
            <v>80293.181818181823</v>
          </cell>
          <cell r="P178">
            <v>116931.81818181818</v>
          </cell>
          <cell r="Q178">
            <v>200862.99</v>
          </cell>
          <cell r="R178">
            <v>10043.1495</v>
          </cell>
          <cell r="S178">
            <v>210906.13949999999</v>
          </cell>
          <cell r="T178">
            <v>90595.38461538461</v>
          </cell>
          <cell r="U178">
            <v>739411.18320629373</v>
          </cell>
          <cell r="V178">
            <v>0</v>
          </cell>
        </row>
        <row r="179">
          <cell r="A179" t="str">
            <v>ÔTTN9m³</v>
          </cell>
          <cell r="B179">
            <v>81</v>
          </cell>
          <cell r="C179" t="str">
            <v>Ôtô tưới nước 9m³</v>
          </cell>
          <cell r="D179" t="str">
            <v>ca</v>
          </cell>
          <cell r="E179">
            <v>220</v>
          </cell>
          <cell r="F179">
            <v>13</v>
          </cell>
          <cell r="G179">
            <v>4.12</v>
          </cell>
          <cell r="H179">
            <v>6</v>
          </cell>
          <cell r="I179">
            <v>496125</v>
          </cell>
          <cell r="J179">
            <v>27</v>
          </cell>
          <cell r="K179" t="str">
            <v>lítdiezel</v>
          </cell>
          <cell r="L179">
            <v>736838.48699999996</v>
          </cell>
          <cell r="M179" t="str">
            <v>1x3/4L7,5-16,5T</v>
          </cell>
          <cell r="N179">
            <v>278506.53409090912</v>
          </cell>
          <cell r="O179">
            <v>92910.681818181823</v>
          </cell>
          <cell r="P179">
            <v>135306.81818181818</v>
          </cell>
          <cell r="Q179">
            <v>212678.46</v>
          </cell>
          <cell r="R179">
            <v>10633.923000000001</v>
          </cell>
          <cell r="S179">
            <v>223312.383</v>
          </cell>
          <cell r="T179">
            <v>90595.38461538461</v>
          </cell>
          <cell r="U179">
            <v>820631.80170629371</v>
          </cell>
          <cell r="V179">
            <v>736838.48699999996</v>
          </cell>
          <cell r="W179">
            <v>671532</v>
          </cell>
        </row>
        <row r="180">
          <cell r="C180" t="str">
            <v>Xe ôtô tải có gắn cần trục - trọng tải xe:</v>
          </cell>
          <cell r="L180">
            <v>0</v>
          </cell>
        </row>
        <row r="181">
          <cell r="A181" t="str">
            <v>ÔTTGCT5m³</v>
          </cell>
          <cell r="B181">
            <v>82</v>
          </cell>
          <cell r="C181" t="str">
            <v>Ôtô tải gắn cần trục 5m³</v>
          </cell>
          <cell r="D181" t="str">
            <v>ca</v>
          </cell>
          <cell r="E181">
            <v>240</v>
          </cell>
          <cell r="F181">
            <v>17</v>
          </cell>
          <cell r="G181">
            <v>4.55</v>
          </cell>
          <cell r="H181">
            <v>6</v>
          </cell>
          <cell r="I181">
            <v>463962</v>
          </cell>
          <cell r="J181">
            <v>27</v>
          </cell>
          <cell r="K181" t="str">
            <v>lítdiezel</v>
          </cell>
          <cell r="L181">
            <v>492877.01924999995</v>
          </cell>
          <cell r="M181" t="str">
            <v>1x4/4L3,5-7,5T</v>
          </cell>
          <cell r="N181">
            <v>312207.76250000007</v>
          </cell>
          <cell r="O181">
            <v>87959.462499999994</v>
          </cell>
          <cell r="P181">
            <v>115990.49999999999</v>
          </cell>
          <cell r="Q181">
            <v>212678.46</v>
          </cell>
          <cell r="R181">
            <v>10633.923000000001</v>
          </cell>
          <cell r="S181">
            <v>223312.383</v>
          </cell>
          <cell r="T181">
            <v>98882.307692307688</v>
          </cell>
          <cell r="U181">
            <v>838352.41569230775</v>
          </cell>
          <cell r="V181">
            <v>492877.01924999995</v>
          </cell>
          <cell r="W181">
            <v>449193</v>
          </cell>
        </row>
        <row r="182">
          <cell r="A182" t="str">
            <v>ÔTTGCT6m³</v>
          </cell>
          <cell r="B182">
            <v>83</v>
          </cell>
          <cell r="C182" t="str">
            <v>Ôtô tải gắn cần trục 6m³</v>
          </cell>
          <cell r="D182" t="str">
            <v>ca</v>
          </cell>
          <cell r="E182">
            <v>240</v>
          </cell>
          <cell r="F182">
            <v>17</v>
          </cell>
          <cell r="G182">
            <v>4.55</v>
          </cell>
          <cell r="H182">
            <v>6</v>
          </cell>
          <cell r="I182">
            <v>553144</v>
          </cell>
          <cell r="J182">
            <v>28.8</v>
          </cell>
          <cell r="K182" t="str">
            <v>lítdiezel</v>
          </cell>
          <cell r="L182">
            <v>593889.85425000009</v>
          </cell>
          <cell r="M182" t="str">
            <v>1x4/4L3,5-7,5T</v>
          </cell>
          <cell r="N182">
            <v>372219.81666666671</v>
          </cell>
          <cell r="O182">
            <v>104866.88333333333</v>
          </cell>
          <cell r="P182">
            <v>138286</v>
          </cell>
          <cell r="Q182">
            <v>226857.024</v>
          </cell>
          <cell r="R182">
            <v>11342.851200000001</v>
          </cell>
          <cell r="S182">
            <v>238199.87520000001</v>
          </cell>
          <cell r="T182">
            <v>98882.307692307688</v>
          </cell>
          <cell r="U182">
            <v>952454.88289230783</v>
          </cell>
          <cell r="V182">
            <v>593889.85425000009</v>
          </cell>
          <cell r="W182">
            <v>541253</v>
          </cell>
        </row>
        <row r="183">
          <cell r="A183" t="str">
            <v>ÔTTGCT7m³</v>
          </cell>
          <cell r="B183">
            <v>84</v>
          </cell>
          <cell r="C183" t="str">
            <v>Ôtô tải gắn cần trục 7m³</v>
          </cell>
          <cell r="D183" t="str">
            <v>ca</v>
          </cell>
          <cell r="E183">
            <v>240</v>
          </cell>
          <cell r="F183">
            <v>17</v>
          </cell>
          <cell r="G183">
            <v>4.3499999999999996</v>
          </cell>
          <cell r="H183">
            <v>6</v>
          </cell>
          <cell r="I183">
            <v>693887</v>
          </cell>
          <cell r="J183">
            <v>30.6</v>
          </cell>
          <cell r="K183" t="str">
            <v>lítdiezel</v>
          </cell>
          <cell r="L183">
            <v>0</v>
          </cell>
          <cell r="M183" t="str">
            <v>1x4/4L3,5-7,5T</v>
          </cell>
          <cell r="N183">
            <v>466928.12708333338</v>
          </cell>
          <cell r="O183">
            <v>125767.01874999999</v>
          </cell>
          <cell r="P183">
            <v>173471.75</v>
          </cell>
          <cell r="Q183">
            <v>241035.58799999999</v>
          </cell>
          <cell r="R183">
            <v>12051.779399999999</v>
          </cell>
          <cell r="S183">
            <v>253087.36739999999</v>
          </cell>
          <cell r="T183">
            <v>98882.307692307688</v>
          </cell>
          <cell r="U183">
            <v>1118136.5709256411</v>
          </cell>
          <cell r="V183">
            <v>0</v>
          </cell>
        </row>
        <row r="184">
          <cell r="A184" t="str">
            <v>ÔTTGCT10m³</v>
          </cell>
          <cell r="B184">
            <v>85</v>
          </cell>
          <cell r="C184" t="str">
            <v>Ôtô tải gắn cần trục 10m³</v>
          </cell>
          <cell r="D184" t="str">
            <v>ca</v>
          </cell>
          <cell r="E184">
            <v>230</v>
          </cell>
          <cell r="F184">
            <v>17</v>
          </cell>
          <cell r="G184">
            <v>4.3499999999999996</v>
          </cell>
          <cell r="H184">
            <v>6</v>
          </cell>
          <cell r="I184">
            <v>992020</v>
          </cell>
          <cell r="J184">
            <v>37.799999999999997</v>
          </cell>
          <cell r="K184" t="str">
            <v>lítdiezel</v>
          </cell>
          <cell r="L184">
            <v>994437.67499999993</v>
          </cell>
          <cell r="M184" t="str">
            <v>1x3/4L7,5-16,5T</v>
          </cell>
          <cell r="N184">
            <v>696570.56521739135</v>
          </cell>
          <cell r="O184">
            <v>187621.17391304346</v>
          </cell>
          <cell r="P184">
            <v>258787.82608695651</v>
          </cell>
          <cell r="Q184">
            <v>297749.84399999998</v>
          </cell>
          <cell r="R184">
            <v>14887.492200000001</v>
          </cell>
          <cell r="S184">
            <v>312637.33619999996</v>
          </cell>
          <cell r="T184">
            <v>90595.38461538461</v>
          </cell>
          <cell r="U184">
            <v>1546212.2860327759</v>
          </cell>
          <cell r="V184">
            <v>994437.67499999993</v>
          </cell>
          <cell r="W184">
            <v>906300</v>
          </cell>
        </row>
        <row r="185">
          <cell r="C185" t="str">
            <v>Rơ moóc - trọng tải:</v>
          </cell>
          <cell r="L185">
            <v>0</v>
          </cell>
          <cell r="V185">
            <v>0</v>
          </cell>
        </row>
        <row r="186">
          <cell r="A186" t="str">
            <v>RM2T</v>
          </cell>
          <cell r="B186">
            <v>86</v>
          </cell>
          <cell r="C186" t="str">
            <v>Rơ mooc 2 Tấn</v>
          </cell>
          <cell r="D186" t="str">
            <v>ca</v>
          </cell>
          <cell r="E186">
            <v>200</v>
          </cell>
          <cell r="F186">
            <v>20</v>
          </cell>
          <cell r="G186">
            <v>4.9000000000000004</v>
          </cell>
          <cell r="H186">
            <v>6</v>
          </cell>
          <cell r="I186">
            <v>41650</v>
          </cell>
          <cell r="L186">
            <v>0</v>
          </cell>
          <cell r="M186" t="str">
            <v>1x1/4L&lt;3,5</v>
          </cell>
          <cell r="N186">
            <v>39567.5</v>
          </cell>
          <cell r="O186">
            <v>10204.250000000002</v>
          </cell>
          <cell r="P186">
            <v>12495</v>
          </cell>
          <cell r="Q186">
            <v>0</v>
          </cell>
          <cell r="R186">
            <v>0</v>
          </cell>
          <cell r="S186">
            <v>0</v>
          </cell>
          <cell r="T186">
            <v>63117.692307692319</v>
          </cell>
          <cell r="U186">
            <v>125384.44230769231</v>
          </cell>
          <cell r="V186">
            <v>0</v>
          </cell>
        </row>
        <row r="187">
          <cell r="A187" t="str">
            <v>RM4T</v>
          </cell>
          <cell r="B187">
            <v>87</v>
          </cell>
          <cell r="C187" t="str">
            <v>Rơ mooc 4 Tấn</v>
          </cell>
          <cell r="D187" t="str">
            <v>ca</v>
          </cell>
          <cell r="E187">
            <v>200</v>
          </cell>
          <cell r="F187">
            <v>20</v>
          </cell>
          <cell r="G187">
            <v>4.9000000000000004</v>
          </cell>
          <cell r="H187">
            <v>6</v>
          </cell>
          <cell r="I187">
            <v>55760</v>
          </cell>
          <cell r="L187">
            <v>0</v>
          </cell>
          <cell r="M187" t="str">
            <v>1x1/4L3,5-7,5T</v>
          </cell>
          <cell r="N187">
            <v>52972.000000000007</v>
          </cell>
          <cell r="O187">
            <v>13661.200000000003</v>
          </cell>
          <cell r="P187">
            <v>16728</v>
          </cell>
          <cell r="Q187">
            <v>0</v>
          </cell>
          <cell r="R187">
            <v>0</v>
          </cell>
          <cell r="S187">
            <v>0</v>
          </cell>
          <cell r="T187">
            <v>66825</v>
          </cell>
          <cell r="U187">
            <v>150186.20000000001</v>
          </cell>
          <cell r="V187">
            <v>0</v>
          </cell>
        </row>
        <row r="188">
          <cell r="A188" t="str">
            <v>RM7,5T</v>
          </cell>
          <cell r="B188">
            <v>88</v>
          </cell>
          <cell r="C188" t="str">
            <v>Rơ mooc 7,5 Tấn</v>
          </cell>
          <cell r="D188" t="str">
            <v>ca</v>
          </cell>
          <cell r="E188">
            <v>200</v>
          </cell>
          <cell r="F188">
            <v>16</v>
          </cell>
          <cell r="G188">
            <v>4.32</v>
          </cell>
          <cell r="H188">
            <v>6</v>
          </cell>
          <cell r="I188">
            <v>73525</v>
          </cell>
          <cell r="L188">
            <v>0</v>
          </cell>
          <cell r="M188" t="str">
            <v>1x1/4L7,5-16,5T</v>
          </cell>
          <cell r="N188">
            <v>55879.000000000007</v>
          </cell>
          <cell r="O188">
            <v>15881.4</v>
          </cell>
          <cell r="P188">
            <v>22057.5</v>
          </cell>
          <cell r="Q188">
            <v>0</v>
          </cell>
          <cell r="R188">
            <v>0</v>
          </cell>
          <cell r="S188">
            <v>0</v>
          </cell>
          <cell r="T188">
            <v>70314.230769230766</v>
          </cell>
          <cell r="U188">
            <v>164132.13076923077</v>
          </cell>
          <cell r="V188">
            <v>0</v>
          </cell>
        </row>
        <row r="189">
          <cell r="A189" t="str">
            <v>RM14T</v>
          </cell>
          <cell r="B189">
            <v>89</v>
          </cell>
          <cell r="C189" t="str">
            <v>Rơ mooc 14 Tấn</v>
          </cell>
          <cell r="D189" t="str">
            <v>ca</v>
          </cell>
          <cell r="E189">
            <v>200</v>
          </cell>
          <cell r="F189">
            <v>13</v>
          </cell>
          <cell r="G189">
            <v>3.66</v>
          </cell>
          <cell r="H189">
            <v>6</v>
          </cell>
          <cell r="I189">
            <v>99425</v>
          </cell>
          <cell r="L189">
            <v>0</v>
          </cell>
          <cell r="M189" t="str">
            <v>1x1/4L7,5-16,5T</v>
          </cell>
          <cell r="N189">
            <v>61394.937500000007</v>
          </cell>
          <cell r="O189">
            <v>18194.775000000001</v>
          </cell>
          <cell r="P189">
            <v>29827.5</v>
          </cell>
          <cell r="Q189">
            <v>0</v>
          </cell>
          <cell r="R189">
            <v>0</v>
          </cell>
          <cell r="S189">
            <v>0</v>
          </cell>
          <cell r="T189">
            <v>70314.230769230766</v>
          </cell>
          <cell r="U189">
            <v>179731.44326923077</v>
          </cell>
          <cell r="V189">
            <v>0</v>
          </cell>
        </row>
        <row r="190">
          <cell r="A190" t="str">
            <v>RM15T</v>
          </cell>
          <cell r="B190">
            <v>90</v>
          </cell>
          <cell r="C190" t="str">
            <v>Rơ mooc 15 Tấn</v>
          </cell>
          <cell r="D190" t="str">
            <v>ca</v>
          </cell>
          <cell r="E190">
            <v>200</v>
          </cell>
          <cell r="F190">
            <v>13</v>
          </cell>
          <cell r="G190">
            <v>3.66</v>
          </cell>
          <cell r="H190">
            <v>6</v>
          </cell>
          <cell r="I190">
            <v>106590</v>
          </cell>
          <cell r="L190">
            <v>0</v>
          </cell>
          <cell r="M190" t="str">
            <v>1x1/4L7,5-16,5T</v>
          </cell>
          <cell r="N190">
            <v>65819.324999999997</v>
          </cell>
          <cell r="O190">
            <v>19505.97</v>
          </cell>
          <cell r="P190">
            <v>31977</v>
          </cell>
          <cell r="Q190">
            <v>0</v>
          </cell>
          <cell r="R190">
            <v>0</v>
          </cell>
          <cell r="S190">
            <v>0</v>
          </cell>
          <cell r="T190">
            <v>70314.230769230766</v>
          </cell>
          <cell r="U190">
            <v>187616.52576923076</v>
          </cell>
          <cell r="V190">
            <v>0</v>
          </cell>
        </row>
        <row r="191">
          <cell r="A191" t="str">
            <v>RM21T</v>
          </cell>
          <cell r="B191">
            <v>91</v>
          </cell>
          <cell r="C191" t="str">
            <v>Rơ mooc 21 Tấn</v>
          </cell>
          <cell r="D191" t="str">
            <v>ca</v>
          </cell>
          <cell r="E191">
            <v>200</v>
          </cell>
          <cell r="F191">
            <v>13</v>
          </cell>
          <cell r="G191">
            <v>3.66</v>
          </cell>
          <cell r="H191">
            <v>6</v>
          </cell>
          <cell r="I191">
            <v>123690</v>
          </cell>
          <cell r="L191">
            <v>0</v>
          </cell>
          <cell r="M191" t="str">
            <v>1x1/4L16,5-25T</v>
          </cell>
          <cell r="N191">
            <v>76378.574999999997</v>
          </cell>
          <cell r="O191">
            <v>22635.27</v>
          </cell>
          <cell r="P191">
            <v>37107</v>
          </cell>
          <cell r="Q191">
            <v>0</v>
          </cell>
          <cell r="R191">
            <v>0</v>
          </cell>
          <cell r="S191">
            <v>0</v>
          </cell>
          <cell r="T191">
            <v>73585.38461538461</v>
          </cell>
          <cell r="U191">
            <v>209706.2296153846</v>
          </cell>
          <cell r="V191">
            <v>0</v>
          </cell>
        </row>
        <row r="192">
          <cell r="A192" t="str">
            <v>RM40T</v>
          </cell>
          <cell r="B192">
            <v>92</v>
          </cell>
          <cell r="C192" t="str">
            <v>Rơ mooc - trọng tải 40T</v>
          </cell>
          <cell r="D192" t="str">
            <v>ca</v>
          </cell>
          <cell r="E192">
            <v>200</v>
          </cell>
          <cell r="F192">
            <v>13</v>
          </cell>
          <cell r="G192">
            <v>3.14</v>
          </cell>
          <cell r="H192">
            <v>6</v>
          </cell>
          <cell r="I192">
            <v>231336</v>
          </cell>
          <cell r="L192">
            <v>0</v>
          </cell>
          <cell r="M192" t="str">
            <v>1x1/4L&gt;40T</v>
          </cell>
          <cell r="N192">
            <v>142849.98000000001</v>
          </cell>
          <cell r="O192">
            <v>36319.752</v>
          </cell>
          <cell r="P192">
            <v>69400.800000000003</v>
          </cell>
          <cell r="Q192">
            <v>0</v>
          </cell>
          <cell r="R192">
            <v>0</v>
          </cell>
          <cell r="S192">
            <v>0</v>
          </cell>
          <cell r="T192">
            <v>85361.538461538468</v>
          </cell>
          <cell r="U192">
            <v>333932.0704615385</v>
          </cell>
          <cell r="V192">
            <v>0</v>
          </cell>
        </row>
        <row r="193">
          <cell r="A193" t="str">
            <v>RM100T</v>
          </cell>
          <cell r="B193">
            <v>93</v>
          </cell>
          <cell r="C193" t="str">
            <v>Rơ mooc - trọng tải 100T</v>
          </cell>
          <cell r="D193" t="str">
            <v>ca</v>
          </cell>
          <cell r="E193">
            <v>200</v>
          </cell>
          <cell r="F193">
            <v>13</v>
          </cell>
          <cell r="G193">
            <v>3.14</v>
          </cell>
          <cell r="H193">
            <v>6</v>
          </cell>
          <cell r="I193">
            <v>418527</v>
          </cell>
          <cell r="L193">
            <v>0</v>
          </cell>
          <cell r="M193" t="str">
            <v>1x1/4L&gt;40T</v>
          </cell>
          <cell r="N193">
            <v>258440.42250000002</v>
          </cell>
          <cell r="O193">
            <v>65708.739000000001</v>
          </cell>
          <cell r="P193">
            <v>125558.1</v>
          </cell>
          <cell r="Q193">
            <v>0</v>
          </cell>
          <cell r="R193">
            <v>0</v>
          </cell>
          <cell r="S193">
            <v>0</v>
          </cell>
          <cell r="T193">
            <v>85361.538461538468</v>
          </cell>
          <cell r="U193">
            <v>535068.79996153852</v>
          </cell>
          <cell r="V193">
            <v>0</v>
          </cell>
        </row>
        <row r="194">
          <cell r="A194" t="str">
            <v>RM125T</v>
          </cell>
          <cell r="B194">
            <v>94</v>
          </cell>
          <cell r="C194" t="str">
            <v>Rơ mooc - trọng tải 125T</v>
          </cell>
          <cell r="D194" t="str">
            <v>ca</v>
          </cell>
          <cell r="E194">
            <v>200</v>
          </cell>
          <cell r="F194">
            <v>13</v>
          </cell>
          <cell r="G194">
            <v>3.14</v>
          </cell>
          <cell r="H194">
            <v>6</v>
          </cell>
          <cell r="I194">
            <v>468720</v>
          </cell>
          <cell r="L194">
            <v>0</v>
          </cell>
          <cell r="M194" t="str">
            <v>1x1/4L&gt;40T</v>
          </cell>
          <cell r="N194">
            <v>289434.60000000003</v>
          </cell>
          <cell r="O194">
            <v>73589.040000000008</v>
          </cell>
          <cell r="P194">
            <v>140616</v>
          </cell>
          <cell r="Q194">
            <v>0</v>
          </cell>
          <cell r="R194">
            <v>0</v>
          </cell>
          <cell r="S194">
            <v>0</v>
          </cell>
          <cell r="T194">
            <v>85361.538461538468</v>
          </cell>
          <cell r="U194">
            <v>589001.17846153851</v>
          </cell>
          <cell r="V194">
            <v>0</v>
          </cell>
        </row>
        <row r="195">
          <cell r="C195" t="str">
            <v>Máy kéo bánh xích - công suất:</v>
          </cell>
          <cell r="L195">
            <v>0</v>
          </cell>
        </row>
        <row r="196">
          <cell r="A196" t="str">
            <v>MKBX45cv</v>
          </cell>
          <cell r="B196">
            <v>95</v>
          </cell>
          <cell r="C196" t="str">
            <v xml:space="preserve">Máy kéo bánh bánh xích 45cv </v>
          </cell>
          <cell r="D196" t="str">
            <v>ca</v>
          </cell>
          <cell r="E196">
            <v>200</v>
          </cell>
          <cell r="F196">
            <v>18</v>
          </cell>
          <cell r="G196">
            <v>5.04</v>
          </cell>
          <cell r="H196">
            <v>5</v>
          </cell>
          <cell r="I196">
            <v>151560</v>
          </cell>
          <cell r="J196">
            <v>21.6</v>
          </cell>
          <cell r="K196" t="str">
            <v>lítdiezel</v>
          </cell>
          <cell r="L196">
            <v>0</v>
          </cell>
          <cell r="M196" t="str">
            <v>1x4/7</v>
          </cell>
          <cell r="N196">
            <v>129583.8</v>
          </cell>
          <cell r="O196">
            <v>38193.120000000003</v>
          </cell>
          <cell r="P196">
            <v>37890</v>
          </cell>
          <cell r="Q196">
            <v>170142.76800000001</v>
          </cell>
          <cell r="R196">
            <v>8507.1384000000016</v>
          </cell>
          <cell r="S196">
            <v>178649.90640000001</v>
          </cell>
          <cell r="T196">
            <v>74675.769230769234</v>
          </cell>
          <cell r="U196">
            <v>458992.59563076927</v>
          </cell>
          <cell r="V196">
            <v>0</v>
          </cell>
        </row>
        <row r="197">
          <cell r="A197" t="str">
            <v>MKBX54cv</v>
          </cell>
          <cell r="B197">
            <v>96</v>
          </cell>
          <cell r="C197" t="str">
            <v xml:space="preserve">Máy kéo bánh bánh xích 54cv </v>
          </cell>
          <cell r="D197" t="str">
            <v>ca</v>
          </cell>
          <cell r="E197">
            <v>200</v>
          </cell>
          <cell r="F197">
            <v>18</v>
          </cell>
          <cell r="G197">
            <v>5.04</v>
          </cell>
          <cell r="H197">
            <v>5</v>
          </cell>
          <cell r="I197">
            <v>178380</v>
          </cell>
          <cell r="J197">
            <v>25.92</v>
          </cell>
          <cell r="K197" t="str">
            <v>lítdiezel</v>
          </cell>
          <cell r="L197">
            <v>0</v>
          </cell>
          <cell r="M197" t="str">
            <v>1x4/7</v>
          </cell>
          <cell r="N197">
            <v>152514.90000000002</v>
          </cell>
          <cell r="O197">
            <v>44951.76</v>
          </cell>
          <cell r="P197">
            <v>44595</v>
          </cell>
          <cell r="Q197">
            <v>204171.3216</v>
          </cell>
          <cell r="R197">
            <v>10208.566080000001</v>
          </cell>
          <cell r="S197">
            <v>214379.88767999999</v>
          </cell>
          <cell r="T197">
            <v>74675.769230769234</v>
          </cell>
          <cell r="U197">
            <v>531117.31691076921</v>
          </cell>
          <cell r="V197">
            <v>0</v>
          </cell>
        </row>
        <row r="198">
          <cell r="A198" t="str">
            <v>MKBX75cv</v>
          </cell>
          <cell r="B198">
            <v>97</v>
          </cell>
          <cell r="C198" t="str">
            <v xml:space="preserve">Máy kéo bánh bánh xích 75cv </v>
          </cell>
          <cell r="D198" t="str">
            <v>ca</v>
          </cell>
          <cell r="E198">
            <v>200</v>
          </cell>
          <cell r="F198">
            <v>18</v>
          </cell>
          <cell r="G198">
            <v>5.04</v>
          </cell>
          <cell r="H198">
            <v>5</v>
          </cell>
          <cell r="I198">
            <v>206400</v>
          </cell>
          <cell r="J198">
            <v>32.4</v>
          </cell>
          <cell r="K198" t="str">
            <v>lítdiezel</v>
          </cell>
          <cell r="L198">
            <v>0</v>
          </cell>
          <cell r="M198" t="str">
            <v>1x4/7</v>
          </cell>
          <cell r="N198">
            <v>176472</v>
          </cell>
          <cell r="O198">
            <v>52012.800000000003</v>
          </cell>
          <cell r="P198">
            <v>51600</v>
          </cell>
          <cell r="Q198">
            <v>255214.15199999997</v>
          </cell>
          <cell r="R198">
            <v>12760.7076</v>
          </cell>
          <cell r="S198">
            <v>267974.85959999997</v>
          </cell>
          <cell r="T198">
            <v>74675.769230769234</v>
          </cell>
          <cell r="U198">
            <v>622735.42883076915</v>
          </cell>
          <cell r="V198">
            <v>0</v>
          </cell>
        </row>
        <row r="199">
          <cell r="A199" t="str">
            <v>MKBX110cv</v>
          </cell>
          <cell r="B199">
            <v>98</v>
          </cell>
          <cell r="C199" t="str">
            <v xml:space="preserve">Máy kéo bánh bánh xích 110cv </v>
          </cell>
          <cell r="D199" t="str">
            <v>ca</v>
          </cell>
          <cell r="E199">
            <v>200</v>
          </cell>
          <cell r="F199">
            <v>17</v>
          </cell>
          <cell r="G199">
            <v>4.76</v>
          </cell>
          <cell r="H199">
            <v>5</v>
          </cell>
          <cell r="I199">
            <v>257100</v>
          </cell>
          <cell r="J199">
            <v>41.47</v>
          </cell>
          <cell r="K199" t="str">
            <v>lítdiezel</v>
          </cell>
          <cell r="L199">
            <v>0</v>
          </cell>
          <cell r="M199" t="str">
            <v>1x4/7</v>
          </cell>
          <cell r="N199">
            <v>207608.25</v>
          </cell>
          <cell r="O199">
            <v>61189.8</v>
          </cell>
          <cell r="P199">
            <v>64275</v>
          </cell>
          <cell r="Q199">
            <v>326658.36059999996</v>
          </cell>
          <cell r="R199">
            <v>16332.918029999999</v>
          </cell>
          <cell r="S199">
            <v>342991.27862999996</v>
          </cell>
          <cell r="T199">
            <v>74675.769230769234</v>
          </cell>
          <cell r="U199">
            <v>750740.09786076914</v>
          </cell>
          <cell r="V199">
            <v>0</v>
          </cell>
        </row>
        <row r="200">
          <cell r="A200" t="str">
            <v>MKBX130cv</v>
          </cell>
          <cell r="B200">
            <v>99</v>
          </cell>
          <cell r="C200" t="str">
            <v xml:space="preserve">Máy kéo bánh bánh xích 130cv </v>
          </cell>
          <cell r="D200" t="str">
            <v>ca</v>
          </cell>
          <cell r="E200">
            <v>200</v>
          </cell>
          <cell r="F200">
            <v>17</v>
          </cell>
          <cell r="G200">
            <v>4.76</v>
          </cell>
          <cell r="H200">
            <v>5</v>
          </cell>
          <cell r="I200">
            <v>275025</v>
          </cell>
          <cell r="J200">
            <v>49.92</v>
          </cell>
          <cell r="K200" t="str">
            <v>lítdiezel</v>
          </cell>
          <cell r="L200">
            <v>0</v>
          </cell>
          <cell r="M200" t="str">
            <v>1x4/7</v>
          </cell>
          <cell r="N200">
            <v>222082.68750000003</v>
          </cell>
          <cell r="O200">
            <v>65455.94999999999</v>
          </cell>
          <cell r="P200">
            <v>68756.25</v>
          </cell>
          <cell r="Q200">
            <v>393218.84159999999</v>
          </cell>
          <cell r="R200">
            <v>19660.942080000001</v>
          </cell>
          <cell r="S200">
            <v>412879.78367999999</v>
          </cell>
          <cell r="T200">
            <v>74675.769230769234</v>
          </cell>
          <cell r="U200">
            <v>843850.44041076931</v>
          </cell>
          <cell r="V200">
            <v>0</v>
          </cell>
        </row>
        <row r="201">
          <cell r="C201" t="str">
            <v>Máy kéo bánh hơi - công suất:</v>
          </cell>
          <cell r="L201">
            <v>0</v>
          </cell>
        </row>
        <row r="202">
          <cell r="A202" t="str">
            <v>MKBH28cv</v>
          </cell>
          <cell r="B202">
            <v>100</v>
          </cell>
          <cell r="C202" t="str">
            <v xml:space="preserve">Máy kéo bánh bánh hơi 28cv </v>
          </cell>
          <cell r="D202" t="str">
            <v>ca</v>
          </cell>
          <cell r="E202">
            <v>200</v>
          </cell>
          <cell r="F202">
            <v>18</v>
          </cell>
          <cell r="G202">
            <v>4.32</v>
          </cell>
          <cell r="H202">
            <v>5</v>
          </cell>
          <cell r="I202">
            <v>114300</v>
          </cell>
          <cell r="J202">
            <v>11.76</v>
          </cell>
          <cell r="K202" t="str">
            <v>lítdiezel</v>
          </cell>
          <cell r="L202">
            <v>0</v>
          </cell>
          <cell r="M202" t="str">
            <v>1x4/7</v>
          </cell>
          <cell r="N202">
            <v>97726.5</v>
          </cell>
          <cell r="O202">
            <v>24688.799999999999</v>
          </cell>
          <cell r="P202">
            <v>28575</v>
          </cell>
          <cell r="Q202">
            <v>92633.284799999994</v>
          </cell>
          <cell r="R202">
            <v>4631.6642400000001</v>
          </cell>
          <cell r="S202">
            <v>97264.949039999992</v>
          </cell>
          <cell r="T202">
            <v>74675.769230769234</v>
          </cell>
          <cell r="U202">
            <v>322931.01827076921</v>
          </cell>
          <cell r="V202">
            <v>0</v>
          </cell>
        </row>
        <row r="203">
          <cell r="A203" t="str">
            <v>MKBH40cv</v>
          </cell>
          <cell r="B203">
            <v>101</v>
          </cell>
          <cell r="C203" t="str">
            <v xml:space="preserve">Máy kéo bánh bánh hơi 40cv </v>
          </cell>
          <cell r="D203" t="str">
            <v>ca</v>
          </cell>
          <cell r="E203">
            <v>200</v>
          </cell>
          <cell r="F203">
            <v>18</v>
          </cell>
          <cell r="G203">
            <v>4.32</v>
          </cell>
          <cell r="H203">
            <v>5</v>
          </cell>
          <cell r="I203">
            <v>124100</v>
          </cell>
          <cell r="J203">
            <v>16.8</v>
          </cell>
          <cell r="K203" t="str">
            <v>lítdiezel</v>
          </cell>
          <cell r="L203">
            <v>0</v>
          </cell>
          <cell r="M203" t="str">
            <v>1x4/7</v>
          </cell>
          <cell r="N203">
            <v>106105.49999999999</v>
          </cell>
          <cell r="O203">
            <v>26805.599999999999</v>
          </cell>
          <cell r="P203">
            <v>31025</v>
          </cell>
          <cell r="Q203">
            <v>132333.264</v>
          </cell>
          <cell r="R203">
            <v>6616.6632</v>
          </cell>
          <cell r="S203">
            <v>138949.92720000001</v>
          </cell>
          <cell r="T203">
            <v>74675.769230769234</v>
          </cell>
          <cell r="U203">
            <v>377561.79643076926</v>
          </cell>
          <cell r="V203">
            <v>0</v>
          </cell>
        </row>
        <row r="204">
          <cell r="A204" t="str">
            <v>MKBH50cv</v>
          </cell>
          <cell r="B204">
            <v>102</v>
          </cell>
          <cell r="C204" t="str">
            <v xml:space="preserve">Máy kéo bánh bánh hơi 50cv </v>
          </cell>
          <cell r="D204" t="str">
            <v>ca</v>
          </cell>
          <cell r="E204">
            <v>200</v>
          </cell>
          <cell r="F204">
            <v>18</v>
          </cell>
          <cell r="G204">
            <v>4.32</v>
          </cell>
          <cell r="H204">
            <v>5</v>
          </cell>
          <cell r="I204">
            <v>138080</v>
          </cell>
          <cell r="J204">
            <v>21</v>
          </cell>
          <cell r="K204" t="str">
            <v>lítdiezel</v>
          </cell>
          <cell r="L204">
            <v>0</v>
          </cell>
          <cell r="M204" t="str">
            <v>1x4/7</v>
          </cell>
          <cell r="N204">
            <v>118058.40000000001</v>
          </cell>
          <cell r="O204">
            <v>29825.280000000006</v>
          </cell>
          <cell r="P204">
            <v>34520</v>
          </cell>
          <cell r="Q204">
            <v>165416.57999999999</v>
          </cell>
          <cell r="R204">
            <v>8270.8289999999997</v>
          </cell>
          <cell r="S204">
            <v>173687.40899999999</v>
          </cell>
          <cell r="T204">
            <v>74675.769230769234</v>
          </cell>
          <cell r="U204">
            <v>430766.85823076929</v>
          </cell>
          <cell r="V204">
            <v>0</v>
          </cell>
        </row>
        <row r="205">
          <cell r="A205" t="str">
            <v>MKBH60cv</v>
          </cell>
          <cell r="B205">
            <v>103</v>
          </cell>
          <cell r="C205" t="str">
            <v xml:space="preserve">Máy kéo bánh bánh hơi 60cv </v>
          </cell>
          <cell r="D205" t="str">
            <v>ca</v>
          </cell>
          <cell r="E205">
            <v>200</v>
          </cell>
          <cell r="F205">
            <v>18</v>
          </cell>
          <cell r="G205">
            <v>4.32</v>
          </cell>
          <cell r="H205">
            <v>5</v>
          </cell>
          <cell r="I205">
            <v>154320</v>
          </cell>
          <cell r="J205">
            <v>25.2</v>
          </cell>
          <cell r="K205" t="str">
            <v>lítdiezel</v>
          </cell>
          <cell r="L205">
            <v>0</v>
          </cell>
          <cell r="M205" t="str">
            <v>1x4/7</v>
          </cell>
          <cell r="N205">
            <v>131943.59999999998</v>
          </cell>
          <cell r="O205">
            <v>33333.120000000003</v>
          </cell>
          <cell r="P205">
            <v>38580</v>
          </cell>
          <cell r="Q205">
            <v>198499.89599999998</v>
          </cell>
          <cell r="R205">
            <v>9924.9948000000004</v>
          </cell>
          <cell r="S205">
            <v>208424.89079999999</v>
          </cell>
          <cell r="T205">
            <v>74675.769230769234</v>
          </cell>
          <cell r="U205">
            <v>486957.38003076921</v>
          </cell>
          <cell r="V205">
            <v>0</v>
          </cell>
        </row>
        <row r="206">
          <cell r="A206" t="str">
            <v>MKBH80cv</v>
          </cell>
          <cell r="B206">
            <v>104</v>
          </cell>
          <cell r="C206" t="str">
            <v xml:space="preserve">Máy kéo bánh bánh hơi 80cv </v>
          </cell>
          <cell r="D206" t="str">
            <v>ca</v>
          </cell>
          <cell r="E206">
            <v>200</v>
          </cell>
          <cell r="F206">
            <v>18</v>
          </cell>
          <cell r="G206">
            <v>4.32</v>
          </cell>
          <cell r="H206">
            <v>5</v>
          </cell>
          <cell r="I206">
            <v>198960</v>
          </cell>
          <cell r="J206">
            <v>33.6</v>
          </cell>
          <cell r="K206" t="str">
            <v>lítdiezel</v>
          </cell>
          <cell r="L206">
            <v>0</v>
          </cell>
          <cell r="M206" t="str">
            <v>1x4/7</v>
          </cell>
          <cell r="N206">
            <v>170110.8</v>
          </cell>
          <cell r="O206">
            <v>42975.360000000001</v>
          </cell>
          <cell r="P206">
            <v>49740</v>
          </cell>
          <cell r="Q206">
            <v>264666.52799999999</v>
          </cell>
          <cell r="R206">
            <v>13233.3264</v>
          </cell>
          <cell r="S206">
            <v>277899.85440000001</v>
          </cell>
          <cell r="T206">
            <v>74675.769230769234</v>
          </cell>
          <cell r="U206">
            <v>615401.78363076923</v>
          </cell>
          <cell r="V206">
            <v>0</v>
          </cell>
        </row>
        <row r="207">
          <cell r="A207" t="str">
            <v>MKBH165cv</v>
          </cell>
          <cell r="B207">
            <v>105</v>
          </cell>
          <cell r="C207" t="str">
            <v xml:space="preserve">Máy kéo bánh bánh hơi 165cv </v>
          </cell>
          <cell r="D207" t="str">
            <v>ca</v>
          </cell>
          <cell r="E207">
            <v>200</v>
          </cell>
          <cell r="F207">
            <v>15</v>
          </cell>
          <cell r="G207">
            <v>3.6</v>
          </cell>
          <cell r="H207">
            <v>5</v>
          </cell>
          <cell r="I207">
            <v>280910</v>
          </cell>
          <cell r="J207">
            <v>55.44</v>
          </cell>
          <cell r="K207" t="str">
            <v>lítdiezel</v>
          </cell>
          <cell r="L207">
            <v>0</v>
          </cell>
          <cell r="M207" t="str">
            <v>1x4/7</v>
          </cell>
          <cell r="N207">
            <v>200148.375</v>
          </cell>
          <cell r="O207">
            <v>50563.80000000001</v>
          </cell>
          <cell r="P207">
            <v>70227.5</v>
          </cell>
          <cell r="Q207">
            <v>436699.77119999996</v>
          </cell>
          <cell r="R207">
            <v>21834.988559999998</v>
          </cell>
          <cell r="S207">
            <v>458534.75975999993</v>
          </cell>
          <cell r="T207">
            <v>74675.769230769234</v>
          </cell>
          <cell r="U207">
            <v>854150.20399076922</v>
          </cell>
          <cell r="V207">
            <v>0</v>
          </cell>
        </row>
        <row r="208">
          <cell r="A208" t="str">
            <v>MKBH215cv</v>
          </cell>
          <cell r="B208">
            <v>106</v>
          </cell>
          <cell r="C208" t="str">
            <v xml:space="preserve">Máy kéo bánh bánh hơi 215cv </v>
          </cell>
          <cell r="D208" t="str">
            <v>ca</v>
          </cell>
          <cell r="E208">
            <v>200</v>
          </cell>
          <cell r="F208">
            <v>15</v>
          </cell>
          <cell r="G208">
            <v>3.2</v>
          </cell>
          <cell r="H208">
            <v>5</v>
          </cell>
          <cell r="I208">
            <v>362895</v>
          </cell>
          <cell r="J208">
            <v>67.73</v>
          </cell>
          <cell r="K208" t="str">
            <v>lítdiezel</v>
          </cell>
          <cell r="L208">
            <v>0</v>
          </cell>
          <cell r="M208" t="str">
            <v>1x5/7</v>
          </cell>
          <cell r="N208">
            <v>258562.68749999997</v>
          </cell>
          <cell r="O208">
            <v>58063.199999999997</v>
          </cell>
          <cell r="P208">
            <v>90723.75</v>
          </cell>
          <cell r="Q208">
            <v>533507.8554</v>
          </cell>
          <cell r="R208">
            <v>26675.392770000002</v>
          </cell>
          <cell r="S208">
            <v>560183.24817000004</v>
          </cell>
          <cell r="T208">
            <v>85143.461538461532</v>
          </cell>
          <cell r="U208">
            <v>1052676.3472084615</v>
          </cell>
          <cell r="V208">
            <v>0</v>
          </cell>
        </row>
        <row r="209">
          <cell r="C209" t="str">
            <v>Thiết bị phục vụ vận chuyển đá nổ mìn trong hầm:</v>
          </cell>
          <cell r="L209">
            <v>0</v>
          </cell>
        </row>
        <row r="210">
          <cell r="A210" t="str">
            <v>TMN13kW</v>
          </cell>
          <cell r="B210">
            <v>82</v>
          </cell>
          <cell r="C210" t="str">
            <v>Tời ma nơ - 13kW</v>
          </cell>
          <cell r="D210" t="str">
            <v>ca</v>
          </cell>
          <cell r="E210">
            <v>300</v>
          </cell>
          <cell r="F210">
            <v>14</v>
          </cell>
          <cell r="G210">
            <v>4.3</v>
          </cell>
          <cell r="H210">
            <v>6</v>
          </cell>
          <cell r="I210">
            <v>19475</v>
          </cell>
          <cell r="J210">
            <v>42.9</v>
          </cell>
          <cell r="K210" t="str">
            <v>Kwh</v>
          </cell>
          <cell r="L210">
            <v>203034.04274999999</v>
          </cell>
          <cell r="M210" t="str">
            <v>1x4/7+1x5/7</v>
          </cell>
          <cell r="N210">
            <v>8633.9166666666679</v>
          </cell>
          <cell r="O210">
            <v>2791.4166666666665</v>
          </cell>
          <cell r="P210">
            <v>3895</v>
          </cell>
          <cell r="Q210">
            <v>38395.5</v>
          </cell>
          <cell r="R210">
            <v>2687.6850000000004</v>
          </cell>
          <cell r="S210">
            <v>41083.184999999998</v>
          </cell>
          <cell r="T210">
            <v>159819.23076923075</v>
          </cell>
          <cell r="U210">
            <v>216222.74910256409</v>
          </cell>
          <cell r="V210">
            <v>203034.04274999999</v>
          </cell>
          <cell r="W210">
            <v>185039</v>
          </cell>
        </row>
        <row r="211">
          <cell r="A211" t="str">
            <v>XG3T</v>
          </cell>
          <cell r="B211">
            <v>83</v>
          </cell>
          <cell r="C211" t="str">
            <v>Xe goòng 3T</v>
          </cell>
          <cell r="D211" t="str">
            <v>ca</v>
          </cell>
          <cell r="E211">
            <v>300</v>
          </cell>
          <cell r="F211">
            <v>14</v>
          </cell>
          <cell r="G211">
            <v>4.3</v>
          </cell>
          <cell r="H211">
            <v>6</v>
          </cell>
          <cell r="I211">
            <v>20763</v>
          </cell>
          <cell r="L211">
            <v>153500.88599999997</v>
          </cell>
          <cell r="M211" t="str">
            <v>1x4/7+1x5/7</v>
          </cell>
          <cell r="N211">
            <v>9204.93</v>
          </cell>
          <cell r="O211">
            <v>2976.03</v>
          </cell>
          <cell r="P211">
            <v>4152.6000000000004</v>
          </cell>
          <cell r="Q211">
            <v>0</v>
          </cell>
          <cell r="R211">
            <v>0</v>
          </cell>
          <cell r="S211">
            <v>0</v>
          </cell>
          <cell r="T211">
            <v>159819.23076923075</v>
          </cell>
          <cell r="U211">
            <v>176152.79076923075</v>
          </cell>
          <cell r="V211">
            <v>153500.88599999997</v>
          </cell>
          <cell r="W211">
            <v>139896</v>
          </cell>
        </row>
        <row r="212">
          <cell r="A212" t="str">
            <v>XG5,8m³</v>
          </cell>
          <cell r="B212">
            <v>84</v>
          </cell>
          <cell r="C212" t="str">
            <v>Xe goòng 5,8m³</v>
          </cell>
          <cell r="D212" t="str">
            <v>ca</v>
          </cell>
          <cell r="E212">
            <v>300</v>
          </cell>
          <cell r="F212">
            <v>14</v>
          </cell>
          <cell r="G212">
            <v>4.3</v>
          </cell>
          <cell r="H212">
            <v>6</v>
          </cell>
          <cell r="I212">
            <v>847713</v>
          </cell>
          <cell r="L212">
            <v>688850.25825000007</v>
          </cell>
          <cell r="M212" t="str">
            <v>1x4/7+1x5/7</v>
          </cell>
          <cell r="N212">
            <v>375819.43000000005</v>
          </cell>
          <cell r="O212">
            <v>121505.53</v>
          </cell>
          <cell r="P212">
            <v>169542.6</v>
          </cell>
          <cell r="Q212">
            <v>0</v>
          </cell>
          <cell r="R212">
            <v>0</v>
          </cell>
          <cell r="S212">
            <v>0</v>
          </cell>
          <cell r="T212">
            <v>159819.23076923075</v>
          </cell>
          <cell r="U212">
            <v>826686.79076923081</v>
          </cell>
          <cell r="V212">
            <v>688850.25825000007</v>
          </cell>
          <cell r="W212">
            <v>627797</v>
          </cell>
        </row>
        <row r="213">
          <cell r="A213" t="str">
            <v>ĐK30T</v>
          </cell>
          <cell r="B213">
            <v>85</v>
          </cell>
          <cell r="C213" t="str">
            <v>Đầu kéo 30T</v>
          </cell>
          <cell r="D213" t="str">
            <v>ca</v>
          </cell>
          <cell r="E213">
            <v>300</v>
          </cell>
          <cell r="F213">
            <v>11</v>
          </cell>
          <cell r="G213">
            <v>3.8</v>
          </cell>
          <cell r="H213">
            <v>6</v>
          </cell>
          <cell r="I213">
            <v>2085099</v>
          </cell>
          <cell r="J213">
            <v>37.44</v>
          </cell>
          <cell r="K213" t="str">
            <v>lítdiezel</v>
          </cell>
          <cell r="L213">
            <v>1568313.6892500001</v>
          </cell>
          <cell r="M213" t="str">
            <v>1x4/7+1x5/7</v>
          </cell>
          <cell r="N213">
            <v>726309.48499999999</v>
          </cell>
          <cell r="O213">
            <v>264112.53999999998</v>
          </cell>
          <cell r="P213">
            <v>417019.8</v>
          </cell>
          <cell r="Q213">
            <v>294914.13119999995</v>
          </cell>
          <cell r="R213">
            <v>14745.706559999999</v>
          </cell>
          <cell r="S213">
            <v>309659.83775999997</v>
          </cell>
          <cell r="T213">
            <v>159819.23076923075</v>
          </cell>
          <cell r="U213">
            <v>1876920.8935292307</v>
          </cell>
          <cell r="V213">
            <v>1568313.6892500001</v>
          </cell>
          <cell r="W213">
            <v>1429313</v>
          </cell>
        </row>
        <row r="214">
          <cell r="A214" t="str">
            <v>QL360T/h</v>
          </cell>
          <cell r="B214">
            <v>86</v>
          </cell>
          <cell r="C214" t="str">
            <v>Quang lật 360T/h</v>
          </cell>
          <cell r="D214" t="str">
            <v>ca</v>
          </cell>
          <cell r="E214">
            <v>300</v>
          </cell>
          <cell r="F214">
            <v>14</v>
          </cell>
          <cell r="G214">
            <v>4.3</v>
          </cell>
          <cell r="H214">
            <v>6</v>
          </cell>
          <cell r="I214">
            <v>166287</v>
          </cell>
          <cell r="J214">
            <v>27</v>
          </cell>
          <cell r="K214" t="str">
            <v>Kwh</v>
          </cell>
          <cell r="L214">
            <v>279409.22624999995</v>
          </cell>
          <cell r="M214" t="str">
            <v>1x4/7+1x5/7</v>
          </cell>
          <cell r="N214">
            <v>73720.570000000007</v>
          </cell>
          <cell r="O214">
            <v>23834.469999999998</v>
          </cell>
          <cell r="P214">
            <v>33257.4</v>
          </cell>
          <cell r="Q214">
            <v>24165</v>
          </cell>
          <cell r="R214">
            <v>1691.5500000000002</v>
          </cell>
          <cell r="S214">
            <v>25856.55</v>
          </cell>
          <cell r="T214">
            <v>159819.23076923075</v>
          </cell>
          <cell r="U214">
            <v>316488.22076923074</v>
          </cell>
          <cell r="V214">
            <v>279409.22624999995</v>
          </cell>
          <cell r="W214">
            <v>254645</v>
          </cell>
        </row>
        <row r="215">
          <cell r="C215" t="str">
            <v>Cần trục đầu kéo - sức nâng:</v>
          </cell>
          <cell r="L215">
            <v>0</v>
          </cell>
        </row>
        <row r="216">
          <cell r="A216" t="str">
            <v>CTĐK5T</v>
          </cell>
          <cell r="B216">
            <v>87</v>
          </cell>
          <cell r="C216" t="str">
            <v>Cần trục đầu kéo 5T</v>
          </cell>
          <cell r="D216" t="str">
            <v>ca</v>
          </cell>
          <cell r="E216">
            <v>200</v>
          </cell>
          <cell r="F216">
            <v>16</v>
          </cell>
          <cell r="G216">
            <v>4.5</v>
          </cell>
          <cell r="H216">
            <v>5</v>
          </cell>
          <cell r="I216">
            <v>243104</v>
          </cell>
          <cell r="J216">
            <v>18</v>
          </cell>
          <cell r="K216" t="str">
            <v>lítdiezel</v>
          </cell>
          <cell r="L216">
            <v>534251.82353846147</v>
          </cell>
          <cell r="M216" t="str">
            <v>1x5/7</v>
          </cell>
          <cell r="N216">
            <v>184759.04000000001</v>
          </cell>
          <cell r="O216">
            <v>54698.400000000001</v>
          </cell>
          <cell r="P216">
            <v>60776</v>
          </cell>
          <cell r="Q216">
            <v>141785.63999999998</v>
          </cell>
          <cell r="R216">
            <v>7089.2819999999992</v>
          </cell>
          <cell r="S216">
            <v>148874.92199999999</v>
          </cell>
          <cell r="T216">
            <v>85143.461538461532</v>
          </cell>
          <cell r="U216">
            <v>534251.82353846147</v>
          </cell>
          <cell r="V216">
            <v>0</v>
          </cell>
        </row>
        <row r="217">
          <cell r="A217" t="str">
            <v>CTĐK6T</v>
          </cell>
          <cell r="B217">
            <v>88</v>
          </cell>
          <cell r="C217" t="str">
            <v>Cần trục đầu kéo 6T</v>
          </cell>
          <cell r="D217" t="str">
            <v>ca</v>
          </cell>
          <cell r="E217">
            <v>200</v>
          </cell>
          <cell r="F217">
            <v>16</v>
          </cell>
          <cell r="G217">
            <v>4.5</v>
          </cell>
          <cell r="H217">
            <v>5</v>
          </cell>
          <cell r="I217">
            <v>279570</v>
          </cell>
          <cell r="J217">
            <v>21</v>
          </cell>
          <cell r="K217" t="str">
            <v>lítdiezel</v>
          </cell>
          <cell r="L217">
            <v>604099.82053846144</v>
          </cell>
          <cell r="M217" t="str">
            <v>1x5/7</v>
          </cell>
          <cell r="N217">
            <v>212473.19999999998</v>
          </cell>
          <cell r="O217">
            <v>62903.25</v>
          </cell>
          <cell r="P217">
            <v>69892.5</v>
          </cell>
          <cell r="Q217">
            <v>165416.57999999999</v>
          </cell>
          <cell r="R217">
            <v>8270.8289999999997</v>
          </cell>
          <cell r="S217">
            <v>173687.40899999999</v>
          </cell>
          <cell r="T217">
            <v>85143.461538461532</v>
          </cell>
          <cell r="U217">
            <v>604099.82053846144</v>
          </cell>
          <cell r="V217">
            <v>0</v>
          </cell>
        </row>
        <row r="218">
          <cell r="A218" t="str">
            <v>CTĐK7T</v>
          </cell>
          <cell r="B218">
            <v>89</v>
          </cell>
          <cell r="C218" t="str">
            <v>Cần trục đầu kéo 7T</v>
          </cell>
          <cell r="D218" t="str">
            <v>ca</v>
          </cell>
          <cell r="E218">
            <v>200</v>
          </cell>
          <cell r="F218">
            <v>16</v>
          </cell>
          <cell r="G218">
            <v>4.5</v>
          </cell>
          <cell r="H218">
            <v>5</v>
          </cell>
          <cell r="I218">
            <v>337581</v>
          </cell>
          <cell r="J218">
            <v>24</v>
          </cell>
          <cell r="K218" t="str">
            <v>lítdiezel</v>
          </cell>
          <cell r="L218">
            <v>700555.89253846148</v>
          </cell>
          <cell r="M218" t="str">
            <v>1x5/7</v>
          </cell>
          <cell r="N218">
            <v>256561.56000000006</v>
          </cell>
          <cell r="O218">
            <v>75955.724999999991</v>
          </cell>
          <cell r="P218">
            <v>84395.25</v>
          </cell>
          <cell r="Q218">
            <v>189047.52</v>
          </cell>
          <cell r="R218">
            <v>9452.3760000000002</v>
          </cell>
          <cell r="S218">
            <v>198499.89599999998</v>
          </cell>
          <cell r="T218">
            <v>85143.461538461532</v>
          </cell>
          <cell r="U218">
            <v>700555.89253846148</v>
          </cell>
          <cell r="V218">
            <v>0</v>
          </cell>
        </row>
        <row r="219">
          <cell r="A219" t="str">
            <v>CTĐK8T</v>
          </cell>
          <cell r="B219">
            <v>90</v>
          </cell>
          <cell r="C219" t="str">
            <v>Cần trục đầu kéo 8T</v>
          </cell>
          <cell r="D219" t="str">
            <v>ca</v>
          </cell>
          <cell r="E219">
            <v>200</v>
          </cell>
          <cell r="F219">
            <v>16</v>
          </cell>
          <cell r="G219">
            <v>4.5</v>
          </cell>
          <cell r="H219">
            <v>5</v>
          </cell>
          <cell r="I219">
            <v>388218</v>
          </cell>
          <cell r="J219">
            <v>33</v>
          </cell>
          <cell r="K219" t="str">
            <v>lítdiezel</v>
          </cell>
          <cell r="L219">
            <v>837530.04853846156</v>
          </cell>
          <cell r="M219" t="str">
            <v>1x5/7</v>
          </cell>
          <cell r="N219">
            <v>295045.68</v>
          </cell>
          <cell r="O219">
            <v>87349.049999999988</v>
          </cell>
          <cell r="P219">
            <v>97054.5</v>
          </cell>
          <cell r="Q219">
            <v>259940.34</v>
          </cell>
          <cell r="R219">
            <v>12997.017</v>
          </cell>
          <cell r="S219">
            <v>272937.35700000002</v>
          </cell>
          <cell r="T219">
            <v>85143.461538461532</v>
          </cell>
          <cell r="U219">
            <v>837530.04853846156</v>
          </cell>
          <cell r="V219">
            <v>0</v>
          </cell>
        </row>
        <row r="220">
          <cell r="C220" t="str">
            <v>Cần trục ôtô - sức nâng:</v>
          </cell>
          <cell r="L220">
            <v>0</v>
          </cell>
        </row>
        <row r="221">
          <cell r="A221" t="str">
            <v>CTÔT1T</v>
          </cell>
          <cell r="B221">
            <v>91</v>
          </cell>
          <cell r="C221" t="str">
            <v>Cần trục ôtô 1T</v>
          </cell>
          <cell r="D221" t="str">
            <v>ca</v>
          </cell>
          <cell r="E221">
            <v>220</v>
          </cell>
          <cell r="F221">
            <v>16</v>
          </cell>
          <cell r="G221">
            <v>4.72</v>
          </cell>
          <cell r="H221">
            <v>5</v>
          </cell>
          <cell r="I221">
            <v>321750</v>
          </cell>
          <cell r="J221">
            <v>21.38</v>
          </cell>
          <cell r="K221" t="str">
            <v>lítdiezel</v>
          </cell>
          <cell r="L221">
            <v>0</v>
          </cell>
          <cell r="M221" t="str">
            <v>1x4/4 + 3/4L&lt;3,5</v>
          </cell>
          <cell r="N221">
            <v>222300</v>
          </cell>
          <cell r="O221">
            <v>69030</v>
          </cell>
          <cell r="P221">
            <v>73125</v>
          </cell>
          <cell r="Q221">
            <v>168409.83239999998</v>
          </cell>
          <cell r="R221">
            <v>8420.4916199999989</v>
          </cell>
          <cell r="S221">
            <v>176830.32401999997</v>
          </cell>
          <cell r="T221">
            <v>145208.07692307694</v>
          </cell>
          <cell r="U221">
            <v>686493.40094307694</v>
          </cell>
          <cell r="V221">
            <v>0</v>
          </cell>
        </row>
        <row r="222">
          <cell r="A222" t="str">
            <v>CTÔT3T</v>
          </cell>
          <cell r="B222">
            <v>92</v>
          </cell>
          <cell r="C222" t="str">
            <v>Cần trục ôtô 3T</v>
          </cell>
          <cell r="D222" t="str">
            <v>ca</v>
          </cell>
          <cell r="E222">
            <v>220</v>
          </cell>
          <cell r="F222">
            <v>16</v>
          </cell>
          <cell r="G222">
            <v>4.72</v>
          </cell>
          <cell r="H222">
            <v>5</v>
          </cell>
          <cell r="I222">
            <v>388500</v>
          </cell>
          <cell r="J222">
            <v>24.75</v>
          </cell>
          <cell r="K222" t="str">
            <v>lítdiezel</v>
          </cell>
          <cell r="L222">
            <v>434102.82299999997</v>
          </cell>
          <cell r="M222" t="str">
            <v>1x4/4 + 3/4L&lt;3,5</v>
          </cell>
          <cell r="N222">
            <v>268418.18181818182</v>
          </cell>
          <cell r="O222">
            <v>83350.909090909088</v>
          </cell>
          <cell r="P222">
            <v>88295.454545454544</v>
          </cell>
          <cell r="Q222">
            <v>194955.25499999998</v>
          </cell>
          <cell r="R222">
            <v>9747.7627499999999</v>
          </cell>
          <cell r="S222">
            <v>204703.01774999997</v>
          </cell>
          <cell r="T222">
            <v>145208.07692307694</v>
          </cell>
          <cell r="U222">
            <v>789975.64012762229</v>
          </cell>
          <cell r="V222">
            <v>434102.82299999997</v>
          </cell>
          <cell r="W222">
            <v>395628</v>
          </cell>
        </row>
        <row r="223">
          <cell r="A223" t="str">
            <v>CTÔT4T</v>
          </cell>
          <cell r="B223">
            <v>93</v>
          </cell>
          <cell r="C223" t="str">
            <v>Cần trục ôtô 4T</v>
          </cell>
          <cell r="D223" t="str">
            <v>ca</v>
          </cell>
          <cell r="E223">
            <v>220</v>
          </cell>
          <cell r="F223">
            <v>16</v>
          </cell>
          <cell r="G223">
            <v>4.72</v>
          </cell>
          <cell r="H223">
            <v>5</v>
          </cell>
          <cell r="I223">
            <v>463320</v>
          </cell>
          <cell r="J223">
            <v>25.88</v>
          </cell>
          <cell r="K223" t="str">
            <v>lítdiezel</v>
          </cell>
          <cell r="L223">
            <v>0</v>
          </cell>
          <cell r="M223" t="str">
            <v>1x4/4 + 3/4L3,5-7,5T</v>
          </cell>
          <cell r="N223">
            <v>320112</v>
          </cell>
          <cell r="O223">
            <v>99403.199999999983</v>
          </cell>
          <cell r="P223">
            <v>105300</v>
          </cell>
          <cell r="Q223">
            <v>203856.24239999999</v>
          </cell>
          <cell r="R223">
            <v>10192.812120000001</v>
          </cell>
          <cell r="S223">
            <v>214049.05451999998</v>
          </cell>
          <cell r="T223">
            <v>153276.92307692306</v>
          </cell>
          <cell r="U223">
            <v>892141.17759692296</v>
          </cell>
          <cell r="V223">
            <v>0</v>
          </cell>
        </row>
        <row r="224">
          <cell r="A224" t="str">
            <v>CTÔT5T</v>
          </cell>
          <cell r="B224">
            <v>94</v>
          </cell>
          <cell r="C224" t="str">
            <v>Cần trục ôtô 5T</v>
          </cell>
          <cell r="D224" t="str">
            <v>ca</v>
          </cell>
          <cell r="E224">
            <v>220</v>
          </cell>
          <cell r="F224">
            <v>16</v>
          </cell>
          <cell r="G224">
            <v>4.4000000000000004</v>
          </cell>
          <cell r="H224">
            <v>5</v>
          </cell>
          <cell r="I224">
            <v>514500</v>
          </cell>
          <cell r="J224">
            <v>30.38</v>
          </cell>
          <cell r="K224" t="str">
            <v>lítdiezel</v>
          </cell>
          <cell r="L224">
            <v>492877.01924999995</v>
          </cell>
          <cell r="M224" t="str">
            <v>1x4/4 + 3/4L3,5-7,5T</v>
          </cell>
          <cell r="N224">
            <v>355472.72727272729</v>
          </cell>
          <cell r="O224">
            <v>102900.00000000001</v>
          </cell>
          <cell r="P224">
            <v>116931.81818181818</v>
          </cell>
          <cell r="Q224">
            <v>239302.65239999999</v>
          </cell>
          <cell r="R224">
            <v>11965.13262</v>
          </cell>
          <cell r="S224">
            <v>251267.78501999998</v>
          </cell>
          <cell r="T224">
            <v>153276.92307692306</v>
          </cell>
          <cell r="U224">
            <v>979849.25355146849</v>
          </cell>
          <cell r="V224">
            <v>492877.01924999995</v>
          </cell>
          <cell r="W224">
            <v>449193</v>
          </cell>
        </row>
        <row r="225">
          <cell r="A225" t="str">
            <v>CTÔT6T</v>
          </cell>
          <cell r="B225">
            <v>95</v>
          </cell>
          <cell r="C225" t="str">
            <v>Cần trục ôtô 6T</v>
          </cell>
          <cell r="D225" t="str">
            <v>ca</v>
          </cell>
          <cell r="E225">
            <v>220</v>
          </cell>
          <cell r="F225">
            <v>16</v>
          </cell>
          <cell r="G225">
            <v>4.4000000000000004</v>
          </cell>
          <cell r="H225">
            <v>5</v>
          </cell>
          <cell r="I225">
            <v>671490</v>
          </cell>
          <cell r="J225">
            <v>32.630000000000003</v>
          </cell>
          <cell r="K225" t="str">
            <v>lítdiezel</v>
          </cell>
          <cell r="L225">
            <v>703614.85425000009</v>
          </cell>
          <cell r="M225" t="str">
            <v>1x4/4 + 3/4L3,5-7,5T</v>
          </cell>
          <cell r="N225">
            <v>463938.54545454541</v>
          </cell>
          <cell r="O225">
            <v>134298</v>
          </cell>
          <cell r="P225">
            <v>152611.36363636365</v>
          </cell>
          <cell r="Q225">
            <v>257025.85740000001</v>
          </cell>
          <cell r="R225">
            <v>12851.292870000001</v>
          </cell>
          <cell r="S225">
            <v>269877.15026999998</v>
          </cell>
          <cell r="T225">
            <v>153276.92307692306</v>
          </cell>
          <cell r="U225">
            <v>1174001.982437832</v>
          </cell>
          <cell r="V225">
            <v>703614.85425000009</v>
          </cell>
          <cell r="W225">
            <v>641253</v>
          </cell>
        </row>
        <row r="226">
          <cell r="A226" t="str">
            <v>CTÔT10T</v>
          </cell>
          <cell r="B226">
            <v>96</v>
          </cell>
          <cell r="C226" t="str">
            <v>Cần trục ôtô 10T</v>
          </cell>
          <cell r="D226" t="str">
            <v>ca</v>
          </cell>
          <cell r="E226">
            <v>220</v>
          </cell>
          <cell r="F226">
            <v>14</v>
          </cell>
          <cell r="G226">
            <v>4.28</v>
          </cell>
          <cell r="H226">
            <v>5</v>
          </cell>
          <cell r="I226">
            <v>998941</v>
          </cell>
          <cell r="J226">
            <v>37</v>
          </cell>
          <cell r="K226" t="str">
            <v>lítdiezel</v>
          </cell>
          <cell r="L226">
            <v>994437.67499999993</v>
          </cell>
          <cell r="M226" t="str">
            <v>1x1/4 + 3/4L7,5-16,5T</v>
          </cell>
          <cell r="N226">
            <v>603905.24090909108</v>
          </cell>
          <cell r="O226">
            <v>194339.43090909094</v>
          </cell>
          <cell r="P226">
            <v>227032.04545454544</v>
          </cell>
          <cell r="Q226">
            <v>291448.26</v>
          </cell>
          <cell r="R226">
            <v>14572.413</v>
          </cell>
          <cell r="S226">
            <v>306020.67300000001</v>
          </cell>
          <cell r="T226">
            <v>160909.61538461538</v>
          </cell>
          <cell r="U226">
            <v>1492207.0056573427</v>
          </cell>
          <cell r="V226">
            <v>994437.67499999993</v>
          </cell>
          <cell r="W226">
            <v>906300</v>
          </cell>
        </row>
        <row r="227">
          <cell r="A227" t="str">
            <v>CTÔT16T</v>
          </cell>
          <cell r="B227">
            <v>97</v>
          </cell>
          <cell r="C227" t="str">
            <v>Cần trục ôtô 16T</v>
          </cell>
          <cell r="D227" t="str">
            <v>ca</v>
          </cell>
          <cell r="E227">
            <v>220</v>
          </cell>
          <cell r="F227">
            <v>14</v>
          </cell>
          <cell r="G227">
            <v>4.28</v>
          </cell>
          <cell r="H227">
            <v>5</v>
          </cell>
          <cell r="I227">
            <v>1337766</v>
          </cell>
          <cell r="J227">
            <v>43</v>
          </cell>
          <cell r="K227" t="str">
            <v>lítdiezel</v>
          </cell>
          <cell r="L227">
            <v>1316354.36625</v>
          </cell>
          <cell r="M227" t="str">
            <v>1x1/4 + 3/4L7,5-16,5T</v>
          </cell>
          <cell r="N227">
            <v>808740.35454545461</v>
          </cell>
          <cell r="O227">
            <v>260256.29454545456</v>
          </cell>
          <cell r="P227">
            <v>304037.72727272729</v>
          </cell>
          <cell r="Q227">
            <v>338710.13999999996</v>
          </cell>
          <cell r="R227">
            <v>16935.506999999998</v>
          </cell>
          <cell r="S227">
            <v>355645.64699999994</v>
          </cell>
          <cell r="T227">
            <v>160909.61538461538</v>
          </cell>
          <cell r="U227">
            <v>1889589.6387482518</v>
          </cell>
          <cell r="V227">
            <v>1316354.36625</v>
          </cell>
          <cell r="W227">
            <v>1199685</v>
          </cell>
        </row>
        <row r="228">
          <cell r="A228" t="str">
            <v>CTÔT20T</v>
          </cell>
          <cell r="B228">
            <v>98</v>
          </cell>
          <cell r="C228" t="str">
            <v>Cần trục ôtô 20T</v>
          </cell>
          <cell r="D228" t="str">
            <v>ca</v>
          </cell>
          <cell r="E228">
            <v>220</v>
          </cell>
          <cell r="F228">
            <v>14</v>
          </cell>
          <cell r="G228">
            <v>4.28</v>
          </cell>
          <cell r="H228">
            <v>5</v>
          </cell>
          <cell r="I228">
            <v>1666744</v>
          </cell>
          <cell r="J228">
            <v>44</v>
          </cell>
          <cell r="K228" t="str">
            <v>lítdiezel</v>
          </cell>
          <cell r="L228">
            <v>0</v>
          </cell>
          <cell r="M228" t="str">
            <v>1x1/4 + 3/4L16,5-25T</v>
          </cell>
          <cell r="N228">
            <v>1007622.5090909092</v>
          </cell>
          <cell r="O228">
            <v>324257.46909090912</v>
          </cell>
          <cell r="P228">
            <v>378805.45454545459</v>
          </cell>
          <cell r="Q228">
            <v>346587.12</v>
          </cell>
          <cell r="R228">
            <v>17329.356</v>
          </cell>
          <cell r="S228">
            <v>363916.47600000002</v>
          </cell>
          <cell r="T228">
            <v>168542.30769230769</v>
          </cell>
          <cell r="U228">
            <v>2243144.2164195804</v>
          </cell>
          <cell r="V228">
            <v>0</v>
          </cell>
        </row>
        <row r="229">
          <cell r="A229" t="str">
            <v>CTÔT25T</v>
          </cell>
          <cell r="B229">
            <v>99</v>
          </cell>
          <cell r="C229" t="str">
            <v>Cần trục ôtô 25T</v>
          </cell>
          <cell r="D229" t="str">
            <v>ca</v>
          </cell>
          <cell r="E229">
            <v>220</v>
          </cell>
          <cell r="F229">
            <v>14</v>
          </cell>
          <cell r="G229">
            <v>4</v>
          </cell>
          <cell r="H229">
            <v>5</v>
          </cell>
          <cell r="I229">
            <v>1916814</v>
          </cell>
          <cell r="J229">
            <v>50</v>
          </cell>
          <cell r="K229" t="str">
            <v>lítdiezel</v>
          </cell>
          <cell r="L229">
            <v>1820324.5830000001</v>
          </cell>
          <cell r="M229" t="str">
            <v>1x1/4 + 3/4L16,5-25T</v>
          </cell>
          <cell r="N229">
            <v>1158801.1909090909</v>
          </cell>
          <cell r="O229">
            <v>348511.63636363635</v>
          </cell>
          <cell r="P229">
            <v>435639.54545454553</v>
          </cell>
          <cell r="Q229">
            <v>393849</v>
          </cell>
          <cell r="R229">
            <v>19692.45</v>
          </cell>
          <cell r="S229">
            <v>413541.45</v>
          </cell>
          <cell r="T229">
            <v>168542.30769230769</v>
          </cell>
          <cell r="U229">
            <v>2525036.1304195803</v>
          </cell>
          <cell r="V229">
            <v>1820324.5830000001</v>
          </cell>
          <cell r="W229">
            <v>1658988</v>
          </cell>
        </row>
        <row r="230">
          <cell r="A230" t="str">
            <v>CTÔT30T</v>
          </cell>
          <cell r="B230">
            <v>100</v>
          </cell>
          <cell r="C230" t="str">
            <v>Cần trục ôtô 30T</v>
          </cell>
          <cell r="D230" t="str">
            <v>ca</v>
          </cell>
          <cell r="E230">
            <v>220</v>
          </cell>
          <cell r="F230">
            <v>14</v>
          </cell>
          <cell r="G230">
            <v>4</v>
          </cell>
          <cell r="H230">
            <v>5</v>
          </cell>
          <cell r="I230">
            <v>2166767</v>
          </cell>
          <cell r="J230">
            <v>54</v>
          </cell>
          <cell r="K230" t="str">
            <v>lítdiezel</v>
          </cell>
          <cell r="L230">
            <v>2023787.6505</v>
          </cell>
          <cell r="M230" t="str">
            <v>1x4/4 + 3/4L25,0-40T</v>
          </cell>
          <cell r="N230">
            <v>1309909.1409090909</v>
          </cell>
          <cell r="O230">
            <v>393957.63636363641</v>
          </cell>
          <cell r="P230">
            <v>492447.04545454547</v>
          </cell>
          <cell r="Q230">
            <v>425356.92</v>
          </cell>
          <cell r="R230">
            <v>21267.846000000001</v>
          </cell>
          <cell r="S230">
            <v>446624.766</v>
          </cell>
          <cell r="T230">
            <v>185988.46153846156</v>
          </cell>
          <cell r="U230">
            <v>2828927.0502657341</v>
          </cell>
          <cell r="V230">
            <v>2023787.6505</v>
          </cell>
          <cell r="W230">
            <v>1844418</v>
          </cell>
        </row>
        <row r="231">
          <cell r="A231" t="str">
            <v>CTÔT35T</v>
          </cell>
          <cell r="B231">
            <v>101</v>
          </cell>
          <cell r="C231" t="str">
            <v>Cần trục ôtô 35T</v>
          </cell>
          <cell r="D231" t="str">
            <v>ca</v>
          </cell>
          <cell r="E231">
            <v>220</v>
          </cell>
          <cell r="F231">
            <v>14</v>
          </cell>
          <cell r="G231">
            <v>4</v>
          </cell>
          <cell r="H231">
            <v>5</v>
          </cell>
          <cell r="I231">
            <v>2500116</v>
          </cell>
          <cell r="J231">
            <v>60</v>
          </cell>
          <cell r="K231" t="str">
            <v>lítdiezel</v>
          </cell>
          <cell r="L231">
            <v>0</v>
          </cell>
          <cell r="M231" t="str">
            <v>1x4/4 + 3/4L25,0-40T</v>
          </cell>
          <cell r="N231">
            <v>1511433.7636363639</v>
          </cell>
          <cell r="O231">
            <v>454566.54545454547</v>
          </cell>
          <cell r="P231">
            <v>568208.18181818177</v>
          </cell>
          <cell r="Q231">
            <v>472618.8</v>
          </cell>
          <cell r="R231">
            <v>23630.940000000002</v>
          </cell>
          <cell r="S231">
            <v>496249.74</v>
          </cell>
          <cell r="T231">
            <v>185988.46153846156</v>
          </cell>
          <cell r="U231">
            <v>3216446.6924475529</v>
          </cell>
          <cell r="V231">
            <v>0</v>
          </cell>
        </row>
        <row r="232">
          <cell r="A232" t="str">
            <v>CTÔT40T</v>
          </cell>
          <cell r="B232">
            <v>102</v>
          </cell>
          <cell r="C232" t="str">
            <v>Cần trục ôtô 40T</v>
          </cell>
          <cell r="D232" t="str">
            <v>ca</v>
          </cell>
          <cell r="E232">
            <v>220</v>
          </cell>
          <cell r="F232">
            <v>13</v>
          </cell>
          <cell r="G232">
            <v>3.8</v>
          </cell>
          <cell r="H232">
            <v>5</v>
          </cell>
          <cell r="I232">
            <v>3210480</v>
          </cell>
          <cell r="J232">
            <v>64</v>
          </cell>
          <cell r="K232" t="str">
            <v>lítdiezel</v>
          </cell>
          <cell r="L232">
            <v>0</v>
          </cell>
          <cell r="M232" t="str">
            <v>1x4/4 + 3/4L&gt;40T</v>
          </cell>
          <cell r="N232">
            <v>1802246.7272727275</v>
          </cell>
          <cell r="O232">
            <v>554537.45454545447</v>
          </cell>
          <cell r="P232">
            <v>729654.54545454541</v>
          </cell>
          <cell r="Q232">
            <v>504126.71999999997</v>
          </cell>
          <cell r="R232">
            <v>25206.335999999999</v>
          </cell>
          <cell r="S232">
            <v>529333.05599999998</v>
          </cell>
          <cell r="T232">
            <v>196674.23076923075</v>
          </cell>
          <cell r="U232">
            <v>3812446.0140419584</v>
          </cell>
          <cell r="V232">
            <v>0</v>
          </cell>
        </row>
        <row r="233">
          <cell r="A233" t="str">
            <v>CTÔT45T</v>
          </cell>
          <cell r="B233">
            <v>103</v>
          </cell>
          <cell r="C233" t="str">
            <v>Cần trục ôtô 45T</v>
          </cell>
          <cell r="D233" t="str">
            <v>ca</v>
          </cell>
          <cell r="E233">
            <v>220</v>
          </cell>
          <cell r="F233">
            <v>13</v>
          </cell>
          <cell r="G233">
            <v>3.8</v>
          </cell>
          <cell r="H233">
            <v>5</v>
          </cell>
          <cell r="I233">
            <v>3734018</v>
          </cell>
          <cell r="J233">
            <v>66</v>
          </cell>
          <cell r="K233" t="str">
            <v>lítdiezel</v>
          </cell>
          <cell r="L233">
            <v>0</v>
          </cell>
          <cell r="M233" t="str">
            <v>1x4/4 + 3/4L&gt;40T</v>
          </cell>
          <cell r="N233">
            <v>2096141.9227272731</v>
          </cell>
          <cell r="O233">
            <v>644966.74545454548</v>
          </cell>
          <cell r="P233">
            <v>848640.4545454547</v>
          </cell>
          <cell r="Q233">
            <v>519880.68</v>
          </cell>
          <cell r="R233">
            <v>25994.034</v>
          </cell>
          <cell r="S233">
            <v>545874.71400000004</v>
          </cell>
          <cell r="T233">
            <v>196674.23076923075</v>
          </cell>
          <cell r="U233">
            <v>4332298.0674965037</v>
          </cell>
          <cell r="V233">
            <v>0</v>
          </cell>
        </row>
        <row r="234">
          <cell r="A234" t="str">
            <v>CTÔT50T</v>
          </cell>
          <cell r="B234">
            <v>104</v>
          </cell>
          <cell r="C234" t="str">
            <v>Cần trục ôtô 50T</v>
          </cell>
          <cell r="D234" t="str">
            <v>ca</v>
          </cell>
          <cell r="E234">
            <v>220</v>
          </cell>
          <cell r="F234">
            <v>13</v>
          </cell>
          <cell r="G234">
            <v>3.8</v>
          </cell>
          <cell r="H234">
            <v>5</v>
          </cell>
          <cell r="I234">
            <v>4504500</v>
          </cell>
          <cell r="J234">
            <v>66</v>
          </cell>
          <cell r="K234" t="str">
            <v>lítdiezel</v>
          </cell>
          <cell r="L234">
            <v>3315577.8810000001</v>
          </cell>
          <cell r="M234" t="str">
            <v>1x4/4 + 3/4L&gt;40T</v>
          </cell>
          <cell r="N234">
            <v>2528662.5</v>
          </cell>
          <cell r="O234">
            <v>778050</v>
          </cell>
          <cell r="P234">
            <v>1023750</v>
          </cell>
          <cell r="Q234">
            <v>519880.68</v>
          </cell>
          <cell r="R234">
            <v>25994.034</v>
          </cell>
          <cell r="S234">
            <v>545874.71400000004</v>
          </cell>
          <cell r="T234">
            <v>196674.23076923075</v>
          </cell>
          <cell r="U234">
            <v>5073011.4447692307</v>
          </cell>
          <cell r="V234">
            <v>3315577.8810000001</v>
          </cell>
          <cell r="W234">
            <v>3021716</v>
          </cell>
        </row>
        <row r="235">
          <cell r="C235" t="str">
            <v>Cần trục bánh hơi - sức nâng:</v>
          </cell>
          <cell r="L235">
            <v>0</v>
          </cell>
        </row>
        <row r="236">
          <cell r="A236" t="str">
            <v>CTBH5T</v>
          </cell>
          <cell r="B236">
            <v>91</v>
          </cell>
          <cell r="C236" t="str">
            <v>Cần trục bánh hơi 5tấn</v>
          </cell>
          <cell r="D236" t="str">
            <v>ca</v>
          </cell>
          <cell r="E236">
            <v>200</v>
          </cell>
          <cell r="F236">
            <v>14</v>
          </cell>
          <cell r="G236">
            <v>4.28</v>
          </cell>
          <cell r="H236">
            <v>5</v>
          </cell>
          <cell r="K236" t="str">
            <v>lítdiezel</v>
          </cell>
          <cell r="L236">
            <v>0</v>
          </cell>
          <cell r="M236" t="str">
            <v>1x3/7+1x4/7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140628.46153846156</v>
          </cell>
          <cell r="U236">
            <v>140628.46153846156</v>
          </cell>
          <cell r="V236">
            <v>0</v>
          </cell>
        </row>
        <row r="237">
          <cell r="A237" t="str">
            <v>CTBH6T</v>
          </cell>
          <cell r="B237">
            <v>92</v>
          </cell>
          <cell r="C237" t="str">
            <v>Cần trục bánh hơi 6tấn</v>
          </cell>
          <cell r="D237" t="str">
            <v>ca</v>
          </cell>
          <cell r="E237">
            <v>200</v>
          </cell>
          <cell r="F237">
            <v>14</v>
          </cell>
          <cell r="G237">
            <v>4.28</v>
          </cell>
          <cell r="H237">
            <v>5</v>
          </cell>
          <cell r="K237" t="str">
            <v>lítdiezel</v>
          </cell>
          <cell r="L237">
            <v>0</v>
          </cell>
          <cell r="M237" t="str">
            <v>1x3/7+1x5/7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151096.15384615384</v>
          </cell>
          <cell r="U237">
            <v>151096.15384615384</v>
          </cell>
          <cell r="V237">
            <v>0</v>
          </cell>
        </row>
        <row r="238">
          <cell r="A238" t="str">
            <v>CTBH10T</v>
          </cell>
          <cell r="B238">
            <v>93</v>
          </cell>
          <cell r="C238" t="str">
            <v>Cần trục bánh hơi 10tấn</v>
          </cell>
          <cell r="D238" t="str">
            <v>ca</v>
          </cell>
          <cell r="E238">
            <v>200</v>
          </cell>
          <cell r="F238">
            <v>14</v>
          </cell>
          <cell r="G238">
            <v>4.28</v>
          </cell>
          <cell r="H238">
            <v>5</v>
          </cell>
          <cell r="I238">
            <v>918936</v>
          </cell>
          <cell r="J238">
            <v>33</v>
          </cell>
          <cell r="K238" t="str">
            <v>lítdiezel</v>
          </cell>
          <cell r="L238">
            <v>0</v>
          </cell>
          <cell r="M238" t="str">
            <v>1x3/7+1x5/7</v>
          </cell>
          <cell r="N238">
            <v>611092.44000000006</v>
          </cell>
          <cell r="O238">
            <v>196652.30399999997</v>
          </cell>
          <cell r="P238">
            <v>229734</v>
          </cell>
          <cell r="Q238">
            <v>259940.34</v>
          </cell>
          <cell r="R238">
            <v>12997.017</v>
          </cell>
          <cell r="S238">
            <v>272937.35700000002</v>
          </cell>
          <cell r="T238">
            <v>151096.15384615384</v>
          </cell>
          <cell r="U238">
            <v>1461512.2548461538</v>
          </cell>
          <cell r="V238">
            <v>0</v>
          </cell>
        </row>
        <row r="239">
          <cell r="A239" t="str">
            <v>CTBH16T</v>
          </cell>
          <cell r="B239">
            <v>94</v>
          </cell>
          <cell r="C239" t="str">
            <v>Cần trục bánh hơi 16tấn</v>
          </cell>
          <cell r="D239" t="str">
            <v>ca</v>
          </cell>
          <cell r="E239">
            <v>200</v>
          </cell>
          <cell r="F239">
            <v>14</v>
          </cell>
          <cell r="G239">
            <v>4.28</v>
          </cell>
          <cell r="H239">
            <v>5</v>
          </cell>
          <cell r="I239">
            <v>918936</v>
          </cell>
          <cell r="J239">
            <v>33</v>
          </cell>
          <cell r="K239" t="str">
            <v>lítdiezel</v>
          </cell>
          <cell r="L239">
            <v>1309746.7267499999</v>
          </cell>
          <cell r="M239" t="str">
            <v>1x3/7+1x5/7</v>
          </cell>
          <cell r="N239">
            <v>611092.44000000006</v>
          </cell>
          <cell r="O239">
            <v>196652.30399999997</v>
          </cell>
          <cell r="P239">
            <v>229734</v>
          </cell>
          <cell r="Q239">
            <v>259940.34</v>
          </cell>
          <cell r="R239">
            <v>12997.017</v>
          </cell>
          <cell r="S239">
            <v>272937.35700000002</v>
          </cell>
          <cell r="T239">
            <v>151096.15384615384</v>
          </cell>
          <cell r="U239">
            <v>1461512.2548461538</v>
          </cell>
          <cell r="V239">
            <v>1309746.7267499999</v>
          </cell>
          <cell r="W239">
            <v>1193663</v>
          </cell>
        </row>
        <row r="240">
          <cell r="A240" t="str">
            <v>CTBH25T</v>
          </cell>
          <cell r="B240">
            <v>95</v>
          </cell>
          <cell r="C240" t="str">
            <v>Cần trục bánh hơi 25tấn</v>
          </cell>
          <cell r="D240" t="str">
            <v>ca</v>
          </cell>
          <cell r="E240">
            <v>200</v>
          </cell>
          <cell r="F240">
            <v>14</v>
          </cell>
          <cell r="G240">
            <v>4.28</v>
          </cell>
          <cell r="H240">
            <v>5</v>
          </cell>
          <cell r="I240">
            <v>1126825</v>
          </cell>
          <cell r="J240">
            <v>36</v>
          </cell>
          <cell r="K240" t="str">
            <v>lítdiezel</v>
          </cell>
          <cell r="L240">
            <v>1815221.2732499999</v>
          </cell>
          <cell r="M240" t="str">
            <v>1x4/7+1x6/7</v>
          </cell>
          <cell r="N240">
            <v>749338.625</v>
          </cell>
          <cell r="O240">
            <v>241140.55000000005</v>
          </cell>
          <cell r="P240">
            <v>281706.25</v>
          </cell>
          <cell r="Q240">
            <v>283571.27999999997</v>
          </cell>
          <cell r="R240">
            <v>14178.563999999998</v>
          </cell>
          <cell r="S240">
            <v>297749.84399999998</v>
          </cell>
          <cell r="T240">
            <v>171813.46153846156</v>
          </cell>
          <cell r="U240">
            <v>1741748.7305384616</v>
          </cell>
          <cell r="V240">
            <v>1815221.2732499999</v>
          </cell>
          <cell r="W240">
            <v>1654337</v>
          </cell>
        </row>
        <row r="241">
          <cell r="A241" t="str">
            <v>CTBH40T</v>
          </cell>
          <cell r="B241">
            <v>96</v>
          </cell>
          <cell r="C241" t="str">
            <v>Cần trục bánh hơi 40tấn</v>
          </cell>
          <cell r="D241" t="str">
            <v>ca</v>
          </cell>
          <cell r="E241">
            <v>200</v>
          </cell>
          <cell r="F241">
            <v>13</v>
          </cell>
          <cell r="G241">
            <v>3.8</v>
          </cell>
          <cell r="H241">
            <v>5</v>
          </cell>
          <cell r="I241">
            <v>2335741</v>
          </cell>
          <cell r="J241">
            <v>49.5</v>
          </cell>
          <cell r="K241" t="str">
            <v>lítdiezel</v>
          </cell>
          <cell r="L241">
            <v>0</v>
          </cell>
          <cell r="M241" t="str">
            <v>1x4/7+1x6/7</v>
          </cell>
          <cell r="N241">
            <v>1442320.0675000004</v>
          </cell>
          <cell r="O241">
            <v>443790.79</v>
          </cell>
          <cell r="P241">
            <v>583935.25</v>
          </cell>
          <cell r="Q241">
            <v>389910.50999999995</v>
          </cell>
          <cell r="R241">
            <v>19495.5255</v>
          </cell>
          <cell r="S241">
            <v>409406.03549999994</v>
          </cell>
          <cell r="T241">
            <v>171813.46153846156</v>
          </cell>
          <cell r="U241">
            <v>3051265.6045384617</v>
          </cell>
          <cell r="V241">
            <v>0</v>
          </cell>
        </row>
        <row r="242">
          <cell r="A242" t="str">
            <v>CTBH63T</v>
          </cell>
          <cell r="B242">
            <v>97</v>
          </cell>
          <cell r="C242" t="str">
            <v>Cần trục bánh hơi 65tấn</v>
          </cell>
          <cell r="D242" t="str">
            <v>ca</v>
          </cell>
          <cell r="E242">
            <v>200</v>
          </cell>
          <cell r="F242">
            <v>13</v>
          </cell>
          <cell r="G242">
            <v>3.8</v>
          </cell>
          <cell r="H242">
            <v>5</v>
          </cell>
          <cell r="I242">
            <v>2767335</v>
          </cell>
          <cell r="J242">
            <v>60.5</v>
          </cell>
          <cell r="K242" t="str">
            <v>lítdiezel</v>
          </cell>
          <cell r="L242">
            <v>0</v>
          </cell>
          <cell r="M242" t="str">
            <v>1x4/7+1x6/7</v>
          </cell>
          <cell r="N242">
            <v>1708829.3624999998</v>
          </cell>
          <cell r="O242">
            <v>525793.65</v>
          </cell>
          <cell r="P242">
            <v>691833.75</v>
          </cell>
          <cell r="Q242">
            <v>476557.29</v>
          </cell>
          <cell r="R242">
            <v>23827.8645</v>
          </cell>
          <cell r="S242">
            <v>500385.1545</v>
          </cell>
          <cell r="T242">
            <v>171813.46153846156</v>
          </cell>
          <cell r="U242">
            <v>3598655.3785384614</v>
          </cell>
          <cell r="V242">
            <v>0</v>
          </cell>
        </row>
        <row r="243">
          <cell r="A243" t="str">
            <v>CTBH90T</v>
          </cell>
          <cell r="B243">
            <v>98</v>
          </cell>
          <cell r="C243" t="str">
            <v>Cần trục bánh hơi 90tấn</v>
          </cell>
          <cell r="D243" t="str">
            <v>ca</v>
          </cell>
          <cell r="E243">
            <v>200</v>
          </cell>
          <cell r="F243">
            <v>12</v>
          </cell>
          <cell r="G243">
            <v>3.6</v>
          </cell>
          <cell r="H243">
            <v>5</v>
          </cell>
          <cell r="I243">
            <v>5225007</v>
          </cell>
          <cell r="J243">
            <v>68.75</v>
          </cell>
          <cell r="K243" t="str">
            <v>lítdiezel</v>
          </cell>
          <cell r="L243">
            <v>0</v>
          </cell>
          <cell r="M243" t="str">
            <v>1x4/7+1x7/7</v>
          </cell>
          <cell r="N243">
            <v>2978253.99</v>
          </cell>
          <cell r="O243">
            <v>940501.26</v>
          </cell>
          <cell r="P243">
            <v>1306251.75</v>
          </cell>
          <cell r="Q243">
            <v>541542.375</v>
          </cell>
          <cell r="R243">
            <v>27077.118750000001</v>
          </cell>
          <cell r="S243">
            <v>568619.49375000002</v>
          </cell>
          <cell r="T243">
            <v>186206.5384615385</v>
          </cell>
          <cell r="U243">
            <v>5979833.0322115384</v>
          </cell>
          <cell r="V243">
            <v>0</v>
          </cell>
        </row>
        <row r="244">
          <cell r="A244" t="str">
            <v>CTBH100T</v>
          </cell>
          <cell r="B244">
            <v>99</v>
          </cell>
          <cell r="C244" t="str">
            <v>Cần trục bánh hơi 100tấn</v>
          </cell>
          <cell r="D244" t="str">
            <v>ca</v>
          </cell>
          <cell r="E244">
            <v>200</v>
          </cell>
          <cell r="F244">
            <v>12</v>
          </cell>
          <cell r="G244">
            <v>3.6</v>
          </cell>
          <cell r="H244">
            <v>5</v>
          </cell>
          <cell r="I244">
            <v>6294358</v>
          </cell>
          <cell r="J244">
            <v>74.25</v>
          </cell>
          <cell r="K244" t="str">
            <v>lítdiezel</v>
          </cell>
          <cell r="L244">
            <v>0</v>
          </cell>
          <cell r="M244" t="str">
            <v>2x4/7+1x7/7</v>
          </cell>
          <cell r="N244">
            <v>3587784.0599999996</v>
          </cell>
          <cell r="O244">
            <v>1132984.4400000002</v>
          </cell>
          <cell r="P244">
            <v>1573589.5</v>
          </cell>
          <cell r="Q244">
            <v>584865.76500000001</v>
          </cell>
          <cell r="R244">
            <v>29243.288250000001</v>
          </cell>
          <cell r="S244">
            <v>614109.05325</v>
          </cell>
          <cell r="T244">
            <v>260882.30769230772</v>
          </cell>
          <cell r="U244">
            <v>7169349.3609423079</v>
          </cell>
          <cell r="V244">
            <v>0</v>
          </cell>
        </row>
        <row r="245">
          <cell r="A245" t="str">
            <v>CTBH110T</v>
          </cell>
          <cell r="B245">
            <v>100</v>
          </cell>
          <cell r="C245" t="str">
            <v>Cần trục bánh hơi 110tấn</v>
          </cell>
          <cell r="D245" t="str">
            <v>ca</v>
          </cell>
          <cell r="E245">
            <v>200</v>
          </cell>
          <cell r="F245">
            <v>12</v>
          </cell>
          <cell r="G245">
            <v>3.36</v>
          </cell>
          <cell r="H245">
            <v>5</v>
          </cell>
          <cell r="I245">
            <v>7953369</v>
          </cell>
          <cell r="J245">
            <v>77.5</v>
          </cell>
          <cell r="K245" t="str">
            <v>lítdiezel</v>
          </cell>
          <cell r="L245">
            <v>0</v>
          </cell>
          <cell r="M245" t="str">
            <v>2x4/7+1x7/7</v>
          </cell>
          <cell r="N245">
            <v>4533420.33</v>
          </cell>
          <cell r="O245">
            <v>1336165.9920000001</v>
          </cell>
          <cell r="P245">
            <v>1988342.25</v>
          </cell>
          <cell r="Q245">
            <v>610465.94999999995</v>
          </cell>
          <cell r="R245">
            <v>30523.297500000001</v>
          </cell>
          <cell r="S245">
            <v>640989.24749999994</v>
          </cell>
          <cell r="T245">
            <v>260882.30769230772</v>
          </cell>
          <cell r="U245">
            <v>8759800.1271923091</v>
          </cell>
          <cell r="V245">
            <v>0</v>
          </cell>
        </row>
        <row r="246">
          <cell r="A246" t="str">
            <v>CTBH130T</v>
          </cell>
          <cell r="B246">
            <v>101</v>
          </cell>
          <cell r="C246" t="str">
            <v>Cần trục bánh hơi 130tấn</v>
          </cell>
          <cell r="D246" t="str">
            <v>ca</v>
          </cell>
          <cell r="E246">
            <v>200</v>
          </cell>
          <cell r="F246">
            <v>12</v>
          </cell>
          <cell r="G246">
            <v>3.36</v>
          </cell>
          <cell r="H246">
            <v>5</v>
          </cell>
          <cell r="I246">
            <v>9496451</v>
          </cell>
          <cell r="J246">
            <v>81</v>
          </cell>
          <cell r="K246" t="str">
            <v>lítdiezel</v>
          </cell>
          <cell r="L246">
            <v>0</v>
          </cell>
          <cell r="M246" t="str">
            <v>2x4/7+1x7/7</v>
          </cell>
          <cell r="N246">
            <v>5412977.0699999994</v>
          </cell>
          <cell r="O246">
            <v>1595403.7680000002</v>
          </cell>
          <cell r="P246">
            <v>2374112.7500000005</v>
          </cell>
          <cell r="Q246">
            <v>638035.38</v>
          </cell>
          <cell r="R246">
            <v>31901.769</v>
          </cell>
          <cell r="S246">
            <v>669937.14899999998</v>
          </cell>
          <cell r="T246">
            <v>260882.30769230772</v>
          </cell>
          <cell r="U246">
            <v>10313313.044692308</v>
          </cell>
          <cell r="V246">
            <v>0</v>
          </cell>
        </row>
        <row r="247">
          <cell r="A247" t="str">
            <v>CTBH16T(kíp)</v>
          </cell>
          <cell r="B247">
            <v>102</v>
          </cell>
          <cell r="C247" t="str">
            <v>Cần trục bánh hơi 16tấn</v>
          </cell>
          <cell r="D247" t="str">
            <v>kíp</v>
          </cell>
          <cell r="L247">
            <v>926963.5</v>
          </cell>
          <cell r="V247">
            <v>926963.5</v>
          </cell>
        </row>
        <row r="248">
          <cell r="A248" t="str">
            <v>CTBH25T(kíp)</v>
          </cell>
          <cell r="B248">
            <v>103</v>
          </cell>
          <cell r="C248" t="str">
            <v>Cần trục bánh hơi 25tấn</v>
          </cell>
          <cell r="D248" t="str">
            <v>kíp</v>
          </cell>
          <cell r="L248">
            <v>1277648.5</v>
          </cell>
          <cell r="V248">
            <v>1277648.5</v>
          </cell>
        </row>
        <row r="249">
          <cell r="C249" t="str">
            <v>Cần trục bánh xích - sức nâng:</v>
          </cell>
          <cell r="L249">
            <v>0</v>
          </cell>
          <cell r="V249">
            <v>0</v>
          </cell>
        </row>
        <row r="250">
          <cell r="A250" t="str">
            <v>CTBX5T</v>
          </cell>
          <cell r="B250">
            <v>104</v>
          </cell>
          <cell r="C250" t="str">
            <v>Cần trục bánh xích 5tấn</v>
          </cell>
          <cell r="D250" t="str">
            <v>ca</v>
          </cell>
          <cell r="E250">
            <v>200</v>
          </cell>
          <cell r="F250">
            <v>16</v>
          </cell>
          <cell r="G250">
            <v>5.04</v>
          </cell>
          <cell r="H250">
            <v>5</v>
          </cell>
          <cell r="I250">
            <v>719629</v>
          </cell>
          <cell r="J250">
            <v>31.5</v>
          </cell>
          <cell r="K250" t="str">
            <v>lítdiezel</v>
          </cell>
          <cell r="L250">
            <v>0</v>
          </cell>
          <cell r="M250" t="str">
            <v>1x3/7+1x5/7</v>
          </cell>
          <cell r="N250">
            <v>546918.04</v>
          </cell>
          <cell r="O250">
            <v>181346.508</v>
          </cell>
          <cell r="P250">
            <v>179907.25000000003</v>
          </cell>
          <cell r="Q250">
            <v>248124.87</v>
          </cell>
          <cell r="R250">
            <v>12406.2435</v>
          </cell>
          <cell r="S250">
            <v>260531.11350000001</v>
          </cell>
          <cell r="T250">
            <v>151096.15384615384</v>
          </cell>
          <cell r="U250">
            <v>1319799.0653461539</v>
          </cell>
          <cell r="V250">
            <v>0</v>
          </cell>
        </row>
        <row r="251">
          <cell r="A251" t="str">
            <v>CTBX7T</v>
          </cell>
          <cell r="B251">
            <v>105</v>
          </cell>
          <cell r="C251" t="str">
            <v>Cần trục bánh xích 7tấn</v>
          </cell>
          <cell r="D251" t="str">
            <v>ca</v>
          </cell>
          <cell r="E251">
            <v>200</v>
          </cell>
          <cell r="F251">
            <v>14</v>
          </cell>
          <cell r="G251">
            <v>4.5599999999999996</v>
          </cell>
          <cell r="H251">
            <v>5</v>
          </cell>
          <cell r="I251">
            <v>883872</v>
          </cell>
          <cell r="J251">
            <v>33</v>
          </cell>
          <cell r="K251" t="str">
            <v>lítdiezel</v>
          </cell>
          <cell r="L251">
            <v>0</v>
          </cell>
          <cell r="M251" t="str">
            <v>1x3/7+1x5/7</v>
          </cell>
          <cell r="N251">
            <v>587774.88</v>
          </cell>
          <cell r="O251">
            <v>201522.81599999999</v>
          </cell>
          <cell r="P251">
            <v>220968.00000000003</v>
          </cell>
          <cell r="Q251">
            <v>259940.34</v>
          </cell>
          <cell r="R251">
            <v>12997.017</v>
          </cell>
          <cell r="S251">
            <v>272937.35700000002</v>
          </cell>
          <cell r="T251">
            <v>151096.15384615384</v>
          </cell>
          <cell r="U251">
            <v>1434299.2068461538</v>
          </cell>
          <cell r="V251">
            <v>0</v>
          </cell>
        </row>
        <row r="252">
          <cell r="A252" t="str">
            <v>CTBX10T</v>
          </cell>
          <cell r="B252">
            <v>96</v>
          </cell>
          <cell r="C252" t="str">
            <v>Cần trục bánh xích 10tấn</v>
          </cell>
          <cell r="D252" t="str">
            <v>ca</v>
          </cell>
          <cell r="E252">
            <v>200</v>
          </cell>
          <cell r="F252">
            <v>14</v>
          </cell>
          <cell r="G252">
            <v>4.28</v>
          </cell>
          <cell r="H252">
            <v>5</v>
          </cell>
          <cell r="I252">
            <v>965980</v>
          </cell>
          <cell r="J252">
            <v>36</v>
          </cell>
          <cell r="K252" t="str">
            <v>lítdiezel</v>
          </cell>
          <cell r="L252">
            <v>808605.22049999994</v>
          </cell>
          <cell r="M252" t="str">
            <v>1x3/7+1x5/7</v>
          </cell>
          <cell r="N252">
            <v>642376.70000000007</v>
          </cell>
          <cell r="O252">
            <v>206719.72</v>
          </cell>
          <cell r="P252">
            <v>241495</v>
          </cell>
          <cell r="Q252">
            <v>283571.27999999997</v>
          </cell>
          <cell r="R252">
            <v>14178.563999999998</v>
          </cell>
          <cell r="S252">
            <v>297749.84399999998</v>
          </cell>
          <cell r="T252">
            <v>151096.15384615384</v>
          </cell>
          <cell r="U252">
            <v>1539437.4178461537</v>
          </cell>
          <cell r="V252">
            <v>808605.22049999994</v>
          </cell>
          <cell r="W252">
            <v>736938</v>
          </cell>
        </row>
        <row r="253">
          <cell r="A253" t="str">
            <v>CTBX16T</v>
          </cell>
          <cell r="B253">
            <v>97</v>
          </cell>
          <cell r="C253" t="str">
            <v>Cần trục bánh xích 16tấn</v>
          </cell>
          <cell r="D253" t="str">
            <v>ca</v>
          </cell>
          <cell r="E253">
            <v>200</v>
          </cell>
          <cell r="F253">
            <v>14</v>
          </cell>
          <cell r="G253">
            <v>4.28</v>
          </cell>
          <cell r="H253">
            <v>5</v>
          </cell>
          <cell r="I253">
            <v>1256044</v>
          </cell>
          <cell r="J253">
            <v>45</v>
          </cell>
          <cell r="K253" t="str">
            <v>lítdiezel</v>
          </cell>
          <cell r="L253">
            <v>1239709.2592499999</v>
          </cell>
          <cell r="M253" t="str">
            <v>1x3/7+1x5/7</v>
          </cell>
          <cell r="N253">
            <v>835269.26</v>
          </cell>
          <cell r="O253">
            <v>268793.41600000003</v>
          </cell>
          <cell r="P253">
            <v>314011.00000000006</v>
          </cell>
          <cell r="Q253">
            <v>354464.1</v>
          </cell>
          <cell r="R253">
            <v>17723.204999999998</v>
          </cell>
          <cell r="S253">
            <v>372187.30499999999</v>
          </cell>
          <cell r="T253">
            <v>151096.15384615384</v>
          </cell>
          <cell r="U253">
            <v>1941357.1348461537</v>
          </cell>
          <cell r="V253">
            <v>1239709.2592499999</v>
          </cell>
          <cell r="W253">
            <v>1129833</v>
          </cell>
        </row>
        <row r="254">
          <cell r="A254" t="str">
            <v>CTBX25T</v>
          </cell>
          <cell r="B254">
            <v>98</v>
          </cell>
          <cell r="C254" t="str">
            <v>Cần trục bánh xích 25tấn</v>
          </cell>
          <cell r="D254" t="str">
            <v>ca</v>
          </cell>
          <cell r="E254">
            <v>200</v>
          </cell>
          <cell r="F254">
            <v>14</v>
          </cell>
          <cell r="G254">
            <v>4.28</v>
          </cell>
          <cell r="H254">
            <v>5</v>
          </cell>
          <cell r="I254">
            <v>1687834</v>
          </cell>
          <cell r="J254">
            <v>47</v>
          </cell>
          <cell r="K254" t="str">
            <v>lítdiezel</v>
          </cell>
          <cell r="L254">
            <v>1777718.3654999998</v>
          </cell>
          <cell r="M254" t="str">
            <v>1x4/7+1x6/7</v>
          </cell>
          <cell r="N254">
            <v>1122409.6100000001</v>
          </cell>
          <cell r="O254">
            <v>361196.47600000002</v>
          </cell>
          <cell r="P254">
            <v>421958.50000000006</v>
          </cell>
          <cell r="Q254">
            <v>370218.06</v>
          </cell>
          <cell r="R254">
            <v>18510.903000000002</v>
          </cell>
          <cell r="S254">
            <v>388728.96299999999</v>
          </cell>
          <cell r="T254">
            <v>171813.46153846156</v>
          </cell>
          <cell r="U254">
            <v>2466107.0105384616</v>
          </cell>
          <cell r="V254">
            <v>1777718.3654999998</v>
          </cell>
          <cell r="W254">
            <v>1620158</v>
          </cell>
        </row>
        <row r="255">
          <cell r="A255" t="str">
            <v>CTBX28T</v>
          </cell>
          <cell r="B255">
            <v>99</v>
          </cell>
          <cell r="C255" t="str">
            <v>Cần trục bánh xích 28tấn</v>
          </cell>
          <cell r="D255" t="str">
            <v>ca</v>
          </cell>
          <cell r="E255">
            <v>200</v>
          </cell>
          <cell r="F255">
            <v>14</v>
          </cell>
          <cell r="G255">
            <v>4.28</v>
          </cell>
          <cell r="H255">
            <v>5</v>
          </cell>
          <cell r="I255">
            <v>2014894</v>
          </cell>
          <cell r="J255">
            <v>48.75</v>
          </cell>
          <cell r="K255" t="str">
            <v>lítdiezel</v>
          </cell>
          <cell r="L255">
            <v>1959195.8347499999</v>
          </cell>
          <cell r="M255" t="str">
            <v>1x4/7+1x6/7</v>
          </cell>
          <cell r="N255">
            <v>1339904.5100000002</v>
          </cell>
          <cell r="O255">
            <v>431187.31600000011</v>
          </cell>
          <cell r="P255">
            <v>503723.50000000006</v>
          </cell>
          <cell r="Q255">
            <v>384002.77499999997</v>
          </cell>
          <cell r="R255">
            <v>19200.138749999998</v>
          </cell>
          <cell r="S255">
            <v>403202.91374999995</v>
          </cell>
          <cell r="T255">
            <v>171813.46153846156</v>
          </cell>
          <cell r="U255">
            <v>2849831.7012884617</v>
          </cell>
          <cell r="V255">
            <v>1959195.8347499999</v>
          </cell>
          <cell r="W255">
            <v>1785551</v>
          </cell>
        </row>
        <row r="256">
          <cell r="A256" t="str">
            <v>CTBX40T</v>
          </cell>
          <cell r="B256">
            <v>100</v>
          </cell>
          <cell r="C256" t="str">
            <v>Cần trục bánh xích 40tấn</v>
          </cell>
          <cell r="D256" t="str">
            <v>ca</v>
          </cell>
          <cell r="E256">
            <v>200</v>
          </cell>
          <cell r="F256">
            <v>13</v>
          </cell>
          <cell r="G256">
            <v>3.8</v>
          </cell>
          <cell r="H256">
            <v>5</v>
          </cell>
          <cell r="I256">
            <v>2696803</v>
          </cell>
          <cell r="J256">
            <v>51.25</v>
          </cell>
          <cell r="K256" t="str">
            <v>lítdiezel</v>
          </cell>
          <cell r="L256">
            <v>2430192.5917499997</v>
          </cell>
          <cell r="M256" t="str">
            <v>1x4/7+1x6/7</v>
          </cell>
          <cell r="N256">
            <v>1665275.8525</v>
          </cell>
          <cell r="O256">
            <v>512392.57</v>
          </cell>
          <cell r="P256">
            <v>674200.75</v>
          </cell>
          <cell r="Q256">
            <v>403695.22499999998</v>
          </cell>
          <cell r="R256">
            <v>20184.76125</v>
          </cell>
          <cell r="S256">
            <v>423879.98624999996</v>
          </cell>
          <cell r="T256">
            <v>171813.46153846156</v>
          </cell>
          <cell r="U256">
            <v>3447562.6202884614</v>
          </cell>
          <cell r="V256">
            <v>2430192.5917499997</v>
          </cell>
          <cell r="W256">
            <v>2214803</v>
          </cell>
        </row>
        <row r="257">
          <cell r="A257" t="str">
            <v>CTBX50T</v>
          </cell>
          <cell r="B257">
            <v>101</v>
          </cell>
          <cell r="C257" t="str">
            <v>Cần trục bánh xích 50tấn</v>
          </cell>
          <cell r="D257" t="str">
            <v>ca</v>
          </cell>
          <cell r="E257">
            <v>200</v>
          </cell>
          <cell r="F257">
            <v>13</v>
          </cell>
          <cell r="G257">
            <v>3.8</v>
          </cell>
          <cell r="H257">
            <v>5</v>
          </cell>
          <cell r="I257">
            <v>2973986</v>
          </cell>
          <cell r="J257">
            <v>53.75</v>
          </cell>
          <cell r="K257" t="str">
            <v>lítdiezel</v>
          </cell>
          <cell r="L257">
            <v>2576736.9127499997</v>
          </cell>
          <cell r="M257" t="str">
            <v>1x4/7+1x6/7</v>
          </cell>
          <cell r="N257">
            <v>1836436.355</v>
          </cell>
          <cell r="O257">
            <v>565057.34</v>
          </cell>
          <cell r="P257">
            <v>743496.50000000012</v>
          </cell>
          <cell r="Q257">
            <v>423387.67499999999</v>
          </cell>
          <cell r="R257">
            <v>21169.383750000001</v>
          </cell>
          <cell r="S257">
            <v>444557.05874999997</v>
          </cell>
          <cell r="T257">
            <v>171813.46153846156</v>
          </cell>
          <cell r="U257">
            <v>3761360.7152884612</v>
          </cell>
          <cell r="V257">
            <v>2576736.9127499997</v>
          </cell>
          <cell r="W257">
            <v>2348359</v>
          </cell>
        </row>
        <row r="258">
          <cell r="A258" t="str">
            <v>CTBX63T</v>
          </cell>
          <cell r="B258">
            <v>102</v>
          </cell>
          <cell r="C258" t="str">
            <v>Cần trục bánh xích 63tấn</v>
          </cell>
          <cell r="D258" t="str">
            <v>ca</v>
          </cell>
          <cell r="E258">
            <v>200</v>
          </cell>
          <cell r="F258">
            <v>13</v>
          </cell>
          <cell r="G258">
            <v>3.8</v>
          </cell>
          <cell r="H258">
            <v>5</v>
          </cell>
          <cell r="I258">
            <v>3865466</v>
          </cell>
          <cell r="J258">
            <v>56.25</v>
          </cell>
          <cell r="K258" t="str">
            <v>lítdiezel</v>
          </cell>
          <cell r="L258">
            <v>3232806.8272500001</v>
          </cell>
          <cell r="M258" t="str">
            <v>1x4/7+1x7/7</v>
          </cell>
          <cell r="N258">
            <v>2386925.2549999999</v>
          </cell>
          <cell r="O258">
            <v>734438.5399999998</v>
          </cell>
          <cell r="P258">
            <v>966366.50000000012</v>
          </cell>
          <cell r="Q258">
            <v>443080.125</v>
          </cell>
          <cell r="R258">
            <v>22154.006250000002</v>
          </cell>
          <cell r="S258">
            <v>465234.13124999998</v>
          </cell>
          <cell r="T258">
            <v>186206.5384615385</v>
          </cell>
          <cell r="U258">
            <v>4739170.9647115376</v>
          </cell>
          <cell r="V258">
            <v>3232806.8272500001</v>
          </cell>
          <cell r="W258">
            <v>2946281</v>
          </cell>
        </row>
        <row r="259">
          <cell r="A259" t="str">
            <v>CTBX100T</v>
          </cell>
          <cell r="B259">
            <v>103</v>
          </cell>
          <cell r="C259" t="str">
            <v>Cần trục bánh xích 100tấn</v>
          </cell>
          <cell r="D259" t="str">
            <v>ca</v>
          </cell>
          <cell r="E259">
            <v>200</v>
          </cell>
          <cell r="F259">
            <v>12</v>
          </cell>
          <cell r="G259">
            <v>3.6</v>
          </cell>
          <cell r="H259">
            <v>5</v>
          </cell>
          <cell r="I259">
            <v>8727566</v>
          </cell>
          <cell r="J259">
            <v>58.95</v>
          </cell>
          <cell r="K259" t="str">
            <v>lítdiezel</v>
          </cell>
          <cell r="L259">
            <v>0</v>
          </cell>
          <cell r="M259" t="str">
            <v>1x4/7+1x7/7</v>
          </cell>
          <cell r="N259">
            <v>4974712.62</v>
          </cell>
          <cell r="O259">
            <v>1570961.8800000004</v>
          </cell>
          <cell r="P259">
            <v>2181891.5000000005</v>
          </cell>
          <cell r="Q259">
            <v>464347.97100000002</v>
          </cell>
          <cell r="R259">
            <v>23217.398550000002</v>
          </cell>
          <cell r="S259">
            <v>487565.36955</v>
          </cell>
          <cell r="T259">
            <v>186206.5384615385</v>
          </cell>
          <cell r="U259">
            <v>9401337.9080115389</v>
          </cell>
          <cell r="V259">
            <v>0</v>
          </cell>
        </row>
        <row r="260">
          <cell r="A260" t="str">
            <v>CTBX110T</v>
          </cell>
          <cell r="B260">
            <v>104</v>
          </cell>
          <cell r="C260" t="str">
            <v>Cần trục bánh xích 110tấn</v>
          </cell>
          <cell r="D260" t="str">
            <v>ca</v>
          </cell>
          <cell r="E260">
            <v>200</v>
          </cell>
          <cell r="F260">
            <v>12</v>
          </cell>
          <cell r="G260">
            <v>3.36</v>
          </cell>
          <cell r="H260">
            <v>5</v>
          </cell>
          <cell r="I260">
            <v>10164042</v>
          </cell>
          <cell r="J260">
            <v>62.78</v>
          </cell>
          <cell r="K260" t="str">
            <v>lítdiezel</v>
          </cell>
          <cell r="L260">
            <v>0</v>
          </cell>
          <cell r="M260" t="str">
            <v>1x4/7+1x7/7</v>
          </cell>
          <cell r="N260">
            <v>5793503.9399999995</v>
          </cell>
          <cell r="O260">
            <v>1707559.0559999999</v>
          </cell>
          <cell r="P260">
            <v>2541010.5000000005</v>
          </cell>
          <cell r="Q260">
            <v>494516.80439999996</v>
          </cell>
          <cell r="R260">
            <v>24725.840219999998</v>
          </cell>
          <cell r="S260">
            <v>519242.64461999998</v>
          </cell>
          <cell r="T260">
            <v>186206.5384615385</v>
          </cell>
          <cell r="U260">
            <v>10747522.679081537</v>
          </cell>
          <cell r="V260">
            <v>0</v>
          </cell>
        </row>
        <row r="261">
          <cell r="A261" t="str">
            <v>CTBX130T</v>
          </cell>
          <cell r="B261">
            <v>105</v>
          </cell>
          <cell r="C261" t="str">
            <v>Cần trục bánh xích 130tấn</v>
          </cell>
          <cell r="D261" t="str">
            <v>ca</v>
          </cell>
          <cell r="E261">
            <v>200</v>
          </cell>
          <cell r="F261">
            <v>12</v>
          </cell>
          <cell r="G261">
            <v>3.36</v>
          </cell>
          <cell r="H261">
            <v>5</v>
          </cell>
          <cell r="I261">
            <v>11903144</v>
          </cell>
          <cell r="J261">
            <v>72</v>
          </cell>
          <cell r="K261" t="str">
            <v>lítdiezel</v>
          </cell>
          <cell r="L261">
            <v>0</v>
          </cell>
          <cell r="M261" t="str">
            <v>1x4/7+1x7/7</v>
          </cell>
          <cell r="N261">
            <v>6784792.0800000001</v>
          </cell>
          <cell r="O261">
            <v>1999728.1919999998</v>
          </cell>
          <cell r="P261">
            <v>2975786.0000000005</v>
          </cell>
          <cell r="Q261">
            <v>567142.55999999994</v>
          </cell>
          <cell r="R261">
            <v>28357.127999999997</v>
          </cell>
          <cell r="S261">
            <v>595499.68799999997</v>
          </cell>
          <cell r="T261">
            <v>186206.5384615385</v>
          </cell>
          <cell r="U261">
            <v>12542012.498461537</v>
          </cell>
          <cell r="V261">
            <v>0</v>
          </cell>
        </row>
        <row r="262">
          <cell r="A262" t="str">
            <v>CTBX150T</v>
          </cell>
          <cell r="B262">
            <v>106</v>
          </cell>
          <cell r="C262" t="str">
            <v>Cần trục bánh xích 150tấn</v>
          </cell>
          <cell r="D262" t="str">
            <v>ca</v>
          </cell>
          <cell r="E262">
            <v>200</v>
          </cell>
          <cell r="F262">
            <v>12</v>
          </cell>
          <cell r="G262">
            <v>3.36</v>
          </cell>
          <cell r="H262">
            <v>5</v>
          </cell>
          <cell r="I262">
            <v>13280980</v>
          </cell>
          <cell r="J262">
            <v>83.25</v>
          </cell>
          <cell r="K262" t="str">
            <v>lítdiezel</v>
          </cell>
          <cell r="L262">
            <v>0</v>
          </cell>
          <cell r="M262" t="str">
            <v>1x4/7+1x7/7</v>
          </cell>
          <cell r="N262">
            <v>7570158.5999999996</v>
          </cell>
          <cell r="O262">
            <v>2231204.6399999997</v>
          </cell>
          <cell r="P262">
            <v>3320245</v>
          </cell>
          <cell r="Q262">
            <v>655758.58499999996</v>
          </cell>
          <cell r="R262">
            <v>32787.929250000001</v>
          </cell>
          <cell r="S262">
            <v>688546.51425000001</v>
          </cell>
          <cell r="T262">
            <v>186206.5384615385</v>
          </cell>
          <cell r="U262">
            <v>13996361.292711535</v>
          </cell>
          <cell r="V262">
            <v>0</v>
          </cell>
        </row>
        <row r="263">
          <cell r="C263" t="str">
            <v>Cần trục tháp - sức nâng:</v>
          </cell>
          <cell r="L263">
            <v>0</v>
          </cell>
          <cell r="V263">
            <v>0</v>
          </cell>
        </row>
        <row r="264">
          <cell r="A264" t="str">
            <v>CTT3T</v>
          </cell>
          <cell r="B264">
            <v>100</v>
          </cell>
          <cell r="C264" t="str">
            <v>Cần trục tháp 3 tấn</v>
          </cell>
          <cell r="D264" t="str">
            <v>ca</v>
          </cell>
          <cell r="E264">
            <v>280</v>
          </cell>
          <cell r="F264">
            <v>16</v>
          </cell>
          <cell r="G264">
            <v>4.72</v>
          </cell>
          <cell r="H264">
            <v>6</v>
          </cell>
          <cell r="I264">
            <v>569010</v>
          </cell>
          <cell r="J264">
            <v>37.5</v>
          </cell>
          <cell r="K264" t="str">
            <v>Kwh</v>
          </cell>
          <cell r="L264">
            <v>0</v>
          </cell>
          <cell r="M264" t="str">
            <v>1x3/7+1x5/7</v>
          </cell>
          <cell r="N264">
            <v>308891.1428571429</v>
          </cell>
          <cell r="O264">
            <v>95918.828571428574</v>
          </cell>
          <cell r="P264">
            <v>121930.71428571429</v>
          </cell>
          <cell r="Q264">
            <v>33562.5</v>
          </cell>
          <cell r="R264">
            <v>2349.375</v>
          </cell>
          <cell r="S264">
            <v>35911.875</v>
          </cell>
          <cell r="T264">
            <v>151096.15384615384</v>
          </cell>
          <cell r="U264">
            <v>713748.71456043969</v>
          </cell>
          <cell r="V264">
            <v>0</v>
          </cell>
        </row>
        <row r="265">
          <cell r="A265" t="str">
            <v>CTT5T</v>
          </cell>
          <cell r="B265">
            <v>101</v>
          </cell>
          <cell r="C265" t="str">
            <v>Cần trục tháp 5 tấn</v>
          </cell>
          <cell r="D265" t="str">
            <v>ca</v>
          </cell>
          <cell r="E265">
            <v>280</v>
          </cell>
          <cell r="F265">
            <v>16</v>
          </cell>
          <cell r="G265">
            <v>4.72</v>
          </cell>
          <cell r="H265">
            <v>6</v>
          </cell>
          <cell r="I265">
            <v>775905</v>
          </cell>
          <cell r="J265">
            <v>42</v>
          </cell>
          <cell r="K265" t="str">
            <v>Kwh</v>
          </cell>
          <cell r="L265">
            <v>0</v>
          </cell>
          <cell r="M265" t="str">
            <v>1x3/7+1x5/7</v>
          </cell>
          <cell r="N265">
            <v>421205.57142857142</v>
          </cell>
          <cell r="O265">
            <v>130795.41428571429</v>
          </cell>
          <cell r="P265">
            <v>166265.35714285713</v>
          </cell>
          <cell r="Q265">
            <v>37590</v>
          </cell>
          <cell r="R265">
            <v>2631.3</v>
          </cell>
          <cell r="S265">
            <v>40221.300000000003</v>
          </cell>
          <cell r="T265">
            <v>151096.15384615384</v>
          </cell>
          <cell r="U265">
            <v>909583.79670329683</v>
          </cell>
          <cell r="V265">
            <v>0</v>
          </cell>
        </row>
        <row r="266">
          <cell r="A266" t="str">
            <v>CTT8T</v>
          </cell>
          <cell r="B266">
            <v>102</v>
          </cell>
          <cell r="C266" t="str">
            <v>Cần trục tháp 8 tấn</v>
          </cell>
          <cell r="D266" t="str">
            <v>ca</v>
          </cell>
          <cell r="E266">
            <v>280</v>
          </cell>
          <cell r="F266">
            <v>14</v>
          </cell>
          <cell r="G266">
            <v>4.28</v>
          </cell>
          <cell r="H266">
            <v>6</v>
          </cell>
          <cell r="I266">
            <v>944622</v>
          </cell>
          <cell r="J266">
            <v>52.5</v>
          </cell>
          <cell r="K266" t="str">
            <v>Kwh</v>
          </cell>
          <cell r="L266">
            <v>0</v>
          </cell>
          <cell r="M266" t="str">
            <v>1x3/7+1x5/7</v>
          </cell>
          <cell r="N266">
            <v>448695.45000000007</v>
          </cell>
          <cell r="O266">
            <v>144392.22</v>
          </cell>
          <cell r="P266">
            <v>202419</v>
          </cell>
          <cell r="Q266">
            <v>46987.5</v>
          </cell>
          <cell r="R266">
            <v>3289.1250000000005</v>
          </cell>
          <cell r="S266">
            <v>50276.625</v>
          </cell>
          <cell r="T266">
            <v>151096.15384615384</v>
          </cell>
          <cell r="U266">
            <v>996879.44884615391</v>
          </cell>
          <cell r="V266">
            <v>0</v>
          </cell>
        </row>
        <row r="267">
          <cell r="A267" t="str">
            <v>CTT10T</v>
          </cell>
          <cell r="B267">
            <v>103</v>
          </cell>
          <cell r="C267" t="str">
            <v>Cần trục tháp 10 tấn</v>
          </cell>
          <cell r="D267" t="str">
            <v>ca</v>
          </cell>
          <cell r="E267">
            <v>280</v>
          </cell>
          <cell r="F267">
            <v>14</v>
          </cell>
          <cell r="G267">
            <v>4</v>
          </cell>
          <cell r="H267">
            <v>6</v>
          </cell>
          <cell r="I267">
            <v>1263762</v>
          </cell>
          <cell r="J267">
            <v>60</v>
          </cell>
          <cell r="K267" t="str">
            <v>Kwh</v>
          </cell>
          <cell r="L267">
            <v>0</v>
          </cell>
          <cell r="M267" t="str">
            <v>1x3/7+1x5/7</v>
          </cell>
          <cell r="N267">
            <v>600286.94999999995</v>
          </cell>
          <cell r="O267">
            <v>180537.42857142858</v>
          </cell>
          <cell r="P267">
            <v>270806.14285714284</v>
          </cell>
          <cell r="Q267">
            <v>53700</v>
          </cell>
          <cell r="R267">
            <v>3759.0000000000005</v>
          </cell>
          <cell r="S267">
            <v>57459</v>
          </cell>
          <cell r="T267">
            <v>151096.15384615384</v>
          </cell>
          <cell r="U267">
            <v>1260185.6752747253</v>
          </cell>
          <cell r="V267">
            <v>0</v>
          </cell>
        </row>
        <row r="268">
          <cell r="A268" t="str">
            <v>CTT10T(kíp)</v>
          </cell>
          <cell r="B268">
            <v>114</v>
          </cell>
          <cell r="C268" t="str">
            <v>Cần trục tháp 10 tấn</v>
          </cell>
          <cell r="D268" t="str">
            <v>kíp</v>
          </cell>
          <cell r="L268">
            <v>0</v>
          </cell>
          <cell r="U268">
            <v>0</v>
          </cell>
          <cell r="V268">
            <v>0</v>
          </cell>
        </row>
        <row r="269">
          <cell r="A269" t="str">
            <v>CTT12T</v>
          </cell>
          <cell r="B269">
            <v>104</v>
          </cell>
          <cell r="C269" t="str">
            <v>Cần trục tháp 12 tấn</v>
          </cell>
          <cell r="D269" t="str">
            <v>ca</v>
          </cell>
          <cell r="E269">
            <v>280</v>
          </cell>
          <cell r="F269">
            <v>14</v>
          </cell>
          <cell r="G269">
            <v>4</v>
          </cell>
          <cell r="H269">
            <v>6</v>
          </cell>
          <cell r="I269">
            <v>1539648</v>
          </cell>
          <cell r="J269">
            <v>67.5</v>
          </cell>
          <cell r="K269" t="str">
            <v>Kwh</v>
          </cell>
          <cell r="L269">
            <v>0</v>
          </cell>
          <cell r="M269" t="str">
            <v>1x3/7+1x5/7</v>
          </cell>
          <cell r="N269">
            <v>731332.80000000016</v>
          </cell>
          <cell r="O269">
            <v>219949.71428571429</v>
          </cell>
          <cell r="P269">
            <v>329924.57142857136</v>
          </cell>
          <cell r="Q269">
            <v>60412.5</v>
          </cell>
          <cell r="R269">
            <v>4228.875</v>
          </cell>
          <cell r="S269">
            <v>64641.375</v>
          </cell>
          <cell r="T269">
            <v>151096.15384615384</v>
          </cell>
          <cell r="U269">
            <v>1496944.6145604395</v>
          </cell>
          <cell r="V269">
            <v>0</v>
          </cell>
        </row>
        <row r="270">
          <cell r="A270" t="str">
            <v>CTT15T</v>
          </cell>
          <cell r="B270">
            <v>105</v>
          </cell>
          <cell r="C270" t="str">
            <v>Cần trục tháp 15 tấn</v>
          </cell>
          <cell r="D270" t="str">
            <v>ca</v>
          </cell>
          <cell r="E270">
            <v>280</v>
          </cell>
          <cell r="F270">
            <v>14</v>
          </cell>
          <cell r="G270">
            <v>4</v>
          </cell>
          <cell r="H270">
            <v>6</v>
          </cell>
          <cell r="I270">
            <v>1691442</v>
          </cell>
          <cell r="J270">
            <v>90</v>
          </cell>
          <cell r="K270" t="str">
            <v>Kwh</v>
          </cell>
          <cell r="L270">
            <v>1045417.0072499999</v>
          </cell>
          <cell r="M270" t="str">
            <v>1x3/7+1x5/7</v>
          </cell>
          <cell r="N270">
            <v>803434.95000000007</v>
          </cell>
          <cell r="O270">
            <v>241634.57142857148</v>
          </cell>
          <cell r="P270">
            <v>362451.8571428571</v>
          </cell>
          <cell r="Q270">
            <v>80550</v>
          </cell>
          <cell r="R270">
            <v>5638.5000000000009</v>
          </cell>
          <cell r="S270">
            <v>86188.5</v>
          </cell>
          <cell r="T270">
            <v>151096.15384615384</v>
          </cell>
          <cell r="U270">
            <v>1644806.0324175823</v>
          </cell>
          <cell r="V270">
            <v>1045417.0072499999</v>
          </cell>
          <cell r="W270">
            <v>952761</v>
          </cell>
        </row>
        <row r="271">
          <cell r="A271" t="str">
            <v>CTT20T</v>
          </cell>
          <cell r="B271">
            <v>106</v>
          </cell>
          <cell r="C271" t="str">
            <v>Cần trục tháp 20 tấn</v>
          </cell>
          <cell r="D271" t="str">
            <v>ca</v>
          </cell>
          <cell r="E271">
            <v>280</v>
          </cell>
          <cell r="F271">
            <v>13</v>
          </cell>
          <cell r="G271">
            <v>3.8</v>
          </cell>
          <cell r="H271">
            <v>6</v>
          </cell>
          <cell r="I271">
            <v>2029185</v>
          </cell>
          <cell r="J271">
            <v>112.5</v>
          </cell>
          <cell r="K271" t="str">
            <v>Kwh</v>
          </cell>
          <cell r="L271">
            <v>0</v>
          </cell>
          <cell r="M271" t="str">
            <v>1x3/7+1x5/7</v>
          </cell>
          <cell r="N271">
            <v>895015.52678571432</v>
          </cell>
          <cell r="O271">
            <v>275389.39285714284</v>
          </cell>
          <cell r="P271">
            <v>434825.3571428571</v>
          </cell>
          <cell r="Q271">
            <v>100687.5</v>
          </cell>
          <cell r="R271">
            <v>7048.1250000000009</v>
          </cell>
          <cell r="S271">
            <v>107735.625</v>
          </cell>
          <cell r="T271">
            <v>151096.15384615384</v>
          </cell>
          <cell r="U271">
            <v>1864062.0556318681</v>
          </cell>
          <cell r="V271">
            <v>0</v>
          </cell>
        </row>
        <row r="272">
          <cell r="A272" t="str">
            <v>CTT25T</v>
          </cell>
          <cell r="B272">
            <v>107</v>
          </cell>
          <cell r="C272" t="str">
            <v>Cần trục tháp 25 tấn</v>
          </cell>
          <cell r="D272" t="str">
            <v>ca</v>
          </cell>
          <cell r="E272">
            <v>280</v>
          </cell>
          <cell r="F272">
            <v>13</v>
          </cell>
          <cell r="G272">
            <v>3.8</v>
          </cell>
          <cell r="H272">
            <v>6</v>
          </cell>
          <cell r="I272">
            <v>2813805</v>
          </cell>
          <cell r="J272">
            <v>120</v>
          </cell>
          <cell r="K272" t="str">
            <v>Kwh</v>
          </cell>
          <cell r="L272">
            <v>1848816.87375</v>
          </cell>
          <cell r="M272" t="str">
            <v>1x3/7+1x6/7</v>
          </cell>
          <cell r="N272">
            <v>1241088.9910714286</v>
          </cell>
          <cell r="O272">
            <v>381873.53571428574</v>
          </cell>
          <cell r="P272">
            <v>602958.21428571432</v>
          </cell>
          <cell r="Q272">
            <v>107400</v>
          </cell>
          <cell r="R272">
            <v>7518.0000000000009</v>
          </cell>
          <cell r="S272">
            <v>114918</v>
          </cell>
          <cell r="T272">
            <v>163090.38461538462</v>
          </cell>
          <cell r="U272">
            <v>2503929.1256868131</v>
          </cell>
          <cell r="V272">
            <v>1848816.87375</v>
          </cell>
          <cell r="W272">
            <v>1684955</v>
          </cell>
        </row>
        <row r="273">
          <cell r="A273" t="str">
            <v>CTT25T(kíp)</v>
          </cell>
          <cell r="B273">
            <v>115</v>
          </cell>
          <cell r="C273" t="str">
            <v>Cần trục tháp 25 tấn</v>
          </cell>
          <cell r="D273" t="str">
            <v>kíp</v>
          </cell>
          <cell r="L273">
            <v>1298431.25</v>
          </cell>
          <cell r="U273">
            <v>0</v>
          </cell>
          <cell r="V273">
            <v>1298431.25</v>
          </cell>
        </row>
        <row r="274">
          <cell r="A274" t="str">
            <v>CTT30T</v>
          </cell>
          <cell r="B274">
            <v>108</v>
          </cell>
          <cell r="C274" t="str">
            <v>Cần trục tháp 30 tấn</v>
          </cell>
          <cell r="D274" t="str">
            <v>ca</v>
          </cell>
          <cell r="E274">
            <v>280</v>
          </cell>
          <cell r="F274">
            <v>13</v>
          </cell>
          <cell r="G274">
            <v>3.8</v>
          </cell>
          <cell r="H274">
            <v>6</v>
          </cell>
          <cell r="I274">
            <v>3526350</v>
          </cell>
          <cell r="J274">
            <v>127.5</v>
          </cell>
          <cell r="K274" t="str">
            <v>Kwh</v>
          </cell>
          <cell r="L274">
            <v>0</v>
          </cell>
          <cell r="M274" t="str">
            <v>1x3/7+1x6/7</v>
          </cell>
          <cell r="N274">
            <v>1555372.2321428573</v>
          </cell>
          <cell r="O274">
            <v>478576.07142857136</v>
          </cell>
          <cell r="P274">
            <v>755646.42857142852</v>
          </cell>
          <cell r="Q274">
            <v>114112.5</v>
          </cell>
          <cell r="R274">
            <v>7987.8750000000009</v>
          </cell>
          <cell r="S274">
            <v>122100.375</v>
          </cell>
          <cell r="T274">
            <v>163090.38461538462</v>
          </cell>
          <cell r="U274">
            <v>3074785.4917582418</v>
          </cell>
          <cell r="V274">
            <v>0</v>
          </cell>
        </row>
        <row r="275">
          <cell r="A275" t="str">
            <v>CTT40T</v>
          </cell>
          <cell r="B275">
            <v>109</v>
          </cell>
          <cell r="C275" t="str">
            <v>Cần trục tháp 40 tấn</v>
          </cell>
          <cell r="D275" t="str">
            <v>ca</v>
          </cell>
          <cell r="E275">
            <v>280</v>
          </cell>
          <cell r="F275">
            <v>13</v>
          </cell>
          <cell r="G275">
            <v>3.54</v>
          </cell>
          <cell r="H275">
            <v>6</v>
          </cell>
          <cell r="I275">
            <v>4093050</v>
          </cell>
          <cell r="J275">
            <v>135</v>
          </cell>
          <cell r="K275" t="str">
            <v>Kwh</v>
          </cell>
          <cell r="L275">
            <v>2389239.9299999997</v>
          </cell>
          <cell r="M275" t="str">
            <v>1x3/7+1x6/7</v>
          </cell>
          <cell r="N275">
            <v>1805327.4107142857</v>
          </cell>
          <cell r="O275">
            <v>517478.46428571426</v>
          </cell>
          <cell r="P275">
            <v>877082.14285714284</v>
          </cell>
          <cell r="Q275">
            <v>120825</v>
          </cell>
          <cell r="R275">
            <v>8457.75</v>
          </cell>
          <cell r="S275">
            <v>129282.75</v>
          </cell>
          <cell r="T275">
            <v>163090.38461538462</v>
          </cell>
          <cell r="U275">
            <v>3492261.1524725272</v>
          </cell>
          <cell r="V275">
            <v>2389239.9299999997</v>
          </cell>
          <cell r="W275">
            <v>2177480</v>
          </cell>
        </row>
        <row r="276">
          <cell r="A276" t="str">
            <v>CTT50T</v>
          </cell>
          <cell r="B276">
            <v>110</v>
          </cell>
          <cell r="C276" t="str">
            <v>Cần trục tháp 50 tấn</v>
          </cell>
          <cell r="D276" t="str">
            <v>ca</v>
          </cell>
          <cell r="E276">
            <v>280</v>
          </cell>
          <cell r="F276">
            <v>13</v>
          </cell>
          <cell r="G276">
            <v>3.54</v>
          </cell>
          <cell r="H276">
            <v>6</v>
          </cell>
          <cell r="I276">
            <v>5134050</v>
          </cell>
          <cell r="J276">
            <v>142.5</v>
          </cell>
          <cell r="K276" t="str">
            <v>Kwh</v>
          </cell>
          <cell r="L276">
            <v>2984448.67875</v>
          </cell>
          <cell r="M276" t="str">
            <v>2x4/7+1x6/7</v>
          </cell>
          <cell r="N276">
            <v>2264482.7678571432</v>
          </cell>
          <cell r="O276">
            <v>649090.60714285716</v>
          </cell>
          <cell r="P276">
            <v>1100153.5714285714</v>
          </cell>
          <cell r="Q276">
            <v>127537.5</v>
          </cell>
          <cell r="R276">
            <v>8927.625</v>
          </cell>
          <cell r="S276">
            <v>136465.125</v>
          </cell>
          <cell r="T276">
            <v>246489.23076923078</v>
          </cell>
          <cell r="U276">
            <v>4396681.3021978028</v>
          </cell>
          <cell r="V276">
            <v>2984448.67875</v>
          </cell>
          <cell r="W276">
            <v>2719935</v>
          </cell>
        </row>
        <row r="277">
          <cell r="A277" t="str">
            <v>CTT50T(kíp)</v>
          </cell>
          <cell r="B277">
            <v>113</v>
          </cell>
          <cell r="C277" t="str">
            <v>Cần trục tháp 50 tấn</v>
          </cell>
          <cell r="D277" t="str">
            <v>kíp</v>
          </cell>
          <cell r="L277">
            <v>2092487</v>
          </cell>
          <cell r="U277">
            <v>0</v>
          </cell>
          <cell r="V277">
            <v>2092487</v>
          </cell>
        </row>
        <row r="278">
          <cell r="A278" t="str">
            <v>CTT60T</v>
          </cell>
          <cell r="B278">
            <v>111</v>
          </cell>
          <cell r="C278" t="str">
            <v>Cần trục tháp 60 tấn</v>
          </cell>
          <cell r="D278" t="str">
            <v>ca</v>
          </cell>
          <cell r="E278">
            <v>280</v>
          </cell>
          <cell r="F278">
            <v>13</v>
          </cell>
          <cell r="G278">
            <v>3.54</v>
          </cell>
          <cell r="H278">
            <v>6</v>
          </cell>
          <cell r="I278">
            <v>6417563</v>
          </cell>
          <cell r="J278">
            <v>198</v>
          </cell>
          <cell r="K278" t="str">
            <v>Kwh</v>
          </cell>
          <cell r="L278">
            <v>0</v>
          </cell>
          <cell r="M278" t="str">
            <v>2x4/7+1x6/7</v>
          </cell>
          <cell r="N278">
            <v>2830603.6803571428</v>
          </cell>
          <cell r="O278">
            <v>811363.32214285724</v>
          </cell>
          <cell r="P278">
            <v>1375192.0714285711</v>
          </cell>
          <cell r="Q278">
            <v>177210</v>
          </cell>
          <cell r="R278">
            <v>12404.7</v>
          </cell>
          <cell r="S278">
            <v>189614.7</v>
          </cell>
          <cell r="T278">
            <v>246489.23076923078</v>
          </cell>
          <cell r="U278">
            <v>5453263.0046978025</v>
          </cell>
          <cell r="V278">
            <v>0</v>
          </cell>
        </row>
        <row r="279">
          <cell r="A279" t="str">
            <v>CTMD900</v>
          </cell>
          <cell r="B279">
            <v>112</v>
          </cell>
          <cell r="C279" t="str">
            <v>Cẩu tháp MD 900</v>
          </cell>
          <cell r="D279" t="str">
            <v>ca</v>
          </cell>
          <cell r="E279">
            <v>280</v>
          </cell>
          <cell r="F279">
            <v>13</v>
          </cell>
          <cell r="G279">
            <v>3.54</v>
          </cell>
          <cell r="H279">
            <v>6</v>
          </cell>
          <cell r="I279">
            <v>18586863</v>
          </cell>
          <cell r="J279">
            <v>480</v>
          </cell>
          <cell r="K279" t="str">
            <v>Kwh</v>
          </cell>
          <cell r="L279">
            <v>0</v>
          </cell>
          <cell r="M279" t="str">
            <v>2x4/7+1x6/7+1x7/7</v>
          </cell>
          <cell r="N279">
            <v>8198134.2160714287</v>
          </cell>
          <cell r="O279">
            <v>2349910.5364285712</v>
          </cell>
          <cell r="P279">
            <v>3982899.2142857141</v>
          </cell>
          <cell r="Q279">
            <v>429600</v>
          </cell>
          <cell r="R279">
            <v>30072.000000000004</v>
          </cell>
          <cell r="S279">
            <v>459672</v>
          </cell>
          <cell r="T279">
            <v>358020</v>
          </cell>
          <cell r="U279">
            <v>15348635.966785714</v>
          </cell>
          <cell r="V279">
            <v>0</v>
          </cell>
        </row>
        <row r="280">
          <cell r="C280" t="str">
            <v>Cần cẩu nổi, kéo theo - sức nâng:</v>
          </cell>
          <cell r="L280">
            <v>0</v>
          </cell>
        </row>
        <row r="281">
          <cell r="A281" t="str">
            <v>CCN30T</v>
          </cell>
          <cell r="B281">
            <v>100</v>
          </cell>
          <cell r="C281" t="str">
            <v>Cần cẩu nổi SN 30T</v>
          </cell>
          <cell r="D281" t="str">
            <v>ca</v>
          </cell>
          <cell r="E281">
            <v>170</v>
          </cell>
          <cell r="F281">
            <v>13</v>
          </cell>
          <cell r="G281">
            <v>5.9</v>
          </cell>
          <cell r="H281">
            <v>7</v>
          </cell>
          <cell r="I281">
            <v>1995840</v>
          </cell>
          <cell r="J281">
            <v>81</v>
          </cell>
          <cell r="K281" t="str">
            <v>lítdiezel</v>
          </cell>
          <cell r="L281">
            <v>0</v>
          </cell>
          <cell r="M281" t="str">
            <v>T.ph2.1/2 + 6 thợ máy (1x3/4 + 5x2/4) + 1thợ điện 2/4</v>
          </cell>
          <cell r="N281">
            <v>1449919.0588235294</v>
          </cell>
          <cell r="O281">
            <v>692673.88235294132</v>
          </cell>
          <cell r="P281">
            <v>821816.47058823542</v>
          </cell>
          <cell r="Q281">
            <v>638035.38</v>
          </cell>
          <cell r="R281">
            <v>31901.769</v>
          </cell>
          <cell r="S281">
            <v>669937.14899999998</v>
          </cell>
          <cell r="T281">
            <v>792024.23076923087</v>
          </cell>
          <cell r="U281">
            <v>4426370.7915339377</v>
          </cell>
          <cell r="V281">
            <v>0</v>
          </cell>
        </row>
        <row r="282">
          <cell r="C282" t="str">
            <v>Cần cẩu nổi, tự hành - sức nâng:</v>
          </cell>
          <cell r="L282">
            <v>0</v>
          </cell>
        </row>
        <row r="283">
          <cell r="A283" t="str">
            <v>CCNTH30T</v>
          </cell>
          <cell r="B283">
            <v>1</v>
          </cell>
          <cell r="C283" t="str">
            <v>Cần cẩu nổi tự hành 30T</v>
          </cell>
          <cell r="D283" t="str">
            <v>ca</v>
          </cell>
          <cell r="E283">
            <v>170</v>
          </cell>
          <cell r="F283">
            <v>13</v>
          </cell>
          <cell r="G283">
            <v>5.77</v>
          </cell>
          <cell r="H283">
            <v>7</v>
          </cell>
          <cell r="I283">
            <v>1995840</v>
          </cell>
          <cell r="J283">
            <v>81</v>
          </cell>
          <cell r="K283" t="str">
            <v>lítdiezel</v>
          </cell>
          <cell r="L283">
            <v>3281976.7942499998</v>
          </cell>
          <cell r="M283" t="str">
            <v>T.ph2.1/2+3thợ máy(2x2/4 + 1x3/4)+1thợ điện2/4+1 thuỷ thủ 2/4</v>
          </cell>
          <cell r="N283">
            <v>1449919.0588235294</v>
          </cell>
          <cell r="O283">
            <v>677411.57647058822</v>
          </cell>
          <cell r="P283">
            <v>821816.47058823542</v>
          </cell>
          <cell r="Q283">
            <v>638035.38</v>
          </cell>
          <cell r="R283">
            <v>31901.769</v>
          </cell>
          <cell r="S283">
            <v>669937.14899999998</v>
          </cell>
          <cell r="T283" t="e">
            <v>#N/A</v>
          </cell>
          <cell r="U283" t="e">
            <v>#N/A</v>
          </cell>
          <cell r="V283">
            <v>3281976.7942499998</v>
          </cell>
          <cell r="W283">
            <v>2991093</v>
          </cell>
        </row>
        <row r="284">
          <cell r="A284" t="str">
            <v>CCNTH30T</v>
          </cell>
          <cell r="B284">
            <v>101</v>
          </cell>
          <cell r="C284" t="str">
            <v>Cần cẩu nổi tự hành 100T</v>
          </cell>
          <cell r="D284" t="str">
            <v>ca</v>
          </cell>
          <cell r="E284">
            <v>170</v>
          </cell>
          <cell r="F284">
            <v>13</v>
          </cell>
          <cell r="G284">
            <v>5.77</v>
          </cell>
          <cell r="H284">
            <v>7</v>
          </cell>
          <cell r="I284">
            <v>2803812</v>
          </cell>
          <cell r="J284">
            <v>117.6</v>
          </cell>
          <cell r="K284" t="str">
            <v>lítdiezel</v>
          </cell>
          <cell r="L284">
            <v>0</v>
          </cell>
          <cell r="M284" t="str">
            <v>T.ph2.1/2+4thợ máy(3x2/4 + 1x4/4)+1thợ điện3/4+1 thuỷ thủ 2/4</v>
          </cell>
          <cell r="N284">
            <v>2036886.9529411765</v>
          </cell>
          <cell r="O284">
            <v>951646.77882352925</v>
          </cell>
          <cell r="P284">
            <v>1154510.823529412</v>
          </cell>
          <cell r="Q284">
            <v>926332.84799999988</v>
          </cell>
          <cell r="R284">
            <v>46316.642399999997</v>
          </cell>
          <cell r="S284">
            <v>972649.49039999989</v>
          </cell>
          <cell r="T284" t="e">
            <v>#N/A</v>
          </cell>
          <cell r="U284" t="e">
            <v>#N/A</v>
          </cell>
          <cell r="V284">
            <v>0</v>
          </cell>
        </row>
        <row r="285">
          <cell r="C285" t="str">
            <v>Cẩu lao dầm - mã hiệu, sức nâng:</v>
          </cell>
          <cell r="L285">
            <v>0</v>
          </cell>
          <cell r="V285">
            <v>0</v>
          </cell>
        </row>
        <row r="286">
          <cell r="A286" t="str">
            <v>CLD K33-60</v>
          </cell>
          <cell r="B286">
            <v>101</v>
          </cell>
          <cell r="C286" t="str">
            <v>Cẩu lao dầm K33-60</v>
          </cell>
          <cell r="D286" t="str">
            <v>ca</v>
          </cell>
          <cell r="E286">
            <v>170</v>
          </cell>
          <cell r="F286">
            <v>14</v>
          </cell>
          <cell r="G286">
            <v>3.52</v>
          </cell>
          <cell r="H286">
            <v>6</v>
          </cell>
          <cell r="I286">
            <v>1743360</v>
          </cell>
          <cell r="J286">
            <v>232.56</v>
          </cell>
          <cell r="K286" t="str">
            <v>Kwh</v>
          </cell>
          <cell r="L286">
            <v>3723929.3437499995</v>
          </cell>
          <cell r="M286" t="str">
            <v>1x3/7+4x4/7+1x6/7</v>
          </cell>
          <cell r="N286">
            <v>1363922.823529412</v>
          </cell>
          <cell r="O286">
            <v>360978.07058823534</v>
          </cell>
          <cell r="P286">
            <v>615303.52941176458</v>
          </cell>
          <cell r="Q286">
            <v>208141.2</v>
          </cell>
          <cell r="R286">
            <v>14569.884000000002</v>
          </cell>
          <cell r="S286">
            <v>222711.084</v>
          </cell>
          <cell r="T286">
            <v>569616.92307692301</v>
          </cell>
          <cell r="U286">
            <v>3132532.4306063345</v>
          </cell>
          <cell r="V286">
            <v>3723929.3437499995</v>
          </cell>
          <cell r="W286">
            <v>3393875</v>
          </cell>
        </row>
        <row r="287">
          <cell r="C287" t="str">
            <v>Cổng trục - sức nâng:</v>
          </cell>
          <cell r="L287">
            <v>0</v>
          </cell>
        </row>
        <row r="288">
          <cell r="A288" t="str">
            <v>CTSN10T</v>
          </cell>
          <cell r="B288">
            <v>102</v>
          </cell>
          <cell r="C288" t="str">
            <v>Cổng trục SN 10T</v>
          </cell>
          <cell r="D288" t="str">
            <v>ca</v>
          </cell>
          <cell r="E288">
            <v>170</v>
          </cell>
          <cell r="F288">
            <v>14</v>
          </cell>
          <cell r="G288">
            <v>2.8</v>
          </cell>
          <cell r="H288">
            <v>5</v>
          </cell>
          <cell r="I288">
            <v>498680</v>
          </cell>
          <cell r="J288">
            <v>81</v>
          </cell>
          <cell r="K288" t="str">
            <v>Kwh</v>
          </cell>
          <cell r="L288">
            <v>838339.59824999992</v>
          </cell>
          <cell r="M288" t="str">
            <v>1x3/7+1x5/7</v>
          </cell>
          <cell r="N288">
            <v>390143.76470588235</v>
          </cell>
          <cell r="O288">
            <v>82135.529411764699</v>
          </cell>
          <cell r="P288">
            <v>146670.58823529413</v>
          </cell>
          <cell r="Q288">
            <v>72495</v>
          </cell>
          <cell r="R288">
            <v>5074.6500000000005</v>
          </cell>
          <cell r="S288">
            <v>77569.649999999994</v>
          </cell>
          <cell r="T288">
            <v>151096.15384615384</v>
          </cell>
          <cell r="U288">
            <v>847615.6861990951</v>
          </cell>
          <cell r="V288">
            <v>838339.59824999992</v>
          </cell>
          <cell r="W288">
            <v>764037</v>
          </cell>
        </row>
        <row r="289">
          <cell r="A289" t="str">
            <v>CTSN25T</v>
          </cell>
          <cell r="B289">
            <v>103</v>
          </cell>
          <cell r="C289" t="str">
            <v>Cổng trục SN 25T</v>
          </cell>
          <cell r="D289" t="str">
            <v>ca</v>
          </cell>
          <cell r="E289">
            <v>170</v>
          </cell>
          <cell r="F289">
            <v>14</v>
          </cell>
          <cell r="G289">
            <v>2.8</v>
          </cell>
          <cell r="H289">
            <v>5</v>
          </cell>
          <cell r="I289">
            <v>657020</v>
          </cell>
          <cell r="J289">
            <v>86.4</v>
          </cell>
          <cell r="K289" t="str">
            <v>Kwh</v>
          </cell>
          <cell r="L289">
            <v>1049314.8785520361</v>
          </cell>
          <cell r="M289" t="str">
            <v>1x3/7+1x5/7</v>
          </cell>
          <cell r="N289">
            <v>514021.52941176476</v>
          </cell>
          <cell r="O289">
            <v>108215.05882352938</v>
          </cell>
          <cell r="P289">
            <v>193241.17647058822</v>
          </cell>
          <cell r="Q289">
            <v>77328</v>
          </cell>
          <cell r="R289">
            <v>5412.9600000000009</v>
          </cell>
          <cell r="S289">
            <v>82740.960000000006</v>
          </cell>
          <cell r="T289">
            <v>151096.15384615384</v>
          </cell>
          <cell r="U289">
            <v>1049314.8785520361</v>
          </cell>
          <cell r="V289">
            <v>0</v>
          </cell>
        </row>
        <row r="290">
          <cell r="A290" t="str">
            <v>CTSN30T</v>
          </cell>
          <cell r="B290">
            <v>104</v>
          </cell>
          <cell r="C290" t="str">
            <v>Cổng trục SN 30T</v>
          </cell>
          <cell r="D290" t="str">
            <v>ca</v>
          </cell>
          <cell r="E290">
            <v>170</v>
          </cell>
          <cell r="F290">
            <v>14</v>
          </cell>
          <cell r="G290">
            <v>2.8</v>
          </cell>
          <cell r="H290">
            <v>5</v>
          </cell>
          <cell r="I290">
            <v>772965</v>
          </cell>
          <cell r="J290">
            <v>90</v>
          </cell>
          <cell r="K290" t="str">
            <v>Kwh</v>
          </cell>
          <cell r="L290">
            <v>1120232.9985</v>
          </cell>
          <cell r="M290" t="str">
            <v>1x3/7+1x6/7</v>
          </cell>
          <cell r="N290">
            <v>604731.4411764706</v>
          </cell>
          <cell r="O290">
            <v>127311.88235294116</v>
          </cell>
          <cell r="P290">
            <v>227342.64705882352</v>
          </cell>
          <cell r="Q290">
            <v>80550</v>
          </cell>
          <cell r="R290">
            <v>5638.5000000000009</v>
          </cell>
          <cell r="S290">
            <v>86188.5</v>
          </cell>
          <cell r="T290">
            <v>163090.38461538462</v>
          </cell>
          <cell r="U290">
            <v>1208664.8552036199</v>
          </cell>
          <cell r="V290">
            <v>1120232.9985</v>
          </cell>
          <cell r="W290">
            <v>1020946</v>
          </cell>
        </row>
        <row r="291">
          <cell r="A291" t="str">
            <v>CTSN60T</v>
          </cell>
          <cell r="B291">
            <v>105</v>
          </cell>
          <cell r="C291" t="str">
            <v>Cổng trục SN 60T</v>
          </cell>
          <cell r="D291" t="str">
            <v>ca</v>
          </cell>
          <cell r="E291">
            <v>170</v>
          </cell>
          <cell r="F291">
            <v>14</v>
          </cell>
          <cell r="G291">
            <v>2.5</v>
          </cell>
          <cell r="H291">
            <v>5</v>
          </cell>
          <cell r="I291">
            <v>1023194</v>
          </cell>
          <cell r="J291">
            <v>144</v>
          </cell>
          <cell r="K291" t="str">
            <v>Kwh</v>
          </cell>
          <cell r="L291">
            <v>0</v>
          </cell>
          <cell r="M291" t="str">
            <v>1x3/7+1x7/7</v>
          </cell>
          <cell r="N291">
            <v>800498.8352941178</v>
          </cell>
          <cell r="O291">
            <v>150469.70588235295</v>
          </cell>
          <cell r="P291">
            <v>300939.4117647059</v>
          </cell>
          <cell r="Q291">
            <v>128880</v>
          </cell>
          <cell r="R291">
            <v>9021.6</v>
          </cell>
          <cell r="S291">
            <v>137901.6</v>
          </cell>
          <cell r="T291">
            <v>177483.46153846156</v>
          </cell>
          <cell r="U291">
            <v>1567293.0144796381</v>
          </cell>
          <cell r="V291">
            <v>0</v>
          </cell>
        </row>
        <row r="292">
          <cell r="C292" t="str">
            <v>Cầu trục - sức nâng:</v>
          </cell>
          <cell r="L292">
            <v>0</v>
          </cell>
        </row>
        <row r="293">
          <cell r="A293" t="str">
            <v>CT30T</v>
          </cell>
          <cell r="B293">
            <v>106</v>
          </cell>
          <cell r="C293" t="str">
            <v>Cầu trục - sức nâng 30T</v>
          </cell>
          <cell r="D293" t="str">
            <v>ca</v>
          </cell>
          <cell r="E293">
            <v>280</v>
          </cell>
          <cell r="F293">
            <v>10</v>
          </cell>
          <cell r="G293">
            <v>2.2999999999999998</v>
          </cell>
          <cell r="H293">
            <v>5</v>
          </cell>
          <cell r="I293">
            <v>349600</v>
          </cell>
          <cell r="J293">
            <v>48</v>
          </cell>
          <cell r="K293" t="str">
            <v>Kwh</v>
          </cell>
          <cell r="L293">
            <v>0</v>
          </cell>
          <cell r="M293" t="str">
            <v>1x3/7+1x6/7</v>
          </cell>
          <cell r="N293">
            <v>118614.28571428571</v>
          </cell>
          <cell r="O293">
            <v>28717.142857142859</v>
          </cell>
          <cell r="P293">
            <v>62428.571428571428</v>
          </cell>
          <cell r="Q293">
            <v>42960</v>
          </cell>
          <cell r="R293">
            <v>3007.2000000000003</v>
          </cell>
          <cell r="S293">
            <v>45967.199999999997</v>
          </cell>
          <cell r="T293">
            <v>163090.38461538462</v>
          </cell>
          <cell r="U293">
            <v>418817.58461538464</v>
          </cell>
          <cell r="V293">
            <v>0</v>
          </cell>
        </row>
        <row r="294">
          <cell r="A294" t="str">
            <v>CT40T</v>
          </cell>
          <cell r="B294">
            <v>107</v>
          </cell>
          <cell r="C294" t="str">
            <v>Cầu trục - sức nâng 40T</v>
          </cell>
          <cell r="D294" t="str">
            <v>ca</v>
          </cell>
          <cell r="E294">
            <v>280</v>
          </cell>
          <cell r="F294">
            <v>10</v>
          </cell>
          <cell r="G294">
            <v>2.2999999999999998</v>
          </cell>
          <cell r="H294">
            <v>5</v>
          </cell>
          <cell r="I294">
            <v>393300</v>
          </cell>
          <cell r="J294">
            <v>60</v>
          </cell>
          <cell r="K294" t="str">
            <v>Kwh</v>
          </cell>
          <cell r="L294">
            <v>0</v>
          </cell>
          <cell r="M294" t="str">
            <v>1x3/7+1x6/7</v>
          </cell>
          <cell r="N294">
            <v>133441.07142857142</v>
          </cell>
          <cell r="O294">
            <v>32306.785714285714</v>
          </cell>
          <cell r="P294">
            <v>70232.142857142855</v>
          </cell>
          <cell r="Q294">
            <v>53700</v>
          </cell>
          <cell r="R294">
            <v>3759.0000000000005</v>
          </cell>
          <cell r="S294">
            <v>57459</v>
          </cell>
          <cell r="T294">
            <v>163090.38461538462</v>
          </cell>
          <cell r="U294">
            <v>456529.38461538462</v>
          </cell>
          <cell r="V294">
            <v>0</v>
          </cell>
        </row>
        <row r="295">
          <cell r="A295" t="str">
            <v>CT50T</v>
          </cell>
          <cell r="B295">
            <v>108</v>
          </cell>
          <cell r="C295" t="str">
            <v>Cầu trục - sức nâng 50T</v>
          </cell>
          <cell r="D295" t="str">
            <v>ca</v>
          </cell>
          <cell r="E295">
            <v>280</v>
          </cell>
          <cell r="F295">
            <v>10</v>
          </cell>
          <cell r="G295">
            <v>2.2999999999999998</v>
          </cell>
          <cell r="H295">
            <v>5</v>
          </cell>
          <cell r="I295">
            <v>445740</v>
          </cell>
          <cell r="J295">
            <v>72</v>
          </cell>
          <cell r="K295" t="str">
            <v>Kwh</v>
          </cell>
          <cell r="L295">
            <v>0</v>
          </cell>
          <cell r="M295" t="str">
            <v>1x3/7+1x6/7</v>
          </cell>
          <cell r="N295">
            <v>151233.21428571429</v>
          </cell>
          <cell r="O295">
            <v>36614.357142857145</v>
          </cell>
          <cell r="P295">
            <v>79596.428571428565</v>
          </cell>
          <cell r="Q295">
            <v>64440</v>
          </cell>
          <cell r="R295">
            <v>4510.8</v>
          </cell>
          <cell r="S295">
            <v>68950.8</v>
          </cell>
          <cell r="T295">
            <v>163090.38461538462</v>
          </cell>
          <cell r="U295">
            <v>499485.18461538461</v>
          </cell>
          <cell r="V295">
            <v>0</v>
          </cell>
        </row>
        <row r="296">
          <cell r="A296" t="str">
            <v>CT60T</v>
          </cell>
          <cell r="B296">
            <v>109</v>
          </cell>
          <cell r="C296" t="str">
            <v>Cầu trục - sức nâng 60T</v>
          </cell>
          <cell r="D296" t="str">
            <v>ca</v>
          </cell>
          <cell r="E296">
            <v>280</v>
          </cell>
          <cell r="F296">
            <v>10</v>
          </cell>
          <cell r="G296">
            <v>2.2999999999999998</v>
          </cell>
          <cell r="H296">
            <v>5</v>
          </cell>
          <cell r="I296">
            <v>534905</v>
          </cell>
          <cell r="J296">
            <v>84</v>
          </cell>
          <cell r="K296" t="str">
            <v>Kwh</v>
          </cell>
          <cell r="L296">
            <v>0</v>
          </cell>
          <cell r="M296" t="str">
            <v>1x3/7+1x7/7</v>
          </cell>
          <cell r="N296">
            <v>181485.62500000003</v>
          </cell>
          <cell r="O296">
            <v>43938.625</v>
          </cell>
          <cell r="P296">
            <v>95518.75</v>
          </cell>
          <cell r="Q296">
            <v>75180</v>
          </cell>
          <cell r="R296">
            <v>5262.6</v>
          </cell>
          <cell r="S296">
            <v>80442.600000000006</v>
          </cell>
          <cell r="T296">
            <v>177483.46153846156</v>
          </cell>
          <cell r="U296">
            <v>578869.0615384616</v>
          </cell>
          <cell r="V296">
            <v>0</v>
          </cell>
        </row>
        <row r="297">
          <cell r="A297" t="str">
            <v>CT90T</v>
          </cell>
          <cell r="B297">
            <v>110</v>
          </cell>
          <cell r="C297" t="str">
            <v>Cầu trục - sức nâng 90T</v>
          </cell>
          <cell r="D297" t="str">
            <v>ca</v>
          </cell>
          <cell r="E297">
            <v>280</v>
          </cell>
          <cell r="F297">
            <v>10</v>
          </cell>
          <cell r="G297">
            <v>2.2999999999999998</v>
          </cell>
          <cell r="H297">
            <v>5</v>
          </cell>
          <cell r="I297">
            <v>664830</v>
          </cell>
          <cell r="J297">
            <v>108</v>
          </cell>
          <cell r="K297" t="str">
            <v>Kwh</v>
          </cell>
          <cell r="L297">
            <v>0</v>
          </cell>
          <cell r="M297" t="str">
            <v>1x3/7+1x7/7</v>
          </cell>
          <cell r="N297">
            <v>225567.32142857145</v>
          </cell>
          <cell r="O297">
            <v>54611.035714285717</v>
          </cell>
          <cell r="P297">
            <v>118719.64285714286</v>
          </cell>
          <cell r="Q297">
            <v>96660</v>
          </cell>
          <cell r="R297">
            <v>6766.2000000000007</v>
          </cell>
          <cell r="S297">
            <v>103426.2</v>
          </cell>
          <cell r="T297">
            <v>177483.46153846156</v>
          </cell>
          <cell r="U297">
            <v>679807.66153846157</v>
          </cell>
          <cell r="V297">
            <v>0</v>
          </cell>
        </row>
        <row r="298">
          <cell r="A298" t="str">
            <v>CT110T</v>
          </cell>
          <cell r="B298">
            <v>111</v>
          </cell>
          <cell r="C298" t="str">
            <v>Cầu trục - sức nâng 110T</v>
          </cell>
          <cell r="D298" t="str">
            <v>ca</v>
          </cell>
          <cell r="E298">
            <v>280</v>
          </cell>
          <cell r="F298">
            <v>10</v>
          </cell>
          <cell r="G298">
            <v>2.1</v>
          </cell>
          <cell r="H298">
            <v>5</v>
          </cell>
          <cell r="I298">
            <v>917460</v>
          </cell>
          <cell r="J298">
            <v>132</v>
          </cell>
          <cell r="K298" t="str">
            <v>Kwh</v>
          </cell>
          <cell r="L298">
            <v>0</v>
          </cell>
          <cell r="M298" t="str">
            <v>1x3/7+1x7/7</v>
          </cell>
          <cell r="N298">
            <v>311281.07142857148</v>
          </cell>
          <cell r="O298">
            <v>68809.5</v>
          </cell>
          <cell r="P298">
            <v>163832.14285714287</v>
          </cell>
          <cell r="Q298">
            <v>118140</v>
          </cell>
          <cell r="R298">
            <v>8269.8000000000011</v>
          </cell>
          <cell r="S298">
            <v>126409.8</v>
          </cell>
          <cell r="T298">
            <v>177483.46153846156</v>
          </cell>
          <cell r="U298">
            <v>847815.97582417587</v>
          </cell>
          <cell r="V298">
            <v>0</v>
          </cell>
        </row>
        <row r="299">
          <cell r="A299" t="str">
            <v>CT125T</v>
          </cell>
          <cell r="B299">
            <v>112</v>
          </cell>
          <cell r="C299" t="str">
            <v>Cầu trục - sức nâng 125T</v>
          </cell>
          <cell r="D299" t="str">
            <v>ca</v>
          </cell>
          <cell r="E299">
            <v>280</v>
          </cell>
          <cell r="F299">
            <v>10</v>
          </cell>
          <cell r="G299">
            <v>2.1</v>
          </cell>
          <cell r="H299">
            <v>5</v>
          </cell>
          <cell r="I299">
            <v>1055070</v>
          </cell>
          <cell r="J299">
            <v>144</v>
          </cell>
          <cell r="K299" t="str">
            <v>Kwh</v>
          </cell>
          <cell r="L299">
            <v>0</v>
          </cell>
          <cell r="M299" t="str">
            <v>1x3/7+1x7/7</v>
          </cell>
          <cell r="N299">
            <v>357970.17857142864</v>
          </cell>
          <cell r="O299">
            <v>79130.25</v>
          </cell>
          <cell r="P299">
            <v>188405.35714285713</v>
          </cell>
          <cell r="Q299">
            <v>128880</v>
          </cell>
          <cell r="R299">
            <v>9021.6</v>
          </cell>
          <cell r="S299">
            <v>137901.6</v>
          </cell>
          <cell r="T299">
            <v>177483.46153846156</v>
          </cell>
          <cell r="U299">
            <v>940890.84725274728</v>
          </cell>
          <cell r="V299">
            <v>0</v>
          </cell>
        </row>
        <row r="300">
          <cell r="A300" t="str">
            <v>CT180T</v>
          </cell>
          <cell r="B300">
            <v>113</v>
          </cell>
          <cell r="C300" t="str">
            <v>Cầu trục - sức nâng 180T</v>
          </cell>
          <cell r="D300" t="str">
            <v>ca</v>
          </cell>
          <cell r="E300">
            <v>280</v>
          </cell>
          <cell r="F300">
            <v>10</v>
          </cell>
          <cell r="G300">
            <v>2.1</v>
          </cell>
          <cell r="H300">
            <v>5</v>
          </cell>
          <cell r="I300">
            <v>1371690</v>
          </cell>
          <cell r="J300">
            <v>168</v>
          </cell>
          <cell r="K300" t="str">
            <v>Kwh</v>
          </cell>
          <cell r="L300">
            <v>0</v>
          </cell>
          <cell r="M300" t="str">
            <v>1x3/7+1x7/7</v>
          </cell>
          <cell r="N300">
            <v>465394.82142857142</v>
          </cell>
          <cell r="O300">
            <v>102876.75</v>
          </cell>
          <cell r="P300">
            <v>244944.64285714287</v>
          </cell>
          <cell r="Q300">
            <v>150360</v>
          </cell>
          <cell r="R300">
            <v>10525.2</v>
          </cell>
          <cell r="S300">
            <v>160885.20000000001</v>
          </cell>
          <cell r="T300">
            <v>177483.46153846156</v>
          </cell>
          <cell r="U300">
            <v>1151584.8758241758</v>
          </cell>
          <cell r="V300">
            <v>0</v>
          </cell>
        </row>
        <row r="301">
          <cell r="A301" t="str">
            <v>CT250T</v>
          </cell>
          <cell r="B301">
            <v>114</v>
          </cell>
          <cell r="C301" t="str">
            <v>Cầu trục - sức nâng 250T</v>
          </cell>
          <cell r="D301" t="str">
            <v>ca</v>
          </cell>
          <cell r="E301">
            <v>280</v>
          </cell>
          <cell r="F301">
            <v>10</v>
          </cell>
          <cell r="G301">
            <v>2</v>
          </cell>
          <cell r="H301">
            <v>5</v>
          </cell>
          <cell r="I301">
            <v>1770971</v>
          </cell>
          <cell r="J301">
            <v>204</v>
          </cell>
          <cell r="K301" t="str">
            <v>Kwh</v>
          </cell>
          <cell r="L301">
            <v>0</v>
          </cell>
          <cell r="M301" t="str">
            <v>1x3/7+1x7/7</v>
          </cell>
          <cell r="N301">
            <v>600865.16071428568</v>
          </cell>
          <cell r="O301">
            <v>126497.92857142857</v>
          </cell>
          <cell r="P301">
            <v>316244.82142857142</v>
          </cell>
          <cell r="Q301">
            <v>182580</v>
          </cell>
          <cell r="R301">
            <v>12780.6</v>
          </cell>
          <cell r="S301">
            <v>195360.6</v>
          </cell>
          <cell r="T301">
            <v>177483.46153846156</v>
          </cell>
          <cell r="U301">
            <v>1416451.9722527473</v>
          </cell>
          <cell r="V301">
            <v>0</v>
          </cell>
        </row>
        <row r="302">
          <cell r="C302" t="str">
            <v>Máy vận thăng - sức nâng:</v>
          </cell>
          <cell r="L302">
            <v>0</v>
          </cell>
        </row>
        <row r="303">
          <cell r="A303" t="str">
            <v>MVT0,3T</v>
          </cell>
          <cell r="B303">
            <v>106</v>
          </cell>
          <cell r="C303" t="str">
            <v>Máy vận thăng 0,3T - H nâng 30m</v>
          </cell>
          <cell r="D303" t="str">
            <v>ca</v>
          </cell>
          <cell r="E303">
            <v>280</v>
          </cell>
          <cell r="F303">
            <v>18</v>
          </cell>
          <cell r="G303">
            <v>4.32</v>
          </cell>
          <cell r="H303">
            <v>5</v>
          </cell>
          <cell r="I303">
            <v>44064</v>
          </cell>
          <cell r="J303">
            <v>8.4</v>
          </cell>
          <cell r="K303" t="str">
            <v>Kwh</v>
          </cell>
          <cell r="L303">
            <v>0</v>
          </cell>
          <cell r="M303" t="str">
            <v>1x3/7</v>
          </cell>
          <cell r="N303">
            <v>26910.514285714289</v>
          </cell>
          <cell r="O303">
            <v>6798.4457142857145</v>
          </cell>
          <cell r="P303">
            <v>7868.5714285714303</v>
          </cell>
          <cell r="Q303">
            <v>7518</v>
          </cell>
          <cell r="R303">
            <v>526.2600000000001</v>
          </cell>
          <cell r="S303">
            <v>8044.26</v>
          </cell>
          <cell r="T303">
            <v>65952.692307692312</v>
          </cell>
          <cell r="U303">
            <v>115574.48373626375</v>
          </cell>
          <cell r="V303">
            <v>0</v>
          </cell>
        </row>
        <row r="304">
          <cell r="A304" t="str">
            <v>MVT0,5T</v>
          </cell>
          <cell r="B304">
            <v>107</v>
          </cell>
          <cell r="C304" t="str">
            <v>Máy vận thăng 0,5T - H nâng 50m</v>
          </cell>
          <cell r="D304" t="str">
            <v>ca</v>
          </cell>
          <cell r="E304">
            <v>280</v>
          </cell>
          <cell r="F304">
            <v>18</v>
          </cell>
          <cell r="G304">
            <v>4.32</v>
          </cell>
          <cell r="H304">
            <v>5</v>
          </cell>
          <cell r="I304">
            <v>79920</v>
          </cell>
          <cell r="J304">
            <v>15.75</v>
          </cell>
          <cell r="K304" t="str">
            <v>Kwh</v>
          </cell>
          <cell r="L304">
            <v>0</v>
          </cell>
          <cell r="M304" t="str">
            <v>1x3/7</v>
          </cell>
          <cell r="N304">
            <v>48808.285714285717</v>
          </cell>
          <cell r="O304">
            <v>12330.514285714287</v>
          </cell>
          <cell r="P304">
            <v>14271.428571428571</v>
          </cell>
          <cell r="Q304">
            <v>14096.25</v>
          </cell>
          <cell r="R304">
            <v>986.73750000000007</v>
          </cell>
          <cell r="S304">
            <v>15082.987499999999</v>
          </cell>
          <cell r="T304">
            <v>65952.692307692312</v>
          </cell>
          <cell r="U304">
            <v>156445.90837912087</v>
          </cell>
          <cell r="V304">
            <v>0</v>
          </cell>
        </row>
        <row r="305">
          <cell r="A305" t="str">
            <v>MVT0,8T</v>
          </cell>
          <cell r="B305">
            <v>108</v>
          </cell>
          <cell r="C305" t="str">
            <v>Máy vận thăng 0,8T - H nâng 80m</v>
          </cell>
          <cell r="D305" t="str">
            <v>ca</v>
          </cell>
          <cell r="E305">
            <v>280</v>
          </cell>
          <cell r="F305">
            <v>18</v>
          </cell>
          <cell r="G305">
            <v>4.32</v>
          </cell>
          <cell r="H305">
            <v>5</v>
          </cell>
          <cell r="I305">
            <v>116883</v>
          </cell>
          <cell r="J305">
            <v>21</v>
          </cell>
          <cell r="K305" t="str">
            <v>Kwh</v>
          </cell>
          <cell r="L305">
            <v>123800.523</v>
          </cell>
          <cell r="M305" t="str">
            <v>1x3/7</v>
          </cell>
          <cell r="N305">
            <v>71382.117857142861</v>
          </cell>
          <cell r="O305">
            <v>18033.377142857145</v>
          </cell>
          <cell r="P305">
            <v>20871.96428571429</v>
          </cell>
          <cell r="Q305">
            <v>18795</v>
          </cell>
          <cell r="R305">
            <v>1315.65</v>
          </cell>
          <cell r="S305">
            <v>20110.650000000001</v>
          </cell>
          <cell r="T305">
            <v>65952.692307692312</v>
          </cell>
          <cell r="U305">
            <v>196350.80159340662</v>
          </cell>
          <cell r="V305">
            <v>123800.523</v>
          </cell>
          <cell r="W305">
            <v>112828</v>
          </cell>
        </row>
        <row r="306">
          <cell r="A306" t="str">
            <v>MVT2T</v>
          </cell>
          <cell r="B306">
            <v>109</v>
          </cell>
          <cell r="C306" t="str">
            <v>Máy vận thăng 2T - H nâng 100m</v>
          </cell>
          <cell r="D306" t="str">
            <v>ca</v>
          </cell>
          <cell r="E306">
            <v>280</v>
          </cell>
          <cell r="F306">
            <v>17</v>
          </cell>
          <cell r="G306">
            <v>4.08</v>
          </cell>
          <cell r="H306">
            <v>5</v>
          </cell>
          <cell r="I306">
            <v>156492</v>
          </cell>
          <cell r="J306">
            <v>31.5</v>
          </cell>
          <cell r="K306" t="str">
            <v>Kwh</v>
          </cell>
          <cell r="L306">
            <v>0</v>
          </cell>
          <cell r="M306" t="str">
            <v>1x3/7</v>
          </cell>
          <cell r="N306">
            <v>90262.35</v>
          </cell>
          <cell r="O306">
            <v>22803.120000000003</v>
          </cell>
          <cell r="P306">
            <v>27945</v>
          </cell>
          <cell r="Q306">
            <v>28192.5</v>
          </cell>
          <cell r="R306">
            <v>1973.4750000000001</v>
          </cell>
          <cell r="S306">
            <v>30165.974999999999</v>
          </cell>
          <cell r="T306">
            <v>65952.692307692312</v>
          </cell>
          <cell r="U306">
            <v>237129.13730769232</v>
          </cell>
          <cell r="V306">
            <v>0</v>
          </cell>
        </row>
        <row r="307">
          <cell r="A307" t="str">
            <v>MVT3T</v>
          </cell>
          <cell r="B307">
            <v>110</v>
          </cell>
          <cell r="C307" t="str">
            <v>Máy vận thăng 3T - H nâng 100m</v>
          </cell>
          <cell r="D307" t="str">
            <v>ca</v>
          </cell>
          <cell r="E307">
            <v>280</v>
          </cell>
          <cell r="F307">
            <v>17</v>
          </cell>
          <cell r="G307">
            <v>4.08</v>
          </cell>
          <cell r="H307">
            <v>5</v>
          </cell>
          <cell r="I307">
            <v>180000</v>
          </cell>
          <cell r="J307">
            <v>39.4</v>
          </cell>
          <cell r="K307" t="str">
            <v>Kwh</v>
          </cell>
          <cell r="L307">
            <v>249610.11074999999</v>
          </cell>
          <cell r="M307" t="str">
            <v>1x3/7</v>
          </cell>
          <cell r="N307">
            <v>103821.42857142858</v>
          </cell>
          <cell r="O307">
            <v>26228.571428571431</v>
          </cell>
          <cell r="P307">
            <v>32142.857142857141</v>
          </cell>
          <cell r="Q307">
            <v>35263</v>
          </cell>
          <cell r="R307">
            <v>2468.4100000000003</v>
          </cell>
          <cell r="S307">
            <v>37731.410000000003</v>
          </cell>
          <cell r="T307">
            <v>65952.692307692312</v>
          </cell>
          <cell r="U307">
            <v>265876.95945054945</v>
          </cell>
          <cell r="V307">
            <v>249610.11074999999</v>
          </cell>
          <cell r="W307">
            <v>227487</v>
          </cell>
        </row>
        <row r="308">
          <cell r="A308" t="str">
            <v>MVTLg3T</v>
          </cell>
          <cell r="B308">
            <v>111</v>
          </cell>
          <cell r="C308" t="str">
            <v>Máy vận thăng lồng 3T - H nâng 100m</v>
          </cell>
          <cell r="D308" t="str">
            <v>ca</v>
          </cell>
          <cell r="E308">
            <v>280</v>
          </cell>
          <cell r="F308">
            <v>17</v>
          </cell>
          <cell r="G308">
            <v>4.08</v>
          </cell>
          <cell r="H308">
            <v>5</v>
          </cell>
          <cell r="I308">
            <v>367800</v>
          </cell>
          <cell r="J308">
            <v>47.3</v>
          </cell>
          <cell r="K308" t="str">
            <v>Kwh</v>
          </cell>
          <cell r="L308">
            <v>249612.30524999998</v>
          </cell>
          <cell r="M308" t="str">
            <v>1x3/7</v>
          </cell>
          <cell r="N308">
            <v>212141.78571428574</v>
          </cell>
          <cell r="O308">
            <v>53593.71428571429</v>
          </cell>
          <cell r="P308">
            <v>65678.571428571435</v>
          </cell>
          <cell r="Q308">
            <v>42333.5</v>
          </cell>
          <cell r="R308">
            <v>2963.3450000000003</v>
          </cell>
          <cell r="S308">
            <v>45296.845000000001</v>
          </cell>
          <cell r="T308">
            <v>65952.692307692312</v>
          </cell>
          <cell r="U308">
            <v>442663.60873626376</v>
          </cell>
          <cell r="V308">
            <v>249612.30524999998</v>
          </cell>
          <cell r="W308">
            <v>227489</v>
          </cell>
        </row>
        <row r="309">
          <cell r="C309" t="str">
            <v>Cần trục thiết nhi - sức nâng:</v>
          </cell>
          <cell r="L309">
            <v>0</v>
          </cell>
        </row>
        <row r="310">
          <cell r="A310" t="str">
            <v>CTTN0,5T</v>
          </cell>
          <cell r="B310">
            <v>110</v>
          </cell>
          <cell r="C310" t="str">
            <v>Cần trục thiết nhi 0,5T</v>
          </cell>
          <cell r="E310">
            <v>180</v>
          </cell>
          <cell r="F310">
            <v>20</v>
          </cell>
          <cell r="G310">
            <v>4.8</v>
          </cell>
          <cell r="H310">
            <v>5</v>
          </cell>
          <cell r="I310">
            <v>7245</v>
          </cell>
          <cell r="J310">
            <v>3.6</v>
          </cell>
          <cell r="K310" t="str">
            <v>Kwh</v>
          </cell>
          <cell r="L310">
            <v>0</v>
          </cell>
          <cell r="M310" t="str">
            <v>1x3/7</v>
          </cell>
          <cell r="N310">
            <v>8050.0000000000009</v>
          </cell>
          <cell r="O310">
            <v>1932</v>
          </cell>
          <cell r="P310">
            <v>2012.5</v>
          </cell>
          <cell r="Q310">
            <v>3222</v>
          </cell>
          <cell r="R310">
            <v>225.54000000000002</v>
          </cell>
          <cell r="S310">
            <v>3447.54</v>
          </cell>
          <cell r="T310">
            <v>65952.692307692312</v>
          </cell>
          <cell r="U310">
            <v>81394.73230769232</v>
          </cell>
          <cell r="V310">
            <v>0</v>
          </cell>
        </row>
        <row r="311">
          <cell r="C311" t="str">
            <v>Tời điện - sức kéo:</v>
          </cell>
          <cell r="L311">
            <v>0</v>
          </cell>
        </row>
        <row r="312">
          <cell r="A312" t="str">
            <v>TĐ0,5T</v>
          </cell>
          <cell r="B312">
            <v>111</v>
          </cell>
          <cell r="C312" t="str">
            <v>Tời điện sức kéo 0,5T</v>
          </cell>
          <cell r="D312" t="str">
            <v>ca</v>
          </cell>
          <cell r="E312">
            <v>230</v>
          </cell>
          <cell r="F312">
            <v>17</v>
          </cell>
          <cell r="G312">
            <v>5.0999999999999996</v>
          </cell>
          <cell r="H312">
            <v>4</v>
          </cell>
          <cell r="I312">
            <v>3840</v>
          </cell>
          <cell r="J312">
            <v>3.78</v>
          </cell>
          <cell r="K312" t="str">
            <v>Kwh</v>
          </cell>
          <cell r="L312">
            <v>0</v>
          </cell>
          <cell r="M312" t="str">
            <v>1x3/7</v>
          </cell>
          <cell r="N312">
            <v>2838.2608695652175</v>
          </cell>
          <cell r="O312">
            <v>851.47826086956513</v>
          </cell>
          <cell r="P312">
            <v>667.82608695652175</v>
          </cell>
          <cell r="Q312">
            <v>3383.1</v>
          </cell>
          <cell r="R312">
            <v>236.81700000000001</v>
          </cell>
          <cell r="S312">
            <v>3619.9169999999999</v>
          </cell>
          <cell r="T312">
            <v>65952.692307692312</v>
          </cell>
          <cell r="U312">
            <v>73930.17452508361</v>
          </cell>
          <cell r="V312">
            <v>0</v>
          </cell>
        </row>
        <row r="313">
          <cell r="A313" t="str">
            <v>TĐ1T</v>
          </cell>
          <cell r="B313">
            <v>112</v>
          </cell>
          <cell r="C313" t="str">
            <v>Tời điện sức kéo 1T</v>
          </cell>
          <cell r="D313" t="str">
            <v>ca</v>
          </cell>
          <cell r="E313">
            <v>230</v>
          </cell>
          <cell r="F313">
            <v>17</v>
          </cell>
          <cell r="G313">
            <v>5.0999999999999996</v>
          </cell>
          <cell r="H313">
            <v>4</v>
          </cell>
          <cell r="I313">
            <v>6080</v>
          </cell>
          <cell r="J313">
            <v>4.5</v>
          </cell>
          <cell r="K313" t="str">
            <v>Kwh</v>
          </cell>
          <cell r="L313">
            <v>0</v>
          </cell>
          <cell r="M313" t="str">
            <v>1x3/7</v>
          </cell>
          <cell r="N313">
            <v>4493.913043478261</v>
          </cell>
          <cell r="O313">
            <v>1348.1739130434783</v>
          </cell>
          <cell r="P313">
            <v>1057.3913043478262</v>
          </cell>
          <cell r="Q313">
            <v>4027.5</v>
          </cell>
          <cell r="R313">
            <v>281.92500000000001</v>
          </cell>
          <cell r="S313">
            <v>4309.4250000000002</v>
          </cell>
          <cell r="T313">
            <v>65952.692307692312</v>
          </cell>
          <cell r="U313">
            <v>77161.595568561883</v>
          </cell>
          <cell r="V313">
            <v>0</v>
          </cell>
        </row>
        <row r="314">
          <cell r="A314" t="str">
            <v>TĐ1,5T</v>
          </cell>
          <cell r="B314">
            <v>113</v>
          </cell>
          <cell r="C314" t="str">
            <v>Tời điện sức kéo 1,5T</v>
          </cell>
          <cell r="D314" t="str">
            <v>ca</v>
          </cell>
          <cell r="E314">
            <v>230</v>
          </cell>
          <cell r="F314">
            <v>17</v>
          </cell>
          <cell r="G314">
            <v>4.59</v>
          </cell>
          <cell r="H314">
            <v>4</v>
          </cell>
          <cell r="I314">
            <v>13680</v>
          </cell>
          <cell r="J314">
            <v>5.58</v>
          </cell>
          <cell r="K314" t="str">
            <v>Kwh</v>
          </cell>
          <cell r="L314">
            <v>66343.026750000005</v>
          </cell>
          <cell r="M314" t="str">
            <v>1x3/7</v>
          </cell>
          <cell r="N314">
            <v>9605.7391304347821</v>
          </cell>
          <cell r="O314">
            <v>2730.0521739130431</v>
          </cell>
          <cell r="P314">
            <v>2379.1304347826085</v>
          </cell>
          <cell r="Q314">
            <v>4994.1000000000004</v>
          </cell>
          <cell r="R314">
            <v>349.58700000000005</v>
          </cell>
          <cell r="S314">
            <v>5343.6870000000008</v>
          </cell>
          <cell r="T314">
            <v>65952.692307692312</v>
          </cell>
          <cell r="U314">
            <v>86011.301046822744</v>
          </cell>
          <cell r="V314">
            <v>66343.026750000005</v>
          </cell>
          <cell r="W314">
            <v>60463</v>
          </cell>
        </row>
        <row r="315">
          <cell r="A315" t="str">
            <v>TĐ1,5T(kíp)</v>
          </cell>
          <cell r="B315">
            <v>114</v>
          </cell>
          <cell r="C315" t="str">
            <v>Tời điện sức kéo 1,5T</v>
          </cell>
          <cell r="D315" t="str">
            <v>kíp</v>
          </cell>
          <cell r="L315">
            <v>58806.5</v>
          </cell>
          <cell r="U315">
            <v>0</v>
          </cell>
          <cell r="V315">
            <v>58806.5</v>
          </cell>
        </row>
        <row r="316">
          <cell r="A316" t="str">
            <v>TĐ2T</v>
          </cell>
          <cell r="B316">
            <v>115</v>
          </cell>
          <cell r="C316" t="str">
            <v>Tời điện sức kéo 2T</v>
          </cell>
          <cell r="D316" t="str">
            <v>ca</v>
          </cell>
          <cell r="E316">
            <v>230</v>
          </cell>
          <cell r="F316">
            <v>17</v>
          </cell>
          <cell r="G316">
            <v>4.59</v>
          </cell>
          <cell r="H316">
            <v>4</v>
          </cell>
          <cell r="I316">
            <v>19920</v>
          </cell>
          <cell r="J316">
            <v>6.3</v>
          </cell>
          <cell r="K316" t="str">
            <v>Kwh</v>
          </cell>
          <cell r="L316">
            <v>0</v>
          </cell>
          <cell r="M316" t="str">
            <v>1x3/7</v>
          </cell>
          <cell r="N316">
            <v>13987.304347826088</v>
          </cell>
          <cell r="O316">
            <v>3975.3391304347824</v>
          </cell>
          <cell r="P316">
            <v>3464.347826086957</v>
          </cell>
          <cell r="Q316">
            <v>5638.5</v>
          </cell>
          <cell r="R316">
            <v>394.69500000000005</v>
          </cell>
          <cell r="S316">
            <v>6033.1949999999997</v>
          </cell>
          <cell r="T316">
            <v>65952.692307692312</v>
          </cell>
          <cell r="U316">
            <v>93412.878612040135</v>
          </cell>
          <cell r="V316">
            <v>0</v>
          </cell>
        </row>
        <row r="317">
          <cell r="A317" t="str">
            <v>TĐ2,5T</v>
          </cell>
          <cell r="B317">
            <v>116</v>
          </cell>
          <cell r="C317" t="str">
            <v>Tời điện sức kéo 2,5T</v>
          </cell>
          <cell r="D317" t="str">
            <v>ca</v>
          </cell>
          <cell r="E317">
            <v>230</v>
          </cell>
          <cell r="F317">
            <v>17</v>
          </cell>
          <cell r="G317">
            <v>4.59</v>
          </cell>
          <cell r="H317">
            <v>4</v>
          </cell>
          <cell r="I317">
            <v>26600</v>
          </cell>
          <cell r="J317">
            <v>9.18</v>
          </cell>
          <cell r="K317" t="str">
            <v>Kwh</v>
          </cell>
          <cell r="L317">
            <v>0</v>
          </cell>
          <cell r="M317" t="str">
            <v>1x3/7</v>
          </cell>
          <cell r="N317">
            <v>18677.826086956524</v>
          </cell>
          <cell r="O317">
            <v>5308.4347826086951</v>
          </cell>
          <cell r="P317">
            <v>4626.086956521739</v>
          </cell>
          <cell r="Q317">
            <v>8216.1</v>
          </cell>
          <cell r="R317">
            <v>575.12700000000007</v>
          </cell>
          <cell r="S317">
            <v>8791.2270000000008</v>
          </cell>
          <cell r="T317">
            <v>65952.692307692312</v>
          </cell>
          <cell r="U317">
            <v>103356.26713377927</v>
          </cell>
          <cell r="V317">
            <v>0</v>
          </cell>
        </row>
        <row r="318">
          <cell r="A318" t="str">
            <v>TĐ3T</v>
          </cell>
          <cell r="B318">
            <v>117</v>
          </cell>
          <cell r="C318" t="str">
            <v>Tời điện sức kéo 3T</v>
          </cell>
          <cell r="D318" t="str">
            <v>ca</v>
          </cell>
          <cell r="E318">
            <v>230</v>
          </cell>
          <cell r="F318">
            <v>17</v>
          </cell>
          <cell r="G318">
            <v>4.59</v>
          </cell>
          <cell r="H318">
            <v>4</v>
          </cell>
          <cell r="I318">
            <v>32200</v>
          </cell>
          <cell r="J318">
            <v>10.8</v>
          </cell>
          <cell r="K318" t="str">
            <v>Kwh</v>
          </cell>
          <cell r="L318">
            <v>96107.030249999996</v>
          </cell>
          <cell r="M318" t="str">
            <v>1x3/7</v>
          </cell>
          <cell r="N318">
            <v>22610</v>
          </cell>
          <cell r="O318">
            <v>6425.9999999999991</v>
          </cell>
          <cell r="P318">
            <v>5600</v>
          </cell>
          <cell r="Q318">
            <v>9666</v>
          </cell>
          <cell r="R318">
            <v>676.62000000000012</v>
          </cell>
          <cell r="S318">
            <v>10342.620000000001</v>
          </cell>
          <cell r="T318">
            <v>65952.692307692312</v>
          </cell>
          <cell r="U318">
            <v>110931.31230769231</v>
          </cell>
          <cell r="V318">
            <v>96107.030249999996</v>
          </cell>
          <cell r="W318">
            <v>87589</v>
          </cell>
        </row>
        <row r="319">
          <cell r="A319" t="str">
            <v>TĐ3,5T</v>
          </cell>
          <cell r="B319">
            <v>118</v>
          </cell>
          <cell r="C319" t="str">
            <v>Tời điện sức kéo 3,5T</v>
          </cell>
          <cell r="D319" t="str">
            <v>ca</v>
          </cell>
          <cell r="E319">
            <v>230</v>
          </cell>
          <cell r="F319">
            <v>17</v>
          </cell>
          <cell r="G319">
            <v>4.5999999999999996</v>
          </cell>
          <cell r="H319">
            <v>4</v>
          </cell>
          <cell r="I319">
            <v>35400</v>
          </cell>
          <cell r="J319">
            <v>11.3</v>
          </cell>
          <cell r="K319" t="str">
            <v>Kwh</v>
          </cell>
          <cell r="L319">
            <v>100866.90075</v>
          </cell>
          <cell r="M319" t="str">
            <v>1x3/7</v>
          </cell>
          <cell r="N319">
            <v>24856.956521739132</v>
          </cell>
          <cell r="O319">
            <v>7079.9999999999991</v>
          </cell>
          <cell r="P319">
            <v>6156.521739130435</v>
          </cell>
          <cell r="Q319">
            <v>10113.5</v>
          </cell>
          <cell r="R319">
            <v>707.94500000000005</v>
          </cell>
          <cell r="S319">
            <v>10821.445</v>
          </cell>
          <cell r="T319">
            <v>65952.692307692312</v>
          </cell>
          <cell r="U319">
            <v>114867.61556856189</v>
          </cell>
          <cell r="V319">
            <v>100866.90075</v>
          </cell>
          <cell r="W319">
            <v>91927</v>
          </cell>
        </row>
        <row r="320">
          <cell r="A320" t="str">
            <v>TĐ4T</v>
          </cell>
          <cell r="B320">
            <v>118</v>
          </cell>
          <cell r="C320" t="str">
            <v>Tời điện sức kéo 4T</v>
          </cell>
          <cell r="D320" t="str">
            <v>ca</v>
          </cell>
          <cell r="E320">
            <v>230</v>
          </cell>
          <cell r="F320">
            <v>17</v>
          </cell>
          <cell r="G320">
            <v>4.59</v>
          </cell>
          <cell r="H320">
            <v>4</v>
          </cell>
          <cell r="I320">
            <v>37248</v>
          </cell>
          <cell r="J320">
            <v>11.7</v>
          </cell>
          <cell r="K320" t="str">
            <v>Kwh</v>
          </cell>
          <cell r="L320">
            <v>0</v>
          </cell>
          <cell r="M320" t="str">
            <v>1x3/7</v>
          </cell>
          <cell r="N320">
            <v>26154.573913043481</v>
          </cell>
          <cell r="O320">
            <v>7433.4052173913042</v>
          </cell>
          <cell r="P320">
            <v>6477.913043478261</v>
          </cell>
          <cell r="Q320">
            <v>10471.5</v>
          </cell>
          <cell r="R320">
            <v>733.00500000000011</v>
          </cell>
          <cell r="S320">
            <v>11204.505000000001</v>
          </cell>
          <cell r="T320">
            <v>65952.692307692312</v>
          </cell>
          <cell r="U320">
            <v>117223.08948160536</v>
          </cell>
          <cell r="V320">
            <v>0</v>
          </cell>
        </row>
        <row r="321">
          <cell r="A321" t="str">
            <v>TĐ5T</v>
          </cell>
          <cell r="B321">
            <v>119</v>
          </cell>
          <cell r="C321" t="str">
            <v>Tời điện sức kéo 5T</v>
          </cell>
          <cell r="D321" t="str">
            <v>ca</v>
          </cell>
          <cell r="E321">
            <v>230</v>
          </cell>
          <cell r="F321">
            <v>17</v>
          </cell>
          <cell r="G321">
            <v>4.59</v>
          </cell>
          <cell r="H321">
            <v>4</v>
          </cell>
          <cell r="I321">
            <v>43120</v>
          </cell>
          <cell r="J321">
            <v>13.5</v>
          </cell>
          <cell r="K321" t="str">
            <v>Kwh</v>
          </cell>
          <cell r="L321">
            <v>117919.26300000001</v>
          </cell>
          <cell r="M321" t="str">
            <v>1x3/7</v>
          </cell>
          <cell r="N321">
            <v>30277.73913043478</v>
          </cell>
          <cell r="O321">
            <v>8605.2521739130425</v>
          </cell>
          <cell r="P321">
            <v>7499.130434782609</v>
          </cell>
          <cell r="Q321">
            <v>12082.5</v>
          </cell>
          <cell r="R321">
            <v>845.77500000000009</v>
          </cell>
          <cell r="S321">
            <v>12928.275</v>
          </cell>
          <cell r="T321">
            <v>65952.692307692312</v>
          </cell>
          <cell r="U321">
            <v>125263.08904682274</v>
          </cell>
          <cell r="V321">
            <v>117919.26300000001</v>
          </cell>
          <cell r="W321">
            <v>107468</v>
          </cell>
        </row>
        <row r="322">
          <cell r="A322" t="str">
            <v>TĐ5T(kíp)</v>
          </cell>
          <cell r="B322">
            <v>120</v>
          </cell>
          <cell r="C322" t="str">
            <v>Tời điện sức kéo 5T</v>
          </cell>
          <cell r="D322" t="str">
            <v>kíp</v>
          </cell>
          <cell r="L322">
            <v>0</v>
          </cell>
          <cell r="U322">
            <v>0</v>
          </cell>
          <cell r="V322">
            <v>0</v>
          </cell>
        </row>
        <row r="323">
          <cell r="C323" t="str">
            <v>Pa lăng xích - sức nâng</v>
          </cell>
          <cell r="L323">
            <v>0</v>
          </cell>
        </row>
        <row r="324">
          <cell r="A324" t="str">
            <v>PLX3T</v>
          </cell>
          <cell r="B324">
            <v>121</v>
          </cell>
          <cell r="C324" t="str">
            <v>Pa lăng xích - sức nâng 3T</v>
          </cell>
          <cell r="D324" t="str">
            <v>ca</v>
          </cell>
          <cell r="E324">
            <v>230</v>
          </cell>
          <cell r="F324">
            <v>17</v>
          </cell>
          <cell r="G324">
            <v>4.5999999999999996</v>
          </cell>
          <cell r="H324">
            <v>4</v>
          </cell>
          <cell r="I324">
            <v>6600</v>
          </cell>
          <cell r="L324">
            <v>60336.680249999998</v>
          </cell>
          <cell r="M324" t="str">
            <v>1x3/7</v>
          </cell>
          <cell r="N324">
            <v>4878.260869565217</v>
          </cell>
          <cell r="O324">
            <v>1320</v>
          </cell>
          <cell r="P324">
            <v>1147.8260869565217</v>
          </cell>
          <cell r="Q324">
            <v>0</v>
          </cell>
          <cell r="R324">
            <v>0</v>
          </cell>
          <cell r="S324">
            <v>0</v>
          </cell>
          <cell r="T324">
            <v>65952.692307692312</v>
          </cell>
          <cell r="U324">
            <v>73298.779264214056</v>
          </cell>
          <cell r="V324">
            <v>60336.680249999998</v>
          </cell>
          <cell r="W324">
            <v>54989</v>
          </cell>
        </row>
        <row r="325">
          <cell r="A325" t="str">
            <v>PLX5T</v>
          </cell>
          <cell r="B325">
            <v>122</v>
          </cell>
          <cell r="C325" t="str">
            <v>Pa lăng xích - sức nâng 5T</v>
          </cell>
          <cell r="D325" t="str">
            <v>ca</v>
          </cell>
          <cell r="E325">
            <v>230</v>
          </cell>
          <cell r="F325">
            <v>17</v>
          </cell>
          <cell r="G325">
            <v>4.2</v>
          </cell>
          <cell r="H325">
            <v>4</v>
          </cell>
          <cell r="I325">
            <v>8500</v>
          </cell>
          <cell r="L325">
            <v>61585.350749999998</v>
          </cell>
          <cell r="M325" t="str">
            <v>1x3/7</v>
          </cell>
          <cell r="N325">
            <v>6282.608695652174</v>
          </cell>
          <cell r="O325">
            <v>1552.1739130434783</v>
          </cell>
          <cell r="P325">
            <v>1478.2608695652175</v>
          </cell>
          <cell r="Q325">
            <v>0</v>
          </cell>
          <cell r="R325">
            <v>0</v>
          </cell>
          <cell r="S325">
            <v>0</v>
          </cell>
          <cell r="T325">
            <v>65952.692307692312</v>
          </cell>
          <cell r="U325">
            <v>75265.735785953177</v>
          </cell>
          <cell r="V325">
            <v>61585.350749999998</v>
          </cell>
          <cell r="W325">
            <v>56127</v>
          </cell>
        </row>
        <row r="326">
          <cell r="C326" t="str">
            <v>Kích nâng - sức nâng:</v>
          </cell>
          <cell r="L326">
            <v>0</v>
          </cell>
        </row>
        <row r="327">
          <cell r="A327" t="str">
            <v>KN10T</v>
          </cell>
          <cell r="B327">
            <v>123</v>
          </cell>
          <cell r="C327" t="str">
            <v>Kích nâng - sức nâng 10T</v>
          </cell>
          <cell r="D327" t="str">
            <v>ca</v>
          </cell>
          <cell r="E327">
            <v>180</v>
          </cell>
          <cell r="F327">
            <v>14</v>
          </cell>
          <cell r="G327">
            <v>2.2000000000000002</v>
          </cell>
          <cell r="H327">
            <v>5</v>
          </cell>
          <cell r="I327">
            <v>3800</v>
          </cell>
          <cell r="L327">
            <v>79151.324786324796</v>
          </cell>
          <cell r="M327" t="str">
            <v>1x4/7</v>
          </cell>
          <cell r="N327">
            <v>2955.5555555555557</v>
          </cell>
          <cell r="O327">
            <v>464.44444444444451</v>
          </cell>
          <cell r="P327">
            <v>1055.5555555555557</v>
          </cell>
          <cell r="Q327">
            <v>0</v>
          </cell>
          <cell r="R327">
            <v>0</v>
          </cell>
          <cell r="S327">
            <v>0</v>
          </cell>
          <cell r="T327">
            <v>74675.769230769234</v>
          </cell>
          <cell r="U327">
            <v>79151.324786324796</v>
          </cell>
          <cell r="V327">
            <v>0</v>
          </cell>
        </row>
        <row r="328">
          <cell r="A328" t="str">
            <v>KN-DT100T</v>
          </cell>
          <cell r="B328">
            <v>124</v>
          </cell>
          <cell r="C328" t="str">
            <v>Kích nâng DT-100T</v>
          </cell>
          <cell r="D328" t="str">
            <v>ca</v>
          </cell>
          <cell r="I328">
            <v>0</v>
          </cell>
          <cell r="L328">
            <v>88388.97374999999</v>
          </cell>
          <cell r="M328" t="str">
            <v>1x4/7</v>
          </cell>
          <cell r="Q328">
            <v>0</v>
          </cell>
          <cell r="R328">
            <v>0</v>
          </cell>
          <cell r="S328">
            <v>0</v>
          </cell>
          <cell r="T328">
            <v>74675.769230769234</v>
          </cell>
          <cell r="U328">
            <v>74675.769230769234</v>
          </cell>
          <cell r="V328">
            <v>88388.97374999999</v>
          </cell>
          <cell r="W328">
            <v>80555</v>
          </cell>
        </row>
        <row r="329">
          <cell r="A329" t="str">
            <v>KN-125T</v>
          </cell>
          <cell r="B329">
            <v>125</v>
          </cell>
          <cell r="C329" t="str">
            <v>Kích nâng 125T</v>
          </cell>
          <cell r="D329" t="str">
            <v>ca</v>
          </cell>
          <cell r="I329">
            <v>0</v>
          </cell>
          <cell r="L329">
            <v>0</v>
          </cell>
          <cell r="M329" t="str">
            <v>1x4/7</v>
          </cell>
          <cell r="Q329">
            <v>0</v>
          </cell>
          <cell r="R329">
            <v>0</v>
          </cell>
          <cell r="S329">
            <v>0</v>
          </cell>
          <cell r="T329">
            <v>74675.769230769234</v>
          </cell>
          <cell r="U329">
            <v>74675.769230769234</v>
          </cell>
          <cell r="V329">
            <v>0</v>
          </cell>
        </row>
        <row r="330">
          <cell r="A330" t="str">
            <v>KN-YSD250</v>
          </cell>
          <cell r="B330">
            <v>126</v>
          </cell>
          <cell r="C330" t="str">
            <v>Kích nâng YSD-250, 250T</v>
          </cell>
          <cell r="D330" t="str">
            <v>ca</v>
          </cell>
          <cell r="L330">
            <v>92158.027499999997</v>
          </cell>
          <cell r="M330" t="str">
            <v>1x4/7</v>
          </cell>
          <cell r="Q330">
            <v>0</v>
          </cell>
          <cell r="R330">
            <v>0</v>
          </cell>
          <cell r="S330">
            <v>0</v>
          </cell>
          <cell r="T330">
            <v>74675.769230769234</v>
          </cell>
          <cell r="U330">
            <v>74675.769230769234</v>
          </cell>
          <cell r="V330">
            <v>92158.027499999997</v>
          </cell>
          <cell r="W330">
            <v>83990</v>
          </cell>
        </row>
        <row r="331">
          <cell r="A331" t="str">
            <v>KN-YSD500</v>
          </cell>
          <cell r="B331">
            <v>127</v>
          </cell>
          <cell r="C331" t="str">
            <v>Kích nâng YSD-500, 500T</v>
          </cell>
          <cell r="D331" t="str">
            <v>ca</v>
          </cell>
          <cell r="L331">
            <v>124323.91124999999</v>
          </cell>
          <cell r="M331" t="str">
            <v>1x4/7</v>
          </cell>
          <cell r="Q331">
            <v>0</v>
          </cell>
          <cell r="R331">
            <v>0</v>
          </cell>
          <cell r="S331">
            <v>0</v>
          </cell>
          <cell r="T331">
            <v>74675.769230769234</v>
          </cell>
          <cell r="U331">
            <v>74675.769230769234</v>
          </cell>
          <cell r="V331">
            <v>124323.91124999999</v>
          </cell>
          <cell r="W331">
            <v>113305</v>
          </cell>
        </row>
        <row r="332">
          <cell r="A332" t="str">
            <v>KTT YCW150T</v>
          </cell>
          <cell r="B332">
            <v>128</v>
          </cell>
          <cell r="C332" t="str">
            <v>Kích thông tâm YCW-150T</v>
          </cell>
          <cell r="D332" t="str">
            <v>ca</v>
          </cell>
          <cell r="E332">
            <v>180</v>
          </cell>
          <cell r="F332">
            <v>14</v>
          </cell>
          <cell r="G332">
            <v>2.2000000000000002</v>
          </cell>
          <cell r="H332">
            <v>5</v>
          </cell>
          <cell r="I332">
            <v>8500</v>
          </cell>
          <cell r="L332">
            <v>0</v>
          </cell>
          <cell r="M332" t="str">
            <v>1x4/7</v>
          </cell>
          <cell r="N332">
            <v>6611.1111111111104</v>
          </cell>
          <cell r="O332">
            <v>1038.8888888888891</v>
          </cell>
          <cell r="P332">
            <v>2361.1111111111113</v>
          </cell>
          <cell r="Q332">
            <v>0</v>
          </cell>
          <cell r="R332">
            <v>0</v>
          </cell>
          <cell r="S332">
            <v>0</v>
          </cell>
          <cell r="T332">
            <v>74675.769230769234</v>
          </cell>
          <cell r="U332">
            <v>84686.880341880344</v>
          </cell>
          <cell r="V332">
            <v>0</v>
          </cell>
        </row>
        <row r="333">
          <cell r="A333" t="str">
            <v>KTT YCW250T</v>
          </cell>
          <cell r="B333">
            <v>129</v>
          </cell>
          <cell r="C333" t="str">
            <v>Kích thông tâm YCW-250T</v>
          </cell>
          <cell r="D333" t="str">
            <v>ca</v>
          </cell>
          <cell r="E333">
            <v>180</v>
          </cell>
          <cell r="F333">
            <v>14</v>
          </cell>
          <cell r="G333">
            <v>2.2000000000000002</v>
          </cell>
          <cell r="H333">
            <v>5</v>
          </cell>
          <cell r="I333">
            <v>40300</v>
          </cell>
          <cell r="L333">
            <v>144608.772</v>
          </cell>
          <cell r="M333" t="str">
            <v>1x4/7</v>
          </cell>
          <cell r="N333">
            <v>29777.222222222226</v>
          </cell>
          <cell r="O333">
            <v>4925.5555555555566</v>
          </cell>
          <cell r="P333">
            <v>11194.444444444445</v>
          </cell>
          <cell r="Q333">
            <v>0</v>
          </cell>
          <cell r="R333">
            <v>0</v>
          </cell>
          <cell r="S333">
            <v>0</v>
          </cell>
          <cell r="T333">
            <v>74675.769230769234</v>
          </cell>
          <cell r="U333">
            <v>120572.99145299147</v>
          </cell>
          <cell r="V333">
            <v>144608.772</v>
          </cell>
          <cell r="W333">
            <v>131792</v>
          </cell>
        </row>
        <row r="334">
          <cell r="A334" t="str">
            <v>BKĐLTTĐ ZLD-60</v>
          </cell>
          <cell r="B334">
            <v>130</v>
          </cell>
          <cell r="C334" t="str">
            <v>Bộ kích đẩy liên tục tự động ZLD-60(60T,6cái)</v>
          </cell>
          <cell r="E334">
            <v>180</v>
          </cell>
          <cell r="F334">
            <v>14</v>
          </cell>
          <cell r="G334">
            <v>3.5</v>
          </cell>
          <cell r="H334">
            <v>5</v>
          </cell>
          <cell r="I334">
            <v>176400</v>
          </cell>
          <cell r="J334">
            <v>30</v>
          </cell>
          <cell r="K334" t="str">
            <v>Kwh</v>
          </cell>
          <cell r="L334">
            <v>789458.20799999998</v>
          </cell>
          <cell r="M334" t="str">
            <v>1x4/7+1x5/7</v>
          </cell>
          <cell r="N334">
            <v>130340</v>
          </cell>
          <cell r="O334">
            <v>34300.000000000007</v>
          </cell>
          <cell r="P334">
            <v>49000</v>
          </cell>
          <cell r="Q334">
            <v>26850</v>
          </cell>
          <cell r="R334">
            <v>1879.5000000000002</v>
          </cell>
          <cell r="S334">
            <v>28729.5</v>
          </cell>
          <cell r="T334">
            <v>159819.23076923075</v>
          </cell>
          <cell r="U334">
            <v>402188.73076923075</v>
          </cell>
          <cell r="V334">
            <v>789458.20799999998</v>
          </cell>
          <cell r="W334">
            <v>719488</v>
          </cell>
        </row>
        <row r="335">
          <cell r="A335" t="str">
            <v>KTT YCW500T</v>
          </cell>
          <cell r="B335">
            <v>131</v>
          </cell>
          <cell r="C335" t="str">
            <v>Kích thông tâm YCW-500T</v>
          </cell>
          <cell r="E335">
            <v>180</v>
          </cell>
          <cell r="F335">
            <v>14</v>
          </cell>
          <cell r="G335">
            <v>2.2000000000000002</v>
          </cell>
          <cell r="H335">
            <v>5</v>
          </cell>
          <cell r="I335">
            <v>13100</v>
          </cell>
          <cell r="L335">
            <v>266084.22224999999</v>
          </cell>
          <cell r="M335" t="str">
            <v>1x4/7</v>
          </cell>
          <cell r="N335">
            <v>9679.4444444444453</v>
          </cell>
          <cell r="O335">
            <v>1601.1111111111115</v>
          </cell>
          <cell r="P335">
            <v>3638.8888888888887</v>
          </cell>
          <cell r="Q335">
            <v>0</v>
          </cell>
          <cell r="R335">
            <v>0</v>
          </cell>
          <cell r="S335">
            <v>0</v>
          </cell>
          <cell r="T335">
            <v>74675.769230769234</v>
          </cell>
          <cell r="U335">
            <v>89595.213675213687</v>
          </cell>
          <cell r="V335">
            <v>266084.22224999999</v>
          </cell>
          <cell r="W335">
            <v>242501</v>
          </cell>
        </row>
        <row r="336">
          <cell r="A336" t="str">
            <v>KSĐYDC500T</v>
          </cell>
          <cell r="B336">
            <v>132</v>
          </cell>
          <cell r="C336" t="str">
            <v>Kích sơi đơn YDC - 500T</v>
          </cell>
          <cell r="E336">
            <v>180</v>
          </cell>
          <cell r="F336">
            <v>14</v>
          </cell>
          <cell r="G336">
            <v>2.2000000000000002</v>
          </cell>
          <cell r="H336">
            <v>5</v>
          </cell>
          <cell r="I336">
            <v>14692</v>
          </cell>
          <cell r="L336">
            <v>0</v>
          </cell>
          <cell r="M336" t="str">
            <v>1x4/7</v>
          </cell>
          <cell r="N336">
            <v>10855.755555555555</v>
          </cell>
          <cell r="O336">
            <v>1795.6888888888893</v>
          </cell>
          <cell r="P336">
            <v>4081.1111111111113</v>
          </cell>
          <cell r="Q336">
            <v>0</v>
          </cell>
          <cell r="R336">
            <v>0</v>
          </cell>
          <cell r="S336">
            <v>0</v>
          </cell>
          <cell r="T336">
            <v>74675.769230769234</v>
          </cell>
          <cell r="U336">
            <v>91408.324786324782</v>
          </cell>
          <cell r="V336">
            <v>0</v>
          </cell>
        </row>
        <row r="337">
          <cell r="A337" t="str">
            <v>KTTRRH100T</v>
          </cell>
          <cell r="B337">
            <v>133</v>
          </cell>
          <cell r="C337" t="str">
            <v>Kích thông tâm RRH - 100T</v>
          </cell>
          <cell r="E337">
            <v>180</v>
          </cell>
          <cell r="F337">
            <v>14</v>
          </cell>
          <cell r="G337">
            <v>2.2000000000000002</v>
          </cell>
          <cell r="H337">
            <v>5</v>
          </cell>
          <cell r="I337">
            <v>61303</v>
          </cell>
          <cell r="L337">
            <v>0</v>
          </cell>
          <cell r="M337" t="str">
            <v>1x4/7</v>
          </cell>
          <cell r="N337">
            <v>45296.105555555565</v>
          </cell>
          <cell r="O337">
            <v>7492.5888888888903</v>
          </cell>
          <cell r="P337">
            <v>17028.611111111109</v>
          </cell>
          <cell r="Q337">
            <v>0</v>
          </cell>
          <cell r="R337">
            <v>0</v>
          </cell>
          <cell r="S337">
            <v>0</v>
          </cell>
          <cell r="T337">
            <v>74675.769230769234</v>
          </cell>
          <cell r="U337">
            <v>144493.07478632481</v>
          </cell>
          <cell r="V337">
            <v>0</v>
          </cell>
        </row>
        <row r="338">
          <cell r="A338" t="str">
            <v>KTTRRH300T</v>
          </cell>
          <cell r="B338">
            <v>134</v>
          </cell>
          <cell r="C338" t="str">
            <v>Kích thông tâm RRH - 300T</v>
          </cell>
          <cell r="E338">
            <v>180</v>
          </cell>
          <cell r="F338">
            <v>14</v>
          </cell>
          <cell r="G338">
            <v>2.2000000000000002</v>
          </cell>
          <cell r="H338">
            <v>5</v>
          </cell>
          <cell r="I338">
            <v>194831</v>
          </cell>
          <cell r="L338">
            <v>0</v>
          </cell>
          <cell r="M338" t="str">
            <v>1x4/7</v>
          </cell>
          <cell r="N338">
            <v>143958.46111111116</v>
          </cell>
          <cell r="O338">
            <v>23812.677777777779</v>
          </cell>
          <cell r="P338">
            <v>54119.722222222234</v>
          </cell>
          <cell r="Q338">
            <v>0</v>
          </cell>
          <cell r="R338">
            <v>0</v>
          </cell>
          <cell r="S338">
            <v>0</v>
          </cell>
          <cell r="T338">
            <v>74675.769230769234</v>
          </cell>
          <cell r="U338">
            <v>296566.63034188043</v>
          </cell>
          <cell r="V338">
            <v>0</v>
          </cell>
        </row>
        <row r="339">
          <cell r="C339" t="str">
            <v>Máy luồn cáp - công suất:</v>
          </cell>
          <cell r="L339">
            <v>0</v>
          </cell>
          <cell r="V339">
            <v>0</v>
          </cell>
        </row>
        <row r="340">
          <cell r="A340" t="str">
            <v>MLC15KW</v>
          </cell>
          <cell r="B340">
            <v>128</v>
          </cell>
          <cell r="C340" t="str">
            <v>Máy luồn cáp 15Kw</v>
          </cell>
          <cell r="D340" t="str">
            <v>ca</v>
          </cell>
          <cell r="E340">
            <v>220</v>
          </cell>
          <cell r="F340">
            <v>10</v>
          </cell>
          <cell r="G340">
            <v>2.2000000000000002</v>
          </cell>
          <cell r="H340">
            <v>5</v>
          </cell>
          <cell r="I340">
            <v>72960</v>
          </cell>
          <cell r="J340">
            <v>27</v>
          </cell>
          <cell r="K340" t="str">
            <v>Kwh</v>
          </cell>
          <cell r="L340">
            <v>336219.34499999997</v>
          </cell>
          <cell r="M340" t="str">
            <v>1x4/7</v>
          </cell>
          <cell r="N340">
            <v>31505.454545454548</v>
          </cell>
          <cell r="O340">
            <v>7296.0000000000009</v>
          </cell>
          <cell r="P340">
            <v>16581.81818181818</v>
          </cell>
          <cell r="Q340">
            <v>24165</v>
          </cell>
          <cell r="R340">
            <v>1691.5500000000002</v>
          </cell>
          <cell r="S340">
            <v>25856.55</v>
          </cell>
          <cell r="T340">
            <v>74675.769230769234</v>
          </cell>
          <cell r="U340">
            <v>155915.59195804197</v>
          </cell>
          <cell r="V340">
            <v>336219.34499999997</v>
          </cell>
          <cell r="W340">
            <v>306420</v>
          </cell>
        </row>
        <row r="341">
          <cell r="C341" t="str">
            <v>Trạm bơm dầu áp lực - công suất:</v>
          </cell>
          <cell r="L341">
            <v>0</v>
          </cell>
          <cell r="V341">
            <v>0</v>
          </cell>
        </row>
        <row r="342">
          <cell r="A342" t="str">
            <v>TBDAL40MPA</v>
          </cell>
          <cell r="B342">
            <v>129</v>
          </cell>
          <cell r="C342" t="str">
            <v>Trạm bơm dầu áp lực 40MPa (HCP-400)</v>
          </cell>
          <cell r="D342" t="str">
            <v>ca</v>
          </cell>
          <cell r="E342">
            <v>180</v>
          </cell>
          <cell r="F342">
            <v>20</v>
          </cell>
          <cell r="G342">
            <v>6.5</v>
          </cell>
          <cell r="H342">
            <v>5</v>
          </cell>
          <cell r="I342">
            <v>15000</v>
          </cell>
          <cell r="J342">
            <v>13.65</v>
          </cell>
          <cell r="K342" t="str">
            <v>Kwh</v>
          </cell>
          <cell r="L342">
            <v>0</v>
          </cell>
          <cell r="M342" t="str">
            <v>1x4/7</v>
          </cell>
          <cell r="N342">
            <v>15833.333333333334</v>
          </cell>
          <cell r="O342">
            <v>5416.666666666667</v>
          </cell>
          <cell r="P342">
            <v>4166.666666666667</v>
          </cell>
          <cell r="Q342">
            <v>12216.75</v>
          </cell>
          <cell r="R342">
            <v>855.17250000000013</v>
          </cell>
          <cell r="S342">
            <v>13071.922500000001</v>
          </cell>
          <cell r="T342">
            <v>74675.769230769234</v>
          </cell>
          <cell r="U342">
            <v>113164.35839743591</v>
          </cell>
          <cell r="V342">
            <v>0</v>
          </cell>
        </row>
        <row r="343">
          <cell r="A343" t="str">
            <v>TBDAL50MPA</v>
          </cell>
          <cell r="B343">
            <v>130</v>
          </cell>
          <cell r="C343" t="str">
            <v>Trạm bơm dầu áp lực 50MPa (ZB4-400)</v>
          </cell>
          <cell r="D343" t="str">
            <v>ca</v>
          </cell>
          <cell r="E343">
            <v>180</v>
          </cell>
          <cell r="F343">
            <v>20</v>
          </cell>
          <cell r="G343">
            <v>6.5</v>
          </cell>
          <cell r="H343">
            <v>5</v>
          </cell>
          <cell r="I343">
            <v>19000</v>
          </cell>
          <cell r="J343">
            <v>19.5</v>
          </cell>
          <cell r="K343" t="str">
            <v>Kwh</v>
          </cell>
          <cell r="L343">
            <v>0</v>
          </cell>
          <cell r="M343" t="str">
            <v>1x4/7</v>
          </cell>
          <cell r="N343">
            <v>20055.555555555558</v>
          </cell>
          <cell r="O343">
            <v>6861.1111111111113</v>
          </cell>
          <cell r="P343">
            <v>5277.7777777777774</v>
          </cell>
          <cell r="Q343">
            <v>17452.5</v>
          </cell>
          <cell r="R343">
            <v>1221.6750000000002</v>
          </cell>
          <cell r="S343">
            <v>18674.174999999999</v>
          </cell>
          <cell r="T343">
            <v>74675.769230769234</v>
          </cell>
          <cell r="U343">
            <v>125544.38867521368</v>
          </cell>
          <cell r="V343">
            <v>0</v>
          </cell>
        </row>
        <row r="344">
          <cell r="C344" t="str">
            <v>Xe nâng hàng - sức nâng:</v>
          </cell>
          <cell r="L344">
            <v>0</v>
          </cell>
          <cell r="V344">
            <v>0</v>
          </cell>
        </row>
        <row r="345">
          <cell r="A345" t="str">
            <v>XNH1,5T</v>
          </cell>
          <cell r="B345">
            <v>131</v>
          </cell>
          <cell r="C345" t="str">
            <v>Xe nâng hàng 1,5T</v>
          </cell>
          <cell r="D345" t="str">
            <v>ca</v>
          </cell>
          <cell r="E345">
            <v>240</v>
          </cell>
          <cell r="F345">
            <v>17</v>
          </cell>
          <cell r="G345">
            <v>3.74</v>
          </cell>
          <cell r="H345">
            <v>5</v>
          </cell>
          <cell r="I345">
            <v>120510</v>
          </cell>
          <cell r="J345">
            <v>7.92</v>
          </cell>
          <cell r="K345" t="str">
            <v>lítdiezel</v>
          </cell>
          <cell r="L345">
            <v>0</v>
          </cell>
          <cell r="M345" t="str">
            <v>1x4/7</v>
          </cell>
          <cell r="N345">
            <v>81093.187500000015</v>
          </cell>
          <cell r="O345">
            <v>18779.475000000002</v>
          </cell>
          <cell r="P345">
            <v>25106.25</v>
          </cell>
          <cell r="Q345">
            <v>62385.681599999996</v>
          </cell>
          <cell r="R345">
            <v>3119.2840799999999</v>
          </cell>
          <cell r="S345">
            <v>65504.965679999994</v>
          </cell>
          <cell r="T345">
            <v>74675.769230769234</v>
          </cell>
          <cell r="U345">
            <v>265159.64741076925</v>
          </cell>
          <cell r="V345">
            <v>0</v>
          </cell>
        </row>
        <row r="346">
          <cell r="A346" t="str">
            <v>XNH2T</v>
          </cell>
          <cell r="B346">
            <v>132</v>
          </cell>
          <cell r="C346" t="str">
            <v>Xe nâng hàng 2T</v>
          </cell>
          <cell r="D346" t="str">
            <v>ca</v>
          </cell>
          <cell r="E346">
            <v>240</v>
          </cell>
          <cell r="F346">
            <v>16</v>
          </cell>
          <cell r="G346">
            <v>3.52</v>
          </cell>
          <cell r="H346">
            <v>5</v>
          </cell>
          <cell r="I346">
            <v>138580</v>
          </cell>
          <cell r="J346">
            <v>9</v>
          </cell>
          <cell r="K346" t="str">
            <v>lítdiezel</v>
          </cell>
          <cell r="L346">
            <v>0</v>
          </cell>
          <cell r="M346" t="str">
            <v>1x4/7</v>
          </cell>
          <cell r="N346">
            <v>87767.333333333328</v>
          </cell>
          <cell r="O346">
            <v>20325.066666666669</v>
          </cell>
          <cell r="P346">
            <v>28870.833333333332</v>
          </cell>
          <cell r="Q346">
            <v>70892.819999999992</v>
          </cell>
          <cell r="R346">
            <v>3544.6409999999996</v>
          </cell>
          <cell r="S346">
            <v>74437.460999999996</v>
          </cell>
          <cell r="T346">
            <v>74675.769230769234</v>
          </cell>
          <cell r="U346">
            <v>286076.4635641026</v>
          </cell>
          <cell r="V346">
            <v>0</v>
          </cell>
        </row>
        <row r="347">
          <cell r="A347" t="str">
            <v>XNH3T</v>
          </cell>
          <cell r="B347">
            <v>133</v>
          </cell>
          <cell r="C347" t="str">
            <v>Xe nâng hàng 3T</v>
          </cell>
          <cell r="D347" t="str">
            <v>ca</v>
          </cell>
          <cell r="E347">
            <v>240</v>
          </cell>
          <cell r="F347">
            <v>16</v>
          </cell>
          <cell r="G347">
            <v>3.52</v>
          </cell>
          <cell r="H347">
            <v>5</v>
          </cell>
          <cell r="I347">
            <v>173040</v>
          </cell>
          <cell r="J347">
            <v>10.08</v>
          </cell>
          <cell r="K347" t="str">
            <v>lítdiezel</v>
          </cell>
          <cell r="L347">
            <v>0</v>
          </cell>
          <cell r="M347" t="str">
            <v>1x4/7</v>
          </cell>
          <cell r="N347">
            <v>109592.00000000001</v>
          </cell>
          <cell r="O347">
            <v>25379.200000000004</v>
          </cell>
          <cell r="P347">
            <v>36050</v>
          </cell>
          <cell r="Q347">
            <v>79399.958400000003</v>
          </cell>
          <cell r="R347">
            <v>3969.9979200000002</v>
          </cell>
          <cell r="S347">
            <v>83369.956319999998</v>
          </cell>
          <cell r="T347">
            <v>74675.769230769234</v>
          </cell>
          <cell r="U347">
            <v>329066.92555076926</v>
          </cell>
          <cell r="V347">
            <v>0</v>
          </cell>
        </row>
        <row r="348">
          <cell r="A348" t="str">
            <v>XNH3,2T</v>
          </cell>
          <cell r="B348">
            <v>134</v>
          </cell>
          <cell r="C348" t="str">
            <v>Xe nâng hàng 3,2T</v>
          </cell>
          <cell r="D348" t="str">
            <v>ca</v>
          </cell>
          <cell r="E348">
            <v>240</v>
          </cell>
          <cell r="F348">
            <v>16</v>
          </cell>
          <cell r="G348">
            <v>3.52</v>
          </cell>
          <cell r="H348">
            <v>5</v>
          </cell>
          <cell r="I348">
            <v>190400</v>
          </cell>
          <cell r="J348">
            <v>11.52</v>
          </cell>
          <cell r="K348" t="str">
            <v>lítdiezel</v>
          </cell>
          <cell r="L348">
            <v>0</v>
          </cell>
          <cell r="M348" t="str">
            <v>1x4/7</v>
          </cell>
          <cell r="N348">
            <v>120586.66666666666</v>
          </cell>
          <cell r="O348">
            <v>27925.333333333336</v>
          </cell>
          <cell r="P348">
            <v>39666.666666666664</v>
          </cell>
          <cell r="Q348">
            <v>90742.809599999993</v>
          </cell>
          <cell r="R348">
            <v>4537.14048</v>
          </cell>
          <cell r="S348">
            <v>95279.950079999995</v>
          </cell>
          <cell r="T348">
            <v>74675.769230769234</v>
          </cell>
          <cell r="U348">
            <v>358134.38597743592</v>
          </cell>
          <cell r="V348">
            <v>0</v>
          </cell>
        </row>
        <row r="349">
          <cell r="A349" t="str">
            <v>XNH3,5T</v>
          </cell>
          <cell r="B349">
            <v>135</v>
          </cell>
          <cell r="C349" t="str">
            <v>Xe nâng hàng 3,5T</v>
          </cell>
          <cell r="D349" t="str">
            <v>ca</v>
          </cell>
          <cell r="E349">
            <v>240</v>
          </cell>
          <cell r="F349">
            <v>16</v>
          </cell>
          <cell r="G349">
            <v>3.52</v>
          </cell>
          <cell r="H349">
            <v>5</v>
          </cell>
          <cell r="I349">
            <v>213731</v>
          </cell>
          <cell r="J349">
            <v>14.4</v>
          </cell>
          <cell r="K349" t="str">
            <v>lítdiezel</v>
          </cell>
          <cell r="L349">
            <v>0</v>
          </cell>
          <cell r="M349" t="str">
            <v>1x4/7</v>
          </cell>
          <cell r="N349">
            <v>135362.96666666667</v>
          </cell>
          <cell r="O349">
            <v>31347.213333333333</v>
          </cell>
          <cell r="P349">
            <v>44527.291666666672</v>
          </cell>
          <cell r="Q349">
            <v>113428.512</v>
          </cell>
          <cell r="R349">
            <v>5671.4256000000005</v>
          </cell>
          <cell r="S349">
            <v>119099.9376</v>
          </cell>
          <cell r="T349">
            <v>74675.769230769234</v>
          </cell>
          <cell r="U349">
            <v>405013.17849743593</v>
          </cell>
          <cell r="V349">
            <v>0</v>
          </cell>
        </row>
        <row r="350">
          <cell r="A350" t="str">
            <v>XNH5T</v>
          </cell>
          <cell r="B350">
            <v>136</v>
          </cell>
          <cell r="C350" t="str">
            <v>Xe nâng hàng 5T</v>
          </cell>
          <cell r="D350" t="str">
            <v>ca</v>
          </cell>
          <cell r="E350">
            <v>240</v>
          </cell>
          <cell r="F350">
            <v>14</v>
          </cell>
          <cell r="G350">
            <v>3.08</v>
          </cell>
          <cell r="H350">
            <v>5</v>
          </cell>
          <cell r="I350">
            <v>280476</v>
          </cell>
          <cell r="J350">
            <v>16.2</v>
          </cell>
          <cell r="K350" t="str">
            <v>lítdiezel</v>
          </cell>
          <cell r="L350">
            <v>476842.90499999997</v>
          </cell>
          <cell r="M350" t="str">
            <v>1x4/7</v>
          </cell>
          <cell r="N350">
            <v>155430.45000000001</v>
          </cell>
          <cell r="O350">
            <v>35994.42</v>
          </cell>
          <cell r="P350">
            <v>58432.500000000007</v>
          </cell>
          <cell r="Q350">
            <v>127607.07599999999</v>
          </cell>
          <cell r="R350">
            <v>6380.3537999999999</v>
          </cell>
          <cell r="S350">
            <v>133987.42979999998</v>
          </cell>
          <cell r="T350">
            <v>74675.769230769234</v>
          </cell>
          <cell r="U350">
            <v>458520.56903076923</v>
          </cell>
          <cell r="V350">
            <v>476842.90499999997</v>
          </cell>
          <cell r="W350">
            <v>434580</v>
          </cell>
        </row>
        <row r="351">
          <cell r="C351" t="str">
            <v>Máy nâng phục vụ thi công hầm - sức nâng:</v>
          </cell>
          <cell r="L351">
            <v>0</v>
          </cell>
          <cell r="V351">
            <v>0</v>
          </cell>
        </row>
        <row r="352">
          <cell r="A352" t="str">
            <v>MNTL-135CV</v>
          </cell>
          <cell r="B352">
            <v>131</v>
          </cell>
          <cell r="C352" t="str">
            <v>Máy nâng phục vụ thi công hầm 135cv</v>
          </cell>
          <cell r="D352" t="str">
            <v>ca</v>
          </cell>
          <cell r="E352">
            <v>240</v>
          </cell>
          <cell r="F352">
            <v>14</v>
          </cell>
          <cell r="G352">
            <v>3.08</v>
          </cell>
          <cell r="H352">
            <v>6</v>
          </cell>
          <cell r="I352">
            <v>524598</v>
          </cell>
          <cell r="J352">
            <v>44.55</v>
          </cell>
          <cell r="K352" t="str">
            <v>lítdiezel</v>
          </cell>
          <cell r="L352">
            <v>802214.83650000009</v>
          </cell>
          <cell r="M352" t="str">
            <v>1x4/7</v>
          </cell>
          <cell r="N352">
            <v>290714.72499999998</v>
          </cell>
          <cell r="O352">
            <v>67323.41</v>
          </cell>
          <cell r="P352">
            <v>131149.49999999997</v>
          </cell>
          <cell r="Q352">
            <v>350919.45899999997</v>
          </cell>
          <cell r="R352">
            <v>17545.972949999999</v>
          </cell>
          <cell r="S352">
            <v>368465.43195</v>
          </cell>
          <cell r="T352">
            <v>74675.769230769234</v>
          </cell>
          <cell r="U352">
            <v>932328.83618076926</v>
          </cell>
          <cell r="V352">
            <v>802214.83650000009</v>
          </cell>
          <cell r="W352">
            <v>731114</v>
          </cell>
        </row>
        <row r="353">
          <cell r="C353" t="str">
            <v>Máy trộn bê tông - dung tích:</v>
          </cell>
          <cell r="L353">
            <v>0</v>
          </cell>
          <cell r="V353">
            <v>0</v>
          </cell>
        </row>
        <row r="354">
          <cell r="A354" t="str">
            <v>MTBT100lít</v>
          </cell>
          <cell r="B354">
            <v>132</v>
          </cell>
          <cell r="C354" t="str">
            <v>Máy trộn bêtông 100lít</v>
          </cell>
          <cell r="D354" t="str">
            <v>ca</v>
          </cell>
          <cell r="E354">
            <v>110</v>
          </cell>
          <cell r="F354">
            <v>20</v>
          </cell>
          <cell r="G354">
            <v>6.5</v>
          </cell>
          <cell r="H354">
            <v>5</v>
          </cell>
          <cell r="I354">
            <v>10320</v>
          </cell>
          <cell r="J354">
            <v>6.72</v>
          </cell>
          <cell r="K354" t="str">
            <v>Kwh</v>
          </cell>
          <cell r="L354">
            <v>97531.260750000001</v>
          </cell>
          <cell r="M354" t="str">
            <v>1x3/7</v>
          </cell>
          <cell r="N354">
            <v>17825.454545454548</v>
          </cell>
          <cell r="O354">
            <v>6098.1818181818189</v>
          </cell>
          <cell r="P354">
            <v>4690.909090909091</v>
          </cell>
          <cell r="Q354">
            <v>6014.4</v>
          </cell>
          <cell r="R354">
            <v>421.00800000000004</v>
          </cell>
          <cell r="S354">
            <v>6435.4079999999994</v>
          </cell>
          <cell r="T354">
            <v>65952.692307692312</v>
          </cell>
          <cell r="U354">
            <v>101002.64576223778</v>
          </cell>
          <cell r="V354">
            <v>97531.260750000001</v>
          </cell>
          <cell r="W354">
            <v>88887</v>
          </cell>
        </row>
        <row r="355">
          <cell r="A355" t="str">
            <v>MTBT150lít</v>
          </cell>
          <cell r="B355">
            <v>133</v>
          </cell>
          <cell r="C355" t="str">
            <v>Máy trộn bêtông 150lít</v>
          </cell>
          <cell r="D355" t="str">
            <v>ca</v>
          </cell>
          <cell r="E355">
            <v>110</v>
          </cell>
          <cell r="F355">
            <v>20</v>
          </cell>
          <cell r="G355">
            <v>6.5</v>
          </cell>
          <cell r="H355">
            <v>5</v>
          </cell>
          <cell r="I355">
            <v>13200</v>
          </cell>
          <cell r="J355">
            <v>8.4</v>
          </cell>
          <cell r="K355" t="str">
            <v>Kwh</v>
          </cell>
          <cell r="L355">
            <v>0</v>
          </cell>
          <cell r="M355" t="str">
            <v>1x3/7</v>
          </cell>
          <cell r="N355">
            <v>22800</v>
          </cell>
          <cell r="O355">
            <v>7800</v>
          </cell>
          <cell r="P355">
            <v>6000</v>
          </cell>
          <cell r="Q355">
            <v>7518</v>
          </cell>
          <cell r="R355">
            <v>526.2600000000001</v>
          </cell>
          <cell r="S355">
            <v>8044.26</v>
          </cell>
          <cell r="T355">
            <v>65952.692307692312</v>
          </cell>
          <cell r="U355">
            <v>110596.95230769232</v>
          </cell>
          <cell r="V355">
            <v>0</v>
          </cell>
        </row>
        <row r="356">
          <cell r="A356" t="str">
            <v>MTBT200lít</v>
          </cell>
          <cell r="B356">
            <v>134</v>
          </cell>
          <cell r="C356" t="str">
            <v>Máy trộn bêtông 200lít</v>
          </cell>
          <cell r="D356" t="str">
            <v>ca</v>
          </cell>
          <cell r="E356">
            <v>110</v>
          </cell>
          <cell r="F356">
            <v>20</v>
          </cell>
          <cell r="G356">
            <v>6.5</v>
          </cell>
          <cell r="H356">
            <v>5</v>
          </cell>
          <cell r="I356">
            <v>14580</v>
          </cell>
          <cell r="J356">
            <v>9.6</v>
          </cell>
          <cell r="K356" t="str">
            <v>Kwh</v>
          </cell>
          <cell r="L356">
            <v>0</v>
          </cell>
          <cell r="M356" t="str">
            <v>1x3/7</v>
          </cell>
          <cell r="N356">
            <v>25183.636363636368</v>
          </cell>
          <cell r="O356">
            <v>8615.454545454546</v>
          </cell>
          <cell r="P356">
            <v>6627.272727272727</v>
          </cell>
          <cell r="Q356">
            <v>8592</v>
          </cell>
          <cell r="R356">
            <v>601.44000000000005</v>
          </cell>
          <cell r="S356">
            <v>9193.44</v>
          </cell>
          <cell r="T356">
            <v>65952.692307692312</v>
          </cell>
          <cell r="U356">
            <v>115572.49594405596</v>
          </cell>
          <cell r="V356">
            <v>0</v>
          </cell>
        </row>
        <row r="357">
          <cell r="A357" t="str">
            <v>MTBT250lít</v>
          </cell>
          <cell r="B357">
            <v>132</v>
          </cell>
          <cell r="C357" t="str">
            <v>Máy trộn bêtông 250lít</v>
          </cell>
          <cell r="D357" t="str">
            <v>ca</v>
          </cell>
          <cell r="E357">
            <v>110</v>
          </cell>
          <cell r="F357">
            <v>20</v>
          </cell>
          <cell r="G357">
            <v>6.5</v>
          </cell>
          <cell r="H357">
            <v>5</v>
          </cell>
          <cell r="I357">
            <v>19505</v>
          </cell>
          <cell r="J357">
            <v>10.8</v>
          </cell>
          <cell r="K357" t="str">
            <v>Kwh</v>
          </cell>
          <cell r="L357">
            <v>161014.85399999999</v>
          </cell>
          <cell r="M357" t="str">
            <v>1x3/7</v>
          </cell>
          <cell r="N357">
            <v>33690.454545454551</v>
          </cell>
          <cell r="O357">
            <v>11525.681818181818</v>
          </cell>
          <cell r="P357">
            <v>8865.9090909090901</v>
          </cell>
          <cell r="Q357">
            <v>9666</v>
          </cell>
          <cell r="R357">
            <v>676.62000000000012</v>
          </cell>
          <cell r="S357">
            <v>10342.620000000001</v>
          </cell>
          <cell r="T357">
            <v>65952.692307692312</v>
          </cell>
          <cell r="U357">
            <v>130377.35776223778</v>
          </cell>
          <cell r="V357">
            <v>161014.85399999999</v>
          </cell>
          <cell r="W357">
            <v>146744</v>
          </cell>
        </row>
        <row r="358">
          <cell r="A358" t="str">
            <v>MTBT425lít</v>
          </cell>
          <cell r="B358">
            <v>133</v>
          </cell>
          <cell r="C358" t="str">
            <v>Máy trộn bêtông 425lít</v>
          </cell>
          <cell r="D358" t="str">
            <v>ca</v>
          </cell>
          <cell r="E358">
            <v>110</v>
          </cell>
          <cell r="F358">
            <v>20</v>
          </cell>
          <cell r="G358">
            <v>6.5</v>
          </cell>
          <cell r="H358">
            <v>5</v>
          </cell>
          <cell r="I358">
            <v>34992</v>
          </cell>
          <cell r="J358">
            <v>24</v>
          </cell>
          <cell r="K358" t="str">
            <v>Kwh</v>
          </cell>
          <cell r="L358">
            <v>0</v>
          </cell>
          <cell r="M358" t="str">
            <v>1x4/7</v>
          </cell>
          <cell r="N358">
            <v>60440.727272727279</v>
          </cell>
          <cell r="O358">
            <v>20677.090909090908</v>
          </cell>
          <cell r="P358">
            <v>15905.454545454548</v>
          </cell>
          <cell r="Q358">
            <v>21480</v>
          </cell>
          <cell r="R358">
            <v>1503.6000000000001</v>
          </cell>
          <cell r="S358">
            <v>22983.599999999999</v>
          </cell>
          <cell r="T358">
            <v>74675.769230769234</v>
          </cell>
          <cell r="U358">
            <v>194682.64195804199</v>
          </cell>
          <cell r="V358">
            <v>0</v>
          </cell>
        </row>
        <row r="359">
          <cell r="A359" t="str">
            <v>MTBT500lít</v>
          </cell>
          <cell r="B359">
            <v>134</v>
          </cell>
          <cell r="C359" t="str">
            <v>Máy trộn bêtông 500lít</v>
          </cell>
          <cell r="D359" t="str">
            <v>ca</v>
          </cell>
          <cell r="E359">
            <v>140</v>
          </cell>
          <cell r="F359">
            <v>20</v>
          </cell>
          <cell r="G359">
            <v>6.5</v>
          </cell>
          <cell r="H359">
            <v>5</v>
          </cell>
          <cell r="I359">
            <v>44955</v>
          </cell>
          <cell r="J359">
            <v>33.6</v>
          </cell>
          <cell r="K359" t="str">
            <v>Kwh</v>
          </cell>
          <cell r="L359">
            <v>217078.84274999998</v>
          </cell>
          <cell r="M359" t="str">
            <v>1x4/7</v>
          </cell>
          <cell r="N359">
            <v>61010.357142857145</v>
          </cell>
          <cell r="O359">
            <v>20871.96428571429</v>
          </cell>
          <cell r="P359">
            <v>16055.357142857143</v>
          </cell>
          <cell r="Q359">
            <v>30072</v>
          </cell>
          <cell r="R359">
            <v>2105.0400000000004</v>
          </cell>
          <cell r="S359">
            <v>32177.040000000001</v>
          </cell>
          <cell r="T359">
            <v>74675.769230769234</v>
          </cell>
          <cell r="U359">
            <v>204790.48780219781</v>
          </cell>
          <cell r="V359">
            <v>217078.84274999998</v>
          </cell>
          <cell r="W359">
            <v>197839</v>
          </cell>
        </row>
        <row r="360">
          <cell r="A360" t="str">
            <v>MTBT800lít</v>
          </cell>
          <cell r="B360">
            <v>135</v>
          </cell>
          <cell r="C360" t="str">
            <v>Máy trộn bêtông 800lít</v>
          </cell>
          <cell r="D360" t="str">
            <v>ca</v>
          </cell>
          <cell r="E360">
            <v>140</v>
          </cell>
          <cell r="F360">
            <v>20</v>
          </cell>
          <cell r="G360">
            <v>6.5</v>
          </cell>
          <cell r="H360">
            <v>5</v>
          </cell>
          <cell r="I360">
            <v>60750</v>
          </cell>
          <cell r="J360">
            <v>60</v>
          </cell>
          <cell r="K360" t="str">
            <v>Kwh</v>
          </cell>
          <cell r="L360">
            <v>0</v>
          </cell>
          <cell r="M360" t="str">
            <v>1x4/7</v>
          </cell>
          <cell r="N360">
            <v>82446.428571428565</v>
          </cell>
          <cell r="O360">
            <v>28205.357142857141</v>
          </cell>
          <cell r="P360">
            <v>21696.428571428572</v>
          </cell>
          <cell r="Q360">
            <v>53700</v>
          </cell>
          <cell r="R360">
            <v>3759.0000000000005</v>
          </cell>
          <cell r="S360">
            <v>57459</v>
          </cell>
          <cell r="T360">
            <v>74675.769230769234</v>
          </cell>
          <cell r="U360">
            <v>264482.98351648351</v>
          </cell>
          <cell r="V360">
            <v>0</v>
          </cell>
        </row>
        <row r="361">
          <cell r="A361" t="str">
            <v>MTBT1150lít</v>
          </cell>
          <cell r="B361">
            <v>136</v>
          </cell>
          <cell r="C361" t="str">
            <v>Máy trộn bêtông 1150lít</v>
          </cell>
          <cell r="D361" t="str">
            <v>ca</v>
          </cell>
          <cell r="E361">
            <v>140</v>
          </cell>
          <cell r="F361">
            <v>20</v>
          </cell>
          <cell r="G361">
            <v>6.3</v>
          </cell>
          <cell r="H361">
            <v>5</v>
          </cell>
          <cell r="I361">
            <v>77112</v>
          </cell>
          <cell r="J361">
            <v>72</v>
          </cell>
          <cell r="K361" t="str">
            <v>Kwh</v>
          </cell>
          <cell r="L361">
            <v>0</v>
          </cell>
          <cell r="M361" t="str">
            <v>1x4/7</v>
          </cell>
          <cell r="N361">
            <v>104651.99999999999</v>
          </cell>
          <cell r="O361">
            <v>34700.400000000001</v>
          </cell>
          <cell r="P361">
            <v>27540.000000000004</v>
          </cell>
          <cell r="Q361">
            <v>64440</v>
          </cell>
          <cell r="R361">
            <v>4510.8</v>
          </cell>
          <cell r="S361">
            <v>68950.8</v>
          </cell>
          <cell r="T361">
            <v>74675.769230769234</v>
          </cell>
          <cell r="U361">
            <v>310518.96923076926</v>
          </cell>
          <cell r="V361">
            <v>0</v>
          </cell>
        </row>
        <row r="362">
          <cell r="A362" t="str">
            <v>MTBT1600lít</v>
          </cell>
          <cell r="B362">
            <v>137</v>
          </cell>
          <cell r="C362" t="str">
            <v>Máy trộn bêtông 1600lít</v>
          </cell>
          <cell r="D362" t="str">
            <v>ca</v>
          </cell>
          <cell r="E362">
            <v>140</v>
          </cell>
          <cell r="F362">
            <v>20</v>
          </cell>
          <cell r="G362">
            <v>6.3</v>
          </cell>
          <cell r="H362">
            <v>5</v>
          </cell>
          <cell r="I362">
            <v>105827</v>
          </cell>
          <cell r="J362">
            <v>96</v>
          </cell>
          <cell r="K362" t="str">
            <v>Kwh</v>
          </cell>
          <cell r="L362">
            <v>0</v>
          </cell>
          <cell r="M362" t="str">
            <v>1x4/7</v>
          </cell>
          <cell r="N362">
            <v>143622.35714285713</v>
          </cell>
          <cell r="O362">
            <v>47622.15</v>
          </cell>
          <cell r="P362">
            <v>37795.357142857145</v>
          </cell>
          <cell r="Q362">
            <v>85920</v>
          </cell>
          <cell r="R362">
            <v>6014.4000000000005</v>
          </cell>
          <cell r="S362">
            <v>91934.399999999994</v>
          </cell>
          <cell r="T362">
            <v>74675.769230769234</v>
          </cell>
          <cell r="U362">
            <v>395650.0335164835</v>
          </cell>
          <cell r="V362">
            <v>0</v>
          </cell>
        </row>
        <row r="363">
          <cell r="C363" t="str">
            <v>Máy trộn vữa - dung tích:</v>
          </cell>
          <cell r="L363">
            <v>0</v>
          </cell>
          <cell r="V363">
            <v>0</v>
          </cell>
        </row>
        <row r="364">
          <cell r="A364" t="str">
            <v>MTV80lít</v>
          </cell>
          <cell r="B364">
            <v>133</v>
          </cell>
          <cell r="C364" t="str">
            <v>Máy trộn vữa 80lít</v>
          </cell>
          <cell r="D364" t="str">
            <v>ca</v>
          </cell>
          <cell r="E364">
            <v>120</v>
          </cell>
          <cell r="F364">
            <v>20</v>
          </cell>
          <cell r="G364">
            <v>6.8</v>
          </cell>
          <cell r="H364">
            <v>5</v>
          </cell>
          <cell r="I364">
            <v>8250</v>
          </cell>
          <cell r="J364">
            <v>5.28</v>
          </cell>
          <cell r="K364" t="str">
            <v>Kwh</v>
          </cell>
          <cell r="L364">
            <v>82706.316000000006</v>
          </cell>
          <cell r="M364" t="str">
            <v>1x3/7</v>
          </cell>
          <cell r="N364">
            <v>13750</v>
          </cell>
          <cell r="O364">
            <v>4675</v>
          </cell>
          <cell r="P364">
            <v>3437.5</v>
          </cell>
          <cell r="Q364">
            <v>4725.6000000000004</v>
          </cell>
          <cell r="R364">
            <v>330.79200000000003</v>
          </cell>
          <cell r="S364">
            <v>5056.3920000000007</v>
          </cell>
          <cell r="T364">
            <v>65952.692307692312</v>
          </cell>
          <cell r="U364">
            <v>92871.584307692305</v>
          </cell>
          <cell r="V364">
            <v>82706.316000000006</v>
          </cell>
          <cell r="W364">
            <v>75376</v>
          </cell>
        </row>
        <row r="365">
          <cell r="A365" t="str">
            <v>MTV110lít</v>
          </cell>
          <cell r="B365">
            <v>134</v>
          </cell>
          <cell r="C365" t="str">
            <v>Máy trộn vữa 110lít</v>
          </cell>
          <cell r="D365" t="str">
            <v>ca</v>
          </cell>
          <cell r="E365">
            <v>120</v>
          </cell>
          <cell r="F365">
            <v>20</v>
          </cell>
          <cell r="G365">
            <v>6.8</v>
          </cell>
          <cell r="H365">
            <v>5</v>
          </cell>
          <cell r="I365">
            <v>9500</v>
          </cell>
          <cell r="J365">
            <v>7.68</v>
          </cell>
          <cell r="K365" t="str">
            <v>Kwh</v>
          </cell>
          <cell r="L365">
            <v>0</v>
          </cell>
          <cell r="M365" t="str">
            <v>1x3/7</v>
          </cell>
          <cell r="N365">
            <v>15833.333333333334</v>
          </cell>
          <cell r="O365">
            <v>5383.333333333333</v>
          </cell>
          <cell r="P365">
            <v>3958.3333333333335</v>
          </cell>
          <cell r="Q365">
            <v>6873.5999999999995</v>
          </cell>
          <cell r="R365">
            <v>481.15199999999999</v>
          </cell>
          <cell r="S365">
            <v>7354.7519999999995</v>
          </cell>
          <cell r="T365">
            <v>65952.692307692312</v>
          </cell>
          <cell r="U365">
            <v>98482.44430769232</v>
          </cell>
          <cell r="V365">
            <v>0</v>
          </cell>
        </row>
        <row r="366">
          <cell r="A366" t="str">
            <v>MTV150lít</v>
          </cell>
          <cell r="B366">
            <v>135</v>
          </cell>
          <cell r="C366" t="str">
            <v>Máy trộn vữa 150lít</v>
          </cell>
          <cell r="D366" t="str">
            <v>ca</v>
          </cell>
          <cell r="E366">
            <v>120</v>
          </cell>
          <cell r="F366">
            <v>20</v>
          </cell>
          <cell r="G366">
            <v>6.8</v>
          </cell>
          <cell r="H366">
            <v>5</v>
          </cell>
          <cell r="I366">
            <v>11500</v>
          </cell>
          <cell r="J366">
            <v>8.4</v>
          </cell>
          <cell r="K366" t="str">
            <v>Kwh</v>
          </cell>
          <cell r="L366">
            <v>0</v>
          </cell>
          <cell r="M366" t="str">
            <v>1x3/7</v>
          </cell>
          <cell r="N366">
            <v>18208.333333333332</v>
          </cell>
          <cell r="O366">
            <v>6516.666666666667</v>
          </cell>
          <cell r="P366">
            <v>4791.666666666667</v>
          </cell>
          <cell r="Q366">
            <v>7518</v>
          </cell>
          <cell r="R366">
            <v>526.2600000000001</v>
          </cell>
          <cell r="S366">
            <v>8044.26</v>
          </cell>
          <cell r="T366">
            <v>65952.692307692312</v>
          </cell>
          <cell r="U366">
            <v>103513.61897435898</v>
          </cell>
          <cell r="V366">
            <v>0</v>
          </cell>
        </row>
        <row r="367">
          <cell r="A367" t="str">
            <v>MTV200lít</v>
          </cell>
          <cell r="B367">
            <v>136</v>
          </cell>
          <cell r="C367" t="str">
            <v>Máy trộn vữa 200lít</v>
          </cell>
          <cell r="D367" t="str">
            <v>ca</v>
          </cell>
          <cell r="E367">
            <v>120</v>
          </cell>
          <cell r="F367">
            <v>20</v>
          </cell>
          <cell r="G367">
            <v>6.8</v>
          </cell>
          <cell r="H367">
            <v>5</v>
          </cell>
          <cell r="I367">
            <v>13275</v>
          </cell>
          <cell r="J367">
            <v>9.6</v>
          </cell>
          <cell r="K367" t="str">
            <v>Kwh</v>
          </cell>
          <cell r="L367">
            <v>0</v>
          </cell>
          <cell r="M367" t="str">
            <v>1x3/7</v>
          </cell>
          <cell r="N367">
            <v>21018.75</v>
          </cell>
          <cell r="O367">
            <v>7522.5</v>
          </cell>
          <cell r="P367">
            <v>5531.25</v>
          </cell>
          <cell r="Q367">
            <v>8592</v>
          </cell>
          <cell r="R367">
            <v>601.44000000000005</v>
          </cell>
          <cell r="S367">
            <v>9193.44</v>
          </cell>
          <cell r="T367">
            <v>65952.692307692312</v>
          </cell>
          <cell r="U367">
            <v>109218.63230769231</v>
          </cell>
          <cell r="V367">
            <v>0</v>
          </cell>
        </row>
        <row r="368">
          <cell r="A368" t="str">
            <v>MTV250lít</v>
          </cell>
          <cell r="B368">
            <v>137</v>
          </cell>
          <cell r="C368" t="str">
            <v>Máy trộn vữa 250lít</v>
          </cell>
          <cell r="D368" t="str">
            <v>ca</v>
          </cell>
          <cell r="E368">
            <v>120</v>
          </cell>
          <cell r="F368">
            <v>20</v>
          </cell>
          <cell r="G368">
            <v>6.8</v>
          </cell>
          <cell r="H368">
            <v>5</v>
          </cell>
          <cell r="I368">
            <v>14844</v>
          </cell>
          <cell r="J368">
            <v>10.8</v>
          </cell>
          <cell r="K368" t="str">
            <v>Kwh</v>
          </cell>
          <cell r="L368">
            <v>0</v>
          </cell>
          <cell r="M368" t="str">
            <v>1x3/7</v>
          </cell>
          <cell r="N368">
            <v>23503</v>
          </cell>
          <cell r="O368">
            <v>8411.6</v>
          </cell>
          <cell r="P368">
            <v>6185</v>
          </cell>
          <cell r="Q368">
            <v>9666</v>
          </cell>
          <cell r="R368">
            <v>676.62000000000012</v>
          </cell>
          <cell r="S368">
            <v>10342.620000000001</v>
          </cell>
          <cell r="T368">
            <v>65952.692307692312</v>
          </cell>
          <cell r="U368">
            <v>114394.91230769231</v>
          </cell>
          <cell r="V368">
            <v>0</v>
          </cell>
        </row>
        <row r="369">
          <cell r="A369" t="str">
            <v>MTV325lít</v>
          </cell>
          <cell r="B369">
            <v>138</v>
          </cell>
          <cell r="C369" t="str">
            <v>Máy trộn vữa 325lít</v>
          </cell>
          <cell r="D369" t="str">
            <v>ca</v>
          </cell>
          <cell r="E369">
            <v>120</v>
          </cell>
          <cell r="F369">
            <v>20</v>
          </cell>
          <cell r="G369">
            <v>6.8</v>
          </cell>
          <cell r="H369">
            <v>5</v>
          </cell>
          <cell r="I369">
            <v>20869</v>
          </cell>
          <cell r="J369">
            <v>16.8</v>
          </cell>
          <cell r="K369" t="str">
            <v>Kwh</v>
          </cell>
          <cell r="L369">
            <v>0</v>
          </cell>
          <cell r="M369" t="str">
            <v>1x3/7</v>
          </cell>
          <cell r="N369">
            <v>33042.583333333336</v>
          </cell>
          <cell r="O369">
            <v>11825.766666666666</v>
          </cell>
          <cell r="P369">
            <v>8695.4166666666661</v>
          </cell>
          <cell r="Q369">
            <v>15036</v>
          </cell>
          <cell r="R369">
            <v>1052.5200000000002</v>
          </cell>
          <cell r="S369">
            <v>16088.52</v>
          </cell>
          <cell r="T369">
            <v>65952.692307692312</v>
          </cell>
          <cell r="U369">
            <v>135604.97897435899</v>
          </cell>
          <cell r="V369">
            <v>0</v>
          </cell>
        </row>
        <row r="370">
          <cell r="C370" t="str">
            <v>Trạm trộn bê tông - năng suất:</v>
          </cell>
          <cell r="L370">
            <v>0</v>
          </cell>
          <cell r="V370">
            <v>0</v>
          </cell>
        </row>
        <row r="371">
          <cell r="A371" t="str">
            <v>TTBT16m³/h</v>
          </cell>
          <cell r="B371">
            <v>138</v>
          </cell>
          <cell r="C371" t="str">
            <v>Trạm trộn bêtông 16m³/h</v>
          </cell>
          <cell r="D371" t="str">
            <v>ca</v>
          </cell>
          <cell r="E371">
            <v>220</v>
          </cell>
          <cell r="F371">
            <v>18</v>
          </cell>
          <cell r="G371">
            <v>5.8</v>
          </cell>
          <cell r="H371">
            <v>5</v>
          </cell>
          <cell r="I371">
            <v>595400</v>
          </cell>
          <cell r="J371">
            <v>92.4</v>
          </cell>
          <cell r="K371" t="str">
            <v>Kwh</v>
          </cell>
          <cell r="L371">
            <v>1162618.66875</v>
          </cell>
          <cell r="M371" t="str">
            <v>1x3/7+1x5/7</v>
          </cell>
          <cell r="N371">
            <v>462788.18181818177</v>
          </cell>
          <cell r="O371">
            <v>156969.09090909091</v>
          </cell>
          <cell r="P371">
            <v>135318.18181818182</v>
          </cell>
          <cell r="Q371">
            <v>82698</v>
          </cell>
          <cell r="R371">
            <v>5788.8600000000006</v>
          </cell>
          <cell r="S371">
            <v>88486.86</v>
          </cell>
          <cell r="T371">
            <v>151096.15384615384</v>
          </cell>
          <cell r="U371">
            <v>994658.46839160845</v>
          </cell>
          <cell r="V371">
            <v>1162618.66875</v>
          </cell>
          <cell r="W371">
            <v>1059575</v>
          </cell>
        </row>
        <row r="372">
          <cell r="A372" t="str">
            <v>TTBT20m³/h</v>
          </cell>
          <cell r="B372">
            <v>139</v>
          </cell>
          <cell r="C372" t="str">
            <v>Trạm trộn bêtông 20m³/h</v>
          </cell>
          <cell r="D372" t="str">
            <v>ca</v>
          </cell>
          <cell r="E372">
            <v>220</v>
          </cell>
          <cell r="F372">
            <v>18</v>
          </cell>
          <cell r="G372">
            <v>5.6</v>
          </cell>
          <cell r="H372">
            <v>5</v>
          </cell>
          <cell r="I372">
            <v>700500</v>
          </cell>
          <cell r="J372">
            <v>92.4</v>
          </cell>
          <cell r="K372" t="str">
            <v>Kwh</v>
          </cell>
          <cell r="L372">
            <v>0</v>
          </cell>
          <cell r="M372" t="str">
            <v>1x3/7+1x5/7</v>
          </cell>
          <cell r="N372">
            <v>544479.54545454553</v>
          </cell>
          <cell r="O372">
            <v>178309.09090909088</v>
          </cell>
          <cell r="P372">
            <v>159204.54545454544</v>
          </cell>
          <cell r="Q372">
            <v>82698</v>
          </cell>
          <cell r="R372">
            <v>5788.8600000000006</v>
          </cell>
          <cell r="S372">
            <v>88486.86</v>
          </cell>
          <cell r="T372">
            <v>151096.15384615384</v>
          </cell>
          <cell r="U372">
            <v>1121576.1956643357</v>
          </cell>
          <cell r="V372">
            <v>0</v>
          </cell>
        </row>
        <row r="373">
          <cell r="A373" t="str">
            <v>TTBT22m³/h</v>
          </cell>
          <cell r="B373">
            <v>140</v>
          </cell>
          <cell r="C373" t="str">
            <v>Trạm trộn bêtông 22 m³/h</v>
          </cell>
          <cell r="D373" t="str">
            <v>ca</v>
          </cell>
          <cell r="E373">
            <v>220</v>
          </cell>
          <cell r="F373">
            <v>18</v>
          </cell>
          <cell r="G373">
            <v>5.6</v>
          </cell>
          <cell r="H373">
            <v>5</v>
          </cell>
          <cell r="I373">
            <v>781990</v>
          </cell>
          <cell r="J373">
            <v>99</v>
          </cell>
          <cell r="K373" t="str">
            <v>Kwh</v>
          </cell>
          <cell r="L373">
            <v>1449982.9575</v>
          </cell>
          <cell r="M373" t="str">
            <v>1x3/7+1x5/7</v>
          </cell>
          <cell r="N373">
            <v>607819.50000000012</v>
          </cell>
          <cell r="O373">
            <v>199051.99999999997</v>
          </cell>
          <cell r="P373">
            <v>177725</v>
          </cell>
          <cell r="Q373">
            <v>88605</v>
          </cell>
          <cell r="R373">
            <v>6202.35</v>
          </cell>
          <cell r="S373">
            <v>94807.35</v>
          </cell>
          <cell r="T373">
            <v>151096.15384615384</v>
          </cell>
          <cell r="U373">
            <v>1230500.0038461538</v>
          </cell>
          <cell r="V373">
            <v>1449982.9575</v>
          </cell>
          <cell r="W373">
            <v>1321470</v>
          </cell>
        </row>
        <row r="374">
          <cell r="A374" t="str">
            <v>TTBT25m³/h</v>
          </cell>
          <cell r="B374">
            <v>141</v>
          </cell>
          <cell r="C374" t="str">
            <v>Trạm trộn bêtông 25 m³/h</v>
          </cell>
          <cell r="D374" t="str">
            <v>ca</v>
          </cell>
          <cell r="E374">
            <v>220</v>
          </cell>
          <cell r="F374">
            <v>18</v>
          </cell>
          <cell r="G374">
            <v>5.6</v>
          </cell>
          <cell r="H374">
            <v>5</v>
          </cell>
          <cell r="I374">
            <v>828909</v>
          </cell>
          <cell r="J374">
            <v>115.5</v>
          </cell>
          <cell r="K374" t="str">
            <v>Kwh</v>
          </cell>
          <cell r="L374">
            <v>1580376.8557500001</v>
          </cell>
          <cell r="M374" t="str">
            <v>1x3/7+1x5/7</v>
          </cell>
          <cell r="N374">
            <v>644288.35909090913</v>
          </cell>
          <cell r="O374">
            <v>210995.01818181816</v>
          </cell>
          <cell r="P374">
            <v>188388.40909090912</v>
          </cell>
          <cell r="Q374">
            <v>103372.5</v>
          </cell>
          <cell r="R374">
            <v>7236.0750000000007</v>
          </cell>
          <cell r="S374">
            <v>110608.575</v>
          </cell>
          <cell r="T374">
            <v>151096.15384615384</v>
          </cell>
          <cell r="U374">
            <v>1305376.5152097901</v>
          </cell>
          <cell r="V374">
            <v>1580376.8557500001</v>
          </cell>
          <cell r="W374">
            <v>1440307</v>
          </cell>
        </row>
        <row r="375">
          <cell r="A375" t="str">
            <v>TTBT30m³/h</v>
          </cell>
          <cell r="B375">
            <v>142</v>
          </cell>
          <cell r="C375" t="str">
            <v>Trạm trộn bêtông 30 m³/h</v>
          </cell>
          <cell r="D375" t="str">
            <v>ca</v>
          </cell>
          <cell r="E375">
            <v>220</v>
          </cell>
          <cell r="F375">
            <v>18</v>
          </cell>
          <cell r="G375">
            <v>5.6</v>
          </cell>
          <cell r="H375">
            <v>5</v>
          </cell>
          <cell r="I375">
            <v>1047270</v>
          </cell>
          <cell r="J375">
            <v>171.6</v>
          </cell>
          <cell r="K375" t="str">
            <v>Kwh</v>
          </cell>
          <cell r="L375">
            <v>1810824.5925</v>
          </cell>
          <cell r="M375" t="str">
            <v>2x3/7+1x5/7</v>
          </cell>
          <cell r="N375">
            <v>814014.40909090894</v>
          </cell>
          <cell r="O375">
            <v>266577.81818181818</v>
          </cell>
          <cell r="P375">
            <v>238015.90909090909</v>
          </cell>
          <cell r="Q375">
            <v>153582</v>
          </cell>
          <cell r="R375">
            <v>10750.740000000002</v>
          </cell>
          <cell r="S375">
            <v>164332.74</v>
          </cell>
          <cell r="T375">
            <v>217048.84615384616</v>
          </cell>
          <cell r="U375">
            <v>1699989.7225174825</v>
          </cell>
          <cell r="V375">
            <v>1810824.5925</v>
          </cell>
          <cell r="W375">
            <v>1650330</v>
          </cell>
        </row>
        <row r="376">
          <cell r="A376" t="str">
            <v>TTBT50m³/h</v>
          </cell>
          <cell r="B376">
            <v>143</v>
          </cell>
          <cell r="C376" t="str">
            <v>Trạm trộn bêtông 50 m³/h</v>
          </cell>
          <cell r="D376" t="str">
            <v>ca</v>
          </cell>
          <cell r="E376">
            <v>220</v>
          </cell>
          <cell r="F376">
            <v>18</v>
          </cell>
          <cell r="G376">
            <v>5.6</v>
          </cell>
          <cell r="H376">
            <v>5</v>
          </cell>
          <cell r="I376">
            <v>1764815</v>
          </cell>
          <cell r="J376">
            <v>198</v>
          </cell>
          <cell r="K376" t="str">
            <v>Kwh</v>
          </cell>
          <cell r="L376">
            <v>2290194.4642500002</v>
          </cell>
          <cell r="M376" t="str">
            <v>2x3/7+1x5/7</v>
          </cell>
          <cell r="N376">
            <v>1371742.5681818181</v>
          </cell>
          <cell r="O376">
            <v>449225.63636363629</v>
          </cell>
          <cell r="P376">
            <v>401094.31818181818</v>
          </cell>
          <cell r="Q376">
            <v>177210</v>
          </cell>
          <cell r="R376">
            <v>12404.7</v>
          </cell>
          <cell r="S376">
            <v>189614.7</v>
          </cell>
          <cell r="T376">
            <v>217048.84615384616</v>
          </cell>
          <cell r="U376">
            <v>2628726.0688811187</v>
          </cell>
          <cell r="V376">
            <v>2290194.4642500002</v>
          </cell>
          <cell r="W376">
            <v>2087213</v>
          </cell>
        </row>
        <row r="377">
          <cell r="A377" t="str">
            <v>TTBT60m³/h</v>
          </cell>
          <cell r="B377">
            <v>144</v>
          </cell>
          <cell r="C377" t="str">
            <v>Trạm trộn bêtông 60 m³/h</v>
          </cell>
          <cell r="D377" t="str">
            <v>ca</v>
          </cell>
          <cell r="E377">
            <v>220</v>
          </cell>
          <cell r="F377">
            <v>17</v>
          </cell>
          <cell r="G377">
            <v>5.25</v>
          </cell>
          <cell r="H377">
            <v>5</v>
          </cell>
          <cell r="I377">
            <v>1941297</v>
          </cell>
          <cell r="J377">
            <v>265.2</v>
          </cell>
          <cell r="K377" t="str">
            <v>Kwh</v>
          </cell>
          <cell r="L377">
            <v>0</v>
          </cell>
          <cell r="M377" t="str">
            <v>2x3/7+1x5/7</v>
          </cell>
          <cell r="N377">
            <v>1425088.4795454545</v>
          </cell>
          <cell r="O377">
            <v>463264.05681818182</v>
          </cell>
          <cell r="P377">
            <v>441203.86363636365</v>
          </cell>
          <cell r="Q377">
            <v>237354</v>
          </cell>
          <cell r="R377">
            <v>16614.780000000002</v>
          </cell>
          <cell r="S377">
            <v>253968.78</v>
          </cell>
          <cell r="T377">
            <v>217048.84615384616</v>
          </cell>
          <cell r="U377">
            <v>2800574.0261538457</v>
          </cell>
          <cell r="V377">
            <v>0</v>
          </cell>
        </row>
        <row r="378">
          <cell r="A378" t="str">
            <v>TTBT75m³/h</v>
          </cell>
          <cell r="B378">
            <v>145</v>
          </cell>
          <cell r="C378" t="str">
            <v>Trạm trộn bêtông 75 m³/h</v>
          </cell>
          <cell r="D378" t="str">
            <v>ca</v>
          </cell>
          <cell r="E378">
            <v>220</v>
          </cell>
          <cell r="F378">
            <v>17</v>
          </cell>
          <cell r="G378">
            <v>5.25</v>
          </cell>
          <cell r="H378">
            <v>5</v>
          </cell>
          <cell r="I378">
            <v>2372880</v>
          </cell>
          <cell r="J378">
            <v>417.6</v>
          </cell>
          <cell r="K378" t="str">
            <v>Kwh</v>
          </cell>
          <cell r="L378">
            <v>3551089.4861538461</v>
          </cell>
          <cell r="M378" t="str">
            <v>2x3/7+1x4/7+1x6/7</v>
          </cell>
          <cell r="N378">
            <v>1741909.6363636365</v>
          </cell>
          <cell r="O378">
            <v>566255.45454545459</v>
          </cell>
          <cell r="P378">
            <v>539290.90909090906</v>
          </cell>
          <cell r="Q378">
            <v>373752</v>
          </cell>
          <cell r="R378">
            <v>26162.640000000003</v>
          </cell>
          <cell r="S378">
            <v>399914.64</v>
          </cell>
          <cell r="T378">
            <v>303718.84615384619</v>
          </cell>
          <cell r="U378">
            <v>3551089.4861538461</v>
          </cell>
          <cell r="V378">
            <v>0</v>
          </cell>
        </row>
        <row r="379">
          <cell r="A379" t="str">
            <v>TTBT125m³/h</v>
          </cell>
          <cell r="B379">
            <v>146</v>
          </cell>
          <cell r="C379" t="str">
            <v>Trạm trộn bêtông 125 m³/h</v>
          </cell>
          <cell r="D379" t="str">
            <v>ca</v>
          </cell>
          <cell r="E379">
            <v>220</v>
          </cell>
          <cell r="F379">
            <v>17</v>
          </cell>
          <cell r="G379">
            <v>5.25</v>
          </cell>
          <cell r="H379">
            <v>5</v>
          </cell>
          <cell r="I379">
            <v>4465000</v>
          </cell>
          <cell r="J379">
            <v>445.5</v>
          </cell>
          <cell r="K379" t="str">
            <v>Kwh</v>
          </cell>
          <cell r="L379">
            <v>4725747.12225</v>
          </cell>
          <cell r="M379" t="str">
            <v>2x3/7+1x4/7+1x6/7</v>
          </cell>
          <cell r="N379">
            <v>3277715.9090909092</v>
          </cell>
          <cell r="O379">
            <v>1065511.3636363635</v>
          </cell>
          <cell r="P379">
            <v>1014772.7272727273</v>
          </cell>
          <cell r="Q379">
            <v>398722.5</v>
          </cell>
          <cell r="R379">
            <v>27910.575000000004</v>
          </cell>
          <cell r="S379">
            <v>426633.07500000001</v>
          </cell>
          <cell r="T379">
            <v>303718.84615384619</v>
          </cell>
          <cell r="U379">
            <v>6088351.9211538462</v>
          </cell>
          <cell r="V379">
            <v>4725747.12225</v>
          </cell>
          <cell r="W379">
            <v>4306901</v>
          </cell>
        </row>
        <row r="380">
          <cell r="A380" t="str">
            <v>TTBT160m³/h</v>
          </cell>
          <cell r="B380">
            <v>147</v>
          </cell>
          <cell r="C380" t="str">
            <v>Trạm trộn bêtông 160 m³/h</v>
          </cell>
          <cell r="D380" t="str">
            <v>ca</v>
          </cell>
          <cell r="E380">
            <v>220</v>
          </cell>
          <cell r="F380">
            <v>17</v>
          </cell>
          <cell r="G380">
            <v>5</v>
          </cell>
          <cell r="H380">
            <v>5</v>
          </cell>
          <cell r="I380">
            <v>4688300</v>
          </cell>
          <cell r="J380">
            <v>553.1</v>
          </cell>
          <cell r="K380" t="str">
            <v>Kwh</v>
          </cell>
          <cell r="L380">
            <v>5065563.25275</v>
          </cell>
          <cell r="M380" t="str">
            <v>2x3/7+1x4/7+1x6/7</v>
          </cell>
          <cell r="N380">
            <v>3441638.4090909096</v>
          </cell>
          <cell r="O380">
            <v>1065522.7272727273</v>
          </cell>
          <cell r="P380">
            <v>1065522.7272727273</v>
          </cell>
          <cell r="Q380">
            <v>495024.5</v>
          </cell>
          <cell r="R380">
            <v>34651.715000000004</v>
          </cell>
          <cell r="S380">
            <v>529676.21499999997</v>
          </cell>
          <cell r="T380">
            <v>303718.84615384619</v>
          </cell>
          <cell r="U380">
            <v>6406078.9247902101</v>
          </cell>
          <cell r="V380">
            <v>5065563.25275</v>
          </cell>
          <cell r="W380">
            <v>4616599</v>
          </cell>
        </row>
        <row r="381">
          <cell r="C381" t="str">
            <v>Máy bơm vữa  - năng suất:</v>
          </cell>
          <cell r="L381">
            <v>0</v>
          </cell>
          <cell r="V381">
            <v>0</v>
          </cell>
        </row>
        <row r="382">
          <cell r="A382" t="str">
            <v>MBV2m³/h</v>
          </cell>
          <cell r="B382">
            <v>147</v>
          </cell>
          <cell r="C382" t="str">
            <v>Máy bơm vữa 2m³/h</v>
          </cell>
          <cell r="D382" t="str">
            <v>ca</v>
          </cell>
          <cell r="E382">
            <v>110</v>
          </cell>
          <cell r="F382">
            <v>20</v>
          </cell>
          <cell r="G382">
            <v>6.6</v>
          </cell>
          <cell r="H382">
            <v>5</v>
          </cell>
          <cell r="I382">
            <v>42750</v>
          </cell>
          <cell r="J382">
            <v>12.6</v>
          </cell>
          <cell r="K382" t="str">
            <v>Kwh</v>
          </cell>
          <cell r="L382">
            <v>188421.9645</v>
          </cell>
          <cell r="M382" t="str">
            <v>1x4/7</v>
          </cell>
          <cell r="N382">
            <v>73840.909090909088</v>
          </cell>
          <cell r="O382">
            <v>25650</v>
          </cell>
          <cell r="P382">
            <v>19431.81818181818</v>
          </cell>
          <cell r="Q382">
            <v>11277</v>
          </cell>
          <cell r="R382">
            <v>789.3900000000001</v>
          </cell>
          <cell r="S382">
            <v>12066.39</v>
          </cell>
          <cell r="T382">
            <v>74675.769230769234</v>
          </cell>
          <cell r="U382">
            <v>205664.8865034965</v>
          </cell>
          <cell r="V382">
            <v>188421.9645</v>
          </cell>
          <cell r="W382">
            <v>171722</v>
          </cell>
        </row>
        <row r="383">
          <cell r="A383" t="str">
            <v>MBV4m³/h</v>
          </cell>
          <cell r="B383">
            <v>148</v>
          </cell>
          <cell r="C383" t="str">
            <v>Máy bơm vữa 4m³/h</v>
          </cell>
          <cell r="D383" t="str">
            <v>ca</v>
          </cell>
          <cell r="E383">
            <v>110</v>
          </cell>
          <cell r="F383">
            <v>20</v>
          </cell>
          <cell r="G383">
            <v>6.6</v>
          </cell>
          <cell r="H383">
            <v>5</v>
          </cell>
          <cell r="I383">
            <v>53775</v>
          </cell>
          <cell r="J383">
            <v>16.2</v>
          </cell>
          <cell r="K383" t="str">
            <v>Kwh</v>
          </cell>
          <cell r="L383">
            <v>249807.61575</v>
          </cell>
          <cell r="M383" t="str">
            <v>1x4/7</v>
          </cell>
          <cell r="N383">
            <v>92884.090909090912</v>
          </cell>
          <cell r="O383">
            <v>32265</v>
          </cell>
          <cell r="P383">
            <v>24443.18181818182</v>
          </cell>
          <cell r="Q383">
            <v>14499</v>
          </cell>
          <cell r="R383">
            <v>1014.9300000000001</v>
          </cell>
          <cell r="S383">
            <v>15513.93</v>
          </cell>
          <cell r="T383">
            <v>74675.769230769234</v>
          </cell>
          <cell r="U383">
            <v>239781.97195804195</v>
          </cell>
          <cell r="V383">
            <v>249807.61575</v>
          </cell>
          <cell r="W383">
            <v>227667</v>
          </cell>
        </row>
        <row r="384">
          <cell r="A384" t="str">
            <v>MBV4m³/h(kíp)</v>
          </cell>
          <cell r="B384">
            <v>152</v>
          </cell>
          <cell r="C384" t="str">
            <v>Máy bơm vữa 4m³/h</v>
          </cell>
          <cell r="D384" t="str">
            <v>kíp</v>
          </cell>
          <cell r="L384">
            <v>0</v>
          </cell>
          <cell r="U384">
            <v>0</v>
          </cell>
          <cell r="V384">
            <v>0</v>
          </cell>
        </row>
        <row r="385">
          <cell r="A385" t="str">
            <v>MBV6m³/h</v>
          </cell>
          <cell r="B385">
            <v>149</v>
          </cell>
          <cell r="C385" t="str">
            <v>Máy bơm vữa 6m³/h</v>
          </cell>
          <cell r="D385" t="str">
            <v>ca</v>
          </cell>
          <cell r="E385">
            <v>110</v>
          </cell>
          <cell r="F385">
            <v>20</v>
          </cell>
          <cell r="G385">
            <v>6.6</v>
          </cell>
          <cell r="H385">
            <v>5</v>
          </cell>
          <cell r="I385">
            <v>69240</v>
          </cell>
          <cell r="J385">
            <v>19.8</v>
          </cell>
          <cell r="K385" t="str">
            <v>Kwh</v>
          </cell>
          <cell r="L385">
            <v>306287.46224999998</v>
          </cell>
          <cell r="M385" t="str">
            <v>1x3/7+1x4/7</v>
          </cell>
          <cell r="N385">
            <v>119596.36363636363</v>
          </cell>
          <cell r="O385">
            <v>41544</v>
          </cell>
          <cell r="P385">
            <v>31472.727272727272</v>
          </cell>
          <cell r="Q385">
            <v>17721</v>
          </cell>
          <cell r="R385">
            <v>1240.47</v>
          </cell>
          <cell r="S385">
            <v>18961.47</v>
          </cell>
          <cell r="T385">
            <v>140628.46153846156</v>
          </cell>
          <cell r="U385">
            <v>352203.02244755247</v>
          </cell>
          <cell r="V385">
            <v>306287.46224999998</v>
          </cell>
          <cell r="W385">
            <v>279141</v>
          </cell>
        </row>
        <row r="386">
          <cell r="A386" t="str">
            <v>MBV9m³/h</v>
          </cell>
          <cell r="B386">
            <v>150</v>
          </cell>
          <cell r="C386" t="str">
            <v>Máy bơm vữa 9m³/h</v>
          </cell>
          <cell r="D386" t="str">
            <v>ca</v>
          </cell>
          <cell r="E386">
            <v>110</v>
          </cell>
          <cell r="F386">
            <v>20</v>
          </cell>
          <cell r="G386">
            <v>6.6</v>
          </cell>
          <cell r="H386">
            <v>5</v>
          </cell>
          <cell r="I386">
            <v>87000</v>
          </cell>
          <cell r="J386">
            <v>33.75</v>
          </cell>
          <cell r="K386" t="str">
            <v>Kwh</v>
          </cell>
          <cell r="L386">
            <v>369064.4265</v>
          </cell>
          <cell r="M386" t="str">
            <v>1x3/7+1x4/7</v>
          </cell>
          <cell r="N386">
            <v>150272.72727272729</v>
          </cell>
          <cell r="O386">
            <v>52200</v>
          </cell>
          <cell r="P386">
            <v>39545.454545454544</v>
          </cell>
          <cell r="Q386">
            <v>30206.25</v>
          </cell>
          <cell r="R386">
            <v>2114.4375</v>
          </cell>
          <cell r="S386">
            <v>32320.6875</v>
          </cell>
          <cell r="T386">
            <v>140628.46153846156</v>
          </cell>
          <cell r="U386">
            <v>414967.33085664338</v>
          </cell>
          <cell r="V386">
            <v>369064.4265</v>
          </cell>
          <cell r="W386">
            <v>336354</v>
          </cell>
        </row>
        <row r="387">
          <cell r="A387" t="str">
            <v>MBV9m³/h(kíp)</v>
          </cell>
          <cell r="B387">
            <v>153</v>
          </cell>
          <cell r="C387" t="str">
            <v>Máy bơm vữa 9m³/h</v>
          </cell>
          <cell r="D387" t="str">
            <v>kíp</v>
          </cell>
          <cell r="L387">
            <v>0</v>
          </cell>
          <cell r="U387">
            <v>0</v>
          </cell>
          <cell r="V387">
            <v>0</v>
          </cell>
        </row>
        <row r="388">
          <cell r="A388" t="str">
            <v>MBV 32 - 50m³/h</v>
          </cell>
          <cell r="B388">
            <v>151</v>
          </cell>
          <cell r="C388" t="str">
            <v>Máy bơm vữa 32 - 50m³/h</v>
          </cell>
          <cell r="D388" t="str">
            <v>ca</v>
          </cell>
          <cell r="E388">
            <v>110</v>
          </cell>
          <cell r="F388">
            <v>20</v>
          </cell>
          <cell r="G388">
            <v>6.1</v>
          </cell>
          <cell r="H388">
            <v>5</v>
          </cell>
          <cell r="I388">
            <v>114439</v>
          </cell>
          <cell r="J388">
            <v>72</v>
          </cell>
          <cell r="K388" t="str">
            <v>Kwh</v>
          </cell>
          <cell r="L388">
            <v>465971.35200000001</v>
          </cell>
          <cell r="M388" t="str">
            <v>1x3/7+1x4/7</v>
          </cell>
          <cell r="N388">
            <v>197667.36363636365</v>
          </cell>
          <cell r="O388">
            <v>63461.627272727274</v>
          </cell>
          <cell r="P388">
            <v>52017.727272727279</v>
          </cell>
          <cell r="Q388">
            <v>64440</v>
          </cell>
          <cell r="R388">
            <v>4510.8</v>
          </cell>
          <cell r="S388">
            <v>68950.8</v>
          </cell>
          <cell r="T388">
            <v>140628.46153846156</v>
          </cell>
          <cell r="U388">
            <v>522725.97972027975</v>
          </cell>
          <cell r="V388">
            <v>465971.35200000001</v>
          </cell>
          <cell r="W388">
            <v>424672</v>
          </cell>
        </row>
        <row r="389">
          <cell r="C389" t="str">
            <v>Xe bơm bê tông, tự hành - năng suất:</v>
          </cell>
          <cell r="L389">
            <v>0</v>
          </cell>
          <cell r="V389">
            <v>0</v>
          </cell>
        </row>
        <row r="390">
          <cell r="A390" t="str">
            <v>XBBTTH50m3/h</v>
          </cell>
          <cell r="B390">
            <v>152</v>
          </cell>
          <cell r="C390" t="str">
            <v>Xe bơm be tông tự hành 50m³/h</v>
          </cell>
          <cell r="D390" t="str">
            <v>ca</v>
          </cell>
          <cell r="E390">
            <v>200</v>
          </cell>
          <cell r="F390">
            <v>14</v>
          </cell>
          <cell r="G390">
            <v>5.42</v>
          </cell>
          <cell r="H390">
            <v>6</v>
          </cell>
          <cell r="I390">
            <v>1680592</v>
          </cell>
          <cell r="J390">
            <v>52.8</v>
          </cell>
          <cell r="K390" t="str">
            <v>lítdiezel</v>
          </cell>
          <cell r="L390">
            <v>2259232.2637499999</v>
          </cell>
          <cell r="M390" t="str">
            <v>1x1/4 + 3/4L7,5-16,5T</v>
          </cell>
          <cell r="N390">
            <v>1117593.68</v>
          </cell>
          <cell r="O390">
            <v>455440.43200000003</v>
          </cell>
          <cell r="P390">
            <v>504177.59999999992</v>
          </cell>
          <cell r="Q390">
            <v>415904.54399999994</v>
          </cell>
          <cell r="R390">
            <v>20795.227199999998</v>
          </cell>
          <cell r="S390">
            <v>436699.77119999996</v>
          </cell>
          <cell r="T390">
            <v>160909.61538461538</v>
          </cell>
          <cell r="U390">
            <v>2674821.0985846152</v>
          </cell>
          <cell r="V390">
            <v>2259232.2637499999</v>
          </cell>
          <cell r="W390">
            <v>2058995</v>
          </cell>
        </row>
        <row r="391">
          <cell r="A391" t="str">
            <v>XBBTTH60m³/h</v>
          </cell>
          <cell r="B391">
            <v>153</v>
          </cell>
          <cell r="C391" t="str">
            <v>Xe bơm be tông tự hành 60m³/h</v>
          </cell>
          <cell r="D391" t="str">
            <v>ca</v>
          </cell>
          <cell r="E391">
            <v>200</v>
          </cell>
          <cell r="F391">
            <v>14</v>
          </cell>
          <cell r="G391">
            <v>5</v>
          </cell>
          <cell r="H391">
            <v>6</v>
          </cell>
          <cell r="I391">
            <v>1882263</v>
          </cell>
          <cell r="J391">
            <v>60</v>
          </cell>
          <cell r="K391" t="str">
            <v>lítdiezel</v>
          </cell>
          <cell r="L391">
            <v>0</v>
          </cell>
          <cell r="M391" t="str">
            <v>1x1/4 + 3/4L7,5-16,5T</v>
          </cell>
          <cell r="N391">
            <v>1251704.8950000003</v>
          </cell>
          <cell r="O391">
            <v>470565.75000000006</v>
          </cell>
          <cell r="P391">
            <v>564678.9</v>
          </cell>
          <cell r="Q391">
            <v>472618.8</v>
          </cell>
          <cell r="R391">
            <v>23630.940000000002</v>
          </cell>
          <cell r="S391">
            <v>496249.74</v>
          </cell>
          <cell r="T391">
            <v>160909.61538461538</v>
          </cell>
          <cell r="U391">
            <v>2944108.9003846156</v>
          </cell>
          <cell r="V391">
            <v>0</v>
          </cell>
        </row>
        <row r="392">
          <cell r="B392">
            <v>154</v>
          </cell>
          <cell r="C392" t="str">
            <v>Máy bơm bê tông kéo theo - năng suất:</v>
          </cell>
          <cell r="L392">
            <v>0</v>
          </cell>
          <cell r="V392">
            <v>0</v>
          </cell>
        </row>
        <row r="393">
          <cell r="A393" t="str">
            <v>MBBT 40-60m³/h</v>
          </cell>
          <cell r="B393">
            <v>155</v>
          </cell>
          <cell r="C393" t="str">
            <v>Máy bơm bê tông 40 - 60m³/h</v>
          </cell>
          <cell r="D393" t="str">
            <v>ca</v>
          </cell>
          <cell r="E393">
            <v>200</v>
          </cell>
          <cell r="F393">
            <v>14</v>
          </cell>
          <cell r="G393">
            <v>6.5</v>
          </cell>
          <cell r="H393">
            <v>5</v>
          </cell>
          <cell r="I393">
            <v>834043</v>
          </cell>
          <cell r="J393">
            <v>180.68</v>
          </cell>
          <cell r="K393" t="str">
            <v>Kwh</v>
          </cell>
          <cell r="L393">
            <v>1495958.8297499998</v>
          </cell>
          <cell r="M393" t="str">
            <v>1x1/4 + 3/4L7,5-16,5T</v>
          </cell>
          <cell r="N393">
            <v>554638.59499999997</v>
          </cell>
          <cell r="O393">
            <v>271063.97499999998</v>
          </cell>
          <cell r="P393">
            <v>208510.75</v>
          </cell>
          <cell r="Q393">
            <v>161708.6</v>
          </cell>
          <cell r="R393">
            <v>11319.602000000001</v>
          </cell>
          <cell r="S393">
            <v>173028.20200000002</v>
          </cell>
          <cell r="T393">
            <v>160909.61538461538</v>
          </cell>
          <cell r="U393">
            <v>1368151.1373846154</v>
          </cell>
          <cell r="V393">
            <v>1495958.8297499998</v>
          </cell>
          <cell r="W393">
            <v>1363371</v>
          </cell>
        </row>
        <row r="394">
          <cell r="A394" t="str">
            <v>MBBT 60-90m³/h</v>
          </cell>
          <cell r="B394">
            <v>156</v>
          </cell>
          <cell r="C394" t="str">
            <v>Máy bơm bê tông 60 - 90m³/h</v>
          </cell>
          <cell r="D394" t="str">
            <v>ca</v>
          </cell>
          <cell r="E394">
            <v>200</v>
          </cell>
          <cell r="F394">
            <v>14</v>
          </cell>
          <cell r="G394">
            <v>6.5</v>
          </cell>
          <cell r="H394">
            <v>5</v>
          </cell>
          <cell r="I394">
            <v>1146810</v>
          </cell>
          <cell r="J394">
            <v>247.5</v>
          </cell>
          <cell r="K394" t="str">
            <v>Kwh</v>
          </cell>
          <cell r="L394">
            <v>0</v>
          </cell>
          <cell r="M394" t="str">
            <v>1x1/4 + 3/4L7,5-16,5T</v>
          </cell>
          <cell r="N394">
            <v>762628.65000000014</v>
          </cell>
          <cell r="O394">
            <v>372713.25000000006</v>
          </cell>
          <cell r="P394">
            <v>286702.5</v>
          </cell>
          <cell r="Q394">
            <v>221512.5</v>
          </cell>
          <cell r="R394">
            <v>15505.875000000002</v>
          </cell>
          <cell r="S394">
            <v>237018.375</v>
          </cell>
          <cell r="T394">
            <v>160909.61538461538</v>
          </cell>
          <cell r="U394">
            <v>1819972.3903846154</v>
          </cell>
          <cell r="V394">
            <v>0</v>
          </cell>
        </row>
        <row r="395">
          <cell r="C395" t="str">
            <v>Máy phun vẩy - năng suất:</v>
          </cell>
          <cell r="L395">
            <v>0</v>
          </cell>
          <cell r="V395">
            <v>0</v>
          </cell>
        </row>
        <row r="396">
          <cell r="A396" t="str">
            <v>MPVXM1,5m³/h</v>
          </cell>
          <cell r="B396">
            <v>154</v>
          </cell>
          <cell r="C396" t="str">
            <v>Máy phun vữa xi măng 1,5m³/h</v>
          </cell>
          <cell r="D396" t="str">
            <v>ca</v>
          </cell>
          <cell r="E396">
            <v>260</v>
          </cell>
          <cell r="F396">
            <v>17</v>
          </cell>
          <cell r="G396">
            <v>4.74</v>
          </cell>
          <cell r="H396">
            <v>5</v>
          </cell>
          <cell r="I396">
            <v>1463979</v>
          </cell>
          <cell r="J396">
            <v>73.44</v>
          </cell>
          <cell r="K396" t="str">
            <v>lítdiezel</v>
          </cell>
          <cell r="L396">
            <v>2237008.3859907691</v>
          </cell>
          <cell r="M396" t="str">
            <v>1x4/7+1x6/7</v>
          </cell>
          <cell r="N396">
            <v>909356.18653846171</v>
          </cell>
          <cell r="O396">
            <v>266894.63307692308</v>
          </cell>
          <cell r="P396">
            <v>281534.42307692306</v>
          </cell>
          <cell r="Q396">
            <v>578485.41119999997</v>
          </cell>
          <cell r="R396">
            <v>28924.270560000001</v>
          </cell>
          <cell r="S396">
            <v>607409.68175999995</v>
          </cell>
          <cell r="T396">
            <v>171813.46153846156</v>
          </cell>
          <cell r="U396">
            <v>2237008.3859907691</v>
          </cell>
          <cell r="V396">
            <v>0</v>
          </cell>
        </row>
        <row r="397">
          <cell r="A397" t="str">
            <v>MPV2m³/h</v>
          </cell>
          <cell r="B397">
            <v>157</v>
          </cell>
          <cell r="C397" t="str">
            <v>Máy phun vữa 2m³/h</v>
          </cell>
          <cell r="D397" t="str">
            <v>ca</v>
          </cell>
          <cell r="E397">
            <v>260</v>
          </cell>
          <cell r="F397">
            <v>17</v>
          </cell>
          <cell r="G397">
            <v>4.74</v>
          </cell>
          <cell r="H397">
            <v>5</v>
          </cell>
          <cell r="I397">
            <v>1463979</v>
          </cell>
          <cell r="J397">
            <v>73.44</v>
          </cell>
          <cell r="K397" t="str">
            <v>lítdiezel</v>
          </cell>
          <cell r="L397">
            <v>0</v>
          </cell>
          <cell r="M397" t="str">
            <v>1x4/7+1x6/7</v>
          </cell>
          <cell r="N397">
            <v>909356.18653846171</v>
          </cell>
          <cell r="O397">
            <v>266894.63307692308</v>
          </cell>
          <cell r="P397">
            <v>281534.42307692306</v>
          </cell>
          <cell r="Q397">
            <v>578485.41119999997</v>
          </cell>
          <cell r="R397">
            <v>28924.270560000001</v>
          </cell>
          <cell r="S397">
            <v>607409.68175999995</v>
          </cell>
          <cell r="T397">
            <v>171813.46153846156</v>
          </cell>
          <cell r="U397">
            <v>2237008.3859907691</v>
          </cell>
          <cell r="V397">
            <v>0</v>
          </cell>
        </row>
        <row r="398">
          <cell r="A398" t="str">
            <v>MPV4m³/h</v>
          </cell>
          <cell r="B398">
            <v>158</v>
          </cell>
          <cell r="C398" t="str">
            <v>Máy phun vữa 4m³/h</v>
          </cell>
          <cell r="D398" t="str">
            <v>ca</v>
          </cell>
          <cell r="E398">
            <v>260</v>
          </cell>
          <cell r="F398">
            <v>17</v>
          </cell>
          <cell r="G398">
            <v>4.74</v>
          </cell>
          <cell r="H398">
            <v>5</v>
          </cell>
          <cell r="I398">
            <v>1463979</v>
          </cell>
          <cell r="J398">
            <v>73.44</v>
          </cell>
          <cell r="K398" t="str">
            <v>lítdiezel</v>
          </cell>
          <cell r="L398">
            <v>0</v>
          </cell>
          <cell r="M398" t="str">
            <v>1x4/7+1x6/7</v>
          </cell>
          <cell r="N398">
            <v>909356.18653846171</v>
          </cell>
          <cell r="O398">
            <v>266894.63307692308</v>
          </cell>
          <cell r="P398">
            <v>281534.42307692306</v>
          </cell>
          <cell r="Q398">
            <v>578485.41119999997</v>
          </cell>
          <cell r="R398">
            <v>28924.270560000001</v>
          </cell>
          <cell r="S398">
            <v>607409.68175999995</v>
          </cell>
          <cell r="T398">
            <v>171813.46153846156</v>
          </cell>
          <cell r="U398">
            <v>2237008.3859907691</v>
          </cell>
          <cell r="V398">
            <v>0</v>
          </cell>
        </row>
        <row r="399">
          <cell r="A399" t="str">
            <v>MPV9M3</v>
          </cell>
          <cell r="B399">
            <v>159</v>
          </cell>
          <cell r="C399" t="str">
            <v>Máy phun vẩy 9m³/h (AL285)</v>
          </cell>
          <cell r="D399" t="str">
            <v>ca</v>
          </cell>
          <cell r="E399">
            <v>180</v>
          </cell>
          <cell r="F399">
            <v>14</v>
          </cell>
          <cell r="G399">
            <v>4.92</v>
          </cell>
          <cell r="H399">
            <v>6</v>
          </cell>
          <cell r="I399">
            <v>1251280</v>
          </cell>
          <cell r="J399">
            <v>54</v>
          </cell>
          <cell r="K399" t="str">
            <v>Kwh</v>
          </cell>
          <cell r="L399">
            <v>1626969.3825000001</v>
          </cell>
          <cell r="M399" t="str">
            <v>2x3/7+1x4/7+1x6/7</v>
          </cell>
          <cell r="N399">
            <v>924556.88888888899</v>
          </cell>
          <cell r="O399">
            <v>342016.53333333333</v>
          </cell>
          <cell r="P399">
            <v>417093.33333333331</v>
          </cell>
          <cell r="Q399">
            <v>48330</v>
          </cell>
          <cell r="R399">
            <v>3383.1000000000004</v>
          </cell>
          <cell r="S399">
            <v>51713.1</v>
          </cell>
          <cell r="T399">
            <v>303718.84615384619</v>
          </cell>
          <cell r="U399">
            <v>2039098.7017094018</v>
          </cell>
          <cell r="V399">
            <v>1626969.3825000001</v>
          </cell>
          <cell r="W399">
            <v>1482770</v>
          </cell>
        </row>
        <row r="400">
          <cell r="A400" t="str">
            <v>MPV16M3</v>
          </cell>
          <cell r="B400">
            <v>160</v>
          </cell>
          <cell r="C400" t="str">
            <v>Máy phun vẩy 16m³/h (AL500)</v>
          </cell>
          <cell r="D400" t="str">
            <v>ca</v>
          </cell>
          <cell r="E400">
            <v>180</v>
          </cell>
          <cell r="F400">
            <v>14</v>
          </cell>
          <cell r="G400">
            <v>4.5</v>
          </cell>
          <cell r="H400">
            <v>6</v>
          </cell>
          <cell r="I400">
            <v>4860654</v>
          </cell>
          <cell r="J400">
            <v>429</v>
          </cell>
          <cell r="K400" t="str">
            <v>Kwh</v>
          </cell>
          <cell r="L400">
            <v>4421642.0902500004</v>
          </cell>
          <cell r="M400" t="str">
            <v>2x3/7+1x4/7+1x5/7+1x6/7</v>
          </cell>
          <cell r="N400">
            <v>3591483.2333333339</v>
          </cell>
          <cell r="O400">
            <v>1215163.5</v>
          </cell>
          <cell r="P400">
            <v>1620218</v>
          </cell>
          <cell r="Q400">
            <v>383955</v>
          </cell>
          <cell r="R400">
            <v>26876.850000000002</v>
          </cell>
          <cell r="S400">
            <v>410831.85</v>
          </cell>
          <cell r="T400">
            <v>388862.30769230769</v>
          </cell>
          <cell r="U400">
            <v>7226558.8910256419</v>
          </cell>
          <cell r="V400">
            <v>4421642.0902500004</v>
          </cell>
          <cell r="W400">
            <v>4029749</v>
          </cell>
        </row>
        <row r="401">
          <cell r="L401">
            <v>0</v>
          </cell>
          <cell r="V401">
            <v>0</v>
          </cell>
        </row>
        <row r="402">
          <cell r="A402" t="str">
            <v>MTBT SP500</v>
          </cell>
          <cell r="B402">
            <v>161</v>
          </cell>
          <cell r="C402" t="str">
            <v>Máy trải bê tông SP500</v>
          </cell>
          <cell r="D402" t="str">
            <v>ca</v>
          </cell>
          <cell r="E402">
            <v>180</v>
          </cell>
          <cell r="F402">
            <v>14</v>
          </cell>
          <cell r="G402">
            <v>4.2</v>
          </cell>
          <cell r="H402">
            <v>5</v>
          </cell>
          <cell r="I402">
            <v>5316500</v>
          </cell>
          <cell r="J402">
            <v>72.599999999999994</v>
          </cell>
          <cell r="K402" t="str">
            <v>lítdiezel</v>
          </cell>
          <cell r="L402">
            <v>8167312.3454999989</v>
          </cell>
          <cell r="M402" t="str">
            <v>1x6/7+1x5/7+2x3/7</v>
          </cell>
          <cell r="N402">
            <v>3928302.7777777785</v>
          </cell>
          <cell r="O402">
            <v>1240516.6666666667</v>
          </cell>
          <cell r="P402">
            <v>1476805.5555555555</v>
          </cell>
          <cell r="Q402">
            <v>571868.74799999991</v>
          </cell>
          <cell r="R402">
            <v>28593.437399999995</v>
          </cell>
          <cell r="S402">
            <v>600462.18539999984</v>
          </cell>
          <cell r="T402">
            <v>314186.5384615385</v>
          </cell>
          <cell r="U402">
            <v>7560273.7238615379</v>
          </cell>
          <cell r="V402">
            <v>8167312.3454999989</v>
          </cell>
          <cell r="W402">
            <v>7443438</v>
          </cell>
        </row>
        <row r="403">
          <cell r="A403" t="str">
            <v>BTBTĐBT</v>
          </cell>
          <cell r="B403">
            <v>162</v>
          </cell>
          <cell r="C403" t="str">
            <v>Bộ thiết bị treo đúc bê tông</v>
          </cell>
          <cell r="D403" t="str">
            <v>ca</v>
          </cell>
          <cell r="E403">
            <v>260</v>
          </cell>
          <cell r="F403">
            <v>17</v>
          </cell>
          <cell r="G403">
            <v>4.74</v>
          </cell>
          <cell r="H403">
            <v>5</v>
          </cell>
          <cell r="I403" t="str">
            <v>?</v>
          </cell>
          <cell r="J403">
            <v>73.44</v>
          </cell>
          <cell r="K403" t="str">
            <v>lítdiezel</v>
          </cell>
          <cell r="L403">
            <v>0</v>
          </cell>
          <cell r="M403" t="str">
            <v>1x4/7+1x6/7</v>
          </cell>
          <cell r="N403">
            <v>909356.18653846171</v>
          </cell>
          <cell r="O403">
            <v>266894.63307692308</v>
          </cell>
          <cell r="P403">
            <v>281534.42307692306</v>
          </cell>
          <cell r="Q403">
            <v>578485.41119999997</v>
          </cell>
          <cell r="R403">
            <v>28924.270560000001</v>
          </cell>
          <cell r="S403">
            <v>607409.68175999995</v>
          </cell>
          <cell r="T403">
            <v>171813.46153846156</v>
          </cell>
          <cell r="U403">
            <v>2237008.3859907691</v>
          </cell>
          <cell r="V403">
            <v>0</v>
          </cell>
        </row>
        <row r="404">
          <cell r="C404" t="str">
            <v>Máy đầm bê tông,đầm bàn-công suất:</v>
          </cell>
          <cell r="L404">
            <v>0</v>
          </cell>
          <cell r="V404">
            <v>0</v>
          </cell>
        </row>
        <row r="405">
          <cell r="A405" t="str">
            <v>ĐB0,4kw</v>
          </cell>
          <cell r="B405">
            <v>163</v>
          </cell>
          <cell r="C405" t="str">
            <v>Đầm bàn 0,4kw</v>
          </cell>
          <cell r="D405" t="str">
            <v>ca</v>
          </cell>
          <cell r="E405">
            <v>110</v>
          </cell>
          <cell r="F405">
            <v>25</v>
          </cell>
          <cell r="G405">
            <v>8.75</v>
          </cell>
          <cell r="H405">
            <v>4</v>
          </cell>
          <cell r="I405">
            <v>1890</v>
          </cell>
          <cell r="J405">
            <v>1.8</v>
          </cell>
          <cell r="K405" t="str">
            <v>Kwh</v>
          </cell>
          <cell r="L405">
            <v>0</v>
          </cell>
          <cell r="M405" t="str">
            <v>1x3/7</v>
          </cell>
          <cell r="N405">
            <v>4295.454545454546</v>
          </cell>
          <cell r="O405">
            <v>1503.409090909091</v>
          </cell>
          <cell r="P405">
            <v>687.27272727272737</v>
          </cell>
          <cell r="Q405">
            <v>1611</v>
          </cell>
          <cell r="R405">
            <v>112.77000000000001</v>
          </cell>
          <cell r="S405">
            <v>1723.77</v>
          </cell>
          <cell r="T405">
            <v>65952.692307692312</v>
          </cell>
          <cell r="U405">
            <v>74162.598671328684</v>
          </cell>
          <cell r="V405">
            <v>0</v>
          </cell>
        </row>
        <row r="406">
          <cell r="A406" t="str">
            <v>ĐB0,6kw</v>
          </cell>
          <cell r="B406">
            <v>164</v>
          </cell>
          <cell r="C406" t="str">
            <v>Đầm bàn 0,6kw</v>
          </cell>
          <cell r="D406" t="str">
            <v>ca</v>
          </cell>
          <cell r="E406">
            <v>110</v>
          </cell>
          <cell r="F406">
            <v>25</v>
          </cell>
          <cell r="G406">
            <v>8.75</v>
          </cell>
          <cell r="H406">
            <v>4</v>
          </cell>
          <cell r="I406">
            <v>2363</v>
          </cell>
          <cell r="J406">
            <v>2.7</v>
          </cell>
          <cell r="K406" t="str">
            <v>Kwh</v>
          </cell>
          <cell r="L406">
            <v>0</v>
          </cell>
          <cell r="M406" t="str">
            <v>1x3/7</v>
          </cell>
          <cell r="N406">
            <v>5370.454545454545</v>
          </cell>
          <cell r="O406">
            <v>1879.659090909091</v>
          </cell>
          <cell r="P406">
            <v>859.27272727272725</v>
          </cell>
          <cell r="Q406">
            <v>2416.5</v>
          </cell>
          <cell r="R406">
            <v>169.15500000000003</v>
          </cell>
          <cell r="S406">
            <v>2585.6550000000002</v>
          </cell>
          <cell r="T406">
            <v>65952.692307692312</v>
          </cell>
          <cell r="U406">
            <v>76647.733671328679</v>
          </cell>
          <cell r="V406">
            <v>0</v>
          </cell>
        </row>
        <row r="407">
          <cell r="A407" t="str">
            <v>ĐB0,8kw</v>
          </cell>
          <cell r="B407">
            <v>165</v>
          </cell>
          <cell r="C407" t="str">
            <v>Đầm bàn 0,8kw</v>
          </cell>
          <cell r="D407" t="str">
            <v>ca</v>
          </cell>
          <cell r="E407">
            <v>110</v>
          </cell>
          <cell r="F407">
            <v>25</v>
          </cell>
          <cell r="G407">
            <v>8.75</v>
          </cell>
          <cell r="H407">
            <v>4</v>
          </cell>
          <cell r="I407">
            <v>2835</v>
          </cell>
          <cell r="J407">
            <v>3.6</v>
          </cell>
          <cell r="K407" t="str">
            <v>Kwh</v>
          </cell>
          <cell r="L407">
            <v>0</v>
          </cell>
          <cell r="M407" t="str">
            <v>1x3/7</v>
          </cell>
          <cell r="N407">
            <v>6443.181818181818</v>
          </cell>
          <cell r="O407">
            <v>2255.113636363636</v>
          </cell>
          <cell r="P407">
            <v>1030.909090909091</v>
          </cell>
          <cell r="Q407">
            <v>3222</v>
          </cell>
          <cell r="R407">
            <v>225.54000000000002</v>
          </cell>
          <cell r="S407">
            <v>3447.54</v>
          </cell>
          <cell r="T407">
            <v>65952.692307692312</v>
          </cell>
          <cell r="U407">
            <v>79129.43685314685</v>
          </cell>
          <cell r="V407">
            <v>0</v>
          </cell>
        </row>
        <row r="408">
          <cell r="A408" t="str">
            <v>ĐB1kw</v>
          </cell>
          <cell r="B408">
            <v>166</v>
          </cell>
          <cell r="C408" t="str">
            <v>Đầm bàn 1kw</v>
          </cell>
          <cell r="D408" t="str">
            <v>ca</v>
          </cell>
          <cell r="E408">
            <v>110</v>
          </cell>
          <cell r="F408">
            <v>25</v>
          </cell>
          <cell r="G408">
            <v>8.75</v>
          </cell>
          <cell r="H408">
            <v>4</v>
          </cell>
          <cell r="I408">
            <v>3260</v>
          </cell>
          <cell r="J408">
            <v>4.5</v>
          </cell>
          <cell r="K408" t="str">
            <v>Kwh</v>
          </cell>
          <cell r="L408">
            <v>68065.70925</v>
          </cell>
          <cell r="M408" t="str">
            <v>1x3/7</v>
          </cell>
          <cell r="N408">
            <v>7409.090909090909</v>
          </cell>
          <cell r="O408">
            <v>2593.181818181818</v>
          </cell>
          <cell r="P408">
            <v>1185.4545454545455</v>
          </cell>
          <cell r="Q408">
            <v>4027.5</v>
          </cell>
          <cell r="R408">
            <v>281.92500000000001</v>
          </cell>
          <cell r="S408">
            <v>4309.4250000000002</v>
          </cell>
          <cell r="T408">
            <v>65952.692307692312</v>
          </cell>
          <cell r="U408">
            <v>81449.844580419594</v>
          </cell>
          <cell r="V408">
            <v>68065.70925</v>
          </cell>
          <cell r="W408">
            <v>62033</v>
          </cell>
        </row>
        <row r="409">
          <cell r="C409" t="str">
            <v>Máy đầm bê tông, đầm cạnh -công suất:</v>
          </cell>
          <cell r="L409">
            <v>0</v>
          </cell>
          <cell r="V409">
            <v>0</v>
          </cell>
        </row>
        <row r="410">
          <cell r="A410" t="str">
            <v>ĐC1kw</v>
          </cell>
          <cell r="B410">
            <v>167</v>
          </cell>
          <cell r="C410" t="str">
            <v>Đầm cạnh 1kw</v>
          </cell>
          <cell r="D410" t="str">
            <v>ca</v>
          </cell>
          <cell r="E410">
            <v>110</v>
          </cell>
          <cell r="F410">
            <v>25</v>
          </cell>
          <cell r="G410">
            <v>8.75</v>
          </cell>
          <cell r="H410">
            <v>4</v>
          </cell>
          <cell r="I410">
            <v>2550</v>
          </cell>
          <cell r="J410">
            <v>4.5</v>
          </cell>
          <cell r="K410" t="str">
            <v>Kwh</v>
          </cell>
          <cell r="L410">
            <v>73403.830499999996</v>
          </cell>
          <cell r="M410" t="str">
            <v>1x3/7</v>
          </cell>
          <cell r="N410">
            <v>5795.454545454546</v>
          </cell>
          <cell r="O410">
            <v>2028.409090909091</v>
          </cell>
          <cell r="P410">
            <v>927.27272727272725</v>
          </cell>
          <cell r="Q410">
            <v>4027.5</v>
          </cell>
          <cell r="R410">
            <v>281.92500000000001</v>
          </cell>
          <cell r="S410">
            <v>4309.4250000000002</v>
          </cell>
          <cell r="T410">
            <v>65952.692307692312</v>
          </cell>
          <cell r="U410">
            <v>79013.253671328683</v>
          </cell>
          <cell r="V410">
            <v>73403.830499999996</v>
          </cell>
          <cell r="W410">
            <v>66898</v>
          </cell>
        </row>
        <row r="411">
          <cell r="C411" t="str">
            <v>Máy đầm bê tông, đầm dùi-công suất:</v>
          </cell>
          <cell r="L411">
            <v>0</v>
          </cell>
        </row>
        <row r="412">
          <cell r="A412" t="str">
            <v>ĐD0,6kw</v>
          </cell>
          <cell r="B412">
            <v>168</v>
          </cell>
          <cell r="C412" t="str">
            <v>Đầm dùi 0,6kw</v>
          </cell>
          <cell r="D412" t="str">
            <v>ca</v>
          </cell>
          <cell r="E412">
            <v>110</v>
          </cell>
          <cell r="F412">
            <v>25</v>
          </cell>
          <cell r="G412">
            <v>8.75</v>
          </cell>
          <cell r="H412">
            <v>4</v>
          </cell>
          <cell r="I412">
            <v>2250</v>
          </cell>
          <cell r="J412">
            <v>2.7</v>
          </cell>
          <cell r="K412" t="str">
            <v>Kwh</v>
          </cell>
          <cell r="L412">
            <v>0</v>
          </cell>
          <cell r="M412" t="str">
            <v>1x3/7</v>
          </cell>
          <cell r="N412">
            <v>5113.6363636363631</v>
          </cell>
          <cell r="O412">
            <v>1789.7727272727273</v>
          </cell>
          <cell r="P412">
            <v>818.18181818181813</v>
          </cell>
          <cell r="Q412">
            <v>2416.5</v>
          </cell>
          <cell r="R412">
            <v>169.15500000000003</v>
          </cell>
          <cell r="S412">
            <v>2585.6550000000002</v>
          </cell>
          <cell r="T412">
            <v>65952.692307692312</v>
          </cell>
          <cell r="U412">
            <v>76259.938216783223</v>
          </cell>
          <cell r="V412">
            <v>0</v>
          </cell>
        </row>
        <row r="413">
          <cell r="A413" t="str">
            <v>ĐD0,8kw</v>
          </cell>
          <cell r="B413">
            <v>169</v>
          </cell>
          <cell r="C413" t="str">
            <v>Đầm dùi 0,8kw</v>
          </cell>
          <cell r="D413" t="str">
            <v>ca</v>
          </cell>
          <cell r="E413">
            <v>110</v>
          </cell>
          <cell r="F413">
            <v>25</v>
          </cell>
          <cell r="G413">
            <v>8.75</v>
          </cell>
          <cell r="H413">
            <v>4</v>
          </cell>
          <cell r="I413">
            <v>2970</v>
          </cell>
          <cell r="J413">
            <v>3.6</v>
          </cell>
          <cell r="K413" t="str">
            <v>Kwh</v>
          </cell>
          <cell r="L413">
            <v>0</v>
          </cell>
          <cell r="M413" t="str">
            <v>1x3/7</v>
          </cell>
          <cell r="N413">
            <v>6750</v>
          </cell>
          <cell r="O413">
            <v>2362.5</v>
          </cell>
          <cell r="P413">
            <v>1080</v>
          </cell>
          <cell r="Q413">
            <v>3222</v>
          </cell>
          <cell r="R413">
            <v>225.54000000000002</v>
          </cell>
          <cell r="S413">
            <v>3447.54</v>
          </cell>
          <cell r="T413">
            <v>65952.692307692312</v>
          </cell>
          <cell r="U413">
            <v>79592.73230769232</v>
          </cell>
          <cell r="V413">
            <v>0</v>
          </cell>
        </row>
        <row r="414">
          <cell r="A414" t="str">
            <v>ĐD1kw</v>
          </cell>
          <cell r="B414">
            <v>170</v>
          </cell>
          <cell r="C414" t="str">
            <v>Đầm dùi 1kw</v>
          </cell>
          <cell r="D414" t="str">
            <v>ca</v>
          </cell>
          <cell r="E414">
            <v>110</v>
          </cell>
          <cell r="F414">
            <v>20</v>
          </cell>
          <cell r="G414">
            <v>8.75</v>
          </cell>
          <cell r="H414">
            <v>4</v>
          </cell>
          <cell r="I414">
            <v>3393</v>
          </cell>
          <cell r="J414">
            <v>4.5</v>
          </cell>
          <cell r="K414" t="str">
            <v>Kwh</v>
          </cell>
          <cell r="L414">
            <v>0</v>
          </cell>
          <cell r="M414" t="str">
            <v>1x3/7</v>
          </cell>
          <cell r="N414">
            <v>6169.090909090909</v>
          </cell>
          <cell r="O414">
            <v>2698.9772727272725</v>
          </cell>
          <cell r="P414">
            <v>1233.8181818181818</v>
          </cell>
          <cell r="Q414">
            <v>4027.5</v>
          </cell>
          <cell r="R414">
            <v>281.92500000000001</v>
          </cell>
          <cell r="S414">
            <v>4309.4250000000002</v>
          </cell>
          <cell r="T414">
            <v>65952.692307692312</v>
          </cell>
          <cell r="U414">
            <v>80364.003671328683</v>
          </cell>
          <cell r="V414">
            <v>0</v>
          </cell>
        </row>
        <row r="415">
          <cell r="A415" t="str">
            <v>ĐD1,5kw</v>
          </cell>
          <cell r="B415">
            <v>171</v>
          </cell>
          <cell r="C415" t="str">
            <v>Đầm dùi 1,5kw</v>
          </cell>
          <cell r="D415" t="str">
            <v>ca</v>
          </cell>
          <cell r="E415">
            <v>110</v>
          </cell>
          <cell r="F415">
            <v>20</v>
          </cell>
          <cell r="G415">
            <v>8.75</v>
          </cell>
          <cell r="H415">
            <v>4</v>
          </cell>
          <cell r="I415">
            <v>3834</v>
          </cell>
          <cell r="J415">
            <v>6.75</v>
          </cell>
          <cell r="K415" t="str">
            <v>Kwh</v>
          </cell>
          <cell r="L415">
            <v>74512.053</v>
          </cell>
          <cell r="M415" t="str">
            <v>1x3/7</v>
          </cell>
          <cell r="N415">
            <v>6970.9090909090919</v>
          </cell>
          <cell r="O415">
            <v>3049.7727272727266</v>
          </cell>
          <cell r="P415">
            <v>1394.1818181818182</v>
          </cell>
          <cell r="Q415">
            <v>6041.25</v>
          </cell>
          <cell r="R415">
            <v>422.88750000000005</v>
          </cell>
          <cell r="S415">
            <v>6464.1374999999998</v>
          </cell>
          <cell r="T415">
            <v>65952.692307692312</v>
          </cell>
          <cell r="U415">
            <v>83831.693444055942</v>
          </cell>
          <cell r="V415">
            <v>74512.053</v>
          </cell>
          <cell r="W415">
            <v>67908</v>
          </cell>
        </row>
        <row r="416">
          <cell r="A416" t="str">
            <v>ĐD2,8kw</v>
          </cell>
          <cell r="B416">
            <v>172</v>
          </cell>
          <cell r="C416" t="str">
            <v>Đầm dùi 2,8kw</v>
          </cell>
          <cell r="D416" t="str">
            <v>ca</v>
          </cell>
          <cell r="E416">
            <v>110</v>
          </cell>
          <cell r="F416">
            <v>20</v>
          </cell>
          <cell r="G416">
            <v>8.75</v>
          </cell>
          <cell r="H416">
            <v>4</v>
          </cell>
          <cell r="I416">
            <v>4656</v>
          </cell>
          <cell r="J416">
            <v>12.6</v>
          </cell>
          <cell r="K416" t="str">
            <v>Kwh</v>
          </cell>
          <cell r="L416">
            <v>0</v>
          </cell>
          <cell r="M416" t="str">
            <v>1x3/7</v>
          </cell>
          <cell r="N416">
            <v>8465.454545454546</v>
          </cell>
          <cell r="O416">
            <v>3703.6363636363635</v>
          </cell>
          <cell r="P416">
            <v>1693.090909090909</v>
          </cell>
          <cell r="Q416">
            <v>11277</v>
          </cell>
          <cell r="R416">
            <v>789.3900000000001</v>
          </cell>
          <cell r="S416">
            <v>12066.39</v>
          </cell>
          <cell r="T416">
            <v>65952.692307692312</v>
          </cell>
          <cell r="U416">
            <v>91881.264125874135</v>
          </cell>
          <cell r="V416">
            <v>0</v>
          </cell>
        </row>
        <row r="417">
          <cell r="A417" t="str">
            <v>ĐD3,5kw</v>
          </cell>
          <cell r="B417">
            <v>173</v>
          </cell>
          <cell r="C417" t="str">
            <v>Đầm dùi 3,5kw</v>
          </cell>
          <cell r="D417" t="str">
            <v>ca</v>
          </cell>
          <cell r="E417">
            <v>110</v>
          </cell>
          <cell r="F417">
            <v>20</v>
          </cell>
          <cell r="G417">
            <v>6.5</v>
          </cell>
          <cell r="H417">
            <v>4</v>
          </cell>
          <cell r="I417">
            <v>12600</v>
          </cell>
          <cell r="J417">
            <v>15.75</v>
          </cell>
          <cell r="K417" t="str">
            <v>Kwh</v>
          </cell>
          <cell r="L417">
            <v>94750.829249999995</v>
          </cell>
          <cell r="M417" t="str">
            <v>1x3/7</v>
          </cell>
          <cell r="N417">
            <v>21763.63636363636</v>
          </cell>
          <cell r="O417">
            <v>7445.454545454545</v>
          </cell>
          <cell r="P417">
            <v>4581.818181818182</v>
          </cell>
          <cell r="Q417">
            <v>14096.25</v>
          </cell>
          <cell r="R417">
            <v>986.73750000000007</v>
          </cell>
          <cell r="S417">
            <v>15082.987499999999</v>
          </cell>
          <cell r="T417">
            <v>65952.692307692312</v>
          </cell>
          <cell r="U417">
            <v>114826.5888986014</v>
          </cell>
          <cell r="V417">
            <v>94750.829249999995</v>
          </cell>
          <cell r="W417">
            <v>86353</v>
          </cell>
        </row>
        <row r="418">
          <cell r="C418" t="str">
            <v>Máy sàng rửa đá sỏi-năng suất</v>
          </cell>
          <cell r="L418">
            <v>0</v>
          </cell>
          <cell r="V418">
            <v>0</v>
          </cell>
        </row>
        <row r="419">
          <cell r="A419" t="str">
            <v>MSRĐS11m³/h</v>
          </cell>
          <cell r="B419">
            <v>174</v>
          </cell>
          <cell r="C419" t="str">
            <v>Máy sàng rửa đá sỏi 11m³/h</v>
          </cell>
          <cell r="D419" t="str">
            <v>ca</v>
          </cell>
          <cell r="E419">
            <v>110</v>
          </cell>
          <cell r="F419">
            <v>20</v>
          </cell>
          <cell r="G419">
            <v>7.6</v>
          </cell>
          <cell r="H419">
            <v>5</v>
          </cell>
          <cell r="I419">
            <v>8500</v>
          </cell>
          <cell r="J419">
            <v>29.4</v>
          </cell>
          <cell r="K419" t="str">
            <v>Kwh</v>
          </cell>
          <cell r="L419">
            <v>0</v>
          </cell>
          <cell r="M419" t="str">
            <v>1x3/7</v>
          </cell>
          <cell r="N419">
            <v>15454.545454545456</v>
          </cell>
          <cell r="O419">
            <v>5872.727272727273</v>
          </cell>
          <cell r="P419">
            <v>3863.6363636363635</v>
          </cell>
          <cell r="Q419">
            <v>26313</v>
          </cell>
          <cell r="R419">
            <v>1841.91</v>
          </cell>
          <cell r="S419">
            <v>28154.91</v>
          </cell>
          <cell r="T419">
            <v>65952.692307692312</v>
          </cell>
          <cell r="U419">
            <v>119298.5113986014</v>
          </cell>
          <cell r="V419">
            <v>0</v>
          </cell>
        </row>
        <row r="420">
          <cell r="A420" t="str">
            <v>MSRĐS35m³/h</v>
          </cell>
          <cell r="B420">
            <v>175</v>
          </cell>
          <cell r="C420" t="str">
            <v>Máy sàng rửa đá sỏi 35m³/h</v>
          </cell>
          <cell r="D420" t="str">
            <v>ca</v>
          </cell>
          <cell r="E420">
            <v>110</v>
          </cell>
          <cell r="F420">
            <v>20</v>
          </cell>
          <cell r="G420">
            <v>7.6</v>
          </cell>
          <cell r="H420">
            <v>5</v>
          </cell>
          <cell r="I420">
            <v>13100</v>
          </cell>
          <cell r="J420">
            <v>75.599999999999994</v>
          </cell>
          <cell r="K420" t="str">
            <v>Kwh</v>
          </cell>
          <cell r="L420">
            <v>0</v>
          </cell>
          <cell r="M420" t="str">
            <v>1x4/7</v>
          </cell>
          <cell r="N420">
            <v>22627.272727272728</v>
          </cell>
          <cell r="O420">
            <v>9050.9090909090901</v>
          </cell>
          <cell r="P420">
            <v>5954.545454545455</v>
          </cell>
          <cell r="Q420">
            <v>67662</v>
          </cell>
          <cell r="R420">
            <v>4736.34</v>
          </cell>
          <cell r="S420">
            <v>72398.34</v>
          </cell>
          <cell r="T420">
            <v>74675.769230769234</v>
          </cell>
          <cell r="U420">
            <v>184706.83650349651</v>
          </cell>
          <cell r="V420">
            <v>0</v>
          </cell>
        </row>
        <row r="421">
          <cell r="A421" t="str">
            <v>MSRĐS45m³/h</v>
          </cell>
          <cell r="B421">
            <v>176</v>
          </cell>
          <cell r="C421" t="str">
            <v>Máy sàng rửa đá sỏi 45m³/h</v>
          </cell>
          <cell r="D421" t="str">
            <v>ca</v>
          </cell>
          <cell r="E421">
            <v>110</v>
          </cell>
          <cell r="F421">
            <v>20</v>
          </cell>
          <cell r="G421">
            <v>7.6</v>
          </cell>
          <cell r="H421">
            <v>5</v>
          </cell>
          <cell r="I421">
            <v>16300</v>
          </cell>
          <cell r="J421">
            <v>96.6</v>
          </cell>
          <cell r="K421" t="str">
            <v>Kwh</v>
          </cell>
          <cell r="L421">
            <v>0</v>
          </cell>
          <cell r="M421" t="str">
            <v>1x4/7</v>
          </cell>
          <cell r="N421">
            <v>28154.545454545456</v>
          </cell>
          <cell r="O421">
            <v>11261.818181818182</v>
          </cell>
          <cell r="P421">
            <v>7409.090909090909</v>
          </cell>
          <cell r="Q421">
            <v>86457</v>
          </cell>
          <cell r="R421">
            <v>6051.9900000000007</v>
          </cell>
          <cell r="S421">
            <v>92508.99</v>
          </cell>
          <cell r="T421">
            <v>74675.769230769234</v>
          </cell>
          <cell r="U421">
            <v>214010.21377622377</v>
          </cell>
          <cell r="V421">
            <v>0</v>
          </cell>
        </row>
        <row r="422">
          <cell r="C422" t="str">
            <v>Máy nghiền sàng đá di động-năng suất:</v>
          </cell>
          <cell r="L422">
            <v>0</v>
          </cell>
          <cell r="V422">
            <v>0</v>
          </cell>
        </row>
        <row r="423">
          <cell r="A423" t="str">
            <v>MNSĐDĐ6m³/h</v>
          </cell>
          <cell r="B423">
            <v>177</v>
          </cell>
          <cell r="C423" t="str">
            <v>Máy nghiền sàng đá di động 6m³/h</v>
          </cell>
          <cell r="D423" t="str">
            <v>ca</v>
          </cell>
          <cell r="E423">
            <v>220</v>
          </cell>
          <cell r="F423">
            <v>20</v>
          </cell>
          <cell r="G423">
            <v>8.6</v>
          </cell>
          <cell r="H423">
            <v>5</v>
          </cell>
          <cell r="I423">
            <v>238900</v>
          </cell>
          <cell r="J423">
            <v>63</v>
          </cell>
          <cell r="K423" t="str">
            <v>Kwh</v>
          </cell>
          <cell r="L423">
            <v>0</v>
          </cell>
          <cell r="M423" t="str">
            <v>1x3/7+1x4/7</v>
          </cell>
          <cell r="N423">
            <v>206322.72727272726</v>
          </cell>
          <cell r="O423">
            <v>93388.181818181794</v>
          </cell>
          <cell r="P423">
            <v>54295.454545454544</v>
          </cell>
          <cell r="Q423">
            <v>56385</v>
          </cell>
          <cell r="R423">
            <v>3946.9500000000003</v>
          </cell>
          <cell r="S423">
            <v>60331.95</v>
          </cell>
          <cell r="T423">
            <v>140628.46153846156</v>
          </cell>
          <cell r="U423">
            <v>554966.77517482522</v>
          </cell>
          <cell r="V423">
            <v>0</v>
          </cell>
        </row>
        <row r="424">
          <cell r="A424" t="str">
            <v>MNSĐDĐ20m³/h</v>
          </cell>
          <cell r="B424">
            <v>178</v>
          </cell>
          <cell r="C424" t="str">
            <v>Máy nghiền sàng đá di động 20m³/h</v>
          </cell>
          <cell r="D424" t="str">
            <v>ca</v>
          </cell>
          <cell r="E424">
            <v>220</v>
          </cell>
          <cell r="F424">
            <v>20</v>
          </cell>
          <cell r="G424">
            <v>8.6</v>
          </cell>
          <cell r="H424">
            <v>5</v>
          </cell>
          <cell r="I424">
            <v>785730</v>
          </cell>
          <cell r="J424">
            <v>315</v>
          </cell>
          <cell r="K424" t="str">
            <v>Kwh</v>
          </cell>
          <cell r="L424">
            <v>0</v>
          </cell>
          <cell r="M424" t="str">
            <v>1x3/7+1x4/7</v>
          </cell>
          <cell r="N424">
            <v>678585</v>
          </cell>
          <cell r="O424">
            <v>307149</v>
          </cell>
          <cell r="P424">
            <v>178575</v>
          </cell>
          <cell r="Q424">
            <v>281925</v>
          </cell>
          <cell r="R424">
            <v>19734.750000000004</v>
          </cell>
          <cell r="S424">
            <v>301659.75</v>
          </cell>
          <cell r="T424">
            <v>140628.46153846156</v>
          </cell>
          <cell r="U424">
            <v>1606597.2115384615</v>
          </cell>
          <cell r="V424">
            <v>0</v>
          </cell>
        </row>
        <row r="425">
          <cell r="A425" t="str">
            <v>MNSĐDĐ25m³/h</v>
          </cell>
          <cell r="B425">
            <v>179</v>
          </cell>
          <cell r="C425" t="str">
            <v>Máy nghiền sàng đá di động 25m³/h</v>
          </cell>
          <cell r="D425" t="str">
            <v>ca</v>
          </cell>
          <cell r="E425">
            <v>220</v>
          </cell>
          <cell r="F425">
            <v>20</v>
          </cell>
          <cell r="G425">
            <v>7.6</v>
          </cell>
          <cell r="H425">
            <v>5</v>
          </cell>
          <cell r="I425">
            <v>1026960</v>
          </cell>
          <cell r="J425">
            <v>357</v>
          </cell>
          <cell r="K425" t="str">
            <v>Kwh</v>
          </cell>
          <cell r="L425">
            <v>0</v>
          </cell>
          <cell r="M425" t="str">
            <v>2x3/7+1x4/7</v>
          </cell>
          <cell r="N425">
            <v>886920.00000000012</v>
          </cell>
          <cell r="O425">
            <v>354767.99999999994</v>
          </cell>
          <cell r="P425">
            <v>233400</v>
          </cell>
          <cell r="Q425">
            <v>319515</v>
          </cell>
          <cell r="R425">
            <v>22366.050000000003</v>
          </cell>
          <cell r="S425">
            <v>341881.05</v>
          </cell>
          <cell r="T425">
            <v>206581.15384615387</v>
          </cell>
          <cell r="U425">
            <v>2023550.2038461538</v>
          </cell>
          <cell r="V425">
            <v>0</v>
          </cell>
        </row>
        <row r="426">
          <cell r="A426" t="str">
            <v>MNSĐDĐ125m³/h</v>
          </cell>
          <cell r="B426">
            <v>180</v>
          </cell>
          <cell r="C426" t="str">
            <v>Máy nghiền sàng đá di động 125m³/h</v>
          </cell>
          <cell r="D426" t="str">
            <v>ca</v>
          </cell>
          <cell r="E426">
            <v>220</v>
          </cell>
          <cell r="F426">
            <v>20</v>
          </cell>
          <cell r="G426">
            <v>7.6</v>
          </cell>
          <cell r="H426">
            <v>5</v>
          </cell>
          <cell r="I426">
            <v>3468425</v>
          </cell>
          <cell r="J426">
            <v>630</v>
          </cell>
          <cell r="K426" t="str">
            <v>Kwh</v>
          </cell>
          <cell r="L426">
            <v>5791820.1993006999</v>
          </cell>
          <cell r="M426" t="str">
            <v>2x3/7+1x4/7</v>
          </cell>
          <cell r="N426">
            <v>2995457.9545454546</v>
          </cell>
          <cell r="O426">
            <v>1198183.1818181819</v>
          </cell>
          <cell r="P426">
            <v>788278.40909090906</v>
          </cell>
          <cell r="Q426">
            <v>563850</v>
          </cell>
          <cell r="R426">
            <v>39469.500000000007</v>
          </cell>
          <cell r="S426">
            <v>603319.5</v>
          </cell>
          <cell r="T426">
            <v>206581.15384615387</v>
          </cell>
          <cell r="U426">
            <v>5791820.1993006999</v>
          </cell>
          <cell r="V426">
            <v>0</v>
          </cell>
        </row>
        <row r="427">
          <cell r="C427" t="str">
            <v>Máy nghiền đá thô - năng suất:</v>
          </cell>
          <cell r="L427">
            <v>0</v>
          </cell>
          <cell r="V427">
            <v>0</v>
          </cell>
        </row>
        <row r="428">
          <cell r="A428" t="str">
            <v>MNĐT14m³/h</v>
          </cell>
          <cell r="B428">
            <v>181</v>
          </cell>
          <cell r="C428" t="str">
            <v>Máy nghiền đá thô 14m³/h</v>
          </cell>
          <cell r="D428" t="str">
            <v>ca</v>
          </cell>
          <cell r="E428">
            <v>220</v>
          </cell>
          <cell r="F428">
            <v>20</v>
          </cell>
          <cell r="G428">
            <v>8.6</v>
          </cell>
          <cell r="H428">
            <v>5</v>
          </cell>
          <cell r="I428">
            <v>124800</v>
          </cell>
          <cell r="J428">
            <v>134.4</v>
          </cell>
          <cell r="K428" t="str">
            <v>Kwh</v>
          </cell>
          <cell r="L428">
            <v>0</v>
          </cell>
          <cell r="M428" t="str">
            <v>1x3/7+1x4/7</v>
          </cell>
          <cell r="N428">
            <v>107781.81818181818</v>
          </cell>
          <cell r="O428">
            <v>48785.454545454544</v>
          </cell>
          <cell r="P428">
            <v>28363.636363636364</v>
          </cell>
          <cell r="Q428">
            <v>120288</v>
          </cell>
          <cell r="R428">
            <v>8420.1600000000017</v>
          </cell>
          <cell r="S428">
            <v>128708.16</v>
          </cell>
          <cell r="T428">
            <v>140628.46153846156</v>
          </cell>
          <cell r="U428">
            <v>454267.53062937065</v>
          </cell>
          <cell r="V428">
            <v>0</v>
          </cell>
        </row>
        <row r="429">
          <cell r="A429" t="str">
            <v>MNĐT200m³/h</v>
          </cell>
          <cell r="B429">
            <v>182</v>
          </cell>
          <cell r="C429" t="str">
            <v>Máy nghiền đá thô 200m³/h</v>
          </cell>
          <cell r="D429" t="str">
            <v>ca</v>
          </cell>
          <cell r="E429">
            <v>220</v>
          </cell>
          <cell r="F429">
            <v>20</v>
          </cell>
          <cell r="G429">
            <v>8.6</v>
          </cell>
          <cell r="H429">
            <v>5</v>
          </cell>
          <cell r="I429">
            <v>1065090</v>
          </cell>
          <cell r="J429">
            <v>840</v>
          </cell>
          <cell r="K429" t="str">
            <v>Kwh</v>
          </cell>
          <cell r="L429">
            <v>0</v>
          </cell>
          <cell r="M429" t="str">
            <v>1x3/7+2x4/7+1x5/7+1x6/7</v>
          </cell>
          <cell r="N429">
            <v>919850.45454545459</v>
          </cell>
          <cell r="O429">
            <v>416353.36363636359</v>
          </cell>
          <cell r="P429">
            <v>242065.90909090909</v>
          </cell>
          <cell r="Q429">
            <v>751800</v>
          </cell>
          <cell r="R429">
            <v>52626.000000000007</v>
          </cell>
          <cell r="S429">
            <v>804426</v>
          </cell>
          <cell r="T429">
            <v>408053.07692307694</v>
          </cell>
          <cell r="U429">
            <v>2790748.8041958045</v>
          </cell>
          <cell r="V429">
            <v>0</v>
          </cell>
        </row>
        <row r="430">
          <cell r="C430" t="str">
            <v>Trạm trộn bê tông asphan-năng suất:</v>
          </cell>
          <cell r="L430">
            <v>0</v>
          </cell>
          <cell r="V430">
            <v>0</v>
          </cell>
        </row>
        <row r="431">
          <cell r="A431" t="str">
            <v>TTBTN25T/CA</v>
          </cell>
          <cell r="B431">
            <v>183</v>
          </cell>
          <cell r="C431" t="str">
            <v>Trạm trộn BT nhựa AP 25T/h (140 T/ca)</v>
          </cell>
          <cell r="D431" t="str">
            <v>ca</v>
          </cell>
          <cell r="E431">
            <v>150</v>
          </cell>
          <cell r="F431">
            <v>16</v>
          </cell>
          <cell r="G431">
            <v>5.72</v>
          </cell>
          <cell r="H431">
            <v>5</v>
          </cell>
          <cell r="I431">
            <v>2275000</v>
          </cell>
          <cell r="J431">
            <v>1190</v>
          </cell>
          <cell r="K431" t="str">
            <v>lítmazut</v>
          </cell>
          <cell r="L431">
            <v>13644956.61375</v>
          </cell>
          <cell r="M431" t="str">
            <v>4x3/7+4x4/7+3x5/7+1x6/7</v>
          </cell>
          <cell r="N431">
            <v>2305333.3333333335</v>
          </cell>
          <cell r="O431">
            <v>867533.33333333337</v>
          </cell>
          <cell r="P431">
            <v>758333.33333333337</v>
          </cell>
          <cell r="Q431">
            <v>8702731.8000000007</v>
          </cell>
          <cell r="R431">
            <v>0</v>
          </cell>
          <cell r="S431">
            <v>10640712.390000001</v>
          </cell>
          <cell r="T431">
            <v>915081.92307692324</v>
          </cell>
          <cell r="U431">
            <v>15486994.313076925</v>
          </cell>
          <cell r="V431">
            <v>13644956.61375</v>
          </cell>
          <cell r="W431">
            <v>12435595</v>
          </cell>
        </row>
        <row r="432">
          <cell r="J432">
            <v>210</v>
          </cell>
          <cell r="K432" t="str">
            <v>Kwh</v>
          </cell>
          <cell r="L432">
            <v>0</v>
          </cell>
          <cell r="Q432">
            <v>187950</v>
          </cell>
          <cell r="R432">
            <v>13156.500000000002</v>
          </cell>
          <cell r="U432">
            <v>0</v>
          </cell>
          <cell r="V432">
            <v>0</v>
          </cell>
        </row>
        <row r="433">
          <cell r="J433">
            <v>210</v>
          </cell>
          <cell r="K433" t="str">
            <v>lítdiezel</v>
          </cell>
          <cell r="L433">
            <v>0</v>
          </cell>
          <cell r="Q433">
            <v>1654165.7999999998</v>
          </cell>
          <cell r="R433">
            <v>82708.289999999994</v>
          </cell>
          <cell r="U433">
            <v>0</v>
          </cell>
          <cell r="V433">
            <v>0</v>
          </cell>
        </row>
        <row r="434">
          <cell r="A434" t="str">
            <v>TTBTN30T/CA</v>
          </cell>
          <cell r="B434">
            <v>184</v>
          </cell>
          <cell r="C434" t="str">
            <v>Trạm trộn BT nhựa AP 30T/h (156T/ca)</v>
          </cell>
          <cell r="D434" t="str">
            <v>ca</v>
          </cell>
          <cell r="E434">
            <v>150</v>
          </cell>
          <cell r="F434">
            <v>16</v>
          </cell>
          <cell r="G434">
            <v>5.72</v>
          </cell>
          <cell r="H434">
            <v>5</v>
          </cell>
          <cell r="I434">
            <v>2730000</v>
          </cell>
          <cell r="J434">
            <v>1326</v>
          </cell>
          <cell r="K434" t="str">
            <v>lítmazut</v>
          </cell>
          <cell r="L434">
            <v>0</v>
          </cell>
          <cell r="M434" t="str">
            <v>4x3/7+4x4/7+3x5/7+1x6/7</v>
          </cell>
          <cell r="N434">
            <v>2766400</v>
          </cell>
          <cell r="O434">
            <v>1041040</v>
          </cell>
          <cell r="P434">
            <v>910000</v>
          </cell>
          <cell r="Q434">
            <v>9697329.7200000007</v>
          </cell>
          <cell r="R434">
            <v>0</v>
          </cell>
          <cell r="S434">
            <v>11856793.806</v>
          </cell>
          <cell r="T434">
            <v>915081.92307692324</v>
          </cell>
          <cell r="U434">
            <v>17489315.729076922</v>
          </cell>
          <cell r="V434">
            <v>0</v>
          </cell>
        </row>
        <row r="435">
          <cell r="J435">
            <v>234</v>
          </cell>
          <cell r="K435" t="str">
            <v>Kwh</v>
          </cell>
          <cell r="L435">
            <v>0</v>
          </cell>
          <cell r="Q435">
            <v>209430</v>
          </cell>
          <cell r="R435">
            <v>14660.100000000002</v>
          </cell>
          <cell r="U435">
            <v>0</v>
          </cell>
          <cell r="V435">
            <v>0</v>
          </cell>
        </row>
        <row r="436">
          <cell r="J436">
            <v>234</v>
          </cell>
          <cell r="K436" t="str">
            <v>lítdiezel</v>
          </cell>
          <cell r="L436">
            <v>0</v>
          </cell>
          <cell r="Q436">
            <v>1843213.3199999998</v>
          </cell>
          <cell r="R436">
            <v>92160.665999999997</v>
          </cell>
          <cell r="U436">
            <v>0</v>
          </cell>
          <cell r="V436">
            <v>0</v>
          </cell>
        </row>
        <row r="437">
          <cell r="A437" t="str">
            <v>TTBTN40T/CA</v>
          </cell>
          <cell r="B437">
            <v>185</v>
          </cell>
          <cell r="C437" t="str">
            <v>Trạm trộn BT nhựa AP 40T/h ( 176T/ca)</v>
          </cell>
          <cell r="D437" t="str">
            <v>ca</v>
          </cell>
          <cell r="E437">
            <v>150</v>
          </cell>
          <cell r="F437">
            <v>16</v>
          </cell>
          <cell r="G437">
            <v>5.72</v>
          </cell>
          <cell r="H437">
            <v>5</v>
          </cell>
          <cell r="I437">
            <v>3038750</v>
          </cell>
          <cell r="J437">
            <v>1496</v>
          </cell>
          <cell r="K437" t="str">
            <v>lítmazut</v>
          </cell>
          <cell r="L437">
            <v>0</v>
          </cell>
          <cell r="M437" t="str">
            <v>5x3/7+5x4/7+4x5/7+1x6/7</v>
          </cell>
          <cell r="N437">
            <v>3079266.666666667</v>
          </cell>
          <cell r="O437">
            <v>1158776.6666666667</v>
          </cell>
          <cell r="P437">
            <v>1012916.6666666666</v>
          </cell>
          <cell r="Q437">
            <v>10940577.120000001</v>
          </cell>
          <cell r="R437">
            <v>0</v>
          </cell>
          <cell r="S437">
            <v>13376895.576000001</v>
          </cell>
          <cell r="T437">
            <v>1140853.8461538462</v>
          </cell>
          <cell r="U437">
            <v>19768709.422153849</v>
          </cell>
          <cell r="V437">
            <v>0</v>
          </cell>
        </row>
        <row r="438">
          <cell r="J438">
            <v>264</v>
          </cell>
          <cell r="K438" t="str">
            <v>Kwh</v>
          </cell>
          <cell r="L438">
            <v>0</v>
          </cell>
          <cell r="Q438">
            <v>236280</v>
          </cell>
          <cell r="R438">
            <v>16539.600000000002</v>
          </cell>
          <cell r="U438">
            <v>0</v>
          </cell>
          <cell r="V438">
            <v>0</v>
          </cell>
        </row>
        <row r="439">
          <cell r="J439">
            <v>264</v>
          </cell>
          <cell r="K439" t="str">
            <v>lítdiezel</v>
          </cell>
          <cell r="L439">
            <v>0</v>
          </cell>
          <cell r="Q439">
            <v>2079522.72</v>
          </cell>
          <cell r="R439">
            <v>103976.136</v>
          </cell>
          <cell r="U439">
            <v>0</v>
          </cell>
          <cell r="V439">
            <v>0</v>
          </cell>
        </row>
        <row r="440">
          <cell r="A440" t="str">
            <v>TTBTN50T/CA</v>
          </cell>
          <cell r="B440">
            <v>186</v>
          </cell>
          <cell r="C440" t="str">
            <v>Trạm trộn BT nhựa AP 50T/h (200T/ca)</v>
          </cell>
          <cell r="D440" t="str">
            <v>ca</v>
          </cell>
          <cell r="E440">
            <v>150</v>
          </cell>
          <cell r="F440">
            <v>16</v>
          </cell>
          <cell r="G440">
            <v>5.72</v>
          </cell>
          <cell r="H440">
            <v>5</v>
          </cell>
          <cell r="I440">
            <v>3217500</v>
          </cell>
          <cell r="J440">
            <v>1700</v>
          </cell>
          <cell r="K440" t="str">
            <v>lítmazut</v>
          </cell>
          <cell r="L440">
            <v>0</v>
          </cell>
          <cell r="M440" t="str">
            <v>5x3/7+5x4/7+4x5/7+1x6/7</v>
          </cell>
          <cell r="N440">
            <v>3260400</v>
          </cell>
          <cell r="O440">
            <v>1226940</v>
          </cell>
          <cell r="P440">
            <v>1072500</v>
          </cell>
          <cell r="Q440">
            <v>12432474</v>
          </cell>
          <cell r="R440">
            <v>0</v>
          </cell>
          <cell r="S440">
            <v>15201017.699999999</v>
          </cell>
          <cell r="T440">
            <v>1140853.8461538462</v>
          </cell>
          <cell r="U440">
            <v>21901711.546153847</v>
          </cell>
          <cell r="V440">
            <v>0</v>
          </cell>
        </row>
        <row r="441">
          <cell r="J441">
            <v>300</v>
          </cell>
          <cell r="K441" t="str">
            <v>Kwh</v>
          </cell>
          <cell r="L441">
            <v>0</v>
          </cell>
          <cell r="Q441">
            <v>268500</v>
          </cell>
          <cell r="R441">
            <v>18795</v>
          </cell>
          <cell r="U441">
            <v>0</v>
          </cell>
          <cell r="V441">
            <v>0</v>
          </cell>
        </row>
        <row r="442">
          <cell r="J442">
            <v>300</v>
          </cell>
          <cell r="K442" t="str">
            <v>lítdiezel</v>
          </cell>
          <cell r="L442">
            <v>0</v>
          </cell>
          <cell r="Q442">
            <v>2363094</v>
          </cell>
          <cell r="R442">
            <v>118154.70000000001</v>
          </cell>
          <cell r="U442">
            <v>0</v>
          </cell>
          <cell r="V442">
            <v>0</v>
          </cell>
        </row>
        <row r="443">
          <cell r="A443" t="str">
            <v>TTBTN60T/CA</v>
          </cell>
          <cell r="B443">
            <v>187</v>
          </cell>
          <cell r="C443" t="str">
            <v>Trạm trộn BT nhựa AP 60T/h (216T/ca)</v>
          </cell>
          <cell r="D443" t="str">
            <v>ca</v>
          </cell>
          <cell r="E443">
            <v>150</v>
          </cell>
          <cell r="F443">
            <v>16</v>
          </cell>
          <cell r="G443">
            <v>5.72</v>
          </cell>
          <cell r="H443">
            <v>5</v>
          </cell>
          <cell r="I443">
            <v>3753750</v>
          </cell>
          <cell r="J443">
            <v>1836</v>
          </cell>
          <cell r="K443" t="str">
            <v>lítmazut</v>
          </cell>
          <cell r="L443">
            <v>21263758.073249999</v>
          </cell>
          <cell r="M443" t="str">
            <v>5x3/7+5x4/7+4x5/7+1x6/7</v>
          </cell>
          <cell r="N443">
            <v>3803800</v>
          </cell>
          <cell r="O443">
            <v>1431430</v>
          </cell>
          <cell r="P443">
            <v>1251250</v>
          </cell>
          <cell r="Q443">
            <v>13427071.92</v>
          </cell>
          <cell r="R443">
            <v>0</v>
          </cell>
          <cell r="S443">
            <v>16417099.115999999</v>
          </cell>
          <cell r="T443">
            <v>1140853.8461538462</v>
          </cell>
          <cell r="U443">
            <v>24044432.962153845</v>
          </cell>
          <cell r="V443">
            <v>21263758.073249999</v>
          </cell>
          <cell r="W443">
            <v>19379137</v>
          </cell>
        </row>
        <row r="444">
          <cell r="J444">
            <v>324</v>
          </cell>
          <cell r="K444" t="str">
            <v>Kwh</v>
          </cell>
          <cell r="L444">
            <v>0</v>
          </cell>
          <cell r="Q444">
            <v>289980</v>
          </cell>
          <cell r="R444">
            <v>20298.600000000002</v>
          </cell>
          <cell r="U444">
            <v>0</v>
          </cell>
          <cell r="V444">
            <v>0</v>
          </cell>
        </row>
        <row r="445">
          <cell r="J445">
            <v>324</v>
          </cell>
          <cell r="K445" t="str">
            <v>lítdiezel</v>
          </cell>
          <cell r="L445">
            <v>0</v>
          </cell>
          <cell r="Q445">
            <v>2552141.52</v>
          </cell>
          <cell r="R445">
            <v>127607.076</v>
          </cell>
          <cell r="U445">
            <v>0</v>
          </cell>
          <cell r="V445">
            <v>0</v>
          </cell>
        </row>
        <row r="446">
          <cell r="A446" t="str">
            <v>TTBTN80T/CA</v>
          </cell>
          <cell r="B446">
            <v>188</v>
          </cell>
          <cell r="C446" t="str">
            <v>Trạm trộn BT nhựa AP 80T/h (256 T/ca)</v>
          </cell>
          <cell r="D446" t="str">
            <v>ca</v>
          </cell>
          <cell r="E446">
            <v>150</v>
          </cell>
          <cell r="F446">
            <v>13</v>
          </cell>
          <cell r="G446">
            <v>5.46</v>
          </cell>
          <cell r="H446">
            <v>5</v>
          </cell>
          <cell r="I446">
            <v>4218800</v>
          </cell>
          <cell r="J446">
            <v>2176</v>
          </cell>
          <cell r="K446" t="str">
            <v>lítmazut</v>
          </cell>
          <cell r="L446">
            <v>23610580.51275</v>
          </cell>
          <cell r="M446" t="str">
            <v>5x3/7+5x4/7+4x5/7+1x6/7</v>
          </cell>
          <cell r="N446">
            <v>3473478.666666667</v>
          </cell>
          <cell r="O446">
            <v>1535643.2</v>
          </cell>
          <cell r="P446">
            <v>1406266.6666666667</v>
          </cell>
          <cell r="Q446">
            <v>15913566.720000001</v>
          </cell>
          <cell r="R446">
            <v>0</v>
          </cell>
          <cell r="S446">
            <v>19457302.655999999</v>
          </cell>
          <cell r="T446">
            <v>1140853.8461538462</v>
          </cell>
          <cell r="U446">
            <v>27013545.035487182</v>
          </cell>
          <cell r="V446">
            <v>23610580.51275</v>
          </cell>
          <cell r="W446">
            <v>21517959</v>
          </cell>
        </row>
        <row r="447">
          <cell r="J447">
            <v>384</v>
          </cell>
          <cell r="K447" t="str">
            <v>Kwh</v>
          </cell>
          <cell r="L447">
            <v>0</v>
          </cell>
          <cell r="Q447">
            <v>343680</v>
          </cell>
          <cell r="R447">
            <v>24057.600000000002</v>
          </cell>
          <cell r="U447">
            <v>0</v>
          </cell>
          <cell r="V447">
            <v>0</v>
          </cell>
        </row>
        <row r="448">
          <cell r="J448">
            <v>384</v>
          </cell>
          <cell r="K448" t="str">
            <v>lítdiezel</v>
          </cell>
          <cell r="L448">
            <v>0</v>
          </cell>
          <cell r="Q448">
            <v>3024760.32</v>
          </cell>
          <cell r="R448">
            <v>151238.016</v>
          </cell>
          <cell r="U448">
            <v>0</v>
          </cell>
          <cell r="V448">
            <v>0</v>
          </cell>
        </row>
        <row r="449">
          <cell r="C449" t="str">
            <v>Máy phun nhựa đường - công suất:</v>
          </cell>
          <cell r="L449">
            <v>0</v>
          </cell>
          <cell r="V449">
            <v>0</v>
          </cell>
        </row>
        <row r="450">
          <cell r="A450" t="str">
            <v>MPNĐ190CV</v>
          </cell>
          <cell r="B450">
            <v>189</v>
          </cell>
          <cell r="C450" t="str">
            <v>Máy phun nhựa đường 190Cv</v>
          </cell>
          <cell r="D450" t="str">
            <v>ca</v>
          </cell>
          <cell r="E450">
            <v>120</v>
          </cell>
          <cell r="F450">
            <v>14</v>
          </cell>
          <cell r="G450">
            <v>5.6</v>
          </cell>
          <cell r="H450">
            <v>6</v>
          </cell>
          <cell r="I450">
            <v>559475</v>
          </cell>
          <cell r="J450">
            <v>57</v>
          </cell>
          <cell r="K450" t="str">
            <v>lítdiezel</v>
          </cell>
          <cell r="L450">
            <v>1377653.3347499999</v>
          </cell>
          <cell r="M450" t="str">
            <v>1x1/4 + 3/4L7,5-16,5T</v>
          </cell>
          <cell r="N450">
            <v>620084.79166666663</v>
          </cell>
          <cell r="O450">
            <v>261088.33333333334</v>
          </cell>
          <cell r="P450">
            <v>279737.5</v>
          </cell>
          <cell r="Q450">
            <v>448987.86</v>
          </cell>
          <cell r="R450">
            <v>22449.393</v>
          </cell>
          <cell r="S450">
            <v>471437.25299999997</v>
          </cell>
          <cell r="T450">
            <v>160909.61538461538</v>
          </cell>
          <cell r="U450">
            <v>1793257.4933846155</v>
          </cell>
          <cell r="V450">
            <v>1377653.3347499999</v>
          </cell>
          <cell r="W450">
            <v>1255551</v>
          </cell>
        </row>
        <row r="451">
          <cell r="C451" t="str">
            <v>Máy rải hỗn hợp bê tông nhựa - năng suất:</v>
          </cell>
          <cell r="L451">
            <v>0</v>
          </cell>
        </row>
        <row r="452">
          <cell r="A452" t="str">
            <v>MRBTN65T</v>
          </cell>
          <cell r="B452">
            <v>190</v>
          </cell>
          <cell r="C452" t="str">
            <v>Máy rải BT nhựa 65T</v>
          </cell>
          <cell r="D452" t="str">
            <v>ca</v>
          </cell>
          <cell r="E452">
            <v>150</v>
          </cell>
          <cell r="F452">
            <v>16</v>
          </cell>
          <cell r="G452">
            <v>6.4</v>
          </cell>
          <cell r="H452">
            <v>5</v>
          </cell>
          <cell r="I452">
            <v>672100</v>
          </cell>
          <cell r="J452">
            <v>33.6</v>
          </cell>
          <cell r="K452" t="str">
            <v>lítdiezel</v>
          </cell>
          <cell r="L452">
            <v>0</v>
          </cell>
          <cell r="M452" t="str">
            <v>1x3/7+1x5/7</v>
          </cell>
          <cell r="N452">
            <v>681061.33333333337</v>
          </cell>
          <cell r="O452">
            <v>286762.66666666669</v>
          </cell>
          <cell r="P452">
            <v>224033.33333333334</v>
          </cell>
          <cell r="Q452">
            <v>264666.52799999999</v>
          </cell>
          <cell r="R452">
            <v>13233.3264</v>
          </cell>
          <cell r="S452">
            <v>277899.85440000001</v>
          </cell>
          <cell r="T452">
            <v>151096.15384615384</v>
          </cell>
          <cell r="U452">
            <v>1620853.3415794871</v>
          </cell>
          <cell r="V452">
            <v>0</v>
          </cell>
        </row>
        <row r="453">
          <cell r="A453" t="str">
            <v>MRBTN100T</v>
          </cell>
          <cell r="B453">
            <v>191</v>
          </cell>
          <cell r="C453" t="str">
            <v>Máy rải BT nhựa 100T</v>
          </cell>
          <cell r="D453" t="str">
            <v>ca</v>
          </cell>
          <cell r="E453">
            <v>150</v>
          </cell>
          <cell r="F453">
            <v>16</v>
          </cell>
          <cell r="G453">
            <v>6.4</v>
          </cell>
          <cell r="H453">
            <v>5</v>
          </cell>
          <cell r="I453">
            <v>795410</v>
          </cell>
          <cell r="J453">
            <v>50.4</v>
          </cell>
          <cell r="K453" t="str">
            <v>lítdiezel</v>
          </cell>
          <cell r="L453">
            <v>0</v>
          </cell>
          <cell r="M453" t="str">
            <v>1x3/7+1x5/7</v>
          </cell>
          <cell r="N453">
            <v>806015.46666666667</v>
          </cell>
          <cell r="O453">
            <v>339374.93333333335</v>
          </cell>
          <cell r="P453">
            <v>265136.66666666669</v>
          </cell>
          <cell r="Q453">
            <v>396999.79199999996</v>
          </cell>
          <cell r="R453">
            <v>19849.989600000001</v>
          </cell>
          <cell r="S453">
            <v>416849.78159999999</v>
          </cell>
          <cell r="T453">
            <v>151096.15384615384</v>
          </cell>
          <cell r="U453">
            <v>1978473.0021128205</v>
          </cell>
          <cell r="V453">
            <v>0</v>
          </cell>
        </row>
        <row r="454">
          <cell r="A454" t="str">
            <v>MRBTN130T</v>
          </cell>
          <cell r="B454">
            <v>192</v>
          </cell>
          <cell r="C454" t="str">
            <v>Máy rải BT nhựa 130T</v>
          </cell>
          <cell r="D454" t="str">
            <v>ca</v>
          </cell>
          <cell r="E454">
            <v>150</v>
          </cell>
          <cell r="F454">
            <v>14</v>
          </cell>
          <cell r="G454">
            <v>4.2</v>
          </cell>
          <cell r="H454">
            <v>5</v>
          </cell>
          <cell r="I454">
            <v>2230000</v>
          </cell>
          <cell r="J454">
            <v>63</v>
          </cell>
          <cell r="K454" t="str">
            <v>lítdiezel</v>
          </cell>
          <cell r="L454">
            <v>2854696.6717500002</v>
          </cell>
          <cell r="M454" t="str">
            <v>1x3/7+1x5/7</v>
          </cell>
          <cell r="N454">
            <v>1977266.6666666667</v>
          </cell>
          <cell r="O454">
            <v>624400</v>
          </cell>
          <cell r="P454">
            <v>743333.33333333337</v>
          </cell>
          <cell r="Q454">
            <v>496249.74</v>
          </cell>
          <cell r="R454">
            <v>24812.487000000001</v>
          </cell>
          <cell r="S454">
            <v>521062.22700000001</v>
          </cell>
          <cell r="T454">
            <v>151096.15384615384</v>
          </cell>
          <cell r="U454">
            <v>4017158.3808461544</v>
          </cell>
          <cell r="V454">
            <v>2854696.6717500002</v>
          </cell>
          <cell r="W454">
            <v>2601683</v>
          </cell>
        </row>
        <row r="455">
          <cell r="A455" t="str">
            <v>MCBĐW1000C</v>
          </cell>
          <cell r="B455">
            <v>192</v>
          </cell>
          <cell r="C455" t="str">
            <v>Máy cào bóc đường Writgen - 1000 C</v>
          </cell>
          <cell r="D455" t="str">
            <v>ca</v>
          </cell>
          <cell r="E455">
            <v>220</v>
          </cell>
          <cell r="F455">
            <v>18</v>
          </cell>
          <cell r="G455">
            <v>5.8</v>
          </cell>
          <cell r="H455">
            <v>5</v>
          </cell>
          <cell r="I455">
            <v>2021334</v>
          </cell>
          <cell r="J455">
            <v>92.4</v>
          </cell>
          <cell r="K455" t="str">
            <v>lítdiezel</v>
          </cell>
          <cell r="L455">
            <v>4948994.7045</v>
          </cell>
          <cell r="M455" t="str">
            <v>1x4/7+1x5/7</v>
          </cell>
          <cell r="N455">
            <v>1571127.7909090908</v>
          </cell>
          <cell r="O455">
            <v>532897.14545454539</v>
          </cell>
          <cell r="P455">
            <v>459394.090909091</v>
          </cell>
          <cell r="Q455">
            <v>727832.95200000005</v>
          </cell>
          <cell r="R455">
            <v>36391.647600000004</v>
          </cell>
          <cell r="S455">
            <v>764224.59960000007</v>
          </cell>
          <cell r="T455">
            <v>159819.23076923075</v>
          </cell>
          <cell r="U455">
            <v>3487462.8576419577</v>
          </cell>
          <cell r="V455">
            <v>4948994.7045</v>
          </cell>
          <cell r="W455">
            <v>4510362</v>
          </cell>
        </row>
        <row r="456">
          <cell r="A456" t="str">
            <v>TBSKVYHK10A</v>
          </cell>
          <cell r="B456">
            <v>193</v>
          </cell>
          <cell r="C456" t="str">
            <v>Thiết bị sơn kẻ vạch YHK 10A</v>
          </cell>
          <cell r="D456" t="str">
            <v>ca</v>
          </cell>
          <cell r="E456">
            <v>170</v>
          </cell>
          <cell r="F456">
            <v>20</v>
          </cell>
          <cell r="G456">
            <v>3.5</v>
          </cell>
          <cell r="H456">
            <v>5</v>
          </cell>
          <cell r="I456">
            <v>38400</v>
          </cell>
          <cell r="L456">
            <v>125946.74400000001</v>
          </cell>
          <cell r="M456" t="str">
            <v>1x4/7</v>
          </cell>
          <cell r="N456">
            <v>42917.647058823524</v>
          </cell>
          <cell r="O456">
            <v>7905.8823529411775</v>
          </cell>
          <cell r="P456">
            <v>11294.117647058823</v>
          </cell>
          <cell r="Q456">
            <v>0</v>
          </cell>
          <cell r="R456">
            <v>0</v>
          </cell>
          <cell r="S456">
            <v>0</v>
          </cell>
          <cell r="T456">
            <v>74675.769230769234</v>
          </cell>
          <cell r="U456">
            <v>136793.41628959274</v>
          </cell>
          <cell r="V456">
            <v>125946.74400000001</v>
          </cell>
          <cell r="W456">
            <v>114784</v>
          </cell>
        </row>
        <row r="457">
          <cell r="A457" t="str">
            <v>LNSYHK3A</v>
          </cell>
          <cell r="B457">
            <v>194</v>
          </cell>
          <cell r="C457" t="str">
            <v>Lò nấu sơn YHK 3A</v>
          </cell>
          <cell r="D457" t="str">
            <v>ca</v>
          </cell>
          <cell r="E457">
            <v>170</v>
          </cell>
          <cell r="F457">
            <v>17</v>
          </cell>
          <cell r="G457">
            <v>3.56</v>
          </cell>
          <cell r="H457">
            <v>5</v>
          </cell>
          <cell r="I457">
            <v>217980</v>
          </cell>
          <cell r="J457">
            <v>10.54</v>
          </cell>
          <cell r="K457" t="str">
            <v>lítdiezel</v>
          </cell>
          <cell r="L457">
            <v>499531.84049999999</v>
          </cell>
          <cell r="M457" t="str">
            <v>1x4/7</v>
          </cell>
          <cell r="N457">
            <v>207081.00000000003</v>
          </cell>
          <cell r="O457">
            <v>45647.576470588232</v>
          </cell>
          <cell r="P457">
            <v>64111.76470588235</v>
          </cell>
          <cell r="Q457">
            <v>83023.369199999986</v>
          </cell>
          <cell r="R457">
            <v>4151.1684599999999</v>
          </cell>
          <cell r="S457">
            <v>87174.537659999987</v>
          </cell>
          <cell r="T457">
            <v>74675.769230769234</v>
          </cell>
          <cell r="U457">
            <v>478690.64806723985</v>
          </cell>
          <cell r="V457">
            <v>499531.84049999999</v>
          </cell>
          <cell r="W457">
            <v>455258</v>
          </cell>
        </row>
        <row r="458">
          <cell r="A458" t="str">
            <v>NNN</v>
          </cell>
          <cell r="B458">
            <v>195</v>
          </cell>
          <cell r="C458" t="str">
            <v>Nồi nấu nhựa</v>
          </cell>
          <cell r="D458" t="str">
            <v>ca</v>
          </cell>
          <cell r="E458">
            <v>170</v>
          </cell>
          <cell r="F458">
            <v>25</v>
          </cell>
          <cell r="G458">
            <v>10</v>
          </cell>
          <cell r="H458">
            <v>5</v>
          </cell>
          <cell r="I458">
            <v>5520</v>
          </cell>
          <cell r="L458">
            <v>71638.355249999993</v>
          </cell>
          <cell r="M458" t="str">
            <v>1x4/7</v>
          </cell>
          <cell r="N458">
            <v>8117.6470588235288</v>
          </cell>
          <cell r="O458">
            <v>3247.0588235294117</v>
          </cell>
          <cell r="P458">
            <v>1623.5294117647059</v>
          </cell>
          <cell r="Q458">
            <v>0</v>
          </cell>
          <cell r="R458">
            <v>0</v>
          </cell>
          <cell r="S458">
            <v>0</v>
          </cell>
          <cell r="T458">
            <v>74675.769230769234</v>
          </cell>
          <cell r="U458">
            <v>87664.004524886885</v>
          </cell>
          <cell r="V458">
            <v>71638.355249999993</v>
          </cell>
          <cell r="W458">
            <v>65289</v>
          </cell>
        </row>
        <row r="459">
          <cell r="C459" t="str">
            <v>Máy rải cấp phối ĐD - năng suất:</v>
          </cell>
          <cell r="L459">
            <v>0</v>
          </cell>
        </row>
        <row r="460">
          <cell r="A460" t="str">
            <v>MRCP60m3</v>
          </cell>
          <cell r="B460">
            <v>183</v>
          </cell>
          <cell r="C460" t="str">
            <v>Máy rải CPĐD CS 60m3/h</v>
          </cell>
          <cell r="D460" t="str">
            <v>ca</v>
          </cell>
          <cell r="E460">
            <v>150</v>
          </cell>
          <cell r="F460">
            <v>16</v>
          </cell>
          <cell r="G460">
            <v>4.5</v>
          </cell>
          <cell r="H460">
            <v>5</v>
          </cell>
          <cell r="I460">
            <v>1371</v>
          </cell>
          <cell r="J460">
            <v>47.9</v>
          </cell>
          <cell r="K460" t="str">
            <v>lítdiezel</v>
          </cell>
          <cell r="L460">
            <v>2013813.6479999998</v>
          </cell>
          <cell r="M460" t="str">
            <v>1x3/7+1x5/7</v>
          </cell>
          <cell r="N460">
            <v>1462.4</v>
          </cell>
          <cell r="O460">
            <v>411.3</v>
          </cell>
          <cell r="P460">
            <v>457</v>
          </cell>
          <cell r="Q460">
            <v>377307.34199999995</v>
          </cell>
          <cell r="R460">
            <v>18865.367099999999</v>
          </cell>
          <cell r="S460">
            <v>396172.70909999992</v>
          </cell>
          <cell r="T460">
            <v>151096.15384615384</v>
          </cell>
          <cell r="U460">
            <v>549599.5629461538</v>
          </cell>
          <cell r="V460">
            <v>2013813.6479999998</v>
          </cell>
          <cell r="W460">
            <v>1835328</v>
          </cell>
        </row>
        <row r="461">
          <cell r="C461" t="str">
            <v>Máy bơm nước, động cơ điện - công suất:</v>
          </cell>
          <cell r="L461">
            <v>0</v>
          </cell>
        </row>
        <row r="462">
          <cell r="A462" t="str">
            <v>MBN0,55KW</v>
          </cell>
          <cell r="B462">
            <v>184</v>
          </cell>
          <cell r="C462" t="str">
            <v>Máy bơm nước 0,55KW</v>
          </cell>
          <cell r="D462" t="str">
            <v>ca</v>
          </cell>
          <cell r="E462">
            <v>180</v>
          </cell>
          <cell r="F462">
            <v>17</v>
          </cell>
          <cell r="G462">
            <v>4.74</v>
          </cell>
          <cell r="H462">
            <v>4</v>
          </cell>
          <cell r="I462">
            <v>2000</v>
          </cell>
          <cell r="J462">
            <v>1.49</v>
          </cell>
          <cell r="K462" t="str">
            <v>Kwh</v>
          </cell>
          <cell r="L462">
            <v>19333</v>
          </cell>
          <cell r="M462" t="str">
            <v>1x3/7</v>
          </cell>
          <cell r="N462">
            <v>1888.8888888888889</v>
          </cell>
          <cell r="O462">
            <v>526.66666666666674</v>
          </cell>
          <cell r="P462">
            <v>444.44444444444446</v>
          </cell>
          <cell r="Q462">
            <v>1333.55</v>
          </cell>
          <cell r="R462">
            <v>93.348500000000001</v>
          </cell>
          <cell r="S462">
            <v>1426.8985</v>
          </cell>
          <cell r="T462">
            <v>65952.692307692312</v>
          </cell>
          <cell r="U462">
            <v>70239.590807692308</v>
          </cell>
          <cell r="V462">
            <v>19333</v>
          </cell>
        </row>
        <row r="463">
          <cell r="A463" t="str">
            <v>MBN0,75KW</v>
          </cell>
          <cell r="B463">
            <v>185</v>
          </cell>
          <cell r="C463" t="str">
            <v>Máy bơm nước 0,75KW</v>
          </cell>
          <cell r="D463" t="str">
            <v>ca</v>
          </cell>
          <cell r="E463">
            <v>180</v>
          </cell>
          <cell r="F463">
            <v>17</v>
          </cell>
          <cell r="G463">
            <v>4.74</v>
          </cell>
          <cell r="H463">
            <v>4</v>
          </cell>
          <cell r="I463">
            <v>2375</v>
          </cell>
          <cell r="J463">
            <v>2.0299999999999998</v>
          </cell>
          <cell r="K463" t="str">
            <v>Kwh</v>
          </cell>
          <cell r="L463">
            <v>20675</v>
          </cell>
          <cell r="M463" t="str">
            <v>1x3/7</v>
          </cell>
          <cell r="N463">
            <v>2243.0555555555557</v>
          </cell>
          <cell r="O463">
            <v>625.41666666666674</v>
          </cell>
          <cell r="P463">
            <v>527.77777777777783</v>
          </cell>
          <cell r="Q463">
            <v>1816.85</v>
          </cell>
          <cell r="R463">
            <v>127.1795</v>
          </cell>
          <cell r="S463">
            <v>1944.0294999999999</v>
          </cell>
          <cell r="T463">
            <v>65952.692307692312</v>
          </cell>
          <cell r="U463">
            <v>71292.971807692316</v>
          </cell>
          <cell r="V463">
            <v>20675</v>
          </cell>
        </row>
        <row r="464">
          <cell r="A464" t="str">
            <v>MBN1,1KW</v>
          </cell>
          <cell r="B464">
            <v>186</v>
          </cell>
          <cell r="C464" t="str">
            <v>Máy bơm nước 1,1KW</v>
          </cell>
          <cell r="D464" t="str">
            <v>ca</v>
          </cell>
          <cell r="E464">
            <v>180</v>
          </cell>
          <cell r="F464">
            <v>17</v>
          </cell>
          <cell r="G464">
            <v>4.74</v>
          </cell>
          <cell r="H464">
            <v>4</v>
          </cell>
          <cell r="I464">
            <v>2750</v>
          </cell>
          <cell r="J464">
            <v>2.97</v>
          </cell>
          <cell r="K464" t="str">
            <v>Kwh</v>
          </cell>
          <cell r="L464">
            <v>22457</v>
          </cell>
          <cell r="M464" t="str">
            <v>1x3/7</v>
          </cell>
          <cell r="N464">
            <v>2597.2222222222222</v>
          </cell>
          <cell r="O464">
            <v>724.16666666666686</v>
          </cell>
          <cell r="P464">
            <v>611.11111111111109</v>
          </cell>
          <cell r="Q464">
            <v>2658.15</v>
          </cell>
          <cell r="R464">
            <v>186.07050000000004</v>
          </cell>
          <cell r="S464">
            <v>2844.2205000000004</v>
          </cell>
          <cell r="T464">
            <v>65952.692307692312</v>
          </cell>
          <cell r="U464">
            <v>72729.412807692308</v>
          </cell>
          <cell r="V464">
            <v>22457</v>
          </cell>
          <cell r="W464">
            <v>60614</v>
          </cell>
        </row>
        <row r="465">
          <cell r="A465" t="str">
            <v>MBN1,5KW</v>
          </cell>
          <cell r="B465">
            <v>187</v>
          </cell>
          <cell r="C465" t="str">
            <v>Máy bơm nước 1,5KW</v>
          </cell>
          <cell r="D465" t="str">
            <v>ca</v>
          </cell>
          <cell r="E465">
            <v>180</v>
          </cell>
          <cell r="F465">
            <v>17</v>
          </cell>
          <cell r="G465">
            <v>4.74</v>
          </cell>
          <cell r="H465">
            <v>4</v>
          </cell>
          <cell r="I465">
            <v>3000</v>
          </cell>
          <cell r="J465">
            <v>4.05</v>
          </cell>
          <cell r="K465" t="str">
            <v>Kwh</v>
          </cell>
          <cell r="L465">
            <v>24390</v>
          </cell>
          <cell r="M465" t="str">
            <v>1x3/7</v>
          </cell>
          <cell r="N465">
            <v>2833.3333333333335</v>
          </cell>
          <cell r="O465">
            <v>790.00000000000011</v>
          </cell>
          <cell r="P465">
            <v>666.66666666666663</v>
          </cell>
          <cell r="Q465">
            <v>3624.75</v>
          </cell>
          <cell r="R465">
            <v>253.73250000000002</v>
          </cell>
          <cell r="S465">
            <v>3878.4825000000001</v>
          </cell>
          <cell r="T465">
            <v>65952.692307692312</v>
          </cell>
          <cell r="U465">
            <v>74121.17480769231</v>
          </cell>
          <cell r="V465">
            <v>24390</v>
          </cell>
          <cell r="W465">
            <v>62006</v>
          </cell>
        </row>
        <row r="466">
          <cell r="A466" t="str">
            <v>MBN2KW</v>
          </cell>
          <cell r="B466">
            <v>188</v>
          </cell>
          <cell r="C466" t="str">
            <v>Máy bơm nước 2KW</v>
          </cell>
          <cell r="D466" t="str">
            <v>ca</v>
          </cell>
          <cell r="E466">
            <v>180</v>
          </cell>
          <cell r="F466">
            <v>17</v>
          </cell>
          <cell r="G466">
            <v>4.74</v>
          </cell>
          <cell r="H466">
            <v>4</v>
          </cell>
          <cell r="I466">
            <v>3125</v>
          </cell>
          <cell r="J466">
            <v>5.4</v>
          </cell>
          <cell r="K466" t="str">
            <v>Kwh</v>
          </cell>
          <cell r="L466">
            <v>26345</v>
          </cell>
          <cell r="M466" t="str">
            <v>1x3/7</v>
          </cell>
          <cell r="N466">
            <v>2951.3888888888887</v>
          </cell>
          <cell r="O466">
            <v>822.91666666666686</v>
          </cell>
          <cell r="P466">
            <v>694.44444444444446</v>
          </cell>
          <cell r="Q466">
            <v>4833</v>
          </cell>
          <cell r="R466">
            <v>338.31000000000006</v>
          </cell>
          <cell r="S466">
            <v>5171.3100000000004</v>
          </cell>
          <cell r="T466">
            <v>65952.692307692312</v>
          </cell>
          <cell r="U466">
            <v>75592.75230769231</v>
          </cell>
          <cell r="V466">
            <v>26345</v>
          </cell>
          <cell r="W466">
            <v>63477</v>
          </cell>
        </row>
        <row r="467">
          <cell r="A467" t="str">
            <v>MBN2,8KW</v>
          </cell>
          <cell r="B467">
            <v>189</v>
          </cell>
          <cell r="C467" t="str">
            <v>Máy bơm nước 2,8KW</v>
          </cell>
          <cell r="D467" t="str">
            <v>ca</v>
          </cell>
          <cell r="E467">
            <v>180</v>
          </cell>
          <cell r="F467">
            <v>17</v>
          </cell>
          <cell r="G467">
            <v>4.74</v>
          </cell>
          <cell r="H467">
            <v>4</v>
          </cell>
          <cell r="I467">
            <v>3625</v>
          </cell>
          <cell r="J467">
            <v>7.56</v>
          </cell>
          <cell r="K467" t="str">
            <v>Kwh</v>
          </cell>
          <cell r="L467">
            <v>30203</v>
          </cell>
          <cell r="M467" t="str">
            <v>1x3/7</v>
          </cell>
          <cell r="N467">
            <v>3423.6111111111113</v>
          </cell>
          <cell r="O467">
            <v>954.58333333333348</v>
          </cell>
          <cell r="P467">
            <v>805.55555555555554</v>
          </cell>
          <cell r="Q467">
            <v>6766.2</v>
          </cell>
          <cell r="R467">
            <v>473.63400000000001</v>
          </cell>
          <cell r="S467">
            <v>7239.8339999999998</v>
          </cell>
          <cell r="T467">
            <v>65952.692307692312</v>
          </cell>
          <cell r="U467">
            <v>78376.276307692315</v>
          </cell>
          <cell r="V467">
            <v>30203</v>
          </cell>
        </row>
        <row r="468">
          <cell r="A468" t="str">
            <v>MBN4KW</v>
          </cell>
          <cell r="B468">
            <v>190</v>
          </cell>
          <cell r="C468" t="str">
            <v>Máy bơm nước 4KW</v>
          </cell>
          <cell r="D468" t="str">
            <v>ca</v>
          </cell>
          <cell r="E468">
            <v>150</v>
          </cell>
          <cell r="F468">
            <v>17</v>
          </cell>
          <cell r="G468">
            <v>4.74</v>
          </cell>
          <cell r="H468">
            <v>5</v>
          </cell>
          <cell r="I468">
            <v>5000</v>
          </cell>
          <cell r="J468">
            <v>10.8</v>
          </cell>
          <cell r="K468" t="str">
            <v>Kwh</v>
          </cell>
          <cell r="L468">
            <v>36712</v>
          </cell>
          <cell r="M468" t="str">
            <v>1x3/7</v>
          </cell>
          <cell r="N468">
            <v>5666.6666666666679</v>
          </cell>
          <cell r="O468">
            <v>1580.0000000000002</v>
          </cell>
          <cell r="P468">
            <v>1666.6666666666667</v>
          </cell>
          <cell r="Q468">
            <v>9666</v>
          </cell>
          <cell r="R468">
            <v>676.62000000000012</v>
          </cell>
          <cell r="S468">
            <v>10342.620000000001</v>
          </cell>
          <cell r="T468">
            <v>65952.692307692312</v>
          </cell>
          <cell r="U468">
            <v>85208.645641025651</v>
          </cell>
          <cell r="V468">
            <v>36712</v>
          </cell>
        </row>
        <row r="469">
          <cell r="A469" t="str">
            <v>MBN4,5KW</v>
          </cell>
          <cell r="B469">
            <v>191</v>
          </cell>
          <cell r="C469" t="str">
            <v>Máy bơm nước 4,5KW</v>
          </cell>
          <cell r="D469" t="str">
            <v>ca</v>
          </cell>
          <cell r="E469">
            <v>150</v>
          </cell>
          <cell r="F469">
            <v>17</v>
          </cell>
          <cell r="G469">
            <v>4.74</v>
          </cell>
          <cell r="H469">
            <v>5</v>
          </cell>
          <cell r="I469">
            <v>5625</v>
          </cell>
          <cell r="J469">
            <v>12.15</v>
          </cell>
          <cell r="K469" t="str">
            <v>Kwh</v>
          </cell>
          <cell r="L469">
            <v>39230</v>
          </cell>
          <cell r="M469" t="str">
            <v>1x3/7</v>
          </cell>
          <cell r="N469">
            <v>6375.0000000000009</v>
          </cell>
          <cell r="O469">
            <v>1777.5</v>
          </cell>
          <cell r="P469">
            <v>1875</v>
          </cell>
          <cell r="Q469">
            <v>10874.25</v>
          </cell>
          <cell r="R469">
            <v>761.1975000000001</v>
          </cell>
          <cell r="S469">
            <v>11635.4475</v>
          </cell>
          <cell r="T469">
            <v>65952.692307692312</v>
          </cell>
          <cell r="U469">
            <v>87615.639807692321</v>
          </cell>
          <cell r="V469">
            <v>39230</v>
          </cell>
          <cell r="W469">
            <v>75500</v>
          </cell>
        </row>
        <row r="470">
          <cell r="A470" t="str">
            <v>MBN7KW</v>
          </cell>
          <cell r="B470">
            <v>192</v>
          </cell>
          <cell r="C470" t="str">
            <v>Máy bơm nước 7KW</v>
          </cell>
          <cell r="D470" t="str">
            <v>ca</v>
          </cell>
          <cell r="E470">
            <v>150</v>
          </cell>
          <cell r="F470">
            <v>17</v>
          </cell>
          <cell r="G470">
            <v>4.74</v>
          </cell>
          <cell r="H470">
            <v>5</v>
          </cell>
          <cell r="I470">
            <v>8265</v>
          </cell>
          <cell r="J470">
            <v>16.8</v>
          </cell>
          <cell r="K470" t="str">
            <v>Kwh</v>
          </cell>
          <cell r="L470">
            <v>49731</v>
          </cell>
          <cell r="M470" t="str">
            <v>1x3/7</v>
          </cell>
          <cell r="N470">
            <v>9367</v>
          </cell>
          <cell r="O470">
            <v>2611.7399999999998</v>
          </cell>
          <cell r="P470">
            <v>2755</v>
          </cell>
          <cell r="Q470">
            <v>15036</v>
          </cell>
          <cell r="R470">
            <v>1052.5200000000002</v>
          </cell>
          <cell r="S470">
            <v>16088.52</v>
          </cell>
          <cell r="T470">
            <v>65952.692307692312</v>
          </cell>
          <cell r="U470">
            <v>96774.952307692321</v>
          </cell>
          <cell r="V470">
            <v>49731</v>
          </cell>
        </row>
        <row r="471">
          <cell r="A471" t="str">
            <v>MBN10KW</v>
          </cell>
          <cell r="B471">
            <v>193</v>
          </cell>
          <cell r="C471" t="str">
            <v>Máy bơm nước 10KW</v>
          </cell>
          <cell r="D471" t="str">
            <v>ca</v>
          </cell>
          <cell r="E471">
            <v>150</v>
          </cell>
          <cell r="F471">
            <v>16</v>
          </cell>
          <cell r="G471">
            <v>4.5199999999999996</v>
          </cell>
          <cell r="H471">
            <v>5</v>
          </cell>
          <cell r="I471">
            <v>9715</v>
          </cell>
          <cell r="J471">
            <v>24</v>
          </cell>
          <cell r="K471" t="str">
            <v>Kwh</v>
          </cell>
          <cell r="L471">
            <v>63375</v>
          </cell>
          <cell r="M471" t="str">
            <v>1x4/7</v>
          </cell>
          <cell r="N471">
            <v>10362.666666666668</v>
          </cell>
          <cell r="O471">
            <v>2927.4533333333334</v>
          </cell>
          <cell r="P471">
            <v>3238.3333333333335</v>
          </cell>
          <cell r="Q471">
            <v>21480</v>
          </cell>
          <cell r="R471">
            <v>1503.6000000000001</v>
          </cell>
          <cell r="S471">
            <v>22983.599999999999</v>
          </cell>
          <cell r="T471">
            <v>74675.769230769234</v>
          </cell>
          <cell r="U471">
            <v>114187.82256410256</v>
          </cell>
          <cell r="V471">
            <v>63375</v>
          </cell>
        </row>
        <row r="472">
          <cell r="A472" t="str">
            <v>MBN14KW</v>
          </cell>
          <cell r="B472">
            <v>194</v>
          </cell>
          <cell r="C472" t="str">
            <v>Máy bơm nước 14KW</v>
          </cell>
          <cell r="D472" t="str">
            <v>ca</v>
          </cell>
          <cell r="E472">
            <v>150</v>
          </cell>
          <cell r="F472">
            <v>16</v>
          </cell>
          <cell r="G472">
            <v>4.5199999999999996</v>
          </cell>
          <cell r="H472">
            <v>5</v>
          </cell>
          <cell r="I472">
            <v>12789</v>
          </cell>
          <cell r="J472">
            <v>33.6</v>
          </cell>
          <cell r="K472" t="str">
            <v>Kwh</v>
          </cell>
          <cell r="L472">
            <v>79658</v>
          </cell>
          <cell r="M472" t="str">
            <v>1x4/7</v>
          </cell>
          <cell r="N472">
            <v>12959.519999999999</v>
          </cell>
          <cell r="O472">
            <v>3853.7519999999995</v>
          </cell>
          <cell r="P472">
            <v>4263</v>
          </cell>
          <cell r="Q472">
            <v>30072</v>
          </cell>
          <cell r="R472">
            <v>2105.0400000000004</v>
          </cell>
          <cell r="S472">
            <v>32177.040000000001</v>
          </cell>
          <cell r="T472">
            <v>74675.769230769234</v>
          </cell>
          <cell r="U472">
            <v>127929.08123076922</v>
          </cell>
          <cell r="V472">
            <v>79658</v>
          </cell>
        </row>
        <row r="473">
          <cell r="A473" t="str">
            <v>MBN20KW</v>
          </cell>
          <cell r="B473">
            <v>195</v>
          </cell>
          <cell r="C473" t="str">
            <v>Máy bơm nước 20KW</v>
          </cell>
          <cell r="D473" t="str">
            <v>ca</v>
          </cell>
          <cell r="E473">
            <v>150</v>
          </cell>
          <cell r="F473">
            <v>16</v>
          </cell>
          <cell r="G473">
            <v>4.5199999999999996</v>
          </cell>
          <cell r="H473">
            <v>5</v>
          </cell>
          <cell r="I473">
            <v>20735</v>
          </cell>
          <cell r="J473">
            <v>48</v>
          </cell>
          <cell r="K473" t="str">
            <v>Kwh</v>
          </cell>
          <cell r="L473">
            <v>107630</v>
          </cell>
          <cell r="M473" t="str">
            <v>1x4/7</v>
          </cell>
          <cell r="N473">
            <v>21011.466666666667</v>
          </cell>
          <cell r="O473">
            <v>6248.1466666666665</v>
          </cell>
          <cell r="P473">
            <v>6911.666666666667</v>
          </cell>
          <cell r="Q473">
            <v>42960</v>
          </cell>
          <cell r="R473">
            <v>3007.2000000000003</v>
          </cell>
          <cell r="S473">
            <v>45967.199999999997</v>
          </cell>
          <cell r="T473">
            <v>74675.769230769234</v>
          </cell>
          <cell r="U473">
            <v>154814.24923076923</v>
          </cell>
          <cell r="V473">
            <v>107630</v>
          </cell>
          <cell r="W473">
            <v>144001</v>
          </cell>
        </row>
        <row r="474">
          <cell r="A474" t="str">
            <v>MBN22KW</v>
          </cell>
          <cell r="B474">
            <v>196</v>
          </cell>
          <cell r="C474" t="str">
            <v>Máy bơm nước 22KW</v>
          </cell>
          <cell r="D474" t="str">
            <v>ca</v>
          </cell>
          <cell r="E474">
            <v>150</v>
          </cell>
          <cell r="F474">
            <v>16</v>
          </cell>
          <cell r="G474">
            <v>4.5199999999999996</v>
          </cell>
          <cell r="H474">
            <v>5</v>
          </cell>
          <cell r="I474">
            <v>23925</v>
          </cell>
          <cell r="J474">
            <v>52.8</v>
          </cell>
          <cell r="K474" t="str">
            <v>Kwh</v>
          </cell>
          <cell r="L474">
            <v>117872</v>
          </cell>
          <cell r="M474" t="str">
            <v>1x4/7</v>
          </cell>
          <cell r="N474">
            <v>24244</v>
          </cell>
          <cell r="O474">
            <v>7209.3999999999987</v>
          </cell>
          <cell r="P474">
            <v>7975</v>
          </cell>
          <cell r="Q474">
            <v>47256</v>
          </cell>
          <cell r="R474">
            <v>3307.9200000000005</v>
          </cell>
          <cell r="S474">
            <v>50563.92</v>
          </cell>
          <cell r="T474">
            <v>74675.769230769234</v>
          </cell>
          <cell r="U474">
            <v>164668.08923076923</v>
          </cell>
          <cell r="V474">
            <v>117872</v>
          </cell>
        </row>
        <row r="475">
          <cell r="A475" t="str">
            <v>MBN28KW</v>
          </cell>
          <cell r="B475">
            <v>197</v>
          </cell>
          <cell r="C475" t="str">
            <v>Máy bơm nước 28KW</v>
          </cell>
          <cell r="D475" t="str">
            <v>ca</v>
          </cell>
          <cell r="E475">
            <v>150</v>
          </cell>
          <cell r="F475">
            <v>16</v>
          </cell>
          <cell r="G475">
            <v>4.5199999999999996</v>
          </cell>
          <cell r="H475">
            <v>5</v>
          </cell>
          <cell r="I475">
            <v>26970</v>
          </cell>
          <cell r="J475">
            <v>67.2</v>
          </cell>
          <cell r="K475" t="str">
            <v>Kwh</v>
          </cell>
          <cell r="L475">
            <v>142028</v>
          </cell>
          <cell r="M475" t="str">
            <v>1x4/7</v>
          </cell>
          <cell r="N475">
            <v>27329.600000000002</v>
          </cell>
          <cell r="O475">
            <v>8126.9599999999982</v>
          </cell>
          <cell r="P475">
            <v>8990</v>
          </cell>
          <cell r="Q475">
            <v>60144</v>
          </cell>
          <cell r="R475">
            <v>4210.0800000000008</v>
          </cell>
          <cell r="S475">
            <v>64354.080000000002</v>
          </cell>
          <cell r="T475">
            <v>74675.769230769234</v>
          </cell>
          <cell r="U475">
            <v>183476.40923076923</v>
          </cell>
          <cell r="V475">
            <v>142028</v>
          </cell>
        </row>
        <row r="476">
          <cell r="A476" t="str">
            <v>MBN30KW</v>
          </cell>
          <cell r="B476">
            <v>198</v>
          </cell>
          <cell r="C476" t="str">
            <v>Máy bơm nước 30KW</v>
          </cell>
          <cell r="D476" t="str">
            <v>ca</v>
          </cell>
          <cell r="E476">
            <v>150</v>
          </cell>
          <cell r="F476">
            <v>16</v>
          </cell>
          <cell r="G476">
            <v>4.5199999999999996</v>
          </cell>
          <cell r="H476">
            <v>5</v>
          </cell>
          <cell r="I476">
            <v>32683</v>
          </cell>
          <cell r="J476">
            <v>72</v>
          </cell>
          <cell r="K476" t="str">
            <v>Kwh</v>
          </cell>
          <cell r="L476">
            <v>151538</v>
          </cell>
          <cell r="M476" t="str">
            <v>1x4/7</v>
          </cell>
          <cell r="N476">
            <v>33118.773333333331</v>
          </cell>
          <cell r="O476">
            <v>9848.4773333333324</v>
          </cell>
          <cell r="P476">
            <v>10894.333333333334</v>
          </cell>
          <cell r="Q476">
            <v>64440</v>
          </cell>
          <cell r="R476">
            <v>4510.8</v>
          </cell>
          <cell r="S476">
            <v>68950.8</v>
          </cell>
          <cell r="T476">
            <v>74675.769230769234</v>
          </cell>
          <cell r="U476">
            <v>197488.15323076921</v>
          </cell>
          <cell r="V476">
            <v>151538</v>
          </cell>
        </row>
        <row r="477">
          <cell r="A477" t="str">
            <v>MBNĐ40KW</v>
          </cell>
          <cell r="B477">
            <v>199</v>
          </cell>
          <cell r="C477" t="str">
            <v>Máy bơm nước điện 40KW</v>
          </cell>
          <cell r="D477" t="str">
            <v>ca</v>
          </cell>
          <cell r="E477">
            <v>150</v>
          </cell>
          <cell r="F477">
            <v>16</v>
          </cell>
          <cell r="G477">
            <v>4.5199999999999996</v>
          </cell>
          <cell r="H477">
            <v>5</v>
          </cell>
          <cell r="I477">
            <v>42021</v>
          </cell>
          <cell r="J477">
            <v>96</v>
          </cell>
          <cell r="K477" t="str">
            <v>Kwh</v>
          </cell>
          <cell r="L477">
            <v>195704</v>
          </cell>
          <cell r="M477" t="str">
            <v>1x4/7</v>
          </cell>
          <cell r="N477">
            <v>42581.279999999999</v>
          </cell>
          <cell r="O477">
            <v>12662.328</v>
          </cell>
          <cell r="P477">
            <v>14007</v>
          </cell>
          <cell r="Q477">
            <v>85920</v>
          </cell>
          <cell r="R477">
            <v>6014.4000000000005</v>
          </cell>
          <cell r="S477">
            <v>91934.399999999994</v>
          </cell>
          <cell r="T477">
            <v>74675.769230769234</v>
          </cell>
          <cell r="U477">
            <v>235860.77723076922</v>
          </cell>
          <cell r="V477">
            <v>195704</v>
          </cell>
        </row>
        <row r="478">
          <cell r="A478" t="str">
            <v>MBNĐ50KW</v>
          </cell>
          <cell r="B478">
            <v>200</v>
          </cell>
          <cell r="C478" t="str">
            <v>Máy bơm nước điện 50KW</v>
          </cell>
          <cell r="D478" t="str">
            <v>ca</v>
          </cell>
          <cell r="E478">
            <v>150</v>
          </cell>
          <cell r="F478">
            <v>16</v>
          </cell>
          <cell r="G478">
            <v>4.5199999999999996</v>
          </cell>
          <cell r="H478">
            <v>5</v>
          </cell>
          <cell r="I478">
            <v>49358</v>
          </cell>
          <cell r="J478">
            <v>120</v>
          </cell>
          <cell r="K478" t="str">
            <v>Kwh</v>
          </cell>
          <cell r="L478">
            <v>237805</v>
          </cell>
          <cell r="M478" t="str">
            <v>1x4/7</v>
          </cell>
          <cell r="N478">
            <v>50016.106666666667</v>
          </cell>
          <cell r="O478">
            <v>14873.210666666668</v>
          </cell>
          <cell r="P478">
            <v>16452.666666666668</v>
          </cell>
          <cell r="Q478">
            <v>107400</v>
          </cell>
          <cell r="R478">
            <v>7518.0000000000009</v>
          </cell>
          <cell r="S478">
            <v>114918</v>
          </cell>
          <cell r="T478">
            <v>74675.769230769234</v>
          </cell>
          <cell r="U478">
            <v>270935.75323076925</v>
          </cell>
          <cell r="V478">
            <v>237805</v>
          </cell>
        </row>
        <row r="479">
          <cell r="A479" t="str">
            <v>MBNĐ55KW</v>
          </cell>
          <cell r="B479">
            <v>201</v>
          </cell>
          <cell r="C479" t="str">
            <v>Máy bơm nước điện 55KW</v>
          </cell>
          <cell r="D479" t="str">
            <v>ca</v>
          </cell>
          <cell r="E479">
            <v>150</v>
          </cell>
          <cell r="F479">
            <v>16</v>
          </cell>
          <cell r="G479">
            <v>4.5199999999999996</v>
          </cell>
          <cell r="H479">
            <v>5</v>
          </cell>
          <cell r="I479">
            <v>52026</v>
          </cell>
          <cell r="J479">
            <v>132</v>
          </cell>
          <cell r="K479" t="str">
            <v>Kwh</v>
          </cell>
          <cell r="L479">
            <v>258462</v>
          </cell>
          <cell r="M479" t="str">
            <v>1x4/7</v>
          </cell>
          <cell r="N479">
            <v>52719.68</v>
          </cell>
          <cell r="O479">
            <v>15677.167999999998</v>
          </cell>
          <cell r="P479">
            <v>17342</v>
          </cell>
          <cell r="Q479">
            <v>118140</v>
          </cell>
          <cell r="R479">
            <v>8269.8000000000011</v>
          </cell>
          <cell r="S479">
            <v>126409.8</v>
          </cell>
          <cell r="T479">
            <v>74675.769230769234</v>
          </cell>
          <cell r="U479">
            <v>286824.41723076924</v>
          </cell>
          <cell r="V479">
            <v>258462</v>
          </cell>
        </row>
        <row r="480">
          <cell r="A480" t="str">
            <v>MBNĐ75KW</v>
          </cell>
          <cell r="B480">
            <v>202</v>
          </cell>
          <cell r="C480" t="str">
            <v>Máy bơm nước điện 75KW</v>
          </cell>
          <cell r="D480" t="str">
            <v>ca</v>
          </cell>
          <cell r="E480">
            <v>150</v>
          </cell>
          <cell r="F480">
            <v>16</v>
          </cell>
          <cell r="G480">
            <v>4.5199999999999996</v>
          </cell>
          <cell r="H480">
            <v>5</v>
          </cell>
          <cell r="I480">
            <v>74831</v>
          </cell>
          <cell r="J480">
            <v>180</v>
          </cell>
          <cell r="K480" t="str">
            <v>Kwh</v>
          </cell>
          <cell r="L480">
            <v>343135</v>
          </cell>
          <cell r="M480" t="str">
            <v>1x4/7</v>
          </cell>
          <cell r="N480">
            <v>75828.746666666659</v>
          </cell>
          <cell r="O480">
            <v>22549.074666666664</v>
          </cell>
          <cell r="P480">
            <v>24943.666666666668</v>
          </cell>
          <cell r="Q480">
            <v>161100</v>
          </cell>
          <cell r="R480">
            <v>11277.000000000002</v>
          </cell>
          <cell r="S480">
            <v>172377</v>
          </cell>
          <cell r="T480">
            <v>74675.769230769234</v>
          </cell>
          <cell r="U480">
            <v>370374.25723076926</v>
          </cell>
          <cell r="V480">
            <v>343135</v>
          </cell>
        </row>
        <row r="481">
          <cell r="A481" t="str">
            <v>MBNĐ113KW</v>
          </cell>
          <cell r="B481">
            <v>203</v>
          </cell>
          <cell r="C481" t="str">
            <v>Máy bơm nước điện 113KW</v>
          </cell>
          <cell r="D481" t="str">
            <v>ca</v>
          </cell>
          <cell r="E481">
            <v>150</v>
          </cell>
          <cell r="F481">
            <v>16</v>
          </cell>
          <cell r="G481">
            <v>4.5199999999999996</v>
          </cell>
          <cell r="H481">
            <v>5</v>
          </cell>
          <cell r="I481">
            <v>97808</v>
          </cell>
          <cell r="J481">
            <v>271.2</v>
          </cell>
          <cell r="K481" t="str">
            <v>Kwh</v>
          </cell>
          <cell r="L481">
            <v>451051</v>
          </cell>
          <cell r="M481" t="str">
            <v>1x4/7</v>
          </cell>
          <cell r="N481">
            <v>99112.106666666674</v>
          </cell>
          <cell r="O481">
            <v>29472.810666666664</v>
          </cell>
          <cell r="P481">
            <v>32602.666666666672</v>
          </cell>
          <cell r="Q481">
            <v>242724</v>
          </cell>
          <cell r="R481">
            <v>16990.68</v>
          </cell>
          <cell r="S481">
            <v>259714.68</v>
          </cell>
          <cell r="T481">
            <v>74675.769230769234</v>
          </cell>
          <cell r="U481">
            <v>495578.03323076927</v>
          </cell>
          <cell r="V481">
            <v>451051</v>
          </cell>
        </row>
        <row r="482">
          <cell r="C482" t="str">
            <v>Máy bơm nước, động cơ diezel - công suất:</v>
          </cell>
          <cell r="L482">
            <v>0</v>
          </cell>
          <cell r="V482">
            <v>0</v>
          </cell>
        </row>
        <row r="483">
          <cell r="A483" t="str">
            <v>MBN5CV</v>
          </cell>
          <cell r="B483">
            <v>184</v>
          </cell>
          <cell r="C483" t="str">
            <v>Máy bơm nước 5cv</v>
          </cell>
          <cell r="D483" t="str">
            <v>ca</v>
          </cell>
          <cell r="E483">
            <v>150</v>
          </cell>
          <cell r="F483">
            <v>20</v>
          </cell>
          <cell r="G483">
            <v>5.4</v>
          </cell>
          <cell r="H483">
            <v>5</v>
          </cell>
          <cell r="I483">
            <v>9281</v>
          </cell>
          <cell r="J483">
            <v>2.7</v>
          </cell>
          <cell r="K483" t="str">
            <v>lítdiezel</v>
          </cell>
          <cell r="L483">
            <v>98623.024499999985</v>
          </cell>
          <cell r="M483" t="str">
            <v>1x4/7</v>
          </cell>
          <cell r="N483">
            <v>12374.666666666666</v>
          </cell>
          <cell r="O483">
            <v>3341.1600000000003</v>
          </cell>
          <cell r="P483">
            <v>3093.6666666666665</v>
          </cell>
          <cell r="Q483">
            <v>21267.846000000001</v>
          </cell>
          <cell r="R483">
            <v>1063.3923000000002</v>
          </cell>
          <cell r="S483">
            <v>22331.238300000001</v>
          </cell>
          <cell r="T483">
            <v>74675.769230769234</v>
          </cell>
          <cell r="U483">
            <v>115816.50086410256</v>
          </cell>
          <cell r="V483">
            <v>98623.024499999985</v>
          </cell>
          <cell r="W483">
            <v>89882</v>
          </cell>
        </row>
        <row r="484">
          <cell r="A484" t="str">
            <v>MBN5,5CV</v>
          </cell>
          <cell r="B484">
            <v>185</v>
          </cell>
          <cell r="C484" t="str">
            <v>Máy bơm nước 5,5cv</v>
          </cell>
          <cell r="D484" t="str">
            <v>ca</v>
          </cell>
          <cell r="E484">
            <v>150</v>
          </cell>
          <cell r="F484">
            <v>20</v>
          </cell>
          <cell r="G484">
            <v>5.4</v>
          </cell>
          <cell r="H484">
            <v>5</v>
          </cell>
          <cell r="I484">
            <v>11156</v>
          </cell>
          <cell r="J484">
            <v>2.97</v>
          </cell>
          <cell r="K484" t="str">
            <v>lítdiezel</v>
          </cell>
          <cell r="L484">
            <v>0</v>
          </cell>
          <cell r="M484" t="str">
            <v>1x4/7</v>
          </cell>
          <cell r="N484">
            <v>14130.933333333334</v>
          </cell>
          <cell r="O484">
            <v>4016.1600000000008</v>
          </cell>
          <cell r="P484">
            <v>3718.6666666666674</v>
          </cell>
          <cell r="Q484">
            <v>23394.6306</v>
          </cell>
          <cell r="R484">
            <v>1169.73153</v>
          </cell>
          <cell r="S484">
            <v>24564.362130000001</v>
          </cell>
          <cell r="T484">
            <v>74675.769230769234</v>
          </cell>
          <cell r="U484">
            <v>121105.89136076924</v>
          </cell>
          <cell r="V484">
            <v>0</v>
          </cell>
        </row>
        <row r="485">
          <cell r="A485" t="str">
            <v>MBN7CV</v>
          </cell>
          <cell r="B485">
            <v>186</v>
          </cell>
          <cell r="C485" t="str">
            <v>Máy bơm nước 7cv</v>
          </cell>
          <cell r="D485" t="str">
            <v>ca</v>
          </cell>
          <cell r="E485">
            <v>150</v>
          </cell>
          <cell r="F485">
            <v>20</v>
          </cell>
          <cell r="G485">
            <v>5.4</v>
          </cell>
          <cell r="H485">
            <v>5</v>
          </cell>
          <cell r="I485">
            <v>12656</v>
          </cell>
          <cell r="J485">
            <v>3.78</v>
          </cell>
          <cell r="K485" t="str">
            <v>lítdiezel</v>
          </cell>
          <cell r="L485">
            <v>127139.45475</v>
          </cell>
          <cell r="M485" t="str">
            <v>1x4/7</v>
          </cell>
          <cell r="N485">
            <v>16030.933333333338</v>
          </cell>
          <cell r="O485">
            <v>4556.1600000000008</v>
          </cell>
          <cell r="P485">
            <v>4218.6666666666679</v>
          </cell>
          <cell r="Q485">
            <v>29774.984399999998</v>
          </cell>
          <cell r="R485">
            <v>1488.7492199999999</v>
          </cell>
          <cell r="S485">
            <v>31263.733619999999</v>
          </cell>
          <cell r="T485">
            <v>74675.769230769234</v>
          </cell>
          <cell r="U485">
            <v>130745.26285076924</v>
          </cell>
          <cell r="V485">
            <v>127139.45475</v>
          </cell>
          <cell r="W485">
            <v>115871</v>
          </cell>
        </row>
        <row r="486">
          <cell r="A486" t="str">
            <v>MBN7,5CV</v>
          </cell>
          <cell r="B486">
            <v>187</v>
          </cell>
          <cell r="C486" t="str">
            <v>Máy bơm nước 7,5cv</v>
          </cell>
          <cell r="D486" t="str">
            <v>ca</v>
          </cell>
          <cell r="E486">
            <v>150</v>
          </cell>
          <cell r="F486">
            <v>20</v>
          </cell>
          <cell r="G486">
            <v>5.4</v>
          </cell>
          <cell r="H486">
            <v>5</v>
          </cell>
          <cell r="I486">
            <v>13781</v>
          </cell>
          <cell r="J486">
            <v>4.05</v>
          </cell>
          <cell r="K486" t="str">
            <v>lítdiezel</v>
          </cell>
          <cell r="L486">
            <v>131792.89199999999</v>
          </cell>
          <cell r="M486" t="str">
            <v>1x4/7</v>
          </cell>
          <cell r="N486">
            <v>17455.933333333334</v>
          </cell>
          <cell r="O486">
            <v>4961.1600000000008</v>
          </cell>
          <cell r="P486">
            <v>4593.6666666666679</v>
          </cell>
          <cell r="Q486">
            <v>31901.768999999997</v>
          </cell>
          <cell r="R486">
            <v>1595.08845</v>
          </cell>
          <cell r="S486">
            <v>33496.857449999996</v>
          </cell>
          <cell r="T486">
            <v>74675.769230769234</v>
          </cell>
          <cell r="U486">
            <v>135183.38668076924</v>
          </cell>
          <cell r="V486">
            <v>131792.89199999999</v>
          </cell>
          <cell r="W486">
            <v>120112</v>
          </cell>
        </row>
        <row r="487">
          <cell r="A487" t="str">
            <v>MBN10CV</v>
          </cell>
          <cell r="B487">
            <v>188</v>
          </cell>
          <cell r="C487" t="str">
            <v>Máy bơm nước 10cv</v>
          </cell>
          <cell r="D487" t="str">
            <v>ca</v>
          </cell>
          <cell r="E487">
            <v>150</v>
          </cell>
          <cell r="F487">
            <v>20</v>
          </cell>
          <cell r="G487">
            <v>5.4</v>
          </cell>
          <cell r="H487">
            <v>5</v>
          </cell>
          <cell r="I487">
            <v>19320</v>
          </cell>
          <cell r="J487">
            <v>5.0999999999999996</v>
          </cell>
          <cell r="K487" t="str">
            <v>lítdiezel</v>
          </cell>
          <cell r="L487">
            <v>0</v>
          </cell>
          <cell r="M487" t="str">
            <v>1x4/7</v>
          </cell>
          <cell r="N487">
            <v>24472</v>
          </cell>
          <cell r="O487">
            <v>6955.2000000000016</v>
          </cell>
          <cell r="P487">
            <v>6440</v>
          </cell>
          <cell r="Q487">
            <v>40172.597999999998</v>
          </cell>
          <cell r="R487">
            <v>2008.6298999999999</v>
          </cell>
          <cell r="S487">
            <v>42181.227899999998</v>
          </cell>
          <cell r="T487">
            <v>74675.769230769234</v>
          </cell>
          <cell r="U487">
            <v>154724.19713076923</v>
          </cell>
          <cell r="V487">
            <v>0</v>
          </cell>
        </row>
        <row r="488">
          <cell r="A488" t="str">
            <v>MBN15CV</v>
          </cell>
          <cell r="B488">
            <v>189</v>
          </cell>
          <cell r="C488" t="str">
            <v>Máy bơm nước 15cv</v>
          </cell>
          <cell r="D488" t="str">
            <v>ca</v>
          </cell>
          <cell r="E488">
            <v>150</v>
          </cell>
          <cell r="F488">
            <v>18</v>
          </cell>
          <cell r="G488">
            <v>4.68</v>
          </cell>
          <cell r="H488">
            <v>5</v>
          </cell>
          <cell r="I488">
            <v>36960</v>
          </cell>
          <cell r="J488">
            <v>7.65</v>
          </cell>
          <cell r="K488" t="str">
            <v>lítdiezel</v>
          </cell>
          <cell r="L488">
            <v>0</v>
          </cell>
          <cell r="M488" t="str">
            <v>1x4/7</v>
          </cell>
          <cell r="N488">
            <v>42134.400000000001</v>
          </cell>
          <cell r="O488">
            <v>11531.519999999999</v>
          </cell>
          <cell r="P488">
            <v>12320</v>
          </cell>
          <cell r="Q488">
            <v>60258.896999999997</v>
          </cell>
          <cell r="R488">
            <v>3012.9448499999999</v>
          </cell>
          <cell r="S488">
            <v>63271.841849999997</v>
          </cell>
          <cell r="T488">
            <v>74675.769230769234</v>
          </cell>
          <cell r="U488">
            <v>203933.53108076923</v>
          </cell>
          <cell r="V488">
            <v>0</v>
          </cell>
        </row>
        <row r="489">
          <cell r="A489" t="str">
            <v>MBN20CV</v>
          </cell>
          <cell r="B489">
            <v>190</v>
          </cell>
          <cell r="C489" t="str">
            <v>Máy bơm nước 20cv</v>
          </cell>
          <cell r="D489" t="str">
            <v>ca</v>
          </cell>
          <cell r="E489">
            <v>150</v>
          </cell>
          <cell r="F489">
            <v>18</v>
          </cell>
          <cell r="G489">
            <v>4.68</v>
          </cell>
          <cell r="H489">
            <v>5</v>
          </cell>
          <cell r="I489">
            <v>47250</v>
          </cell>
          <cell r="J489">
            <v>10.199999999999999</v>
          </cell>
          <cell r="K489" t="str">
            <v>lítdiezel</v>
          </cell>
          <cell r="L489">
            <v>245602.95374999999</v>
          </cell>
          <cell r="M489" t="str">
            <v>1x4/7</v>
          </cell>
          <cell r="N489">
            <v>53865</v>
          </cell>
          <cell r="O489">
            <v>14741.999999999996</v>
          </cell>
          <cell r="P489">
            <v>15750</v>
          </cell>
          <cell r="Q489">
            <v>80345.195999999996</v>
          </cell>
          <cell r="R489">
            <v>4017.2597999999998</v>
          </cell>
          <cell r="S489">
            <v>84362.455799999996</v>
          </cell>
          <cell r="T489">
            <v>74675.769230769234</v>
          </cell>
          <cell r="U489">
            <v>243395.22503076924</v>
          </cell>
          <cell r="V489">
            <v>245602.95374999999</v>
          </cell>
          <cell r="W489">
            <v>223835</v>
          </cell>
        </row>
        <row r="490">
          <cell r="A490" t="str">
            <v>MBN37CV</v>
          </cell>
          <cell r="B490">
            <v>191</v>
          </cell>
          <cell r="C490" t="str">
            <v>Máy bơm nước 37cv</v>
          </cell>
          <cell r="D490" t="str">
            <v>ca</v>
          </cell>
          <cell r="E490">
            <v>150</v>
          </cell>
          <cell r="F490">
            <v>17</v>
          </cell>
          <cell r="G490">
            <v>4.42</v>
          </cell>
          <cell r="H490">
            <v>5</v>
          </cell>
          <cell r="I490">
            <v>79590</v>
          </cell>
          <cell r="J490">
            <v>17.760000000000002</v>
          </cell>
          <cell r="K490" t="str">
            <v>lítdiezel</v>
          </cell>
          <cell r="L490">
            <v>364463.65724999999</v>
          </cell>
          <cell r="M490" t="str">
            <v>1x4/7</v>
          </cell>
          <cell r="N490">
            <v>85691.900000000023</v>
          </cell>
          <cell r="O490">
            <v>23452.519999999997</v>
          </cell>
          <cell r="P490">
            <v>26530</v>
          </cell>
          <cell r="Q490">
            <v>139895.1648</v>
          </cell>
          <cell r="R490">
            <v>6994.7582400000001</v>
          </cell>
          <cell r="S490">
            <v>146889.92303999999</v>
          </cell>
          <cell r="T490">
            <v>74675.769230769234</v>
          </cell>
          <cell r="U490">
            <v>357240.11227076926</v>
          </cell>
          <cell r="V490">
            <v>364463.65724999999</v>
          </cell>
          <cell r="W490">
            <v>332161</v>
          </cell>
        </row>
        <row r="491">
          <cell r="A491" t="str">
            <v>MBN45CV</v>
          </cell>
          <cell r="B491">
            <v>192</v>
          </cell>
          <cell r="C491" t="str">
            <v>Máy bơm nước 45cv</v>
          </cell>
          <cell r="D491" t="str">
            <v>ca</v>
          </cell>
          <cell r="E491">
            <v>150</v>
          </cell>
          <cell r="F491">
            <v>17</v>
          </cell>
          <cell r="G491">
            <v>4.42</v>
          </cell>
          <cell r="H491">
            <v>5</v>
          </cell>
          <cell r="I491">
            <v>87465</v>
          </cell>
          <cell r="J491">
            <v>21.6</v>
          </cell>
          <cell r="K491" t="str">
            <v>lítdiezel</v>
          </cell>
          <cell r="L491">
            <v>0</v>
          </cell>
          <cell r="M491" t="str">
            <v>1x4/7</v>
          </cell>
          <cell r="N491">
            <v>94170.650000000009</v>
          </cell>
          <cell r="O491">
            <v>25773.019999999997</v>
          </cell>
          <cell r="P491">
            <v>29155</v>
          </cell>
          <cell r="Q491">
            <v>170142.76800000001</v>
          </cell>
          <cell r="R491">
            <v>8507.1384000000016</v>
          </cell>
          <cell r="S491">
            <v>178649.90640000001</v>
          </cell>
          <cell r="T491">
            <v>74675.769230769234</v>
          </cell>
          <cell r="U491">
            <v>402424.34563076927</v>
          </cell>
          <cell r="V491">
            <v>0</v>
          </cell>
        </row>
        <row r="492">
          <cell r="A492" t="str">
            <v>MBN75CV</v>
          </cell>
          <cell r="B492">
            <v>193</v>
          </cell>
          <cell r="C492" t="str">
            <v>Máy bơm nước 75cv</v>
          </cell>
          <cell r="D492" t="str">
            <v>ca</v>
          </cell>
          <cell r="E492">
            <v>150</v>
          </cell>
          <cell r="F492">
            <v>16</v>
          </cell>
          <cell r="G492">
            <v>3.84</v>
          </cell>
          <cell r="H492">
            <v>5</v>
          </cell>
          <cell r="I492">
            <v>170415</v>
          </cell>
          <cell r="J492">
            <v>36</v>
          </cell>
          <cell r="K492" t="str">
            <v>lítdiezel</v>
          </cell>
          <cell r="L492">
            <v>0</v>
          </cell>
          <cell r="M492" t="str">
            <v>1x4/7</v>
          </cell>
          <cell r="N492">
            <v>172687.2</v>
          </cell>
          <cell r="O492">
            <v>43626.239999999998</v>
          </cell>
          <cell r="P492">
            <v>56805</v>
          </cell>
          <cell r="Q492">
            <v>283571.27999999997</v>
          </cell>
          <cell r="R492">
            <v>14178.563999999998</v>
          </cell>
          <cell r="S492">
            <v>297749.84399999998</v>
          </cell>
          <cell r="T492">
            <v>74675.769230769234</v>
          </cell>
          <cell r="U492">
            <v>645544.05323076923</v>
          </cell>
          <cell r="V492">
            <v>0</v>
          </cell>
        </row>
        <row r="493">
          <cell r="A493" t="str">
            <v>MBN100CV</v>
          </cell>
          <cell r="B493">
            <v>194</v>
          </cell>
          <cell r="C493" t="str">
            <v>Máy bơm nước 100cv</v>
          </cell>
          <cell r="D493" t="str">
            <v>ca</v>
          </cell>
          <cell r="E493">
            <v>150</v>
          </cell>
          <cell r="F493">
            <v>16</v>
          </cell>
          <cell r="G493">
            <v>3.84</v>
          </cell>
          <cell r="H493">
            <v>5</v>
          </cell>
          <cell r="I493">
            <v>172759</v>
          </cell>
          <cell r="J493">
            <v>45</v>
          </cell>
          <cell r="K493" t="str">
            <v>lítdiezel</v>
          </cell>
          <cell r="L493">
            <v>574566.18450000009</v>
          </cell>
          <cell r="M493" t="str">
            <v>1x4/7</v>
          </cell>
          <cell r="N493">
            <v>175062.45333333334</v>
          </cell>
          <cell r="O493">
            <v>44226.303999999989</v>
          </cell>
          <cell r="P493">
            <v>57586.333333333336</v>
          </cell>
          <cell r="Q493">
            <v>354464.1</v>
          </cell>
          <cell r="R493">
            <v>17723.204999999998</v>
          </cell>
          <cell r="S493">
            <v>372187.30499999999</v>
          </cell>
          <cell r="T493">
            <v>74675.769230769234</v>
          </cell>
          <cell r="U493">
            <v>723738.16489743581</v>
          </cell>
          <cell r="V493">
            <v>574566.18450000009</v>
          </cell>
          <cell r="W493">
            <v>523642</v>
          </cell>
        </row>
        <row r="494">
          <cell r="A494" t="str">
            <v>MBN150CV</v>
          </cell>
          <cell r="B494">
            <v>195</v>
          </cell>
          <cell r="C494" t="str">
            <v>Máy bơm nước 150cv</v>
          </cell>
          <cell r="D494" t="str">
            <v>ca</v>
          </cell>
          <cell r="E494">
            <v>150</v>
          </cell>
          <cell r="F494">
            <v>16</v>
          </cell>
          <cell r="G494">
            <v>3.84</v>
          </cell>
          <cell r="H494">
            <v>5</v>
          </cell>
          <cell r="I494">
            <v>221430</v>
          </cell>
          <cell r="J494">
            <v>63</v>
          </cell>
          <cell r="K494" t="str">
            <v>lítdiezel</v>
          </cell>
          <cell r="L494">
            <v>0</v>
          </cell>
          <cell r="M494" t="str">
            <v>1x5/7</v>
          </cell>
          <cell r="N494">
            <v>224382.4</v>
          </cell>
          <cell r="O494">
            <v>56686.079999999987</v>
          </cell>
          <cell r="P494">
            <v>73810</v>
          </cell>
          <cell r="Q494">
            <v>496249.74</v>
          </cell>
          <cell r="R494">
            <v>24812.487000000001</v>
          </cell>
          <cell r="S494">
            <v>521062.22700000001</v>
          </cell>
          <cell r="T494">
            <v>85143.461538461532</v>
          </cell>
          <cell r="U494">
            <v>961084.16853846144</v>
          </cell>
          <cell r="V494">
            <v>0</v>
          </cell>
        </row>
        <row r="495">
          <cell r="C495" t="str">
            <v>Máy bơm nước, động cơ xăng - công suất:</v>
          </cell>
          <cell r="L495">
            <v>0</v>
          </cell>
        </row>
        <row r="496">
          <cell r="A496" t="str">
            <v>MBN-X3CV</v>
          </cell>
          <cell r="B496">
            <v>196</v>
          </cell>
          <cell r="C496" t="str">
            <v>Máy bơm nước chạy bằng xăng 3cv</v>
          </cell>
          <cell r="D496" t="str">
            <v>ca</v>
          </cell>
          <cell r="E496">
            <v>150</v>
          </cell>
          <cell r="F496">
            <v>20</v>
          </cell>
          <cell r="G496">
            <v>5.8</v>
          </cell>
          <cell r="H496">
            <v>5</v>
          </cell>
          <cell r="I496">
            <v>6375</v>
          </cell>
          <cell r="J496">
            <v>1.62</v>
          </cell>
          <cell r="K496" t="str">
            <v>lítxăng</v>
          </cell>
          <cell r="L496">
            <v>101315.67599999999</v>
          </cell>
          <cell r="M496" t="str">
            <v>1x4/7</v>
          </cell>
          <cell r="N496">
            <v>8500</v>
          </cell>
          <cell r="O496">
            <v>2465</v>
          </cell>
          <cell r="P496">
            <v>2125</v>
          </cell>
          <cell r="Q496">
            <v>15252.332400000001</v>
          </cell>
          <cell r="R496">
            <v>457.56997200000001</v>
          </cell>
          <cell r="S496">
            <v>15709.902372</v>
          </cell>
          <cell r="T496">
            <v>74675.769230769234</v>
          </cell>
          <cell r="U496">
            <v>103475.67160276923</v>
          </cell>
          <cell r="V496">
            <v>101315.67599999999</v>
          </cell>
          <cell r="W496">
            <v>92336</v>
          </cell>
        </row>
        <row r="497">
          <cell r="A497" t="str">
            <v>MBN-X4CV</v>
          </cell>
          <cell r="B497">
            <v>197</v>
          </cell>
          <cell r="C497" t="str">
            <v>Máy bơm nước chạy bằng xăng 4cv</v>
          </cell>
          <cell r="D497" t="str">
            <v>ca</v>
          </cell>
          <cell r="E497">
            <v>150</v>
          </cell>
          <cell r="F497">
            <v>20</v>
          </cell>
          <cell r="G497">
            <v>5.8</v>
          </cell>
          <cell r="H497">
            <v>5</v>
          </cell>
          <cell r="I497">
            <v>7969</v>
          </cell>
          <cell r="J497">
            <v>2.16</v>
          </cell>
          <cell r="K497" t="str">
            <v>lítxăng</v>
          </cell>
          <cell r="L497">
            <v>58952</v>
          </cell>
          <cell r="M497" t="str">
            <v>1x4/7</v>
          </cell>
          <cell r="N497">
            <v>10625.333333333334</v>
          </cell>
          <cell r="O497">
            <v>3081.3466666666664</v>
          </cell>
          <cell r="P497">
            <v>2656.3333333333339</v>
          </cell>
          <cell r="Q497">
            <v>20336.443200000002</v>
          </cell>
          <cell r="R497">
            <v>610.09329600000001</v>
          </cell>
          <cell r="S497">
            <v>20946.536496000001</v>
          </cell>
          <cell r="T497">
            <v>74675.769230769234</v>
          </cell>
          <cell r="U497">
            <v>111985.31906010257</v>
          </cell>
          <cell r="V497">
            <v>58952</v>
          </cell>
        </row>
        <row r="498">
          <cell r="A498" t="str">
            <v>MBN-X6CV</v>
          </cell>
          <cell r="B498">
            <v>198</v>
          </cell>
          <cell r="C498" t="str">
            <v>Máy bơm nước chạy bằng xăng 6cv</v>
          </cell>
          <cell r="D498" t="str">
            <v>ca</v>
          </cell>
          <cell r="E498">
            <v>150</v>
          </cell>
          <cell r="F498">
            <v>20</v>
          </cell>
          <cell r="G498">
            <v>5.8</v>
          </cell>
          <cell r="H498">
            <v>5</v>
          </cell>
          <cell r="I498">
            <v>10875</v>
          </cell>
          <cell r="J498">
            <v>3.24</v>
          </cell>
          <cell r="K498" t="str">
            <v>lítxăng</v>
          </cell>
          <cell r="L498">
            <v>76232</v>
          </cell>
          <cell r="M498" t="str">
            <v>1x4/7</v>
          </cell>
          <cell r="N498">
            <v>13775</v>
          </cell>
          <cell r="O498">
            <v>4205</v>
          </cell>
          <cell r="P498">
            <v>3625</v>
          </cell>
          <cell r="Q498">
            <v>30504.664800000002</v>
          </cell>
          <cell r="R498">
            <v>915.13994400000001</v>
          </cell>
          <cell r="S498">
            <v>31419.804744000001</v>
          </cell>
          <cell r="T498">
            <v>74675.769230769234</v>
          </cell>
          <cell r="U498">
            <v>127700.57397476924</v>
          </cell>
          <cell r="V498">
            <v>76232</v>
          </cell>
        </row>
        <row r="499">
          <cell r="A499" t="str">
            <v>MBN-X7CV</v>
          </cell>
          <cell r="B499">
            <v>199</v>
          </cell>
          <cell r="C499" t="str">
            <v>Máy bơm nước chạy bằng xăng 7cv</v>
          </cell>
          <cell r="D499" t="str">
            <v>ca</v>
          </cell>
          <cell r="E499">
            <v>150</v>
          </cell>
          <cell r="F499">
            <v>20</v>
          </cell>
          <cell r="G499">
            <v>5.8</v>
          </cell>
          <cell r="H499">
            <v>5</v>
          </cell>
          <cell r="I499">
            <v>13500</v>
          </cell>
          <cell r="J499">
            <v>3.78</v>
          </cell>
          <cell r="K499" t="str">
            <v>lítxăng</v>
          </cell>
          <cell r="L499">
            <v>87638</v>
          </cell>
          <cell r="M499" t="str">
            <v>1x4/7</v>
          </cell>
          <cell r="N499">
            <v>17100</v>
          </cell>
          <cell r="O499">
            <v>5220</v>
          </cell>
          <cell r="P499">
            <v>4500</v>
          </cell>
          <cell r="Q499">
            <v>35588.775600000001</v>
          </cell>
          <cell r="R499">
            <v>1067.663268</v>
          </cell>
          <cell r="S499">
            <v>36656.438867999997</v>
          </cell>
          <cell r="T499">
            <v>74675.769230769234</v>
          </cell>
          <cell r="U499">
            <v>138152.20809876925</v>
          </cell>
          <cell r="V499">
            <v>87638</v>
          </cell>
        </row>
        <row r="500">
          <cell r="A500" t="str">
            <v>MBN-X8CV</v>
          </cell>
          <cell r="B500">
            <v>200</v>
          </cell>
          <cell r="C500" t="str">
            <v>Máy bơm nước chạy bằng xăng 8cv</v>
          </cell>
          <cell r="D500" t="str">
            <v>ca</v>
          </cell>
          <cell r="E500">
            <v>150</v>
          </cell>
          <cell r="F500">
            <v>20</v>
          </cell>
          <cell r="G500">
            <v>5.8</v>
          </cell>
          <cell r="H500">
            <v>5</v>
          </cell>
          <cell r="I500">
            <v>14156</v>
          </cell>
          <cell r="J500">
            <v>4.32</v>
          </cell>
          <cell r="K500" t="str">
            <v>lítxăng</v>
          </cell>
          <cell r="L500">
            <v>95673</v>
          </cell>
          <cell r="M500" t="str">
            <v>1x4/7</v>
          </cell>
          <cell r="N500">
            <v>17930.933333333334</v>
          </cell>
          <cell r="O500">
            <v>5473.6533333333327</v>
          </cell>
          <cell r="P500">
            <v>4718.6666666666679</v>
          </cell>
          <cell r="Q500">
            <v>40672.886400000003</v>
          </cell>
          <cell r="R500">
            <v>1220.186592</v>
          </cell>
          <cell r="S500">
            <v>41893.072992000001</v>
          </cell>
          <cell r="T500">
            <v>74675.769230769234</v>
          </cell>
          <cell r="U500">
            <v>144692.09555610258</v>
          </cell>
          <cell r="V500">
            <v>95673</v>
          </cell>
        </row>
        <row r="501">
          <cell r="C501" t="str">
            <v>Máy phát điện lưu đông - công suất:</v>
          </cell>
          <cell r="L501">
            <v>0</v>
          </cell>
          <cell r="V501">
            <v>0</v>
          </cell>
        </row>
        <row r="502">
          <cell r="A502" t="str">
            <v>MPĐLĐ5,2Kw</v>
          </cell>
          <cell r="B502">
            <v>191</v>
          </cell>
          <cell r="C502" t="str">
            <v>Máy phát điện lưu động 5,2Kw</v>
          </cell>
          <cell r="D502" t="str">
            <v>ca</v>
          </cell>
          <cell r="E502">
            <v>140</v>
          </cell>
          <cell r="F502">
            <v>14</v>
          </cell>
          <cell r="G502">
            <v>4.2</v>
          </cell>
          <cell r="H502">
            <v>5</v>
          </cell>
          <cell r="I502">
            <v>21675</v>
          </cell>
          <cell r="J502">
            <v>4.8600000000000003</v>
          </cell>
          <cell r="K502" t="str">
            <v>lítdiezel</v>
          </cell>
          <cell r="L502">
            <v>0</v>
          </cell>
          <cell r="M502" t="str">
            <v>1x3/7</v>
          </cell>
          <cell r="N502">
            <v>20591.250000000004</v>
          </cell>
          <cell r="O502">
            <v>6502.5</v>
          </cell>
          <cell r="P502">
            <v>7741.0714285714284</v>
          </cell>
          <cell r="Q502">
            <v>38282.122799999997</v>
          </cell>
          <cell r="R502">
            <v>1914.1061399999999</v>
          </cell>
          <cell r="S502">
            <v>40196.228940000001</v>
          </cell>
          <cell r="T502">
            <v>65952.692307692312</v>
          </cell>
          <cell r="U502">
            <v>140983.74267626373</v>
          </cell>
          <cell r="V502">
            <v>0</v>
          </cell>
        </row>
        <row r="503">
          <cell r="A503" t="str">
            <v>MPĐLĐ8Kw</v>
          </cell>
          <cell r="B503">
            <v>192</v>
          </cell>
          <cell r="C503" t="str">
            <v>Máy phát điện lưu động 8Kw</v>
          </cell>
          <cell r="D503" t="str">
            <v>ca</v>
          </cell>
          <cell r="E503">
            <v>140</v>
          </cell>
          <cell r="F503">
            <v>14</v>
          </cell>
          <cell r="G503">
            <v>4.2</v>
          </cell>
          <cell r="H503">
            <v>5</v>
          </cell>
          <cell r="I503">
            <v>26435</v>
          </cell>
          <cell r="J503">
            <v>7.56</v>
          </cell>
          <cell r="K503" t="str">
            <v>lítdiezel</v>
          </cell>
          <cell r="L503">
            <v>0</v>
          </cell>
          <cell r="M503" t="str">
            <v>1x3/7</v>
          </cell>
          <cell r="N503">
            <v>25113.250000000004</v>
          </cell>
          <cell r="O503">
            <v>7930.5</v>
          </cell>
          <cell r="P503">
            <v>9441.0714285714294</v>
          </cell>
          <cell r="Q503">
            <v>59549.968799999995</v>
          </cell>
          <cell r="R503">
            <v>2977.4984399999998</v>
          </cell>
          <cell r="S503">
            <v>62527.467239999998</v>
          </cell>
          <cell r="T503">
            <v>65952.692307692312</v>
          </cell>
          <cell r="U503">
            <v>170964.98097626373</v>
          </cell>
          <cell r="V503">
            <v>0</v>
          </cell>
        </row>
        <row r="504">
          <cell r="A504" t="str">
            <v>MPĐLĐ10Kw</v>
          </cell>
          <cell r="B504">
            <v>193</v>
          </cell>
          <cell r="C504" t="str">
            <v>Máy phát điện lưu động 10Kw</v>
          </cell>
          <cell r="D504" t="str">
            <v>ca</v>
          </cell>
          <cell r="E504">
            <v>140</v>
          </cell>
          <cell r="F504">
            <v>14</v>
          </cell>
          <cell r="G504">
            <v>4.2</v>
          </cell>
          <cell r="H504">
            <v>5</v>
          </cell>
          <cell r="I504">
            <v>41492</v>
          </cell>
          <cell r="J504">
            <v>10.8</v>
          </cell>
          <cell r="K504" t="str">
            <v>lítdiezel</v>
          </cell>
          <cell r="L504">
            <v>0</v>
          </cell>
          <cell r="M504" t="str">
            <v>1x3/7</v>
          </cell>
          <cell r="N504">
            <v>39417.400000000009</v>
          </cell>
          <cell r="O504">
            <v>12447.600000000002</v>
          </cell>
          <cell r="P504">
            <v>14818.571428571429</v>
          </cell>
          <cell r="Q504">
            <v>85071.384000000005</v>
          </cell>
          <cell r="R504">
            <v>4253.5692000000008</v>
          </cell>
          <cell r="S504">
            <v>89324.953200000004</v>
          </cell>
          <cell r="T504">
            <v>65952.692307692312</v>
          </cell>
          <cell r="U504">
            <v>221961.21693626378</v>
          </cell>
          <cell r="V504">
            <v>0</v>
          </cell>
        </row>
        <row r="505">
          <cell r="A505" t="str">
            <v>MPĐLĐ15Kw</v>
          </cell>
          <cell r="B505">
            <v>194</v>
          </cell>
          <cell r="C505" t="str">
            <v>Máy phát điện lưu động 15Kw</v>
          </cell>
          <cell r="D505" t="str">
            <v>ca</v>
          </cell>
          <cell r="E505">
            <v>140</v>
          </cell>
          <cell r="F505">
            <v>13</v>
          </cell>
          <cell r="G505">
            <v>3.9</v>
          </cell>
          <cell r="H505">
            <v>5</v>
          </cell>
          <cell r="I505">
            <v>49680</v>
          </cell>
          <cell r="J505">
            <v>13.5</v>
          </cell>
          <cell r="K505" t="str">
            <v>lítdiezel</v>
          </cell>
          <cell r="L505">
            <v>0</v>
          </cell>
          <cell r="M505" t="str">
            <v>1x3/7</v>
          </cell>
          <cell r="N505">
            <v>43824.857142857145</v>
          </cell>
          <cell r="O505">
            <v>13839.428571428571</v>
          </cell>
          <cell r="P505">
            <v>17742.857142857141</v>
          </cell>
          <cell r="Q505">
            <v>106339.23</v>
          </cell>
          <cell r="R505">
            <v>5316.9615000000003</v>
          </cell>
          <cell r="S505">
            <v>111656.1915</v>
          </cell>
          <cell r="T505">
            <v>65952.692307692312</v>
          </cell>
          <cell r="U505">
            <v>253016.02666483517</v>
          </cell>
          <cell r="V505">
            <v>0</v>
          </cell>
        </row>
        <row r="506">
          <cell r="A506" t="str">
            <v>MPĐLĐ20Kw</v>
          </cell>
          <cell r="B506">
            <v>195</v>
          </cell>
          <cell r="C506" t="str">
            <v>Máy phát điện lưu động 202Kw</v>
          </cell>
          <cell r="D506" t="str">
            <v>ca</v>
          </cell>
          <cell r="E506">
            <v>140</v>
          </cell>
          <cell r="F506">
            <v>13</v>
          </cell>
          <cell r="G506">
            <v>3.9</v>
          </cell>
          <cell r="H506">
            <v>5</v>
          </cell>
          <cell r="I506">
            <v>67608</v>
          </cell>
          <cell r="J506">
            <v>19.2</v>
          </cell>
          <cell r="K506" t="str">
            <v>lítdiezel</v>
          </cell>
          <cell r="L506">
            <v>0</v>
          </cell>
          <cell r="M506" t="str">
            <v>1x3/7</v>
          </cell>
          <cell r="N506">
            <v>59639.914285714287</v>
          </cell>
          <cell r="O506">
            <v>18833.657142857144</v>
          </cell>
          <cell r="P506">
            <v>24145.714285714286</v>
          </cell>
          <cell r="Q506">
            <v>151238.01599999997</v>
          </cell>
          <cell r="R506">
            <v>7561.9007999999994</v>
          </cell>
          <cell r="S506">
            <v>158799.91679999998</v>
          </cell>
          <cell r="T506">
            <v>65952.692307692312</v>
          </cell>
          <cell r="U506">
            <v>327371.894821978</v>
          </cell>
          <cell r="V506">
            <v>0</v>
          </cell>
        </row>
        <row r="507">
          <cell r="A507" t="str">
            <v>MPĐLĐ25Kw</v>
          </cell>
          <cell r="B507">
            <v>196</v>
          </cell>
          <cell r="C507" t="str">
            <v>Máy phát điện lưu động 25Kw</v>
          </cell>
          <cell r="D507" t="str">
            <v>ca</v>
          </cell>
          <cell r="E507">
            <v>140</v>
          </cell>
          <cell r="F507">
            <v>13</v>
          </cell>
          <cell r="G507">
            <v>3.9</v>
          </cell>
          <cell r="H507">
            <v>5</v>
          </cell>
          <cell r="I507">
            <v>77868</v>
          </cell>
          <cell r="J507">
            <v>21.6</v>
          </cell>
          <cell r="K507" t="str">
            <v>lítdiezel</v>
          </cell>
          <cell r="L507">
            <v>0</v>
          </cell>
          <cell r="M507" t="str">
            <v>1x3/7</v>
          </cell>
          <cell r="N507">
            <v>68690.700000000012</v>
          </cell>
          <cell r="O507">
            <v>21691.8</v>
          </cell>
          <cell r="P507">
            <v>27810</v>
          </cell>
          <cell r="Q507">
            <v>170142.76800000001</v>
          </cell>
          <cell r="R507">
            <v>8507.1384000000016</v>
          </cell>
          <cell r="S507">
            <v>178649.90640000001</v>
          </cell>
          <cell r="T507">
            <v>65952.692307692312</v>
          </cell>
          <cell r="U507">
            <v>362795.09870769235</v>
          </cell>
          <cell r="V507">
            <v>0</v>
          </cell>
        </row>
        <row r="508">
          <cell r="A508" t="str">
            <v>MPĐLĐ30Kw</v>
          </cell>
          <cell r="B508">
            <v>197</v>
          </cell>
          <cell r="C508" t="str">
            <v>Máy phát điện lưu động 30Kw</v>
          </cell>
          <cell r="D508" t="str">
            <v>ca</v>
          </cell>
          <cell r="E508">
            <v>140</v>
          </cell>
          <cell r="F508">
            <v>13</v>
          </cell>
          <cell r="G508">
            <v>3.9</v>
          </cell>
          <cell r="H508">
            <v>5</v>
          </cell>
          <cell r="I508">
            <v>89046</v>
          </cell>
          <cell r="J508">
            <v>24</v>
          </cell>
          <cell r="K508" t="str">
            <v>lítdiezel</v>
          </cell>
          <cell r="L508">
            <v>332337.2745</v>
          </cell>
          <cell r="M508" t="str">
            <v>1x3/7</v>
          </cell>
          <cell r="N508">
            <v>78551.292857142849</v>
          </cell>
          <cell r="O508">
            <v>24805.67142857143</v>
          </cell>
          <cell r="P508">
            <v>31802.142857142859</v>
          </cell>
          <cell r="Q508">
            <v>189047.52</v>
          </cell>
          <cell r="R508">
            <v>9452.3760000000002</v>
          </cell>
          <cell r="S508">
            <v>198499.89599999998</v>
          </cell>
          <cell r="T508">
            <v>65952.692307692312</v>
          </cell>
          <cell r="U508">
            <v>399611.69545054942</v>
          </cell>
          <cell r="V508">
            <v>332337.2745</v>
          </cell>
          <cell r="W508">
            <v>302882</v>
          </cell>
        </row>
        <row r="509">
          <cell r="A509" t="str">
            <v>MPĐLĐ38Kw</v>
          </cell>
          <cell r="B509">
            <v>198</v>
          </cell>
          <cell r="C509" t="str">
            <v>Máy phát điện lưu động 38Kw</v>
          </cell>
          <cell r="D509" t="str">
            <v>ca</v>
          </cell>
          <cell r="E509">
            <v>140</v>
          </cell>
          <cell r="F509">
            <v>13</v>
          </cell>
          <cell r="G509">
            <v>3.9</v>
          </cell>
          <cell r="H509">
            <v>5</v>
          </cell>
          <cell r="I509">
            <v>104328</v>
          </cell>
          <cell r="J509">
            <v>28.8</v>
          </cell>
          <cell r="K509" t="str">
            <v>lítdiezel</v>
          </cell>
          <cell r="L509">
            <v>0</v>
          </cell>
          <cell r="M509" t="str">
            <v>1x3/7</v>
          </cell>
          <cell r="N509">
            <v>92032.200000000012</v>
          </cell>
          <cell r="O509">
            <v>29062.799999999999</v>
          </cell>
          <cell r="P509">
            <v>37260.000000000007</v>
          </cell>
          <cell r="Q509">
            <v>226857.024</v>
          </cell>
          <cell r="R509">
            <v>11342.851200000001</v>
          </cell>
          <cell r="S509">
            <v>238199.87520000001</v>
          </cell>
          <cell r="T509">
            <v>65952.692307692312</v>
          </cell>
          <cell r="U509">
            <v>462507.56750769232</v>
          </cell>
          <cell r="V509">
            <v>0</v>
          </cell>
        </row>
        <row r="510">
          <cell r="A510" t="str">
            <v>MPĐLĐ45Kw</v>
          </cell>
          <cell r="B510">
            <v>199</v>
          </cell>
          <cell r="C510" t="str">
            <v>Máy phát điện lưu động 45Kw</v>
          </cell>
          <cell r="D510" t="str">
            <v>ca</v>
          </cell>
          <cell r="E510">
            <v>140</v>
          </cell>
          <cell r="F510">
            <v>13</v>
          </cell>
          <cell r="G510">
            <v>3.9</v>
          </cell>
          <cell r="H510">
            <v>5</v>
          </cell>
          <cell r="I510">
            <v>114048</v>
          </cell>
          <cell r="J510">
            <v>31.2</v>
          </cell>
          <cell r="K510" t="str">
            <v>lítdiezel</v>
          </cell>
          <cell r="L510">
            <v>0</v>
          </cell>
          <cell r="M510" t="str">
            <v>1x3/7</v>
          </cell>
          <cell r="N510">
            <v>100606.62857142859</v>
          </cell>
          <cell r="O510">
            <v>31770.514285714286</v>
          </cell>
          <cell r="P510">
            <v>40731.42857142858</v>
          </cell>
          <cell r="Q510">
            <v>245761.77599999998</v>
          </cell>
          <cell r="R510">
            <v>12288.0888</v>
          </cell>
          <cell r="S510">
            <v>258049.86479999998</v>
          </cell>
          <cell r="T510">
            <v>65952.692307692312</v>
          </cell>
          <cell r="U510">
            <v>497111.12853626377</v>
          </cell>
          <cell r="V510">
            <v>0</v>
          </cell>
        </row>
        <row r="511">
          <cell r="A511" t="str">
            <v>MPĐLĐ50Kw</v>
          </cell>
          <cell r="B511">
            <v>200</v>
          </cell>
          <cell r="C511" t="str">
            <v>Máy phát điện lưu động 50Kw</v>
          </cell>
          <cell r="D511" t="str">
            <v>ca</v>
          </cell>
          <cell r="E511">
            <v>140</v>
          </cell>
          <cell r="F511">
            <v>13</v>
          </cell>
          <cell r="G511">
            <v>3.9</v>
          </cell>
          <cell r="H511">
            <v>5</v>
          </cell>
          <cell r="I511">
            <v>126684</v>
          </cell>
          <cell r="J511">
            <v>36</v>
          </cell>
          <cell r="K511" t="str">
            <v>lítdiezel</v>
          </cell>
          <cell r="L511">
            <v>466027.31174999999</v>
          </cell>
          <cell r="M511" t="str">
            <v>1x3/7</v>
          </cell>
          <cell r="N511">
            <v>111753.38571428572</v>
          </cell>
          <cell r="O511">
            <v>35290.542857142857</v>
          </cell>
          <cell r="P511">
            <v>45244.285714285717</v>
          </cell>
          <cell r="Q511">
            <v>283571.27999999997</v>
          </cell>
          <cell r="R511">
            <v>14178.563999999998</v>
          </cell>
          <cell r="S511">
            <v>297749.84399999998</v>
          </cell>
          <cell r="T511">
            <v>65952.692307692312</v>
          </cell>
          <cell r="U511">
            <v>555990.75059340661</v>
          </cell>
          <cell r="V511">
            <v>466027.31174999999</v>
          </cell>
          <cell r="W511">
            <v>424723</v>
          </cell>
        </row>
        <row r="512">
          <cell r="A512" t="str">
            <v>MPĐLĐ60Kw</v>
          </cell>
          <cell r="B512">
            <v>201</v>
          </cell>
          <cell r="C512" t="str">
            <v>Máy phát điện lưu động 60Kw</v>
          </cell>
          <cell r="D512" t="str">
            <v>ca</v>
          </cell>
          <cell r="E512">
            <v>140</v>
          </cell>
          <cell r="F512">
            <v>12</v>
          </cell>
          <cell r="G512">
            <v>3.6</v>
          </cell>
          <cell r="H512">
            <v>5</v>
          </cell>
          <cell r="I512">
            <v>147852</v>
          </cell>
          <cell r="J512">
            <v>40.5</v>
          </cell>
          <cell r="K512" t="str">
            <v>lítdiezel</v>
          </cell>
          <cell r="L512">
            <v>0</v>
          </cell>
          <cell r="M512" t="str">
            <v>1x3/7</v>
          </cell>
          <cell r="N512">
            <v>120393.77142857142</v>
          </cell>
          <cell r="O512">
            <v>38019.08571428572</v>
          </cell>
          <cell r="P512">
            <v>52804.285714285717</v>
          </cell>
          <cell r="Q512">
            <v>319017.69</v>
          </cell>
          <cell r="R512">
            <v>15950.8845</v>
          </cell>
          <cell r="S512">
            <v>334968.57449999999</v>
          </cell>
          <cell r="T512">
            <v>65952.692307692312</v>
          </cell>
          <cell r="U512">
            <v>612138.40966483508</v>
          </cell>
          <cell r="V512">
            <v>0</v>
          </cell>
        </row>
        <row r="513">
          <cell r="A513" t="str">
            <v>MPĐLĐ75Kw</v>
          </cell>
          <cell r="B513">
            <v>202</v>
          </cell>
          <cell r="C513" t="str">
            <v>Máy phát điện lưu động 75Kw</v>
          </cell>
          <cell r="D513" t="str">
            <v>ca</v>
          </cell>
          <cell r="E513">
            <v>140</v>
          </cell>
          <cell r="F513">
            <v>12</v>
          </cell>
          <cell r="G513">
            <v>3.6</v>
          </cell>
          <cell r="H513">
            <v>5</v>
          </cell>
          <cell r="I513">
            <v>173239</v>
          </cell>
          <cell r="J513">
            <v>45</v>
          </cell>
          <cell r="K513" t="str">
            <v>lítdiezel</v>
          </cell>
          <cell r="L513">
            <v>574566.18450000009</v>
          </cell>
          <cell r="M513" t="str">
            <v>1x4/7</v>
          </cell>
          <cell r="N513">
            <v>141066.04285714286</v>
          </cell>
          <cell r="O513">
            <v>44547.171428571433</v>
          </cell>
          <cell r="P513">
            <v>61871.071428571428</v>
          </cell>
          <cell r="Q513">
            <v>354464.1</v>
          </cell>
          <cell r="R513">
            <v>17723.204999999998</v>
          </cell>
          <cell r="S513">
            <v>372187.30499999999</v>
          </cell>
          <cell r="T513">
            <v>74675.769230769234</v>
          </cell>
          <cell r="U513">
            <v>694347.35994505498</v>
          </cell>
          <cell r="V513">
            <v>574566.18450000009</v>
          </cell>
          <cell r="W513">
            <v>523642</v>
          </cell>
        </row>
        <row r="514">
          <cell r="A514" t="str">
            <v>MPĐLĐ112Kw</v>
          </cell>
          <cell r="B514">
            <v>203</v>
          </cell>
          <cell r="C514" t="str">
            <v>Máy phát điện lưu động 112Kw</v>
          </cell>
          <cell r="D514" t="str">
            <v>ca</v>
          </cell>
          <cell r="E514">
            <v>140</v>
          </cell>
          <cell r="F514">
            <v>11</v>
          </cell>
          <cell r="G514">
            <v>3.3</v>
          </cell>
          <cell r="H514">
            <v>5</v>
          </cell>
          <cell r="I514">
            <v>226976</v>
          </cell>
          <cell r="J514">
            <v>68.25</v>
          </cell>
          <cell r="K514" t="str">
            <v>lítdiezel</v>
          </cell>
          <cell r="L514">
            <v>0</v>
          </cell>
          <cell r="M514" t="str">
            <v>1x4/7</v>
          </cell>
          <cell r="N514">
            <v>169421.37142857144</v>
          </cell>
          <cell r="O514">
            <v>53501.485714285722</v>
          </cell>
          <cell r="P514">
            <v>81062.857142857159</v>
          </cell>
          <cell r="Q514">
            <v>537603.88500000001</v>
          </cell>
          <cell r="R514">
            <v>26880.19425</v>
          </cell>
          <cell r="S514">
            <v>564484.07924999995</v>
          </cell>
          <cell r="T514">
            <v>74675.769230769234</v>
          </cell>
          <cell r="U514">
            <v>943145.56276648352</v>
          </cell>
          <cell r="V514">
            <v>0</v>
          </cell>
        </row>
        <row r="515">
          <cell r="A515" t="str">
            <v>MPĐLĐ122Kw</v>
          </cell>
          <cell r="B515">
            <v>204</v>
          </cell>
          <cell r="C515" t="str">
            <v>Máy phát điện lưu động 122Kw</v>
          </cell>
          <cell r="D515" t="str">
            <v>ca</v>
          </cell>
          <cell r="E515">
            <v>140</v>
          </cell>
          <cell r="F515">
            <v>11</v>
          </cell>
          <cell r="G515">
            <v>3.3</v>
          </cell>
          <cell r="H515">
            <v>5</v>
          </cell>
          <cell r="I515">
            <v>237533</v>
          </cell>
          <cell r="J515">
            <v>75.599999999999994</v>
          </cell>
          <cell r="K515" t="str">
            <v>lítdiezel</v>
          </cell>
          <cell r="L515">
            <v>0</v>
          </cell>
          <cell r="M515" t="str">
            <v>1x4/7</v>
          </cell>
          <cell r="N515">
            <v>177301.41785714286</v>
          </cell>
          <cell r="O515">
            <v>55989.921428571426</v>
          </cell>
          <cell r="P515">
            <v>84833.214285714304</v>
          </cell>
          <cell r="Q515">
            <v>595499.68799999997</v>
          </cell>
          <cell r="R515">
            <v>29774.984400000001</v>
          </cell>
          <cell r="S515">
            <v>625274.67239999992</v>
          </cell>
          <cell r="T515">
            <v>74675.769230769234</v>
          </cell>
          <cell r="U515">
            <v>1018074.9952021977</v>
          </cell>
          <cell r="V515">
            <v>0</v>
          </cell>
        </row>
        <row r="516">
          <cell r="C516" t="str">
            <v>Máy nén khí, động cơ diezel - năng suất:</v>
          </cell>
          <cell r="L516">
            <v>0</v>
          </cell>
          <cell r="V516">
            <v>0</v>
          </cell>
        </row>
        <row r="517">
          <cell r="A517" t="str">
            <v>MNK-D 5,5m³/h</v>
          </cell>
          <cell r="B517">
            <v>205</v>
          </cell>
          <cell r="C517" t="str">
            <v>Máy nén khí diêzel 5,5m³/h</v>
          </cell>
          <cell r="D517" t="str">
            <v>ca</v>
          </cell>
          <cell r="E517">
            <v>150</v>
          </cell>
          <cell r="F517">
            <v>13</v>
          </cell>
          <cell r="G517">
            <v>7.15</v>
          </cell>
          <cell r="H517">
            <v>5</v>
          </cell>
          <cell r="I517">
            <v>2990</v>
          </cell>
          <cell r="J517">
            <v>0.63</v>
          </cell>
          <cell r="K517" t="str">
            <v>lítdiezel</v>
          </cell>
          <cell r="L517">
            <v>24014</v>
          </cell>
          <cell r="M517" t="str">
            <v>1x4/7</v>
          </cell>
          <cell r="N517">
            <v>2591.333333333333</v>
          </cell>
          <cell r="O517">
            <v>1425.2333333333336</v>
          </cell>
          <cell r="P517">
            <v>996.66666666666663</v>
          </cell>
          <cell r="Q517">
            <v>4962.4974000000002</v>
          </cell>
          <cell r="R517">
            <v>248.12487000000002</v>
          </cell>
          <cell r="S517">
            <v>5210.6222699999998</v>
          </cell>
          <cell r="T517">
            <v>74675.769230769234</v>
          </cell>
          <cell r="U517">
            <v>84899.624834102564</v>
          </cell>
          <cell r="V517">
            <v>24014</v>
          </cell>
        </row>
        <row r="518">
          <cell r="A518" t="str">
            <v>MNK-D 75m³/h</v>
          </cell>
          <cell r="B518">
            <v>206</v>
          </cell>
          <cell r="C518" t="str">
            <v>Máy nén khí diêzel 75m³/h</v>
          </cell>
          <cell r="D518" t="str">
            <v>ca</v>
          </cell>
          <cell r="E518">
            <v>150</v>
          </cell>
          <cell r="F518">
            <v>13</v>
          </cell>
          <cell r="G518">
            <v>5.85</v>
          </cell>
          <cell r="H518">
            <v>5</v>
          </cell>
          <cell r="I518">
            <v>27600</v>
          </cell>
          <cell r="J518">
            <v>5.76</v>
          </cell>
          <cell r="K518" t="str">
            <v>lítdiezel</v>
          </cell>
          <cell r="L518">
            <v>76837</v>
          </cell>
          <cell r="M518" t="str">
            <v>1x4/7</v>
          </cell>
          <cell r="N518">
            <v>22724</v>
          </cell>
          <cell r="O518">
            <v>10764</v>
          </cell>
          <cell r="P518">
            <v>9200</v>
          </cell>
          <cell r="Q518">
            <v>45371.404799999997</v>
          </cell>
          <cell r="R518">
            <v>2268.57024</v>
          </cell>
          <cell r="S518">
            <v>47639.975039999998</v>
          </cell>
          <cell r="T518">
            <v>74675.769230769234</v>
          </cell>
          <cell r="U518">
            <v>165003.74427076924</v>
          </cell>
          <cell r="V518">
            <v>76837</v>
          </cell>
        </row>
        <row r="519">
          <cell r="A519" t="str">
            <v>MNK-D 102m³/h</v>
          </cell>
          <cell r="B519">
            <v>207</v>
          </cell>
          <cell r="C519" t="str">
            <v>Máy nén khí diêzel 102m³/h</v>
          </cell>
          <cell r="D519" t="str">
            <v>ca</v>
          </cell>
          <cell r="E519">
            <v>150</v>
          </cell>
          <cell r="F519">
            <v>13</v>
          </cell>
          <cell r="G519">
            <v>5.85</v>
          </cell>
          <cell r="H519">
            <v>5</v>
          </cell>
          <cell r="I519">
            <v>40250</v>
          </cell>
          <cell r="J519">
            <v>13.2</v>
          </cell>
          <cell r="K519" t="str">
            <v>lítdiezel</v>
          </cell>
          <cell r="L519">
            <v>123763</v>
          </cell>
          <cell r="M519" t="str">
            <v>1x4/7</v>
          </cell>
          <cell r="N519">
            <v>33139.166666666672</v>
          </cell>
          <cell r="O519">
            <v>15697.5</v>
          </cell>
          <cell r="P519">
            <v>13416.666666666666</v>
          </cell>
          <cell r="Q519">
            <v>103976.13599999998</v>
          </cell>
          <cell r="R519">
            <v>5198.8067999999994</v>
          </cell>
          <cell r="S519">
            <v>109174.94279999999</v>
          </cell>
          <cell r="T519">
            <v>74675.769230769234</v>
          </cell>
          <cell r="U519">
            <v>246104.04536410258</v>
          </cell>
          <cell r="V519">
            <v>123763</v>
          </cell>
        </row>
        <row r="520">
          <cell r="A520" t="str">
            <v>MNK-D 120m³/h</v>
          </cell>
          <cell r="B520">
            <v>208</v>
          </cell>
          <cell r="C520" t="str">
            <v>Máy nén khí diêzel 120m³/h</v>
          </cell>
          <cell r="D520" t="str">
            <v>ca</v>
          </cell>
          <cell r="E520">
            <v>150</v>
          </cell>
          <cell r="F520">
            <v>12</v>
          </cell>
          <cell r="G520">
            <v>5.4</v>
          </cell>
          <cell r="H520">
            <v>5</v>
          </cell>
          <cell r="I520">
            <v>49795</v>
          </cell>
          <cell r="J520">
            <v>13.86</v>
          </cell>
          <cell r="K520" t="str">
            <v>lítdiezel</v>
          </cell>
          <cell r="L520">
            <v>262732.12349999999</v>
          </cell>
          <cell r="M520" t="str">
            <v>1x4/7</v>
          </cell>
          <cell r="N520">
            <v>37844.199999999997</v>
          </cell>
          <cell r="O520">
            <v>17926.200000000004</v>
          </cell>
          <cell r="P520">
            <v>16598.333333333332</v>
          </cell>
          <cell r="Q520">
            <v>109174.94279999999</v>
          </cell>
          <cell r="R520">
            <v>5458.7471399999995</v>
          </cell>
          <cell r="S520">
            <v>114633.68993999998</v>
          </cell>
          <cell r="T520">
            <v>74675.769230769234</v>
          </cell>
          <cell r="U520">
            <v>261678.19250410254</v>
          </cell>
          <cell r="V520">
            <v>262732.12349999999</v>
          </cell>
          <cell r="W520">
            <v>239446</v>
          </cell>
        </row>
        <row r="521">
          <cell r="A521" t="str">
            <v>MNK-D 200m³/h</v>
          </cell>
          <cell r="B521">
            <v>209</v>
          </cell>
          <cell r="C521" t="str">
            <v>Máy nén khí diêzel 200m³/h</v>
          </cell>
          <cell r="D521" t="str">
            <v>ca</v>
          </cell>
          <cell r="E521">
            <v>150</v>
          </cell>
          <cell r="F521">
            <v>12</v>
          </cell>
          <cell r="G521">
            <v>5.4</v>
          </cell>
          <cell r="H521">
            <v>5</v>
          </cell>
          <cell r="I521">
            <v>79695</v>
          </cell>
          <cell r="J521">
            <v>18</v>
          </cell>
          <cell r="K521" t="str">
            <v>lítdiezel</v>
          </cell>
          <cell r="L521">
            <v>0</v>
          </cell>
          <cell r="M521" t="str">
            <v>1x4/7</v>
          </cell>
          <cell r="N521">
            <v>60568.2</v>
          </cell>
          <cell r="O521">
            <v>28690.200000000008</v>
          </cell>
          <cell r="P521">
            <v>26565</v>
          </cell>
          <cell r="Q521">
            <v>141785.63999999998</v>
          </cell>
          <cell r="R521">
            <v>7089.2819999999992</v>
          </cell>
          <cell r="S521">
            <v>148874.92199999999</v>
          </cell>
          <cell r="T521">
            <v>74675.769230769234</v>
          </cell>
          <cell r="U521">
            <v>339374.09123076923</v>
          </cell>
          <cell r="V521">
            <v>0</v>
          </cell>
        </row>
        <row r="522">
          <cell r="A522" t="str">
            <v>MNK-D 240m³/h</v>
          </cell>
          <cell r="B522">
            <v>210</v>
          </cell>
          <cell r="C522" t="str">
            <v>Máy nén khí diêzel 240m³/h</v>
          </cell>
          <cell r="D522" t="str">
            <v>ca</v>
          </cell>
          <cell r="E522">
            <v>150</v>
          </cell>
          <cell r="F522">
            <v>12</v>
          </cell>
          <cell r="G522">
            <v>5.4</v>
          </cell>
          <cell r="H522">
            <v>5</v>
          </cell>
          <cell r="I522">
            <v>101292</v>
          </cell>
          <cell r="J522">
            <v>27.54</v>
          </cell>
          <cell r="K522" t="str">
            <v>lítdiezel</v>
          </cell>
          <cell r="L522">
            <v>420360.864</v>
          </cell>
          <cell r="M522" t="str">
            <v>1x4/7</v>
          </cell>
          <cell r="N522">
            <v>76981.919999999984</v>
          </cell>
          <cell r="O522">
            <v>36465.120000000003</v>
          </cell>
          <cell r="P522">
            <v>33764</v>
          </cell>
          <cell r="Q522">
            <v>216932.02919999999</v>
          </cell>
          <cell r="R522">
            <v>10846.60146</v>
          </cell>
          <cell r="S522">
            <v>227778.63066</v>
          </cell>
          <cell r="T522">
            <v>74675.769230769234</v>
          </cell>
          <cell r="U522">
            <v>449665.43989076919</v>
          </cell>
          <cell r="V522">
            <v>420360.864</v>
          </cell>
          <cell r="W522">
            <v>383104</v>
          </cell>
        </row>
        <row r="523">
          <cell r="A523" t="str">
            <v>MNK-D 300m³/h</v>
          </cell>
          <cell r="B523">
            <v>211</v>
          </cell>
          <cell r="C523" t="str">
            <v>Máy nén khí diêzel 300m³/h</v>
          </cell>
          <cell r="D523" t="str">
            <v>ca</v>
          </cell>
          <cell r="E523">
            <v>150</v>
          </cell>
          <cell r="F523">
            <v>12</v>
          </cell>
          <cell r="G523">
            <v>5.4</v>
          </cell>
          <cell r="H523">
            <v>5</v>
          </cell>
          <cell r="I523">
            <v>129789</v>
          </cell>
          <cell r="J523">
            <v>32.4</v>
          </cell>
          <cell r="K523" t="str">
            <v>lítdiezel</v>
          </cell>
          <cell r="L523">
            <v>0</v>
          </cell>
          <cell r="M523" t="str">
            <v>1x4/7</v>
          </cell>
          <cell r="N523">
            <v>98639.64</v>
          </cell>
          <cell r="O523">
            <v>46724.040000000008</v>
          </cell>
          <cell r="P523">
            <v>43263.000000000007</v>
          </cell>
          <cell r="Q523">
            <v>255214.15199999997</v>
          </cell>
          <cell r="R523">
            <v>12760.7076</v>
          </cell>
          <cell r="S523">
            <v>267974.85959999997</v>
          </cell>
          <cell r="T523">
            <v>74675.769230769234</v>
          </cell>
          <cell r="U523">
            <v>531277.30883076915</v>
          </cell>
          <cell r="V523">
            <v>0</v>
          </cell>
        </row>
        <row r="524">
          <cell r="A524" t="str">
            <v>MNK-D 360m³/h</v>
          </cell>
          <cell r="B524">
            <v>212</v>
          </cell>
          <cell r="C524" t="str">
            <v>Máy nén khí diêzel 360m³/h</v>
          </cell>
          <cell r="D524" t="str">
            <v>ca</v>
          </cell>
          <cell r="E524">
            <v>150</v>
          </cell>
          <cell r="F524">
            <v>12</v>
          </cell>
          <cell r="G524">
            <v>5.4</v>
          </cell>
          <cell r="H524">
            <v>5</v>
          </cell>
          <cell r="I524">
            <v>140191</v>
          </cell>
          <cell r="J524">
            <v>34.56</v>
          </cell>
          <cell r="K524" t="str">
            <v>lítdiezel</v>
          </cell>
          <cell r="L524">
            <v>513978.234</v>
          </cell>
          <cell r="M524" t="str">
            <v>1x4/7</v>
          </cell>
          <cell r="N524">
            <v>106545.16</v>
          </cell>
          <cell r="O524">
            <v>50468.760000000009</v>
          </cell>
          <cell r="P524">
            <v>46730.333333333336</v>
          </cell>
          <cell r="Q524">
            <v>272228.42879999999</v>
          </cell>
          <cell r="R524">
            <v>13611.42144</v>
          </cell>
          <cell r="S524">
            <v>285839.85024</v>
          </cell>
          <cell r="T524">
            <v>74675.769230769234</v>
          </cell>
          <cell r="U524">
            <v>564259.8728041026</v>
          </cell>
          <cell r="V524">
            <v>513978.234</v>
          </cell>
          <cell r="W524">
            <v>468424</v>
          </cell>
        </row>
        <row r="525">
          <cell r="A525" t="str">
            <v>MNK-D 420m³/h</v>
          </cell>
          <cell r="B525">
            <v>213</v>
          </cell>
          <cell r="C525" t="str">
            <v>Máy nén khí diêzel 420m³/h</v>
          </cell>
          <cell r="D525" t="str">
            <v>ca</v>
          </cell>
          <cell r="E525">
            <v>150</v>
          </cell>
          <cell r="F525">
            <v>12</v>
          </cell>
          <cell r="G525">
            <v>5.4</v>
          </cell>
          <cell r="H525">
            <v>5</v>
          </cell>
          <cell r="I525">
            <v>182140</v>
          </cell>
          <cell r="J525">
            <v>37.799999999999997</v>
          </cell>
          <cell r="K525" t="str">
            <v>lítdiezel</v>
          </cell>
          <cell r="L525">
            <v>583724.93024999998</v>
          </cell>
          <cell r="M525" t="str">
            <v>1x4/7</v>
          </cell>
          <cell r="N525">
            <v>138426.4</v>
          </cell>
          <cell r="O525">
            <v>65570.400000000009</v>
          </cell>
          <cell r="P525">
            <v>60713.333333333336</v>
          </cell>
          <cell r="Q525">
            <v>297749.84399999998</v>
          </cell>
          <cell r="R525">
            <v>14887.492200000001</v>
          </cell>
          <cell r="S525">
            <v>312637.33619999996</v>
          </cell>
          <cell r="T525">
            <v>74675.769230769234</v>
          </cell>
          <cell r="U525">
            <v>652023.23876410257</v>
          </cell>
          <cell r="V525">
            <v>583724.93024999998</v>
          </cell>
          <cell r="W525">
            <v>531989</v>
          </cell>
        </row>
        <row r="526">
          <cell r="A526" t="str">
            <v>MNK-D 540m³/h</v>
          </cell>
          <cell r="B526">
            <v>214</v>
          </cell>
          <cell r="C526" t="str">
            <v>Máy nén khí diêzel 540m³/h</v>
          </cell>
          <cell r="D526" t="str">
            <v>ca</v>
          </cell>
          <cell r="E526">
            <v>150</v>
          </cell>
          <cell r="F526">
            <v>12</v>
          </cell>
          <cell r="G526">
            <v>5.4</v>
          </cell>
          <cell r="H526">
            <v>5</v>
          </cell>
          <cell r="I526">
            <v>207640</v>
          </cell>
          <cell r="J526">
            <v>36.479999999999997</v>
          </cell>
          <cell r="K526" t="str">
            <v>lítdiezel</v>
          </cell>
          <cell r="L526">
            <v>601215.09525000001</v>
          </cell>
          <cell r="M526" t="str">
            <v>1x4/7</v>
          </cell>
          <cell r="N526">
            <v>157806.39999999999</v>
          </cell>
          <cell r="O526">
            <v>74750.400000000009</v>
          </cell>
          <cell r="P526">
            <v>69213.333333333328</v>
          </cell>
          <cell r="Q526">
            <v>287352.23039999994</v>
          </cell>
          <cell r="R526">
            <v>14367.611519999999</v>
          </cell>
          <cell r="S526">
            <v>301719.84191999992</v>
          </cell>
          <cell r="T526">
            <v>74675.769230769234</v>
          </cell>
          <cell r="U526">
            <v>678165.74448410247</v>
          </cell>
          <cell r="V526">
            <v>601215.09525000001</v>
          </cell>
          <cell r="W526">
            <v>547929</v>
          </cell>
        </row>
        <row r="527">
          <cell r="A527" t="str">
            <v>MNK600m3/h</v>
          </cell>
          <cell r="B527">
            <v>215</v>
          </cell>
          <cell r="C527" t="str">
            <v>Máy nén khí diêzel 600m³/h</v>
          </cell>
          <cell r="D527" t="str">
            <v>ca</v>
          </cell>
          <cell r="E527">
            <v>150</v>
          </cell>
          <cell r="F527">
            <v>11</v>
          </cell>
          <cell r="G527">
            <v>4.95</v>
          </cell>
          <cell r="H527">
            <v>5</v>
          </cell>
          <cell r="I527">
            <v>265388</v>
          </cell>
          <cell r="J527">
            <v>38.4</v>
          </cell>
          <cell r="K527" t="str">
            <v>lítdiezel</v>
          </cell>
          <cell r="L527">
            <v>626337.73125000007</v>
          </cell>
          <cell r="M527" t="str">
            <v>1x4/7</v>
          </cell>
          <cell r="N527">
            <v>184886.97333333336</v>
          </cell>
          <cell r="O527">
            <v>87578.04</v>
          </cell>
          <cell r="P527">
            <v>88462.666666666686</v>
          </cell>
          <cell r="Q527">
            <v>302476.03199999995</v>
          </cell>
          <cell r="R527">
            <v>15123.801599999999</v>
          </cell>
          <cell r="S527">
            <v>317599.83359999995</v>
          </cell>
          <cell r="T527">
            <v>74675.769230769234</v>
          </cell>
          <cell r="U527">
            <v>753203.2828307692</v>
          </cell>
          <cell r="V527">
            <v>626337.73125000007</v>
          </cell>
          <cell r="W527">
            <v>570825</v>
          </cell>
        </row>
        <row r="528">
          <cell r="A528" t="str">
            <v>MNK-D 600m3/h(kíp)</v>
          </cell>
          <cell r="B528">
            <v>216</v>
          </cell>
          <cell r="C528" t="str">
            <v>Máy nén khí diêzel 600m³/h</v>
          </cell>
          <cell r="D528" t="str">
            <v>kíp</v>
          </cell>
          <cell r="L528">
            <v>443758.75</v>
          </cell>
          <cell r="V528">
            <v>443758.75</v>
          </cell>
        </row>
        <row r="529">
          <cell r="A529" t="str">
            <v>MNK-D 660m3/h</v>
          </cell>
          <cell r="B529">
            <v>217</v>
          </cell>
          <cell r="C529" t="str">
            <v>Máy nén khí diêzel 660m³/h</v>
          </cell>
          <cell r="D529" t="str">
            <v>ca</v>
          </cell>
          <cell r="E529">
            <v>150</v>
          </cell>
          <cell r="F529">
            <v>11</v>
          </cell>
          <cell r="G529">
            <v>4.95</v>
          </cell>
          <cell r="H529">
            <v>5</v>
          </cell>
          <cell r="I529">
            <v>309212</v>
          </cell>
          <cell r="J529">
            <v>38.880000000000003</v>
          </cell>
          <cell r="K529" t="str">
            <v>lítdiezel</v>
          </cell>
          <cell r="L529">
            <v>683883.00749999995</v>
          </cell>
          <cell r="M529" t="str">
            <v>1x4/7</v>
          </cell>
          <cell r="N529">
            <v>215417.69333333336</v>
          </cell>
          <cell r="O529">
            <v>102039.96</v>
          </cell>
          <cell r="P529">
            <v>103070.66666666667</v>
          </cell>
          <cell r="Q529">
            <v>306256.98239999998</v>
          </cell>
          <cell r="R529">
            <v>15312.849119999999</v>
          </cell>
          <cell r="S529">
            <v>321569.83152000001</v>
          </cell>
          <cell r="T529">
            <v>74675.769230769234</v>
          </cell>
          <cell r="U529">
            <v>816773.92075076932</v>
          </cell>
          <cell r="V529">
            <v>683883.00749999995</v>
          </cell>
          <cell r="W529">
            <v>623270</v>
          </cell>
        </row>
        <row r="530">
          <cell r="A530" t="str">
            <v>MNK-D 1200m³/h</v>
          </cell>
          <cell r="B530">
            <v>218</v>
          </cell>
          <cell r="C530" t="str">
            <v>Máy nén khí diêzel 1200m³/h</v>
          </cell>
          <cell r="D530" t="str">
            <v>ca</v>
          </cell>
          <cell r="E530">
            <v>150</v>
          </cell>
          <cell r="F530">
            <v>11</v>
          </cell>
          <cell r="G530">
            <v>3.85</v>
          </cell>
          <cell r="H530">
            <v>5</v>
          </cell>
          <cell r="I530">
            <v>620203</v>
          </cell>
          <cell r="J530">
            <v>75</v>
          </cell>
          <cell r="K530" t="str">
            <v>lítdiezel</v>
          </cell>
          <cell r="L530">
            <v>1331267.091</v>
          </cell>
          <cell r="M530" t="str">
            <v>1x4/7</v>
          </cell>
          <cell r="N530">
            <v>432074.75666666665</v>
          </cell>
          <cell r="O530">
            <v>159185.43666666668</v>
          </cell>
          <cell r="P530">
            <v>206734.33333333334</v>
          </cell>
          <cell r="Q530">
            <v>590773.5</v>
          </cell>
          <cell r="R530">
            <v>29538.675000000003</v>
          </cell>
          <cell r="S530">
            <v>620312.17500000005</v>
          </cell>
          <cell r="T530">
            <v>74675.769230769234</v>
          </cell>
          <cell r="U530">
            <v>1492982.4708974359</v>
          </cell>
          <cell r="V530">
            <v>1331267.091</v>
          </cell>
          <cell r="W530">
            <v>1213276</v>
          </cell>
        </row>
        <row r="531">
          <cell r="C531" t="str">
            <v>Máy nén khí, động cơ điện - năng suất:</v>
          </cell>
          <cell r="L531">
            <v>0</v>
          </cell>
        </row>
        <row r="532">
          <cell r="A532" t="str">
            <v>MNK5m³/h</v>
          </cell>
          <cell r="B532">
            <v>219</v>
          </cell>
          <cell r="C532" t="str">
            <v>Máy nén khí chạy bằng động cơ điện 5m³/h</v>
          </cell>
          <cell r="D532" t="str">
            <v>ca</v>
          </cell>
          <cell r="E532">
            <v>150</v>
          </cell>
          <cell r="F532">
            <v>13</v>
          </cell>
          <cell r="G532">
            <v>5.2</v>
          </cell>
          <cell r="H532">
            <v>5</v>
          </cell>
          <cell r="I532">
            <v>1890</v>
          </cell>
          <cell r="J532">
            <v>1.85</v>
          </cell>
          <cell r="K532" t="str">
            <v>KWh</v>
          </cell>
          <cell r="L532">
            <v>0</v>
          </cell>
          <cell r="M532" t="str">
            <v>1x3/7</v>
          </cell>
          <cell r="N532">
            <v>1638.0000000000002</v>
          </cell>
          <cell r="O532">
            <v>655.20000000000005</v>
          </cell>
          <cell r="P532">
            <v>630</v>
          </cell>
          <cell r="Q532">
            <v>1655.75</v>
          </cell>
          <cell r="R532">
            <v>115.90250000000002</v>
          </cell>
          <cell r="S532">
            <v>1771.6524999999999</v>
          </cell>
          <cell r="T532">
            <v>65952.692307692312</v>
          </cell>
          <cell r="U532">
            <v>70647.544807692306</v>
          </cell>
          <cell r="V532">
            <v>0</v>
          </cell>
        </row>
        <row r="533">
          <cell r="A533" t="str">
            <v>MNK10m³/h</v>
          </cell>
          <cell r="B533">
            <v>220</v>
          </cell>
          <cell r="C533" t="str">
            <v>Máy nén khí chạy bằng động cơ điện 10m³/h</v>
          </cell>
          <cell r="D533" t="str">
            <v>ca</v>
          </cell>
          <cell r="E533">
            <v>150</v>
          </cell>
          <cell r="F533">
            <v>13</v>
          </cell>
          <cell r="G533">
            <v>4.55</v>
          </cell>
          <cell r="H533">
            <v>5</v>
          </cell>
          <cell r="I533">
            <v>3150</v>
          </cell>
          <cell r="J533">
            <v>5.41</v>
          </cell>
          <cell r="K533" t="str">
            <v>KWh</v>
          </cell>
          <cell r="L533">
            <v>0</v>
          </cell>
          <cell r="M533" t="str">
            <v>1x3/7</v>
          </cell>
          <cell r="N533">
            <v>2730</v>
          </cell>
          <cell r="O533">
            <v>955.5</v>
          </cell>
          <cell r="P533">
            <v>1050</v>
          </cell>
          <cell r="Q533">
            <v>4841.95</v>
          </cell>
          <cell r="R533">
            <v>338.93650000000002</v>
          </cell>
          <cell r="S533">
            <v>5180.8864999999996</v>
          </cell>
          <cell r="T533">
            <v>65952.692307692312</v>
          </cell>
          <cell r="U533">
            <v>75869.078807692305</v>
          </cell>
          <cell r="V533">
            <v>0</v>
          </cell>
        </row>
        <row r="534">
          <cell r="A534" t="str">
            <v>MNK22m³/h</v>
          </cell>
          <cell r="B534">
            <v>221</v>
          </cell>
          <cell r="C534" t="str">
            <v>Máy nén khí chạy bằng động cơ điện 22m³/h</v>
          </cell>
          <cell r="D534" t="str">
            <v>ca</v>
          </cell>
          <cell r="E534">
            <v>150</v>
          </cell>
          <cell r="F534">
            <v>13</v>
          </cell>
          <cell r="G534">
            <v>4.55</v>
          </cell>
          <cell r="H534">
            <v>5</v>
          </cell>
          <cell r="I534">
            <v>7140</v>
          </cell>
          <cell r="J534">
            <v>6.9</v>
          </cell>
          <cell r="K534" t="str">
            <v>KWh</v>
          </cell>
          <cell r="L534">
            <v>0</v>
          </cell>
          <cell r="M534" t="str">
            <v>1x3/7</v>
          </cell>
          <cell r="N534">
            <v>6188.0000000000009</v>
          </cell>
          <cell r="O534">
            <v>2165.8000000000002</v>
          </cell>
          <cell r="P534">
            <v>2380</v>
          </cell>
          <cell r="Q534">
            <v>6175.5</v>
          </cell>
          <cell r="R534">
            <v>432.28500000000003</v>
          </cell>
          <cell r="S534">
            <v>6607.7849999999999</v>
          </cell>
          <cell r="T534">
            <v>65952.692307692312</v>
          </cell>
          <cell r="U534">
            <v>83294.277307692304</v>
          </cell>
          <cell r="V534">
            <v>0</v>
          </cell>
        </row>
        <row r="535">
          <cell r="A535" t="str">
            <v>MNK30m³/h</v>
          </cell>
          <cell r="B535">
            <v>222</v>
          </cell>
          <cell r="C535" t="str">
            <v>Máy nén khí chạy bằng động cơ điện 30m³/h</v>
          </cell>
          <cell r="D535" t="str">
            <v>ca</v>
          </cell>
          <cell r="E535">
            <v>150</v>
          </cell>
          <cell r="F535">
            <v>13</v>
          </cell>
          <cell r="G535">
            <v>4.55</v>
          </cell>
          <cell r="H535">
            <v>5</v>
          </cell>
          <cell r="I535">
            <v>9135</v>
          </cell>
          <cell r="J535">
            <v>10.050000000000001</v>
          </cell>
          <cell r="K535" t="str">
            <v>KWh</v>
          </cell>
          <cell r="L535">
            <v>0</v>
          </cell>
          <cell r="M535" t="str">
            <v>1x3/7</v>
          </cell>
          <cell r="N535">
            <v>7917</v>
          </cell>
          <cell r="O535">
            <v>2770.95</v>
          </cell>
          <cell r="P535">
            <v>3045</v>
          </cell>
          <cell r="Q535">
            <v>8994.75</v>
          </cell>
          <cell r="R535">
            <v>629.63250000000005</v>
          </cell>
          <cell r="S535">
            <v>9624.3824999999997</v>
          </cell>
          <cell r="T535">
            <v>65952.692307692312</v>
          </cell>
          <cell r="U535">
            <v>89310.024807692316</v>
          </cell>
          <cell r="V535">
            <v>0</v>
          </cell>
        </row>
        <row r="536">
          <cell r="A536" t="str">
            <v>MNK56m³/h</v>
          </cell>
          <cell r="B536">
            <v>223</v>
          </cell>
          <cell r="C536" t="str">
            <v>Máy nén khí chạy bằng động cơ điện 56m³/h</v>
          </cell>
          <cell r="D536" t="str">
            <v>ca</v>
          </cell>
          <cell r="E536">
            <v>150</v>
          </cell>
          <cell r="F536">
            <v>13</v>
          </cell>
          <cell r="G536">
            <v>4.55</v>
          </cell>
          <cell r="H536">
            <v>5</v>
          </cell>
          <cell r="I536">
            <v>19635</v>
          </cell>
          <cell r="J536">
            <v>16.77</v>
          </cell>
          <cell r="K536" t="str">
            <v>KWh</v>
          </cell>
          <cell r="L536">
            <v>0</v>
          </cell>
          <cell r="M536" t="str">
            <v>1x3/7</v>
          </cell>
          <cell r="N536">
            <v>16166.150000000001</v>
          </cell>
          <cell r="O536">
            <v>5955.9499999999989</v>
          </cell>
          <cell r="P536">
            <v>6545</v>
          </cell>
          <cell r="Q536">
            <v>15009.15</v>
          </cell>
          <cell r="R536">
            <v>1050.6405</v>
          </cell>
          <cell r="S536">
            <v>16059.790499999999</v>
          </cell>
          <cell r="T536">
            <v>65952.692307692312</v>
          </cell>
          <cell r="U536">
            <v>110679.58280769231</v>
          </cell>
          <cell r="V536">
            <v>0</v>
          </cell>
        </row>
        <row r="537">
          <cell r="A537" t="str">
            <v>MNK150m³/h</v>
          </cell>
          <cell r="B537">
            <v>224</v>
          </cell>
          <cell r="C537" t="str">
            <v>Máy nén khí chạy bằng động cơ điện 150m³/h</v>
          </cell>
          <cell r="D537" t="str">
            <v>ca</v>
          </cell>
          <cell r="E537">
            <v>150</v>
          </cell>
          <cell r="F537">
            <v>12</v>
          </cell>
          <cell r="G537">
            <v>3.84</v>
          </cell>
          <cell r="H537">
            <v>5</v>
          </cell>
          <cell r="I537">
            <v>42000</v>
          </cell>
          <cell r="J537">
            <v>44.28</v>
          </cell>
          <cell r="K537" t="str">
            <v>KWh</v>
          </cell>
          <cell r="L537">
            <v>0</v>
          </cell>
          <cell r="M537" t="str">
            <v>1x3/7</v>
          </cell>
          <cell r="N537">
            <v>31920</v>
          </cell>
          <cell r="O537">
            <v>10752</v>
          </cell>
          <cell r="P537">
            <v>14000</v>
          </cell>
          <cell r="Q537">
            <v>39630.6</v>
          </cell>
          <cell r="R537">
            <v>2774.1420000000003</v>
          </cell>
          <cell r="S537">
            <v>42404.741999999998</v>
          </cell>
          <cell r="T537">
            <v>65952.692307692312</v>
          </cell>
          <cell r="U537">
            <v>165029.43430769231</v>
          </cell>
          <cell r="V537">
            <v>0</v>
          </cell>
        </row>
        <row r="538">
          <cell r="A538" t="str">
            <v>MNK216m³/h</v>
          </cell>
          <cell r="B538">
            <v>225</v>
          </cell>
          <cell r="C538" t="str">
            <v>Máy nén khí chạy bằng động cơ điện 216m³/h</v>
          </cell>
          <cell r="D538" t="str">
            <v>ca</v>
          </cell>
          <cell r="E538">
            <v>150</v>
          </cell>
          <cell r="F538">
            <v>12</v>
          </cell>
          <cell r="G538">
            <v>3.84</v>
          </cell>
          <cell r="H538">
            <v>5</v>
          </cell>
          <cell r="I538">
            <v>59288</v>
          </cell>
          <cell r="J538">
            <v>52.38</v>
          </cell>
          <cell r="K538" t="str">
            <v>KWh</v>
          </cell>
          <cell r="L538">
            <v>0</v>
          </cell>
          <cell r="M538" t="str">
            <v>1x3/7</v>
          </cell>
          <cell r="N538">
            <v>45058.879999999997</v>
          </cell>
          <cell r="O538">
            <v>15177.727999999997</v>
          </cell>
          <cell r="P538">
            <v>19762.666666666668</v>
          </cell>
          <cell r="Q538">
            <v>46880.100000000006</v>
          </cell>
          <cell r="R538">
            <v>3281.6070000000009</v>
          </cell>
          <cell r="S538">
            <v>50161.707000000009</v>
          </cell>
          <cell r="T538">
            <v>65952.692307692312</v>
          </cell>
          <cell r="U538">
            <v>196113.673974359</v>
          </cell>
          <cell r="V538">
            <v>0</v>
          </cell>
        </row>
        <row r="539">
          <cell r="A539" t="str">
            <v>MNK270m³/h</v>
          </cell>
          <cell r="B539">
            <v>226</v>
          </cell>
          <cell r="C539" t="str">
            <v>Máy nén khí chạy bằng động cơ điện 270m³/h</v>
          </cell>
          <cell r="D539" t="str">
            <v>ca</v>
          </cell>
          <cell r="E539">
            <v>150</v>
          </cell>
          <cell r="F539">
            <v>12</v>
          </cell>
          <cell r="G539">
            <v>3.84</v>
          </cell>
          <cell r="H539">
            <v>5</v>
          </cell>
          <cell r="I539">
            <v>76031</v>
          </cell>
          <cell r="J539">
            <v>80.459999999999994</v>
          </cell>
          <cell r="K539" t="str">
            <v>KWh</v>
          </cell>
          <cell r="L539">
            <v>0</v>
          </cell>
          <cell r="M539" t="str">
            <v>1x3/7</v>
          </cell>
          <cell r="N539">
            <v>57783.56</v>
          </cell>
          <cell r="O539">
            <v>19463.935999999998</v>
          </cell>
          <cell r="P539">
            <v>25343.666666666668</v>
          </cell>
          <cell r="Q539">
            <v>72011.7</v>
          </cell>
          <cell r="R539">
            <v>5040.8190000000004</v>
          </cell>
          <cell r="S539">
            <v>77052.519</v>
          </cell>
          <cell r="T539">
            <v>65952.692307692312</v>
          </cell>
          <cell r="U539">
            <v>245596.37397435898</v>
          </cell>
          <cell r="V539">
            <v>0</v>
          </cell>
        </row>
        <row r="540">
          <cell r="A540" t="str">
            <v>MNK300m³/h</v>
          </cell>
          <cell r="B540">
            <v>227</v>
          </cell>
          <cell r="C540" t="str">
            <v>Máy nén khí chạy bằng động cơ điện 300m³/h</v>
          </cell>
          <cell r="D540" t="str">
            <v>ca</v>
          </cell>
          <cell r="E540">
            <v>150</v>
          </cell>
          <cell r="F540">
            <v>12</v>
          </cell>
          <cell r="G540">
            <v>3.84</v>
          </cell>
          <cell r="H540">
            <v>5</v>
          </cell>
          <cell r="I540">
            <v>96138</v>
          </cell>
          <cell r="J540">
            <v>86.4</v>
          </cell>
          <cell r="K540" t="str">
            <v>KWh</v>
          </cell>
          <cell r="L540">
            <v>0</v>
          </cell>
          <cell r="M540" t="str">
            <v>1x3/7</v>
          </cell>
          <cell r="N540">
            <v>73064.88</v>
          </cell>
          <cell r="O540">
            <v>24611.327999999998</v>
          </cell>
          <cell r="P540">
            <v>32046.000000000007</v>
          </cell>
          <cell r="Q540">
            <v>77328</v>
          </cell>
          <cell r="R540">
            <v>5412.9600000000009</v>
          </cell>
          <cell r="S540">
            <v>82740.960000000006</v>
          </cell>
          <cell r="T540">
            <v>65952.692307692312</v>
          </cell>
          <cell r="U540">
            <v>278415.86030769232</v>
          </cell>
          <cell r="V540">
            <v>0</v>
          </cell>
        </row>
        <row r="541">
          <cell r="A541" t="str">
            <v>MNK600m³/h</v>
          </cell>
          <cell r="B541">
            <v>228</v>
          </cell>
          <cell r="C541" t="str">
            <v>Máy nén khí chạy bằng động cơ điện 600m³/h</v>
          </cell>
          <cell r="D541" t="str">
            <v>ca</v>
          </cell>
          <cell r="E541">
            <v>150</v>
          </cell>
          <cell r="F541">
            <v>12</v>
          </cell>
          <cell r="G541">
            <v>3.36</v>
          </cell>
          <cell r="H541">
            <v>5</v>
          </cell>
          <cell r="I541">
            <v>207428</v>
          </cell>
          <cell r="J541">
            <v>125.28</v>
          </cell>
          <cell r="K541" t="str">
            <v>KWh</v>
          </cell>
          <cell r="L541">
            <v>510642.59399999998</v>
          </cell>
          <cell r="M541" t="str">
            <v>1x4/7</v>
          </cell>
          <cell r="N541">
            <v>157645.28000000003</v>
          </cell>
          <cell r="O541">
            <v>46463.871999999996</v>
          </cell>
          <cell r="P541">
            <v>69142.666666666686</v>
          </cell>
          <cell r="Q541">
            <v>112125.6</v>
          </cell>
          <cell r="R541">
            <v>7848.7920000000013</v>
          </cell>
          <cell r="S541">
            <v>119974.39200000001</v>
          </cell>
          <cell r="T541">
            <v>74675.769230769234</v>
          </cell>
          <cell r="U541">
            <v>467901.97989743599</v>
          </cell>
          <cell r="V541">
            <v>510642.59399999998</v>
          </cell>
          <cell r="W541">
            <v>465384</v>
          </cell>
        </row>
        <row r="542">
          <cell r="C542" t="str">
            <v>Máy nén khí, động cơ xăng - năng suất:</v>
          </cell>
          <cell r="L542">
            <v>0</v>
          </cell>
        </row>
        <row r="543">
          <cell r="A543" t="str">
            <v>MNK-X3m³/h</v>
          </cell>
          <cell r="B543">
            <v>229</v>
          </cell>
          <cell r="C543" t="str">
            <v>Máy nén khí chạy bằng xăng 3m³/h</v>
          </cell>
          <cell r="D543" t="str">
            <v>ca</v>
          </cell>
          <cell r="E543">
            <v>150</v>
          </cell>
          <cell r="F543">
            <v>13</v>
          </cell>
          <cell r="G543">
            <v>5.46</v>
          </cell>
          <cell r="H543">
            <v>5</v>
          </cell>
          <cell r="I543">
            <v>3500</v>
          </cell>
          <cell r="J543">
            <v>0.63</v>
          </cell>
          <cell r="K543" t="str">
            <v>lítxăng</v>
          </cell>
          <cell r="L543">
            <v>0</v>
          </cell>
          <cell r="M543" t="str">
            <v>1x4/7</v>
          </cell>
          <cell r="N543">
            <v>3033.333333333333</v>
          </cell>
          <cell r="O543">
            <v>1274.0000000000002</v>
          </cell>
          <cell r="P543">
            <v>1166.6666666666667</v>
          </cell>
          <cell r="Q543">
            <v>5931.4626000000007</v>
          </cell>
          <cell r="R543">
            <v>177.94387800000001</v>
          </cell>
          <cell r="S543">
            <v>6109.4064780000008</v>
          </cell>
          <cell r="T543">
            <v>74675.769230769234</v>
          </cell>
          <cell r="U543">
            <v>86259.175708769239</v>
          </cell>
          <cell r="V543">
            <v>0</v>
          </cell>
        </row>
        <row r="544">
          <cell r="A544" t="str">
            <v>MNK-X11m³/h</v>
          </cell>
          <cell r="B544">
            <v>230</v>
          </cell>
          <cell r="C544" t="str">
            <v>Máy nén khí chạy bằng xăng 11m³/h</v>
          </cell>
          <cell r="D544" t="str">
            <v>ca</v>
          </cell>
          <cell r="E544">
            <v>150</v>
          </cell>
          <cell r="F544">
            <v>13</v>
          </cell>
          <cell r="G544">
            <v>5.46</v>
          </cell>
          <cell r="H544">
            <v>5</v>
          </cell>
          <cell r="I544">
            <v>5200</v>
          </cell>
          <cell r="J544">
            <v>1.8</v>
          </cell>
          <cell r="K544" t="str">
            <v>lítxăng</v>
          </cell>
          <cell r="L544">
            <v>0</v>
          </cell>
          <cell r="M544" t="str">
            <v>1x4/7</v>
          </cell>
          <cell r="N544">
            <v>4506.666666666667</v>
          </cell>
          <cell r="O544">
            <v>1892.8</v>
          </cell>
          <cell r="P544">
            <v>1733.3333333333333</v>
          </cell>
          <cell r="Q544">
            <v>16947.036</v>
          </cell>
          <cell r="R544">
            <v>508.41107999999997</v>
          </cell>
          <cell r="S544">
            <v>17455.447080000002</v>
          </cell>
          <cell r="T544">
            <v>74675.769230769234</v>
          </cell>
          <cell r="U544">
            <v>100264.01631076924</v>
          </cell>
          <cell r="V544">
            <v>0</v>
          </cell>
        </row>
        <row r="545">
          <cell r="A545" t="str">
            <v>MNK-X25m³/h</v>
          </cell>
          <cell r="B545">
            <v>231</v>
          </cell>
          <cell r="C545" t="str">
            <v>Máy nén khí chạy bằng xăng 25m³/h</v>
          </cell>
          <cell r="D545" t="str">
            <v>ca</v>
          </cell>
          <cell r="E545">
            <v>150</v>
          </cell>
          <cell r="F545">
            <v>13</v>
          </cell>
          <cell r="G545">
            <v>5.46</v>
          </cell>
          <cell r="H545">
            <v>5</v>
          </cell>
          <cell r="I545">
            <v>9900</v>
          </cell>
          <cell r="J545">
            <v>2.88</v>
          </cell>
          <cell r="K545" t="str">
            <v>lítxăng</v>
          </cell>
          <cell r="L545">
            <v>0</v>
          </cell>
          <cell r="M545" t="str">
            <v>1x4/7</v>
          </cell>
          <cell r="N545">
            <v>8580</v>
          </cell>
          <cell r="O545">
            <v>3603.6000000000008</v>
          </cell>
          <cell r="P545">
            <v>3300</v>
          </cell>
          <cell r="Q545">
            <v>27115.257600000001</v>
          </cell>
          <cell r="R545">
            <v>813.45772799999997</v>
          </cell>
          <cell r="S545">
            <v>27928.715328000002</v>
          </cell>
          <cell r="T545">
            <v>74675.769230769234</v>
          </cell>
          <cell r="U545">
            <v>118088.08455876925</v>
          </cell>
          <cell r="V545">
            <v>0</v>
          </cell>
        </row>
        <row r="546">
          <cell r="A546" t="str">
            <v>MNK-X40m³/h</v>
          </cell>
          <cell r="B546">
            <v>232</v>
          </cell>
          <cell r="C546" t="str">
            <v>Máy nén khí chạy bằng xăng 40m³/h</v>
          </cell>
          <cell r="D546" t="str">
            <v>ca</v>
          </cell>
          <cell r="E546">
            <v>150</v>
          </cell>
          <cell r="F546">
            <v>13</v>
          </cell>
          <cell r="G546">
            <v>5.46</v>
          </cell>
          <cell r="H546">
            <v>5</v>
          </cell>
          <cell r="I546">
            <v>14720</v>
          </cell>
          <cell r="J546">
            <v>7.8</v>
          </cell>
          <cell r="K546" t="str">
            <v>lítxăng</v>
          </cell>
          <cell r="L546">
            <v>0</v>
          </cell>
          <cell r="M546" t="str">
            <v>1x4/7</v>
          </cell>
          <cell r="N546">
            <v>12119.466666666667</v>
          </cell>
          <cell r="O546">
            <v>5358.08</v>
          </cell>
          <cell r="P546">
            <v>4906.666666666667</v>
          </cell>
          <cell r="Q546">
            <v>73437.156000000003</v>
          </cell>
          <cell r="R546">
            <v>2203.1146800000001</v>
          </cell>
          <cell r="S546">
            <v>75640.270680000001</v>
          </cell>
          <cell r="T546">
            <v>74675.769230769234</v>
          </cell>
          <cell r="U546">
            <v>172700.25324410258</v>
          </cell>
          <cell r="V546">
            <v>0</v>
          </cell>
        </row>
        <row r="547">
          <cell r="A547" t="str">
            <v>MNK-X120m³/h</v>
          </cell>
          <cell r="B547">
            <v>233</v>
          </cell>
          <cell r="C547" t="str">
            <v>Máy nén khí chạy bằng xăng 120m³/h</v>
          </cell>
          <cell r="D547" t="str">
            <v>ca</v>
          </cell>
          <cell r="E547">
            <v>150</v>
          </cell>
          <cell r="F547">
            <v>12</v>
          </cell>
          <cell r="G547">
            <v>5.04</v>
          </cell>
          <cell r="H547">
            <v>5</v>
          </cell>
          <cell r="I547">
            <v>45954</v>
          </cell>
          <cell r="J547">
            <v>14.4</v>
          </cell>
          <cell r="K547" t="str">
            <v>lítxăng</v>
          </cell>
          <cell r="L547">
            <v>0</v>
          </cell>
          <cell r="M547" t="str">
            <v>1x4/7</v>
          </cell>
          <cell r="N547">
            <v>34925.040000000001</v>
          </cell>
          <cell r="O547">
            <v>15440.544</v>
          </cell>
          <cell r="P547">
            <v>15318.000000000004</v>
          </cell>
          <cell r="Q547">
            <v>135576.288</v>
          </cell>
          <cell r="R547">
            <v>4067.2886399999998</v>
          </cell>
          <cell r="S547">
            <v>139643.57664000001</v>
          </cell>
          <cell r="T547">
            <v>74675.769230769234</v>
          </cell>
          <cell r="U547">
            <v>280002.92987076927</v>
          </cell>
          <cell r="V547">
            <v>0</v>
          </cell>
        </row>
        <row r="548">
          <cell r="A548" t="str">
            <v>MNK-X200m³/h</v>
          </cell>
          <cell r="B548">
            <v>234</v>
          </cell>
          <cell r="C548" t="str">
            <v>Máy nén khí chạy bằng xăng 200m³/h</v>
          </cell>
          <cell r="D548" t="str">
            <v>ca</v>
          </cell>
          <cell r="E548">
            <v>150</v>
          </cell>
          <cell r="F548">
            <v>12</v>
          </cell>
          <cell r="G548">
            <v>5.04</v>
          </cell>
          <cell r="H548">
            <v>5</v>
          </cell>
          <cell r="I548">
            <v>73606</v>
          </cell>
          <cell r="J548">
            <v>24</v>
          </cell>
          <cell r="K548" t="str">
            <v>lítxăng</v>
          </cell>
          <cell r="L548">
            <v>0</v>
          </cell>
          <cell r="M548" t="str">
            <v>1x4/7</v>
          </cell>
          <cell r="N548">
            <v>55940.55999999999</v>
          </cell>
          <cell r="O548">
            <v>24731.615999999998</v>
          </cell>
          <cell r="P548">
            <v>24535.333333333332</v>
          </cell>
          <cell r="Q548">
            <v>225960.48</v>
          </cell>
          <cell r="R548">
            <v>6778.8144000000002</v>
          </cell>
          <cell r="S548">
            <v>232739.29440000001</v>
          </cell>
          <cell r="T548">
            <v>74675.769230769234</v>
          </cell>
          <cell r="U548">
            <v>412622.57296410261</v>
          </cell>
          <cell r="V548">
            <v>0</v>
          </cell>
        </row>
        <row r="549">
          <cell r="A549" t="str">
            <v>MNK-X300m³/h</v>
          </cell>
          <cell r="B549">
            <v>235</v>
          </cell>
          <cell r="C549" t="str">
            <v>Máy nén khí chạy bằng xăng 300m³/h</v>
          </cell>
          <cell r="D549" t="str">
            <v>ca</v>
          </cell>
          <cell r="E549">
            <v>150</v>
          </cell>
          <cell r="F549">
            <v>12</v>
          </cell>
          <cell r="G549">
            <v>5.04</v>
          </cell>
          <cell r="H549">
            <v>5</v>
          </cell>
          <cell r="I549">
            <v>106056</v>
          </cell>
          <cell r="J549">
            <v>33</v>
          </cell>
          <cell r="K549" t="str">
            <v>lítxăng</v>
          </cell>
          <cell r="L549">
            <v>0</v>
          </cell>
          <cell r="M549" t="str">
            <v>1x4/7</v>
          </cell>
          <cell r="N549">
            <v>80602.559999999998</v>
          </cell>
          <cell r="O549">
            <v>35634.815999999999</v>
          </cell>
          <cell r="P549">
            <v>35352</v>
          </cell>
          <cell r="Q549">
            <v>310695.66000000003</v>
          </cell>
          <cell r="R549">
            <v>9320.8698000000004</v>
          </cell>
          <cell r="S549">
            <v>320016.52980000002</v>
          </cell>
          <cell r="T549">
            <v>74675.769230769234</v>
          </cell>
          <cell r="U549">
            <v>546281.6750307692</v>
          </cell>
          <cell r="V549">
            <v>0</v>
          </cell>
        </row>
        <row r="550">
          <cell r="A550" t="str">
            <v>MNK-X600m³/h</v>
          </cell>
          <cell r="B550">
            <v>236</v>
          </cell>
          <cell r="C550" t="str">
            <v>Máy nén khí chạy bằng xăng 600m³/h</v>
          </cell>
          <cell r="D550" t="str">
            <v>ca</v>
          </cell>
          <cell r="E550">
            <v>150</v>
          </cell>
          <cell r="F550">
            <v>11</v>
          </cell>
          <cell r="G550">
            <v>4.62</v>
          </cell>
          <cell r="H550">
            <v>5</v>
          </cell>
          <cell r="I550">
            <v>241715</v>
          </cell>
          <cell r="J550">
            <v>46.2</v>
          </cell>
          <cell r="K550" t="str">
            <v>lítxăng</v>
          </cell>
          <cell r="L550">
            <v>0</v>
          </cell>
          <cell r="M550" t="str">
            <v>1x4/7</v>
          </cell>
          <cell r="N550">
            <v>168394.78333333333</v>
          </cell>
          <cell r="O550">
            <v>74448.22</v>
          </cell>
          <cell r="P550">
            <v>80571.666666666672</v>
          </cell>
          <cell r="Q550">
            <v>434973.92400000006</v>
          </cell>
          <cell r="R550">
            <v>13049.217720000001</v>
          </cell>
          <cell r="S550">
            <v>448023.14172000007</v>
          </cell>
          <cell r="T550">
            <v>74675.769230769234</v>
          </cell>
          <cell r="U550">
            <v>846113.58095076936</v>
          </cell>
          <cell r="V550">
            <v>0</v>
          </cell>
        </row>
        <row r="551">
          <cell r="C551" t="str">
            <v>Máy biến thế hàn một chiều - công suất:</v>
          </cell>
          <cell r="L551">
            <v>0</v>
          </cell>
        </row>
        <row r="552">
          <cell r="A552" t="str">
            <v>BTH1C40KW</v>
          </cell>
          <cell r="B552">
            <v>229</v>
          </cell>
          <cell r="C552" t="str">
            <v>Biến thế hàn 1 chiều 40KW</v>
          </cell>
          <cell r="D552" t="str">
            <v>ca</v>
          </cell>
          <cell r="E552">
            <v>180</v>
          </cell>
          <cell r="F552">
            <v>24</v>
          </cell>
          <cell r="G552">
            <v>4.5</v>
          </cell>
          <cell r="H552">
            <v>5</v>
          </cell>
          <cell r="I552">
            <v>15470</v>
          </cell>
          <cell r="J552">
            <v>84</v>
          </cell>
          <cell r="K552" t="str">
            <v>KWh</v>
          </cell>
          <cell r="L552">
            <v>0</v>
          </cell>
          <cell r="M552" t="str">
            <v>1x4/7</v>
          </cell>
          <cell r="N552">
            <v>19595.333333333332</v>
          </cell>
          <cell r="O552">
            <v>3867.5</v>
          </cell>
          <cell r="P552">
            <v>4297.2222222222226</v>
          </cell>
          <cell r="Q552">
            <v>75180</v>
          </cell>
          <cell r="R552">
            <v>5262.6</v>
          </cell>
          <cell r="S552">
            <v>80442.600000000006</v>
          </cell>
          <cell r="T552">
            <v>74675.769230769234</v>
          </cell>
          <cell r="U552">
            <v>182878.42478632479</v>
          </cell>
          <cell r="V552">
            <v>0</v>
          </cell>
        </row>
        <row r="553">
          <cell r="A553" t="str">
            <v>BTH1C50KW</v>
          </cell>
          <cell r="B553">
            <v>230</v>
          </cell>
          <cell r="C553" t="str">
            <v>Biến thế hàn 1 chiều 50KW</v>
          </cell>
          <cell r="D553" t="str">
            <v>ca</v>
          </cell>
          <cell r="E553">
            <v>180</v>
          </cell>
          <cell r="F553">
            <v>24</v>
          </cell>
          <cell r="G553">
            <v>4.5</v>
          </cell>
          <cell r="H553">
            <v>5</v>
          </cell>
          <cell r="I553">
            <v>20020</v>
          </cell>
          <cell r="J553">
            <v>105</v>
          </cell>
          <cell r="K553" t="str">
            <v>KWh</v>
          </cell>
          <cell r="L553">
            <v>0</v>
          </cell>
          <cell r="M553" t="str">
            <v>1x4/7</v>
          </cell>
          <cell r="N553">
            <v>25358.666666666664</v>
          </cell>
          <cell r="O553">
            <v>5005</v>
          </cell>
          <cell r="P553">
            <v>5561.1111111111113</v>
          </cell>
          <cell r="Q553">
            <v>93975</v>
          </cell>
          <cell r="R553">
            <v>6578.2500000000009</v>
          </cell>
          <cell r="S553">
            <v>100553.25</v>
          </cell>
          <cell r="T553">
            <v>74675.769230769234</v>
          </cell>
          <cell r="U553">
            <v>211153.797008547</v>
          </cell>
          <cell r="V553">
            <v>0</v>
          </cell>
        </row>
        <row r="554">
          <cell r="C554" t="str">
            <v>Máy biến thế hàn xoay chiều - công suất:</v>
          </cell>
          <cell r="L554">
            <v>0</v>
          </cell>
          <cell r="V554">
            <v>0</v>
          </cell>
        </row>
        <row r="555">
          <cell r="A555" t="str">
            <v>BTH4KW</v>
          </cell>
          <cell r="B555">
            <v>231</v>
          </cell>
          <cell r="C555" t="str">
            <v>Biến thế hàn - công suất 4,0KW</v>
          </cell>
          <cell r="D555" t="str">
            <v>ca</v>
          </cell>
          <cell r="E555">
            <v>180</v>
          </cell>
          <cell r="F555">
            <v>24</v>
          </cell>
          <cell r="G555">
            <v>4.84</v>
          </cell>
          <cell r="H555">
            <v>5</v>
          </cell>
          <cell r="I555">
            <v>2100</v>
          </cell>
          <cell r="J555">
            <v>8.4</v>
          </cell>
          <cell r="K555" t="str">
            <v>KWh</v>
          </cell>
          <cell r="L555">
            <v>0</v>
          </cell>
          <cell r="M555" t="str">
            <v>1x4/7</v>
          </cell>
          <cell r="N555">
            <v>2800</v>
          </cell>
          <cell r="O555">
            <v>564.66666666666663</v>
          </cell>
          <cell r="P555">
            <v>583.33333333333337</v>
          </cell>
          <cell r="Q555">
            <v>7518</v>
          </cell>
          <cell r="R555">
            <v>526.2600000000001</v>
          </cell>
          <cell r="S555">
            <v>8044.26</v>
          </cell>
          <cell r="T555">
            <v>74675.769230769234</v>
          </cell>
          <cell r="U555">
            <v>86668.029230769229</v>
          </cell>
          <cell r="V555">
            <v>0</v>
          </cell>
        </row>
        <row r="556">
          <cell r="A556" t="str">
            <v>BTH7KW</v>
          </cell>
          <cell r="B556">
            <v>232</v>
          </cell>
          <cell r="C556" t="str">
            <v>Biến thế hàn - công suất 7,0KW</v>
          </cell>
          <cell r="D556" t="str">
            <v>ca</v>
          </cell>
          <cell r="E556">
            <v>180</v>
          </cell>
          <cell r="F556">
            <v>24</v>
          </cell>
          <cell r="G556">
            <v>4.84</v>
          </cell>
          <cell r="H556">
            <v>5</v>
          </cell>
          <cell r="I556">
            <v>3255</v>
          </cell>
          <cell r="J556">
            <v>14.7</v>
          </cell>
          <cell r="K556" t="str">
            <v>KWh</v>
          </cell>
          <cell r="L556">
            <v>0</v>
          </cell>
          <cell r="M556" t="str">
            <v>1x4/7</v>
          </cell>
          <cell r="N556">
            <v>4340</v>
          </cell>
          <cell r="O556">
            <v>875.23333333333335</v>
          </cell>
          <cell r="P556">
            <v>904.16666666666663</v>
          </cell>
          <cell r="Q556">
            <v>13156.5</v>
          </cell>
          <cell r="R556">
            <v>920.95500000000004</v>
          </cell>
          <cell r="S556">
            <v>14077.455</v>
          </cell>
          <cell r="T556">
            <v>74675.769230769234</v>
          </cell>
          <cell r="U556">
            <v>94872.62423076923</v>
          </cell>
          <cell r="V556">
            <v>0</v>
          </cell>
        </row>
        <row r="557">
          <cell r="A557" t="str">
            <v>BTH10KW</v>
          </cell>
          <cell r="B557">
            <v>233</v>
          </cell>
          <cell r="C557" t="str">
            <v>Biến thế hàn - công suất 10,0KW</v>
          </cell>
          <cell r="D557" t="str">
            <v>ca</v>
          </cell>
          <cell r="E557">
            <v>180</v>
          </cell>
          <cell r="F557">
            <v>24</v>
          </cell>
          <cell r="G557">
            <v>4.84</v>
          </cell>
          <cell r="H557">
            <v>5</v>
          </cell>
          <cell r="I557">
            <v>4620</v>
          </cell>
          <cell r="J557">
            <v>21</v>
          </cell>
          <cell r="K557" t="str">
            <v>KWh</v>
          </cell>
          <cell r="L557">
            <v>0</v>
          </cell>
          <cell r="M557" t="str">
            <v>1x4/7</v>
          </cell>
          <cell r="N557">
            <v>6160</v>
          </cell>
          <cell r="O557">
            <v>1242.2666666666667</v>
          </cell>
          <cell r="P557">
            <v>1283.3333333333333</v>
          </cell>
          <cell r="Q557">
            <v>18795</v>
          </cell>
          <cell r="R557">
            <v>1315.65</v>
          </cell>
          <cell r="S557">
            <v>20110.650000000001</v>
          </cell>
          <cell r="T557">
            <v>74675.769230769234</v>
          </cell>
          <cell r="U557">
            <v>103472.01923076923</v>
          </cell>
          <cell r="V557">
            <v>0</v>
          </cell>
        </row>
        <row r="558">
          <cell r="A558" t="str">
            <v>BTH14KW</v>
          </cell>
          <cell r="B558">
            <v>234</v>
          </cell>
          <cell r="C558" t="str">
            <v>Biến thế hàn - công suất 14,0KW</v>
          </cell>
          <cell r="D558" t="str">
            <v>ca</v>
          </cell>
          <cell r="E558">
            <v>180</v>
          </cell>
          <cell r="F558">
            <v>24</v>
          </cell>
          <cell r="G558">
            <v>4.84</v>
          </cell>
          <cell r="H558">
            <v>5</v>
          </cell>
          <cell r="I558">
            <v>6615</v>
          </cell>
          <cell r="J558">
            <v>29.4</v>
          </cell>
          <cell r="K558" t="str">
            <v>KWh</v>
          </cell>
          <cell r="L558">
            <v>106122.72825</v>
          </cell>
          <cell r="M558" t="str">
            <v>1x4/7</v>
          </cell>
          <cell r="N558">
            <v>8820</v>
          </cell>
          <cell r="O558">
            <v>1778.7</v>
          </cell>
          <cell r="P558">
            <v>1837.5</v>
          </cell>
          <cell r="Q558">
            <v>26313</v>
          </cell>
          <cell r="R558">
            <v>1841.91</v>
          </cell>
          <cell r="S558">
            <v>28154.91</v>
          </cell>
          <cell r="T558">
            <v>74675.769230769234</v>
          </cell>
          <cell r="U558">
            <v>115266.87923076923</v>
          </cell>
          <cell r="V558">
            <v>106122.72825</v>
          </cell>
          <cell r="W558">
            <v>96717</v>
          </cell>
        </row>
        <row r="559">
          <cell r="A559" t="str">
            <v>BTHXC23KW</v>
          </cell>
          <cell r="B559">
            <v>235</v>
          </cell>
          <cell r="C559" t="str">
            <v>Biến thế hàn XC 23KW</v>
          </cell>
          <cell r="D559" t="str">
            <v>ca</v>
          </cell>
          <cell r="E559">
            <v>180</v>
          </cell>
          <cell r="F559">
            <v>24</v>
          </cell>
          <cell r="G559">
            <v>4.84</v>
          </cell>
          <cell r="H559">
            <v>5</v>
          </cell>
          <cell r="I559">
            <v>12250</v>
          </cell>
          <cell r="J559">
            <v>48.3</v>
          </cell>
          <cell r="K559" t="str">
            <v>KWh</v>
          </cell>
          <cell r="L559">
            <v>130052.6535</v>
          </cell>
          <cell r="M559" t="str">
            <v>1x4/7</v>
          </cell>
          <cell r="N559">
            <v>15516.666666666668</v>
          </cell>
          <cell r="O559">
            <v>3293.8888888888887</v>
          </cell>
          <cell r="P559">
            <v>3402.7777777777778</v>
          </cell>
          <cell r="Q559">
            <v>43228.5</v>
          </cell>
          <cell r="R559">
            <v>3025.9950000000003</v>
          </cell>
          <cell r="S559">
            <v>46254.495000000003</v>
          </cell>
          <cell r="T559">
            <v>74675.769230769234</v>
          </cell>
          <cell r="U559">
            <v>143143.59756410256</v>
          </cell>
          <cell r="V559">
            <v>130052.6535</v>
          </cell>
          <cell r="W559">
            <v>118526</v>
          </cell>
        </row>
        <row r="560">
          <cell r="A560" t="str">
            <v>BTHXC27,5KW</v>
          </cell>
          <cell r="B560">
            <v>236</v>
          </cell>
          <cell r="C560" t="str">
            <v>Biến thế hàn XC 27,5KW</v>
          </cell>
          <cell r="D560" t="str">
            <v>ca</v>
          </cell>
          <cell r="E560">
            <v>180</v>
          </cell>
          <cell r="F560">
            <v>24</v>
          </cell>
          <cell r="G560">
            <v>4.8</v>
          </cell>
          <cell r="H560">
            <v>5</v>
          </cell>
          <cell r="I560">
            <v>14375</v>
          </cell>
          <cell r="J560">
            <v>57.75</v>
          </cell>
          <cell r="K560" t="str">
            <v>KWh</v>
          </cell>
          <cell r="L560">
            <v>157893.17775</v>
          </cell>
          <cell r="M560" t="str">
            <v>1x4/7</v>
          </cell>
          <cell r="N560">
            <v>18208.333333333332</v>
          </cell>
          <cell r="O560">
            <v>3833.3333333333335</v>
          </cell>
          <cell r="P560">
            <v>3993.0555555555557</v>
          </cell>
          <cell r="Q560">
            <v>51686.25</v>
          </cell>
          <cell r="R560">
            <v>3618.0375000000004</v>
          </cell>
          <cell r="S560">
            <v>55304.287499999999</v>
          </cell>
          <cell r="T560">
            <v>74675.769230769234</v>
          </cell>
          <cell r="U560">
            <v>156014.77895299147</v>
          </cell>
          <cell r="V560">
            <v>157893.17775</v>
          </cell>
          <cell r="W560">
            <v>143899</v>
          </cell>
        </row>
        <row r="561">
          <cell r="A561" t="str">
            <v>BTHXC29,2KW</v>
          </cell>
          <cell r="B561">
            <v>237</v>
          </cell>
          <cell r="C561" t="str">
            <v>Biến thế hàn XC 29,2KW</v>
          </cell>
          <cell r="D561" t="str">
            <v>ca</v>
          </cell>
          <cell r="E561">
            <v>180</v>
          </cell>
          <cell r="F561">
            <v>24</v>
          </cell>
          <cell r="G561">
            <v>4.8</v>
          </cell>
          <cell r="H561">
            <v>5</v>
          </cell>
          <cell r="I561">
            <v>15000</v>
          </cell>
          <cell r="J561">
            <v>61.32</v>
          </cell>
          <cell r="K561" t="str">
            <v>KWh</v>
          </cell>
          <cell r="L561">
            <v>0</v>
          </cell>
          <cell r="M561" t="str">
            <v>1x4/7</v>
          </cell>
          <cell r="N561">
            <v>19000</v>
          </cell>
          <cell r="O561">
            <v>4000</v>
          </cell>
          <cell r="P561">
            <v>4166.666666666667</v>
          </cell>
          <cell r="Q561">
            <v>54881.4</v>
          </cell>
          <cell r="R561">
            <v>3841.6980000000003</v>
          </cell>
          <cell r="S561">
            <v>58723.097999999998</v>
          </cell>
          <cell r="T561">
            <v>74675.769230769234</v>
          </cell>
          <cell r="U561">
            <v>160565.5338974359</v>
          </cell>
          <cell r="V561">
            <v>0</v>
          </cell>
        </row>
        <row r="562">
          <cell r="A562" t="str">
            <v>BTHXC33,5KW</v>
          </cell>
          <cell r="B562">
            <v>238</v>
          </cell>
          <cell r="C562" t="str">
            <v>Biến thế hàn XC 33,5KW</v>
          </cell>
          <cell r="D562" t="str">
            <v>ca</v>
          </cell>
          <cell r="E562">
            <v>180</v>
          </cell>
          <cell r="F562">
            <v>24</v>
          </cell>
          <cell r="G562">
            <v>4.8</v>
          </cell>
          <cell r="H562">
            <v>5</v>
          </cell>
          <cell r="I562">
            <v>16590</v>
          </cell>
          <cell r="J562">
            <v>70.349999999999994</v>
          </cell>
          <cell r="K562" t="str">
            <v>KWh</v>
          </cell>
          <cell r="L562">
            <v>0</v>
          </cell>
          <cell r="M562" t="str">
            <v>1x4/7</v>
          </cell>
          <cell r="N562">
            <v>21014</v>
          </cell>
          <cell r="O562">
            <v>4424</v>
          </cell>
          <cell r="P562">
            <v>4608.333333333333</v>
          </cell>
          <cell r="Q562">
            <v>62963.249999999993</v>
          </cell>
          <cell r="R562">
            <v>4407.4274999999998</v>
          </cell>
          <cell r="S562">
            <v>67370.677499999991</v>
          </cell>
          <cell r="T562">
            <v>74675.769230769234</v>
          </cell>
          <cell r="U562">
            <v>172092.78006410255</v>
          </cell>
          <cell r="V562">
            <v>0</v>
          </cell>
        </row>
        <row r="563">
          <cell r="C563" t="str">
            <v>Máy hàn điện, động cơ xăng - công suất:</v>
          </cell>
          <cell r="L563">
            <v>0</v>
          </cell>
          <cell r="V563">
            <v>0</v>
          </cell>
        </row>
        <row r="564">
          <cell r="A564" t="str">
            <v>MHĐ-X9cv</v>
          </cell>
          <cell r="B564">
            <v>239</v>
          </cell>
          <cell r="C564" t="str">
            <v>Máy hàn điện chạy bằng động cơ xăng 9cv</v>
          </cell>
          <cell r="D564" t="str">
            <v>ca</v>
          </cell>
          <cell r="E564">
            <v>160</v>
          </cell>
          <cell r="F564">
            <v>20</v>
          </cell>
          <cell r="G564">
            <v>5.6</v>
          </cell>
          <cell r="H564">
            <v>5</v>
          </cell>
          <cell r="I564">
            <v>20608</v>
          </cell>
          <cell r="J564">
            <v>2.7</v>
          </cell>
          <cell r="K564" t="str">
            <v>lítxăng</v>
          </cell>
          <cell r="L564">
            <v>0</v>
          </cell>
          <cell r="M564" t="str">
            <v>1x4/7</v>
          </cell>
          <cell r="N564">
            <v>24472</v>
          </cell>
          <cell r="O564">
            <v>7212.7999999999984</v>
          </cell>
          <cell r="P564">
            <v>6440.0000000000009</v>
          </cell>
          <cell r="Q564">
            <v>25420.554000000004</v>
          </cell>
          <cell r="R564">
            <v>762.61662000000013</v>
          </cell>
          <cell r="S564">
            <v>26183.170620000004</v>
          </cell>
          <cell r="T564">
            <v>74675.769230769234</v>
          </cell>
          <cell r="U564">
            <v>138983.73985076923</v>
          </cell>
          <cell r="V564">
            <v>0</v>
          </cell>
        </row>
        <row r="565">
          <cell r="A565" t="str">
            <v>MHĐ-X20cv</v>
          </cell>
          <cell r="B565">
            <v>240</v>
          </cell>
          <cell r="C565" t="str">
            <v>Máy hàn điện chạy bằng động cơ xăng 20cv</v>
          </cell>
          <cell r="D565" t="str">
            <v>ca</v>
          </cell>
          <cell r="E565">
            <v>160</v>
          </cell>
          <cell r="F565">
            <v>18</v>
          </cell>
          <cell r="G565">
            <v>5.04</v>
          </cell>
          <cell r="H565">
            <v>5</v>
          </cell>
          <cell r="I565">
            <v>27945</v>
          </cell>
          <cell r="J565">
            <v>4.8</v>
          </cell>
          <cell r="K565" t="str">
            <v>lítxăng</v>
          </cell>
          <cell r="L565">
            <v>0</v>
          </cell>
          <cell r="M565" t="str">
            <v>1x4/7</v>
          </cell>
          <cell r="N565">
            <v>29866.21875</v>
          </cell>
          <cell r="O565">
            <v>8802.6749999999993</v>
          </cell>
          <cell r="P565">
            <v>8732.8125</v>
          </cell>
          <cell r="Q565">
            <v>45192.095999999998</v>
          </cell>
          <cell r="R565">
            <v>1355.7628799999998</v>
          </cell>
          <cell r="S565">
            <v>46547.85888</v>
          </cell>
          <cell r="T565">
            <v>74675.769230769234</v>
          </cell>
          <cell r="U565">
            <v>168625.33436076925</v>
          </cell>
          <cell r="V565">
            <v>0</v>
          </cell>
        </row>
        <row r="566">
          <cell r="C566" t="str">
            <v>Máy hàn điện, động cơ diezel - công suất:</v>
          </cell>
          <cell r="L566">
            <v>0</v>
          </cell>
          <cell r="V566">
            <v>0</v>
          </cell>
        </row>
        <row r="567">
          <cell r="A567" t="str">
            <v>MHĐ-D4cv</v>
          </cell>
          <cell r="B567">
            <v>239</v>
          </cell>
          <cell r="C567" t="str">
            <v>Máy hàn điện chạy bằng động cơ xăng 4cv</v>
          </cell>
          <cell r="D567" t="str">
            <v>ca</v>
          </cell>
          <cell r="E567">
            <v>160</v>
          </cell>
          <cell r="F567">
            <v>20</v>
          </cell>
          <cell r="G567">
            <v>5.6</v>
          </cell>
          <cell r="H567">
            <v>5</v>
          </cell>
          <cell r="I567">
            <v>12880</v>
          </cell>
          <cell r="J567">
            <v>1.44</v>
          </cell>
          <cell r="K567" t="str">
            <v>lítdiezel</v>
          </cell>
          <cell r="L567">
            <v>0</v>
          </cell>
          <cell r="M567" t="str">
            <v>1x4/7</v>
          </cell>
          <cell r="N567">
            <v>15295.000000000002</v>
          </cell>
          <cell r="O567">
            <v>4508</v>
          </cell>
          <cell r="P567">
            <v>4025</v>
          </cell>
          <cell r="Q567">
            <v>11342.851199999999</v>
          </cell>
          <cell r="R567">
            <v>567.14256</v>
          </cell>
          <cell r="S567">
            <v>11909.993759999999</v>
          </cell>
          <cell r="T567">
            <v>74675.769230769234</v>
          </cell>
          <cell r="U567">
            <v>110413.76299076923</v>
          </cell>
          <cell r="V567">
            <v>0</v>
          </cell>
        </row>
        <row r="568">
          <cell r="A568" t="str">
            <v>MHĐ-D10,2cv</v>
          </cell>
          <cell r="B568">
            <v>240</v>
          </cell>
          <cell r="C568" t="str">
            <v>Máy hàn điện chạy bằng động cơ xăng 10,2cv</v>
          </cell>
          <cell r="D568" t="str">
            <v>ca</v>
          </cell>
          <cell r="E568">
            <v>160</v>
          </cell>
          <cell r="F568">
            <v>20</v>
          </cell>
          <cell r="G568">
            <v>5.2</v>
          </cell>
          <cell r="H568">
            <v>5</v>
          </cell>
          <cell r="I568">
            <v>24495</v>
          </cell>
          <cell r="J568">
            <v>3.06</v>
          </cell>
          <cell r="K568" t="str">
            <v>lítdiezel</v>
          </cell>
          <cell r="L568">
            <v>0</v>
          </cell>
          <cell r="M568" t="str">
            <v>1x4/7</v>
          </cell>
          <cell r="N568">
            <v>29087.812500000004</v>
          </cell>
          <cell r="O568">
            <v>7960.875</v>
          </cell>
          <cell r="P568">
            <v>7654.6875</v>
          </cell>
          <cell r="Q568">
            <v>24103.558799999999</v>
          </cell>
          <cell r="R568">
            <v>1205.17794</v>
          </cell>
          <cell r="S568">
            <v>25308.73674</v>
          </cell>
          <cell r="T568">
            <v>74675.769230769234</v>
          </cell>
          <cell r="U568">
            <v>144687.88097076921</v>
          </cell>
          <cell r="V568">
            <v>0</v>
          </cell>
        </row>
        <row r="569">
          <cell r="A569" t="str">
            <v>MHĐ-D27,5cv</v>
          </cell>
          <cell r="B569">
            <v>241</v>
          </cell>
          <cell r="C569" t="str">
            <v>Máy hàn điện chạy bằng động cơ xăng 27,5cv</v>
          </cell>
          <cell r="D569" t="str">
            <v>ca</v>
          </cell>
          <cell r="E569">
            <v>160</v>
          </cell>
          <cell r="F569">
            <v>18</v>
          </cell>
          <cell r="G569">
            <v>4.5</v>
          </cell>
          <cell r="H569">
            <v>5</v>
          </cell>
          <cell r="I569">
            <v>41400</v>
          </cell>
          <cell r="J569">
            <v>7.43</v>
          </cell>
          <cell r="K569" t="str">
            <v>lítdiezel</v>
          </cell>
          <cell r="L569">
            <v>0</v>
          </cell>
          <cell r="M569" t="str">
            <v>1x4/7</v>
          </cell>
          <cell r="N569">
            <v>44246.249999999993</v>
          </cell>
          <cell r="O569">
            <v>11643.75</v>
          </cell>
          <cell r="P569">
            <v>12937.5</v>
          </cell>
          <cell r="Q569">
            <v>58525.961399999993</v>
          </cell>
          <cell r="R569">
            <v>2926.2980699999998</v>
          </cell>
          <cell r="S569">
            <v>61452.25946999999</v>
          </cell>
          <cell r="T569">
            <v>74675.769230769234</v>
          </cell>
          <cell r="U569">
            <v>204955.52870076924</v>
          </cell>
          <cell r="V569">
            <v>0</v>
          </cell>
        </row>
        <row r="570">
          <cell r="C570" t="str">
            <v>Máy hàn hơi - công suất:</v>
          </cell>
          <cell r="L570">
            <v>0</v>
          </cell>
          <cell r="V570">
            <v>0</v>
          </cell>
        </row>
        <row r="571">
          <cell r="A571" t="str">
            <v>MHH1000l/h</v>
          </cell>
          <cell r="B571">
            <v>242</v>
          </cell>
          <cell r="C571" t="str">
            <v>Máy hàn hơi 1000l/h</v>
          </cell>
          <cell r="D571" t="str">
            <v>ca</v>
          </cell>
          <cell r="E571">
            <v>100</v>
          </cell>
          <cell r="F571">
            <v>24</v>
          </cell>
          <cell r="G571">
            <v>4.8</v>
          </cell>
          <cell r="H571">
            <v>5</v>
          </cell>
          <cell r="I571">
            <v>2760</v>
          </cell>
          <cell r="L571">
            <v>0</v>
          </cell>
          <cell r="M571" t="str">
            <v>1x4/7</v>
          </cell>
          <cell r="N571">
            <v>6624</v>
          </cell>
          <cell r="O571">
            <v>1324.8</v>
          </cell>
          <cell r="P571">
            <v>1380</v>
          </cell>
          <cell r="Q571">
            <v>0</v>
          </cell>
          <cell r="R571">
            <v>0</v>
          </cell>
          <cell r="S571">
            <v>0</v>
          </cell>
          <cell r="T571">
            <v>74675.769230769234</v>
          </cell>
          <cell r="U571">
            <v>84004.569230769237</v>
          </cell>
          <cell r="V571">
            <v>0</v>
          </cell>
        </row>
        <row r="572">
          <cell r="A572" t="str">
            <v>MHH2000l/h</v>
          </cell>
          <cell r="B572">
            <v>243</v>
          </cell>
          <cell r="C572" t="str">
            <v>Máy hàn hơi 2000l/h</v>
          </cell>
          <cell r="D572" t="str">
            <v>ca</v>
          </cell>
          <cell r="E572">
            <v>100</v>
          </cell>
          <cell r="F572">
            <v>24</v>
          </cell>
          <cell r="G572">
            <v>4.8</v>
          </cell>
          <cell r="H572">
            <v>5</v>
          </cell>
          <cell r="I572">
            <v>4320</v>
          </cell>
          <cell r="L572">
            <v>69277.073250000001</v>
          </cell>
          <cell r="M572" t="str">
            <v>1x4/7</v>
          </cell>
          <cell r="N572">
            <v>10368</v>
          </cell>
          <cell r="O572">
            <v>2073.6</v>
          </cell>
          <cell r="P572">
            <v>2160</v>
          </cell>
          <cell r="Q572">
            <v>0</v>
          </cell>
          <cell r="R572">
            <v>0</v>
          </cell>
          <cell r="S572">
            <v>0</v>
          </cell>
          <cell r="T572">
            <v>74675.769230769234</v>
          </cell>
          <cell r="U572">
            <v>89277.36923076924</v>
          </cell>
          <cell r="V572">
            <v>69277.073250000001</v>
          </cell>
          <cell r="W572">
            <v>63137</v>
          </cell>
        </row>
        <row r="573">
          <cell r="A573" t="str">
            <v>MHCDN</v>
          </cell>
          <cell r="B573">
            <v>244</v>
          </cell>
          <cell r="C573" t="str">
            <v>Máy hàn cắt dưới nước</v>
          </cell>
          <cell r="D573" t="str">
            <v>ca</v>
          </cell>
          <cell r="E573">
            <v>60</v>
          </cell>
          <cell r="F573">
            <v>25</v>
          </cell>
          <cell r="G573">
            <v>10</v>
          </cell>
          <cell r="H573">
            <v>5</v>
          </cell>
          <cell r="I573">
            <v>79200</v>
          </cell>
          <cell r="L573">
            <v>0</v>
          </cell>
          <cell r="M573" t="str">
            <v>2x5/7</v>
          </cell>
          <cell r="N573">
            <v>313500</v>
          </cell>
          <cell r="O573">
            <v>132000</v>
          </cell>
          <cell r="P573">
            <v>66000</v>
          </cell>
          <cell r="Q573">
            <v>0</v>
          </cell>
          <cell r="R573">
            <v>0</v>
          </cell>
          <cell r="S573">
            <v>0</v>
          </cell>
          <cell r="T573">
            <v>170286.92307692306</v>
          </cell>
          <cell r="U573">
            <v>681786.92307692301</v>
          </cell>
          <cell r="V573">
            <v>0</v>
          </cell>
        </row>
        <row r="574">
          <cell r="C574" t="str">
            <v>Máy phun sơn (chưa tính khí nén) - năng suất;</v>
          </cell>
          <cell r="L574">
            <v>0</v>
          </cell>
          <cell r="V574">
            <v>0</v>
          </cell>
        </row>
        <row r="575">
          <cell r="A575" t="str">
            <v>MPS400m2/h</v>
          </cell>
          <cell r="B575">
            <v>245</v>
          </cell>
          <cell r="C575" t="str">
            <v>Máy phun sơn 400m2/h</v>
          </cell>
          <cell r="D575" t="str">
            <v>ca</v>
          </cell>
          <cell r="E575">
            <v>120</v>
          </cell>
          <cell r="F575">
            <v>30</v>
          </cell>
          <cell r="G575">
            <v>5.4</v>
          </cell>
          <cell r="H575">
            <v>4</v>
          </cell>
          <cell r="I575">
            <v>4968</v>
          </cell>
          <cell r="L575">
            <v>64269.224249999999</v>
          </cell>
          <cell r="M575" t="str">
            <v>1x3/7</v>
          </cell>
          <cell r="N575">
            <v>12419.999999999998</v>
          </cell>
          <cell r="O575">
            <v>2235.6000000000004</v>
          </cell>
          <cell r="P575">
            <v>1656</v>
          </cell>
          <cell r="Q575">
            <v>0</v>
          </cell>
          <cell r="R575">
            <v>0</v>
          </cell>
          <cell r="S575">
            <v>0</v>
          </cell>
          <cell r="T575">
            <v>65952.692307692312</v>
          </cell>
          <cell r="U575">
            <v>82264.292307692318</v>
          </cell>
          <cell r="V575">
            <v>64269.224249999999</v>
          </cell>
          <cell r="W575">
            <v>58573</v>
          </cell>
        </row>
        <row r="576">
          <cell r="A576" t="str">
            <v>MPC</v>
          </cell>
          <cell r="B576">
            <v>246</v>
          </cell>
          <cell r="C576" t="str">
            <v>Máy phun cát (chưa tính khí nén)</v>
          </cell>
          <cell r="D576" t="str">
            <v>ca</v>
          </cell>
          <cell r="E576">
            <v>180</v>
          </cell>
          <cell r="F576">
            <v>30</v>
          </cell>
          <cell r="G576">
            <v>4.2</v>
          </cell>
          <cell r="H576">
            <v>4</v>
          </cell>
          <cell r="I576">
            <v>11110</v>
          </cell>
          <cell r="L576">
            <v>68088.751499999998</v>
          </cell>
          <cell r="M576" t="str">
            <v>1x3/7</v>
          </cell>
          <cell r="N576">
            <v>17590.833333333332</v>
          </cell>
          <cell r="O576">
            <v>2592.3333333333335</v>
          </cell>
          <cell r="P576">
            <v>2468.8888888888891</v>
          </cell>
          <cell r="Q576">
            <v>0</v>
          </cell>
          <cell r="R576">
            <v>0</v>
          </cell>
          <cell r="S576">
            <v>0</v>
          </cell>
          <cell r="T576">
            <v>65952.692307692312</v>
          </cell>
          <cell r="U576">
            <v>88604.747863247874</v>
          </cell>
          <cell r="V576">
            <v>68088.751499999998</v>
          </cell>
          <cell r="W576">
            <v>62054</v>
          </cell>
        </row>
        <row r="577">
          <cell r="C577" t="str">
            <v>Máy khoan đứng - công suất:</v>
          </cell>
          <cell r="L577">
            <v>0</v>
          </cell>
          <cell r="V577">
            <v>0</v>
          </cell>
        </row>
        <row r="578">
          <cell r="A578" t="str">
            <v>MKĐ2,5KW</v>
          </cell>
          <cell r="B578">
            <v>246</v>
          </cell>
          <cell r="C578" t="str">
            <v>Máy khoan đứng 2,5KW</v>
          </cell>
          <cell r="D578" t="str">
            <v>ca</v>
          </cell>
          <cell r="E578">
            <v>200</v>
          </cell>
          <cell r="F578">
            <v>14</v>
          </cell>
          <cell r="G578">
            <v>4.0999999999999996</v>
          </cell>
          <cell r="H578">
            <v>4</v>
          </cell>
          <cell r="I578">
            <v>31800</v>
          </cell>
          <cell r="J578">
            <v>5.3</v>
          </cell>
          <cell r="K578" t="str">
            <v>Kwh</v>
          </cell>
          <cell r="L578">
            <v>84939.219750000004</v>
          </cell>
          <cell r="M578" t="str">
            <v>1x3/7</v>
          </cell>
          <cell r="N578">
            <v>21147.000000000004</v>
          </cell>
          <cell r="O578">
            <v>6518.9999999999991</v>
          </cell>
          <cell r="P578">
            <v>6360</v>
          </cell>
          <cell r="Q578">
            <v>4743.5</v>
          </cell>
          <cell r="R578">
            <v>332.04500000000002</v>
          </cell>
          <cell r="S578">
            <v>5075.5450000000001</v>
          </cell>
          <cell r="T578">
            <v>65952.692307692312</v>
          </cell>
          <cell r="U578">
            <v>105054.23730769231</v>
          </cell>
          <cell r="V578">
            <v>84939.219750000004</v>
          </cell>
          <cell r="W578">
            <v>77411</v>
          </cell>
        </row>
        <row r="579">
          <cell r="A579" t="str">
            <v>MKĐ4,5KW</v>
          </cell>
          <cell r="B579">
            <v>247</v>
          </cell>
          <cell r="C579" t="str">
            <v>Máy khoan đứng 4,5KW</v>
          </cell>
          <cell r="D579" t="str">
            <v>ca</v>
          </cell>
          <cell r="E579">
            <v>200</v>
          </cell>
          <cell r="F579">
            <v>14</v>
          </cell>
          <cell r="G579">
            <v>4.08</v>
          </cell>
          <cell r="H579">
            <v>4</v>
          </cell>
          <cell r="I579">
            <v>42400</v>
          </cell>
          <cell r="J579">
            <v>9.4499999999999993</v>
          </cell>
          <cell r="K579" t="str">
            <v>Kwh</v>
          </cell>
          <cell r="L579">
            <v>108131.79299999999</v>
          </cell>
          <cell r="M579" t="str">
            <v>1x3/7</v>
          </cell>
          <cell r="N579">
            <v>28196.000000000004</v>
          </cell>
          <cell r="O579">
            <v>8649.6</v>
          </cell>
          <cell r="P579">
            <v>8480</v>
          </cell>
          <cell r="Q579">
            <v>8457.75</v>
          </cell>
          <cell r="R579">
            <v>592.04250000000002</v>
          </cell>
          <cell r="S579">
            <v>9049.7924999999996</v>
          </cell>
          <cell r="T579">
            <v>65952.692307692312</v>
          </cell>
          <cell r="U579">
            <v>120328.08480769231</v>
          </cell>
          <cell r="V579">
            <v>108131.79299999999</v>
          </cell>
          <cell r="W579">
            <v>98548</v>
          </cell>
        </row>
        <row r="580">
          <cell r="C580" t="str">
            <v>Máy khoan sắt cầm tay, đường kính khoan:</v>
          </cell>
          <cell r="L580">
            <v>0</v>
          </cell>
          <cell r="V580">
            <v>0</v>
          </cell>
        </row>
        <row r="581">
          <cell r="A581" t="str">
            <v>MKSCT13MM</v>
          </cell>
          <cell r="B581">
            <v>248</v>
          </cell>
          <cell r="C581" t="str">
            <v>Máy khoan sắt cầm tay d=13mm</v>
          </cell>
          <cell r="D581" t="str">
            <v>ca</v>
          </cell>
          <cell r="E581">
            <v>120</v>
          </cell>
          <cell r="F581">
            <v>30</v>
          </cell>
          <cell r="G581">
            <v>8.4</v>
          </cell>
          <cell r="H581">
            <v>4</v>
          </cell>
          <cell r="I581">
            <v>2500</v>
          </cell>
          <cell r="J581">
            <v>1.05</v>
          </cell>
          <cell r="K581" t="str">
            <v>Kwh</v>
          </cell>
          <cell r="L581">
            <v>79066.73775</v>
          </cell>
          <cell r="M581" t="str">
            <v>1x3/7</v>
          </cell>
          <cell r="N581">
            <v>6250</v>
          </cell>
          <cell r="O581">
            <v>1750</v>
          </cell>
          <cell r="P581">
            <v>833.33333333333337</v>
          </cell>
          <cell r="Q581">
            <v>939.75</v>
          </cell>
          <cell r="R581">
            <v>65.782500000000013</v>
          </cell>
          <cell r="S581">
            <v>1005.5325</v>
          </cell>
          <cell r="T581">
            <v>65952.692307692312</v>
          </cell>
          <cell r="U581">
            <v>75791.558141025642</v>
          </cell>
          <cell r="V581">
            <v>79066.73775</v>
          </cell>
          <cell r="W581">
            <v>72059</v>
          </cell>
        </row>
        <row r="582">
          <cell r="C582" t="str">
            <v>Máy cắt cầm tay - công suất:</v>
          </cell>
          <cell r="L582">
            <v>0</v>
          </cell>
          <cell r="V582">
            <v>0</v>
          </cell>
        </row>
        <row r="583">
          <cell r="A583" t="str">
            <v>MCS1KW</v>
          </cell>
          <cell r="B583">
            <v>249</v>
          </cell>
          <cell r="C583" t="str">
            <v>Máy cắt sắt cầm tay CS 1KW</v>
          </cell>
          <cell r="D583" t="str">
            <v>ca</v>
          </cell>
          <cell r="E583">
            <v>80</v>
          </cell>
          <cell r="F583">
            <v>30</v>
          </cell>
          <cell r="G583">
            <v>7.5</v>
          </cell>
          <cell r="H583">
            <v>4</v>
          </cell>
          <cell r="I583">
            <v>3125</v>
          </cell>
          <cell r="J583">
            <v>2.1</v>
          </cell>
          <cell r="K583" t="str">
            <v>Kwh</v>
          </cell>
          <cell r="L583">
            <v>79066.73775</v>
          </cell>
          <cell r="M583" t="str">
            <v>1x3/7</v>
          </cell>
          <cell r="N583">
            <v>11718.75</v>
          </cell>
          <cell r="O583">
            <v>2929.6875</v>
          </cell>
          <cell r="P583">
            <v>1562.5</v>
          </cell>
          <cell r="Q583">
            <v>1879.5</v>
          </cell>
          <cell r="R583">
            <v>131.56500000000003</v>
          </cell>
          <cell r="S583">
            <v>2011.0650000000001</v>
          </cell>
          <cell r="T583">
            <v>65952.692307692312</v>
          </cell>
          <cell r="U583">
            <v>84174.694807692314</v>
          </cell>
          <cell r="V583">
            <v>79066.73775</v>
          </cell>
          <cell r="W583">
            <v>72059</v>
          </cell>
        </row>
        <row r="584">
          <cell r="C584" t="str">
            <v>Máy khoan bê tông cầm tay - công suất:</v>
          </cell>
          <cell r="L584">
            <v>0</v>
          </cell>
          <cell r="V584">
            <v>0</v>
          </cell>
        </row>
        <row r="585">
          <cell r="A585" t="str">
            <v>MKBTCT24-0,62Kw</v>
          </cell>
          <cell r="B585">
            <v>250</v>
          </cell>
          <cell r="C585" t="str">
            <v>24mm-620w</v>
          </cell>
          <cell r="D585" t="str">
            <v>ca</v>
          </cell>
          <cell r="E585">
            <v>120</v>
          </cell>
          <cell r="F585">
            <v>30</v>
          </cell>
          <cell r="G585">
            <v>7.5</v>
          </cell>
          <cell r="H585">
            <v>4</v>
          </cell>
          <cell r="I585">
            <v>2875</v>
          </cell>
          <cell r="J585">
            <v>0.93</v>
          </cell>
          <cell r="K585" t="str">
            <v>Kwh</v>
          </cell>
          <cell r="L585">
            <v>70960.254749999993</v>
          </cell>
          <cell r="M585" t="str">
            <v>1x3/7</v>
          </cell>
          <cell r="N585">
            <v>7187.5</v>
          </cell>
          <cell r="O585">
            <v>1796.875</v>
          </cell>
          <cell r="P585">
            <v>958.33333333333337</v>
          </cell>
          <cell r="Q585">
            <v>832.35</v>
          </cell>
          <cell r="R585">
            <v>58.264500000000005</v>
          </cell>
          <cell r="S585">
            <v>890.61450000000002</v>
          </cell>
          <cell r="T585">
            <v>65952.692307692312</v>
          </cell>
          <cell r="U585">
            <v>76786.015141025651</v>
          </cell>
          <cell r="V585">
            <v>70960.254749999993</v>
          </cell>
          <cell r="W585">
            <v>64671</v>
          </cell>
        </row>
        <row r="586">
          <cell r="A586" t="str">
            <v>MKBTCT30-0,75Kw</v>
          </cell>
          <cell r="B586">
            <v>251</v>
          </cell>
          <cell r="C586" t="str">
            <v>30mm-750w</v>
          </cell>
          <cell r="D586" t="str">
            <v>ca</v>
          </cell>
          <cell r="E586">
            <v>120</v>
          </cell>
          <cell r="F586">
            <v>20</v>
          </cell>
          <cell r="G586">
            <v>7.5</v>
          </cell>
          <cell r="H586">
            <v>4</v>
          </cell>
          <cell r="I586">
            <v>3750</v>
          </cell>
          <cell r="J586">
            <v>1.1299999999999999</v>
          </cell>
          <cell r="K586" t="str">
            <v>Kwh</v>
          </cell>
          <cell r="L586">
            <v>71055.715500000006</v>
          </cell>
          <cell r="M586" t="str">
            <v>1x3/7</v>
          </cell>
          <cell r="N586">
            <v>6250</v>
          </cell>
          <cell r="O586">
            <v>2343.75</v>
          </cell>
          <cell r="P586">
            <v>1250</v>
          </cell>
          <cell r="Q586">
            <v>1011.3499999999999</v>
          </cell>
          <cell r="R586">
            <v>70.794499999999999</v>
          </cell>
          <cell r="S586">
            <v>1082.1444999999999</v>
          </cell>
          <cell r="T586">
            <v>65952.692307692312</v>
          </cell>
          <cell r="U586">
            <v>76878.586807692307</v>
          </cell>
          <cell r="V586">
            <v>71055.715500000006</v>
          </cell>
          <cell r="W586">
            <v>64758</v>
          </cell>
        </row>
        <row r="587">
          <cell r="A587" t="str">
            <v>MKBTCT38-0,85Kw</v>
          </cell>
          <cell r="B587">
            <v>252</v>
          </cell>
          <cell r="C587" t="str">
            <v>38mm-850w</v>
          </cell>
          <cell r="D587" t="str">
            <v>ca</v>
          </cell>
          <cell r="E587">
            <v>120</v>
          </cell>
          <cell r="F587">
            <v>20</v>
          </cell>
          <cell r="G587">
            <v>7.5</v>
          </cell>
          <cell r="H587">
            <v>4</v>
          </cell>
          <cell r="I587">
            <v>4125</v>
          </cell>
          <cell r="J587">
            <v>1.28</v>
          </cell>
          <cell r="K587" t="str">
            <v>Kwh</v>
          </cell>
          <cell r="L587">
            <v>0</v>
          </cell>
          <cell r="M587" t="str">
            <v>1x3/7</v>
          </cell>
          <cell r="N587">
            <v>6875</v>
          </cell>
          <cell r="O587">
            <v>2578.125</v>
          </cell>
          <cell r="P587">
            <v>1375</v>
          </cell>
          <cell r="Q587">
            <v>1145.6000000000001</v>
          </cell>
          <cell r="R587">
            <v>80.192000000000021</v>
          </cell>
          <cell r="S587">
            <v>1225.7920000000001</v>
          </cell>
          <cell r="T587">
            <v>65952.692307692312</v>
          </cell>
          <cell r="U587">
            <v>78006.609307692313</v>
          </cell>
          <cell r="V587">
            <v>0</v>
          </cell>
        </row>
        <row r="588">
          <cell r="A588" t="str">
            <v>MKBTCT40-1,05Kw</v>
          </cell>
          <cell r="B588">
            <v>253</v>
          </cell>
          <cell r="C588" t="str">
            <v>40mm-1050w</v>
          </cell>
          <cell r="D588" t="str">
            <v>ca</v>
          </cell>
          <cell r="E588">
            <v>120</v>
          </cell>
          <cell r="F588">
            <v>20</v>
          </cell>
          <cell r="G588">
            <v>7.5</v>
          </cell>
          <cell r="H588">
            <v>4</v>
          </cell>
          <cell r="I588">
            <v>5125</v>
          </cell>
          <cell r="J588">
            <v>1.58</v>
          </cell>
          <cell r="K588" t="str">
            <v>Kwh</v>
          </cell>
          <cell r="L588">
            <v>0</v>
          </cell>
          <cell r="M588" t="str">
            <v>1x3/7</v>
          </cell>
          <cell r="N588">
            <v>8541.6666666666661</v>
          </cell>
          <cell r="O588">
            <v>3203.125</v>
          </cell>
          <cell r="P588">
            <v>1708.3333333333333</v>
          </cell>
          <cell r="Q588">
            <v>1414.1000000000001</v>
          </cell>
          <cell r="R588">
            <v>98.987000000000023</v>
          </cell>
          <cell r="S588">
            <v>1513.0870000000002</v>
          </cell>
          <cell r="T588">
            <v>65952.692307692312</v>
          </cell>
          <cell r="U588">
            <v>80918.904307692312</v>
          </cell>
          <cell r="V588">
            <v>0</v>
          </cell>
        </row>
        <row r="589">
          <cell r="A589" t="str">
            <v>MKBTCT40-1,5Kw</v>
          </cell>
          <cell r="B589">
            <v>254</v>
          </cell>
          <cell r="C589" t="str">
            <v>40mm-1500w</v>
          </cell>
          <cell r="D589" t="str">
            <v>ca</v>
          </cell>
          <cell r="E589">
            <v>100</v>
          </cell>
          <cell r="F589">
            <v>20</v>
          </cell>
          <cell r="G589">
            <v>7.5</v>
          </cell>
          <cell r="H589">
            <v>4</v>
          </cell>
          <cell r="I589">
            <v>6250</v>
          </cell>
          <cell r="J589">
            <v>2.25</v>
          </cell>
          <cell r="K589" t="str">
            <v>Kwh</v>
          </cell>
          <cell r="L589">
            <v>83039.87999999999</v>
          </cell>
          <cell r="M589" t="str">
            <v>1x3/7</v>
          </cell>
          <cell r="N589">
            <v>12500</v>
          </cell>
          <cell r="O589">
            <v>4687.5</v>
          </cell>
          <cell r="P589">
            <v>2500</v>
          </cell>
          <cell r="Q589">
            <v>2013.75</v>
          </cell>
          <cell r="R589">
            <v>140.96250000000001</v>
          </cell>
          <cell r="S589">
            <v>2154.7125000000001</v>
          </cell>
          <cell r="T589">
            <v>65952.692307692312</v>
          </cell>
          <cell r="U589">
            <v>87794.904807692306</v>
          </cell>
          <cell r="V589">
            <v>83039.87999999999</v>
          </cell>
          <cell r="W589">
            <v>75680</v>
          </cell>
        </row>
        <row r="590">
          <cell r="C590" t="str">
            <v>Máy cắt gạch đá - công suất:</v>
          </cell>
          <cell r="L590">
            <v>0</v>
          </cell>
          <cell r="V590">
            <v>0</v>
          </cell>
        </row>
        <row r="591">
          <cell r="A591" t="str">
            <v>MCGĐ1,7KW</v>
          </cell>
          <cell r="B591">
            <v>255</v>
          </cell>
          <cell r="C591" t="str">
            <v>Máy cắt gạch đá CS 1,7KW</v>
          </cell>
          <cell r="D591" t="str">
            <v>ca</v>
          </cell>
          <cell r="E591">
            <v>80</v>
          </cell>
          <cell r="F591">
            <v>14</v>
          </cell>
          <cell r="G591">
            <v>7</v>
          </cell>
          <cell r="H591">
            <v>4</v>
          </cell>
          <cell r="I591">
            <v>4813</v>
          </cell>
          <cell r="J591">
            <v>3.06</v>
          </cell>
          <cell r="K591" t="str">
            <v>Kwh</v>
          </cell>
          <cell r="L591">
            <v>66050.061000000002</v>
          </cell>
          <cell r="M591" t="str">
            <v>1x3/7</v>
          </cell>
          <cell r="N591">
            <v>8422.75</v>
          </cell>
          <cell r="O591">
            <v>4211.375</v>
          </cell>
          <cell r="P591">
            <v>2406.5</v>
          </cell>
          <cell r="Q591">
            <v>2738.7000000000003</v>
          </cell>
          <cell r="R591">
            <v>191.70900000000003</v>
          </cell>
          <cell r="S591">
            <v>2930.4090000000001</v>
          </cell>
          <cell r="T591">
            <v>65952.692307692312</v>
          </cell>
          <cell r="U591">
            <v>83923.726307692312</v>
          </cell>
          <cell r="V591">
            <v>66050.061000000002</v>
          </cell>
          <cell r="W591">
            <v>60196</v>
          </cell>
        </row>
        <row r="592">
          <cell r="C592" t="str">
            <v>Máy cắt bê tông - công suất:</v>
          </cell>
          <cell r="L592">
            <v>0</v>
          </cell>
          <cell r="V592">
            <v>0</v>
          </cell>
        </row>
        <row r="593">
          <cell r="A593" t="str">
            <v>MCBT1,5KW</v>
          </cell>
          <cell r="B593">
            <v>256</v>
          </cell>
          <cell r="C593" t="str">
            <v>Máy cắt bê tông 1,5 kw</v>
          </cell>
          <cell r="D593" t="str">
            <v>ca</v>
          </cell>
          <cell r="E593">
            <v>100</v>
          </cell>
          <cell r="F593">
            <v>20</v>
          </cell>
          <cell r="G593">
            <v>7.5</v>
          </cell>
          <cell r="H593">
            <v>4</v>
          </cell>
          <cell r="I593">
            <v>5344</v>
          </cell>
          <cell r="J593">
            <v>2.7</v>
          </cell>
          <cell r="K593" t="str">
            <v>Kwh</v>
          </cell>
          <cell r="L593">
            <v>85371.947307692317</v>
          </cell>
          <cell r="M593" t="str">
            <v>1x3/7</v>
          </cell>
          <cell r="N593">
            <v>10687.999999999998</v>
          </cell>
          <cell r="O593">
            <v>4008</v>
          </cell>
          <cell r="P593">
            <v>2137.6</v>
          </cell>
          <cell r="Q593">
            <v>2416.5</v>
          </cell>
          <cell r="R593">
            <v>169.15500000000003</v>
          </cell>
          <cell r="S593">
            <v>2585.6550000000002</v>
          </cell>
          <cell r="T593">
            <v>65952.692307692312</v>
          </cell>
          <cell r="U593">
            <v>85371.947307692317</v>
          </cell>
          <cell r="V593">
            <v>0</v>
          </cell>
        </row>
        <row r="594">
          <cell r="A594" t="str">
            <v>MCBT7,5KW</v>
          </cell>
          <cell r="B594">
            <v>1</v>
          </cell>
          <cell r="C594" t="str">
            <v>Máy cắt bê tông 7,5 kw</v>
          </cell>
          <cell r="D594" t="str">
            <v>ca</v>
          </cell>
          <cell r="E594">
            <v>100</v>
          </cell>
          <cell r="F594">
            <v>20</v>
          </cell>
          <cell r="G594">
            <v>5.5</v>
          </cell>
          <cell r="H594">
            <v>4</v>
          </cell>
          <cell r="I594">
            <v>13400</v>
          </cell>
          <cell r="J594">
            <v>10.8</v>
          </cell>
          <cell r="K594" t="str">
            <v>Kwh</v>
          </cell>
          <cell r="L594">
            <v>93988.2405</v>
          </cell>
          <cell r="M594" t="str">
            <v>1x3/7</v>
          </cell>
          <cell r="N594">
            <v>25460</v>
          </cell>
          <cell r="O594">
            <v>7370</v>
          </cell>
          <cell r="P594">
            <v>5360</v>
          </cell>
          <cell r="Q594">
            <v>9666</v>
          </cell>
          <cell r="R594">
            <v>676.62000000000012</v>
          </cell>
          <cell r="S594">
            <v>10342.620000000001</v>
          </cell>
          <cell r="T594">
            <v>65952.692307692312</v>
          </cell>
          <cell r="U594">
            <v>114485.31230769231</v>
          </cell>
          <cell r="V594">
            <v>93988.2405</v>
          </cell>
          <cell r="W594">
            <v>85658</v>
          </cell>
        </row>
        <row r="595">
          <cell r="A595" t="str">
            <v>MCBT12CV(MCD 218)</v>
          </cell>
          <cell r="B595">
            <v>257</v>
          </cell>
          <cell r="C595" t="str">
            <v>Máy cắt bê tông 12cv (MCD 218)</v>
          </cell>
          <cell r="D595" t="str">
            <v>ca</v>
          </cell>
          <cell r="E595">
            <v>100</v>
          </cell>
          <cell r="F595">
            <v>20</v>
          </cell>
          <cell r="G595">
            <v>4.5</v>
          </cell>
          <cell r="H595">
            <v>5</v>
          </cell>
          <cell r="I595">
            <v>28500</v>
          </cell>
          <cell r="J595">
            <v>7.92</v>
          </cell>
          <cell r="K595" t="str">
            <v>lítxăng</v>
          </cell>
          <cell r="L595">
            <v>66050.061000000002</v>
          </cell>
          <cell r="M595" t="str">
            <v>1x4/7</v>
          </cell>
          <cell r="N595">
            <v>54150</v>
          </cell>
          <cell r="O595">
            <v>12825</v>
          </cell>
          <cell r="P595">
            <v>14250</v>
          </cell>
          <cell r="Q595">
            <v>74566.958400000003</v>
          </cell>
          <cell r="R595">
            <v>2237.0087520000002</v>
          </cell>
          <cell r="S595">
            <v>76803.967151999997</v>
          </cell>
          <cell r="T595">
            <v>74675.769230769234</v>
          </cell>
          <cell r="U595">
            <v>232704.73638276925</v>
          </cell>
          <cell r="V595">
            <v>66050.061000000002</v>
          </cell>
          <cell r="W595">
            <v>60196</v>
          </cell>
        </row>
        <row r="596">
          <cell r="C596" t="str">
            <v>Búa căn khí nén (chưa tính khí nén) - tiêu hao khí nén:</v>
          </cell>
          <cell r="L596">
            <v>0</v>
          </cell>
          <cell r="V596">
            <v>0</v>
          </cell>
        </row>
        <row r="597">
          <cell r="A597" t="str">
            <v>BCKN1,5m³/ph</v>
          </cell>
          <cell r="B597">
            <v>258</v>
          </cell>
          <cell r="C597" t="str">
            <v>Búa căn khí nén 1,5m³/ph</v>
          </cell>
          <cell r="D597" t="str">
            <v>ca</v>
          </cell>
          <cell r="E597">
            <v>110</v>
          </cell>
          <cell r="F597">
            <v>30</v>
          </cell>
          <cell r="G597">
            <v>6.6</v>
          </cell>
          <cell r="H597">
            <v>5</v>
          </cell>
          <cell r="I597">
            <v>3960</v>
          </cell>
          <cell r="L597">
            <v>74145.571500000005</v>
          </cell>
          <cell r="M597" t="str">
            <v>1x4/7</v>
          </cell>
          <cell r="N597">
            <v>10800</v>
          </cell>
          <cell r="O597">
            <v>2376</v>
          </cell>
          <cell r="P597">
            <v>1800</v>
          </cell>
          <cell r="Q597">
            <v>0</v>
          </cell>
          <cell r="R597">
            <v>0</v>
          </cell>
          <cell r="S597">
            <v>0</v>
          </cell>
          <cell r="T597">
            <v>74675.769230769234</v>
          </cell>
          <cell r="U597">
            <v>89651.769230769234</v>
          </cell>
          <cell r="V597">
            <v>74145.571500000005</v>
          </cell>
          <cell r="W597">
            <v>67574</v>
          </cell>
        </row>
        <row r="598">
          <cell r="A598" t="str">
            <v>BCKN3m³/ph</v>
          </cell>
          <cell r="B598">
            <v>259</v>
          </cell>
          <cell r="C598" t="str">
            <v>Búa căn khí nén 3m³/ph</v>
          </cell>
          <cell r="D598" t="str">
            <v>ca</v>
          </cell>
          <cell r="E598">
            <v>110</v>
          </cell>
          <cell r="F598">
            <v>30</v>
          </cell>
          <cell r="G598">
            <v>6.6</v>
          </cell>
          <cell r="H598">
            <v>5</v>
          </cell>
          <cell r="I598">
            <v>4510</v>
          </cell>
          <cell r="L598">
            <v>87358.656000000003</v>
          </cell>
          <cell r="M598" t="str">
            <v>1x4/7</v>
          </cell>
          <cell r="N598">
            <v>12300</v>
          </cell>
          <cell r="O598">
            <v>2706</v>
          </cell>
          <cell r="P598">
            <v>2050</v>
          </cell>
          <cell r="Q598">
            <v>0</v>
          </cell>
          <cell r="R598">
            <v>0</v>
          </cell>
          <cell r="S598">
            <v>0</v>
          </cell>
          <cell r="T598">
            <v>74675.769230769234</v>
          </cell>
          <cell r="U598">
            <v>91731.769230769234</v>
          </cell>
          <cell r="V598">
            <v>87358.656000000003</v>
          </cell>
          <cell r="W598">
            <v>79616</v>
          </cell>
        </row>
        <row r="599">
          <cell r="C599" t="str">
            <v>Máy uốn ống - công suất:</v>
          </cell>
          <cell r="L599">
            <v>0</v>
          </cell>
        </row>
        <row r="600">
          <cell r="A600" t="str">
            <v>MUÔ2,8kw</v>
          </cell>
          <cell r="B600">
            <v>260</v>
          </cell>
          <cell r="C600" t="str">
            <v>Máy uốn ống 2,8kw</v>
          </cell>
          <cell r="D600" t="str">
            <v>ca</v>
          </cell>
          <cell r="E600">
            <v>220</v>
          </cell>
          <cell r="F600">
            <v>14</v>
          </cell>
          <cell r="G600">
            <v>4.5</v>
          </cell>
          <cell r="H600">
            <v>4</v>
          </cell>
          <cell r="I600">
            <v>20930</v>
          </cell>
          <cell r="J600">
            <v>5.04</v>
          </cell>
          <cell r="K600" t="str">
            <v>Kwh</v>
          </cell>
          <cell r="L600">
            <v>76800.916499999992</v>
          </cell>
          <cell r="M600" t="str">
            <v>1x3/7</v>
          </cell>
          <cell r="N600">
            <v>12653.136363636364</v>
          </cell>
          <cell r="O600">
            <v>4281.1363636363631</v>
          </cell>
          <cell r="P600">
            <v>3805.4545454545455</v>
          </cell>
          <cell r="Q600">
            <v>4510.8</v>
          </cell>
          <cell r="R600">
            <v>315.75600000000003</v>
          </cell>
          <cell r="S600">
            <v>4826.5560000000005</v>
          </cell>
          <cell r="T600">
            <v>65952.692307692312</v>
          </cell>
          <cell r="U600">
            <v>91518.975580419588</v>
          </cell>
          <cell r="V600">
            <v>76800.916499999992</v>
          </cell>
          <cell r="W600">
            <v>69994</v>
          </cell>
        </row>
        <row r="601">
          <cell r="C601" t="str">
            <v>Máy cắt ống - công suất:</v>
          </cell>
          <cell r="L601">
            <v>0</v>
          </cell>
        </row>
        <row r="602">
          <cell r="A602" t="str">
            <v>MCÔ5kw</v>
          </cell>
          <cell r="B602">
            <v>261</v>
          </cell>
          <cell r="C602" t="str">
            <v>Máy cắt ống 5kw</v>
          </cell>
          <cell r="D602" t="str">
            <v>ca</v>
          </cell>
          <cell r="E602">
            <v>220</v>
          </cell>
          <cell r="F602">
            <v>14</v>
          </cell>
          <cell r="G602">
            <v>4.5</v>
          </cell>
          <cell r="H602">
            <v>4</v>
          </cell>
          <cell r="I602">
            <v>20895</v>
          </cell>
          <cell r="J602">
            <v>9</v>
          </cell>
          <cell r="K602" t="str">
            <v>Kwh</v>
          </cell>
          <cell r="L602">
            <v>0</v>
          </cell>
          <cell r="M602" t="str">
            <v>1x3/7</v>
          </cell>
          <cell r="N602">
            <v>12631.977272727274</v>
          </cell>
          <cell r="O602">
            <v>4273.977272727273</v>
          </cell>
          <cell r="P602">
            <v>3799.0909090909095</v>
          </cell>
          <cell r="Q602">
            <v>8055</v>
          </cell>
          <cell r="R602">
            <v>563.85</v>
          </cell>
          <cell r="S602">
            <v>8618.85</v>
          </cell>
          <cell r="T602">
            <v>65952.692307692312</v>
          </cell>
          <cell r="U602">
            <v>95276.587762237759</v>
          </cell>
          <cell r="V602">
            <v>0</v>
          </cell>
        </row>
        <row r="603">
          <cell r="C603" t="str">
            <v>Máy cắt tôn - công suất:</v>
          </cell>
          <cell r="L603">
            <v>0</v>
          </cell>
        </row>
        <row r="604">
          <cell r="A604" t="str">
            <v>MCT15kw</v>
          </cell>
          <cell r="B604">
            <v>262</v>
          </cell>
          <cell r="C604" t="str">
            <v>Máy cắt tôn 15kw</v>
          </cell>
          <cell r="D604" t="str">
            <v>ca</v>
          </cell>
          <cell r="E604">
            <v>220</v>
          </cell>
          <cell r="F604">
            <v>13</v>
          </cell>
          <cell r="G604">
            <v>3.86</v>
          </cell>
          <cell r="H604">
            <v>4</v>
          </cell>
          <cell r="I604">
            <v>116000</v>
          </cell>
          <cell r="J604">
            <v>27</v>
          </cell>
          <cell r="K604" t="str">
            <v>Kwh</v>
          </cell>
          <cell r="L604">
            <v>204286.00499999998</v>
          </cell>
          <cell r="M604" t="str">
            <v>1x3/7</v>
          </cell>
          <cell r="N604">
            <v>65118.181818181823</v>
          </cell>
          <cell r="O604">
            <v>20352.727272727268</v>
          </cell>
          <cell r="P604">
            <v>21090.909090909092</v>
          </cell>
          <cell r="Q604">
            <v>24165</v>
          </cell>
          <cell r="R604">
            <v>1691.5500000000002</v>
          </cell>
          <cell r="S604">
            <v>25856.55</v>
          </cell>
          <cell r="T604">
            <v>65952.692307692312</v>
          </cell>
          <cell r="U604">
            <v>198371.06048951048</v>
          </cell>
          <cell r="V604">
            <v>204286.00499999998</v>
          </cell>
          <cell r="W604">
            <v>186180</v>
          </cell>
        </row>
        <row r="605">
          <cell r="C605" t="str">
            <v>Máy lốc tôn - công suất:</v>
          </cell>
          <cell r="L605">
            <v>0</v>
          </cell>
        </row>
        <row r="606">
          <cell r="A606" t="str">
            <v>MLT15kw</v>
          </cell>
          <cell r="B606">
            <v>263</v>
          </cell>
          <cell r="C606" t="str">
            <v>Máy lốc tôn 5kw</v>
          </cell>
          <cell r="D606" t="str">
            <v>ca</v>
          </cell>
          <cell r="E606">
            <v>220</v>
          </cell>
          <cell r="F606">
            <v>13</v>
          </cell>
          <cell r="G606">
            <v>3.86</v>
          </cell>
          <cell r="H606">
            <v>4</v>
          </cell>
          <cell r="I606">
            <v>40600</v>
          </cell>
          <cell r="J606">
            <v>9.9</v>
          </cell>
          <cell r="K606" t="str">
            <v>Kwh</v>
          </cell>
          <cell r="L606">
            <v>93058.869749999998</v>
          </cell>
          <cell r="M606" t="str">
            <v>1x3/7</v>
          </cell>
          <cell r="N606">
            <v>22791.363636363636</v>
          </cell>
          <cell r="O606">
            <v>7123.4545454545441</v>
          </cell>
          <cell r="P606">
            <v>7381.818181818182</v>
          </cell>
          <cell r="Q606">
            <v>8860.5</v>
          </cell>
          <cell r="R606">
            <v>620.23500000000001</v>
          </cell>
          <cell r="S606">
            <v>9480.7350000000006</v>
          </cell>
          <cell r="T606">
            <v>65952.692307692312</v>
          </cell>
          <cell r="U606">
            <v>112730.06367132868</v>
          </cell>
          <cell r="V606">
            <v>93058.869749999998</v>
          </cell>
          <cell r="W606">
            <v>84811</v>
          </cell>
        </row>
        <row r="607">
          <cell r="C607" t="str">
            <v>Máy cắt đột - công suất:</v>
          </cell>
          <cell r="L607">
            <v>0</v>
          </cell>
        </row>
        <row r="608">
          <cell r="A608" t="str">
            <v>MCĐCS2,8KW</v>
          </cell>
          <cell r="B608">
            <v>264</v>
          </cell>
          <cell r="C608" t="str">
            <v>Máy cắt đột CS  2,8KW</v>
          </cell>
          <cell r="D608" t="str">
            <v>ca</v>
          </cell>
          <cell r="E608">
            <v>220</v>
          </cell>
          <cell r="F608">
            <v>14</v>
          </cell>
          <cell r="G608">
            <v>4.08</v>
          </cell>
          <cell r="H608">
            <v>4</v>
          </cell>
          <cell r="I608">
            <v>30900</v>
          </cell>
          <cell r="J608">
            <v>5.04</v>
          </cell>
          <cell r="K608" t="str">
            <v>Kwh</v>
          </cell>
          <cell r="L608">
            <v>94528.087500000009</v>
          </cell>
          <cell r="M608" t="str">
            <v>1x3/7</v>
          </cell>
          <cell r="N608">
            <v>18680.454545454548</v>
          </cell>
          <cell r="O608">
            <v>5730.545454545455</v>
          </cell>
          <cell r="P608">
            <v>5618.181818181818</v>
          </cell>
          <cell r="Q608">
            <v>4510.8</v>
          </cell>
          <cell r="R608">
            <v>315.75600000000003</v>
          </cell>
          <cell r="S608">
            <v>4826.5560000000005</v>
          </cell>
          <cell r="T608">
            <v>65952.692307692312</v>
          </cell>
          <cell r="U608">
            <v>100808.43012587413</v>
          </cell>
          <cell r="V608">
            <v>94528.087500000009</v>
          </cell>
          <cell r="W608">
            <v>86150</v>
          </cell>
        </row>
        <row r="609">
          <cell r="C609" t="str">
            <v>Máy cắt uốn cốt thép - công suất:</v>
          </cell>
          <cell r="L609">
            <v>0</v>
          </cell>
        </row>
        <row r="610">
          <cell r="A610" t="str">
            <v>MCUT5KW</v>
          </cell>
          <cell r="B610">
            <v>265</v>
          </cell>
          <cell r="C610" t="str">
            <v>Máy cắt uốn cốt thép 5KW</v>
          </cell>
          <cell r="D610" t="str">
            <v>ca</v>
          </cell>
          <cell r="E610">
            <v>220</v>
          </cell>
          <cell r="F610">
            <v>14</v>
          </cell>
          <cell r="G610">
            <v>4.08</v>
          </cell>
          <cell r="H610">
            <v>4</v>
          </cell>
          <cell r="I610">
            <v>13500</v>
          </cell>
          <cell r="J610">
            <v>9</v>
          </cell>
          <cell r="K610" t="str">
            <v>Kwh</v>
          </cell>
          <cell r="L610">
            <v>73425.775500000003</v>
          </cell>
          <cell r="M610" t="str">
            <v>1x3/7</v>
          </cell>
          <cell r="N610">
            <v>8161.3636363636369</v>
          </cell>
          <cell r="O610">
            <v>2503.636363636364</v>
          </cell>
          <cell r="P610">
            <v>2454.5454545454545</v>
          </cell>
          <cell r="Q610">
            <v>8055</v>
          </cell>
          <cell r="R610">
            <v>563.85</v>
          </cell>
          <cell r="S610">
            <v>8618.85</v>
          </cell>
          <cell r="T610">
            <v>65952.692307692312</v>
          </cell>
          <cell r="U610">
            <v>87691.087762237759</v>
          </cell>
          <cell r="V610">
            <v>73425.775500000003</v>
          </cell>
          <cell r="W610">
            <v>66918</v>
          </cell>
        </row>
        <row r="611">
          <cell r="A611" t="str">
            <v>MCFLAXMA</v>
          </cell>
          <cell r="B611">
            <v>266</v>
          </cell>
          <cell r="C611" t="str">
            <v>Máy cắt thép Flaxma</v>
          </cell>
          <cell r="D611" t="str">
            <v>ca</v>
          </cell>
          <cell r="E611">
            <v>220</v>
          </cell>
          <cell r="F611">
            <v>13</v>
          </cell>
          <cell r="G611">
            <v>3.8</v>
          </cell>
          <cell r="H611">
            <v>4</v>
          </cell>
          <cell r="I611">
            <v>51000</v>
          </cell>
          <cell r="J611">
            <v>12.6</v>
          </cell>
          <cell r="K611" t="str">
            <v>Kwh</v>
          </cell>
          <cell r="L611">
            <v>102759.65700000001</v>
          </cell>
          <cell r="M611" t="str">
            <v>1x3/7</v>
          </cell>
          <cell r="N611">
            <v>28629.545454545452</v>
          </cell>
          <cell r="O611">
            <v>8809.0909090909099</v>
          </cell>
          <cell r="P611">
            <v>9272.7272727272721</v>
          </cell>
          <cell r="Q611">
            <v>11277</v>
          </cell>
          <cell r="R611">
            <v>789.3900000000001</v>
          </cell>
          <cell r="S611">
            <v>12066.39</v>
          </cell>
          <cell r="T611">
            <v>65952.692307692312</v>
          </cell>
          <cell r="U611">
            <v>124730.44594405594</v>
          </cell>
          <cell r="V611">
            <v>102759.65700000001</v>
          </cell>
          <cell r="W611">
            <v>93652</v>
          </cell>
        </row>
        <row r="612">
          <cell r="C612" t="str">
            <v>Máy cưa kim loại - công suất:</v>
          </cell>
          <cell r="L612">
            <v>0</v>
          </cell>
        </row>
        <row r="613">
          <cell r="A613" t="str">
            <v>MC1,7KW</v>
          </cell>
          <cell r="B613">
            <v>267</v>
          </cell>
          <cell r="C613" t="str">
            <v>Máy cưa  1,7KW</v>
          </cell>
          <cell r="D613" t="str">
            <v>ca</v>
          </cell>
          <cell r="E613">
            <v>220</v>
          </cell>
          <cell r="F613">
            <v>14</v>
          </cell>
          <cell r="G613">
            <v>4.08</v>
          </cell>
          <cell r="H613">
            <v>4</v>
          </cell>
          <cell r="I613">
            <v>16800</v>
          </cell>
          <cell r="J613">
            <v>3.57</v>
          </cell>
          <cell r="K613" t="str">
            <v>Kwh</v>
          </cell>
          <cell r="L613">
            <v>59072.648249999998</v>
          </cell>
          <cell r="M613" t="str">
            <v>1x3/7</v>
          </cell>
          <cell r="N613">
            <v>10156.363636363636</v>
          </cell>
          <cell r="O613">
            <v>3115.6363636363635</v>
          </cell>
          <cell r="P613">
            <v>3054.5454545454545</v>
          </cell>
          <cell r="Q613">
            <v>3195.1499999999996</v>
          </cell>
          <cell r="R613">
            <v>223.66049999999998</v>
          </cell>
          <cell r="S613">
            <v>3418.8104999999996</v>
          </cell>
          <cell r="T613">
            <v>65952.692307692312</v>
          </cell>
          <cell r="U613">
            <v>85698.048262237775</v>
          </cell>
          <cell r="V613">
            <v>59072.648249999998</v>
          </cell>
          <cell r="W613">
            <v>53837</v>
          </cell>
        </row>
        <row r="614">
          <cell r="C614" t="str">
            <v>Máy tiện - công suất:</v>
          </cell>
          <cell r="L614">
            <v>0</v>
          </cell>
        </row>
        <row r="615">
          <cell r="A615" t="str">
            <v>MT4,5KW</v>
          </cell>
          <cell r="B615">
            <v>268</v>
          </cell>
          <cell r="C615" t="str">
            <v>Máy tiện 4,5KW</v>
          </cell>
          <cell r="D615" t="str">
            <v>ca</v>
          </cell>
          <cell r="E615">
            <v>220</v>
          </cell>
          <cell r="F615">
            <v>14</v>
          </cell>
          <cell r="G615">
            <v>4.08</v>
          </cell>
          <cell r="H615">
            <v>4</v>
          </cell>
          <cell r="I615">
            <v>30000</v>
          </cell>
          <cell r="J615">
            <v>9.4499999999999993</v>
          </cell>
          <cell r="K615" t="str">
            <v>Kwh</v>
          </cell>
          <cell r="L615">
            <v>100993.0845</v>
          </cell>
          <cell r="M615" t="str">
            <v>1x3/7</v>
          </cell>
          <cell r="N615">
            <v>18136.363636363636</v>
          </cell>
          <cell r="O615">
            <v>5563.636363636364</v>
          </cell>
          <cell r="P615">
            <v>5454.545454545455</v>
          </cell>
          <cell r="Q615">
            <v>8457.75</v>
          </cell>
          <cell r="R615">
            <v>592.04250000000002</v>
          </cell>
          <cell r="S615">
            <v>9049.7924999999996</v>
          </cell>
          <cell r="T615">
            <v>65952.692307692312</v>
          </cell>
          <cell r="U615">
            <v>104157.03026223776</v>
          </cell>
          <cell r="V615">
            <v>100993.0845</v>
          </cell>
          <cell r="W615">
            <v>92042</v>
          </cell>
        </row>
        <row r="616">
          <cell r="A616" t="str">
            <v>MT10KW</v>
          </cell>
          <cell r="B616">
            <v>269</v>
          </cell>
          <cell r="C616" t="str">
            <v>Máy tiện 10KW</v>
          </cell>
          <cell r="D616" t="str">
            <v>ca</v>
          </cell>
          <cell r="E616">
            <v>220</v>
          </cell>
          <cell r="F616">
            <v>14</v>
          </cell>
          <cell r="G616">
            <v>4.0999999999999996</v>
          </cell>
          <cell r="H616">
            <v>4</v>
          </cell>
          <cell r="I616">
            <v>82500</v>
          </cell>
          <cell r="J616">
            <v>18.899999999999999</v>
          </cell>
          <cell r="K616" t="str">
            <v>Kwh</v>
          </cell>
          <cell r="L616">
            <v>133013.03399999999</v>
          </cell>
          <cell r="M616" t="str">
            <v>1x3/7</v>
          </cell>
          <cell r="N616">
            <v>49875.000000000007</v>
          </cell>
          <cell r="O616">
            <v>15374.999999999998</v>
          </cell>
          <cell r="P616">
            <v>15000</v>
          </cell>
          <cell r="Q616">
            <v>16915.5</v>
          </cell>
          <cell r="R616">
            <v>1184.085</v>
          </cell>
          <cell r="S616">
            <v>18099.584999999999</v>
          </cell>
          <cell r="T616">
            <v>65952.692307692312</v>
          </cell>
          <cell r="U616">
            <v>164302.2773076923</v>
          </cell>
          <cell r="V616">
            <v>133013.03399999999</v>
          </cell>
          <cell r="W616">
            <v>121224</v>
          </cell>
        </row>
        <row r="617">
          <cell r="C617" t="str">
            <v>Máy mài - công suất:</v>
          </cell>
          <cell r="L617">
            <v>0</v>
          </cell>
        </row>
        <row r="618">
          <cell r="A618" t="str">
            <v>MM1,0KW</v>
          </cell>
          <cell r="B618">
            <v>270</v>
          </cell>
          <cell r="C618" t="str">
            <v>Máy mài 1,0kw</v>
          </cell>
          <cell r="D618" t="str">
            <v>ca</v>
          </cell>
          <cell r="E618">
            <v>200</v>
          </cell>
          <cell r="F618">
            <v>14</v>
          </cell>
          <cell r="G618">
            <v>4.92</v>
          </cell>
          <cell r="H618">
            <v>4</v>
          </cell>
          <cell r="I618">
            <v>2640</v>
          </cell>
          <cell r="J618">
            <v>1.8</v>
          </cell>
          <cell r="K618" t="str">
            <v>Kwh</v>
          </cell>
          <cell r="L618">
            <v>62320.508249999999</v>
          </cell>
          <cell r="M618" t="str">
            <v>1x3/7</v>
          </cell>
          <cell r="N618">
            <v>1848</v>
          </cell>
          <cell r="O618">
            <v>649.44000000000005</v>
          </cell>
          <cell r="P618">
            <v>528.00000000000011</v>
          </cell>
          <cell r="Q618">
            <v>1611</v>
          </cell>
          <cell r="R618">
            <v>112.77000000000001</v>
          </cell>
          <cell r="S618">
            <v>1723.77</v>
          </cell>
          <cell r="T618">
            <v>65952.692307692312</v>
          </cell>
          <cell r="U618">
            <v>70701.902307692319</v>
          </cell>
          <cell r="V618">
            <v>62320.508249999999</v>
          </cell>
          <cell r="W618">
            <v>56797</v>
          </cell>
        </row>
        <row r="619">
          <cell r="A619" t="str">
            <v>MM2,7KW</v>
          </cell>
          <cell r="B619">
            <v>271</v>
          </cell>
          <cell r="C619" t="str">
            <v>Máy mài 2,7kw</v>
          </cell>
          <cell r="D619" t="str">
            <v>ca</v>
          </cell>
          <cell r="E619">
            <v>220</v>
          </cell>
          <cell r="F619">
            <v>14</v>
          </cell>
          <cell r="G619">
            <v>4.92</v>
          </cell>
          <cell r="H619">
            <v>4</v>
          </cell>
          <cell r="I619">
            <v>8300</v>
          </cell>
          <cell r="J619">
            <v>4.05</v>
          </cell>
          <cell r="K619" t="str">
            <v>Kwh</v>
          </cell>
          <cell r="L619">
            <v>72816.801749999999</v>
          </cell>
          <cell r="M619" t="str">
            <v>1x3/7</v>
          </cell>
          <cell r="N619">
            <v>5281.818181818182</v>
          </cell>
          <cell r="O619">
            <v>1856.1818181818182</v>
          </cell>
          <cell r="P619">
            <v>1509.090909090909</v>
          </cell>
          <cell r="Q619">
            <v>3624.75</v>
          </cell>
          <cell r="R619">
            <v>253.73250000000002</v>
          </cell>
          <cell r="S619">
            <v>3878.4825000000001</v>
          </cell>
          <cell r="T619">
            <v>65952.692307692312</v>
          </cell>
          <cell r="U619">
            <v>78478.265716783222</v>
          </cell>
          <cell r="V619">
            <v>72816.801749999999</v>
          </cell>
          <cell r="W619">
            <v>66363</v>
          </cell>
        </row>
        <row r="620">
          <cell r="C620" t="str">
            <v>Máy cưa gỗ cầm tay - công suất:</v>
          </cell>
          <cell r="L620">
            <v>0</v>
          </cell>
          <cell r="V620">
            <v>0</v>
          </cell>
        </row>
        <row r="621">
          <cell r="A621" t="str">
            <v>MCG1,3KW</v>
          </cell>
          <cell r="B621">
            <v>272</v>
          </cell>
          <cell r="C621" t="str">
            <v>Máy cưa gỗ cầm tay CS 1300W</v>
          </cell>
          <cell r="D621" t="str">
            <v>ca</v>
          </cell>
          <cell r="E621">
            <v>160</v>
          </cell>
          <cell r="F621">
            <v>30</v>
          </cell>
          <cell r="G621">
            <v>10.5</v>
          </cell>
          <cell r="H621">
            <v>4</v>
          </cell>
          <cell r="I621">
            <v>4620</v>
          </cell>
          <cell r="J621">
            <v>2.73</v>
          </cell>
          <cell r="K621" t="str">
            <v>Kwh</v>
          </cell>
          <cell r="L621">
            <v>76040.522249999995</v>
          </cell>
          <cell r="M621" t="str">
            <v>1x3/7</v>
          </cell>
          <cell r="N621">
            <v>8662.5</v>
          </cell>
          <cell r="O621">
            <v>3031.8749999999995</v>
          </cell>
          <cell r="P621">
            <v>1155</v>
          </cell>
          <cell r="Q621">
            <v>2443.35</v>
          </cell>
          <cell r="R621">
            <v>171.03450000000001</v>
          </cell>
          <cell r="S621">
            <v>2614.3845000000001</v>
          </cell>
          <cell r="T621">
            <v>65952.692307692312</v>
          </cell>
          <cell r="U621">
            <v>81416.451807692312</v>
          </cell>
          <cell r="V621">
            <v>76040.522249999995</v>
          </cell>
          <cell r="W621">
            <v>69301</v>
          </cell>
        </row>
        <row r="622">
          <cell r="C622" t="str">
            <v>Máy phay - công suất</v>
          </cell>
          <cell r="L622">
            <v>0</v>
          </cell>
          <cell r="V622">
            <v>0</v>
          </cell>
        </row>
        <row r="623">
          <cell r="A623" t="str">
            <v>MP7KW</v>
          </cell>
          <cell r="B623">
            <v>273</v>
          </cell>
          <cell r="C623" t="str">
            <v>Máy phay công suất 7,0kW</v>
          </cell>
          <cell r="D623" t="str">
            <v>ca</v>
          </cell>
          <cell r="E623">
            <v>220</v>
          </cell>
          <cell r="F623">
            <v>14</v>
          </cell>
          <cell r="G623">
            <v>4.0999999999999996</v>
          </cell>
          <cell r="H623">
            <v>4</v>
          </cell>
          <cell r="I623">
            <v>66000</v>
          </cell>
          <cell r="J623">
            <v>14.7</v>
          </cell>
          <cell r="K623" t="str">
            <v>Kwh</v>
          </cell>
          <cell r="L623">
            <v>116998.67025</v>
          </cell>
          <cell r="M623" t="str">
            <v>1x3/7</v>
          </cell>
          <cell r="N623">
            <v>39900</v>
          </cell>
          <cell r="O623">
            <v>12299.999999999998</v>
          </cell>
          <cell r="P623">
            <v>12000</v>
          </cell>
          <cell r="Q623">
            <v>13156.5</v>
          </cell>
          <cell r="R623">
            <v>920.95500000000004</v>
          </cell>
          <cell r="S623">
            <v>14077.455</v>
          </cell>
          <cell r="T623">
            <v>65952.692307692312</v>
          </cell>
          <cell r="U623">
            <v>144230.14730769233</v>
          </cell>
          <cell r="V623">
            <v>116998.67025</v>
          </cell>
          <cell r="W623">
            <v>106629</v>
          </cell>
        </row>
        <row r="624">
          <cell r="C624" t="str">
            <v>Máy cắt cỏ cầm tay - công suất:</v>
          </cell>
          <cell r="L624">
            <v>0</v>
          </cell>
          <cell r="V624">
            <v>0</v>
          </cell>
        </row>
        <row r="625">
          <cell r="A625" t="str">
            <v>MCC0,8KW</v>
          </cell>
          <cell r="B625">
            <v>274</v>
          </cell>
          <cell r="C625" t="str">
            <v>Máy cắt cỏ cầm tay CS 800W</v>
          </cell>
          <cell r="D625" t="str">
            <v>ca</v>
          </cell>
          <cell r="E625">
            <v>160</v>
          </cell>
          <cell r="F625">
            <v>30</v>
          </cell>
          <cell r="G625">
            <v>10.5</v>
          </cell>
          <cell r="H625">
            <v>4</v>
          </cell>
          <cell r="I625">
            <v>2772</v>
          </cell>
          <cell r="J625">
            <v>2.16</v>
          </cell>
          <cell r="K625" t="str">
            <v>Kwh</v>
          </cell>
          <cell r="L625">
            <v>79373.967749999996</v>
          </cell>
          <cell r="M625" t="str">
            <v>1x4/7</v>
          </cell>
          <cell r="N625">
            <v>5197.5</v>
          </cell>
          <cell r="O625">
            <v>1819.125</v>
          </cell>
          <cell r="P625">
            <v>693</v>
          </cell>
          <cell r="Q625">
            <v>1933.2</v>
          </cell>
          <cell r="R625">
            <v>135.32400000000001</v>
          </cell>
          <cell r="S625">
            <v>2068.5239999999999</v>
          </cell>
          <cell r="T625">
            <v>74675.769230769234</v>
          </cell>
          <cell r="U625">
            <v>84453.918230769239</v>
          </cell>
          <cell r="V625">
            <v>79373.967749999996</v>
          </cell>
          <cell r="W625">
            <v>72339</v>
          </cell>
        </row>
        <row r="626">
          <cell r="C626" t="str">
            <v>Máy khoan đất đá cầm tay - đường kính khoan:</v>
          </cell>
          <cell r="L626">
            <v>0</v>
          </cell>
          <cell r="V626">
            <v>0</v>
          </cell>
        </row>
        <row r="627">
          <cell r="A627" t="str">
            <v>MKCT18-30mm</v>
          </cell>
          <cell r="B627">
            <v>275</v>
          </cell>
          <cell r="C627" t="str">
            <v xml:space="preserve">ĐK&lt;=30mm </v>
          </cell>
          <cell r="D627" t="str">
            <v>ca</v>
          </cell>
          <cell r="E627">
            <v>180</v>
          </cell>
          <cell r="F627">
            <v>20</v>
          </cell>
          <cell r="G627">
            <v>8.5</v>
          </cell>
          <cell r="H627">
            <v>5</v>
          </cell>
          <cell r="I627">
            <v>7000</v>
          </cell>
          <cell r="J627">
            <v>4.68</v>
          </cell>
          <cell r="K627" t="str">
            <v>Kwh</v>
          </cell>
          <cell r="L627">
            <v>0</v>
          </cell>
          <cell r="M627" t="str">
            <v>1x3/7</v>
          </cell>
          <cell r="N627">
            <v>7777.7777777777774</v>
          </cell>
          <cell r="O627">
            <v>3305.5555555555557</v>
          </cell>
          <cell r="P627">
            <v>1944.4444444444443</v>
          </cell>
          <cell r="Q627">
            <v>4188.5999999999995</v>
          </cell>
          <cell r="R627">
            <v>293.202</v>
          </cell>
          <cell r="S627">
            <v>4481.8019999999997</v>
          </cell>
          <cell r="T627">
            <v>65952.692307692312</v>
          </cell>
          <cell r="U627">
            <v>83462.272085470089</v>
          </cell>
          <cell r="V627">
            <v>0</v>
          </cell>
        </row>
        <row r="628">
          <cell r="A628" t="str">
            <v>MKCT32-42mm</v>
          </cell>
          <cell r="B628">
            <v>276</v>
          </cell>
          <cell r="C628" t="str">
            <v>ĐK&lt;=42mm (truyền động khí nén-chưa tính khí nén)</v>
          </cell>
          <cell r="D628" t="str">
            <v>ca</v>
          </cell>
          <cell r="E628">
            <v>180</v>
          </cell>
          <cell r="F628">
            <v>20</v>
          </cell>
          <cell r="G628">
            <v>8.5</v>
          </cell>
          <cell r="H628">
            <v>5</v>
          </cell>
          <cell r="I628">
            <v>13800</v>
          </cell>
          <cell r="L628">
            <v>69330.838499999998</v>
          </cell>
          <cell r="M628" t="str">
            <v>1x3/7</v>
          </cell>
          <cell r="N628">
            <v>14566.666666666666</v>
          </cell>
          <cell r="O628">
            <v>6516.666666666667</v>
          </cell>
          <cell r="P628">
            <v>3833.3333333333335</v>
          </cell>
          <cell r="Q628">
            <v>0</v>
          </cell>
          <cell r="R628">
            <v>0</v>
          </cell>
          <cell r="S628">
            <v>0</v>
          </cell>
          <cell r="T628">
            <v>65952.692307692312</v>
          </cell>
          <cell r="U628">
            <v>90869.358974358969</v>
          </cell>
          <cell r="V628">
            <v>69330.838499999998</v>
          </cell>
          <cell r="W628">
            <v>63186</v>
          </cell>
        </row>
        <row r="629">
          <cell r="A629" t="str">
            <v>MKCT32-42mm-Đ</v>
          </cell>
          <cell r="B629">
            <v>277</v>
          </cell>
          <cell r="C629" t="str">
            <v>ĐK&lt;=42mm (động cơ điện 1,2kw)</v>
          </cell>
          <cell r="D629" t="str">
            <v>ca</v>
          </cell>
          <cell r="E629">
            <v>180</v>
          </cell>
          <cell r="F629">
            <v>20</v>
          </cell>
          <cell r="G629">
            <v>8.5</v>
          </cell>
          <cell r="H629">
            <v>5</v>
          </cell>
          <cell r="I629">
            <v>7000</v>
          </cell>
          <cell r="J629">
            <v>4.68</v>
          </cell>
          <cell r="K629" t="str">
            <v>Kwh</v>
          </cell>
          <cell r="L629">
            <v>68089.848750000005</v>
          </cell>
          <cell r="M629" t="str">
            <v>1x3/7</v>
          </cell>
          <cell r="N629">
            <v>7777.7777777777774</v>
          </cell>
          <cell r="O629">
            <v>3305.5555555555557</v>
          </cell>
          <cell r="P629">
            <v>1944.4444444444443</v>
          </cell>
          <cell r="Q629">
            <v>4188.5999999999995</v>
          </cell>
          <cell r="R629">
            <v>293.202</v>
          </cell>
          <cell r="S629">
            <v>4481.8019999999997</v>
          </cell>
          <cell r="T629">
            <v>65952.692307692312</v>
          </cell>
          <cell r="U629">
            <v>83462.272085470089</v>
          </cell>
          <cell r="V629">
            <v>68089.848750000005</v>
          </cell>
          <cell r="W629">
            <v>62055</v>
          </cell>
        </row>
        <row r="630">
          <cell r="A630" t="str">
            <v>MKCT32-42mm-SGI</v>
          </cell>
          <cell r="B630">
            <v>278</v>
          </cell>
          <cell r="C630" t="str">
            <v>ĐK&lt;=42mm (khoan SIG-chưa tính khí nén)</v>
          </cell>
          <cell r="D630" t="str">
            <v>ca</v>
          </cell>
          <cell r="E630">
            <v>180</v>
          </cell>
          <cell r="F630">
            <v>20</v>
          </cell>
          <cell r="G630">
            <v>6.5</v>
          </cell>
          <cell r="H630">
            <v>5</v>
          </cell>
          <cell r="I630">
            <v>81874</v>
          </cell>
          <cell r="L630">
            <v>204683.63675213675</v>
          </cell>
          <cell r="M630" t="str">
            <v>1x3/7</v>
          </cell>
          <cell r="N630">
            <v>86422.555555555562</v>
          </cell>
          <cell r="O630">
            <v>29565.611111111109</v>
          </cell>
          <cell r="P630">
            <v>22742.777777777781</v>
          </cell>
          <cell r="Q630">
            <v>0</v>
          </cell>
          <cell r="R630">
            <v>0</v>
          </cell>
          <cell r="S630">
            <v>0</v>
          </cell>
          <cell r="T630">
            <v>65952.692307692312</v>
          </cell>
          <cell r="U630">
            <v>204683.63675213675</v>
          </cell>
          <cell r="V630">
            <v>0</v>
          </cell>
        </row>
        <row r="631">
          <cell r="A631" t="str">
            <v>BC</v>
          </cell>
          <cell r="B631">
            <v>279</v>
          </cell>
          <cell r="C631" t="str">
            <v>Búa chèn (truyền động khí nén - chưa tính khí nén)</v>
          </cell>
          <cell r="D631" t="str">
            <v>ca</v>
          </cell>
          <cell r="E631">
            <v>180</v>
          </cell>
          <cell r="F631">
            <v>20</v>
          </cell>
          <cell r="G631">
            <v>8.5</v>
          </cell>
          <cell r="H631">
            <v>5</v>
          </cell>
          <cell r="I631">
            <v>3203</v>
          </cell>
          <cell r="L631">
            <v>71913.831196581203</v>
          </cell>
          <cell r="M631" t="str">
            <v>1x3/7</v>
          </cell>
          <cell r="N631">
            <v>3558.8888888888891</v>
          </cell>
          <cell r="O631">
            <v>1512.5277777777778</v>
          </cell>
          <cell r="P631">
            <v>889.72222222222217</v>
          </cell>
          <cell r="Q631">
            <v>0</v>
          </cell>
          <cell r="R631">
            <v>0</v>
          </cell>
          <cell r="S631">
            <v>0</v>
          </cell>
          <cell r="T631">
            <v>65952.692307692312</v>
          </cell>
          <cell r="U631">
            <v>71913.831196581203</v>
          </cell>
          <cell r="V631">
            <v>0</v>
          </cell>
        </row>
        <row r="632">
          <cell r="C632" t="str">
            <v>Máy khoan xoay đập tự hành, khí nén (chưa tính khí nén) - đường kính khoan:</v>
          </cell>
          <cell r="L632">
            <v>0</v>
          </cell>
          <cell r="V632">
            <v>0</v>
          </cell>
        </row>
        <row r="633">
          <cell r="A633" t="str">
            <v>MKXĐTH75-95</v>
          </cell>
          <cell r="B633">
            <v>280</v>
          </cell>
          <cell r="C633" t="str">
            <v>ĐK 75-95</v>
          </cell>
          <cell r="D633" t="str">
            <v>ca</v>
          </cell>
          <cell r="E633">
            <v>240</v>
          </cell>
          <cell r="F633">
            <v>18</v>
          </cell>
          <cell r="G633">
            <v>5.26</v>
          </cell>
          <cell r="H633">
            <v>5</v>
          </cell>
          <cell r="I633">
            <v>857921</v>
          </cell>
          <cell r="L633">
            <v>375368.12774999999</v>
          </cell>
          <cell r="M633" t="str">
            <v>1x3/7+1x4/7</v>
          </cell>
          <cell r="N633">
            <v>611268.71249999991</v>
          </cell>
          <cell r="O633">
            <v>188027.68583333335</v>
          </cell>
          <cell r="P633">
            <v>178733.54166666666</v>
          </cell>
          <cell r="Q633">
            <v>0</v>
          </cell>
          <cell r="R633">
            <v>0</v>
          </cell>
          <cell r="S633">
            <v>0</v>
          </cell>
          <cell r="T633">
            <v>140628.46153846156</v>
          </cell>
          <cell r="U633">
            <v>1118658.4015384614</v>
          </cell>
          <cell r="V633">
            <v>375368.12774999999</v>
          </cell>
          <cell r="W633">
            <v>342099</v>
          </cell>
        </row>
        <row r="634">
          <cell r="A634" t="str">
            <v>MKXĐTH105-110</v>
          </cell>
          <cell r="B634">
            <v>281</v>
          </cell>
          <cell r="C634" t="str">
            <v>ĐK 105-110</v>
          </cell>
          <cell r="D634" t="str">
            <v>ca</v>
          </cell>
          <cell r="E634">
            <v>240</v>
          </cell>
          <cell r="F634">
            <v>18</v>
          </cell>
          <cell r="G634">
            <v>5.26</v>
          </cell>
          <cell r="H634">
            <v>5</v>
          </cell>
          <cell r="I634">
            <v>1072152</v>
          </cell>
          <cell r="L634">
            <v>527422.83825000003</v>
          </cell>
          <cell r="M634" t="str">
            <v>1x3/7+1x4/7</v>
          </cell>
          <cell r="N634">
            <v>763908.29999999993</v>
          </cell>
          <cell r="O634">
            <v>234979.98</v>
          </cell>
          <cell r="P634">
            <v>223365.00000000003</v>
          </cell>
          <cell r="Q634">
            <v>0</v>
          </cell>
          <cell r="R634">
            <v>0</v>
          </cell>
          <cell r="S634">
            <v>0</v>
          </cell>
          <cell r="T634">
            <v>140628.46153846156</v>
          </cell>
          <cell r="U634">
            <v>1362881.7415384615</v>
          </cell>
          <cell r="V634">
            <v>527422.83825000003</v>
          </cell>
          <cell r="W634">
            <v>480677</v>
          </cell>
        </row>
        <row r="635">
          <cell r="C635" t="str">
            <v>Máy khoan xoay đập tự hành, động cơ điện - đường kính khoan:</v>
          </cell>
          <cell r="L635">
            <v>0</v>
          </cell>
          <cell r="V635">
            <v>0</v>
          </cell>
        </row>
        <row r="636">
          <cell r="A636" t="str">
            <v>MKXĐTH56KW</v>
          </cell>
          <cell r="B636">
            <v>282</v>
          </cell>
          <cell r="C636" t="str">
            <v>CS 56KW (fi 105mm)</v>
          </cell>
          <cell r="D636" t="str">
            <v>ca</v>
          </cell>
          <cell r="E636">
            <v>250</v>
          </cell>
          <cell r="F636">
            <v>15</v>
          </cell>
          <cell r="G636">
            <v>4.3</v>
          </cell>
          <cell r="H636">
            <v>5</v>
          </cell>
          <cell r="I636">
            <v>1101800</v>
          </cell>
          <cell r="J636">
            <v>184.8</v>
          </cell>
          <cell r="K636" t="str">
            <v>Kwh</v>
          </cell>
          <cell r="L636">
            <v>1355497.7815384616</v>
          </cell>
          <cell r="M636" t="str">
            <v>1x3/7+1x4/7</v>
          </cell>
          <cell r="N636">
            <v>628026</v>
          </cell>
          <cell r="O636">
            <v>189509.59999999998</v>
          </cell>
          <cell r="P636">
            <v>220360</v>
          </cell>
          <cell r="Q636">
            <v>165396</v>
          </cell>
          <cell r="R636">
            <v>11577.720000000001</v>
          </cell>
          <cell r="S636">
            <v>176973.72</v>
          </cell>
          <cell r="T636">
            <v>140628.46153846156</v>
          </cell>
          <cell r="U636">
            <v>1355497.7815384616</v>
          </cell>
          <cell r="V636">
            <v>0</v>
          </cell>
        </row>
        <row r="637">
          <cell r="C637" t="str">
            <v>Máy khoan đập cáp - đường kính khoan:</v>
          </cell>
          <cell r="L637">
            <v>0</v>
          </cell>
          <cell r="V637">
            <v>0</v>
          </cell>
        </row>
        <row r="638">
          <cell r="A638" t="str">
            <v>MKĐ20KW</v>
          </cell>
          <cell r="B638">
            <v>283</v>
          </cell>
          <cell r="C638" t="str">
            <v>ĐK fi 200 CS 20KW</v>
          </cell>
          <cell r="D638" t="str">
            <v>ca</v>
          </cell>
          <cell r="E638">
            <v>250</v>
          </cell>
          <cell r="F638">
            <v>16</v>
          </cell>
          <cell r="G638">
            <v>6.72</v>
          </cell>
          <cell r="H638">
            <v>5</v>
          </cell>
          <cell r="I638">
            <v>250000</v>
          </cell>
          <cell r="J638">
            <v>84</v>
          </cell>
          <cell r="K638" t="str">
            <v>Kwh</v>
          </cell>
          <cell r="L638">
            <v>601580.4794999999</v>
          </cell>
          <cell r="M638" t="str">
            <v>2x3/7+1x4/7</v>
          </cell>
          <cell r="N638">
            <v>152000</v>
          </cell>
          <cell r="O638">
            <v>67200</v>
          </cell>
          <cell r="P638">
            <v>50000</v>
          </cell>
          <cell r="Q638">
            <v>75180</v>
          </cell>
          <cell r="R638">
            <v>5262.6</v>
          </cell>
          <cell r="S638">
            <v>80442.600000000006</v>
          </cell>
          <cell r="T638">
            <v>206581.15384615387</v>
          </cell>
          <cell r="U638">
            <v>556223.75384615385</v>
          </cell>
          <cell r="V638">
            <v>601580.4794999999</v>
          </cell>
          <cell r="W638">
            <v>548262</v>
          </cell>
        </row>
        <row r="639">
          <cell r="A639" t="str">
            <v>MKĐ40KW</v>
          </cell>
          <cell r="B639">
            <v>284</v>
          </cell>
          <cell r="C639" t="str">
            <v>ĐK 200 CS 40KW</v>
          </cell>
          <cell r="D639" t="str">
            <v>ca</v>
          </cell>
          <cell r="I639">
            <v>250000</v>
          </cell>
          <cell r="J639">
            <v>168</v>
          </cell>
          <cell r="K639" t="str">
            <v>Kwh</v>
          </cell>
          <cell r="L639">
            <v>0</v>
          </cell>
          <cell r="M639" t="str">
            <v>2x3/7+1x4/7</v>
          </cell>
          <cell r="T639">
            <v>206581.15384615387</v>
          </cell>
          <cell r="V639">
            <v>0</v>
          </cell>
        </row>
        <row r="640">
          <cell r="C640" t="str">
            <v>Máy khoan xoay đập tự hành, động cơ điện - đường kính khoan:</v>
          </cell>
          <cell r="L640">
            <v>0</v>
          </cell>
          <cell r="V640">
            <v>0</v>
          </cell>
        </row>
        <row r="641">
          <cell r="A641" t="str">
            <v>MKĐ90KW</v>
          </cell>
          <cell r="B641">
            <v>285</v>
          </cell>
          <cell r="C641" t="str">
            <v>ĐK (fi 160-200)CS 90KW</v>
          </cell>
          <cell r="D641" t="str">
            <v>ca</v>
          </cell>
          <cell r="E641">
            <v>250</v>
          </cell>
          <cell r="F641">
            <v>15</v>
          </cell>
          <cell r="G641">
            <v>4.8</v>
          </cell>
          <cell r="H641">
            <v>5</v>
          </cell>
          <cell r="I641">
            <v>1229000</v>
          </cell>
          <cell r="J641">
            <v>243</v>
          </cell>
          <cell r="K641" t="str">
            <v>Kwh</v>
          </cell>
          <cell r="L641">
            <v>0</v>
          </cell>
          <cell r="M641" t="str">
            <v>1x3/7+1x4/7</v>
          </cell>
          <cell r="N641">
            <v>700530</v>
          </cell>
          <cell r="O641">
            <v>235968</v>
          </cell>
          <cell r="P641">
            <v>245800</v>
          </cell>
          <cell r="Q641">
            <v>217485</v>
          </cell>
          <cell r="R641">
            <v>15223.95</v>
          </cell>
          <cell r="S641">
            <v>232708.95</v>
          </cell>
          <cell r="T641">
            <v>140628.46153846156</v>
          </cell>
          <cell r="U641">
            <v>1555635.4115384615</v>
          </cell>
          <cell r="V641">
            <v>0</v>
          </cell>
        </row>
        <row r="642">
          <cell r="C642" t="str">
            <v>Máy khoan xoay đập tự hành, động cơ diezel - đường kính khoan:</v>
          </cell>
          <cell r="L642">
            <v>0</v>
          </cell>
          <cell r="U642">
            <v>0</v>
          </cell>
          <cell r="V642">
            <v>0</v>
          </cell>
        </row>
        <row r="643">
          <cell r="A643" t="str">
            <v>MKXĐ51-76</v>
          </cell>
          <cell r="B643">
            <v>286</v>
          </cell>
          <cell r="C643" t="str">
            <v>fi 51-76 (310CV)</v>
          </cell>
          <cell r="D643" t="str">
            <v>ca</v>
          </cell>
          <cell r="E643">
            <v>250</v>
          </cell>
          <cell r="F643">
            <v>15</v>
          </cell>
          <cell r="G643">
            <v>5.8</v>
          </cell>
          <cell r="H643">
            <v>5</v>
          </cell>
          <cell r="I643">
            <v>2081636</v>
          </cell>
          <cell r="J643">
            <v>167.4</v>
          </cell>
          <cell r="K643" t="str">
            <v>lítdiezel</v>
          </cell>
          <cell r="L643">
            <v>3656542.5850615385</v>
          </cell>
          <cell r="M643" t="str">
            <v>1x4/7+1x7/7</v>
          </cell>
          <cell r="N643">
            <v>1186532.52</v>
          </cell>
          <cell r="O643">
            <v>482939.55199999997</v>
          </cell>
          <cell r="P643">
            <v>416327.2</v>
          </cell>
          <cell r="Q643">
            <v>1318606.452</v>
          </cell>
          <cell r="R643">
            <v>65930.3226</v>
          </cell>
          <cell r="S643">
            <v>1384536.7746000001</v>
          </cell>
          <cell r="T643">
            <v>186206.5384615385</v>
          </cell>
          <cell r="U643">
            <v>3656542.5850615385</v>
          </cell>
          <cell r="V643">
            <v>0</v>
          </cell>
        </row>
        <row r="644">
          <cell r="A644" t="str">
            <v>MKXĐ76-89</v>
          </cell>
          <cell r="B644">
            <v>287</v>
          </cell>
          <cell r="C644" t="str">
            <v>fi 76-89 (145CV)</v>
          </cell>
          <cell r="D644" t="str">
            <v>ca</v>
          </cell>
          <cell r="E644">
            <v>250</v>
          </cell>
          <cell r="F644">
            <v>15</v>
          </cell>
          <cell r="G644">
            <v>5.5</v>
          </cell>
          <cell r="H644">
            <v>5</v>
          </cell>
          <cell r="I644">
            <v>3161277</v>
          </cell>
          <cell r="J644">
            <v>82.65</v>
          </cell>
          <cell r="K644" t="str">
            <v>lítdiezel</v>
          </cell>
          <cell r="L644">
            <v>375368.12774999999</v>
          </cell>
          <cell r="M644" t="str">
            <v>1x4/7+1x7/7</v>
          </cell>
          <cell r="N644">
            <v>1801927.89</v>
          </cell>
          <cell r="O644">
            <v>695480.94000000018</v>
          </cell>
          <cell r="P644">
            <v>632255.4</v>
          </cell>
          <cell r="Q644">
            <v>651032.397</v>
          </cell>
          <cell r="R644">
            <v>32551.619850000003</v>
          </cell>
          <cell r="S644">
            <v>683584.01685000001</v>
          </cell>
          <cell r="T644">
            <v>186206.5384615385</v>
          </cell>
          <cell r="U644">
            <v>3999454.7853115383</v>
          </cell>
          <cell r="V644">
            <v>375368.12774999999</v>
          </cell>
          <cell r="W644">
            <v>342099</v>
          </cell>
        </row>
        <row r="645">
          <cell r="A645" t="str">
            <v>MKXĐ89-102</v>
          </cell>
          <cell r="B645">
            <v>288</v>
          </cell>
          <cell r="C645" t="str">
            <v>fi 89-102 (220CV)</v>
          </cell>
          <cell r="D645" t="str">
            <v>ca</v>
          </cell>
          <cell r="E645">
            <v>250</v>
          </cell>
          <cell r="F645">
            <v>15</v>
          </cell>
          <cell r="G645">
            <v>5.2</v>
          </cell>
          <cell r="H645">
            <v>5</v>
          </cell>
          <cell r="I645">
            <v>4103369</v>
          </cell>
          <cell r="J645">
            <v>121.44</v>
          </cell>
          <cell r="K645" t="str">
            <v>lítdiezel</v>
          </cell>
          <cell r="L645">
            <v>5203710.8942215368</v>
          </cell>
          <cell r="M645" t="str">
            <v>1x4/7+1x7/7</v>
          </cell>
          <cell r="N645">
            <v>2338920.3299999996</v>
          </cell>
          <cell r="O645">
            <v>853500.75200000009</v>
          </cell>
          <cell r="P645">
            <v>820673.8</v>
          </cell>
          <cell r="Q645">
            <v>956580.45119999989</v>
          </cell>
          <cell r="R645">
            <v>47829.022559999998</v>
          </cell>
          <cell r="S645">
            <v>1004409.4737599998</v>
          </cell>
          <cell r="T645">
            <v>186206.5384615385</v>
          </cell>
          <cell r="U645">
            <v>5203710.8942215368</v>
          </cell>
          <cell r="V645">
            <v>0</v>
          </cell>
        </row>
        <row r="646">
          <cell r="A646" t="str">
            <v>MKXĐ51-79</v>
          </cell>
          <cell r="B646">
            <v>289</v>
          </cell>
          <cell r="C646" t="str">
            <v>fi 102-115 (300CV)</v>
          </cell>
          <cell r="D646" t="str">
            <v>ca</v>
          </cell>
          <cell r="E646">
            <v>250</v>
          </cell>
          <cell r="F646">
            <v>15</v>
          </cell>
          <cell r="G646">
            <v>4.2</v>
          </cell>
          <cell r="H646">
            <v>5</v>
          </cell>
          <cell r="I646">
            <v>4552508</v>
          </cell>
          <cell r="J646">
            <v>162</v>
          </cell>
          <cell r="K646" t="str">
            <v>lítdiezel</v>
          </cell>
          <cell r="L646">
            <v>527422.83825000003</v>
          </cell>
          <cell r="M646" t="str">
            <v>1x4/7+1x7/7</v>
          </cell>
          <cell r="N646">
            <v>2594929.5599999996</v>
          </cell>
          <cell r="O646">
            <v>764821.34400000004</v>
          </cell>
          <cell r="P646">
            <v>910501.60000000009</v>
          </cell>
          <cell r="Q646">
            <v>1276070.76</v>
          </cell>
          <cell r="R646">
            <v>63803.538</v>
          </cell>
          <cell r="S646">
            <v>1339874.298</v>
          </cell>
          <cell r="T646">
            <v>186206.5384615385</v>
          </cell>
          <cell r="U646">
            <v>5796333.3404615372</v>
          </cell>
          <cell r="V646">
            <v>527422.83825000003</v>
          </cell>
          <cell r="W646">
            <v>480677</v>
          </cell>
        </row>
        <row r="647">
          <cell r="A647" t="str">
            <v>MKXĐ115-127</v>
          </cell>
          <cell r="B647">
            <v>290</v>
          </cell>
          <cell r="C647" t="str">
            <v>fi 115-127 (144CV)</v>
          </cell>
          <cell r="D647" t="str">
            <v>ca</v>
          </cell>
          <cell r="E647">
            <v>250</v>
          </cell>
          <cell r="F647">
            <v>15</v>
          </cell>
          <cell r="G647">
            <v>4.2</v>
          </cell>
          <cell r="H647">
            <v>5</v>
          </cell>
          <cell r="I647">
            <v>4648631</v>
          </cell>
          <cell r="J647">
            <v>82.08</v>
          </cell>
          <cell r="K647" t="str">
            <v>lítdiezel</v>
          </cell>
          <cell r="L647">
            <v>5225492.0607815385</v>
          </cell>
          <cell r="M647" t="str">
            <v>1x4/7+1x7/7</v>
          </cell>
          <cell r="N647">
            <v>2649719.67</v>
          </cell>
          <cell r="O647">
            <v>780970.00800000003</v>
          </cell>
          <cell r="P647">
            <v>929726.20000000007</v>
          </cell>
          <cell r="Q647">
            <v>646542.51839999994</v>
          </cell>
          <cell r="R647">
            <v>32327.125919999999</v>
          </cell>
          <cell r="S647">
            <v>678869.64431999996</v>
          </cell>
          <cell r="T647">
            <v>186206.5384615385</v>
          </cell>
          <cell r="U647">
            <v>5225492.0607815385</v>
          </cell>
          <cell r="V647">
            <v>0</v>
          </cell>
        </row>
        <row r="648">
          <cell r="A648" t="str">
            <v>MKXĐ127-152</v>
          </cell>
          <cell r="B648">
            <v>291</v>
          </cell>
          <cell r="C648" t="str">
            <v>fi 127-152 (335CV)</v>
          </cell>
          <cell r="D648" t="str">
            <v>ca</v>
          </cell>
          <cell r="E648">
            <v>250</v>
          </cell>
          <cell r="F648">
            <v>15</v>
          </cell>
          <cell r="G648">
            <v>4.2</v>
          </cell>
          <cell r="H648">
            <v>5</v>
          </cell>
          <cell r="I648">
            <v>4420200</v>
          </cell>
          <cell r="J648">
            <v>180.9</v>
          </cell>
          <cell r="K648" t="str">
            <v>lítdiezel</v>
          </cell>
          <cell r="L648">
            <v>0</v>
          </cell>
          <cell r="M648" t="str">
            <v>1x4/7+1x7/7</v>
          </cell>
          <cell r="N648">
            <v>2519514</v>
          </cell>
          <cell r="O648">
            <v>742593.60000000009</v>
          </cell>
          <cell r="P648">
            <v>884040</v>
          </cell>
          <cell r="Q648">
            <v>1424945.682</v>
          </cell>
          <cell r="R648">
            <v>71247.284100000004</v>
          </cell>
          <cell r="S648">
            <v>1496192.9661000001</v>
          </cell>
          <cell r="T648">
            <v>186206.5384615385</v>
          </cell>
          <cell r="U648">
            <v>5828547.1045615394</v>
          </cell>
          <cell r="V648">
            <v>0</v>
          </cell>
        </row>
        <row r="649">
          <cell r="C649" t="str">
            <v>Máy khoan xoay cầu, động cơ điện - đường kính khoan:</v>
          </cell>
          <cell r="L649">
            <v>0</v>
          </cell>
          <cell r="V649">
            <v>0</v>
          </cell>
        </row>
        <row r="650">
          <cell r="A650" t="str">
            <v>MKXC243-269</v>
          </cell>
          <cell r="B650">
            <v>292</v>
          </cell>
          <cell r="C650" t="str">
            <v>ĐK fi 243-269 (322KW)</v>
          </cell>
          <cell r="D650" t="str">
            <v>ca</v>
          </cell>
          <cell r="E650">
            <v>250</v>
          </cell>
          <cell r="F650">
            <v>15</v>
          </cell>
          <cell r="G650">
            <v>3.9</v>
          </cell>
          <cell r="H650">
            <v>5</v>
          </cell>
          <cell r="I650">
            <v>6120000</v>
          </cell>
          <cell r="J650">
            <v>1042.2</v>
          </cell>
          <cell r="K650" t="str">
            <v>Kwh</v>
          </cell>
          <cell r="L650">
            <v>6851389.3684615381</v>
          </cell>
          <cell r="M650" t="str">
            <v>1x4/7+1x7/7</v>
          </cell>
          <cell r="N650">
            <v>3488400</v>
          </cell>
          <cell r="O650">
            <v>954720</v>
          </cell>
          <cell r="P650">
            <v>1224000</v>
          </cell>
          <cell r="Q650">
            <v>932769</v>
          </cell>
          <cell r="R650">
            <v>65293.830000000009</v>
          </cell>
          <cell r="S650">
            <v>998062.83</v>
          </cell>
          <cell r="T650">
            <v>186206.5384615385</v>
          </cell>
          <cell r="U650">
            <v>6851389.3684615381</v>
          </cell>
          <cell r="V650">
            <v>0</v>
          </cell>
        </row>
        <row r="651">
          <cell r="A651" t="str">
            <v>MKXC228-243</v>
          </cell>
          <cell r="B651">
            <v>293</v>
          </cell>
          <cell r="C651" t="str">
            <v>ĐK fi 228-243 (386KW)</v>
          </cell>
          <cell r="D651" t="str">
            <v>ca</v>
          </cell>
          <cell r="E651">
            <v>250</v>
          </cell>
          <cell r="F651">
            <v>15</v>
          </cell>
          <cell r="G651">
            <v>3.9</v>
          </cell>
          <cell r="H651">
            <v>5</v>
          </cell>
          <cell r="J651">
            <v>1264.5</v>
          </cell>
          <cell r="K651" t="str">
            <v>Kwh</v>
          </cell>
          <cell r="L651">
            <v>0</v>
          </cell>
          <cell r="M651" t="str">
            <v>1x4/7+1x7/7</v>
          </cell>
          <cell r="N651">
            <v>0</v>
          </cell>
          <cell r="O651">
            <v>0</v>
          </cell>
          <cell r="P651">
            <v>0</v>
          </cell>
          <cell r="Q651">
            <v>1131727.5</v>
          </cell>
          <cell r="R651">
            <v>79220.925000000003</v>
          </cell>
          <cell r="S651">
            <v>1210948.425</v>
          </cell>
          <cell r="T651">
            <v>186206.5384615385</v>
          </cell>
          <cell r="V651">
            <v>0</v>
          </cell>
        </row>
        <row r="652">
          <cell r="C652" t="str">
            <v>Máy khoan xoay cầu, động cơ diezel - đường kính khoan:</v>
          </cell>
          <cell r="L652">
            <v>0</v>
          </cell>
          <cell r="V652">
            <v>0</v>
          </cell>
        </row>
        <row r="653">
          <cell r="A653" t="str">
            <v>MKXC152-228</v>
          </cell>
          <cell r="B653">
            <v>292</v>
          </cell>
          <cell r="C653" t="str">
            <v>ĐK fi 152-228 (450kW)</v>
          </cell>
          <cell r="D653" t="str">
            <v>ca</v>
          </cell>
          <cell r="E653">
            <v>250</v>
          </cell>
          <cell r="F653">
            <v>15</v>
          </cell>
          <cell r="G653">
            <v>3.9</v>
          </cell>
          <cell r="H653">
            <v>5</v>
          </cell>
          <cell r="I653">
            <v>7329000</v>
          </cell>
          <cell r="J653">
            <v>202.5</v>
          </cell>
          <cell r="K653" t="str">
            <v>Kwh</v>
          </cell>
          <cell r="L653">
            <v>0</v>
          </cell>
          <cell r="M653" t="str">
            <v>1x4/7+1x7/7</v>
          </cell>
          <cell r="N653">
            <v>4177529.9999999995</v>
          </cell>
          <cell r="O653">
            <v>1143324</v>
          </cell>
          <cell r="P653">
            <v>1465800</v>
          </cell>
          <cell r="Q653">
            <v>181237.5</v>
          </cell>
          <cell r="R653">
            <v>12686.625000000002</v>
          </cell>
          <cell r="S653">
            <v>193924.125</v>
          </cell>
          <cell r="T653">
            <v>186206.5384615385</v>
          </cell>
          <cell r="U653">
            <v>7166784.663461538</v>
          </cell>
          <cell r="V653">
            <v>0</v>
          </cell>
        </row>
        <row r="654">
          <cell r="C654" t="str">
            <v>Máy khoan hầm tự hành, động cơ diezel - đường kính khoan:</v>
          </cell>
          <cell r="L654">
            <v>0</v>
          </cell>
          <cell r="V654">
            <v>0</v>
          </cell>
        </row>
        <row r="655">
          <cell r="A655" t="str">
            <v>MKTH-45-2cần</v>
          </cell>
          <cell r="B655">
            <v>293</v>
          </cell>
          <cell r="C655" t="str">
            <v>fi 45 (2 cần - 147Cv)</v>
          </cell>
          <cell r="D655" t="str">
            <v>ca</v>
          </cell>
          <cell r="E655">
            <v>250</v>
          </cell>
          <cell r="F655">
            <v>15</v>
          </cell>
          <cell r="G655">
            <v>3.9</v>
          </cell>
          <cell r="H655">
            <v>6</v>
          </cell>
          <cell r="I655">
            <v>7963293</v>
          </cell>
          <cell r="J655">
            <v>83.79</v>
          </cell>
          <cell r="K655" t="str">
            <v>lítdiezel</v>
          </cell>
          <cell r="L655">
            <v>4083928.2907499997</v>
          </cell>
          <cell r="M655" t="str">
            <v>2x4/7+2x7/7</v>
          </cell>
          <cell r="N655">
            <v>4539077.01</v>
          </cell>
          <cell r="O655">
            <v>1242273.7080000001</v>
          </cell>
          <cell r="P655">
            <v>1911190.3199999998</v>
          </cell>
          <cell r="Q655">
            <v>660012.15419999999</v>
          </cell>
          <cell r="R655">
            <v>33000.607710000004</v>
          </cell>
          <cell r="S655">
            <v>693012.76191</v>
          </cell>
          <cell r="T655">
            <v>372413.07692307699</v>
          </cell>
          <cell r="U655">
            <v>8757966.8768330775</v>
          </cell>
          <cell r="V655">
            <v>4083928.2907499997</v>
          </cell>
          <cell r="W655">
            <v>3721967</v>
          </cell>
        </row>
        <row r="656">
          <cell r="A656" t="str">
            <v>MKTH-45-3cần</v>
          </cell>
          <cell r="B656">
            <v>294</v>
          </cell>
          <cell r="C656" t="str">
            <v>fi 45 (3 cần - 147Cv)</v>
          </cell>
          <cell r="D656" t="str">
            <v>ca</v>
          </cell>
          <cell r="E656">
            <v>250</v>
          </cell>
          <cell r="F656">
            <v>15</v>
          </cell>
          <cell r="G656">
            <v>3.9</v>
          </cell>
          <cell r="H656">
            <v>6</v>
          </cell>
          <cell r="I656">
            <v>11606245</v>
          </cell>
          <cell r="J656">
            <v>137.69999999999999</v>
          </cell>
          <cell r="K656" t="str">
            <v>lítdiezel</v>
          </cell>
          <cell r="L656">
            <v>5934662.0602500001</v>
          </cell>
          <cell r="M656" t="str">
            <v>2x4/7+2x7/7</v>
          </cell>
          <cell r="N656">
            <v>6615559.6499999994</v>
          </cell>
          <cell r="O656">
            <v>1810574.22</v>
          </cell>
          <cell r="P656">
            <v>2785498.8</v>
          </cell>
          <cell r="Q656">
            <v>1084660.1459999999</v>
          </cell>
          <cell r="R656">
            <v>54233.007299999997</v>
          </cell>
          <cell r="S656">
            <v>1138893.1532999999</v>
          </cell>
          <cell r="T656">
            <v>372413.07692307699</v>
          </cell>
          <cell r="U656">
            <v>12722938.900223076</v>
          </cell>
          <cell r="V656">
            <v>5934662.0602500001</v>
          </cell>
          <cell r="W656">
            <v>5408669</v>
          </cell>
        </row>
        <row r="657">
          <cell r="C657" t="str">
            <v>Máy khoan néo - độ sâu khoan:</v>
          </cell>
          <cell r="L657">
            <v>0</v>
          </cell>
          <cell r="V657">
            <v>0</v>
          </cell>
        </row>
        <row r="658">
          <cell r="A658" t="str">
            <v>MKN-H3,5-80</v>
          </cell>
          <cell r="B658">
            <v>295</v>
          </cell>
          <cell r="C658" t="str">
            <v>H&lt;=3,5m (80 CV)</v>
          </cell>
          <cell r="D658" t="str">
            <v>ca</v>
          </cell>
          <cell r="E658">
            <v>250</v>
          </cell>
          <cell r="F658">
            <v>15</v>
          </cell>
          <cell r="G658">
            <v>3.9</v>
          </cell>
          <cell r="H658">
            <v>6</v>
          </cell>
          <cell r="I658">
            <v>7881909</v>
          </cell>
          <cell r="J658">
            <v>38.4</v>
          </cell>
          <cell r="K658" t="str">
            <v>lítdiezel</v>
          </cell>
          <cell r="L658">
            <v>8303937.004523077</v>
          </cell>
          <cell r="M658" t="str">
            <v>2x4/7+2x7/7</v>
          </cell>
          <cell r="N658">
            <v>4492688.13</v>
          </cell>
          <cell r="O658">
            <v>1229577.804</v>
          </cell>
          <cell r="P658">
            <v>1891658.16</v>
          </cell>
          <cell r="Q658">
            <v>302476.03199999995</v>
          </cell>
          <cell r="R658">
            <v>15123.801599999999</v>
          </cell>
          <cell r="S658">
            <v>317599.83359999995</v>
          </cell>
          <cell r="T658">
            <v>372413.07692307699</v>
          </cell>
          <cell r="U658">
            <v>8303937.004523077</v>
          </cell>
          <cell r="V658">
            <v>0</v>
          </cell>
        </row>
        <row r="659">
          <cell r="C659" t="str">
            <v>Máy khoan ngược (toàn tiết diện), đường kính khoan:</v>
          </cell>
          <cell r="L659">
            <v>0</v>
          </cell>
          <cell r="V659">
            <v>0</v>
          </cell>
        </row>
        <row r="660">
          <cell r="A660" t="str">
            <v>MKN(TTD)</v>
          </cell>
          <cell r="B660">
            <v>296</v>
          </cell>
          <cell r="C660" t="str">
            <v>fi 2,4m (250kW)</v>
          </cell>
          <cell r="D660" t="str">
            <v>ca</v>
          </cell>
          <cell r="E660">
            <v>200</v>
          </cell>
          <cell r="F660">
            <v>15</v>
          </cell>
          <cell r="G660">
            <v>3.2</v>
          </cell>
          <cell r="H660">
            <v>6</v>
          </cell>
          <cell r="I660">
            <v>25920458</v>
          </cell>
          <cell r="J660">
            <v>675</v>
          </cell>
          <cell r="K660" t="str">
            <v>Kwh</v>
          </cell>
          <cell r="L660">
            <v>31410563.831923079</v>
          </cell>
          <cell r="M660" t="str">
            <v>2x4/7+2x7/7</v>
          </cell>
          <cell r="N660">
            <v>18468326.325000003</v>
          </cell>
          <cell r="O660">
            <v>4147273.2800000007</v>
          </cell>
          <cell r="P660">
            <v>7776137.4000000004</v>
          </cell>
          <cell r="Q660">
            <v>604125</v>
          </cell>
          <cell r="R660">
            <v>42288.750000000007</v>
          </cell>
          <cell r="S660">
            <v>646413.75</v>
          </cell>
          <cell r="T660">
            <v>372413.07692307699</v>
          </cell>
          <cell r="U660">
            <v>31410563.831923079</v>
          </cell>
          <cell r="V660">
            <v>0</v>
          </cell>
        </row>
        <row r="661">
          <cell r="C661" t="str">
            <v>Tổ hợp dàn khoan leo, công suất:</v>
          </cell>
          <cell r="L661">
            <v>0</v>
          </cell>
          <cell r="V661">
            <v>0</v>
          </cell>
        </row>
        <row r="662">
          <cell r="A662" t="str">
            <v>THDKL-9KW</v>
          </cell>
          <cell r="B662">
            <v>297</v>
          </cell>
          <cell r="C662" t="str">
            <v>9,0 kW</v>
          </cell>
          <cell r="D662" t="str">
            <v>ca</v>
          </cell>
          <cell r="E662">
            <v>200</v>
          </cell>
          <cell r="F662">
            <v>20</v>
          </cell>
          <cell r="G662">
            <v>1.8</v>
          </cell>
          <cell r="H662">
            <v>6</v>
          </cell>
          <cell r="I662">
            <v>1536731</v>
          </cell>
          <cell r="J662">
            <v>16.2</v>
          </cell>
          <cell r="K662" t="str">
            <v>Kwh</v>
          </cell>
          <cell r="L662">
            <v>894313.61250000005</v>
          </cell>
          <cell r="M662" t="str">
            <v>1x4/7</v>
          </cell>
          <cell r="N662">
            <v>1459894.45</v>
          </cell>
          <cell r="O662">
            <v>138305.79</v>
          </cell>
          <cell r="P662">
            <v>461019.3</v>
          </cell>
          <cell r="Q662">
            <v>14499</v>
          </cell>
          <cell r="R662">
            <v>1014.9300000000001</v>
          </cell>
          <cell r="S662">
            <v>15513.93</v>
          </cell>
          <cell r="T662">
            <v>74675.769230769234</v>
          </cell>
          <cell r="U662">
            <v>2149409.2392307692</v>
          </cell>
          <cell r="V662">
            <v>894313.61250000005</v>
          </cell>
          <cell r="W662">
            <v>815050</v>
          </cell>
        </row>
        <row r="663">
          <cell r="C663" t="str">
            <v>Máy khoan giếng khai thác nước ngầm, khoan đập cáp-công suất:</v>
          </cell>
          <cell r="L663">
            <v>0</v>
          </cell>
          <cell r="V663">
            <v>0</v>
          </cell>
        </row>
        <row r="664">
          <cell r="A664" t="str">
            <v>MKGNN-KĐC-40KW</v>
          </cell>
          <cell r="B664">
            <v>298</v>
          </cell>
          <cell r="C664" t="str">
            <v>40 kW</v>
          </cell>
          <cell r="D664" t="str">
            <v>ca</v>
          </cell>
          <cell r="E664">
            <v>220</v>
          </cell>
          <cell r="F664">
            <v>16</v>
          </cell>
          <cell r="G664">
            <v>6.4</v>
          </cell>
          <cell r="H664">
            <v>5</v>
          </cell>
          <cell r="I664">
            <v>450000</v>
          </cell>
          <cell r="J664">
            <v>144</v>
          </cell>
          <cell r="K664" t="str">
            <v>Kwh</v>
          </cell>
          <cell r="L664">
            <v>935107.17299999995</v>
          </cell>
          <cell r="M664" t="str">
            <v>2x3/7+1x4/7</v>
          </cell>
          <cell r="N664">
            <v>310909.09090909094</v>
          </cell>
          <cell r="O664">
            <v>130909.09090909091</v>
          </cell>
          <cell r="P664">
            <v>102272.72727272728</v>
          </cell>
          <cell r="Q664">
            <v>128880</v>
          </cell>
          <cell r="R664">
            <v>9021.6</v>
          </cell>
          <cell r="S664">
            <v>137901.6</v>
          </cell>
          <cell r="T664">
            <v>206581.15384615387</v>
          </cell>
          <cell r="U664">
            <v>888573.66293706303</v>
          </cell>
          <cell r="V664">
            <v>935107.17299999995</v>
          </cell>
          <cell r="W664">
            <v>852228</v>
          </cell>
        </row>
        <row r="665">
          <cell r="A665" t="str">
            <v>MKX54CV</v>
          </cell>
          <cell r="B665">
            <v>299</v>
          </cell>
          <cell r="C665" t="str">
            <v>Máy khoan xoay CS 54CV</v>
          </cell>
          <cell r="D665" t="str">
            <v>ca</v>
          </cell>
          <cell r="E665">
            <v>220</v>
          </cell>
          <cell r="F665">
            <v>15</v>
          </cell>
          <cell r="G665">
            <v>6.5</v>
          </cell>
          <cell r="H665">
            <v>5</v>
          </cell>
          <cell r="I665">
            <v>798000</v>
          </cell>
          <cell r="J665">
            <v>19.440000000000001</v>
          </cell>
          <cell r="K665" t="str">
            <v>lítdiezel</v>
          </cell>
          <cell r="L665">
            <v>1301388.7968788813</v>
          </cell>
          <cell r="M665" t="str">
            <v>2x3/7+1x4/7</v>
          </cell>
          <cell r="N665">
            <v>516886.36363636365</v>
          </cell>
          <cell r="O665">
            <v>235772.72727272726</v>
          </cell>
          <cell r="P665">
            <v>181363.63636363635</v>
          </cell>
          <cell r="Q665">
            <v>153128.49119999999</v>
          </cell>
          <cell r="R665">
            <v>7656.4245599999995</v>
          </cell>
          <cell r="S665">
            <v>160784.91576</v>
          </cell>
          <cell r="T665">
            <v>206581.15384615387</v>
          </cell>
          <cell r="U665">
            <v>1301388.7968788813</v>
          </cell>
          <cell r="V665">
            <v>0</v>
          </cell>
        </row>
        <row r="666">
          <cell r="C666" t="str">
            <v>Máy khoan giếng khai thác nước ngầm, khoan xoay-công suất:</v>
          </cell>
          <cell r="L666">
            <v>0</v>
          </cell>
          <cell r="V666">
            <v>0</v>
          </cell>
        </row>
        <row r="667">
          <cell r="A667" t="str">
            <v>MKGNN-KX-54CV</v>
          </cell>
          <cell r="B667">
            <v>300</v>
          </cell>
          <cell r="C667" t="str">
            <v>54 CV</v>
          </cell>
          <cell r="D667" t="str">
            <v>ca</v>
          </cell>
          <cell r="E667">
            <v>220</v>
          </cell>
          <cell r="F667">
            <v>15</v>
          </cell>
          <cell r="G667">
            <v>6.5</v>
          </cell>
          <cell r="H667">
            <v>5</v>
          </cell>
          <cell r="I667">
            <v>798000</v>
          </cell>
          <cell r="J667">
            <v>19.440000000000001</v>
          </cell>
          <cell r="K667" t="str">
            <v>lítdiezel</v>
          </cell>
          <cell r="L667">
            <v>754950.79275000002</v>
          </cell>
          <cell r="M667" t="str">
            <v>2x3/7+1x4/7</v>
          </cell>
          <cell r="N667">
            <v>516886.36363636365</v>
          </cell>
          <cell r="O667">
            <v>235772.72727272726</v>
          </cell>
          <cell r="P667">
            <v>181363.63636363635</v>
          </cell>
          <cell r="Q667">
            <v>153128.49119999999</v>
          </cell>
          <cell r="R667">
            <v>7656.4245599999995</v>
          </cell>
          <cell r="S667">
            <v>160784.91576</v>
          </cell>
          <cell r="T667">
            <v>206581.15384615387</v>
          </cell>
          <cell r="U667">
            <v>1301388.7968788813</v>
          </cell>
          <cell r="V667">
            <v>754950.79275000002</v>
          </cell>
          <cell r="W667">
            <v>688039</v>
          </cell>
        </row>
        <row r="668">
          <cell r="A668" t="str">
            <v>MKGNN-KX-300CV</v>
          </cell>
          <cell r="B668">
            <v>301</v>
          </cell>
          <cell r="C668" t="str">
            <v>300CV</v>
          </cell>
          <cell r="D668" t="str">
            <v>ca</v>
          </cell>
          <cell r="E668">
            <v>220</v>
          </cell>
          <cell r="F668">
            <v>13</v>
          </cell>
          <cell r="G668">
            <v>3.9</v>
          </cell>
          <cell r="H668">
            <v>5</v>
          </cell>
          <cell r="I668">
            <v>5212500</v>
          </cell>
          <cell r="J668">
            <v>97.2</v>
          </cell>
          <cell r="K668" t="str">
            <v>lítdiezel</v>
          </cell>
          <cell r="L668">
            <v>3318729.1830000002</v>
          </cell>
          <cell r="M668" t="str">
            <v>1x6/7+1x4/7+2x3/7</v>
          </cell>
          <cell r="N668">
            <v>2926107.9545454546</v>
          </cell>
          <cell r="O668">
            <v>924034.09090909094</v>
          </cell>
          <cell r="P668">
            <v>1184659.0909090908</v>
          </cell>
          <cell r="Q668">
            <v>765642.45600000001</v>
          </cell>
          <cell r="R668">
            <v>38282.122800000005</v>
          </cell>
          <cell r="S668">
            <v>803924.57880000002</v>
          </cell>
          <cell r="T668">
            <v>276459.23076923075</v>
          </cell>
          <cell r="U668">
            <v>6115184.9459328679</v>
          </cell>
          <cell r="V668">
            <v>3318729.1830000002</v>
          </cell>
          <cell r="W668">
            <v>3024588</v>
          </cell>
        </row>
        <row r="669">
          <cell r="C669" t="str">
            <v>Thiết bị thi công móng cọc, tường Barrette</v>
          </cell>
          <cell r="L669">
            <v>0</v>
          </cell>
          <cell r="V669">
            <v>0</v>
          </cell>
        </row>
        <row r="670">
          <cell r="A670" t="str">
            <v>gau-125cv</v>
          </cell>
          <cell r="B670">
            <v>302</v>
          </cell>
          <cell r="C670" t="str">
            <v>Gầu đào 125CV</v>
          </cell>
          <cell r="D670" t="str">
            <v>ca</v>
          </cell>
          <cell r="E670">
            <v>260</v>
          </cell>
          <cell r="F670">
            <v>17</v>
          </cell>
          <cell r="G670">
            <v>5.76</v>
          </cell>
          <cell r="H670">
            <v>5</v>
          </cell>
          <cell r="I670">
            <v>220000</v>
          </cell>
          <cell r="J670">
            <v>34</v>
          </cell>
          <cell r="K670" t="str">
            <v>lítdiezel</v>
          </cell>
          <cell r="L670">
            <v>149906.29500000001</v>
          </cell>
          <cell r="N670">
            <v>136653.84615384616</v>
          </cell>
          <cell r="O670">
            <v>48738.461538461539</v>
          </cell>
          <cell r="P670">
            <v>42307.692307692305</v>
          </cell>
          <cell r="Q670">
            <v>267817.32</v>
          </cell>
          <cell r="R670">
            <v>13390.866000000002</v>
          </cell>
          <cell r="S670">
            <v>281208.18599999999</v>
          </cell>
          <cell r="U670">
            <v>508908.18599999999</v>
          </cell>
          <cell r="V670">
            <v>149906.29500000001</v>
          </cell>
          <cell r="W670">
            <v>136620</v>
          </cell>
        </row>
        <row r="671">
          <cell r="C671" t="str">
            <v>Máy khoan cọc nhồi</v>
          </cell>
          <cell r="L671">
            <v>0</v>
          </cell>
          <cell r="V671">
            <v>0</v>
          </cell>
        </row>
        <row r="672">
          <cell r="A672" t="str">
            <v>BK VRM1500/800HD</v>
          </cell>
          <cell r="B672">
            <v>303</v>
          </cell>
          <cell r="C672" t="str">
            <v>Búa khoan VRM1500/800</v>
          </cell>
          <cell r="D672" t="str">
            <v>ca</v>
          </cell>
          <cell r="E672">
            <v>280</v>
          </cell>
          <cell r="F672">
            <v>13</v>
          </cell>
          <cell r="G672">
            <v>5.4</v>
          </cell>
          <cell r="H672">
            <v>5</v>
          </cell>
          <cell r="I672">
            <v>7232504</v>
          </cell>
          <cell r="J672">
            <v>51.6</v>
          </cell>
          <cell r="K672" t="str">
            <v>lítdiezel</v>
          </cell>
          <cell r="L672">
            <v>7138703.0137499999</v>
          </cell>
          <cell r="M672" t="str">
            <v>2x3/7+1x4/7+1x6/7</v>
          </cell>
          <cell r="N672">
            <v>3190050.8714285716</v>
          </cell>
          <cell r="O672">
            <v>1394840.0571428575</v>
          </cell>
          <cell r="P672">
            <v>1291518.5714285714</v>
          </cell>
          <cell r="Q672">
            <v>406452.16800000001</v>
          </cell>
          <cell r="R672">
            <v>20322.608400000001</v>
          </cell>
          <cell r="S672">
            <v>426774.77640000003</v>
          </cell>
          <cell r="T672">
            <v>303718.84615384619</v>
          </cell>
          <cell r="U672">
            <v>6606903.1225538459</v>
          </cell>
          <cell r="V672">
            <v>7138703.0137499999</v>
          </cell>
          <cell r="W672">
            <v>6505995</v>
          </cell>
        </row>
        <row r="673">
          <cell r="A673" t="str">
            <v>BTBKN TRC-15</v>
          </cell>
          <cell r="B673">
            <v>304</v>
          </cell>
          <cell r="C673" t="str">
            <v>Bộ thiết bị khoan nhồi TRC-15</v>
          </cell>
          <cell r="D673" t="str">
            <v>ca</v>
          </cell>
          <cell r="E673">
            <v>280</v>
          </cell>
          <cell r="F673">
            <v>13</v>
          </cell>
          <cell r="G673">
            <v>5.4</v>
          </cell>
          <cell r="H673">
            <v>5</v>
          </cell>
          <cell r="I673">
            <v>13769120</v>
          </cell>
          <cell r="J673">
            <v>330</v>
          </cell>
          <cell r="K673" t="str">
            <v>Kwh điện</v>
          </cell>
          <cell r="L673">
            <v>13089739.335749999</v>
          </cell>
          <cell r="M673" t="str">
            <v>2x3/7+1x4/7+1x5/7+2x6/7</v>
          </cell>
          <cell r="N673">
            <v>6073165.4285714282</v>
          </cell>
          <cell r="O673">
            <v>2655473.1428571432</v>
          </cell>
          <cell r="P673">
            <v>2458771.4285714286</v>
          </cell>
          <cell r="Q673">
            <v>2413362.6</v>
          </cell>
          <cell r="R673">
            <v>0</v>
          </cell>
          <cell r="S673">
            <v>2413362.6</v>
          </cell>
          <cell r="T673">
            <v>486000</v>
          </cell>
          <cell r="U673">
            <v>14086772.6</v>
          </cell>
          <cell r="V673">
            <v>13089739.335749999</v>
          </cell>
          <cell r="W673">
            <v>11929587</v>
          </cell>
        </row>
        <row r="674">
          <cell r="A674" t="str">
            <v>MKCNGPS15</v>
          </cell>
          <cell r="B674">
            <v>305</v>
          </cell>
          <cell r="C674" t="str">
            <v>Máy khoan cọc nhồi GPS15</v>
          </cell>
          <cell r="D674" t="str">
            <v>ca</v>
          </cell>
          <cell r="E674">
            <v>220</v>
          </cell>
          <cell r="F674">
            <v>17</v>
          </cell>
          <cell r="G674">
            <v>9.15</v>
          </cell>
          <cell r="H674">
            <v>5</v>
          </cell>
          <cell r="I674">
            <v>1400000</v>
          </cell>
          <cell r="J674">
            <v>594</v>
          </cell>
          <cell r="K674" t="str">
            <v>Kwh điện</v>
          </cell>
          <cell r="L674">
            <v>2451864.3764999998</v>
          </cell>
          <cell r="M674" t="str">
            <v>2x3/7+1x4/7+1x6/7</v>
          </cell>
          <cell r="N674">
            <v>1027727.2727272727</v>
          </cell>
          <cell r="O674">
            <v>582272.72727272729</v>
          </cell>
          <cell r="P674">
            <v>318181.81818181818</v>
          </cell>
          <cell r="Q674">
            <v>4344052.68</v>
          </cell>
          <cell r="R674">
            <v>0</v>
          </cell>
          <cell r="S674">
            <v>4344052.68</v>
          </cell>
          <cell r="T674">
            <v>303718.84615384619</v>
          </cell>
          <cell r="U674">
            <v>6575953.3443356641</v>
          </cell>
          <cell r="V674">
            <v>2451864.3764999998</v>
          </cell>
          <cell r="W674">
            <v>2234554</v>
          </cell>
        </row>
        <row r="675">
          <cell r="A675" t="str">
            <v>MKCNQJ250</v>
          </cell>
          <cell r="B675">
            <v>306</v>
          </cell>
          <cell r="C675" t="str">
            <v>Máy khoan cọc nhồi QJ250</v>
          </cell>
          <cell r="D675" t="str">
            <v>ca</v>
          </cell>
          <cell r="E675">
            <v>280</v>
          </cell>
          <cell r="F675">
            <v>124</v>
          </cell>
          <cell r="G675">
            <v>7.8</v>
          </cell>
          <cell r="H675">
            <v>5</v>
          </cell>
          <cell r="I675">
            <v>3557000</v>
          </cell>
          <cell r="J675">
            <v>675</v>
          </cell>
          <cell r="K675" t="str">
            <v>Kwh điện</v>
          </cell>
          <cell r="L675">
            <v>3867988.3934999998</v>
          </cell>
          <cell r="M675" t="str">
            <v>2x3/7+1x4/7+1x6/7</v>
          </cell>
          <cell r="N675">
            <v>14964807.142857142</v>
          </cell>
          <cell r="O675">
            <v>990878.57142857148</v>
          </cell>
          <cell r="P675">
            <v>635178.57142857148</v>
          </cell>
          <cell r="Q675">
            <v>4936423.5</v>
          </cell>
          <cell r="R675">
            <v>0</v>
          </cell>
          <cell r="S675">
            <v>4936423.5</v>
          </cell>
          <cell r="T675">
            <v>303718.84615384619</v>
          </cell>
          <cell r="U675">
            <v>21831006.631868131</v>
          </cell>
          <cell r="V675">
            <v>3867988.3934999998</v>
          </cell>
          <cell r="W675">
            <v>3525166</v>
          </cell>
        </row>
        <row r="676">
          <cell r="A676" t="str">
            <v>MKCNVRM2000</v>
          </cell>
          <cell r="B676">
            <v>307</v>
          </cell>
          <cell r="C676" t="str">
            <v>Máy khoan cọc nhồi VRM2000</v>
          </cell>
          <cell r="D676" t="str">
            <v>ca</v>
          </cell>
          <cell r="E676">
            <v>280</v>
          </cell>
          <cell r="F676">
            <v>13</v>
          </cell>
          <cell r="G676">
            <v>5.14</v>
          </cell>
          <cell r="H676">
            <v>5</v>
          </cell>
          <cell r="I676">
            <v>10671840</v>
          </cell>
          <cell r="J676">
            <v>60</v>
          </cell>
          <cell r="K676" t="str">
            <v>lítdiezel</v>
          </cell>
          <cell r="L676">
            <v>8027614.8644999992</v>
          </cell>
          <cell r="M676" t="str">
            <v>2x3/7+1x4/7+1x6/7</v>
          </cell>
          <cell r="N676">
            <v>4707043.7142857146</v>
          </cell>
          <cell r="O676">
            <v>1959044.9142857138</v>
          </cell>
          <cell r="P676">
            <v>1905685.7142857143</v>
          </cell>
          <cell r="Q676">
            <v>472618.8</v>
          </cell>
          <cell r="R676">
            <v>23630.940000000002</v>
          </cell>
          <cell r="S676">
            <v>496249.74</v>
          </cell>
          <cell r="T676">
            <v>303718.84615384619</v>
          </cell>
          <cell r="U676">
            <v>9371742.9290109891</v>
          </cell>
          <cell r="V676">
            <v>8027614.8644999992</v>
          </cell>
          <cell r="W676">
            <v>7316122</v>
          </cell>
        </row>
        <row r="677">
          <cell r="A677" t="str">
            <v>MKCNT2W</v>
          </cell>
          <cell r="B677">
            <v>308</v>
          </cell>
          <cell r="C677" t="str">
            <v>Máy khoan cọc nhồi T2W</v>
          </cell>
          <cell r="D677" t="str">
            <v>ca</v>
          </cell>
          <cell r="J677">
            <v>176.4</v>
          </cell>
          <cell r="K677" t="str">
            <v>lítdiezel</v>
          </cell>
          <cell r="L677">
            <v>0</v>
          </cell>
          <cell r="M677" t="str">
            <v>2x3/7+1x4/7+1x6/7</v>
          </cell>
          <cell r="Q677">
            <v>1389499.2719999999</v>
          </cell>
          <cell r="R677">
            <v>69474.963600000003</v>
          </cell>
          <cell r="S677">
            <v>1458974.2355999998</v>
          </cell>
          <cell r="T677">
            <v>303718.84615384619</v>
          </cell>
          <cell r="V677">
            <v>0</v>
          </cell>
        </row>
        <row r="678">
          <cell r="C678" t="str">
            <v>Máy trộn dung dịch khoan - dung tích:</v>
          </cell>
          <cell r="L678">
            <v>0</v>
          </cell>
          <cell r="V678">
            <v>0</v>
          </cell>
        </row>
        <row r="679">
          <cell r="A679" t="str">
            <v>MTBentonitBM1000-1000 lít</v>
          </cell>
          <cell r="B679">
            <v>309</v>
          </cell>
          <cell r="C679" t="str">
            <v>Máy trộn Bentônit BM1000 lít</v>
          </cell>
          <cell r="D679" t="str">
            <v>ca</v>
          </cell>
          <cell r="J679">
            <v>41.25</v>
          </cell>
          <cell r="K679" t="str">
            <v>KWh</v>
          </cell>
          <cell r="L679">
            <v>0</v>
          </cell>
          <cell r="M679" t="str">
            <v>1x4/7</v>
          </cell>
          <cell r="Q679">
            <v>36918.75</v>
          </cell>
          <cell r="R679">
            <v>2584.3125000000005</v>
          </cell>
          <cell r="S679">
            <v>39503.0625</v>
          </cell>
          <cell r="T679">
            <v>74675.769230769234</v>
          </cell>
          <cell r="V679">
            <v>0</v>
          </cell>
        </row>
        <row r="680">
          <cell r="A680" t="str">
            <v>MT DDkhoan-250 lít</v>
          </cell>
          <cell r="B680">
            <v>310</v>
          </cell>
          <cell r="C680" t="str">
            <v>Máy trộn DD khoan 250 lít</v>
          </cell>
          <cell r="D680" t="str">
            <v>ca</v>
          </cell>
          <cell r="J680">
            <v>15</v>
          </cell>
          <cell r="K680" t="str">
            <v>KWh</v>
          </cell>
          <cell r="L680">
            <v>0</v>
          </cell>
          <cell r="M680" t="str">
            <v>1x3/7</v>
          </cell>
          <cell r="Q680">
            <v>13425</v>
          </cell>
          <cell r="R680">
            <v>939.75000000000011</v>
          </cell>
          <cell r="S680">
            <v>14364.75</v>
          </cell>
          <cell r="T680">
            <v>65952.692307692312</v>
          </cell>
          <cell r="V680">
            <v>0</v>
          </cell>
        </row>
        <row r="681">
          <cell r="A681" t="str">
            <v>MT DDkhoan-750 lít</v>
          </cell>
          <cell r="B681">
            <v>311</v>
          </cell>
          <cell r="C681" t="str">
            <v>Máy trộn DD khoan 750 lít</v>
          </cell>
          <cell r="D681" t="str">
            <v>ca</v>
          </cell>
          <cell r="E681">
            <v>280</v>
          </cell>
          <cell r="F681">
            <v>20</v>
          </cell>
          <cell r="G681">
            <v>6.4</v>
          </cell>
          <cell r="H681">
            <v>5</v>
          </cell>
          <cell r="I681">
            <v>16700</v>
          </cell>
          <cell r="J681">
            <v>12.6</v>
          </cell>
          <cell r="K681" t="str">
            <v>KWh</v>
          </cell>
          <cell r="L681">
            <v>83945.111249999987</v>
          </cell>
          <cell r="M681" t="str">
            <v>1x3/7</v>
          </cell>
          <cell r="N681">
            <v>11332.142857142857</v>
          </cell>
          <cell r="O681">
            <v>3817.1428571428573</v>
          </cell>
          <cell r="P681">
            <v>2982.1428571428573</v>
          </cell>
          <cell r="Q681">
            <v>11277</v>
          </cell>
          <cell r="R681">
            <v>789.3900000000001</v>
          </cell>
          <cell r="S681">
            <v>12066.39</v>
          </cell>
          <cell r="T681">
            <v>65952.692307692312</v>
          </cell>
          <cell r="U681">
            <v>96150.510879120877</v>
          </cell>
          <cell r="V681">
            <v>83945.111249999987</v>
          </cell>
          <cell r="W681">
            <v>76505</v>
          </cell>
        </row>
        <row r="682">
          <cell r="A682" t="str">
            <v>MT DDkhoan-1000 lít</v>
          </cell>
          <cell r="B682">
            <v>312</v>
          </cell>
          <cell r="C682" t="str">
            <v>Máy trộn DD khoan 1000 lít</v>
          </cell>
          <cell r="D682" t="str">
            <v>ca</v>
          </cell>
          <cell r="E682">
            <v>280</v>
          </cell>
          <cell r="F682">
            <v>18</v>
          </cell>
          <cell r="G682">
            <v>5.76</v>
          </cell>
          <cell r="H682">
            <v>5</v>
          </cell>
          <cell r="I682">
            <v>114660</v>
          </cell>
          <cell r="J682">
            <v>18</v>
          </cell>
          <cell r="K682" t="str">
            <v>KWh</v>
          </cell>
          <cell r="L682">
            <v>206000.16923076921</v>
          </cell>
          <cell r="M682" t="str">
            <v>1x4/7</v>
          </cell>
          <cell r="N682">
            <v>70024.5</v>
          </cell>
          <cell r="O682">
            <v>23587.200000000001</v>
          </cell>
          <cell r="P682">
            <v>20475</v>
          </cell>
          <cell r="Q682">
            <v>16110</v>
          </cell>
          <cell r="R682">
            <v>1127.7</v>
          </cell>
          <cell r="S682">
            <v>17237.7</v>
          </cell>
          <cell r="T682">
            <v>74675.769230769234</v>
          </cell>
          <cell r="U682">
            <v>206000.16923076921</v>
          </cell>
          <cell r="V682">
            <v>0</v>
          </cell>
        </row>
        <row r="683">
          <cell r="A683" t="str">
            <v>MSL Betonit BE100-100m³/h</v>
          </cell>
          <cell r="B683">
            <v>311</v>
          </cell>
          <cell r="C683" t="str">
            <v>Máy sàng lọc BetonitBE100-100m³/h</v>
          </cell>
          <cell r="D683" t="str">
            <v>ca</v>
          </cell>
          <cell r="E683">
            <v>280</v>
          </cell>
          <cell r="F683">
            <v>18</v>
          </cell>
          <cell r="G683">
            <v>5.76</v>
          </cell>
          <cell r="H683">
            <v>5</v>
          </cell>
          <cell r="I683">
            <v>228420</v>
          </cell>
          <cell r="J683">
            <v>21.12</v>
          </cell>
          <cell r="K683" t="str">
            <v>KWh</v>
          </cell>
          <cell r="L683">
            <v>338817.63299999997</v>
          </cell>
          <cell r="M683" t="str">
            <v>1x4/7</v>
          </cell>
          <cell r="Q683">
            <v>18902.400000000001</v>
          </cell>
          <cell r="R683">
            <v>1323.1680000000001</v>
          </cell>
          <cell r="S683">
            <v>20225.568000000003</v>
          </cell>
          <cell r="T683">
            <v>74675.769230769234</v>
          </cell>
          <cell r="U683">
            <v>94901.337230769233</v>
          </cell>
          <cell r="V683">
            <v>338817.63299999997</v>
          </cell>
          <cell r="W683">
            <v>308788</v>
          </cell>
        </row>
        <row r="684">
          <cell r="C684" t="str">
            <v>Máy cắm bấc thấm</v>
          </cell>
          <cell r="L684">
            <v>0</v>
          </cell>
        </row>
        <row r="685">
          <cell r="A685" t="str">
            <v>MCBT</v>
          </cell>
          <cell r="B685">
            <v>312</v>
          </cell>
          <cell r="C685" t="str">
            <v>Máy cắm bấc thấm</v>
          </cell>
          <cell r="J685">
            <v>41.25</v>
          </cell>
          <cell r="K685" t="str">
            <v>kgdiezel</v>
          </cell>
          <cell r="L685">
            <v>1083777.9645</v>
          </cell>
          <cell r="M685" t="str">
            <v>1x3/7+1x5/7</v>
          </cell>
          <cell r="T685">
            <v>2.4616666771102911</v>
          </cell>
          <cell r="U685">
            <v>2.4616666771102911</v>
          </cell>
          <cell r="V685">
            <v>1083777.9645</v>
          </cell>
          <cell r="W685">
            <v>987722</v>
          </cell>
        </row>
        <row r="686">
          <cell r="A686" t="str">
            <v>MBV-200</v>
          </cell>
          <cell r="B686">
            <v>313</v>
          </cell>
          <cell r="C686" t="str">
            <v>Máy bơm 200m3/h</v>
          </cell>
          <cell r="L686">
            <v>0</v>
          </cell>
          <cell r="V686">
            <v>0</v>
          </cell>
        </row>
        <row r="687">
          <cell r="C687" t="str">
            <v>Búa diezel, tự hành, bánh xích - trọng lượng đầu búa:</v>
          </cell>
          <cell r="L687">
            <v>0</v>
          </cell>
        </row>
        <row r="688">
          <cell r="A688" t="str">
            <v>BTHBX0,6T</v>
          </cell>
          <cell r="B688">
            <v>314</v>
          </cell>
          <cell r="C688" t="str">
            <v>Búa diezel tự hành bánh xích 0,6T</v>
          </cell>
          <cell r="D688" t="str">
            <v>ca</v>
          </cell>
          <cell r="E688">
            <v>220</v>
          </cell>
          <cell r="F688">
            <v>17</v>
          </cell>
          <cell r="G688">
            <v>4.74</v>
          </cell>
          <cell r="H688">
            <v>5</v>
          </cell>
          <cell r="I688">
            <v>553000</v>
          </cell>
          <cell r="J688">
            <v>45</v>
          </cell>
          <cell r="K688" t="str">
            <v>lítdiezel</v>
          </cell>
          <cell r="L688">
            <v>0</v>
          </cell>
          <cell r="M688" t="str">
            <v>1x2/7+1x4/7+1x5/7</v>
          </cell>
          <cell r="N688">
            <v>405952.27272727271</v>
          </cell>
          <cell r="O688">
            <v>119146.36363636365</v>
          </cell>
          <cell r="P688">
            <v>125681.81818181818</v>
          </cell>
          <cell r="Q688">
            <v>354464.1</v>
          </cell>
          <cell r="R688">
            <v>17723.204999999998</v>
          </cell>
          <cell r="S688">
            <v>372187.30499999999</v>
          </cell>
          <cell r="T688">
            <v>218139.23076923078</v>
          </cell>
          <cell r="U688">
            <v>1241106.9903146853</v>
          </cell>
          <cell r="V688">
            <v>0</v>
          </cell>
        </row>
        <row r="689">
          <cell r="A689" t="str">
            <v>BTHBX1,2T</v>
          </cell>
          <cell r="B689">
            <v>315</v>
          </cell>
          <cell r="C689" t="str">
            <v>Búa diezel tự hành bánh xích 1,2T</v>
          </cell>
          <cell r="D689" t="str">
            <v>ca</v>
          </cell>
          <cell r="E689">
            <v>220</v>
          </cell>
          <cell r="F689">
            <v>17</v>
          </cell>
          <cell r="G689">
            <v>4.4000000000000004</v>
          </cell>
          <cell r="H689">
            <v>5</v>
          </cell>
          <cell r="I689">
            <v>727400</v>
          </cell>
          <cell r="J689">
            <v>56.4</v>
          </cell>
          <cell r="K689" t="str">
            <v>lítdiezel</v>
          </cell>
          <cell r="L689">
            <v>0</v>
          </cell>
          <cell r="M689" t="str">
            <v>1x2/7+1x4/7+1x5/7</v>
          </cell>
          <cell r="N689">
            <v>533977.72727272729</v>
          </cell>
          <cell r="O689">
            <v>145480.00000000003</v>
          </cell>
          <cell r="P689">
            <v>165318.18181818182</v>
          </cell>
          <cell r="Q689">
            <v>444261.67199999996</v>
          </cell>
          <cell r="R689">
            <v>22213.083599999998</v>
          </cell>
          <cell r="S689">
            <v>466474.75559999997</v>
          </cell>
          <cell r="T689">
            <v>218139.23076923078</v>
          </cell>
          <cell r="U689">
            <v>1529389.89546014</v>
          </cell>
          <cell r="V689">
            <v>0</v>
          </cell>
        </row>
        <row r="690">
          <cell r="A690" t="str">
            <v>BTHBX1,8T</v>
          </cell>
          <cell r="B690">
            <v>316</v>
          </cell>
          <cell r="C690" t="str">
            <v>Búa diezel tự hành bánh xích 1,8T</v>
          </cell>
          <cell r="D690" t="str">
            <v>ca</v>
          </cell>
          <cell r="E690">
            <v>220</v>
          </cell>
          <cell r="F690">
            <v>17</v>
          </cell>
          <cell r="G690">
            <v>4.4000000000000004</v>
          </cell>
          <cell r="H690">
            <v>5</v>
          </cell>
          <cell r="I690">
            <v>810700</v>
          </cell>
          <cell r="J690">
            <v>58.5</v>
          </cell>
          <cell r="K690" t="str">
            <v>lítdiezel</v>
          </cell>
          <cell r="L690">
            <v>1556661.9915</v>
          </cell>
          <cell r="M690" t="str">
            <v>1x2/7+1x4/7+1x6/7</v>
          </cell>
          <cell r="N690">
            <v>595127.5</v>
          </cell>
          <cell r="O690">
            <v>162140</v>
          </cell>
          <cell r="P690">
            <v>184250</v>
          </cell>
          <cell r="Q690">
            <v>460803.32999999996</v>
          </cell>
          <cell r="R690">
            <v>23040.166499999999</v>
          </cell>
          <cell r="S690">
            <v>483843.49649999995</v>
          </cell>
          <cell r="T690">
            <v>230133.46153846156</v>
          </cell>
          <cell r="U690">
            <v>1655494.4580384614</v>
          </cell>
          <cell r="V690">
            <v>1556661.9915</v>
          </cell>
          <cell r="W690">
            <v>1418694</v>
          </cell>
        </row>
        <row r="691">
          <cell r="A691" t="str">
            <v>BTHBX3,5T</v>
          </cell>
          <cell r="B691">
            <v>317</v>
          </cell>
          <cell r="C691" t="str">
            <v>Búa diezel tự hành bánh xích 3,5T</v>
          </cell>
          <cell r="D691" t="str">
            <v>ca</v>
          </cell>
          <cell r="E691">
            <v>220</v>
          </cell>
          <cell r="F691">
            <v>16</v>
          </cell>
          <cell r="G691">
            <v>3.88</v>
          </cell>
          <cell r="H691">
            <v>5</v>
          </cell>
          <cell r="I691">
            <v>1630000</v>
          </cell>
          <cell r="J691">
            <v>61.5</v>
          </cell>
          <cell r="K691" t="str">
            <v>lítdiezel</v>
          </cell>
          <cell r="L691">
            <v>0</v>
          </cell>
          <cell r="M691" t="str">
            <v>2x2/7+1x4/7+1x6/7</v>
          </cell>
          <cell r="N691">
            <v>1126181.8181818184</v>
          </cell>
          <cell r="O691">
            <v>287472.72727272729</v>
          </cell>
          <cell r="P691">
            <v>370454.54545454547</v>
          </cell>
          <cell r="Q691">
            <v>484434.26999999996</v>
          </cell>
          <cell r="R691">
            <v>24221.713499999998</v>
          </cell>
          <cell r="S691">
            <v>508655.98349999997</v>
          </cell>
          <cell r="T691">
            <v>288453.46153846156</v>
          </cell>
          <cell r="U691">
            <v>2581218.5359475524</v>
          </cell>
          <cell r="V691">
            <v>0</v>
          </cell>
        </row>
        <row r="692">
          <cell r="A692" t="str">
            <v>BTHBX4,5T</v>
          </cell>
          <cell r="B692">
            <v>318</v>
          </cell>
          <cell r="C692" t="str">
            <v>Búa diezel tự hành bánh xích 4,5T</v>
          </cell>
          <cell r="D692" t="str">
            <v>ca</v>
          </cell>
          <cell r="E692">
            <v>220</v>
          </cell>
          <cell r="F692">
            <v>16</v>
          </cell>
          <cell r="G692">
            <v>3.88</v>
          </cell>
          <cell r="H692">
            <v>5</v>
          </cell>
          <cell r="I692">
            <v>1905000</v>
          </cell>
          <cell r="J692">
            <v>64.5</v>
          </cell>
          <cell r="K692" t="str">
            <v>lítdiezel</v>
          </cell>
          <cell r="L692">
            <v>0</v>
          </cell>
          <cell r="M692" t="str">
            <v>2x2/7+1x4/7+1x6/7</v>
          </cell>
          <cell r="N692">
            <v>1316181.8181818184</v>
          </cell>
          <cell r="O692">
            <v>335972.72727272729</v>
          </cell>
          <cell r="P692">
            <v>432954.54545454547</v>
          </cell>
          <cell r="Q692">
            <v>508065.20999999996</v>
          </cell>
          <cell r="R692">
            <v>25403.2605</v>
          </cell>
          <cell r="S692">
            <v>533468.47049999994</v>
          </cell>
          <cell r="T692">
            <v>288453.46153846156</v>
          </cell>
          <cell r="U692">
            <v>2907031.0229475526</v>
          </cell>
          <cell r="V692">
            <v>0</v>
          </cell>
        </row>
        <row r="693">
          <cell r="C693" t="str">
            <v>Búa diezel, chạy trên ray - trọng lượng đầu búa:</v>
          </cell>
          <cell r="L693">
            <v>0</v>
          </cell>
        </row>
        <row r="694">
          <cell r="A694" t="str">
            <v>BCTR1,2T</v>
          </cell>
          <cell r="B694">
            <v>319</v>
          </cell>
          <cell r="C694" t="str">
            <v>Búa diezel chạy trên ray 1,2T</v>
          </cell>
          <cell r="D694" t="str">
            <v>ca</v>
          </cell>
          <cell r="E694">
            <v>220</v>
          </cell>
          <cell r="F694">
            <v>16</v>
          </cell>
          <cell r="G694">
            <v>3.88</v>
          </cell>
          <cell r="H694">
            <v>5</v>
          </cell>
          <cell r="I694">
            <v>432100</v>
          </cell>
          <cell r="J694">
            <v>24</v>
          </cell>
          <cell r="K694" t="str">
            <v>lítdiezel</v>
          </cell>
          <cell r="L694">
            <v>952851.89999999991</v>
          </cell>
          <cell r="M694" t="str">
            <v>1x2/7+1x3/7+1x4/7</v>
          </cell>
          <cell r="N694">
            <v>298541.81818181812</v>
          </cell>
          <cell r="O694">
            <v>76206.727272727279</v>
          </cell>
          <cell r="P694">
            <v>98204.545454545456</v>
          </cell>
          <cell r="Q694">
            <v>189047.52</v>
          </cell>
          <cell r="R694">
            <v>9452.3760000000002</v>
          </cell>
          <cell r="S694">
            <v>212021.91399999996</v>
          </cell>
          <cell r="T694">
            <v>198948.46153846156</v>
          </cell>
          <cell r="U694">
            <v>883923.46644755243</v>
          </cell>
          <cell r="V694">
            <v>952851.89999999991</v>
          </cell>
          <cell r="W694">
            <v>868400</v>
          </cell>
        </row>
        <row r="695">
          <cell r="J695">
            <v>14.12</v>
          </cell>
          <cell r="K695" t="str">
            <v>Kwh</v>
          </cell>
          <cell r="L695">
            <v>0</v>
          </cell>
          <cell r="Q695">
            <v>12637.4</v>
          </cell>
          <cell r="R695">
            <v>884.61800000000005</v>
          </cell>
          <cell r="U695">
            <v>0</v>
          </cell>
          <cell r="V695">
            <v>0</v>
          </cell>
        </row>
        <row r="696">
          <cell r="A696" t="str">
            <v>BCTR1,8T</v>
          </cell>
          <cell r="B696">
            <v>320</v>
          </cell>
          <cell r="C696" t="str">
            <v>Búa diezel chạy trên ray 1,8T</v>
          </cell>
          <cell r="D696" t="str">
            <v>ca</v>
          </cell>
          <cell r="E696">
            <v>220</v>
          </cell>
          <cell r="F696">
            <v>16</v>
          </cell>
          <cell r="G696">
            <v>3.88</v>
          </cell>
          <cell r="H696">
            <v>5</v>
          </cell>
          <cell r="I696">
            <v>635625</v>
          </cell>
          <cell r="J696">
            <v>30</v>
          </cell>
          <cell r="K696" t="str">
            <v>lítdiezel</v>
          </cell>
          <cell r="L696">
            <v>1233765.456</v>
          </cell>
          <cell r="M696" t="str">
            <v>1x2/7+1x3/7+1x5/7</v>
          </cell>
          <cell r="N696">
            <v>439159.09090909094</v>
          </cell>
          <cell r="O696">
            <v>112101.13636363637</v>
          </cell>
          <cell r="P696">
            <v>144460.22727272726</v>
          </cell>
          <cell r="Q696">
            <v>236309.4</v>
          </cell>
          <cell r="R696">
            <v>11815.470000000001</v>
          </cell>
          <cell r="S696">
            <v>261646.88799999998</v>
          </cell>
          <cell r="T696">
            <v>209416.15384615384</v>
          </cell>
          <cell r="U696">
            <v>1166783.4963916084</v>
          </cell>
          <cell r="V696">
            <v>1233765.456</v>
          </cell>
          <cell r="W696">
            <v>1124416</v>
          </cell>
        </row>
        <row r="697">
          <cell r="J697">
            <v>14.12</v>
          </cell>
          <cell r="K697" t="str">
            <v>Kwh</v>
          </cell>
          <cell r="L697">
            <v>0</v>
          </cell>
          <cell r="Q697">
            <v>12637.4</v>
          </cell>
          <cell r="R697">
            <v>884.61800000000005</v>
          </cell>
          <cell r="V697">
            <v>0</v>
          </cell>
        </row>
        <row r="698">
          <cell r="A698" t="str">
            <v>BCTR2,2T</v>
          </cell>
          <cell r="B698">
            <v>321</v>
          </cell>
          <cell r="C698" t="str">
            <v>Búa diezel chạy trên ray 2,2T</v>
          </cell>
          <cell r="D698" t="str">
            <v>ca</v>
          </cell>
          <cell r="E698">
            <v>220</v>
          </cell>
          <cell r="F698">
            <v>14</v>
          </cell>
          <cell r="G698">
            <v>3.52</v>
          </cell>
          <cell r="H698">
            <v>5</v>
          </cell>
          <cell r="I698">
            <v>782115</v>
          </cell>
          <cell r="J698">
            <v>33</v>
          </cell>
          <cell r="K698" t="str">
            <v>lítdiezel</v>
          </cell>
          <cell r="L698">
            <v>0</v>
          </cell>
          <cell r="M698" t="str">
            <v>1x2/7+1x3/7+1x5/7</v>
          </cell>
          <cell r="N698">
            <v>472824.06818181823</v>
          </cell>
          <cell r="O698">
            <v>125138.4</v>
          </cell>
          <cell r="P698">
            <v>177753.40909090909</v>
          </cell>
          <cell r="Q698">
            <v>259940.34</v>
          </cell>
          <cell r="R698">
            <v>12997.017</v>
          </cell>
          <cell r="S698">
            <v>286459.37500000006</v>
          </cell>
          <cell r="T698">
            <v>209416.15384615384</v>
          </cell>
          <cell r="U698">
            <v>1271591.4061188812</v>
          </cell>
          <cell r="V698">
            <v>0</v>
          </cell>
        </row>
        <row r="699">
          <cell r="J699">
            <v>14.12</v>
          </cell>
          <cell r="K699" t="str">
            <v>Kwh</v>
          </cell>
          <cell r="L699">
            <v>0</v>
          </cell>
          <cell r="Q699">
            <v>12637.4</v>
          </cell>
          <cell r="R699">
            <v>884.61800000000005</v>
          </cell>
          <cell r="V699">
            <v>0</v>
          </cell>
        </row>
        <row r="700">
          <cell r="A700" t="str">
            <v>BCTR2,5T</v>
          </cell>
          <cell r="B700">
            <v>322</v>
          </cell>
          <cell r="C700" t="str">
            <v>Búa diezel chạy trên ray 2,5T</v>
          </cell>
          <cell r="D700" t="str">
            <v>ca</v>
          </cell>
          <cell r="E700">
            <v>220</v>
          </cell>
          <cell r="F700">
            <v>14</v>
          </cell>
          <cell r="G700">
            <v>3.52</v>
          </cell>
          <cell r="H700">
            <v>5</v>
          </cell>
          <cell r="I700">
            <v>841720</v>
          </cell>
          <cell r="J700">
            <v>36</v>
          </cell>
          <cell r="K700" t="str">
            <v>lítdiezel</v>
          </cell>
          <cell r="L700">
            <v>1574068.7655</v>
          </cell>
          <cell r="M700" t="str">
            <v>2x2/7+1x3/7+1x6/7</v>
          </cell>
          <cell r="N700">
            <v>508858.00000000006</v>
          </cell>
          <cell r="O700">
            <v>134675.20000000001</v>
          </cell>
          <cell r="P700">
            <v>191300</v>
          </cell>
          <cell r="Q700">
            <v>283571.27999999997</v>
          </cell>
          <cell r="R700">
            <v>14178.563999999998</v>
          </cell>
          <cell r="S700">
            <v>322093.30700000003</v>
          </cell>
          <cell r="T700">
            <v>279730.38461538462</v>
          </cell>
          <cell r="U700">
            <v>1436656.8916153847</v>
          </cell>
          <cell r="V700">
            <v>1574068.7655</v>
          </cell>
          <cell r="W700">
            <v>1434558</v>
          </cell>
        </row>
        <row r="701">
          <cell r="J701">
            <v>25.42</v>
          </cell>
          <cell r="K701" t="str">
            <v>Kwh</v>
          </cell>
          <cell r="L701">
            <v>0</v>
          </cell>
          <cell r="Q701">
            <v>22750.9</v>
          </cell>
          <cell r="R701">
            <v>1592.5630000000003</v>
          </cell>
          <cell r="V701">
            <v>0</v>
          </cell>
        </row>
        <row r="702">
          <cell r="A702" t="str">
            <v>BCTR3,5T</v>
          </cell>
          <cell r="B702">
            <v>323</v>
          </cell>
          <cell r="C702" t="str">
            <v>Búa diezel chạy trên ray 3,5T</v>
          </cell>
          <cell r="D702" t="str">
            <v>ca</v>
          </cell>
          <cell r="E702">
            <v>220</v>
          </cell>
          <cell r="F702">
            <v>14</v>
          </cell>
          <cell r="G702">
            <v>3.52</v>
          </cell>
          <cell r="H702">
            <v>5</v>
          </cell>
          <cell r="I702">
            <v>948200</v>
          </cell>
          <cell r="J702">
            <v>48</v>
          </cell>
          <cell r="K702" t="str">
            <v>lítdiezel</v>
          </cell>
          <cell r="L702">
            <v>1780341.8902499999</v>
          </cell>
          <cell r="M702" t="str">
            <v>2x2/7+1x3/7+1x6/7</v>
          </cell>
          <cell r="N702">
            <v>573230</v>
          </cell>
          <cell r="O702">
            <v>151712</v>
          </cell>
          <cell r="P702">
            <v>215500</v>
          </cell>
          <cell r="Q702">
            <v>378095.04</v>
          </cell>
          <cell r="R702">
            <v>18904.752</v>
          </cell>
          <cell r="S702">
            <v>421343.255</v>
          </cell>
          <cell r="T702">
            <v>279730.38461538462</v>
          </cell>
          <cell r="U702">
            <v>1641515.6396153844</v>
          </cell>
          <cell r="V702">
            <v>1780341.8902499999</v>
          </cell>
          <cell r="W702">
            <v>1622549</v>
          </cell>
        </row>
        <row r="703">
          <cell r="J703">
            <v>25.42</v>
          </cell>
          <cell r="K703" t="str">
            <v>Kwh</v>
          </cell>
          <cell r="L703">
            <v>0</v>
          </cell>
          <cell r="Q703">
            <v>22750.9</v>
          </cell>
          <cell r="R703">
            <v>1592.5630000000003</v>
          </cell>
          <cell r="V703">
            <v>0</v>
          </cell>
        </row>
        <row r="704">
          <cell r="A704" t="str">
            <v>BCTR4,5T</v>
          </cell>
          <cell r="B704">
            <v>324</v>
          </cell>
          <cell r="C704" t="str">
            <v>Búa diezel chạy trên ray 4,5T</v>
          </cell>
          <cell r="D704" t="str">
            <v>ca</v>
          </cell>
          <cell r="E704">
            <v>220</v>
          </cell>
          <cell r="F704">
            <v>14</v>
          </cell>
          <cell r="G704">
            <v>3.52</v>
          </cell>
          <cell r="H704">
            <v>5</v>
          </cell>
          <cell r="I704">
            <v>1171027</v>
          </cell>
          <cell r="J704">
            <v>63</v>
          </cell>
          <cell r="K704" t="str">
            <v>lítdiezel</v>
          </cell>
          <cell r="L704">
            <v>0</v>
          </cell>
          <cell r="M704" t="str">
            <v>2x2/7+1x3/7+1x6/7</v>
          </cell>
          <cell r="N704">
            <v>707939.05</v>
          </cell>
          <cell r="O704">
            <v>187364.32000000004</v>
          </cell>
          <cell r="P704">
            <v>266142.50000000006</v>
          </cell>
          <cell r="Q704">
            <v>496249.74</v>
          </cell>
          <cell r="R704">
            <v>24812.487000000001</v>
          </cell>
          <cell r="S704">
            <v>553382.91449999996</v>
          </cell>
          <cell r="T704">
            <v>279730.38461538462</v>
          </cell>
          <cell r="U704">
            <v>1994559.1691153846</v>
          </cell>
          <cell r="V704">
            <v>0</v>
          </cell>
        </row>
        <row r="705">
          <cell r="J705">
            <v>33.75</v>
          </cell>
          <cell r="K705" t="str">
            <v>Kwh</v>
          </cell>
          <cell r="L705">
            <v>0</v>
          </cell>
          <cell r="Q705">
            <v>30206.25</v>
          </cell>
          <cell r="R705">
            <v>2114.4375</v>
          </cell>
          <cell r="V705">
            <v>0</v>
          </cell>
        </row>
        <row r="706">
          <cell r="A706" t="str">
            <v>BCTR5,5T</v>
          </cell>
          <cell r="B706">
            <v>325</v>
          </cell>
          <cell r="C706" t="str">
            <v>Búa diezel chạy trên ray 5,5T</v>
          </cell>
          <cell r="D706" t="str">
            <v>ca</v>
          </cell>
          <cell r="E706">
            <v>220</v>
          </cell>
          <cell r="F706">
            <v>14</v>
          </cell>
          <cell r="G706">
            <v>3.52</v>
          </cell>
          <cell r="H706">
            <v>5</v>
          </cell>
          <cell r="I706">
            <v>1396225</v>
          </cell>
          <cell r="J706">
            <v>78</v>
          </cell>
          <cell r="K706" t="str">
            <v>lítdiezel</v>
          </cell>
          <cell r="L706">
            <v>0</v>
          </cell>
          <cell r="M706" t="str">
            <v>2x2/7+1x3/7+1x6/7</v>
          </cell>
          <cell r="N706">
            <v>844081.47727272741</v>
          </cell>
          <cell r="O706">
            <v>223396</v>
          </cell>
          <cell r="P706">
            <v>317323.86363636365</v>
          </cell>
          <cell r="Q706">
            <v>614404.43999999994</v>
          </cell>
          <cell r="R706">
            <v>30720.221999999998</v>
          </cell>
          <cell r="S706">
            <v>677445.34949999989</v>
          </cell>
          <cell r="T706">
            <v>279730.38461538462</v>
          </cell>
          <cell r="U706">
            <v>2341977.0750244758</v>
          </cell>
          <cell r="V706">
            <v>0</v>
          </cell>
        </row>
        <row r="707">
          <cell r="J707">
            <v>33.75</v>
          </cell>
          <cell r="K707" t="str">
            <v>Kwh</v>
          </cell>
          <cell r="L707">
            <v>0</v>
          </cell>
          <cell r="Q707">
            <v>30206.25</v>
          </cell>
          <cell r="R707">
            <v>2114.4375</v>
          </cell>
          <cell r="V707">
            <v>0</v>
          </cell>
        </row>
        <row r="708">
          <cell r="C708" t="str">
            <v>Búa rung cọc cát, tự hành, bánh xích - công suất:</v>
          </cell>
          <cell r="L708">
            <v>0</v>
          </cell>
          <cell r="V708">
            <v>0</v>
          </cell>
        </row>
        <row r="709">
          <cell r="A709" t="str">
            <v>BRCCTHBX60KW</v>
          </cell>
          <cell r="B709">
            <v>326</v>
          </cell>
          <cell r="C709" t="str">
            <v>Búa rung cọc cát tự hành, bánh xích 60Kw</v>
          </cell>
          <cell r="D709" t="str">
            <v>ca</v>
          </cell>
          <cell r="E709">
            <v>220</v>
          </cell>
          <cell r="F709">
            <v>16</v>
          </cell>
          <cell r="G709">
            <v>4.8</v>
          </cell>
          <cell r="H709">
            <v>5</v>
          </cell>
          <cell r="I709">
            <v>625342</v>
          </cell>
          <cell r="J709">
            <v>39.6</v>
          </cell>
          <cell r="K709" t="str">
            <v>lítdiezel</v>
          </cell>
          <cell r="L709">
            <v>1521259.22025</v>
          </cell>
          <cell r="M709" t="str">
            <v>1x3/7+1x5/7+1x6/7</v>
          </cell>
          <cell r="N709">
            <v>432054.47272727278</v>
          </cell>
          <cell r="O709">
            <v>136438.25454545455</v>
          </cell>
          <cell r="P709">
            <v>142123.18181818182</v>
          </cell>
          <cell r="Q709">
            <v>311928.408</v>
          </cell>
          <cell r="R709">
            <v>15596.420400000001</v>
          </cell>
          <cell r="S709">
            <v>327524.8284</v>
          </cell>
          <cell r="T709">
            <v>248233.84615384616</v>
          </cell>
          <cell r="U709">
            <v>1286374.5836447554</v>
          </cell>
          <cell r="V709">
            <v>1521259.22025</v>
          </cell>
          <cell r="W709">
            <v>1386429</v>
          </cell>
        </row>
        <row r="710">
          <cell r="C710" t="str">
            <v>Búa rung - công suất:</v>
          </cell>
          <cell r="L710">
            <v>0</v>
          </cell>
          <cell r="V710">
            <v>0</v>
          </cell>
        </row>
        <row r="711">
          <cell r="A711" t="str">
            <v>BR40Kw</v>
          </cell>
          <cell r="B711">
            <v>327</v>
          </cell>
          <cell r="C711" t="str">
            <v>Búa rung 40Kw</v>
          </cell>
          <cell r="D711" t="str">
            <v>ca</v>
          </cell>
          <cell r="E711">
            <v>200</v>
          </cell>
          <cell r="F711">
            <v>17</v>
          </cell>
          <cell r="G711">
            <v>3.81</v>
          </cell>
          <cell r="H711">
            <v>5</v>
          </cell>
          <cell r="I711">
            <v>82110</v>
          </cell>
          <cell r="J711">
            <v>108</v>
          </cell>
          <cell r="K711" t="str">
            <v>Kwh</v>
          </cell>
          <cell r="L711">
            <v>460447.79550000001</v>
          </cell>
          <cell r="M711" t="str">
            <v>1x3/7+1x4/7</v>
          </cell>
          <cell r="N711">
            <v>66303.824999999997</v>
          </cell>
          <cell r="O711">
            <v>15641.955</v>
          </cell>
          <cell r="P711">
            <v>20527.5</v>
          </cell>
          <cell r="Q711">
            <v>96660</v>
          </cell>
          <cell r="R711">
            <v>6766.2000000000007</v>
          </cell>
          <cell r="S711">
            <v>103426.2</v>
          </cell>
          <cell r="T711">
            <v>140628.46153846156</v>
          </cell>
          <cell r="U711">
            <v>346527.94153846154</v>
          </cell>
          <cell r="V711">
            <v>460447.79550000001</v>
          </cell>
          <cell r="W711">
            <v>419638</v>
          </cell>
        </row>
        <row r="712">
          <cell r="A712" t="str">
            <v>BR50Kw</v>
          </cell>
          <cell r="B712">
            <v>328</v>
          </cell>
          <cell r="C712" t="str">
            <v>Búa rung 50Kw</v>
          </cell>
          <cell r="D712" t="str">
            <v>ca</v>
          </cell>
          <cell r="E712">
            <v>200</v>
          </cell>
          <cell r="F712">
            <v>17</v>
          </cell>
          <cell r="G712">
            <v>3.81</v>
          </cell>
          <cell r="H712">
            <v>5</v>
          </cell>
          <cell r="I712">
            <v>100100</v>
          </cell>
          <cell r="J712">
            <v>135</v>
          </cell>
          <cell r="K712" t="str">
            <v>Kwh</v>
          </cell>
          <cell r="L712">
            <v>0</v>
          </cell>
          <cell r="M712" t="str">
            <v>1x3/7+1x4/7</v>
          </cell>
          <cell r="N712">
            <v>80830.750000000015</v>
          </cell>
          <cell r="O712">
            <v>19069.050000000003</v>
          </cell>
          <cell r="P712">
            <v>25025</v>
          </cell>
          <cell r="Q712">
            <v>120825</v>
          </cell>
          <cell r="R712">
            <v>8457.75</v>
          </cell>
          <cell r="S712">
            <v>129282.75</v>
          </cell>
          <cell r="T712">
            <v>140628.46153846156</v>
          </cell>
          <cell r="U712">
            <v>394836.01153846155</v>
          </cell>
          <cell r="V712">
            <v>0</v>
          </cell>
        </row>
        <row r="713">
          <cell r="A713" t="str">
            <v>BR170Kw</v>
          </cell>
          <cell r="B713">
            <v>329</v>
          </cell>
          <cell r="C713" t="str">
            <v>Búa rung 170Kw</v>
          </cell>
          <cell r="D713" t="str">
            <v>ca</v>
          </cell>
          <cell r="E713">
            <v>200</v>
          </cell>
          <cell r="F713">
            <v>17</v>
          </cell>
          <cell r="G713">
            <v>2.64</v>
          </cell>
          <cell r="H713">
            <v>5</v>
          </cell>
          <cell r="I713">
            <v>226380</v>
          </cell>
          <cell r="J713">
            <v>357</v>
          </cell>
          <cell r="K713" t="str">
            <v>Kwh</v>
          </cell>
          <cell r="L713">
            <v>1151570.4585000002</v>
          </cell>
          <cell r="M713" t="str">
            <v>1x3/7+1x4/7</v>
          </cell>
          <cell r="N713">
            <v>182801.85</v>
          </cell>
          <cell r="O713">
            <v>29882.16</v>
          </cell>
          <cell r="P713">
            <v>56595</v>
          </cell>
          <cell r="Q713">
            <v>319515</v>
          </cell>
          <cell r="R713">
            <v>22366.050000000003</v>
          </cell>
          <cell r="S713">
            <v>341881.05</v>
          </cell>
          <cell r="T713">
            <v>140628.46153846156</v>
          </cell>
          <cell r="U713">
            <v>751788.52153846156</v>
          </cell>
          <cell r="V713">
            <v>1151570.4585000002</v>
          </cell>
          <cell r="W713">
            <v>1049506</v>
          </cell>
        </row>
        <row r="714">
          <cell r="C714" t="str">
            <v>Búa đóng cọc nổi (cả sà lan và máy phụ trợ) - trọng lượng búa:</v>
          </cell>
          <cell r="L714">
            <v>0</v>
          </cell>
          <cell r="V714">
            <v>0</v>
          </cell>
        </row>
        <row r="715">
          <cell r="A715" t="str">
            <v>BĐCN2,5T</v>
          </cell>
          <cell r="B715">
            <v>330</v>
          </cell>
          <cell r="C715" t="str">
            <v>Búa đóng cọc nổi &lt;= 2,5T</v>
          </cell>
          <cell r="D715" t="str">
            <v>ca</v>
          </cell>
          <cell r="J715">
            <v>72.41379310344827</v>
          </cell>
          <cell r="K715" t="str">
            <v>lítdiezel</v>
          </cell>
          <cell r="L715">
            <v>0</v>
          </cell>
          <cell r="M715" t="str">
            <v>2x2/7+1x4/7+1x5/7</v>
          </cell>
          <cell r="Q715">
            <v>570401.99999999988</v>
          </cell>
          <cell r="R715">
            <v>28520.099999999995</v>
          </cell>
          <cell r="S715">
            <v>598922.09999999986</v>
          </cell>
          <cell r="T715">
            <v>393099.23076923075</v>
          </cell>
          <cell r="U715">
            <v>992021.33076923061</v>
          </cell>
          <cell r="V715">
            <v>0</v>
          </cell>
        </row>
        <row r="716">
          <cell r="A716" t="str">
            <v>BĐCN3,5T</v>
          </cell>
          <cell r="B716">
            <v>331</v>
          </cell>
          <cell r="C716" t="str">
            <v>Búa đóng cọc nổi &lt;= 3,5T</v>
          </cell>
          <cell r="D716" t="str">
            <v>ca</v>
          </cell>
          <cell r="E716">
            <v>200</v>
          </cell>
          <cell r="F716">
            <v>14</v>
          </cell>
          <cell r="G716">
            <v>5.9</v>
          </cell>
          <cell r="H716">
            <v>6</v>
          </cell>
          <cell r="I716">
            <v>2110844</v>
          </cell>
          <cell r="J716">
            <v>51.87</v>
          </cell>
          <cell r="K716" t="str">
            <v>lítdiezel</v>
          </cell>
          <cell r="L716">
            <v>3478609.4804999996</v>
          </cell>
          <cell r="M716" t="str">
            <v>T.ph2.1/2 + 3 thợ máy (2x2/4 + 1x3/4) + 1thợ điện 2/4 + 1 thuỷ thủ 2/4</v>
          </cell>
          <cell r="N716">
            <v>1403711.2600000002</v>
          </cell>
          <cell r="O716">
            <v>622698.98</v>
          </cell>
          <cell r="P716">
            <v>633253.19999999995</v>
          </cell>
          <cell r="Q716">
            <v>408578.95259999996</v>
          </cell>
          <cell r="R716">
            <v>20428.947629999999</v>
          </cell>
          <cell r="S716">
            <v>429007.90022999997</v>
          </cell>
          <cell r="T716">
            <v>493632.69230769225</v>
          </cell>
          <cell r="U716">
            <v>3582304.0325376922</v>
          </cell>
          <cell r="V716">
            <v>3478609.4804999996</v>
          </cell>
          <cell r="W716">
            <v>3170298</v>
          </cell>
        </row>
        <row r="717">
          <cell r="A717" t="str">
            <v>TĐCC96</v>
          </cell>
          <cell r="B717">
            <v>332</v>
          </cell>
          <cell r="C717" t="str">
            <v>Tàu đóng cọc C96 - búa thuỷ lực, trọng lượng đầu búa 7,5T</v>
          </cell>
          <cell r="D717" t="str">
            <v>ca</v>
          </cell>
          <cell r="J717">
            <v>383.1</v>
          </cell>
          <cell r="K717" t="str">
            <v>kgdiezel</v>
          </cell>
          <cell r="L717">
            <v>8134397.04</v>
          </cell>
          <cell r="M717" t="str">
            <v>1 T.tr 1/2 + 2 thợ máy (1x2/4+1x3/4) + 1 thợ điện 2/4 + 2 thuỷ thủ 2/4+1x5/7+4x4/7</v>
          </cell>
          <cell r="T717">
            <v>754172.30769230775</v>
          </cell>
          <cell r="V717">
            <v>8134397.04</v>
          </cell>
          <cell r="W717">
            <v>7413440</v>
          </cell>
        </row>
        <row r="718">
          <cell r="C718" t="str">
            <v>Máy ép cọc trước - lực ép</v>
          </cell>
          <cell r="L718">
            <v>0</v>
          </cell>
          <cell r="V718">
            <v>0</v>
          </cell>
        </row>
        <row r="719">
          <cell r="A719" t="str">
            <v>MECT60T</v>
          </cell>
          <cell r="B719">
            <v>333</v>
          </cell>
          <cell r="C719" t="str">
            <v>Máy ép cọc trước - lực ép 60T</v>
          </cell>
          <cell r="D719" t="str">
            <v>ca</v>
          </cell>
          <cell r="E719">
            <v>180</v>
          </cell>
          <cell r="F719">
            <v>22</v>
          </cell>
          <cell r="G719">
            <v>3.96</v>
          </cell>
          <cell r="H719">
            <v>5</v>
          </cell>
          <cell r="I719">
            <v>112000</v>
          </cell>
          <cell r="J719">
            <v>37.5</v>
          </cell>
          <cell r="K719" t="str">
            <v>Kwh</v>
          </cell>
          <cell r="L719">
            <v>0</v>
          </cell>
          <cell r="M719" t="str">
            <v>1x3/7+1x4/7</v>
          </cell>
          <cell r="N719">
            <v>130044.44444444445</v>
          </cell>
          <cell r="O719">
            <v>24640</v>
          </cell>
          <cell r="P719">
            <v>31111.111111111109</v>
          </cell>
          <cell r="Q719">
            <v>33562.5</v>
          </cell>
          <cell r="R719">
            <v>2349.375</v>
          </cell>
          <cell r="S719">
            <v>35911.875</v>
          </cell>
          <cell r="T719">
            <v>140628.46153846156</v>
          </cell>
          <cell r="U719">
            <v>362335.89209401712</v>
          </cell>
          <cell r="V719">
            <v>0</v>
          </cell>
        </row>
        <row r="720">
          <cell r="A720" t="str">
            <v>MECT100T</v>
          </cell>
          <cell r="B720">
            <v>334</v>
          </cell>
          <cell r="C720" t="str">
            <v>Máy ép cọc trước - lực ép 100T</v>
          </cell>
          <cell r="D720" t="str">
            <v>ca</v>
          </cell>
          <cell r="E720">
            <v>180</v>
          </cell>
          <cell r="F720">
            <v>22</v>
          </cell>
          <cell r="G720">
            <v>3.96</v>
          </cell>
          <cell r="H720">
            <v>5</v>
          </cell>
          <cell r="I720">
            <v>152000</v>
          </cell>
          <cell r="J720">
            <v>52.5</v>
          </cell>
          <cell r="K720" t="str">
            <v>Kwh</v>
          </cell>
          <cell r="L720">
            <v>0</v>
          </cell>
          <cell r="M720" t="str">
            <v>1x3/7+1x4/7</v>
          </cell>
          <cell r="N720">
            <v>176488.88888888888</v>
          </cell>
          <cell r="O720">
            <v>33440</v>
          </cell>
          <cell r="P720">
            <v>42222.222222222219</v>
          </cell>
          <cell r="Q720">
            <v>46987.5</v>
          </cell>
          <cell r="R720">
            <v>3289.1250000000005</v>
          </cell>
          <cell r="S720">
            <v>50276.625</v>
          </cell>
          <cell r="T720">
            <v>140628.46153846156</v>
          </cell>
          <cell r="U720">
            <v>443056.19764957268</v>
          </cell>
          <cell r="V720">
            <v>0</v>
          </cell>
        </row>
        <row r="721">
          <cell r="A721" t="str">
            <v>MECT150T</v>
          </cell>
          <cell r="B721">
            <v>335</v>
          </cell>
          <cell r="C721" t="str">
            <v>Máy ép cọc trước - lực ép 150T</v>
          </cell>
          <cell r="D721" t="str">
            <v>ca</v>
          </cell>
          <cell r="E721">
            <v>180</v>
          </cell>
          <cell r="F721">
            <v>22</v>
          </cell>
          <cell r="G721">
            <v>3.96</v>
          </cell>
          <cell r="H721">
            <v>5</v>
          </cell>
          <cell r="I721">
            <v>172000</v>
          </cell>
          <cell r="J721">
            <v>75</v>
          </cell>
          <cell r="K721" t="str">
            <v>Kwh</v>
          </cell>
          <cell r="L721">
            <v>530678.37899999996</v>
          </cell>
          <cell r="M721" t="str">
            <v>1x3/7+1x4/7</v>
          </cell>
          <cell r="N721">
            <v>199711.11111111109</v>
          </cell>
          <cell r="O721">
            <v>37840</v>
          </cell>
          <cell r="P721">
            <v>47777.777777777781</v>
          </cell>
          <cell r="Q721">
            <v>67125</v>
          </cell>
          <cell r="R721">
            <v>4698.75</v>
          </cell>
          <cell r="S721">
            <v>71823.75</v>
          </cell>
          <cell r="T721">
            <v>140628.46153846156</v>
          </cell>
          <cell r="U721">
            <v>497781.10042735044</v>
          </cell>
          <cell r="V721">
            <v>530678.37899999996</v>
          </cell>
          <cell r="W721">
            <v>483644</v>
          </cell>
        </row>
        <row r="722">
          <cell r="A722" t="str">
            <v>MECT200T</v>
          </cell>
          <cell r="B722">
            <v>336</v>
          </cell>
          <cell r="C722" t="str">
            <v>Máy ép cọc trước - lực ép 200T</v>
          </cell>
          <cell r="D722" t="str">
            <v>ca</v>
          </cell>
          <cell r="E722">
            <v>180</v>
          </cell>
          <cell r="F722">
            <v>22</v>
          </cell>
          <cell r="G722">
            <v>3.96</v>
          </cell>
          <cell r="H722">
            <v>5</v>
          </cell>
          <cell r="I722">
            <v>192000</v>
          </cell>
          <cell r="J722">
            <v>84</v>
          </cell>
          <cell r="K722" t="str">
            <v>Kwh</v>
          </cell>
          <cell r="L722">
            <v>578759.87400000007</v>
          </cell>
          <cell r="M722" t="str">
            <v>1x3/7+1x4/7</v>
          </cell>
          <cell r="N722">
            <v>222933.33333333334</v>
          </cell>
          <cell r="O722">
            <v>42239.999999999993</v>
          </cell>
          <cell r="P722">
            <v>53333.333333333336</v>
          </cell>
          <cell r="Q722">
            <v>75180</v>
          </cell>
          <cell r="R722">
            <v>5262.6</v>
          </cell>
          <cell r="S722">
            <v>80442.600000000006</v>
          </cell>
          <cell r="T722">
            <v>140628.46153846156</v>
          </cell>
          <cell r="U722">
            <v>539577.72820512811</v>
          </cell>
          <cell r="V722">
            <v>578759.87400000007</v>
          </cell>
          <cell r="W722">
            <v>527464</v>
          </cell>
        </row>
        <row r="723">
          <cell r="C723" t="str">
            <v xml:space="preserve">Máy ép cọc sau </v>
          </cell>
          <cell r="L723">
            <v>0</v>
          </cell>
          <cell r="V723">
            <v>0</v>
          </cell>
        </row>
        <row r="724">
          <cell r="A724" t="str">
            <v>MECS</v>
          </cell>
          <cell r="B724">
            <v>337</v>
          </cell>
          <cell r="C724" t="str">
            <v xml:space="preserve">Máy ép cọc sau </v>
          </cell>
          <cell r="D724" t="str">
            <v>ca</v>
          </cell>
          <cell r="E724">
            <v>160</v>
          </cell>
          <cell r="F724">
            <v>22</v>
          </cell>
          <cell r="G724">
            <v>3.96</v>
          </cell>
          <cell r="H724">
            <v>5</v>
          </cell>
          <cell r="I724">
            <v>52000</v>
          </cell>
          <cell r="J724">
            <v>36</v>
          </cell>
          <cell r="K724" t="str">
            <v>Kwh</v>
          </cell>
          <cell r="L724">
            <v>269051.18624999997</v>
          </cell>
          <cell r="M724" t="str">
            <v>1x3/7+1x4/7</v>
          </cell>
          <cell r="N724">
            <v>67925</v>
          </cell>
          <cell r="O724">
            <v>12869.999999999998</v>
          </cell>
          <cell r="P724">
            <v>16250</v>
          </cell>
          <cell r="Q724">
            <v>32220</v>
          </cell>
          <cell r="R724">
            <v>2255.4</v>
          </cell>
          <cell r="S724">
            <v>34475.4</v>
          </cell>
          <cell r="T724">
            <v>140628.46153846156</v>
          </cell>
          <cell r="U724">
            <v>272148.86153846153</v>
          </cell>
          <cell r="V724">
            <v>269051.18624999997</v>
          </cell>
          <cell r="W724">
            <v>245205</v>
          </cell>
        </row>
        <row r="725">
          <cell r="C725" t="str">
            <v>Sà lan công trình - trọng tải:</v>
          </cell>
          <cell r="L725">
            <v>0</v>
          </cell>
          <cell r="V725">
            <v>0</v>
          </cell>
        </row>
        <row r="726">
          <cell r="A726" t="str">
            <v>SL100T</v>
          </cell>
          <cell r="B726">
            <v>319</v>
          </cell>
          <cell r="C726" t="str">
            <v>100T</v>
          </cell>
          <cell r="D726" t="str">
            <v>ca</v>
          </cell>
          <cell r="E726">
            <v>260</v>
          </cell>
          <cell r="F726">
            <v>13</v>
          </cell>
          <cell r="G726">
            <v>5.85</v>
          </cell>
          <cell r="H726">
            <v>6</v>
          </cell>
          <cell r="I726">
            <v>352100</v>
          </cell>
          <cell r="L726">
            <v>0</v>
          </cell>
          <cell r="M726" t="str">
            <v>2 x thủy thủ 2/4</v>
          </cell>
          <cell r="N726">
            <v>352100</v>
          </cell>
          <cell r="O726">
            <v>79222.5</v>
          </cell>
          <cell r="P726">
            <v>81253.846153846156</v>
          </cell>
          <cell r="Q726">
            <v>0</v>
          </cell>
          <cell r="R726">
            <v>0</v>
          </cell>
          <cell r="S726">
            <v>0</v>
          </cell>
          <cell r="T726">
            <v>72058.846153846156</v>
          </cell>
          <cell r="U726">
            <v>584635.19230769225</v>
          </cell>
          <cell r="V726">
            <v>0</v>
          </cell>
        </row>
        <row r="727">
          <cell r="A727" t="str">
            <v>SL200T</v>
          </cell>
          <cell r="B727">
            <v>320</v>
          </cell>
          <cell r="C727" t="str">
            <v>200T</v>
          </cell>
          <cell r="D727" t="str">
            <v>ca</v>
          </cell>
          <cell r="E727">
            <v>260</v>
          </cell>
          <cell r="F727">
            <v>13</v>
          </cell>
          <cell r="G727">
            <v>5.85</v>
          </cell>
          <cell r="H727">
            <v>6</v>
          </cell>
          <cell r="I727">
            <v>517700</v>
          </cell>
          <cell r="L727">
            <v>508894.67475000001</v>
          </cell>
          <cell r="M727" t="str">
            <v>2 x thủy thủ 2/4</v>
          </cell>
          <cell r="N727">
            <v>517700</v>
          </cell>
          <cell r="O727">
            <v>116482.49999999999</v>
          </cell>
          <cell r="P727">
            <v>119469.23076923077</v>
          </cell>
          <cell r="Q727">
            <v>0</v>
          </cell>
          <cell r="R727">
            <v>0</v>
          </cell>
          <cell r="S727">
            <v>0</v>
          </cell>
          <cell r="T727">
            <v>72058.846153846156</v>
          </cell>
          <cell r="U727">
            <v>825710.57692307688</v>
          </cell>
          <cell r="V727">
            <v>508894.67475000001</v>
          </cell>
          <cell r="W727">
            <v>463791</v>
          </cell>
        </row>
        <row r="728">
          <cell r="A728" t="str">
            <v>SL250T</v>
          </cell>
          <cell r="B728">
            <v>321</v>
          </cell>
          <cell r="C728" t="str">
            <v>250T</v>
          </cell>
          <cell r="D728" t="str">
            <v>ca</v>
          </cell>
          <cell r="E728">
            <v>260</v>
          </cell>
          <cell r="F728">
            <v>13</v>
          </cell>
          <cell r="G728">
            <v>5.85</v>
          </cell>
          <cell r="H728">
            <v>6</v>
          </cell>
          <cell r="I728">
            <v>647100</v>
          </cell>
          <cell r="L728">
            <v>628204.1534999999</v>
          </cell>
          <cell r="M728" t="str">
            <v>2 x thủy thủ 2/4</v>
          </cell>
          <cell r="N728">
            <v>647100</v>
          </cell>
          <cell r="O728">
            <v>145597.5</v>
          </cell>
          <cell r="P728">
            <v>149330.76923076922</v>
          </cell>
          <cell r="Q728">
            <v>0</v>
          </cell>
          <cell r="R728">
            <v>0</v>
          </cell>
          <cell r="S728">
            <v>0</v>
          </cell>
          <cell r="T728">
            <v>72058.846153846156</v>
          </cell>
          <cell r="U728">
            <v>1014087.1153846154</v>
          </cell>
          <cell r="V728">
            <v>628204.1534999999</v>
          </cell>
          <cell r="W728">
            <v>572526</v>
          </cell>
        </row>
        <row r="729">
          <cell r="A729" t="str">
            <v>SL300T</v>
          </cell>
          <cell r="B729">
            <v>322</v>
          </cell>
          <cell r="C729" t="str">
            <v>300T</v>
          </cell>
          <cell r="D729" t="str">
            <v>ca</v>
          </cell>
          <cell r="E729">
            <v>260</v>
          </cell>
          <cell r="F729">
            <v>13</v>
          </cell>
          <cell r="G729">
            <v>5.85</v>
          </cell>
          <cell r="H729">
            <v>6</v>
          </cell>
          <cell r="I729">
            <v>777700</v>
          </cell>
          <cell r="L729">
            <v>748687.6897499999</v>
          </cell>
          <cell r="M729" t="str">
            <v>2 x thủy thủ 2/4</v>
          </cell>
          <cell r="N729">
            <v>777700</v>
          </cell>
          <cell r="O729">
            <v>174982.5</v>
          </cell>
          <cell r="P729">
            <v>179469.23076923078</v>
          </cell>
          <cell r="Q729">
            <v>0</v>
          </cell>
          <cell r="R729">
            <v>0</v>
          </cell>
          <cell r="S729">
            <v>0</v>
          </cell>
          <cell r="T729">
            <v>72058.846153846156</v>
          </cell>
          <cell r="U729">
            <v>1204210.576923077</v>
          </cell>
          <cell r="V729">
            <v>748687.6897499999</v>
          </cell>
          <cell r="W729">
            <v>682331</v>
          </cell>
        </row>
        <row r="730">
          <cell r="A730" t="str">
            <v>SL400T</v>
          </cell>
          <cell r="B730">
            <v>323</v>
          </cell>
          <cell r="C730" t="str">
            <v>400T</v>
          </cell>
          <cell r="D730" t="str">
            <v>ca</v>
          </cell>
          <cell r="E730">
            <v>260</v>
          </cell>
          <cell r="F730">
            <v>13</v>
          </cell>
          <cell r="G730">
            <v>5.46</v>
          </cell>
          <cell r="H730">
            <v>6</v>
          </cell>
          <cell r="I730">
            <v>867000</v>
          </cell>
          <cell r="L730">
            <v>1040175.4439999999</v>
          </cell>
          <cell r="M730" t="str">
            <v>2 x thủy thủ 2/4</v>
          </cell>
          <cell r="N730">
            <v>867000</v>
          </cell>
          <cell r="O730">
            <v>182070.00000000003</v>
          </cell>
          <cell r="P730">
            <v>200076.92307692306</v>
          </cell>
          <cell r="Q730">
            <v>0</v>
          </cell>
          <cell r="R730">
            <v>0</v>
          </cell>
          <cell r="S730">
            <v>0</v>
          </cell>
          <cell r="T730">
            <v>72058.846153846156</v>
          </cell>
          <cell r="U730">
            <v>1321205.7692307692</v>
          </cell>
          <cell r="V730">
            <v>1040175.4439999999</v>
          </cell>
          <cell r="W730">
            <v>947984</v>
          </cell>
        </row>
        <row r="731">
          <cell r="A731" t="str">
            <v>SL600T</v>
          </cell>
          <cell r="B731">
            <v>324</v>
          </cell>
          <cell r="C731" t="str">
            <v>600T</v>
          </cell>
          <cell r="D731" t="str">
            <v>ca</v>
          </cell>
          <cell r="E731">
            <v>260</v>
          </cell>
          <cell r="F731">
            <v>13</v>
          </cell>
          <cell r="G731">
            <v>5.46</v>
          </cell>
          <cell r="H731">
            <v>6</v>
          </cell>
          <cell r="I731">
            <v>1020000</v>
          </cell>
          <cell r="L731">
            <v>1376346.51</v>
          </cell>
          <cell r="M731" t="str">
            <v>2 x thủy thủ 2/4</v>
          </cell>
          <cell r="N731">
            <v>1020000</v>
          </cell>
          <cell r="O731">
            <v>214200</v>
          </cell>
          <cell r="P731">
            <v>235384.61538461538</v>
          </cell>
          <cell r="Q731">
            <v>0</v>
          </cell>
          <cell r="R731">
            <v>0</v>
          </cell>
          <cell r="S731">
            <v>0</v>
          </cell>
          <cell r="T731">
            <v>72058.846153846156</v>
          </cell>
          <cell r="U731">
            <v>1541643.4615384617</v>
          </cell>
          <cell r="V731">
            <v>1376346.51</v>
          </cell>
          <cell r="W731">
            <v>1254360</v>
          </cell>
        </row>
        <row r="732">
          <cell r="A732" t="str">
            <v>SL800T</v>
          </cell>
          <cell r="B732">
            <v>325</v>
          </cell>
          <cell r="C732" t="str">
            <v>800T</v>
          </cell>
          <cell r="D732" t="str">
            <v>ca</v>
          </cell>
          <cell r="E732">
            <v>260</v>
          </cell>
          <cell r="F732">
            <v>13</v>
          </cell>
          <cell r="G732">
            <v>5.2</v>
          </cell>
          <cell r="H732">
            <v>6</v>
          </cell>
          <cell r="I732">
            <v>1445000</v>
          </cell>
          <cell r="L732">
            <v>1712517.5759999999</v>
          </cell>
          <cell r="M732" t="str">
            <v>2 x thủy thủ 2/4</v>
          </cell>
          <cell r="N732">
            <v>1445000</v>
          </cell>
          <cell r="O732">
            <v>289000</v>
          </cell>
          <cell r="P732">
            <v>333461.53846153844</v>
          </cell>
          <cell r="Q732">
            <v>0</v>
          </cell>
          <cell r="R732">
            <v>0</v>
          </cell>
          <cell r="S732">
            <v>0</v>
          </cell>
          <cell r="T732">
            <v>72058.846153846156</v>
          </cell>
          <cell r="U732">
            <v>2139520.3846153845</v>
          </cell>
          <cell r="V732">
            <v>1712517.5759999999</v>
          </cell>
          <cell r="W732">
            <v>1560736</v>
          </cell>
        </row>
        <row r="733">
          <cell r="A733" t="str">
            <v>SL1000T</v>
          </cell>
          <cell r="B733">
            <v>326</v>
          </cell>
          <cell r="C733" t="str">
            <v>1000T</v>
          </cell>
          <cell r="D733" t="str">
            <v>ca</v>
          </cell>
          <cell r="E733">
            <v>260</v>
          </cell>
          <cell r="F733">
            <v>13</v>
          </cell>
          <cell r="G733">
            <v>5.2</v>
          </cell>
          <cell r="H733">
            <v>6</v>
          </cell>
          <cell r="I733">
            <v>1700000</v>
          </cell>
          <cell r="L733">
            <v>2504366.5384615385</v>
          </cell>
          <cell r="M733" t="str">
            <v>2 x thủy thủ 2/4</v>
          </cell>
          <cell r="N733">
            <v>1700000</v>
          </cell>
          <cell r="O733">
            <v>340000.00000000006</v>
          </cell>
          <cell r="P733">
            <v>392307.69230769231</v>
          </cell>
          <cell r="Q733">
            <v>0</v>
          </cell>
          <cell r="R733">
            <v>0</v>
          </cell>
          <cell r="S733">
            <v>0</v>
          </cell>
          <cell r="T733">
            <v>72058.846153846156</v>
          </cell>
          <cell r="U733">
            <v>2504366.5384615385</v>
          </cell>
          <cell r="V733">
            <v>0</v>
          </cell>
        </row>
        <row r="734">
          <cell r="C734" t="str">
            <v>Tàu kéo - công suất</v>
          </cell>
          <cell r="L734">
            <v>0</v>
          </cell>
          <cell r="V734">
            <v>0</v>
          </cell>
        </row>
        <row r="735">
          <cell r="A735" t="str">
            <v>TK-150CV</v>
          </cell>
          <cell r="B735">
            <v>327</v>
          </cell>
          <cell r="C735" t="str">
            <v>150 CV</v>
          </cell>
          <cell r="D735" t="str">
            <v>ca</v>
          </cell>
          <cell r="E735">
            <v>200</v>
          </cell>
          <cell r="F735">
            <v>11</v>
          </cell>
          <cell r="G735">
            <v>4.95</v>
          </cell>
          <cell r="H735">
            <v>6</v>
          </cell>
          <cell r="I735">
            <v>397700</v>
          </cell>
          <cell r="J735">
            <v>94.5</v>
          </cell>
          <cell r="K735" t="str">
            <v>lítdiezel</v>
          </cell>
          <cell r="L735">
            <v>1603690.1265</v>
          </cell>
          <cell r="M735" t="str">
            <v>1 T.tr 2/2</v>
          </cell>
          <cell r="N735">
            <v>207798.25</v>
          </cell>
          <cell r="O735">
            <v>98430.75</v>
          </cell>
          <cell r="P735">
            <v>119310</v>
          </cell>
          <cell r="Q735">
            <v>744374.61</v>
          </cell>
          <cell r="R735">
            <v>37218.730499999998</v>
          </cell>
          <cell r="S735">
            <v>781593.34049999993</v>
          </cell>
          <cell r="T735">
            <v>133556.53846153847</v>
          </cell>
          <cell r="U735">
            <v>1340688.8789615384</v>
          </cell>
          <cell r="V735">
            <v>1603690.1265</v>
          </cell>
          <cell r="W735">
            <v>1461554</v>
          </cell>
        </row>
        <row r="736">
          <cell r="A736" t="str">
            <v>TK-360CV</v>
          </cell>
          <cell r="B736">
            <v>328</v>
          </cell>
          <cell r="C736" t="str">
            <v>360 CV</v>
          </cell>
          <cell r="D736" t="str">
            <v>ca</v>
          </cell>
          <cell r="E736">
            <v>200</v>
          </cell>
          <cell r="F736">
            <v>11</v>
          </cell>
          <cell r="G736">
            <v>4.95</v>
          </cell>
          <cell r="H736">
            <v>6</v>
          </cell>
          <cell r="I736">
            <v>576000</v>
          </cell>
          <cell r="J736">
            <v>201.6</v>
          </cell>
          <cell r="K736" t="str">
            <v>lítdiezel</v>
          </cell>
          <cell r="L736">
            <v>2602192.0154999997</v>
          </cell>
          <cell r="M736" t="str">
            <v>1 T.tr 2/2</v>
          </cell>
          <cell r="N736">
            <v>300960</v>
          </cell>
          <cell r="O736">
            <v>142560</v>
          </cell>
          <cell r="P736">
            <v>172800</v>
          </cell>
          <cell r="Q736">
            <v>1587999.1679999998</v>
          </cell>
          <cell r="R736">
            <v>79399.958400000003</v>
          </cell>
          <cell r="S736">
            <v>1667399.1264</v>
          </cell>
          <cell r="T736">
            <v>133556.53846153847</v>
          </cell>
          <cell r="U736">
            <v>2417275.6648615384</v>
          </cell>
          <cell r="V736">
            <v>2602192.0154999997</v>
          </cell>
          <cell r="W736">
            <v>2371558</v>
          </cell>
        </row>
        <row r="737">
          <cell r="A737" t="str">
            <v>TK-600CV</v>
          </cell>
          <cell r="B737">
            <v>329</v>
          </cell>
          <cell r="C737" t="str">
            <v>600CV</v>
          </cell>
          <cell r="D737" t="str">
            <v>ca</v>
          </cell>
          <cell r="E737">
            <v>200</v>
          </cell>
          <cell r="F737">
            <v>11</v>
          </cell>
          <cell r="G737">
            <v>4.2</v>
          </cell>
          <cell r="H737">
            <v>6</v>
          </cell>
          <cell r="I737">
            <v>856401</v>
          </cell>
          <cell r="J737">
            <v>315</v>
          </cell>
          <cell r="K737" t="str">
            <v>kgdiezel</v>
          </cell>
          <cell r="L737">
            <v>3948208.341</v>
          </cell>
          <cell r="M737" t="str">
            <v>1 thuyền trưởng 1/2 + thuyền phó I 1/2 + 1 máy I 1/2 + 2 thợ máy (1x2/4+1x3/4) + 2 thuỷ thủ (1x2/4+1x3/4)</v>
          </cell>
          <cell r="N737">
            <v>447469.5224999999</v>
          </cell>
          <cell r="O737">
            <v>179844.21000000005</v>
          </cell>
          <cell r="P737">
            <v>256920.3</v>
          </cell>
          <cell r="Q737">
            <v>2303664.3000000003</v>
          </cell>
          <cell r="R737">
            <v>0</v>
          </cell>
          <cell r="S737">
            <v>2303664.3000000003</v>
          </cell>
          <cell r="T737">
            <v>635912.30769230763</v>
          </cell>
          <cell r="U737">
            <v>3823810.640192308</v>
          </cell>
          <cell r="V737">
            <v>3948208.341</v>
          </cell>
          <cell r="W737">
            <v>3598276</v>
          </cell>
        </row>
        <row r="738">
          <cell r="C738" t="str">
            <v>Ca nô - công suất:</v>
          </cell>
          <cell r="L738">
            <v>0</v>
          </cell>
        </row>
        <row r="739">
          <cell r="A739" t="str">
            <v>CN-15CV</v>
          </cell>
          <cell r="B739">
            <v>330</v>
          </cell>
          <cell r="C739" t="str">
            <v>15CV</v>
          </cell>
          <cell r="D739" t="str">
            <v>ca</v>
          </cell>
          <cell r="E739">
            <v>200</v>
          </cell>
          <cell r="F739">
            <v>12</v>
          </cell>
          <cell r="G739">
            <v>6</v>
          </cell>
          <cell r="H739">
            <v>6</v>
          </cell>
          <cell r="I739">
            <v>61200</v>
          </cell>
          <cell r="J739">
            <v>3.15</v>
          </cell>
          <cell r="K739" t="str">
            <v>lítdiezel</v>
          </cell>
          <cell r="L739">
            <v>0</v>
          </cell>
          <cell r="M739" t="str">
            <v>1 T.tr 1/2</v>
          </cell>
          <cell r="N739">
            <v>34884</v>
          </cell>
          <cell r="O739">
            <v>18360</v>
          </cell>
          <cell r="P739">
            <v>18360</v>
          </cell>
          <cell r="Q739">
            <v>24812.486999999997</v>
          </cell>
          <cell r="R739">
            <v>1240.62435</v>
          </cell>
          <cell r="S739">
            <v>26053.111349999999</v>
          </cell>
          <cell r="T739">
            <v>128758.84615384616</v>
          </cell>
          <cell r="U739">
            <v>226415.95750384615</v>
          </cell>
          <cell r="V739">
            <v>0</v>
          </cell>
        </row>
        <row r="740">
          <cell r="A740" t="str">
            <v>CN-23CV</v>
          </cell>
          <cell r="B740">
            <v>331</v>
          </cell>
          <cell r="C740" t="str">
            <v>23CV</v>
          </cell>
          <cell r="D740" t="str">
            <v>ca</v>
          </cell>
          <cell r="E740">
            <v>200</v>
          </cell>
          <cell r="F740">
            <v>12</v>
          </cell>
          <cell r="G740">
            <v>6</v>
          </cell>
          <cell r="H740">
            <v>6</v>
          </cell>
          <cell r="I740">
            <v>67150</v>
          </cell>
          <cell r="J740">
            <v>4.83</v>
          </cell>
          <cell r="K740" t="str">
            <v>lítdiezel</v>
          </cell>
          <cell r="L740">
            <v>201971.90474999999</v>
          </cell>
          <cell r="M740" t="str">
            <v>1 T.tr 1/2</v>
          </cell>
          <cell r="N740">
            <v>38275.499999999993</v>
          </cell>
          <cell r="O740">
            <v>20145</v>
          </cell>
          <cell r="P740">
            <v>20145</v>
          </cell>
          <cell r="Q740">
            <v>38045.813399999999</v>
          </cell>
          <cell r="R740">
            <v>1902.2906700000001</v>
          </cell>
          <cell r="S740">
            <v>39948.104070000001</v>
          </cell>
          <cell r="T740">
            <v>128758.84615384616</v>
          </cell>
          <cell r="U740">
            <v>247272.45022384616</v>
          </cell>
          <cell r="V740">
            <v>201971.90474999999</v>
          </cell>
          <cell r="W740">
            <v>184071</v>
          </cell>
        </row>
        <row r="741">
          <cell r="A741" t="str">
            <v>CN-30CV</v>
          </cell>
          <cell r="B741">
            <v>332</v>
          </cell>
          <cell r="C741" t="str">
            <v>30CV</v>
          </cell>
          <cell r="D741" t="str">
            <v>ca</v>
          </cell>
          <cell r="E741">
            <v>200</v>
          </cell>
          <cell r="F741">
            <v>12</v>
          </cell>
          <cell r="G741">
            <v>5.4</v>
          </cell>
          <cell r="H741">
            <v>6</v>
          </cell>
          <cell r="I741">
            <v>72900</v>
          </cell>
          <cell r="J741">
            <v>6.3</v>
          </cell>
          <cell r="K741" t="str">
            <v>lítdiezel</v>
          </cell>
          <cell r="L741">
            <v>216151.66649999999</v>
          </cell>
          <cell r="M741" t="str">
            <v>1 T.tr 1/2</v>
          </cell>
          <cell r="N741">
            <v>41553.000000000007</v>
          </cell>
          <cell r="O741">
            <v>19683.000000000004</v>
          </cell>
          <cell r="P741">
            <v>21870</v>
          </cell>
          <cell r="Q741">
            <v>49624.973999999995</v>
          </cell>
          <cell r="R741">
            <v>2481.2487000000001</v>
          </cell>
          <cell r="S741">
            <v>52106.222699999998</v>
          </cell>
          <cell r="T741">
            <v>128758.84615384616</v>
          </cell>
          <cell r="U741">
            <v>263971.06885384617</v>
          </cell>
          <cell r="V741">
            <v>216151.66649999999</v>
          </cell>
          <cell r="W741">
            <v>196994</v>
          </cell>
        </row>
        <row r="742">
          <cell r="A742" t="str">
            <v>CN-55CV</v>
          </cell>
          <cell r="B742">
            <v>333</v>
          </cell>
          <cell r="C742" t="str">
            <v>55CV</v>
          </cell>
          <cell r="D742" t="str">
            <v>ca</v>
          </cell>
          <cell r="E742">
            <v>200</v>
          </cell>
          <cell r="F742">
            <v>12</v>
          </cell>
          <cell r="G742">
            <v>5.4</v>
          </cell>
          <cell r="H742">
            <v>6</v>
          </cell>
          <cell r="I742">
            <v>93600</v>
          </cell>
          <cell r="J742">
            <v>9.9</v>
          </cell>
          <cell r="K742" t="str">
            <v>lítdiezel</v>
          </cell>
          <cell r="L742">
            <v>323922.46424999996</v>
          </cell>
          <cell r="M742" t="str">
            <v>1 T.tr 1/2+1 thủy thủ 2/4</v>
          </cell>
          <cell r="N742">
            <v>53352</v>
          </cell>
          <cell r="O742">
            <v>25272.000000000004</v>
          </cell>
          <cell r="P742">
            <v>28080</v>
          </cell>
          <cell r="Q742">
            <v>77982.101999999999</v>
          </cell>
          <cell r="R742">
            <v>3899.1051000000002</v>
          </cell>
          <cell r="S742">
            <v>81881.2071</v>
          </cell>
          <cell r="T742">
            <v>200817.69230769231</v>
          </cell>
          <cell r="U742">
            <v>389402.89940769231</v>
          </cell>
          <cell r="V742">
            <v>323922.46424999996</v>
          </cell>
          <cell r="W742">
            <v>295213</v>
          </cell>
        </row>
        <row r="743">
          <cell r="A743" t="str">
            <v>CN-75CV</v>
          </cell>
          <cell r="B743">
            <v>334</v>
          </cell>
          <cell r="C743" t="str">
            <v>75CV</v>
          </cell>
          <cell r="D743" t="str">
            <v>ca</v>
          </cell>
          <cell r="E743">
            <v>200</v>
          </cell>
          <cell r="F743">
            <v>11</v>
          </cell>
          <cell r="G743">
            <v>4.62</v>
          </cell>
          <cell r="H743">
            <v>6</v>
          </cell>
          <cell r="I743">
            <v>134000</v>
          </cell>
          <cell r="J743">
            <v>13.5</v>
          </cell>
          <cell r="K743" t="str">
            <v>lítdiezel</v>
          </cell>
          <cell r="L743">
            <v>376025.38049999997</v>
          </cell>
          <cell r="M743" t="str">
            <v>1 T.tr 1/2+1 thủy thủ 2/4</v>
          </cell>
          <cell r="N743">
            <v>70015</v>
          </cell>
          <cell r="O743">
            <v>30954</v>
          </cell>
          <cell r="P743">
            <v>40200</v>
          </cell>
          <cell r="Q743">
            <v>106339.23</v>
          </cell>
          <cell r="R743">
            <v>5316.9615000000003</v>
          </cell>
          <cell r="S743">
            <v>111656.1915</v>
          </cell>
          <cell r="T743">
            <v>200817.69230769231</v>
          </cell>
          <cell r="U743">
            <v>453642.88380769233</v>
          </cell>
          <cell r="V743">
            <v>376025.38049999997</v>
          </cell>
          <cell r="W743">
            <v>342698</v>
          </cell>
        </row>
        <row r="744">
          <cell r="A744" t="str">
            <v>CN-90CV</v>
          </cell>
          <cell r="B744">
            <v>335</v>
          </cell>
          <cell r="C744" t="str">
            <v>90CV</v>
          </cell>
          <cell r="D744" t="str">
            <v>ca</v>
          </cell>
          <cell r="E744">
            <v>200</v>
          </cell>
          <cell r="F744">
            <v>11</v>
          </cell>
          <cell r="G744">
            <v>4.62</v>
          </cell>
          <cell r="H744">
            <v>6</v>
          </cell>
          <cell r="I744">
            <v>174600</v>
          </cell>
          <cell r="J744">
            <v>16.2</v>
          </cell>
          <cell r="K744" t="str">
            <v>lítdiezel</v>
          </cell>
          <cell r="L744">
            <v>0</v>
          </cell>
          <cell r="M744" t="str">
            <v>1 T.tr 1/2+1 thủy thủ 2/4</v>
          </cell>
          <cell r="N744">
            <v>91228.5</v>
          </cell>
          <cell r="O744">
            <v>40332.6</v>
          </cell>
          <cell r="P744">
            <v>52380</v>
          </cell>
          <cell r="Q744">
            <v>127607.07599999999</v>
          </cell>
          <cell r="R744">
            <v>6380.3537999999999</v>
          </cell>
          <cell r="S744">
            <v>133987.42979999998</v>
          </cell>
          <cell r="T744">
            <v>200817.69230769231</v>
          </cell>
          <cell r="U744">
            <v>518746.22210769233</v>
          </cell>
          <cell r="V744">
            <v>0</v>
          </cell>
        </row>
        <row r="745">
          <cell r="A745" t="str">
            <v>CN-120CV</v>
          </cell>
          <cell r="B745">
            <v>336</v>
          </cell>
          <cell r="C745" t="str">
            <v>120CV</v>
          </cell>
          <cell r="D745" t="str">
            <v>ca</v>
          </cell>
          <cell r="E745">
            <v>200</v>
          </cell>
          <cell r="F745">
            <v>11</v>
          </cell>
          <cell r="G745">
            <v>4.62</v>
          </cell>
          <cell r="H745">
            <v>6</v>
          </cell>
          <cell r="I745">
            <v>214000</v>
          </cell>
          <cell r="J745">
            <v>18</v>
          </cell>
          <cell r="K745" t="str">
            <v>lítdiezel</v>
          </cell>
          <cell r="L745">
            <v>468493.92974999995</v>
          </cell>
          <cell r="M745" t="str">
            <v>1 T.tr 1/2+1 thủy thủ 2/4</v>
          </cell>
          <cell r="N745">
            <v>111815</v>
          </cell>
          <cell r="O745">
            <v>49434</v>
          </cell>
          <cell r="P745">
            <v>64200</v>
          </cell>
          <cell r="Q745">
            <v>141785.63999999998</v>
          </cell>
          <cell r="R745">
            <v>7089.2819999999992</v>
          </cell>
          <cell r="S745">
            <v>148874.92199999999</v>
          </cell>
          <cell r="T745">
            <v>200817.69230769231</v>
          </cell>
          <cell r="U745">
            <v>575141.61430769227</v>
          </cell>
          <cell r="V745">
            <v>468493.92974999995</v>
          </cell>
          <cell r="W745">
            <v>426971</v>
          </cell>
        </row>
        <row r="746">
          <cell r="C746" t="str">
            <v>Xe nâng - chiều cao nâng:</v>
          </cell>
          <cell r="L746">
            <v>0</v>
          </cell>
        </row>
        <row r="747">
          <cell r="A747" t="str">
            <v>XN-12</v>
          </cell>
          <cell r="B747">
            <v>330</v>
          </cell>
          <cell r="C747" t="str">
            <v>12m</v>
          </cell>
          <cell r="D747" t="str">
            <v>ca</v>
          </cell>
          <cell r="E747">
            <v>260</v>
          </cell>
          <cell r="F747">
            <v>14</v>
          </cell>
          <cell r="G747">
            <v>4.0199999999999996</v>
          </cell>
          <cell r="H747">
            <v>5</v>
          </cell>
          <cell r="I747">
            <v>370000</v>
          </cell>
          <cell r="J747">
            <v>25.2</v>
          </cell>
          <cell r="K747" t="str">
            <v>lítdiezel</v>
          </cell>
          <cell r="L747">
            <v>707003.16225000005</v>
          </cell>
          <cell r="M747" t="str">
            <v>1x3/7+1x5/7</v>
          </cell>
          <cell r="N747">
            <v>189269.23076923081</v>
          </cell>
          <cell r="O747">
            <v>57207.692307692298</v>
          </cell>
          <cell r="P747">
            <v>71153.846153846156</v>
          </cell>
          <cell r="Q747">
            <v>198499.89599999998</v>
          </cell>
          <cell r="R747">
            <v>9924.9948000000004</v>
          </cell>
          <cell r="S747">
            <v>208424.89079999999</v>
          </cell>
          <cell r="T747">
            <v>151096.15384615384</v>
          </cell>
          <cell r="U747">
            <v>677151.81387692306</v>
          </cell>
          <cell r="V747">
            <v>707003.16225000005</v>
          </cell>
          <cell r="W747">
            <v>644341</v>
          </cell>
        </row>
        <row r="748">
          <cell r="A748" t="str">
            <v>XN-18</v>
          </cell>
          <cell r="B748">
            <v>331</v>
          </cell>
          <cell r="C748" t="str">
            <v>18m</v>
          </cell>
          <cell r="D748" t="str">
            <v>ca</v>
          </cell>
          <cell r="E748">
            <v>260</v>
          </cell>
          <cell r="F748">
            <v>14</v>
          </cell>
          <cell r="G748">
            <v>3.81</v>
          </cell>
          <cell r="H748">
            <v>5</v>
          </cell>
          <cell r="I748">
            <v>518000</v>
          </cell>
          <cell r="J748">
            <v>29.4</v>
          </cell>
          <cell r="K748" t="str">
            <v>lítdiezel</v>
          </cell>
          <cell r="L748">
            <v>876572.17724999995</v>
          </cell>
          <cell r="M748" t="str">
            <v>1x3/7+1x5/7</v>
          </cell>
          <cell r="N748">
            <v>264976.92307692306</v>
          </cell>
          <cell r="O748">
            <v>75906.923076923078</v>
          </cell>
          <cell r="P748">
            <v>99615.38461538461</v>
          </cell>
          <cell r="Q748">
            <v>231583.21199999997</v>
          </cell>
          <cell r="R748">
            <v>11579.160599999999</v>
          </cell>
          <cell r="S748">
            <v>243162.37259999997</v>
          </cell>
          <cell r="T748">
            <v>151096.15384615384</v>
          </cell>
          <cell r="U748">
            <v>834757.75721538463</v>
          </cell>
          <cell r="V748">
            <v>876572.17724999995</v>
          </cell>
          <cell r="W748">
            <v>798881</v>
          </cell>
        </row>
        <row r="749">
          <cell r="A749" t="str">
            <v>XN-24</v>
          </cell>
          <cell r="B749">
            <v>332</v>
          </cell>
          <cell r="C749" t="str">
            <v>24m</v>
          </cell>
          <cell r="D749" t="str">
            <v>ca</v>
          </cell>
          <cell r="E749">
            <v>260</v>
          </cell>
          <cell r="F749">
            <v>14</v>
          </cell>
          <cell r="G749">
            <v>3.81</v>
          </cell>
          <cell r="H749">
            <v>5</v>
          </cell>
          <cell r="I749">
            <v>673400</v>
          </cell>
          <cell r="J749">
            <v>32.549999999999997</v>
          </cell>
          <cell r="K749" t="str">
            <v>lítdiezel</v>
          </cell>
          <cell r="L749">
            <v>1047636.7439999999</v>
          </cell>
          <cell r="M749" t="str">
            <v>1x3/7+1x5/7</v>
          </cell>
          <cell r="N749">
            <v>344470</v>
          </cell>
          <cell r="O749">
            <v>98679</v>
          </cell>
          <cell r="P749">
            <v>129500</v>
          </cell>
          <cell r="Q749">
            <v>256395.69899999996</v>
          </cell>
          <cell r="R749">
            <v>12819.784949999999</v>
          </cell>
          <cell r="S749">
            <v>269215.48394999997</v>
          </cell>
          <cell r="T749">
            <v>151096.15384615384</v>
          </cell>
          <cell r="U749">
            <v>992960.6377961539</v>
          </cell>
          <cell r="V749">
            <v>1047636.7439999999</v>
          </cell>
          <cell r="W749">
            <v>954784</v>
          </cell>
        </row>
        <row r="750">
          <cell r="C750" t="str">
            <v>Tàu cuốc sông - công suất:</v>
          </cell>
          <cell r="L750">
            <v>0</v>
          </cell>
        </row>
        <row r="751">
          <cell r="A751" t="str">
            <v>TC495CV</v>
          </cell>
          <cell r="B751">
            <v>333</v>
          </cell>
          <cell r="C751" t="str">
            <v>Tàu cuốc - công suất 495CV</v>
          </cell>
          <cell r="D751" t="str">
            <v>ca</v>
          </cell>
          <cell r="E751">
            <v>260</v>
          </cell>
          <cell r="F751">
            <v>7.5</v>
          </cell>
          <cell r="G751">
            <v>5.12</v>
          </cell>
          <cell r="H751">
            <v>6</v>
          </cell>
          <cell r="I751">
            <v>9364400</v>
          </cell>
          <cell r="J751">
            <v>519.75</v>
          </cell>
          <cell r="K751" t="str">
            <v>lítdiezel</v>
          </cell>
          <cell r="L751">
            <v>9102123.2609999999</v>
          </cell>
          <cell r="M751" t="str">
            <v>1 thuyền trưởng 2/2+1 thuyền phó 2/2+1 máy trưởng 2/2+1 máy hai 2/2+1 điện trưởng 2/2+1 kỹ thuật viên cuốc I 2/2+2 kỹ thuật viên cuốc II 2/2+4 thợ máy (3x3/4+1x4/4)+4 thủy thủ (3x3/4+1x4/4)</v>
          </cell>
          <cell r="N751">
            <v>2566205.7692307695</v>
          </cell>
          <cell r="O751">
            <v>1844066.4615384615</v>
          </cell>
          <cell r="P751">
            <v>2161015.3846153845</v>
          </cell>
          <cell r="Q751">
            <v>4094060.355</v>
          </cell>
          <cell r="R751">
            <v>204703.01775</v>
          </cell>
          <cell r="S751">
            <v>4298763.3727500001</v>
          </cell>
          <cell r="T751">
            <v>1314567.6923076923</v>
          </cell>
          <cell r="U751">
            <v>12184618.680442307</v>
          </cell>
          <cell r="V751">
            <v>9102123.2609999999</v>
          </cell>
          <cell r="W751">
            <v>8295396</v>
          </cell>
        </row>
        <row r="752">
          <cell r="C752" t="str">
            <v>Tàu cuốc biển - công suất:</v>
          </cell>
          <cell r="L752">
            <v>0</v>
          </cell>
        </row>
        <row r="753">
          <cell r="A753" t="str">
            <v>TC2085CV</v>
          </cell>
          <cell r="B753">
            <v>334</v>
          </cell>
          <cell r="C753" t="str">
            <v>Tàu cuốc - công suất 2085CV</v>
          </cell>
          <cell r="D753" t="str">
            <v>ca</v>
          </cell>
          <cell r="E753">
            <v>260</v>
          </cell>
          <cell r="F753">
            <v>7.5</v>
          </cell>
          <cell r="G753">
            <v>4.5</v>
          </cell>
          <cell r="H753">
            <v>6</v>
          </cell>
          <cell r="I753">
            <v>28875000</v>
          </cell>
          <cell r="J753">
            <v>1751.4</v>
          </cell>
          <cell r="K753" t="str">
            <v>lítdiezel</v>
          </cell>
          <cell r="L753">
            <v>26665227.954749998</v>
          </cell>
          <cell r="M753" t="str">
            <v>1 thuyền trưởng 2/2+1 thuyền phó 2/2+1 máy trưởng 2/2+1 máy hai 2/2+1 điện trưởng 2/2+1 kỹ thuật viên cuốc I 2/2+2 kỹ thuật viên cuốc II 2/2+4 thợ máy (3x3/4+1x4/4)+4 thủy thủ (3x3/4+1x4/4)</v>
          </cell>
          <cell r="N753">
            <v>7912860.576923077</v>
          </cell>
          <cell r="O753">
            <v>4997596.153846154</v>
          </cell>
          <cell r="P753">
            <v>6663461.538461538</v>
          </cell>
          <cell r="Q753">
            <v>13795742.772</v>
          </cell>
          <cell r="R753">
            <v>689787.13860000006</v>
          </cell>
          <cell r="S753">
            <v>14485529.910599999</v>
          </cell>
          <cell r="T753">
            <v>1314567.6923076923</v>
          </cell>
          <cell r="U753">
            <v>35374015.872138463</v>
          </cell>
          <cell r="V753">
            <v>26665227.954749998</v>
          </cell>
          <cell r="W753">
            <v>24301871</v>
          </cell>
        </row>
        <row r="754">
          <cell r="C754" t="str">
            <v>Tàu hút bùn - công suất:</v>
          </cell>
          <cell r="L754">
            <v>0</v>
          </cell>
        </row>
        <row r="755">
          <cell r="A755" t="str">
            <v>THB150CV</v>
          </cell>
          <cell r="B755">
            <v>335</v>
          </cell>
          <cell r="C755" t="str">
            <v>Tàu hút bùn - công suất 150CV</v>
          </cell>
          <cell r="D755" t="str">
            <v>ca</v>
          </cell>
          <cell r="E755">
            <v>260</v>
          </cell>
          <cell r="F755">
            <v>10</v>
          </cell>
          <cell r="G755">
            <v>6</v>
          </cell>
          <cell r="H755">
            <v>6</v>
          </cell>
          <cell r="I755">
            <v>1151400</v>
          </cell>
          <cell r="J755">
            <v>157.5</v>
          </cell>
          <cell r="K755" t="str">
            <v>lítdiezel</v>
          </cell>
          <cell r="L755">
            <v>0</v>
          </cell>
          <cell r="M755" t="str">
            <v>1 máy trưởng 2/2 + 1 kỹ thuật viên cuốc I 2/2 + 2
kỹ thuật viên cuốc II 2/2 + 2 thợ 
máy (1x2/4+1x4/4) + 2 thuỷ thủ
(1x2/4+1x3/4)</v>
          </cell>
          <cell r="N755">
            <v>420703.84615384613</v>
          </cell>
          <cell r="O755">
            <v>265707.69230769231</v>
          </cell>
          <cell r="P755">
            <v>265707.69230769231</v>
          </cell>
          <cell r="Q755">
            <v>1240624.3499999999</v>
          </cell>
          <cell r="R755">
            <v>62031.217499999999</v>
          </cell>
          <cell r="S755">
            <v>1302655.5674999999</v>
          </cell>
          <cell r="T755">
            <v>765325.38461538474</v>
          </cell>
          <cell r="U755">
            <v>3020100.1828846158</v>
          </cell>
          <cell r="V755">
            <v>0</v>
          </cell>
        </row>
        <row r="756">
          <cell r="A756" t="str">
            <v>THB300CV</v>
          </cell>
          <cell r="B756">
            <v>336</v>
          </cell>
          <cell r="C756" t="str">
            <v>Tàu hút bùn - công suất 300CV</v>
          </cell>
          <cell r="D756" t="str">
            <v>ca</v>
          </cell>
          <cell r="E756">
            <v>260</v>
          </cell>
          <cell r="F756">
            <v>10</v>
          </cell>
          <cell r="G756">
            <v>6</v>
          </cell>
          <cell r="H756">
            <v>6</v>
          </cell>
          <cell r="I756">
            <v>1636600</v>
          </cell>
          <cell r="J756">
            <v>304.5</v>
          </cell>
          <cell r="K756" t="str">
            <v>lítdiezel</v>
          </cell>
          <cell r="L756">
            <v>0</v>
          </cell>
          <cell r="M756" t="str">
            <v>1 thuyền trưởng 1/2 + 1 thuyền phó
1/2 + 1 kỹ thuật viên cuốc I 2/2 + 1
kỹ thuật viên cuốc II 2/2 + 2 thợ 
máy (1x3/4+1x4/4) + 2 thuỷ thủ
(1x2/4+1x3/4)</v>
          </cell>
          <cell r="N756">
            <v>597988.46153846162</v>
          </cell>
          <cell r="O756">
            <v>377676.92307692306</v>
          </cell>
          <cell r="P756">
            <v>377676.92307692306</v>
          </cell>
          <cell r="Q756">
            <v>2398540.4099999997</v>
          </cell>
          <cell r="R756">
            <v>119927.02049999998</v>
          </cell>
          <cell r="S756">
            <v>2518467.4304999998</v>
          </cell>
          <cell r="T756">
            <v>894084.23076923087</v>
          </cell>
          <cell r="U756">
            <v>4765893.9689615387</v>
          </cell>
          <cell r="V756">
            <v>0</v>
          </cell>
        </row>
        <row r="757">
          <cell r="A757" t="str">
            <v>THB585CV</v>
          </cell>
          <cell r="B757">
            <v>337</v>
          </cell>
          <cell r="C757" t="str">
            <v>Tàu hút bùn - công suất 585CV</v>
          </cell>
          <cell r="D757" t="str">
            <v>ca</v>
          </cell>
          <cell r="E757">
            <v>260</v>
          </cell>
          <cell r="F757">
            <v>10</v>
          </cell>
          <cell r="G757">
            <v>4.13</v>
          </cell>
          <cell r="H757">
            <v>6</v>
          </cell>
          <cell r="I757">
            <v>6404625</v>
          </cell>
          <cell r="J757">
            <v>573.29999999999995</v>
          </cell>
          <cell r="K757" t="str">
            <v>lítdiezel</v>
          </cell>
          <cell r="L757">
            <v>9291385.7190000005</v>
          </cell>
          <cell r="M757" t="str">
            <v>1 thuyền trưởng 2/2 + 1 thuyền phó
2/2 + 1 máy trưởng 2/2 + 1 kỹ thuật viên cuốc I 2/2 + 1
kỹ thuật viên cuốc II 2/2 + 2 thợ máy (1x3/4+1x4/4) + 4 thuỷ thủ
(3x3/4+1x4/4)</v>
          </cell>
          <cell r="N757">
            <v>2340151.4423076925</v>
          </cell>
          <cell r="O757">
            <v>1017350.0480769229</v>
          </cell>
          <cell r="P757">
            <v>1477990.3846153845</v>
          </cell>
          <cell r="Q757">
            <v>4515872.6339999996</v>
          </cell>
          <cell r="R757">
            <v>225793.6317</v>
          </cell>
          <cell r="S757">
            <v>4741666.2656999994</v>
          </cell>
          <cell r="T757">
            <v>794111.5384615385</v>
          </cell>
          <cell r="U757">
            <v>10371269.679161537</v>
          </cell>
          <cell r="V757">
            <v>9291385.7190000005</v>
          </cell>
          <cell r="W757">
            <v>8467884</v>
          </cell>
        </row>
        <row r="758">
          <cell r="A758" t="str">
            <v>THB900CV</v>
          </cell>
          <cell r="B758">
            <v>338</v>
          </cell>
          <cell r="C758" t="str">
            <v>Tàu hút bùn - công suất 900CV</v>
          </cell>
          <cell r="D758" t="str">
            <v>ca</v>
          </cell>
          <cell r="E758">
            <v>260</v>
          </cell>
          <cell r="F758">
            <v>7.5</v>
          </cell>
          <cell r="G758">
            <v>4.0999999999999996</v>
          </cell>
          <cell r="H758">
            <v>6</v>
          </cell>
          <cell r="I758">
            <v>8265050</v>
          </cell>
          <cell r="J758">
            <v>756</v>
          </cell>
          <cell r="K758" t="str">
            <v>lítdiezel</v>
          </cell>
          <cell r="L758">
            <v>0</v>
          </cell>
          <cell r="M758" t="str">
            <v>1 thuyền trưởng 2/2 + 1 thuyền phó
2/2 + 1 máy trưởng 2/2 + 1 kỹ thuật viên cuốc I 2/2 + 1
kỹ thuật viên cuốc II 2/2 + 2 thợ máy (1x3/4+1x4/4) + 4 thuỷ thủ
(3x3/4+1x4/4)</v>
          </cell>
          <cell r="N758">
            <v>2264941.5865384615</v>
          </cell>
          <cell r="O758">
            <v>1303334.8076923075</v>
          </cell>
          <cell r="P758">
            <v>1907319.2307692308</v>
          </cell>
          <cell r="Q758">
            <v>5954996.8799999999</v>
          </cell>
          <cell r="R758">
            <v>297749.84399999998</v>
          </cell>
          <cell r="S758">
            <v>6252746.7239999995</v>
          </cell>
          <cell r="T758">
            <v>794111.5384615385</v>
          </cell>
          <cell r="U758">
            <v>12522453.887461537</v>
          </cell>
          <cell r="V758">
            <v>0</v>
          </cell>
        </row>
        <row r="759">
          <cell r="A759" t="str">
            <v>THB1200CV</v>
          </cell>
          <cell r="B759">
            <v>339</v>
          </cell>
          <cell r="C759" t="str">
            <v>Tàu hút bùn - công suất 1200CV</v>
          </cell>
          <cell r="D759" t="str">
            <v>ca</v>
          </cell>
          <cell r="E759">
            <v>260</v>
          </cell>
          <cell r="F759">
            <v>7.5</v>
          </cell>
          <cell r="G759">
            <v>3.75</v>
          </cell>
          <cell r="H759">
            <v>6</v>
          </cell>
          <cell r="I759">
            <v>16762935</v>
          </cell>
          <cell r="J759">
            <v>1008</v>
          </cell>
          <cell r="K759" t="str">
            <v>lítdiezel</v>
          </cell>
          <cell r="L759">
            <v>19131057.38775</v>
          </cell>
          <cell r="M759" t="str">
            <v>1 thuyền trưởng 2/2 + 1 thuyền phó
2/2 + 1 máy trưởng 2/2 + 1 máy hai 2/2 + 1 điện trưởng 2/2 + 1 kỹ thuật viên cuốc I 2/2 + 1
kỹ thuật viên cuốc II 2/2 + 6 thợ máy (5x3/4+1x4/4) + 2 thuỷ thủ
(1x3/4+1x4/4)</v>
          </cell>
          <cell r="N759">
            <v>4593688.9182692301</v>
          </cell>
          <cell r="O759">
            <v>2417731.0096153845</v>
          </cell>
          <cell r="P759">
            <v>3868369.6153846155</v>
          </cell>
          <cell r="Q759">
            <v>7939995.8399999999</v>
          </cell>
          <cell r="R759">
            <v>396999.79200000002</v>
          </cell>
          <cell r="S759">
            <v>8336995.6320000002</v>
          </cell>
          <cell r="T759">
            <v>965582.30769230775</v>
          </cell>
          <cell r="U759">
            <v>20182367.482961539</v>
          </cell>
          <cell r="V759">
            <v>19131057.38775</v>
          </cell>
          <cell r="W759">
            <v>17435459</v>
          </cell>
        </row>
        <row r="760">
          <cell r="A760" t="str">
            <v>THB4170CV</v>
          </cell>
          <cell r="B760">
            <v>340</v>
          </cell>
          <cell r="C760" t="str">
            <v>Tàu hút bùn - công suất 4170CV</v>
          </cell>
          <cell r="D760" t="str">
            <v>ca</v>
          </cell>
          <cell r="E760">
            <v>260</v>
          </cell>
          <cell r="F760">
            <v>7.5</v>
          </cell>
          <cell r="G760">
            <v>2.4</v>
          </cell>
          <cell r="H760">
            <v>6</v>
          </cell>
          <cell r="I760">
            <v>84980100</v>
          </cell>
          <cell r="J760">
            <v>3210.9</v>
          </cell>
          <cell r="K760" t="str">
            <v>lítdiezel</v>
          </cell>
          <cell r="L760">
            <v>68221534.111499995</v>
          </cell>
          <cell r="M760" t="str">
            <v>1 thuyền trưởng 2/2 + 1 thuyền phó
2/2 + 1 máy trưởng 2/2 + 1 máy 2 2/2 + 1 điện trưởng 2/2 + 1 kỹ thuật viên cuốc I 2/2 + 3
kỹ thuật viên cuốc II 2/2 + 6 thợ máy (5x3/4+1x4/4) + 4 thuỷ thủ
(3x3/4+1x4/4)</v>
          </cell>
          <cell r="N760">
            <v>23287815.865384616</v>
          </cell>
          <cell r="O760">
            <v>7844316.9230769239</v>
          </cell>
          <cell r="P760">
            <v>19610792.307692308</v>
          </cell>
          <cell r="Q760">
            <v>25292195.081999999</v>
          </cell>
          <cell r="R760">
            <v>1264609.7541</v>
          </cell>
          <cell r="S760">
            <v>26556804.836099997</v>
          </cell>
          <cell r="T760">
            <v>1317184.6153846155</v>
          </cell>
          <cell r="U760">
            <v>78616914.547638446</v>
          </cell>
          <cell r="V760">
            <v>68221534.111499995</v>
          </cell>
          <cell r="W760">
            <v>62175014</v>
          </cell>
        </row>
        <row r="761">
          <cell r="A761" t="str">
            <v>THBTH1390CV</v>
          </cell>
          <cell r="B761">
            <v>341</v>
          </cell>
          <cell r="C761" t="str">
            <v>Tàu hút bụng tự hành - công suất 1390CV</v>
          </cell>
          <cell r="D761" t="str">
            <v>ca</v>
          </cell>
          <cell r="J761">
            <v>1313.6</v>
          </cell>
          <cell r="K761" t="str">
            <v>kgdiezel</v>
          </cell>
          <cell r="L761">
            <v>17637047.274</v>
          </cell>
          <cell r="M761" t="str">
            <v>1 thuyền trưởng 2/2 + 1 thuyền phó
2/2 + 1 kỹ thuật viên cuốc I 2/2 + 1
kỹ thuật viên cuốc II 2/2 + 2 thợ máy (1x3/4+1x4/4) + 4 thuỷ thủ
(3x3/4+1x4/4)</v>
          </cell>
          <cell r="T761">
            <v>2.9018000000000002</v>
          </cell>
          <cell r="U761" t="e">
            <v>#REF!</v>
          </cell>
          <cell r="V761">
            <v>17637047.274</v>
          </cell>
          <cell r="W761">
            <v>16073864</v>
          </cell>
        </row>
        <row r="762">
          <cell r="A762" t="str">
            <v>THBTH5945CV</v>
          </cell>
          <cell r="B762">
            <v>342</v>
          </cell>
          <cell r="C762" t="str">
            <v>Tàu hút bụng tự hành - công suất 5945CV</v>
          </cell>
          <cell r="D762" t="str">
            <v>ca</v>
          </cell>
          <cell r="J762">
            <v>5201.8999999999996</v>
          </cell>
          <cell r="K762" t="str">
            <v>kgdiezel</v>
          </cell>
          <cell r="L762">
            <v>82183058.322749987</v>
          </cell>
          <cell r="M762" t="str">
            <v>1 thuyên trưởng 2/2 + 1 thuyền phó
2/2 + 1 kỹ thuật viên cuốc I 2/2 + 1
kỹ thuật viên cuốc II 2/2 + 2 thợ máy (1x4/4+1x2/4) + 2 thuỷ thủ
(1x3/4+1x4/4)</v>
          </cell>
          <cell r="T762">
            <v>2.9018000000000002</v>
          </cell>
          <cell r="U762" t="e">
            <v>#REF!</v>
          </cell>
          <cell r="V762">
            <v>82183058.322749987</v>
          </cell>
          <cell r="W762">
            <v>74899119</v>
          </cell>
        </row>
        <row r="763">
          <cell r="C763" t="str">
            <v>Xáng cạp - dung tích gầu:</v>
          </cell>
          <cell r="L763">
            <v>0</v>
          </cell>
        </row>
        <row r="764">
          <cell r="A764" t="str">
            <v>XC0,65m³</v>
          </cell>
          <cell r="B764">
            <v>341</v>
          </cell>
          <cell r="C764" t="str">
            <v>0,65m3</v>
          </cell>
          <cell r="D764" t="str">
            <v>ca</v>
          </cell>
          <cell r="E764">
            <v>220</v>
          </cell>
          <cell r="F764">
            <v>13</v>
          </cell>
          <cell r="G764">
            <v>5.2</v>
          </cell>
          <cell r="H764">
            <v>6</v>
          </cell>
          <cell r="I764">
            <v>761856</v>
          </cell>
          <cell r="J764">
            <v>45.9</v>
          </cell>
          <cell r="K764" t="str">
            <v>lítdiezel</v>
          </cell>
          <cell r="L764">
            <v>0</v>
          </cell>
          <cell r="M764" t="str">
            <v>1x5/7+1x4/7+2x3/7</v>
          </cell>
          <cell r="N764">
            <v>427678.25454545452</v>
          </cell>
          <cell r="O764">
            <v>180075.05454545454</v>
          </cell>
          <cell r="P764">
            <v>207778.90909090909</v>
          </cell>
          <cell r="Q764">
            <v>361553.38199999998</v>
          </cell>
          <cell r="R764">
            <v>18077.669099999999</v>
          </cell>
          <cell r="S764">
            <v>379631.05109999998</v>
          </cell>
          <cell r="T764">
            <v>291724.61538461538</v>
          </cell>
          <cell r="U764">
            <v>1486887.8846664336</v>
          </cell>
          <cell r="V764">
            <v>0</v>
          </cell>
        </row>
        <row r="765">
          <cell r="A765" t="str">
            <v>XC1,00m³</v>
          </cell>
          <cell r="B765">
            <v>342</v>
          </cell>
          <cell r="C765" t="str">
            <v>1m3</v>
          </cell>
          <cell r="D765" t="str">
            <v>ca</v>
          </cell>
          <cell r="E765">
            <v>220</v>
          </cell>
          <cell r="F765">
            <v>13</v>
          </cell>
          <cell r="G765">
            <v>5.2</v>
          </cell>
          <cell r="H765">
            <v>6</v>
          </cell>
          <cell r="I765">
            <v>872670</v>
          </cell>
          <cell r="J765">
            <v>62.1</v>
          </cell>
          <cell r="K765" t="str">
            <v>lítdiezel</v>
          </cell>
          <cell r="L765">
            <v>0</v>
          </cell>
          <cell r="M765" t="str">
            <v>1x6/7+1x4/7+2x3/7</v>
          </cell>
          <cell r="N765">
            <v>489885.20454545459</v>
          </cell>
          <cell r="O765">
            <v>206267.45454545459</v>
          </cell>
          <cell r="P765">
            <v>238000.90909090909</v>
          </cell>
          <cell r="Q765">
            <v>489160.45799999998</v>
          </cell>
          <cell r="R765">
            <v>24458.0229</v>
          </cell>
          <cell r="S765">
            <v>513618.48089999997</v>
          </cell>
          <cell r="T765">
            <v>276459.23076923075</v>
          </cell>
          <cell r="U765">
            <v>1724231.279851049</v>
          </cell>
          <cell r="V765">
            <v>0</v>
          </cell>
        </row>
        <row r="766">
          <cell r="A766" t="str">
            <v>XC1,25m³</v>
          </cell>
          <cell r="B766">
            <v>343</v>
          </cell>
          <cell r="C766" t="str">
            <v>1,25m3</v>
          </cell>
          <cell r="D766" t="str">
            <v>ca</v>
          </cell>
          <cell r="E766">
            <v>220</v>
          </cell>
          <cell r="F766">
            <v>13</v>
          </cell>
          <cell r="G766">
            <v>5.2</v>
          </cell>
          <cell r="H766">
            <v>6</v>
          </cell>
          <cell r="I766">
            <v>1058928</v>
          </cell>
          <cell r="J766">
            <v>70.2</v>
          </cell>
          <cell r="K766" t="str">
            <v>lítdiezel</v>
          </cell>
          <cell r="L766">
            <v>2042076.6135</v>
          </cell>
          <cell r="M766" t="str">
            <v>1x6/7+1x4/7+2x3/7</v>
          </cell>
          <cell r="N766">
            <v>594443.67272727273</v>
          </cell>
          <cell r="O766">
            <v>250292.07272727272</v>
          </cell>
          <cell r="P766">
            <v>288798.54545454547</v>
          </cell>
          <cell r="Q766">
            <v>552963.99600000004</v>
          </cell>
          <cell r="R766">
            <v>27648.199800000002</v>
          </cell>
          <cell r="S766">
            <v>580612.1958000001</v>
          </cell>
          <cell r="T766">
            <v>276459.23076923075</v>
          </cell>
          <cell r="U766">
            <v>1990605.7174783219</v>
          </cell>
          <cell r="V766">
            <v>2042076.6135</v>
          </cell>
          <cell r="W766">
            <v>1861086</v>
          </cell>
        </row>
        <row r="767">
          <cell r="A767" t="str">
            <v>BT10m</v>
          </cell>
          <cell r="B767">
            <v>333</v>
          </cell>
          <cell r="C767" t="str">
            <v>Băng tải độ dài 10m</v>
          </cell>
          <cell r="L767">
            <v>0</v>
          </cell>
          <cell r="V767">
            <v>0</v>
          </cell>
        </row>
        <row r="768">
          <cell r="A768" t="str">
            <v>BT15m</v>
          </cell>
          <cell r="B768">
            <v>334</v>
          </cell>
          <cell r="C768" t="str">
            <v>Băng tải độ dài 15m</v>
          </cell>
          <cell r="L768">
            <v>0</v>
          </cell>
          <cell r="V768">
            <v>0</v>
          </cell>
        </row>
        <row r="769">
          <cell r="A769" t="str">
            <v>BT25m</v>
          </cell>
          <cell r="B769">
            <v>335</v>
          </cell>
          <cell r="C769" t="str">
            <v>Băng tải độ dài 25m</v>
          </cell>
          <cell r="L769">
            <v>0</v>
          </cell>
          <cell r="V76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cuoc"/>
      <sheetName val="Camay"/>
      <sheetName val="GIACMHTXL"/>
      <sheetName val="luong"/>
      <sheetName val="CMnghcat20_"/>
      <sheetName val="M150"/>
      <sheetName val="GIAVUABT"/>
      <sheetName val="CHIETTINHVUAXIMANG"/>
      <sheetName val="CAT XAY"/>
      <sheetName val="CHIETTINH_KT"/>
      <sheetName val="CUOCVC"/>
      <sheetName val="GIAVL"/>
      <sheetName val="CTDGCV_HO"/>
      <sheetName val="DG_in_"/>
      <sheetName val="VL-NC-MTC DZ"/>
      <sheetName val="khung ten TD"/>
      <sheetName val="TBA"/>
      <sheetName val="DZ22"/>
      <sheetName val="Price Summary SAG &amp; TELEQ"/>
      <sheetName val="XL4Poppy"/>
      <sheetName val="Du_lieu"/>
      <sheetName val="DON GIA_NM_03_10_L650"/>
      <sheetName val="Temp"/>
      <sheetName val="Giá tháng"/>
      <sheetName val="MTP"/>
      <sheetName val="MTP1"/>
      <sheetName val="Vat lieu"/>
      <sheetName val="GIACMHTXL (2)"/>
      <sheetName val="dtxl"/>
      <sheetName val="dongia (2)"/>
    </sheetNames>
    <sheetDataSet>
      <sheetData sheetId="0"/>
      <sheetData sheetId="1"/>
      <sheetData sheetId="2"/>
      <sheetData sheetId="3">
        <row r="22">
          <cell r="A22" t="str">
            <v>A6_III_1/7</v>
          </cell>
          <cell r="B22">
            <v>1</v>
          </cell>
          <cell r="C22" t="str">
            <v>Thợ bậc 1/7</v>
          </cell>
          <cell r="D22">
            <v>1.85</v>
          </cell>
          <cell r="E22">
            <v>1202500</v>
          </cell>
          <cell r="F22">
            <v>46250</v>
          </cell>
          <cell r="G22">
            <v>312650</v>
          </cell>
          <cell r="H22">
            <v>585000</v>
          </cell>
          <cell r="I22">
            <v>80775</v>
          </cell>
          <cell r="J22">
            <v>2100150</v>
          </cell>
          <cell r="K22">
            <v>80775</v>
          </cell>
        </row>
        <row r="23">
          <cell r="A23" t="str">
            <v>A6_III_2/7</v>
          </cell>
          <cell r="B23">
            <v>2</v>
          </cell>
          <cell r="C23" t="str">
            <v>Thợ bậc 2/7</v>
          </cell>
          <cell r="D23">
            <v>2.1800000000000002</v>
          </cell>
          <cell r="E23">
            <v>1417000</v>
          </cell>
          <cell r="F23">
            <v>54500</v>
          </cell>
          <cell r="G23">
            <v>368420</v>
          </cell>
          <cell r="H23">
            <v>585000</v>
          </cell>
          <cell r="I23">
            <v>91170</v>
          </cell>
          <cell r="J23">
            <v>2370420</v>
          </cell>
          <cell r="K23">
            <v>91170</v>
          </cell>
        </row>
        <row r="24">
          <cell r="A24" t="str">
            <v>A6_III_2,5/7</v>
          </cell>
          <cell r="B24">
            <v>3</v>
          </cell>
          <cell r="C24" t="str">
            <v>Thợ bậc 2,5/7</v>
          </cell>
          <cell r="D24">
            <v>2.37</v>
          </cell>
          <cell r="E24">
            <v>1540500</v>
          </cell>
          <cell r="F24">
            <v>59250</v>
          </cell>
          <cell r="G24">
            <v>400530</v>
          </cell>
          <cell r="H24">
            <v>585000</v>
          </cell>
          <cell r="I24">
            <v>97155</v>
          </cell>
          <cell r="J24">
            <v>2526030</v>
          </cell>
          <cell r="K24">
            <v>97155</v>
          </cell>
        </row>
        <row r="25">
          <cell r="A25" t="str">
            <v>A6_III_2,7/7</v>
          </cell>
          <cell r="B25">
            <v>4</v>
          </cell>
          <cell r="C25" t="str">
            <v>Thợ bậc 2,7/7</v>
          </cell>
          <cell r="D25">
            <v>2.4460000000000002</v>
          </cell>
          <cell r="E25">
            <v>1589900</v>
          </cell>
          <cell r="F25">
            <v>61150</v>
          </cell>
          <cell r="G25">
            <v>413374</v>
          </cell>
          <cell r="H25">
            <v>585000</v>
          </cell>
          <cell r="I25">
            <v>99549</v>
          </cell>
          <cell r="J25">
            <v>2588274</v>
          </cell>
          <cell r="K25">
            <v>99549</v>
          </cell>
        </row>
        <row r="26">
          <cell r="A26" t="str">
            <v>A6_III_3/7</v>
          </cell>
          <cell r="B26">
            <v>5</v>
          </cell>
          <cell r="C26" t="str">
            <v>Thợ bậc 3/7</v>
          </cell>
          <cell r="D26">
            <v>2.56</v>
          </cell>
          <cell r="E26">
            <v>1664000</v>
          </cell>
          <cell r="F26">
            <v>64000</v>
          </cell>
          <cell r="G26">
            <v>432640</v>
          </cell>
          <cell r="H26">
            <v>585000</v>
          </cell>
          <cell r="I26">
            <v>103140</v>
          </cell>
          <cell r="J26">
            <v>2681640</v>
          </cell>
          <cell r="K26">
            <v>103140</v>
          </cell>
        </row>
        <row r="27">
          <cell r="A27" t="str">
            <v>A6_III_3,2/7</v>
          </cell>
          <cell r="B27">
            <v>6</v>
          </cell>
          <cell r="C27" t="str">
            <v>Thợ bậc 3,2/7</v>
          </cell>
          <cell r="D27">
            <v>2.65</v>
          </cell>
          <cell r="E27">
            <v>1722500</v>
          </cell>
          <cell r="F27">
            <v>66250</v>
          </cell>
          <cell r="G27">
            <v>447850</v>
          </cell>
          <cell r="H27">
            <v>585000</v>
          </cell>
          <cell r="I27">
            <v>105975</v>
          </cell>
          <cell r="J27">
            <v>2755350</v>
          </cell>
          <cell r="K27">
            <v>105975</v>
          </cell>
        </row>
        <row r="28">
          <cell r="A28" t="str">
            <v>A6_III_3,5/7</v>
          </cell>
          <cell r="B28">
            <v>7</v>
          </cell>
          <cell r="C28" t="str">
            <v>Thợ bậc 3,5/7</v>
          </cell>
          <cell r="D28">
            <v>2.7850000000000001</v>
          </cell>
          <cell r="E28">
            <v>1810250</v>
          </cell>
          <cell r="F28">
            <v>69625</v>
          </cell>
          <cell r="G28">
            <v>470665</v>
          </cell>
          <cell r="H28">
            <v>585000</v>
          </cell>
          <cell r="I28">
            <v>110227.5</v>
          </cell>
          <cell r="J28">
            <v>2865915</v>
          </cell>
          <cell r="K28">
            <v>110227.5</v>
          </cell>
        </row>
        <row r="29">
          <cell r="A29" t="str">
            <v>A6_III_3,7/7</v>
          </cell>
          <cell r="B29">
            <v>8</v>
          </cell>
          <cell r="C29" t="str">
            <v>Thợ bậc 3,7/7</v>
          </cell>
          <cell r="D29">
            <v>2.875</v>
          </cell>
          <cell r="E29">
            <v>1868750</v>
          </cell>
          <cell r="F29">
            <v>71875</v>
          </cell>
          <cell r="G29">
            <v>485875</v>
          </cell>
          <cell r="H29">
            <v>585000</v>
          </cell>
          <cell r="I29">
            <v>113062.5</v>
          </cell>
          <cell r="J29">
            <v>2939625</v>
          </cell>
          <cell r="K29">
            <v>113062.5</v>
          </cell>
        </row>
        <row r="30">
          <cell r="A30" t="str">
            <v>A6_III_4/7</v>
          </cell>
          <cell r="B30">
            <v>9</v>
          </cell>
          <cell r="C30" t="str">
            <v>Thợ bậc 4/7</v>
          </cell>
          <cell r="D30">
            <v>3.01</v>
          </cell>
          <cell r="E30">
            <v>1956499.9999999998</v>
          </cell>
          <cell r="F30">
            <v>75249.999999999985</v>
          </cell>
          <cell r="G30">
            <v>508689.99999999994</v>
          </cell>
          <cell r="H30">
            <v>585000</v>
          </cell>
          <cell r="I30">
            <v>117314.99999999999</v>
          </cell>
          <cell r="J30">
            <v>3050189.9999999995</v>
          </cell>
          <cell r="K30">
            <v>117314.99999999999</v>
          </cell>
        </row>
        <row r="31">
          <cell r="A31" t="str">
            <v>A6_III_4,3/7</v>
          </cell>
          <cell r="B31">
            <v>9</v>
          </cell>
          <cell r="C31" t="str">
            <v>Thợ bậc 4,3/7</v>
          </cell>
          <cell r="D31">
            <v>3.169</v>
          </cell>
          <cell r="E31">
            <v>2059850</v>
          </cell>
          <cell r="F31">
            <v>79225</v>
          </cell>
          <cell r="G31">
            <v>535561</v>
          </cell>
          <cell r="H31">
            <v>585000</v>
          </cell>
          <cell r="I31">
            <v>122323.5</v>
          </cell>
          <cell r="J31">
            <v>3180411</v>
          </cell>
          <cell r="K31">
            <v>122323.5</v>
          </cell>
        </row>
        <row r="32">
          <cell r="A32" t="str">
            <v>A6_III_4,5/7</v>
          </cell>
          <cell r="B32">
            <v>10</v>
          </cell>
          <cell r="C32" t="str">
            <v>Thợ bậc 4,5/7</v>
          </cell>
          <cell r="D32">
            <v>3.2749999999999999</v>
          </cell>
          <cell r="E32">
            <v>2128750</v>
          </cell>
          <cell r="F32">
            <v>81875</v>
          </cell>
          <cell r="G32">
            <v>553475</v>
          </cell>
          <cell r="H32">
            <v>585000</v>
          </cell>
          <cell r="I32">
            <v>125662.5</v>
          </cell>
          <cell r="J32">
            <v>3267225</v>
          </cell>
          <cell r="K32">
            <v>125662.5</v>
          </cell>
        </row>
        <row r="33">
          <cell r="A33" t="str">
            <v>A6_III_5/7</v>
          </cell>
          <cell r="B33">
            <v>11</v>
          </cell>
          <cell r="C33" t="str">
            <v>Thợ bậc 5/7</v>
          </cell>
          <cell r="D33">
            <v>3.54</v>
          </cell>
          <cell r="E33">
            <v>2301000</v>
          </cell>
          <cell r="F33">
            <v>88500</v>
          </cell>
          <cell r="G33">
            <v>598260</v>
          </cell>
          <cell r="H33">
            <v>585000</v>
          </cell>
          <cell r="I33">
            <v>134010</v>
          </cell>
          <cell r="J33">
            <v>3484260</v>
          </cell>
          <cell r="K33">
            <v>134010</v>
          </cell>
        </row>
        <row r="34">
          <cell r="A34" t="str">
            <v>A6_III_5,3/7</v>
          </cell>
          <cell r="B34">
            <v>12</v>
          </cell>
          <cell r="C34" t="str">
            <v>Thợ bậc 5,3/7</v>
          </cell>
          <cell r="D34">
            <v>3.7290000000000001</v>
          </cell>
          <cell r="E34">
            <v>2423850</v>
          </cell>
          <cell r="F34">
            <v>93225</v>
          </cell>
          <cell r="G34">
            <v>630201</v>
          </cell>
          <cell r="H34">
            <v>585000</v>
          </cell>
          <cell r="I34">
            <v>139963.5</v>
          </cell>
          <cell r="J34">
            <v>3639051</v>
          </cell>
          <cell r="K34">
            <v>139963.5</v>
          </cell>
        </row>
        <row r="35">
          <cell r="A35" t="str">
            <v>A6_III_5,5/7</v>
          </cell>
          <cell r="B35">
            <v>13</v>
          </cell>
          <cell r="C35" t="str">
            <v>Thợ bậc 5,5/7</v>
          </cell>
          <cell r="D35">
            <v>3.855</v>
          </cell>
          <cell r="E35">
            <v>2505750</v>
          </cell>
          <cell r="F35">
            <v>96375</v>
          </cell>
          <cell r="G35">
            <v>651495</v>
          </cell>
          <cell r="H35">
            <v>585000</v>
          </cell>
          <cell r="I35">
            <v>143932.5</v>
          </cell>
          <cell r="J35">
            <v>3742245</v>
          </cell>
          <cell r="K35">
            <v>143932.5</v>
          </cell>
        </row>
        <row r="36">
          <cell r="A36" t="str">
            <v>A6_III_6/7</v>
          </cell>
          <cell r="B36">
            <v>14</v>
          </cell>
          <cell r="C36" t="str">
            <v>Thợ bậc 6/7</v>
          </cell>
          <cell r="D36">
            <v>4.17</v>
          </cell>
          <cell r="E36">
            <v>2710500</v>
          </cell>
          <cell r="F36">
            <v>104250</v>
          </cell>
          <cell r="G36">
            <v>704730</v>
          </cell>
          <cell r="H36">
            <v>585000</v>
          </cell>
          <cell r="I36">
            <v>153855</v>
          </cell>
          <cell r="J36">
            <v>4000230</v>
          </cell>
          <cell r="K36">
            <v>153855</v>
          </cell>
        </row>
        <row r="37">
          <cell r="A37" t="str">
            <v>A6_III_6,5/7</v>
          </cell>
          <cell r="B37">
            <v>15</v>
          </cell>
          <cell r="C37" t="str">
            <v>Thợ bậc 6,5/7</v>
          </cell>
          <cell r="D37">
            <v>4.5350000000000001</v>
          </cell>
          <cell r="E37">
            <v>2947750</v>
          </cell>
          <cell r="F37">
            <v>113375</v>
          </cell>
          <cell r="G37">
            <v>766415</v>
          </cell>
          <cell r="H37">
            <v>585000</v>
          </cell>
          <cell r="I37">
            <v>165352.5</v>
          </cell>
          <cell r="J37">
            <v>4299165</v>
          </cell>
          <cell r="K37">
            <v>165352.5</v>
          </cell>
        </row>
        <row r="38">
          <cell r="A38" t="str">
            <v>A6_III_7/7</v>
          </cell>
          <cell r="B38">
            <v>16</v>
          </cell>
          <cell r="C38" t="str">
            <v>Thợ bậc 7/7</v>
          </cell>
          <cell r="D38">
            <v>4.9000000000000004</v>
          </cell>
          <cell r="E38">
            <v>3185000</v>
          </cell>
          <cell r="F38">
            <v>122500</v>
          </cell>
          <cell r="G38">
            <v>828100</v>
          </cell>
          <cell r="H38">
            <v>585000</v>
          </cell>
          <cell r="I38">
            <v>176850</v>
          </cell>
          <cell r="J38">
            <v>4598100</v>
          </cell>
          <cell r="K38">
            <v>176850</v>
          </cell>
        </row>
        <row r="41">
          <cell r="C41" t="str">
            <v>4/ BẢNG LƯƠNG NGÀY CÔNG A1 -NGÀNH 8- - NHÓM I - SẢN XUẤT CÁT SỎI</v>
          </cell>
        </row>
        <row r="43">
          <cell r="A43" t="str">
            <v>m·</v>
          </cell>
          <cell r="B43" t="str">
            <v>STT</v>
          </cell>
          <cell r="C43" t="str">
            <v>BẬC THỢ</v>
          </cell>
          <cell r="D43" t="str">
            <v>HỆ SỐ</v>
          </cell>
          <cell r="E43" t="str">
            <v>LƯƠNG CẤP BẬC</v>
          </cell>
          <cell r="G43" t="str">
            <v>PHỤ CẤP LƯƠNG THÁNG</v>
          </cell>
          <cell r="J43" t="str">
            <v>LƯƠNG KỂ CẢ PHỤ CẤP</v>
          </cell>
          <cell r="K43" t="str">
            <v>LƯƠNG KỂ CẢ PHỤ CẤP</v>
          </cell>
        </row>
        <row r="44">
          <cell r="E44" t="str">
            <v>Ltháng</v>
          </cell>
          <cell r="F44" t="str">
            <v>Lngày</v>
          </cell>
          <cell r="G44" t="str">
            <v>Theo Lcb</v>
          </cell>
          <cell r="H44" t="str">
            <v>Theo Ltt</v>
          </cell>
          <cell r="J44" t="str">
            <v>L.tháng</v>
          </cell>
          <cell r="K44" t="str">
            <v>L.ngày</v>
          </cell>
        </row>
        <row r="45">
          <cell r="A45" t="str">
            <v>A6_I_1/7</v>
          </cell>
          <cell r="B45">
            <v>17</v>
          </cell>
          <cell r="C45" t="str">
            <v>Thợ bậc 1/7</v>
          </cell>
          <cell r="D45">
            <v>1.55</v>
          </cell>
          <cell r="E45">
            <v>1007500</v>
          </cell>
          <cell r="F45">
            <v>38750</v>
          </cell>
          <cell r="G45">
            <v>261950</v>
          </cell>
          <cell r="H45">
            <v>585000</v>
          </cell>
          <cell r="I45">
            <v>71325</v>
          </cell>
          <cell r="J45">
            <v>1854450</v>
          </cell>
          <cell r="K45">
            <v>71325</v>
          </cell>
        </row>
        <row r="46">
          <cell r="A46" t="str">
            <v>A6_I_2/7</v>
          </cell>
          <cell r="B46">
            <v>18</v>
          </cell>
          <cell r="C46" t="str">
            <v>Thợ bậc 2/7</v>
          </cell>
          <cell r="D46">
            <v>1.83</v>
          </cell>
          <cell r="E46">
            <v>1189500</v>
          </cell>
          <cell r="F46">
            <v>45750</v>
          </cell>
          <cell r="G46">
            <v>309270</v>
          </cell>
          <cell r="H46">
            <v>585000</v>
          </cell>
          <cell r="I46">
            <v>80145</v>
          </cell>
          <cell r="J46">
            <v>2083770</v>
          </cell>
          <cell r="K46">
            <v>80145</v>
          </cell>
        </row>
        <row r="47">
          <cell r="A47" t="str">
            <v>A6_I_2,5/7</v>
          </cell>
          <cell r="B47">
            <v>19</v>
          </cell>
          <cell r="C47" t="str">
            <v>Thợ bậc 2,5/7</v>
          </cell>
          <cell r="D47">
            <v>1.9950000000000001</v>
          </cell>
          <cell r="E47">
            <v>1296750</v>
          </cell>
          <cell r="F47">
            <v>49875</v>
          </cell>
          <cell r="G47">
            <v>337155</v>
          </cell>
          <cell r="H47">
            <v>585000</v>
          </cell>
          <cell r="I47">
            <v>85342.5</v>
          </cell>
          <cell r="J47">
            <v>2218905</v>
          </cell>
          <cell r="K47">
            <v>85342.5</v>
          </cell>
        </row>
        <row r="48">
          <cell r="A48" t="str">
            <v>A6_I_2,7/7</v>
          </cell>
          <cell r="B48">
            <v>20</v>
          </cell>
          <cell r="C48" t="str">
            <v>Thợ bậc 2,7/7</v>
          </cell>
          <cell r="D48">
            <v>2.0609999999999999</v>
          </cell>
          <cell r="E48">
            <v>1339650</v>
          </cell>
          <cell r="F48">
            <v>51525</v>
          </cell>
          <cell r="G48">
            <v>348309</v>
          </cell>
          <cell r="H48">
            <v>585000</v>
          </cell>
          <cell r="I48">
            <v>87421.5</v>
          </cell>
          <cell r="J48">
            <v>2272959</v>
          </cell>
          <cell r="K48">
            <v>87421.5</v>
          </cell>
        </row>
        <row r="49">
          <cell r="A49" t="str">
            <v>A6_I_3/7</v>
          </cell>
          <cell r="B49">
            <v>21</v>
          </cell>
          <cell r="C49" t="str">
            <v>Thợ bậc 3/7</v>
          </cell>
          <cell r="D49">
            <v>2.16</v>
          </cell>
          <cell r="E49">
            <v>1404000</v>
          </cell>
          <cell r="F49">
            <v>54000</v>
          </cell>
          <cell r="G49">
            <v>365040</v>
          </cell>
          <cell r="H49">
            <v>585000</v>
          </cell>
          <cell r="I49">
            <v>90540</v>
          </cell>
          <cell r="J49">
            <v>2354040</v>
          </cell>
          <cell r="K49">
            <v>90540</v>
          </cell>
        </row>
        <row r="50">
          <cell r="A50" t="str">
            <v>A6_I_3,2/7</v>
          </cell>
          <cell r="B50">
            <v>22</v>
          </cell>
          <cell r="C50" t="str">
            <v>Thợ bậc 3,2/7</v>
          </cell>
          <cell r="D50">
            <v>2.238</v>
          </cell>
          <cell r="E50">
            <v>1454700</v>
          </cell>
          <cell r="F50">
            <v>55950</v>
          </cell>
          <cell r="G50">
            <v>378222</v>
          </cell>
          <cell r="H50">
            <v>585000</v>
          </cell>
          <cell r="I50">
            <v>92997</v>
          </cell>
          <cell r="J50">
            <v>2417922</v>
          </cell>
          <cell r="K50">
            <v>92997</v>
          </cell>
        </row>
        <row r="51">
          <cell r="A51" t="str">
            <v>A6_I_3,5/7</v>
          </cell>
          <cell r="B51">
            <v>23</v>
          </cell>
          <cell r="C51" t="str">
            <v>Thợ bậc 3,5/7</v>
          </cell>
          <cell r="D51">
            <v>2.355</v>
          </cell>
          <cell r="E51">
            <v>1530750</v>
          </cell>
          <cell r="F51">
            <v>58875</v>
          </cell>
          <cell r="G51">
            <v>397995</v>
          </cell>
          <cell r="H51">
            <v>585000</v>
          </cell>
          <cell r="I51">
            <v>96682.5</v>
          </cell>
          <cell r="J51">
            <v>2513745</v>
          </cell>
          <cell r="K51">
            <v>96682.5</v>
          </cell>
        </row>
        <row r="52">
          <cell r="A52" t="str">
            <v>A6_I_3,7/7</v>
          </cell>
          <cell r="B52">
            <v>24</v>
          </cell>
          <cell r="C52" t="str">
            <v>Thợ bậc 3,7/7</v>
          </cell>
          <cell r="D52">
            <v>2.4329999999999998</v>
          </cell>
          <cell r="E52">
            <v>1581450</v>
          </cell>
          <cell r="F52">
            <v>60825</v>
          </cell>
          <cell r="G52">
            <v>411177</v>
          </cell>
          <cell r="H52">
            <v>585000</v>
          </cell>
          <cell r="I52">
            <v>99139.5</v>
          </cell>
          <cell r="J52">
            <v>2577627</v>
          </cell>
          <cell r="K52">
            <v>99139.5</v>
          </cell>
        </row>
        <row r="53">
          <cell r="A53" t="str">
            <v>A6_I_4/7</v>
          </cell>
          <cell r="B53">
            <v>25</v>
          </cell>
          <cell r="C53" t="str">
            <v>Thợ bậc 4/7</v>
          </cell>
          <cell r="D53">
            <v>2.5499999999999998</v>
          </cell>
          <cell r="E53">
            <v>1657500</v>
          </cell>
          <cell r="F53">
            <v>63750</v>
          </cell>
          <cell r="G53">
            <v>430950</v>
          </cell>
          <cell r="H53">
            <v>585000</v>
          </cell>
          <cell r="I53">
            <v>102825</v>
          </cell>
          <cell r="J53">
            <v>2673450</v>
          </cell>
          <cell r="K53">
            <v>102825</v>
          </cell>
        </row>
        <row r="54">
          <cell r="A54" t="str">
            <v>A6_I_4,5/7</v>
          </cell>
          <cell r="B54">
            <v>26</v>
          </cell>
          <cell r="C54" t="str">
            <v>Thợ bậc 4,5/7</v>
          </cell>
          <cell r="D54">
            <v>2.78</v>
          </cell>
          <cell r="E54">
            <v>1806999.9999999998</v>
          </cell>
          <cell r="F54">
            <v>69499.999999999985</v>
          </cell>
          <cell r="G54">
            <v>469819.99999999994</v>
          </cell>
          <cell r="H54">
            <v>585000</v>
          </cell>
          <cell r="I54">
            <v>110069.99999999999</v>
          </cell>
          <cell r="J54">
            <v>2861819.9999999995</v>
          </cell>
          <cell r="K54">
            <v>110069.99999999999</v>
          </cell>
        </row>
        <row r="55">
          <cell r="A55" t="str">
            <v>A6_I_5/7</v>
          </cell>
          <cell r="B55">
            <v>27</v>
          </cell>
          <cell r="C55" t="str">
            <v>Thợ bậc 5/7</v>
          </cell>
          <cell r="D55">
            <v>3.01</v>
          </cell>
          <cell r="E55">
            <v>1956499.9999999998</v>
          </cell>
          <cell r="F55">
            <v>75249.999999999985</v>
          </cell>
          <cell r="G55">
            <v>508689.99999999994</v>
          </cell>
          <cell r="H55">
            <v>585000</v>
          </cell>
          <cell r="I55">
            <v>117314.99999999999</v>
          </cell>
          <cell r="J55">
            <v>3050189.9999999995</v>
          </cell>
          <cell r="K55">
            <v>117314.99999999999</v>
          </cell>
        </row>
        <row r="56">
          <cell r="A56" t="str">
            <v>A6_I_5,3/7</v>
          </cell>
          <cell r="B56">
            <v>28</v>
          </cell>
          <cell r="C56" t="str">
            <v>Thợ bậc 5,3/7</v>
          </cell>
          <cell r="D56">
            <v>3.1749999999999998</v>
          </cell>
          <cell r="E56">
            <v>2063750</v>
          </cell>
          <cell r="F56">
            <v>79375</v>
          </cell>
          <cell r="G56">
            <v>536575</v>
          </cell>
          <cell r="H56">
            <v>585000</v>
          </cell>
          <cell r="I56">
            <v>122512.5</v>
          </cell>
          <cell r="J56">
            <v>3185325</v>
          </cell>
          <cell r="K56">
            <v>122512.5</v>
          </cell>
        </row>
        <row r="57">
          <cell r="A57" t="str">
            <v>A6_I_5,5/7</v>
          </cell>
          <cell r="B57">
            <v>29</v>
          </cell>
          <cell r="C57" t="str">
            <v>Thợ bậc 5,5/7</v>
          </cell>
          <cell r="D57">
            <v>3.2850000000000001</v>
          </cell>
          <cell r="E57">
            <v>2135250</v>
          </cell>
          <cell r="F57">
            <v>82125</v>
          </cell>
          <cell r="G57">
            <v>555165</v>
          </cell>
          <cell r="H57">
            <v>585000</v>
          </cell>
          <cell r="I57">
            <v>125977.5</v>
          </cell>
          <cell r="J57">
            <v>3275415</v>
          </cell>
          <cell r="K57">
            <v>125977.5</v>
          </cell>
        </row>
        <row r="58">
          <cell r="A58" t="str">
            <v>A6_I_6/7</v>
          </cell>
          <cell r="B58">
            <v>30</v>
          </cell>
          <cell r="C58" t="str">
            <v>Thợ bậc 6/7</v>
          </cell>
          <cell r="D58">
            <v>3.56</v>
          </cell>
          <cell r="E58">
            <v>2314000</v>
          </cell>
          <cell r="F58">
            <v>89000</v>
          </cell>
          <cell r="G58">
            <v>601640</v>
          </cell>
          <cell r="H58">
            <v>585000</v>
          </cell>
          <cell r="I58">
            <v>134640</v>
          </cell>
          <cell r="J58">
            <v>3500640</v>
          </cell>
          <cell r="K58">
            <v>134640</v>
          </cell>
        </row>
        <row r="59">
          <cell r="A59" t="str">
            <v>A6_I_6,5/7</v>
          </cell>
          <cell r="B59">
            <v>31</v>
          </cell>
          <cell r="C59" t="str">
            <v>Thợ bậc 6,5/7</v>
          </cell>
          <cell r="D59">
            <v>3.88</v>
          </cell>
          <cell r="E59">
            <v>2522000</v>
          </cell>
          <cell r="F59">
            <v>97000</v>
          </cell>
          <cell r="G59">
            <v>655720</v>
          </cell>
          <cell r="H59">
            <v>585000</v>
          </cell>
          <cell r="I59">
            <v>144720</v>
          </cell>
          <cell r="J59">
            <v>3762720</v>
          </cell>
          <cell r="K59">
            <v>144720</v>
          </cell>
        </row>
        <row r="60">
          <cell r="A60" t="str">
            <v>A6_I_7/7</v>
          </cell>
          <cell r="B60">
            <v>32</v>
          </cell>
          <cell r="C60" t="str">
            <v>Thợ bậc 7/7</v>
          </cell>
          <cell r="D60">
            <v>4.2</v>
          </cell>
          <cell r="E60">
            <v>2730000</v>
          </cell>
          <cell r="F60">
            <v>105000</v>
          </cell>
          <cell r="G60">
            <v>709800</v>
          </cell>
          <cell r="H60">
            <v>585000</v>
          </cell>
          <cell r="I60">
            <v>154800</v>
          </cell>
          <cell r="J60">
            <v>4024800</v>
          </cell>
          <cell r="K60">
            <v>154800</v>
          </cell>
        </row>
        <row r="62">
          <cell r="C62" t="str">
            <v>4/ BẢNG LƯƠNG NGÀY CÔNG A1 - NHÓM III- XL CÔNG TRÌNH NGẦM</v>
          </cell>
        </row>
        <row r="64">
          <cell r="A64" t="str">
            <v>m·</v>
          </cell>
          <cell r="B64" t="str">
            <v>STT</v>
          </cell>
          <cell r="C64" t="str">
            <v>BẬC THỢ</v>
          </cell>
          <cell r="D64" t="str">
            <v>HỆ SỐ</v>
          </cell>
          <cell r="E64" t="str">
            <v>LƯƠNG CẤP BẬC</v>
          </cell>
          <cell r="G64" t="str">
            <v>PHỤ CẤP LƯƠNG THÁNG</v>
          </cell>
          <cell r="J64" t="str">
            <v>LƯƠNG KỂ CẢ PHỤ CẤP</v>
          </cell>
          <cell r="K64" t="str">
            <v>LƯƠNG KỂ CẢ PHỤ CẤP</v>
          </cell>
        </row>
        <row r="65">
          <cell r="E65" t="str">
            <v>Ltháng</v>
          </cell>
          <cell r="F65" t="str">
            <v>Lngày</v>
          </cell>
          <cell r="G65" t="str">
            <v>Theo Lcb</v>
          </cell>
          <cell r="H65" t="str">
            <v>Theo Ltt</v>
          </cell>
          <cell r="J65" t="str">
            <v>L.tháng</v>
          </cell>
          <cell r="K65" t="str">
            <v>L.ngày</v>
          </cell>
        </row>
        <row r="66">
          <cell r="A66" t="str">
            <v>A6_IV_1/7</v>
          </cell>
          <cell r="B66">
            <v>33</v>
          </cell>
          <cell r="C66" t="str">
            <v>Thợ bậc 1/7</v>
          </cell>
          <cell r="D66">
            <v>1.85</v>
          </cell>
          <cell r="E66">
            <v>1202500</v>
          </cell>
          <cell r="F66">
            <v>46250</v>
          </cell>
          <cell r="G66">
            <v>312650</v>
          </cell>
          <cell r="H66">
            <v>585000</v>
          </cell>
          <cell r="I66">
            <v>80775</v>
          </cell>
          <cell r="J66">
            <v>2100150</v>
          </cell>
          <cell r="K66">
            <v>80775</v>
          </cell>
        </row>
        <row r="67">
          <cell r="A67" t="str">
            <v>A6_IV_2/7</v>
          </cell>
          <cell r="B67">
            <v>34</v>
          </cell>
          <cell r="C67" t="str">
            <v>Thợ bậc 2/7</v>
          </cell>
          <cell r="D67">
            <v>2.1800000000000002</v>
          </cell>
          <cell r="E67">
            <v>1417000</v>
          </cell>
          <cell r="F67">
            <v>54500</v>
          </cell>
          <cell r="G67">
            <v>368420</v>
          </cell>
          <cell r="H67">
            <v>585000</v>
          </cell>
          <cell r="I67">
            <v>91170</v>
          </cell>
          <cell r="J67">
            <v>2370420</v>
          </cell>
          <cell r="K67">
            <v>91170</v>
          </cell>
        </row>
        <row r="68">
          <cell r="A68" t="str">
            <v>A6_IV2,5/7</v>
          </cell>
          <cell r="B68">
            <v>35</v>
          </cell>
          <cell r="C68" t="str">
            <v>Thợ bậc 2,5/7</v>
          </cell>
          <cell r="D68">
            <v>2.37</v>
          </cell>
          <cell r="E68">
            <v>1540500</v>
          </cell>
          <cell r="F68">
            <v>59250</v>
          </cell>
          <cell r="G68">
            <v>400530</v>
          </cell>
          <cell r="H68">
            <v>585000</v>
          </cell>
          <cell r="I68">
            <v>97155</v>
          </cell>
          <cell r="J68">
            <v>2526030</v>
          </cell>
          <cell r="K68">
            <v>97155</v>
          </cell>
        </row>
        <row r="69">
          <cell r="A69" t="str">
            <v>A6_IV_2,7/7</v>
          </cell>
          <cell r="B69">
            <v>36</v>
          </cell>
          <cell r="C69" t="str">
            <v>Thợ bậc 2,7/7</v>
          </cell>
          <cell r="D69">
            <v>2.4460000000000002</v>
          </cell>
          <cell r="E69">
            <v>1589900</v>
          </cell>
          <cell r="F69">
            <v>61150</v>
          </cell>
          <cell r="G69">
            <v>413374</v>
          </cell>
          <cell r="H69">
            <v>585000</v>
          </cell>
          <cell r="I69">
            <v>99549</v>
          </cell>
          <cell r="J69">
            <v>2588274</v>
          </cell>
          <cell r="K69">
            <v>99549</v>
          </cell>
        </row>
        <row r="70">
          <cell r="A70" t="str">
            <v>A6_IV_3/7</v>
          </cell>
          <cell r="B70">
            <v>37</v>
          </cell>
          <cell r="C70" t="str">
            <v>Thợ bậc 3/7</v>
          </cell>
          <cell r="D70">
            <v>2.56</v>
          </cell>
          <cell r="E70">
            <v>1664000</v>
          </cell>
          <cell r="F70">
            <v>64000</v>
          </cell>
          <cell r="G70">
            <v>432640</v>
          </cell>
          <cell r="H70">
            <v>585000</v>
          </cell>
          <cell r="I70">
            <v>103140</v>
          </cell>
          <cell r="J70">
            <v>2681640</v>
          </cell>
          <cell r="K70">
            <v>103140</v>
          </cell>
        </row>
        <row r="71">
          <cell r="A71" t="str">
            <v>A6_IV_3,2/7</v>
          </cell>
          <cell r="B71">
            <v>38</v>
          </cell>
          <cell r="C71" t="str">
            <v>Thợ bậc 3,2/7</v>
          </cell>
          <cell r="D71">
            <v>2.65</v>
          </cell>
          <cell r="E71">
            <v>1722500</v>
          </cell>
          <cell r="F71">
            <v>66250</v>
          </cell>
          <cell r="G71">
            <v>447850</v>
          </cell>
          <cell r="H71">
            <v>585000</v>
          </cell>
          <cell r="I71">
            <v>105975</v>
          </cell>
          <cell r="J71">
            <v>2755350</v>
          </cell>
          <cell r="K71">
            <v>105975</v>
          </cell>
        </row>
        <row r="72">
          <cell r="A72" t="str">
            <v>A6_IV_3,5/7</v>
          </cell>
          <cell r="B72">
            <v>39</v>
          </cell>
          <cell r="C72" t="str">
            <v>Thợ bậc 3,5/7</v>
          </cell>
          <cell r="D72">
            <v>2.7850000000000001</v>
          </cell>
          <cell r="E72">
            <v>1810250</v>
          </cell>
          <cell r="F72">
            <v>69625</v>
          </cell>
          <cell r="G72">
            <v>470665</v>
          </cell>
          <cell r="H72">
            <v>585000</v>
          </cell>
          <cell r="I72">
            <v>110227.5</v>
          </cell>
          <cell r="J72">
            <v>2865915</v>
          </cell>
          <cell r="K72">
            <v>110227.5</v>
          </cell>
        </row>
        <row r="73">
          <cell r="A73" t="str">
            <v>A6_IV_3,7/7</v>
          </cell>
          <cell r="B73">
            <v>40</v>
          </cell>
          <cell r="C73" t="str">
            <v>Thợ bậc 3,7/7</v>
          </cell>
          <cell r="D73">
            <v>2.875</v>
          </cell>
          <cell r="E73">
            <v>1868750</v>
          </cell>
          <cell r="F73">
            <v>71875</v>
          </cell>
          <cell r="G73">
            <v>485875</v>
          </cell>
          <cell r="H73">
            <v>585000</v>
          </cell>
          <cell r="I73">
            <v>113062.5</v>
          </cell>
          <cell r="J73">
            <v>2939625</v>
          </cell>
          <cell r="K73">
            <v>113062.5</v>
          </cell>
        </row>
        <row r="74">
          <cell r="A74" t="str">
            <v>A6_IV_4/7</v>
          </cell>
          <cell r="B74">
            <v>41</v>
          </cell>
          <cell r="C74" t="str">
            <v>Thợ bậc 4/7</v>
          </cell>
          <cell r="D74">
            <v>3.01</v>
          </cell>
          <cell r="E74">
            <v>1956499.9999999998</v>
          </cell>
          <cell r="F74">
            <v>75249.999999999985</v>
          </cell>
          <cell r="G74">
            <v>508689.99999999994</v>
          </cell>
          <cell r="H74">
            <v>585000</v>
          </cell>
          <cell r="I74">
            <v>117314.99999999999</v>
          </cell>
          <cell r="J74">
            <v>3050189.9999999995</v>
          </cell>
          <cell r="K74">
            <v>117314.99999999999</v>
          </cell>
        </row>
        <row r="75">
          <cell r="A75" t="str">
            <v>A6_IV_4,5/7</v>
          </cell>
          <cell r="B75">
            <v>42</v>
          </cell>
          <cell r="C75" t="str">
            <v>Thợ bậc 4,5/7</v>
          </cell>
          <cell r="D75">
            <v>3.2749999999999999</v>
          </cell>
          <cell r="E75">
            <v>2128750</v>
          </cell>
          <cell r="F75">
            <v>81875</v>
          </cell>
          <cell r="G75">
            <v>553475</v>
          </cell>
          <cell r="H75">
            <v>585000</v>
          </cell>
          <cell r="I75">
            <v>125662.5</v>
          </cell>
          <cell r="J75">
            <v>3267225</v>
          </cell>
          <cell r="K75">
            <v>125662.5</v>
          </cell>
        </row>
        <row r="76">
          <cell r="A76" t="str">
            <v>A6_IV_4,7/7</v>
          </cell>
          <cell r="B76">
            <v>43</v>
          </cell>
          <cell r="C76" t="str">
            <v>Thợ bậc 4,7/7</v>
          </cell>
          <cell r="D76">
            <v>3.3809999999999998</v>
          </cell>
          <cell r="E76">
            <v>2197650</v>
          </cell>
          <cell r="F76">
            <v>84525</v>
          </cell>
          <cell r="G76">
            <v>571389</v>
          </cell>
          <cell r="H76">
            <v>585000</v>
          </cell>
          <cell r="I76">
            <v>129001.5</v>
          </cell>
          <cell r="J76">
            <v>3354039</v>
          </cell>
          <cell r="K76">
            <v>129001.5</v>
          </cell>
        </row>
        <row r="77">
          <cell r="A77" t="str">
            <v>A6_IV_5/7</v>
          </cell>
          <cell r="B77">
            <v>44</v>
          </cell>
          <cell r="C77" t="str">
            <v>Thợ bậc 5/7</v>
          </cell>
          <cell r="D77">
            <v>3.54</v>
          </cell>
          <cell r="E77">
            <v>2301000</v>
          </cell>
          <cell r="F77">
            <v>88500</v>
          </cell>
          <cell r="G77">
            <v>598260</v>
          </cell>
          <cell r="H77">
            <v>585000</v>
          </cell>
          <cell r="I77">
            <v>134010</v>
          </cell>
          <cell r="J77">
            <v>3484260</v>
          </cell>
          <cell r="K77">
            <v>134010</v>
          </cell>
        </row>
        <row r="78">
          <cell r="A78" t="str">
            <v>A6_IV_5,3/7</v>
          </cell>
          <cell r="B78">
            <v>45</v>
          </cell>
          <cell r="C78" t="str">
            <v>Thợ bậc 5,3/7</v>
          </cell>
          <cell r="D78">
            <v>3.7290000000000001</v>
          </cell>
          <cell r="E78">
            <v>2423850</v>
          </cell>
          <cell r="F78">
            <v>93225</v>
          </cell>
          <cell r="G78">
            <v>630201</v>
          </cell>
          <cell r="H78">
            <v>585000</v>
          </cell>
          <cell r="I78">
            <v>139963.5</v>
          </cell>
          <cell r="J78">
            <v>3639051</v>
          </cell>
          <cell r="K78">
            <v>139963.5</v>
          </cell>
        </row>
        <row r="79">
          <cell r="A79" t="str">
            <v>A6_IV_5,5/7</v>
          </cell>
          <cell r="B79">
            <v>46</v>
          </cell>
          <cell r="C79" t="str">
            <v>Thợ bậc 5,5/7</v>
          </cell>
          <cell r="D79">
            <v>3.855</v>
          </cell>
          <cell r="E79">
            <v>2505750</v>
          </cell>
          <cell r="F79">
            <v>96375</v>
          </cell>
          <cell r="G79">
            <v>651495</v>
          </cell>
          <cell r="H79">
            <v>585000</v>
          </cell>
          <cell r="I79">
            <v>143932.5</v>
          </cell>
          <cell r="J79">
            <v>3742245</v>
          </cell>
          <cell r="K79">
            <v>143932.5</v>
          </cell>
        </row>
        <row r="80">
          <cell r="A80" t="str">
            <v>A6_IV_6/7</v>
          </cell>
          <cell r="B80">
            <v>47</v>
          </cell>
          <cell r="C80" t="str">
            <v>Thợ bậc 6/7</v>
          </cell>
          <cell r="D80">
            <v>4.17</v>
          </cell>
          <cell r="E80">
            <v>2710500</v>
          </cell>
          <cell r="F80">
            <v>104250</v>
          </cell>
          <cell r="G80">
            <v>704730</v>
          </cell>
          <cell r="H80">
            <v>585000</v>
          </cell>
          <cell r="I80">
            <v>153855</v>
          </cell>
          <cell r="J80">
            <v>4000230</v>
          </cell>
          <cell r="K80">
            <v>153855</v>
          </cell>
        </row>
        <row r="81">
          <cell r="A81" t="str">
            <v>A6_IV_6,5/7</v>
          </cell>
          <cell r="B81">
            <v>48</v>
          </cell>
          <cell r="C81" t="str">
            <v>Thợ bậc 6,5/7</v>
          </cell>
          <cell r="D81">
            <v>4.5350000000000001</v>
          </cell>
          <cell r="E81">
            <v>2947750</v>
          </cell>
          <cell r="F81">
            <v>113375</v>
          </cell>
          <cell r="G81">
            <v>766415</v>
          </cell>
          <cell r="H81">
            <v>585000</v>
          </cell>
          <cell r="I81">
            <v>165352.5</v>
          </cell>
          <cell r="J81">
            <v>4299165</v>
          </cell>
          <cell r="K81">
            <v>165352.5</v>
          </cell>
        </row>
        <row r="82">
          <cell r="A82" t="str">
            <v>A6_IV_7/7</v>
          </cell>
          <cell r="B82">
            <v>49</v>
          </cell>
          <cell r="C82" t="str">
            <v>Thợ bậc 7/7</v>
          </cell>
          <cell r="D82">
            <v>4.9000000000000004</v>
          </cell>
          <cell r="E82">
            <v>3185000</v>
          </cell>
          <cell r="F82">
            <v>122500</v>
          </cell>
          <cell r="G82">
            <v>828100</v>
          </cell>
          <cell r="H82">
            <v>585000</v>
          </cell>
          <cell r="I82">
            <v>176850</v>
          </cell>
          <cell r="J82">
            <v>4598100</v>
          </cell>
          <cell r="K82">
            <v>176850</v>
          </cell>
        </row>
        <row r="85">
          <cell r="C85" t="str">
            <v>5/ BẢNG LƯƠNG NGÀY CÔNG THỢ ĐIỀU KHIỂN MÁY XÂY DỰNG A1 - NHÓM II</v>
          </cell>
        </row>
        <row r="87">
          <cell r="A87" t="str">
            <v>m·</v>
          </cell>
          <cell r="B87" t="str">
            <v>STT</v>
          </cell>
          <cell r="C87" t="str">
            <v>BẬC THỢ</v>
          </cell>
          <cell r="D87" t="str">
            <v>HỆ SỐ</v>
          </cell>
          <cell r="E87" t="str">
            <v>LƯƠNG CẤP BẬC</v>
          </cell>
          <cell r="G87" t="str">
            <v>PHỤ CẤP LƯƠNG THÁNG</v>
          </cell>
          <cell r="J87" t="str">
            <v>LƯƠNG KỂ CẢ PHỤ CẤP</v>
          </cell>
          <cell r="K87" t="str">
            <v>LƯƠNG KỂ CẢ PHỤ CẤP</v>
          </cell>
        </row>
        <row r="88">
          <cell r="E88" t="str">
            <v>Ltháng</v>
          </cell>
          <cell r="F88" t="str">
            <v>Lngày</v>
          </cell>
          <cell r="G88" t="str">
            <v>Theo Lcb</v>
          </cell>
          <cell r="H88" t="str">
            <v>Theo Ltt</v>
          </cell>
          <cell r="J88" t="str">
            <v>L.tháng</v>
          </cell>
          <cell r="K88" t="str">
            <v>L.ngày</v>
          </cell>
        </row>
        <row r="89">
          <cell r="A89" t="str">
            <v>A6_II_1/7</v>
          </cell>
          <cell r="B89">
            <v>50</v>
          </cell>
          <cell r="C89" t="str">
            <v>Bậc thợ 1/7</v>
          </cell>
          <cell r="D89">
            <v>1.67</v>
          </cell>
          <cell r="E89">
            <v>1085500</v>
          </cell>
          <cell r="F89">
            <v>41750</v>
          </cell>
          <cell r="G89">
            <v>282230</v>
          </cell>
          <cell r="H89">
            <v>585000</v>
          </cell>
          <cell r="I89">
            <v>75105</v>
          </cell>
          <cell r="J89">
            <v>1952730</v>
          </cell>
          <cell r="K89">
            <v>75105</v>
          </cell>
        </row>
        <row r="90">
          <cell r="A90" t="str">
            <v>A6_II_2/7</v>
          </cell>
          <cell r="B90">
            <v>51</v>
          </cell>
          <cell r="C90" t="str">
            <v>Bậc thợ 2/7</v>
          </cell>
          <cell r="D90">
            <v>1.96</v>
          </cell>
          <cell r="E90">
            <v>1274000</v>
          </cell>
          <cell r="F90">
            <v>49000</v>
          </cell>
          <cell r="G90">
            <v>331240</v>
          </cell>
          <cell r="H90">
            <v>585000</v>
          </cell>
          <cell r="I90">
            <v>84240</v>
          </cell>
          <cell r="J90">
            <v>2190240</v>
          </cell>
          <cell r="K90">
            <v>84240</v>
          </cell>
        </row>
        <row r="91">
          <cell r="A91" t="str">
            <v>A6_II_2,7/7</v>
          </cell>
          <cell r="B91">
            <v>52</v>
          </cell>
          <cell r="C91" t="str">
            <v>Bậc thợ 2,7/7</v>
          </cell>
          <cell r="D91">
            <v>2.2050000000000001</v>
          </cell>
          <cell r="E91">
            <v>1433250</v>
          </cell>
          <cell r="F91">
            <v>55125</v>
          </cell>
          <cell r="G91">
            <v>372645</v>
          </cell>
          <cell r="H91">
            <v>585000</v>
          </cell>
          <cell r="I91">
            <v>91957.5</v>
          </cell>
          <cell r="J91">
            <v>2390895</v>
          </cell>
          <cell r="K91">
            <v>91957.5</v>
          </cell>
        </row>
        <row r="92">
          <cell r="A92" t="str">
            <v>A6_II_3/7</v>
          </cell>
          <cell r="B92">
            <v>53</v>
          </cell>
          <cell r="C92" t="str">
            <v>Bậc thợ 3/7</v>
          </cell>
          <cell r="D92">
            <v>2.31</v>
          </cell>
          <cell r="E92">
            <v>1501500</v>
          </cell>
          <cell r="F92">
            <v>57750</v>
          </cell>
          <cell r="G92">
            <v>390390</v>
          </cell>
          <cell r="H92">
            <v>585000</v>
          </cell>
          <cell r="I92">
            <v>95265</v>
          </cell>
          <cell r="J92">
            <v>2476890</v>
          </cell>
          <cell r="K92">
            <v>95265</v>
          </cell>
        </row>
        <row r="93">
          <cell r="A93" t="str">
            <v>A6_II_3,5/7</v>
          </cell>
          <cell r="B93">
            <v>54</v>
          </cell>
          <cell r="C93" t="str">
            <v>Bậc thợ 3,5/7</v>
          </cell>
          <cell r="D93">
            <v>2.5099999999999998</v>
          </cell>
          <cell r="E93">
            <v>1631499.9999999998</v>
          </cell>
          <cell r="F93">
            <v>62749.999999999993</v>
          </cell>
          <cell r="G93">
            <v>424189.99999999994</v>
          </cell>
          <cell r="H93">
            <v>585000</v>
          </cell>
          <cell r="I93">
            <v>101565</v>
          </cell>
          <cell r="J93">
            <v>2640690</v>
          </cell>
          <cell r="K93">
            <v>101565</v>
          </cell>
        </row>
        <row r="94">
          <cell r="A94" t="str">
            <v>A6_II_4/7</v>
          </cell>
          <cell r="B94">
            <v>55</v>
          </cell>
          <cell r="C94" t="str">
            <v>Bậc thợ 4/7</v>
          </cell>
          <cell r="D94">
            <v>2.71</v>
          </cell>
          <cell r="E94">
            <v>1761500</v>
          </cell>
          <cell r="F94">
            <v>67750</v>
          </cell>
          <cell r="G94">
            <v>457990</v>
          </cell>
          <cell r="H94">
            <v>585000</v>
          </cell>
          <cell r="I94">
            <v>107865</v>
          </cell>
          <cell r="J94">
            <v>2804490</v>
          </cell>
          <cell r="K94">
            <v>107865</v>
          </cell>
        </row>
        <row r="95">
          <cell r="A95" t="str">
            <v>A6_II_5/7</v>
          </cell>
          <cell r="B95">
            <v>56</v>
          </cell>
          <cell r="C95" t="str">
            <v>Bậc thợ 5/7</v>
          </cell>
          <cell r="D95">
            <v>3.19</v>
          </cell>
          <cell r="E95">
            <v>2073500</v>
          </cell>
          <cell r="F95">
            <v>79750</v>
          </cell>
          <cell r="G95">
            <v>539110</v>
          </cell>
          <cell r="H95">
            <v>585000</v>
          </cell>
          <cell r="I95">
            <v>122985</v>
          </cell>
          <cell r="J95">
            <v>3197610</v>
          </cell>
          <cell r="K95">
            <v>122985</v>
          </cell>
        </row>
        <row r="96">
          <cell r="A96" t="str">
            <v>A6_II_6/7</v>
          </cell>
          <cell r="B96">
            <v>57</v>
          </cell>
          <cell r="C96" t="str">
            <v>Bậc thợ 6/7</v>
          </cell>
          <cell r="D96">
            <v>3.74</v>
          </cell>
          <cell r="E96">
            <v>2431000</v>
          </cell>
          <cell r="F96">
            <v>93500</v>
          </cell>
          <cell r="G96">
            <v>632060</v>
          </cell>
          <cell r="H96">
            <v>585000</v>
          </cell>
          <cell r="I96">
            <v>140310</v>
          </cell>
          <cell r="J96">
            <v>3648060</v>
          </cell>
          <cell r="K96">
            <v>140310</v>
          </cell>
        </row>
        <row r="97">
          <cell r="A97" t="str">
            <v>A6_II_7/7</v>
          </cell>
          <cell r="B97">
            <v>58</v>
          </cell>
          <cell r="C97" t="str">
            <v>Bậc thợ 7/7</v>
          </cell>
          <cell r="D97">
            <v>4.4000000000000004</v>
          </cell>
          <cell r="E97">
            <v>2860000</v>
          </cell>
          <cell r="F97">
            <v>110000</v>
          </cell>
          <cell r="G97">
            <v>743600</v>
          </cell>
          <cell r="H97">
            <v>585000</v>
          </cell>
          <cell r="I97">
            <v>161100</v>
          </cell>
          <cell r="J97">
            <v>4188600</v>
          </cell>
          <cell r="K97">
            <v>161100</v>
          </cell>
        </row>
        <row r="99">
          <cell r="C99" t="str">
            <v>7/ BẢNG LƯƠNG NGÀY CÔNG NHÂN LÁI XE B.12</v>
          </cell>
        </row>
        <row r="101">
          <cell r="A101" t="str">
            <v>m·</v>
          </cell>
          <cell r="B101" t="str">
            <v>STT</v>
          </cell>
          <cell r="C101" t="str">
            <v>BẬC THỢ</v>
          </cell>
          <cell r="D101" t="str">
            <v>HỆ SỐ</v>
          </cell>
          <cell r="E101" t="str">
            <v>LƯƠNG CẤP BẬC</v>
          </cell>
          <cell r="G101" t="str">
            <v>PHỤ CẤP LƯƠNG THÁNG</v>
          </cell>
          <cell r="J101" t="str">
            <v>LƯƠNG KỂ CẢ PHỤ CẤP</v>
          </cell>
          <cell r="K101" t="str">
            <v>LƯƠNG KỂ CẢ PHỤ CẤP</v>
          </cell>
        </row>
        <row r="102">
          <cell r="E102" t="str">
            <v>Ltháng</v>
          </cell>
          <cell r="F102" t="str">
            <v>Lngày</v>
          </cell>
          <cell r="G102" t="str">
            <v>Theo Lcb</v>
          </cell>
          <cell r="H102" t="str">
            <v>Theo Ltt</v>
          </cell>
          <cell r="J102" t="str">
            <v>L.tháng</v>
          </cell>
          <cell r="K102" t="str">
            <v>L.ngày</v>
          </cell>
        </row>
        <row r="103">
          <cell r="C103" t="str">
            <v>Loại xe tải &lt; 3,5T</v>
          </cell>
        </row>
        <row r="104">
          <cell r="A104" t="str">
            <v>B15_3,5_I</v>
          </cell>
          <cell r="B104">
            <v>59</v>
          </cell>
          <cell r="C104" t="str">
            <v>I</v>
          </cell>
          <cell r="D104">
            <v>2.1800000000000002</v>
          </cell>
          <cell r="E104">
            <v>1417000</v>
          </cell>
          <cell r="F104">
            <v>54500</v>
          </cell>
          <cell r="G104">
            <v>368420</v>
          </cell>
          <cell r="H104">
            <v>585000</v>
          </cell>
          <cell r="I104">
            <v>91170</v>
          </cell>
          <cell r="J104">
            <v>2370420</v>
          </cell>
          <cell r="K104">
            <v>91170</v>
          </cell>
        </row>
        <row r="105">
          <cell r="A105" t="str">
            <v>B15_3,5_II</v>
          </cell>
          <cell r="B105">
            <v>60</v>
          </cell>
          <cell r="C105" t="str">
            <v>II</v>
          </cell>
          <cell r="D105">
            <v>2.57</v>
          </cell>
          <cell r="E105">
            <v>1670500</v>
          </cell>
          <cell r="F105">
            <v>64250</v>
          </cell>
          <cell r="G105">
            <v>434330</v>
          </cell>
          <cell r="H105">
            <v>585000</v>
          </cell>
          <cell r="I105">
            <v>103455</v>
          </cell>
          <cell r="J105">
            <v>2689830</v>
          </cell>
          <cell r="K105">
            <v>103455</v>
          </cell>
        </row>
        <row r="106">
          <cell r="A106" t="str">
            <v>B15_3,5_III</v>
          </cell>
          <cell r="B106">
            <v>61</v>
          </cell>
          <cell r="C106" t="str">
            <v>III</v>
          </cell>
          <cell r="D106">
            <v>3.05</v>
          </cell>
          <cell r="E106">
            <v>1982500</v>
          </cell>
          <cell r="F106">
            <v>76250</v>
          </cell>
          <cell r="G106">
            <v>515450</v>
          </cell>
          <cell r="H106">
            <v>585000</v>
          </cell>
          <cell r="I106">
            <v>118575</v>
          </cell>
          <cell r="J106">
            <v>3082950</v>
          </cell>
          <cell r="K106">
            <v>118575</v>
          </cell>
        </row>
        <row r="107">
          <cell r="A107" t="str">
            <v>B15_3,5_IV</v>
          </cell>
          <cell r="B107">
            <v>62</v>
          </cell>
          <cell r="C107" t="str">
            <v>IV</v>
          </cell>
          <cell r="D107">
            <v>3.6</v>
          </cell>
          <cell r="E107">
            <v>2340000</v>
          </cell>
          <cell r="F107">
            <v>90000</v>
          </cell>
          <cell r="G107">
            <v>608400</v>
          </cell>
          <cell r="H107">
            <v>585000</v>
          </cell>
          <cell r="I107">
            <v>135900</v>
          </cell>
          <cell r="J107">
            <v>3533400</v>
          </cell>
          <cell r="K107">
            <v>135900</v>
          </cell>
        </row>
        <row r="108">
          <cell r="C108" t="str">
            <v>Loại xe tải từ 3,5T:7,5T</v>
          </cell>
        </row>
        <row r="109">
          <cell r="A109" t="str">
            <v>B15_3,5_7,5_I</v>
          </cell>
          <cell r="B109">
            <v>63</v>
          </cell>
          <cell r="C109" t="str">
            <v>I</v>
          </cell>
          <cell r="D109">
            <v>2.35</v>
          </cell>
          <cell r="E109">
            <v>1527500</v>
          </cell>
          <cell r="F109">
            <v>58750</v>
          </cell>
          <cell r="G109">
            <v>397150</v>
          </cell>
          <cell r="H109">
            <v>585000</v>
          </cell>
          <cell r="I109">
            <v>96525</v>
          </cell>
          <cell r="J109">
            <v>2509650</v>
          </cell>
          <cell r="K109">
            <v>96525</v>
          </cell>
        </row>
        <row r="110">
          <cell r="A110" t="str">
            <v>B15_3,5_7,5_II</v>
          </cell>
          <cell r="B110">
            <v>64</v>
          </cell>
          <cell r="C110" t="str">
            <v>II</v>
          </cell>
          <cell r="D110">
            <v>2.76</v>
          </cell>
          <cell r="E110">
            <v>1793999.9999999998</v>
          </cell>
          <cell r="F110">
            <v>68999.999999999985</v>
          </cell>
          <cell r="G110">
            <v>466439.99999999994</v>
          </cell>
          <cell r="H110">
            <v>585000</v>
          </cell>
          <cell r="I110">
            <v>109439.99999999999</v>
          </cell>
          <cell r="J110">
            <v>2845439.9999999995</v>
          </cell>
          <cell r="K110">
            <v>109439.99999999999</v>
          </cell>
        </row>
        <row r="111">
          <cell r="A111" t="str">
            <v>B15_3,5_7,5_III</v>
          </cell>
          <cell r="B111">
            <v>65</v>
          </cell>
          <cell r="C111" t="str">
            <v>III</v>
          </cell>
          <cell r="D111">
            <v>3.25</v>
          </cell>
          <cell r="E111">
            <v>2112500</v>
          </cell>
          <cell r="F111">
            <v>81250</v>
          </cell>
          <cell r="G111">
            <v>549250</v>
          </cell>
          <cell r="H111">
            <v>585000</v>
          </cell>
          <cell r="I111">
            <v>124875</v>
          </cell>
          <cell r="J111">
            <v>3246750</v>
          </cell>
          <cell r="K111">
            <v>124875</v>
          </cell>
        </row>
        <row r="112">
          <cell r="A112" t="str">
            <v>B15_3,5_7,5_IV</v>
          </cell>
          <cell r="B112">
            <v>66</v>
          </cell>
          <cell r="C112" t="str">
            <v>IV</v>
          </cell>
          <cell r="D112">
            <v>3.82</v>
          </cell>
          <cell r="E112">
            <v>2483000</v>
          </cell>
          <cell r="F112">
            <v>95500</v>
          </cell>
          <cell r="G112">
            <v>645580</v>
          </cell>
          <cell r="H112">
            <v>585000</v>
          </cell>
          <cell r="I112">
            <v>142830</v>
          </cell>
          <cell r="J112">
            <v>3713580</v>
          </cell>
          <cell r="K112">
            <v>142830</v>
          </cell>
        </row>
        <row r="113">
          <cell r="C113" t="str">
            <v>Loại xe tải từ 7,5T:16,5T</v>
          </cell>
        </row>
        <row r="114">
          <cell r="A114" t="str">
            <v>B15_7,5_16,5_I</v>
          </cell>
          <cell r="B114">
            <v>67</v>
          </cell>
          <cell r="C114" t="str">
            <v>I</v>
          </cell>
          <cell r="D114">
            <v>2.5099999999999998</v>
          </cell>
          <cell r="E114">
            <v>1631499.9999999998</v>
          </cell>
          <cell r="F114">
            <v>62749.999999999993</v>
          </cell>
          <cell r="G114">
            <v>424189.99999999994</v>
          </cell>
          <cell r="H114">
            <v>585000</v>
          </cell>
          <cell r="I114">
            <v>101565</v>
          </cell>
          <cell r="J114">
            <v>2640690</v>
          </cell>
          <cell r="K114">
            <v>101565</v>
          </cell>
        </row>
        <row r="115">
          <cell r="A115" t="str">
            <v>B15_7,5_16,5_II</v>
          </cell>
          <cell r="B115">
            <v>68</v>
          </cell>
          <cell r="C115" t="str">
            <v>II</v>
          </cell>
          <cell r="D115">
            <v>2.94</v>
          </cell>
          <cell r="E115">
            <v>1911000</v>
          </cell>
          <cell r="F115">
            <v>73500</v>
          </cell>
          <cell r="G115">
            <v>496860</v>
          </cell>
          <cell r="H115">
            <v>585000</v>
          </cell>
          <cell r="I115">
            <v>115110</v>
          </cell>
          <cell r="J115">
            <v>2992860</v>
          </cell>
          <cell r="K115">
            <v>115110</v>
          </cell>
        </row>
        <row r="116">
          <cell r="A116" t="str">
            <v>B15_7,5_16,5_III</v>
          </cell>
          <cell r="B116">
            <v>69</v>
          </cell>
          <cell r="C116" t="str">
            <v>III</v>
          </cell>
          <cell r="D116">
            <v>3.44</v>
          </cell>
          <cell r="E116">
            <v>2236000</v>
          </cell>
          <cell r="F116">
            <v>86000</v>
          </cell>
          <cell r="G116">
            <v>581360</v>
          </cell>
          <cell r="H116">
            <v>585000</v>
          </cell>
          <cell r="I116">
            <v>130860</v>
          </cell>
          <cell r="J116">
            <v>3402360</v>
          </cell>
          <cell r="K116">
            <v>130860</v>
          </cell>
        </row>
        <row r="117">
          <cell r="A117" t="str">
            <v>B15_7,5_16,5_IV</v>
          </cell>
          <cell r="B117">
            <v>70</v>
          </cell>
          <cell r="C117" t="str">
            <v>IV</v>
          </cell>
          <cell r="D117">
            <v>4.05</v>
          </cell>
          <cell r="E117">
            <v>2632500</v>
          </cell>
          <cell r="F117">
            <v>101250</v>
          </cell>
          <cell r="G117">
            <v>684450</v>
          </cell>
          <cell r="H117">
            <v>585000</v>
          </cell>
          <cell r="I117">
            <v>150075</v>
          </cell>
          <cell r="J117">
            <v>3901950</v>
          </cell>
          <cell r="K117">
            <v>150075</v>
          </cell>
        </row>
        <row r="118">
          <cell r="C118" t="str">
            <v>Loại xe tải từ 16,5T:25T</v>
          </cell>
        </row>
        <row r="119">
          <cell r="A119" t="str">
            <v>B15_16,5_25_I</v>
          </cell>
          <cell r="B119">
            <v>71</v>
          </cell>
          <cell r="C119" t="str">
            <v>I</v>
          </cell>
          <cell r="D119">
            <v>2.66</v>
          </cell>
          <cell r="E119">
            <v>1729000</v>
          </cell>
          <cell r="F119">
            <v>66500</v>
          </cell>
          <cell r="G119">
            <v>449540</v>
          </cell>
          <cell r="H119">
            <v>585000</v>
          </cell>
          <cell r="I119">
            <v>106290</v>
          </cell>
          <cell r="J119">
            <v>2763540</v>
          </cell>
          <cell r="K119">
            <v>106290</v>
          </cell>
        </row>
        <row r="120">
          <cell r="A120" t="str">
            <v>B15_16,5_25_II</v>
          </cell>
          <cell r="B120">
            <v>72</v>
          </cell>
          <cell r="C120" t="str">
            <v>II</v>
          </cell>
          <cell r="D120">
            <v>3.11</v>
          </cell>
          <cell r="E120">
            <v>2021500</v>
          </cell>
          <cell r="F120">
            <v>77750</v>
          </cell>
          <cell r="G120">
            <v>525590</v>
          </cell>
          <cell r="H120">
            <v>585000</v>
          </cell>
          <cell r="I120">
            <v>120465</v>
          </cell>
          <cell r="J120">
            <v>3132090</v>
          </cell>
          <cell r="K120">
            <v>120465</v>
          </cell>
        </row>
        <row r="121">
          <cell r="A121" t="str">
            <v>B15_16,5_25_III</v>
          </cell>
          <cell r="B121">
            <v>73</v>
          </cell>
          <cell r="C121" t="str">
            <v>III</v>
          </cell>
          <cell r="D121">
            <v>3.64</v>
          </cell>
          <cell r="E121">
            <v>2366000</v>
          </cell>
          <cell r="F121">
            <v>91000</v>
          </cell>
          <cell r="G121">
            <v>615160</v>
          </cell>
          <cell r="H121">
            <v>585000</v>
          </cell>
          <cell r="I121">
            <v>137160</v>
          </cell>
          <cell r="J121">
            <v>3566160</v>
          </cell>
          <cell r="K121">
            <v>137160</v>
          </cell>
        </row>
        <row r="122">
          <cell r="A122" t="str">
            <v>B15_16,5_25_IV</v>
          </cell>
          <cell r="B122">
            <v>74</v>
          </cell>
          <cell r="C122" t="str">
            <v>IV</v>
          </cell>
          <cell r="D122">
            <v>4.2</v>
          </cell>
          <cell r="E122">
            <v>2730000</v>
          </cell>
          <cell r="F122">
            <v>105000</v>
          </cell>
          <cell r="G122">
            <v>709800</v>
          </cell>
          <cell r="H122">
            <v>585000</v>
          </cell>
          <cell r="I122">
            <v>154800</v>
          </cell>
          <cell r="J122">
            <v>4024800</v>
          </cell>
          <cell r="K122">
            <v>154800</v>
          </cell>
        </row>
        <row r="123">
          <cell r="C123" t="str">
            <v>Loại xe tải từ 25T:40T</v>
          </cell>
        </row>
        <row r="124">
          <cell r="A124" t="str">
            <v>B15_25_40_I</v>
          </cell>
          <cell r="B124">
            <v>75</v>
          </cell>
          <cell r="C124" t="str">
            <v>I</v>
          </cell>
          <cell r="D124">
            <v>2.99</v>
          </cell>
          <cell r="E124">
            <v>1943500.0000000002</v>
          </cell>
          <cell r="F124">
            <v>74750.000000000015</v>
          </cell>
          <cell r="G124">
            <v>505310.00000000006</v>
          </cell>
          <cell r="H124">
            <v>585000</v>
          </cell>
          <cell r="I124">
            <v>116685.00000000001</v>
          </cell>
          <cell r="J124">
            <v>3033810.0000000005</v>
          </cell>
          <cell r="K124">
            <v>116685.00000000001</v>
          </cell>
        </row>
        <row r="125">
          <cell r="A125" t="str">
            <v>B15_25_40_II</v>
          </cell>
          <cell r="B125">
            <v>76</v>
          </cell>
          <cell r="C125" t="str">
            <v>II</v>
          </cell>
          <cell r="D125">
            <v>3.5</v>
          </cell>
          <cell r="E125">
            <v>2275000</v>
          </cell>
          <cell r="F125">
            <v>87500</v>
          </cell>
          <cell r="G125">
            <v>591500</v>
          </cell>
          <cell r="H125">
            <v>585000</v>
          </cell>
          <cell r="I125">
            <v>132750</v>
          </cell>
          <cell r="J125">
            <v>3451500</v>
          </cell>
          <cell r="K125">
            <v>132750</v>
          </cell>
        </row>
        <row r="126">
          <cell r="A126" t="str">
            <v>B15_25_40_III</v>
          </cell>
          <cell r="B126">
            <v>77</v>
          </cell>
          <cell r="C126" t="str">
            <v>III</v>
          </cell>
          <cell r="D126">
            <v>4.1100000000000003</v>
          </cell>
          <cell r="E126">
            <v>2671500</v>
          </cell>
          <cell r="F126">
            <v>102750</v>
          </cell>
          <cell r="G126">
            <v>694590</v>
          </cell>
          <cell r="H126">
            <v>585000</v>
          </cell>
          <cell r="I126">
            <v>151965</v>
          </cell>
          <cell r="J126">
            <v>3951090</v>
          </cell>
          <cell r="K126">
            <v>151965</v>
          </cell>
        </row>
        <row r="127">
          <cell r="A127" t="str">
            <v>B15_25_40_IV</v>
          </cell>
          <cell r="B127">
            <v>78</v>
          </cell>
          <cell r="C127" t="str">
            <v>IV</v>
          </cell>
          <cell r="D127">
            <v>4.82</v>
          </cell>
          <cell r="E127">
            <v>3133000</v>
          </cell>
          <cell r="F127">
            <v>120500</v>
          </cell>
          <cell r="G127">
            <v>814580</v>
          </cell>
          <cell r="H127">
            <v>585000</v>
          </cell>
          <cell r="I127">
            <v>174330</v>
          </cell>
          <cell r="J127">
            <v>4532580</v>
          </cell>
          <cell r="K127">
            <v>174330</v>
          </cell>
        </row>
        <row r="128">
          <cell r="C128" t="str">
            <v>Loại xe tải trên 40T</v>
          </cell>
        </row>
        <row r="129">
          <cell r="A129" t="str">
            <v>B15_40_I</v>
          </cell>
          <cell r="B129">
            <v>79</v>
          </cell>
          <cell r="C129" t="str">
            <v>I</v>
          </cell>
          <cell r="D129">
            <v>3.2</v>
          </cell>
          <cell r="E129">
            <v>2080000</v>
          </cell>
          <cell r="F129">
            <v>80000</v>
          </cell>
          <cell r="G129">
            <v>540800</v>
          </cell>
          <cell r="H129">
            <v>585000</v>
          </cell>
          <cell r="I129">
            <v>123300</v>
          </cell>
          <cell r="J129">
            <v>3205800</v>
          </cell>
          <cell r="K129">
            <v>123300</v>
          </cell>
        </row>
        <row r="130">
          <cell r="A130" t="str">
            <v>B15_40_II</v>
          </cell>
          <cell r="B130">
            <v>80</v>
          </cell>
          <cell r="C130" t="str">
            <v>II</v>
          </cell>
          <cell r="D130">
            <v>3.75</v>
          </cell>
          <cell r="E130">
            <v>2437500</v>
          </cell>
          <cell r="F130">
            <v>93750</v>
          </cell>
          <cell r="G130">
            <v>633750</v>
          </cell>
          <cell r="H130">
            <v>585000</v>
          </cell>
          <cell r="I130">
            <v>140625</v>
          </cell>
          <cell r="J130">
            <v>3656250</v>
          </cell>
          <cell r="K130">
            <v>140625</v>
          </cell>
        </row>
        <row r="131">
          <cell r="A131" t="str">
            <v>B15_40_III</v>
          </cell>
          <cell r="B131">
            <v>81</v>
          </cell>
          <cell r="C131" t="str">
            <v>III</v>
          </cell>
          <cell r="D131">
            <v>4.3899999999999997</v>
          </cell>
          <cell r="E131">
            <v>2853500</v>
          </cell>
          <cell r="F131">
            <v>109750</v>
          </cell>
          <cell r="G131">
            <v>741910</v>
          </cell>
          <cell r="H131">
            <v>585000</v>
          </cell>
          <cell r="I131">
            <v>160785</v>
          </cell>
          <cell r="J131">
            <v>4180410</v>
          </cell>
          <cell r="K131">
            <v>160785</v>
          </cell>
        </row>
        <row r="132">
          <cell r="A132" t="str">
            <v>B15_40_IV</v>
          </cell>
          <cell r="B132">
            <v>82</v>
          </cell>
          <cell r="C132" t="str">
            <v>IV</v>
          </cell>
          <cell r="D132">
            <v>5.15</v>
          </cell>
          <cell r="E132">
            <v>3347500</v>
          </cell>
          <cell r="F132">
            <v>128750</v>
          </cell>
          <cell r="G132">
            <v>870350</v>
          </cell>
          <cell r="H132">
            <v>585000</v>
          </cell>
          <cell r="I132">
            <v>184725</v>
          </cell>
          <cell r="J132">
            <v>4802850</v>
          </cell>
          <cell r="K132">
            <v>184725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83"/>
  <sheetViews>
    <sheetView showZeros="0" tabSelected="1" view="pageBreakPreview" zoomScale="82" zoomScaleNormal="55" zoomScaleSheetLayoutView="82" workbookViewId="0">
      <pane xSplit="4" ySplit="6" topLeftCell="E73" activePane="bottomRight" state="frozen"/>
      <selection pane="topRight" activeCell="E1" sqref="E1"/>
      <selection pane="bottomLeft" activeCell="A6" sqref="A6"/>
      <selection pane="bottomRight" activeCell="B79" sqref="B79"/>
    </sheetView>
  </sheetViews>
  <sheetFormatPr defaultColWidth="9.140625" defaultRowHeight="15"/>
  <cols>
    <col min="1" max="1" width="8.7109375" style="184" customWidth="1"/>
    <col min="2" max="2" width="80.7109375" style="184" customWidth="1"/>
    <col min="3" max="3" width="43.28515625" style="184" customWidth="1"/>
    <col min="4" max="4" width="9.140625" style="189"/>
    <col min="5" max="5" width="18.140625" style="184" customWidth="1"/>
    <col min="6" max="6" width="13.140625" style="184" customWidth="1"/>
    <col min="7" max="7" width="15" style="184" customWidth="1"/>
    <col min="8" max="8" width="13.28515625" style="184" customWidth="1"/>
    <col min="9" max="9" width="15" style="184" customWidth="1"/>
    <col min="10" max="12" width="13.140625" style="184" customWidth="1"/>
    <col min="13" max="13" width="15" style="184" customWidth="1"/>
    <col min="14" max="17" width="13.140625" style="184" customWidth="1"/>
    <col min="18" max="19" width="14.5703125" style="184" customWidth="1"/>
    <col min="20" max="26" width="13.140625" style="184" customWidth="1"/>
    <col min="27" max="27" width="19.42578125" style="5" customWidth="1"/>
    <col min="28" max="30" width="14.85546875" style="5" customWidth="1"/>
    <col min="31" max="31" width="10.5703125" style="184" bestFit="1" customWidth="1"/>
    <col min="32" max="33" width="9.28515625" style="184" bestFit="1" customWidth="1"/>
    <col min="34" max="34" width="15.7109375" style="184" bestFit="1" customWidth="1"/>
    <col min="35" max="35" width="21.42578125" style="184" customWidth="1"/>
    <col min="36" max="16384" width="9.140625" style="184"/>
  </cols>
  <sheetData>
    <row r="1" spans="1:34" s="181" customFormat="1" ht="15.75">
      <c r="B1" s="181">
        <f>+COLUMN()-1</f>
        <v>1</v>
      </c>
      <c r="C1" s="181">
        <f t="shared" ref="C1:AG1" si="0">+COLUMN()-1</f>
        <v>2</v>
      </c>
      <c r="D1" s="182">
        <f t="shared" si="0"/>
        <v>3</v>
      </c>
      <c r="E1" s="181">
        <f t="shared" si="0"/>
        <v>4</v>
      </c>
      <c r="F1" s="181">
        <f t="shared" si="0"/>
        <v>5</v>
      </c>
      <c r="G1" s="181">
        <f t="shared" si="0"/>
        <v>6</v>
      </c>
      <c r="H1" s="181">
        <f t="shared" si="0"/>
        <v>7</v>
      </c>
      <c r="I1" s="181">
        <f t="shared" si="0"/>
        <v>8</v>
      </c>
      <c r="J1" s="181">
        <f t="shared" si="0"/>
        <v>9</v>
      </c>
      <c r="K1" s="181">
        <f t="shared" si="0"/>
        <v>10</v>
      </c>
      <c r="L1" s="181">
        <f t="shared" si="0"/>
        <v>11</v>
      </c>
      <c r="M1" s="181">
        <f t="shared" si="0"/>
        <v>12</v>
      </c>
      <c r="N1" s="181">
        <f t="shared" si="0"/>
        <v>13</v>
      </c>
      <c r="O1" s="181">
        <f t="shared" si="0"/>
        <v>14</v>
      </c>
      <c r="P1" s="181">
        <f t="shared" si="0"/>
        <v>15</v>
      </c>
      <c r="Q1" s="181">
        <f t="shared" si="0"/>
        <v>16</v>
      </c>
      <c r="R1" s="181">
        <f t="shared" si="0"/>
        <v>17</v>
      </c>
      <c r="S1" s="181">
        <f t="shared" si="0"/>
        <v>18</v>
      </c>
      <c r="T1" s="181">
        <f t="shared" si="0"/>
        <v>19</v>
      </c>
      <c r="U1" s="181">
        <f t="shared" si="0"/>
        <v>20</v>
      </c>
      <c r="V1" s="181">
        <f t="shared" si="0"/>
        <v>21</v>
      </c>
      <c r="AA1" s="181">
        <f t="shared" si="0"/>
        <v>26</v>
      </c>
      <c r="AB1" s="181">
        <f t="shared" si="0"/>
        <v>27</v>
      </c>
      <c r="AC1" s="181">
        <f t="shared" si="0"/>
        <v>28</v>
      </c>
      <c r="AD1" s="181">
        <f t="shared" si="0"/>
        <v>29</v>
      </c>
      <c r="AE1" s="181">
        <f t="shared" si="0"/>
        <v>30</v>
      </c>
      <c r="AF1" s="181">
        <f t="shared" si="0"/>
        <v>31</v>
      </c>
      <c r="AG1" s="181">
        <f t="shared" si="0"/>
        <v>32</v>
      </c>
    </row>
    <row r="2" spans="1:34" ht="35.25" customHeight="1">
      <c r="A2" s="399" t="s">
        <v>841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183"/>
      <c r="AC2" s="183"/>
      <c r="AD2" s="183"/>
    </row>
    <row r="3" spans="1:34" ht="7.5" customHeight="1">
      <c r="A3" s="400"/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183"/>
      <c r="AC3" s="183"/>
      <c r="AD3" s="183"/>
    </row>
    <row r="4" spans="1:34" ht="21.75" customHeight="1">
      <c r="A4" s="185"/>
      <c r="B4" s="185"/>
      <c r="C4" s="185"/>
      <c r="D4" s="185"/>
      <c r="E4" s="152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6"/>
      <c r="AC4" s="186"/>
      <c r="AD4" s="186"/>
    </row>
    <row r="5" spans="1:34" s="189" customFormat="1" ht="29.25" customHeight="1">
      <c r="A5" s="401"/>
      <c r="B5" s="401"/>
      <c r="C5" s="401"/>
      <c r="D5" s="401"/>
      <c r="E5" s="401" t="s">
        <v>5</v>
      </c>
      <c r="F5" s="187">
        <v>1</v>
      </c>
      <c r="G5" s="187">
        <v>2</v>
      </c>
      <c r="H5" s="187">
        <v>3</v>
      </c>
      <c r="I5" s="187">
        <v>4</v>
      </c>
      <c r="J5" s="187">
        <v>5</v>
      </c>
      <c r="K5" s="187">
        <v>6</v>
      </c>
      <c r="L5" s="187">
        <v>7</v>
      </c>
      <c r="M5" s="187">
        <v>8</v>
      </c>
      <c r="N5" s="187">
        <v>9</v>
      </c>
      <c r="O5" s="187">
        <v>10</v>
      </c>
      <c r="P5" s="187">
        <v>11</v>
      </c>
      <c r="Q5" s="187">
        <v>12</v>
      </c>
      <c r="R5" s="187">
        <v>13</v>
      </c>
      <c r="S5" s="187">
        <v>14</v>
      </c>
      <c r="T5" s="187">
        <v>15</v>
      </c>
      <c r="U5" s="187">
        <v>16</v>
      </c>
      <c r="V5" s="187">
        <v>17</v>
      </c>
      <c r="W5" s="187">
        <v>18</v>
      </c>
      <c r="X5" s="187">
        <v>19</v>
      </c>
      <c r="Y5" s="187">
        <v>20</v>
      </c>
      <c r="Z5" s="187">
        <v>21</v>
      </c>
      <c r="AA5" s="401"/>
      <c r="AB5" s="188"/>
      <c r="AC5" s="188"/>
      <c r="AD5" s="188"/>
    </row>
    <row r="6" spans="1:34" ht="52.5" customHeight="1">
      <c r="A6" s="402"/>
      <c r="B6" s="402"/>
      <c r="C6" s="402"/>
      <c r="D6" s="402"/>
      <c r="E6" s="402"/>
      <c r="F6" s="190" t="str">
        <f>+' Ke chi tiet ha the'!$B$6</f>
        <v>TBA Chuyên Mỹ 5</v>
      </c>
      <c r="G6" s="190" t="str">
        <f>+' Ke chi tiet ha the'!$B$71</f>
        <v>TBA Chuyên Mỹ 12</v>
      </c>
      <c r="H6" s="190" t="str">
        <f>+' Ke chi tiet ha the'!$B$137</f>
        <v>TBA Bối Khê 1</v>
      </c>
      <c r="I6" s="190" t="str">
        <f>+' Ke chi tiet ha the'!$B$187</f>
        <v>TBA Bối Khê 2</v>
      </c>
      <c r="J6" s="190" t="str">
        <f>+' Ke chi tiet ha the'!$B$264</f>
        <v xml:space="preserve">TBA Mỹ Văn </v>
      </c>
      <c r="K6" s="190" t="str">
        <f>+' Ke chi tiet ha the'!$B$323</f>
        <v>TBA Chuyên Mỹ 2</v>
      </c>
      <c r="L6" s="190" t="str">
        <f>+' Ke chi tiet ha the'!$B$390</f>
        <v>TBA Chuyên Mỹ 11</v>
      </c>
      <c r="M6" s="190" t="str">
        <f>+' Ke chi tiet ha the'!$B$431</f>
        <v>TBA Chuyên Mỹ 3</v>
      </c>
      <c r="N6" s="190" t="str">
        <f>+' Ke chi tiet ha the'!$B$505</f>
        <v>TBA Trung Thượng</v>
      </c>
      <c r="O6" s="190" t="str">
        <f>+' Ke chi tiet ha the'!$B$548</f>
        <v>TBA Chuyên Mỹ 10</v>
      </c>
      <c r="P6" s="190" t="str">
        <f>+' Ke chi tiet ha the'!$B$611</f>
        <v>TBA Chuyên Mỹ 1</v>
      </c>
      <c r="Q6" s="190" t="str">
        <f>+' Ke chi tiet ha the'!$B$659</f>
        <v>TBA Đồng Vinh</v>
      </c>
      <c r="R6" s="190" t="str">
        <f>+' Ke chi tiet ha the'!$B$739</f>
        <v>TBA Chuyên Mỹ 8</v>
      </c>
      <c r="S6" s="190" t="str">
        <f>+' Ke chi tiet ha the'!$B$805</f>
        <v>TBA Chuyên Mỹ 6</v>
      </c>
      <c r="T6" s="190" t="str">
        <f>+' Ke chi tiet ha the'!$B$848</f>
        <v>TBA Thôn Ngọ</v>
      </c>
      <c r="U6" s="190" t="str">
        <f>+' Ke chi tiet ha the'!$B$908</f>
        <v>TBA Thượng 1</v>
      </c>
      <c r="V6" s="190" t="str">
        <f>+' Ke chi tiet ha the'!$B$977</f>
        <v>TBA Thượng 2</v>
      </c>
      <c r="W6" s="190" t="str">
        <f>+' Ke chi tiet ha the'!$B$1051</f>
        <v>TBA Thượng 3</v>
      </c>
      <c r="X6" s="190" t="str">
        <f>+' Ke chi tiet ha the'!$B$1098</f>
        <v>TBA Chuyên Mỹ 4</v>
      </c>
      <c r="Y6" s="190" t="str">
        <f>+' Ke chi tiet ha the'!$B$1137</f>
        <v>TBA Chuyên Mỹ 7</v>
      </c>
      <c r="Z6" s="190" t="str">
        <f>+' Ke chi tiet ha the'!$B$1197</f>
        <v>TBA Ngọ Hạ</v>
      </c>
      <c r="AA6" s="402"/>
      <c r="AB6" s="2"/>
      <c r="AC6" s="2"/>
      <c r="AD6" s="2"/>
    </row>
    <row r="7" spans="1:34" s="155" customFormat="1" ht="18.75" customHeight="1">
      <c r="A7" s="191" t="s">
        <v>1</v>
      </c>
      <c r="B7" s="192" t="s">
        <v>156</v>
      </c>
      <c r="C7" s="153"/>
      <c r="D7" s="154"/>
      <c r="E7" s="15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54"/>
      <c r="AC7" s="156"/>
      <c r="AD7" s="157"/>
      <c r="AE7" s="9"/>
      <c r="AF7" s="9"/>
      <c r="AG7" s="9"/>
    </row>
    <row r="8" spans="1:34" s="201" customFormat="1" ht="17.25">
      <c r="A8" s="194" t="s">
        <v>42</v>
      </c>
      <c r="B8" s="195" t="s">
        <v>117</v>
      </c>
      <c r="C8" s="196"/>
      <c r="D8" s="197"/>
      <c r="E8" s="12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329"/>
      <c r="X8" s="329"/>
      <c r="Y8" s="329"/>
      <c r="Z8" s="329"/>
      <c r="AA8" s="13"/>
      <c r="AB8" s="199"/>
      <c r="AC8" s="200"/>
      <c r="AF8" s="14"/>
    </row>
    <row r="9" spans="1:34" s="155" customFormat="1" ht="31.5" customHeight="1">
      <c r="A9" s="158">
        <f>IF(E9&lt;&gt;0,MAX($A$7:A8)+1,0)</f>
        <v>1</v>
      </c>
      <c r="B9" s="159" t="s">
        <v>94</v>
      </c>
      <c r="C9" s="328" t="s">
        <v>95</v>
      </c>
      <c r="D9" s="160" t="s">
        <v>3</v>
      </c>
      <c r="E9" s="10">
        <f>SUM(F9:Z9)</f>
        <v>14</v>
      </c>
      <c r="F9" s="161">
        <f>+' Ke chi tiet ha the'!$H$6</f>
        <v>1</v>
      </c>
      <c r="G9" s="161">
        <f>+' Ke chi tiet ha the'!$H$71</f>
        <v>1</v>
      </c>
      <c r="H9" s="161">
        <f>+' Ke chi tiet ha the'!$H$137</f>
        <v>0</v>
      </c>
      <c r="I9" s="161">
        <f>+' Ke chi tiet ha the'!$H$187</f>
        <v>0</v>
      </c>
      <c r="J9" s="161">
        <f>+' Ke chi tiet ha the'!$H$264</f>
        <v>1</v>
      </c>
      <c r="K9" s="161">
        <f>+' Ke chi tiet ha the'!$H$323</f>
        <v>1</v>
      </c>
      <c r="L9" s="161">
        <f>+' Ke chi tiet ha the'!$H$390</f>
        <v>1</v>
      </c>
      <c r="M9" s="161">
        <f>+' Ke chi tiet ha the'!$H$431</f>
        <v>1</v>
      </c>
      <c r="N9" s="161">
        <f>+' Ke chi tiet ha the'!$H$505</f>
        <v>0</v>
      </c>
      <c r="O9" s="161">
        <f>+' Ke chi tiet ha the'!$H$548</f>
        <v>1</v>
      </c>
      <c r="P9" s="161">
        <f>+' Ke chi tiet ha the'!$H$611</f>
        <v>1</v>
      </c>
      <c r="Q9" s="161">
        <f>+' Ke chi tiet ha the'!$H$659</f>
        <v>0</v>
      </c>
      <c r="R9" s="161">
        <f>+' Ke chi tiet ha the'!$H$739</f>
        <v>1</v>
      </c>
      <c r="S9" s="161">
        <f>+' Ke chi tiet ha the'!$H$805</f>
        <v>1</v>
      </c>
      <c r="T9" s="161">
        <f>+' Ke chi tiet ha the'!$H$848</f>
        <v>0</v>
      </c>
      <c r="U9" s="161">
        <f>+' Ke chi tiet ha the'!$H$908</f>
        <v>0</v>
      </c>
      <c r="V9" s="161">
        <f>+' Ke chi tiet ha the'!$H$977</f>
        <v>0</v>
      </c>
      <c r="W9" s="161">
        <f>+' Ke chi tiet ha the'!$H$1051</f>
        <v>1</v>
      </c>
      <c r="X9" s="161">
        <f>+' Ke chi tiet ha the'!$H$1098</f>
        <v>1</v>
      </c>
      <c r="Y9" s="161">
        <f>+' Ke chi tiet ha the'!$H$1137</f>
        <v>1</v>
      </c>
      <c r="Z9" s="161">
        <f>+' Ke chi tiet ha the'!$H$1197</f>
        <v>1</v>
      </c>
      <c r="AA9" s="154"/>
      <c r="AC9" s="156"/>
      <c r="AD9" s="157"/>
      <c r="AE9" s="9"/>
      <c r="AF9" s="9"/>
      <c r="AG9" s="9"/>
    </row>
    <row r="10" spans="1:34" s="155" customFormat="1" ht="20.25" customHeight="1">
      <c r="A10" s="158">
        <f>IF(E10&lt;&gt;0,MAX($A$7:A9)+1,0)</f>
        <v>2</v>
      </c>
      <c r="B10" s="159" t="s">
        <v>246</v>
      </c>
      <c r="C10" s="160" t="s">
        <v>247</v>
      </c>
      <c r="D10" s="160" t="s">
        <v>2</v>
      </c>
      <c r="E10" s="10">
        <f t="shared" ref="E10:E74" si="1">SUM(F10:Z10)</f>
        <v>21</v>
      </c>
      <c r="F10" s="161">
        <f>+' Ke chi tiet ha the'!$I$6</f>
        <v>1.5</v>
      </c>
      <c r="G10" s="161">
        <f>+' Ke chi tiet ha the'!$I$71</f>
        <v>1.5</v>
      </c>
      <c r="H10" s="161">
        <f>+' Ke chi tiet ha the'!$I$137</f>
        <v>0</v>
      </c>
      <c r="I10" s="161">
        <f>+' Ke chi tiet ha the'!$I$187</f>
        <v>0</v>
      </c>
      <c r="J10" s="161">
        <f>+' Ke chi tiet ha the'!$I$264</f>
        <v>1.5</v>
      </c>
      <c r="K10" s="161">
        <f>+' Ke chi tiet ha the'!$I$323</f>
        <v>1.5</v>
      </c>
      <c r="L10" s="161">
        <f>+' Ke chi tiet ha the'!$I$390</f>
        <v>1.5</v>
      </c>
      <c r="M10" s="161">
        <f>+' Ke chi tiet ha the'!$I$431</f>
        <v>1.5</v>
      </c>
      <c r="N10" s="161">
        <f>+' Ke chi tiet ha the'!$I$505</f>
        <v>0</v>
      </c>
      <c r="O10" s="161">
        <f>+' Ke chi tiet ha the'!$I$548</f>
        <v>1.5</v>
      </c>
      <c r="P10" s="161">
        <f>+' Ke chi tiet ha the'!$I$611</f>
        <v>1.5</v>
      </c>
      <c r="Q10" s="161">
        <f>+' Ke chi tiet ha the'!$I$659</f>
        <v>0</v>
      </c>
      <c r="R10" s="161">
        <f>+' Ke chi tiet ha the'!$I$739</f>
        <v>1.5</v>
      </c>
      <c r="S10" s="161">
        <f>+' Ke chi tiet ha the'!$I$805</f>
        <v>1.5</v>
      </c>
      <c r="T10" s="161">
        <f>+' Ke chi tiet ha the'!$I$848</f>
        <v>0</v>
      </c>
      <c r="U10" s="161">
        <f>+' Ke chi tiet ha the'!$I$908</f>
        <v>0</v>
      </c>
      <c r="V10" s="161">
        <f>+' Ke chi tiet ha the'!$I$977</f>
        <v>0</v>
      </c>
      <c r="W10" s="161">
        <f>+' Ke chi tiet ha the'!$I$1051</f>
        <v>1.5</v>
      </c>
      <c r="X10" s="161">
        <f>+' Ke chi tiet ha the'!$I$1098</f>
        <v>1.5</v>
      </c>
      <c r="Y10" s="161">
        <f>+' Ke chi tiet ha the'!$I$1137</f>
        <v>1.5</v>
      </c>
      <c r="Z10" s="161">
        <f>+' Ke chi tiet ha the'!$I$1197</f>
        <v>1.5</v>
      </c>
      <c r="AA10" s="154"/>
      <c r="AC10" s="156"/>
      <c r="AD10" s="157"/>
      <c r="AE10" s="9"/>
      <c r="AF10" s="9"/>
      <c r="AG10" s="9"/>
    </row>
    <row r="11" spans="1:34" s="163" customFormat="1" ht="18.75" customHeight="1">
      <c r="A11" s="158">
        <f>IF(E11&lt;&gt;0,MAX($A$7:A10)+1,0)</f>
        <v>3</v>
      </c>
      <c r="B11" s="159" t="s">
        <v>273</v>
      </c>
      <c r="C11" s="160" t="s">
        <v>106</v>
      </c>
      <c r="D11" s="162" t="s">
        <v>3</v>
      </c>
      <c r="E11" s="10">
        <f t="shared" si="1"/>
        <v>11</v>
      </c>
      <c r="F11" s="161">
        <f t="shared" ref="F11:Z11" si="2">+F17+F21</f>
        <v>0</v>
      </c>
      <c r="G11" s="161">
        <f t="shared" si="2"/>
        <v>1</v>
      </c>
      <c r="H11" s="161">
        <f t="shared" si="2"/>
        <v>0</v>
      </c>
      <c r="I11" s="161">
        <f t="shared" si="2"/>
        <v>0</v>
      </c>
      <c r="J11" s="161">
        <f t="shared" si="2"/>
        <v>1</v>
      </c>
      <c r="K11" s="161">
        <f t="shared" si="2"/>
        <v>0</v>
      </c>
      <c r="L11" s="161">
        <f t="shared" si="2"/>
        <v>0</v>
      </c>
      <c r="M11" s="161">
        <f t="shared" si="2"/>
        <v>0</v>
      </c>
      <c r="N11" s="161">
        <f t="shared" si="2"/>
        <v>0</v>
      </c>
      <c r="O11" s="161">
        <f t="shared" si="2"/>
        <v>0</v>
      </c>
      <c r="P11" s="161">
        <f t="shared" si="2"/>
        <v>0</v>
      </c>
      <c r="Q11" s="161">
        <f t="shared" si="2"/>
        <v>1</v>
      </c>
      <c r="R11" s="161">
        <f t="shared" si="2"/>
        <v>0</v>
      </c>
      <c r="S11" s="161">
        <f t="shared" si="2"/>
        <v>1</v>
      </c>
      <c r="T11" s="161">
        <f t="shared" si="2"/>
        <v>1</v>
      </c>
      <c r="U11" s="161">
        <f t="shared" si="2"/>
        <v>0</v>
      </c>
      <c r="V11" s="161">
        <f t="shared" si="2"/>
        <v>5</v>
      </c>
      <c r="W11" s="161">
        <f t="shared" si="2"/>
        <v>1</v>
      </c>
      <c r="X11" s="161">
        <f t="shared" si="2"/>
        <v>0</v>
      </c>
      <c r="Y11" s="161">
        <f t="shared" si="2"/>
        <v>0</v>
      </c>
      <c r="Z11" s="161">
        <f t="shared" si="2"/>
        <v>0</v>
      </c>
      <c r="AA11" s="11"/>
      <c r="AB11" s="155"/>
      <c r="AC11" s="156"/>
      <c r="AD11" s="157"/>
      <c r="AE11" s="9"/>
      <c r="AF11" s="9"/>
      <c r="AG11" s="9"/>
      <c r="AH11" s="155"/>
    </row>
    <row r="12" spans="1:34" s="155" customFormat="1" ht="20.25" customHeight="1">
      <c r="A12" s="158">
        <f>IF(E12&lt;&gt;0,MAX($A$7:A11)+1,0)</f>
        <v>4</v>
      </c>
      <c r="B12" s="159" t="s">
        <v>441</v>
      </c>
      <c r="C12" s="160" t="s">
        <v>443</v>
      </c>
      <c r="D12" s="162" t="s">
        <v>3</v>
      </c>
      <c r="E12" s="10">
        <f t="shared" si="1"/>
        <v>22</v>
      </c>
      <c r="F12" s="161">
        <f t="shared" ref="F12:Z12" si="3">+F18+F22</f>
        <v>0</v>
      </c>
      <c r="G12" s="161">
        <f t="shared" si="3"/>
        <v>1</v>
      </c>
      <c r="H12" s="161">
        <f t="shared" si="3"/>
        <v>0</v>
      </c>
      <c r="I12" s="161">
        <f t="shared" si="3"/>
        <v>1</v>
      </c>
      <c r="J12" s="161">
        <f t="shared" si="3"/>
        <v>1</v>
      </c>
      <c r="K12" s="161">
        <f t="shared" si="3"/>
        <v>1</v>
      </c>
      <c r="L12" s="161">
        <f t="shared" si="3"/>
        <v>0</v>
      </c>
      <c r="M12" s="161">
        <f t="shared" si="3"/>
        <v>5</v>
      </c>
      <c r="N12" s="161">
        <f t="shared" si="3"/>
        <v>0</v>
      </c>
      <c r="O12" s="161">
        <f t="shared" si="3"/>
        <v>1</v>
      </c>
      <c r="P12" s="161">
        <f t="shared" si="3"/>
        <v>1</v>
      </c>
      <c r="Q12" s="161">
        <f t="shared" si="3"/>
        <v>1</v>
      </c>
      <c r="R12" s="161">
        <f t="shared" si="3"/>
        <v>3</v>
      </c>
      <c r="S12" s="161">
        <f t="shared" si="3"/>
        <v>1</v>
      </c>
      <c r="T12" s="161">
        <f t="shared" si="3"/>
        <v>2</v>
      </c>
      <c r="U12" s="161">
        <f t="shared" si="3"/>
        <v>3</v>
      </c>
      <c r="V12" s="161">
        <f t="shared" si="3"/>
        <v>0</v>
      </c>
      <c r="W12" s="161">
        <f t="shared" si="3"/>
        <v>0</v>
      </c>
      <c r="X12" s="161">
        <f t="shared" si="3"/>
        <v>0</v>
      </c>
      <c r="Y12" s="161">
        <f t="shared" si="3"/>
        <v>0</v>
      </c>
      <c r="Z12" s="161">
        <f t="shared" si="3"/>
        <v>1</v>
      </c>
      <c r="AA12" s="11"/>
      <c r="AC12" s="156"/>
      <c r="AD12" s="157"/>
      <c r="AE12" s="9"/>
      <c r="AF12" s="9"/>
      <c r="AG12" s="9"/>
    </row>
    <row r="13" spans="1:34" s="155" customFormat="1" ht="20.25" customHeight="1">
      <c r="A13" s="158">
        <f>IF(E13&lt;&gt;0,MAX($A$7:A12)+1,0)</f>
        <v>5</v>
      </c>
      <c r="B13" s="159" t="s">
        <v>274</v>
      </c>
      <c r="C13" s="160" t="s">
        <v>96</v>
      </c>
      <c r="D13" s="162" t="s">
        <v>3</v>
      </c>
      <c r="E13" s="10">
        <f t="shared" si="1"/>
        <v>73</v>
      </c>
      <c r="F13" s="161">
        <f t="shared" ref="F13:Z13" si="4">+F19+F23</f>
        <v>4</v>
      </c>
      <c r="G13" s="161">
        <f t="shared" si="4"/>
        <v>2</v>
      </c>
      <c r="H13" s="161">
        <f t="shared" si="4"/>
        <v>2</v>
      </c>
      <c r="I13" s="161">
        <f t="shared" si="4"/>
        <v>4</v>
      </c>
      <c r="J13" s="161">
        <f t="shared" si="4"/>
        <v>5</v>
      </c>
      <c r="K13" s="161">
        <f t="shared" si="4"/>
        <v>3</v>
      </c>
      <c r="L13" s="161">
        <f t="shared" si="4"/>
        <v>17</v>
      </c>
      <c r="M13" s="161">
        <f t="shared" si="4"/>
        <v>6</v>
      </c>
      <c r="N13" s="161">
        <f t="shared" si="4"/>
        <v>1</v>
      </c>
      <c r="O13" s="161">
        <f t="shared" si="4"/>
        <v>5</v>
      </c>
      <c r="P13" s="161">
        <f t="shared" si="4"/>
        <v>0</v>
      </c>
      <c r="Q13" s="161">
        <f t="shared" si="4"/>
        <v>19</v>
      </c>
      <c r="R13" s="161">
        <f t="shared" si="4"/>
        <v>1</v>
      </c>
      <c r="S13" s="161">
        <f t="shared" si="4"/>
        <v>0</v>
      </c>
      <c r="T13" s="161">
        <f t="shared" si="4"/>
        <v>1</v>
      </c>
      <c r="U13" s="161">
        <f t="shared" si="4"/>
        <v>1</v>
      </c>
      <c r="V13" s="161">
        <f t="shared" si="4"/>
        <v>0</v>
      </c>
      <c r="W13" s="161">
        <f t="shared" si="4"/>
        <v>0</v>
      </c>
      <c r="X13" s="161">
        <f t="shared" si="4"/>
        <v>1</v>
      </c>
      <c r="Y13" s="161">
        <f t="shared" si="4"/>
        <v>0</v>
      </c>
      <c r="Z13" s="161">
        <f t="shared" si="4"/>
        <v>1</v>
      </c>
      <c r="AA13" s="11"/>
      <c r="AC13" s="156"/>
      <c r="AD13" s="157"/>
      <c r="AE13" s="9"/>
      <c r="AF13" s="9"/>
      <c r="AG13" s="9"/>
    </row>
    <row r="14" spans="1:34" s="155" customFormat="1" ht="20.25" customHeight="1">
      <c r="A14" s="158">
        <f>IF(E14&lt;&gt;0,MAX($A$7:A13)+1,0)</f>
        <v>6</v>
      </c>
      <c r="B14" s="159" t="s">
        <v>442</v>
      </c>
      <c r="C14" s="160" t="s">
        <v>444</v>
      </c>
      <c r="D14" s="162" t="s">
        <v>3</v>
      </c>
      <c r="E14" s="10">
        <f t="shared" si="1"/>
        <v>26</v>
      </c>
      <c r="F14" s="161">
        <f t="shared" ref="F14:Z14" si="5">+F20+F24</f>
        <v>2</v>
      </c>
      <c r="G14" s="161">
        <f t="shared" si="5"/>
        <v>2</v>
      </c>
      <c r="H14" s="161">
        <f t="shared" si="5"/>
        <v>0</v>
      </c>
      <c r="I14" s="161">
        <f t="shared" si="5"/>
        <v>0</v>
      </c>
      <c r="J14" s="161">
        <f t="shared" si="5"/>
        <v>4</v>
      </c>
      <c r="K14" s="161">
        <f t="shared" si="5"/>
        <v>0</v>
      </c>
      <c r="L14" s="161">
        <f t="shared" si="5"/>
        <v>6</v>
      </c>
      <c r="M14" s="161">
        <f t="shared" si="5"/>
        <v>2</v>
      </c>
      <c r="N14" s="161">
        <f t="shared" si="5"/>
        <v>0</v>
      </c>
      <c r="O14" s="161">
        <f t="shared" si="5"/>
        <v>0</v>
      </c>
      <c r="P14" s="161">
        <f t="shared" si="5"/>
        <v>0</v>
      </c>
      <c r="Q14" s="161">
        <f t="shared" si="5"/>
        <v>6</v>
      </c>
      <c r="R14" s="161">
        <f t="shared" si="5"/>
        <v>0</v>
      </c>
      <c r="S14" s="161">
        <f t="shared" si="5"/>
        <v>0</v>
      </c>
      <c r="T14" s="161">
        <f t="shared" si="5"/>
        <v>3</v>
      </c>
      <c r="U14" s="161">
        <f t="shared" si="5"/>
        <v>0</v>
      </c>
      <c r="V14" s="161">
        <f t="shared" si="5"/>
        <v>0</v>
      </c>
      <c r="W14" s="161">
        <f t="shared" si="5"/>
        <v>1</v>
      </c>
      <c r="X14" s="161">
        <f t="shared" si="5"/>
        <v>0</v>
      </c>
      <c r="Y14" s="161">
        <f t="shared" si="5"/>
        <v>0</v>
      </c>
      <c r="Z14" s="161">
        <f t="shared" si="5"/>
        <v>0</v>
      </c>
      <c r="AA14" s="11"/>
      <c r="AC14" s="156"/>
      <c r="AD14" s="157"/>
      <c r="AE14" s="9"/>
      <c r="AF14" s="9"/>
      <c r="AG14" s="9"/>
    </row>
    <row r="15" spans="1:34" s="155" customFormat="1" ht="20.25" customHeight="1">
      <c r="A15" s="158">
        <f>IF(E15&lt;&gt;0,MAX($A$7:A14)+1,0)</f>
        <v>0</v>
      </c>
      <c r="B15" s="159" t="s">
        <v>275</v>
      </c>
      <c r="C15" s="160" t="s">
        <v>97</v>
      </c>
      <c r="D15" s="162" t="s">
        <v>3</v>
      </c>
      <c r="E15" s="339">
        <f t="shared" si="1"/>
        <v>0</v>
      </c>
      <c r="F15" s="161">
        <f t="shared" ref="F15:Z15" si="6">+F25</f>
        <v>0</v>
      </c>
      <c r="G15" s="161">
        <f t="shared" si="6"/>
        <v>0</v>
      </c>
      <c r="H15" s="161">
        <f t="shared" si="6"/>
        <v>0</v>
      </c>
      <c r="I15" s="161">
        <f t="shared" si="6"/>
        <v>0</v>
      </c>
      <c r="J15" s="161">
        <f t="shared" si="6"/>
        <v>0</v>
      </c>
      <c r="K15" s="161">
        <f t="shared" si="6"/>
        <v>0</v>
      </c>
      <c r="L15" s="161">
        <f t="shared" si="6"/>
        <v>0</v>
      </c>
      <c r="M15" s="161">
        <f t="shared" si="6"/>
        <v>0</v>
      </c>
      <c r="N15" s="161">
        <f t="shared" si="6"/>
        <v>0</v>
      </c>
      <c r="O15" s="161">
        <f t="shared" si="6"/>
        <v>0</v>
      </c>
      <c r="P15" s="161">
        <f t="shared" si="6"/>
        <v>0</v>
      </c>
      <c r="Q15" s="161">
        <f t="shared" si="6"/>
        <v>0</v>
      </c>
      <c r="R15" s="161">
        <f t="shared" si="6"/>
        <v>0</v>
      </c>
      <c r="S15" s="161">
        <f t="shared" si="6"/>
        <v>0</v>
      </c>
      <c r="T15" s="161">
        <f t="shared" si="6"/>
        <v>0</v>
      </c>
      <c r="U15" s="161">
        <f t="shared" si="6"/>
        <v>0</v>
      </c>
      <c r="V15" s="161">
        <f t="shared" si="6"/>
        <v>0</v>
      </c>
      <c r="W15" s="161">
        <f t="shared" si="6"/>
        <v>0</v>
      </c>
      <c r="X15" s="161">
        <f t="shared" si="6"/>
        <v>0</v>
      </c>
      <c r="Y15" s="161">
        <f t="shared" si="6"/>
        <v>0</v>
      </c>
      <c r="Z15" s="161">
        <f t="shared" si="6"/>
        <v>0</v>
      </c>
      <c r="AA15" s="11"/>
      <c r="AC15" s="156"/>
      <c r="AD15" s="157"/>
      <c r="AE15" s="9"/>
      <c r="AF15" s="9"/>
      <c r="AG15" s="9"/>
    </row>
    <row r="16" spans="1:34" s="155" customFormat="1" ht="20.25" customHeight="1">
      <c r="A16" s="158">
        <f>IF(E16&lt;&gt;0,MAX($A$7:A15)+1,0)</f>
        <v>0</v>
      </c>
      <c r="B16" s="159" t="s">
        <v>874</v>
      </c>
      <c r="C16" s="160" t="s">
        <v>875</v>
      </c>
      <c r="D16" s="162" t="s">
        <v>3</v>
      </c>
      <c r="E16" s="10">
        <f t="shared" si="1"/>
        <v>0</v>
      </c>
      <c r="F16" s="161">
        <f>+F26</f>
        <v>0</v>
      </c>
      <c r="G16" s="161">
        <f>+G26</f>
        <v>0</v>
      </c>
      <c r="H16" s="161">
        <f>+H2165</f>
        <v>0</v>
      </c>
      <c r="I16" s="161">
        <f>+I2225</f>
        <v>0</v>
      </c>
      <c r="J16" s="161">
        <f>+J2314</f>
        <v>0</v>
      </c>
      <c r="K16" s="161">
        <f>+K2379</f>
        <v>0</v>
      </c>
      <c r="L16" s="161">
        <f>+L2451</f>
        <v>0</v>
      </c>
      <c r="M16" s="161">
        <f>+M2489</f>
        <v>0</v>
      </c>
      <c r="N16" s="161">
        <f>+N2539</f>
        <v>0</v>
      </c>
      <c r="O16" s="161">
        <f>+O2599</f>
        <v>0</v>
      </c>
      <c r="P16" s="161">
        <f>+P2653</f>
        <v>0</v>
      </c>
      <c r="Q16" s="161">
        <f>+Q2705</f>
        <v>0</v>
      </c>
      <c r="R16" s="161">
        <f>+R2780</f>
        <v>0</v>
      </c>
      <c r="S16" s="161">
        <f>+S2841</f>
        <v>0</v>
      </c>
      <c r="T16" s="161">
        <f>+T2886</f>
        <v>0</v>
      </c>
      <c r="U16" s="161">
        <f>+U2956</f>
        <v>0</v>
      </c>
      <c r="V16" s="161">
        <f>+V21050</f>
        <v>0</v>
      </c>
      <c r="W16" s="161">
        <f>+W21133</f>
        <v>0</v>
      </c>
      <c r="X16" s="161">
        <f>+X21175</f>
        <v>0</v>
      </c>
      <c r="Y16" s="161">
        <f>+Y21215</f>
        <v>0</v>
      </c>
      <c r="Z16" s="161">
        <f>+Z21281</f>
        <v>0</v>
      </c>
      <c r="AA16" s="11"/>
      <c r="AC16" s="156"/>
      <c r="AD16" s="157"/>
      <c r="AE16" s="9"/>
      <c r="AF16" s="9"/>
      <c r="AG16" s="9"/>
    </row>
    <row r="17" spans="1:34" s="163" customFormat="1" ht="18.75" customHeight="1">
      <c r="A17" s="158">
        <f>IF(E17&lt;&gt;0,MAX($A$7:A16)+1,0)</f>
        <v>7</v>
      </c>
      <c r="B17" s="159" t="s">
        <v>276</v>
      </c>
      <c r="C17" s="160" t="s">
        <v>105</v>
      </c>
      <c r="D17" s="164" t="s">
        <v>3</v>
      </c>
      <c r="E17" s="10">
        <f t="shared" si="1"/>
        <v>5</v>
      </c>
      <c r="F17" s="161">
        <f>+' Ke chi tiet ha the'!$S$6</f>
        <v>0</v>
      </c>
      <c r="G17" s="161">
        <f>+' Ke chi tiet ha the'!$S$71</f>
        <v>1</v>
      </c>
      <c r="H17" s="161">
        <f>+' Ke chi tiet ha the'!$S$137</f>
        <v>0</v>
      </c>
      <c r="I17" s="161">
        <f>+' Ke chi tiet ha the'!$S$187</f>
        <v>0</v>
      </c>
      <c r="J17" s="161">
        <f>+' Ke chi tiet ha the'!$S$264</f>
        <v>1</v>
      </c>
      <c r="K17" s="161">
        <f>+' Ke chi tiet ha the'!$S$323</f>
        <v>0</v>
      </c>
      <c r="L17" s="161">
        <f>+' Ke chi tiet ha the'!$S$390</f>
        <v>0</v>
      </c>
      <c r="M17" s="161">
        <f>+' Ke chi tiet ha the'!$S$431</f>
        <v>0</v>
      </c>
      <c r="N17" s="161">
        <f>+' Ke chi tiet ha the'!$S$505</f>
        <v>0</v>
      </c>
      <c r="O17" s="161">
        <f>+' Ke chi tiet ha the'!$S$548</f>
        <v>0</v>
      </c>
      <c r="P17" s="161">
        <f>+' Ke chi tiet ha the'!$S$611</f>
        <v>0</v>
      </c>
      <c r="Q17" s="161">
        <f>+' Ke chi tiet ha the'!$S$659</f>
        <v>1</v>
      </c>
      <c r="R17" s="161">
        <f>+' Ke chi tiet ha the'!$S$739</f>
        <v>0</v>
      </c>
      <c r="S17" s="161">
        <f>+' Ke chi tiet ha the'!$S$805</f>
        <v>0</v>
      </c>
      <c r="T17" s="161">
        <f>+' Ke chi tiet ha the'!$S$848</f>
        <v>1</v>
      </c>
      <c r="U17" s="161">
        <f>+' Ke chi tiet ha the'!$S$908</f>
        <v>0</v>
      </c>
      <c r="V17" s="161">
        <f>+' Ke chi tiet ha the'!$S$977</f>
        <v>0</v>
      </c>
      <c r="W17" s="161">
        <f>+' Ke chi tiet ha the'!$S$1051</f>
        <v>1</v>
      </c>
      <c r="X17" s="161">
        <f>+' Ke chi tiet ha the'!$S$1098</f>
        <v>0</v>
      </c>
      <c r="Y17" s="161">
        <f>+' Ke chi tiet ha the'!$S$1137</f>
        <v>0</v>
      </c>
      <c r="Z17" s="161">
        <f>+' Ke chi tiet ha the'!$S$1197</f>
        <v>0</v>
      </c>
      <c r="AA17" s="11"/>
      <c r="AB17" s="155"/>
      <c r="AC17" s="156"/>
      <c r="AD17" s="157"/>
      <c r="AE17" s="9"/>
      <c r="AF17" s="9"/>
      <c r="AG17" s="9"/>
      <c r="AH17" s="155"/>
    </row>
    <row r="18" spans="1:34" s="163" customFormat="1" ht="18.75" customHeight="1">
      <c r="A18" s="158">
        <f>IF(E18&lt;&gt;0,MAX($A$7:A17)+1,0)</f>
        <v>8</v>
      </c>
      <c r="B18" s="159" t="s">
        <v>445</v>
      </c>
      <c r="C18" s="160" t="s">
        <v>449</v>
      </c>
      <c r="D18" s="164" t="s">
        <v>3</v>
      </c>
      <c r="E18" s="10">
        <f t="shared" si="1"/>
        <v>14</v>
      </c>
      <c r="F18" s="161">
        <f>+' Ke chi tiet ha the'!$T$6</f>
        <v>0</v>
      </c>
      <c r="G18" s="161">
        <f>+' Ke chi tiet ha the'!$T$71</f>
        <v>1</v>
      </c>
      <c r="H18" s="161">
        <f>+' Ke chi tiet ha the'!$T$137</f>
        <v>0</v>
      </c>
      <c r="I18" s="161">
        <f>+' Ke chi tiet ha the'!$T$187</f>
        <v>1</v>
      </c>
      <c r="J18" s="161">
        <f>+' Ke chi tiet ha the'!$T$264</f>
        <v>1</v>
      </c>
      <c r="K18" s="161">
        <f>+' Ke chi tiet ha the'!$T$323</f>
        <v>0</v>
      </c>
      <c r="L18" s="161">
        <f>+' Ke chi tiet ha the'!$T$390</f>
        <v>0</v>
      </c>
      <c r="M18" s="161">
        <f>+' Ke chi tiet ha the'!$T$431</f>
        <v>2</v>
      </c>
      <c r="N18" s="161">
        <f>+' Ke chi tiet ha the'!$T$505</f>
        <v>0</v>
      </c>
      <c r="O18" s="161">
        <f>+' Ke chi tiet ha the'!$T$548</f>
        <v>1</v>
      </c>
      <c r="P18" s="161">
        <f>+' Ke chi tiet ha the'!$T$611</f>
        <v>1</v>
      </c>
      <c r="Q18" s="161">
        <f>+' Ke chi tiet ha the'!$T$659</f>
        <v>1</v>
      </c>
      <c r="R18" s="161">
        <f>+' Ke chi tiet ha the'!$T$739</f>
        <v>1</v>
      </c>
      <c r="S18" s="161">
        <f>+' Ke chi tiet ha the'!$T$805</f>
        <v>0</v>
      </c>
      <c r="T18" s="161">
        <f>+' Ke chi tiet ha the'!$T$848</f>
        <v>2</v>
      </c>
      <c r="U18" s="161">
        <f>+' Ke chi tiet ha the'!$T$908</f>
        <v>2</v>
      </c>
      <c r="V18" s="161">
        <f>+' Ke chi tiet ha the'!$T$977</f>
        <v>0</v>
      </c>
      <c r="W18" s="161">
        <f>+' Ke chi tiet ha the'!$T$1051</f>
        <v>0</v>
      </c>
      <c r="X18" s="161">
        <f>+' Ke chi tiet ha the'!$T$1098</f>
        <v>0</v>
      </c>
      <c r="Y18" s="161">
        <f>+' Ke chi tiet ha the'!$T$1137</f>
        <v>0</v>
      </c>
      <c r="Z18" s="161">
        <f>+' Ke chi tiet ha the'!$T$1197</f>
        <v>1</v>
      </c>
      <c r="AA18" s="11"/>
      <c r="AB18" s="155"/>
      <c r="AC18" s="156"/>
      <c r="AD18" s="157"/>
      <c r="AE18" s="9"/>
      <c r="AF18" s="9"/>
      <c r="AG18" s="9"/>
      <c r="AH18" s="155"/>
    </row>
    <row r="19" spans="1:34" s="163" customFormat="1" ht="18.75" customHeight="1">
      <c r="A19" s="158">
        <f>IF(E19&lt;&gt;0,MAX($A$7:A18)+1,0)</f>
        <v>9</v>
      </c>
      <c r="B19" s="159" t="s">
        <v>277</v>
      </c>
      <c r="C19" s="160" t="s">
        <v>41</v>
      </c>
      <c r="D19" s="164" t="s">
        <v>3</v>
      </c>
      <c r="E19" s="10">
        <f t="shared" si="1"/>
        <v>5</v>
      </c>
      <c r="F19" s="161">
        <f>+' Ke chi tiet ha the'!$U$6</f>
        <v>1</v>
      </c>
      <c r="G19" s="161">
        <f>+' Ke chi tiet ha the'!$U$71</f>
        <v>1</v>
      </c>
      <c r="H19" s="161">
        <f>+' Ke chi tiet ha the'!$U$137</f>
        <v>0</v>
      </c>
      <c r="I19" s="161">
        <f>+' Ke chi tiet ha the'!$U$187</f>
        <v>1</v>
      </c>
      <c r="J19" s="161">
        <f>+' Ke chi tiet ha the'!$U$264</f>
        <v>0</v>
      </c>
      <c r="K19" s="161">
        <f>+' Ke chi tiet ha the'!$U$323</f>
        <v>0</v>
      </c>
      <c r="L19" s="161">
        <f>+' Ke chi tiet ha the'!$U$390</f>
        <v>1</v>
      </c>
      <c r="M19" s="161">
        <f>+' Ke chi tiet ha the'!$U$431</f>
        <v>0</v>
      </c>
      <c r="N19" s="161">
        <f>+' Ke chi tiet ha the'!$U$505</f>
        <v>0</v>
      </c>
      <c r="O19" s="161">
        <f>+' Ke chi tiet ha the'!$U$548</f>
        <v>0</v>
      </c>
      <c r="P19" s="161">
        <f>+' Ke chi tiet ha the'!$U$611</f>
        <v>0</v>
      </c>
      <c r="Q19" s="161">
        <f>+' Ke chi tiet ha the'!$U$659</f>
        <v>1</v>
      </c>
      <c r="R19" s="161">
        <f>+' Ke chi tiet ha the'!$U$739</f>
        <v>0</v>
      </c>
      <c r="S19" s="161">
        <f>+' Ke chi tiet ha the'!$U$805</f>
        <v>0</v>
      </c>
      <c r="T19" s="161">
        <f>+' Ke chi tiet ha the'!$U$848</f>
        <v>0</v>
      </c>
      <c r="U19" s="161">
        <f>+' Ke chi tiet ha the'!$U$908</f>
        <v>0</v>
      </c>
      <c r="V19" s="161">
        <f>+' Ke chi tiet ha the'!$U$977</f>
        <v>0</v>
      </c>
      <c r="W19" s="161">
        <f>+' Ke chi tiet ha the'!$U$1051</f>
        <v>0</v>
      </c>
      <c r="X19" s="161">
        <f>+' Ke chi tiet ha the'!$U$1098</f>
        <v>0</v>
      </c>
      <c r="Y19" s="161">
        <f>+' Ke chi tiet ha the'!$U$1137</f>
        <v>0</v>
      </c>
      <c r="Z19" s="161">
        <f>+' Ke chi tiet ha the'!$U$1197</f>
        <v>0</v>
      </c>
      <c r="AA19" s="11"/>
      <c r="AB19" s="155"/>
      <c r="AC19" s="156"/>
      <c r="AD19" s="157"/>
      <c r="AE19" s="9"/>
      <c r="AF19" s="9"/>
      <c r="AG19" s="9"/>
      <c r="AH19" s="155"/>
    </row>
    <row r="20" spans="1:34" s="163" customFormat="1" ht="18.75" customHeight="1">
      <c r="A20" s="158">
        <f>IF(E20&lt;&gt;0,MAX($A$7:A19)+1,0)</f>
        <v>10</v>
      </c>
      <c r="B20" s="159" t="s">
        <v>446</v>
      </c>
      <c r="C20" s="160" t="s">
        <v>450</v>
      </c>
      <c r="D20" s="164" t="s">
        <v>3</v>
      </c>
      <c r="E20" s="10">
        <f t="shared" si="1"/>
        <v>3</v>
      </c>
      <c r="F20" s="161">
        <f>+' Ke chi tiet ha the'!$V$6</f>
        <v>0</v>
      </c>
      <c r="G20" s="161">
        <f>+' Ke chi tiet ha the'!$V$71</f>
        <v>1</v>
      </c>
      <c r="H20" s="161">
        <f>+' Ke chi tiet ha the'!$V$137</f>
        <v>0</v>
      </c>
      <c r="I20" s="161">
        <f>+' Ke chi tiet ha the'!$V$187</f>
        <v>0</v>
      </c>
      <c r="J20" s="161">
        <f>+' Ke chi tiet ha the'!$V$264</f>
        <v>0</v>
      </c>
      <c r="K20" s="161">
        <f>+' Ke chi tiet ha the'!$V$323</f>
        <v>0</v>
      </c>
      <c r="L20" s="161">
        <f>+' Ke chi tiet ha the'!$V$390</f>
        <v>0</v>
      </c>
      <c r="M20" s="161">
        <f>+' Ke chi tiet ha the'!$V$431</f>
        <v>0</v>
      </c>
      <c r="N20" s="161">
        <f>+' Ke chi tiet ha the'!$V$505</f>
        <v>0</v>
      </c>
      <c r="O20" s="161">
        <f>+' Ke chi tiet ha the'!$V$548</f>
        <v>0</v>
      </c>
      <c r="P20" s="161">
        <f>+' Ke chi tiet ha the'!$V$611</f>
        <v>0</v>
      </c>
      <c r="Q20" s="161">
        <f>+' Ke chi tiet ha the'!$V$659</f>
        <v>0</v>
      </c>
      <c r="R20" s="161">
        <f>+' Ke chi tiet ha the'!$V$739</f>
        <v>0</v>
      </c>
      <c r="S20" s="161">
        <f>+' Ke chi tiet ha the'!$V$805</f>
        <v>0</v>
      </c>
      <c r="T20" s="161">
        <f>+' Ke chi tiet ha the'!$V$848</f>
        <v>2</v>
      </c>
      <c r="U20" s="161">
        <f>+' Ke chi tiet ha the'!$V$908</f>
        <v>0</v>
      </c>
      <c r="V20" s="161">
        <f>+' Ke chi tiet ha the'!$V$977</f>
        <v>0</v>
      </c>
      <c r="W20" s="161">
        <f>+' Ke chi tiet ha the'!$V$1051</f>
        <v>0</v>
      </c>
      <c r="X20" s="161">
        <f>+' Ke chi tiet ha the'!$V$1098</f>
        <v>0</v>
      </c>
      <c r="Y20" s="161">
        <f>+' Ke chi tiet ha the'!$V$1137</f>
        <v>0</v>
      </c>
      <c r="Z20" s="161">
        <f>+' Ke chi tiet ha the'!$V$1197</f>
        <v>0</v>
      </c>
      <c r="AA20" s="11"/>
      <c r="AB20" s="155"/>
      <c r="AC20" s="156"/>
      <c r="AD20" s="157"/>
      <c r="AE20" s="9"/>
      <c r="AF20" s="9"/>
      <c r="AG20" s="9"/>
      <c r="AH20" s="155"/>
    </row>
    <row r="21" spans="1:34" s="163" customFormat="1" ht="18.75" customHeight="1">
      <c r="A21" s="158">
        <f>IF(E21&lt;&gt;0,MAX($A$7:A20)+1,0)</f>
        <v>11</v>
      </c>
      <c r="B21" s="159" t="s">
        <v>278</v>
      </c>
      <c r="C21" s="160" t="s">
        <v>216</v>
      </c>
      <c r="D21" s="164" t="s">
        <v>3</v>
      </c>
      <c r="E21" s="10">
        <f t="shared" si="1"/>
        <v>6</v>
      </c>
      <c r="F21" s="161">
        <f>+' Ke chi tiet ha the'!$W$6</f>
        <v>0</v>
      </c>
      <c r="G21" s="161">
        <f>+' Ke chi tiet ha the'!$W$71</f>
        <v>0</v>
      </c>
      <c r="H21" s="161">
        <f>+' Ke chi tiet ha the'!$W$137</f>
        <v>0</v>
      </c>
      <c r="I21" s="161">
        <f>+' Ke chi tiet ha the'!$W$187</f>
        <v>0</v>
      </c>
      <c r="J21" s="161">
        <f>+' Ke chi tiet ha the'!$W$264</f>
        <v>0</v>
      </c>
      <c r="K21" s="161">
        <f>+' Ke chi tiet ha the'!$W$323</f>
        <v>0</v>
      </c>
      <c r="L21" s="161">
        <f>+' Ke chi tiet ha the'!$W$390</f>
        <v>0</v>
      </c>
      <c r="M21" s="161">
        <f>+' Ke chi tiet ha the'!$W$431</f>
        <v>0</v>
      </c>
      <c r="N21" s="161">
        <f>+' Ke chi tiet ha the'!$W$505</f>
        <v>0</v>
      </c>
      <c r="O21" s="161">
        <f>+' Ke chi tiet ha the'!$W$548</f>
        <v>0</v>
      </c>
      <c r="P21" s="161">
        <f>+' Ke chi tiet ha the'!$W$611</f>
        <v>0</v>
      </c>
      <c r="Q21" s="161">
        <f>+' Ke chi tiet ha the'!$W$659</f>
        <v>0</v>
      </c>
      <c r="R21" s="161">
        <f>+' Ke chi tiet ha the'!$W$739</f>
        <v>0</v>
      </c>
      <c r="S21" s="161">
        <f>+' Ke chi tiet ha the'!$W$805</f>
        <v>1</v>
      </c>
      <c r="T21" s="161">
        <f>+' Ke chi tiet ha the'!$W$848</f>
        <v>0</v>
      </c>
      <c r="U21" s="161">
        <f>+' Ke chi tiet ha the'!$W$908</f>
        <v>0</v>
      </c>
      <c r="V21" s="161">
        <f>+' Ke chi tiet ha the'!$W$977</f>
        <v>5</v>
      </c>
      <c r="W21" s="161">
        <f>+' Ke chi tiet ha the'!$W$1051</f>
        <v>0</v>
      </c>
      <c r="X21" s="161">
        <f>+' Ke chi tiet ha the'!$W$1098</f>
        <v>0</v>
      </c>
      <c r="Y21" s="161">
        <f>+' Ke chi tiet ha the'!$W$1137</f>
        <v>0</v>
      </c>
      <c r="Z21" s="161">
        <f>+' Ke chi tiet ha the'!$W$1197</f>
        <v>0</v>
      </c>
      <c r="AA21" s="11"/>
      <c r="AB21" s="155"/>
      <c r="AC21" s="156"/>
      <c r="AD21" s="157"/>
      <c r="AE21" s="9"/>
      <c r="AF21" s="9"/>
      <c r="AG21" s="9"/>
      <c r="AH21" s="155"/>
    </row>
    <row r="22" spans="1:34" s="163" customFormat="1" ht="18.75" customHeight="1">
      <c r="A22" s="158">
        <f>IF(E22&lt;&gt;0,MAX($A$7:A21)+1,0)</f>
        <v>12</v>
      </c>
      <c r="B22" s="159" t="s">
        <v>447</v>
      </c>
      <c r="C22" s="160" t="s">
        <v>451</v>
      </c>
      <c r="D22" s="164" t="s">
        <v>3</v>
      </c>
      <c r="E22" s="10">
        <f t="shared" si="1"/>
        <v>8</v>
      </c>
      <c r="F22" s="161">
        <f>+' Ke chi tiet ha the'!$X$6</f>
        <v>0</v>
      </c>
      <c r="G22" s="161">
        <f>+' Ke chi tiet ha the'!$X$71</f>
        <v>0</v>
      </c>
      <c r="H22" s="161">
        <f>+' Ke chi tiet ha the'!$X$137</f>
        <v>0</v>
      </c>
      <c r="I22" s="161">
        <f>+' Ke chi tiet ha the'!$X$187</f>
        <v>0</v>
      </c>
      <c r="J22" s="161">
        <f>+' Ke chi tiet ha the'!$X$264</f>
        <v>0</v>
      </c>
      <c r="K22" s="161">
        <f>+' Ke chi tiet ha the'!$X$323</f>
        <v>1</v>
      </c>
      <c r="L22" s="161">
        <f>+' Ke chi tiet ha the'!$X$390</f>
        <v>0</v>
      </c>
      <c r="M22" s="161">
        <f>+' Ke chi tiet ha the'!$X$431</f>
        <v>3</v>
      </c>
      <c r="N22" s="161">
        <f>+' Ke chi tiet ha the'!$X$505</f>
        <v>0</v>
      </c>
      <c r="O22" s="161">
        <f>+' Ke chi tiet ha the'!$X$548</f>
        <v>0</v>
      </c>
      <c r="P22" s="161">
        <f>+' Ke chi tiet ha the'!$X$611</f>
        <v>0</v>
      </c>
      <c r="Q22" s="161">
        <f>+' Ke chi tiet ha the'!$X$659</f>
        <v>0</v>
      </c>
      <c r="R22" s="161">
        <f>+' Ke chi tiet ha the'!$X$739</f>
        <v>2</v>
      </c>
      <c r="S22" s="161">
        <f>+' Ke chi tiet ha the'!$X$805</f>
        <v>1</v>
      </c>
      <c r="T22" s="161">
        <f>+' Ke chi tiet ha the'!$X$848</f>
        <v>0</v>
      </c>
      <c r="U22" s="161">
        <f>+' Ke chi tiet ha the'!$X$908</f>
        <v>1</v>
      </c>
      <c r="V22" s="161">
        <f>+' Ke chi tiet ha the'!$X$977</f>
        <v>0</v>
      </c>
      <c r="W22" s="161">
        <f>+' Ke chi tiet ha the'!$X$1051</f>
        <v>0</v>
      </c>
      <c r="X22" s="161">
        <f>+' Ke chi tiet ha the'!$X$1098</f>
        <v>0</v>
      </c>
      <c r="Y22" s="161">
        <f>+' Ke chi tiet ha the'!$X$1137</f>
        <v>0</v>
      </c>
      <c r="Z22" s="161">
        <f>+' Ke chi tiet ha the'!$X$1197</f>
        <v>0</v>
      </c>
      <c r="AA22" s="11"/>
      <c r="AB22" s="155"/>
      <c r="AC22" s="156"/>
      <c r="AD22" s="157"/>
      <c r="AE22" s="9"/>
      <c r="AF22" s="9"/>
      <c r="AG22" s="9"/>
      <c r="AH22" s="155"/>
    </row>
    <row r="23" spans="1:34" s="163" customFormat="1" ht="18.75" customHeight="1">
      <c r="A23" s="158">
        <f>IF(E23&lt;&gt;0,MAX($A$7:A22)+1,0)</f>
        <v>13</v>
      </c>
      <c r="B23" s="159" t="s">
        <v>279</v>
      </c>
      <c r="C23" s="160" t="s">
        <v>82</v>
      </c>
      <c r="D23" s="164" t="s">
        <v>3</v>
      </c>
      <c r="E23" s="10">
        <f t="shared" si="1"/>
        <v>68</v>
      </c>
      <c r="F23" s="161">
        <f>+' Ke chi tiet ha the'!$Y$6</f>
        <v>3</v>
      </c>
      <c r="G23" s="161">
        <f>+' Ke chi tiet ha the'!$Y$71</f>
        <v>1</v>
      </c>
      <c r="H23" s="161">
        <f>+' Ke chi tiet ha the'!$Y$137</f>
        <v>2</v>
      </c>
      <c r="I23" s="161">
        <f>+' Ke chi tiet ha the'!$Y$187</f>
        <v>3</v>
      </c>
      <c r="J23" s="161">
        <f>+' Ke chi tiet ha the'!$Y$264</f>
        <v>5</v>
      </c>
      <c r="K23" s="161">
        <f>+' Ke chi tiet ha the'!$Y$323</f>
        <v>3</v>
      </c>
      <c r="L23" s="161">
        <f>+' Ke chi tiet ha the'!$Y$390</f>
        <v>16</v>
      </c>
      <c r="M23" s="161">
        <f>+' Ke chi tiet ha the'!$Y$431</f>
        <v>6</v>
      </c>
      <c r="N23" s="161">
        <f>+' Ke chi tiet ha the'!$Y$505</f>
        <v>1</v>
      </c>
      <c r="O23" s="161">
        <f>+' Ke chi tiet ha the'!$Y$548</f>
        <v>5</v>
      </c>
      <c r="P23" s="161">
        <f>+' Ke chi tiet ha the'!$Y$611</f>
        <v>0</v>
      </c>
      <c r="Q23" s="161">
        <f>+' Ke chi tiet ha the'!$Y$659</f>
        <v>18</v>
      </c>
      <c r="R23" s="161">
        <f>+' Ke chi tiet ha the'!$Y$739</f>
        <v>1</v>
      </c>
      <c r="S23" s="161">
        <f>+' Ke chi tiet ha the'!$Y$805</f>
        <v>0</v>
      </c>
      <c r="T23" s="161">
        <f>+' Ke chi tiet ha the'!$Y$848</f>
        <v>1</v>
      </c>
      <c r="U23" s="161">
        <f>+' Ke chi tiet ha the'!$Y$908</f>
        <v>1</v>
      </c>
      <c r="V23" s="161">
        <f>+' Ke chi tiet ha the'!$Y$977</f>
        <v>0</v>
      </c>
      <c r="W23" s="161">
        <f>+' Ke chi tiet ha the'!$Y$1051</f>
        <v>0</v>
      </c>
      <c r="X23" s="161">
        <f>+' Ke chi tiet ha the'!$Y$1098</f>
        <v>1</v>
      </c>
      <c r="Y23" s="161">
        <f>+' Ke chi tiet ha the'!$Y$1137</f>
        <v>0</v>
      </c>
      <c r="Z23" s="161">
        <f>+' Ke chi tiet ha the'!$Y$1197</f>
        <v>1</v>
      </c>
      <c r="AA23" s="11"/>
      <c r="AB23" s="155"/>
      <c r="AC23" s="156"/>
      <c r="AD23" s="157"/>
      <c r="AE23" s="9"/>
      <c r="AF23" s="9"/>
      <c r="AG23" s="9"/>
      <c r="AH23" s="155"/>
    </row>
    <row r="24" spans="1:34" s="163" customFormat="1" ht="18.75" customHeight="1">
      <c r="A24" s="158">
        <f>IF(E24&lt;&gt;0,MAX($A$7:A23)+1,0)</f>
        <v>14</v>
      </c>
      <c r="B24" s="159" t="s">
        <v>448</v>
      </c>
      <c r="C24" s="160" t="s">
        <v>452</v>
      </c>
      <c r="D24" s="164" t="s">
        <v>3</v>
      </c>
      <c r="E24" s="10">
        <f t="shared" si="1"/>
        <v>23</v>
      </c>
      <c r="F24" s="161">
        <f>+' Ke chi tiet ha the'!$Z$6</f>
        <v>2</v>
      </c>
      <c r="G24" s="161">
        <f>+' Ke chi tiet ha the'!$Z$71</f>
        <v>1</v>
      </c>
      <c r="H24" s="161">
        <f>+' Ke chi tiet ha the'!$Z$137</f>
        <v>0</v>
      </c>
      <c r="I24" s="161">
        <f>+' Ke chi tiet ha the'!$Z$187</f>
        <v>0</v>
      </c>
      <c r="J24" s="161">
        <f>+' Ke chi tiet ha the'!$Z$264</f>
        <v>4</v>
      </c>
      <c r="K24" s="161">
        <f>+' Ke chi tiet ha the'!$Z$323</f>
        <v>0</v>
      </c>
      <c r="L24" s="161">
        <f>+' Ke chi tiet ha the'!$Z$390</f>
        <v>6</v>
      </c>
      <c r="M24" s="161">
        <f>+' Ke chi tiet ha the'!$Z$431</f>
        <v>2</v>
      </c>
      <c r="N24" s="161">
        <f>+' Ke chi tiet ha the'!$Z$505</f>
        <v>0</v>
      </c>
      <c r="O24" s="161">
        <f>+' Ke chi tiet ha the'!$Z$548</f>
        <v>0</v>
      </c>
      <c r="P24" s="161">
        <f>+' Ke chi tiet ha the'!$Z$611</f>
        <v>0</v>
      </c>
      <c r="Q24" s="161">
        <f>+' Ke chi tiet ha the'!$Z$659</f>
        <v>6</v>
      </c>
      <c r="R24" s="161">
        <f>+' Ke chi tiet ha the'!$Z$739</f>
        <v>0</v>
      </c>
      <c r="S24" s="161">
        <f>+' Ke chi tiet ha the'!$Z$805</f>
        <v>0</v>
      </c>
      <c r="T24" s="161">
        <f>+' Ke chi tiet ha the'!$Z$848</f>
        <v>1</v>
      </c>
      <c r="U24" s="161">
        <f>+' Ke chi tiet ha the'!$Z$908</f>
        <v>0</v>
      </c>
      <c r="V24" s="161">
        <f>+' Ke chi tiet ha the'!$Z$977</f>
        <v>0</v>
      </c>
      <c r="W24" s="161">
        <f>+' Ke chi tiet ha the'!$Z$1051</f>
        <v>1</v>
      </c>
      <c r="X24" s="161">
        <f>+' Ke chi tiet ha the'!$Z$1098</f>
        <v>0</v>
      </c>
      <c r="Y24" s="161">
        <f>+' Ke chi tiet ha the'!$Z$1137</f>
        <v>0</v>
      </c>
      <c r="Z24" s="161">
        <f>+' Ke chi tiet ha the'!$Z$1197</f>
        <v>0</v>
      </c>
      <c r="AA24" s="11"/>
      <c r="AB24" s="155"/>
      <c r="AC24" s="156"/>
      <c r="AD24" s="157"/>
      <c r="AE24" s="9"/>
      <c r="AF24" s="9"/>
      <c r="AG24" s="9"/>
      <c r="AH24" s="155"/>
    </row>
    <row r="25" spans="1:34" s="163" customFormat="1" ht="18.75" customHeight="1">
      <c r="A25" s="158">
        <f>IF(E25&lt;&gt;0,MAX($A$7:A24)+1,0)</f>
        <v>0</v>
      </c>
      <c r="B25" s="159" t="s">
        <v>280</v>
      </c>
      <c r="C25" s="160" t="s">
        <v>83</v>
      </c>
      <c r="D25" s="164" t="s">
        <v>3</v>
      </c>
      <c r="E25" s="10">
        <f t="shared" si="1"/>
        <v>0</v>
      </c>
      <c r="F25" s="161">
        <f>+' Ke chi tiet ha the'!$AA$6</f>
        <v>0</v>
      </c>
      <c r="G25" s="161">
        <f>+' Ke chi tiet ha the'!$AA$71</f>
        <v>0</v>
      </c>
      <c r="H25" s="161">
        <f>+' Ke chi tiet ha the'!$AA$137</f>
        <v>0</v>
      </c>
      <c r="I25" s="161">
        <f>+' Ke chi tiet ha the'!$AA$187</f>
        <v>0</v>
      </c>
      <c r="J25" s="161">
        <f>+' Ke chi tiet ha the'!$AA$264</f>
        <v>0</v>
      </c>
      <c r="K25" s="161">
        <f>+' Ke chi tiet ha the'!$AA$323</f>
        <v>0</v>
      </c>
      <c r="L25" s="161">
        <f>+' Ke chi tiet ha the'!$AA$390</f>
        <v>0</v>
      </c>
      <c r="M25" s="161">
        <f>+' Ke chi tiet ha the'!$AA$431</f>
        <v>0</v>
      </c>
      <c r="N25" s="161">
        <f>+' Ke chi tiet ha the'!$AA$505</f>
        <v>0</v>
      </c>
      <c r="O25" s="161">
        <f>+' Ke chi tiet ha the'!$AA$548</f>
        <v>0</v>
      </c>
      <c r="P25" s="161">
        <f>+' Ke chi tiet ha the'!$AA$611</f>
        <v>0</v>
      </c>
      <c r="Q25" s="161">
        <f>+' Ke chi tiet ha the'!$AA$659</f>
        <v>0</v>
      </c>
      <c r="R25" s="161">
        <f>+' Ke chi tiet ha the'!$AA$739</f>
        <v>0</v>
      </c>
      <c r="S25" s="161">
        <f>+' Ke chi tiet ha the'!$AA$805</f>
        <v>0</v>
      </c>
      <c r="T25" s="161">
        <f>+' Ke chi tiet ha the'!$AA$848</f>
        <v>0</v>
      </c>
      <c r="U25" s="161">
        <f>+' Ke chi tiet ha the'!$AA$908</f>
        <v>0</v>
      </c>
      <c r="V25" s="161">
        <f>+' Ke chi tiet ha the'!$AA$977</f>
        <v>0</v>
      </c>
      <c r="W25" s="161">
        <f>+' Ke chi tiet ha the'!$AA$1051</f>
        <v>0</v>
      </c>
      <c r="X25" s="161">
        <f>+' Ke chi tiet ha the'!$AA$1098</f>
        <v>0</v>
      </c>
      <c r="Y25" s="161">
        <f>+' Ke chi tiet ha the'!$AA$1137</f>
        <v>0</v>
      </c>
      <c r="Z25" s="161">
        <f>+' Ke chi tiet ha the'!$AA$1197</f>
        <v>0</v>
      </c>
      <c r="AA25" s="11"/>
      <c r="AB25" s="155"/>
      <c r="AC25" s="156"/>
      <c r="AE25" s="9"/>
      <c r="AF25" s="9"/>
      <c r="AG25" s="9"/>
      <c r="AH25" s="155"/>
    </row>
    <row r="26" spans="1:34" s="163" customFormat="1" ht="18.75" customHeight="1">
      <c r="A26" s="158">
        <f>IF(E26&lt;&gt;0,MAX($A$7:A25)+1,0)</f>
        <v>0</v>
      </c>
      <c r="B26" s="159" t="s">
        <v>877</v>
      </c>
      <c r="C26" s="160" t="s">
        <v>875</v>
      </c>
      <c r="D26" s="164" t="s">
        <v>3</v>
      </c>
      <c r="E26" s="10">
        <f t="shared" si="1"/>
        <v>0</v>
      </c>
      <c r="F26" s="161">
        <f>+' Ke chi tiet ha the'!$AB$6</f>
        <v>0</v>
      </c>
      <c r="G26" s="161">
        <f>+' Ke chi tiet ha the'!$AB$71</f>
        <v>0</v>
      </c>
      <c r="H26" s="161">
        <f>+' Ke chi tiet ha the'!$AB$137</f>
        <v>0</v>
      </c>
      <c r="I26" s="161">
        <f>+' Ke chi tiet ha the'!$AB$187</f>
        <v>0</v>
      </c>
      <c r="J26" s="161">
        <f>+' Ke chi tiet ha the'!$AB$264</f>
        <v>0</v>
      </c>
      <c r="K26" s="161">
        <f>+' Ke chi tiet ha the'!$AB$323</f>
        <v>0</v>
      </c>
      <c r="L26" s="161">
        <f>+' Ke chi tiet ha the'!$AB$390</f>
        <v>0</v>
      </c>
      <c r="M26" s="161">
        <f>+' Ke chi tiet ha the'!$AB$431</f>
        <v>0</v>
      </c>
      <c r="N26" s="161">
        <f>+' Ke chi tiet ha the'!$AB$505</f>
        <v>0</v>
      </c>
      <c r="O26" s="161">
        <f>+' Ke chi tiet ha the'!$AB$548</f>
        <v>0</v>
      </c>
      <c r="P26" s="161">
        <f>+' Ke chi tiet ha the'!$AB$611</f>
        <v>0</v>
      </c>
      <c r="Q26" s="161">
        <f>+' Ke chi tiet ha the'!$AB$659</f>
        <v>0</v>
      </c>
      <c r="R26" s="161">
        <f>+' Ke chi tiet ha the'!$AB$739</f>
        <v>0</v>
      </c>
      <c r="S26" s="161">
        <f>+' Ke chi tiet ha the'!$AB$805</f>
        <v>0</v>
      </c>
      <c r="T26" s="161">
        <f>+' Ke chi tiet ha the'!$AB$848</f>
        <v>0</v>
      </c>
      <c r="U26" s="161">
        <f>+' Ke chi tiet ha the'!$AB$908</f>
        <v>0</v>
      </c>
      <c r="V26" s="161">
        <f>+' Ke chi tiet ha the'!$AB$977</f>
        <v>0</v>
      </c>
      <c r="W26" s="161">
        <f>+' Ke chi tiet ha the'!$AB$1051</f>
        <v>0</v>
      </c>
      <c r="X26" s="161">
        <f>+' Ke chi tiet ha the'!$AB$1098</f>
        <v>0</v>
      </c>
      <c r="Y26" s="161">
        <f>+' Ke chi tiet ha the'!$AB$1137</f>
        <v>0</v>
      </c>
      <c r="Z26" s="161">
        <f>+' Ke chi tiet ha the'!$AB$1197</f>
        <v>0</v>
      </c>
      <c r="AA26" s="11"/>
      <c r="AB26" s="155"/>
      <c r="AC26" s="156"/>
      <c r="AE26" s="9"/>
      <c r="AF26" s="9"/>
      <c r="AG26" s="9"/>
      <c r="AH26" s="155"/>
    </row>
    <row r="27" spans="1:34" s="163" customFormat="1" ht="18.75" customHeight="1">
      <c r="A27" s="158">
        <f>IF(E27&lt;&gt;0,MAX($A$7:A26)+1,0)</f>
        <v>15</v>
      </c>
      <c r="B27" s="165" t="s">
        <v>221</v>
      </c>
      <c r="C27" s="160" t="s">
        <v>217</v>
      </c>
      <c r="D27" s="164" t="s">
        <v>8</v>
      </c>
      <c r="E27" s="10">
        <f t="shared" si="1"/>
        <v>19</v>
      </c>
      <c r="F27" s="161">
        <f>+' Ke chi tiet ha the'!$AC$6</f>
        <v>0</v>
      </c>
      <c r="G27" s="161">
        <f>+' Ke chi tiet ha the'!$AC$71</f>
        <v>2</v>
      </c>
      <c r="H27" s="161">
        <f>+' Ke chi tiet ha the'!$AC$137</f>
        <v>0</v>
      </c>
      <c r="I27" s="161">
        <f>+' Ke chi tiet ha the'!$AC$187</f>
        <v>1</v>
      </c>
      <c r="J27" s="161">
        <f>+' Ke chi tiet ha the'!$AC$264</f>
        <v>2</v>
      </c>
      <c r="K27" s="161">
        <f>+' Ke chi tiet ha the'!$AC$323</f>
        <v>0</v>
      </c>
      <c r="L27" s="161">
        <f>+' Ke chi tiet ha the'!$AC$390</f>
        <v>0</v>
      </c>
      <c r="M27" s="161">
        <f>+' Ke chi tiet ha the'!$AC$431</f>
        <v>2</v>
      </c>
      <c r="N27" s="161">
        <f>+' Ke chi tiet ha the'!$AC$505</f>
        <v>0</v>
      </c>
      <c r="O27" s="161">
        <f>+' Ke chi tiet ha the'!$AC$548</f>
        <v>1</v>
      </c>
      <c r="P27" s="161">
        <f>+' Ke chi tiet ha the'!$AC$611</f>
        <v>1</v>
      </c>
      <c r="Q27" s="161">
        <f>+' Ke chi tiet ha the'!$AC$659</f>
        <v>2</v>
      </c>
      <c r="R27" s="161">
        <f>+' Ke chi tiet ha the'!$AC$739</f>
        <v>1</v>
      </c>
      <c r="S27" s="161">
        <f>+' Ke chi tiet ha the'!$AC$805</f>
        <v>0</v>
      </c>
      <c r="T27" s="161">
        <f>+' Ke chi tiet ha the'!$AC$848</f>
        <v>3</v>
      </c>
      <c r="U27" s="161">
        <f>+' Ke chi tiet ha the'!$AC$908</f>
        <v>2</v>
      </c>
      <c r="V27" s="161">
        <f>+' Ke chi tiet ha the'!$AC$977</f>
        <v>0</v>
      </c>
      <c r="W27" s="161">
        <f>+' Ke chi tiet ha the'!$AC$1051</f>
        <v>1</v>
      </c>
      <c r="X27" s="161">
        <f>+' Ke chi tiet ha the'!$AC$1098</f>
        <v>0</v>
      </c>
      <c r="Y27" s="161">
        <f>+' Ke chi tiet ha the'!$AC$1137</f>
        <v>0</v>
      </c>
      <c r="Z27" s="161">
        <f>+' Ke chi tiet ha the'!$AC$1197</f>
        <v>1</v>
      </c>
      <c r="AA27" s="8"/>
      <c r="AB27" s="155"/>
      <c r="AC27" s="156"/>
      <c r="AD27" s="157"/>
      <c r="AE27" s="9"/>
      <c r="AF27" s="9"/>
      <c r="AG27" s="9"/>
      <c r="AH27" s="155"/>
    </row>
    <row r="28" spans="1:34" s="163" customFormat="1" ht="18.75" customHeight="1">
      <c r="A28" s="158">
        <f>IF(E28&lt;&gt;0,MAX($A$7:A27)+1,0)</f>
        <v>16</v>
      </c>
      <c r="B28" s="165" t="s">
        <v>222</v>
      </c>
      <c r="C28" s="160" t="s">
        <v>218</v>
      </c>
      <c r="D28" s="164" t="s">
        <v>8</v>
      </c>
      <c r="E28" s="10">
        <f t="shared" si="1"/>
        <v>8</v>
      </c>
      <c r="F28" s="161">
        <f>+' Ke chi tiet ha the'!$AD$6</f>
        <v>1</v>
      </c>
      <c r="G28" s="161">
        <f>+' Ke chi tiet ha the'!$AD$71</f>
        <v>2</v>
      </c>
      <c r="H28" s="161">
        <f>+' Ke chi tiet ha the'!$AD$137</f>
        <v>0</v>
      </c>
      <c r="I28" s="161">
        <f>+' Ke chi tiet ha the'!$AD$187</f>
        <v>1</v>
      </c>
      <c r="J28" s="161">
        <f>+' Ke chi tiet ha the'!$AD$264</f>
        <v>0</v>
      </c>
      <c r="K28" s="161">
        <f>+' Ke chi tiet ha the'!$AD$323</f>
        <v>0</v>
      </c>
      <c r="L28" s="161">
        <f>+' Ke chi tiet ha the'!$AD$390</f>
        <v>1</v>
      </c>
      <c r="M28" s="161">
        <f>+' Ke chi tiet ha the'!$AD$431</f>
        <v>0</v>
      </c>
      <c r="N28" s="161">
        <f>+' Ke chi tiet ha the'!$AD$505</f>
        <v>0</v>
      </c>
      <c r="O28" s="161">
        <f>+' Ke chi tiet ha the'!$AD$548</f>
        <v>0</v>
      </c>
      <c r="P28" s="161">
        <f>+' Ke chi tiet ha the'!$AD$611</f>
        <v>0</v>
      </c>
      <c r="Q28" s="161">
        <f>+' Ke chi tiet ha the'!$AD$659</f>
        <v>1</v>
      </c>
      <c r="R28" s="161">
        <f>+' Ke chi tiet ha the'!$AD$739</f>
        <v>0</v>
      </c>
      <c r="S28" s="161">
        <f>+' Ke chi tiet ha the'!$AD$805</f>
        <v>0</v>
      </c>
      <c r="T28" s="161">
        <f>+' Ke chi tiet ha the'!$AD$848</f>
        <v>2</v>
      </c>
      <c r="U28" s="161">
        <f>+' Ke chi tiet ha the'!$AD$908</f>
        <v>0</v>
      </c>
      <c r="V28" s="161">
        <f>+' Ke chi tiet ha the'!$AD$977</f>
        <v>0</v>
      </c>
      <c r="W28" s="161">
        <f>+' Ke chi tiet ha the'!$AD$1051</f>
        <v>0</v>
      </c>
      <c r="X28" s="161">
        <f>+' Ke chi tiet ha the'!$AD$1098</f>
        <v>0</v>
      </c>
      <c r="Y28" s="161">
        <f>+' Ke chi tiet ha the'!$AD$1137</f>
        <v>0</v>
      </c>
      <c r="Z28" s="161">
        <f>+' Ke chi tiet ha the'!$AD$1197</f>
        <v>0</v>
      </c>
      <c r="AA28" s="8"/>
      <c r="AB28" s="155"/>
      <c r="AC28" s="156"/>
      <c r="AD28" s="157"/>
      <c r="AE28" s="9"/>
      <c r="AF28" s="9"/>
      <c r="AG28" s="9"/>
      <c r="AH28" s="155"/>
    </row>
    <row r="29" spans="1:34" s="163" customFormat="1" ht="19.5" customHeight="1">
      <c r="A29" s="158">
        <f>IF(E29&lt;&gt;0,MAX($A$7:A28)+1,0)</f>
        <v>17</v>
      </c>
      <c r="B29" s="165" t="s">
        <v>459</v>
      </c>
      <c r="C29" s="160" t="s">
        <v>453</v>
      </c>
      <c r="D29" s="164" t="s">
        <v>8</v>
      </c>
      <c r="E29" s="10">
        <f t="shared" si="1"/>
        <v>12</v>
      </c>
      <c r="F29" s="161">
        <f>+' Ke chi tiet ha the'!$AE$6</f>
        <v>0</v>
      </c>
      <c r="G29" s="161">
        <f>+' Ke chi tiet ha the'!$AE$71</f>
        <v>0</v>
      </c>
      <c r="H29" s="161">
        <f>+' Ke chi tiet ha the'!$AE$137</f>
        <v>0</v>
      </c>
      <c r="I29" s="161">
        <f>+' Ke chi tiet ha the'!$AE$187</f>
        <v>0</v>
      </c>
      <c r="J29" s="161">
        <f>+' Ke chi tiet ha the'!$AE$264</f>
        <v>0</v>
      </c>
      <c r="K29" s="161">
        <f>+' Ke chi tiet ha the'!$AE$323</f>
        <v>1</v>
      </c>
      <c r="L29" s="161">
        <f>+' Ke chi tiet ha the'!$AE$390</f>
        <v>0</v>
      </c>
      <c r="M29" s="161">
        <f>+' Ke chi tiet ha the'!$AE$431</f>
        <v>3</v>
      </c>
      <c r="N29" s="161">
        <f>+' Ke chi tiet ha the'!$AE$505</f>
        <v>0</v>
      </c>
      <c r="O29" s="161">
        <f>+' Ke chi tiet ha the'!$AE$548</f>
        <v>0</v>
      </c>
      <c r="P29" s="161">
        <f>+' Ke chi tiet ha the'!$AE$611</f>
        <v>0</v>
      </c>
      <c r="Q29" s="161">
        <f>+' Ke chi tiet ha the'!$AE$659</f>
        <v>0</v>
      </c>
      <c r="R29" s="161">
        <f>+' Ke chi tiet ha the'!$AE$739</f>
        <v>2</v>
      </c>
      <c r="S29" s="161">
        <f>+' Ke chi tiet ha the'!$AE$805</f>
        <v>2</v>
      </c>
      <c r="T29" s="161">
        <f>+' Ke chi tiet ha the'!$AE$848</f>
        <v>0</v>
      </c>
      <c r="U29" s="161">
        <f>+' Ke chi tiet ha the'!$AE$908</f>
        <v>1</v>
      </c>
      <c r="V29" s="161">
        <f>+' Ke chi tiet ha the'!$AE$977</f>
        <v>3</v>
      </c>
      <c r="W29" s="161">
        <f>+' Ke chi tiet ha the'!$AE$1051</f>
        <v>0</v>
      </c>
      <c r="X29" s="161">
        <f>+' Ke chi tiet ha the'!$AE$1098</f>
        <v>0</v>
      </c>
      <c r="Y29" s="161">
        <f>+' Ke chi tiet ha the'!$AE$1137</f>
        <v>0</v>
      </c>
      <c r="Z29" s="161">
        <f>+' Ke chi tiet ha the'!$AE$1197</f>
        <v>0</v>
      </c>
      <c r="AA29" s="8"/>
      <c r="AB29" s="155"/>
      <c r="AC29" s="156"/>
      <c r="AD29" s="157"/>
      <c r="AE29" s="9"/>
      <c r="AF29" s="9"/>
      <c r="AG29" s="9"/>
      <c r="AH29" s="155"/>
    </row>
    <row r="30" spans="1:34" s="163" customFormat="1" ht="18.75" customHeight="1">
      <c r="A30" s="158">
        <f>IF(E30&lt;&gt;0,MAX($A$7:A29)+1,0)</f>
        <v>18</v>
      </c>
      <c r="B30" s="165" t="s">
        <v>460</v>
      </c>
      <c r="C30" s="160" t="s">
        <v>454</v>
      </c>
      <c r="D30" s="164" t="s">
        <v>8</v>
      </c>
      <c r="E30" s="10">
        <f t="shared" si="1"/>
        <v>71</v>
      </c>
      <c r="F30" s="161">
        <f>+' Ke chi tiet ha the'!$AF$6</f>
        <v>3</v>
      </c>
      <c r="G30" s="161">
        <f>+' Ke chi tiet ha the'!$AF$71</f>
        <v>2</v>
      </c>
      <c r="H30" s="161">
        <f>+' Ke chi tiet ha the'!$AF$137</f>
        <v>2</v>
      </c>
      <c r="I30" s="161">
        <f>+' Ke chi tiet ha the'!$AF$187</f>
        <v>3</v>
      </c>
      <c r="J30" s="161">
        <f>+' Ke chi tiet ha the'!$AF$264</f>
        <v>5</v>
      </c>
      <c r="K30" s="161">
        <f>+' Ke chi tiet ha the'!$AF$323</f>
        <v>3</v>
      </c>
      <c r="L30" s="161">
        <f>+' Ke chi tiet ha the'!$AF$390</f>
        <v>16</v>
      </c>
      <c r="M30" s="161">
        <f>+' Ke chi tiet ha the'!$AF$431</f>
        <v>8</v>
      </c>
      <c r="N30" s="161">
        <f>+' Ke chi tiet ha the'!$AF$505</f>
        <v>1</v>
      </c>
      <c r="O30" s="161">
        <f>+' Ke chi tiet ha the'!$AF$548</f>
        <v>5</v>
      </c>
      <c r="P30" s="161">
        <f>+' Ke chi tiet ha the'!$AF$611</f>
        <v>0</v>
      </c>
      <c r="Q30" s="161">
        <f>+' Ke chi tiet ha the'!$AF$659</f>
        <v>16</v>
      </c>
      <c r="R30" s="161">
        <f>+' Ke chi tiet ha the'!$AF$739</f>
        <v>1</v>
      </c>
      <c r="S30" s="161">
        <f>+' Ke chi tiet ha the'!$AF$805</f>
        <v>0</v>
      </c>
      <c r="T30" s="161">
        <f>+' Ke chi tiet ha the'!$AF$848</f>
        <v>2</v>
      </c>
      <c r="U30" s="161">
        <f>+' Ke chi tiet ha the'!$AF$908</f>
        <v>1</v>
      </c>
      <c r="V30" s="161">
        <f>+' Ke chi tiet ha the'!$AF$977</f>
        <v>0</v>
      </c>
      <c r="W30" s="161">
        <f>+' Ke chi tiet ha the'!$AF$1051</f>
        <v>1</v>
      </c>
      <c r="X30" s="161">
        <f>+' Ke chi tiet ha the'!$AF$1098</f>
        <v>1</v>
      </c>
      <c r="Y30" s="161">
        <f>+' Ke chi tiet ha the'!$AF$1137</f>
        <v>0</v>
      </c>
      <c r="Z30" s="161">
        <f>+' Ke chi tiet ha the'!$AF$1197</f>
        <v>1</v>
      </c>
      <c r="AA30" s="8"/>
      <c r="AB30" s="155"/>
      <c r="AC30" s="156"/>
      <c r="AD30" s="157"/>
      <c r="AE30" s="9"/>
      <c r="AF30" s="9"/>
      <c r="AG30" s="9"/>
      <c r="AH30" s="155"/>
    </row>
    <row r="31" spans="1:34" s="163" customFormat="1" ht="18.75" customHeight="1">
      <c r="A31" s="158">
        <f>IF(E31&lt;&gt;0,MAX($A$7:A30)+1,0)</f>
        <v>0</v>
      </c>
      <c r="B31" s="165" t="s">
        <v>464</v>
      </c>
      <c r="C31" s="160" t="s">
        <v>455</v>
      </c>
      <c r="D31" s="164" t="s">
        <v>8</v>
      </c>
      <c r="E31" s="10">
        <f t="shared" si="1"/>
        <v>0</v>
      </c>
      <c r="F31" s="161">
        <f>+' Ke chi tiet ha the'!$AG$6</f>
        <v>0</v>
      </c>
      <c r="G31" s="161">
        <f>+' Ke chi tiet ha the'!$AG$71</f>
        <v>0</v>
      </c>
      <c r="H31" s="161">
        <f>+' Ke chi tiet ha the'!$AG$137</f>
        <v>0</v>
      </c>
      <c r="I31" s="161">
        <f>+' Ke chi tiet ha the'!$AG$187</f>
        <v>0</v>
      </c>
      <c r="J31" s="161">
        <f>+' Ke chi tiet ha the'!$AG$264</f>
        <v>0</v>
      </c>
      <c r="K31" s="161">
        <f>+' Ke chi tiet ha the'!$AG$323</f>
        <v>0</v>
      </c>
      <c r="L31" s="161">
        <f>+' Ke chi tiet ha the'!$AG$390</f>
        <v>0</v>
      </c>
      <c r="M31" s="161">
        <f>+' Ke chi tiet ha the'!$AG$431</f>
        <v>0</v>
      </c>
      <c r="N31" s="161">
        <f>+' Ke chi tiet ha the'!$AG$505</f>
        <v>0</v>
      </c>
      <c r="O31" s="161">
        <f>+' Ke chi tiet ha the'!$AG$548</f>
        <v>0</v>
      </c>
      <c r="P31" s="161">
        <f>+' Ke chi tiet ha the'!$AG$611</f>
        <v>0</v>
      </c>
      <c r="Q31" s="161">
        <f>+' Ke chi tiet ha the'!$AG$659</f>
        <v>0</v>
      </c>
      <c r="R31" s="161">
        <f>+' Ke chi tiet ha the'!$AG$739</f>
        <v>0</v>
      </c>
      <c r="S31" s="161">
        <f>+' Ke chi tiet ha the'!$AG$805</f>
        <v>0</v>
      </c>
      <c r="T31" s="161">
        <f>+' Ke chi tiet ha the'!$AG$848</f>
        <v>0</v>
      </c>
      <c r="U31" s="161">
        <f>+' Ke chi tiet ha the'!$AG$908</f>
        <v>0</v>
      </c>
      <c r="V31" s="161">
        <f>+' Ke chi tiet ha the'!$AG$977</f>
        <v>0</v>
      </c>
      <c r="W31" s="161">
        <f>+' Ke chi tiet ha the'!$AG$1051</f>
        <v>0</v>
      </c>
      <c r="X31" s="161">
        <f>+' Ke chi tiet ha the'!$AG$1098</f>
        <v>0</v>
      </c>
      <c r="Y31" s="161">
        <f>+' Ke chi tiet ha the'!$AG$1137</f>
        <v>0</v>
      </c>
      <c r="Z31" s="161">
        <f>+' Ke chi tiet ha the'!$AG$1197</f>
        <v>0</v>
      </c>
      <c r="AA31" s="8"/>
      <c r="AB31" s="155"/>
      <c r="AC31" s="156"/>
      <c r="AD31" s="157"/>
      <c r="AE31" s="9"/>
      <c r="AF31" s="9"/>
      <c r="AG31" s="9"/>
      <c r="AH31" s="155"/>
    </row>
    <row r="32" spans="1:34" s="286" customFormat="1" ht="18.75" customHeight="1">
      <c r="A32" s="276">
        <f>IF(E32&lt;&gt;0,MAX($A$7:A31)+1,0)</f>
        <v>0</v>
      </c>
      <c r="B32" s="277" t="s">
        <v>878</v>
      </c>
      <c r="C32" s="278" t="s">
        <v>456</v>
      </c>
      <c r="D32" s="279" t="s">
        <v>8</v>
      </c>
      <c r="E32" s="10">
        <f t="shared" si="1"/>
        <v>0</v>
      </c>
      <c r="F32" s="280">
        <f>+' Ke chi tiet ha the'!$AH$6</f>
        <v>0</v>
      </c>
      <c r="G32" s="280">
        <f>+' Ke chi tiet ha the'!$AH$71</f>
        <v>0</v>
      </c>
      <c r="H32" s="280">
        <f>+' Ke chi tiet ha the'!$AH$137</f>
        <v>0</v>
      </c>
      <c r="I32" s="280">
        <f>+' Ke chi tiet ha the'!$AH$187</f>
        <v>0</v>
      </c>
      <c r="J32" s="280">
        <f>+' Ke chi tiet ha the'!$AH$264</f>
        <v>0</v>
      </c>
      <c r="K32" s="280">
        <f>+' Ke chi tiet ha the'!$AH$323</f>
        <v>0</v>
      </c>
      <c r="L32" s="280">
        <f>+' Ke chi tiet ha the'!$AH$390</f>
        <v>0</v>
      </c>
      <c r="M32" s="280">
        <f>+' Ke chi tiet ha the'!$AH$431</f>
        <v>0</v>
      </c>
      <c r="N32" s="280">
        <f>+' Ke chi tiet ha the'!$AH$505</f>
        <v>0</v>
      </c>
      <c r="O32" s="280">
        <f>+' Ke chi tiet ha the'!$AH$548</f>
        <v>0</v>
      </c>
      <c r="P32" s="280">
        <f>+' Ke chi tiet ha the'!$AH$611</f>
        <v>0</v>
      </c>
      <c r="Q32" s="280">
        <f>+' Ke chi tiet ha the'!$AH$659</f>
        <v>0</v>
      </c>
      <c r="R32" s="280">
        <f>+' Ke chi tiet ha the'!$AH$739</f>
        <v>0</v>
      </c>
      <c r="S32" s="280">
        <f>+' Ke chi tiet ha the'!$AH$805</f>
        <v>0</v>
      </c>
      <c r="T32" s="280">
        <f>+' Ke chi tiet ha the'!$AH$848</f>
        <v>0</v>
      </c>
      <c r="U32" s="280">
        <f>+' Ke chi tiet ha the'!$AH$908</f>
        <v>0</v>
      </c>
      <c r="V32" s="280">
        <f>+' Ke chi tiet ha the'!$AH$977</f>
        <v>0</v>
      </c>
      <c r="W32" s="280">
        <f>+' Ke chi tiet ha the'!$AH$1051</f>
        <v>0</v>
      </c>
      <c r="X32" s="280">
        <f>+' Ke chi tiet ha the'!$AH$1098</f>
        <v>0</v>
      </c>
      <c r="Y32" s="280">
        <f>+' Ke chi tiet ha the'!$AH$1137</f>
        <v>0</v>
      </c>
      <c r="Z32" s="280">
        <f>+' Ke chi tiet ha the'!$AH$1197</f>
        <v>0</v>
      </c>
      <c r="AA32" s="281"/>
      <c r="AB32" s="282"/>
      <c r="AC32" s="283"/>
      <c r="AD32" s="284"/>
      <c r="AE32" s="285"/>
      <c r="AF32" s="285"/>
      <c r="AG32" s="285"/>
      <c r="AH32" s="282"/>
    </row>
    <row r="33" spans="1:34" s="163" customFormat="1" ht="18.75" customHeight="1">
      <c r="A33" s="158">
        <f>IF(E33&lt;&gt;0,MAX($A$7:A32)+1,0)</f>
        <v>0</v>
      </c>
      <c r="B33" s="165" t="s">
        <v>266</v>
      </c>
      <c r="C33" s="160" t="s">
        <v>219</v>
      </c>
      <c r="D33" s="164" t="s">
        <v>8</v>
      </c>
      <c r="E33" s="10">
        <f t="shared" si="1"/>
        <v>0</v>
      </c>
      <c r="F33" s="161">
        <f>+' Ke chi tiet ha the'!$AI$6</f>
        <v>0</v>
      </c>
      <c r="G33" s="161">
        <f>+' Ke chi tiet ha the'!$AI$71</f>
        <v>0</v>
      </c>
      <c r="H33" s="161">
        <f>+' Ke chi tiet ha the'!$AI$137</f>
        <v>0</v>
      </c>
      <c r="I33" s="161">
        <f>+' Ke chi tiet ha the'!$AI$187</f>
        <v>0</v>
      </c>
      <c r="J33" s="161">
        <f>+' Ke chi tiet ha the'!$AI$264</f>
        <v>0</v>
      </c>
      <c r="K33" s="161">
        <f>+' Ke chi tiet ha the'!$AI$323</f>
        <v>0</v>
      </c>
      <c r="L33" s="161">
        <f>+' Ke chi tiet ha the'!$AI$390</f>
        <v>0</v>
      </c>
      <c r="M33" s="161">
        <f>+' Ke chi tiet ha the'!$AI$431</f>
        <v>0</v>
      </c>
      <c r="N33" s="161">
        <f>+' Ke chi tiet ha the'!$AI$505</f>
        <v>0</v>
      </c>
      <c r="O33" s="161">
        <f>+' Ke chi tiet ha the'!$AI$548</f>
        <v>0</v>
      </c>
      <c r="P33" s="161">
        <f>+' Ke chi tiet ha the'!$AI$611</f>
        <v>0</v>
      </c>
      <c r="Q33" s="161">
        <f>+' Ke chi tiet ha the'!$AI$659</f>
        <v>0</v>
      </c>
      <c r="R33" s="161">
        <f>+' Ke chi tiet ha the'!$AI$739</f>
        <v>0</v>
      </c>
      <c r="S33" s="161">
        <f>+' Ke chi tiet ha the'!$AI$805</f>
        <v>0</v>
      </c>
      <c r="T33" s="161">
        <f>+' Ke chi tiet ha the'!$AI$848</f>
        <v>0</v>
      </c>
      <c r="U33" s="161">
        <f>+' Ke chi tiet ha the'!$AI$908</f>
        <v>0</v>
      </c>
      <c r="V33" s="161">
        <f>+' Ke chi tiet ha the'!$AI$977</f>
        <v>0</v>
      </c>
      <c r="W33" s="161">
        <f>+' Ke chi tiet ha the'!$AI$1051</f>
        <v>0</v>
      </c>
      <c r="X33" s="161">
        <f>+' Ke chi tiet ha the'!$AI$1098</f>
        <v>0</v>
      </c>
      <c r="Y33" s="161">
        <f>+' Ke chi tiet ha the'!$AI$1137</f>
        <v>0</v>
      </c>
      <c r="Z33" s="161">
        <f>+' Ke chi tiet ha the'!$AI$1197</f>
        <v>0</v>
      </c>
      <c r="AA33" s="8"/>
      <c r="AB33" s="155"/>
      <c r="AC33" s="156"/>
      <c r="AD33" s="157"/>
      <c r="AE33" s="9"/>
      <c r="AF33" s="9"/>
      <c r="AG33" s="9"/>
      <c r="AH33" s="155"/>
    </row>
    <row r="34" spans="1:34" s="163" customFormat="1" ht="18.75" customHeight="1">
      <c r="A34" s="158">
        <f>IF(E34&lt;&gt;0,MAX($A$7:A33)+1,0)</f>
        <v>0</v>
      </c>
      <c r="B34" s="165" t="s">
        <v>267</v>
      </c>
      <c r="C34" s="160" t="s">
        <v>220</v>
      </c>
      <c r="D34" s="164" t="s">
        <v>8</v>
      </c>
      <c r="E34" s="10">
        <f t="shared" si="1"/>
        <v>0</v>
      </c>
      <c r="F34" s="161">
        <f>+' Ke chi tiet ha the'!$AJ$6</f>
        <v>0</v>
      </c>
      <c r="G34" s="161">
        <f>+' Ke chi tiet ha the'!$AJ$71</f>
        <v>0</v>
      </c>
      <c r="H34" s="161">
        <f>+' Ke chi tiet ha the'!$AJ$137</f>
        <v>0</v>
      </c>
      <c r="I34" s="161">
        <f>+' Ke chi tiet ha the'!$AJ$187</f>
        <v>0</v>
      </c>
      <c r="J34" s="161">
        <f>+' Ke chi tiet ha the'!$AJ$264</f>
        <v>0</v>
      </c>
      <c r="K34" s="161">
        <f>+' Ke chi tiet ha the'!$AJ$323</f>
        <v>0</v>
      </c>
      <c r="L34" s="161">
        <f>+' Ke chi tiet ha the'!$AJ$390</f>
        <v>0</v>
      </c>
      <c r="M34" s="161">
        <f>+' Ke chi tiet ha the'!$AJ$431</f>
        <v>0</v>
      </c>
      <c r="N34" s="161">
        <f>+' Ke chi tiet ha the'!$AJ$505</f>
        <v>0</v>
      </c>
      <c r="O34" s="161">
        <f>+' Ke chi tiet ha the'!$AJ$548</f>
        <v>0</v>
      </c>
      <c r="P34" s="161">
        <f>+' Ke chi tiet ha the'!$AJ$611</f>
        <v>0</v>
      </c>
      <c r="Q34" s="161">
        <f>+' Ke chi tiet ha the'!$AJ$659</f>
        <v>0</v>
      </c>
      <c r="R34" s="161">
        <f>+' Ke chi tiet ha the'!$AJ$739</f>
        <v>0</v>
      </c>
      <c r="S34" s="161">
        <f>+' Ke chi tiet ha the'!$AJ$805</f>
        <v>0</v>
      </c>
      <c r="T34" s="161">
        <f>+' Ke chi tiet ha the'!$AJ$848</f>
        <v>0</v>
      </c>
      <c r="U34" s="161">
        <f>+' Ke chi tiet ha the'!$AJ$908</f>
        <v>0</v>
      </c>
      <c r="V34" s="161">
        <f>+' Ke chi tiet ha the'!$AJ$977</f>
        <v>0</v>
      </c>
      <c r="W34" s="161">
        <f>+' Ke chi tiet ha the'!$AJ$1051</f>
        <v>0</v>
      </c>
      <c r="X34" s="161">
        <f>+' Ke chi tiet ha the'!$AJ$1098</f>
        <v>0</v>
      </c>
      <c r="Y34" s="161">
        <f>+' Ke chi tiet ha the'!$AJ$1137</f>
        <v>0</v>
      </c>
      <c r="Z34" s="161">
        <f>+' Ke chi tiet ha the'!$AJ$1197</f>
        <v>0</v>
      </c>
      <c r="AA34" s="8"/>
      <c r="AB34" s="155"/>
      <c r="AC34" s="156"/>
      <c r="AD34" s="157"/>
      <c r="AE34" s="9"/>
      <c r="AF34" s="9"/>
      <c r="AG34" s="9"/>
      <c r="AH34" s="155"/>
    </row>
    <row r="35" spans="1:34" s="163" customFormat="1" ht="18.75" customHeight="1">
      <c r="A35" s="158">
        <f>IF(E35&lt;&gt;0,MAX($A$7:A34)+1,0)</f>
        <v>19</v>
      </c>
      <c r="B35" s="165" t="s">
        <v>461</v>
      </c>
      <c r="C35" s="160" t="s">
        <v>457</v>
      </c>
      <c r="D35" s="164" t="s">
        <v>8</v>
      </c>
      <c r="E35" s="10">
        <f t="shared" si="1"/>
        <v>1</v>
      </c>
      <c r="F35" s="161">
        <f>+' Ke chi tiet ha the'!$AK$6</f>
        <v>0</v>
      </c>
      <c r="G35" s="161">
        <f>+' Ke chi tiet ha the'!$AK$71</f>
        <v>0</v>
      </c>
      <c r="H35" s="161">
        <f>+' Ke chi tiet ha the'!$AK$137</f>
        <v>0</v>
      </c>
      <c r="I35" s="161">
        <f>+' Ke chi tiet ha the'!$AK$187</f>
        <v>0</v>
      </c>
      <c r="J35" s="161">
        <f>+' Ke chi tiet ha the'!$AK$264</f>
        <v>0</v>
      </c>
      <c r="K35" s="161">
        <f>+' Ke chi tiet ha the'!$AK$323</f>
        <v>0</v>
      </c>
      <c r="L35" s="161">
        <f>+' Ke chi tiet ha the'!$AK$390</f>
        <v>0</v>
      </c>
      <c r="M35" s="161">
        <f>+' Ke chi tiet ha the'!$AK$431</f>
        <v>0</v>
      </c>
      <c r="N35" s="161">
        <f>+' Ke chi tiet ha the'!$AK$505</f>
        <v>0</v>
      </c>
      <c r="O35" s="161">
        <f>+' Ke chi tiet ha the'!$AK$548</f>
        <v>0</v>
      </c>
      <c r="P35" s="161">
        <f>+' Ke chi tiet ha the'!$AK$611</f>
        <v>0</v>
      </c>
      <c r="Q35" s="161">
        <f>+' Ke chi tiet ha the'!$AK$659</f>
        <v>0</v>
      </c>
      <c r="R35" s="161">
        <f>+' Ke chi tiet ha the'!$AK$739</f>
        <v>0</v>
      </c>
      <c r="S35" s="161">
        <f>+' Ke chi tiet ha the'!$AK$805</f>
        <v>0</v>
      </c>
      <c r="T35" s="161">
        <f>+' Ke chi tiet ha the'!$AK$848</f>
        <v>0</v>
      </c>
      <c r="U35" s="161">
        <f>+' Ke chi tiet ha the'!$AK$908</f>
        <v>0</v>
      </c>
      <c r="V35" s="161">
        <f>+' Ke chi tiet ha the'!$AK$977</f>
        <v>1</v>
      </c>
      <c r="W35" s="161">
        <f>+' Ke chi tiet ha the'!$AK$1051</f>
        <v>0</v>
      </c>
      <c r="X35" s="161">
        <f>+' Ke chi tiet ha the'!$AK$1098</f>
        <v>0</v>
      </c>
      <c r="Y35" s="161">
        <f>+' Ke chi tiet ha the'!$AK$1137</f>
        <v>0</v>
      </c>
      <c r="Z35" s="161">
        <f>+' Ke chi tiet ha the'!$AK$1197</f>
        <v>0</v>
      </c>
      <c r="AA35" s="8"/>
      <c r="AB35" s="155"/>
      <c r="AC35" s="156"/>
      <c r="AD35" s="157"/>
      <c r="AE35" s="9"/>
      <c r="AF35" s="9"/>
      <c r="AG35" s="9"/>
      <c r="AH35" s="155"/>
    </row>
    <row r="36" spans="1:34" s="163" customFormat="1" ht="18.75" customHeight="1">
      <c r="A36" s="158">
        <f>IF(E36&lt;&gt;0,MAX($A$7:A35)+1,0)</f>
        <v>20</v>
      </c>
      <c r="B36" s="165" t="s">
        <v>462</v>
      </c>
      <c r="C36" s="160" t="s">
        <v>458</v>
      </c>
      <c r="D36" s="164" t="s">
        <v>8</v>
      </c>
      <c r="E36" s="10">
        <f t="shared" si="1"/>
        <v>10</v>
      </c>
      <c r="F36" s="161">
        <f>+' Ke chi tiet ha the'!$AL$6</f>
        <v>1</v>
      </c>
      <c r="G36" s="161">
        <f>+' Ke chi tiet ha the'!$AL$71</f>
        <v>0</v>
      </c>
      <c r="H36" s="161">
        <f>+' Ke chi tiet ha the'!$AL$137</f>
        <v>0</v>
      </c>
      <c r="I36" s="161">
        <f>+' Ke chi tiet ha the'!$AL$187</f>
        <v>0</v>
      </c>
      <c r="J36" s="161">
        <f>+' Ke chi tiet ha the'!$AL$264</f>
        <v>2</v>
      </c>
      <c r="K36" s="161">
        <f>+' Ke chi tiet ha the'!$AL$323</f>
        <v>0</v>
      </c>
      <c r="L36" s="161">
        <f>+' Ke chi tiet ha the'!$AL$390</f>
        <v>3</v>
      </c>
      <c r="M36" s="161">
        <f>+' Ke chi tiet ha the'!$AL$431</f>
        <v>0</v>
      </c>
      <c r="N36" s="161">
        <f>+' Ke chi tiet ha the'!$AL$505</f>
        <v>0</v>
      </c>
      <c r="O36" s="161">
        <f>+' Ke chi tiet ha the'!$AL$548</f>
        <v>0</v>
      </c>
      <c r="P36" s="161">
        <f>+' Ke chi tiet ha the'!$AL$611</f>
        <v>0</v>
      </c>
      <c r="Q36" s="161">
        <f>+' Ke chi tiet ha the'!$AL$659</f>
        <v>4</v>
      </c>
      <c r="R36" s="161">
        <f>+' Ke chi tiet ha the'!$AL$739</f>
        <v>0</v>
      </c>
      <c r="S36" s="161">
        <f>+' Ke chi tiet ha the'!$AL$805</f>
        <v>0</v>
      </c>
      <c r="T36" s="161">
        <f>+' Ke chi tiet ha the'!$AL$848</f>
        <v>0</v>
      </c>
      <c r="U36" s="161">
        <f>+' Ke chi tiet ha the'!$AL$908</f>
        <v>0</v>
      </c>
      <c r="V36" s="161">
        <f>+' Ke chi tiet ha the'!$AL$977</f>
        <v>0</v>
      </c>
      <c r="W36" s="161">
        <f>+' Ke chi tiet ha the'!$AL$1051</f>
        <v>0</v>
      </c>
      <c r="X36" s="161">
        <f>+' Ke chi tiet ha the'!$AL$1098</f>
        <v>0</v>
      </c>
      <c r="Y36" s="161">
        <f>+' Ke chi tiet ha the'!$AL$1137</f>
        <v>0</v>
      </c>
      <c r="Z36" s="161">
        <f>+' Ke chi tiet ha the'!$AL$1197</f>
        <v>0</v>
      </c>
      <c r="AA36" s="8"/>
      <c r="AB36" s="155"/>
      <c r="AC36" s="156"/>
      <c r="AD36" s="157"/>
      <c r="AE36" s="9"/>
      <c r="AF36" s="9"/>
      <c r="AG36" s="9"/>
      <c r="AH36" s="155"/>
    </row>
    <row r="37" spans="1:34" s="163" customFormat="1" ht="18.75" customHeight="1">
      <c r="A37" s="158">
        <f>IF(E37&lt;&gt;0,MAX($A$7:A36)+1,0)</f>
        <v>0</v>
      </c>
      <c r="B37" s="165" t="s">
        <v>463</v>
      </c>
      <c r="C37" s="340" t="str">
        <f>IFERROR(VLOOKUP(B37,'[21]TH KL '!$B$7:$W$179,2,0),0)</f>
        <v>MĐ-3(M)</v>
      </c>
      <c r="D37" s="164" t="s">
        <v>8</v>
      </c>
      <c r="E37" s="10">
        <f t="shared" si="1"/>
        <v>0</v>
      </c>
      <c r="F37" s="161">
        <f>+' Ke chi tiet ha the'!$AM$6</f>
        <v>0</v>
      </c>
      <c r="G37" s="161">
        <f>+' Ke chi tiet ha the'!$AM$71</f>
        <v>0</v>
      </c>
      <c r="H37" s="161">
        <f>+' Ke chi tiet ha the'!$AM$137</f>
        <v>0</v>
      </c>
      <c r="I37" s="161">
        <f>+' Ke chi tiet ha the'!$AM$187</f>
        <v>0</v>
      </c>
      <c r="J37" s="161">
        <f>+' Ke chi tiet ha the'!$AM$264</f>
        <v>0</v>
      </c>
      <c r="K37" s="161">
        <f>+' Ke chi tiet ha the'!$AM$323</f>
        <v>0</v>
      </c>
      <c r="L37" s="161">
        <f>+' Ke chi tiet ha the'!$AM$390</f>
        <v>0</v>
      </c>
      <c r="M37" s="161">
        <f>+' Ke chi tiet ha the'!$AM$431</f>
        <v>0</v>
      </c>
      <c r="N37" s="161">
        <f>+' Ke chi tiet ha the'!$AM$505</f>
        <v>0</v>
      </c>
      <c r="O37" s="161">
        <f>+' Ke chi tiet ha the'!$AM$548</f>
        <v>0</v>
      </c>
      <c r="P37" s="161">
        <f>+' Ke chi tiet ha the'!$AM$611</f>
        <v>0</v>
      </c>
      <c r="Q37" s="161">
        <f>+' Ke chi tiet ha the'!$AM$659</f>
        <v>0</v>
      </c>
      <c r="R37" s="161">
        <f>+' Ke chi tiet ha the'!$AM$739</f>
        <v>0</v>
      </c>
      <c r="S37" s="161">
        <f>+' Ke chi tiet ha the'!$AM$805</f>
        <v>0</v>
      </c>
      <c r="T37" s="161">
        <f>+' Ke chi tiet ha the'!$AM$848</f>
        <v>0</v>
      </c>
      <c r="U37" s="161">
        <f>+' Ke chi tiet ha the'!$AM$908</f>
        <v>0</v>
      </c>
      <c r="V37" s="161">
        <f>+' Ke chi tiet ha the'!$AM$977</f>
        <v>0</v>
      </c>
      <c r="W37" s="161">
        <f>+' Ke chi tiet ha the'!$AM$1051</f>
        <v>0</v>
      </c>
      <c r="X37" s="161">
        <f>+' Ke chi tiet ha the'!$AM$1098</f>
        <v>0</v>
      </c>
      <c r="Y37" s="161">
        <f>+' Ke chi tiet ha the'!$AM$1137</f>
        <v>0</v>
      </c>
      <c r="Z37" s="161">
        <f>+' Ke chi tiet ha the'!$AM$1197</f>
        <v>0</v>
      </c>
      <c r="AA37" s="8"/>
      <c r="AB37" s="155"/>
      <c r="AC37" s="156"/>
      <c r="AD37" s="157"/>
      <c r="AE37" s="9"/>
      <c r="AF37" s="9"/>
      <c r="AG37" s="9"/>
      <c r="AH37" s="155"/>
    </row>
    <row r="38" spans="1:34" s="163" customFormat="1" ht="18.75" customHeight="1">
      <c r="A38" s="158">
        <f>IF(E38&lt;&gt;0,MAX($A$7:A37)+1,0)</f>
        <v>0</v>
      </c>
      <c r="B38" s="165" t="s">
        <v>879</v>
      </c>
      <c r="C38" s="340" t="str">
        <f>IFERROR(VLOOKUP(B38,'[21]TH KL '!$B$7:$W$179,2,0),0)</f>
        <v>MĐ-4(M)</v>
      </c>
      <c r="D38" s="164" t="s">
        <v>8</v>
      </c>
      <c r="E38" s="10">
        <f t="shared" si="1"/>
        <v>0</v>
      </c>
      <c r="F38" s="161">
        <f>+' Ke chi tiet ha the'!$AN$6</f>
        <v>0</v>
      </c>
      <c r="G38" s="161">
        <f>+' Ke chi tiet ha the'!$AN$71</f>
        <v>0</v>
      </c>
      <c r="H38" s="161">
        <f>+' Ke chi tiet ha the'!$AN$137</f>
        <v>0</v>
      </c>
      <c r="I38" s="161">
        <f>+' Ke chi tiet ha the'!$AN$187</f>
        <v>0</v>
      </c>
      <c r="J38" s="161">
        <f>+' Ke chi tiet ha the'!$AN$264</f>
        <v>0</v>
      </c>
      <c r="K38" s="161">
        <f>+' Ke chi tiet ha the'!$AN$323</f>
        <v>0</v>
      </c>
      <c r="L38" s="161">
        <f>+' Ke chi tiet ha the'!$AN$390</f>
        <v>0</v>
      </c>
      <c r="M38" s="161">
        <f>+' Ke chi tiet ha the'!$AN$431</f>
        <v>0</v>
      </c>
      <c r="N38" s="161">
        <f>+' Ke chi tiet ha the'!$AN$505</f>
        <v>0</v>
      </c>
      <c r="O38" s="161">
        <f>+' Ke chi tiet ha the'!$AN$548</f>
        <v>0</v>
      </c>
      <c r="P38" s="161">
        <f>+' Ke chi tiet ha the'!$AN$611</f>
        <v>0</v>
      </c>
      <c r="Q38" s="161">
        <f>+' Ke chi tiet ha the'!$AN$659</f>
        <v>0</v>
      </c>
      <c r="R38" s="161">
        <f>+' Ke chi tiet ha the'!$AN$739</f>
        <v>0</v>
      </c>
      <c r="S38" s="161">
        <f>+' Ke chi tiet ha the'!$AN$805</f>
        <v>0</v>
      </c>
      <c r="T38" s="161">
        <f>+' Ke chi tiet ha the'!$AN$848</f>
        <v>0</v>
      </c>
      <c r="U38" s="161">
        <f>+' Ke chi tiet ha the'!$AN$908</f>
        <v>0</v>
      </c>
      <c r="V38" s="161">
        <f>+' Ke chi tiet ha the'!$AN$977</f>
        <v>0</v>
      </c>
      <c r="W38" s="161">
        <f>+' Ke chi tiet ha the'!$AN$1051</f>
        <v>0</v>
      </c>
      <c r="X38" s="161">
        <f>+' Ke chi tiet ha the'!$AN$1098</f>
        <v>0</v>
      </c>
      <c r="Y38" s="161">
        <f>+' Ke chi tiet ha the'!$AN$1137</f>
        <v>0</v>
      </c>
      <c r="Z38" s="161">
        <f>+' Ke chi tiet ha the'!$AN$1197</f>
        <v>0</v>
      </c>
      <c r="AA38" s="8"/>
      <c r="AB38" s="155"/>
      <c r="AC38" s="156"/>
      <c r="AD38" s="157"/>
      <c r="AE38" s="9"/>
      <c r="AF38" s="9"/>
      <c r="AG38" s="9"/>
      <c r="AH38" s="155"/>
    </row>
    <row r="39" spans="1:34" s="163" customFormat="1" ht="27" customHeight="1">
      <c r="A39" s="158">
        <f>IF(E39&lt;&gt;0,MAX($A$7:A38)+1,0)</f>
        <v>0</v>
      </c>
      <c r="B39" s="159" t="s">
        <v>420</v>
      </c>
      <c r="C39" s="166" t="s">
        <v>842</v>
      </c>
      <c r="D39" s="164" t="s">
        <v>2</v>
      </c>
      <c r="E39" s="10">
        <f t="shared" si="1"/>
        <v>0</v>
      </c>
      <c r="F39" s="161">
        <f>ROUND((' Ke chi tiet ha the'!$AO$6+' Ke chi tiet ha the'!$AS$6)*1.01,0)</f>
        <v>0</v>
      </c>
      <c r="G39" s="161">
        <f>ROUND((' Ke chi tiet ha the'!$AO$71+' Ke chi tiet ha the'!$AS$71)*1.01,0)</f>
        <v>0</v>
      </c>
      <c r="H39" s="161">
        <f>ROUND((' Ke chi tiet ha the'!$AO$137+' Ke chi tiet ha the'!$AS$137)*1.01,0)</f>
        <v>0</v>
      </c>
      <c r="I39" s="161">
        <f>ROUND((' Ke chi tiet ha the'!$AO$187+' Ke chi tiet ha the'!$AS$187)*1.01,0)</f>
        <v>0</v>
      </c>
      <c r="J39" s="161">
        <f>ROUND((' Ke chi tiet ha the'!$AO$264+' Ke chi tiet ha the'!$AS$264)*1.01,0)</f>
        <v>0</v>
      </c>
      <c r="K39" s="161">
        <f>ROUND((' Ke chi tiet ha the'!$AO$323+' Ke chi tiet ha the'!$AS$323)*1.01,0)</f>
        <v>0</v>
      </c>
      <c r="L39" s="161">
        <f>ROUND((' Ke chi tiet ha the'!$AO$390+' Ke chi tiet ha the'!$AS$390)*1.01,0)</f>
        <v>0</v>
      </c>
      <c r="M39" s="161">
        <f>ROUND((' Ke chi tiet ha the'!$AO$431+' Ke chi tiet ha the'!$AS$431)*1.01,0)</f>
        <v>0</v>
      </c>
      <c r="N39" s="161">
        <f>ROUND((' Ke chi tiet ha the'!$AO$505+' Ke chi tiet ha the'!$AS$505)*1.01,0)</f>
        <v>0</v>
      </c>
      <c r="O39" s="161">
        <f>ROUND((' Ke chi tiet ha the'!$AO$548+' Ke chi tiet ha the'!$AS$548)*1.01,0)</f>
        <v>0</v>
      </c>
      <c r="P39" s="161">
        <f>ROUND((' Ke chi tiet ha the'!$AO$611+' Ke chi tiet ha the'!$AS$611)*1.01,0)</f>
        <v>0</v>
      </c>
      <c r="Q39" s="161">
        <f>ROUND((' Ke chi tiet ha the'!$AO$659+' Ke chi tiet ha the'!$AS$659)*1.01,0)</f>
        <v>0</v>
      </c>
      <c r="R39" s="161">
        <f>ROUND((' Ke chi tiet ha the'!$AO$739+' Ke chi tiet ha the'!$AS$739)*1.01,0)</f>
        <v>0</v>
      </c>
      <c r="S39" s="161">
        <f>ROUND((' Ke chi tiet ha the'!$AO$805+' Ke chi tiet ha the'!$AS$805)*1.01,0)</f>
        <v>0</v>
      </c>
      <c r="T39" s="161">
        <f>ROUND((' Ke chi tiet ha the'!$AO$848+' Ke chi tiet ha the'!$AS$848)*1.01,0)</f>
        <v>0</v>
      </c>
      <c r="U39" s="161">
        <f>ROUND((' Ke chi tiet ha the'!$AO$908+' Ke chi tiet ha the'!$AS$908)*1.01,0)</f>
        <v>0</v>
      </c>
      <c r="V39" s="161">
        <f>ROUND((' Ke chi tiet ha the'!$AO$977+' Ke chi tiet ha the'!$AS$977)*1.01,0)</f>
        <v>0</v>
      </c>
      <c r="W39" s="161">
        <f>ROUND((' Ke chi tiet ha the'!$AO$1051+' Ke chi tiet ha the'!$AS$1051)*1.01,0)</f>
        <v>0</v>
      </c>
      <c r="X39" s="161">
        <f>ROUND((' Ke chi tiet ha the'!$AO$1098+' Ke chi tiet ha the'!$AS$1098)*1.01,0)</f>
        <v>0</v>
      </c>
      <c r="Y39" s="161">
        <f>ROUND((' Ke chi tiet ha the'!$AO$1137+' Ke chi tiet ha the'!$AS$1137)*1.01,0)</f>
        <v>0</v>
      </c>
      <c r="Z39" s="161">
        <f>ROUND((' Ke chi tiet ha the'!$AO$1197+' Ke chi tiet ha the'!$AS$1197)*1.01,0)</f>
        <v>0</v>
      </c>
      <c r="AA39" s="8"/>
      <c r="AB39" s="155"/>
      <c r="AC39" s="156"/>
      <c r="AD39" s="157"/>
      <c r="AE39" s="9"/>
      <c r="AF39" s="9"/>
      <c r="AG39" s="9"/>
      <c r="AH39" s="155"/>
    </row>
    <row r="40" spans="1:34" s="163" customFormat="1" ht="28.5" customHeight="1">
      <c r="A40" s="158">
        <f>IF(E40&lt;&gt;0,MAX($A$7:A39)+1,0)</f>
        <v>21</v>
      </c>
      <c r="B40" s="159" t="s">
        <v>421</v>
      </c>
      <c r="C40" s="166" t="s">
        <v>843</v>
      </c>
      <c r="D40" s="164" t="s">
        <v>2</v>
      </c>
      <c r="E40" s="10">
        <f t="shared" si="1"/>
        <v>5529</v>
      </c>
      <c r="F40" s="161">
        <f>ROUND((' Ke chi tiet ha the'!$AP$6+' Ke chi tiet ha the'!$AT$6)*1.01,0)</f>
        <v>85</v>
      </c>
      <c r="G40" s="161">
        <f>ROUND((' Ke chi tiet ha the'!$AP$71+' Ke chi tiet ha the'!$AT$71)*1.01,0)</f>
        <v>209</v>
      </c>
      <c r="H40" s="161">
        <f>ROUND((' Ke chi tiet ha the'!$AP$137+' Ke chi tiet ha the'!$AT$137)*1.01,0)</f>
        <v>0</v>
      </c>
      <c r="I40" s="161">
        <f>ROUND((' Ke chi tiet ha the'!$AP$187+' Ke chi tiet ha the'!$AT$187)*1.01,0)</f>
        <v>141</v>
      </c>
      <c r="J40" s="161">
        <f>ROUND((' Ke chi tiet ha the'!$AP$264+' Ke chi tiet ha the'!$AT$264)*1.01,0)</f>
        <v>150</v>
      </c>
      <c r="K40" s="161">
        <f>ROUND((' Ke chi tiet ha the'!$AP$323+' Ke chi tiet ha the'!$AT$323)*1.01,0)</f>
        <v>527</v>
      </c>
      <c r="L40" s="161">
        <f>ROUND((' Ke chi tiet ha the'!$AP$390+' Ke chi tiet ha the'!$AT$390)*1.01,0)</f>
        <v>0</v>
      </c>
      <c r="M40" s="161">
        <f>ROUND((' Ke chi tiet ha the'!$AP$431+' Ke chi tiet ha the'!$AT$431)*1.01,0)</f>
        <v>161</v>
      </c>
      <c r="N40" s="161">
        <f>ROUND((' Ke chi tiet ha the'!$AP$505+' Ke chi tiet ha the'!$AT$505)*1.01,0)</f>
        <v>206</v>
      </c>
      <c r="O40" s="161">
        <f>ROUND((' Ke chi tiet ha the'!$AP$548+' Ke chi tiet ha the'!$AT$548)*1.01,0)</f>
        <v>232</v>
      </c>
      <c r="P40" s="161">
        <f>ROUND((' Ke chi tiet ha the'!$AP$611+' Ke chi tiet ha the'!$AT$611)*1.01,0)</f>
        <v>399</v>
      </c>
      <c r="Q40" s="161">
        <f>ROUND((' Ke chi tiet ha the'!$AP$659+' Ke chi tiet ha the'!$AT$659)*1.01,0)</f>
        <v>332</v>
      </c>
      <c r="R40" s="161">
        <f>ROUND((' Ke chi tiet ha the'!$AP$739+' Ke chi tiet ha the'!$AT$739)*1.01,0)</f>
        <v>566</v>
      </c>
      <c r="S40" s="161">
        <f>ROUND((' Ke chi tiet ha the'!$AP$805+' Ke chi tiet ha the'!$AT$805)*1.01,0)</f>
        <v>268</v>
      </c>
      <c r="T40" s="161">
        <f>ROUND((' Ke chi tiet ha the'!$AP$848+' Ke chi tiet ha the'!$AT$848)*1.01,0)</f>
        <v>474</v>
      </c>
      <c r="U40" s="161">
        <f>ROUND((' Ke chi tiet ha the'!$AP$908+' Ke chi tiet ha the'!$AT$908)*1.01,0)</f>
        <v>152</v>
      </c>
      <c r="V40" s="161">
        <f>ROUND((' Ke chi tiet ha the'!$AP$977+' Ke chi tiet ha the'!$AT$977)*1.01,0)</f>
        <v>412</v>
      </c>
      <c r="W40" s="161">
        <f>ROUND((' Ke chi tiet ha the'!$AP$1051+' Ke chi tiet ha the'!$AT$1051)*1.01,0)</f>
        <v>92</v>
      </c>
      <c r="X40" s="161">
        <f>ROUND((' Ke chi tiet ha the'!$AP$1098+' Ke chi tiet ha the'!$AT$1098)*1.01,0)</f>
        <v>155</v>
      </c>
      <c r="Y40" s="161">
        <f>ROUND((' Ke chi tiet ha the'!$AP$1137+' Ke chi tiet ha the'!$AT$1137)*1.01,0)</f>
        <v>578</v>
      </c>
      <c r="Z40" s="161">
        <f>ROUND((' Ke chi tiet ha the'!$AP$1197+' Ke chi tiet ha the'!$AT$1197)*1.01,0)</f>
        <v>390</v>
      </c>
      <c r="AA40" s="11" t="s">
        <v>417</v>
      </c>
      <c r="AB40" s="155"/>
      <c r="AC40" s="156"/>
      <c r="AD40" s="157"/>
      <c r="AE40" s="9"/>
      <c r="AF40" s="9"/>
      <c r="AG40" s="9"/>
      <c r="AH40" s="155"/>
    </row>
    <row r="41" spans="1:34" s="163" customFormat="1" ht="28.5" customHeight="1">
      <c r="A41" s="158">
        <f>IF(E41&lt;&gt;0,MAX($A$7:A40)+1,0)</f>
        <v>0</v>
      </c>
      <c r="B41" s="159" t="s">
        <v>422</v>
      </c>
      <c r="C41" s="166" t="s">
        <v>844</v>
      </c>
      <c r="D41" s="164" t="s">
        <v>2</v>
      </c>
      <c r="E41" s="10">
        <f t="shared" si="1"/>
        <v>0</v>
      </c>
      <c r="F41" s="161">
        <f>ROUND((' Ke chi tiet ha the'!$AQ$6+' Ke chi tiet ha the'!$AU$6)*1.01,0)</f>
        <v>0</v>
      </c>
      <c r="G41" s="161">
        <f>ROUND((' Ke chi tiet ha the'!$AQ$71+' Ke chi tiet ha the'!$AU$71)*1.01,0)</f>
        <v>0</v>
      </c>
      <c r="H41" s="161">
        <f>ROUND((' Ke chi tiet ha the'!$AQ$137+' Ke chi tiet ha the'!$AU$137)*1.01,0)</f>
        <v>0</v>
      </c>
      <c r="I41" s="161">
        <f>ROUND((' Ke chi tiet ha the'!$AQ$187+' Ke chi tiet ha the'!$AU$187)*1.01,0)</f>
        <v>0</v>
      </c>
      <c r="J41" s="161">
        <f>ROUND((' Ke chi tiet ha the'!$AQ$264+' Ke chi tiet ha the'!$AU$264)*1.01,0)</f>
        <v>0</v>
      </c>
      <c r="K41" s="161">
        <f>ROUND((' Ke chi tiet ha the'!$AQ$323+' Ke chi tiet ha the'!$AU$323)*1.01,0)</f>
        <v>0</v>
      </c>
      <c r="L41" s="161">
        <f>ROUND((' Ke chi tiet ha the'!$AQ$390+' Ke chi tiet ha the'!$AU$390)*1.01,0)</f>
        <v>0</v>
      </c>
      <c r="M41" s="161">
        <f>ROUND((' Ke chi tiet ha the'!$AQ$431+' Ke chi tiet ha the'!$AU$431)*1.01,0)</f>
        <v>0</v>
      </c>
      <c r="N41" s="161">
        <f>ROUND((' Ke chi tiet ha the'!$AQ$505+' Ke chi tiet ha the'!$AU$505)*1.01,0)</f>
        <v>0</v>
      </c>
      <c r="O41" s="161">
        <f>ROUND((' Ke chi tiet ha the'!$AQ$548+' Ke chi tiet ha the'!$AU$548)*1.01,0)</f>
        <v>0</v>
      </c>
      <c r="P41" s="161">
        <f>ROUND((' Ke chi tiet ha the'!$AQ$611+' Ke chi tiet ha the'!$AU$611)*1.01,0)</f>
        <v>0</v>
      </c>
      <c r="Q41" s="161">
        <f>ROUND((' Ke chi tiet ha the'!$AQ$659+' Ke chi tiet ha the'!$AU$659)*1.01,0)</f>
        <v>0</v>
      </c>
      <c r="R41" s="161">
        <f>ROUND((' Ke chi tiet ha the'!$AQ$739+' Ke chi tiet ha the'!$AU$739)*1.01,0)</f>
        <v>0</v>
      </c>
      <c r="S41" s="161">
        <f>ROUND((' Ke chi tiet ha the'!$AQ$805+' Ke chi tiet ha the'!$AU$805)*1.01,0)</f>
        <v>0</v>
      </c>
      <c r="T41" s="161">
        <f>ROUND((' Ke chi tiet ha the'!$AQ$848+' Ke chi tiet ha the'!$AU$848)*1.01,0)</f>
        <v>0</v>
      </c>
      <c r="U41" s="161">
        <f>ROUND((' Ke chi tiet ha the'!$AQ$908+' Ke chi tiet ha the'!$AU$908)*1.01,0)</f>
        <v>0</v>
      </c>
      <c r="V41" s="161">
        <f>ROUND((' Ke chi tiet ha the'!$AQ$977+' Ke chi tiet ha the'!$AU$977)*1.01,0)</f>
        <v>0</v>
      </c>
      <c r="W41" s="161">
        <f>ROUND((' Ke chi tiet ha the'!$AQ$1051+' Ke chi tiet ha the'!$AU$1051)*1.01,0)</f>
        <v>0</v>
      </c>
      <c r="X41" s="161">
        <f>ROUND((' Ke chi tiet ha the'!$AQ$1098+' Ke chi tiet ha the'!$AU$1098)*1.01,0)</f>
        <v>0</v>
      </c>
      <c r="Y41" s="161">
        <f>ROUND((' Ke chi tiet ha the'!$AQ$1137+' Ke chi tiet ha the'!$AU$1137)*1.01,0)</f>
        <v>0</v>
      </c>
      <c r="Z41" s="161">
        <f>ROUND((' Ke chi tiet ha the'!$AQ$1197+' Ke chi tiet ha the'!$AU$1197)*1.01,0)</f>
        <v>0</v>
      </c>
      <c r="AA41" s="11" t="s">
        <v>417</v>
      </c>
      <c r="AB41" s="155"/>
      <c r="AC41" s="156"/>
      <c r="AD41" s="157"/>
      <c r="AE41" s="9"/>
      <c r="AF41" s="9"/>
      <c r="AG41" s="9"/>
      <c r="AH41" s="155"/>
    </row>
    <row r="42" spans="1:34" s="163" customFormat="1" ht="28.5" customHeight="1">
      <c r="A42" s="158">
        <f>IF(E42&lt;&gt;0,MAX($A$7:A41)+1,0)</f>
        <v>22</v>
      </c>
      <c r="B42" s="159" t="s">
        <v>423</v>
      </c>
      <c r="C42" s="166" t="s">
        <v>845</v>
      </c>
      <c r="D42" s="164" t="s">
        <v>2</v>
      </c>
      <c r="E42" s="10">
        <f t="shared" si="1"/>
        <v>14888</v>
      </c>
      <c r="F42" s="202">
        <f>ROUND((' Ke chi tiet ha the'!$AR$6+' Ke chi tiet ha the'!$AV$6)*1.01,0)</f>
        <v>819</v>
      </c>
      <c r="G42" s="202">
        <f>ROUND((' Ke chi tiet ha the'!$AR$71+' Ke chi tiet ha the'!$AV$71)*1.01,0)</f>
        <v>350</v>
      </c>
      <c r="H42" s="202">
        <f>ROUND((' Ke chi tiet ha the'!$AR$137+' Ke chi tiet ha the'!$AV$137)*1.01,0)</f>
        <v>1024</v>
      </c>
      <c r="I42" s="202">
        <f>ROUND((' Ke chi tiet ha the'!$AR$187+' Ke chi tiet ha the'!$AV$187)*1.01,0)</f>
        <v>1403</v>
      </c>
      <c r="J42" s="202">
        <f>ROUND((' Ke chi tiet ha the'!$AR$264+' Ke chi tiet ha the'!$AV$264)*1.01,0)</f>
        <v>669</v>
      </c>
      <c r="K42" s="202">
        <f>ROUND((' Ke chi tiet ha the'!$AR$323+' Ke chi tiet ha the'!$AV$323)*1.01,0)</f>
        <v>572</v>
      </c>
      <c r="L42" s="202">
        <f>ROUND((' Ke chi tiet ha the'!$AR$390+' Ke chi tiet ha the'!$AV$390)*1.01,0)</f>
        <v>1083</v>
      </c>
      <c r="M42" s="202">
        <f>ROUND((' Ke chi tiet ha the'!$AR$431+' Ke chi tiet ha the'!$AV$431)*1.01,0)</f>
        <v>754</v>
      </c>
      <c r="N42" s="202">
        <f>ROUND((' Ke chi tiet ha the'!$AR$505+' Ke chi tiet ha the'!$AV$505)*1.01,0)</f>
        <v>232</v>
      </c>
      <c r="O42" s="202">
        <f>ROUND((' Ke chi tiet ha the'!$AR$548+' Ke chi tiet ha the'!$AV$548)*1.01,0)</f>
        <v>875</v>
      </c>
      <c r="P42" s="202">
        <f>ROUND((' Ke chi tiet ha the'!$AR$611+' Ke chi tiet ha the'!$AV$611)*1.01,0)</f>
        <v>255</v>
      </c>
      <c r="Q42" s="202">
        <f>ROUND((' Ke chi tiet ha the'!$AR$659+' Ke chi tiet ha the'!$AV$659)*1.01,0)</f>
        <v>1907</v>
      </c>
      <c r="R42" s="202">
        <f>ROUND((' Ke chi tiet ha the'!$AR$739+' Ke chi tiet ha the'!$AV$739)*1.01,0)</f>
        <v>375</v>
      </c>
      <c r="S42" s="202">
        <f>ROUND((' Ke chi tiet ha the'!$AR$805+' Ke chi tiet ha the'!$AV$805)*1.01,0)</f>
        <v>249</v>
      </c>
      <c r="T42" s="202">
        <f>ROUND((' Ke chi tiet ha the'!$AR$848+' Ke chi tiet ha the'!$AV$848)*1.01,0)</f>
        <v>805</v>
      </c>
      <c r="U42" s="202">
        <f>ROUND((' Ke chi tiet ha the'!$AR$908+' Ke chi tiet ha the'!$AV$908)*1.01,0)</f>
        <v>887</v>
      </c>
      <c r="V42" s="202">
        <f>ROUND((' Ke chi tiet ha the'!$AR$977+' Ke chi tiet ha the'!$AV$977)*1.01,0)</f>
        <v>394</v>
      </c>
      <c r="W42" s="202">
        <f>ROUND((' Ke chi tiet ha the'!$AR$1051+' Ke chi tiet ha the'!$AV$1051)*1.01,0)</f>
        <v>524</v>
      </c>
      <c r="X42" s="202">
        <f>ROUND((' Ke chi tiet ha the'!$AR$1098+' Ke chi tiet ha the'!$AV$1098)*1.01,0)</f>
        <v>404</v>
      </c>
      <c r="Y42" s="202">
        <f>ROUND((' Ke chi tiet ha the'!$AR$1137+' Ke chi tiet ha the'!$AV$1137)*1.01,0)</f>
        <v>370</v>
      </c>
      <c r="Z42" s="202">
        <f>ROUND((' Ke chi tiet ha the'!$AR$1197+' Ke chi tiet ha the'!$AV$1197)*1.01,0)</f>
        <v>937</v>
      </c>
      <c r="AA42" s="11" t="s">
        <v>417</v>
      </c>
      <c r="AB42" s="155"/>
      <c r="AC42" s="156"/>
      <c r="AD42" s="157"/>
      <c r="AE42" s="9"/>
      <c r="AF42" s="9"/>
      <c r="AG42" s="9"/>
      <c r="AH42" s="155"/>
    </row>
    <row r="43" spans="1:34" s="163" customFormat="1" ht="27" customHeight="1">
      <c r="A43" s="158">
        <f>IF(E43&lt;&gt;0,MAX($A$7:A42)+1,0)</f>
        <v>0</v>
      </c>
      <c r="B43" s="159" t="s">
        <v>424</v>
      </c>
      <c r="C43" s="166" t="s">
        <v>846</v>
      </c>
      <c r="D43" s="164" t="s">
        <v>2</v>
      </c>
      <c r="E43" s="10">
        <f t="shared" si="1"/>
        <v>0</v>
      </c>
      <c r="F43" s="161">
        <f>' Ke chi tiet ha the'!$AO$6</f>
        <v>0</v>
      </c>
      <c r="G43" s="161">
        <f>' Ke chi tiet ha the'!$AO$71</f>
        <v>0</v>
      </c>
      <c r="H43" s="161">
        <f>' Ke chi tiet ha the'!$AO$137</f>
        <v>0</v>
      </c>
      <c r="I43" s="161">
        <f>' Ke chi tiet ha the'!$AO$187</f>
        <v>0</v>
      </c>
      <c r="J43" s="161">
        <f>' Ke chi tiet ha the'!$AO$264</f>
        <v>0</v>
      </c>
      <c r="K43" s="161">
        <f>' Ke chi tiet ha the'!$AO$323</f>
        <v>0</v>
      </c>
      <c r="L43" s="161">
        <f>' Ke chi tiet ha the'!$AO$390</f>
        <v>0</v>
      </c>
      <c r="M43" s="161">
        <f>' Ke chi tiet ha the'!$AO$431</f>
        <v>0</v>
      </c>
      <c r="N43" s="161">
        <f>' Ke chi tiet ha the'!$AO$505</f>
        <v>0</v>
      </c>
      <c r="O43" s="161">
        <f>' Ke chi tiet ha the'!$AO$548</f>
        <v>0</v>
      </c>
      <c r="P43" s="161">
        <f>' Ke chi tiet ha the'!$AO$611</f>
        <v>0</v>
      </c>
      <c r="Q43" s="161">
        <f>' Ke chi tiet ha the'!$AO$659</f>
        <v>0</v>
      </c>
      <c r="R43" s="161">
        <f>' Ke chi tiet ha the'!$AO$739</f>
        <v>0</v>
      </c>
      <c r="S43" s="161">
        <f>' Ke chi tiet ha the'!$AO$805</f>
        <v>0</v>
      </c>
      <c r="T43" s="161">
        <f>' Ke chi tiet ha the'!$AO$848</f>
        <v>0</v>
      </c>
      <c r="U43" s="161">
        <f>' Ke chi tiet ha the'!$AO$908</f>
        <v>0</v>
      </c>
      <c r="V43" s="161">
        <f>' Ke chi tiet ha the'!$AO$977</f>
        <v>0</v>
      </c>
      <c r="W43" s="161">
        <f>' Ke chi tiet ha the'!$AO$1051</f>
        <v>0</v>
      </c>
      <c r="X43" s="161">
        <f>' Ke chi tiet ha the'!$AO$1098</f>
        <v>0</v>
      </c>
      <c r="Y43" s="161">
        <f>' Ke chi tiet ha the'!$AO$1137</f>
        <v>0</v>
      </c>
      <c r="Z43" s="161">
        <f>' Ke chi tiet ha the'!$AO$1197</f>
        <v>0</v>
      </c>
      <c r="AA43" s="11" t="s">
        <v>419</v>
      </c>
      <c r="AB43" s="155"/>
      <c r="AC43" s="156"/>
      <c r="AD43" s="157"/>
      <c r="AE43" s="9"/>
      <c r="AF43" s="9"/>
      <c r="AG43" s="9"/>
      <c r="AH43" s="155"/>
    </row>
    <row r="44" spans="1:34" s="163" customFormat="1" ht="28.5" customHeight="1">
      <c r="A44" s="158">
        <f>IF(E44&lt;&gt;0,MAX($A$7:A43)+1,0)</f>
        <v>23</v>
      </c>
      <c r="B44" s="159" t="s">
        <v>425</v>
      </c>
      <c r="C44" s="166" t="s">
        <v>847</v>
      </c>
      <c r="D44" s="164" t="s">
        <v>2</v>
      </c>
      <c r="E44" s="10">
        <f t="shared" si="1"/>
        <v>5304</v>
      </c>
      <c r="F44" s="161">
        <f>' Ke chi tiet ha the'!$AP$6</f>
        <v>82</v>
      </c>
      <c r="G44" s="161">
        <f>' Ke chi tiet ha the'!$AP$71</f>
        <v>199</v>
      </c>
      <c r="H44" s="161">
        <f>' Ke chi tiet ha the'!$AP$137</f>
        <v>0</v>
      </c>
      <c r="I44" s="161">
        <f>' Ke chi tiet ha the'!$AP$187</f>
        <v>134</v>
      </c>
      <c r="J44" s="161">
        <f>' Ke chi tiet ha the'!$AP$264</f>
        <v>146</v>
      </c>
      <c r="K44" s="161">
        <f>' Ke chi tiet ha the'!$AP$323</f>
        <v>509</v>
      </c>
      <c r="L44" s="161">
        <f>' Ke chi tiet ha the'!$AP$390</f>
        <v>0</v>
      </c>
      <c r="M44" s="161">
        <f>' Ke chi tiet ha the'!$AP$431</f>
        <v>153</v>
      </c>
      <c r="N44" s="161">
        <f>' Ke chi tiet ha the'!$AP$505</f>
        <v>198</v>
      </c>
      <c r="O44" s="161">
        <f>' Ke chi tiet ha the'!$AP$548</f>
        <v>221</v>
      </c>
      <c r="P44" s="161">
        <f>' Ke chi tiet ha the'!$AP$611</f>
        <v>383</v>
      </c>
      <c r="Q44" s="161">
        <f>' Ke chi tiet ha the'!$AP$659</f>
        <v>318</v>
      </c>
      <c r="R44" s="161">
        <f>' Ke chi tiet ha the'!$AP$739</f>
        <v>544</v>
      </c>
      <c r="S44" s="161">
        <f>' Ke chi tiet ha the'!$AP$805</f>
        <v>256</v>
      </c>
      <c r="T44" s="161">
        <f>' Ke chi tiet ha the'!$AP$848</f>
        <v>455</v>
      </c>
      <c r="U44" s="161">
        <f>' Ke chi tiet ha the'!$AP$908</f>
        <v>145</v>
      </c>
      <c r="V44" s="161">
        <f>' Ke chi tiet ha the'!$AP$977</f>
        <v>397</v>
      </c>
      <c r="W44" s="161">
        <f>' Ke chi tiet ha the'!$AP$1051</f>
        <v>88</v>
      </c>
      <c r="X44" s="161">
        <f>' Ke chi tiet ha the'!$AP$1098</f>
        <v>148</v>
      </c>
      <c r="Y44" s="161">
        <f>' Ke chi tiet ha the'!$AP$1137</f>
        <v>556</v>
      </c>
      <c r="Z44" s="161">
        <f>' Ke chi tiet ha the'!$AP$1197</f>
        <v>372</v>
      </c>
      <c r="AA44" s="11" t="s">
        <v>419</v>
      </c>
      <c r="AB44" s="155"/>
      <c r="AC44" s="156"/>
      <c r="AD44" s="157"/>
      <c r="AE44" s="9"/>
      <c r="AF44" s="9"/>
      <c r="AG44" s="9"/>
      <c r="AH44" s="155"/>
    </row>
    <row r="45" spans="1:34" s="163" customFormat="1" ht="28.5" customHeight="1">
      <c r="A45" s="158">
        <f>IF(E45&lt;&gt;0,MAX($A$7:A44)+1,0)</f>
        <v>0</v>
      </c>
      <c r="B45" s="159" t="s">
        <v>426</v>
      </c>
      <c r="C45" s="166" t="s">
        <v>848</v>
      </c>
      <c r="D45" s="164" t="s">
        <v>2</v>
      </c>
      <c r="E45" s="10">
        <f t="shared" si="1"/>
        <v>0</v>
      </c>
      <c r="F45" s="161">
        <f>' Ke chi tiet ha the'!$AQ$6</f>
        <v>0</v>
      </c>
      <c r="G45" s="161">
        <f>' Ke chi tiet ha the'!$AQ$71</f>
        <v>0</v>
      </c>
      <c r="H45" s="161">
        <f>' Ke chi tiet ha the'!$AQ$137</f>
        <v>0</v>
      </c>
      <c r="I45" s="161">
        <f>' Ke chi tiet ha the'!$AQ$187</f>
        <v>0</v>
      </c>
      <c r="J45" s="161">
        <f>' Ke chi tiet ha the'!$AQ$264</f>
        <v>0</v>
      </c>
      <c r="K45" s="161">
        <f>' Ke chi tiet ha the'!$AQ$323</f>
        <v>0</v>
      </c>
      <c r="L45" s="161">
        <f>' Ke chi tiet ha the'!$AQ$390</f>
        <v>0</v>
      </c>
      <c r="M45" s="161">
        <f>' Ke chi tiet ha the'!$AQ$431</f>
        <v>0</v>
      </c>
      <c r="N45" s="161">
        <f>' Ke chi tiet ha the'!$AQ$505</f>
        <v>0</v>
      </c>
      <c r="O45" s="161">
        <f>' Ke chi tiet ha the'!$AQ$548</f>
        <v>0</v>
      </c>
      <c r="P45" s="161">
        <f>' Ke chi tiet ha the'!$AQ$611</f>
        <v>0</v>
      </c>
      <c r="Q45" s="161">
        <f>' Ke chi tiet ha the'!$AQ$659</f>
        <v>0</v>
      </c>
      <c r="R45" s="161">
        <f>' Ke chi tiet ha the'!$AQ$739</f>
        <v>0</v>
      </c>
      <c r="S45" s="161">
        <f>' Ke chi tiet ha the'!$AQ$805</f>
        <v>0</v>
      </c>
      <c r="T45" s="161">
        <f>' Ke chi tiet ha the'!$AQ$848</f>
        <v>0</v>
      </c>
      <c r="U45" s="161">
        <f>' Ke chi tiet ha the'!$AQ$908</f>
        <v>0</v>
      </c>
      <c r="V45" s="161">
        <f>' Ke chi tiet ha the'!$AQ$977</f>
        <v>0</v>
      </c>
      <c r="W45" s="161">
        <f>' Ke chi tiet ha the'!$AQ$1051</f>
        <v>0</v>
      </c>
      <c r="X45" s="161">
        <f>' Ke chi tiet ha the'!$AQ$1098</f>
        <v>0</v>
      </c>
      <c r="Y45" s="161">
        <f>' Ke chi tiet ha the'!$AQ$1137</f>
        <v>0</v>
      </c>
      <c r="Z45" s="161">
        <f>' Ke chi tiet ha the'!$AQ$1197</f>
        <v>0</v>
      </c>
      <c r="AA45" s="11" t="s">
        <v>419</v>
      </c>
      <c r="AB45" s="155"/>
      <c r="AC45" s="156"/>
      <c r="AD45" s="157"/>
      <c r="AE45" s="9"/>
      <c r="AF45" s="9"/>
      <c r="AG45" s="9"/>
      <c r="AH45" s="155"/>
    </row>
    <row r="46" spans="1:34" s="163" customFormat="1" ht="33.75" customHeight="1">
      <c r="A46" s="158">
        <f>IF(E46&lt;&gt;0,MAX($A$7:A45)+1,0)</f>
        <v>24</v>
      </c>
      <c r="B46" s="159" t="s">
        <v>427</v>
      </c>
      <c r="C46" s="166" t="s">
        <v>849</v>
      </c>
      <c r="D46" s="164" t="s">
        <v>2</v>
      </c>
      <c r="E46" s="10">
        <f t="shared" si="1"/>
        <v>14218</v>
      </c>
      <c r="F46" s="202">
        <f>' Ke chi tiet ha the'!$AR$6</f>
        <v>785</v>
      </c>
      <c r="G46" s="202">
        <f>' Ke chi tiet ha the'!$AR$71</f>
        <v>334</v>
      </c>
      <c r="H46" s="202">
        <f>' Ke chi tiet ha the'!$AR$137</f>
        <v>977</v>
      </c>
      <c r="I46" s="202">
        <f>' Ke chi tiet ha the'!$AR$187</f>
        <v>1339</v>
      </c>
      <c r="J46" s="202">
        <f>' Ke chi tiet ha the'!$AR$264</f>
        <v>642</v>
      </c>
      <c r="K46" s="202">
        <f>' Ke chi tiet ha the'!$AR$323</f>
        <v>546</v>
      </c>
      <c r="L46" s="202">
        <f>' Ke chi tiet ha the'!$AR$390</f>
        <v>1037</v>
      </c>
      <c r="M46" s="202">
        <f>' Ke chi tiet ha the'!$AR$431</f>
        <v>717</v>
      </c>
      <c r="N46" s="202">
        <f>' Ke chi tiet ha the'!$AR$505</f>
        <v>222</v>
      </c>
      <c r="O46" s="202">
        <f>' Ke chi tiet ha the'!$AR$548</f>
        <v>834</v>
      </c>
      <c r="P46" s="202">
        <f>' Ke chi tiet ha the'!$AR$611</f>
        <v>242</v>
      </c>
      <c r="Q46" s="202">
        <f>' Ke chi tiet ha the'!$AR$659</f>
        <v>1826</v>
      </c>
      <c r="R46" s="202">
        <f>' Ke chi tiet ha the'!$AR$739</f>
        <v>357</v>
      </c>
      <c r="S46" s="202">
        <f>' Ke chi tiet ha the'!$AR$805</f>
        <v>238</v>
      </c>
      <c r="T46" s="202">
        <f>' Ke chi tiet ha the'!$AR$848</f>
        <v>767</v>
      </c>
      <c r="U46" s="202">
        <f>' Ke chi tiet ha the'!$AR$908</f>
        <v>843</v>
      </c>
      <c r="V46" s="202">
        <f>' Ke chi tiet ha the'!$AR$977</f>
        <v>377</v>
      </c>
      <c r="W46" s="202">
        <f>' Ke chi tiet ha the'!$AR$1051</f>
        <v>502</v>
      </c>
      <c r="X46" s="202">
        <f>' Ke chi tiet ha the'!$AR$1098</f>
        <v>386</v>
      </c>
      <c r="Y46" s="202">
        <f>' Ke chi tiet ha the'!$AR$1137</f>
        <v>353</v>
      </c>
      <c r="Z46" s="202">
        <f>' Ke chi tiet ha the'!$AR$1197</f>
        <v>894</v>
      </c>
      <c r="AA46" s="11" t="s">
        <v>419</v>
      </c>
      <c r="AB46" s="155"/>
      <c r="AC46" s="156"/>
      <c r="AD46" s="157"/>
      <c r="AE46" s="9"/>
      <c r="AF46" s="9"/>
      <c r="AG46" s="9"/>
      <c r="AH46" s="155"/>
    </row>
    <row r="47" spans="1:34" s="163" customFormat="1" ht="18.75" customHeight="1">
      <c r="A47" s="158">
        <f>IF(E47&lt;&gt;0,MAX($A$7:A46)+1,0)</f>
        <v>0</v>
      </c>
      <c r="B47" s="167" t="s">
        <v>40</v>
      </c>
      <c r="C47" s="168" t="s">
        <v>54</v>
      </c>
      <c r="D47" s="164" t="s">
        <v>3</v>
      </c>
      <c r="E47" s="10">
        <f t="shared" si="1"/>
        <v>0</v>
      </c>
      <c r="F47" s="161">
        <f>+' Ke chi tiet ha the'!$J$6</f>
        <v>0</v>
      </c>
      <c r="G47" s="161">
        <f>+' Ke chi tiet ha the'!$J$71</f>
        <v>0</v>
      </c>
      <c r="H47" s="161">
        <f>+' Ke chi tiet ha the'!$J$137</f>
        <v>0</v>
      </c>
      <c r="I47" s="161">
        <f>+' Ke chi tiet ha the'!$J$187</f>
        <v>0</v>
      </c>
      <c r="J47" s="161">
        <f>+' Ke chi tiet ha the'!$J$264</f>
        <v>0</v>
      </c>
      <c r="K47" s="161">
        <f>+' Ke chi tiet ha the'!$J$323</f>
        <v>0</v>
      </c>
      <c r="L47" s="161">
        <f>+' Ke chi tiet ha the'!$J$390</f>
        <v>0</v>
      </c>
      <c r="M47" s="161">
        <f>+' Ke chi tiet ha the'!$J$431</f>
        <v>0</v>
      </c>
      <c r="N47" s="161">
        <f>+' Ke chi tiet ha the'!$J$505</f>
        <v>0</v>
      </c>
      <c r="O47" s="161">
        <f>+' Ke chi tiet ha the'!$J$548</f>
        <v>0</v>
      </c>
      <c r="P47" s="161">
        <f>+' Ke chi tiet ha the'!$J$611</f>
        <v>0</v>
      </c>
      <c r="Q47" s="161">
        <f>+' Ke chi tiet ha the'!$J$659</f>
        <v>0</v>
      </c>
      <c r="R47" s="161">
        <f>+' Ke chi tiet ha the'!$J$739</f>
        <v>0</v>
      </c>
      <c r="S47" s="161">
        <f>+' Ke chi tiet ha the'!$J$805</f>
        <v>0</v>
      </c>
      <c r="T47" s="161">
        <f>+' Ke chi tiet ha the'!$J$848</f>
        <v>0</v>
      </c>
      <c r="U47" s="161">
        <f>+' Ke chi tiet ha the'!$J$908</f>
        <v>0</v>
      </c>
      <c r="V47" s="161">
        <f>+' Ke chi tiet ha the'!$J$977</f>
        <v>0</v>
      </c>
      <c r="W47" s="161">
        <f>+' Ke chi tiet ha the'!$J$1051</f>
        <v>0</v>
      </c>
      <c r="X47" s="161">
        <f>+' Ke chi tiet ha the'!$J$1098</f>
        <v>0</v>
      </c>
      <c r="Y47" s="161">
        <f>+' Ke chi tiet ha the'!$J$1137</f>
        <v>0</v>
      </c>
      <c r="Z47" s="161">
        <f>+' Ke chi tiet ha the'!$J$1197</f>
        <v>0</v>
      </c>
      <c r="AA47" s="8"/>
      <c r="AB47" s="155"/>
      <c r="AC47" s="156"/>
      <c r="AD47" s="157"/>
      <c r="AE47" s="9"/>
      <c r="AF47" s="9"/>
      <c r="AG47" s="9"/>
      <c r="AH47" s="155"/>
    </row>
    <row r="48" spans="1:34" s="163" customFormat="1" ht="18.75" customHeight="1">
      <c r="A48" s="158">
        <f>IF(E48&lt;&gt;0,MAX($A$7:A47)+1,0)</f>
        <v>25</v>
      </c>
      <c r="B48" s="167" t="s">
        <v>19</v>
      </c>
      <c r="C48" s="168" t="s">
        <v>30</v>
      </c>
      <c r="D48" s="164" t="s">
        <v>3</v>
      </c>
      <c r="E48" s="10">
        <f t="shared" si="1"/>
        <v>144</v>
      </c>
      <c r="F48" s="161">
        <f>+' Ke chi tiet ha the'!$K$6</f>
        <v>4</v>
      </c>
      <c r="G48" s="161">
        <f>+' Ke chi tiet ha the'!$K$71</f>
        <v>4</v>
      </c>
      <c r="H48" s="161">
        <f>+' Ke chi tiet ha the'!$K$137</f>
        <v>12</v>
      </c>
      <c r="I48" s="161">
        <f>+' Ke chi tiet ha the'!$K$187</f>
        <v>12</v>
      </c>
      <c r="J48" s="161">
        <f>+' Ke chi tiet ha the'!$K$264</f>
        <v>4</v>
      </c>
      <c r="K48" s="161">
        <f>+' Ke chi tiet ha the'!$K$323</f>
        <v>4</v>
      </c>
      <c r="L48" s="161">
        <f>+' Ke chi tiet ha the'!$K$390</f>
        <v>12</v>
      </c>
      <c r="M48" s="161">
        <f>+' Ke chi tiet ha the'!$K$431</f>
        <v>8</v>
      </c>
      <c r="N48" s="161">
        <f>+' Ke chi tiet ha the'!$K$505</f>
        <v>4</v>
      </c>
      <c r="O48" s="161">
        <f>+' Ke chi tiet ha the'!$K$548</f>
        <v>8</v>
      </c>
      <c r="P48" s="161">
        <f>+' Ke chi tiet ha the'!$K$611</f>
        <v>4</v>
      </c>
      <c r="Q48" s="161">
        <f>+' Ke chi tiet ha the'!$K$659</f>
        <v>16</v>
      </c>
      <c r="R48" s="161">
        <f>+' Ke chi tiet ha the'!$K$739</f>
        <v>4</v>
      </c>
      <c r="S48" s="161">
        <f>+' Ke chi tiet ha the'!$K$805</f>
        <v>0</v>
      </c>
      <c r="T48" s="161">
        <f>+' Ke chi tiet ha the'!$K$848</f>
        <v>12</v>
      </c>
      <c r="U48" s="161">
        <f>+' Ke chi tiet ha the'!$K$908</f>
        <v>8</v>
      </c>
      <c r="V48" s="161">
        <f>+' Ke chi tiet ha the'!$K$977</f>
        <v>4</v>
      </c>
      <c r="W48" s="161">
        <f>+' Ke chi tiet ha the'!$K$1051</f>
        <v>8</v>
      </c>
      <c r="X48" s="161">
        <f>+' Ke chi tiet ha the'!$K$1098</f>
        <v>4</v>
      </c>
      <c r="Y48" s="161">
        <f>+' Ke chi tiet ha the'!$K$1137</f>
        <v>4</v>
      </c>
      <c r="Z48" s="161">
        <f>+' Ke chi tiet ha the'!$K$1197</f>
        <v>8</v>
      </c>
      <c r="AA48" s="8"/>
      <c r="AB48" s="155"/>
      <c r="AC48" s="156"/>
      <c r="AD48" s="157"/>
      <c r="AE48" s="9"/>
      <c r="AF48" s="9"/>
      <c r="AG48" s="9"/>
      <c r="AH48" s="155"/>
    </row>
    <row r="49" spans="1:34" s="163" customFormat="1" ht="18.75" customHeight="1">
      <c r="A49" s="158">
        <f>IF(E49&lt;&gt;0,MAX($A$7:A48)+1,0)</f>
        <v>0</v>
      </c>
      <c r="B49" s="167" t="s">
        <v>69</v>
      </c>
      <c r="C49" s="168" t="s">
        <v>70</v>
      </c>
      <c r="D49" s="164" t="s">
        <v>3</v>
      </c>
      <c r="E49" s="10">
        <f t="shared" si="1"/>
        <v>0</v>
      </c>
      <c r="F49" s="161">
        <f>+' Ke chi tiet ha the'!$L$6</f>
        <v>0</v>
      </c>
      <c r="G49" s="161">
        <f>+' Ke chi tiet ha the'!$L$71</f>
        <v>0</v>
      </c>
      <c r="H49" s="161">
        <f>+' Ke chi tiet ha the'!$L$137</f>
        <v>0</v>
      </c>
      <c r="I49" s="161">
        <f>+' Ke chi tiet ha the'!$L$187</f>
        <v>0</v>
      </c>
      <c r="J49" s="161">
        <f>+' Ke chi tiet ha the'!$L$264</f>
        <v>0</v>
      </c>
      <c r="K49" s="161">
        <f>+' Ke chi tiet ha the'!$L$323</f>
        <v>0</v>
      </c>
      <c r="L49" s="161">
        <f>+' Ke chi tiet ha the'!$L$390</f>
        <v>0</v>
      </c>
      <c r="M49" s="161">
        <f>+' Ke chi tiet ha the'!$L$431</f>
        <v>0</v>
      </c>
      <c r="N49" s="161">
        <f>+' Ke chi tiet ha the'!$L$505</f>
        <v>0</v>
      </c>
      <c r="O49" s="161">
        <f>+' Ke chi tiet ha the'!$L$548</f>
        <v>0</v>
      </c>
      <c r="P49" s="161">
        <f>+' Ke chi tiet ha the'!$L$611</f>
        <v>0</v>
      </c>
      <c r="Q49" s="161">
        <f>+' Ke chi tiet ha the'!$L$659</f>
        <v>0</v>
      </c>
      <c r="R49" s="161">
        <f>+' Ke chi tiet ha the'!$L$739</f>
        <v>0</v>
      </c>
      <c r="S49" s="161">
        <f>+' Ke chi tiet ha the'!$L$805</f>
        <v>0</v>
      </c>
      <c r="T49" s="161">
        <f>+' Ke chi tiet ha the'!$L$848</f>
        <v>0</v>
      </c>
      <c r="U49" s="161">
        <f>+' Ke chi tiet ha the'!$L$908</f>
        <v>0</v>
      </c>
      <c r="V49" s="161">
        <f>+' Ke chi tiet ha the'!$L$977</f>
        <v>0</v>
      </c>
      <c r="W49" s="161">
        <f>+' Ke chi tiet ha the'!$L$1051</f>
        <v>0</v>
      </c>
      <c r="X49" s="161">
        <f>+' Ke chi tiet ha the'!$L$1098</f>
        <v>0</v>
      </c>
      <c r="Y49" s="161">
        <f>+' Ke chi tiet ha the'!$L$1137</f>
        <v>0</v>
      </c>
      <c r="Z49" s="161">
        <f>+' Ke chi tiet ha the'!$L$1197</f>
        <v>0</v>
      </c>
      <c r="AA49" s="8"/>
      <c r="AB49" s="155"/>
      <c r="AC49" s="156"/>
      <c r="AD49" s="157"/>
      <c r="AE49" s="9"/>
      <c r="AF49" s="9"/>
      <c r="AG49" s="9"/>
      <c r="AH49" s="155"/>
    </row>
    <row r="50" spans="1:34" s="163" customFormat="1" ht="18.75" customHeight="1">
      <c r="A50" s="158">
        <f>IF(E50&lt;&gt;0,MAX($A$7:A49)+1,0)</f>
        <v>26</v>
      </c>
      <c r="B50" s="167" t="s">
        <v>71</v>
      </c>
      <c r="C50" s="168" t="s">
        <v>72</v>
      </c>
      <c r="D50" s="164" t="s">
        <v>3</v>
      </c>
      <c r="E50" s="10">
        <f t="shared" si="1"/>
        <v>84</v>
      </c>
      <c r="F50" s="161">
        <f>+' Ke chi tiet ha the'!$M$6</f>
        <v>4</v>
      </c>
      <c r="G50" s="161">
        <f>+' Ke chi tiet ha the'!$M$71</f>
        <v>0</v>
      </c>
      <c r="H50" s="161">
        <f>+' Ke chi tiet ha the'!$M$137</f>
        <v>8</v>
      </c>
      <c r="I50" s="161">
        <f>+' Ke chi tiet ha the'!$M$187</f>
        <v>4</v>
      </c>
      <c r="J50" s="161">
        <f>+' Ke chi tiet ha the'!$M$264</f>
        <v>8</v>
      </c>
      <c r="K50" s="161">
        <f>+' Ke chi tiet ha the'!$M$323</f>
        <v>0</v>
      </c>
      <c r="L50" s="161">
        <f>+' Ke chi tiet ha the'!$M$390</f>
        <v>0</v>
      </c>
      <c r="M50" s="161">
        <f>+' Ke chi tiet ha the'!$M$431</f>
        <v>12</v>
      </c>
      <c r="N50" s="161">
        <f>+' Ke chi tiet ha the'!$M$505</f>
        <v>4</v>
      </c>
      <c r="O50" s="161">
        <f>+' Ke chi tiet ha the'!$M$548</f>
        <v>8</v>
      </c>
      <c r="P50" s="161">
        <f>+' Ke chi tiet ha the'!$M$611</f>
        <v>0</v>
      </c>
      <c r="Q50" s="161">
        <f>+' Ke chi tiet ha the'!$M$659</f>
        <v>0</v>
      </c>
      <c r="R50" s="161">
        <f>+' Ke chi tiet ha the'!$M$739</f>
        <v>4</v>
      </c>
      <c r="S50" s="161">
        <f>+' Ke chi tiet ha the'!$M$805</f>
        <v>4</v>
      </c>
      <c r="T50" s="161">
        <f>+' Ke chi tiet ha the'!$M$848</f>
        <v>0</v>
      </c>
      <c r="U50" s="161">
        <f>+' Ke chi tiet ha the'!$M$908</f>
        <v>4</v>
      </c>
      <c r="V50" s="161">
        <f>+' Ke chi tiet ha the'!$M$977</f>
        <v>8</v>
      </c>
      <c r="W50" s="161">
        <f>+' Ke chi tiet ha the'!$M$1051</f>
        <v>8</v>
      </c>
      <c r="X50" s="161">
        <f>+' Ke chi tiet ha the'!$M$1098</f>
        <v>0</v>
      </c>
      <c r="Y50" s="161">
        <f>+' Ke chi tiet ha the'!$M$1137</f>
        <v>0</v>
      </c>
      <c r="Z50" s="161">
        <f>+' Ke chi tiet ha the'!$M$1197</f>
        <v>8</v>
      </c>
      <c r="AA50" s="8"/>
      <c r="AB50" s="155"/>
      <c r="AC50" s="156"/>
      <c r="AD50" s="157"/>
      <c r="AE50" s="9"/>
      <c r="AF50" s="9"/>
      <c r="AG50" s="9"/>
      <c r="AH50" s="155"/>
    </row>
    <row r="51" spans="1:34" s="163" customFormat="1" ht="18.75" customHeight="1">
      <c r="A51" s="158">
        <f>IF(E51&lt;&gt;0,MAX($A$7:A50)+1,0)</f>
        <v>0</v>
      </c>
      <c r="B51" s="167" t="s">
        <v>101</v>
      </c>
      <c r="C51" s="168" t="s">
        <v>102</v>
      </c>
      <c r="D51" s="164" t="s">
        <v>3</v>
      </c>
      <c r="E51" s="339">
        <f t="shared" si="1"/>
        <v>0</v>
      </c>
      <c r="F51" s="161">
        <f>+' Ke chi tiet ha the'!$P$6</f>
        <v>0</v>
      </c>
      <c r="G51" s="161">
        <f>+' Ke chi tiet ha the'!$P$71</f>
        <v>0</v>
      </c>
      <c r="H51" s="161">
        <f>+' Ke chi tiet ha the'!$P$137</f>
        <v>0</v>
      </c>
      <c r="I51" s="161">
        <f>+' Ke chi tiet ha the'!$P$187</f>
        <v>0</v>
      </c>
      <c r="J51" s="161">
        <f>+' Ke chi tiet ha the'!$P$264</f>
        <v>0</v>
      </c>
      <c r="K51" s="161">
        <f>+' Ke chi tiet ha the'!$P$323</f>
        <v>0</v>
      </c>
      <c r="L51" s="161">
        <f>+' Ke chi tiet ha the'!$P$390</f>
        <v>0</v>
      </c>
      <c r="M51" s="161">
        <f>+' Ke chi tiet ha the'!$P$431</f>
        <v>0</v>
      </c>
      <c r="N51" s="161">
        <f>+' Ke chi tiet ha the'!$P$505</f>
        <v>0</v>
      </c>
      <c r="O51" s="161">
        <f>+' Ke chi tiet ha the'!$P$548</f>
        <v>0</v>
      </c>
      <c r="P51" s="161">
        <f>+' Ke chi tiet ha the'!$P$611</f>
        <v>0</v>
      </c>
      <c r="Q51" s="161">
        <f>+' Ke chi tiet ha the'!$P$659</f>
        <v>0</v>
      </c>
      <c r="R51" s="161">
        <f>+' Ke chi tiet ha the'!$P$739</f>
        <v>0</v>
      </c>
      <c r="S51" s="161">
        <f>+' Ke chi tiet ha the'!$P$805</f>
        <v>0</v>
      </c>
      <c r="T51" s="161">
        <f>+' Ke chi tiet ha the'!$P$848</f>
        <v>0</v>
      </c>
      <c r="U51" s="161">
        <f>+' Ke chi tiet ha the'!$P$908</f>
        <v>0</v>
      </c>
      <c r="V51" s="161">
        <f>+' Ke chi tiet ha the'!$P$977</f>
        <v>0</v>
      </c>
      <c r="W51" s="161">
        <f>+' Ke chi tiet ha the'!$P$1051</f>
        <v>0</v>
      </c>
      <c r="X51" s="161">
        <f>+' Ke chi tiet ha the'!$P$1098</f>
        <v>0</v>
      </c>
      <c r="Y51" s="161">
        <f>+' Ke chi tiet ha the'!$P$1137</f>
        <v>0</v>
      </c>
      <c r="Z51" s="161">
        <f>+' Ke chi tiet ha the'!$P$1197</f>
        <v>0</v>
      </c>
      <c r="AA51" s="154"/>
      <c r="AB51" s="155"/>
      <c r="AC51" s="156"/>
      <c r="AD51" s="157"/>
      <c r="AE51" s="9"/>
      <c r="AF51" s="9"/>
      <c r="AG51" s="9"/>
      <c r="AH51" s="155"/>
    </row>
    <row r="52" spans="1:34" s="163" customFormat="1" ht="18.75" customHeight="1">
      <c r="A52" s="158">
        <f>IF(E52&lt;&gt;0,MAX($A$7:A51)+1,0)</f>
        <v>0</v>
      </c>
      <c r="B52" s="167" t="s">
        <v>98</v>
      </c>
      <c r="C52" s="168" t="s">
        <v>103</v>
      </c>
      <c r="D52" s="164" t="s">
        <v>2</v>
      </c>
      <c r="E52" s="339">
        <f t="shared" si="1"/>
        <v>0</v>
      </c>
      <c r="F52" s="161">
        <f>+' Ke chi tiet ha the'!$Q$6</f>
        <v>0</v>
      </c>
      <c r="G52" s="161">
        <f>+' Ke chi tiet ha the'!$Q$71</f>
        <v>0</v>
      </c>
      <c r="H52" s="161">
        <f>+' Ke chi tiet ha the'!$Q$137</f>
        <v>0</v>
      </c>
      <c r="I52" s="161">
        <f>+' Ke chi tiet ha the'!$Q$187</f>
        <v>0</v>
      </c>
      <c r="J52" s="161">
        <f>+' Ke chi tiet ha the'!$Q$264</f>
        <v>0</v>
      </c>
      <c r="K52" s="161">
        <f>+' Ke chi tiet ha the'!$Q$323</f>
        <v>0</v>
      </c>
      <c r="L52" s="161">
        <f>+' Ke chi tiet ha the'!$Q$390</f>
        <v>0</v>
      </c>
      <c r="M52" s="161">
        <f>+' Ke chi tiet ha the'!$Q$431</f>
        <v>0</v>
      </c>
      <c r="N52" s="161">
        <f>+' Ke chi tiet ha the'!$Q$505</f>
        <v>0</v>
      </c>
      <c r="O52" s="161">
        <f>+' Ke chi tiet ha the'!$Q$548</f>
        <v>0</v>
      </c>
      <c r="P52" s="161">
        <f>+' Ke chi tiet ha the'!$Q$611</f>
        <v>0</v>
      </c>
      <c r="Q52" s="161">
        <f>+' Ke chi tiet ha the'!$Q$659</f>
        <v>0</v>
      </c>
      <c r="R52" s="161">
        <f>+' Ke chi tiet ha the'!$Q$739</f>
        <v>0</v>
      </c>
      <c r="S52" s="161">
        <f>+' Ke chi tiet ha the'!$Q$805</f>
        <v>0</v>
      </c>
      <c r="T52" s="161">
        <f>+' Ke chi tiet ha the'!$Q$848</f>
        <v>0</v>
      </c>
      <c r="U52" s="161">
        <f>+' Ke chi tiet ha the'!$Q$908</f>
        <v>0</v>
      </c>
      <c r="V52" s="161">
        <f>+' Ke chi tiet ha the'!$Q$977</f>
        <v>0</v>
      </c>
      <c r="W52" s="161">
        <f>+' Ke chi tiet ha the'!$Q$1051</f>
        <v>0</v>
      </c>
      <c r="X52" s="161">
        <f>+' Ke chi tiet ha the'!$Q$1098</f>
        <v>0</v>
      </c>
      <c r="Y52" s="161">
        <f>+' Ke chi tiet ha the'!$Q$1137</f>
        <v>0</v>
      </c>
      <c r="Z52" s="161">
        <f>+' Ke chi tiet ha the'!$Q$1197</f>
        <v>0</v>
      </c>
      <c r="AA52" s="154"/>
      <c r="AB52" s="155"/>
      <c r="AC52" s="156"/>
      <c r="AD52" s="157"/>
      <c r="AE52" s="9"/>
      <c r="AF52" s="9"/>
      <c r="AG52" s="9"/>
      <c r="AH52" s="155"/>
    </row>
    <row r="53" spans="1:34" s="163" customFormat="1" ht="18.75" customHeight="1">
      <c r="A53" s="158">
        <f>IF(E53&lt;&gt;0,MAX($A$7:A52)+1,0)</f>
        <v>0</v>
      </c>
      <c r="B53" s="167" t="s">
        <v>99</v>
      </c>
      <c r="C53" s="168" t="s">
        <v>104</v>
      </c>
      <c r="D53" s="164" t="s">
        <v>2</v>
      </c>
      <c r="E53" s="339">
        <f t="shared" si="1"/>
        <v>0</v>
      </c>
      <c r="F53" s="161">
        <f>+' Ke chi tiet ha the'!$R$6</f>
        <v>0</v>
      </c>
      <c r="G53" s="161">
        <f>+' Ke chi tiet ha the'!$R$71</f>
        <v>0</v>
      </c>
      <c r="H53" s="161">
        <f>+' Ke chi tiet ha the'!$R$137</f>
        <v>0</v>
      </c>
      <c r="I53" s="161">
        <f>+' Ke chi tiet ha the'!$R$187</f>
        <v>0</v>
      </c>
      <c r="J53" s="161">
        <f>+' Ke chi tiet ha the'!$R$264</f>
        <v>0</v>
      </c>
      <c r="K53" s="161">
        <f>+' Ke chi tiet ha the'!$R$323</f>
        <v>0</v>
      </c>
      <c r="L53" s="161">
        <f>+' Ke chi tiet ha the'!$R$390</f>
        <v>0</v>
      </c>
      <c r="M53" s="161">
        <f>+' Ke chi tiet ha the'!$R$431</f>
        <v>0</v>
      </c>
      <c r="N53" s="161">
        <f>+' Ke chi tiet ha the'!$R$505</f>
        <v>0</v>
      </c>
      <c r="O53" s="161">
        <f>+' Ke chi tiet ha the'!$R$548</f>
        <v>0</v>
      </c>
      <c r="P53" s="161">
        <f>+' Ke chi tiet ha the'!$R$611</f>
        <v>0</v>
      </c>
      <c r="Q53" s="161">
        <f>+' Ke chi tiet ha the'!$R$659</f>
        <v>0</v>
      </c>
      <c r="R53" s="161">
        <f>+' Ke chi tiet ha the'!$R$739</f>
        <v>0</v>
      </c>
      <c r="S53" s="161">
        <f>+' Ke chi tiet ha the'!$R$805</f>
        <v>0</v>
      </c>
      <c r="T53" s="161">
        <f>+' Ke chi tiet ha the'!$R$848</f>
        <v>0</v>
      </c>
      <c r="U53" s="161">
        <f>+' Ke chi tiet ha the'!$R$908</f>
        <v>0</v>
      </c>
      <c r="V53" s="161">
        <f>+' Ke chi tiet ha the'!$R$977</f>
        <v>0</v>
      </c>
      <c r="W53" s="161">
        <f>+' Ke chi tiet ha the'!$R$1051</f>
        <v>0</v>
      </c>
      <c r="X53" s="161">
        <f>+' Ke chi tiet ha the'!$R$1098</f>
        <v>0</v>
      </c>
      <c r="Y53" s="161">
        <f>+' Ke chi tiet ha the'!$R$1137</f>
        <v>0</v>
      </c>
      <c r="Z53" s="161">
        <f>+' Ke chi tiet ha the'!$R$1197</f>
        <v>0</v>
      </c>
      <c r="AA53" s="154"/>
      <c r="AB53" s="155"/>
      <c r="AC53" s="156"/>
      <c r="AD53" s="157"/>
      <c r="AE53" s="9"/>
      <c r="AF53" s="9"/>
      <c r="AG53" s="9"/>
      <c r="AH53" s="155"/>
    </row>
    <row r="54" spans="1:34" s="163" customFormat="1" ht="35.25" customHeight="1">
      <c r="A54" s="158">
        <f>IF(E54&lt;&gt;0,MAX($A$7:A53)+1,0)</f>
        <v>27</v>
      </c>
      <c r="B54" s="167" t="s">
        <v>268</v>
      </c>
      <c r="C54" s="168" t="s">
        <v>85</v>
      </c>
      <c r="D54" s="164" t="s">
        <v>3</v>
      </c>
      <c r="E54" s="10">
        <f t="shared" si="1"/>
        <v>3794</v>
      </c>
      <c r="F54" s="161">
        <f>+' Ke chi tiet ha the'!$BU$6+' Ke chi tiet ha the'!$EG$6+' Ke chi tiet ha the'!$CO$6</f>
        <v>237</v>
      </c>
      <c r="G54" s="161">
        <f>+' Ke chi tiet ha the'!$BU$71+' Ke chi tiet ha the'!$EG$71+' Ke chi tiet ha the'!$CO$71</f>
        <v>220</v>
      </c>
      <c r="H54" s="161">
        <f>+' Ke chi tiet ha the'!$BU$137+' Ke chi tiet ha the'!$EG$137+' Ke chi tiet ha the'!$CO$137</f>
        <v>141</v>
      </c>
      <c r="I54" s="161">
        <f>+' Ke chi tiet ha the'!$BU$187+' Ke chi tiet ha the'!$EG$187+' Ke chi tiet ha the'!$CO$187</f>
        <v>214</v>
      </c>
      <c r="J54" s="161">
        <f>+' Ke chi tiet ha the'!$BU$264+' Ke chi tiet ha the'!$EG$264+' Ke chi tiet ha the'!$CO$264</f>
        <v>178</v>
      </c>
      <c r="K54" s="161">
        <f>+' Ke chi tiet ha the'!$BU$323+' Ke chi tiet ha the'!$EG$323+' Ke chi tiet ha the'!$CO$323</f>
        <v>155</v>
      </c>
      <c r="L54" s="161">
        <f>+' Ke chi tiet ha the'!$BU$390+' Ke chi tiet ha the'!$EG$390+' Ke chi tiet ha the'!$CO$390</f>
        <v>123</v>
      </c>
      <c r="M54" s="161">
        <f>+' Ke chi tiet ha the'!$BU$431+' Ke chi tiet ha the'!$EG$431+' Ke chi tiet ha the'!$CO$431</f>
        <v>213</v>
      </c>
      <c r="N54" s="161">
        <f>+' Ke chi tiet ha the'!$BU$505+' Ke chi tiet ha the'!$EG$505+' Ke chi tiet ha the'!$CO$505</f>
        <v>92</v>
      </c>
      <c r="O54" s="161">
        <f>+' Ke chi tiet ha the'!$BU$548+' Ke chi tiet ha the'!$EG$548+' Ke chi tiet ha the'!$CO$548</f>
        <v>199</v>
      </c>
      <c r="P54" s="161">
        <f>+' Ke chi tiet ha the'!$BU$611+' Ke chi tiet ha the'!$EG$611+' Ke chi tiet ha the'!$CO$611</f>
        <v>134</v>
      </c>
      <c r="Q54" s="161">
        <f>+' Ke chi tiet ha the'!$BU$659+' Ke chi tiet ha the'!$EG$659+' Ke chi tiet ha the'!$CO$659</f>
        <v>266</v>
      </c>
      <c r="R54" s="161">
        <f>+' Ke chi tiet ha the'!$BU$739+' Ke chi tiet ha the'!$EG$739+' Ke chi tiet ha the'!$CO$739</f>
        <v>208</v>
      </c>
      <c r="S54" s="161">
        <f>+' Ke chi tiet ha the'!$BU$805+' Ke chi tiet ha the'!$EG$805+' Ke chi tiet ha the'!$CO$805</f>
        <v>117</v>
      </c>
      <c r="T54" s="161">
        <f>+' Ke chi tiet ha the'!$BU$848+' Ke chi tiet ha the'!$EG$848+' Ke chi tiet ha the'!$CO$848</f>
        <v>251</v>
      </c>
      <c r="U54" s="161">
        <f>+' Ke chi tiet ha the'!$BU$908+' Ke chi tiet ha the'!$EG$908+' Ke chi tiet ha the'!$CO$908</f>
        <v>165</v>
      </c>
      <c r="V54" s="161">
        <f>+' Ke chi tiet ha the'!$BU$977+' Ke chi tiet ha the'!$EG$977+' Ke chi tiet ha the'!$CO$977</f>
        <v>199</v>
      </c>
      <c r="W54" s="161">
        <f>+' Ke chi tiet ha the'!$BU$1051+' Ke chi tiet ha the'!$EG$1051+' Ke chi tiet ha the'!$CO$1051</f>
        <v>188</v>
      </c>
      <c r="X54" s="161">
        <f>+' Ke chi tiet ha the'!$BU$1098+' Ke chi tiet ha the'!$EG$1098+' Ke chi tiet ha the'!$CO$1098</f>
        <v>97</v>
      </c>
      <c r="Y54" s="161">
        <f>+' Ke chi tiet ha the'!$BU$1137+' Ke chi tiet ha the'!$EG$1137+' Ke chi tiet ha the'!$CO$1137</f>
        <v>157</v>
      </c>
      <c r="Z54" s="161">
        <f>+' Ke chi tiet ha the'!$BU$1197+' Ke chi tiet ha the'!$EG$1197+' Ke chi tiet ha the'!$CO$1197</f>
        <v>240</v>
      </c>
      <c r="AA54" s="154"/>
      <c r="AB54" s="155"/>
      <c r="AC54" s="156"/>
      <c r="AD54" s="157"/>
      <c r="AE54" s="9"/>
      <c r="AF54" s="9"/>
      <c r="AG54" s="9"/>
      <c r="AH54" s="155"/>
    </row>
    <row r="55" spans="1:34" s="163" customFormat="1" ht="35.25" customHeight="1">
      <c r="A55" s="158">
        <f>IF(E55&lt;&gt;0,MAX($A$7:A54)+1,0)</f>
        <v>0</v>
      </c>
      <c r="B55" s="167" t="s">
        <v>973</v>
      </c>
      <c r="C55" s="168" t="s">
        <v>974</v>
      </c>
      <c r="D55" s="164" t="s">
        <v>3</v>
      </c>
      <c r="E55" s="339">
        <f t="shared" ref="E55" si="7">SUM(F55:Z55)</f>
        <v>0</v>
      </c>
      <c r="F55" s="161">
        <f>+' Ke chi tiet ha the'!$EH$6</f>
        <v>0</v>
      </c>
      <c r="G55" s="161">
        <f>+' Ke chi tiet ha the'!$EH$71</f>
        <v>0</v>
      </c>
      <c r="H55" s="161">
        <f>+' Ke chi tiet ha the'!$EH$137</f>
        <v>0</v>
      </c>
      <c r="I55" s="161">
        <f>+' Ke chi tiet ha the'!$EH$187</f>
        <v>0</v>
      </c>
      <c r="J55" s="161">
        <f>+' Ke chi tiet ha the'!$EH$264</f>
        <v>0</v>
      </c>
      <c r="K55" s="161">
        <f>+' Ke chi tiet ha the'!$EH$323</f>
        <v>0</v>
      </c>
      <c r="L55" s="161">
        <f>+' Ke chi tiet ha the'!$EH$390</f>
        <v>0</v>
      </c>
      <c r="M55" s="161">
        <f>+' Ke chi tiet ha the'!$EH$431</f>
        <v>0</v>
      </c>
      <c r="N55" s="161">
        <f>+' Ke chi tiet ha the'!$EH$505</f>
        <v>0</v>
      </c>
      <c r="O55" s="161">
        <f>+' Ke chi tiet ha the'!$EH$548</f>
        <v>0</v>
      </c>
      <c r="P55" s="161">
        <f>+' Ke chi tiet ha the'!$EH$611</f>
        <v>0</v>
      </c>
      <c r="Q55" s="161">
        <f>+' Ke chi tiet ha the'!$EH$659</f>
        <v>0</v>
      </c>
      <c r="R55" s="161">
        <f>+' Ke chi tiet ha the'!$EH$739</f>
        <v>0</v>
      </c>
      <c r="S55" s="161">
        <f>+' Ke chi tiet ha the'!$EH$805</f>
        <v>0</v>
      </c>
      <c r="T55" s="161">
        <f>+' Ke chi tiet ha the'!$EH$848</f>
        <v>0</v>
      </c>
      <c r="U55" s="161">
        <f>+' Ke chi tiet ha the'!$EH$908</f>
        <v>0</v>
      </c>
      <c r="V55" s="161">
        <f>+' Ke chi tiet ha the'!$EH$977</f>
        <v>0</v>
      </c>
      <c r="W55" s="161">
        <f>+' Ke chi tiet ha the'!$EH$1051</f>
        <v>0</v>
      </c>
      <c r="X55" s="161">
        <f>+' Ke chi tiet ha the'!$EH$1098</f>
        <v>0</v>
      </c>
      <c r="Y55" s="161">
        <f>+' Ke chi tiet ha the'!$EH$1137</f>
        <v>0</v>
      </c>
      <c r="Z55" s="161">
        <f>+' Ke chi tiet ha the'!$EH$1197</f>
        <v>0</v>
      </c>
      <c r="AA55" s="154"/>
      <c r="AB55" s="155"/>
      <c r="AC55" s="156"/>
      <c r="AD55" s="157"/>
      <c r="AE55" s="9"/>
      <c r="AF55" s="9"/>
      <c r="AG55" s="9"/>
      <c r="AH55" s="155"/>
    </row>
    <row r="56" spans="1:34" s="163" customFormat="1" ht="22.5" customHeight="1">
      <c r="A56" s="158">
        <f>IF(E56&lt;&gt;0,MAX($A$7:A54)+1,0)</f>
        <v>28</v>
      </c>
      <c r="B56" s="153" t="s">
        <v>384</v>
      </c>
      <c r="C56" s="160" t="s">
        <v>385</v>
      </c>
      <c r="D56" s="164" t="s">
        <v>0</v>
      </c>
      <c r="E56" s="10">
        <f t="shared" si="1"/>
        <v>19</v>
      </c>
      <c r="F56" s="161">
        <f>+' Ke chi tiet ha the'!$AW$6</f>
        <v>1</v>
      </c>
      <c r="G56" s="161">
        <f>+' Ke chi tiet ha the'!$AW$71</f>
        <v>1</v>
      </c>
      <c r="H56" s="161">
        <f>+' Ke chi tiet ha the'!$AW$137</f>
        <v>1</v>
      </c>
      <c r="I56" s="161">
        <f>+' Ke chi tiet ha the'!$AW$187</f>
        <v>1</v>
      </c>
      <c r="J56" s="161">
        <f>+' Ke chi tiet ha the'!$AW$264</f>
        <v>1</v>
      </c>
      <c r="K56" s="161">
        <f>+' Ke chi tiet ha the'!$AW$323</f>
        <v>1</v>
      </c>
      <c r="L56" s="161">
        <f>+' Ke chi tiet ha the'!$AW$390</f>
        <v>1</v>
      </c>
      <c r="M56" s="161">
        <f>+' Ke chi tiet ha the'!$AW$431</f>
        <v>1</v>
      </c>
      <c r="N56" s="161">
        <f>+' Ke chi tiet ha the'!$AW$505</f>
        <v>0</v>
      </c>
      <c r="O56" s="161">
        <f>+' Ke chi tiet ha the'!$AW$548</f>
        <v>1</v>
      </c>
      <c r="P56" s="161">
        <f>+' Ke chi tiet ha the'!$AW$611</f>
        <v>1</v>
      </c>
      <c r="Q56" s="161">
        <f>+' Ke chi tiet ha the'!$AW$659</f>
        <v>1</v>
      </c>
      <c r="R56" s="161">
        <f>+' Ke chi tiet ha the'!$AW$739</f>
        <v>1</v>
      </c>
      <c r="S56" s="161">
        <f>+' Ke chi tiet ha the'!$AW$805</f>
        <v>1</v>
      </c>
      <c r="T56" s="161">
        <f>+' Ke chi tiet ha the'!$AW$848</f>
        <v>1</v>
      </c>
      <c r="U56" s="161">
        <f>+' Ke chi tiet ha the'!$AW$908</f>
        <v>0</v>
      </c>
      <c r="V56" s="161">
        <f>+' Ke chi tiet ha the'!$AW$977</f>
        <v>1</v>
      </c>
      <c r="W56" s="161">
        <f>+' Ke chi tiet ha the'!$AW$1051</f>
        <v>1</v>
      </c>
      <c r="X56" s="161">
        <f>+' Ke chi tiet ha the'!$AW$1098</f>
        <v>1</v>
      </c>
      <c r="Y56" s="161">
        <f>+' Ke chi tiet ha the'!$AW$1137</f>
        <v>1</v>
      </c>
      <c r="Z56" s="161">
        <f>+' Ke chi tiet ha the'!$AW$1197</f>
        <v>1</v>
      </c>
      <c r="AA56" s="8"/>
      <c r="AB56" s="155"/>
      <c r="AC56" s="156"/>
      <c r="AD56" s="157"/>
      <c r="AE56" s="9"/>
      <c r="AF56" s="9"/>
      <c r="AG56" s="9"/>
      <c r="AH56" s="155"/>
    </row>
    <row r="57" spans="1:34" s="163" customFormat="1" ht="22.5" customHeight="1">
      <c r="A57" s="158">
        <f>IF(E57&lt;&gt;0,MAX($A$7:A56)+1,0)</f>
        <v>29</v>
      </c>
      <c r="B57" s="153" t="s">
        <v>850</v>
      </c>
      <c r="C57" s="160" t="s">
        <v>400</v>
      </c>
      <c r="D57" s="164" t="s">
        <v>0</v>
      </c>
      <c r="E57" s="10">
        <f t="shared" si="1"/>
        <v>18</v>
      </c>
      <c r="F57" s="161">
        <f>+' Ke chi tiet ha the'!$AX$6</f>
        <v>1</v>
      </c>
      <c r="G57" s="161">
        <f>+' Ke chi tiet ha the'!$AX$71</f>
        <v>2</v>
      </c>
      <c r="H57" s="161">
        <f>+' Ke chi tiet ha the'!$AX$137</f>
        <v>1</v>
      </c>
      <c r="I57" s="161">
        <f>+' Ke chi tiet ha the'!$AX$187</f>
        <v>1</v>
      </c>
      <c r="J57" s="161">
        <f>+' Ke chi tiet ha the'!$AX$264</f>
        <v>0</v>
      </c>
      <c r="K57" s="161">
        <f>+' Ke chi tiet ha the'!$AX$323</f>
        <v>0</v>
      </c>
      <c r="L57" s="161">
        <f>+' Ke chi tiet ha the'!$AX$390</f>
        <v>0</v>
      </c>
      <c r="M57" s="161">
        <f>+' Ke chi tiet ha the'!$AX$431</f>
        <v>1</v>
      </c>
      <c r="N57" s="161">
        <f>+' Ke chi tiet ha the'!$AX$505</f>
        <v>3</v>
      </c>
      <c r="O57" s="161">
        <f>+' Ke chi tiet ha the'!$AX$548</f>
        <v>1</v>
      </c>
      <c r="P57" s="161">
        <f>+' Ke chi tiet ha the'!$AX$611</f>
        <v>0</v>
      </c>
      <c r="Q57" s="161">
        <f>+' Ke chi tiet ha the'!$AX$659</f>
        <v>0</v>
      </c>
      <c r="R57" s="161">
        <f>+' Ke chi tiet ha the'!$AX$739</f>
        <v>0</v>
      </c>
      <c r="S57" s="161">
        <f>+' Ke chi tiet ha the'!$AX$805</f>
        <v>0</v>
      </c>
      <c r="T57" s="161">
        <f>+' Ke chi tiet ha the'!$AX$848</f>
        <v>0</v>
      </c>
      <c r="U57" s="161">
        <f>+' Ke chi tiet ha the'!$AX$908</f>
        <v>0</v>
      </c>
      <c r="V57" s="161">
        <f>+' Ke chi tiet ha the'!$AX$977</f>
        <v>2</v>
      </c>
      <c r="W57" s="161">
        <f>+' Ke chi tiet ha the'!$AX$1051</f>
        <v>3</v>
      </c>
      <c r="X57" s="161">
        <f>+' Ke chi tiet ha the'!$AX$1098</f>
        <v>3</v>
      </c>
      <c r="Y57" s="161">
        <f>+' Ke chi tiet ha the'!$AX$1137</f>
        <v>0</v>
      </c>
      <c r="Z57" s="161">
        <f>+' Ke chi tiet ha the'!$AX$1197</f>
        <v>0</v>
      </c>
      <c r="AA57" s="8"/>
      <c r="AB57" s="155"/>
      <c r="AC57" s="156"/>
      <c r="AD57" s="157"/>
      <c r="AE57" s="9"/>
      <c r="AF57" s="9"/>
      <c r="AG57" s="9"/>
      <c r="AH57" s="155"/>
    </row>
    <row r="58" spans="1:34" s="163" customFormat="1" ht="22.5" customHeight="1">
      <c r="A58" s="158">
        <f>IF(E58&lt;&gt;0,MAX($A$7:A57)+1,0)</f>
        <v>30</v>
      </c>
      <c r="B58" s="153" t="s">
        <v>395</v>
      </c>
      <c r="C58" s="160" t="s">
        <v>401</v>
      </c>
      <c r="D58" s="164" t="s">
        <v>0</v>
      </c>
      <c r="E58" s="10">
        <f t="shared" si="1"/>
        <v>101</v>
      </c>
      <c r="F58" s="161">
        <f>+' Ke chi tiet ha the'!$AY$6</f>
        <v>2</v>
      </c>
      <c r="G58" s="161">
        <f>+' Ke chi tiet ha the'!$AY$71</f>
        <v>3</v>
      </c>
      <c r="H58" s="161">
        <f>+' Ke chi tiet ha the'!$AY$137</f>
        <v>1</v>
      </c>
      <c r="I58" s="161">
        <f>+' Ke chi tiet ha the'!$AY$187</f>
        <v>7</v>
      </c>
      <c r="J58" s="161">
        <f>+' Ke chi tiet ha the'!$AY$264</f>
        <v>1</v>
      </c>
      <c r="K58" s="161">
        <f>+' Ke chi tiet ha the'!$AY$323</f>
        <v>6</v>
      </c>
      <c r="L58" s="161">
        <f>+' Ke chi tiet ha the'!$AY$390</f>
        <v>0</v>
      </c>
      <c r="M58" s="161">
        <f>+' Ke chi tiet ha the'!$AY$431</f>
        <v>5</v>
      </c>
      <c r="N58" s="161">
        <f>+' Ke chi tiet ha the'!$AY$505</f>
        <v>10</v>
      </c>
      <c r="O58" s="161">
        <f>+' Ke chi tiet ha the'!$AY$548</f>
        <v>5</v>
      </c>
      <c r="P58" s="161">
        <f>+' Ke chi tiet ha the'!$AY$611</f>
        <v>0</v>
      </c>
      <c r="Q58" s="161">
        <f>+' Ke chi tiet ha the'!$AY$659</f>
        <v>2</v>
      </c>
      <c r="R58" s="161">
        <f>+' Ke chi tiet ha the'!$AY$739</f>
        <v>8</v>
      </c>
      <c r="S58" s="161">
        <f>+' Ke chi tiet ha the'!$AY$805</f>
        <v>5</v>
      </c>
      <c r="T58" s="161">
        <f>+' Ke chi tiet ha the'!$AY$848</f>
        <v>7</v>
      </c>
      <c r="U58" s="161">
        <f>+' Ke chi tiet ha the'!$AY$908</f>
        <v>8</v>
      </c>
      <c r="V58" s="161">
        <f>+' Ke chi tiet ha the'!$AY$977</f>
        <v>10</v>
      </c>
      <c r="W58" s="161">
        <f>+' Ke chi tiet ha the'!$AY$1051</f>
        <v>4</v>
      </c>
      <c r="X58" s="161">
        <f>+' Ke chi tiet ha the'!$AY$1098</f>
        <v>0</v>
      </c>
      <c r="Y58" s="161">
        <f>+' Ke chi tiet ha the'!$AY$1137</f>
        <v>10</v>
      </c>
      <c r="Z58" s="161">
        <f>+' Ke chi tiet ha the'!$AY$1197</f>
        <v>7</v>
      </c>
      <c r="AA58" s="8"/>
      <c r="AB58" s="155"/>
      <c r="AC58" s="156"/>
      <c r="AD58" s="157"/>
      <c r="AE58" s="9"/>
      <c r="AF58" s="9"/>
      <c r="AG58" s="9"/>
      <c r="AH58" s="155"/>
    </row>
    <row r="59" spans="1:34" s="163" customFormat="1" ht="22.5" customHeight="1">
      <c r="A59" s="158">
        <f>IF(E59&lt;&gt;0,MAX($A$7:A58)+1,0)</f>
        <v>31</v>
      </c>
      <c r="B59" s="153" t="s">
        <v>396</v>
      </c>
      <c r="C59" s="160" t="s">
        <v>402</v>
      </c>
      <c r="D59" s="164" t="s">
        <v>0</v>
      </c>
      <c r="E59" s="10">
        <f t="shared" si="1"/>
        <v>3</v>
      </c>
      <c r="F59" s="161">
        <f>+' Ke chi tiet ha the'!$AZ$6</f>
        <v>0</v>
      </c>
      <c r="G59" s="161">
        <f>+' Ke chi tiet ha the'!$AZ$71</f>
        <v>0</v>
      </c>
      <c r="H59" s="161">
        <f>+' Ke chi tiet ha the'!$AZ$137</f>
        <v>0</v>
      </c>
      <c r="I59" s="161">
        <f>+' Ke chi tiet ha the'!$AZ$187</f>
        <v>0</v>
      </c>
      <c r="J59" s="161">
        <f>+' Ke chi tiet ha the'!$AZ$264</f>
        <v>0</v>
      </c>
      <c r="K59" s="161">
        <f>+' Ke chi tiet ha the'!$AZ$323</f>
        <v>0</v>
      </c>
      <c r="L59" s="161">
        <f>+' Ke chi tiet ha the'!$AZ$390</f>
        <v>0</v>
      </c>
      <c r="M59" s="161">
        <f>+' Ke chi tiet ha the'!$AZ$431</f>
        <v>0</v>
      </c>
      <c r="N59" s="161">
        <f>+' Ke chi tiet ha the'!$AZ$505</f>
        <v>0</v>
      </c>
      <c r="O59" s="161">
        <f>+' Ke chi tiet ha the'!$AZ$548</f>
        <v>0</v>
      </c>
      <c r="P59" s="161">
        <f>+' Ke chi tiet ha the'!$AZ$611</f>
        <v>0</v>
      </c>
      <c r="Q59" s="161">
        <f>+' Ke chi tiet ha the'!$AZ$659</f>
        <v>1</v>
      </c>
      <c r="R59" s="161">
        <f>+' Ke chi tiet ha the'!$AZ$739</f>
        <v>0</v>
      </c>
      <c r="S59" s="161">
        <f>+' Ke chi tiet ha the'!$AZ$805</f>
        <v>0</v>
      </c>
      <c r="T59" s="161">
        <f>+' Ke chi tiet ha the'!$AZ$848</f>
        <v>0</v>
      </c>
      <c r="U59" s="161">
        <f>+' Ke chi tiet ha the'!$AZ$908</f>
        <v>1</v>
      </c>
      <c r="V59" s="161">
        <f>+' Ke chi tiet ha the'!$AZ$977</f>
        <v>0</v>
      </c>
      <c r="W59" s="161">
        <f>+' Ke chi tiet ha the'!$AZ$1051</f>
        <v>1</v>
      </c>
      <c r="X59" s="161">
        <f>+' Ke chi tiet ha the'!$AZ$1098</f>
        <v>0</v>
      </c>
      <c r="Y59" s="161">
        <f>+' Ke chi tiet ha the'!$AZ$1137</f>
        <v>0</v>
      </c>
      <c r="Z59" s="161">
        <f>+' Ke chi tiet ha the'!$AZ$1197</f>
        <v>0</v>
      </c>
      <c r="AA59" s="8"/>
      <c r="AB59" s="155"/>
      <c r="AC59" s="156"/>
      <c r="AD59" s="157"/>
      <c r="AE59" s="9"/>
      <c r="AF59" s="9"/>
      <c r="AG59" s="9"/>
      <c r="AH59" s="155"/>
    </row>
    <row r="60" spans="1:34" s="163" customFormat="1" ht="22.5" customHeight="1">
      <c r="A60" s="158">
        <f>IF(E60&lt;&gt;0,MAX($A$7:A59)+1,0)</f>
        <v>0</v>
      </c>
      <c r="B60" s="153" t="s">
        <v>407</v>
      </c>
      <c r="C60" s="160" t="s">
        <v>412</v>
      </c>
      <c r="D60" s="164" t="s">
        <v>0</v>
      </c>
      <c r="E60" s="10">
        <f t="shared" si="1"/>
        <v>0</v>
      </c>
      <c r="F60" s="161">
        <f>+' Ke chi tiet ha the'!$BA$6</f>
        <v>0</v>
      </c>
      <c r="G60" s="161">
        <f>+' Ke chi tiet ha the'!$BA$71</f>
        <v>0</v>
      </c>
      <c r="H60" s="161">
        <f>+' Ke chi tiet ha the'!$BA$137</f>
        <v>0</v>
      </c>
      <c r="I60" s="161">
        <f>+' Ke chi tiet ha the'!$BA$187</f>
        <v>0</v>
      </c>
      <c r="J60" s="161">
        <f>+' Ke chi tiet ha the'!$BA$264</f>
        <v>0</v>
      </c>
      <c r="K60" s="161">
        <f>+' Ke chi tiet ha the'!$BA$323</f>
        <v>0</v>
      </c>
      <c r="L60" s="161">
        <f>+' Ke chi tiet ha the'!$BA$390</f>
        <v>0</v>
      </c>
      <c r="M60" s="161">
        <f>+' Ke chi tiet ha the'!$BA$431</f>
        <v>0</v>
      </c>
      <c r="N60" s="161">
        <f>+' Ke chi tiet ha the'!$BA$505</f>
        <v>0</v>
      </c>
      <c r="O60" s="161">
        <f>+' Ke chi tiet ha the'!$BA$548</f>
        <v>0</v>
      </c>
      <c r="P60" s="161">
        <f>+' Ke chi tiet ha the'!$BA$611</f>
        <v>0</v>
      </c>
      <c r="Q60" s="161">
        <f>+' Ke chi tiet ha the'!$BA$659</f>
        <v>0</v>
      </c>
      <c r="R60" s="161">
        <f>+' Ke chi tiet ha the'!$BA$739</f>
        <v>0</v>
      </c>
      <c r="S60" s="161">
        <f>+' Ke chi tiet ha the'!$BA$805</f>
        <v>0</v>
      </c>
      <c r="T60" s="161">
        <f>+' Ke chi tiet ha the'!$BA$848</f>
        <v>0</v>
      </c>
      <c r="U60" s="161">
        <f>+' Ke chi tiet ha the'!$BA$908</f>
        <v>0</v>
      </c>
      <c r="V60" s="161">
        <f>+' Ke chi tiet ha the'!$BA$977</f>
        <v>0</v>
      </c>
      <c r="W60" s="161">
        <f>+' Ke chi tiet ha the'!$BA$1051</f>
        <v>0</v>
      </c>
      <c r="X60" s="161">
        <f>+' Ke chi tiet ha the'!$BA$1098</f>
        <v>0</v>
      </c>
      <c r="Y60" s="161">
        <f>+' Ke chi tiet ha the'!$BA$1137</f>
        <v>0</v>
      </c>
      <c r="Z60" s="161">
        <f>+' Ke chi tiet ha the'!$BA$1197</f>
        <v>0</v>
      </c>
      <c r="AA60" s="8"/>
      <c r="AB60" s="155"/>
      <c r="AC60" s="156"/>
      <c r="AD60" s="157"/>
      <c r="AE60" s="9"/>
      <c r="AF60" s="9"/>
      <c r="AG60" s="9"/>
      <c r="AH60" s="155"/>
    </row>
    <row r="61" spans="1:34" s="163" customFormat="1" ht="22.5" customHeight="1">
      <c r="A61" s="158">
        <f>IF(E61&lt;&gt;0,MAX($A$7:A60)+1,0)</f>
        <v>0</v>
      </c>
      <c r="B61" s="153" t="s">
        <v>408</v>
      </c>
      <c r="C61" s="160" t="s">
        <v>413</v>
      </c>
      <c r="D61" s="164" t="s">
        <v>0</v>
      </c>
      <c r="E61" s="339">
        <f t="shared" si="1"/>
        <v>0</v>
      </c>
      <c r="F61" s="161">
        <f>+' Ke chi tiet ha the'!$BB$6</f>
        <v>0</v>
      </c>
      <c r="G61" s="161">
        <f>+' Ke chi tiet ha the'!$BB$71</f>
        <v>0</v>
      </c>
      <c r="H61" s="161">
        <f>+' Ke chi tiet ha the'!$BB$137</f>
        <v>0</v>
      </c>
      <c r="I61" s="161">
        <f>+' Ke chi tiet ha the'!$BB$187</f>
        <v>0</v>
      </c>
      <c r="J61" s="161">
        <f>+' Ke chi tiet ha the'!$BB$264</f>
        <v>0</v>
      </c>
      <c r="K61" s="161">
        <f>+' Ke chi tiet ha the'!$BB$323</f>
        <v>0</v>
      </c>
      <c r="L61" s="161">
        <f>+' Ke chi tiet ha the'!$BB$390</f>
        <v>0</v>
      </c>
      <c r="M61" s="161">
        <f>+' Ke chi tiet ha the'!$BB$431</f>
        <v>0</v>
      </c>
      <c r="N61" s="161">
        <f>+' Ke chi tiet ha the'!$BB$505</f>
        <v>0</v>
      </c>
      <c r="O61" s="161">
        <f>+' Ke chi tiet ha the'!$BB$548</f>
        <v>0</v>
      </c>
      <c r="P61" s="161">
        <f>+' Ke chi tiet ha the'!$BB$611</f>
        <v>0</v>
      </c>
      <c r="Q61" s="161">
        <f>+' Ke chi tiet ha the'!$BB$659</f>
        <v>0</v>
      </c>
      <c r="R61" s="161">
        <f>+' Ke chi tiet ha the'!$BB$739</f>
        <v>0</v>
      </c>
      <c r="S61" s="161">
        <f>+' Ke chi tiet ha the'!$BB$805</f>
        <v>0</v>
      </c>
      <c r="T61" s="161">
        <f>+' Ke chi tiet ha the'!$BB$848</f>
        <v>0</v>
      </c>
      <c r="U61" s="161">
        <f>+' Ke chi tiet ha the'!$BB$908</f>
        <v>0</v>
      </c>
      <c r="V61" s="161">
        <f>+' Ke chi tiet ha the'!$BB$977</f>
        <v>0</v>
      </c>
      <c r="W61" s="161">
        <f>+' Ke chi tiet ha the'!$BB$1051</f>
        <v>0</v>
      </c>
      <c r="X61" s="161">
        <f>+' Ke chi tiet ha the'!$BB$1098</f>
        <v>0</v>
      </c>
      <c r="Y61" s="161">
        <f>+' Ke chi tiet ha the'!$BB$1137</f>
        <v>0</v>
      </c>
      <c r="Z61" s="161">
        <f>+' Ke chi tiet ha the'!$BB$1197</f>
        <v>0</v>
      </c>
      <c r="AA61" s="8"/>
      <c r="AB61" s="155"/>
      <c r="AC61" s="156"/>
      <c r="AD61" s="157"/>
      <c r="AE61" s="9"/>
      <c r="AF61" s="9"/>
      <c r="AG61" s="9"/>
      <c r="AH61" s="155"/>
    </row>
    <row r="62" spans="1:34" s="163" customFormat="1" ht="22.5" customHeight="1">
      <c r="A62" s="158">
        <f>IF(E62&lt;&gt;0,MAX($A$7:A61)+1,0)</f>
        <v>0</v>
      </c>
      <c r="B62" s="153" t="s">
        <v>411</v>
      </c>
      <c r="C62" s="160" t="s">
        <v>414</v>
      </c>
      <c r="D62" s="164" t="s">
        <v>0</v>
      </c>
      <c r="E62" s="10">
        <f t="shared" si="1"/>
        <v>0</v>
      </c>
      <c r="F62" s="161">
        <f>+' Ke chi tiet ha the'!$BC$6</f>
        <v>0</v>
      </c>
      <c r="G62" s="161">
        <f>+' Ke chi tiet ha the'!$BC$71</f>
        <v>0</v>
      </c>
      <c r="H62" s="161">
        <f>+' Ke chi tiet ha the'!$BC$137</f>
        <v>0</v>
      </c>
      <c r="I62" s="161">
        <f>+' Ke chi tiet ha the'!$BC$187</f>
        <v>0</v>
      </c>
      <c r="J62" s="161">
        <f>+' Ke chi tiet ha the'!$BC$264</f>
        <v>0</v>
      </c>
      <c r="K62" s="161">
        <f>+' Ke chi tiet ha the'!$BC$323</f>
        <v>0</v>
      </c>
      <c r="L62" s="161">
        <f>+' Ke chi tiet ha the'!$BC$390</f>
        <v>0</v>
      </c>
      <c r="M62" s="161">
        <f>+' Ke chi tiet ha the'!$BC$431</f>
        <v>0</v>
      </c>
      <c r="N62" s="161">
        <f>+' Ke chi tiet ha the'!$BC$505</f>
        <v>0</v>
      </c>
      <c r="O62" s="161">
        <f>+' Ke chi tiet ha the'!$BC$548</f>
        <v>0</v>
      </c>
      <c r="P62" s="161">
        <f>+' Ke chi tiet ha the'!$BC$611</f>
        <v>0</v>
      </c>
      <c r="Q62" s="161">
        <f>+' Ke chi tiet ha the'!$BC$659</f>
        <v>0</v>
      </c>
      <c r="R62" s="161">
        <f>+' Ke chi tiet ha the'!$BC$739</f>
        <v>0</v>
      </c>
      <c r="S62" s="161">
        <f>+' Ke chi tiet ha the'!$BC$805</f>
        <v>0</v>
      </c>
      <c r="T62" s="161">
        <f>+' Ke chi tiet ha the'!$BC$848</f>
        <v>0</v>
      </c>
      <c r="U62" s="161">
        <f>+' Ke chi tiet ha the'!$BC$908</f>
        <v>0</v>
      </c>
      <c r="V62" s="161">
        <f>+' Ke chi tiet ha the'!$BC$977</f>
        <v>0</v>
      </c>
      <c r="W62" s="161">
        <f>+' Ke chi tiet ha the'!$BC$1051</f>
        <v>0</v>
      </c>
      <c r="X62" s="161">
        <f>+' Ke chi tiet ha the'!$BC$1098</f>
        <v>0</v>
      </c>
      <c r="Y62" s="161">
        <f>+' Ke chi tiet ha the'!$BC$1137</f>
        <v>0</v>
      </c>
      <c r="Z62" s="161">
        <f>+' Ke chi tiet ha the'!$BC$1197</f>
        <v>0</v>
      </c>
      <c r="AA62" s="8"/>
      <c r="AB62" s="155"/>
      <c r="AC62" s="156"/>
      <c r="AD62" s="157"/>
      <c r="AE62" s="9"/>
      <c r="AF62" s="9"/>
      <c r="AG62" s="9"/>
      <c r="AH62" s="155"/>
    </row>
    <row r="63" spans="1:34" s="163" customFormat="1" ht="22.5" customHeight="1">
      <c r="A63" s="158">
        <f>IF(E63&lt;&gt;0,MAX($A$7:A62)+1,0)</f>
        <v>32</v>
      </c>
      <c r="B63" s="153" t="s">
        <v>305</v>
      </c>
      <c r="C63" s="160" t="s">
        <v>306</v>
      </c>
      <c r="D63" s="164" t="s">
        <v>0</v>
      </c>
      <c r="E63" s="10">
        <f t="shared" si="1"/>
        <v>43</v>
      </c>
      <c r="F63" s="161">
        <f>+' Ke chi tiet ha the'!$BD$6</f>
        <v>3</v>
      </c>
      <c r="G63" s="161">
        <f>+' Ke chi tiet ha the'!$BD$71</f>
        <v>0</v>
      </c>
      <c r="H63" s="161">
        <f>+' Ke chi tiet ha the'!$BD$137</f>
        <v>0</v>
      </c>
      <c r="I63" s="161">
        <f>+' Ke chi tiet ha the'!$BD$187</f>
        <v>8</v>
      </c>
      <c r="J63" s="161">
        <f>+' Ke chi tiet ha the'!$BD$264</f>
        <v>0</v>
      </c>
      <c r="K63" s="161">
        <f>+' Ke chi tiet ha the'!$BD$323</f>
        <v>0</v>
      </c>
      <c r="L63" s="161">
        <f>+' Ke chi tiet ha the'!$BD$390</f>
        <v>1</v>
      </c>
      <c r="M63" s="161">
        <f>+' Ke chi tiet ha the'!$BD$431</f>
        <v>2</v>
      </c>
      <c r="N63" s="161">
        <f>+' Ke chi tiet ha the'!$BD$505</f>
        <v>0</v>
      </c>
      <c r="O63" s="161">
        <f>+' Ke chi tiet ha the'!$BD$548</f>
        <v>0</v>
      </c>
      <c r="P63" s="161">
        <f>+' Ke chi tiet ha the'!$BD$611</f>
        <v>3</v>
      </c>
      <c r="Q63" s="161">
        <f>+' Ke chi tiet ha the'!$BD$659</f>
        <v>15</v>
      </c>
      <c r="R63" s="161">
        <f>+' Ke chi tiet ha the'!$BD$739</f>
        <v>0</v>
      </c>
      <c r="S63" s="161">
        <f>+' Ke chi tiet ha the'!$BD$805</f>
        <v>0</v>
      </c>
      <c r="T63" s="161">
        <f>+' Ke chi tiet ha the'!$BD$848</f>
        <v>3</v>
      </c>
      <c r="U63" s="161">
        <f>+' Ke chi tiet ha the'!$BD$908</f>
        <v>0</v>
      </c>
      <c r="V63" s="161">
        <f>+' Ke chi tiet ha the'!$BD$977</f>
        <v>0</v>
      </c>
      <c r="W63" s="161">
        <f>+' Ke chi tiet ha the'!$BD$1051</f>
        <v>1</v>
      </c>
      <c r="X63" s="161">
        <f>+' Ke chi tiet ha the'!$BD$1098</f>
        <v>0</v>
      </c>
      <c r="Y63" s="161">
        <f>+' Ke chi tiet ha the'!$BD$1137</f>
        <v>7</v>
      </c>
      <c r="Z63" s="161">
        <f>+' Ke chi tiet ha the'!$BD$1197</f>
        <v>0</v>
      </c>
      <c r="AA63" s="8"/>
      <c r="AB63" s="155"/>
      <c r="AC63" s="156"/>
      <c r="AD63" s="157"/>
      <c r="AE63" s="9"/>
      <c r="AF63" s="9"/>
      <c r="AG63" s="9"/>
      <c r="AH63" s="155"/>
    </row>
    <row r="64" spans="1:34" s="163" customFormat="1" ht="22.5" customHeight="1">
      <c r="A64" s="158">
        <f>IF(E64&lt;&gt;0,MAX($A$7:A63)+1,0)</f>
        <v>33</v>
      </c>
      <c r="B64" s="153" t="s">
        <v>315</v>
      </c>
      <c r="C64" s="160" t="s">
        <v>316</v>
      </c>
      <c r="D64" s="164" t="s">
        <v>0</v>
      </c>
      <c r="E64" s="10">
        <f t="shared" si="1"/>
        <v>5</v>
      </c>
      <c r="F64" s="161">
        <f>+' Ke chi tiet ha the'!$BE$6</f>
        <v>0</v>
      </c>
      <c r="G64" s="161">
        <f>+' Ke chi tiet ha the'!$BE$71</f>
        <v>0</v>
      </c>
      <c r="H64" s="161">
        <f>+' Ke chi tiet ha the'!$BE$137</f>
        <v>0</v>
      </c>
      <c r="I64" s="161">
        <f>+' Ke chi tiet ha the'!$BE$187</f>
        <v>0</v>
      </c>
      <c r="J64" s="161">
        <f>+' Ke chi tiet ha the'!$BE$264</f>
        <v>0</v>
      </c>
      <c r="K64" s="161">
        <f>+' Ke chi tiet ha the'!$BE$323</f>
        <v>0</v>
      </c>
      <c r="L64" s="161">
        <f>+' Ke chi tiet ha the'!$BE$390</f>
        <v>0</v>
      </c>
      <c r="M64" s="161">
        <f>+' Ke chi tiet ha the'!$BE$431</f>
        <v>1</v>
      </c>
      <c r="N64" s="161">
        <f>+' Ke chi tiet ha the'!$BE$505</f>
        <v>1</v>
      </c>
      <c r="O64" s="161">
        <f>+' Ke chi tiet ha the'!$BE$548</f>
        <v>0</v>
      </c>
      <c r="P64" s="161">
        <f>+' Ke chi tiet ha the'!$BE$611</f>
        <v>0</v>
      </c>
      <c r="Q64" s="161">
        <f>+' Ke chi tiet ha the'!$BE$659</f>
        <v>1</v>
      </c>
      <c r="R64" s="161">
        <f>+' Ke chi tiet ha the'!$BE$739</f>
        <v>0</v>
      </c>
      <c r="S64" s="161">
        <f>+' Ke chi tiet ha the'!$BE$805</f>
        <v>0</v>
      </c>
      <c r="T64" s="161">
        <f>+' Ke chi tiet ha the'!$BE$848</f>
        <v>1</v>
      </c>
      <c r="U64" s="161">
        <f>+' Ke chi tiet ha the'!$BE$908</f>
        <v>0</v>
      </c>
      <c r="V64" s="161">
        <f>+' Ke chi tiet ha the'!$BE$977</f>
        <v>1</v>
      </c>
      <c r="W64" s="161">
        <f>+' Ke chi tiet ha the'!$BE$1051</f>
        <v>0</v>
      </c>
      <c r="X64" s="161">
        <f>+' Ke chi tiet ha the'!$BE$1098</f>
        <v>0</v>
      </c>
      <c r="Y64" s="161">
        <f>+' Ke chi tiet ha the'!$BE$1137</f>
        <v>0</v>
      </c>
      <c r="Z64" s="161">
        <f>+' Ke chi tiet ha the'!$BE$1197</f>
        <v>0</v>
      </c>
      <c r="AA64" s="8"/>
      <c r="AB64" s="155"/>
      <c r="AC64" s="156"/>
      <c r="AD64" s="157"/>
      <c r="AE64" s="9"/>
      <c r="AF64" s="9"/>
      <c r="AG64" s="9"/>
      <c r="AH64" s="155"/>
    </row>
    <row r="65" spans="1:34" s="163" customFormat="1" ht="22.5" customHeight="1">
      <c r="A65" s="158">
        <f>IF(E65&lt;&gt;0,MAX($A$7:A64)+1,0)</f>
        <v>34</v>
      </c>
      <c r="B65" s="153" t="s">
        <v>314</v>
      </c>
      <c r="C65" s="160" t="s">
        <v>317</v>
      </c>
      <c r="D65" s="164" t="s">
        <v>0</v>
      </c>
      <c r="E65" s="10">
        <f t="shared" si="1"/>
        <v>14</v>
      </c>
      <c r="F65" s="161">
        <f>+' Ke chi tiet ha the'!$BF$6</f>
        <v>1</v>
      </c>
      <c r="G65" s="161">
        <f>+' Ke chi tiet ha the'!$BF$71</f>
        <v>0</v>
      </c>
      <c r="H65" s="161">
        <f>+' Ke chi tiet ha the'!$BF$137</f>
        <v>0</v>
      </c>
      <c r="I65" s="161">
        <f>+' Ke chi tiet ha the'!$BF$187</f>
        <v>2</v>
      </c>
      <c r="J65" s="161">
        <f>+' Ke chi tiet ha the'!$BF$264</f>
        <v>2</v>
      </c>
      <c r="K65" s="161">
        <f>+' Ke chi tiet ha the'!$BF$323</f>
        <v>0</v>
      </c>
      <c r="L65" s="161">
        <f>+' Ke chi tiet ha the'!$BF$390</f>
        <v>0</v>
      </c>
      <c r="M65" s="161">
        <f>+' Ke chi tiet ha the'!$BF$431</f>
        <v>1</v>
      </c>
      <c r="N65" s="161">
        <f>+' Ke chi tiet ha the'!$BF$505</f>
        <v>1</v>
      </c>
      <c r="O65" s="161">
        <f>+' Ke chi tiet ha the'!$BF$548</f>
        <v>0</v>
      </c>
      <c r="P65" s="161">
        <f>+' Ke chi tiet ha the'!$BF$611</f>
        <v>1</v>
      </c>
      <c r="Q65" s="161">
        <f>+' Ke chi tiet ha the'!$BF$659</f>
        <v>2</v>
      </c>
      <c r="R65" s="161">
        <f>+' Ke chi tiet ha the'!$BF$739</f>
        <v>0</v>
      </c>
      <c r="S65" s="161">
        <f>+' Ke chi tiet ha the'!$BF$805</f>
        <v>0</v>
      </c>
      <c r="T65" s="161">
        <f>+' Ke chi tiet ha the'!$BF$848</f>
        <v>1</v>
      </c>
      <c r="U65" s="161">
        <f>+' Ke chi tiet ha the'!$BF$908</f>
        <v>0</v>
      </c>
      <c r="V65" s="161">
        <f>+' Ke chi tiet ha the'!$BF$977</f>
        <v>1</v>
      </c>
      <c r="W65" s="161">
        <f>+' Ke chi tiet ha the'!$BF$1051</f>
        <v>0</v>
      </c>
      <c r="X65" s="161">
        <f>+' Ke chi tiet ha the'!$BF$1098</f>
        <v>0</v>
      </c>
      <c r="Y65" s="161">
        <f>+' Ke chi tiet ha the'!$BF$1137</f>
        <v>2</v>
      </c>
      <c r="Z65" s="161">
        <f>+' Ke chi tiet ha the'!$BF$1197</f>
        <v>0</v>
      </c>
      <c r="AA65" s="8"/>
      <c r="AB65" s="155"/>
      <c r="AC65" s="156"/>
      <c r="AD65" s="157"/>
      <c r="AE65" s="9"/>
      <c r="AF65" s="9"/>
      <c r="AG65" s="9"/>
      <c r="AH65" s="155"/>
    </row>
    <row r="66" spans="1:34" s="163" customFormat="1" ht="22.5" customHeight="1">
      <c r="A66" s="158">
        <f>IF(E66&lt;&gt;0,MAX($A$7:A65)+1,0)</f>
        <v>0</v>
      </c>
      <c r="B66" s="153" t="s">
        <v>872</v>
      </c>
      <c r="C66" s="160" t="s">
        <v>377</v>
      </c>
      <c r="D66" s="164" t="s">
        <v>0</v>
      </c>
      <c r="E66" s="10">
        <f t="shared" si="1"/>
        <v>0</v>
      </c>
      <c r="F66" s="161">
        <f>+' Ke chi tiet ha the'!$BG$6</f>
        <v>0</v>
      </c>
      <c r="G66" s="161">
        <f>+' Ke chi tiet ha the'!$BG$71</f>
        <v>0</v>
      </c>
      <c r="H66" s="161">
        <f>+' Ke chi tiet ha the'!$BG$137</f>
        <v>0</v>
      </c>
      <c r="I66" s="161">
        <f>+' Ke chi tiet ha the'!$BG$187</f>
        <v>0</v>
      </c>
      <c r="J66" s="161">
        <f>+' Ke chi tiet ha the'!$BG$264</f>
        <v>0</v>
      </c>
      <c r="K66" s="161">
        <f>+' Ke chi tiet ha the'!$BG$323</f>
        <v>0</v>
      </c>
      <c r="L66" s="161">
        <f>+' Ke chi tiet ha the'!$BG$390</f>
        <v>0</v>
      </c>
      <c r="M66" s="161">
        <f>+' Ke chi tiet ha the'!$BG$431</f>
        <v>0</v>
      </c>
      <c r="N66" s="161">
        <f>+' Ke chi tiet ha the'!$BG$505</f>
        <v>0</v>
      </c>
      <c r="O66" s="161">
        <f>+' Ke chi tiet ha the'!$BG$548</f>
        <v>0</v>
      </c>
      <c r="P66" s="161">
        <f>+' Ke chi tiet ha the'!$BG$611</f>
        <v>0</v>
      </c>
      <c r="Q66" s="161">
        <f>+' Ke chi tiet ha the'!$BG$659</f>
        <v>0</v>
      </c>
      <c r="R66" s="161">
        <f>+' Ke chi tiet ha the'!$BG$739</f>
        <v>0</v>
      </c>
      <c r="S66" s="161">
        <f>+' Ke chi tiet ha the'!$BG$805</f>
        <v>0</v>
      </c>
      <c r="T66" s="161">
        <f>+' Ke chi tiet ha the'!$BG$848</f>
        <v>0</v>
      </c>
      <c r="U66" s="161">
        <f>+' Ke chi tiet ha the'!$BG$908</f>
        <v>0</v>
      </c>
      <c r="V66" s="161">
        <f>+' Ke chi tiet ha the'!$BG$977</f>
        <v>0</v>
      </c>
      <c r="W66" s="161">
        <f>+' Ke chi tiet ha the'!$BG$1051</f>
        <v>0</v>
      </c>
      <c r="X66" s="161">
        <f>+' Ke chi tiet ha the'!$BG$1098</f>
        <v>0</v>
      </c>
      <c r="Y66" s="161">
        <f>+' Ke chi tiet ha the'!$BG$1137</f>
        <v>0</v>
      </c>
      <c r="Z66" s="161">
        <f>+' Ke chi tiet ha the'!$BG$1197</f>
        <v>0</v>
      </c>
      <c r="AA66" s="8"/>
      <c r="AB66" s="155"/>
      <c r="AC66" s="156"/>
      <c r="AD66" s="157"/>
      <c r="AE66" s="9"/>
      <c r="AF66" s="9"/>
      <c r="AG66" s="9"/>
      <c r="AH66" s="155"/>
    </row>
    <row r="67" spans="1:34" s="163" customFormat="1" ht="22.5" customHeight="1">
      <c r="A67" s="158">
        <f>IF(E67&lt;&gt;0,MAX($A$7:A66)+1,0)</f>
        <v>35</v>
      </c>
      <c r="B67" s="153" t="s">
        <v>873</v>
      </c>
      <c r="C67" s="160" t="s">
        <v>378</v>
      </c>
      <c r="D67" s="164" t="s">
        <v>0</v>
      </c>
      <c r="E67" s="10">
        <f t="shared" si="1"/>
        <v>71</v>
      </c>
      <c r="F67" s="161">
        <f>+' Ke chi tiet ha the'!$BH$6</f>
        <v>1</v>
      </c>
      <c r="G67" s="161">
        <f>+' Ke chi tiet ha the'!$BH$71</f>
        <v>5</v>
      </c>
      <c r="H67" s="161">
        <f>+' Ke chi tiet ha the'!$BH$137</f>
        <v>1</v>
      </c>
      <c r="I67" s="161">
        <f>+' Ke chi tiet ha the'!$BH$187</f>
        <v>2</v>
      </c>
      <c r="J67" s="161">
        <f>+' Ke chi tiet ha the'!$BH$264</f>
        <v>0</v>
      </c>
      <c r="K67" s="161">
        <f>+' Ke chi tiet ha the'!$BH$323</f>
        <v>0</v>
      </c>
      <c r="L67" s="161">
        <f>+' Ke chi tiet ha the'!$BH$390</f>
        <v>0</v>
      </c>
      <c r="M67" s="161">
        <f>+' Ke chi tiet ha the'!$BH$431</f>
        <v>6</v>
      </c>
      <c r="N67" s="161">
        <f>+' Ke chi tiet ha the'!$BH$505</f>
        <v>8</v>
      </c>
      <c r="O67" s="161">
        <f>+' Ke chi tiet ha the'!$BH$548</f>
        <v>8</v>
      </c>
      <c r="P67" s="161">
        <f>+' Ke chi tiet ha the'!$BH$611</f>
        <v>8</v>
      </c>
      <c r="Q67" s="161">
        <f>+' Ke chi tiet ha the'!$BH$659</f>
        <v>2</v>
      </c>
      <c r="R67" s="161">
        <f>+' Ke chi tiet ha the'!$BH$739</f>
        <v>3</v>
      </c>
      <c r="S67" s="161">
        <f>+' Ke chi tiet ha the'!$BH$805</f>
        <v>0</v>
      </c>
      <c r="T67" s="161">
        <f>+' Ke chi tiet ha the'!$BH$848</f>
        <v>9</v>
      </c>
      <c r="U67" s="161">
        <f>+' Ke chi tiet ha the'!$BH$908</f>
        <v>0</v>
      </c>
      <c r="V67" s="161">
        <f>+' Ke chi tiet ha the'!$BH$977</f>
        <v>3</v>
      </c>
      <c r="W67" s="161">
        <f>+' Ke chi tiet ha the'!$BH$1051</f>
        <v>6</v>
      </c>
      <c r="X67" s="161">
        <f>+' Ke chi tiet ha the'!$BH$1098</f>
        <v>5</v>
      </c>
      <c r="Y67" s="161">
        <f>+' Ke chi tiet ha the'!$BH$1137</f>
        <v>3</v>
      </c>
      <c r="Z67" s="161">
        <f>+' Ke chi tiet ha the'!$BH$1197</f>
        <v>1</v>
      </c>
      <c r="AA67" s="8"/>
      <c r="AB67" s="155"/>
      <c r="AC67" s="156"/>
      <c r="AD67" s="157"/>
      <c r="AE67" s="9"/>
      <c r="AF67" s="9"/>
      <c r="AG67" s="9"/>
      <c r="AH67" s="155"/>
    </row>
    <row r="68" spans="1:34" s="163" customFormat="1" ht="22.5" customHeight="1">
      <c r="A68" s="158">
        <f>IF(E68&lt;&gt;0,MAX($A$7:A67)+1,0)</f>
        <v>36</v>
      </c>
      <c r="B68" s="153" t="s">
        <v>372</v>
      </c>
      <c r="C68" s="160" t="s">
        <v>379</v>
      </c>
      <c r="D68" s="164" t="s">
        <v>0</v>
      </c>
      <c r="E68" s="10">
        <f t="shared" si="1"/>
        <v>253</v>
      </c>
      <c r="F68" s="161">
        <f>+' Ke chi tiet ha the'!$BI$6</f>
        <v>27</v>
      </c>
      <c r="G68" s="161">
        <f>+' Ke chi tiet ha the'!$BI$71</f>
        <v>20</v>
      </c>
      <c r="H68" s="161">
        <f>+' Ke chi tiet ha the'!$BI$137</f>
        <v>10</v>
      </c>
      <c r="I68" s="161">
        <f>+' Ke chi tiet ha the'!$BI$187</f>
        <v>14</v>
      </c>
      <c r="J68" s="161">
        <f>+' Ke chi tiet ha the'!$BI$264</f>
        <v>16</v>
      </c>
      <c r="K68" s="161">
        <f>+' Ke chi tiet ha the'!$BI$323</f>
        <v>30</v>
      </c>
      <c r="L68" s="161">
        <f>+' Ke chi tiet ha the'!$BI$390</f>
        <v>3</v>
      </c>
      <c r="M68" s="161">
        <f>+' Ke chi tiet ha the'!$BI$431</f>
        <v>14</v>
      </c>
      <c r="N68" s="161">
        <f>+' Ke chi tiet ha the'!$BI$505</f>
        <v>3</v>
      </c>
      <c r="O68" s="161">
        <f>+' Ke chi tiet ha the'!$BI$548</f>
        <v>9</v>
      </c>
      <c r="P68" s="161">
        <f>+' Ke chi tiet ha the'!$BI$611</f>
        <v>8</v>
      </c>
      <c r="Q68" s="161">
        <f>+' Ke chi tiet ha the'!$BI$659</f>
        <v>4</v>
      </c>
      <c r="R68" s="161">
        <f>+' Ke chi tiet ha the'!$BI$739</f>
        <v>11</v>
      </c>
      <c r="S68" s="161">
        <f>+' Ke chi tiet ha the'!$BI$805</f>
        <v>17</v>
      </c>
      <c r="T68" s="161">
        <f>+' Ke chi tiet ha the'!$BI$848</f>
        <v>15</v>
      </c>
      <c r="U68" s="161">
        <f>+' Ke chi tiet ha the'!$BI$908</f>
        <v>12</v>
      </c>
      <c r="V68" s="161">
        <f>+' Ke chi tiet ha the'!$BI$977</f>
        <v>6</v>
      </c>
      <c r="W68" s="161">
        <f>+' Ke chi tiet ha the'!$BI$1051</f>
        <v>4</v>
      </c>
      <c r="X68" s="161">
        <f>+' Ke chi tiet ha the'!$BI$1098</f>
        <v>5</v>
      </c>
      <c r="Y68" s="161">
        <f>+' Ke chi tiet ha the'!$BI$1137</f>
        <v>12</v>
      </c>
      <c r="Z68" s="161">
        <f>+' Ke chi tiet ha the'!$BI$1197</f>
        <v>13</v>
      </c>
      <c r="AA68" s="8"/>
      <c r="AB68" s="155"/>
      <c r="AC68" s="156"/>
      <c r="AD68" s="157"/>
      <c r="AE68" s="9"/>
      <c r="AF68" s="9"/>
      <c r="AG68" s="9"/>
      <c r="AH68" s="155"/>
    </row>
    <row r="69" spans="1:34" s="163" customFormat="1" ht="22.5" customHeight="1">
      <c r="A69" s="158">
        <f>IF(E69&lt;&gt;0,MAX($A$7:A68)+1,0)</f>
        <v>37</v>
      </c>
      <c r="B69" s="153" t="s">
        <v>373</v>
      </c>
      <c r="C69" s="160" t="s">
        <v>380</v>
      </c>
      <c r="D69" s="164" t="s">
        <v>0</v>
      </c>
      <c r="E69" s="10">
        <f t="shared" si="1"/>
        <v>167</v>
      </c>
      <c r="F69" s="161">
        <f>+' Ke chi tiet ha the'!$BJ$6</f>
        <v>1</v>
      </c>
      <c r="G69" s="161">
        <f>+' Ke chi tiet ha the'!$BJ$71</f>
        <v>5</v>
      </c>
      <c r="H69" s="161">
        <f>+' Ke chi tiet ha the'!$BJ$137</f>
        <v>9</v>
      </c>
      <c r="I69" s="161">
        <f>+' Ke chi tiet ha the'!$BJ$187</f>
        <v>11</v>
      </c>
      <c r="J69" s="161">
        <f>+' Ke chi tiet ha the'!$BJ$264</f>
        <v>15</v>
      </c>
      <c r="K69" s="161">
        <f>+' Ke chi tiet ha the'!$BJ$323</f>
        <v>0</v>
      </c>
      <c r="L69" s="161">
        <f>+' Ke chi tiet ha the'!$BJ$390</f>
        <v>14</v>
      </c>
      <c r="M69" s="161">
        <f>+' Ke chi tiet ha the'!$BJ$431</f>
        <v>12</v>
      </c>
      <c r="N69" s="161">
        <f>+' Ke chi tiet ha the'!$BJ$505</f>
        <v>0</v>
      </c>
      <c r="O69" s="161">
        <f>+' Ke chi tiet ha the'!$BJ$548</f>
        <v>0</v>
      </c>
      <c r="P69" s="161">
        <f>+' Ke chi tiet ha the'!$BJ$611</f>
        <v>4</v>
      </c>
      <c r="Q69" s="161">
        <f>+' Ke chi tiet ha the'!$BJ$659</f>
        <v>22</v>
      </c>
      <c r="R69" s="161">
        <f>+' Ke chi tiet ha the'!$BJ$739</f>
        <v>8</v>
      </c>
      <c r="S69" s="161">
        <f>+' Ke chi tiet ha the'!$BJ$805</f>
        <v>4</v>
      </c>
      <c r="T69" s="161">
        <f>+' Ke chi tiet ha the'!$BJ$848</f>
        <v>1</v>
      </c>
      <c r="U69" s="161">
        <f>+' Ke chi tiet ha the'!$BJ$908</f>
        <v>9</v>
      </c>
      <c r="V69" s="161">
        <f>+' Ke chi tiet ha the'!$BJ$977</f>
        <v>17</v>
      </c>
      <c r="W69" s="161">
        <f>+' Ke chi tiet ha the'!$BJ$1051</f>
        <v>9</v>
      </c>
      <c r="X69" s="161">
        <f>+' Ke chi tiet ha the'!$BJ$1098</f>
        <v>4</v>
      </c>
      <c r="Y69" s="161">
        <f>+' Ke chi tiet ha the'!$BJ$1137</f>
        <v>2</v>
      </c>
      <c r="Z69" s="161">
        <f>+' Ke chi tiet ha the'!$BJ$1197</f>
        <v>20</v>
      </c>
      <c r="AA69" s="8"/>
      <c r="AB69" s="155"/>
      <c r="AC69" s="156"/>
      <c r="AD69" s="157"/>
      <c r="AE69" s="9"/>
      <c r="AF69" s="9"/>
      <c r="AG69" s="9"/>
      <c r="AH69" s="155"/>
    </row>
    <row r="70" spans="1:34" s="163" customFormat="1" ht="22.5" customHeight="1">
      <c r="A70" s="158">
        <f>IF(E70&lt;&gt;0,MAX($A$7:A69)+1,0)</f>
        <v>0</v>
      </c>
      <c r="B70" s="153" t="s">
        <v>374</v>
      </c>
      <c r="C70" s="160" t="s">
        <v>381</v>
      </c>
      <c r="D70" s="164" t="s">
        <v>0</v>
      </c>
      <c r="E70" s="339">
        <f t="shared" si="1"/>
        <v>0</v>
      </c>
      <c r="F70" s="161">
        <f>+' Ke chi tiet ha the'!$BK$6</f>
        <v>0</v>
      </c>
      <c r="G70" s="161">
        <f>+' Ke chi tiet ha the'!$BK$71</f>
        <v>0</v>
      </c>
      <c r="H70" s="161">
        <f>+' Ke chi tiet ha the'!$BK$137</f>
        <v>0</v>
      </c>
      <c r="I70" s="161">
        <f>+' Ke chi tiet ha the'!$BK$187</f>
        <v>0</v>
      </c>
      <c r="J70" s="161">
        <f>+' Ke chi tiet ha the'!$BK$264</f>
        <v>0</v>
      </c>
      <c r="K70" s="161">
        <f>+' Ke chi tiet ha the'!$BK$323</f>
        <v>0</v>
      </c>
      <c r="L70" s="161">
        <f>+' Ke chi tiet ha the'!$BK$390</f>
        <v>0</v>
      </c>
      <c r="M70" s="161">
        <f>+' Ke chi tiet ha the'!$BK$431</f>
        <v>0</v>
      </c>
      <c r="N70" s="161">
        <f>+' Ke chi tiet ha the'!$BK$505</f>
        <v>0</v>
      </c>
      <c r="O70" s="161">
        <f>+' Ke chi tiet ha the'!$BK$548</f>
        <v>0</v>
      </c>
      <c r="P70" s="161">
        <f>+' Ke chi tiet ha the'!$BK$611</f>
        <v>0</v>
      </c>
      <c r="Q70" s="161">
        <f>+' Ke chi tiet ha the'!$BK$659</f>
        <v>0</v>
      </c>
      <c r="R70" s="161">
        <f>+' Ke chi tiet ha the'!$BK$739</f>
        <v>0</v>
      </c>
      <c r="S70" s="161">
        <f>+' Ke chi tiet ha the'!$BK$805</f>
        <v>0</v>
      </c>
      <c r="T70" s="161">
        <f>+' Ke chi tiet ha the'!$BK$848</f>
        <v>0</v>
      </c>
      <c r="U70" s="161">
        <f>+' Ke chi tiet ha the'!$BK$908</f>
        <v>0</v>
      </c>
      <c r="V70" s="161">
        <f>+' Ke chi tiet ha the'!$BK$977</f>
        <v>0</v>
      </c>
      <c r="W70" s="161">
        <f>+' Ke chi tiet ha the'!$BK$1051</f>
        <v>0</v>
      </c>
      <c r="X70" s="161">
        <f>+' Ke chi tiet ha the'!$BK$1098</f>
        <v>0</v>
      </c>
      <c r="Y70" s="161">
        <f>+' Ke chi tiet ha the'!$BK$1137</f>
        <v>0</v>
      </c>
      <c r="Z70" s="161">
        <f>+' Ke chi tiet ha the'!$BK$1197</f>
        <v>0</v>
      </c>
      <c r="AA70" s="8"/>
      <c r="AB70" s="155"/>
      <c r="AC70" s="156"/>
      <c r="AD70" s="157"/>
      <c r="AE70" s="9"/>
      <c r="AF70" s="9"/>
      <c r="AG70" s="9"/>
      <c r="AH70" s="155"/>
    </row>
    <row r="71" spans="1:34" s="163" customFormat="1" ht="23.25" customHeight="1">
      <c r="A71" s="158">
        <f>IF(E71&lt;&gt;0,MAX($A$7:A70)+1,0)</f>
        <v>38</v>
      </c>
      <c r="B71" s="153" t="s">
        <v>375</v>
      </c>
      <c r="C71" s="160" t="s">
        <v>382</v>
      </c>
      <c r="D71" s="164" t="s">
        <v>0</v>
      </c>
      <c r="E71" s="10">
        <f t="shared" si="1"/>
        <v>25</v>
      </c>
      <c r="F71" s="161">
        <f>+' Ke chi tiet ha the'!$BL$6</f>
        <v>2</v>
      </c>
      <c r="G71" s="161">
        <f>+' Ke chi tiet ha the'!$BL$71</f>
        <v>1</v>
      </c>
      <c r="H71" s="161">
        <f>+' Ke chi tiet ha the'!$BL$137</f>
        <v>1</v>
      </c>
      <c r="I71" s="161">
        <f>+' Ke chi tiet ha the'!$BL$187</f>
        <v>2</v>
      </c>
      <c r="J71" s="161">
        <f>+' Ke chi tiet ha the'!$BL$264</f>
        <v>2</v>
      </c>
      <c r="K71" s="161">
        <f>+' Ke chi tiet ha the'!$BL$323</f>
        <v>0</v>
      </c>
      <c r="L71" s="161">
        <f>+' Ke chi tiet ha the'!$BL$390</f>
        <v>0</v>
      </c>
      <c r="M71" s="161">
        <f>+' Ke chi tiet ha the'!$BL$431</f>
        <v>0</v>
      </c>
      <c r="N71" s="161">
        <f>+' Ke chi tiet ha the'!$BL$505</f>
        <v>0</v>
      </c>
      <c r="O71" s="161">
        <f>+' Ke chi tiet ha the'!$BL$548</f>
        <v>1</v>
      </c>
      <c r="P71" s="161">
        <f>+' Ke chi tiet ha the'!$BL$611</f>
        <v>1</v>
      </c>
      <c r="Q71" s="161">
        <f>+' Ke chi tiet ha the'!$BL$659</f>
        <v>2</v>
      </c>
      <c r="R71" s="161">
        <f>+' Ke chi tiet ha the'!$BL$739</f>
        <v>5</v>
      </c>
      <c r="S71" s="161">
        <f>+' Ke chi tiet ha the'!$BL$805</f>
        <v>1</v>
      </c>
      <c r="T71" s="161">
        <f>+' Ke chi tiet ha the'!$BL$848</f>
        <v>1</v>
      </c>
      <c r="U71" s="161">
        <f>+' Ke chi tiet ha the'!$BL$908</f>
        <v>0</v>
      </c>
      <c r="V71" s="161">
        <f>+' Ke chi tiet ha the'!$BL$977</f>
        <v>1</v>
      </c>
      <c r="W71" s="161">
        <f>+' Ke chi tiet ha the'!$BL$1051</f>
        <v>0</v>
      </c>
      <c r="X71" s="161">
        <f>+' Ke chi tiet ha the'!$BL$1098</f>
        <v>3</v>
      </c>
      <c r="Y71" s="161">
        <f>+' Ke chi tiet ha the'!$BL$1137</f>
        <v>1</v>
      </c>
      <c r="Z71" s="161">
        <f>+' Ke chi tiet ha the'!$BL$1197</f>
        <v>1</v>
      </c>
      <c r="AA71" s="8"/>
      <c r="AB71" s="155"/>
      <c r="AC71" s="156"/>
      <c r="AD71" s="157"/>
      <c r="AE71" s="9"/>
      <c r="AF71" s="9"/>
      <c r="AG71" s="9"/>
      <c r="AH71" s="155"/>
    </row>
    <row r="72" spans="1:34" s="163" customFormat="1" ht="18.75" customHeight="1">
      <c r="A72" s="158">
        <f>IF(E72&lt;&gt;0,MAX($A$7:A71)+1,0)</f>
        <v>39</v>
      </c>
      <c r="B72" s="153" t="s">
        <v>376</v>
      </c>
      <c r="C72" s="160" t="s">
        <v>383</v>
      </c>
      <c r="D72" s="164" t="s">
        <v>0</v>
      </c>
      <c r="E72" s="10">
        <f t="shared" si="1"/>
        <v>63</v>
      </c>
      <c r="F72" s="161">
        <f>+' Ke chi tiet ha the'!$BM$6</f>
        <v>3</v>
      </c>
      <c r="G72" s="161">
        <f>+' Ke chi tiet ha the'!$BM$71</f>
        <v>3</v>
      </c>
      <c r="H72" s="161">
        <f>+' Ke chi tiet ha the'!$BM$137</f>
        <v>3</v>
      </c>
      <c r="I72" s="161">
        <f>+' Ke chi tiet ha the'!$BM$187</f>
        <v>6</v>
      </c>
      <c r="J72" s="161">
        <f>+' Ke chi tiet ha the'!$BM$264</f>
        <v>6</v>
      </c>
      <c r="K72" s="161">
        <f>+' Ke chi tiet ha the'!$BM$323</f>
        <v>1</v>
      </c>
      <c r="L72" s="161">
        <f>+' Ke chi tiet ha the'!$BM$390</f>
        <v>3</v>
      </c>
      <c r="M72" s="161">
        <f>+' Ke chi tiet ha the'!$BM$431</f>
        <v>6</v>
      </c>
      <c r="N72" s="161">
        <f>+' Ke chi tiet ha the'!$BM$505</f>
        <v>0</v>
      </c>
      <c r="O72" s="161">
        <f>+' Ke chi tiet ha the'!$BM$548</f>
        <v>4</v>
      </c>
      <c r="P72" s="161">
        <f>+' Ke chi tiet ha the'!$BM$611</f>
        <v>3</v>
      </c>
      <c r="Q72" s="161">
        <f>+' Ke chi tiet ha the'!$BM$659</f>
        <v>4</v>
      </c>
      <c r="R72" s="161">
        <f>+' Ke chi tiet ha the'!$BM$739</f>
        <v>3</v>
      </c>
      <c r="S72" s="161">
        <f>+' Ke chi tiet ha the'!$BM$805</f>
        <v>2</v>
      </c>
      <c r="T72" s="161">
        <f>+' Ke chi tiet ha the'!$BM$848</f>
        <v>2</v>
      </c>
      <c r="U72" s="161">
        <f>+' Ke chi tiet ha the'!$BM$908</f>
        <v>1</v>
      </c>
      <c r="V72" s="161">
        <f>+' Ke chi tiet ha the'!$BM$977</f>
        <v>2</v>
      </c>
      <c r="W72" s="161">
        <f>+' Ke chi tiet ha the'!$BM$1051</f>
        <v>2</v>
      </c>
      <c r="X72" s="161">
        <f>+' Ke chi tiet ha the'!$BM$1098</f>
        <v>1</v>
      </c>
      <c r="Y72" s="161">
        <f>+' Ke chi tiet ha the'!$BM$1137</f>
        <v>3</v>
      </c>
      <c r="Z72" s="161">
        <f>+' Ke chi tiet ha the'!$BM$1197</f>
        <v>5</v>
      </c>
      <c r="AA72" s="8"/>
      <c r="AB72" s="155"/>
      <c r="AC72" s="156"/>
      <c r="AD72" s="157"/>
      <c r="AE72" s="9"/>
      <c r="AF72" s="9"/>
      <c r="AG72" s="9"/>
      <c r="AH72" s="155"/>
    </row>
    <row r="73" spans="1:34" s="163" customFormat="1" ht="18.75" customHeight="1">
      <c r="A73" s="158">
        <f>IF(E73&lt;&gt;0,MAX($A$7:A72)+1,0)</f>
        <v>40</v>
      </c>
      <c r="B73" s="153" t="s">
        <v>397</v>
      </c>
      <c r="C73" s="160" t="s">
        <v>318</v>
      </c>
      <c r="D73" s="164" t="s">
        <v>0</v>
      </c>
      <c r="E73" s="10">
        <f t="shared" si="1"/>
        <v>53</v>
      </c>
      <c r="F73" s="161">
        <f>+' Ke chi tiet ha the'!$BN$6</f>
        <v>0</v>
      </c>
      <c r="G73" s="161">
        <f>+' Ke chi tiet ha the'!$BN$71</f>
        <v>1</v>
      </c>
      <c r="H73" s="161">
        <f>+' Ke chi tiet ha the'!$BN$137</f>
        <v>1</v>
      </c>
      <c r="I73" s="161">
        <f>+' Ke chi tiet ha the'!$BN$187</f>
        <v>4</v>
      </c>
      <c r="J73" s="161">
        <f>+' Ke chi tiet ha the'!$BN$264</f>
        <v>2</v>
      </c>
      <c r="K73" s="161">
        <f>+' Ke chi tiet ha the'!$BN$323</f>
        <v>1</v>
      </c>
      <c r="L73" s="161">
        <f>+' Ke chi tiet ha the'!$BN$390</f>
        <v>2</v>
      </c>
      <c r="M73" s="161">
        <f>+' Ke chi tiet ha the'!$BN$431</f>
        <v>5</v>
      </c>
      <c r="N73" s="161">
        <f>+' Ke chi tiet ha the'!$BN$505</f>
        <v>2</v>
      </c>
      <c r="O73" s="161">
        <f>+' Ke chi tiet ha the'!$BN$548</f>
        <v>4</v>
      </c>
      <c r="P73" s="161">
        <f>+' Ke chi tiet ha the'!$BN$611</f>
        <v>3</v>
      </c>
      <c r="Q73" s="161">
        <f>+' Ke chi tiet ha the'!$BN$659</f>
        <v>3</v>
      </c>
      <c r="R73" s="161">
        <f>+' Ke chi tiet ha the'!$BN$739</f>
        <v>2</v>
      </c>
      <c r="S73" s="161">
        <f>+' Ke chi tiet ha the'!$BN$805</f>
        <v>1</v>
      </c>
      <c r="T73" s="161">
        <f>+' Ke chi tiet ha the'!$BN$848</f>
        <v>5</v>
      </c>
      <c r="U73" s="161">
        <f>+' Ke chi tiet ha the'!$BN$908</f>
        <v>3</v>
      </c>
      <c r="V73" s="161">
        <f>+' Ke chi tiet ha the'!$BN$977</f>
        <v>5</v>
      </c>
      <c r="W73" s="161">
        <f>+' Ke chi tiet ha the'!$BN$1051</f>
        <v>3</v>
      </c>
      <c r="X73" s="161">
        <f>+' Ke chi tiet ha the'!$BN$1098</f>
        <v>2</v>
      </c>
      <c r="Y73" s="161">
        <f>+' Ke chi tiet ha the'!$BN$1137</f>
        <v>1</v>
      </c>
      <c r="Z73" s="161">
        <f>+' Ke chi tiet ha the'!$BN$1197</f>
        <v>3</v>
      </c>
      <c r="AA73" s="8"/>
      <c r="AB73" s="155"/>
      <c r="AC73" s="156"/>
      <c r="AD73" s="157"/>
      <c r="AE73" s="9"/>
      <c r="AF73" s="9"/>
      <c r="AG73" s="9"/>
      <c r="AH73" s="155"/>
    </row>
    <row r="74" spans="1:34" s="163" customFormat="1" ht="18.75" customHeight="1">
      <c r="A74" s="158">
        <f>IF(E74&lt;&gt;0,MAX($A$7:A73)+1,0)</f>
        <v>41</v>
      </c>
      <c r="B74" s="153" t="s">
        <v>324</v>
      </c>
      <c r="C74" s="154" t="s">
        <v>329</v>
      </c>
      <c r="D74" s="164" t="s">
        <v>0</v>
      </c>
      <c r="E74" s="10">
        <f t="shared" si="1"/>
        <v>7</v>
      </c>
      <c r="F74" s="161">
        <f>+' Ke chi tiet ha the'!$BY$6</f>
        <v>0</v>
      </c>
      <c r="G74" s="161">
        <f>+' Ke chi tiet ha the'!$BY$71</f>
        <v>1</v>
      </c>
      <c r="H74" s="161">
        <f>+' Ke chi tiet ha the'!$BY$137</f>
        <v>0</v>
      </c>
      <c r="I74" s="161">
        <f>+' Ke chi tiet ha the'!$BY$187</f>
        <v>0</v>
      </c>
      <c r="J74" s="161">
        <f>+' Ke chi tiet ha the'!$BY$264</f>
        <v>1</v>
      </c>
      <c r="K74" s="161">
        <f>+' Ke chi tiet ha the'!$BY$323</f>
        <v>0</v>
      </c>
      <c r="L74" s="161">
        <f>+' Ke chi tiet ha the'!$BY$390</f>
        <v>0</v>
      </c>
      <c r="M74" s="161">
        <f>+' Ke chi tiet ha the'!$BY$431</f>
        <v>0</v>
      </c>
      <c r="N74" s="161">
        <f>+' Ke chi tiet ha the'!$BY$505</f>
        <v>0</v>
      </c>
      <c r="O74" s="161">
        <f>+' Ke chi tiet ha the'!$BY$548</f>
        <v>0</v>
      </c>
      <c r="P74" s="161">
        <f>+' Ke chi tiet ha the'!$BY$611</f>
        <v>0</v>
      </c>
      <c r="Q74" s="161">
        <f>+' Ke chi tiet ha the'!$BY$659</f>
        <v>1</v>
      </c>
      <c r="R74" s="161">
        <f>+' Ke chi tiet ha the'!$BY$739</f>
        <v>1</v>
      </c>
      <c r="S74" s="161">
        <f>+' Ke chi tiet ha the'!$BY$805</f>
        <v>1</v>
      </c>
      <c r="T74" s="161">
        <f>+' Ke chi tiet ha the'!$BY$848</f>
        <v>1</v>
      </c>
      <c r="U74" s="161">
        <f>+' Ke chi tiet ha the'!$BY$908</f>
        <v>0</v>
      </c>
      <c r="V74" s="161">
        <f>+' Ke chi tiet ha the'!$BY$977</f>
        <v>1</v>
      </c>
      <c r="W74" s="161">
        <f>+' Ke chi tiet ha the'!$BY$1051</f>
        <v>0</v>
      </c>
      <c r="X74" s="161">
        <f>+' Ke chi tiet ha the'!$BY$1098</f>
        <v>0</v>
      </c>
      <c r="Y74" s="161">
        <f>+' Ke chi tiet ha the'!$BY$1137</f>
        <v>0</v>
      </c>
      <c r="Z74" s="161">
        <f>+' Ke chi tiet ha the'!$BY$1197</f>
        <v>0</v>
      </c>
      <c r="AA74" s="8"/>
      <c r="AB74" s="155"/>
      <c r="AC74" s="156"/>
      <c r="AD74" s="157"/>
      <c r="AE74" s="9"/>
      <c r="AF74" s="9"/>
      <c r="AG74" s="9"/>
      <c r="AH74" s="155"/>
    </row>
    <row r="75" spans="1:34" s="163" customFormat="1" ht="18.75" customHeight="1">
      <c r="A75" s="158">
        <f>IF(E75&lt;&gt;0,MAX($A$7:A74)+1,0)</f>
        <v>42</v>
      </c>
      <c r="B75" s="153" t="s">
        <v>325</v>
      </c>
      <c r="C75" s="154" t="s">
        <v>330</v>
      </c>
      <c r="D75" s="164" t="s">
        <v>0</v>
      </c>
      <c r="E75" s="10">
        <f t="shared" ref="E75:E140" si="8">SUM(F75:Z75)</f>
        <v>17</v>
      </c>
      <c r="F75" s="161">
        <f>+' Ke chi tiet ha the'!$BZ$6</f>
        <v>2</v>
      </c>
      <c r="G75" s="161">
        <f>+' Ke chi tiet ha the'!$BZ$71</f>
        <v>2</v>
      </c>
      <c r="H75" s="161">
        <f>+' Ke chi tiet ha the'!$BZ$137</f>
        <v>1</v>
      </c>
      <c r="I75" s="161">
        <f>+' Ke chi tiet ha the'!$BZ$187</f>
        <v>2</v>
      </c>
      <c r="J75" s="161">
        <f>+' Ke chi tiet ha the'!$BZ$264</f>
        <v>1</v>
      </c>
      <c r="K75" s="161">
        <f>+' Ke chi tiet ha the'!$BZ$323</f>
        <v>0</v>
      </c>
      <c r="L75" s="161">
        <f>+' Ke chi tiet ha the'!$BZ$390</f>
        <v>3</v>
      </c>
      <c r="M75" s="161">
        <f>+' Ke chi tiet ha the'!$BZ$431</f>
        <v>0</v>
      </c>
      <c r="N75" s="161">
        <f>+' Ke chi tiet ha the'!$BZ$505</f>
        <v>0</v>
      </c>
      <c r="O75" s="161">
        <f>+' Ke chi tiet ha the'!$BZ$548</f>
        <v>0</v>
      </c>
      <c r="P75" s="161">
        <f>+' Ke chi tiet ha the'!$BZ$611</f>
        <v>1</v>
      </c>
      <c r="Q75" s="161">
        <f>+' Ke chi tiet ha the'!$BZ$659</f>
        <v>4</v>
      </c>
      <c r="R75" s="161">
        <f>+' Ke chi tiet ha the'!$BZ$739</f>
        <v>0</v>
      </c>
      <c r="S75" s="161">
        <f>+' Ke chi tiet ha the'!$BZ$805</f>
        <v>0</v>
      </c>
      <c r="T75" s="161">
        <f>+' Ke chi tiet ha the'!$BZ$848</f>
        <v>1</v>
      </c>
      <c r="U75" s="161">
        <f>+' Ke chi tiet ha the'!$BZ$908</f>
        <v>0</v>
      </c>
      <c r="V75" s="161">
        <f>+' Ke chi tiet ha the'!$BZ$977</f>
        <v>0</v>
      </c>
      <c r="W75" s="161">
        <f>+' Ke chi tiet ha the'!$BZ$1051</f>
        <v>0</v>
      </c>
      <c r="X75" s="161">
        <f>+' Ke chi tiet ha the'!$BZ$1098</f>
        <v>0</v>
      </c>
      <c r="Y75" s="161">
        <f>+' Ke chi tiet ha the'!$BZ$1137</f>
        <v>0</v>
      </c>
      <c r="Z75" s="161">
        <f>+' Ke chi tiet ha the'!$BZ$1197</f>
        <v>0</v>
      </c>
      <c r="AA75" s="8"/>
      <c r="AB75" s="155"/>
      <c r="AC75" s="156"/>
      <c r="AD75" s="157"/>
      <c r="AE75" s="9"/>
      <c r="AF75" s="9"/>
      <c r="AG75" s="9"/>
      <c r="AH75" s="155"/>
    </row>
    <row r="76" spans="1:34" s="163" customFormat="1" ht="18.75" customHeight="1">
      <c r="A76" s="158">
        <f>IF(E76&lt;&gt;0,MAX($A$7:A75)+1,0)</f>
        <v>43</v>
      </c>
      <c r="B76" s="153" t="s">
        <v>326</v>
      </c>
      <c r="C76" s="154" t="s">
        <v>331</v>
      </c>
      <c r="D76" s="164" t="s">
        <v>0</v>
      </c>
      <c r="E76" s="10">
        <f t="shared" si="8"/>
        <v>1</v>
      </c>
      <c r="F76" s="161">
        <f>+' Ke chi tiet ha the'!$CA$6</f>
        <v>0</v>
      </c>
      <c r="G76" s="161">
        <f>+' Ke chi tiet ha the'!$CA$71</f>
        <v>0</v>
      </c>
      <c r="H76" s="161">
        <f>+' Ke chi tiet ha the'!$CA$137</f>
        <v>0</v>
      </c>
      <c r="I76" s="161">
        <f>+' Ke chi tiet ha the'!$CA$187</f>
        <v>0</v>
      </c>
      <c r="J76" s="161">
        <f>+' Ke chi tiet ha the'!$CA$264</f>
        <v>1</v>
      </c>
      <c r="K76" s="161">
        <f>+' Ke chi tiet ha the'!$CA$323</f>
        <v>0</v>
      </c>
      <c r="L76" s="161">
        <f>+' Ke chi tiet ha the'!$CA$390</f>
        <v>0</v>
      </c>
      <c r="M76" s="161">
        <f>+' Ke chi tiet ha the'!$CA$431</f>
        <v>0</v>
      </c>
      <c r="N76" s="161">
        <f>+' Ke chi tiet ha the'!$CA$505</f>
        <v>0</v>
      </c>
      <c r="O76" s="161">
        <f>+' Ke chi tiet ha the'!$CA$548</f>
        <v>0</v>
      </c>
      <c r="P76" s="161">
        <f>+' Ke chi tiet ha the'!$CA$611</f>
        <v>0</v>
      </c>
      <c r="Q76" s="161">
        <f>+' Ke chi tiet ha the'!$CA$659</f>
        <v>0</v>
      </c>
      <c r="R76" s="161">
        <f>+' Ke chi tiet ha the'!$CA$739</f>
        <v>0</v>
      </c>
      <c r="S76" s="161">
        <f>+' Ke chi tiet ha the'!$CA$805</f>
        <v>0</v>
      </c>
      <c r="T76" s="161">
        <f>+' Ke chi tiet ha the'!$CA$848</f>
        <v>0</v>
      </c>
      <c r="U76" s="161">
        <f>+' Ke chi tiet ha the'!$CA$908</f>
        <v>0</v>
      </c>
      <c r="V76" s="161">
        <f>+' Ke chi tiet ha the'!$CA$977</f>
        <v>0</v>
      </c>
      <c r="W76" s="161">
        <f>+' Ke chi tiet ha the'!$CA$1051</f>
        <v>0</v>
      </c>
      <c r="X76" s="161">
        <f>+' Ke chi tiet ha the'!$CA$1098</f>
        <v>0</v>
      </c>
      <c r="Y76" s="161">
        <f>+' Ke chi tiet ha the'!$CA$1137</f>
        <v>0</v>
      </c>
      <c r="Z76" s="161">
        <f>+' Ke chi tiet ha the'!$CA$1197</f>
        <v>0</v>
      </c>
      <c r="AA76" s="8"/>
      <c r="AB76" s="155"/>
      <c r="AC76" s="156"/>
      <c r="AD76" s="157"/>
      <c r="AE76" s="9"/>
      <c r="AF76" s="9"/>
      <c r="AG76" s="9"/>
      <c r="AH76" s="155"/>
    </row>
    <row r="77" spans="1:34" s="163" customFormat="1" ht="18.75" customHeight="1">
      <c r="A77" s="158">
        <f>IF(E77&lt;&gt;0,MAX($A$7:A76)+1,0)</f>
        <v>0</v>
      </c>
      <c r="B77" s="153" t="s">
        <v>327</v>
      </c>
      <c r="C77" s="154" t="s">
        <v>332</v>
      </c>
      <c r="D77" s="164" t="s">
        <v>0</v>
      </c>
      <c r="E77" s="10">
        <f t="shared" si="8"/>
        <v>0</v>
      </c>
      <c r="F77" s="161">
        <f>+' Ke chi tiet ha the'!$CB$6</f>
        <v>0</v>
      </c>
      <c r="G77" s="161">
        <f>+' Ke chi tiet ha the'!$CB$71</f>
        <v>0</v>
      </c>
      <c r="H77" s="161">
        <f>+' Ke chi tiet ha the'!$CB$137</f>
        <v>0</v>
      </c>
      <c r="I77" s="161">
        <f>+' Ke chi tiet ha the'!$CB$187</f>
        <v>0</v>
      </c>
      <c r="J77" s="161">
        <f>+' Ke chi tiet ha the'!$CB$264</f>
        <v>0</v>
      </c>
      <c r="K77" s="161">
        <f>+' Ke chi tiet ha the'!$CB$323</f>
        <v>0</v>
      </c>
      <c r="L77" s="161">
        <f>+' Ke chi tiet ha the'!$CB$390</f>
        <v>0</v>
      </c>
      <c r="M77" s="161">
        <f>+' Ke chi tiet ha the'!$CB$431</f>
        <v>0</v>
      </c>
      <c r="N77" s="161">
        <f>+' Ke chi tiet ha the'!$CB$505</f>
        <v>0</v>
      </c>
      <c r="O77" s="161">
        <f>+' Ke chi tiet ha the'!$CB$548</f>
        <v>0</v>
      </c>
      <c r="P77" s="161">
        <f>+' Ke chi tiet ha the'!$CB$611</f>
        <v>0</v>
      </c>
      <c r="Q77" s="161">
        <f>+' Ke chi tiet ha the'!$CB$659</f>
        <v>0</v>
      </c>
      <c r="R77" s="161">
        <f>+' Ke chi tiet ha the'!$CB$739</f>
        <v>0</v>
      </c>
      <c r="S77" s="161">
        <f>+' Ke chi tiet ha the'!$CB$805</f>
        <v>0</v>
      </c>
      <c r="T77" s="161">
        <f>+' Ke chi tiet ha the'!$CB$848</f>
        <v>0</v>
      </c>
      <c r="U77" s="161">
        <f>+' Ke chi tiet ha the'!$CB$908</f>
        <v>0</v>
      </c>
      <c r="V77" s="161">
        <f>+' Ke chi tiet ha the'!$CB$977</f>
        <v>0</v>
      </c>
      <c r="W77" s="161">
        <f>+' Ke chi tiet ha the'!$CB$1051</f>
        <v>0</v>
      </c>
      <c r="X77" s="161">
        <f>+' Ke chi tiet ha the'!$CB$1098</f>
        <v>0</v>
      </c>
      <c r="Y77" s="161">
        <f>+' Ke chi tiet ha the'!$CB$1137</f>
        <v>0</v>
      </c>
      <c r="Z77" s="161">
        <f>+' Ke chi tiet ha the'!$CB$1197</f>
        <v>0</v>
      </c>
      <c r="AA77" s="8"/>
      <c r="AB77" s="155"/>
      <c r="AC77" s="156"/>
      <c r="AD77" s="157"/>
      <c r="AE77" s="9"/>
      <c r="AF77" s="9"/>
      <c r="AG77" s="9"/>
      <c r="AH77" s="155"/>
    </row>
    <row r="78" spans="1:34" s="163" customFormat="1" ht="18.75" customHeight="1">
      <c r="A78" s="158">
        <f>IF(E78&lt;&gt;0,MAX($A$7:A77)+1,0)</f>
        <v>0</v>
      </c>
      <c r="B78" s="153" t="s">
        <v>328</v>
      </c>
      <c r="C78" s="154" t="s">
        <v>333</v>
      </c>
      <c r="D78" s="164" t="s">
        <v>0</v>
      </c>
      <c r="E78" s="10">
        <f t="shared" si="8"/>
        <v>0</v>
      </c>
      <c r="F78" s="161">
        <f>+' Ke chi tiet ha the'!$CC$6</f>
        <v>0</v>
      </c>
      <c r="G78" s="161">
        <f>+' Ke chi tiet ha the'!$CC$71</f>
        <v>0</v>
      </c>
      <c r="H78" s="161">
        <f>+' Ke chi tiet ha the'!$CC$137</f>
        <v>0</v>
      </c>
      <c r="I78" s="161">
        <f>+' Ke chi tiet ha the'!$CC$187</f>
        <v>0</v>
      </c>
      <c r="J78" s="161">
        <f>+' Ke chi tiet ha the'!$CC$264</f>
        <v>0</v>
      </c>
      <c r="K78" s="161">
        <f>+' Ke chi tiet ha the'!$CC$323</f>
        <v>0</v>
      </c>
      <c r="L78" s="161">
        <f>+' Ke chi tiet ha the'!$CC$390</f>
        <v>0</v>
      </c>
      <c r="M78" s="161">
        <f>+' Ke chi tiet ha the'!$CC$431</f>
        <v>0</v>
      </c>
      <c r="N78" s="161">
        <f>+' Ke chi tiet ha the'!$CC$505</f>
        <v>0</v>
      </c>
      <c r="O78" s="161">
        <f>+' Ke chi tiet ha the'!$CC$548</f>
        <v>0</v>
      </c>
      <c r="P78" s="161">
        <f>+' Ke chi tiet ha the'!$CC$611</f>
        <v>0</v>
      </c>
      <c r="Q78" s="161">
        <f>+' Ke chi tiet ha the'!$CC$659</f>
        <v>0</v>
      </c>
      <c r="R78" s="161">
        <f>+' Ke chi tiet ha the'!$CC$739</f>
        <v>0</v>
      </c>
      <c r="S78" s="161">
        <f>+' Ke chi tiet ha the'!$CC$805</f>
        <v>0</v>
      </c>
      <c r="T78" s="161">
        <f>+' Ke chi tiet ha the'!$CC$848</f>
        <v>0</v>
      </c>
      <c r="U78" s="161">
        <f>+' Ke chi tiet ha the'!$CC$908</f>
        <v>0</v>
      </c>
      <c r="V78" s="161">
        <f>+' Ke chi tiet ha the'!$CC$977</f>
        <v>0</v>
      </c>
      <c r="W78" s="161">
        <f>+' Ke chi tiet ha the'!$CC$1051</f>
        <v>0</v>
      </c>
      <c r="X78" s="161">
        <f>+' Ke chi tiet ha the'!$CC$1098</f>
        <v>0</v>
      </c>
      <c r="Y78" s="161">
        <f>+' Ke chi tiet ha the'!$CC$1137</f>
        <v>0</v>
      </c>
      <c r="Z78" s="161">
        <f>+' Ke chi tiet ha the'!$CC$1197</f>
        <v>0</v>
      </c>
      <c r="AA78" s="8"/>
      <c r="AB78" s="155"/>
      <c r="AC78" s="156"/>
      <c r="AD78" s="157"/>
      <c r="AE78" s="9"/>
      <c r="AF78" s="9"/>
      <c r="AG78" s="9"/>
      <c r="AH78" s="155"/>
    </row>
    <row r="79" spans="1:34" s="163" customFormat="1" ht="18.75" customHeight="1">
      <c r="A79" s="158">
        <f>IF(E79&lt;&gt;0,MAX($A$7:A78)+1,0)</f>
        <v>44</v>
      </c>
      <c r="B79" s="153" t="s">
        <v>389</v>
      </c>
      <c r="C79" s="154" t="s">
        <v>390</v>
      </c>
      <c r="D79" s="164" t="s">
        <v>0</v>
      </c>
      <c r="E79" s="10">
        <f t="shared" si="8"/>
        <v>23</v>
      </c>
      <c r="F79" s="161">
        <f>+' Ke chi tiet ha the'!$CD$6</f>
        <v>0</v>
      </c>
      <c r="G79" s="161">
        <f>+' Ke chi tiet ha the'!$CD$71</f>
        <v>2</v>
      </c>
      <c r="H79" s="161">
        <f>+' Ke chi tiet ha the'!$CD$137</f>
        <v>0</v>
      </c>
      <c r="I79" s="161">
        <f>+' Ke chi tiet ha the'!$CD$187</f>
        <v>1</v>
      </c>
      <c r="J79" s="161">
        <f>+' Ke chi tiet ha the'!$CD$264</f>
        <v>1</v>
      </c>
      <c r="K79" s="161">
        <f>+' Ke chi tiet ha the'!$CD$323</f>
        <v>1</v>
      </c>
      <c r="L79" s="161">
        <f>+' Ke chi tiet ha the'!$CD$390</f>
        <v>0</v>
      </c>
      <c r="M79" s="161">
        <f>+' Ke chi tiet ha the'!$CD$431</f>
        <v>3</v>
      </c>
      <c r="N79" s="161">
        <f>+' Ke chi tiet ha the'!$CD$505</f>
        <v>0</v>
      </c>
      <c r="O79" s="161">
        <f>+' Ke chi tiet ha the'!$CD$548</f>
        <v>1</v>
      </c>
      <c r="P79" s="161">
        <f>+' Ke chi tiet ha the'!$CD$611</f>
        <v>0</v>
      </c>
      <c r="Q79" s="161">
        <f>+' Ke chi tiet ha the'!$CD$659</f>
        <v>2</v>
      </c>
      <c r="R79" s="161">
        <f>+' Ke chi tiet ha the'!$CD$739</f>
        <v>2</v>
      </c>
      <c r="S79" s="161">
        <f>+' Ke chi tiet ha the'!$CD$805</f>
        <v>2</v>
      </c>
      <c r="T79" s="161">
        <f>+' Ke chi tiet ha the'!$CD$848</f>
        <v>2</v>
      </c>
      <c r="U79" s="161">
        <f>+' Ke chi tiet ha the'!$CD$908</f>
        <v>2</v>
      </c>
      <c r="V79" s="161">
        <f>+' Ke chi tiet ha the'!$CD$977</f>
        <v>4</v>
      </c>
      <c r="W79" s="161">
        <f>+' Ke chi tiet ha the'!$CD$1051</f>
        <v>0</v>
      </c>
      <c r="X79" s="161">
        <f>+' Ke chi tiet ha the'!$CD$1098</f>
        <v>0</v>
      </c>
      <c r="Y79" s="161">
        <f>+' Ke chi tiet ha the'!$CD$1137</f>
        <v>0</v>
      </c>
      <c r="Z79" s="161">
        <f>+' Ke chi tiet ha the'!$CD$1197</f>
        <v>0</v>
      </c>
      <c r="AA79" s="8"/>
      <c r="AB79" s="155"/>
      <c r="AC79" s="156"/>
      <c r="AD79" s="157"/>
      <c r="AE79" s="9"/>
      <c r="AF79" s="9"/>
      <c r="AG79" s="9"/>
      <c r="AH79" s="155"/>
    </row>
    <row r="80" spans="1:34" s="163" customFormat="1" ht="18.75" customHeight="1">
      <c r="A80" s="158">
        <f>IF(E80&lt;&gt;0,MAX($A$7:A79)+1,0)</f>
        <v>45</v>
      </c>
      <c r="B80" s="153" t="s">
        <v>392</v>
      </c>
      <c r="C80" s="154" t="s">
        <v>391</v>
      </c>
      <c r="D80" s="164" t="s">
        <v>0</v>
      </c>
      <c r="E80" s="10">
        <f t="shared" si="8"/>
        <v>88</v>
      </c>
      <c r="F80" s="161">
        <f>+' Ke chi tiet ha the'!$CE$6</f>
        <v>5</v>
      </c>
      <c r="G80" s="161">
        <f>+' Ke chi tiet ha the'!$CE$71</f>
        <v>3</v>
      </c>
      <c r="H80" s="161">
        <f>+' Ke chi tiet ha the'!$CE$137</f>
        <v>2</v>
      </c>
      <c r="I80" s="161">
        <f>+' Ke chi tiet ha the'!$CE$187</f>
        <v>3</v>
      </c>
      <c r="J80" s="161">
        <f>+' Ke chi tiet ha the'!$CE$264</f>
        <v>7</v>
      </c>
      <c r="K80" s="161">
        <f>+' Ke chi tiet ha the'!$CE$323</f>
        <v>3</v>
      </c>
      <c r="L80" s="161">
        <f>+' Ke chi tiet ha the'!$CE$390</f>
        <v>20</v>
      </c>
      <c r="M80" s="161">
        <f>+' Ke chi tiet ha the'!$CE$431</f>
        <v>8</v>
      </c>
      <c r="N80" s="161">
        <f>+' Ke chi tiet ha the'!$CE$505</f>
        <v>1</v>
      </c>
      <c r="O80" s="161">
        <f>+' Ke chi tiet ha the'!$CE$548</f>
        <v>5</v>
      </c>
      <c r="P80" s="161">
        <f>+' Ke chi tiet ha the'!$CE$611</f>
        <v>0</v>
      </c>
      <c r="Q80" s="161">
        <f>+' Ke chi tiet ha the'!$CE$659</f>
        <v>21</v>
      </c>
      <c r="R80" s="161">
        <f>+' Ke chi tiet ha the'!$CE$739</f>
        <v>1</v>
      </c>
      <c r="S80" s="161">
        <f>+' Ke chi tiet ha the'!$CE$805</f>
        <v>0</v>
      </c>
      <c r="T80" s="161">
        <f>+' Ke chi tiet ha the'!$CE$848</f>
        <v>3</v>
      </c>
      <c r="U80" s="161">
        <f>+' Ke chi tiet ha the'!$CE$908</f>
        <v>2</v>
      </c>
      <c r="V80" s="161">
        <f>+' Ke chi tiet ha the'!$CE$977</f>
        <v>0</v>
      </c>
      <c r="W80" s="161">
        <f>+' Ke chi tiet ha the'!$CE$1051</f>
        <v>1</v>
      </c>
      <c r="X80" s="161">
        <f>+' Ke chi tiet ha the'!$CE$1098</f>
        <v>1</v>
      </c>
      <c r="Y80" s="161">
        <f>+' Ke chi tiet ha the'!$CE$1137</f>
        <v>1</v>
      </c>
      <c r="Z80" s="161">
        <f>+' Ke chi tiet ha the'!$CE$1197</f>
        <v>1</v>
      </c>
      <c r="AA80" s="8"/>
      <c r="AB80" s="155"/>
      <c r="AC80" s="156"/>
      <c r="AD80" s="157"/>
      <c r="AE80" s="9"/>
      <c r="AF80" s="9"/>
      <c r="AG80" s="9"/>
      <c r="AH80" s="155"/>
    </row>
    <row r="81" spans="1:34" s="163" customFormat="1" ht="18.75" customHeight="1">
      <c r="A81" s="158">
        <f>IF(E81&lt;&gt;0,MAX($A$7:A80)+1,0)</f>
        <v>0</v>
      </c>
      <c r="B81" s="153" t="s">
        <v>387</v>
      </c>
      <c r="C81" s="154" t="s">
        <v>388</v>
      </c>
      <c r="D81" s="164" t="s">
        <v>0</v>
      </c>
      <c r="E81" s="10">
        <f t="shared" si="8"/>
        <v>0</v>
      </c>
      <c r="F81" s="161">
        <f>+' Ke chi tiet ha the'!$CF$6</f>
        <v>0</v>
      </c>
      <c r="G81" s="161">
        <f>+' Ke chi tiet ha the'!$CF$71</f>
        <v>0</v>
      </c>
      <c r="H81" s="161">
        <f>+' Ke chi tiet ha the'!$CF$137</f>
        <v>0</v>
      </c>
      <c r="I81" s="161">
        <f>+' Ke chi tiet ha the'!$CF$187</f>
        <v>0</v>
      </c>
      <c r="J81" s="161">
        <f>+' Ke chi tiet ha the'!$CF$264</f>
        <v>0</v>
      </c>
      <c r="K81" s="161">
        <f>+' Ke chi tiet ha the'!$CF$323</f>
        <v>0</v>
      </c>
      <c r="L81" s="161">
        <f>+' Ke chi tiet ha the'!$CF$390</f>
        <v>0</v>
      </c>
      <c r="M81" s="161">
        <f>+' Ke chi tiet ha the'!$CF$431</f>
        <v>0</v>
      </c>
      <c r="N81" s="161">
        <f>+' Ke chi tiet ha the'!$CF$505</f>
        <v>0</v>
      </c>
      <c r="O81" s="161">
        <f>+' Ke chi tiet ha the'!$CF$548</f>
        <v>0</v>
      </c>
      <c r="P81" s="161">
        <f>+' Ke chi tiet ha the'!$CF$611</f>
        <v>0</v>
      </c>
      <c r="Q81" s="161">
        <f>+' Ke chi tiet ha the'!$CF$659</f>
        <v>0</v>
      </c>
      <c r="R81" s="161">
        <f>+' Ke chi tiet ha the'!$CF$739</f>
        <v>0</v>
      </c>
      <c r="S81" s="161">
        <f>+' Ke chi tiet ha the'!$CF$805</f>
        <v>0</v>
      </c>
      <c r="T81" s="161">
        <f>+' Ke chi tiet ha the'!$CF$848</f>
        <v>0</v>
      </c>
      <c r="U81" s="161">
        <f>+' Ke chi tiet ha the'!$CF$908</f>
        <v>0</v>
      </c>
      <c r="V81" s="161">
        <f>+' Ke chi tiet ha the'!$CF$977</f>
        <v>0</v>
      </c>
      <c r="W81" s="161">
        <f>+' Ke chi tiet ha the'!$CF$1051</f>
        <v>0</v>
      </c>
      <c r="X81" s="161">
        <f>+' Ke chi tiet ha the'!$CF$1098</f>
        <v>0</v>
      </c>
      <c r="Y81" s="161">
        <f>+' Ke chi tiet ha the'!$CF$1137</f>
        <v>0</v>
      </c>
      <c r="Z81" s="161">
        <f>+' Ke chi tiet ha the'!$CF$1197</f>
        <v>0</v>
      </c>
      <c r="AA81" s="8"/>
      <c r="AB81" s="155"/>
      <c r="AC81" s="156"/>
      <c r="AD81" s="157"/>
      <c r="AE81" s="9"/>
      <c r="AF81" s="9"/>
      <c r="AG81" s="9"/>
      <c r="AH81" s="155"/>
    </row>
    <row r="82" spans="1:34" s="163" customFormat="1" ht="18.75" customHeight="1">
      <c r="A82" s="158">
        <f>IF(E82&lt;&gt;0,MAX($A$7:A81)+1,0)</f>
        <v>0</v>
      </c>
      <c r="B82" s="153" t="s">
        <v>880</v>
      </c>
      <c r="C82" s="154" t="s">
        <v>881</v>
      </c>
      <c r="D82" s="164" t="s">
        <v>0</v>
      </c>
      <c r="E82" s="10">
        <f t="shared" si="8"/>
        <v>0</v>
      </c>
      <c r="F82" s="161">
        <f>+' Ke chi tiet ha the'!$CG$6</f>
        <v>0</v>
      </c>
      <c r="G82" s="161">
        <f>+' Ke chi tiet ha the'!$CG$71</f>
        <v>0</v>
      </c>
      <c r="H82" s="161">
        <f>+' Ke chi tiet ha the'!$CG$137</f>
        <v>0</v>
      </c>
      <c r="I82" s="161">
        <f>+' Ke chi tiet ha the'!$CG$187</f>
        <v>0</v>
      </c>
      <c r="J82" s="161">
        <f>+' Ke chi tiet ha the'!$CG$264</f>
        <v>0</v>
      </c>
      <c r="K82" s="161">
        <f>+' Ke chi tiet ha the'!$CG$323</f>
        <v>0</v>
      </c>
      <c r="L82" s="161">
        <f>+' Ke chi tiet ha the'!$CG$390</f>
        <v>0</v>
      </c>
      <c r="M82" s="161">
        <f>+' Ke chi tiet ha the'!$CG$431</f>
        <v>0</v>
      </c>
      <c r="N82" s="161">
        <f>+' Ke chi tiet ha the'!$CG$505</f>
        <v>0</v>
      </c>
      <c r="O82" s="161">
        <f>+' Ke chi tiet ha the'!$CG$548</f>
        <v>0</v>
      </c>
      <c r="P82" s="161">
        <f>+' Ke chi tiet ha the'!$CG$611</f>
        <v>0</v>
      </c>
      <c r="Q82" s="161">
        <f>+' Ke chi tiet ha the'!$CG$659</f>
        <v>0</v>
      </c>
      <c r="R82" s="161">
        <f>+' Ke chi tiet ha the'!$CG$739</f>
        <v>0</v>
      </c>
      <c r="S82" s="161">
        <f>+' Ke chi tiet ha the'!$CG$805</f>
        <v>0</v>
      </c>
      <c r="T82" s="161">
        <f>+' Ke chi tiet ha the'!$CG$848</f>
        <v>0</v>
      </c>
      <c r="U82" s="161">
        <f>+' Ke chi tiet ha the'!$CG$908</f>
        <v>0</v>
      </c>
      <c r="V82" s="161">
        <f>+' Ke chi tiet ha the'!$CG$977</f>
        <v>0</v>
      </c>
      <c r="W82" s="161">
        <f>+' Ke chi tiet ha the'!$CG$1051</f>
        <v>0</v>
      </c>
      <c r="X82" s="161">
        <f>+' Ke chi tiet ha the'!$CG$1098</f>
        <v>0</v>
      </c>
      <c r="Y82" s="161">
        <f>+' Ke chi tiet ha the'!$CG$1137</f>
        <v>0</v>
      </c>
      <c r="Z82" s="161">
        <f>+' Ke chi tiet ha the'!$CG$1197</f>
        <v>0</v>
      </c>
      <c r="AA82" s="8"/>
      <c r="AB82" s="155"/>
      <c r="AC82" s="156"/>
      <c r="AD82" s="157"/>
      <c r="AE82" s="9"/>
      <c r="AF82" s="9"/>
      <c r="AG82" s="9"/>
      <c r="AH82" s="155"/>
    </row>
    <row r="83" spans="1:34" s="163" customFormat="1" ht="18.75" customHeight="1">
      <c r="A83" s="158">
        <f>IF(E83&lt;&gt;0,MAX($A$7:A82)+1,0)</f>
        <v>46</v>
      </c>
      <c r="B83" s="153" t="s">
        <v>361</v>
      </c>
      <c r="C83" s="154" t="s">
        <v>362</v>
      </c>
      <c r="D83" s="164" t="s">
        <v>0</v>
      </c>
      <c r="E83" s="10">
        <f t="shared" si="8"/>
        <v>327</v>
      </c>
      <c r="F83" s="161">
        <f>+' Ke chi tiet ha the'!$CH$6</f>
        <v>5</v>
      </c>
      <c r="G83" s="161">
        <f>+' Ke chi tiet ha the'!$CH$71</f>
        <v>15</v>
      </c>
      <c r="H83" s="161">
        <f>+' Ke chi tiet ha the'!$CH$137</f>
        <v>6</v>
      </c>
      <c r="I83" s="161">
        <f>+' Ke chi tiet ha the'!$CH$187</f>
        <v>21</v>
      </c>
      <c r="J83" s="161">
        <f>+' Ke chi tiet ha the'!$CH$264</f>
        <v>17</v>
      </c>
      <c r="K83" s="161">
        <f>+' Ke chi tiet ha the'!$CH$323</f>
        <v>24</v>
      </c>
      <c r="L83" s="161">
        <f>+' Ke chi tiet ha the'!$CH$390</f>
        <v>0</v>
      </c>
      <c r="M83" s="161">
        <f>+' Ke chi tiet ha the'!$CH$431</f>
        <v>18</v>
      </c>
      <c r="N83" s="161">
        <f>+' Ke chi tiet ha the'!$CH$505</f>
        <v>9</v>
      </c>
      <c r="O83" s="161">
        <f>+' Ke chi tiet ha the'!$CH$548</f>
        <v>10</v>
      </c>
      <c r="P83" s="161">
        <f>+' Ke chi tiet ha the'!$CH$611</f>
        <v>16</v>
      </c>
      <c r="Q83" s="161">
        <f>+' Ke chi tiet ha the'!$CH$659</f>
        <v>24</v>
      </c>
      <c r="R83" s="161">
        <f>+' Ke chi tiet ha the'!$CH$739</f>
        <v>22</v>
      </c>
      <c r="S83" s="161">
        <f>+' Ke chi tiet ha the'!$CH$805</f>
        <v>18</v>
      </c>
      <c r="T83" s="161">
        <f>+' Ke chi tiet ha the'!$CH$848</f>
        <v>18</v>
      </c>
      <c r="U83" s="161">
        <f>+' Ke chi tiet ha the'!$CH$908</f>
        <v>18</v>
      </c>
      <c r="V83" s="161">
        <f>+' Ke chi tiet ha the'!$CH$977</f>
        <v>21</v>
      </c>
      <c r="W83" s="161">
        <f>+' Ke chi tiet ha the'!$CH$1051</f>
        <v>16</v>
      </c>
      <c r="X83" s="161">
        <f>+' Ke chi tiet ha the'!$CH$1098</f>
        <v>4</v>
      </c>
      <c r="Y83" s="161">
        <f>+' Ke chi tiet ha the'!$CH$1137</f>
        <v>25</v>
      </c>
      <c r="Z83" s="161">
        <f>+' Ke chi tiet ha the'!$CH$1197</f>
        <v>20</v>
      </c>
      <c r="AA83" s="8"/>
      <c r="AB83" s="155"/>
      <c r="AC83" s="156"/>
      <c r="AD83" s="157"/>
      <c r="AE83" s="9"/>
      <c r="AF83" s="9"/>
      <c r="AG83" s="9"/>
      <c r="AH83" s="155"/>
    </row>
    <row r="84" spans="1:34" s="163" customFormat="1" ht="18.75" customHeight="1">
      <c r="A84" s="158">
        <f>IF(E84&lt;&gt;0,MAX($A$7:A83)+1,0)</f>
        <v>47</v>
      </c>
      <c r="B84" s="153" t="s">
        <v>364</v>
      </c>
      <c r="C84" s="154" t="s">
        <v>363</v>
      </c>
      <c r="D84" s="164" t="s">
        <v>0</v>
      </c>
      <c r="E84" s="10">
        <f t="shared" si="8"/>
        <v>327</v>
      </c>
      <c r="F84" s="161">
        <f>+' Ke chi tiet ha the'!$CI$6</f>
        <v>28</v>
      </c>
      <c r="G84" s="161">
        <f>+' Ke chi tiet ha the'!$CI$71</f>
        <v>23</v>
      </c>
      <c r="H84" s="161">
        <f>+' Ke chi tiet ha the'!$CI$137</f>
        <v>20</v>
      </c>
      <c r="I84" s="161">
        <f>+' Ke chi tiet ha the'!$CI$187</f>
        <v>27</v>
      </c>
      <c r="J84" s="161">
        <f>+' Ke chi tiet ha the'!$CI$264</f>
        <v>13</v>
      </c>
      <c r="K84" s="161">
        <f>+' Ke chi tiet ha the'!$CI$323</f>
        <v>20</v>
      </c>
      <c r="L84" s="161">
        <f>+' Ke chi tiet ha the'!$CI$390</f>
        <v>1</v>
      </c>
      <c r="M84" s="161">
        <f>+' Ke chi tiet ha the'!$CI$431</f>
        <v>22</v>
      </c>
      <c r="N84" s="161">
        <f>+' Ke chi tiet ha the'!$CI$505</f>
        <v>8</v>
      </c>
      <c r="O84" s="161">
        <f>+' Ke chi tiet ha the'!$CI$548</f>
        <v>17</v>
      </c>
      <c r="P84" s="161">
        <f>+' Ke chi tiet ha the'!$CI$611</f>
        <v>11</v>
      </c>
      <c r="Q84" s="161">
        <f>+' Ke chi tiet ha the'!$CI$659</f>
        <v>10</v>
      </c>
      <c r="R84" s="161">
        <f>+' Ke chi tiet ha the'!$CI$739</f>
        <v>16</v>
      </c>
      <c r="S84" s="161">
        <f>+' Ke chi tiet ha the'!$CI$805</f>
        <v>9</v>
      </c>
      <c r="T84" s="161">
        <f>+' Ke chi tiet ha the'!$CI$848</f>
        <v>13</v>
      </c>
      <c r="U84" s="161">
        <f>+' Ke chi tiet ha the'!$CI$908</f>
        <v>10</v>
      </c>
      <c r="V84" s="161">
        <f>+' Ke chi tiet ha the'!$CI$977</f>
        <v>12</v>
      </c>
      <c r="W84" s="161">
        <f>+' Ke chi tiet ha the'!$CI$1051</f>
        <v>13</v>
      </c>
      <c r="X84" s="161">
        <f>+' Ke chi tiet ha the'!$CI$1098</f>
        <v>20</v>
      </c>
      <c r="Y84" s="161">
        <f>+' Ke chi tiet ha the'!$CI$1137</f>
        <v>10</v>
      </c>
      <c r="Z84" s="161">
        <f>+' Ke chi tiet ha the'!$CI$1197</f>
        <v>24</v>
      </c>
      <c r="AA84" s="8"/>
      <c r="AB84" s="155"/>
      <c r="AC84" s="156"/>
      <c r="AD84" s="157"/>
      <c r="AE84" s="9"/>
      <c r="AF84" s="9"/>
      <c r="AG84" s="9"/>
      <c r="AH84" s="155"/>
    </row>
    <row r="85" spans="1:34" s="163" customFormat="1" ht="18.75" customHeight="1">
      <c r="A85" s="158">
        <f>IF(E85&lt;&gt;0,MAX($A$7:A84)+1,0)</f>
        <v>48</v>
      </c>
      <c r="B85" s="153" t="s">
        <v>365</v>
      </c>
      <c r="C85" s="154" t="s">
        <v>366</v>
      </c>
      <c r="D85" s="164" t="s">
        <v>0</v>
      </c>
      <c r="E85" s="10">
        <f t="shared" si="8"/>
        <v>5</v>
      </c>
      <c r="F85" s="161">
        <f>+' Ke chi tiet ha the'!$CJ$6</f>
        <v>0</v>
      </c>
      <c r="G85" s="161">
        <f>+' Ke chi tiet ha the'!$CJ$71</f>
        <v>0</v>
      </c>
      <c r="H85" s="161">
        <f>+' Ke chi tiet ha the'!$CJ$137</f>
        <v>0</v>
      </c>
      <c r="I85" s="161">
        <f>+' Ke chi tiet ha the'!$CJ$187</f>
        <v>1</v>
      </c>
      <c r="J85" s="161">
        <f>+' Ke chi tiet ha the'!$CJ$264</f>
        <v>2</v>
      </c>
      <c r="K85" s="161">
        <f>+' Ke chi tiet ha the'!$CJ$323</f>
        <v>0</v>
      </c>
      <c r="L85" s="161">
        <f>+' Ke chi tiet ha the'!$CJ$390</f>
        <v>0</v>
      </c>
      <c r="M85" s="161">
        <f>+' Ke chi tiet ha the'!$CJ$431</f>
        <v>0</v>
      </c>
      <c r="N85" s="161">
        <f>+' Ke chi tiet ha the'!$CJ$505</f>
        <v>0</v>
      </c>
      <c r="O85" s="161">
        <f>+' Ke chi tiet ha the'!$CJ$548</f>
        <v>0</v>
      </c>
      <c r="P85" s="161">
        <f>+' Ke chi tiet ha the'!$CJ$611</f>
        <v>0</v>
      </c>
      <c r="Q85" s="161">
        <f>+' Ke chi tiet ha the'!$CJ$659</f>
        <v>0</v>
      </c>
      <c r="R85" s="161">
        <f>+' Ke chi tiet ha the'!$CJ$739</f>
        <v>0</v>
      </c>
      <c r="S85" s="161">
        <f>+' Ke chi tiet ha the'!$CJ$805</f>
        <v>0</v>
      </c>
      <c r="T85" s="161">
        <f>+' Ke chi tiet ha the'!$CJ$848</f>
        <v>2</v>
      </c>
      <c r="U85" s="161">
        <f>+' Ke chi tiet ha the'!$CJ$908</f>
        <v>0</v>
      </c>
      <c r="V85" s="161">
        <f>+' Ke chi tiet ha the'!$CJ$977</f>
        <v>0</v>
      </c>
      <c r="W85" s="161">
        <f>+' Ke chi tiet ha the'!$CJ$1051</f>
        <v>0</v>
      </c>
      <c r="X85" s="161">
        <f>+' Ke chi tiet ha the'!$CJ$1098</f>
        <v>0</v>
      </c>
      <c r="Y85" s="161">
        <f>+' Ke chi tiet ha the'!$CJ$1137</f>
        <v>0</v>
      </c>
      <c r="Z85" s="161">
        <f>+' Ke chi tiet ha the'!$CJ$1197</f>
        <v>0</v>
      </c>
      <c r="AA85" s="8"/>
      <c r="AB85" s="155"/>
      <c r="AC85" s="156"/>
      <c r="AD85" s="157"/>
      <c r="AE85" s="9"/>
      <c r="AF85" s="9"/>
      <c r="AG85" s="9"/>
      <c r="AH85" s="155"/>
    </row>
    <row r="86" spans="1:34" s="163" customFormat="1" ht="18.75" customHeight="1">
      <c r="A86" s="158">
        <f>IF(E86&lt;&gt;0,MAX($A$7:A85)+1,0)</f>
        <v>0</v>
      </c>
      <c r="B86" s="153" t="s">
        <v>1018</v>
      </c>
      <c r="C86" s="154" t="s">
        <v>1012</v>
      </c>
      <c r="D86" s="162" t="s">
        <v>0</v>
      </c>
      <c r="E86" s="339">
        <f t="shared" si="8"/>
        <v>0</v>
      </c>
      <c r="F86" s="161">
        <f>+' Ke chi tiet ha the'!$CK$6</f>
        <v>0</v>
      </c>
      <c r="G86" s="161">
        <f>+' Ke chi tiet ha the'!$CK$71</f>
        <v>0</v>
      </c>
      <c r="H86" s="161">
        <f>+' Ke chi tiet ha the'!$CK$137</f>
        <v>0</v>
      </c>
      <c r="I86" s="161">
        <f>+' Ke chi tiet ha the'!$CK$187</f>
        <v>0</v>
      </c>
      <c r="J86" s="161">
        <f>+' Ke chi tiet ha the'!$CK$264</f>
        <v>0</v>
      </c>
      <c r="K86" s="161">
        <f>+' Ke chi tiet ha the'!$CK$323</f>
        <v>0</v>
      </c>
      <c r="L86" s="161">
        <f>+' Ke chi tiet ha the'!$CK$390</f>
        <v>0</v>
      </c>
      <c r="M86" s="161">
        <f>+' Ke chi tiet ha the'!$CK$431</f>
        <v>0</v>
      </c>
      <c r="N86" s="161">
        <f>+' Ke chi tiet ha the'!$CK$505</f>
        <v>0</v>
      </c>
      <c r="O86" s="161">
        <f>+' Ke chi tiet ha the'!$CK$548</f>
        <v>0</v>
      </c>
      <c r="P86" s="161">
        <f>+' Ke chi tiet ha the'!$CK$611</f>
        <v>0</v>
      </c>
      <c r="Q86" s="161">
        <f>+' Ke chi tiet ha the'!$CK$659</f>
        <v>0</v>
      </c>
      <c r="R86" s="161">
        <f>+' Ke chi tiet ha the'!$CK$739</f>
        <v>0</v>
      </c>
      <c r="S86" s="161">
        <f>+' Ke chi tiet ha the'!$CK$805</f>
        <v>0</v>
      </c>
      <c r="T86" s="161">
        <f>+' Ke chi tiet ha the'!$CK$848</f>
        <v>0</v>
      </c>
      <c r="U86" s="161">
        <f>+' Ke chi tiet ha the'!$CK$908</f>
        <v>0</v>
      </c>
      <c r="V86" s="161">
        <f>+' Ke chi tiet ha the'!$CK$977</f>
        <v>0</v>
      </c>
      <c r="W86" s="161">
        <f>+' Ke chi tiet ha the'!$CK$1051</f>
        <v>0</v>
      </c>
      <c r="X86" s="161">
        <f>+' Ke chi tiet ha the'!$CK$1098</f>
        <v>0</v>
      </c>
      <c r="Y86" s="161">
        <f>+' Ke chi tiet ha the'!$CK$1137</f>
        <v>0</v>
      </c>
      <c r="Z86" s="161">
        <f>+' Ke chi tiet ha the'!$CK$1197</f>
        <v>0</v>
      </c>
      <c r="AA86" s="8"/>
      <c r="AB86" s="155"/>
      <c r="AC86" s="156"/>
      <c r="AD86" s="157"/>
      <c r="AE86" s="9"/>
      <c r="AF86" s="9"/>
      <c r="AG86" s="9"/>
      <c r="AH86" s="155"/>
    </row>
    <row r="87" spans="1:34" s="163" customFormat="1" ht="18.75" customHeight="1">
      <c r="A87" s="158">
        <f>IF(E87&lt;&gt;0,MAX($A$7:A86)+1,0)</f>
        <v>0</v>
      </c>
      <c r="B87" s="153" t="s">
        <v>1019</v>
      </c>
      <c r="C87" s="154" t="s">
        <v>1013</v>
      </c>
      <c r="D87" s="162" t="s">
        <v>0</v>
      </c>
      <c r="E87" s="339">
        <f t="shared" si="8"/>
        <v>0</v>
      </c>
      <c r="F87" s="161">
        <f>+' Ke chi tiet ha the'!$CL$6</f>
        <v>0</v>
      </c>
      <c r="G87" s="161">
        <f>+' Ke chi tiet ha the'!$CL$71</f>
        <v>0</v>
      </c>
      <c r="H87" s="161">
        <f>+' Ke chi tiet ha the'!$CL$137</f>
        <v>0</v>
      </c>
      <c r="I87" s="161">
        <f>+' Ke chi tiet ha the'!$CL$187</f>
        <v>0</v>
      </c>
      <c r="J87" s="161">
        <f>+' Ke chi tiet ha the'!$CL$264</f>
        <v>0</v>
      </c>
      <c r="K87" s="161">
        <f>+' Ke chi tiet ha the'!$CL$323</f>
        <v>0</v>
      </c>
      <c r="L87" s="161">
        <f>+' Ke chi tiet ha the'!$CL$390</f>
        <v>0</v>
      </c>
      <c r="M87" s="161">
        <f>+' Ke chi tiet ha the'!$CL$431</f>
        <v>0</v>
      </c>
      <c r="N87" s="161">
        <f>+' Ke chi tiet ha the'!$CL$505</f>
        <v>0</v>
      </c>
      <c r="O87" s="161">
        <f>+' Ke chi tiet ha the'!$CL$548</f>
        <v>0</v>
      </c>
      <c r="P87" s="161">
        <f>+' Ke chi tiet ha the'!$CL$611</f>
        <v>0</v>
      </c>
      <c r="Q87" s="161">
        <f>+' Ke chi tiet ha the'!$CL$659</f>
        <v>0</v>
      </c>
      <c r="R87" s="161">
        <f>+' Ke chi tiet ha the'!$CL$739</f>
        <v>0</v>
      </c>
      <c r="S87" s="161">
        <f>+' Ke chi tiet ha the'!$CL$805</f>
        <v>0</v>
      </c>
      <c r="T87" s="161">
        <f>+' Ke chi tiet ha the'!$CL$848</f>
        <v>0</v>
      </c>
      <c r="U87" s="161">
        <f>+' Ke chi tiet ha the'!$CL$908</f>
        <v>0</v>
      </c>
      <c r="V87" s="161">
        <f>+' Ke chi tiet ha the'!$CL$977</f>
        <v>0</v>
      </c>
      <c r="W87" s="161">
        <f>+' Ke chi tiet ha the'!$CL$1051</f>
        <v>0</v>
      </c>
      <c r="X87" s="161">
        <f>+' Ke chi tiet ha the'!$CL$1098</f>
        <v>0</v>
      </c>
      <c r="Y87" s="161">
        <f>+' Ke chi tiet ha the'!$CL$1137</f>
        <v>0</v>
      </c>
      <c r="Z87" s="161">
        <f>+' Ke chi tiet ha the'!$CL$1197</f>
        <v>0</v>
      </c>
      <c r="AA87" s="8"/>
      <c r="AB87" s="155"/>
      <c r="AC87" s="156"/>
      <c r="AD87" s="157"/>
      <c r="AE87" s="9"/>
      <c r="AF87" s="9"/>
      <c r="AG87" s="9"/>
      <c r="AH87" s="155"/>
    </row>
    <row r="88" spans="1:34" s="163" customFormat="1" ht="18.75" customHeight="1">
      <c r="A88" s="158">
        <f>IF(E88&lt;&gt;0,MAX($A$7:A87)+1,0)</f>
        <v>0</v>
      </c>
      <c r="B88" s="153" t="s">
        <v>1020</v>
      </c>
      <c r="C88" s="154" t="s">
        <v>1014</v>
      </c>
      <c r="D88" s="162" t="s">
        <v>0</v>
      </c>
      <c r="E88" s="339">
        <f t="shared" si="8"/>
        <v>0</v>
      </c>
      <c r="F88" s="161">
        <f>+' Ke chi tiet ha the'!$CM$6</f>
        <v>0</v>
      </c>
      <c r="G88" s="161">
        <f>+' Ke chi tiet ha the'!$CM$71</f>
        <v>0</v>
      </c>
      <c r="H88" s="161">
        <f>+' Ke chi tiet ha the'!$CM$137</f>
        <v>0</v>
      </c>
      <c r="I88" s="161">
        <f>+' Ke chi tiet ha the'!$CM$187</f>
        <v>0</v>
      </c>
      <c r="J88" s="161">
        <f>+' Ke chi tiet ha the'!$CM$264</f>
        <v>0</v>
      </c>
      <c r="K88" s="161">
        <f>+' Ke chi tiet ha the'!$CM$323</f>
        <v>0</v>
      </c>
      <c r="L88" s="161">
        <f>+' Ke chi tiet ha the'!$CM$390</f>
        <v>0</v>
      </c>
      <c r="M88" s="161">
        <f>+' Ke chi tiet ha the'!$CM$431</f>
        <v>0</v>
      </c>
      <c r="N88" s="161">
        <f>+' Ke chi tiet ha the'!$CM$505</f>
        <v>0</v>
      </c>
      <c r="O88" s="161">
        <f>+' Ke chi tiet ha the'!$CM$548</f>
        <v>0</v>
      </c>
      <c r="P88" s="161">
        <f>+' Ke chi tiet ha the'!$CM$611</f>
        <v>0</v>
      </c>
      <c r="Q88" s="161">
        <f>+' Ke chi tiet ha the'!$CM$659</f>
        <v>0</v>
      </c>
      <c r="R88" s="161">
        <f>+' Ke chi tiet ha the'!$CM$739</f>
        <v>0</v>
      </c>
      <c r="S88" s="161">
        <f>+' Ke chi tiet ha the'!$CM$805</f>
        <v>0</v>
      </c>
      <c r="T88" s="161">
        <f>+' Ke chi tiet ha the'!$CM$848</f>
        <v>0</v>
      </c>
      <c r="U88" s="161">
        <f>+' Ke chi tiet ha the'!$CM$908</f>
        <v>0</v>
      </c>
      <c r="V88" s="161">
        <f>+' Ke chi tiet ha the'!$CM$977</f>
        <v>0</v>
      </c>
      <c r="W88" s="161">
        <f>+' Ke chi tiet ha the'!$CM$1051</f>
        <v>0</v>
      </c>
      <c r="X88" s="161">
        <f>+' Ke chi tiet ha the'!$CM$1098</f>
        <v>0</v>
      </c>
      <c r="Y88" s="161">
        <f>+' Ke chi tiet ha the'!$CM$1137</f>
        <v>0</v>
      </c>
      <c r="Z88" s="161">
        <f>+' Ke chi tiet ha the'!$CM$1197</f>
        <v>0</v>
      </c>
      <c r="AA88" s="8"/>
      <c r="AB88" s="155"/>
      <c r="AC88" s="156"/>
      <c r="AD88" s="157"/>
      <c r="AE88" s="9"/>
      <c r="AF88" s="9"/>
      <c r="AG88" s="9"/>
      <c r="AH88" s="155"/>
    </row>
    <row r="89" spans="1:34" s="163" customFormat="1" ht="16.5">
      <c r="A89" s="158">
        <f>IF(E89&lt;&gt;0,MAX($A$7:A85)+1,0)</f>
        <v>49</v>
      </c>
      <c r="B89" s="165" t="s">
        <v>320</v>
      </c>
      <c r="C89" s="154" t="s">
        <v>319</v>
      </c>
      <c r="D89" s="164" t="s">
        <v>2</v>
      </c>
      <c r="E89" s="10">
        <f t="shared" si="8"/>
        <v>236</v>
      </c>
      <c r="F89" s="161">
        <f>' Ke chi tiet ha the'!$CN$6</f>
        <v>11</v>
      </c>
      <c r="G89" s="161">
        <f>' Ke chi tiet ha the'!$CN$71</f>
        <v>9</v>
      </c>
      <c r="H89" s="161">
        <f>' Ke chi tiet ha the'!$CN$137</f>
        <v>7</v>
      </c>
      <c r="I89" s="161">
        <f>' Ke chi tiet ha the'!$CN$187</f>
        <v>12</v>
      </c>
      <c r="J89" s="161">
        <f>' Ke chi tiet ha the'!$CN$264</f>
        <v>7</v>
      </c>
      <c r="K89" s="161">
        <f>' Ke chi tiet ha the'!$CN$323</f>
        <v>7</v>
      </c>
      <c r="L89" s="161">
        <f>' Ke chi tiet ha the'!$CN$390</f>
        <v>8</v>
      </c>
      <c r="M89" s="161">
        <f>' Ke chi tiet ha the'!$CN$431</f>
        <v>7</v>
      </c>
      <c r="N89" s="161">
        <f>' Ke chi tiet ha the'!$CN$505</f>
        <v>5</v>
      </c>
      <c r="O89" s="161">
        <f>' Ke chi tiet ha the'!$CN$548</f>
        <v>11</v>
      </c>
      <c r="P89" s="161">
        <f>' Ke chi tiet ha the'!$CN$611</f>
        <v>9</v>
      </c>
      <c r="Q89" s="161">
        <f>' Ke chi tiet ha the'!$CN$659</f>
        <v>24</v>
      </c>
      <c r="R89" s="161">
        <f>' Ke chi tiet ha the'!$CN$739</f>
        <v>9</v>
      </c>
      <c r="S89" s="161">
        <f>' Ke chi tiet ha the'!$CN$805</f>
        <v>11</v>
      </c>
      <c r="T89" s="161">
        <f>' Ke chi tiet ha the'!$CN$848</f>
        <v>19</v>
      </c>
      <c r="U89" s="161">
        <f>' Ke chi tiet ha the'!$CN$908</f>
        <v>11</v>
      </c>
      <c r="V89" s="161">
        <f>' Ke chi tiet ha the'!$CN$977</f>
        <v>14</v>
      </c>
      <c r="W89" s="161">
        <f>' Ke chi tiet ha the'!$CN$1051</f>
        <v>14</v>
      </c>
      <c r="X89" s="161">
        <f>' Ke chi tiet ha the'!$CN$1098</f>
        <v>11</v>
      </c>
      <c r="Y89" s="161">
        <f>' Ke chi tiet ha the'!$CN$1137</f>
        <v>12</v>
      </c>
      <c r="Z89" s="161">
        <f>' Ke chi tiet ha the'!$CN$1197</f>
        <v>18</v>
      </c>
      <c r="AA89" s="8"/>
      <c r="AB89" s="155"/>
      <c r="AC89" s="156"/>
      <c r="AD89" s="157"/>
      <c r="AE89" s="9"/>
      <c r="AF89" s="9"/>
      <c r="AG89" s="9"/>
      <c r="AH89" s="155"/>
    </row>
    <row r="90" spans="1:34" s="163" customFormat="1" ht="16.5">
      <c r="A90" s="158">
        <f>IF(E90&lt;&gt;0,MAX($A$7:A89)+1,0)</f>
        <v>50</v>
      </c>
      <c r="B90" s="167" t="s">
        <v>321</v>
      </c>
      <c r="C90" s="154" t="s">
        <v>322</v>
      </c>
      <c r="D90" s="164" t="s">
        <v>3</v>
      </c>
      <c r="E90" s="10">
        <f t="shared" si="8"/>
        <v>236</v>
      </c>
      <c r="F90" s="161">
        <f>' Ke chi tiet ha the'!$CO$6</f>
        <v>11</v>
      </c>
      <c r="G90" s="161">
        <f>' Ke chi tiet ha the'!$CO$71</f>
        <v>9</v>
      </c>
      <c r="H90" s="161">
        <f>' Ke chi tiet ha the'!$CO$137</f>
        <v>7</v>
      </c>
      <c r="I90" s="161">
        <f>' Ke chi tiet ha the'!$CO$187</f>
        <v>12</v>
      </c>
      <c r="J90" s="161">
        <f>' Ke chi tiet ha the'!$CO$264</f>
        <v>7</v>
      </c>
      <c r="K90" s="161">
        <f>' Ke chi tiet ha the'!$CO$323</f>
        <v>7</v>
      </c>
      <c r="L90" s="161">
        <f>' Ke chi tiet ha the'!$CO$390</f>
        <v>8</v>
      </c>
      <c r="M90" s="161">
        <f>' Ke chi tiet ha the'!$CO$431</f>
        <v>7</v>
      </c>
      <c r="N90" s="161">
        <f>' Ke chi tiet ha the'!$CO$505</f>
        <v>5</v>
      </c>
      <c r="O90" s="161">
        <f>' Ke chi tiet ha the'!$CO$548</f>
        <v>11</v>
      </c>
      <c r="P90" s="161">
        <f>' Ke chi tiet ha the'!$CO$611</f>
        <v>9</v>
      </c>
      <c r="Q90" s="161">
        <f>' Ke chi tiet ha the'!$CO$659</f>
        <v>24</v>
      </c>
      <c r="R90" s="161">
        <f>' Ke chi tiet ha the'!$CO$739</f>
        <v>9</v>
      </c>
      <c r="S90" s="161">
        <f>' Ke chi tiet ha the'!$CO$805</f>
        <v>11</v>
      </c>
      <c r="T90" s="161">
        <f>' Ke chi tiet ha the'!$CO$848</f>
        <v>19</v>
      </c>
      <c r="U90" s="161">
        <f>' Ke chi tiet ha the'!$CO$908</f>
        <v>11</v>
      </c>
      <c r="V90" s="161">
        <f>' Ke chi tiet ha the'!$CO$977</f>
        <v>14</v>
      </c>
      <c r="W90" s="161">
        <f>' Ke chi tiet ha the'!$CO$1051</f>
        <v>14</v>
      </c>
      <c r="X90" s="161">
        <f>' Ke chi tiet ha the'!$CO$1098</f>
        <v>11</v>
      </c>
      <c r="Y90" s="161">
        <f>' Ke chi tiet ha the'!$CO$1137</f>
        <v>12</v>
      </c>
      <c r="Z90" s="161">
        <f>' Ke chi tiet ha the'!$CO$1197</f>
        <v>18</v>
      </c>
      <c r="AA90" s="8"/>
      <c r="AB90" s="155"/>
      <c r="AC90" s="156"/>
      <c r="AD90" s="157"/>
      <c r="AE90" s="9"/>
      <c r="AF90" s="9"/>
      <c r="AG90" s="9"/>
      <c r="AH90" s="155"/>
    </row>
    <row r="91" spans="1:34" s="163" customFormat="1" ht="16.5">
      <c r="A91" s="158">
        <f>IF(E91&lt;&gt;0,MAX($A$7:A90)+1,0)</f>
        <v>51</v>
      </c>
      <c r="B91" s="153" t="s">
        <v>334</v>
      </c>
      <c r="C91" s="154" t="s">
        <v>415</v>
      </c>
      <c r="D91" s="164" t="s">
        <v>2</v>
      </c>
      <c r="E91" s="10">
        <f t="shared" si="8"/>
        <v>1765.5</v>
      </c>
      <c r="F91" s="161">
        <f>' Ke chi tiet ha the'!$CP$6</f>
        <v>90</v>
      </c>
      <c r="G91" s="161">
        <f>' Ke chi tiet ha the'!$CP$71</f>
        <v>105</v>
      </c>
      <c r="H91" s="161">
        <f>' Ke chi tiet ha the'!$CP$137</f>
        <v>68.5</v>
      </c>
      <c r="I91" s="161">
        <f>' Ke chi tiet ha the'!$CP$187</f>
        <v>129.5</v>
      </c>
      <c r="J91" s="161">
        <f>' Ke chi tiet ha the'!$CP$264</f>
        <v>91.5</v>
      </c>
      <c r="K91" s="161">
        <f>' Ke chi tiet ha the'!$CP$323</f>
        <v>112</v>
      </c>
      <c r="L91" s="161">
        <f>' Ke chi tiet ha the'!$CP$390</f>
        <v>20</v>
      </c>
      <c r="M91" s="161">
        <f>' Ke chi tiet ha the'!$CP$431</f>
        <v>105.5</v>
      </c>
      <c r="N91" s="161">
        <f>' Ke chi tiet ha the'!$CP$505</f>
        <v>43</v>
      </c>
      <c r="O91" s="161">
        <f>' Ke chi tiet ha the'!$CP$548</f>
        <v>70.5</v>
      </c>
      <c r="P91" s="161">
        <f>' Ke chi tiet ha the'!$CP$611</f>
        <v>70</v>
      </c>
      <c r="Q91" s="161">
        <f>' Ke chi tiet ha the'!$CP$659</f>
        <v>109</v>
      </c>
      <c r="R91" s="161">
        <f>' Ke chi tiet ha the'!$CP$739</f>
        <v>99</v>
      </c>
      <c r="S91" s="161">
        <f>' Ke chi tiet ha the'!$CP$805</f>
        <v>71</v>
      </c>
      <c r="T91" s="161">
        <f>' Ke chi tiet ha the'!$CP$848</f>
        <v>90</v>
      </c>
      <c r="U91" s="161">
        <f>' Ke chi tiet ha the'!$CP$908</f>
        <v>72</v>
      </c>
      <c r="V91" s="161">
        <f>' Ke chi tiet ha the'!$CP$977</f>
        <v>87</v>
      </c>
      <c r="W91" s="161">
        <f>' Ke chi tiet ha the'!$CP$1051</f>
        <v>73</v>
      </c>
      <c r="X91" s="161">
        <f>' Ke chi tiet ha the'!$CP$1098</f>
        <v>60.5</v>
      </c>
      <c r="Y91" s="161">
        <f>' Ke chi tiet ha the'!$CP$1137</f>
        <v>88</v>
      </c>
      <c r="Z91" s="161">
        <f>' Ke chi tiet ha the'!$CP$1197</f>
        <v>110.5</v>
      </c>
      <c r="AA91" s="8"/>
      <c r="AB91" s="155"/>
      <c r="AC91" s="156"/>
      <c r="AD91" s="157"/>
      <c r="AE91" s="9"/>
      <c r="AF91" s="9"/>
      <c r="AG91" s="9"/>
      <c r="AH91" s="155"/>
    </row>
    <row r="92" spans="1:34" s="394" customFormat="1" ht="16.5">
      <c r="A92" s="387">
        <f>IF(E92&lt;&gt;0,MAX($A$7:A91)+1,0)</f>
        <v>52</v>
      </c>
      <c r="B92" s="388" t="s">
        <v>998</v>
      </c>
      <c r="C92" s="389" t="s">
        <v>999</v>
      </c>
      <c r="D92" s="390" t="s">
        <v>2</v>
      </c>
      <c r="E92" s="10">
        <f t="shared" si="8"/>
        <v>14</v>
      </c>
      <c r="F92" s="371">
        <f>' Ke chi tiet ha the'!$CQ$6</f>
        <v>0</v>
      </c>
      <c r="G92" s="371">
        <f>' Ke chi tiet ha the'!$CQ$71</f>
        <v>2</v>
      </c>
      <c r="H92" s="371">
        <f>' Ke chi tiet ha the'!$CQ$137</f>
        <v>0</v>
      </c>
      <c r="I92" s="371">
        <f>' Ke chi tiet ha the'!$CQ$187</f>
        <v>0</v>
      </c>
      <c r="J92" s="371">
        <f>' Ke chi tiet ha the'!$CQ$264</f>
        <v>0</v>
      </c>
      <c r="K92" s="371">
        <f>' Ke chi tiet ha the'!$CQ$323</f>
        <v>6</v>
      </c>
      <c r="L92" s="371">
        <f>' Ke chi tiet ha the'!$CQ$390</f>
        <v>0</v>
      </c>
      <c r="M92" s="371">
        <f>' Ke chi tiet ha the'!$CQ$431</f>
        <v>0</v>
      </c>
      <c r="N92" s="371">
        <f>' Ke chi tiet ha the'!$CQ$505</f>
        <v>0</v>
      </c>
      <c r="O92" s="371">
        <f>' Ke chi tiet ha the'!$CQ$548</f>
        <v>0</v>
      </c>
      <c r="P92" s="371">
        <f>' Ke chi tiet ha the'!$CQ$611</f>
        <v>0</v>
      </c>
      <c r="Q92" s="371">
        <f>' Ke chi tiet ha the'!$CQ$659</f>
        <v>0</v>
      </c>
      <c r="R92" s="371">
        <f>' Ke chi tiet ha the'!$CQ$739</f>
        <v>0</v>
      </c>
      <c r="S92" s="371">
        <f>' Ke chi tiet ha the'!$CQ$805</f>
        <v>0</v>
      </c>
      <c r="T92" s="371">
        <f>' Ke chi tiet ha the'!$CQ$848</f>
        <v>0</v>
      </c>
      <c r="U92" s="371">
        <f>' Ke chi tiet ha the'!$CQ$908</f>
        <v>0</v>
      </c>
      <c r="V92" s="371">
        <f>' Ke chi tiet ha the'!$CQ$977</f>
        <v>0</v>
      </c>
      <c r="W92" s="371">
        <f>' Ke chi tiet ha the'!$CQ$1051</f>
        <v>0</v>
      </c>
      <c r="X92" s="371">
        <f>' Ke chi tiet ha the'!$CQ$1098</f>
        <v>0</v>
      </c>
      <c r="Y92" s="371">
        <f>' Ke chi tiet ha the'!$CQ$1137</f>
        <v>0</v>
      </c>
      <c r="Z92" s="371">
        <f>' Ke chi tiet ha the'!$CQ$1197</f>
        <v>6</v>
      </c>
      <c r="AA92" s="8"/>
      <c r="AB92" s="391"/>
      <c r="AC92" s="392"/>
      <c r="AD92" s="393"/>
      <c r="AE92" s="9"/>
      <c r="AF92" s="9"/>
      <c r="AG92" s="9"/>
      <c r="AH92" s="391"/>
    </row>
    <row r="93" spans="1:34" s="163" customFormat="1" ht="16.5">
      <c r="A93" s="158">
        <f>IF(E93&lt;&gt;0,MAX($A$7:A92)+1,0)</f>
        <v>53</v>
      </c>
      <c r="B93" s="153" t="s">
        <v>269</v>
      </c>
      <c r="C93" s="154" t="s">
        <v>883</v>
      </c>
      <c r="D93" s="164" t="s">
        <v>0</v>
      </c>
      <c r="E93" s="10">
        <f t="shared" si="8"/>
        <v>5</v>
      </c>
      <c r="F93" s="161">
        <f>+' Ke chi tiet ha the'!$BP$6</f>
        <v>0</v>
      </c>
      <c r="G93" s="161">
        <f>+' Ke chi tiet ha the'!$BP$71</f>
        <v>2</v>
      </c>
      <c r="H93" s="161">
        <f>+' Ke chi tiet ha the'!$BP$137</f>
        <v>0</v>
      </c>
      <c r="I93" s="161">
        <f>+' Ke chi tiet ha the'!$BP$187</f>
        <v>1</v>
      </c>
      <c r="J93" s="161">
        <f>+' Ke chi tiet ha the'!$BP$264</f>
        <v>0</v>
      </c>
      <c r="K93" s="161">
        <f>+' Ke chi tiet ha the'!$BP$323</f>
        <v>0</v>
      </c>
      <c r="L93" s="161">
        <f>+' Ke chi tiet ha the'!$BP$390</f>
        <v>0</v>
      </c>
      <c r="M93" s="161">
        <f>+' Ke chi tiet ha the'!$BP$431</f>
        <v>0</v>
      </c>
      <c r="N93" s="161">
        <f>+' Ke chi tiet ha the'!$BP$505</f>
        <v>0</v>
      </c>
      <c r="O93" s="161">
        <f>+' Ke chi tiet ha the'!$BP$548</f>
        <v>0</v>
      </c>
      <c r="P93" s="161">
        <f>+' Ke chi tiet ha the'!$BP$611</f>
        <v>0</v>
      </c>
      <c r="Q93" s="161">
        <f>+' Ke chi tiet ha the'!$BP$659</f>
        <v>0</v>
      </c>
      <c r="R93" s="161">
        <f>+' Ke chi tiet ha the'!$BP$739</f>
        <v>0</v>
      </c>
      <c r="S93" s="161">
        <f>+' Ke chi tiet ha the'!$BP$805</f>
        <v>0</v>
      </c>
      <c r="T93" s="161">
        <f>+' Ke chi tiet ha the'!$BP$848</f>
        <v>0</v>
      </c>
      <c r="U93" s="161">
        <f>+' Ke chi tiet ha the'!$BP$908</f>
        <v>0</v>
      </c>
      <c r="V93" s="161">
        <f>+' Ke chi tiet ha the'!$BP$977</f>
        <v>0</v>
      </c>
      <c r="W93" s="161">
        <f>+' Ke chi tiet ha the'!$BP$1051</f>
        <v>0</v>
      </c>
      <c r="X93" s="161">
        <f>+' Ke chi tiet ha the'!$BP$1098</f>
        <v>2</v>
      </c>
      <c r="Y93" s="161">
        <f>+' Ke chi tiet ha the'!$BP$1137</f>
        <v>0</v>
      </c>
      <c r="Z93" s="161">
        <f>+' Ke chi tiet ha the'!$BP$1197</f>
        <v>0</v>
      </c>
      <c r="AA93" s="8"/>
      <c r="AB93" s="155"/>
      <c r="AC93" s="156"/>
      <c r="AE93" s="9"/>
      <c r="AF93" s="9"/>
      <c r="AG93" s="9"/>
      <c r="AH93" s="155"/>
    </row>
    <row r="94" spans="1:34" s="163" customFormat="1" ht="16.5">
      <c r="A94" s="158">
        <f>IF(E94&lt;&gt;0,MAX($A$7:A93)+1,0)</f>
        <v>0</v>
      </c>
      <c r="B94" s="169" t="s">
        <v>66</v>
      </c>
      <c r="C94" s="168" t="s">
        <v>882</v>
      </c>
      <c r="D94" s="164" t="s">
        <v>0</v>
      </c>
      <c r="E94" s="10">
        <f t="shared" si="8"/>
        <v>0</v>
      </c>
      <c r="F94" s="161">
        <f>+' Ke chi tiet ha the'!$BQ$6</f>
        <v>0</v>
      </c>
      <c r="G94" s="161">
        <f>+' Ke chi tiet ha the'!$BQ$71</f>
        <v>0</v>
      </c>
      <c r="H94" s="161">
        <f>+' Ke chi tiet ha the'!$BQ$137</f>
        <v>0</v>
      </c>
      <c r="I94" s="161">
        <f>+' Ke chi tiet ha the'!$BQ$187</f>
        <v>0</v>
      </c>
      <c r="J94" s="161">
        <f>+' Ke chi tiet ha the'!$BQ$264</f>
        <v>0</v>
      </c>
      <c r="K94" s="161">
        <f>+' Ke chi tiet ha the'!$BQ$323</f>
        <v>0</v>
      </c>
      <c r="L94" s="161">
        <f>+' Ke chi tiet ha the'!$BQ$390</f>
        <v>0</v>
      </c>
      <c r="M94" s="161">
        <f>+' Ke chi tiet ha the'!$BQ$431</f>
        <v>0</v>
      </c>
      <c r="N94" s="161">
        <f>+' Ke chi tiet ha the'!$BQ$505</f>
        <v>0</v>
      </c>
      <c r="O94" s="161">
        <f>+' Ke chi tiet ha the'!$BQ$548</f>
        <v>0</v>
      </c>
      <c r="P94" s="161">
        <f>+' Ke chi tiet ha the'!$BQ$611</f>
        <v>0</v>
      </c>
      <c r="Q94" s="161">
        <f>+' Ke chi tiet ha the'!$BQ$659</f>
        <v>0</v>
      </c>
      <c r="R94" s="161">
        <f>+' Ke chi tiet ha the'!$BQ$739</f>
        <v>0</v>
      </c>
      <c r="S94" s="161">
        <f>+' Ke chi tiet ha the'!$BQ$805</f>
        <v>0</v>
      </c>
      <c r="T94" s="161">
        <f>+' Ke chi tiet ha the'!$BQ$848</f>
        <v>0</v>
      </c>
      <c r="U94" s="161">
        <f>+' Ke chi tiet ha the'!$BQ$908</f>
        <v>0</v>
      </c>
      <c r="V94" s="161">
        <f>+' Ke chi tiet ha the'!$BQ$977</f>
        <v>0</v>
      </c>
      <c r="W94" s="161">
        <f>+' Ke chi tiet ha the'!$BQ$1051</f>
        <v>0</v>
      </c>
      <c r="X94" s="161">
        <f>+' Ke chi tiet ha the'!$BQ$1098</f>
        <v>0</v>
      </c>
      <c r="Y94" s="161">
        <f>+' Ke chi tiet ha the'!$BQ$1137</f>
        <v>0</v>
      </c>
      <c r="Z94" s="161">
        <f>+' Ke chi tiet ha the'!$BQ$1197</f>
        <v>0</v>
      </c>
      <c r="AA94" s="8"/>
      <c r="AB94" s="155"/>
      <c r="AC94" s="156"/>
      <c r="AE94" s="9"/>
      <c r="AF94" s="9"/>
      <c r="AG94" s="9"/>
      <c r="AH94" s="155"/>
    </row>
    <row r="95" spans="1:34" s="163" customFormat="1" ht="16.5">
      <c r="A95" s="158">
        <f>IF(E95&lt;&gt;0,MAX($A$7:A94)+1,0)</f>
        <v>54</v>
      </c>
      <c r="B95" s="167" t="s">
        <v>270</v>
      </c>
      <c r="C95" s="168" t="s">
        <v>84</v>
      </c>
      <c r="D95" s="164" t="s">
        <v>3</v>
      </c>
      <c r="E95" s="10">
        <f t="shared" si="8"/>
        <v>2148</v>
      </c>
      <c r="F95" s="161">
        <f>+' Ke chi tiet ha the'!$BR$6</f>
        <v>91</v>
      </c>
      <c r="G95" s="161">
        <f>+' Ke chi tiet ha the'!$BR$71</f>
        <v>102</v>
      </c>
      <c r="H95" s="161">
        <f>+' Ke chi tiet ha the'!$BR$137</f>
        <v>85</v>
      </c>
      <c r="I95" s="161">
        <f>+' Ke chi tiet ha the'!$BR$187</f>
        <v>157</v>
      </c>
      <c r="J95" s="161">
        <f>+' Ke chi tiet ha the'!$BR$264</f>
        <v>90</v>
      </c>
      <c r="K95" s="161">
        <f>+' Ke chi tiet ha the'!$BR$323</f>
        <v>100</v>
      </c>
      <c r="L95" s="161">
        <f>+' Ke chi tiet ha the'!$BR$390</f>
        <v>64</v>
      </c>
      <c r="M95" s="161">
        <f>+' Ke chi tiet ha the'!$BR$431</f>
        <v>125</v>
      </c>
      <c r="N95" s="161">
        <f>+' Ke chi tiet ha the'!$BR$505</f>
        <v>71</v>
      </c>
      <c r="O95" s="161">
        <f>+' Ke chi tiet ha the'!$BR$548</f>
        <v>104</v>
      </c>
      <c r="P95" s="161">
        <f>+' Ke chi tiet ha the'!$BR$611</f>
        <v>70</v>
      </c>
      <c r="Q95" s="161">
        <f>+' Ke chi tiet ha the'!$BR$659</f>
        <v>145</v>
      </c>
      <c r="R95" s="161">
        <f>+' Ke chi tiet ha the'!$BR$739</f>
        <v>102</v>
      </c>
      <c r="S95" s="161">
        <f>+' Ke chi tiet ha the'!$BR$805</f>
        <v>86</v>
      </c>
      <c r="T95" s="161">
        <f>+' Ke chi tiet ha the'!$BR$848</f>
        <v>100</v>
      </c>
      <c r="U95" s="161">
        <f>+' Ke chi tiet ha the'!$BR$908</f>
        <v>119</v>
      </c>
      <c r="V95" s="161">
        <f>+' Ke chi tiet ha the'!$BR$977</f>
        <v>128</v>
      </c>
      <c r="W95" s="161">
        <f>+' Ke chi tiet ha the'!$BR$1051</f>
        <v>114</v>
      </c>
      <c r="X95" s="161">
        <f>+' Ke chi tiet ha the'!$BR$1098</f>
        <v>72</v>
      </c>
      <c r="Y95" s="161">
        <f>+' Ke chi tiet ha the'!$BR$1137</f>
        <v>97</v>
      </c>
      <c r="Z95" s="161">
        <f>+' Ke chi tiet ha the'!$BR$1197</f>
        <v>126</v>
      </c>
      <c r="AA95" s="8"/>
      <c r="AB95" s="155"/>
      <c r="AC95" s="156"/>
      <c r="AE95" s="9"/>
      <c r="AF95" s="9"/>
      <c r="AG95" s="9"/>
      <c r="AH95" s="155"/>
    </row>
    <row r="96" spans="1:34" s="163" customFormat="1" ht="16.5">
      <c r="A96" s="158">
        <f>IF(E96&lt;&gt;0,MAX($A$7:A95)+1,0)</f>
        <v>55</v>
      </c>
      <c r="B96" s="153" t="s">
        <v>67</v>
      </c>
      <c r="C96" s="154" t="s">
        <v>29</v>
      </c>
      <c r="D96" s="164" t="s">
        <v>0</v>
      </c>
      <c r="E96" s="10">
        <f t="shared" si="8"/>
        <v>2012</v>
      </c>
      <c r="F96" s="161">
        <f>+' Ke chi tiet ha the'!$BS$6+' Ke chi tiet ha the'!$EV$6</f>
        <v>98</v>
      </c>
      <c r="G96" s="161">
        <f>+' Ke chi tiet ha the'!$BS$71+' Ke chi tiet ha the'!$EV$71</f>
        <v>124</v>
      </c>
      <c r="H96" s="161">
        <f>+' Ke chi tiet ha the'!$BS$137+' Ke chi tiet ha the'!$EV$137</f>
        <v>58</v>
      </c>
      <c r="I96" s="161">
        <f>+' Ke chi tiet ha the'!$BS$187+' Ke chi tiet ha the'!$EV$187</f>
        <v>114</v>
      </c>
      <c r="J96" s="161">
        <f>+' Ke chi tiet ha the'!$BS$264+' Ke chi tiet ha the'!$EV$264</f>
        <v>116</v>
      </c>
      <c r="K96" s="161">
        <f>+' Ke chi tiet ha the'!$BS$323+' Ke chi tiet ha the'!$EV$323</f>
        <v>98</v>
      </c>
      <c r="L96" s="161">
        <f>+' Ke chi tiet ha the'!$BS$390+' Ke chi tiet ha the'!$EV$390</f>
        <v>194</v>
      </c>
      <c r="M96" s="161">
        <f>+' Ke chi tiet ha the'!$BS$431+' Ke chi tiet ha the'!$EV$431</f>
        <v>104</v>
      </c>
      <c r="N96" s="161">
        <f>+' Ke chi tiet ha the'!$BS$505+' Ke chi tiet ha the'!$EV$505</f>
        <v>36</v>
      </c>
      <c r="O96" s="161">
        <f>+' Ke chi tiet ha the'!$BS$548+' Ke chi tiet ha the'!$EV$548</f>
        <v>66</v>
      </c>
      <c r="P96" s="161">
        <f>+' Ke chi tiet ha the'!$BS$611+' Ke chi tiet ha the'!$EV$611</f>
        <v>56</v>
      </c>
      <c r="Q96" s="161">
        <f>+' Ke chi tiet ha the'!$BS$659+' Ke chi tiet ha the'!$EV$659</f>
        <v>264</v>
      </c>
      <c r="R96" s="161">
        <f>+' Ke chi tiet ha the'!$BS$739+' Ke chi tiet ha the'!$EV$739</f>
        <v>92</v>
      </c>
      <c r="S96" s="161">
        <f>+' Ke chi tiet ha the'!$BS$805+' Ke chi tiet ha the'!$EV$805</f>
        <v>60</v>
      </c>
      <c r="T96" s="161">
        <f>+' Ke chi tiet ha the'!$BS$848+' Ke chi tiet ha the'!$EV$848</f>
        <v>90</v>
      </c>
      <c r="U96" s="161">
        <f>+' Ke chi tiet ha the'!$BS$908+' Ke chi tiet ha the'!$EV$908</f>
        <v>72</v>
      </c>
      <c r="V96" s="161">
        <f>+' Ke chi tiet ha the'!$BS$977+' Ke chi tiet ha the'!$EV$977</f>
        <v>92</v>
      </c>
      <c r="W96" s="161">
        <f>+' Ke chi tiet ha the'!$BS$1051+' Ke chi tiet ha the'!$EV$1051</f>
        <v>60</v>
      </c>
      <c r="X96" s="161">
        <f>+' Ke chi tiet ha the'!$BS$1098+' Ke chi tiet ha the'!$EV$1098</f>
        <v>56</v>
      </c>
      <c r="Y96" s="161">
        <f>+' Ke chi tiet ha the'!$BS$1137+' Ke chi tiet ha the'!$EV$1137</f>
        <v>72</v>
      </c>
      <c r="Z96" s="161">
        <f>+' Ke chi tiet ha the'!$BS$1197+' Ke chi tiet ha the'!$EV$1197</f>
        <v>90</v>
      </c>
      <c r="AA96" s="8"/>
      <c r="AB96" s="155"/>
      <c r="AC96" s="156"/>
      <c r="AE96" s="9"/>
      <c r="AF96" s="9"/>
      <c r="AG96" s="9"/>
      <c r="AH96" s="155"/>
    </row>
    <row r="97" spans="1:34" s="163" customFormat="1" ht="16.5">
      <c r="A97" s="158">
        <f>IF(E97&lt;&gt;0,MAX($A$7:A96)+1,0)</f>
        <v>56</v>
      </c>
      <c r="B97" s="153" t="s">
        <v>68</v>
      </c>
      <c r="C97" s="154" t="s">
        <v>9</v>
      </c>
      <c r="D97" s="164" t="s">
        <v>3</v>
      </c>
      <c r="E97" s="10">
        <f t="shared" si="8"/>
        <v>2028</v>
      </c>
      <c r="F97" s="161">
        <f>+' Ke chi tiet ha the'!$BT$6+' Ke chi tiet ha the'!$EV$6</f>
        <v>98</v>
      </c>
      <c r="G97" s="161">
        <f>+' Ke chi tiet ha the'!$BT$71+' Ke chi tiet ha the'!$EV$71</f>
        <v>130</v>
      </c>
      <c r="H97" s="161">
        <f>+' Ke chi tiet ha the'!$BT$137+' Ke chi tiet ha the'!$EV$137</f>
        <v>58</v>
      </c>
      <c r="I97" s="161">
        <f>+' Ke chi tiet ha the'!$BT$187+' Ke chi tiet ha the'!$EV$187</f>
        <v>118</v>
      </c>
      <c r="J97" s="161">
        <f>+' Ke chi tiet ha the'!$BT$264+' Ke chi tiet ha the'!$EV$264</f>
        <v>116</v>
      </c>
      <c r="K97" s="161">
        <f>+' Ke chi tiet ha the'!$BT$323+' Ke chi tiet ha the'!$EV$323</f>
        <v>98</v>
      </c>
      <c r="L97" s="161">
        <f>+' Ke chi tiet ha the'!$BT$390+' Ke chi tiet ha the'!$EV$390</f>
        <v>194</v>
      </c>
      <c r="M97" s="161">
        <f>+' Ke chi tiet ha the'!$BT$431+' Ke chi tiet ha the'!$EV$431</f>
        <v>104</v>
      </c>
      <c r="N97" s="161">
        <f>+' Ke chi tiet ha the'!$BT$505+' Ke chi tiet ha the'!$EV$505</f>
        <v>36</v>
      </c>
      <c r="O97" s="161">
        <f>+' Ke chi tiet ha the'!$BT$548+' Ke chi tiet ha the'!$EV$548</f>
        <v>66</v>
      </c>
      <c r="P97" s="161">
        <f>+' Ke chi tiet ha the'!$BT$611+' Ke chi tiet ha the'!$EV$611</f>
        <v>56</v>
      </c>
      <c r="Q97" s="161">
        <f>+' Ke chi tiet ha the'!$BT$659+' Ke chi tiet ha the'!$EV$659</f>
        <v>264</v>
      </c>
      <c r="R97" s="161">
        <f>+' Ke chi tiet ha the'!$BT$739+' Ke chi tiet ha the'!$EV$739</f>
        <v>92</v>
      </c>
      <c r="S97" s="161">
        <f>+' Ke chi tiet ha the'!$BT$805+' Ke chi tiet ha the'!$EV$805</f>
        <v>60</v>
      </c>
      <c r="T97" s="161">
        <f>+' Ke chi tiet ha the'!$BT$848+' Ke chi tiet ha the'!$EV$848</f>
        <v>90</v>
      </c>
      <c r="U97" s="161">
        <f>+' Ke chi tiet ha the'!$BT$908+' Ke chi tiet ha the'!$EV$908</f>
        <v>72</v>
      </c>
      <c r="V97" s="161">
        <f>+' Ke chi tiet ha the'!$BT$977+' Ke chi tiet ha the'!$EV$977</f>
        <v>92</v>
      </c>
      <c r="W97" s="161">
        <f>+' Ke chi tiet ha the'!$BT$1051+' Ke chi tiet ha the'!$EV$1051</f>
        <v>60</v>
      </c>
      <c r="X97" s="161">
        <f>+' Ke chi tiet ha the'!$BT$1098+' Ke chi tiet ha the'!$EV$1098</f>
        <v>62</v>
      </c>
      <c r="Y97" s="161">
        <f>+' Ke chi tiet ha the'!$BT$1137+' Ke chi tiet ha the'!$EV$1137</f>
        <v>72</v>
      </c>
      <c r="Z97" s="161">
        <f>+' Ke chi tiet ha the'!$BT$1197+' Ke chi tiet ha the'!$EV$1197</f>
        <v>90</v>
      </c>
      <c r="AA97" s="8"/>
      <c r="AB97" s="155"/>
      <c r="AC97" s="156"/>
      <c r="AE97" s="9"/>
      <c r="AF97" s="9"/>
      <c r="AG97" s="9"/>
      <c r="AH97" s="155"/>
    </row>
    <row r="98" spans="1:34" s="163" customFormat="1" ht="16.5">
      <c r="A98" s="158">
        <f>IF(E98&lt;&gt;0,MAX($A$7:A97)+1,0)</f>
        <v>57</v>
      </c>
      <c r="B98" s="170" t="s">
        <v>271</v>
      </c>
      <c r="C98" s="154" t="s">
        <v>62</v>
      </c>
      <c r="D98" s="203" t="s">
        <v>3</v>
      </c>
      <c r="E98" s="10">
        <f t="shared" si="8"/>
        <v>1165</v>
      </c>
      <c r="F98" s="161">
        <f>+' Ke chi tiet ha the'!$BV$6</f>
        <v>47</v>
      </c>
      <c r="G98" s="161">
        <f>+' Ke chi tiet ha the'!$BV$71</f>
        <v>55</v>
      </c>
      <c r="H98" s="161">
        <f>+' Ke chi tiet ha the'!$BV$137</f>
        <v>46</v>
      </c>
      <c r="I98" s="161">
        <f>+' Ke chi tiet ha the'!$BV$187</f>
        <v>87</v>
      </c>
      <c r="J98" s="161">
        <f>+' Ke chi tiet ha the'!$BV$264</f>
        <v>49</v>
      </c>
      <c r="K98" s="161">
        <f>+' Ke chi tiet ha the'!$BV$323</f>
        <v>67</v>
      </c>
      <c r="L98" s="161">
        <f>+' Ke chi tiet ha the'!$BV$390</f>
        <v>35</v>
      </c>
      <c r="M98" s="161">
        <f>+' Ke chi tiet ha the'!$BV$431</f>
        <v>58</v>
      </c>
      <c r="N98" s="161">
        <f>+' Ke chi tiet ha the'!$BV$505</f>
        <v>38</v>
      </c>
      <c r="O98" s="161">
        <f>+' Ke chi tiet ha the'!$BV$548</f>
        <v>57</v>
      </c>
      <c r="P98" s="161">
        <f>+' Ke chi tiet ha the'!$BV$611</f>
        <v>38</v>
      </c>
      <c r="Q98" s="161">
        <f>+' Ke chi tiet ha the'!$BV$659</f>
        <v>76</v>
      </c>
      <c r="R98" s="161">
        <f>+' Ke chi tiet ha the'!$BV$739</f>
        <v>53</v>
      </c>
      <c r="S98" s="161">
        <f>+' Ke chi tiet ha the'!$BV$805</f>
        <v>43</v>
      </c>
      <c r="T98" s="161">
        <f>+' Ke chi tiet ha the'!$BV$848</f>
        <v>54</v>
      </c>
      <c r="U98" s="161">
        <f>+' Ke chi tiet ha the'!$BV$908</f>
        <v>64</v>
      </c>
      <c r="V98" s="161">
        <f>+' Ke chi tiet ha the'!$BV$977</f>
        <v>70</v>
      </c>
      <c r="W98" s="161">
        <f>+' Ke chi tiet ha the'!$BV$1051</f>
        <v>64</v>
      </c>
      <c r="X98" s="161">
        <f>+' Ke chi tiet ha the'!$BV$1098</f>
        <v>48</v>
      </c>
      <c r="Y98" s="161">
        <f>+' Ke chi tiet ha the'!$BV$1137</f>
        <v>51</v>
      </c>
      <c r="Z98" s="161">
        <f>+' Ke chi tiet ha the'!$BV$1197</f>
        <v>65</v>
      </c>
      <c r="AA98" s="8"/>
      <c r="AB98" s="155"/>
      <c r="AC98" s="156"/>
      <c r="AE98" s="9"/>
      <c r="AF98" s="9"/>
      <c r="AG98" s="9"/>
      <c r="AH98" s="155"/>
    </row>
    <row r="99" spans="1:34" s="163" customFormat="1" ht="16.5">
      <c r="A99" s="158">
        <f>IF(E99&lt;&gt;0,MAX($A$7:A98)+1,0)</f>
        <v>58</v>
      </c>
      <c r="B99" s="170" t="s">
        <v>341</v>
      </c>
      <c r="C99" s="154" t="s">
        <v>342</v>
      </c>
      <c r="D99" s="203" t="s">
        <v>3</v>
      </c>
      <c r="E99" s="10">
        <f t="shared" si="8"/>
        <v>795</v>
      </c>
      <c r="F99" s="204">
        <f>+' Ke chi tiet ha the'!$CR$6</f>
        <v>40</v>
      </c>
      <c r="G99" s="204">
        <f>+' Ke chi tiet ha the'!$CR$71</f>
        <v>43</v>
      </c>
      <c r="H99" s="204">
        <f>+' Ke chi tiet ha the'!$CR$137</f>
        <v>27</v>
      </c>
      <c r="I99" s="204">
        <f>+' Ke chi tiet ha the'!$CR$187</f>
        <v>56</v>
      </c>
      <c r="J99" s="204">
        <f>+' Ke chi tiet ha the'!$CR$264</f>
        <v>40</v>
      </c>
      <c r="K99" s="204">
        <f>+' Ke chi tiet ha the'!$CR$323</f>
        <v>46</v>
      </c>
      <c r="L99" s="204">
        <f>+' Ke chi tiet ha the'!$CR$390</f>
        <v>21</v>
      </c>
      <c r="M99" s="204">
        <f>+' Ke chi tiet ha the'!$CR$431</f>
        <v>51</v>
      </c>
      <c r="N99" s="204">
        <f>+' Ke chi tiet ha the'!$CR$505</f>
        <v>21</v>
      </c>
      <c r="O99" s="204">
        <f>+' Ke chi tiet ha the'!$CR$548</f>
        <v>33</v>
      </c>
      <c r="P99" s="204">
        <f>+' Ke chi tiet ha the'!$CR$611</f>
        <v>27</v>
      </c>
      <c r="Q99" s="204">
        <f>+' Ke chi tiet ha the'!$CR$659</f>
        <v>66</v>
      </c>
      <c r="R99" s="204">
        <f>+' Ke chi tiet ha the'!$CR$739</f>
        <v>41</v>
      </c>
      <c r="S99" s="204">
        <f>+' Ke chi tiet ha the'!$CR$805</f>
        <v>29</v>
      </c>
      <c r="T99" s="204">
        <f>+' Ke chi tiet ha the'!$CR$848</f>
        <v>39</v>
      </c>
      <c r="U99" s="204">
        <f>+' Ke chi tiet ha the'!$CR$908</f>
        <v>32</v>
      </c>
      <c r="V99" s="204">
        <f>+' Ke chi tiet ha the'!$CR$977</f>
        <v>40</v>
      </c>
      <c r="W99" s="204">
        <f>+' Ke chi tiet ha the'!$CR$1051</f>
        <v>30</v>
      </c>
      <c r="X99" s="204">
        <f>+' Ke chi tiet ha the'!$CR$1098</f>
        <v>26</v>
      </c>
      <c r="Y99" s="204">
        <f>+' Ke chi tiet ha the'!$CR$1137</f>
        <v>43</v>
      </c>
      <c r="Z99" s="204">
        <f>+' Ke chi tiet ha the'!$CR$1197</f>
        <v>44</v>
      </c>
      <c r="AA99" s="8"/>
      <c r="AB99" s="155"/>
      <c r="AC99" s="156"/>
      <c r="AE99" s="9"/>
      <c r="AF99" s="9"/>
      <c r="AG99" s="9"/>
      <c r="AH99" s="155"/>
    </row>
    <row r="100" spans="1:34" s="163" customFormat="1" ht="16.5">
      <c r="A100" s="158">
        <f>IF(E100&lt;&gt;0,MAX($A$7:A99)+1,0)</f>
        <v>59</v>
      </c>
      <c r="B100" s="170" t="s">
        <v>14</v>
      </c>
      <c r="C100" s="154" t="s">
        <v>31</v>
      </c>
      <c r="D100" s="203" t="s">
        <v>13</v>
      </c>
      <c r="E100" s="10">
        <f t="shared" si="8"/>
        <v>541</v>
      </c>
      <c r="F100" s="204">
        <f t="shared" ref="F100:Z100" si="9">+ROUND((+F47+F48+F49+F50+F104)/5,0)</f>
        <v>34</v>
      </c>
      <c r="G100" s="204">
        <f t="shared" si="9"/>
        <v>30</v>
      </c>
      <c r="H100" s="204">
        <f t="shared" si="9"/>
        <v>24</v>
      </c>
      <c r="I100" s="204">
        <f t="shared" si="9"/>
        <v>30</v>
      </c>
      <c r="J100" s="204">
        <f t="shared" si="9"/>
        <v>26</v>
      </c>
      <c r="K100" s="204">
        <f t="shared" si="9"/>
        <v>18</v>
      </c>
      <c r="L100" s="204">
        <f t="shared" si="9"/>
        <v>22</v>
      </c>
      <c r="M100" s="204">
        <f t="shared" si="9"/>
        <v>36</v>
      </c>
      <c r="N100" s="204">
        <f t="shared" si="9"/>
        <v>14</v>
      </c>
      <c r="O100" s="204">
        <f t="shared" si="9"/>
        <v>35</v>
      </c>
      <c r="P100" s="204">
        <f t="shared" si="9"/>
        <v>18</v>
      </c>
      <c r="Q100" s="204">
        <f t="shared" si="9"/>
        <v>37</v>
      </c>
      <c r="R100" s="204">
        <f t="shared" si="9"/>
        <v>26</v>
      </c>
      <c r="S100" s="204">
        <f t="shared" si="9"/>
        <v>14</v>
      </c>
      <c r="T100" s="204">
        <f t="shared" si="9"/>
        <v>34</v>
      </c>
      <c r="U100" s="204">
        <f t="shared" si="9"/>
        <v>27</v>
      </c>
      <c r="V100" s="204">
        <f t="shared" si="9"/>
        <v>30</v>
      </c>
      <c r="W100" s="204">
        <f t="shared" si="9"/>
        <v>30</v>
      </c>
      <c r="X100" s="204">
        <f t="shared" si="9"/>
        <v>10</v>
      </c>
      <c r="Y100" s="204">
        <f t="shared" si="9"/>
        <v>16</v>
      </c>
      <c r="Z100" s="204">
        <f t="shared" si="9"/>
        <v>30</v>
      </c>
      <c r="AA100" s="8"/>
      <c r="AB100" s="155"/>
      <c r="AC100" s="156"/>
      <c r="AE100" s="9"/>
      <c r="AF100" s="9"/>
      <c r="AG100" s="9"/>
      <c r="AH100" s="155"/>
    </row>
    <row r="101" spans="1:34" s="201" customFormat="1" ht="17.25">
      <c r="A101" s="194" t="s">
        <v>43</v>
      </c>
      <c r="B101" s="195" t="s">
        <v>118</v>
      </c>
      <c r="C101" s="196"/>
      <c r="D101" s="197"/>
      <c r="E101" s="12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3"/>
      <c r="AB101" s="199"/>
      <c r="AC101" s="200"/>
      <c r="AF101" s="14"/>
    </row>
    <row r="102" spans="1:34" s="163" customFormat="1" ht="16.5">
      <c r="A102" s="158">
        <f>IF(E102&lt;&gt;0,MAX($A$101:A101)+1,0)</f>
        <v>1</v>
      </c>
      <c r="B102" s="153" t="s">
        <v>349</v>
      </c>
      <c r="C102" s="154" t="s">
        <v>28</v>
      </c>
      <c r="D102" s="162" t="s">
        <v>6</v>
      </c>
      <c r="E102" s="10">
        <f t="shared" si="8"/>
        <v>410</v>
      </c>
      <c r="F102" s="161">
        <f>+' Ke chi tiet ha the'!$EC$6</f>
        <v>39</v>
      </c>
      <c r="G102" s="161">
        <f>+' Ke chi tiet ha the'!$EC$71</f>
        <v>34</v>
      </c>
      <c r="H102" s="161">
        <f>+' Ke chi tiet ha the'!$EC$137</f>
        <v>21</v>
      </c>
      <c r="I102" s="161">
        <f>+' Ke chi tiet ha the'!$EC$187</f>
        <v>34</v>
      </c>
      <c r="J102" s="161">
        <f>+' Ke chi tiet ha the'!$EC$264</f>
        <v>28</v>
      </c>
      <c r="K102" s="161">
        <f>+' Ke chi tiet ha the'!$EC$323</f>
        <v>20</v>
      </c>
      <c r="L102" s="161">
        <f>+' Ke chi tiet ha the'!$EC$390</f>
        <v>25</v>
      </c>
      <c r="M102" s="161">
        <f>+' Ke chi tiet ha the'!$EC$431</f>
        <v>15</v>
      </c>
      <c r="N102" s="161">
        <f>+' Ke chi tiet ha the'!$EC$505</f>
        <v>3</v>
      </c>
      <c r="O102" s="161">
        <f>+' Ke chi tiet ha the'!$EC$548</f>
        <v>13</v>
      </c>
      <c r="P102" s="161">
        <f>+' Ke chi tiet ha the'!$EC$611</f>
        <v>6</v>
      </c>
      <c r="Q102" s="161">
        <f>+' Ke chi tiet ha the'!$EC$659</f>
        <v>21</v>
      </c>
      <c r="R102" s="161">
        <f>+' Ke chi tiet ha the'!$EC$739</f>
        <v>15</v>
      </c>
      <c r="S102" s="161">
        <f>+' Ke chi tiet ha the'!$EC$805</f>
        <v>13</v>
      </c>
      <c r="T102" s="161">
        <f>+' Ke chi tiet ha the'!$EC$848</f>
        <v>30</v>
      </c>
      <c r="U102" s="161">
        <f>+' Ke chi tiet ha the'!$EC$908</f>
        <v>21</v>
      </c>
      <c r="V102" s="161">
        <f>+' Ke chi tiet ha the'!$EC$977</f>
        <v>21</v>
      </c>
      <c r="W102" s="161">
        <f>+' Ke chi tiet ha the'!$EC$1051</f>
        <v>11</v>
      </c>
      <c r="X102" s="161">
        <f>+' Ke chi tiet ha the'!$EC$1098</f>
        <v>4</v>
      </c>
      <c r="Y102" s="161">
        <f>+' Ke chi tiet ha the'!$EC$1137</f>
        <v>13</v>
      </c>
      <c r="Z102" s="161">
        <f>+' Ke chi tiet ha the'!$EC$1197</f>
        <v>23</v>
      </c>
      <c r="AA102" s="8"/>
      <c r="AB102" s="155"/>
      <c r="AC102" s="156"/>
      <c r="AE102" s="9"/>
      <c r="AF102" s="9"/>
      <c r="AG102" s="9"/>
      <c r="AH102" s="155"/>
    </row>
    <row r="103" spans="1:34" s="163" customFormat="1" ht="16.5">
      <c r="A103" s="158">
        <f>IF(E103&lt;&gt;0,MAX($A$101:A102)+1,0)</f>
        <v>2</v>
      </c>
      <c r="B103" s="153" t="s">
        <v>351</v>
      </c>
      <c r="C103" s="154" t="s">
        <v>10</v>
      </c>
      <c r="D103" s="162" t="s">
        <v>3</v>
      </c>
      <c r="E103" s="10">
        <f t="shared" si="8"/>
        <v>848</v>
      </c>
      <c r="F103" s="161">
        <f>+' Ke chi tiet ha the'!$EF$6</f>
        <v>8</v>
      </c>
      <c r="G103" s="161">
        <f>+' Ke chi tiet ha the'!$EF$71</f>
        <v>12</v>
      </c>
      <c r="H103" s="161">
        <f>+' Ke chi tiet ha the'!$EF$137</f>
        <v>16</v>
      </c>
      <c r="I103" s="161">
        <f>+' Ke chi tiet ha the'!$EF$187</f>
        <v>0</v>
      </c>
      <c r="J103" s="161">
        <f>+' Ke chi tiet ha the'!$EF$264</f>
        <v>4</v>
      </c>
      <c r="K103" s="161">
        <f>+' Ke chi tiet ha the'!$EF$323</f>
        <v>8</v>
      </c>
      <c r="L103" s="161">
        <f>+' Ke chi tiet ha the'!$EF$390</f>
        <v>0</v>
      </c>
      <c r="M103" s="161">
        <f>+' Ke chi tiet ha the'!$EF$431</f>
        <v>100</v>
      </c>
      <c r="N103" s="161">
        <f>+' Ke chi tiet ha the'!$EF$505</f>
        <v>52</v>
      </c>
      <c r="O103" s="161">
        <f>+' Ke chi tiet ha the'!$EF$548</f>
        <v>108</v>
      </c>
      <c r="P103" s="161">
        <f>+' Ke chi tiet ha the'!$EF$611</f>
        <v>64</v>
      </c>
      <c r="Q103" s="161">
        <f>+' Ke chi tiet ha the'!$EF$659</f>
        <v>84</v>
      </c>
      <c r="R103" s="161">
        <f>+' Ke chi tiet ha the'!$EF$739</f>
        <v>64</v>
      </c>
      <c r="S103" s="161">
        <f>+' Ke chi tiet ha the'!$EF$805</f>
        <v>16</v>
      </c>
      <c r="T103" s="161">
        <f>+' Ke chi tiet ha the'!$EF$848</f>
        <v>40</v>
      </c>
      <c r="U103" s="161">
        <f>+' Ke chi tiet ha the'!$EF$908</f>
        <v>40</v>
      </c>
      <c r="V103" s="161">
        <f>+' Ke chi tiet ha the'!$EF$977</f>
        <v>52</v>
      </c>
      <c r="W103" s="161">
        <f>+' Ke chi tiet ha the'!$EF$1051</f>
        <v>88</v>
      </c>
      <c r="X103" s="161">
        <f>+' Ke chi tiet ha the'!$EF$1098</f>
        <v>28</v>
      </c>
      <c r="Y103" s="161">
        <f>+' Ke chi tiet ha the'!$EF$1137</f>
        <v>24</v>
      </c>
      <c r="Z103" s="161">
        <f>+' Ke chi tiet ha the'!$EF$1197</f>
        <v>40</v>
      </c>
      <c r="AA103" s="8"/>
      <c r="AB103" s="155"/>
      <c r="AC103" s="156"/>
      <c r="AE103" s="9"/>
      <c r="AF103" s="9"/>
      <c r="AG103" s="9"/>
      <c r="AH103" s="155"/>
    </row>
    <row r="104" spans="1:34" s="292" customFormat="1" ht="16.5">
      <c r="A104" s="387">
        <f>IF(E104&lt;&gt;0,MAX($A$101:A103)+1,0)</f>
        <v>3</v>
      </c>
      <c r="B104" s="388" t="s">
        <v>350</v>
      </c>
      <c r="C104" s="389" t="s">
        <v>352</v>
      </c>
      <c r="D104" s="395" t="s">
        <v>3</v>
      </c>
      <c r="E104" s="10">
        <f t="shared" si="8"/>
        <v>2488</v>
      </c>
      <c r="F104" s="288">
        <f t="shared" ref="F104:Z104" si="10">+F102*4+F103</f>
        <v>164</v>
      </c>
      <c r="G104" s="288">
        <f t="shared" si="10"/>
        <v>148</v>
      </c>
      <c r="H104" s="288">
        <f t="shared" si="10"/>
        <v>100</v>
      </c>
      <c r="I104" s="288">
        <f t="shared" si="10"/>
        <v>136</v>
      </c>
      <c r="J104" s="288">
        <f t="shared" si="10"/>
        <v>116</v>
      </c>
      <c r="K104" s="288">
        <f t="shared" si="10"/>
        <v>88</v>
      </c>
      <c r="L104" s="288">
        <f t="shared" si="10"/>
        <v>100</v>
      </c>
      <c r="M104" s="288">
        <f t="shared" si="10"/>
        <v>160</v>
      </c>
      <c r="N104" s="288">
        <f t="shared" si="10"/>
        <v>64</v>
      </c>
      <c r="O104" s="288">
        <f t="shared" si="10"/>
        <v>160</v>
      </c>
      <c r="P104" s="288">
        <f t="shared" si="10"/>
        <v>88</v>
      </c>
      <c r="Q104" s="288">
        <f t="shared" si="10"/>
        <v>168</v>
      </c>
      <c r="R104" s="288">
        <f t="shared" si="10"/>
        <v>124</v>
      </c>
      <c r="S104" s="288">
        <f t="shared" si="10"/>
        <v>68</v>
      </c>
      <c r="T104" s="288">
        <f t="shared" si="10"/>
        <v>160</v>
      </c>
      <c r="U104" s="288">
        <f t="shared" si="10"/>
        <v>124</v>
      </c>
      <c r="V104" s="288">
        <f t="shared" si="10"/>
        <v>136</v>
      </c>
      <c r="W104" s="288">
        <f t="shared" si="10"/>
        <v>132</v>
      </c>
      <c r="X104" s="288">
        <f t="shared" si="10"/>
        <v>44</v>
      </c>
      <c r="Y104" s="288">
        <f t="shared" si="10"/>
        <v>76</v>
      </c>
      <c r="Z104" s="288">
        <f t="shared" si="10"/>
        <v>132</v>
      </c>
      <c r="AA104" s="289"/>
      <c r="AB104" s="290"/>
      <c r="AC104" s="291"/>
      <c r="AE104" s="293"/>
      <c r="AF104" s="293"/>
      <c r="AG104" s="293"/>
      <c r="AH104" s="290"/>
    </row>
    <row r="105" spans="1:34" s="163" customFormat="1" ht="16.5">
      <c r="A105" s="158">
        <f>IF(E105&lt;&gt;0,MAX($A$101:A104)+1,0)</f>
        <v>4</v>
      </c>
      <c r="B105" s="153" t="s">
        <v>428</v>
      </c>
      <c r="C105" s="166" t="s">
        <v>855</v>
      </c>
      <c r="D105" s="162" t="s">
        <v>2</v>
      </c>
      <c r="E105" s="10">
        <f t="shared" si="8"/>
        <v>1755</v>
      </c>
      <c r="F105" s="161">
        <f>+' Ke chi tiet ha the'!$ED$6+' Ke chi tiet ha the'!$EE$6</f>
        <v>120</v>
      </c>
      <c r="G105" s="161">
        <f>+' Ke chi tiet ha the'!$ED$71+' Ke chi tiet ha the'!$EE$71</f>
        <v>102</v>
      </c>
      <c r="H105" s="161">
        <f>+' Ke chi tiet ha the'!$ED$137+' Ke chi tiet ha the'!$EE$137</f>
        <v>75</v>
      </c>
      <c r="I105" s="161">
        <f>+' Ke chi tiet ha the'!$ED$187+' Ke chi tiet ha the'!$EE$187</f>
        <v>90</v>
      </c>
      <c r="J105" s="161">
        <f>+' Ke chi tiet ha the'!$ED$264+' Ke chi tiet ha the'!$EE$264</f>
        <v>78</v>
      </c>
      <c r="K105" s="161">
        <f>+' Ke chi tiet ha the'!$ED$323+' Ke chi tiet ha the'!$EE$323</f>
        <v>60</v>
      </c>
      <c r="L105" s="161">
        <f>+' Ke chi tiet ha the'!$ED$390+' Ke chi tiet ha the'!$EE$390</f>
        <v>69</v>
      </c>
      <c r="M105" s="161">
        <f>+' Ke chi tiet ha the'!$ED$431+' Ke chi tiet ha the'!$EE$431</f>
        <v>111</v>
      </c>
      <c r="N105" s="161">
        <f>+' Ke chi tiet ha the'!$ED$505+' Ke chi tiet ha the'!$EE$505</f>
        <v>42</v>
      </c>
      <c r="O105" s="161">
        <f>+' Ke chi tiet ha the'!$ED$548+' Ke chi tiet ha the'!$EE$548</f>
        <v>120</v>
      </c>
      <c r="P105" s="161">
        <f>+' Ke chi tiet ha the'!$ED$611+' Ke chi tiet ha the'!$EE$611</f>
        <v>66</v>
      </c>
      <c r="Q105" s="161">
        <f>+' Ke chi tiet ha the'!$ED$659+' Ke chi tiet ha the'!$EE$659</f>
        <v>111</v>
      </c>
      <c r="R105" s="161">
        <f>+' Ke chi tiet ha the'!$ED$739+' Ke chi tiet ha the'!$EE$739</f>
        <v>90</v>
      </c>
      <c r="S105" s="161">
        <f>+' Ke chi tiet ha the'!$ED$805+' Ke chi tiet ha the'!$EE$805</f>
        <v>48</v>
      </c>
      <c r="T105" s="161">
        <f>+' Ke chi tiet ha the'!$ED$848+' Ke chi tiet ha the'!$EE$848</f>
        <v>120</v>
      </c>
      <c r="U105" s="161">
        <f>+' Ke chi tiet ha the'!$ED$908+' Ke chi tiet ha the'!$EE$908</f>
        <v>84</v>
      </c>
      <c r="V105" s="161">
        <f>+' Ke chi tiet ha the'!$ED$977+' Ke chi tiet ha the'!$EE$977</f>
        <v>99</v>
      </c>
      <c r="W105" s="161">
        <f>+' Ke chi tiet ha the'!$ED$1051+' Ke chi tiet ha the'!$EE$1051</f>
        <v>84</v>
      </c>
      <c r="X105" s="161">
        <f>+' Ke chi tiet ha the'!$ED$1098+' Ke chi tiet ha the'!$EE$1098</f>
        <v>33</v>
      </c>
      <c r="Y105" s="161">
        <f>+' Ke chi tiet ha the'!$ED$1137+' Ke chi tiet ha the'!$EE$1137</f>
        <v>54</v>
      </c>
      <c r="Z105" s="161">
        <f>+' Ke chi tiet ha the'!$ED$1197+' Ke chi tiet ha the'!$EE$1197</f>
        <v>99</v>
      </c>
      <c r="AA105" s="8"/>
      <c r="AB105" s="155"/>
      <c r="AC105" s="156"/>
      <c r="AE105" s="9"/>
      <c r="AF105" s="9"/>
      <c r="AG105" s="9"/>
      <c r="AH105" s="155"/>
    </row>
    <row r="106" spans="1:34" s="286" customFormat="1" ht="16.5">
      <c r="A106" s="158">
        <f>IF(E106&lt;&gt;0,MAX($A$101:A105)+1,0)</f>
        <v>5</v>
      </c>
      <c r="B106" s="153" t="s">
        <v>992</v>
      </c>
      <c r="C106" s="166" t="s">
        <v>997</v>
      </c>
      <c r="D106" s="162" t="s">
        <v>2</v>
      </c>
      <c r="E106" s="10">
        <f t="shared" si="8"/>
        <v>18</v>
      </c>
      <c r="F106" s="280">
        <f>+' Ke chi tiet ha the'!$EO$6</f>
        <v>0</v>
      </c>
      <c r="G106" s="280">
        <f>+' Ke chi tiet ha the'!$EO$71</f>
        <v>0</v>
      </c>
      <c r="H106" s="280">
        <f>+' Ke chi tiet ha the'!$EO$137</f>
        <v>0</v>
      </c>
      <c r="I106" s="280">
        <f>+' Ke chi tiet ha the'!$EO$187</f>
        <v>0</v>
      </c>
      <c r="J106" s="280">
        <f>+' Ke chi tiet ha the'!$EO$264</f>
        <v>0</v>
      </c>
      <c r="K106" s="280">
        <f>+' Ke chi tiet ha the'!$EO$323</f>
        <v>0</v>
      </c>
      <c r="L106" s="280">
        <f>+' Ke chi tiet ha the'!$EO$390</f>
        <v>18</v>
      </c>
      <c r="M106" s="280">
        <f>+' Ke chi tiet ha the'!$EO$431</f>
        <v>0</v>
      </c>
      <c r="N106" s="280">
        <f>+' Ke chi tiet ha the'!$EO$505</f>
        <v>0</v>
      </c>
      <c r="O106" s="280">
        <f>+' Ke chi tiet ha the'!$EO$548</f>
        <v>0</v>
      </c>
      <c r="P106" s="280">
        <f>+' Ke chi tiet ha the'!$EO$611</f>
        <v>0</v>
      </c>
      <c r="Q106" s="280">
        <f>+' Ke chi tiet ha the'!$EO$659</f>
        <v>0</v>
      </c>
      <c r="R106" s="280">
        <f>+' Ke chi tiet ha the'!$EO$739</f>
        <v>0</v>
      </c>
      <c r="S106" s="280">
        <f>+' Ke chi tiet ha the'!$EO$805</f>
        <v>0</v>
      </c>
      <c r="T106" s="280">
        <f>+' Ke chi tiet ha the'!$EO$848</f>
        <v>0</v>
      </c>
      <c r="U106" s="280">
        <f>+' Ke chi tiet ha the'!$EO$908</f>
        <v>0</v>
      </c>
      <c r="V106" s="280">
        <f>+' Ke chi tiet ha the'!$EO$977</f>
        <v>0</v>
      </c>
      <c r="W106" s="280">
        <f>+' Ke chi tiet ha the'!$EO$1051</f>
        <v>0</v>
      </c>
      <c r="X106" s="280">
        <f>+' Ke chi tiet ha the'!$EO$1098</f>
        <v>0</v>
      </c>
      <c r="Y106" s="280">
        <f>+' Ke chi tiet ha the'!$EO$1137</f>
        <v>0</v>
      </c>
      <c r="Z106" s="280">
        <f>+' Ke chi tiet ha the'!$EO$1197</f>
        <v>0</v>
      </c>
      <c r="AA106" s="281"/>
      <c r="AB106" s="282"/>
      <c r="AC106" s="283"/>
      <c r="AE106" s="285"/>
      <c r="AF106" s="285"/>
      <c r="AG106" s="285"/>
      <c r="AH106" s="282"/>
    </row>
    <row r="107" spans="1:34" s="163" customFormat="1" ht="19.5" customHeight="1">
      <c r="A107" s="158">
        <f>IF(E107&lt;&gt;0,MAX($A$101:A106)+1,0)</f>
        <v>6</v>
      </c>
      <c r="B107" s="172" t="s">
        <v>993</v>
      </c>
      <c r="C107" s="171" t="s">
        <v>263</v>
      </c>
      <c r="D107" s="162" t="s">
        <v>2</v>
      </c>
      <c r="E107" s="10">
        <f t="shared" si="8"/>
        <v>382</v>
      </c>
      <c r="F107" s="161">
        <f>+' Ke chi tiet ha the'!$EI$6</f>
        <v>22</v>
      </c>
      <c r="G107" s="161">
        <f>+' Ke chi tiet ha the'!$EI$71</f>
        <v>46.5</v>
      </c>
      <c r="H107" s="161">
        <f>+' Ke chi tiet ha the'!$EI$137</f>
        <v>22</v>
      </c>
      <c r="I107" s="161">
        <f>+' Ke chi tiet ha the'!$EI$187</f>
        <v>15.5</v>
      </c>
      <c r="J107" s="161">
        <f>+' Ke chi tiet ha the'!$EI$264</f>
        <v>20</v>
      </c>
      <c r="K107" s="161">
        <f>+' Ke chi tiet ha the'!$EI$323</f>
        <v>20</v>
      </c>
      <c r="L107" s="161">
        <f>+' Ke chi tiet ha the'!$EI$390</f>
        <v>5.5</v>
      </c>
      <c r="M107" s="161">
        <f>+' Ke chi tiet ha the'!$EI$431</f>
        <v>9</v>
      </c>
      <c r="N107" s="161">
        <f>+' Ke chi tiet ha the'!$EI$505</f>
        <v>10</v>
      </c>
      <c r="O107" s="161">
        <f>+' Ke chi tiet ha the'!$EI$548</f>
        <v>11</v>
      </c>
      <c r="P107" s="161">
        <f>+' Ke chi tiet ha the'!$EI$611</f>
        <v>4.5</v>
      </c>
      <c r="Q107" s="161">
        <f>+' Ke chi tiet ha the'!$EI$659</f>
        <v>29</v>
      </c>
      <c r="R107" s="161">
        <f>+' Ke chi tiet ha the'!$EI$739</f>
        <v>19</v>
      </c>
      <c r="S107" s="161">
        <f>+' Ke chi tiet ha the'!$EI$805</f>
        <v>15.5</v>
      </c>
      <c r="T107" s="161">
        <f>+' Ke chi tiet ha the'!$EI$848</f>
        <v>39</v>
      </c>
      <c r="U107" s="161">
        <f>+' Ke chi tiet ha the'!$EI$908</f>
        <v>29</v>
      </c>
      <c r="V107" s="161">
        <f>+' Ke chi tiet ha the'!$EI$977</f>
        <v>9</v>
      </c>
      <c r="W107" s="161">
        <f>+' Ke chi tiet ha the'!$EI$1051</f>
        <v>9</v>
      </c>
      <c r="X107" s="161">
        <f>+' Ke chi tiet ha the'!$EI$1098</f>
        <v>5.5</v>
      </c>
      <c r="Y107" s="161">
        <f>+' Ke chi tiet ha the'!$EI$1137</f>
        <v>25.5</v>
      </c>
      <c r="Z107" s="161">
        <f>+' Ke chi tiet ha the'!$EI$1197</f>
        <v>15.5</v>
      </c>
      <c r="AA107" s="8"/>
      <c r="AB107" s="155"/>
      <c r="AC107" s="156"/>
      <c r="AE107" s="9"/>
      <c r="AF107" s="9"/>
      <c r="AG107" s="9"/>
      <c r="AH107" s="155"/>
    </row>
    <row r="108" spans="1:34" s="163" customFormat="1" ht="19.5" customHeight="1">
      <c r="A108" s="158">
        <f>IF(E108&lt;&gt;0,MAX($A$101:A107)+1,0)</f>
        <v>7</v>
      </c>
      <c r="B108" s="172" t="s">
        <v>994</v>
      </c>
      <c r="C108" s="171" t="s">
        <v>264</v>
      </c>
      <c r="D108" s="162" t="s">
        <v>2</v>
      </c>
      <c r="E108" s="10">
        <f t="shared" si="8"/>
        <v>4271</v>
      </c>
      <c r="F108" s="161">
        <f>+' Ke chi tiet ha the'!$EJ$6</f>
        <v>305.5</v>
      </c>
      <c r="G108" s="161">
        <f>+' Ke chi tiet ha the'!$EJ$71</f>
        <v>291</v>
      </c>
      <c r="H108" s="161">
        <f>+' Ke chi tiet ha the'!$EJ$137</f>
        <v>208</v>
      </c>
      <c r="I108" s="161">
        <f>+' Ke chi tiet ha the'!$EJ$187</f>
        <v>301</v>
      </c>
      <c r="J108" s="161">
        <f>+' Ke chi tiet ha the'!$EJ$264</f>
        <v>189.5</v>
      </c>
      <c r="K108" s="161">
        <f>+' Ke chi tiet ha the'!$EJ$323</f>
        <v>137</v>
      </c>
      <c r="L108" s="161">
        <f>+' Ke chi tiet ha the'!$EJ$390</f>
        <v>44</v>
      </c>
      <c r="M108" s="161">
        <f>+' Ke chi tiet ha the'!$EJ$431</f>
        <v>208</v>
      </c>
      <c r="N108" s="161">
        <f>+' Ke chi tiet ha the'!$EJ$505</f>
        <v>138</v>
      </c>
      <c r="O108" s="161">
        <f>+' Ke chi tiet ha the'!$EJ$548</f>
        <v>248.5</v>
      </c>
      <c r="P108" s="161">
        <f>+' Ke chi tiet ha the'!$EJ$611</f>
        <v>13.5</v>
      </c>
      <c r="Q108" s="161">
        <f>+' Ke chi tiet ha the'!$EJ$659</f>
        <v>329</v>
      </c>
      <c r="R108" s="161">
        <f>+' Ke chi tiet ha the'!$EJ$739</f>
        <v>359.5</v>
      </c>
      <c r="S108" s="161">
        <f>+' Ke chi tiet ha the'!$EJ$805</f>
        <v>137</v>
      </c>
      <c r="T108" s="161">
        <f>+' Ke chi tiet ha the'!$EJ$848</f>
        <v>273</v>
      </c>
      <c r="U108" s="161">
        <f>+' Ke chi tiet ha the'!$EJ$908</f>
        <v>122.5</v>
      </c>
      <c r="V108" s="161">
        <f>+' Ke chi tiet ha the'!$EJ$977</f>
        <v>195</v>
      </c>
      <c r="W108" s="161">
        <f>+' Ke chi tiet ha the'!$EJ$1051</f>
        <v>213.5</v>
      </c>
      <c r="X108" s="161">
        <f>+' Ke chi tiet ha the'!$EJ$1098</f>
        <v>42.5</v>
      </c>
      <c r="Y108" s="161">
        <f>+' Ke chi tiet ha the'!$EJ$1137</f>
        <v>190.5</v>
      </c>
      <c r="Z108" s="161">
        <f>+' Ke chi tiet ha the'!$EJ$1197</f>
        <v>324.5</v>
      </c>
      <c r="AA108" s="8"/>
      <c r="AB108" s="155"/>
      <c r="AC108" s="156"/>
      <c r="AE108" s="9"/>
      <c r="AF108" s="9"/>
      <c r="AG108" s="9"/>
      <c r="AH108" s="155"/>
    </row>
    <row r="109" spans="1:34" s="163" customFormat="1" ht="19.5" customHeight="1">
      <c r="A109" s="158">
        <f>IF(E109&lt;&gt;0,MAX($A$101:A108)+1,0)</f>
        <v>8</v>
      </c>
      <c r="B109" s="172" t="s">
        <v>995</v>
      </c>
      <c r="C109" s="171" t="s">
        <v>265</v>
      </c>
      <c r="D109" s="162" t="s">
        <v>2</v>
      </c>
      <c r="E109" s="10">
        <f t="shared" si="8"/>
        <v>2820.5</v>
      </c>
      <c r="F109" s="161">
        <f>+' Ke chi tiet ha the'!$EK$6+' Ke chi tiet ha the'!$EP$6</f>
        <v>118</v>
      </c>
      <c r="G109" s="161">
        <f>+' Ke chi tiet ha the'!$EK$71+' Ke chi tiet ha the'!$EP$71</f>
        <v>118.5</v>
      </c>
      <c r="H109" s="161">
        <f>+' Ke chi tiet ha the'!$EK$137+' Ke chi tiet ha the'!$EP$137</f>
        <v>111.5</v>
      </c>
      <c r="I109" s="161">
        <f>+' Ke chi tiet ha the'!$EK$187+' Ke chi tiet ha the'!$EP$187</f>
        <v>67.5</v>
      </c>
      <c r="J109" s="161">
        <f>+' Ke chi tiet ha the'!$EK$264+' Ke chi tiet ha the'!$EP$264</f>
        <v>50</v>
      </c>
      <c r="K109" s="161">
        <f>+' Ke chi tiet ha the'!$EK$323+' Ke chi tiet ha the'!$EP$323</f>
        <v>24.5</v>
      </c>
      <c r="L109" s="161">
        <f>+' Ke chi tiet ha the'!$EK$390+' Ke chi tiet ha the'!$EP$390</f>
        <v>131</v>
      </c>
      <c r="M109" s="161">
        <f>+' Ke chi tiet ha the'!$EK$431+' Ke chi tiet ha the'!$EP$431</f>
        <v>316</v>
      </c>
      <c r="N109" s="371">
        <f>+' Ke chi tiet ha the'!$EK$505+' Ke chi tiet ha the'!$EP$505</f>
        <v>96</v>
      </c>
      <c r="O109" s="161">
        <f>+' Ke chi tiet ha the'!$EK$548+' Ke chi tiet ha the'!$EP$548</f>
        <v>326.5</v>
      </c>
      <c r="P109" s="161">
        <f>+' Ke chi tiet ha the'!$EK$611+' Ke chi tiet ha the'!$EP$611</f>
        <v>4.5</v>
      </c>
      <c r="Q109" s="161">
        <f>+' Ke chi tiet ha the'!$EK$659+' Ke chi tiet ha the'!$EP$659</f>
        <v>98</v>
      </c>
      <c r="R109" s="161">
        <f>+' Ke chi tiet ha the'!$EK$739+' Ke chi tiet ha the'!$EP$739</f>
        <v>78.5</v>
      </c>
      <c r="S109" s="161">
        <f>+' Ke chi tiet ha the'!$EK$805+' Ke chi tiet ha the'!$EP$805</f>
        <v>26.5</v>
      </c>
      <c r="T109" s="161">
        <f>+' Ke chi tiet ha the'!$EK$848+' Ke chi tiet ha the'!$EP$848</f>
        <v>121.5</v>
      </c>
      <c r="U109" s="161">
        <f>+' Ke chi tiet ha the'!$EK$908+' Ke chi tiet ha the'!$EP$908</f>
        <v>307.5</v>
      </c>
      <c r="V109" s="161">
        <f>+' Ke chi tiet ha the'!$EK$977+' Ke chi tiet ha the'!$EP$977</f>
        <v>312.5</v>
      </c>
      <c r="W109" s="161">
        <f>+' Ke chi tiet ha the'!$EK$1051+' Ke chi tiet ha the'!$EP$1051</f>
        <v>253.5</v>
      </c>
      <c r="X109" s="161">
        <f>+' Ke chi tiet ha the'!$EK$1098+' Ke chi tiet ha the'!$EP$1098</f>
        <v>54.5</v>
      </c>
      <c r="Y109" s="161">
        <f>+' Ke chi tiet ha the'!$EK$1137+' Ke chi tiet ha the'!$EP$1137</f>
        <v>72</v>
      </c>
      <c r="Z109" s="161">
        <f>+' Ke chi tiet ha the'!$EK$1197+' Ke chi tiet ha the'!$EP$1197</f>
        <v>132</v>
      </c>
      <c r="AA109" s="8"/>
      <c r="AB109" s="155"/>
      <c r="AC109" s="156"/>
      <c r="AE109" s="9"/>
      <c r="AF109" s="9"/>
      <c r="AG109" s="9"/>
      <c r="AH109" s="155"/>
    </row>
    <row r="110" spans="1:34" s="163" customFormat="1" ht="16.5">
      <c r="A110" s="158">
        <f>IF(E110&lt;&gt;0,MAX($A$101:A109)+1,0)</f>
        <v>9</v>
      </c>
      <c r="B110" s="172" t="s">
        <v>291</v>
      </c>
      <c r="C110" s="171" t="s">
        <v>294</v>
      </c>
      <c r="D110" s="162" t="s">
        <v>0</v>
      </c>
      <c r="E110" s="10">
        <f t="shared" si="8"/>
        <v>552</v>
      </c>
      <c r="F110" s="161">
        <f>+' Ke chi tiet ha the'!$EL$6</f>
        <v>24</v>
      </c>
      <c r="G110" s="161">
        <f>+' Ke chi tiet ha the'!$EL$71</f>
        <v>37</v>
      </c>
      <c r="H110" s="161">
        <f>+' Ke chi tiet ha the'!$EL$137</f>
        <v>22</v>
      </c>
      <c r="I110" s="161">
        <f>+' Ke chi tiet ha the'!$EL$187</f>
        <v>32</v>
      </c>
      <c r="J110" s="161">
        <f>+' Ke chi tiet ha the'!$EL$264</f>
        <v>30</v>
      </c>
      <c r="K110" s="161">
        <f>+' Ke chi tiet ha the'!$EL$323</f>
        <v>32</v>
      </c>
      <c r="L110" s="161">
        <f>+' Ke chi tiet ha the'!$EL$390</f>
        <v>12</v>
      </c>
      <c r="M110" s="161">
        <f>+' Ke chi tiet ha the'!$EL$431</f>
        <v>30</v>
      </c>
      <c r="N110" s="161">
        <f>+' Ke chi tiet ha the'!$EL$505</f>
        <v>17</v>
      </c>
      <c r="O110" s="161">
        <f>+' Ke chi tiet ha the'!$EL$548</f>
        <v>22</v>
      </c>
      <c r="P110" s="161">
        <f>+' Ke chi tiet ha the'!$EL$611</f>
        <v>19</v>
      </c>
      <c r="Q110" s="161">
        <f>+' Ke chi tiet ha the'!$EL$659</f>
        <v>36</v>
      </c>
      <c r="R110" s="161">
        <f>+' Ke chi tiet ha the'!$EL$739</f>
        <v>33</v>
      </c>
      <c r="S110" s="161">
        <f>+' Ke chi tiet ha the'!$EL$805</f>
        <v>22</v>
      </c>
      <c r="T110" s="161">
        <f>+' Ke chi tiet ha the'!$EL$848</f>
        <v>33</v>
      </c>
      <c r="U110" s="161">
        <f>+' Ke chi tiet ha the'!$EL$908</f>
        <v>26</v>
      </c>
      <c r="V110" s="161">
        <f>+' Ke chi tiet ha the'!$EL$977</f>
        <v>29</v>
      </c>
      <c r="W110" s="161">
        <f>+' Ke chi tiet ha the'!$EL$1051</f>
        <v>25</v>
      </c>
      <c r="X110" s="161">
        <f>+' Ke chi tiet ha the'!$EL$1098</f>
        <v>10</v>
      </c>
      <c r="Y110" s="161">
        <f>+' Ke chi tiet ha the'!$EL$1137</f>
        <v>23</v>
      </c>
      <c r="Z110" s="161">
        <f>+' Ke chi tiet ha the'!$EL$1197</f>
        <v>38</v>
      </c>
      <c r="AA110" s="8"/>
      <c r="AB110" s="155"/>
      <c r="AC110" s="156"/>
      <c r="AE110" s="9"/>
      <c r="AF110" s="9"/>
      <c r="AG110" s="9"/>
      <c r="AH110" s="155"/>
    </row>
    <row r="111" spans="1:34" s="163" customFormat="1" ht="16.5">
      <c r="A111" s="158">
        <f>IF(E111&lt;&gt;0,MAX($A$101:A110)+1,0)</f>
        <v>10</v>
      </c>
      <c r="B111" s="172" t="s">
        <v>293</v>
      </c>
      <c r="C111" s="171" t="s">
        <v>295</v>
      </c>
      <c r="D111" s="162" t="s">
        <v>0</v>
      </c>
      <c r="E111" s="10">
        <f t="shared" si="8"/>
        <v>43</v>
      </c>
      <c r="F111" s="161">
        <f>+' Ke chi tiet ha the'!$EM$6</f>
        <v>1</v>
      </c>
      <c r="G111" s="161">
        <f>+' Ke chi tiet ha the'!$EM$71</f>
        <v>2</v>
      </c>
      <c r="H111" s="161">
        <f>+' Ke chi tiet ha the'!$EM$137</f>
        <v>1</v>
      </c>
      <c r="I111" s="161">
        <f>+' Ke chi tiet ha the'!$EM$187</f>
        <v>2</v>
      </c>
      <c r="J111" s="161">
        <f>+' Ke chi tiet ha the'!$EM$264</f>
        <v>5</v>
      </c>
      <c r="K111" s="161">
        <f>+' Ke chi tiet ha the'!$EM$323</f>
        <v>1</v>
      </c>
      <c r="L111" s="161">
        <f>+' Ke chi tiet ha the'!$EM$390</f>
        <v>2</v>
      </c>
      <c r="M111" s="161">
        <f>+' Ke chi tiet ha the'!$EM$431</f>
        <v>4</v>
      </c>
      <c r="N111" s="161">
        <f>+' Ke chi tiet ha the'!$EM$505</f>
        <v>0</v>
      </c>
      <c r="O111" s="161">
        <f>+' Ke chi tiet ha the'!$EM$548</f>
        <v>1</v>
      </c>
      <c r="P111" s="161">
        <f>+' Ke chi tiet ha the'!$EM$611</f>
        <v>1</v>
      </c>
      <c r="Q111" s="161">
        <f>+' Ke chi tiet ha the'!$EM$659</f>
        <v>4</v>
      </c>
      <c r="R111" s="161">
        <f>+' Ke chi tiet ha the'!$EM$739</f>
        <v>1</v>
      </c>
      <c r="S111" s="161">
        <f>+' Ke chi tiet ha the'!$EM$805</f>
        <v>1</v>
      </c>
      <c r="T111" s="161">
        <f>+' Ke chi tiet ha the'!$EM$848</f>
        <v>2</v>
      </c>
      <c r="U111" s="161">
        <f>+' Ke chi tiet ha the'!$EM$908</f>
        <v>0</v>
      </c>
      <c r="V111" s="161">
        <f>+' Ke chi tiet ha the'!$EM$977</f>
        <v>4</v>
      </c>
      <c r="W111" s="161">
        <f>+' Ke chi tiet ha the'!$EM$1051</f>
        <v>3</v>
      </c>
      <c r="X111" s="161">
        <f>+' Ke chi tiet ha the'!$EM$1098</f>
        <v>2</v>
      </c>
      <c r="Y111" s="161">
        <f>+' Ke chi tiet ha the'!$EM$1137</f>
        <v>4</v>
      </c>
      <c r="Z111" s="161">
        <f>+' Ke chi tiet ha the'!$EM$1197</f>
        <v>2</v>
      </c>
      <c r="AA111" s="8"/>
      <c r="AB111" s="155"/>
      <c r="AC111" s="156"/>
      <c r="AE111" s="9"/>
      <c r="AF111" s="9"/>
      <c r="AG111" s="9"/>
      <c r="AH111" s="155"/>
    </row>
    <row r="112" spans="1:34" s="163" customFormat="1" ht="16.5">
      <c r="A112" s="158">
        <f>IF(E112&lt;&gt;0,MAX($A$101:A111)+1,0)</f>
        <v>11</v>
      </c>
      <c r="B112" s="172" t="s">
        <v>292</v>
      </c>
      <c r="C112" s="171" t="s">
        <v>296</v>
      </c>
      <c r="D112" s="162" t="s">
        <v>0</v>
      </c>
      <c r="E112" s="10">
        <f t="shared" si="8"/>
        <v>40</v>
      </c>
      <c r="F112" s="161">
        <f>+' Ke chi tiet ha the'!$EN$6</f>
        <v>6</v>
      </c>
      <c r="G112" s="161">
        <f>+' Ke chi tiet ha the'!$EN$71</f>
        <v>2</v>
      </c>
      <c r="H112" s="161">
        <f>+' Ke chi tiet ha the'!$EN$137</f>
        <v>2</v>
      </c>
      <c r="I112" s="161">
        <f>+' Ke chi tiet ha the'!$EN$187</f>
        <v>7</v>
      </c>
      <c r="J112" s="161">
        <f>+' Ke chi tiet ha the'!$EN$264</f>
        <v>2</v>
      </c>
      <c r="K112" s="161">
        <f>+' Ke chi tiet ha the'!$EN$323</f>
        <v>2</v>
      </c>
      <c r="L112" s="161">
        <f>+' Ke chi tiet ha the'!$EN$390</f>
        <v>1</v>
      </c>
      <c r="M112" s="161">
        <f>+' Ke chi tiet ha the'!$EN$431</f>
        <v>3</v>
      </c>
      <c r="N112" s="161">
        <f>+' Ke chi tiet ha the'!$EN$505</f>
        <v>0</v>
      </c>
      <c r="O112" s="161">
        <f>+' Ke chi tiet ha the'!$EN$548</f>
        <v>4</v>
      </c>
      <c r="P112" s="161">
        <f>+' Ke chi tiet ha the'!$EN$611</f>
        <v>2</v>
      </c>
      <c r="Q112" s="161">
        <f>+' Ke chi tiet ha the'!$EN$659</f>
        <v>3</v>
      </c>
      <c r="R112" s="161">
        <f>+' Ke chi tiet ha the'!$EN$739</f>
        <v>1</v>
      </c>
      <c r="S112" s="161">
        <f>+' Ke chi tiet ha the'!$EN$805</f>
        <v>1</v>
      </c>
      <c r="T112" s="161">
        <f>+' Ke chi tiet ha the'!$EN$848</f>
        <v>1</v>
      </c>
      <c r="U112" s="161">
        <f>+' Ke chi tiet ha the'!$EN$908</f>
        <v>1</v>
      </c>
      <c r="V112" s="161">
        <f>+' Ke chi tiet ha the'!$EN$977</f>
        <v>1</v>
      </c>
      <c r="W112" s="161">
        <f>+' Ke chi tiet ha the'!$EN$1051</f>
        <v>0</v>
      </c>
      <c r="X112" s="161">
        <f>+' Ke chi tiet ha the'!$EN$1098</f>
        <v>0</v>
      </c>
      <c r="Y112" s="161">
        <f>+' Ke chi tiet ha the'!$EN$1137</f>
        <v>0</v>
      </c>
      <c r="Z112" s="161">
        <f>+' Ke chi tiet ha the'!$EN$1197</f>
        <v>1</v>
      </c>
      <c r="AA112" s="8"/>
      <c r="AB112" s="155"/>
      <c r="AC112" s="156"/>
      <c r="AE112" s="9"/>
      <c r="AF112" s="9"/>
      <c r="AG112" s="9"/>
      <c r="AH112" s="155"/>
    </row>
    <row r="113" spans="1:34" s="286" customFormat="1" ht="16.5">
      <c r="A113" s="158">
        <f>IF(E113&lt;&gt;0,MAX($A$101:A112)+1,0)</f>
        <v>12</v>
      </c>
      <c r="B113" s="172" t="s">
        <v>1005</v>
      </c>
      <c r="C113" s="171" t="s">
        <v>1007</v>
      </c>
      <c r="D113" s="171" t="s">
        <v>0</v>
      </c>
      <c r="E113" s="10">
        <f t="shared" si="8"/>
        <v>122</v>
      </c>
      <c r="F113" s="280">
        <f>+' Ke chi tiet ha the'!$EQ$6</f>
        <v>9</v>
      </c>
      <c r="G113" s="280">
        <f>+' Ke chi tiet ha the'!$EQ$71</f>
        <v>13</v>
      </c>
      <c r="H113" s="280">
        <f>+' Ke chi tiet ha the'!$EQ$137</f>
        <v>2</v>
      </c>
      <c r="I113" s="280">
        <f>+' Ke chi tiet ha the'!$EQ$187</f>
        <v>3</v>
      </c>
      <c r="J113" s="280">
        <f>+' Ke chi tiet ha the'!$EQ$264</f>
        <v>3</v>
      </c>
      <c r="K113" s="280">
        <f>+' Ke chi tiet ha the'!$EQ$323</f>
        <v>4</v>
      </c>
      <c r="L113" s="280">
        <f>+' Ke chi tiet ha the'!$EQ$390</f>
        <v>2</v>
      </c>
      <c r="M113" s="280">
        <f>+' Ke chi tiet ha the'!$EQ$431</f>
        <v>9</v>
      </c>
      <c r="N113" s="280">
        <f>+' Ke chi tiet ha the'!$EQ$505</f>
        <v>1</v>
      </c>
      <c r="O113" s="280">
        <f>+' Ke chi tiet ha the'!$EQ$548</f>
        <v>5</v>
      </c>
      <c r="P113" s="280">
        <f>+' Ke chi tiet ha the'!$EQ$611</f>
        <v>9</v>
      </c>
      <c r="Q113" s="280">
        <f>+' Ke chi tiet ha the'!$EQ$659</f>
        <v>12</v>
      </c>
      <c r="R113" s="280">
        <f>+' Ke chi tiet ha the'!$EQ$739</f>
        <v>6</v>
      </c>
      <c r="S113" s="280">
        <f>+' Ke chi tiet ha the'!$EQ$805</f>
        <v>4</v>
      </c>
      <c r="T113" s="280">
        <f>+' Ke chi tiet ha the'!$EQ$848</f>
        <v>12</v>
      </c>
      <c r="U113" s="280">
        <f>+' Ke chi tiet ha the'!$EQ$908</f>
        <v>13</v>
      </c>
      <c r="V113" s="280">
        <f>+' Ke chi tiet ha the'!$EQ$977</f>
        <v>2</v>
      </c>
      <c r="W113" s="280">
        <f>+' Ke chi tiet ha the'!$EQ$1051</f>
        <v>7</v>
      </c>
      <c r="X113" s="280">
        <f>+' Ke chi tiet ha the'!$EQ$1098</f>
        <v>0</v>
      </c>
      <c r="Y113" s="280">
        <f>+' Ke chi tiet ha the'!$EQ$1137</f>
        <v>2</v>
      </c>
      <c r="Z113" s="280">
        <f>+' Ke chi tiet ha the'!$EQ$1197</f>
        <v>4</v>
      </c>
      <c r="AA113" s="281"/>
      <c r="AB113" s="282"/>
      <c r="AC113" s="283"/>
      <c r="AE113" s="285"/>
      <c r="AF113" s="285"/>
      <c r="AG113" s="285"/>
      <c r="AH113" s="282"/>
    </row>
    <row r="114" spans="1:34" s="286" customFormat="1" ht="16.5">
      <c r="A114" s="158">
        <f>IF(E114&lt;&gt;0,MAX($A$101:A113)+1,0)</f>
        <v>13</v>
      </c>
      <c r="B114" s="172" t="s">
        <v>1004</v>
      </c>
      <c r="C114" s="171" t="s">
        <v>1008</v>
      </c>
      <c r="D114" s="171" t="s">
        <v>0</v>
      </c>
      <c r="E114" s="10">
        <f t="shared" si="8"/>
        <v>79</v>
      </c>
      <c r="F114" s="280">
        <f>+' Ke chi tiet ha the'!$ES$6</f>
        <v>5</v>
      </c>
      <c r="G114" s="280">
        <f>+' Ke chi tiet ha the'!$ES$71</f>
        <v>14</v>
      </c>
      <c r="H114" s="280">
        <f>+' Ke chi tiet ha the'!$ES$137</f>
        <v>6</v>
      </c>
      <c r="I114" s="280">
        <f>+' Ke chi tiet ha the'!$ES$187</f>
        <v>4</v>
      </c>
      <c r="J114" s="280">
        <f>+' Ke chi tiet ha the'!$ES$264</f>
        <v>4</v>
      </c>
      <c r="K114" s="280">
        <f>+' Ke chi tiet ha the'!$ES$323</f>
        <v>2</v>
      </c>
      <c r="L114" s="280">
        <f>+' Ke chi tiet ha the'!$ES$390</f>
        <v>8</v>
      </c>
      <c r="M114" s="280">
        <f>+' Ke chi tiet ha the'!$ES$431</f>
        <v>0</v>
      </c>
      <c r="N114" s="280">
        <f>+' Ke chi tiet ha the'!$ES$505</f>
        <v>1</v>
      </c>
      <c r="O114" s="280">
        <f>+' Ke chi tiet ha the'!$ES$548</f>
        <v>1</v>
      </c>
      <c r="P114" s="280">
        <f>+' Ke chi tiet ha the'!$ES$611</f>
        <v>0</v>
      </c>
      <c r="Q114" s="280">
        <f>+' Ke chi tiet ha the'!$ES$659</f>
        <v>2</v>
      </c>
      <c r="R114" s="280">
        <f>+' Ke chi tiet ha the'!$ES$739</f>
        <v>5</v>
      </c>
      <c r="S114" s="280">
        <f>+' Ke chi tiet ha the'!$ES$805</f>
        <v>0</v>
      </c>
      <c r="T114" s="280">
        <f>+' Ke chi tiet ha the'!$ES$848</f>
        <v>6</v>
      </c>
      <c r="U114" s="280">
        <f>+' Ke chi tiet ha the'!$ES$908</f>
        <v>7</v>
      </c>
      <c r="V114" s="280">
        <f>+' Ke chi tiet ha the'!$ES$977</f>
        <v>6</v>
      </c>
      <c r="W114" s="280">
        <f>+' Ke chi tiet ha the'!$ES$1051</f>
        <v>3</v>
      </c>
      <c r="X114" s="280">
        <f>+' Ke chi tiet ha the'!$ES$1098</f>
        <v>2</v>
      </c>
      <c r="Y114" s="280">
        <f>+' Ke chi tiet ha the'!$ES$1137</f>
        <v>2</v>
      </c>
      <c r="Z114" s="280">
        <f>+' Ke chi tiet ha the'!$ES$1197</f>
        <v>1</v>
      </c>
      <c r="AA114" s="281"/>
      <c r="AB114" s="282"/>
      <c r="AC114" s="283"/>
      <c r="AE114" s="285"/>
      <c r="AF114" s="285"/>
      <c r="AG114" s="285"/>
      <c r="AH114" s="282"/>
    </row>
    <row r="115" spans="1:34" s="286" customFormat="1" ht="16.5">
      <c r="A115" s="158">
        <f>IF(E115&lt;&gt;0,MAX($A$101:A114)+1,0)</f>
        <v>14</v>
      </c>
      <c r="B115" s="172" t="s">
        <v>1006</v>
      </c>
      <c r="C115" s="171" t="s">
        <v>1009</v>
      </c>
      <c r="D115" s="171" t="s">
        <v>0</v>
      </c>
      <c r="E115" s="10">
        <f t="shared" si="8"/>
        <v>17</v>
      </c>
      <c r="F115" s="372">
        <f>+' Ke chi tiet ha the'!$ER$6</f>
        <v>1</v>
      </c>
      <c r="G115" s="372">
        <f>+' Ke chi tiet ha the'!$ER$71</f>
        <v>2</v>
      </c>
      <c r="H115" s="372">
        <f>+' Ke chi tiet ha the'!$ER$137</f>
        <v>1</v>
      </c>
      <c r="I115" s="372">
        <f>+' Ke chi tiet ha the'!$ER$187</f>
        <v>0</v>
      </c>
      <c r="J115" s="372">
        <f>+' Ke chi tiet ha the'!$ER$264</f>
        <v>0</v>
      </c>
      <c r="K115" s="372">
        <f>+' Ke chi tiet ha the'!$ER$323</f>
        <v>2</v>
      </c>
      <c r="L115" s="372">
        <f>+' Ke chi tiet ha the'!$ER$390</f>
        <v>1</v>
      </c>
      <c r="M115" s="372">
        <f>+' Ke chi tiet ha the'!$ER$431</f>
        <v>2</v>
      </c>
      <c r="N115" s="372">
        <f>+' Ke chi tiet ha the'!$ER$505</f>
        <v>0</v>
      </c>
      <c r="O115" s="372">
        <f>+' Ke chi tiet ha the'!$ER$548</f>
        <v>4</v>
      </c>
      <c r="P115" s="372">
        <f>+' Ke chi tiet ha the'!$ER$611</f>
        <v>1</v>
      </c>
      <c r="Q115" s="372">
        <f>+' Ke chi tiet ha the'!$ER$659</f>
        <v>0</v>
      </c>
      <c r="R115" s="372">
        <f>+' Ke chi tiet ha the'!$ER$739</f>
        <v>0</v>
      </c>
      <c r="S115" s="372">
        <f>+' Ke chi tiet ha the'!$ER$805</f>
        <v>0</v>
      </c>
      <c r="T115" s="372">
        <f>+' Ke chi tiet ha the'!$ER$848</f>
        <v>0</v>
      </c>
      <c r="U115" s="372">
        <f>+' Ke chi tiet ha the'!$ER$908</f>
        <v>1</v>
      </c>
      <c r="V115" s="372">
        <f>+' Ke chi tiet ha the'!$ER$977</f>
        <v>0</v>
      </c>
      <c r="W115" s="372">
        <f>+' Ke chi tiet ha the'!$ER$1051</f>
        <v>0</v>
      </c>
      <c r="X115" s="372">
        <f>+' Ke chi tiet ha the'!$ER$1098</f>
        <v>0</v>
      </c>
      <c r="Y115" s="372">
        <f>+' Ke chi tiet ha the'!$ER$1137</f>
        <v>0</v>
      </c>
      <c r="Z115" s="372">
        <f>+' Ke chi tiet ha the'!$ER$1197</f>
        <v>2</v>
      </c>
      <c r="AA115" s="281"/>
      <c r="AB115" s="282"/>
      <c r="AC115" s="283"/>
      <c r="AE115" s="285"/>
      <c r="AF115" s="285"/>
      <c r="AG115" s="285"/>
      <c r="AH115" s="282"/>
    </row>
    <row r="116" spans="1:34" s="286" customFormat="1" ht="16.5">
      <c r="A116" s="158">
        <f>IF(E116&lt;&gt;0,MAX($A$101:A115)+1,0)</f>
        <v>15</v>
      </c>
      <c r="B116" s="172" t="s">
        <v>1003</v>
      </c>
      <c r="C116" s="171" t="s">
        <v>1010</v>
      </c>
      <c r="D116" s="171" t="s">
        <v>0</v>
      </c>
      <c r="E116" s="10">
        <f t="shared" si="8"/>
        <v>21</v>
      </c>
      <c r="F116" s="280">
        <f>+' Ke chi tiet ha the'!$ET$6</f>
        <v>1</v>
      </c>
      <c r="G116" s="280">
        <f>+' Ke chi tiet ha the'!$ET$71</f>
        <v>1</v>
      </c>
      <c r="H116" s="280">
        <f>+' Ke chi tiet ha the'!$ET$137</f>
        <v>1</v>
      </c>
      <c r="I116" s="280">
        <f>+' Ke chi tiet ha the'!$ET$187</f>
        <v>3</v>
      </c>
      <c r="J116" s="280">
        <f>+' Ke chi tiet ha the'!$ET$264</f>
        <v>3</v>
      </c>
      <c r="K116" s="280">
        <f>+' Ke chi tiet ha the'!$ET$323</f>
        <v>0</v>
      </c>
      <c r="L116" s="280">
        <f>+' Ke chi tiet ha the'!$ET$390</f>
        <v>4</v>
      </c>
      <c r="M116" s="280">
        <f>+' Ke chi tiet ha the'!$ET$431</f>
        <v>0</v>
      </c>
      <c r="N116" s="280">
        <f>+' Ke chi tiet ha the'!$ET$505</f>
        <v>0</v>
      </c>
      <c r="O116" s="280">
        <f>+' Ke chi tiet ha the'!$ET$548</f>
        <v>2</v>
      </c>
      <c r="P116" s="280">
        <f>+' Ke chi tiet ha the'!$ET$611</f>
        <v>1</v>
      </c>
      <c r="Q116" s="280">
        <f>+' Ke chi tiet ha the'!$ET$659</f>
        <v>1</v>
      </c>
      <c r="R116" s="280">
        <f>+' Ke chi tiet ha the'!$ET$739</f>
        <v>0</v>
      </c>
      <c r="S116" s="280">
        <f>+' Ke chi tiet ha the'!$ET$805</f>
        <v>0</v>
      </c>
      <c r="T116" s="280">
        <f>+' Ke chi tiet ha the'!$ET$848</f>
        <v>2</v>
      </c>
      <c r="U116" s="280">
        <f>+' Ke chi tiet ha the'!$ET$908</f>
        <v>0</v>
      </c>
      <c r="V116" s="280">
        <f>+' Ke chi tiet ha the'!$ET$977</f>
        <v>2</v>
      </c>
      <c r="W116" s="280">
        <f>+' Ke chi tiet ha the'!$ET$1051</f>
        <v>0</v>
      </c>
      <c r="X116" s="280">
        <f>+' Ke chi tiet ha the'!$ET$1098</f>
        <v>0</v>
      </c>
      <c r="Y116" s="280">
        <f>+' Ke chi tiet ha the'!$ET$1137</f>
        <v>0</v>
      </c>
      <c r="Z116" s="280">
        <f>+' Ke chi tiet ha the'!$ET$1197</f>
        <v>0</v>
      </c>
      <c r="AA116" s="281"/>
      <c r="AB116" s="282"/>
      <c r="AC116" s="283"/>
      <c r="AE116" s="285"/>
      <c r="AF116" s="285"/>
      <c r="AG116" s="285"/>
      <c r="AH116" s="282"/>
    </row>
    <row r="117" spans="1:34" s="163" customFormat="1" ht="16.5">
      <c r="A117" s="158">
        <f>IF(E117&lt;&gt;0,MAX($A$101:A116)+1,0)</f>
        <v>16</v>
      </c>
      <c r="B117" s="172" t="s">
        <v>398</v>
      </c>
      <c r="C117" s="171" t="s">
        <v>416</v>
      </c>
      <c r="D117" s="162" t="s">
        <v>2</v>
      </c>
      <c r="E117" s="10">
        <f t="shared" si="8"/>
        <v>4605</v>
      </c>
      <c r="F117" s="161">
        <f>+' Ke chi tiet ha the'!$EU$6</f>
        <v>281</v>
      </c>
      <c r="G117" s="161">
        <f>+' Ke chi tiet ha the'!$EU$71</f>
        <v>297</v>
      </c>
      <c r="H117" s="161">
        <f>+' Ke chi tiet ha the'!$EU$137</f>
        <v>179</v>
      </c>
      <c r="I117" s="161">
        <f>+' Ke chi tiet ha the'!$EU$187</f>
        <v>274</v>
      </c>
      <c r="J117" s="161">
        <f>+' Ke chi tiet ha the'!$EU$264</f>
        <v>175</v>
      </c>
      <c r="K117" s="161">
        <f>+' Ke chi tiet ha the'!$EU$323</f>
        <v>175</v>
      </c>
      <c r="L117" s="161">
        <f>+' Ke chi tiet ha the'!$EU$390</f>
        <v>127</v>
      </c>
      <c r="M117" s="161">
        <f>+' Ke chi tiet ha the'!$EU$431</f>
        <v>198</v>
      </c>
      <c r="N117" s="161">
        <f>+' Ke chi tiet ha the'!$EU$505</f>
        <v>121</v>
      </c>
      <c r="O117" s="161">
        <f>+' Ke chi tiet ha the'!$EU$548</f>
        <v>227</v>
      </c>
      <c r="P117" s="161">
        <f>+' Ke chi tiet ha the'!$EU$611</f>
        <v>193</v>
      </c>
      <c r="Q117" s="161">
        <f>+' Ke chi tiet ha the'!$EU$659</f>
        <v>374</v>
      </c>
      <c r="R117" s="161">
        <f>+' Ke chi tiet ha the'!$EU$739</f>
        <v>339</v>
      </c>
      <c r="S117" s="161">
        <f>+' Ke chi tiet ha the'!$EU$805</f>
        <v>175</v>
      </c>
      <c r="T117" s="161">
        <f>+' Ke chi tiet ha the'!$EU$848</f>
        <v>295</v>
      </c>
      <c r="U117" s="161">
        <f>+' Ke chi tiet ha the'!$EU$908</f>
        <v>187</v>
      </c>
      <c r="V117" s="161">
        <f>+' Ke chi tiet ha the'!$EU$977</f>
        <v>206</v>
      </c>
      <c r="W117" s="161">
        <f>+' Ke chi tiet ha the'!$EU$1051</f>
        <v>206</v>
      </c>
      <c r="X117" s="161">
        <f>+' Ke chi tiet ha the'!$EU$1098</f>
        <v>50</v>
      </c>
      <c r="Y117" s="161">
        <f>+' Ke chi tiet ha the'!$EU$1137</f>
        <v>203</v>
      </c>
      <c r="Z117" s="161">
        <f>+' Ke chi tiet ha the'!$EU$1197</f>
        <v>323</v>
      </c>
      <c r="AA117" s="8"/>
      <c r="AB117" s="155"/>
      <c r="AC117" s="156"/>
      <c r="AE117" s="9"/>
      <c r="AF117" s="9"/>
      <c r="AG117" s="9"/>
      <c r="AH117" s="155"/>
    </row>
    <row r="118" spans="1:34" s="286" customFormat="1" ht="16.5">
      <c r="A118" s="158">
        <f>IF(E118&lt;&gt;0,MAX($A$101:A117)+1,0)</f>
        <v>17</v>
      </c>
      <c r="B118" s="172" t="s">
        <v>1046</v>
      </c>
      <c r="C118" s="171" t="s">
        <v>1048</v>
      </c>
      <c r="D118" s="162" t="s">
        <v>996</v>
      </c>
      <c r="E118" s="10">
        <f t="shared" si="8"/>
        <v>4372</v>
      </c>
      <c r="F118" s="280">
        <f>+' Ke chi tiet ha the'!$DB$6</f>
        <v>263</v>
      </c>
      <c r="G118" s="280">
        <f>+' Ke chi tiet ha the'!$DB$71</f>
        <v>272</v>
      </c>
      <c r="H118" s="280">
        <f>+' Ke chi tiet ha the'!$DB$137</f>
        <v>180</v>
      </c>
      <c r="I118" s="280">
        <f>+' Ke chi tiet ha the'!$DB$187</f>
        <v>241</v>
      </c>
      <c r="J118" s="280">
        <f>+' Ke chi tiet ha the'!$DB$264</f>
        <v>142</v>
      </c>
      <c r="K118" s="280">
        <f>+' Ke chi tiet ha the'!$DB$323</f>
        <v>127</v>
      </c>
      <c r="L118" s="280">
        <f>+' Ke chi tiet ha the'!$DB$390</f>
        <v>143</v>
      </c>
      <c r="M118" s="280">
        <f>+' Ke chi tiet ha the'!$DB$431</f>
        <v>238</v>
      </c>
      <c r="N118" s="280">
        <f>+' Ke chi tiet ha the'!$DB$505</f>
        <v>121</v>
      </c>
      <c r="O118" s="280">
        <f>+' Ke chi tiet ha the'!$DB$548</f>
        <v>269</v>
      </c>
      <c r="P118" s="280">
        <f>+' Ke chi tiet ha the'!$DB$611</f>
        <v>164</v>
      </c>
      <c r="Q118" s="280">
        <f>+' Ke chi tiet ha the'!$DB$659</f>
        <v>325</v>
      </c>
      <c r="R118" s="280">
        <f>+' Ke chi tiet ha the'!$DB$739</f>
        <v>296</v>
      </c>
      <c r="S118" s="280">
        <f>+' Ke chi tiet ha the'!$DB$805</f>
        <v>144</v>
      </c>
      <c r="T118" s="280">
        <f>+' Ke chi tiet ha the'!$DB$848</f>
        <v>280</v>
      </c>
      <c r="U118" s="280">
        <f>+' Ke chi tiet ha the'!$DB$908</f>
        <v>225</v>
      </c>
      <c r="V118" s="280">
        <f>+' Ke chi tiet ha the'!$DB$977</f>
        <v>226</v>
      </c>
      <c r="W118" s="280">
        <f>+' Ke chi tiet ha the'!$DB$1051</f>
        <v>225</v>
      </c>
      <c r="X118" s="280">
        <f>+' Ke chi tiet ha the'!$DB$1098</f>
        <v>61</v>
      </c>
      <c r="Y118" s="280">
        <f>+' Ke chi tiet ha the'!$DB$1137</f>
        <v>168</v>
      </c>
      <c r="Z118" s="280">
        <f>+' Ke chi tiet ha the'!$DB$1197</f>
        <v>262</v>
      </c>
      <c r="AA118" s="281"/>
      <c r="AB118" s="282"/>
      <c r="AC118" s="283"/>
      <c r="AE118" s="285"/>
      <c r="AF118" s="285"/>
      <c r="AG118" s="285"/>
      <c r="AH118" s="282"/>
    </row>
    <row r="119" spans="1:34" s="286" customFormat="1" ht="16.5">
      <c r="A119" s="158">
        <f>IF(E119&lt;&gt;0,MAX($A$101:A118)+1,0)</f>
        <v>18</v>
      </c>
      <c r="B119" s="172" t="s">
        <v>1045</v>
      </c>
      <c r="C119" s="171" t="s">
        <v>1047</v>
      </c>
      <c r="D119" s="162" t="s">
        <v>996</v>
      </c>
      <c r="E119" s="10">
        <f t="shared" si="8"/>
        <v>2162</v>
      </c>
      <c r="F119" s="280">
        <f>+' Ke chi tiet ha the'!$DC$6</f>
        <v>125</v>
      </c>
      <c r="G119" s="280">
        <f>+' Ke chi tiet ha the'!$DC$71</f>
        <v>131</v>
      </c>
      <c r="H119" s="280">
        <f>+' Ke chi tiet ha the'!$DC$137</f>
        <v>95</v>
      </c>
      <c r="I119" s="280">
        <f>+' Ke chi tiet ha the'!$DC$187</f>
        <v>110</v>
      </c>
      <c r="J119" s="280">
        <f>+' Ke chi tiet ha the'!$DC$264</f>
        <v>82</v>
      </c>
      <c r="K119" s="280">
        <f>+' Ke chi tiet ha the'!$DC$323</f>
        <v>69</v>
      </c>
      <c r="L119" s="280">
        <f>+' Ke chi tiet ha the'!$DC$390</f>
        <v>69</v>
      </c>
      <c r="M119" s="280">
        <f>+' Ke chi tiet ha the'!$DC$431</f>
        <v>155</v>
      </c>
      <c r="N119" s="280">
        <f>+' Ke chi tiet ha the'!$DC$505</f>
        <v>61</v>
      </c>
      <c r="O119" s="280">
        <f>+' Ke chi tiet ha the'!$DC$548</f>
        <v>149</v>
      </c>
      <c r="P119" s="280">
        <f>+' Ke chi tiet ha the'!$DC$611</f>
        <v>65</v>
      </c>
      <c r="Q119" s="280">
        <f>+' Ke chi tiet ha the'!$DC$659</f>
        <v>130</v>
      </c>
      <c r="R119" s="280">
        <f>+' Ke chi tiet ha the'!$DC$739</f>
        <v>114</v>
      </c>
      <c r="S119" s="280">
        <f>+' Ke chi tiet ha the'!$DC$805</f>
        <v>58</v>
      </c>
      <c r="T119" s="280">
        <f>+' Ke chi tiet ha the'!$DC$848</f>
        <v>128</v>
      </c>
      <c r="U119" s="280">
        <f>+' Ke chi tiet ha the'!$DC$908</f>
        <v>133</v>
      </c>
      <c r="V119" s="280">
        <f>+' Ke chi tiet ha the'!$DC$977</f>
        <v>130</v>
      </c>
      <c r="W119" s="280">
        <f>+' Ke chi tiet ha the'!$DC$1051</f>
        <v>128</v>
      </c>
      <c r="X119" s="280">
        <f>+' Ke chi tiet ha the'!$DC$1098</f>
        <v>46</v>
      </c>
      <c r="Y119" s="280">
        <f>+' Ke chi tiet ha the'!$DC$1137</f>
        <v>71</v>
      </c>
      <c r="Z119" s="280">
        <f>+' Ke chi tiet ha the'!$DC$1197</f>
        <v>113</v>
      </c>
      <c r="AA119" s="281"/>
      <c r="AB119" s="282"/>
      <c r="AC119" s="283"/>
      <c r="AE119" s="285"/>
      <c r="AF119" s="285"/>
      <c r="AG119" s="285"/>
      <c r="AH119" s="282"/>
    </row>
    <row r="120" spans="1:34" s="179" customFormat="1" ht="18.75">
      <c r="A120" s="173" t="s">
        <v>12</v>
      </c>
      <c r="B120" s="174" t="s">
        <v>55</v>
      </c>
      <c r="C120" s="175"/>
      <c r="D120" s="176"/>
      <c r="E120" s="10">
        <f t="shared" si="8"/>
        <v>0</v>
      </c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6"/>
      <c r="AB120" s="178"/>
      <c r="AC120" s="156"/>
      <c r="AE120" s="7"/>
      <c r="AF120" s="7"/>
      <c r="AG120" s="7"/>
      <c r="AH120" s="178"/>
    </row>
    <row r="121" spans="1:34" s="201" customFormat="1" ht="17.25">
      <c r="A121" s="194" t="s">
        <v>56</v>
      </c>
      <c r="B121" s="195" t="s">
        <v>117</v>
      </c>
      <c r="C121" s="196"/>
      <c r="D121" s="197"/>
      <c r="E121" s="12"/>
      <c r="F121" s="198"/>
      <c r="G121" s="198"/>
      <c r="H121" s="198"/>
      <c r="I121" s="198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3"/>
      <c r="AB121" s="199"/>
      <c r="AC121" s="200"/>
      <c r="AF121" s="14"/>
    </row>
    <row r="122" spans="1:34" s="163" customFormat="1" ht="16.5">
      <c r="A122" s="158">
        <f>IF(E122&lt;&gt;0,MAX($A121:A$121)+1,0)</f>
        <v>1</v>
      </c>
      <c r="B122" s="172" t="s">
        <v>429</v>
      </c>
      <c r="C122" s="166" t="s">
        <v>856</v>
      </c>
      <c r="D122" s="162" t="s">
        <v>2</v>
      </c>
      <c r="E122" s="10">
        <f t="shared" si="8"/>
        <v>110</v>
      </c>
      <c r="F122" s="161">
        <f>+' Ke chi tiet ha the'!$DK$6</f>
        <v>0</v>
      </c>
      <c r="G122" s="161">
        <f>+' Ke chi tiet ha the'!$DK$71</f>
        <v>0</v>
      </c>
      <c r="H122" s="161">
        <f>+' Ke chi tiet ha the'!$DK$137</f>
        <v>0</v>
      </c>
      <c r="I122" s="161">
        <f>+' Ke chi tiet ha the'!$DK$187</f>
        <v>0</v>
      </c>
      <c r="J122" s="161">
        <f>+' Ke chi tiet ha the'!$DK$264</f>
        <v>0</v>
      </c>
      <c r="K122" s="161">
        <f>+' Ke chi tiet ha the'!$DK$323</f>
        <v>0</v>
      </c>
      <c r="L122" s="161">
        <f>+' Ke chi tiet ha the'!$DK$390</f>
        <v>0</v>
      </c>
      <c r="M122" s="161">
        <f>+' Ke chi tiet ha the'!$DK$431</f>
        <v>27</v>
      </c>
      <c r="N122" s="161">
        <f>+' Ke chi tiet ha the'!$DK$505</f>
        <v>0</v>
      </c>
      <c r="O122" s="161">
        <f>+' Ke chi tiet ha the'!$DK$548</f>
        <v>9</v>
      </c>
      <c r="P122" s="161">
        <f>+' Ke chi tiet ha the'!$DK$611</f>
        <v>0</v>
      </c>
      <c r="Q122" s="161">
        <f>+' Ke chi tiet ha the'!$DK$659</f>
        <v>0</v>
      </c>
      <c r="R122" s="161">
        <f>+' Ke chi tiet ha the'!$DK$739</f>
        <v>0</v>
      </c>
      <c r="S122" s="161">
        <f>+' Ke chi tiet ha the'!$DK$805</f>
        <v>0</v>
      </c>
      <c r="T122" s="161">
        <f>+' Ke chi tiet ha the'!$DK$848</f>
        <v>6</v>
      </c>
      <c r="U122" s="161">
        <f>+' Ke chi tiet ha the'!$DK$908</f>
        <v>0</v>
      </c>
      <c r="V122" s="161">
        <f>+' Ke chi tiet ha the'!$DK$977</f>
        <v>0</v>
      </c>
      <c r="W122" s="161">
        <f>+' Ke chi tiet ha the'!$DK$1051</f>
        <v>0</v>
      </c>
      <c r="X122" s="161">
        <f>+' Ke chi tiet ha the'!$DK$1098</f>
        <v>68</v>
      </c>
      <c r="Y122" s="161">
        <f>+' Ke chi tiet ha the'!$DK$1137</f>
        <v>0</v>
      </c>
      <c r="Z122" s="161">
        <f>+' Ke chi tiet ha the'!$DK$1197</f>
        <v>0</v>
      </c>
      <c r="AA122" s="8"/>
      <c r="AB122" s="155"/>
      <c r="AC122" s="156"/>
      <c r="AE122" s="9"/>
      <c r="AF122" s="9"/>
      <c r="AG122" s="9"/>
      <c r="AH122" s="155"/>
    </row>
    <row r="123" spans="1:34" s="163" customFormat="1" ht="16.5">
      <c r="A123" s="158">
        <f>IF(E123&lt;&gt;0,MAX($A$122:A122)+1,0)</f>
        <v>2</v>
      </c>
      <c r="B123" s="172" t="s">
        <v>430</v>
      </c>
      <c r="C123" s="166" t="s">
        <v>857</v>
      </c>
      <c r="D123" s="162" t="s">
        <v>2</v>
      </c>
      <c r="E123" s="10">
        <f t="shared" si="8"/>
        <v>1417</v>
      </c>
      <c r="F123" s="161">
        <f>+' Ke chi tiet ha the'!$DL$6</f>
        <v>81</v>
      </c>
      <c r="G123" s="161">
        <f>+' Ke chi tiet ha the'!$DL$71</f>
        <v>153</v>
      </c>
      <c r="H123" s="161">
        <f>+' Ke chi tiet ha the'!$DL$137</f>
        <v>0</v>
      </c>
      <c r="I123" s="161">
        <f>+' Ke chi tiet ha the'!$DL$187</f>
        <v>618</v>
      </c>
      <c r="J123" s="161">
        <f>+' Ke chi tiet ha the'!$DL$264</f>
        <v>0</v>
      </c>
      <c r="K123" s="161">
        <f>+' Ke chi tiet ha the'!$DL$323</f>
        <v>0</v>
      </c>
      <c r="L123" s="161">
        <f>+' Ke chi tiet ha the'!$DL$390</f>
        <v>0</v>
      </c>
      <c r="M123" s="161">
        <f>+' Ke chi tiet ha the'!$DL$431</f>
        <v>61</v>
      </c>
      <c r="N123" s="161">
        <f>+' Ke chi tiet ha the'!$DL$505</f>
        <v>0</v>
      </c>
      <c r="O123" s="161">
        <f>+' Ke chi tiet ha the'!$DL$548</f>
        <v>0</v>
      </c>
      <c r="P123" s="161">
        <f>+' Ke chi tiet ha the'!$DL$611</f>
        <v>0</v>
      </c>
      <c r="Q123" s="161">
        <f>+' Ke chi tiet ha the'!$DL$659</f>
        <v>160</v>
      </c>
      <c r="R123" s="161">
        <f>+' Ke chi tiet ha the'!$DL$739</f>
        <v>0</v>
      </c>
      <c r="S123" s="161">
        <f>+' Ke chi tiet ha the'!$DL$805</f>
        <v>77</v>
      </c>
      <c r="T123" s="161">
        <f>+' Ke chi tiet ha the'!$DL$848</f>
        <v>0</v>
      </c>
      <c r="U123" s="161">
        <f>+' Ke chi tiet ha the'!$DL$908</f>
        <v>80</v>
      </c>
      <c r="V123" s="161">
        <f>+' Ke chi tiet ha the'!$DL$977</f>
        <v>59</v>
      </c>
      <c r="W123" s="161">
        <f>+' Ke chi tiet ha the'!$DL$1051</f>
        <v>128</v>
      </c>
      <c r="X123" s="161">
        <f>+' Ke chi tiet ha the'!$DL$1098</f>
        <v>0</v>
      </c>
      <c r="Y123" s="161">
        <f>+' Ke chi tiet ha the'!$DL$1137</f>
        <v>0</v>
      </c>
      <c r="Z123" s="161">
        <f>+' Ke chi tiet ha the'!$DL$1197</f>
        <v>0</v>
      </c>
      <c r="AA123" s="8"/>
      <c r="AB123" s="155"/>
      <c r="AC123" s="156"/>
      <c r="AE123" s="9"/>
      <c r="AF123" s="9"/>
      <c r="AG123" s="9"/>
      <c r="AH123" s="155"/>
    </row>
    <row r="124" spans="1:34" s="163" customFormat="1" ht="16.5">
      <c r="A124" s="158">
        <f>IF(E124&lt;&gt;0,MAX($A$122:A123)+1,0)</f>
        <v>3</v>
      </c>
      <c r="B124" s="172" t="s">
        <v>431</v>
      </c>
      <c r="C124" s="166" t="s">
        <v>858</v>
      </c>
      <c r="D124" s="162" t="s">
        <v>2</v>
      </c>
      <c r="E124" s="10">
        <f t="shared" si="8"/>
        <v>784</v>
      </c>
      <c r="F124" s="161">
        <f>+' Ke chi tiet ha the'!$DM$6</f>
        <v>0</v>
      </c>
      <c r="G124" s="161">
        <f>+' Ke chi tiet ha the'!$DM$71</f>
        <v>153</v>
      </c>
      <c r="H124" s="161">
        <f>+' Ke chi tiet ha the'!$DM$137</f>
        <v>0</v>
      </c>
      <c r="I124" s="161">
        <f>+' Ke chi tiet ha the'!$DM$187</f>
        <v>0</v>
      </c>
      <c r="J124" s="161">
        <f>+' Ke chi tiet ha the'!$DM$264</f>
        <v>33</v>
      </c>
      <c r="K124" s="161">
        <f>+' Ke chi tiet ha the'!$DM$323</f>
        <v>0</v>
      </c>
      <c r="L124" s="161">
        <f>+' Ke chi tiet ha the'!$DM$390</f>
        <v>0</v>
      </c>
      <c r="M124" s="161">
        <f>+' Ke chi tiet ha the'!$DM$431</f>
        <v>281</v>
      </c>
      <c r="N124" s="161">
        <f>+' Ke chi tiet ha the'!$DM$505</f>
        <v>51</v>
      </c>
      <c r="O124" s="161">
        <f>+' Ke chi tiet ha the'!$DM$548</f>
        <v>0</v>
      </c>
      <c r="P124" s="161">
        <f>+' Ke chi tiet ha the'!$DM$611</f>
        <v>0</v>
      </c>
      <c r="Q124" s="161">
        <f>+' Ke chi tiet ha the'!$DM$659</f>
        <v>0</v>
      </c>
      <c r="R124" s="161">
        <f>+' Ke chi tiet ha the'!$DM$739</f>
        <v>0</v>
      </c>
      <c r="S124" s="161">
        <f>+' Ke chi tiet ha the'!$DM$805</f>
        <v>0</v>
      </c>
      <c r="T124" s="161">
        <f>+' Ke chi tiet ha the'!$DM$848</f>
        <v>0</v>
      </c>
      <c r="U124" s="161">
        <f>+' Ke chi tiet ha the'!$DM$908</f>
        <v>0</v>
      </c>
      <c r="V124" s="161">
        <f>+' Ke chi tiet ha the'!$DM$977</f>
        <v>0</v>
      </c>
      <c r="W124" s="161">
        <f>+' Ke chi tiet ha the'!$DM$1051</f>
        <v>128</v>
      </c>
      <c r="X124" s="161">
        <f>+' Ke chi tiet ha the'!$DM$1098</f>
        <v>0</v>
      </c>
      <c r="Y124" s="161">
        <f>+' Ke chi tiet ha the'!$DM$1137</f>
        <v>0</v>
      </c>
      <c r="Z124" s="161">
        <f>+' Ke chi tiet ha the'!$DM$1197</f>
        <v>138</v>
      </c>
      <c r="AA124" s="8"/>
      <c r="AB124" s="155"/>
      <c r="AC124" s="156"/>
      <c r="AE124" s="9"/>
      <c r="AF124" s="9"/>
      <c r="AG124" s="9"/>
      <c r="AH124" s="155"/>
    </row>
    <row r="125" spans="1:34" s="163" customFormat="1" ht="16.5">
      <c r="A125" s="158">
        <f>IF(E125&lt;&gt;0,MAX($A$122:A124)+1,0)</f>
        <v>4</v>
      </c>
      <c r="B125" s="172" t="s">
        <v>432</v>
      </c>
      <c r="C125" s="166" t="s">
        <v>859</v>
      </c>
      <c r="D125" s="162" t="s">
        <v>2</v>
      </c>
      <c r="E125" s="10">
        <f t="shared" si="8"/>
        <v>10212</v>
      </c>
      <c r="F125" s="161">
        <f>+' Ke chi tiet ha the'!$DN$6</f>
        <v>423</v>
      </c>
      <c r="G125" s="161">
        <f>+' Ke chi tiet ha the'!$DN$71</f>
        <v>632</v>
      </c>
      <c r="H125" s="161">
        <f>+' Ke chi tiet ha the'!$DN$137</f>
        <v>261</v>
      </c>
      <c r="I125" s="161">
        <f>+' Ke chi tiet ha the'!$DN$187</f>
        <v>359</v>
      </c>
      <c r="J125" s="161">
        <f>+' Ke chi tiet ha the'!$DN$264</f>
        <v>701</v>
      </c>
      <c r="K125" s="161">
        <f>+' Ke chi tiet ha the'!$DN$323</f>
        <v>762</v>
      </c>
      <c r="L125" s="161">
        <f>+' Ke chi tiet ha the'!$DN$390</f>
        <v>0</v>
      </c>
      <c r="M125" s="161">
        <f>+' Ke chi tiet ha the'!$DN$431</f>
        <v>400</v>
      </c>
      <c r="N125" s="161">
        <f>+' Ke chi tiet ha the'!$DN$505</f>
        <v>540</v>
      </c>
      <c r="O125" s="161">
        <f>+' Ke chi tiet ha the'!$DN$548</f>
        <v>399</v>
      </c>
      <c r="P125" s="161">
        <f>+' Ke chi tiet ha the'!$DN$611</f>
        <v>432</v>
      </c>
      <c r="Q125" s="161">
        <f>+' Ke chi tiet ha the'!$DN$659</f>
        <v>0</v>
      </c>
      <c r="R125" s="161">
        <f>+' Ke chi tiet ha the'!$DN$739</f>
        <v>643</v>
      </c>
      <c r="S125" s="161">
        <f>+' Ke chi tiet ha the'!$DN$805</f>
        <v>650</v>
      </c>
      <c r="T125" s="161">
        <f>+' Ke chi tiet ha the'!$DN$848</f>
        <v>232</v>
      </c>
      <c r="U125" s="161">
        <f>+' Ke chi tiet ha the'!$DN$908</f>
        <v>455</v>
      </c>
      <c r="V125" s="161">
        <f>+' Ke chi tiet ha the'!$DN$977</f>
        <v>834</v>
      </c>
      <c r="W125" s="161">
        <f>+' Ke chi tiet ha the'!$DN$1051</f>
        <v>869</v>
      </c>
      <c r="X125" s="161">
        <f>+' Ke chi tiet ha the'!$DN$1098</f>
        <v>564</v>
      </c>
      <c r="Y125" s="161">
        <f>+' Ke chi tiet ha the'!$DN$1137</f>
        <v>718</v>
      </c>
      <c r="Z125" s="161">
        <f>+' Ke chi tiet ha the'!$DN$1197</f>
        <v>338</v>
      </c>
      <c r="AA125" s="8"/>
      <c r="AB125" s="155"/>
      <c r="AC125" s="156"/>
      <c r="AE125" s="9"/>
      <c r="AF125" s="9"/>
      <c r="AG125" s="9"/>
      <c r="AH125" s="155"/>
    </row>
    <row r="126" spans="1:34" s="163" customFormat="1" ht="16.5">
      <c r="A126" s="158">
        <f>IF(E126&lt;&gt;0,MAX($A$122:A125)+1,0)</f>
        <v>0</v>
      </c>
      <c r="B126" s="172" t="s">
        <v>148</v>
      </c>
      <c r="C126" s="160" t="s">
        <v>149</v>
      </c>
      <c r="D126" s="162" t="s">
        <v>0</v>
      </c>
      <c r="E126" s="10">
        <f t="shared" si="8"/>
        <v>0</v>
      </c>
      <c r="F126" s="161">
        <f>+' Ke chi tiet ha the'!$DO$6</f>
        <v>0</v>
      </c>
      <c r="G126" s="161">
        <f>+' Ke chi tiet ha the'!$DO$71</f>
        <v>0</v>
      </c>
      <c r="H126" s="161">
        <f>+' Ke chi tiet ha the'!$DO$137</f>
        <v>0</v>
      </c>
      <c r="I126" s="161">
        <f>+' Ke chi tiet ha the'!$DO$187</f>
        <v>0</v>
      </c>
      <c r="J126" s="161">
        <f>+' Ke chi tiet ha the'!$DO$264</f>
        <v>0</v>
      </c>
      <c r="K126" s="161">
        <f>+' Ke chi tiet ha the'!$DO$323</f>
        <v>0</v>
      </c>
      <c r="L126" s="161">
        <f>+' Ke chi tiet ha the'!$DO$390</f>
        <v>0</v>
      </c>
      <c r="M126" s="161">
        <f>+' Ke chi tiet ha the'!$DO$431</f>
        <v>0</v>
      </c>
      <c r="N126" s="161">
        <f>+' Ke chi tiet ha the'!$DO$505</f>
        <v>0</v>
      </c>
      <c r="O126" s="161">
        <f>+' Ke chi tiet ha the'!$DO$548</f>
        <v>0</v>
      </c>
      <c r="P126" s="161">
        <f>+' Ke chi tiet ha the'!$DO$611</f>
        <v>0</v>
      </c>
      <c r="Q126" s="161">
        <f>+' Ke chi tiet ha the'!$DO$659</f>
        <v>0</v>
      </c>
      <c r="R126" s="161">
        <f>+' Ke chi tiet ha the'!$DO$739</f>
        <v>0</v>
      </c>
      <c r="S126" s="161">
        <f>+' Ke chi tiet ha the'!$DO$805</f>
        <v>0</v>
      </c>
      <c r="T126" s="161">
        <f>+' Ke chi tiet ha the'!$DO$848</f>
        <v>0</v>
      </c>
      <c r="U126" s="161">
        <f>+' Ke chi tiet ha the'!$DO$908</f>
        <v>0</v>
      </c>
      <c r="V126" s="161">
        <f>+' Ke chi tiet ha the'!$DO$977</f>
        <v>0</v>
      </c>
      <c r="W126" s="161">
        <f>+' Ke chi tiet ha the'!$DO$1051</f>
        <v>0</v>
      </c>
      <c r="X126" s="161">
        <f>+' Ke chi tiet ha the'!$DO$1098</f>
        <v>0</v>
      </c>
      <c r="Y126" s="161">
        <f>+' Ke chi tiet ha the'!$DO$1137</f>
        <v>0</v>
      </c>
      <c r="Z126" s="161">
        <f>+' Ke chi tiet ha the'!$DO$1197</f>
        <v>0</v>
      </c>
      <c r="AA126" s="8"/>
      <c r="AB126" s="163">
        <v>1</v>
      </c>
      <c r="AC126" s="156"/>
      <c r="AD126" s="9"/>
      <c r="AE126" s="9"/>
      <c r="AF126" s="9"/>
    </row>
    <row r="127" spans="1:34" s="163" customFormat="1" ht="16.5">
      <c r="A127" s="158">
        <f>IF(E127&lt;&gt;0,MAX($A$122:A126)+1,0)</f>
        <v>0</v>
      </c>
      <c r="B127" s="172" t="s">
        <v>150</v>
      </c>
      <c r="C127" s="160" t="s">
        <v>151</v>
      </c>
      <c r="D127" s="162" t="s">
        <v>0</v>
      </c>
      <c r="E127" s="10">
        <f t="shared" si="8"/>
        <v>0</v>
      </c>
      <c r="F127" s="161">
        <f>+' Ke chi tiet ha the'!$DP$6</f>
        <v>0</v>
      </c>
      <c r="G127" s="161">
        <f>+' Ke chi tiet ha the'!$DP$71</f>
        <v>0</v>
      </c>
      <c r="H127" s="161">
        <f>+' Ke chi tiet ha the'!$DP$137</f>
        <v>0</v>
      </c>
      <c r="I127" s="161">
        <f>+' Ke chi tiet ha the'!$DP$187</f>
        <v>0</v>
      </c>
      <c r="J127" s="161">
        <f>+' Ke chi tiet ha the'!$DP$264</f>
        <v>0</v>
      </c>
      <c r="K127" s="161">
        <f>+' Ke chi tiet ha the'!$DP$323</f>
        <v>0</v>
      </c>
      <c r="L127" s="161">
        <f>+' Ke chi tiet ha the'!$DP$390</f>
        <v>0</v>
      </c>
      <c r="M127" s="161">
        <f>+' Ke chi tiet ha the'!$DP$431</f>
        <v>0</v>
      </c>
      <c r="N127" s="161">
        <f>+' Ke chi tiet ha the'!$DP$505</f>
        <v>0</v>
      </c>
      <c r="O127" s="161">
        <f>+' Ke chi tiet ha the'!$DP$548</f>
        <v>0</v>
      </c>
      <c r="P127" s="161">
        <f>+' Ke chi tiet ha the'!$DP$611</f>
        <v>0</v>
      </c>
      <c r="Q127" s="161">
        <f>+' Ke chi tiet ha the'!$DP$659</f>
        <v>0</v>
      </c>
      <c r="R127" s="161">
        <f>+' Ke chi tiet ha the'!$DP$739</f>
        <v>0</v>
      </c>
      <c r="S127" s="161">
        <f>+' Ke chi tiet ha the'!$DP$805</f>
        <v>0</v>
      </c>
      <c r="T127" s="161">
        <f>+' Ke chi tiet ha the'!$DP$848</f>
        <v>0</v>
      </c>
      <c r="U127" s="161">
        <f>+' Ke chi tiet ha the'!$DP$908</f>
        <v>0</v>
      </c>
      <c r="V127" s="161">
        <f>+' Ke chi tiet ha the'!$DP$977</f>
        <v>0</v>
      </c>
      <c r="W127" s="161">
        <f>+' Ke chi tiet ha the'!$DP$1051</f>
        <v>0</v>
      </c>
      <c r="X127" s="161">
        <f>+' Ke chi tiet ha the'!$DP$1098</f>
        <v>0</v>
      </c>
      <c r="Y127" s="161">
        <f>+' Ke chi tiet ha the'!$DP$1137</f>
        <v>0</v>
      </c>
      <c r="Z127" s="161">
        <f>+' Ke chi tiet ha the'!$DP$1197</f>
        <v>0</v>
      </c>
      <c r="AA127" s="8"/>
      <c r="AB127" s="163">
        <v>1</v>
      </c>
      <c r="AC127" s="156"/>
      <c r="AD127" s="9"/>
      <c r="AE127" s="9"/>
      <c r="AF127" s="9"/>
    </row>
    <row r="128" spans="1:34" s="201" customFormat="1" ht="17.25">
      <c r="A128" s="194" t="s">
        <v>134</v>
      </c>
      <c r="B128" s="195" t="s">
        <v>118</v>
      </c>
      <c r="C128" s="196"/>
      <c r="D128" s="197"/>
      <c r="E128" s="12"/>
      <c r="F128" s="198"/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3"/>
      <c r="AB128" s="199"/>
      <c r="AC128" s="200"/>
      <c r="AF128" s="14"/>
    </row>
    <row r="129" spans="1:34" s="163" customFormat="1" ht="16.5">
      <c r="A129" s="158">
        <f>IF(E129&lt;&gt;0,MAX($A$128:A128)+1,0)</f>
        <v>1</v>
      </c>
      <c r="B129" s="205" t="s">
        <v>57</v>
      </c>
      <c r="C129" s="160" t="s">
        <v>32</v>
      </c>
      <c r="D129" s="162" t="s">
        <v>6</v>
      </c>
      <c r="E129" s="10">
        <f t="shared" si="8"/>
        <v>16</v>
      </c>
      <c r="F129" s="161">
        <f>+' Ke chi tiet ha the'!$DQ$6</f>
        <v>1</v>
      </c>
      <c r="G129" s="161">
        <f>+' Ke chi tiet ha the'!$DQ$71</f>
        <v>0</v>
      </c>
      <c r="H129" s="161">
        <f>+' Ke chi tiet ha the'!$DQ$137</f>
        <v>0</v>
      </c>
      <c r="I129" s="161">
        <f>+' Ke chi tiet ha the'!$DQ$187</f>
        <v>0</v>
      </c>
      <c r="J129" s="161">
        <f>+' Ke chi tiet ha the'!$DQ$264</f>
        <v>0</v>
      </c>
      <c r="K129" s="161">
        <f>+' Ke chi tiet ha the'!$DQ$323</f>
        <v>0</v>
      </c>
      <c r="L129" s="161">
        <f>+' Ke chi tiet ha the'!$DQ$390</f>
        <v>0</v>
      </c>
      <c r="M129" s="161">
        <f>+' Ke chi tiet ha the'!$DQ$431</f>
        <v>0</v>
      </c>
      <c r="N129" s="161">
        <f>+' Ke chi tiet ha the'!$DQ$505</f>
        <v>0</v>
      </c>
      <c r="O129" s="161">
        <f>+' Ke chi tiet ha the'!$DQ$548</f>
        <v>0</v>
      </c>
      <c r="P129" s="161">
        <f>+' Ke chi tiet ha the'!$DQ$611</f>
        <v>0</v>
      </c>
      <c r="Q129" s="161">
        <f>+' Ke chi tiet ha the'!$DQ$659</f>
        <v>15</v>
      </c>
      <c r="R129" s="161">
        <f>+' Ke chi tiet ha the'!$DQ$739</f>
        <v>0</v>
      </c>
      <c r="S129" s="161">
        <f>+' Ke chi tiet ha the'!$DQ$805</f>
        <v>0</v>
      </c>
      <c r="T129" s="161">
        <f>+' Ke chi tiet ha the'!$DQ$848</f>
        <v>0</v>
      </c>
      <c r="U129" s="161">
        <f>+' Ke chi tiet ha the'!$DQ$908</f>
        <v>0</v>
      </c>
      <c r="V129" s="161">
        <f>+' Ke chi tiet ha the'!$DQ$977</f>
        <v>0</v>
      </c>
      <c r="W129" s="161">
        <f>+' Ke chi tiet ha the'!$DQ$1051</f>
        <v>0</v>
      </c>
      <c r="X129" s="161">
        <f>+' Ke chi tiet ha the'!$DQ$1098</f>
        <v>0</v>
      </c>
      <c r="Y129" s="161">
        <f>+' Ke chi tiet ha the'!$DQ$1137</f>
        <v>0</v>
      </c>
      <c r="Z129" s="161">
        <f>+' Ke chi tiet ha the'!$DQ$1197</f>
        <v>0</v>
      </c>
      <c r="AA129" s="8"/>
      <c r="AB129" s="155"/>
      <c r="AC129" s="156"/>
      <c r="AE129" s="9"/>
      <c r="AF129" s="9"/>
      <c r="AG129" s="9"/>
      <c r="AH129" s="155"/>
    </row>
    <row r="130" spans="1:34" s="163" customFormat="1" ht="16.5">
      <c r="A130" s="158">
        <f>IF(E130&lt;&gt;0,MAX($A$128:A129)+1,0)</f>
        <v>2</v>
      </c>
      <c r="B130" s="205" t="s">
        <v>86</v>
      </c>
      <c r="C130" s="160" t="s">
        <v>33</v>
      </c>
      <c r="D130" s="162" t="s">
        <v>6</v>
      </c>
      <c r="E130" s="10">
        <f t="shared" si="8"/>
        <v>2</v>
      </c>
      <c r="F130" s="161">
        <f>+' Ke chi tiet ha the'!$DR$6</f>
        <v>0</v>
      </c>
      <c r="G130" s="161">
        <f>+' Ke chi tiet ha the'!$DR$71</f>
        <v>1</v>
      </c>
      <c r="H130" s="161">
        <f>+' Ke chi tiet ha the'!$DR$137</f>
        <v>0</v>
      </c>
      <c r="I130" s="161">
        <f>+' Ke chi tiet ha the'!$DR$187</f>
        <v>0</v>
      </c>
      <c r="J130" s="161">
        <f>+' Ke chi tiet ha the'!$DR$264</f>
        <v>0</v>
      </c>
      <c r="K130" s="161">
        <f>+' Ke chi tiet ha the'!$DR$323</f>
        <v>0</v>
      </c>
      <c r="L130" s="161">
        <f>+' Ke chi tiet ha the'!$DR$390</f>
        <v>0</v>
      </c>
      <c r="M130" s="161">
        <f>+' Ke chi tiet ha the'!$DR$431</f>
        <v>0</v>
      </c>
      <c r="N130" s="161">
        <f>+' Ke chi tiet ha the'!$DR$505</f>
        <v>0</v>
      </c>
      <c r="O130" s="161">
        <f>+' Ke chi tiet ha the'!$DR$548</f>
        <v>0</v>
      </c>
      <c r="P130" s="161">
        <f>+' Ke chi tiet ha the'!$DR$611</f>
        <v>0</v>
      </c>
      <c r="Q130" s="161">
        <f>+' Ke chi tiet ha the'!$DR$659</f>
        <v>1</v>
      </c>
      <c r="R130" s="161">
        <f>+' Ke chi tiet ha the'!$DR$739</f>
        <v>0</v>
      </c>
      <c r="S130" s="161">
        <f>+' Ke chi tiet ha the'!$DR$805</f>
        <v>0</v>
      </c>
      <c r="T130" s="161">
        <f>+' Ke chi tiet ha the'!$DR$848</f>
        <v>0</v>
      </c>
      <c r="U130" s="161">
        <f>+' Ke chi tiet ha the'!$DR$908</f>
        <v>0</v>
      </c>
      <c r="V130" s="161">
        <f>+' Ke chi tiet ha the'!$DR$977</f>
        <v>0</v>
      </c>
      <c r="W130" s="161">
        <f>+' Ke chi tiet ha the'!$DR$1051</f>
        <v>0</v>
      </c>
      <c r="X130" s="161">
        <f>+' Ke chi tiet ha the'!$DR$1098</f>
        <v>0</v>
      </c>
      <c r="Y130" s="161">
        <f>+' Ke chi tiet ha the'!$DR$1137</f>
        <v>0</v>
      </c>
      <c r="Z130" s="161">
        <f>+' Ke chi tiet ha the'!$DR$1197</f>
        <v>0</v>
      </c>
      <c r="AA130" s="8"/>
      <c r="AB130" s="155"/>
      <c r="AC130" s="156"/>
      <c r="AE130" s="9"/>
      <c r="AF130" s="9"/>
    </row>
    <row r="131" spans="1:34" s="163" customFormat="1" ht="16.5">
      <c r="A131" s="158">
        <f>IF(E131&lt;&gt;0,MAX($A$128:A130)+1,0)</f>
        <v>3</v>
      </c>
      <c r="B131" s="205" t="s">
        <v>87</v>
      </c>
      <c r="C131" s="160" t="s">
        <v>34</v>
      </c>
      <c r="D131" s="162" t="s">
        <v>6</v>
      </c>
      <c r="E131" s="10">
        <f t="shared" si="8"/>
        <v>9</v>
      </c>
      <c r="F131" s="161">
        <f>+' Ke chi tiet ha the'!$DS$6</f>
        <v>0</v>
      </c>
      <c r="G131" s="161">
        <f>+' Ke chi tiet ha the'!$DS$71</f>
        <v>0</v>
      </c>
      <c r="H131" s="161">
        <f>+' Ke chi tiet ha the'!$DS$137</f>
        <v>0</v>
      </c>
      <c r="I131" s="161">
        <f>+' Ke chi tiet ha the'!$DS$187</f>
        <v>0</v>
      </c>
      <c r="J131" s="161">
        <f>+' Ke chi tiet ha the'!$DS$264</f>
        <v>0</v>
      </c>
      <c r="K131" s="161">
        <f>+' Ke chi tiet ha the'!$DS$323</f>
        <v>0</v>
      </c>
      <c r="L131" s="161">
        <f>+' Ke chi tiet ha the'!$DS$390</f>
        <v>5</v>
      </c>
      <c r="M131" s="161">
        <f>+' Ke chi tiet ha the'!$DS$431</f>
        <v>0</v>
      </c>
      <c r="N131" s="161">
        <f>+' Ke chi tiet ha the'!$DS$505</f>
        <v>0</v>
      </c>
      <c r="O131" s="161">
        <f>+' Ke chi tiet ha the'!$DS$548</f>
        <v>0</v>
      </c>
      <c r="P131" s="161">
        <f>+' Ke chi tiet ha the'!$DS$611</f>
        <v>0</v>
      </c>
      <c r="Q131" s="161">
        <f>+' Ke chi tiet ha the'!$DS$659</f>
        <v>3</v>
      </c>
      <c r="R131" s="161">
        <f>+' Ke chi tiet ha the'!$DS$739</f>
        <v>1</v>
      </c>
      <c r="S131" s="161">
        <f>+' Ke chi tiet ha the'!$DS$805</f>
        <v>0</v>
      </c>
      <c r="T131" s="161">
        <f>+' Ke chi tiet ha the'!$DS$848</f>
        <v>0</v>
      </c>
      <c r="U131" s="161">
        <f>+' Ke chi tiet ha the'!$DS$908</f>
        <v>0</v>
      </c>
      <c r="V131" s="161">
        <f>+' Ke chi tiet ha the'!$DS$977</f>
        <v>0</v>
      </c>
      <c r="W131" s="161">
        <f>+' Ke chi tiet ha the'!$DS$1051</f>
        <v>0</v>
      </c>
      <c r="X131" s="161">
        <f>+' Ke chi tiet ha the'!$DS$1098</f>
        <v>0</v>
      </c>
      <c r="Y131" s="161">
        <f>+' Ke chi tiet ha the'!$DS$1137</f>
        <v>0</v>
      </c>
      <c r="Z131" s="161">
        <f>+' Ke chi tiet ha the'!$DS$1197</f>
        <v>0</v>
      </c>
      <c r="AA131" s="8"/>
      <c r="AB131" s="9"/>
      <c r="AC131" s="156"/>
      <c r="AD131" s="155"/>
    </row>
    <row r="132" spans="1:34" s="163" customFormat="1" ht="16.5">
      <c r="A132" s="158">
        <f>IF(E132&lt;&gt;0,MAX($A$128:A131)+1,0)</f>
        <v>4</v>
      </c>
      <c r="B132" s="205" t="s">
        <v>64</v>
      </c>
      <c r="C132" s="160" t="s">
        <v>35</v>
      </c>
      <c r="D132" s="162" t="s">
        <v>6</v>
      </c>
      <c r="E132" s="10">
        <f t="shared" si="8"/>
        <v>102</v>
      </c>
      <c r="F132" s="161">
        <f>+' Ke chi tiet ha the'!$DT$6</f>
        <v>4</v>
      </c>
      <c r="G132" s="161">
        <f>+' Ke chi tiet ha the'!$DT$71</f>
        <v>8</v>
      </c>
      <c r="H132" s="161">
        <f>+' Ke chi tiet ha the'!$DT$137</f>
        <v>0</v>
      </c>
      <c r="I132" s="161">
        <f>+' Ke chi tiet ha the'!$DT$187</f>
        <v>0</v>
      </c>
      <c r="J132" s="161">
        <f>+' Ke chi tiet ha the'!$DT$264</f>
        <v>7</v>
      </c>
      <c r="K132" s="161">
        <f>+' Ke chi tiet ha the'!$DT$323</f>
        <v>1</v>
      </c>
      <c r="L132" s="161">
        <f>+' Ke chi tiet ha the'!$DT$390</f>
        <v>28</v>
      </c>
      <c r="M132" s="161">
        <f>+' Ke chi tiet ha the'!$DT$431</f>
        <v>0</v>
      </c>
      <c r="N132" s="161">
        <f>+' Ke chi tiet ha the'!$DT$505</f>
        <v>0</v>
      </c>
      <c r="O132" s="161">
        <f>+' Ke chi tiet ha the'!$DT$548</f>
        <v>0</v>
      </c>
      <c r="P132" s="161">
        <f>+' Ke chi tiet ha the'!$DT$611</f>
        <v>0</v>
      </c>
      <c r="Q132" s="161">
        <f>+' Ke chi tiet ha the'!$DT$659</f>
        <v>46</v>
      </c>
      <c r="R132" s="161">
        <f>+' Ke chi tiet ha the'!$DT$739</f>
        <v>2</v>
      </c>
      <c r="S132" s="161">
        <f>+' Ke chi tiet ha the'!$DT$805</f>
        <v>0</v>
      </c>
      <c r="T132" s="161">
        <f>+' Ke chi tiet ha the'!$DT$848</f>
        <v>3</v>
      </c>
      <c r="U132" s="161">
        <f>+' Ke chi tiet ha the'!$DT$908</f>
        <v>2</v>
      </c>
      <c r="V132" s="161">
        <f>+' Ke chi tiet ha the'!$DT$977</f>
        <v>1</v>
      </c>
      <c r="W132" s="161">
        <f>+' Ke chi tiet ha the'!$DT$1051</f>
        <v>0</v>
      </c>
      <c r="X132" s="161">
        <f>+' Ke chi tiet ha the'!$DT$1098</f>
        <v>0</v>
      </c>
      <c r="Y132" s="161">
        <f>+' Ke chi tiet ha the'!$DT$1137</f>
        <v>0</v>
      </c>
      <c r="Z132" s="161">
        <f>+' Ke chi tiet ha the'!$DT$1197</f>
        <v>0</v>
      </c>
      <c r="AA132" s="8"/>
      <c r="AB132" s="9"/>
      <c r="AC132" s="156"/>
      <c r="AD132" s="9"/>
      <c r="AE132" s="155"/>
      <c r="AF132" s="155"/>
    </row>
    <row r="133" spans="1:34" s="163" customFormat="1" ht="16.5">
      <c r="A133" s="158">
        <f>IF(E133&lt;&gt;0,MAX($A$128:A132)+1,0)</f>
        <v>0</v>
      </c>
      <c r="B133" s="205" t="s">
        <v>88</v>
      </c>
      <c r="C133" s="160" t="s">
        <v>89</v>
      </c>
      <c r="D133" s="162" t="s">
        <v>6</v>
      </c>
      <c r="E133" s="10">
        <f t="shared" si="8"/>
        <v>0</v>
      </c>
      <c r="F133" s="161">
        <f>+' Ke chi tiet ha the'!$DU$6</f>
        <v>0</v>
      </c>
      <c r="G133" s="161">
        <f>+' Ke chi tiet ha the'!$DU$71</f>
        <v>0</v>
      </c>
      <c r="H133" s="161">
        <f>+' Ke chi tiet ha the'!$DU$137</f>
        <v>0</v>
      </c>
      <c r="I133" s="161">
        <f>+' Ke chi tiet ha the'!$DU$187</f>
        <v>0</v>
      </c>
      <c r="J133" s="161">
        <f>+' Ke chi tiet ha the'!$DU$264</f>
        <v>0</v>
      </c>
      <c r="K133" s="161">
        <f>+' Ke chi tiet ha the'!$DU$323</f>
        <v>0</v>
      </c>
      <c r="L133" s="161">
        <f>+' Ke chi tiet ha the'!$DU$390</f>
        <v>0</v>
      </c>
      <c r="M133" s="161">
        <f>+' Ke chi tiet ha the'!$DU$431</f>
        <v>0</v>
      </c>
      <c r="N133" s="161">
        <f>+' Ke chi tiet ha the'!$DU$505</f>
        <v>0</v>
      </c>
      <c r="O133" s="161">
        <f>+' Ke chi tiet ha the'!$DU$548</f>
        <v>0</v>
      </c>
      <c r="P133" s="161">
        <f>+' Ke chi tiet ha the'!$DU$611</f>
        <v>0</v>
      </c>
      <c r="Q133" s="161">
        <f>+' Ke chi tiet ha the'!$DU$659</f>
        <v>0</v>
      </c>
      <c r="R133" s="161">
        <f>+' Ke chi tiet ha the'!$DU$739</f>
        <v>0</v>
      </c>
      <c r="S133" s="161">
        <f>+' Ke chi tiet ha the'!$DU$805</f>
        <v>0</v>
      </c>
      <c r="T133" s="161">
        <f>+' Ke chi tiet ha the'!$DU$848</f>
        <v>0</v>
      </c>
      <c r="U133" s="161">
        <f>+' Ke chi tiet ha the'!$DU$908</f>
        <v>0</v>
      </c>
      <c r="V133" s="161">
        <f>+' Ke chi tiet ha the'!$DU$977</f>
        <v>0</v>
      </c>
      <c r="W133" s="161">
        <f>+' Ke chi tiet ha the'!$DU$1051</f>
        <v>0</v>
      </c>
      <c r="X133" s="161">
        <f>+' Ke chi tiet ha the'!$DU$1098</f>
        <v>0</v>
      </c>
      <c r="Y133" s="161">
        <f>+' Ke chi tiet ha the'!$DU$1137</f>
        <v>0</v>
      </c>
      <c r="Z133" s="161">
        <f>+' Ke chi tiet ha the'!$DU$1197</f>
        <v>0</v>
      </c>
      <c r="AA133" s="8"/>
      <c r="AC133" s="156"/>
      <c r="AD133" s="9"/>
      <c r="AE133" s="9"/>
      <c r="AF133" s="9"/>
    </row>
    <row r="134" spans="1:34" s="163" customFormat="1" ht="16.5">
      <c r="A134" s="158">
        <f>IF(E134&lt;&gt;0,MAX($A$128:A133)+1,0)</f>
        <v>5</v>
      </c>
      <c r="B134" s="205" t="s">
        <v>262</v>
      </c>
      <c r="C134" s="160" t="s">
        <v>36</v>
      </c>
      <c r="D134" s="162" t="s">
        <v>6</v>
      </c>
      <c r="E134" s="10">
        <f t="shared" si="8"/>
        <v>90</v>
      </c>
      <c r="F134" s="161">
        <f>+' Ke chi tiet ha the'!$DV$6</f>
        <v>5</v>
      </c>
      <c r="G134" s="161">
        <f>+' Ke chi tiet ha the'!$DV$71</f>
        <v>4</v>
      </c>
      <c r="H134" s="161">
        <f>+' Ke chi tiet ha the'!$DV$137</f>
        <v>0</v>
      </c>
      <c r="I134" s="161">
        <f>+' Ke chi tiet ha the'!$DV$187</f>
        <v>0</v>
      </c>
      <c r="J134" s="161">
        <f>+' Ke chi tiet ha the'!$DV$264</f>
        <v>8</v>
      </c>
      <c r="K134" s="161">
        <f>+' Ke chi tiet ha the'!$DV$323</f>
        <v>0</v>
      </c>
      <c r="L134" s="161">
        <f>+' Ke chi tiet ha the'!$DV$390</f>
        <v>40</v>
      </c>
      <c r="M134" s="161">
        <f>+' Ke chi tiet ha the'!$DV$431</f>
        <v>1</v>
      </c>
      <c r="N134" s="161">
        <f>+' Ke chi tiet ha the'!$DV$505</f>
        <v>0</v>
      </c>
      <c r="O134" s="161">
        <f>+' Ke chi tiet ha the'!$DV$548</f>
        <v>0</v>
      </c>
      <c r="P134" s="161">
        <f>+' Ke chi tiet ha the'!$DV$611</f>
        <v>0</v>
      </c>
      <c r="Q134" s="161">
        <f>+' Ke chi tiet ha the'!$DV$659</f>
        <v>20</v>
      </c>
      <c r="R134" s="161">
        <f>+' Ke chi tiet ha the'!$DV$739</f>
        <v>1</v>
      </c>
      <c r="S134" s="161">
        <f>+' Ke chi tiet ha the'!$DV$805</f>
        <v>0</v>
      </c>
      <c r="T134" s="161">
        <f>+' Ke chi tiet ha the'!$DV$848</f>
        <v>2</v>
      </c>
      <c r="U134" s="161">
        <f>+' Ke chi tiet ha the'!$DV$908</f>
        <v>2</v>
      </c>
      <c r="V134" s="161">
        <f>+' Ke chi tiet ha the'!$DV$977</f>
        <v>7</v>
      </c>
      <c r="W134" s="161">
        <f>+' Ke chi tiet ha the'!$DV$1051</f>
        <v>0</v>
      </c>
      <c r="X134" s="161">
        <f>+' Ke chi tiet ha the'!$DV$1098</f>
        <v>0</v>
      </c>
      <c r="Y134" s="161">
        <f>+' Ke chi tiet ha the'!$DV$1137</f>
        <v>0</v>
      </c>
      <c r="Z134" s="161">
        <f>+' Ke chi tiet ha the'!$DV$1197</f>
        <v>0</v>
      </c>
      <c r="AA134" s="8"/>
      <c r="AB134" s="155"/>
      <c r="AC134" s="156"/>
      <c r="AF134" s="9"/>
    </row>
    <row r="135" spans="1:34" s="163" customFormat="1" ht="16.5">
      <c r="A135" s="158">
        <f>IF(E135&lt;&gt;0,MAX($A$128:A134)+1,0)</f>
        <v>6</v>
      </c>
      <c r="B135" s="172" t="s">
        <v>135</v>
      </c>
      <c r="C135" s="160" t="s">
        <v>142</v>
      </c>
      <c r="D135" s="162" t="s">
        <v>0</v>
      </c>
      <c r="E135" s="10">
        <f t="shared" si="8"/>
        <v>17</v>
      </c>
      <c r="F135" s="161">
        <f>+' Ke chi tiet ha the'!$DW$6</f>
        <v>3</v>
      </c>
      <c r="G135" s="161">
        <f>+' Ke chi tiet ha the'!$DW$71</f>
        <v>0</v>
      </c>
      <c r="H135" s="161">
        <f>+' Ke chi tiet ha the'!$DW$137</f>
        <v>0</v>
      </c>
      <c r="I135" s="161">
        <f>+' Ke chi tiet ha the'!$DW$187</f>
        <v>0</v>
      </c>
      <c r="J135" s="161">
        <f>+' Ke chi tiet ha the'!$DW$264</f>
        <v>1</v>
      </c>
      <c r="K135" s="161">
        <f>+' Ke chi tiet ha the'!$DW$323</f>
        <v>0</v>
      </c>
      <c r="L135" s="161">
        <f>+' Ke chi tiet ha the'!$DW$390</f>
        <v>0</v>
      </c>
      <c r="M135" s="161">
        <f>+' Ke chi tiet ha the'!$DW$431</f>
        <v>0</v>
      </c>
      <c r="N135" s="161">
        <f>+' Ke chi tiet ha the'!$DW$505</f>
        <v>0</v>
      </c>
      <c r="O135" s="161">
        <f>+' Ke chi tiet ha the'!$DW$548</f>
        <v>0</v>
      </c>
      <c r="P135" s="161">
        <f>+' Ke chi tiet ha the'!$DW$611</f>
        <v>0</v>
      </c>
      <c r="Q135" s="161">
        <f>+' Ke chi tiet ha the'!$DW$659</f>
        <v>13</v>
      </c>
      <c r="R135" s="161">
        <f>+' Ke chi tiet ha the'!$DW$739</f>
        <v>0</v>
      </c>
      <c r="S135" s="161">
        <f>+' Ke chi tiet ha the'!$DW$805</f>
        <v>0</v>
      </c>
      <c r="T135" s="161">
        <f>+' Ke chi tiet ha the'!$DW$848</f>
        <v>0</v>
      </c>
      <c r="U135" s="161">
        <f>+' Ke chi tiet ha the'!$DW$908</f>
        <v>0</v>
      </c>
      <c r="V135" s="161">
        <f>+' Ke chi tiet ha the'!$DW$977</f>
        <v>0</v>
      </c>
      <c r="W135" s="161">
        <f>+' Ke chi tiet ha the'!$DW$1051</f>
        <v>0</v>
      </c>
      <c r="X135" s="161">
        <f>+' Ke chi tiet ha the'!$DW$1098</f>
        <v>0</v>
      </c>
      <c r="Y135" s="161">
        <f>+' Ke chi tiet ha the'!$DW$1137</f>
        <v>0</v>
      </c>
      <c r="Z135" s="161">
        <f>+' Ke chi tiet ha the'!$DW$1197</f>
        <v>0</v>
      </c>
      <c r="AA135" s="8"/>
      <c r="AB135" s="9"/>
      <c r="AC135" s="156"/>
      <c r="AD135" s="155"/>
    </row>
    <row r="136" spans="1:34" s="163" customFormat="1" ht="16.5">
      <c r="A136" s="158">
        <f>IF(E136&lt;&gt;0,MAX($A$128:A135)+1,0)</f>
        <v>0</v>
      </c>
      <c r="B136" s="172" t="s">
        <v>136</v>
      </c>
      <c r="C136" s="160" t="s">
        <v>137</v>
      </c>
      <c r="D136" s="162" t="s">
        <v>0</v>
      </c>
      <c r="E136" s="10">
        <f t="shared" si="8"/>
        <v>0</v>
      </c>
      <c r="F136" s="161">
        <f>' Ke chi tiet ha the'!$DX$6</f>
        <v>0</v>
      </c>
      <c r="G136" s="161">
        <f>' Ke chi tiet ha the'!$DX$71</f>
        <v>0</v>
      </c>
      <c r="H136" s="161">
        <f>' Ke chi tiet ha the'!$DX$137</f>
        <v>0</v>
      </c>
      <c r="I136" s="161">
        <f>' Ke chi tiet ha the'!$DX$187</f>
        <v>0</v>
      </c>
      <c r="J136" s="161">
        <f>' Ke chi tiet ha the'!$DX$264</f>
        <v>0</v>
      </c>
      <c r="K136" s="161">
        <f>' Ke chi tiet ha the'!$DX$323</f>
        <v>0</v>
      </c>
      <c r="L136" s="161">
        <f>' Ke chi tiet ha the'!$DX$390</f>
        <v>0</v>
      </c>
      <c r="M136" s="161">
        <f>' Ke chi tiet ha the'!$DX$431</f>
        <v>0</v>
      </c>
      <c r="N136" s="161">
        <f>' Ke chi tiet ha the'!$DX$505</f>
        <v>0</v>
      </c>
      <c r="O136" s="161">
        <f>' Ke chi tiet ha the'!$DX$548</f>
        <v>0</v>
      </c>
      <c r="P136" s="161">
        <f>' Ke chi tiet ha the'!$DX$611</f>
        <v>0</v>
      </c>
      <c r="Q136" s="161">
        <f>' Ke chi tiet ha the'!$DX$659</f>
        <v>0</v>
      </c>
      <c r="R136" s="161">
        <f>' Ke chi tiet ha the'!$DX$739</f>
        <v>0</v>
      </c>
      <c r="S136" s="161">
        <f>' Ke chi tiet ha the'!$DX$805</f>
        <v>0</v>
      </c>
      <c r="T136" s="161">
        <f>' Ke chi tiet ha the'!$DX$848</f>
        <v>0</v>
      </c>
      <c r="U136" s="161">
        <f>' Ke chi tiet ha the'!$DX$908</f>
        <v>0</v>
      </c>
      <c r="V136" s="161">
        <f>' Ke chi tiet ha the'!$DX$977</f>
        <v>0</v>
      </c>
      <c r="W136" s="161">
        <f>' Ke chi tiet ha the'!$DX$1051</f>
        <v>0</v>
      </c>
      <c r="X136" s="161">
        <f>' Ke chi tiet ha the'!$DX$1098</f>
        <v>0</v>
      </c>
      <c r="Y136" s="161">
        <f>' Ke chi tiet ha the'!$DX$1137</f>
        <v>0</v>
      </c>
      <c r="Z136" s="161">
        <f>' Ke chi tiet ha the'!$DX$1197</f>
        <v>0</v>
      </c>
      <c r="AA136" s="8"/>
      <c r="AB136" s="9"/>
      <c r="AC136" s="156"/>
      <c r="AD136" s="9"/>
      <c r="AE136" s="155"/>
      <c r="AF136" s="155"/>
    </row>
    <row r="137" spans="1:34" s="163" customFormat="1" ht="33">
      <c r="A137" s="158">
        <f>IF(E137&lt;&gt;0,MAX($A$128:A136)+1,0)</f>
        <v>7</v>
      </c>
      <c r="B137" s="172" t="s">
        <v>143</v>
      </c>
      <c r="C137" s="171" t="s">
        <v>138</v>
      </c>
      <c r="D137" s="162" t="s">
        <v>2</v>
      </c>
      <c r="E137" s="10">
        <f t="shared" si="8"/>
        <v>14</v>
      </c>
      <c r="F137" s="161">
        <f>+' Ke chi tiet ha the'!$DY$6</f>
        <v>0</v>
      </c>
      <c r="G137" s="161">
        <f>+' Ke chi tiet ha the'!$DY$71</f>
        <v>0</v>
      </c>
      <c r="H137" s="161">
        <f>+' Ke chi tiet ha the'!$DY$137</f>
        <v>0</v>
      </c>
      <c r="I137" s="161">
        <f>+' Ke chi tiet ha the'!$DY$187</f>
        <v>0</v>
      </c>
      <c r="J137" s="161">
        <f>+' Ke chi tiet ha the'!$DY$264</f>
        <v>0</v>
      </c>
      <c r="K137" s="161">
        <f>+' Ke chi tiet ha the'!$DY$323</f>
        <v>0</v>
      </c>
      <c r="L137" s="161">
        <f>+' Ke chi tiet ha the'!$DY$390</f>
        <v>10</v>
      </c>
      <c r="M137" s="161">
        <f>+' Ke chi tiet ha the'!$DY$431</f>
        <v>0</v>
      </c>
      <c r="N137" s="161">
        <f>+' Ke chi tiet ha the'!$DY$505</f>
        <v>0</v>
      </c>
      <c r="O137" s="161">
        <f>+' Ke chi tiet ha the'!$DY$548</f>
        <v>0</v>
      </c>
      <c r="P137" s="161">
        <f>+' Ke chi tiet ha the'!$DY$611</f>
        <v>0</v>
      </c>
      <c r="Q137" s="161">
        <f>+' Ke chi tiet ha the'!$DY$659</f>
        <v>4</v>
      </c>
      <c r="R137" s="161">
        <f>+' Ke chi tiet ha the'!$DY$739</f>
        <v>0</v>
      </c>
      <c r="S137" s="161">
        <f>+' Ke chi tiet ha the'!$DY$805</f>
        <v>0</v>
      </c>
      <c r="T137" s="161">
        <f>+' Ke chi tiet ha the'!$DY$848</f>
        <v>0</v>
      </c>
      <c r="U137" s="161">
        <f>+' Ke chi tiet ha the'!$DY$908</f>
        <v>0</v>
      </c>
      <c r="V137" s="161">
        <f>+' Ke chi tiet ha the'!$DY$977</f>
        <v>0</v>
      </c>
      <c r="W137" s="161">
        <f>+' Ke chi tiet ha the'!$DY$1051</f>
        <v>0</v>
      </c>
      <c r="X137" s="161">
        <f>+' Ke chi tiet ha the'!$DY$1098</f>
        <v>0</v>
      </c>
      <c r="Y137" s="161">
        <f>+' Ke chi tiet ha the'!$DY$1137</f>
        <v>0</v>
      </c>
      <c r="Z137" s="161">
        <f>+' Ke chi tiet ha the'!$DY$1197</f>
        <v>0</v>
      </c>
      <c r="AA137" s="8"/>
      <c r="AC137" s="156"/>
      <c r="AD137" s="9"/>
      <c r="AE137" s="9"/>
      <c r="AF137" s="155"/>
    </row>
    <row r="138" spans="1:34" s="163" customFormat="1" ht="33">
      <c r="A138" s="158">
        <f>IF(E138&lt;&gt;0,MAX($A$128:A137)+1,0)</f>
        <v>8</v>
      </c>
      <c r="B138" s="172" t="s">
        <v>144</v>
      </c>
      <c r="C138" s="171" t="s">
        <v>139</v>
      </c>
      <c r="D138" s="162" t="s">
        <v>2</v>
      </c>
      <c r="E138" s="10">
        <f t="shared" si="8"/>
        <v>93</v>
      </c>
      <c r="F138" s="161">
        <f>+' Ke chi tiet ha the'!$DZ$6</f>
        <v>0</v>
      </c>
      <c r="G138" s="161">
        <f>+' Ke chi tiet ha the'!$DZ$71</f>
        <v>4</v>
      </c>
      <c r="H138" s="161">
        <f>+' Ke chi tiet ha the'!$DZ$137</f>
        <v>0</v>
      </c>
      <c r="I138" s="161">
        <f>+' Ke chi tiet ha the'!$DZ$187</f>
        <v>0</v>
      </c>
      <c r="J138" s="161">
        <f>+' Ke chi tiet ha the'!$DZ$264</f>
        <v>4</v>
      </c>
      <c r="K138" s="161">
        <f>+' Ke chi tiet ha the'!$DZ$323</f>
        <v>0</v>
      </c>
      <c r="L138" s="161">
        <f>+' Ke chi tiet ha the'!$DZ$390</f>
        <v>60</v>
      </c>
      <c r="M138" s="161">
        <f>+' Ke chi tiet ha the'!$DZ$431</f>
        <v>0</v>
      </c>
      <c r="N138" s="161">
        <f>+' Ke chi tiet ha the'!$DZ$505</f>
        <v>0</v>
      </c>
      <c r="O138" s="161">
        <f>+' Ke chi tiet ha the'!$DZ$548</f>
        <v>0</v>
      </c>
      <c r="P138" s="161">
        <f>+' Ke chi tiet ha the'!$DZ$611</f>
        <v>0</v>
      </c>
      <c r="Q138" s="161">
        <f>+' Ke chi tiet ha the'!$DZ$659</f>
        <v>18</v>
      </c>
      <c r="R138" s="161">
        <f>+' Ke chi tiet ha the'!$DZ$739</f>
        <v>4</v>
      </c>
      <c r="S138" s="161">
        <f>+' Ke chi tiet ha the'!$DZ$805</f>
        <v>0</v>
      </c>
      <c r="T138" s="161">
        <f>+' Ke chi tiet ha the'!$DZ$848</f>
        <v>0</v>
      </c>
      <c r="U138" s="161">
        <f>+' Ke chi tiet ha the'!$DZ$908</f>
        <v>3</v>
      </c>
      <c r="V138" s="161">
        <f>+' Ke chi tiet ha the'!$DZ$977</f>
        <v>0</v>
      </c>
      <c r="W138" s="161">
        <f>+' Ke chi tiet ha the'!$DZ$1051</f>
        <v>0</v>
      </c>
      <c r="X138" s="161">
        <f>+' Ke chi tiet ha the'!$DZ$1098</f>
        <v>0</v>
      </c>
      <c r="Y138" s="161">
        <f>+' Ke chi tiet ha the'!$DZ$1137</f>
        <v>0</v>
      </c>
      <c r="Z138" s="161">
        <f>+' Ke chi tiet ha the'!$DZ$1197</f>
        <v>0</v>
      </c>
      <c r="AA138" s="8"/>
      <c r="AC138" s="156"/>
      <c r="AD138" s="9"/>
      <c r="AE138" s="9"/>
      <c r="AF138" s="155"/>
    </row>
    <row r="139" spans="1:34" s="163" customFormat="1" ht="33">
      <c r="A139" s="158">
        <f>IF(E139&lt;&gt;0,MAX($A$128:A138)+1,0)</f>
        <v>9</v>
      </c>
      <c r="B139" s="172" t="s">
        <v>145</v>
      </c>
      <c r="C139" s="171" t="s">
        <v>140</v>
      </c>
      <c r="D139" s="162" t="s">
        <v>2</v>
      </c>
      <c r="E139" s="10">
        <f t="shared" si="8"/>
        <v>120</v>
      </c>
      <c r="F139" s="161">
        <f>+' Ke chi tiet ha the'!$EA$6</f>
        <v>4</v>
      </c>
      <c r="G139" s="161">
        <f>+' Ke chi tiet ha the'!$EA$71</f>
        <v>12</v>
      </c>
      <c r="H139" s="161">
        <f>+' Ke chi tiet ha the'!$EA$137</f>
        <v>0</v>
      </c>
      <c r="I139" s="161">
        <f>+' Ke chi tiet ha the'!$EA$187</f>
        <v>0</v>
      </c>
      <c r="J139" s="161">
        <f>+' Ke chi tiet ha the'!$EA$264</f>
        <v>24</v>
      </c>
      <c r="K139" s="161">
        <f>+' Ke chi tiet ha the'!$EA$323</f>
        <v>0</v>
      </c>
      <c r="L139" s="161">
        <f>+' Ke chi tiet ha the'!$EA$390</f>
        <v>49</v>
      </c>
      <c r="M139" s="161">
        <f>+' Ke chi tiet ha the'!$EA$431</f>
        <v>0</v>
      </c>
      <c r="N139" s="161">
        <f>+' Ke chi tiet ha the'!$EA$505</f>
        <v>0</v>
      </c>
      <c r="O139" s="161">
        <f>+' Ke chi tiet ha the'!$EA$548</f>
        <v>0</v>
      </c>
      <c r="P139" s="161">
        <f>+' Ke chi tiet ha the'!$EA$611</f>
        <v>0</v>
      </c>
      <c r="Q139" s="161">
        <f>+' Ke chi tiet ha the'!$EA$659</f>
        <v>23</v>
      </c>
      <c r="R139" s="161">
        <f>+' Ke chi tiet ha the'!$EA$739</f>
        <v>0</v>
      </c>
      <c r="S139" s="161">
        <f>+' Ke chi tiet ha the'!$EA$805</f>
        <v>0</v>
      </c>
      <c r="T139" s="161">
        <f>+' Ke chi tiet ha the'!$EA$848</f>
        <v>8</v>
      </c>
      <c r="U139" s="161">
        <f>+' Ke chi tiet ha the'!$EA$908</f>
        <v>0</v>
      </c>
      <c r="V139" s="161">
        <f>+' Ke chi tiet ha the'!$EA$977</f>
        <v>0</v>
      </c>
      <c r="W139" s="161">
        <f>+' Ke chi tiet ha the'!$EA$1051</f>
        <v>0</v>
      </c>
      <c r="X139" s="161">
        <f>+' Ke chi tiet ha the'!$EA$1098</f>
        <v>0</v>
      </c>
      <c r="Y139" s="161">
        <f>+' Ke chi tiet ha the'!$EA$1137</f>
        <v>0</v>
      </c>
      <c r="Z139" s="161">
        <f>+' Ke chi tiet ha the'!$EA$1197</f>
        <v>0</v>
      </c>
      <c r="AA139" s="8"/>
      <c r="AB139" s="155"/>
      <c r="AC139" s="156"/>
      <c r="AE139" s="9"/>
      <c r="AF139" s="9"/>
    </row>
    <row r="140" spans="1:34" s="163" customFormat="1" ht="33">
      <c r="A140" s="158">
        <f>IF(E140&lt;&gt;0,MAX($A$128:A139)+1,0)</f>
        <v>10</v>
      </c>
      <c r="B140" s="172" t="s">
        <v>146</v>
      </c>
      <c r="C140" s="171" t="s">
        <v>141</v>
      </c>
      <c r="D140" s="162" t="s">
        <v>2</v>
      </c>
      <c r="E140" s="10">
        <f t="shared" si="8"/>
        <v>4</v>
      </c>
      <c r="F140" s="161">
        <f>+' Ke chi tiet ha the'!$EB$6</f>
        <v>0</v>
      </c>
      <c r="G140" s="161">
        <f>+' Ke chi tiet ha the'!$EB$71</f>
        <v>0</v>
      </c>
      <c r="H140" s="161">
        <f>+' Ke chi tiet ha the'!$EB$137</f>
        <v>0</v>
      </c>
      <c r="I140" s="161">
        <f>+' Ke chi tiet ha the'!$EB$187</f>
        <v>0</v>
      </c>
      <c r="J140" s="161">
        <f>+' Ke chi tiet ha the'!$EB$264</f>
        <v>0</v>
      </c>
      <c r="K140" s="161">
        <f>+' Ke chi tiet ha the'!$EB$323</f>
        <v>0</v>
      </c>
      <c r="L140" s="161">
        <f>+' Ke chi tiet ha the'!$EB$390</f>
        <v>0</v>
      </c>
      <c r="M140" s="161">
        <f>+' Ke chi tiet ha the'!$EB$431</f>
        <v>0</v>
      </c>
      <c r="N140" s="161">
        <f>+' Ke chi tiet ha the'!$EB$505</f>
        <v>0</v>
      </c>
      <c r="O140" s="161">
        <f>+' Ke chi tiet ha the'!$EB$548</f>
        <v>0</v>
      </c>
      <c r="P140" s="161">
        <f>+' Ke chi tiet ha the'!$EB$611</f>
        <v>0</v>
      </c>
      <c r="Q140" s="161">
        <f>+' Ke chi tiet ha the'!$EB$659</f>
        <v>4</v>
      </c>
      <c r="R140" s="161">
        <f>+' Ke chi tiet ha the'!$EB$739</f>
        <v>0</v>
      </c>
      <c r="S140" s="161">
        <f>+' Ke chi tiet ha the'!$EB$805</f>
        <v>0</v>
      </c>
      <c r="T140" s="161">
        <f>+' Ke chi tiet ha the'!$EB$848</f>
        <v>0</v>
      </c>
      <c r="U140" s="161">
        <f>+' Ke chi tiet ha the'!$EB$908</f>
        <v>0</v>
      </c>
      <c r="V140" s="161">
        <f>+' Ke chi tiet ha the'!$EB$977</f>
        <v>0</v>
      </c>
      <c r="W140" s="161">
        <f>+' Ke chi tiet ha the'!$EB$1051</f>
        <v>0</v>
      </c>
      <c r="X140" s="161">
        <f>+' Ke chi tiet ha the'!$EB$1098</f>
        <v>0</v>
      </c>
      <c r="Y140" s="161">
        <f>+' Ke chi tiet ha the'!$EB$1137</f>
        <v>0</v>
      </c>
      <c r="Z140" s="161">
        <f>+' Ke chi tiet ha the'!$EB$1197</f>
        <v>0</v>
      </c>
      <c r="AA140" s="8"/>
      <c r="AB140" s="155"/>
      <c r="AC140" s="156"/>
      <c r="AE140" s="9"/>
      <c r="AF140" s="9"/>
    </row>
    <row r="141" spans="1:34" s="163" customFormat="1" ht="16.5">
      <c r="A141" s="206" t="s">
        <v>11</v>
      </c>
      <c r="B141" s="207" t="s">
        <v>58</v>
      </c>
      <c r="C141" s="208"/>
      <c r="D141" s="180"/>
      <c r="E141" s="10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8"/>
      <c r="AB141" s="155"/>
      <c r="AC141" s="156"/>
      <c r="AF141" s="9"/>
    </row>
    <row r="142" spans="1:34" s="201" customFormat="1" ht="17.25">
      <c r="A142" s="194" t="s">
        <v>47</v>
      </c>
      <c r="B142" s="195" t="s">
        <v>117</v>
      </c>
      <c r="C142" s="196"/>
      <c r="D142" s="197"/>
      <c r="E142" s="12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3"/>
      <c r="AB142" s="199"/>
      <c r="AC142" s="200"/>
      <c r="AF142" s="14"/>
    </row>
    <row r="143" spans="1:34" s="163" customFormat="1" ht="16.5">
      <c r="A143" s="158">
        <f>IF(E143&lt;&gt;0,MAX($A$141:A142)+1,0)</f>
        <v>1</v>
      </c>
      <c r="B143" s="172" t="s">
        <v>1032</v>
      </c>
      <c r="C143" s="160" t="s">
        <v>37</v>
      </c>
      <c r="D143" s="164" t="s">
        <v>3</v>
      </c>
      <c r="E143" s="10">
        <f t="shared" ref="E143:E169" si="11">SUM(F143:Z143)</f>
        <v>11</v>
      </c>
      <c r="F143" s="161">
        <f>+' Ke chi tiet ha the'!$FA$6</f>
        <v>0</v>
      </c>
      <c r="G143" s="161">
        <f>+' Ke chi tiet ha the'!$FA$71</f>
        <v>3</v>
      </c>
      <c r="H143" s="161">
        <f>+' Ke chi tiet ha the'!$FA$137</f>
        <v>1</v>
      </c>
      <c r="I143" s="161">
        <f>+' Ke chi tiet ha the'!$FA$187</f>
        <v>0</v>
      </c>
      <c r="J143" s="161">
        <f>+' Ke chi tiet ha the'!$FA$264</f>
        <v>0</v>
      </c>
      <c r="K143" s="161">
        <f>+' Ke chi tiet ha the'!$FA$323</f>
        <v>0</v>
      </c>
      <c r="L143" s="161">
        <f>+' Ke chi tiet ha the'!$FA$390</f>
        <v>0</v>
      </c>
      <c r="M143" s="161">
        <f>+' Ke chi tiet ha the'!$FA$431</f>
        <v>0</v>
      </c>
      <c r="N143" s="161">
        <f>+' Ke chi tiet ha the'!$FA$505</f>
        <v>0</v>
      </c>
      <c r="O143" s="161">
        <f>+' Ke chi tiet ha the'!$FA$548</f>
        <v>0</v>
      </c>
      <c r="P143" s="161">
        <f>+' Ke chi tiet ha the'!$FA$611</f>
        <v>0</v>
      </c>
      <c r="Q143" s="161">
        <f>+' Ke chi tiet ha the'!$FA$659</f>
        <v>6</v>
      </c>
      <c r="R143" s="161">
        <f>+' Ke chi tiet ha the'!$FA$739</f>
        <v>0</v>
      </c>
      <c r="S143" s="161">
        <f>+' Ke chi tiet ha the'!$FA$805</f>
        <v>0</v>
      </c>
      <c r="T143" s="161">
        <f>+' Ke chi tiet ha the'!$FA$848</f>
        <v>1</v>
      </c>
      <c r="U143" s="161">
        <f>+' Ke chi tiet ha the'!$FA$908</f>
        <v>0</v>
      </c>
      <c r="V143" s="161">
        <f>+' Ke chi tiet ha the'!$FA$977</f>
        <v>0</v>
      </c>
      <c r="W143" s="161">
        <f>+' Ke chi tiet ha the'!$FA$1051</f>
        <v>0</v>
      </c>
      <c r="X143" s="161">
        <f>+' Ke chi tiet ha the'!$FA$1098</f>
        <v>0</v>
      </c>
      <c r="Y143" s="161">
        <f>+' Ke chi tiet ha the'!$FA$1137</f>
        <v>0</v>
      </c>
      <c r="Z143" s="161">
        <f>+' Ke chi tiet ha the'!$FA$1197</f>
        <v>0</v>
      </c>
      <c r="AA143" s="8"/>
      <c r="AC143" s="156"/>
      <c r="AD143" s="9"/>
      <c r="AE143" s="9"/>
      <c r="AF143" s="155"/>
    </row>
    <row r="144" spans="1:34" s="163" customFormat="1" ht="16.5">
      <c r="A144" s="158">
        <f>IF(E144&lt;&gt;0,MAX($A$142:A143)+1,0)</f>
        <v>2</v>
      </c>
      <c r="B144" s="172" t="s">
        <v>1033</v>
      </c>
      <c r="C144" s="160" t="s">
        <v>38</v>
      </c>
      <c r="D144" s="164" t="s">
        <v>3</v>
      </c>
      <c r="E144" s="10">
        <f t="shared" si="11"/>
        <v>18</v>
      </c>
      <c r="F144" s="161">
        <f>+' Ke chi tiet ha the'!$FB$6</f>
        <v>0</v>
      </c>
      <c r="G144" s="161">
        <f>+' Ke chi tiet ha the'!$FB$71</f>
        <v>1</v>
      </c>
      <c r="H144" s="161">
        <f>+' Ke chi tiet ha the'!$FB$137</f>
        <v>0</v>
      </c>
      <c r="I144" s="161">
        <f>+' Ke chi tiet ha the'!$FB$187</f>
        <v>2</v>
      </c>
      <c r="J144" s="161">
        <f>+' Ke chi tiet ha the'!$FB$264</f>
        <v>1</v>
      </c>
      <c r="K144" s="161">
        <f>+' Ke chi tiet ha the'!$FB$323</f>
        <v>1</v>
      </c>
      <c r="L144" s="161">
        <f>+' Ke chi tiet ha the'!$FB$390</f>
        <v>1</v>
      </c>
      <c r="M144" s="161">
        <f>+' Ke chi tiet ha the'!$FB$431</f>
        <v>0</v>
      </c>
      <c r="N144" s="161">
        <f>+' Ke chi tiet ha the'!$FB$505</f>
        <v>0</v>
      </c>
      <c r="O144" s="161">
        <f>+' Ke chi tiet ha the'!$FB$548</f>
        <v>0</v>
      </c>
      <c r="P144" s="161">
        <f>+' Ke chi tiet ha the'!$FB$611</f>
        <v>0</v>
      </c>
      <c r="Q144" s="161">
        <f>+' Ke chi tiet ha the'!$FB$659</f>
        <v>12</v>
      </c>
      <c r="R144" s="161">
        <f>+' Ke chi tiet ha the'!$FB$739</f>
        <v>0</v>
      </c>
      <c r="S144" s="161">
        <f>+' Ke chi tiet ha the'!$FB$805</f>
        <v>0</v>
      </c>
      <c r="T144" s="161">
        <f>+' Ke chi tiet ha the'!$FB$848</f>
        <v>0</v>
      </c>
      <c r="U144" s="161">
        <f>+' Ke chi tiet ha the'!$FB$908</f>
        <v>0</v>
      </c>
      <c r="V144" s="161">
        <f>+' Ke chi tiet ha the'!$FB$977</f>
        <v>0</v>
      </c>
      <c r="W144" s="161">
        <f>+' Ke chi tiet ha the'!$FB$1051</f>
        <v>0</v>
      </c>
      <c r="X144" s="161">
        <f>+' Ke chi tiet ha the'!$FB$1098</f>
        <v>0</v>
      </c>
      <c r="Y144" s="161">
        <f>+' Ke chi tiet ha the'!$FB$1137</f>
        <v>0</v>
      </c>
      <c r="Z144" s="161">
        <f>+' Ke chi tiet ha the'!$FB$1197</f>
        <v>0</v>
      </c>
      <c r="AA144" s="8"/>
      <c r="AB144" s="155"/>
      <c r="AC144" s="156"/>
      <c r="AE144" s="9"/>
      <c r="AF144" s="9"/>
    </row>
    <row r="145" spans="1:35" s="163" customFormat="1" ht="16.5">
      <c r="A145" s="158">
        <f>IF(E145&lt;&gt;0,MAX($A$142:A144)+1,0)</f>
        <v>3</v>
      </c>
      <c r="B145" s="172" t="s">
        <v>1034</v>
      </c>
      <c r="C145" s="160" t="s">
        <v>39</v>
      </c>
      <c r="D145" s="164" t="s">
        <v>3</v>
      </c>
      <c r="E145" s="10">
        <f t="shared" si="11"/>
        <v>29</v>
      </c>
      <c r="F145" s="161">
        <f>+' Ke chi tiet ha the'!$FC$6</f>
        <v>2</v>
      </c>
      <c r="G145" s="161">
        <f>+' Ke chi tiet ha the'!$FC$71</f>
        <v>0</v>
      </c>
      <c r="H145" s="161">
        <f>+' Ke chi tiet ha the'!$FC$137</f>
        <v>0</v>
      </c>
      <c r="I145" s="161">
        <f>+' Ke chi tiet ha the'!$FC$187</f>
        <v>0</v>
      </c>
      <c r="J145" s="161">
        <f>+' Ke chi tiet ha the'!$FC$264</f>
        <v>7</v>
      </c>
      <c r="K145" s="161">
        <f>+' Ke chi tiet ha the'!$FC$323</f>
        <v>0</v>
      </c>
      <c r="L145" s="161">
        <f>+' Ke chi tiet ha the'!$FC$390</f>
        <v>10</v>
      </c>
      <c r="M145" s="161">
        <f>+' Ke chi tiet ha the'!$FC$431</f>
        <v>0</v>
      </c>
      <c r="N145" s="161">
        <f>+' Ke chi tiet ha the'!$FC$505</f>
        <v>0</v>
      </c>
      <c r="O145" s="161">
        <f>+' Ke chi tiet ha the'!$FC$548</f>
        <v>0</v>
      </c>
      <c r="P145" s="161">
        <f>+' Ke chi tiet ha the'!$FC$611</f>
        <v>0</v>
      </c>
      <c r="Q145" s="161">
        <f>+' Ke chi tiet ha the'!$FC$659</f>
        <v>10</v>
      </c>
      <c r="R145" s="161">
        <f>+' Ke chi tiet ha the'!$FC$739</f>
        <v>0</v>
      </c>
      <c r="S145" s="161">
        <f>+' Ke chi tiet ha the'!$FC$805</f>
        <v>0</v>
      </c>
      <c r="T145" s="161">
        <f>+' Ke chi tiet ha the'!$FC$848</f>
        <v>0</v>
      </c>
      <c r="U145" s="161">
        <f>+' Ke chi tiet ha the'!$FC$908</f>
        <v>0</v>
      </c>
      <c r="V145" s="161">
        <f>+' Ke chi tiet ha the'!$FC$977</f>
        <v>0</v>
      </c>
      <c r="W145" s="161">
        <f>+' Ke chi tiet ha the'!$FC$1051</f>
        <v>0</v>
      </c>
      <c r="X145" s="161">
        <f>+' Ke chi tiet ha the'!$FC$1098</f>
        <v>0</v>
      </c>
      <c r="Y145" s="161">
        <f>+' Ke chi tiet ha the'!$FC$1137</f>
        <v>0</v>
      </c>
      <c r="Z145" s="161">
        <f>+' Ke chi tiet ha the'!$FC$1197</f>
        <v>0</v>
      </c>
      <c r="AA145" s="8"/>
      <c r="AB145" s="9"/>
      <c r="AC145" s="156"/>
      <c r="AD145" s="155"/>
    </row>
    <row r="146" spans="1:35" s="163" customFormat="1" ht="16.5">
      <c r="A146" s="158">
        <f>IF(E146&lt;&gt;0,MAX($A$142:A145)+1,0)</f>
        <v>4</v>
      </c>
      <c r="B146" s="172" t="s">
        <v>1035</v>
      </c>
      <c r="C146" s="160" t="s">
        <v>60</v>
      </c>
      <c r="D146" s="164" t="s">
        <v>3</v>
      </c>
      <c r="E146" s="10">
        <f t="shared" si="11"/>
        <v>1</v>
      </c>
      <c r="F146" s="161">
        <f>+' Ke chi tiet ha the'!$FD$6</f>
        <v>0</v>
      </c>
      <c r="G146" s="161">
        <f>+' Ke chi tiet ha the'!$FD$71</f>
        <v>0</v>
      </c>
      <c r="H146" s="161">
        <f>+' Ke chi tiet ha the'!$FD$137</f>
        <v>0</v>
      </c>
      <c r="I146" s="161">
        <f>+' Ke chi tiet ha the'!$FD$187</f>
        <v>0</v>
      </c>
      <c r="J146" s="161">
        <f>+' Ke chi tiet ha the'!$FD$264</f>
        <v>0</v>
      </c>
      <c r="K146" s="161">
        <f>+' Ke chi tiet ha the'!$FD$323</f>
        <v>0</v>
      </c>
      <c r="L146" s="161">
        <f>+' Ke chi tiet ha the'!$FD$390</f>
        <v>0</v>
      </c>
      <c r="M146" s="161">
        <f>+' Ke chi tiet ha the'!$FD$431</f>
        <v>0</v>
      </c>
      <c r="N146" s="161">
        <f>+' Ke chi tiet ha the'!$FD$505</f>
        <v>0</v>
      </c>
      <c r="O146" s="161">
        <f>+' Ke chi tiet ha the'!$FD$548</f>
        <v>0</v>
      </c>
      <c r="P146" s="161">
        <f>+' Ke chi tiet ha the'!$FD$611</f>
        <v>0</v>
      </c>
      <c r="Q146" s="161">
        <f>+' Ke chi tiet ha the'!$FD$659</f>
        <v>0</v>
      </c>
      <c r="R146" s="161">
        <f>+' Ke chi tiet ha the'!$FD$739</f>
        <v>0</v>
      </c>
      <c r="S146" s="161">
        <f>+' Ke chi tiet ha the'!$FD$805</f>
        <v>0</v>
      </c>
      <c r="T146" s="161">
        <f>+' Ke chi tiet ha the'!$FD$848</f>
        <v>1</v>
      </c>
      <c r="U146" s="161">
        <f>+' Ke chi tiet ha the'!$FD$908</f>
        <v>0</v>
      </c>
      <c r="V146" s="161">
        <f>+' Ke chi tiet ha the'!$FD$977</f>
        <v>0</v>
      </c>
      <c r="W146" s="161">
        <f>+' Ke chi tiet ha the'!$FD$1051</f>
        <v>0</v>
      </c>
      <c r="X146" s="161">
        <f>+' Ke chi tiet ha the'!$FD$1098</f>
        <v>0</v>
      </c>
      <c r="Y146" s="161">
        <f>+' Ke chi tiet ha the'!$FD$1137</f>
        <v>0</v>
      </c>
      <c r="Z146" s="161">
        <f>+' Ke chi tiet ha the'!$FD$1197</f>
        <v>0</v>
      </c>
      <c r="AA146" s="8"/>
      <c r="AB146" s="9"/>
      <c r="AC146" s="156"/>
      <c r="AD146" s="9"/>
      <c r="AE146" s="155"/>
      <c r="AF146" s="155"/>
    </row>
    <row r="147" spans="1:35" s="163" customFormat="1" ht="16.5">
      <c r="A147" s="158">
        <f>IF(E147&lt;&gt;0,MAX($A$142:A146)+1,0)</f>
        <v>5</v>
      </c>
      <c r="B147" s="172" t="s">
        <v>1036</v>
      </c>
      <c r="C147" s="160" t="s">
        <v>61</v>
      </c>
      <c r="D147" s="164" t="s">
        <v>3</v>
      </c>
      <c r="E147" s="10">
        <f t="shared" si="11"/>
        <v>3</v>
      </c>
      <c r="F147" s="161">
        <f>+' Ke chi tiet ha the'!$FE$6</f>
        <v>0</v>
      </c>
      <c r="G147" s="161">
        <f>+' Ke chi tiet ha the'!$FE$71</f>
        <v>0</v>
      </c>
      <c r="H147" s="161">
        <f>+' Ke chi tiet ha the'!$FE$137</f>
        <v>0</v>
      </c>
      <c r="I147" s="161">
        <f>+' Ke chi tiet ha the'!$FE$187</f>
        <v>0</v>
      </c>
      <c r="J147" s="161">
        <f>+' Ke chi tiet ha the'!$FE$264</f>
        <v>0</v>
      </c>
      <c r="K147" s="161">
        <f>+' Ke chi tiet ha the'!$FE$323</f>
        <v>0</v>
      </c>
      <c r="L147" s="161">
        <f>+' Ke chi tiet ha the'!$FE$390</f>
        <v>0</v>
      </c>
      <c r="M147" s="161">
        <f>+' Ke chi tiet ha the'!$FE$431</f>
        <v>0</v>
      </c>
      <c r="N147" s="161">
        <f>+' Ke chi tiet ha the'!$FE$505</f>
        <v>0</v>
      </c>
      <c r="O147" s="161">
        <f>+' Ke chi tiet ha the'!$FE$548</f>
        <v>0</v>
      </c>
      <c r="P147" s="161">
        <f>+' Ke chi tiet ha the'!$FE$611</f>
        <v>0</v>
      </c>
      <c r="Q147" s="161">
        <f>+' Ke chi tiet ha the'!$FE$659</f>
        <v>0</v>
      </c>
      <c r="R147" s="161">
        <f>+' Ke chi tiet ha the'!$FE$739</f>
        <v>1</v>
      </c>
      <c r="S147" s="161">
        <f>+' Ke chi tiet ha the'!$FE$805</f>
        <v>0</v>
      </c>
      <c r="T147" s="161">
        <f>+' Ke chi tiet ha the'!$FE$848</f>
        <v>1</v>
      </c>
      <c r="U147" s="161">
        <f>+' Ke chi tiet ha the'!$FE$908</f>
        <v>1</v>
      </c>
      <c r="V147" s="161">
        <f>+' Ke chi tiet ha the'!$FE$977</f>
        <v>0</v>
      </c>
      <c r="W147" s="161">
        <f>+' Ke chi tiet ha the'!$FE$1051</f>
        <v>0</v>
      </c>
      <c r="X147" s="161">
        <f>+' Ke chi tiet ha the'!$FE$1098</f>
        <v>0</v>
      </c>
      <c r="Y147" s="161">
        <f>+' Ke chi tiet ha the'!$FE$1137</f>
        <v>0</v>
      </c>
      <c r="Z147" s="161">
        <f>+' Ke chi tiet ha the'!$FE$1197</f>
        <v>0</v>
      </c>
      <c r="AA147" s="8"/>
      <c r="AB147" s="9"/>
      <c r="AC147" s="156"/>
      <c r="AD147" s="9"/>
      <c r="AE147" s="155"/>
      <c r="AF147" s="155"/>
    </row>
    <row r="148" spans="1:35" s="163" customFormat="1" ht="16.5">
      <c r="A148" s="158">
        <f>IF(E148&lt;&gt;0,MAX($A$142:A147)+1,0)</f>
        <v>0</v>
      </c>
      <c r="B148" s="172" t="s">
        <v>59</v>
      </c>
      <c r="C148" s="160" t="s">
        <v>45</v>
      </c>
      <c r="D148" s="164" t="s">
        <v>3</v>
      </c>
      <c r="E148" s="10">
        <f t="shared" si="11"/>
        <v>0</v>
      </c>
      <c r="F148" s="161">
        <f>+' Ke chi tiet ha the'!$FF$6</f>
        <v>0</v>
      </c>
      <c r="G148" s="161">
        <f>+' Ke chi tiet ha the'!$FF$71</f>
        <v>0</v>
      </c>
      <c r="H148" s="161">
        <f>+' Ke chi tiet ha the'!$FF$137</f>
        <v>0</v>
      </c>
      <c r="I148" s="161">
        <f>+' Ke chi tiet ha the'!$FF$187</f>
        <v>0</v>
      </c>
      <c r="J148" s="161">
        <f>+' Ke chi tiet ha the'!$FF$264</f>
        <v>0</v>
      </c>
      <c r="K148" s="161">
        <f>+' Ke chi tiet ha the'!$FF$323</f>
        <v>0</v>
      </c>
      <c r="L148" s="161">
        <f>+' Ke chi tiet ha the'!$FF$390</f>
        <v>0</v>
      </c>
      <c r="M148" s="161">
        <f>+' Ke chi tiet ha the'!$FF$431</f>
        <v>0</v>
      </c>
      <c r="N148" s="161">
        <f>+' Ke chi tiet ha the'!$FF$505</f>
        <v>0</v>
      </c>
      <c r="O148" s="161">
        <f>+' Ke chi tiet ha the'!$FF$548</f>
        <v>0</v>
      </c>
      <c r="P148" s="161">
        <f>+' Ke chi tiet ha the'!$FF$611</f>
        <v>0</v>
      </c>
      <c r="Q148" s="161">
        <f>+' Ke chi tiet ha the'!$FF$659</f>
        <v>0</v>
      </c>
      <c r="R148" s="161">
        <f>+' Ke chi tiet ha the'!$FF$739</f>
        <v>0</v>
      </c>
      <c r="S148" s="161">
        <f>+' Ke chi tiet ha the'!$FF$805</f>
        <v>0</v>
      </c>
      <c r="T148" s="161">
        <f>+' Ke chi tiet ha the'!$FF$848</f>
        <v>0</v>
      </c>
      <c r="U148" s="161">
        <f>+' Ke chi tiet ha the'!$FF$908</f>
        <v>0</v>
      </c>
      <c r="V148" s="161">
        <f>+' Ke chi tiet ha the'!$FF$977</f>
        <v>0</v>
      </c>
      <c r="W148" s="161">
        <f>+' Ke chi tiet ha the'!$FF$1051</f>
        <v>0</v>
      </c>
      <c r="X148" s="161">
        <f>+' Ke chi tiet ha the'!$FF$1098</f>
        <v>0</v>
      </c>
      <c r="Y148" s="161">
        <f>+' Ke chi tiet ha the'!$FF$1137</f>
        <v>0</v>
      </c>
      <c r="Z148" s="161">
        <f>+' Ke chi tiet ha the'!$FF$1197</f>
        <v>0</v>
      </c>
      <c r="AA148" s="8"/>
      <c r="AB148" s="9"/>
      <c r="AC148" s="156"/>
      <c r="AD148" s="9"/>
      <c r="AE148" s="155"/>
      <c r="AF148" s="155"/>
    </row>
    <row r="149" spans="1:35" s="155" customFormat="1" ht="16.5">
      <c r="A149" s="158">
        <f>IF(E149&lt;&gt;0,MAX($A$142:A148)+1,0)</f>
        <v>6</v>
      </c>
      <c r="B149" s="210" t="s">
        <v>91</v>
      </c>
      <c r="C149" s="154" t="s">
        <v>65</v>
      </c>
      <c r="D149" s="180" t="s">
        <v>0</v>
      </c>
      <c r="E149" s="10">
        <f t="shared" si="11"/>
        <v>20</v>
      </c>
      <c r="F149" s="161">
        <f>+' Ke chi tiet ha the'!$FG$6</f>
        <v>0</v>
      </c>
      <c r="G149" s="161">
        <f>+' Ke chi tiet ha the'!$FG$71</f>
        <v>0</v>
      </c>
      <c r="H149" s="161">
        <f>+' Ke chi tiet ha the'!$FG$137</f>
        <v>0</v>
      </c>
      <c r="I149" s="161">
        <f>+' Ke chi tiet ha the'!$FG$187</f>
        <v>1</v>
      </c>
      <c r="J149" s="161">
        <f>+' Ke chi tiet ha the'!$FG$264</f>
        <v>1</v>
      </c>
      <c r="K149" s="161">
        <f>+' Ke chi tiet ha the'!$FG$323</f>
        <v>0</v>
      </c>
      <c r="L149" s="161">
        <f>+' Ke chi tiet ha the'!$FG$390</f>
        <v>0</v>
      </c>
      <c r="M149" s="161">
        <f>+' Ke chi tiet ha the'!$FG$431</f>
        <v>0</v>
      </c>
      <c r="N149" s="161">
        <f>+' Ke chi tiet ha the'!$FG$505</f>
        <v>4</v>
      </c>
      <c r="O149" s="161">
        <f>+' Ke chi tiet ha the'!$FG$548</f>
        <v>7</v>
      </c>
      <c r="P149" s="161">
        <f>+' Ke chi tiet ha the'!$FG$611</f>
        <v>0</v>
      </c>
      <c r="Q149" s="161">
        <f>+' Ke chi tiet ha the'!$FG$659</f>
        <v>0</v>
      </c>
      <c r="R149" s="161">
        <f>+' Ke chi tiet ha the'!$FG$739</f>
        <v>2</v>
      </c>
      <c r="S149" s="161">
        <f>+' Ke chi tiet ha the'!$FG$805</f>
        <v>0</v>
      </c>
      <c r="T149" s="161">
        <f>+' Ke chi tiet ha the'!$FG$848</f>
        <v>3</v>
      </c>
      <c r="U149" s="161">
        <f>+' Ke chi tiet ha the'!$FG$908</f>
        <v>0</v>
      </c>
      <c r="V149" s="161">
        <f>+' Ke chi tiet ha the'!$FG$977</f>
        <v>1</v>
      </c>
      <c r="W149" s="161">
        <f>+' Ke chi tiet ha the'!$FG$1051</f>
        <v>1</v>
      </c>
      <c r="X149" s="161">
        <f>+' Ke chi tiet ha the'!$FG$1098</f>
        <v>0</v>
      </c>
      <c r="Y149" s="161">
        <f>+' Ke chi tiet ha the'!$FG$1137</f>
        <v>0</v>
      </c>
      <c r="Z149" s="161">
        <f>+' Ke chi tiet ha the'!$FG$1197</f>
        <v>0</v>
      </c>
      <c r="AA149" s="8"/>
      <c r="AB149" s="9"/>
      <c r="AC149" s="156"/>
      <c r="AD149" s="9"/>
      <c r="AG149" s="163"/>
      <c r="AH149" s="163"/>
      <c r="AI149" s="163"/>
    </row>
    <row r="150" spans="1:35" s="155" customFormat="1" ht="21" customHeight="1">
      <c r="A150" s="158">
        <f>IF(E150&lt;&gt;0,MAX($A$142:A149)+1,0)</f>
        <v>7</v>
      </c>
      <c r="B150" s="172" t="s">
        <v>433</v>
      </c>
      <c r="C150" s="166" t="s">
        <v>860</v>
      </c>
      <c r="D150" s="180" t="s">
        <v>2</v>
      </c>
      <c r="E150" s="10">
        <f t="shared" si="11"/>
        <v>56</v>
      </c>
      <c r="F150" s="36">
        <f>+' Ke chi tiet ha the'!$FH$6</f>
        <v>0</v>
      </c>
      <c r="G150" s="36">
        <f>+' Ke chi tiet ha the'!$FH$71</f>
        <v>0</v>
      </c>
      <c r="H150" s="36">
        <f>+' Ke chi tiet ha the'!$FH$137</f>
        <v>0</v>
      </c>
      <c r="I150" s="161">
        <f>+' Ke chi tiet ha the'!$FH$187</f>
        <v>20</v>
      </c>
      <c r="J150" s="36">
        <f>+' Ke chi tiet ha the'!$FH$264</f>
        <v>0</v>
      </c>
      <c r="K150" s="36">
        <f>+' Ke chi tiet ha the'!$FH$323</f>
        <v>0</v>
      </c>
      <c r="L150" s="36">
        <f>+' Ke chi tiet ha the'!$FH$390</f>
        <v>0</v>
      </c>
      <c r="M150" s="36">
        <f>+' Ke chi tiet ha the'!$FH$431</f>
        <v>0</v>
      </c>
      <c r="N150" s="36">
        <f>+' Ke chi tiet ha the'!$FH$505</f>
        <v>0</v>
      </c>
      <c r="O150" s="36">
        <f>+' Ke chi tiet ha the'!$FH$548</f>
        <v>0</v>
      </c>
      <c r="P150" s="36">
        <f>+' Ke chi tiet ha the'!$FH$611</f>
        <v>0</v>
      </c>
      <c r="Q150" s="36">
        <f>+' Ke chi tiet ha the'!$FH$659</f>
        <v>0</v>
      </c>
      <c r="R150" s="36">
        <f>+' Ke chi tiet ha the'!$FH$739</f>
        <v>0</v>
      </c>
      <c r="S150" s="161">
        <f>+' Ke chi tiet ha the'!$FH$805</f>
        <v>36</v>
      </c>
      <c r="T150" s="36">
        <f>+' Ke chi tiet ha the'!$FH$848</f>
        <v>0</v>
      </c>
      <c r="U150" s="36">
        <f>+' Ke chi tiet ha the'!$FH$908</f>
        <v>0</v>
      </c>
      <c r="V150" s="36">
        <f>+' Ke chi tiet ha the'!$FH$977</f>
        <v>0</v>
      </c>
      <c r="W150" s="36">
        <f>+' Ke chi tiet ha the'!$FH$1051</f>
        <v>0</v>
      </c>
      <c r="X150" s="36">
        <f>+' Ke chi tiet ha the'!$FH$1098</f>
        <v>0</v>
      </c>
      <c r="Y150" s="36">
        <f>+' Ke chi tiet ha the'!$FH$1137</f>
        <v>0</v>
      </c>
      <c r="Z150" s="36">
        <f>+' Ke chi tiet ha the'!$FH$1197</f>
        <v>0</v>
      </c>
      <c r="AA150" s="8"/>
      <c r="AB150" s="9"/>
      <c r="AC150" s="156"/>
      <c r="AD150" s="9"/>
      <c r="AG150" s="163"/>
      <c r="AH150" s="163"/>
      <c r="AI150" s="163"/>
    </row>
    <row r="151" spans="1:35" s="155" customFormat="1" ht="16.5">
      <c r="A151" s="158">
        <f>IF(E151&lt;&gt;0,MAX($A$142:A150)+1,0)</f>
        <v>8</v>
      </c>
      <c r="B151" s="172" t="s">
        <v>434</v>
      </c>
      <c r="C151" s="166" t="s">
        <v>861</v>
      </c>
      <c r="D151" s="180" t="s">
        <v>2</v>
      </c>
      <c r="E151" s="10">
        <f t="shared" si="11"/>
        <v>632</v>
      </c>
      <c r="F151" s="161">
        <f>+' Ke chi tiet ha the'!$FI$6</f>
        <v>0</v>
      </c>
      <c r="G151" s="161">
        <f>+' Ke chi tiet ha the'!$FI$71</f>
        <v>0</v>
      </c>
      <c r="H151" s="161">
        <f>+' Ke chi tiet ha the'!$FI$137</f>
        <v>0</v>
      </c>
      <c r="I151" s="161">
        <f>+' Ke chi tiet ha the'!$FI$187</f>
        <v>0</v>
      </c>
      <c r="J151" s="161">
        <f>+' Ke chi tiet ha the'!$FI$264</f>
        <v>0</v>
      </c>
      <c r="K151" s="161">
        <f>+' Ke chi tiet ha the'!$FI$323</f>
        <v>0</v>
      </c>
      <c r="L151" s="161">
        <f>+' Ke chi tiet ha the'!$FI$390</f>
        <v>0</v>
      </c>
      <c r="M151" s="161">
        <f>+' Ke chi tiet ha the'!$FI$431</f>
        <v>133</v>
      </c>
      <c r="N151" s="161">
        <f>+' Ke chi tiet ha the'!$FI$505</f>
        <v>0</v>
      </c>
      <c r="O151" s="161">
        <f>+' Ke chi tiet ha the'!$FI$548</f>
        <v>0</v>
      </c>
      <c r="P151" s="161">
        <f>+' Ke chi tiet ha the'!$FI$611</f>
        <v>0</v>
      </c>
      <c r="Q151" s="161">
        <f>+' Ke chi tiet ha the'!$FI$659</f>
        <v>0</v>
      </c>
      <c r="R151" s="161">
        <f>+' Ke chi tiet ha the'!$FI$739</f>
        <v>221</v>
      </c>
      <c r="S151" s="161">
        <f>+' Ke chi tiet ha the'!$FI$805</f>
        <v>43</v>
      </c>
      <c r="T151" s="161">
        <f>+' Ke chi tiet ha the'!$FI$848</f>
        <v>0</v>
      </c>
      <c r="U151" s="161">
        <f>+' Ke chi tiet ha the'!$FI$908</f>
        <v>0</v>
      </c>
      <c r="V151" s="161">
        <f>+' Ke chi tiet ha the'!$FI$977</f>
        <v>112</v>
      </c>
      <c r="W151" s="161">
        <f>+' Ke chi tiet ha the'!$FI$1051</f>
        <v>0</v>
      </c>
      <c r="X151" s="161">
        <f>+' Ke chi tiet ha the'!$FI$1098</f>
        <v>0</v>
      </c>
      <c r="Y151" s="161">
        <f>+' Ke chi tiet ha the'!$FI$1137</f>
        <v>0</v>
      </c>
      <c r="Z151" s="161">
        <f>+' Ke chi tiet ha the'!$FI$1197</f>
        <v>123</v>
      </c>
      <c r="AA151" s="8"/>
      <c r="AB151" s="9"/>
      <c r="AC151" s="156"/>
      <c r="AD151" s="9"/>
      <c r="AG151" s="163"/>
      <c r="AH151" s="163"/>
      <c r="AI151" s="163"/>
    </row>
    <row r="152" spans="1:35" s="155" customFormat="1" ht="16.5">
      <c r="A152" s="158">
        <f>IF(E152&lt;&gt;0,MAX($A$142:A151)+1,0)</f>
        <v>9</v>
      </c>
      <c r="B152" s="172" t="s">
        <v>435</v>
      </c>
      <c r="C152" s="166" t="s">
        <v>862</v>
      </c>
      <c r="D152" s="180" t="s">
        <v>2</v>
      </c>
      <c r="E152" s="10">
        <f t="shared" si="11"/>
        <v>5768</v>
      </c>
      <c r="F152" s="161">
        <f>+' Ke chi tiet ha the'!$FJ$6</f>
        <v>117</v>
      </c>
      <c r="G152" s="161">
        <f>+' Ke chi tiet ha the'!$FJ$71</f>
        <v>357</v>
      </c>
      <c r="H152" s="161">
        <f>+' Ke chi tiet ha the'!$FJ$137</f>
        <v>127</v>
      </c>
      <c r="I152" s="161">
        <f>+' Ke chi tiet ha the'!$FJ$187</f>
        <v>296</v>
      </c>
      <c r="J152" s="161">
        <f>+' Ke chi tiet ha the'!$FJ$264</f>
        <v>146</v>
      </c>
      <c r="K152" s="161">
        <f>+' Ke chi tiet ha the'!$FJ$323</f>
        <v>509</v>
      </c>
      <c r="L152" s="161">
        <f>+' Ke chi tiet ha the'!$FJ$390</f>
        <v>40</v>
      </c>
      <c r="M152" s="161">
        <f>+' Ke chi tiet ha the'!$FJ$431</f>
        <v>159</v>
      </c>
      <c r="N152" s="161">
        <f>+' Ke chi tiet ha the'!$FJ$505</f>
        <v>284</v>
      </c>
      <c r="O152" s="161">
        <f>+' Ke chi tiet ha the'!$FJ$548</f>
        <v>221</v>
      </c>
      <c r="P152" s="161">
        <f>+' Ke chi tiet ha the'!$FJ$611</f>
        <v>278</v>
      </c>
      <c r="Q152" s="161">
        <f>+' Ke chi tiet ha the'!$FJ$659</f>
        <v>264</v>
      </c>
      <c r="R152" s="161">
        <f>+' Ke chi tiet ha the'!$FJ$739</f>
        <v>379</v>
      </c>
      <c r="S152" s="161">
        <f>+' Ke chi tiet ha the'!$FJ$805</f>
        <v>154</v>
      </c>
      <c r="T152" s="161">
        <f>+' Ke chi tiet ha the'!$FJ$848</f>
        <v>659</v>
      </c>
      <c r="U152" s="161">
        <f>+' Ke chi tiet ha the'!$FJ$908</f>
        <v>268</v>
      </c>
      <c r="V152" s="161">
        <f>+' Ke chi tiet ha the'!$FJ$977</f>
        <v>307</v>
      </c>
      <c r="W152" s="161">
        <f>+' Ke chi tiet ha the'!$FJ$1051</f>
        <v>169</v>
      </c>
      <c r="X152" s="161">
        <f>+' Ke chi tiet ha the'!$FJ$1098</f>
        <v>80</v>
      </c>
      <c r="Y152" s="161">
        <f>+' Ke chi tiet ha the'!$FJ$1137</f>
        <v>467</v>
      </c>
      <c r="Z152" s="161">
        <f>+' Ke chi tiet ha the'!$FJ$1197</f>
        <v>487</v>
      </c>
      <c r="AA152" s="8"/>
      <c r="AB152" s="9"/>
      <c r="AC152" s="156"/>
      <c r="AD152" s="9"/>
      <c r="AG152" s="163"/>
      <c r="AH152" s="163"/>
      <c r="AI152" s="163"/>
    </row>
    <row r="153" spans="1:35" s="155" customFormat="1" ht="16.5">
      <c r="A153" s="158">
        <f>IF(E153&lt;&gt;0,MAX($A$142:A152)+1,0)</f>
        <v>10</v>
      </c>
      <c r="B153" s="172" t="s">
        <v>436</v>
      </c>
      <c r="C153" s="166" t="s">
        <v>863</v>
      </c>
      <c r="D153" s="180" t="s">
        <v>2</v>
      </c>
      <c r="E153" s="10">
        <f t="shared" si="11"/>
        <v>3134</v>
      </c>
      <c r="F153" s="161">
        <f>+' Ke chi tiet ha the'!$FK$6</f>
        <v>190</v>
      </c>
      <c r="G153" s="161">
        <f>+' Ke chi tiet ha the'!$FK$71</f>
        <v>0</v>
      </c>
      <c r="H153" s="161">
        <f>+' Ke chi tiet ha the'!$FK$137</f>
        <v>87</v>
      </c>
      <c r="I153" s="161">
        <f>+' Ke chi tiet ha the'!$FK$187</f>
        <v>0</v>
      </c>
      <c r="J153" s="161">
        <f>+' Ke chi tiet ha the'!$FK$264</f>
        <v>384</v>
      </c>
      <c r="K153" s="161">
        <f>+' Ke chi tiet ha the'!$FK$323</f>
        <v>388</v>
      </c>
      <c r="L153" s="161">
        <f>+' Ke chi tiet ha the'!$FK$390</f>
        <v>0</v>
      </c>
      <c r="M153" s="161">
        <f>+' Ke chi tiet ha the'!$FK$431</f>
        <v>125</v>
      </c>
      <c r="N153" s="161">
        <f>+' Ke chi tiet ha the'!$FK$505</f>
        <v>0</v>
      </c>
      <c r="O153" s="161">
        <f>+' Ke chi tiet ha the'!$FK$548</f>
        <v>6</v>
      </c>
      <c r="P153" s="161">
        <f>+' Ke chi tiet ha the'!$FK$611</f>
        <v>225</v>
      </c>
      <c r="Q153" s="161">
        <f>+' Ke chi tiet ha the'!$FK$659</f>
        <v>714</v>
      </c>
      <c r="R153" s="161">
        <f>+' Ke chi tiet ha the'!$FK$739</f>
        <v>107</v>
      </c>
      <c r="S153" s="161">
        <f>+' Ke chi tiet ha the'!$FK$805</f>
        <v>62</v>
      </c>
      <c r="T153" s="161">
        <f>+' Ke chi tiet ha the'!$FK$848</f>
        <v>55</v>
      </c>
      <c r="U153" s="161">
        <f>+' Ke chi tiet ha the'!$FK$908</f>
        <v>220</v>
      </c>
      <c r="V153" s="161">
        <f>+' Ke chi tiet ha the'!$FK$977</f>
        <v>41</v>
      </c>
      <c r="W153" s="161">
        <f>+' Ke chi tiet ha the'!$FK$1051</f>
        <v>0</v>
      </c>
      <c r="X153" s="161">
        <f>+' Ke chi tiet ha the'!$FK$1098</f>
        <v>0</v>
      </c>
      <c r="Y153" s="161">
        <f>+' Ke chi tiet ha the'!$FK$1137</f>
        <v>353</v>
      </c>
      <c r="Z153" s="161">
        <f>+' Ke chi tiet ha the'!$FK$1197</f>
        <v>177</v>
      </c>
      <c r="AA153" s="8"/>
      <c r="AB153" s="9"/>
      <c r="AC153" s="156"/>
      <c r="AD153" s="9"/>
      <c r="AG153" s="163"/>
      <c r="AH153" s="163"/>
      <c r="AI153" s="163"/>
    </row>
    <row r="154" spans="1:35" s="155" customFormat="1" ht="16.5">
      <c r="A154" s="158">
        <f>IF(E154&lt;&gt;0,MAX($A$142:A153)+1,0)</f>
        <v>11</v>
      </c>
      <c r="B154" s="172" t="s">
        <v>437</v>
      </c>
      <c r="C154" s="166" t="s">
        <v>864</v>
      </c>
      <c r="D154" s="180" t="s">
        <v>2</v>
      </c>
      <c r="E154" s="10">
        <f t="shared" si="11"/>
        <v>1133</v>
      </c>
      <c r="F154" s="161">
        <f>+' Ke chi tiet ha the'!$FL$6</f>
        <v>168</v>
      </c>
      <c r="G154" s="161">
        <f>+' Ke chi tiet ha the'!$FL$71</f>
        <v>0</v>
      </c>
      <c r="H154" s="161">
        <f>+' Ke chi tiet ha the'!$FL$137</f>
        <v>0</v>
      </c>
      <c r="I154" s="161">
        <f>+' Ke chi tiet ha the'!$FL$187</f>
        <v>79</v>
      </c>
      <c r="J154" s="161">
        <f>+' Ke chi tiet ha the'!$FL$264</f>
        <v>187</v>
      </c>
      <c r="K154" s="161">
        <f>+' Ke chi tiet ha the'!$FL$323</f>
        <v>0</v>
      </c>
      <c r="L154" s="161">
        <f>+' Ke chi tiet ha the'!$FL$390</f>
        <v>0</v>
      </c>
      <c r="M154" s="161">
        <f>+' Ke chi tiet ha the'!$FL$431</f>
        <v>286</v>
      </c>
      <c r="N154" s="161">
        <f>+' Ke chi tiet ha the'!$FL$505</f>
        <v>0</v>
      </c>
      <c r="O154" s="161">
        <f>+' Ke chi tiet ha the'!$FL$548</f>
        <v>0</v>
      </c>
      <c r="P154" s="161">
        <f>+' Ke chi tiet ha the'!$FL$611</f>
        <v>222</v>
      </c>
      <c r="Q154" s="161">
        <f>+' Ke chi tiet ha the'!$FL$659</f>
        <v>191</v>
      </c>
      <c r="R154" s="161">
        <f>+' Ke chi tiet ha the'!$FL$739</f>
        <v>0</v>
      </c>
      <c r="S154" s="161">
        <f>+' Ke chi tiet ha the'!$FL$805</f>
        <v>0</v>
      </c>
      <c r="T154" s="161">
        <f>+' Ke chi tiet ha the'!$FL$848</f>
        <v>0</v>
      </c>
      <c r="U154" s="161">
        <f>+' Ke chi tiet ha the'!$FL$908</f>
        <v>0</v>
      </c>
      <c r="V154" s="161">
        <f>+' Ke chi tiet ha the'!$FL$977</f>
        <v>0</v>
      </c>
      <c r="W154" s="161">
        <f>+' Ke chi tiet ha the'!$FL$1051</f>
        <v>0</v>
      </c>
      <c r="X154" s="161">
        <f>+' Ke chi tiet ha the'!$FL$1098</f>
        <v>0</v>
      </c>
      <c r="Y154" s="161">
        <f>+' Ke chi tiet ha the'!$FL$1137</f>
        <v>0</v>
      </c>
      <c r="Z154" s="161">
        <f>+' Ke chi tiet ha the'!$FL$1197</f>
        <v>0</v>
      </c>
      <c r="AA154" s="8"/>
      <c r="AB154" s="9"/>
      <c r="AC154" s="156"/>
      <c r="AD154" s="9"/>
      <c r="AG154" s="163"/>
      <c r="AH154" s="163"/>
      <c r="AI154" s="163"/>
    </row>
    <row r="155" spans="1:35" s="155" customFormat="1" ht="16.5">
      <c r="A155" s="158">
        <f>IF(E155&lt;&gt;0,MAX($A$142:A154)+1,0)</f>
        <v>12</v>
      </c>
      <c r="B155" s="172" t="s">
        <v>438</v>
      </c>
      <c r="C155" s="166" t="s">
        <v>865</v>
      </c>
      <c r="D155" s="180" t="s">
        <v>2</v>
      </c>
      <c r="E155" s="10">
        <f t="shared" si="11"/>
        <v>790</v>
      </c>
      <c r="F155" s="161">
        <f>+' Ke chi tiet ha the'!$FM$6</f>
        <v>0</v>
      </c>
      <c r="G155" s="161">
        <f>+' Ke chi tiet ha the'!$FM$71</f>
        <v>0</v>
      </c>
      <c r="H155" s="161">
        <f>+' Ke chi tiet ha the'!$FM$137</f>
        <v>286</v>
      </c>
      <c r="I155" s="161">
        <f>+' Ke chi tiet ha the'!$FM$187</f>
        <v>0</v>
      </c>
      <c r="J155" s="161">
        <f>+' Ke chi tiet ha the'!$FM$264</f>
        <v>118</v>
      </c>
      <c r="K155" s="161">
        <f>+' Ke chi tiet ha the'!$FM$323</f>
        <v>0</v>
      </c>
      <c r="L155" s="161">
        <f>+' Ke chi tiet ha the'!$FM$390</f>
        <v>0</v>
      </c>
      <c r="M155" s="161">
        <f>+' Ke chi tiet ha the'!$FM$431</f>
        <v>0</v>
      </c>
      <c r="N155" s="161">
        <f>+' Ke chi tiet ha the'!$FM$505</f>
        <v>0</v>
      </c>
      <c r="O155" s="161">
        <f>+' Ke chi tiet ha the'!$FM$548</f>
        <v>180</v>
      </c>
      <c r="P155" s="161">
        <f>+' Ke chi tiet ha the'!$FM$611</f>
        <v>0</v>
      </c>
      <c r="Q155" s="161">
        <f>+' Ke chi tiet ha the'!$FM$659</f>
        <v>0</v>
      </c>
      <c r="R155" s="161">
        <f>+' Ke chi tiet ha the'!$FM$739</f>
        <v>0</v>
      </c>
      <c r="S155" s="161">
        <f>+' Ke chi tiet ha the'!$FM$805</f>
        <v>0</v>
      </c>
      <c r="T155" s="161">
        <f>+' Ke chi tiet ha the'!$FM$848</f>
        <v>0</v>
      </c>
      <c r="U155" s="161">
        <f>+' Ke chi tiet ha the'!$FM$908</f>
        <v>0</v>
      </c>
      <c r="V155" s="161">
        <f>+' Ke chi tiet ha the'!$FM$977</f>
        <v>0</v>
      </c>
      <c r="W155" s="161">
        <f>+' Ke chi tiet ha the'!$FM$1051</f>
        <v>0</v>
      </c>
      <c r="X155" s="161">
        <f>+' Ke chi tiet ha the'!$FM$1098</f>
        <v>206</v>
      </c>
      <c r="Y155" s="161">
        <f>+' Ke chi tiet ha the'!$FM$1137</f>
        <v>0</v>
      </c>
      <c r="Z155" s="161">
        <f>+' Ke chi tiet ha the'!$FM$1197</f>
        <v>0</v>
      </c>
      <c r="AA155" s="8"/>
      <c r="AB155" s="9"/>
      <c r="AC155" s="156"/>
      <c r="AD155" s="9"/>
      <c r="AG155" s="163"/>
      <c r="AH155" s="163"/>
      <c r="AI155" s="163"/>
    </row>
    <row r="156" spans="1:35" s="155" customFormat="1" ht="16.5">
      <c r="A156" s="158">
        <f>IF(E156&lt;&gt;0,MAX($A$142:A155)+1,0)</f>
        <v>13</v>
      </c>
      <c r="B156" s="172" t="s">
        <v>439</v>
      </c>
      <c r="C156" s="166" t="s">
        <v>866</v>
      </c>
      <c r="D156" s="180" t="s">
        <v>2</v>
      </c>
      <c r="E156" s="10">
        <f t="shared" si="11"/>
        <v>4923</v>
      </c>
      <c r="F156" s="161">
        <f>+' Ke chi tiet ha the'!$FN$6</f>
        <v>398</v>
      </c>
      <c r="G156" s="161">
        <f>+' Ke chi tiet ha the'!$FN$71</f>
        <v>274</v>
      </c>
      <c r="H156" s="161">
        <f>+' Ke chi tiet ha the'!$FN$137</f>
        <v>429</v>
      </c>
      <c r="I156" s="161">
        <f>+' Ke chi tiet ha the'!$FN$187</f>
        <v>325</v>
      </c>
      <c r="J156" s="161">
        <f>+' Ke chi tiet ha the'!$FN$264</f>
        <v>0</v>
      </c>
      <c r="K156" s="161">
        <f>+' Ke chi tiet ha the'!$FN$323</f>
        <v>0</v>
      </c>
      <c r="L156" s="161">
        <f>+' Ke chi tiet ha the'!$FN$390</f>
        <v>744</v>
      </c>
      <c r="M156" s="161">
        <f>+' Ke chi tiet ha the'!$FN$431</f>
        <v>40</v>
      </c>
      <c r="N156" s="161">
        <f>+' Ke chi tiet ha the'!$FN$505</f>
        <v>0</v>
      </c>
      <c r="O156" s="161">
        <f>+' Ke chi tiet ha the'!$FN$548</f>
        <v>184</v>
      </c>
      <c r="P156" s="161">
        <f>+' Ke chi tiet ha the'!$FN$611</f>
        <v>0</v>
      </c>
      <c r="Q156" s="161">
        <f>+' Ke chi tiet ha the'!$FN$659</f>
        <v>872</v>
      </c>
      <c r="R156" s="161">
        <f>+' Ke chi tiet ha the'!$FN$739</f>
        <v>105</v>
      </c>
      <c r="S156" s="161">
        <f>+' Ke chi tiet ha the'!$FN$805</f>
        <v>0</v>
      </c>
      <c r="T156" s="161">
        <f>+' Ke chi tiet ha the'!$FN$848</f>
        <v>522</v>
      </c>
      <c r="U156" s="161">
        <f>+' Ke chi tiet ha the'!$FN$908</f>
        <v>295</v>
      </c>
      <c r="V156" s="161">
        <f>+' Ke chi tiet ha the'!$FN$977</f>
        <v>104</v>
      </c>
      <c r="W156" s="161">
        <f>+' Ke chi tiet ha the'!$FN$1051</f>
        <v>328</v>
      </c>
      <c r="X156" s="161">
        <f>+' Ke chi tiet ha the'!$FN$1098</f>
        <v>0</v>
      </c>
      <c r="Y156" s="161">
        <f>+' Ke chi tiet ha the'!$FN$1137</f>
        <v>0</v>
      </c>
      <c r="Z156" s="161">
        <f>+' Ke chi tiet ha the'!$FN$1197</f>
        <v>303</v>
      </c>
      <c r="AA156" s="8"/>
      <c r="AB156" s="9"/>
      <c r="AC156" s="156"/>
      <c r="AD156" s="9"/>
      <c r="AG156" s="163"/>
      <c r="AH156" s="163"/>
      <c r="AI156" s="163"/>
    </row>
    <row r="157" spans="1:35" s="155" customFormat="1" ht="16.5">
      <c r="A157" s="158">
        <f>IF(E157&lt;&gt;0,MAX($A$142:A156)+1,0)</f>
        <v>14</v>
      </c>
      <c r="B157" s="169" t="s">
        <v>1049</v>
      </c>
      <c r="C157" s="168" t="s">
        <v>1050</v>
      </c>
      <c r="D157" s="164" t="s">
        <v>0</v>
      </c>
      <c r="E157" s="339">
        <f t="shared" si="11"/>
        <v>1114</v>
      </c>
      <c r="F157" s="161">
        <f>+' Ke chi tiet ha the'!$EW$6</f>
        <v>49</v>
      </c>
      <c r="G157" s="161">
        <f>+' Ke chi tiet ha the'!$EW$71</f>
        <v>71</v>
      </c>
      <c r="H157" s="161">
        <f>+' Ke chi tiet ha the'!$EW$137</f>
        <v>45</v>
      </c>
      <c r="I157" s="161">
        <f>+' Ke chi tiet ha the'!$EW$187</f>
        <v>71</v>
      </c>
      <c r="J157" s="161">
        <f>+' Ke chi tiet ha the'!$EW$264</f>
        <v>54</v>
      </c>
      <c r="K157" s="161">
        <f>+' Ke chi tiet ha the'!$EW$323</f>
        <v>43</v>
      </c>
      <c r="L157" s="161">
        <f>+' Ke chi tiet ha the'!$EW$390</f>
        <v>26</v>
      </c>
      <c r="M157" s="161">
        <f>+' Ke chi tiet ha the'!$EW$431</f>
        <v>53</v>
      </c>
      <c r="N157" s="161">
        <f>+' Ke chi tiet ha the'!$EW$505</f>
        <v>33</v>
      </c>
      <c r="O157" s="161">
        <f>+' Ke chi tiet ha the'!$EW$548</f>
        <v>35</v>
      </c>
      <c r="P157" s="161">
        <f>+' Ke chi tiet ha the'!$EW$611</f>
        <v>36</v>
      </c>
      <c r="Q157" s="161">
        <f>+' Ke chi tiet ha the'!$EW$659</f>
        <v>79</v>
      </c>
      <c r="R157" s="161">
        <f>+' Ke chi tiet ha the'!$EW$739</f>
        <v>58</v>
      </c>
      <c r="S157" s="161">
        <f>+' Ke chi tiet ha the'!$EW$805</f>
        <v>52</v>
      </c>
      <c r="T157" s="161">
        <f>+' Ke chi tiet ha the'!$EW$848</f>
        <v>62</v>
      </c>
      <c r="U157" s="161">
        <f>+' Ke chi tiet ha the'!$EW$908</f>
        <v>53</v>
      </c>
      <c r="V157" s="161">
        <f>+' Ke chi tiet ha the'!$EW$977</f>
        <v>73</v>
      </c>
      <c r="W157" s="161">
        <f>+' Ke chi tiet ha the'!$EW$1051</f>
        <v>58</v>
      </c>
      <c r="X157" s="161">
        <f>+' Ke chi tiet ha the'!$EW$1098</f>
        <v>38</v>
      </c>
      <c r="Y157" s="161">
        <f>+' Ke chi tiet ha the'!$EW$1137</f>
        <v>55</v>
      </c>
      <c r="Z157" s="161">
        <f>+' Ke chi tiet ha the'!$EW$1197</f>
        <v>70</v>
      </c>
      <c r="AA157" s="8"/>
      <c r="AB157" s="9"/>
      <c r="AC157" s="156"/>
      <c r="AD157" s="9"/>
      <c r="AG157" s="163"/>
      <c r="AH157" s="163"/>
      <c r="AI157" s="163"/>
    </row>
    <row r="158" spans="1:35" s="155" customFormat="1" ht="16.5">
      <c r="A158" s="158">
        <f>IF(E158&lt;&gt;0,MAX($A$142:A157)+1,0)</f>
        <v>15</v>
      </c>
      <c r="B158" s="167" t="s">
        <v>1052</v>
      </c>
      <c r="C158" s="168" t="s">
        <v>1051</v>
      </c>
      <c r="D158" s="164" t="s">
        <v>3</v>
      </c>
      <c r="E158" s="339">
        <f t="shared" si="11"/>
        <v>727</v>
      </c>
      <c r="F158" s="161">
        <f>+' Ke chi tiet ha the'!$EX$6</f>
        <v>27</v>
      </c>
      <c r="G158" s="161">
        <f>+' Ke chi tiet ha the'!$EX$71</f>
        <v>53</v>
      </c>
      <c r="H158" s="161">
        <f>+' Ke chi tiet ha the'!$EX$137</f>
        <v>31</v>
      </c>
      <c r="I158" s="161">
        <f>+' Ke chi tiet ha the'!$EX$187</f>
        <v>48</v>
      </c>
      <c r="J158" s="161">
        <f>+' Ke chi tiet ha the'!$EX$264</f>
        <v>30</v>
      </c>
      <c r="K158" s="161">
        <f>+' Ke chi tiet ha the'!$EX$323</f>
        <v>22</v>
      </c>
      <c r="L158" s="161">
        <f>+' Ke chi tiet ha the'!$EX$390</f>
        <v>16</v>
      </c>
      <c r="M158" s="161">
        <f>+' Ke chi tiet ha the'!$EX$431</f>
        <v>39</v>
      </c>
      <c r="N158" s="161">
        <f>+' Ke chi tiet ha the'!$EX$505</f>
        <v>24</v>
      </c>
      <c r="O158" s="161">
        <f>+' Ke chi tiet ha the'!$EX$548</f>
        <v>39</v>
      </c>
      <c r="P158" s="161">
        <f>+' Ke chi tiet ha the'!$EX$611</f>
        <v>24</v>
      </c>
      <c r="Q158" s="161">
        <f>+' Ke chi tiet ha the'!$EX$659</f>
        <v>51</v>
      </c>
      <c r="R158" s="161">
        <f>+' Ke chi tiet ha the'!$EX$739</f>
        <v>43</v>
      </c>
      <c r="S158" s="161">
        <f>+' Ke chi tiet ha the'!$EX$805</f>
        <v>37</v>
      </c>
      <c r="T158" s="161">
        <f>+' Ke chi tiet ha the'!$EX$848</f>
        <v>42</v>
      </c>
      <c r="U158" s="161">
        <f>+' Ke chi tiet ha the'!$EX$908</f>
        <v>37</v>
      </c>
      <c r="V158" s="161">
        <f>+' Ke chi tiet ha the'!$EX$977</f>
        <v>48</v>
      </c>
      <c r="W158" s="161">
        <f>+' Ke chi tiet ha the'!$EX$1051</f>
        <v>25</v>
      </c>
      <c r="X158" s="161">
        <f>+' Ke chi tiet ha the'!$EX$1098</f>
        <v>21</v>
      </c>
      <c r="Y158" s="161">
        <f>+' Ke chi tiet ha the'!$EX$1137</f>
        <v>31</v>
      </c>
      <c r="Z158" s="161">
        <f>+' Ke chi tiet ha the'!$EX$1197</f>
        <v>39</v>
      </c>
      <c r="AA158" s="8"/>
      <c r="AB158" s="9"/>
      <c r="AC158" s="156"/>
      <c r="AD158" s="9"/>
      <c r="AG158" s="163"/>
      <c r="AH158" s="163"/>
      <c r="AI158" s="163"/>
    </row>
    <row r="159" spans="1:35" s="155" customFormat="1" ht="33">
      <c r="A159" s="158">
        <f>IF(E159&lt;&gt;0,MAX($A$142:A158)+1,0)</f>
        <v>16</v>
      </c>
      <c r="B159" s="167" t="s">
        <v>1053</v>
      </c>
      <c r="C159" s="166" t="s">
        <v>1054</v>
      </c>
      <c r="D159" s="164" t="s">
        <v>3</v>
      </c>
      <c r="E159" s="339">
        <f t="shared" si="11"/>
        <v>2260</v>
      </c>
      <c r="F159" s="161">
        <f>+' Ke chi tiet ha the'!$EY$6</f>
        <v>111</v>
      </c>
      <c r="G159" s="161">
        <f>+' Ke chi tiet ha the'!$EY$71</f>
        <v>125</v>
      </c>
      <c r="H159" s="161">
        <f>+' Ke chi tiet ha the'!$EY$137</f>
        <v>106</v>
      </c>
      <c r="I159" s="161">
        <f>+' Ke chi tiet ha the'!$EY$187</f>
        <v>106</v>
      </c>
      <c r="J159" s="161">
        <f>+' Ke chi tiet ha the'!$EY$264</f>
        <v>127</v>
      </c>
      <c r="K159" s="161">
        <f>+' Ke chi tiet ha the'!$EY$323</f>
        <v>110</v>
      </c>
      <c r="L159" s="161">
        <f>+' Ke chi tiet ha the'!$EY$390</f>
        <v>64</v>
      </c>
      <c r="M159" s="161">
        <f>+' Ke chi tiet ha the'!$EY$431</f>
        <v>148</v>
      </c>
      <c r="N159" s="161">
        <f>+' Ke chi tiet ha the'!$EY$505</f>
        <v>73</v>
      </c>
      <c r="O159" s="161">
        <f>+' Ke chi tiet ha the'!$EY$548</f>
        <v>117</v>
      </c>
      <c r="P159" s="161">
        <f>+' Ke chi tiet ha the'!$EY$611</f>
        <v>101</v>
      </c>
      <c r="Q159" s="161">
        <f>+' Ke chi tiet ha the'!$EY$659</f>
        <v>157</v>
      </c>
      <c r="R159" s="161">
        <f>+' Ke chi tiet ha the'!$EY$739</f>
        <v>132</v>
      </c>
      <c r="S159" s="161">
        <f>+' Ke chi tiet ha the'!$EY$805</f>
        <v>75</v>
      </c>
      <c r="T159" s="161">
        <f>+' Ke chi tiet ha the'!$EY$848</f>
        <v>128</v>
      </c>
      <c r="U159" s="161">
        <f>+' Ke chi tiet ha the'!$EY$908</f>
        <v>108</v>
      </c>
      <c r="V159" s="161">
        <f>+' Ke chi tiet ha the'!$EY$977</f>
        <v>112</v>
      </c>
      <c r="W159" s="161">
        <f>+' Ke chi tiet ha the'!$EY$1051</f>
        <v>84</v>
      </c>
      <c r="X159" s="161">
        <f>+' Ke chi tiet ha the'!$EY$1098</f>
        <v>52</v>
      </c>
      <c r="Y159" s="161">
        <f>+' Ke chi tiet ha the'!$EY$1137</f>
        <v>89</v>
      </c>
      <c r="Z159" s="161">
        <f>+' Ke chi tiet ha the'!$EY$1197</f>
        <v>135</v>
      </c>
      <c r="AA159" s="8"/>
      <c r="AB159" s="9"/>
      <c r="AC159" s="156"/>
      <c r="AD159" s="9"/>
      <c r="AG159" s="163"/>
      <c r="AH159" s="163"/>
      <c r="AI159" s="163"/>
    </row>
    <row r="160" spans="1:35" s="155" customFormat="1" ht="16.5">
      <c r="A160" s="158">
        <f>IF(E160&lt;&gt;0,MAX($A$142:A159)+1,0)</f>
        <v>17</v>
      </c>
      <c r="B160" s="172" t="s">
        <v>1055</v>
      </c>
      <c r="C160" s="166" t="s">
        <v>1056</v>
      </c>
      <c r="D160" s="180" t="s">
        <v>2</v>
      </c>
      <c r="E160" s="339">
        <f t="shared" si="11"/>
        <v>85</v>
      </c>
      <c r="F160" s="161">
        <f>+' Ke chi tiet ha the'!$EZ$6</f>
        <v>4.5</v>
      </c>
      <c r="G160" s="161">
        <f>+' Ke chi tiet ha the'!$EZ$71</f>
        <v>3</v>
      </c>
      <c r="H160" s="161">
        <f>+' Ke chi tiet ha the'!$EZ$137</f>
        <v>2</v>
      </c>
      <c r="I160" s="161">
        <f>+' Ke chi tiet ha the'!$EZ$187</f>
        <v>3.5</v>
      </c>
      <c r="J160" s="161">
        <f>+' Ke chi tiet ha the'!$EZ$264</f>
        <v>2</v>
      </c>
      <c r="K160" s="161">
        <f>+' Ke chi tiet ha the'!$EZ$323</f>
        <v>2.5</v>
      </c>
      <c r="L160" s="161">
        <f>+' Ke chi tiet ha the'!$EZ$390</f>
        <v>2.5</v>
      </c>
      <c r="M160" s="161">
        <f>+' Ke chi tiet ha the'!$EZ$431</f>
        <v>3.5</v>
      </c>
      <c r="N160" s="161">
        <f>+' Ke chi tiet ha the'!$EZ$505</f>
        <v>1.5</v>
      </c>
      <c r="O160" s="161">
        <f>+' Ke chi tiet ha the'!$EZ$548</f>
        <v>5.5</v>
      </c>
      <c r="P160" s="161">
        <f>+' Ke chi tiet ha the'!$EZ$611</f>
        <v>4</v>
      </c>
      <c r="Q160" s="161">
        <f>+' Ke chi tiet ha the'!$EZ$659</f>
        <v>6.5</v>
      </c>
      <c r="R160" s="161">
        <f>+' Ke chi tiet ha the'!$EZ$739</f>
        <v>4</v>
      </c>
      <c r="S160" s="161">
        <f>+' Ke chi tiet ha the'!$EZ$805</f>
        <v>4</v>
      </c>
      <c r="T160" s="161">
        <f>+' Ke chi tiet ha the'!$EZ$848</f>
        <v>6</v>
      </c>
      <c r="U160" s="161">
        <f>+' Ke chi tiet ha the'!$EZ$908</f>
        <v>4.5</v>
      </c>
      <c r="V160" s="161">
        <f>+' Ke chi tiet ha the'!$EZ$977</f>
        <v>6</v>
      </c>
      <c r="W160" s="161">
        <f>+' Ke chi tiet ha the'!$EZ$1051</f>
        <v>5</v>
      </c>
      <c r="X160" s="161">
        <f>+' Ke chi tiet ha the'!$EZ$1098</f>
        <v>3.5</v>
      </c>
      <c r="Y160" s="161">
        <f>+' Ke chi tiet ha the'!$EZ$1137</f>
        <v>5</v>
      </c>
      <c r="Z160" s="161">
        <f>+' Ke chi tiet ha the'!$EZ$1197</f>
        <v>6</v>
      </c>
      <c r="AA160" s="8"/>
      <c r="AB160" s="9"/>
      <c r="AC160" s="156"/>
      <c r="AD160" s="9"/>
      <c r="AG160" s="163"/>
      <c r="AH160" s="163"/>
      <c r="AI160" s="163"/>
    </row>
    <row r="161" spans="1:35" s="201" customFormat="1" ht="17.25">
      <c r="A161" s="194" t="s">
        <v>46</v>
      </c>
      <c r="B161" s="195" t="s">
        <v>118</v>
      </c>
      <c r="C161" s="196"/>
      <c r="D161" s="197"/>
      <c r="E161" s="12"/>
      <c r="F161" s="198"/>
      <c r="G161" s="198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3"/>
      <c r="AB161" s="199"/>
      <c r="AC161" s="200"/>
      <c r="AF161" s="14"/>
    </row>
    <row r="162" spans="1:35" s="155" customFormat="1" ht="16.5">
      <c r="A162" s="158">
        <f>IF(E162&lt;&gt;0,MAX($A$161:A161)+1,0)</f>
        <v>1</v>
      </c>
      <c r="B162" s="210" t="s">
        <v>90</v>
      </c>
      <c r="C162" s="154" t="s">
        <v>63</v>
      </c>
      <c r="D162" s="180" t="s">
        <v>6</v>
      </c>
      <c r="E162" s="10">
        <f t="shared" si="11"/>
        <v>15</v>
      </c>
      <c r="F162" s="161">
        <f>+' Ke chi tiet ha the'!$FO$6</f>
        <v>1</v>
      </c>
      <c r="G162" s="161">
        <f>+' Ke chi tiet ha the'!$FO$71</f>
        <v>4</v>
      </c>
      <c r="H162" s="161">
        <f>+' Ke chi tiet ha the'!$FO$137</f>
        <v>0</v>
      </c>
      <c r="I162" s="161">
        <f>+' Ke chi tiet ha the'!$FO$187</f>
        <v>3</v>
      </c>
      <c r="J162" s="161">
        <f>+' Ke chi tiet ha the'!$FO$264</f>
        <v>0</v>
      </c>
      <c r="K162" s="161">
        <f>+' Ke chi tiet ha the'!$FO$323</f>
        <v>0</v>
      </c>
      <c r="L162" s="161">
        <f>+' Ke chi tiet ha the'!$FO$390</f>
        <v>0</v>
      </c>
      <c r="M162" s="161">
        <f>+' Ke chi tiet ha the'!$FO$431</f>
        <v>2</v>
      </c>
      <c r="N162" s="161">
        <f>+' Ke chi tiet ha the'!$FO$505</f>
        <v>0</v>
      </c>
      <c r="O162" s="161">
        <f>+' Ke chi tiet ha the'!$FO$548</f>
        <v>0</v>
      </c>
      <c r="P162" s="161">
        <f>+' Ke chi tiet ha the'!$FO$611</f>
        <v>0</v>
      </c>
      <c r="Q162" s="161">
        <f>+' Ke chi tiet ha the'!$FO$659</f>
        <v>1</v>
      </c>
      <c r="R162" s="161">
        <f>+' Ke chi tiet ha the'!$FO$739</f>
        <v>0</v>
      </c>
      <c r="S162" s="161">
        <f>+' Ke chi tiet ha the'!$FO$805</f>
        <v>1</v>
      </c>
      <c r="T162" s="161">
        <f>+' Ke chi tiet ha the'!$FO$848</f>
        <v>0</v>
      </c>
      <c r="U162" s="161">
        <f>+' Ke chi tiet ha the'!$FO$908</f>
        <v>0</v>
      </c>
      <c r="V162" s="161">
        <f>+' Ke chi tiet ha the'!$FO$977</f>
        <v>2</v>
      </c>
      <c r="W162" s="161">
        <f>+' Ke chi tiet ha the'!$FO$1051</f>
        <v>0</v>
      </c>
      <c r="X162" s="161">
        <f>+' Ke chi tiet ha the'!$FO$1098</f>
        <v>0</v>
      </c>
      <c r="Y162" s="161">
        <f>+' Ke chi tiet ha the'!$FO$1137</f>
        <v>0</v>
      </c>
      <c r="Z162" s="161">
        <f>+' Ke chi tiet ha the'!$FO$1197</f>
        <v>1</v>
      </c>
      <c r="AA162" s="8"/>
      <c r="AB162" s="9"/>
      <c r="AC162" s="156"/>
      <c r="AD162" s="9"/>
      <c r="AG162" s="163"/>
      <c r="AH162" s="163"/>
      <c r="AI162" s="163"/>
    </row>
    <row r="163" spans="1:35" s="155" customFormat="1" ht="16.5">
      <c r="A163" s="158">
        <f>IF(E163&lt;&gt;0,MAX($A$161:A162)+1,0)</f>
        <v>2</v>
      </c>
      <c r="B163" s="172" t="s">
        <v>440</v>
      </c>
      <c r="C163" s="166" t="s">
        <v>867</v>
      </c>
      <c r="D163" s="180" t="s">
        <v>2</v>
      </c>
      <c r="E163" s="10">
        <f t="shared" si="11"/>
        <v>45</v>
      </c>
      <c r="F163" s="161">
        <f>+' Ke chi tiet ha the'!$FP$6</f>
        <v>3</v>
      </c>
      <c r="G163" s="161">
        <f>+' Ke chi tiet ha the'!$FP$71</f>
        <v>12</v>
      </c>
      <c r="H163" s="161">
        <f>+' Ke chi tiet ha the'!$FP$137</f>
        <v>0</v>
      </c>
      <c r="I163" s="161">
        <f>+' Ke chi tiet ha the'!$FP$187</f>
        <v>9</v>
      </c>
      <c r="J163" s="161">
        <f>+' Ke chi tiet ha the'!$FP$264</f>
        <v>0</v>
      </c>
      <c r="K163" s="161">
        <f>+' Ke chi tiet ha the'!$FP$323</f>
        <v>0</v>
      </c>
      <c r="L163" s="161">
        <f>+' Ke chi tiet ha the'!$FP$390</f>
        <v>0</v>
      </c>
      <c r="M163" s="161">
        <f>+' Ke chi tiet ha the'!$FP$431</f>
        <v>6</v>
      </c>
      <c r="N163" s="161">
        <f>+' Ke chi tiet ha the'!$FP$505</f>
        <v>0</v>
      </c>
      <c r="O163" s="161">
        <f>+' Ke chi tiet ha the'!$FP$548</f>
        <v>0</v>
      </c>
      <c r="P163" s="161">
        <f>+' Ke chi tiet ha the'!$FP$611</f>
        <v>0</v>
      </c>
      <c r="Q163" s="161">
        <f>+' Ke chi tiet ha the'!$FP$659</f>
        <v>3</v>
      </c>
      <c r="R163" s="161">
        <f>+' Ke chi tiet ha the'!$FP$739</f>
        <v>0</v>
      </c>
      <c r="S163" s="161">
        <f>+' Ke chi tiet ha the'!$FP$805</f>
        <v>3</v>
      </c>
      <c r="T163" s="161">
        <f>+' Ke chi tiet ha the'!$FP$848</f>
        <v>0</v>
      </c>
      <c r="U163" s="161">
        <f>+' Ke chi tiet ha the'!$FP$908</f>
        <v>0</v>
      </c>
      <c r="V163" s="161">
        <f>+' Ke chi tiet ha the'!$FP$977</f>
        <v>6</v>
      </c>
      <c r="W163" s="161">
        <f>+' Ke chi tiet ha the'!$FP$1051</f>
        <v>0</v>
      </c>
      <c r="X163" s="161">
        <f>+' Ke chi tiet ha the'!$FP$1098</f>
        <v>0</v>
      </c>
      <c r="Y163" s="161">
        <f>+' Ke chi tiet ha the'!$FP$1137</f>
        <v>0</v>
      </c>
      <c r="Z163" s="161">
        <f>+' Ke chi tiet ha the'!$FP$1197</f>
        <v>3</v>
      </c>
      <c r="AA163" s="8"/>
      <c r="AB163" s="9"/>
      <c r="AC163" s="156"/>
      <c r="AD163" s="9"/>
      <c r="AG163" s="163"/>
      <c r="AH163" s="163"/>
      <c r="AI163" s="163"/>
    </row>
    <row r="164" spans="1:35" s="155" customFormat="1" ht="16.5">
      <c r="A164" s="158">
        <f>IF(E164&lt;&gt;0,MAX($A$161:A163)+1,0)</f>
        <v>3</v>
      </c>
      <c r="B164" s="172" t="s">
        <v>868</v>
      </c>
      <c r="C164" s="166" t="s">
        <v>869</v>
      </c>
      <c r="D164" s="180" t="s">
        <v>2</v>
      </c>
      <c r="E164" s="10">
        <f t="shared" si="11"/>
        <v>3261</v>
      </c>
      <c r="F164" s="161">
        <f>+' Ke chi tiet ha the'!$FQ$6</f>
        <v>246</v>
      </c>
      <c r="G164" s="161">
        <f>+' Ke chi tiet ha the'!$FQ$71</f>
        <v>249</v>
      </c>
      <c r="H164" s="161">
        <f>+' Ke chi tiet ha the'!$FQ$137</f>
        <v>170</v>
      </c>
      <c r="I164" s="161">
        <f>+' Ke chi tiet ha the'!$FQ$187</f>
        <v>224</v>
      </c>
      <c r="J164" s="161">
        <f>+' Ke chi tiet ha the'!$FQ$264</f>
        <v>156</v>
      </c>
      <c r="K164" s="161">
        <f>+' Ke chi tiet ha the'!$FQ$323</f>
        <v>114</v>
      </c>
      <c r="L164" s="161">
        <f>+' Ke chi tiet ha the'!$FQ$390</f>
        <v>35</v>
      </c>
      <c r="M164" s="161">
        <f>+' Ke chi tiet ha the'!$FQ$431</f>
        <v>137</v>
      </c>
      <c r="N164" s="161">
        <f>+' Ke chi tiet ha the'!$FQ$505</f>
        <v>102</v>
      </c>
      <c r="O164" s="161">
        <f>+' Ke chi tiet ha the'!$FQ$548</f>
        <v>178</v>
      </c>
      <c r="P164" s="161">
        <f>+' Ke chi tiet ha the'!$FQ$611</f>
        <v>20</v>
      </c>
      <c r="Q164" s="161">
        <f>+' Ke chi tiet ha the'!$FQ$659</f>
        <v>239</v>
      </c>
      <c r="R164" s="161">
        <f>+' Ke chi tiet ha the'!$FQ$739</f>
        <v>252</v>
      </c>
      <c r="S164" s="161">
        <f>+' Ke chi tiet ha the'!$FQ$805</f>
        <v>106</v>
      </c>
      <c r="T164" s="161">
        <f>+' Ke chi tiet ha the'!$FQ$848</f>
        <v>211</v>
      </c>
      <c r="U164" s="161">
        <f>+' Ke chi tiet ha the'!$FQ$908</f>
        <v>101</v>
      </c>
      <c r="V164" s="161">
        <f>+' Ke chi tiet ha the'!$FQ$977</f>
        <v>145</v>
      </c>
      <c r="W164" s="161">
        <f>+' Ke chi tiet ha the'!$FQ$1051</f>
        <v>157</v>
      </c>
      <c r="X164" s="161">
        <f>+' Ke chi tiet ha the'!$FQ$1098</f>
        <v>33</v>
      </c>
      <c r="Y164" s="161">
        <f>+' Ke chi tiet ha the'!$FQ$1137</f>
        <v>150</v>
      </c>
      <c r="Z164" s="161">
        <f>+' Ke chi tiet ha the'!$FQ$1197</f>
        <v>236</v>
      </c>
      <c r="AA164" s="8"/>
      <c r="AB164" s="9"/>
      <c r="AC164" s="156"/>
      <c r="AD164" s="9"/>
      <c r="AG164" s="163"/>
      <c r="AH164" s="163"/>
      <c r="AI164" s="163"/>
    </row>
    <row r="165" spans="1:35" s="155" customFormat="1" ht="16.5">
      <c r="A165" s="158">
        <f>IF(E165&lt;&gt;0,MAX($A$161:A164)+1,0)</f>
        <v>4</v>
      </c>
      <c r="B165" s="172" t="s">
        <v>870</v>
      </c>
      <c r="C165" s="166" t="s">
        <v>871</v>
      </c>
      <c r="D165" s="180" t="s">
        <v>2</v>
      </c>
      <c r="E165" s="10">
        <f t="shared" si="11"/>
        <v>1870</v>
      </c>
      <c r="F165" s="161">
        <f>+' Ke chi tiet ha the'!$FR$6</f>
        <v>96</v>
      </c>
      <c r="G165" s="161">
        <f>+' Ke chi tiet ha the'!$FR$71</f>
        <v>87</v>
      </c>
      <c r="H165" s="161">
        <f>+' Ke chi tiet ha the'!$FR$137</f>
        <v>73</v>
      </c>
      <c r="I165" s="161">
        <f>+' Ke chi tiet ha the'!$FR$187</f>
        <v>46</v>
      </c>
      <c r="J165" s="161">
        <f>+' Ke chi tiet ha the'!$FR$264</f>
        <v>37</v>
      </c>
      <c r="K165" s="161">
        <f>+' Ke chi tiet ha the'!$FR$323</f>
        <v>19</v>
      </c>
      <c r="L165" s="161">
        <f>+' Ke chi tiet ha the'!$FR$390</f>
        <v>87</v>
      </c>
      <c r="M165" s="161">
        <f>+' Ke chi tiet ha the'!$FR$431</f>
        <v>194</v>
      </c>
      <c r="N165" s="161">
        <f>+' Ke chi tiet ha the'!$FR$505</f>
        <v>66</v>
      </c>
      <c r="O165" s="161">
        <f>+' Ke chi tiet ha the'!$FR$548</f>
        <v>199</v>
      </c>
      <c r="P165" s="161">
        <f>+' Ke chi tiet ha the'!$FR$611</f>
        <v>4</v>
      </c>
      <c r="Q165" s="161">
        <f>+' Ke chi tiet ha the'!$FR$659</f>
        <v>65</v>
      </c>
      <c r="R165" s="161">
        <f>+' Ke chi tiet ha the'!$FR$739</f>
        <v>50</v>
      </c>
      <c r="S165" s="161">
        <f>+' Ke chi tiet ha the'!$FR$805</f>
        <v>19</v>
      </c>
      <c r="T165" s="161">
        <f>+' Ke chi tiet ha the'!$FR$848</f>
        <v>77</v>
      </c>
      <c r="U165" s="161">
        <f>+' Ke chi tiet ha the'!$FR$908</f>
        <v>208</v>
      </c>
      <c r="V165" s="161">
        <f>+' Ke chi tiet ha the'!$FR$977</f>
        <v>206</v>
      </c>
      <c r="W165" s="161">
        <f>+' Ke chi tiet ha the'!$FR$1051</f>
        <v>162</v>
      </c>
      <c r="X165" s="161">
        <f>+' Ke chi tiet ha the'!$FR$1098</f>
        <v>38</v>
      </c>
      <c r="Y165" s="161">
        <f>+' Ke chi tiet ha the'!$FR$1137</f>
        <v>48</v>
      </c>
      <c r="Z165" s="161">
        <f>+' Ke chi tiet ha the'!$FR$1197</f>
        <v>89</v>
      </c>
      <c r="AA165" s="8"/>
      <c r="AB165" s="9"/>
      <c r="AC165" s="156"/>
      <c r="AD165" s="9"/>
      <c r="AG165" s="163"/>
      <c r="AH165" s="163"/>
      <c r="AI165" s="163"/>
    </row>
    <row r="166" spans="1:35" s="155" customFormat="1" ht="33">
      <c r="A166" s="158">
        <f>IF(E166&lt;&gt;0,MAX($A$161:A165)+1,0)</f>
        <v>0</v>
      </c>
      <c r="B166" s="172" t="s">
        <v>124</v>
      </c>
      <c r="C166" s="171" t="s">
        <v>125</v>
      </c>
      <c r="D166" s="180" t="s">
        <v>2</v>
      </c>
      <c r="E166" s="10">
        <f t="shared" si="11"/>
        <v>0</v>
      </c>
      <c r="F166" s="161">
        <f>+' Ke chi tiet ha the'!$FS$6</f>
        <v>0</v>
      </c>
      <c r="G166" s="161">
        <f>+' Ke chi tiet ha the'!$FS$71</f>
        <v>0</v>
      </c>
      <c r="H166" s="161">
        <f>+' Ke chi tiet ha the'!$FS$137</f>
        <v>0</v>
      </c>
      <c r="I166" s="161">
        <f>+' Ke chi tiet ha the'!$FS$187</f>
        <v>0</v>
      </c>
      <c r="J166" s="161">
        <f>+' Ke chi tiet ha the'!$FS$264</f>
        <v>0</v>
      </c>
      <c r="K166" s="161">
        <f>+' Ke chi tiet ha the'!$FS$323</f>
        <v>0</v>
      </c>
      <c r="L166" s="161">
        <f>+' Ke chi tiet ha the'!$FS$390</f>
        <v>0</v>
      </c>
      <c r="M166" s="161">
        <f>+' Ke chi tiet ha the'!$FS$431</f>
        <v>0</v>
      </c>
      <c r="N166" s="161">
        <f>+' Ke chi tiet ha the'!$FS$505</f>
        <v>0</v>
      </c>
      <c r="O166" s="161">
        <f>+' Ke chi tiet ha the'!$FS$548</f>
        <v>0</v>
      </c>
      <c r="P166" s="161">
        <f>+' Ke chi tiet ha the'!$FS$611</f>
        <v>0</v>
      </c>
      <c r="Q166" s="161">
        <f>+' Ke chi tiet ha the'!$FS$659</f>
        <v>0</v>
      </c>
      <c r="R166" s="161">
        <f>+' Ke chi tiet ha the'!$FS$739</f>
        <v>0</v>
      </c>
      <c r="S166" s="161">
        <f>+' Ke chi tiet ha the'!$FS$805</f>
        <v>0</v>
      </c>
      <c r="T166" s="161">
        <f>+' Ke chi tiet ha the'!$FS$848</f>
        <v>0</v>
      </c>
      <c r="U166" s="161">
        <f>+' Ke chi tiet ha the'!$FS$908</f>
        <v>0</v>
      </c>
      <c r="V166" s="161">
        <f>+' Ke chi tiet ha the'!$FS$977</f>
        <v>0</v>
      </c>
      <c r="W166" s="161">
        <f>+' Ke chi tiet ha the'!$FS$1051</f>
        <v>0</v>
      </c>
      <c r="X166" s="161">
        <f>+' Ke chi tiet ha the'!$FS$1098</f>
        <v>0</v>
      </c>
      <c r="Y166" s="161">
        <f>+' Ke chi tiet ha the'!$FS$1137</f>
        <v>0</v>
      </c>
      <c r="Z166" s="161">
        <f>+' Ke chi tiet ha the'!$FS$1197</f>
        <v>0</v>
      </c>
      <c r="AA166" s="8"/>
      <c r="AB166" s="9"/>
      <c r="AC166" s="156"/>
      <c r="AD166" s="9"/>
      <c r="AG166" s="163"/>
      <c r="AH166" s="163"/>
      <c r="AI166" s="163"/>
    </row>
    <row r="167" spans="1:35" s="155" customFormat="1" ht="33">
      <c r="A167" s="158">
        <f>IF(E167&lt;&gt;0,MAX($A$161:A166)+1,0)</f>
        <v>0</v>
      </c>
      <c r="B167" s="172" t="s">
        <v>127</v>
      </c>
      <c r="C167" s="171" t="s">
        <v>126</v>
      </c>
      <c r="D167" s="180" t="s">
        <v>2</v>
      </c>
      <c r="E167" s="10">
        <f t="shared" si="11"/>
        <v>0</v>
      </c>
      <c r="F167" s="161">
        <f>+' Ke chi tiet ha the'!$FT$6</f>
        <v>0</v>
      </c>
      <c r="G167" s="161">
        <f>+' Ke chi tiet ha the'!$FT$71</f>
        <v>0</v>
      </c>
      <c r="H167" s="161">
        <f>+' Ke chi tiet ha the'!$FT$137</f>
        <v>0</v>
      </c>
      <c r="I167" s="161">
        <f>+' Ke chi tiet ha the'!$FT$187</f>
        <v>0</v>
      </c>
      <c r="J167" s="161">
        <f>+' Ke chi tiet ha the'!$FT$264</f>
        <v>0</v>
      </c>
      <c r="K167" s="161">
        <f>+' Ke chi tiet ha the'!$FT$323</f>
        <v>0</v>
      </c>
      <c r="L167" s="161">
        <f>+' Ke chi tiet ha the'!$FT$390</f>
        <v>0</v>
      </c>
      <c r="M167" s="161">
        <f>+' Ke chi tiet ha the'!$FT$431</f>
        <v>0</v>
      </c>
      <c r="N167" s="161">
        <f>+' Ke chi tiet ha the'!$FT$505</f>
        <v>0</v>
      </c>
      <c r="O167" s="161">
        <f>+' Ke chi tiet ha the'!$FT$548</f>
        <v>0</v>
      </c>
      <c r="P167" s="161">
        <f>+' Ke chi tiet ha the'!$FT$611</f>
        <v>0</v>
      </c>
      <c r="Q167" s="161">
        <f>+' Ke chi tiet ha the'!$FT$659</f>
        <v>0</v>
      </c>
      <c r="R167" s="161">
        <f>+' Ke chi tiet ha the'!$FT$739</f>
        <v>0</v>
      </c>
      <c r="S167" s="161">
        <f>+' Ke chi tiet ha the'!$FT$805</f>
        <v>0</v>
      </c>
      <c r="T167" s="161">
        <f>+' Ke chi tiet ha the'!$FT$848</f>
        <v>0</v>
      </c>
      <c r="U167" s="161">
        <f>+' Ke chi tiet ha the'!$FT$908</f>
        <v>0</v>
      </c>
      <c r="V167" s="161">
        <f>+' Ke chi tiet ha the'!$FT$977</f>
        <v>0</v>
      </c>
      <c r="W167" s="161">
        <f>+' Ke chi tiet ha the'!$FT$1051</f>
        <v>0</v>
      </c>
      <c r="X167" s="161">
        <f>+' Ke chi tiet ha the'!$FT$1098</f>
        <v>0</v>
      </c>
      <c r="Y167" s="161">
        <f>+' Ke chi tiet ha the'!$FT$1137</f>
        <v>0</v>
      </c>
      <c r="Z167" s="161">
        <f>+' Ke chi tiet ha the'!$FT$1197</f>
        <v>0</v>
      </c>
      <c r="AA167" s="8"/>
      <c r="AB167" s="9"/>
      <c r="AC167" s="156"/>
      <c r="AD167" s="9"/>
      <c r="AG167" s="163"/>
      <c r="AH167" s="163"/>
      <c r="AI167" s="163"/>
    </row>
    <row r="168" spans="1:35" s="155" customFormat="1" ht="33">
      <c r="A168" s="158">
        <f>IF(E168&lt;&gt;0,MAX($A$161:A167)+1,0)</f>
        <v>0</v>
      </c>
      <c r="B168" s="172" t="s">
        <v>128</v>
      </c>
      <c r="C168" s="171" t="s">
        <v>129</v>
      </c>
      <c r="D168" s="180" t="s">
        <v>2</v>
      </c>
      <c r="E168" s="10">
        <f t="shared" si="11"/>
        <v>0</v>
      </c>
      <c r="F168" s="161">
        <f>+' Ke chi tiet ha the'!$FU$6</f>
        <v>0</v>
      </c>
      <c r="G168" s="161">
        <f>+' Ke chi tiet ha the'!$FU$71</f>
        <v>0</v>
      </c>
      <c r="H168" s="161">
        <f>+' Ke chi tiet ha the'!$FU$137</f>
        <v>0</v>
      </c>
      <c r="I168" s="161">
        <f>+' Ke chi tiet ha the'!$FU$187</f>
        <v>0</v>
      </c>
      <c r="J168" s="161">
        <f>+' Ke chi tiet ha the'!$FU$264</f>
        <v>0</v>
      </c>
      <c r="K168" s="161">
        <f>+' Ke chi tiet ha the'!$FU$323</f>
        <v>0</v>
      </c>
      <c r="L168" s="161">
        <f>+' Ke chi tiet ha the'!$FU$390</f>
        <v>0</v>
      </c>
      <c r="M168" s="161">
        <f>+' Ke chi tiet ha the'!$FU$431</f>
        <v>0</v>
      </c>
      <c r="N168" s="161">
        <f>+' Ke chi tiet ha the'!$FU$505</f>
        <v>0</v>
      </c>
      <c r="O168" s="161">
        <f>+' Ke chi tiet ha the'!$FU$548</f>
        <v>0</v>
      </c>
      <c r="P168" s="161">
        <f>+' Ke chi tiet ha the'!$FU$611</f>
        <v>0</v>
      </c>
      <c r="Q168" s="161">
        <f>+' Ke chi tiet ha the'!$FU$659</f>
        <v>0</v>
      </c>
      <c r="R168" s="161">
        <f>+' Ke chi tiet ha the'!$FU$739</f>
        <v>0</v>
      </c>
      <c r="S168" s="161">
        <f>+' Ke chi tiet ha the'!$FU$805</f>
        <v>0</v>
      </c>
      <c r="T168" s="161">
        <f>+' Ke chi tiet ha the'!$FU$848</f>
        <v>0</v>
      </c>
      <c r="U168" s="161">
        <f>+' Ke chi tiet ha the'!$FU$908</f>
        <v>0</v>
      </c>
      <c r="V168" s="161">
        <f>+' Ke chi tiet ha the'!$FU$977</f>
        <v>0</v>
      </c>
      <c r="W168" s="161">
        <f>+' Ke chi tiet ha the'!$FU$1051</f>
        <v>0</v>
      </c>
      <c r="X168" s="161">
        <f>+' Ke chi tiet ha the'!$FU$1098</f>
        <v>0</v>
      </c>
      <c r="Y168" s="161">
        <f>+' Ke chi tiet ha the'!$FU$1137</f>
        <v>0</v>
      </c>
      <c r="Z168" s="161">
        <f>+' Ke chi tiet ha the'!$FU$1197</f>
        <v>0</v>
      </c>
      <c r="AA168" s="8"/>
      <c r="AB168" s="9"/>
      <c r="AC168" s="156"/>
      <c r="AD168" s="9"/>
      <c r="AG168" s="163"/>
      <c r="AH168" s="163"/>
      <c r="AI168" s="163"/>
    </row>
    <row r="169" spans="1:35" s="155" customFormat="1" ht="33">
      <c r="A169" s="158">
        <f>IF(E169&lt;&gt;0,MAX($A$161:A168)+1,0)</f>
        <v>0</v>
      </c>
      <c r="B169" s="172" t="s">
        <v>130</v>
      </c>
      <c r="C169" s="171" t="s">
        <v>131</v>
      </c>
      <c r="D169" s="180" t="s">
        <v>2</v>
      </c>
      <c r="E169" s="10">
        <f t="shared" si="11"/>
        <v>0</v>
      </c>
      <c r="F169" s="161">
        <f>+' Ke chi tiet ha the'!$FV$6</f>
        <v>0</v>
      </c>
      <c r="G169" s="161">
        <f>+' Ke chi tiet ha the'!$FV$71</f>
        <v>0</v>
      </c>
      <c r="H169" s="161">
        <f>+' Ke chi tiet ha the'!$FV$137</f>
        <v>0</v>
      </c>
      <c r="I169" s="161">
        <f>+' Ke chi tiet ha the'!$FV$187</f>
        <v>0</v>
      </c>
      <c r="J169" s="161">
        <f>+' Ke chi tiet ha the'!$FV$264</f>
        <v>0</v>
      </c>
      <c r="K169" s="161">
        <f>+' Ke chi tiet ha the'!$FV$323</f>
        <v>0</v>
      </c>
      <c r="L169" s="161">
        <f>+' Ke chi tiet ha the'!$FV$390</f>
        <v>0</v>
      </c>
      <c r="M169" s="161">
        <f>+' Ke chi tiet ha the'!$FV$431</f>
        <v>0</v>
      </c>
      <c r="N169" s="161">
        <f>+' Ke chi tiet ha the'!$FV$505</f>
        <v>0</v>
      </c>
      <c r="O169" s="161">
        <f>+' Ke chi tiet ha the'!$FV$548</f>
        <v>0</v>
      </c>
      <c r="P169" s="161">
        <f>+' Ke chi tiet ha the'!$FV$611</f>
        <v>0</v>
      </c>
      <c r="Q169" s="161">
        <f>+' Ke chi tiet ha the'!$FV$659</f>
        <v>0</v>
      </c>
      <c r="R169" s="161">
        <f>+' Ke chi tiet ha the'!$FV$739</f>
        <v>0</v>
      </c>
      <c r="S169" s="161">
        <f>+' Ke chi tiet ha the'!$FV$805</f>
        <v>0</v>
      </c>
      <c r="T169" s="161">
        <f>+' Ke chi tiet ha the'!$FV$848</f>
        <v>0</v>
      </c>
      <c r="U169" s="161">
        <f>+' Ke chi tiet ha the'!$FV$908</f>
        <v>0</v>
      </c>
      <c r="V169" s="161">
        <f>+' Ke chi tiet ha the'!$FV$977</f>
        <v>0</v>
      </c>
      <c r="W169" s="161">
        <f>+' Ke chi tiet ha the'!$FV$1051</f>
        <v>0</v>
      </c>
      <c r="X169" s="161">
        <f>+' Ke chi tiet ha the'!$FV$1098</f>
        <v>0</v>
      </c>
      <c r="Y169" s="161">
        <f>+' Ke chi tiet ha the'!$FV$1137</f>
        <v>0</v>
      </c>
      <c r="Z169" s="161">
        <f>+' Ke chi tiet ha the'!$FV$1197</f>
        <v>0</v>
      </c>
      <c r="AA169" s="8"/>
      <c r="AB169" s="9"/>
      <c r="AC169" s="156"/>
      <c r="AD169" s="9"/>
      <c r="AG169" s="163"/>
      <c r="AH169" s="163"/>
      <c r="AI169" s="163"/>
    </row>
    <row r="170" spans="1:35" ht="16.5">
      <c r="A170" s="211"/>
      <c r="B170" s="212"/>
      <c r="C170" s="213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330"/>
      <c r="X170" s="330"/>
      <c r="Y170" s="330"/>
      <c r="Z170" s="330"/>
      <c r="AA170" s="4"/>
      <c r="AB170" s="3"/>
      <c r="AC170" s="156"/>
      <c r="AD170" s="3"/>
      <c r="AG170" s="215"/>
      <c r="AH170" s="215"/>
      <c r="AI170" s="215"/>
    </row>
    <row r="171" spans="1:35" ht="27" customHeight="1">
      <c r="A171" s="216"/>
      <c r="B171" s="217"/>
      <c r="C171" s="218"/>
      <c r="D171" s="219"/>
      <c r="E171" s="220">
        <f t="shared" ref="E171:V171" si="12">+SUM(E7:E170)</f>
        <v>120847</v>
      </c>
      <c r="F171" s="221">
        <f t="shared" si="12"/>
        <v>6063.5</v>
      </c>
      <c r="G171" s="221">
        <f t="shared" si="12"/>
        <v>5763.5</v>
      </c>
      <c r="H171" s="221">
        <f t="shared" si="12"/>
        <v>5266</v>
      </c>
      <c r="I171" s="221">
        <f t="shared" si="12"/>
        <v>7622</v>
      </c>
      <c r="J171" s="221">
        <f t="shared" si="12"/>
        <v>5420.5</v>
      </c>
      <c r="K171" s="221">
        <f t="shared" si="12"/>
        <v>5716.5</v>
      </c>
      <c r="L171" s="221">
        <f t="shared" si="12"/>
        <v>4916.5</v>
      </c>
      <c r="M171" s="221">
        <f t="shared" si="12"/>
        <v>6415.5</v>
      </c>
      <c r="N171" s="221">
        <f t="shared" si="12"/>
        <v>3181.5</v>
      </c>
      <c r="O171" s="221">
        <f t="shared" si="12"/>
        <v>6167.5</v>
      </c>
      <c r="P171" s="221">
        <f t="shared" si="12"/>
        <v>3883</v>
      </c>
      <c r="Q171" s="221">
        <f t="shared" si="12"/>
        <v>10576.5</v>
      </c>
      <c r="R171" s="221">
        <f t="shared" si="12"/>
        <v>6228.5</v>
      </c>
      <c r="S171" s="221">
        <f t="shared" si="12"/>
        <v>3634.5</v>
      </c>
      <c r="T171" s="221">
        <f t="shared" si="12"/>
        <v>6967.5</v>
      </c>
      <c r="U171" s="221">
        <f t="shared" si="12"/>
        <v>5920.5</v>
      </c>
      <c r="V171" s="221">
        <f t="shared" si="12"/>
        <v>5953.5</v>
      </c>
      <c r="W171" s="221"/>
      <c r="X171" s="221"/>
      <c r="Y171" s="221"/>
      <c r="Z171" s="221"/>
      <c r="AA171" s="221">
        <f>+SUM(AA7:AA170)</f>
        <v>0</v>
      </c>
      <c r="AB171" s="222"/>
      <c r="AC171" s="222"/>
      <c r="AD171" s="222"/>
      <c r="AE171" s="222"/>
      <c r="AF171" s="222"/>
      <c r="AG171" s="222"/>
      <c r="AH171" s="215"/>
      <c r="AI171" s="215"/>
    </row>
    <row r="172" spans="1:35" ht="15.75">
      <c r="C172" s="184">
        <v>1</v>
      </c>
      <c r="D172" s="184">
        <v>2</v>
      </c>
      <c r="E172" s="184">
        <v>3</v>
      </c>
      <c r="F172" s="184">
        <v>4</v>
      </c>
      <c r="G172" s="184">
        <v>5</v>
      </c>
      <c r="H172" s="184">
        <v>6</v>
      </c>
      <c r="I172" s="184">
        <v>7</v>
      </c>
      <c r="J172" s="184">
        <v>8</v>
      </c>
      <c r="K172" s="184">
        <v>9</v>
      </c>
      <c r="L172" s="184">
        <v>10</v>
      </c>
      <c r="M172" s="184">
        <v>11</v>
      </c>
      <c r="N172" s="184">
        <v>12</v>
      </c>
      <c r="O172" s="184">
        <v>13</v>
      </c>
      <c r="P172" s="184">
        <v>14</v>
      </c>
      <c r="Q172" s="184">
        <v>15</v>
      </c>
      <c r="R172" s="184">
        <v>16</v>
      </c>
      <c r="S172" s="184">
        <v>17</v>
      </c>
      <c r="T172" s="184">
        <v>18</v>
      </c>
      <c r="U172" s="184">
        <v>19</v>
      </c>
      <c r="V172" s="184">
        <v>20</v>
      </c>
      <c r="AA172" s="184">
        <v>48</v>
      </c>
      <c r="AB172" s="184"/>
      <c r="AC172" s="184"/>
      <c r="AD172" s="184"/>
      <c r="AI172" s="215"/>
    </row>
    <row r="173" spans="1:35" ht="15.75">
      <c r="AH173" s="215"/>
      <c r="AI173" s="215"/>
    </row>
    <row r="174" spans="1:35" s="223" customFormat="1" ht="15.75">
      <c r="D174" s="224" t="s">
        <v>272</v>
      </c>
      <c r="E174" s="225">
        <f t="shared" ref="E174:V174" si="13">+SUM(E11:E15)</f>
        <v>132</v>
      </c>
      <c r="F174" s="225">
        <f t="shared" si="13"/>
        <v>6</v>
      </c>
      <c r="G174" s="225">
        <f t="shared" si="13"/>
        <v>6</v>
      </c>
      <c r="H174" s="225">
        <f t="shared" si="13"/>
        <v>2</v>
      </c>
      <c r="I174" s="225">
        <f t="shared" si="13"/>
        <v>5</v>
      </c>
      <c r="J174" s="225">
        <f t="shared" si="13"/>
        <v>11</v>
      </c>
      <c r="K174" s="225">
        <f t="shared" si="13"/>
        <v>4</v>
      </c>
      <c r="L174" s="225">
        <f t="shared" si="13"/>
        <v>23</v>
      </c>
      <c r="M174" s="225">
        <f t="shared" si="13"/>
        <v>13</v>
      </c>
      <c r="N174" s="225">
        <f t="shared" si="13"/>
        <v>1</v>
      </c>
      <c r="O174" s="225">
        <f t="shared" si="13"/>
        <v>6</v>
      </c>
      <c r="P174" s="225">
        <f t="shared" si="13"/>
        <v>1</v>
      </c>
      <c r="Q174" s="225">
        <f t="shared" si="13"/>
        <v>27</v>
      </c>
      <c r="R174" s="225">
        <f t="shared" si="13"/>
        <v>4</v>
      </c>
      <c r="S174" s="225">
        <f t="shared" si="13"/>
        <v>2</v>
      </c>
      <c r="T174" s="225">
        <f t="shared" si="13"/>
        <v>7</v>
      </c>
      <c r="U174" s="225">
        <f t="shared" si="13"/>
        <v>4</v>
      </c>
      <c r="V174" s="225">
        <f t="shared" si="13"/>
        <v>5</v>
      </c>
      <c r="W174" s="225"/>
      <c r="X174" s="225"/>
      <c r="Y174" s="225"/>
      <c r="Z174" s="225"/>
      <c r="AA174" s="25"/>
      <c r="AB174" s="25"/>
      <c r="AC174" s="25"/>
      <c r="AD174" s="25"/>
      <c r="AH174" s="226"/>
      <c r="AI174" s="226"/>
    </row>
    <row r="175" spans="1:35" s="223" customFormat="1" ht="23.25" customHeight="1">
      <c r="D175" s="224" t="s">
        <v>8</v>
      </c>
      <c r="E175" s="225">
        <f t="shared" ref="E175:V175" si="14">+SUM(E27:E31)+SUM(E33:E37)*2</f>
        <v>132</v>
      </c>
      <c r="F175" s="225">
        <f t="shared" si="14"/>
        <v>6</v>
      </c>
      <c r="G175" s="225">
        <f t="shared" si="14"/>
        <v>6</v>
      </c>
      <c r="H175" s="225">
        <f t="shared" si="14"/>
        <v>2</v>
      </c>
      <c r="I175" s="225">
        <f t="shared" si="14"/>
        <v>5</v>
      </c>
      <c r="J175" s="225">
        <f t="shared" si="14"/>
        <v>11</v>
      </c>
      <c r="K175" s="225">
        <f t="shared" si="14"/>
        <v>4</v>
      </c>
      <c r="L175" s="225">
        <f t="shared" si="14"/>
        <v>23</v>
      </c>
      <c r="M175" s="225">
        <f t="shared" si="14"/>
        <v>13</v>
      </c>
      <c r="N175" s="225">
        <f t="shared" si="14"/>
        <v>1</v>
      </c>
      <c r="O175" s="225">
        <f t="shared" si="14"/>
        <v>6</v>
      </c>
      <c r="P175" s="225">
        <f t="shared" si="14"/>
        <v>1</v>
      </c>
      <c r="Q175" s="225">
        <f t="shared" si="14"/>
        <v>27</v>
      </c>
      <c r="R175" s="225">
        <f t="shared" si="14"/>
        <v>4</v>
      </c>
      <c r="S175" s="225">
        <f t="shared" si="14"/>
        <v>2</v>
      </c>
      <c r="T175" s="225">
        <f t="shared" si="14"/>
        <v>7</v>
      </c>
      <c r="U175" s="225">
        <f t="shared" si="14"/>
        <v>4</v>
      </c>
      <c r="V175" s="225">
        <f t="shared" si="14"/>
        <v>5</v>
      </c>
      <c r="W175" s="225"/>
      <c r="X175" s="225"/>
      <c r="Y175" s="225"/>
      <c r="Z175" s="225"/>
      <c r="AA175" s="25"/>
      <c r="AB175" s="25"/>
      <c r="AC175" s="25"/>
      <c r="AD175" s="25"/>
    </row>
    <row r="176" spans="1:35" s="223" customFormat="1" ht="22.5" customHeight="1">
      <c r="D176" s="227"/>
      <c r="E176" s="225">
        <f>+E174-E175</f>
        <v>0</v>
      </c>
      <c r="F176" s="225">
        <f t="shared" ref="F176:V176" si="15">+F174-F175</f>
        <v>0</v>
      </c>
      <c r="G176" s="225">
        <f t="shared" si="15"/>
        <v>0</v>
      </c>
      <c r="H176" s="225">
        <f t="shared" si="15"/>
        <v>0</v>
      </c>
      <c r="I176" s="225">
        <f t="shared" si="15"/>
        <v>0</v>
      </c>
      <c r="J176" s="225">
        <f t="shared" si="15"/>
        <v>0</v>
      </c>
      <c r="K176" s="225">
        <f t="shared" si="15"/>
        <v>0</v>
      </c>
      <c r="L176" s="225">
        <f t="shared" si="15"/>
        <v>0</v>
      </c>
      <c r="M176" s="225">
        <f t="shared" si="15"/>
        <v>0</v>
      </c>
      <c r="N176" s="225">
        <f t="shared" si="15"/>
        <v>0</v>
      </c>
      <c r="O176" s="225">
        <f t="shared" si="15"/>
        <v>0</v>
      </c>
      <c r="P176" s="225">
        <f t="shared" si="15"/>
        <v>0</v>
      </c>
      <c r="Q176" s="225">
        <f t="shared" si="15"/>
        <v>0</v>
      </c>
      <c r="R176" s="225">
        <f t="shared" si="15"/>
        <v>0</v>
      </c>
      <c r="S176" s="225">
        <f t="shared" si="15"/>
        <v>0</v>
      </c>
      <c r="T176" s="225">
        <f t="shared" si="15"/>
        <v>0</v>
      </c>
      <c r="U176" s="225">
        <f t="shared" si="15"/>
        <v>0</v>
      </c>
      <c r="V176" s="225">
        <f t="shared" si="15"/>
        <v>0</v>
      </c>
      <c r="W176" s="225"/>
      <c r="X176" s="225"/>
      <c r="Y176" s="225"/>
      <c r="Z176" s="225"/>
      <c r="AA176" s="25"/>
      <c r="AB176" s="25"/>
      <c r="AC176" s="25"/>
      <c r="AD176" s="25"/>
    </row>
    <row r="181" spans="4:5">
      <c r="D181" s="189" t="s">
        <v>367</v>
      </c>
      <c r="E181" s="228" t="e">
        <f>E107-#REF!</f>
        <v>#REF!</v>
      </c>
    </row>
    <row r="182" spans="4:5">
      <c r="D182" s="189" t="s">
        <v>368</v>
      </c>
      <c r="E182" s="228">
        <f>E108-E164</f>
        <v>1010</v>
      </c>
    </row>
    <row r="183" spans="4:5">
      <c r="D183" s="189" t="s">
        <v>369</v>
      </c>
      <c r="E183" s="228">
        <f>E109-E165</f>
        <v>950.5</v>
      </c>
    </row>
  </sheetData>
  <autoFilter ref="A5:V169" xr:uid="{00000000-0009-0000-0000-000000000000}"/>
  <mergeCells count="8">
    <mergeCell ref="A2:AA2"/>
    <mergeCell ref="A3:AA3"/>
    <mergeCell ref="A5:A6"/>
    <mergeCell ref="B5:B6"/>
    <mergeCell ref="C5:C6"/>
    <mergeCell ref="D5:D6"/>
    <mergeCell ref="AA5:AA6"/>
    <mergeCell ref="E5:E6"/>
  </mergeCells>
  <phoneticPr fontId="250" type="noConversion"/>
  <conditionalFormatting sqref="E8:Z54 E56:Z169">
    <cfRule type="cellIs" dxfId="1" priority="2" operator="equal">
      <formula>0</formula>
    </cfRule>
  </conditionalFormatting>
  <conditionalFormatting sqref="E55:Z55">
    <cfRule type="cellIs" dxfId="0" priority="1" operator="equal">
      <formula>0</formula>
    </cfRule>
  </conditionalFormatting>
  <printOptions horizontalCentered="1"/>
  <pageMargins left="0.67" right="0.35433070866141703" top="0.3" bottom="0.23622047244094499" header="0.2" footer="0.196850393700787"/>
  <pageSetup paperSize="8" scale="60" fitToHeight="0" pageOrder="overThenDown" orientation="landscape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FY1263"/>
  <sheetViews>
    <sheetView zoomScale="68" zoomScaleNormal="68" zoomScaleSheetLayoutView="57" workbookViewId="0">
      <pane xSplit="7" ySplit="5" topLeftCell="EI1257" activePane="bottomRight" state="frozen"/>
      <selection pane="topRight" activeCell="G1" sqref="G1"/>
      <selection pane="bottomLeft" activeCell="A6" sqref="A6"/>
      <selection pane="bottomRight" activeCell="A422" sqref="A422:XFD422"/>
    </sheetView>
  </sheetViews>
  <sheetFormatPr defaultRowHeight="18.75"/>
  <cols>
    <col min="1" max="1" width="7.42578125" style="65" customWidth="1"/>
    <col min="2" max="2" width="27.7109375" style="39" customWidth="1"/>
    <col min="3" max="3" width="26.42578125" style="39" customWidth="1"/>
    <col min="4" max="5" width="18.85546875" style="38" customWidth="1"/>
    <col min="6" max="7" width="13.28515625" style="38" customWidth="1"/>
    <col min="8" max="8" width="12" style="38" customWidth="1"/>
    <col min="9" max="9" width="10" style="38" customWidth="1"/>
    <col min="10" max="10" width="10.42578125" style="38" customWidth="1"/>
    <col min="11" max="11" width="12.140625" style="38" customWidth="1"/>
    <col min="12" max="15" width="9.42578125" style="38" customWidth="1"/>
    <col min="16" max="16" width="12.85546875" style="39" customWidth="1"/>
    <col min="17" max="18" width="10.85546875" style="39" customWidth="1"/>
    <col min="19" max="27" width="11.85546875" style="38" customWidth="1"/>
    <col min="28" max="28" width="12.28515625" style="38" customWidth="1"/>
    <col min="29" max="31" width="10" style="38" customWidth="1"/>
    <col min="32" max="32" width="11.5703125" style="38" customWidth="1"/>
    <col min="33" max="33" width="12.5703125" style="38" customWidth="1"/>
    <col min="34" max="34" width="11.28515625" style="38" customWidth="1"/>
    <col min="35" max="35" width="10.5703125" style="38" customWidth="1"/>
    <col min="36" max="40" width="9.5703125" style="38" customWidth="1"/>
    <col min="41" max="48" width="14.28515625" style="38" customWidth="1"/>
    <col min="49" max="49" width="12.28515625" style="38" customWidth="1"/>
    <col min="50" max="55" width="12.28515625" style="332" customWidth="1"/>
    <col min="56" max="65" width="12.28515625" style="38" customWidth="1"/>
    <col min="66" max="66" width="12.28515625" style="125" customWidth="1"/>
    <col min="67" max="67" width="12.28515625" style="38" customWidth="1"/>
    <col min="68" max="68" width="9.28515625" style="66" customWidth="1"/>
    <col min="69" max="69" width="9.28515625" style="38" customWidth="1"/>
    <col min="70" max="70" width="11.7109375" style="66" customWidth="1"/>
    <col min="71" max="71" width="8.85546875" style="66" customWidth="1"/>
    <col min="72" max="72" width="11.140625" style="66" customWidth="1"/>
    <col min="73" max="73" width="13.5703125" style="38" customWidth="1"/>
    <col min="74" max="74" width="11.28515625" style="38" customWidth="1"/>
    <col min="75" max="75" width="8.85546875" style="65" customWidth="1"/>
    <col min="76" max="81" width="10" style="38" customWidth="1"/>
    <col min="82" max="84" width="12.5703125" style="109" customWidth="1"/>
    <col min="85" max="85" width="10" style="38" customWidth="1"/>
    <col min="86" max="86" width="12.5703125" style="38" customWidth="1"/>
    <col min="87" max="87" width="10" style="38" customWidth="1"/>
    <col min="88" max="88" width="12.5703125" style="38" customWidth="1"/>
    <col min="89" max="91" width="12.5703125" style="357" customWidth="1"/>
    <col min="92" max="92" width="13.42578125" style="112" customWidth="1"/>
    <col min="93" max="93" width="12.28515625" style="112" customWidth="1"/>
    <col min="94" max="94" width="11.7109375" style="116" customWidth="1"/>
    <col min="95" max="95" width="11.7109375" style="349" customWidth="1"/>
    <col min="96" max="96" width="11.85546875" style="109" customWidth="1"/>
    <col min="97" max="97" width="9.5703125" style="38" customWidth="1"/>
    <col min="98" max="98" width="9.42578125" style="38" customWidth="1"/>
    <col min="99" max="103" width="10.7109375" style="26" customWidth="1"/>
    <col min="104" max="104" width="13.28515625" style="38" customWidth="1"/>
    <col min="105" max="105" width="10.7109375" style="38" customWidth="1"/>
    <col min="106" max="107" width="10.7109375" style="357" customWidth="1"/>
    <col min="108" max="108" width="12.7109375" style="39" customWidth="1"/>
    <col min="109" max="109" width="16.140625" style="39" customWidth="1"/>
    <col min="110" max="111" width="12.7109375" style="39" customWidth="1"/>
    <col min="112" max="113" width="15" style="39" customWidth="1"/>
    <col min="114" max="114" width="12.7109375" style="39" customWidth="1"/>
    <col min="115" max="115" width="9.42578125" style="38" customWidth="1"/>
    <col min="116" max="116" width="9.7109375" style="38" customWidth="1"/>
    <col min="117" max="118" width="13.140625" style="38" customWidth="1"/>
    <col min="119" max="120" width="9.42578125" style="26" customWidth="1"/>
    <col min="121" max="121" width="9.7109375" style="38" customWidth="1"/>
    <col min="122" max="126" width="9.7109375" style="26" customWidth="1"/>
    <col min="127" max="128" width="10.7109375" style="26" customWidth="1"/>
    <col min="129" max="130" width="12" style="67" customWidth="1"/>
    <col min="131" max="132" width="11.85546875" style="67" customWidth="1"/>
    <col min="133" max="133" width="10.28515625" style="26" customWidth="1"/>
    <col min="134" max="136" width="12" style="38" customWidth="1"/>
    <col min="137" max="137" width="13.28515625" style="26" customWidth="1"/>
    <col min="138" max="138" width="13.28515625" style="342" customWidth="1"/>
    <col min="139" max="139" width="13.140625" style="39" customWidth="1"/>
    <col min="140" max="141" width="12.140625" style="39" customWidth="1"/>
    <col min="142" max="144" width="12.28515625" style="109" customWidth="1"/>
    <col min="145" max="146" width="12.28515625" style="357" customWidth="1"/>
    <col min="147" max="150" width="12" style="380" customWidth="1"/>
    <col min="151" max="151" width="12.28515625" style="332" customWidth="1"/>
    <col min="152" max="152" width="13" style="26" customWidth="1"/>
    <col min="153" max="156" width="13" style="342" customWidth="1"/>
    <col min="157" max="162" width="9" style="39" customWidth="1"/>
    <col min="163" max="163" width="9" style="301" customWidth="1"/>
    <col min="164" max="164" width="10.85546875" style="39" customWidth="1"/>
    <col min="165" max="165" width="14" style="39" customWidth="1"/>
    <col min="166" max="166" width="12.7109375" style="39" customWidth="1"/>
    <col min="167" max="168" width="10.85546875" style="39" customWidth="1"/>
    <col min="169" max="169" width="12.42578125" style="39" customWidth="1"/>
    <col min="170" max="170" width="10.85546875" style="39" customWidth="1"/>
    <col min="171" max="171" width="10" style="301" customWidth="1"/>
    <col min="172" max="172" width="11.5703125" style="68" customWidth="1"/>
    <col min="173" max="173" width="16.85546875" style="68" customWidth="1"/>
    <col min="174" max="178" width="11.5703125" style="68" customWidth="1"/>
    <col min="179" max="179" width="50.7109375" style="39" customWidth="1"/>
    <col min="180" max="180" width="3.85546875" style="39" customWidth="1"/>
    <col min="181" max="318" width="9.140625" style="39"/>
    <col min="319" max="319" width="7.42578125" style="39" customWidth="1"/>
    <col min="320" max="320" width="22.5703125" style="39" customWidth="1"/>
    <col min="321" max="321" width="7.85546875" style="39" customWidth="1"/>
    <col min="322" max="336" width="0" style="39" hidden="1" customWidth="1"/>
    <col min="337" max="337" width="7.42578125" style="39" customWidth="1"/>
    <col min="338" max="341" width="0" style="39" hidden="1" customWidth="1"/>
    <col min="342" max="344" width="7.42578125" style="39" customWidth="1"/>
    <col min="345" max="347" width="0" style="39" hidden="1" customWidth="1"/>
    <col min="348" max="350" width="7.42578125" style="39" customWidth="1"/>
    <col min="351" max="355" width="0" style="39" hidden="1" customWidth="1"/>
    <col min="356" max="356" width="7.42578125" style="39" customWidth="1"/>
    <col min="357" max="359" width="0" style="39" hidden="1" customWidth="1"/>
    <col min="360" max="361" width="7.42578125" style="39" customWidth="1"/>
    <col min="362" max="362" width="0" style="39" hidden="1" customWidth="1"/>
    <col min="363" max="366" width="8.7109375" style="39" customWidth="1"/>
    <col min="367" max="367" width="0" style="39" hidden="1" customWidth="1"/>
    <col min="368" max="368" width="8.7109375" style="39" customWidth="1"/>
    <col min="369" max="369" width="7.85546875" style="39" customWidth="1"/>
    <col min="370" max="370" width="7.42578125" style="39" customWidth="1"/>
    <col min="371" max="371" width="7.85546875" style="39" customWidth="1"/>
    <col min="372" max="373" width="7.140625" style="39" customWidth="1"/>
    <col min="374" max="374" width="8.5703125" style="39" customWidth="1"/>
    <col min="375" max="375" width="6" style="39" customWidth="1"/>
    <col min="376" max="376" width="7.140625" style="39" customWidth="1"/>
    <col min="377" max="377" width="6" style="39" customWidth="1"/>
    <col min="378" max="379" width="7.5703125" style="39" customWidth="1"/>
    <col min="380" max="388" width="0" style="39" hidden="1" customWidth="1"/>
    <col min="389" max="390" width="7.42578125" style="39" customWidth="1"/>
    <col min="391" max="391" width="0" style="39" hidden="1" customWidth="1"/>
    <col min="392" max="392" width="5.85546875" style="39" customWidth="1"/>
    <col min="393" max="393" width="8.7109375" style="39" customWidth="1"/>
    <col min="394" max="394" width="0" style="39" hidden="1" customWidth="1"/>
    <col min="395" max="395" width="5.7109375" style="39" customWidth="1"/>
    <col min="396" max="398" width="7.42578125" style="39" customWidth="1"/>
    <col min="399" max="399" width="6.28515625" style="39" customWidth="1"/>
    <col min="400" max="400" width="5.85546875" style="39" customWidth="1"/>
    <col min="401" max="401" width="5.7109375" style="39" customWidth="1"/>
    <col min="402" max="402" width="6.85546875" style="39" customWidth="1"/>
    <col min="403" max="405" width="0" style="39" hidden="1" customWidth="1"/>
    <col min="406" max="406" width="6.85546875" style="39" customWidth="1"/>
    <col min="407" max="409" width="0" style="39" hidden="1" customWidth="1"/>
    <col min="410" max="410" width="6.85546875" style="39" customWidth="1"/>
    <col min="411" max="416" width="0" style="39" hidden="1" customWidth="1"/>
    <col min="417" max="417" width="6.42578125" style="39" customWidth="1"/>
    <col min="418" max="421" width="0" style="39" hidden="1" customWidth="1"/>
    <col min="422" max="422" width="6.42578125" style="39" customWidth="1"/>
    <col min="423" max="428" width="0" style="39" hidden="1" customWidth="1"/>
    <col min="429" max="431" width="6.42578125" style="39" customWidth="1"/>
    <col min="432" max="432" width="0" style="39" hidden="1" customWidth="1"/>
    <col min="433" max="433" width="6.42578125" style="39" customWidth="1"/>
    <col min="434" max="434" width="0" style="39" hidden="1" customWidth="1"/>
    <col min="435" max="435" width="7" style="39" customWidth="1"/>
    <col min="436" max="436" width="3.85546875" style="39" customWidth="1"/>
    <col min="437" max="574" width="9.140625" style="39"/>
    <col min="575" max="575" width="7.42578125" style="39" customWidth="1"/>
    <col min="576" max="576" width="22.5703125" style="39" customWidth="1"/>
    <col min="577" max="577" width="7.85546875" style="39" customWidth="1"/>
    <col min="578" max="592" width="0" style="39" hidden="1" customWidth="1"/>
    <col min="593" max="593" width="7.42578125" style="39" customWidth="1"/>
    <col min="594" max="597" width="0" style="39" hidden="1" customWidth="1"/>
    <col min="598" max="600" width="7.42578125" style="39" customWidth="1"/>
    <col min="601" max="603" width="0" style="39" hidden="1" customWidth="1"/>
    <col min="604" max="606" width="7.42578125" style="39" customWidth="1"/>
    <col min="607" max="611" width="0" style="39" hidden="1" customWidth="1"/>
    <col min="612" max="612" width="7.42578125" style="39" customWidth="1"/>
    <col min="613" max="615" width="0" style="39" hidden="1" customWidth="1"/>
    <col min="616" max="617" width="7.42578125" style="39" customWidth="1"/>
    <col min="618" max="618" width="0" style="39" hidden="1" customWidth="1"/>
    <col min="619" max="622" width="8.7109375" style="39" customWidth="1"/>
    <col min="623" max="623" width="0" style="39" hidden="1" customWidth="1"/>
    <col min="624" max="624" width="8.7109375" style="39" customWidth="1"/>
    <col min="625" max="625" width="7.85546875" style="39" customWidth="1"/>
    <col min="626" max="626" width="7.42578125" style="39" customWidth="1"/>
    <col min="627" max="627" width="7.85546875" style="39" customWidth="1"/>
    <col min="628" max="629" width="7.140625" style="39" customWidth="1"/>
    <col min="630" max="630" width="8.5703125" style="39" customWidth="1"/>
    <col min="631" max="631" width="6" style="39" customWidth="1"/>
    <col min="632" max="632" width="7.140625" style="39" customWidth="1"/>
    <col min="633" max="633" width="6" style="39" customWidth="1"/>
    <col min="634" max="635" width="7.5703125" style="39" customWidth="1"/>
    <col min="636" max="644" width="0" style="39" hidden="1" customWidth="1"/>
    <col min="645" max="646" width="7.42578125" style="39" customWidth="1"/>
    <col min="647" max="647" width="0" style="39" hidden="1" customWidth="1"/>
    <col min="648" max="648" width="5.85546875" style="39" customWidth="1"/>
    <col min="649" max="649" width="8.7109375" style="39" customWidth="1"/>
    <col min="650" max="650" width="0" style="39" hidden="1" customWidth="1"/>
    <col min="651" max="651" width="5.7109375" style="39" customWidth="1"/>
    <col min="652" max="654" width="7.42578125" style="39" customWidth="1"/>
    <col min="655" max="655" width="6.28515625" style="39" customWidth="1"/>
    <col min="656" max="656" width="5.85546875" style="39" customWidth="1"/>
    <col min="657" max="657" width="5.7109375" style="39" customWidth="1"/>
    <col min="658" max="658" width="6.85546875" style="39" customWidth="1"/>
    <col min="659" max="661" width="0" style="39" hidden="1" customWidth="1"/>
    <col min="662" max="662" width="6.85546875" style="39" customWidth="1"/>
    <col min="663" max="665" width="0" style="39" hidden="1" customWidth="1"/>
    <col min="666" max="666" width="6.85546875" style="39" customWidth="1"/>
    <col min="667" max="672" width="0" style="39" hidden="1" customWidth="1"/>
    <col min="673" max="673" width="6.42578125" style="39" customWidth="1"/>
    <col min="674" max="677" width="0" style="39" hidden="1" customWidth="1"/>
    <col min="678" max="678" width="6.42578125" style="39" customWidth="1"/>
    <col min="679" max="684" width="0" style="39" hidden="1" customWidth="1"/>
    <col min="685" max="687" width="6.42578125" style="39" customWidth="1"/>
    <col min="688" max="688" width="0" style="39" hidden="1" customWidth="1"/>
    <col min="689" max="689" width="6.42578125" style="39" customWidth="1"/>
    <col min="690" max="690" width="0" style="39" hidden="1" customWidth="1"/>
    <col min="691" max="691" width="7" style="39" customWidth="1"/>
    <col min="692" max="692" width="3.85546875" style="39" customWidth="1"/>
    <col min="693" max="830" width="9.140625" style="39"/>
    <col min="831" max="831" width="7.42578125" style="39" customWidth="1"/>
    <col min="832" max="832" width="22.5703125" style="39" customWidth="1"/>
    <col min="833" max="833" width="7.85546875" style="39" customWidth="1"/>
    <col min="834" max="848" width="0" style="39" hidden="1" customWidth="1"/>
    <col min="849" max="849" width="7.42578125" style="39" customWidth="1"/>
    <col min="850" max="853" width="0" style="39" hidden="1" customWidth="1"/>
    <col min="854" max="856" width="7.42578125" style="39" customWidth="1"/>
    <col min="857" max="859" width="0" style="39" hidden="1" customWidth="1"/>
    <col min="860" max="862" width="7.42578125" style="39" customWidth="1"/>
    <col min="863" max="867" width="0" style="39" hidden="1" customWidth="1"/>
    <col min="868" max="868" width="7.42578125" style="39" customWidth="1"/>
    <col min="869" max="871" width="0" style="39" hidden="1" customWidth="1"/>
    <col min="872" max="873" width="7.42578125" style="39" customWidth="1"/>
    <col min="874" max="874" width="0" style="39" hidden="1" customWidth="1"/>
    <col min="875" max="878" width="8.7109375" style="39" customWidth="1"/>
    <col min="879" max="879" width="0" style="39" hidden="1" customWidth="1"/>
    <col min="880" max="880" width="8.7109375" style="39" customWidth="1"/>
    <col min="881" max="881" width="7.85546875" style="39" customWidth="1"/>
    <col min="882" max="882" width="7.42578125" style="39" customWidth="1"/>
    <col min="883" max="883" width="7.85546875" style="39" customWidth="1"/>
    <col min="884" max="885" width="7.140625" style="39" customWidth="1"/>
    <col min="886" max="886" width="8.5703125" style="39" customWidth="1"/>
    <col min="887" max="887" width="6" style="39" customWidth="1"/>
    <col min="888" max="888" width="7.140625" style="39" customWidth="1"/>
    <col min="889" max="889" width="6" style="39" customWidth="1"/>
    <col min="890" max="891" width="7.5703125" style="39" customWidth="1"/>
    <col min="892" max="900" width="0" style="39" hidden="1" customWidth="1"/>
    <col min="901" max="902" width="7.42578125" style="39" customWidth="1"/>
    <col min="903" max="903" width="0" style="39" hidden="1" customWidth="1"/>
    <col min="904" max="904" width="5.85546875" style="39" customWidth="1"/>
    <col min="905" max="905" width="8.7109375" style="39" customWidth="1"/>
    <col min="906" max="906" width="0" style="39" hidden="1" customWidth="1"/>
    <col min="907" max="907" width="5.7109375" style="39" customWidth="1"/>
    <col min="908" max="910" width="7.42578125" style="39" customWidth="1"/>
    <col min="911" max="911" width="6.28515625" style="39" customWidth="1"/>
    <col min="912" max="912" width="5.85546875" style="39" customWidth="1"/>
    <col min="913" max="913" width="5.7109375" style="39" customWidth="1"/>
    <col min="914" max="914" width="6.85546875" style="39" customWidth="1"/>
    <col min="915" max="917" width="0" style="39" hidden="1" customWidth="1"/>
    <col min="918" max="918" width="6.85546875" style="39" customWidth="1"/>
    <col min="919" max="921" width="0" style="39" hidden="1" customWidth="1"/>
    <col min="922" max="922" width="6.85546875" style="39" customWidth="1"/>
    <col min="923" max="928" width="0" style="39" hidden="1" customWidth="1"/>
    <col min="929" max="929" width="6.42578125" style="39" customWidth="1"/>
    <col min="930" max="933" width="0" style="39" hidden="1" customWidth="1"/>
    <col min="934" max="934" width="6.42578125" style="39" customWidth="1"/>
    <col min="935" max="940" width="0" style="39" hidden="1" customWidth="1"/>
    <col min="941" max="943" width="6.42578125" style="39" customWidth="1"/>
    <col min="944" max="944" width="0" style="39" hidden="1" customWidth="1"/>
    <col min="945" max="945" width="6.42578125" style="39" customWidth="1"/>
    <col min="946" max="946" width="0" style="39" hidden="1" customWidth="1"/>
    <col min="947" max="947" width="7" style="39" customWidth="1"/>
    <col min="948" max="948" width="3.85546875" style="39" customWidth="1"/>
    <col min="949" max="1086" width="9.140625" style="39"/>
    <col min="1087" max="1087" width="7.42578125" style="39" customWidth="1"/>
    <col min="1088" max="1088" width="22.5703125" style="39" customWidth="1"/>
    <col min="1089" max="1089" width="7.85546875" style="39" customWidth="1"/>
    <col min="1090" max="1104" width="0" style="39" hidden="1" customWidth="1"/>
    <col min="1105" max="1105" width="7.42578125" style="39" customWidth="1"/>
    <col min="1106" max="1109" width="0" style="39" hidden="1" customWidth="1"/>
    <col min="1110" max="1112" width="7.42578125" style="39" customWidth="1"/>
    <col min="1113" max="1115" width="0" style="39" hidden="1" customWidth="1"/>
    <col min="1116" max="1118" width="7.42578125" style="39" customWidth="1"/>
    <col min="1119" max="1123" width="0" style="39" hidden="1" customWidth="1"/>
    <col min="1124" max="1124" width="7.42578125" style="39" customWidth="1"/>
    <col min="1125" max="1127" width="0" style="39" hidden="1" customWidth="1"/>
    <col min="1128" max="1129" width="7.42578125" style="39" customWidth="1"/>
    <col min="1130" max="1130" width="0" style="39" hidden="1" customWidth="1"/>
    <col min="1131" max="1134" width="8.7109375" style="39" customWidth="1"/>
    <col min="1135" max="1135" width="0" style="39" hidden="1" customWidth="1"/>
    <col min="1136" max="1136" width="8.7109375" style="39" customWidth="1"/>
    <col min="1137" max="1137" width="7.85546875" style="39" customWidth="1"/>
    <col min="1138" max="1138" width="7.42578125" style="39" customWidth="1"/>
    <col min="1139" max="1139" width="7.85546875" style="39" customWidth="1"/>
    <col min="1140" max="1141" width="7.140625" style="39" customWidth="1"/>
    <col min="1142" max="1142" width="8.5703125" style="39" customWidth="1"/>
    <col min="1143" max="1143" width="6" style="39" customWidth="1"/>
    <col min="1144" max="1144" width="7.140625" style="39" customWidth="1"/>
    <col min="1145" max="1145" width="6" style="39" customWidth="1"/>
    <col min="1146" max="1147" width="7.5703125" style="39" customWidth="1"/>
    <col min="1148" max="1156" width="0" style="39" hidden="1" customWidth="1"/>
    <col min="1157" max="1158" width="7.42578125" style="39" customWidth="1"/>
    <col min="1159" max="1159" width="0" style="39" hidden="1" customWidth="1"/>
    <col min="1160" max="1160" width="5.85546875" style="39" customWidth="1"/>
    <col min="1161" max="1161" width="8.7109375" style="39" customWidth="1"/>
    <col min="1162" max="1162" width="0" style="39" hidden="1" customWidth="1"/>
    <col min="1163" max="1163" width="5.7109375" style="39" customWidth="1"/>
    <col min="1164" max="1166" width="7.42578125" style="39" customWidth="1"/>
    <col min="1167" max="1167" width="6.28515625" style="39" customWidth="1"/>
    <col min="1168" max="1168" width="5.85546875" style="39" customWidth="1"/>
    <col min="1169" max="1169" width="5.7109375" style="39" customWidth="1"/>
    <col min="1170" max="1170" width="6.85546875" style="39" customWidth="1"/>
    <col min="1171" max="1173" width="0" style="39" hidden="1" customWidth="1"/>
    <col min="1174" max="1174" width="6.85546875" style="39" customWidth="1"/>
    <col min="1175" max="1177" width="0" style="39" hidden="1" customWidth="1"/>
    <col min="1178" max="1178" width="6.85546875" style="39" customWidth="1"/>
    <col min="1179" max="1184" width="0" style="39" hidden="1" customWidth="1"/>
    <col min="1185" max="1185" width="6.42578125" style="39" customWidth="1"/>
    <col min="1186" max="1189" width="0" style="39" hidden="1" customWidth="1"/>
    <col min="1190" max="1190" width="6.42578125" style="39" customWidth="1"/>
    <col min="1191" max="1196" width="0" style="39" hidden="1" customWidth="1"/>
    <col min="1197" max="1199" width="6.42578125" style="39" customWidth="1"/>
    <col min="1200" max="1200" width="0" style="39" hidden="1" customWidth="1"/>
    <col min="1201" max="1201" width="6.42578125" style="39" customWidth="1"/>
    <col min="1202" max="1202" width="0" style="39" hidden="1" customWidth="1"/>
    <col min="1203" max="1203" width="7" style="39" customWidth="1"/>
    <col min="1204" max="1204" width="3.85546875" style="39" customWidth="1"/>
    <col min="1205" max="1342" width="9.140625" style="39"/>
    <col min="1343" max="1343" width="7.42578125" style="39" customWidth="1"/>
    <col min="1344" max="1344" width="22.5703125" style="39" customWidth="1"/>
    <col min="1345" max="1345" width="7.85546875" style="39" customWidth="1"/>
    <col min="1346" max="1360" width="0" style="39" hidden="1" customWidth="1"/>
    <col min="1361" max="1361" width="7.42578125" style="39" customWidth="1"/>
    <col min="1362" max="1365" width="0" style="39" hidden="1" customWidth="1"/>
    <col min="1366" max="1368" width="7.42578125" style="39" customWidth="1"/>
    <col min="1369" max="1371" width="0" style="39" hidden="1" customWidth="1"/>
    <col min="1372" max="1374" width="7.42578125" style="39" customWidth="1"/>
    <col min="1375" max="1379" width="0" style="39" hidden="1" customWidth="1"/>
    <col min="1380" max="1380" width="7.42578125" style="39" customWidth="1"/>
    <col min="1381" max="1383" width="0" style="39" hidden="1" customWidth="1"/>
    <col min="1384" max="1385" width="7.42578125" style="39" customWidth="1"/>
    <col min="1386" max="1386" width="0" style="39" hidden="1" customWidth="1"/>
    <col min="1387" max="1390" width="8.7109375" style="39" customWidth="1"/>
    <col min="1391" max="1391" width="0" style="39" hidden="1" customWidth="1"/>
    <col min="1392" max="1392" width="8.7109375" style="39" customWidth="1"/>
    <col min="1393" max="1393" width="7.85546875" style="39" customWidth="1"/>
    <col min="1394" max="1394" width="7.42578125" style="39" customWidth="1"/>
    <col min="1395" max="1395" width="7.85546875" style="39" customWidth="1"/>
    <col min="1396" max="1397" width="7.140625" style="39" customWidth="1"/>
    <col min="1398" max="1398" width="8.5703125" style="39" customWidth="1"/>
    <col min="1399" max="1399" width="6" style="39" customWidth="1"/>
    <col min="1400" max="1400" width="7.140625" style="39" customWidth="1"/>
    <col min="1401" max="1401" width="6" style="39" customWidth="1"/>
    <col min="1402" max="1403" width="7.5703125" style="39" customWidth="1"/>
    <col min="1404" max="1412" width="0" style="39" hidden="1" customWidth="1"/>
    <col min="1413" max="1414" width="7.42578125" style="39" customWidth="1"/>
    <col min="1415" max="1415" width="0" style="39" hidden="1" customWidth="1"/>
    <col min="1416" max="1416" width="5.85546875" style="39" customWidth="1"/>
    <col min="1417" max="1417" width="8.7109375" style="39" customWidth="1"/>
    <col min="1418" max="1418" width="0" style="39" hidden="1" customWidth="1"/>
    <col min="1419" max="1419" width="5.7109375" style="39" customWidth="1"/>
    <col min="1420" max="1422" width="7.42578125" style="39" customWidth="1"/>
    <col min="1423" max="1423" width="6.28515625" style="39" customWidth="1"/>
    <col min="1424" max="1424" width="5.85546875" style="39" customWidth="1"/>
    <col min="1425" max="1425" width="5.7109375" style="39" customWidth="1"/>
    <col min="1426" max="1426" width="6.85546875" style="39" customWidth="1"/>
    <col min="1427" max="1429" width="0" style="39" hidden="1" customWidth="1"/>
    <col min="1430" max="1430" width="6.85546875" style="39" customWidth="1"/>
    <col min="1431" max="1433" width="0" style="39" hidden="1" customWidth="1"/>
    <col min="1434" max="1434" width="6.85546875" style="39" customWidth="1"/>
    <col min="1435" max="1440" width="0" style="39" hidden="1" customWidth="1"/>
    <col min="1441" max="1441" width="6.42578125" style="39" customWidth="1"/>
    <col min="1442" max="1445" width="0" style="39" hidden="1" customWidth="1"/>
    <col min="1446" max="1446" width="6.42578125" style="39" customWidth="1"/>
    <col min="1447" max="1452" width="0" style="39" hidden="1" customWidth="1"/>
    <col min="1453" max="1455" width="6.42578125" style="39" customWidth="1"/>
    <col min="1456" max="1456" width="0" style="39" hidden="1" customWidth="1"/>
    <col min="1457" max="1457" width="6.42578125" style="39" customWidth="1"/>
    <col min="1458" max="1458" width="0" style="39" hidden="1" customWidth="1"/>
    <col min="1459" max="1459" width="7" style="39" customWidth="1"/>
    <col min="1460" max="1460" width="3.85546875" style="39" customWidth="1"/>
    <col min="1461" max="1598" width="9.140625" style="39"/>
    <col min="1599" max="1599" width="7.42578125" style="39" customWidth="1"/>
    <col min="1600" max="1600" width="22.5703125" style="39" customWidth="1"/>
    <col min="1601" max="1601" width="7.85546875" style="39" customWidth="1"/>
    <col min="1602" max="1616" width="0" style="39" hidden="1" customWidth="1"/>
    <col min="1617" max="1617" width="7.42578125" style="39" customWidth="1"/>
    <col min="1618" max="1621" width="0" style="39" hidden="1" customWidth="1"/>
    <col min="1622" max="1624" width="7.42578125" style="39" customWidth="1"/>
    <col min="1625" max="1627" width="0" style="39" hidden="1" customWidth="1"/>
    <col min="1628" max="1630" width="7.42578125" style="39" customWidth="1"/>
    <col min="1631" max="1635" width="0" style="39" hidden="1" customWidth="1"/>
    <col min="1636" max="1636" width="7.42578125" style="39" customWidth="1"/>
    <col min="1637" max="1639" width="0" style="39" hidden="1" customWidth="1"/>
    <col min="1640" max="1641" width="7.42578125" style="39" customWidth="1"/>
    <col min="1642" max="1642" width="0" style="39" hidden="1" customWidth="1"/>
    <col min="1643" max="1646" width="8.7109375" style="39" customWidth="1"/>
    <col min="1647" max="1647" width="0" style="39" hidden="1" customWidth="1"/>
    <col min="1648" max="1648" width="8.7109375" style="39" customWidth="1"/>
    <col min="1649" max="1649" width="7.85546875" style="39" customWidth="1"/>
    <col min="1650" max="1650" width="7.42578125" style="39" customWidth="1"/>
    <col min="1651" max="1651" width="7.85546875" style="39" customWidth="1"/>
    <col min="1652" max="1653" width="7.140625" style="39" customWidth="1"/>
    <col min="1654" max="1654" width="8.5703125" style="39" customWidth="1"/>
    <col min="1655" max="1655" width="6" style="39" customWidth="1"/>
    <col min="1656" max="1656" width="7.140625" style="39" customWidth="1"/>
    <col min="1657" max="1657" width="6" style="39" customWidth="1"/>
    <col min="1658" max="1659" width="7.5703125" style="39" customWidth="1"/>
    <col min="1660" max="1668" width="0" style="39" hidden="1" customWidth="1"/>
    <col min="1669" max="1670" width="7.42578125" style="39" customWidth="1"/>
    <col min="1671" max="1671" width="0" style="39" hidden="1" customWidth="1"/>
    <col min="1672" max="1672" width="5.85546875" style="39" customWidth="1"/>
    <col min="1673" max="1673" width="8.7109375" style="39" customWidth="1"/>
    <col min="1674" max="1674" width="0" style="39" hidden="1" customWidth="1"/>
    <col min="1675" max="1675" width="5.7109375" style="39" customWidth="1"/>
    <col min="1676" max="1678" width="7.42578125" style="39" customWidth="1"/>
    <col min="1679" max="1679" width="6.28515625" style="39" customWidth="1"/>
    <col min="1680" max="1680" width="5.85546875" style="39" customWidth="1"/>
    <col min="1681" max="1681" width="5.7109375" style="39" customWidth="1"/>
    <col min="1682" max="1682" width="6.85546875" style="39" customWidth="1"/>
    <col min="1683" max="1685" width="0" style="39" hidden="1" customWidth="1"/>
    <col min="1686" max="1686" width="6.85546875" style="39" customWidth="1"/>
    <col min="1687" max="1689" width="0" style="39" hidden="1" customWidth="1"/>
    <col min="1690" max="1690" width="6.85546875" style="39" customWidth="1"/>
    <col min="1691" max="1696" width="0" style="39" hidden="1" customWidth="1"/>
    <col min="1697" max="1697" width="6.42578125" style="39" customWidth="1"/>
    <col min="1698" max="1701" width="0" style="39" hidden="1" customWidth="1"/>
    <col min="1702" max="1702" width="6.42578125" style="39" customWidth="1"/>
    <col min="1703" max="1708" width="0" style="39" hidden="1" customWidth="1"/>
    <col min="1709" max="1711" width="6.42578125" style="39" customWidth="1"/>
    <col min="1712" max="1712" width="0" style="39" hidden="1" customWidth="1"/>
    <col min="1713" max="1713" width="6.42578125" style="39" customWidth="1"/>
    <col min="1714" max="1714" width="0" style="39" hidden="1" customWidth="1"/>
    <col min="1715" max="1715" width="7" style="39" customWidth="1"/>
    <col min="1716" max="1716" width="3.85546875" style="39" customWidth="1"/>
    <col min="1717" max="1854" width="9.140625" style="39"/>
    <col min="1855" max="1855" width="7.42578125" style="39" customWidth="1"/>
    <col min="1856" max="1856" width="22.5703125" style="39" customWidth="1"/>
    <col min="1857" max="1857" width="7.85546875" style="39" customWidth="1"/>
    <col min="1858" max="1872" width="0" style="39" hidden="1" customWidth="1"/>
    <col min="1873" max="1873" width="7.42578125" style="39" customWidth="1"/>
    <col min="1874" max="1877" width="0" style="39" hidden="1" customWidth="1"/>
    <col min="1878" max="1880" width="7.42578125" style="39" customWidth="1"/>
    <col min="1881" max="1883" width="0" style="39" hidden="1" customWidth="1"/>
    <col min="1884" max="1886" width="7.42578125" style="39" customWidth="1"/>
    <col min="1887" max="1891" width="0" style="39" hidden="1" customWidth="1"/>
    <col min="1892" max="1892" width="7.42578125" style="39" customWidth="1"/>
    <col min="1893" max="1895" width="0" style="39" hidden="1" customWidth="1"/>
    <col min="1896" max="1897" width="7.42578125" style="39" customWidth="1"/>
    <col min="1898" max="1898" width="0" style="39" hidden="1" customWidth="1"/>
    <col min="1899" max="1902" width="8.7109375" style="39" customWidth="1"/>
    <col min="1903" max="1903" width="0" style="39" hidden="1" customWidth="1"/>
    <col min="1904" max="1904" width="8.7109375" style="39" customWidth="1"/>
    <col min="1905" max="1905" width="7.85546875" style="39" customWidth="1"/>
    <col min="1906" max="1906" width="7.42578125" style="39" customWidth="1"/>
    <col min="1907" max="1907" width="7.85546875" style="39" customWidth="1"/>
    <col min="1908" max="1909" width="7.140625" style="39" customWidth="1"/>
    <col min="1910" max="1910" width="8.5703125" style="39" customWidth="1"/>
    <col min="1911" max="1911" width="6" style="39" customWidth="1"/>
    <col min="1912" max="1912" width="7.140625" style="39" customWidth="1"/>
    <col min="1913" max="1913" width="6" style="39" customWidth="1"/>
    <col min="1914" max="1915" width="7.5703125" style="39" customWidth="1"/>
    <col min="1916" max="1924" width="0" style="39" hidden="1" customWidth="1"/>
    <col min="1925" max="1926" width="7.42578125" style="39" customWidth="1"/>
    <col min="1927" max="1927" width="0" style="39" hidden="1" customWidth="1"/>
    <col min="1928" max="1928" width="5.85546875" style="39" customWidth="1"/>
    <col min="1929" max="1929" width="8.7109375" style="39" customWidth="1"/>
    <col min="1930" max="1930" width="0" style="39" hidden="1" customWidth="1"/>
    <col min="1931" max="1931" width="5.7109375" style="39" customWidth="1"/>
    <col min="1932" max="1934" width="7.42578125" style="39" customWidth="1"/>
    <col min="1935" max="1935" width="6.28515625" style="39" customWidth="1"/>
    <col min="1936" max="1936" width="5.85546875" style="39" customWidth="1"/>
    <col min="1937" max="1937" width="5.7109375" style="39" customWidth="1"/>
    <col min="1938" max="1938" width="6.85546875" style="39" customWidth="1"/>
    <col min="1939" max="1941" width="0" style="39" hidden="1" customWidth="1"/>
    <col min="1942" max="1942" width="6.85546875" style="39" customWidth="1"/>
    <col min="1943" max="1945" width="0" style="39" hidden="1" customWidth="1"/>
    <col min="1946" max="1946" width="6.85546875" style="39" customWidth="1"/>
    <col min="1947" max="1952" width="0" style="39" hidden="1" customWidth="1"/>
    <col min="1953" max="1953" width="6.42578125" style="39" customWidth="1"/>
    <col min="1954" max="1957" width="0" style="39" hidden="1" customWidth="1"/>
    <col min="1958" max="1958" width="6.42578125" style="39" customWidth="1"/>
    <col min="1959" max="1964" width="0" style="39" hidden="1" customWidth="1"/>
    <col min="1965" max="1967" width="6.42578125" style="39" customWidth="1"/>
    <col min="1968" max="1968" width="0" style="39" hidden="1" customWidth="1"/>
    <col min="1969" max="1969" width="6.42578125" style="39" customWidth="1"/>
    <col min="1970" max="1970" width="0" style="39" hidden="1" customWidth="1"/>
    <col min="1971" max="1971" width="7" style="39" customWidth="1"/>
    <col min="1972" max="1972" width="3.85546875" style="39" customWidth="1"/>
    <col min="1973" max="2110" width="9.140625" style="39"/>
    <col min="2111" max="2111" width="7.42578125" style="39" customWidth="1"/>
    <col min="2112" max="2112" width="22.5703125" style="39" customWidth="1"/>
    <col min="2113" max="2113" width="7.85546875" style="39" customWidth="1"/>
    <col min="2114" max="2128" width="0" style="39" hidden="1" customWidth="1"/>
    <col min="2129" max="2129" width="7.42578125" style="39" customWidth="1"/>
    <col min="2130" max="2133" width="0" style="39" hidden="1" customWidth="1"/>
    <col min="2134" max="2136" width="7.42578125" style="39" customWidth="1"/>
    <col min="2137" max="2139" width="0" style="39" hidden="1" customWidth="1"/>
    <col min="2140" max="2142" width="7.42578125" style="39" customWidth="1"/>
    <col min="2143" max="2147" width="0" style="39" hidden="1" customWidth="1"/>
    <col min="2148" max="2148" width="7.42578125" style="39" customWidth="1"/>
    <col min="2149" max="2151" width="0" style="39" hidden="1" customWidth="1"/>
    <col min="2152" max="2153" width="7.42578125" style="39" customWidth="1"/>
    <col min="2154" max="2154" width="0" style="39" hidden="1" customWidth="1"/>
    <col min="2155" max="2158" width="8.7109375" style="39" customWidth="1"/>
    <col min="2159" max="2159" width="0" style="39" hidden="1" customWidth="1"/>
    <col min="2160" max="2160" width="8.7109375" style="39" customWidth="1"/>
    <col min="2161" max="2161" width="7.85546875" style="39" customWidth="1"/>
    <col min="2162" max="2162" width="7.42578125" style="39" customWidth="1"/>
    <col min="2163" max="2163" width="7.85546875" style="39" customWidth="1"/>
    <col min="2164" max="2165" width="7.140625" style="39" customWidth="1"/>
    <col min="2166" max="2166" width="8.5703125" style="39" customWidth="1"/>
    <col min="2167" max="2167" width="6" style="39" customWidth="1"/>
    <col min="2168" max="2168" width="7.140625" style="39" customWidth="1"/>
    <col min="2169" max="2169" width="6" style="39" customWidth="1"/>
    <col min="2170" max="2171" width="7.5703125" style="39" customWidth="1"/>
    <col min="2172" max="2180" width="0" style="39" hidden="1" customWidth="1"/>
    <col min="2181" max="2182" width="7.42578125" style="39" customWidth="1"/>
    <col min="2183" max="2183" width="0" style="39" hidden="1" customWidth="1"/>
    <col min="2184" max="2184" width="5.85546875" style="39" customWidth="1"/>
    <col min="2185" max="2185" width="8.7109375" style="39" customWidth="1"/>
    <col min="2186" max="2186" width="0" style="39" hidden="1" customWidth="1"/>
    <col min="2187" max="2187" width="5.7109375" style="39" customWidth="1"/>
    <col min="2188" max="2190" width="7.42578125" style="39" customWidth="1"/>
    <col min="2191" max="2191" width="6.28515625" style="39" customWidth="1"/>
    <col min="2192" max="2192" width="5.85546875" style="39" customWidth="1"/>
    <col min="2193" max="2193" width="5.7109375" style="39" customWidth="1"/>
    <col min="2194" max="2194" width="6.85546875" style="39" customWidth="1"/>
    <col min="2195" max="2197" width="0" style="39" hidden="1" customWidth="1"/>
    <col min="2198" max="2198" width="6.85546875" style="39" customWidth="1"/>
    <col min="2199" max="2201" width="0" style="39" hidden="1" customWidth="1"/>
    <col min="2202" max="2202" width="6.85546875" style="39" customWidth="1"/>
    <col min="2203" max="2208" width="0" style="39" hidden="1" customWidth="1"/>
    <col min="2209" max="2209" width="6.42578125" style="39" customWidth="1"/>
    <col min="2210" max="2213" width="0" style="39" hidden="1" customWidth="1"/>
    <col min="2214" max="2214" width="6.42578125" style="39" customWidth="1"/>
    <col min="2215" max="2220" width="0" style="39" hidden="1" customWidth="1"/>
    <col min="2221" max="2223" width="6.42578125" style="39" customWidth="1"/>
    <col min="2224" max="2224" width="0" style="39" hidden="1" customWidth="1"/>
    <col min="2225" max="2225" width="6.42578125" style="39" customWidth="1"/>
    <col min="2226" max="2226" width="0" style="39" hidden="1" customWidth="1"/>
    <col min="2227" max="2227" width="7" style="39" customWidth="1"/>
    <col min="2228" max="2228" width="3.85546875" style="39" customWidth="1"/>
    <col min="2229" max="2366" width="9.140625" style="39"/>
    <col min="2367" max="2367" width="7.42578125" style="39" customWidth="1"/>
    <col min="2368" max="2368" width="22.5703125" style="39" customWidth="1"/>
    <col min="2369" max="2369" width="7.85546875" style="39" customWidth="1"/>
    <col min="2370" max="2384" width="0" style="39" hidden="1" customWidth="1"/>
    <col min="2385" max="2385" width="7.42578125" style="39" customWidth="1"/>
    <col min="2386" max="2389" width="0" style="39" hidden="1" customWidth="1"/>
    <col min="2390" max="2392" width="7.42578125" style="39" customWidth="1"/>
    <col min="2393" max="2395" width="0" style="39" hidden="1" customWidth="1"/>
    <col min="2396" max="2398" width="7.42578125" style="39" customWidth="1"/>
    <col min="2399" max="2403" width="0" style="39" hidden="1" customWidth="1"/>
    <col min="2404" max="2404" width="7.42578125" style="39" customWidth="1"/>
    <col min="2405" max="2407" width="0" style="39" hidden="1" customWidth="1"/>
    <col min="2408" max="2409" width="7.42578125" style="39" customWidth="1"/>
    <col min="2410" max="2410" width="0" style="39" hidden="1" customWidth="1"/>
    <col min="2411" max="2414" width="8.7109375" style="39" customWidth="1"/>
    <col min="2415" max="2415" width="0" style="39" hidden="1" customWidth="1"/>
    <col min="2416" max="2416" width="8.7109375" style="39" customWidth="1"/>
    <col min="2417" max="2417" width="7.85546875" style="39" customWidth="1"/>
    <col min="2418" max="2418" width="7.42578125" style="39" customWidth="1"/>
    <col min="2419" max="2419" width="7.85546875" style="39" customWidth="1"/>
    <col min="2420" max="2421" width="7.140625" style="39" customWidth="1"/>
    <col min="2422" max="2422" width="8.5703125" style="39" customWidth="1"/>
    <col min="2423" max="2423" width="6" style="39" customWidth="1"/>
    <col min="2424" max="2424" width="7.140625" style="39" customWidth="1"/>
    <col min="2425" max="2425" width="6" style="39" customWidth="1"/>
    <col min="2426" max="2427" width="7.5703125" style="39" customWidth="1"/>
    <col min="2428" max="2436" width="0" style="39" hidden="1" customWidth="1"/>
    <col min="2437" max="2438" width="7.42578125" style="39" customWidth="1"/>
    <col min="2439" max="2439" width="0" style="39" hidden="1" customWidth="1"/>
    <col min="2440" max="2440" width="5.85546875" style="39" customWidth="1"/>
    <col min="2441" max="2441" width="8.7109375" style="39" customWidth="1"/>
    <col min="2442" max="2442" width="0" style="39" hidden="1" customWidth="1"/>
    <col min="2443" max="2443" width="5.7109375" style="39" customWidth="1"/>
    <col min="2444" max="2446" width="7.42578125" style="39" customWidth="1"/>
    <col min="2447" max="2447" width="6.28515625" style="39" customWidth="1"/>
    <col min="2448" max="2448" width="5.85546875" style="39" customWidth="1"/>
    <col min="2449" max="2449" width="5.7109375" style="39" customWidth="1"/>
    <col min="2450" max="2450" width="6.85546875" style="39" customWidth="1"/>
    <col min="2451" max="2453" width="0" style="39" hidden="1" customWidth="1"/>
    <col min="2454" max="2454" width="6.85546875" style="39" customWidth="1"/>
    <col min="2455" max="2457" width="0" style="39" hidden="1" customWidth="1"/>
    <col min="2458" max="2458" width="6.85546875" style="39" customWidth="1"/>
    <col min="2459" max="2464" width="0" style="39" hidden="1" customWidth="1"/>
    <col min="2465" max="2465" width="6.42578125" style="39" customWidth="1"/>
    <col min="2466" max="2469" width="0" style="39" hidden="1" customWidth="1"/>
    <col min="2470" max="2470" width="6.42578125" style="39" customWidth="1"/>
    <col min="2471" max="2476" width="0" style="39" hidden="1" customWidth="1"/>
    <col min="2477" max="2479" width="6.42578125" style="39" customWidth="1"/>
    <col min="2480" max="2480" width="0" style="39" hidden="1" customWidth="1"/>
    <col min="2481" max="2481" width="6.42578125" style="39" customWidth="1"/>
    <col min="2482" max="2482" width="0" style="39" hidden="1" customWidth="1"/>
    <col min="2483" max="2483" width="7" style="39" customWidth="1"/>
    <col min="2484" max="2484" width="3.85546875" style="39" customWidth="1"/>
    <col min="2485" max="2622" width="9.140625" style="39"/>
    <col min="2623" max="2623" width="7.42578125" style="39" customWidth="1"/>
    <col min="2624" max="2624" width="22.5703125" style="39" customWidth="1"/>
    <col min="2625" max="2625" width="7.85546875" style="39" customWidth="1"/>
    <col min="2626" max="2640" width="0" style="39" hidden="1" customWidth="1"/>
    <col min="2641" max="2641" width="7.42578125" style="39" customWidth="1"/>
    <col min="2642" max="2645" width="0" style="39" hidden="1" customWidth="1"/>
    <col min="2646" max="2648" width="7.42578125" style="39" customWidth="1"/>
    <col min="2649" max="2651" width="0" style="39" hidden="1" customWidth="1"/>
    <col min="2652" max="2654" width="7.42578125" style="39" customWidth="1"/>
    <col min="2655" max="2659" width="0" style="39" hidden="1" customWidth="1"/>
    <col min="2660" max="2660" width="7.42578125" style="39" customWidth="1"/>
    <col min="2661" max="2663" width="0" style="39" hidden="1" customWidth="1"/>
    <col min="2664" max="2665" width="7.42578125" style="39" customWidth="1"/>
    <col min="2666" max="2666" width="0" style="39" hidden="1" customWidth="1"/>
    <col min="2667" max="2670" width="8.7109375" style="39" customWidth="1"/>
    <col min="2671" max="2671" width="0" style="39" hidden="1" customWidth="1"/>
    <col min="2672" max="2672" width="8.7109375" style="39" customWidth="1"/>
    <col min="2673" max="2673" width="7.85546875" style="39" customWidth="1"/>
    <col min="2674" max="2674" width="7.42578125" style="39" customWidth="1"/>
    <col min="2675" max="2675" width="7.85546875" style="39" customWidth="1"/>
    <col min="2676" max="2677" width="7.140625" style="39" customWidth="1"/>
    <col min="2678" max="2678" width="8.5703125" style="39" customWidth="1"/>
    <col min="2679" max="2679" width="6" style="39" customWidth="1"/>
    <col min="2680" max="2680" width="7.140625" style="39" customWidth="1"/>
    <col min="2681" max="2681" width="6" style="39" customWidth="1"/>
    <col min="2682" max="2683" width="7.5703125" style="39" customWidth="1"/>
    <col min="2684" max="2692" width="0" style="39" hidden="1" customWidth="1"/>
    <col min="2693" max="2694" width="7.42578125" style="39" customWidth="1"/>
    <col min="2695" max="2695" width="0" style="39" hidden="1" customWidth="1"/>
    <col min="2696" max="2696" width="5.85546875" style="39" customWidth="1"/>
    <col min="2697" max="2697" width="8.7109375" style="39" customWidth="1"/>
    <col min="2698" max="2698" width="0" style="39" hidden="1" customWidth="1"/>
    <col min="2699" max="2699" width="5.7109375" style="39" customWidth="1"/>
    <col min="2700" max="2702" width="7.42578125" style="39" customWidth="1"/>
    <col min="2703" max="2703" width="6.28515625" style="39" customWidth="1"/>
    <col min="2704" max="2704" width="5.85546875" style="39" customWidth="1"/>
    <col min="2705" max="2705" width="5.7109375" style="39" customWidth="1"/>
    <col min="2706" max="2706" width="6.85546875" style="39" customWidth="1"/>
    <col min="2707" max="2709" width="0" style="39" hidden="1" customWidth="1"/>
    <col min="2710" max="2710" width="6.85546875" style="39" customWidth="1"/>
    <col min="2711" max="2713" width="0" style="39" hidden="1" customWidth="1"/>
    <col min="2714" max="2714" width="6.85546875" style="39" customWidth="1"/>
    <col min="2715" max="2720" width="0" style="39" hidden="1" customWidth="1"/>
    <col min="2721" max="2721" width="6.42578125" style="39" customWidth="1"/>
    <col min="2722" max="2725" width="0" style="39" hidden="1" customWidth="1"/>
    <col min="2726" max="2726" width="6.42578125" style="39" customWidth="1"/>
    <col min="2727" max="2732" width="0" style="39" hidden="1" customWidth="1"/>
    <col min="2733" max="2735" width="6.42578125" style="39" customWidth="1"/>
    <col min="2736" max="2736" width="0" style="39" hidden="1" customWidth="1"/>
    <col min="2737" max="2737" width="6.42578125" style="39" customWidth="1"/>
    <col min="2738" max="2738" width="0" style="39" hidden="1" customWidth="1"/>
    <col min="2739" max="2739" width="7" style="39" customWidth="1"/>
    <col min="2740" max="2740" width="3.85546875" style="39" customWidth="1"/>
    <col min="2741" max="2878" width="9.140625" style="39"/>
    <col min="2879" max="2879" width="7.42578125" style="39" customWidth="1"/>
    <col min="2880" max="2880" width="22.5703125" style="39" customWidth="1"/>
    <col min="2881" max="2881" width="7.85546875" style="39" customWidth="1"/>
    <col min="2882" max="2896" width="0" style="39" hidden="1" customWidth="1"/>
    <col min="2897" max="2897" width="7.42578125" style="39" customWidth="1"/>
    <col min="2898" max="2901" width="0" style="39" hidden="1" customWidth="1"/>
    <col min="2902" max="2904" width="7.42578125" style="39" customWidth="1"/>
    <col min="2905" max="2907" width="0" style="39" hidden="1" customWidth="1"/>
    <col min="2908" max="2910" width="7.42578125" style="39" customWidth="1"/>
    <col min="2911" max="2915" width="0" style="39" hidden="1" customWidth="1"/>
    <col min="2916" max="2916" width="7.42578125" style="39" customWidth="1"/>
    <col min="2917" max="2919" width="0" style="39" hidden="1" customWidth="1"/>
    <col min="2920" max="2921" width="7.42578125" style="39" customWidth="1"/>
    <col min="2922" max="2922" width="0" style="39" hidden="1" customWidth="1"/>
    <col min="2923" max="2926" width="8.7109375" style="39" customWidth="1"/>
    <col min="2927" max="2927" width="0" style="39" hidden="1" customWidth="1"/>
    <col min="2928" max="2928" width="8.7109375" style="39" customWidth="1"/>
    <col min="2929" max="2929" width="7.85546875" style="39" customWidth="1"/>
    <col min="2930" max="2930" width="7.42578125" style="39" customWidth="1"/>
    <col min="2931" max="2931" width="7.85546875" style="39" customWidth="1"/>
    <col min="2932" max="2933" width="7.140625" style="39" customWidth="1"/>
    <col min="2934" max="2934" width="8.5703125" style="39" customWidth="1"/>
    <col min="2935" max="2935" width="6" style="39" customWidth="1"/>
    <col min="2936" max="2936" width="7.140625" style="39" customWidth="1"/>
    <col min="2937" max="2937" width="6" style="39" customWidth="1"/>
    <col min="2938" max="2939" width="7.5703125" style="39" customWidth="1"/>
    <col min="2940" max="2948" width="0" style="39" hidden="1" customWidth="1"/>
    <col min="2949" max="2950" width="7.42578125" style="39" customWidth="1"/>
    <col min="2951" max="2951" width="0" style="39" hidden="1" customWidth="1"/>
    <col min="2952" max="2952" width="5.85546875" style="39" customWidth="1"/>
    <col min="2953" max="2953" width="8.7109375" style="39" customWidth="1"/>
    <col min="2954" max="2954" width="0" style="39" hidden="1" customWidth="1"/>
    <col min="2955" max="2955" width="5.7109375" style="39" customWidth="1"/>
    <col min="2956" max="2958" width="7.42578125" style="39" customWidth="1"/>
    <col min="2959" max="2959" width="6.28515625" style="39" customWidth="1"/>
    <col min="2960" max="2960" width="5.85546875" style="39" customWidth="1"/>
    <col min="2961" max="2961" width="5.7109375" style="39" customWidth="1"/>
    <col min="2962" max="2962" width="6.85546875" style="39" customWidth="1"/>
    <col min="2963" max="2965" width="0" style="39" hidden="1" customWidth="1"/>
    <col min="2966" max="2966" width="6.85546875" style="39" customWidth="1"/>
    <col min="2967" max="2969" width="0" style="39" hidden="1" customWidth="1"/>
    <col min="2970" max="2970" width="6.85546875" style="39" customWidth="1"/>
    <col min="2971" max="2976" width="0" style="39" hidden="1" customWidth="1"/>
    <col min="2977" max="2977" width="6.42578125" style="39" customWidth="1"/>
    <col min="2978" max="2981" width="0" style="39" hidden="1" customWidth="1"/>
    <col min="2982" max="2982" width="6.42578125" style="39" customWidth="1"/>
    <col min="2983" max="2988" width="0" style="39" hidden="1" customWidth="1"/>
    <col min="2989" max="2991" width="6.42578125" style="39" customWidth="1"/>
    <col min="2992" max="2992" width="0" style="39" hidden="1" customWidth="1"/>
    <col min="2993" max="2993" width="6.42578125" style="39" customWidth="1"/>
    <col min="2994" max="2994" width="0" style="39" hidden="1" customWidth="1"/>
    <col min="2995" max="2995" width="7" style="39" customWidth="1"/>
    <col min="2996" max="2996" width="3.85546875" style="39" customWidth="1"/>
    <col min="2997" max="3134" width="9.140625" style="39"/>
    <col min="3135" max="3135" width="7.42578125" style="39" customWidth="1"/>
    <col min="3136" max="3136" width="22.5703125" style="39" customWidth="1"/>
    <col min="3137" max="3137" width="7.85546875" style="39" customWidth="1"/>
    <col min="3138" max="3152" width="0" style="39" hidden="1" customWidth="1"/>
    <col min="3153" max="3153" width="7.42578125" style="39" customWidth="1"/>
    <col min="3154" max="3157" width="0" style="39" hidden="1" customWidth="1"/>
    <col min="3158" max="3160" width="7.42578125" style="39" customWidth="1"/>
    <col min="3161" max="3163" width="0" style="39" hidden="1" customWidth="1"/>
    <col min="3164" max="3166" width="7.42578125" style="39" customWidth="1"/>
    <col min="3167" max="3171" width="0" style="39" hidden="1" customWidth="1"/>
    <col min="3172" max="3172" width="7.42578125" style="39" customWidth="1"/>
    <col min="3173" max="3175" width="0" style="39" hidden="1" customWidth="1"/>
    <col min="3176" max="3177" width="7.42578125" style="39" customWidth="1"/>
    <col min="3178" max="3178" width="0" style="39" hidden="1" customWidth="1"/>
    <col min="3179" max="3182" width="8.7109375" style="39" customWidth="1"/>
    <col min="3183" max="3183" width="0" style="39" hidden="1" customWidth="1"/>
    <col min="3184" max="3184" width="8.7109375" style="39" customWidth="1"/>
    <col min="3185" max="3185" width="7.85546875" style="39" customWidth="1"/>
    <col min="3186" max="3186" width="7.42578125" style="39" customWidth="1"/>
    <col min="3187" max="3187" width="7.85546875" style="39" customWidth="1"/>
    <col min="3188" max="3189" width="7.140625" style="39" customWidth="1"/>
    <col min="3190" max="3190" width="8.5703125" style="39" customWidth="1"/>
    <col min="3191" max="3191" width="6" style="39" customWidth="1"/>
    <col min="3192" max="3192" width="7.140625" style="39" customWidth="1"/>
    <col min="3193" max="3193" width="6" style="39" customWidth="1"/>
    <col min="3194" max="3195" width="7.5703125" style="39" customWidth="1"/>
    <col min="3196" max="3204" width="0" style="39" hidden="1" customWidth="1"/>
    <col min="3205" max="3206" width="7.42578125" style="39" customWidth="1"/>
    <col min="3207" max="3207" width="0" style="39" hidden="1" customWidth="1"/>
    <col min="3208" max="3208" width="5.85546875" style="39" customWidth="1"/>
    <col min="3209" max="3209" width="8.7109375" style="39" customWidth="1"/>
    <col min="3210" max="3210" width="0" style="39" hidden="1" customWidth="1"/>
    <col min="3211" max="3211" width="5.7109375" style="39" customWidth="1"/>
    <col min="3212" max="3214" width="7.42578125" style="39" customWidth="1"/>
    <col min="3215" max="3215" width="6.28515625" style="39" customWidth="1"/>
    <col min="3216" max="3216" width="5.85546875" style="39" customWidth="1"/>
    <col min="3217" max="3217" width="5.7109375" style="39" customWidth="1"/>
    <col min="3218" max="3218" width="6.85546875" style="39" customWidth="1"/>
    <col min="3219" max="3221" width="0" style="39" hidden="1" customWidth="1"/>
    <col min="3222" max="3222" width="6.85546875" style="39" customWidth="1"/>
    <col min="3223" max="3225" width="0" style="39" hidden="1" customWidth="1"/>
    <col min="3226" max="3226" width="6.85546875" style="39" customWidth="1"/>
    <col min="3227" max="3232" width="0" style="39" hidden="1" customWidth="1"/>
    <col min="3233" max="3233" width="6.42578125" style="39" customWidth="1"/>
    <col min="3234" max="3237" width="0" style="39" hidden="1" customWidth="1"/>
    <col min="3238" max="3238" width="6.42578125" style="39" customWidth="1"/>
    <col min="3239" max="3244" width="0" style="39" hidden="1" customWidth="1"/>
    <col min="3245" max="3247" width="6.42578125" style="39" customWidth="1"/>
    <col min="3248" max="3248" width="0" style="39" hidden="1" customWidth="1"/>
    <col min="3249" max="3249" width="6.42578125" style="39" customWidth="1"/>
    <col min="3250" max="3250" width="0" style="39" hidden="1" customWidth="1"/>
    <col min="3251" max="3251" width="7" style="39" customWidth="1"/>
    <col min="3252" max="3252" width="3.85546875" style="39" customWidth="1"/>
    <col min="3253" max="3390" width="9.140625" style="39"/>
    <col min="3391" max="3391" width="7.42578125" style="39" customWidth="1"/>
    <col min="3392" max="3392" width="22.5703125" style="39" customWidth="1"/>
    <col min="3393" max="3393" width="7.85546875" style="39" customWidth="1"/>
    <col min="3394" max="3408" width="0" style="39" hidden="1" customWidth="1"/>
    <col min="3409" max="3409" width="7.42578125" style="39" customWidth="1"/>
    <col min="3410" max="3413" width="0" style="39" hidden="1" customWidth="1"/>
    <col min="3414" max="3416" width="7.42578125" style="39" customWidth="1"/>
    <col min="3417" max="3419" width="0" style="39" hidden="1" customWidth="1"/>
    <col min="3420" max="3422" width="7.42578125" style="39" customWidth="1"/>
    <col min="3423" max="3427" width="0" style="39" hidden="1" customWidth="1"/>
    <col min="3428" max="3428" width="7.42578125" style="39" customWidth="1"/>
    <col min="3429" max="3431" width="0" style="39" hidden="1" customWidth="1"/>
    <col min="3432" max="3433" width="7.42578125" style="39" customWidth="1"/>
    <col min="3434" max="3434" width="0" style="39" hidden="1" customWidth="1"/>
    <col min="3435" max="3438" width="8.7109375" style="39" customWidth="1"/>
    <col min="3439" max="3439" width="0" style="39" hidden="1" customWidth="1"/>
    <col min="3440" max="3440" width="8.7109375" style="39" customWidth="1"/>
    <col min="3441" max="3441" width="7.85546875" style="39" customWidth="1"/>
    <col min="3442" max="3442" width="7.42578125" style="39" customWidth="1"/>
    <col min="3443" max="3443" width="7.85546875" style="39" customWidth="1"/>
    <col min="3444" max="3445" width="7.140625" style="39" customWidth="1"/>
    <col min="3446" max="3446" width="8.5703125" style="39" customWidth="1"/>
    <col min="3447" max="3447" width="6" style="39" customWidth="1"/>
    <col min="3448" max="3448" width="7.140625" style="39" customWidth="1"/>
    <col min="3449" max="3449" width="6" style="39" customWidth="1"/>
    <col min="3450" max="3451" width="7.5703125" style="39" customWidth="1"/>
    <col min="3452" max="3460" width="0" style="39" hidden="1" customWidth="1"/>
    <col min="3461" max="3462" width="7.42578125" style="39" customWidth="1"/>
    <col min="3463" max="3463" width="0" style="39" hidden="1" customWidth="1"/>
    <col min="3464" max="3464" width="5.85546875" style="39" customWidth="1"/>
    <col min="3465" max="3465" width="8.7109375" style="39" customWidth="1"/>
    <col min="3466" max="3466" width="0" style="39" hidden="1" customWidth="1"/>
    <col min="3467" max="3467" width="5.7109375" style="39" customWidth="1"/>
    <col min="3468" max="3470" width="7.42578125" style="39" customWidth="1"/>
    <col min="3471" max="3471" width="6.28515625" style="39" customWidth="1"/>
    <col min="3472" max="3472" width="5.85546875" style="39" customWidth="1"/>
    <col min="3473" max="3473" width="5.7109375" style="39" customWidth="1"/>
    <col min="3474" max="3474" width="6.85546875" style="39" customWidth="1"/>
    <col min="3475" max="3477" width="0" style="39" hidden="1" customWidth="1"/>
    <col min="3478" max="3478" width="6.85546875" style="39" customWidth="1"/>
    <col min="3479" max="3481" width="0" style="39" hidden="1" customWidth="1"/>
    <col min="3482" max="3482" width="6.85546875" style="39" customWidth="1"/>
    <col min="3483" max="3488" width="0" style="39" hidden="1" customWidth="1"/>
    <col min="3489" max="3489" width="6.42578125" style="39" customWidth="1"/>
    <col min="3490" max="3493" width="0" style="39" hidden="1" customWidth="1"/>
    <col min="3494" max="3494" width="6.42578125" style="39" customWidth="1"/>
    <col min="3495" max="3500" width="0" style="39" hidden="1" customWidth="1"/>
    <col min="3501" max="3503" width="6.42578125" style="39" customWidth="1"/>
    <col min="3504" max="3504" width="0" style="39" hidden="1" customWidth="1"/>
    <col min="3505" max="3505" width="6.42578125" style="39" customWidth="1"/>
    <col min="3506" max="3506" width="0" style="39" hidden="1" customWidth="1"/>
    <col min="3507" max="3507" width="7" style="39" customWidth="1"/>
    <col min="3508" max="3508" width="3.85546875" style="39" customWidth="1"/>
    <col min="3509" max="3646" width="9.140625" style="39"/>
    <col min="3647" max="3647" width="7.42578125" style="39" customWidth="1"/>
    <col min="3648" max="3648" width="22.5703125" style="39" customWidth="1"/>
    <col min="3649" max="3649" width="7.85546875" style="39" customWidth="1"/>
    <col min="3650" max="3664" width="0" style="39" hidden="1" customWidth="1"/>
    <col min="3665" max="3665" width="7.42578125" style="39" customWidth="1"/>
    <col min="3666" max="3669" width="0" style="39" hidden="1" customWidth="1"/>
    <col min="3670" max="3672" width="7.42578125" style="39" customWidth="1"/>
    <col min="3673" max="3675" width="0" style="39" hidden="1" customWidth="1"/>
    <col min="3676" max="3678" width="7.42578125" style="39" customWidth="1"/>
    <col min="3679" max="3683" width="0" style="39" hidden="1" customWidth="1"/>
    <col min="3684" max="3684" width="7.42578125" style="39" customWidth="1"/>
    <col min="3685" max="3687" width="0" style="39" hidden="1" customWidth="1"/>
    <col min="3688" max="3689" width="7.42578125" style="39" customWidth="1"/>
    <col min="3690" max="3690" width="0" style="39" hidden="1" customWidth="1"/>
    <col min="3691" max="3694" width="8.7109375" style="39" customWidth="1"/>
    <col min="3695" max="3695" width="0" style="39" hidden="1" customWidth="1"/>
    <col min="3696" max="3696" width="8.7109375" style="39" customWidth="1"/>
    <col min="3697" max="3697" width="7.85546875" style="39" customWidth="1"/>
    <col min="3698" max="3698" width="7.42578125" style="39" customWidth="1"/>
    <col min="3699" max="3699" width="7.85546875" style="39" customWidth="1"/>
    <col min="3700" max="3701" width="7.140625" style="39" customWidth="1"/>
    <col min="3702" max="3702" width="8.5703125" style="39" customWidth="1"/>
    <col min="3703" max="3703" width="6" style="39" customWidth="1"/>
    <col min="3704" max="3704" width="7.140625" style="39" customWidth="1"/>
    <col min="3705" max="3705" width="6" style="39" customWidth="1"/>
    <col min="3706" max="3707" width="7.5703125" style="39" customWidth="1"/>
    <col min="3708" max="3716" width="0" style="39" hidden="1" customWidth="1"/>
    <col min="3717" max="3718" width="7.42578125" style="39" customWidth="1"/>
    <col min="3719" max="3719" width="0" style="39" hidden="1" customWidth="1"/>
    <col min="3720" max="3720" width="5.85546875" style="39" customWidth="1"/>
    <col min="3721" max="3721" width="8.7109375" style="39" customWidth="1"/>
    <col min="3722" max="3722" width="0" style="39" hidden="1" customWidth="1"/>
    <col min="3723" max="3723" width="5.7109375" style="39" customWidth="1"/>
    <col min="3724" max="3726" width="7.42578125" style="39" customWidth="1"/>
    <col min="3727" max="3727" width="6.28515625" style="39" customWidth="1"/>
    <col min="3728" max="3728" width="5.85546875" style="39" customWidth="1"/>
    <col min="3729" max="3729" width="5.7109375" style="39" customWidth="1"/>
    <col min="3730" max="3730" width="6.85546875" style="39" customWidth="1"/>
    <col min="3731" max="3733" width="0" style="39" hidden="1" customWidth="1"/>
    <col min="3734" max="3734" width="6.85546875" style="39" customWidth="1"/>
    <col min="3735" max="3737" width="0" style="39" hidden="1" customWidth="1"/>
    <col min="3738" max="3738" width="6.85546875" style="39" customWidth="1"/>
    <col min="3739" max="3744" width="0" style="39" hidden="1" customWidth="1"/>
    <col min="3745" max="3745" width="6.42578125" style="39" customWidth="1"/>
    <col min="3746" max="3749" width="0" style="39" hidden="1" customWidth="1"/>
    <col min="3750" max="3750" width="6.42578125" style="39" customWidth="1"/>
    <col min="3751" max="3756" width="0" style="39" hidden="1" customWidth="1"/>
    <col min="3757" max="3759" width="6.42578125" style="39" customWidth="1"/>
    <col min="3760" max="3760" width="0" style="39" hidden="1" customWidth="1"/>
    <col min="3761" max="3761" width="6.42578125" style="39" customWidth="1"/>
    <col min="3762" max="3762" width="0" style="39" hidden="1" customWidth="1"/>
    <col min="3763" max="3763" width="7" style="39" customWidth="1"/>
    <col min="3764" max="3764" width="3.85546875" style="39" customWidth="1"/>
    <col min="3765" max="3902" width="9.140625" style="39"/>
    <col min="3903" max="3903" width="7.42578125" style="39" customWidth="1"/>
    <col min="3904" max="3904" width="22.5703125" style="39" customWidth="1"/>
    <col min="3905" max="3905" width="7.85546875" style="39" customWidth="1"/>
    <col min="3906" max="3920" width="0" style="39" hidden="1" customWidth="1"/>
    <col min="3921" max="3921" width="7.42578125" style="39" customWidth="1"/>
    <col min="3922" max="3925" width="0" style="39" hidden="1" customWidth="1"/>
    <col min="3926" max="3928" width="7.42578125" style="39" customWidth="1"/>
    <col min="3929" max="3931" width="0" style="39" hidden="1" customWidth="1"/>
    <col min="3932" max="3934" width="7.42578125" style="39" customWidth="1"/>
    <col min="3935" max="3939" width="0" style="39" hidden="1" customWidth="1"/>
    <col min="3940" max="3940" width="7.42578125" style="39" customWidth="1"/>
    <col min="3941" max="3943" width="0" style="39" hidden="1" customWidth="1"/>
    <col min="3944" max="3945" width="7.42578125" style="39" customWidth="1"/>
    <col min="3946" max="3946" width="0" style="39" hidden="1" customWidth="1"/>
    <col min="3947" max="3950" width="8.7109375" style="39" customWidth="1"/>
    <col min="3951" max="3951" width="0" style="39" hidden="1" customWidth="1"/>
    <col min="3952" max="3952" width="8.7109375" style="39" customWidth="1"/>
    <col min="3953" max="3953" width="7.85546875" style="39" customWidth="1"/>
    <col min="3954" max="3954" width="7.42578125" style="39" customWidth="1"/>
    <col min="3955" max="3955" width="7.85546875" style="39" customWidth="1"/>
    <col min="3956" max="3957" width="7.140625" style="39" customWidth="1"/>
    <col min="3958" max="3958" width="8.5703125" style="39" customWidth="1"/>
    <col min="3959" max="3959" width="6" style="39" customWidth="1"/>
    <col min="3960" max="3960" width="7.140625" style="39" customWidth="1"/>
    <col min="3961" max="3961" width="6" style="39" customWidth="1"/>
    <col min="3962" max="3963" width="7.5703125" style="39" customWidth="1"/>
    <col min="3964" max="3972" width="0" style="39" hidden="1" customWidth="1"/>
    <col min="3973" max="3974" width="7.42578125" style="39" customWidth="1"/>
    <col min="3975" max="3975" width="0" style="39" hidden="1" customWidth="1"/>
    <col min="3976" max="3976" width="5.85546875" style="39" customWidth="1"/>
    <col min="3977" max="3977" width="8.7109375" style="39" customWidth="1"/>
    <col min="3978" max="3978" width="0" style="39" hidden="1" customWidth="1"/>
    <col min="3979" max="3979" width="5.7109375" style="39" customWidth="1"/>
    <col min="3980" max="3982" width="7.42578125" style="39" customWidth="1"/>
    <col min="3983" max="3983" width="6.28515625" style="39" customWidth="1"/>
    <col min="3984" max="3984" width="5.85546875" style="39" customWidth="1"/>
    <col min="3985" max="3985" width="5.7109375" style="39" customWidth="1"/>
    <col min="3986" max="3986" width="6.85546875" style="39" customWidth="1"/>
    <col min="3987" max="3989" width="0" style="39" hidden="1" customWidth="1"/>
    <col min="3990" max="3990" width="6.85546875" style="39" customWidth="1"/>
    <col min="3991" max="3993" width="0" style="39" hidden="1" customWidth="1"/>
    <col min="3994" max="3994" width="6.85546875" style="39" customWidth="1"/>
    <col min="3995" max="4000" width="0" style="39" hidden="1" customWidth="1"/>
    <col min="4001" max="4001" width="6.42578125" style="39" customWidth="1"/>
    <col min="4002" max="4005" width="0" style="39" hidden="1" customWidth="1"/>
    <col min="4006" max="4006" width="6.42578125" style="39" customWidth="1"/>
    <col min="4007" max="4012" width="0" style="39" hidden="1" customWidth="1"/>
    <col min="4013" max="4015" width="6.42578125" style="39" customWidth="1"/>
    <col min="4016" max="4016" width="0" style="39" hidden="1" customWidth="1"/>
    <col min="4017" max="4017" width="6.42578125" style="39" customWidth="1"/>
    <col min="4018" max="4018" width="0" style="39" hidden="1" customWidth="1"/>
    <col min="4019" max="4019" width="7" style="39" customWidth="1"/>
    <col min="4020" max="4020" width="3.85546875" style="39" customWidth="1"/>
    <col min="4021" max="4158" width="9.140625" style="39"/>
    <col min="4159" max="4159" width="7.42578125" style="39" customWidth="1"/>
    <col min="4160" max="4160" width="22.5703125" style="39" customWidth="1"/>
    <col min="4161" max="4161" width="7.85546875" style="39" customWidth="1"/>
    <col min="4162" max="4176" width="0" style="39" hidden="1" customWidth="1"/>
    <col min="4177" max="4177" width="7.42578125" style="39" customWidth="1"/>
    <col min="4178" max="4181" width="0" style="39" hidden="1" customWidth="1"/>
    <col min="4182" max="4184" width="7.42578125" style="39" customWidth="1"/>
    <col min="4185" max="4187" width="0" style="39" hidden="1" customWidth="1"/>
    <col min="4188" max="4190" width="7.42578125" style="39" customWidth="1"/>
    <col min="4191" max="4195" width="0" style="39" hidden="1" customWidth="1"/>
    <col min="4196" max="4196" width="7.42578125" style="39" customWidth="1"/>
    <col min="4197" max="4199" width="0" style="39" hidden="1" customWidth="1"/>
    <col min="4200" max="4201" width="7.42578125" style="39" customWidth="1"/>
    <col min="4202" max="4202" width="0" style="39" hidden="1" customWidth="1"/>
    <col min="4203" max="4206" width="8.7109375" style="39" customWidth="1"/>
    <col min="4207" max="4207" width="0" style="39" hidden="1" customWidth="1"/>
    <col min="4208" max="4208" width="8.7109375" style="39" customWidth="1"/>
    <col min="4209" max="4209" width="7.85546875" style="39" customWidth="1"/>
    <col min="4210" max="4210" width="7.42578125" style="39" customWidth="1"/>
    <col min="4211" max="4211" width="7.85546875" style="39" customWidth="1"/>
    <col min="4212" max="4213" width="7.140625" style="39" customWidth="1"/>
    <col min="4214" max="4214" width="8.5703125" style="39" customWidth="1"/>
    <col min="4215" max="4215" width="6" style="39" customWidth="1"/>
    <col min="4216" max="4216" width="7.140625" style="39" customWidth="1"/>
    <col min="4217" max="4217" width="6" style="39" customWidth="1"/>
    <col min="4218" max="4219" width="7.5703125" style="39" customWidth="1"/>
    <col min="4220" max="4228" width="0" style="39" hidden="1" customWidth="1"/>
    <col min="4229" max="4230" width="7.42578125" style="39" customWidth="1"/>
    <col min="4231" max="4231" width="0" style="39" hidden="1" customWidth="1"/>
    <col min="4232" max="4232" width="5.85546875" style="39" customWidth="1"/>
    <col min="4233" max="4233" width="8.7109375" style="39" customWidth="1"/>
    <col min="4234" max="4234" width="0" style="39" hidden="1" customWidth="1"/>
    <col min="4235" max="4235" width="5.7109375" style="39" customWidth="1"/>
    <col min="4236" max="4238" width="7.42578125" style="39" customWidth="1"/>
    <col min="4239" max="4239" width="6.28515625" style="39" customWidth="1"/>
    <col min="4240" max="4240" width="5.85546875" style="39" customWidth="1"/>
    <col min="4241" max="4241" width="5.7109375" style="39" customWidth="1"/>
    <col min="4242" max="4242" width="6.85546875" style="39" customWidth="1"/>
    <col min="4243" max="4245" width="0" style="39" hidden="1" customWidth="1"/>
    <col min="4246" max="4246" width="6.85546875" style="39" customWidth="1"/>
    <col min="4247" max="4249" width="0" style="39" hidden="1" customWidth="1"/>
    <col min="4250" max="4250" width="6.85546875" style="39" customWidth="1"/>
    <col min="4251" max="4256" width="0" style="39" hidden="1" customWidth="1"/>
    <col min="4257" max="4257" width="6.42578125" style="39" customWidth="1"/>
    <col min="4258" max="4261" width="0" style="39" hidden="1" customWidth="1"/>
    <col min="4262" max="4262" width="6.42578125" style="39" customWidth="1"/>
    <col min="4263" max="4268" width="0" style="39" hidden="1" customWidth="1"/>
    <col min="4269" max="4271" width="6.42578125" style="39" customWidth="1"/>
    <col min="4272" max="4272" width="0" style="39" hidden="1" customWidth="1"/>
    <col min="4273" max="4273" width="6.42578125" style="39" customWidth="1"/>
    <col min="4274" max="4274" width="0" style="39" hidden="1" customWidth="1"/>
    <col min="4275" max="4275" width="7" style="39" customWidth="1"/>
    <col min="4276" max="4276" width="3.85546875" style="39" customWidth="1"/>
    <col min="4277" max="4414" width="9.140625" style="39"/>
    <col min="4415" max="4415" width="7.42578125" style="39" customWidth="1"/>
    <col min="4416" max="4416" width="22.5703125" style="39" customWidth="1"/>
    <col min="4417" max="4417" width="7.85546875" style="39" customWidth="1"/>
    <col min="4418" max="4432" width="0" style="39" hidden="1" customWidth="1"/>
    <col min="4433" max="4433" width="7.42578125" style="39" customWidth="1"/>
    <col min="4434" max="4437" width="0" style="39" hidden="1" customWidth="1"/>
    <col min="4438" max="4440" width="7.42578125" style="39" customWidth="1"/>
    <col min="4441" max="4443" width="0" style="39" hidden="1" customWidth="1"/>
    <col min="4444" max="4446" width="7.42578125" style="39" customWidth="1"/>
    <col min="4447" max="4451" width="0" style="39" hidden="1" customWidth="1"/>
    <col min="4452" max="4452" width="7.42578125" style="39" customWidth="1"/>
    <col min="4453" max="4455" width="0" style="39" hidden="1" customWidth="1"/>
    <col min="4456" max="4457" width="7.42578125" style="39" customWidth="1"/>
    <col min="4458" max="4458" width="0" style="39" hidden="1" customWidth="1"/>
    <col min="4459" max="4462" width="8.7109375" style="39" customWidth="1"/>
    <col min="4463" max="4463" width="0" style="39" hidden="1" customWidth="1"/>
    <col min="4464" max="4464" width="8.7109375" style="39" customWidth="1"/>
    <col min="4465" max="4465" width="7.85546875" style="39" customWidth="1"/>
    <col min="4466" max="4466" width="7.42578125" style="39" customWidth="1"/>
    <col min="4467" max="4467" width="7.85546875" style="39" customWidth="1"/>
    <col min="4468" max="4469" width="7.140625" style="39" customWidth="1"/>
    <col min="4470" max="4470" width="8.5703125" style="39" customWidth="1"/>
    <col min="4471" max="4471" width="6" style="39" customWidth="1"/>
    <col min="4472" max="4472" width="7.140625" style="39" customWidth="1"/>
    <col min="4473" max="4473" width="6" style="39" customWidth="1"/>
    <col min="4474" max="4475" width="7.5703125" style="39" customWidth="1"/>
    <col min="4476" max="4484" width="0" style="39" hidden="1" customWidth="1"/>
    <col min="4485" max="4486" width="7.42578125" style="39" customWidth="1"/>
    <col min="4487" max="4487" width="0" style="39" hidden="1" customWidth="1"/>
    <col min="4488" max="4488" width="5.85546875" style="39" customWidth="1"/>
    <col min="4489" max="4489" width="8.7109375" style="39" customWidth="1"/>
    <col min="4490" max="4490" width="0" style="39" hidden="1" customWidth="1"/>
    <col min="4491" max="4491" width="5.7109375" style="39" customWidth="1"/>
    <col min="4492" max="4494" width="7.42578125" style="39" customWidth="1"/>
    <col min="4495" max="4495" width="6.28515625" style="39" customWidth="1"/>
    <col min="4496" max="4496" width="5.85546875" style="39" customWidth="1"/>
    <col min="4497" max="4497" width="5.7109375" style="39" customWidth="1"/>
    <col min="4498" max="4498" width="6.85546875" style="39" customWidth="1"/>
    <col min="4499" max="4501" width="0" style="39" hidden="1" customWidth="1"/>
    <col min="4502" max="4502" width="6.85546875" style="39" customWidth="1"/>
    <col min="4503" max="4505" width="0" style="39" hidden="1" customWidth="1"/>
    <col min="4506" max="4506" width="6.85546875" style="39" customWidth="1"/>
    <col min="4507" max="4512" width="0" style="39" hidden="1" customWidth="1"/>
    <col min="4513" max="4513" width="6.42578125" style="39" customWidth="1"/>
    <col min="4514" max="4517" width="0" style="39" hidden="1" customWidth="1"/>
    <col min="4518" max="4518" width="6.42578125" style="39" customWidth="1"/>
    <col min="4519" max="4524" width="0" style="39" hidden="1" customWidth="1"/>
    <col min="4525" max="4527" width="6.42578125" style="39" customWidth="1"/>
    <col min="4528" max="4528" width="0" style="39" hidden="1" customWidth="1"/>
    <col min="4529" max="4529" width="6.42578125" style="39" customWidth="1"/>
    <col min="4530" max="4530" width="0" style="39" hidden="1" customWidth="1"/>
    <col min="4531" max="4531" width="7" style="39" customWidth="1"/>
    <col min="4532" max="4532" width="3.85546875" style="39" customWidth="1"/>
    <col min="4533" max="4670" width="9.140625" style="39"/>
    <col min="4671" max="4671" width="7.42578125" style="39" customWidth="1"/>
    <col min="4672" max="4672" width="22.5703125" style="39" customWidth="1"/>
    <col min="4673" max="4673" width="7.85546875" style="39" customWidth="1"/>
    <col min="4674" max="4688" width="0" style="39" hidden="1" customWidth="1"/>
    <col min="4689" max="4689" width="7.42578125" style="39" customWidth="1"/>
    <col min="4690" max="4693" width="0" style="39" hidden="1" customWidth="1"/>
    <col min="4694" max="4696" width="7.42578125" style="39" customWidth="1"/>
    <col min="4697" max="4699" width="0" style="39" hidden="1" customWidth="1"/>
    <col min="4700" max="4702" width="7.42578125" style="39" customWidth="1"/>
    <col min="4703" max="4707" width="0" style="39" hidden="1" customWidth="1"/>
    <col min="4708" max="4708" width="7.42578125" style="39" customWidth="1"/>
    <col min="4709" max="4711" width="0" style="39" hidden="1" customWidth="1"/>
    <col min="4712" max="4713" width="7.42578125" style="39" customWidth="1"/>
    <col min="4714" max="4714" width="0" style="39" hidden="1" customWidth="1"/>
    <col min="4715" max="4718" width="8.7109375" style="39" customWidth="1"/>
    <col min="4719" max="4719" width="0" style="39" hidden="1" customWidth="1"/>
    <col min="4720" max="4720" width="8.7109375" style="39" customWidth="1"/>
    <col min="4721" max="4721" width="7.85546875" style="39" customWidth="1"/>
    <col min="4722" max="4722" width="7.42578125" style="39" customWidth="1"/>
    <col min="4723" max="4723" width="7.85546875" style="39" customWidth="1"/>
    <col min="4724" max="4725" width="7.140625" style="39" customWidth="1"/>
    <col min="4726" max="4726" width="8.5703125" style="39" customWidth="1"/>
    <col min="4727" max="4727" width="6" style="39" customWidth="1"/>
    <col min="4728" max="4728" width="7.140625" style="39" customWidth="1"/>
    <col min="4729" max="4729" width="6" style="39" customWidth="1"/>
    <col min="4730" max="4731" width="7.5703125" style="39" customWidth="1"/>
    <col min="4732" max="4740" width="0" style="39" hidden="1" customWidth="1"/>
    <col min="4741" max="4742" width="7.42578125" style="39" customWidth="1"/>
    <col min="4743" max="4743" width="0" style="39" hidden="1" customWidth="1"/>
    <col min="4744" max="4744" width="5.85546875" style="39" customWidth="1"/>
    <col min="4745" max="4745" width="8.7109375" style="39" customWidth="1"/>
    <col min="4746" max="4746" width="0" style="39" hidden="1" customWidth="1"/>
    <col min="4747" max="4747" width="5.7109375" style="39" customWidth="1"/>
    <col min="4748" max="4750" width="7.42578125" style="39" customWidth="1"/>
    <col min="4751" max="4751" width="6.28515625" style="39" customWidth="1"/>
    <col min="4752" max="4752" width="5.85546875" style="39" customWidth="1"/>
    <col min="4753" max="4753" width="5.7109375" style="39" customWidth="1"/>
    <col min="4754" max="4754" width="6.85546875" style="39" customWidth="1"/>
    <col min="4755" max="4757" width="0" style="39" hidden="1" customWidth="1"/>
    <col min="4758" max="4758" width="6.85546875" style="39" customWidth="1"/>
    <col min="4759" max="4761" width="0" style="39" hidden="1" customWidth="1"/>
    <col min="4762" max="4762" width="6.85546875" style="39" customWidth="1"/>
    <col min="4763" max="4768" width="0" style="39" hidden="1" customWidth="1"/>
    <col min="4769" max="4769" width="6.42578125" style="39" customWidth="1"/>
    <col min="4770" max="4773" width="0" style="39" hidden="1" customWidth="1"/>
    <col min="4774" max="4774" width="6.42578125" style="39" customWidth="1"/>
    <col min="4775" max="4780" width="0" style="39" hidden="1" customWidth="1"/>
    <col min="4781" max="4783" width="6.42578125" style="39" customWidth="1"/>
    <col min="4784" max="4784" width="0" style="39" hidden="1" customWidth="1"/>
    <col min="4785" max="4785" width="6.42578125" style="39" customWidth="1"/>
    <col min="4786" max="4786" width="0" style="39" hidden="1" customWidth="1"/>
    <col min="4787" max="4787" width="7" style="39" customWidth="1"/>
    <col min="4788" max="4788" width="3.85546875" style="39" customWidth="1"/>
    <col min="4789" max="4926" width="9.140625" style="39"/>
    <col min="4927" max="4927" width="7.42578125" style="39" customWidth="1"/>
    <col min="4928" max="4928" width="22.5703125" style="39" customWidth="1"/>
    <col min="4929" max="4929" width="7.85546875" style="39" customWidth="1"/>
    <col min="4930" max="4944" width="0" style="39" hidden="1" customWidth="1"/>
    <col min="4945" max="4945" width="7.42578125" style="39" customWidth="1"/>
    <col min="4946" max="4949" width="0" style="39" hidden="1" customWidth="1"/>
    <col min="4950" max="4952" width="7.42578125" style="39" customWidth="1"/>
    <col min="4953" max="4955" width="0" style="39" hidden="1" customWidth="1"/>
    <col min="4956" max="4958" width="7.42578125" style="39" customWidth="1"/>
    <col min="4959" max="4963" width="0" style="39" hidden="1" customWidth="1"/>
    <col min="4964" max="4964" width="7.42578125" style="39" customWidth="1"/>
    <col min="4965" max="4967" width="0" style="39" hidden="1" customWidth="1"/>
    <col min="4968" max="4969" width="7.42578125" style="39" customWidth="1"/>
    <col min="4970" max="4970" width="0" style="39" hidden="1" customWidth="1"/>
    <col min="4971" max="4974" width="8.7109375" style="39" customWidth="1"/>
    <col min="4975" max="4975" width="0" style="39" hidden="1" customWidth="1"/>
    <col min="4976" max="4976" width="8.7109375" style="39" customWidth="1"/>
    <col min="4977" max="4977" width="7.85546875" style="39" customWidth="1"/>
    <col min="4978" max="4978" width="7.42578125" style="39" customWidth="1"/>
    <col min="4979" max="4979" width="7.85546875" style="39" customWidth="1"/>
    <col min="4980" max="4981" width="7.140625" style="39" customWidth="1"/>
    <col min="4982" max="4982" width="8.5703125" style="39" customWidth="1"/>
    <col min="4983" max="4983" width="6" style="39" customWidth="1"/>
    <col min="4984" max="4984" width="7.140625" style="39" customWidth="1"/>
    <col min="4985" max="4985" width="6" style="39" customWidth="1"/>
    <col min="4986" max="4987" width="7.5703125" style="39" customWidth="1"/>
    <col min="4988" max="4996" width="0" style="39" hidden="1" customWidth="1"/>
    <col min="4997" max="4998" width="7.42578125" style="39" customWidth="1"/>
    <col min="4999" max="4999" width="0" style="39" hidden="1" customWidth="1"/>
    <col min="5000" max="5000" width="5.85546875" style="39" customWidth="1"/>
    <col min="5001" max="5001" width="8.7109375" style="39" customWidth="1"/>
    <col min="5002" max="5002" width="0" style="39" hidden="1" customWidth="1"/>
    <col min="5003" max="5003" width="5.7109375" style="39" customWidth="1"/>
    <col min="5004" max="5006" width="7.42578125" style="39" customWidth="1"/>
    <col min="5007" max="5007" width="6.28515625" style="39" customWidth="1"/>
    <col min="5008" max="5008" width="5.85546875" style="39" customWidth="1"/>
    <col min="5009" max="5009" width="5.7109375" style="39" customWidth="1"/>
    <col min="5010" max="5010" width="6.85546875" style="39" customWidth="1"/>
    <col min="5011" max="5013" width="0" style="39" hidden="1" customWidth="1"/>
    <col min="5014" max="5014" width="6.85546875" style="39" customWidth="1"/>
    <col min="5015" max="5017" width="0" style="39" hidden="1" customWidth="1"/>
    <col min="5018" max="5018" width="6.85546875" style="39" customWidth="1"/>
    <col min="5019" max="5024" width="0" style="39" hidden="1" customWidth="1"/>
    <col min="5025" max="5025" width="6.42578125" style="39" customWidth="1"/>
    <col min="5026" max="5029" width="0" style="39" hidden="1" customWidth="1"/>
    <col min="5030" max="5030" width="6.42578125" style="39" customWidth="1"/>
    <col min="5031" max="5036" width="0" style="39" hidden="1" customWidth="1"/>
    <col min="5037" max="5039" width="6.42578125" style="39" customWidth="1"/>
    <col min="5040" max="5040" width="0" style="39" hidden="1" customWidth="1"/>
    <col min="5041" max="5041" width="6.42578125" style="39" customWidth="1"/>
    <col min="5042" max="5042" width="0" style="39" hidden="1" customWidth="1"/>
    <col min="5043" max="5043" width="7" style="39" customWidth="1"/>
    <col min="5044" max="5044" width="3.85546875" style="39" customWidth="1"/>
    <col min="5045" max="5182" width="9.140625" style="39"/>
    <col min="5183" max="5183" width="7.42578125" style="39" customWidth="1"/>
    <col min="5184" max="5184" width="22.5703125" style="39" customWidth="1"/>
    <col min="5185" max="5185" width="7.85546875" style="39" customWidth="1"/>
    <col min="5186" max="5200" width="0" style="39" hidden="1" customWidth="1"/>
    <col min="5201" max="5201" width="7.42578125" style="39" customWidth="1"/>
    <col min="5202" max="5205" width="0" style="39" hidden="1" customWidth="1"/>
    <col min="5206" max="5208" width="7.42578125" style="39" customWidth="1"/>
    <col min="5209" max="5211" width="0" style="39" hidden="1" customWidth="1"/>
    <col min="5212" max="5214" width="7.42578125" style="39" customWidth="1"/>
    <col min="5215" max="5219" width="0" style="39" hidden="1" customWidth="1"/>
    <col min="5220" max="5220" width="7.42578125" style="39" customWidth="1"/>
    <col min="5221" max="5223" width="0" style="39" hidden="1" customWidth="1"/>
    <col min="5224" max="5225" width="7.42578125" style="39" customWidth="1"/>
    <col min="5226" max="5226" width="0" style="39" hidden="1" customWidth="1"/>
    <col min="5227" max="5230" width="8.7109375" style="39" customWidth="1"/>
    <col min="5231" max="5231" width="0" style="39" hidden="1" customWidth="1"/>
    <col min="5232" max="5232" width="8.7109375" style="39" customWidth="1"/>
    <col min="5233" max="5233" width="7.85546875" style="39" customWidth="1"/>
    <col min="5234" max="5234" width="7.42578125" style="39" customWidth="1"/>
    <col min="5235" max="5235" width="7.85546875" style="39" customWidth="1"/>
    <col min="5236" max="5237" width="7.140625" style="39" customWidth="1"/>
    <col min="5238" max="5238" width="8.5703125" style="39" customWidth="1"/>
    <col min="5239" max="5239" width="6" style="39" customWidth="1"/>
    <col min="5240" max="5240" width="7.140625" style="39" customWidth="1"/>
    <col min="5241" max="5241" width="6" style="39" customWidth="1"/>
    <col min="5242" max="5243" width="7.5703125" style="39" customWidth="1"/>
    <col min="5244" max="5252" width="0" style="39" hidden="1" customWidth="1"/>
    <col min="5253" max="5254" width="7.42578125" style="39" customWidth="1"/>
    <col min="5255" max="5255" width="0" style="39" hidden="1" customWidth="1"/>
    <col min="5256" max="5256" width="5.85546875" style="39" customWidth="1"/>
    <col min="5257" max="5257" width="8.7109375" style="39" customWidth="1"/>
    <col min="5258" max="5258" width="0" style="39" hidden="1" customWidth="1"/>
    <col min="5259" max="5259" width="5.7109375" style="39" customWidth="1"/>
    <col min="5260" max="5262" width="7.42578125" style="39" customWidth="1"/>
    <col min="5263" max="5263" width="6.28515625" style="39" customWidth="1"/>
    <col min="5264" max="5264" width="5.85546875" style="39" customWidth="1"/>
    <col min="5265" max="5265" width="5.7109375" style="39" customWidth="1"/>
    <col min="5266" max="5266" width="6.85546875" style="39" customWidth="1"/>
    <col min="5267" max="5269" width="0" style="39" hidden="1" customWidth="1"/>
    <col min="5270" max="5270" width="6.85546875" style="39" customWidth="1"/>
    <col min="5271" max="5273" width="0" style="39" hidden="1" customWidth="1"/>
    <col min="5274" max="5274" width="6.85546875" style="39" customWidth="1"/>
    <col min="5275" max="5280" width="0" style="39" hidden="1" customWidth="1"/>
    <col min="5281" max="5281" width="6.42578125" style="39" customWidth="1"/>
    <col min="5282" max="5285" width="0" style="39" hidden="1" customWidth="1"/>
    <col min="5286" max="5286" width="6.42578125" style="39" customWidth="1"/>
    <col min="5287" max="5292" width="0" style="39" hidden="1" customWidth="1"/>
    <col min="5293" max="5295" width="6.42578125" style="39" customWidth="1"/>
    <col min="5296" max="5296" width="0" style="39" hidden="1" customWidth="1"/>
    <col min="5297" max="5297" width="6.42578125" style="39" customWidth="1"/>
    <col min="5298" max="5298" width="0" style="39" hidden="1" customWidth="1"/>
    <col min="5299" max="5299" width="7" style="39" customWidth="1"/>
    <col min="5300" max="5300" width="3.85546875" style="39" customWidth="1"/>
    <col min="5301" max="5438" width="9.140625" style="39"/>
    <col min="5439" max="5439" width="7.42578125" style="39" customWidth="1"/>
    <col min="5440" max="5440" width="22.5703125" style="39" customWidth="1"/>
    <col min="5441" max="5441" width="7.85546875" style="39" customWidth="1"/>
    <col min="5442" max="5456" width="0" style="39" hidden="1" customWidth="1"/>
    <col min="5457" max="5457" width="7.42578125" style="39" customWidth="1"/>
    <col min="5458" max="5461" width="0" style="39" hidden="1" customWidth="1"/>
    <col min="5462" max="5464" width="7.42578125" style="39" customWidth="1"/>
    <col min="5465" max="5467" width="0" style="39" hidden="1" customWidth="1"/>
    <col min="5468" max="5470" width="7.42578125" style="39" customWidth="1"/>
    <col min="5471" max="5475" width="0" style="39" hidden="1" customWidth="1"/>
    <col min="5476" max="5476" width="7.42578125" style="39" customWidth="1"/>
    <col min="5477" max="5479" width="0" style="39" hidden="1" customWidth="1"/>
    <col min="5480" max="5481" width="7.42578125" style="39" customWidth="1"/>
    <col min="5482" max="5482" width="0" style="39" hidden="1" customWidth="1"/>
    <col min="5483" max="5486" width="8.7109375" style="39" customWidth="1"/>
    <col min="5487" max="5487" width="0" style="39" hidden="1" customWidth="1"/>
    <col min="5488" max="5488" width="8.7109375" style="39" customWidth="1"/>
    <col min="5489" max="5489" width="7.85546875" style="39" customWidth="1"/>
    <col min="5490" max="5490" width="7.42578125" style="39" customWidth="1"/>
    <col min="5491" max="5491" width="7.85546875" style="39" customWidth="1"/>
    <col min="5492" max="5493" width="7.140625" style="39" customWidth="1"/>
    <col min="5494" max="5494" width="8.5703125" style="39" customWidth="1"/>
    <col min="5495" max="5495" width="6" style="39" customWidth="1"/>
    <col min="5496" max="5496" width="7.140625" style="39" customWidth="1"/>
    <col min="5497" max="5497" width="6" style="39" customWidth="1"/>
    <col min="5498" max="5499" width="7.5703125" style="39" customWidth="1"/>
    <col min="5500" max="5508" width="0" style="39" hidden="1" customWidth="1"/>
    <col min="5509" max="5510" width="7.42578125" style="39" customWidth="1"/>
    <col min="5511" max="5511" width="0" style="39" hidden="1" customWidth="1"/>
    <col min="5512" max="5512" width="5.85546875" style="39" customWidth="1"/>
    <col min="5513" max="5513" width="8.7109375" style="39" customWidth="1"/>
    <col min="5514" max="5514" width="0" style="39" hidden="1" customWidth="1"/>
    <col min="5515" max="5515" width="5.7109375" style="39" customWidth="1"/>
    <col min="5516" max="5518" width="7.42578125" style="39" customWidth="1"/>
    <col min="5519" max="5519" width="6.28515625" style="39" customWidth="1"/>
    <col min="5520" max="5520" width="5.85546875" style="39" customWidth="1"/>
    <col min="5521" max="5521" width="5.7109375" style="39" customWidth="1"/>
    <col min="5522" max="5522" width="6.85546875" style="39" customWidth="1"/>
    <col min="5523" max="5525" width="0" style="39" hidden="1" customWidth="1"/>
    <col min="5526" max="5526" width="6.85546875" style="39" customWidth="1"/>
    <col min="5527" max="5529" width="0" style="39" hidden="1" customWidth="1"/>
    <col min="5530" max="5530" width="6.85546875" style="39" customWidth="1"/>
    <col min="5531" max="5536" width="0" style="39" hidden="1" customWidth="1"/>
    <col min="5537" max="5537" width="6.42578125" style="39" customWidth="1"/>
    <col min="5538" max="5541" width="0" style="39" hidden="1" customWidth="1"/>
    <col min="5542" max="5542" width="6.42578125" style="39" customWidth="1"/>
    <col min="5543" max="5548" width="0" style="39" hidden="1" customWidth="1"/>
    <col min="5549" max="5551" width="6.42578125" style="39" customWidth="1"/>
    <col min="5552" max="5552" width="0" style="39" hidden="1" customWidth="1"/>
    <col min="5553" max="5553" width="6.42578125" style="39" customWidth="1"/>
    <col min="5554" max="5554" width="0" style="39" hidden="1" customWidth="1"/>
    <col min="5555" max="5555" width="7" style="39" customWidth="1"/>
    <col min="5556" max="5556" width="3.85546875" style="39" customWidth="1"/>
    <col min="5557" max="5694" width="9.140625" style="39"/>
    <col min="5695" max="5695" width="7.42578125" style="39" customWidth="1"/>
    <col min="5696" max="5696" width="22.5703125" style="39" customWidth="1"/>
    <col min="5697" max="5697" width="7.85546875" style="39" customWidth="1"/>
    <col min="5698" max="5712" width="0" style="39" hidden="1" customWidth="1"/>
    <col min="5713" max="5713" width="7.42578125" style="39" customWidth="1"/>
    <col min="5714" max="5717" width="0" style="39" hidden="1" customWidth="1"/>
    <col min="5718" max="5720" width="7.42578125" style="39" customWidth="1"/>
    <col min="5721" max="5723" width="0" style="39" hidden="1" customWidth="1"/>
    <col min="5724" max="5726" width="7.42578125" style="39" customWidth="1"/>
    <col min="5727" max="5731" width="0" style="39" hidden="1" customWidth="1"/>
    <col min="5732" max="5732" width="7.42578125" style="39" customWidth="1"/>
    <col min="5733" max="5735" width="0" style="39" hidden="1" customWidth="1"/>
    <col min="5736" max="5737" width="7.42578125" style="39" customWidth="1"/>
    <col min="5738" max="5738" width="0" style="39" hidden="1" customWidth="1"/>
    <col min="5739" max="5742" width="8.7109375" style="39" customWidth="1"/>
    <col min="5743" max="5743" width="0" style="39" hidden="1" customWidth="1"/>
    <col min="5744" max="5744" width="8.7109375" style="39" customWidth="1"/>
    <col min="5745" max="5745" width="7.85546875" style="39" customWidth="1"/>
    <col min="5746" max="5746" width="7.42578125" style="39" customWidth="1"/>
    <col min="5747" max="5747" width="7.85546875" style="39" customWidth="1"/>
    <col min="5748" max="5749" width="7.140625" style="39" customWidth="1"/>
    <col min="5750" max="5750" width="8.5703125" style="39" customWidth="1"/>
    <col min="5751" max="5751" width="6" style="39" customWidth="1"/>
    <col min="5752" max="5752" width="7.140625" style="39" customWidth="1"/>
    <col min="5753" max="5753" width="6" style="39" customWidth="1"/>
    <col min="5754" max="5755" width="7.5703125" style="39" customWidth="1"/>
    <col min="5756" max="5764" width="0" style="39" hidden="1" customWidth="1"/>
    <col min="5765" max="5766" width="7.42578125" style="39" customWidth="1"/>
    <col min="5767" max="5767" width="0" style="39" hidden="1" customWidth="1"/>
    <col min="5768" max="5768" width="5.85546875" style="39" customWidth="1"/>
    <col min="5769" max="5769" width="8.7109375" style="39" customWidth="1"/>
    <col min="5770" max="5770" width="0" style="39" hidden="1" customWidth="1"/>
    <col min="5771" max="5771" width="5.7109375" style="39" customWidth="1"/>
    <col min="5772" max="5774" width="7.42578125" style="39" customWidth="1"/>
    <col min="5775" max="5775" width="6.28515625" style="39" customWidth="1"/>
    <col min="5776" max="5776" width="5.85546875" style="39" customWidth="1"/>
    <col min="5777" max="5777" width="5.7109375" style="39" customWidth="1"/>
    <col min="5778" max="5778" width="6.85546875" style="39" customWidth="1"/>
    <col min="5779" max="5781" width="0" style="39" hidden="1" customWidth="1"/>
    <col min="5782" max="5782" width="6.85546875" style="39" customWidth="1"/>
    <col min="5783" max="5785" width="0" style="39" hidden="1" customWidth="1"/>
    <col min="5786" max="5786" width="6.85546875" style="39" customWidth="1"/>
    <col min="5787" max="5792" width="0" style="39" hidden="1" customWidth="1"/>
    <col min="5793" max="5793" width="6.42578125" style="39" customWidth="1"/>
    <col min="5794" max="5797" width="0" style="39" hidden="1" customWidth="1"/>
    <col min="5798" max="5798" width="6.42578125" style="39" customWidth="1"/>
    <col min="5799" max="5804" width="0" style="39" hidden="1" customWidth="1"/>
    <col min="5805" max="5807" width="6.42578125" style="39" customWidth="1"/>
    <col min="5808" max="5808" width="0" style="39" hidden="1" customWidth="1"/>
    <col min="5809" max="5809" width="6.42578125" style="39" customWidth="1"/>
    <col min="5810" max="5810" width="0" style="39" hidden="1" customWidth="1"/>
    <col min="5811" max="5811" width="7" style="39" customWidth="1"/>
    <col min="5812" max="5812" width="3.85546875" style="39" customWidth="1"/>
    <col min="5813" max="5950" width="9.140625" style="39"/>
    <col min="5951" max="5951" width="7.42578125" style="39" customWidth="1"/>
    <col min="5952" max="5952" width="22.5703125" style="39" customWidth="1"/>
    <col min="5953" max="5953" width="7.85546875" style="39" customWidth="1"/>
    <col min="5954" max="5968" width="0" style="39" hidden="1" customWidth="1"/>
    <col min="5969" max="5969" width="7.42578125" style="39" customWidth="1"/>
    <col min="5970" max="5973" width="0" style="39" hidden="1" customWidth="1"/>
    <col min="5974" max="5976" width="7.42578125" style="39" customWidth="1"/>
    <col min="5977" max="5979" width="0" style="39" hidden="1" customWidth="1"/>
    <col min="5980" max="5982" width="7.42578125" style="39" customWidth="1"/>
    <col min="5983" max="5987" width="0" style="39" hidden="1" customWidth="1"/>
    <col min="5988" max="5988" width="7.42578125" style="39" customWidth="1"/>
    <col min="5989" max="5991" width="0" style="39" hidden="1" customWidth="1"/>
    <col min="5992" max="5993" width="7.42578125" style="39" customWidth="1"/>
    <col min="5994" max="5994" width="0" style="39" hidden="1" customWidth="1"/>
    <col min="5995" max="5998" width="8.7109375" style="39" customWidth="1"/>
    <col min="5999" max="5999" width="0" style="39" hidden="1" customWidth="1"/>
    <col min="6000" max="6000" width="8.7109375" style="39" customWidth="1"/>
    <col min="6001" max="6001" width="7.85546875" style="39" customWidth="1"/>
    <col min="6002" max="6002" width="7.42578125" style="39" customWidth="1"/>
    <col min="6003" max="6003" width="7.85546875" style="39" customWidth="1"/>
    <col min="6004" max="6005" width="7.140625" style="39" customWidth="1"/>
    <col min="6006" max="6006" width="8.5703125" style="39" customWidth="1"/>
    <col min="6007" max="6007" width="6" style="39" customWidth="1"/>
    <col min="6008" max="6008" width="7.140625" style="39" customWidth="1"/>
    <col min="6009" max="6009" width="6" style="39" customWidth="1"/>
    <col min="6010" max="6011" width="7.5703125" style="39" customWidth="1"/>
    <col min="6012" max="6020" width="0" style="39" hidden="1" customWidth="1"/>
    <col min="6021" max="6022" width="7.42578125" style="39" customWidth="1"/>
    <col min="6023" max="6023" width="0" style="39" hidden="1" customWidth="1"/>
    <col min="6024" max="6024" width="5.85546875" style="39" customWidth="1"/>
    <col min="6025" max="6025" width="8.7109375" style="39" customWidth="1"/>
    <col min="6026" max="6026" width="0" style="39" hidden="1" customWidth="1"/>
    <col min="6027" max="6027" width="5.7109375" style="39" customWidth="1"/>
    <col min="6028" max="6030" width="7.42578125" style="39" customWidth="1"/>
    <col min="6031" max="6031" width="6.28515625" style="39" customWidth="1"/>
    <col min="6032" max="6032" width="5.85546875" style="39" customWidth="1"/>
    <col min="6033" max="6033" width="5.7109375" style="39" customWidth="1"/>
    <col min="6034" max="6034" width="6.85546875" style="39" customWidth="1"/>
    <col min="6035" max="6037" width="0" style="39" hidden="1" customWidth="1"/>
    <col min="6038" max="6038" width="6.85546875" style="39" customWidth="1"/>
    <col min="6039" max="6041" width="0" style="39" hidden="1" customWidth="1"/>
    <col min="6042" max="6042" width="6.85546875" style="39" customWidth="1"/>
    <col min="6043" max="6048" width="0" style="39" hidden="1" customWidth="1"/>
    <col min="6049" max="6049" width="6.42578125" style="39" customWidth="1"/>
    <col min="6050" max="6053" width="0" style="39" hidden="1" customWidth="1"/>
    <col min="6054" max="6054" width="6.42578125" style="39" customWidth="1"/>
    <col min="6055" max="6060" width="0" style="39" hidden="1" customWidth="1"/>
    <col min="6061" max="6063" width="6.42578125" style="39" customWidth="1"/>
    <col min="6064" max="6064" width="0" style="39" hidden="1" customWidth="1"/>
    <col min="6065" max="6065" width="6.42578125" style="39" customWidth="1"/>
    <col min="6066" max="6066" width="0" style="39" hidden="1" customWidth="1"/>
    <col min="6067" max="6067" width="7" style="39" customWidth="1"/>
    <col min="6068" max="6068" width="3.85546875" style="39" customWidth="1"/>
    <col min="6069" max="6206" width="9.140625" style="39"/>
    <col min="6207" max="6207" width="7.42578125" style="39" customWidth="1"/>
    <col min="6208" max="6208" width="22.5703125" style="39" customWidth="1"/>
    <col min="6209" max="6209" width="7.85546875" style="39" customWidth="1"/>
    <col min="6210" max="6224" width="0" style="39" hidden="1" customWidth="1"/>
    <col min="6225" max="6225" width="7.42578125" style="39" customWidth="1"/>
    <col min="6226" max="6229" width="0" style="39" hidden="1" customWidth="1"/>
    <col min="6230" max="6232" width="7.42578125" style="39" customWidth="1"/>
    <col min="6233" max="6235" width="0" style="39" hidden="1" customWidth="1"/>
    <col min="6236" max="6238" width="7.42578125" style="39" customWidth="1"/>
    <col min="6239" max="6243" width="0" style="39" hidden="1" customWidth="1"/>
    <col min="6244" max="6244" width="7.42578125" style="39" customWidth="1"/>
    <col min="6245" max="6247" width="0" style="39" hidden="1" customWidth="1"/>
    <col min="6248" max="6249" width="7.42578125" style="39" customWidth="1"/>
    <col min="6250" max="6250" width="0" style="39" hidden="1" customWidth="1"/>
    <col min="6251" max="6254" width="8.7109375" style="39" customWidth="1"/>
    <col min="6255" max="6255" width="0" style="39" hidden="1" customWidth="1"/>
    <col min="6256" max="6256" width="8.7109375" style="39" customWidth="1"/>
    <col min="6257" max="6257" width="7.85546875" style="39" customWidth="1"/>
    <col min="6258" max="6258" width="7.42578125" style="39" customWidth="1"/>
    <col min="6259" max="6259" width="7.85546875" style="39" customWidth="1"/>
    <col min="6260" max="6261" width="7.140625" style="39" customWidth="1"/>
    <col min="6262" max="6262" width="8.5703125" style="39" customWidth="1"/>
    <col min="6263" max="6263" width="6" style="39" customWidth="1"/>
    <col min="6264" max="6264" width="7.140625" style="39" customWidth="1"/>
    <col min="6265" max="6265" width="6" style="39" customWidth="1"/>
    <col min="6266" max="6267" width="7.5703125" style="39" customWidth="1"/>
    <col min="6268" max="6276" width="0" style="39" hidden="1" customWidth="1"/>
    <col min="6277" max="6278" width="7.42578125" style="39" customWidth="1"/>
    <col min="6279" max="6279" width="0" style="39" hidden="1" customWidth="1"/>
    <col min="6280" max="6280" width="5.85546875" style="39" customWidth="1"/>
    <col min="6281" max="6281" width="8.7109375" style="39" customWidth="1"/>
    <col min="6282" max="6282" width="0" style="39" hidden="1" customWidth="1"/>
    <col min="6283" max="6283" width="5.7109375" style="39" customWidth="1"/>
    <col min="6284" max="6286" width="7.42578125" style="39" customWidth="1"/>
    <col min="6287" max="6287" width="6.28515625" style="39" customWidth="1"/>
    <col min="6288" max="6288" width="5.85546875" style="39" customWidth="1"/>
    <col min="6289" max="6289" width="5.7109375" style="39" customWidth="1"/>
    <col min="6290" max="6290" width="6.85546875" style="39" customWidth="1"/>
    <col min="6291" max="6293" width="0" style="39" hidden="1" customWidth="1"/>
    <col min="6294" max="6294" width="6.85546875" style="39" customWidth="1"/>
    <col min="6295" max="6297" width="0" style="39" hidden="1" customWidth="1"/>
    <col min="6298" max="6298" width="6.85546875" style="39" customWidth="1"/>
    <col min="6299" max="6304" width="0" style="39" hidden="1" customWidth="1"/>
    <col min="6305" max="6305" width="6.42578125" style="39" customWidth="1"/>
    <col min="6306" max="6309" width="0" style="39" hidden="1" customWidth="1"/>
    <col min="6310" max="6310" width="6.42578125" style="39" customWidth="1"/>
    <col min="6311" max="6316" width="0" style="39" hidden="1" customWidth="1"/>
    <col min="6317" max="6319" width="6.42578125" style="39" customWidth="1"/>
    <col min="6320" max="6320" width="0" style="39" hidden="1" customWidth="1"/>
    <col min="6321" max="6321" width="6.42578125" style="39" customWidth="1"/>
    <col min="6322" max="6322" width="0" style="39" hidden="1" customWidth="1"/>
    <col min="6323" max="6323" width="7" style="39" customWidth="1"/>
    <col min="6324" max="6324" width="3.85546875" style="39" customWidth="1"/>
    <col min="6325" max="6462" width="9.140625" style="39"/>
    <col min="6463" max="6463" width="7.42578125" style="39" customWidth="1"/>
    <col min="6464" max="6464" width="22.5703125" style="39" customWidth="1"/>
    <col min="6465" max="6465" width="7.85546875" style="39" customWidth="1"/>
    <col min="6466" max="6480" width="0" style="39" hidden="1" customWidth="1"/>
    <col min="6481" max="6481" width="7.42578125" style="39" customWidth="1"/>
    <col min="6482" max="6485" width="0" style="39" hidden="1" customWidth="1"/>
    <col min="6486" max="6488" width="7.42578125" style="39" customWidth="1"/>
    <col min="6489" max="6491" width="0" style="39" hidden="1" customWidth="1"/>
    <col min="6492" max="6494" width="7.42578125" style="39" customWidth="1"/>
    <col min="6495" max="6499" width="0" style="39" hidden="1" customWidth="1"/>
    <col min="6500" max="6500" width="7.42578125" style="39" customWidth="1"/>
    <col min="6501" max="6503" width="0" style="39" hidden="1" customWidth="1"/>
    <col min="6504" max="6505" width="7.42578125" style="39" customWidth="1"/>
    <col min="6506" max="6506" width="0" style="39" hidden="1" customWidth="1"/>
    <col min="6507" max="6510" width="8.7109375" style="39" customWidth="1"/>
    <col min="6511" max="6511" width="0" style="39" hidden="1" customWidth="1"/>
    <col min="6512" max="6512" width="8.7109375" style="39" customWidth="1"/>
    <col min="6513" max="6513" width="7.85546875" style="39" customWidth="1"/>
    <col min="6514" max="6514" width="7.42578125" style="39" customWidth="1"/>
    <col min="6515" max="6515" width="7.85546875" style="39" customWidth="1"/>
    <col min="6516" max="6517" width="7.140625" style="39" customWidth="1"/>
    <col min="6518" max="6518" width="8.5703125" style="39" customWidth="1"/>
    <col min="6519" max="6519" width="6" style="39" customWidth="1"/>
    <col min="6520" max="6520" width="7.140625" style="39" customWidth="1"/>
    <col min="6521" max="6521" width="6" style="39" customWidth="1"/>
    <col min="6522" max="6523" width="7.5703125" style="39" customWidth="1"/>
    <col min="6524" max="6532" width="0" style="39" hidden="1" customWidth="1"/>
    <col min="6533" max="6534" width="7.42578125" style="39" customWidth="1"/>
    <col min="6535" max="6535" width="0" style="39" hidden="1" customWidth="1"/>
    <col min="6536" max="6536" width="5.85546875" style="39" customWidth="1"/>
    <col min="6537" max="6537" width="8.7109375" style="39" customWidth="1"/>
    <col min="6538" max="6538" width="0" style="39" hidden="1" customWidth="1"/>
    <col min="6539" max="6539" width="5.7109375" style="39" customWidth="1"/>
    <col min="6540" max="6542" width="7.42578125" style="39" customWidth="1"/>
    <col min="6543" max="6543" width="6.28515625" style="39" customWidth="1"/>
    <col min="6544" max="6544" width="5.85546875" style="39" customWidth="1"/>
    <col min="6545" max="6545" width="5.7109375" style="39" customWidth="1"/>
    <col min="6546" max="6546" width="6.85546875" style="39" customWidth="1"/>
    <col min="6547" max="6549" width="0" style="39" hidden="1" customWidth="1"/>
    <col min="6550" max="6550" width="6.85546875" style="39" customWidth="1"/>
    <col min="6551" max="6553" width="0" style="39" hidden="1" customWidth="1"/>
    <col min="6554" max="6554" width="6.85546875" style="39" customWidth="1"/>
    <col min="6555" max="6560" width="0" style="39" hidden="1" customWidth="1"/>
    <col min="6561" max="6561" width="6.42578125" style="39" customWidth="1"/>
    <col min="6562" max="6565" width="0" style="39" hidden="1" customWidth="1"/>
    <col min="6566" max="6566" width="6.42578125" style="39" customWidth="1"/>
    <col min="6567" max="6572" width="0" style="39" hidden="1" customWidth="1"/>
    <col min="6573" max="6575" width="6.42578125" style="39" customWidth="1"/>
    <col min="6576" max="6576" width="0" style="39" hidden="1" customWidth="1"/>
    <col min="6577" max="6577" width="6.42578125" style="39" customWidth="1"/>
    <col min="6578" max="6578" width="0" style="39" hidden="1" customWidth="1"/>
    <col min="6579" max="6579" width="7" style="39" customWidth="1"/>
    <col min="6580" max="6580" width="3.85546875" style="39" customWidth="1"/>
    <col min="6581" max="6718" width="9.140625" style="39"/>
    <col min="6719" max="6719" width="7.42578125" style="39" customWidth="1"/>
    <col min="6720" max="6720" width="22.5703125" style="39" customWidth="1"/>
    <col min="6721" max="6721" width="7.85546875" style="39" customWidth="1"/>
    <col min="6722" max="6736" width="0" style="39" hidden="1" customWidth="1"/>
    <col min="6737" max="6737" width="7.42578125" style="39" customWidth="1"/>
    <col min="6738" max="6741" width="0" style="39" hidden="1" customWidth="1"/>
    <col min="6742" max="6744" width="7.42578125" style="39" customWidth="1"/>
    <col min="6745" max="6747" width="0" style="39" hidden="1" customWidth="1"/>
    <col min="6748" max="6750" width="7.42578125" style="39" customWidth="1"/>
    <col min="6751" max="6755" width="0" style="39" hidden="1" customWidth="1"/>
    <col min="6756" max="6756" width="7.42578125" style="39" customWidth="1"/>
    <col min="6757" max="6759" width="0" style="39" hidden="1" customWidth="1"/>
    <col min="6760" max="6761" width="7.42578125" style="39" customWidth="1"/>
    <col min="6762" max="6762" width="0" style="39" hidden="1" customWidth="1"/>
    <col min="6763" max="6766" width="8.7109375" style="39" customWidth="1"/>
    <col min="6767" max="6767" width="0" style="39" hidden="1" customWidth="1"/>
    <col min="6768" max="6768" width="8.7109375" style="39" customWidth="1"/>
    <col min="6769" max="6769" width="7.85546875" style="39" customWidth="1"/>
    <col min="6770" max="6770" width="7.42578125" style="39" customWidth="1"/>
    <col min="6771" max="6771" width="7.85546875" style="39" customWidth="1"/>
    <col min="6772" max="6773" width="7.140625" style="39" customWidth="1"/>
    <col min="6774" max="6774" width="8.5703125" style="39" customWidth="1"/>
    <col min="6775" max="6775" width="6" style="39" customWidth="1"/>
    <col min="6776" max="6776" width="7.140625" style="39" customWidth="1"/>
    <col min="6777" max="6777" width="6" style="39" customWidth="1"/>
    <col min="6778" max="6779" width="7.5703125" style="39" customWidth="1"/>
    <col min="6780" max="6788" width="0" style="39" hidden="1" customWidth="1"/>
    <col min="6789" max="6790" width="7.42578125" style="39" customWidth="1"/>
    <col min="6791" max="6791" width="0" style="39" hidden="1" customWidth="1"/>
    <col min="6792" max="6792" width="5.85546875" style="39" customWidth="1"/>
    <col min="6793" max="6793" width="8.7109375" style="39" customWidth="1"/>
    <col min="6794" max="6794" width="0" style="39" hidden="1" customWidth="1"/>
    <col min="6795" max="6795" width="5.7109375" style="39" customWidth="1"/>
    <col min="6796" max="6798" width="7.42578125" style="39" customWidth="1"/>
    <col min="6799" max="6799" width="6.28515625" style="39" customWidth="1"/>
    <col min="6800" max="6800" width="5.85546875" style="39" customWidth="1"/>
    <col min="6801" max="6801" width="5.7109375" style="39" customWidth="1"/>
    <col min="6802" max="6802" width="6.85546875" style="39" customWidth="1"/>
    <col min="6803" max="6805" width="0" style="39" hidden="1" customWidth="1"/>
    <col min="6806" max="6806" width="6.85546875" style="39" customWidth="1"/>
    <col min="6807" max="6809" width="0" style="39" hidden="1" customWidth="1"/>
    <col min="6810" max="6810" width="6.85546875" style="39" customWidth="1"/>
    <col min="6811" max="6816" width="0" style="39" hidden="1" customWidth="1"/>
    <col min="6817" max="6817" width="6.42578125" style="39" customWidth="1"/>
    <col min="6818" max="6821" width="0" style="39" hidden="1" customWidth="1"/>
    <col min="6822" max="6822" width="6.42578125" style="39" customWidth="1"/>
    <col min="6823" max="6828" width="0" style="39" hidden="1" customWidth="1"/>
    <col min="6829" max="6831" width="6.42578125" style="39" customWidth="1"/>
    <col min="6832" max="6832" width="0" style="39" hidden="1" customWidth="1"/>
    <col min="6833" max="6833" width="6.42578125" style="39" customWidth="1"/>
    <col min="6834" max="6834" width="0" style="39" hidden="1" customWidth="1"/>
    <col min="6835" max="6835" width="7" style="39" customWidth="1"/>
    <col min="6836" max="6836" width="3.85546875" style="39" customWidth="1"/>
    <col min="6837" max="6974" width="9.140625" style="39"/>
    <col min="6975" max="6975" width="7.42578125" style="39" customWidth="1"/>
    <col min="6976" max="6976" width="22.5703125" style="39" customWidth="1"/>
    <col min="6977" max="6977" width="7.85546875" style="39" customWidth="1"/>
    <col min="6978" max="6992" width="0" style="39" hidden="1" customWidth="1"/>
    <col min="6993" max="6993" width="7.42578125" style="39" customWidth="1"/>
    <col min="6994" max="6997" width="0" style="39" hidden="1" customWidth="1"/>
    <col min="6998" max="7000" width="7.42578125" style="39" customWidth="1"/>
    <col min="7001" max="7003" width="0" style="39" hidden="1" customWidth="1"/>
    <col min="7004" max="7006" width="7.42578125" style="39" customWidth="1"/>
    <col min="7007" max="7011" width="0" style="39" hidden="1" customWidth="1"/>
    <col min="7012" max="7012" width="7.42578125" style="39" customWidth="1"/>
    <col min="7013" max="7015" width="0" style="39" hidden="1" customWidth="1"/>
    <col min="7016" max="7017" width="7.42578125" style="39" customWidth="1"/>
    <col min="7018" max="7018" width="0" style="39" hidden="1" customWidth="1"/>
    <col min="7019" max="7022" width="8.7109375" style="39" customWidth="1"/>
    <col min="7023" max="7023" width="0" style="39" hidden="1" customWidth="1"/>
    <col min="7024" max="7024" width="8.7109375" style="39" customWidth="1"/>
    <col min="7025" max="7025" width="7.85546875" style="39" customWidth="1"/>
    <col min="7026" max="7026" width="7.42578125" style="39" customWidth="1"/>
    <col min="7027" max="7027" width="7.85546875" style="39" customWidth="1"/>
    <col min="7028" max="7029" width="7.140625" style="39" customWidth="1"/>
    <col min="7030" max="7030" width="8.5703125" style="39" customWidth="1"/>
    <col min="7031" max="7031" width="6" style="39" customWidth="1"/>
    <col min="7032" max="7032" width="7.140625" style="39" customWidth="1"/>
    <col min="7033" max="7033" width="6" style="39" customWidth="1"/>
    <col min="7034" max="7035" width="7.5703125" style="39" customWidth="1"/>
    <col min="7036" max="7044" width="0" style="39" hidden="1" customWidth="1"/>
    <col min="7045" max="7046" width="7.42578125" style="39" customWidth="1"/>
    <col min="7047" max="7047" width="0" style="39" hidden="1" customWidth="1"/>
    <col min="7048" max="7048" width="5.85546875" style="39" customWidth="1"/>
    <col min="7049" max="7049" width="8.7109375" style="39" customWidth="1"/>
    <col min="7050" max="7050" width="0" style="39" hidden="1" customWidth="1"/>
    <col min="7051" max="7051" width="5.7109375" style="39" customWidth="1"/>
    <col min="7052" max="7054" width="7.42578125" style="39" customWidth="1"/>
    <col min="7055" max="7055" width="6.28515625" style="39" customWidth="1"/>
    <col min="7056" max="7056" width="5.85546875" style="39" customWidth="1"/>
    <col min="7057" max="7057" width="5.7109375" style="39" customWidth="1"/>
    <col min="7058" max="7058" width="6.85546875" style="39" customWidth="1"/>
    <col min="7059" max="7061" width="0" style="39" hidden="1" customWidth="1"/>
    <col min="7062" max="7062" width="6.85546875" style="39" customWidth="1"/>
    <col min="7063" max="7065" width="0" style="39" hidden="1" customWidth="1"/>
    <col min="7066" max="7066" width="6.85546875" style="39" customWidth="1"/>
    <col min="7067" max="7072" width="0" style="39" hidden="1" customWidth="1"/>
    <col min="7073" max="7073" width="6.42578125" style="39" customWidth="1"/>
    <col min="7074" max="7077" width="0" style="39" hidden="1" customWidth="1"/>
    <col min="7078" max="7078" width="6.42578125" style="39" customWidth="1"/>
    <col min="7079" max="7084" width="0" style="39" hidden="1" customWidth="1"/>
    <col min="7085" max="7087" width="6.42578125" style="39" customWidth="1"/>
    <col min="7088" max="7088" width="0" style="39" hidden="1" customWidth="1"/>
    <col min="7089" max="7089" width="6.42578125" style="39" customWidth="1"/>
    <col min="7090" max="7090" width="0" style="39" hidden="1" customWidth="1"/>
    <col min="7091" max="7091" width="7" style="39" customWidth="1"/>
    <col min="7092" max="7092" width="3.85546875" style="39" customWidth="1"/>
    <col min="7093" max="7230" width="9.140625" style="39"/>
    <col min="7231" max="7231" width="7.42578125" style="39" customWidth="1"/>
    <col min="7232" max="7232" width="22.5703125" style="39" customWidth="1"/>
    <col min="7233" max="7233" width="7.85546875" style="39" customWidth="1"/>
    <col min="7234" max="7248" width="0" style="39" hidden="1" customWidth="1"/>
    <col min="7249" max="7249" width="7.42578125" style="39" customWidth="1"/>
    <col min="7250" max="7253" width="0" style="39" hidden="1" customWidth="1"/>
    <col min="7254" max="7256" width="7.42578125" style="39" customWidth="1"/>
    <col min="7257" max="7259" width="0" style="39" hidden="1" customWidth="1"/>
    <col min="7260" max="7262" width="7.42578125" style="39" customWidth="1"/>
    <col min="7263" max="7267" width="0" style="39" hidden="1" customWidth="1"/>
    <col min="7268" max="7268" width="7.42578125" style="39" customWidth="1"/>
    <col min="7269" max="7271" width="0" style="39" hidden="1" customWidth="1"/>
    <col min="7272" max="7273" width="7.42578125" style="39" customWidth="1"/>
    <col min="7274" max="7274" width="0" style="39" hidden="1" customWidth="1"/>
    <col min="7275" max="7278" width="8.7109375" style="39" customWidth="1"/>
    <col min="7279" max="7279" width="0" style="39" hidden="1" customWidth="1"/>
    <col min="7280" max="7280" width="8.7109375" style="39" customWidth="1"/>
    <col min="7281" max="7281" width="7.85546875" style="39" customWidth="1"/>
    <col min="7282" max="7282" width="7.42578125" style="39" customWidth="1"/>
    <col min="7283" max="7283" width="7.85546875" style="39" customWidth="1"/>
    <col min="7284" max="7285" width="7.140625" style="39" customWidth="1"/>
    <col min="7286" max="7286" width="8.5703125" style="39" customWidth="1"/>
    <col min="7287" max="7287" width="6" style="39" customWidth="1"/>
    <col min="7288" max="7288" width="7.140625" style="39" customWidth="1"/>
    <col min="7289" max="7289" width="6" style="39" customWidth="1"/>
    <col min="7290" max="7291" width="7.5703125" style="39" customWidth="1"/>
    <col min="7292" max="7300" width="0" style="39" hidden="1" customWidth="1"/>
    <col min="7301" max="7302" width="7.42578125" style="39" customWidth="1"/>
    <col min="7303" max="7303" width="0" style="39" hidden="1" customWidth="1"/>
    <col min="7304" max="7304" width="5.85546875" style="39" customWidth="1"/>
    <col min="7305" max="7305" width="8.7109375" style="39" customWidth="1"/>
    <col min="7306" max="7306" width="0" style="39" hidden="1" customWidth="1"/>
    <col min="7307" max="7307" width="5.7109375" style="39" customWidth="1"/>
    <col min="7308" max="7310" width="7.42578125" style="39" customWidth="1"/>
    <col min="7311" max="7311" width="6.28515625" style="39" customWidth="1"/>
    <col min="7312" max="7312" width="5.85546875" style="39" customWidth="1"/>
    <col min="7313" max="7313" width="5.7109375" style="39" customWidth="1"/>
    <col min="7314" max="7314" width="6.85546875" style="39" customWidth="1"/>
    <col min="7315" max="7317" width="0" style="39" hidden="1" customWidth="1"/>
    <col min="7318" max="7318" width="6.85546875" style="39" customWidth="1"/>
    <col min="7319" max="7321" width="0" style="39" hidden="1" customWidth="1"/>
    <col min="7322" max="7322" width="6.85546875" style="39" customWidth="1"/>
    <col min="7323" max="7328" width="0" style="39" hidden="1" customWidth="1"/>
    <col min="7329" max="7329" width="6.42578125" style="39" customWidth="1"/>
    <col min="7330" max="7333" width="0" style="39" hidden="1" customWidth="1"/>
    <col min="7334" max="7334" width="6.42578125" style="39" customWidth="1"/>
    <col min="7335" max="7340" width="0" style="39" hidden="1" customWidth="1"/>
    <col min="7341" max="7343" width="6.42578125" style="39" customWidth="1"/>
    <col min="7344" max="7344" width="0" style="39" hidden="1" customWidth="1"/>
    <col min="7345" max="7345" width="6.42578125" style="39" customWidth="1"/>
    <col min="7346" max="7346" width="0" style="39" hidden="1" customWidth="1"/>
    <col min="7347" max="7347" width="7" style="39" customWidth="1"/>
    <col min="7348" max="7348" width="3.85546875" style="39" customWidth="1"/>
    <col min="7349" max="7486" width="9.140625" style="39"/>
    <col min="7487" max="7487" width="7.42578125" style="39" customWidth="1"/>
    <col min="7488" max="7488" width="22.5703125" style="39" customWidth="1"/>
    <col min="7489" max="7489" width="7.85546875" style="39" customWidth="1"/>
    <col min="7490" max="7504" width="0" style="39" hidden="1" customWidth="1"/>
    <col min="7505" max="7505" width="7.42578125" style="39" customWidth="1"/>
    <col min="7506" max="7509" width="0" style="39" hidden="1" customWidth="1"/>
    <col min="7510" max="7512" width="7.42578125" style="39" customWidth="1"/>
    <col min="7513" max="7515" width="0" style="39" hidden="1" customWidth="1"/>
    <col min="7516" max="7518" width="7.42578125" style="39" customWidth="1"/>
    <col min="7519" max="7523" width="0" style="39" hidden="1" customWidth="1"/>
    <col min="7524" max="7524" width="7.42578125" style="39" customWidth="1"/>
    <col min="7525" max="7527" width="0" style="39" hidden="1" customWidth="1"/>
    <col min="7528" max="7529" width="7.42578125" style="39" customWidth="1"/>
    <col min="7530" max="7530" width="0" style="39" hidden="1" customWidth="1"/>
    <col min="7531" max="7534" width="8.7109375" style="39" customWidth="1"/>
    <col min="7535" max="7535" width="0" style="39" hidden="1" customWidth="1"/>
    <col min="7536" max="7536" width="8.7109375" style="39" customWidth="1"/>
    <col min="7537" max="7537" width="7.85546875" style="39" customWidth="1"/>
    <col min="7538" max="7538" width="7.42578125" style="39" customWidth="1"/>
    <col min="7539" max="7539" width="7.85546875" style="39" customWidth="1"/>
    <col min="7540" max="7541" width="7.140625" style="39" customWidth="1"/>
    <col min="7542" max="7542" width="8.5703125" style="39" customWidth="1"/>
    <col min="7543" max="7543" width="6" style="39" customWidth="1"/>
    <col min="7544" max="7544" width="7.140625" style="39" customWidth="1"/>
    <col min="7545" max="7545" width="6" style="39" customWidth="1"/>
    <col min="7546" max="7547" width="7.5703125" style="39" customWidth="1"/>
    <col min="7548" max="7556" width="0" style="39" hidden="1" customWidth="1"/>
    <col min="7557" max="7558" width="7.42578125" style="39" customWidth="1"/>
    <col min="7559" max="7559" width="0" style="39" hidden="1" customWidth="1"/>
    <col min="7560" max="7560" width="5.85546875" style="39" customWidth="1"/>
    <col min="7561" max="7561" width="8.7109375" style="39" customWidth="1"/>
    <col min="7562" max="7562" width="0" style="39" hidden="1" customWidth="1"/>
    <col min="7563" max="7563" width="5.7109375" style="39" customWidth="1"/>
    <col min="7564" max="7566" width="7.42578125" style="39" customWidth="1"/>
    <col min="7567" max="7567" width="6.28515625" style="39" customWidth="1"/>
    <col min="7568" max="7568" width="5.85546875" style="39" customWidth="1"/>
    <col min="7569" max="7569" width="5.7109375" style="39" customWidth="1"/>
    <col min="7570" max="7570" width="6.85546875" style="39" customWidth="1"/>
    <col min="7571" max="7573" width="0" style="39" hidden="1" customWidth="1"/>
    <col min="7574" max="7574" width="6.85546875" style="39" customWidth="1"/>
    <col min="7575" max="7577" width="0" style="39" hidden="1" customWidth="1"/>
    <col min="7578" max="7578" width="6.85546875" style="39" customWidth="1"/>
    <col min="7579" max="7584" width="0" style="39" hidden="1" customWidth="1"/>
    <col min="7585" max="7585" width="6.42578125" style="39" customWidth="1"/>
    <col min="7586" max="7589" width="0" style="39" hidden="1" customWidth="1"/>
    <col min="7590" max="7590" width="6.42578125" style="39" customWidth="1"/>
    <col min="7591" max="7596" width="0" style="39" hidden="1" customWidth="1"/>
    <col min="7597" max="7599" width="6.42578125" style="39" customWidth="1"/>
    <col min="7600" max="7600" width="0" style="39" hidden="1" customWidth="1"/>
    <col min="7601" max="7601" width="6.42578125" style="39" customWidth="1"/>
    <col min="7602" max="7602" width="0" style="39" hidden="1" customWidth="1"/>
    <col min="7603" max="7603" width="7" style="39" customWidth="1"/>
    <col min="7604" max="7604" width="3.85546875" style="39" customWidth="1"/>
    <col min="7605" max="7742" width="9.140625" style="39"/>
    <col min="7743" max="7743" width="7.42578125" style="39" customWidth="1"/>
    <col min="7744" max="7744" width="22.5703125" style="39" customWidth="1"/>
    <col min="7745" max="7745" width="7.85546875" style="39" customWidth="1"/>
    <col min="7746" max="7760" width="0" style="39" hidden="1" customWidth="1"/>
    <col min="7761" max="7761" width="7.42578125" style="39" customWidth="1"/>
    <col min="7762" max="7765" width="0" style="39" hidden="1" customWidth="1"/>
    <col min="7766" max="7768" width="7.42578125" style="39" customWidth="1"/>
    <col min="7769" max="7771" width="0" style="39" hidden="1" customWidth="1"/>
    <col min="7772" max="7774" width="7.42578125" style="39" customWidth="1"/>
    <col min="7775" max="7779" width="0" style="39" hidden="1" customWidth="1"/>
    <col min="7780" max="7780" width="7.42578125" style="39" customWidth="1"/>
    <col min="7781" max="7783" width="0" style="39" hidden="1" customWidth="1"/>
    <col min="7784" max="7785" width="7.42578125" style="39" customWidth="1"/>
    <col min="7786" max="7786" width="0" style="39" hidden="1" customWidth="1"/>
    <col min="7787" max="7790" width="8.7109375" style="39" customWidth="1"/>
    <col min="7791" max="7791" width="0" style="39" hidden="1" customWidth="1"/>
    <col min="7792" max="7792" width="8.7109375" style="39" customWidth="1"/>
    <col min="7793" max="7793" width="7.85546875" style="39" customWidth="1"/>
    <col min="7794" max="7794" width="7.42578125" style="39" customWidth="1"/>
    <col min="7795" max="7795" width="7.85546875" style="39" customWidth="1"/>
    <col min="7796" max="7797" width="7.140625" style="39" customWidth="1"/>
    <col min="7798" max="7798" width="8.5703125" style="39" customWidth="1"/>
    <col min="7799" max="7799" width="6" style="39" customWidth="1"/>
    <col min="7800" max="7800" width="7.140625" style="39" customWidth="1"/>
    <col min="7801" max="7801" width="6" style="39" customWidth="1"/>
    <col min="7802" max="7803" width="7.5703125" style="39" customWidth="1"/>
    <col min="7804" max="7812" width="0" style="39" hidden="1" customWidth="1"/>
    <col min="7813" max="7814" width="7.42578125" style="39" customWidth="1"/>
    <col min="7815" max="7815" width="0" style="39" hidden="1" customWidth="1"/>
    <col min="7816" max="7816" width="5.85546875" style="39" customWidth="1"/>
    <col min="7817" max="7817" width="8.7109375" style="39" customWidth="1"/>
    <col min="7818" max="7818" width="0" style="39" hidden="1" customWidth="1"/>
    <col min="7819" max="7819" width="5.7109375" style="39" customWidth="1"/>
    <col min="7820" max="7822" width="7.42578125" style="39" customWidth="1"/>
    <col min="7823" max="7823" width="6.28515625" style="39" customWidth="1"/>
    <col min="7824" max="7824" width="5.85546875" style="39" customWidth="1"/>
    <col min="7825" max="7825" width="5.7109375" style="39" customWidth="1"/>
    <col min="7826" max="7826" width="6.85546875" style="39" customWidth="1"/>
    <col min="7827" max="7829" width="0" style="39" hidden="1" customWidth="1"/>
    <col min="7830" max="7830" width="6.85546875" style="39" customWidth="1"/>
    <col min="7831" max="7833" width="0" style="39" hidden="1" customWidth="1"/>
    <col min="7834" max="7834" width="6.85546875" style="39" customWidth="1"/>
    <col min="7835" max="7840" width="0" style="39" hidden="1" customWidth="1"/>
    <col min="7841" max="7841" width="6.42578125" style="39" customWidth="1"/>
    <col min="7842" max="7845" width="0" style="39" hidden="1" customWidth="1"/>
    <col min="7846" max="7846" width="6.42578125" style="39" customWidth="1"/>
    <col min="7847" max="7852" width="0" style="39" hidden="1" customWidth="1"/>
    <col min="7853" max="7855" width="6.42578125" style="39" customWidth="1"/>
    <col min="7856" max="7856" width="0" style="39" hidden="1" customWidth="1"/>
    <col min="7857" max="7857" width="6.42578125" style="39" customWidth="1"/>
    <col min="7858" max="7858" width="0" style="39" hidden="1" customWidth="1"/>
    <col min="7859" max="7859" width="7" style="39" customWidth="1"/>
    <col min="7860" max="7860" width="3.85546875" style="39" customWidth="1"/>
    <col min="7861" max="7998" width="9.140625" style="39"/>
    <col min="7999" max="7999" width="7.42578125" style="39" customWidth="1"/>
    <col min="8000" max="8000" width="22.5703125" style="39" customWidth="1"/>
    <col min="8001" max="8001" width="7.85546875" style="39" customWidth="1"/>
    <col min="8002" max="8016" width="0" style="39" hidden="1" customWidth="1"/>
    <col min="8017" max="8017" width="7.42578125" style="39" customWidth="1"/>
    <col min="8018" max="8021" width="0" style="39" hidden="1" customWidth="1"/>
    <col min="8022" max="8024" width="7.42578125" style="39" customWidth="1"/>
    <col min="8025" max="8027" width="0" style="39" hidden="1" customWidth="1"/>
    <col min="8028" max="8030" width="7.42578125" style="39" customWidth="1"/>
    <col min="8031" max="8035" width="0" style="39" hidden="1" customWidth="1"/>
    <col min="8036" max="8036" width="7.42578125" style="39" customWidth="1"/>
    <col min="8037" max="8039" width="0" style="39" hidden="1" customWidth="1"/>
    <col min="8040" max="8041" width="7.42578125" style="39" customWidth="1"/>
    <col min="8042" max="8042" width="0" style="39" hidden="1" customWidth="1"/>
    <col min="8043" max="8046" width="8.7109375" style="39" customWidth="1"/>
    <col min="8047" max="8047" width="0" style="39" hidden="1" customWidth="1"/>
    <col min="8048" max="8048" width="8.7109375" style="39" customWidth="1"/>
    <col min="8049" max="8049" width="7.85546875" style="39" customWidth="1"/>
    <col min="8050" max="8050" width="7.42578125" style="39" customWidth="1"/>
    <col min="8051" max="8051" width="7.85546875" style="39" customWidth="1"/>
    <col min="8052" max="8053" width="7.140625" style="39" customWidth="1"/>
    <col min="8054" max="8054" width="8.5703125" style="39" customWidth="1"/>
    <col min="8055" max="8055" width="6" style="39" customWidth="1"/>
    <col min="8056" max="8056" width="7.140625" style="39" customWidth="1"/>
    <col min="8057" max="8057" width="6" style="39" customWidth="1"/>
    <col min="8058" max="8059" width="7.5703125" style="39" customWidth="1"/>
    <col min="8060" max="8068" width="0" style="39" hidden="1" customWidth="1"/>
    <col min="8069" max="8070" width="7.42578125" style="39" customWidth="1"/>
    <col min="8071" max="8071" width="0" style="39" hidden="1" customWidth="1"/>
    <col min="8072" max="8072" width="5.85546875" style="39" customWidth="1"/>
    <col min="8073" max="8073" width="8.7109375" style="39" customWidth="1"/>
    <col min="8074" max="8074" width="0" style="39" hidden="1" customWidth="1"/>
    <col min="8075" max="8075" width="5.7109375" style="39" customWidth="1"/>
    <col min="8076" max="8078" width="7.42578125" style="39" customWidth="1"/>
    <col min="8079" max="8079" width="6.28515625" style="39" customWidth="1"/>
    <col min="8080" max="8080" width="5.85546875" style="39" customWidth="1"/>
    <col min="8081" max="8081" width="5.7109375" style="39" customWidth="1"/>
    <col min="8082" max="8082" width="6.85546875" style="39" customWidth="1"/>
    <col min="8083" max="8085" width="0" style="39" hidden="1" customWidth="1"/>
    <col min="8086" max="8086" width="6.85546875" style="39" customWidth="1"/>
    <col min="8087" max="8089" width="0" style="39" hidden="1" customWidth="1"/>
    <col min="8090" max="8090" width="6.85546875" style="39" customWidth="1"/>
    <col min="8091" max="8096" width="0" style="39" hidden="1" customWidth="1"/>
    <col min="8097" max="8097" width="6.42578125" style="39" customWidth="1"/>
    <col min="8098" max="8101" width="0" style="39" hidden="1" customWidth="1"/>
    <col min="8102" max="8102" width="6.42578125" style="39" customWidth="1"/>
    <col min="8103" max="8108" width="0" style="39" hidden="1" customWidth="1"/>
    <col min="8109" max="8111" width="6.42578125" style="39" customWidth="1"/>
    <col min="8112" max="8112" width="0" style="39" hidden="1" customWidth="1"/>
    <col min="8113" max="8113" width="6.42578125" style="39" customWidth="1"/>
    <col min="8114" max="8114" width="0" style="39" hidden="1" customWidth="1"/>
    <col min="8115" max="8115" width="7" style="39" customWidth="1"/>
    <col min="8116" max="8116" width="3.85546875" style="39" customWidth="1"/>
    <col min="8117" max="8254" width="9.140625" style="39"/>
    <col min="8255" max="8255" width="7.42578125" style="39" customWidth="1"/>
    <col min="8256" max="8256" width="22.5703125" style="39" customWidth="1"/>
    <col min="8257" max="8257" width="7.85546875" style="39" customWidth="1"/>
    <col min="8258" max="8272" width="0" style="39" hidden="1" customWidth="1"/>
    <col min="8273" max="8273" width="7.42578125" style="39" customWidth="1"/>
    <col min="8274" max="8277" width="0" style="39" hidden="1" customWidth="1"/>
    <col min="8278" max="8280" width="7.42578125" style="39" customWidth="1"/>
    <col min="8281" max="8283" width="0" style="39" hidden="1" customWidth="1"/>
    <col min="8284" max="8286" width="7.42578125" style="39" customWidth="1"/>
    <col min="8287" max="8291" width="0" style="39" hidden="1" customWidth="1"/>
    <col min="8292" max="8292" width="7.42578125" style="39" customWidth="1"/>
    <col min="8293" max="8295" width="0" style="39" hidden="1" customWidth="1"/>
    <col min="8296" max="8297" width="7.42578125" style="39" customWidth="1"/>
    <col min="8298" max="8298" width="0" style="39" hidden="1" customWidth="1"/>
    <col min="8299" max="8302" width="8.7109375" style="39" customWidth="1"/>
    <col min="8303" max="8303" width="0" style="39" hidden="1" customWidth="1"/>
    <col min="8304" max="8304" width="8.7109375" style="39" customWidth="1"/>
    <col min="8305" max="8305" width="7.85546875" style="39" customWidth="1"/>
    <col min="8306" max="8306" width="7.42578125" style="39" customWidth="1"/>
    <col min="8307" max="8307" width="7.85546875" style="39" customWidth="1"/>
    <col min="8308" max="8309" width="7.140625" style="39" customWidth="1"/>
    <col min="8310" max="8310" width="8.5703125" style="39" customWidth="1"/>
    <col min="8311" max="8311" width="6" style="39" customWidth="1"/>
    <col min="8312" max="8312" width="7.140625" style="39" customWidth="1"/>
    <col min="8313" max="8313" width="6" style="39" customWidth="1"/>
    <col min="8314" max="8315" width="7.5703125" style="39" customWidth="1"/>
    <col min="8316" max="8324" width="0" style="39" hidden="1" customWidth="1"/>
    <col min="8325" max="8326" width="7.42578125" style="39" customWidth="1"/>
    <col min="8327" max="8327" width="0" style="39" hidden="1" customWidth="1"/>
    <col min="8328" max="8328" width="5.85546875" style="39" customWidth="1"/>
    <col min="8329" max="8329" width="8.7109375" style="39" customWidth="1"/>
    <col min="8330" max="8330" width="0" style="39" hidden="1" customWidth="1"/>
    <col min="8331" max="8331" width="5.7109375" style="39" customWidth="1"/>
    <col min="8332" max="8334" width="7.42578125" style="39" customWidth="1"/>
    <col min="8335" max="8335" width="6.28515625" style="39" customWidth="1"/>
    <col min="8336" max="8336" width="5.85546875" style="39" customWidth="1"/>
    <col min="8337" max="8337" width="5.7109375" style="39" customWidth="1"/>
    <col min="8338" max="8338" width="6.85546875" style="39" customWidth="1"/>
    <col min="8339" max="8341" width="0" style="39" hidden="1" customWidth="1"/>
    <col min="8342" max="8342" width="6.85546875" style="39" customWidth="1"/>
    <col min="8343" max="8345" width="0" style="39" hidden="1" customWidth="1"/>
    <col min="8346" max="8346" width="6.85546875" style="39" customWidth="1"/>
    <col min="8347" max="8352" width="0" style="39" hidden="1" customWidth="1"/>
    <col min="8353" max="8353" width="6.42578125" style="39" customWidth="1"/>
    <col min="8354" max="8357" width="0" style="39" hidden="1" customWidth="1"/>
    <col min="8358" max="8358" width="6.42578125" style="39" customWidth="1"/>
    <col min="8359" max="8364" width="0" style="39" hidden="1" customWidth="1"/>
    <col min="8365" max="8367" width="6.42578125" style="39" customWidth="1"/>
    <col min="8368" max="8368" width="0" style="39" hidden="1" customWidth="1"/>
    <col min="8369" max="8369" width="6.42578125" style="39" customWidth="1"/>
    <col min="8370" max="8370" width="0" style="39" hidden="1" customWidth="1"/>
    <col min="8371" max="8371" width="7" style="39" customWidth="1"/>
    <col min="8372" max="8372" width="3.85546875" style="39" customWidth="1"/>
    <col min="8373" max="8510" width="9.140625" style="39"/>
    <col min="8511" max="8511" width="7.42578125" style="39" customWidth="1"/>
    <col min="8512" max="8512" width="22.5703125" style="39" customWidth="1"/>
    <col min="8513" max="8513" width="7.85546875" style="39" customWidth="1"/>
    <col min="8514" max="8528" width="0" style="39" hidden="1" customWidth="1"/>
    <col min="8529" max="8529" width="7.42578125" style="39" customWidth="1"/>
    <col min="8530" max="8533" width="0" style="39" hidden="1" customWidth="1"/>
    <col min="8534" max="8536" width="7.42578125" style="39" customWidth="1"/>
    <col min="8537" max="8539" width="0" style="39" hidden="1" customWidth="1"/>
    <col min="8540" max="8542" width="7.42578125" style="39" customWidth="1"/>
    <col min="8543" max="8547" width="0" style="39" hidden="1" customWidth="1"/>
    <col min="8548" max="8548" width="7.42578125" style="39" customWidth="1"/>
    <col min="8549" max="8551" width="0" style="39" hidden="1" customWidth="1"/>
    <col min="8552" max="8553" width="7.42578125" style="39" customWidth="1"/>
    <col min="8554" max="8554" width="0" style="39" hidden="1" customWidth="1"/>
    <col min="8555" max="8558" width="8.7109375" style="39" customWidth="1"/>
    <col min="8559" max="8559" width="0" style="39" hidden="1" customWidth="1"/>
    <col min="8560" max="8560" width="8.7109375" style="39" customWidth="1"/>
    <col min="8561" max="8561" width="7.85546875" style="39" customWidth="1"/>
    <col min="8562" max="8562" width="7.42578125" style="39" customWidth="1"/>
    <col min="8563" max="8563" width="7.85546875" style="39" customWidth="1"/>
    <col min="8564" max="8565" width="7.140625" style="39" customWidth="1"/>
    <col min="8566" max="8566" width="8.5703125" style="39" customWidth="1"/>
    <col min="8567" max="8567" width="6" style="39" customWidth="1"/>
    <col min="8568" max="8568" width="7.140625" style="39" customWidth="1"/>
    <col min="8569" max="8569" width="6" style="39" customWidth="1"/>
    <col min="8570" max="8571" width="7.5703125" style="39" customWidth="1"/>
    <col min="8572" max="8580" width="0" style="39" hidden="1" customWidth="1"/>
    <col min="8581" max="8582" width="7.42578125" style="39" customWidth="1"/>
    <col min="8583" max="8583" width="0" style="39" hidden="1" customWidth="1"/>
    <col min="8584" max="8584" width="5.85546875" style="39" customWidth="1"/>
    <col min="8585" max="8585" width="8.7109375" style="39" customWidth="1"/>
    <col min="8586" max="8586" width="0" style="39" hidden="1" customWidth="1"/>
    <col min="8587" max="8587" width="5.7109375" style="39" customWidth="1"/>
    <col min="8588" max="8590" width="7.42578125" style="39" customWidth="1"/>
    <col min="8591" max="8591" width="6.28515625" style="39" customWidth="1"/>
    <col min="8592" max="8592" width="5.85546875" style="39" customWidth="1"/>
    <col min="8593" max="8593" width="5.7109375" style="39" customWidth="1"/>
    <col min="8594" max="8594" width="6.85546875" style="39" customWidth="1"/>
    <col min="8595" max="8597" width="0" style="39" hidden="1" customWidth="1"/>
    <col min="8598" max="8598" width="6.85546875" style="39" customWidth="1"/>
    <col min="8599" max="8601" width="0" style="39" hidden="1" customWidth="1"/>
    <col min="8602" max="8602" width="6.85546875" style="39" customWidth="1"/>
    <col min="8603" max="8608" width="0" style="39" hidden="1" customWidth="1"/>
    <col min="8609" max="8609" width="6.42578125" style="39" customWidth="1"/>
    <col min="8610" max="8613" width="0" style="39" hidden="1" customWidth="1"/>
    <col min="8614" max="8614" width="6.42578125" style="39" customWidth="1"/>
    <col min="8615" max="8620" width="0" style="39" hidden="1" customWidth="1"/>
    <col min="8621" max="8623" width="6.42578125" style="39" customWidth="1"/>
    <col min="8624" max="8624" width="0" style="39" hidden="1" customWidth="1"/>
    <col min="8625" max="8625" width="6.42578125" style="39" customWidth="1"/>
    <col min="8626" max="8626" width="0" style="39" hidden="1" customWidth="1"/>
    <col min="8627" max="8627" width="7" style="39" customWidth="1"/>
    <col min="8628" max="8628" width="3.85546875" style="39" customWidth="1"/>
    <col min="8629" max="8766" width="9.140625" style="39"/>
    <col min="8767" max="8767" width="7.42578125" style="39" customWidth="1"/>
    <col min="8768" max="8768" width="22.5703125" style="39" customWidth="1"/>
    <col min="8769" max="8769" width="7.85546875" style="39" customWidth="1"/>
    <col min="8770" max="8784" width="0" style="39" hidden="1" customWidth="1"/>
    <col min="8785" max="8785" width="7.42578125" style="39" customWidth="1"/>
    <col min="8786" max="8789" width="0" style="39" hidden="1" customWidth="1"/>
    <col min="8790" max="8792" width="7.42578125" style="39" customWidth="1"/>
    <col min="8793" max="8795" width="0" style="39" hidden="1" customWidth="1"/>
    <col min="8796" max="8798" width="7.42578125" style="39" customWidth="1"/>
    <col min="8799" max="8803" width="0" style="39" hidden="1" customWidth="1"/>
    <col min="8804" max="8804" width="7.42578125" style="39" customWidth="1"/>
    <col min="8805" max="8807" width="0" style="39" hidden="1" customWidth="1"/>
    <col min="8808" max="8809" width="7.42578125" style="39" customWidth="1"/>
    <col min="8810" max="8810" width="0" style="39" hidden="1" customWidth="1"/>
    <col min="8811" max="8814" width="8.7109375" style="39" customWidth="1"/>
    <col min="8815" max="8815" width="0" style="39" hidden="1" customWidth="1"/>
    <col min="8816" max="8816" width="8.7109375" style="39" customWidth="1"/>
    <col min="8817" max="8817" width="7.85546875" style="39" customWidth="1"/>
    <col min="8818" max="8818" width="7.42578125" style="39" customWidth="1"/>
    <col min="8819" max="8819" width="7.85546875" style="39" customWidth="1"/>
    <col min="8820" max="8821" width="7.140625" style="39" customWidth="1"/>
    <col min="8822" max="8822" width="8.5703125" style="39" customWidth="1"/>
    <col min="8823" max="8823" width="6" style="39" customWidth="1"/>
    <col min="8824" max="8824" width="7.140625" style="39" customWidth="1"/>
    <col min="8825" max="8825" width="6" style="39" customWidth="1"/>
    <col min="8826" max="8827" width="7.5703125" style="39" customWidth="1"/>
    <col min="8828" max="8836" width="0" style="39" hidden="1" customWidth="1"/>
    <col min="8837" max="8838" width="7.42578125" style="39" customWidth="1"/>
    <col min="8839" max="8839" width="0" style="39" hidden="1" customWidth="1"/>
    <col min="8840" max="8840" width="5.85546875" style="39" customWidth="1"/>
    <col min="8841" max="8841" width="8.7109375" style="39" customWidth="1"/>
    <col min="8842" max="8842" width="0" style="39" hidden="1" customWidth="1"/>
    <col min="8843" max="8843" width="5.7109375" style="39" customWidth="1"/>
    <col min="8844" max="8846" width="7.42578125" style="39" customWidth="1"/>
    <col min="8847" max="8847" width="6.28515625" style="39" customWidth="1"/>
    <col min="8848" max="8848" width="5.85546875" style="39" customWidth="1"/>
    <col min="8849" max="8849" width="5.7109375" style="39" customWidth="1"/>
    <col min="8850" max="8850" width="6.85546875" style="39" customWidth="1"/>
    <col min="8851" max="8853" width="0" style="39" hidden="1" customWidth="1"/>
    <col min="8854" max="8854" width="6.85546875" style="39" customWidth="1"/>
    <col min="8855" max="8857" width="0" style="39" hidden="1" customWidth="1"/>
    <col min="8858" max="8858" width="6.85546875" style="39" customWidth="1"/>
    <col min="8859" max="8864" width="0" style="39" hidden="1" customWidth="1"/>
    <col min="8865" max="8865" width="6.42578125" style="39" customWidth="1"/>
    <col min="8866" max="8869" width="0" style="39" hidden="1" customWidth="1"/>
    <col min="8870" max="8870" width="6.42578125" style="39" customWidth="1"/>
    <col min="8871" max="8876" width="0" style="39" hidden="1" customWidth="1"/>
    <col min="8877" max="8879" width="6.42578125" style="39" customWidth="1"/>
    <col min="8880" max="8880" width="0" style="39" hidden="1" customWidth="1"/>
    <col min="8881" max="8881" width="6.42578125" style="39" customWidth="1"/>
    <col min="8882" max="8882" width="0" style="39" hidden="1" customWidth="1"/>
    <col min="8883" max="8883" width="7" style="39" customWidth="1"/>
    <col min="8884" max="8884" width="3.85546875" style="39" customWidth="1"/>
    <col min="8885" max="9022" width="9.140625" style="39"/>
    <col min="9023" max="9023" width="7.42578125" style="39" customWidth="1"/>
    <col min="9024" max="9024" width="22.5703125" style="39" customWidth="1"/>
    <col min="9025" max="9025" width="7.85546875" style="39" customWidth="1"/>
    <col min="9026" max="9040" width="0" style="39" hidden="1" customWidth="1"/>
    <col min="9041" max="9041" width="7.42578125" style="39" customWidth="1"/>
    <col min="9042" max="9045" width="0" style="39" hidden="1" customWidth="1"/>
    <col min="9046" max="9048" width="7.42578125" style="39" customWidth="1"/>
    <col min="9049" max="9051" width="0" style="39" hidden="1" customWidth="1"/>
    <col min="9052" max="9054" width="7.42578125" style="39" customWidth="1"/>
    <col min="9055" max="9059" width="0" style="39" hidden="1" customWidth="1"/>
    <col min="9060" max="9060" width="7.42578125" style="39" customWidth="1"/>
    <col min="9061" max="9063" width="0" style="39" hidden="1" customWidth="1"/>
    <col min="9064" max="9065" width="7.42578125" style="39" customWidth="1"/>
    <col min="9066" max="9066" width="0" style="39" hidden="1" customWidth="1"/>
    <col min="9067" max="9070" width="8.7109375" style="39" customWidth="1"/>
    <col min="9071" max="9071" width="0" style="39" hidden="1" customWidth="1"/>
    <col min="9072" max="9072" width="8.7109375" style="39" customWidth="1"/>
    <col min="9073" max="9073" width="7.85546875" style="39" customWidth="1"/>
    <col min="9074" max="9074" width="7.42578125" style="39" customWidth="1"/>
    <col min="9075" max="9075" width="7.85546875" style="39" customWidth="1"/>
    <col min="9076" max="9077" width="7.140625" style="39" customWidth="1"/>
    <col min="9078" max="9078" width="8.5703125" style="39" customWidth="1"/>
    <col min="9079" max="9079" width="6" style="39" customWidth="1"/>
    <col min="9080" max="9080" width="7.140625" style="39" customWidth="1"/>
    <col min="9081" max="9081" width="6" style="39" customWidth="1"/>
    <col min="9082" max="9083" width="7.5703125" style="39" customWidth="1"/>
    <col min="9084" max="9092" width="0" style="39" hidden="1" customWidth="1"/>
    <col min="9093" max="9094" width="7.42578125" style="39" customWidth="1"/>
    <col min="9095" max="9095" width="0" style="39" hidden="1" customWidth="1"/>
    <col min="9096" max="9096" width="5.85546875" style="39" customWidth="1"/>
    <col min="9097" max="9097" width="8.7109375" style="39" customWidth="1"/>
    <col min="9098" max="9098" width="0" style="39" hidden="1" customWidth="1"/>
    <col min="9099" max="9099" width="5.7109375" style="39" customWidth="1"/>
    <col min="9100" max="9102" width="7.42578125" style="39" customWidth="1"/>
    <col min="9103" max="9103" width="6.28515625" style="39" customWidth="1"/>
    <col min="9104" max="9104" width="5.85546875" style="39" customWidth="1"/>
    <col min="9105" max="9105" width="5.7109375" style="39" customWidth="1"/>
    <col min="9106" max="9106" width="6.85546875" style="39" customWidth="1"/>
    <col min="9107" max="9109" width="0" style="39" hidden="1" customWidth="1"/>
    <col min="9110" max="9110" width="6.85546875" style="39" customWidth="1"/>
    <col min="9111" max="9113" width="0" style="39" hidden="1" customWidth="1"/>
    <col min="9114" max="9114" width="6.85546875" style="39" customWidth="1"/>
    <col min="9115" max="9120" width="0" style="39" hidden="1" customWidth="1"/>
    <col min="9121" max="9121" width="6.42578125" style="39" customWidth="1"/>
    <col min="9122" max="9125" width="0" style="39" hidden="1" customWidth="1"/>
    <col min="9126" max="9126" width="6.42578125" style="39" customWidth="1"/>
    <col min="9127" max="9132" width="0" style="39" hidden="1" customWidth="1"/>
    <col min="9133" max="9135" width="6.42578125" style="39" customWidth="1"/>
    <col min="9136" max="9136" width="0" style="39" hidden="1" customWidth="1"/>
    <col min="9137" max="9137" width="6.42578125" style="39" customWidth="1"/>
    <col min="9138" max="9138" width="0" style="39" hidden="1" customWidth="1"/>
    <col min="9139" max="9139" width="7" style="39" customWidth="1"/>
    <col min="9140" max="9140" width="3.85546875" style="39" customWidth="1"/>
    <col min="9141" max="9278" width="9.140625" style="39"/>
    <col min="9279" max="9279" width="7.42578125" style="39" customWidth="1"/>
    <col min="9280" max="9280" width="22.5703125" style="39" customWidth="1"/>
    <col min="9281" max="9281" width="7.85546875" style="39" customWidth="1"/>
    <col min="9282" max="9296" width="0" style="39" hidden="1" customWidth="1"/>
    <col min="9297" max="9297" width="7.42578125" style="39" customWidth="1"/>
    <col min="9298" max="9301" width="0" style="39" hidden="1" customWidth="1"/>
    <col min="9302" max="9304" width="7.42578125" style="39" customWidth="1"/>
    <col min="9305" max="9307" width="0" style="39" hidden="1" customWidth="1"/>
    <col min="9308" max="9310" width="7.42578125" style="39" customWidth="1"/>
    <col min="9311" max="9315" width="0" style="39" hidden="1" customWidth="1"/>
    <col min="9316" max="9316" width="7.42578125" style="39" customWidth="1"/>
    <col min="9317" max="9319" width="0" style="39" hidden="1" customWidth="1"/>
    <col min="9320" max="9321" width="7.42578125" style="39" customWidth="1"/>
    <col min="9322" max="9322" width="0" style="39" hidden="1" customWidth="1"/>
    <col min="9323" max="9326" width="8.7109375" style="39" customWidth="1"/>
    <col min="9327" max="9327" width="0" style="39" hidden="1" customWidth="1"/>
    <col min="9328" max="9328" width="8.7109375" style="39" customWidth="1"/>
    <col min="9329" max="9329" width="7.85546875" style="39" customWidth="1"/>
    <col min="9330" max="9330" width="7.42578125" style="39" customWidth="1"/>
    <col min="9331" max="9331" width="7.85546875" style="39" customWidth="1"/>
    <col min="9332" max="9333" width="7.140625" style="39" customWidth="1"/>
    <col min="9334" max="9334" width="8.5703125" style="39" customWidth="1"/>
    <col min="9335" max="9335" width="6" style="39" customWidth="1"/>
    <col min="9336" max="9336" width="7.140625" style="39" customWidth="1"/>
    <col min="9337" max="9337" width="6" style="39" customWidth="1"/>
    <col min="9338" max="9339" width="7.5703125" style="39" customWidth="1"/>
    <col min="9340" max="9348" width="0" style="39" hidden="1" customWidth="1"/>
    <col min="9349" max="9350" width="7.42578125" style="39" customWidth="1"/>
    <col min="9351" max="9351" width="0" style="39" hidden="1" customWidth="1"/>
    <col min="9352" max="9352" width="5.85546875" style="39" customWidth="1"/>
    <col min="9353" max="9353" width="8.7109375" style="39" customWidth="1"/>
    <col min="9354" max="9354" width="0" style="39" hidden="1" customWidth="1"/>
    <col min="9355" max="9355" width="5.7109375" style="39" customWidth="1"/>
    <col min="9356" max="9358" width="7.42578125" style="39" customWidth="1"/>
    <col min="9359" max="9359" width="6.28515625" style="39" customWidth="1"/>
    <col min="9360" max="9360" width="5.85546875" style="39" customWidth="1"/>
    <col min="9361" max="9361" width="5.7109375" style="39" customWidth="1"/>
    <col min="9362" max="9362" width="6.85546875" style="39" customWidth="1"/>
    <col min="9363" max="9365" width="0" style="39" hidden="1" customWidth="1"/>
    <col min="9366" max="9366" width="6.85546875" style="39" customWidth="1"/>
    <col min="9367" max="9369" width="0" style="39" hidden="1" customWidth="1"/>
    <col min="9370" max="9370" width="6.85546875" style="39" customWidth="1"/>
    <col min="9371" max="9376" width="0" style="39" hidden="1" customWidth="1"/>
    <col min="9377" max="9377" width="6.42578125" style="39" customWidth="1"/>
    <col min="9378" max="9381" width="0" style="39" hidden="1" customWidth="1"/>
    <col min="9382" max="9382" width="6.42578125" style="39" customWidth="1"/>
    <col min="9383" max="9388" width="0" style="39" hidden="1" customWidth="1"/>
    <col min="9389" max="9391" width="6.42578125" style="39" customWidth="1"/>
    <col min="9392" max="9392" width="0" style="39" hidden="1" customWidth="1"/>
    <col min="9393" max="9393" width="6.42578125" style="39" customWidth="1"/>
    <col min="9394" max="9394" width="0" style="39" hidden="1" customWidth="1"/>
    <col min="9395" max="9395" width="7" style="39" customWidth="1"/>
    <col min="9396" max="9396" width="3.85546875" style="39" customWidth="1"/>
    <col min="9397" max="9534" width="9.140625" style="39"/>
    <col min="9535" max="9535" width="7.42578125" style="39" customWidth="1"/>
    <col min="9536" max="9536" width="22.5703125" style="39" customWidth="1"/>
    <col min="9537" max="9537" width="7.85546875" style="39" customWidth="1"/>
    <col min="9538" max="9552" width="0" style="39" hidden="1" customWidth="1"/>
    <col min="9553" max="9553" width="7.42578125" style="39" customWidth="1"/>
    <col min="9554" max="9557" width="0" style="39" hidden="1" customWidth="1"/>
    <col min="9558" max="9560" width="7.42578125" style="39" customWidth="1"/>
    <col min="9561" max="9563" width="0" style="39" hidden="1" customWidth="1"/>
    <col min="9564" max="9566" width="7.42578125" style="39" customWidth="1"/>
    <col min="9567" max="9571" width="0" style="39" hidden="1" customWidth="1"/>
    <col min="9572" max="9572" width="7.42578125" style="39" customWidth="1"/>
    <col min="9573" max="9575" width="0" style="39" hidden="1" customWidth="1"/>
    <col min="9576" max="9577" width="7.42578125" style="39" customWidth="1"/>
    <col min="9578" max="9578" width="0" style="39" hidden="1" customWidth="1"/>
    <col min="9579" max="9582" width="8.7109375" style="39" customWidth="1"/>
    <col min="9583" max="9583" width="0" style="39" hidden="1" customWidth="1"/>
    <col min="9584" max="9584" width="8.7109375" style="39" customWidth="1"/>
    <col min="9585" max="9585" width="7.85546875" style="39" customWidth="1"/>
    <col min="9586" max="9586" width="7.42578125" style="39" customWidth="1"/>
    <col min="9587" max="9587" width="7.85546875" style="39" customWidth="1"/>
    <col min="9588" max="9589" width="7.140625" style="39" customWidth="1"/>
    <col min="9590" max="9590" width="8.5703125" style="39" customWidth="1"/>
    <col min="9591" max="9591" width="6" style="39" customWidth="1"/>
    <col min="9592" max="9592" width="7.140625" style="39" customWidth="1"/>
    <col min="9593" max="9593" width="6" style="39" customWidth="1"/>
    <col min="9594" max="9595" width="7.5703125" style="39" customWidth="1"/>
    <col min="9596" max="9604" width="0" style="39" hidden="1" customWidth="1"/>
    <col min="9605" max="9606" width="7.42578125" style="39" customWidth="1"/>
    <col min="9607" max="9607" width="0" style="39" hidden="1" customWidth="1"/>
    <col min="9608" max="9608" width="5.85546875" style="39" customWidth="1"/>
    <col min="9609" max="9609" width="8.7109375" style="39" customWidth="1"/>
    <col min="9610" max="9610" width="0" style="39" hidden="1" customWidth="1"/>
    <col min="9611" max="9611" width="5.7109375" style="39" customWidth="1"/>
    <col min="9612" max="9614" width="7.42578125" style="39" customWidth="1"/>
    <col min="9615" max="9615" width="6.28515625" style="39" customWidth="1"/>
    <col min="9616" max="9616" width="5.85546875" style="39" customWidth="1"/>
    <col min="9617" max="9617" width="5.7109375" style="39" customWidth="1"/>
    <col min="9618" max="9618" width="6.85546875" style="39" customWidth="1"/>
    <col min="9619" max="9621" width="0" style="39" hidden="1" customWidth="1"/>
    <col min="9622" max="9622" width="6.85546875" style="39" customWidth="1"/>
    <col min="9623" max="9625" width="0" style="39" hidden="1" customWidth="1"/>
    <col min="9626" max="9626" width="6.85546875" style="39" customWidth="1"/>
    <col min="9627" max="9632" width="0" style="39" hidden="1" customWidth="1"/>
    <col min="9633" max="9633" width="6.42578125" style="39" customWidth="1"/>
    <col min="9634" max="9637" width="0" style="39" hidden="1" customWidth="1"/>
    <col min="9638" max="9638" width="6.42578125" style="39" customWidth="1"/>
    <col min="9639" max="9644" width="0" style="39" hidden="1" customWidth="1"/>
    <col min="9645" max="9647" width="6.42578125" style="39" customWidth="1"/>
    <col min="9648" max="9648" width="0" style="39" hidden="1" customWidth="1"/>
    <col min="9649" max="9649" width="6.42578125" style="39" customWidth="1"/>
    <col min="9650" max="9650" width="0" style="39" hidden="1" customWidth="1"/>
    <col min="9651" max="9651" width="7" style="39" customWidth="1"/>
    <col min="9652" max="9652" width="3.85546875" style="39" customWidth="1"/>
    <col min="9653" max="9790" width="9.140625" style="39"/>
    <col min="9791" max="9791" width="7.42578125" style="39" customWidth="1"/>
    <col min="9792" max="9792" width="22.5703125" style="39" customWidth="1"/>
    <col min="9793" max="9793" width="7.85546875" style="39" customWidth="1"/>
    <col min="9794" max="9808" width="0" style="39" hidden="1" customWidth="1"/>
    <col min="9809" max="9809" width="7.42578125" style="39" customWidth="1"/>
    <col min="9810" max="9813" width="0" style="39" hidden="1" customWidth="1"/>
    <col min="9814" max="9816" width="7.42578125" style="39" customWidth="1"/>
    <col min="9817" max="9819" width="0" style="39" hidden="1" customWidth="1"/>
    <col min="9820" max="9822" width="7.42578125" style="39" customWidth="1"/>
    <col min="9823" max="9827" width="0" style="39" hidden="1" customWidth="1"/>
    <col min="9828" max="9828" width="7.42578125" style="39" customWidth="1"/>
    <col min="9829" max="9831" width="0" style="39" hidden="1" customWidth="1"/>
    <col min="9832" max="9833" width="7.42578125" style="39" customWidth="1"/>
    <col min="9834" max="9834" width="0" style="39" hidden="1" customWidth="1"/>
    <col min="9835" max="9838" width="8.7109375" style="39" customWidth="1"/>
    <col min="9839" max="9839" width="0" style="39" hidden="1" customWidth="1"/>
    <col min="9840" max="9840" width="8.7109375" style="39" customWidth="1"/>
    <col min="9841" max="9841" width="7.85546875" style="39" customWidth="1"/>
    <col min="9842" max="9842" width="7.42578125" style="39" customWidth="1"/>
    <col min="9843" max="9843" width="7.85546875" style="39" customWidth="1"/>
    <col min="9844" max="9845" width="7.140625" style="39" customWidth="1"/>
    <col min="9846" max="9846" width="8.5703125" style="39" customWidth="1"/>
    <col min="9847" max="9847" width="6" style="39" customWidth="1"/>
    <col min="9848" max="9848" width="7.140625" style="39" customWidth="1"/>
    <col min="9849" max="9849" width="6" style="39" customWidth="1"/>
    <col min="9850" max="9851" width="7.5703125" style="39" customWidth="1"/>
    <col min="9852" max="9860" width="0" style="39" hidden="1" customWidth="1"/>
    <col min="9861" max="9862" width="7.42578125" style="39" customWidth="1"/>
    <col min="9863" max="9863" width="0" style="39" hidden="1" customWidth="1"/>
    <col min="9864" max="9864" width="5.85546875" style="39" customWidth="1"/>
    <col min="9865" max="9865" width="8.7109375" style="39" customWidth="1"/>
    <col min="9866" max="9866" width="0" style="39" hidden="1" customWidth="1"/>
    <col min="9867" max="9867" width="5.7109375" style="39" customWidth="1"/>
    <col min="9868" max="9870" width="7.42578125" style="39" customWidth="1"/>
    <col min="9871" max="9871" width="6.28515625" style="39" customWidth="1"/>
    <col min="9872" max="9872" width="5.85546875" style="39" customWidth="1"/>
    <col min="9873" max="9873" width="5.7109375" style="39" customWidth="1"/>
    <col min="9874" max="9874" width="6.85546875" style="39" customWidth="1"/>
    <col min="9875" max="9877" width="0" style="39" hidden="1" customWidth="1"/>
    <col min="9878" max="9878" width="6.85546875" style="39" customWidth="1"/>
    <col min="9879" max="9881" width="0" style="39" hidden="1" customWidth="1"/>
    <col min="9882" max="9882" width="6.85546875" style="39" customWidth="1"/>
    <col min="9883" max="9888" width="0" style="39" hidden="1" customWidth="1"/>
    <col min="9889" max="9889" width="6.42578125" style="39" customWidth="1"/>
    <col min="9890" max="9893" width="0" style="39" hidden="1" customWidth="1"/>
    <col min="9894" max="9894" width="6.42578125" style="39" customWidth="1"/>
    <col min="9895" max="9900" width="0" style="39" hidden="1" customWidth="1"/>
    <col min="9901" max="9903" width="6.42578125" style="39" customWidth="1"/>
    <col min="9904" max="9904" width="0" style="39" hidden="1" customWidth="1"/>
    <col min="9905" max="9905" width="6.42578125" style="39" customWidth="1"/>
    <col min="9906" max="9906" width="0" style="39" hidden="1" customWidth="1"/>
    <col min="9907" max="9907" width="7" style="39" customWidth="1"/>
    <col min="9908" max="9908" width="3.85546875" style="39" customWidth="1"/>
    <col min="9909" max="10046" width="9.140625" style="39"/>
    <col min="10047" max="10047" width="7.42578125" style="39" customWidth="1"/>
    <col min="10048" max="10048" width="22.5703125" style="39" customWidth="1"/>
    <col min="10049" max="10049" width="7.85546875" style="39" customWidth="1"/>
    <col min="10050" max="10064" width="0" style="39" hidden="1" customWidth="1"/>
    <col min="10065" max="10065" width="7.42578125" style="39" customWidth="1"/>
    <col min="10066" max="10069" width="0" style="39" hidden="1" customWidth="1"/>
    <col min="10070" max="10072" width="7.42578125" style="39" customWidth="1"/>
    <col min="10073" max="10075" width="0" style="39" hidden="1" customWidth="1"/>
    <col min="10076" max="10078" width="7.42578125" style="39" customWidth="1"/>
    <col min="10079" max="10083" width="0" style="39" hidden="1" customWidth="1"/>
    <col min="10084" max="10084" width="7.42578125" style="39" customWidth="1"/>
    <col min="10085" max="10087" width="0" style="39" hidden="1" customWidth="1"/>
    <col min="10088" max="10089" width="7.42578125" style="39" customWidth="1"/>
    <col min="10090" max="10090" width="0" style="39" hidden="1" customWidth="1"/>
    <col min="10091" max="10094" width="8.7109375" style="39" customWidth="1"/>
    <col min="10095" max="10095" width="0" style="39" hidden="1" customWidth="1"/>
    <col min="10096" max="10096" width="8.7109375" style="39" customWidth="1"/>
    <col min="10097" max="10097" width="7.85546875" style="39" customWidth="1"/>
    <col min="10098" max="10098" width="7.42578125" style="39" customWidth="1"/>
    <col min="10099" max="10099" width="7.85546875" style="39" customWidth="1"/>
    <col min="10100" max="10101" width="7.140625" style="39" customWidth="1"/>
    <col min="10102" max="10102" width="8.5703125" style="39" customWidth="1"/>
    <col min="10103" max="10103" width="6" style="39" customWidth="1"/>
    <col min="10104" max="10104" width="7.140625" style="39" customWidth="1"/>
    <col min="10105" max="10105" width="6" style="39" customWidth="1"/>
    <col min="10106" max="10107" width="7.5703125" style="39" customWidth="1"/>
    <col min="10108" max="10116" width="0" style="39" hidden="1" customWidth="1"/>
    <col min="10117" max="10118" width="7.42578125" style="39" customWidth="1"/>
    <col min="10119" max="10119" width="0" style="39" hidden="1" customWidth="1"/>
    <col min="10120" max="10120" width="5.85546875" style="39" customWidth="1"/>
    <col min="10121" max="10121" width="8.7109375" style="39" customWidth="1"/>
    <col min="10122" max="10122" width="0" style="39" hidden="1" customWidth="1"/>
    <col min="10123" max="10123" width="5.7109375" style="39" customWidth="1"/>
    <col min="10124" max="10126" width="7.42578125" style="39" customWidth="1"/>
    <col min="10127" max="10127" width="6.28515625" style="39" customWidth="1"/>
    <col min="10128" max="10128" width="5.85546875" style="39" customWidth="1"/>
    <col min="10129" max="10129" width="5.7109375" style="39" customWidth="1"/>
    <col min="10130" max="10130" width="6.85546875" style="39" customWidth="1"/>
    <col min="10131" max="10133" width="0" style="39" hidden="1" customWidth="1"/>
    <col min="10134" max="10134" width="6.85546875" style="39" customWidth="1"/>
    <col min="10135" max="10137" width="0" style="39" hidden="1" customWidth="1"/>
    <col min="10138" max="10138" width="6.85546875" style="39" customWidth="1"/>
    <col min="10139" max="10144" width="0" style="39" hidden="1" customWidth="1"/>
    <col min="10145" max="10145" width="6.42578125" style="39" customWidth="1"/>
    <col min="10146" max="10149" width="0" style="39" hidden="1" customWidth="1"/>
    <col min="10150" max="10150" width="6.42578125" style="39" customWidth="1"/>
    <col min="10151" max="10156" width="0" style="39" hidden="1" customWidth="1"/>
    <col min="10157" max="10159" width="6.42578125" style="39" customWidth="1"/>
    <col min="10160" max="10160" width="0" style="39" hidden="1" customWidth="1"/>
    <col min="10161" max="10161" width="6.42578125" style="39" customWidth="1"/>
    <col min="10162" max="10162" width="0" style="39" hidden="1" customWidth="1"/>
    <col min="10163" max="10163" width="7" style="39" customWidth="1"/>
    <col min="10164" max="10164" width="3.85546875" style="39" customWidth="1"/>
    <col min="10165" max="10302" width="9.140625" style="39"/>
    <col min="10303" max="10303" width="7.42578125" style="39" customWidth="1"/>
    <col min="10304" max="10304" width="22.5703125" style="39" customWidth="1"/>
    <col min="10305" max="10305" width="7.85546875" style="39" customWidth="1"/>
    <col min="10306" max="10320" width="0" style="39" hidden="1" customWidth="1"/>
    <col min="10321" max="10321" width="7.42578125" style="39" customWidth="1"/>
    <col min="10322" max="10325" width="0" style="39" hidden="1" customWidth="1"/>
    <col min="10326" max="10328" width="7.42578125" style="39" customWidth="1"/>
    <col min="10329" max="10331" width="0" style="39" hidden="1" customWidth="1"/>
    <col min="10332" max="10334" width="7.42578125" style="39" customWidth="1"/>
    <col min="10335" max="10339" width="0" style="39" hidden="1" customWidth="1"/>
    <col min="10340" max="10340" width="7.42578125" style="39" customWidth="1"/>
    <col min="10341" max="10343" width="0" style="39" hidden="1" customWidth="1"/>
    <col min="10344" max="10345" width="7.42578125" style="39" customWidth="1"/>
    <col min="10346" max="10346" width="0" style="39" hidden="1" customWidth="1"/>
    <col min="10347" max="10350" width="8.7109375" style="39" customWidth="1"/>
    <col min="10351" max="10351" width="0" style="39" hidden="1" customWidth="1"/>
    <col min="10352" max="10352" width="8.7109375" style="39" customWidth="1"/>
    <col min="10353" max="10353" width="7.85546875" style="39" customWidth="1"/>
    <col min="10354" max="10354" width="7.42578125" style="39" customWidth="1"/>
    <col min="10355" max="10355" width="7.85546875" style="39" customWidth="1"/>
    <col min="10356" max="10357" width="7.140625" style="39" customWidth="1"/>
    <col min="10358" max="10358" width="8.5703125" style="39" customWidth="1"/>
    <col min="10359" max="10359" width="6" style="39" customWidth="1"/>
    <col min="10360" max="10360" width="7.140625" style="39" customWidth="1"/>
    <col min="10361" max="10361" width="6" style="39" customWidth="1"/>
    <col min="10362" max="10363" width="7.5703125" style="39" customWidth="1"/>
    <col min="10364" max="10372" width="0" style="39" hidden="1" customWidth="1"/>
    <col min="10373" max="10374" width="7.42578125" style="39" customWidth="1"/>
    <col min="10375" max="10375" width="0" style="39" hidden="1" customWidth="1"/>
    <col min="10376" max="10376" width="5.85546875" style="39" customWidth="1"/>
    <col min="10377" max="10377" width="8.7109375" style="39" customWidth="1"/>
    <col min="10378" max="10378" width="0" style="39" hidden="1" customWidth="1"/>
    <col min="10379" max="10379" width="5.7109375" style="39" customWidth="1"/>
    <col min="10380" max="10382" width="7.42578125" style="39" customWidth="1"/>
    <col min="10383" max="10383" width="6.28515625" style="39" customWidth="1"/>
    <col min="10384" max="10384" width="5.85546875" style="39" customWidth="1"/>
    <col min="10385" max="10385" width="5.7109375" style="39" customWidth="1"/>
    <col min="10386" max="10386" width="6.85546875" style="39" customWidth="1"/>
    <col min="10387" max="10389" width="0" style="39" hidden="1" customWidth="1"/>
    <col min="10390" max="10390" width="6.85546875" style="39" customWidth="1"/>
    <col min="10391" max="10393" width="0" style="39" hidden="1" customWidth="1"/>
    <col min="10394" max="10394" width="6.85546875" style="39" customWidth="1"/>
    <col min="10395" max="10400" width="0" style="39" hidden="1" customWidth="1"/>
    <col min="10401" max="10401" width="6.42578125" style="39" customWidth="1"/>
    <col min="10402" max="10405" width="0" style="39" hidden="1" customWidth="1"/>
    <col min="10406" max="10406" width="6.42578125" style="39" customWidth="1"/>
    <col min="10407" max="10412" width="0" style="39" hidden="1" customWidth="1"/>
    <col min="10413" max="10415" width="6.42578125" style="39" customWidth="1"/>
    <col min="10416" max="10416" width="0" style="39" hidden="1" customWidth="1"/>
    <col min="10417" max="10417" width="6.42578125" style="39" customWidth="1"/>
    <col min="10418" max="10418" width="0" style="39" hidden="1" customWidth="1"/>
    <col min="10419" max="10419" width="7" style="39" customWidth="1"/>
    <col min="10420" max="10420" width="3.85546875" style="39" customWidth="1"/>
    <col min="10421" max="10558" width="9.140625" style="39"/>
    <col min="10559" max="10559" width="7.42578125" style="39" customWidth="1"/>
    <col min="10560" max="10560" width="22.5703125" style="39" customWidth="1"/>
    <col min="10561" max="10561" width="7.85546875" style="39" customWidth="1"/>
    <col min="10562" max="10576" width="0" style="39" hidden="1" customWidth="1"/>
    <col min="10577" max="10577" width="7.42578125" style="39" customWidth="1"/>
    <col min="10578" max="10581" width="0" style="39" hidden="1" customWidth="1"/>
    <col min="10582" max="10584" width="7.42578125" style="39" customWidth="1"/>
    <col min="10585" max="10587" width="0" style="39" hidden="1" customWidth="1"/>
    <col min="10588" max="10590" width="7.42578125" style="39" customWidth="1"/>
    <col min="10591" max="10595" width="0" style="39" hidden="1" customWidth="1"/>
    <col min="10596" max="10596" width="7.42578125" style="39" customWidth="1"/>
    <col min="10597" max="10599" width="0" style="39" hidden="1" customWidth="1"/>
    <col min="10600" max="10601" width="7.42578125" style="39" customWidth="1"/>
    <col min="10602" max="10602" width="0" style="39" hidden="1" customWidth="1"/>
    <col min="10603" max="10606" width="8.7109375" style="39" customWidth="1"/>
    <col min="10607" max="10607" width="0" style="39" hidden="1" customWidth="1"/>
    <col min="10608" max="10608" width="8.7109375" style="39" customWidth="1"/>
    <col min="10609" max="10609" width="7.85546875" style="39" customWidth="1"/>
    <col min="10610" max="10610" width="7.42578125" style="39" customWidth="1"/>
    <col min="10611" max="10611" width="7.85546875" style="39" customWidth="1"/>
    <col min="10612" max="10613" width="7.140625" style="39" customWidth="1"/>
    <col min="10614" max="10614" width="8.5703125" style="39" customWidth="1"/>
    <col min="10615" max="10615" width="6" style="39" customWidth="1"/>
    <col min="10616" max="10616" width="7.140625" style="39" customWidth="1"/>
    <col min="10617" max="10617" width="6" style="39" customWidth="1"/>
    <col min="10618" max="10619" width="7.5703125" style="39" customWidth="1"/>
    <col min="10620" max="10628" width="0" style="39" hidden="1" customWidth="1"/>
    <col min="10629" max="10630" width="7.42578125" style="39" customWidth="1"/>
    <col min="10631" max="10631" width="0" style="39" hidden="1" customWidth="1"/>
    <col min="10632" max="10632" width="5.85546875" style="39" customWidth="1"/>
    <col min="10633" max="10633" width="8.7109375" style="39" customWidth="1"/>
    <col min="10634" max="10634" width="0" style="39" hidden="1" customWidth="1"/>
    <col min="10635" max="10635" width="5.7109375" style="39" customWidth="1"/>
    <col min="10636" max="10638" width="7.42578125" style="39" customWidth="1"/>
    <col min="10639" max="10639" width="6.28515625" style="39" customWidth="1"/>
    <col min="10640" max="10640" width="5.85546875" style="39" customWidth="1"/>
    <col min="10641" max="10641" width="5.7109375" style="39" customWidth="1"/>
    <col min="10642" max="10642" width="6.85546875" style="39" customWidth="1"/>
    <col min="10643" max="10645" width="0" style="39" hidden="1" customWidth="1"/>
    <col min="10646" max="10646" width="6.85546875" style="39" customWidth="1"/>
    <col min="10647" max="10649" width="0" style="39" hidden="1" customWidth="1"/>
    <col min="10650" max="10650" width="6.85546875" style="39" customWidth="1"/>
    <col min="10651" max="10656" width="0" style="39" hidden="1" customWidth="1"/>
    <col min="10657" max="10657" width="6.42578125" style="39" customWidth="1"/>
    <col min="10658" max="10661" width="0" style="39" hidden="1" customWidth="1"/>
    <col min="10662" max="10662" width="6.42578125" style="39" customWidth="1"/>
    <col min="10663" max="10668" width="0" style="39" hidden="1" customWidth="1"/>
    <col min="10669" max="10671" width="6.42578125" style="39" customWidth="1"/>
    <col min="10672" max="10672" width="0" style="39" hidden="1" customWidth="1"/>
    <col min="10673" max="10673" width="6.42578125" style="39" customWidth="1"/>
    <col min="10674" max="10674" width="0" style="39" hidden="1" customWidth="1"/>
    <col min="10675" max="10675" width="7" style="39" customWidth="1"/>
    <col min="10676" max="10676" width="3.85546875" style="39" customWidth="1"/>
    <col min="10677" max="10814" width="9.140625" style="39"/>
    <col min="10815" max="10815" width="7.42578125" style="39" customWidth="1"/>
    <col min="10816" max="10816" width="22.5703125" style="39" customWidth="1"/>
    <col min="10817" max="10817" width="7.85546875" style="39" customWidth="1"/>
    <col min="10818" max="10832" width="0" style="39" hidden="1" customWidth="1"/>
    <col min="10833" max="10833" width="7.42578125" style="39" customWidth="1"/>
    <col min="10834" max="10837" width="0" style="39" hidden="1" customWidth="1"/>
    <col min="10838" max="10840" width="7.42578125" style="39" customWidth="1"/>
    <col min="10841" max="10843" width="0" style="39" hidden="1" customWidth="1"/>
    <col min="10844" max="10846" width="7.42578125" style="39" customWidth="1"/>
    <col min="10847" max="10851" width="0" style="39" hidden="1" customWidth="1"/>
    <col min="10852" max="10852" width="7.42578125" style="39" customWidth="1"/>
    <col min="10853" max="10855" width="0" style="39" hidden="1" customWidth="1"/>
    <col min="10856" max="10857" width="7.42578125" style="39" customWidth="1"/>
    <col min="10858" max="10858" width="0" style="39" hidden="1" customWidth="1"/>
    <col min="10859" max="10862" width="8.7109375" style="39" customWidth="1"/>
    <col min="10863" max="10863" width="0" style="39" hidden="1" customWidth="1"/>
    <col min="10864" max="10864" width="8.7109375" style="39" customWidth="1"/>
    <col min="10865" max="10865" width="7.85546875" style="39" customWidth="1"/>
    <col min="10866" max="10866" width="7.42578125" style="39" customWidth="1"/>
    <col min="10867" max="10867" width="7.85546875" style="39" customWidth="1"/>
    <col min="10868" max="10869" width="7.140625" style="39" customWidth="1"/>
    <col min="10870" max="10870" width="8.5703125" style="39" customWidth="1"/>
    <col min="10871" max="10871" width="6" style="39" customWidth="1"/>
    <col min="10872" max="10872" width="7.140625" style="39" customWidth="1"/>
    <col min="10873" max="10873" width="6" style="39" customWidth="1"/>
    <col min="10874" max="10875" width="7.5703125" style="39" customWidth="1"/>
    <col min="10876" max="10884" width="0" style="39" hidden="1" customWidth="1"/>
    <col min="10885" max="10886" width="7.42578125" style="39" customWidth="1"/>
    <col min="10887" max="10887" width="0" style="39" hidden="1" customWidth="1"/>
    <col min="10888" max="10888" width="5.85546875" style="39" customWidth="1"/>
    <col min="10889" max="10889" width="8.7109375" style="39" customWidth="1"/>
    <col min="10890" max="10890" width="0" style="39" hidden="1" customWidth="1"/>
    <col min="10891" max="10891" width="5.7109375" style="39" customWidth="1"/>
    <col min="10892" max="10894" width="7.42578125" style="39" customWidth="1"/>
    <col min="10895" max="10895" width="6.28515625" style="39" customWidth="1"/>
    <col min="10896" max="10896" width="5.85546875" style="39" customWidth="1"/>
    <col min="10897" max="10897" width="5.7109375" style="39" customWidth="1"/>
    <col min="10898" max="10898" width="6.85546875" style="39" customWidth="1"/>
    <col min="10899" max="10901" width="0" style="39" hidden="1" customWidth="1"/>
    <col min="10902" max="10902" width="6.85546875" style="39" customWidth="1"/>
    <col min="10903" max="10905" width="0" style="39" hidden="1" customWidth="1"/>
    <col min="10906" max="10906" width="6.85546875" style="39" customWidth="1"/>
    <col min="10907" max="10912" width="0" style="39" hidden="1" customWidth="1"/>
    <col min="10913" max="10913" width="6.42578125" style="39" customWidth="1"/>
    <col min="10914" max="10917" width="0" style="39" hidden="1" customWidth="1"/>
    <col min="10918" max="10918" width="6.42578125" style="39" customWidth="1"/>
    <col min="10919" max="10924" width="0" style="39" hidden="1" customWidth="1"/>
    <col min="10925" max="10927" width="6.42578125" style="39" customWidth="1"/>
    <col min="10928" max="10928" width="0" style="39" hidden="1" customWidth="1"/>
    <col min="10929" max="10929" width="6.42578125" style="39" customWidth="1"/>
    <col min="10930" max="10930" width="0" style="39" hidden="1" customWidth="1"/>
    <col min="10931" max="10931" width="7" style="39" customWidth="1"/>
    <col min="10932" max="10932" width="3.85546875" style="39" customWidth="1"/>
    <col min="10933" max="11070" width="9.140625" style="39"/>
    <col min="11071" max="11071" width="7.42578125" style="39" customWidth="1"/>
    <col min="11072" max="11072" width="22.5703125" style="39" customWidth="1"/>
    <col min="11073" max="11073" width="7.85546875" style="39" customWidth="1"/>
    <col min="11074" max="11088" width="0" style="39" hidden="1" customWidth="1"/>
    <col min="11089" max="11089" width="7.42578125" style="39" customWidth="1"/>
    <col min="11090" max="11093" width="0" style="39" hidden="1" customWidth="1"/>
    <col min="11094" max="11096" width="7.42578125" style="39" customWidth="1"/>
    <col min="11097" max="11099" width="0" style="39" hidden="1" customWidth="1"/>
    <col min="11100" max="11102" width="7.42578125" style="39" customWidth="1"/>
    <col min="11103" max="11107" width="0" style="39" hidden="1" customWidth="1"/>
    <col min="11108" max="11108" width="7.42578125" style="39" customWidth="1"/>
    <col min="11109" max="11111" width="0" style="39" hidden="1" customWidth="1"/>
    <col min="11112" max="11113" width="7.42578125" style="39" customWidth="1"/>
    <col min="11114" max="11114" width="0" style="39" hidden="1" customWidth="1"/>
    <col min="11115" max="11118" width="8.7109375" style="39" customWidth="1"/>
    <col min="11119" max="11119" width="0" style="39" hidden="1" customWidth="1"/>
    <col min="11120" max="11120" width="8.7109375" style="39" customWidth="1"/>
    <col min="11121" max="11121" width="7.85546875" style="39" customWidth="1"/>
    <col min="11122" max="11122" width="7.42578125" style="39" customWidth="1"/>
    <col min="11123" max="11123" width="7.85546875" style="39" customWidth="1"/>
    <col min="11124" max="11125" width="7.140625" style="39" customWidth="1"/>
    <col min="11126" max="11126" width="8.5703125" style="39" customWidth="1"/>
    <col min="11127" max="11127" width="6" style="39" customWidth="1"/>
    <col min="11128" max="11128" width="7.140625" style="39" customWidth="1"/>
    <col min="11129" max="11129" width="6" style="39" customWidth="1"/>
    <col min="11130" max="11131" width="7.5703125" style="39" customWidth="1"/>
    <col min="11132" max="11140" width="0" style="39" hidden="1" customWidth="1"/>
    <col min="11141" max="11142" width="7.42578125" style="39" customWidth="1"/>
    <col min="11143" max="11143" width="0" style="39" hidden="1" customWidth="1"/>
    <col min="11144" max="11144" width="5.85546875" style="39" customWidth="1"/>
    <col min="11145" max="11145" width="8.7109375" style="39" customWidth="1"/>
    <col min="11146" max="11146" width="0" style="39" hidden="1" customWidth="1"/>
    <col min="11147" max="11147" width="5.7109375" style="39" customWidth="1"/>
    <col min="11148" max="11150" width="7.42578125" style="39" customWidth="1"/>
    <col min="11151" max="11151" width="6.28515625" style="39" customWidth="1"/>
    <col min="11152" max="11152" width="5.85546875" style="39" customWidth="1"/>
    <col min="11153" max="11153" width="5.7109375" style="39" customWidth="1"/>
    <col min="11154" max="11154" width="6.85546875" style="39" customWidth="1"/>
    <col min="11155" max="11157" width="0" style="39" hidden="1" customWidth="1"/>
    <col min="11158" max="11158" width="6.85546875" style="39" customWidth="1"/>
    <col min="11159" max="11161" width="0" style="39" hidden="1" customWidth="1"/>
    <col min="11162" max="11162" width="6.85546875" style="39" customWidth="1"/>
    <col min="11163" max="11168" width="0" style="39" hidden="1" customWidth="1"/>
    <col min="11169" max="11169" width="6.42578125" style="39" customWidth="1"/>
    <col min="11170" max="11173" width="0" style="39" hidden="1" customWidth="1"/>
    <col min="11174" max="11174" width="6.42578125" style="39" customWidth="1"/>
    <col min="11175" max="11180" width="0" style="39" hidden="1" customWidth="1"/>
    <col min="11181" max="11183" width="6.42578125" style="39" customWidth="1"/>
    <col min="11184" max="11184" width="0" style="39" hidden="1" customWidth="1"/>
    <col min="11185" max="11185" width="6.42578125" style="39" customWidth="1"/>
    <col min="11186" max="11186" width="0" style="39" hidden="1" customWidth="1"/>
    <col min="11187" max="11187" width="7" style="39" customWidth="1"/>
    <col min="11188" max="11188" width="3.85546875" style="39" customWidth="1"/>
    <col min="11189" max="11326" width="9.140625" style="39"/>
    <col min="11327" max="11327" width="7.42578125" style="39" customWidth="1"/>
    <col min="11328" max="11328" width="22.5703125" style="39" customWidth="1"/>
    <col min="11329" max="11329" width="7.85546875" style="39" customWidth="1"/>
    <col min="11330" max="11344" width="0" style="39" hidden="1" customWidth="1"/>
    <col min="11345" max="11345" width="7.42578125" style="39" customWidth="1"/>
    <col min="11346" max="11349" width="0" style="39" hidden="1" customWidth="1"/>
    <col min="11350" max="11352" width="7.42578125" style="39" customWidth="1"/>
    <col min="11353" max="11355" width="0" style="39" hidden="1" customWidth="1"/>
    <col min="11356" max="11358" width="7.42578125" style="39" customWidth="1"/>
    <col min="11359" max="11363" width="0" style="39" hidden="1" customWidth="1"/>
    <col min="11364" max="11364" width="7.42578125" style="39" customWidth="1"/>
    <col min="11365" max="11367" width="0" style="39" hidden="1" customWidth="1"/>
    <col min="11368" max="11369" width="7.42578125" style="39" customWidth="1"/>
    <col min="11370" max="11370" width="0" style="39" hidden="1" customWidth="1"/>
    <col min="11371" max="11374" width="8.7109375" style="39" customWidth="1"/>
    <col min="11375" max="11375" width="0" style="39" hidden="1" customWidth="1"/>
    <col min="11376" max="11376" width="8.7109375" style="39" customWidth="1"/>
    <col min="11377" max="11377" width="7.85546875" style="39" customWidth="1"/>
    <col min="11378" max="11378" width="7.42578125" style="39" customWidth="1"/>
    <col min="11379" max="11379" width="7.85546875" style="39" customWidth="1"/>
    <col min="11380" max="11381" width="7.140625" style="39" customWidth="1"/>
    <col min="11382" max="11382" width="8.5703125" style="39" customWidth="1"/>
    <col min="11383" max="11383" width="6" style="39" customWidth="1"/>
    <col min="11384" max="11384" width="7.140625" style="39" customWidth="1"/>
    <col min="11385" max="11385" width="6" style="39" customWidth="1"/>
    <col min="11386" max="11387" width="7.5703125" style="39" customWidth="1"/>
    <col min="11388" max="11396" width="0" style="39" hidden="1" customWidth="1"/>
    <col min="11397" max="11398" width="7.42578125" style="39" customWidth="1"/>
    <col min="11399" max="11399" width="0" style="39" hidden="1" customWidth="1"/>
    <col min="11400" max="11400" width="5.85546875" style="39" customWidth="1"/>
    <col min="11401" max="11401" width="8.7109375" style="39" customWidth="1"/>
    <col min="11402" max="11402" width="0" style="39" hidden="1" customWidth="1"/>
    <col min="11403" max="11403" width="5.7109375" style="39" customWidth="1"/>
    <col min="11404" max="11406" width="7.42578125" style="39" customWidth="1"/>
    <col min="11407" max="11407" width="6.28515625" style="39" customWidth="1"/>
    <col min="11408" max="11408" width="5.85546875" style="39" customWidth="1"/>
    <col min="11409" max="11409" width="5.7109375" style="39" customWidth="1"/>
    <col min="11410" max="11410" width="6.85546875" style="39" customWidth="1"/>
    <col min="11411" max="11413" width="0" style="39" hidden="1" customWidth="1"/>
    <col min="11414" max="11414" width="6.85546875" style="39" customWidth="1"/>
    <col min="11415" max="11417" width="0" style="39" hidden="1" customWidth="1"/>
    <col min="11418" max="11418" width="6.85546875" style="39" customWidth="1"/>
    <col min="11419" max="11424" width="0" style="39" hidden="1" customWidth="1"/>
    <col min="11425" max="11425" width="6.42578125" style="39" customWidth="1"/>
    <col min="11426" max="11429" width="0" style="39" hidden="1" customWidth="1"/>
    <col min="11430" max="11430" width="6.42578125" style="39" customWidth="1"/>
    <col min="11431" max="11436" width="0" style="39" hidden="1" customWidth="1"/>
    <col min="11437" max="11439" width="6.42578125" style="39" customWidth="1"/>
    <col min="11440" max="11440" width="0" style="39" hidden="1" customWidth="1"/>
    <col min="11441" max="11441" width="6.42578125" style="39" customWidth="1"/>
    <col min="11442" max="11442" width="0" style="39" hidden="1" customWidth="1"/>
    <col min="11443" max="11443" width="7" style="39" customWidth="1"/>
    <col min="11444" max="11444" width="3.85546875" style="39" customWidth="1"/>
    <col min="11445" max="11582" width="9.140625" style="39"/>
    <col min="11583" max="11583" width="7.42578125" style="39" customWidth="1"/>
    <col min="11584" max="11584" width="22.5703125" style="39" customWidth="1"/>
    <col min="11585" max="11585" width="7.85546875" style="39" customWidth="1"/>
    <col min="11586" max="11600" width="0" style="39" hidden="1" customWidth="1"/>
    <col min="11601" max="11601" width="7.42578125" style="39" customWidth="1"/>
    <col min="11602" max="11605" width="0" style="39" hidden="1" customWidth="1"/>
    <col min="11606" max="11608" width="7.42578125" style="39" customWidth="1"/>
    <col min="11609" max="11611" width="0" style="39" hidden="1" customWidth="1"/>
    <col min="11612" max="11614" width="7.42578125" style="39" customWidth="1"/>
    <col min="11615" max="11619" width="0" style="39" hidden="1" customWidth="1"/>
    <col min="11620" max="11620" width="7.42578125" style="39" customWidth="1"/>
    <col min="11621" max="11623" width="0" style="39" hidden="1" customWidth="1"/>
    <col min="11624" max="11625" width="7.42578125" style="39" customWidth="1"/>
    <col min="11626" max="11626" width="0" style="39" hidden="1" customWidth="1"/>
    <col min="11627" max="11630" width="8.7109375" style="39" customWidth="1"/>
    <col min="11631" max="11631" width="0" style="39" hidden="1" customWidth="1"/>
    <col min="11632" max="11632" width="8.7109375" style="39" customWidth="1"/>
    <col min="11633" max="11633" width="7.85546875" style="39" customWidth="1"/>
    <col min="11634" max="11634" width="7.42578125" style="39" customWidth="1"/>
    <col min="11635" max="11635" width="7.85546875" style="39" customWidth="1"/>
    <col min="11636" max="11637" width="7.140625" style="39" customWidth="1"/>
    <col min="11638" max="11638" width="8.5703125" style="39" customWidth="1"/>
    <col min="11639" max="11639" width="6" style="39" customWidth="1"/>
    <col min="11640" max="11640" width="7.140625" style="39" customWidth="1"/>
    <col min="11641" max="11641" width="6" style="39" customWidth="1"/>
    <col min="11642" max="11643" width="7.5703125" style="39" customWidth="1"/>
    <col min="11644" max="11652" width="0" style="39" hidden="1" customWidth="1"/>
    <col min="11653" max="11654" width="7.42578125" style="39" customWidth="1"/>
    <col min="11655" max="11655" width="0" style="39" hidden="1" customWidth="1"/>
    <col min="11656" max="11656" width="5.85546875" style="39" customWidth="1"/>
    <col min="11657" max="11657" width="8.7109375" style="39" customWidth="1"/>
    <col min="11658" max="11658" width="0" style="39" hidden="1" customWidth="1"/>
    <col min="11659" max="11659" width="5.7109375" style="39" customWidth="1"/>
    <col min="11660" max="11662" width="7.42578125" style="39" customWidth="1"/>
    <col min="11663" max="11663" width="6.28515625" style="39" customWidth="1"/>
    <col min="11664" max="11664" width="5.85546875" style="39" customWidth="1"/>
    <col min="11665" max="11665" width="5.7109375" style="39" customWidth="1"/>
    <col min="11666" max="11666" width="6.85546875" style="39" customWidth="1"/>
    <col min="11667" max="11669" width="0" style="39" hidden="1" customWidth="1"/>
    <col min="11670" max="11670" width="6.85546875" style="39" customWidth="1"/>
    <col min="11671" max="11673" width="0" style="39" hidden="1" customWidth="1"/>
    <col min="11674" max="11674" width="6.85546875" style="39" customWidth="1"/>
    <col min="11675" max="11680" width="0" style="39" hidden="1" customWidth="1"/>
    <col min="11681" max="11681" width="6.42578125" style="39" customWidth="1"/>
    <col min="11682" max="11685" width="0" style="39" hidden="1" customWidth="1"/>
    <col min="11686" max="11686" width="6.42578125" style="39" customWidth="1"/>
    <col min="11687" max="11692" width="0" style="39" hidden="1" customWidth="1"/>
    <col min="11693" max="11695" width="6.42578125" style="39" customWidth="1"/>
    <col min="11696" max="11696" width="0" style="39" hidden="1" customWidth="1"/>
    <col min="11697" max="11697" width="6.42578125" style="39" customWidth="1"/>
    <col min="11698" max="11698" width="0" style="39" hidden="1" customWidth="1"/>
    <col min="11699" max="11699" width="7" style="39" customWidth="1"/>
    <col min="11700" max="11700" width="3.85546875" style="39" customWidth="1"/>
    <col min="11701" max="11838" width="9.140625" style="39"/>
    <col min="11839" max="11839" width="7.42578125" style="39" customWidth="1"/>
    <col min="11840" max="11840" width="22.5703125" style="39" customWidth="1"/>
    <col min="11841" max="11841" width="7.85546875" style="39" customWidth="1"/>
    <col min="11842" max="11856" width="0" style="39" hidden="1" customWidth="1"/>
    <col min="11857" max="11857" width="7.42578125" style="39" customWidth="1"/>
    <col min="11858" max="11861" width="0" style="39" hidden="1" customWidth="1"/>
    <col min="11862" max="11864" width="7.42578125" style="39" customWidth="1"/>
    <col min="11865" max="11867" width="0" style="39" hidden="1" customWidth="1"/>
    <col min="11868" max="11870" width="7.42578125" style="39" customWidth="1"/>
    <col min="11871" max="11875" width="0" style="39" hidden="1" customWidth="1"/>
    <col min="11876" max="11876" width="7.42578125" style="39" customWidth="1"/>
    <col min="11877" max="11879" width="0" style="39" hidden="1" customWidth="1"/>
    <col min="11880" max="11881" width="7.42578125" style="39" customWidth="1"/>
    <col min="11882" max="11882" width="0" style="39" hidden="1" customWidth="1"/>
    <col min="11883" max="11886" width="8.7109375" style="39" customWidth="1"/>
    <col min="11887" max="11887" width="0" style="39" hidden="1" customWidth="1"/>
    <col min="11888" max="11888" width="8.7109375" style="39" customWidth="1"/>
    <col min="11889" max="11889" width="7.85546875" style="39" customWidth="1"/>
    <col min="11890" max="11890" width="7.42578125" style="39" customWidth="1"/>
    <col min="11891" max="11891" width="7.85546875" style="39" customWidth="1"/>
    <col min="11892" max="11893" width="7.140625" style="39" customWidth="1"/>
    <col min="11894" max="11894" width="8.5703125" style="39" customWidth="1"/>
    <col min="11895" max="11895" width="6" style="39" customWidth="1"/>
    <col min="11896" max="11896" width="7.140625" style="39" customWidth="1"/>
    <col min="11897" max="11897" width="6" style="39" customWidth="1"/>
    <col min="11898" max="11899" width="7.5703125" style="39" customWidth="1"/>
    <col min="11900" max="11908" width="0" style="39" hidden="1" customWidth="1"/>
    <col min="11909" max="11910" width="7.42578125" style="39" customWidth="1"/>
    <col min="11911" max="11911" width="0" style="39" hidden="1" customWidth="1"/>
    <col min="11912" max="11912" width="5.85546875" style="39" customWidth="1"/>
    <col min="11913" max="11913" width="8.7109375" style="39" customWidth="1"/>
    <col min="11914" max="11914" width="0" style="39" hidden="1" customWidth="1"/>
    <col min="11915" max="11915" width="5.7109375" style="39" customWidth="1"/>
    <col min="11916" max="11918" width="7.42578125" style="39" customWidth="1"/>
    <col min="11919" max="11919" width="6.28515625" style="39" customWidth="1"/>
    <col min="11920" max="11920" width="5.85546875" style="39" customWidth="1"/>
    <col min="11921" max="11921" width="5.7109375" style="39" customWidth="1"/>
    <col min="11922" max="11922" width="6.85546875" style="39" customWidth="1"/>
    <col min="11923" max="11925" width="0" style="39" hidden="1" customWidth="1"/>
    <col min="11926" max="11926" width="6.85546875" style="39" customWidth="1"/>
    <col min="11927" max="11929" width="0" style="39" hidden="1" customWidth="1"/>
    <col min="11930" max="11930" width="6.85546875" style="39" customWidth="1"/>
    <col min="11931" max="11936" width="0" style="39" hidden="1" customWidth="1"/>
    <col min="11937" max="11937" width="6.42578125" style="39" customWidth="1"/>
    <col min="11938" max="11941" width="0" style="39" hidden="1" customWidth="1"/>
    <col min="11942" max="11942" width="6.42578125" style="39" customWidth="1"/>
    <col min="11943" max="11948" width="0" style="39" hidden="1" customWidth="1"/>
    <col min="11949" max="11951" width="6.42578125" style="39" customWidth="1"/>
    <col min="11952" max="11952" width="0" style="39" hidden="1" customWidth="1"/>
    <col min="11953" max="11953" width="6.42578125" style="39" customWidth="1"/>
    <col min="11954" max="11954" width="0" style="39" hidden="1" customWidth="1"/>
    <col min="11955" max="11955" width="7" style="39" customWidth="1"/>
    <col min="11956" max="11956" width="3.85546875" style="39" customWidth="1"/>
    <col min="11957" max="12094" width="9.140625" style="39"/>
    <col min="12095" max="12095" width="7.42578125" style="39" customWidth="1"/>
    <col min="12096" max="12096" width="22.5703125" style="39" customWidth="1"/>
    <col min="12097" max="12097" width="7.85546875" style="39" customWidth="1"/>
    <col min="12098" max="12112" width="0" style="39" hidden="1" customWidth="1"/>
    <col min="12113" max="12113" width="7.42578125" style="39" customWidth="1"/>
    <col min="12114" max="12117" width="0" style="39" hidden="1" customWidth="1"/>
    <col min="12118" max="12120" width="7.42578125" style="39" customWidth="1"/>
    <col min="12121" max="12123" width="0" style="39" hidden="1" customWidth="1"/>
    <col min="12124" max="12126" width="7.42578125" style="39" customWidth="1"/>
    <col min="12127" max="12131" width="0" style="39" hidden="1" customWidth="1"/>
    <col min="12132" max="12132" width="7.42578125" style="39" customWidth="1"/>
    <col min="12133" max="12135" width="0" style="39" hidden="1" customWidth="1"/>
    <col min="12136" max="12137" width="7.42578125" style="39" customWidth="1"/>
    <col min="12138" max="12138" width="0" style="39" hidden="1" customWidth="1"/>
    <col min="12139" max="12142" width="8.7109375" style="39" customWidth="1"/>
    <col min="12143" max="12143" width="0" style="39" hidden="1" customWidth="1"/>
    <col min="12144" max="12144" width="8.7109375" style="39" customWidth="1"/>
    <col min="12145" max="12145" width="7.85546875" style="39" customWidth="1"/>
    <col min="12146" max="12146" width="7.42578125" style="39" customWidth="1"/>
    <col min="12147" max="12147" width="7.85546875" style="39" customWidth="1"/>
    <col min="12148" max="12149" width="7.140625" style="39" customWidth="1"/>
    <col min="12150" max="12150" width="8.5703125" style="39" customWidth="1"/>
    <col min="12151" max="12151" width="6" style="39" customWidth="1"/>
    <col min="12152" max="12152" width="7.140625" style="39" customWidth="1"/>
    <col min="12153" max="12153" width="6" style="39" customWidth="1"/>
    <col min="12154" max="12155" width="7.5703125" style="39" customWidth="1"/>
    <col min="12156" max="12164" width="0" style="39" hidden="1" customWidth="1"/>
    <col min="12165" max="12166" width="7.42578125" style="39" customWidth="1"/>
    <col min="12167" max="12167" width="0" style="39" hidden="1" customWidth="1"/>
    <col min="12168" max="12168" width="5.85546875" style="39" customWidth="1"/>
    <col min="12169" max="12169" width="8.7109375" style="39" customWidth="1"/>
    <col min="12170" max="12170" width="0" style="39" hidden="1" customWidth="1"/>
    <col min="12171" max="12171" width="5.7109375" style="39" customWidth="1"/>
    <col min="12172" max="12174" width="7.42578125" style="39" customWidth="1"/>
    <col min="12175" max="12175" width="6.28515625" style="39" customWidth="1"/>
    <col min="12176" max="12176" width="5.85546875" style="39" customWidth="1"/>
    <col min="12177" max="12177" width="5.7109375" style="39" customWidth="1"/>
    <col min="12178" max="12178" width="6.85546875" style="39" customWidth="1"/>
    <col min="12179" max="12181" width="0" style="39" hidden="1" customWidth="1"/>
    <col min="12182" max="12182" width="6.85546875" style="39" customWidth="1"/>
    <col min="12183" max="12185" width="0" style="39" hidden="1" customWidth="1"/>
    <col min="12186" max="12186" width="6.85546875" style="39" customWidth="1"/>
    <col min="12187" max="12192" width="0" style="39" hidden="1" customWidth="1"/>
    <col min="12193" max="12193" width="6.42578125" style="39" customWidth="1"/>
    <col min="12194" max="12197" width="0" style="39" hidden="1" customWidth="1"/>
    <col min="12198" max="12198" width="6.42578125" style="39" customWidth="1"/>
    <col min="12199" max="12204" width="0" style="39" hidden="1" customWidth="1"/>
    <col min="12205" max="12207" width="6.42578125" style="39" customWidth="1"/>
    <col min="12208" max="12208" width="0" style="39" hidden="1" customWidth="1"/>
    <col min="12209" max="12209" width="6.42578125" style="39" customWidth="1"/>
    <col min="12210" max="12210" width="0" style="39" hidden="1" customWidth="1"/>
    <col min="12211" max="12211" width="7" style="39" customWidth="1"/>
    <col min="12212" max="12212" width="3.85546875" style="39" customWidth="1"/>
    <col min="12213" max="12350" width="9.140625" style="39"/>
    <col min="12351" max="12351" width="7.42578125" style="39" customWidth="1"/>
    <col min="12352" max="12352" width="22.5703125" style="39" customWidth="1"/>
    <col min="12353" max="12353" width="7.85546875" style="39" customWidth="1"/>
    <col min="12354" max="12368" width="0" style="39" hidden="1" customWidth="1"/>
    <col min="12369" max="12369" width="7.42578125" style="39" customWidth="1"/>
    <col min="12370" max="12373" width="0" style="39" hidden="1" customWidth="1"/>
    <col min="12374" max="12376" width="7.42578125" style="39" customWidth="1"/>
    <col min="12377" max="12379" width="0" style="39" hidden="1" customWidth="1"/>
    <col min="12380" max="12382" width="7.42578125" style="39" customWidth="1"/>
    <col min="12383" max="12387" width="0" style="39" hidden="1" customWidth="1"/>
    <col min="12388" max="12388" width="7.42578125" style="39" customWidth="1"/>
    <col min="12389" max="12391" width="0" style="39" hidden="1" customWidth="1"/>
    <col min="12392" max="12393" width="7.42578125" style="39" customWidth="1"/>
    <col min="12394" max="12394" width="0" style="39" hidden="1" customWidth="1"/>
    <col min="12395" max="12398" width="8.7109375" style="39" customWidth="1"/>
    <col min="12399" max="12399" width="0" style="39" hidden="1" customWidth="1"/>
    <col min="12400" max="12400" width="8.7109375" style="39" customWidth="1"/>
    <col min="12401" max="12401" width="7.85546875" style="39" customWidth="1"/>
    <col min="12402" max="12402" width="7.42578125" style="39" customWidth="1"/>
    <col min="12403" max="12403" width="7.85546875" style="39" customWidth="1"/>
    <col min="12404" max="12405" width="7.140625" style="39" customWidth="1"/>
    <col min="12406" max="12406" width="8.5703125" style="39" customWidth="1"/>
    <col min="12407" max="12407" width="6" style="39" customWidth="1"/>
    <col min="12408" max="12408" width="7.140625" style="39" customWidth="1"/>
    <col min="12409" max="12409" width="6" style="39" customWidth="1"/>
    <col min="12410" max="12411" width="7.5703125" style="39" customWidth="1"/>
    <col min="12412" max="12420" width="0" style="39" hidden="1" customWidth="1"/>
    <col min="12421" max="12422" width="7.42578125" style="39" customWidth="1"/>
    <col min="12423" max="12423" width="0" style="39" hidden="1" customWidth="1"/>
    <col min="12424" max="12424" width="5.85546875" style="39" customWidth="1"/>
    <col min="12425" max="12425" width="8.7109375" style="39" customWidth="1"/>
    <col min="12426" max="12426" width="0" style="39" hidden="1" customWidth="1"/>
    <col min="12427" max="12427" width="5.7109375" style="39" customWidth="1"/>
    <col min="12428" max="12430" width="7.42578125" style="39" customWidth="1"/>
    <col min="12431" max="12431" width="6.28515625" style="39" customWidth="1"/>
    <col min="12432" max="12432" width="5.85546875" style="39" customWidth="1"/>
    <col min="12433" max="12433" width="5.7109375" style="39" customWidth="1"/>
    <col min="12434" max="12434" width="6.85546875" style="39" customWidth="1"/>
    <col min="12435" max="12437" width="0" style="39" hidden="1" customWidth="1"/>
    <col min="12438" max="12438" width="6.85546875" style="39" customWidth="1"/>
    <col min="12439" max="12441" width="0" style="39" hidden="1" customWidth="1"/>
    <col min="12442" max="12442" width="6.85546875" style="39" customWidth="1"/>
    <col min="12443" max="12448" width="0" style="39" hidden="1" customWidth="1"/>
    <col min="12449" max="12449" width="6.42578125" style="39" customWidth="1"/>
    <col min="12450" max="12453" width="0" style="39" hidden="1" customWidth="1"/>
    <col min="12454" max="12454" width="6.42578125" style="39" customWidth="1"/>
    <col min="12455" max="12460" width="0" style="39" hidden="1" customWidth="1"/>
    <col min="12461" max="12463" width="6.42578125" style="39" customWidth="1"/>
    <col min="12464" max="12464" width="0" style="39" hidden="1" customWidth="1"/>
    <col min="12465" max="12465" width="6.42578125" style="39" customWidth="1"/>
    <col min="12466" max="12466" width="0" style="39" hidden="1" customWidth="1"/>
    <col min="12467" max="12467" width="7" style="39" customWidth="1"/>
    <col min="12468" max="12468" width="3.85546875" style="39" customWidth="1"/>
    <col min="12469" max="12606" width="9.140625" style="39"/>
    <col min="12607" max="12607" width="7.42578125" style="39" customWidth="1"/>
    <col min="12608" max="12608" width="22.5703125" style="39" customWidth="1"/>
    <col min="12609" max="12609" width="7.85546875" style="39" customWidth="1"/>
    <col min="12610" max="12624" width="0" style="39" hidden="1" customWidth="1"/>
    <col min="12625" max="12625" width="7.42578125" style="39" customWidth="1"/>
    <col min="12626" max="12629" width="0" style="39" hidden="1" customWidth="1"/>
    <col min="12630" max="12632" width="7.42578125" style="39" customWidth="1"/>
    <col min="12633" max="12635" width="0" style="39" hidden="1" customWidth="1"/>
    <col min="12636" max="12638" width="7.42578125" style="39" customWidth="1"/>
    <col min="12639" max="12643" width="0" style="39" hidden="1" customWidth="1"/>
    <col min="12644" max="12644" width="7.42578125" style="39" customWidth="1"/>
    <col min="12645" max="12647" width="0" style="39" hidden="1" customWidth="1"/>
    <col min="12648" max="12649" width="7.42578125" style="39" customWidth="1"/>
    <col min="12650" max="12650" width="0" style="39" hidden="1" customWidth="1"/>
    <col min="12651" max="12654" width="8.7109375" style="39" customWidth="1"/>
    <col min="12655" max="12655" width="0" style="39" hidden="1" customWidth="1"/>
    <col min="12656" max="12656" width="8.7109375" style="39" customWidth="1"/>
    <col min="12657" max="12657" width="7.85546875" style="39" customWidth="1"/>
    <col min="12658" max="12658" width="7.42578125" style="39" customWidth="1"/>
    <col min="12659" max="12659" width="7.85546875" style="39" customWidth="1"/>
    <col min="12660" max="12661" width="7.140625" style="39" customWidth="1"/>
    <col min="12662" max="12662" width="8.5703125" style="39" customWidth="1"/>
    <col min="12663" max="12663" width="6" style="39" customWidth="1"/>
    <col min="12664" max="12664" width="7.140625" style="39" customWidth="1"/>
    <col min="12665" max="12665" width="6" style="39" customWidth="1"/>
    <col min="12666" max="12667" width="7.5703125" style="39" customWidth="1"/>
    <col min="12668" max="12676" width="0" style="39" hidden="1" customWidth="1"/>
    <col min="12677" max="12678" width="7.42578125" style="39" customWidth="1"/>
    <col min="12679" max="12679" width="0" style="39" hidden="1" customWidth="1"/>
    <col min="12680" max="12680" width="5.85546875" style="39" customWidth="1"/>
    <col min="12681" max="12681" width="8.7109375" style="39" customWidth="1"/>
    <col min="12682" max="12682" width="0" style="39" hidden="1" customWidth="1"/>
    <col min="12683" max="12683" width="5.7109375" style="39" customWidth="1"/>
    <col min="12684" max="12686" width="7.42578125" style="39" customWidth="1"/>
    <col min="12687" max="12687" width="6.28515625" style="39" customWidth="1"/>
    <col min="12688" max="12688" width="5.85546875" style="39" customWidth="1"/>
    <col min="12689" max="12689" width="5.7109375" style="39" customWidth="1"/>
    <col min="12690" max="12690" width="6.85546875" style="39" customWidth="1"/>
    <col min="12691" max="12693" width="0" style="39" hidden="1" customWidth="1"/>
    <col min="12694" max="12694" width="6.85546875" style="39" customWidth="1"/>
    <col min="12695" max="12697" width="0" style="39" hidden="1" customWidth="1"/>
    <col min="12698" max="12698" width="6.85546875" style="39" customWidth="1"/>
    <col min="12699" max="12704" width="0" style="39" hidden="1" customWidth="1"/>
    <col min="12705" max="12705" width="6.42578125" style="39" customWidth="1"/>
    <col min="12706" max="12709" width="0" style="39" hidden="1" customWidth="1"/>
    <col min="12710" max="12710" width="6.42578125" style="39" customWidth="1"/>
    <col min="12711" max="12716" width="0" style="39" hidden="1" customWidth="1"/>
    <col min="12717" max="12719" width="6.42578125" style="39" customWidth="1"/>
    <col min="12720" max="12720" width="0" style="39" hidden="1" customWidth="1"/>
    <col min="12721" max="12721" width="6.42578125" style="39" customWidth="1"/>
    <col min="12722" max="12722" width="0" style="39" hidden="1" customWidth="1"/>
    <col min="12723" max="12723" width="7" style="39" customWidth="1"/>
    <col min="12724" max="12724" width="3.85546875" style="39" customWidth="1"/>
    <col min="12725" max="12862" width="9.140625" style="39"/>
    <col min="12863" max="12863" width="7.42578125" style="39" customWidth="1"/>
    <col min="12864" max="12864" width="22.5703125" style="39" customWidth="1"/>
    <col min="12865" max="12865" width="7.85546875" style="39" customWidth="1"/>
    <col min="12866" max="12880" width="0" style="39" hidden="1" customWidth="1"/>
    <col min="12881" max="12881" width="7.42578125" style="39" customWidth="1"/>
    <col min="12882" max="12885" width="0" style="39" hidden="1" customWidth="1"/>
    <col min="12886" max="12888" width="7.42578125" style="39" customWidth="1"/>
    <col min="12889" max="12891" width="0" style="39" hidden="1" customWidth="1"/>
    <col min="12892" max="12894" width="7.42578125" style="39" customWidth="1"/>
    <col min="12895" max="12899" width="0" style="39" hidden="1" customWidth="1"/>
    <col min="12900" max="12900" width="7.42578125" style="39" customWidth="1"/>
    <col min="12901" max="12903" width="0" style="39" hidden="1" customWidth="1"/>
    <col min="12904" max="12905" width="7.42578125" style="39" customWidth="1"/>
    <col min="12906" max="12906" width="0" style="39" hidden="1" customWidth="1"/>
    <col min="12907" max="12910" width="8.7109375" style="39" customWidth="1"/>
    <col min="12911" max="12911" width="0" style="39" hidden="1" customWidth="1"/>
    <col min="12912" max="12912" width="8.7109375" style="39" customWidth="1"/>
    <col min="12913" max="12913" width="7.85546875" style="39" customWidth="1"/>
    <col min="12914" max="12914" width="7.42578125" style="39" customWidth="1"/>
    <col min="12915" max="12915" width="7.85546875" style="39" customWidth="1"/>
    <col min="12916" max="12917" width="7.140625" style="39" customWidth="1"/>
    <col min="12918" max="12918" width="8.5703125" style="39" customWidth="1"/>
    <col min="12919" max="12919" width="6" style="39" customWidth="1"/>
    <col min="12920" max="12920" width="7.140625" style="39" customWidth="1"/>
    <col min="12921" max="12921" width="6" style="39" customWidth="1"/>
    <col min="12922" max="12923" width="7.5703125" style="39" customWidth="1"/>
    <col min="12924" max="12932" width="0" style="39" hidden="1" customWidth="1"/>
    <col min="12933" max="12934" width="7.42578125" style="39" customWidth="1"/>
    <col min="12935" max="12935" width="0" style="39" hidden="1" customWidth="1"/>
    <col min="12936" max="12936" width="5.85546875" style="39" customWidth="1"/>
    <col min="12937" max="12937" width="8.7109375" style="39" customWidth="1"/>
    <col min="12938" max="12938" width="0" style="39" hidden="1" customWidth="1"/>
    <col min="12939" max="12939" width="5.7109375" style="39" customWidth="1"/>
    <col min="12940" max="12942" width="7.42578125" style="39" customWidth="1"/>
    <col min="12943" max="12943" width="6.28515625" style="39" customWidth="1"/>
    <col min="12944" max="12944" width="5.85546875" style="39" customWidth="1"/>
    <col min="12945" max="12945" width="5.7109375" style="39" customWidth="1"/>
    <col min="12946" max="12946" width="6.85546875" style="39" customWidth="1"/>
    <col min="12947" max="12949" width="0" style="39" hidden="1" customWidth="1"/>
    <col min="12950" max="12950" width="6.85546875" style="39" customWidth="1"/>
    <col min="12951" max="12953" width="0" style="39" hidden="1" customWidth="1"/>
    <col min="12954" max="12954" width="6.85546875" style="39" customWidth="1"/>
    <col min="12955" max="12960" width="0" style="39" hidden="1" customWidth="1"/>
    <col min="12961" max="12961" width="6.42578125" style="39" customWidth="1"/>
    <col min="12962" max="12965" width="0" style="39" hidden="1" customWidth="1"/>
    <col min="12966" max="12966" width="6.42578125" style="39" customWidth="1"/>
    <col min="12967" max="12972" width="0" style="39" hidden="1" customWidth="1"/>
    <col min="12973" max="12975" width="6.42578125" style="39" customWidth="1"/>
    <col min="12976" max="12976" width="0" style="39" hidden="1" customWidth="1"/>
    <col min="12977" max="12977" width="6.42578125" style="39" customWidth="1"/>
    <col min="12978" max="12978" width="0" style="39" hidden="1" customWidth="1"/>
    <col min="12979" max="12979" width="7" style="39" customWidth="1"/>
    <col min="12980" max="12980" width="3.85546875" style="39" customWidth="1"/>
    <col min="12981" max="13118" width="9.140625" style="39"/>
    <col min="13119" max="13119" width="7.42578125" style="39" customWidth="1"/>
    <col min="13120" max="13120" width="22.5703125" style="39" customWidth="1"/>
    <col min="13121" max="13121" width="7.85546875" style="39" customWidth="1"/>
    <col min="13122" max="13136" width="0" style="39" hidden="1" customWidth="1"/>
    <col min="13137" max="13137" width="7.42578125" style="39" customWidth="1"/>
    <col min="13138" max="13141" width="0" style="39" hidden="1" customWidth="1"/>
    <col min="13142" max="13144" width="7.42578125" style="39" customWidth="1"/>
    <col min="13145" max="13147" width="0" style="39" hidden="1" customWidth="1"/>
    <col min="13148" max="13150" width="7.42578125" style="39" customWidth="1"/>
    <col min="13151" max="13155" width="0" style="39" hidden="1" customWidth="1"/>
    <col min="13156" max="13156" width="7.42578125" style="39" customWidth="1"/>
    <col min="13157" max="13159" width="0" style="39" hidden="1" customWidth="1"/>
    <col min="13160" max="13161" width="7.42578125" style="39" customWidth="1"/>
    <col min="13162" max="13162" width="0" style="39" hidden="1" customWidth="1"/>
    <col min="13163" max="13166" width="8.7109375" style="39" customWidth="1"/>
    <col min="13167" max="13167" width="0" style="39" hidden="1" customWidth="1"/>
    <col min="13168" max="13168" width="8.7109375" style="39" customWidth="1"/>
    <col min="13169" max="13169" width="7.85546875" style="39" customWidth="1"/>
    <col min="13170" max="13170" width="7.42578125" style="39" customWidth="1"/>
    <col min="13171" max="13171" width="7.85546875" style="39" customWidth="1"/>
    <col min="13172" max="13173" width="7.140625" style="39" customWidth="1"/>
    <col min="13174" max="13174" width="8.5703125" style="39" customWidth="1"/>
    <col min="13175" max="13175" width="6" style="39" customWidth="1"/>
    <col min="13176" max="13176" width="7.140625" style="39" customWidth="1"/>
    <col min="13177" max="13177" width="6" style="39" customWidth="1"/>
    <col min="13178" max="13179" width="7.5703125" style="39" customWidth="1"/>
    <col min="13180" max="13188" width="0" style="39" hidden="1" customWidth="1"/>
    <col min="13189" max="13190" width="7.42578125" style="39" customWidth="1"/>
    <col min="13191" max="13191" width="0" style="39" hidden="1" customWidth="1"/>
    <col min="13192" max="13192" width="5.85546875" style="39" customWidth="1"/>
    <col min="13193" max="13193" width="8.7109375" style="39" customWidth="1"/>
    <col min="13194" max="13194" width="0" style="39" hidden="1" customWidth="1"/>
    <col min="13195" max="13195" width="5.7109375" style="39" customWidth="1"/>
    <col min="13196" max="13198" width="7.42578125" style="39" customWidth="1"/>
    <col min="13199" max="13199" width="6.28515625" style="39" customWidth="1"/>
    <col min="13200" max="13200" width="5.85546875" style="39" customWidth="1"/>
    <col min="13201" max="13201" width="5.7109375" style="39" customWidth="1"/>
    <col min="13202" max="13202" width="6.85546875" style="39" customWidth="1"/>
    <col min="13203" max="13205" width="0" style="39" hidden="1" customWidth="1"/>
    <col min="13206" max="13206" width="6.85546875" style="39" customWidth="1"/>
    <col min="13207" max="13209" width="0" style="39" hidden="1" customWidth="1"/>
    <col min="13210" max="13210" width="6.85546875" style="39" customWidth="1"/>
    <col min="13211" max="13216" width="0" style="39" hidden="1" customWidth="1"/>
    <col min="13217" max="13217" width="6.42578125" style="39" customWidth="1"/>
    <col min="13218" max="13221" width="0" style="39" hidden="1" customWidth="1"/>
    <col min="13222" max="13222" width="6.42578125" style="39" customWidth="1"/>
    <col min="13223" max="13228" width="0" style="39" hidden="1" customWidth="1"/>
    <col min="13229" max="13231" width="6.42578125" style="39" customWidth="1"/>
    <col min="13232" max="13232" width="0" style="39" hidden="1" customWidth="1"/>
    <col min="13233" max="13233" width="6.42578125" style="39" customWidth="1"/>
    <col min="13234" max="13234" width="0" style="39" hidden="1" customWidth="1"/>
    <col min="13235" max="13235" width="7" style="39" customWidth="1"/>
    <col min="13236" max="13236" width="3.85546875" style="39" customWidth="1"/>
    <col min="13237" max="13374" width="9.140625" style="39"/>
    <col min="13375" max="13375" width="7.42578125" style="39" customWidth="1"/>
    <col min="13376" max="13376" width="22.5703125" style="39" customWidth="1"/>
    <col min="13377" max="13377" width="7.85546875" style="39" customWidth="1"/>
    <col min="13378" max="13392" width="0" style="39" hidden="1" customWidth="1"/>
    <col min="13393" max="13393" width="7.42578125" style="39" customWidth="1"/>
    <col min="13394" max="13397" width="0" style="39" hidden="1" customWidth="1"/>
    <col min="13398" max="13400" width="7.42578125" style="39" customWidth="1"/>
    <col min="13401" max="13403" width="0" style="39" hidden="1" customWidth="1"/>
    <col min="13404" max="13406" width="7.42578125" style="39" customWidth="1"/>
    <col min="13407" max="13411" width="0" style="39" hidden="1" customWidth="1"/>
    <col min="13412" max="13412" width="7.42578125" style="39" customWidth="1"/>
    <col min="13413" max="13415" width="0" style="39" hidden="1" customWidth="1"/>
    <col min="13416" max="13417" width="7.42578125" style="39" customWidth="1"/>
    <col min="13418" max="13418" width="0" style="39" hidden="1" customWidth="1"/>
    <col min="13419" max="13422" width="8.7109375" style="39" customWidth="1"/>
    <col min="13423" max="13423" width="0" style="39" hidden="1" customWidth="1"/>
    <col min="13424" max="13424" width="8.7109375" style="39" customWidth="1"/>
    <col min="13425" max="13425" width="7.85546875" style="39" customWidth="1"/>
    <col min="13426" max="13426" width="7.42578125" style="39" customWidth="1"/>
    <col min="13427" max="13427" width="7.85546875" style="39" customWidth="1"/>
    <col min="13428" max="13429" width="7.140625" style="39" customWidth="1"/>
    <col min="13430" max="13430" width="8.5703125" style="39" customWidth="1"/>
    <col min="13431" max="13431" width="6" style="39" customWidth="1"/>
    <col min="13432" max="13432" width="7.140625" style="39" customWidth="1"/>
    <col min="13433" max="13433" width="6" style="39" customWidth="1"/>
    <col min="13434" max="13435" width="7.5703125" style="39" customWidth="1"/>
    <col min="13436" max="13444" width="0" style="39" hidden="1" customWidth="1"/>
    <col min="13445" max="13446" width="7.42578125" style="39" customWidth="1"/>
    <col min="13447" max="13447" width="0" style="39" hidden="1" customWidth="1"/>
    <col min="13448" max="13448" width="5.85546875" style="39" customWidth="1"/>
    <col min="13449" max="13449" width="8.7109375" style="39" customWidth="1"/>
    <col min="13450" max="13450" width="0" style="39" hidden="1" customWidth="1"/>
    <col min="13451" max="13451" width="5.7109375" style="39" customWidth="1"/>
    <col min="13452" max="13454" width="7.42578125" style="39" customWidth="1"/>
    <col min="13455" max="13455" width="6.28515625" style="39" customWidth="1"/>
    <col min="13456" max="13456" width="5.85546875" style="39" customWidth="1"/>
    <col min="13457" max="13457" width="5.7109375" style="39" customWidth="1"/>
    <col min="13458" max="13458" width="6.85546875" style="39" customWidth="1"/>
    <col min="13459" max="13461" width="0" style="39" hidden="1" customWidth="1"/>
    <col min="13462" max="13462" width="6.85546875" style="39" customWidth="1"/>
    <col min="13463" max="13465" width="0" style="39" hidden="1" customWidth="1"/>
    <col min="13466" max="13466" width="6.85546875" style="39" customWidth="1"/>
    <col min="13467" max="13472" width="0" style="39" hidden="1" customWidth="1"/>
    <col min="13473" max="13473" width="6.42578125" style="39" customWidth="1"/>
    <col min="13474" max="13477" width="0" style="39" hidden="1" customWidth="1"/>
    <col min="13478" max="13478" width="6.42578125" style="39" customWidth="1"/>
    <col min="13479" max="13484" width="0" style="39" hidden="1" customWidth="1"/>
    <col min="13485" max="13487" width="6.42578125" style="39" customWidth="1"/>
    <col min="13488" max="13488" width="0" style="39" hidden="1" customWidth="1"/>
    <col min="13489" max="13489" width="6.42578125" style="39" customWidth="1"/>
    <col min="13490" max="13490" width="0" style="39" hidden="1" customWidth="1"/>
    <col min="13491" max="13491" width="7" style="39" customWidth="1"/>
    <col min="13492" max="13492" width="3.85546875" style="39" customWidth="1"/>
    <col min="13493" max="13630" width="9.140625" style="39"/>
    <col min="13631" max="13631" width="7.42578125" style="39" customWidth="1"/>
    <col min="13632" max="13632" width="22.5703125" style="39" customWidth="1"/>
    <col min="13633" max="13633" width="7.85546875" style="39" customWidth="1"/>
    <col min="13634" max="13648" width="0" style="39" hidden="1" customWidth="1"/>
    <col min="13649" max="13649" width="7.42578125" style="39" customWidth="1"/>
    <col min="13650" max="13653" width="0" style="39" hidden="1" customWidth="1"/>
    <col min="13654" max="13656" width="7.42578125" style="39" customWidth="1"/>
    <col min="13657" max="13659" width="0" style="39" hidden="1" customWidth="1"/>
    <col min="13660" max="13662" width="7.42578125" style="39" customWidth="1"/>
    <col min="13663" max="13667" width="0" style="39" hidden="1" customWidth="1"/>
    <col min="13668" max="13668" width="7.42578125" style="39" customWidth="1"/>
    <col min="13669" max="13671" width="0" style="39" hidden="1" customWidth="1"/>
    <col min="13672" max="13673" width="7.42578125" style="39" customWidth="1"/>
    <col min="13674" max="13674" width="0" style="39" hidden="1" customWidth="1"/>
    <col min="13675" max="13678" width="8.7109375" style="39" customWidth="1"/>
    <col min="13679" max="13679" width="0" style="39" hidden="1" customWidth="1"/>
    <col min="13680" max="13680" width="8.7109375" style="39" customWidth="1"/>
    <col min="13681" max="13681" width="7.85546875" style="39" customWidth="1"/>
    <col min="13682" max="13682" width="7.42578125" style="39" customWidth="1"/>
    <col min="13683" max="13683" width="7.85546875" style="39" customWidth="1"/>
    <col min="13684" max="13685" width="7.140625" style="39" customWidth="1"/>
    <col min="13686" max="13686" width="8.5703125" style="39" customWidth="1"/>
    <col min="13687" max="13687" width="6" style="39" customWidth="1"/>
    <col min="13688" max="13688" width="7.140625" style="39" customWidth="1"/>
    <col min="13689" max="13689" width="6" style="39" customWidth="1"/>
    <col min="13690" max="13691" width="7.5703125" style="39" customWidth="1"/>
    <col min="13692" max="13700" width="0" style="39" hidden="1" customWidth="1"/>
    <col min="13701" max="13702" width="7.42578125" style="39" customWidth="1"/>
    <col min="13703" max="13703" width="0" style="39" hidden="1" customWidth="1"/>
    <col min="13704" max="13704" width="5.85546875" style="39" customWidth="1"/>
    <col min="13705" max="13705" width="8.7109375" style="39" customWidth="1"/>
    <col min="13706" max="13706" width="0" style="39" hidden="1" customWidth="1"/>
    <col min="13707" max="13707" width="5.7109375" style="39" customWidth="1"/>
    <col min="13708" max="13710" width="7.42578125" style="39" customWidth="1"/>
    <col min="13711" max="13711" width="6.28515625" style="39" customWidth="1"/>
    <col min="13712" max="13712" width="5.85546875" style="39" customWidth="1"/>
    <col min="13713" max="13713" width="5.7109375" style="39" customWidth="1"/>
    <col min="13714" max="13714" width="6.85546875" style="39" customWidth="1"/>
    <col min="13715" max="13717" width="0" style="39" hidden="1" customWidth="1"/>
    <col min="13718" max="13718" width="6.85546875" style="39" customWidth="1"/>
    <col min="13719" max="13721" width="0" style="39" hidden="1" customWidth="1"/>
    <col min="13722" max="13722" width="6.85546875" style="39" customWidth="1"/>
    <col min="13723" max="13728" width="0" style="39" hidden="1" customWidth="1"/>
    <col min="13729" max="13729" width="6.42578125" style="39" customWidth="1"/>
    <col min="13730" max="13733" width="0" style="39" hidden="1" customWidth="1"/>
    <col min="13734" max="13734" width="6.42578125" style="39" customWidth="1"/>
    <col min="13735" max="13740" width="0" style="39" hidden="1" customWidth="1"/>
    <col min="13741" max="13743" width="6.42578125" style="39" customWidth="1"/>
    <col min="13744" max="13744" width="0" style="39" hidden="1" customWidth="1"/>
    <col min="13745" max="13745" width="6.42578125" style="39" customWidth="1"/>
    <col min="13746" max="13746" width="0" style="39" hidden="1" customWidth="1"/>
    <col min="13747" max="13747" width="7" style="39" customWidth="1"/>
    <col min="13748" max="13748" width="3.85546875" style="39" customWidth="1"/>
    <col min="13749" max="13886" width="9.140625" style="39"/>
    <col min="13887" max="13887" width="7.42578125" style="39" customWidth="1"/>
    <col min="13888" max="13888" width="22.5703125" style="39" customWidth="1"/>
    <col min="13889" max="13889" width="7.85546875" style="39" customWidth="1"/>
    <col min="13890" max="13904" width="0" style="39" hidden="1" customWidth="1"/>
    <col min="13905" max="13905" width="7.42578125" style="39" customWidth="1"/>
    <col min="13906" max="13909" width="0" style="39" hidden="1" customWidth="1"/>
    <col min="13910" max="13912" width="7.42578125" style="39" customWidth="1"/>
    <col min="13913" max="13915" width="0" style="39" hidden="1" customWidth="1"/>
    <col min="13916" max="13918" width="7.42578125" style="39" customWidth="1"/>
    <col min="13919" max="13923" width="0" style="39" hidden="1" customWidth="1"/>
    <col min="13924" max="13924" width="7.42578125" style="39" customWidth="1"/>
    <col min="13925" max="13927" width="0" style="39" hidden="1" customWidth="1"/>
    <col min="13928" max="13929" width="7.42578125" style="39" customWidth="1"/>
    <col min="13930" max="13930" width="0" style="39" hidden="1" customWidth="1"/>
    <col min="13931" max="13934" width="8.7109375" style="39" customWidth="1"/>
    <col min="13935" max="13935" width="0" style="39" hidden="1" customWidth="1"/>
    <col min="13936" max="13936" width="8.7109375" style="39" customWidth="1"/>
    <col min="13937" max="13937" width="7.85546875" style="39" customWidth="1"/>
    <col min="13938" max="13938" width="7.42578125" style="39" customWidth="1"/>
    <col min="13939" max="13939" width="7.85546875" style="39" customWidth="1"/>
    <col min="13940" max="13941" width="7.140625" style="39" customWidth="1"/>
    <col min="13942" max="13942" width="8.5703125" style="39" customWidth="1"/>
    <col min="13943" max="13943" width="6" style="39" customWidth="1"/>
    <col min="13944" max="13944" width="7.140625" style="39" customWidth="1"/>
    <col min="13945" max="13945" width="6" style="39" customWidth="1"/>
    <col min="13946" max="13947" width="7.5703125" style="39" customWidth="1"/>
    <col min="13948" max="13956" width="0" style="39" hidden="1" customWidth="1"/>
    <col min="13957" max="13958" width="7.42578125" style="39" customWidth="1"/>
    <col min="13959" max="13959" width="0" style="39" hidden="1" customWidth="1"/>
    <col min="13960" max="13960" width="5.85546875" style="39" customWidth="1"/>
    <col min="13961" max="13961" width="8.7109375" style="39" customWidth="1"/>
    <col min="13962" max="13962" width="0" style="39" hidden="1" customWidth="1"/>
    <col min="13963" max="13963" width="5.7109375" style="39" customWidth="1"/>
    <col min="13964" max="13966" width="7.42578125" style="39" customWidth="1"/>
    <col min="13967" max="13967" width="6.28515625" style="39" customWidth="1"/>
    <col min="13968" max="13968" width="5.85546875" style="39" customWidth="1"/>
    <col min="13969" max="13969" width="5.7109375" style="39" customWidth="1"/>
    <col min="13970" max="13970" width="6.85546875" style="39" customWidth="1"/>
    <col min="13971" max="13973" width="0" style="39" hidden="1" customWidth="1"/>
    <col min="13974" max="13974" width="6.85546875" style="39" customWidth="1"/>
    <col min="13975" max="13977" width="0" style="39" hidden="1" customWidth="1"/>
    <col min="13978" max="13978" width="6.85546875" style="39" customWidth="1"/>
    <col min="13979" max="13984" width="0" style="39" hidden="1" customWidth="1"/>
    <col min="13985" max="13985" width="6.42578125" style="39" customWidth="1"/>
    <col min="13986" max="13989" width="0" style="39" hidden="1" customWidth="1"/>
    <col min="13990" max="13990" width="6.42578125" style="39" customWidth="1"/>
    <col min="13991" max="13996" width="0" style="39" hidden="1" customWidth="1"/>
    <col min="13997" max="13999" width="6.42578125" style="39" customWidth="1"/>
    <col min="14000" max="14000" width="0" style="39" hidden="1" customWidth="1"/>
    <col min="14001" max="14001" width="6.42578125" style="39" customWidth="1"/>
    <col min="14002" max="14002" width="0" style="39" hidden="1" customWidth="1"/>
    <col min="14003" max="14003" width="7" style="39" customWidth="1"/>
    <col min="14004" max="14004" width="3.85546875" style="39" customWidth="1"/>
    <col min="14005" max="14142" width="9.140625" style="39"/>
    <col min="14143" max="14143" width="7.42578125" style="39" customWidth="1"/>
    <col min="14144" max="14144" width="22.5703125" style="39" customWidth="1"/>
    <col min="14145" max="14145" width="7.85546875" style="39" customWidth="1"/>
    <col min="14146" max="14160" width="0" style="39" hidden="1" customWidth="1"/>
    <col min="14161" max="14161" width="7.42578125" style="39" customWidth="1"/>
    <col min="14162" max="14165" width="0" style="39" hidden="1" customWidth="1"/>
    <col min="14166" max="14168" width="7.42578125" style="39" customWidth="1"/>
    <col min="14169" max="14171" width="0" style="39" hidden="1" customWidth="1"/>
    <col min="14172" max="14174" width="7.42578125" style="39" customWidth="1"/>
    <col min="14175" max="14179" width="0" style="39" hidden="1" customWidth="1"/>
    <col min="14180" max="14180" width="7.42578125" style="39" customWidth="1"/>
    <col min="14181" max="14183" width="0" style="39" hidden="1" customWidth="1"/>
    <col min="14184" max="14185" width="7.42578125" style="39" customWidth="1"/>
    <col min="14186" max="14186" width="0" style="39" hidden="1" customWidth="1"/>
    <col min="14187" max="14190" width="8.7109375" style="39" customWidth="1"/>
    <col min="14191" max="14191" width="0" style="39" hidden="1" customWidth="1"/>
    <col min="14192" max="14192" width="8.7109375" style="39" customWidth="1"/>
    <col min="14193" max="14193" width="7.85546875" style="39" customWidth="1"/>
    <col min="14194" max="14194" width="7.42578125" style="39" customWidth="1"/>
    <col min="14195" max="14195" width="7.85546875" style="39" customWidth="1"/>
    <col min="14196" max="14197" width="7.140625" style="39" customWidth="1"/>
    <col min="14198" max="14198" width="8.5703125" style="39" customWidth="1"/>
    <col min="14199" max="14199" width="6" style="39" customWidth="1"/>
    <col min="14200" max="14200" width="7.140625" style="39" customWidth="1"/>
    <col min="14201" max="14201" width="6" style="39" customWidth="1"/>
    <col min="14202" max="14203" width="7.5703125" style="39" customWidth="1"/>
    <col min="14204" max="14212" width="0" style="39" hidden="1" customWidth="1"/>
    <col min="14213" max="14214" width="7.42578125" style="39" customWidth="1"/>
    <col min="14215" max="14215" width="0" style="39" hidden="1" customWidth="1"/>
    <col min="14216" max="14216" width="5.85546875" style="39" customWidth="1"/>
    <col min="14217" max="14217" width="8.7109375" style="39" customWidth="1"/>
    <col min="14218" max="14218" width="0" style="39" hidden="1" customWidth="1"/>
    <col min="14219" max="14219" width="5.7109375" style="39" customWidth="1"/>
    <col min="14220" max="14222" width="7.42578125" style="39" customWidth="1"/>
    <col min="14223" max="14223" width="6.28515625" style="39" customWidth="1"/>
    <col min="14224" max="14224" width="5.85546875" style="39" customWidth="1"/>
    <col min="14225" max="14225" width="5.7109375" style="39" customWidth="1"/>
    <col min="14226" max="14226" width="6.85546875" style="39" customWidth="1"/>
    <col min="14227" max="14229" width="0" style="39" hidden="1" customWidth="1"/>
    <col min="14230" max="14230" width="6.85546875" style="39" customWidth="1"/>
    <col min="14231" max="14233" width="0" style="39" hidden="1" customWidth="1"/>
    <col min="14234" max="14234" width="6.85546875" style="39" customWidth="1"/>
    <col min="14235" max="14240" width="0" style="39" hidden="1" customWidth="1"/>
    <col min="14241" max="14241" width="6.42578125" style="39" customWidth="1"/>
    <col min="14242" max="14245" width="0" style="39" hidden="1" customWidth="1"/>
    <col min="14246" max="14246" width="6.42578125" style="39" customWidth="1"/>
    <col min="14247" max="14252" width="0" style="39" hidden="1" customWidth="1"/>
    <col min="14253" max="14255" width="6.42578125" style="39" customWidth="1"/>
    <col min="14256" max="14256" width="0" style="39" hidden="1" customWidth="1"/>
    <col min="14257" max="14257" width="6.42578125" style="39" customWidth="1"/>
    <col min="14258" max="14258" width="0" style="39" hidden="1" customWidth="1"/>
    <col min="14259" max="14259" width="7" style="39" customWidth="1"/>
    <col min="14260" max="14260" width="3.85546875" style="39" customWidth="1"/>
    <col min="14261" max="14398" width="9.140625" style="39"/>
    <col min="14399" max="14399" width="7.42578125" style="39" customWidth="1"/>
    <col min="14400" max="14400" width="22.5703125" style="39" customWidth="1"/>
    <col min="14401" max="14401" width="7.85546875" style="39" customWidth="1"/>
    <col min="14402" max="14416" width="0" style="39" hidden="1" customWidth="1"/>
    <col min="14417" max="14417" width="7.42578125" style="39" customWidth="1"/>
    <col min="14418" max="14421" width="0" style="39" hidden="1" customWidth="1"/>
    <col min="14422" max="14424" width="7.42578125" style="39" customWidth="1"/>
    <col min="14425" max="14427" width="0" style="39" hidden="1" customWidth="1"/>
    <col min="14428" max="14430" width="7.42578125" style="39" customWidth="1"/>
    <col min="14431" max="14435" width="0" style="39" hidden="1" customWidth="1"/>
    <col min="14436" max="14436" width="7.42578125" style="39" customWidth="1"/>
    <col min="14437" max="14439" width="0" style="39" hidden="1" customWidth="1"/>
    <col min="14440" max="14441" width="7.42578125" style="39" customWidth="1"/>
    <col min="14442" max="14442" width="0" style="39" hidden="1" customWidth="1"/>
    <col min="14443" max="14446" width="8.7109375" style="39" customWidth="1"/>
    <col min="14447" max="14447" width="0" style="39" hidden="1" customWidth="1"/>
    <col min="14448" max="14448" width="8.7109375" style="39" customWidth="1"/>
    <col min="14449" max="14449" width="7.85546875" style="39" customWidth="1"/>
    <col min="14450" max="14450" width="7.42578125" style="39" customWidth="1"/>
    <col min="14451" max="14451" width="7.85546875" style="39" customWidth="1"/>
    <col min="14452" max="14453" width="7.140625" style="39" customWidth="1"/>
    <col min="14454" max="14454" width="8.5703125" style="39" customWidth="1"/>
    <col min="14455" max="14455" width="6" style="39" customWidth="1"/>
    <col min="14456" max="14456" width="7.140625" style="39" customWidth="1"/>
    <col min="14457" max="14457" width="6" style="39" customWidth="1"/>
    <col min="14458" max="14459" width="7.5703125" style="39" customWidth="1"/>
    <col min="14460" max="14468" width="0" style="39" hidden="1" customWidth="1"/>
    <col min="14469" max="14470" width="7.42578125" style="39" customWidth="1"/>
    <col min="14471" max="14471" width="0" style="39" hidden="1" customWidth="1"/>
    <col min="14472" max="14472" width="5.85546875" style="39" customWidth="1"/>
    <col min="14473" max="14473" width="8.7109375" style="39" customWidth="1"/>
    <col min="14474" max="14474" width="0" style="39" hidden="1" customWidth="1"/>
    <col min="14475" max="14475" width="5.7109375" style="39" customWidth="1"/>
    <col min="14476" max="14478" width="7.42578125" style="39" customWidth="1"/>
    <col min="14479" max="14479" width="6.28515625" style="39" customWidth="1"/>
    <col min="14480" max="14480" width="5.85546875" style="39" customWidth="1"/>
    <col min="14481" max="14481" width="5.7109375" style="39" customWidth="1"/>
    <col min="14482" max="14482" width="6.85546875" style="39" customWidth="1"/>
    <col min="14483" max="14485" width="0" style="39" hidden="1" customWidth="1"/>
    <col min="14486" max="14486" width="6.85546875" style="39" customWidth="1"/>
    <col min="14487" max="14489" width="0" style="39" hidden="1" customWidth="1"/>
    <col min="14490" max="14490" width="6.85546875" style="39" customWidth="1"/>
    <col min="14491" max="14496" width="0" style="39" hidden="1" customWidth="1"/>
    <col min="14497" max="14497" width="6.42578125" style="39" customWidth="1"/>
    <col min="14498" max="14501" width="0" style="39" hidden="1" customWidth="1"/>
    <col min="14502" max="14502" width="6.42578125" style="39" customWidth="1"/>
    <col min="14503" max="14508" width="0" style="39" hidden="1" customWidth="1"/>
    <col min="14509" max="14511" width="6.42578125" style="39" customWidth="1"/>
    <col min="14512" max="14512" width="0" style="39" hidden="1" customWidth="1"/>
    <col min="14513" max="14513" width="6.42578125" style="39" customWidth="1"/>
    <col min="14514" max="14514" width="0" style="39" hidden="1" customWidth="1"/>
    <col min="14515" max="14515" width="7" style="39" customWidth="1"/>
    <col min="14516" max="14516" width="3.85546875" style="39" customWidth="1"/>
    <col min="14517" max="14654" width="9.140625" style="39"/>
    <col min="14655" max="14655" width="7.42578125" style="39" customWidth="1"/>
    <col min="14656" max="14656" width="22.5703125" style="39" customWidth="1"/>
    <col min="14657" max="14657" width="7.85546875" style="39" customWidth="1"/>
    <col min="14658" max="14672" width="0" style="39" hidden="1" customWidth="1"/>
    <col min="14673" max="14673" width="7.42578125" style="39" customWidth="1"/>
    <col min="14674" max="14677" width="0" style="39" hidden="1" customWidth="1"/>
    <col min="14678" max="14680" width="7.42578125" style="39" customWidth="1"/>
    <col min="14681" max="14683" width="0" style="39" hidden="1" customWidth="1"/>
    <col min="14684" max="14686" width="7.42578125" style="39" customWidth="1"/>
    <col min="14687" max="14691" width="0" style="39" hidden="1" customWidth="1"/>
    <col min="14692" max="14692" width="7.42578125" style="39" customWidth="1"/>
    <col min="14693" max="14695" width="0" style="39" hidden="1" customWidth="1"/>
    <col min="14696" max="14697" width="7.42578125" style="39" customWidth="1"/>
    <col min="14698" max="14698" width="0" style="39" hidden="1" customWidth="1"/>
    <col min="14699" max="14702" width="8.7109375" style="39" customWidth="1"/>
    <col min="14703" max="14703" width="0" style="39" hidden="1" customWidth="1"/>
    <col min="14704" max="14704" width="8.7109375" style="39" customWidth="1"/>
    <col min="14705" max="14705" width="7.85546875" style="39" customWidth="1"/>
    <col min="14706" max="14706" width="7.42578125" style="39" customWidth="1"/>
    <col min="14707" max="14707" width="7.85546875" style="39" customWidth="1"/>
    <col min="14708" max="14709" width="7.140625" style="39" customWidth="1"/>
    <col min="14710" max="14710" width="8.5703125" style="39" customWidth="1"/>
    <col min="14711" max="14711" width="6" style="39" customWidth="1"/>
    <col min="14712" max="14712" width="7.140625" style="39" customWidth="1"/>
    <col min="14713" max="14713" width="6" style="39" customWidth="1"/>
    <col min="14714" max="14715" width="7.5703125" style="39" customWidth="1"/>
    <col min="14716" max="14724" width="0" style="39" hidden="1" customWidth="1"/>
    <col min="14725" max="14726" width="7.42578125" style="39" customWidth="1"/>
    <col min="14727" max="14727" width="0" style="39" hidden="1" customWidth="1"/>
    <col min="14728" max="14728" width="5.85546875" style="39" customWidth="1"/>
    <col min="14729" max="14729" width="8.7109375" style="39" customWidth="1"/>
    <col min="14730" max="14730" width="0" style="39" hidden="1" customWidth="1"/>
    <col min="14731" max="14731" width="5.7109375" style="39" customWidth="1"/>
    <col min="14732" max="14734" width="7.42578125" style="39" customWidth="1"/>
    <col min="14735" max="14735" width="6.28515625" style="39" customWidth="1"/>
    <col min="14736" max="14736" width="5.85546875" style="39" customWidth="1"/>
    <col min="14737" max="14737" width="5.7109375" style="39" customWidth="1"/>
    <col min="14738" max="14738" width="6.85546875" style="39" customWidth="1"/>
    <col min="14739" max="14741" width="0" style="39" hidden="1" customWidth="1"/>
    <col min="14742" max="14742" width="6.85546875" style="39" customWidth="1"/>
    <col min="14743" max="14745" width="0" style="39" hidden="1" customWidth="1"/>
    <col min="14746" max="14746" width="6.85546875" style="39" customWidth="1"/>
    <col min="14747" max="14752" width="0" style="39" hidden="1" customWidth="1"/>
    <col min="14753" max="14753" width="6.42578125" style="39" customWidth="1"/>
    <col min="14754" max="14757" width="0" style="39" hidden="1" customWidth="1"/>
    <col min="14758" max="14758" width="6.42578125" style="39" customWidth="1"/>
    <col min="14759" max="14764" width="0" style="39" hidden="1" customWidth="1"/>
    <col min="14765" max="14767" width="6.42578125" style="39" customWidth="1"/>
    <col min="14768" max="14768" width="0" style="39" hidden="1" customWidth="1"/>
    <col min="14769" max="14769" width="6.42578125" style="39" customWidth="1"/>
    <col min="14770" max="14770" width="0" style="39" hidden="1" customWidth="1"/>
    <col min="14771" max="14771" width="7" style="39" customWidth="1"/>
    <col min="14772" max="14772" width="3.85546875" style="39" customWidth="1"/>
    <col min="14773" max="14910" width="9.140625" style="39"/>
    <col min="14911" max="14911" width="7.42578125" style="39" customWidth="1"/>
    <col min="14912" max="14912" width="22.5703125" style="39" customWidth="1"/>
    <col min="14913" max="14913" width="7.85546875" style="39" customWidth="1"/>
    <col min="14914" max="14928" width="0" style="39" hidden="1" customWidth="1"/>
    <col min="14929" max="14929" width="7.42578125" style="39" customWidth="1"/>
    <col min="14930" max="14933" width="0" style="39" hidden="1" customWidth="1"/>
    <col min="14934" max="14936" width="7.42578125" style="39" customWidth="1"/>
    <col min="14937" max="14939" width="0" style="39" hidden="1" customWidth="1"/>
    <col min="14940" max="14942" width="7.42578125" style="39" customWidth="1"/>
    <col min="14943" max="14947" width="0" style="39" hidden="1" customWidth="1"/>
    <col min="14948" max="14948" width="7.42578125" style="39" customWidth="1"/>
    <col min="14949" max="14951" width="0" style="39" hidden="1" customWidth="1"/>
    <col min="14952" max="14953" width="7.42578125" style="39" customWidth="1"/>
    <col min="14954" max="14954" width="0" style="39" hidden="1" customWidth="1"/>
    <col min="14955" max="14958" width="8.7109375" style="39" customWidth="1"/>
    <col min="14959" max="14959" width="0" style="39" hidden="1" customWidth="1"/>
    <col min="14960" max="14960" width="8.7109375" style="39" customWidth="1"/>
    <col min="14961" max="14961" width="7.85546875" style="39" customWidth="1"/>
    <col min="14962" max="14962" width="7.42578125" style="39" customWidth="1"/>
    <col min="14963" max="14963" width="7.85546875" style="39" customWidth="1"/>
    <col min="14964" max="14965" width="7.140625" style="39" customWidth="1"/>
    <col min="14966" max="14966" width="8.5703125" style="39" customWidth="1"/>
    <col min="14967" max="14967" width="6" style="39" customWidth="1"/>
    <col min="14968" max="14968" width="7.140625" style="39" customWidth="1"/>
    <col min="14969" max="14969" width="6" style="39" customWidth="1"/>
    <col min="14970" max="14971" width="7.5703125" style="39" customWidth="1"/>
    <col min="14972" max="14980" width="0" style="39" hidden="1" customWidth="1"/>
    <col min="14981" max="14982" width="7.42578125" style="39" customWidth="1"/>
    <col min="14983" max="14983" width="0" style="39" hidden="1" customWidth="1"/>
    <col min="14984" max="14984" width="5.85546875" style="39" customWidth="1"/>
    <col min="14985" max="14985" width="8.7109375" style="39" customWidth="1"/>
    <col min="14986" max="14986" width="0" style="39" hidden="1" customWidth="1"/>
    <col min="14987" max="14987" width="5.7109375" style="39" customWidth="1"/>
    <col min="14988" max="14990" width="7.42578125" style="39" customWidth="1"/>
    <col min="14991" max="14991" width="6.28515625" style="39" customWidth="1"/>
    <col min="14992" max="14992" width="5.85546875" style="39" customWidth="1"/>
    <col min="14993" max="14993" width="5.7109375" style="39" customWidth="1"/>
    <col min="14994" max="14994" width="6.85546875" style="39" customWidth="1"/>
    <col min="14995" max="14997" width="0" style="39" hidden="1" customWidth="1"/>
    <col min="14998" max="14998" width="6.85546875" style="39" customWidth="1"/>
    <col min="14999" max="15001" width="0" style="39" hidden="1" customWidth="1"/>
    <col min="15002" max="15002" width="6.85546875" style="39" customWidth="1"/>
    <col min="15003" max="15008" width="0" style="39" hidden="1" customWidth="1"/>
    <col min="15009" max="15009" width="6.42578125" style="39" customWidth="1"/>
    <col min="15010" max="15013" width="0" style="39" hidden="1" customWidth="1"/>
    <col min="15014" max="15014" width="6.42578125" style="39" customWidth="1"/>
    <col min="15015" max="15020" width="0" style="39" hidden="1" customWidth="1"/>
    <col min="15021" max="15023" width="6.42578125" style="39" customWidth="1"/>
    <col min="15024" max="15024" width="0" style="39" hidden="1" customWidth="1"/>
    <col min="15025" max="15025" width="6.42578125" style="39" customWidth="1"/>
    <col min="15026" max="15026" width="0" style="39" hidden="1" customWidth="1"/>
    <col min="15027" max="15027" width="7" style="39" customWidth="1"/>
    <col min="15028" max="15028" width="3.85546875" style="39" customWidth="1"/>
    <col min="15029" max="15166" width="9.140625" style="39"/>
    <col min="15167" max="15167" width="7.42578125" style="39" customWidth="1"/>
    <col min="15168" max="15168" width="22.5703125" style="39" customWidth="1"/>
    <col min="15169" max="15169" width="7.85546875" style="39" customWidth="1"/>
    <col min="15170" max="15184" width="0" style="39" hidden="1" customWidth="1"/>
    <col min="15185" max="15185" width="7.42578125" style="39" customWidth="1"/>
    <col min="15186" max="15189" width="0" style="39" hidden="1" customWidth="1"/>
    <col min="15190" max="15192" width="7.42578125" style="39" customWidth="1"/>
    <col min="15193" max="15195" width="0" style="39" hidden="1" customWidth="1"/>
    <col min="15196" max="15198" width="7.42578125" style="39" customWidth="1"/>
    <col min="15199" max="15203" width="0" style="39" hidden="1" customWidth="1"/>
    <col min="15204" max="15204" width="7.42578125" style="39" customWidth="1"/>
    <col min="15205" max="15207" width="0" style="39" hidden="1" customWidth="1"/>
    <col min="15208" max="15209" width="7.42578125" style="39" customWidth="1"/>
    <col min="15210" max="15210" width="0" style="39" hidden="1" customWidth="1"/>
    <col min="15211" max="15214" width="8.7109375" style="39" customWidth="1"/>
    <col min="15215" max="15215" width="0" style="39" hidden="1" customWidth="1"/>
    <col min="15216" max="15216" width="8.7109375" style="39" customWidth="1"/>
    <col min="15217" max="15217" width="7.85546875" style="39" customWidth="1"/>
    <col min="15218" max="15218" width="7.42578125" style="39" customWidth="1"/>
    <col min="15219" max="15219" width="7.85546875" style="39" customWidth="1"/>
    <col min="15220" max="15221" width="7.140625" style="39" customWidth="1"/>
    <col min="15222" max="15222" width="8.5703125" style="39" customWidth="1"/>
    <col min="15223" max="15223" width="6" style="39" customWidth="1"/>
    <col min="15224" max="15224" width="7.140625" style="39" customWidth="1"/>
    <col min="15225" max="15225" width="6" style="39" customWidth="1"/>
    <col min="15226" max="15227" width="7.5703125" style="39" customWidth="1"/>
    <col min="15228" max="15236" width="0" style="39" hidden="1" customWidth="1"/>
    <col min="15237" max="15238" width="7.42578125" style="39" customWidth="1"/>
    <col min="15239" max="15239" width="0" style="39" hidden="1" customWidth="1"/>
    <col min="15240" max="15240" width="5.85546875" style="39" customWidth="1"/>
    <col min="15241" max="15241" width="8.7109375" style="39" customWidth="1"/>
    <col min="15242" max="15242" width="0" style="39" hidden="1" customWidth="1"/>
    <col min="15243" max="15243" width="5.7109375" style="39" customWidth="1"/>
    <col min="15244" max="15246" width="7.42578125" style="39" customWidth="1"/>
    <col min="15247" max="15247" width="6.28515625" style="39" customWidth="1"/>
    <col min="15248" max="15248" width="5.85546875" style="39" customWidth="1"/>
    <col min="15249" max="15249" width="5.7109375" style="39" customWidth="1"/>
    <col min="15250" max="15250" width="6.85546875" style="39" customWidth="1"/>
    <col min="15251" max="15253" width="0" style="39" hidden="1" customWidth="1"/>
    <col min="15254" max="15254" width="6.85546875" style="39" customWidth="1"/>
    <col min="15255" max="15257" width="0" style="39" hidden="1" customWidth="1"/>
    <col min="15258" max="15258" width="6.85546875" style="39" customWidth="1"/>
    <col min="15259" max="15264" width="0" style="39" hidden="1" customWidth="1"/>
    <col min="15265" max="15265" width="6.42578125" style="39" customWidth="1"/>
    <col min="15266" max="15269" width="0" style="39" hidden="1" customWidth="1"/>
    <col min="15270" max="15270" width="6.42578125" style="39" customWidth="1"/>
    <col min="15271" max="15276" width="0" style="39" hidden="1" customWidth="1"/>
    <col min="15277" max="15279" width="6.42578125" style="39" customWidth="1"/>
    <col min="15280" max="15280" width="0" style="39" hidden="1" customWidth="1"/>
    <col min="15281" max="15281" width="6.42578125" style="39" customWidth="1"/>
    <col min="15282" max="15282" width="0" style="39" hidden="1" customWidth="1"/>
    <col min="15283" max="15283" width="7" style="39" customWidth="1"/>
    <col min="15284" max="15284" width="3.85546875" style="39" customWidth="1"/>
    <col min="15285" max="15422" width="9.140625" style="39"/>
    <col min="15423" max="15423" width="7.42578125" style="39" customWidth="1"/>
    <col min="15424" max="15424" width="22.5703125" style="39" customWidth="1"/>
    <col min="15425" max="15425" width="7.85546875" style="39" customWidth="1"/>
    <col min="15426" max="15440" width="0" style="39" hidden="1" customWidth="1"/>
    <col min="15441" max="15441" width="7.42578125" style="39" customWidth="1"/>
    <col min="15442" max="15445" width="0" style="39" hidden="1" customWidth="1"/>
    <col min="15446" max="15448" width="7.42578125" style="39" customWidth="1"/>
    <col min="15449" max="15451" width="0" style="39" hidden="1" customWidth="1"/>
    <col min="15452" max="15454" width="7.42578125" style="39" customWidth="1"/>
    <col min="15455" max="15459" width="0" style="39" hidden="1" customWidth="1"/>
    <col min="15460" max="15460" width="7.42578125" style="39" customWidth="1"/>
    <col min="15461" max="15463" width="0" style="39" hidden="1" customWidth="1"/>
    <col min="15464" max="15465" width="7.42578125" style="39" customWidth="1"/>
    <col min="15466" max="15466" width="0" style="39" hidden="1" customWidth="1"/>
    <col min="15467" max="15470" width="8.7109375" style="39" customWidth="1"/>
    <col min="15471" max="15471" width="0" style="39" hidden="1" customWidth="1"/>
    <col min="15472" max="15472" width="8.7109375" style="39" customWidth="1"/>
    <col min="15473" max="15473" width="7.85546875" style="39" customWidth="1"/>
    <col min="15474" max="15474" width="7.42578125" style="39" customWidth="1"/>
    <col min="15475" max="15475" width="7.85546875" style="39" customWidth="1"/>
    <col min="15476" max="15477" width="7.140625" style="39" customWidth="1"/>
    <col min="15478" max="15478" width="8.5703125" style="39" customWidth="1"/>
    <col min="15479" max="15479" width="6" style="39" customWidth="1"/>
    <col min="15480" max="15480" width="7.140625" style="39" customWidth="1"/>
    <col min="15481" max="15481" width="6" style="39" customWidth="1"/>
    <col min="15482" max="15483" width="7.5703125" style="39" customWidth="1"/>
    <col min="15484" max="15492" width="0" style="39" hidden="1" customWidth="1"/>
    <col min="15493" max="15494" width="7.42578125" style="39" customWidth="1"/>
    <col min="15495" max="15495" width="0" style="39" hidden="1" customWidth="1"/>
    <col min="15496" max="15496" width="5.85546875" style="39" customWidth="1"/>
    <col min="15497" max="15497" width="8.7109375" style="39" customWidth="1"/>
    <col min="15498" max="15498" width="0" style="39" hidden="1" customWidth="1"/>
    <col min="15499" max="15499" width="5.7109375" style="39" customWidth="1"/>
    <col min="15500" max="15502" width="7.42578125" style="39" customWidth="1"/>
    <col min="15503" max="15503" width="6.28515625" style="39" customWidth="1"/>
    <col min="15504" max="15504" width="5.85546875" style="39" customWidth="1"/>
    <col min="15505" max="15505" width="5.7109375" style="39" customWidth="1"/>
    <col min="15506" max="15506" width="6.85546875" style="39" customWidth="1"/>
    <col min="15507" max="15509" width="0" style="39" hidden="1" customWidth="1"/>
    <col min="15510" max="15510" width="6.85546875" style="39" customWidth="1"/>
    <col min="15511" max="15513" width="0" style="39" hidden="1" customWidth="1"/>
    <col min="15514" max="15514" width="6.85546875" style="39" customWidth="1"/>
    <col min="15515" max="15520" width="0" style="39" hidden="1" customWidth="1"/>
    <col min="15521" max="15521" width="6.42578125" style="39" customWidth="1"/>
    <col min="15522" max="15525" width="0" style="39" hidden="1" customWidth="1"/>
    <col min="15526" max="15526" width="6.42578125" style="39" customWidth="1"/>
    <col min="15527" max="15532" width="0" style="39" hidden="1" customWidth="1"/>
    <col min="15533" max="15535" width="6.42578125" style="39" customWidth="1"/>
    <col min="15536" max="15536" width="0" style="39" hidden="1" customWidth="1"/>
    <col min="15537" max="15537" width="6.42578125" style="39" customWidth="1"/>
    <col min="15538" max="15538" width="0" style="39" hidden="1" customWidth="1"/>
    <col min="15539" max="15539" width="7" style="39" customWidth="1"/>
    <col min="15540" max="15540" width="3.85546875" style="39" customWidth="1"/>
    <col min="15541" max="15678" width="9.140625" style="39"/>
    <col min="15679" max="15679" width="7.42578125" style="39" customWidth="1"/>
    <col min="15680" max="15680" width="22.5703125" style="39" customWidth="1"/>
    <col min="15681" max="15681" width="7.85546875" style="39" customWidth="1"/>
    <col min="15682" max="15696" width="0" style="39" hidden="1" customWidth="1"/>
    <col min="15697" max="15697" width="7.42578125" style="39" customWidth="1"/>
    <col min="15698" max="15701" width="0" style="39" hidden="1" customWidth="1"/>
    <col min="15702" max="15704" width="7.42578125" style="39" customWidth="1"/>
    <col min="15705" max="15707" width="0" style="39" hidden="1" customWidth="1"/>
    <col min="15708" max="15710" width="7.42578125" style="39" customWidth="1"/>
    <col min="15711" max="15715" width="0" style="39" hidden="1" customWidth="1"/>
    <col min="15716" max="15716" width="7.42578125" style="39" customWidth="1"/>
    <col min="15717" max="15719" width="0" style="39" hidden="1" customWidth="1"/>
    <col min="15720" max="15721" width="7.42578125" style="39" customWidth="1"/>
    <col min="15722" max="15722" width="0" style="39" hidden="1" customWidth="1"/>
    <col min="15723" max="15726" width="8.7109375" style="39" customWidth="1"/>
    <col min="15727" max="15727" width="0" style="39" hidden="1" customWidth="1"/>
    <col min="15728" max="15728" width="8.7109375" style="39" customWidth="1"/>
    <col min="15729" max="15729" width="7.85546875" style="39" customWidth="1"/>
    <col min="15730" max="15730" width="7.42578125" style="39" customWidth="1"/>
    <col min="15731" max="15731" width="7.85546875" style="39" customWidth="1"/>
    <col min="15732" max="15733" width="7.140625" style="39" customWidth="1"/>
    <col min="15734" max="15734" width="8.5703125" style="39" customWidth="1"/>
    <col min="15735" max="15735" width="6" style="39" customWidth="1"/>
    <col min="15736" max="15736" width="7.140625" style="39" customWidth="1"/>
    <col min="15737" max="15737" width="6" style="39" customWidth="1"/>
    <col min="15738" max="15739" width="7.5703125" style="39" customWidth="1"/>
    <col min="15740" max="15748" width="0" style="39" hidden="1" customWidth="1"/>
    <col min="15749" max="15750" width="7.42578125" style="39" customWidth="1"/>
    <col min="15751" max="15751" width="0" style="39" hidden="1" customWidth="1"/>
    <col min="15752" max="15752" width="5.85546875" style="39" customWidth="1"/>
    <col min="15753" max="15753" width="8.7109375" style="39" customWidth="1"/>
    <col min="15754" max="15754" width="0" style="39" hidden="1" customWidth="1"/>
    <col min="15755" max="15755" width="5.7109375" style="39" customWidth="1"/>
    <col min="15756" max="15758" width="7.42578125" style="39" customWidth="1"/>
    <col min="15759" max="15759" width="6.28515625" style="39" customWidth="1"/>
    <col min="15760" max="15760" width="5.85546875" style="39" customWidth="1"/>
    <col min="15761" max="15761" width="5.7109375" style="39" customWidth="1"/>
    <col min="15762" max="15762" width="6.85546875" style="39" customWidth="1"/>
    <col min="15763" max="15765" width="0" style="39" hidden="1" customWidth="1"/>
    <col min="15766" max="15766" width="6.85546875" style="39" customWidth="1"/>
    <col min="15767" max="15769" width="0" style="39" hidden="1" customWidth="1"/>
    <col min="15770" max="15770" width="6.85546875" style="39" customWidth="1"/>
    <col min="15771" max="15776" width="0" style="39" hidden="1" customWidth="1"/>
    <col min="15777" max="15777" width="6.42578125" style="39" customWidth="1"/>
    <col min="15778" max="15781" width="0" style="39" hidden="1" customWidth="1"/>
    <col min="15782" max="15782" width="6.42578125" style="39" customWidth="1"/>
    <col min="15783" max="15788" width="0" style="39" hidden="1" customWidth="1"/>
    <col min="15789" max="15791" width="6.42578125" style="39" customWidth="1"/>
    <col min="15792" max="15792" width="0" style="39" hidden="1" customWidth="1"/>
    <col min="15793" max="15793" width="6.42578125" style="39" customWidth="1"/>
    <col min="15794" max="15794" width="0" style="39" hidden="1" customWidth="1"/>
    <col min="15795" max="15795" width="7" style="39" customWidth="1"/>
    <col min="15796" max="15796" width="3.85546875" style="39" customWidth="1"/>
    <col min="15797" max="15934" width="9.140625" style="39"/>
    <col min="15935" max="15935" width="7.42578125" style="39" customWidth="1"/>
    <col min="15936" max="15936" width="22.5703125" style="39" customWidth="1"/>
    <col min="15937" max="15937" width="7.85546875" style="39" customWidth="1"/>
    <col min="15938" max="15952" width="0" style="39" hidden="1" customWidth="1"/>
    <col min="15953" max="15953" width="7.42578125" style="39" customWidth="1"/>
    <col min="15954" max="15957" width="0" style="39" hidden="1" customWidth="1"/>
    <col min="15958" max="15960" width="7.42578125" style="39" customWidth="1"/>
    <col min="15961" max="15963" width="0" style="39" hidden="1" customWidth="1"/>
    <col min="15964" max="15966" width="7.42578125" style="39" customWidth="1"/>
    <col min="15967" max="15971" width="0" style="39" hidden="1" customWidth="1"/>
    <col min="15972" max="15972" width="7.42578125" style="39" customWidth="1"/>
    <col min="15973" max="15975" width="0" style="39" hidden="1" customWidth="1"/>
    <col min="15976" max="15977" width="7.42578125" style="39" customWidth="1"/>
    <col min="15978" max="15978" width="0" style="39" hidden="1" customWidth="1"/>
    <col min="15979" max="15982" width="8.7109375" style="39" customWidth="1"/>
    <col min="15983" max="15983" width="0" style="39" hidden="1" customWidth="1"/>
    <col min="15984" max="15984" width="8.7109375" style="39" customWidth="1"/>
    <col min="15985" max="15985" width="7.85546875" style="39" customWidth="1"/>
    <col min="15986" max="15986" width="7.42578125" style="39" customWidth="1"/>
    <col min="15987" max="15987" width="7.85546875" style="39" customWidth="1"/>
    <col min="15988" max="15989" width="7.140625" style="39" customWidth="1"/>
    <col min="15990" max="15990" width="8.5703125" style="39" customWidth="1"/>
    <col min="15991" max="15991" width="6" style="39" customWidth="1"/>
    <col min="15992" max="15992" width="7.140625" style="39" customWidth="1"/>
    <col min="15993" max="15993" width="6" style="39" customWidth="1"/>
    <col min="15994" max="15995" width="7.5703125" style="39" customWidth="1"/>
    <col min="15996" max="16004" width="0" style="39" hidden="1" customWidth="1"/>
    <col min="16005" max="16006" width="7.42578125" style="39" customWidth="1"/>
    <col min="16007" max="16007" width="0" style="39" hidden="1" customWidth="1"/>
    <col min="16008" max="16008" width="5.85546875" style="39" customWidth="1"/>
    <col min="16009" max="16009" width="8.7109375" style="39" customWidth="1"/>
    <col min="16010" max="16010" width="0" style="39" hidden="1" customWidth="1"/>
    <col min="16011" max="16011" width="5.7109375" style="39" customWidth="1"/>
    <col min="16012" max="16014" width="7.42578125" style="39" customWidth="1"/>
    <col min="16015" max="16015" width="6.28515625" style="39" customWidth="1"/>
    <col min="16016" max="16016" width="5.85546875" style="39" customWidth="1"/>
    <col min="16017" max="16017" width="5.7109375" style="39" customWidth="1"/>
    <col min="16018" max="16018" width="6.85546875" style="39" customWidth="1"/>
    <col min="16019" max="16021" width="0" style="39" hidden="1" customWidth="1"/>
    <col min="16022" max="16022" width="6.85546875" style="39" customWidth="1"/>
    <col min="16023" max="16025" width="0" style="39" hidden="1" customWidth="1"/>
    <col min="16026" max="16026" width="6.85546875" style="39" customWidth="1"/>
    <col min="16027" max="16032" width="0" style="39" hidden="1" customWidth="1"/>
    <col min="16033" max="16033" width="6.42578125" style="39" customWidth="1"/>
    <col min="16034" max="16037" width="0" style="39" hidden="1" customWidth="1"/>
    <col min="16038" max="16038" width="6.42578125" style="39" customWidth="1"/>
    <col min="16039" max="16044" width="0" style="39" hidden="1" customWidth="1"/>
    <col min="16045" max="16047" width="6.42578125" style="39" customWidth="1"/>
    <col min="16048" max="16048" width="0" style="39" hidden="1" customWidth="1"/>
    <col min="16049" max="16049" width="6.42578125" style="39" customWidth="1"/>
    <col min="16050" max="16050" width="0" style="39" hidden="1" customWidth="1"/>
    <col min="16051" max="16051" width="7" style="39" customWidth="1"/>
    <col min="16052" max="16052" width="3.85546875" style="39" customWidth="1"/>
    <col min="16053" max="16190" width="9.140625" style="39"/>
    <col min="16191" max="16191" width="7.42578125" style="39" customWidth="1"/>
    <col min="16192" max="16192" width="22.5703125" style="39" customWidth="1"/>
    <col min="16193" max="16193" width="7.85546875" style="39" customWidth="1"/>
    <col min="16194" max="16208" width="0" style="39" hidden="1" customWidth="1"/>
    <col min="16209" max="16209" width="7.42578125" style="39" customWidth="1"/>
    <col min="16210" max="16213" width="0" style="39" hidden="1" customWidth="1"/>
    <col min="16214" max="16216" width="7.42578125" style="39" customWidth="1"/>
    <col min="16217" max="16219" width="0" style="39" hidden="1" customWidth="1"/>
    <col min="16220" max="16222" width="7.42578125" style="39" customWidth="1"/>
    <col min="16223" max="16227" width="0" style="39" hidden="1" customWidth="1"/>
    <col min="16228" max="16228" width="7.42578125" style="39" customWidth="1"/>
    <col min="16229" max="16231" width="0" style="39" hidden="1" customWidth="1"/>
    <col min="16232" max="16233" width="7.42578125" style="39" customWidth="1"/>
    <col min="16234" max="16234" width="0" style="39" hidden="1" customWidth="1"/>
    <col min="16235" max="16238" width="8.7109375" style="39" customWidth="1"/>
    <col min="16239" max="16239" width="0" style="39" hidden="1" customWidth="1"/>
    <col min="16240" max="16240" width="8.7109375" style="39" customWidth="1"/>
    <col min="16241" max="16241" width="7.85546875" style="39" customWidth="1"/>
    <col min="16242" max="16242" width="7.42578125" style="39" customWidth="1"/>
    <col min="16243" max="16243" width="7.85546875" style="39" customWidth="1"/>
    <col min="16244" max="16245" width="7.140625" style="39" customWidth="1"/>
    <col min="16246" max="16246" width="8.5703125" style="39" customWidth="1"/>
    <col min="16247" max="16247" width="6" style="39" customWidth="1"/>
    <col min="16248" max="16248" width="7.140625" style="39" customWidth="1"/>
    <col min="16249" max="16249" width="6" style="39" customWidth="1"/>
    <col min="16250" max="16251" width="7.5703125" style="39" customWidth="1"/>
    <col min="16252" max="16260" width="0" style="39" hidden="1" customWidth="1"/>
    <col min="16261" max="16262" width="7.42578125" style="39" customWidth="1"/>
    <col min="16263" max="16263" width="0" style="39" hidden="1" customWidth="1"/>
    <col min="16264" max="16264" width="5.85546875" style="39" customWidth="1"/>
    <col min="16265" max="16265" width="8.7109375" style="39" customWidth="1"/>
    <col min="16266" max="16266" width="0" style="39" hidden="1" customWidth="1"/>
    <col min="16267" max="16267" width="5.7109375" style="39" customWidth="1"/>
    <col min="16268" max="16270" width="7.42578125" style="39" customWidth="1"/>
    <col min="16271" max="16271" width="6.28515625" style="39" customWidth="1"/>
    <col min="16272" max="16272" width="5.85546875" style="39" customWidth="1"/>
    <col min="16273" max="16273" width="5.7109375" style="39" customWidth="1"/>
    <col min="16274" max="16274" width="6.85546875" style="39" customWidth="1"/>
    <col min="16275" max="16277" width="0" style="39" hidden="1" customWidth="1"/>
    <col min="16278" max="16278" width="6.85546875" style="39" customWidth="1"/>
    <col min="16279" max="16281" width="0" style="39" hidden="1" customWidth="1"/>
    <col min="16282" max="16282" width="6.85546875" style="39" customWidth="1"/>
    <col min="16283" max="16288" width="0" style="39" hidden="1" customWidth="1"/>
    <col min="16289" max="16289" width="6.42578125" style="39" customWidth="1"/>
    <col min="16290" max="16293" width="0" style="39" hidden="1" customWidth="1"/>
    <col min="16294" max="16294" width="6.42578125" style="39" customWidth="1"/>
    <col min="16295" max="16300" width="0" style="39" hidden="1" customWidth="1"/>
    <col min="16301" max="16303" width="6.42578125" style="39" customWidth="1"/>
    <col min="16304" max="16304" width="0" style="39" hidden="1" customWidth="1"/>
    <col min="16305" max="16305" width="6.42578125" style="39" customWidth="1"/>
    <col min="16306" max="16306" width="0" style="39" hidden="1" customWidth="1"/>
    <col min="16307" max="16307" width="7" style="39" customWidth="1"/>
    <col min="16308" max="16308" width="3.85546875" style="39" customWidth="1"/>
    <col min="16309" max="16384" width="9.140625" style="39"/>
  </cols>
  <sheetData>
    <row r="1" spans="1:180" ht="19.5" thickBot="1">
      <c r="EQ1" s="373">
        <v>0</v>
      </c>
      <c r="ER1" s="373"/>
      <c r="ES1" s="373"/>
      <c r="ET1" s="373">
        <v>0</v>
      </c>
    </row>
    <row r="2" spans="1:180" ht="39.75" customHeight="1" thickTop="1">
      <c r="A2" s="411" t="s">
        <v>154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  <c r="AF2" s="412"/>
      <c r="AG2" s="412"/>
      <c r="AH2" s="412"/>
      <c r="AI2" s="412"/>
      <c r="AJ2" s="412"/>
      <c r="AK2" s="412"/>
      <c r="AL2" s="412"/>
      <c r="AM2" s="412"/>
      <c r="AN2" s="412"/>
      <c r="AO2" s="412"/>
      <c r="AP2" s="412"/>
      <c r="AQ2" s="412"/>
      <c r="AR2" s="412"/>
      <c r="AS2" s="412"/>
      <c r="AT2" s="412"/>
      <c r="AU2" s="412"/>
      <c r="AV2" s="412"/>
      <c r="AW2" s="412"/>
      <c r="AX2" s="412"/>
      <c r="AY2" s="412"/>
      <c r="AZ2" s="412"/>
      <c r="BA2" s="412"/>
      <c r="BB2" s="412"/>
      <c r="BC2" s="412"/>
      <c r="BD2" s="412"/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F2" s="412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/>
      <c r="DI2" s="412"/>
      <c r="DJ2" s="412"/>
      <c r="DK2" s="412"/>
      <c r="DL2" s="412"/>
      <c r="DM2" s="412"/>
      <c r="DN2" s="412"/>
      <c r="DO2" s="412"/>
      <c r="DP2" s="412"/>
      <c r="DQ2" s="412"/>
      <c r="DR2" s="412"/>
      <c r="DS2" s="412"/>
      <c r="DT2" s="412"/>
      <c r="DU2" s="412"/>
      <c r="DV2" s="412"/>
      <c r="DW2" s="412"/>
      <c r="DX2" s="412"/>
      <c r="DY2" s="412"/>
      <c r="DZ2" s="412"/>
      <c r="EA2" s="412"/>
      <c r="EB2" s="412"/>
      <c r="EC2" s="412"/>
      <c r="ED2" s="412"/>
      <c r="EE2" s="412"/>
      <c r="EF2" s="412"/>
      <c r="EG2" s="412"/>
      <c r="EH2" s="412"/>
      <c r="EI2" s="412"/>
      <c r="EJ2" s="412"/>
      <c r="EK2" s="412"/>
      <c r="EL2" s="412"/>
      <c r="EM2" s="412"/>
      <c r="EN2" s="412"/>
      <c r="EO2" s="412"/>
      <c r="EP2" s="412"/>
      <c r="EQ2" s="412"/>
      <c r="ER2" s="412"/>
      <c r="ES2" s="412"/>
      <c r="ET2" s="412"/>
      <c r="EU2" s="412"/>
      <c r="EV2" s="412"/>
      <c r="EW2" s="412"/>
      <c r="EX2" s="412"/>
      <c r="EY2" s="412"/>
      <c r="EZ2" s="412"/>
      <c r="FA2" s="412"/>
      <c r="FB2" s="412"/>
      <c r="FC2" s="412"/>
      <c r="FD2" s="412"/>
      <c r="FE2" s="412"/>
      <c r="FF2" s="412"/>
      <c r="FG2" s="412"/>
      <c r="FH2" s="412"/>
      <c r="FI2" s="412"/>
      <c r="FJ2" s="412"/>
      <c r="FK2" s="412"/>
      <c r="FL2" s="412"/>
      <c r="FM2" s="412"/>
      <c r="FN2" s="412"/>
      <c r="FO2" s="412"/>
      <c r="FP2" s="412"/>
      <c r="FQ2" s="412"/>
      <c r="FR2" s="412"/>
      <c r="FS2" s="412"/>
      <c r="FT2" s="412"/>
      <c r="FU2" s="412"/>
      <c r="FV2" s="412"/>
      <c r="FW2" s="412"/>
    </row>
    <row r="3" spans="1:180" ht="53.25" customHeight="1">
      <c r="A3" s="413" t="s">
        <v>4</v>
      </c>
      <c r="B3" s="414" t="s">
        <v>200</v>
      </c>
      <c r="C3" s="414" t="s">
        <v>199</v>
      </c>
      <c r="D3" s="417" t="s">
        <v>162</v>
      </c>
      <c r="E3" s="414" t="s">
        <v>238</v>
      </c>
      <c r="F3" s="417" t="s">
        <v>240</v>
      </c>
      <c r="G3" s="417" t="s">
        <v>239</v>
      </c>
      <c r="H3" s="426" t="s">
        <v>94</v>
      </c>
      <c r="I3" s="426" t="s">
        <v>246</v>
      </c>
      <c r="J3" s="432" t="s">
        <v>155</v>
      </c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3"/>
      <c r="AC3" s="434"/>
      <c r="AD3" s="434"/>
      <c r="AE3" s="434"/>
      <c r="AF3" s="434"/>
      <c r="AG3" s="434"/>
      <c r="AH3" s="433"/>
      <c r="AI3" s="434"/>
      <c r="AJ3" s="434"/>
      <c r="AK3" s="434"/>
      <c r="AL3" s="434"/>
      <c r="AM3" s="434"/>
      <c r="AN3" s="433"/>
      <c r="AO3" s="434"/>
      <c r="AP3" s="434"/>
      <c r="AQ3" s="434"/>
      <c r="AR3" s="434"/>
      <c r="AS3" s="434"/>
      <c r="AT3" s="434"/>
      <c r="AU3" s="434"/>
      <c r="AV3" s="434"/>
      <c r="AW3" s="433"/>
      <c r="AX3" s="434"/>
      <c r="AY3" s="434"/>
      <c r="AZ3" s="434"/>
      <c r="BA3" s="434"/>
      <c r="BB3" s="434"/>
      <c r="BC3" s="434"/>
      <c r="BD3" s="433"/>
      <c r="BE3" s="434"/>
      <c r="BF3" s="434"/>
      <c r="BG3" s="434"/>
      <c r="BH3" s="434"/>
      <c r="BI3" s="434"/>
      <c r="BJ3" s="434"/>
      <c r="BK3" s="434"/>
      <c r="BL3" s="434"/>
      <c r="BM3" s="434"/>
      <c r="BN3" s="434"/>
      <c r="BO3" s="433"/>
      <c r="BP3" s="434"/>
      <c r="BQ3" s="434"/>
      <c r="BR3" s="434"/>
      <c r="BS3" s="434"/>
      <c r="BT3" s="434"/>
      <c r="BU3" s="434"/>
      <c r="BV3" s="434"/>
      <c r="BW3" s="434"/>
      <c r="BX3" s="434"/>
      <c r="BY3" s="434"/>
      <c r="BZ3" s="434"/>
      <c r="CA3" s="434"/>
      <c r="CB3" s="434"/>
      <c r="CC3" s="434"/>
      <c r="CD3" s="434"/>
      <c r="CE3" s="434"/>
      <c r="CF3" s="434"/>
      <c r="CG3" s="434"/>
      <c r="CH3" s="434"/>
      <c r="CI3" s="434"/>
      <c r="CJ3" s="434"/>
      <c r="CK3" s="434"/>
      <c r="CL3" s="434"/>
      <c r="CM3" s="434"/>
      <c r="CN3" s="434"/>
      <c r="CO3" s="434"/>
      <c r="CP3" s="434"/>
      <c r="CQ3" s="434"/>
      <c r="CR3" s="435"/>
      <c r="CS3" s="432" t="s">
        <v>159</v>
      </c>
      <c r="CT3" s="433"/>
      <c r="CU3" s="433"/>
      <c r="CV3" s="433"/>
      <c r="CW3" s="433"/>
      <c r="CX3" s="433"/>
      <c r="CY3" s="433"/>
      <c r="CZ3" s="433"/>
      <c r="DA3" s="433"/>
      <c r="DB3" s="434"/>
      <c r="DC3" s="434"/>
      <c r="DD3" s="433"/>
      <c r="DE3" s="433"/>
      <c r="DF3" s="433"/>
      <c r="DG3" s="433"/>
      <c r="DH3" s="433"/>
      <c r="DI3" s="433"/>
      <c r="DJ3" s="435"/>
      <c r="DK3" s="434" t="s">
        <v>886</v>
      </c>
      <c r="DL3" s="434"/>
      <c r="DM3" s="434"/>
      <c r="DN3" s="434"/>
      <c r="DO3" s="434"/>
      <c r="DP3" s="434"/>
      <c r="DQ3" s="434"/>
      <c r="DR3" s="434"/>
      <c r="DS3" s="434"/>
      <c r="DT3" s="434"/>
      <c r="DU3" s="434"/>
      <c r="DV3" s="434"/>
      <c r="DW3" s="434"/>
      <c r="DX3" s="434"/>
      <c r="DY3" s="434"/>
      <c r="DZ3" s="434"/>
      <c r="EA3" s="434"/>
      <c r="EB3" s="434"/>
      <c r="EC3" s="428" t="s">
        <v>147</v>
      </c>
      <c r="ED3" s="429"/>
      <c r="EE3" s="429"/>
      <c r="EF3" s="429"/>
      <c r="EG3" s="429"/>
      <c r="EH3" s="429"/>
      <c r="EI3" s="429"/>
      <c r="EJ3" s="429"/>
      <c r="EK3" s="429"/>
      <c r="EL3" s="430"/>
      <c r="EM3" s="430"/>
      <c r="EN3" s="430"/>
      <c r="EO3" s="429"/>
      <c r="EP3" s="429"/>
      <c r="EQ3" s="429"/>
      <c r="ER3" s="429"/>
      <c r="ES3" s="429"/>
      <c r="ET3" s="429"/>
      <c r="EU3" s="429"/>
      <c r="EV3" s="431"/>
      <c r="EW3" s="432" t="s">
        <v>888</v>
      </c>
      <c r="EX3" s="434"/>
      <c r="EY3" s="434"/>
      <c r="EZ3" s="434"/>
      <c r="FA3" s="434"/>
      <c r="FB3" s="434"/>
      <c r="FC3" s="434"/>
      <c r="FD3" s="434"/>
      <c r="FE3" s="434"/>
      <c r="FF3" s="434"/>
      <c r="FG3" s="434"/>
      <c r="FH3" s="434"/>
      <c r="FI3" s="434"/>
      <c r="FJ3" s="434"/>
      <c r="FK3" s="434"/>
      <c r="FL3" s="434"/>
      <c r="FM3" s="434"/>
      <c r="FN3" s="434"/>
      <c r="FO3" s="434"/>
      <c r="FP3" s="434"/>
      <c r="FQ3" s="434"/>
      <c r="FR3" s="434"/>
      <c r="FS3" s="434"/>
      <c r="FT3" s="434"/>
      <c r="FU3" s="434"/>
      <c r="FV3" s="435"/>
      <c r="FW3" s="417" t="s">
        <v>49</v>
      </c>
    </row>
    <row r="4" spans="1:180" ht="46.5" customHeight="1">
      <c r="A4" s="413"/>
      <c r="B4" s="415"/>
      <c r="C4" s="415"/>
      <c r="D4" s="417"/>
      <c r="E4" s="415"/>
      <c r="F4" s="417"/>
      <c r="G4" s="417"/>
      <c r="H4" s="427"/>
      <c r="I4" s="427"/>
      <c r="J4" s="432" t="s">
        <v>111</v>
      </c>
      <c r="K4" s="434"/>
      <c r="L4" s="434"/>
      <c r="M4" s="434"/>
      <c r="N4" s="434"/>
      <c r="O4" s="435"/>
      <c r="P4" s="425" t="s">
        <v>100</v>
      </c>
      <c r="Q4" s="425" t="s">
        <v>98</v>
      </c>
      <c r="R4" s="425" t="s">
        <v>99</v>
      </c>
      <c r="S4" s="432" t="s">
        <v>297</v>
      </c>
      <c r="T4" s="433"/>
      <c r="U4" s="433"/>
      <c r="V4" s="433"/>
      <c r="W4" s="433"/>
      <c r="X4" s="433"/>
      <c r="Y4" s="433"/>
      <c r="Z4" s="433"/>
      <c r="AA4" s="433"/>
      <c r="AB4" s="435"/>
      <c r="AC4" s="432" t="s">
        <v>7</v>
      </c>
      <c r="AD4" s="433"/>
      <c r="AE4" s="433"/>
      <c r="AF4" s="433"/>
      <c r="AG4" s="433"/>
      <c r="AH4" s="433"/>
      <c r="AI4" s="433"/>
      <c r="AJ4" s="433"/>
      <c r="AK4" s="433"/>
      <c r="AL4" s="433"/>
      <c r="AM4" s="433"/>
      <c r="AN4" s="433"/>
      <c r="AO4" s="418" t="s">
        <v>418</v>
      </c>
      <c r="AP4" s="418"/>
      <c r="AQ4" s="418"/>
      <c r="AR4" s="418"/>
      <c r="AS4" s="419" t="s">
        <v>259</v>
      </c>
      <c r="AT4" s="420"/>
      <c r="AU4" s="420"/>
      <c r="AV4" s="421"/>
      <c r="AW4" s="434"/>
      <c r="AX4" s="434"/>
      <c r="AY4" s="434"/>
      <c r="AZ4" s="434"/>
      <c r="BA4" s="434"/>
      <c r="BB4" s="434"/>
      <c r="BC4" s="434"/>
      <c r="BD4" s="434"/>
      <c r="BE4" s="434"/>
      <c r="BF4" s="434"/>
      <c r="BG4" s="434"/>
      <c r="BH4" s="434"/>
      <c r="BI4" s="434"/>
      <c r="BJ4" s="434"/>
      <c r="BK4" s="434"/>
      <c r="BL4" s="434"/>
      <c r="BM4" s="434"/>
      <c r="BN4" s="435"/>
      <c r="BO4" s="461" t="s">
        <v>299</v>
      </c>
      <c r="BP4" s="432" t="s">
        <v>340</v>
      </c>
      <c r="BQ4" s="434"/>
      <c r="BR4" s="434"/>
      <c r="BS4" s="434"/>
      <c r="BT4" s="434"/>
      <c r="BU4" s="434"/>
      <c r="BV4" s="434"/>
      <c r="BW4" s="447" t="s">
        <v>323</v>
      </c>
      <c r="BX4" s="448"/>
      <c r="BY4" s="448"/>
      <c r="BZ4" s="448"/>
      <c r="CA4" s="448"/>
      <c r="CB4" s="448"/>
      <c r="CC4" s="449"/>
      <c r="CD4" s="447" t="s">
        <v>339</v>
      </c>
      <c r="CE4" s="448"/>
      <c r="CF4" s="448"/>
      <c r="CG4" s="449"/>
      <c r="CH4" s="447" t="s">
        <v>338</v>
      </c>
      <c r="CI4" s="448"/>
      <c r="CJ4" s="448"/>
      <c r="CK4" s="442" t="s">
        <v>1011</v>
      </c>
      <c r="CL4" s="464"/>
      <c r="CM4" s="443"/>
      <c r="CN4" s="457" t="s">
        <v>335</v>
      </c>
      <c r="CO4" s="457" t="s">
        <v>261</v>
      </c>
      <c r="CP4" s="459" t="s">
        <v>336</v>
      </c>
      <c r="CQ4" s="462" t="s">
        <v>988</v>
      </c>
      <c r="CR4" s="454" t="s">
        <v>341</v>
      </c>
      <c r="CS4" s="436" t="s">
        <v>312</v>
      </c>
      <c r="CT4" s="417" t="s">
        <v>166</v>
      </c>
      <c r="CU4" s="425" t="s">
        <v>167</v>
      </c>
      <c r="CV4" s="438" t="s">
        <v>168</v>
      </c>
      <c r="CW4" s="438" t="s">
        <v>169</v>
      </c>
      <c r="CX4" s="438" t="s">
        <v>170</v>
      </c>
      <c r="CY4" s="438" t="s">
        <v>171</v>
      </c>
      <c r="CZ4" s="417" t="s">
        <v>172</v>
      </c>
      <c r="DA4" s="417" t="s">
        <v>173</v>
      </c>
      <c r="DB4" s="440" t="s">
        <v>1044</v>
      </c>
      <c r="DC4" s="440" t="s">
        <v>1045</v>
      </c>
      <c r="DD4" s="456" t="s">
        <v>160</v>
      </c>
      <c r="DE4" s="456"/>
      <c r="DF4" s="456"/>
      <c r="DG4" s="456"/>
      <c r="DH4" s="456"/>
      <c r="DI4" s="456"/>
      <c r="DJ4" s="456"/>
      <c r="DK4" s="448" t="s">
        <v>887</v>
      </c>
      <c r="DL4" s="448"/>
      <c r="DM4" s="448"/>
      <c r="DN4" s="448"/>
      <c r="DO4" s="448"/>
      <c r="DP4" s="448"/>
      <c r="DQ4" s="451" t="s">
        <v>157</v>
      </c>
      <c r="DR4" s="452"/>
      <c r="DS4" s="452"/>
      <c r="DT4" s="452"/>
      <c r="DU4" s="452"/>
      <c r="DV4" s="452"/>
      <c r="DW4" s="452"/>
      <c r="DX4" s="452"/>
      <c r="DY4" s="452"/>
      <c r="DZ4" s="452"/>
      <c r="EA4" s="452"/>
      <c r="EB4" s="452"/>
      <c r="EC4" s="417" t="s">
        <v>174</v>
      </c>
      <c r="ED4" s="450" t="s">
        <v>354</v>
      </c>
      <c r="EE4" s="450" t="s">
        <v>355</v>
      </c>
      <c r="EF4" s="450" t="s">
        <v>353</v>
      </c>
      <c r="EG4" s="422" t="s">
        <v>161</v>
      </c>
      <c r="EH4" s="453" t="s">
        <v>972</v>
      </c>
      <c r="EI4" s="447" t="s">
        <v>158</v>
      </c>
      <c r="EJ4" s="448"/>
      <c r="EK4" s="449"/>
      <c r="EL4" s="444" t="s">
        <v>290</v>
      </c>
      <c r="EM4" s="445"/>
      <c r="EN4" s="446"/>
      <c r="EO4" s="442" t="s">
        <v>991</v>
      </c>
      <c r="EP4" s="443"/>
      <c r="EQ4" s="442" t="s">
        <v>1002</v>
      </c>
      <c r="ER4" s="464"/>
      <c r="ES4" s="464"/>
      <c r="ET4" s="443"/>
      <c r="EU4" s="470" t="s">
        <v>399</v>
      </c>
      <c r="EV4" s="423" t="s">
        <v>77</v>
      </c>
      <c r="EW4" s="465" t="s">
        <v>1043</v>
      </c>
      <c r="EX4" s="466"/>
      <c r="EY4" s="466"/>
      <c r="EZ4" s="466"/>
      <c r="FA4" s="434" t="s">
        <v>112</v>
      </c>
      <c r="FB4" s="434"/>
      <c r="FC4" s="434"/>
      <c r="FD4" s="434"/>
      <c r="FE4" s="434"/>
      <c r="FF4" s="434"/>
      <c r="FG4" s="434"/>
      <c r="FH4" s="456" t="s">
        <v>115</v>
      </c>
      <c r="FI4" s="456"/>
      <c r="FJ4" s="456"/>
      <c r="FK4" s="456"/>
      <c r="FL4" s="456"/>
      <c r="FM4" s="456"/>
      <c r="FN4" s="456"/>
      <c r="FO4" s="432" t="s">
        <v>123</v>
      </c>
      <c r="FP4" s="434"/>
      <c r="FQ4" s="434"/>
      <c r="FR4" s="434"/>
      <c r="FS4" s="434"/>
      <c r="FT4" s="434"/>
      <c r="FU4" s="434"/>
      <c r="FV4" s="435"/>
      <c r="FW4" s="417"/>
    </row>
    <row r="5" spans="1:180" s="65" customFormat="1" ht="249" customHeight="1">
      <c r="A5" s="413"/>
      <c r="B5" s="416"/>
      <c r="C5" s="416"/>
      <c r="D5" s="417"/>
      <c r="E5" s="416"/>
      <c r="F5" s="417"/>
      <c r="G5" s="417"/>
      <c r="H5" s="427"/>
      <c r="I5" s="427"/>
      <c r="J5" s="69" t="s">
        <v>40</v>
      </c>
      <c r="K5" s="69" t="s">
        <v>19</v>
      </c>
      <c r="L5" s="69" t="s">
        <v>50</v>
      </c>
      <c r="M5" s="69" t="s">
        <v>18</v>
      </c>
      <c r="N5" s="69" t="s">
        <v>93</v>
      </c>
      <c r="O5" s="69" t="s">
        <v>92</v>
      </c>
      <c r="P5" s="425"/>
      <c r="Q5" s="425"/>
      <c r="R5" s="425"/>
      <c r="S5" s="27" t="s">
        <v>281</v>
      </c>
      <c r="T5" s="27" t="s">
        <v>282</v>
      </c>
      <c r="U5" s="27" t="s">
        <v>283</v>
      </c>
      <c r="V5" s="27" t="s">
        <v>284</v>
      </c>
      <c r="W5" s="27" t="s">
        <v>285</v>
      </c>
      <c r="X5" s="27" t="s">
        <v>286</v>
      </c>
      <c r="Y5" s="27" t="s">
        <v>287</v>
      </c>
      <c r="Z5" s="27" t="s">
        <v>288</v>
      </c>
      <c r="AA5" s="27" t="s">
        <v>289</v>
      </c>
      <c r="AB5" s="27" t="s">
        <v>876</v>
      </c>
      <c r="AC5" s="69" t="s">
        <v>206</v>
      </c>
      <c r="AD5" s="69" t="s">
        <v>207</v>
      </c>
      <c r="AE5" s="27" t="s">
        <v>208</v>
      </c>
      <c r="AF5" s="27" t="s">
        <v>209</v>
      </c>
      <c r="AG5" s="69" t="s">
        <v>210</v>
      </c>
      <c r="AH5" s="69" t="s">
        <v>356</v>
      </c>
      <c r="AI5" s="69" t="s">
        <v>211</v>
      </c>
      <c r="AJ5" s="69" t="s">
        <v>212</v>
      </c>
      <c r="AK5" s="27" t="s">
        <v>213</v>
      </c>
      <c r="AL5" s="27" t="s">
        <v>214</v>
      </c>
      <c r="AM5" s="27" t="s">
        <v>215</v>
      </c>
      <c r="AN5" s="27" t="s">
        <v>298</v>
      </c>
      <c r="AO5" s="27" t="s">
        <v>420</v>
      </c>
      <c r="AP5" s="287" t="s">
        <v>421</v>
      </c>
      <c r="AQ5" s="287" t="s">
        <v>422</v>
      </c>
      <c r="AR5" s="287" t="s">
        <v>423</v>
      </c>
      <c r="AS5" s="287" t="s">
        <v>420</v>
      </c>
      <c r="AT5" s="287" t="s">
        <v>421</v>
      </c>
      <c r="AU5" s="287" t="s">
        <v>422</v>
      </c>
      <c r="AV5" s="287" t="s">
        <v>423</v>
      </c>
      <c r="AW5" s="119" t="s">
        <v>384</v>
      </c>
      <c r="AX5" s="326" t="s">
        <v>403</v>
      </c>
      <c r="AY5" s="326" t="s">
        <v>404</v>
      </c>
      <c r="AZ5" s="326" t="s">
        <v>405</v>
      </c>
      <c r="BA5" s="326" t="s">
        <v>406</v>
      </c>
      <c r="BB5" s="326" t="s">
        <v>410</v>
      </c>
      <c r="BC5" s="326" t="s">
        <v>409</v>
      </c>
      <c r="BD5" s="119" t="s">
        <v>313</v>
      </c>
      <c r="BE5" s="119" t="s">
        <v>315</v>
      </c>
      <c r="BF5" s="119" t="s">
        <v>314</v>
      </c>
      <c r="BG5" s="119" t="s">
        <v>370</v>
      </c>
      <c r="BH5" s="119" t="s">
        <v>371</v>
      </c>
      <c r="BI5" s="119" t="s">
        <v>372</v>
      </c>
      <c r="BJ5" s="119" t="s">
        <v>373</v>
      </c>
      <c r="BK5" s="119" t="s">
        <v>374</v>
      </c>
      <c r="BL5" s="119" t="s">
        <v>375</v>
      </c>
      <c r="BM5" s="119" t="s">
        <v>376</v>
      </c>
      <c r="BN5" s="126" t="s">
        <v>397</v>
      </c>
      <c r="BO5" s="416"/>
      <c r="BP5" s="72" t="s">
        <v>51</v>
      </c>
      <c r="BQ5" s="69" t="s">
        <v>15</v>
      </c>
      <c r="BR5" s="69" t="s">
        <v>81</v>
      </c>
      <c r="BS5" s="72" t="s">
        <v>16</v>
      </c>
      <c r="BT5" s="72" t="s">
        <v>17</v>
      </c>
      <c r="BU5" s="115" t="s">
        <v>260</v>
      </c>
      <c r="BV5" s="73" t="s">
        <v>241</v>
      </c>
      <c r="BW5" s="69" t="s">
        <v>337</v>
      </c>
      <c r="BX5" s="118" t="s">
        <v>348</v>
      </c>
      <c r="BY5" s="118" t="s">
        <v>343</v>
      </c>
      <c r="BZ5" s="118" t="s">
        <v>344</v>
      </c>
      <c r="CA5" s="118" t="s">
        <v>345</v>
      </c>
      <c r="CB5" s="118" t="s">
        <v>346</v>
      </c>
      <c r="CC5" s="118" t="s">
        <v>347</v>
      </c>
      <c r="CD5" s="124" t="s">
        <v>394</v>
      </c>
      <c r="CE5" s="124" t="s">
        <v>393</v>
      </c>
      <c r="CF5" s="124" t="s">
        <v>386</v>
      </c>
      <c r="CG5" s="118" t="s">
        <v>357</v>
      </c>
      <c r="CH5" s="118" t="s">
        <v>358</v>
      </c>
      <c r="CI5" s="118" t="s">
        <v>359</v>
      </c>
      <c r="CJ5" s="118" t="s">
        <v>360</v>
      </c>
      <c r="CK5" s="381" t="s">
        <v>1012</v>
      </c>
      <c r="CL5" s="381" t="s">
        <v>1013</v>
      </c>
      <c r="CM5" s="381" t="s">
        <v>1014</v>
      </c>
      <c r="CN5" s="458"/>
      <c r="CO5" s="458"/>
      <c r="CP5" s="460"/>
      <c r="CQ5" s="463"/>
      <c r="CR5" s="455"/>
      <c r="CS5" s="437"/>
      <c r="CT5" s="417"/>
      <c r="CU5" s="425"/>
      <c r="CV5" s="439"/>
      <c r="CW5" s="439"/>
      <c r="CX5" s="439"/>
      <c r="CY5" s="439"/>
      <c r="CZ5" s="417"/>
      <c r="DA5" s="417"/>
      <c r="DB5" s="441"/>
      <c r="DC5" s="441"/>
      <c r="DD5" s="71" t="s">
        <v>116</v>
      </c>
      <c r="DE5" s="71" t="s">
        <v>113</v>
      </c>
      <c r="DF5" s="71" t="s">
        <v>114</v>
      </c>
      <c r="DG5" s="37" t="s">
        <v>120</v>
      </c>
      <c r="DH5" s="37" t="s">
        <v>119</v>
      </c>
      <c r="DI5" s="37" t="s">
        <v>121</v>
      </c>
      <c r="DJ5" s="37" t="s">
        <v>122</v>
      </c>
      <c r="DK5" s="27" t="s">
        <v>107</v>
      </c>
      <c r="DL5" s="27" t="s">
        <v>108</v>
      </c>
      <c r="DM5" s="27" t="s">
        <v>109</v>
      </c>
      <c r="DN5" s="27" t="s">
        <v>110</v>
      </c>
      <c r="DO5" s="75" t="s">
        <v>152</v>
      </c>
      <c r="DP5" s="75" t="s">
        <v>153</v>
      </c>
      <c r="DQ5" s="70" t="s">
        <v>28</v>
      </c>
      <c r="DR5" s="74" t="s">
        <v>20</v>
      </c>
      <c r="DS5" s="74" t="s">
        <v>21</v>
      </c>
      <c r="DT5" s="74" t="s">
        <v>22</v>
      </c>
      <c r="DU5" s="74" t="s">
        <v>48</v>
      </c>
      <c r="DV5" s="76" t="s">
        <v>23</v>
      </c>
      <c r="DW5" s="71" t="s">
        <v>132</v>
      </c>
      <c r="DX5" s="71" t="s">
        <v>133</v>
      </c>
      <c r="DY5" s="77" t="s">
        <v>120</v>
      </c>
      <c r="DZ5" s="77" t="s">
        <v>119</v>
      </c>
      <c r="EA5" s="77" t="s">
        <v>121</v>
      </c>
      <c r="EB5" s="77" t="s">
        <v>122</v>
      </c>
      <c r="EC5" s="417"/>
      <c r="ED5" s="450"/>
      <c r="EE5" s="450"/>
      <c r="EF5" s="450"/>
      <c r="EG5" s="422"/>
      <c r="EH5" s="453"/>
      <c r="EI5" s="70" t="s">
        <v>993</v>
      </c>
      <c r="EJ5" s="348" t="s">
        <v>994</v>
      </c>
      <c r="EK5" s="348" t="s">
        <v>995</v>
      </c>
      <c r="EL5" s="110" t="s">
        <v>291</v>
      </c>
      <c r="EM5" s="110" t="s">
        <v>293</v>
      </c>
      <c r="EN5" s="110" t="s">
        <v>292</v>
      </c>
      <c r="EO5" s="358" t="s">
        <v>992</v>
      </c>
      <c r="EP5" s="358" t="s">
        <v>995</v>
      </c>
      <c r="EQ5" s="358" t="s">
        <v>1005</v>
      </c>
      <c r="ER5" s="358" t="s">
        <v>1037</v>
      </c>
      <c r="ES5" s="358" t="s">
        <v>1004</v>
      </c>
      <c r="ET5" s="358" t="s">
        <v>1038</v>
      </c>
      <c r="EU5" s="471"/>
      <c r="EV5" s="424"/>
      <c r="EW5" s="396" t="s">
        <v>1039</v>
      </c>
      <c r="EX5" s="396" t="s">
        <v>1040</v>
      </c>
      <c r="EY5" s="396" t="s">
        <v>1041</v>
      </c>
      <c r="EZ5" s="397" t="s">
        <v>1042</v>
      </c>
      <c r="FA5" s="69" t="s">
        <v>24</v>
      </c>
      <c r="FB5" s="69" t="s">
        <v>25</v>
      </c>
      <c r="FC5" s="69" t="s">
        <v>26</v>
      </c>
      <c r="FD5" s="37" t="s">
        <v>52</v>
      </c>
      <c r="FE5" s="37" t="s">
        <v>53</v>
      </c>
      <c r="FF5" s="37" t="s">
        <v>44</v>
      </c>
      <c r="FG5" s="325" t="s">
        <v>78</v>
      </c>
      <c r="FH5" s="71" t="s">
        <v>113</v>
      </c>
      <c r="FI5" s="71" t="s">
        <v>79</v>
      </c>
      <c r="FJ5" s="71" t="s">
        <v>114</v>
      </c>
      <c r="FK5" s="71" t="s">
        <v>73</v>
      </c>
      <c r="FL5" s="71" t="s">
        <v>74</v>
      </c>
      <c r="FM5" s="71" t="s">
        <v>75</v>
      </c>
      <c r="FN5" s="71" t="s">
        <v>76</v>
      </c>
      <c r="FO5" s="325" t="s">
        <v>80</v>
      </c>
      <c r="FP5" s="78" t="s">
        <v>74</v>
      </c>
      <c r="FQ5" s="78" t="s">
        <v>113</v>
      </c>
      <c r="FR5" s="78" t="s">
        <v>114</v>
      </c>
      <c r="FS5" s="79" t="s">
        <v>120</v>
      </c>
      <c r="FT5" s="79" t="s">
        <v>119</v>
      </c>
      <c r="FU5" s="79" t="s">
        <v>121</v>
      </c>
      <c r="FV5" s="79" t="s">
        <v>122</v>
      </c>
      <c r="FW5" s="417"/>
    </row>
    <row r="6" spans="1:180" s="104" customFormat="1" ht="33" customHeight="1">
      <c r="A6" s="100">
        <v>1</v>
      </c>
      <c r="B6" s="101" t="s">
        <v>494</v>
      </c>
      <c r="C6" s="96"/>
      <c r="D6" s="96"/>
      <c r="E6" s="96"/>
      <c r="F6" s="96">
        <f t="shared" ref="F6:AK6" si="0">+SUM(F7:F70)</f>
        <v>1473</v>
      </c>
      <c r="G6" s="96">
        <f t="shared" si="0"/>
        <v>1556</v>
      </c>
      <c r="H6" s="331">
        <f t="shared" si="0"/>
        <v>1</v>
      </c>
      <c r="I6" s="331">
        <f t="shared" si="0"/>
        <v>1.5</v>
      </c>
      <c r="J6" s="331">
        <f t="shared" si="0"/>
        <v>0</v>
      </c>
      <c r="K6" s="331">
        <f t="shared" si="0"/>
        <v>4</v>
      </c>
      <c r="L6" s="331">
        <f t="shared" si="0"/>
        <v>0</v>
      </c>
      <c r="M6" s="331">
        <f t="shared" si="0"/>
        <v>4</v>
      </c>
      <c r="N6" s="96">
        <f t="shared" si="0"/>
        <v>0</v>
      </c>
      <c r="O6" s="96">
        <f t="shared" si="0"/>
        <v>0</v>
      </c>
      <c r="P6" s="331">
        <f t="shared" si="0"/>
        <v>0</v>
      </c>
      <c r="Q6" s="331">
        <f t="shared" si="0"/>
        <v>0</v>
      </c>
      <c r="R6" s="331">
        <f t="shared" si="0"/>
        <v>0</v>
      </c>
      <c r="S6" s="331">
        <f t="shared" si="0"/>
        <v>0</v>
      </c>
      <c r="T6" s="331">
        <f t="shared" si="0"/>
        <v>0</v>
      </c>
      <c r="U6" s="331">
        <f t="shared" si="0"/>
        <v>1</v>
      </c>
      <c r="V6" s="331">
        <f t="shared" si="0"/>
        <v>0</v>
      </c>
      <c r="W6" s="331">
        <f t="shared" si="0"/>
        <v>0</v>
      </c>
      <c r="X6" s="331">
        <f t="shared" si="0"/>
        <v>0</v>
      </c>
      <c r="Y6" s="331">
        <f t="shared" si="0"/>
        <v>3</v>
      </c>
      <c r="Z6" s="331">
        <f t="shared" si="0"/>
        <v>2</v>
      </c>
      <c r="AA6" s="331">
        <f t="shared" si="0"/>
        <v>0</v>
      </c>
      <c r="AB6" s="331">
        <f t="shared" si="0"/>
        <v>0</v>
      </c>
      <c r="AC6" s="331">
        <f t="shared" si="0"/>
        <v>0</v>
      </c>
      <c r="AD6" s="331">
        <f t="shared" si="0"/>
        <v>1</v>
      </c>
      <c r="AE6" s="331">
        <f t="shared" si="0"/>
        <v>0</v>
      </c>
      <c r="AF6" s="331">
        <f t="shared" si="0"/>
        <v>3</v>
      </c>
      <c r="AG6" s="331">
        <f t="shared" si="0"/>
        <v>0</v>
      </c>
      <c r="AH6" s="331">
        <f t="shared" si="0"/>
        <v>0</v>
      </c>
      <c r="AI6" s="331">
        <f t="shared" si="0"/>
        <v>0</v>
      </c>
      <c r="AJ6" s="331">
        <f t="shared" si="0"/>
        <v>0</v>
      </c>
      <c r="AK6" s="331">
        <f t="shared" si="0"/>
        <v>0</v>
      </c>
      <c r="AL6" s="331">
        <f t="shared" ref="AL6:BQ6" si="1">+SUM(AL7:AL70)</f>
        <v>1</v>
      </c>
      <c r="AM6" s="331">
        <f t="shared" si="1"/>
        <v>0</v>
      </c>
      <c r="AN6" s="331">
        <f t="shared" si="1"/>
        <v>0</v>
      </c>
      <c r="AO6" s="331">
        <f t="shared" si="1"/>
        <v>0</v>
      </c>
      <c r="AP6" s="331">
        <f t="shared" si="1"/>
        <v>82</v>
      </c>
      <c r="AQ6" s="331">
        <f t="shared" si="1"/>
        <v>0</v>
      </c>
      <c r="AR6" s="331">
        <f t="shared" si="1"/>
        <v>785</v>
      </c>
      <c r="AS6" s="331">
        <f t="shared" si="1"/>
        <v>0</v>
      </c>
      <c r="AT6" s="331">
        <f t="shared" si="1"/>
        <v>2</v>
      </c>
      <c r="AU6" s="331">
        <f t="shared" si="1"/>
        <v>0</v>
      </c>
      <c r="AV6" s="331">
        <f t="shared" si="1"/>
        <v>26</v>
      </c>
      <c r="AW6" s="331">
        <f t="shared" si="1"/>
        <v>1</v>
      </c>
      <c r="AX6" s="331">
        <f t="shared" si="1"/>
        <v>1</v>
      </c>
      <c r="AY6" s="331">
        <f t="shared" si="1"/>
        <v>2</v>
      </c>
      <c r="AZ6" s="331">
        <f t="shared" si="1"/>
        <v>0</v>
      </c>
      <c r="BA6" s="331">
        <f t="shared" si="1"/>
        <v>0</v>
      </c>
      <c r="BB6" s="331">
        <f t="shared" si="1"/>
        <v>0</v>
      </c>
      <c r="BC6" s="331">
        <f t="shared" si="1"/>
        <v>0</v>
      </c>
      <c r="BD6" s="331">
        <f t="shared" si="1"/>
        <v>3</v>
      </c>
      <c r="BE6" s="331">
        <f t="shared" si="1"/>
        <v>0</v>
      </c>
      <c r="BF6" s="331">
        <f t="shared" si="1"/>
        <v>1</v>
      </c>
      <c r="BG6" s="331">
        <f t="shared" si="1"/>
        <v>0</v>
      </c>
      <c r="BH6" s="331">
        <f t="shared" si="1"/>
        <v>1</v>
      </c>
      <c r="BI6" s="331">
        <f t="shared" si="1"/>
        <v>27</v>
      </c>
      <c r="BJ6" s="331">
        <f t="shared" si="1"/>
        <v>1</v>
      </c>
      <c r="BK6" s="331">
        <f t="shared" si="1"/>
        <v>0</v>
      </c>
      <c r="BL6" s="331">
        <f t="shared" si="1"/>
        <v>2</v>
      </c>
      <c r="BM6" s="331">
        <f t="shared" si="1"/>
        <v>3</v>
      </c>
      <c r="BN6" s="331">
        <f t="shared" si="1"/>
        <v>0</v>
      </c>
      <c r="BO6" s="96">
        <f t="shared" si="1"/>
        <v>7</v>
      </c>
      <c r="BP6" s="331">
        <f t="shared" si="1"/>
        <v>0</v>
      </c>
      <c r="BQ6" s="331">
        <f t="shared" si="1"/>
        <v>0</v>
      </c>
      <c r="BR6" s="331">
        <f t="shared" ref="BR6:CW6" si="2">+SUM(BR7:BR70)</f>
        <v>91</v>
      </c>
      <c r="BS6" s="331">
        <f t="shared" si="2"/>
        <v>0</v>
      </c>
      <c r="BT6" s="331">
        <f t="shared" si="2"/>
        <v>0</v>
      </c>
      <c r="BU6" s="331">
        <f t="shared" si="2"/>
        <v>40</v>
      </c>
      <c r="BV6" s="331">
        <f t="shared" si="2"/>
        <v>47</v>
      </c>
      <c r="BW6" s="331">
        <f t="shared" si="2"/>
        <v>9</v>
      </c>
      <c r="BX6" s="331">
        <f t="shared" si="2"/>
        <v>9</v>
      </c>
      <c r="BY6" s="331">
        <f t="shared" si="2"/>
        <v>0</v>
      </c>
      <c r="BZ6" s="331">
        <f t="shared" si="2"/>
        <v>2</v>
      </c>
      <c r="CA6" s="331">
        <f t="shared" si="2"/>
        <v>0</v>
      </c>
      <c r="CB6" s="331">
        <f t="shared" si="2"/>
        <v>0</v>
      </c>
      <c r="CC6" s="331">
        <f t="shared" si="2"/>
        <v>0</v>
      </c>
      <c r="CD6" s="331">
        <f t="shared" si="2"/>
        <v>0</v>
      </c>
      <c r="CE6" s="331">
        <f t="shared" si="2"/>
        <v>5</v>
      </c>
      <c r="CF6" s="331">
        <f t="shared" si="2"/>
        <v>0</v>
      </c>
      <c r="CG6" s="331">
        <f t="shared" si="2"/>
        <v>0</v>
      </c>
      <c r="CH6" s="331">
        <f t="shared" si="2"/>
        <v>5</v>
      </c>
      <c r="CI6" s="331">
        <f t="shared" si="2"/>
        <v>28</v>
      </c>
      <c r="CJ6" s="331">
        <f t="shared" si="2"/>
        <v>0</v>
      </c>
      <c r="CK6" s="331">
        <f t="shared" si="2"/>
        <v>0</v>
      </c>
      <c r="CL6" s="331">
        <f t="shared" si="2"/>
        <v>0</v>
      </c>
      <c r="CM6" s="331">
        <f t="shared" si="2"/>
        <v>0</v>
      </c>
      <c r="CN6" s="331">
        <f t="shared" si="2"/>
        <v>11</v>
      </c>
      <c r="CO6" s="331">
        <f t="shared" si="2"/>
        <v>11</v>
      </c>
      <c r="CP6" s="331">
        <f t="shared" si="2"/>
        <v>90</v>
      </c>
      <c r="CQ6" s="331">
        <f t="shared" si="2"/>
        <v>0</v>
      </c>
      <c r="CR6" s="331">
        <f t="shared" si="2"/>
        <v>40</v>
      </c>
      <c r="CS6" s="331">
        <f t="shared" si="2"/>
        <v>17</v>
      </c>
      <c r="CT6" s="331">
        <f t="shared" si="2"/>
        <v>3</v>
      </c>
      <c r="CU6" s="331">
        <f t="shared" si="2"/>
        <v>3</v>
      </c>
      <c r="CV6" s="331">
        <f t="shared" si="2"/>
        <v>2</v>
      </c>
      <c r="CW6" s="331">
        <f t="shared" si="2"/>
        <v>63</v>
      </c>
      <c r="CX6" s="331">
        <f t="shared" ref="CX6:EC6" si="3">+SUM(CX7:CX70)</f>
        <v>0</v>
      </c>
      <c r="CY6" s="331">
        <f t="shared" si="3"/>
        <v>57</v>
      </c>
      <c r="CZ6" s="331">
        <f t="shared" si="3"/>
        <v>206</v>
      </c>
      <c r="DA6" s="331">
        <f t="shared" si="3"/>
        <v>57</v>
      </c>
      <c r="DB6" s="331">
        <f t="shared" si="3"/>
        <v>263</v>
      </c>
      <c r="DC6" s="331">
        <f t="shared" si="3"/>
        <v>125</v>
      </c>
      <c r="DD6" s="331">
        <f t="shared" si="3"/>
        <v>0</v>
      </c>
      <c r="DE6" s="331">
        <f t="shared" si="3"/>
        <v>246</v>
      </c>
      <c r="DF6" s="331">
        <f t="shared" si="3"/>
        <v>96</v>
      </c>
      <c r="DG6" s="331">
        <f t="shared" si="3"/>
        <v>4</v>
      </c>
      <c r="DH6" s="331">
        <f t="shared" si="3"/>
        <v>12</v>
      </c>
      <c r="DI6" s="331">
        <f t="shared" si="3"/>
        <v>132.5</v>
      </c>
      <c r="DJ6" s="331">
        <f t="shared" si="3"/>
        <v>0</v>
      </c>
      <c r="DK6" s="331">
        <f t="shared" si="3"/>
        <v>0</v>
      </c>
      <c r="DL6" s="331">
        <f t="shared" si="3"/>
        <v>81</v>
      </c>
      <c r="DM6" s="331">
        <f t="shared" si="3"/>
        <v>0</v>
      </c>
      <c r="DN6" s="331">
        <f t="shared" si="3"/>
        <v>423</v>
      </c>
      <c r="DO6" s="331">
        <f t="shared" si="3"/>
        <v>0</v>
      </c>
      <c r="DP6" s="331">
        <f t="shared" si="3"/>
        <v>0</v>
      </c>
      <c r="DQ6" s="331">
        <f t="shared" si="3"/>
        <v>1</v>
      </c>
      <c r="DR6" s="331">
        <f t="shared" si="3"/>
        <v>0</v>
      </c>
      <c r="DS6" s="331">
        <f t="shared" si="3"/>
        <v>0</v>
      </c>
      <c r="DT6" s="331">
        <f t="shared" si="3"/>
        <v>4</v>
      </c>
      <c r="DU6" s="331">
        <f t="shared" si="3"/>
        <v>0</v>
      </c>
      <c r="DV6" s="331">
        <f t="shared" si="3"/>
        <v>5</v>
      </c>
      <c r="DW6" s="331">
        <f t="shared" si="3"/>
        <v>3</v>
      </c>
      <c r="DX6" s="331">
        <f t="shared" si="3"/>
        <v>0</v>
      </c>
      <c r="DY6" s="331">
        <f t="shared" si="3"/>
        <v>0</v>
      </c>
      <c r="DZ6" s="331">
        <f t="shared" si="3"/>
        <v>0</v>
      </c>
      <c r="EA6" s="331">
        <f t="shared" si="3"/>
        <v>4</v>
      </c>
      <c r="EB6" s="331">
        <f t="shared" si="3"/>
        <v>0</v>
      </c>
      <c r="EC6" s="331">
        <f t="shared" si="3"/>
        <v>39</v>
      </c>
      <c r="ED6" s="331">
        <f t="shared" ref="ED6:FI6" si="4">+SUM(ED7:ED70)</f>
        <v>114</v>
      </c>
      <c r="EE6" s="331">
        <f t="shared" si="4"/>
        <v>6</v>
      </c>
      <c r="EF6" s="331">
        <f t="shared" si="4"/>
        <v>8</v>
      </c>
      <c r="EG6" s="331">
        <f t="shared" si="4"/>
        <v>186</v>
      </c>
      <c r="EH6" s="331">
        <f t="shared" si="4"/>
        <v>0</v>
      </c>
      <c r="EI6" s="331">
        <f t="shared" si="4"/>
        <v>22</v>
      </c>
      <c r="EJ6" s="331">
        <f t="shared" si="4"/>
        <v>305.5</v>
      </c>
      <c r="EK6" s="331">
        <f t="shared" si="4"/>
        <v>118</v>
      </c>
      <c r="EL6" s="331">
        <f t="shared" si="4"/>
        <v>24</v>
      </c>
      <c r="EM6" s="331">
        <f t="shared" si="4"/>
        <v>1</v>
      </c>
      <c r="EN6" s="331">
        <f t="shared" si="4"/>
        <v>6</v>
      </c>
      <c r="EO6" s="331">
        <f t="shared" si="4"/>
        <v>0</v>
      </c>
      <c r="EP6" s="331">
        <f t="shared" si="4"/>
        <v>0</v>
      </c>
      <c r="EQ6" s="331">
        <f t="shared" si="4"/>
        <v>9</v>
      </c>
      <c r="ER6" s="331">
        <f t="shared" si="4"/>
        <v>1</v>
      </c>
      <c r="ES6" s="331">
        <f t="shared" si="4"/>
        <v>5</v>
      </c>
      <c r="ET6" s="331">
        <f t="shared" si="4"/>
        <v>1</v>
      </c>
      <c r="EU6" s="331">
        <f t="shared" si="4"/>
        <v>281</v>
      </c>
      <c r="EV6" s="331">
        <f t="shared" si="4"/>
        <v>98</v>
      </c>
      <c r="EW6" s="331">
        <f t="shared" si="4"/>
        <v>49</v>
      </c>
      <c r="EX6" s="331">
        <f t="shared" si="4"/>
        <v>27</v>
      </c>
      <c r="EY6" s="331">
        <f t="shared" si="4"/>
        <v>111</v>
      </c>
      <c r="EZ6" s="331">
        <f t="shared" si="4"/>
        <v>4.5</v>
      </c>
      <c r="FA6" s="331">
        <f t="shared" si="4"/>
        <v>0</v>
      </c>
      <c r="FB6" s="331">
        <f t="shared" si="4"/>
        <v>0</v>
      </c>
      <c r="FC6" s="331">
        <f t="shared" si="4"/>
        <v>2</v>
      </c>
      <c r="FD6" s="331">
        <f t="shared" si="4"/>
        <v>0</v>
      </c>
      <c r="FE6" s="331">
        <f t="shared" si="4"/>
        <v>0</v>
      </c>
      <c r="FF6" s="331">
        <f t="shared" si="4"/>
        <v>0</v>
      </c>
      <c r="FG6" s="331">
        <f t="shared" si="4"/>
        <v>0</v>
      </c>
      <c r="FH6" s="331">
        <f t="shared" si="4"/>
        <v>0</v>
      </c>
      <c r="FI6" s="331">
        <f t="shared" si="4"/>
        <v>0</v>
      </c>
      <c r="FJ6" s="331">
        <f t="shared" ref="FJ6:FV6" si="5">+SUM(FJ7:FJ70)</f>
        <v>117</v>
      </c>
      <c r="FK6" s="331">
        <f t="shared" si="5"/>
        <v>190</v>
      </c>
      <c r="FL6" s="331">
        <f t="shared" si="5"/>
        <v>168</v>
      </c>
      <c r="FM6" s="331">
        <f t="shared" si="5"/>
        <v>0</v>
      </c>
      <c r="FN6" s="331">
        <f t="shared" si="5"/>
        <v>398</v>
      </c>
      <c r="FO6" s="331">
        <f t="shared" si="5"/>
        <v>1</v>
      </c>
      <c r="FP6" s="331">
        <f t="shared" si="5"/>
        <v>3</v>
      </c>
      <c r="FQ6" s="331">
        <f t="shared" si="5"/>
        <v>246</v>
      </c>
      <c r="FR6" s="331">
        <f t="shared" si="5"/>
        <v>96</v>
      </c>
      <c r="FS6" s="331">
        <f t="shared" si="5"/>
        <v>0</v>
      </c>
      <c r="FT6" s="331">
        <f t="shared" si="5"/>
        <v>0</v>
      </c>
      <c r="FU6" s="331">
        <f t="shared" si="5"/>
        <v>0</v>
      </c>
      <c r="FV6" s="331">
        <f t="shared" si="5"/>
        <v>0</v>
      </c>
      <c r="FW6" s="102"/>
      <c r="FX6" s="103"/>
    </row>
    <row r="7" spans="1:180" ht="5.25" customHeight="1">
      <c r="A7" s="40"/>
      <c r="B7" s="41"/>
      <c r="C7" s="42"/>
      <c r="D7" s="43"/>
      <c r="E7" s="43"/>
      <c r="F7" s="43"/>
      <c r="G7" s="43"/>
      <c r="H7" s="43"/>
      <c r="I7" s="43"/>
      <c r="J7" s="44"/>
      <c r="K7" s="44"/>
      <c r="L7" s="44"/>
      <c r="M7" s="44"/>
      <c r="N7" s="43"/>
      <c r="O7" s="43"/>
      <c r="P7" s="1"/>
      <c r="Q7" s="16"/>
      <c r="R7" s="1"/>
      <c r="S7" s="44"/>
      <c r="T7" s="44"/>
      <c r="U7" s="44"/>
      <c r="V7" s="44"/>
      <c r="W7" s="44"/>
      <c r="X7" s="44"/>
      <c r="Y7" s="44"/>
      <c r="Z7" s="44"/>
      <c r="AA7" s="44"/>
      <c r="AB7" s="44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44"/>
      <c r="AP7" s="44"/>
      <c r="AQ7" s="44"/>
      <c r="AR7" s="44"/>
      <c r="AS7" s="122"/>
      <c r="AT7" s="122"/>
      <c r="AU7" s="122"/>
      <c r="AV7" s="122"/>
      <c r="AW7" s="44"/>
      <c r="AX7" s="294"/>
      <c r="AY7" s="294"/>
      <c r="AZ7" s="294"/>
      <c r="BA7" s="294"/>
      <c r="BB7" s="294"/>
      <c r="BC7" s="29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127"/>
      <c r="BO7" s="44"/>
      <c r="BP7" s="1"/>
      <c r="BQ7" s="44"/>
      <c r="BR7" s="17"/>
      <c r="BS7" s="1"/>
      <c r="BT7" s="17"/>
      <c r="BU7" s="44"/>
      <c r="BV7" s="44"/>
      <c r="BW7" s="44"/>
      <c r="BX7" s="44"/>
      <c r="BY7" s="44"/>
      <c r="BZ7" s="44"/>
      <c r="CA7" s="44"/>
      <c r="CB7" s="44"/>
      <c r="CC7" s="44"/>
      <c r="CD7" s="91"/>
      <c r="CE7" s="91"/>
      <c r="CF7" s="91"/>
      <c r="CG7" s="44"/>
      <c r="CH7" s="44"/>
      <c r="CI7" s="44"/>
      <c r="CJ7" s="44"/>
      <c r="CK7" s="382"/>
      <c r="CL7" s="382"/>
      <c r="CM7" s="382"/>
      <c r="CN7" s="89"/>
      <c r="CO7" s="89"/>
      <c r="CP7" s="90"/>
      <c r="CQ7" s="351"/>
      <c r="CR7" s="91"/>
      <c r="CS7" s="44"/>
      <c r="CT7" s="44"/>
      <c r="CU7" s="1"/>
      <c r="CV7" s="1"/>
      <c r="CW7" s="1"/>
      <c r="CX7" s="1"/>
      <c r="CY7" s="1"/>
      <c r="CZ7" s="44"/>
      <c r="DA7" s="17"/>
      <c r="DB7" s="359"/>
      <c r="DC7" s="359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1"/>
      <c r="DP7" s="1"/>
      <c r="DQ7" s="17"/>
      <c r="DR7" s="17"/>
      <c r="DS7" s="17"/>
      <c r="DT7" s="17"/>
      <c r="DU7" s="17"/>
      <c r="DV7" s="17"/>
      <c r="DW7" s="1"/>
      <c r="DX7" s="1"/>
      <c r="DY7" s="16"/>
      <c r="DZ7" s="16"/>
      <c r="EA7" s="16"/>
      <c r="EB7" s="16"/>
      <c r="EC7" s="18"/>
      <c r="ED7" s="19"/>
      <c r="EE7" s="19"/>
      <c r="EF7" s="1"/>
      <c r="EG7" s="18"/>
      <c r="EH7" s="341"/>
      <c r="EI7" s="44"/>
      <c r="EJ7" s="44"/>
      <c r="EK7" s="44"/>
      <c r="EL7" s="93"/>
      <c r="EM7" s="93"/>
      <c r="EN7" s="93"/>
      <c r="EO7" s="366"/>
      <c r="EP7" s="366"/>
      <c r="EQ7" s="374"/>
      <c r="ER7" s="374"/>
      <c r="ES7" s="374"/>
      <c r="ET7" s="374"/>
      <c r="EU7" s="294"/>
      <c r="EV7" s="18"/>
      <c r="EW7" s="341"/>
      <c r="EX7" s="341"/>
      <c r="EY7" s="341"/>
      <c r="EZ7" s="341"/>
      <c r="FA7" s="44"/>
      <c r="FB7" s="44"/>
      <c r="FC7" s="44"/>
      <c r="FD7" s="45"/>
      <c r="FE7" s="45"/>
      <c r="FF7" s="45"/>
      <c r="FG7" s="300"/>
      <c r="FH7" s="45"/>
      <c r="FI7" s="45"/>
      <c r="FJ7" s="45"/>
      <c r="FK7" s="44"/>
      <c r="FL7" s="44"/>
      <c r="FM7" s="44"/>
      <c r="FN7" s="44"/>
      <c r="FO7" s="294"/>
      <c r="FP7" s="20"/>
      <c r="FQ7" s="20"/>
      <c r="FR7" s="20"/>
      <c r="FS7" s="20"/>
      <c r="FT7" s="20"/>
      <c r="FU7" s="20"/>
      <c r="FV7" s="20"/>
      <c r="FW7" s="44"/>
    </row>
    <row r="8" spans="1:180">
      <c r="A8" s="40"/>
      <c r="B8" s="41" t="s">
        <v>163</v>
      </c>
      <c r="C8" s="42"/>
      <c r="D8" s="43"/>
      <c r="E8" s="43"/>
      <c r="F8" s="43"/>
      <c r="G8" s="43"/>
      <c r="H8" s="43"/>
      <c r="I8" s="43"/>
      <c r="J8" s="44"/>
      <c r="K8" s="44"/>
      <c r="L8" s="44"/>
      <c r="M8" s="44"/>
      <c r="N8" s="43"/>
      <c r="O8" s="43"/>
      <c r="P8" s="1"/>
      <c r="Q8" s="16"/>
      <c r="R8" s="1"/>
      <c r="S8" s="44"/>
      <c r="T8" s="44"/>
      <c r="U8" s="44"/>
      <c r="V8" s="44"/>
      <c r="W8" s="44"/>
      <c r="X8" s="44"/>
      <c r="Y8" s="44"/>
      <c r="Z8" s="44"/>
      <c r="AA8" s="44"/>
      <c r="AB8" s="44"/>
      <c r="AC8" s="1">
        <f>+IF(S8=1,1,0)+IF(T8=1,1,0)</f>
        <v>0</v>
      </c>
      <c r="AD8" s="1">
        <f>+IF(U8=1,1,0)+IF(V8=1,1,0)</f>
        <v>0</v>
      </c>
      <c r="AE8" s="1">
        <f>+IF(W8=1,1,0)+IF(X8=1,1,0)</f>
        <v>0</v>
      </c>
      <c r="AF8" s="1">
        <f>+IF(Y8=1,1,0)+IF(Z8=1,1,0)</f>
        <v>0</v>
      </c>
      <c r="AG8" s="1">
        <f>+IF(AA8=1,1,0)</f>
        <v>0</v>
      </c>
      <c r="AH8" s="1">
        <f>+IF(AB8=1,1,0)</f>
        <v>0</v>
      </c>
      <c r="AI8" s="1">
        <f>+IF(S8=2,1,0)+IF(T8=2,1,0)</f>
        <v>0</v>
      </c>
      <c r="AJ8" s="1">
        <f>+IF(U8=2,1,0)+IF(V8=2,1,0)</f>
        <v>0</v>
      </c>
      <c r="AK8" s="1">
        <f>+IF(X8=2,1,0)+IF(W8=2,1,0)</f>
        <v>0</v>
      </c>
      <c r="AL8" s="1">
        <f>+IF(Y8=2,1,0)+IF(Z8=2,1,0)</f>
        <v>0</v>
      </c>
      <c r="AM8" s="1">
        <f>+IF(AA8=2,1,0)</f>
        <v>0</v>
      </c>
      <c r="AN8" s="1">
        <f>+IF(AB8=2,1,0)</f>
        <v>0</v>
      </c>
      <c r="AO8" s="44"/>
      <c r="AP8" s="44"/>
      <c r="AQ8" s="44"/>
      <c r="AR8" s="44"/>
      <c r="AS8" s="122">
        <f t="shared" ref="AS8:AS35" si="6">IF(AND(AO8&gt;0,OR(BR8&gt;=2,BR8=1)),1,0)</f>
        <v>0</v>
      </c>
      <c r="AT8" s="122">
        <f t="shared" ref="AT8:AT35" si="7">IF(AND(AP8&gt;0,OR(BR8&gt;=2,BR8=1)),1,0)</f>
        <v>0</v>
      </c>
      <c r="AU8" s="122">
        <f t="shared" ref="AU8:AU35" si="8">IF(AND(AQ8&gt;0,OR(BR8&gt;=2,BR8=1)),1,0)</f>
        <v>0</v>
      </c>
      <c r="AV8" s="122">
        <f t="shared" ref="AV8:AV22" si="9">IF(AND(AR8&gt;0,OR(BR8&gt;=2,BR8=1)),AR8/G8,0)</f>
        <v>0</v>
      </c>
      <c r="AW8" s="44"/>
      <c r="AX8" s="294"/>
      <c r="AY8" s="294"/>
      <c r="AZ8" s="294"/>
      <c r="BA8" s="294"/>
      <c r="BB8" s="294"/>
      <c r="BC8" s="29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127"/>
      <c r="BO8" s="44"/>
      <c r="BP8" s="1"/>
      <c r="BQ8" s="44"/>
      <c r="BR8" s="17"/>
      <c r="BS8" s="1">
        <f>IF(BP8=1, 2,IF(BP8=2,3,IF(BP8&gt;=3,4,0)))*2</f>
        <v>0</v>
      </c>
      <c r="BT8" s="17">
        <f>+BS8*2</f>
        <v>0</v>
      </c>
      <c r="BU8" s="44"/>
      <c r="BV8" s="44"/>
      <c r="BW8" s="44"/>
      <c r="BX8" s="44"/>
      <c r="BY8" s="44"/>
      <c r="BZ8" s="44"/>
      <c r="CA8" s="44"/>
      <c r="CB8" s="44"/>
      <c r="CC8" s="44"/>
      <c r="CD8" s="92"/>
      <c r="CE8" s="92"/>
      <c r="CF8" s="92"/>
      <c r="CG8" s="44"/>
      <c r="CH8" s="1"/>
      <c r="CI8" s="1"/>
      <c r="CJ8" s="1"/>
      <c r="CK8" s="383"/>
      <c r="CL8" s="383"/>
      <c r="CM8" s="383"/>
      <c r="CN8" s="1">
        <f t="shared" ref="CN8:CN35" si="10">+SUM(BX8:CC8)*BW8</f>
        <v>0</v>
      </c>
      <c r="CO8" s="1">
        <f t="shared" ref="CO8:CO35" si="11">+SUM(BX8:CC8)*BW8</f>
        <v>0</v>
      </c>
      <c r="CP8" s="20">
        <f t="shared" ref="CP8:CP35" si="12">+SUM(BY8:CC8)*2.5+SUM(CD8:CG8)*0.5+SUM(CH8:CJ8)*2.5</f>
        <v>0</v>
      </c>
      <c r="CQ8" s="351"/>
      <c r="CR8" s="131">
        <f>+IF(SUM(AX8:BM8)&gt;0,1,0)</f>
        <v>0</v>
      </c>
      <c r="CS8" s="44"/>
      <c r="CT8" s="44"/>
      <c r="CU8" s="1"/>
      <c r="CV8" s="1"/>
      <c r="CW8" s="1"/>
      <c r="CX8" s="1"/>
      <c r="CY8" s="1"/>
      <c r="CZ8" s="44"/>
      <c r="DA8" s="17">
        <f>+CY8</f>
        <v>0</v>
      </c>
      <c r="DB8" s="359"/>
      <c r="DC8" s="359">
        <f>CU8+CV8+CW8+CX8+CY8</f>
        <v>0</v>
      </c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1"/>
      <c r="DP8" s="1"/>
      <c r="DQ8" s="17">
        <f t="shared" ref="DQ8:DQ35" si="13">+IF(AND(SUM(S8:AA8)&gt;0,SUM(FA8:FF8)&gt;0),CT8,0)</f>
        <v>0</v>
      </c>
      <c r="DR8" s="17">
        <f t="shared" ref="DR8:DR35" si="14">+IF(AND(SUM(S8:AA8)&gt;0,SUM(FA8:FF8)&gt;0),CU8,0)</f>
        <v>0</v>
      </c>
      <c r="DS8" s="17">
        <f t="shared" ref="DS8:DS18" si="15">+IF(AND(SUM(S8:AA8)&gt;0,SUM(FA8:FF8)&gt;0),CV8,0)</f>
        <v>0</v>
      </c>
      <c r="DT8" s="17">
        <f t="shared" ref="DT8:DT18" si="16">+IF(AND(SUM(S8:AA8)&gt;0,SUM(FA8:FF8)&gt;0),CW8,0)</f>
        <v>0</v>
      </c>
      <c r="DU8" s="17">
        <f t="shared" ref="DU8:DU35" si="17">+IF(AND(SUM(S8:AA8)&gt;0,SUM(FA8:FF8)&gt;0),CX8,0)</f>
        <v>0</v>
      </c>
      <c r="DV8" s="17">
        <f t="shared" ref="DV8:DV18" si="18">+IF(AND(SUM(S8:AA8)&gt;0,SUM(FA8:FF8)&gt;0),CY8,0)</f>
        <v>0</v>
      </c>
      <c r="DW8" s="1"/>
      <c r="DX8" s="1"/>
      <c r="DY8" s="16">
        <f t="shared" ref="DY8:DY35" si="19">+IF(AND(SUM(S8:AB8)&gt;0,SUM(FA8:FF8)&gt;0,DG8&gt;=3),DG8,0)</f>
        <v>0</v>
      </c>
      <c r="DZ8" s="16">
        <f t="shared" ref="DZ8:DZ35" si="20">+IF(AND(SUM(S8:AB8)&gt;0,SUM(FA8:FF8)&gt;0,DH8&gt;=3),DH8,0)</f>
        <v>0</v>
      </c>
      <c r="EA8" s="16">
        <f t="shared" ref="EA8:EA35" si="21">+IF(AND(SUM(S8:AB8)&gt;0,SUM(FA8:FF8)&gt;0,DI8&gt;=3),DI8,0)</f>
        <v>0</v>
      </c>
      <c r="EB8" s="16">
        <f t="shared" ref="EB8:EB18" si="22">+IF(AND(SUM(S8:AB8)&gt;0,SUM(FA8:FF8)&gt;0,DJ8&gt;=3),DJ8,0)</f>
        <v>0</v>
      </c>
      <c r="EC8" s="18">
        <f t="shared" ref="EC8:EC17" si="23">+IF(AND(CT8=0,SUM(CU8:CY8)&gt;1,SUM(CU8:CY8)&lt;=4),1,IF(AND(CT8=0,SUM(CU8:CY8)&gt;4),2,0))</f>
        <v>0</v>
      </c>
      <c r="ED8" s="19">
        <f t="shared" ref="ED8:ED19" si="24">+IF(EC8&lt;&gt;0,EC8*3,0)</f>
        <v>0</v>
      </c>
      <c r="EE8" s="19">
        <f t="shared" ref="EE8:EE17" si="25">+IF(SUM(AO8:AR8)+SUM(DK8:DN8)&gt;0,CT8*3,0)</f>
        <v>0</v>
      </c>
      <c r="EF8" s="1">
        <f t="shared" ref="EF8:EF35" si="26">+IF(EE8&gt;0,CT8*4,0)</f>
        <v>0</v>
      </c>
      <c r="EG8" s="18">
        <f t="shared" ref="EG8:EG14" si="27">+IF(AND(CT8+EC8=0,SUM(AO8:AR8)&gt;0,SUM(DK8:DN8)&gt;0),(CU8+CV8+CW8+CX8)*2+CY8*5,(EC8+CT8-FO8)*5)+IF(AND(EC8+DQ8+CT8=0,SUM(AO8:AR8)&gt;0),SUM(CU8:CX8)*2+CY8*5,0)</f>
        <v>0</v>
      </c>
      <c r="EH8" s="341"/>
      <c r="EI8" s="44"/>
      <c r="EJ8" s="44"/>
      <c r="EK8" s="44"/>
      <c r="EL8" s="93"/>
      <c r="EM8" s="93"/>
      <c r="EN8" s="93"/>
      <c r="EO8" s="366"/>
      <c r="EP8" s="366"/>
      <c r="EQ8" s="374"/>
      <c r="ER8" s="374"/>
      <c r="ES8" s="374"/>
      <c r="ET8" s="374"/>
      <c r="EU8" s="18">
        <f t="shared" ref="EU8:EU35" si="28">IF(SUM(CU8:CX8)&gt;0,CZ8*1+2,0)</f>
        <v>0</v>
      </c>
      <c r="EV8" s="18">
        <f>+(DR8+DS8+DT8+DU8+DV8)*2+SUM(BY8:CJ8)*2</f>
        <v>0</v>
      </c>
      <c r="EW8" s="341"/>
      <c r="EX8" s="341"/>
      <c r="EY8" s="341"/>
      <c r="EZ8" s="341"/>
      <c r="FA8" s="44"/>
      <c r="FB8" s="44"/>
      <c r="FC8" s="44"/>
      <c r="FD8" s="45"/>
      <c r="FE8" s="45"/>
      <c r="FF8" s="45"/>
      <c r="FG8" s="300"/>
      <c r="FH8" s="45"/>
      <c r="FI8" s="45"/>
      <c r="FJ8" s="45"/>
      <c r="FK8" s="44"/>
      <c r="FL8" s="44"/>
      <c r="FM8" s="44"/>
      <c r="FN8" s="44"/>
      <c r="FO8" s="294"/>
      <c r="FP8" s="20">
        <f>+FO8*3</f>
        <v>0</v>
      </c>
      <c r="FQ8" s="20">
        <f t="shared" ref="FQ8:FQ35" si="29">+DE8</f>
        <v>0</v>
      </c>
      <c r="FR8" s="20">
        <f t="shared" ref="FR8:FR35" si="30">+DF8</f>
        <v>0</v>
      </c>
      <c r="FS8" s="20">
        <f t="shared" ref="FS8:FS35" si="31">+IF(DG8&lt;3,DG8,0)</f>
        <v>0</v>
      </c>
      <c r="FT8" s="20">
        <f t="shared" ref="FT8:FT35" si="32">+IF(DH8&lt;3,DH8,0)</f>
        <v>0</v>
      </c>
      <c r="FU8" s="20">
        <f t="shared" ref="FU8:FU35" si="33">+IF(DI8&lt;3,DI8,0)</f>
        <v>0</v>
      </c>
      <c r="FV8" s="20">
        <f t="shared" ref="FV8:FV35" si="34">+IF(DJ8&lt;3,DJ8,0)</f>
        <v>0</v>
      </c>
      <c r="FW8" s="44"/>
    </row>
    <row r="9" spans="1:180" ht="19.5">
      <c r="A9" s="40"/>
      <c r="B9" s="46" t="s">
        <v>189</v>
      </c>
      <c r="C9" s="47"/>
      <c r="D9" s="43"/>
      <c r="E9" s="43"/>
      <c r="F9" s="43"/>
      <c r="G9" s="43"/>
      <c r="H9" s="43"/>
      <c r="I9" s="43"/>
      <c r="J9" s="44"/>
      <c r="K9" s="44"/>
      <c r="L9" s="44"/>
      <c r="M9" s="44"/>
      <c r="N9" s="43"/>
      <c r="O9" s="43"/>
      <c r="P9" s="1"/>
      <c r="Q9" s="16"/>
      <c r="R9" s="1"/>
      <c r="S9" s="44"/>
      <c r="T9" s="44"/>
      <c r="U9" s="44"/>
      <c r="V9" s="44"/>
      <c r="W9" s="44"/>
      <c r="X9" s="44"/>
      <c r="Y9" s="44"/>
      <c r="Z9" s="44"/>
      <c r="AA9" s="44"/>
      <c r="AB9" s="44"/>
      <c r="AC9" s="1">
        <f t="shared" ref="AC9:AC57" si="35">+IF(S9=1,1,0)+IF(T9=1,1,0)</f>
        <v>0</v>
      </c>
      <c r="AD9" s="1">
        <f t="shared" ref="AD9:AD57" si="36">+IF(U9=1,1,0)+IF(V9=1,1,0)</f>
        <v>0</v>
      </c>
      <c r="AE9" s="1">
        <f t="shared" ref="AE9:AE57" si="37">+IF(W9=1,1,0)+IF(X9=1,1,0)</f>
        <v>0</v>
      </c>
      <c r="AF9" s="1">
        <f t="shared" ref="AF9:AF57" si="38">+IF(Y9=1,1,0)+IF(Z9=1,1,0)</f>
        <v>0</v>
      </c>
      <c r="AG9" s="1">
        <f t="shared" ref="AG9:AH57" si="39">+IF(AA9=1,1,0)</f>
        <v>0</v>
      </c>
      <c r="AH9" s="1">
        <f t="shared" si="39"/>
        <v>0</v>
      </c>
      <c r="AI9" s="1">
        <f t="shared" ref="AI9:AI57" si="40">+IF(S9=2,1,0)+IF(T9=2,1,0)</f>
        <v>0</v>
      </c>
      <c r="AJ9" s="1">
        <f t="shared" ref="AJ9:AJ57" si="41">+IF(U9=2,1,0)+IF(V9=2,1,0)</f>
        <v>0</v>
      </c>
      <c r="AK9" s="1">
        <f t="shared" ref="AK9:AK57" si="42">+IF(X9=2,1,0)+IF(W9=2,1,0)</f>
        <v>0</v>
      </c>
      <c r="AL9" s="1">
        <f t="shared" ref="AL9:AL57" si="43">+IF(Y9=2,1,0)+IF(Z9=2,1,0)</f>
        <v>0</v>
      </c>
      <c r="AM9" s="1">
        <f t="shared" ref="AM9:AN57" si="44">+IF(AA9=2,1,0)</f>
        <v>0</v>
      </c>
      <c r="AN9" s="1">
        <f t="shared" si="44"/>
        <v>0</v>
      </c>
      <c r="AO9" s="44"/>
      <c r="AP9" s="44"/>
      <c r="AQ9" s="44"/>
      <c r="AR9" s="44"/>
      <c r="AS9" s="122">
        <f t="shared" si="6"/>
        <v>0</v>
      </c>
      <c r="AT9" s="122">
        <f t="shared" si="7"/>
        <v>0</v>
      </c>
      <c r="AU9" s="122">
        <f t="shared" si="8"/>
        <v>0</v>
      </c>
      <c r="AV9" s="122">
        <f t="shared" si="9"/>
        <v>0</v>
      </c>
      <c r="AW9" s="44"/>
      <c r="AX9" s="294"/>
      <c r="AY9" s="294"/>
      <c r="AZ9" s="294"/>
      <c r="BA9" s="294"/>
      <c r="BB9" s="294"/>
      <c r="BC9" s="29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127"/>
      <c r="BO9" s="44"/>
      <c r="BP9" s="1"/>
      <c r="BQ9" s="44"/>
      <c r="BR9" s="17"/>
      <c r="BS9" s="1">
        <f t="shared" ref="BS9:BS69" si="45">IF(BP9=1, 2,IF(BP9=2,3,IF(BP9&gt;=3,4,0)))*2</f>
        <v>0</v>
      </c>
      <c r="BT9" s="17">
        <f t="shared" ref="BT9:BT57" si="46">+BS9*2</f>
        <v>0</v>
      </c>
      <c r="BU9" s="44"/>
      <c r="BV9" s="44"/>
      <c r="BW9" s="44"/>
      <c r="BX9" s="44"/>
      <c r="BY9" s="44"/>
      <c r="BZ9" s="44"/>
      <c r="CA9" s="44"/>
      <c r="CB9" s="44"/>
      <c r="CC9" s="44"/>
      <c r="CD9" s="92"/>
      <c r="CE9" s="92"/>
      <c r="CF9" s="92"/>
      <c r="CG9" s="44"/>
      <c r="CH9" s="1"/>
      <c r="CI9" s="1"/>
      <c r="CJ9" s="1"/>
      <c r="CK9" s="383"/>
      <c r="CL9" s="383"/>
      <c r="CM9" s="383"/>
      <c r="CN9" s="1">
        <f t="shared" si="10"/>
        <v>0</v>
      </c>
      <c r="CO9" s="1">
        <f t="shared" si="11"/>
        <v>0</v>
      </c>
      <c r="CP9" s="20">
        <f t="shared" si="12"/>
        <v>0</v>
      </c>
      <c r="CQ9" s="351"/>
      <c r="CR9" s="131">
        <f>+IF(SUM(AX9:BM9)&gt;0,1,0)</f>
        <v>0</v>
      </c>
      <c r="CS9" s="44"/>
      <c r="CT9" s="44"/>
      <c r="CU9" s="1"/>
      <c r="CV9" s="1"/>
      <c r="CW9" s="1"/>
      <c r="CX9" s="1"/>
      <c r="CY9" s="1"/>
      <c r="CZ9" s="44"/>
      <c r="DA9" s="17">
        <f t="shared" ref="DA9:DA57" si="47">+CY9</f>
        <v>0</v>
      </c>
      <c r="DB9" s="359"/>
      <c r="DC9" s="359">
        <f t="shared" ref="DC9:DC63" si="48">CU9+CV9+CW9+CX9+CY9</f>
        <v>0</v>
      </c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1"/>
      <c r="DP9" s="1"/>
      <c r="DQ9" s="17">
        <f t="shared" si="13"/>
        <v>0</v>
      </c>
      <c r="DR9" s="17">
        <f t="shared" si="14"/>
        <v>0</v>
      </c>
      <c r="DS9" s="17">
        <f t="shared" si="15"/>
        <v>0</v>
      </c>
      <c r="DT9" s="17">
        <f t="shared" si="16"/>
        <v>0</v>
      </c>
      <c r="DU9" s="17">
        <f t="shared" si="17"/>
        <v>0</v>
      </c>
      <c r="DV9" s="17">
        <f t="shared" si="18"/>
        <v>0</v>
      </c>
      <c r="DW9" s="1"/>
      <c r="DX9" s="1"/>
      <c r="DY9" s="16">
        <f t="shared" si="19"/>
        <v>0</v>
      </c>
      <c r="DZ9" s="16">
        <f t="shared" si="20"/>
        <v>0</v>
      </c>
      <c r="EA9" s="16">
        <f t="shared" si="21"/>
        <v>0</v>
      </c>
      <c r="EB9" s="16">
        <f t="shared" si="22"/>
        <v>0</v>
      </c>
      <c r="EC9" s="18">
        <f t="shared" si="23"/>
        <v>0</v>
      </c>
      <c r="ED9" s="19">
        <f t="shared" si="24"/>
        <v>0</v>
      </c>
      <c r="EE9" s="19">
        <f t="shared" si="25"/>
        <v>0</v>
      </c>
      <c r="EF9" s="1">
        <f t="shared" si="26"/>
        <v>0</v>
      </c>
      <c r="EG9" s="18">
        <f t="shared" si="27"/>
        <v>0</v>
      </c>
      <c r="EH9" s="341"/>
      <c r="EI9" s="44"/>
      <c r="EJ9" s="44"/>
      <c r="EK9" s="44"/>
      <c r="EL9" s="93"/>
      <c r="EM9" s="93"/>
      <c r="EN9" s="93"/>
      <c r="EO9" s="366"/>
      <c r="EP9" s="366"/>
      <c r="EQ9" s="374"/>
      <c r="ER9" s="374"/>
      <c r="ES9" s="374"/>
      <c r="ET9" s="374"/>
      <c r="EU9" s="18">
        <f t="shared" si="28"/>
        <v>0</v>
      </c>
      <c r="EV9" s="18">
        <f t="shared" ref="EV9:EV69" si="49">+(DR9+DS9+DT9+DU9+DV9)*2+SUM(BY9:CJ9)*2</f>
        <v>0</v>
      </c>
      <c r="EW9" s="341"/>
      <c r="EX9" s="341"/>
      <c r="EY9" s="341"/>
      <c r="EZ9" s="341"/>
      <c r="FA9" s="44"/>
      <c r="FB9" s="44"/>
      <c r="FC9" s="44"/>
      <c r="FD9" s="45"/>
      <c r="FE9" s="45"/>
      <c r="FF9" s="45"/>
      <c r="FG9" s="300"/>
      <c r="FH9" s="45"/>
      <c r="FI9" s="45"/>
      <c r="FJ9" s="45"/>
      <c r="FK9" s="44"/>
      <c r="FL9" s="44"/>
      <c r="FM9" s="44"/>
      <c r="FN9" s="44"/>
      <c r="FO9" s="294"/>
      <c r="FP9" s="20">
        <f t="shared" ref="FP9:FP63" si="50">+FO9*3</f>
        <v>0</v>
      </c>
      <c r="FQ9" s="20">
        <f t="shared" si="29"/>
        <v>0</v>
      </c>
      <c r="FR9" s="20">
        <f t="shared" si="30"/>
        <v>0</v>
      </c>
      <c r="FS9" s="20">
        <f t="shared" si="31"/>
        <v>0</v>
      </c>
      <c r="FT9" s="20">
        <f t="shared" si="32"/>
        <v>0</v>
      </c>
      <c r="FU9" s="20">
        <f t="shared" si="33"/>
        <v>0</v>
      </c>
      <c r="FV9" s="20">
        <f t="shared" si="34"/>
        <v>0</v>
      </c>
      <c r="FW9" s="44"/>
    </row>
    <row r="10" spans="1:180">
      <c r="A10" s="40"/>
      <c r="B10" s="48" t="s">
        <v>27</v>
      </c>
      <c r="C10" s="43" t="s">
        <v>27</v>
      </c>
      <c r="D10" s="43" t="s">
        <v>165</v>
      </c>
      <c r="E10" s="43" t="s">
        <v>165</v>
      </c>
      <c r="F10" s="43"/>
      <c r="G10" s="43"/>
      <c r="H10" s="43"/>
      <c r="I10" s="43"/>
      <c r="J10" s="44"/>
      <c r="K10" s="44"/>
      <c r="L10" s="44"/>
      <c r="M10" s="44"/>
      <c r="N10" s="43"/>
      <c r="O10" s="43"/>
      <c r="P10" s="1"/>
      <c r="Q10" s="16"/>
      <c r="R10" s="1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1">
        <f t="shared" si="35"/>
        <v>0</v>
      </c>
      <c r="AD10" s="1">
        <f t="shared" si="36"/>
        <v>0</v>
      </c>
      <c r="AE10" s="1">
        <f t="shared" si="37"/>
        <v>0</v>
      </c>
      <c r="AF10" s="1">
        <f t="shared" si="38"/>
        <v>0</v>
      </c>
      <c r="AG10" s="1">
        <f t="shared" si="39"/>
        <v>0</v>
      </c>
      <c r="AH10" s="1">
        <f t="shared" si="39"/>
        <v>0</v>
      </c>
      <c r="AI10" s="1">
        <f t="shared" si="40"/>
        <v>0</v>
      </c>
      <c r="AJ10" s="1">
        <f t="shared" si="41"/>
        <v>0</v>
      </c>
      <c r="AK10" s="1">
        <f t="shared" si="42"/>
        <v>0</v>
      </c>
      <c r="AL10" s="1">
        <f t="shared" si="43"/>
        <v>0</v>
      </c>
      <c r="AM10" s="1">
        <f t="shared" si="44"/>
        <v>0</v>
      </c>
      <c r="AN10" s="1">
        <f t="shared" si="44"/>
        <v>0</v>
      </c>
      <c r="AO10" s="44"/>
      <c r="AP10" s="44"/>
      <c r="AQ10" s="44"/>
      <c r="AR10" s="44"/>
      <c r="AS10" s="122">
        <f t="shared" si="6"/>
        <v>0</v>
      </c>
      <c r="AT10" s="122">
        <f t="shared" si="7"/>
        <v>0</v>
      </c>
      <c r="AU10" s="122">
        <f t="shared" si="8"/>
        <v>0</v>
      </c>
      <c r="AV10" s="122">
        <f t="shared" si="9"/>
        <v>0</v>
      </c>
      <c r="AW10" s="44">
        <v>1</v>
      </c>
      <c r="AX10" s="294"/>
      <c r="AY10" s="294"/>
      <c r="AZ10" s="294"/>
      <c r="BA10" s="294"/>
      <c r="BB10" s="294"/>
      <c r="BC10" s="29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127"/>
      <c r="BO10" s="44"/>
      <c r="BP10" s="1"/>
      <c r="BQ10" s="44"/>
      <c r="BR10" s="17">
        <v>1</v>
      </c>
      <c r="BS10" s="1">
        <f t="shared" si="45"/>
        <v>0</v>
      </c>
      <c r="BT10" s="17">
        <f t="shared" si="46"/>
        <v>0</v>
      </c>
      <c r="BU10" s="44"/>
      <c r="BV10" s="44">
        <v>1</v>
      </c>
      <c r="BW10" s="44"/>
      <c r="BX10" s="44"/>
      <c r="BY10" s="44"/>
      <c r="BZ10" s="44"/>
      <c r="CA10" s="44"/>
      <c r="CB10" s="44"/>
      <c r="CC10" s="44"/>
      <c r="CD10" s="92"/>
      <c r="CE10" s="92"/>
      <c r="CF10" s="92"/>
      <c r="CG10" s="44"/>
      <c r="CH10" s="1"/>
      <c r="CI10" s="1"/>
      <c r="CJ10" s="1"/>
      <c r="CK10" s="383"/>
      <c r="CL10" s="383"/>
      <c r="CM10" s="383"/>
      <c r="CN10" s="1">
        <f t="shared" si="10"/>
        <v>0</v>
      </c>
      <c r="CO10" s="1">
        <f t="shared" si="11"/>
        <v>0</v>
      </c>
      <c r="CP10" s="20">
        <f t="shared" si="12"/>
        <v>0</v>
      </c>
      <c r="CR10" s="131"/>
      <c r="CS10" s="44"/>
      <c r="CT10" s="44"/>
      <c r="CU10" s="1"/>
      <c r="CV10" s="1"/>
      <c r="CW10" s="1"/>
      <c r="CX10" s="1"/>
      <c r="CY10" s="1"/>
      <c r="CZ10" s="44"/>
      <c r="DA10" s="17">
        <f t="shared" si="47"/>
        <v>0</v>
      </c>
      <c r="DB10" s="359"/>
      <c r="DC10" s="359">
        <f t="shared" si="48"/>
        <v>0</v>
      </c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1"/>
      <c r="DP10" s="1"/>
      <c r="DQ10" s="17">
        <f t="shared" si="13"/>
        <v>0</v>
      </c>
      <c r="DR10" s="17">
        <f t="shared" si="14"/>
        <v>0</v>
      </c>
      <c r="DS10" s="17">
        <f t="shared" si="15"/>
        <v>0</v>
      </c>
      <c r="DT10" s="17">
        <f t="shared" si="16"/>
        <v>0</v>
      </c>
      <c r="DU10" s="17">
        <f t="shared" si="17"/>
        <v>0</v>
      </c>
      <c r="DV10" s="17">
        <f t="shared" si="18"/>
        <v>0</v>
      </c>
      <c r="DW10" s="1"/>
      <c r="DX10" s="1"/>
      <c r="DY10" s="16">
        <f t="shared" si="19"/>
        <v>0</v>
      </c>
      <c r="DZ10" s="16">
        <f t="shared" si="20"/>
        <v>0</v>
      </c>
      <c r="EA10" s="16">
        <f t="shared" si="21"/>
        <v>0</v>
      </c>
      <c r="EB10" s="16">
        <f t="shared" si="22"/>
        <v>0</v>
      </c>
      <c r="EC10" s="18">
        <f t="shared" si="23"/>
        <v>0</v>
      </c>
      <c r="ED10" s="19">
        <f t="shared" si="24"/>
        <v>0</v>
      </c>
      <c r="EE10" s="19">
        <f t="shared" si="25"/>
        <v>0</v>
      </c>
      <c r="EF10" s="1">
        <f t="shared" si="26"/>
        <v>0</v>
      </c>
      <c r="EG10" s="18">
        <f t="shared" si="27"/>
        <v>0</v>
      </c>
      <c r="EH10" s="341"/>
      <c r="EI10" s="44"/>
      <c r="EJ10" s="44"/>
      <c r="EK10" s="44"/>
      <c r="EL10" s="93"/>
      <c r="EM10" s="93"/>
      <c r="EN10" s="93"/>
      <c r="EO10" s="366"/>
      <c r="EP10" s="366"/>
      <c r="EQ10" s="374"/>
      <c r="ER10" s="374"/>
      <c r="ES10" s="374"/>
      <c r="ET10" s="374"/>
      <c r="EU10" s="341">
        <f>IF(SUM(CU10:CX10)&gt;0,CZ10*1+2,0)+3*5</f>
        <v>15</v>
      </c>
      <c r="EV10" s="18">
        <f t="shared" si="49"/>
        <v>0</v>
      </c>
      <c r="EW10" s="341">
        <v>1</v>
      </c>
      <c r="EX10" s="341"/>
      <c r="EY10" s="341"/>
      <c r="EZ10" s="341"/>
      <c r="FA10" s="44"/>
      <c r="FB10" s="44"/>
      <c r="FC10" s="44"/>
      <c r="FD10" s="45"/>
      <c r="FE10" s="45"/>
      <c r="FF10" s="45"/>
      <c r="FG10" s="300"/>
      <c r="FH10" s="45"/>
      <c r="FI10" s="45"/>
      <c r="FJ10" s="45"/>
      <c r="FK10" s="44"/>
      <c r="FL10" s="44"/>
      <c r="FM10" s="44"/>
      <c r="FN10" s="87"/>
      <c r="FO10" s="294"/>
      <c r="FP10" s="20">
        <f t="shared" si="50"/>
        <v>0</v>
      </c>
      <c r="FQ10" s="20">
        <f t="shared" si="29"/>
        <v>0</v>
      </c>
      <c r="FR10" s="20">
        <f t="shared" si="30"/>
        <v>0</v>
      </c>
      <c r="FS10" s="20">
        <f t="shared" si="31"/>
        <v>0</v>
      </c>
      <c r="FT10" s="20">
        <f t="shared" si="32"/>
        <v>0</v>
      </c>
      <c r="FU10" s="20">
        <f t="shared" si="33"/>
        <v>0</v>
      </c>
      <c r="FV10" s="20">
        <f t="shared" si="34"/>
        <v>0</v>
      </c>
      <c r="FW10" s="44"/>
    </row>
    <row r="11" spans="1:180">
      <c r="A11" s="40"/>
      <c r="B11" s="48">
        <v>1</v>
      </c>
      <c r="C11" s="43">
        <f>B11</f>
        <v>1</v>
      </c>
      <c r="D11" s="43" t="s">
        <v>44</v>
      </c>
      <c r="E11" s="43" t="s">
        <v>44</v>
      </c>
      <c r="F11" s="43">
        <v>12</v>
      </c>
      <c r="G11" s="43">
        <f t="shared" ref="G11:G18" si="51">F11</f>
        <v>12</v>
      </c>
      <c r="H11" s="43"/>
      <c r="I11" s="43"/>
      <c r="J11" s="44"/>
      <c r="K11" s="44"/>
      <c r="L11" s="44"/>
      <c r="M11" s="44"/>
      <c r="N11" s="43"/>
      <c r="O11" s="43"/>
      <c r="P11" s="1"/>
      <c r="Q11" s="16"/>
      <c r="R11" s="1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1">
        <f t="shared" si="35"/>
        <v>0</v>
      </c>
      <c r="AD11" s="1">
        <f t="shared" si="36"/>
        <v>0</v>
      </c>
      <c r="AE11" s="1">
        <f t="shared" si="37"/>
        <v>0</v>
      </c>
      <c r="AF11" s="1">
        <f t="shared" si="38"/>
        <v>0</v>
      </c>
      <c r="AG11" s="1">
        <f t="shared" si="39"/>
        <v>0</v>
      </c>
      <c r="AH11" s="1">
        <f t="shared" si="39"/>
        <v>0</v>
      </c>
      <c r="AI11" s="1">
        <f t="shared" si="40"/>
        <v>0</v>
      </c>
      <c r="AJ11" s="1">
        <f t="shared" si="41"/>
        <v>0</v>
      </c>
      <c r="AK11" s="1">
        <f t="shared" si="42"/>
        <v>0</v>
      </c>
      <c r="AL11" s="1">
        <f t="shared" si="43"/>
        <v>0</v>
      </c>
      <c r="AM11" s="1">
        <f t="shared" si="44"/>
        <v>0</v>
      </c>
      <c r="AN11" s="1">
        <f t="shared" si="44"/>
        <v>0</v>
      </c>
      <c r="AO11" s="44"/>
      <c r="AP11" s="44"/>
      <c r="AQ11" s="44"/>
      <c r="AR11" s="44"/>
      <c r="AS11" s="122">
        <f t="shared" si="6"/>
        <v>0</v>
      </c>
      <c r="AT11" s="122">
        <f t="shared" si="7"/>
        <v>0</v>
      </c>
      <c r="AU11" s="122">
        <f t="shared" si="8"/>
        <v>0</v>
      </c>
      <c r="AV11" s="122">
        <f t="shared" si="9"/>
        <v>0</v>
      </c>
      <c r="AW11" s="44"/>
      <c r="AX11" s="294"/>
      <c r="AY11" s="294"/>
      <c r="AZ11" s="294"/>
      <c r="BA11" s="294"/>
      <c r="BB11" s="294"/>
      <c r="BC11" s="294"/>
      <c r="BD11" s="44"/>
      <c r="BE11" s="44"/>
      <c r="BF11" s="44"/>
      <c r="BG11" s="44"/>
      <c r="BH11" s="44"/>
      <c r="BI11" s="44">
        <v>1</v>
      </c>
      <c r="BJ11" s="44"/>
      <c r="BK11" s="44"/>
      <c r="BL11" s="44"/>
      <c r="BM11" s="44"/>
      <c r="BN11" s="127"/>
      <c r="BO11" s="44"/>
      <c r="BP11" s="1"/>
      <c r="BQ11" s="44"/>
      <c r="BR11" s="17">
        <v>2</v>
      </c>
      <c r="BS11" s="1">
        <f t="shared" si="45"/>
        <v>0</v>
      </c>
      <c r="BT11" s="17">
        <f t="shared" si="46"/>
        <v>0</v>
      </c>
      <c r="BU11" s="44"/>
      <c r="BV11" s="44">
        <v>1</v>
      </c>
      <c r="BW11" s="44"/>
      <c r="BX11" s="44"/>
      <c r="BY11" s="44"/>
      <c r="BZ11" s="44"/>
      <c r="CA11" s="44"/>
      <c r="CB11" s="44"/>
      <c r="CC11" s="44"/>
      <c r="CD11" s="92"/>
      <c r="CE11" s="92"/>
      <c r="CF11" s="92"/>
      <c r="CG11" s="44"/>
      <c r="CH11" s="1"/>
      <c r="CI11" s="1">
        <v>1</v>
      </c>
      <c r="CJ11" s="1"/>
      <c r="CK11" s="383"/>
      <c r="CL11" s="383"/>
      <c r="CM11" s="383"/>
      <c r="CN11" s="1">
        <f t="shared" si="10"/>
        <v>0</v>
      </c>
      <c r="CO11" s="1">
        <f t="shared" si="11"/>
        <v>0</v>
      </c>
      <c r="CP11" s="20">
        <f t="shared" si="12"/>
        <v>2.5</v>
      </c>
      <c r="CQ11" s="351"/>
      <c r="CR11" s="131">
        <f>+IF(SUM(AX11:BM11)&gt;0,1,0)</f>
        <v>1</v>
      </c>
      <c r="CS11" s="44"/>
      <c r="CT11" s="44"/>
      <c r="CU11" s="1"/>
      <c r="CV11" s="1"/>
      <c r="CW11" s="1"/>
      <c r="CX11" s="1"/>
      <c r="CY11" s="1"/>
      <c r="CZ11" s="44"/>
      <c r="DA11" s="17">
        <f t="shared" si="47"/>
        <v>0</v>
      </c>
      <c r="DB11" s="359"/>
      <c r="DC11" s="359">
        <f t="shared" si="48"/>
        <v>0</v>
      </c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>
        <f t="shared" ref="DN11:DN18" si="52">+G11</f>
        <v>12</v>
      </c>
      <c r="DO11" s="1"/>
      <c r="DP11" s="1"/>
      <c r="DQ11" s="17">
        <f t="shared" si="13"/>
        <v>0</v>
      </c>
      <c r="DR11" s="17">
        <f t="shared" si="14"/>
        <v>0</v>
      </c>
      <c r="DS11" s="17">
        <f t="shared" si="15"/>
        <v>0</v>
      </c>
      <c r="DT11" s="17">
        <f t="shared" si="16"/>
        <v>0</v>
      </c>
      <c r="DU11" s="17">
        <f t="shared" si="17"/>
        <v>0</v>
      </c>
      <c r="DV11" s="17">
        <f t="shared" si="18"/>
        <v>0</v>
      </c>
      <c r="DW11" s="1"/>
      <c r="DX11" s="1"/>
      <c r="DY11" s="20">
        <f t="shared" si="19"/>
        <v>0</v>
      </c>
      <c r="DZ11" s="16">
        <f t="shared" si="20"/>
        <v>0</v>
      </c>
      <c r="EA11" s="16">
        <f t="shared" si="21"/>
        <v>0</v>
      </c>
      <c r="EB11" s="16">
        <f t="shared" si="22"/>
        <v>0</v>
      </c>
      <c r="EC11" s="18">
        <f t="shared" si="23"/>
        <v>0</v>
      </c>
      <c r="ED11" s="19">
        <f t="shared" si="24"/>
        <v>0</v>
      </c>
      <c r="EE11" s="19">
        <f t="shared" si="25"/>
        <v>0</v>
      </c>
      <c r="EF11" s="1">
        <f t="shared" si="26"/>
        <v>0</v>
      </c>
      <c r="EG11" s="18">
        <f t="shared" si="27"/>
        <v>0</v>
      </c>
      <c r="EH11" s="341"/>
      <c r="EI11" s="44"/>
      <c r="EJ11" s="44"/>
      <c r="EK11" s="44"/>
      <c r="EL11" s="93"/>
      <c r="EM11" s="93"/>
      <c r="EN11" s="93"/>
      <c r="EO11" s="366"/>
      <c r="EP11" s="366"/>
      <c r="EQ11" s="374"/>
      <c r="ER11" s="374"/>
      <c r="ES11" s="374"/>
      <c r="ET11" s="374"/>
      <c r="EU11" s="18">
        <f t="shared" si="28"/>
        <v>0</v>
      </c>
      <c r="EV11" s="18">
        <f t="shared" si="49"/>
        <v>2</v>
      </c>
      <c r="EW11" s="341">
        <v>1</v>
      </c>
      <c r="EX11" s="341"/>
      <c r="EY11" s="341"/>
      <c r="EZ11" s="341"/>
      <c r="FA11" s="44"/>
      <c r="FB11" s="44"/>
      <c r="FC11" s="44"/>
      <c r="FD11" s="45"/>
      <c r="FE11" s="45"/>
      <c r="FF11" s="45"/>
      <c r="FG11" s="300"/>
      <c r="FH11" s="45"/>
      <c r="FI11" s="45"/>
      <c r="FJ11" s="45"/>
      <c r="FK11" s="44"/>
      <c r="FL11" s="44"/>
      <c r="FM11" s="44"/>
      <c r="FN11" s="87"/>
      <c r="FO11" s="294"/>
      <c r="FP11" s="20">
        <f t="shared" si="50"/>
        <v>0</v>
      </c>
      <c r="FQ11" s="20">
        <f t="shared" si="29"/>
        <v>0</v>
      </c>
      <c r="FR11" s="20">
        <f t="shared" si="30"/>
        <v>0</v>
      </c>
      <c r="FS11" s="20">
        <f t="shared" si="31"/>
        <v>0</v>
      </c>
      <c r="FT11" s="20">
        <f t="shared" si="32"/>
        <v>0</v>
      </c>
      <c r="FU11" s="20">
        <f t="shared" si="33"/>
        <v>0</v>
      </c>
      <c r="FV11" s="20">
        <f t="shared" si="34"/>
        <v>0</v>
      </c>
      <c r="FW11" s="44"/>
    </row>
    <row r="12" spans="1:180">
      <c r="A12" s="40"/>
      <c r="B12" s="48">
        <v>2</v>
      </c>
      <c r="C12" s="43">
        <f>B12</f>
        <v>2</v>
      </c>
      <c r="D12" s="43" t="s">
        <v>44</v>
      </c>
      <c r="E12" s="43" t="s">
        <v>44</v>
      </c>
      <c r="F12" s="43">
        <v>20</v>
      </c>
      <c r="G12" s="43">
        <f t="shared" si="51"/>
        <v>20</v>
      </c>
      <c r="H12" s="43"/>
      <c r="I12" s="43"/>
      <c r="J12" s="44"/>
      <c r="K12" s="44"/>
      <c r="L12" s="44"/>
      <c r="M12" s="44"/>
      <c r="N12" s="43"/>
      <c r="O12" s="43"/>
      <c r="P12" s="1"/>
      <c r="Q12" s="16"/>
      <c r="R12" s="1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1">
        <f t="shared" si="35"/>
        <v>0</v>
      </c>
      <c r="AD12" s="1">
        <f t="shared" si="36"/>
        <v>0</v>
      </c>
      <c r="AE12" s="1">
        <f t="shared" si="37"/>
        <v>0</v>
      </c>
      <c r="AF12" s="1">
        <f t="shared" si="38"/>
        <v>0</v>
      </c>
      <c r="AG12" s="1">
        <f t="shared" si="39"/>
        <v>0</v>
      </c>
      <c r="AH12" s="1">
        <f t="shared" si="39"/>
        <v>0</v>
      </c>
      <c r="AI12" s="1">
        <f t="shared" si="40"/>
        <v>0</v>
      </c>
      <c r="AJ12" s="1">
        <f t="shared" si="41"/>
        <v>0</v>
      </c>
      <c r="AK12" s="1">
        <f t="shared" si="42"/>
        <v>0</v>
      </c>
      <c r="AL12" s="1">
        <f t="shared" si="43"/>
        <v>0</v>
      </c>
      <c r="AM12" s="1">
        <f t="shared" si="44"/>
        <v>0</v>
      </c>
      <c r="AN12" s="1">
        <f t="shared" si="44"/>
        <v>0</v>
      </c>
      <c r="AO12" s="44"/>
      <c r="AP12" s="44"/>
      <c r="AQ12" s="44"/>
      <c r="AR12" s="44"/>
      <c r="AS12" s="122">
        <f t="shared" si="6"/>
        <v>0</v>
      </c>
      <c r="AT12" s="122">
        <f t="shared" si="7"/>
        <v>0</v>
      </c>
      <c r="AU12" s="122">
        <f t="shared" si="8"/>
        <v>0</v>
      </c>
      <c r="AV12" s="122">
        <f t="shared" si="9"/>
        <v>0</v>
      </c>
      <c r="AW12" s="44"/>
      <c r="AX12" s="294"/>
      <c r="AY12" s="294"/>
      <c r="AZ12" s="294"/>
      <c r="BA12" s="294"/>
      <c r="BB12" s="294"/>
      <c r="BC12" s="294"/>
      <c r="BD12" s="44"/>
      <c r="BE12" s="44"/>
      <c r="BF12" s="44"/>
      <c r="BG12" s="44"/>
      <c r="BH12" s="44"/>
      <c r="BI12" s="44">
        <v>1</v>
      </c>
      <c r="BJ12" s="44"/>
      <c r="BK12" s="44"/>
      <c r="BL12" s="44"/>
      <c r="BM12" s="44"/>
      <c r="BN12" s="127"/>
      <c r="BO12" s="44"/>
      <c r="BP12" s="1"/>
      <c r="BQ12" s="44"/>
      <c r="BR12" s="17">
        <v>2</v>
      </c>
      <c r="BS12" s="1">
        <f t="shared" si="45"/>
        <v>0</v>
      </c>
      <c r="BT12" s="17">
        <f t="shared" si="46"/>
        <v>0</v>
      </c>
      <c r="BU12" s="44"/>
      <c r="BV12" s="44">
        <v>1</v>
      </c>
      <c r="BW12" s="44"/>
      <c r="BX12" s="44"/>
      <c r="BY12" s="44"/>
      <c r="BZ12" s="44"/>
      <c r="CA12" s="44"/>
      <c r="CB12" s="44"/>
      <c r="CC12" s="44"/>
      <c r="CD12" s="92"/>
      <c r="CE12" s="92"/>
      <c r="CF12" s="92"/>
      <c r="CG12" s="44"/>
      <c r="CH12" s="1"/>
      <c r="CI12" s="1">
        <v>1</v>
      </c>
      <c r="CJ12" s="1"/>
      <c r="CK12" s="383"/>
      <c r="CL12" s="383"/>
      <c r="CM12" s="383"/>
      <c r="CN12" s="1">
        <f t="shared" si="10"/>
        <v>0</v>
      </c>
      <c r="CO12" s="1">
        <f t="shared" si="11"/>
        <v>0</v>
      </c>
      <c r="CP12" s="20">
        <f t="shared" si="12"/>
        <v>2.5</v>
      </c>
      <c r="CQ12" s="351"/>
      <c r="CR12" s="131">
        <f>+IF(SUM(AX12:BM12)&gt;0,1,0)</f>
        <v>1</v>
      </c>
      <c r="CS12" s="44"/>
      <c r="CT12" s="44"/>
      <c r="CU12" s="1"/>
      <c r="CV12" s="1"/>
      <c r="CW12" s="1"/>
      <c r="CX12" s="1"/>
      <c r="CY12" s="1"/>
      <c r="CZ12" s="44"/>
      <c r="DA12" s="17">
        <f t="shared" si="47"/>
        <v>0</v>
      </c>
      <c r="DB12" s="359"/>
      <c r="DC12" s="359">
        <f t="shared" si="48"/>
        <v>0</v>
      </c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>
        <f t="shared" si="52"/>
        <v>20</v>
      </c>
      <c r="DO12" s="1"/>
      <c r="DP12" s="1"/>
      <c r="DQ12" s="17">
        <f t="shared" si="13"/>
        <v>0</v>
      </c>
      <c r="DR12" s="17">
        <f t="shared" si="14"/>
        <v>0</v>
      </c>
      <c r="DS12" s="17">
        <f t="shared" si="15"/>
        <v>0</v>
      </c>
      <c r="DT12" s="17">
        <f t="shared" si="16"/>
        <v>0</v>
      </c>
      <c r="DU12" s="17">
        <f t="shared" si="17"/>
        <v>0</v>
      </c>
      <c r="DV12" s="17">
        <f t="shared" si="18"/>
        <v>0</v>
      </c>
      <c r="DW12" s="1"/>
      <c r="DX12" s="1"/>
      <c r="DY12" s="20">
        <f t="shared" si="19"/>
        <v>0</v>
      </c>
      <c r="DZ12" s="20">
        <f t="shared" si="20"/>
        <v>0</v>
      </c>
      <c r="EA12" s="20">
        <f t="shared" si="21"/>
        <v>0</v>
      </c>
      <c r="EB12" s="20">
        <f t="shared" si="22"/>
        <v>0</v>
      </c>
      <c r="EC12" s="18">
        <f t="shared" si="23"/>
        <v>0</v>
      </c>
      <c r="ED12" s="19">
        <f t="shared" si="24"/>
        <v>0</v>
      </c>
      <c r="EE12" s="19">
        <f t="shared" si="25"/>
        <v>0</v>
      </c>
      <c r="EF12" s="1">
        <f t="shared" si="26"/>
        <v>0</v>
      </c>
      <c r="EG12" s="18">
        <f t="shared" si="27"/>
        <v>0</v>
      </c>
      <c r="EH12" s="341"/>
      <c r="EI12" s="44"/>
      <c r="EJ12" s="44"/>
      <c r="EK12" s="44"/>
      <c r="EL12" s="93"/>
      <c r="EM12" s="93"/>
      <c r="EN12" s="93"/>
      <c r="EO12" s="366"/>
      <c r="EP12" s="366"/>
      <c r="EQ12" s="374"/>
      <c r="ER12" s="374"/>
      <c r="ES12" s="374"/>
      <c r="ET12" s="374"/>
      <c r="EU12" s="18">
        <f t="shared" si="28"/>
        <v>0</v>
      </c>
      <c r="EV12" s="18">
        <f t="shared" si="49"/>
        <v>2</v>
      </c>
      <c r="EW12" s="341">
        <v>1</v>
      </c>
      <c r="EX12" s="341"/>
      <c r="EY12" s="341"/>
      <c r="EZ12" s="341"/>
      <c r="FA12" s="44"/>
      <c r="FB12" s="44"/>
      <c r="FC12" s="44"/>
      <c r="FD12" s="45"/>
      <c r="FE12" s="45"/>
      <c r="FF12" s="45"/>
      <c r="FG12" s="300"/>
      <c r="FH12" s="45"/>
      <c r="FI12" s="45"/>
      <c r="FJ12" s="45"/>
      <c r="FK12" s="44"/>
      <c r="FL12" s="44"/>
      <c r="FM12" s="44"/>
      <c r="FN12" s="87"/>
      <c r="FO12" s="294"/>
      <c r="FP12" s="20">
        <f t="shared" si="50"/>
        <v>0</v>
      </c>
      <c r="FQ12" s="20">
        <f t="shared" si="29"/>
        <v>0</v>
      </c>
      <c r="FR12" s="20">
        <f t="shared" si="30"/>
        <v>0</v>
      </c>
      <c r="FS12" s="20">
        <f t="shared" si="31"/>
        <v>0</v>
      </c>
      <c r="FT12" s="20">
        <f t="shared" si="32"/>
        <v>0</v>
      </c>
      <c r="FU12" s="20">
        <f t="shared" si="33"/>
        <v>0</v>
      </c>
      <c r="FV12" s="20">
        <f t="shared" si="34"/>
        <v>0</v>
      </c>
      <c r="FW12" s="44"/>
    </row>
    <row r="13" spans="1:180">
      <c r="A13" s="40"/>
      <c r="B13" s="48">
        <v>3</v>
      </c>
      <c r="C13" s="43">
        <f t="shared" ref="C13:C18" si="53">B13</f>
        <v>3</v>
      </c>
      <c r="D13" s="43" t="s">
        <v>187</v>
      </c>
      <c r="E13" s="43" t="str">
        <f>D13</f>
        <v>2LT8,5</v>
      </c>
      <c r="F13" s="43">
        <v>20</v>
      </c>
      <c r="G13" s="43">
        <f t="shared" si="51"/>
        <v>20</v>
      </c>
      <c r="H13" s="43"/>
      <c r="I13" s="43"/>
      <c r="J13" s="44"/>
      <c r="K13" s="44"/>
      <c r="L13" s="44"/>
      <c r="M13" s="44"/>
      <c r="N13" s="43"/>
      <c r="O13" s="43"/>
      <c r="P13" s="1"/>
      <c r="Q13" s="16"/>
      <c r="R13" s="1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1">
        <f t="shared" si="35"/>
        <v>0</v>
      </c>
      <c r="AD13" s="1">
        <f t="shared" si="36"/>
        <v>0</v>
      </c>
      <c r="AE13" s="1">
        <f t="shared" si="37"/>
        <v>0</v>
      </c>
      <c r="AF13" s="1">
        <f t="shared" si="38"/>
        <v>0</v>
      </c>
      <c r="AG13" s="1">
        <f t="shared" si="39"/>
        <v>0</v>
      </c>
      <c r="AH13" s="1">
        <f t="shared" si="39"/>
        <v>0</v>
      </c>
      <c r="AI13" s="1">
        <f t="shared" si="40"/>
        <v>0</v>
      </c>
      <c r="AJ13" s="1">
        <f t="shared" si="41"/>
        <v>0</v>
      </c>
      <c r="AK13" s="1">
        <f t="shared" si="42"/>
        <v>0</v>
      </c>
      <c r="AL13" s="1">
        <f t="shared" si="43"/>
        <v>0</v>
      </c>
      <c r="AM13" s="1">
        <f t="shared" si="44"/>
        <v>0</v>
      </c>
      <c r="AN13" s="1">
        <f t="shared" si="44"/>
        <v>0</v>
      </c>
      <c r="AO13" s="44"/>
      <c r="AP13" s="44"/>
      <c r="AQ13" s="44"/>
      <c r="AR13" s="44"/>
      <c r="AS13" s="122">
        <f t="shared" si="6"/>
        <v>0</v>
      </c>
      <c r="AT13" s="122">
        <f t="shared" si="7"/>
        <v>0</v>
      </c>
      <c r="AU13" s="122">
        <f t="shared" si="8"/>
        <v>0</v>
      </c>
      <c r="AV13" s="122">
        <f t="shared" si="9"/>
        <v>0</v>
      </c>
      <c r="AW13" s="44"/>
      <c r="AX13" s="294"/>
      <c r="AY13" s="294"/>
      <c r="AZ13" s="294"/>
      <c r="BA13" s="294"/>
      <c r="BB13" s="294"/>
      <c r="BC13" s="29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127"/>
      <c r="BO13" s="44">
        <v>1</v>
      </c>
      <c r="BP13" s="1"/>
      <c r="BQ13" s="44"/>
      <c r="BR13" s="17"/>
      <c r="BS13" s="1">
        <f t="shared" si="45"/>
        <v>0</v>
      </c>
      <c r="BT13" s="17">
        <f t="shared" si="46"/>
        <v>0</v>
      </c>
      <c r="BU13" s="44"/>
      <c r="BV13" s="44">
        <v>1</v>
      </c>
      <c r="BW13" s="44"/>
      <c r="BX13" s="44"/>
      <c r="BY13" s="44"/>
      <c r="BZ13" s="44"/>
      <c r="CA13" s="44"/>
      <c r="CB13" s="44"/>
      <c r="CC13" s="44"/>
      <c r="CD13" s="92"/>
      <c r="CE13" s="92"/>
      <c r="CF13" s="92"/>
      <c r="CG13" s="44"/>
      <c r="CH13" s="1"/>
      <c r="CI13" s="1">
        <v>1</v>
      </c>
      <c r="CJ13" s="1"/>
      <c r="CK13" s="383"/>
      <c r="CL13" s="383"/>
      <c r="CM13" s="383"/>
      <c r="CN13" s="1">
        <f t="shared" si="10"/>
        <v>0</v>
      </c>
      <c r="CO13" s="1">
        <f t="shared" si="11"/>
        <v>0</v>
      </c>
      <c r="CP13" s="20">
        <f t="shared" si="12"/>
        <v>2.5</v>
      </c>
      <c r="CQ13" s="351"/>
      <c r="CR13" s="131">
        <f>+IF(SUM(AX13:BM13)&gt;0,1,0)+1</f>
        <v>1</v>
      </c>
      <c r="CS13" s="44"/>
      <c r="CT13" s="44"/>
      <c r="CU13" s="1"/>
      <c r="CV13" s="1"/>
      <c r="CW13" s="1"/>
      <c r="CX13" s="1"/>
      <c r="CY13" s="1"/>
      <c r="CZ13" s="44"/>
      <c r="DA13" s="17">
        <f t="shared" si="47"/>
        <v>0</v>
      </c>
      <c r="DB13" s="359"/>
      <c r="DC13" s="359">
        <f t="shared" si="48"/>
        <v>0</v>
      </c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>
        <f t="shared" si="52"/>
        <v>20</v>
      </c>
      <c r="DO13" s="1"/>
      <c r="DP13" s="1"/>
      <c r="DQ13" s="17">
        <f t="shared" si="13"/>
        <v>0</v>
      </c>
      <c r="DR13" s="17">
        <f t="shared" si="14"/>
        <v>0</v>
      </c>
      <c r="DS13" s="17">
        <f t="shared" si="15"/>
        <v>0</v>
      </c>
      <c r="DT13" s="17">
        <f t="shared" si="16"/>
        <v>0</v>
      </c>
      <c r="DU13" s="17">
        <f t="shared" si="17"/>
        <v>0</v>
      </c>
      <c r="DV13" s="17">
        <f t="shared" si="18"/>
        <v>0</v>
      </c>
      <c r="DW13" s="1"/>
      <c r="DX13" s="1"/>
      <c r="DY13" s="20">
        <f t="shared" si="19"/>
        <v>0</v>
      </c>
      <c r="DZ13" s="20">
        <f t="shared" si="20"/>
        <v>0</v>
      </c>
      <c r="EA13" s="20">
        <f t="shared" si="21"/>
        <v>0</v>
      </c>
      <c r="EB13" s="20">
        <f t="shared" si="22"/>
        <v>0</v>
      </c>
      <c r="EC13" s="18">
        <f t="shared" si="23"/>
        <v>0</v>
      </c>
      <c r="ED13" s="19">
        <f t="shared" si="24"/>
        <v>0</v>
      </c>
      <c r="EE13" s="19">
        <f t="shared" si="25"/>
        <v>0</v>
      </c>
      <c r="EF13" s="1">
        <f t="shared" si="26"/>
        <v>0</v>
      </c>
      <c r="EG13" s="18">
        <f t="shared" si="27"/>
        <v>0</v>
      </c>
      <c r="EH13" s="341"/>
      <c r="EI13" s="44"/>
      <c r="EJ13" s="44"/>
      <c r="EK13" s="44"/>
      <c r="EL13" s="93"/>
      <c r="EM13" s="93"/>
      <c r="EN13" s="93"/>
      <c r="EO13" s="366"/>
      <c r="EP13" s="366"/>
      <c r="EQ13" s="374"/>
      <c r="ER13" s="374"/>
      <c r="ES13" s="374"/>
      <c r="ET13" s="374"/>
      <c r="EU13" s="18">
        <f t="shared" si="28"/>
        <v>0</v>
      </c>
      <c r="EV13" s="18">
        <f t="shared" si="49"/>
        <v>2</v>
      </c>
      <c r="EW13" s="341"/>
      <c r="EX13" s="341"/>
      <c r="EY13" s="341"/>
      <c r="EZ13" s="341"/>
      <c r="FA13" s="44"/>
      <c r="FB13" s="44"/>
      <c r="FC13" s="44"/>
      <c r="FD13" s="45"/>
      <c r="FE13" s="45"/>
      <c r="FF13" s="45"/>
      <c r="FG13" s="300"/>
      <c r="FH13" s="45"/>
      <c r="FI13" s="45"/>
      <c r="FJ13" s="45"/>
      <c r="FK13" s="44"/>
      <c r="FL13" s="44"/>
      <c r="FM13" s="44"/>
      <c r="FN13" s="87"/>
      <c r="FO13" s="294"/>
      <c r="FP13" s="20">
        <f t="shared" si="50"/>
        <v>0</v>
      </c>
      <c r="FQ13" s="20">
        <f t="shared" si="29"/>
        <v>0</v>
      </c>
      <c r="FR13" s="20">
        <f t="shared" si="30"/>
        <v>0</v>
      </c>
      <c r="FS13" s="20">
        <f t="shared" si="31"/>
        <v>0</v>
      </c>
      <c r="FT13" s="20">
        <f t="shared" si="32"/>
        <v>0</v>
      </c>
      <c r="FU13" s="20">
        <f t="shared" si="33"/>
        <v>0</v>
      </c>
      <c r="FV13" s="20">
        <f t="shared" si="34"/>
        <v>0</v>
      </c>
      <c r="FW13" s="44"/>
    </row>
    <row r="14" spans="1:180">
      <c r="A14" s="40"/>
      <c r="B14" s="48">
        <v>4</v>
      </c>
      <c r="C14" s="43">
        <f t="shared" si="53"/>
        <v>4</v>
      </c>
      <c r="D14" s="43" t="s">
        <v>53</v>
      </c>
      <c r="E14" s="43" t="str">
        <f>D14</f>
        <v>LT7,5</v>
      </c>
      <c r="F14" s="43">
        <v>36</v>
      </c>
      <c r="G14" s="43">
        <f t="shared" si="51"/>
        <v>36</v>
      </c>
      <c r="H14" s="43"/>
      <c r="I14" s="43"/>
      <c r="J14" s="44"/>
      <c r="K14" s="44"/>
      <c r="L14" s="44"/>
      <c r="M14" s="44"/>
      <c r="N14" s="43"/>
      <c r="O14" s="43"/>
      <c r="P14" s="1"/>
      <c r="Q14" s="16"/>
      <c r="R14" s="1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1">
        <f t="shared" si="35"/>
        <v>0</v>
      </c>
      <c r="AD14" s="1">
        <f t="shared" si="36"/>
        <v>0</v>
      </c>
      <c r="AE14" s="1">
        <f t="shared" si="37"/>
        <v>0</v>
      </c>
      <c r="AF14" s="1">
        <f t="shared" si="38"/>
        <v>0</v>
      </c>
      <c r="AG14" s="1">
        <f t="shared" si="39"/>
        <v>0</v>
      </c>
      <c r="AH14" s="1">
        <f t="shared" si="39"/>
        <v>0</v>
      </c>
      <c r="AI14" s="1">
        <f t="shared" si="40"/>
        <v>0</v>
      </c>
      <c r="AJ14" s="1">
        <f t="shared" si="41"/>
        <v>0</v>
      </c>
      <c r="AK14" s="1">
        <f t="shared" si="42"/>
        <v>0</v>
      </c>
      <c r="AL14" s="1">
        <f t="shared" si="43"/>
        <v>0</v>
      </c>
      <c r="AM14" s="1">
        <f t="shared" si="44"/>
        <v>0</v>
      </c>
      <c r="AN14" s="1">
        <f t="shared" si="44"/>
        <v>0</v>
      </c>
      <c r="AO14" s="44"/>
      <c r="AP14" s="44"/>
      <c r="AQ14" s="44"/>
      <c r="AR14" s="44"/>
      <c r="AS14" s="122">
        <f t="shared" si="6"/>
        <v>0</v>
      </c>
      <c r="AT14" s="122">
        <f t="shared" si="7"/>
        <v>0</v>
      </c>
      <c r="AU14" s="122">
        <f t="shared" si="8"/>
        <v>0</v>
      </c>
      <c r="AV14" s="122">
        <f t="shared" si="9"/>
        <v>0</v>
      </c>
      <c r="AW14" s="44"/>
      <c r="AX14" s="294"/>
      <c r="AY14" s="294"/>
      <c r="AZ14" s="294"/>
      <c r="BA14" s="294"/>
      <c r="BB14" s="294"/>
      <c r="BC14" s="294"/>
      <c r="BD14" s="44"/>
      <c r="BE14" s="44"/>
      <c r="BF14" s="44"/>
      <c r="BG14" s="44"/>
      <c r="BH14" s="44"/>
      <c r="BI14" s="44">
        <v>1</v>
      </c>
      <c r="BJ14" s="294"/>
      <c r="BK14" s="44"/>
      <c r="BL14" s="44"/>
      <c r="BM14" s="44"/>
      <c r="BN14" s="127"/>
      <c r="BO14" s="44">
        <v>1</v>
      </c>
      <c r="BP14" s="1"/>
      <c r="BQ14" s="44"/>
      <c r="BR14" s="17">
        <v>2</v>
      </c>
      <c r="BS14" s="1">
        <f t="shared" si="45"/>
        <v>0</v>
      </c>
      <c r="BT14" s="17">
        <f t="shared" si="46"/>
        <v>0</v>
      </c>
      <c r="BU14" s="44"/>
      <c r="BV14" s="44">
        <v>1</v>
      </c>
      <c r="BW14" s="44">
        <v>1</v>
      </c>
      <c r="BX14" s="44">
        <v>1</v>
      </c>
      <c r="BY14" s="44"/>
      <c r="BZ14" s="44"/>
      <c r="CA14" s="44"/>
      <c r="CB14" s="44"/>
      <c r="CC14" s="44"/>
      <c r="CD14" s="92"/>
      <c r="CE14" s="92"/>
      <c r="CF14" s="92"/>
      <c r="CG14" s="44"/>
      <c r="CH14" s="1">
        <v>1</v>
      </c>
      <c r="CI14" s="1"/>
      <c r="CJ14" s="1"/>
      <c r="CK14" s="383"/>
      <c r="CL14" s="383"/>
      <c r="CM14" s="383"/>
      <c r="CN14" s="1">
        <f t="shared" si="10"/>
        <v>1</v>
      </c>
      <c r="CO14" s="1">
        <f t="shared" si="11"/>
        <v>1</v>
      </c>
      <c r="CP14" s="20">
        <f t="shared" si="12"/>
        <v>2.5</v>
      </c>
      <c r="CQ14" s="351"/>
      <c r="CR14" s="131">
        <f t="shared" ref="CR14:CR21" si="54">+IF(SUM(AX14:BM14)&gt;0,1,0)</f>
        <v>1</v>
      </c>
      <c r="CS14" s="44"/>
      <c r="CT14" s="44"/>
      <c r="CU14" s="1"/>
      <c r="CV14" s="1"/>
      <c r="CW14" s="1"/>
      <c r="CX14" s="1"/>
      <c r="CY14" s="1"/>
      <c r="CZ14" s="44"/>
      <c r="DA14" s="17">
        <f t="shared" si="47"/>
        <v>0</v>
      </c>
      <c r="DB14" s="359"/>
      <c r="DC14" s="359">
        <f t="shared" si="48"/>
        <v>0</v>
      </c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>
        <f t="shared" si="52"/>
        <v>36</v>
      </c>
      <c r="DO14" s="1"/>
      <c r="DP14" s="1"/>
      <c r="DQ14" s="17">
        <f t="shared" si="13"/>
        <v>0</v>
      </c>
      <c r="DR14" s="17">
        <f t="shared" si="14"/>
        <v>0</v>
      </c>
      <c r="DS14" s="17">
        <f t="shared" si="15"/>
        <v>0</v>
      </c>
      <c r="DT14" s="17">
        <f t="shared" si="16"/>
        <v>0</v>
      </c>
      <c r="DU14" s="17">
        <f t="shared" si="17"/>
        <v>0</v>
      </c>
      <c r="DV14" s="17">
        <f t="shared" si="18"/>
        <v>0</v>
      </c>
      <c r="DW14" s="1"/>
      <c r="DX14" s="1"/>
      <c r="DY14" s="20">
        <f t="shared" si="19"/>
        <v>0</v>
      </c>
      <c r="DZ14" s="20">
        <f t="shared" si="20"/>
        <v>0</v>
      </c>
      <c r="EA14" s="20">
        <f t="shared" si="21"/>
        <v>0</v>
      </c>
      <c r="EB14" s="20">
        <f t="shared" si="22"/>
        <v>0</v>
      </c>
      <c r="EC14" s="18">
        <f t="shared" si="23"/>
        <v>0</v>
      </c>
      <c r="ED14" s="19">
        <f t="shared" si="24"/>
        <v>0</v>
      </c>
      <c r="EE14" s="19">
        <f t="shared" si="25"/>
        <v>0</v>
      </c>
      <c r="EF14" s="1">
        <f t="shared" si="26"/>
        <v>0</v>
      </c>
      <c r="EG14" s="18">
        <f t="shared" si="27"/>
        <v>0</v>
      </c>
      <c r="EH14" s="341"/>
      <c r="EI14" s="44"/>
      <c r="EJ14" s="44"/>
      <c r="EK14" s="44"/>
      <c r="EL14" s="93"/>
      <c r="EM14" s="93"/>
      <c r="EN14" s="93"/>
      <c r="EO14" s="366"/>
      <c r="EP14" s="366"/>
      <c r="EQ14" s="374"/>
      <c r="ER14" s="374"/>
      <c r="ES14" s="374"/>
      <c r="ET14" s="374"/>
      <c r="EU14" s="18">
        <f t="shared" si="28"/>
        <v>0</v>
      </c>
      <c r="EV14" s="18">
        <f t="shared" si="49"/>
        <v>2</v>
      </c>
      <c r="EW14" s="341">
        <v>1</v>
      </c>
      <c r="EX14" s="341"/>
      <c r="EY14" s="341">
        <v>4</v>
      </c>
      <c r="EZ14" s="365">
        <f>BX14/2</f>
        <v>0.5</v>
      </c>
      <c r="FA14" s="44"/>
      <c r="FB14" s="44"/>
      <c r="FC14" s="44"/>
      <c r="FD14" s="45"/>
      <c r="FE14" s="45"/>
      <c r="FF14" s="45"/>
      <c r="FG14" s="300"/>
      <c r="FH14" s="45"/>
      <c r="FI14" s="45"/>
      <c r="FJ14" s="45"/>
      <c r="FK14" s="44"/>
      <c r="FL14" s="44"/>
      <c r="FM14" s="44"/>
      <c r="FN14" s="87"/>
      <c r="FO14" s="294"/>
      <c r="FP14" s="20">
        <f t="shared" si="50"/>
        <v>0</v>
      </c>
      <c r="FQ14" s="20">
        <f t="shared" si="29"/>
        <v>0</v>
      </c>
      <c r="FR14" s="20">
        <f t="shared" si="30"/>
        <v>0</v>
      </c>
      <c r="FS14" s="20">
        <f t="shared" si="31"/>
        <v>0</v>
      </c>
      <c r="FT14" s="20">
        <f t="shared" si="32"/>
        <v>0</v>
      </c>
      <c r="FU14" s="20">
        <f t="shared" si="33"/>
        <v>0</v>
      </c>
      <c r="FV14" s="20">
        <f t="shared" si="34"/>
        <v>0</v>
      </c>
      <c r="FW14" s="44" t="s">
        <v>495</v>
      </c>
    </row>
    <row r="15" spans="1:180">
      <c r="A15" s="40"/>
      <c r="B15" s="48">
        <v>5</v>
      </c>
      <c r="C15" s="43">
        <f t="shared" si="53"/>
        <v>5</v>
      </c>
      <c r="D15" s="43" t="s">
        <v>44</v>
      </c>
      <c r="E15" s="43" t="s">
        <v>44</v>
      </c>
      <c r="F15" s="43">
        <v>20</v>
      </c>
      <c r="G15" s="43">
        <f t="shared" si="51"/>
        <v>20</v>
      </c>
      <c r="H15" s="43"/>
      <c r="I15" s="43"/>
      <c r="J15" s="44"/>
      <c r="K15" s="44"/>
      <c r="L15" s="44"/>
      <c r="M15" s="44"/>
      <c r="N15" s="43"/>
      <c r="O15" s="43"/>
      <c r="P15" s="1"/>
      <c r="Q15" s="16"/>
      <c r="R15" s="1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1">
        <f t="shared" si="35"/>
        <v>0</v>
      </c>
      <c r="AD15" s="1">
        <f t="shared" si="36"/>
        <v>0</v>
      </c>
      <c r="AE15" s="1">
        <f t="shared" si="37"/>
        <v>0</v>
      </c>
      <c r="AF15" s="1">
        <f t="shared" si="38"/>
        <v>0</v>
      </c>
      <c r="AG15" s="1">
        <f t="shared" si="39"/>
        <v>0</v>
      </c>
      <c r="AH15" s="1">
        <f t="shared" si="39"/>
        <v>0</v>
      </c>
      <c r="AI15" s="1">
        <f t="shared" si="40"/>
        <v>0</v>
      </c>
      <c r="AJ15" s="1">
        <f t="shared" si="41"/>
        <v>0</v>
      </c>
      <c r="AK15" s="1">
        <f t="shared" si="42"/>
        <v>0</v>
      </c>
      <c r="AL15" s="1">
        <f t="shared" si="43"/>
        <v>0</v>
      </c>
      <c r="AM15" s="1">
        <f t="shared" si="44"/>
        <v>0</v>
      </c>
      <c r="AN15" s="1">
        <f t="shared" si="44"/>
        <v>0</v>
      </c>
      <c r="AO15" s="44"/>
      <c r="AP15" s="44"/>
      <c r="AQ15" s="44"/>
      <c r="AR15" s="44"/>
      <c r="AS15" s="122">
        <f t="shared" si="6"/>
        <v>0</v>
      </c>
      <c r="AT15" s="122">
        <f t="shared" si="7"/>
        <v>0</v>
      </c>
      <c r="AU15" s="122">
        <f t="shared" si="8"/>
        <v>0</v>
      </c>
      <c r="AV15" s="122">
        <f t="shared" si="9"/>
        <v>0</v>
      </c>
      <c r="AW15" s="44"/>
      <c r="AX15" s="294"/>
      <c r="AY15" s="294"/>
      <c r="AZ15" s="294"/>
      <c r="BA15" s="294"/>
      <c r="BB15" s="294"/>
      <c r="BC15" s="294"/>
      <c r="BD15" s="44"/>
      <c r="BE15" s="44"/>
      <c r="BF15" s="44"/>
      <c r="BG15" s="44"/>
      <c r="BH15" s="44"/>
      <c r="BI15" s="44">
        <v>1</v>
      </c>
      <c r="BJ15" s="44"/>
      <c r="BK15" s="44"/>
      <c r="BL15" s="44"/>
      <c r="BM15" s="44"/>
      <c r="BN15" s="127"/>
      <c r="BO15" s="44"/>
      <c r="BP15" s="1"/>
      <c r="BQ15" s="44"/>
      <c r="BR15" s="17">
        <v>2</v>
      </c>
      <c r="BS15" s="1">
        <f t="shared" si="45"/>
        <v>0</v>
      </c>
      <c r="BT15" s="17">
        <f t="shared" si="46"/>
        <v>0</v>
      </c>
      <c r="BU15" s="44"/>
      <c r="BV15" s="44">
        <v>1</v>
      </c>
      <c r="BW15" s="44">
        <v>1</v>
      </c>
      <c r="BX15" s="44">
        <v>1</v>
      </c>
      <c r="BY15" s="44"/>
      <c r="BZ15" s="44"/>
      <c r="CA15" s="44"/>
      <c r="CB15" s="44"/>
      <c r="CC15" s="44"/>
      <c r="CD15" s="92"/>
      <c r="CE15" s="92"/>
      <c r="CF15" s="92"/>
      <c r="CG15" s="44"/>
      <c r="CH15" s="1"/>
      <c r="CI15" s="1">
        <v>1</v>
      </c>
      <c r="CJ15" s="1"/>
      <c r="CK15" s="383"/>
      <c r="CL15" s="383"/>
      <c r="CM15" s="383"/>
      <c r="CN15" s="1">
        <f t="shared" si="10"/>
        <v>1</v>
      </c>
      <c r="CO15" s="1">
        <f t="shared" si="11"/>
        <v>1</v>
      </c>
      <c r="CP15" s="20">
        <f t="shared" si="12"/>
        <v>2.5</v>
      </c>
      <c r="CQ15" s="351"/>
      <c r="CR15" s="131">
        <f t="shared" si="54"/>
        <v>1</v>
      </c>
      <c r="CS15" s="44"/>
      <c r="CT15" s="44"/>
      <c r="CU15" s="1"/>
      <c r="CV15" s="1"/>
      <c r="CW15" s="1">
        <v>1</v>
      </c>
      <c r="CX15" s="1"/>
      <c r="CY15" s="1"/>
      <c r="CZ15" s="44">
        <v>3</v>
      </c>
      <c r="DA15" s="17">
        <f t="shared" si="47"/>
        <v>0</v>
      </c>
      <c r="DB15" s="359">
        <f>CZ15+DA15</f>
        <v>3</v>
      </c>
      <c r="DC15" s="359">
        <f t="shared" si="48"/>
        <v>1</v>
      </c>
      <c r="DD15" s="44"/>
      <c r="DE15" s="44">
        <v>3</v>
      </c>
      <c r="DF15" s="44"/>
      <c r="DG15" s="44"/>
      <c r="DH15" s="44"/>
      <c r="DI15" s="44"/>
      <c r="DJ15" s="44"/>
      <c r="DK15" s="44"/>
      <c r="DL15" s="44"/>
      <c r="DM15" s="44"/>
      <c r="DN15" s="44">
        <f t="shared" si="52"/>
        <v>20</v>
      </c>
      <c r="DO15" s="1"/>
      <c r="DP15" s="1"/>
      <c r="DQ15" s="17">
        <f t="shared" si="13"/>
        <v>0</v>
      </c>
      <c r="DR15" s="17">
        <f t="shared" si="14"/>
        <v>0</v>
      </c>
      <c r="DS15" s="17">
        <f t="shared" si="15"/>
        <v>0</v>
      </c>
      <c r="DT15" s="17">
        <f t="shared" si="16"/>
        <v>0</v>
      </c>
      <c r="DU15" s="17">
        <f t="shared" si="17"/>
        <v>0</v>
      </c>
      <c r="DV15" s="17">
        <f t="shared" si="18"/>
        <v>0</v>
      </c>
      <c r="DW15" s="1"/>
      <c r="DX15" s="1"/>
      <c r="DY15" s="20">
        <f t="shared" si="19"/>
        <v>0</v>
      </c>
      <c r="DZ15" s="20">
        <f t="shared" si="20"/>
        <v>0</v>
      </c>
      <c r="EA15" s="20">
        <f t="shared" si="21"/>
        <v>0</v>
      </c>
      <c r="EB15" s="20">
        <f t="shared" si="22"/>
        <v>0</v>
      </c>
      <c r="EC15" s="18">
        <f t="shared" si="23"/>
        <v>0</v>
      </c>
      <c r="ED15" s="19">
        <f t="shared" si="24"/>
        <v>0</v>
      </c>
      <c r="EE15" s="19">
        <f t="shared" si="25"/>
        <v>0</v>
      </c>
      <c r="EF15" s="1">
        <f t="shared" si="26"/>
        <v>0</v>
      </c>
      <c r="EG15" s="18">
        <f>+IF(AND(CT15+EC15=0,SUM(AO15:AR15)&gt;0,SUM(DK15:DN15)&gt;0),(CU15+CV15+CW15+CX15)*2+CY15*5,(EC15+CT15-FO15)*5)+IF(AND(EC15+DQ15+CT15=0,SUM(AO15:AR15)&gt;0),SUM(CU15:CX15)*2+CY15*5,0)+2</f>
        <v>2</v>
      </c>
      <c r="EH15" s="18"/>
      <c r="EI15" s="44"/>
      <c r="EJ15" s="44">
        <v>5.5</v>
      </c>
      <c r="EK15" s="44"/>
      <c r="EL15" s="93">
        <v>1</v>
      </c>
      <c r="EM15" s="93"/>
      <c r="EN15" s="93"/>
      <c r="EO15" s="366"/>
      <c r="EP15" s="366"/>
      <c r="EQ15" s="374"/>
      <c r="ER15" s="374"/>
      <c r="ES15" s="374"/>
      <c r="ET15" s="374"/>
      <c r="EU15" s="18">
        <f t="shared" si="28"/>
        <v>5</v>
      </c>
      <c r="EV15" s="18">
        <f t="shared" si="49"/>
        <v>2</v>
      </c>
      <c r="EW15" s="341">
        <v>1</v>
      </c>
      <c r="EX15" s="341"/>
      <c r="EY15" s="341"/>
      <c r="EZ15" s="365">
        <f t="shared" ref="EZ15:EZ69" si="55">BX15/2</f>
        <v>0.5</v>
      </c>
      <c r="FA15" s="44"/>
      <c r="FB15" s="44"/>
      <c r="FC15" s="44"/>
      <c r="FD15" s="45"/>
      <c r="FE15" s="45"/>
      <c r="FF15" s="45"/>
      <c r="FG15" s="300"/>
      <c r="FH15" s="45"/>
      <c r="FI15" s="45"/>
      <c r="FJ15" s="45"/>
      <c r="FK15" s="44"/>
      <c r="FL15" s="44"/>
      <c r="FM15" s="44"/>
      <c r="FN15" s="87"/>
      <c r="FO15" s="294"/>
      <c r="FP15" s="20">
        <f t="shared" si="50"/>
        <v>0</v>
      </c>
      <c r="FQ15" s="20">
        <f t="shared" si="29"/>
        <v>3</v>
      </c>
      <c r="FR15" s="20">
        <f t="shared" si="30"/>
        <v>0</v>
      </c>
      <c r="FS15" s="20">
        <f t="shared" si="31"/>
        <v>0</v>
      </c>
      <c r="FT15" s="20">
        <f t="shared" si="32"/>
        <v>0</v>
      </c>
      <c r="FU15" s="20">
        <f t="shared" si="33"/>
        <v>0</v>
      </c>
      <c r="FV15" s="20">
        <f t="shared" si="34"/>
        <v>0</v>
      </c>
      <c r="FW15" s="44"/>
    </row>
    <row r="16" spans="1:180">
      <c r="A16" s="40"/>
      <c r="B16" s="48">
        <v>6</v>
      </c>
      <c r="C16" s="43">
        <f t="shared" si="53"/>
        <v>6</v>
      </c>
      <c r="D16" s="43" t="s">
        <v>44</v>
      </c>
      <c r="E16" s="43" t="str">
        <f>D16</f>
        <v>LT8,5</v>
      </c>
      <c r="F16" s="43">
        <v>35</v>
      </c>
      <c r="G16" s="43">
        <f t="shared" si="51"/>
        <v>35</v>
      </c>
      <c r="H16" s="43"/>
      <c r="I16" s="43"/>
      <c r="J16" s="44"/>
      <c r="K16" s="44"/>
      <c r="L16" s="44"/>
      <c r="M16" s="44"/>
      <c r="N16" s="43"/>
      <c r="O16" s="43"/>
      <c r="P16" s="1"/>
      <c r="Q16" s="16"/>
      <c r="R16" s="1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1">
        <f t="shared" si="35"/>
        <v>0</v>
      </c>
      <c r="AD16" s="1">
        <f t="shared" si="36"/>
        <v>0</v>
      </c>
      <c r="AE16" s="1">
        <f t="shared" si="37"/>
        <v>0</v>
      </c>
      <c r="AF16" s="1">
        <f t="shared" si="38"/>
        <v>0</v>
      </c>
      <c r="AG16" s="1">
        <f t="shared" si="39"/>
        <v>0</v>
      </c>
      <c r="AH16" s="1">
        <f t="shared" si="39"/>
        <v>0</v>
      </c>
      <c r="AI16" s="1">
        <f t="shared" si="40"/>
        <v>0</v>
      </c>
      <c r="AJ16" s="1">
        <f t="shared" si="41"/>
        <v>0</v>
      </c>
      <c r="AK16" s="1">
        <f t="shared" si="42"/>
        <v>0</v>
      </c>
      <c r="AL16" s="1">
        <f t="shared" si="43"/>
        <v>0</v>
      </c>
      <c r="AM16" s="1">
        <f t="shared" si="44"/>
        <v>0</v>
      </c>
      <c r="AN16" s="1">
        <f t="shared" si="44"/>
        <v>0</v>
      </c>
      <c r="AO16" s="44"/>
      <c r="AP16" s="44"/>
      <c r="AQ16" s="44"/>
      <c r="AR16" s="44"/>
      <c r="AS16" s="122">
        <f t="shared" si="6"/>
        <v>0</v>
      </c>
      <c r="AT16" s="122">
        <f t="shared" si="7"/>
        <v>0</v>
      </c>
      <c r="AU16" s="122">
        <f t="shared" si="8"/>
        <v>0</v>
      </c>
      <c r="AV16" s="122">
        <f t="shared" si="9"/>
        <v>0</v>
      </c>
      <c r="AW16" s="44"/>
      <c r="AX16" s="294"/>
      <c r="AY16" s="294"/>
      <c r="AZ16" s="294"/>
      <c r="BA16" s="294"/>
      <c r="BB16" s="294"/>
      <c r="BC16" s="294"/>
      <c r="BD16" s="44"/>
      <c r="BE16" s="44"/>
      <c r="BF16" s="44"/>
      <c r="BG16" s="44"/>
      <c r="BH16" s="44"/>
      <c r="BI16" s="44">
        <v>1</v>
      </c>
      <c r="BJ16" s="44"/>
      <c r="BK16" s="44"/>
      <c r="BL16" s="44"/>
      <c r="BM16" s="44"/>
      <c r="BN16" s="127"/>
      <c r="BO16" s="44"/>
      <c r="BP16" s="1"/>
      <c r="BQ16" s="44"/>
      <c r="BR16" s="17">
        <v>2</v>
      </c>
      <c r="BS16" s="1">
        <f t="shared" si="45"/>
        <v>0</v>
      </c>
      <c r="BT16" s="17">
        <f t="shared" si="46"/>
        <v>0</v>
      </c>
      <c r="BU16" s="44"/>
      <c r="BV16" s="44">
        <v>1</v>
      </c>
      <c r="BW16" s="44"/>
      <c r="BX16" s="44"/>
      <c r="BY16" s="44"/>
      <c r="BZ16" s="44"/>
      <c r="CA16" s="44"/>
      <c r="CB16" s="44"/>
      <c r="CC16" s="44"/>
      <c r="CD16" s="92"/>
      <c r="CE16" s="92"/>
      <c r="CF16" s="92"/>
      <c r="CG16" s="44"/>
      <c r="CH16" s="1"/>
      <c r="CI16" s="1">
        <v>1</v>
      </c>
      <c r="CJ16" s="1"/>
      <c r="CK16" s="383"/>
      <c r="CL16" s="383"/>
      <c r="CM16" s="383"/>
      <c r="CN16" s="1">
        <f t="shared" si="10"/>
        <v>0</v>
      </c>
      <c r="CO16" s="1">
        <f t="shared" si="11"/>
        <v>0</v>
      </c>
      <c r="CP16" s="20">
        <f t="shared" si="12"/>
        <v>2.5</v>
      </c>
      <c r="CQ16" s="351"/>
      <c r="CR16" s="131">
        <f t="shared" si="54"/>
        <v>1</v>
      </c>
      <c r="CS16" s="44"/>
      <c r="CT16" s="44"/>
      <c r="CU16" s="1"/>
      <c r="CV16" s="1"/>
      <c r="CW16" s="1">
        <v>2</v>
      </c>
      <c r="CX16" s="1"/>
      <c r="CY16" s="1">
        <v>2</v>
      </c>
      <c r="CZ16" s="44">
        <v>7</v>
      </c>
      <c r="DA16" s="17">
        <f t="shared" si="47"/>
        <v>2</v>
      </c>
      <c r="DB16" s="359">
        <f t="shared" ref="DB16:DB69" si="56">CZ16+DA16</f>
        <v>9</v>
      </c>
      <c r="DC16" s="359">
        <f t="shared" si="48"/>
        <v>4</v>
      </c>
      <c r="DD16" s="44"/>
      <c r="DE16" s="44">
        <v>6</v>
      </c>
      <c r="DF16" s="44"/>
      <c r="DG16" s="44"/>
      <c r="DH16" s="44"/>
      <c r="DI16" s="44">
        <v>8</v>
      </c>
      <c r="DJ16" s="44"/>
      <c r="DK16" s="44"/>
      <c r="DL16" s="44"/>
      <c r="DM16" s="44"/>
      <c r="DN16" s="44">
        <f t="shared" si="52"/>
        <v>35</v>
      </c>
      <c r="DO16" s="1"/>
      <c r="DP16" s="1"/>
      <c r="DQ16" s="17">
        <f t="shared" si="13"/>
        <v>0</v>
      </c>
      <c r="DR16" s="17">
        <f t="shared" si="14"/>
        <v>0</v>
      </c>
      <c r="DS16" s="17">
        <f t="shared" si="15"/>
        <v>0</v>
      </c>
      <c r="DT16" s="17">
        <f t="shared" si="16"/>
        <v>0</v>
      </c>
      <c r="DU16" s="17">
        <f t="shared" si="17"/>
        <v>0</v>
      </c>
      <c r="DV16" s="17">
        <f t="shared" si="18"/>
        <v>0</v>
      </c>
      <c r="DW16" s="1"/>
      <c r="DX16" s="1"/>
      <c r="DY16" s="20">
        <f t="shared" si="19"/>
        <v>0</v>
      </c>
      <c r="DZ16" s="20">
        <f t="shared" si="20"/>
        <v>0</v>
      </c>
      <c r="EA16" s="20">
        <f t="shared" si="21"/>
        <v>0</v>
      </c>
      <c r="EB16" s="20">
        <f t="shared" si="22"/>
        <v>0</v>
      </c>
      <c r="EC16" s="18">
        <f t="shared" si="23"/>
        <v>1</v>
      </c>
      <c r="ED16" s="19">
        <f t="shared" si="24"/>
        <v>3</v>
      </c>
      <c r="EE16" s="19">
        <f t="shared" si="25"/>
        <v>0</v>
      </c>
      <c r="EF16" s="1">
        <f t="shared" si="26"/>
        <v>0</v>
      </c>
      <c r="EG16" s="18">
        <f t="shared" ref="EG16:EG20" si="57">+IF(AND(CT16+EC16=0,SUM(AO16:AR16)&gt;0,SUM(DK16:DN16)&gt;0),(CU16+CV16+CW16+CX16)*2+CY16*5,(EC16+CT16-FO16)*5)+IF(AND(EC16+DQ16+CT16=0,SUM(AO16:AR16)&gt;0),SUM(CU16:CX16)*2+CY16*5,0)</f>
        <v>5</v>
      </c>
      <c r="EH16" s="341"/>
      <c r="EI16" s="44"/>
      <c r="EJ16" s="44">
        <f>5.5*2</f>
        <v>11</v>
      </c>
      <c r="EK16" s="44"/>
      <c r="EL16" s="93">
        <v>1</v>
      </c>
      <c r="EM16" s="93"/>
      <c r="EN16" s="93"/>
      <c r="EO16" s="366"/>
      <c r="EP16" s="366"/>
      <c r="EQ16" s="374"/>
      <c r="ER16" s="374"/>
      <c r="ES16" s="374">
        <v>1</v>
      </c>
      <c r="ET16" s="374"/>
      <c r="EU16" s="18">
        <f t="shared" si="28"/>
        <v>9</v>
      </c>
      <c r="EV16" s="18">
        <f t="shared" si="49"/>
        <v>2</v>
      </c>
      <c r="EW16" s="341">
        <v>1</v>
      </c>
      <c r="EX16" s="341"/>
      <c r="EY16" s="341"/>
      <c r="EZ16" s="365">
        <f t="shared" si="55"/>
        <v>0</v>
      </c>
      <c r="FA16" s="44"/>
      <c r="FB16" s="44"/>
      <c r="FC16" s="44"/>
      <c r="FD16" s="45"/>
      <c r="FE16" s="45"/>
      <c r="FF16" s="45"/>
      <c r="FG16" s="300"/>
      <c r="FH16" s="45"/>
      <c r="FI16" s="45"/>
      <c r="FJ16" s="45"/>
      <c r="FK16" s="44"/>
      <c r="FL16" s="44"/>
      <c r="FM16" s="44"/>
      <c r="FN16" s="87"/>
      <c r="FO16" s="294"/>
      <c r="FP16" s="20">
        <f t="shared" si="50"/>
        <v>0</v>
      </c>
      <c r="FQ16" s="20">
        <f t="shared" si="29"/>
        <v>6</v>
      </c>
      <c r="FR16" s="20">
        <f t="shared" si="30"/>
        <v>0</v>
      </c>
      <c r="FS16" s="20">
        <f t="shared" si="31"/>
        <v>0</v>
      </c>
      <c r="FT16" s="20">
        <f t="shared" si="32"/>
        <v>0</v>
      </c>
      <c r="FU16" s="20">
        <f t="shared" si="33"/>
        <v>0</v>
      </c>
      <c r="FV16" s="20">
        <f t="shared" si="34"/>
        <v>0</v>
      </c>
      <c r="FW16" s="44"/>
    </row>
    <row r="17" spans="1:179">
      <c r="A17" s="40"/>
      <c r="B17" s="48">
        <v>7</v>
      </c>
      <c r="C17" s="43">
        <f t="shared" si="53"/>
        <v>7</v>
      </c>
      <c r="D17" s="43" t="s">
        <v>44</v>
      </c>
      <c r="E17" s="43" t="s">
        <v>44</v>
      </c>
      <c r="F17" s="43">
        <v>41</v>
      </c>
      <c r="G17" s="43">
        <f t="shared" si="51"/>
        <v>41</v>
      </c>
      <c r="H17" s="43"/>
      <c r="I17" s="43"/>
      <c r="J17" s="44"/>
      <c r="K17" s="44"/>
      <c r="L17" s="44"/>
      <c r="M17" s="44"/>
      <c r="N17" s="43"/>
      <c r="O17" s="43"/>
      <c r="P17" s="1"/>
      <c r="Q17" s="16"/>
      <c r="R17" s="1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1">
        <f t="shared" si="35"/>
        <v>0</v>
      </c>
      <c r="AD17" s="1">
        <f t="shared" si="36"/>
        <v>0</v>
      </c>
      <c r="AE17" s="1">
        <f t="shared" si="37"/>
        <v>0</v>
      </c>
      <c r="AF17" s="1">
        <f t="shared" si="38"/>
        <v>0</v>
      </c>
      <c r="AG17" s="1">
        <f t="shared" si="39"/>
        <v>0</v>
      </c>
      <c r="AH17" s="1">
        <f t="shared" si="39"/>
        <v>0</v>
      </c>
      <c r="AI17" s="1">
        <f t="shared" si="40"/>
        <v>0</v>
      </c>
      <c r="AJ17" s="1">
        <f t="shared" si="41"/>
        <v>0</v>
      </c>
      <c r="AK17" s="1">
        <f t="shared" si="42"/>
        <v>0</v>
      </c>
      <c r="AL17" s="1">
        <f t="shared" si="43"/>
        <v>0</v>
      </c>
      <c r="AM17" s="1">
        <f t="shared" si="44"/>
        <v>0</v>
      </c>
      <c r="AN17" s="1">
        <f t="shared" si="44"/>
        <v>0</v>
      </c>
      <c r="AO17" s="44"/>
      <c r="AP17" s="44"/>
      <c r="AQ17" s="44"/>
      <c r="AR17" s="44"/>
      <c r="AS17" s="122">
        <f t="shared" si="6"/>
        <v>0</v>
      </c>
      <c r="AT17" s="122">
        <f t="shared" si="7"/>
        <v>0</v>
      </c>
      <c r="AU17" s="122">
        <f t="shared" si="8"/>
        <v>0</v>
      </c>
      <c r="AV17" s="122">
        <f t="shared" si="9"/>
        <v>0</v>
      </c>
      <c r="AW17" s="44"/>
      <c r="AX17" s="294"/>
      <c r="AY17" s="294"/>
      <c r="AZ17" s="294"/>
      <c r="BA17" s="294"/>
      <c r="BB17" s="294"/>
      <c r="BC17" s="294"/>
      <c r="BD17" s="44"/>
      <c r="BE17" s="44"/>
      <c r="BF17" s="44"/>
      <c r="BG17" s="44"/>
      <c r="BH17" s="44"/>
      <c r="BI17" s="44">
        <v>1</v>
      </c>
      <c r="BJ17" s="44"/>
      <c r="BK17" s="44"/>
      <c r="BL17" s="44"/>
      <c r="BM17" s="44"/>
      <c r="BN17" s="127"/>
      <c r="BO17" s="44"/>
      <c r="BP17" s="1"/>
      <c r="BQ17" s="44"/>
      <c r="BR17" s="17">
        <v>2</v>
      </c>
      <c r="BS17" s="1">
        <f t="shared" si="45"/>
        <v>0</v>
      </c>
      <c r="BT17" s="17">
        <f t="shared" si="46"/>
        <v>0</v>
      </c>
      <c r="BU17" s="44"/>
      <c r="BV17" s="44">
        <v>1</v>
      </c>
      <c r="BW17" s="44"/>
      <c r="BX17" s="44"/>
      <c r="BY17" s="44"/>
      <c r="BZ17" s="44"/>
      <c r="CA17" s="44"/>
      <c r="CB17" s="44"/>
      <c r="CC17" s="44"/>
      <c r="CD17" s="92"/>
      <c r="CE17" s="92"/>
      <c r="CF17" s="92"/>
      <c r="CG17" s="44"/>
      <c r="CH17" s="1"/>
      <c r="CI17" s="1">
        <v>1</v>
      </c>
      <c r="CJ17" s="1"/>
      <c r="CK17" s="383"/>
      <c r="CL17" s="383"/>
      <c r="CM17" s="383"/>
      <c r="CN17" s="1">
        <f t="shared" si="10"/>
        <v>0</v>
      </c>
      <c r="CO17" s="1">
        <f t="shared" si="11"/>
        <v>0</v>
      </c>
      <c r="CP17" s="20">
        <f t="shared" si="12"/>
        <v>2.5</v>
      </c>
      <c r="CQ17" s="351"/>
      <c r="CR17" s="131">
        <f t="shared" si="54"/>
        <v>1</v>
      </c>
      <c r="CS17" s="44"/>
      <c r="CT17" s="44"/>
      <c r="CU17" s="1"/>
      <c r="CV17" s="1">
        <v>1</v>
      </c>
      <c r="CW17" s="1">
        <v>2</v>
      </c>
      <c r="CX17" s="1"/>
      <c r="CY17" s="1">
        <v>2</v>
      </c>
      <c r="CZ17" s="44">
        <v>9</v>
      </c>
      <c r="DA17" s="17">
        <f t="shared" si="47"/>
        <v>2</v>
      </c>
      <c r="DB17" s="359">
        <f t="shared" si="56"/>
        <v>11</v>
      </c>
      <c r="DC17" s="359">
        <f t="shared" si="48"/>
        <v>5</v>
      </c>
      <c r="DD17" s="44"/>
      <c r="DE17" s="44">
        <v>6</v>
      </c>
      <c r="DF17" s="44"/>
      <c r="DG17" s="44">
        <v>4</v>
      </c>
      <c r="DH17" s="44"/>
      <c r="DI17" s="44">
        <v>8</v>
      </c>
      <c r="DJ17" s="44"/>
      <c r="DK17" s="44"/>
      <c r="DL17" s="44"/>
      <c r="DM17" s="44"/>
      <c r="DN17" s="44">
        <f t="shared" si="52"/>
        <v>41</v>
      </c>
      <c r="DO17" s="1"/>
      <c r="DP17" s="1"/>
      <c r="DQ17" s="17">
        <f t="shared" si="13"/>
        <v>0</v>
      </c>
      <c r="DR17" s="17">
        <f t="shared" si="14"/>
        <v>0</v>
      </c>
      <c r="DS17" s="17">
        <f t="shared" si="15"/>
        <v>0</v>
      </c>
      <c r="DT17" s="17">
        <f t="shared" si="16"/>
        <v>0</v>
      </c>
      <c r="DU17" s="17">
        <f t="shared" si="17"/>
        <v>0</v>
      </c>
      <c r="DV17" s="17">
        <f t="shared" si="18"/>
        <v>0</v>
      </c>
      <c r="DW17" s="1"/>
      <c r="DX17" s="1"/>
      <c r="DY17" s="20">
        <f t="shared" si="19"/>
        <v>0</v>
      </c>
      <c r="DZ17" s="20">
        <f t="shared" si="20"/>
        <v>0</v>
      </c>
      <c r="EA17" s="20">
        <f t="shared" si="21"/>
        <v>0</v>
      </c>
      <c r="EB17" s="20">
        <f t="shared" si="22"/>
        <v>0</v>
      </c>
      <c r="EC17" s="18">
        <f t="shared" si="23"/>
        <v>2</v>
      </c>
      <c r="ED17" s="19">
        <f t="shared" si="24"/>
        <v>6</v>
      </c>
      <c r="EE17" s="19">
        <f t="shared" si="25"/>
        <v>0</v>
      </c>
      <c r="EF17" s="1">
        <f t="shared" si="26"/>
        <v>0</v>
      </c>
      <c r="EG17" s="18">
        <f t="shared" si="57"/>
        <v>10</v>
      </c>
      <c r="EH17" s="341"/>
      <c r="EI17" s="44"/>
      <c r="EJ17" s="44">
        <f>5.5*2</f>
        <v>11</v>
      </c>
      <c r="EK17" s="44"/>
      <c r="EL17" s="93">
        <v>1</v>
      </c>
      <c r="EM17" s="93"/>
      <c r="EN17" s="93"/>
      <c r="EO17" s="366"/>
      <c r="EP17" s="366"/>
      <c r="EQ17" s="374"/>
      <c r="ER17" s="374"/>
      <c r="ES17" s="374">
        <v>1</v>
      </c>
      <c r="ET17" s="374"/>
      <c r="EU17" s="18">
        <f t="shared" si="28"/>
        <v>11</v>
      </c>
      <c r="EV17" s="18">
        <f t="shared" si="49"/>
        <v>2</v>
      </c>
      <c r="EW17" s="341">
        <v>1</v>
      </c>
      <c r="EX17" s="341"/>
      <c r="EY17" s="341"/>
      <c r="EZ17" s="365">
        <f t="shared" si="55"/>
        <v>0</v>
      </c>
      <c r="FA17" s="44"/>
      <c r="FB17" s="44"/>
      <c r="FC17" s="44"/>
      <c r="FD17" s="45"/>
      <c r="FE17" s="45"/>
      <c r="FF17" s="45"/>
      <c r="FG17" s="300"/>
      <c r="FH17" s="45"/>
      <c r="FI17" s="45"/>
      <c r="FJ17" s="45"/>
      <c r="FK17" s="44"/>
      <c r="FL17" s="44"/>
      <c r="FM17" s="44"/>
      <c r="FN17" s="87"/>
      <c r="FO17" s="294"/>
      <c r="FP17" s="20">
        <f t="shared" si="50"/>
        <v>0</v>
      </c>
      <c r="FQ17" s="20">
        <f t="shared" si="29"/>
        <v>6</v>
      </c>
      <c r="FR17" s="20">
        <f t="shared" si="30"/>
        <v>0</v>
      </c>
      <c r="FS17" s="20">
        <f t="shared" si="31"/>
        <v>0</v>
      </c>
      <c r="FT17" s="20">
        <f t="shared" si="32"/>
        <v>0</v>
      </c>
      <c r="FU17" s="20">
        <f t="shared" si="33"/>
        <v>0</v>
      </c>
      <c r="FV17" s="20">
        <f t="shared" si="34"/>
        <v>0</v>
      </c>
      <c r="FW17" s="44"/>
    </row>
    <row r="18" spans="1:179">
      <c r="A18" s="40"/>
      <c r="B18" s="48">
        <v>8</v>
      </c>
      <c r="C18" s="43">
        <f t="shared" si="53"/>
        <v>8</v>
      </c>
      <c r="D18" s="43" t="s">
        <v>187</v>
      </c>
      <c r="E18" s="43" t="str">
        <f>D18</f>
        <v>2LT8,5</v>
      </c>
      <c r="F18" s="43">
        <v>30</v>
      </c>
      <c r="G18" s="43">
        <f t="shared" si="51"/>
        <v>30</v>
      </c>
      <c r="H18" s="43"/>
      <c r="I18" s="43"/>
      <c r="J18" s="44"/>
      <c r="K18" s="44"/>
      <c r="L18" s="44"/>
      <c r="M18" s="44"/>
      <c r="N18" s="43"/>
      <c r="O18" s="43"/>
      <c r="P18" s="1"/>
      <c r="Q18" s="16"/>
      <c r="R18" s="1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1">
        <f t="shared" si="35"/>
        <v>0</v>
      </c>
      <c r="AD18" s="1">
        <f t="shared" si="36"/>
        <v>0</v>
      </c>
      <c r="AE18" s="1">
        <f t="shared" si="37"/>
        <v>0</v>
      </c>
      <c r="AF18" s="1">
        <f t="shared" si="38"/>
        <v>0</v>
      </c>
      <c r="AG18" s="1">
        <f t="shared" si="39"/>
        <v>0</v>
      </c>
      <c r="AH18" s="1">
        <f t="shared" si="39"/>
        <v>0</v>
      </c>
      <c r="AI18" s="1">
        <f t="shared" si="40"/>
        <v>0</v>
      </c>
      <c r="AJ18" s="1">
        <f t="shared" si="41"/>
        <v>0</v>
      </c>
      <c r="AK18" s="1">
        <f t="shared" si="42"/>
        <v>0</v>
      </c>
      <c r="AL18" s="1">
        <f t="shared" si="43"/>
        <v>0</v>
      </c>
      <c r="AM18" s="1">
        <f t="shared" si="44"/>
        <v>0</v>
      </c>
      <c r="AN18" s="1">
        <f t="shared" si="44"/>
        <v>0</v>
      </c>
      <c r="AO18" s="44"/>
      <c r="AP18" s="44"/>
      <c r="AQ18" s="44"/>
      <c r="AR18" s="44"/>
      <c r="AS18" s="122">
        <f t="shared" si="6"/>
        <v>0</v>
      </c>
      <c r="AT18" s="122">
        <f t="shared" si="7"/>
        <v>0</v>
      </c>
      <c r="AU18" s="122">
        <f t="shared" si="8"/>
        <v>0</v>
      </c>
      <c r="AV18" s="122">
        <f t="shared" si="9"/>
        <v>0</v>
      </c>
      <c r="AW18" s="44"/>
      <c r="AX18" s="294"/>
      <c r="AY18" s="294"/>
      <c r="AZ18" s="294"/>
      <c r="BA18" s="294"/>
      <c r="BB18" s="294"/>
      <c r="BC18" s="294"/>
      <c r="BD18" s="44"/>
      <c r="BE18" s="44"/>
      <c r="BF18" s="44"/>
      <c r="BG18" s="44"/>
      <c r="BH18" s="44"/>
      <c r="BI18" s="44"/>
      <c r="BJ18" s="44"/>
      <c r="BK18" s="44"/>
      <c r="BL18" s="44">
        <v>1</v>
      </c>
      <c r="BM18" s="44">
        <v>1</v>
      </c>
      <c r="BN18" s="127"/>
      <c r="BO18" s="44"/>
      <c r="BP18" s="1"/>
      <c r="BQ18" s="44"/>
      <c r="BR18" s="17">
        <v>2</v>
      </c>
      <c r="BS18" s="1">
        <f t="shared" si="45"/>
        <v>0</v>
      </c>
      <c r="BT18" s="17">
        <f t="shared" si="46"/>
        <v>0</v>
      </c>
      <c r="BU18" s="44"/>
      <c r="BV18" s="44">
        <v>1</v>
      </c>
      <c r="BW18" s="44">
        <v>1</v>
      </c>
      <c r="BX18" s="44">
        <v>1</v>
      </c>
      <c r="BY18" s="44"/>
      <c r="BZ18" s="44"/>
      <c r="CA18" s="44"/>
      <c r="CB18" s="44"/>
      <c r="CC18" s="44"/>
      <c r="CD18" s="92"/>
      <c r="CE18" s="92"/>
      <c r="CF18" s="92"/>
      <c r="CG18" s="44"/>
      <c r="CH18" s="1"/>
      <c r="CI18" s="1">
        <v>1</v>
      </c>
      <c r="CJ18" s="1"/>
      <c r="CK18" s="383"/>
      <c r="CL18" s="383"/>
      <c r="CM18" s="383"/>
      <c r="CN18" s="1">
        <f t="shared" si="10"/>
        <v>1</v>
      </c>
      <c r="CO18" s="1">
        <f t="shared" si="11"/>
        <v>1</v>
      </c>
      <c r="CP18" s="20">
        <f t="shared" si="12"/>
        <v>2.5</v>
      </c>
      <c r="CQ18" s="351"/>
      <c r="CR18" s="131">
        <f t="shared" si="54"/>
        <v>1</v>
      </c>
      <c r="CS18" s="44">
        <v>2</v>
      </c>
      <c r="CT18" s="44">
        <v>1</v>
      </c>
      <c r="CU18" s="1"/>
      <c r="CV18" s="1"/>
      <c r="CW18" s="1">
        <v>3</v>
      </c>
      <c r="CX18" s="1"/>
      <c r="CY18" s="1">
        <v>2</v>
      </c>
      <c r="CZ18" s="44">
        <v>9</v>
      </c>
      <c r="DA18" s="17">
        <f t="shared" si="47"/>
        <v>2</v>
      </c>
      <c r="DB18" s="359">
        <f t="shared" si="56"/>
        <v>11</v>
      </c>
      <c r="DC18" s="359">
        <f t="shared" si="48"/>
        <v>5</v>
      </c>
      <c r="DD18" s="44"/>
      <c r="DE18" s="44">
        <v>8</v>
      </c>
      <c r="DF18" s="44">
        <v>8</v>
      </c>
      <c r="DG18" s="44"/>
      <c r="DH18" s="44">
        <v>4</v>
      </c>
      <c r="DI18" s="44"/>
      <c r="DJ18" s="44"/>
      <c r="DK18" s="44"/>
      <c r="DL18" s="44"/>
      <c r="DM18" s="44"/>
      <c r="DN18" s="44">
        <f t="shared" si="52"/>
        <v>30</v>
      </c>
      <c r="DO18" s="1"/>
      <c r="DP18" s="1"/>
      <c r="DQ18" s="17">
        <f t="shared" si="13"/>
        <v>0</v>
      </c>
      <c r="DR18" s="17">
        <f t="shared" si="14"/>
        <v>0</v>
      </c>
      <c r="DS18" s="17">
        <f t="shared" si="15"/>
        <v>0</v>
      </c>
      <c r="DT18" s="17">
        <f t="shared" si="16"/>
        <v>0</v>
      </c>
      <c r="DU18" s="17">
        <f t="shared" si="17"/>
        <v>0</v>
      </c>
      <c r="DV18" s="17">
        <f t="shared" si="18"/>
        <v>0</v>
      </c>
      <c r="DW18" s="1"/>
      <c r="DX18" s="1"/>
      <c r="DY18" s="20">
        <f t="shared" si="19"/>
        <v>0</v>
      </c>
      <c r="DZ18" s="20">
        <f t="shared" si="20"/>
        <v>0</v>
      </c>
      <c r="EA18" s="20">
        <f t="shared" si="21"/>
        <v>0</v>
      </c>
      <c r="EB18" s="20">
        <f t="shared" si="22"/>
        <v>0</v>
      </c>
      <c r="EC18" s="18">
        <f>+IF(AND(CT18=0,SUM(CU18:CY18)&gt;1,SUM(CU18:CY18)&lt;=4),1,IF(AND(CT18=0,SUM(CU18:CY18)&gt;4),2,0))+2</f>
        <v>2</v>
      </c>
      <c r="ED18" s="19">
        <f t="shared" ref="ED18" si="58">+IF(EC18&lt;&gt;0,EC18*3,0)</f>
        <v>6</v>
      </c>
      <c r="EE18" s="19">
        <f>+IF(SUM(AO18:AR18)+SUM(DK18:DN18)&gt;0,CT18*3,0)*0</f>
        <v>0</v>
      </c>
      <c r="EF18" s="1">
        <f t="shared" si="26"/>
        <v>0</v>
      </c>
      <c r="EG18" s="18">
        <f t="shared" si="57"/>
        <v>10</v>
      </c>
      <c r="EH18" s="341"/>
      <c r="EI18" s="44"/>
      <c r="EJ18" s="44">
        <f>5.5*2</f>
        <v>11</v>
      </c>
      <c r="EK18" s="44">
        <f>5.5*2</f>
        <v>11</v>
      </c>
      <c r="EL18" s="93"/>
      <c r="EM18" s="93"/>
      <c r="EN18" s="93">
        <v>1</v>
      </c>
      <c r="EO18" s="366"/>
      <c r="EP18" s="366"/>
      <c r="EQ18" s="374"/>
      <c r="ER18" s="374"/>
      <c r="ES18" s="374"/>
      <c r="ET18" s="374"/>
      <c r="EU18" s="18">
        <f t="shared" si="28"/>
        <v>11</v>
      </c>
      <c r="EV18" s="18">
        <f t="shared" si="49"/>
        <v>2</v>
      </c>
      <c r="EW18" s="341">
        <v>2</v>
      </c>
      <c r="EX18" s="341">
        <v>2</v>
      </c>
      <c r="EY18" s="341">
        <v>4</v>
      </c>
      <c r="EZ18" s="365">
        <f t="shared" si="55"/>
        <v>0.5</v>
      </c>
      <c r="FA18" s="44"/>
      <c r="FB18" s="44"/>
      <c r="FC18" s="44"/>
      <c r="FD18" s="45"/>
      <c r="FE18" s="45"/>
      <c r="FF18" s="45"/>
      <c r="FG18" s="300"/>
      <c r="FH18" s="45"/>
      <c r="FI18" s="45"/>
      <c r="FJ18" s="45"/>
      <c r="FK18" s="44"/>
      <c r="FL18" s="44"/>
      <c r="FM18" s="44"/>
      <c r="FN18" s="87"/>
      <c r="FO18" s="294">
        <f>CT18</f>
        <v>1</v>
      </c>
      <c r="FP18" s="20">
        <f t="shared" si="50"/>
        <v>3</v>
      </c>
      <c r="FQ18" s="20">
        <f t="shared" si="29"/>
        <v>8</v>
      </c>
      <c r="FR18" s="20">
        <f t="shared" si="30"/>
        <v>8</v>
      </c>
      <c r="FS18" s="20">
        <f t="shared" si="31"/>
        <v>0</v>
      </c>
      <c r="FT18" s="20">
        <f t="shared" si="32"/>
        <v>0</v>
      </c>
      <c r="FU18" s="20">
        <f t="shared" si="33"/>
        <v>0</v>
      </c>
      <c r="FV18" s="20">
        <f t="shared" si="34"/>
        <v>0</v>
      </c>
      <c r="FW18" s="44"/>
    </row>
    <row r="19" spans="1:179">
      <c r="A19" s="40"/>
      <c r="B19" s="48">
        <v>9</v>
      </c>
      <c r="C19" s="43">
        <f>B19</f>
        <v>9</v>
      </c>
      <c r="D19" s="43" t="s">
        <v>44</v>
      </c>
      <c r="E19" s="43" t="s">
        <v>44</v>
      </c>
      <c r="F19" s="43">
        <v>40</v>
      </c>
      <c r="G19" s="43">
        <f>F19</f>
        <v>40</v>
      </c>
      <c r="H19" s="43"/>
      <c r="I19" s="43"/>
      <c r="J19" s="44"/>
      <c r="K19" s="44"/>
      <c r="L19" s="44"/>
      <c r="M19" s="44"/>
      <c r="N19" s="43"/>
      <c r="O19" s="43"/>
      <c r="P19" s="1"/>
      <c r="Q19" s="16"/>
      <c r="R19" s="1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1">
        <f t="shared" si="35"/>
        <v>0</v>
      </c>
      <c r="AD19" s="1">
        <f t="shared" si="36"/>
        <v>0</v>
      </c>
      <c r="AE19" s="1">
        <f t="shared" si="37"/>
        <v>0</v>
      </c>
      <c r="AF19" s="1">
        <f t="shared" si="38"/>
        <v>0</v>
      </c>
      <c r="AG19" s="1">
        <f t="shared" si="39"/>
        <v>0</v>
      </c>
      <c r="AH19" s="1">
        <f t="shared" si="39"/>
        <v>0</v>
      </c>
      <c r="AI19" s="1">
        <f t="shared" si="40"/>
        <v>0</v>
      </c>
      <c r="AJ19" s="1">
        <f t="shared" si="41"/>
        <v>0</v>
      </c>
      <c r="AK19" s="1">
        <f t="shared" si="42"/>
        <v>0</v>
      </c>
      <c r="AL19" s="1">
        <f t="shared" si="43"/>
        <v>0</v>
      </c>
      <c r="AM19" s="1">
        <f t="shared" si="44"/>
        <v>0</v>
      </c>
      <c r="AN19" s="1">
        <f t="shared" si="44"/>
        <v>0</v>
      </c>
      <c r="AO19" s="44"/>
      <c r="AP19" s="44"/>
      <c r="AQ19" s="44"/>
      <c r="AR19" s="44">
        <f>F19</f>
        <v>40</v>
      </c>
      <c r="AS19" s="122">
        <f t="shared" si="6"/>
        <v>0</v>
      </c>
      <c r="AT19" s="122">
        <f t="shared" si="7"/>
        <v>0</v>
      </c>
      <c r="AU19" s="122">
        <f t="shared" si="8"/>
        <v>0</v>
      </c>
      <c r="AV19" s="122">
        <f t="shared" si="9"/>
        <v>1</v>
      </c>
      <c r="AW19" s="44"/>
      <c r="AX19" s="294"/>
      <c r="AY19" s="294"/>
      <c r="AZ19" s="294"/>
      <c r="BA19" s="294"/>
      <c r="BB19" s="294"/>
      <c r="BC19" s="294"/>
      <c r="BD19" s="44"/>
      <c r="BE19" s="44"/>
      <c r="BF19" s="44"/>
      <c r="BG19" s="44"/>
      <c r="BH19" s="44"/>
      <c r="BI19" s="44">
        <v>1</v>
      </c>
      <c r="BJ19" s="44"/>
      <c r="BK19" s="44"/>
      <c r="BL19" s="44"/>
      <c r="BM19" s="44"/>
      <c r="BN19" s="127"/>
      <c r="BO19" s="44"/>
      <c r="BP19" s="1"/>
      <c r="BQ19" s="44"/>
      <c r="BR19" s="17">
        <v>2</v>
      </c>
      <c r="BS19" s="1">
        <f t="shared" si="45"/>
        <v>0</v>
      </c>
      <c r="BT19" s="17">
        <f t="shared" si="46"/>
        <v>0</v>
      </c>
      <c r="BU19" s="44"/>
      <c r="BV19" s="44">
        <v>1</v>
      </c>
      <c r="BW19" s="44"/>
      <c r="BX19" s="44"/>
      <c r="BY19" s="44"/>
      <c r="BZ19" s="44"/>
      <c r="CA19" s="44"/>
      <c r="CB19" s="44"/>
      <c r="CC19" s="44"/>
      <c r="CD19" s="92"/>
      <c r="CE19" s="92"/>
      <c r="CF19" s="92"/>
      <c r="CG19" s="44"/>
      <c r="CH19" s="1"/>
      <c r="CI19" s="1">
        <v>1</v>
      </c>
      <c r="CJ19" s="1"/>
      <c r="CK19" s="383"/>
      <c r="CL19" s="383"/>
      <c r="CM19" s="383"/>
      <c r="CN19" s="1">
        <f t="shared" si="10"/>
        <v>0</v>
      </c>
      <c r="CO19" s="1">
        <f t="shared" si="11"/>
        <v>0</v>
      </c>
      <c r="CP19" s="20">
        <f t="shared" si="12"/>
        <v>2.5</v>
      </c>
      <c r="CQ19" s="351"/>
      <c r="CR19" s="131">
        <f t="shared" si="54"/>
        <v>1</v>
      </c>
      <c r="CS19" s="44"/>
      <c r="CT19" s="44"/>
      <c r="CU19" s="1"/>
      <c r="CV19" s="1"/>
      <c r="CW19" s="1">
        <v>2</v>
      </c>
      <c r="CX19" s="1"/>
      <c r="CY19" s="1">
        <v>1</v>
      </c>
      <c r="CZ19" s="44">
        <v>8</v>
      </c>
      <c r="DA19" s="17">
        <f t="shared" si="47"/>
        <v>1</v>
      </c>
      <c r="DB19" s="359">
        <f t="shared" si="56"/>
        <v>9</v>
      </c>
      <c r="DC19" s="359">
        <f t="shared" si="48"/>
        <v>3</v>
      </c>
      <c r="DD19" s="44"/>
      <c r="DE19" s="44">
        <v>8</v>
      </c>
      <c r="DF19" s="44">
        <v>4</v>
      </c>
      <c r="DG19" s="44"/>
      <c r="DH19" s="44"/>
      <c r="DI19" s="44"/>
      <c r="DJ19" s="44"/>
      <c r="DK19" s="44"/>
      <c r="DL19" s="44"/>
      <c r="DM19" s="44"/>
      <c r="DN19" s="44"/>
      <c r="DO19" s="1"/>
      <c r="DP19" s="1"/>
      <c r="DQ19" s="17">
        <f t="shared" si="13"/>
        <v>0</v>
      </c>
      <c r="DR19" s="17">
        <f t="shared" si="14"/>
        <v>0</v>
      </c>
      <c r="DS19" s="17">
        <f>CV19</f>
        <v>0</v>
      </c>
      <c r="DT19" s="17">
        <f>+IF(AND(SUM(S19:AA19)&gt;0,SUM(FA19:FF19)&gt;0),CW19,0)</f>
        <v>0</v>
      </c>
      <c r="DU19" s="17">
        <f t="shared" si="17"/>
        <v>0</v>
      </c>
      <c r="DV19" s="17">
        <f>+IF(AND(SUM(S19:AA19)&gt;0,SUM(FA19:FF19)&gt;0),CY19,0)</f>
        <v>0</v>
      </c>
      <c r="DW19" s="1"/>
      <c r="DX19" s="1"/>
      <c r="DY19" s="20">
        <f t="shared" si="19"/>
        <v>0</v>
      </c>
      <c r="DZ19" s="20">
        <f t="shared" si="20"/>
        <v>0</v>
      </c>
      <c r="EA19" s="20">
        <f t="shared" si="21"/>
        <v>0</v>
      </c>
      <c r="EB19" s="20">
        <f>+IF(AND(SUM(S19:AB19)&gt;0,SUM(FA19:FF19)&gt;0,DJ19&gt;=3),DJ19,0)</f>
        <v>0</v>
      </c>
      <c r="EC19" s="18">
        <f>+IF(AND(CT19=0,SUM(CU19:CY19)&gt;1,SUM(CU19:CY19)&lt;=4),1,IF(AND(CT19=0,SUM(CU19:CY19)&gt;4),2,0))</f>
        <v>1</v>
      </c>
      <c r="ED19" s="19">
        <f t="shared" si="24"/>
        <v>3</v>
      </c>
      <c r="EE19" s="19">
        <f t="shared" ref="EE19:EE45" si="59">+IF(SUM(AO19:AR19)+SUM(DK19:DN19)&gt;0,CT19*3,0)</f>
        <v>0</v>
      </c>
      <c r="EF19" s="1">
        <f t="shared" si="26"/>
        <v>0</v>
      </c>
      <c r="EG19" s="18">
        <f t="shared" si="57"/>
        <v>5</v>
      </c>
      <c r="EH19" s="341"/>
      <c r="EI19" s="44"/>
      <c r="EJ19" s="44">
        <f>5.5*2</f>
        <v>11</v>
      </c>
      <c r="EK19" s="44">
        <f>5.5</f>
        <v>5.5</v>
      </c>
      <c r="EL19" s="93">
        <v>1</v>
      </c>
      <c r="EM19" s="93"/>
      <c r="EN19" s="93"/>
      <c r="EO19" s="366"/>
      <c r="EP19" s="366"/>
      <c r="EQ19" s="374"/>
      <c r="ER19" s="374"/>
      <c r="ES19" s="374">
        <v>1</v>
      </c>
      <c r="ET19" s="374"/>
      <c r="EU19" s="18">
        <f t="shared" si="28"/>
        <v>10</v>
      </c>
      <c r="EV19" s="18">
        <f t="shared" si="49"/>
        <v>2</v>
      </c>
      <c r="EW19" s="341">
        <v>1</v>
      </c>
      <c r="EX19" s="341"/>
      <c r="EY19" s="341">
        <v>5</v>
      </c>
      <c r="EZ19" s="365">
        <f t="shared" si="55"/>
        <v>0</v>
      </c>
      <c r="FA19" s="44"/>
      <c r="FB19" s="44"/>
      <c r="FC19" s="44"/>
      <c r="FD19" s="45"/>
      <c r="FE19" s="45"/>
      <c r="FF19" s="45"/>
      <c r="FG19" s="300"/>
      <c r="FH19" s="45"/>
      <c r="FI19" s="45"/>
      <c r="FJ19" s="45"/>
      <c r="FK19" s="44"/>
      <c r="FL19" s="44"/>
      <c r="FM19" s="44"/>
      <c r="FN19" s="44">
        <f t="shared" ref="FN19:FN22" si="60">G19</f>
        <v>40</v>
      </c>
      <c r="FO19" s="294"/>
      <c r="FP19" s="20">
        <f t="shared" si="50"/>
        <v>0</v>
      </c>
      <c r="FQ19" s="20">
        <f t="shared" si="29"/>
        <v>8</v>
      </c>
      <c r="FR19" s="20">
        <f t="shared" si="30"/>
        <v>4</v>
      </c>
      <c r="FS19" s="20">
        <f t="shared" si="31"/>
        <v>0</v>
      </c>
      <c r="FT19" s="20">
        <f t="shared" si="32"/>
        <v>0</v>
      </c>
      <c r="FU19" s="20">
        <f t="shared" si="33"/>
        <v>0</v>
      </c>
      <c r="FV19" s="20">
        <f t="shared" si="34"/>
        <v>0</v>
      </c>
      <c r="FW19" s="44"/>
    </row>
    <row r="20" spans="1:179">
      <c r="A20" s="40"/>
      <c r="B20" s="48">
        <v>10</v>
      </c>
      <c r="C20" s="43">
        <f>B20</f>
        <v>10</v>
      </c>
      <c r="D20" s="43" t="s">
        <v>44</v>
      </c>
      <c r="E20" s="43" t="s">
        <v>44</v>
      </c>
      <c r="F20" s="43">
        <v>42</v>
      </c>
      <c r="G20" s="43">
        <f t="shared" ref="G20:G22" si="61">F20</f>
        <v>42</v>
      </c>
      <c r="H20" s="43"/>
      <c r="I20" s="43"/>
      <c r="J20" s="44"/>
      <c r="K20" s="44"/>
      <c r="L20" s="44"/>
      <c r="M20" s="44"/>
      <c r="N20" s="43"/>
      <c r="O20" s="43"/>
      <c r="P20" s="1"/>
      <c r="Q20" s="16"/>
      <c r="R20" s="1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1">
        <f t="shared" ref="AC20:AC21" si="62">+IF(S20=1,1,0)+IF(T20=1,1,0)</f>
        <v>0</v>
      </c>
      <c r="AD20" s="1">
        <f t="shared" ref="AD20:AD21" si="63">+IF(U20=1,1,0)+IF(V20=1,1,0)</f>
        <v>0</v>
      </c>
      <c r="AE20" s="1">
        <f t="shared" ref="AE20:AE21" si="64">+IF(W20=1,1,0)+IF(X20=1,1,0)</f>
        <v>0</v>
      </c>
      <c r="AF20" s="1">
        <f t="shared" ref="AF20:AF21" si="65">+IF(Y20=1,1,0)+IF(Z20=1,1,0)</f>
        <v>0</v>
      </c>
      <c r="AG20" s="1">
        <f t="shared" ref="AG20:AG21" si="66">+IF(AA20=1,1,0)</f>
        <v>0</v>
      </c>
      <c r="AH20" s="1">
        <f t="shared" ref="AH20:AH21" si="67">+IF(AB20=1,1,0)</f>
        <v>0</v>
      </c>
      <c r="AI20" s="1">
        <f t="shared" ref="AI20:AI21" si="68">+IF(S20=2,1,0)+IF(T20=2,1,0)</f>
        <v>0</v>
      </c>
      <c r="AJ20" s="1">
        <f t="shared" ref="AJ20:AJ21" si="69">+IF(U20=2,1,0)+IF(V20=2,1,0)</f>
        <v>0</v>
      </c>
      <c r="AK20" s="1">
        <f t="shared" ref="AK20:AK21" si="70">+IF(X20=2,1,0)+IF(W20=2,1,0)</f>
        <v>0</v>
      </c>
      <c r="AL20" s="1">
        <f t="shared" ref="AL20:AL21" si="71">+IF(Y20=2,1,0)+IF(Z20=2,1,0)</f>
        <v>0</v>
      </c>
      <c r="AM20" s="1">
        <f t="shared" ref="AM20:AM21" si="72">+IF(AA20=2,1,0)</f>
        <v>0</v>
      </c>
      <c r="AN20" s="1">
        <f t="shared" ref="AN20:AN21" si="73">+IF(AB20=2,1,0)</f>
        <v>0</v>
      </c>
      <c r="AO20" s="44"/>
      <c r="AP20" s="44"/>
      <c r="AQ20" s="44"/>
      <c r="AR20" s="44">
        <f t="shared" ref="AR20:AR22" si="74">F20</f>
        <v>42</v>
      </c>
      <c r="AS20" s="122">
        <f t="shared" si="6"/>
        <v>0</v>
      </c>
      <c r="AT20" s="122">
        <f t="shared" si="7"/>
        <v>0</v>
      </c>
      <c r="AU20" s="122">
        <f t="shared" si="8"/>
        <v>0</v>
      </c>
      <c r="AV20" s="122">
        <f t="shared" si="9"/>
        <v>1</v>
      </c>
      <c r="AW20" s="44"/>
      <c r="AX20" s="294"/>
      <c r="AY20" s="294"/>
      <c r="AZ20" s="294"/>
      <c r="BA20" s="294"/>
      <c r="BB20" s="294"/>
      <c r="BC20" s="294"/>
      <c r="BD20" s="44"/>
      <c r="BE20" s="44"/>
      <c r="BF20" s="44"/>
      <c r="BG20" s="44"/>
      <c r="BH20" s="44"/>
      <c r="BI20" s="44">
        <v>1</v>
      </c>
      <c r="BJ20" s="44"/>
      <c r="BK20" s="44"/>
      <c r="BL20" s="44"/>
      <c r="BM20" s="44"/>
      <c r="BN20" s="127"/>
      <c r="BO20" s="44"/>
      <c r="BP20" s="1"/>
      <c r="BQ20" s="44"/>
      <c r="BR20" s="17">
        <v>2</v>
      </c>
      <c r="BS20" s="1">
        <f t="shared" si="45"/>
        <v>0</v>
      </c>
      <c r="BT20" s="17">
        <f t="shared" ref="BT20:BT21" si="75">+BS20*2</f>
        <v>0</v>
      </c>
      <c r="BU20" s="44"/>
      <c r="BV20" s="44">
        <v>1</v>
      </c>
      <c r="BW20" s="44"/>
      <c r="BX20" s="44"/>
      <c r="BY20" s="44"/>
      <c r="BZ20" s="44"/>
      <c r="CA20" s="44"/>
      <c r="CB20" s="44"/>
      <c r="CC20" s="44"/>
      <c r="CD20" s="92"/>
      <c r="CE20" s="92"/>
      <c r="CF20" s="92"/>
      <c r="CG20" s="44"/>
      <c r="CH20" s="1"/>
      <c r="CI20" s="1">
        <v>1</v>
      </c>
      <c r="CJ20" s="1"/>
      <c r="CK20" s="383"/>
      <c r="CL20" s="383"/>
      <c r="CM20" s="383"/>
      <c r="CN20" s="1">
        <f t="shared" si="10"/>
        <v>0</v>
      </c>
      <c r="CO20" s="1">
        <f t="shared" si="11"/>
        <v>0</v>
      </c>
      <c r="CP20" s="20">
        <f t="shared" si="12"/>
        <v>2.5</v>
      </c>
      <c r="CQ20" s="351"/>
      <c r="CR20" s="131">
        <f t="shared" si="54"/>
        <v>1</v>
      </c>
      <c r="CS20" s="44"/>
      <c r="CT20" s="44"/>
      <c r="CU20" s="1"/>
      <c r="CV20" s="1"/>
      <c r="CW20" s="1">
        <v>2</v>
      </c>
      <c r="CX20" s="1"/>
      <c r="CY20" s="1">
        <v>1</v>
      </c>
      <c r="CZ20" s="44">
        <v>6</v>
      </c>
      <c r="DA20" s="17">
        <f t="shared" ref="DA20:DA21" si="76">+CY20</f>
        <v>1</v>
      </c>
      <c r="DB20" s="359">
        <f t="shared" si="56"/>
        <v>7</v>
      </c>
      <c r="DC20" s="359">
        <f t="shared" si="48"/>
        <v>3</v>
      </c>
      <c r="DD20" s="44"/>
      <c r="DE20" s="44">
        <v>8</v>
      </c>
      <c r="DF20" s="44">
        <v>4</v>
      </c>
      <c r="DG20" s="44"/>
      <c r="DH20" s="44"/>
      <c r="DI20" s="44"/>
      <c r="DJ20" s="44"/>
      <c r="DK20" s="44"/>
      <c r="DL20" s="44"/>
      <c r="DM20" s="44"/>
      <c r="DN20" s="44"/>
      <c r="DO20" s="1"/>
      <c r="DP20" s="1"/>
      <c r="DQ20" s="17">
        <f t="shared" si="13"/>
        <v>0</v>
      </c>
      <c r="DR20" s="17">
        <f t="shared" si="14"/>
        <v>0</v>
      </c>
      <c r="DS20" s="17">
        <f>CV20</f>
        <v>0</v>
      </c>
      <c r="DT20" s="17">
        <f>+IF(AND(SUM(S20:AA20)&gt;0,SUM(FA20:FF20)&gt;0),CW20,0)</f>
        <v>0</v>
      </c>
      <c r="DU20" s="17">
        <f t="shared" si="17"/>
        <v>0</v>
      </c>
      <c r="DV20" s="17">
        <f>+IF(AND(SUM(S20:AA20)&gt;0,SUM(FA20:FF20)&gt;0),CY20,0)</f>
        <v>0</v>
      </c>
      <c r="DW20" s="1"/>
      <c r="DX20" s="1"/>
      <c r="DY20" s="20">
        <f t="shared" si="19"/>
        <v>0</v>
      </c>
      <c r="DZ20" s="20">
        <f t="shared" si="20"/>
        <v>0</v>
      </c>
      <c r="EA20" s="20">
        <f t="shared" si="21"/>
        <v>0</v>
      </c>
      <c r="EB20" s="20">
        <f>+IF(AND(SUM(S20:AB20)&gt;0,SUM(FA20:FF20)&gt;0,DJ20&gt;=3),DJ20,0)</f>
        <v>0</v>
      </c>
      <c r="EC20" s="18">
        <f>+IF(AND(CT20=0,SUM(CU20:CY20)&gt;1,SUM(CU20:CY20)&lt;=4),1,IF(AND(CT20=0,SUM(CU20:CY20)&gt;4),2,0))</f>
        <v>1</v>
      </c>
      <c r="ED20" s="19">
        <f t="shared" ref="ED20:ED21" si="77">+IF(EC20&lt;&gt;0,EC20*3,0)</f>
        <v>3</v>
      </c>
      <c r="EE20" s="19">
        <f t="shared" si="59"/>
        <v>0</v>
      </c>
      <c r="EF20" s="1">
        <f t="shared" si="26"/>
        <v>0</v>
      </c>
      <c r="EG20" s="18">
        <f t="shared" si="57"/>
        <v>5</v>
      </c>
      <c r="EH20" s="341"/>
      <c r="EI20" s="44"/>
      <c r="EJ20" s="44">
        <f>5.5*2</f>
        <v>11</v>
      </c>
      <c r="EK20" s="44">
        <f>5.5</f>
        <v>5.5</v>
      </c>
      <c r="EL20" s="93">
        <v>1</v>
      </c>
      <c r="EM20" s="93"/>
      <c r="EN20" s="93"/>
      <c r="EO20" s="366"/>
      <c r="EP20" s="366"/>
      <c r="EQ20" s="374"/>
      <c r="ER20" s="374"/>
      <c r="ES20" s="374">
        <v>1</v>
      </c>
      <c r="ET20" s="374"/>
      <c r="EU20" s="18">
        <f t="shared" si="28"/>
        <v>8</v>
      </c>
      <c r="EV20" s="18">
        <f t="shared" si="49"/>
        <v>2</v>
      </c>
      <c r="EW20" s="341">
        <v>1</v>
      </c>
      <c r="EX20" s="341"/>
      <c r="EY20" s="341">
        <v>5</v>
      </c>
      <c r="EZ20" s="365">
        <f t="shared" si="55"/>
        <v>0</v>
      </c>
      <c r="FA20" s="44"/>
      <c r="FB20" s="44"/>
      <c r="FC20" s="44"/>
      <c r="FD20" s="45"/>
      <c r="FE20" s="45"/>
      <c r="FF20" s="45"/>
      <c r="FG20" s="300"/>
      <c r="FH20" s="45"/>
      <c r="FI20" s="45"/>
      <c r="FJ20" s="45"/>
      <c r="FK20" s="44"/>
      <c r="FL20" s="44"/>
      <c r="FM20" s="44"/>
      <c r="FN20" s="44">
        <f t="shared" si="60"/>
        <v>42</v>
      </c>
      <c r="FO20" s="294"/>
      <c r="FP20" s="20">
        <f t="shared" si="50"/>
        <v>0</v>
      </c>
      <c r="FQ20" s="20">
        <f t="shared" si="29"/>
        <v>8</v>
      </c>
      <c r="FR20" s="20">
        <f t="shared" si="30"/>
        <v>4</v>
      </c>
      <c r="FS20" s="20">
        <f t="shared" si="31"/>
        <v>0</v>
      </c>
      <c r="FT20" s="20">
        <f t="shared" si="32"/>
        <v>0</v>
      </c>
      <c r="FU20" s="20">
        <f t="shared" si="33"/>
        <v>0</v>
      </c>
      <c r="FV20" s="20">
        <f t="shared" si="34"/>
        <v>0</v>
      </c>
      <c r="FW20" s="44"/>
    </row>
    <row r="21" spans="1:179">
      <c r="A21" s="40"/>
      <c r="B21" s="48">
        <v>11</v>
      </c>
      <c r="C21" s="43">
        <f t="shared" ref="C21" si="78">B21</f>
        <v>11</v>
      </c>
      <c r="D21" s="43" t="s">
        <v>44</v>
      </c>
      <c r="E21" s="43" t="s">
        <v>44</v>
      </c>
      <c r="F21" s="43">
        <v>22</v>
      </c>
      <c r="G21" s="43">
        <f t="shared" si="61"/>
        <v>22</v>
      </c>
      <c r="H21" s="43"/>
      <c r="I21" s="43"/>
      <c r="J21" s="44"/>
      <c r="K21" s="44"/>
      <c r="L21" s="44"/>
      <c r="M21" s="44"/>
      <c r="N21" s="43"/>
      <c r="O21" s="43"/>
      <c r="P21" s="1"/>
      <c r="Q21" s="16"/>
      <c r="R21" s="1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1">
        <f t="shared" si="62"/>
        <v>0</v>
      </c>
      <c r="AD21" s="1">
        <f t="shared" si="63"/>
        <v>0</v>
      </c>
      <c r="AE21" s="1">
        <f t="shared" si="64"/>
        <v>0</v>
      </c>
      <c r="AF21" s="1">
        <f t="shared" si="65"/>
        <v>0</v>
      </c>
      <c r="AG21" s="1">
        <f t="shared" si="66"/>
        <v>0</v>
      </c>
      <c r="AH21" s="1">
        <f t="shared" si="67"/>
        <v>0</v>
      </c>
      <c r="AI21" s="1">
        <f t="shared" si="68"/>
        <v>0</v>
      </c>
      <c r="AJ21" s="1">
        <f t="shared" si="69"/>
        <v>0</v>
      </c>
      <c r="AK21" s="1">
        <f t="shared" si="70"/>
        <v>0</v>
      </c>
      <c r="AL21" s="1">
        <f t="shared" si="71"/>
        <v>0</v>
      </c>
      <c r="AM21" s="1">
        <f t="shared" si="72"/>
        <v>0</v>
      </c>
      <c r="AN21" s="1">
        <f t="shared" si="73"/>
        <v>0</v>
      </c>
      <c r="AO21" s="44"/>
      <c r="AP21" s="44"/>
      <c r="AQ21" s="44"/>
      <c r="AR21" s="44">
        <f t="shared" si="74"/>
        <v>22</v>
      </c>
      <c r="AS21" s="122">
        <f t="shared" si="6"/>
        <v>0</v>
      </c>
      <c r="AT21" s="122">
        <f t="shared" si="7"/>
        <v>0</v>
      </c>
      <c r="AU21" s="122">
        <f t="shared" si="8"/>
        <v>0</v>
      </c>
      <c r="AV21" s="122">
        <f t="shared" si="9"/>
        <v>1</v>
      </c>
      <c r="AW21" s="44"/>
      <c r="AX21" s="294"/>
      <c r="AY21" s="294"/>
      <c r="AZ21" s="294"/>
      <c r="BA21" s="294"/>
      <c r="BB21" s="294"/>
      <c r="BC21" s="294"/>
      <c r="BD21" s="44"/>
      <c r="BE21" s="44"/>
      <c r="BF21" s="44"/>
      <c r="BG21" s="44"/>
      <c r="BH21" s="44"/>
      <c r="BI21" s="44">
        <v>1</v>
      </c>
      <c r="BJ21" s="44"/>
      <c r="BK21" s="44"/>
      <c r="BL21" s="44"/>
      <c r="BM21" s="44"/>
      <c r="BN21" s="127"/>
      <c r="BO21" s="44"/>
      <c r="BP21" s="1"/>
      <c r="BQ21" s="44"/>
      <c r="BR21" s="17">
        <v>2</v>
      </c>
      <c r="BS21" s="1">
        <f t="shared" si="45"/>
        <v>0</v>
      </c>
      <c r="BT21" s="17">
        <f t="shared" si="75"/>
        <v>0</v>
      </c>
      <c r="BU21" s="44"/>
      <c r="BV21" s="44">
        <v>1</v>
      </c>
      <c r="BW21" s="44"/>
      <c r="BX21" s="44"/>
      <c r="BY21" s="44"/>
      <c r="BZ21" s="44"/>
      <c r="CA21" s="44"/>
      <c r="CB21" s="44"/>
      <c r="CC21" s="44"/>
      <c r="CD21" s="92"/>
      <c r="CE21" s="92"/>
      <c r="CF21" s="92"/>
      <c r="CG21" s="44"/>
      <c r="CH21" s="1"/>
      <c r="CI21" s="1">
        <v>1</v>
      </c>
      <c r="CJ21" s="1"/>
      <c r="CK21" s="383"/>
      <c r="CL21" s="383"/>
      <c r="CM21" s="383"/>
      <c r="CN21" s="1">
        <f t="shared" si="10"/>
        <v>0</v>
      </c>
      <c r="CO21" s="1">
        <f t="shared" si="11"/>
        <v>0</v>
      </c>
      <c r="CP21" s="20">
        <f t="shared" si="12"/>
        <v>2.5</v>
      </c>
      <c r="CQ21" s="351"/>
      <c r="CR21" s="131">
        <f t="shared" si="54"/>
        <v>1</v>
      </c>
      <c r="CS21" s="44"/>
      <c r="CT21" s="44"/>
      <c r="CU21" s="1"/>
      <c r="CV21" s="1"/>
      <c r="CW21" s="1">
        <v>1</v>
      </c>
      <c r="CX21" s="1"/>
      <c r="CY21" s="1"/>
      <c r="CZ21" s="44">
        <v>1</v>
      </c>
      <c r="DA21" s="17">
        <f t="shared" si="76"/>
        <v>0</v>
      </c>
      <c r="DB21" s="359">
        <f t="shared" si="56"/>
        <v>1</v>
      </c>
      <c r="DC21" s="359">
        <f t="shared" si="48"/>
        <v>1</v>
      </c>
      <c r="DD21" s="44"/>
      <c r="DE21" s="44">
        <v>4</v>
      </c>
      <c r="DF21" s="44"/>
      <c r="DG21" s="44"/>
      <c r="DH21" s="44"/>
      <c r="DI21" s="44"/>
      <c r="DJ21" s="44"/>
      <c r="DK21" s="44"/>
      <c r="DL21" s="44"/>
      <c r="DM21" s="44"/>
      <c r="DN21" s="44"/>
      <c r="DO21" s="1"/>
      <c r="DP21" s="1"/>
      <c r="DQ21" s="17">
        <f t="shared" si="13"/>
        <v>0</v>
      </c>
      <c r="DR21" s="17">
        <f t="shared" si="14"/>
        <v>0</v>
      </c>
      <c r="DS21" s="17">
        <f t="shared" ref="DS21:DS49" si="79">+IF(AND(SUM(S21:AA21)&gt;0,SUM(FA21:FF21)&gt;0),CV21,0)</f>
        <v>0</v>
      </c>
      <c r="DT21" s="17">
        <f>+IF(AND(SUM(S21:AA21)&gt;0,SUM(FA21:FF21)&gt;0),CW21,0)</f>
        <v>0</v>
      </c>
      <c r="DU21" s="17">
        <f t="shared" si="17"/>
        <v>0</v>
      </c>
      <c r="DV21" s="17">
        <f>+IF(AND(SUM(S21:AA21)&gt;0,SUM(FA21:FF21)&gt;0),CY21,0)</f>
        <v>0</v>
      </c>
      <c r="DW21" s="1"/>
      <c r="DX21" s="1"/>
      <c r="DY21" s="20">
        <f t="shared" si="19"/>
        <v>0</v>
      </c>
      <c r="DZ21" s="20">
        <f t="shared" si="20"/>
        <v>0</v>
      </c>
      <c r="EA21" s="20">
        <f t="shared" si="21"/>
        <v>0</v>
      </c>
      <c r="EB21" s="20">
        <f>+IF(AND(SUM(S21:AB21)&gt;0,SUM(FA21:FF21)&gt;0,DJ21&gt;=3),DJ21,0)</f>
        <v>0</v>
      </c>
      <c r="EC21" s="18">
        <f>+IF(AND(CT21=0,SUM(CU21:CY21)&gt;1,SUM(CU21:CY21)&lt;=4),1,IF(AND(CT21=0,SUM(CU21:CY21)&gt;4),2,0))</f>
        <v>0</v>
      </c>
      <c r="ED21" s="19">
        <f t="shared" si="77"/>
        <v>0</v>
      </c>
      <c r="EE21" s="19">
        <f t="shared" si="59"/>
        <v>0</v>
      </c>
      <c r="EF21" s="1">
        <f t="shared" si="26"/>
        <v>0</v>
      </c>
      <c r="EG21" s="18">
        <f>+IF(AND(CT21+EC21=0,SUM(AO21:AR21)&gt;0,SUM(DK21:DN21)&gt;0),(CU21+CV21+CW21+CX21)*2+CY21*5,(EC21+CT21-FO21)*5)+IF(AND(EC21+DQ21+CT21=0,SUM(AO21:AR21)&gt;0),SUM(CU21:CX21)*2+CY21*5,0)+2</f>
        <v>4</v>
      </c>
      <c r="EH21" s="18"/>
      <c r="EI21" s="44"/>
      <c r="EJ21" s="44">
        <v>5.5</v>
      </c>
      <c r="EK21" s="44"/>
      <c r="EL21" s="93">
        <v>1</v>
      </c>
      <c r="EM21" s="93"/>
      <c r="EN21" s="93"/>
      <c r="EO21" s="366"/>
      <c r="EP21" s="366"/>
      <c r="EQ21" s="374"/>
      <c r="ER21" s="374"/>
      <c r="ES21" s="374"/>
      <c r="ET21" s="374"/>
      <c r="EU21" s="18">
        <f t="shared" si="28"/>
        <v>3</v>
      </c>
      <c r="EV21" s="18">
        <f t="shared" si="49"/>
        <v>2</v>
      </c>
      <c r="EW21" s="341">
        <v>1</v>
      </c>
      <c r="EX21" s="341"/>
      <c r="EY21" s="341">
        <v>2</v>
      </c>
      <c r="EZ21" s="365">
        <f t="shared" si="55"/>
        <v>0</v>
      </c>
      <c r="FA21" s="44"/>
      <c r="FB21" s="44"/>
      <c r="FC21" s="44"/>
      <c r="FD21" s="45"/>
      <c r="FE21" s="45"/>
      <c r="FF21" s="45"/>
      <c r="FG21" s="300"/>
      <c r="FH21" s="45"/>
      <c r="FI21" s="45"/>
      <c r="FJ21" s="45"/>
      <c r="FK21" s="44"/>
      <c r="FL21" s="44"/>
      <c r="FM21" s="44"/>
      <c r="FN21" s="44">
        <f t="shared" si="60"/>
        <v>22</v>
      </c>
      <c r="FO21" s="294"/>
      <c r="FP21" s="20">
        <f t="shared" si="50"/>
        <v>0</v>
      </c>
      <c r="FQ21" s="20">
        <f t="shared" si="29"/>
        <v>4</v>
      </c>
      <c r="FR21" s="20">
        <f t="shared" si="30"/>
        <v>0</v>
      </c>
      <c r="FS21" s="20">
        <f t="shared" si="31"/>
        <v>0</v>
      </c>
      <c r="FT21" s="20">
        <f t="shared" si="32"/>
        <v>0</v>
      </c>
      <c r="FU21" s="20">
        <f t="shared" si="33"/>
        <v>0</v>
      </c>
      <c r="FV21" s="20">
        <f t="shared" si="34"/>
        <v>0</v>
      </c>
      <c r="FW21" s="44"/>
    </row>
    <row r="22" spans="1:179">
      <c r="A22" s="40"/>
      <c r="B22" s="48">
        <v>12</v>
      </c>
      <c r="C22" s="43" t="s">
        <v>497</v>
      </c>
      <c r="D22" s="43" t="s">
        <v>187</v>
      </c>
      <c r="E22" s="43" t="str">
        <f>D22</f>
        <v>2LT8,5</v>
      </c>
      <c r="F22" s="43">
        <v>42</v>
      </c>
      <c r="G22" s="43">
        <f t="shared" si="61"/>
        <v>42</v>
      </c>
      <c r="H22" s="43"/>
      <c r="I22" s="43"/>
      <c r="J22" s="44"/>
      <c r="K22" s="44"/>
      <c r="L22" s="44"/>
      <c r="M22" s="44"/>
      <c r="N22" s="43"/>
      <c r="O22" s="43"/>
      <c r="P22" s="1"/>
      <c r="Q22" s="16"/>
      <c r="R22" s="1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1">
        <f t="shared" ref="AC22:AC29" si="80">+IF(S22=1,1,0)+IF(T22=1,1,0)</f>
        <v>0</v>
      </c>
      <c r="AD22" s="1">
        <f t="shared" ref="AD22:AD29" si="81">+IF(U22=1,1,0)+IF(V22=1,1,0)</f>
        <v>0</v>
      </c>
      <c r="AE22" s="1">
        <f t="shared" ref="AE22:AE29" si="82">+IF(W22=1,1,0)+IF(X22=1,1,0)</f>
        <v>0</v>
      </c>
      <c r="AF22" s="1">
        <f t="shared" ref="AF22:AF29" si="83">+IF(Y22=1,1,0)+IF(Z22=1,1,0)</f>
        <v>0</v>
      </c>
      <c r="AG22" s="1">
        <f t="shared" ref="AG22:AG29" si="84">+IF(AA22=1,1,0)</f>
        <v>0</v>
      </c>
      <c r="AH22" s="1">
        <f t="shared" ref="AH22:AH29" si="85">+IF(AB22=1,1,0)</f>
        <v>0</v>
      </c>
      <c r="AI22" s="1">
        <f t="shared" ref="AI22:AI29" si="86">+IF(S22=2,1,0)+IF(T22=2,1,0)</f>
        <v>0</v>
      </c>
      <c r="AJ22" s="1">
        <f t="shared" ref="AJ22:AJ29" si="87">+IF(U22=2,1,0)+IF(V22=2,1,0)</f>
        <v>0</v>
      </c>
      <c r="AK22" s="1">
        <f t="shared" ref="AK22:AK29" si="88">+IF(X22=2,1,0)+IF(W22=2,1,0)</f>
        <v>0</v>
      </c>
      <c r="AL22" s="1">
        <f t="shared" ref="AL22:AL29" si="89">+IF(Y22=2,1,0)+IF(Z22=2,1,0)</f>
        <v>0</v>
      </c>
      <c r="AM22" s="1">
        <f t="shared" ref="AM22:AM29" si="90">+IF(AA22=2,1,0)</f>
        <v>0</v>
      </c>
      <c r="AN22" s="1">
        <f t="shared" ref="AN22:AN29" si="91">+IF(AB22=2,1,0)</f>
        <v>0</v>
      </c>
      <c r="AO22" s="44"/>
      <c r="AP22" s="44"/>
      <c r="AQ22" s="44"/>
      <c r="AR22" s="44">
        <f t="shared" si="74"/>
        <v>42</v>
      </c>
      <c r="AS22" s="122">
        <f t="shared" si="6"/>
        <v>0</v>
      </c>
      <c r="AT22" s="122">
        <f t="shared" si="7"/>
        <v>0</v>
      </c>
      <c r="AU22" s="122">
        <f t="shared" si="8"/>
        <v>0</v>
      </c>
      <c r="AV22" s="122">
        <f t="shared" si="9"/>
        <v>1</v>
      </c>
      <c r="AW22" s="44"/>
      <c r="AX22" s="294"/>
      <c r="AY22" s="294"/>
      <c r="AZ22" s="294"/>
      <c r="BA22" s="294"/>
      <c r="BB22" s="294"/>
      <c r="BC22" s="29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127"/>
      <c r="BO22" s="44"/>
      <c r="BP22" s="1"/>
      <c r="BQ22" s="44"/>
      <c r="BR22" s="17">
        <v>1</v>
      </c>
      <c r="BS22" s="1">
        <f t="shared" si="45"/>
        <v>0</v>
      </c>
      <c r="BT22" s="17">
        <f t="shared" ref="BT22:BT29" si="92">+BS22*2</f>
        <v>0</v>
      </c>
      <c r="BU22" s="44"/>
      <c r="BV22" s="44">
        <v>1</v>
      </c>
      <c r="BW22" s="44"/>
      <c r="BX22" s="44"/>
      <c r="BY22" s="44"/>
      <c r="BZ22" s="44"/>
      <c r="CA22" s="44"/>
      <c r="CB22" s="44"/>
      <c r="CC22" s="44"/>
      <c r="CD22" s="92"/>
      <c r="CE22" s="92"/>
      <c r="CF22" s="92"/>
      <c r="CG22" s="44"/>
      <c r="CH22" s="1"/>
      <c r="CI22" s="1"/>
      <c r="CJ22" s="1"/>
      <c r="CK22" s="383"/>
      <c r="CL22" s="383"/>
      <c r="CM22" s="383"/>
      <c r="CN22" s="1">
        <f t="shared" si="10"/>
        <v>0</v>
      </c>
      <c r="CO22" s="1">
        <f t="shared" si="11"/>
        <v>0</v>
      </c>
      <c r="CP22" s="20">
        <f t="shared" si="12"/>
        <v>0</v>
      </c>
      <c r="CQ22" s="351"/>
      <c r="CR22" s="131">
        <f>+IF(SUM(AX22:BM22)&gt;0,1,0)+1</f>
        <v>1</v>
      </c>
      <c r="CS22" s="44"/>
      <c r="CT22" s="44"/>
      <c r="CU22" s="1"/>
      <c r="CV22" s="1"/>
      <c r="CW22" s="1"/>
      <c r="CX22" s="1"/>
      <c r="CY22" s="1"/>
      <c r="CZ22" s="44"/>
      <c r="DA22" s="17">
        <f t="shared" ref="DA22:DA29" si="93">+CY22</f>
        <v>0</v>
      </c>
      <c r="DB22" s="359">
        <f t="shared" si="56"/>
        <v>0</v>
      </c>
      <c r="DC22" s="359">
        <f t="shared" si="48"/>
        <v>0</v>
      </c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1"/>
      <c r="DP22" s="1"/>
      <c r="DQ22" s="17">
        <f t="shared" si="13"/>
        <v>0</v>
      </c>
      <c r="DR22" s="17">
        <f t="shared" si="14"/>
        <v>0</v>
      </c>
      <c r="DS22" s="17">
        <f t="shared" si="79"/>
        <v>0</v>
      </c>
      <c r="DT22" s="17">
        <f t="shared" ref="DT22:DT27" si="94">+IF(AND(SUM(S22:AA22)&gt;0,SUM(FA22:FF22)&gt;0),CW22,0)</f>
        <v>0</v>
      </c>
      <c r="DU22" s="17">
        <f t="shared" si="17"/>
        <v>0</v>
      </c>
      <c r="DV22" s="17">
        <f t="shared" ref="DV22:DV27" si="95">+IF(AND(SUM(S22:AA22)&gt;0,SUM(FA22:FF22)&gt;0),CY22,0)</f>
        <v>0</v>
      </c>
      <c r="DW22" s="1"/>
      <c r="DX22" s="1"/>
      <c r="DY22" s="20">
        <f t="shared" si="19"/>
        <v>0</v>
      </c>
      <c r="DZ22" s="20">
        <f t="shared" si="20"/>
        <v>0</v>
      </c>
      <c r="EA22" s="20">
        <f t="shared" si="21"/>
        <v>0</v>
      </c>
      <c r="EB22" s="20">
        <f t="shared" ref="EB22:EB27" si="96">+IF(AND(SUM(S22:AB22)&gt;0,SUM(FA22:FF22)&gt;0,DJ22&gt;=3),DJ22,0)</f>
        <v>0</v>
      </c>
      <c r="EC22" s="18">
        <f t="shared" ref="EC22:EC27" si="97">+IF(AND(CT22=0,SUM(CU22:CY22)&gt;1,SUM(CU22:CY22)&lt;=4),1,IF(AND(CT22=0,SUM(CU22:CY22)&gt;4),2,0))</f>
        <v>0</v>
      </c>
      <c r="ED22" s="19">
        <f t="shared" ref="ED22:ED29" si="98">+IF(EC22&lt;&gt;0,EC22*3,0)</f>
        <v>0</v>
      </c>
      <c r="EE22" s="19">
        <f t="shared" si="59"/>
        <v>0</v>
      </c>
      <c r="EF22" s="1">
        <f t="shared" si="26"/>
        <v>0</v>
      </c>
      <c r="EG22" s="18">
        <f t="shared" ref="EG22:EG54" si="99">+IF(AND(CT22+EC22=0,SUM(AO22:AR22)&gt;0,SUM(DK22:DN22)&gt;0),(CU22+CV22+CW22+CX22)*2+CY22*5,(EC22+CT22-FO22)*5)+IF(AND(EC22+DQ22+CT22=0,SUM(AO22:AR22)&gt;0),SUM(CU22:CX22)*2+CY22*5,0)</f>
        <v>0</v>
      </c>
      <c r="EH22" s="341"/>
      <c r="EI22" s="44"/>
      <c r="EJ22" s="44"/>
      <c r="EK22" s="44"/>
      <c r="EL22" s="93"/>
      <c r="EM22" s="93"/>
      <c r="EN22" s="93"/>
      <c r="EO22" s="366"/>
      <c r="EP22" s="366"/>
      <c r="EQ22" s="374"/>
      <c r="ER22" s="374"/>
      <c r="ES22" s="374"/>
      <c r="ET22" s="374"/>
      <c r="EU22" s="18">
        <f t="shared" si="28"/>
        <v>0</v>
      </c>
      <c r="EV22" s="18">
        <f t="shared" si="49"/>
        <v>0</v>
      </c>
      <c r="EW22" s="341">
        <v>1</v>
      </c>
      <c r="EX22" s="341">
        <v>1</v>
      </c>
      <c r="EY22" s="341"/>
      <c r="EZ22" s="365">
        <f t="shared" si="55"/>
        <v>0</v>
      </c>
      <c r="FA22" s="44"/>
      <c r="FB22" s="44"/>
      <c r="FC22" s="44"/>
      <c r="FD22" s="45"/>
      <c r="FE22" s="45"/>
      <c r="FF22" s="45"/>
      <c r="FG22" s="300"/>
      <c r="FH22" s="45"/>
      <c r="FI22" s="45"/>
      <c r="FJ22" s="45"/>
      <c r="FK22" s="44"/>
      <c r="FL22" s="44"/>
      <c r="FM22" s="44"/>
      <c r="FN22" s="44">
        <f t="shared" si="60"/>
        <v>42</v>
      </c>
      <c r="FO22" s="294"/>
      <c r="FP22" s="20">
        <f t="shared" si="50"/>
        <v>0</v>
      </c>
      <c r="FQ22" s="20">
        <f t="shared" si="29"/>
        <v>0</v>
      </c>
      <c r="FR22" s="20">
        <f t="shared" si="30"/>
        <v>0</v>
      </c>
      <c r="FS22" s="20">
        <f t="shared" si="31"/>
        <v>0</v>
      </c>
      <c r="FT22" s="20">
        <f t="shared" si="32"/>
        <v>0</v>
      </c>
      <c r="FU22" s="20">
        <f t="shared" si="33"/>
        <v>0</v>
      </c>
      <c r="FV22" s="20">
        <f t="shared" si="34"/>
        <v>0</v>
      </c>
      <c r="FW22" s="58"/>
    </row>
    <row r="23" spans="1:179" ht="19.5">
      <c r="A23" s="40"/>
      <c r="B23" s="46" t="s">
        <v>194</v>
      </c>
      <c r="C23" s="47"/>
      <c r="D23" s="43"/>
      <c r="E23" s="43"/>
      <c r="F23" s="43"/>
      <c r="G23" s="43"/>
      <c r="H23" s="43"/>
      <c r="I23" s="43"/>
      <c r="J23" s="44"/>
      <c r="K23" s="44"/>
      <c r="L23" s="44"/>
      <c r="M23" s="44"/>
      <c r="N23" s="43"/>
      <c r="O23" s="43"/>
      <c r="P23" s="1"/>
      <c r="Q23" s="16"/>
      <c r="R23" s="1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1">
        <f t="shared" si="80"/>
        <v>0</v>
      </c>
      <c r="AD23" s="1">
        <f t="shared" si="81"/>
        <v>0</v>
      </c>
      <c r="AE23" s="1">
        <f t="shared" si="82"/>
        <v>0</v>
      </c>
      <c r="AF23" s="1">
        <f t="shared" si="83"/>
        <v>0</v>
      </c>
      <c r="AG23" s="1">
        <f t="shared" si="84"/>
        <v>0</v>
      </c>
      <c r="AH23" s="1">
        <f t="shared" si="85"/>
        <v>0</v>
      </c>
      <c r="AI23" s="1">
        <f t="shared" si="86"/>
        <v>0</v>
      </c>
      <c r="AJ23" s="1">
        <f t="shared" si="87"/>
        <v>0</v>
      </c>
      <c r="AK23" s="1">
        <f t="shared" si="88"/>
        <v>0</v>
      </c>
      <c r="AL23" s="1">
        <f t="shared" si="89"/>
        <v>0</v>
      </c>
      <c r="AM23" s="1">
        <f t="shared" si="90"/>
        <v>0</v>
      </c>
      <c r="AN23" s="1">
        <f t="shared" si="91"/>
        <v>0</v>
      </c>
      <c r="AO23" s="44"/>
      <c r="AP23" s="44"/>
      <c r="AQ23" s="44"/>
      <c r="AR23" s="44"/>
      <c r="AS23" s="122">
        <f t="shared" si="6"/>
        <v>0</v>
      </c>
      <c r="AT23" s="122">
        <f t="shared" si="7"/>
        <v>0</v>
      </c>
      <c r="AU23" s="122">
        <f t="shared" si="8"/>
        <v>0</v>
      </c>
      <c r="AV23" s="122">
        <f t="shared" ref="AV23:AV35" si="100">IF(AND(AR23&gt;0,OR(BR23&gt;=2,BR23=1)),AR23/G23,0)</f>
        <v>0</v>
      </c>
      <c r="AW23" s="44"/>
      <c r="AX23" s="294"/>
      <c r="AY23" s="294"/>
      <c r="AZ23" s="294"/>
      <c r="BA23" s="294"/>
      <c r="BB23" s="294"/>
      <c r="BC23" s="29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127"/>
      <c r="BO23" s="44"/>
      <c r="BP23" s="1"/>
      <c r="BQ23" s="44"/>
      <c r="BR23" s="17"/>
      <c r="BS23" s="1">
        <f t="shared" si="45"/>
        <v>0</v>
      </c>
      <c r="BT23" s="17">
        <f t="shared" si="92"/>
        <v>0</v>
      </c>
      <c r="BU23" s="44"/>
      <c r="BV23" s="44"/>
      <c r="BW23" s="44"/>
      <c r="BX23" s="44"/>
      <c r="BY23" s="44"/>
      <c r="BZ23" s="44"/>
      <c r="CA23" s="44"/>
      <c r="CB23" s="44"/>
      <c r="CC23" s="44"/>
      <c r="CD23" s="92"/>
      <c r="CE23" s="92"/>
      <c r="CF23" s="92"/>
      <c r="CG23" s="44"/>
      <c r="CH23" s="1"/>
      <c r="CI23" s="1"/>
      <c r="CJ23" s="1"/>
      <c r="CK23" s="383"/>
      <c r="CL23" s="383"/>
      <c r="CM23" s="383"/>
      <c r="CN23" s="1">
        <f t="shared" si="10"/>
        <v>0</v>
      </c>
      <c r="CO23" s="1">
        <f t="shared" si="11"/>
        <v>0</v>
      </c>
      <c r="CP23" s="20">
        <f t="shared" si="12"/>
        <v>0</v>
      </c>
      <c r="CQ23" s="351"/>
      <c r="CR23" s="131">
        <f>+IF(SUM(AX23:BM23)&gt;0,1,0)</f>
        <v>0</v>
      </c>
      <c r="CS23" s="44"/>
      <c r="CT23" s="44"/>
      <c r="CU23" s="1"/>
      <c r="CV23" s="1"/>
      <c r="CW23" s="1"/>
      <c r="CX23" s="1"/>
      <c r="CY23" s="1"/>
      <c r="CZ23" s="44"/>
      <c r="DA23" s="17">
        <f t="shared" si="93"/>
        <v>0</v>
      </c>
      <c r="DB23" s="359">
        <f t="shared" si="56"/>
        <v>0</v>
      </c>
      <c r="DC23" s="359">
        <f t="shared" si="48"/>
        <v>0</v>
      </c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1"/>
      <c r="DP23" s="1"/>
      <c r="DQ23" s="17">
        <f t="shared" si="13"/>
        <v>0</v>
      </c>
      <c r="DR23" s="17">
        <f t="shared" si="14"/>
        <v>0</v>
      </c>
      <c r="DS23" s="17">
        <f t="shared" si="79"/>
        <v>0</v>
      </c>
      <c r="DT23" s="17">
        <f t="shared" si="94"/>
        <v>0</v>
      </c>
      <c r="DU23" s="17">
        <f t="shared" si="17"/>
        <v>0</v>
      </c>
      <c r="DV23" s="17">
        <f t="shared" si="95"/>
        <v>0</v>
      </c>
      <c r="DW23" s="1"/>
      <c r="DX23" s="1"/>
      <c r="DY23" s="16">
        <f t="shared" si="19"/>
        <v>0</v>
      </c>
      <c r="DZ23" s="16">
        <f t="shared" si="20"/>
        <v>0</v>
      </c>
      <c r="EA23" s="16">
        <f t="shared" si="21"/>
        <v>0</v>
      </c>
      <c r="EB23" s="16">
        <f t="shared" si="96"/>
        <v>0</v>
      </c>
      <c r="EC23" s="18">
        <f t="shared" si="97"/>
        <v>0</v>
      </c>
      <c r="ED23" s="19">
        <f t="shared" si="98"/>
        <v>0</v>
      </c>
      <c r="EE23" s="19">
        <f t="shared" si="59"/>
        <v>0</v>
      </c>
      <c r="EF23" s="1">
        <f t="shared" si="26"/>
        <v>0</v>
      </c>
      <c r="EG23" s="18">
        <f t="shared" si="99"/>
        <v>0</v>
      </c>
      <c r="EH23" s="341"/>
      <c r="EI23" s="44"/>
      <c r="EJ23" s="44"/>
      <c r="EK23" s="44"/>
      <c r="EL23" s="93"/>
      <c r="EM23" s="93"/>
      <c r="EN23" s="93"/>
      <c r="EO23" s="366"/>
      <c r="EP23" s="366"/>
      <c r="EQ23" s="374"/>
      <c r="ER23" s="374"/>
      <c r="ES23" s="374"/>
      <c r="ET23" s="374"/>
      <c r="EU23" s="18">
        <f t="shared" si="28"/>
        <v>0</v>
      </c>
      <c r="EV23" s="18">
        <f t="shared" si="49"/>
        <v>0</v>
      </c>
      <c r="EW23" s="341"/>
      <c r="EX23" s="341"/>
      <c r="EY23" s="341"/>
      <c r="EZ23" s="365">
        <f t="shared" si="55"/>
        <v>0</v>
      </c>
      <c r="FA23" s="44"/>
      <c r="FB23" s="44"/>
      <c r="FC23" s="44"/>
      <c r="FD23" s="45"/>
      <c r="FE23" s="45"/>
      <c r="FF23" s="45"/>
      <c r="FG23" s="300"/>
      <c r="FH23" s="45"/>
      <c r="FI23" s="45"/>
      <c r="FJ23" s="45"/>
      <c r="FK23" s="44"/>
      <c r="FL23" s="44"/>
      <c r="FM23" s="44"/>
      <c r="FN23" s="44"/>
      <c r="FO23" s="294"/>
      <c r="FP23" s="20">
        <f>+FO23*3</f>
        <v>0</v>
      </c>
      <c r="FQ23" s="20">
        <f t="shared" si="29"/>
        <v>0</v>
      </c>
      <c r="FR23" s="20">
        <f t="shared" si="30"/>
        <v>0</v>
      </c>
      <c r="FS23" s="20">
        <f t="shared" si="31"/>
        <v>0</v>
      </c>
      <c r="FT23" s="20">
        <f t="shared" si="32"/>
        <v>0</v>
      </c>
      <c r="FU23" s="20">
        <f t="shared" si="33"/>
        <v>0</v>
      </c>
      <c r="FV23" s="20">
        <f t="shared" si="34"/>
        <v>0</v>
      </c>
      <c r="FW23" s="44"/>
    </row>
    <row r="24" spans="1:179">
      <c r="A24" s="40"/>
      <c r="B24" s="48" t="s">
        <v>27</v>
      </c>
      <c r="C24" s="43" t="s">
        <v>27</v>
      </c>
      <c r="D24" s="43" t="s">
        <v>165</v>
      </c>
      <c r="E24" s="43" t="s">
        <v>165</v>
      </c>
      <c r="F24" s="43"/>
      <c r="G24" s="43"/>
      <c r="H24" s="43"/>
      <c r="I24" s="43"/>
      <c r="J24" s="44"/>
      <c r="K24" s="44"/>
      <c r="L24" s="44"/>
      <c r="M24" s="44"/>
      <c r="N24" s="43"/>
      <c r="O24" s="43"/>
      <c r="P24" s="1"/>
      <c r="Q24" s="16"/>
      <c r="R24" s="1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1">
        <f t="shared" si="80"/>
        <v>0</v>
      </c>
      <c r="AD24" s="1">
        <f t="shared" si="81"/>
        <v>0</v>
      </c>
      <c r="AE24" s="1">
        <f t="shared" si="82"/>
        <v>0</v>
      </c>
      <c r="AF24" s="1">
        <f t="shared" si="83"/>
        <v>0</v>
      </c>
      <c r="AG24" s="1">
        <f t="shared" si="84"/>
        <v>0</v>
      </c>
      <c r="AH24" s="1">
        <f t="shared" si="85"/>
        <v>0</v>
      </c>
      <c r="AI24" s="1">
        <f t="shared" si="86"/>
        <v>0</v>
      </c>
      <c r="AJ24" s="1">
        <f t="shared" si="87"/>
        <v>0</v>
      </c>
      <c r="AK24" s="1">
        <f t="shared" si="88"/>
        <v>0</v>
      </c>
      <c r="AL24" s="1">
        <f t="shared" si="89"/>
        <v>0</v>
      </c>
      <c r="AM24" s="1">
        <f t="shared" si="90"/>
        <v>0</v>
      </c>
      <c r="AN24" s="1">
        <f t="shared" si="91"/>
        <v>0</v>
      </c>
      <c r="AO24" s="44"/>
      <c r="AP24" s="44"/>
      <c r="AQ24" s="44"/>
      <c r="AR24" s="44"/>
      <c r="AS24" s="122">
        <f t="shared" si="6"/>
        <v>0</v>
      </c>
      <c r="AT24" s="122">
        <f t="shared" si="7"/>
        <v>0</v>
      </c>
      <c r="AU24" s="122">
        <f t="shared" si="8"/>
        <v>0</v>
      </c>
      <c r="AV24" s="122">
        <f t="shared" si="100"/>
        <v>0</v>
      </c>
      <c r="AW24" s="44"/>
      <c r="AX24" s="294"/>
      <c r="AY24" s="294"/>
      <c r="AZ24" s="294"/>
      <c r="BA24" s="294"/>
      <c r="BB24" s="294"/>
      <c r="BC24" s="29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127"/>
      <c r="BO24" s="44"/>
      <c r="BP24" s="1"/>
      <c r="BQ24" s="44"/>
      <c r="BR24" s="17">
        <v>1</v>
      </c>
      <c r="BS24" s="1">
        <f t="shared" si="45"/>
        <v>0</v>
      </c>
      <c r="BT24" s="17">
        <f t="shared" si="92"/>
        <v>0</v>
      </c>
      <c r="BU24" s="44"/>
      <c r="BV24" s="44">
        <v>1</v>
      </c>
      <c r="BW24" s="44"/>
      <c r="BX24" s="44"/>
      <c r="BY24" s="44"/>
      <c r="BZ24" s="44"/>
      <c r="CA24" s="44"/>
      <c r="CB24" s="44"/>
      <c r="CC24" s="44"/>
      <c r="CD24" s="92"/>
      <c r="CE24" s="92"/>
      <c r="CF24" s="92"/>
      <c r="CG24" s="44"/>
      <c r="CH24" s="1"/>
      <c r="CI24" s="1"/>
      <c r="CJ24" s="1"/>
      <c r="CK24" s="383"/>
      <c r="CL24" s="383"/>
      <c r="CM24" s="383"/>
      <c r="CN24" s="1">
        <f t="shared" si="10"/>
        <v>0</v>
      </c>
      <c r="CO24" s="1">
        <f t="shared" si="11"/>
        <v>0</v>
      </c>
      <c r="CP24" s="20">
        <f t="shared" si="12"/>
        <v>0</v>
      </c>
      <c r="CQ24" s="351"/>
      <c r="CR24" s="131"/>
      <c r="CS24" s="44"/>
      <c r="CT24" s="44"/>
      <c r="CU24" s="1"/>
      <c r="CV24" s="1"/>
      <c r="CW24" s="1"/>
      <c r="CX24" s="1"/>
      <c r="CY24" s="1"/>
      <c r="CZ24" s="44"/>
      <c r="DA24" s="17">
        <f t="shared" si="93"/>
        <v>0</v>
      </c>
      <c r="DB24" s="359">
        <f t="shared" si="56"/>
        <v>0</v>
      </c>
      <c r="DC24" s="359">
        <f t="shared" si="48"/>
        <v>0</v>
      </c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1"/>
      <c r="DP24" s="1"/>
      <c r="DQ24" s="17">
        <f t="shared" si="13"/>
        <v>0</v>
      </c>
      <c r="DR24" s="17">
        <f t="shared" si="14"/>
        <v>0</v>
      </c>
      <c r="DS24" s="17">
        <f t="shared" si="79"/>
        <v>0</v>
      </c>
      <c r="DT24" s="17">
        <f t="shared" si="94"/>
        <v>0</v>
      </c>
      <c r="DU24" s="17">
        <f t="shared" si="17"/>
        <v>0</v>
      </c>
      <c r="DV24" s="17">
        <f t="shared" si="95"/>
        <v>0</v>
      </c>
      <c r="DW24" s="1"/>
      <c r="DX24" s="1"/>
      <c r="DY24" s="16">
        <f t="shared" si="19"/>
        <v>0</v>
      </c>
      <c r="DZ24" s="16">
        <f t="shared" si="20"/>
        <v>0</v>
      </c>
      <c r="EA24" s="16">
        <f t="shared" si="21"/>
        <v>0</v>
      </c>
      <c r="EB24" s="16">
        <f t="shared" si="96"/>
        <v>0</v>
      </c>
      <c r="EC24" s="18">
        <f t="shared" si="97"/>
        <v>0</v>
      </c>
      <c r="ED24" s="19">
        <f t="shared" si="98"/>
        <v>0</v>
      </c>
      <c r="EE24" s="19">
        <f t="shared" si="59"/>
        <v>0</v>
      </c>
      <c r="EF24" s="1">
        <f t="shared" si="26"/>
        <v>0</v>
      </c>
      <c r="EG24" s="18">
        <f t="shared" si="99"/>
        <v>0</v>
      </c>
      <c r="EH24" s="341"/>
      <c r="EI24" s="44"/>
      <c r="EJ24" s="44"/>
      <c r="EK24" s="44"/>
      <c r="EL24" s="93"/>
      <c r="EM24" s="93"/>
      <c r="EN24" s="93"/>
      <c r="EO24" s="366"/>
      <c r="EP24" s="366"/>
      <c r="EQ24" s="374"/>
      <c r="ER24" s="374"/>
      <c r="ES24" s="374"/>
      <c r="ET24" s="374"/>
      <c r="EU24" s="18">
        <f t="shared" si="28"/>
        <v>0</v>
      </c>
      <c r="EV24" s="18">
        <f t="shared" si="49"/>
        <v>0</v>
      </c>
      <c r="EW24" s="341"/>
      <c r="EX24" s="341"/>
      <c r="EY24" s="341"/>
      <c r="EZ24" s="365">
        <f t="shared" si="55"/>
        <v>0</v>
      </c>
      <c r="FA24" s="44"/>
      <c r="FB24" s="44"/>
      <c r="FC24" s="44"/>
      <c r="FD24" s="45"/>
      <c r="FE24" s="45"/>
      <c r="FF24" s="45"/>
      <c r="FG24" s="300"/>
      <c r="FH24" s="45"/>
      <c r="FI24" s="45"/>
      <c r="FJ24" s="45"/>
      <c r="FK24" s="44"/>
      <c r="FL24" s="44"/>
      <c r="FM24" s="44"/>
      <c r="FN24" s="87"/>
      <c r="FO24" s="294"/>
      <c r="FP24" s="20">
        <f t="shared" si="50"/>
        <v>0</v>
      </c>
      <c r="FQ24" s="20">
        <f t="shared" si="29"/>
        <v>0</v>
      </c>
      <c r="FR24" s="20">
        <f t="shared" si="30"/>
        <v>0</v>
      </c>
      <c r="FS24" s="20">
        <f t="shared" si="31"/>
        <v>0</v>
      </c>
      <c r="FT24" s="20">
        <f t="shared" si="32"/>
        <v>0</v>
      </c>
      <c r="FU24" s="20">
        <f t="shared" si="33"/>
        <v>0</v>
      </c>
      <c r="FV24" s="20">
        <f t="shared" si="34"/>
        <v>0</v>
      </c>
      <c r="FW24" s="44"/>
    </row>
    <row r="25" spans="1:179">
      <c r="A25" s="40"/>
      <c r="B25" s="48">
        <v>1</v>
      </c>
      <c r="C25" s="43">
        <f>B25</f>
        <v>1</v>
      </c>
      <c r="D25" s="43" t="s">
        <v>44</v>
      </c>
      <c r="E25" s="43" t="s">
        <v>44</v>
      </c>
      <c r="F25" s="43">
        <v>12</v>
      </c>
      <c r="G25" s="43">
        <f>F25</f>
        <v>12</v>
      </c>
      <c r="H25" s="43"/>
      <c r="I25" s="43"/>
      <c r="J25" s="44"/>
      <c r="K25" s="44"/>
      <c r="L25" s="44"/>
      <c r="M25" s="44"/>
      <c r="N25" s="43"/>
      <c r="O25" s="43"/>
      <c r="P25" s="1"/>
      <c r="Q25" s="16"/>
      <c r="R25" s="1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1">
        <f t="shared" si="80"/>
        <v>0</v>
      </c>
      <c r="AD25" s="1">
        <f t="shared" si="81"/>
        <v>0</v>
      </c>
      <c r="AE25" s="1">
        <f t="shared" si="82"/>
        <v>0</v>
      </c>
      <c r="AF25" s="1">
        <f t="shared" si="83"/>
        <v>0</v>
      </c>
      <c r="AG25" s="1">
        <f t="shared" si="84"/>
        <v>0</v>
      </c>
      <c r="AH25" s="1">
        <f t="shared" si="85"/>
        <v>0</v>
      </c>
      <c r="AI25" s="1">
        <f t="shared" si="86"/>
        <v>0</v>
      </c>
      <c r="AJ25" s="1">
        <f t="shared" si="87"/>
        <v>0</v>
      </c>
      <c r="AK25" s="1">
        <f t="shared" si="88"/>
        <v>0</v>
      </c>
      <c r="AL25" s="1">
        <f t="shared" si="89"/>
        <v>0</v>
      </c>
      <c r="AM25" s="1">
        <f t="shared" si="90"/>
        <v>0</v>
      </c>
      <c r="AN25" s="1">
        <f t="shared" si="91"/>
        <v>0</v>
      </c>
      <c r="AO25" s="44"/>
      <c r="AP25" s="44"/>
      <c r="AQ25" s="44"/>
      <c r="AR25" s="44"/>
      <c r="AS25" s="122">
        <f t="shared" si="6"/>
        <v>0</v>
      </c>
      <c r="AT25" s="122">
        <f t="shared" si="7"/>
        <v>0</v>
      </c>
      <c r="AU25" s="122">
        <f t="shared" si="8"/>
        <v>0</v>
      </c>
      <c r="AV25" s="122">
        <f t="shared" si="100"/>
        <v>0</v>
      </c>
      <c r="AW25" s="44"/>
      <c r="AX25" s="294"/>
      <c r="AY25" s="294"/>
      <c r="AZ25" s="294"/>
      <c r="BA25" s="294"/>
      <c r="BB25" s="294"/>
      <c r="BC25" s="29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127"/>
      <c r="BO25" s="44"/>
      <c r="BP25" s="1"/>
      <c r="BQ25" s="44"/>
      <c r="BR25" s="17">
        <v>2</v>
      </c>
      <c r="BS25" s="1">
        <f t="shared" si="45"/>
        <v>0</v>
      </c>
      <c r="BT25" s="17">
        <f t="shared" si="92"/>
        <v>0</v>
      </c>
      <c r="BU25" s="44"/>
      <c r="BV25" s="44">
        <v>1</v>
      </c>
      <c r="BW25" s="44"/>
      <c r="BX25" s="44"/>
      <c r="BY25" s="44"/>
      <c r="BZ25" s="44"/>
      <c r="CA25" s="44"/>
      <c r="CB25" s="44"/>
      <c r="CC25" s="44"/>
      <c r="CD25" s="92"/>
      <c r="CE25" s="92"/>
      <c r="CF25" s="92"/>
      <c r="CG25" s="44"/>
      <c r="CH25" s="1"/>
      <c r="CI25" s="1"/>
      <c r="CJ25" s="1"/>
      <c r="CK25" s="383"/>
      <c r="CL25" s="383"/>
      <c r="CM25" s="383"/>
      <c r="CN25" s="1">
        <f t="shared" si="10"/>
        <v>0</v>
      </c>
      <c r="CO25" s="1">
        <f t="shared" si="11"/>
        <v>0</v>
      </c>
      <c r="CP25" s="20">
        <f t="shared" si="12"/>
        <v>0</v>
      </c>
      <c r="CQ25" s="351"/>
      <c r="CR25" s="131"/>
      <c r="CS25" s="44"/>
      <c r="CT25" s="44"/>
      <c r="CU25" s="1"/>
      <c r="CV25" s="1"/>
      <c r="CW25" s="1"/>
      <c r="CX25" s="1"/>
      <c r="CY25" s="1"/>
      <c r="CZ25" s="44"/>
      <c r="DA25" s="17">
        <f t="shared" si="93"/>
        <v>0</v>
      </c>
      <c r="DB25" s="359">
        <f t="shared" si="56"/>
        <v>0</v>
      </c>
      <c r="DC25" s="359">
        <f t="shared" si="48"/>
        <v>0</v>
      </c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>
        <f t="shared" ref="DN25:DN32" si="101">+G25</f>
        <v>12</v>
      </c>
      <c r="DO25" s="1"/>
      <c r="DP25" s="1"/>
      <c r="DQ25" s="17">
        <f t="shared" si="13"/>
        <v>0</v>
      </c>
      <c r="DR25" s="17">
        <f t="shared" si="14"/>
        <v>0</v>
      </c>
      <c r="DS25" s="17">
        <f t="shared" si="79"/>
        <v>0</v>
      </c>
      <c r="DT25" s="17">
        <f t="shared" si="94"/>
        <v>0</v>
      </c>
      <c r="DU25" s="17">
        <f t="shared" si="17"/>
        <v>0</v>
      </c>
      <c r="DV25" s="17">
        <f t="shared" si="95"/>
        <v>0</v>
      </c>
      <c r="DW25" s="1"/>
      <c r="DX25" s="1"/>
      <c r="DY25" s="20">
        <f t="shared" si="19"/>
        <v>0</v>
      </c>
      <c r="DZ25" s="16">
        <f t="shared" si="20"/>
        <v>0</v>
      </c>
      <c r="EA25" s="16">
        <f t="shared" si="21"/>
        <v>0</v>
      </c>
      <c r="EB25" s="16">
        <f t="shared" si="96"/>
        <v>0</v>
      </c>
      <c r="EC25" s="18">
        <f t="shared" si="97"/>
        <v>0</v>
      </c>
      <c r="ED25" s="19">
        <f t="shared" si="98"/>
        <v>0</v>
      </c>
      <c r="EE25" s="19">
        <f t="shared" si="59"/>
        <v>0</v>
      </c>
      <c r="EF25" s="1">
        <f t="shared" si="26"/>
        <v>0</v>
      </c>
      <c r="EG25" s="18">
        <f t="shared" si="99"/>
        <v>0</v>
      </c>
      <c r="EH25" s="341"/>
      <c r="EI25" s="44"/>
      <c r="EJ25" s="44"/>
      <c r="EK25" s="44"/>
      <c r="EL25" s="93"/>
      <c r="EM25" s="93"/>
      <c r="EN25" s="93"/>
      <c r="EO25" s="366"/>
      <c r="EP25" s="366"/>
      <c r="EQ25" s="374"/>
      <c r="ER25" s="374"/>
      <c r="ES25" s="374"/>
      <c r="ET25" s="374"/>
      <c r="EU25" s="18">
        <f t="shared" si="28"/>
        <v>0</v>
      </c>
      <c r="EV25" s="18">
        <f t="shared" si="49"/>
        <v>0</v>
      </c>
      <c r="EW25" s="341"/>
      <c r="EX25" s="341"/>
      <c r="EY25" s="341"/>
      <c r="EZ25" s="365">
        <f t="shared" si="55"/>
        <v>0</v>
      </c>
      <c r="FA25" s="44"/>
      <c r="FB25" s="44"/>
      <c r="FC25" s="44"/>
      <c r="FD25" s="45"/>
      <c r="FE25" s="45"/>
      <c r="FF25" s="45"/>
      <c r="FG25" s="300"/>
      <c r="FH25" s="45"/>
      <c r="FI25" s="45"/>
      <c r="FJ25" s="45"/>
      <c r="FK25" s="44"/>
      <c r="FL25" s="44"/>
      <c r="FM25" s="44"/>
      <c r="FN25" s="87"/>
      <c r="FO25" s="294"/>
      <c r="FP25" s="20">
        <f t="shared" si="50"/>
        <v>0</v>
      </c>
      <c r="FQ25" s="20">
        <f t="shared" si="29"/>
        <v>0</v>
      </c>
      <c r="FR25" s="20">
        <f t="shared" si="30"/>
        <v>0</v>
      </c>
      <c r="FS25" s="20">
        <f t="shared" si="31"/>
        <v>0</v>
      </c>
      <c r="FT25" s="20">
        <f t="shared" si="32"/>
        <v>0</v>
      </c>
      <c r="FU25" s="20">
        <f t="shared" si="33"/>
        <v>0</v>
      </c>
      <c r="FV25" s="20">
        <f t="shared" si="34"/>
        <v>0</v>
      </c>
      <c r="FW25" s="44"/>
    </row>
    <row r="26" spans="1:179">
      <c r="A26" s="40"/>
      <c r="B26" s="48">
        <v>2</v>
      </c>
      <c r="C26" s="43">
        <f>B26</f>
        <v>2</v>
      </c>
      <c r="D26" s="43" t="s">
        <v>44</v>
      </c>
      <c r="E26" s="43" t="s">
        <v>44</v>
      </c>
      <c r="F26" s="43">
        <v>20</v>
      </c>
      <c r="G26" s="43">
        <f>F26</f>
        <v>20</v>
      </c>
      <c r="H26" s="43"/>
      <c r="I26" s="43"/>
      <c r="J26" s="44"/>
      <c r="K26" s="44"/>
      <c r="L26" s="44"/>
      <c r="M26" s="44"/>
      <c r="N26" s="43"/>
      <c r="O26" s="43"/>
      <c r="P26" s="1"/>
      <c r="Q26" s="16"/>
      <c r="R26" s="1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1">
        <f t="shared" si="80"/>
        <v>0</v>
      </c>
      <c r="AD26" s="1">
        <f t="shared" si="81"/>
        <v>0</v>
      </c>
      <c r="AE26" s="1">
        <f t="shared" si="82"/>
        <v>0</v>
      </c>
      <c r="AF26" s="1">
        <f t="shared" si="83"/>
        <v>0</v>
      </c>
      <c r="AG26" s="1">
        <f t="shared" si="84"/>
        <v>0</v>
      </c>
      <c r="AH26" s="1">
        <f t="shared" si="85"/>
        <v>0</v>
      </c>
      <c r="AI26" s="1">
        <f t="shared" si="86"/>
        <v>0</v>
      </c>
      <c r="AJ26" s="1">
        <f t="shared" si="87"/>
        <v>0</v>
      </c>
      <c r="AK26" s="1">
        <f t="shared" si="88"/>
        <v>0</v>
      </c>
      <c r="AL26" s="1">
        <f t="shared" si="89"/>
        <v>0</v>
      </c>
      <c r="AM26" s="1">
        <f t="shared" si="90"/>
        <v>0</v>
      </c>
      <c r="AN26" s="1">
        <f t="shared" si="91"/>
        <v>0</v>
      </c>
      <c r="AO26" s="44"/>
      <c r="AP26" s="44"/>
      <c r="AQ26" s="44"/>
      <c r="AR26" s="44"/>
      <c r="AS26" s="122">
        <f t="shared" si="6"/>
        <v>0</v>
      </c>
      <c r="AT26" s="122">
        <f t="shared" si="7"/>
        <v>0</v>
      </c>
      <c r="AU26" s="122">
        <f t="shared" si="8"/>
        <v>0</v>
      </c>
      <c r="AV26" s="122">
        <f t="shared" si="100"/>
        <v>0</v>
      </c>
      <c r="AW26" s="44"/>
      <c r="AX26" s="294"/>
      <c r="AY26" s="294"/>
      <c r="AZ26" s="294"/>
      <c r="BA26" s="294"/>
      <c r="BB26" s="294"/>
      <c r="BC26" s="29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127"/>
      <c r="BO26" s="44"/>
      <c r="BP26" s="1"/>
      <c r="BQ26" s="44"/>
      <c r="BR26" s="17">
        <v>2</v>
      </c>
      <c r="BS26" s="1">
        <f t="shared" si="45"/>
        <v>0</v>
      </c>
      <c r="BT26" s="17">
        <f t="shared" si="92"/>
        <v>0</v>
      </c>
      <c r="BU26" s="44"/>
      <c r="BV26" s="44">
        <v>1</v>
      </c>
      <c r="BW26" s="44"/>
      <c r="BX26" s="44"/>
      <c r="BY26" s="44"/>
      <c r="BZ26" s="44"/>
      <c r="CA26" s="44"/>
      <c r="CB26" s="44"/>
      <c r="CC26" s="44"/>
      <c r="CD26" s="92"/>
      <c r="CE26" s="92"/>
      <c r="CF26" s="92"/>
      <c r="CG26" s="44"/>
      <c r="CH26" s="1"/>
      <c r="CI26" s="1"/>
      <c r="CJ26" s="1"/>
      <c r="CK26" s="383"/>
      <c r="CL26" s="383"/>
      <c r="CM26" s="383"/>
      <c r="CN26" s="1">
        <f t="shared" si="10"/>
        <v>0</v>
      </c>
      <c r="CO26" s="1">
        <f t="shared" si="11"/>
        <v>0</v>
      </c>
      <c r="CP26" s="20">
        <f t="shared" si="12"/>
        <v>0</v>
      </c>
      <c r="CQ26" s="351"/>
      <c r="CR26" s="131"/>
      <c r="CS26" s="44"/>
      <c r="CT26" s="44"/>
      <c r="CU26" s="1"/>
      <c r="CV26" s="1"/>
      <c r="CW26" s="1"/>
      <c r="CX26" s="1"/>
      <c r="CY26" s="1"/>
      <c r="CZ26" s="44"/>
      <c r="DA26" s="17">
        <f t="shared" si="93"/>
        <v>0</v>
      </c>
      <c r="DB26" s="359">
        <f t="shared" si="56"/>
        <v>0</v>
      </c>
      <c r="DC26" s="359">
        <f t="shared" si="48"/>
        <v>0</v>
      </c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>
        <f t="shared" si="101"/>
        <v>20</v>
      </c>
      <c r="DO26" s="1"/>
      <c r="DP26" s="1"/>
      <c r="DQ26" s="17">
        <f t="shared" si="13"/>
        <v>0</v>
      </c>
      <c r="DR26" s="17">
        <f t="shared" si="14"/>
        <v>0</v>
      </c>
      <c r="DS26" s="17">
        <f t="shared" si="79"/>
        <v>0</v>
      </c>
      <c r="DT26" s="17">
        <f t="shared" si="94"/>
        <v>0</v>
      </c>
      <c r="DU26" s="17">
        <f t="shared" si="17"/>
        <v>0</v>
      </c>
      <c r="DV26" s="17">
        <f t="shared" si="95"/>
        <v>0</v>
      </c>
      <c r="DW26" s="1"/>
      <c r="DX26" s="1"/>
      <c r="DY26" s="20">
        <f t="shared" si="19"/>
        <v>0</v>
      </c>
      <c r="DZ26" s="20">
        <f t="shared" si="20"/>
        <v>0</v>
      </c>
      <c r="EA26" s="20">
        <f t="shared" si="21"/>
        <v>0</v>
      </c>
      <c r="EB26" s="20">
        <f t="shared" si="96"/>
        <v>0</v>
      </c>
      <c r="EC26" s="18">
        <f t="shared" si="97"/>
        <v>0</v>
      </c>
      <c r="ED26" s="19">
        <f t="shared" si="98"/>
        <v>0</v>
      </c>
      <c r="EE26" s="19">
        <f t="shared" si="59"/>
        <v>0</v>
      </c>
      <c r="EF26" s="1">
        <f t="shared" si="26"/>
        <v>0</v>
      </c>
      <c r="EG26" s="18">
        <f t="shared" si="99"/>
        <v>0</v>
      </c>
      <c r="EH26" s="341"/>
      <c r="EI26" s="44"/>
      <c r="EJ26" s="44"/>
      <c r="EK26" s="44"/>
      <c r="EL26" s="93"/>
      <c r="EM26" s="93"/>
      <c r="EN26" s="93"/>
      <c r="EO26" s="366"/>
      <c r="EP26" s="366"/>
      <c r="EQ26" s="374"/>
      <c r="ER26" s="374"/>
      <c r="ES26" s="374"/>
      <c r="ET26" s="374"/>
      <c r="EU26" s="18">
        <f t="shared" si="28"/>
        <v>0</v>
      </c>
      <c r="EV26" s="18">
        <f t="shared" si="49"/>
        <v>0</v>
      </c>
      <c r="EW26" s="341"/>
      <c r="EX26" s="341"/>
      <c r="EY26" s="341"/>
      <c r="EZ26" s="365">
        <f t="shared" si="55"/>
        <v>0</v>
      </c>
      <c r="FA26" s="44"/>
      <c r="FB26" s="44"/>
      <c r="FC26" s="44"/>
      <c r="FD26" s="45"/>
      <c r="FE26" s="45"/>
      <c r="FF26" s="45"/>
      <c r="FG26" s="300"/>
      <c r="FH26" s="45"/>
      <c r="FI26" s="45"/>
      <c r="FJ26" s="45"/>
      <c r="FK26" s="44"/>
      <c r="FL26" s="44"/>
      <c r="FM26" s="44"/>
      <c r="FN26" s="87"/>
      <c r="FO26" s="294"/>
      <c r="FP26" s="20">
        <f t="shared" si="50"/>
        <v>0</v>
      </c>
      <c r="FQ26" s="20">
        <f t="shared" si="29"/>
        <v>0</v>
      </c>
      <c r="FR26" s="20">
        <f t="shared" si="30"/>
        <v>0</v>
      </c>
      <c r="FS26" s="20">
        <f t="shared" si="31"/>
        <v>0</v>
      </c>
      <c r="FT26" s="20">
        <f t="shared" si="32"/>
        <v>0</v>
      </c>
      <c r="FU26" s="20">
        <f t="shared" si="33"/>
        <v>0</v>
      </c>
      <c r="FV26" s="20">
        <f t="shared" si="34"/>
        <v>0</v>
      </c>
      <c r="FW26" s="44"/>
    </row>
    <row r="27" spans="1:179">
      <c r="A27" s="40"/>
      <c r="B27" s="48">
        <v>3</v>
      </c>
      <c r="C27" s="43">
        <f t="shared" ref="C27" si="102">B27</f>
        <v>3</v>
      </c>
      <c r="D27" s="43" t="s">
        <v>187</v>
      </c>
      <c r="E27" s="43" t="str">
        <f>D27</f>
        <v>2LT8,5</v>
      </c>
      <c r="F27" s="43">
        <v>20</v>
      </c>
      <c r="G27" s="43">
        <f>F27</f>
        <v>20</v>
      </c>
      <c r="H27" s="43"/>
      <c r="I27" s="43"/>
      <c r="J27" s="44"/>
      <c r="K27" s="44"/>
      <c r="L27" s="44"/>
      <c r="M27" s="44"/>
      <c r="N27" s="43"/>
      <c r="O27" s="43"/>
      <c r="P27" s="1"/>
      <c r="Q27" s="16"/>
      <c r="R27" s="1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1">
        <f t="shared" si="80"/>
        <v>0</v>
      </c>
      <c r="AD27" s="1">
        <f t="shared" si="81"/>
        <v>0</v>
      </c>
      <c r="AE27" s="1">
        <f t="shared" si="82"/>
        <v>0</v>
      </c>
      <c r="AF27" s="1">
        <f t="shared" si="83"/>
        <v>0</v>
      </c>
      <c r="AG27" s="1">
        <f t="shared" si="84"/>
        <v>0</v>
      </c>
      <c r="AH27" s="1">
        <f t="shared" si="85"/>
        <v>0</v>
      </c>
      <c r="AI27" s="1">
        <f t="shared" si="86"/>
        <v>0</v>
      </c>
      <c r="AJ27" s="1">
        <f t="shared" si="87"/>
        <v>0</v>
      </c>
      <c r="AK27" s="1">
        <f t="shared" si="88"/>
        <v>0</v>
      </c>
      <c r="AL27" s="1">
        <f t="shared" si="89"/>
        <v>0</v>
      </c>
      <c r="AM27" s="1">
        <f t="shared" si="90"/>
        <v>0</v>
      </c>
      <c r="AN27" s="1">
        <f t="shared" si="91"/>
        <v>0</v>
      </c>
      <c r="AO27" s="44"/>
      <c r="AP27" s="44"/>
      <c r="AQ27" s="44"/>
      <c r="AR27" s="44"/>
      <c r="AS27" s="122">
        <f t="shared" si="6"/>
        <v>0</v>
      </c>
      <c r="AT27" s="122">
        <f t="shared" si="7"/>
        <v>0</v>
      </c>
      <c r="AU27" s="122">
        <f t="shared" si="8"/>
        <v>0</v>
      </c>
      <c r="AV27" s="122">
        <f t="shared" si="100"/>
        <v>0</v>
      </c>
      <c r="AW27" s="44"/>
      <c r="AX27" s="294"/>
      <c r="AY27" s="294"/>
      <c r="AZ27" s="294"/>
      <c r="BA27" s="294"/>
      <c r="BB27" s="294"/>
      <c r="BC27" s="29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127"/>
      <c r="BO27" s="44">
        <v>1</v>
      </c>
      <c r="BP27" s="1"/>
      <c r="BQ27" s="44"/>
      <c r="BR27" s="17"/>
      <c r="BS27" s="1">
        <f t="shared" si="45"/>
        <v>0</v>
      </c>
      <c r="BT27" s="17">
        <f t="shared" si="92"/>
        <v>0</v>
      </c>
      <c r="BU27" s="44"/>
      <c r="BV27" s="44">
        <v>1</v>
      </c>
      <c r="BW27" s="44"/>
      <c r="BX27" s="44"/>
      <c r="BY27" s="44"/>
      <c r="BZ27" s="44"/>
      <c r="CA27" s="44"/>
      <c r="CB27" s="44"/>
      <c r="CC27" s="44"/>
      <c r="CD27" s="92"/>
      <c r="CE27" s="92"/>
      <c r="CF27" s="92"/>
      <c r="CG27" s="44"/>
      <c r="CH27" s="1"/>
      <c r="CI27" s="1"/>
      <c r="CJ27" s="1"/>
      <c r="CK27" s="383"/>
      <c r="CL27" s="383"/>
      <c r="CM27" s="383"/>
      <c r="CN27" s="1">
        <f t="shared" si="10"/>
        <v>0</v>
      </c>
      <c r="CO27" s="1">
        <f t="shared" si="11"/>
        <v>0</v>
      </c>
      <c r="CP27" s="20">
        <f t="shared" si="12"/>
        <v>0</v>
      </c>
      <c r="CQ27" s="351"/>
      <c r="CR27" s="131"/>
      <c r="CS27" s="44">
        <v>2</v>
      </c>
      <c r="CT27" s="44"/>
      <c r="CU27" s="1"/>
      <c r="CV27" s="1"/>
      <c r="CW27" s="1">
        <v>3</v>
      </c>
      <c r="CX27" s="1"/>
      <c r="CY27" s="1">
        <v>3</v>
      </c>
      <c r="CZ27" s="44">
        <v>10</v>
      </c>
      <c r="DA27" s="17">
        <f t="shared" si="93"/>
        <v>3</v>
      </c>
      <c r="DB27" s="359">
        <f t="shared" si="56"/>
        <v>13</v>
      </c>
      <c r="DC27" s="359">
        <f t="shared" si="48"/>
        <v>6</v>
      </c>
      <c r="DD27" s="44"/>
      <c r="DE27" s="44">
        <v>9</v>
      </c>
      <c r="DF27" s="44">
        <v>8</v>
      </c>
      <c r="DG27" s="44"/>
      <c r="DH27" s="44"/>
      <c r="DI27" s="44">
        <v>4.5</v>
      </c>
      <c r="DJ27" s="44"/>
      <c r="DK27" s="44"/>
      <c r="DL27" s="44"/>
      <c r="DM27" s="44"/>
      <c r="DN27" s="44">
        <f t="shared" si="101"/>
        <v>20</v>
      </c>
      <c r="DO27" s="1"/>
      <c r="DP27" s="1"/>
      <c r="DQ27" s="17">
        <f t="shared" si="13"/>
        <v>0</v>
      </c>
      <c r="DR27" s="17">
        <f t="shared" si="14"/>
        <v>0</v>
      </c>
      <c r="DS27" s="17">
        <f t="shared" si="79"/>
        <v>0</v>
      </c>
      <c r="DT27" s="17">
        <f t="shared" si="94"/>
        <v>0</v>
      </c>
      <c r="DU27" s="17">
        <f t="shared" si="17"/>
        <v>0</v>
      </c>
      <c r="DV27" s="17">
        <f t="shared" si="95"/>
        <v>0</v>
      </c>
      <c r="DW27" s="1"/>
      <c r="DX27" s="1"/>
      <c r="DY27" s="20">
        <f t="shared" si="19"/>
        <v>0</v>
      </c>
      <c r="DZ27" s="20">
        <f t="shared" si="20"/>
        <v>0</v>
      </c>
      <c r="EA27" s="20">
        <f t="shared" si="21"/>
        <v>0</v>
      </c>
      <c r="EB27" s="20">
        <f t="shared" si="96"/>
        <v>0</v>
      </c>
      <c r="EC27" s="18">
        <f t="shared" si="97"/>
        <v>2</v>
      </c>
      <c r="ED27" s="19">
        <f t="shared" si="98"/>
        <v>6</v>
      </c>
      <c r="EE27" s="19">
        <f t="shared" si="59"/>
        <v>0</v>
      </c>
      <c r="EF27" s="1">
        <f t="shared" si="26"/>
        <v>0</v>
      </c>
      <c r="EG27" s="18">
        <f t="shared" si="99"/>
        <v>10</v>
      </c>
      <c r="EH27" s="341"/>
      <c r="EI27" s="44"/>
      <c r="EJ27" s="44">
        <f>3*5.5</f>
        <v>16.5</v>
      </c>
      <c r="EK27" s="44">
        <f>5.5*2</f>
        <v>11</v>
      </c>
      <c r="EL27" s="93"/>
      <c r="EM27" s="93"/>
      <c r="EN27" s="93">
        <v>1</v>
      </c>
      <c r="EO27" s="366"/>
      <c r="EP27" s="366"/>
      <c r="EQ27" s="374"/>
      <c r="ER27" s="374"/>
      <c r="ES27" s="374"/>
      <c r="ET27" s="374"/>
      <c r="EU27" s="18">
        <f t="shared" si="28"/>
        <v>12</v>
      </c>
      <c r="EV27" s="18">
        <f t="shared" si="49"/>
        <v>0</v>
      </c>
      <c r="EW27" s="341"/>
      <c r="EX27" s="341"/>
      <c r="EY27" s="341"/>
      <c r="EZ27" s="365">
        <f t="shared" si="55"/>
        <v>0</v>
      </c>
      <c r="FA27" s="44"/>
      <c r="FB27" s="44"/>
      <c r="FC27" s="44"/>
      <c r="FD27" s="45"/>
      <c r="FE27" s="45"/>
      <c r="FF27" s="45"/>
      <c r="FG27" s="300"/>
      <c r="FH27" s="45"/>
      <c r="FI27" s="45"/>
      <c r="FJ27" s="45"/>
      <c r="FK27" s="44"/>
      <c r="FL27" s="44"/>
      <c r="FM27" s="44"/>
      <c r="FN27" s="87"/>
      <c r="FO27" s="294"/>
      <c r="FP27" s="20">
        <f t="shared" si="50"/>
        <v>0</v>
      </c>
      <c r="FQ27" s="20">
        <f t="shared" si="29"/>
        <v>9</v>
      </c>
      <c r="FR27" s="20">
        <f t="shared" si="30"/>
        <v>8</v>
      </c>
      <c r="FS27" s="20">
        <f t="shared" si="31"/>
        <v>0</v>
      </c>
      <c r="FT27" s="20">
        <f t="shared" si="32"/>
        <v>0</v>
      </c>
      <c r="FU27" s="20">
        <f t="shared" si="33"/>
        <v>0</v>
      </c>
      <c r="FV27" s="20">
        <f t="shared" si="34"/>
        <v>0</v>
      </c>
      <c r="FW27" s="44"/>
    </row>
    <row r="28" spans="1:179" s="301" customFormat="1">
      <c r="A28" s="295"/>
      <c r="B28" s="296"/>
      <c r="C28" s="297" t="s">
        <v>184</v>
      </c>
      <c r="D28" s="297"/>
      <c r="E28" s="297" t="s">
        <v>44</v>
      </c>
      <c r="F28" s="297"/>
      <c r="G28" s="297">
        <v>26</v>
      </c>
      <c r="H28" s="297"/>
      <c r="I28" s="297"/>
      <c r="J28" s="294"/>
      <c r="K28" s="294"/>
      <c r="L28" s="294"/>
      <c r="M28" s="294"/>
      <c r="N28" s="297"/>
      <c r="O28" s="297"/>
      <c r="P28" s="1"/>
      <c r="Q28" s="16"/>
      <c r="R28" s="1"/>
      <c r="S28" s="294"/>
      <c r="T28" s="294"/>
      <c r="U28" s="294"/>
      <c r="V28" s="294"/>
      <c r="W28" s="294"/>
      <c r="X28" s="294"/>
      <c r="Y28" s="294">
        <v>1</v>
      </c>
      <c r="Z28" s="294"/>
      <c r="AA28" s="294"/>
      <c r="AB28" s="294"/>
      <c r="AC28" s="1">
        <f t="shared" si="80"/>
        <v>0</v>
      </c>
      <c r="AD28" s="1">
        <f t="shared" si="81"/>
        <v>0</v>
      </c>
      <c r="AE28" s="1">
        <f t="shared" si="82"/>
        <v>0</v>
      </c>
      <c r="AF28" s="1">
        <f t="shared" si="83"/>
        <v>1</v>
      </c>
      <c r="AG28" s="1">
        <f t="shared" si="84"/>
        <v>0</v>
      </c>
      <c r="AH28" s="1">
        <f t="shared" si="85"/>
        <v>0</v>
      </c>
      <c r="AI28" s="1">
        <f t="shared" si="86"/>
        <v>0</v>
      </c>
      <c r="AJ28" s="1">
        <f t="shared" si="87"/>
        <v>0</v>
      </c>
      <c r="AK28" s="1">
        <f t="shared" si="88"/>
        <v>0</v>
      </c>
      <c r="AL28" s="1">
        <f t="shared" si="89"/>
        <v>0</v>
      </c>
      <c r="AM28" s="1">
        <f t="shared" si="90"/>
        <v>0</v>
      </c>
      <c r="AN28" s="1">
        <f t="shared" si="91"/>
        <v>0</v>
      </c>
      <c r="AO28" s="294"/>
      <c r="AP28" s="294"/>
      <c r="AQ28" s="294"/>
      <c r="AR28" s="294"/>
      <c r="AS28" s="298">
        <f t="shared" si="6"/>
        <v>0</v>
      </c>
      <c r="AT28" s="298">
        <f t="shared" si="7"/>
        <v>0</v>
      </c>
      <c r="AU28" s="298">
        <f t="shared" si="8"/>
        <v>0</v>
      </c>
      <c r="AV28" s="298">
        <f t="shared" si="100"/>
        <v>0</v>
      </c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>
        <v>1</v>
      </c>
      <c r="BJ28" s="294"/>
      <c r="BK28" s="294"/>
      <c r="BL28" s="294"/>
      <c r="BM28" s="294"/>
      <c r="BN28" s="294"/>
      <c r="BO28" s="294"/>
      <c r="BP28" s="1"/>
      <c r="BQ28" s="294"/>
      <c r="BR28" s="17">
        <v>2</v>
      </c>
      <c r="BS28" s="1">
        <f t="shared" si="45"/>
        <v>0</v>
      </c>
      <c r="BT28" s="17">
        <f t="shared" si="92"/>
        <v>0</v>
      </c>
      <c r="BU28" s="294"/>
      <c r="BV28" s="294">
        <v>1</v>
      </c>
      <c r="BW28" s="294"/>
      <c r="BX28" s="294"/>
      <c r="BY28" s="294"/>
      <c r="BZ28" s="294"/>
      <c r="CA28" s="294"/>
      <c r="CB28" s="294"/>
      <c r="CC28" s="294"/>
      <c r="CD28" s="1"/>
      <c r="CE28" s="1">
        <v>1</v>
      </c>
      <c r="CF28" s="1"/>
      <c r="CG28" s="294"/>
      <c r="CH28" s="1"/>
      <c r="CI28" s="1"/>
      <c r="CJ28" s="1"/>
      <c r="CK28" s="1"/>
      <c r="CL28" s="1"/>
      <c r="CM28" s="1"/>
      <c r="CN28" s="1">
        <f t="shared" si="10"/>
        <v>0</v>
      </c>
      <c r="CO28" s="1">
        <f t="shared" si="11"/>
        <v>0</v>
      </c>
      <c r="CP28" s="20">
        <f t="shared" si="12"/>
        <v>0.5</v>
      </c>
      <c r="CQ28" s="20"/>
      <c r="CR28" s="299">
        <f>+IF(SUM(AX28:BM28)&gt;0,1,0)</f>
        <v>1</v>
      </c>
      <c r="CS28" s="294"/>
      <c r="CT28" s="294"/>
      <c r="CU28" s="1"/>
      <c r="CV28" s="1"/>
      <c r="CW28" s="1"/>
      <c r="CX28" s="1"/>
      <c r="CY28" s="1"/>
      <c r="CZ28" s="294"/>
      <c r="DA28" s="17">
        <f t="shared" si="93"/>
        <v>0</v>
      </c>
      <c r="DB28" s="17">
        <f t="shared" si="56"/>
        <v>0</v>
      </c>
      <c r="DC28" s="17">
        <f t="shared" si="48"/>
        <v>0</v>
      </c>
      <c r="DD28" s="294"/>
      <c r="DE28" s="294"/>
      <c r="DF28" s="294"/>
      <c r="DG28" s="294"/>
      <c r="DH28" s="294"/>
      <c r="DI28" s="294"/>
      <c r="DJ28" s="294"/>
      <c r="DK28" s="294"/>
      <c r="DL28" s="294"/>
      <c r="DM28" s="294"/>
      <c r="DN28" s="294">
        <f t="shared" si="101"/>
        <v>26</v>
      </c>
      <c r="DO28" s="1"/>
      <c r="DP28" s="1"/>
      <c r="DQ28" s="17">
        <f t="shared" si="13"/>
        <v>0</v>
      </c>
      <c r="DR28" s="17">
        <f t="shared" si="14"/>
        <v>0</v>
      </c>
      <c r="DS28" s="17">
        <f t="shared" si="79"/>
        <v>0</v>
      </c>
      <c r="DT28" s="17"/>
      <c r="DU28" s="17">
        <f t="shared" si="17"/>
        <v>0</v>
      </c>
      <c r="DV28" s="17">
        <f>CY28</f>
        <v>0</v>
      </c>
      <c r="DW28" s="1"/>
      <c r="DX28" s="1"/>
      <c r="DY28" s="20">
        <f t="shared" si="19"/>
        <v>0</v>
      </c>
      <c r="DZ28" s="20">
        <f t="shared" si="20"/>
        <v>0</v>
      </c>
      <c r="EA28" s="20">
        <f t="shared" si="21"/>
        <v>0</v>
      </c>
      <c r="EB28" s="20">
        <f>DJ28</f>
        <v>0</v>
      </c>
      <c r="EC28" s="18"/>
      <c r="ED28" s="19">
        <f t="shared" si="98"/>
        <v>0</v>
      </c>
      <c r="EE28" s="19">
        <f t="shared" si="59"/>
        <v>0</v>
      </c>
      <c r="EF28" s="1">
        <f t="shared" si="26"/>
        <v>0</v>
      </c>
      <c r="EG28" s="18">
        <f t="shared" si="99"/>
        <v>0</v>
      </c>
      <c r="EH28" s="18"/>
      <c r="EI28" s="294"/>
      <c r="EJ28" s="294"/>
      <c r="EK28" s="294"/>
      <c r="EL28" s="19"/>
      <c r="EM28" s="19"/>
      <c r="EN28" s="19"/>
      <c r="EO28" s="19"/>
      <c r="EP28" s="19"/>
      <c r="EQ28" s="18"/>
      <c r="ER28" s="18"/>
      <c r="ES28" s="18"/>
      <c r="ET28" s="18"/>
      <c r="EU28" s="18">
        <f t="shared" si="28"/>
        <v>0</v>
      </c>
      <c r="EV28" s="18">
        <f t="shared" si="49"/>
        <v>2</v>
      </c>
      <c r="EW28" s="18"/>
      <c r="EX28" s="18"/>
      <c r="EY28" s="18"/>
      <c r="EZ28" s="20">
        <f t="shared" si="55"/>
        <v>0</v>
      </c>
      <c r="FA28" s="294"/>
      <c r="FB28" s="294"/>
      <c r="FC28" s="294"/>
      <c r="FD28" s="300"/>
      <c r="FE28" s="300"/>
      <c r="FF28" s="300"/>
      <c r="FG28" s="300"/>
      <c r="FH28" s="300"/>
      <c r="FI28" s="300"/>
      <c r="FJ28" s="300"/>
      <c r="FK28" s="294"/>
      <c r="FL28" s="294"/>
      <c r="FM28" s="294"/>
      <c r="FN28" s="294"/>
      <c r="FO28" s="294"/>
      <c r="FP28" s="20">
        <f t="shared" si="50"/>
        <v>0</v>
      </c>
      <c r="FQ28" s="20">
        <f t="shared" si="29"/>
        <v>0</v>
      </c>
      <c r="FR28" s="20">
        <f t="shared" si="30"/>
        <v>0</v>
      </c>
      <c r="FS28" s="20">
        <f t="shared" si="31"/>
        <v>0</v>
      </c>
      <c r="FT28" s="20">
        <f t="shared" si="32"/>
        <v>0</v>
      </c>
      <c r="FU28" s="20">
        <f t="shared" si="33"/>
        <v>0</v>
      </c>
      <c r="FV28" s="20">
        <f t="shared" si="34"/>
        <v>0</v>
      </c>
      <c r="FW28" s="294"/>
    </row>
    <row r="29" spans="1:179">
      <c r="A29" s="40"/>
      <c r="B29" s="48" t="s">
        <v>242</v>
      </c>
      <c r="C29" s="43" t="str">
        <f t="shared" ref="C29" si="103">B29</f>
        <v>3.1</v>
      </c>
      <c r="D29" s="43" t="s">
        <v>44</v>
      </c>
      <c r="E29" s="43" t="s">
        <v>44</v>
      </c>
      <c r="F29" s="43">
        <v>48</v>
      </c>
      <c r="G29" s="43">
        <v>22</v>
      </c>
      <c r="H29" s="43"/>
      <c r="I29" s="43"/>
      <c r="J29" s="44"/>
      <c r="K29" s="44"/>
      <c r="L29" s="44"/>
      <c r="M29" s="44"/>
      <c r="N29" s="43"/>
      <c r="O29" s="43"/>
      <c r="P29" s="1"/>
      <c r="Q29" s="16"/>
      <c r="R29" s="1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1">
        <f t="shared" si="80"/>
        <v>0</v>
      </c>
      <c r="AD29" s="1">
        <f t="shared" si="81"/>
        <v>0</v>
      </c>
      <c r="AE29" s="1">
        <f t="shared" si="82"/>
        <v>0</v>
      </c>
      <c r="AF29" s="1">
        <f t="shared" si="83"/>
        <v>0</v>
      </c>
      <c r="AG29" s="1">
        <f t="shared" si="84"/>
        <v>0</v>
      </c>
      <c r="AH29" s="1">
        <f t="shared" si="85"/>
        <v>0</v>
      </c>
      <c r="AI29" s="1">
        <f t="shared" si="86"/>
        <v>0</v>
      </c>
      <c r="AJ29" s="1">
        <f t="shared" si="87"/>
        <v>0</v>
      </c>
      <c r="AK29" s="1">
        <f t="shared" si="88"/>
        <v>0</v>
      </c>
      <c r="AL29" s="1">
        <f t="shared" si="89"/>
        <v>0</v>
      </c>
      <c r="AM29" s="1">
        <f t="shared" si="90"/>
        <v>0</v>
      </c>
      <c r="AN29" s="1">
        <f t="shared" si="91"/>
        <v>0</v>
      </c>
      <c r="AO29" s="44"/>
      <c r="AP29" s="44"/>
      <c r="AQ29" s="44"/>
      <c r="AR29" s="44"/>
      <c r="AS29" s="122">
        <f t="shared" si="6"/>
        <v>0</v>
      </c>
      <c r="AT29" s="122">
        <f t="shared" si="7"/>
        <v>0</v>
      </c>
      <c r="AU29" s="122">
        <f t="shared" si="8"/>
        <v>0</v>
      </c>
      <c r="AV29" s="122">
        <f t="shared" si="100"/>
        <v>0</v>
      </c>
      <c r="AW29" s="44"/>
      <c r="AX29" s="294"/>
      <c r="AY29" s="294"/>
      <c r="AZ29" s="294"/>
      <c r="BA29" s="294"/>
      <c r="BB29" s="294"/>
      <c r="BC29" s="294"/>
      <c r="BD29" s="44"/>
      <c r="BE29" s="44"/>
      <c r="BF29" s="44"/>
      <c r="BG29" s="44"/>
      <c r="BH29" s="44"/>
      <c r="BI29" s="44">
        <v>1</v>
      </c>
      <c r="BJ29" s="44"/>
      <c r="BK29" s="44"/>
      <c r="BL29" s="44"/>
      <c r="BM29" s="44"/>
      <c r="BN29" s="127"/>
      <c r="BO29" s="44"/>
      <c r="BP29" s="1"/>
      <c r="BQ29" s="44"/>
      <c r="BR29" s="17">
        <v>2</v>
      </c>
      <c r="BS29" s="1">
        <f t="shared" si="45"/>
        <v>0</v>
      </c>
      <c r="BT29" s="17">
        <f t="shared" si="92"/>
        <v>0</v>
      </c>
      <c r="BU29" s="44"/>
      <c r="BV29" s="44">
        <v>1</v>
      </c>
      <c r="BW29" s="44"/>
      <c r="BX29" s="44"/>
      <c r="BY29" s="44"/>
      <c r="BZ29" s="44"/>
      <c r="CA29" s="44"/>
      <c r="CB29" s="44"/>
      <c r="CC29" s="44"/>
      <c r="CD29" s="92"/>
      <c r="CE29" s="92"/>
      <c r="CF29" s="92"/>
      <c r="CG29" s="44"/>
      <c r="CH29" s="1"/>
      <c r="CI29" s="1">
        <v>1</v>
      </c>
      <c r="CJ29" s="1"/>
      <c r="CK29" s="383"/>
      <c r="CL29" s="383"/>
      <c r="CM29" s="383"/>
      <c r="CN29" s="1">
        <f t="shared" si="10"/>
        <v>0</v>
      </c>
      <c r="CO29" s="1">
        <f t="shared" si="11"/>
        <v>0</v>
      </c>
      <c r="CP29" s="20">
        <f t="shared" si="12"/>
        <v>2.5</v>
      </c>
      <c r="CQ29" s="351"/>
      <c r="CR29" s="131">
        <f>+IF(SUM(AX29:BM29)&gt;0,1,0)</f>
        <v>1</v>
      </c>
      <c r="CS29" s="44">
        <v>1</v>
      </c>
      <c r="CT29" s="44"/>
      <c r="CU29" s="1"/>
      <c r="CV29" s="1"/>
      <c r="CW29" s="1">
        <v>2</v>
      </c>
      <c r="CX29" s="1"/>
      <c r="CY29" s="1">
        <v>3</v>
      </c>
      <c r="CZ29" s="44">
        <v>6</v>
      </c>
      <c r="DA29" s="17">
        <f t="shared" si="93"/>
        <v>3</v>
      </c>
      <c r="DB29" s="359">
        <f t="shared" si="56"/>
        <v>9</v>
      </c>
      <c r="DC29" s="359">
        <f t="shared" si="48"/>
        <v>5</v>
      </c>
      <c r="DD29" s="44"/>
      <c r="DE29" s="44">
        <v>8</v>
      </c>
      <c r="DF29" s="44">
        <v>4</v>
      </c>
      <c r="DG29" s="44"/>
      <c r="DH29" s="44"/>
      <c r="DI29" s="44">
        <v>8</v>
      </c>
      <c r="DJ29" s="44"/>
      <c r="DK29" s="44"/>
      <c r="DL29" s="44"/>
      <c r="DM29" s="44"/>
      <c r="DN29" s="44">
        <f t="shared" si="101"/>
        <v>22</v>
      </c>
      <c r="DO29" s="1"/>
      <c r="DP29" s="1"/>
      <c r="DQ29" s="17">
        <f t="shared" si="13"/>
        <v>0</v>
      </c>
      <c r="DR29" s="17">
        <f t="shared" si="14"/>
        <v>0</v>
      </c>
      <c r="DS29" s="17">
        <f t="shared" si="79"/>
        <v>0</v>
      </c>
      <c r="DT29" s="17">
        <f>+IF(AND(SUM(S29:AA29)&gt;0,SUM(FA29:FF29)&gt;0),CW29,0)</f>
        <v>0</v>
      </c>
      <c r="DU29" s="17">
        <f t="shared" si="17"/>
        <v>0</v>
      </c>
      <c r="DV29" s="17">
        <f>+IF(AND(SUM(S29:AA29)&gt;0,SUM(FA29:FF29)&gt;0),CY29,0)</f>
        <v>0</v>
      </c>
      <c r="DW29" s="1"/>
      <c r="DX29" s="1"/>
      <c r="DY29" s="20">
        <f t="shared" si="19"/>
        <v>0</v>
      </c>
      <c r="DZ29" s="20">
        <f t="shared" si="20"/>
        <v>0</v>
      </c>
      <c r="EA29" s="20">
        <f t="shared" si="21"/>
        <v>0</v>
      </c>
      <c r="EB29" s="20">
        <f>+IF(AND(SUM(S29:AB29)&gt;0,SUM(FA29:FF29)&gt;0,DJ29&gt;=3),DJ29,0)</f>
        <v>0</v>
      </c>
      <c r="EC29" s="18">
        <f>+IF(AND(CT29=0,SUM(CU29:CY29)&gt;1,SUM(CU29:CY29)&lt;=4),1,IF(AND(CT29=0,SUM(CU29:CY29)&gt;4),2,0))</f>
        <v>2</v>
      </c>
      <c r="ED29" s="19">
        <f t="shared" si="98"/>
        <v>6</v>
      </c>
      <c r="EE29" s="19">
        <f t="shared" si="59"/>
        <v>0</v>
      </c>
      <c r="EF29" s="1">
        <f t="shared" si="26"/>
        <v>0</v>
      </c>
      <c r="EG29" s="18">
        <f t="shared" si="99"/>
        <v>10</v>
      </c>
      <c r="EH29" s="341"/>
      <c r="EI29" s="44"/>
      <c r="EJ29" s="44">
        <v>11</v>
      </c>
      <c r="EK29" s="44">
        <v>5.5</v>
      </c>
      <c r="EL29" s="93">
        <v>1</v>
      </c>
      <c r="EM29" s="93"/>
      <c r="EN29" s="93"/>
      <c r="EO29" s="366"/>
      <c r="EP29" s="366"/>
      <c r="EQ29" s="374"/>
      <c r="ER29" s="374"/>
      <c r="ES29" s="374"/>
      <c r="ET29" s="374"/>
      <c r="EU29" s="18">
        <f t="shared" si="28"/>
        <v>8</v>
      </c>
      <c r="EV29" s="18">
        <f t="shared" si="49"/>
        <v>2</v>
      </c>
      <c r="EW29" s="341">
        <v>1</v>
      </c>
      <c r="EX29" s="341"/>
      <c r="EY29" s="341"/>
      <c r="EZ29" s="365">
        <f t="shared" si="55"/>
        <v>0</v>
      </c>
      <c r="FA29" s="44"/>
      <c r="FB29" s="44"/>
      <c r="FC29" s="44"/>
      <c r="FD29" s="45"/>
      <c r="FE29" s="45"/>
      <c r="FF29" s="45"/>
      <c r="FG29" s="300"/>
      <c r="FH29" s="45"/>
      <c r="FI29" s="45"/>
      <c r="FJ29" s="45"/>
      <c r="FK29" s="44"/>
      <c r="FL29" s="44"/>
      <c r="FM29" s="44"/>
      <c r="FN29" s="87"/>
      <c r="FO29" s="294"/>
      <c r="FP29" s="20">
        <f t="shared" si="50"/>
        <v>0</v>
      </c>
      <c r="FQ29" s="20">
        <f t="shared" si="29"/>
        <v>8</v>
      </c>
      <c r="FR29" s="20">
        <f t="shared" si="30"/>
        <v>4</v>
      </c>
      <c r="FS29" s="20">
        <f t="shared" si="31"/>
        <v>0</v>
      </c>
      <c r="FT29" s="20">
        <f t="shared" si="32"/>
        <v>0</v>
      </c>
      <c r="FU29" s="20">
        <f t="shared" si="33"/>
        <v>0</v>
      </c>
      <c r="FV29" s="20">
        <f t="shared" si="34"/>
        <v>0</v>
      </c>
      <c r="FW29" s="44"/>
    </row>
    <row r="30" spans="1:179">
      <c r="A30" s="40"/>
      <c r="B30" s="48" t="s">
        <v>243</v>
      </c>
      <c r="C30" s="43" t="str">
        <f t="shared" ref="C30" si="104">B30</f>
        <v>3.2</v>
      </c>
      <c r="D30" s="43" t="s">
        <v>44</v>
      </c>
      <c r="E30" s="43" t="s">
        <v>44</v>
      </c>
      <c r="F30" s="43">
        <v>31</v>
      </c>
      <c r="G30" s="43">
        <f t="shared" ref="G30:G35" si="105">F30</f>
        <v>31</v>
      </c>
      <c r="H30" s="43"/>
      <c r="I30" s="43"/>
      <c r="J30" s="44"/>
      <c r="K30" s="44"/>
      <c r="L30" s="44"/>
      <c r="M30" s="44"/>
      <c r="N30" s="43"/>
      <c r="O30" s="43"/>
      <c r="P30" s="1"/>
      <c r="Q30" s="16"/>
      <c r="R30" s="1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1">
        <f t="shared" ref="AC30" si="106">+IF(S30=1,1,0)+IF(T30=1,1,0)</f>
        <v>0</v>
      </c>
      <c r="AD30" s="1">
        <f t="shared" ref="AD30" si="107">+IF(U30=1,1,0)+IF(V30=1,1,0)</f>
        <v>0</v>
      </c>
      <c r="AE30" s="1">
        <f t="shared" ref="AE30" si="108">+IF(W30=1,1,0)+IF(X30=1,1,0)</f>
        <v>0</v>
      </c>
      <c r="AF30" s="1">
        <f t="shared" ref="AF30" si="109">+IF(Y30=1,1,0)+IF(Z30=1,1,0)</f>
        <v>0</v>
      </c>
      <c r="AG30" s="1">
        <f t="shared" ref="AG30" si="110">+IF(AA30=1,1,0)</f>
        <v>0</v>
      </c>
      <c r="AH30" s="1">
        <f t="shared" ref="AH30" si="111">+IF(AB30=1,1,0)</f>
        <v>0</v>
      </c>
      <c r="AI30" s="1">
        <f t="shared" ref="AI30" si="112">+IF(S30=2,1,0)+IF(T30=2,1,0)</f>
        <v>0</v>
      </c>
      <c r="AJ30" s="1">
        <f t="shared" ref="AJ30" si="113">+IF(U30=2,1,0)+IF(V30=2,1,0)</f>
        <v>0</v>
      </c>
      <c r="AK30" s="1">
        <f t="shared" ref="AK30" si="114">+IF(X30=2,1,0)+IF(W30=2,1,0)</f>
        <v>0</v>
      </c>
      <c r="AL30" s="1">
        <f t="shared" ref="AL30" si="115">+IF(Y30=2,1,0)+IF(Z30=2,1,0)</f>
        <v>0</v>
      </c>
      <c r="AM30" s="1">
        <f t="shared" ref="AM30" si="116">+IF(AA30=2,1,0)</f>
        <v>0</v>
      </c>
      <c r="AN30" s="1">
        <f t="shared" ref="AN30" si="117">+IF(AB30=2,1,0)</f>
        <v>0</v>
      </c>
      <c r="AO30" s="44"/>
      <c r="AP30" s="44"/>
      <c r="AQ30" s="44"/>
      <c r="AR30" s="44"/>
      <c r="AS30" s="122">
        <f t="shared" si="6"/>
        <v>0</v>
      </c>
      <c r="AT30" s="122">
        <f t="shared" si="7"/>
        <v>0</v>
      </c>
      <c r="AU30" s="122">
        <f t="shared" si="8"/>
        <v>0</v>
      </c>
      <c r="AV30" s="122">
        <f t="shared" si="100"/>
        <v>0</v>
      </c>
      <c r="AW30" s="44"/>
      <c r="AX30" s="294"/>
      <c r="AY30" s="294"/>
      <c r="AZ30" s="294"/>
      <c r="BA30" s="294"/>
      <c r="BB30" s="294"/>
      <c r="BC30" s="294"/>
      <c r="BD30" s="44"/>
      <c r="BE30" s="44"/>
      <c r="BF30" s="44"/>
      <c r="BG30" s="44"/>
      <c r="BH30" s="44"/>
      <c r="BI30" s="44">
        <v>1</v>
      </c>
      <c r="BJ30" s="44"/>
      <c r="BK30" s="44"/>
      <c r="BL30" s="44"/>
      <c r="BM30" s="44"/>
      <c r="BN30" s="127"/>
      <c r="BO30" s="44"/>
      <c r="BP30" s="1"/>
      <c r="BQ30" s="44"/>
      <c r="BR30" s="17">
        <v>2</v>
      </c>
      <c r="BS30" s="1">
        <f t="shared" si="45"/>
        <v>0</v>
      </c>
      <c r="BT30" s="17">
        <f t="shared" ref="BT30" si="118">+BS30*2</f>
        <v>0</v>
      </c>
      <c r="BU30" s="44"/>
      <c r="BV30" s="44">
        <v>1</v>
      </c>
      <c r="BW30" s="44"/>
      <c r="BX30" s="44"/>
      <c r="BY30" s="44"/>
      <c r="BZ30" s="44"/>
      <c r="CA30" s="44"/>
      <c r="CB30" s="44"/>
      <c r="CC30" s="44"/>
      <c r="CD30" s="92"/>
      <c r="CE30" s="92"/>
      <c r="CF30" s="92"/>
      <c r="CG30" s="44"/>
      <c r="CH30" s="1"/>
      <c r="CI30" s="1">
        <v>1</v>
      </c>
      <c r="CJ30" s="1"/>
      <c r="CK30" s="383"/>
      <c r="CL30" s="383"/>
      <c r="CM30" s="383"/>
      <c r="CN30" s="1">
        <f t="shared" si="10"/>
        <v>0</v>
      </c>
      <c r="CO30" s="1">
        <f t="shared" si="11"/>
        <v>0</v>
      </c>
      <c r="CP30" s="20">
        <f t="shared" si="12"/>
        <v>2.5</v>
      </c>
      <c r="CQ30" s="351"/>
      <c r="CR30" s="131">
        <f>+IF(SUM(AX30:BM30)&gt;0,1,0)</f>
        <v>1</v>
      </c>
      <c r="CS30" s="44">
        <v>1</v>
      </c>
      <c r="CT30" s="44"/>
      <c r="CU30" s="1"/>
      <c r="CV30" s="1"/>
      <c r="CW30" s="1">
        <v>4</v>
      </c>
      <c r="CX30" s="1"/>
      <c r="CY30" s="1">
        <v>2</v>
      </c>
      <c r="CZ30" s="44">
        <v>10</v>
      </c>
      <c r="DA30" s="17">
        <f t="shared" ref="DA30" si="119">+CY30</f>
        <v>2</v>
      </c>
      <c r="DB30" s="359">
        <f t="shared" si="56"/>
        <v>12</v>
      </c>
      <c r="DC30" s="359">
        <f t="shared" si="48"/>
        <v>6</v>
      </c>
      <c r="DD30" s="44"/>
      <c r="DE30" s="44">
        <v>12</v>
      </c>
      <c r="DF30" s="44"/>
      <c r="DG30" s="44"/>
      <c r="DH30" s="44">
        <v>4</v>
      </c>
      <c r="DI30" s="44">
        <v>8</v>
      </c>
      <c r="DJ30" s="44"/>
      <c r="DK30" s="44"/>
      <c r="DL30" s="44"/>
      <c r="DM30" s="44"/>
      <c r="DN30" s="44">
        <f t="shared" si="101"/>
        <v>31</v>
      </c>
      <c r="DO30" s="1"/>
      <c r="DP30" s="1"/>
      <c r="DQ30" s="17">
        <f t="shared" si="13"/>
        <v>0</v>
      </c>
      <c r="DR30" s="17">
        <f t="shared" si="14"/>
        <v>0</v>
      </c>
      <c r="DS30" s="17">
        <f t="shared" si="79"/>
        <v>0</v>
      </c>
      <c r="DT30" s="17">
        <f>+IF(AND(SUM(S30:AA30)&gt;0,SUM(FA30:FF30)&gt;0),CW30,0)</f>
        <v>0</v>
      </c>
      <c r="DU30" s="17">
        <f t="shared" si="17"/>
        <v>0</v>
      </c>
      <c r="DV30" s="17">
        <f>+IF(AND(SUM(S30:AA30)&gt;0,SUM(FA30:FF30)&gt;0),CY30,0)</f>
        <v>0</v>
      </c>
      <c r="DW30" s="1"/>
      <c r="DX30" s="1"/>
      <c r="DY30" s="20">
        <f t="shared" si="19"/>
        <v>0</v>
      </c>
      <c r="DZ30" s="20">
        <f t="shared" si="20"/>
        <v>0</v>
      </c>
      <c r="EA30" s="20">
        <f t="shared" si="21"/>
        <v>0</v>
      </c>
      <c r="EB30" s="20">
        <f>+IF(AND(SUM(S30:AB30)&gt;0,SUM(FA30:FF30)&gt;0,DJ30&gt;=3),DJ30,0)</f>
        <v>0</v>
      </c>
      <c r="EC30" s="18">
        <f>+IF(AND(CT30=0,SUM(CU30:CY30)&gt;1,SUM(CU30:CY30)&lt;=4),1,IF(AND(CT30=0,SUM(CU30:CY30)&gt;4),2,0))</f>
        <v>2</v>
      </c>
      <c r="ED30" s="19">
        <f t="shared" ref="ED30" si="120">+IF(EC30&lt;&gt;0,EC30*3,0)</f>
        <v>6</v>
      </c>
      <c r="EE30" s="19">
        <f t="shared" si="59"/>
        <v>0</v>
      </c>
      <c r="EF30" s="1">
        <f t="shared" si="26"/>
        <v>0</v>
      </c>
      <c r="EG30" s="18">
        <f t="shared" si="99"/>
        <v>10</v>
      </c>
      <c r="EH30" s="341"/>
      <c r="EI30" s="44"/>
      <c r="EJ30" s="44">
        <f>5.5*3</f>
        <v>16.5</v>
      </c>
      <c r="EK30" s="44"/>
      <c r="EL30" s="93">
        <v>1</v>
      </c>
      <c r="EM30" s="93"/>
      <c r="EN30" s="93"/>
      <c r="EO30" s="366"/>
      <c r="EP30" s="366"/>
      <c r="EQ30" s="374"/>
      <c r="ER30" s="374"/>
      <c r="ES30" s="374"/>
      <c r="ET30" s="374"/>
      <c r="EU30" s="18">
        <f t="shared" si="28"/>
        <v>12</v>
      </c>
      <c r="EV30" s="18">
        <f t="shared" si="49"/>
        <v>2</v>
      </c>
      <c r="EW30" s="341">
        <v>1</v>
      </c>
      <c r="EX30" s="341"/>
      <c r="EY30" s="341"/>
      <c r="EZ30" s="365">
        <f t="shared" si="55"/>
        <v>0</v>
      </c>
      <c r="FA30" s="44"/>
      <c r="FB30" s="44"/>
      <c r="FC30" s="44"/>
      <c r="FD30" s="45"/>
      <c r="FE30" s="45"/>
      <c r="FF30" s="45"/>
      <c r="FG30" s="300"/>
      <c r="FH30" s="45"/>
      <c r="FI30" s="45"/>
      <c r="FJ30" s="45"/>
      <c r="FK30" s="44"/>
      <c r="FL30" s="44"/>
      <c r="FM30" s="44"/>
      <c r="FN30" s="87"/>
      <c r="FO30" s="294"/>
      <c r="FP30" s="20">
        <f t="shared" si="50"/>
        <v>0</v>
      </c>
      <c r="FQ30" s="20">
        <f t="shared" si="29"/>
        <v>12</v>
      </c>
      <c r="FR30" s="20">
        <f t="shared" si="30"/>
        <v>0</v>
      </c>
      <c r="FS30" s="20">
        <f t="shared" si="31"/>
        <v>0</v>
      </c>
      <c r="FT30" s="20">
        <f t="shared" si="32"/>
        <v>0</v>
      </c>
      <c r="FU30" s="20">
        <f t="shared" si="33"/>
        <v>0</v>
      </c>
      <c r="FV30" s="20">
        <f t="shared" si="34"/>
        <v>0</v>
      </c>
      <c r="FW30" s="44"/>
    </row>
    <row r="31" spans="1:179">
      <c r="A31" s="40"/>
      <c r="B31" s="48" t="s">
        <v>671</v>
      </c>
      <c r="C31" s="43" t="str">
        <f t="shared" ref="C31" si="121">B31</f>
        <v>3.3</v>
      </c>
      <c r="D31" s="43" t="s">
        <v>44</v>
      </c>
      <c r="E31" s="43" t="s">
        <v>44</v>
      </c>
      <c r="F31" s="43">
        <v>45</v>
      </c>
      <c r="G31" s="43">
        <f t="shared" si="105"/>
        <v>45</v>
      </c>
      <c r="H31" s="43"/>
      <c r="I31" s="43"/>
      <c r="J31" s="44"/>
      <c r="K31" s="44"/>
      <c r="L31" s="44"/>
      <c r="M31" s="44"/>
      <c r="N31" s="43"/>
      <c r="O31" s="43"/>
      <c r="P31" s="1"/>
      <c r="Q31" s="16"/>
      <c r="R31" s="1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1">
        <f t="shared" ref="AC31" si="122">+IF(S31=1,1,0)+IF(T31=1,1,0)</f>
        <v>0</v>
      </c>
      <c r="AD31" s="1">
        <f t="shared" ref="AD31" si="123">+IF(U31=1,1,0)+IF(V31=1,1,0)</f>
        <v>0</v>
      </c>
      <c r="AE31" s="1">
        <f t="shared" ref="AE31" si="124">+IF(W31=1,1,0)+IF(X31=1,1,0)</f>
        <v>0</v>
      </c>
      <c r="AF31" s="1">
        <f t="shared" ref="AF31" si="125">+IF(Y31=1,1,0)+IF(Z31=1,1,0)</f>
        <v>0</v>
      </c>
      <c r="AG31" s="1">
        <f t="shared" ref="AG31" si="126">+IF(AA31=1,1,0)</f>
        <v>0</v>
      </c>
      <c r="AH31" s="1">
        <f t="shared" ref="AH31" si="127">+IF(AB31=1,1,0)</f>
        <v>0</v>
      </c>
      <c r="AI31" s="1">
        <f t="shared" ref="AI31" si="128">+IF(S31=2,1,0)+IF(T31=2,1,0)</f>
        <v>0</v>
      </c>
      <c r="AJ31" s="1">
        <f t="shared" ref="AJ31" si="129">+IF(U31=2,1,0)+IF(V31=2,1,0)</f>
        <v>0</v>
      </c>
      <c r="AK31" s="1">
        <f t="shared" ref="AK31" si="130">+IF(X31=2,1,0)+IF(W31=2,1,0)</f>
        <v>0</v>
      </c>
      <c r="AL31" s="1">
        <f t="shared" ref="AL31" si="131">+IF(Y31=2,1,0)+IF(Z31=2,1,0)</f>
        <v>0</v>
      </c>
      <c r="AM31" s="1">
        <f t="shared" ref="AM31" si="132">+IF(AA31=2,1,0)</f>
        <v>0</v>
      </c>
      <c r="AN31" s="1">
        <f t="shared" ref="AN31" si="133">+IF(AB31=2,1,0)</f>
        <v>0</v>
      </c>
      <c r="AO31" s="44"/>
      <c r="AP31" s="44"/>
      <c r="AQ31" s="44"/>
      <c r="AR31" s="44"/>
      <c r="AS31" s="122">
        <f t="shared" si="6"/>
        <v>0</v>
      </c>
      <c r="AT31" s="122">
        <f t="shared" si="7"/>
        <v>0</v>
      </c>
      <c r="AU31" s="122">
        <f t="shared" si="8"/>
        <v>0</v>
      </c>
      <c r="AV31" s="122">
        <f t="shared" si="100"/>
        <v>0</v>
      </c>
      <c r="AW31" s="44"/>
      <c r="AX31" s="294"/>
      <c r="AY31" s="294"/>
      <c r="AZ31" s="294"/>
      <c r="BA31" s="294"/>
      <c r="BB31" s="294"/>
      <c r="BC31" s="294"/>
      <c r="BD31" s="44"/>
      <c r="BE31" s="44"/>
      <c r="BF31" s="44"/>
      <c r="BG31" s="44"/>
      <c r="BH31" s="44"/>
      <c r="BI31" s="44">
        <v>1</v>
      </c>
      <c r="BJ31" s="44"/>
      <c r="BK31" s="44"/>
      <c r="BL31" s="44"/>
      <c r="BM31" s="44"/>
      <c r="BN31" s="127"/>
      <c r="BO31" s="44"/>
      <c r="BP31" s="1"/>
      <c r="BQ31" s="44"/>
      <c r="BR31" s="17">
        <v>2</v>
      </c>
      <c r="BS31" s="1">
        <f t="shared" si="45"/>
        <v>0</v>
      </c>
      <c r="BT31" s="17">
        <f t="shared" ref="BT31" si="134">+BS31*2</f>
        <v>0</v>
      </c>
      <c r="BU31" s="44"/>
      <c r="BV31" s="44">
        <v>1</v>
      </c>
      <c r="BW31" s="44">
        <v>1</v>
      </c>
      <c r="BX31" s="44">
        <v>1</v>
      </c>
      <c r="BY31" s="44"/>
      <c r="BZ31" s="44"/>
      <c r="CA31" s="44"/>
      <c r="CB31" s="44"/>
      <c r="CC31" s="44"/>
      <c r="CD31" s="92"/>
      <c r="CE31" s="92"/>
      <c r="CF31" s="92"/>
      <c r="CG31" s="44"/>
      <c r="CH31" s="1"/>
      <c r="CI31" s="1">
        <v>1</v>
      </c>
      <c r="CJ31" s="1"/>
      <c r="CK31" s="383"/>
      <c r="CL31" s="383"/>
      <c r="CM31" s="383"/>
      <c r="CN31" s="1">
        <f t="shared" si="10"/>
        <v>1</v>
      </c>
      <c r="CO31" s="1">
        <f t="shared" si="11"/>
        <v>1</v>
      </c>
      <c r="CP31" s="20">
        <f t="shared" si="12"/>
        <v>2.5</v>
      </c>
      <c r="CQ31" s="351"/>
      <c r="CR31" s="131">
        <f>+IF(SUM(AX31:BM31)&gt;0,1,0)</f>
        <v>1</v>
      </c>
      <c r="CS31" s="44"/>
      <c r="CT31" s="44"/>
      <c r="CU31" s="1"/>
      <c r="CV31" s="1"/>
      <c r="CW31" s="1">
        <v>3</v>
      </c>
      <c r="CX31" s="1"/>
      <c r="CY31" s="1">
        <v>3</v>
      </c>
      <c r="CZ31" s="44">
        <v>10</v>
      </c>
      <c r="DA31" s="17">
        <f t="shared" ref="DA31" si="135">+CY31</f>
        <v>3</v>
      </c>
      <c r="DB31" s="359">
        <f t="shared" si="56"/>
        <v>13</v>
      </c>
      <c r="DC31" s="359">
        <f t="shared" si="48"/>
        <v>6</v>
      </c>
      <c r="DD31" s="44"/>
      <c r="DE31" s="44">
        <v>12</v>
      </c>
      <c r="DF31" s="44">
        <v>8</v>
      </c>
      <c r="DG31" s="44"/>
      <c r="DH31" s="44"/>
      <c r="DI31" s="44">
        <v>4</v>
      </c>
      <c r="DJ31" s="44"/>
      <c r="DK31" s="44"/>
      <c r="DL31" s="44"/>
      <c r="DM31" s="44"/>
      <c r="DN31" s="44">
        <f t="shared" si="101"/>
        <v>45</v>
      </c>
      <c r="DO31" s="1"/>
      <c r="DP31" s="1"/>
      <c r="DQ31" s="17">
        <f t="shared" si="13"/>
        <v>0</v>
      </c>
      <c r="DR31" s="17">
        <f t="shared" si="14"/>
        <v>0</v>
      </c>
      <c r="DS31" s="17">
        <f t="shared" si="79"/>
        <v>0</v>
      </c>
      <c r="DT31" s="17">
        <f t="shared" ref="DT31:DT41" si="136">+IF(AND(SUM(S31:AA31)&gt;0,SUM(FA31:FF31)&gt;0),CW31,0)</f>
        <v>0</v>
      </c>
      <c r="DU31" s="17">
        <f t="shared" si="17"/>
        <v>0</v>
      </c>
      <c r="DV31" s="17">
        <f t="shared" ref="DV31:DV41" si="137">+IF(AND(SUM(S31:AA31)&gt;0,SUM(FA31:FF31)&gt;0),CY31,0)</f>
        <v>0</v>
      </c>
      <c r="DW31" s="1"/>
      <c r="DX31" s="1"/>
      <c r="DY31" s="20">
        <f t="shared" si="19"/>
        <v>0</v>
      </c>
      <c r="DZ31" s="20">
        <f t="shared" si="20"/>
        <v>0</v>
      </c>
      <c r="EA31" s="20">
        <f t="shared" si="21"/>
        <v>0</v>
      </c>
      <c r="EB31" s="20">
        <f t="shared" ref="EB31:EB41" si="138">+IF(AND(SUM(S31:AB31)&gt;0,SUM(FA31:FF31)&gt;0,DJ31&gt;=3),DJ31,0)</f>
        <v>0</v>
      </c>
      <c r="EC31" s="18">
        <f t="shared" ref="EC31:EC41" si="139">+IF(AND(CT31=0,SUM(CU31:CY31)&gt;1,SUM(CU31:CY31)&lt;=4),1,IF(AND(CT31=0,SUM(CU31:CY31)&gt;4),2,0))</f>
        <v>2</v>
      </c>
      <c r="ED31" s="19">
        <f t="shared" ref="ED31" si="140">+IF(EC31&lt;&gt;0,EC31*3,0)</f>
        <v>6</v>
      </c>
      <c r="EE31" s="19">
        <f t="shared" si="59"/>
        <v>0</v>
      </c>
      <c r="EF31" s="1">
        <f t="shared" si="26"/>
        <v>0</v>
      </c>
      <c r="EG31" s="18">
        <f t="shared" si="99"/>
        <v>10</v>
      </c>
      <c r="EH31" s="341"/>
      <c r="EI31" s="44"/>
      <c r="EJ31" s="44">
        <f>5.5*3</f>
        <v>16.5</v>
      </c>
      <c r="EK31" s="44">
        <f>2*5.5</f>
        <v>11</v>
      </c>
      <c r="EL31" s="93">
        <v>1</v>
      </c>
      <c r="EM31" s="93"/>
      <c r="EN31" s="93"/>
      <c r="EO31" s="366"/>
      <c r="EP31" s="366"/>
      <c r="EQ31" s="374">
        <v>2</v>
      </c>
      <c r="ER31" s="374"/>
      <c r="ES31" s="374"/>
      <c r="ET31" s="374"/>
      <c r="EU31" s="18">
        <f t="shared" si="28"/>
        <v>12</v>
      </c>
      <c r="EV31" s="18">
        <f t="shared" si="49"/>
        <v>2</v>
      </c>
      <c r="EW31" s="341">
        <v>1</v>
      </c>
      <c r="EX31" s="341"/>
      <c r="EY31" s="341"/>
      <c r="EZ31" s="365">
        <f t="shared" si="55"/>
        <v>0.5</v>
      </c>
      <c r="FA31" s="44"/>
      <c r="FB31" s="44"/>
      <c r="FC31" s="44"/>
      <c r="FD31" s="45"/>
      <c r="FE31" s="45"/>
      <c r="FF31" s="45"/>
      <c r="FG31" s="300"/>
      <c r="FH31" s="45"/>
      <c r="FI31" s="45"/>
      <c r="FJ31" s="45"/>
      <c r="FK31" s="44"/>
      <c r="FL31" s="44"/>
      <c r="FM31" s="44"/>
      <c r="FN31" s="87"/>
      <c r="FO31" s="294"/>
      <c r="FP31" s="20">
        <f t="shared" si="50"/>
        <v>0</v>
      </c>
      <c r="FQ31" s="20">
        <f t="shared" si="29"/>
        <v>12</v>
      </c>
      <c r="FR31" s="20">
        <f t="shared" si="30"/>
        <v>8</v>
      </c>
      <c r="FS31" s="20">
        <f t="shared" si="31"/>
        <v>0</v>
      </c>
      <c r="FT31" s="20">
        <f t="shared" si="32"/>
        <v>0</v>
      </c>
      <c r="FU31" s="20">
        <f t="shared" si="33"/>
        <v>0</v>
      </c>
      <c r="FV31" s="20">
        <f t="shared" si="34"/>
        <v>0</v>
      </c>
      <c r="FW31" s="44"/>
    </row>
    <row r="32" spans="1:179">
      <c r="A32" s="40"/>
      <c r="B32" s="48" t="s">
        <v>660</v>
      </c>
      <c r="C32" s="43" t="str">
        <f t="shared" ref="C32:C33" si="141">B32</f>
        <v>3.4</v>
      </c>
      <c r="D32" s="43" t="s">
        <v>187</v>
      </c>
      <c r="E32" s="43" t="str">
        <f>D32</f>
        <v>2LT8,5</v>
      </c>
      <c r="F32" s="43">
        <v>33</v>
      </c>
      <c r="G32" s="43">
        <f t="shared" si="105"/>
        <v>33</v>
      </c>
      <c r="H32" s="43"/>
      <c r="I32" s="43"/>
      <c r="J32" s="44"/>
      <c r="K32" s="44"/>
      <c r="L32" s="44"/>
      <c r="M32" s="44">
        <v>4</v>
      </c>
      <c r="N32" s="43"/>
      <c r="O32" s="43"/>
      <c r="P32" s="1"/>
      <c r="Q32" s="16"/>
      <c r="R32" s="1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1">
        <f t="shared" ref="AC32:AC33" si="142">+IF(S32=1,1,0)+IF(T32=1,1,0)</f>
        <v>0</v>
      </c>
      <c r="AD32" s="1">
        <f t="shared" ref="AD32:AD33" si="143">+IF(U32=1,1,0)+IF(V32=1,1,0)</f>
        <v>0</v>
      </c>
      <c r="AE32" s="1">
        <f t="shared" ref="AE32:AE33" si="144">+IF(W32=1,1,0)+IF(X32=1,1,0)</f>
        <v>0</v>
      </c>
      <c r="AF32" s="1">
        <f t="shared" ref="AF32:AF33" si="145">+IF(Y32=1,1,0)+IF(Z32=1,1,0)</f>
        <v>0</v>
      </c>
      <c r="AG32" s="1">
        <f t="shared" ref="AG32:AG33" si="146">+IF(AA32=1,1,0)</f>
        <v>0</v>
      </c>
      <c r="AH32" s="1">
        <f t="shared" ref="AH32:AH33" si="147">+IF(AB32=1,1,0)</f>
        <v>0</v>
      </c>
      <c r="AI32" s="1">
        <f t="shared" ref="AI32:AI33" si="148">+IF(S32=2,1,0)+IF(T32=2,1,0)</f>
        <v>0</v>
      </c>
      <c r="AJ32" s="1">
        <f t="shared" ref="AJ32:AJ33" si="149">+IF(U32=2,1,0)+IF(V32=2,1,0)</f>
        <v>0</v>
      </c>
      <c r="AK32" s="1">
        <f t="shared" ref="AK32:AK33" si="150">+IF(X32=2,1,0)+IF(W32=2,1,0)</f>
        <v>0</v>
      </c>
      <c r="AL32" s="1">
        <f t="shared" ref="AL32:AL33" si="151">+IF(Y32=2,1,0)+IF(Z32=2,1,0)</f>
        <v>0</v>
      </c>
      <c r="AM32" s="1">
        <f t="shared" ref="AM32:AM33" si="152">+IF(AA32=2,1,0)</f>
        <v>0</v>
      </c>
      <c r="AN32" s="1">
        <f t="shared" ref="AN32:AN33" si="153">+IF(AB32=2,1,0)</f>
        <v>0</v>
      </c>
      <c r="AO32" s="44"/>
      <c r="AP32" s="44"/>
      <c r="AQ32" s="44"/>
      <c r="AR32" s="44"/>
      <c r="AS32" s="122">
        <f t="shared" si="6"/>
        <v>0</v>
      </c>
      <c r="AT32" s="122">
        <f t="shared" si="7"/>
        <v>0</v>
      </c>
      <c r="AU32" s="122">
        <f t="shared" si="8"/>
        <v>0</v>
      </c>
      <c r="AV32" s="122">
        <f t="shared" si="100"/>
        <v>0</v>
      </c>
      <c r="AW32" s="44"/>
      <c r="AX32" s="294"/>
      <c r="AY32" s="294"/>
      <c r="AZ32" s="294"/>
      <c r="BA32" s="294"/>
      <c r="BB32" s="294"/>
      <c r="BC32" s="29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127"/>
      <c r="BO32" s="44">
        <v>1</v>
      </c>
      <c r="BP32" s="1"/>
      <c r="BQ32" s="44"/>
      <c r="BR32" s="17"/>
      <c r="BS32" s="1">
        <f t="shared" si="45"/>
        <v>0</v>
      </c>
      <c r="BT32" s="17">
        <f t="shared" ref="BT32:BT33" si="154">+BS32*2</f>
        <v>0</v>
      </c>
      <c r="BU32" s="44"/>
      <c r="BV32" s="44">
        <v>1</v>
      </c>
      <c r="BW32" s="44"/>
      <c r="BX32" s="44"/>
      <c r="BY32" s="44"/>
      <c r="BZ32" s="44"/>
      <c r="CA32" s="44"/>
      <c r="CB32" s="44"/>
      <c r="CC32" s="44"/>
      <c r="CD32" s="92"/>
      <c r="CE32" s="92"/>
      <c r="CF32" s="92"/>
      <c r="CG32" s="44"/>
      <c r="CH32" s="1"/>
      <c r="CI32" s="1">
        <v>1</v>
      </c>
      <c r="CJ32" s="1"/>
      <c r="CK32" s="383"/>
      <c r="CL32" s="383"/>
      <c r="CM32" s="383"/>
      <c r="CN32" s="1">
        <f t="shared" si="10"/>
        <v>0</v>
      </c>
      <c r="CO32" s="1">
        <f t="shared" si="11"/>
        <v>0</v>
      </c>
      <c r="CP32" s="20">
        <f t="shared" si="12"/>
        <v>2.5</v>
      </c>
      <c r="CQ32" s="351"/>
      <c r="CR32" s="131">
        <f>+IF(SUM(AX32:BM32)&gt;0,1,0)+1</f>
        <v>1</v>
      </c>
      <c r="CS32" s="44"/>
      <c r="CT32" s="44"/>
      <c r="CU32" s="1">
        <v>1</v>
      </c>
      <c r="CV32" s="1">
        <v>1</v>
      </c>
      <c r="CW32" s="1">
        <v>2</v>
      </c>
      <c r="CX32" s="1"/>
      <c r="CY32" s="1">
        <v>2</v>
      </c>
      <c r="CZ32" s="44">
        <v>8</v>
      </c>
      <c r="DA32" s="17">
        <f t="shared" ref="DA32:DA33" si="155">+CY32</f>
        <v>2</v>
      </c>
      <c r="DB32" s="359">
        <f t="shared" si="56"/>
        <v>10</v>
      </c>
      <c r="DC32" s="359">
        <f t="shared" si="48"/>
        <v>6</v>
      </c>
      <c r="DD32" s="44"/>
      <c r="DE32" s="44">
        <f>8+4+4</f>
        <v>16</v>
      </c>
      <c r="DF32" s="44">
        <v>4</v>
      </c>
      <c r="DG32" s="44"/>
      <c r="DH32" s="44"/>
      <c r="DI32" s="44">
        <v>4</v>
      </c>
      <c r="DJ32" s="44"/>
      <c r="DK32" s="44"/>
      <c r="DL32" s="44"/>
      <c r="DM32" s="44"/>
      <c r="DN32" s="44">
        <f t="shared" si="101"/>
        <v>33</v>
      </c>
      <c r="DO32" s="1"/>
      <c r="DP32" s="1"/>
      <c r="DQ32" s="17">
        <f t="shared" si="13"/>
        <v>0</v>
      </c>
      <c r="DR32" s="17">
        <f t="shared" si="14"/>
        <v>0</v>
      </c>
      <c r="DS32" s="17">
        <f t="shared" si="79"/>
        <v>0</v>
      </c>
      <c r="DT32" s="17">
        <f t="shared" si="136"/>
        <v>0</v>
      </c>
      <c r="DU32" s="17">
        <f t="shared" si="17"/>
        <v>0</v>
      </c>
      <c r="DV32" s="17">
        <f t="shared" si="137"/>
        <v>0</v>
      </c>
      <c r="DW32" s="1"/>
      <c r="DX32" s="1"/>
      <c r="DY32" s="20">
        <f t="shared" si="19"/>
        <v>0</v>
      </c>
      <c r="DZ32" s="20">
        <f t="shared" si="20"/>
        <v>0</v>
      </c>
      <c r="EA32" s="20">
        <f t="shared" si="21"/>
        <v>0</v>
      </c>
      <c r="EB32" s="20">
        <f t="shared" si="138"/>
        <v>0</v>
      </c>
      <c r="EC32" s="18">
        <f t="shared" si="139"/>
        <v>2</v>
      </c>
      <c r="ED32" s="19">
        <f t="shared" ref="ED32:ED33" si="156">+IF(EC32&lt;&gt;0,EC32*3,0)</f>
        <v>6</v>
      </c>
      <c r="EE32" s="19">
        <f t="shared" si="59"/>
        <v>0</v>
      </c>
      <c r="EF32" s="1">
        <f t="shared" si="26"/>
        <v>0</v>
      </c>
      <c r="EG32" s="18">
        <f t="shared" si="99"/>
        <v>10</v>
      </c>
      <c r="EH32" s="341"/>
      <c r="EI32" s="44">
        <f>2*5.5</f>
        <v>11</v>
      </c>
      <c r="EJ32" s="44">
        <f>5.5*2</f>
        <v>11</v>
      </c>
      <c r="EK32" s="44" t="s">
        <v>498</v>
      </c>
      <c r="EL32" s="93"/>
      <c r="EM32" s="93"/>
      <c r="EN32" s="93">
        <v>1</v>
      </c>
      <c r="EO32" s="366"/>
      <c r="EP32" s="366"/>
      <c r="EQ32" s="374"/>
      <c r="ER32" s="374"/>
      <c r="ES32" s="374"/>
      <c r="ET32" s="374">
        <v>1</v>
      </c>
      <c r="EU32" s="18">
        <f t="shared" si="28"/>
        <v>10</v>
      </c>
      <c r="EV32" s="18">
        <f t="shared" si="49"/>
        <v>2</v>
      </c>
      <c r="EW32" s="341">
        <v>2</v>
      </c>
      <c r="EX32" s="341">
        <v>2</v>
      </c>
      <c r="EY32" s="341">
        <v>4</v>
      </c>
      <c r="EZ32" s="365">
        <f t="shared" si="55"/>
        <v>0</v>
      </c>
      <c r="FA32" s="44"/>
      <c r="FB32" s="44"/>
      <c r="FC32" s="44"/>
      <c r="FD32" s="45"/>
      <c r="FE32" s="45"/>
      <c r="FF32" s="45"/>
      <c r="FG32" s="300"/>
      <c r="FH32" s="45"/>
      <c r="FI32" s="45"/>
      <c r="FJ32" s="45"/>
      <c r="FK32" s="44"/>
      <c r="FL32" s="44"/>
      <c r="FM32" s="44"/>
      <c r="FN32" s="87"/>
      <c r="FO32" s="294"/>
      <c r="FP32" s="20">
        <f t="shared" si="50"/>
        <v>0</v>
      </c>
      <c r="FQ32" s="20">
        <f t="shared" si="29"/>
        <v>16</v>
      </c>
      <c r="FR32" s="20">
        <f t="shared" si="30"/>
        <v>4</v>
      </c>
      <c r="FS32" s="20">
        <f t="shared" si="31"/>
        <v>0</v>
      </c>
      <c r="FT32" s="20">
        <f t="shared" si="32"/>
        <v>0</v>
      </c>
      <c r="FU32" s="20">
        <f t="shared" si="33"/>
        <v>0</v>
      </c>
      <c r="FV32" s="20">
        <f t="shared" si="34"/>
        <v>0</v>
      </c>
      <c r="FW32" s="44"/>
    </row>
    <row r="33" spans="1:179">
      <c r="A33" s="40"/>
      <c r="B33" s="48" t="s">
        <v>672</v>
      </c>
      <c r="C33" s="43" t="str">
        <f t="shared" si="141"/>
        <v>3.5</v>
      </c>
      <c r="D33" s="43" t="s">
        <v>44</v>
      </c>
      <c r="E33" s="43" t="s">
        <v>44</v>
      </c>
      <c r="F33" s="43">
        <v>41</v>
      </c>
      <c r="G33" s="43">
        <f t="shared" si="105"/>
        <v>41</v>
      </c>
      <c r="H33" s="43"/>
      <c r="I33" s="43"/>
      <c r="J33" s="44"/>
      <c r="K33" s="44"/>
      <c r="L33" s="44"/>
      <c r="M33" s="44"/>
      <c r="N33" s="43"/>
      <c r="O33" s="43"/>
      <c r="P33" s="1"/>
      <c r="Q33" s="16"/>
      <c r="R33" s="1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1">
        <f t="shared" si="142"/>
        <v>0</v>
      </c>
      <c r="AD33" s="1">
        <f t="shared" si="143"/>
        <v>0</v>
      </c>
      <c r="AE33" s="1">
        <f t="shared" si="144"/>
        <v>0</v>
      </c>
      <c r="AF33" s="1">
        <f t="shared" si="145"/>
        <v>0</v>
      </c>
      <c r="AG33" s="1">
        <f t="shared" si="146"/>
        <v>0</v>
      </c>
      <c r="AH33" s="1">
        <f t="shared" si="147"/>
        <v>0</v>
      </c>
      <c r="AI33" s="1">
        <f t="shared" si="148"/>
        <v>0</v>
      </c>
      <c r="AJ33" s="1">
        <f t="shared" si="149"/>
        <v>0</v>
      </c>
      <c r="AK33" s="1">
        <f t="shared" si="150"/>
        <v>0</v>
      </c>
      <c r="AL33" s="1">
        <f t="shared" si="151"/>
        <v>0</v>
      </c>
      <c r="AM33" s="1">
        <f t="shared" si="152"/>
        <v>0</v>
      </c>
      <c r="AN33" s="1">
        <f t="shared" si="153"/>
        <v>0</v>
      </c>
      <c r="AO33" s="44"/>
      <c r="AP33" s="44"/>
      <c r="AQ33" s="44"/>
      <c r="AR33" s="44">
        <f t="shared" ref="AR33:AR35" si="157">G33</f>
        <v>41</v>
      </c>
      <c r="AS33" s="122">
        <f t="shared" si="6"/>
        <v>0</v>
      </c>
      <c r="AT33" s="122">
        <f t="shared" si="7"/>
        <v>0</v>
      </c>
      <c r="AU33" s="122">
        <f t="shared" si="8"/>
        <v>0</v>
      </c>
      <c r="AV33" s="122">
        <f t="shared" si="100"/>
        <v>1</v>
      </c>
      <c r="AW33" s="44"/>
      <c r="AX33" s="294"/>
      <c r="AY33" s="294"/>
      <c r="AZ33" s="294"/>
      <c r="BA33" s="294"/>
      <c r="BB33" s="294"/>
      <c r="BC33" s="294"/>
      <c r="BD33" s="44"/>
      <c r="BE33" s="44"/>
      <c r="BF33" s="44"/>
      <c r="BG33" s="44"/>
      <c r="BH33" s="44"/>
      <c r="BI33" s="44">
        <v>1</v>
      </c>
      <c r="BJ33" s="44"/>
      <c r="BK33" s="44"/>
      <c r="BL33" s="44"/>
      <c r="BM33" s="44"/>
      <c r="BN33" s="127"/>
      <c r="BO33" s="44"/>
      <c r="BP33" s="1"/>
      <c r="BQ33" s="44"/>
      <c r="BR33" s="17">
        <v>2</v>
      </c>
      <c r="BS33" s="1">
        <f t="shared" si="45"/>
        <v>0</v>
      </c>
      <c r="BT33" s="17">
        <f t="shared" si="154"/>
        <v>0</v>
      </c>
      <c r="BU33" s="44"/>
      <c r="BV33" s="44">
        <v>1</v>
      </c>
      <c r="BW33" s="44"/>
      <c r="BX33" s="44"/>
      <c r="BY33" s="44"/>
      <c r="BZ33" s="44"/>
      <c r="CA33" s="44"/>
      <c r="CB33" s="44"/>
      <c r="CC33" s="44"/>
      <c r="CD33" s="92"/>
      <c r="CE33" s="92"/>
      <c r="CF33" s="92"/>
      <c r="CG33" s="44"/>
      <c r="CH33" s="1"/>
      <c r="CI33" s="1">
        <v>1</v>
      </c>
      <c r="CJ33" s="1"/>
      <c r="CK33" s="383"/>
      <c r="CL33" s="383"/>
      <c r="CM33" s="383"/>
      <c r="CN33" s="1">
        <f t="shared" si="10"/>
        <v>0</v>
      </c>
      <c r="CO33" s="1">
        <f t="shared" si="11"/>
        <v>0</v>
      </c>
      <c r="CP33" s="20">
        <f t="shared" si="12"/>
        <v>2.5</v>
      </c>
      <c r="CQ33" s="351"/>
      <c r="CR33" s="131">
        <f>+IF(SUM(AX33:BM33)&gt;0,1,0)</f>
        <v>1</v>
      </c>
      <c r="CS33" s="44">
        <v>1</v>
      </c>
      <c r="CT33" s="44"/>
      <c r="CU33" s="1"/>
      <c r="CV33" s="1"/>
      <c r="CW33" s="1">
        <v>3</v>
      </c>
      <c r="CX33" s="1"/>
      <c r="CY33" s="1">
        <v>2</v>
      </c>
      <c r="CZ33" s="44">
        <v>8</v>
      </c>
      <c r="DA33" s="17">
        <f t="shared" si="155"/>
        <v>2</v>
      </c>
      <c r="DB33" s="359">
        <f t="shared" si="56"/>
        <v>10</v>
      </c>
      <c r="DC33" s="359">
        <f t="shared" si="48"/>
        <v>5</v>
      </c>
      <c r="DD33" s="44"/>
      <c r="DE33" s="44">
        <v>12</v>
      </c>
      <c r="DF33" s="44"/>
      <c r="DG33" s="44"/>
      <c r="DH33" s="44"/>
      <c r="DI33" s="44">
        <v>8</v>
      </c>
      <c r="DJ33" s="44"/>
      <c r="DK33" s="44"/>
      <c r="DL33" s="44"/>
      <c r="DM33" s="44"/>
      <c r="DN33" s="44"/>
      <c r="DO33" s="1"/>
      <c r="DP33" s="1"/>
      <c r="DQ33" s="17">
        <f t="shared" si="13"/>
        <v>0</v>
      </c>
      <c r="DR33" s="17">
        <f t="shared" si="14"/>
        <v>0</v>
      </c>
      <c r="DS33" s="17">
        <f t="shared" si="79"/>
        <v>0</v>
      </c>
      <c r="DT33" s="17">
        <f t="shared" si="136"/>
        <v>0</v>
      </c>
      <c r="DU33" s="17">
        <f t="shared" si="17"/>
        <v>0</v>
      </c>
      <c r="DV33" s="17">
        <f t="shared" si="137"/>
        <v>0</v>
      </c>
      <c r="DW33" s="1"/>
      <c r="DX33" s="1"/>
      <c r="DY33" s="20">
        <f t="shared" si="19"/>
        <v>0</v>
      </c>
      <c r="DZ33" s="20">
        <f t="shared" si="20"/>
        <v>0</v>
      </c>
      <c r="EA33" s="20">
        <f t="shared" si="21"/>
        <v>0</v>
      </c>
      <c r="EB33" s="20">
        <f t="shared" si="138"/>
        <v>0</v>
      </c>
      <c r="EC33" s="18">
        <f t="shared" si="139"/>
        <v>2</v>
      </c>
      <c r="ED33" s="19">
        <f t="shared" si="156"/>
        <v>6</v>
      </c>
      <c r="EE33" s="19">
        <f t="shared" si="59"/>
        <v>0</v>
      </c>
      <c r="EF33" s="1">
        <f t="shared" si="26"/>
        <v>0</v>
      </c>
      <c r="EG33" s="18">
        <f t="shared" si="99"/>
        <v>10</v>
      </c>
      <c r="EH33" s="341"/>
      <c r="EI33" s="44"/>
      <c r="EJ33" s="44">
        <f>5.5*3</f>
        <v>16.5</v>
      </c>
      <c r="EK33" s="44"/>
      <c r="EL33" s="93">
        <v>1</v>
      </c>
      <c r="EM33" s="93"/>
      <c r="EN33" s="93"/>
      <c r="EO33" s="366"/>
      <c r="EP33" s="366"/>
      <c r="EQ33" s="374"/>
      <c r="ER33" s="374"/>
      <c r="ES33" s="374"/>
      <c r="ET33" s="374"/>
      <c r="EU33" s="18">
        <f t="shared" si="28"/>
        <v>10</v>
      </c>
      <c r="EV33" s="18">
        <f t="shared" si="49"/>
        <v>2</v>
      </c>
      <c r="EW33" s="341">
        <v>2</v>
      </c>
      <c r="EX33" s="341">
        <v>2</v>
      </c>
      <c r="EY33" s="341">
        <v>5</v>
      </c>
      <c r="EZ33" s="365">
        <f t="shared" si="55"/>
        <v>0</v>
      </c>
      <c r="FA33" s="44"/>
      <c r="FB33" s="44"/>
      <c r="FC33" s="44"/>
      <c r="FD33" s="45"/>
      <c r="FE33" s="45"/>
      <c r="FF33" s="45"/>
      <c r="FG33" s="300"/>
      <c r="FH33" s="45"/>
      <c r="FI33" s="45"/>
      <c r="FJ33" s="45"/>
      <c r="FK33" s="44"/>
      <c r="FL33" s="44"/>
      <c r="FM33" s="44"/>
      <c r="FN33" s="87">
        <f>G33</f>
        <v>41</v>
      </c>
      <c r="FO33" s="294"/>
      <c r="FP33" s="20">
        <f t="shared" si="50"/>
        <v>0</v>
      </c>
      <c r="FQ33" s="20">
        <f t="shared" si="29"/>
        <v>12</v>
      </c>
      <c r="FR33" s="20">
        <f t="shared" si="30"/>
        <v>0</v>
      </c>
      <c r="FS33" s="20">
        <f t="shared" si="31"/>
        <v>0</v>
      </c>
      <c r="FT33" s="20">
        <f t="shared" si="32"/>
        <v>0</v>
      </c>
      <c r="FU33" s="20">
        <f t="shared" si="33"/>
        <v>0</v>
      </c>
      <c r="FV33" s="20">
        <f t="shared" si="34"/>
        <v>0</v>
      </c>
      <c r="FW33" s="44"/>
    </row>
    <row r="34" spans="1:179">
      <c r="A34" s="40"/>
      <c r="B34" s="48" t="s">
        <v>661</v>
      </c>
      <c r="C34" s="43" t="str">
        <f t="shared" ref="C34" si="158">B34</f>
        <v>3.6</v>
      </c>
      <c r="D34" s="43" t="s">
        <v>44</v>
      </c>
      <c r="E34" s="43" t="str">
        <f>D34</f>
        <v>LT8,5</v>
      </c>
      <c r="F34" s="43">
        <v>38</v>
      </c>
      <c r="G34" s="43">
        <f t="shared" si="105"/>
        <v>38</v>
      </c>
      <c r="H34" s="43"/>
      <c r="I34" s="43"/>
      <c r="J34" s="44"/>
      <c r="K34" s="44"/>
      <c r="L34" s="44"/>
      <c r="M34" s="44"/>
      <c r="N34" s="43"/>
      <c r="O34" s="43"/>
      <c r="P34" s="1"/>
      <c r="Q34" s="16"/>
      <c r="R34" s="1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1">
        <f t="shared" ref="AC34" si="159">+IF(S34=1,1,0)+IF(T34=1,1,0)</f>
        <v>0</v>
      </c>
      <c r="AD34" s="1">
        <f t="shared" ref="AD34" si="160">+IF(U34=1,1,0)+IF(V34=1,1,0)</f>
        <v>0</v>
      </c>
      <c r="AE34" s="1">
        <f t="shared" ref="AE34" si="161">+IF(W34=1,1,0)+IF(X34=1,1,0)</f>
        <v>0</v>
      </c>
      <c r="AF34" s="1">
        <f t="shared" ref="AF34" si="162">+IF(Y34=1,1,0)+IF(Z34=1,1,0)</f>
        <v>0</v>
      </c>
      <c r="AG34" s="1">
        <f t="shared" ref="AG34" si="163">+IF(AA34=1,1,0)</f>
        <v>0</v>
      </c>
      <c r="AH34" s="1">
        <f t="shared" ref="AH34" si="164">+IF(AB34=1,1,0)</f>
        <v>0</v>
      </c>
      <c r="AI34" s="1">
        <f t="shared" ref="AI34" si="165">+IF(S34=2,1,0)+IF(T34=2,1,0)</f>
        <v>0</v>
      </c>
      <c r="AJ34" s="1">
        <f t="shared" ref="AJ34" si="166">+IF(U34=2,1,0)+IF(V34=2,1,0)</f>
        <v>0</v>
      </c>
      <c r="AK34" s="1">
        <f t="shared" ref="AK34" si="167">+IF(X34=2,1,0)+IF(W34=2,1,0)</f>
        <v>0</v>
      </c>
      <c r="AL34" s="1">
        <f t="shared" ref="AL34" si="168">+IF(Y34=2,1,0)+IF(Z34=2,1,0)</f>
        <v>0</v>
      </c>
      <c r="AM34" s="1">
        <f t="shared" ref="AM34" si="169">+IF(AA34=2,1,0)</f>
        <v>0</v>
      </c>
      <c r="AN34" s="1">
        <f t="shared" ref="AN34" si="170">+IF(AB34=2,1,0)</f>
        <v>0</v>
      </c>
      <c r="AO34" s="44"/>
      <c r="AP34" s="44"/>
      <c r="AQ34" s="44"/>
      <c r="AR34" s="44">
        <f t="shared" si="157"/>
        <v>38</v>
      </c>
      <c r="AS34" s="122">
        <f t="shared" si="6"/>
        <v>0</v>
      </c>
      <c r="AT34" s="122">
        <f t="shared" si="7"/>
        <v>0</v>
      </c>
      <c r="AU34" s="122">
        <f t="shared" si="8"/>
        <v>0</v>
      </c>
      <c r="AV34" s="122">
        <f t="shared" si="100"/>
        <v>1</v>
      </c>
      <c r="AW34" s="44"/>
      <c r="AX34" s="294"/>
      <c r="AY34" s="294"/>
      <c r="AZ34" s="294"/>
      <c r="BA34" s="294"/>
      <c r="BB34" s="294"/>
      <c r="BC34" s="294"/>
      <c r="BD34" s="44"/>
      <c r="BE34" s="44"/>
      <c r="BF34" s="44"/>
      <c r="BG34" s="44"/>
      <c r="BH34" s="44"/>
      <c r="BI34" s="44">
        <v>1</v>
      </c>
      <c r="BJ34" s="44"/>
      <c r="BK34" s="44"/>
      <c r="BL34" s="44"/>
      <c r="BM34" s="44"/>
      <c r="BN34" s="127"/>
      <c r="BO34" s="44"/>
      <c r="BP34" s="1"/>
      <c r="BQ34" s="44"/>
      <c r="BR34" s="17">
        <v>2</v>
      </c>
      <c r="BS34" s="1">
        <f t="shared" si="45"/>
        <v>0</v>
      </c>
      <c r="BT34" s="17">
        <f t="shared" ref="BT34" si="171">+BS34*2</f>
        <v>0</v>
      </c>
      <c r="BU34" s="44"/>
      <c r="BV34" s="44">
        <v>1</v>
      </c>
      <c r="BW34" s="44"/>
      <c r="BX34" s="44"/>
      <c r="BY34" s="44"/>
      <c r="BZ34" s="44"/>
      <c r="CA34" s="44"/>
      <c r="CB34" s="44"/>
      <c r="CC34" s="44"/>
      <c r="CD34" s="92"/>
      <c r="CE34" s="92"/>
      <c r="CF34" s="92"/>
      <c r="CG34" s="44"/>
      <c r="CH34" s="1"/>
      <c r="CI34" s="1">
        <v>1</v>
      </c>
      <c r="CJ34" s="1"/>
      <c r="CK34" s="383"/>
      <c r="CL34" s="383"/>
      <c r="CM34" s="383"/>
      <c r="CN34" s="1">
        <f t="shared" si="10"/>
        <v>0</v>
      </c>
      <c r="CO34" s="1">
        <f t="shared" si="11"/>
        <v>0</v>
      </c>
      <c r="CP34" s="20">
        <f t="shared" si="12"/>
        <v>2.5</v>
      </c>
      <c r="CQ34" s="351"/>
      <c r="CR34" s="131">
        <f>+IF(SUM(AX34:BM34)&gt;0,1,0)</f>
        <v>1</v>
      </c>
      <c r="CS34" s="44"/>
      <c r="CT34" s="44"/>
      <c r="CU34" s="1">
        <v>1</v>
      </c>
      <c r="CV34" s="1"/>
      <c r="CW34" s="1">
        <v>2</v>
      </c>
      <c r="CX34" s="1"/>
      <c r="CY34" s="1">
        <v>3</v>
      </c>
      <c r="CZ34" s="44">
        <v>9</v>
      </c>
      <c r="DA34" s="17">
        <f t="shared" ref="DA34" si="172">+CY34</f>
        <v>3</v>
      </c>
      <c r="DB34" s="359">
        <f t="shared" si="56"/>
        <v>12</v>
      </c>
      <c r="DC34" s="359">
        <f t="shared" si="48"/>
        <v>6</v>
      </c>
      <c r="DD34" s="44"/>
      <c r="DE34" s="44">
        <f>4+8</f>
        <v>12</v>
      </c>
      <c r="DF34" s="44">
        <f>8</f>
        <v>8</v>
      </c>
      <c r="DG34" s="44"/>
      <c r="DH34" s="44"/>
      <c r="DI34" s="44">
        <v>4</v>
      </c>
      <c r="DJ34" s="44"/>
      <c r="DK34" s="44"/>
      <c r="DL34" s="44"/>
      <c r="DM34" s="44"/>
      <c r="DN34" s="44"/>
      <c r="DO34" s="1"/>
      <c r="DP34" s="1"/>
      <c r="DQ34" s="17">
        <f t="shared" si="13"/>
        <v>0</v>
      </c>
      <c r="DR34" s="17">
        <f t="shared" si="14"/>
        <v>0</v>
      </c>
      <c r="DS34" s="17">
        <f t="shared" si="79"/>
        <v>0</v>
      </c>
      <c r="DT34" s="17">
        <f t="shared" si="136"/>
        <v>0</v>
      </c>
      <c r="DU34" s="17">
        <f t="shared" si="17"/>
        <v>0</v>
      </c>
      <c r="DV34" s="17">
        <f t="shared" si="137"/>
        <v>0</v>
      </c>
      <c r="DW34" s="1"/>
      <c r="DX34" s="1"/>
      <c r="DY34" s="20">
        <f t="shared" si="19"/>
        <v>0</v>
      </c>
      <c r="DZ34" s="20">
        <f t="shared" si="20"/>
        <v>0</v>
      </c>
      <c r="EA34" s="20">
        <f t="shared" si="21"/>
        <v>0</v>
      </c>
      <c r="EB34" s="20">
        <f t="shared" si="138"/>
        <v>0</v>
      </c>
      <c r="EC34" s="18">
        <f t="shared" si="139"/>
        <v>2</v>
      </c>
      <c r="ED34" s="19">
        <f t="shared" ref="ED34" si="173">+IF(EC34&lt;&gt;0,EC34*3,0)</f>
        <v>6</v>
      </c>
      <c r="EE34" s="19">
        <f t="shared" si="59"/>
        <v>0</v>
      </c>
      <c r="EF34" s="1">
        <f t="shared" si="26"/>
        <v>0</v>
      </c>
      <c r="EG34" s="18">
        <f t="shared" si="99"/>
        <v>10</v>
      </c>
      <c r="EH34" s="341"/>
      <c r="EI34" s="44">
        <v>5.5</v>
      </c>
      <c r="EJ34" s="44">
        <f>5.5*2</f>
        <v>11</v>
      </c>
      <c r="EK34" s="44">
        <f>5.5*2</f>
        <v>11</v>
      </c>
      <c r="EL34" s="93">
        <v>1</v>
      </c>
      <c r="EM34" s="93"/>
      <c r="EN34" s="93"/>
      <c r="EO34" s="366"/>
      <c r="EP34" s="366"/>
      <c r="EQ34" s="374">
        <v>2</v>
      </c>
      <c r="ER34" s="374"/>
      <c r="ES34" s="374"/>
      <c r="ET34" s="374"/>
      <c r="EU34" s="18">
        <f t="shared" si="28"/>
        <v>11</v>
      </c>
      <c r="EV34" s="18">
        <f t="shared" si="49"/>
        <v>2</v>
      </c>
      <c r="EW34" s="341">
        <v>1</v>
      </c>
      <c r="EX34" s="341"/>
      <c r="EY34" s="341">
        <v>5</v>
      </c>
      <c r="EZ34" s="365">
        <f t="shared" si="55"/>
        <v>0</v>
      </c>
      <c r="FA34" s="44"/>
      <c r="FB34" s="44"/>
      <c r="FC34" s="44"/>
      <c r="FD34" s="45"/>
      <c r="FE34" s="45"/>
      <c r="FF34" s="45"/>
      <c r="FG34" s="300"/>
      <c r="FH34" s="45"/>
      <c r="FI34" s="45"/>
      <c r="FJ34" s="45"/>
      <c r="FK34" s="44"/>
      <c r="FL34" s="44"/>
      <c r="FM34" s="44"/>
      <c r="FN34" s="87">
        <f t="shared" ref="FN34:FN35" si="174">G34</f>
        <v>38</v>
      </c>
      <c r="FO34" s="294"/>
      <c r="FP34" s="20">
        <f t="shared" si="50"/>
        <v>0</v>
      </c>
      <c r="FQ34" s="20">
        <f t="shared" si="29"/>
        <v>12</v>
      </c>
      <c r="FR34" s="20">
        <f t="shared" si="30"/>
        <v>8</v>
      </c>
      <c r="FS34" s="20">
        <f t="shared" si="31"/>
        <v>0</v>
      </c>
      <c r="FT34" s="20">
        <f t="shared" si="32"/>
        <v>0</v>
      </c>
      <c r="FU34" s="20">
        <f t="shared" si="33"/>
        <v>0</v>
      </c>
      <c r="FV34" s="20">
        <f t="shared" si="34"/>
        <v>0</v>
      </c>
      <c r="FW34" s="44"/>
    </row>
    <row r="35" spans="1:179">
      <c r="A35" s="40"/>
      <c r="B35" s="48" t="s">
        <v>673</v>
      </c>
      <c r="C35" s="43" t="str">
        <f t="shared" ref="C35" si="175">B35</f>
        <v>3.7</v>
      </c>
      <c r="D35" s="43" t="s">
        <v>44</v>
      </c>
      <c r="E35" s="43" t="str">
        <f>D35</f>
        <v>LT8,5</v>
      </c>
      <c r="F35" s="43">
        <v>35</v>
      </c>
      <c r="G35" s="43">
        <f t="shared" si="105"/>
        <v>35</v>
      </c>
      <c r="H35" s="43"/>
      <c r="I35" s="43"/>
      <c r="J35" s="44"/>
      <c r="K35" s="44"/>
      <c r="L35" s="44"/>
      <c r="M35" s="44"/>
      <c r="N35" s="43"/>
      <c r="O35" s="43"/>
      <c r="P35" s="1"/>
      <c r="Q35" s="16"/>
      <c r="R35" s="1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1">
        <f t="shared" ref="AC35:AC41" si="176">+IF(S35=1,1,0)+IF(T35=1,1,0)</f>
        <v>0</v>
      </c>
      <c r="AD35" s="1">
        <f t="shared" ref="AD35:AD41" si="177">+IF(U35=1,1,0)+IF(V35=1,1,0)</f>
        <v>0</v>
      </c>
      <c r="AE35" s="1">
        <f t="shared" ref="AE35:AE41" si="178">+IF(W35=1,1,0)+IF(X35=1,1,0)</f>
        <v>0</v>
      </c>
      <c r="AF35" s="1">
        <f t="shared" ref="AF35:AF41" si="179">+IF(Y35=1,1,0)+IF(Z35=1,1,0)</f>
        <v>0</v>
      </c>
      <c r="AG35" s="1">
        <f t="shared" ref="AG35:AG41" si="180">+IF(AA35=1,1,0)</f>
        <v>0</v>
      </c>
      <c r="AH35" s="1">
        <f t="shared" ref="AH35:AH41" si="181">+IF(AB35=1,1,0)</f>
        <v>0</v>
      </c>
      <c r="AI35" s="1">
        <f t="shared" ref="AI35:AI41" si="182">+IF(S35=2,1,0)+IF(T35=2,1,0)</f>
        <v>0</v>
      </c>
      <c r="AJ35" s="1">
        <f t="shared" ref="AJ35:AJ41" si="183">+IF(U35=2,1,0)+IF(V35=2,1,0)</f>
        <v>0</v>
      </c>
      <c r="AK35" s="1">
        <f t="shared" ref="AK35:AK41" si="184">+IF(X35=2,1,0)+IF(W35=2,1,0)</f>
        <v>0</v>
      </c>
      <c r="AL35" s="1">
        <f t="shared" ref="AL35:AL41" si="185">+IF(Y35=2,1,0)+IF(Z35=2,1,0)</f>
        <v>0</v>
      </c>
      <c r="AM35" s="1">
        <f t="shared" ref="AM35:AM41" si="186">+IF(AA35=2,1,0)</f>
        <v>0</v>
      </c>
      <c r="AN35" s="1">
        <f t="shared" ref="AN35:AN41" si="187">+IF(AB35=2,1,0)</f>
        <v>0</v>
      </c>
      <c r="AO35" s="44"/>
      <c r="AP35" s="44"/>
      <c r="AQ35" s="44"/>
      <c r="AR35" s="44">
        <f t="shared" si="157"/>
        <v>35</v>
      </c>
      <c r="AS35" s="122">
        <f t="shared" si="6"/>
        <v>0</v>
      </c>
      <c r="AT35" s="122">
        <f t="shared" si="7"/>
        <v>0</v>
      </c>
      <c r="AU35" s="122">
        <f t="shared" si="8"/>
        <v>0</v>
      </c>
      <c r="AV35" s="122">
        <f t="shared" si="100"/>
        <v>1</v>
      </c>
      <c r="AW35" s="44"/>
      <c r="AX35" s="294"/>
      <c r="AY35" s="294"/>
      <c r="AZ35" s="294"/>
      <c r="BA35" s="294"/>
      <c r="BB35" s="294"/>
      <c r="BC35" s="29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127"/>
      <c r="BO35" s="44"/>
      <c r="BP35" s="1"/>
      <c r="BQ35" s="44"/>
      <c r="BR35" s="17">
        <v>1</v>
      </c>
      <c r="BS35" s="1">
        <f t="shared" si="45"/>
        <v>0</v>
      </c>
      <c r="BT35" s="17">
        <f t="shared" ref="BT35:BT41" si="188">+BS35*2</f>
        <v>0</v>
      </c>
      <c r="BU35" s="44"/>
      <c r="BV35" s="44">
        <v>1</v>
      </c>
      <c r="BW35" s="44"/>
      <c r="BX35" s="44"/>
      <c r="BY35" s="44"/>
      <c r="BZ35" s="44"/>
      <c r="CA35" s="44"/>
      <c r="CB35" s="44"/>
      <c r="CC35" s="44"/>
      <c r="CD35" s="92"/>
      <c r="CE35" s="92"/>
      <c r="CF35" s="92"/>
      <c r="CG35" s="44"/>
      <c r="CH35" s="1"/>
      <c r="CI35" s="1"/>
      <c r="CJ35" s="1"/>
      <c r="CK35" s="383"/>
      <c r="CL35" s="383"/>
      <c r="CM35" s="383"/>
      <c r="CN35" s="1">
        <f t="shared" si="10"/>
        <v>0</v>
      </c>
      <c r="CO35" s="1">
        <f t="shared" si="11"/>
        <v>0</v>
      </c>
      <c r="CP35" s="20">
        <f t="shared" si="12"/>
        <v>0</v>
      </c>
      <c r="CQ35" s="351"/>
      <c r="CR35" s="131">
        <f>+IF(SUM(AX35:BM35)&gt;0,1,0)+1</f>
        <v>1</v>
      </c>
      <c r="CS35" s="44"/>
      <c r="CT35" s="44"/>
      <c r="CU35" s="1"/>
      <c r="CV35" s="1"/>
      <c r="CW35" s="1"/>
      <c r="CX35" s="1"/>
      <c r="CY35" s="1"/>
      <c r="CZ35" s="44"/>
      <c r="DA35" s="17">
        <f t="shared" ref="DA35:DA41" si="189">+CY35</f>
        <v>0</v>
      </c>
      <c r="DB35" s="359">
        <f t="shared" si="56"/>
        <v>0</v>
      </c>
      <c r="DC35" s="359">
        <f t="shared" si="48"/>
        <v>0</v>
      </c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1"/>
      <c r="DP35" s="1"/>
      <c r="DQ35" s="17">
        <f t="shared" si="13"/>
        <v>0</v>
      </c>
      <c r="DR35" s="17">
        <f t="shared" si="14"/>
        <v>0</v>
      </c>
      <c r="DS35" s="17">
        <f t="shared" si="79"/>
        <v>0</v>
      </c>
      <c r="DT35" s="17">
        <f t="shared" si="136"/>
        <v>0</v>
      </c>
      <c r="DU35" s="17">
        <f t="shared" si="17"/>
        <v>0</v>
      </c>
      <c r="DV35" s="17">
        <f t="shared" si="137"/>
        <v>0</v>
      </c>
      <c r="DW35" s="1"/>
      <c r="DX35" s="1"/>
      <c r="DY35" s="20">
        <f t="shared" si="19"/>
        <v>0</v>
      </c>
      <c r="DZ35" s="20">
        <f t="shared" si="20"/>
        <v>0</v>
      </c>
      <c r="EA35" s="20">
        <f t="shared" si="21"/>
        <v>0</v>
      </c>
      <c r="EB35" s="20">
        <f t="shared" si="138"/>
        <v>0</v>
      </c>
      <c r="EC35" s="18">
        <f t="shared" si="139"/>
        <v>0</v>
      </c>
      <c r="ED35" s="19">
        <f t="shared" ref="ED35:ED41" si="190">+IF(EC35&lt;&gt;0,EC35*3,0)</f>
        <v>0</v>
      </c>
      <c r="EE35" s="19">
        <f t="shared" si="59"/>
        <v>0</v>
      </c>
      <c r="EF35" s="1">
        <f t="shared" si="26"/>
        <v>0</v>
      </c>
      <c r="EG35" s="18">
        <f t="shared" si="99"/>
        <v>0</v>
      </c>
      <c r="EH35" s="341"/>
      <c r="EI35" s="44"/>
      <c r="EJ35" s="44"/>
      <c r="EK35" s="44"/>
      <c r="EL35" s="93"/>
      <c r="EM35" s="93"/>
      <c r="EN35" s="93"/>
      <c r="EO35" s="366"/>
      <c r="EP35" s="366"/>
      <c r="EQ35" s="374"/>
      <c r="ER35" s="374"/>
      <c r="ES35" s="374"/>
      <c r="ET35" s="374"/>
      <c r="EU35" s="18">
        <f t="shared" si="28"/>
        <v>0</v>
      </c>
      <c r="EV35" s="18">
        <f t="shared" si="49"/>
        <v>0</v>
      </c>
      <c r="EW35" s="341">
        <v>1</v>
      </c>
      <c r="EX35" s="341">
        <v>1</v>
      </c>
      <c r="EY35" s="341"/>
      <c r="EZ35" s="365">
        <f t="shared" si="55"/>
        <v>0</v>
      </c>
      <c r="FA35" s="44"/>
      <c r="FB35" s="44"/>
      <c r="FC35" s="44"/>
      <c r="FD35" s="45"/>
      <c r="FE35" s="45"/>
      <c r="FF35" s="45"/>
      <c r="FG35" s="300"/>
      <c r="FH35" s="45"/>
      <c r="FI35" s="45"/>
      <c r="FJ35" s="45"/>
      <c r="FK35" s="44"/>
      <c r="FL35" s="44"/>
      <c r="FM35" s="44"/>
      <c r="FN35" s="87">
        <f t="shared" si="174"/>
        <v>35</v>
      </c>
      <c r="FO35" s="294"/>
      <c r="FP35" s="20">
        <f t="shared" si="50"/>
        <v>0</v>
      </c>
      <c r="FQ35" s="20">
        <f t="shared" si="29"/>
        <v>0</v>
      </c>
      <c r="FR35" s="20">
        <f t="shared" si="30"/>
        <v>0</v>
      </c>
      <c r="FS35" s="20">
        <f t="shared" si="31"/>
        <v>0</v>
      </c>
      <c r="FT35" s="20">
        <f t="shared" si="32"/>
        <v>0</v>
      </c>
      <c r="FU35" s="20">
        <f t="shared" si="33"/>
        <v>0</v>
      </c>
      <c r="FV35" s="20">
        <f t="shared" si="34"/>
        <v>0</v>
      </c>
      <c r="FW35" s="58"/>
    </row>
    <row r="36" spans="1:179" ht="19.5">
      <c r="A36" s="40"/>
      <c r="B36" s="46" t="s">
        <v>183</v>
      </c>
      <c r="C36" s="47"/>
      <c r="D36" s="43"/>
      <c r="E36" s="43"/>
      <c r="F36" s="43"/>
      <c r="G36" s="43"/>
      <c r="H36" s="43"/>
      <c r="I36" s="43"/>
      <c r="J36" s="44"/>
      <c r="K36" s="44"/>
      <c r="L36" s="44"/>
      <c r="M36" s="44"/>
      <c r="N36" s="43"/>
      <c r="O36" s="43"/>
      <c r="P36" s="1"/>
      <c r="Q36" s="16"/>
      <c r="R36" s="1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1">
        <f t="shared" si="176"/>
        <v>0</v>
      </c>
      <c r="AD36" s="1">
        <f t="shared" si="177"/>
        <v>0</v>
      </c>
      <c r="AE36" s="1">
        <f t="shared" si="178"/>
        <v>0</v>
      </c>
      <c r="AF36" s="1">
        <f t="shared" si="179"/>
        <v>0</v>
      </c>
      <c r="AG36" s="1">
        <f t="shared" si="180"/>
        <v>0</v>
      </c>
      <c r="AH36" s="1">
        <f t="shared" si="181"/>
        <v>0</v>
      </c>
      <c r="AI36" s="1">
        <f t="shared" si="182"/>
        <v>0</v>
      </c>
      <c r="AJ36" s="1">
        <f t="shared" si="183"/>
        <v>0</v>
      </c>
      <c r="AK36" s="1">
        <f t="shared" si="184"/>
        <v>0</v>
      </c>
      <c r="AL36" s="1">
        <f t="shared" si="185"/>
        <v>0</v>
      </c>
      <c r="AM36" s="1">
        <f t="shared" si="186"/>
        <v>0</v>
      </c>
      <c r="AN36" s="1">
        <f t="shared" si="187"/>
        <v>0</v>
      </c>
      <c r="AO36" s="44"/>
      <c r="AP36" s="44"/>
      <c r="AQ36" s="44"/>
      <c r="AR36" s="44"/>
      <c r="AS36" s="122">
        <f t="shared" ref="AS36:AS69" si="191">IF(AND(AO36&gt;0,OR(BR36&gt;=2,BR36=1)),1,0)</f>
        <v>0</v>
      </c>
      <c r="AT36" s="122">
        <f t="shared" ref="AT36:AT69" si="192">IF(AND(AP36&gt;0,OR(BR36&gt;=2,BR36=1)),1,0)</f>
        <v>0</v>
      </c>
      <c r="AU36" s="122">
        <f t="shared" ref="AU36:AU69" si="193">IF(AND(AQ36&gt;0,OR(BR36&gt;=2,BR36=1)),1,0)</f>
        <v>0</v>
      </c>
      <c r="AV36" s="122">
        <f t="shared" ref="AV36:AV58" si="194">IF(AND(AR36&gt;0,OR(BR36&gt;=2,BR36=1)),AR36/G36,0)</f>
        <v>0</v>
      </c>
      <c r="AW36" s="44"/>
      <c r="AX36" s="294"/>
      <c r="AY36" s="294"/>
      <c r="AZ36" s="294"/>
      <c r="BA36" s="294"/>
      <c r="BB36" s="294"/>
      <c r="BC36" s="29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127"/>
      <c r="BO36" s="44"/>
      <c r="BP36" s="1"/>
      <c r="BQ36" s="44"/>
      <c r="BR36" s="17"/>
      <c r="BS36" s="1">
        <f t="shared" si="45"/>
        <v>0</v>
      </c>
      <c r="BT36" s="17">
        <f t="shared" si="188"/>
        <v>0</v>
      </c>
      <c r="BU36" s="44"/>
      <c r="BV36" s="44"/>
      <c r="BW36" s="44"/>
      <c r="BX36" s="44"/>
      <c r="BY36" s="44"/>
      <c r="BZ36" s="44"/>
      <c r="CA36" s="44"/>
      <c r="CB36" s="44"/>
      <c r="CC36" s="44"/>
      <c r="CD36" s="92"/>
      <c r="CE36" s="92"/>
      <c r="CF36" s="92"/>
      <c r="CG36" s="44"/>
      <c r="CH36" s="1"/>
      <c r="CI36" s="1"/>
      <c r="CJ36" s="1"/>
      <c r="CK36" s="383"/>
      <c r="CL36" s="383"/>
      <c r="CM36" s="383"/>
      <c r="CN36" s="1">
        <f t="shared" ref="CN36:CN69" si="195">+SUM(BX36:CC36)*BW36</f>
        <v>0</v>
      </c>
      <c r="CO36" s="1">
        <f t="shared" ref="CO36:CO69" si="196">+SUM(BX36:CC36)*BW36</f>
        <v>0</v>
      </c>
      <c r="CP36" s="20">
        <f t="shared" ref="CP36:CP69" si="197">+SUM(BY36:CC36)*2.5+SUM(CD36:CG36)*0.5+SUM(CH36:CJ36)*2.5</f>
        <v>0</v>
      </c>
      <c r="CQ36" s="351"/>
      <c r="CR36" s="131">
        <f>+IF(SUM(AX36:BM36)&gt;0,1,0)</f>
        <v>0</v>
      </c>
      <c r="CS36" s="44"/>
      <c r="CT36" s="44"/>
      <c r="CU36" s="1"/>
      <c r="CV36" s="1"/>
      <c r="CW36" s="1"/>
      <c r="CX36" s="1"/>
      <c r="CY36" s="1"/>
      <c r="CZ36" s="44"/>
      <c r="DA36" s="17">
        <f t="shared" si="189"/>
        <v>0</v>
      </c>
      <c r="DB36" s="359">
        <f t="shared" si="56"/>
        <v>0</v>
      </c>
      <c r="DC36" s="359">
        <f t="shared" si="48"/>
        <v>0</v>
      </c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1"/>
      <c r="DP36" s="1"/>
      <c r="DQ36" s="17">
        <f t="shared" ref="DQ36:DQ69" si="198">+IF(AND(SUM(S36:AA36)&gt;0,SUM(FA36:FF36)&gt;0),CT36,0)</f>
        <v>0</v>
      </c>
      <c r="DR36" s="17">
        <f t="shared" ref="DR36:DR69" si="199">+IF(AND(SUM(S36:AA36)&gt;0,SUM(FA36:FF36)&gt;0),CU36,0)</f>
        <v>0</v>
      </c>
      <c r="DS36" s="17">
        <f t="shared" si="79"/>
        <v>0</v>
      </c>
      <c r="DT36" s="17">
        <f t="shared" si="136"/>
        <v>0</v>
      </c>
      <c r="DU36" s="17">
        <f t="shared" ref="DU36:DU69" si="200">+IF(AND(SUM(S36:AA36)&gt;0,SUM(FA36:FF36)&gt;0),CX36,0)</f>
        <v>0</v>
      </c>
      <c r="DV36" s="17">
        <f t="shared" si="137"/>
        <v>0</v>
      </c>
      <c r="DW36" s="1"/>
      <c r="DX36" s="1"/>
      <c r="DY36" s="16">
        <f t="shared" ref="DY36:DY69" si="201">+IF(AND(SUM(S36:AB36)&gt;0,SUM(FA36:FF36)&gt;0,DG36&gt;=3),DG36,0)</f>
        <v>0</v>
      </c>
      <c r="DZ36" s="16">
        <f t="shared" ref="DZ36:DZ69" si="202">+IF(AND(SUM(S36:AB36)&gt;0,SUM(FA36:FF36)&gt;0,DH36&gt;=3),DH36,0)</f>
        <v>0</v>
      </c>
      <c r="EA36" s="16">
        <f t="shared" ref="EA36:EA69" si="203">+IF(AND(SUM(S36:AB36)&gt;0,SUM(FA36:FF36)&gt;0,DI36&gt;=3),DI36,0)</f>
        <v>0</v>
      </c>
      <c r="EB36" s="16">
        <f t="shared" si="138"/>
        <v>0</v>
      </c>
      <c r="EC36" s="18">
        <f t="shared" si="139"/>
        <v>0</v>
      </c>
      <c r="ED36" s="19">
        <f t="shared" si="190"/>
        <v>0</v>
      </c>
      <c r="EE36" s="19">
        <f t="shared" si="59"/>
        <v>0</v>
      </c>
      <c r="EF36" s="1">
        <f t="shared" ref="EF36:EF62" si="204">+IF(EE36&gt;0,CT36*4,0)</f>
        <v>0</v>
      </c>
      <c r="EG36" s="18">
        <f t="shared" si="99"/>
        <v>0</v>
      </c>
      <c r="EH36" s="341"/>
      <c r="EI36" s="44"/>
      <c r="EJ36" s="44"/>
      <c r="EK36" s="44"/>
      <c r="EL36" s="93"/>
      <c r="EM36" s="93"/>
      <c r="EN36" s="93"/>
      <c r="EO36" s="366"/>
      <c r="EP36" s="366"/>
      <c r="EQ36" s="374"/>
      <c r="ER36" s="374"/>
      <c r="ES36" s="374"/>
      <c r="ET36" s="374"/>
      <c r="EU36" s="18">
        <f t="shared" ref="EU36:EU68" si="205">IF(SUM(CU36:CX36)&gt;0,CZ36*1+2,0)</f>
        <v>0</v>
      </c>
      <c r="EV36" s="18">
        <f t="shared" si="49"/>
        <v>0</v>
      </c>
      <c r="EW36" s="341"/>
      <c r="EX36" s="341"/>
      <c r="EY36" s="341"/>
      <c r="EZ36" s="365">
        <f t="shared" si="55"/>
        <v>0</v>
      </c>
      <c r="FA36" s="44"/>
      <c r="FB36" s="44"/>
      <c r="FC36" s="44"/>
      <c r="FD36" s="45"/>
      <c r="FE36" s="45"/>
      <c r="FF36" s="45"/>
      <c r="FG36" s="300"/>
      <c r="FH36" s="45"/>
      <c r="FI36" s="45"/>
      <c r="FJ36" s="45"/>
      <c r="FK36" s="44"/>
      <c r="FL36" s="44"/>
      <c r="FM36" s="44"/>
      <c r="FN36" s="44"/>
      <c r="FO36" s="294"/>
      <c r="FP36" s="20">
        <f t="shared" si="50"/>
        <v>0</v>
      </c>
      <c r="FQ36" s="20">
        <f t="shared" ref="FQ36:FQ69" si="206">+DE36</f>
        <v>0</v>
      </c>
      <c r="FR36" s="20">
        <f t="shared" ref="FR36:FR69" si="207">+DF36</f>
        <v>0</v>
      </c>
      <c r="FS36" s="20">
        <f t="shared" ref="FS36:FS69" si="208">+IF(DG36&lt;3,DG36,0)</f>
        <v>0</v>
      </c>
      <c r="FT36" s="20">
        <f t="shared" ref="FT36:FT69" si="209">+IF(DH36&lt;3,DH36,0)</f>
        <v>0</v>
      </c>
      <c r="FU36" s="20">
        <f t="shared" ref="FU36:FU69" si="210">+IF(DI36&lt;3,DI36,0)</f>
        <v>0</v>
      </c>
      <c r="FV36" s="20">
        <f t="shared" ref="FV36:FV69" si="211">+IF(DJ36&lt;3,DJ36,0)</f>
        <v>0</v>
      </c>
      <c r="FW36" s="44"/>
    </row>
    <row r="37" spans="1:179">
      <c r="A37" s="40"/>
      <c r="B37" s="48" t="s">
        <v>27</v>
      </c>
      <c r="C37" s="43" t="s">
        <v>27</v>
      </c>
      <c r="D37" s="43" t="s">
        <v>165</v>
      </c>
      <c r="E37" s="43" t="s">
        <v>165</v>
      </c>
      <c r="F37" s="43">
        <v>8</v>
      </c>
      <c r="G37" s="43">
        <f t="shared" ref="G37:G42" si="212">F37</f>
        <v>8</v>
      </c>
      <c r="H37" s="43">
        <v>1</v>
      </c>
      <c r="I37" s="43">
        <f>H37*1.5</f>
        <v>1.5</v>
      </c>
      <c r="J37" s="44"/>
      <c r="K37" s="44">
        <v>4</v>
      </c>
      <c r="L37" s="44"/>
      <c r="M37" s="44"/>
      <c r="N37" s="43"/>
      <c r="O37" s="43"/>
      <c r="P37" s="1"/>
      <c r="Q37" s="16"/>
      <c r="R37" s="1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1">
        <f t="shared" si="176"/>
        <v>0</v>
      </c>
      <c r="AD37" s="1">
        <f t="shared" si="177"/>
        <v>0</v>
      </c>
      <c r="AE37" s="1">
        <f t="shared" si="178"/>
        <v>0</v>
      </c>
      <c r="AF37" s="1">
        <f t="shared" si="179"/>
        <v>0</v>
      </c>
      <c r="AG37" s="1">
        <f t="shared" si="180"/>
        <v>0</v>
      </c>
      <c r="AH37" s="1">
        <f t="shared" si="181"/>
        <v>0</v>
      </c>
      <c r="AI37" s="1">
        <f t="shared" si="182"/>
        <v>0</v>
      </c>
      <c r="AJ37" s="1">
        <f t="shared" si="183"/>
        <v>0</v>
      </c>
      <c r="AK37" s="1">
        <f t="shared" si="184"/>
        <v>0</v>
      </c>
      <c r="AL37" s="1">
        <f t="shared" si="185"/>
        <v>0</v>
      </c>
      <c r="AM37" s="1">
        <f t="shared" si="186"/>
        <v>0</v>
      </c>
      <c r="AN37" s="1">
        <f t="shared" si="187"/>
        <v>0</v>
      </c>
      <c r="AO37" s="44"/>
      <c r="AP37" s="44"/>
      <c r="AQ37" s="44"/>
      <c r="AR37" s="44">
        <f t="shared" ref="AR37:AR41" si="213">G37</f>
        <v>8</v>
      </c>
      <c r="AS37" s="122">
        <f t="shared" si="191"/>
        <v>0</v>
      </c>
      <c r="AT37" s="122">
        <f t="shared" si="192"/>
        <v>0</v>
      </c>
      <c r="AU37" s="122">
        <f t="shared" si="193"/>
        <v>0</v>
      </c>
      <c r="AV37" s="122">
        <f t="shared" si="194"/>
        <v>1</v>
      </c>
      <c r="AW37" s="44"/>
      <c r="AX37" s="294"/>
      <c r="AY37" s="294"/>
      <c r="AZ37" s="294"/>
      <c r="BA37" s="294"/>
      <c r="BB37" s="294"/>
      <c r="BC37" s="29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127"/>
      <c r="BO37" s="44"/>
      <c r="BP37" s="1"/>
      <c r="BQ37" s="44"/>
      <c r="BR37" s="17">
        <v>1</v>
      </c>
      <c r="BS37" s="1">
        <f t="shared" si="45"/>
        <v>0</v>
      </c>
      <c r="BT37" s="17">
        <f t="shared" si="188"/>
        <v>0</v>
      </c>
      <c r="BU37" s="44"/>
      <c r="BV37" s="44">
        <v>1</v>
      </c>
      <c r="BW37" s="44"/>
      <c r="BX37" s="44"/>
      <c r="BY37" s="44"/>
      <c r="BZ37" s="44"/>
      <c r="CA37" s="44"/>
      <c r="CB37" s="44"/>
      <c r="CC37" s="44"/>
      <c r="CD37" s="92"/>
      <c r="CE37" s="92"/>
      <c r="CF37" s="92"/>
      <c r="CG37" s="44"/>
      <c r="CH37" s="1"/>
      <c r="CI37" s="1"/>
      <c r="CJ37" s="1"/>
      <c r="CK37" s="383"/>
      <c r="CL37" s="383"/>
      <c r="CM37" s="383"/>
      <c r="CN37" s="1">
        <f t="shared" si="195"/>
        <v>0</v>
      </c>
      <c r="CO37" s="1">
        <f t="shared" si="196"/>
        <v>0</v>
      </c>
      <c r="CP37" s="20">
        <f t="shared" si="197"/>
        <v>0</v>
      </c>
      <c r="CQ37" s="351"/>
      <c r="CR37" s="131"/>
      <c r="CS37" s="44"/>
      <c r="CT37" s="44"/>
      <c r="CU37" s="1"/>
      <c r="CV37" s="1"/>
      <c r="CW37" s="1"/>
      <c r="CX37" s="1"/>
      <c r="CY37" s="1"/>
      <c r="CZ37" s="44"/>
      <c r="DA37" s="17">
        <f t="shared" si="189"/>
        <v>0</v>
      </c>
      <c r="DB37" s="359">
        <f t="shared" si="56"/>
        <v>0</v>
      </c>
      <c r="DC37" s="359">
        <f t="shared" si="48"/>
        <v>0</v>
      </c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1"/>
      <c r="DP37" s="1"/>
      <c r="DQ37" s="17">
        <f t="shared" si="198"/>
        <v>0</v>
      </c>
      <c r="DR37" s="17">
        <f t="shared" si="199"/>
        <v>0</v>
      </c>
      <c r="DS37" s="17">
        <f t="shared" si="79"/>
        <v>0</v>
      </c>
      <c r="DT37" s="17">
        <f t="shared" si="136"/>
        <v>0</v>
      </c>
      <c r="DU37" s="17">
        <f t="shared" si="200"/>
        <v>0</v>
      </c>
      <c r="DV37" s="17">
        <f t="shared" si="137"/>
        <v>0</v>
      </c>
      <c r="DW37" s="1"/>
      <c r="DX37" s="1"/>
      <c r="DY37" s="16">
        <f t="shared" si="201"/>
        <v>0</v>
      </c>
      <c r="DZ37" s="16">
        <f t="shared" si="202"/>
        <v>0</v>
      </c>
      <c r="EA37" s="16">
        <f t="shared" si="203"/>
        <v>0</v>
      </c>
      <c r="EB37" s="16">
        <f t="shared" si="138"/>
        <v>0</v>
      </c>
      <c r="EC37" s="18">
        <f t="shared" si="139"/>
        <v>0</v>
      </c>
      <c r="ED37" s="19">
        <f t="shared" si="190"/>
        <v>0</v>
      </c>
      <c r="EE37" s="19">
        <f t="shared" si="59"/>
        <v>0</v>
      </c>
      <c r="EF37" s="1">
        <f t="shared" si="204"/>
        <v>0</v>
      </c>
      <c r="EG37" s="18">
        <f t="shared" si="99"/>
        <v>0</v>
      </c>
      <c r="EH37" s="341"/>
      <c r="EI37" s="44"/>
      <c r="EJ37" s="44"/>
      <c r="EK37" s="44"/>
      <c r="EL37" s="93"/>
      <c r="EM37" s="93"/>
      <c r="EN37" s="93"/>
      <c r="EO37" s="366"/>
      <c r="EP37" s="366"/>
      <c r="EQ37" s="374"/>
      <c r="ER37" s="374"/>
      <c r="ES37" s="374"/>
      <c r="ET37" s="374"/>
      <c r="EU37" s="18">
        <f t="shared" si="205"/>
        <v>0</v>
      </c>
      <c r="EV37" s="18">
        <f t="shared" si="49"/>
        <v>0</v>
      </c>
      <c r="EW37" s="341"/>
      <c r="EX37" s="341"/>
      <c r="EY37" s="341"/>
      <c r="EZ37" s="365">
        <f t="shared" si="55"/>
        <v>0</v>
      </c>
      <c r="FA37" s="44"/>
      <c r="FB37" s="44"/>
      <c r="FC37" s="44"/>
      <c r="FD37" s="45"/>
      <c r="FE37" s="45"/>
      <c r="FF37" s="45"/>
      <c r="FG37" s="300"/>
      <c r="FH37" s="45"/>
      <c r="FI37" s="45"/>
      <c r="FJ37" s="45"/>
      <c r="FK37" s="44"/>
      <c r="FL37" s="44"/>
      <c r="FM37" s="44"/>
      <c r="FN37" s="87"/>
      <c r="FO37" s="294"/>
      <c r="FP37" s="20">
        <f>+FO37*3</f>
        <v>0</v>
      </c>
      <c r="FQ37" s="20">
        <f t="shared" si="206"/>
        <v>0</v>
      </c>
      <c r="FR37" s="20">
        <f t="shared" si="207"/>
        <v>0</v>
      </c>
      <c r="FS37" s="20">
        <f t="shared" si="208"/>
        <v>0</v>
      </c>
      <c r="FT37" s="20">
        <f t="shared" si="209"/>
        <v>0</v>
      </c>
      <c r="FU37" s="20">
        <f t="shared" si="210"/>
        <v>0</v>
      </c>
      <c r="FV37" s="20">
        <f t="shared" si="211"/>
        <v>0</v>
      </c>
      <c r="FW37" s="44"/>
    </row>
    <row r="38" spans="1:179">
      <c r="A38" s="40"/>
      <c r="B38" s="48">
        <v>1</v>
      </c>
      <c r="C38" s="43">
        <f>B38</f>
        <v>1</v>
      </c>
      <c r="D38" s="43" t="s">
        <v>44</v>
      </c>
      <c r="E38" s="43" t="s">
        <v>44</v>
      </c>
      <c r="F38" s="43">
        <v>12</v>
      </c>
      <c r="G38" s="43">
        <f t="shared" si="212"/>
        <v>12</v>
      </c>
      <c r="H38" s="43"/>
      <c r="I38" s="43"/>
      <c r="J38" s="44"/>
      <c r="K38" s="44"/>
      <c r="L38" s="44"/>
      <c r="M38" s="44"/>
      <c r="N38" s="43"/>
      <c r="O38" s="43"/>
      <c r="P38" s="1"/>
      <c r="Q38" s="16"/>
      <c r="R38" s="1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1">
        <f t="shared" si="176"/>
        <v>0</v>
      </c>
      <c r="AD38" s="1">
        <f t="shared" si="177"/>
        <v>0</v>
      </c>
      <c r="AE38" s="1">
        <f t="shared" si="178"/>
        <v>0</v>
      </c>
      <c r="AF38" s="1">
        <f t="shared" si="179"/>
        <v>0</v>
      </c>
      <c r="AG38" s="1">
        <f t="shared" si="180"/>
        <v>0</v>
      </c>
      <c r="AH38" s="1">
        <f t="shared" si="181"/>
        <v>0</v>
      </c>
      <c r="AI38" s="1">
        <f t="shared" si="182"/>
        <v>0</v>
      </c>
      <c r="AJ38" s="1">
        <f t="shared" si="183"/>
        <v>0</v>
      </c>
      <c r="AK38" s="1">
        <f t="shared" si="184"/>
        <v>0</v>
      </c>
      <c r="AL38" s="1">
        <f t="shared" si="185"/>
        <v>0</v>
      </c>
      <c r="AM38" s="1">
        <f t="shared" si="186"/>
        <v>0</v>
      </c>
      <c r="AN38" s="1">
        <f t="shared" si="187"/>
        <v>0</v>
      </c>
      <c r="AO38" s="44"/>
      <c r="AP38" s="44"/>
      <c r="AQ38" s="44"/>
      <c r="AR38" s="44">
        <f t="shared" si="213"/>
        <v>12</v>
      </c>
      <c r="AS38" s="122">
        <f t="shared" si="191"/>
        <v>0</v>
      </c>
      <c r="AT38" s="122">
        <f t="shared" si="192"/>
        <v>0</v>
      </c>
      <c r="AU38" s="122">
        <f t="shared" si="193"/>
        <v>0</v>
      </c>
      <c r="AV38" s="122">
        <f t="shared" si="194"/>
        <v>1</v>
      </c>
      <c r="AW38" s="44"/>
      <c r="AX38" s="294"/>
      <c r="AY38" s="294"/>
      <c r="AZ38" s="294"/>
      <c r="BA38" s="294"/>
      <c r="BB38" s="294"/>
      <c r="BC38" s="29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127"/>
      <c r="BO38" s="44"/>
      <c r="BP38" s="1"/>
      <c r="BQ38" s="44"/>
      <c r="BR38" s="17">
        <v>2</v>
      </c>
      <c r="BS38" s="1">
        <f t="shared" si="45"/>
        <v>0</v>
      </c>
      <c r="BT38" s="17">
        <f t="shared" si="188"/>
        <v>0</v>
      </c>
      <c r="BU38" s="44"/>
      <c r="BV38" s="44">
        <v>1</v>
      </c>
      <c r="BW38" s="44"/>
      <c r="BX38" s="44"/>
      <c r="BY38" s="44"/>
      <c r="BZ38" s="44"/>
      <c r="CA38" s="44"/>
      <c r="CB38" s="44"/>
      <c r="CC38" s="44"/>
      <c r="CD38" s="92"/>
      <c r="CE38" s="92"/>
      <c r="CF38" s="92"/>
      <c r="CG38" s="44"/>
      <c r="CH38" s="1"/>
      <c r="CI38" s="1"/>
      <c r="CJ38" s="1"/>
      <c r="CK38" s="383"/>
      <c r="CL38" s="383"/>
      <c r="CM38" s="383"/>
      <c r="CN38" s="1">
        <f t="shared" si="195"/>
        <v>0</v>
      </c>
      <c r="CO38" s="1">
        <f t="shared" si="196"/>
        <v>0</v>
      </c>
      <c r="CP38" s="20">
        <f t="shared" si="197"/>
        <v>0</v>
      </c>
      <c r="CQ38" s="351"/>
      <c r="CR38" s="131"/>
      <c r="CS38" s="44"/>
      <c r="CT38" s="44"/>
      <c r="CU38" s="1"/>
      <c r="CV38" s="1"/>
      <c r="CW38" s="1"/>
      <c r="CX38" s="1"/>
      <c r="CY38" s="1"/>
      <c r="CZ38" s="44"/>
      <c r="DA38" s="17">
        <f t="shared" si="189"/>
        <v>0</v>
      </c>
      <c r="DB38" s="359">
        <f t="shared" si="56"/>
        <v>0</v>
      </c>
      <c r="DC38" s="359">
        <f t="shared" si="48"/>
        <v>0</v>
      </c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1"/>
      <c r="DP38" s="1"/>
      <c r="DQ38" s="17">
        <f t="shared" si="198"/>
        <v>0</v>
      </c>
      <c r="DR38" s="17">
        <f t="shared" si="199"/>
        <v>0</v>
      </c>
      <c r="DS38" s="17">
        <f t="shared" si="79"/>
        <v>0</v>
      </c>
      <c r="DT38" s="17">
        <f t="shared" si="136"/>
        <v>0</v>
      </c>
      <c r="DU38" s="17">
        <f t="shared" si="200"/>
        <v>0</v>
      </c>
      <c r="DV38" s="17">
        <f t="shared" si="137"/>
        <v>0</v>
      </c>
      <c r="DW38" s="1"/>
      <c r="DX38" s="1"/>
      <c r="DY38" s="20">
        <f t="shared" si="201"/>
        <v>0</v>
      </c>
      <c r="DZ38" s="16">
        <f t="shared" si="202"/>
        <v>0</v>
      </c>
      <c r="EA38" s="16">
        <f t="shared" si="203"/>
        <v>0</v>
      </c>
      <c r="EB38" s="16">
        <f t="shared" si="138"/>
        <v>0</v>
      </c>
      <c r="EC38" s="18">
        <f t="shared" si="139"/>
        <v>0</v>
      </c>
      <c r="ED38" s="19">
        <f t="shared" si="190"/>
        <v>0</v>
      </c>
      <c r="EE38" s="19">
        <f t="shared" si="59"/>
        <v>0</v>
      </c>
      <c r="EF38" s="1">
        <f t="shared" si="204"/>
        <v>0</v>
      </c>
      <c r="EG38" s="18">
        <f t="shared" si="99"/>
        <v>0</v>
      </c>
      <c r="EH38" s="341"/>
      <c r="EI38" s="44"/>
      <c r="EJ38" s="44"/>
      <c r="EK38" s="44"/>
      <c r="EL38" s="93"/>
      <c r="EM38" s="93"/>
      <c r="EN38" s="93"/>
      <c r="EO38" s="366"/>
      <c r="EP38" s="366"/>
      <c r="EQ38" s="374"/>
      <c r="ER38" s="374"/>
      <c r="ES38" s="374"/>
      <c r="ET38" s="374"/>
      <c r="EU38" s="18">
        <f t="shared" si="205"/>
        <v>0</v>
      </c>
      <c r="EV38" s="18">
        <f t="shared" si="49"/>
        <v>0</v>
      </c>
      <c r="EW38" s="341"/>
      <c r="EX38" s="341"/>
      <c r="EY38" s="341"/>
      <c r="EZ38" s="365">
        <f t="shared" si="55"/>
        <v>0</v>
      </c>
      <c r="FA38" s="44"/>
      <c r="FB38" s="44"/>
      <c r="FC38" s="44"/>
      <c r="FD38" s="45"/>
      <c r="FE38" s="45"/>
      <c r="FF38" s="45"/>
      <c r="FG38" s="300"/>
      <c r="FH38" s="45"/>
      <c r="FI38" s="45"/>
      <c r="FJ38" s="45"/>
      <c r="FK38" s="44"/>
      <c r="FL38" s="44"/>
      <c r="FM38" s="44"/>
      <c r="FN38" s="87"/>
      <c r="FO38" s="294"/>
      <c r="FP38" s="20">
        <f t="shared" si="50"/>
        <v>0</v>
      </c>
      <c r="FQ38" s="20">
        <f t="shared" si="206"/>
        <v>0</v>
      </c>
      <c r="FR38" s="20">
        <f t="shared" si="207"/>
        <v>0</v>
      </c>
      <c r="FS38" s="20">
        <f t="shared" si="208"/>
        <v>0</v>
      </c>
      <c r="FT38" s="20">
        <f t="shared" si="209"/>
        <v>0</v>
      </c>
      <c r="FU38" s="20">
        <f t="shared" si="210"/>
        <v>0</v>
      </c>
      <c r="FV38" s="20">
        <f t="shared" si="211"/>
        <v>0</v>
      </c>
      <c r="FW38" s="44"/>
    </row>
    <row r="39" spans="1:179">
      <c r="A39" s="40"/>
      <c r="B39" s="48">
        <v>2</v>
      </c>
      <c r="C39" s="43">
        <f>B39</f>
        <v>2</v>
      </c>
      <c r="D39" s="43" t="s">
        <v>44</v>
      </c>
      <c r="E39" s="43" t="s">
        <v>44</v>
      </c>
      <c r="F39" s="43">
        <v>20</v>
      </c>
      <c r="G39" s="43">
        <f t="shared" si="212"/>
        <v>20</v>
      </c>
      <c r="H39" s="43"/>
      <c r="I39" s="43"/>
      <c r="J39" s="44"/>
      <c r="K39" s="44"/>
      <c r="L39" s="44"/>
      <c r="M39" s="44"/>
      <c r="N39" s="43"/>
      <c r="O39" s="43"/>
      <c r="P39" s="1"/>
      <c r="Q39" s="16"/>
      <c r="R39" s="1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1">
        <f t="shared" si="176"/>
        <v>0</v>
      </c>
      <c r="AD39" s="1">
        <f t="shared" si="177"/>
        <v>0</v>
      </c>
      <c r="AE39" s="1">
        <f t="shared" si="178"/>
        <v>0</v>
      </c>
      <c r="AF39" s="1">
        <f t="shared" si="179"/>
        <v>0</v>
      </c>
      <c r="AG39" s="1">
        <f t="shared" si="180"/>
        <v>0</v>
      </c>
      <c r="AH39" s="1">
        <f t="shared" si="181"/>
        <v>0</v>
      </c>
      <c r="AI39" s="1">
        <f t="shared" si="182"/>
        <v>0</v>
      </c>
      <c r="AJ39" s="1">
        <f t="shared" si="183"/>
        <v>0</v>
      </c>
      <c r="AK39" s="1">
        <f t="shared" si="184"/>
        <v>0</v>
      </c>
      <c r="AL39" s="1">
        <f t="shared" si="185"/>
        <v>0</v>
      </c>
      <c r="AM39" s="1">
        <f t="shared" si="186"/>
        <v>0</v>
      </c>
      <c r="AN39" s="1">
        <f t="shared" si="187"/>
        <v>0</v>
      </c>
      <c r="AO39" s="44"/>
      <c r="AP39" s="44"/>
      <c r="AQ39" s="44"/>
      <c r="AR39" s="44">
        <f t="shared" si="213"/>
        <v>20</v>
      </c>
      <c r="AS39" s="122">
        <f t="shared" si="191"/>
        <v>0</v>
      </c>
      <c r="AT39" s="122">
        <f t="shared" si="192"/>
        <v>0</v>
      </c>
      <c r="AU39" s="122">
        <f t="shared" si="193"/>
        <v>0</v>
      </c>
      <c r="AV39" s="122">
        <f t="shared" si="194"/>
        <v>1</v>
      </c>
      <c r="AW39" s="44"/>
      <c r="AX39" s="294"/>
      <c r="AY39" s="294"/>
      <c r="AZ39" s="294"/>
      <c r="BA39" s="294"/>
      <c r="BB39" s="294"/>
      <c r="BC39" s="29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127"/>
      <c r="BO39" s="44"/>
      <c r="BP39" s="1"/>
      <c r="BQ39" s="44"/>
      <c r="BR39" s="17">
        <v>2</v>
      </c>
      <c r="BS39" s="1">
        <f t="shared" si="45"/>
        <v>0</v>
      </c>
      <c r="BT39" s="17">
        <f t="shared" si="188"/>
        <v>0</v>
      </c>
      <c r="BU39" s="44"/>
      <c r="BV39" s="44">
        <v>1</v>
      </c>
      <c r="BW39" s="44"/>
      <c r="BX39" s="44"/>
      <c r="BY39" s="44"/>
      <c r="BZ39" s="44"/>
      <c r="CA39" s="44"/>
      <c r="CB39" s="44"/>
      <c r="CC39" s="44"/>
      <c r="CD39" s="92"/>
      <c r="CE39" s="92"/>
      <c r="CF39" s="92"/>
      <c r="CG39" s="44"/>
      <c r="CH39" s="1"/>
      <c r="CI39" s="1"/>
      <c r="CJ39" s="1"/>
      <c r="CK39" s="383"/>
      <c r="CL39" s="383"/>
      <c r="CM39" s="383"/>
      <c r="CN39" s="1">
        <f t="shared" si="195"/>
        <v>0</v>
      </c>
      <c r="CO39" s="1">
        <f t="shared" si="196"/>
        <v>0</v>
      </c>
      <c r="CP39" s="20">
        <f t="shared" si="197"/>
        <v>0</v>
      </c>
      <c r="CQ39" s="351"/>
      <c r="CR39" s="131"/>
      <c r="CS39" s="44"/>
      <c r="CT39" s="44"/>
      <c r="CU39" s="1"/>
      <c r="CV39" s="1"/>
      <c r="CW39" s="1"/>
      <c r="CX39" s="1"/>
      <c r="CY39" s="1"/>
      <c r="CZ39" s="44"/>
      <c r="DA39" s="17">
        <f t="shared" si="189"/>
        <v>0</v>
      </c>
      <c r="DB39" s="359">
        <f t="shared" si="56"/>
        <v>0</v>
      </c>
      <c r="DC39" s="359">
        <f t="shared" si="48"/>
        <v>0</v>
      </c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1"/>
      <c r="DP39" s="1"/>
      <c r="DQ39" s="17">
        <f t="shared" si="198"/>
        <v>0</v>
      </c>
      <c r="DR39" s="17">
        <f t="shared" si="199"/>
        <v>0</v>
      </c>
      <c r="DS39" s="17">
        <f t="shared" si="79"/>
        <v>0</v>
      </c>
      <c r="DT39" s="17">
        <f t="shared" si="136"/>
        <v>0</v>
      </c>
      <c r="DU39" s="17">
        <f t="shared" si="200"/>
        <v>0</v>
      </c>
      <c r="DV39" s="17">
        <f t="shared" si="137"/>
        <v>0</v>
      </c>
      <c r="DW39" s="1"/>
      <c r="DX39" s="1"/>
      <c r="DY39" s="20">
        <f t="shared" si="201"/>
        <v>0</v>
      </c>
      <c r="DZ39" s="20">
        <f t="shared" si="202"/>
        <v>0</v>
      </c>
      <c r="EA39" s="20">
        <f t="shared" si="203"/>
        <v>0</v>
      </c>
      <c r="EB39" s="20">
        <f t="shared" si="138"/>
        <v>0</v>
      </c>
      <c r="EC39" s="18">
        <f t="shared" si="139"/>
        <v>0</v>
      </c>
      <c r="ED39" s="19">
        <f t="shared" si="190"/>
        <v>0</v>
      </c>
      <c r="EE39" s="19">
        <f t="shared" si="59"/>
        <v>0</v>
      </c>
      <c r="EF39" s="1">
        <f t="shared" si="204"/>
        <v>0</v>
      </c>
      <c r="EG39" s="18">
        <f t="shared" si="99"/>
        <v>0</v>
      </c>
      <c r="EH39" s="341"/>
      <c r="EI39" s="44"/>
      <c r="EJ39" s="44"/>
      <c r="EK39" s="44"/>
      <c r="EL39" s="93"/>
      <c r="EM39" s="93"/>
      <c r="EN39" s="93"/>
      <c r="EO39" s="366"/>
      <c r="EP39" s="366"/>
      <c r="EQ39" s="374"/>
      <c r="ER39" s="374"/>
      <c r="ES39" s="374"/>
      <c r="ET39" s="374"/>
      <c r="EU39" s="18">
        <f t="shared" si="205"/>
        <v>0</v>
      </c>
      <c r="EV39" s="18">
        <f t="shared" si="49"/>
        <v>0</v>
      </c>
      <c r="EW39" s="341"/>
      <c r="EX39" s="341"/>
      <c r="EY39" s="341"/>
      <c r="EZ39" s="365">
        <f t="shared" si="55"/>
        <v>0</v>
      </c>
      <c r="FA39" s="44"/>
      <c r="FB39" s="44"/>
      <c r="FC39" s="44"/>
      <c r="FD39" s="45"/>
      <c r="FE39" s="45"/>
      <c r="FF39" s="45"/>
      <c r="FG39" s="300"/>
      <c r="FH39" s="45"/>
      <c r="FI39" s="45"/>
      <c r="FJ39" s="45"/>
      <c r="FK39" s="44"/>
      <c r="FL39" s="44"/>
      <c r="FM39" s="44"/>
      <c r="FN39" s="87"/>
      <c r="FO39" s="294"/>
      <c r="FP39" s="20">
        <f t="shared" si="50"/>
        <v>0</v>
      </c>
      <c r="FQ39" s="20">
        <f t="shared" si="206"/>
        <v>0</v>
      </c>
      <c r="FR39" s="20">
        <f t="shared" si="207"/>
        <v>0</v>
      </c>
      <c r="FS39" s="20">
        <f t="shared" si="208"/>
        <v>0</v>
      </c>
      <c r="FT39" s="20">
        <f t="shared" si="209"/>
        <v>0</v>
      </c>
      <c r="FU39" s="20">
        <f t="shared" si="210"/>
        <v>0</v>
      </c>
      <c r="FV39" s="20">
        <f t="shared" si="211"/>
        <v>0</v>
      </c>
      <c r="FW39" s="44"/>
    </row>
    <row r="40" spans="1:179">
      <c r="A40" s="40"/>
      <c r="B40" s="48">
        <v>3</v>
      </c>
      <c r="C40" s="43">
        <f t="shared" ref="C40:C41" si="214">B40</f>
        <v>3</v>
      </c>
      <c r="D40" s="43" t="s">
        <v>187</v>
      </c>
      <c r="E40" s="43" t="str">
        <f>D40</f>
        <v>2LT8,5</v>
      </c>
      <c r="F40" s="43">
        <v>20</v>
      </c>
      <c r="G40" s="43">
        <f t="shared" si="212"/>
        <v>20</v>
      </c>
      <c r="H40" s="43"/>
      <c r="I40" s="43"/>
      <c r="J40" s="44"/>
      <c r="K40" s="44"/>
      <c r="L40" s="44"/>
      <c r="M40" s="44"/>
      <c r="N40" s="43"/>
      <c r="O40" s="43"/>
      <c r="P40" s="1"/>
      <c r="Q40" s="16"/>
      <c r="R40" s="1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1">
        <f t="shared" si="176"/>
        <v>0</v>
      </c>
      <c r="AD40" s="1">
        <f t="shared" si="177"/>
        <v>0</v>
      </c>
      <c r="AE40" s="1">
        <f t="shared" si="178"/>
        <v>0</v>
      </c>
      <c r="AF40" s="1">
        <f t="shared" si="179"/>
        <v>0</v>
      </c>
      <c r="AG40" s="1">
        <f t="shared" si="180"/>
        <v>0</v>
      </c>
      <c r="AH40" s="1">
        <f t="shared" si="181"/>
        <v>0</v>
      </c>
      <c r="AI40" s="1">
        <f t="shared" si="182"/>
        <v>0</v>
      </c>
      <c r="AJ40" s="1">
        <f t="shared" si="183"/>
        <v>0</v>
      </c>
      <c r="AK40" s="1">
        <f t="shared" si="184"/>
        <v>0</v>
      </c>
      <c r="AL40" s="1">
        <f t="shared" si="185"/>
        <v>0</v>
      </c>
      <c r="AM40" s="1">
        <f t="shared" si="186"/>
        <v>0</v>
      </c>
      <c r="AN40" s="1">
        <f t="shared" si="187"/>
        <v>0</v>
      </c>
      <c r="AO40" s="44"/>
      <c r="AP40" s="44"/>
      <c r="AQ40" s="44"/>
      <c r="AR40" s="44">
        <f t="shared" si="213"/>
        <v>20</v>
      </c>
      <c r="AS40" s="122">
        <f t="shared" si="191"/>
        <v>0</v>
      </c>
      <c r="AT40" s="122">
        <f t="shared" si="192"/>
        <v>0</v>
      </c>
      <c r="AU40" s="122">
        <f t="shared" si="193"/>
        <v>0</v>
      </c>
      <c r="AV40" s="122">
        <f t="shared" si="194"/>
        <v>1</v>
      </c>
      <c r="AW40" s="44"/>
      <c r="AX40" s="294"/>
      <c r="AY40" s="294"/>
      <c r="AZ40" s="294"/>
      <c r="BA40" s="294"/>
      <c r="BB40" s="294"/>
      <c r="BC40" s="29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127"/>
      <c r="BO40" s="44">
        <v>1</v>
      </c>
      <c r="BP40" s="1"/>
      <c r="BQ40" s="44"/>
      <c r="BR40" s="17">
        <v>2</v>
      </c>
      <c r="BS40" s="1">
        <f t="shared" si="45"/>
        <v>0</v>
      </c>
      <c r="BT40" s="17">
        <f t="shared" si="188"/>
        <v>0</v>
      </c>
      <c r="BU40" s="44"/>
      <c r="BV40" s="44">
        <v>1</v>
      </c>
      <c r="BW40" s="44"/>
      <c r="BX40" s="44"/>
      <c r="BY40" s="44"/>
      <c r="BZ40" s="44"/>
      <c r="CA40" s="44"/>
      <c r="CB40" s="44"/>
      <c r="CC40" s="44"/>
      <c r="CD40" s="92"/>
      <c r="CE40" s="92"/>
      <c r="CF40" s="92"/>
      <c r="CG40" s="44"/>
      <c r="CH40" s="1"/>
      <c r="CI40" s="1"/>
      <c r="CJ40" s="1"/>
      <c r="CK40" s="383"/>
      <c r="CL40" s="383"/>
      <c r="CM40" s="383"/>
      <c r="CN40" s="1">
        <f t="shared" si="195"/>
        <v>0</v>
      </c>
      <c r="CO40" s="1">
        <f t="shared" si="196"/>
        <v>0</v>
      </c>
      <c r="CP40" s="20">
        <f t="shared" si="197"/>
        <v>0</v>
      </c>
      <c r="CQ40" s="351"/>
      <c r="CR40" s="131"/>
      <c r="CS40" s="44"/>
      <c r="CT40" s="44"/>
      <c r="CU40" s="1"/>
      <c r="CV40" s="1"/>
      <c r="CW40" s="1"/>
      <c r="CX40" s="1"/>
      <c r="CY40" s="1"/>
      <c r="CZ40" s="44"/>
      <c r="DA40" s="17">
        <f t="shared" si="189"/>
        <v>0</v>
      </c>
      <c r="DB40" s="359">
        <f t="shared" si="56"/>
        <v>0</v>
      </c>
      <c r="DC40" s="359">
        <f t="shared" si="48"/>
        <v>0</v>
      </c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1"/>
      <c r="DP40" s="1"/>
      <c r="DQ40" s="17">
        <f t="shared" si="198"/>
        <v>0</v>
      </c>
      <c r="DR40" s="17">
        <f t="shared" si="199"/>
        <v>0</v>
      </c>
      <c r="DS40" s="17">
        <f t="shared" si="79"/>
        <v>0</v>
      </c>
      <c r="DT40" s="17">
        <f t="shared" si="136"/>
        <v>0</v>
      </c>
      <c r="DU40" s="17">
        <f t="shared" si="200"/>
        <v>0</v>
      </c>
      <c r="DV40" s="17">
        <f t="shared" si="137"/>
        <v>0</v>
      </c>
      <c r="DW40" s="1"/>
      <c r="DX40" s="1"/>
      <c r="DY40" s="20">
        <f t="shared" si="201"/>
        <v>0</v>
      </c>
      <c r="DZ40" s="20">
        <f t="shared" si="202"/>
        <v>0</v>
      </c>
      <c r="EA40" s="20">
        <f t="shared" si="203"/>
        <v>0</v>
      </c>
      <c r="EB40" s="20">
        <f t="shared" si="138"/>
        <v>0</v>
      </c>
      <c r="EC40" s="18">
        <f t="shared" si="139"/>
        <v>0</v>
      </c>
      <c r="ED40" s="19">
        <f t="shared" si="190"/>
        <v>0</v>
      </c>
      <c r="EE40" s="19">
        <f t="shared" si="59"/>
        <v>0</v>
      </c>
      <c r="EF40" s="1">
        <f t="shared" si="204"/>
        <v>0</v>
      </c>
      <c r="EG40" s="18">
        <f t="shared" si="99"/>
        <v>0</v>
      </c>
      <c r="EH40" s="341"/>
      <c r="EI40" s="44"/>
      <c r="EJ40" s="44"/>
      <c r="EK40" s="44"/>
      <c r="EL40" s="93"/>
      <c r="EM40" s="93"/>
      <c r="EN40" s="93"/>
      <c r="EO40" s="366"/>
      <c r="EP40" s="366"/>
      <c r="EQ40" s="374"/>
      <c r="ER40" s="374"/>
      <c r="ES40" s="374"/>
      <c r="ET40" s="374"/>
      <c r="EU40" s="18">
        <f t="shared" si="205"/>
        <v>0</v>
      </c>
      <c r="EV40" s="18">
        <f t="shared" si="49"/>
        <v>0</v>
      </c>
      <c r="EW40" s="341"/>
      <c r="EX40" s="341"/>
      <c r="EY40" s="341"/>
      <c r="EZ40" s="365">
        <f t="shared" si="55"/>
        <v>0</v>
      </c>
      <c r="FA40" s="44"/>
      <c r="FB40" s="44"/>
      <c r="FC40" s="44"/>
      <c r="FD40" s="45"/>
      <c r="FE40" s="45"/>
      <c r="FF40" s="45"/>
      <c r="FG40" s="300"/>
      <c r="FH40" s="45"/>
      <c r="FI40" s="45"/>
      <c r="FJ40" s="45"/>
      <c r="FK40" s="44"/>
      <c r="FL40" s="44"/>
      <c r="FM40" s="44"/>
      <c r="FN40" s="87"/>
      <c r="FO40" s="294"/>
      <c r="FP40" s="20">
        <f t="shared" si="50"/>
        <v>0</v>
      </c>
      <c r="FQ40" s="20">
        <f t="shared" si="206"/>
        <v>0</v>
      </c>
      <c r="FR40" s="20">
        <f t="shared" si="207"/>
        <v>0</v>
      </c>
      <c r="FS40" s="20">
        <f t="shared" si="208"/>
        <v>0</v>
      </c>
      <c r="FT40" s="20">
        <f t="shared" si="209"/>
        <v>0</v>
      </c>
      <c r="FU40" s="20">
        <f t="shared" si="210"/>
        <v>0</v>
      </c>
      <c r="FV40" s="20">
        <f t="shared" si="211"/>
        <v>0</v>
      </c>
      <c r="FW40" s="44"/>
    </row>
    <row r="41" spans="1:179">
      <c r="A41" s="40"/>
      <c r="B41" s="48">
        <v>4</v>
      </c>
      <c r="C41" s="43">
        <f t="shared" si="214"/>
        <v>4</v>
      </c>
      <c r="D41" s="43" t="s">
        <v>53</v>
      </c>
      <c r="E41" s="43" t="str">
        <f>D41</f>
        <v>LT7,5</v>
      </c>
      <c r="F41" s="43">
        <v>36</v>
      </c>
      <c r="G41" s="43">
        <f t="shared" si="212"/>
        <v>36</v>
      </c>
      <c r="H41" s="43"/>
      <c r="I41" s="43"/>
      <c r="J41" s="44"/>
      <c r="K41" s="44"/>
      <c r="L41" s="44"/>
      <c r="M41" s="44"/>
      <c r="N41" s="43"/>
      <c r="O41" s="43"/>
      <c r="P41" s="1"/>
      <c r="Q41" s="16"/>
      <c r="R41" s="1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1">
        <f t="shared" si="176"/>
        <v>0</v>
      </c>
      <c r="AD41" s="1">
        <f t="shared" si="177"/>
        <v>0</v>
      </c>
      <c r="AE41" s="1">
        <f t="shared" si="178"/>
        <v>0</v>
      </c>
      <c r="AF41" s="1">
        <f t="shared" si="179"/>
        <v>0</v>
      </c>
      <c r="AG41" s="1">
        <f t="shared" si="180"/>
        <v>0</v>
      </c>
      <c r="AH41" s="1">
        <f t="shared" si="181"/>
        <v>0</v>
      </c>
      <c r="AI41" s="1">
        <f t="shared" si="182"/>
        <v>0</v>
      </c>
      <c r="AJ41" s="1">
        <f t="shared" si="183"/>
        <v>0</v>
      </c>
      <c r="AK41" s="1">
        <f t="shared" si="184"/>
        <v>0</v>
      </c>
      <c r="AL41" s="1">
        <f t="shared" si="185"/>
        <v>0</v>
      </c>
      <c r="AM41" s="1">
        <f t="shared" si="186"/>
        <v>0</v>
      </c>
      <c r="AN41" s="1">
        <f t="shared" si="187"/>
        <v>0</v>
      </c>
      <c r="AO41" s="44"/>
      <c r="AP41" s="44"/>
      <c r="AQ41" s="44"/>
      <c r="AR41" s="44">
        <f t="shared" si="213"/>
        <v>36</v>
      </c>
      <c r="AS41" s="122">
        <f t="shared" si="191"/>
        <v>0</v>
      </c>
      <c r="AT41" s="122">
        <f t="shared" si="192"/>
        <v>0</v>
      </c>
      <c r="AU41" s="122">
        <f t="shared" si="193"/>
        <v>0</v>
      </c>
      <c r="AV41" s="122">
        <f t="shared" si="194"/>
        <v>1</v>
      </c>
      <c r="AW41" s="44"/>
      <c r="AX41" s="294"/>
      <c r="AY41" s="294"/>
      <c r="AZ41" s="294"/>
      <c r="BA41" s="294"/>
      <c r="BB41" s="294"/>
      <c r="BC41" s="294"/>
      <c r="BD41" s="44"/>
      <c r="BE41" s="44"/>
      <c r="BF41" s="44"/>
      <c r="BG41" s="44"/>
      <c r="BH41" s="44"/>
      <c r="BI41" s="44"/>
      <c r="BJ41" s="294"/>
      <c r="BK41" s="44"/>
      <c r="BL41" s="44"/>
      <c r="BM41" s="44"/>
      <c r="BN41" s="127"/>
      <c r="BO41" s="44">
        <v>1</v>
      </c>
      <c r="BP41" s="1"/>
      <c r="BQ41" s="44"/>
      <c r="BR41" s="17">
        <v>2</v>
      </c>
      <c r="BS41" s="1">
        <f t="shared" si="45"/>
        <v>0</v>
      </c>
      <c r="BT41" s="17">
        <f t="shared" si="188"/>
        <v>0</v>
      </c>
      <c r="BU41" s="44"/>
      <c r="BV41" s="44">
        <v>1</v>
      </c>
      <c r="BW41" s="44"/>
      <c r="BX41" s="44"/>
      <c r="BY41" s="44"/>
      <c r="BZ41" s="44"/>
      <c r="CA41" s="44"/>
      <c r="CB41" s="44"/>
      <c r="CC41" s="44"/>
      <c r="CD41" s="92"/>
      <c r="CE41" s="92"/>
      <c r="CF41" s="92"/>
      <c r="CG41" s="44"/>
      <c r="CH41" s="1"/>
      <c r="CI41" s="1"/>
      <c r="CJ41" s="1"/>
      <c r="CK41" s="383"/>
      <c r="CL41" s="383"/>
      <c r="CM41" s="383"/>
      <c r="CN41" s="1">
        <f t="shared" si="195"/>
        <v>0</v>
      </c>
      <c r="CO41" s="1">
        <f t="shared" si="196"/>
        <v>0</v>
      </c>
      <c r="CP41" s="20">
        <f t="shared" si="197"/>
        <v>0</v>
      </c>
      <c r="CQ41" s="351"/>
      <c r="CR41" s="131"/>
      <c r="CS41" s="44"/>
      <c r="CT41" s="44"/>
      <c r="CU41" s="1"/>
      <c r="CV41" s="1"/>
      <c r="CW41" s="1">
        <v>2</v>
      </c>
      <c r="CX41" s="1"/>
      <c r="CY41" s="1">
        <v>2</v>
      </c>
      <c r="CZ41" s="44">
        <v>8</v>
      </c>
      <c r="DA41" s="17">
        <f t="shared" si="189"/>
        <v>2</v>
      </c>
      <c r="DB41" s="359">
        <f t="shared" si="56"/>
        <v>10</v>
      </c>
      <c r="DC41" s="359">
        <f t="shared" si="48"/>
        <v>4</v>
      </c>
      <c r="DD41" s="44"/>
      <c r="DE41" s="44">
        <v>8</v>
      </c>
      <c r="DF41" s="44"/>
      <c r="DG41" s="44"/>
      <c r="DH41" s="44"/>
      <c r="DI41" s="44">
        <v>8</v>
      </c>
      <c r="DJ41" s="44"/>
      <c r="DK41" s="44"/>
      <c r="DL41" s="44"/>
      <c r="DM41" s="44"/>
      <c r="DN41" s="44"/>
      <c r="DO41" s="1"/>
      <c r="DP41" s="1"/>
      <c r="DQ41" s="17">
        <f t="shared" si="198"/>
        <v>0</v>
      </c>
      <c r="DR41" s="17">
        <f t="shared" si="199"/>
        <v>0</v>
      </c>
      <c r="DS41" s="17">
        <f t="shared" si="79"/>
        <v>0</v>
      </c>
      <c r="DT41" s="17">
        <f t="shared" si="136"/>
        <v>0</v>
      </c>
      <c r="DU41" s="17">
        <f t="shared" si="200"/>
        <v>0</v>
      </c>
      <c r="DV41" s="17">
        <f t="shared" si="137"/>
        <v>0</v>
      </c>
      <c r="DW41" s="1"/>
      <c r="DX41" s="1"/>
      <c r="DY41" s="20">
        <f t="shared" si="201"/>
        <v>0</v>
      </c>
      <c r="DZ41" s="20">
        <f t="shared" si="202"/>
        <v>0</v>
      </c>
      <c r="EA41" s="20">
        <f t="shared" si="203"/>
        <v>0</v>
      </c>
      <c r="EB41" s="20">
        <f t="shared" si="138"/>
        <v>0</v>
      </c>
      <c r="EC41" s="18">
        <f t="shared" si="139"/>
        <v>1</v>
      </c>
      <c r="ED41" s="19">
        <f t="shared" si="190"/>
        <v>3</v>
      </c>
      <c r="EE41" s="19">
        <f t="shared" si="59"/>
        <v>0</v>
      </c>
      <c r="EF41" s="1">
        <f t="shared" si="204"/>
        <v>0</v>
      </c>
      <c r="EG41" s="18">
        <f t="shared" si="99"/>
        <v>5</v>
      </c>
      <c r="EH41" s="341"/>
      <c r="EI41" s="44"/>
      <c r="EJ41" s="44"/>
      <c r="EK41" s="44"/>
      <c r="EL41" s="93">
        <v>1</v>
      </c>
      <c r="EM41" s="93"/>
      <c r="EN41" s="93"/>
      <c r="EO41" s="366"/>
      <c r="EP41" s="366"/>
      <c r="EQ41" s="374">
        <v>2</v>
      </c>
      <c r="ER41" s="374"/>
      <c r="ES41" s="374"/>
      <c r="ET41" s="374"/>
      <c r="EU41" s="18">
        <f t="shared" si="205"/>
        <v>10</v>
      </c>
      <c r="EV41" s="18">
        <f t="shared" si="49"/>
        <v>0</v>
      </c>
      <c r="EW41" s="341"/>
      <c r="EX41" s="341"/>
      <c r="EY41" s="341"/>
      <c r="EZ41" s="365">
        <f t="shared" si="55"/>
        <v>0</v>
      </c>
      <c r="FA41" s="44"/>
      <c r="FB41" s="44"/>
      <c r="FC41" s="44"/>
      <c r="FD41" s="45"/>
      <c r="FE41" s="45"/>
      <c r="FF41" s="45"/>
      <c r="FG41" s="300"/>
      <c r="FH41" s="45"/>
      <c r="FI41" s="45"/>
      <c r="FJ41" s="45"/>
      <c r="FK41" s="44"/>
      <c r="FL41" s="44"/>
      <c r="FM41" s="44"/>
      <c r="FN41" s="87"/>
      <c r="FO41" s="294"/>
      <c r="FP41" s="20">
        <f t="shared" si="50"/>
        <v>0</v>
      </c>
      <c r="FQ41" s="20">
        <f t="shared" si="206"/>
        <v>8</v>
      </c>
      <c r="FR41" s="20">
        <f t="shared" si="207"/>
        <v>0</v>
      </c>
      <c r="FS41" s="20">
        <f t="shared" si="208"/>
        <v>0</v>
      </c>
      <c r="FT41" s="20">
        <f t="shared" si="209"/>
        <v>0</v>
      </c>
      <c r="FU41" s="20">
        <f t="shared" si="210"/>
        <v>0</v>
      </c>
      <c r="FV41" s="20">
        <f t="shared" si="211"/>
        <v>0</v>
      </c>
      <c r="FW41" s="44"/>
    </row>
    <row r="42" spans="1:179" s="301" customFormat="1">
      <c r="A42" s="295"/>
      <c r="B42" s="296" t="s">
        <v>254</v>
      </c>
      <c r="C42" s="297" t="s">
        <v>196</v>
      </c>
      <c r="D42" s="297" t="s">
        <v>44</v>
      </c>
      <c r="E42" s="297" t="s">
        <v>44</v>
      </c>
      <c r="F42" s="297">
        <v>40</v>
      </c>
      <c r="G42" s="297">
        <f t="shared" si="212"/>
        <v>40</v>
      </c>
      <c r="H42" s="297"/>
      <c r="I42" s="297"/>
      <c r="J42" s="294"/>
      <c r="K42" s="294"/>
      <c r="L42" s="294"/>
      <c r="M42" s="294"/>
      <c r="N42" s="297"/>
      <c r="O42" s="297"/>
      <c r="P42" s="1"/>
      <c r="Q42" s="16"/>
      <c r="R42" s="1"/>
      <c r="S42" s="294"/>
      <c r="T42" s="294"/>
      <c r="U42" s="294"/>
      <c r="V42" s="294"/>
      <c r="W42" s="294"/>
      <c r="X42" s="294"/>
      <c r="Y42" s="294"/>
      <c r="Z42" s="294"/>
      <c r="AA42" s="294"/>
      <c r="AB42" s="294"/>
      <c r="AC42" s="1">
        <f t="shared" si="35"/>
        <v>0</v>
      </c>
      <c r="AD42" s="1">
        <f t="shared" si="36"/>
        <v>0</v>
      </c>
      <c r="AE42" s="1">
        <f t="shared" si="37"/>
        <v>0</v>
      </c>
      <c r="AF42" s="1">
        <f t="shared" si="38"/>
        <v>0</v>
      </c>
      <c r="AG42" s="1">
        <f t="shared" si="39"/>
        <v>0</v>
      </c>
      <c r="AH42" s="1">
        <f t="shared" si="39"/>
        <v>0</v>
      </c>
      <c r="AI42" s="1">
        <f t="shared" si="40"/>
        <v>0</v>
      </c>
      <c r="AJ42" s="1">
        <f t="shared" si="41"/>
        <v>0</v>
      </c>
      <c r="AK42" s="1">
        <f t="shared" si="42"/>
        <v>0</v>
      </c>
      <c r="AL42" s="1">
        <f t="shared" si="43"/>
        <v>0</v>
      </c>
      <c r="AM42" s="1">
        <f t="shared" si="44"/>
        <v>0</v>
      </c>
      <c r="AN42" s="1">
        <f t="shared" si="44"/>
        <v>0</v>
      </c>
      <c r="AO42" s="294"/>
      <c r="AP42" s="294"/>
      <c r="AQ42" s="294"/>
      <c r="AR42" s="294">
        <f t="shared" ref="AR42:AR49" si="215">+G42</f>
        <v>40</v>
      </c>
      <c r="AS42" s="298">
        <f t="shared" si="191"/>
        <v>0</v>
      </c>
      <c r="AT42" s="298">
        <f t="shared" si="192"/>
        <v>0</v>
      </c>
      <c r="AU42" s="298">
        <f t="shared" si="193"/>
        <v>0</v>
      </c>
      <c r="AV42" s="298">
        <f t="shared" si="194"/>
        <v>1</v>
      </c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>
        <v>2</v>
      </c>
      <c r="BJ42" s="294"/>
      <c r="BK42" s="294"/>
      <c r="BL42" s="294"/>
      <c r="BM42" s="294"/>
      <c r="BN42" s="294"/>
      <c r="BO42" s="294"/>
      <c r="BP42" s="1"/>
      <c r="BQ42" s="294"/>
      <c r="BR42" s="17">
        <v>2</v>
      </c>
      <c r="BS42" s="1">
        <f t="shared" si="45"/>
        <v>0</v>
      </c>
      <c r="BT42" s="17">
        <f t="shared" si="46"/>
        <v>0</v>
      </c>
      <c r="BU42" s="294"/>
      <c r="BV42" s="294">
        <v>1</v>
      </c>
      <c r="BW42" s="294">
        <v>1</v>
      </c>
      <c r="BX42" s="294">
        <v>1</v>
      </c>
      <c r="BY42" s="294"/>
      <c r="BZ42" s="294"/>
      <c r="CA42" s="294"/>
      <c r="CB42" s="294"/>
      <c r="CC42" s="294"/>
      <c r="CD42" s="1"/>
      <c r="CE42" s="1"/>
      <c r="CF42" s="1"/>
      <c r="CG42" s="294"/>
      <c r="CH42" s="1"/>
      <c r="CI42" s="294">
        <v>1</v>
      </c>
      <c r="CJ42" s="1"/>
      <c r="CK42" s="383"/>
      <c r="CL42" s="383"/>
      <c r="CM42" s="383"/>
      <c r="CN42" s="1">
        <f t="shared" si="195"/>
        <v>1</v>
      </c>
      <c r="CO42" s="1">
        <f t="shared" si="196"/>
        <v>1</v>
      </c>
      <c r="CP42" s="20">
        <f t="shared" si="197"/>
        <v>2.5</v>
      </c>
      <c r="CQ42" s="351"/>
      <c r="CR42" s="299">
        <f t="shared" ref="CR42:CR55" si="216">+IF(SUM(AX42:BM42)&gt;0,1,0)</f>
        <v>1</v>
      </c>
      <c r="CS42" s="294">
        <v>1</v>
      </c>
      <c r="CT42" s="294"/>
      <c r="CU42" s="1"/>
      <c r="CV42" s="1"/>
      <c r="CW42" s="1">
        <v>3</v>
      </c>
      <c r="CX42" s="1"/>
      <c r="CY42" s="1">
        <v>2</v>
      </c>
      <c r="CZ42" s="294">
        <v>9</v>
      </c>
      <c r="DA42" s="17">
        <f t="shared" si="47"/>
        <v>2</v>
      </c>
      <c r="DB42" s="359">
        <f t="shared" si="56"/>
        <v>11</v>
      </c>
      <c r="DC42" s="359">
        <f t="shared" si="48"/>
        <v>5</v>
      </c>
      <c r="DD42" s="294"/>
      <c r="DE42" s="294">
        <v>12</v>
      </c>
      <c r="DF42" s="294"/>
      <c r="DG42" s="294"/>
      <c r="DH42" s="294"/>
      <c r="DI42" s="294">
        <v>8</v>
      </c>
      <c r="DJ42" s="294"/>
      <c r="DK42" s="294"/>
      <c r="DL42" s="294">
        <f>F42</f>
        <v>40</v>
      </c>
      <c r="DM42" s="294"/>
      <c r="DN42" s="294"/>
      <c r="DO42" s="1"/>
      <c r="DP42" s="1"/>
      <c r="DQ42" s="17">
        <f t="shared" si="198"/>
        <v>0</v>
      </c>
      <c r="DR42" s="17">
        <f t="shared" si="199"/>
        <v>0</v>
      </c>
      <c r="DS42" s="17">
        <f t="shared" si="79"/>
        <v>0</v>
      </c>
      <c r="DT42" s="17">
        <f t="shared" ref="DT42:DT69" si="217">+IF(AND(SUM(S42:AA42)&gt;0,SUM(FA42:FF42)&gt;0),CW42,0)</f>
        <v>0</v>
      </c>
      <c r="DU42" s="17">
        <f t="shared" si="200"/>
        <v>0</v>
      </c>
      <c r="DV42" s="17">
        <f t="shared" ref="DV42:DV69" si="218">+IF(AND(SUM(S42:AA42)&gt;0,SUM(FA42:FF42)&gt;0),CY42,0)</f>
        <v>0</v>
      </c>
      <c r="DW42" s="1"/>
      <c r="DX42" s="1"/>
      <c r="DY42" s="20">
        <f t="shared" si="201"/>
        <v>0</v>
      </c>
      <c r="DZ42" s="20">
        <f t="shared" si="202"/>
        <v>0</v>
      </c>
      <c r="EA42" s="20">
        <f t="shared" si="203"/>
        <v>0</v>
      </c>
      <c r="EB42" s="20">
        <f t="shared" ref="EB42:EB69" si="219">+IF(AND(SUM(S42:AB42)&gt;0,SUM(FA42:FF42)&gt;0,DJ42&gt;=3),DJ42,0)</f>
        <v>0</v>
      </c>
      <c r="EC42" s="18">
        <f t="shared" ref="EC42:EC69" si="220">+IF(AND(CT42=0,SUM(CU42:CY42)&gt;1,SUM(CU42:CY42)&lt;=4),1,IF(AND(CT42=0,SUM(CU42:CY42)&gt;4),2,0))</f>
        <v>2</v>
      </c>
      <c r="ED42" s="19">
        <f t="shared" ref="ED42:ED49" si="221">+IF(EC42&lt;&gt;0,EC42*3,0)</f>
        <v>6</v>
      </c>
      <c r="EE42" s="19">
        <f t="shared" si="59"/>
        <v>0</v>
      </c>
      <c r="EF42" s="1">
        <f t="shared" si="204"/>
        <v>0</v>
      </c>
      <c r="EG42" s="18">
        <f t="shared" si="99"/>
        <v>10</v>
      </c>
      <c r="EH42" s="341"/>
      <c r="EI42" s="294"/>
      <c r="EJ42" s="294">
        <f>3*5.5</f>
        <v>16.5</v>
      </c>
      <c r="EK42" s="294"/>
      <c r="EL42" s="19">
        <v>1</v>
      </c>
      <c r="EM42" s="19"/>
      <c r="EN42" s="19"/>
      <c r="EO42" s="366"/>
      <c r="EP42" s="366"/>
      <c r="EQ42" s="374"/>
      <c r="ER42" s="374"/>
      <c r="ES42" s="374"/>
      <c r="ET42" s="374"/>
      <c r="EU42" s="18">
        <f t="shared" si="205"/>
        <v>11</v>
      </c>
      <c r="EV42" s="18">
        <f t="shared" si="49"/>
        <v>2</v>
      </c>
      <c r="EW42" s="341">
        <v>2</v>
      </c>
      <c r="EX42" s="341">
        <v>2</v>
      </c>
      <c r="EY42" s="341">
        <v>9</v>
      </c>
      <c r="EZ42" s="365">
        <f t="shared" si="55"/>
        <v>0.5</v>
      </c>
      <c r="FA42" s="294"/>
      <c r="FB42" s="294"/>
      <c r="FC42" s="294"/>
      <c r="FD42" s="300"/>
      <c r="FE42" s="300"/>
      <c r="FF42" s="300"/>
      <c r="FG42" s="300"/>
      <c r="FH42" s="300"/>
      <c r="FI42" s="300"/>
      <c r="FJ42" s="300"/>
      <c r="FK42" s="294"/>
      <c r="FL42" s="294"/>
      <c r="FM42" s="294"/>
      <c r="FN42" s="294"/>
      <c r="FO42" s="294"/>
      <c r="FP42" s="20">
        <f t="shared" si="50"/>
        <v>0</v>
      </c>
      <c r="FQ42" s="20">
        <f t="shared" si="206"/>
        <v>12</v>
      </c>
      <c r="FR42" s="20">
        <f t="shared" si="207"/>
        <v>0</v>
      </c>
      <c r="FS42" s="20">
        <f t="shared" si="208"/>
        <v>0</v>
      </c>
      <c r="FT42" s="20">
        <f t="shared" si="209"/>
        <v>0</v>
      </c>
      <c r="FU42" s="20">
        <f t="shared" si="210"/>
        <v>0</v>
      </c>
      <c r="FV42" s="20">
        <f t="shared" si="211"/>
        <v>0</v>
      </c>
      <c r="FW42" s="294"/>
    </row>
    <row r="43" spans="1:179" s="301" customFormat="1">
      <c r="A43" s="295"/>
      <c r="B43" s="296" t="s">
        <v>499</v>
      </c>
      <c r="C43" s="297" t="s">
        <v>301</v>
      </c>
      <c r="D43" s="297" t="s">
        <v>53</v>
      </c>
      <c r="E43" s="297" t="s">
        <v>53</v>
      </c>
      <c r="F43" s="297"/>
      <c r="G43" s="297">
        <v>34</v>
      </c>
      <c r="H43" s="297"/>
      <c r="I43" s="297"/>
      <c r="J43" s="294"/>
      <c r="K43" s="294"/>
      <c r="L43" s="294"/>
      <c r="M43" s="294"/>
      <c r="N43" s="297"/>
      <c r="O43" s="297"/>
      <c r="P43" s="1"/>
      <c r="Q43" s="16"/>
      <c r="R43" s="1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1">
        <f t="shared" si="35"/>
        <v>0</v>
      </c>
      <c r="AD43" s="1">
        <f t="shared" si="36"/>
        <v>0</v>
      </c>
      <c r="AE43" s="1">
        <f t="shared" si="37"/>
        <v>0</v>
      </c>
      <c r="AF43" s="1">
        <f t="shared" si="38"/>
        <v>0</v>
      </c>
      <c r="AG43" s="1">
        <f t="shared" si="39"/>
        <v>0</v>
      </c>
      <c r="AH43" s="1">
        <f t="shared" si="39"/>
        <v>0</v>
      </c>
      <c r="AI43" s="1">
        <f t="shared" si="40"/>
        <v>0</v>
      </c>
      <c r="AJ43" s="1">
        <f t="shared" si="41"/>
        <v>0</v>
      </c>
      <c r="AK43" s="1">
        <f t="shared" si="42"/>
        <v>0</v>
      </c>
      <c r="AL43" s="1">
        <f t="shared" si="43"/>
        <v>0</v>
      </c>
      <c r="AM43" s="1">
        <f t="shared" si="44"/>
        <v>0</v>
      </c>
      <c r="AN43" s="1">
        <f t="shared" si="44"/>
        <v>0</v>
      </c>
      <c r="AO43" s="294"/>
      <c r="AP43" s="294"/>
      <c r="AQ43" s="294"/>
      <c r="AR43" s="294">
        <f t="shared" si="215"/>
        <v>34</v>
      </c>
      <c r="AS43" s="298">
        <f t="shared" si="191"/>
        <v>0</v>
      </c>
      <c r="AT43" s="298">
        <f t="shared" si="192"/>
        <v>0</v>
      </c>
      <c r="AU43" s="298">
        <f t="shared" si="193"/>
        <v>0</v>
      </c>
      <c r="AV43" s="298">
        <f t="shared" si="194"/>
        <v>1</v>
      </c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>
        <v>1</v>
      </c>
      <c r="BJ43" s="294"/>
      <c r="BK43" s="294"/>
      <c r="BL43" s="294"/>
      <c r="BM43" s="294"/>
      <c r="BN43" s="294"/>
      <c r="BO43" s="294"/>
      <c r="BP43" s="1"/>
      <c r="BQ43" s="294"/>
      <c r="BR43" s="17">
        <v>2</v>
      </c>
      <c r="BS43" s="1">
        <f t="shared" si="45"/>
        <v>0</v>
      </c>
      <c r="BT43" s="17">
        <f t="shared" si="46"/>
        <v>0</v>
      </c>
      <c r="BU43" s="294"/>
      <c r="BV43" s="294">
        <v>1</v>
      </c>
      <c r="BW43" s="294">
        <v>1</v>
      </c>
      <c r="BX43" s="294">
        <v>1</v>
      </c>
      <c r="BY43" s="294"/>
      <c r="BZ43" s="294"/>
      <c r="CA43" s="294"/>
      <c r="CB43" s="294"/>
      <c r="CC43" s="294"/>
      <c r="CD43" s="1"/>
      <c r="CE43" s="1"/>
      <c r="CF43" s="1"/>
      <c r="CG43" s="294"/>
      <c r="CH43" s="1">
        <v>1</v>
      </c>
      <c r="CI43" s="1"/>
      <c r="CJ43" s="1"/>
      <c r="CK43" s="1"/>
      <c r="CL43" s="1"/>
      <c r="CM43" s="1"/>
      <c r="CN43" s="1">
        <f t="shared" si="195"/>
        <v>1</v>
      </c>
      <c r="CO43" s="1">
        <f t="shared" si="196"/>
        <v>1</v>
      </c>
      <c r="CP43" s="20">
        <f t="shared" si="197"/>
        <v>2.5</v>
      </c>
      <c r="CQ43" s="20"/>
      <c r="CR43" s="299">
        <f t="shared" si="216"/>
        <v>1</v>
      </c>
      <c r="CS43" s="294"/>
      <c r="CT43" s="294"/>
      <c r="CU43" s="1"/>
      <c r="CV43" s="1"/>
      <c r="CW43" s="1">
        <v>2</v>
      </c>
      <c r="CX43" s="1"/>
      <c r="CY43" s="1">
        <v>1</v>
      </c>
      <c r="CZ43" s="294">
        <v>7</v>
      </c>
      <c r="DA43" s="17">
        <f t="shared" si="47"/>
        <v>1</v>
      </c>
      <c r="DB43" s="17">
        <f t="shared" si="56"/>
        <v>8</v>
      </c>
      <c r="DC43" s="17">
        <f t="shared" si="48"/>
        <v>3</v>
      </c>
      <c r="DD43" s="294"/>
      <c r="DE43" s="294">
        <v>8</v>
      </c>
      <c r="DF43" s="294"/>
      <c r="DG43" s="294"/>
      <c r="DH43" s="294"/>
      <c r="DI43" s="294">
        <v>4</v>
      </c>
      <c r="DJ43" s="294"/>
      <c r="DK43" s="294"/>
      <c r="DL43" s="294"/>
      <c r="DM43" s="294"/>
      <c r="DN43" s="294"/>
      <c r="DO43" s="1"/>
      <c r="DP43" s="1"/>
      <c r="DQ43" s="17">
        <f t="shared" si="198"/>
        <v>0</v>
      </c>
      <c r="DR43" s="17">
        <f t="shared" si="199"/>
        <v>0</v>
      </c>
      <c r="DS43" s="17">
        <f t="shared" si="79"/>
        <v>0</v>
      </c>
      <c r="DT43" s="17">
        <f t="shared" si="217"/>
        <v>0</v>
      </c>
      <c r="DU43" s="17">
        <f t="shared" si="200"/>
        <v>0</v>
      </c>
      <c r="DV43" s="17">
        <f t="shared" si="218"/>
        <v>0</v>
      </c>
      <c r="DW43" s="1"/>
      <c r="DX43" s="1"/>
      <c r="DY43" s="20">
        <f t="shared" si="201"/>
        <v>0</v>
      </c>
      <c r="DZ43" s="20">
        <f t="shared" si="202"/>
        <v>0</v>
      </c>
      <c r="EA43" s="20">
        <f t="shared" si="203"/>
        <v>0</v>
      </c>
      <c r="EB43" s="20">
        <f t="shared" si="219"/>
        <v>0</v>
      </c>
      <c r="EC43" s="18">
        <f t="shared" si="220"/>
        <v>1</v>
      </c>
      <c r="ED43" s="19">
        <f t="shared" si="221"/>
        <v>3</v>
      </c>
      <c r="EE43" s="19">
        <f t="shared" si="59"/>
        <v>0</v>
      </c>
      <c r="EF43" s="1">
        <f t="shared" si="204"/>
        <v>0</v>
      </c>
      <c r="EG43" s="18">
        <f t="shared" si="99"/>
        <v>5</v>
      </c>
      <c r="EH43" s="18"/>
      <c r="EI43" s="294"/>
      <c r="EJ43" s="294">
        <f>4.5*2</f>
        <v>9</v>
      </c>
      <c r="EK43" s="294"/>
      <c r="EL43" s="19"/>
      <c r="EM43" s="19"/>
      <c r="EN43" s="19">
        <v>1</v>
      </c>
      <c r="EO43" s="19"/>
      <c r="EP43" s="19"/>
      <c r="EQ43" s="18">
        <v>1</v>
      </c>
      <c r="ER43" s="18"/>
      <c r="ES43" s="18"/>
      <c r="ET43" s="18"/>
      <c r="EU43" s="18">
        <f t="shared" si="205"/>
        <v>9</v>
      </c>
      <c r="EV43" s="18">
        <f t="shared" si="49"/>
        <v>2</v>
      </c>
      <c r="EW43" s="18">
        <v>1</v>
      </c>
      <c r="EX43" s="18"/>
      <c r="EY43" s="18">
        <v>5</v>
      </c>
      <c r="EZ43" s="20">
        <f t="shared" si="55"/>
        <v>0.5</v>
      </c>
      <c r="FA43" s="294"/>
      <c r="FB43" s="294"/>
      <c r="FC43" s="294"/>
      <c r="FD43" s="300"/>
      <c r="FE43" s="300"/>
      <c r="FF43" s="300"/>
      <c r="FG43" s="300"/>
      <c r="FH43" s="300"/>
      <c r="FI43" s="300"/>
      <c r="FJ43" s="300"/>
      <c r="FK43" s="294"/>
      <c r="FL43" s="294"/>
      <c r="FM43" s="294"/>
      <c r="FN43" s="294"/>
      <c r="FO43" s="294"/>
      <c r="FP43" s="20">
        <f t="shared" si="50"/>
        <v>0</v>
      </c>
      <c r="FQ43" s="20">
        <f t="shared" si="206"/>
        <v>8</v>
      </c>
      <c r="FR43" s="20">
        <f t="shared" si="207"/>
        <v>0</v>
      </c>
      <c r="FS43" s="20">
        <f t="shared" si="208"/>
        <v>0</v>
      </c>
      <c r="FT43" s="20">
        <f t="shared" si="209"/>
        <v>0</v>
      </c>
      <c r="FU43" s="20">
        <f t="shared" si="210"/>
        <v>0</v>
      </c>
      <c r="FV43" s="20">
        <f t="shared" si="211"/>
        <v>0</v>
      </c>
      <c r="FW43" s="294"/>
    </row>
    <row r="44" spans="1:179">
      <c r="A44" s="40"/>
      <c r="B44" s="48" t="s">
        <v>500</v>
      </c>
      <c r="C44" s="43" t="s">
        <v>197</v>
      </c>
      <c r="D44" s="43" t="s">
        <v>44</v>
      </c>
      <c r="E44" s="43" t="s">
        <v>187</v>
      </c>
      <c r="F44" s="43">
        <v>33</v>
      </c>
      <c r="G44" s="43">
        <f t="shared" ref="G44:G49" si="222">F44</f>
        <v>33</v>
      </c>
      <c r="H44" s="43"/>
      <c r="I44" s="43"/>
      <c r="J44" s="44"/>
      <c r="K44" s="44"/>
      <c r="L44" s="44"/>
      <c r="M44" s="44"/>
      <c r="N44" s="43"/>
      <c r="O44" s="43"/>
      <c r="P44" s="1"/>
      <c r="Q44" s="16"/>
      <c r="R44" s="1"/>
      <c r="S44" s="44"/>
      <c r="T44" s="44"/>
      <c r="U44" s="44">
        <v>1</v>
      </c>
      <c r="V44" s="44"/>
      <c r="W44" s="44"/>
      <c r="X44" s="44"/>
      <c r="Y44" s="44"/>
      <c r="Z44" s="44"/>
      <c r="AA44" s="44"/>
      <c r="AB44" s="44"/>
      <c r="AC44" s="1">
        <f t="shared" si="35"/>
        <v>0</v>
      </c>
      <c r="AD44" s="1">
        <f t="shared" si="36"/>
        <v>1</v>
      </c>
      <c r="AE44" s="1">
        <f t="shared" si="37"/>
        <v>0</v>
      </c>
      <c r="AF44" s="1">
        <f t="shared" si="38"/>
        <v>0</v>
      </c>
      <c r="AG44" s="1">
        <f t="shared" si="39"/>
        <v>0</v>
      </c>
      <c r="AH44" s="1">
        <f t="shared" si="39"/>
        <v>0</v>
      </c>
      <c r="AI44" s="1">
        <f t="shared" si="40"/>
        <v>0</v>
      </c>
      <c r="AJ44" s="1">
        <f t="shared" si="41"/>
        <v>0</v>
      </c>
      <c r="AK44" s="1">
        <f t="shared" si="42"/>
        <v>0</v>
      </c>
      <c r="AL44" s="1">
        <f t="shared" si="43"/>
        <v>0</v>
      </c>
      <c r="AM44" s="1">
        <f t="shared" si="44"/>
        <v>0</v>
      </c>
      <c r="AN44" s="1">
        <f t="shared" si="44"/>
        <v>0</v>
      </c>
      <c r="AO44" s="44"/>
      <c r="AP44" s="44"/>
      <c r="AQ44" s="44"/>
      <c r="AR44" s="44">
        <f t="shared" si="215"/>
        <v>33</v>
      </c>
      <c r="AS44" s="122">
        <f t="shared" si="191"/>
        <v>0</v>
      </c>
      <c r="AT44" s="122">
        <f t="shared" si="192"/>
        <v>0</v>
      </c>
      <c r="AU44" s="122">
        <f t="shared" si="193"/>
        <v>0</v>
      </c>
      <c r="AV44" s="122">
        <f t="shared" si="194"/>
        <v>1</v>
      </c>
      <c r="AW44" s="44"/>
      <c r="AX44" s="294"/>
      <c r="AY44" s="294"/>
      <c r="AZ44" s="294"/>
      <c r="BA44" s="294"/>
      <c r="BB44" s="294"/>
      <c r="BC44" s="294"/>
      <c r="BD44" s="44"/>
      <c r="BE44" s="44"/>
      <c r="BF44" s="44"/>
      <c r="BG44" s="44"/>
      <c r="BH44" s="44"/>
      <c r="BI44" s="44"/>
      <c r="BJ44" s="44"/>
      <c r="BK44" s="44"/>
      <c r="BL44" s="44"/>
      <c r="BM44" s="44">
        <v>1</v>
      </c>
      <c r="BN44" s="127"/>
      <c r="BO44" s="44"/>
      <c r="BP44" s="1"/>
      <c r="BQ44" s="44"/>
      <c r="BR44" s="17">
        <v>2</v>
      </c>
      <c r="BS44" s="1">
        <f t="shared" si="45"/>
        <v>0</v>
      </c>
      <c r="BT44" s="17">
        <f t="shared" si="46"/>
        <v>0</v>
      </c>
      <c r="BU44" s="44"/>
      <c r="BV44" s="44">
        <v>1</v>
      </c>
      <c r="BW44" s="44"/>
      <c r="BX44" s="44"/>
      <c r="BY44" s="44"/>
      <c r="BZ44" s="44"/>
      <c r="CA44" s="44"/>
      <c r="CB44" s="44"/>
      <c r="CC44" s="44"/>
      <c r="CD44" s="92"/>
      <c r="CE44" s="92">
        <v>1</v>
      </c>
      <c r="CF44" s="92"/>
      <c r="CG44" s="44"/>
      <c r="CH44" s="1"/>
      <c r="CI44" s="1"/>
      <c r="CJ44" s="1"/>
      <c r="CK44" s="383"/>
      <c r="CL44" s="383"/>
      <c r="CM44" s="383"/>
      <c r="CN44" s="1">
        <f t="shared" si="195"/>
        <v>0</v>
      </c>
      <c r="CO44" s="1">
        <f t="shared" si="196"/>
        <v>0</v>
      </c>
      <c r="CP44" s="20">
        <f t="shared" si="197"/>
        <v>0.5</v>
      </c>
      <c r="CQ44" s="351"/>
      <c r="CR44" s="131">
        <f t="shared" si="216"/>
        <v>1</v>
      </c>
      <c r="CS44" s="44"/>
      <c r="CT44" s="44"/>
      <c r="CU44" s="1"/>
      <c r="CV44" s="1"/>
      <c r="CW44" s="1">
        <v>1</v>
      </c>
      <c r="CX44" s="1"/>
      <c r="CY44" s="1">
        <v>2</v>
      </c>
      <c r="CZ44" s="44">
        <v>3</v>
      </c>
      <c r="DA44" s="17">
        <f t="shared" si="47"/>
        <v>2</v>
      </c>
      <c r="DB44" s="359">
        <f t="shared" si="56"/>
        <v>5</v>
      </c>
      <c r="DC44" s="359">
        <f t="shared" si="48"/>
        <v>3</v>
      </c>
      <c r="DD44" s="44"/>
      <c r="DE44" s="44">
        <v>4</v>
      </c>
      <c r="DF44" s="44"/>
      <c r="DG44" s="44"/>
      <c r="DH44" s="44"/>
      <c r="DI44" s="44">
        <v>8</v>
      </c>
      <c r="DJ44" s="44"/>
      <c r="DK44" s="44"/>
      <c r="DL44" s="44"/>
      <c r="DM44" s="44"/>
      <c r="DN44" s="44"/>
      <c r="DO44" s="1"/>
      <c r="DP44" s="1"/>
      <c r="DQ44" s="17">
        <f t="shared" si="198"/>
        <v>0</v>
      </c>
      <c r="DR44" s="17">
        <f t="shared" si="199"/>
        <v>0</v>
      </c>
      <c r="DS44" s="17">
        <f t="shared" si="79"/>
        <v>0</v>
      </c>
      <c r="DT44" s="17">
        <f t="shared" si="217"/>
        <v>0</v>
      </c>
      <c r="DU44" s="17">
        <f t="shared" si="200"/>
        <v>0</v>
      </c>
      <c r="DV44" s="17">
        <f t="shared" si="218"/>
        <v>0</v>
      </c>
      <c r="DW44" s="1"/>
      <c r="DX44" s="1"/>
      <c r="DY44" s="20">
        <f t="shared" si="201"/>
        <v>0</v>
      </c>
      <c r="DZ44" s="20">
        <f t="shared" si="202"/>
        <v>0</v>
      </c>
      <c r="EA44" s="20">
        <f t="shared" si="203"/>
        <v>0</v>
      </c>
      <c r="EB44" s="20">
        <f t="shared" si="219"/>
        <v>0</v>
      </c>
      <c r="EC44" s="18">
        <f t="shared" si="220"/>
        <v>1</v>
      </c>
      <c r="ED44" s="19">
        <f t="shared" si="221"/>
        <v>3</v>
      </c>
      <c r="EE44" s="19">
        <f t="shared" si="59"/>
        <v>0</v>
      </c>
      <c r="EF44" s="1">
        <f t="shared" si="204"/>
        <v>0</v>
      </c>
      <c r="EG44" s="18">
        <f t="shared" si="99"/>
        <v>5</v>
      </c>
      <c r="EH44" s="341"/>
      <c r="EI44" s="44"/>
      <c r="EJ44" s="44">
        <v>5.5</v>
      </c>
      <c r="EK44" s="44"/>
      <c r="EL44" s="93"/>
      <c r="EM44" s="93">
        <v>1</v>
      </c>
      <c r="EN44" s="93"/>
      <c r="EO44" s="366"/>
      <c r="EP44" s="366"/>
      <c r="EQ44" s="374"/>
      <c r="ER44" s="374">
        <v>1</v>
      </c>
      <c r="ES44" s="374"/>
      <c r="ET44" s="374"/>
      <c r="EU44" s="18">
        <f t="shared" si="205"/>
        <v>5</v>
      </c>
      <c r="EV44" s="18">
        <f t="shared" si="49"/>
        <v>2</v>
      </c>
      <c r="EW44" s="341">
        <v>2</v>
      </c>
      <c r="EX44" s="341">
        <v>2</v>
      </c>
      <c r="EY44" s="341">
        <v>4</v>
      </c>
      <c r="EZ44" s="365">
        <f t="shared" si="55"/>
        <v>0</v>
      </c>
      <c r="FA44" s="44"/>
      <c r="FB44" s="44"/>
      <c r="FC44" s="44"/>
      <c r="FD44" s="45"/>
      <c r="FE44" s="45"/>
      <c r="FF44" s="45"/>
      <c r="FG44" s="300"/>
      <c r="FH44" s="45"/>
      <c r="FI44" s="45"/>
      <c r="FJ44" s="88"/>
      <c r="FK44" s="44"/>
      <c r="FL44" s="44">
        <f t="shared" ref="FL44:FL49" si="223">F44</f>
        <v>33</v>
      </c>
      <c r="FM44" s="44"/>
      <c r="FN44" s="44"/>
      <c r="FO44" s="294"/>
      <c r="FP44" s="20">
        <f t="shared" si="50"/>
        <v>0</v>
      </c>
      <c r="FQ44" s="20">
        <f t="shared" si="206"/>
        <v>4</v>
      </c>
      <c r="FR44" s="20">
        <f t="shared" si="207"/>
        <v>0</v>
      </c>
      <c r="FS44" s="20">
        <f t="shared" si="208"/>
        <v>0</v>
      </c>
      <c r="FT44" s="20">
        <f t="shared" si="209"/>
        <v>0</v>
      </c>
      <c r="FU44" s="20">
        <f t="shared" si="210"/>
        <v>0</v>
      </c>
      <c r="FV44" s="20">
        <f t="shared" si="211"/>
        <v>0</v>
      </c>
      <c r="FW44" s="44"/>
    </row>
    <row r="45" spans="1:179">
      <c r="A45" s="40"/>
      <c r="B45" s="48" t="s">
        <v>501</v>
      </c>
      <c r="C45" s="43" t="s">
        <v>198</v>
      </c>
      <c r="D45" s="43" t="s">
        <v>53</v>
      </c>
      <c r="E45" s="43" t="str">
        <f t="shared" ref="E45:E49" si="224">D45</f>
        <v>LT7,5</v>
      </c>
      <c r="F45" s="43">
        <v>39</v>
      </c>
      <c r="G45" s="43">
        <f t="shared" si="222"/>
        <v>39</v>
      </c>
      <c r="H45" s="43"/>
      <c r="I45" s="43"/>
      <c r="J45" s="44"/>
      <c r="K45" s="44"/>
      <c r="L45" s="44"/>
      <c r="M45" s="44"/>
      <c r="N45" s="43"/>
      <c r="O45" s="43"/>
      <c r="P45" s="1"/>
      <c r="Q45" s="16"/>
      <c r="R45" s="1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1">
        <f t="shared" ref="AC45" si="225">+IF(S45=1,1,0)+IF(T45=1,1,0)</f>
        <v>0</v>
      </c>
      <c r="AD45" s="1">
        <f t="shared" ref="AD45" si="226">+IF(U45=1,1,0)+IF(V45=1,1,0)</f>
        <v>0</v>
      </c>
      <c r="AE45" s="1">
        <f t="shared" ref="AE45" si="227">+IF(W45=1,1,0)+IF(X45=1,1,0)</f>
        <v>0</v>
      </c>
      <c r="AF45" s="1">
        <f t="shared" ref="AF45" si="228">+IF(Y45=1,1,0)+IF(Z45=1,1,0)</f>
        <v>0</v>
      </c>
      <c r="AG45" s="1">
        <f t="shared" ref="AG45" si="229">+IF(AA45=1,1,0)</f>
        <v>0</v>
      </c>
      <c r="AH45" s="1">
        <f t="shared" ref="AH45" si="230">+IF(AB45=1,1,0)</f>
        <v>0</v>
      </c>
      <c r="AI45" s="1">
        <f t="shared" ref="AI45" si="231">+IF(S45=2,1,0)+IF(T45=2,1,0)</f>
        <v>0</v>
      </c>
      <c r="AJ45" s="1">
        <f t="shared" ref="AJ45" si="232">+IF(U45=2,1,0)+IF(V45=2,1,0)</f>
        <v>0</v>
      </c>
      <c r="AK45" s="1">
        <f t="shared" ref="AK45" si="233">+IF(X45=2,1,0)+IF(W45=2,1,0)</f>
        <v>0</v>
      </c>
      <c r="AL45" s="1">
        <f t="shared" ref="AL45" si="234">+IF(Y45=2,1,0)+IF(Z45=2,1,0)</f>
        <v>0</v>
      </c>
      <c r="AM45" s="1">
        <f t="shared" ref="AM45" si="235">+IF(AA45=2,1,0)</f>
        <v>0</v>
      </c>
      <c r="AN45" s="1">
        <f t="shared" ref="AN45" si="236">+IF(AB45=2,1,0)</f>
        <v>0</v>
      </c>
      <c r="AO45" s="44"/>
      <c r="AP45" s="44"/>
      <c r="AQ45" s="44"/>
      <c r="AR45" s="44">
        <f t="shared" si="215"/>
        <v>39</v>
      </c>
      <c r="AS45" s="122">
        <f t="shared" si="191"/>
        <v>0</v>
      </c>
      <c r="AT45" s="122">
        <f t="shared" si="192"/>
        <v>0</v>
      </c>
      <c r="AU45" s="122">
        <f t="shared" si="193"/>
        <v>0</v>
      </c>
      <c r="AV45" s="122">
        <f t="shared" si="194"/>
        <v>1</v>
      </c>
      <c r="AW45" s="44"/>
      <c r="AX45" s="294"/>
      <c r="AY45" s="294"/>
      <c r="AZ45" s="294"/>
      <c r="BA45" s="294"/>
      <c r="BB45" s="294"/>
      <c r="BC45" s="294"/>
      <c r="BD45" s="44"/>
      <c r="BE45" s="44"/>
      <c r="BF45" s="44"/>
      <c r="BG45" s="44"/>
      <c r="BH45" s="44"/>
      <c r="BI45" s="44">
        <v>1</v>
      </c>
      <c r="BJ45" s="44"/>
      <c r="BK45" s="44"/>
      <c r="BL45" s="44"/>
      <c r="BM45" s="44"/>
      <c r="BN45" s="127"/>
      <c r="BO45" s="44"/>
      <c r="BP45" s="1"/>
      <c r="BQ45" s="44"/>
      <c r="BR45" s="17">
        <v>2</v>
      </c>
      <c r="BS45" s="1">
        <f t="shared" si="45"/>
        <v>0</v>
      </c>
      <c r="BT45" s="17">
        <f t="shared" ref="BT45" si="237">+BS45*2</f>
        <v>0</v>
      </c>
      <c r="BU45" s="44"/>
      <c r="BV45" s="44">
        <v>1</v>
      </c>
      <c r="BW45" s="44"/>
      <c r="BX45" s="44"/>
      <c r="BY45" s="44"/>
      <c r="BZ45" s="44"/>
      <c r="CA45" s="44"/>
      <c r="CB45" s="44"/>
      <c r="CC45" s="44"/>
      <c r="CD45" s="92"/>
      <c r="CE45" s="92"/>
      <c r="CF45" s="92"/>
      <c r="CG45" s="44"/>
      <c r="CH45" s="1">
        <v>1</v>
      </c>
      <c r="CI45" s="1"/>
      <c r="CJ45" s="1"/>
      <c r="CK45" s="383"/>
      <c r="CL45" s="383"/>
      <c r="CM45" s="383"/>
      <c r="CN45" s="1">
        <f t="shared" si="195"/>
        <v>0</v>
      </c>
      <c r="CO45" s="1">
        <f t="shared" si="196"/>
        <v>0</v>
      </c>
      <c r="CP45" s="20">
        <f t="shared" si="197"/>
        <v>2.5</v>
      </c>
      <c r="CQ45" s="351"/>
      <c r="CR45" s="131">
        <f t="shared" si="216"/>
        <v>1</v>
      </c>
      <c r="CS45" s="44"/>
      <c r="CT45" s="44"/>
      <c r="CU45" s="1"/>
      <c r="CV45" s="1"/>
      <c r="CW45" s="1">
        <v>2</v>
      </c>
      <c r="CX45" s="1"/>
      <c r="CY45" s="1"/>
      <c r="CZ45" s="44">
        <v>7</v>
      </c>
      <c r="DA45" s="17">
        <f t="shared" ref="DA45" si="238">+CY45</f>
        <v>0</v>
      </c>
      <c r="DB45" s="359">
        <f t="shared" si="56"/>
        <v>7</v>
      </c>
      <c r="DC45" s="359">
        <f t="shared" si="48"/>
        <v>2</v>
      </c>
      <c r="DD45" s="44"/>
      <c r="DE45" s="44">
        <v>7</v>
      </c>
      <c r="DF45" s="44"/>
      <c r="DG45" s="44"/>
      <c r="DH45" s="44"/>
      <c r="DI45" s="44"/>
      <c r="DJ45" s="44"/>
      <c r="DK45" s="44"/>
      <c r="DL45" s="44"/>
      <c r="DM45" s="44"/>
      <c r="DN45" s="44"/>
      <c r="DO45" s="1"/>
      <c r="DP45" s="1"/>
      <c r="DQ45" s="17">
        <f t="shared" si="198"/>
        <v>0</v>
      </c>
      <c r="DR45" s="17">
        <f t="shared" si="199"/>
        <v>0</v>
      </c>
      <c r="DS45" s="17">
        <f t="shared" si="79"/>
        <v>0</v>
      </c>
      <c r="DT45" s="17">
        <f t="shared" si="217"/>
        <v>0</v>
      </c>
      <c r="DU45" s="17">
        <f t="shared" si="200"/>
        <v>0</v>
      </c>
      <c r="DV45" s="17">
        <f t="shared" si="218"/>
        <v>0</v>
      </c>
      <c r="DW45" s="1"/>
      <c r="DX45" s="1"/>
      <c r="DY45" s="20">
        <f t="shared" si="201"/>
        <v>0</v>
      </c>
      <c r="DZ45" s="20">
        <f t="shared" si="202"/>
        <v>0</v>
      </c>
      <c r="EA45" s="20">
        <f t="shared" si="203"/>
        <v>0</v>
      </c>
      <c r="EB45" s="20">
        <f t="shared" si="219"/>
        <v>0</v>
      </c>
      <c r="EC45" s="18">
        <f t="shared" si="220"/>
        <v>1</v>
      </c>
      <c r="ED45" s="19">
        <f t="shared" ref="ED45" si="239">+IF(EC45&lt;&gt;0,EC45*3,0)</f>
        <v>3</v>
      </c>
      <c r="EE45" s="19">
        <f t="shared" si="59"/>
        <v>0</v>
      </c>
      <c r="EF45" s="1">
        <f t="shared" si="204"/>
        <v>0</v>
      </c>
      <c r="EG45" s="18">
        <f t="shared" si="99"/>
        <v>5</v>
      </c>
      <c r="EH45" s="341"/>
      <c r="EI45" s="44"/>
      <c r="EJ45" s="44">
        <v>5.5</v>
      </c>
      <c r="EK45" s="44"/>
      <c r="EL45" s="93">
        <v>1</v>
      </c>
      <c r="EM45" s="93"/>
      <c r="EN45" s="93"/>
      <c r="EO45" s="366"/>
      <c r="EP45" s="366"/>
      <c r="EQ45" s="374"/>
      <c r="ER45" s="374"/>
      <c r="ES45" s="374"/>
      <c r="ET45" s="374"/>
      <c r="EU45" s="18">
        <f t="shared" si="205"/>
        <v>9</v>
      </c>
      <c r="EV45" s="18">
        <f t="shared" si="49"/>
        <v>2</v>
      </c>
      <c r="EW45" s="341">
        <v>1</v>
      </c>
      <c r="EX45" s="341"/>
      <c r="EY45" s="341">
        <v>4</v>
      </c>
      <c r="EZ45" s="365">
        <f t="shared" si="55"/>
        <v>0</v>
      </c>
      <c r="FA45" s="44"/>
      <c r="FB45" s="44"/>
      <c r="FC45" s="44"/>
      <c r="FD45" s="45"/>
      <c r="FE45" s="45"/>
      <c r="FF45" s="45"/>
      <c r="FG45" s="300"/>
      <c r="FH45" s="45"/>
      <c r="FI45" s="45"/>
      <c r="FJ45" s="88"/>
      <c r="FK45" s="44"/>
      <c r="FL45" s="44">
        <f t="shared" si="223"/>
        <v>39</v>
      </c>
      <c r="FM45" s="44"/>
      <c r="FN45" s="44"/>
      <c r="FO45" s="294"/>
      <c r="FP45" s="20">
        <f t="shared" si="50"/>
        <v>0</v>
      </c>
      <c r="FQ45" s="20">
        <f t="shared" si="206"/>
        <v>7</v>
      </c>
      <c r="FR45" s="20">
        <f t="shared" si="207"/>
        <v>0</v>
      </c>
      <c r="FS45" s="20">
        <f t="shared" si="208"/>
        <v>0</v>
      </c>
      <c r="FT45" s="20">
        <f t="shared" si="209"/>
        <v>0</v>
      </c>
      <c r="FU45" s="20">
        <f t="shared" si="210"/>
        <v>0</v>
      </c>
      <c r="FV45" s="20">
        <f t="shared" si="211"/>
        <v>0</v>
      </c>
      <c r="FW45" s="44"/>
    </row>
    <row r="46" spans="1:179">
      <c r="A46" s="40"/>
      <c r="B46" s="48" t="s">
        <v>502</v>
      </c>
      <c r="C46" s="43" t="s">
        <v>302</v>
      </c>
      <c r="D46" s="43" t="s">
        <v>44</v>
      </c>
      <c r="E46" s="43" t="str">
        <f t="shared" si="224"/>
        <v>LT8,5</v>
      </c>
      <c r="F46" s="43">
        <v>32</v>
      </c>
      <c r="G46" s="43">
        <f t="shared" si="222"/>
        <v>32</v>
      </c>
      <c r="H46" s="43"/>
      <c r="I46" s="43"/>
      <c r="J46" s="44"/>
      <c r="K46" s="44"/>
      <c r="L46" s="44"/>
      <c r="M46" s="44"/>
      <c r="N46" s="43"/>
      <c r="O46" s="43"/>
      <c r="P46" s="1"/>
      <c r="Q46" s="16"/>
      <c r="R46" s="1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1">
        <f t="shared" ref="AC46" si="240">+IF(S46=1,1,0)+IF(T46=1,1,0)</f>
        <v>0</v>
      </c>
      <c r="AD46" s="1">
        <f t="shared" ref="AD46" si="241">+IF(U46=1,1,0)+IF(V46=1,1,0)</f>
        <v>0</v>
      </c>
      <c r="AE46" s="1">
        <f t="shared" ref="AE46" si="242">+IF(W46=1,1,0)+IF(X46=1,1,0)</f>
        <v>0</v>
      </c>
      <c r="AF46" s="1">
        <f t="shared" ref="AF46" si="243">+IF(Y46=1,1,0)+IF(Z46=1,1,0)</f>
        <v>0</v>
      </c>
      <c r="AG46" s="1">
        <f t="shared" ref="AG46" si="244">+IF(AA46=1,1,0)</f>
        <v>0</v>
      </c>
      <c r="AH46" s="1">
        <f t="shared" ref="AH46" si="245">+IF(AB46=1,1,0)</f>
        <v>0</v>
      </c>
      <c r="AI46" s="1">
        <f t="shared" ref="AI46" si="246">+IF(S46=2,1,0)+IF(T46=2,1,0)</f>
        <v>0</v>
      </c>
      <c r="AJ46" s="1">
        <f t="shared" ref="AJ46" si="247">+IF(U46=2,1,0)+IF(V46=2,1,0)</f>
        <v>0</v>
      </c>
      <c r="AK46" s="1">
        <f t="shared" ref="AK46" si="248">+IF(X46=2,1,0)+IF(W46=2,1,0)</f>
        <v>0</v>
      </c>
      <c r="AL46" s="1">
        <f t="shared" ref="AL46" si="249">+IF(Y46=2,1,0)+IF(Z46=2,1,0)</f>
        <v>0</v>
      </c>
      <c r="AM46" s="1">
        <f t="shared" ref="AM46" si="250">+IF(AA46=2,1,0)</f>
        <v>0</v>
      </c>
      <c r="AN46" s="1">
        <f t="shared" ref="AN46" si="251">+IF(AB46=2,1,0)</f>
        <v>0</v>
      </c>
      <c r="AO46" s="44"/>
      <c r="AP46" s="44"/>
      <c r="AQ46" s="44"/>
      <c r="AR46" s="44">
        <f t="shared" si="215"/>
        <v>32</v>
      </c>
      <c r="AS46" s="122">
        <f t="shared" si="191"/>
        <v>0</v>
      </c>
      <c r="AT46" s="122">
        <f t="shared" si="192"/>
        <v>0</v>
      </c>
      <c r="AU46" s="122">
        <f t="shared" si="193"/>
        <v>0</v>
      </c>
      <c r="AV46" s="122">
        <f t="shared" si="194"/>
        <v>1</v>
      </c>
      <c r="AW46" s="44"/>
      <c r="AX46" s="294"/>
      <c r="AY46" s="294"/>
      <c r="AZ46" s="294"/>
      <c r="BA46" s="294"/>
      <c r="BB46" s="294"/>
      <c r="BC46" s="294"/>
      <c r="BD46" s="44"/>
      <c r="BE46" s="44"/>
      <c r="BF46" s="44"/>
      <c r="BG46" s="44"/>
      <c r="BH46" s="44"/>
      <c r="BI46" s="44">
        <v>1</v>
      </c>
      <c r="BJ46" s="44"/>
      <c r="BK46" s="44"/>
      <c r="BL46" s="44"/>
      <c r="BM46" s="44"/>
      <c r="BN46" s="127"/>
      <c r="BO46" s="44"/>
      <c r="BP46" s="1"/>
      <c r="BQ46" s="44"/>
      <c r="BR46" s="17">
        <v>2</v>
      </c>
      <c r="BS46" s="1">
        <f t="shared" si="45"/>
        <v>0</v>
      </c>
      <c r="BT46" s="17">
        <f t="shared" ref="BT46" si="252">+BS46*2</f>
        <v>0</v>
      </c>
      <c r="BU46" s="44"/>
      <c r="BV46" s="44">
        <v>1</v>
      </c>
      <c r="BW46" s="44"/>
      <c r="BX46" s="44"/>
      <c r="BY46" s="44"/>
      <c r="BZ46" s="44"/>
      <c r="CA46" s="44"/>
      <c r="CB46" s="44"/>
      <c r="CC46" s="44"/>
      <c r="CD46" s="92"/>
      <c r="CE46" s="92"/>
      <c r="CF46" s="92"/>
      <c r="CG46" s="44"/>
      <c r="CH46" s="1"/>
      <c r="CI46" s="1">
        <v>1</v>
      </c>
      <c r="CJ46" s="1"/>
      <c r="CK46" s="383"/>
      <c r="CL46" s="383"/>
      <c r="CM46" s="383"/>
      <c r="CN46" s="1">
        <f t="shared" si="195"/>
        <v>0</v>
      </c>
      <c r="CO46" s="1">
        <f t="shared" si="196"/>
        <v>0</v>
      </c>
      <c r="CP46" s="20">
        <f t="shared" si="197"/>
        <v>2.5</v>
      </c>
      <c r="CQ46" s="351"/>
      <c r="CR46" s="131">
        <f t="shared" si="216"/>
        <v>1</v>
      </c>
      <c r="CS46" s="44"/>
      <c r="CT46" s="44"/>
      <c r="CU46" s="1"/>
      <c r="CV46" s="1"/>
      <c r="CW46" s="1">
        <v>1</v>
      </c>
      <c r="CX46" s="1"/>
      <c r="CY46" s="1">
        <v>3</v>
      </c>
      <c r="CZ46" s="44">
        <v>1</v>
      </c>
      <c r="DA46" s="17">
        <f t="shared" ref="DA46" si="253">+CY46</f>
        <v>3</v>
      </c>
      <c r="DB46" s="359">
        <f t="shared" si="56"/>
        <v>4</v>
      </c>
      <c r="DC46" s="359">
        <f t="shared" si="48"/>
        <v>4</v>
      </c>
      <c r="DD46" s="44"/>
      <c r="DE46" s="44">
        <v>4</v>
      </c>
      <c r="DF46" s="44">
        <v>4.5</v>
      </c>
      <c r="DG46" s="44"/>
      <c r="DH46" s="44"/>
      <c r="DI46" s="44">
        <v>8</v>
      </c>
      <c r="DJ46" s="44"/>
      <c r="DK46" s="44"/>
      <c r="DL46" s="44"/>
      <c r="DM46" s="44"/>
      <c r="DN46" s="44"/>
      <c r="DO46" s="1"/>
      <c r="DP46" s="1"/>
      <c r="DQ46" s="17">
        <f t="shared" si="198"/>
        <v>0</v>
      </c>
      <c r="DR46" s="17">
        <f t="shared" si="199"/>
        <v>0</v>
      </c>
      <c r="DS46" s="17">
        <f t="shared" si="79"/>
        <v>0</v>
      </c>
      <c r="DT46" s="17">
        <f t="shared" si="217"/>
        <v>0</v>
      </c>
      <c r="DU46" s="17">
        <f t="shared" si="200"/>
        <v>0</v>
      </c>
      <c r="DV46" s="17">
        <f t="shared" si="218"/>
        <v>0</v>
      </c>
      <c r="DW46" s="1"/>
      <c r="DX46" s="1"/>
      <c r="DY46" s="20">
        <f t="shared" si="201"/>
        <v>0</v>
      </c>
      <c r="DZ46" s="20">
        <f t="shared" si="202"/>
        <v>0</v>
      </c>
      <c r="EA46" s="20">
        <f t="shared" si="203"/>
        <v>0</v>
      </c>
      <c r="EB46" s="20">
        <f t="shared" si="219"/>
        <v>0</v>
      </c>
      <c r="EC46" s="18">
        <f t="shared" si="220"/>
        <v>1</v>
      </c>
      <c r="ED46" s="19">
        <f t="shared" ref="ED46" si="254">+IF(EC46&lt;&gt;0,EC46*3,0)</f>
        <v>3</v>
      </c>
      <c r="EE46" s="19">
        <f t="shared" ref="EE46:EE69" si="255">+IF(SUM(AO46:AR46)+SUM(DK46:DN46)&gt;0,CT46*3,0)</f>
        <v>0</v>
      </c>
      <c r="EF46" s="1">
        <f t="shared" si="204"/>
        <v>0</v>
      </c>
      <c r="EG46" s="18">
        <f t="shared" si="99"/>
        <v>5</v>
      </c>
      <c r="EH46" s="341"/>
      <c r="EI46" s="44"/>
      <c r="EJ46" s="44">
        <v>5.5</v>
      </c>
      <c r="EK46" s="44">
        <v>5.5</v>
      </c>
      <c r="EL46" s="93">
        <v>1</v>
      </c>
      <c r="EM46" s="93"/>
      <c r="EN46" s="93"/>
      <c r="EO46" s="366"/>
      <c r="EP46" s="366"/>
      <c r="EQ46" s="374">
        <v>1</v>
      </c>
      <c r="ER46" s="374"/>
      <c r="ES46" s="374"/>
      <c r="ET46" s="374"/>
      <c r="EU46" s="18">
        <f t="shared" si="205"/>
        <v>3</v>
      </c>
      <c r="EV46" s="18">
        <f t="shared" si="49"/>
        <v>2</v>
      </c>
      <c r="EW46" s="341">
        <v>2</v>
      </c>
      <c r="EX46" s="341">
        <v>2</v>
      </c>
      <c r="EY46" s="341">
        <v>4</v>
      </c>
      <c r="EZ46" s="365">
        <f t="shared" si="55"/>
        <v>0</v>
      </c>
      <c r="FA46" s="44"/>
      <c r="FB46" s="44"/>
      <c r="FC46" s="44"/>
      <c r="FD46" s="45"/>
      <c r="FE46" s="45"/>
      <c r="FF46" s="45"/>
      <c r="FG46" s="300"/>
      <c r="FH46" s="45"/>
      <c r="FI46" s="45"/>
      <c r="FJ46" s="88"/>
      <c r="FK46" s="44"/>
      <c r="FL46" s="44">
        <f t="shared" si="223"/>
        <v>32</v>
      </c>
      <c r="FM46" s="44"/>
      <c r="FN46" s="44"/>
      <c r="FO46" s="294"/>
      <c r="FP46" s="20">
        <f t="shared" si="50"/>
        <v>0</v>
      </c>
      <c r="FQ46" s="20">
        <f t="shared" si="206"/>
        <v>4</v>
      </c>
      <c r="FR46" s="20">
        <f t="shared" si="207"/>
        <v>4.5</v>
      </c>
      <c r="FS46" s="20">
        <f t="shared" si="208"/>
        <v>0</v>
      </c>
      <c r="FT46" s="20">
        <f t="shared" si="209"/>
        <v>0</v>
      </c>
      <c r="FU46" s="20">
        <f t="shared" si="210"/>
        <v>0</v>
      </c>
      <c r="FV46" s="20">
        <f t="shared" si="211"/>
        <v>0</v>
      </c>
      <c r="FW46" s="44"/>
    </row>
    <row r="47" spans="1:179">
      <c r="A47" s="40"/>
      <c r="B47" s="48" t="s">
        <v>503</v>
      </c>
      <c r="C47" s="43" t="s">
        <v>303</v>
      </c>
      <c r="D47" s="43" t="s">
        <v>44</v>
      </c>
      <c r="E47" s="43" t="str">
        <f t="shared" si="224"/>
        <v>LT8,5</v>
      </c>
      <c r="F47" s="43">
        <v>20</v>
      </c>
      <c r="G47" s="43">
        <f t="shared" si="222"/>
        <v>20</v>
      </c>
      <c r="H47" s="43"/>
      <c r="I47" s="43"/>
      <c r="J47" s="44"/>
      <c r="K47" s="44"/>
      <c r="L47" s="44"/>
      <c r="M47" s="44"/>
      <c r="N47" s="43"/>
      <c r="O47" s="43"/>
      <c r="P47" s="1"/>
      <c r="Q47" s="16"/>
      <c r="R47" s="1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1">
        <f t="shared" ref="AC47" si="256">+IF(S47=1,1,0)+IF(T47=1,1,0)</f>
        <v>0</v>
      </c>
      <c r="AD47" s="1">
        <f t="shared" ref="AD47" si="257">+IF(U47=1,1,0)+IF(V47=1,1,0)</f>
        <v>0</v>
      </c>
      <c r="AE47" s="1">
        <f t="shared" ref="AE47" si="258">+IF(W47=1,1,0)+IF(X47=1,1,0)</f>
        <v>0</v>
      </c>
      <c r="AF47" s="1">
        <f t="shared" ref="AF47" si="259">+IF(Y47=1,1,0)+IF(Z47=1,1,0)</f>
        <v>0</v>
      </c>
      <c r="AG47" s="1">
        <f t="shared" ref="AG47" si="260">+IF(AA47=1,1,0)</f>
        <v>0</v>
      </c>
      <c r="AH47" s="1">
        <f t="shared" ref="AH47" si="261">+IF(AB47=1,1,0)</f>
        <v>0</v>
      </c>
      <c r="AI47" s="1">
        <f t="shared" ref="AI47" si="262">+IF(S47=2,1,0)+IF(T47=2,1,0)</f>
        <v>0</v>
      </c>
      <c r="AJ47" s="1">
        <f t="shared" ref="AJ47" si="263">+IF(U47=2,1,0)+IF(V47=2,1,0)</f>
        <v>0</v>
      </c>
      <c r="AK47" s="1">
        <f t="shared" ref="AK47" si="264">+IF(X47=2,1,0)+IF(W47=2,1,0)</f>
        <v>0</v>
      </c>
      <c r="AL47" s="1">
        <f t="shared" ref="AL47" si="265">+IF(Y47=2,1,0)+IF(Z47=2,1,0)</f>
        <v>0</v>
      </c>
      <c r="AM47" s="1">
        <f t="shared" ref="AM47" si="266">+IF(AA47=2,1,0)</f>
        <v>0</v>
      </c>
      <c r="AN47" s="1">
        <f t="shared" ref="AN47" si="267">+IF(AB47=2,1,0)</f>
        <v>0</v>
      </c>
      <c r="AO47" s="44"/>
      <c r="AP47" s="44"/>
      <c r="AQ47" s="44"/>
      <c r="AR47" s="44">
        <f t="shared" si="215"/>
        <v>20</v>
      </c>
      <c r="AS47" s="122">
        <f t="shared" si="191"/>
        <v>0</v>
      </c>
      <c r="AT47" s="122">
        <f t="shared" si="192"/>
        <v>0</v>
      </c>
      <c r="AU47" s="122">
        <f t="shared" si="193"/>
        <v>0</v>
      </c>
      <c r="AV47" s="122">
        <f t="shared" si="194"/>
        <v>1</v>
      </c>
      <c r="AW47" s="44"/>
      <c r="AX47" s="294"/>
      <c r="AY47" s="294"/>
      <c r="AZ47" s="294"/>
      <c r="BA47" s="294"/>
      <c r="BB47" s="294"/>
      <c r="BC47" s="294"/>
      <c r="BD47" s="44"/>
      <c r="BE47" s="44"/>
      <c r="BF47" s="44"/>
      <c r="BG47" s="44"/>
      <c r="BH47" s="44"/>
      <c r="BI47" s="44">
        <v>1</v>
      </c>
      <c r="BJ47" s="44"/>
      <c r="BK47" s="44"/>
      <c r="BL47" s="44"/>
      <c r="BM47" s="44"/>
      <c r="BN47" s="127"/>
      <c r="BO47" s="44"/>
      <c r="BP47" s="1"/>
      <c r="BQ47" s="44"/>
      <c r="BR47" s="17">
        <v>2</v>
      </c>
      <c r="BS47" s="1">
        <f t="shared" si="45"/>
        <v>0</v>
      </c>
      <c r="BT47" s="17">
        <f t="shared" ref="BT47" si="268">+BS47*2</f>
        <v>0</v>
      </c>
      <c r="BU47" s="44"/>
      <c r="BV47" s="44">
        <v>1</v>
      </c>
      <c r="BW47" s="44"/>
      <c r="BX47" s="44"/>
      <c r="BY47" s="44"/>
      <c r="BZ47" s="44"/>
      <c r="CA47" s="44"/>
      <c r="CB47" s="44"/>
      <c r="CC47" s="44"/>
      <c r="CD47" s="92"/>
      <c r="CE47" s="92"/>
      <c r="CF47" s="92"/>
      <c r="CG47" s="44"/>
      <c r="CH47" s="1"/>
      <c r="CI47" s="1">
        <v>1</v>
      </c>
      <c r="CJ47" s="1"/>
      <c r="CK47" s="383"/>
      <c r="CL47" s="383"/>
      <c r="CM47" s="383"/>
      <c r="CN47" s="1">
        <f t="shared" si="195"/>
        <v>0</v>
      </c>
      <c r="CO47" s="1">
        <f t="shared" si="196"/>
        <v>0</v>
      </c>
      <c r="CP47" s="20">
        <f t="shared" si="197"/>
        <v>2.5</v>
      </c>
      <c r="CQ47" s="351"/>
      <c r="CR47" s="131">
        <f t="shared" si="216"/>
        <v>1</v>
      </c>
      <c r="CS47" s="44">
        <v>1</v>
      </c>
      <c r="CT47" s="44"/>
      <c r="CU47" s="1"/>
      <c r="CV47" s="1"/>
      <c r="CW47" s="1">
        <v>2</v>
      </c>
      <c r="CX47" s="1"/>
      <c r="CY47" s="1">
        <v>3</v>
      </c>
      <c r="CZ47" s="44">
        <v>6</v>
      </c>
      <c r="DA47" s="17">
        <f t="shared" ref="DA47" si="269">+CY47</f>
        <v>3</v>
      </c>
      <c r="DB47" s="359">
        <f t="shared" si="56"/>
        <v>9</v>
      </c>
      <c r="DC47" s="359">
        <f t="shared" si="48"/>
        <v>5</v>
      </c>
      <c r="DD47" s="44"/>
      <c r="DE47" s="44">
        <v>8</v>
      </c>
      <c r="DF47" s="44">
        <v>4.5</v>
      </c>
      <c r="DG47" s="44"/>
      <c r="DH47" s="44"/>
      <c r="DI47" s="44">
        <v>8</v>
      </c>
      <c r="DJ47" s="44"/>
      <c r="DK47" s="44"/>
      <c r="DL47" s="44"/>
      <c r="DM47" s="44"/>
      <c r="DN47" s="44"/>
      <c r="DO47" s="1"/>
      <c r="DP47" s="1"/>
      <c r="DQ47" s="17">
        <f t="shared" si="198"/>
        <v>0</v>
      </c>
      <c r="DR47" s="17">
        <f t="shared" si="199"/>
        <v>0</v>
      </c>
      <c r="DS47" s="17">
        <f t="shared" si="79"/>
        <v>0</v>
      </c>
      <c r="DT47" s="17">
        <f t="shared" si="217"/>
        <v>0</v>
      </c>
      <c r="DU47" s="17">
        <f t="shared" si="200"/>
        <v>0</v>
      </c>
      <c r="DV47" s="17">
        <f t="shared" si="218"/>
        <v>0</v>
      </c>
      <c r="DW47" s="1"/>
      <c r="DX47" s="1"/>
      <c r="DY47" s="20">
        <f t="shared" si="201"/>
        <v>0</v>
      </c>
      <c r="DZ47" s="20">
        <f t="shared" si="202"/>
        <v>0</v>
      </c>
      <c r="EA47" s="20">
        <f t="shared" si="203"/>
        <v>0</v>
      </c>
      <c r="EB47" s="20">
        <f t="shared" si="219"/>
        <v>0</v>
      </c>
      <c r="EC47" s="18">
        <f t="shared" si="220"/>
        <v>2</v>
      </c>
      <c r="ED47" s="19">
        <f t="shared" ref="ED47" si="270">+IF(EC47&lt;&gt;0,EC47*3,0)</f>
        <v>6</v>
      </c>
      <c r="EE47" s="19">
        <f t="shared" si="255"/>
        <v>0</v>
      </c>
      <c r="EF47" s="1">
        <f t="shared" si="204"/>
        <v>0</v>
      </c>
      <c r="EG47" s="18">
        <f t="shared" si="99"/>
        <v>10</v>
      </c>
      <c r="EH47" s="341"/>
      <c r="EI47" s="44"/>
      <c r="EJ47" s="44">
        <v>11</v>
      </c>
      <c r="EK47" s="44">
        <v>5.5</v>
      </c>
      <c r="EL47" s="93">
        <v>1</v>
      </c>
      <c r="EM47" s="93"/>
      <c r="EN47" s="93"/>
      <c r="EO47" s="366"/>
      <c r="EP47" s="366"/>
      <c r="EQ47" s="374"/>
      <c r="ER47" s="374"/>
      <c r="ES47" s="374"/>
      <c r="ET47" s="374"/>
      <c r="EU47" s="18">
        <f t="shared" si="205"/>
        <v>8</v>
      </c>
      <c r="EV47" s="18">
        <f t="shared" si="49"/>
        <v>2</v>
      </c>
      <c r="EW47" s="341">
        <v>2</v>
      </c>
      <c r="EX47" s="341">
        <v>2</v>
      </c>
      <c r="EY47" s="341">
        <v>6</v>
      </c>
      <c r="EZ47" s="365">
        <f t="shared" si="55"/>
        <v>0</v>
      </c>
      <c r="FA47" s="44"/>
      <c r="FB47" s="44"/>
      <c r="FC47" s="44"/>
      <c r="FD47" s="45"/>
      <c r="FE47" s="45"/>
      <c r="FF47" s="45"/>
      <c r="FG47" s="300"/>
      <c r="FH47" s="45"/>
      <c r="FI47" s="45"/>
      <c r="FJ47" s="88"/>
      <c r="FK47" s="44"/>
      <c r="FL47" s="44">
        <f t="shared" si="223"/>
        <v>20</v>
      </c>
      <c r="FM47" s="44"/>
      <c r="FN47" s="44"/>
      <c r="FO47" s="294"/>
      <c r="FP47" s="20">
        <f t="shared" si="50"/>
        <v>0</v>
      </c>
      <c r="FQ47" s="20">
        <f t="shared" si="206"/>
        <v>8</v>
      </c>
      <c r="FR47" s="20">
        <f t="shared" si="207"/>
        <v>4.5</v>
      </c>
      <c r="FS47" s="20">
        <f t="shared" si="208"/>
        <v>0</v>
      </c>
      <c r="FT47" s="20">
        <f t="shared" si="209"/>
        <v>0</v>
      </c>
      <c r="FU47" s="20">
        <f t="shared" si="210"/>
        <v>0</v>
      </c>
      <c r="FV47" s="20">
        <f t="shared" si="211"/>
        <v>0</v>
      </c>
      <c r="FW47" s="44"/>
    </row>
    <row r="48" spans="1:179">
      <c r="A48" s="40"/>
      <c r="B48" s="48" t="s">
        <v>504</v>
      </c>
      <c r="C48" s="43" t="s">
        <v>496</v>
      </c>
      <c r="D48" s="43" t="s">
        <v>44</v>
      </c>
      <c r="E48" s="43" t="str">
        <f t="shared" si="224"/>
        <v>LT8,5</v>
      </c>
      <c r="F48" s="43">
        <v>17</v>
      </c>
      <c r="G48" s="43">
        <f t="shared" si="222"/>
        <v>17</v>
      </c>
      <c r="H48" s="43"/>
      <c r="I48" s="43"/>
      <c r="J48" s="44"/>
      <c r="K48" s="44"/>
      <c r="L48" s="44"/>
      <c r="M48" s="44"/>
      <c r="N48" s="43"/>
      <c r="O48" s="43"/>
      <c r="P48" s="1"/>
      <c r="Q48" s="16"/>
      <c r="R48" s="1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1">
        <f t="shared" ref="AC48" si="271">+IF(S48=1,1,0)+IF(T48=1,1,0)</f>
        <v>0</v>
      </c>
      <c r="AD48" s="1">
        <f t="shared" ref="AD48" si="272">+IF(U48=1,1,0)+IF(V48=1,1,0)</f>
        <v>0</v>
      </c>
      <c r="AE48" s="1">
        <f t="shared" ref="AE48" si="273">+IF(W48=1,1,0)+IF(X48=1,1,0)</f>
        <v>0</v>
      </c>
      <c r="AF48" s="1">
        <f t="shared" ref="AF48" si="274">+IF(Y48=1,1,0)+IF(Z48=1,1,0)</f>
        <v>0</v>
      </c>
      <c r="AG48" s="1">
        <f t="shared" ref="AG48" si="275">+IF(AA48=1,1,0)</f>
        <v>0</v>
      </c>
      <c r="AH48" s="1">
        <f t="shared" ref="AH48" si="276">+IF(AB48=1,1,0)</f>
        <v>0</v>
      </c>
      <c r="AI48" s="1">
        <f t="shared" ref="AI48" si="277">+IF(S48=2,1,0)+IF(T48=2,1,0)</f>
        <v>0</v>
      </c>
      <c r="AJ48" s="1">
        <f t="shared" ref="AJ48" si="278">+IF(U48=2,1,0)+IF(V48=2,1,0)</f>
        <v>0</v>
      </c>
      <c r="AK48" s="1">
        <f t="shared" ref="AK48" si="279">+IF(X48=2,1,0)+IF(W48=2,1,0)</f>
        <v>0</v>
      </c>
      <c r="AL48" s="1">
        <f t="shared" ref="AL48" si="280">+IF(Y48=2,1,0)+IF(Z48=2,1,0)</f>
        <v>0</v>
      </c>
      <c r="AM48" s="1">
        <f t="shared" ref="AM48" si="281">+IF(AA48=2,1,0)</f>
        <v>0</v>
      </c>
      <c r="AN48" s="1">
        <f t="shared" ref="AN48" si="282">+IF(AB48=2,1,0)</f>
        <v>0</v>
      </c>
      <c r="AO48" s="44"/>
      <c r="AP48" s="44"/>
      <c r="AQ48" s="44"/>
      <c r="AR48" s="44">
        <f t="shared" si="215"/>
        <v>17</v>
      </c>
      <c r="AS48" s="122">
        <f t="shared" si="191"/>
        <v>0</v>
      </c>
      <c r="AT48" s="122">
        <f t="shared" si="192"/>
        <v>0</v>
      </c>
      <c r="AU48" s="122">
        <f t="shared" si="193"/>
        <v>0</v>
      </c>
      <c r="AV48" s="122">
        <f t="shared" si="194"/>
        <v>1</v>
      </c>
      <c r="AW48" s="44"/>
      <c r="AX48" s="294"/>
      <c r="AY48" s="294"/>
      <c r="AZ48" s="294"/>
      <c r="BA48" s="294"/>
      <c r="BB48" s="294"/>
      <c r="BC48" s="294"/>
      <c r="BD48" s="44"/>
      <c r="BE48" s="44"/>
      <c r="BF48" s="44"/>
      <c r="BG48" s="44"/>
      <c r="BH48" s="44"/>
      <c r="BI48" s="44">
        <v>1</v>
      </c>
      <c r="BJ48" s="44"/>
      <c r="BK48" s="44"/>
      <c r="BL48" s="44"/>
      <c r="BM48" s="44"/>
      <c r="BN48" s="127"/>
      <c r="BO48" s="44"/>
      <c r="BP48" s="1"/>
      <c r="BQ48" s="44"/>
      <c r="BR48" s="17">
        <v>2</v>
      </c>
      <c r="BS48" s="1">
        <f t="shared" si="45"/>
        <v>0</v>
      </c>
      <c r="BT48" s="17">
        <f t="shared" ref="BT48" si="283">+BS48*2</f>
        <v>0</v>
      </c>
      <c r="BU48" s="44"/>
      <c r="BV48" s="44">
        <v>1</v>
      </c>
      <c r="BW48" s="44"/>
      <c r="BX48" s="44"/>
      <c r="BY48" s="44"/>
      <c r="BZ48" s="44"/>
      <c r="CA48" s="44"/>
      <c r="CB48" s="44"/>
      <c r="CC48" s="44"/>
      <c r="CD48" s="92"/>
      <c r="CE48" s="92"/>
      <c r="CF48" s="92"/>
      <c r="CG48" s="44"/>
      <c r="CH48" s="1"/>
      <c r="CI48" s="1">
        <v>1</v>
      </c>
      <c r="CJ48" s="1"/>
      <c r="CK48" s="383"/>
      <c r="CL48" s="383"/>
      <c r="CM48" s="383"/>
      <c r="CN48" s="1">
        <f t="shared" si="195"/>
        <v>0</v>
      </c>
      <c r="CO48" s="1">
        <f t="shared" si="196"/>
        <v>0</v>
      </c>
      <c r="CP48" s="20">
        <f t="shared" si="197"/>
        <v>2.5</v>
      </c>
      <c r="CQ48" s="351"/>
      <c r="CR48" s="131">
        <f t="shared" si="216"/>
        <v>1</v>
      </c>
      <c r="CS48" s="44"/>
      <c r="CT48" s="44"/>
      <c r="CU48" s="1"/>
      <c r="CV48" s="1"/>
      <c r="CW48" s="1"/>
      <c r="CX48" s="1"/>
      <c r="CY48" s="1"/>
      <c r="CZ48" s="44"/>
      <c r="DA48" s="17">
        <f t="shared" ref="DA48" si="284">+CY48</f>
        <v>0</v>
      </c>
      <c r="DB48" s="359">
        <f t="shared" si="56"/>
        <v>0</v>
      </c>
      <c r="DC48" s="359">
        <f t="shared" si="48"/>
        <v>0</v>
      </c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1"/>
      <c r="DP48" s="1"/>
      <c r="DQ48" s="17">
        <f t="shared" si="198"/>
        <v>0</v>
      </c>
      <c r="DR48" s="17">
        <f t="shared" si="199"/>
        <v>0</v>
      </c>
      <c r="DS48" s="17">
        <f t="shared" si="79"/>
        <v>0</v>
      </c>
      <c r="DT48" s="17">
        <f t="shared" si="217"/>
        <v>0</v>
      </c>
      <c r="DU48" s="17">
        <f t="shared" si="200"/>
        <v>0</v>
      </c>
      <c r="DV48" s="17">
        <f t="shared" si="218"/>
        <v>0</v>
      </c>
      <c r="DW48" s="1"/>
      <c r="DX48" s="1"/>
      <c r="DY48" s="20">
        <f t="shared" si="201"/>
        <v>0</v>
      </c>
      <c r="DZ48" s="20">
        <f t="shared" si="202"/>
        <v>0</v>
      </c>
      <c r="EA48" s="20">
        <f t="shared" si="203"/>
        <v>0</v>
      </c>
      <c r="EB48" s="20">
        <f t="shared" si="219"/>
        <v>0</v>
      </c>
      <c r="EC48" s="18">
        <f t="shared" si="220"/>
        <v>0</v>
      </c>
      <c r="ED48" s="19">
        <f t="shared" ref="ED48" si="285">+IF(EC48&lt;&gt;0,EC48*3,0)</f>
        <v>0</v>
      </c>
      <c r="EE48" s="19">
        <f t="shared" si="255"/>
        <v>0</v>
      </c>
      <c r="EF48" s="1">
        <f t="shared" si="204"/>
        <v>0</v>
      </c>
      <c r="EG48" s="18">
        <f t="shared" si="99"/>
        <v>0</v>
      </c>
      <c r="EH48" s="341"/>
      <c r="EI48" s="44"/>
      <c r="EJ48" s="44"/>
      <c r="EK48" s="44"/>
      <c r="EL48" s="93"/>
      <c r="EM48" s="93"/>
      <c r="EN48" s="93"/>
      <c r="EO48" s="366"/>
      <c r="EP48" s="366"/>
      <c r="EQ48" s="374"/>
      <c r="ER48" s="374"/>
      <c r="ES48" s="374"/>
      <c r="ET48" s="374"/>
      <c r="EU48" s="18">
        <f t="shared" si="205"/>
        <v>0</v>
      </c>
      <c r="EV48" s="18">
        <f t="shared" si="49"/>
        <v>2</v>
      </c>
      <c r="EW48" s="341">
        <v>1</v>
      </c>
      <c r="EX48" s="341"/>
      <c r="EY48" s="341"/>
      <c r="EZ48" s="365">
        <f t="shared" si="55"/>
        <v>0</v>
      </c>
      <c r="FA48" s="44"/>
      <c r="FB48" s="44"/>
      <c r="FC48" s="44"/>
      <c r="FD48" s="45"/>
      <c r="FE48" s="45"/>
      <c r="FF48" s="45"/>
      <c r="FG48" s="300"/>
      <c r="FH48" s="45"/>
      <c r="FI48" s="45"/>
      <c r="FJ48" s="88"/>
      <c r="FK48" s="44"/>
      <c r="FL48" s="44">
        <f t="shared" si="223"/>
        <v>17</v>
      </c>
      <c r="FM48" s="44"/>
      <c r="FN48" s="44"/>
      <c r="FO48" s="294"/>
      <c r="FP48" s="20">
        <f t="shared" si="50"/>
        <v>0</v>
      </c>
      <c r="FQ48" s="20">
        <f t="shared" si="206"/>
        <v>0</v>
      </c>
      <c r="FR48" s="20">
        <f t="shared" si="207"/>
        <v>0</v>
      </c>
      <c r="FS48" s="20">
        <f t="shared" si="208"/>
        <v>0</v>
      </c>
      <c r="FT48" s="20">
        <f t="shared" si="209"/>
        <v>0</v>
      </c>
      <c r="FU48" s="20">
        <f t="shared" si="210"/>
        <v>0</v>
      </c>
      <c r="FV48" s="20">
        <f t="shared" si="211"/>
        <v>0</v>
      </c>
      <c r="FW48" s="44"/>
    </row>
    <row r="49" spans="1:179">
      <c r="A49" s="40"/>
      <c r="B49" s="48" t="s">
        <v>505</v>
      </c>
      <c r="C49" s="43" t="s">
        <v>506</v>
      </c>
      <c r="D49" s="43" t="s">
        <v>187</v>
      </c>
      <c r="E49" s="43" t="str">
        <f t="shared" si="224"/>
        <v>2LT8,5</v>
      </c>
      <c r="F49" s="43">
        <v>27</v>
      </c>
      <c r="G49" s="43">
        <f t="shared" si="222"/>
        <v>27</v>
      </c>
      <c r="H49" s="43"/>
      <c r="I49" s="43"/>
      <c r="J49" s="44"/>
      <c r="K49" s="44"/>
      <c r="L49" s="44"/>
      <c r="M49" s="44"/>
      <c r="N49" s="43"/>
      <c r="O49" s="43"/>
      <c r="P49" s="1"/>
      <c r="Q49" s="16"/>
      <c r="R49" s="1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1">
        <f t="shared" si="35"/>
        <v>0</v>
      </c>
      <c r="AD49" s="1">
        <f t="shared" si="36"/>
        <v>0</v>
      </c>
      <c r="AE49" s="1">
        <f t="shared" si="37"/>
        <v>0</v>
      </c>
      <c r="AF49" s="1">
        <f t="shared" si="38"/>
        <v>0</v>
      </c>
      <c r="AG49" s="1">
        <f t="shared" si="39"/>
        <v>0</v>
      </c>
      <c r="AH49" s="1">
        <f t="shared" si="39"/>
        <v>0</v>
      </c>
      <c r="AI49" s="1">
        <f t="shared" si="40"/>
        <v>0</v>
      </c>
      <c r="AJ49" s="1">
        <f t="shared" si="41"/>
        <v>0</v>
      </c>
      <c r="AK49" s="1">
        <f t="shared" si="42"/>
        <v>0</v>
      </c>
      <c r="AL49" s="1">
        <f t="shared" si="43"/>
        <v>0</v>
      </c>
      <c r="AM49" s="1">
        <f t="shared" si="44"/>
        <v>0</v>
      </c>
      <c r="AN49" s="1">
        <f t="shared" si="44"/>
        <v>0</v>
      </c>
      <c r="AO49" s="44"/>
      <c r="AP49" s="44"/>
      <c r="AQ49" s="44"/>
      <c r="AR49" s="44">
        <f t="shared" si="215"/>
        <v>27</v>
      </c>
      <c r="AS49" s="122">
        <f t="shared" si="191"/>
        <v>0</v>
      </c>
      <c r="AT49" s="122">
        <f t="shared" si="192"/>
        <v>0</v>
      </c>
      <c r="AU49" s="122">
        <f t="shared" si="193"/>
        <v>0</v>
      </c>
      <c r="AV49" s="122">
        <f t="shared" si="194"/>
        <v>1</v>
      </c>
      <c r="AW49" s="44"/>
      <c r="AX49" s="294"/>
      <c r="AY49" s="294"/>
      <c r="AZ49" s="294"/>
      <c r="BA49" s="294"/>
      <c r="BB49" s="294"/>
      <c r="BC49" s="29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127"/>
      <c r="BO49" s="44"/>
      <c r="BP49" s="1"/>
      <c r="BQ49" s="44"/>
      <c r="BR49" s="17">
        <v>1</v>
      </c>
      <c r="BS49" s="1">
        <f t="shared" si="45"/>
        <v>0</v>
      </c>
      <c r="BT49" s="17">
        <f t="shared" si="46"/>
        <v>0</v>
      </c>
      <c r="BU49" s="44"/>
      <c r="BV49" s="44">
        <v>1</v>
      </c>
      <c r="BW49" s="44"/>
      <c r="BX49" s="44"/>
      <c r="BY49" s="44"/>
      <c r="BZ49" s="44"/>
      <c r="CA49" s="44"/>
      <c r="CB49" s="44"/>
      <c r="CC49" s="44"/>
      <c r="CD49" s="92"/>
      <c r="CE49" s="92"/>
      <c r="CF49" s="92"/>
      <c r="CG49" s="44"/>
      <c r="CH49" s="1"/>
      <c r="CI49" s="1"/>
      <c r="CJ49" s="1"/>
      <c r="CK49" s="383"/>
      <c r="CL49" s="383"/>
      <c r="CM49" s="383"/>
      <c r="CN49" s="1">
        <f t="shared" si="195"/>
        <v>0</v>
      </c>
      <c r="CO49" s="1">
        <f t="shared" si="196"/>
        <v>0</v>
      </c>
      <c r="CP49" s="20">
        <f t="shared" si="197"/>
        <v>0</v>
      </c>
      <c r="CQ49" s="351"/>
      <c r="CR49" s="131">
        <f t="shared" si="216"/>
        <v>0</v>
      </c>
      <c r="CS49" s="44"/>
      <c r="CT49" s="44"/>
      <c r="CU49" s="1"/>
      <c r="CV49" s="1"/>
      <c r="CW49" s="1"/>
      <c r="CX49" s="1"/>
      <c r="CY49" s="1"/>
      <c r="CZ49" s="44"/>
      <c r="DA49" s="17">
        <f t="shared" si="47"/>
        <v>0</v>
      </c>
      <c r="DB49" s="359">
        <f t="shared" si="56"/>
        <v>0</v>
      </c>
      <c r="DC49" s="359">
        <f t="shared" si="48"/>
        <v>0</v>
      </c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1"/>
      <c r="DP49" s="1"/>
      <c r="DQ49" s="17">
        <f t="shared" si="198"/>
        <v>0</v>
      </c>
      <c r="DR49" s="17">
        <f t="shared" si="199"/>
        <v>0</v>
      </c>
      <c r="DS49" s="17">
        <f t="shared" si="79"/>
        <v>0</v>
      </c>
      <c r="DT49" s="17">
        <f t="shared" si="217"/>
        <v>0</v>
      </c>
      <c r="DU49" s="17">
        <f t="shared" si="200"/>
        <v>0</v>
      </c>
      <c r="DV49" s="17">
        <f t="shared" si="218"/>
        <v>0</v>
      </c>
      <c r="DW49" s="1"/>
      <c r="DX49" s="1"/>
      <c r="DY49" s="20">
        <f t="shared" si="201"/>
        <v>0</v>
      </c>
      <c r="DZ49" s="20">
        <f t="shared" si="202"/>
        <v>0</v>
      </c>
      <c r="EA49" s="20">
        <f t="shared" si="203"/>
        <v>0</v>
      </c>
      <c r="EB49" s="20">
        <f t="shared" si="219"/>
        <v>0</v>
      </c>
      <c r="EC49" s="18">
        <f t="shared" si="220"/>
        <v>0</v>
      </c>
      <c r="ED49" s="19">
        <f t="shared" si="221"/>
        <v>0</v>
      </c>
      <c r="EE49" s="19">
        <f t="shared" si="255"/>
        <v>0</v>
      </c>
      <c r="EF49" s="1">
        <f t="shared" si="204"/>
        <v>0</v>
      </c>
      <c r="EG49" s="18">
        <f t="shared" si="99"/>
        <v>0</v>
      </c>
      <c r="EH49" s="341"/>
      <c r="EI49" s="44"/>
      <c r="EJ49" s="44"/>
      <c r="EK49" s="44"/>
      <c r="EL49" s="93"/>
      <c r="EM49" s="93"/>
      <c r="EN49" s="93"/>
      <c r="EO49" s="366"/>
      <c r="EP49" s="366"/>
      <c r="EQ49" s="374"/>
      <c r="ER49" s="374"/>
      <c r="ES49" s="374"/>
      <c r="ET49" s="374"/>
      <c r="EU49" s="18">
        <f t="shared" si="205"/>
        <v>0</v>
      </c>
      <c r="EV49" s="18">
        <f t="shared" si="49"/>
        <v>0</v>
      </c>
      <c r="EW49" s="341">
        <v>1</v>
      </c>
      <c r="EX49" s="341">
        <v>1</v>
      </c>
      <c r="EY49" s="341"/>
      <c r="EZ49" s="365">
        <f t="shared" si="55"/>
        <v>0</v>
      </c>
      <c r="FA49" s="44"/>
      <c r="FB49" s="44"/>
      <c r="FC49" s="44"/>
      <c r="FD49" s="45"/>
      <c r="FE49" s="45"/>
      <c r="FF49" s="45"/>
      <c r="FG49" s="300"/>
      <c r="FH49" s="45"/>
      <c r="FI49" s="45"/>
      <c r="FJ49" s="88"/>
      <c r="FK49" s="44"/>
      <c r="FL49" s="44">
        <f t="shared" si="223"/>
        <v>27</v>
      </c>
      <c r="FM49" s="44"/>
      <c r="FN49" s="44"/>
      <c r="FO49" s="294"/>
      <c r="FP49" s="20">
        <f t="shared" si="50"/>
        <v>0</v>
      </c>
      <c r="FQ49" s="20">
        <f t="shared" si="206"/>
        <v>0</v>
      </c>
      <c r="FR49" s="20">
        <f t="shared" si="207"/>
        <v>0</v>
      </c>
      <c r="FS49" s="20">
        <f t="shared" si="208"/>
        <v>0</v>
      </c>
      <c r="FT49" s="20">
        <f t="shared" si="209"/>
        <v>0</v>
      </c>
      <c r="FU49" s="20">
        <f t="shared" si="210"/>
        <v>0</v>
      </c>
      <c r="FV49" s="20">
        <f t="shared" si="211"/>
        <v>0</v>
      </c>
      <c r="FW49" s="44"/>
    </row>
    <row r="50" spans="1:179">
      <c r="A50" s="40"/>
      <c r="B50" s="41" t="s">
        <v>164</v>
      </c>
      <c r="C50" s="42"/>
      <c r="D50" s="43"/>
      <c r="E50" s="43"/>
      <c r="F50" s="43"/>
      <c r="G50" s="43"/>
      <c r="H50" s="43"/>
      <c r="I50" s="43"/>
      <c r="J50" s="44"/>
      <c r="K50" s="44"/>
      <c r="L50" s="44"/>
      <c r="M50" s="44"/>
      <c r="N50" s="43"/>
      <c r="O50" s="43"/>
      <c r="P50" s="1"/>
      <c r="Q50" s="16"/>
      <c r="R50" s="1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1">
        <f t="shared" si="35"/>
        <v>0</v>
      </c>
      <c r="AD50" s="1">
        <f t="shared" si="36"/>
        <v>0</v>
      </c>
      <c r="AE50" s="1">
        <f t="shared" si="37"/>
        <v>0</v>
      </c>
      <c r="AF50" s="1">
        <f t="shared" si="38"/>
        <v>0</v>
      </c>
      <c r="AG50" s="1">
        <f t="shared" si="39"/>
        <v>0</v>
      </c>
      <c r="AH50" s="1">
        <f t="shared" si="39"/>
        <v>0</v>
      </c>
      <c r="AI50" s="1">
        <f t="shared" si="40"/>
        <v>0</v>
      </c>
      <c r="AJ50" s="1">
        <f t="shared" si="41"/>
        <v>0</v>
      </c>
      <c r="AK50" s="1">
        <f t="shared" si="42"/>
        <v>0</v>
      </c>
      <c r="AL50" s="1">
        <f t="shared" si="43"/>
        <v>0</v>
      </c>
      <c r="AM50" s="1">
        <f t="shared" si="44"/>
        <v>0</v>
      </c>
      <c r="AN50" s="1">
        <f t="shared" si="44"/>
        <v>0</v>
      </c>
      <c r="AO50" s="44"/>
      <c r="AP50" s="44"/>
      <c r="AQ50" s="44"/>
      <c r="AR50" s="44"/>
      <c r="AS50" s="122">
        <f t="shared" si="191"/>
        <v>0</v>
      </c>
      <c r="AT50" s="122">
        <f t="shared" si="192"/>
        <v>0</v>
      </c>
      <c r="AU50" s="122">
        <f t="shared" si="193"/>
        <v>0</v>
      </c>
      <c r="AV50" s="122">
        <f t="shared" si="194"/>
        <v>0</v>
      </c>
      <c r="AW50" s="44"/>
      <c r="AX50" s="294"/>
      <c r="AY50" s="294"/>
      <c r="AZ50" s="294"/>
      <c r="BA50" s="294"/>
      <c r="BB50" s="294"/>
      <c r="BC50" s="29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127"/>
      <c r="BO50" s="44"/>
      <c r="BP50" s="1"/>
      <c r="BQ50" s="44"/>
      <c r="BR50" s="17"/>
      <c r="BS50" s="1">
        <f t="shared" si="45"/>
        <v>0</v>
      </c>
      <c r="BT50" s="17">
        <f t="shared" si="46"/>
        <v>0</v>
      </c>
      <c r="BU50" s="44"/>
      <c r="BV50" s="44"/>
      <c r="BW50" s="44"/>
      <c r="BX50" s="44"/>
      <c r="BY50" s="44"/>
      <c r="BZ50" s="44"/>
      <c r="CA50" s="44"/>
      <c r="CB50" s="44"/>
      <c r="CC50" s="44"/>
      <c r="CD50" s="92"/>
      <c r="CE50" s="92"/>
      <c r="CF50" s="92"/>
      <c r="CG50" s="44"/>
      <c r="CH50" s="1"/>
      <c r="CI50" s="1"/>
      <c r="CJ50" s="1"/>
      <c r="CK50" s="383"/>
      <c r="CL50" s="383"/>
      <c r="CM50" s="383"/>
      <c r="CN50" s="1">
        <f t="shared" si="195"/>
        <v>0</v>
      </c>
      <c r="CO50" s="1">
        <f t="shared" si="196"/>
        <v>0</v>
      </c>
      <c r="CP50" s="20">
        <f t="shared" si="197"/>
        <v>0</v>
      </c>
      <c r="CQ50" s="351"/>
      <c r="CR50" s="131">
        <f t="shared" si="216"/>
        <v>0</v>
      </c>
      <c r="CS50" s="44"/>
      <c r="CT50" s="44"/>
      <c r="CU50" s="1"/>
      <c r="CV50" s="1"/>
      <c r="CW50" s="1"/>
      <c r="CX50" s="1"/>
      <c r="CY50" s="1"/>
      <c r="CZ50" s="44"/>
      <c r="DA50" s="17">
        <f t="shared" si="47"/>
        <v>0</v>
      </c>
      <c r="DB50" s="359">
        <f t="shared" si="56"/>
        <v>0</v>
      </c>
      <c r="DC50" s="359">
        <f t="shared" si="48"/>
        <v>0</v>
      </c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1"/>
      <c r="DP50" s="1"/>
      <c r="DQ50" s="17">
        <f t="shared" si="198"/>
        <v>0</v>
      </c>
      <c r="DR50" s="17">
        <f t="shared" si="199"/>
        <v>0</v>
      </c>
      <c r="DS50" s="17">
        <f t="shared" ref="DS50:DS69" si="286">+IF(AND(SUM(S50:AA50)&gt;0,SUM(FA50:FF50)&gt;0),CV50,0)</f>
        <v>0</v>
      </c>
      <c r="DT50" s="17">
        <f t="shared" si="217"/>
        <v>0</v>
      </c>
      <c r="DU50" s="17">
        <f t="shared" si="200"/>
        <v>0</v>
      </c>
      <c r="DV50" s="17">
        <f t="shared" si="218"/>
        <v>0</v>
      </c>
      <c r="DW50" s="1"/>
      <c r="DX50" s="1"/>
      <c r="DY50" s="20">
        <f t="shared" si="201"/>
        <v>0</v>
      </c>
      <c r="DZ50" s="20">
        <f t="shared" si="202"/>
        <v>0</v>
      </c>
      <c r="EA50" s="20">
        <f t="shared" si="203"/>
        <v>0</v>
      </c>
      <c r="EB50" s="20">
        <f t="shared" si="219"/>
        <v>0</v>
      </c>
      <c r="EC50" s="18">
        <f t="shared" si="220"/>
        <v>0</v>
      </c>
      <c r="ED50" s="19">
        <f t="shared" ref="ED50:ED52" si="287">+IF(EC50&lt;&gt;0,EC50*3,0)</f>
        <v>0</v>
      </c>
      <c r="EE50" s="19">
        <f t="shared" si="255"/>
        <v>0</v>
      </c>
      <c r="EF50" s="1">
        <f t="shared" si="204"/>
        <v>0</v>
      </c>
      <c r="EG50" s="18">
        <f t="shared" si="99"/>
        <v>0</v>
      </c>
      <c r="EH50" s="341"/>
      <c r="EI50" s="44"/>
      <c r="EJ50" s="44"/>
      <c r="EK50" s="44"/>
      <c r="EL50" s="93"/>
      <c r="EM50" s="93"/>
      <c r="EN50" s="93"/>
      <c r="EO50" s="366"/>
      <c r="EP50" s="366"/>
      <c r="EQ50" s="374"/>
      <c r="ER50" s="374"/>
      <c r="ES50" s="374"/>
      <c r="ET50" s="374"/>
      <c r="EU50" s="18">
        <f t="shared" si="205"/>
        <v>0</v>
      </c>
      <c r="EV50" s="18">
        <f t="shared" si="49"/>
        <v>0</v>
      </c>
      <c r="EW50" s="341"/>
      <c r="EX50" s="341"/>
      <c r="EY50" s="341"/>
      <c r="EZ50" s="365">
        <f t="shared" si="55"/>
        <v>0</v>
      </c>
      <c r="FA50" s="44"/>
      <c r="FB50" s="44"/>
      <c r="FC50" s="44"/>
      <c r="FD50" s="45"/>
      <c r="FE50" s="45"/>
      <c r="FF50" s="45"/>
      <c r="FG50" s="300"/>
      <c r="FH50" s="45"/>
      <c r="FI50" s="45"/>
      <c r="FJ50" s="45"/>
      <c r="FK50" s="44"/>
      <c r="FL50" s="44"/>
      <c r="FM50" s="44"/>
      <c r="FN50" s="44"/>
      <c r="FO50" s="294"/>
      <c r="FP50" s="20">
        <f t="shared" si="50"/>
        <v>0</v>
      </c>
      <c r="FQ50" s="20">
        <f t="shared" si="206"/>
        <v>0</v>
      </c>
      <c r="FR50" s="20">
        <f t="shared" si="207"/>
        <v>0</v>
      </c>
      <c r="FS50" s="20">
        <f t="shared" si="208"/>
        <v>0</v>
      </c>
      <c r="FT50" s="20">
        <f t="shared" si="209"/>
        <v>0</v>
      </c>
      <c r="FU50" s="20">
        <f t="shared" si="210"/>
        <v>0</v>
      </c>
      <c r="FV50" s="20">
        <f t="shared" si="211"/>
        <v>0</v>
      </c>
      <c r="FW50" s="44"/>
    </row>
    <row r="51" spans="1:179">
      <c r="A51" s="40"/>
      <c r="B51" s="41">
        <v>8</v>
      </c>
      <c r="C51" s="42">
        <f>B51</f>
        <v>8</v>
      </c>
      <c r="D51" s="43"/>
      <c r="E51" s="43"/>
      <c r="F51" s="43"/>
      <c r="G51" s="43"/>
      <c r="H51" s="43"/>
      <c r="I51" s="43"/>
      <c r="J51" s="44"/>
      <c r="K51" s="44"/>
      <c r="L51" s="44"/>
      <c r="M51" s="44"/>
      <c r="N51" s="43"/>
      <c r="O51" s="43"/>
      <c r="P51" s="1"/>
      <c r="Q51" s="16"/>
      <c r="R51" s="1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1">
        <f t="shared" si="35"/>
        <v>0</v>
      </c>
      <c r="AD51" s="1">
        <f t="shared" si="36"/>
        <v>0</v>
      </c>
      <c r="AE51" s="1">
        <f t="shared" si="37"/>
        <v>0</v>
      </c>
      <c r="AF51" s="1">
        <f t="shared" si="38"/>
        <v>0</v>
      </c>
      <c r="AG51" s="1">
        <f t="shared" si="39"/>
        <v>0</v>
      </c>
      <c r="AH51" s="1">
        <f t="shared" si="39"/>
        <v>0</v>
      </c>
      <c r="AI51" s="1">
        <f t="shared" si="40"/>
        <v>0</v>
      </c>
      <c r="AJ51" s="1">
        <f t="shared" si="41"/>
        <v>0</v>
      </c>
      <c r="AK51" s="1">
        <f t="shared" si="42"/>
        <v>0</v>
      </c>
      <c r="AL51" s="1">
        <f t="shared" si="43"/>
        <v>0</v>
      </c>
      <c r="AM51" s="1">
        <f t="shared" si="44"/>
        <v>0</v>
      </c>
      <c r="AN51" s="1">
        <f t="shared" si="44"/>
        <v>0</v>
      </c>
      <c r="AO51" s="44"/>
      <c r="AP51" s="44"/>
      <c r="AQ51" s="44"/>
      <c r="AR51" s="44"/>
      <c r="AS51" s="122">
        <f t="shared" si="191"/>
        <v>0</v>
      </c>
      <c r="AT51" s="122">
        <f t="shared" si="192"/>
        <v>0</v>
      </c>
      <c r="AU51" s="122">
        <f t="shared" si="193"/>
        <v>0</v>
      </c>
      <c r="AV51" s="122">
        <f t="shared" si="194"/>
        <v>0</v>
      </c>
      <c r="AW51" s="44"/>
      <c r="AX51" s="294"/>
      <c r="AY51" s="294"/>
      <c r="AZ51" s="294"/>
      <c r="BA51" s="294"/>
      <c r="BB51" s="294"/>
      <c r="BC51" s="29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127"/>
      <c r="BO51" s="44">
        <v>1</v>
      </c>
      <c r="BP51" s="1"/>
      <c r="BQ51" s="44"/>
      <c r="BR51" s="17">
        <v>1</v>
      </c>
      <c r="BS51" s="1">
        <f t="shared" si="45"/>
        <v>0</v>
      </c>
      <c r="BT51" s="17">
        <f t="shared" si="46"/>
        <v>0</v>
      </c>
      <c r="BU51" s="44">
        <f>8</f>
        <v>8</v>
      </c>
      <c r="BV51" s="44"/>
      <c r="BW51" s="44"/>
      <c r="BX51" s="44"/>
      <c r="BY51" s="44"/>
      <c r="BZ51" s="44"/>
      <c r="CA51" s="44"/>
      <c r="CB51" s="44"/>
      <c r="CC51" s="44"/>
      <c r="CD51" s="92"/>
      <c r="CE51" s="92"/>
      <c r="CF51" s="92"/>
      <c r="CG51" s="44"/>
      <c r="CH51" s="1"/>
      <c r="CI51" s="1"/>
      <c r="CJ51" s="1"/>
      <c r="CK51" s="383"/>
      <c r="CL51" s="383"/>
      <c r="CM51" s="383"/>
      <c r="CN51" s="1">
        <f t="shared" si="195"/>
        <v>0</v>
      </c>
      <c r="CO51" s="1">
        <f t="shared" si="196"/>
        <v>0</v>
      </c>
      <c r="CP51" s="20">
        <f t="shared" si="197"/>
        <v>0</v>
      </c>
      <c r="CQ51" s="351"/>
      <c r="CR51" s="131">
        <f t="shared" si="216"/>
        <v>0</v>
      </c>
      <c r="CS51" s="44"/>
      <c r="CT51" s="44"/>
      <c r="CU51" s="1"/>
      <c r="CV51" s="1"/>
      <c r="CW51" s="1"/>
      <c r="CX51" s="1"/>
      <c r="CY51" s="1"/>
      <c r="CZ51" s="44"/>
      <c r="DA51" s="17">
        <f t="shared" si="47"/>
        <v>0</v>
      </c>
      <c r="DB51" s="359">
        <f t="shared" si="56"/>
        <v>0</v>
      </c>
      <c r="DC51" s="359">
        <f t="shared" si="48"/>
        <v>0</v>
      </c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1"/>
      <c r="DP51" s="1"/>
      <c r="DQ51" s="17">
        <f t="shared" si="198"/>
        <v>0</v>
      </c>
      <c r="DR51" s="17">
        <f t="shared" si="199"/>
        <v>0</v>
      </c>
      <c r="DS51" s="17">
        <f t="shared" si="286"/>
        <v>0</v>
      </c>
      <c r="DT51" s="17">
        <f t="shared" si="217"/>
        <v>0</v>
      </c>
      <c r="DU51" s="17">
        <f t="shared" si="200"/>
        <v>0</v>
      </c>
      <c r="DV51" s="17">
        <f t="shared" si="218"/>
        <v>0</v>
      </c>
      <c r="DW51" s="1"/>
      <c r="DX51" s="1"/>
      <c r="DY51" s="20">
        <f t="shared" si="201"/>
        <v>0</v>
      </c>
      <c r="DZ51" s="20">
        <f t="shared" si="202"/>
        <v>0</v>
      </c>
      <c r="EA51" s="20">
        <f t="shared" si="203"/>
        <v>0</v>
      </c>
      <c r="EB51" s="20">
        <f t="shared" si="219"/>
        <v>0</v>
      </c>
      <c r="EC51" s="18">
        <f t="shared" si="220"/>
        <v>0</v>
      </c>
      <c r="ED51" s="19">
        <f t="shared" si="287"/>
        <v>0</v>
      </c>
      <c r="EE51" s="19">
        <f t="shared" si="255"/>
        <v>0</v>
      </c>
      <c r="EF51" s="1">
        <f t="shared" si="204"/>
        <v>0</v>
      </c>
      <c r="EG51" s="18">
        <f t="shared" si="99"/>
        <v>0</v>
      </c>
      <c r="EH51" s="341"/>
      <c r="EI51" s="44"/>
      <c r="EJ51" s="44"/>
      <c r="EK51" s="44"/>
      <c r="EL51" s="93"/>
      <c r="EM51" s="93"/>
      <c r="EN51" s="93"/>
      <c r="EO51" s="366"/>
      <c r="EP51" s="366"/>
      <c r="EQ51" s="374"/>
      <c r="ER51" s="374"/>
      <c r="ES51" s="374"/>
      <c r="ET51" s="374"/>
      <c r="EU51" s="18">
        <f t="shared" si="205"/>
        <v>0</v>
      </c>
      <c r="EV51" s="18">
        <f t="shared" si="49"/>
        <v>0</v>
      </c>
      <c r="EW51" s="341"/>
      <c r="EX51" s="341"/>
      <c r="EY51" s="341"/>
      <c r="EZ51" s="365">
        <f t="shared" si="55"/>
        <v>0</v>
      </c>
      <c r="FA51" s="44"/>
      <c r="FB51" s="44"/>
      <c r="FC51" s="44"/>
      <c r="FD51" s="45"/>
      <c r="FE51" s="45"/>
      <c r="FF51" s="45"/>
      <c r="FG51" s="300"/>
      <c r="FH51" s="45"/>
      <c r="FI51" s="45"/>
      <c r="FJ51" s="45"/>
      <c r="FK51" s="44"/>
      <c r="FL51" s="44"/>
      <c r="FM51" s="44"/>
      <c r="FN51" s="44"/>
      <c r="FO51" s="294"/>
      <c r="FP51" s="20">
        <f t="shared" si="50"/>
        <v>0</v>
      </c>
      <c r="FQ51" s="20">
        <f t="shared" si="206"/>
        <v>0</v>
      </c>
      <c r="FR51" s="20">
        <f t="shared" si="207"/>
        <v>0</v>
      </c>
      <c r="FS51" s="20">
        <f t="shared" si="208"/>
        <v>0</v>
      </c>
      <c r="FT51" s="20">
        <f t="shared" si="209"/>
        <v>0</v>
      </c>
      <c r="FU51" s="20">
        <f t="shared" si="210"/>
        <v>0</v>
      </c>
      <c r="FV51" s="20">
        <f t="shared" si="211"/>
        <v>0</v>
      </c>
      <c r="FW51" s="403" t="s">
        <v>906</v>
      </c>
    </row>
    <row r="52" spans="1:179" ht="18.75" customHeight="1">
      <c r="A52" s="40"/>
      <c r="B52" s="48" t="s">
        <v>204</v>
      </c>
      <c r="C52" s="43" t="str">
        <f>B52</f>
        <v>8.1</v>
      </c>
      <c r="D52" s="43" t="s">
        <v>44</v>
      </c>
      <c r="E52" s="43" t="str">
        <f>D52</f>
        <v>LT8,5</v>
      </c>
      <c r="F52" s="43">
        <v>32</v>
      </c>
      <c r="G52" s="43">
        <v>32</v>
      </c>
      <c r="H52" s="43"/>
      <c r="I52" s="43"/>
      <c r="J52" s="44"/>
      <c r="K52" s="44"/>
      <c r="L52" s="44"/>
      <c r="M52" s="44"/>
      <c r="N52" s="43"/>
      <c r="O52" s="43"/>
      <c r="P52" s="1"/>
      <c r="Q52" s="16"/>
      <c r="R52" s="1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1">
        <f t="shared" si="35"/>
        <v>0</v>
      </c>
      <c r="AD52" s="1">
        <f t="shared" si="36"/>
        <v>0</v>
      </c>
      <c r="AE52" s="1">
        <f t="shared" si="37"/>
        <v>0</v>
      </c>
      <c r="AF52" s="1">
        <f t="shared" si="38"/>
        <v>0</v>
      </c>
      <c r="AG52" s="1">
        <f t="shared" si="39"/>
        <v>0</v>
      </c>
      <c r="AH52" s="1">
        <f t="shared" si="39"/>
        <v>0</v>
      </c>
      <c r="AI52" s="1">
        <f t="shared" si="40"/>
        <v>0</v>
      </c>
      <c r="AJ52" s="1">
        <f t="shared" si="41"/>
        <v>0</v>
      </c>
      <c r="AK52" s="1">
        <f t="shared" si="42"/>
        <v>0</v>
      </c>
      <c r="AL52" s="1">
        <f t="shared" si="43"/>
        <v>0</v>
      </c>
      <c r="AM52" s="1">
        <f t="shared" si="44"/>
        <v>0</v>
      </c>
      <c r="AN52" s="1">
        <f t="shared" si="44"/>
        <v>0</v>
      </c>
      <c r="AO52" s="44"/>
      <c r="AP52" s="44"/>
      <c r="AQ52" s="44"/>
      <c r="AR52" s="44"/>
      <c r="AS52" s="122">
        <f t="shared" si="191"/>
        <v>0</v>
      </c>
      <c r="AT52" s="122">
        <f t="shared" si="192"/>
        <v>0</v>
      </c>
      <c r="AU52" s="122">
        <f t="shared" si="193"/>
        <v>0</v>
      </c>
      <c r="AV52" s="122">
        <f t="shared" si="194"/>
        <v>0</v>
      </c>
      <c r="AW52" s="44"/>
      <c r="AX52" s="294"/>
      <c r="AY52" s="294"/>
      <c r="AZ52" s="294"/>
      <c r="BA52" s="294"/>
      <c r="BB52" s="294"/>
      <c r="BC52" s="294"/>
      <c r="BD52" s="44">
        <v>1</v>
      </c>
      <c r="BE52" s="44"/>
      <c r="BF52" s="44"/>
      <c r="BG52" s="44"/>
      <c r="BH52" s="44"/>
      <c r="BI52" s="44"/>
      <c r="BJ52" s="44"/>
      <c r="BK52" s="44"/>
      <c r="BL52" s="44"/>
      <c r="BM52" s="44"/>
      <c r="BN52" s="127"/>
      <c r="BO52" s="44"/>
      <c r="BP52" s="1"/>
      <c r="BQ52" s="44"/>
      <c r="BR52" s="17">
        <v>2</v>
      </c>
      <c r="BS52" s="1">
        <f t="shared" si="45"/>
        <v>0</v>
      </c>
      <c r="BT52" s="17">
        <f t="shared" si="46"/>
        <v>0</v>
      </c>
      <c r="BU52" s="44"/>
      <c r="BV52" s="44">
        <v>1</v>
      </c>
      <c r="BW52" s="44"/>
      <c r="BX52" s="44"/>
      <c r="BY52" s="44"/>
      <c r="BZ52" s="44"/>
      <c r="CA52" s="44"/>
      <c r="CB52" s="44"/>
      <c r="CC52" s="44"/>
      <c r="CD52" s="92"/>
      <c r="CE52" s="92"/>
      <c r="CF52" s="92"/>
      <c r="CG52" s="44"/>
      <c r="CH52" s="1"/>
      <c r="CI52" s="1">
        <v>1</v>
      </c>
      <c r="CJ52" s="1"/>
      <c r="CK52" s="383"/>
      <c r="CL52" s="383"/>
      <c r="CM52" s="383"/>
      <c r="CN52" s="1">
        <f t="shared" si="195"/>
        <v>0</v>
      </c>
      <c r="CO52" s="1">
        <f t="shared" si="196"/>
        <v>0</v>
      </c>
      <c r="CP52" s="20">
        <f t="shared" si="197"/>
        <v>2.5</v>
      </c>
      <c r="CQ52" s="351"/>
      <c r="CR52" s="131">
        <f t="shared" si="216"/>
        <v>1</v>
      </c>
      <c r="CS52" s="44"/>
      <c r="CT52" s="44"/>
      <c r="CU52" s="1"/>
      <c r="CV52" s="1"/>
      <c r="CW52" s="1"/>
      <c r="CX52" s="1"/>
      <c r="CY52" s="1"/>
      <c r="CZ52" s="44"/>
      <c r="DA52" s="17">
        <f t="shared" si="47"/>
        <v>0</v>
      </c>
      <c r="DB52" s="359">
        <f t="shared" si="56"/>
        <v>0</v>
      </c>
      <c r="DC52" s="359">
        <f t="shared" si="48"/>
        <v>0</v>
      </c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1"/>
      <c r="DP52" s="1"/>
      <c r="DQ52" s="17">
        <f t="shared" si="198"/>
        <v>0</v>
      </c>
      <c r="DR52" s="17">
        <f t="shared" si="199"/>
        <v>0</v>
      </c>
      <c r="DS52" s="17">
        <f t="shared" si="286"/>
        <v>0</v>
      </c>
      <c r="DT52" s="17">
        <f t="shared" si="217"/>
        <v>0</v>
      </c>
      <c r="DU52" s="17">
        <f t="shared" si="200"/>
        <v>0</v>
      </c>
      <c r="DV52" s="17">
        <f t="shared" si="218"/>
        <v>0</v>
      </c>
      <c r="DW52" s="1"/>
      <c r="DX52" s="1"/>
      <c r="DY52" s="20">
        <f t="shared" si="201"/>
        <v>0</v>
      </c>
      <c r="DZ52" s="20">
        <f t="shared" si="202"/>
        <v>0</v>
      </c>
      <c r="EA52" s="20">
        <f t="shared" si="203"/>
        <v>0</v>
      </c>
      <c r="EB52" s="20">
        <f t="shared" si="219"/>
        <v>0</v>
      </c>
      <c r="EC52" s="18">
        <f t="shared" si="220"/>
        <v>0</v>
      </c>
      <c r="ED52" s="19">
        <f t="shared" si="287"/>
        <v>0</v>
      </c>
      <c r="EE52" s="19">
        <f t="shared" si="255"/>
        <v>0</v>
      </c>
      <c r="EF52" s="1">
        <f t="shared" si="204"/>
        <v>0</v>
      </c>
      <c r="EG52" s="18">
        <f t="shared" si="99"/>
        <v>0</v>
      </c>
      <c r="EH52" s="341"/>
      <c r="EI52" s="44"/>
      <c r="EJ52" s="44"/>
      <c r="EK52" s="44"/>
      <c r="EL52" s="93"/>
      <c r="EM52" s="93"/>
      <c r="EN52" s="93"/>
      <c r="EO52" s="366"/>
      <c r="EP52" s="366"/>
      <c r="EQ52" s="374"/>
      <c r="ER52" s="374"/>
      <c r="ES52" s="374"/>
      <c r="ET52" s="374"/>
      <c r="EU52" s="18">
        <f t="shared" si="205"/>
        <v>0</v>
      </c>
      <c r="EV52" s="18">
        <f t="shared" si="49"/>
        <v>2</v>
      </c>
      <c r="EW52" s="341">
        <v>1</v>
      </c>
      <c r="EX52" s="341"/>
      <c r="EY52" s="341"/>
      <c r="EZ52" s="365">
        <f t="shared" si="55"/>
        <v>0</v>
      </c>
      <c r="FA52" s="44"/>
      <c r="FB52" s="44"/>
      <c r="FC52" s="44"/>
      <c r="FD52" s="45"/>
      <c r="FE52" s="45"/>
      <c r="FF52" s="45"/>
      <c r="FG52" s="300"/>
      <c r="FH52" s="45"/>
      <c r="FI52" s="45"/>
      <c r="FJ52" s="88"/>
      <c r="FK52" s="44">
        <f>F52</f>
        <v>32</v>
      </c>
      <c r="FL52" s="44"/>
      <c r="FM52" s="44"/>
      <c r="FN52" s="44"/>
      <c r="FO52" s="294"/>
      <c r="FP52" s="20">
        <f t="shared" si="50"/>
        <v>0</v>
      </c>
      <c r="FQ52" s="20">
        <f t="shared" si="206"/>
        <v>0</v>
      </c>
      <c r="FR52" s="20">
        <f t="shared" si="207"/>
        <v>0</v>
      </c>
      <c r="FS52" s="20">
        <f t="shared" si="208"/>
        <v>0</v>
      </c>
      <c r="FT52" s="20">
        <f t="shared" si="209"/>
        <v>0</v>
      </c>
      <c r="FU52" s="20">
        <f t="shared" si="210"/>
        <v>0</v>
      </c>
      <c r="FV52" s="20">
        <f t="shared" si="211"/>
        <v>0</v>
      </c>
      <c r="FW52" s="404"/>
    </row>
    <row r="53" spans="1:179" ht="18.75" customHeight="1">
      <c r="A53" s="40"/>
      <c r="B53" s="48" t="s">
        <v>307</v>
      </c>
      <c r="C53" s="43" t="str">
        <f>B53</f>
        <v>8.2</v>
      </c>
      <c r="D53" s="43" t="s">
        <v>187</v>
      </c>
      <c r="E53" s="43" t="str">
        <f>D53</f>
        <v>2LT8,5</v>
      </c>
      <c r="F53" s="43">
        <v>53</v>
      </c>
      <c r="G53" s="43">
        <f>F53</f>
        <v>53</v>
      </c>
      <c r="H53" s="43"/>
      <c r="I53" s="43"/>
      <c r="J53" s="44"/>
      <c r="K53" s="44"/>
      <c r="L53" s="44"/>
      <c r="M53" s="44"/>
      <c r="N53" s="43"/>
      <c r="O53" s="43"/>
      <c r="P53" s="1"/>
      <c r="Q53" s="16"/>
      <c r="R53" s="1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1">
        <f t="shared" ref="AC53:AC54" si="288">+IF(S53=1,1,0)+IF(T53=1,1,0)</f>
        <v>0</v>
      </c>
      <c r="AD53" s="1">
        <f t="shared" ref="AD53:AD54" si="289">+IF(U53=1,1,0)+IF(V53=1,1,0)</f>
        <v>0</v>
      </c>
      <c r="AE53" s="1">
        <f t="shared" ref="AE53:AE54" si="290">+IF(W53=1,1,0)+IF(X53=1,1,0)</f>
        <v>0</v>
      </c>
      <c r="AF53" s="1">
        <f t="shared" ref="AF53:AF54" si="291">+IF(Y53=1,1,0)+IF(Z53=1,1,0)</f>
        <v>0</v>
      </c>
      <c r="AG53" s="1">
        <f t="shared" ref="AG53:AG54" si="292">+IF(AA53=1,1,0)</f>
        <v>0</v>
      </c>
      <c r="AH53" s="1">
        <f t="shared" ref="AH53:AH54" si="293">+IF(AB53=1,1,0)</f>
        <v>0</v>
      </c>
      <c r="AI53" s="1">
        <f t="shared" ref="AI53:AI54" si="294">+IF(S53=2,1,0)+IF(T53=2,1,0)</f>
        <v>0</v>
      </c>
      <c r="AJ53" s="1">
        <f t="shared" ref="AJ53:AJ54" si="295">+IF(U53=2,1,0)+IF(V53=2,1,0)</f>
        <v>0</v>
      </c>
      <c r="AK53" s="1">
        <f t="shared" ref="AK53:AK54" si="296">+IF(X53=2,1,0)+IF(W53=2,1,0)</f>
        <v>0</v>
      </c>
      <c r="AL53" s="1">
        <f t="shared" ref="AL53:AL54" si="297">+IF(Y53=2,1,0)+IF(Z53=2,1,0)</f>
        <v>0</v>
      </c>
      <c r="AM53" s="1">
        <f t="shared" ref="AM53:AM54" si="298">+IF(AA53=2,1,0)</f>
        <v>0</v>
      </c>
      <c r="AN53" s="1">
        <f t="shared" ref="AN53:AN54" si="299">+IF(AB53=2,1,0)</f>
        <v>0</v>
      </c>
      <c r="AO53" s="44"/>
      <c r="AP53" s="44"/>
      <c r="AQ53" s="44"/>
      <c r="AR53" s="44"/>
      <c r="AS53" s="122">
        <f t="shared" si="191"/>
        <v>0</v>
      </c>
      <c r="AT53" s="122">
        <f t="shared" si="192"/>
        <v>0</v>
      </c>
      <c r="AU53" s="122">
        <f t="shared" si="193"/>
        <v>0</v>
      </c>
      <c r="AV53" s="122">
        <f t="shared" si="194"/>
        <v>0</v>
      </c>
      <c r="AW53" s="44"/>
      <c r="AX53" s="294"/>
      <c r="AY53" s="294"/>
      <c r="AZ53" s="294"/>
      <c r="BA53" s="294"/>
      <c r="BB53" s="294"/>
      <c r="BC53" s="294"/>
      <c r="BD53" s="44"/>
      <c r="BE53" s="44"/>
      <c r="BF53" s="44">
        <v>1</v>
      </c>
      <c r="BG53" s="44"/>
      <c r="BH53" s="44"/>
      <c r="BI53" s="44"/>
      <c r="BJ53" s="44"/>
      <c r="BK53" s="44"/>
      <c r="BL53" s="44"/>
      <c r="BM53" s="44"/>
      <c r="BN53" s="127"/>
      <c r="BO53" s="44"/>
      <c r="BP53" s="1"/>
      <c r="BQ53" s="44"/>
      <c r="BR53" s="17">
        <v>2</v>
      </c>
      <c r="BS53" s="1">
        <f t="shared" si="45"/>
        <v>0</v>
      </c>
      <c r="BT53" s="17">
        <f t="shared" ref="BT53:BT54" si="300">+BS53*2</f>
        <v>0</v>
      </c>
      <c r="BU53" s="44"/>
      <c r="BV53" s="44">
        <v>1</v>
      </c>
      <c r="BW53" s="44"/>
      <c r="BX53" s="44"/>
      <c r="BY53" s="44"/>
      <c r="BZ53" s="44"/>
      <c r="CA53" s="44"/>
      <c r="CB53" s="44"/>
      <c r="CC53" s="44"/>
      <c r="CD53" s="92"/>
      <c r="CE53" s="92"/>
      <c r="CF53" s="92"/>
      <c r="CG53" s="44"/>
      <c r="CH53" s="1"/>
      <c r="CI53" s="1">
        <v>1</v>
      </c>
      <c r="CJ53" s="1"/>
      <c r="CK53" s="383"/>
      <c r="CL53" s="383"/>
      <c r="CM53" s="383"/>
      <c r="CN53" s="1">
        <f t="shared" si="195"/>
        <v>0</v>
      </c>
      <c r="CO53" s="1">
        <f t="shared" si="196"/>
        <v>0</v>
      </c>
      <c r="CP53" s="20">
        <f t="shared" si="197"/>
        <v>2.5</v>
      </c>
      <c r="CQ53" s="351"/>
      <c r="CR53" s="131">
        <f t="shared" si="216"/>
        <v>1</v>
      </c>
      <c r="CS53" s="44"/>
      <c r="CT53" s="44"/>
      <c r="CU53" s="1"/>
      <c r="CV53" s="1"/>
      <c r="CW53" s="1"/>
      <c r="CX53" s="1"/>
      <c r="CY53" s="1">
        <v>2</v>
      </c>
      <c r="CZ53" s="44"/>
      <c r="DA53" s="17">
        <f t="shared" ref="DA53:DA54" si="301">+CY53</f>
        <v>2</v>
      </c>
      <c r="DB53" s="359">
        <f t="shared" si="56"/>
        <v>2</v>
      </c>
      <c r="DC53" s="359">
        <f t="shared" si="48"/>
        <v>2</v>
      </c>
      <c r="DD53" s="44"/>
      <c r="DE53" s="44"/>
      <c r="DF53" s="44">
        <v>4</v>
      </c>
      <c r="DG53" s="44"/>
      <c r="DH53" s="44"/>
      <c r="DI53" s="44">
        <v>4</v>
      </c>
      <c r="DJ53" s="44"/>
      <c r="DK53" s="44"/>
      <c r="DL53" s="44"/>
      <c r="DM53" s="44"/>
      <c r="DN53" s="44"/>
      <c r="DO53" s="1"/>
      <c r="DP53" s="1"/>
      <c r="DQ53" s="17">
        <f t="shared" si="198"/>
        <v>0</v>
      </c>
      <c r="DR53" s="17">
        <f t="shared" si="199"/>
        <v>0</v>
      </c>
      <c r="DS53" s="17">
        <f t="shared" si="286"/>
        <v>0</v>
      </c>
      <c r="DT53" s="17">
        <f t="shared" si="217"/>
        <v>0</v>
      </c>
      <c r="DU53" s="17">
        <f t="shared" si="200"/>
        <v>0</v>
      </c>
      <c r="DV53" s="17">
        <f t="shared" si="218"/>
        <v>0</v>
      </c>
      <c r="DW53" s="1"/>
      <c r="DX53" s="1"/>
      <c r="DY53" s="20">
        <f t="shared" si="201"/>
        <v>0</v>
      </c>
      <c r="DZ53" s="20">
        <f t="shared" si="202"/>
        <v>0</v>
      </c>
      <c r="EA53" s="20">
        <f t="shared" si="203"/>
        <v>0</v>
      </c>
      <c r="EB53" s="20">
        <f t="shared" si="219"/>
        <v>0</v>
      </c>
      <c r="EC53" s="18">
        <f t="shared" si="220"/>
        <v>1</v>
      </c>
      <c r="ED53" s="19">
        <f t="shared" ref="ED53:ED54" si="302">+IF(EC53&lt;&gt;0,EC53*3,0)</f>
        <v>3</v>
      </c>
      <c r="EE53" s="19">
        <f t="shared" si="255"/>
        <v>0</v>
      </c>
      <c r="EF53" s="1">
        <f t="shared" si="204"/>
        <v>0</v>
      </c>
      <c r="EG53" s="18">
        <f t="shared" si="99"/>
        <v>5</v>
      </c>
      <c r="EH53" s="341"/>
      <c r="EI53" s="44"/>
      <c r="EJ53" s="44"/>
      <c r="EK53" s="44"/>
      <c r="EL53" s="93"/>
      <c r="EM53" s="93"/>
      <c r="EN53" s="93">
        <v>1</v>
      </c>
      <c r="EO53" s="366"/>
      <c r="EP53" s="366"/>
      <c r="EQ53" s="374"/>
      <c r="ER53" s="374"/>
      <c r="ES53" s="374"/>
      <c r="ET53" s="374"/>
      <c r="EU53" s="18">
        <f t="shared" si="205"/>
        <v>0</v>
      </c>
      <c r="EV53" s="18">
        <f t="shared" si="49"/>
        <v>2</v>
      </c>
      <c r="EW53" s="341">
        <v>2</v>
      </c>
      <c r="EX53" s="341">
        <v>2</v>
      </c>
      <c r="EY53" s="341">
        <v>8</v>
      </c>
      <c r="EZ53" s="365">
        <f t="shared" si="55"/>
        <v>0</v>
      </c>
      <c r="FA53" s="44"/>
      <c r="FB53" s="44"/>
      <c r="FC53" s="44"/>
      <c r="FD53" s="45"/>
      <c r="FE53" s="45"/>
      <c r="FF53" s="45"/>
      <c r="FG53" s="300"/>
      <c r="FH53" s="45"/>
      <c r="FI53" s="45"/>
      <c r="FJ53" s="88"/>
      <c r="FK53" s="44">
        <f>F53</f>
        <v>53</v>
      </c>
      <c r="FL53" s="44"/>
      <c r="FM53" s="44"/>
      <c r="FN53" s="44"/>
      <c r="FO53" s="294"/>
      <c r="FP53" s="20">
        <f>+FO53*3</f>
        <v>0</v>
      </c>
      <c r="FQ53" s="20">
        <f t="shared" si="206"/>
        <v>0</v>
      </c>
      <c r="FR53" s="20">
        <f t="shared" si="207"/>
        <v>4</v>
      </c>
      <c r="FS53" s="20">
        <f t="shared" si="208"/>
        <v>0</v>
      </c>
      <c r="FT53" s="20">
        <f t="shared" si="209"/>
        <v>0</v>
      </c>
      <c r="FU53" s="20">
        <f t="shared" si="210"/>
        <v>0</v>
      </c>
      <c r="FV53" s="20">
        <f t="shared" si="211"/>
        <v>0</v>
      </c>
      <c r="FW53" s="404"/>
    </row>
    <row r="54" spans="1:179" ht="18.75" customHeight="1">
      <c r="A54" s="40"/>
      <c r="B54" s="48" t="s">
        <v>308</v>
      </c>
      <c r="C54" s="43" t="str">
        <f>B54</f>
        <v>8.3</v>
      </c>
      <c r="D54" s="43" t="s">
        <v>44</v>
      </c>
      <c r="E54" s="43" t="str">
        <f>D54</f>
        <v>LT8,5</v>
      </c>
      <c r="F54" s="43">
        <v>50</v>
      </c>
      <c r="G54" s="43">
        <f>F54</f>
        <v>50</v>
      </c>
      <c r="H54" s="43"/>
      <c r="I54" s="43"/>
      <c r="J54" s="44"/>
      <c r="K54" s="44"/>
      <c r="L54" s="44"/>
      <c r="M54" s="44"/>
      <c r="N54" s="43"/>
      <c r="O54" s="43"/>
      <c r="P54" s="1"/>
      <c r="Q54" s="16"/>
      <c r="R54" s="1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1">
        <f t="shared" si="288"/>
        <v>0</v>
      </c>
      <c r="AD54" s="1">
        <f t="shared" si="289"/>
        <v>0</v>
      </c>
      <c r="AE54" s="1">
        <f t="shared" si="290"/>
        <v>0</v>
      </c>
      <c r="AF54" s="1">
        <f t="shared" si="291"/>
        <v>0</v>
      </c>
      <c r="AG54" s="1">
        <f t="shared" si="292"/>
        <v>0</v>
      </c>
      <c r="AH54" s="1">
        <f t="shared" si="293"/>
        <v>0</v>
      </c>
      <c r="AI54" s="1">
        <f t="shared" si="294"/>
        <v>0</v>
      </c>
      <c r="AJ54" s="1">
        <f t="shared" si="295"/>
        <v>0</v>
      </c>
      <c r="AK54" s="1">
        <f t="shared" si="296"/>
        <v>0</v>
      </c>
      <c r="AL54" s="1">
        <f t="shared" si="297"/>
        <v>0</v>
      </c>
      <c r="AM54" s="1">
        <f t="shared" si="298"/>
        <v>0</v>
      </c>
      <c r="AN54" s="1">
        <f t="shared" si="299"/>
        <v>0</v>
      </c>
      <c r="AO54" s="44"/>
      <c r="AP54" s="44"/>
      <c r="AQ54" s="44"/>
      <c r="AR54" s="44"/>
      <c r="AS54" s="122">
        <f t="shared" si="191"/>
        <v>0</v>
      </c>
      <c r="AT54" s="122">
        <f t="shared" si="192"/>
        <v>0</v>
      </c>
      <c r="AU54" s="122">
        <f t="shared" si="193"/>
        <v>0</v>
      </c>
      <c r="AV54" s="122">
        <f t="shared" si="194"/>
        <v>0</v>
      </c>
      <c r="AW54" s="44"/>
      <c r="AX54" s="294"/>
      <c r="AY54" s="294"/>
      <c r="AZ54" s="294"/>
      <c r="BA54" s="294"/>
      <c r="BB54" s="294"/>
      <c r="BC54" s="294"/>
      <c r="BD54" s="44">
        <v>1</v>
      </c>
      <c r="BE54" s="44"/>
      <c r="BF54" s="44"/>
      <c r="BG54" s="44"/>
      <c r="BH54" s="44"/>
      <c r="BI54" s="44"/>
      <c r="BJ54" s="44"/>
      <c r="BK54" s="44"/>
      <c r="BL54" s="44"/>
      <c r="BM54" s="44"/>
      <c r="BN54" s="127"/>
      <c r="BO54" s="44"/>
      <c r="BP54" s="1"/>
      <c r="BQ54" s="44"/>
      <c r="BR54" s="17">
        <v>2</v>
      </c>
      <c r="BS54" s="1">
        <f t="shared" si="45"/>
        <v>0</v>
      </c>
      <c r="BT54" s="17">
        <f t="shared" si="300"/>
        <v>0</v>
      </c>
      <c r="BU54" s="44"/>
      <c r="BV54" s="44">
        <v>1</v>
      </c>
      <c r="BW54" s="44"/>
      <c r="BX54" s="44"/>
      <c r="BY54" s="44"/>
      <c r="BZ54" s="44"/>
      <c r="CA54" s="44"/>
      <c r="CB54" s="44"/>
      <c r="CC54" s="44"/>
      <c r="CD54" s="92"/>
      <c r="CE54" s="92"/>
      <c r="CF54" s="92"/>
      <c r="CG54" s="44"/>
      <c r="CH54" s="1"/>
      <c r="CI54" s="1">
        <v>1</v>
      </c>
      <c r="CJ54" s="1"/>
      <c r="CK54" s="383"/>
      <c r="CL54" s="383"/>
      <c r="CM54" s="383"/>
      <c r="CN54" s="1">
        <f t="shared" si="195"/>
        <v>0</v>
      </c>
      <c r="CO54" s="1">
        <f t="shared" si="196"/>
        <v>0</v>
      </c>
      <c r="CP54" s="20">
        <f t="shared" si="197"/>
        <v>2.5</v>
      </c>
      <c r="CQ54" s="351"/>
      <c r="CR54" s="131">
        <f t="shared" si="216"/>
        <v>1</v>
      </c>
      <c r="CS54" s="44"/>
      <c r="CT54" s="44"/>
      <c r="CU54" s="1"/>
      <c r="CV54" s="1"/>
      <c r="CW54" s="1"/>
      <c r="CX54" s="1"/>
      <c r="CY54" s="1"/>
      <c r="CZ54" s="44"/>
      <c r="DA54" s="17">
        <f t="shared" si="301"/>
        <v>0</v>
      </c>
      <c r="DB54" s="359">
        <f t="shared" si="56"/>
        <v>0</v>
      </c>
      <c r="DC54" s="359">
        <f t="shared" si="48"/>
        <v>0</v>
      </c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1"/>
      <c r="DP54" s="1"/>
      <c r="DQ54" s="17">
        <f t="shared" si="198"/>
        <v>0</v>
      </c>
      <c r="DR54" s="17">
        <f t="shared" si="199"/>
        <v>0</v>
      </c>
      <c r="DS54" s="17">
        <f t="shared" si="286"/>
        <v>0</v>
      </c>
      <c r="DT54" s="17">
        <f t="shared" si="217"/>
        <v>0</v>
      </c>
      <c r="DU54" s="17">
        <f t="shared" si="200"/>
        <v>0</v>
      </c>
      <c r="DV54" s="17">
        <f t="shared" si="218"/>
        <v>0</v>
      </c>
      <c r="DW54" s="1"/>
      <c r="DX54" s="1"/>
      <c r="DY54" s="20">
        <f t="shared" si="201"/>
        <v>0</v>
      </c>
      <c r="DZ54" s="20">
        <f t="shared" si="202"/>
        <v>0</v>
      </c>
      <c r="EA54" s="20">
        <f t="shared" si="203"/>
        <v>0</v>
      </c>
      <c r="EB54" s="20">
        <f t="shared" si="219"/>
        <v>0</v>
      </c>
      <c r="EC54" s="18">
        <f t="shared" si="220"/>
        <v>0</v>
      </c>
      <c r="ED54" s="19">
        <f t="shared" si="302"/>
        <v>0</v>
      </c>
      <c r="EE54" s="19">
        <f t="shared" si="255"/>
        <v>0</v>
      </c>
      <c r="EF54" s="1">
        <f t="shared" si="204"/>
        <v>0</v>
      </c>
      <c r="EG54" s="18">
        <f t="shared" si="99"/>
        <v>0</v>
      </c>
      <c r="EH54" s="341"/>
      <c r="EI54" s="44"/>
      <c r="EJ54" s="44"/>
      <c r="EK54" s="44"/>
      <c r="EL54" s="93"/>
      <c r="EM54" s="93"/>
      <c r="EN54" s="93"/>
      <c r="EO54" s="366"/>
      <c r="EP54" s="366"/>
      <c r="EQ54" s="374"/>
      <c r="ER54" s="374"/>
      <c r="ES54" s="374"/>
      <c r="ET54" s="374"/>
      <c r="EU54" s="18">
        <f t="shared" si="205"/>
        <v>0</v>
      </c>
      <c r="EV54" s="18">
        <f t="shared" si="49"/>
        <v>2</v>
      </c>
      <c r="EW54" s="341">
        <v>1</v>
      </c>
      <c r="EX54" s="341"/>
      <c r="EY54" s="341"/>
      <c r="EZ54" s="365">
        <f t="shared" si="55"/>
        <v>0</v>
      </c>
      <c r="FA54" s="44"/>
      <c r="FB54" s="44"/>
      <c r="FC54" s="44"/>
      <c r="FD54" s="45"/>
      <c r="FE54" s="45"/>
      <c r="FF54" s="45"/>
      <c r="FG54" s="300"/>
      <c r="FH54" s="45"/>
      <c r="FI54" s="45"/>
      <c r="FJ54" s="88"/>
      <c r="FK54" s="44">
        <f>F54</f>
        <v>50</v>
      </c>
      <c r="FL54" s="44"/>
      <c r="FM54" s="44"/>
      <c r="FN54" s="44"/>
      <c r="FO54" s="294"/>
      <c r="FP54" s="20">
        <f t="shared" si="50"/>
        <v>0</v>
      </c>
      <c r="FQ54" s="20">
        <f t="shared" si="206"/>
        <v>0</v>
      </c>
      <c r="FR54" s="20">
        <f t="shared" si="207"/>
        <v>0</v>
      </c>
      <c r="FS54" s="20">
        <f t="shared" si="208"/>
        <v>0</v>
      </c>
      <c r="FT54" s="20">
        <f t="shared" si="209"/>
        <v>0</v>
      </c>
      <c r="FU54" s="20">
        <f t="shared" si="210"/>
        <v>0</v>
      </c>
      <c r="FV54" s="20">
        <f t="shared" si="211"/>
        <v>0</v>
      </c>
      <c r="FW54" s="404"/>
    </row>
    <row r="55" spans="1:179" ht="18.75" customHeight="1">
      <c r="A55" s="40"/>
      <c r="B55" s="48" t="s">
        <v>655</v>
      </c>
      <c r="C55" s="43" t="str">
        <f>B55</f>
        <v>8.4</v>
      </c>
      <c r="D55" s="43" t="s">
        <v>44</v>
      </c>
      <c r="E55" s="43" t="str">
        <f>D55</f>
        <v>LT8,5</v>
      </c>
      <c r="F55" s="43">
        <v>55</v>
      </c>
      <c r="G55" s="43">
        <f>F55</f>
        <v>55</v>
      </c>
      <c r="H55" s="43"/>
      <c r="I55" s="43"/>
      <c r="J55" s="44"/>
      <c r="K55" s="44"/>
      <c r="L55" s="44"/>
      <c r="M55" s="44"/>
      <c r="N55" s="43"/>
      <c r="O55" s="43"/>
      <c r="P55" s="1"/>
      <c r="Q55" s="16"/>
      <c r="R55" s="1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1">
        <f t="shared" ref="AC55" si="303">+IF(S55=1,1,0)+IF(T55=1,1,0)</f>
        <v>0</v>
      </c>
      <c r="AD55" s="1">
        <f t="shared" ref="AD55" si="304">+IF(U55=1,1,0)+IF(V55=1,1,0)</f>
        <v>0</v>
      </c>
      <c r="AE55" s="1">
        <f t="shared" ref="AE55" si="305">+IF(W55=1,1,0)+IF(X55=1,1,0)</f>
        <v>0</v>
      </c>
      <c r="AF55" s="1">
        <f t="shared" ref="AF55" si="306">+IF(Y55=1,1,0)+IF(Z55=1,1,0)</f>
        <v>0</v>
      </c>
      <c r="AG55" s="1">
        <f t="shared" ref="AG55" si="307">+IF(AA55=1,1,0)</f>
        <v>0</v>
      </c>
      <c r="AH55" s="1">
        <f t="shared" ref="AH55" si="308">+IF(AB55=1,1,0)</f>
        <v>0</v>
      </c>
      <c r="AI55" s="1">
        <f t="shared" ref="AI55" si="309">+IF(S55=2,1,0)+IF(T55=2,1,0)</f>
        <v>0</v>
      </c>
      <c r="AJ55" s="1">
        <f t="shared" ref="AJ55" si="310">+IF(U55=2,1,0)+IF(V55=2,1,0)</f>
        <v>0</v>
      </c>
      <c r="AK55" s="1">
        <f t="shared" ref="AK55" si="311">+IF(X55=2,1,0)+IF(W55=2,1,0)</f>
        <v>0</v>
      </c>
      <c r="AL55" s="1">
        <f t="shared" ref="AL55" si="312">+IF(Y55=2,1,0)+IF(Z55=2,1,0)</f>
        <v>0</v>
      </c>
      <c r="AM55" s="1">
        <f t="shared" ref="AM55" si="313">+IF(AA55=2,1,0)</f>
        <v>0</v>
      </c>
      <c r="AN55" s="1">
        <f t="shared" ref="AN55" si="314">+IF(AB55=2,1,0)</f>
        <v>0</v>
      </c>
      <c r="AO55" s="44"/>
      <c r="AP55" s="44"/>
      <c r="AQ55" s="44"/>
      <c r="AR55" s="44"/>
      <c r="AS55" s="122">
        <f t="shared" si="191"/>
        <v>0</v>
      </c>
      <c r="AT55" s="122">
        <f t="shared" si="192"/>
        <v>0</v>
      </c>
      <c r="AU55" s="122">
        <f t="shared" si="193"/>
        <v>0</v>
      </c>
      <c r="AV55" s="122">
        <f t="shared" si="194"/>
        <v>0</v>
      </c>
      <c r="AW55" s="44"/>
      <c r="AX55" s="294"/>
      <c r="AY55" s="294"/>
      <c r="AZ55" s="294"/>
      <c r="BA55" s="294"/>
      <c r="BB55" s="294"/>
      <c r="BC55" s="294"/>
      <c r="BD55" s="44">
        <v>1</v>
      </c>
      <c r="BE55" s="44"/>
      <c r="BF55" s="44"/>
      <c r="BG55" s="44"/>
      <c r="BH55" s="44"/>
      <c r="BI55" s="44"/>
      <c r="BJ55" s="44"/>
      <c r="BK55" s="44"/>
      <c r="BL55" s="44"/>
      <c r="BM55" s="44"/>
      <c r="BN55" s="127"/>
      <c r="BO55" s="44"/>
      <c r="BP55" s="1"/>
      <c r="BQ55" s="44"/>
      <c r="BR55" s="17">
        <v>1</v>
      </c>
      <c r="BS55" s="1">
        <f t="shared" si="45"/>
        <v>0</v>
      </c>
      <c r="BT55" s="17">
        <f t="shared" ref="BT55" si="315">+BS55*2</f>
        <v>0</v>
      </c>
      <c r="BU55" s="44"/>
      <c r="BV55" s="44">
        <v>1</v>
      </c>
      <c r="BW55" s="44">
        <v>1</v>
      </c>
      <c r="BX55" s="44">
        <v>1</v>
      </c>
      <c r="BY55" s="44"/>
      <c r="BZ55" s="44">
        <v>1</v>
      </c>
      <c r="CA55" s="44"/>
      <c r="CB55" s="44"/>
      <c r="CC55" s="44"/>
      <c r="CD55" s="92"/>
      <c r="CE55" s="92"/>
      <c r="CF55" s="92"/>
      <c r="CG55" s="44"/>
      <c r="CH55" s="1"/>
      <c r="CI55" s="1">
        <v>1</v>
      </c>
      <c r="CJ55" s="1"/>
      <c r="CK55" s="383"/>
      <c r="CL55" s="383"/>
      <c r="CM55" s="383"/>
      <c r="CN55" s="1">
        <f t="shared" si="195"/>
        <v>2</v>
      </c>
      <c r="CO55" s="1">
        <f t="shared" si="196"/>
        <v>2</v>
      </c>
      <c r="CP55" s="20">
        <f t="shared" si="197"/>
        <v>5</v>
      </c>
      <c r="CQ55" s="351"/>
      <c r="CR55" s="131">
        <f t="shared" si="216"/>
        <v>1</v>
      </c>
      <c r="CS55" s="44"/>
      <c r="CT55" s="44"/>
      <c r="CU55" s="1">
        <v>1</v>
      </c>
      <c r="CV55" s="1"/>
      <c r="CW55" s="1">
        <v>1</v>
      </c>
      <c r="CX55" s="1"/>
      <c r="CY55" s="1">
        <v>1</v>
      </c>
      <c r="CZ55" s="44">
        <v>5</v>
      </c>
      <c r="DA55" s="17">
        <f t="shared" ref="DA55" si="316">+CY55</f>
        <v>1</v>
      </c>
      <c r="DB55" s="359">
        <f t="shared" si="56"/>
        <v>6</v>
      </c>
      <c r="DC55" s="359">
        <f t="shared" si="48"/>
        <v>3</v>
      </c>
      <c r="DD55" s="44"/>
      <c r="DE55" s="44">
        <v>8</v>
      </c>
      <c r="DF55" s="44"/>
      <c r="DG55" s="44"/>
      <c r="DH55" s="44"/>
      <c r="DI55" s="44">
        <v>4</v>
      </c>
      <c r="DJ55" s="44"/>
      <c r="DK55" s="44"/>
      <c r="DL55" s="44"/>
      <c r="DM55" s="44"/>
      <c r="DN55" s="44"/>
      <c r="DO55" s="1"/>
      <c r="DP55" s="1"/>
      <c r="DQ55" s="17">
        <f t="shared" si="198"/>
        <v>0</v>
      </c>
      <c r="DR55" s="17">
        <f t="shared" si="199"/>
        <v>0</v>
      </c>
      <c r="DS55" s="17">
        <f t="shared" si="286"/>
        <v>0</v>
      </c>
      <c r="DT55" s="17">
        <f t="shared" si="217"/>
        <v>0</v>
      </c>
      <c r="DU55" s="17">
        <f t="shared" si="200"/>
        <v>0</v>
      </c>
      <c r="DV55" s="17">
        <f t="shared" si="218"/>
        <v>0</v>
      </c>
      <c r="DW55" s="1"/>
      <c r="DX55" s="1"/>
      <c r="DY55" s="20">
        <f t="shared" si="201"/>
        <v>0</v>
      </c>
      <c r="DZ55" s="20">
        <f t="shared" si="202"/>
        <v>0</v>
      </c>
      <c r="EA55" s="20">
        <f t="shared" si="203"/>
        <v>0</v>
      </c>
      <c r="EB55" s="20">
        <f t="shared" si="219"/>
        <v>0</v>
      </c>
      <c r="EC55" s="18">
        <f t="shared" si="220"/>
        <v>1</v>
      </c>
      <c r="ED55" s="19">
        <f t="shared" ref="ED55" si="317">+IF(EC55&lt;&gt;0,EC55*3,0)</f>
        <v>3</v>
      </c>
      <c r="EE55" s="19">
        <f t="shared" si="255"/>
        <v>0</v>
      </c>
      <c r="EF55" s="1">
        <f t="shared" si="204"/>
        <v>0</v>
      </c>
      <c r="EG55" s="18"/>
      <c r="EH55" s="341"/>
      <c r="EI55" s="44">
        <v>5.5</v>
      </c>
      <c r="EJ55" s="44">
        <v>5.5</v>
      </c>
      <c r="EK55" s="44"/>
      <c r="EL55" s="93">
        <v>1</v>
      </c>
      <c r="EM55" s="93"/>
      <c r="EN55" s="93"/>
      <c r="EO55" s="366"/>
      <c r="EP55" s="366"/>
      <c r="EQ55" s="374">
        <v>1</v>
      </c>
      <c r="ER55" s="374"/>
      <c r="ES55" s="374"/>
      <c r="ET55" s="374"/>
      <c r="EU55" s="18">
        <f t="shared" si="205"/>
        <v>7</v>
      </c>
      <c r="EV55" s="18">
        <f t="shared" si="49"/>
        <v>4</v>
      </c>
      <c r="EW55" s="341">
        <v>1</v>
      </c>
      <c r="EX55" s="341">
        <v>1</v>
      </c>
      <c r="EY55" s="341">
        <v>6</v>
      </c>
      <c r="EZ55" s="365">
        <f t="shared" si="55"/>
        <v>0.5</v>
      </c>
      <c r="FA55" s="44"/>
      <c r="FB55" s="44"/>
      <c r="FC55" s="44"/>
      <c r="FD55" s="45"/>
      <c r="FE55" s="45"/>
      <c r="FF55" s="45"/>
      <c r="FG55" s="300"/>
      <c r="FH55" s="45"/>
      <c r="FI55" s="45"/>
      <c r="FJ55" s="88"/>
      <c r="FK55" s="44">
        <f>F55</f>
        <v>55</v>
      </c>
      <c r="FL55" s="44"/>
      <c r="FM55" s="44"/>
      <c r="FN55" s="44"/>
      <c r="FO55" s="294"/>
      <c r="FP55" s="20">
        <f t="shared" si="50"/>
        <v>0</v>
      </c>
      <c r="FQ55" s="20">
        <f t="shared" si="206"/>
        <v>8</v>
      </c>
      <c r="FR55" s="20">
        <f t="shared" si="207"/>
        <v>0</v>
      </c>
      <c r="FS55" s="20">
        <f t="shared" si="208"/>
        <v>0</v>
      </c>
      <c r="FT55" s="20">
        <f t="shared" si="209"/>
        <v>0</v>
      </c>
      <c r="FU55" s="20">
        <f t="shared" si="210"/>
        <v>0</v>
      </c>
      <c r="FV55" s="20">
        <f t="shared" si="211"/>
        <v>0</v>
      </c>
      <c r="FW55" s="405"/>
    </row>
    <row r="56" spans="1:179">
      <c r="A56" s="40"/>
      <c r="B56" s="41" t="s">
        <v>254</v>
      </c>
      <c r="C56" s="42" t="s">
        <v>196</v>
      </c>
      <c r="D56" s="43"/>
      <c r="E56" s="43"/>
      <c r="F56" s="43"/>
      <c r="G56" s="43"/>
      <c r="H56" s="43"/>
      <c r="I56" s="43"/>
      <c r="J56" s="44"/>
      <c r="K56" s="44"/>
      <c r="L56" s="44"/>
      <c r="M56" s="44"/>
      <c r="N56" s="43"/>
      <c r="O56" s="43"/>
      <c r="P56" s="1"/>
      <c r="Q56" s="16"/>
      <c r="R56" s="1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1">
        <f t="shared" si="35"/>
        <v>0</v>
      </c>
      <c r="AD56" s="1">
        <f t="shared" si="36"/>
        <v>0</v>
      </c>
      <c r="AE56" s="1">
        <f t="shared" si="37"/>
        <v>0</v>
      </c>
      <c r="AF56" s="1">
        <f t="shared" si="38"/>
        <v>0</v>
      </c>
      <c r="AG56" s="1">
        <f t="shared" si="39"/>
        <v>0</v>
      </c>
      <c r="AH56" s="1">
        <f t="shared" si="39"/>
        <v>0</v>
      </c>
      <c r="AI56" s="1">
        <f t="shared" si="40"/>
        <v>0</v>
      </c>
      <c r="AJ56" s="1">
        <f t="shared" si="41"/>
        <v>0</v>
      </c>
      <c r="AK56" s="1">
        <f t="shared" si="42"/>
        <v>0</v>
      </c>
      <c r="AL56" s="1">
        <f t="shared" si="43"/>
        <v>0</v>
      </c>
      <c r="AM56" s="1">
        <f t="shared" si="44"/>
        <v>0</v>
      </c>
      <c r="AN56" s="1">
        <f t="shared" si="44"/>
        <v>0</v>
      </c>
      <c r="AO56" s="44"/>
      <c r="AP56" s="44"/>
      <c r="AQ56" s="44"/>
      <c r="AR56" s="44"/>
      <c r="AS56" s="122">
        <f t="shared" si="191"/>
        <v>0</v>
      </c>
      <c r="AT56" s="122">
        <f t="shared" si="192"/>
        <v>0</v>
      </c>
      <c r="AU56" s="122">
        <f t="shared" si="193"/>
        <v>0</v>
      </c>
      <c r="AV56" s="122">
        <f t="shared" si="194"/>
        <v>0</v>
      </c>
      <c r="AW56" s="44"/>
      <c r="AX56" s="294"/>
      <c r="AY56" s="294"/>
      <c r="AZ56" s="294"/>
      <c r="BA56" s="294"/>
      <c r="BB56" s="294"/>
      <c r="BC56" s="29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127"/>
      <c r="BO56" s="44"/>
      <c r="BP56" s="1"/>
      <c r="BQ56" s="44"/>
      <c r="BR56" s="17">
        <v>1</v>
      </c>
      <c r="BS56" s="1">
        <f t="shared" si="45"/>
        <v>0</v>
      </c>
      <c r="BT56" s="17">
        <f t="shared" si="46"/>
        <v>0</v>
      </c>
      <c r="BU56" s="44">
        <v>8</v>
      </c>
      <c r="BV56" s="44"/>
      <c r="BW56" s="44"/>
      <c r="BX56" s="44"/>
      <c r="BY56" s="44"/>
      <c r="BZ56" s="44"/>
      <c r="CA56" s="44"/>
      <c r="CB56" s="44"/>
      <c r="CC56" s="44"/>
      <c r="CD56" s="92"/>
      <c r="CE56" s="92"/>
      <c r="CF56" s="92"/>
      <c r="CG56" s="44"/>
      <c r="CH56" s="1"/>
      <c r="CI56" s="1"/>
      <c r="CJ56" s="1"/>
      <c r="CK56" s="383"/>
      <c r="CL56" s="383"/>
      <c r="CM56" s="383"/>
      <c r="CN56" s="1">
        <f t="shared" si="195"/>
        <v>0</v>
      </c>
      <c r="CO56" s="1">
        <f t="shared" si="196"/>
        <v>0</v>
      </c>
      <c r="CP56" s="20">
        <f t="shared" si="197"/>
        <v>0</v>
      </c>
      <c r="CQ56" s="351"/>
      <c r="CR56" s="131"/>
      <c r="CS56" s="44"/>
      <c r="CT56" s="44"/>
      <c r="CU56" s="1"/>
      <c r="CV56" s="1"/>
      <c r="CW56" s="1"/>
      <c r="CX56" s="1"/>
      <c r="CY56" s="1"/>
      <c r="CZ56" s="44"/>
      <c r="DA56" s="17">
        <f t="shared" si="47"/>
        <v>0</v>
      </c>
      <c r="DB56" s="359">
        <f t="shared" si="56"/>
        <v>0</v>
      </c>
      <c r="DC56" s="359">
        <f t="shared" si="48"/>
        <v>0</v>
      </c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1"/>
      <c r="DP56" s="1"/>
      <c r="DQ56" s="17">
        <f t="shared" si="198"/>
        <v>0</v>
      </c>
      <c r="DR56" s="17">
        <f t="shared" si="199"/>
        <v>0</v>
      </c>
      <c r="DS56" s="17">
        <f t="shared" si="286"/>
        <v>0</v>
      </c>
      <c r="DT56" s="17">
        <f t="shared" si="217"/>
        <v>0</v>
      </c>
      <c r="DU56" s="17">
        <f t="shared" si="200"/>
        <v>0</v>
      </c>
      <c r="DV56" s="17">
        <f t="shared" si="218"/>
        <v>0</v>
      </c>
      <c r="DW56" s="1"/>
      <c r="DX56" s="1"/>
      <c r="DY56" s="20">
        <f t="shared" si="201"/>
        <v>0</v>
      </c>
      <c r="DZ56" s="20">
        <f t="shared" si="202"/>
        <v>0</v>
      </c>
      <c r="EA56" s="20">
        <f t="shared" si="203"/>
        <v>0</v>
      </c>
      <c r="EB56" s="20">
        <f t="shared" si="219"/>
        <v>0</v>
      </c>
      <c r="EC56" s="18">
        <f t="shared" si="220"/>
        <v>0</v>
      </c>
      <c r="ED56" s="19">
        <f t="shared" ref="ED56:ED62" si="318">+IF(EC56&lt;&gt;0,EC56*3,0)</f>
        <v>0</v>
      </c>
      <c r="EE56" s="19">
        <f t="shared" si="255"/>
        <v>0</v>
      </c>
      <c r="EF56" s="1">
        <f t="shared" si="204"/>
        <v>0</v>
      </c>
      <c r="EG56" s="18">
        <f>+IF(AND(CT56+EC56=0,SUM(AO56:AR56)&gt;0,SUM(DK56:DN56)&gt;0),(CU56+CV56+CW56+CX56)*2+CY56*5,(EC56+CT56-FO56)*5)+IF(AND(EC56+DQ56+CT56=0,SUM(AO56:AR56)&gt;0),SUM(CU56:CX56)*2+CY56*5,0)</f>
        <v>0</v>
      </c>
      <c r="EH56" s="341"/>
      <c r="EI56" s="44"/>
      <c r="EJ56" s="44"/>
      <c r="EK56" s="44"/>
      <c r="EL56" s="93"/>
      <c r="EM56" s="93"/>
      <c r="EN56" s="93"/>
      <c r="EO56" s="366"/>
      <c r="EP56" s="366"/>
      <c r="EQ56" s="374"/>
      <c r="ER56" s="374"/>
      <c r="ES56" s="374"/>
      <c r="ET56" s="374"/>
      <c r="EU56" s="18">
        <f t="shared" si="205"/>
        <v>0</v>
      </c>
      <c r="EV56" s="18">
        <f t="shared" si="49"/>
        <v>0</v>
      </c>
      <c r="EW56" s="341"/>
      <c r="EX56" s="341"/>
      <c r="EY56" s="341"/>
      <c r="EZ56" s="365">
        <f t="shared" si="55"/>
        <v>0</v>
      </c>
      <c r="FA56" s="44"/>
      <c r="FB56" s="44"/>
      <c r="FC56" s="44"/>
      <c r="FD56" s="45"/>
      <c r="FE56" s="45"/>
      <c r="FF56" s="45"/>
      <c r="FG56" s="300"/>
      <c r="FH56" s="45"/>
      <c r="FI56" s="45"/>
      <c r="FJ56" s="45"/>
      <c r="FK56" s="44"/>
      <c r="FL56" s="44"/>
      <c r="FM56" s="44"/>
      <c r="FN56" s="44"/>
      <c r="FO56" s="294"/>
      <c r="FP56" s="20">
        <f t="shared" si="50"/>
        <v>0</v>
      </c>
      <c r="FQ56" s="20">
        <f t="shared" si="206"/>
        <v>0</v>
      </c>
      <c r="FR56" s="20">
        <f t="shared" si="207"/>
        <v>0</v>
      </c>
      <c r="FS56" s="20">
        <f t="shared" si="208"/>
        <v>0</v>
      </c>
      <c r="FT56" s="20">
        <f t="shared" si="209"/>
        <v>0</v>
      </c>
      <c r="FU56" s="20">
        <f t="shared" si="210"/>
        <v>0</v>
      </c>
      <c r="FV56" s="20">
        <f t="shared" si="211"/>
        <v>0</v>
      </c>
      <c r="FW56" s="44"/>
    </row>
    <row r="57" spans="1:179">
      <c r="A57" s="40"/>
      <c r="B57" s="48" t="s">
        <v>507</v>
      </c>
      <c r="C57" s="43" t="s">
        <v>508</v>
      </c>
      <c r="D57" s="43" t="s">
        <v>44</v>
      </c>
      <c r="E57" s="43" t="str">
        <f>D57</f>
        <v>LT8,5</v>
      </c>
      <c r="F57" s="43">
        <v>41</v>
      </c>
      <c r="G57" s="43">
        <f>F57</f>
        <v>41</v>
      </c>
      <c r="H57" s="43"/>
      <c r="I57" s="43"/>
      <c r="J57" s="44"/>
      <c r="K57" s="44"/>
      <c r="L57" s="44"/>
      <c r="M57" s="44"/>
      <c r="N57" s="43"/>
      <c r="O57" s="43"/>
      <c r="P57" s="1"/>
      <c r="Q57" s="16"/>
      <c r="R57" s="1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1">
        <f t="shared" si="35"/>
        <v>0</v>
      </c>
      <c r="AD57" s="1">
        <f t="shared" si="36"/>
        <v>0</v>
      </c>
      <c r="AE57" s="1">
        <f t="shared" si="37"/>
        <v>0</v>
      </c>
      <c r="AF57" s="1">
        <f t="shared" si="38"/>
        <v>0</v>
      </c>
      <c r="AG57" s="1">
        <f t="shared" si="39"/>
        <v>0</v>
      </c>
      <c r="AH57" s="1">
        <f t="shared" si="39"/>
        <v>0</v>
      </c>
      <c r="AI57" s="1">
        <f t="shared" si="40"/>
        <v>0</v>
      </c>
      <c r="AJ57" s="1">
        <f t="shared" si="41"/>
        <v>0</v>
      </c>
      <c r="AK57" s="1">
        <f t="shared" si="42"/>
        <v>0</v>
      </c>
      <c r="AL57" s="1">
        <f t="shared" si="43"/>
        <v>0</v>
      </c>
      <c r="AM57" s="1">
        <f t="shared" si="44"/>
        <v>0</v>
      </c>
      <c r="AN57" s="1">
        <f t="shared" si="44"/>
        <v>0</v>
      </c>
      <c r="AO57" s="44"/>
      <c r="AP57" s="44"/>
      <c r="AQ57" s="44"/>
      <c r="AR57" s="44"/>
      <c r="AS57" s="122">
        <f t="shared" si="191"/>
        <v>0</v>
      </c>
      <c r="AT57" s="122">
        <f t="shared" si="192"/>
        <v>0</v>
      </c>
      <c r="AU57" s="122">
        <f t="shared" si="193"/>
        <v>0</v>
      </c>
      <c r="AV57" s="122">
        <f t="shared" si="194"/>
        <v>0</v>
      </c>
      <c r="AW57" s="44"/>
      <c r="AX57" s="294"/>
      <c r="AY57" s="294">
        <v>1</v>
      </c>
      <c r="AZ57" s="294"/>
      <c r="BA57" s="294"/>
      <c r="BB57" s="294"/>
      <c r="BC57" s="29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127"/>
      <c r="BO57" s="44"/>
      <c r="BP57" s="1"/>
      <c r="BQ57" s="44"/>
      <c r="BR57" s="17">
        <v>1</v>
      </c>
      <c r="BS57" s="1">
        <f t="shared" si="45"/>
        <v>0</v>
      </c>
      <c r="BT57" s="17">
        <f t="shared" si="46"/>
        <v>0</v>
      </c>
      <c r="BU57" s="44"/>
      <c r="BV57" s="44">
        <v>1</v>
      </c>
      <c r="BW57" s="44"/>
      <c r="BX57" s="44"/>
      <c r="BY57" s="44"/>
      <c r="BZ57" s="44"/>
      <c r="CA57" s="44"/>
      <c r="CB57" s="44"/>
      <c r="CC57" s="44"/>
      <c r="CD57" s="92"/>
      <c r="CE57" s="92"/>
      <c r="CF57" s="92"/>
      <c r="CG57" s="44"/>
      <c r="CH57" s="1"/>
      <c r="CI57" s="1">
        <v>1</v>
      </c>
      <c r="CJ57" s="1"/>
      <c r="CK57" s="383"/>
      <c r="CL57" s="383"/>
      <c r="CM57" s="383"/>
      <c r="CN57" s="1">
        <f t="shared" si="195"/>
        <v>0</v>
      </c>
      <c r="CO57" s="1">
        <f t="shared" si="196"/>
        <v>0</v>
      </c>
      <c r="CP57" s="20">
        <f t="shared" si="197"/>
        <v>2.5</v>
      </c>
      <c r="CQ57" s="351"/>
      <c r="CR57" s="131">
        <f>+IF(SUM(AX57:BM57)&gt;0,1,0)</f>
        <v>1</v>
      </c>
      <c r="CS57" s="44"/>
      <c r="CT57" s="44"/>
      <c r="CU57" s="1"/>
      <c r="CV57" s="1"/>
      <c r="CW57" s="1">
        <v>1</v>
      </c>
      <c r="CX57" s="1"/>
      <c r="CY57" s="1">
        <v>1</v>
      </c>
      <c r="CZ57" s="44">
        <v>4</v>
      </c>
      <c r="DA57" s="17">
        <f t="shared" si="47"/>
        <v>1</v>
      </c>
      <c r="DB57" s="359">
        <f t="shared" si="56"/>
        <v>5</v>
      </c>
      <c r="DC57" s="359">
        <f t="shared" si="48"/>
        <v>2</v>
      </c>
      <c r="DD57" s="44"/>
      <c r="DE57" s="44"/>
      <c r="DF57" s="44"/>
      <c r="DG57" s="44"/>
      <c r="DH57" s="44">
        <v>4</v>
      </c>
      <c r="DI57" s="44">
        <v>4</v>
      </c>
      <c r="DJ57" s="44"/>
      <c r="DK57" s="44"/>
      <c r="DL57" s="44">
        <f>F57</f>
        <v>41</v>
      </c>
      <c r="DM57" s="44"/>
      <c r="DN57" s="44"/>
      <c r="DO57" s="1"/>
      <c r="DP57" s="1"/>
      <c r="DQ57" s="17">
        <f t="shared" si="198"/>
        <v>0</v>
      </c>
      <c r="DR57" s="17">
        <f t="shared" si="199"/>
        <v>0</v>
      </c>
      <c r="DS57" s="17">
        <f t="shared" si="286"/>
        <v>0</v>
      </c>
      <c r="DT57" s="17">
        <f t="shared" si="217"/>
        <v>0</v>
      </c>
      <c r="DU57" s="17">
        <f t="shared" si="200"/>
        <v>0</v>
      </c>
      <c r="DV57" s="17">
        <f t="shared" si="218"/>
        <v>0</v>
      </c>
      <c r="DW57" s="1"/>
      <c r="DX57" s="1"/>
      <c r="DY57" s="20">
        <f t="shared" si="201"/>
        <v>0</v>
      </c>
      <c r="DZ57" s="20">
        <f t="shared" si="202"/>
        <v>0</v>
      </c>
      <c r="EA57" s="20">
        <f t="shared" si="203"/>
        <v>0</v>
      </c>
      <c r="EB57" s="20">
        <f t="shared" si="219"/>
        <v>0</v>
      </c>
      <c r="EC57" s="18">
        <f t="shared" si="220"/>
        <v>1</v>
      </c>
      <c r="ED57" s="19">
        <f t="shared" si="318"/>
        <v>3</v>
      </c>
      <c r="EE57" s="19">
        <f t="shared" si="255"/>
        <v>0</v>
      </c>
      <c r="EF57" s="1">
        <f t="shared" si="204"/>
        <v>0</v>
      </c>
      <c r="EG57" s="18"/>
      <c r="EH57" s="341"/>
      <c r="EI57" s="44"/>
      <c r="EJ57" s="44"/>
      <c r="EK57" s="44"/>
      <c r="EL57" s="93">
        <v>1</v>
      </c>
      <c r="EM57" s="93"/>
      <c r="EN57" s="93"/>
      <c r="EO57" s="366"/>
      <c r="EP57" s="366"/>
      <c r="EQ57" s="374"/>
      <c r="ER57" s="374"/>
      <c r="ES57" s="374"/>
      <c r="ET57" s="374"/>
      <c r="EU57" s="18">
        <f t="shared" si="205"/>
        <v>6</v>
      </c>
      <c r="EV57" s="18">
        <f t="shared" si="49"/>
        <v>2</v>
      </c>
      <c r="EW57" s="341">
        <v>1</v>
      </c>
      <c r="EX57" s="341">
        <v>1</v>
      </c>
      <c r="EY57" s="341"/>
      <c r="EZ57" s="365">
        <f t="shared" si="55"/>
        <v>0</v>
      </c>
      <c r="FA57" s="44"/>
      <c r="FB57" s="44"/>
      <c r="FC57" s="44"/>
      <c r="FD57" s="45"/>
      <c r="FE57" s="45"/>
      <c r="FF57" s="45"/>
      <c r="FG57" s="300"/>
      <c r="FH57" s="45"/>
      <c r="FI57" s="45"/>
      <c r="FJ57" s="88"/>
      <c r="FK57" s="44"/>
      <c r="FL57" s="44"/>
      <c r="FM57" s="44"/>
      <c r="FN57" s="44"/>
      <c r="FO57" s="294"/>
      <c r="FP57" s="20">
        <f t="shared" si="50"/>
        <v>0</v>
      </c>
      <c r="FQ57" s="20">
        <f t="shared" si="206"/>
        <v>0</v>
      </c>
      <c r="FR57" s="20">
        <f t="shared" si="207"/>
        <v>0</v>
      </c>
      <c r="FS57" s="20">
        <f t="shared" si="208"/>
        <v>0</v>
      </c>
      <c r="FT57" s="20">
        <f t="shared" si="209"/>
        <v>0</v>
      </c>
      <c r="FU57" s="20">
        <f t="shared" si="210"/>
        <v>0</v>
      </c>
      <c r="FV57" s="20">
        <f t="shared" si="211"/>
        <v>0</v>
      </c>
      <c r="FW57" s="44"/>
    </row>
    <row r="58" spans="1:179">
      <c r="A58" s="40"/>
      <c r="B58" s="48" t="s">
        <v>564</v>
      </c>
      <c r="C58" s="43" t="s">
        <v>509</v>
      </c>
      <c r="D58" s="43" t="s">
        <v>44</v>
      </c>
      <c r="E58" s="43" t="s">
        <v>44</v>
      </c>
      <c r="F58" s="43">
        <v>46</v>
      </c>
      <c r="G58" s="43">
        <f>F58</f>
        <v>46</v>
      </c>
      <c r="H58" s="43"/>
      <c r="I58" s="43"/>
      <c r="J58" s="44"/>
      <c r="K58" s="44"/>
      <c r="L58" s="44"/>
      <c r="M58" s="44"/>
      <c r="N58" s="43"/>
      <c r="O58" s="43"/>
      <c r="P58" s="1"/>
      <c r="Q58" s="16"/>
      <c r="R58" s="1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1">
        <f t="shared" ref="AC58:AC62" si="319">+IF(S58=1,1,0)+IF(T58=1,1,0)</f>
        <v>0</v>
      </c>
      <c r="AD58" s="1">
        <f t="shared" ref="AD58:AD62" si="320">+IF(U58=1,1,0)+IF(V58=1,1,0)</f>
        <v>0</v>
      </c>
      <c r="AE58" s="1">
        <f t="shared" ref="AE58:AE62" si="321">+IF(W58=1,1,0)+IF(X58=1,1,0)</f>
        <v>0</v>
      </c>
      <c r="AF58" s="1">
        <f t="shared" ref="AF58:AF62" si="322">+IF(Y58=1,1,0)+IF(Z58=1,1,0)</f>
        <v>0</v>
      </c>
      <c r="AG58" s="1">
        <f t="shared" ref="AG58:AG62" si="323">+IF(AA58=1,1,0)</f>
        <v>0</v>
      </c>
      <c r="AH58" s="1">
        <f t="shared" ref="AH58:AH62" si="324">+IF(AB58=1,1,0)</f>
        <v>0</v>
      </c>
      <c r="AI58" s="1">
        <f t="shared" ref="AI58:AI62" si="325">+IF(S58=2,1,0)+IF(T58=2,1,0)</f>
        <v>0</v>
      </c>
      <c r="AJ58" s="1">
        <f t="shared" ref="AJ58:AJ62" si="326">+IF(U58=2,1,0)+IF(V58=2,1,0)</f>
        <v>0</v>
      </c>
      <c r="AK58" s="1">
        <f t="shared" ref="AK58:AK62" si="327">+IF(X58=2,1,0)+IF(W58=2,1,0)</f>
        <v>0</v>
      </c>
      <c r="AL58" s="1">
        <f t="shared" ref="AL58:AL62" si="328">+IF(Y58=2,1,0)+IF(Z58=2,1,0)</f>
        <v>0</v>
      </c>
      <c r="AM58" s="1">
        <f t="shared" ref="AM58:AM62" si="329">+IF(AA58=2,1,0)</f>
        <v>0</v>
      </c>
      <c r="AN58" s="1">
        <f t="shared" ref="AN58:AN62" si="330">+IF(AB58=2,1,0)</f>
        <v>0</v>
      </c>
      <c r="AO58" s="44"/>
      <c r="AP58" s="44">
        <f>G58</f>
        <v>46</v>
      </c>
      <c r="AQ58" s="44"/>
      <c r="AR58" s="44"/>
      <c r="AS58" s="122">
        <f t="shared" si="191"/>
        <v>0</v>
      </c>
      <c r="AT58" s="122">
        <f t="shared" si="192"/>
        <v>1</v>
      </c>
      <c r="AU58" s="122">
        <f t="shared" si="193"/>
        <v>0</v>
      </c>
      <c r="AV58" s="122">
        <f t="shared" si="194"/>
        <v>0</v>
      </c>
      <c r="AW58" s="44"/>
      <c r="AX58" s="294"/>
      <c r="AY58" s="294"/>
      <c r="AZ58" s="294"/>
      <c r="BA58" s="294"/>
      <c r="BB58" s="294"/>
      <c r="BC58" s="294"/>
      <c r="BD58" s="44"/>
      <c r="BE58" s="44"/>
      <c r="BF58" s="44"/>
      <c r="BG58" s="44"/>
      <c r="BH58" s="44"/>
      <c r="BI58" s="44">
        <v>1</v>
      </c>
      <c r="BJ58" s="44"/>
      <c r="BK58" s="44"/>
      <c r="BL58" s="44"/>
      <c r="BM58" s="44"/>
      <c r="BN58" s="127"/>
      <c r="BO58" s="44"/>
      <c r="BP58" s="1"/>
      <c r="BQ58" s="44"/>
      <c r="BR58" s="17">
        <v>2</v>
      </c>
      <c r="BS58" s="1">
        <f t="shared" si="45"/>
        <v>0</v>
      </c>
      <c r="BT58" s="17">
        <f t="shared" ref="BT58:BT62" si="331">+BS58*2</f>
        <v>0</v>
      </c>
      <c r="BU58" s="44">
        <v>8</v>
      </c>
      <c r="BV58" s="44">
        <v>1</v>
      </c>
      <c r="BW58" s="44"/>
      <c r="BX58" s="44"/>
      <c r="BY58" s="44"/>
      <c r="BZ58" s="44"/>
      <c r="CA58" s="44"/>
      <c r="CB58" s="44"/>
      <c r="CC58" s="44"/>
      <c r="CD58" s="92"/>
      <c r="CE58" s="92"/>
      <c r="CF58" s="92"/>
      <c r="CG58" s="44"/>
      <c r="CH58" s="1"/>
      <c r="CI58" s="1">
        <v>1</v>
      </c>
      <c r="CJ58" s="1"/>
      <c r="CK58" s="383"/>
      <c r="CL58" s="383"/>
      <c r="CM58" s="383"/>
      <c r="CN58" s="1">
        <f t="shared" si="195"/>
        <v>0</v>
      </c>
      <c r="CO58" s="1">
        <f t="shared" si="196"/>
        <v>0</v>
      </c>
      <c r="CP58" s="20">
        <f t="shared" si="197"/>
        <v>2.5</v>
      </c>
      <c r="CQ58" s="351"/>
      <c r="CR58" s="131">
        <f>+IF(SUM(AX58:BM58)&gt;0,1,0)</f>
        <v>1</v>
      </c>
      <c r="CS58" s="44"/>
      <c r="CT58" s="44"/>
      <c r="CU58" s="1"/>
      <c r="CV58" s="1"/>
      <c r="CW58" s="1">
        <v>2</v>
      </c>
      <c r="CX58" s="1"/>
      <c r="CY58" s="1">
        <v>2</v>
      </c>
      <c r="CZ58" s="44">
        <v>5</v>
      </c>
      <c r="DA58" s="17">
        <f t="shared" ref="DA58:DA63" si="332">+CY58</f>
        <v>2</v>
      </c>
      <c r="DB58" s="359">
        <f t="shared" si="56"/>
        <v>7</v>
      </c>
      <c r="DC58" s="359">
        <f t="shared" si="48"/>
        <v>4</v>
      </c>
      <c r="DD58" s="44"/>
      <c r="DE58" s="44">
        <v>8</v>
      </c>
      <c r="DF58" s="44"/>
      <c r="DG58" s="44"/>
      <c r="DH58" s="44"/>
      <c r="DI58" s="44">
        <v>8</v>
      </c>
      <c r="DJ58" s="44"/>
      <c r="DK58" s="44"/>
      <c r="DL58" s="44"/>
      <c r="DM58" s="44"/>
      <c r="DN58" s="44"/>
      <c r="DO58" s="1"/>
      <c r="DP58" s="1"/>
      <c r="DQ58" s="17">
        <f t="shared" si="198"/>
        <v>0</v>
      </c>
      <c r="DR58" s="17">
        <f t="shared" si="199"/>
        <v>0</v>
      </c>
      <c r="DS58" s="17">
        <f t="shared" si="286"/>
        <v>0</v>
      </c>
      <c r="DT58" s="17">
        <f t="shared" si="217"/>
        <v>0</v>
      </c>
      <c r="DU58" s="17">
        <f t="shared" si="200"/>
        <v>0</v>
      </c>
      <c r="DV58" s="17">
        <f t="shared" si="218"/>
        <v>0</v>
      </c>
      <c r="DW58" s="1"/>
      <c r="DX58" s="1"/>
      <c r="DY58" s="20">
        <f t="shared" si="201"/>
        <v>0</v>
      </c>
      <c r="DZ58" s="20">
        <f t="shared" si="202"/>
        <v>0</v>
      </c>
      <c r="EA58" s="20">
        <f t="shared" si="203"/>
        <v>0</v>
      </c>
      <c r="EB58" s="20">
        <f t="shared" si="219"/>
        <v>0</v>
      </c>
      <c r="EC58" s="18">
        <f t="shared" si="220"/>
        <v>1</v>
      </c>
      <c r="ED58" s="19">
        <f t="shared" si="318"/>
        <v>3</v>
      </c>
      <c r="EE58" s="19">
        <f t="shared" si="255"/>
        <v>0</v>
      </c>
      <c r="EF58" s="1">
        <f t="shared" si="204"/>
        <v>0</v>
      </c>
      <c r="EG58" s="18">
        <f t="shared" ref="EG58:EG67" si="333">+IF(AND(CT58+EC58=0,SUM(AO58:AR58)&gt;0,SUM(DK58:DN58)&gt;0),(CU58+CV58+CW58+CX58)*2+CY58*5,(EC58+CT58-FO58)*5)+IF(AND(EC58+DQ58+CT58=0,SUM(AO58:AR58)&gt;0),SUM(CU58:CX58)*2+CY58*5,0)</f>
        <v>5</v>
      </c>
      <c r="EH58" s="341"/>
      <c r="EI58" s="44"/>
      <c r="EJ58" s="44">
        <v>11</v>
      </c>
      <c r="EK58" s="44"/>
      <c r="EL58" s="93">
        <v>1</v>
      </c>
      <c r="EM58" s="93"/>
      <c r="EN58" s="93"/>
      <c r="EO58" s="366"/>
      <c r="EP58" s="366"/>
      <c r="EQ58" s="374"/>
      <c r="ER58" s="374"/>
      <c r="ES58" s="374">
        <v>1</v>
      </c>
      <c r="ET58" s="374"/>
      <c r="EU58" s="18">
        <f t="shared" si="205"/>
        <v>7</v>
      </c>
      <c r="EV58" s="18">
        <f t="shared" si="49"/>
        <v>2</v>
      </c>
      <c r="EW58" s="341">
        <v>1</v>
      </c>
      <c r="EX58" s="341"/>
      <c r="EY58" s="341">
        <v>8</v>
      </c>
      <c r="EZ58" s="365">
        <f t="shared" si="55"/>
        <v>0</v>
      </c>
      <c r="FA58" s="44"/>
      <c r="FB58" s="44"/>
      <c r="FC58" s="44"/>
      <c r="FD58" s="45"/>
      <c r="FE58" s="45"/>
      <c r="FF58" s="45"/>
      <c r="FG58" s="300"/>
      <c r="FH58" s="45"/>
      <c r="FI58" s="45"/>
      <c r="FJ58" s="88">
        <f>F58</f>
        <v>46</v>
      </c>
      <c r="FK58" s="44"/>
      <c r="FL58" s="44"/>
      <c r="FM58" s="44"/>
      <c r="FN58" s="44"/>
      <c r="FO58" s="294"/>
      <c r="FP58" s="20">
        <f t="shared" si="50"/>
        <v>0</v>
      </c>
      <c r="FQ58" s="20">
        <f t="shared" si="206"/>
        <v>8</v>
      </c>
      <c r="FR58" s="20">
        <f t="shared" si="207"/>
        <v>0</v>
      </c>
      <c r="FS58" s="20">
        <f t="shared" si="208"/>
        <v>0</v>
      </c>
      <c r="FT58" s="20">
        <f t="shared" si="209"/>
        <v>0</v>
      </c>
      <c r="FU58" s="20">
        <f t="shared" si="210"/>
        <v>0</v>
      </c>
      <c r="FV58" s="20">
        <f t="shared" si="211"/>
        <v>0</v>
      </c>
      <c r="FW58" s="44"/>
    </row>
    <row r="59" spans="1:179">
      <c r="A59" s="40"/>
      <c r="B59" s="48" t="s">
        <v>565</v>
      </c>
      <c r="C59" s="43" t="s">
        <v>511</v>
      </c>
      <c r="D59" s="43" t="s">
        <v>53</v>
      </c>
      <c r="E59" s="43" t="str">
        <f>D59</f>
        <v>LT7,5</v>
      </c>
      <c r="F59" s="43">
        <v>35</v>
      </c>
      <c r="G59" s="43">
        <f>F59</f>
        <v>35</v>
      </c>
      <c r="H59" s="43"/>
      <c r="I59" s="43"/>
      <c r="J59" s="44"/>
      <c r="K59" s="44"/>
      <c r="L59" s="44"/>
      <c r="M59" s="44"/>
      <c r="N59" s="43"/>
      <c r="O59" s="43"/>
      <c r="P59" s="1"/>
      <c r="Q59" s="16"/>
      <c r="R59" s="1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1">
        <f t="shared" ref="AC59" si="334">+IF(S59=1,1,0)+IF(T59=1,1,0)</f>
        <v>0</v>
      </c>
      <c r="AD59" s="1">
        <f t="shared" ref="AD59" si="335">+IF(U59=1,1,0)+IF(V59=1,1,0)</f>
        <v>0</v>
      </c>
      <c r="AE59" s="1">
        <f t="shared" ref="AE59" si="336">+IF(W59=1,1,0)+IF(X59=1,1,0)</f>
        <v>0</v>
      </c>
      <c r="AF59" s="1">
        <f t="shared" ref="AF59" si="337">+IF(Y59=1,1,0)+IF(Z59=1,1,0)</f>
        <v>0</v>
      </c>
      <c r="AG59" s="1">
        <f t="shared" ref="AG59" si="338">+IF(AA59=1,1,0)</f>
        <v>0</v>
      </c>
      <c r="AH59" s="1">
        <f t="shared" ref="AH59" si="339">+IF(AB59=1,1,0)</f>
        <v>0</v>
      </c>
      <c r="AI59" s="1">
        <f t="shared" ref="AI59" si="340">+IF(S59=2,1,0)+IF(T59=2,1,0)</f>
        <v>0</v>
      </c>
      <c r="AJ59" s="1">
        <f t="shared" ref="AJ59" si="341">+IF(U59=2,1,0)+IF(V59=2,1,0)</f>
        <v>0</v>
      </c>
      <c r="AK59" s="1">
        <f t="shared" ref="AK59" si="342">+IF(X59=2,1,0)+IF(W59=2,1,0)</f>
        <v>0</v>
      </c>
      <c r="AL59" s="1">
        <f t="shared" ref="AL59" si="343">+IF(Y59=2,1,0)+IF(Z59=2,1,0)</f>
        <v>0</v>
      </c>
      <c r="AM59" s="1">
        <f t="shared" ref="AM59" si="344">+IF(AA59=2,1,0)</f>
        <v>0</v>
      </c>
      <c r="AN59" s="1">
        <f t="shared" ref="AN59" si="345">+IF(AB59=2,1,0)</f>
        <v>0</v>
      </c>
      <c r="AO59" s="44"/>
      <c r="AP59" s="44"/>
      <c r="AQ59" s="44"/>
      <c r="AR59" s="44"/>
      <c r="AS59" s="122">
        <f t="shared" si="191"/>
        <v>0</v>
      </c>
      <c r="AT59" s="122">
        <f t="shared" si="192"/>
        <v>0</v>
      </c>
      <c r="AU59" s="122">
        <f t="shared" si="193"/>
        <v>0</v>
      </c>
      <c r="AV59" s="122"/>
      <c r="AW59" s="44"/>
      <c r="AX59" s="294"/>
      <c r="AY59" s="294"/>
      <c r="AZ59" s="294"/>
      <c r="BA59" s="294"/>
      <c r="BB59" s="294"/>
      <c r="BC59" s="29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127"/>
      <c r="BO59" s="44"/>
      <c r="BP59" s="1"/>
      <c r="BQ59" s="44"/>
      <c r="BR59" s="17">
        <v>1</v>
      </c>
      <c r="BS59" s="1">
        <f t="shared" si="45"/>
        <v>0</v>
      </c>
      <c r="BT59" s="17">
        <f t="shared" ref="BT59" si="346">+BS59*2</f>
        <v>0</v>
      </c>
      <c r="BU59" s="44"/>
      <c r="BV59" s="44"/>
      <c r="BW59" s="44"/>
      <c r="BX59" s="44"/>
      <c r="BY59" s="44"/>
      <c r="BZ59" s="44"/>
      <c r="CA59" s="44"/>
      <c r="CB59" s="44"/>
      <c r="CC59" s="44"/>
      <c r="CD59" s="92"/>
      <c r="CE59" s="92"/>
      <c r="CF59" s="92"/>
      <c r="CG59" s="44"/>
      <c r="CH59" s="1">
        <v>1</v>
      </c>
      <c r="CI59" s="1"/>
      <c r="CJ59" s="1"/>
      <c r="CK59" s="383"/>
      <c r="CL59" s="383"/>
      <c r="CM59" s="383"/>
      <c r="CN59" s="1">
        <f t="shared" si="195"/>
        <v>0</v>
      </c>
      <c r="CO59" s="1">
        <f t="shared" si="196"/>
        <v>0</v>
      </c>
      <c r="CP59" s="20">
        <f t="shared" si="197"/>
        <v>2.5</v>
      </c>
      <c r="CQ59" s="351"/>
      <c r="CR59" s="131"/>
      <c r="CS59" s="44"/>
      <c r="CT59" s="44"/>
      <c r="CU59" s="1"/>
      <c r="CV59" s="1"/>
      <c r="CW59" s="1"/>
      <c r="CX59" s="1"/>
      <c r="CY59" s="1"/>
      <c r="CZ59" s="44"/>
      <c r="DA59" s="17"/>
      <c r="DB59" s="359">
        <f t="shared" si="56"/>
        <v>0</v>
      </c>
      <c r="DC59" s="359">
        <f t="shared" si="48"/>
        <v>0</v>
      </c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1"/>
      <c r="DP59" s="1"/>
      <c r="DQ59" s="17">
        <f t="shared" si="198"/>
        <v>0</v>
      </c>
      <c r="DR59" s="17">
        <f t="shared" si="199"/>
        <v>0</v>
      </c>
      <c r="DS59" s="17">
        <f t="shared" si="286"/>
        <v>0</v>
      </c>
      <c r="DT59" s="17">
        <f t="shared" si="217"/>
        <v>0</v>
      </c>
      <c r="DU59" s="17">
        <f t="shared" si="200"/>
        <v>0</v>
      </c>
      <c r="DV59" s="17">
        <f t="shared" si="218"/>
        <v>0</v>
      </c>
      <c r="DW59" s="1"/>
      <c r="DX59" s="1"/>
      <c r="DY59" s="20">
        <f t="shared" si="201"/>
        <v>0</v>
      </c>
      <c r="DZ59" s="20">
        <f t="shared" si="202"/>
        <v>0</v>
      </c>
      <c r="EA59" s="20">
        <f t="shared" si="203"/>
        <v>0</v>
      </c>
      <c r="EB59" s="20">
        <f t="shared" si="219"/>
        <v>0</v>
      </c>
      <c r="EC59" s="18">
        <f t="shared" si="220"/>
        <v>0</v>
      </c>
      <c r="ED59" s="19">
        <f t="shared" si="318"/>
        <v>0</v>
      </c>
      <c r="EE59" s="19">
        <f t="shared" si="255"/>
        <v>0</v>
      </c>
      <c r="EF59" s="1">
        <f t="shared" si="204"/>
        <v>0</v>
      </c>
      <c r="EG59" s="18">
        <f t="shared" si="333"/>
        <v>0</v>
      </c>
      <c r="EH59" s="341"/>
      <c r="EI59" s="44"/>
      <c r="EJ59" s="44"/>
      <c r="EK59" s="44"/>
      <c r="EL59" s="93"/>
      <c r="EM59" s="93"/>
      <c r="EN59" s="93"/>
      <c r="EO59" s="366"/>
      <c r="EP59" s="366"/>
      <c r="EQ59" s="374"/>
      <c r="ER59" s="374"/>
      <c r="ES59" s="374"/>
      <c r="ET59" s="374"/>
      <c r="EU59" s="18">
        <f t="shared" si="205"/>
        <v>0</v>
      </c>
      <c r="EV59" s="18">
        <f t="shared" si="49"/>
        <v>2</v>
      </c>
      <c r="EW59" s="341">
        <v>1</v>
      </c>
      <c r="EX59" s="341">
        <v>1</v>
      </c>
      <c r="EY59" s="341">
        <v>5</v>
      </c>
      <c r="EZ59" s="365">
        <f t="shared" si="55"/>
        <v>0</v>
      </c>
      <c r="FA59" s="44"/>
      <c r="FB59" s="44"/>
      <c r="FC59" s="44"/>
      <c r="FD59" s="45"/>
      <c r="FE59" s="45"/>
      <c r="FF59" s="45"/>
      <c r="FG59" s="300"/>
      <c r="FH59" s="45"/>
      <c r="FI59" s="45"/>
      <c r="FJ59" s="88">
        <f>F59</f>
        <v>35</v>
      </c>
      <c r="FK59" s="44"/>
      <c r="FL59" s="44"/>
      <c r="FM59" s="44"/>
      <c r="FN59" s="44"/>
      <c r="FO59" s="294"/>
      <c r="FP59" s="20">
        <f t="shared" si="50"/>
        <v>0</v>
      </c>
      <c r="FQ59" s="20">
        <f t="shared" si="206"/>
        <v>0</v>
      </c>
      <c r="FR59" s="20">
        <f t="shared" si="207"/>
        <v>0</v>
      </c>
      <c r="FS59" s="20">
        <f t="shared" si="208"/>
        <v>0</v>
      </c>
      <c r="FT59" s="20">
        <f t="shared" si="209"/>
        <v>0</v>
      </c>
      <c r="FU59" s="20">
        <f t="shared" si="210"/>
        <v>0</v>
      </c>
      <c r="FV59" s="20">
        <f t="shared" si="211"/>
        <v>0</v>
      </c>
      <c r="FW59" s="44" t="s">
        <v>892</v>
      </c>
    </row>
    <row r="60" spans="1:179">
      <c r="A60" s="40"/>
      <c r="B60" s="41" t="s">
        <v>242</v>
      </c>
      <c r="C60" s="42" t="str">
        <f>B60</f>
        <v>3.1</v>
      </c>
      <c r="D60" s="43"/>
      <c r="E60" s="43"/>
      <c r="F60" s="43"/>
      <c r="G60" s="43"/>
      <c r="H60" s="43"/>
      <c r="I60" s="43"/>
      <c r="J60" s="44"/>
      <c r="K60" s="44"/>
      <c r="L60" s="44"/>
      <c r="M60" s="44"/>
      <c r="N60" s="43"/>
      <c r="O60" s="43"/>
      <c r="P60" s="1"/>
      <c r="Q60" s="16"/>
      <c r="R60" s="1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1">
        <f t="shared" si="319"/>
        <v>0</v>
      </c>
      <c r="AD60" s="1">
        <f t="shared" si="320"/>
        <v>0</v>
      </c>
      <c r="AE60" s="1">
        <f t="shared" si="321"/>
        <v>0</v>
      </c>
      <c r="AF60" s="1">
        <f t="shared" si="322"/>
        <v>0</v>
      </c>
      <c r="AG60" s="1">
        <f t="shared" si="323"/>
        <v>0</v>
      </c>
      <c r="AH60" s="1">
        <f t="shared" si="324"/>
        <v>0</v>
      </c>
      <c r="AI60" s="1">
        <f t="shared" si="325"/>
        <v>0</v>
      </c>
      <c r="AJ60" s="1">
        <f t="shared" si="326"/>
        <v>0</v>
      </c>
      <c r="AK60" s="1">
        <f t="shared" si="327"/>
        <v>0</v>
      </c>
      <c r="AL60" s="1">
        <f t="shared" si="328"/>
        <v>0</v>
      </c>
      <c r="AM60" s="1">
        <f t="shared" si="329"/>
        <v>0</v>
      </c>
      <c r="AN60" s="1">
        <f t="shared" si="330"/>
        <v>0</v>
      </c>
      <c r="AO60" s="44"/>
      <c r="AP60" s="44"/>
      <c r="AQ60" s="44"/>
      <c r="AR60" s="44"/>
      <c r="AS60" s="122">
        <f t="shared" si="191"/>
        <v>0</v>
      </c>
      <c r="AT60" s="122">
        <f t="shared" si="192"/>
        <v>0</v>
      </c>
      <c r="AU60" s="122">
        <f t="shared" si="193"/>
        <v>0</v>
      </c>
      <c r="AV60" s="122">
        <f t="shared" ref="AV60:AV69" si="347">IF(AND(AR60&gt;0,OR(BR60&gt;=2,BR60=1)),AR60/G60,0)</f>
        <v>0</v>
      </c>
      <c r="AW60" s="44"/>
      <c r="AX60" s="294"/>
      <c r="AY60" s="294">
        <v>1</v>
      </c>
      <c r="AZ60" s="294"/>
      <c r="BA60" s="294"/>
      <c r="BB60" s="294"/>
      <c r="BC60" s="29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127"/>
      <c r="BO60" s="44"/>
      <c r="BP60" s="1"/>
      <c r="BQ60" s="44"/>
      <c r="BR60" s="17">
        <v>1</v>
      </c>
      <c r="BS60" s="1">
        <f t="shared" si="45"/>
        <v>0</v>
      </c>
      <c r="BT60" s="17">
        <f t="shared" si="331"/>
        <v>0</v>
      </c>
      <c r="BU60" s="44">
        <v>8</v>
      </c>
      <c r="BV60" s="44"/>
      <c r="BW60" s="44"/>
      <c r="BX60" s="44"/>
      <c r="BY60" s="44"/>
      <c r="BZ60" s="44"/>
      <c r="CA60" s="44"/>
      <c r="CB60" s="44"/>
      <c r="CC60" s="44"/>
      <c r="CD60" s="92"/>
      <c r="CE60" s="92"/>
      <c r="CF60" s="92"/>
      <c r="CG60" s="44"/>
      <c r="CH60" s="1"/>
      <c r="CI60" s="1"/>
      <c r="CJ60" s="1"/>
      <c r="CK60" s="383"/>
      <c r="CL60" s="383"/>
      <c r="CM60" s="383"/>
      <c r="CN60" s="1">
        <f t="shared" si="195"/>
        <v>0</v>
      </c>
      <c r="CO60" s="1">
        <f t="shared" si="196"/>
        <v>0</v>
      </c>
      <c r="CP60" s="20">
        <f t="shared" si="197"/>
        <v>0</v>
      </c>
      <c r="CQ60" s="351"/>
      <c r="CR60" s="131">
        <f>+IF(SUM(AX60:BM60)&gt;0,1,0)-1</f>
        <v>0</v>
      </c>
      <c r="CS60" s="44"/>
      <c r="CT60" s="44"/>
      <c r="CU60" s="1"/>
      <c r="CV60" s="1"/>
      <c r="CW60" s="1"/>
      <c r="CX60" s="1"/>
      <c r="CY60" s="1"/>
      <c r="CZ60" s="44"/>
      <c r="DA60" s="17">
        <f t="shared" si="332"/>
        <v>0</v>
      </c>
      <c r="DB60" s="359">
        <f t="shared" si="56"/>
        <v>0</v>
      </c>
      <c r="DC60" s="359">
        <f t="shared" si="48"/>
        <v>0</v>
      </c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1"/>
      <c r="DP60" s="1"/>
      <c r="DQ60" s="17">
        <f t="shared" si="198"/>
        <v>0</v>
      </c>
      <c r="DR60" s="17">
        <f t="shared" si="199"/>
        <v>0</v>
      </c>
      <c r="DS60" s="17">
        <f t="shared" si="286"/>
        <v>0</v>
      </c>
      <c r="DT60" s="17">
        <f t="shared" si="217"/>
        <v>0</v>
      </c>
      <c r="DU60" s="17">
        <f t="shared" si="200"/>
        <v>0</v>
      </c>
      <c r="DV60" s="17">
        <f t="shared" si="218"/>
        <v>0</v>
      </c>
      <c r="DW60" s="1"/>
      <c r="DX60" s="1"/>
      <c r="DY60" s="20">
        <f t="shared" si="201"/>
        <v>0</v>
      </c>
      <c r="DZ60" s="20">
        <f t="shared" si="202"/>
        <v>0</v>
      </c>
      <c r="EA60" s="20">
        <f t="shared" si="203"/>
        <v>0</v>
      </c>
      <c r="EB60" s="20">
        <f t="shared" si="219"/>
        <v>0</v>
      </c>
      <c r="EC60" s="18">
        <f t="shared" si="220"/>
        <v>0</v>
      </c>
      <c r="ED60" s="19">
        <f t="shared" si="318"/>
        <v>0</v>
      </c>
      <c r="EE60" s="19">
        <f t="shared" si="255"/>
        <v>0</v>
      </c>
      <c r="EF60" s="1">
        <f t="shared" si="204"/>
        <v>0</v>
      </c>
      <c r="EG60" s="18">
        <f t="shared" si="333"/>
        <v>0</v>
      </c>
      <c r="EH60" s="341"/>
      <c r="EI60" s="44"/>
      <c r="EJ60" s="44"/>
      <c r="EK60" s="44"/>
      <c r="EL60" s="93"/>
      <c r="EM60" s="93"/>
      <c r="EN60" s="93"/>
      <c r="EO60" s="366"/>
      <c r="EP60" s="366"/>
      <c r="EQ60" s="374"/>
      <c r="ER60" s="374"/>
      <c r="ES60" s="374"/>
      <c r="ET60" s="374"/>
      <c r="EU60" s="18">
        <f t="shared" si="205"/>
        <v>0</v>
      </c>
      <c r="EV60" s="18">
        <f t="shared" si="49"/>
        <v>0</v>
      </c>
      <c r="EW60" s="341"/>
      <c r="EX60" s="341"/>
      <c r="EY60" s="341"/>
      <c r="EZ60" s="365">
        <f t="shared" si="55"/>
        <v>0</v>
      </c>
      <c r="FA60" s="44"/>
      <c r="FB60" s="44"/>
      <c r="FC60" s="44"/>
      <c r="FD60" s="45"/>
      <c r="FE60" s="45"/>
      <c r="FF60" s="45"/>
      <c r="FG60" s="300"/>
      <c r="FH60" s="45"/>
      <c r="FI60" s="45"/>
      <c r="FJ60" s="45"/>
      <c r="FK60" s="44"/>
      <c r="FL60" s="44"/>
      <c r="FM60" s="44"/>
      <c r="FN60" s="44"/>
      <c r="FO60" s="294"/>
      <c r="FP60" s="20">
        <f t="shared" si="50"/>
        <v>0</v>
      </c>
      <c r="FQ60" s="20">
        <f t="shared" si="206"/>
        <v>0</v>
      </c>
      <c r="FR60" s="20">
        <f t="shared" si="207"/>
        <v>0</v>
      </c>
      <c r="FS60" s="20">
        <f t="shared" si="208"/>
        <v>0</v>
      </c>
      <c r="FT60" s="20">
        <f t="shared" si="209"/>
        <v>0</v>
      </c>
      <c r="FU60" s="20">
        <f t="shared" si="210"/>
        <v>0</v>
      </c>
      <c r="FV60" s="20">
        <f t="shared" si="211"/>
        <v>0</v>
      </c>
      <c r="FW60" s="44"/>
    </row>
    <row r="61" spans="1:179">
      <c r="A61" s="40"/>
      <c r="B61" s="48"/>
      <c r="C61" s="48" t="s">
        <v>510</v>
      </c>
      <c r="D61" s="43"/>
      <c r="E61" s="43" t="s">
        <v>44</v>
      </c>
      <c r="F61" s="43"/>
      <c r="G61" s="43">
        <v>27</v>
      </c>
      <c r="H61" s="43"/>
      <c r="I61" s="43"/>
      <c r="J61" s="44"/>
      <c r="K61" s="44"/>
      <c r="L61" s="44"/>
      <c r="M61" s="44"/>
      <c r="N61" s="43"/>
      <c r="O61" s="43"/>
      <c r="P61" s="1"/>
      <c r="Q61" s="16"/>
      <c r="R61" s="1"/>
      <c r="S61" s="44"/>
      <c r="T61" s="44"/>
      <c r="U61" s="44"/>
      <c r="V61" s="44"/>
      <c r="W61" s="44"/>
      <c r="X61" s="44"/>
      <c r="Y61" s="44">
        <v>1</v>
      </c>
      <c r="Z61" s="44"/>
      <c r="AA61" s="44"/>
      <c r="AB61" s="44"/>
      <c r="AC61" s="1">
        <f t="shared" si="319"/>
        <v>0</v>
      </c>
      <c r="AD61" s="1">
        <f t="shared" si="320"/>
        <v>0</v>
      </c>
      <c r="AE61" s="1">
        <f t="shared" si="321"/>
        <v>0</v>
      </c>
      <c r="AF61" s="1">
        <f t="shared" si="322"/>
        <v>1</v>
      </c>
      <c r="AG61" s="1">
        <f t="shared" si="323"/>
        <v>0</v>
      </c>
      <c r="AH61" s="1">
        <f t="shared" si="324"/>
        <v>0</v>
      </c>
      <c r="AI61" s="1">
        <f t="shared" si="325"/>
        <v>0</v>
      </c>
      <c r="AJ61" s="1">
        <f t="shared" si="326"/>
        <v>0</v>
      </c>
      <c r="AK61" s="1">
        <f t="shared" si="327"/>
        <v>0</v>
      </c>
      <c r="AL61" s="1">
        <f t="shared" si="328"/>
        <v>0</v>
      </c>
      <c r="AM61" s="1">
        <f t="shared" si="329"/>
        <v>0</v>
      </c>
      <c r="AN61" s="1">
        <f t="shared" si="330"/>
        <v>0</v>
      </c>
      <c r="AO61" s="44"/>
      <c r="AP61" s="44"/>
      <c r="AQ61" s="44"/>
      <c r="AR61" s="44">
        <f>G61</f>
        <v>27</v>
      </c>
      <c r="AS61" s="122">
        <f t="shared" si="191"/>
        <v>0</v>
      </c>
      <c r="AT61" s="122">
        <f t="shared" si="192"/>
        <v>0</v>
      </c>
      <c r="AU61" s="122">
        <f t="shared" si="193"/>
        <v>0</v>
      </c>
      <c r="AV61" s="122">
        <f t="shared" si="347"/>
        <v>1</v>
      </c>
      <c r="AW61" s="44"/>
      <c r="AX61" s="294"/>
      <c r="AY61" s="294"/>
      <c r="AZ61" s="294"/>
      <c r="BA61" s="294"/>
      <c r="BB61" s="294"/>
      <c r="BC61" s="294"/>
      <c r="BD61" s="44"/>
      <c r="BE61" s="44"/>
      <c r="BF61" s="44"/>
      <c r="BG61" s="44"/>
      <c r="BH61" s="44"/>
      <c r="BI61" s="44">
        <v>1</v>
      </c>
      <c r="BJ61" s="44"/>
      <c r="BK61" s="44"/>
      <c r="BL61" s="44"/>
      <c r="BM61" s="44"/>
      <c r="BN61" s="127"/>
      <c r="BO61" s="44"/>
      <c r="BP61" s="1"/>
      <c r="BQ61" s="44"/>
      <c r="BR61" s="17">
        <v>2</v>
      </c>
      <c r="BS61" s="1">
        <f t="shared" si="45"/>
        <v>0</v>
      </c>
      <c r="BT61" s="17">
        <f t="shared" si="331"/>
        <v>0</v>
      </c>
      <c r="BU61" s="44"/>
      <c r="BV61" s="44">
        <v>1</v>
      </c>
      <c r="BW61" s="44"/>
      <c r="BX61" s="44"/>
      <c r="BY61" s="44"/>
      <c r="BZ61" s="44"/>
      <c r="CA61" s="44"/>
      <c r="CB61" s="44"/>
      <c r="CC61" s="44"/>
      <c r="CD61" s="92"/>
      <c r="CE61" s="92">
        <v>1</v>
      </c>
      <c r="CF61" s="92"/>
      <c r="CG61" s="44"/>
      <c r="CH61" s="1"/>
      <c r="CI61" s="1"/>
      <c r="CJ61" s="1"/>
      <c r="CK61" s="383"/>
      <c r="CL61" s="383"/>
      <c r="CM61" s="383"/>
      <c r="CN61" s="1">
        <f t="shared" si="195"/>
        <v>0</v>
      </c>
      <c r="CO61" s="1">
        <f t="shared" si="196"/>
        <v>0</v>
      </c>
      <c r="CP61" s="20">
        <f t="shared" si="197"/>
        <v>0.5</v>
      </c>
      <c r="CQ61" s="351"/>
      <c r="CR61" s="131">
        <f t="shared" ref="CR61:CR69" si="348">+IF(SUM(AX61:BM61)&gt;0,1,0)</f>
        <v>1</v>
      </c>
      <c r="CS61" s="44"/>
      <c r="CT61" s="44"/>
      <c r="CU61" s="1"/>
      <c r="CV61" s="1"/>
      <c r="CW61" s="1"/>
      <c r="CX61" s="1"/>
      <c r="CY61" s="1"/>
      <c r="CZ61" s="44"/>
      <c r="DA61" s="17"/>
      <c r="DB61" s="359">
        <f t="shared" si="56"/>
        <v>0</v>
      </c>
      <c r="DC61" s="359">
        <f t="shared" si="48"/>
        <v>0</v>
      </c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1"/>
      <c r="DP61" s="1"/>
      <c r="DQ61" s="17">
        <f t="shared" si="198"/>
        <v>0</v>
      </c>
      <c r="DR61" s="17">
        <f t="shared" si="199"/>
        <v>0</v>
      </c>
      <c r="DS61" s="17">
        <f t="shared" si="286"/>
        <v>0</v>
      </c>
      <c r="DT61" s="17">
        <f t="shared" si="217"/>
        <v>0</v>
      </c>
      <c r="DU61" s="17">
        <f t="shared" si="200"/>
        <v>0</v>
      </c>
      <c r="DV61" s="17">
        <f t="shared" si="218"/>
        <v>0</v>
      </c>
      <c r="DW61" s="1"/>
      <c r="DX61" s="1"/>
      <c r="DY61" s="20">
        <f t="shared" si="201"/>
        <v>0</v>
      </c>
      <c r="DZ61" s="20">
        <f t="shared" si="202"/>
        <v>0</v>
      </c>
      <c r="EA61" s="20">
        <f t="shared" si="203"/>
        <v>0</v>
      </c>
      <c r="EB61" s="20">
        <f t="shared" si="219"/>
        <v>0</v>
      </c>
      <c r="EC61" s="18">
        <f t="shared" si="220"/>
        <v>0</v>
      </c>
      <c r="ED61" s="19">
        <f t="shared" si="318"/>
        <v>0</v>
      </c>
      <c r="EE61" s="19">
        <f t="shared" si="255"/>
        <v>0</v>
      </c>
      <c r="EF61" s="1">
        <f t="shared" si="204"/>
        <v>0</v>
      </c>
      <c r="EG61" s="18">
        <f t="shared" si="333"/>
        <v>0</v>
      </c>
      <c r="EH61" s="341"/>
      <c r="EI61" s="44"/>
      <c r="EJ61" s="44"/>
      <c r="EK61" s="44"/>
      <c r="EL61" s="93"/>
      <c r="EM61" s="93"/>
      <c r="EN61" s="93"/>
      <c r="EO61" s="366"/>
      <c r="EP61" s="366"/>
      <c r="EQ61" s="374"/>
      <c r="ER61" s="374"/>
      <c r="ES61" s="374"/>
      <c r="ET61" s="374"/>
      <c r="EU61" s="18">
        <f t="shared" si="205"/>
        <v>0</v>
      </c>
      <c r="EV61" s="18">
        <f t="shared" si="49"/>
        <v>2</v>
      </c>
      <c r="EW61" s="341"/>
      <c r="EX61" s="341"/>
      <c r="EY61" s="341"/>
      <c r="EZ61" s="365">
        <f t="shared" si="55"/>
        <v>0</v>
      </c>
      <c r="FA61" s="44"/>
      <c r="FB61" s="44"/>
      <c r="FC61" s="44"/>
      <c r="FD61" s="45"/>
      <c r="FE61" s="45"/>
      <c r="FF61" s="45"/>
      <c r="FG61" s="300"/>
      <c r="FH61" s="45"/>
      <c r="FI61" s="45"/>
      <c r="FJ61" s="88"/>
      <c r="FK61" s="44"/>
      <c r="FL61" s="44"/>
      <c r="FM61" s="44"/>
      <c r="FN61" s="44"/>
      <c r="FO61" s="294"/>
      <c r="FP61" s="20">
        <f t="shared" si="50"/>
        <v>0</v>
      </c>
      <c r="FQ61" s="20">
        <f t="shared" si="206"/>
        <v>0</v>
      </c>
      <c r="FR61" s="20">
        <f t="shared" si="207"/>
        <v>0</v>
      </c>
      <c r="FS61" s="20">
        <f t="shared" si="208"/>
        <v>0</v>
      </c>
      <c r="FT61" s="20">
        <f t="shared" si="209"/>
        <v>0</v>
      </c>
      <c r="FU61" s="20">
        <f t="shared" si="210"/>
        <v>0</v>
      </c>
      <c r="FV61" s="20">
        <f t="shared" si="211"/>
        <v>0</v>
      </c>
      <c r="FW61" s="44"/>
    </row>
    <row r="62" spans="1:179">
      <c r="A62" s="40"/>
      <c r="B62" s="48" t="s">
        <v>565</v>
      </c>
      <c r="C62" s="43" t="s">
        <v>511</v>
      </c>
      <c r="D62" s="43" t="s">
        <v>53</v>
      </c>
      <c r="E62" s="43" t="str">
        <f>D62</f>
        <v>LT7,5</v>
      </c>
      <c r="F62" s="43"/>
      <c r="G62" s="43">
        <v>22</v>
      </c>
      <c r="H62" s="43"/>
      <c r="I62" s="43"/>
      <c r="J62" s="44"/>
      <c r="K62" s="44"/>
      <c r="L62" s="44"/>
      <c r="M62" s="44"/>
      <c r="N62" s="43"/>
      <c r="O62" s="43"/>
      <c r="P62" s="1"/>
      <c r="Q62" s="16"/>
      <c r="R62" s="1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1">
        <f t="shared" si="319"/>
        <v>0</v>
      </c>
      <c r="AD62" s="1">
        <f t="shared" si="320"/>
        <v>0</v>
      </c>
      <c r="AE62" s="1">
        <f t="shared" si="321"/>
        <v>0</v>
      </c>
      <c r="AF62" s="1">
        <f t="shared" si="322"/>
        <v>0</v>
      </c>
      <c r="AG62" s="1">
        <f t="shared" si="323"/>
        <v>0</v>
      </c>
      <c r="AH62" s="1">
        <f t="shared" si="324"/>
        <v>0</v>
      </c>
      <c r="AI62" s="1">
        <f t="shared" si="325"/>
        <v>0</v>
      </c>
      <c r="AJ62" s="1">
        <f t="shared" si="326"/>
        <v>0</v>
      </c>
      <c r="AK62" s="1">
        <f t="shared" si="327"/>
        <v>0</v>
      </c>
      <c r="AL62" s="1">
        <f t="shared" si="328"/>
        <v>0</v>
      </c>
      <c r="AM62" s="1">
        <f t="shared" si="329"/>
        <v>0</v>
      </c>
      <c r="AN62" s="1">
        <f t="shared" si="330"/>
        <v>0</v>
      </c>
      <c r="AO62" s="44"/>
      <c r="AP62" s="44"/>
      <c r="AQ62" s="44"/>
      <c r="AR62" s="44">
        <f>G62</f>
        <v>22</v>
      </c>
      <c r="AS62" s="122">
        <f t="shared" si="191"/>
        <v>0</v>
      </c>
      <c r="AT62" s="122">
        <f t="shared" si="192"/>
        <v>0</v>
      </c>
      <c r="AU62" s="122">
        <f t="shared" si="193"/>
        <v>0</v>
      </c>
      <c r="AV62" s="122">
        <f t="shared" si="347"/>
        <v>1</v>
      </c>
      <c r="AW62" s="44"/>
      <c r="AX62" s="294"/>
      <c r="AY62" s="294"/>
      <c r="AZ62" s="294"/>
      <c r="BA62" s="294"/>
      <c r="BB62" s="294"/>
      <c r="BC62" s="294"/>
      <c r="BD62" s="44"/>
      <c r="BE62" s="44"/>
      <c r="BF62" s="44"/>
      <c r="BG62" s="44"/>
      <c r="BH62" s="44">
        <v>1</v>
      </c>
      <c r="BI62" s="44"/>
      <c r="BJ62" s="44"/>
      <c r="BK62" s="44"/>
      <c r="BL62" s="44"/>
      <c r="BM62" s="44"/>
      <c r="BN62" s="127"/>
      <c r="BO62" s="44"/>
      <c r="BP62" s="1"/>
      <c r="BQ62" s="44"/>
      <c r="BR62" s="17">
        <v>2</v>
      </c>
      <c r="BS62" s="1">
        <f t="shared" si="45"/>
        <v>0</v>
      </c>
      <c r="BT62" s="17">
        <f t="shared" si="331"/>
        <v>0</v>
      </c>
      <c r="BU62" s="44"/>
      <c r="BV62" s="44"/>
      <c r="BW62" s="44"/>
      <c r="BX62" s="44"/>
      <c r="BY62" s="44"/>
      <c r="BZ62" s="44"/>
      <c r="CA62" s="44"/>
      <c r="CB62" s="44"/>
      <c r="CC62" s="44"/>
      <c r="CD62" s="92"/>
      <c r="CE62" s="92"/>
      <c r="CF62" s="92"/>
      <c r="CG62" s="44"/>
      <c r="CH62" s="1"/>
      <c r="CI62" s="1"/>
      <c r="CJ62" s="1"/>
      <c r="CK62" s="383"/>
      <c r="CL62" s="383"/>
      <c r="CM62" s="383"/>
      <c r="CN62" s="1">
        <f t="shared" si="195"/>
        <v>0</v>
      </c>
      <c r="CO62" s="1">
        <f t="shared" si="196"/>
        <v>0</v>
      </c>
      <c r="CP62" s="20">
        <f t="shared" si="197"/>
        <v>0</v>
      </c>
      <c r="CQ62" s="351"/>
      <c r="CR62" s="131">
        <f t="shared" si="348"/>
        <v>1</v>
      </c>
      <c r="CS62" s="44">
        <v>2</v>
      </c>
      <c r="CT62" s="44">
        <v>1</v>
      </c>
      <c r="CU62" s="1"/>
      <c r="CV62" s="1"/>
      <c r="CW62" s="1">
        <v>2</v>
      </c>
      <c r="CX62" s="1"/>
      <c r="CY62" s="1">
        <v>2</v>
      </c>
      <c r="CZ62" s="44">
        <v>5</v>
      </c>
      <c r="DA62" s="17">
        <f t="shared" si="332"/>
        <v>2</v>
      </c>
      <c r="DB62" s="359">
        <f t="shared" si="56"/>
        <v>7</v>
      </c>
      <c r="DC62" s="359">
        <f t="shared" si="48"/>
        <v>4</v>
      </c>
      <c r="DD62" s="44"/>
      <c r="DE62" s="44">
        <v>7</v>
      </c>
      <c r="DF62" s="44">
        <v>7</v>
      </c>
      <c r="DG62" s="44"/>
      <c r="DH62" s="44"/>
      <c r="DI62" s="44"/>
      <c r="DJ62" s="44"/>
      <c r="DK62" s="44"/>
      <c r="DL62" s="44"/>
      <c r="DM62" s="44"/>
      <c r="DN62" s="44"/>
      <c r="DO62" s="1"/>
      <c r="DP62" s="1"/>
      <c r="DQ62" s="17">
        <f t="shared" si="198"/>
        <v>0</v>
      </c>
      <c r="DR62" s="17">
        <f t="shared" si="199"/>
        <v>0</v>
      </c>
      <c r="DS62" s="17">
        <f t="shared" si="286"/>
        <v>0</v>
      </c>
      <c r="DT62" s="17">
        <f t="shared" si="217"/>
        <v>0</v>
      </c>
      <c r="DU62" s="17">
        <f t="shared" si="200"/>
        <v>0</v>
      </c>
      <c r="DV62" s="17">
        <f t="shared" si="218"/>
        <v>0</v>
      </c>
      <c r="DW62" s="1"/>
      <c r="DX62" s="1"/>
      <c r="DY62" s="20">
        <f t="shared" si="201"/>
        <v>0</v>
      </c>
      <c r="DZ62" s="20">
        <f t="shared" si="202"/>
        <v>0</v>
      </c>
      <c r="EA62" s="20">
        <f t="shared" si="203"/>
        <v>0</v>
      </c>
      <c r="EB62" s="20">
        <f t="shared" si="219"/>
        <v>0</v>
      </c>
      <c r="EC62" s="18">
        <f t="shared" si="220"/>
        <v>0</v>
      </c>
      <c r="ED62" s="19">
        <f t="shared" si="318"/>
        <v>0</v>
      </c>
      <c r="EE62" s="19">
        <f t="shared" si="255"/>
        <v>3</v>
      </c>
      <c r="EF62" s="1">
        <f t="shared" si="204"/>
        <v>4</v>
      </c>
      <c r="EG62" s="18">
        <f t="shared" si="333"/>
        <v>5</v>
      </c>
      <c r="EH62" s="341"/>
      <c r="EI62" s="44"/>
      <c r="EJ62" s="44">
        <v>9</v>
      </c>
      <c r="EK62" s="44">
        <v>9</v>
      </c>
      <c r="EL62" s="93">
        <v>1</v>
      </c>
      <c r="EM62" s="93"/>
      <c r="EN62" s="93"/>
      <c r="EO62" s="366"/>
      <c r="EP62" s="366"/>
      <c r="EQ62" s="374"/>
      <c r="ER62" s="374"/>
      <c r="ES62" s="374"/>
      <c r="ET62" s="374"/>
      <c r="EU62" s="18">
        <f t="shared" si="205"/>
        <v>7</v>
      </c>
      <c r="EV62" s="18">
        <f t="shared" si="49"/>
        <v>0</v>
      </c>
      <c r="EW62" s="341">
        <v>1</v>
      </c>
      <c r="EX62" s="341">
        <v>1</v>
      </c>
      <c r="EY62" s="341"/>
      <c r="EZ62" s="365">
        <f t="shared" si="55"/>
        <v>0</v>
      </c>
      <c r="FA62" s="44"/>
      <c r="FB62" s="44"/>
      <c r="FC62" s="44"/>
      <c r="FD62" s="45"/>
      <c r="FE62" s="45"/>
      <c r="FF62" s="45"/>
      <c r="FG62" s="300"/>
      <c r="FH62" s="45"/>
      <c r="FI62" s="45"/>
      <c r="FJ62" s="88"/>
      <c r="FK62" s="44"/>
      <c r="FL62" s="44"/>
      <c r="FM62" s="44"/>
      <c r="FN62" s="44"/>
      <c r="FO62" s="294"/>
      <c r="FP62" s="20">
        <f t="shared" si="50"/>
        <v>0</v>
      </c>
      <c r="FQ62" s="20">
        <f t="shared" si="206"/>
        <v>7</v>
      </c>
      <c r="FR62" s="20">
        <f t="shared" si="207"/>
        <v>7</v>
      </c>
      <c r="FS62" s="20">
        <f t="shared" si="208"/>
        <v>0</v>
      </c>
      <c r="FT62" s="20">
        <f t="shared" si="209"/>
        <v>0</v>
      </c>
      <c r="FU62" s="20">
        <f t="shared" si="210"/>
        <v>0</v>
      </c>
      <c r="FV62" s="20">
        <f t="shared" si="211"/>
        <v>0</v>
      </c>
      <c r="FW62" s="44"/>
    </row>
    <row r="63" spans="1:179">
      <c r="A63" s="40"/>
      <c r="B63" s="48" t="s">
        <v>512</v>
      </c>
      <c r="C63" s="43" t="s">
        <v>513</v>
      </c>
      <c r="D63" s="43" t="s">
        <v>26</v>
      </c>
      <c r="E63" s="43" t="s">
        <v>187</v>
      </c>
      <c r="F63" s="43">
        <v>40</v>
      </c>
      <c r="G63" s="43">
        <f>F63</f>
        <v>40</v>
      </c>
      <c r="H63" s="43"/>
      <c r="I63" s="43"/>
      <c r="J63" s="44"/>
      <c r="K63" s="44"/>
      <c r="L63" s="44"/>
      <c r="M63" s="44"/>
      <c r="N63" s="43"/>
      <c r="O63" s="43"/>
      <c r="P63" s="1"/>
      <c r="Q63" s="16"/>
      <c r="R63" s="1"/>
      <c r="S63" s="44"/>
      <c r="T63" s="44"/>
      <c r="U63" s="44"/>
      <c r="V63" s="44"/>
      <c r="W63" s="44"/>
      <c r="X63" s="44"/>
      <c r="Y63" s="44"/>
      <c r="Z63" s="44">
        <v>2</v>
      </c>
      <c r="AA63" s="44"/>
      <c r="AB63" s="44"/>
      <c r="AC63" s="1">
        <f t="shared" ref="AC63" si="349">+IF(S63=1,1,0)+IF(T63=1,1,0)</f>
        <v>0</v>
      </c>
      <c r="AD63" s="1">
        <f t="shared" ref="AD63" si="350">+IF(U63=1,1,0)+IF(V63=1,1,0)</f>
        <v>0</v>
      </c>
      <c r="AE63" s="1">
        <f t="shared" ref="AE63" si="351">+IF(W63=1,1,0)+IF(X63=1,1,0)</f>
        <v>0</v>
      </c>
      <c r="AF63" s="1">
        <f t="shared" ref="AF63" si="352">+IF(Y63=1,1,0)+IF(Z63=1,1,0)</f>
        <v>0</v>
      </c>
      <c r="AG63" s="1">
        <f t="shared" ref="AG63" si="353">+IF(AA63=1,1,0)</f>
        <v>0</v>
      </c>
      <c r="AH63" s="1">
        <f t="shared" ref="AH63" si="354">+IF(AB63=1,1,0)</f>
        <v>0</v>
      </c>
      <c r="AI63" s="1">
        <f t="shared" ref="AI63" si="355">+IF(S63=2,1,0)+IF(T63=2,1,0)</f>
        <v>0</v>
      </c>
      <c r="AJ63" s="1">
        <f t="shared" ref="AJ63" si="356">+IF(U63=2,1,0)+IF(V63=2,1,0)</f>
        <v>0</v>
      </c>
      <c r="AK63" s="1">
        <f t="shared" ref="AK63" si="357">+IF(X63=2,1,0)+IF(W63=2,1,0)</f>
        <v>0</v>
      </c>
      <c r="AL63" s="1">
        <f t="shared" ref="AL63" si="358">+IF(Y63=2,1,0)+IF(Z63=2,1,0)</f>
        <v>1</v>
      </c>
      <c r="AM63" s="1">
        <f t="shared" ref="AM63" si="359">+IF(AA63=2,1,0)</f>
        <v>0</v>
      </c>
      <c r="AN63" s="1">
        <f t="shared" ref="AN63" si="360">+IF(AB63=2,1,0)</f>
        <v>0</v>
      </c>
      <c r="AO63" s="44"/>
      <c r="AP63" s="44"/>
      <c r="AQ63" s="44"/>
      <c r="AR63" s="44">
        <f>G63</f>
        <v>40</v>
      </c>
      <c r="AS63" s="122">
        <f t="shared" si="191"/>
        <v>0</v>
      </c>
      <c r="AT63" s="122">
        <f t="shared" si="192"/>
        <v>0</v>
      </c>
      <c r="AU63" s="122">
        <f t="shared" si="193"/>
        <v>0</v>
      </c>
      <c r="AV63" s="122">
        <f t="shared" si="347"/>
        <v>1</v>
      </c>
      <c r="AW63" s="44"/>
      <c r="AX63" s="294"/>
      <c r="AY63" s="294"/>
      <c r="AZ63" s="294"/>
      <c r="BA63" s="294"/>
      <c r="BB63" s="294"/>
      <c r="BC63" s="294"/>
      <c r="BD63" s="44"/>
      <c r="BE63" s="44"/>
      <c r="BF63" s="44"/>
      <c r="BG63" s="44"/>
      <c r="BH63" s="44"/>
      <c r="BI63" s="44"/>
      <c r="BJ63" s="44"/>
      <c r="BK63" s="44"/>
      <c r="BL63" s="44">
        <v>1</v>
      </c>
      <c r="BM63" s="44">
        <v>1</v>
      </c>
      <c r="BN63" s="127"/>
      <c r="BO63" s="44"/>
      <c r="BP63" s="1"/>
      <c r="BQ63" s="44"/>
      <c r="BR63" s="17">
        <v>2</v>
      </c>
      <c r="BS63" s="1">
        <f t="shared" si="45"/>
        <v>0</v>
      </c>
      <c r="BT63" s="17">
        <f t="shared" ref="BT63" si="361">+BS63*2</f>
        <v>0</v>
      </c>
      <c r="BU63" s="44"/>
      <c r="BV63" s="44"/>
      <c r="BW63" s="44">
        <v>1</v>
      </c>
      <c r="BX63" s="44">
        <v>1</v>
      </c>
      <c r="BY63" s="44"/>
      <c r="BZ63" s="44">
        <v>1</v>
      </c>
      <c r="CA63" s="44"/>
      <c r="CB63" s="44"/>
      <c r="CC63" s="44"/>
      <c r="CD63" s="92"/>
      <c r="CE63" s="92">
        <v>1</v>
      </c>
      <c r="CF63" s="92"/>
      <c r="CG63" s="44"/>
      <c r="CH63" s="1"/>
      <c r="CI63" s="1"/>
      <c r="CJ63" s="1"/>
      <c r="CK63" s="383"/>
      <c r="CL63" s="383"/>
      <c r="CM63" s="383"/>
      <c r="CN63" s="1">
        <f t="shared" si="195"/>
        <v>2</v>
      </c>
      <c r="CO63" s="1">
        <f t="shared" si="196"/>
        <v>2</v>
      </c>
      <c r="CP63" s="20">
        <f t="shared" si="197"/>
        <v>3</v>
      </c>
      <c r="CQ63" s="351"/>
      <c r="CR63" s="131">
        <f t="shared" si="348"/>
        <v>1</v>
      </c>
      <c r="CS63" s="44">
        <v>2</v>
      </c>
      <c r="CT63" s="44">
        <v>1</v>
      </c>
      <c r="CU63" s="1"/>
      <c r="CV63" s="1"/>
      <c r="CW63" s="1">
        <v>2</v>
      </c>
      <c r="CX63" s="1"/>
      <c r="CY63" s="1">
        <v>3</v>
      </c>
      <c r="CZ63" s="44">
        <v>6</v>
      </c>
      <c r="DA63" s="17">
        <f t="shared" si="332"/>
        <v>3</v>
      </c>
      <c r="DB63" s="359">
        <f t="shared" si="56"/>
        <v>9</v>
      </c>
      <c r="DC63" s="359">
        <f t="shared" si="48"/>
        <v>5</v>
      </c>
      <c r="DD63" s="44"/>
      <c r="DE63" s="44">
        <v>8</v>
      </c>
      <c r="DF63" s="44">
        <f>12</f>
        <v>12</v>
      </c>
      <c r="DG63" s="44"/>
      <c r="DH63" s="44"/>
      <c r="DI63" s="44"/>
      <c r="DJ63" s="44"/>
      <c r="DK63" s="44"/>
      <c r="DL63" s="44"/>
      <c r="DM63" s="44"/>
      <c r="DN63" s="44"/>
      <c r="DO63" s="1"/>
      <c r="DP63" s="1"/>
      <c r="DQ63" s="17">
        <f t="shared" si="198"/>
        <v>1</v>
      </c>
      <c r="DR63" s="17">
        <f t="shared" si="199"/>
        <v>0</v>
      </c>
      <c r="DS63" s="17">
        <f t="shared" si="286"/>
        <v>0</v>
      </c>
      <c r="DT63" s="17">
        <f t="shared" si="217"/>
        <v>2</v>
      </c>
      <c r="DU63" s="17">
        <f t="shared" si="200"/>
        <v>0</v>
      </c>
      <c r="DV63" s="17">
        <f t="shared" si="218"/>
        <v>3</v>
      </c>
      <c r="DW63" s="1">
        <f>CS63</f>
        <v>2</v>
      </c>
      <c r="DX63" s="1"/>
      <c r="DY63" s="20">
        <f t="shared" si="201"/>
        <v>0</v>
      </c>
      <c r="DZ63" s="20">
        <f t="shared" si="202"/>
        <v>0</v>
      </c>
      <c r="EA63" s="20">
        <f t="shared" si="203"/>
        <v>0</v>
      </c>
      <c r="EB63" s="20">
        <f t="shared" si="219"/>
        <v>0</v>
      </c>
      <c r="EC63" s="18">
        <f t="shared" si="220"/>
        <v>0</v>
      </c>
      <c r="ED63" s="19">
        <f t="shared" ref="ED63:ED65" si="362">+IF(EC63&lt;&gt;0,EC63*3,0)</f>
        <v>0</v>
      </c>
      <c r="EE63" s="19">
        <f t="shared" si="255"/>
        <v>3</v>
      </c>
      <c r="EF63" s="1">
        <f t="shared" ref="EF63:EF69" si="363">+IF(EE63&gt;0,CT63*4,0)</f>
        <v>4</v>
      </c>
      <c r="EG63" s="18">
        <f t="shared" si="333"/>
        <v>5</v>
      </c>
      <c r="EH63" s="341"/>
      <c r="EI63" s="44"/>
      <c r="EJ63" s="44">
        <v>11</v>
      </c>
      <c r="EK63" s="44">
        <f>5.5*3</f>
        <v>16.5</v>
      </c>
      <c r="EL63" s="93"/>
      <c r="EM63" s="93"/>
      <c r="EN63" s="93">
        <v>1</v>
      </c>
      <c r="EO63" s="366"/>
      <c r="EP63" s="366"/>
      <c r="EQ63" s="374"/>
      <c r="ER63" s="374"/>
      <c r="ES63" s="374"/>
      <c r="ET63" s="374"/>
      <c r="EU63" s="18">
        <f t="shared" si="205"/>
        <v>8</v>
      </c>
      <c r="EV63" s="18">
        <f t="shared" si="49"/>
        <v>14</v>
      </c>
      <c r="EW63" s="341">
        <v>2</v>
      </c>
      <c r="EX63" s="341">
        <v>2</v>
      </c>
      <c r="EY63" s="341">
        <v>4</v>
      </c>
      <c r="EZ63" s="365">
        <f t="shared" si="55"/>
        <v>0.5</v>
      </c>
      <c r="FA63" s="44"/>
      <c r="FB63" s="44"/>
      <c r="FC63" s="44">
        <v>1</v>
      </c>
      <c r="FD63" s="45"/>
      <c r="FE63" s="45"/>
      <c r="FF63" s="45"/>
      <c r="FG63" s="300"/>
      <c r="FH63" s="45"/>
      <c r="FI63" s="45"/>
      <c r="FJ63" s="88"/>
      <c r="FK63" s="44"/>
      <c r="FL63" s="44"/>
      <c r="FM63" s="44"/>
      <c r="FN63" s="44">
        <f>F63</f>
        <v>40</v>
      </c>
      <c r="FO63" s="294"/>
      <c r="FP63" s="20">
        <f t="shared" si="50"/>
        <v>0</v>
      </c>
      <c r="FQ63" s="20">
        <f t="shared" si="206"/>
        <v>8</v>
      </c>
      <c r="FR63" s="20">
        <f t="shared" si="207"/>
        <v>12</v>
      </c>
      <c r="FS63" s="20">
        <f t="shared" si="208"/>
        <v>0</v>
      </c>
      <c r="FT63" s="20">
        <f t="shared" si="209"/>
        <v>0</v>
      </c>
      <c r="FU63" s="20">
        <f t="shared" si="210"/>
        <v>0</v>
      </c>
      <c r="FV63" s="20">
        <f t="shared" si="211"/>
        <v>0</v>
      </c>
      <c r="FW63" s="44"/>
    </row>
    <row r="64" spans="1:179" ht="20.25" customHeight="1">
      <c r="A64" s="40"/>
      <c r="B64" s="48" t="s">
        <v>514</v>
      </c>
      <c r="C64" s="43" t="s">
        <v>515</v>
      </c>
      <c r="D64" s="43" t="s">
        <v>26</v>
      </c>
      <c r="E64" s="43" t="s">
        <v>44</v>
      </c>
      <c r="F64" s="43">
        <v>28</v>
      </c>
      <c r="G64" s="43">
        <v>30</v>
      </c>
      <c r="H64" s="43"/>
      <c r="I64" s="43"/>
      <c r="J64" s="44"/>
      <c r="K64" s="44"/>
      <c r="L64" s="44"/>
      <c r="M64" s="44"/>
      <c r="N64" s="43"/>
      <c r="O64" s="43"/>
      <c r="P64" s="1"/>
      <c r="Q64" s="16"/>
      <c r="R64" s="1"/>
      <c r="S64" s="44"/>
      <c r="T64" s="44"/>
      <c r="U64" s="44"/>
      <c r="V64" s="44"/>
      <c r="W64" s="44"/>
      <c r="X64" s="44"/>
      <c r="Y64" s="44">
        <v>1</v>
      </c>
      <c r="Z64" s="44"/>
      <c r="AA64" s="44"/>
      <c r="AB64" s="44"/>
      <c r="AC64" s="1">
        <f t="shared" ref="AC64:AC67" si="364">+IF(S64=1,1,0)+IF(T64=1,1,0)</f>
        <v>0</v>
      </c>
      <c r="AD64" s="1">
        <f t="shared" ref="AD64:AD67" si="365">+IF(U64=1,1,0)+IF(V64=1,1,0)</f>
        <v>0</v>
      </c>
      <c r="AE64" s="1">
        <f t="shared" ref="AE64:AE67" si="366">+IF(W64=1,1,0)+IF(X64=1,1,0)</f>
        <v>0</v>
      </c>
      <c r="AF64" s="1">
        <f t="shared" ref="AF64:AF67" si="367">+IF(Y64=1,1,0)+IF(Z64=1,1,0)</f>
        <v>1</v>
      </c>
      <c r="AG64" s="1">
        <f t="shared" ref="AG64:AG67" si="368">+IF(AA64=1,1,0)</f>
        <v>0</v>
      </c>
      <c r="AH64" s="1">
        <f t="shared" ref="AH64:AH67" si="369">+IF(AB64=1,1,0)</f>
        <v>0</v>
      </c>
      <c r="AI64" s="1">
        <f t="shared" ref="AI64:AI67" si="370">+IF(S64=2,1,0)+IF(T64=2,1,0)</f>
        <v>0</v>
      </c>
      <c r="AJ64" s="1">
        <f t="shared" ref="AJ64:AJ67" si="371">+IF(U64=2,1,0)+IF(V64=2,1,0)</f>
        <v>0</v>
      </c>
      <c r="AK64" s="1">
        <f t="shared" ref="AK64:AK67" si="372">+IF(X64=2,1,0)+IF(W64=2,1,0)</f>
        <v>0</v>
      </c>
      <c r="AL64" s="1">
        <f t="shared" ref="AL64:AL67" si="373">+IF(Y64=2,1,0)+IF(Z64=2,1,0)</f>
        <v>0</v>
      </c>
      <c r="AM64" s="1">
        <f t="shared" ref="AM64:AM67" si="374">+IF(AA64=2,1,0)</f>
        <v>0</v>
      </c>
      <c r="AN64" s="1">
        <f t="shared" ref="AN64:AN67" si="375">+IF(AB64=2,1,0)</f>
        <v>0</v>
      </c>
      <c r="AO64" s="44"/>
      <c r="AP64" s="44"/>
      <c r="AQ64" s="44"/>
      <c r="AR64" s="44">
        <f>G64</f>
        <v>30</v>
      </c>
      <c r="AS64" s="122">
        <f t="shared" si="191"/>
        <v>0</v>
      </c>
      <c r="AT64" s="122">
        <f t="shared" si="192"/>
        <v>0</v>
      </c>
      <c r="AU64" s="122">
        <f t="shared" si="193"/>
        <v>0</v>
      </c>
      <c r="AV64" s="122">
        <f t="shared" si="347"/>
        <v>1</v>
      </c>
      <c r="AW64" s="44"/>
      <c r="AX64" s="294"/>
      <c r="AY64" s="294"/>
      <c r="AZ64" s="294"/>
      <c r="BA64" s="294"/>
      <c r="BB64" s="294"/>
      <c r="BC64" s="294"/>
      <c r="BD64" s="44"/>
      <c r="BE64" s="44"/>
      <c r="BF64" s="44"/>
      <c r="BG64" s="44"/>
      <c r="BH64" s="44"/>
      <c r="BI64" s="44"/>
      <c r="BJ64" s="44">
        <v>1</v>
      </c>
      <c r="BK64" s="44"/>
      <c r="BL64" s="44"/>
      <c r="BM64" s="44"/>
      <c r="BN64" s="127"/>
      <c r="BO64" s="44"/>
      <c r="BP64" s="1"/>
      <c r="BQ64" s="44"/>
      <c r="BR64" s="17">
        <v>2</v>
      </c>
      <c r="BS64" s="1">
        <f t="shared" si="45"/>
        <v>0</v>
      </c>
      <c r="BT64" s="17">
        <f t="shared" ref="BT64:BT67" si="376">+BS64*2</f>
        <v>0</v>
      </c>
      <c r="BU64" s="44"/>
      <c r="BV64" s="44"/>
      <c r="BW64" s="44"/>
      <c r="BX64" s="44"/>
      <c r="BY64" s="44"/>
      <c r="BZ64" s="44"/>
      <c r="CA64" s="44"/>
      <c r="CB64" s="44"/>
      <c r="CC64" s="44"/>
      <c r="CD64" s="92"/>
      <c r="CE64" s="92">
        <v>1</v>
      </c>
      <c r="CF64" s="92"/>
      <c r="CG64" s="44"/>
      <c r="CH64" s="1"/>
      <c r="CI64" s="1"/>
      <c r="CJ64" s="1"/>
      <c r="CK64" s="383"/>
      <c r="CL64" s="383"/>
      <c r="CM64" s="383"/>
      <c r="CN64" s="1">
        <f t="shared" si="195"/>
        <v>0</v>
      </c>
      <c r="CO64" s="1">
        <f t="shared" si="196"/>
        <v>0</v>
      </c>
      <c r="CP64" s="20">
        <f t="shared" si="197"/>
        <v>0.5</v>
      </c>
      <c r="CQ64" s="351"/>
      <c r="CR64" s="131">
        <f t="shared" si="348"/>
        <v>1</v>
      </c>
      <c r="CS64" s="44">
        <v>1</v>
      </c>
      <c r="CT64" s="44"/>
      <c r="CU64" s="1"/>
      <c r="CV64" s="1"/>
      <c r="CW64" s="1">
        <v>2</v>
      </c>
      <c r="CX64" s="1"/>
      <c r="CY64" s="1">
        <v>2</v>
      </c>
      <c r="CZ64" s="44">
        <v>7</v>
      </c>
      <c r="DA64" s="17">
        <f t="shared" ref="DA64:DA68" si="377">+CY64</f>
        <v>2</v>
      </c>
      <c r="DB64" s="359">
        <f t="shared" si="56"/>
        <v>9</v>
      </c>
      <c r="DC64" s="359">
        <f t="shared" ref="DC64:DC68" si="378">CU64+CV64+CW64+CX64+CY64</f>
        <v>4</v>
      </c>
      <c r="DD64" s="44"/>
      <c r="DE64" s="44">
        <v>8</v>
      </c>
      <c r="DF64" s="44">
        <v>4</v>
      </c>
      <c r="DG64" s="44"/>
      <c r="DH64" s="44"/>
      <c r="DI64" s="44">
        <v>4</v>
      </c>
      <c r="DJ64" s="44"/>
      <c r="DK64" s="44"/>
      <c r="DL64" s="44"/>
      <c r="DM64" s="44"/>
      <c r="DN64" s="44"/>
      <c r="DO64" s="1"/>
      <c r="DP64" s="1"/>
      <c r="DQ64" s="17">
        <f t="shared" si="198"/>
        <v>0</v>
      </c>
      <c r="DR64" s="17">
        <f t="shared" si="199"/>
        <v>0</v>
      </c>
      <c r="DS64" s="17">
        <f t="shared" si="286"/>
        <v>0</v>
      </c>
      <c r="DT64" s="17">
        <f t="shared" si="217"/>
        <v>2</v>
      </c>
      <c r="DU64" s="17">
        <f t="shared" si="200"/>
        <v>0</v>
      </c>
      <c r="DV64" s="17">
        <f t="shared" si="218"/>
        <v>2</v>
      </c>
      <c r="DW64" s="1">
        <f>CS64</f>
        <v>1</v>
      </c>
      <c r="DX64" s="1"/>
      <c r="DY64" s="20">
        <f t="shared" si="201"/>
        <v>0</v>
      </c>
      <c r="DZ64" s="20">
        <f t="shared" si="202"/>
        <v>0</v>
      </c>
      <c r="EA64" s="20">
        <f t="shared" si="203"/>
        <v>4</v>
      </c>
      <c r="EB64" s="20">
        <f t="shared" si="219"/>
        <v>0</v>
      </c>
      <c r="EC64" s="18">
        <f t="shared" si="220"/>
        <v>1</v>
      </c>
      <c r="ED64" s="19">
        <f t="shared" si="362"/>
        <v>3</v>
      </c>
      <c r="EE64" s="19">
        <f t="shared" si="255"/>
        <v>0</v>
      </c>
      <c r="EF64" s="1">
        <f t="shared" si="363"/>
        <v>0</v>
      </c>
      <c r="EG64" s="18">
        <f t="shared" si="333"/>
        <v>5</v>
      </c>
      <c r="EH64" s="341"/>
      <c r="EI64" s="44"/>
      <c r="EJ64" s="44">
        <v>11</v>
      </c>
      <c r="EK64" s="44">
        <v>5.5</v>
      </c>
      <c r="EL64" s="93">
        <v>1</v>
      </c>
      <c r="EM64" s="93"/>
      <c r="EN64" s="93"/>
      <c r="EO64" s="366"/>
      <c r="EP64" s="366"/>
      <c r="EQ64" s="374"/>
      <c r="ER64" s="374"/>
      <c r="ES64" s="374"/>
      <c r="ET64" s="374"/>
      <c r="EU64" s="18">
        <f t="shared" si="205"/>
        <v>9</v>
      </c>
      <c r="EV64" s="18">
        <f t="shared" si="49"/>
        <v>10</v>
      </c>
      <c r="EW64" s="341">
        <v>1</v>
      </c>
      <c r="EX64" s="341"/>
      <c r="EY64" s="341">
        <v>5</v>
      </c>
      <c r="EZ64" s="365">
        <f t="shared" si="55"/>
        <v>0</v>
      </c>
      <c r="FA64" s="44"/>
      <c r="FB64" s="44"/>
      <c r="FC64" s="44">
        <v>1</v>
      </c>
      <c r="FD64" s="45"/>
      <c r="FE64" s="45"/>
      <c r="FF64" s="45"/>
      <c r="FG64" s="300"/>
      <c r="FH64" s="45"/>
      <c r="FI64" s="45"/>
      <c r="FJ64" s="88"/>
      <c r="FK64" s="44"/>
      <c r="FL64" s="44"/>
      <c r="FM64" s="44"/>
      <c r="FN64" s="44">
        <f t="shared" ref="FN64:FN66" si="379">F64</f>
        <v>28</v>
      </c>
      <c r="FO64" s="294"/>
      <c r="FP64" s="20">
        <f t="shared" ref="FP64:FP66" si="380">+FO64*3</f>
        <v>0</v>
      </c>
      <c r="FQ64" s="20">
        <f t="shared" si="206"/>
        <v>8</v>
      </c>
      <c r="FR64" s="20">
        <f t="shared" si="207"/>
        <v>4</v>
      </c>
      <c r="FS64" s="20">
        <f t="shared" si="208"/>
        <v>0</v>
      </c>
      <c r="FT64" s="20">
        <f t="shared" si="209"/>
        <v>0</v>
      </c>
      <c r="FU64" s="20">
        <f t="shared" si="210"/>
        <v>0</v>
      </c>
      <c r="FV64" s="20">
        <f t="shared" si="211"/>
        <v>0</v>
      </c>
      <c r="FW64" s="44"/>
    </row>
    <row r="65" spans="1:180" s="301" customFormat="1" ht="27.75" customHeight="1">
      <c r="A65" s="295"/>
      <c r="B65" s="48" t="s">
        <v>884</v>
      </c>
      <c r="C65" s="43" t="s">
        <v>814</v>
      </c>
      <c r="D65" s="296" t="s">
        <v>44</v>
      </c>
      <c r="E65" s="296" t="s">
        <v>44</v>
      </c>
      <c r="F65" s="296">
        <v>36</v>
      </c>
      <c r="G65" s="296">
        <v>34</v>
      </c>
      <c r="H65" s="297"/>
      <c r="I65" s="297"/>
      <c r="J65" s="294"/>
      <c r="K65" s="294"/>
      <c r="L65" s="294"/>
      <c r="M65" s="294"/>
      <c r="N65" s="297"/>
      <c r="O65" s="297"/>
      <c r="P65" s="1"/>
      <c r="Q65" s="16"/>
      <c r="R65" s="1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1">
        <f t="shared" si="364"/>
        <v>0</v>
      </c>
      <c r="AD65" s="1">
        <f t="shared" si="365"/>
        <v>0</v>
      </c>
      <c r="AE65" s="1">
        <f t="shared" si="366"/>
        <v>0</v>
      </c>
      <c r="AF65" s="1">
        <f t="shared" si="367"/>
        <v>0</v>
      </c>
      <c r="AG65" s="1">
        <f t="shared" si="368"/>
        <v>0</v>
      </c>
      <c r="AH65" s="1">
        <f t="shared" si="369"/>
        <v>0</v>
      </c>
      <c r="AI65" s="1">
        <f t="shared" si="370"/>
        <v>0</v>
      </c>
      <c r="AJ65" s="1">
        <f t="shared" si="371"/>
        <v>0</v>
      </c>
      <c r="AK65" s="1">
        <f t="shared" si="372"/>
        <v>0</v>
      </c>
      <c r="AL65" s="1">
        <f t="shared" si="373"/>
        <v>0</v>
      </c>
      <c r="AM65" s="1">
        <f t="shared" si="374"/>
        <v>0</v>
      </c>
      <c r="AN65" s="1">
        <f t="shared" si="375"/>
        <v>0</v>
      </c>
      <c r="AO65" s="294"/>
      <c r="AP65" s="294"/>
      <c r="AQ65" s="294"/>
      <c r="AR65" s="44">
        <f t="shared" ref="AR65:AR66" si="381">G65</f>
        <v>34</v>
      </c>
      <c r="AS65" s="298">
        <f t="shared" si="191"/>
        <v>0</v>
      </c>
      <c r="AT65" s="298">
        <f t="shared" si="192"/>
        <v>0</v>
      </c>
      <c r="AU65" s="298">
        <f t="shared" si="193"/>
        <v>0</v>
      </c>
      <c r="AV65" s="298">
        <f t="shared" si="347"/>
        <v>1</v>
      </c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>
        <v>1</v>
      </c>
      <c r="BJ65" s="294"/>
      <c r="BK65" s="294"/>
      <c r="BL65" s="294"/>
      <c r="BM65" s="294"/>
      <c r="BN65" s="294"/>
      <c r="BO65" s="294"/>
      <c r="BP65" s="1"/>
      <c r="BQ65" s="294"/>
      <c r="BR65" s="17">
        <v>2</v>
      </c>
      <c r="BS65" s="1">
        <f t="shared" si="45"/>
        <v>0</v>
      </c>
      <c r="BT65" s="17">
        <f t="shared" si="376"/>
        <v>0</v>
      </c>
      <c r="BU65" s="294"/>
      <c r="BV65" s="294">
        <v>1</v>
      </c>
      <c r="BW65" s="294"/>
      <c r="BX65" s="294"/>
      <c r="BY65" s="294"/>
      <c r="BZ65" s="294"/>
      <c r="CA65" s="294"/>
      <c r="CB65" s="294"/>
      <c r="CC65" s="294"/>
      <c r="CD65" s="1"/>
      <c r="CE65" s="1"/>
      <c r="CF65" s="1"/>
      <c r="CG65" s="294"/>
      <c r="CH65" s="1"/>
      <c r="CI65" s="1">
        <v>1</v>
      </c>
      <c r="CJ65" s="1"/>
      <c r="CK65" s="383"/>
      <c r="CL65" s="383"/>
      <c r="CM65" s="383"/>
      <c r="CN65" s="1">
        <f t="shared" ref="CN65:CN66" si="382">+SUM(BX65:CC65)*BW65</f>
        <v>0</v>
      </c>
      <c r="CO65" s="1">
        <f t="shared" ref="CO65:CO66" si="383">+SUM(BX65:CC65)*BW65</f>
        <v>0</v>
      </c>
      <c r="CP65" s="20">
        <f t="shared" ref="CP65:CP66" si="384">+SUM(BY65:CC65)*2.5+SUM(CD65:CG65)*0.5+SUM(CH65:CJ65)*2.5</f>
        <v>2.5</v>
      </c>
      <c r="CQ65" s="351"/>
      <c r="CR65" s="299">
        <f t="shared" ref="CR65:CR66" si="385">+IF(SUM(AX65:BM65)&gt;0,1,0)</f>
        <v>1</v>
      </c>
      <c r="CS65" s="294">
        <v>1</v>
      </c>
      <c r="CT65" s="294"/>
      <c r="CU65" s="1"/>
      <c r="CV65" s="1"/>
      <c r="CW65" s="1">
        <v>2</v>
      </c>
      <c r="CX65" s="1"/>
      <c r="CY65" s="1">
        <v>2</v>
      </c>
      <c r="CZ65" s="294">
        <v>8</v>
      </c>
      <c r="DA65" s="17">
        <f t="shared" si="377"/>
        <v>2</v>
      </c>
      <c r="DB65" s="359">
        <f t="shared" si="56"/>
        <v>10</v>
      </c>
      <c r="DC65" s="359">
        <f t="shared" si="378"/>
        <v>4</v>
      </c>
      <c r="DD65" s="294"/>
      <c r="DE65" s="294">
        <v>8</v>
      </c>
      <c r="DF65" s="294">
        <v>4</v>
      </c>
      <c r="DG65" s="294"/>
      <c r="DH65" s="294"/>
      <c r="DI65" s="294">
        <v>4</v>
      </c>
      <c r="DJ65" s="294"/>
      <c r="DK65" s="294"/>
      <c r="DL65" s="294"/>
      <c r="DM65" s="294"/>
      <c r="DN65" s="294"/>
      <c r="DO65" s="1"/>
      <c r="DP65" s="1"/>
      <c r="DQ65" s="17">
        <f t="shared" ref="DQ65:DQ66" si="386">+IF(AND(SUM(S65:AA65)&gt;0,SUM(FA65:FF65)&gt;0),CT65,0)</f>
        <v>0</v>
      </c>
      <c r="DR65" s="17">
        <f t="shared" si="199"/>
        <v>0</v>
      </c>
      <c r="DS65" s="17">
        <f t="shared" ref="DS65:DS66" si="387">+IF(AND(SUM(S65:AA65)&gt;0,SUM(FA65:FF65)&gt;0),CV65,0)</f>
        <v>0</v>
      </c>
      <c r="DT65" s="17">
        <f t="shared" ref="DT65:DT66" si="388">+IF(AND(SUM(S65:AA65)&gt;0,SUM(FA65:FF65)&gt;0),CW65,0)</f>
        <v>0</v>
      </c>
      <c r="DU65" s="17">
        <f t="shared" si="200"/>
        <v>0</v>
      </c>
      <c r="DV65" s="17">
        <f t="shared" si="218"/>
        <v>0</v>
      </c>
      <c r="DW65" s="1"/>
      <c r="DX65" s="1"/>
      <c r="DY65" s="20">
        <f t="shared" si="201"/>
        <v>0</v>
      </c>
      <c r="DZ65" s="20">
        <f t="shared" si="202"/>
        <v>0</v>
      </c>
      <c r="EA65" s="20">
        <f t="shared" si="203"/>
        <v>0</v>
      </c>
      <c r="EB65" s="20">
        <f t="shared" si="219"/>
        <v>0</v>
      </c>
      <c r="EC65" s="18">
        <f t="shared" ref="EC65:EC66" si="389">+IF(AND(CT65=0,SUM(CU65:CY65)&gt;1,SUM(CU65:CY65)&lt;=4),1,IF(AND(CT65=0,SUM(CU65:CY65)&gt;4),2,0))</f>
        <v>1</v>
      </c>
      <c r="ED65" s="19">
        <f t="shared" si="362"/>
        <v>3</v>
      </c>
      <c r="EE65" s="19">
        <f t="shared" ref="EE65:EE66" si="390">+IF(SUM(AO65:AR65)+SUM(DK65:DN65)&gt;0,CT65*3,0)</f>
        <v>0</v>
      </c>
      <c r="EF65" s="1">
        <f t="shared" si="363"/>
        <v>0</v>
      </c>
      <c r="EG65" s="18">
        <f t="shared" ref="EG65" si="391">+IF(AND(CT65+EC65=0,SUM(AO65:AR65)&gt;0,SUM(DK65:DN65)&gt;0),(CU65+CV65+CW65+CX65)*2+CY65*5,(EC65+CT65-FO65)*5)+IF(AND(EC65+DQ65+CT65=0,SUM(AO65:AR65)&gt;0),SUM(CU65:CX65)*2+CY65*5,0)</f>
        <v>5</v>
      </c>
      <c r="EH65" s="341"/>
      <c r="EI65" s="294"/>
      <c r="EJ65" s="294">
        <v>11</v>
      </c>
      <c r="EK65" s="294">
        <v>5.5</v>
      </c>
      <c r="EL65" s="19">
        <v>1</v>
      </c>
      <c r="EM65" s="19"/>
      <c r="EN65" s="19"/>
      <c r="EO65" s="366"/>
      <c r="EP65" s="366"/>
      <c r="EQ65" s="374"/>
      <c r="ER65" s="374"/>
      <c r="ES65" s="374"/>
      <c r="ET65" s="374"/>
      <c r="EU65" s="18">
        <f t="shared" si="205"/>
        <v>10</v>
      </c>
      <c r="EV65" s="18">
        <f t="shared" si="49"/>
        <v>2</v>
      </c>
      <c r="EW65" s="341">
        <v>1</v>
      </c>
      <c r="EX65" s="341"/>
      <c r="EY65" s="341">
        <v>5</v>
      </c>
      <c r="EZ65" s="365">
        <f t="shared" si="55"/>
        <v>0</v>
      </c>
      <c r="FA65" s="294"/>
      <c r="FB65" s="294"/>
      <c r="FC65" s="294"/>
      <c r="FD65" s="300"/>
      <c r="FE65" s="300"/>
      <c r="FF65" s="300"/>
      <c r="FG65" s="300"/>
      <c r="FH65" s="300"/>
      <c r="FI65" s="300"/>
      <c r="FJ65" s="300"/>
      <c r="FK65" s="294"/>
      <c r="FL65" s="294"/>
      <c r="FM65" s="294"/>
      <c r="FN65" s="44">
        <f t="shared" si="379"/>
        <v>36</v>
      </c>
      <c r="FO65" s="294"/>
      <c r="FP65" s="20">
        <f t="shared" si="380"/>
        <v>0</v>
      </c>
      <c r="FQ65" s="20">
        <f t="shared" si="206"/>
        <v>8</v>
      </c>
      <c r="FR65" s="20">
        <f t="shared" si="207"/>
        <v>4</v>
      </c>
      <c r="FS65" s="20">
        <f t="shared" si="208"/>
        <v>0</v>
      </c>
      <c r="FT65" s="20">
        <f t="shared" si="209"/>
        <v>0</v>
      </c>
      <c r="FU65" s="20">
        <f t="shared" si="210"/>
        <v>0</v>
      </c>
      <c r="FV65" s="20">
        <f t="shared" si="211"/>
        <v>0</v>
      </c>
      <c r="FW65" s="294"/>
    </row>
    <row r="66" spans="1:180" s="301" customFormat="1" ht="27.75" customHeight="1">
      <c r="A66" s="295"/>
      <c r="B66" s="48" t="s">
        <v>885</v>
      </c>
      <c r="C66" s="43" t="s">
        <v>815</v>
      </c>
      <c r="D66" s="296" t="s">
        <v>44</v>
      </c>
      <c r="E66" s="296" t="s">
        <v>44</v>
      </c>
      <c r="F66" s="296">
        <v>34</v>
      </c>
      <c r="G66" s="296">
        <v>34</v>
      </c>
      <c r="H66" s="297"/>
      <c r="I66" s="297"/>
      <c r="J66" s="294"/>
      <c r="K66" s="294"/>
      <c r="L66" s="294"/>
      <c r="M66" s="294"/>
      <c r="N66" s="297"/>
      <c r="O66" s="297"/>
      <c r="P66" s="1"/>
      <c r="Q66" s="16"/>
      <c r="R66" s="1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1">
        <f t="shared" si="364"/>
        <v>0</v>
      </c>
      <c r="AD66" s="1">
        <f t="shared" si="365"/>
        <v>0</v>
      </c>
      <c r="AE66" s="1">
        <f t="shared" si="366"/>
        <v>0</v>
      </c>
      <c r="AF66" s="1">
        <f t="shared" si="367"/>
        <v>0</v>
      </c>
      <c r="AG66" s="1">
        <f t="shared" si="368"/>
        <v>0</v>
      </c>
      <c r="AH66" s="1">
        <f t="shared" si="369"/>
        <v>0</v>
      </c>
      <c r="AI66" s="1">
        <f t="shared" si="370"/>
        <v>0</v>
      </c>
      <c r="AJ66" s="1">
        <f t="shared" si="371"/>
        <v>0</v>
      </c>
      <c r="AK66" s="1">
        <f t="shared" si="372"/>
        <v>0</v>
      </c>
      <c r="AL66" s="1">
        <f t="shared" si="373"/>
        <v>0</v>
      </c>
      <c r="AM66" s="1">
        <f t="shared" si="374"/>
        <v>0</v>
      </c>
      <c r="AN66" s="1">
        <f t="shared" si="375"/>
        <v>0</v>
      </c>
      <c r="AO66" s="294"/>
      <c r="AP66" s="294"/>
      <c r="AQ66" s="294"/>
      <c r="AR66" s="44">
        <f t="shared" si="381"/>
        <v>34</v>
      </c>
      <c r="AS66" s="298">
        <f t="shared" si="191"/>
        <v>0</v>
      </c>
      <c r="AT66" s="298">
        <f t="shared" si="192"/>
        <v>0</v>
      </c>
      <c r="AU66" s="298">
        <f t="shared" si="193"/>
        <v>0</v>
      </c>
      <c r="AV66" s="298">
        <f t="shared" si="347"/>
        <v>1</v>
      </c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>
        <v>2</v>
      </c>
      <c r="BJ66" s="294"/>
      <c r="BK66" s="294"/>
      <c r="BL66" s="294"/>
      <c r="BM66" s="294"/>
      <c r="BN66" s="294"/>
      <c r="BO66" s="294"/>
      <c r="BP66" s="1"/>
      <c r="BQ66" s="294"/>
      <c r="BR66" s="17">
        <v>1</v>
      </c>
      <c r="BS66" s="1">
        <f t="shared" si="45"/>
        <v>0</v>
      </c>
      <c r="BT66" s="17">
        <f t="shared" si="376"/>
        <v>0</v>
      </c>
      <c r="BU66" s="294"/>
      <c r="BV66" s="294">
        <v>1</v>
      </c>
      <c r="BW66" s="294">
        <v>1</v>
      </c>
      <c r="BX66" s="294">
        <v>1</v>
      </c>
      <c r="BY66" s="294"/>
      <c r="BZ66" s="294"/>
      <c r="CA66" s="294"/>
      <c r="CB66" s="294"/>
      <c r="CC66" s="294"/>
      <c r="CD66" s="1"/>
      <c r="CE66" s="1"/>
      <c r="CF66" s="1"/>
      <c r="CG66" s="294"/>
      <c r="CH66" s="1"/>
      <c r="CI66" s="1">
        <v>1</v>
      </c>
      <c r="CJ66" s="1"/>
      <c r="CK66" s="383"/>
      <c r="CL66" s="383"/>
      <c r="CM66" s="383"/>
      <c r="CN66" s="1">
        <f t="shared" si="382"/>
        <v>1</v>
      </c>
      <c r="CO66" s="1">
        <f t="shared" si="383"/>
        <v>1</v>
      </c>
      <c r="CP66" s="20">
        <f t="shared" si="384"/>
        <v>2.5</v>
      </c>
      <c r="CQ66" s="351"/>
      <c r="CR66" s="299">
        <f t="shared" si="385"/>
        <v>1</v>
      </c>
      <c r="CS66" s="294">
        <v>1</v>
      </c>
      <c r="CT66" s="294"/>
      <c r="CU66" s="1"/>
      <c r="CV66" s="1"/>
      <c r="CW66" s="1">
        <v>2</v>
      </c>
      <c r="CX66" s="1"/>
      <c r="CY66" s="1">
        <v>1</v>
      </c>
      <c r="CZ66" s="294">
        <v>7</v>
      </c>
      <c r="DA66" s="17">
        <f t="shared" si="377"/>
        <v>1</v>
      </c>
      <c r="DB66" s="359">
        <f t="shared" si="56"/>
        <v>8</v>
      </c>
      <c r="DC66" s="359">
        <f t="shared" si="378"/>
        <v>3</v>
      </c>
      <c r="DD66" s="294"/>
      <c r="DE66" s="294">
        <v>8</v>
      </c>
      <c r="DF66" s="294">
        <v>4</v>
      </c>
      <c r="DG66" s="294"/>
      <c r="DH66" s="294"/>
      <c r="DI66" s="294"/>
      <c r="DJ66" s="294"/>
      <c r="DK66" s="294"/>
      <c r="DL66" s="294"/>
      <c r="DM66" s="294"/>
      <c r="DN66" s="294"/>
      <c r="DO66" s="1"/>
      <c r="DP66" s="1"/>
      <c r="DQ66" s="17">
        <f t="shared" si="386"/>
        <v>0</v>
      </c>
      <c r="DR66" s="17">
        <f t="shared" si="199"/>
        <v>0</v>
      </c>
      <c r="DS66" s="17">
        <f t="shared" si="387"/>
        <v>0</v>
      </c>
      <c r="DT66" s="17">
        <f t="shared" si="388"/>
        <v>0</v>
      </c>
      <c r="DU66" s="17">
        <f t="shared" si="200"/>
        <v>0</v>
      </c>
      <c r="DV66" s="17">
        <f t="shared" si="218"/>
        <v>0</v>
      </c>
      <c r="DW66" s="1"/>
      <c r="DX66" s="1"/>
      <c r="DY66" s="20">
        <f t="shared" si="201"/>
        <v>0</v>
      </c>
      <c r="DZ66" s="20">
        <f t="shared" si="202"/>
        <v>0</v>
      </c>
      <c r="EA66" s="20">
        <f t="shared" si="203"/>
        <v>0</v>
      </c>
      <c r="EB66" s="20">
        <f t="shared" si="219"/>
        <v>0</v>
      </c>
      <c r="EC66" s="18">
        <f t="shared" si="389"/>
        <v>1</v>
      </c>
      <c r="ED66" s="19"/>
      <c r="EE66" s="19">
        <f t="shared" si="390"/>
        <v>0</v>
      </c>
      <c r="EF66" s="1">
        <f t="shared" si="363"/>
        <v>0</v>
      </c>
      <c r="EG66" s="18"/>
      <c r="EH66" s="341"/>
      <c r="EI66" s="294"/>
      <c r="EJ66" s="294">
        <v>11</v>
      </c>
      <c r="EK66" s="294">
        <v>5.5</v>
      </c>
      <c r="EL66" s="19">
        <v>1</v>
      </c>
      <c r="EM66" s="19"/>
      <c r="EN66" s="19"/>
      <c r="EO66" s="366"/>
      <c r="EP66" s="366"/>
      <c r="EQ66" s="374"/>
      <c r="ER66" s="374"/>
      <c r="ES66" s="374"/>
      <c r="ET66" s="374"/>
      <c r="EU66" s="18">
        <f t="shared" si="205"/>
        <v>9</v>
      </c>
      <c r="EV66" s="18">
        <f t="shared" si="49"/>
        <v>2</v>
      </c>
      <c r="EW66" s="341">
        <v>1</v>
      </c>
      <c r="EX66" s="341">
        <v>1</v>
      </c>
      <c r="EY66" s="341"/>
      <c r="EZ66" s="365">
        <f t="shared" si="55"/>
        <v>0.5</v>
      </c>
      <c r="FA66" s="294"/>
      <c r="FB66" s="294"/>
      <c r="FC66" s="294"/>
      <c r="FD66" s="300"/>
      <c r="FE66" s="300"/>
      <c r="FF66" s="300"/>
      <c r="FG66" s="300"/>
      <c r="FH66" s="300"/>
      <c r="FI66" s="300"/>
      <c r="FJ66" s="300"/>
      <c r="FK66" s="294"/>
      <c r="FL66" s="294"/>
      <c r="FM66" s="294"/>
      <c r="FN66" s="44">
        <f t="shared" si="379"/>
        <v>34</v>
      </c>
      <c r="FO66" s="294"/>
      <c r="FP66" s="20">
        <f t="shared" si="380"/>
        <v>0</v>
      </c>
      <c r="FQ66" s="20">
        <f t="shared" si="206"/>
        <v>8</v>
      </c>
      <c r="FR66" s="20">
        <f t="shared" si="207"/>
        <v>4</v>
      </c>
      <c r="FS66" s="20">
        <f t="shared" si="208"/>
        <v>0</v>
      </c>
      <c r="FT66" s="20">
        <f t="shared" si="209"/>
        <v>0</v>
      </c>
      <c r="FU66" s="20">
        <f t="shared" si="210"/>
        <v>0</v>
      </c>
      <c r="FV66" s="20">
        <f t="shared" si="211"/>
        <v>0</v>
      </c>
      <c r="FW66" s="294"/>
    </row>
    <row r="67" spans="1:180">
      <c r="A67" s="40"/>
      <c r="B67" s="41" t="s">
        <v>512</v>
      </c>
      <c r="C67" s="42" t="s">
        <v>513</v>
      </c>
      <c r="D67" s="43"/>
      <c r="E67" s="43"/>
      <c r="F67" s="43"/>
      <c r="G67" s="43"/>
      <c r="H67" s="43"/>
      <c r="I67" s="43"/>
      <c r="J67" s="44"/>
      <c r="K67" s="44"/>
      <c r="L67" s="44"/>
      <c r="M67" s="44"/>
      <c r="N67" s="43"/>
      <c r="O67" s="43"/>
      <c r="P67" s="1"/>
      <c r="Q67" s="16"/>
      <c r="R67" s="1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">
        <f t="shared" si="364"/>
        <v>0</v>
      </c>
      <c r="AD67" s="1">
        <f t="shared" si="365"/>
        <v>0</v>
      </c>
      <c r="AE67" s="1">
        <f t="shared" si="366"/>
        <v>0</v>
      </c>
      <c r="AF67" s="1">
        <f t="shared" si="367"/>
        <v>0</v>
      </c>
      <c r="AG67" s="1">
        <f t="shared" si="368"/>
        <v>0</v>
      </c>
      <c r="AH67" s="1">
        <f t="shared" si="369"/>
        <v>0</v>
      </c>
      <c r="AI67" s="1">
        <f t="shared" si="370"/>
        <v>0</v>
      </c>
      <c r="AJ67" s="1">
        <f t="shared" si="371"/>
        <v>0</v>
      </c>
      <c r="AK67" s="1">
        <f t="shared" si="372"/>
        <v>0</v>
      </c>
      <c r="AL67" s="1">
        <f t="shared" si="373"/>
        <v>0</v>
      </c>
      <c r="AM67" s="1">
        <f t="shared" si="374"/>
        <v>0</v>
      </c>
      <c r="AN67" s="1">
        <f t="shared" si="375"/>
        <v>0</v>
      </c>
      <c r="AO67" s="44"/>
      <c r="AP67" s="44"/>
      <c r="AQ67" s="44"/>
      <c r="AR67" s="44"/>
      <c r="AS67" s="122">
        <f t="shared" si="191"/>
        <v>0</v>
      </c>
      <c r="AT67" s="122">
        <f t="shared" si="192"/>
        <v>0</v>
      </c>
      <c r="AU67" s="122">
        <f t="shared" si="193"/>
        <v>0</v>
      </c>
      <c r="AV67" s="122">
        <f t="shared" si="347"/>
        <v>0</v>
      </c>
      <c r="AW67" s="44"/>
      <c r="AX67" s="294"/>
      <c r="AY67" s="294"/>
      <c r="AZ67" s="294"/>
      <c r="BA67" s="294"/>
      <c r="BB67" s="294"/>
      <c r="BC67" s="29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127"/>
      <c r="BO67" s="44"/>
      <c r="BP67" s="1"/>
      <c r="BQ67" s="44"/>
      <c r="BR67" s="17">
        <v>1</v>
      </c>
      <c r="BS67" s="1">
        <f t="shared" si="45"/>
        <v>0</v>
      </c>
      <c r="BT67" s="17">
        <f t="shared" si="376"/>
        <v>0</v>
      </c>
      <c r="BU67" s="44">
        <v>8</v>
      </c>
      <c r="BV67" s="44"/>
      <c r="BW67" s="44"/>
      <c r="BX67" s="44"/>
      <c r="BY67" s="44"/>
      <c r="BZ67" s="44"/>
      <c r="CA67" s="44"/>
      <c r="CB67" s="44"/>
      <c r="CC67" s="44"/>
      <c r="CD67" s="92"/>
      <c r="CE67" s="92"/>
      <c r="CF67" s="92"/>
      <c r="CG67" s="44"/>
      <c r="CH67" s="1"/>
      <c r="CI67" s="1"/>
      <c r="CJ67" s="1"/>
      <c r="CK67" s="383"/>
      <c r="CL67" s="383"/>
      <c r="CM67" s="383"/>
      <c r="CN67" s="1">
        <f t="shared" si="195"/>
        <v>0</v>
      </c>
      <c r="CO67" s="1">
        <f t="shared" si="196"/>
        <v>0</v>
      </c>
      <c r="CP67" s="20">
        <f t="shared" si="197"/>
        <v>0</v>
      </c>
      <c r="CQ67" s="351"/>
      <c r="CR67" s="131">
        <f t="shared" si="348"/>
        <v>0</v>
      </c>
      <c r="CS67" s="44"/>
      <c r="CT67" s="44"/>
      <c r="CU67" s="1"/>
      <c r="CV67" s="1"/>
      <c r="CW67" s="1"/>
      <c r="CX67" s="1"/>
      <c r="CY67" s="1"/>
      <c r="CZ67" s="44"/>
      <c r="DA67" s="17">
        <f t="shared" si="377"/>
        <v>0</v>
      </c>
      <c r="DB67" s="359">
        <f t="shared" si="56"/>
        <v>0</v>
      </c>
      <c r="DC67" s="359">
        <f t="shared" si="378"/>
        <v>0</v>
      </c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1"/>
      <c r="DP67" s="1"/>
      <c r="DQ67" s="17">
        <f t="shared" si="198"/>
        <v>0</v>
      </c>
      <c r="DR67" s="17">
        <f t="shared" si="199"/>
        <v>0</v>
      </c>
      <c r="DS67" s="17">
        <f t="shared" si="286"/>
        <v>0</v>
      </c>
      <c r="DT67" s="17">
        <f t="shared" si="217"/>
        <v>0</v>
      </c>
      <c r="DU67" s="17">
        <f t="shared" si="200"/>
        <v>0</v>
      </c>
      <c r="DV67" s="17">
        <f t="shared" si="218"/>
        <v>0</v>
      </c>
      <c r="DW67" s="1"/>
      <c r="DX67" s="1"/>
      <c r="DY67" s="20">
        <f t="shared" si="201"/>
        <v>0</v>
      </c>
      <c r="DZ67" s="20">
        <f t="shared" si="202"/>
        <v>0</v>
      </c>
      <c r="EA67" s="20">
        <f t="shared" si="203"/>
        <v>0</v>
      </c>
      <c r="EB67" s="20">
        <f t="shared" si="219"/>
        <v>0</v>
      </c>
      <c r="EC67" s="18">
        <f t="shared" si="220"/>
        <v>0</v>
      </c>
      <c r="ED67" s="19">
        <f>+IF(EC67&lt;&gt;0,EC67*3,0)</f>
        <v>0</v>
      </c>
      <c r="EE67" s="19">
        <f t="shared" si="255"/>
        <v>0</v>
      </c>
      <c r="EF67" s="1">
        <f t="shared" si="363"/>
        <v>0</v>
      </c>
      <c r="EG67" s="18">
        <f t="shared" si="333"/>
        <v>0</v>
      </c>
      <c r="EH67" s="341"/>
      <c r="EI67" s="44"/>
      <c r="EJ67" s="44"/>
      <c r="EK67" s="44"/>
      <c r="EL67" s="93"/>
      <c r="EM67" s="93"/>
      <c r="EN67" s="93"/>
      <c r="EO67" s="366"/>
      <c r="EP67" s="366"/>
      <c r="EQ67" s="374"/>
      <c r="ER67" s="374"/>
      <c r="ES67" s="374"/>
      <c r="ET67" s="374"/>
      <c r="EU67" s="18">
        <f t="shared" si="205"/>
        <v>0</v>
      </c>
      <c r="EV67" s="18">
        <f t="shared" si="49"/>
        <v>0</v>
      </c>
      <c r="EW67" s="341"/>
      <c r="EX67" s="341"/>
      <c r="EY67" s="341"/>
      <c r="EZ67" s="365">
        <f t="shared" si="55"/>
        <v>0</v>
      </c>
      <c r="FA67" s="44"/>
      <c r="FB67" s="44"/>
      <c r="FC67" s="44"/>
      <c r="FD67" s="45"/>
      <c r="FE67" s="45"/>
      <c r="FF67" s="45"/>
      <c r="FG67" s="300"/>
      <c r="FH67" s="45"/>
      <c r="FI67" s="45"/>
      <c r="FJ67" s="45"/>
      <c r="FK67" s="44"/>
      <c r="FL67" s="44"/>
      <c r="FM67" s="44"/>
      <c r="FN67" s="44"/>
      <c r="FO67" s="294"/>
      <c r="FP67" s="20">
        <f>+FO67*3</f>
        <v>0</v>
      </c>
      <c r="FQ67" s="20">
        <f t="shared" si="206"/>
        <v>0</v>
      </c>
      <c r="FR67" s="20">
        <f t="shared" si="207"/>
        <v>0</v>
      </c>
      <c r="FS67" s="20">
        <f t="shared" si="208"/>
        <v>0</v>
      </c>
      <c r="FT67" s="20">
        <f t="shared" si="209"/>
        <v>0</v>
      </c>
      <c r="FU67" s="20">
        <f t="shared" si="210"/>
        <v>0</v>
      </c>
      <c r="FV67" s="20">
        <f t="shared" si="211"/>
        <v>0</v>
      </c>
      <c r="FW67" s="44"/>
    </row>
    <row r="68" spans="1:180">
      <c r="A68" s="40"/>
      <c r="B68" s="48" t="s">
        <v>304</v>
      </c>
      <c r="C68" s="43" t="s">
        <v>516</v>
      </c>
      <c r="D68" s="43" t="s">
        <v>53</v>
      </c>
      <c r="E68" s="43" t="str">
        <f>D68</f>
        <v>LT7,5</v>
      </c>
      <c r="F68" s="43">
        <v>36</v>
      </c>
      <c r="G68" s="43">
        <f>F68</f>
        <v>36</v>
      </c>
      <c r="H68" s="43"/>
      <c r="I68" s="43"/>
      <c r="J68" s="44"/>
      <c r="K68" s="44"/>
      <c r="L68" s="44"/>
      <c r="M68" s="44"/>
      <c r="N68" s="43"/>
      <c r="O68" s="43"/>
      <c r="P68" s="1"/>
      <c r="Q68" s="16"/>
      <c r="R68" s="1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1">
        <f t="shared" ref="AC68:AC69" si="392">+IF(S68=1,1,0)+IF(T68=1,1,0)</f>
        <v>0</v>
      </c>
      <c r="AD68" s="1">
        <f t="shared" ref="AD68:AD69" si="393">+IF(U68=1,1,0)+IF(V68=1,1,0)</f>
        <v>0</v>
      </c>
      <c r="AE68" s="1">
        <f t="shared" ref="AE68:AE69" si="394">+IF(W68=1,1,0)+IF(X68=1,1,0)</f>
        <v>0</v>
      </c>
      <c r="AF68" s="1">
        <f t="shared" ref="AF68:AF69" si="395">+IF(Y68=1,1,0)+IF(Z68=1,1,0)</f>
        <v>0</v>
      </c>
      <c r="AG68" s="1">
        <f t="shared" ref="AG68:AG69" si="396">+IF(AA68=1,1,0)</f>
        <v>0</v>
      </c>
      <c r="AH68" s="1">
        <f t="shared" ref="AH68:AH69" si="397">+IF(AB68=1,1,0)</f>
        <v>0</v>
      </c>
      <c r="AI68" s="1">
        <f t="shared" ref="AI68:AI69" si="398">+IF(S68=2,1,0)+IF(T68=2,1,0)</f>
        <v>0</v>
      </c>
      <c r="AJ68" s="1">
        <f t="shared" ref="AJ68:AJ69" si="399">+IF(U68=2,1,0)+IF(V68=2,1,0)</f>
        <v>0</v>
      </c>
      <c r="AK68" s="1">
        <f t="shared" ref="AK68:AK69" si="400">+IF(X68=2,1,0)+IF(W68=2,1,0)</f>
        <v>0</v>
      </c>
      <c r="AL68" s="1">
        <f t="shared" ref="AL68:AL69" si="401">+IF(Y68=2,1,0)+IF(Z68=2,1,0)</f>
        <v>0</v>
      </c>
      <c r="AM68" s="1">
        <f t="shared" ref="AM68:AM69" si="402">+IF(AA68=2,1,0)</f>
        <v>0</v>
      </c>
      <c r="AN68" s="1">
        <f t="shared" ref="AN68:AN69" si="403">+IF(AB68=2,1,0)</f>
        <v>0</v>
      </c>
      <c r="AO68" s="44"/>
      <c r="AP68" s="44">
        <f>G68</f>
        <v>36</v>
      </c>
      <c r="AQ68" s="44"/>
      <c r="AR68" s="44"/>
      <c r="AS68" s="122">
        <f t="shared" si="191"/>
        <v>0</v>
      </c>
      <c r="AT68" s="122">
        <f t="shared" si="192"/>
        <v>1</v>
      </c>
      <c r="AU68" s="122">
        <f t="shared" si="193"/>
        <v>0</v>
      </c>
      <c r="AV68" s="122">
        <f t="shared" si="347"/>
        <v>0</v>
      </c>
      <c r="AW68" s="44"/>
      <c r="AX68" s="294">
        <v>1</v>
      </c>
      <c r="AY68" s="294"/>
      <c r="AZ68" s="294"/>
      <c r="BA68" s="294"/>
      <c r="BB68" s="294"/>
      <c r="BC68" s="29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127"/>
      <c r="BO68" s="44"/>
      <c r="BP68" s="1"/>
      <c r="BQ68" s="44"/>
      <c r="BR68" s="17">
        <v>1</v>
      </c>
      <c r="BS68" s="1">
        <f t="shared" si="45"/>
        <v>0</v>
      </c>
      <c r="BT68" s="17">
        <f t="shared" ref="BT68:BT69" si="404">+BS68*2</f>
        <v>0</v>
      </c>
      <c r="BU68" s="44"/>
      <c r="BV68" s="44"/>
      <c r="BW68" s="44"/>
      <c r="BX68" s="44"/>
      <c r="BY68" s="44"/>
      <c r="BZ68" s="44"/>
      <c r="CA68" s="44"/>
      <c r="CB68" s="44"/>
      <c r="CC68" s="44"/>
      <c r="CD68" s="92"/>
      <c r="CE68" s="92"/>
      <c r="CF68" s="92"/>
      <c r="CG68" s="44"/>
      <c r="CH68" s="1">
        <v>1</v>
      </c>
      <c r="CI68" s="1"/>
      <c r="CJ68" s="1"/>
      <c r="CK68" s="383"/>
      <c r="CL68" s="383"/>
      <c r="CM68" s="383"/>
      <c r="CN68" s="1">
        <f t="shared" si="195"/>
        <v>0</v>
      </c>
      <c r="CO68" s="1">
        <f t="shared" si="196"/>
        <v>0</v>
      </c>
      <c r="CP68" s="20">
        <f t="shared" si="197"/>
        <v>2.5</v>
      </c>
      <c r="CQ68" s="351"/>
      <c r="CR68" s="131">
        <f t="shared" si="348"/>
        <v>1</v>
      </c>
      <c r="CS68" s="44">
        <v>1</v>
      </c>
      <c r="CT68" s="44"/>
      <c r="CU68" s="1"/>
      <c r="CV68" s="1"/>
      <c r="CW68" s="1">
        <v>4</v>
      </c>
      <c r="CX68" s="1"/>
      <c r="CY68" s="1">
        <v>2</v>
      </c>
      <c r="CZ68" s="44">
        <v>14</v>
      </c>
      <c r="DA68" s="17">
        <f t="shared" si="377"/>
        <v>2</v>
      </c>
      <c r="DB68" s="359">
        <f t="shared" si="56"/>
        <v>16</v>
      </c>
      <c r="DC68" s="359">
        <f t="shared" si="378"/>
        <v>6</v>
      </c>
      <c r="DD68" s="44"/>
      <c r="DE68" s="44">
        <v>16</v>
      </c>
      <c r="DF68" s="44">
        <v>4</v>
      </c>
      <c r="DG68" s="44"/>
      <c r="DH68" s="44"/>
      <c r="DI68" s="44">
        <v>4</v>
      </c>
      <c r="DJ68" s="44"/>
      <c r="DK68" s="44"/>
      <c r="DL68" s="44"/>
      <c r="DM68" s="44"/>
      <c r="DN68" s="44"/>
      <c r="DO68" s="1"/>
      <c r="DP68" s="1"/>
      <c r="DQ68" s="17">
        <f t="shared" si="198"/>
        <v>0</v>
      </c>
      <c r="DR68" s="17">
        <f t="shared" si="199"/>
        <v>0</v>
      </c>
      <c r="DS68" s="17">
        <f t="shared" si="286"/>
        <v>0</v>
      </c>
      <c r="DT68" s="17">
        <f t="shared" si="217"/>
        <v>0</v>
      </c>
      <c r="DU68" s="17">
        <f t="shared" si="200"/>
        <v>0</v>
      </c>
      <c r="DV68" s="17">
        <f t="shared" si="218"/>
        <v>0</v>
      </c>
      <c r="DW68" s="1"/>
      <c r="DX68" s="1"/>
      <c r="DY68" s="20">
        <f t="shared" si="201"/>
        <v>0</v>
      </c>
      <c r="DZ68" s="20">
        <f t="shared" si="202"/>
        <v>0</v>
      </c>
      <c r="EA68" s="20">
        <f t="shared" si="203"/>
        <v>0</v>
      </c>
      <c r="EB68" s="20">
        <f t="shared" si="219"/>
        <v>0</v>
      </c>
      <c r="EC68" s="18">
        <f t="shared" si="220"/>
        <v>2</v>
      </c>
      <c r="ED68" s="19">
        <f t="shared" ref="ED68:ED69" si="405">+IF(EC68&lt;&gt;0,EC68*3,0)</f>
        <v>6</v>
      </c>
      <c r="EE68" s="19">
        <f t="shared" si="255"/>
        <v>0</v>
      </c>
      <c r="EF68" s="1">
        <f t="shared" si="363"/>
        <v>0</v>
      </c>
      <c r="EG68" s="18"/>
      <c r="EH68" s="341"/>
      <c r="EI68" s="44"/>
      <c r="EJ68" s="44">
        <f>4*4.5</f>
        <v>18</v>
      </c>
      <c r="EK68" s="44">
        <v>4.5</v>
      </c>
      <c r="EL68" s="93">
        <v>1</v>
      </c>
      <c r="EM68" s="93"/>
      <c r="EN68" s="93"/>
      <c r="EO68" s="366"/>
      <c r="EP68" s="366"/>
      <c r="EQ68" s="374"/>
      <c r="ER68" s="374"/>
      <c r="ES68" s="374"/>
      <c r="ET68" s="374"/>
      <c r="EU68" s="18">
        <f t="shared" si="205"/>
        <v>16</v>
      </c>
      <c r="EV68" s="18">
        <f t="shared" si="49"/>
        <v>2</v>
      </c>
      <c r="EW68" s="341">
        <v>1</v>
      </c>
      <c r="EX68" s="341">
        <v>1</v>
      </c>
      <c r="EY68" s="341">
        <v>4</v>
      </c>
      <c r="EZ68" s="365">
        <f t="shared" si="55"/>
        <v>0</v>
      </c>
      <c r="FA68" s="44"/>
      <c r="FB68" s="44"/>
      <c r="FC68" s="44"/>
      <c r="FD68" s="45"/>
      <c r="FE68" s="45"/>
      <c r="FF68" s="45"/>
      <c r="FG68" s="300"/>
      <c r="FH68" s="45"/>
      <c r="FI68" s="45"/>
      <c r="FJ68" s="88">
        <f>F68</f>
        <v>36</v>
      </c>
      <c r="FK68" s="44"/>
      <c r="FL68" s="44"/>
      <c r="FM68" s="44"/>
      <c r="FN68" s="44"/>
      <c r="FO68" s="294"/>
      <c r="FP68" s="20">
        <f t="shared" ref="FP68:FP69" si="406">+FO68*3</f>
        <v>0</v>
      </c>
      <c r="FQ68" s="20">
        <f t="shared" si="206"/>
        <v>16</v>
      </c>
      <c r="FR68" s="20">
        <f t="shared" si="207"/>
        <v>4</v>
      </c>
      <c r="FS68" s="20">
        <f t="shared" si="208"/>
        <v>0</v>
      </c>
      <c r="FT68" s="20">
        <f t="shared" si="209"/>
        <v>0</v>
      </c>
      <c r="FU68" s="20">
        <f t="shared" si="210"/>
        <v>0</v>
      </c>
      <c r="FV68" s="20">
        <f t="shared" si="211"/>
        <v>0</v>
      </c>
      <c r="FW68" s="44"/>
    </row>
    <row r="69" spans="1:180">
      <c r="A69" s="40"/>
      <c r="B69" s="48"/>
      <c r="C69" s="43"/>
      <c r="D69" s="43"/>
      <c r="E69" s="43"/>
      <c r="F69" s="43"/>
      <c r="G69" s="43"/>
      <c r="H69" s="43"/>
      <c r="I69" s="43"/>
      <c r="J69" s="44"/>
      <c r="K69" s="44"/>
      <c r="L69" s="44"/>
      <c r="M69" s="44"/>
      <c r="N69" s="43"/>
      <c r="O69" s="43"/>
      <c r="P69" s="1"/>
      <c r="Q69" s="16"/>
      <c r="R69" s="1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1">
        <f t="shared" si="392"/>
        <v>0</v>
      </c>
      <c r="AD69" s="1">
        <f t="shared" si="393"/>
        <v>0</v>
      </c>
      <c r="AE69" s="1">
        <f t="shared" si="394"/>
        <v>0</v>
      </c>
      <c r="AF69" s="1">
        <f t="shared" si="395"/>
        <v>0</v>
      </c>
      <c r="AG69" s="1">
        <f t="shared" si="396"/>
        <v>0</v>
      </c>
      <c r="AH69" s="1">
        <f t="shared" si="397"/>
        <v>0</v>
      </c>
      <c r="AI69" s="1">
        <f t="shared" si="398"/>
        <v>0</v>
      </c>
      <c r="AJ69" s="1">
        <f t="shared" si="399"/>
        <v>0</v>
      </c>
      <c r="AK69" s="1">
        <f t="shared" si="400"/>
        <v>0</v>
      </c>
      <c r="AL69" s="1">
        <f t="shared" si="401"/>
        <v>0</v>
      </c>
      <c r="AM69" s="1">
        <f t="shared" si="402"/>
        <v>0</v>
      </c>
      <c r="AN69" s="1">
        <f t="shared" si="403"/>
        <v>0</v>
      </c>
      <c r="AO69" s="44"/>
      <c r="AP69" s="44"/>
      <c r="AQ69" s="44"/>
      <c r="AR69" s="44"/>
      <c r="AS69" s="122">
        <f t="shared" si="191"/>
        <v>0</v>
      </c>
      <c r="AT69" s="122">
        <f t="shared" si="192"/>
        <v>0</v>
      </c>
      <c r="AU69" s="122">
        <f t="shared" si="193"/>
        <v>0</v>
      </c>
      <c r="AV69" s="122">
        <f t="shared" si="347"/>
        <v>0</v>
      </c>
      <c r="AW69" s="44"/>
      <c r="AX69" s="294"/>
      <c r="AY69" s="294"/>
      <c r="AZ69" s="294"/>
      <c r="BA69" s="294"/>
      <c r="BB69" s="294"/>
      <c r="BC69" s="29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127"/>
      <c r="BO69" s="44"/>
      <c r="BP69" s="1"/>
      <c r="BQ69" s="44"/>
      <c r="BR69" s="17"/>
      <c r="BS69" s="1">
        <f t="shared" si="45"/>
        <v>0</v>
      </c>
      <c r="BT69" s="17">
        <f t="shared" si="404"/>
        <v>0</v>
      </c>
      <c r="BU69" s="44"/>
      <c r="BV69" s="44"/>
      <c r="BW69" s="44"/>
      <c r="BX69" s="44"/>
      <c r="BY69" s="44"/>
      <c r="BZ69" s="44"/>
      <c r="CA69" s="44"/>
      <c r="CB69" s="44"/>
      <c r="CC69" s="44"/>
      <c r="CD69" s="92"/>
      <c r="CE69" s="92"/>
      <c r="CF69" s="92"/>
      <c r="CG69" s="44"/>
      <c r="CH69" s="1"/>
      <c r="CI69" s="1"/>
      <c r="CJ69" s="1"/>
      <c r="CK69" s="383"/>
      <c r="CL69" s="383"/>
      <c r="CM69" s="383"/>
      <c r="CN69" s="1">
        <f t="shared" si="195"/>
        <v>0</v>
      </c>
      <c r="CO69" s="1">
        <f t="shared" si="196"/>
        <v>0</v>
      </c>
      <c r="CP69" s="20">
        <f t="shared" si="197"/>
        <v>0</v>
      </c>
      <c r="CQ69" s="351"/>
      <c r="CR69" s="131">
        <f t="shared" si="348"/>
        <v>0</v>
      </c>
      <c r="CS69" s="44"/>
      <c r="CT69" s="44"/>
      <c r="CU69" s="1"/>
      <c r="CV69" s="1"/>
      <c r="CW69" s="1"/>
      <c r="CX69" s="1"/>
      <c r="CY69" s="1"/>
      <c r="CZ69" s="44"/>
      <c r="DA69" s="17"/>
      <c r="DB69" s="359">
        <f t="shared" si="56"/>
        <v>0</v>
      </c>
      <c r="DC69" s="359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1"/>
      <c r="DP69" s="1"/>
      <c r="DQ69" s="17">
        <f t="shared" si="198"/>
        <v>0</v>
      </c>
      <c r="DR69" s="17">
        <f t="shared" si="199"/>
        <v>0</v>
      </c>
      <c r="DS69" s="17">
        <f t="shared" si="286"/>
        <v>0</v>
      </c>
      <c r="DT69" s="17">
        <f t="shared" si="217"/>
        <v>0</v>
      </c>
      <c r="DU69" s="17">
        <f t="shared" si="200"/>
        <v>0</v>
      </c>
      <c r="DV69" s="17">
        <f t="shared" si="218"/>
        <v>0</v>
      </c>
      <c r="DW69" s="1"/>
      <c r="DX69" s="1"/>
      <c r="DY69" s="20">
        <f t="shared" si="201"/>
        <v>0</v>
      </c>
      <c r="DZ69" s="20">
        <f t="shared" si="202"/>
        <v>0</v>
      </c>
      <c r="EA69" s="20">
        <f t="shared" si="203"/>
        <v>0</v>
      </c>
      <c r="EB69" s="20">
        <f t="shared" si="219"/>
        <v>0</v>
      </c>
      <c r="EC69" s="18">
        <f t="shared" si="220"/>
        <v>0</v>
      </c>
      <c r="ED69" s="19">
        <f t="shared" si="405"/>
        <v>0</v>
      </c>
      <c r="EE69" s="19">
        <f t="shared" si="255"/>
        <v>0</v>
      </c>
      <c r="EF69" s="1">
        <f t="shared" si="363"/>
        <v>0</v>
      </c>
      <c r="EG69" s="18">
        <f>+IF(AND(CT69+EC69=0,SUM(AO69:AR69)&gt;0,SUM(DK69:DN69)&gt;0),(CU69+CV69+CW69+CX69)*2+CY69*5,(EC69+CT69-FO69)*5)+IF(AND(EC69+DQ69+CT69=0,SUM(AO69:AR69)&gt;0),SUM(CU69:CX69)*2+CY69*5,0)</f>
        <v>0</v>
      </c>
      <c r="EH69" s="341"/>
      <c r="EI69" s="44"/>
      <c r="EJ69" s="44"/>
      <c r="EK69" s="44"/>
      <c r="EL69" s="93"/>
      <c r="EM69" s="93"/>
      <c r="EN69" s="93"/>
      <c r="EO69" s="366"/>
      <c r="EP69" s="366"/>
      <c r="EQ69" s="374"/>
      <c r="ER69" s="374"/>
      <c r="ES69" s="374"/>
      <c r="ET69" s="374"/>
      <c r="EU69" s="18"/>
      <c r="EV69" s="18">
        <f t="shared" si="49"/>
        <v>0</v>
      </c>
      <c r="EW69" s="341"/>
      <c r="EX69" s="341"/>
      <c r="EY69" s="341"/>
      <c r="EZ69" s="365">
        <f t="shared" si="55"/>
        <v>0</v>
      </c>
      <c r="FA69" s="44"/>
      <c r="FB69" s="44"/>
      <c r="FC69" s="44"/>
      <c r="FD69" s="45"/>
      <c r="FE69" s="45"/>
      <c r="FF69" s="45"/>
      <c r="FG69" s="300"/>
      <c r="FH69" s="45"/>
      <c r="FI69" s="45"/>
      <c r="FJ69" s="88"/>
      <c r="FK69" s="44"/>
      <c r="FL69" s="44"/>
      <c r="FM69" s="44"/>
      <c r="FN69" s="44"/>
      <c r="FO69" s="294"/>
      <c r="FP69" s="20">
        <f t="shared" si="406"/>
        <v>0</v>
      </c>
      <c r="FQ69" s="20">
        <f t="shared" si="206"/>
        <v>0</v>
      </c>
      <c r="FR69" s="20">
        <f t="shared" si="207"/>
        <v>0</v>
      </c>
      <c r="FS69" s="20">
        <f t="shared" si="208"/>
        <v>0</v>
      </c>
      <c r="FT69" s="20">
        <f t="shared" si="209"/>
        <v>0</v>
      </c>
      <c r="FU69" s="20">
        <f t="shared" si="210"/>
        <v>0</v>
      </c>
      <c r="FV69" s="20">
        <f t="shared" si="211"/>
        <v>0</v>
      </c>
      <c r="FW69" s="44"/>
    </row>
    <row r="70" spans="1:180" ht="9" customHeight="1">
      <c r="A70" s="40"/>
      <c r="B70" s="43"/>
      <c r="C70" s="43"/>
      <c r="D70" s="43"/>
      <c r="E70" s="43"/>
      <c r="F70" s="43"/>
      <c r="G70" s="43"/>
      <c r="H70" s="43"/>
      <c r="I70" s="43"/>
      <c r="J70" s="44"/>
      <c r="K70" s="44"/>
      <c r="L70" s="44"/>
      <c r="M70" s="44"/>
      <c r="N70" s="43"/>
      <c r="O70" s="43"/>
      <c r="P70" s="1"/>
      <c r="Q70" s="16"/>
      <c r="R70" s="1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44"/>
      <c r="AP70" s="44"/>
      <c r="AQ70" s="44"/>
      <c r="AR70" s="44"/>
      <c r="AS70" s="122"/>
      <c r="AT70" s="122"/>
      <c r="AU70" s="122"/>
      <c r="AV70" s="122"/>
      <c r="AW70" s="44"/>
      <c r="AX70" s="294"/>
      <c r="AY70" s="294"/>
      <c r="AZ70" s="294"/>
      <c r="BA70" s="294"/>
      <c r="BB70" s="294"/>
      <c r="BC70" s="29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127"/>
      <c r="BO70" s="44"/>
      <c r="BP70" s="1"/>
      <c r="BQ70" s="44"/>
      <c r="BR70" s="17"/>
      <c r="BS70" s="1"/>
      <c r="BT70" s="17"/>
      <c r="BU70" s="44"/>
      <c r="BV70" s="44"/>
      <c r="BW70" s="44"/>
      <c r="BX70" s="44"/>
      <c r="BY70" s="44"/>
      <c r="BZ70" s="44"/>
      <c r="CA70" s="44"/>
      <c r="CB70" s="44"/>
      <c r="CC70" s="44"/>
      <c r="CD70" s="92"/>
      <c r="CE70" s="92"/>
      <c r="CF70" s="92"/>
      <c r="CG70" s="44"/>
      <c r="CH70" s="1"/>
      <c r="CI70" s="1"/>
      <c r="CJ70" s="1"/>
      <c r="CK70" s="383"/>
      <c r="CL70" s="383"/>
      <c r="CM70" s="383"/>
      <c r="CN70" s="89"/>
      <c r="CO70" s="89"/>
      <c r="CP70" s="20"/>
      <c r="CQ70" s="351"/>
      <c r="CR70" s="131"/>
      <c r="CS70" s="44"/>
      <c r="CT70" s="44"/>
      <c r="CU70" s="1"/>
      <c r="CV70" s="1"/>
      <c r="CW70" s="1"/>
      <c r="CX70" s="1"/>
      <c r="CY70" s="1"/>
      <c r="CZ70" s="44"/>
      <c r="DA70" s="17"/>
      <c r="DB70" s="359"/>
      <c r="DC70" s="359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1"/>
      <c r="DP70" s="1"/>
      <c r="DQ70" s="17"/>
      <c r="DR70" s="17"/>
      <c r="DS70" s="17"/>
      <c r="DT70" s="17"/>
      <c r="DU70" s="17"/>
      <c r="DV70" s="17"/>
      <c r="DW70" s="1"/>
      <c r="DX70" s="1"/>
      <c r="DY70" s="20"/>
      <c r="DZ70" s="20"/>
      <c r="EA70" s="20"/>
      <c r="EB70" s="20"/>
      <c r="EC70" s="18"/>
      <c r="ED70" s="19"/>
      <c r="EE70" s="19"/>
      <c r="EF70" s="1"/>
      <c r="EG70" s="18"/>
      <c r="EH70" s="341"/>
      <c r="EI70" s="44"/>
      <c r="EJ70" s="44"/>
      <c r="EK70" s="44"/>
      <c r="EL70" s="93"/>
      <c r="EM70" s="93"/>
      <c r="EN70" s="93"/>
      <c r="EO70" s="366"/>
      <c r="EP70" s="366"/>
      <c r="EQ70" s="374"/>
      <c r="ER70" s="374"/>
      <c r="ES70" s="374"/>
      <c r="ET70" s="374"/>
      <c r="EU70" s="18"/>
      <c r="EV70" s="18"/>
      <c r="EW70" s="341"/>
      <c r="EX70" s="341"/>
      <c r="EY70" s="341"/>
      <c r="EZ70" s="341"/>
      <c r="FA70" s="44"/>
      <c r="FB70" s="44"/>
      <c r="FC70" s="44"/>
      <c r="FD70" s="45"/>
      <c r="FE70" s="45"/>
      <c r="FF70" s="45"/>
      <c r="FG70" s="300"/>
      <c r="FH70" s="45"/>
      <c r="FI70" s="45"/>
      <c r="FJ70" s="45"/>
      <c r="FK70" s="44"/>
      <c r="FL70" s="44"/>
      <c r="FM70" s="44"/>
      <c r="FN70" s="44"/>
      <c r="FO70" s="294"/>
      <c r="FP70" s="20"/>
      <c r="FQ70" s="20"/>
      <c r="FR70" s="20"/>
      <c r="FS70" s="20"/>
      <c r="FT70" s="20"/>
      <c r="FU70" s="20"/>
      <c r="FV70" s="20"/>
      <c r="FW70" s="44"/>
    </row>
    <row r="71" spans="1:180" s="99" customFormat="1" ht="33" customHeight="1">
      <c r="A71" s="94">
        <v>2</v>
      </c>
      <c r="B71" s="105" t="s">
        <v>517</v>
      </c>
      <c r="C71" s="96"/>
      <c r="D71" s="96"/>
      <c r="E71" s="96"/>
      <c r="F71" s="96">
        <f t="shared" ref="F71:AK71" si="407">+SUM(F72:F136)</f>
        <v>1353</v>
      </c>
      <c r="G71" s="96">
        <f t="shared" si="407"/>
        <v>1365</v>
      </c>
      <c r="H71" s="96">
        <f t="shared" si="407"/>
        <v>1</v>
      </c>
      <c r="I71" s="96">
        <f t="shared" si="407"/>
        <v>1.5</v>
      </c>
      <c r="J71" s="96">
        <f t="shared" si="407"/>
        <v>0</v>
      </c>
      <c r="K71" s="96">
        <f t="shared" si="407"/>
        <v>4</v>
      </c>
      <c r="L71" s="96">
        <f t="shared" si="407"/>
        <v>0</v>
      </c>
      <c r="M71" s="96">
        <f t="shared" si="407"/>
        <v>0</v>
      </c>
      <c r="N71" s="96">
        <f t="shared" si="407"/>
        <v>0</v>
      </c>
      <c r="O71" s="96">
        <f t="shared" si="407"/>
        <v>0</v>
      </c>
      <c r="P71" s="96">
        <f t="shared" si="407"/>
        <v>0</v>
      </c>
      <c r="Q71" s="96">
        <f t="shared" si="407"/>
        <v>0</v>
      </c>
      <c r="R71" s="96">
        <f t="shared" si="407"/>
        <v>0</v>
      </c>
      <c r="S71" s="96">
        <f t="shared" si="407"/>
        <v>1</v>
      </c>
      <c r="T71" s="96">
        <f t="shared" si="407"/>
        <v>1</v>
      </c>
      <c r="U71" s="96">
        <f t="shared" si="407"/>
        <v>1</v>
      </c>
      <c r="V71" s="96">
        <f t="shared" si="407"/>
        <v>1</v>
      </c>
      <c r="W71" s="96">
        <f t="shared" si="407"/>
        <v>0</v>
      </c>
      <c r="X71" s="96">
        <f t="shared" si="407"/>
        <v>0</v>
      </c>
      <c r="Y71" s="96">
        <f t="shared" si="407"/>
        <v>1</v>
      </c>
      <c r="Z71" s="96">
        <f t="shared" si="407"/>
        <v>1</v>
      </c>
      <c r="AA71" s="96">
        <f t="shared" si="407"/>
        <v>0</v>
      </c>
      <c r="AB71" s="96">
        <f t="shared" si="407"/>
        <v>0</v>
      </c>
      <c r="AC71" s="96">
        <f t="shared" si="407"/>
        <v>2</v>
      </c>
      <c r="AD71" s="96">
        <f t="shared" si="407"/>
        <v>2</v>
      </c>
      <c r="AE71" s="96">
        <f t="shared" si="407"/>
        <v>0</v>
      </c>
      <c r="AF71" s="96">
        <f t="shared" si="407"/>
        <v>2</v>
      </c>
      <c r="AG71" s="96">
        <f t="shared" si="407"/>
        <v>0</v>
      </c>
      <c r="AH71" s="96">
        <f t="shared" si="407"/>
        <v>0</v>
      </c>
      <c r="AI71" s="96">
        <f t="shared" si="407"/>
        <v>0</v>
      </c>
      <c r="AJ71" s="96">
        <f t="shared" si="407"/>
        <v>0</v>
      </c>
      <c r="AK71" s="96">
        <f t="shared" si="407"/>
        <v>0</v>
      </c>
      <c r="AL71" s="96">
        <f t="shared" ref="AL71:BQ71" si="408">+SUM(AL72:AL136)</f>
        <v>0</v>
      </c>
      <c r="AM71" s="96">
        <f t="shared" si="408"/>
        <v>0</v>
      </c>
      <c r="AN71" s="96">
        <f t="shared" si="408"/>
        <v>0</v>
      </c>
      <c r="AO71" s="96">
        <f t="shared" si="408"/>
        <v>0</v>
      </c>
      <c r="AP71" s="96">
        <f t="shared" si="408"/>
        <v>199</v>
      </c>
      <c r="AQ71" s="96">
        <f t="shared" si="408"/>
        <v>0</v>
      </c>
      <c r="AR71" s="96">
        <f t="shared" si="408"/>
        <v>334</v>
      </c>
      <c r="AS71" s="96">
        <f t="shared" si="408"/>
        <v>0</v>
      </c>
      <c r="AT71" s="96">
        <f t="shared" si="408"/>
        <v>8</v>
      </c>
      <c r="AU71" s="96">
        <f t="shared" si="408"/>
        <v>0</v>
      </c>
      <c r="AV71" s="96">
        <f t="shared" si="408"/>
        <v>13</v>
      </c>
      <c r="AW71" s="96">
        <f t="shared" si="408"/>
        <v>1</v>
      </c>
      <c r="AX71" s="96">
        <f t="shared" si="408"/>
        <v>2</v>
      </c>
      <c r="AY71" s="96">
        <f t="shared" si="408"/>
        <v>3</v>
      </c>
      <c r="AZ71" s="96">
        <f t="shared" si="408"/>
        <v>0</v>
      </c>
      <c r="BA71" s="96">
        <f t="shared" si="408"/>
        <v>0</v>
      </c>
      <c r="BB71" s="96">
        <f t="shared" si="408"/>
        <v>0</v>
      </c>
      <c r="BC71" s="96">
        <f t="shared" si="408"/>
        <v>0</v>
      </c>
      <c r="BD71" s="96">
        <f t="shared" si="408"/>
        <v>0</v>
      </c>
      <c r="BE71" s="96">
        <f t="shared" si="408"/>
        <v>0</v>
      </c>
      <c r="BF71" s="96">
        <f t="shared" si="408"/>
        <v>0</v>
      </c>
      <c r="BG71" s="96">
        <f t="shared" si="408"/>
        <v>0</v>
      </c>
      <c r="BH71" s="96">
        <f t="shared" si="408"/>
        <v>5</v>
      </c>
      <c r="BI71" s="96">
        <f t="shared" si="408"/>
        <v>20</v>
      </c>
      <c r="BJ71" s="96">
        <f t="shared" si="408"/>
        <v>5</v>
      </c>
      <c r="BK71" s="96">
        <f t="shared" si="408"/>
        <v>0</v>
      </c>
      <c r="BL71" s="96">
        <f t="shared" si="408"/>
        <v>1</v>
      </c>
      <c r="BM71" s="96">
        <f t="shared" si="408"/>
        <v>3</v>
      </c>
      <c r="BN71" s="96">
        <f t="shared" si="408"/>
        <v>1</v>
      </c>
      <c r="BO71" s="96">
        <f t="shared" si="408"/>
        <v>9</v>
      </c>
      <c r="BP71" s="96">
        <f t="shared" si="408"/>
        <v>2</v>
      </c>
      <c r="BQ71" s="96">
        <f t="shared" si="408"/>
        <v>0</v>
      </c>
      <c r="BR71" s="96">
        <f t="shared" ref="BR71:CW71" si="409">+SUM(BR72:BR136)</f>
        <v>102</v>
      </c>
      <c r="BS71" s="96">
        <f t="shared" si="409"/>
        <v>6</v>
      </c>
      <c r="BT71" s="96">
        <f t="shared" si="409"/>
        <v>12</v>
      </c>
      <c r="BU71" s="96">
        <f t="shared" si="409"/>
        <v>56</v>
      </c>
      <c r="BV71" s="96">
        <f t="shared" si="409"/>
        <v>55</v>
      </c>
      <c r="BW71" s="96">
        <f t="shared" si="409"/>
        <v>6</v>
      </c>
      <c r="BX71" s="96">
        <f t="shared" si="409"/>
        <v>6</v>
      </c>
      <c r="BY71" s="96">
        <f t="shared" si="409"/>
        <v>1</v>
      </c>
      <c r="BZ71" s="96">
        <f t="shared" si="409"/>
        <v>2</v>
      </c>
      <c r="CA71" s="96">
        <f t="shared" si="409"/>
        <v>0</v>
      </c>
      <c r="CB71" s="96">
        <f t="shared" si="409"/>
        <v>0</v>
      </c>
      <c r="CC71" s="96">
        <f t="shared" si="409"/>
        <v>0</v>
      </c>
      <c r="CD71" s="96">
        <f t="shared" si="409"/>
        <v>2</v>
      </c>
      <c r="CE71" s="96">
        <f t="shared" si="409"/>
        <v>3</v>
      </c>
      <c r="CF71" s="96">
        <f t="shared" si="409"/>
        <v>0</v>
      </c>
      <c r="CG71" s="96">
        <f t="shared" si="409"/>
        <v>0</v>
      </c>
      <c r="CH71" s="96">
        <f t="shared" si="409"/>
        <v>15</v>
      </c>
      <c r="CI71" s="96">
        <f t="shared" si="409"/>
        <v>23</v>
      </c>
      <c r="CJ71" s="96">
        <f t="shared" si="409"/>
        <v>0</v>
      </c>
      <c r="CK71" s="96">
        <f t="shared" si="409"/>
        <v>0</v>
      </c>
      <c r="CL71" s="96">
        <f t="shared" si="409"/>
        <v>0</v>
      </c>
      <c r="CM71" s="96">
        <f t="shared" si="409"/>
        <v>0</v>
      </c>
      <c r="CN71" s="96">
        <f t="shared" si="409"/>
        <v>9</v>
      </c>
      <c r="CO71" s="96">
        <f t="shared" si="409"/>
        <v>9</v>
      </c>
      <c r="CP71" s="96">
        <f t="shared" si="409"/>
        <v>105</v>
      </c>
      <c r="CQ71" s="96">
        <f t="shared" si="409"/>
        <v>2</v>
      </c>
      <c r="CR71" s="96">
        <f t="shared" si="409"/>
        <v>43</v>
      </c>
      <c r="CS71" s="96">
        <f t="shared" si="409"/>
        <v>6</v>
      </c>
      <c r="CT71" s="96">
        <f t="shared" si="409"/>
        <v>7</v>
      </c>
      <c r="CU71" s="96">
        <f t="shared" si="409"/>
        <v>3</v>
      </c>
      <c r="CV71" s="96">
        <f t="shared" si="409"/>
        <v>7</v>
      </c>
      <c r="CW71" s="96">
        <f t="shared" si="409"/>
        <v>65</v>
      </c>
      <c r="CX71" s="96">
        <f t="shared" ref="CX71:EC71" si="410">+SUM(CX72:CX136)</f>
        <v>0</v>
      </c>
      <c r="CY71" s="96">
        <f t="shared" si="410"/>
        <v>56</v>
      </c>
      <c r="CZ71" s="96">
        <f t="shared" si="410"/>
        <v>216</v>
      </c>
      <c r="DA71" s="96">
        <f t="shared" si="410"/>
        <v>56</v>
      </c>
      <c r="DB71" s="96">
        <f t="shared" si="410"/>
        <v>272</v>
      </c>
      <c r="DC71" s="96">
        <f t="shared" si="410"/>
        <v>131</v>
      </c>
      <c r="DD71" s="96">
        <f t="shared" si="410"/>
        <v>0</v>
      </c>
      <c r="DE71" s="96">
        <f t="shared" si="410"/>
        <v>249</v>
      </c>
      <c r="DF71" s="96">
        <f t="shared" si="410"/>
        <v>87</v>
      </c>
      <c r="DG71" s="96">
        <f t="shared" si="410"/>
        <v>4</v>
      </c>
      <c r="DH71" s="96">
        <f t="shared" si="410"/>
        <v>20</v>
      </c>
      <c r="DI71" s="96">
        <f t="shared" si="410"/>
        <v>118</v>
      </c>
      <c r="DJ71" s="96">
        <f t="shared" si="410"/>
        <v>0</v>
      </c>
      <c r="DK71" s="96">
        <f t="shared" si="410"/>
        <v>0</v>
      </c>
      <c r="DL71" s="96">
        <f t="shared" si="410"/>
        <v>153</v>
      </c>
      <c r="DM71" s="96">
        <f t="shared" si="410"/>
        <v>153</v>
      </c>
      <c r="DN71" s="96">
        <f t="shared" si="410"/>
        <v>632</v>
      </c>
      <c r="DO71" s="96">
        <f t="shared" si="410"/>
        <v>0</v>
      </c>
      <c r="DP71" s="96">
        <f t="shared" si="410"/>
        <v>0</v>
      </c>
      <c r="DQ71" s="96">
        <f t="shared" si="410"/>
        <v>0</v>
      </c>
      <c r="DR71" s="96">
        <f t="shared" si="410"/>
        <v>1</v>
      </c>
      <c r="DS71" s="96">
        <f t="shared" si="410"/>
        <v>0</v>
      </c>
      <c r="DT71" s="96">
        <f t="shared" si="410"/>
        <v>8</v>
      </c>
      <c r="DU71" s="96">
        <f t="shared" si="410"/>
        <v>0</v>
      </c>
      <c r="DV71" s="96">
        <f t="shared" si="410"/>
        <v>4</v>
      </c>
      <c r="DW71" s="96">
        <f t="shared" si="410"/>
        <v>0</v>
      </c>
      <c r="DX71" s="96">
        <f t="shared" si="410"/>
        <v>0</v>
      </c>
      <c r="DY71" s="96">
        <f t="shared" si="410"/>
        <v>0</v>
      </c>
      <c r="DZ71" s="96">
        <f t="shared" si="410"/>
        <v>4</v>
      </c>
      <c r="EA71" s="96">
        <f t="shared" si="410"/>
        <v>12</v>
      </c>
      <c r="EB71" s="96">
        <f t="shared" si="410"/>
        <v>0</v>
      </c>
      <c r="EC71" s="96">
        <f t="shared" si="410"/>
        <v>34</v>
      </c>
      <c r="ED71" s="96">
        <f t="shared" ref="ED71:FI71" si="411">+SUM(ED72:ED136)</f>
        <v>96</v>
      </c>
      <c r="EE71" s="96">
        <f t="shared" si="411"/>
        <v>6</v>
      </c>
      <c r="EF71" s="96">
        <f t="shared" si="411"/>
        <v>12</v>
      </c>
      <c r="EG71" s="96">
        <f t="shared" si="411"/>
        <v>155</v>
      </c>
      <c r="EH71" s="96">
        <f t="shared" si="411"/>
        <v>0</v>
      </c>
      <c r="EI71" s="96">
        <f t="shared" si="411"/>
        <v>46.5</v>
      </c>
      <c r="EJ71" s="96">
        <f t="shared" si="411"/>
        <v>291</v>
      </c>
      <c r="EK71" s="96">
        <f t="shared" si="411"/>
        <v>118.5</v>
      </c>
      <c r="EL71" s="96">
        <f t="shared" si="411"/>
        <v>37</v>
      </c>
      <c r="EM71" s="96">
        <f t="shared" si="411"/>
        <v>2</v>
      </c>
      <c r="EN71" s="96">
        <f t="shared" si="411"/>
        <v>2</v>
      </c>
      <c r="EO71" s="96">
        <f t="shared" si="411"/>
        <v>0</v>
      </c>
      <c r="EP71" s="96">
        <f t="shared" si="411"/>
        <v>0</v>
      </c>
      <c r="EQ71" s="96">
        <f t="shared" si="411"/>
        <v>13</v>
      </c>
      <c r="ER71" s="96">
        <f t="shared" si="411"/>
        <v>2</v>
      </c>
      <c r="ES71" s="96">
        <f t="shared" si="411"/>
        <v>14</v>
      </c>
      <c r="ET71" s="96">
        <f t="shared" si="411"/>
        <v>1</v>
      </c>
      <c r="EU71" s="96">
        <f t="shared" si="411"/>
        <v>297</v>
      </c>
      <c r="EV71" s="96">
        <f t="shared" si="411"/>
        <v>118</v>
      </c>
      <c r="EW71" s="96">
        <f t="shared" si="411"/>
        <v>71</v>
      </c>
      <c r="EX71" s="96">
        <f t="shared" si="411"/>
        <v>53</v>
      </c>
      <c r="EY71" s="96">
        <f t="shared" si="411"/>
        <v>125</v>
      </c>
      <c r="EZ71" s="96">
        <f t="shared" si="411"/>
        <v>3</v>
      </c>
      <c r="FA71" s="96">
        <f t="shared" si="411"/>
        <v>3</v>
      </c>
      <c r="FB71" s="96">
        <f t="shared" si="411"/>
        <v>1</v>
      </c>
      <c r="FC71" s="96">
        <f t="shared" si="411"/>
        <v>0</v>
      </c>
      <c r="FD71" s="96">
        <f t="shared" si="411"/>
        <v>0</v>
      </c>
      <c r="FE71" s="96">
        <f t="shared" si="411"/>
        <v>0</v>
      </c>
      <c r="FF71" s="96">
        <f t="shared" si="411"/>
        <v>0</v>
      </c>
      <c r="FG71" s="96">
        <f t="shared" si="411"/>
        <v>0</v>
      </c>
      <c r="FH71" s="96">
        <f t="shared" si="411"/>
        <v>0</v>
      </c>
      <c r="FI71" s="96">
        <f t="shared" si="411"/>
        <v>0</v>
      </c>
      <c r="FJ71" s="96">
        <f t="shared" ref="FJ71:FW71" si="412">+SUM(FJ72:FJ136)</f>
        <v>357</v>
      </c>
      <c r="FK71" s="96">
        <f t="shared" si="412"/>
        <v>0</v>
      </c>
      <c r="FL71" s="96">
        <f t="shared" si="412"/>
        <v>0</v>
      </c>
      <c r="FM71" s="96">
        <f t="shared" si="412"/>
        <v>0</v>
      </c>
      <c r="FN71" s="96">
        <f t="shared" si="412"/>
        <v>274</v>
      </c>
      <c r="FO71" s="96">
        <f t="shared" si="412"/>
        <v>4</v>
      </c>
      <c r="FP71" s="96">
        <f t="shared" si="412"/>
        <v>12</v>
      </c>
      <c r="FQ71" s="96">
        <f t="shared" si="412"/>
        <v>249</v>
      </c>
      <c r="FR71" s="96">
        <f t="shared" si="412"/>
        <v>87</v>
      </c>
      <c r="FS71" s="96">
        <f t="shared" si="412"/>
        <v>0</v>
      </c>
      <c r="FT71" s="96">
        <f t="shared" si="412"/>
        <v>0</v>
      </c>
      <c r="FU71" s="96">
        <f t="shared" si="412"/>
        <v>0</v>
      </c>
      <c r="FV71" s="96">
        <f t="shared" si="412"/>
        <v>0</v>
      </c>
      <c r="FW71" s="96">
        <f t="shared" si="412"/>
        <v>0</v>
      </c>
      <c r="FX71" s="98"/>
    </row>
    <row r="72" spans="1:180" ht="24" customHeight="1">
      <c r="A72" s="50"/>
      <c r="B72" s="52" t="s">
        <v>163</v>
      </c>
      <c r="C72" s="51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06"/>
      <c r="BO72" s="15"/>
      <c r="BP72" s="1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92"/>
      <c r="CE72" s="92"/>
      <c r="CF72" s="92"/>
      <c r="CG72" s="15"/>
      <c r="CH72" s="1"/>
      <c r="CI72" s="1"/>
      <c r="CJ72" s="1"/>
      <c r="CK72" s="383"/>
      <c r="CL72" s="383"/>
      <c r="CM72" s="383"/>
      <c r="CN72" s="1">
        <f t="shared" ref="CN72:CN106" si="413">+SUM(BX72:CC72)*BW72</f>
        <v>0</v>
      </c>
      <c r="CO72" s="1">
        <f t="shared" ref="CO72:CO106" si="414">+SUM(BX72:CC72)*BW72</f>
        <v>0</v>
      </c>
      <c r="CP72" s="20">
        <f t="shared" ref="CP72:CP106" si="415">+SUM(BY72:CC72)*2.5+SUM(CD72:CG72)*0.5+SUM(CH72:CJ72)*2.5</f>
        <v>0</v>
      </c>
      <c r="CQ72" s="351"/>
      <c r="CR72" s="131">
        <f t="shared" ref="CR72:CR94" si="416">+IF(SUM(AX72:BM72)&gt;0,1,0)</f>
        <v>0</v>
      </c>
      <c r="CS72" s="15"/>
      <c r="CT72" s="15"/>
      <c r="CU72" s="15"/>
      <c r="CV72" s="15"/>
      <c r="CW72" s="15"/>
      <c r="CX72" s="15"/>
      <c r="CY72" s="15"/>
      <c r="CZ72" s="15"/>
      <c r="DA72" s="15"/>
      <c r="DB72" s="354"/>
      <c r="DC72" s="354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28"/>
      <c r="DZ72" s="28"/>
      <c r="EA72" s="28"/>
      <c r="EB72" s="28"/>
      <c r="EC72" s="15"/>
      <c r="ED72" s="15"/>
      <c r="EE72" s="19">
        <f t="shared" ref="EE72:EE95" si="417">+IF(SUM(AO72:AR72)+SUM(DK72:DN72)&gt;0,CT72*3,0)</f>
        <v>0</v>
      </c>
      <c r="EF72" s="1">
        <f t="shared" ref="EF72:EF106" si="418">+IF(EE72&gt;0,CT72*4,0)</f>
        <v>0</v>
      </c>
      <c r="EG72" s="15"/>
      <c r="EH72" s="343"/>
      <c r="EI72" s="15"/>
      <c r="EJ72" s="15"/>
      <c r="EK72" s="15"/>
      <c r="EL72" s="93"/>
      <c r="EM72" s="93"/>
      <c r="EN72" s="93"/>
      <c r="EO72" s="367"/>
      <c r="EP72" s="367"/>
      <c r="EQ72" s="354"/>
      <c r="ER72" s="354"/>
      <c r="ES72" s="354"/>
      <c r="ET72" s="354"/>
      <c r="EU72" s="18">
        <f t="shared" ref="EU72:EU106" si="419">IF(SUM(CU72:CX72)&gt;0,CZ72*1+2,0)</f>
        <v>0</v>
      </c>
      <c r="EV72" s="18">
        <f t="shared" ref="EV72:EV134" si="420">+(DR72+DS72+DT72+DU72+DV72)*2+SUM(BY72:CJ72)*2</f>
        <v>0</v>
      </c>
      <c r="EW72" s="345"/>
      <c r="EX72" s="345"/>
      <c r="EY72" s="345"/>
      <c r="EZ72" s="365">
        <f t="shared" ref="EZ72:EZ129" si="421">BX72/2</f>
        <v>0</v>
      </c>
      <c r="FA72" s="15"/>
      <c r="FB72" s="15"/>
      <c r="FC72" s="15"/>
      <c r="FD72" s="21"/>
      <c r="FE72" s="21"/>
      <c r="FF72" s="21"/>
      <c r="FG72" s="21"/>
      <c r="FH72" s="21"/>
      <c r="FI72" s="21"/>
      <c r="FJ72" s="21"/>
      <c r="FK72" s="15"/>
      <c r="FL72" s="15"/>
      <c r="FM72" s="15"/>
      <c r="FN72" s="15"/>
      <c r="FO72" s="15"/>
      <c r="FP72" s="22"/>
      <c r="FQ72" s="22"/>
      <c r="FR72" s="22"/>
      <c r="FS72" s="22"/>
      <c r="FT72" s="22"/>
      <c r="FU72" s="22"/>
      <c r="FV72" s="22"/>
      <c r="FW72" s="23"/>
    </row>
    <row r="73" spans="1:180" ht="27.75" customHeight="1">
      <c r="A73" s="40"/>
      <c r="B73" s="41" t="s">
        <v>189</v>
      </c>
      <c r="C73" s="41"/>
      <c r="D73" s="48"/>
      <c r="E73" s="41"/>
      <c r="F73" s="41"/>
      <c r="G73" s="48"/>
      <c r="H73" s="43"/>
      <c r="I73" s="43"/>
      <c r="J73" s="44"/>
      <c r="K73" s="44"/>
      <c r="L73" s="44"/>
      <c r="M73" s="44"/>
      <c r="N73" s="43"/>
      <c r="O73" s="43"/>
      <c r="P73" s="1"/>
      <c r="Q73" s="16"/>
      <c r="R73" s="1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1">
        <f t="shared" ref="AC73:AC74" si="422">+IF(S73=1,1,0)+IF(T73=1,1,0)</f>
        <v>0</v>
      </c>
      <c r="AD73" s="1">
        <f t="shared" ref="AD73:AD74" si="423">+IF(U73=1,1,0)+IF(V73=1,1,0)</f>
        <v>0</v>
      </c>
      <c r="AE73" s="1">
        <f t="shared" ref="AE73:AE74" si="424">+IF(W73=1,1,0)+IF(X73=1,1,0)</f>
        <v>0</v>
      </c>
      <c r="AF73" s="1">
        <f t="shared" ref="AF73:AF74" si="425">+IF(Y73=1,1,0)+IF(Z73=1,1,0)</f>
        <v>0</v>
      </c>
      <c r="AG73" s="1">
        <f t="shared" ref="AG73:AH74" si="426">+IF(AA73=1,1,0)</f>
        <v>0</v>
      </c>
      <c r="AH73" s="1">
        <f t="shared" si="426"/>
        <v>0</v>
      </c>
      <c r="AI73" s="1">
        <f t="shared" ref="AI73:AI74" si="427">+IF(S73=2,1,0)+IF(T73=2,1,0)</f>
        <v>0</v>
      </c>
      <c r="AJ73" s="1">
        <f t="shared" ref="AJ73:AJ74" si="428">+IF(U73=2,1,0)+IF(V73=2,1,0)</f>
        <v>0</v>
      </c>
      <c r="AK73" s="1">
        <f t="shared" ref="AK73:AK74" si="429">+IF(X73=2,1,0)+IF(W73=2,1,0)</f>
        <v>0</v>
      </c>
      <c r="AL73" s="1">
        <f t="shared" ref="AL73:AL74" si="430">+IF(Y73=2,1,0)+IF(Z73=2,1,0)</f>
        <v>0</v>
      </c>
      <c r="AM73" s="1">
        <f t="shared" ref="AM73:AN74" si="431">+IF(AA73=2,1,0)</f>
        <v>0</v>
      </c>
      <c r="AN73" s="1">
        <f t="shared" si="431"/>
        <v>0</v>
      </c>
      <c r="AO73" s="44"/>
      <c r="AP73" s="44"/>
      <c r="AQ73" s="44"/>
      <c r="AR73" s="44"/>
      <c r="AS73" s="122">
        <f t="shared" ref="AS73:AS113" si="432">IF(AND(AO73&gt;0,OR(BR73&gt;=2,BR73=1)),1,0)</f>
        <v>0</v>
      </c>
      <c r="AT73" s="122">
        <f t="shared" ref="AT73:AT113" si="433">IF(AND(AP73&gt;0,OR(BR73&gt;=2,BR73=1)),1,0)</f>
        <v>0</v>
      </c>
      <c r="AU73" s="122">
        <f t="shared" ref="AU73:AU113" si="434">IF(AND(AQ73&gt;0,OR(BR73&gt;=2,BR73=1)),1,0)</f>
        <v>0</v>
      </c>
      <c r="AV73" s="122">
        <f t="shared" ref="AV73:AV83" si="435">IF(AND(AR73&gt;0,OR(BR73&gt;=2,BR73=1)),AR73/G73,0)</f>
        <v>0</v>
      </c>
      <c r="AW73" s="44"/>
      <c r="AX73" s="294"/>
      <c r="AY73" s="294"/>
      <c r="AZ73" s="294"/>
      <c r="BA73" s="294"/>
      <c r="BB73" s="294"/>
      <c r="BC73" s="29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127"/>
      <c r="BO73" s="44"/>
      <c r="BP73" s="1"/>
      <c r="BQ73" s="44"/>
      <c r="BR73" s="17"/>
      <c r="BS73" s="1">
        <f t="shared" ref="BS73:BS133" si="436">IF(BP73=1, 2,IF(BP73=2,3,IF(BP73&gt;=3,4,0)))*2</f>
        <v>0</v>
      </c>
      <c r="BT73" s="17">
        <f t="shared" ref="BT73:BT106" si="437">+BS73*2</f>
        <v>0</v>
      </c>
      <c r="BU73" s="44"/>
      <c r="BV73" s="44"/>
      <c r="BW73" s="44"/>
      <c r="BX73" s="44"/>
      <c r="BY73" s="44"/>
      <c r="BZ73" s="44"/>
      <c r="CA73" s="44"/>
      <c r="CB73" s="44"/>
      <c r="CC73" s="44"/>
      <c r="CD73" s="92"/>
      <c r="CE73" s="92"/>
      <c r="CF73" s="92"/>
      <c r="CG73" s="44"/>
      <c r="CH73" s="1"/>
      <c r="CI73" s="1"/>
      <c r="CJ73" s="1"/>
      <c r="CK73" s="383"/>
      <c r="CL73" s="383"/>
      <c r="CM73" s="383"/>
      <c r="CN73" s="1">
        <f t="shared" si="413"/>
        <v>0</v>
      </c>
      <c r="CO73" s="1">
        <f t="shared" si="414"/>
        <v>0</v>
      </c>
      <c r="CP73" s="20">
        <f t="shared" si="415"/>
        <v>0</v>
      </c>
      <c r="CQ73" s="351"/>
      <c r="CR73" s="131">
        <f t="shared" si="416"/>
        <v>0</v>
      </c>
      <c r="CS73" s="44"/>
      <c r="CT73" s="44"/>
      <c r="CU73" s="1"/>
      <c r="CV73" s="1"/>
      <c r="CW73" s="1"/>
      <c r="CX73" s="1"/>
      <c r="CY73" s="1"/>
      <c r="CZ73" s="44"/>
      <c r="DA73" s="17">
        <f t="shared" ref="DA73:DA106" si="438">+CY73</f>
        <v>0</v>
      </c>
      <c r="DB73" s="359"/>
      <c r="DC73" s="359">
        <f t="shared" ref="DC73:DC130" si="439">CU73+CV73+CW73+CX73+CY73</f>
        <v>0</v>
      </c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1"/>
      <c r="DP73" s="1"/>
      <c r="DQ73" s="17">
        <f t="shared" ref="DQ73:DQ113" si="440">+IF(AND(SUM(S73:AA73)&gt;0,SUM(FA73:FF73)&gt;0),CT73,0)</f>
        <v>0</v>
      </c>
      <c r="DR73" s="17">
        <f t="shared" ref="DR73:DR113" si="441">+IF(AND(SUM(S73:AA73)&gt;0,SUM(FA73:FF73)&gt;0),CU73,0)</f>
        <v>0</v>
      </c>
      <c r="DS73" s="17">
        <f t="shared" ref="DS73:DS113" si="442">+IF(AND(SUM(S73:AA73)&gt;0,SUM(FA73:FF73)&gt;0),CV73,0)</f>
        <v>0</v>
      </c>
      <c r="DT73" s="17">
        <f t="shared" ref="DT73:DT113" si="443">+IF(AND(SUM(S73:AA73)&gt;0,SUM(FA73:FF73)&gt;0),CW73,0)</f>
        <v>0</v>
      </c>
      <c r="DU73" s="17">
        <f t="shared" ref="DU73:DU113" si="444">+IF(AND(SUM(S73:AA73)&gt;0,SUM(FA73:FF73)&gt;0),CX73,0)</f>
        <v>0</v>
      </c>
      <c r="DV73" s="17">
        <f t="shared" ref="DV73:DV113" si="445">+IF(AND(SUM(S73:AA73)&gt;0,SUM(FA73:FF73)&gt;0),CY73,0)</f>
        <v>0</v>
      </c>
      <c r="DW73" s="1"/>
      <c r="DX73" s="1"/>
      <c r="DY73" s="20">
        <f t="shared" ref="DY73:DY113" si="446">+IF(AND(SUM(S73:AB73)&gt;0,SUM(FA73:FF73)&gt;0,DG73&gt;=3),DG73,0)</f>
        <v>0</v>
      </c>
      <c r="DZ73" s="20">
        <f t="shared" ref="DZ73:DZ113" si="447">+IF(AND(SUM(S73:AB73)&gt;0,SUM(FA73:FF73)&gt;0,DH73&gt;=3),DH73,0)</f>
        <v>0</v>
      </c>
      <c r="EA73" s="20">
        <f t="shared" ref="EA73:EA113" si="448">+IF(AND(SUM(S73:AB73)&gt;0,SUM(FA73:FF73)&gt;0,DI73&gt;=3),DI73,0)</f>
        <v>0</v>
      </c>
      <c r="EB73" s="20">
        <f t="shared" ref="EB73:EB113" si="449">+IF(AND(SUM(S73:AB73)&gt;0,SUM(FA73:FF73)&gt;0,DJ73&gt;=3),DJ73,0)</f>
        <v>0</v>
      </c>
      <c r="EC73" s="18">
        <f t="shared" ref="EC73:EC95" si="450">+IF(AND(CT73=0,SUM(CU73:CY73)&gt;1,SUM(CU73:CY73)&lt;=4),1,IF(AND(CT73=0,SUM(CU73:CY73)&gt;4),2,0))</f>
        <v>0</v>
      </c>
      <c r="ED73" s="19">
        <f t="shared" ref="ED73:ED88" si="451">+IF(EC73&lt;&gt;0,EC73*3,0)</f>
        <v>0</v>
      </c>
      <c r="EE73" s="19">
        <f t="shared" si="417"/>
        <v>0</v>
      </c>
      <c r="EF73" s="1">
        <f t="shared" si="418"/>
        <v>0</v>
      </c>
      <c r="EG73" s="18">
        <f t="shared" ref="EG73:EG95" si="452">+IF(AND(CT73+EC73=0,SUM(AO73:AR73)&gt;0,SUM(DK73:DN73)&gt;0),(CU73+CV73+CW73+CX73)*2+CY73*5,(EC73+CT73-FO73)*5)+IF(AND(EC73+DQ73+CT73=0,SUM(AO73:AR73)&gt;0),SUM(CU73:CX73)*2+CY73*5,0)</f>
        <v>0</v>
      </c>
      <c r="EH73" s="341"/>
      <c r="EI73" s="44"/>
      <c r="EJ73" s="44"/>
      <c r="EK73" s="44"/>
      <c r="EL73" s="93"/>
      <c r="EM73" s="93"/>
      <c r="EN73" s="93"/>
      <c r="EO73" s="366"/>
      <c r="EP73" s="366"/>
      <c r="EQ73" s="374"/>
      <c r="ER73" s="374"/>
      <c r="ES73" s="374"/>
      <c r="ET73" s="374"/>
      <c r="EU73" s="18">
        <f t="shared" si="419"/>
        <v>0</v>
      </c>
      <c r="EV73" s="18">
        <f t="shared" si="420"/>
        <v>0</v>
      </c>
      <c r="EW73" s="341"/>
      <c r="EX73" s="341"/>
      <c r="EY73" s="341"/>
      <c r="EZ73" s="365">
        <f t="shared" si="421"/>
        <v>0</v>
      </c>
      <c r="FA73" s="44"/>
      <c r="FB73" s="44"/>
      <c r="FC73" s="44"/>
      <c r="FD73" s="45"/>
      <c r="FE73" s="45"/>
      <c r="FF73" s="45"/>
      <c r="FG73" s="300"/>
      <c r="FH73" s="45"/>
      <c r="FI73" s="45"/>
      <c r="FJ73" s="45"/>
      <c r="FK73" s="44"/>
      <c r="FL73" s="44"/>
      <c r="FM73" s="44"/>
      <c r="FN73" s="44"/>
      <c r="FO73" s="294"/>
      <c r="FP73" s="20">
        <f>+FO73*3</f>
        <v>0</v>
      </c>
      <c r="FQ73" s="20">
        <f t="shared" ref="FQ73:FQ113" si="453">+DE73</f>
        <v>0</v>
      </c>
      <c r="FR73" s="20">
        <f t="shared" ref="FR73:FR113" si="454">+DF73</f>
        <v>0</v>
      </c>
      <c r="FS73" s="20">
        <f t="shared" ref="FS73:FS113" si="455">+IF(DG73&lt;3,DG73,0)</f>
        <v>0</v>
      </c>
      <c r="FT73" s="20">
        <f t="shared" ref="FT73:FT113" si="456">+IF(DH73&lt;3,DH73,0)</f>
        <v>0</v>
      </c>
      <c r="FU73" s="20">
        <f t="shared" ref="FU73:FU113" si="457">+IF(DI73&lt;3,DI73,0)</f>
        <v>0</v>
      </c>
      <c r="FV73" s="20">
        <f t="shared" ref="FV73:FV113" si="458">+IF(DJ73&lt;3,DJ73,0)</f>
        <v>0</v>
      </c>
      <c r="FW73" s="44"/>
    </row>
    <row r="74" spans="1:180">
      <c r="A74" s="40"/>
      <c r="B74" s="48" t="s">
        <v>27</v>
      </c>
      <c r="C74" s="43" t="s">
        <v>27</v>
      </c>
      <c r="D74" s="43" t="s">
        <v>165</v>
      </c>
      <c r="E74" s="43" t="s">
        <v>165</v>
      </c>
      <c r="F74" s="43"/>
      <c r="G74" s="43"/>
      <c r="H74" s="43"/>
      <c r="I74" s="43"/>
      <c r="J74" s="44"/>
      <c r="K74" s="44"/>
      <c r="L74" s="44"/>
      <c r="M74" s="44"/>
      <c r="N74" s="43"/>
      <c r="O74" s="43"/>
      <c r="P74" s="1"/>
      <c r="Q74" s="16"/>
      <c r="R74" s="1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1">
        <f t="shared" si="422"/>
        <v>0</v>
      </c>
      <c r="AD74" s="1">
        <f t="shared" si="423"/>
        <v>0</v>
      </c>
      <c r="AE74" s="1">
        <f t="shared" si="424"/>
        <v>0</v>
      </c>
      <c r="AF74" s="1">
        <f t="shared" si="425"/>
        <v>0</v>
      </c>
      <c r="AG74" s="1">
        <f t="shared" si="426"/>
        <v>0</v>
      </c>
      <c r="AH74" s="1">
        <f t="shared" si="426"/>
        <v>0</v>
      </c>
      <c r="AI74" s="1">
        <f t="shared" si="427"/>
        <v>0</v>
      </c>
      <c r="AJ74" s="1">
        <f t="shared" si="428"/>
        <v>0</v>
      </c>
      <c r="AK74" s="1">
        <f t="shared" si="429"/>
        <v>0</v>
      </c>
      <c r="AL74" s="1">
        <f t="shared" si="430"/>
        <v>0</v>
      </c>
      <c r="AM74" s="1">
        <f t="shared" si="431"/>
        <v>0</v>
      </c>
      <c r="AN74" s="1">
        <f t="shared" si="431"/>
        <v>0</v>
      </c>
      <c r="AO74" s="44"/>
      <c r="AP74" s="44"/>
      <c r="AQ74" s="44"/>
      <c r="AR74" s="44"/>
      <c r="AS74" s="122">
        <f t="shared" si="432"/>
        <v>0</v>
      </c>
      <c r="AT74" s="122">
        <f t="shared" si="433"/>
        <v>0</v>
      </c>
      <c r="AU74" s="122">
        <f t="shared" si="434"/>
        <v>0</v>
      </c>
      <c r="AV74" s="122">
        <f t="shared" si="435"/>
        <v>0</v>
      </c>
      <c r="AW74" s="44">
        <v>1</v>
      </c>
      <c r="AX74" s="294"/>
      <c r="AY74" s="294"/>
      <c r="AZ74" s="294"/>
      <c r="BA74" s="294"/>
      <c r="BB74" s="294"/>
      <c r="BC74" s="29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127"/>
      <c r="BO74" s="44"/>
      <c r="BP74" s="1"/>
      <c r="BQ74" s="44"/>
      <c r="BR74" s="17">
        <v>1</v>
      </c>
      <c r="BS74" s="1">
        <f t="shared" si="436"/>
        <v>0</v>
      </c>
      <c r="BT74" s="17">
        <f t="shared" si="437"/>
        <v>0</v>
      </c>
      <c r="BU74" s="44"/>
      <c r="BV74" s="44">
        <v>1</v>
      </c>
      <c r="BW74" s="44"/>
      <c r="BX74" s="44"/>
      <c r="BY74" s="44"/>
      <c r="BZ74" s="44"/>
      <c r="CA74" s="44"/>
      <c r="CB74" s="44"/>
      <c r="CC74" s="44"/>
      <c r="CD74" s="92"/>
      <c r="CE74" s="92"/>
      <c r="CF74" s="92"/>
      <c r="CG74" s="44"/>
      <c r="CH74" s="1"/>
      <c r="CI74" s="1"/>
      <c r="CJ74" s="1"/>
      <c r="CK74" s="383"/>
      <c r="CL74" s="383"/>
      <c r="CM74" s="383"/>
      <c r="CN74" s="1">
        <f t="shared" si="413"/>
        <v>0</v>
      </c>
      <c r="CO74" s="1">
        <f t="shared" si="414"/>
        <v>0</v>
      </c>
      <c r="CP74" s="20">
        <f t="shared" si="415"/>
        <v>0</v>
      </c>
      <c r="CQ74" s="365">
        <f>5*0.2*1*2</f>
        <v>2</v>
      </c>
      <c r="CR74" s="131">
        <f t="shared" si="416"/>
        <v>0</v>
      </c>
      <c r="CS74" s="44"/>
      <c r="CT74" s="44"/>
      <c r="CU74" s="1"/>
      <c r="CV74" s="1"/>
      <c r="CW74" s="1"/>
      <c r="CX74" s="1"/>
      <c r="CY74" s="1"/>
      <c r="CZ74" s="44"/>
      <c r="DA74" s="17">
        <f t="shared" si="438"/>
        <v>0</v>
      </c>
      <c r="DB74" s="359"/>
      <c r="DC74" s="359">
        <f t="shared" si="439"/>
        <v>0</v>
      </c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1"/>
      <c r="DP74" s="1"/>
      <c r="DQ74" s="17">
        <f t="shared" si="440"/>
        <v>0</v>
      </c>
      <c r="DR74" s="17">
        <f t="shared" si="441"/>
        <v>0</v>
      </c>
      <c r="DS74" s="17">
        <f t="shared" si="442"/>
        <v>0</v>
      </c>
      <c r="DT74" s="17">
        <f t="shared" si="443"/>
        <v>0</v>
      </c>
      <c r="DU74" s="17">
        <f t="shared" si="444"/>
        <v>0</v>
      </c>
      <c r="DV74" s="17">
        <f t="shared" si="445"/>
        <v>0</v>
      </c>
      <c r="DW74" s="1"/>
      <c r="DX74" s="1"/>
      <c r="DY74" s="16">
        <f t="shared" si="446"/>
        <v>0</v>
      </c>
      <c r="DZ74" s="16">
        <f t="shared" si="447"/>
        <v>0</v>
      </c>
      <c r="EA74" s="16">
        <f t="shared" si="448"/>
        <v>0</v>
      </c>
      <c r="EB74" s="16">
        <f t="shared" si="449"/>
        <v>0</v>
      </c>
      <c r="EC74" s="18">
        <f t="shared" si="450"/>
        <v>0</v>
      </c>
      <c r="ED74" s="19">
        <f t="shared" si="451"/>
        <v>0</v>
      </c>
      <c r="EE74" s="19">
        <f t="shared" si="417"/>
        <v>0</v>
      </c>
      <c r="EF74" s="1">
        <f t="shared" si="418"/>
        <v>0</v>
      </c>
      <c r="EG74" s="18">
        <f t="shared" si="452"/>
        <v>0</v>
      </c>
      <c r="EH74" s="341"/>
      <c r="EI74" s="44"/>
      <c r="EJ74" s="44"/>
      <c r="EK74" s="44"/>
      <c r="EL74" s="93"/>
      <c r="EM74" s="93"/>
      <c r="EN74" s="93"/>
      <c r="EO74" s="366"/>
      <c r="EP74" s="366"/>
      <c r="EQ74" s="374"/>
      <c r="ER74" s="374"/>
      <c r="ES74" s="374"/>
      <c r="ET74" s="374"/>
      <c r="EU74" s="341">
        <f>IF(SUM(CU74:CX74)&gt;0,CZ74*1+2,0)+1*5</f>
        <v>5</v>
      </c>
      <c r="EV74" s="18">
        <f t="shared" si="420"/>
        <v>0</v>
      </c>
      <c r="EW74" s="341">
        <v>1</v>
      </c>
      <c r="EX74" s="341">
        <v>1</v>
      </c>
      <c r="EY74" s="341"/>
      <c r="EZ74" s="365">
        <f t="shared" si="421"/>
        <v>0</v>
      </c>
      <c r="FA74" s="44"/>
      <c r="FB74" s="44"/>
      <c r="FC74" s="44"/>
      <c r="FD74" s="45"/>
      <c r="FE74" s="45"/>
      <c r="FF74" s="45"/>
      <c r="FG74" s="300"/>
      <c r="FH74" s="45"/>
      <c r="FI74" s="45"/>
      <c r="FJ74" s="45"/>
      <c r="FK74" s="44"/>
      <c r="FL74" s="44"/>
      <c r="FM74" s="44"/>
      <c r="FN74" s="87"/>
      <c r="FO74" s="294"/>
      <c r="FP74" s="20">
        <f t="shared" ref="FP74:FP130" si="459">+FO74*3</f>
        <v>0</v>
      </c>
      <c r="FQ74" s="20">
        <f t="shared" si="453"/>
        <v>0</v>
      </c>
      <c r="FR74" s="20">
        <f t="shared" si="454"/>
        <v>0</v>
      </c>
      <c r="FS74" s="20">
        <f t="shared" si="455"/>
        <v>0</v>
      </c>
      <c r="FT74" s="20">
        <f t="shared" si="456"/>
        <v>0</v>
      </c>
      <c r="FU74" s="20">
        <f t="shared" si="457"/>
        <v>0</v>
      </c>
      <c r="FV74" s="20">
        <f t="shared" si="458"/>
        <v>0</v>
      </c>
      <c r="FW74" s="44"/>
    </row>
    <row r="75" spans="1:180" ht="42.75" customHeight="1">
      <c r="A75" s="40"/>
      <c r="B75" s="48" t="s">
        <v>518</v>
      </c>
      <c r="C75" s="48" t="str">
        <f t="shared" ref="C75:C83" si="460">B75</f>
        <v>B1</v>
      </c>
      <c r="D75" s="48" t="s">
        <v>44</v>
      </c>
      <c r="E75" s="48" t="str">
        <f>D75</f>
        <v>LT8,5</v>
      </c>
      <c r="F75" s="48">
        <v>22</v>
      </c>
      <c r="G75" s="48">
        <f t="shared" ref="G75" si="461">F75</f>
        <v>22</v>
      </c>
      <c r="H75" s="43"/>
      <c r="I75" s="43"/>
      <c r="J75" s="44"/>
      <c r="K75" s="44"/>
      <c r="L75" s="44"/>
      <c r="M75" s="44"/>
      <c r="N75" s="43"/>
      <c r="O75" s="43"/>
      <c r="P75" s="1"/>
      <c r="Q75" s="16"/>
      <c r="R75" s="1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1">
        <f t="shared" ref="AC75" si="462">+IF(S75=1,1,0)+IF(T75=1,1,0)</f>
        <v>0</v>
      </c>
      <c r="AD75" s="1">
        <f t="shared" ref="AD75" si="463">+IF(U75=1,1,0)+IF(V75=1,1,0)</f>
        <v>0</v>
      </c>
      <c r="AE75" s="1">
        <f t="shared" ref="AE75" si="464">+IF(W75=1,1,0)+IF(X75=1,1,0)</f>
        <v>0</v>
      </c>
      <c r="AF75" s="1">
        <f t="shared" ref="AF75" si="465">+IF(Y75=1,1,0)+IF(Z75=1,1,0)</f>
        <v>0</v>
      </c>
      <c r="AG75" s="1">
        <f t="shared" ref="AG75" si="466">+IF(AA75=1,1,0)</f>
        <v>0</v>
      </c>
      <c r="AH75" s="1">
        <f t="shared" ref="AH75" si="467">+IF(AB75=1,1,0)</f>
        <v>0</v>
      </c>
      <c r="AI75" s="1">
        <f t="shared" ref="AI75" si="468">+IF(S75=2,1,0)+IF(T75=2,1,0)</f>
        <v>0</v>
      </c>
      <c r="AJ75" s="1">
        <f t="shared" ref="AJ75" si="469">+IF(U75=2,1,0)+IF(V75=2,1,0)</f>
        <v>0</v>
      </c>
      <c r="AK75" s="1">
        <f t="shared" ref="AK75" si="470">+IF(X75=2,1,0)+IF(W75=2,1,0)</f>
        <v>0</v>
      </c>
      <c r="AL75" s="1">
        <f t="shared" ref="AL75" si="471">+IF(Y75=2,1,0)+IF(Z75=2,1,0)</f>
        <v>0</v>
      </c>
      <c r="AM75" s="1">
        <f t="shared" ref="AM75" si="472">+IF(AA75=2,1,0)</f>
        <v>0</v>
      </c>
      <c r="AN75" s="1">
        <f t="shared" ref="AN75" si="473">+IF(AB75=2,1,0)</f>
        <v>0</v>
      </c>
      <c r="AO75" s="44"/>
      <c r="AP75" s="44"/>
      <c r="AQ75" s="44"/>
      <c r="AR75" s="44"/>
      <c r="AS75" s="122">
        <f t="shared" si="432"/>
        <v>0</v>
      </c>
      <c r="AT75" s="122">
        <f t="shared" si="433"/>
        <v>0</v>
      </c>
      <c r="AU75" s="122">
        <f t="shared" si="434"/>
        <v>0</v>
      </c>
      <c r="AV75" s="122">
        <f t="shared" si="435"/>
        <v>0</v>
      </c>
      <c r="AW75" s="44"/>
      <c r="AX75" s="294"/>
      <c r="AY75" s="294"/>
      <c r="AZ75" s="294"/>
      <c r="BA75" s="294"/>
      <c r="BB75" s="294"/>
      <c r="BC75" s="294"/>
      <c r="BD75" s="44"/>
      <c r="BE75" s="44"/>
      <c r="BF75" s="44"/>
      <c r="BG75" s="44"/>
      <c r="BH75" s="44"/>
      <c r="BI75" s="44">
        <v>1</v>
      </c>
      <c r="BJ75" s="44"/>
      <c r="BK75" s="44"/>
      <c r="BL75" s="44"/>
      <c r="BM75" s="44"/>
      <c r="BN75" s="127"/>
      <c r="BO75" s="44"/>
      <c r="BP75" s="1"/>
      <c r="BQ75" s="44"/>
      <c r="BR75" s="17">
        <v>2</v>
      </c>
      <c r="BS75" s="1">
        <f t="shared" si="436"/>
        <v>0</v>
      </c>
      <c r="BT75" s="17">
        <f t="shared" ref="BT75" si="474">+BS75*2</f>
        <v>0</v>
      </c>
      <c r="BU75" s="44"/>
      <c r="BV75" s="44">
        <v>1</v>
      </c>
      <c r="BW75" s="44"/>
      <c r="BX75" s="44"/>
      <c r="BY75" s="44"/>
      <c r="BZ75" s="44"/>
      <c r="CA75" s="44"/>
      <c r="CB75" s="44"/>
      <c r="CC75" s="44"/>
      <c r="CD75" s="92"/>
      <c r="CE75" s="92"/>
      <c r="CF75" s="92"/>
      <c r="CG75" s="44"/>
      <c r="CH75" s="1"/>
      <c r="CI75" s="1">
        <v>1</v>
      </c>
      <c r="CJ75" s="1"/>
      <c r="CK75" s="383"/>
      <c r="CL75" s="383"/>
      <c r="CM75" s="383"/>
      <c r="CN75" s="1">
        <f t="shared" si="413"/>
        <v>0</v>
      </c>
      <c r="CO75" s="1">
        <f t="shared" si="414"/>
        <v>0</v>
      </c>
      <c r="CP75" s="20">
        <f t="shared" si="415"/>
        <v>2.5</v>
      </c>
      <c r="CQ75" s="351"/>
      <c r="CR75" s="131">
        <f t="shared" si="416"/>
        <v>1</v>
      </c>
      <c r="CS75" s="44"/>
      <c r="CT75" s="44"/>
      <c r="CU75" s="1"/>
      <c r="CV75" s="1"/>
      <c r="CW75" s="1"/>
      <c r="CX75" s="1"/>
      <c r="CY75" s="1"/>
      <c r="CZ75" s="44"/>
      <c r="DA75" s="17">
        <f t="shared" ref="DA75:DA80" si="475">+CY75</f>
        <v>0</v>
      </c>
      <c r="DB75" s="359">
        <f t="shared" ref="DB75:DB132" si="476">CZ75+DA75</f>
        <v>0</v>
      </c>
      <c r="DC75" s="359">
        <f t="shared" si="439"/>
        <v>0</v>
      </c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>
        <f t="shared" ref="DN75:DN84" si="477">F75</f>
        <v>22</v>
      </c>
      <c r="DO75" s="1"/>
      <c r="DP75" s="1"/>
      <c r="DQ75" s="17">
        <f t="shared" si="440"/>
        <v>0</v>
      </c>
      <c r="DR75" s="17">
        <f t="shared" si="441"/>
        <v>0</v>
      </c>
      <c r="DS75" s="17">
        <f t="shared" si="442"/>
        <v>0</v>
      </c>
      <c r="DT75" s="17">
        <f t="shared" si="443"/>
        <v>0</v>
      </c>
      <c r="DU75" s="17">
        <f t="shared" si="444"/>
        <v>0</v>
      </c>
      <c r="DV75" s="17">
        <f t="shared" si="445"/>
        <v>0</v>
      </c>
      <c r="DW75" s="1"/>
      <c r="DX75" s="1"/>
      <c r="DY75" s="20">
        <f t="shared" si="446"/>
        <v>0</v>
      </c>
      <c r="DZ75" s="20">
        <f t="shared" si="447"/>
        <v>0</v>
      </c>
      <c r="EA75" s="20">
        <f t="shared" si="448"/>
        <v>0</v>
      </c>
      <c r="EB75" s="20">
        <f t="shared" si="449"/>
        <v>0</v>
      </c>
      <c r="EC75" s="18">
        <f t="shared" si="450"/>
        <v>0</v>
      </c>
      <c r="ED75" s="19">
        <f t="shared" si="451"/>
        <v>0</v>
      </c>
      <c r="EE75" s="19">
        <f t="shared" si="417"/>
        <v>0</v>
      </c>
      <c r="EF75" s="1">
        <f t="shared" si="418"/>
        <v>0</v>
      </c>
      <c r="EG75" s="18">
        <f t="shared" si="452"/>
        <v>0</v>
      </c>
      <c r="EH75" s="341"/>
      <c r="EI75" s="44"/>
      <c r="EJ75" s="44"/>
      <c r="EK75" s="44"/>
      <c r="EL75" s="93"/>
      <c r="EM75" s="93"/>
      <c r="EN75" s="93"/>
      <c r="EO75" s="366"/>
      <c r="EP75" s="366"/>
      <c r="EQ75" s="374"/>
      <c r="ER75" s="374"/>
      <c r="ES75" s="374"/>
      <c r="ET75" s="374"/>
      <c r="EU75" s="18">
        <f t="shared" si="419"/>
        <v>0</v>
      </c>
      <c r="EV75" s="18">
        <f t="shared" si="420"/>
        <v>2</v>
      </c>
      <c r="EW75" s="341">
        <v>1</v>
      </c>
      <c r="EX75" s="341"/>
      <c r="EY75" s="341"/>
      <c r="EZ75" s="365">
        <f t="shared" si="421"/>
        <v>0</v>
      </c>
      <c r="FA75" s="44"/>
      <c r="FB75" s="44"/>
      <c r="FC75" s="44"/>
      <c r="FD75" s="45"/>
      <c r="FE75" s="45"/>
      <c r="FF75" s="45"/>
      <c r="FG75" s="300"/>
      <c r="FH75" s="45"/>
      <c r="FI75" s="45"/>
      <c r="FJ75" s="45"/>
      <c r="FK75" s="44"/>
      <c r="FL75" s="44"/>
      <c r="FM75" s="44"/>
      <c r="FN75" s="44"/>
      <c r="FO75" s="294"/>
      <c r="FP75" s="20">
        <f t="shared" si="459"/>
        <v>0</v>
      </c>
      <c r="FQ75" s="20">
        <f t="shared" si="453"/>
        <v>0</v>
      </c>
      <c r="FR75" s="20">
        <f t="shared" si="454"/>
        <v>0</v>
      </c>
      <c r="FS75" s="20">
        <f t="shared" si="455"/>
        <v>0</v>
      </c>
      <c r="FT75" s="20">
        <f t="shared" si="456"/>
        <v>0</v>
      </c>
      <c r="FU75" s="20">
        <f t="shared" si="457"/>
        <v>0</v>
      </c>
      <c r="FV75" s="20">
        <f t="shared" si="458"/>
        <v>0</v>
      </c>
      <c r="FW75" s="58"/>
    </row>
    <row r="76" spans="1:180" ht="27.75" customHeight="1">
      <c r="A76" s="40"/>
      <c r="B76" s="48" t="s">
        <v>519</v>
      </c>
      <c r="C76" s="48" t="str">
        <f>B76</f>
        <v>B2</v>
      </c>
      <c r="D76" s="48" t="s">
        <v>53</v>
      </c>
      <c r="E76" s="48" t="str">
        <f>D76</f>
        <v>LT7,5</v>
      </c>
      <c r="F76" s="48">
        <v>24</v>
      </c>
      <c r="G76" s="48">
        <f>F76</f>
        <v>24</v>
      </c>
      <c r="H76" s="43"/>
      <c r="I76" s="43"/>
      <c r="J76" s="44"/>
      <c r="K76" s="44"/>
      <c r="L76" s="44"/>
      <c r="M76" s="44"/>
      <c r="N76" s="43"/>
      <c r="O76" s="43"/>
      <c r="P76" s="1"/>
      <c r="Q76" s="16"/>
      <c r="R76" s="1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1">
        <f t="shared" ref="AC76:AC81" si="478">+IF(S76=1,1,0)+IF(T76=1,1,0)</f>
        <v>0</v>
      </c>
      <c r="AD76" s="1">
        <f t="shared" ref="AD76:AD81" si="479">+IF(U76=1,1,0)+IF(V76=1,1,0)</f>
        <v>0</v>
      </c>
      <c r="AE76" s="1">
        <f t="shared" ref="AE76:AE81" si="480">+IF(W76=1,1,0)+IF(X76=1,1,0)</f>
        <v>0</v>
      </c>
      <c r="AF76" s="1">
        <f t="shared" ref="AF76:AF81" si="481">+IF(Y76=1,1,0)+IF(Z76=1,1,0)</f>
        <v>0</v>
      </c>
      <c r="AG76" s="1">
        <f t="shared" ref="AG76:AG81" si="482">+IF(AA76=1,1,0)</f>
        <v>0</v>
      </c>
      <c r="AH76" s="1">
        <f t="shared" ref="AH76:AH81" si="483">+IF(AB76=1,1,0)</f>
        <v>0</v>
      </c>
      <c r="AI76" s="1">
        <f t="shared" ref="AI76:AI81" si="484">+IF(S76=2,1,0)+IF(T76=2,1,0)</f>
        <v>0</v>
      </c>
      <c r="AJ76" s="1">
        <f t="shared" ref="AJ76:AJ81" si="485">+IF(U76=2,1,0)+IF(V76=2,1,0)</f>
        <v>0</v>
      </c>
      <c r="AK76" s="1">
        <f t="shared" ref="AK76:AK81" si="486">+IF(X76=2,1,0)+IF(W76=2,1,0)</f>
        <v>0</v>
      </c>
      <c r="AL76" s="1">
        <f t="shared" ref="AL76:AL81" si="487">+IF(Y76=2,1,0)+IF(Z76=2,1,0)</f>
        <v>0</v>
      </c>
      <c r="AM76" s="1">
        <f t="shared" ref="AM76:AM81" si="488">+IF(AA76=2,1,0)</f>
        <v>0</v>
      </c>
      <c r="AN76" s="1">
        <f t="shared" ref="AN76:AN81" si="489">+IF(AB76=2,1,0)</f>
        <v>0</v>
      </c>
      <c r="AO76" s="44"/>
      <c r="AP76" s="44"/>
      <c r="AQ76" s="44"/>
      <c r="AR76" s="44"/>
      <c r="AS76" s="122">
        <f t="shared" si="432"/>
        <v>0</v>
      </c>
      <c r="AT76" s="122">
        <f t="shared" si="433"/>
        <v>0</v>
      </c>
      <c r="AU76" s="122">
        <f t="shared" si="434"/>
        <v>0</v>
      </c>
      <c r="AV76" s="122">
        <f t="shared" si="435"/>
        <v>0</v>
      </c>
      <c r="AW76" s="44"/>
      <c r="AX76" s="294"/>
      <c r="AY76" s="294"/>
      <c r="AZ76" s="294"/>
      <c r="BA76" s="294"/>
      <c r="BB76" s="294"/>
      <c r="BC76" s="294"/>
      <c r="BD76" s="44"/>
      <c r="BE76" s="44"/>
      <c r="BF76" s="44"/>
      <c r="BG76" s="44"/>
      <c r="BH76" s="44"/>
      <c r="BI76" s="44">
        <v>1</v>
      </c>
      <c r="BJ76" s="44"/>
      <c r="BK76" s="44"/>
      <c r="BL76" s="44"/>
      <c r="BM76" s="44"/>
      <c r="BN76" s="127"/>
      <c r="BO76" s="44"/>
      <c r="BP76" s="1"/>
      <c r="BQ76" s="44"/>
      <c r="BR76" s="17">
        <v>2</v>
      </c>
      <c r="BS76" s="1">
        <f t="shared" si="436"/>
        <v>0</v>
      </c>
      <c r="BT76" s="17">
        <f t="shared" ref="BT76:BT81" si="490">+BS76*2</f>
        <v>0</v>
      </c>
      <c r="BU76" s="44"/>
      <c r="BV76" s="44">
        <v>1</v>
      </c>
      <c r="BW76" s="44"/>
      <c r="BX76" s="44"/>
      <c r="BY76" s="44"/>
      <c r="BZ76" s="44"/>
      <c r="CA76" s="44"/>
      <c r="CB76" s="44"/>
      <c r="CC76" s="44"/>
      <c r="CD76" s="92"/>
      <c r="CE76" s="92"/>
      <c r="CF76" s="92"/>
      <c r="CG76" s="44"/>
      <c r="CH76" s="1">
        <v>1</v>
      </c>
      <c r="CI76" s="1"/>
      <c r="CJ76" s="1"/>
      <c r="CK76" s="383"/>
      <c r="CL76" s="383"/>
      <c r="CM76" s="383"/>
      <c r="CN76" s="1">
        <f t="shared" si="413"/>
        <v>0</v>
      </c>
      <c r="CO76" s="1">
        <f t="shared" si="414"/>
        <v>0</v>
      </c>
      <c r="CP76" s="20">
        <f t="shared" si="415"/>
        <v>2.5</v>
      </c>
      <c r="CQ76" s="351"/>
      <c r="CR76" s="131">
        <f t="shared" si="416"/>
        <v>1</v>
      </c>
      <c r="CS76" s="44"/>
      <c r="CT76" s="44"/>
      <c r="CU76" s="1"/>
      <c r="CV76" s="1"/>
      <c r="CW76" s="1">
        <v>2</v>
      </c>
      <c r="CX76" s="1"/>
      <c r="CY76" s="1">
        <v>2</v>
      </c>
      <c r="CZ76" s="44">
        <v>5</v>
      </c>
      <c r="DA76" s="17">
        <f t="shared" si="475"/>
        <v>2</v>
      </c>
      <c r="DB76" s="359">
        <f t="shared" si="476"/>
        <v>7</v>
      </c>
      <c r="DC76" s="359">
        <f t="shared" si="439"/>
        <v>4</v>
      </c>
      <c r="DD76" s="44"/>
      <c r="DE76" s="44">
        <v>7</v>
      </c>
      <c r="DF76" s="44">
        <v>4</v>
      </c>
      <c r="DG76" s="44"/>
      <c r="DH76" s="44"/>
      <c r="DI76" s="44">
        <v>4</v>
      </c>
      <c r="DJ76" s="44"/>
      <c r="DK76" s="44"/>
      <c r="DL76" s="44"/>
      <c r="DM76" s="44"/>
      <c r="DN76" s="44">
        <f t="shared" si="477"/>
        <v>24</v>
      </c>
      <c r="DO76" s="1"/>
      <c r="DP76" s="1"/>
      <c r="DQ76" s="17">
        <f t="shared" si="440"/>
        <v>0</v>
      </c>
      <c r="DR76" s="17">
        <f t="shared" si="441"/>
        <v>0</v>
      </c>
      <c r="DS76" s="17">
        <f t="shared" si="442"/>
        <v>0</v>
      </c>
      <c r="DT76" s="17">
        <f t="shared" si="443"/>
        <v>0</v>
      </c>
      <c r="DU76" s="17">
        <f t="shared" si="444"/>
        <v>0</v>
      </c>
      <c r="DV76" s="17">
        <f t="shared" si="445"/>
        <v>0</v>
      </c>
      <c r="DW76" s="1"/>
      <c r="DX76" s="1"/>
      <c r="DY76" s="20">
        <f t="shared" si="446"/>
        <v>0</v>
      </c>
      <c r="DZ76" s="20">
        <f t="shared" si="447"/>
        <v>0</v>
      </c>
      <c r="EA76" s="20">
        <f t="shared" si="448"/>
        <v>0</v>
      </c>
      <c r="EB76" s="20">
        <f t="shared" si="449"/>
        <v>0</v>
      </c>
      <c r="EC76" s="18">
        <f t="shared" si="450"/>
        <v>1</v>
      </c>
      <c r="ED76" s="19">
        <f t="shared" si="451"/>
        <v>3</v>
      </c>
      <c r="EE76" s="19">
        <f t="shared" si="417"/>
        <v>0</v>
      </c>
      <c r="EF76" s="1">
        <f t="shared" si="418"/>
        <v>0</v>
      </c>
      <c r="EG76" s="18">
        <f t="shared" si="452"/>
        <v>5</v>
      </c>
      <c r="EH76" s="341"/>
      <c r="EI76" s="44"/>
      <c r="EJ76" s="44">
        <v>9</v>
      </c>
      <c r="EK76" s="44">
        <v>4.5</v>
      </c>
      <c r="EL76" s="93">
        <v>1</v>
      </c>
      <c r="EM76" s="93"/>
      <c r="EN76" s="93"/>
      <c r="EO76" s="366"/>
      <c r="EP76" s="366"/>
      <c r="EQ76" s="374"/>
      <c r="ER76" s="374"/>
      <c r="ES76" s="374">
        <v>1</v>
      </c>
      <c r="ET76" s="374"/>
      <c r="EU76" s="18">
        <f t="shared" si="419"/>
        <v>7</v>
      </c>
      <c r="EV76" s="18">
        <f t="shared" si="420"/>
        <v>2</v>
      </c>
      <c r="EW76" s="341">
        <v>1</v>
      </c>
      <c r="EX76" s="341"/>
      <c r="EY76" s="341"/>
      <c r="EZ76" s="365">
        <f t="shared" si="421"/>
        <v>0</v>
      </c>
      <c r="FA76" s="44"/>
      <c r="FB76" s="44"/>
      <c r="FC76" s="44"/>
      <c r="FD76" s="45"/>
      <c r="FE76" s="45"/>
      <c r="FF76" s="45"/>
      <c r="FG76" s="300"/>
      <c r="FH76" s="45"/>
      <c r="FI76" s="45"/>
      <c r="FJ76" s="45"/>
      <c r="FK76" s="44"/>
      <c r="FL76" s="44"/>
      <c r="FM76" s="44"/>
      <c r="FN76" s="44"/>
      <c r="FO76" s="294"/>
      <c r="FP76" s="20">
        <f t="shared" si="459"/>
        <v>0</v>
      </c>
      <c r="FQ76" s="20">
        <f t="shared" si="453"/>
        <v>7</v>
      </c>
      <c r="FR76" s="20">
        <f t="shared" si="454"/>
        <v>4</v>
      </c>
      <c r="FS76" s="20">
        <f t="shared" si="455"/>
        <v>0</v>
      </c>
      <c r="FT76" s="20">
        <f t="shared" si="456"/>
        <v>0</v>
      </c>
      <c r="FU76" s="20">
        <f t="shared" si="457"/>
        <v>0</v>
      </c>
      <c r="FV76" s="20">
        <f t="shared" si="458"/>
        <v>0</v>
      </c>
      <c r="FW76" s="44"/>
    </row>
    <row r="77" spans="1:180" ht="27.75" customHeight="1">
      <c r="A77" s="40"/>
      <c r="B77" s="48" t="s">
        <v>520</v>
      </c>
      <c r="C77" s="48" t="str">
        <f t="shared" ref="C77:C81" si="491">B77</f>
        <v>B3</v>
      </c>
      <c r="D77" s="48" t="s">
        <v>44</v>
      </c>
      <c r="E77" s="48" t="str">
        <f>D77</f>
        <v>LT8,5</v>
      </c>
      <c r="F77" s="48">
        <v>36</v>
      </c>
      <c r="G77" s="48">
        <f>F77</f>
        <v>36</v>
      </c>
      <c r="H77" s="43"/>
      <c r="I77" s="43"/>
      <c r="J77" s="44"/>
      <c r="K77" s="44"/>
      <c r="L77" s="44"/>
      <c r="M77" s="44"/>
      <c r="N77" s="43"/>
      <c r="O77" s="43"/>
      <c r="P77" s="1"/>
      <c r="Q77" s="16"/>
      <c r="R77" s="1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1">
        <f t="shared" si="478"/>
        <v>0</v>
      </c>
      <c r="AD77" s="1">
        <f t="shared" si="479"/>
        <v>0</v>
      </c>
      <c r="AE77" s="1">
        <f t="shared" si="480"/>
        <v>0</v>
      </c>
      <c r="AF77" s="1">
        <f t="shared" si="481"/>
        <v>0</v>
      </c>
      <c r="AG77" s="1">
        <f t="shared" si="482"/>
        <v>0</v>
      </c>
      <c r="AH77" s="1">
        <f t="shared" si="483"/>
        <v>0</v>
      </c>
      <c r="AI77" s="1">
        <f t="shared" si="484"/>
        <v>0</v>
      </c>
      <c r="AJ77" s="1">
        <f t="shared" si="485"/>
        <v>0</v>
      </c>
      <c r="AK77" s="1">
        <f t="shared" si="486"/>
        <v>0</v>
      </c>
      <c r="AL77" s="1">
        <f t="shared" si="487"/>
        <v>0</v>
      </c>
      <c r="AM77" s="1">
        <f t="shared" si="488"/>
        <v>0</v>
      </c>
      <c r="AN77" s="1">
        <f t="shared" si="489"/>
        <v>0</v>
      </c>
      <c r="AO77" s="44"/>
      <c r="AP77" s="44"/>
      <c r="AQ77" s="44"/>
      <c r="AR77" s="44"/>
      <c r="AS77" s="122">
        <f t="shared" si="432"/>
        <v>0</v>
      </c>
      <c r="AT77" s="122">
        <f t="shared" si="433"/>
        <v>0</v>
      </c>
      <c r="AU77" s="122">
        <f t="shared" si="434"/>
        <v>0</v>
      </c>
      <c r="AV77" s="122">
        <f t="shared" si="435"/>
        <v>0</v>
      </c>
      <c r="AW77" s="44"/>
      <c r="AX77" s="294"/>
      <c r="AY77" s="294"/>
      <c r="AZ77" s="294"/>
      <c r="BA77" s="294"/>
      <c r="BB77" s="294"/>
      <c r="BC77" s="294"/>
      <c r="BD77" s="44"/>
      <c r="BE77" s="44"/>
      <c r="BF77" s="44"/>
      <c r="BG77" s="44"/>
      <c r="BH77" s="44"/>
      <c r="BI77" s="44">
        <v>1</v>
      </c>
      <c r="BJ77" s="44"/>
      <c r="BK77" s="44"/>
      <c r="BL77" s="44"/>
      <c r="BM77" s="44"/>
      <c r="BN77" s="127"/>
      <c r="BO77" s="44"/>
      <c r="BP77" s="1"/>
      <c r="BQ77" s="44"/>
      <c r="BR77" s="17">
        <v>2</v>
      </c>
      <c r="BS77" s="1">
        <f t="shared" si="436"/>
        <v>0</v>
      </c>
      <c r="BT77" s="17">
        <f t="shared" si="490"/>
        <v>0</v>
      </c>
      <c r="BU77" s="44"/>
      <c r="BV77" s="44">
        <v>1</v>
      </c>
      <c r="BW77" s="44"/>
      <c r="BX77" s="44"/>
      <c r="BY77" s="44"/>
      <c r="BZ77" s="44"/>
      <c r="CA77" s="44"/>
      <c r="CB77" s="44"/>
      <c r="CC77" s="44"/>
      <c r="CD77" s="92"/>
      <c r="CE77" s="92"/>
      <c r="CF77" s="92"/>
      <c r="CG77" s="44"/>
      <c r="CH77" s="1"/>
      <c r="CI77" s="1">
        <v>1</v>
      </c>
      <c r="CJ77" s="1"/>
      <c r="CK77" s="383"/>
      <c r="CL77" s="383"/>
      <c r="CM77" s="383"/>
      <c r="CN77" s="1">
        <f t="shared" si="413"/>
        <v>0</v>
      </c>
      <c r="CO77" s="1">
        <f t="shared" si="414"/>
        <v>0</v>
      </c>
      <c r="CP77" s="20">
        <f t="shared" si="415"/>
        <v>2.5</v>
      </c>
      <c r="CQ77" s="351"/>
      <c r="CR77" s="131">
        <f t="shared" si="416"/>
        <v>1</v>
      </c>
      <c r="CS77" s="44"/>
      <c r="CT77" s="44"/>
      <c r="CU77" s="1"/>
      <c r="CV77" s="1"/>
      <c r="CW77" s="1">
        <v>1</v>
      </c>
      <c r="CX77" s="1"/>
      <c r="CY77" s="1">
        <v>2</v>
      </c>
      <c r="CZ77" s="44">
        <v>3</v>
      </c>
      <c r="DA77" s="17">
        <f t="shared" si="475"/>
        <v>2</v>
      </c>
      <c r="DB77" s="359">
        <f t="shared" si="476"/>
        <v>5</v>
      </c>
      <c r="DC77" s="359">
        <f t="shared" si="439"/>
        <v>3</v>
      </c>
      <c r="DD77" s="44"/>
      <c r="DE77" s="44"/>
      <c r="DF77" s="44"/>
      <c r="DG77" s="44"/>
      <c r="DH77" s="44">
        <v>4</v>
      </c>
      <c r="DI77" s="44">
        <v>7</v>
      </c>
      <c r="DJ77" s="44"/>
      <c r="DK77" s="44"/>
      <c r="DL77" s="44"/>
      <c r="DM77" s="44"/>
      <c r="DN77" s="44">
        <f t="shared" si="477"/>
        <v>36</v>
      </c>
      <c r="DO77" s="1"/>
      <c r="DP77" s="1"/>
      <c r="DQ77" s="17">
        <f t="shared" si="440"/>
        <v>0</v>
      </c>
      <c r="DR77" s="17">
        <f t="shared" si="441"/>
        <v>0</v>
      </c>
      <c r="DS77" s="17">
        <f t="shared" si="442"/>
        <v>0</v>
      </c>
      <c r="DT77" s="17">
        <f t="shared" si="443"/>
        <v>0</v>
      </c>
      <c r="DU77" s="17">
        <f t="shared" si="444"/>
        <v>0</v>
      </c>
      <c r="DV77" s="17">
        <f t="shared" si="445"/>
        <v>0</v>
      </c>
      <c r="DW77" s="1"/>
      <c r="DX77" s="1"/>
      <c r="DY77" s="20">
        <f t="shared" si="446"/>
        <v>0</v>
      </c>
      <c r="DZ77" s="20">
        <f t="shared" si="447"/>
        <v>0</v>
      </c>
      <c r="EA77" s="20">
        <f t="shared" si="448"/>
        <v>0</v>
      </c>
      <c r="EB77" s="20">
        <f t="shared" si="449"/>
        <v>0</v>
      </c>
      <c r="EC77" s="18">
        <f t="shared" si="450"/>
        <v>1</v>
      </c>
      <c r="ED77" s="19">
        <f t="shared" si="451"/>
        <v>3</v>
      </c>
      <c r="EE77" s="19">
        <f t="shared" si="417"/>
        <v>0</v>
      </c>
      <c r="EF77" s="1">
        <f t="shared" si="418"/>
        <v>0</v>
      </c>
      <c r="EG77" s="18">
        <f t="shared" si="452"/>
        <v>5</v>
      </c>
      <c r="EH77" s="341"/>
      <c r="EI77" s="44"/>
      <c r="EJ77" s="49"/>
      <c r="EK77" s="44"/>
      <c r="EL77" s="93">
        <v>1</v>
      </c>
      <c r="EM77" s="93"/>
      <c r="EN77" s="93"/>
      <c r="EO77" s="366"/>
      <c r="EP77" s="366"/>
      <c r="EQ77" s="374">
        <v>1</v>
      </c>
      <c r="ER77" s="374"/>
      <c r="ES77" s="374"/>
      <c r="ET77" s="374"/>
      <c r="EU77" s="18">
        <f t="shared" si="419"/>
        <v>5</v>
      </c>
      <c r="EV77" s="18">
        <f t="shared" si="420"/>
        <v>2</v>
      </c>
      <c r="EW77" s="341">
        <v>1</v>
      </c>
      <c r="EX77" s="341"/>
      <c r="EY77" s="341"/>
      <c r="EZ77" s="365">
        <f t="shared" si="421"/>
        <v>0</v>
      </c>
      <c r="FA77" s="44"/>
      <c r="FB77" s="44"/>
      <c r="FC77" s="44"/>
      <c r="FD77" s="45"/>
      <c r="FE77" s="45"/>
      <c r="FF77" s="45"/>
      <c r="FG77" s="300"/>
      <c r="FH77" s="45"/>
      <c r="FI77" s="45"/>
      <c r="FJ77" s="45"/>
      <c r="FK77" s="44"/>
      <c r="FL77" s="44"/>
      <c r="FM77" s="44"/>
      <c r="FN77" s="44"/>
      <c r="FO77" s="294"/>
      <c r="FP77" s="20">
        <f t="shared" si="459"/>
        <v>0</v>
      </c>
      <c r="FQ77" s="20">
        <f t="shared" si="453"/>
        <v>0</v>
      </c>
      <c r="FR77" s="20">
        <f t="shared" si="454"/>
        <v>0</v>
      </c>
      <c r="FS77" s="20">
        <f t="shared" si="455"/>
        <v>0</v>
      </c>
      <c r="FT77" s="20">
        <f t="shared" si="456"/>
        <v>0</v>
      </c>
      <c r="FU77" s="20">
        <f t="shared" si="457"/>
        <v>0</v>
      </c>
      <c r="FV77" s="20">
        <f t="shared" si="458"/>
        <v>0</v>
      </c>
      <c r="FW77" s="44"/>
    </row>
    <row r="78" spans="1:180" ht="27.75" customHeight="1">
      <c r="A78" s="40"/>
      <c r="B78" s="48" t="s">
        <v>521</v>
      </c>
      <c r="C78" s="48" t="str">
        <f t="shared" si="491"/>
        <v>B4</v>
      </c>
      <c r="D78" s="48" t="s">
        <v>44</v>
      </c>
      <c r="E78" s="48" t="s">
        <v>44</v>
      </c>
      <c r="F78" s="48">
        <v>50</v>
      </c>
      <c r="G78" s="48">
        <f>F78</f>
        <v>50</v>
      </c>
      <c r="H78" s="43"/>
      <c r="I78" s="43"/>
      <c r="J78" s="44"/>
      <c r="K78" s="44"/>
      <c r="L78" s="44"/>
      <c r="M78" s="44"/>
      <c r="N78" s="43"/>
      <c r="O78" s="43"/>
      <c r="P78" s="1"/>
      <c r="Q78" s="16"/>
      <c r="R78" s="1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1">
        <f t="shared" si="478"/>
        <v>0</v>
      </c>
      <c r="AD78" s="1">
        <f t="shared" si="479"/>
        <v>0</v>
      </c>
      <c r="AE78" s="1">
        <f t="shared" si="480"/>
        <v>0</v>
      </c>
      <c r="AF78" s="1">
        <f t="shared" si="481"/>
        <v>0</v>
      </c>
      <c r="AG78" s="1">
        <f t="shared" si="482"/>
        <v>0</v>
      </c>
      <c r="AH78" s="1">
        <f t="shared" si="483"/>
        <v>0</v>
      </c>
      <c r="AI78" s="1">
        <f t="shared" si="484"/>
        <v>0</v>
      </c>
      <c r="AJ78" s="1">
        <f t="shared" si="485"/>
        <v>0</v>
      </c>
      <c r="AK78" s="1">
        <f t="shared" si="486"/>
        <v>0</v>
      </c>
      <c r="AL78" s="1">
        <f t="shared" si="487"/>
        <v>0</v>
      </c>
      <c r="AM78" s="1">
        <f t="shared" si="488"/>
        <v>0</v>
      </c>
      <c r="AN78" s="1">
        <f t="shared" si="489"/>
        <v>0</v>
      </c>
      <c r="AO78" s="44"/>
      <c r="AP78" s="44"/>
      <c r="AQ78" s="44"/>
      <c r="AR78" s="44"/>
      <c r="AS78" s="122">
        <f t="shared" si="432"/>
        <v>0</v>
      </c>
      <c r="AT78" s="122">
        <f t="shared" si="433"/>
        <v>0</v>
      </c>
      <c r="AU78" s="122">
        <f t="shared" si="434"/>
        <v>0</v>
      </c>
      <c r="AV78" s="122">
        <f t="shared" si="435"/>
        <v>0</v>
      </c>
      <c r="AW78" s="44"/>
      <c r="AX78" s="294"/>
      <c r="AY78" s="294"/>
      <c r="AZ78" s="294"/>
      <c r="BA78" s="294"/>
      <c r="BB78" s="294"/>
      <c r="BC78" s="294"/>
      <c r="BD78" s="44"/>
      <c r="BE78" s="44"/>
      <c r="BF78" s="44"/>
      <c r="BG78" s="44"/>
      <c r="BH78" s="44"/>
      <c r="BI78" s="44">
        <v>1</v>
      </c>
      <c r="BJ78" s="44"/>
      <c r="BK78" s="44"/>
      <c r="BL78" s="44"/>
      <c r="BM78" s="44"/>
      <c r="BN78" s="127"/>
      <c r="BO78" s="44"/>
      <c r="BP78" s="1"/>
      <c r="BQ78" s="44"/>
      <c r="BR78" s="17">
        <v>2</v>
      </c>
      <c r="BS78" s="1">
        <f t="shared" si="436"/>
        <v>0</v>
      </c>
      <c r="BT78" s="17">
        <f t="shared" si="490"/>
        <v>0</v>
      </c>
      <c r="BU78" s="44"/>
      <c r="BV78" s="44">
        <v>1</v>
      </c>
      <c r="BW78" s="44"/>
      <c r="BX78" s="44"/>
      <c r="BY78" s="44"/>
      <c r="BZ78" s="44"/>
      <c r="CA78" s="44"/>
      <c r="CB78" s="44"/>
      <c r="CC78" s="44"/>
      <c r="CD78" s="92"/>
      <c r="CE78" s="92"/>
      <c r="CF78" s="92"/>
      <c r="CG78" s="44"/>
      <c r="CH78" s="1"/>
      <c r="CI78" s="1">
        <v>1</v>
      </c>
      <c r="CJ78" s="1"/>
      <c r="CK78" s="383"/>
      <c r="CL78" s="383"/>
      <c r="CM78" s="383"/>
      <c r="CN78" s="1">
        <f t="shared" si="413"/>
        <v>0</v>
      </c>
      <c r="CO78" s="1">
        <f t="shared" si="414"/>
        <v>0</v>
      </c>
      <c r="CP78" s="20">
        <f t="shared" si="415"/>
        <v>2.5</v>
      </c>
      <c r="CQ78" s="351"/>
      <c r="CR78" s="131">
        <f t="shared" si="416"/>
        <v>1</v>
      </c>
      <c r="CS78" s="44"/>
      <c r="CT78" s="44"/>
      <c r="CU78" s="1"/>
      <c r="CV78" s="1"/>
      <c r="CW78" s="1"/>
      <c r="CX78" s="1"/>
      <c r="CY78" s="1">
        <v>3</v>
      </c>
      <c r="CZ78" s="44"/>
      <c r="DA78" s="17">
        <f t="shared" si="475"/>
        <v>3</v>
      </c>
      <c r="DB78" s="359">
        <f t="shared" si="476"/>
        <v>3</v>
      </c>
      <c r="DC78" s="359">
        <f t="shared" si="439"/>
        <v>3</v>
      </c>
      <c r="DD78" s="44"/>
      <c r="DE78" s="44"/>
      <c r="DF78" s="44">
        <v>4</v>
      </c>
      <c r="DG78" s="44"/>
      <c r="DH78" s="44"/>
      <c r="DI78" s="44">
        <v>7</v>
      </c>
      <c r="DJ78" s="44"/>
      <c r="DK78" s="44"/>
      <c r="DL78" s="44"/>
      <c r="DM78" s="44"/>
      <c r="DN78" s="44">
        <f t="shared" si="477"/>
        <v>50</v>
      </c>
      <c r="DO78" s="1"/>
      <c r="DP78" s="1"/>
      <c r="DQ78" s="17">
        <f t="shared" si="440"/>
        <v>0</v>
      </c>
      <c r="DR78" s="17">
        <f t="shared" si="441"/>
        <v>0</v>
      </c>
      <c r="DS78" s="17">
        <f t="shared" si="442"/>
        <v>0</v>
      </c>
      <c r="DT78" s="17">
        <f t="shared" si="443"/>
        <v>0</v>
      </c>
      <c r="DU78" s="17">
        <f t="shared" si="444"/>
        <v>0</v>
      </c>
      <c r="DV78" s="17">
        <f t="shared" si="445"/>
        <v>0</v>
      </c>
      <c r="DW78" s="1"/>
      <c r="DX78" s="1"/>
      <c r="DY78" s="20">
        <f t="shared" si="446"/>
        <v>0</v>
      </c>
      <c r="DZ78" s="20">
        <f t="shared" si="447"/>
        <v>0</v>
      </c>
      <c r="EA78" s="20">
        <f t="shared" si="448"/>
        <v>0</v>
      </c>
      <c r="EB78" s="20">
        <f t="shared" si="449"/>
        <v>0</v>
      </c>
      <c r="EC78" s="18">
        <f t="shared" si="450"/>
        <v>1</v>
      </c>
      <c r="ED78" s="19">
        <f t="shared" si="451"/>
        <v>3</v>
      </c>
      <c r="EE78" s="19">
        <f t="shared" si="417"/>
        <v>0</v>
      </c>
      <c r="EF78" s="1">
        <f t="shared" si="418"/>
        <v>0</v>
      </c>
      <c r="EG78" s="18">
        <f t="shared" si="452"/>
        <v>5</v>
      </c>
      <c r="EH78" s="341"/>
      <c r="EI78" s="44"/>
      <c r="EJ78" s="44"/>
      <c r="EK78" s="44">
        <v>5.5</v>
      </c>
      <c r="EL78" s="93">
        <v>1</v>
      </c>
      <c r="EM78" s="93"/>
      <c r="EN78" s="93"/>
      <c r="EO78" s="366"/>
      <c r="EP78" s="366"/>
      <c r="EQ78" s="374">
        <v>1</v>
      </c>
      <c r="ER78" s="374"/>
      <c r="ES78" s="374"/>
      <c r="ET78" s="374"/>
      <c r="EU78" s="18">
        <f t="shared" si="419"/>
        <v>0</v>
      </c>
      <c r="EV78" s="18">
        <f t="shared" si="420"/>
        <v>2</v>
      </c>
      <c r="EW78" s="341">
        <v>2</v>
      </c>
      <c r="EX78" s="341">
        <v>2</v>
      </c>
      <c r="EY78" s="341">
        <v>4</v>
      </c>
      <c r="EZ78" s="365">
        <f t="shared" si="421"/>
        <v>0</v>
      </c>
      <c r="FA78" s="44"/>
      <c r="FB78" s="44"/>
      <c r="FC78" s="44"/>
      <c r="FD78" s="45"/>
      <c r="FE78" s="45"/>
      <c r="FF78" s="45"/>
      <c r="FG78" s="300"/>
      <c r="FH78" s="45"/>
      <c r="FI78" s="45"/>
      <c r="FJ78" s="45"/>
      <c r="FK78" s="44"/>
      <c r="FL78" s="44"/>
      <c r="FM78" s="44"/>
      <c r="FN78" s="44"/>
      <c r="FO78" s="294"/>
      <c r="FP78" s="20">
        <f t="shared" si="459"/>
        <v>0</v>
      </c>
      <c r="FQ78" s="20">
        <f t="shared" si="453"/>
        <v>0</v>
      </c>
      <c r="FR78" s="20">
        <f t="shared" si="454"/>
        <v>4</v>
      </c>
      <c r="FS78" s="20">
        <f t="shared" si="455"/>
        <v>0</v>
      </c>
      <c r="FT78" s="20">
        <f t="shared" si="456"/>
        <v>0</v>
      </c>
      <c r="FU78" s="20">
        <f t="shared" si="457"/>
        <v>0</v>
      </c>
      <c r="FV78" s="20">
        <f t="shared" si="458"/>
        <v>0</v>
      </c>
      <c r="FW78" s="44"/>
    </row>
    <row r="79" spans="1:180" ht="27.75" customHeight="1">
      <c r="A79" s="40"/>
      <c r="B79" s="48" t="s">
        <v>522</v>
      </c>
      <c r="C79" s="48" t="str">
        <f t="shared" si="491"/>
        <v>B4.1</v>
      </c>
      <c r="D79" s="48" t="s">
        <v>25</v>
      </c>
      <c r="E79" s="48" t="s">
        <v>44</v>
      </c>
      <c r="F79" s="48">
        <v>37</v>
      </c>
      <c r="G79" s="48">
        <v>36</v>
      </c>
      <c r="H79" s="43"/>
      <c r="I79" s="43"/>
      <c r="J79" s="44"/>
      <c r="K79" s="44"/>
      <c r="L79" s="44"/>
      <c r="M79" s="44"/>
      <c r="N79" s="43"/>
      <c r="O79" s="43"/>
      <c r="P79" s="1"/>
      <c r="Q79" s="16"/>
      <c r="R79" s="1"/>
      <c r="S79" s="44"/>
      <c r="T79" s="44"/>
      <c r="U79" s="44"/>
      <c r="V79" s="44">
        <v>1</v>
      </c>
      <c r="W79" s="44"/>
      <c r="X79" s="44"/>
      <c r="Y79" s="44"/>
      <c r="Z79" s="44"/>
      <c r="AA79" s="44"/>
      <c r="AB79" s="44"/>
      <c r="AC79" s="1">
        <f t="shared" si="478"/>
        <v>0</v>
      </c>
      <c r="AD79" s="1">
        <f t="shared" si="479"/>
        <v>1</v>
      </c>
      <c r="AE79" s="1">
        <f t="shared" si="480"/>
        <v>0</v>
      </c>
      <c r="AF79" s="1">
        <f t="shared" si="481"/>
        <v>0</v>
      </c>
      <c r="AG79" s="1">
        <f t="shared" si="482"/>
        <v>0</v>
      </c>
      <c r="AH79" s="1">
        <f t="shared" si="483"/>
        <v>0</v>
      </c>
      <c r="AI79" s="1">
        <f t="shared" si="484"/>
        <v>0</v>
      </c>
      <c r="AJ79" s="1">
        <f t="shared" si="485"/>
        <v>0</v>
      </c>
      <c r="AK79" s="1">
        <f t="shared" si="486"/>
        <v>0</v>
      </c>
      <c r="AL79" s="1">
        <f t="shared" si="487"/>
        <v>0</v>
      </c>
      <c r="AM79" s="1">
        <f t="shared" si="488"/>
        <v>0</v>
      </c>
      <c r="AN79" s="1">
        <f t="shared" si="489"/>
        <v>0</v>
      </c>
      <c r="AO79" s="44"/>
      <c r="AP79" s="44"/>
      <c r="AQ79" s="44"/>
      <c r="AR79" s="44"/>
      <c r="AS79" s="122">
        <f t="shared" si="432"/>
        <v>0</v>
      </c>
      <c r="AT79" s="122">
        <f t="shared" si="433"/>
        <v>0</v>
      </c>
      <c r="AU79" s="122">
        <f t="shared" si="434"/>
        <v>0</v>
      </c>
      <c r="AV79" s="122">
        <f t="shared" si="435"/>
        <v>0</v>
      </c>
      <c r="AW79" s="44"/>
      <c r="AX79" s="294"/>
      <c r="AY79" s="294"/>
      <c r="AZ79" s="294"/>
      <c r="BA79" s="294"/>
      <c r="BB79" s="294"/>
      <c r="BC79" s="294"/>
      <c r="BD79" s="44"/>
      <c r="BE79" s="44"/>
      <c r="BF79" s="44"/>
      <c r="BG79" s="44"/>
      <c r="BH79" s="44"/>
      <c r="BI79" s="44">
        <v>1</v>
      </c>
      <c r="BJ79" s="44"/>
      <c r="BK79" s="44"/>
      <c r="BL79" s="44"/>
      <c r="BM79" s="44"/>
      <c r="BN79" s="127"/>
      <c r="BO79" s="44"/>
      <c r="BP79" s="1"/>
      <c r="BQ79" s="44"/>
      <c r="BR79" s="17">
        <v>2</v>
      </c>
      <c r="BS79" s="1">
        <f t="shared" si="436"/>
        <v>0</v>
      </c>
      <c r="BT79" s="17">
        <f t="shared" si="490"/>
        <v>0</v>
      </c>
      <c r="BU79" s="44"/>
      <c r="BV79" s="44">
        <v>1</v>
      </c>
      <c r="BW79" s="44">
        <v>1</v>
      </c>
      <c r="BX79" s="44">
        <v>1</v>
      </c>
      <c r="BY79" s="44"/>
      <c r="BZ79" s="44">
        <v>1</v>
      </c>
      <c r="CA79" s="44"/>
      <c r="CB79" s="44"/>
      <c r="CC79" s="44"/>
      <c r="CD79" s="92"/>
      <c r="CE79" s="92">
        <v>1</v>
      </c>
      <c r="CF79" s="92"/>
      <c r="CG79" s="44"/>
      <c r="CH79" s="1"/>
      <c r="CI79" s="1"/>
      <c r="CJ79" s="1"/>
      <c r="CK79" s="383"/>
      <c r="CL79" s="383"/>
      <c r="CM79" s="383"/>
      <c r="CN79" s="1">
        <f t="shared" si="413"/>
        <v>2</v>
      </c>
      <c r="CO79" s="1">
        <f t="shared" si="414"/>
        <v>2</v>
      </c>
      <c r="CP79" s="20">
        <f t="shared" si="415"/>
        <v>3</v>
      </c>
      <c r="CQ79" s="351"/>
      <c r="CR79" s="131">
        <f t="shared" si="416"/>
        <v>1</v>
      </c>
      <c r="CS79" s="44"/>
      <c r="CT79" s="44"/>
      <c r="CU79" s="1"/>
      <c r="CV79" s="1"/>
      <c r="CW79" s="1">
        <v>3</v>
      </c>
      <c r="CX79" s="1"/>
      <c r="CY79" s="1">
        <v>1</v>
      </c>
      <c r="CZ79" s="44">
        <v>6</v>
      </c>
      <c r="DA79" s="17">
        <f t="shared" si="475"/>
        <v>1</v>
      </c>
      <c r="DB79" s="359">
        <f t="shared" si="476"/>
        <v>7</v>
      </c>
      <c r="DC79" s="359">
        <f t="shared" si="439"/>
        <v>4</v>
      </c>
      <c r="DD79" s="44"/>
      <c r="DE79" s="44">
        <v>7</v>
      </c>
      <c r="DF79" s="44"/>
      <c r="DG79" s="44"/>
      <c r="DH79" s="44">
        <v>4</v>
      </c>
      <c r="DI79" s="44">
        <v>4</v>
      </c>
      <c r="DJ79" s="44"/>
      <c r="DK79" s="44"/>
      <c r="DL79" s="44"/>
      <c r="DM79" s="44"/>
      <c r="DN79" s="44">
        <f t="shared" si="477"/>
        <v>37</v>
      </c>
      <c r="DO79" s="1"/>
      <c r="DP79" s="1"/>
      <c r="DQ79" s="17">
        <f t="shared" si="440"/>
        <v>0</v>
      </c>
      <c r="DR79" s="17">
        <f t="shared" si="441"/>
        <v>0</v>
      </c>
      <c r="DS79" s="17">
        <f t="shared" si="442"/>
        <v>0</v>
      </c>
      <c r="DT79" s="17">
        <f t="shared" si="443"/>
        <v>3</v>
      </c>
      <c r="DU79" s="17">
        <f t="shared" si="444"/>
        <v>0</v>
      </c>
      <c r="DV79" s="17">
        <f t="shared" si="445"/>
        <v>1</v>
      </c>
      <c r="DW79" s="1"/>
      <c r="DX79" s="1"/>
      <c r="DY79" s="20">
        <f t="shared" si="446"/>
        <v>0</v>
      </c>
      <c r="DZ79" s="20">
        <f t="shared" si="447"/>
        <v>4</v>
      </c>
      <c r="EA79" s="20">
        <f t="shared" si="448"/>
        <v>4</v>
      </c>
      <c r="EB79" s="20">
        <f t="shared" si="449"/>
        <v>0</v>
      </c>
      <c r="EC79" s="18">
        <f t="shared" si="450"/>
        <v>1</v>
      </c>
      <c r="ED79" s="19">
        <f t="shared" si="451"/>
        <v>3</v>
      </c>
      <c r="EE79" s="19">
        <f t="shared" si="417"/>
        <v>0</v>
      </c>
      <c r="EF79" s="1">
        <f t="shared" si="418"/>
        <v>0</v>
      </c>
      <c r="EG79" s="18">
        <f t="shared" si="452"/>
        <v>5</v>
      </c>
      <c r="EH79" s="341"/>
      <c r="EI79" s="44"/>
      <c r="EJ79" s="44">
        <v>11</v>
      </c>
      <c r="EK79" s="44"/>
      <c r="EL79" s="93">
        <v>1</v>
      </c>
      <c r="EM79" s="93"/>
      <c r="EN79" s="93"/>
      <c r="EO79" s="366"/>
      <c r="EP79" s="366"/>
      <c r="EQ79" s="374"/>
      <c r="ER79" s="374"/>
      <c r="ES79" s="374">
        <v>1</v>
      </c>
      <c r="ET79" s="374"/>
      <c r="EU79" s="18">
        <f t="shared" si="419"/>
        <v>8</v>
      </c>
      <c r="EV79" s="18">
        <f t="shared" si="420"/>
        <v>12</v>
      </c>
      <c r="EW79" s="341">
        <v>2</v>
      </c>
      <c r="EX79" s="341">
        <v>2</v>
      </c>
      <c r="EY79" s="341"/>
      <c r="EZ79" s="365">
        <f t="shared" si="421"/>
        <v>0.5</v>
      </c>
      <c r="FA79" s="44"/>
      <c r="FB79" s="44">
        <v>1</v>
      </c>
      <c r="FC79" s="44"/>
      <c r="FD79" s="45"/>
      <c r="FE79" s="45"/>
      <c r="FF79" s="45"/>
      <c r="FG79" s="300"/>
      <c r="FH79" s="45"/>
      <c r="FI79" s="45"/>
      <c r="FJ79" s="45"/>
      <c r="FK79" s="44"/>
      <c r="FL79" s="44"/>
      <c r="FM79" s="44"/>
      <c r="FN79" s="44"/>
      <c r="FO79" s="294"/>
      <c r="FP79" s="20">
        <f t="shared" si="459"/>
        <v>0</v>
      </c>
      <c r="FQ79" s="20">
        <f t="shared" si="453"/>
        <v>7</v>
      </c>
      <c r="FR79" s="20">
        <f t="shared" si="454"/>
        <v>0</v>
      </c>
      <c r="FS79" s="20">
        <f t="shared" si="455"/>
        <v>0</v>
      </c>
      <c r="FT79" s="20">
        <f t="shared" si="456"/>
        <v>0</v>
      </c>
      <c r="FU79" s="20">
        <f t="shared" si="457"/>
        <v>0</v>
      </c>
      <c r="FV79" s="20">
        <f t="shared" si="458"/>
        <v>0</v>
      </c>
      <c r="FW79" s="44"/>
    </row>
    <row r="80" spans="1:180" ht="27.75" customHeight="1">
      <c r="A80" s="40"/>
      <c r="B80" s="48" t="s">
        <v>523</v>
      </c>
      <c r="C80" s="48" t="str">
        <f t="shared" si="491"/>
        <v>B4.2</v>
      </c>
      <c r="D80" s="48" t="s">
        <v>44</v>
      </c>
      <c r="E80" s="48" t="s">
        <v>44</v>
      </c>
      <c r="F80" s="48">
        <v>32</v>
      </c>
      <c r="G80" s="48">
        <v>33</v>
      </c>
      <c r="H80" s="43"/>
      <c r="I80" s="43"/>
      <c r="J80" s="44"/>
      <c r="K80" s="44"/>
      <c r="L80" s="44"/>
      <c r="M80" s="44"/>
      <c r="N80" s="43"/>
      <c r="O80" s="43"/>
      <c r="P80" s="1"/>
      <c r="Q80" s="16"/>
      <c r="R80" s="1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1">
        <f t="shared" si="478"/>
        <v>0</v>
      </c>
      <c r="AD80" s="1">
        <f t="shared" si="479"/>
        <v>0</v>
      </c>
      <c r="AE80" s="1">
        <f t="shared" si="480"/>
        <v>0</v>
      </c>
      <c r="AF80" s="1">
        <f t="shared" si="481"/>
        <v>0</v>
      </c>
      <c r="AG80" s="1">
        <f t="shared" si="482"/>
        <v>0</v>
      </c>
      <c r="AH80" s="1">
        <f t="shared" si="483"/>
        <v>0</v>
      </c>
      <c r="AI80" s="1">
        <f t="shared" si="484"/>
        <v>0</v>
      </c>
      <c r="AJ80" s="1">
        <f t="shared" si="485"/>
        <v>0</v>
      </c>
      <c r="AK80" s="1">
        <f t="shared" si="486"/>
        <v>0</v>
      </c>
      <c r="AL80" s="1">
        <f t="shared" si="487"/>
        <v>0</v>
      </c>
      <c r="AM80" s="1">
        <f t="shared" si="488"/>
        <v>0</v>
      </c>
      <c r="AN80" s="1">
        <f t="shared" si="489"/>
        <v>0</v>
      </c>
      <c r="AO80" s="44"/>
      <c r="AP80" s="44"/>
      <c r="AQ80" s="44"/>
      <c r="AR80" s="44"/>
      <c r="AS80" s="122">
        <f t="shared" si="432"/>
        <v>0</v>
      </c>
      <c r="AT80" s="122">
        <f t="shared" si="433"/>
        <v>0</v>
      </c>
      <c r="AU80" s="122">
        <f t="shared" si="434"/>
        <v>0</v>
      </c>
      <c r="AV80" s="122">
        <f t="shared" si="435"/>
        <v>0</v>
      </c>
      <c r="AW80" s="44"/>
      <c r="AX80" s="294"/>
      <c r="AY80" s="294"/>
      <c r="AZ80" s="294"/>
      <c r="BA80" s="294"/>
      <c r="BB80" s="294"/>
      <c r="BC80" s="294"/>
      <c r="BD80" s="44"/>
      <c r="BE80" s="44"/>
      <c r="BF80" s="44"/>
      <c r="BG80" s="44"/>
      <c r="BH80" s="44"/>
      <c r="BI80" s="44">
        <v>1</v>
      </c>
      <c r="BJ80" s="44"/>
      <c r="BK80" s="44"/>
      <c r="BL80" s="44"/>
      <c r="BM80" s="44"/>
      <c r="BN80" s="127"/>
      <c r="BO80" s="44"/>
      <c r="BP80" s="1"/>
      <c r="BQ80" s="44"/>
      <c r="BR80" s="17">
        <v>2</v>
      </c>
      <c r="BS80" s="1">
        <f t="shared" si="436"/>
        <v>0</v>
      </c>
      <c r="BT80" s="17">
        <f t="shared" si="490"/>
        <v>0</v>
      </c>
      <c r="BU80" s="44"/>
      <c r="BV80" s="44">
        <v>1</v>
      </c>
      <c r="BW80" s="44"/>
      <c r="BX80" s="44"/>
      <c r="BY80" s="44"/>
      <c r="BZ80" s="44"/>
      <c r="CA80" s="44"/>
      <c r="CB80" s="44"/>
      <c r="CC80" s="44"/>
      <c r="CD80" s="92"/>
      <c r="CE80" s="92"/>
      <c r="CF80" s="92"/>
      <c r="CG80" s="44"/>
      <c r="CH80" s="1"/>
      <c r="CI80" s="1">
        <v>1</v>
      </c>
      <c r="CJ80" s="1"/>
      <c r="CK80" s="383"/>
      <c r="CL80" s="383"/>
      <c r="CM80" s="383"/>
      <c r="CN80" s="1">
        <f t="shared" si="413"/>
        <v>0</v>
      </c>
      <c r="CO80" s="1">
        <f t="shared" si="414"/>
        <v>0</v>
      </c>
      <c r="CP80" s="20">
        <f t="shared" si="415"/>
        <v>2.5</v>
      </c>
      <c r="CQ80" s="351"/>
      <c r="CR80" s="131">
        <f t="shared" si="416"/>
        <v>1</v>
      </c>
      <c r="CS80" s="44"/>
      <c r="CT80" s="44"/>
      <c r="CU80" s="1"/>
      <c r="CV80" s="1"/>
      <c r="CW80" s="1">
        <v>3</v>
      </c>
      <c r="CX80" s="1"/>
      <c r="CY80" s="1">
        <v>1</v>
      </c>
      <c r="CZ80" s="44">
        <v>10</v>
      </c>
      <c r="DA80" s="17">
        <f t="shared" si="475"/>
        <v>1</v>
      </c>
      <c r="DB80" s="359">
        <f t="shared" si="476"/>
        <v>11</v>
      </c>
      <c r="DC80" s="359">
        <f t="shared" si="439"/>
        <v>4</v>
      </c>
      <c r="DD80" s="44"/>
      <c r="DE80" s="44">
        <v>8</v>
      </c>
      <c r="DF80" s="44">
        <v>4</v>
      </c>
      <c r="DG80" s="44"/>
      <c r="DH80" s="44">
        <v>4</v>
      </c>
      <c r="DI80" s="44"/>
      <c r="DJ80" s="44"/>
      <c r="DK80" s="44"/>
      <c r="DL80" s="44"/>
      <c r="DM80" s="44"/>
      <c r="DN80" s="44">
        <f t="shared" si="477"/>
        <v>32</v>
      </c>
      <c r="DO80" s="1"/>
      <c r="DP80" s="1"/>
      <c r="DQ80" s="17">
        <f t="shared" si="440"/>
        <v>0</v>
      </c>
      <c r="DR80" s="17">
        <f t="shared" si="441"/>
        <v>0</v>
      </c>
      <c r="DS80" s="17">
        <f t="shared" si="442"/>
        <v>0</v>
      </c>
      <c r="DT80" s="17">
        <f t="shared" si="443"/>
        <v>0</v>
      </c>
      <c r="DU80" s="17">
        <f t="shared" si="444"/>
        <v>0</v>
      </c>
      <c r="DV80" s="17">
        <f t="shared" si="445"/>
        <v>0</v>
      </c>
      <c r="DW80" s="1"/>
      <c r="DX80" s="1"/>
      <c r="DY80" s="20">
        <f t="shared" si="446"/>
        <v>0</v>
      </c>
      <c r="DZ80" s="20">
        <f t="shared" si="447"/>
        <v>0</v>
      </c>
      <c r="EA80" s="20">
        <f t="shared" si="448"/>
        <v>0</v>
      </c>
      <c r="EB80" s="20">
        <f t="shared" si="449"/>
        <v>0</v>
      </c>
      <c r="EC80" s="18">
        <f t="shared" si="450"/>
        <v>1</v>
      </c>
      <c r="ED80" s="19">
        <f t="shared" si="451"/>
        <v>3</v>
      </c>
      <c r="EE80" s="19">
        <f t="shared" si="417"/>
        <v>0</v>
      </c>
      <c r="EF80" s="1">
        <f t="shared" si="418"/>
        <v>0</v>
      </c>
      <c r="EG80" s="18">
        <f t="shared" si="452"/>
        <v>5</v>
      </c>
      <c r="EH80" s="341"/>
      <c r="EI80" s="44"/>
      <c r="EJ80" s="44">
        <v>11</v>
      </c>
      <c r="EK80" s="44">
        <v>5.5</v>
      </c>
      <c r="EL80" s="93">
        <v>1</v>
      </c>
      <c r="EM80" s="93"/>
      <c r="EN80" s="93"/>
      <c r="EO80" s="366"/>
      <c r="EP80" s="366"/>
      <c r="EQ80" s="374"/>
      <c r="ER80" s="374"/>
      <c r="ES80" s="374">
        <v>1</v>
      </c>
      <c r="ET80" s="374"/>
      <c r="EU80" s="18">
        <f t="shared" si="419"/>
        <v>12</v>
      </c>
      <c r="EV80" s="18">
        <f t="shared" si="420"/>
        <v>2</v>
      </c>
      <c r="EW80" s="341">
        <v>1</v>
      </c>
      <c r="EX80" s="341"/>
      <c r="EY80" s="341"/>
      <c r="EZ80" s="365">
        <f t="shared" si="421"/>
        <v>0</v>
      </c>
      <c r="FA80" s="44"/>
      <c r="FB80" s="44"/>
      <c r="FC80" s="44"/>
      <c r="FD80" s="45"/>
      <c r="FE80" s="45"/>
      <c r="FF80" s="45"/>
      <c r="FG80" s="300"/>
      <c r="FH80" s="45"/>
      <c r="FI80" s="45"/>
      <c r="FJ80" s="45"/>
      <c r="FK80" s="44"/>
      <c r="FL80" s="44"/>
      <c r="FM80" s="44"/>
      <c r="FN80" s="44"/>
      <c r="FO80" s="294"/>
      <c r="FP80" s="20">
        <f t="shared" si="459"/>
        <v>0</v>
      </c>
      <c r="FQ80" s="20">
        <f t="shared" si="453"/>
        <v>8</v>
      </c>
      <c r="FR80" s="20">
        <f t="shared" si="454"/>
        <v>4</v>
      </c>
      <c r="FS80" s="20">
        <f t="shared" si="455"/>
        <v>0</v>
      </c>
      <c r="FT80" s="20">
        <f t="shared" si="456"/>
        <v>0</v>
      </c>
      <c r="FU80" s="20">
        <f t="shared" si="457"/>
        <v>0</v>
      </c>
      <c r="FV80" s="20">
        <f t="shared" si="458"/>
        <v>0</v>
      </c>
      <c r="FW80" s="44"/>
    </row>
    <row r="81" spans="1:179" ht="27.75" customHeight="1">
      <c r="A81" s="40"/>
      <c r="B81" s="48" t="s">
        <v>524</v>
      </c>
      <c r="C81" s="48" t="str">
        <f t="shared" si="491"/>
        <v>B4.3</v>
      </c>
      <c r="D81" s="48" t="s">
        <v>44</v>
      </c>
      <c r="E81" s="48" t="s">
        <v>44</v>
      </c>
      <c r="F81" s="48">
        <v>25</v>
      </c>
      <c r="G81" s="48">
        <f>F81</f>
        <v>25</v>
      </c>
      <c r="H81" s="43"/>
      <c r="I81" s="43"/>
      <c r="J81" s="44"/>
      <c r="K81" s="44"/>
      <c r="L81" s="44"/>
      <c r="M81" s="44"/>
      <c r="N81" s="43"/>
      <c r="O81" s="43"/>
      <c r="P81" s="1"/>
      <c r="Q81" s="16"/>
      <c r="R81" s="1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1">
        <f t="shared" si="478"/>
        <v>0</v>
      </c>
      <c r="AD81" s="1">
        <f t="shared" si="479"/>
        <v>0</v>
      </c>
      <c r="AE81" s="1">
        <f t="shared" si="480"/>
        <v>0</v>
      </c>
      <c r="AF81" s="1">
        <f t="shared" si="481"/>
        <v>0</v>
      </c>
      <c r="AG81" s="1">
        <f t="shared" si="482"/>
        <v>0</v>
      </c>
      <c r="AH81" s="1">
        <f t="shared" si="483"/>
        <v>0</v>
      </c>
      <c r="AI81" s="1">
        <f t="shared" si="484"/>
        <v>0</v>
      </c>
      <c r="AJ81" s="1">
        <f t="shared" si="485"/>
        <v>0</v>
      </c>
      <c r="AK81" s="1">
        <f t="shared" si="486"/>
        <v>0</v>
      </c>
      <c r="AL81" s="1">
        <f t="shared" si="487"/>
        <v>0</v>
      </c>
      <c r="AM81" s="1">
        <f t="shared" si="488"/>
        <v>0</v>
      </c>
      <c r="AN81" s="1">
        <f t="shared" si="489"/>
        <v>0</v>
      </c>
      <c r="AO81" s="44"/>
      <c r="AP81" s="44"/>
      <c r="AQ81" s="44"/>
      <c r="AR81" s="44"/>
      <c r="AS81" s="122">
        <f t="shared" si="432"/>
        <v>0</v>
      </c>
      <c r="AT81" s="122">
        <f t="shared" si="433"/>
        <v>0</v>
      </c>
      <c r="AU81" s="122">
        <f t="shared" si="434"/>
        <v>0</v>
      </c>
      <c r="AV81" s="122">
        <f t="shared" si="435"/>
        <v>0</v>
      </c>
      <c r="AW81" s="44"/>
      <c r="AX81" s="294"/>
      <c r="AY81" s="294"/>
      <c r="AZ81" s="294"/>
      <c r="BA81" s="294"/>
      <c r="BB81" s="294"/>
      <c r="BC81" s="294"/>
      <c r="BD81" s="44"/>
      <c r="BE81" s="44"/>
      <c r="BF81" s="44"/>
      <c r="BG81" s="44"/>
      <c r="BH81" s="44"/>
      <c r="BI81" s="44">
        <v>1</v>
      </c>
      <c r="BJ81" s="44"/>
      <c r="BK81" s="44"/>
      <c r="BL81" s="44"/>
      <c r="BM81" s="44"/>
      <c r="BN81" s="127"/>
      <c r="BO81" s="44"/>
      <c r="BP81" s="1"/>
      <c r="BQ81" s="44"/>
      <c r="BR81" s="17">
        <v>2</v>
      </c>
      <c r="BS81" s="1">
        <f t="shared" si="436"/>
        <v>0</v>
      </c>
      <c r="BT81" s="17">
        <f t="shared" si="490"/>
        <v>0</v>
      </c>
      <c r="BU81" s="44"/>
      <c r="BV81" s="44">
        <v>1</v>
      </c>
      <c r="BW81" s="44"/>
      <c r="BX81" s="44"/>
      <c r="BY81" s="44"/>
      <c r="BZ81" s="44"/>
      <c r="CA81" s="44"/>
      <c r="CB81" s="44"/>
      <c r="CC81" s="44"/>
      <c r="CD81" s="92"/>
      <c r="CE81" s="92"/>
      <c r="CF81" s="92"/>
      <c r="CG81" s="44"/>
      <c r="CH81" s="1"/>
      <c r="CI81" s="1">
        <v>1</v>
      </c>
      <c r="CJ81" s="1"/>
      <c r="CK81" s="383"/>
      <c r="CL81" s="383"/>
      <c r="CM81" s="383"/>
      <c r="CN81" s="1">
        <f t="shared" si="413"/>
        <v>0</v>
      </c>
      <c r="CO81" s="1">
        <f t="shared" si="414"/>
        <v>0</v>
      </c>
      <c r="CP81" s="20">
        <f t="shared" si="415"/>
        <v>2.5</v>
      </c>
      <c r="CQ81" s="351"/>
      <c r="CR81" s="131">
        <f t="shared" si="416"/>
        <v>1</v>
      </c>
      <c r="CS81" s="44"/>
      <c r="CT81" s="44"/>
      <c r="CU81" s="1"/>
      <c r="CV81" s="1">
        <v>1</v>
      </c>
      <c r="CW81" s="1">
        <v>2</v>
      </c>
      <c r="CX81" s="1"/>
      <c r="CY81" s="1">
        <v>1</v>
      </c>
      <c r="CZ81" s="49">
        <v>10</v>
      </c>
      <c r="DA81" s="17">
        <f>CY81</f>
        <v>1</v>
      </c>
      <c r="DB81" s="359">
        <f t="shared" si="476"/>
        <v>11</v>
      </c>
      <c r="DC81" s="359">
        <f t="shared" si="439"/>
        <v>4</v>
      </c>
      <c r="DD81" s="44"/>
      <c r="DE81" s="44">
        <f>4*3</f>
        <v>12</v>
      </c>
      <c r="DF81" s="44"/>
      <c r="DG81" s="44"/>
      <c r="DH81" s="44"/>
      <c r="DI81" s="44">
        <v>4</v>
      </c>
      <c r="DJ81" s="44"/>
      <c r="DK81" s="44"/>
      <c r="DL81" s="44"/>
      <c r="DM81" s="44"/>
      <c r="DN81" s="44">
        <f t="shared" si="477"/>
        <v>25</v>
      </c>
      <c r="DO81" s="1"/>
      <c r="DP81" s="1"/>
      <c r="DQ81" s="17">
        <f t="shared" si="440"/>
        <v>0</v>
      </c>
      <c r="DR81" s="17">
        <f t="shared" si="441"/>
        <v>0</v>
      </c>
      <c r="DS81" s="17">
        <f t="shared" si="442"/>
        <v>0</v>
      </c>
      <c r="DT81" s="17">
        <f t="shared" si="443"/>
        <v>0</v>
      </c>
      <c r="DU81" s="17">
        <f t="shared" si="444"/>
        <v>0</v>
      </c>
      <c r="DV81" s="17">
        <f t="shared" si="445"/>
        <v>0</v>
      </c>
      <c r="DW81" s="1"/>
      <c r="DX81" s="1"/>
      <c r="DY81" s="20">
        <f t="shared" si="446"/>
        <v>0</v>
      </c>
      <c r="DZ81" s="20">
        <f t="shared" si="447"/>
        <v>0</v>
      </c>
      <c r="EA81" s="20">
        <f t="shared" si="448"/>
        <v>0</v>
      </c>
      <c r="EB81" s="20">
        <f t="shared" si="449"/>
        <v>0</v>
      </c>
      <c r="EC81" s="18">
        <f t="shared" si="450"/>
        <v>1</v>
      </c>
      <c r="ED81" s="19">
        <f t="shared" si="451"/>
        <v>3</v>
      </c>
      <c r="EE81" s="19">
        <f t="shared" si="417"/>
        <v>0</v>
      </c>
      <c r="EF81" s="1">
        <f t="shared" si="418"/>
        <v>0</v>
      </c>
      <c r="EG81" s="18">
        <f t="shared" si="452"/>
        <v>5</v>
      </c>
      <c r="EH81" s="341"/>
      <c r="EI81" s="44">
        <v>5.5</v>
      </c>
      <c r="EJ81" s="44">
        <v>11</v>
      </c>
      <c r="EK81" s="44"/>
      <c r="EL81" s="93">
        <v>1</v>
      </c>
      <c r="EM81" s="93"/>
      <c r="EN81" s="93"/>
      <c r="EO81" s="366"/>
      <c r="EP81" s="366"/>
      <c r="EQ81" s="374"/>
      <c r="ER81" s="374"/>
      <c r="ES81" s="374">
        <v>1</v>
      </c>
      <c r="ET81" s="374"/>
      <c r="EU81" s="18">
        <f t="shared" si="419"/>
        <v>12</v>
      </c>
      <c r="EV81" s="18">
        <f t="shared" si="420"/>
        <v>2</v>
      </c>
      <c r="EW81" s="341">
        <v>1</v>
      </c>
      <c r="EX81" s="341"/>
      <c r="EY81" s="341"/>
      <c r="EZ81" s="365">
        <f t="shared" si="421"/>
        <v>0</v>
      </c>
      <c r="FA81" s="44"/>
      <c r="FB81" s="44"/>
      <c r="FC81" s="44"/>
      <c r="FD81" s="45"/>
      <c r="FE81" s="45"/>
      <c r="FF81" s="45"/>
      <c r="FG81" s="300"/>
      <c r="FH81" s="45"/>
      <c r="FI81" s="45"/>
      <c r="FJ81" s="45"/>
      <c r="FK81" s="44"/>
      <c r="FL81" s="44"/>
      <c r="FM81" s="44"/>
      <c r="FN81" s="44"/>
      <c r="FO81" s="294"/>
      <c r="FP81" s="20">
        <f t="shared" si="459"/>
        <v>0</v>
      </c>
      <c r="FQ81" s="20">
        <f t="shared" si="453"/>
        <v>12</v>
      </c>
      <c r="FR81" s="20">
        <f t="shared" si="454"/>
        <v>0</v>
      </c>
      <c r="FS81" s="20">
        <f t="shared" si="455"/>
        <v>0</v>
      </c>
      <c r="FT81" s="20">
        <f t="shared" si="456"/>
        <v>0</v>
      </c>
      <c r="FU81" s="20">
        <f t="shared" si="457"/>
        <v>0</v>
      </c>
      <c r="FV81" s="20">
        <f t="shared" si="458"/>
        <v>0</v>
      </c>
      <c r="FW81" s="467"/>
    </row>
    <row r="82" spans="1:179" ht="27.75" customHeight="1">
      <c r="A82" s="40"/>
      <c r="B82" s="48" t="s">
        <v>525</v>
      </c>
      <c r="C82" s="48" t="str">
        <f t="shared" si="460"/>
        <v>B4.4</v>
      </c>
      <c r="D82" s="48" t="s">
        <v>44</v>
      </c>
      <c r="E82" s="48" t="str">
        <f t="shared" ref="E82:E84" si="492">D82</f>
        <v>LT8,5</v>
      </c>
      <c r="F82" s="48">
        <v>44</v>
      </c>
      <c r="G82" s="48">
        <f>F82</f>
        <v>44</v>
      </c>
      <c r="H82" s="43"/>
      <c r="I82" s="43"/>
      <c r="J82" s="44"/>
      <c r="K82" s="44"/>
      <c r="L82" s="44"/>
      <c r="M82" s="44"/>
      <c r="N82" s="43"/>
      <c r="O82" s="43"/>
      <c r="P82" s="1"/>
      <c r="Q82" s="16"/>
      <c r="R82" s="1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1">
        <f t="shared" ref="AC82:AC106" si="493">+IF(S82=1,1,0)+IF(T82=1,1,0)</f>
        <v>0</v>
      </c>
      <c r="AD82" s="1">
        <f t="shared" ref="AD82:AD106" si="494">+IF(U82=1,1,0)+IF(V82=1,1,0)</f>
        <v>0</v>
      </c>
      <c r="AE82" s="1">
        <f t="shared" ref="AE82:AE106" si="495">+IF(W82=1,1,0)+IF(X82=1,1,0)</f>
        <v>0</v>
      </c>
      <c r="AF82" s="1">
        <f t="shared" ref="AF82:AF106" si="496">+IF(Y82=1,1,0)+IF(Z82=1,1,0)</f>
        <v>0</v>
      </c>
      <c r="AG82" s="1">
        <f t="shared" ref="AG82:AH106" si="497">+IF(AA82=1,1,0)</f>
        <v>0</v>
      </c>
      <c r="AH82" s="1">
        <f t="shared" si="497"/>
        <v>0</v>
      </c>
      <c r="AI82" s="1">
        <f t="shared" ref="AI82:AI106" si="498">+IF(S82=2,1,0)+IF(T82=2,1,0)</f>
        <v>0</v>
      </c>
      <c r="AJ82" s="1">
        <f t="shared" ref="AJ82:AJ106" si="499">+IF(U82=2,1,0)+IF(V82=2,1,0)</f>
        <v>0</v>
      </c>
      <c r="AK82" s="1">
        <f t="shared" ref="AK82:AK106" si="500">+IF(X82=2,1,0)+IF(W82=2,1,0)</f>
        <v>0</v>
      </c>
      <c r="AL82" s="1">
        <f t="shared" ref="AL82:AL106" si="501">+IF(Y82=2,1,0)+IF(Z82=2,1,0)</f>
        <v>0</v>
      </c>
      <c r="AM82" s="1">
        <f t="shared" ref="AM82:AN106" si="502">+IF(AA82=2,1,0)</f>
        <v>0</v>
      </c>
      <c r="AN82" s="1">
        <f t="shared" si="502"/>
        <v>0</v>
      </c>
      <c r="AO82" s="44"/>
      <c r="AP82" s="44"/>
      <c r="AQ82" s="44"/>
      <c r="AR82" s="44"/>
      <c r="AS82" s="122">
        <f t="shared" si="432"/>
        <v>0</v>
      </c>
      <c r="AT82" s="122">
        <f t="shared" si="433"/>
        <v>0</v>
      </c>
      <c r="AU82" s="122">
        <f t="shared" si="434"/>
        <v>0</v>
      </c>
      <c r="AV82" s="122">
        <f t="shared" si="435"/>
        <v>0</v>
      </c>
      <c r="AW82" s="44"/>
      <c r="AX82" s="294"/>
      <c r="AY82" s="294"/>
      <c r="AZ82" s="294"/>
      <c r="BA82" s="294"/>
      <c r="BB82" s="294"/>
      <c r="BC82" s="294"/>
      <c r="BD82" s="44"/>
      <c r="BE82" s="44"/>
      <c r="BF82" s="44"/>
      <c r="BG82" s="44"/>
      <c r="BH82" s="44"/>
      <c r="BI82" s="44">
        <v>1</v>
      </c>
      <c r="BJ82" s="44"/>
      <c r="BK82" s="44"/>
      <c r="BL82" s="44"/>
      <c r="BM82" s="44"/>
      <c r="BN82" s="127"/>
      <c r="BO82" s="44"/>
      <c r="BP82" s="1"/>
      <c r="BQ82" s="44"/>
      <c r="BR82" s="17">
        <v>2</v>
      </c>
      <c r="BS82" s="1">
        <f t="shared" si="436"/>
        <v>0</v>
      </c>
      <c r="BT82" s="17">
        <f t="shared" si="437"/>
        <v>0</v>
      </c>
      <c r="BU82" s="44"/>
      <c r="BV82" s="44">
        <v>1</v>
      </c>
      <c r="BW82" s="44"/>
      <c r="BX82" s="44"/>
      <c r="BY82" s="44"/>
      <c r="BZ82" s="44"/>
      <c r="CA82" s="44"/>
      <c r="CB82" s="44"/>
      <c r="CC82" s="44"/>
      <c r="CD82" s="92"/>
      <c r="CE82" s="92"/>
      <c r="CF82" s="92"/>
      <c r="CG82" s="44"/>
      <c r="CH82" s="1"/>
      <c r="CI82" s="1">
        <v>1</v>
      </c>
      <c r="CJ82" s="1"/>
      <c r="CK82" s="383"/>
      <c r="CL82" s="383"/>
      <c r="CM82" s="383"/>
      <c r="CN82" s="1">
        <f t="shared" si="413"/>
        <v>0</v>
      </c>
      <c r="CO82" s="1">
        <f t="shared" si="414"/>
        <v>0</v>
      </c>
      <c r="CP82" s="20">
        <f t="shared" si="415"/>
        <v>2.5</v>
      </c>
      <c r="CQ82" s="351"/>
      <c r="CR82" s="131">
        <f t="shared" si="416"/>
        <v>1</v>
      </c>
      <c r="CS82" s="44"/>
      <c r="CT82" s="44"/>
      <c r="CU82" s="1"/>
      <c r="CV82" s="1"/>
      <c r="CW82" s="1">
        <v>2</v>
      </c>
      <c r="CX82" s="1"/>
      <c r="CY82" s="1">
        <v>2</v>
      </c>
      <c r="CZ82" s="44">
        <v>7</v>
      </c>
      <c r="DA82" s="17">
        <f t="shared" si="438"/>
        <v>2</v>
      </c>
      <c r="DB82" s="359">
        <f t="shared" si="476"/>
        <v>9</v>
      </c>
      <c r="DC82" s="359">
        <f t="shared" si="439"/>
        <v>4</v>
      </c>
      <c r="DD82" s="44"/>
      <c r="DE82" s="44">
        <v>8</v>
      </c>
      <c r="DF82" s="44"/>
      <c r="DG82" s="44"/>
      <c r="DH82" s="44"/>
      <c r="DI82" s="44">
        <v>7</v>
      </c>
      <c r="DJ82" s="44"/>
      <c r="DK82" s="44"/>
      <c r="DL82" s="44"/>
      <c r="DM82" s="44"/>
      <c r="DN82" s="44">
        <f t="shared" si="477"/>
        <v>44</v>
      </c>
      <c r="DO82" s="1"/>
      <c r="DP82" s="1"/>
      <c r="DQ82" s="17">
        <f t="shared" si="440"/>
        <v>0</v>
      </c>
      <c r="DR82" s="17">
        <f t="shared" si="441"/>
        <v>0</v>
      </c>
      <c r="DS82" s="17">
        <f t="shared" si="442"/>
        <v>0</v>
      </c>
      <c r="DT82" s="17">
        <f t="shared" si="443"/>
        <v>0</v>
      </c>
      <c r="DU82" s="17">
        <f t="shared" si="444"/>
        <v>0</v>
      </c>
      <c r="DV82" s="17">
        <f t="shared" si="445"/>
        <v>0</v>
      </c>
      <c r="DW82" s="1"/>
      <c r="DX82" s="1"/>
      <c r="DY82" s="20">
        <f t="shared" si="446"/>
        <v>0</v>
      </c>
      <c r="DZ82" s="20">
        <f t="shared" si="447"/>
        <v>0</v>
      </c>
      <c r="EA82" s="20">
        <f t="shared" si="448"/>
        <v>0</v>
      </c>
      <c r="EB82" s="20">
        <f t="shared" si="449"/>
        <v>0</v>
      </c>
      <c r="EC82" s="18">
        <f t="shared" si="450"/>
        <v>1</v>
      </c>
      <c r="ED82" s="19">
        <f t="shared" si="451"/>
        <v>3</v>
      </c>
      <c r="EE82" s="19">
        <f t="shared" si="417"/>
        <v>0</v>
      </c>
      <c r="EF82" s="1">
        <f t="shared" si="418"/>
        <v>0</v>
      </c>
      <c r="EG82" s="18">
        <f t="shared" si="452"/>
        <v>5</v>
      </c>
      <c r="EH82" s="341"/>
      <c r="EI82" s="44"/>
      <c r="EJ82" s="44">
        <v>11</v>
      </c>
      <c r="EK82" s="44"/>
      <c r="EL82" s="93">
        <v>1</v>
      </c>
      <c r="EM82" s="93"/>
      <c r="EN82" s="93"/>
      <c r="EO82" s="366"/>
      <c r="EP82" s="366"/>
      <c r="EQ82" s="374"/>
      <c r="ER82" s="374"/>
      <c r="ES82" s="374">
        <v>1</v>
      </c>
      <c r="ET82" s="374"/>
      <c r="EU82" s="18">
        <f t="shared" si="419"/>
        <v>9</v>
      </c>
      <c r="EV82" s="18">
        <f t="shared" si="420"/>
        <v>2</v>
      </c>
      <c r="EW82" s="341">
        <v>2</v>
      </c>
      <c r="EX82" s="341">
        <v>2</v>
      </c>
      <c r="EY82" s="341"/>
      <c r="EZ82" s="365">
        <f t="shared" si="421"/>
        <v>0</v>
      </c>
      <c r="FA82" s="44"/>
      <c r="FB82" s="44"/>
      <c r="FC82" s="44"/>
      <c r="FD82" s="45"/>
      <c r="FE82" s="45"/>
      <c r="FF82" s="45"/>
      <c r="FG82" s="300"/>
      <c r="FH82" s="45"/>
      <c r="FI82" s="45"/>
      <c r="FJ82" s="45"/>
      <c r="FK82" s="44"/>
      <c r="FL82" s="44"/>
      <c r="FM82" s="44"/>
      <c r="FN82" s="44"/>
      <c r="FO82" s="294"/>
      <c r="FP82" s="20">
        <f t="shared" si="459"/>
        <v>0</v>
      </c>
      <c r="FQ82" s="20">
        <f t="shared" si="453"/>
        <v>8</v>
      </c>
      <c r="FR82" s="20">
        <f t="shared" si="454"/>
        <v>0</v>
      </c>
      <c r="FS82" s="20">
        <f t="shared" si="455"/>
        <v>0</v>
      </c>
      <c r="FT82" s="20">
        <f t="shared" si="456"/>
        <v>0</v>
      </c>
      <c r="FU82" s="20">
        <f t="shared" si="457"/>
        <v>0</v>
      </c>
      <c r="FV82" s="20">
        <f t="shared" si="458"/>
        <v>0</v>
      </c>
      <c r="FW82" s="468"/>
    </row>
    <row r="83" spans="1:179" ht="27.75" customHeight="1">
      <c r="A83" s="40"/>
      <c r="B83" s="48" t="s">
        <v>526</v>
      </c>
      <c r="C83" s="48" t="str">
        <f t="shared" si="460"/>
        <v>B4.5</v>
      </c>
      <c r="D83" s="48" t="s">
        <v>44</v>
      </c>
      <c r="E83" s="48" t="str">
        <f t="shared" si="492"/>
        <v>LT8,5</v>
      </c>
      <c r="F83" s="48">
        <v>28</v>
      </c>
      <c r="G83" s="48">
        <f t="shared" ref="G83:G84" si="503">F83</f>
        <v>28</v>
      </c>
      <c r="H83" s="43"/>
      <c r="I83" s="43"/>
      <c r="J83" s="44"/>
      <c r="K83" s="44"/>
      <c r="L83" s="44"/>
      <c r="M83" s="44"/>
      <c r="N83" s="43"/>
      <c r="O83" s="43"/>
      <c r="P83" s="1"/>
      <c r="Q83" s="16"/>
      <c r="R83" s="1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1">
        <f t="shared" si="493"/>
        <v>0</v>
      </c>
      <c r="AD83" s="1">
        <f t="shared" si="494"/>
        <v>0</v>
      </c>
      <c r="AE83" s="1">
        <f t="shared" si="495"/>
        <v>0</v>
      </c>
      <c r="AF83" s="1">
        <f t="shared" si="496"/>
        <v>0</v>
      </c>
      <c r="AG83" s="1">
        <f t="shared" si="497"/>
        <v>0</v>
      </c>
      <c r="AH83" s="1">
        <f t="shared" si="497"/>
        <v>0</v>
      </c>
      <c r="AI83" s="1">
        <f t="shared" si="498"/>
        <v>0</v>
      </c>
      <c r="AJ83" s="1">
        <f t="shared" si="499"/>
        <v>0</v>
      </c>
      <c r="AK83" s="1">
        <f t="shared" si="500"/>
        <v>0</v>
      </c>
      <c r="AL83" s="1">
        <f t="shared" si="501"/>
        <v>0</v>
      </c>
      <c r="AM83" s="1">
        <f t="shared" si="502"/>
        <v>0</v>
      </c>
      <c r="AN83" s="1">
        <f t="shared" si="502"/>
        <v>0</v>
      </c>
      <c r="AO83" s="44"/>
      <c r="AP83" s="44"/>
      <c r="AQ83" s="44"/>
      <c r="AR83" s="44"/>
      <c r="AS83" s="122">
        <f t="shared" si="432"/>
        <v>0</v>
      </c>
      <c r="AT83" s="122">
        <f t="shared" si="433"/>
        <v>0</v>
      </c>
      <c r="AU83" s="122">
        <f t="shared" si="434"/>
        <v>0</v>
      </c>
      <c r="AV83" s="122">
        <f t="shared" si="435"/>
        <v>0</v>
      </c>
      <c r="AW83" s="44"/>
      <c r="AX83" s="294"/>
      <c r="AY83" s="294"/>
      <c r="AZ83" s="294"/>
      <c r="BA83" s="294"/>
      <c r="BB83" s="294"/>
      <c r="BC83" s="294"/>
      <c r="BD83" s="44"/>
      <c r="BE83" s="44"/>
      <c r="BF83" s="44"/>
      <c r="BG83" s="44"/>
      <c r="BH83" s="44"/>
      <c r="BI83" s="44">
        <v>1</v>
      </c>
      <c r="BJ83" s="44"/>
      <c r="BK83" s="44"/>
      <c r="BL83" s="44"/>
      <c r="BM83" s="44"/>
      <c r="BN83" s="127"/>
      <c r="BO83" s="44"/>
      <c r="BP83" s="1"/>
      <c r="BQ83" s="44"/>
      <c r="BR83" s="17">
        <v>2</v>
      </c>
      <c r="BS83" s="1">
        <f t="shared" si="436"/>
        <v>0</v>
      </c>
      <c r="BT83" s="17">
        <f t="shared" si="437"/>
        <v>0</v>
      </c>
      <c r="BU83" s="44"/>
      <c r="BV83" s="44">
        <v>1</v>
      </c>
      <c r="BW83" s="44"/>
      <c r="BX83" s="44"/>
      <c r="BY83" s="44"/>
      <c r="BZ83" s="44"/>
      <c r="CA83" s="44"/>
      <c r="CB83" s="44"/>
      <c r="CC83" s="44"/>
      <c r="CD83" s="92"/>
      <c r="CE83" s="92"/>
      <c r="CF83" s="92"/>
      <c r="CG83" s="44"/>
      <c r="CH83" s="1"/>
      <c r="CI83" s="1">
        <v>1</v>
      </c>
      <c r="CJ83" s="1"/>
      <c r="CK83" s="383"/>
      <c r="CL83" s="383"/>
      <c r="CM83" s="383"/>
      <c r="CN83" s="1">
        <f t="shared" si="413"/>
        <v>0</v>
      </c>
      <c r="CO83" s="1">
        <f t="shared" si="414"/>
        <v>0</v>
      </c>
      <c r="CP83" s="20">
        <f t="shared" si="415"/>
        <v>2.5</v>
      </c>
      <c r="CQ83" s="351"/>
      <c r="CR83" s="131">
        <f t="shared" si="416"/>
        <v>1</v>
      </c>
      <c r="CS83" s="44"/>
      <c r="CT83" s="44"/>
      <c r="CU83" s="1"/>
      <c r="CV83" s="1"/>
      <c r="CW83" s="1">
        <v>1</v>
      </c>
      <c r="CX83" s="1"/>
      <c r="CY83" s="1">
        <v>2</v>
      </c>
      <c r="CZ83" s="44">
        <v>1</v>
      </c>
      <c r="DA83" s="17">
        <f t="shared" si="438"/>
        <v>2</v>
      </c>
      <c r="DB83" s="359">
        <f t="shared" si="476"/>
        <v>3</v>
      </c>
      <c r="DC83" s="359">
        <f t="shared" si="439"/>
        <v>3</v>
      </c>
      <c r="DD83" s="44"/>
      <c r="DE83" s="44">
        <v>4</v>
      </c>
      <c r="DF83" s="44">
        <v>8</v>
      </c>
      <c r="DG83" s="44"/>
      <c r="DH83" s="44"/>
      <c r="DI83" s="44"/>
      <c r="DJ83" s="44"/>
      <c r="DK83" s="44"/>
      <c r="DL83" s="44"/>
      <c r="DM83" s="44"/>
      <c r="DN83" s="44">
        <f t="shared" si="477"/>
        <v>28</v>
      </c>
      <c r="DO83" s="1"/>
      <c r="DP83" s="1"/>
      <c r="DQ83" s="17">
        <f t="shared" si="440"/>
        <v>0</v>
      </c>
      <c r="DR83" s="17">
        <f t="shared" si="441"/>
        <v>0</v>
      </c>
      <c r="DS83" s="17">
        <f t="shared" si="442"/>
        <v>0</v>
      </c>
      <c r="DT83" s="17">
        <f t="shared" si="443"/>
        <v>0</v>
      </c>
      <c r="DU83" s="17">
        <f t="shared" si="444"/>
        <v>0</v>
      </c>
      <c r="DV83" s="17">
        <f t="shared" si="445"/>
        <v>0</v>
      </c>
      <c r="DW83" s="1"/>
      <c r="DX83" s="1"/>
      <c r="DY83" s="20">
        <f t="shared" si="446"/>
        <v>0</v>
      </c>
      <c r="DZ83" s="20">
        <f t="shared" si="447"/>
        <v>0</v>
      </c>
      <c r="EA83" s="20">
        <f t="shared" si="448"/>
        <v>0</v>
      </c>
      <c r="EB83" s="20">
        <f t="shared" si="449"/>
        <v>0</v>
      </c>
      <c r="EC83" s="18">
        <f t="shared" si="450"/>
        <v>1</v>
      </c>
      <c r="ED83" s="19">
        <f t="shared" si="451"/>
        <v>3</v>
      </c>
      <c r="EE83" s="19">
        <f t="shared" si="417"/>
        <v>0</v>
      </c>
      <c r="EF83" s="1">
        <f t="shared" si="418"/>
        <v>0</v>
      </c>
      <c r="EG83" s="18">
        <f t="shared" si="452"/>
        <v>5</v>
      </c>
      <c r="EH83" s="341"/>
      <c r="EI83" s="44"/>
      <c r="EJ83" s="44">
        <v>5.5</v>
      </c>
      <c r="EK83" s="44">
        <v>11</v>
      </c>
      <c r="EL83" s="93">
        <v>1</v>
      </c>
      <c r="EM83" s="93"/>
      <c r="EN83" s="93"/>
      <c r="EO83" s="366"/>
      <c r="EP83" s="366"/>
      <c r="EQ83" s="374">
        <v>1</v>
      </c>
      <c r="ER83" s="374"/>
      <c r="ES83" s="374"/>
      <c r="ET83" s="374"/>
      <c r="EU83" s="18">
        <f t="shared" si="419"/>
        <v>3</v>
      </c>
      <c r="EV83" s="18">
        <f t="shared" si="420"/>
        <v>2</v>
      </c>
      <c r="EW83" s="341">
        <v>1</v>
      </c>
      <c r="EX83" s="341"/>
      <c r="EY83" s="341"/>
      <c r="EZ83" s="365">
        <f t="shared" si="421"/>
        <v>0</v>
      </c>
      <c r="FA83" s="44"/>
      <c r="FB83" s="44"/>
      <c r="FC83" s="44"/>
      <c r="FD83" s="45"/>
      <c r="FE83" s="45"/>
      <c r="FF83" s="45"/>
      <c r="FG83" s="300"/>
      <c r="FH83" s="45"/>
      <c r="FI83" s="45"/>
      <c r="FJ83" s="45"/>
      <c r="FK83" s="44"/>
      <c r="FL83" s="44"/>
      <c r="FM83" s="44"/>
      <c r="FN83" s="44"/>
      <c r="FO83" s="294"/>
      <c r="FP83" s="20">
        <f t="shared" si="459"/>
        <v>0</v>
      </c>
      <c r="FQ83" s="20">
        <f t="shared" si="453"/>
        <v>4</v>
      </c>
      <c r="FR83" s="20">
        <f t="shared" si="454"/>
        <v>8</v>
      </c>
      <c r="FS83" s="20">
        <f t="shared" si="455"/>
        <v>0</v>
      </c>
      <c r="FT83" s="20">
        <f t="shared" si="456"/>
        <v>0</v>
      </c>
      <c r="FU83" s="20">
        <f t="shared" si="457"/>
        <v>0</v>
      </c>
      <c r="FV83" s="20">
        <f t="shared" si="458"/>
        <v>0</v>
      </c>
      <c r="FW83" s="469"/>
    </row>
    <row r="84" spans="1:179" ht="27.75" customHeight="1">
      <c r="A84" s="40"/>
      <c r="B84" s="48" t="s">
        <v>527</v>
      </c>
      <c r="C84" s="48" t="s">
        <v>528</v>
      </c>
      <c r="D84" s="48" t="s">
        <v>187</v>
      </c>
      <c r="E84" s="48" t="str">
        <f t="shared" si="492"/>
        <v>2LT8,5</v>
      </c>
      <c r="F84" s="48">
        <v>28</v>
      </c>
      <c r="G84" s="48">
        <f t="shared" si="503"/>
        <v>28</v>
      </c>
      <c r="H84" s="43"/>
      <c r="I84" s="43"/>
      <c r="J84" s="44"/>
      <c r="K84" s="44"/>
      <c r="L84" s="44"/>
      <c r="M84" s="44"/>
      <c r="N84" s="43"/>
      <c r="O84" s="43"/>
      <c r="P84" s="1"/>
      <c r="Q84" s="16"/>
      <c r="R84" s="1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1">
        <f t="shared" si="493"/>
        <v>0</v>
      </c>
      <c r="AD84" s="1">
        <f t="shared" si="494"/>
        <v>0</v>
      </c>
      <c r="AE84" s="1">
        <f t="shared" si="495"/>
        <v>0</v>
      </c>
      <c r="AF84" s="1">
        <f t="shared" si="496"/>
        <v>0</v>
      </c>
      <c r="AG84" s="1">
        <f t="shared" si="497"/>
        <v>0</v>
      </c>
      <c r="AH84" s="1">
        <f t="shared" si="497"/>
        <v>0</v>
      </c>
      <c r="AI84" s="1">
        <f t="shared" si="498"/>
        <v>0</v>
      </c>
      <c r="AJ84" s="1">
        <f t="shared" si="499"/>
        <v>0</v>
      </c>
      <c r="AK84" s="1">
        <f t="shared" si="500"/>
        <v>0</v>
      </c>
      <c r="AL84" s="1">
        <f t="shared" si="501"/>
        <v>0</v>
      </c>
      <c r="AM84" s="1">
        <f t="shared" si="502"/>
        <v>0</v>
      </c>
      <c r="AN84" s="1">
        <f t="shared" si="502"/>
        <v>0</v>
      </c>
      <c r="AO84" s="44"/>
      <c r="AP84" s="44"/>
      <c r="AQ84" s="44"/>
      <c r="AR84" s="44"/>
      <c r="AS84" s="122">
        <f t="shared" si="432"/>
        <v>0</v>
      </c>
      <c r="AT84" s="122">
        <f t="shared" si="433"/>
        <v>0</v>
      </c>
      <c r="AU84" s="122">
        <f t="shared" si="434"/>
        <v>0</v>
      </c>
      <c r="AV84" s="122"/>
      <c r="AW84" s="44"/>
      <c r="AX84" s="294"/>
      <c r="AY84" s="294"/>
      <c r="AZ84" s="294"/>
      <c r="BA84" s="294"/>
      <c r="BB84" s="294"/>
      <c r="BC84" s="29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127"/>
      <c r="BO84" s="44"/>
      <c r="BP84" s="1"/>
      <c r="BQ84" s="44"/>
      <c r="BR84" s="17">
        <v>1</v>
      </c>
      <c r="BS84" s="1">
        <f t="shared" si="436"/>
        <v>0</v>
      </c>
      <c r="BT84" s="17">
        <f t="shared" si="437"/>
        <v>0</v>
      </c>
      <c r="BU84" s="44"/>
      <c r="BV84" s="44">
        <v>1</v>
      </c>
      <c r="BW84" s="44"/>
      <c r="BX84" s="44"/>
      <c r="BY84" s="44"/>
      <c r="BZ84" s="44"/>
      <c r="CA84" s="44"/>
      <c r="CB84" s="44"/>
      <c r="CC84" s="44"/>
      <c r="CD84" s="92"/>
      <c r="CE84" s="92"/>
      <c r="CF84" s="92"/>
      <c r="CG84" s="44"/>
      <c r="CH84" s="1"/>
      <c r="CI84" s="1"/>
      <c r="CJ84" s="1"/>
      <c r="CK84" s="383"/>
      <c r="CL84" s="383"/>
      <c r="CM84" s="383"/>
      <c r="CN84" s="1">
        <f t="shared" si="413"/>
        <v>0</v>
      </c>
      <c r="CO84" s="1">
        <f t="shared" si="414"/>
        <v>0</v>
      </c>
      <c r="CP84" s="20">
        <f t="shared" si="415"/>
        <v>0</v>
      </c>
      <c r="CQ84" s="351"/>
      <c r="CR84" s="131">
        <f t="shared" si="416"/>
        <v>0</v>
      </c>
      <c r="CS84" s="44"/>
      <c r="CT84" s="44"/>
      <c r="CU84" s="1"/>
      <c r="CV84" s="1"/>
      <c r="CW84" s="1"/>
      <c r="CX84" s="1"/>
      <c r="CY84" s="1"/>
      <c r="CZ84" s="44"/>
      <c r="DA84" s="17">
        <f t="shared" si="438"/>
        <v>0</v>
      </c>
      <c r="DB84" s="359">
        <f t="shared" si="476"/>
        <v>0</v>
      </c>
      <c r="DC84" s="359">
        <f t="shared" si="439"/>
        <v>0</v>
      </c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>
        <f t="shared" si="477"/>
        <v>28</v>
      </c>
      <c r="DO84" s="1"/>
      <c r="DP84" s="1"/>
      <c r="DQ84" s="17">
        <f t="shared" si="440"/>
        <v>0</v>
      </c>
      <c r="DR84" s="17">
        <f t="shared" si="441"/>
        <v>0</v>
      </c>
      <c r="DS84" s="17">
        <f t="shared" si="442"/>
        <v>0</v>
      </c>
      <c r="DT84" s="17">
        <f t="shared" si="443"/>
        <v>0</v>
      </c>
      <c r="DU84" s="17">
        <f t="shared" si="444"/>
        <v>0</v>
      </c>
      <c r="DV84" s="17">
        <f t="shared" si="445"/>
        <v>0</v>
      </c>
      <c r="DW84" s="1"/>
      <c r="DX84" s="1"/>
      <c r="DY84" s="20">
        <f t="shared" si="446"/>
        <v>0</v>
      </c>
      <c r="DZ84" s="20">
        <f t="shared" si="447"/>
        <v>0</v>
      </c>
      <c r="EA84" s="20">
        <f t="shared" si="448"/>
        <v>0</v>
      </c>
      <c r="EB84" s="20">
        <f t="shared" si="449"/>
        <v>0</v>
      </c>
      <c r="EC84" s="18">
        <f t="shared" si="450"/>
        <v>0</v>
      </c>
      <c r="ED84" s="19">
        <f t="shared" si="451"/>
        <v>0</v>
      </c>
      <c r="EE84" s="19">
        <f t="shared" si="417"/>
        <v>0</v>
      </c>
      <c r="EF84" s="1">
        <f t="shared" si="418"/>
        <v>0</v>
      </c>
      <c r="EG84" s="18">
        <f t="shared" si="452"/>
        <v>0</v>
      </c>
      <c r="EH84" s="341"/>
      <c r="EI84" s="44"/>
      <c r="EJ84" s="44"/>
      <c r="EK84" s="44"/>
      <c r="EL84" s="93"/>
      <c r="EM84" s="93"/>
      <c r="EN84" s="93"/>
      <c r="EO84" s="366"/>
      <c r="EP84" s="366"/>
      <c r="EQ84" s="374"/>
      <c r="ER84" s="374"/>
      <c r="ES84" s="374"/>
      <c r="ET84" s="374"/>
      <c r="EU84" s="18">
        <f t="shared" si="419"/>
        <v>0</v>
      </c>
      <c r="EV84" s="18">
        <f t="shared" si="420"/>
        <v>0</v>
      </c>
      <c r="EW84" s="341">
        <v>2</v>
      </c>
      <c r="EX84" s="341">
        <v>2</v>
      </c>
      <c r="EY84" s="341"/>
      <c r="EZ84" s="365">
        <f t="shared" si="421"/>
        <v>0</v>
      </c>
      <c r="FA84" s="44"/>
      <c r="FB84" s="44"/>
      <c r="FC84" s="44"/>
      <c r="FD84" s="45"/>
      <c r="FE84" s="45"/>
      <c r="FF84" s="45"/>
      <c r="FG84" s="300"/>
      <c r="FH84" s="45"/>
      <c r="FI84" s="45"/>
      <c r="FJ84" s="45"/>
      <c r="FK84" s="44"/>
      <c r="FL84" s="44"/>
      <c r="FM84" s="44"/>
      <c r="FN84" s="44"/>
      <c r="FO84" s="294"/>
      <c r="FP84" s="20">
        <f t="shared" si="459"/>
        <v>0</v>
      </c>
      <c r="FQ84" s="20">
        <f t="shared" si="453"/>
        <v>0</v>
      </c>
      <c r="FR84" s="20">
        <f t="shared" si="454"/>
        <v>0</v>
      </c>
      <c r="FS84" s="20">
        <f t="shared" si="455"/>
        <v>0</v>
      </c>
      <c r="FT84" s="20">
        <f t="shared" si="456"/>
        <v>0</v>
      </c>
      <c r="FU84" s="20">
        <f t="shared" si="457"/>
        <v>0</v>
      </c>
      <c r="FV84" s="20">
        <f t="shared" si="458"/>
        <v>0</v>
      </c>
      <c r="FW84" s="44"/>
    </row>
    <row r="85" spans="1:179" ht="27.75" customHeight="1">
      <c r="A85" s="40"/>
      <c r="B85" s="48" t="s">
        <v>537</v>
      </c>
      <c r="C85" s="48" t="str">
        <f t="shared" ref="C85:C89" si="504">B85</f>
        <v>B5</v>
      </c>
      <c r="D85" s="48" t="s">
        <v>44</v>
      </c>
      <c r="E85" s="48" t="s">
        <v>44</v>
      </c>
      <c r="F85" s="48">
        <v>24</v>
      </c>
      <c r="G85" s="48">
        <f>F85</f>
        <v>24</v>
      </c>
      <c r="H85" s="43"/>
      <c r="I85" s="43"/>
      <c r="J85" s="44"/>
      <c r="K85" s="44"/>
      <c r="L85" s="44"/>
      <c r="M85" s="44"/>
      <c r="N85" s="43"/>
      <c r="O85" s="43"/>
      <c r="P85" s="1"/>
      <c r="Q85" s="16"/>
      <c r="R85" s="1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1">
        <f t="shared" si="493"/>
        <v>0</v>
      </c>
      <c r="AD85" s="1">
        <f t="shared" si="494"/>
        <v>0</v>
      </c>
      <c r="AE85" s="1">
        <f t="shared" si="495"/>
        <v>0</v>
      </c>
      <c r="AF85" s="1">
        <f t="shared" si="496"/>
        <v>0</v>
      </c>
      <c r="AG85" s="1">
        <f t="shared" si="497"/>
        <v>0</v>
      </c>
      <c r="AH85" s="1">
        <f t="shared" si="497"/>
        <v>0</v>
      </c>
      <c r="AI85" s="1">
        <f t="shared" si="498"/>
        <v>0</v>
      </c>
      <c r="AJ85" s="1">
        <f t="shared" si="499"/>
        <v>0</v>
      </c>
      <c r="AK85" s="1">
        <f t="shared" si="500"/>
        <v>0</v>
      </c>
      <c r="AL85" s="1">
        <f t="shared" si="501"/>
        <v>0</v>
      </c>
      <c r="AM85" s="1">
        <f t="shared" si="502"/>
        <v>0</v>
      </c>
      <c r="AN85" s="1">
        <f t="shared" si="502"/>
        <v>0</v>
      </c>
      <c r="AO85" s="44"/>
      <c r="AP85" s="44"/>
      <c r="AQ85" s="44"/>
      <c r="AR85" s="44"/>
      <c r="AS85" s="122">
        <f t="shared" si="432"/>
        <v>0</v>
      </c>
      <c r="AT85" s="122">
        <f t="shared" si="433"/>
        <v>0</v>
      </c>
      <c r="AU85" s="122">
        <f t="shared" si="434"/>
        <v>0</v>
      </c>
      <c r="AV85" s="122">
        <f t="shared" ref="AV85:AV89" si="505">IF(AND(AR85&gt;0,OR(BR85&gt;=2,BR85=1)),AR85/G85,0)</f>
        <v>0</v>
      </c>
      <c r="AW85" s="44"/>
      <c r="AX85" s="294"/>
      <c r="AY85" s="294"/>
      <c r="AZ85" s="294"/>
      <c r="BA85" s="294"/>
      <c r="BB85" s="294"/>
      <c r="BC85" s="294"/>
      <c r="BD85" s="44"/>
      <c r="BE85" s="44"/>
      <c r="BF85" s="44"/>
      <c r="BG85" s="44"/>
      <c r="BH85" s="44"/>
      <c r="BI85" s="44">
        <v>1</v>
      </c>
      <c r="BJ85" s="44"/>
      <c r="BK85" s="44"/>
      <c r="BL85" s="44"/>
      <c r="BM85" s="44"/>
      <c r="BN85" s="127"/>
      <c r="BO85" s="44"/>
      <c r="BP85" s="1"/>
      <c r="BQ85" s="44"/>
      <c r="BR85" s="17">
        <v>2</v>
      </c>
      <c r="BS85" s="1">
        <f t="shared" si="436"/>
        <v>0</v>
      </c>
      <c r="BT85" s="17">
        <f t="shared" si="437"/>
        <v>0</v>
      </c>
      <c r="BU85" s="44"/>
      <c r="BV85" s="44">
        <v>1</v>
      </c>
      <c r="BW85" s="44"/>
      <c r="BX85" s="44"/>
      <c r="BY85" s="44"/>
      <c r="BZ85" s="44"/>
      <c r="CA85" s="44"/>
      <c r="CB85" s="44"/>
      <c r="CC85" s="44"/>
      <c r="CD85" s="92"/>
      <c r="CE85" s="92"/>
      <c r="CF85" s="92"/>
      <c r="CG85" s="44"/>
      <c r="CH85" s="1"/>
      <c r="CI85" s="44">
        <v>1</v>
      </c>
      <c r="CJ85" s="1"/>
      <c r="CK85" s="383"/>
      <c r="CL85" s="383"/>
      <c r="CM85" s="383"/>
      <c r="CN85" s="1">
        <f t="shared" ref="CN85:CN89" si="506">+SUM(BX85:CC85)*BW85</f>
        <v>0</v>
      </c>
      <c r="CO85" s="1">
        <f t="shared" ref="CO85:CO89" si="507">+SUM(BX85:CC85)*BW85</f>
        <v>0</v>
      </c>
      <c r="CP85" s="20">
        <f t="shared" ref="CP85:CP89" si="508">+SUM(BY85:CC85)*2.5+SUM(CD85:CG85)*0.5+SUM(CH85:CJ85)*2.5</f>
        <v>2.5</v>
      </c>
      <c r="CQ85" s="351"/>
      <c r="CR85" s="131">
        <f t="shared" ref="CR85:CR89" si="509">+IF(SUM(AX85:BM85)&gt;0,1,0)</f>
        <v>1</v>
      </c>
      <c r="CS85" s="44"/>
      <c r="CT85" s="44"/>
      <c r="CU85" s="1"/>
      <c r="CV85" s="1"/>
      <c r="CW85" s="1">
        <v>1</v>
      </c>
      <c r="CX85" s="1"/>
      <c r="CY85" s="1"/>
      <c r="CZ85" s="49">
        <v>1</v>
      </c>
      <c r="DA85" s="17">
        <f>CY85</f>
        <v>0</v>
      </c>
      <c r="DB85" s="359">
        <f t="shared" si="476"/>
        <v>1</v>
      </c>
      <c r="DC85" s="359">
        <f t="shared" si="439"/>
        <v>1</v>
      </c>
      <c r="DD85" s="44"/>
      <c r="DE85" s="44">
        <v>4</v>
      </c>
      <c r="DF85" s="44"/>
      <c r="DG85" s="44"/>
      <c r="DH85" s="44"/>
      <c r="DI85" s="44"/>
      <c r="DJ85" s="44"/>
      <c r="DK85" s="44"/>
      <c r="DL85" s="44"/>
      <c r="DM85" s="44">
        <f>F85</f>
        <v>24</v>
      </c>
      <c r="DN85" s="44"/>
      <c r="DO85" s="1"/>
      <c r="DP85" s="1"/>
      <c r="DQ85" s="17">
        <f t="shared" si="440"/>
        <v>0</v>
      </c>
      <c r="DR85" s="17">
        <f t="shared" si="441"/>
        <v>0</v>
      </c>
      <c r="DS85" s="17">
        <f t="shared" si="442"/>
        <v>0</v>
      </c>
      <c r="DT85" s="17">
        <f t="shared" si="443"/>
        <v>0</v>
      </c>
      <c r="DU85" s="17">
        <f t="shared" si="444"/>
        <v>0</v>
      </c>
      <c r="DV85" s="17">
        <f t="shared" si="445"/>
        <v>0</v>
      </c>
      <c r="DW85" s="1"/>
      <c r="DX85" s="1"/>
      <c r="DY85" s="20">
        <f t="shared" si="446"/>
        <v>0</v>
      </c>
      <c r="DZ85" s="20">
        <f t="shared" si="447"/>
        <v>0</v>
      </c>
      <c r="EA85" s="20">
        <f t="shared" si="448"/>
        <v>0</v>
      </c>
      <c r="EB85" s="20">
        <f t="shared" si="449"/>
        <v>0</v>
      </c>
      <c r="EC85" s="18">
        <f t="shared" ref="EC85:EC88" si="510">+IF(AND(CT85=0,SUM(CU85:CY85)&gt;1,SUM(CU85:CY85)&lt;=4),1,IF(AND(CT85=0,SUM(CU85:CY85)&gt;4),2,0))</f>
        <v>0</v>
      </c>
      <c r="ED85" s="19">
        <f t="shared" si="451"/>
        <v>0</v>
      </c>
      <c r="EE85" s="19">
        <f t="shared" ref="EE85:EE88" si="511">+IF(SUM(AO85:AR85)+SUM(DK85:DN85)&gt;0,CT85*3,0)</f>
        <v>0</v>
      </c>
      <c r="EF85" s="1">
        <f t="shared" si="418"/>
        <v>0</v>
      </c>
      <c r="EG85" s="18">
        <f>+IF(AND(CT85+EC85=0,SUM(AO85:AR85)&gt;0,SUM(DK85:DN85)&gt;0),(CU85+CV85+CW85+CX85)*2+CY85*5,(EC85+CT85-FO85)*5)+IF(AND(EC85+DQ85+CT85=0,SUM(AO85:AR85)&gt;0),SUM(CU85:CX85)*2+CY85*5,0)+2</f>
        <v>2</v>
      </c>
      <c r="EH85" s="341"/>
      <c r="EI85" s="44"/>
      <c r="EJ85" s="44">
        <v>5.5</v>
      </c>
      <c r="EK85" s="44"/>
      <c r="EL85" s="93">
        <v>1</v>
      </c>
      <c r="EM85" s="93"/>
      <c r="EN85" s="93"/>
      <c r="EO85" s="366"/>
      <c r="EP85" s="366"/>
      <c r="EQ85" s="374"/>
      <c r="ER85" s="374"/>
      <c r="ES85" s="374"/>
      <c r="ET85" s="374"/>
      <c r="EU85" s="18">
        <f t="shared" si="419"/>
        <v>3</v>
      </c>
      <c r="EV85" s="18">
        <f t="shared" si="420"/>
        <v>2</v>
      </c>
      <c r="EW85" s="341">
        <v>1</v>
      </c>
      <c r="EX85" s="341"/>
      <c r="EY85" s="341"/>
      <c r="EZ85" s="365">
        <f t="shared" si="421"/>
        <v>0</v>
      </c>
      <c r="FA85" s="44"/>
      <c r="FB85" s="44"/>
      <c r="FC85" s="44"/>
      <c r="FD85" s="45"/>
      <c r="FE85" s="45"/>
      <c r="FF85" s="45"/>
      <c r="FG85" s="300"/>
      <c r="FH85" s="45"/>
      <c r="FI85" s="45"/>
      <c r="FJ85" s="45"/>
      <c r="FK85" s="44"/>
      <c r="FL85" s="44"/>
      <c r="FM85" s="44"/>
      <c r="FN85" s="44"/>
      <c r="FO85" s="294"/>
      <c r="FP85" s="20">
        <f t="shared" ref="FP85:FP89" si="512">+FO85*3</f>
        <v>0</v>
      </c>
      <c r="FQ85" s="20">
        <f t="shared" si="453"/>
        <v>4</v>
      </c>
      <c r="FR85" s="20">
        <f t="shared" si="454"/>
        <v>0</v>
      </c>
      <c r="FS85" s="20">
        <f t="shared" si="455"/>
        <v>0</v>
      </c>
      <c r="FT85" s="20">
        <f t="shared" si="456"/>
        <v>0</v>
      </c>
      <c r="FU85" s="20">
        <f t="shared" si="457"/>
        <v>0</v>
      </c>
      <c r="FV85" s="20">
        <f t="shared" si="458"/>
        <v>0</v>
      </c>
      <c r="FW85" s="44"/>
    </row>
    <row r="86" spans="1:179" ht="27.75" customHeight="1">
      <c r="A86" s="40"/>
      <c r="B86" s="48" t="s">
        <v>538</v>
      </c>
      <c r="C86" s="48" t="str">
        <f t="shared" si="504"/>
        <v>B6</v>
      </c>
      <c r="D86" s="48" t="s">
        <v>44</v>
      </c>
      <c r="E86" s="48" t="str">
        <f t="shared" ref="E86" si="513">D86</f>
        <v>LT8,5</v>
      </c>
      <c r="F86" s="48">
        <v>28</v>
      </c>
      <c r="G86" s="48">
        <f t="shared" ref="G86:G89" si="514">F86</f>
        <v>28</v>
      </c>
      <c r="H86" s="43"/>
      <c r="I86" s="43"/>
      <c r="J86" s="44"/>
      <c r="K86" s="44"/>
      <c r="L86" s="44"/>
      <c r="M86" s="44"/>
      <c r="N86" s="43"/>
      <c r="O86" s="43"/>
      <c r="P86" s="1"/>
      <c r="Q86" s="16"/>
      <c r="R86" s="1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1">
        <f t="shared" si="493"/>
        <v>0</v>
      </c>
      <c r="AD86" s="1">
        <f t="shared" si="494"/>
        <v>0</v>
      </c>
      <c r="AE86" s="1">
        <f t="shared" si="495"/>
        <v>0</v>
      </c>
      <c r="AF86" s="1">
        <f t="shared" si="496"/>
        <v>0</v>
      </c>
      <c r="AG86" s="1">
        <f t="shared" si="497"/>
        <v>0</v>
      </c>
      <c r="AH86" s="1">
        <f t="shared" si="497"/>
        <v>0</v>
      </c>
      <c r="AI86" s="1">
        <f t="shared" si="498"/>
        <v>0</v>
      </c>
      <c r="AJ86" s="1">
        <f t="shared" si="499"/>
        <v>0</v>
      </c>
      <c r="AK86" s="1">
        <f t="shared" si="500"/>
        <v>0</v>
      </c>
      <c r="AL86" s="1">
        <f t="shared" si="501"/>
        <v>0</v>
      </c>
      <c r="AM86" s="1">
        <f t="shared" si="502"/>
        <v>0</v>
      </c>
      <c r="AN86" s="1">
        <f t="shared" si="502"/>
        <v>0</v>
      </c>
      <c r="AO86" s="44"/>
      <c r="AP86" s="44"/>
      <c r="AQ86" s="44"/>
      <c r="AR86" s="44"/>
      <c r="AS86" s="122">
        <f t="shared" si="432"/>
        <v>0</v>
      </c>
      <c r="AT86" s="122">
        <f t="shared" si="433"/>
        <v>0</v>
      </c>
      <c r="AU86" s="122">
        <f t="shared" si="434"/>
        <v>0</v>
      </c>
      <c r="AV86" s="122">
        <f t="shared" si="505"/>
        <v>0</v>
      </c>
      <c r="AW86" s="44"/>
      <c r="AX86" s="294"/>
      <c r="AY86" s="294"/>
      <c r="AZ86" s="294"/>
      <c r="BA86" s="294"/>
      <c r="BB86" s="294"/>
      <c r="BC86" s="294"/>
      <c r="BD86" s="44"/>
      <c r="BE86" s="44"/>
      <c r="BF86" s="44"/>
      <c r="BG86" s="44"/>
      <c r="BH86" s="44"/>
      <c r="BI86" s="44">
        <v>1</v>
      </c>
      <c r="BJ86" s="44"/>
      <c r="BK86" s="44"/>
      <c r="BL86" s="44"/>
      <c r="BM86" s="44"/>
      <c r="BN86" s="127"/>
      <c r="BO86" s="44"/>
      <c r="BP86" s="1"/>
      <c r="BQ86" s="44"/>
      <c r="BR86" s="17">
        <v>2</v>
      </c>
      <c r="BS86" s="1">
        <f t="shared" si="436"/>
        <v>0</v>
      </c>
      <c r="BT86" s="17">
        <f t="shared" si="437"/>
        <v>0</v>
      </c>
      <c r="BU86" s="44"/>
      <c r="BV86" s="44">
        <v>1</v>
      </c>
      <c r="BW86" s="44"/>
      <c r="BX86" s="44"/>
      <c r="BY86" s="44"/>
      <c r="BZ86" s="44"/>
      <c r="CA86" s="44"/>
      <c r="CB86" s="44"/>
      <c r="CC86" s="44"/>
      <c r="CD86" s="92"/>
      <c r="CE86" s="92"/>
      <c r="CF86" s="92"/>
      <c r="CG86" s="44"/>
      <c r="CH86" s="1"/>
      <c r="CI86" s="44">
        <v>1</v>
      </c>
      <c r="CJ86" s="1"/>
      <c r="CK86" s="383"/>
      <c r="CL86" s="383"/>
      <c r="CM86" s="383"/>
      <c r="CN86" s="1">
        <f t="shared" si="506"/>
        <v>0</v>
      </c>
      <c r="CO86" s="1">
        <f t="shared" si="507"/>
        <v>0</v>
      </c>
      <c r="CP86" s="20">
        <f t="shared" si="508"/>
        <v>2.5</v>
      </c>
      <c r="CQ86" s="351"/>
      <c r="CR86" s="131">
        <f t="shared" si="509"/>
        <v>1</v>
      </c>
      <c r="CS86" s="44"/>
      <c r="CT86" s="44"/>
      <c r="CU86" s="1"/>
      <c r="CV86" s="1">
        <v>1</v>
      </c>
      <c r="CW86" s="1">
        <v>2</v>
      </c>
      <c r="CX86" s="1"/>
      <c r="CY86" s="1"/>
      <c r="CZ86" s="44">
        <v>7</v>
      </c>
      <c r="DA86" s="17">
        <f t="shared" ref="DA86:DA89" si="515">+CY86</f>
        <v>0</v>
      </c>
      <c r="DB86" s="359">
        <f t="shared" si="476"/>
        <v>7</v>
      </c>
      <c r="DC86" s="359">
        <f t="shared" si="439"/>
        <v>3</v>
      </c>
      <c r="DD86" s="44"/>
      <c r="DE86" s="44">
        <f>4*3</f>
        <v>12</v>
      </c>
      <c r="DF86" s="44"/>
      <c r="DG86" s="44"/>
      <c r="DH86" s="44"/>
      <c r="DI86" s="44"/>
      <c r="DJ86" s="44"/>
      <c r="DK86" s="44"/>
      <c r="DL86" s="44"/>
      <c r="DM86" s="44">
        <f>F86</f>
        <v>28</v>
      </c>
      <c r="DN86" s="44"/>
      <c r="DO86" s="1"/>
      <c r="DP86" s="1"/>
      <c r="DQ86" s="17">
        <f t="shared" si="440"/>
        <v>0</v>
      </c>
      <c r="DR86" s="17">
        <f t="shared" si="441"/>
        <v>0</v>
      </c>
      <c r="DS86" s="17">
        <f t="shared" si="442"/>
        <v>0</v>
      </c>
      <c r="DT86" s="17">
        <f t="shared" si="443"/>
        <v>0</v>
      </c>
      <c r="DU86" s="17">
        <f t="shared" si="444"/>
        <v>0</v>
      </c>
      <c r="DV86" s="17">
        <f t="shared" si="445"/>
        <v>0</v>
      </c>
      <c r="DW86" s="1"/>
      <c r="DX86" s="1"/>
      <c r="DY86" s="20">
        <f t="shared" si="446"/>
        <v>0</v>
      </c>
      <c r="DZ86" s="20">
        <f t="shared" si="447"/>
        <v>0</v>
      </c>
      <c r="EA86" s="20">
        <f t="shared" si="448"/>
        <v>0</v>
      </c>
      <c r="EB86" s="20">
        <f t="shared" si="449"/>
        <v>0</v>
      </c>
      <c r="EC86" s="18">
        <f t="shared" si="510"/>
        <v>1</v>
      </c>
      <c r="ED86" s="19">
        <f t="shared" si="451"/>
        <v>3</v>
      </c>
      <c r="EE86" s="19">
        <f t="shared" si="511"/>
        <v>0</v>
      </c>
      <c r="EF86" s="1">
        <f t="shared" si="418"/>
        <v>0</v>
      </c>
      <c r="EG86" s="18">
        <f>+IF(AND(CT86+EC86=0,SUM(AO86:AR86)&gt;0,SUM(DK86:DN86)&gt;0),(CU86+CV86+CW86+CX86)*2+CY86*5,(EC86+CT86-FO86)*5)+IF(AND(EC86+DQ86+CT86=0,SUM(AO86:AR86)&gt;0),SUM(CU86:CX86)*2+CY86*5,0)</f>
        <v>5</v>
      </c>
      <c r="EH86" s="341"/>
      <c r="EI86" s="44">
        <v>5.5</v>
      </c>
      <c r="EJ86" s="44">
        <v>11</v>
      </c>
      <c r="EK86" s="44"/>
      <c r="EL86" s="93">
        <v>1</v>
      </c>
      <c r="EM86" s="93"/>
      <c r="EN86" s="93"/>
      <c r="EO86" s="366"/>
      <c r="EP86" s="366"/>
      <c r="EQ86" s="374"/>
      <c r="ER86" s="374"/>
      <c r="ES86" s="374">
        <v>1</v>
      </c>
      <c r="ET86" s="374"/>
      <c r="EU86" s="18">
        <f t="shared" si="419"/>
        <v>9</v>
      </c>
      <c r="EV86" s="18">
        <f t="shared" si="420"/>
        <v>2</v>
      </c>
      <c r="EW86" s="341">
        <v>1</v>
      </c>
      <c r="EX86" s="341"/>
      <c r="EY86" s="341"/>
      <c r="EZ86" s="365">
        <f t="shared" si="421"/>
        <v>0</v>
      </c>
      <c r="FA86" s="44"/>
      <c r="FB86" s="44"/>
      <c r="FC86" s="44"/>
      <c r="FD86" s="45"/>
      <c r="FE86" s="45"/>
      <c r="FF86" s="45"/>
      <c r="FG86" s="300"/>
      <c r="FH86" s="45"/>
      <c r="FI86" s="45"/>
      <c r="FJ86" s="45"/>
      <c r="FK86" s="44"/>
      <c r="FL86" s="44"/>
      <c r="FM86" s="44"/>
      <c r="FN86" s="44"/>
      <c r="FO86" s="294"/>
      <c r="FP86" s="20">
        <f t="shared" si="512"/>
        <v>0</v>
      </c>
      <c r="FQ86" s="20">
        <f t="shared" si="453"/>
        <v>12</v>
      </c>
      <c r="FR86" s="20">
        <f t="shared" si="454"/>
        <v>0</v>
      </c>
      <c r="FS86" s="20">
        <f t="shared" si="455"/>
        <v>0</v>
      </c>
      <c r="FT86" s="20">
        <f t="shared" si="456"/>
        <v>0</v>
      </c>
      <c r="FU86" s="20">
        <f t="shared" si="457"/>
        <v>0</v>
      </c>
      <c r="FV86" s="20">
        <f t="shared" si="458"/>
        <v>0</v>
      </c>
      <c r="FW86" s="44"/>
    </row>
    <row r="87" spans="1:179" ht="27.75" customHeight="1">
      <c r="A87" s="40"/>
      <c r="B87" s="48" t="s">
        <v>539</v>
      </c>
      <c r="C87" s="48" t="str">
        <f t="shared" si="504"/>
        <v>B7</v>
      </c>
      <c r="D87" s="48" t="s">
        <v>44</v>
      </c>
      <c r="E87" s="48" t="s">
        <v>187</v>
      </c>
      <c r="F87" s="48">
        <v>32</v>
      </c>
      <c r="G87" s="48">
        <f t="shared" si="514"/>
        <v>32</v>
      </c>
      <c r="H87" s="43"/>
      <c r="I87" s="43"/>
      <c r="J87" s="44"/>
      <c r="K87" s="44"/>
      <c r="L87" s="44"/>
      <c r="M87" s="44"/>
      <c r="N87" s="43"/>
      <c r="O87" s="43"/>
      <c r="P87" s="1"/>
      <c r="Q87" s="16"/>
      <c r="R87" s="1"/>
      <c r="S87" s="44"/>
      <c r="T87" s="44"/>
      <c r="U87" s="44">
        <v>1</v>
      </c>
      <c r="V87" s="44"/>
      <c r="W87" s="44"/>
      <c r="X87" s="44"/>
      <c r="Y87" s="44"/>
      <c r="Z87" s="44"/>
      <c r="AA87" s="44"/>
      <c r="AB87" s="44"/>
      <c r="AC87" s="1">
        <f t="shared" si="493"/>
        <v>0</v>
      </c>
      <c r="AD87" s="1">
        <f t="shared" si="494"/>
        <v>1</v>
      </c>
      <c r="AE87" s="1">
        <f t="shared" si="495"/>
        <v>0</v>
      </c>
      <c r="AF87" s="1">
        <f t="shared" si="496"/>
        <v>0</v>
      </c>
      <c r="AG87" s="1">
        <f t="shared" si="497"/>
        <v>0</v>
      </c>
      <c r="AH87" s="1">
        <f t="shared" si="497"/>
        <v>0</v>
      </c>
      <c r="AI87" s="1">
        <f t="shared" si="498"/>
        <v>0</v>
      </c>
      <c r="AJ87" s="1">
        <f t="shared" si="499"/>
        <v>0</v>
      </c>
      <c r="AK87" s="1">
        <f t="shared" si="500"/>
        <v>0</v>
      </c>
      <c r="AL87" s="1">
        <f t="shared" si="501"/>
        <v>0</v>
      </c>
      <c r="AM87" s="1">
        <f t="shared" si="502"/>
        <v>0</v>
      </c>
      <c r="AN87" s="1">
        <f t="shared" si="502"/>
        <v>0</v>
      </c>
      <c r="AO87" s="44"/>
      <c r="AP87" s="44"/>
      <c r="AQ87" s="44"/>
      <c r="AR87" s="44"/>
      <c r="AS87" s="122">
        <f t="shared" si="432"/>
        <v>0</v>
      </c>
      <c r="AT87" s="122">
        <f t="shared" si="433"/>
        <v>0</v>
      </c>
      <c r="AU87" s="122">
        <f t="shared" si="434"/>
        <v>0</v>
      </c>
      <c r="AV87" s="122">
        <f t="shared" si="505"/>
        <v>0</v>
      </c>
      <c r="AW87" s="44"/>
      <c r="AX87" s="294"/>
      <c r="AY87" s="294"/>
      <c r="AZ87" s="294"/>
      <c r="BA87" s="294"/>
      <c r="BB87" s="294"/>
      <c r="BC87" s="294"/>
      <c r="BD87" s="44"/>
      <c r="BE87" s="44"/>
      <c r="BF87" s="44"/>
      <c r="BG87" s="44"/>
      <c r="BH87" s="44"/>
      <c r="BI87" s="44"/>
      <c r="BJ87" s="44"/>
      <c r="BK87" s="44"/>
      <c r="BL87" s="44"/>
      <c r="BM87" s="44">
        <v>1</v>
      </c>
      <c r="BN87" s="127"/>
      <c r="BO87" s="44"/>
      <c r="BP87" s="1"/>
      <c r="BQ87" s="44"/>
      <c r="BR87" s="17">
        <v>2</v>
      </c>
      <c r="BS87" s="1">
        <f t="shared" si="436"/>
        <v>0</v>
      </c>
      <c r="BT87" s="17">
        <f t="shared" si="437"/>
        <v>0</v>
      </c>
      <c r="BU87" s="44"/>
      <c r="BV87" s="44">
        <v>1</v>
      </c>
      <c r="BW87" s="44"/>
      <c r="BX87" s="44"/>
      <c r="BY87" s="44"/>
      <c r="BZ87" s="44"/>
      <c r="CA87" s="44"/>
      <c r="CB87" s="44"/>
      <c r="CC87" s="44"/>
      <c r="CD87" s="92"/>
      <c r="CE87" s="92"/>
      <c r="CF87" s="92"/>
      <c r="CG87" s="44"/>
      <c r="CH87" s="1"/>
      <c r="CI87" s="44">
        <v>1</v>
      </c>
      <c r="CJ87" s="1"/>
      <c r="CK87" s="383"/>
      <c r="CL87" s="383"/>
      <c r="CM87" s="383"/>
      <c r="CN87" s="1">
        <f t="shared" si="506"/>
        <v>0</v>
      </c>
      <c r="CO87" s="1">
        <f t="shared" si="507"/>
        <v>0</v>
      </c>
      <c r="CP87" s="20">
        <f t="shared" si="508"/>
        <v>2.5</v>
      </c>
      <c r="CQ87" s="351"/>
      <c r="CR87" s="131">
        <f t="shared" si="509"/>
        <v>1</v>
      </c>
      <c r="CS87" s="44"/>
      <c r="CT87" s="44"/>
      <c r="CU87" s="1"/>
      <c r="CV87" s="1">
        <v>1</v>
      </c>
      <c r="CW87" s="1"/>
      <c r="CX87" s="1"/>
      <c r="CY87" s="1"/>
      <c r="CZ87" s="44">
        <v>2</v>
      </c>
      <c r="DA87" s="17">
        <f t="shared" si="515"/>
        <v>0</v>
      </c>
      <c r="DB87" s="359">
        <f t="shared" si="476"/>
        <v>2</v>
      </c>
      <c r="DC87" s="359">
        <f t="shared" si="439"/>
        <v>1</v>
      </c>
      <c r="DD87" s="44"/>
      <c r="DE87" s="44">
        <v>4</v>
      </c>
      <c r="DF87" s="44"/>
      <c r="DG87" s="44"/>
      <c r="DH87" s="44"/>
      <c r="DI87" s="44"/>
      <c r="DJ87" s="44"/>
      <c r="DK87" s="44"/>
      <c r="DL87" s="44"/>
      <c r="DM87" s="44">
        <f>F87</f>
        <v>32</v>
      </c>
      <c r="DN87" s="44"/>
      <c r="DO87" s="1"/>
      <c r="DP87" s="1"/>
      <c r="DQ87" s="17">
        <f t="shared" si="440"/>
        <v>0</v>
      </c>
      <c r="DR87" s="17">
        <f t="shared" si="441"/>
        <v>0</v>
      </c>
      <c r="DS87" s="17">
        <f t="shared" si="442"/>
        <v>0</v>
      </c>
      <c r="DT87" s="17">
        <f t="shared" si="443"/>
        <v>0</v>
      </c>
      <c r="DU87" s="17">
        <f t="shared" si="444"/>
        <v>0</v>
      </c>
      <c r="DV87" s="17">
        <f t="shared" si="445"/>
        <v>0</v>
      </c>
      <c r="DW87" s="1"/>
      <c r="DX87" s="1"/>
      <c r="DY87" s="20">
        <f t="shared" si="446"/>
        <v>0</v>
      </c>
      <c r="DZ87" s="20">
        <f t="shared" si="447"/>
        <v>0</v>
      </c>
      <c r="EA87" s="20">
        <f t="shared" si="448"/>
        <v>0</v>
      </c>
      <c r="EB87" s="20">
        <f t="shared" si="449"/>
        <v>0</v>
      </c>
      <c r="EC87" s="18">
        <f t="shared" si="510"/>
        <v>0</v>
      </c>
      <c r="ED87" s="19">
        <f t="shared" si="451"/>
        <v>0</v>
      </c>
      <c r="EE87" s="19">
        <f t="shared" si="511"/>
        <v>0</v>
      </c>
      <c r="EF87" s="1">
        <f t="shared" si="418"/>
        <v>0</v>
      </c>
      <c r="EG87" s="18">
        <f>+IF(AND(CT87+EC87=0,SUM(AO87:AR87)&gt;0,SUM(DK87:DN87)&gt;0),(CU87+CV87+CW87+CX87)*2+CY87*5,(EC87+CT87-FO87)*5)+IF(AND(EC87+DQ87+CT87=0,SUM(AO87:AR87)&gt;0),SUM(CU87:CX87)*2+CY87*5,0)+2</f>
        <v>2</v>
      </c>
      <c r="EH87" s="341"/>
      <c r="EI87" s="44">
        <v>5.5</v>
      </c>
      <c r="EJ87" s="44"/>
      <c r="EK87" s="44"/>
      <c r="EL87" s="93"/>
      <c r="EM87" s="93">
        <v>1</v>
      </c>
      <c r="EN87" s="93"/>
      <c r="EO87" s="366"/>
      <c r="EP87" s="366"/>
      <c r="EQ87" s="374"/>
      <c r="ER87" s="374"/>
      <c r="ES87" s="374"/>
      <c r="ET87" s="374"/>
      <c r="EU87" s="18">
        <f t="shared" si="419"/>
        <v>4</v>
      </c>
      <c r="EV87" s="18">
        <f t="shared" si="420"/>
        <v>2</v>
      </c>
      <c r="EW87" s="341">
        <v>2</v>
      </c>
      <c r="EX87" s="341">
        <v>2</v>
      </c>
      <c r="EY87" s="341">
        <v>2</v>
      </c>
      <c r="EZ87" s="365">
        <f t="shared" si="421"/>
        <v>0</v>
      </c>
      <c r="FA87" s="44"/>
      <c r="FB87" s="44"/>
      <c r="FC87" s="44"/>
      <c r="FD87" s="45"/>
      <c r="FE87" s="45"/>
      <c r="FF87" s="45"/>
      <c r="FG87" s="300"/>
      <c r="FH87" s="45"/>
      <c r="FI87" s="45"/>
      <c r="FJ87" s="45"/>
      <c r="FK87" s="44"/>
      <c r="FL87" s="44"/>
      <c r="FM87" s="44"/>
      <c r="FN87" s="44"/>
      <c r="FO87" s="294"/>
      <c r="FP87" s="20">
        <f t="shared" si="512"/>
        <v>0</v>
      </c>
      <c r="FQ87" s="20">
        <f t="shared" si="453"/>
        <v>4</v>
      </c>
      <c r="FR87" s="20">
        <f t="shared" si="454"/>
        <v>0</v>
      </c>
      <c r="FS87" s="20">
        <f t="shared" si="455"/>
        <v>0</v>
      </c>
      <c r="FT87" s="20">
        <f t="shared" si="456"/>
        <v>0</v>
      </c>
      <c r="FU87" s="20">
        <f t="shared" si="457"/>
        <v>0</v>
      </c>
      <c r="FV87" s="20">
        <f t="shared" si="458"/>
        <v>0</v>
      </c>
      <c r="FW87" s="44"/>
    </row>
    <row r="88" spans="1:179" ht="27.75" customHeight="1">
      <c r="A88" s="40"/>
      <c r="B88" s="48" t="s">
        <v>540</v>
      </c>
      <c r="C88" s="48" t="str">
        <f t="shared" si="504"/>
        <v>B7.1</v>
      </c>
      <c r="D88" s="48" t="s">
        <v>53</v>
      </c>
      <c r="E88" s="48" t="str">
        <f t="shared" ref="E88:E89" si="516">D88</f>
        <v>LT7,5</v>
      </c>
      <c r="F88" s="48">
        <v>40</v>
      </c>
      <c r="G88" s="48">
        <f t="shared" si="514"/>
        <v>40</v>
      </c>
      <c r="H88" s="43"/>
      <c r="I88" s="43"/>
      <c r="J88" s="44"/>
      <c r="K88" s="44"/>
      <c r="L88" s="44"/>
      <c r="M88" s="44"/>
      <c r="N88" s="43"/>
      <c r="O88" s="43"/>
      <c r="P88" s="1"/>
      <c r="Q88" s="16"/>
      <c r="R88" s="1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1">
        <f t="shared" si="493"/>
        <v>0</v>
      </c>
      <c r="AD88" s="1">
        <f t="shared" si="494"/>
        <v>0</v>
      </c>
      <c r="AE88" s="1">
        <f t="shared" si="495"/>
        <v>0</v>
      </c>
      <c r="AF88" s="1">
        <f t="shared" si="496"/>
        <v>0</v>
      </c>
      <c r="AG88" s="1">
        <f t="shared" si="497"/>
        <v>0</v>
      </c>
      <c r="AH88" s="1">
        <f t="shared" si="497"/>
        <v>0</v>
      </c>
      <c r="AI88" s="1">
        <f t="shared" si="498"/>
        <v>0</v>
      </c>
      <c r="AJ88" s="1">
        <f t="shared" si="499"/>
        <v>0</v>
      </c>
      <c r="AK88" s="1">
        <f t="shared" si="500"/>
        <v>0</v>
      </c>
      <c r="AL88" s="1">
        <f t="shared" si="501"/>
        <v>0</v>
      </c>
      <c r="AM88" s="1">
        <f t="shared" si="502"/>
        <v>0</v>
      </c>
      <c r="AN88" s="1">
        <f t="shared" si="502"/>
        <v>0</v>
      </c>
      <c r="AO88" s="44"/>
      <c r="AP88" s="44"/>
      <c r="AQ88" s="44"/>
      <c r="AR88" s="44"/>
      <c r="AS88" s="122">
        <f t="shared" si="432"/>
        <v>0</v>
      </c>
      <c r="AT88" s="122">
        <f t="shared" si="433"/>
        <v>0</v>
      </c>
      <c r="AU88" s="122">
        <f t="shared" si="434"/>
        <v>0</v>
      </c>
      <c r="AV88" s="122">
        <f t="shared" si="505"/>
        <v>0</v>
      </c>
      <c r="AW88" s="44"/>
      <c r="AX88" s="294"/>
      <c r="AY88" s="294"/>
      <c r="AZ88" s="294"/>
      <c r="BA88" s="294"/>
      <c r="BB88" s="294"/>
      <c r="BC88" s="294"/>
      <c r="BD88" s="44"/>
      <c r="BE88" s="44"/>
      <c r="BF88" s="44"/>
      <c r="BG88" s="44"/>
      <c r="BH88" s="44"/>
      <c r="BI88" s="44">
        <v>1</v>
      </c>
      <c r="BJ88" s="44"/>
      <c r="BK88" s="44"/>
      <c r="BL88" s="44"/>
      <c r="BM88" s="44"/>
      <c r="BN88" s="127"/>
      <c r="BO88" s="44"/>
      <c r="BP88" s="1"/>
      <c r="BQ88" s="44"/>
      <c r="BR88" s="17">
        <v>2</v>
      </c>
      <c r="BS88" s="1">
        <f t="shared" si="436"/>
        <v>0</v>
      </c>
      <c r="BT88" s="17">
        <f t="shared" si="437"/>
        <v>0</v>
      </c>
      <c r="BU88" s="44"/>
      <c r="BV88" s="44">
        <v>1</v>
      </c>
      <c r="BW88" s="44"/>
      <c r="BX88" s="44"/>
      <c r="BY88" s="44"/>
      <c r="BZ88" s="44"/>
      <c r="CA88" s="44"/>
      <c r="CB88" s="44"/>
      <c r="CC88" s="44"/>
      <c r="CD88" s="92"/>
      <c r="CE88" s="92"/>
      <c r="CF88" s="92"/>
      <c r="CG88" s="44"/>
      <c r="CH88" s="1">
        <v>1</v>
      </c>
      <c r="CI88" s="44"/>
      <c r="CJ88" s="1"/>
      <c r="CK88" s="383"/>
      <c r="CL88" s="383"/>
      <c r="CM88" s="383"/>
      <c r="CN88" s="1">
        <f t="shared" si="506"/>
        <v>0</v>
      </c>
      <c r="CO88" s="1">
        <f t="shared" si="507"/>
        <v>0</v>
      </c>
      <c r="CP88" s="20">
        <f t="shared" si="508"/>
        <v>2.5</v>
      </c>
      <c r="CQ88" s="351"/>
      <c r="CR88" s="131">
        <f t="shared" si="509"/>
        <v>1</v>
      </c>
      <c r="CS88" s="44"/>
      <c r="CT88" s="44"/>
      <c r="CU88" s="1"/>
      <c r="CV88" s="1"/>
      <c r="CW88" s="1">
        <v>2</v>
      </c>
      <c r="CX88" s="1"/>
      <c r="CY88" s="1">
        <v>1</v>
      </c>
      <c r="CZ88" s="44">
        <v>7</v>
      </c>
      <c r="DA88" s="17">
        <f t="shared" si="515"/>
        <v>1</v>
      </c>
      <c r="DB88" s="359">
        <f t="shared" si="476"/>
        <v>8</v>
      </c>
      <c r="DC88" s="359">
        <f t="shared" si="439"/>
        <v>3</v>
      </c>
      <c r="DD88" s="44"/>
      <c r="DE88" s="44">
        <v>4</v>
      </c>
      <c r="DF88" s="44"/>
      <c r="DG88" s="44">
        <v>4</v>
      </c>
      <c r="DH88" s="44"/>
      <c r="DI88" s="44">
        <v>4</v>
      </c>
      <c r="DJ88" s="44"/>
      <c r="DK88" s="44"/>
      <c r="DL88" s="44"/>
      <c r="DM88" s="44">
        <f>F88</f>
        <v>40</v>
      </c>
      <c r="DN88" s="44"/>
      <c r="DO88" s="1"/>
      <c r="DP88" s="1"/>
      <c r="DQ88" s="17">
        <f t="shared" si="440"/>
        <v>0</v>
      </c>
      <c r="DR88" s="17">
        <f t="shared" si="441"/>
        <v>0</v>
      </c>
      <c r="DS88" s="17">
        <f t="shared" si="442"/>
        <v>0</v>
      </c>
      <c r="DT88" s="17">
        <f t="shared" si="443"/>
        <v>0</v>
      </c>
      <c r="DU88" s="17">
        <f t="shared" si="444"/>
        <v>0</v>
      </c>
      <c r="DV88" s="17">
        <f t="shared" si="445"/>
        <v>0</v>
      </c>
      <c r="DW88" s="1"/>
      <c r="DX88" s="1"/>
      <c r="DY88" s="20">
        <f t="shared" si="446"/>
        <v>0</v>
      </c>
      <c r="DZ88" s="20">
        <f t="shared" si="447"/>
        <v>0</v>
      </c>
      <c r="EA88" s="20">
        <f t="shared" si="448"/>
        <v>0</v>
      </c>
      <c r="EB88" s="20">
        <f t="shared" si="449"/>
        <v>0</v>
      </c>
      <c r="EC88" s="18">
        <f t="shared" si="510"/>
        <v>1</v>
      </c>
      <c r="ED88" s="19">
        <f t="shared" si="451"/>
        <v>3</v>
      </c>
      <c r="EE88" s="19">
        <f t="shared" si="511"/>
        <v>0</v>
      </c>
      <c r="EF88" s="1">
        <f t="shared" si="418"/>
        <v>0</v>
      </c>
      <c r="EG88" s="18">
        <f>+IF(AND(CT88+EC88=0,SUM(AO88:AR88)&gt;0,SUM(DK88:DN88)&gt;0),(CU88+CV88+CW88+CX88)*2+CY88*5,(EC88+CT88-FO88)*5)+IF(AND(EC88+DQ88+CT88=0,SUM(AO88:AR88)&gt;0),SUM(CU88:CX88)*2+CY88*5,0)</f>
        <v>5</v>
      </c>
      <c r="EH88" s="341"/>
      <c r="EI88" s="44"/>
      <c r="EJ88" s="44">
        <v>5.5</v>
      </c>
      <c r="EK88" s="44"/>
      <c r="EL88" s="93">
        <v>1</v>
      </c>
      <c r="EM88" s="93"/>
      <c r="EN88" s="93"/>
      <c r="EO88" s="366"/>
      <c r="EP88" s="366"/>
      <c r="EQ88" s="374"/>
      <c r="ER88" s="374"/>
      <c r="ES88" s="374">
        <v>1</v>
      </c>
      <c r="ET88" s="374"/>
      <c r="EU88" s="18">
        <f t="shared" si="419"/>
        <v>9</v>
      </c>
      <c r="EV88" s="18">
        <f t="shared" si="420"/>
        <v>2</v>
      </c>
      <c r="EW88" s="341">
        <v>1</v>
      </c>
      <c r="EX88" s="341"/>
      <c r="EY88" s="341">
        <v>6</v>
      </c>
      <c r="EZ88" s="365">
        <f t="shared" si="421"/>
        <v>0</v>
      </c>
      <c r="FA88" s="44"/>
      <c r="FB88" s="44"/>
      <c r="FC88" s="44"/>
      <c r="FD88" s="45"/>
      <c r="FE88" s="45"/>
      <c r="FF88" s="45"/>
      <c r="FG88" s="300"/>
      <c r="FH88" s="45"/>
      <c r="FI88" s="45"/>
      <c r="FJ88" s="45"/>
      <c r="FK88" s="44"/>
      <c r="FL88" s="44"/>
      <c r="FM88" s="44"/>
      <c r="FN88" s="44"/>
      <c r="FO88" s="294"/>
      <c r="FP88" s="20">
        <f t="shared" si="512"/>
        <v>0</v>
      </c>
      <c r="FQ88" s="20">
        <f t="shared" si="453"/>
        <v>4</v>
      </c>
      <c r="FR88" s="20">
        <f t="shared" si="454"/>
        <v>0</v>
      </c>
      <c r="FS88" s="20">
        <f t="shared" si="455"/>
        <v>0</v>
      </c>
      <c r="FT88" s="20">
        <f t="shared" si="456"/>
        <v>0</v>
      </c>
      <c r="FU88" s="20">
        <f t="shared" si="457"/>
        <v>0</v>
      </c>
      <c r="FV88" s="20">
        <f t="shared" si="458"/>
        <v>0</v>
      </c>
      <c r="FW88" s="44"/>
    </row>
    <row r="89" spans="1:179" ht="27.75" customHeight="1">
      <c r="A89" s="40"/>
      <c r="B89" s="48" t="s">
        <v>541</v>
      </c>
      <c r="C89" s="48" t="str">
        <f t="shared" si="504"/>
        <v>B7.2</v>
      </c>
      <c r="D89" s="48" t="s">
        <v>53</v>
      </c>
      <c r="E89" s="48" t="str">
        <f t="shared" si="516"/>
        <v>LT7,5</v>
      </c>
      <c r="F89" s="48">
        <v>29</v>
      </c>
      <c r="G89" s="48">
        <f t="shared" si="514"/>
        <v>29</v>
      </c>
      <c r="H89" s="43"/>
      <c r="I89" s="43"/>
      <c r="J89" s="44"/>
      <c r="K89" s="44"/>
      <c r="L89" s="44"/>
      <c r="M89" s="44"/>
      <c r="N89" s="43"/>
      <c r="O89" s="43"/>
      <c r="P89" s="1"/>
      <c r="Q89" s="16"/>
      <c r="R89" s="1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1">
        <f t="shared" si="493"/>
        <v>0</v>
      </c>
      <c r="AD89" s="1">
        <f t="shared" si="494"/>
        <v>0</v>
      </c>
      <c r="AE89" s="1">
        <f t="shared" si="495"/>
        <v>0</v>
      </c>
      <c r="AF89" s="1">
        <f t="shared" si="496"/>
        <v>0</v>
      </c>
      <c r="AG89" s="1">
        <f t="shared" si="497"/>
        <v>0</v>
      </c>
      <c r="AH89" s="1">
        <f t="shared" si="497"/>
        <v>0</v>
      </c>
      <c r="AI89" s="1">
        <f t="shared" si="498"/>
        <v>0</v>
      </c>
      <c r="AJ89" s="1">
        <f t="shared" si="499"/>
        <v>0</v>
      </c>
      <c r="AK89" s="1">
        <f t="shared" si="500"/>
        <v>0</v>
      </c>
      <c r="AL89" s="1">
        <f t="shared" si="501"/>
        <v>0</v>
      </c>
      <c r="AM89" s="1">
        <f t="shared" si="502"/>
        <v>0</v>
      </c>
      <c r="AN89" s="1">
        <f t="shared" si="502"/>
        <v>0</v>
      </c>
      <c r="AO89" s="44"/>
      <c r="AP89" s="44"/>
      <c r="AQ89" s="44"/>
      <c r="AR89" s="44"/>
      <c r="AS89" s="122">
        <f t="shared" si="432"/>
        <v>0</v>
      </c>
      <c r="AT89" s="122">
        <f t="shared" si="433"/>
        <v>0</v>
      </c>
      <c r="AU89" s="122">
        <f t="shared" si="434"/>
        <v>0</v>
      </c>
      <c r="AV89" s="122">
        <f t="shared" si="505"/>
        <v>0</v>
      </c>
      <c r="AW89" s="44"/>
      <c r="AX89" s="294"/>
      <c r="AY89" s="294">
        <v>1</v>
      </c>
      <c r="AZ89" s="294"/>
      <c r="BA89" s="294"/>
      <c r="BB89" s="294"/>
      <c r="BC89" s="29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127"/>
      <c r="BO89" s="44"/>
      <c r="BP89" s="1"/>
      <c r="BQ89" s="44"/>
      <c r="BR89" s="17">
        <v>1</v>
      </c>
      <c r="BS89" s="1">
        <f t="shared" si="436"/>
        <v>0</v>
      </c>
      <c r="BT89" s="17">
        <f t="shared" si="437"/>
        <v>0</v>
      </c>
      <c r="BU89" s="44"/>
      <c r="BV89" s="44">
        <v>1</v>
      </c>
      <c r="BW89" s="44">
        <v>1</v>
      </c>
      <c r="BX89" s="44">
        <v>1</v>
      </c>
      <c r="BY89" s="44"/>
      <c r="BZ89" s="44"/>
      <c r="CA89" s="44"/>
      <c r="CB89" s="44"/>
      <c r="CC89" s="44"/>
      <c r="CD89" s="92"/>
      <c r="CE89" s="92"/>
      <c r="CF89" s="92"/>
      <c r="CG89" s="44"/>
      <c r="CH89" s="1">
        <v>1</v>
      </c>
      <c r="CI89" s="44"/>
      <c r="CJ89" s="1"/>
      <c r="CK89" s="383"/>
      <c r="CL89" s="383"/>
      <c r="CM89" s="383"/>
      <c r="CN89" s="1">
        <f t="shared" si="506"/>
        <v>1</v>
      </c>
      <c r="CO89" s="1">
        <f t="shared" si="507"/>
        <v>1</v>
      </c>
      <c r="CP89" s="20">
        <f t="shared" si="508"/>
        <v>2.5</v>
      </c>
      <c r="CQ89" s="351"/>
      <c r="CR89" s="131">
        <f t="shared" si="509"/>
        <v>1</v>
      </c>
      <c r="CS89" s="44">
        <v>1</v>
      </c>
      <c r="CT89" s="44">
        <v>1</v>
      </c>
      <c r="CU89" s="1"/>
      <c r="CV89" s="1"/>
      <c r="CW89" s="1">
        <v>4</v>
      </c>
      <c r="CX89" s="1"/>
      <c r="CY89" s="1">
        <v>1</v>
      </c>
      <c r="CZ89" s="44">
        <v>12</v>
      </c>
      <c r="DA89" s="17">
        <f t="shared" si="515"/>
        <v>1</v>
      </c>
      <c r="DB89" s="359">
        <f t="shared" si="476"/>
        <v>13</v>
      </c>
      <c r="DC89" s="359">
        <f t="shared" si="439"/>
        <v>5</v>
      </c>
      <c r="DD89" s="44"/>
      <c r="DE89" s="44">
        <v>12</v>
      </c>
      <c r="DF89" s="44"/>
      <c r="DG89" s="44"/>
      <c r="DH89" s="44"/>
      <c r="DI89" s="44">
        <v>4</v>
      </c>
      <c r="DJ89" s="44"/>
      <c r="DK89" s="44"/>
      <c r="DL89" s="44"/>
      <c r="DM89" s="44">
        <f>F89</f>
        <v>29</v>
      </c>
      <c r="DN89" s="44"/>
      <c r="DO89" s="1"/>
      <c r="DP89" s="1"/>
      <c r="DQ89" s="17">
        <f t="shared" si="440"/>
        <v>0</v>
      </c>
      <c r="DR89" s="17">
        <f t="shared" si="441"/>
        <v>0</v>
      </c>
      <c r="DS89" s="17">
        <f t="shared" si="442"/>
        <v>0</v>
      </c>
      <c r="DT89" s="17">
        <f t="shared" si="443"/>
        <v>0</v>
      </c>
      <c r="DU89" s="17">
        <f t="shared" si="444"/>
        <v>0</v>
      </c>
      <c r="DV89" s="17">
        <f t="shared" si="445"/>
        <v>0</v>
      </c>
      <c r="DW89" s="1"/>
      <c r="DX89" s="1"/>
      <c r="DY89" s="20">
        <f t="shared" si="446"/>
        <v>0</v>
      </c>
      <c r="DZ89" s="20">
        <f t="shared" si="447"/>
        <v>0</v>
      </c>
      <c r="EA89" s="20">
        <f t="shared" si="448"/>
        <v>0</v>
      </c>
      <c r="EB89" s="20">
        <f t="shared" si="449"/>
        <v>0</v>
      </c>
      <c r="EC89" s="18">
        <f>+IF(AND(CT89=0,SUM(CU89:CY89)&gt;1,SUM(CU89:CY89)&lt;=4),1,IF(AND(CT89=0,SUM(CU89:CY89)&gt;4),2,0))+1</f>
        <v>1</v>
      </c>
      <c r="ED89" s="19"/>
      <c r="EE89" s="19">
        <v>0</v>
      </c>
      <c r="EF89" s="1">
        <f t="shared" si="418"/>
        <v>0</v>
      </c>
      <c r="EG89" s="18"/>
      <c r="EH89" s="341"/>
      <c r="EI89" s="44"/>
      <c r="EJ89" s="44">
        <f>4*5.5</f>
        <v>22</v>
      </c>
      <c r="EK89" s="44"/>
      <c r="EL89" s="93">
        <v>1</v>
      </c>
      <c r="EM89" s="93"/>
      <c r="EN89" s="93"/>
      <c r="EO89" s="366"/>
      <c r="EP89" s="366"/>
      <c r="EQ89" s="374"/>
      <c r="ER89" s="374"/>
      <c r="ES89" s="374"/>
      <c r="ET89" s="374"/>
      <c r="EU89" s="18">
        <f t="shared" si="419"/>
        <v>14</v>
      </c>
      <c r="EV89" s="18">
        <f t="shared" si="420"/>
        <v>2</v>
      </c>
      <c r="EW89" s="341">
        <v>1</v>
      </c>
      <c r="EX89" s="341">
        <v>1</v>
      </c>
      <c r="EY89" s="341">
        <v>5</v>
      </c>
      <c r="EZ89" s="365">
        <f t="shared" si="421"/>
        <v>0.5</v>
      </c>
      <c r="FA89" s="44"/>
      <c r="FB89" s="44"/>
      <c r="FC89" s="44"/>
      <c r="FD89" s="45"/>
      <c r="FE89" s="45"/>
      <c r="FF89" s="45"/>
      <c r="FG89" s="300"/>
      <c r="FH89" s="45"/>
      <c r="FI89" s="45"/>
      <c r="FJ89" s="45"/>
      <c r="FK89" s="44"/>
      <c r="FL89" s="44"/>
      <c r="FM89" s="44"/>
      <c r="FN89" s="44"/>
      <c r="FO89" s="294"/>
      <c r="FP89" s="20">
        <f t="shared" si="512"/>
        <v>0</v>
      </c>
      <c r="FQ89" s="20">
        <f t="shared" si="453"/>
        <v>12</v>
      </c>
      <c r="FR89" s="20">
        <f t="shared" si="454"/>
        <v>0</v>
      </c>
      <c r="FS89" s="20">
        <f t="shared" si="455"/>
        <v>0</v>
      </c>
      <c r="FT89" s="20">
        <f t="shared" si="456"/>
        <v>0</v>
      </c>
      <c r="FU89" s="20">
        <f t="shared" si="457"/>
        <v>0</v>
      </c>
      <c r="FV89" s="20">
        <f t="shared" si="458"/>
        <v>0</v>
      </c>
      <c r="FW89" s="44"/>
    </row>
    <row r="90" spans="1:179" ht="27.75" customHeight="1">
      <c r="A90" s="40"/>
      <c r="B90" s="41" t="s">
        <v>194</v>
      </c>
      <c r="C90" s="41"/>
      <c r="D90" s="48"/>
      <c r="E90" s="41"/>
      <c r="F90" s="41"/>
      <c r="G90" s="48"/>
      <c r="H90" s="43"/>
      <c r="I90" s="43"/>
      <c r="J90" s="44"/>
      <c r="K90" s="44"/>
      <c r="L90" s="44"/>
      <c r="M90" s="44"/>
      <c r="N90" s="43"/>
      <c r="O90" s="43"/>
      <c r="P90" s="1"/>
      <c r="Q90" s="16"/>
      <c r="R90" s="1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1">
        <f t="shared" si="493"/>
        <v>0</v>
      </c>
      <c r="AD90" s="1">
        <f t="shared" si="494"/>
        <v>0</v>
      </c>
      <c r="AE90" s="1">
        <f t="shared" si="495"/>
        <v>0</v>
      </c>
      <c r="AF90" s="1">
        <f t="shared" si="496"/>
        <v>0</v>
      </c>
      <c r="AG90" s="1">
        <f t="shared" si="497"/>
        <v>0</v>
      </c>
      <c r="AH90" s="1">
        <f t="shared" si="497"/>
        <v>0</v>
      </c>
      <c r="AI90" s="1">
        <f t="shared" si="498"/>
        <v>0</v>
      </c>
      <c r="AJ90" s="1">
        <f t="shared" si="499"/>
        <v>0</v>
      </c>
      <c r="AK90" s="1">
        <f t="shared" si="500"/>
        <v>0</v>
      </c>
      <c r="AL90" s="1">
        <f t="shared" si="501"/>
        <v>0</v>
      </c>
      <c r="AM90" s="1">
        <f t="shared" si="502"/>
        <v>0</v>
      </c>
      <c r="AN90" s="1">
        <f t="shared" si="502"/>
        <v>0</v>
      </c>
      <c r="AO90" s="44"/>
      <c r="AP90" s="44"/>
      <c r="AQ90" s="44"/>
      <c r="AR90" s="44"/>
      <c r="AS90" s="122">
        <f t="shared" si="432"/>
        <v>0</v>
      </c>
      <c r="AT90" s="122">
        <f t="shared" si="433"/>
        <v>0</v>
      </c>
      <c r="AU90" s="122">
        <f t="shared" si="434"/>
        <v>0</v>
      </c>
      <c r="AV90" s="122">
        <f t="shared" ref="AV90:AV113" si="517">IF(AND(AR90&gt;0,OR(BR90&gt;=2,BR90=1)),AR90/G90,0)</f>
        <v>0</v>
      </c>
      <c r="AW90" s="44"/>
      <c r="AX90" s="294"/>
      <c r="AY90" s="294"/>
      <c r="AZ90" s="294"/>
      <c r="BA90" s="294"/>
      <c r="BB90" s="294"/>
      <c r="BC90" s="29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127"/>
      <c r="BO90" s="44"/>
      <c r="BP90" s="1"/>
      <c r="BQ90" s="44"/>
      <c r="BR90" s="17"/>
      <c r="BS90" s="1">
        <f t="shared" si="436"/>
        <v>0</v>
      </c>
      <c r="BT90" s="17">
        <f t="shared" ref="BT90:BT92" si="518">+BS90*2</f>
        <v>0</v>
      </c>
      <c r="BU90" s="44"/>
      <c r="BV90" s="44"/>
      <c r="BW90" s="44"/>
      <c r="BX90" s="44"/>
      <c r="BY90" s="44"/>
      <c r="BZ90" s="44"/>
      <c r="CA90" s="44"/>
      <c r="CB90" s="44"/>
      <c r="CC90" s="44"/>
      <c r="CD90" s="92"/>
      <c r="CE90" s="92"/>
      <c r="CF90" s="92"/>
      <c r="CG90" s="44"/>
      <c r="CH90" s="1"/>
      <c r="CI90" s="1"/>
      <c r="CJ90" s="1"/>
      <c r="CK90" s="383"/>
      <c r="CL90" s="383"/>
      <c r="CM90" s="383"/>
      <c r="CN90" s="1">
        <f t="shared" si="413"/>
        <v>0</v>
      </c>
      <c r="CO90" s="1">
        <f t="shared" si="414"/>
        <v>0</v>
      </c>
      <c r="CP90" s="20">
        <f t="shared" si="415"/>
        <v>0</v>
      </c>
      <c r="CQ90" s="351"/>
      <c r="CR90" s="131">
        <f t="shared" si="416"/>
        <v>0</v>
      </c>
      <c r="CS90" s="44"/>
      <c r="CT90" s="44"/>
      <c r="CU90" s="1"/>
      <c r="CV90" s="1"/>
      <c r="CW90" s="1"/>
      <c r="CX90" s="1"/>
      <c r="CY90" s="1"/>
      <c r="CZ90" s="44"/>
      <c r="DA90" s="17">
        <f t="shared" ref="DA90:DA92" si="519">+CY90</f>
        <v>0</v>
      </c>
      <c r="DB90" s="359">
        <f t="shared" si="476"/>
        <v>0</v>
      </c>
      <c r="DC90" s="359">
        <f t="shared" si="439"/>
        <v>0</v>
      </c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1"/>
      <c r="DP90" s="1"/>
      <c r="DQ90" s="17">
        <f t="shared" si="440"/>
        <v>0</v>
      </c>
      <c r="DR90" s="17">
        <f t="shared" si="441"/>
        <v>0</v>
      </c>
      <c r="DS90" s="17">
        <f t="shared" si="442"/>
        <v>0</v>
      </c>
      <c r="DT90" s="17">
        <f t="shared" si="443"/>
        <v>0</v>
      </c>
      <c r="DU90" s="17">
        <f t="shared" si="444"/>
        <v>0</v>
      </c>
      <c r="DV90" s="17">
        <f t="shared" si="445"/>
        <v>0</v>
      </c>
      <c r="DW90" s="1"/>
      <c r="DX90" s="1"/>
      <c r="DY90" s="20">
        <f t="shared" si="446"/>
        <v>0</v>
      </c>
      <c r="DZ90" s="20">
        <f t="shared" si="447"/>
        <v>0</v>
      </c>
      <c r="EA90" s="20">
        <f t="shared" si="448"/>
        <v>0</v>
      </c>
      <c r="EB90" s="20">
        <f t="shared" si="449"/>
        <v>0</v>
      </c>
      <c r="EC90" s="18">
        <f t="shared" si="450"/>
        <v>0</v>
      </c>
      <c r="ED90" s="19">
        <f t="shared" ref="ED90:ED92" si="520">+IF(EC90&lt;&gt;0,EC90*3,0)</f>
        <v>0</v>
      </c>
      <c r="EE90" s="19">
        <f t="shared" si="417"/>
        <v>0</v>
      </c>
      <c r="EF90" s="1">
        <f t="shared" si="418"/>
        <v>0</v>
      </c>
      <c r="EG90" s="18">
        <f t="shared" si="452"/>
        <v>0</v>
      </c>
      <c r="EH90" s="341"/>
      <c r="EI90" s="44"/>
      <c r="EJ90" s="44"/>
      <c r="EK90" s="44"/>
      <c r="EL90" s="93"/>
      <c r="EM90" s="93"/>
      <c r="EN90" s="93"/>
      <c r="EO90" s="366"/>
      <c r="EP90" s="366"/>
      <c r="EQ90" s="374"/>
      <c r="ER90" s="374"/>
      <c r="ES90" s="374"/>
      <c r="ET90" s="374"/>
      <c r="EU90" s="18">
        <f t="shared" si="419"/>
        <v>0</v>
      </c>
      <c r="EV90" s="18">
        <f t="shared" si="420"/>
        <v>0</v>
      </c>
      <c r="EW90" s="341"/>
      <c r="EX90" s="341"/>
      <c r="EY90" s="341"/>
      <c r="EZ90" s="365">
        <f t="shared" si="421"/>
        <v>0</v>
      </c>
      <c r="FA90" s="44"/>
      <c r="FB90" s="44"/>
      <c r="FC90" s="44"/>
      <c r="FD90" s="45"/>
      <c r="FE90" s="45"/>
      <c r="FF90" s="45"/>
      <c r="FG90" s="300"/>
      <c r="FH90" s="45"/>
      <c r="FI90" s="45"/>
      <c r="FJ90" s="45"/>
      <c r="FK90" s="44"/>
      <c r="FL90" s="44"/>
      <c r="FM90" s="44"/>
      <c r="FN90" s="44"/>
      <c r="FO90" s="294"/>
      <c r="FP90" s="20">
        <f t="shared" si="459"/>
        <v>0</v>
      </c>
      <c r="FQ90" s="20">
        <f t="shared" si="453"/>
        <v>0</v>
      </c>
      <c r="FR90" s="20">
        <f t="shared" si="454"/>
        <v>0</v>
      </c>
      <c r="FS90" s="20">
        <f t="shared" si="455"/>
        <v>0</v>
      </c>
      <c r="FT90" s="20">
        <f t="shared" si="456"/>
        <v>0</v>
      </c>
      <c r="FU90" s="20">
        <f t="shared" si="457"/>
        <v>0</v>
      </c>
      <c r="FV90" s="20">
        <f t="shared" si="458"/>
        <v>0</v>
      </c>
      <c r="FW90" s="44"/>
    </row>
    <row r="91" spans="1:179">
      <c r="A91" s="40"/>
      <c r="B91" s="48" t="s">
        <v>27</v>
      </c>
      <c r="C91" s="43" t="s">
        <v>27</v>
      </c>
      <c r="D91" s="43" t="s">
        <v>165</v>
      </c>
      <c r="E91" s="43" t="s">
        <v>165</v>
      </c>
      <c r="F91" s="43"/>
      <c r="G91" s="43"/>
      <c r="H91" s="43"/>
      <c r="I91" s="43"/>
      <c r="J91" s="44"/>
      <c r="K91" s="44"/>
      <c r="L91" s="44"/>
      <c r="M91" s="44"/>
      <c r="N91" s="43"/>
      <c r="O91" s="43"/>
      <c r="P91" s="1"/>
      <c r="Q91" s="16"/>
      <c r="R91" s="1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1">
        <f t="shared" si="493"/>
        <v>0</v>
      </c>
      <c r="AD91" s="1">
        <f t="shared" si="494"/>
        <v>0</v>
      </c>
      <c r="AE91" s="1">
        <f t="shared" si="495"/>
        <v>0</v>
      </c>
      <c r="AF91" s="1">
        <f t="shared" si="496"/>
        <v>0</v>
      </c>
      <c r="AG91" s="1">
        <f t="shared" si="497"/>
        <v>0</v>
      </c>
      <c r="AH91" s="1">
        <f t="shared" si="497"/>
        <v>0</v>
      </c>
      <c r="AI91" s="1">
        <f t="shared" si="498"/>
        <v>0</v>
      </c>
      <c r="AJ91" s="1">
        <f t="shared" si="499"/>
        <v>0</v>
      </c>
      <c r="AK91" s="1">
        <f t="shared" si="500"/>
        <v>0</v>
      </c>
      <c r="AL91" s="1">
        <f t="shared" si="501"/>
        <v>0</v>
      </c>
      <c r="AM91" s="1">
        <f t="shared" si="502"/>
        <v>0</v>
      </c>
      <c r="AN91" s="1">
        <f t="shared" si="502"/>
        <v>0</v>
      </c>
      <c r="AO91" s="44"/>
      <c r="AP91" s="44"/>
      <c r="AQ91" s="44"/>
      <c r="AR91" s="44"/>
      <c r="AS91" s="122">
        <f t="shared" si="432"/>
        <v>0</v>
      </c>
      <c r="AT91" s="122">
        <f t="shared" si="433"/>
        <v>0</v>
      </c>
      <c r="AU91" s="122">
        <f t="shared" si="434"/>
        <v>0</v>
      </c>
      <c r="AV91" s="122">
        <f t="shared" si="517"/>
        <v>0</v>
      </c>
      <c r="AW91" s="44"/>
      <c r="AX91" s="294"/>
      <c r="AY91" s="294"/>
      <c r="AZ91" s="294"/>
      <c r="BA91" s="294"/>
      <c r="BB91" s="294"/>
      <c r="BC91" s="29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127"/>
      <c r="BO91" s="44"/>
      <c r="BP91" s="1"/>
      <c r="BQ91" s="44"/>
      <c r="BR91" s="17">
        <v>1</v>
      </c>
      <c r="BS91" s="1">
        <f t="shared" si="436"/>
        <v>0</v>
      </c>
      <c r="BT91" s="17">
        <f t="shared" si="518"/>
        <v>0</v>
      </c>
      <c r="BU91" s="44"/>
      <c r="BV91" s="44">
        <v>1</v>
      </c>
      <c r="BW91" s="44"/>
      <c r="BX91" s="44"/>
      <c r="BY91" s="44"/>
      <c r="BZ91" s="44"/>
      <c r="CA91" s="44"/>
      <c r="CB91" s="44"/>
      <c r="CC91" s="44"/>
      <c r="CD91" s="92"/>
      <c r="CE91" s="92"/>
      <c r="CF91" s="92"/>
      <c r="CG91" s="44"/>
      <c r="CH91" s="1"/>
      <c r="CI91" s="1"/>
      <c r="CJ91" s="1"/>
      <c r="CK91" s="383"/>
      <c r="CL91" s="383"/>
      <c r="CM91" s="383"/>
      <c r="CN91" s="1">
        <f t="shared" si="413"/>
        <v>0</v>
      </c>
      <c r="CO91" s="1">
        <f t="shared" si="414"/>
        <v>0</v>
      </c>
      <c r="CP91" s="20">
        <f t="shared" si="415"/>
        <v>0</v>
      </c>
      <c r="CQ91" s="351"/>
      <c r="CR91" s="131">
        <f t="shared" si="416"/>
        <v>0</v>
      </c>
      <c r="CS91" s="44"/>
      <c r="CT91" s="44"/>
      <c r="CU91" s="1"/>
      <c r="CV91" s="1"/>
      <c r="CW91" s="1"/>
      <c r="CX91" s="1"/>
      <c r="CY91" s="1"/>
      <c r="CZ91" s="44"/>
      <c r="DA91" s="17">
        <f t="shared" si="519"/>
        <v>0</v>
      </c>
      <c r="DB91" s="359">
        <f t="shared" si="476"/>
        <v>0</v>
      </c>
      <c r="DC91" s="359">
        <f t="shared" si="439"/>
        <v>0</v>
      </c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1"/>
      <c r="DP91" s="1"/>
      <c r="DQ91" s="17">
        <f t="shared" si="440"/>
        <v>0</v>
      </c>
      <c r="DR91" s="17">
        <f t="shared" si="441"/>
        <v>0</v>
      </c>
      <c r="DS91" s="17">
        <f t="shared" si="442"/>
        <v>0</v>
      </c>
      <c r="DT91" s="17">
        <f t="shared" si="443"/>
        <v>0</v>
      </c>
      <c r="DU91" s="17">
        <f t="shared" si="444"/>
        <v>0</v>
      </c>
      <c r="DV91" s="17">
        <f t="shared" si="445"/>
        <v>0</v>
      </c>
      <c r="DW91" s="1"/>
      <c r="DX91" s="1"/>
      <c r="DY91" s="16">
        <f t="shared" si="446"/>
        <v>0</v>
      </c>
      <c r="DZ91" s="16">
        <f t="shared" si="447"/>
        <v>0</v>
      </c>
      <c r="EA91" s="16">
        <f t="shared" si="448"/>
        <v>0</v>
      </c>
      <c r="EB91" s="16">
        <f t="shared" si="449"/>
        <v>0</v>
      </c>
      <c r="EC91" s="18">
        <f t="shared" si="450"/>
        <v>0</v>
      </c>
      <c r="ED91" s="19">
        <f t="shared" si="520"/>
        <v>0</v>
      </c>
      <c r="EE91" s="19">
        <f t="shared" si="417"/>
        <v>0</v>
      </c>
      <c r="EF91" s="1">
        <f t="shared" si="418"/>
        <v>0</v>
      </c>
      <c r="EG91" s="18">
        <f t="shared" si="452"/>
        <v>0</v>
      </c>
      <c r="EH91" s="341"/>
      <c r="EI91" s="44"/>
      <c r="EJ91" s="44"/>
      <c r="EK91" s="44"/>
      <c r="EL91" s="93"/>
      <c r="EM91" s="93"/>
      <c r="EN91" s="93"/>
      <c r="EO91" s="366"/>
      <c r="EP91" s="366"/>
      <c r="EQ91" s="374"/>
      <c r="ER91" s="374"/>
      <c r="ES91" s="374"/>
      <c r="ET91" s="374"/>
      <c r="EU91" s="18">
        <f t="shared" si="419"/>
        <v>0</v>
      </c>
      <c r="EV91" s="18">
        <f t="shared" si="420"/>
        <v>0</v>
      </c>
      <c r="EW91" s="341"/>
      <c r="EX91" s="341"/>
      <c r="EY91" s="341"/>
      <c r="EZ91" s="365">
        <f t="shared" si="421"/>
        <v>0</v>
      </c>
      <c r="FA91" s="44"/>
      <c r="FB91" s="44"/>
      <c r="FC91" s="44"/>
      <c r="FD91" s="45"/>
      <c r="FE91" s="45"/>
      <c r="FF91" s="45"/>
      <c r="FG91" s="300"/>
      <c r="FH91" s="45"/>
      <c r="FI91" s="45"/>
      <c r="FJ91" s="45"/>
      <c r="FK91" s="44"/>
      <c r="FL91" s="44"/>
      <c r="FM91" s="44"/>
      <c r="FN91" s="87"/>
      <c r="FO91" s="294"/>
      <c r="FP91" s="20">
        <f t="shared" si="459"/>
        <v>0</v>
      </c>
      <c r="FQ91" s="20">
        <f t="shared" si="453"/>
        <v>0</v>
      </c>
      <c r="FR91" s="20">
        <f t="shared" si="454"/>
        <v>0</v>
      </c>
      <c r="FS91" s="20">
        <f t="shared" si="455"/>
        <v>0</v>
      </c>
      <c r="FT91" s="20">
        <f t="shared" si="456"/>
        <v>0</v>
      </c>
      <c r="FU91" s="20">
        <f t="shared" si="457"/>
        <v>0</v>
      </c>
      <c r="FV91" s="20">
        <f t="shared" si="458"/>
        <v>0</v>
      </c>
      <c r="FW91" s="44"/>
    </row>
    <row r="92" spans="1:179" ht="27.75" customHeight="1">
      <c r="A92" s="40"/>
      <c r="B92" s="48" t="s">
        <v>529</v>
      </c>
      <c r="C92" s="48" t="str">
        <f t="shared" ref="C92:C99" si="521">B92</f>
        <v>1AB</v>
      </c>
      <c r="D92" s="48" t="s">
        <v>187</v>
      </c>
      <c r="E92" s="48" t="str">
        <f t="shared" ref="E92" si="522">D92</f>
        <v>2LT8,5</v>
      </c>
      <c r="F92" s="48">
        <v>6</v>
      </c>
      <c r="G92" s="48">
        <f t="shared" ref="G92" si="523">F92</f>
        <v>6</v>
      </c>
      <c r="H92" s="43"/>
      <c r="I92" s="43"/>
      <c r="J92" s="44"/>
      <c r="K92" s="44"/>
      <c r="L92" s="44"/>
      <c r="M92" s="44"/>
      <c r="N92" s="43"/>
      <c r="O92" s="43"/>
      <c r="P92" s="1"/>
      <c r="Q92" s="16"/>
      <c r="R92" s="1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1">
        <f t="shared" ref="AC92" si="524">+IF(S92=1,1,0)+IF(T92=1,1,0)</f>
        <v>0</v>
      </c>
      <c r="AD92" s="1">
        <f t="shared" ref="AD92" si="525">+IF(U92=1,1,0)+IF(V92=1,1,0)</f>
        <v>0</v>
      </c>
      <c r="AE92" s="1">
        <f t="shared" ref="AE92" si="526">+IF(W92=1,1,0)+IF(X92=1,1,0)</f>
        <v>0</v>
      </c>
      <c r="AF92" s="1">
        <f t="shared" ref="AF92" si="527">+IF(Y92=1,1,0)+IF(Z92=1,1,0)</f>
        <v>0</v>
      </c>
      <c r="AG92" s="1">
        <f t="shared" ref="AG92" si="528">+IF(AA92=1,1,0)</f>
        <v>0</v>
      </c>
      <c r="AH92" s="1">
        <f t="shared" ref="AH92" si="529">+IF(AB92=1,1,0)</f>
        <v>0</v>
      </c>
      <c r="AI92" s="1">
        <f t="shared" ref="AI92" si="530">+IF(S92=2,1,0)+IF(T92=2,1,0)</f>
        <v>0</v>
      </c>
      <c r="AJ92" s="1">
        <f t="shared" ref="AJ92" si="531">+IF(U92=2,1,0)+IF(V92=2,1,0)</f>
        <v>0</v>
      </c>
      <c r="AK92" s="1">
        <f t="shared" ref="AK92" si="532">+IF(X92=2,1,0)+IF(W92=2,1,0)</f>
        <v>0</v>
      </c>
      <c r="AL92" s="1">
        <f t="shared" ref="AL92" si="533">+IF(Y92=2,1,0)+IF(Z92=2,1,0)</f>
        <v>0</v>
      </c>
      <c r="AM92" s="1">
        <f t="shared" ref="AM92" si="534">+IF(AA92=2,1,0)</f>
        <v>0</v>
      </c>
      <c r="AN92" s="1">
        <f t="shared" ref="AN92" si="535">+IF(AB92=2,1,0)</f>
        <v>0</v>
      </c>
      <c r="AO92" s="44"/>
      <c r="AP92" s="44"/>
      <c r="AQ92" s="44"/>
      <c r="AR92" s="44"/>
      <c r="AS92" s="122">
        <f t="shared" si="432"/>
        <v>0</v>
      </c>
      <c r="AT92" s="122">
        <f t="shared" si="433"/>
        <v>0</v>
      </c>
      <c r="AU92" s="122">
        <f t="shared" si="434"/>
        <v>0</v>
      </c>
      <c r="AV92" s="122">
        <f t="shared" si="517"/>
        <v>0</v>
      </c>
      <c r="AW92" s="44"/>
      <c r="AX92" s="294"/>
      <c r="AY92" s="294"/>
      <c r="AZ92" s="294"/>
      <c r="BA92" s="294"/>
      <c r="BB92" s="294"/>
      <c r="BC92" s="294"/>
      <c r="BD92" s="44"/>
      <c r="BE92" s="44"/>
      <c r="BF92" s="44"/>
      <c r="BG92" s="44"/>
      <c r="BH92" s="44"/>
      <c r="BI92" s="44"/>
      <c r="BJ92" s="44"/>
      <c r="BK92" s="44"/>
      <c r="BL92" s="44"/>
      <c r="BM92" s="44">
        <v>1</v>
      </c>
      <c r="BN92" s="127"/>
      <c r="BO92" s="44"/>
      <c r="BP92" s="1"/>
      <c r="BQ92" s="44"/>
      <c r="BR92" s="17">
        <v>2</v>
      </c>
      <c r="BS92" s="1">
        <f t="shared" si="436"/>
        <v>0</v>
      </c>
      <c r="BT92" s="17">
        <f t="shared" si="518"/>
        <v>0</v>
      </c>
      <c r="BU92" s="44"/>
      <c r="BV92" s="44">
        <v>1</v>
      </c>
      <c r="BW92" s="44"/>
      <c r="BX92" s="44"/>
      <c r="BY92" s="44"/>
      <c r="BZ92" s="44"/>
      <c r="CA92" s="44"/>
      <c r="CB92" s="44"/>
      <c r="CC92" s="44"/>
      <c r="CD92" s="92"/>
      <c r="CE92" s="92"/>
      <c r="CF92" s="92"/>
      <c r="CG92" s="44"/>
      <c r="CH92" s="1"/>
      <c r="CI92" s="1">
        <v>1</v>
      </c>
      <c r="CJ92" s="1"/>
      <c r="CK92" s="383"/>
      <c r="CL92" s="383"/>
      <c r="CM92" s="383"/>
      <c r="CN92" s="1">
        <f t="shared" si="413"/>
        <v>0</v>
      </c>
      <c r="CO92" s="1">
        <f t="shared" si="414"/>
        <v>0</v>
      </c>
      <c r="CP92" s="20">
        <f t="shared" si="415"/>
        <v>2.5</v>
      </c>
      <c r="CQ92" s="351"/>
      <c r="CR92" s="131">
        <f t="shared" si="416"/>
        <v>1</v>
      </c>
      <c r="CS92" s="44"/>
      <c r="CT92" s="44"/>
      <c r="CU92" s="1"/>
      <c r="CV92" s="1"/>
      <c r="CW92" s="1">
        <v>1</v>
      </c>
      <c r="CX92" s="1"/>
      <c r="CY92" s="1">
        <v>1</v>
      </c>
      <c r="CZ92" s="44">
        <v>3</v>
      </c>
      <c r="DA92" s="17">
        <f t="shared" si="519"/>
        <v>1</v>
      </c>
      <c r="DB92" s="359">
        <f t="shared" si="476"/>
        <v>4</v>
      </c>
      <c r="DC92" s="359">
        <f t="shared" si="439"/>
        <v>2</v>
      </c>
      <c r="DD92" s="44"/>
      <c r="DE92" s="44">
        <v>4</v>
      </c>
      <c r="DF92" s="44"/>
      <c r="DG92" s="44"/>
      <c r="DH92" s="44"/>
      <c r="DI92" s="44">
        <v>4</v>
      </c>
      <c r="DJ92" s="44"/>
      <c r="DK92" s="44"/>
      <c r="DL92" s="44"/>
      <c r="DM92" s="44"/>
      <c r="DN92" s="44">
        <f t="shared" ref="DN92:DN98" si="536">F92</f>
        <v>6</v>
      </c>
      <c r="DO92" s="1"/>
      <c r="DP92" s="1"/>
      <c r="DQ92" s="17">
        <f t="shared" si="440"/>
        <v>0</v>
      </c>
      <c r="DR92" s="17">
        <f t="shared" si="441"/>
        <v>0</v>
      </c>
      <c r="DS92" s="17">
        <f t="shared" si="442"/>
        <v>0</v>
      </c>
      <c r="DT92" s="17">
        <f t="shared" si="443"/>
        <v>0</v>
      </c>
      <c r="DU92" s="17">
        <f t="shared" si="444"/>
        <v>0</v>
      </c>
      <c r="DV92" s="17">
        <f t="shared" si="445"/>
        <v>0</v>
      </c>
      <c r="DW92" s="1"/>
      <c r="DX92" s="1"/>
      <c r="DY92" s="20">
        <f t="shared" si="446"/>
        <v>0</v>
      </c>
      <c r="DZ92" s="20">
        <f t="shared" si="447"/>
        <v>0</v>
      </c>
      <c r="EA92" s="20">
        <f t="shared" si="448"/>
        <v>0</v>
      </c>
      <c r="EB92" s="20">
        <f t="shared" si="449"/>
        <v>0</v>
      </c>
      <c r="EC92" s="18">
        <f t="shared" si="450"/>
        <v>1</v>
      </c>
      <c r="ED92" s="19">
        <f t="shared" si="520"/>
        <v>3</v>
      </c>
      <c r="EE92" s="19">
        <f t="shared" si="417"/>
        <v>0</v>
      </c>
      <c r="EF92" s="1">
        <f t="shared" si="418"/>
        <v>0</v>
      </c>
      <c r="EG92" s="18">
        <f t="shared" si="452"/>
        <v>5</v>
      </c>
      <c r="EH92" s="341"/>
      <c r="EI92" s="44"/>
      <c r="EJ92" s="44">
        <v>5.5</v>
      </c>
      <c r="EK92" s="44"/>
      <c r="EL92" s="93"/>
      <c r="EM92" s="93">
        <v>1</v>
      </c>
      <c r="EN92" s="93"/>
      <c r="EO92" s="366"/>
      <c r="EP92" s="366"/>
      <c r="EQ92" s="374"/>
      <c r="ER92" s="374"/>
      <c r="ES92" s="374"/>
      <c r="ET92" s="374"/>
      <c r="EU92" s="18">
        <f t="shared" si="419"/>
        <v>5</v>
      </c>
      <c r="EV92" s="18">
        <f t="shared" si="420"/>
        <v>2</v>
      </c>
      <c r="EW92" s="341">
        <v>2</v>
      </c>
      <c r="EX92" s="341">
        <v>2</v>
      </c>
      <c r="EY92" s="341"/>
      <c r="EZ92" s="365">
        <f t="shared" si="421"/>
        <v>0</v>
      </c>
      <c r="FA92" s="44"/>
      <c r="FB92" s="44"/>
      <c r="FC92" s="44"/>
      <c r="FD92" s="45"/>
      <c r="FE92" s="45"/>
      <c r="FF92" s="45"/>
      <c r="FG92" s="300"/>
      <c r="FH92" s="45"/>
      <c r="FI92" s="45"/>
      <c r="FJ92" s="45"/>
      <c r="FK92" s="44"/>
      <c r="FL92" s="44"/>
      <c r="FM92" s="44"/>
      <c r="FN92" s="44">
        <f t="shared" ref="FN92:FN98" si="537">F92</f>
        <v>6</v>
      </c>
      <c r="FO92" s="294"/>
      <c r="FP92" s="20">
        <f t="shared" si="459"/>
        <v>0</v>
      </c>
      <c r="FQ92" s="20">
        <f t="shared" si="453"/>
        <v>4</v>
      </c>
      <c r="FR92" s="20">
        <f t="shared" si="454"/>
        <v>0</v>
      </c>
      <c r="FS92" s="20">
        <f t="shared" si="455"/>
        <v>0</v>
      </c>
      <c r="FT92" s="20">
        <f t="shared" si="456"/>
        <v>0</v>
      </c>
      <c r="FU92" s="20">
        <f t="shared" si="457"/>
        <v>0</v>
      </c>
      <c r="FV92" s="20">
        <f t="shared" si="458"/>
        <v>0</v>
      </c>
      <c r="FW92" s="44"/>
    </row>
    <row r="93" spans="1:179" s="301" customFormat="1" ht="27.75" customHeight="1">
      <c r="A93" s="295"/>
      <c r="B93" s="296" t="s">
        <v>530</v>
      </c>
      <c r="C93" s="296" t="str">
        <f t="shared" si="521"/>
        <v>2AB</v>
      </c>
      <c r="D93" s="296" t="s">
        <v>44</v>
      </c>
      <c r="E93" s="296" t="s">
        <v>44</v>
      </c>
      <c r="F93" s="296">
        <v>38</v>
      </c>
      <c r="G93" s="296">
        <v>21</v>
      </c>
      <c r="H93" s="297"/>
      <c r="I93" s="297"/>
      <c r="J93" s="294"/>
      <c r="K93" s="294"/>
      <c r="L93" s="294"/>
      <c r="M93" s="294"/>
      <c r="N93" s="297"/>
      <c r="O93" s="297"/>
      <c r="P93" s="1"/>
      <c r="Q93" s="16"/>
      <c r="R93" s="1"/>
      <c r="S93" s="294"/>
      <c r="T93" s="294"/>
      <c r="U93" s="294"/>
      <c r="V93" s="294"/>
      <c r="W93" s="294"/>
      <c r="X93" s="294"/>
      <c r="Y93" s="294"/>
      <c r="Z93" s="294"/>
      <c r="AA93" s="294"/>
      <c r="AB93" s="294"/>
      <c r="AC93" s="1">
        <f t="shared" ref="AC93" si="538">+IF(S93=1,1,0)+IF(T93=1,1,0)</f>
        <v>0</v>
      </c>
      <c r="AD93" s="1">
        <f t="shared" ref="AD93" si="539">+IF(U93=1,1,0)+IF(V93=1,1,0)</f>
        <v>0</v>
      </c>
      <c r="AE93" s="1">
        <f t="shared" ref="AE93" si="540">+IF(W93=1,1,0)+IF(X93=1,1,0)</f>
        <v>0</v>
      </c>
      <c r="AF93" s="1">
        <f t="shared" ref="AF93" si="541">+IF(Y93=1,1,0)+IF(Z93=1,1,0)</f>
        <v>0</v>
      </c>
      <c r="AG93" s="1">
        <f t="shared" ref="AG93" si="542">+IF(AA93=1,1,0)</f>
        <v>0</v>
      </c>
      <c r="AH93" s="1">
        <f t="shared" ref="AH93" si="543">+IF(AB93=1,1,0)</f>
        <v>0</v>
      </c>
      <c r="AI93" s="1">
        <f t="shared" ref="AI93" si="544">+IF(S93=2,1,0)+IF(T93=2,1,0)</f>
        <v>0</v>
      </c>
      <c r="AJ93" s="1">
        <f t="shared" ref="AJ93" si="545">+IF(U93=2,1,0)+IF(V93=2,1,0)</f>
        <v>0</v>
      </c>
      <c r="AK93" s="1">
        <f t="shared" ref="AK93" si="546">+IF(X93=2,1,0)+IF(W93=2,1,0)</f>
        <v>0</v>
      </c>
      <c r="AL93" s="1">
        <f t="shared" ref="AL93" si="547">+IF(Y93=2,1,0)+IF(Z93=2,1,0)</f>
        <v>0</v>
      </c>
      <c r="AM93" s="1">
        <f t="shared" ref="AM93" si="548">+IF(AA93=2,1,0)</f>
        <v>0</v>
      </c>
      <c r="AN93" s="1">
        <f t="shared" ref="AN93" si="549">+IF(AB93=2,1,0)</f>
        <v>0</v>
      </c>
      <c r="AO93" s="294"/>
      <c r="AP93" s="294"/>
      <c r="AQ93" s="294"/>
      <c r="AR93" s="294"/>
      <c r="AS93" s="298">
        <f t="shared" si="432"/>
        <v>0</v>
      </c>
      <c r="AT93" s="298">
        <f t="shared" si="433"/>
        <v>0</v>
      </c>
      <c r="AU93" s="298">
        <f t="shared" si="434"/>
        <v>0</v>
      </c>
      <c r="AV93" s="298">
        <f t="shared" si="517"/>
        <v>0</v>
      </c>
      <c r="AW93" s="294"/>
      <c r="AX93" s="294"/>
      <c r="AY93" s="294"/>
      <c r="AZ93" s="294"/>
      <c r="BA93" s="294"/>
      <c r="BB93" s="294"/>
      <c r="BC93" s="294"/>
      <c r="BD93" s="294"/>
      <c r="BE93" s="294"/>
      <c r="BF93" s="294"/>
      <c r="BG93" s="294"/>
      <c r="BH93" s="294"/>
      <c r="BI93" s="294"/>
      <c r="BJ93" s="294">
        <v>1</v>
      </c>
      <c r="BK93" s="294"/>
      <c r="BL93" s="294"/>
      <c r="BM93" s="294"/>
      <c r="BN93" s="294"/>
      <c r="BO93" s="294"/>
      <c r="BP93" s="1"/>
      <c r="BQ93" s="294"/>
      <c r="BR93" s="17">
        <v>2</v>
      </c>
      <c r="BS93" s="1">
        <f t="shared" si="436"/>
        <v>0</v>
      </c>
      <c r="BT93" s="17">
        <f t="shared" ref="BT93" si="550">+BS93*2</f>
        <v>0</v>
      </c>
      <c r="BU93" s="294"/>
      <c r="BV93" s="294">
        <v>1</v>
      </c>
      <c r="BW93" s="294"/>
      <c r="BX93" s="294"/>
      <c r="BY93" s="294"/>
      <c r="BZ93" s="294"/>
      <c r="CA93" s="294"/>
      <c r="CB93" s="294"/>
      <c r="CC93" s="294"/>
      <c r="CD93" s="1"/>
      <c r="CE93" s="1"/>
      <c r="CF93" s="1"/>
      <c r="CG93" s="294"/>
      <c r="CH93" s="1"/>
      <c r="CI93" s="1">
        <v>1</v>
      </c>
      <c r="CJ93" s="1"/>
      <c r="CK93" s="383"/>
      <c r="CL93" s="383"/>
      <c r="CM93" s="383"/>
      <c r="CN93" s="1">
        <f t="shared" si="413"/>
        <v>0</v>
      </c>
      <c r="CO93" s="1">
        <f t="shared" si="414"/>
        <v>0</v>
      </c>
      <c r="CP93" s="20">
        <f t="shared" si="415"/>
        <v>2.5</v>
      </c>
      <c r="CQ93" s="351"/>
      <c r="CR93" s="299">
        <f t="shared" si="416"/>
        <v>1</v>
      </c>
      <c r="CS93" s="294"/>
      <c r="CT93" s="294"/>
      <c r="CU93" s="1"/>
      <c r="CV93" s="1"/>
      <c r="CW93" s="1">
        <v>3</v>
      </c>
      <c r="CX93" s="1"/>
      <c r="CY93" s="1">
        <v>1</v>
      </c>
      <c r="CZ93" s="294">
        <v>8</v>
      </c>
      <c r="DA93" s="17">
        <f t="shared" si="438"/>
        <v>1</v>
      </c>
      <c r="DB93" s="359">
        <f t="shared" si="476"/>
        <v>9</v>
      </c>
      <c r="DC93" s="359">
        <f t="shared" si="439"/>
        <v>4</v>
      </c>
      <c r="DD93" s="294"/>
      <c r="DE93" s="294">
        <v>8</v>
      </c>
      <c r="DF93" s="294"/>
      <c r="DG93" s="294"/>
      <c r="DH93" s="294">
        <v>4</v>
      </c>
      <c r="DI93" s="294">
        <v>4</v>
      </c>
      <c r="DJ93" s="294"/>
      <c r="DK93" s="294"/>
      <c r="DL93" s="294"/>
      <c r="DM93" s="294"/>
      <c r="DN93" s="294">
        <f t="shared" si="536"/>
        <v>38</v>
      </c>
      <c r="DO93" s="1"/>
      <c r="DP93" s="1"/>
      <c r="DQ93" s="17">
        <f t="shared" si="440"/>
        <v>0</v>
      </c>
      <c r="DR93" s="17">
        <f t="shared" si="441"/>
        <v>0</v>
      </c>
      <c r="DS93" s="17">
        <f t="shared" si="442"/>
        <v>0</v>
      </c>
      <c r="DT93" s="17">
        <f t="shared" si="443"/>
        <v>0</v>
      </c>
      <c r="DU93" s="17">
        <f t="shared" si="444"/>
        <v>0</v>
      </c>
      <c r="DV93" s="17">
        <f t="shared" si="445"/>
        <v>0</v>
      </c>
      <c r="DW93" s="1"/>
      <c r="DX93" s="1"/>
      <c r="DY93" s="20">
        <f t="shared" si="446"/>
        <v>0</v>
      </c>
      <c r="DZ93" s="20">
        <f t="shared" si="447"/>
        <v>0</v>
      </c>
      <c r="EA93" s="20">
        <f t="shared" si="448"/>
        <v>0</v>
      </c>
      <c r="EB93" s="20">
        <f t="shared" si="449"/>
        <v>0</v>
      </c>
      <c r="EC93" s="18">
        <f t="shared" si="450"/>
        <v>1</v>
      </c>
      <c r="ED93" s="19">
        <f t="shared" ref="ED93" si="551">+IF(EC93&lt;&gt;0,EC93*3,0)</f>
        <v>3</v>
      </c>
      <c r="EE93" s="19">
        <f t="shared" si="417"/>
        <v>0</v>
      </c>
      <c r="EF93" s="1">
        <f t="shared" si="418"/>
        <v>0</v>
      </c>
      <c r="EG93" s="18">
        <f t="shared" si="452"/>
        <v>5</v>
      </c>
      <c r="EH93" s="341"/>
      <c r="EI93" s="294"/>
      <c r="EJ93" s="294">
        <v>11</v>
      </c>
      <c r="EK93" s="294"/>
      <c r="EL93" s="19">
        <v>1</v>
      </c>
      <c r="EM93" s="19"/>
      <c r="EN93" s="19"/>
      <c r="EO93" s="366"/>
      <c r="EP93" s="366"/>
      <c r="EQ93" s="374"/>
      <c r="ER93" s="374"/>
      <c r="ES93" s="374">
        <v>1</v>
      </c>
      <c r="ET93" s="374"/>
      <c r="EU93" s="18">
        <f t="shared" si="419"/>
        <v>10</v>
      </c>
      <c r="EV93" s="18">
        <f t="shared" si="420"/>
        <v>2</v>
      </c>
      <c r="EW93" s="341">
        <v>2</v>
      </c>
      <c r="EX93" s="341"/>
      <c r="EY93" s="341">
        <v>6</v>
      </c>
      <c r="EZ93" s="365">
        <f t="shared" si="421"/>
        <v>0</v>
      </c>
      <c r="FA93" s="294"/>
      <c r="FB93" s="294"/>
      <c r="FC93" s="294"/>
      <c r="FD93" s="300"/>
      <c r="FE93" s="300"/>
      <c r="FF93" s="300"/>
      <c r="FG93" s="300"/>
      <c r="FH93" s="300"/>
      <c r="FI93" s="300"/>
      <c r="FJ93" s="300"/>
      <c r="FK93" s="294"/>
      <c r="FL93" s="294"/>
      <c r="FM93" s="294"/>
      <c r="FN93" s="294">
        <f t="shared" si="537"/>
        <v>38</v>
      </c>
      <c r="FO93" s="294"/>
      <c r="FP93" s="20">
        <f t="shared" si="459"/>
        <v>0</v>
      </c>
      <c r="FQ93" s="20">
        <f t="shared" si="453"/>
        <v>8</v>
      </c>
      <c r="FR93" s="20">
        <f t="shared" si="454"/>
        <v>0</v>
      </c>
      <c r="FS93" s="20">
        <f t="shared" si="455"/>
        <v>0</v>
      </c>
      <c r="FT93" s="20">
        <f t="shared" si="456"/>
        <v>0</v>
      </c>
      <c r="FU93" s="20">
        <f t="shared" si="457"/>
        <v>0</v>
      </c>
      <c r="FV93" s="20">
        <f t="shared" si="458"/>
        <v>0</v>
      </c>
      <c r="FW93" s="294"/>
    </row>
    <row r="94" spans="1:179" s="301" customFormat="1" ht="27.75" customHeight="1">
      <c r="A94" s="295"/>
      <c r="B94" s="296" t="s">
        <v>531</v>
      </c>
      <c r="C94" s="296" t="str">
        <f t="shared" si="521"/>
        <v>3AB</v>
      </c>
      <c r="D94" s="296" t="s">
        <v>44</v>
      </c>
      <c r="E94" s="296" t="s">
        <v>44</v>
      </c>
      <c r="F94" s="296">
        <v>27</v>
      </c>
      <c r="G94" s="296">
        <f t="shared" ref="G94:G100" si="552">F94</f>
        <v>27</v>
      </c>
      <c r="H94" s="297"/>
      <c r="I94" s="297"/>
      <c r="J94" s="294"/>
      <c r="K94" s="294"/>
      <c r="L94" s="294"/>
      <c r="M94" s="294"/>
      <c r="N94" s="297"/>
      <c r="O94" s="297"/>
      <c r="P94" s="1"/>
      <c r="Q94" s="16"/>
      <c r="R94" s="1"/>
      <c r="S94" s="294"/>
      <c r="T94" s="294"/>
      <c r="U94" s="294"/>
      <c r="V94" s="294"/>
      <c r="W94" s="294"/>
      <c r="X94" s="294"/>
      <c r="Y94" s="294"/>
      <c r="Z94" s="294"/>
      <c r="AA94" s="294"/>
      <c r="AB94" s="294"/>
      <c r="AC94" s="1">
        <f t="shared" ref="AC94" si="553">+IF(S94=1,1,0)+IF(T94=1,1,0)</f>
        <v>0</v>
      </c>
      <c r="AD94" s="1">
        <f t="shared" ref="AD94" si="554">+IF(U94=1,1,0)+IF(V94=1,1,0)</f>
        <v>0</v>
      </c>
      <c r="AE94" s="1">
        <f t="shared" ref="AE94" si="555">+IF(W94=1,1,0)+IF(X94=1,1,0)</f>
        <v>0</v>
      </c>
      <c r="AF94" s="1">
        <f t="shared" ref="AF94" si="556">+IF(Y94=1,1,0)+IF(Z94=1,1,0)</f>
        <v>0</v>
      </c>
      <c r="AG94" s="1">
        <f t="shared" ref="AG94" si="557">+IF(AA94=1,1,0)</f>
        <v>0</v>
      </c>
      <c r="AH94" s="1">
        <f t="shared" ref="AH94" si="558">+IF(AB94=1,1,0)</f>
        <v>0</v>
      </c>
      <c r="AI94" s="1">
        <f t="shared" ref="AI94" si="559">+IF(S94=2,1,0)+IF(T94=2,1,0)</f>
        <v>0</v>
      </c>
      <c r="AJ94" s="1">
        <f t="shared" ref="AJ94" si="560">+IF(U94=2,1,0)+IF(V94=2,1,0)</f>
        <v>0</v>
      </c>
      <c r="AK94" s="1">
        <f t="shared" ref="AK94" si="561">+IF(X94=2,1,0)+IF(W94=2,1,0)</f>
        <v>0</v>
      </c>
      <c r="AL94" s="1">
        <f t="shared" ref="AL94" si="562">+IF(Y94=2,1,0)+IF(Z94=2,1,0)</f>
        <v>0</v>
      </c>
      <c r="AM94" s="1">
        <f t="shared" ref="AM94" si="563">+IF(AA94=2,1,0)</f>
        <v>0</v>
      </c>
      <c r="AN94" s="1">
        <f t="shared" ref="AN94" si="564">+IF(AB94=2,1,0)</f>
        <v>0</v>
      </c>
      <c r="AO94" s="294"/>
      <c r="AP94" s="294"/>
      <c r="AQ94" s="294"/>
      <c r="AR94" s="294"/>
      <c r="AS94" s="298">
        <f t="shared" si="432"/>
        <v>0</v>
      </c>
      <c r="AT94" s="298">
        <f t="shared" si="433"/>
        <v>0</v>
      </c>
      <c r="AU94" s="298">
        <f t="shared" si="434"/>
        <v>0</v>
      </c>
      <c r="AV94" s="298">
        <f t="shared" si="517"/>
        <v>0</v>
      </c>
      <c r="AW94" s="294"/>
      <c r="AX94" s="294"/>
      <c r="AY94" s="294"/>
      <c r="AZ94" s="294"/>
      <c r="BA94" s="294"/>
      <c r="BB94" s="294"/>
      <c r="BC94" s="294"/>
      <c r="BD94" s="294"/>
      <c r="BE94" s="294"/>
      <c r="BF94" s="294"/>
      <c r="BG94" s="294"/>
      <c r="BH94" s="294">
        <v>1</v>
      </c>
      <c r="BI94" s="294"/>
      <c r="BJ94" s="294"/>
      <c r="BK94" s="294"/>
      <c r="BL94" s="294"/>
      <c r="BM94" s="294"/>
      <c r="BN94" s="294"/>
      <c r="BO94" s="294"/>
      <c r="BP94" s="1"/>
      <c r="BQ94" s="294"/>
      <c r="BR94" s="17">
        <v>2</v>
      </c>
      <c r="BS94" s="1">
        <f t="shared" si="436"/>
        <v>0</v>
      </c>
      <c r="BT94" s="17">
        <f t="shared" ref="BT94" si="565">+BS94*2</f>
        <v>0</v>
      </c>
      <c r="BU94" s="294"/>
      <c r="BV94" s="294">
        <v>1</v>
      </c>
      <c r="BW94" s="294"/>
      <c r="BX94" s="294"/>
      <c r="BY94" s="294"/>
      <c r="BZ94" s="294"/>
      <c r="CA94" s="294"/>
      <c r="CB94" s="294"/>
      <c r="CC94" s="294"/>
      <c r="CD94" s="1"/>
      <c r="CE94" s="1"/>
      <c r="CF94" s="1"/>
      <c r="CG94" s="294"/>
      <c r="CH94" s="1"/>
      <c r="CI94" s="1">
        <v>1</v>
      </c>
      <c r="CJ94" s="1"/>
      <c r="CK94" s="383"/>
      <c r="CL94" s="383"/>
      <c r="CM94" s="383"/>
      <c r="CN94" s="1">
        <f t="shared" si="413"/>
        <v>0</v>
      </c>
      <c r="CO94" s="1">
        <f t="shared" si="414"/>
        <v>0</v>
      </c>
      <c r="CP94" s="20">
        <f t="shared" si="415"/>
        <v>2.5</v>
      </c>
      <c r="CQ94" s="351"/>
      <c r="CR94" s="299">
        <f t="shared" si="416"/>
        <v>1</v>
      </c>
      <c r="CS94" s="294"/>
      <c r="CT94" s="294"/>
      <c r="CU94" s="1">
        <v>1</v>
      </c>
      <c r="CV94" s="1"/>
      <c r="CW94" s="1">
        <v>1</v>
      </c>
      <c r="CX94" s="1"/>
      <c r="CY94" s="1">
        <v>2</v>
      </c>
      <c r="CZ94" s="294">
        <v>5</v>
      </c>
      <c r="DA94" s="17">
        <f t="shared" ref="DA94" si="566">+CY94</f>
        <v>2</v>
      </c>
      <c r="DB94" s="359">
        <f t="shared" si="476"/>
        <v>7</v>
      </c>
      <c r="DC94" s="359">
        <f t="shared" si="439"/>
        <v>4</v>
      </c>
      <c r="DD94" s="294"/>
      <c r="DE94" s="294">
        <v>8</v>
      </c>
      <c r="DF94" s="294"/>
      <c r="DG94" s="294"/>
      <c r="DH94" s="294"/>
      <c r="DI94" s="294">
        <v>4</v>
      </c>
      <c r="DJ94" s="294"/>
      <c r="DK94" s="294"/>
      <c r="DL94" s="294"/>
      <c r="DM94" s="294"/>
      <c r="DN94" s="294">
        <f t="shared" si="536"/>
        <v>27</v>
      </c>
      <c r="DO94" s="1"/>
      <c r="DP94" s="1"/>
      <c r="DQ94" s="17">
        <f t="shared" si="440"/>
        <v>0</v>
      </c>
      <c r="DR94" s="17">
        <f t="shared" si="441"/>
        <v>0</v>
      </c>
      <c r="DS94" s="17">
        <f t="shared" si="442"/>
        <v>0</v>
      </c>
      <c r="DT94" s="17">
        <f t="shared" si="443"/>
        <v>0</v>
      </c>
      <c r="DU94" s="17">
        <f t="shared" si="444"/>
        <v>0</v>
      </c>
      <c r="DV94" s="17">
        <f t="shared" si="445"/>
        <v>0</v>
      </c>
      <c r="DW94" s="1"/>
      <c r="DX94" s="1"/>
      <c r="DY94" s="20">
        <f t="shared" si="446"/>
        <v>0</v>
      </c>
      <c r="DZ94" s="20">
        <f t="shared" si="447"/>
        <v>0</v>
      </c>
      <c r="EA94" s="20">
        <f t="shared" si="448"/>
        <v>0</v>
      </c>
      <c r="EB94" s="20">
        <f t="shared" si="449"/>
        <v>0</v>
      </c>
      <c r="EC94" s="18">
        <f t="shared" si="450"/>
        <v>1</v>
      </c>
      <c r="ED94" s="19">
        <f t="shared" ref="ED94" si="567">+IF(EC94&lt;&gt;0,EC94*3,0)</f>
        <v>3</v>
      </c>
      <c r="EE94" s="19">
        <f t="shared" si="417"/>
        <v>0</v>
      </c>
      <c r="EF94" s="1">
        <f t="shared" si="418"/>
        <v>0</v>
      </c>
      <c r="EG94" s="18">
        <f t="shared" si="452"/>
        <v>5</v>
      </c>
      <c r="EH94" s="341"/>
      <c r="EI94" s="294">
        <v>5.5</v>
      </c>
      <c r="EJ94" s="294">
        <v>5.5</v>
      </c>
      <c r="EK94" s="294"/>
      <c r="EL94" s="19">
        <v>1</v>
      </c>
      <c r="EM94" s="19"/>
      <c r="EN94" s="19"/>
      <c r="EO94" s="366"/>
      <c r="EP94" s="366"/>
      <c r="EQ94" s="374">
        <v>1</v>
      </c>
      <c r="ER94" s="374"/>
      <c r="ES94" s="374"/>
      <c r="ET94" s="374"/>
      <c r="EU94" s="18">
        <f t="shared" si="419"/>
        <v>7</v>
      </c>
      <c r="EV94" s="18">
        <f t="shared" si="420"/>
        <v>2</v>
      </c>
      <c r="EW94" s="341">
        <v>2</v>
      </c>
      <c r="EX94" s="341"/>
      <c r="EY94" s="341">
        <v>6</v>
      </c>
      <c r="EZ94" s="365">
        <f t="shared" si="421"/>
        <v>0</v>
      </c>
      <c r="FA94" s="294"/>
      <c r="FB94" s="294"/>
      <c r="FC94" s="294"/>
      <c r="FD94" s="300"/>
      <c r="FE94" s="300"/>
      <c r="FF94" s="300"/>
      <c r="FG94" s="300"/>
      <c r="FH94" s="300"/>
      <c r="FI94" s="300"/>
      <c r="FJ94" s="300"/>
      <c r="FK94" s="294"/>
      <c r="FL94" s="294"/>
      <c r="FM94" s="294"/>
      <c r="FN94" s="294">
        <f t="shared" si="537"/>
        <v>27</v>
      </c>
      <c r="FO94" s="294"/>
      <c r="FP94" s="20">
        <f t="shared" si="459"/>
        <v>0</v>
      </c>
      <c r="FQ94" s="20">
        <f t="shared" si="453"/>
        <v>8</v>
      </c>
      <c r="FR94" s="20">
        <f t="shared" si="454"/>
        <v>0</v>
      </c>
      <c r="FS94" s="20">
        <f t="shared" si="455"/>
        <v>0</v>
      </c>
      <c r="FT94" s="20">
        <f t="shared" si="456"/>
        <v>0</v>
      </c>
      <c r="FU94" s="20">
        <f t="shared" si="457"/>
        <v>0</v>
      </c>
      <c r="FV94" s="20">
        <f t="shared" si="458"/>
        <v>0</v>
      </c>
      <c r="FW94" s="294"/>
    </row>
    <row r="95" spans="1:179" s="301" customFormat="1" ht="27.75" customHeight="1">
      <c r="A95" s="295"/>
      <c r="B95" s="296" t="s">
        <v>532</v>
      </c>
      <c r="C95" s="296" t="str">
        <f t="shared" si="521"/>
        <v>4AB</v>
      </c>
      <c r="D95" s="296" t="s">
        <v>44</v>
      </c>
      <c r="E95" s="296" t="s">
        <v>44</v>
      </c>
      <c r="F95" s="296">
        <v>37</v>
      </c>
      <c r="G95" s="296">
        <f t="shared" si="552"/>
        <v>37</v>
      </c>
      <c r="H95" s="297"/>
      <c r="I95" s="297"/>
      <c r="J95" s="294"/>
      <c r="K95" s="294"/>
      <c r="L95" s="294"/>
      <c r="M95" s="294"/>
      <c r="N95" s="297"/>
      <c r="O95" s="297"/>
      <c r="P95" s="1"/>
      <c r="Q95" s="16"/>
      <c r="R95" s="1"/>
      <c r="S95" s="294"/>
      <c r="T95" s="294"/>
      <c r="U95" s="294"/>
      <c r="V95" s="294"/>
      <c r="W95" s="294"/>
      <c r="X95" s="294"/>
      <c r="Y95" s="294"/>
      <c r="Z95" s="294"/>
      <c r="AA95" s="294"/>
      <c r="AB95" s="294"/>
      <c r="AC95" s="1">
        <f t="shared" ref="AC95" si="568">+IF(S95=1,1,0)+IF(T95=1,1,0)</f>
        <v>0</v>
      </c>
      <c r="AD95" s="1">
        <f t="shared" ref="AD95" si="569">+IF(U95=1,1,0)+IF(V95=1,1,0)</f>
        <v>0</v>
      </c>
      <c r="AE95" s="1">
        <f t="shared" ref="AE95" si="570">+IF(W95=1,1,0)+IF(X95=1,1,0)</f>
        <v>0</v>
      </c>
      <c r="AF95" s="1">
        <f t="shared" ref="AF95" si="571">+IF(Y95=1,1,0)+IF(Z95=1,1,0)</f>
        <v>0</v>
      </c>
      <c r="AG95" s="1">
        <f t="shared" ref="AG95" si="572">+IF(AA95=1,1,0)</f>
        <v>0</v>
      </c>
      <c r="AH95" s="1">
        <f t="shared" ref="AH95" si="573">+IF(AB95=1,1,0)</f>
        <v>0</v>
      </c>
      <c r="AI95" s="1">
        <f t="shared" ref="AI95" si="574">+IF(S95=2,1,0)+IF(T95=2,1,0)</f>
        <v>0</v>
      </c>
      <c r="AJ95" s="1">
        <f t="shared" ref="AJ95" si="575">+IF(U95=2,1,0)+IF(V95=2,1,0)</f>
        <v>0</v>
      </c>
      <c r="AK95" s="1">
        <f t="shared" ref="AK95" si="576">+IF(X95=2,1,0)+IF(W95=2,1,0)</f>
        <v>0</v>
      </c>
      <c r="AL95" s="1">
        <f t="shared" ref="AL95" si="577">+IF(Y95=2,1,0)+IF(Z95=2,1,0)</f>
        <v>0</v>
      </c>
      <c r="AM95" s="1">
        <f t="shared" ref="AM95" si="578">+IF(AA95=2,1,0)</f>
        <v>0</v>
      </c>
      <c r="AN95" s="1">
        <f t="shared" ref="AN95" si="579">+IF(AB95=2,1,0)</f>
        <v>0</v>
      </c>
      <c r="AO95" s="294"/>
      <c r="AP95" s="294"/>
      <c r="AQ95" s="294"/>
      <c r="AR95" s="294"/>
      <c r="AS95" s="298">
        <f t="shared" si="432"/>
        <v>0</v>
      </c>
      <c r="AT95" s="298">
        <f t="shared" si="433"/>
        <v>0</v>
      </c>
      <c r="AU95" s="298">
        <f t="shared" si="434"/>
        <v>0</v>
      </c>
      <c r="AV95" s="298">
        <f t="shared" si="517"/>
        <v>0</v>
      </c>
      <c r="AW95" s="294"/>
      <c r="AX95" s="294"/>
      <c r="AY95" s="294"/>
      <c r="AZ95" s="294"/>
      <c r="BA95" s="294"/>
      <c r="BB95" s="294"/>
      <c r="BC95" s="294"/>
      <c r="BD95" s="294"/>
      <c r="BE95" s="294"/>
      <c r="BF95" s="294"/>
      <c r="BG95" s="294"/>
      <c r="BH95" s="294"/>
      <c r="BI95" s="294"/>
      <c r="BJ95" s="294"/>
      <c r="BK95" s="294"/>
      <c r="BL95" s="294"/>
      <c r="BM95" s="294"/>
      <c r="BN95" s="294"/>
      <c r="BO95" s="294">
        <v>1</v>
      </c>
      <c r="BP95" s="1"/>
      <c r="BQ95" s="294"/>
      <c r="BR95" s="17">
        <v>2</v>
      </c>
      <c r="BS95" s="1">
        <f t="shared" si="436"/>
        <v>0</v>
      </c>
      <c r="BT95" s="17">
        <f t="shared" ref="BT95" si="580">+BS95*2</f>
        <v>0</v>
      </c>
      <c r="BU95" s="294"/>
      <c r="BV95" s="294">
        <v>1</v>
      </c>
      <c r="BW95" s="294"/>
      <c r="BX95" s="294"/>
      <c r="BY95" s="294"/>
      <c r="BZ95" s="294"/>
      <c r="CA95" s="294"/>
      <c r="CB95" s="294"/>
      <c r="CC95" s="294"/>
      <c r="CD95" s="1"/>
      <c r="CE95" s="1"/>
      <c r="CF95" s="1"/>
      <c r="CG95" s="294"/>
      <c r="CH95" s="1"/>
      <c r="CI95" s="1">
        <v>1</v>
      </c>
      <c r="CJ95" s="1"/>
      <c r="CK95" s="383"/>
      <c r="CL95" s="383"/>
      <c r="CM95" s="383"/>
      <c r="CN95" s="1">
        <f t="shared" si="413"/>
        <v>0</v>
      </c>
      <c r="CO95" s="1">
        <f t="shared" si="414"/>
        <v>0</v>
      </c>
      <c r="CP95" s="20">
        <f t="shared" si="415"/>
        <v>2.5</v>
      </c>
      <c r="CQ95" s="351"/>
      <c r="CR95" s="299">
        <f>+IF(SUM(AX95:BM95)&gt;0,1,0)+1</f>
        <v>1</v>
      </c>
      <c r="CS95" s="294"/>
      <c r="CT95" s="294"/>
      <c r="CU95" s="1"/>
      <c r="CV95" s="1"/>
      <c r="CW95" s="1">
        <v>2</v>
      </c>
      <c r="CX95" s="1"/>
      <c r="CY95" s="1">
        <v>2</v>
      </c>
      <c r="CZ95" s="294">
        <v>6</v>
      </c>
      <c r="DA95" s="17">
        <f t="shared" ref="DA95" si="581">+CY95</f>
        <v>2</v>
      </c>
      <c r="DB95" s="359">
        <f t="shared" si="476"/>
        <v>8</v>
      </c>
      <c r="DC95" s="359">
        <f t="shared" si="439"/>
        <v>4</v>
      </c>
      <c r="DD95" s="294"/>
      <c r="DE95" s="294">
        <v>8</v>
      </c>
      <c r="DF95" s="294"/>
      <c r="DG95" s="294"/>
      <c r="DH95" s="294"/>
      <c r="DI95" s="294">
        <v>7</v>
      </c>
      <c r="DJ95" s="294"/>
      <c r="DK95" s="294"/>
      <c r="DL95" s="294"/>
      <c r="DM95" s="294"/>
      <c r="DN95" s="294">
        <f t="shared" si="536"/>
        <v>37</v>
      </c>
      <c r="DO95" s="1"/>
      <c r="DP95" s="1"/>
      <c r="DQ95" s="17">
        <f t="shared" si="440"/>
        <v>0</v>
      </c>
      <c r="DR95" s="17">
        <f t="shared" si="441"/>
        <v>0</v>
      </c>
      <c r="DS95" s="17">
        <f t="shared" si="442"/>
        <v>0</v>
      </c>
      <c r="DT95" s="17">
        <f t="shared" si="443"/>
        <v>0</v>
      </c>
      <c r="DU95" s="17">
        <f t="shared" si="444"/>
        <v>0</v>
      </c>
      <c r="DV95" s="17">
        <f t="shared" si="445"/>
        <v>0</v>
      </c>
      <c r="DW95" s="1"/>
      <c r="DX95" s="1"/>
      <c r="DY95" s="20">
        <f t="shared" si="446"/>
        <v>0</v>
      </c>
      <c r="DZ95" s="20">
        <f t="shared" si="447"/>
        <v>0</v>
      </c>
      <c r="EA95" s="20">
        <f t="shared" si="448"/>
        <v>0</v>
      </c>
      <c r="EB95" s="20">
        <f t="shared" si="449"/>
        <v>0</v>
      </c>
      <c r="EC95" s="18">
        <f t="shared" si="450"/>
        <v>1</v>
      </c>
      <c r="ED95" s="19">
        <f t="shared" ref="ED95" si="582">+IF(EC95&lt;&gt;0,EC95*3,0)</f>
        <v>3</v>
      </c>
      <c r="EE95" s="19">
        <f t="shared" si="417"/>
        <v>0</v>
      </c>
      <c r="EF95" s="1">
        <f t="shared" si="418"/>
        <v>0</v>
      </c>
      <c r="EG95" s="18">
        <f t="shared" si="452"/>
        <v>5</v>
      </c>
      <c r="EH95" s="341"/>
      <c r="EI95" s="294"/>
      <c r="EJ95" s="294">
        <v>11</v>
      </c>
      <c r="EK95" s="294"/>
      <c r="EL95" s="19">
        <v>1</v>
      </c>
      <c r="EM95" s="19"/>
      <c r="EN95" s="19"/>
      <c r="EO95" s="366"/>
      <c r="EP95" s="366"/>
      <c r="EQ95" s="374">
        <v>2</v>
      </c>
      <c r="ER95" s="374"/>
      <c r="ES95" s="374"/>
      <c r="ET95" s="374"/>
      <c r="EU95" s="18">
        <f t="shared" si="419"/>
        <v>8</v>
      </c>
      <c r="EV95" s="18">
        <f t="shared" si="420"/>
        <v>2</v>
      </c>
      <c r="EW95" s="341">
        <v>4</v>
      </c>
      <c r="EX95" s="341">
        <v>4</v>
      </c>
      <c r="EY95" s="341">
        <v>4</v>
      </c>
      <c r="EZ95" s="365">
        <f t="shared" si="421"/>
        <v>0</v>
      </c>
      <c r="FA95" s="294"/>
      <c r="FB95" s="294"/>
      <c r="FC95" s="294"/>
      <c r="FD95" s="300"/>
      <c r="FE95" s="300"/>
      <c r="FF95" s="300"/>
      <c r="FG95" s="300"/>
      <c r="FH95" s="300"/>
      <c r="FI95" s="300"/>
      <c r="FJ95" s="300"/>
      <c r="FK95" s="294"/>
      <c r="FL95" s="294"/>
      <c r="FM95" s="294"/>
      <c r="FN95" s="294">
        <f t="shared" si="537"/>
        <v>37</v>
      </c>
      <c r="FO95" s="294"/>
      <c r="FP95" s="20">
        <f t="shared" si="459"/>
        <v>0</v>
      </c>
      <c r="FQ95" s="20">
        <f t="shared" si="453"/>
        <v>8</v>
      </c>
      <c r="FR95" s="20">
        <f t="shared" si="454"/>
        <v>0</v>
      </c>
      <c r="FS95" s="20">
        <f t="shared" si="455"/>
        <v>0</v>
      </c>
      <c r="FT95" s="20">
        <f t="shared" si="456"/>
        <v>0</v>
      </c>
      <c r="FU95" s="20">
        <f t="shared" si="457"/>
        <v>0</v>
      </c>
      <c r="FV95" s="20">
        <f t="shared" si="458"/>
        <v>0</v>
      </c>
      <c r="FW95" s="294"/>
    </row>
    <row r="96" spans="1:179" s="301" customFormat="1" ht="27.75" customHeight="1">
      <c r="A96" s="295"/>
      <c r="B96" s="296" t="s">
        <v>533</v>
      </c>
      <c r="C96" s="296" t="str">
        <f t="shared" si="521"/>
        <v>5AB</v>
      </c>
      <c r="D96" s="296" t="s">
        <v>44</v>
      </c>
      <c r="E96" s="296" t="s">
        <v>44</v>
      </c>
      <c r="F96" s="296">
        <v>36</v>
      </c>
      <c r="G96" s="296">
        <f t="shared" si="552"/>
        <v>36</v>
      </c>
      <c r="H96" s="297"/>
      <c r="I96" s="297"/>
      <c r="J96" s="294"/>
      <c r="K96" s="294"/>
      <c r="L96" s="294"/>
      <c r="M96" s="294"/>
      <c r="N96" s="297"/>
      <c r="O96" s="297"/>
      <c r="P96" s="1"/>
      <c r="Q96" s="16"/>
      <c r="R96" s="1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1">
        <f t="shared" ref="AC96:AC97" si="583">+IF(S96=1,1,0)+IF(T96=1,1,0)</f>
        <v>0</v>
      </c>
      <c r="AD96" s="1">
        <f t="shared" ref="AD96:AD97" si="584">+IF(U96=1,1,0)+IF(V96=1,1,0)</f>
        <v>0</v>
      </c>
      <c r="AE96" s="1">
        <f t="shared" ref="AE96:AE97" si="585">+IF(W96=1,1,0)+IF(X96=1,1,0)</f>
        <v>0</v>
      </c>
      <c r="AF96" s="1">
        <f t="shared" ref="AF96:AF97" si="586">+IF(Y96=1,1,0)+IF(Z96=1,1,0)</f>
        <v>0</v>
      </c>
      <c r="AG96" s="1">
        <f t="shared" ref="AG96:AG97" si="587">+IF(AA96=1,1,0)</f>
        <v>0</v>
      </c>
      <c r="AH96" s="1">
        <f t="shared" ref="AH96:AH97" si="588">+IF(AB96=1,1,0)</f>
        <v>0</v>
      </c>
      <c r="AI96" s="1">
        <f t="shared" ref="AI96:AI97" si="589">+IF(S96=2,1,0)+IF(T96=2,1,0)</f>
        <v>0</v>
      </c>
      <c r="AJ96" s="1">
        <f t="shared" ref="AJ96:AJ97" si="590">+IF(U96=2,1,0)+IF(V96=2,1,0)</f>
        <v>0</v>
      </c>
      <c r="AK96" s="1">
        <f t="shared" ref="AK96:AK97" si="591">+IF(X96=2,1,0)+IF(W96=2,1,0)</f>
        <v>0</v>
      </c>
      <c r="AL96" s="1">
        <f t="shared" ref="AL96:AL97" si="592">+IF(Y96=2,1,0)+IF(Z96=2,1,0)</f>
        <v>0</v>
      </c>
      <c r="AM96" s="1">
        <f t="shared" ref="AM96:AM97" si="593">+IF(AA96=2,1,0)</f>
        <v>0</v>
      </c>
      <c r="AN96" s="1">
        <f t="shared" ref="AN96:AN97" si="594">+IF(AB96=2,1,0)</f>
        <v>0</v>
      </c>
      <c r="AO96" s="294"/>
      <c r="AP96" s="294"/>
      <c r="AQ96" s="294"/>
      <c r="AR96" s="294"/>
      <c r="AS96" s="298">
        <f t="shared" si="432"/>
        <v>0</v>
      </c>
      <c r="AT96" s="298">
        <f t="shared" si="433"/>
        <v>0</v>
      </c>
      <c r="AU96" s="298">
        <f t="shared" si="434"/>
        <v>0</v>
      </c>
      <c r="AV96" s="298">
        <f t="shared" si="517"/>
        <v>0</v>
      </c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>
        <v>2</v>
      </c>
      <c r="BP96" s="1"/>
      <c r="BQ96" s="294"/>
      <c r="BR96" s="17">
        <v>2</v>
      </c>
      <c r="BS96" s="1">
        <f t="shared" si="436"/>
        <v>0</v>
      </c>
      <c r="BT96" s="17">
        <f t="shared" ref="BT96:BT97" si="595">+BS96*2</f>
        <v>0</v>
      </c>
      <c r="BU96" s="294"/>
      <c r="BV96" s="294">
        <v>1</v>
      </c>
      <c r="BW96" s="294"/>
      <c r="BX96" s="294"/>
      <c r="BY96" s="294"/>
      <c r="BZ96" s="294"/>
      <c r="CA96" s="294"/>
      <c r="CB96" s="294"/>
      <c r="CC96" s="294"/>
      <c r="CD96" s="1"/>
      <c r="CE96" s="1"/>
      <c r="CF96" s="1"/>
      <c r="CG96" s="294"/>
      <c r="CH96" s="1"/>
      <c r="CI96" s="1">
        <v>1</v>
      </c>
      <c r="CJ96" s="1"/>
      <c r="CK96" s="1"/>
      <c r="CL96" s="1"/>
      <c r="CM96" s="1"/>
      <c r="CN96" s="1">
        <f t="shared" si="413"/>
        <v>0</v>
      </c>
      <c r="CO96" s="1">
        <f t="shared" si="414"/>
        <v>0</v>
      </c>
      <c r="CP96" s="20">
        <f t="shared" si="415"/>
        <v>2.5</v>
      </c>
      <c r="CQ96" s="20"/>
      <c r="CR96" s="299">
        <f>+IF(SUM(AX96:BM96)&gt;0,1,0)+1</f>
        <v>1</v>
      </c>
      <c r="CS96" s="294"/>
      <c r="CT96" s="294">
        <v>1</v>
      </c>
      <c r="CU96" s="1"/>
      <c r="CV96" s="1"/>
      <c r="CW96" s="1">
        <v>1</v>
      </c>
      <c r="CX96" s="1"/>
      <c r="CY96" s="1">
        <v>4</v>
      </c>
      <c r="CZ96" s="294">
        <v>4</v>
      </c>
      <c r="DA96" s="17">
        <f t="shared" ref="DA96:DA97" si="596">+CY96</f>
        <v>4</v>
      </c>
      <c r="DB96" s="17">
        <f t="shared" si="476"/>
        <v>8</v>
      </c>
      <c r="DC96" s="17">
        <f t="shared" si="439"/>
        <v>5</v>
      </c>
      <c r="DD96" s="294"/>
      <c r="DE96" s="294">
        <v>4</v>
      </c>
      <c r="DF96" s="294">
        <f>4*4</f>
        <v>16</v>
      </c>
      <c r="DG96" s="294"/>
      <c r="DH96" s="294"/>
      <c r="DI96" s="294"/>
      <c r="DJ96" s="294"/>
      <c r="DK96" s="294"/>
      <c r="DL96" s="294"/>
      <c r="DM96" s="294"/>
      <c r="DN96" s="294">
        <f t="shared" si="536"/>
        <v>36</v>
      </c>
      <c r="DO96" s="1"/>
      <c r="DP96" s="1"/>
      <c r="DQ96" s="17">
        <f t="shared" si="440"/>
        <v>0</v>
      </c>
      <c r="DR96" s="17">
        <f t="shared" si="441"/>
        <v>0</v>
      </c>
      <c r="DS96" s="17">
        <f t="shared" si="442"/>
        <v>0</v>
      </c>
      <c r="DT96" s="17">
        <f t="shared" si="443"/>
        <v>0</v>
      </c>
      <c r="DU96" s="17">
        <f t="shared" si="444"/>
        <v>0</v>
      </c>
      <c r="DV96" s="17">
        <f t="shared" si="445"/>
        <v>0</v>
      </c>
      <c r="DW96" s="1"/>
      <c r="DX96" s="1"/>
      <c r="DY96" s="20">
        <f t="shared" si="446"/>
        <v>0</v>
      </c>
      <c r="DZ96" s="20">
        <f t="shared" si="447"/>
        <v>0</v>
      </c>
      <c r="EA96" s="20">
        <f t="shared" si="448"/>
        <v>0</v>
      </c>
      <c r="EB96" s="20">
        <f t="shared" si="449"/>
        <v>0</v>
      </c>
      <c r="EC96" s="18">
        <f>+IF(AND(CT96=0,SUM(CU96:CY96)&gt;1,SUM(CU96:CY96)&lt;=4),1,IF(AND(CT96=0,SUM(CU96:CY96)&gt;4),2,0))+1</f>
        <v>1</v>
      </c>
      <c r="ED96" s="19">
        <f t="shared" ref="ED96:ED97" si="597">+IF(EC96&lt;&gt;0,EC96*3,0)</f>
        <v>3</v>
      </c>
      <c r="EE96" s="19"/>
      <c r="EF96" s="1">
        <f t="shared" si="418"/>
        <v>0</v>
      </c>
      <c r="EG96" s="18">
        <v>5</v>
      </c>
      <c r="EH96" s="18"/>
      <c r="EI96" s="294"/>
      <c r="EJ96" s="294">
        <v>5.5</v>
      </c>
      <c r="EK96" s="294">
        <f>4*5.5</f>
        <v>22</v>
      </c>
      <c r="EL96" s="19"/>
      <c r="EM96" s="19"/>
      <c r="EN96" s="19">
        <v>1</v>
      </c>
      <c r="EO96" s="19"/>
      <c r="EP96" s="19"/>
      <c r="EQ96" s="18"/>
      <c r="ER96" s="18"/>
      <c r="ES96" s="18"/>
      <c r="ET96" s="18">
        <v>1</v>
      </c>
      <c r="EU96" s="18">
        <f t="shared" si="419"/>
        <v>6</v>
      </c>
      <c r="EV96" s="18">
        <f t="shared" si="420"/>
        <v>2</v>
      </c>
      <c r="EW96" s="18">
        <v>4</v>
      </c>
      <c r="EX96" s="18">
        <v>4</v>
      </c>
      <c r="EY96" s="18">
        <v>5</v>
      </c>
      <c r="EZ96" s="20">
        <f t="shared" si="421"/>
        <v>0</v>
      </c>
      <c r="FA96" s="294"/>
      <c r="FB96" s="294"/>
      <c r="FC96" s="294"/>
      <c r="FD96" s="300"/>
      <c r="FE96" s="300"/>
      <c r="FF96" s="300"/>
      <c r="FG96" s="300"/>
      <c r="FH96" s="300"/>
      <c r="FI96" s="300"/>
      <c r="FJ96" s="300"/>
      <c r="FK96" s="294"/>
      <c r="FL96" s="294"/>
      <c r="FM96" s="294"/>
      <c r="FN96" s="294">
        <f t="shared" si="537"/>
        <v>36</v>
      </c>
      <c r="FO96" s="294">
        <v>1</v>
      </c>
      <c r="FP96" s="20">
        <f t="shared" si="459"/>
        <v>3</v>
      </c>
      <c r="FQ96" s="20">
        <f t="shared" si="453"/>
        <v>4</v>
      </c>
      <c r="FR96" s="20">
        <f t="shared" si="454"/>
        <v>16</v>
      </c>
      <c r="FS96" s="20">
        <f t="shared" si="455"/>
        <v>0</v>
      </c>
      <c r="FT96" s="20">
        <f t="shared" si="456"/>
        <v>0</v>
      </c>
      <c r="FU96" s="20">
        <f t="shared" si="457"/>
        <v>0</v>
      </c>
      <c r="FV96" s="20">
        <f t="shared" si="458"/>
        <v>0</v>
      </c>
      <c r="FW96" s="294"/>
    </row>
    <row r="97" spans="1:179" s="301" customFormat="1" ht="27.75" customHeight="1">
      <c r="A97" s="295"/>
      <c r="B97" s="296" t="s">
        <v>534</v>
      </c>
      <c r="C97" s="296" t="str">
        <f t="shared" si="521"/>
        <v>6AB</v>
      </c>
      <c r="D97" s="296" t="s">
        <v>44</v>
      </c>
      <c r="E97" s="296" t="s">
        <v>44</v>
      </c>
      <c r="F97" s="296">
        <v>27</v>
      </c>
      <c r="G97" s="296">
        <f t="shared" si="552"/>
        <v>27</v>
      </c>
      <c r="H97" s="297"/>
      <c r="I97" s="297"/>
      <c r="J97" s="294"/>
      <c r="K97" s="294"/>
      <c r="L97" s="294"/>
      <c r="M97" s="294"/>
      <c r="N97" s="297"/>
      <c r="O97" s="297"/>
      <c r="P97" s="1"/>
      <c r="Q97" s="16"/>
      <c r="R97" s="1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1">
        <f t="shared" si="583"/>
        <v>0</v>
      </c>
      <c r="AD97" s="1">
        <f t="shared" si="584"/>
        <v>0</v>
      </c>
      <c r="AE97" s="1">
        <f t="shared" si="585"/>
        <v>0</v>
      </c>
      <c r="AF97" s="1">
        <f t="shared" si="586"/>
        <v>0</v>
      </c>
      <c r="AG97" s="1">
        <f t="shared" si="587"/>
        <v>0</v>
      </c>
      <c r="AH97" s="1">
        <f t="shared" si="588"/>
        <v>0</v>
      </c>
      <c r="AI97" s="1">
        <f t="shared" si="589"/>
        <v>0</v>
      </c>
      <c r="AJ97" s="1">
        <f t="shared" si="590"/>
        <v>0</v>
      </c>
      <c r="AK97" s="1">
        <f t="shared" si="591"/>
        <v>0</v>
      </c>
      <c r="AL97" s="1">
        <f t="shared" si="592"/>
        <v>0</v>
      </c>
      <c r="AM97" s="1">
        <f t="shared" si="593"/>
        <v>0</v>
      </c>
      <c r="AN97" s="1">
        <f t="shared" si="594"/>
        <v>0</v>
      </c>
      <c r="AO97" s="294"/>
      <c r="AP97" s="294"/>
      <c r="AQ97" s="294"/>
      <c r="AR97" s="294"/>
      <c r="AS97" s="298">
        <f t="shared" si="432"/>
        <v>0</v>
      </c>
      <c r="AT97" s="298">
        <f t="shared" si="433"/>
        <v>0</v>
      </c>
      <c r="AU97" s="298">
        <f t="shared" si="434"/>
        <v>0</v>
      </c>
      <c r="AV97" s="298">
        <f t="shared" si="517"/>
        <v>0</v>
      </c>
      <c r="AW97" s="294"/>
      <c r="AX97" s="294"/>
      <c r="AY97" s="294"/>
      <c r="AZ97" s="294"/>
      <c r="BA97" s="294"/>
      <c r="BB97" s="294"/>
      <c r="BC97" s="294"/>
      <c r="BD97" s="294"/>
      <c r="BE97" s="294"/>
      <c r="BF97" s="294"/>
      <c r="BG97" s="294"/>
      <c r="BH97" s="294">
        <v>1</v>
      </c>
      <c r="BI97" s="294"/>
      <c r="BJ97" s="294"/>
      <c r="BK97" s="294"/>
      <c r="BL97" s="294"/>
      <c r="BM97" s="294"/>
      <c r="BN97" s="294"/>
      <c r="BO97" s="294"/>
      <c r="BP97" s="1"/>
      <c r="BQ97" s="294"/>
      <c r="BR97" s="17">
        <v>2</v>
      </c>
      <c r="BS97" s="1">
        <f t="shared" si="436"/>
        <v>0</v>
      </c>
      <c r="BT97" s="17">
        <f t="shared" si="595"/>
        <v>0</v>
      </c>
      <c r="BU97" s="294"/>
      <c r="BV97" s="294">
        <v>1</v>
      </c>
      <c r="BW97" s="294"/>
      <c r="BX97" s="294"/>
      <c r="BY97" s="294"/>
      <c r="BZ97" s="294"/>
      <c r="CA97" s="294"/>
      <c r="CB97" s="294"/>
      <c r="CC97" s="294"/>
      <c r="CD97" s="1"/>
      <c r="CE97" s="1"/>
      <c r="CF97" s="1"/>
      <c r="CG97" s="294"/>
      <c r="CH97" s="1"/>
      <c r="CI97" s="1">
        <v>1</v>
      </c>
      <c r="CJ97" s="1"/>
      <c r="CK97" s="383"/>
      <c r="CL97" s="383"/>
      <c r="CM97" s="383"/>
      <c r="CN97" s="1">
        <f t="shared" si="413"/>
        <v>0</v>
      </c>
      <c r="CO97" s="1">
        <f t="shared" si="414"/>
        <v>0</v>
      </c>
      <c r="CP97" s="20">
        <f t="shared" si="415"/>
        <v>2.5</v>
      </c>
      <c r="CQ97" s="351"/>
      <c r="CR97" s="299">
        <f t="shared" ref="CR97:CR129" si="598">+IF(SUM(AX97:BM97)&gt;0,1,0)</f>
        <v>1</v>
      </c>
      <c r="CS97" s="294"/>
      <c r="CT97" s="294">
        <v>1</v>
      </c>
      <c r="CU97" s="1"/>
      <c r="CV97" s="1">
        <v>1</v>
      </c>
      <c r="CW97" s="1">
        <v>1</v>
      </c>
      <c r="CX97" s="1"/>
      <c r="CY97" s="1">
        <v>2</v>
      </c>
      <c r="CZ97" s="294">
        <v>5</v>
      </c>
      <c r="DA97" s="17">
        <f t="shared" si="596"/>
        <v>2</v>
      </c>
      <c r="DB97" s="359">
        <f t="shared" si="476"/>
        <v>7</v>
      </c>
      <c r="DC97" s="359">
        <f t="shared" si="439"/>
        <v>4</v>
      </c>
      <c r="DD97" s="294"/>
      <c r="DE97" s="294">
        <v>8</v>
      </c>
      <c r="DF97" s="294">
        <v>8</v>
      </c>
      <c r="DG97" s="294"/>
      <c r="DH97" s="294"/>
      <c r="DI97" s="294"/>
      <c r="DJ97" s="294"/>
      <c r="DK97" s="294"/>
      <c r="DL97" s="294"/>
      <c r="DM97" s="294"/>
      <c r="DN97" s="294">
        <f t="shared" si="536"/>
        <v>27</v>
      </c>
      <c r="DO97" s="1"/>
      <c r="DP97" s="1"/>
      <c r="DQ97" s="17">
        <f t="shared" si="440"/>
        <v>0</v>
      </c>
      <c r="DR97" s="17">
        <f t="shared" si="441"/>
        <v>0</v>
      </c>
      <c r="DS97" s="17">
        <f t="shared" si="442"/>
        <v>0</v>
      </c>
      <c r="DT97" s="17">
        <f t="shared" si="443"/>
        <v>0</v>
      </c>
      <c r="DU97" s="17">
        <f t="shared" si="444"/>
        <v>0</v>
      </c>
      <c r="DV97" s="17">
        <f t="shared" si="445"/>
        <v>0</v>
      </c>
      <c r="DW97" s="1"/>
      <c r="DX97" s="1"/>
      <c r="DY97" s="20">
        <f t="shared" si="446"/>
        <v>0</v>
      </c>
      <c r="DZ97" s="20">
        <f t="shared" si="447"/>
        <v>0</v>
      </c>
      <c r="EA97" s="20">
        <f t="shared" si="448"/>
        <v>0</v>
      </c>
      <c r="EB97" s="20">
        <f t="shared" si="449"/>
        <v>0</v>
      </c>
      <c r="EC97" s="18">
        <f t="shared" ref="EC97:EC107" si="599">+IF(AND(CT97=0,SUM(CU97:CY97)&gt;1,SUM(CU97:CY97)&lt;=4),1,IF(AND(CT97=0,SUM(CU97:CY97)&gt;4),2,0))</f>
        <v>0</v>
      </c>
      <c r="ED97" s="19">
        <f t="shared" si="597"/>
        <v>0</v>
      </c>
      <c r="EE97" s="19">
        <f t="shared" ref="EE97:EE113" si="600">+IF(SUM(AO97:AR97)+SUM(DK97:DN97)&gt;0,CT97*3,0)</f>
        <v>3</v>
      </c>
      <c r="EF97" s="1">
        <f t="shared" si="418"/>
        <v>4</v>
      </c>
      <c r="EG97" s="18">
        <f t="shared" ref="EG97:EG107" si="601">+IF(AND(CT97+EC97=0,SUM(AO97:AR97)&gt;0,SUM(DK97:DN97)&gt;0),(CU97+CV97+CW97+CX97)*2+CY97*5,(EC97+CT97-FO97)*5)+IF(AND(EC97+DQ97+CT97=0,SUM(AO97:AR97)&gt;0),SUM(CU97:CX97)*2+CY97*5,0)</f>
        <v>5</v>
      </c>
      <c r="EH97" s="341"/>
      <c r="EI97" s="294">
        <v>5.5</v>
      </c>
      <c r="EJ97" s="294">
        <v>5.5</v>
      </c>
      <c r="EK97" s="294">
        <v>11</v>
      </c>
      <c r="EL97" s="19">
        <v>1</v>
      </c>
      <c r="EM97" s="19"/>
      <c r="EN97" s="19"/>
      <c r="EO97" s="366"/>
      <c r="EP97" s="366"/>
      <c r="EQ97" s="374">
        <v>1</v>
      </c>
      <c r="ER97" s="374"/>
      <c r="ES97" s="374"/>
      <c r="ET97" s="374"/>
      <c r="EU97" s="18">
        <f t="shared" si="419"/>
        <v>7</v>
      </c>
      <c r="EV97" s="18">
        <f t="shared" si="420"/>
        <v>2</v>
      </c>
      <c r="EW97" s="341">
        <v>2</v>
      </c>
      <c r="EX97" s="341"/>
      <c r="EY97" s="341"/>
      <c r="EZ97" s="365">
        <f t="shared" si="421"/>
        <v>0</v>
      </c>
      <c r="FA97" s="294"/>
      <c r="FB97" s="294"/>
      <c r="FC97" s="294"/>
      <c r="FD97" s="300"/>
      <c r="FE97" s="300"/>
      <c r="FF97" s="300"/>
      <c r="FG97" s="300"/>
      <c r="FH97" s="300"/>
      <c r="FI97" s="300"/>
      <c r="FJ97" s="300"/>
      <c r="FK97" s="294"/>
      <c r="FL97" s="294"/>
      <c r="FM97" s="294"/>
      <c r="FN97" s="294">
        <f t="shared" si="537"/>
        <v>27</v>
      </c>
      <c r="FO97" s="294"/>
      <c r="FP97" s="20">
        <f t="shared" si="459"/>
        <v>0</v>
      </c>
      <c r="FQ97" s="20">
        <f t="shared" si="453"/>
        <v>8</v>
      </c>
      <c r="FR97" s="20">
        <f t="shared" si="454"/>
        <v>8</v>
      </c>
      <c r="FS97" s="20">
        <f t="shared" si="455"/>
        <v>0</v>
      </c>
      <c r="FT97" s="20">
        <f t="shared" si="456"/>
        <v>0</v>
      </c>
      <c r="FU97" s="20">
        <f t="shared" si="457"/>
        <v>0</v>
      </c>
      <c r="FV97" s="20">
        <f t="shared" si="458"/>
        <v>0</v>
      </c>
      <c r="FW97" s="294"/>
    </row>
    <row r="98" spans="1:179" s="301" customFormat="1" ht="27.75" customHeight="1">
      <c r="A98" s="295"/>
      <c r="B98" s="296" t="s">
        <v>535</v>
      </c>
      <c r="C98" s="296" t="str">
        <f t="shared" si="521"/>
        <v>7AB</v>
      </c>
      <c r="D98" s="296" t="s">
        <v>44</v>
      </c>
      <c r="E98" s="296" t="s">
        <v>44</v>
      </c>
      <c r="F98" s="296">
        <v>25</v>
      </c>
      <c r="G98" s="296">
        <f t="shared" si="552"/>
        <v>25</v>
      </c>
      <c r="H98" s="297"/>
      <c r="I98" s="297"/>
      <c r="J98" s="294"/>
      <c r="K98" s="294"/>
      <c r="L98" s="294"/>
      <c r="M98" s="294"/>
      <c r="N98" s="297"/>
      <c r="O98" s="297"/>
      <c r="P98" s="1"/>
      <c r="Q98" s="16"/>
      <c r="R98" s="1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1">
        <f t="shared" ref="AC98:AC102" si="602">+IF(S98=1,1,0)+IF(T98=1,1,0)</f>
        <v>0</v>
      </c>
      <c r="AD98" s="1">
        <f t="shared" ref="AD98:AD102" si="603">+IF(U98=1,1,0)+IF(V98=1,1,0)</f>
        <v>0</v>
      </c>
      <c r="AE98" s="1">
        <f t="shared" ref="AE98:AE102" si="604">+IF(W98=1,1,0)+IF(X98=1,1,0)</f>
        <v>0</v>
      </c>
      <c r="AF98" s="1">
        <f t="shared" ref="AF98:AF102" si="605">+IF(Y98=1,1,0)+IF(Z98=1,1,0)</f>
        <v>0</v>
      </c>
      <c r="AG98" s="1">
        <f t="shared" ref="AG98:AG102" si="606">+IF(AA98=1,1,0)</f>
        <v>0</v>
      </c>
      <c r="AH98" s="1">
        <f t="shared" ref="AH98:AH102" si="607">+IF(AB98=1,1,0)</f>
        <v>0</v>
      </c>
      <c r="AI98" s="1">
        <f t="shared" ref="AI98:AI102" si="608">+IF(S98=2,1,0)+IF(T98=2,1,0)</f>
        <v>0</v>
      </c>
      <c r="AJ98" s="1">
        <f t="shared" ref="AJ98:AJ102" si="609">+IF(U98=2,1,0)+IF(V98=2,1,0)</f>
        <v>0</v>
      </c>
      <c r="AK98" s="1">
        <f t="shared" ref="AK98:AK102" si="610">+IF(X98=2,1,0)+IF(W98=2,1,0)</f>
        <v>0</v>
      </c>
      <c r="AL98" s="1">
        <f t="shared" ref="AL98:AL102" si="611">+IF(Y98=2,1,0)+IF(Z98=2,1,0)</f>
        <v>0</v>
      </c>
      <c r="AM98" s="1">
        <f t="shared" ref="AM98:AM102" si="612">+IF(AA98=2,1,0)</f>
        <v>0</v>
      </c>
      <c r="AN98" s="1">
        <f t="shared" ref="AN98:AN102" si="613">+IF(AB98=2,1,0)</f>
        <v>0</v>
      </c>
      <c r="AO98" s="294"/>
      <c r="AP98" s="294"/>
      <c r="AQ98" s="294"/>
      <c r="AR98" s="294"/>
      <c r="AS98" s="298">
        <f t="shared" si="432"/>
        <v>0</v>
      </c>
      <c r="AT98" s="298">
        <f t="shared" si="433"/>
        <v>0</v>
      </c>
      <c r="AU98" s="298">
        <f t="shared" si="434"/>
        <v>0</v>
      </c>
      <c r="AV98" s="298">
        <f t="shared" si="517"/>
        <v>0</v>
      </c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1"/>
      <c r="BQ98" s="294"/>
      <c r="BR98" s="17">
        <v>3</v>
      </c>
      <c r="BS98" s="1">
        <f t="shared" si="436"/>
        <v>0</v>
      </c>
      <c r="BT98" s="17">
        <f t="shared" ref="BT98:BT102" si="614">+BS98*2</f>
        <v>0</v>
      </c>
      <c r="BU98" s="294">
        <v>8</v>
      </c>
      <c r="BV98" s="294">
        <v>1</v>
      </c>
      <c r="BW98" s="294">
        <v>1</v>
      </c>
      <c r="BX98" s="294">
        <v>1</v>
      </c>
      <c r="BY98" s="294"/>
      <c r="BZ98" s="294"/>
      <c r="CA98" s="294"/>
      <c r="CB98" s="294"/>
      <c r="CC98" s="294"/>
      <c r="CD98" s="1"/>
      <c r="CE98" s="1"/>
      <c r="CF98" s="1"/>
      <c r="CG98" s="294"/>
      <c r="CH98" s="1"/>
      <c r="CI98" s="1"/>
      <c r="CJ98" s="1"/>
      <c r="CK98" s="383"/>
      <c r="CL98" s="383"/>
      <c r="CM98" s="383"/>
      <c r="CN98" s="1">
        <f t="shared" si="413"/>
        <v>1</v>
      </c>
      <c r="CO98" s="1">
        <f t="shared" si="414"/>
        <v>1</v>
      </c>
      <c r="CP98" s="20">
        <f t="shared" si="415"/>
        <v>0</v>
      </c>
      <c r="CQ98" s="351"/>
      <c r="CR98" s="299">
        <f t="shared" si="598"/>
        <v>0</v>
      </c>
      <c r="CS98" s="294"/>
      <c r="CT98" s="294"/>
      <c r="CU98" s="1"/>
      <c r="CV98" s="1"/>
      <c r="CW98" s="1"/>
      <c r="CX98" s="1"/>
      <c r="CY98" s="1"/>
      <c r="CZ98" s="294"/>
      <c r="DA98" s="17">
        <f t="shared" ref="DA98:DA102" si="615">+CY98</f>
        <v>0</v>
      </c>
      <c r="DB98" s="359">
        <f t="shared" si="476"/>
        <v>0</v>
      </c>
      <c r="DC98" s="359">
        <f t="shared" si="439"/>
        <v>0</v>
      </c>
      <c r="DD98" s="294"/>
      <c r="DE98" s="294"/>
      <c r="DF98" s="294"/>
      <c r="DG98" s="294"/>
      <c r="DH98" s="294"/>
      <c r="DI98" s="294"/>
      <c r="DJ98" s="294"/>
      <c r="DK98" s="294"/>
      <c r="DL98" s="294"/>
      <c r="DM98" s="294"/>
      <c r="DN98" s="294">
        <f t="shared" si="536"/>
        <v>25</v>
      </c>
      <c r="DO98" s="1"/>
      <c r="DP98" s="1"/>
      <c r="DQ98" s="17">
        <f t="shared" si="440"/>
        <v>0</v>
      </c>
      <c r="DR98" s="17">
        <f t="shared" si="441"/>
        <v>0</v>
      </c>
      <c r="DS98" s="17">
        <f t="shared" si="442"/>
        <v>0</v>
      </c>
      <c r="DT98" s="17">
        <f t="shared" si="443"/>
        <v>0</v>
      </c>
      <c r="DU98" s="17">
        <f t="shared" si="444"/>
        <v>0</v>
      </c>
      <c r="DV98" s="17">
        <f t="shared" si="445"/>
        <v>0</v>
      </c>
      <c r="DW98" s="1"/>
      <c r="DX98" s="1"/>
      <c r="DY98" s="20">
        <f t="shared" si="446"/>
        <v>0</v>
      </c>
      <c r="DZ98" s="20">
        <f t="shared" si="447"/>
        <v>0</v>
      </c>
      <c r="EA98" s="20">
        <f t="shared" si="448"/>
        <v>0</v>
      </c>
      <c r="EB98" s="20">
        <f t="shared" si="449"/>
        <v>0</v>
      </c>
      <c r="EC98" s="18">
        <f t="shared" si="599"/>
        <v>0</v>
      </c>
      <c r="ED98" s="19">
        <f t="shared" ref="ED98:ED102" si="616">+IF(EC98&lt;&gt;0,EC98*3,0)</f>
        <v>0</v>
      </c>
      <c r="EE98" s="19">
        <f t="shared" si="600"/>
        <v>0</v>
      </c>
      <c r="EF98" s="1">
        <f t="shared" si="418"/>
        <v>0</v>
      </c>
      <c r="EG98" s="18">
        <f t="shared" si="601"/>
        <v>0</v>
      </c>
      <c r="EH98" s="341"/>
      <c r="EI98" s="294"/>
      <c r="EJ98" s="294"/>
      <c r="EK98" s="294"/>
      <c r="EL98" s="19"/>
      <c r="EM98" s="19"/>
      <c r="EN98" s="19"/>
      <c r="EO98" s="366"/>
      <c r="EP98" s="366"/>
      <c r="EQ98" s="374"/>
      <c r="ER98" s="374"/>
      <c r="ES98" s="374"/>
      <c r="ET98" s="374"/>
      <c r="EU98" s="18">
        <f t="shared" si="419"/>
        <v>0</v>
      </c>
      <c r="EV98" s="18">
        <f t="shared" si="420"/>
        <v>0</v>
      </c>
      <c r="EW98" s="341">
        <v>2</v>
      </c>
      <c r="EX98" s="341">
        <v>2</v>
      </c>
      <c r="EY98" s="341"/>
      <c r="EZ98" s="365">
        <f t="shared" si="421"/>
        <v>0.5</v>
      </c>
      <c r="FA98" s="294"/>
      <c r="FB98" s="294"/>
      <c r="FC98" s="294"/>
      <c r="FD98" s="300"/>
      <c r="FE98" s="300"/>
      <c r="FF98" s="300"/>
      <c r="FG98" s="300"/>
      <c r="FH98" s="300"/>
      <c r="FI98" s="300"/>
      <c r="FJ98" s="300"/>
      <c r="FK98" s="294"/>
      <c r="FL98" s="294"/>
      <c r="FM98" s="294"/>
      <c r="FN98" s="294">
        <f t="shared" si="537"/>
        <v>25</v>
      </c>
      <c r="FO98" s="294"/>
      <c r="FP98" s="20">
        <f t="shared" si="459"/>
        <v>0</v>
      </c>
      <c r="FQ98" s="20">
        <f t="shared" si="453"/>
        <v>0</v>
      </c>
      <c r="FR98" s="20">
        <f t="shared" si="454"/>
        <v>0</v>
      </c>
      <c r="FS98" s="20">
        <f t="shared" si="455"/>
        <v>0</v>
      </c>
      <c r="FT98" s="20">
        <f t="shared" si="456"/>
        <v>0</v>
      </c>
      <c r="FU98" s="20">
        <f t="shared" si="457"/>
        <v>0</v>
      </c>
      <c r="FV98" s="20">
        <f t="shared" si="458"/>
        <v>0</v>
      </c>
      <c r="FW98" s="294"/>
    </row>
    <row r="99" spans="1:179" s="316" customFormat="1" ht="27.75" customHeight="1">
      <c r="A99" s="302"/>
      <c r="B99" s="48" t="s">
        <v>726</v>
      </c>
      <c r="C99" s="48" t="str">
        <f t="shared" si="521"/>
        <v>7A.1</v>
      </c>
      <c r="D99" s="48" t="s">
        <v>44</v>
      </c>
      <c r="E99" s="48" t="s">
        <v>44</v>
      </c>
      <c r="F99" s="48">
        <v>40</v>
      </c>
      <c r="G99" s="48">
        <f t="shared" si="552"/>
        <v>40</v>
      </c>
      <c r="H99" s="42"/>
      <c r="I99" s="42"/>
      <c r="J99" s="303"/>
      <c r="K99" s="303"/>
      <c r="L99" s="303"/>
      <c r="M99" s="303"/>
      <c r="N99" s="42"/>
      <c r="O99" s="42"/>
      <c r="P99" s="304"/>
      <c r="Q99" s="305"/>
      <c r="R99" s="304"/>
      <c r="S99" s="303"/>
      <c r="T99" s="303"/>
      <c r="U99" s="303"/>
      <c r="V99" s="303"/>
      <c r="W99" s="303"/>
      <c r="X99" s="303"/>
      <c r="Y99" s="44"/>
      <c r="Z99" s="44"/>
      <c r="AA99" s="44"/>
      <c r="AB99" s="44"/>
      <c r="AC99" s="1">
        <f t="shared" si="602"/>
        <v>0</v>
      </c>
      <c r="AD99" s="1">
        <f t="shared" si="603"/>
        <v>0</v>
      </c>
      <c r="AE99" s="1">
        <f t="shared" si="604"/>
        <v>0</v>
      </c>
      <c r="AF99" s="1">
        <f t="shared" si="605"/>
        <v>0</v>
      </c>
      <c r="AG99" s="304">
        <f t="shared" si="606"/>
        <v>0</v>
      </c>
      <c r="AH99" s="304">
        <f t="shared" si="607"/>
        <v>0</v>
      </c>
      <c r="AI99" s="304">
        <f t="shared" si="608"/>
        <v>0</v>
      </c>
      <c r="AJ99" s="304">
        <f t="shared" si="609"/>
        <v>0</v>
      </c>
      <c r="AK99" s="304">
        <f t="shared" si="610"/>
        <v>0</v>
      </c>
      <c r="AL99" s="304">
        <f t="shared" si="611"/>
        <v>0</v>
      </c>
      <c r="AM99" s="304">
        <f t="shared" si="612"/>
        <v>0</v>
      </c>
      <c r="AN99" s="304">
        <f t="shared" si="613"/>
        <v>0</v>
      </c>
      <c r="AO99" s="303"/>
      <c r="AP99" s="303"/>
      <c r="AQ99" s="303"/>
      <c r="AR99" s="303"/>
      <c r="AS99" s="306">
        <f t="shared" si="432"/>
        <v>0</v>
      </c>
      <c r="AT99" s="306">
        <f t="shared" si="433"/>
        <v>0</v>
      </c>
      <c r="AU99" s="306">
        <f t="shared" si="434"/>
        <v>0</v>
      </c>
      <c r="AV99" s="306">
        <f t="shared" si="517"/>
        <v>0</v>
      </c>
      <c r="AW99" s="303"/>
      <c r="AX99" s="333"/>
      <c r="AY99" s="333"/>
      <c r="AZ99" s="333"/>
      <c r="BA99" s="333"/>
      <c r="BB99" s="333"/>
      <c r="BC99" s="333"/>
      <c r="BD99" s="303"/>
      <c r="BE99" s="303"/>
      <c r="BF99" s="303"/>
      <c r="BG99" s="303"/>
      <c r="BH99" s="303"/>
      <c r="BI99" s="44">
        <v>1</v>
      </c>
      <c r="BJ99" s="303"/>
      <c r="BK99" s="303"/>
      <c r="BL99" s="303"/>
      <c r="BM99" s="303"/>
      <c r="BN99" s="307"/>
      <c r="BO99" s="303"/>
      <c r="BP99" s="304"/>
      <c r="BQ99" s="303"/>
      <c r="BR99" s="17">
        <v>2</v>
      </c>
      <c r="BS99" s="1">
        <f t="shared" si="436"/>
        <v>0</v>
      </c>
      <c r="BT99" s="308">
        <f t="shared" si="614"/>
        <v>0</v>
      </c>
      <c r="BU99" s="44"/>
      <c r="BV99" s="44">
        <v>1</v>
      </c>
      <c r="BW99" s="303"/>
      <c r="BX99" s="303"/>
      <c r="BY99" s="303"/>
      <c r="BZ99" s="303"/>
      <c r="CA99" s="303"/>
      <c r="CB99" s="303"/>
      <c r="CC99" s="303"/>
      <c r="CD99" s="309"/>
      <c r="CE99" s="309"/>
      <c r="CF99" s="309"/>
      <c r="CG99" s="303"/>
      <c r="CH99" s="304"/>
      <c r="CI99" s="1">
        <v>1</v>
      </c>
      <c r="CJ99" s="304"/>
      <c r="CK99" s="384"/>
      <c r="CL99" s="384"/>
      <c r="CM99" s="384"/>
      <c r="CN99" s="304">
        <f t="shared" ref="CN99:CN100" si="617">+SUM(BX99:CC99)*BW99</f>
        <v>0</v>
      </c>
      <c r="CO99" s="304">
        <f t="shared" ref="CO99:CO102" si="618">+SUM(BX99:CC99)*BW99</f>
        <v>0</v>
      </c>
      <c r="CP99" s="310">
        <f t="shared" ref="CP99:CP100" si="619">+SUM(BY99:CC99)*2.5+SUM(CD99:CG99)*0.5+SUM(CH99:CJ99)*2.5</f>
        <v>2.5</v>
      </c>
      <c r="CQ99" s="352"/>
      <c r="CR99" s="131">
        <f t="shared" ref="CR99:CR100" si="620">+IF(SUM(AX99:BM99)&gt;0,1,0)</f>
        <v>1</v>
      </c>
      <c r="CS99" s="303"/>
      <c r="CT99" s="303"/>
      <c r="CU99" s="304"/>
      <c r="CV99" s="1">
        <v>1</v>
      </c>
      <c r="CW99" s="1">
        <v>2</v>
      </c>
      <c r="CX99" s="304"/>
      <c r="CY99" s="304"/>
      <c r="CZ99" s="44">
        <v>9</v>
      </c>
      <c r="DA99" s="308">
        <f t="shared" si="615"/>
        <v>0</v>
      </c>
      <c r="DB99" s="359">
        <f t="shared" si="476"/>
        <v>9</v>
      </c>
      <c r="DC99" s="359">
        <f t="shared" si="439"/>
        <v>3</v>
      </c>
      <c r="DD99" s="303"/>
      <c r="DE99" s="44">
        <v>9</v>
      </c>
      <c r="DF99" s="303"/>
      <c r="DG99" s="303"/>
      <c r="DH99" s="303"/>
      <c r="DI99" s="303"/>
      <c r="DJ99" s="303"/>
      <c r="DK99" s="303"/>
      <c r="DL99" s="303"/>
      <c r="DM99" s="303"/>
      <c r="DN99" s="44">
        <f>G99</f>
        <v>40</v>
      </c>
      <c r="DO99" s="304"/>
      <c r="DP99" s="304"/>
      <c r="DQ99" s="308">
        <f t="shared" si="440"/>
        <v>0</v>
      </c>
      <c r="DR99" s="308">
        <f t="shared" si="441"/>
        <v>0</v>
      </c>
      <c r="DS99" s="308">
        <f t="shared" si="442"/>
        <v>0</v>
      </c>
      <c r="DT99" s="308">
        <f t="shared" si="443"/>
        <v>0</v>
      </c>
      <c r="DU99" s="308">
        <f t="shared" si="444"/>
        <v>0</v>
      </c>
      <c r="DV99" s="308">
        <f t="shared" si="445"/>
        <v>0</v>
      </c>
      <c r="DW99" s="304"/>
      <c r="DX99" s="304"/>
      <c r="DY99" s="310">
        <f t="shared" si="446"/>
        <v>0</v>
      </c>
      <c r="DZ99" s="310">
        <f t="shared" si="447"/>
        <v>0</v>
      </c>
      <c r="EA99" s="310">
        <f t="shared" si="448"/>
        <v>0</v>
      </c>
      <c r="EB99" s="310">
        <f t="shared" si="449"/>
        <v>0</v>
      </c>
      <c r="EC99" s="18">
        <f t="shared" ref="EC99:EC100" si="621">+IF(AND(CT99=0,SUM(CU99:CY99)&gt;1,SUM(CU99:CY99)&lt;=4),1,IF(AND(CT99=0,SUM(CU99:CY99)&gt;4),2,0))</f>
        <v>1</v>
      </c>
      <c r="ED99" s="19">
        <f t="shared" si="616"/>
        <v>3</v>
      </c>
      <c r="EE99" s="19">
        <f t="shared" si="600"/>
        <v>0</v>
      </c>
      <c r="EF99" s="1">
        <f t="shared" si="418"/>
        <v>0</v>
      </c>
      <c r="EG99" s="18">
        <f t="shared" ref="EG99:EG100" si="622">+IF(AND(CT99+EC99=0,SUM(AO99:AR99)&gt;0,SUM(DK99:DN99)&gt;0),(CU99+CV99+CW99+CX99)*2+CY99*5,(EC99+CT99-FO99)*5)+IF(AND(EC99+DQ99+CT99=0,SUM(AO99:AR99)&gt;0),SUM(CU99:CX99)*2+CY99*5,0)</f>
        <v>5</v>
      </c>
      <c r="EH99" s="341"/>
      <c r="EI99" s="44">
        <v>5.5</v>
      </c>
      <c r="EJ99" s="44">
        <v>5.5</v>
      </c>
      <c r="EK99" s="44"/>
      <c r="EL99" s="93">
        <v>1</v>
      </c>
      <c r="EM99" s="314"/>
      <c r="EN99" s="314"/>
      <c r="EO99" s="368"/>
      <c r="EP99" s="368"/>
      <c r="EQ99" s="374"/>
      <c r="ER99" s="374"/>
      <c r="ES99" s="374">
        <v>1</v>
      </c>
      <c r="ET99" s="375"/>
      <c r="EU99" s="18">
        <f t="shared" ref="EU99:EU102" si="623">IF(SUM(CU99:CX99)&gt;0,CZ99*1+2,0)</f>
        <v>11</v>
      </c>
      <c r="EV99" s="18">
        <f t="shared" si="420"/>
        <v>2</v>
      </c>
      <c r="EW99" s="344">
        <v>2</v>
      </c>
      <c r="EX99" s="341">
        <v>2</v>
      </c>
      <c r="EY99" s="341">
        <v>4</v>
      </c>
      <c r="EZ99" s="365">
        <f t="shared" si="421"/>
        <v>0</v>
      </c>
      <c r="FA99" s="303"/>
      <c r="FB99" s="303"/>
      <c r="FC99" s="303"/>
      <c r="FD99" s="315"/>
      <c r="FE99" s="315"/>
      <c r="FF99" s="315"/>
      <c r="FG99" s="337"/>
      <c r="FH99" s="315"/>
      <c r="FI99" s="315"/>
      <c r="FJ99" s="315"/>
      <c r="FK99" s="303"/>
      <c r="FL99" s="303"/>
      <c r="FM99" s="303"/>
      <c r="FN99" s="303"/>
      <c r="FO99" s="333"/>
      <c r="FP99" s="20">
        <f t="shared" ref="FP99:FP102" si="624">+FO99*3</f>
        <v>0</v>
      </c>
      <c r="FQ99" s="20">
        <f t="shared" si="453"/>
        <v>9</v>
      </c>
      <c r="FR99" s="310">
        <f t="shared" si="454"/>
        <v>0</v>
      </c>
      <c r="FS99" s="310">
        <f t="shared" si="455"/>
        <v>0</v>
      </c>
      <c r="FT99" s="310">
        <f t="shared" si="456"/>
        <v>0</v>
      </c>
      <c r="FU99" s="310">
        <f t="shared" si="457"/>
        <v>0</v>
      </c>
      <c r="FV99" s="310">
        <f t="shared" si="458"/>
        <v>0</v>
      </c>
      <c r="FW99" s="303"/>
    </row>
    <row r="100" spans="1:179" ht="27.75" customHeight="1">
      <c r="A100" s="40"/>
      <c r="B100" s="48" t="s">
        <v>728</v>
      </c>
      <c r="C100" s="48" t="s">
        <v>229</v>
      </c>
      <c r="D100" s="48" t="s">
        <v>53</v>
      </c>
      <c r="E100" s="48" t="s">
        <v>53</v>
      </c>
      <c r="F100" s="48">
        <v>19</v>
      </c>
      <c r="G100" s="48">
        <f t="shared" si="552"/>
        <v>19</v>
      </c>
      <c r="H100" s="43"/>
      <c r="I100" s="43"/>
      <c r="J100" s="44"/>
      <c r="K100" s="44"/>
      <c r="L100" s="44"/>
      <c r="M100" s="44"/>
      <c r="N100" s="43"/>
      <c r="O100" s="43"/>
      <c r="P100" s="1"/>
      <c r="Q100" s="16"/>
      <c r="R100" s="1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1">
        <f t="shared" si="602"/>
        <v>0</v>
      </c>
      <c r="AD100" s="1">
        <f t="shared" si="603"/>
        <v>0</v>
      </c>
      <c r="AE100" s="1">
        <f t="shared" si="604"/>
        <v>0</v>
      </c>
      <c r="AF100" s="1">
        <f t="shared" si="605"/>
        <v>0</v>
      </c>
      <c r="AG100" s="1">
        <f t="shared" si="606"/>
        <v>0</v>
      </c>
      <c r="AH100" s="1">
        <f t="shared" si="607"/>
        <v>0</v>
      </c>
      <c r="AI100" s="1">
        <f t="shared" si="608"/>
        <v>0</v>
      </c>
      <c r="AJ100" s="1">
        <f t="shared" si="609"/>
        <v>0</v>
      </c>
      <c r="AK100" s="1">
        <f t="shared" si="610"/>
        <v>0</v>
      </c>
      <c r="AL100" s="1">
        <f t="shared" si="611"/>
        <v>0</v>
      </c>
      <c r="AM100" s="1">
        <f t="shared" si="612"/>
        <v>0</v>
      </c>
      <c r="AN100" s="1">
        <f t="shared" si="613"/>
        <v>0</v>
      </c>
      <c r="AO100" s="44"/>
      <c r="AP100" s="44"/>
      <c r="AQ100" s="44"/>
      <c r="AR100" s="44"/>
      <c r="AS100" s="122">
        <f t="shared" si="432"/>
        <v>0</v>
      </c>
      <c r="AT100" s="122">
        <f t="shared" si="433"/>
        <v>0</v>
      </c>
      <c r="AU100" s="122">
        <f t="shared" si="434"/>
        <v>0</v>
      </c>
      <c r="AV100" s="122">
        <f t="shared" si="517"/>
        <v>0</v>
      </c>
      <c r="AW100" s="44"/>
      <c r="AX100" s="294"/>
      <c r="AY100" s="294"/>
      <c r="AZ100" s="294"/>
      <c r="BA100" s="294"/>
      <c r="BB100" s="294"/>
      <c r="BC100" s="29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127"/>
      <c r="BO100" s="44">
        <v>1</v>
      </c>
      <c r="BP100" s="1"/>
      <c r="BQ100" s="44"/>
      <c r="BR100" s="17">
        <v>1</v>
      </c>
      <c r="BS100" s="1">
        <f t="shared" si="436"/>
        <v>0</v>
      </c>
      <c r="BT100" s="17">
        <f t="shared" si="614"/>
        <v>0</v>
      </c>
      <c r="BU100" s="44"/>
      <c r="BV100" s="44">
        <v>1</v>
      </c>
      <c r="BW100" s="44"/>
      <c r="BX100" s="44"/>
      <c r="BY100" s="44"/>
      <c r="BZ100" s="44"/>
      <c r="CA100" s="44"/>
      <c r="CB100" s="44"/>
      <c r="CC100" s="44"/>
      <c r="CD100" s="92"/>
      <c r="CE100" s="92"/>
      <c r="CF100" s="92"/>
      <c r="CG100" s="44"/>
      <c r="CH100" s="1">
        <v>1</v>
      </c>
      <c r="CI100" s="1"/>
      <c r="CJ100" s="1"/>
      <c r="CK100" s="383"/>
      <c r="CL100" s="383"/>
      <c r="CM100" s="383"/>
      <c r="CN100" s="1">
        <f t="shared" si="617"/>
        <v>0</v>
      </c>
      <c r="CO100" s="1">
        <f t="shared" si="618"/>
        <v>0</v>
      </c>
      <c r="CP100" s="20">
        <f t="shared" si="619"/>
        <v>2.5</v>
      </c>
      <c r="CQ100" s="351"/>
      <c r="CR100" s="131">
        <f t="shared" si="620"/>
        <v>0</v>
      </c>
      <c r="CS100" s="44"/>
      <c r="CT100" s="44"/>
      <c r="CU100" s="1"/>
      <c r="CV100" s="1"/>
      <c r="CW100" s="1"/>
      <c r="CX100" s="1"/>
      <c r="CY100" s="1"/>
      <c r="CZ100" s="44"/>
      <c r="DA100" s="17">
        <f t="shared" si="615"/>
        <v>0</v>
      </c>
      <c r="DB100" s="359">
        <f t="shared" si="476"/>
        <v>0</v>
      </c>
      <c r="DC100" s="359">
        <f t="shared" si="439"/>
        <v>0</v>
      </c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>
        <f>G100</f>
        <v>19</v>
      </c>
      <c r="DO100" s="1"/>
      <c r="DP100" s="1"/>
      <c r="DQ100" s="17">
        <f t="shared" si="440"/>
        <v>0</v>
      </c>
      <c r="DR100" s="17">
        <f t="shared" si="441"/>
        <v>0</v>
      </c>
      <c r="DS100" s="17">
        <f t="shared" si="442"/>
        <v>0</v>
      </c>
      <c r="DT100" s="17">
        <f t="shared" si="443"/>
        <v>0</v>
      </c>
      <c r="DU100" s="17">
        <f t="shared" si="444"/>
        <v>0</v>
      </c>
      <c r="DV100" s="17">
        <f t="shared" si="445"/>
        <v>0</v>
      </c>
      <c r="DW100" s="1"/>
      <c r="DX100" s="1"/>
      <c r="DY100" s="20">
        <f t="shared" si="446"/>
        <v>0</v>
      </c>
      <c r="DZ100" s="20">
        <f t="shared" si="447"/>
        <v>0</v>
      </c>
      <c r="EA100" s="20">
        <f t="shared" si="448"/>
        <v>0</v>
      </c>
      <c r="EB100" s="20">
        <f t="shared" si="449"/>
        <v>0</v>
      </c>
      <c r="EC100" s="18">
        <f t="shared" si="621"/>
        <v>0</v>
      </c>
      <c r="ED100" s="19">
        <f t="shared" si="616"/>
        <v>0</v>
      </c>
      <c r="EE100" s="19">
        <f t="shared" si="600"/>
        <v>0</v>
      </c>
      <c r="EF100" s="1">
        <f t="shared" si="418"/>
        <v>0</v>
      </c>
      <c r="EG100" s="18">
        <f t="shared" si="622"/>
        <v>0</v>
      </c>
      <c r="EH100" s="341"/>
      <c r="EI100" s="44"/>
      <c r="EJ100" s="44"/>
      <c r="EK100" s="44"/>
      <c r="EL100" s="93"/>
      <c r="EM100" s="93"/>
      <c r="EN100" s="93"/>
      <c r="EO100" s="366"/>
      <c r="EP100" s="366"/>
      <c r="EQ100" s="374"/>
      <c r="ER100" s="374"/>
      <c r="ES100" s="374"/>
      <c r="ET100" s="374"/>
      <c r="EU100" s="18">
        <f t="shared" si="623"/>
        <v>0</v>
      </c>
      <c r="EV100" s="18">
        <f t="shared" si="420"/>
        <v>2</v>
      </c>
      <c r="EW100" s="341">
        <v>1</v>
      </c>
      <c r="EX100" s="341">
        <v>1</v>
      </c>
      <c r="EY100" s="341">
        <v>4</v>
      </c>
      <c r="EZ100" s="365">
        <f t="shared" si="421"/>
        <v>0</v>
      </c>
      <c r="FA100" s="44"/>
      <c r="FB100" s="44"/>
      <c r="FC100" s="44"/>
      <c r="FD100" s="45"/>
      <c r="FE100" s="45"/>
      <c r="FF100" s="45"/>
      <c r="FG100" s="300"/>
      <c r="FH100" s="45"/>
      <c r="FI100" s="45"/>
      <c r="FJ100" s="45"/>
      <c r="FK100" s="44"/>
      <c r="FL100" s="44"/>
      <c r="FM100" s="44"/>
      <c r="FN100" s="44"/>
      <c r="FO100" s="294"/>
      <c r="FP100" s="20">
        <f t="shared" si="624"/>
        <v>0</v>
      </c>
      <c r="FQ100" s="20">
        <f t="shared" si="453"/>
        <v>0</v>
      </c>
      <c r="FR100" s="20">
        <f t="shared" si="454"/>
        <v>0</v>
      </c>
      <c r="FS100" s="20">
        <f t="shared" si="455"/>
        <v>0</v>
      </c>
      <c r="FT100" s="20">
        <f t="shared" si="456"/>
        <v>0</v>
      </c>
      <c r="FU100" s="20">
        <f t="shared" si="457"/>
        <v>0</v>
      </c>
      <c r="FV100" s="20">
        <f t="shared" si="458"/>
        <v>0</v>
      </c>
      <c r="FW100" s="44"/>
    </row>
    <row r="101" spans="1:179" s="301" customFormat="1" ht="27.75" customHeight="1">
      <c r="A101" s="295"/>
      <c r="B101" s="296" t="s">
        <v>893</v>
      </c>
      <c r="C101" s="296" t="s">
        <v>198</v>
      </c>
      <c r="D101" s="296" t="s">
        <v>44</v>
      </c>
      <c r="E101" s="296" t="s">
        <v>44</v>
      </c>
      <c r="F101" s="296">
        <v>31</v>
      </c>
      <c r="G101" s="296">
        <v>31</v>
      </c>
      <c r="H101" s="297"/>
      <c r="I101" s="297"/>
      <c r="J101" s="294"/>
      <c r="K101" s="294"/>
      <c r="L101" s="294"/>
      <c r="M101" s="294"/>
      <c r="N101" s="297"/>
      <c r="O101" s="297"/>
      <c r="P101" s="1"/>
      <c r="Q101" s="16"/>
      <c r="R101" s="1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1">
        <f t="shared" si="602"/>
        <v>0</v>
      </c>
      <c r="AD101" s="1">
        <f t="shared" si="603"/>
        <v>0</v>
      </c>
      <c r="AE101" s="1">
        <f t="shared" si="604"/>
        <v>0</v>
      </c>
      <c r="AF101" s="1">
        <f t="shared" si="605"/>
        <v>0</v>
      </c>
      <c r="AG101" s="1">
        <f t="shared" si="606"/>
        <v>0</v>
      </c>
      <c r="AH101" s="1">
        <f t="shared" si="607"/>
        <v>0</v>
      </c>
      <c r="AI101" s="1">
        <f t="shared" si="608"/>
        <v>0</v>
      </c>
      <c r="AJ101" s="1">
        <f t="shared" si="609"/>
        <v>0</v>
      </c>
      <c r="AK101" s="1">
        <f t="shared" si="610"/>
        <v>0</v>
      </c>
      <c r="AL101" s="1">
        <f t="shared" si="611"/>
        <v>0</v>
      </c>
      <c r="AM101" s="1">
        <f t="shared" si="612"/>
        <v>0</v>
      </c>
      <c r="AN101" s="1">
        <f t="shared" si="613"/>
        <v>0</v>
      </c>
      <c r="AO101" s="294"/>
      <c r="AP101" s="294"/>
      <c r="AQ101" s="294"/>
      <c r="AR101" s="294"/>
      <c r="AS101" s="298">
        <f t="shared" si="432"/>
        <v>0</v>
      </c>
      <c r="AT101" s="298">
        <f t="shared" si="433"/>
        <v>0</v>
      </c>
      <c r="AU101" s="298">
        <f t="shared" si="434"/>
        <v>0</v>
      </c>
      <c r="AV101" s="298">
        <f t="shared" si="517"/>
        <v>0</v>
      </c>
      <c r="AW101" s="294"/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>
        <v>1</v>
      </c>
      <c r="BK101" s="294"/>
      <c r="BL101" s="294"/>
      <c r="BM101" s="294"/>
      <c r="BN101" s="294"/>
      <c r="BO101" s="294"/>
      <c r="BP101" s="1"/>
      <c r="BQ101" s="294"/>
      <c r="BR101" s="17">
        <v>2</v>
      </c>
      <c r="BS101" s="1">
        <f t="shared" si="436"/>
        <v>0</v>
      </c>
      <c r="BT101" s="17">
        <f t="shared" si="614"/>
        <v>0</v>
      </c>
      <c r="BU101" s="294"/>
      <c r="BV101" s="294">
        <v>1</v>
      </c>
      <c r="BW101" s="294"/>
      <c r="BX101" s="294"/>
      <c r="BY101" s="294"/>
      <c r="BZ101" s="294"/>
      <c r="CA101" s="294"/>
      <c r="CB101" s="294"/>
      <c r="CC101" s="294"/>
      <c r="CD101" s="1"/>
      <c r="CE101" s="1"/>
      <c r="CF101" s="1"/>
      <c r="CG101" s="294"/>
      <c r="CH101" s="1"/>
      <c r="CI101" s="1">
        <v>1</v>
      </c>
      <c r="CJ101" s="1"/>
      <c r="CK101" s="383"/>
      <c r="CL101" s="383"/>
      <c r="CM101" s="383"/>
      <c r="CN101" s="1">
        <f t="shared" ref="CN101:CN102" si="625">+SUM(BX101:CC101)*BW101</f>
        <v>0</v>
      </c>
      <c r="CO101" s="1">
        <f t="shared" si="618"/>
        <v>0</v>
      </c>
      <c r="CP101" s="20">
        <f t="shared" ref="CP101:CP102" si="626">+SUM(BY101:CC101)*2.5+SUM(CD101:CG101)*0.5+SUM(CH101:CJ101)*2.5</f>
        <v>2.5</v>
      </c>
      <c r="CQ101" s="351"/>
      <c r="CR101" s="299">
        <f t="shared" ref="CR101:CR102" si="627">+IF(SUM(AX101:BM101)&gt;0,1,0)</f>
        <v>1</v>
      </c>
      <c r="CS101" s="294">
        <v>1</v>
      </c>
      <c r="CT101" s="294">
        <v>1</v>
      </c>
      <c r="CU101" s="1"/>
      <c r="CV101" s="1"/>
      <c r="CW101" s="1">
        <v>4</v>
      </c>
      <c r="CX101" s="1"/>
      <c r="CY101" s="1">
        <v>3</v>
      </c>
      <c r="CZ101" s="294">
        <v>14</v>
      </c>
      <c r="DA101" s="17">
        <f t="shared" si="615"/>
        <v>3</v>
      </c>
      <c r="DB101" s="359">
        <f t="shared" si="476"/>
        <v>17</v>
      </c>
      <c r="DC101" s="359">
        <f t="shared" si="439"/>
        <v>7</v>
      </c>
      <c r="DD101" s="294"/>
      <c r="DE101" s="294">
        <f>4*3</f>
        <v>12</v>
      </c>
      <c r="DF101" s="294">
        <v>7</v>
      </c>
      <c r="DG101" s="294"/>
      <c r="DH101" s="294"/>
      <c r="DI101" s="294">
        <v>4</v>
      </c>
      <c r="DJ101" s="294"/>
      <c r="DK101" s="294"/>
      <c r="DL101" s="294"/>
      <c r="DM101" s="294"/>
      <c r="DN101" s="44">
        <f t="shared" ref="DN101:DN102" si="628">G101</f>
        <v>31</v>
      </c>
      <c r="DO101" s="1"/>
      <c r="DP101" s="1"/>
      <c r="DQ101" s="17">
        <f t="shared" ref="DQ101:DQ102" si="629">+IF(AND(SUM(S101:AA101)&gt;0,SUM(FA101:FF101)&gt;0),CT101,0)</f>
        <v>0</v>
      </c>
      <c r="DR101" s="17">
        <f t="shared" si="441"/>
        <v>0</v>
      </c>
      <c r="DS101" s="17">
        <f t="shared" si="442"/>
        <v>0</v>
      </c>
      <c r="DT101" s="17">
        <f t="shared" si="443"/>
        <v>0</v>
      </c>
      <c r="DU101" s="17">
        <f t="shared" si="444"/>
        <v>0</v>
      </c>
      <c r="DV101" s="17">
        <f t="shared" si="445"/>
        <v>0</v>
      </c>
      <c r="DW101" s="1"/>
      <c r="DX101" s="1"/>
      <c r="DY101" s="20">
        <f t="shared" si="446"/>
        <v>0</v>
      </c>
      <c r="DZ101" s="20">
        <f t="shared" si="447"/>
        <v>0</v>
      </c>
      <c r="EA101" s="20">
        <f t="shared" si="448"/>
        <v>0</v>
      </c>
      <c r="EB101" s="20">
        <f t="shared" si="449"/>
        <v>0</v>
      </c>
      <c r="EC101" s="18">
        <f>+IF(AND(CT101=0,SUM(CU101:CY101)&gt;1,SUM(CU101:CY101)&lt;=4),1,IF(AND(CT101=0,SUM(CU101:CY101)&gt;4),2,0))+1</f>
        <v>1</v>
      </c>
      <c r="ED101" s="19">
        <f t="shared" si="616"/>
        <v>3</v>
      </c>
      <c r="EE101" s="19">
        <f t="shared" ref="EE101:EE102" si="630">+IF(SUM(AO101:AR101)+SUM(DK101:DN101)&gt;0,CT101*3,0)</f>
        <v>3</v>
      </c>
      <c r="EF101" s="1">
        <f t="shared" si="418"/>
        <v>4</v>
      </c>
      <c r="EG101" s="18">
        <f t="shared" ref="EG101:EG102" si="631">+IF(AND(CT101+EC101=0,SUM(AO101:AR101)&gt;0,SUM(DK101:DN101)&gt;0),(CU101+CV101+CW101+CX101)*2+CY101*5,(EC101+CT101-FO101)*5)+IF(AND(EC101+DQ101+CT101=0,SUM(AO101:AR101)&gt;0),SUM(CU101:CX101)*2+CY101*5,0)</f>
        <v>5</v>
      </c>
      <c r="EH101" s="341"/>
      <c r="EI101" s="294"/>
      <c r="EJ101" s="299">
        <f>4*5.5</f>
        <v>22</v>
      </c>
      <c r="EK101" s="299">
        <f>2*5.5</f>
        <v>11</v>
      </c>
      <c r="EL101" s="19">
        <v>1</v>
      </c>
      <c r="EM101" s="19"/>
      <c r="EN101" s="19"/>
      <c r="EO101" s="366"/>
      <c r="EP101" s="366"/>
      <c r="EQ101" s="374"/>
      <c r="ER101" s="374"/>
      <c r="ES101" s="374"/>
      <c r="ET101" s="374"/>
      <c r="EU101" s="18">
        <f t="shared" si="623"/>
        <v>16</v>
      </c>
      <c r="EV101" s="18">
        <f t="shared" si="420"/>
        <v>2</v>
      </c>
      <c r="EW101" s="341">
        <v>2</v>
      </c>
      <c r="EX101" s="341">
        <v>2</v>
      </c>
      <c r="EY101" s="341">
        <v>5</v>
      </c>
      <c r="EZ101" s="365">
        <f t="shared" si="421"/>
        <v>0</v>
      </c>
      <c r="FA101" s="294"/>
      <c r="FB101" s="294"/>
      <c r="FC101" s="294"/>
      <c r="FD101" s="300"/>
      <c r="FE101" s="300"/>
      <c r="FF101" s="300"/>
      <c r="FG101" s="300"/>
      <c r="FH101" s="300"/>
      <c r="FI101" s="300"/>
      <c r="FJ101" s="300"/>
      <c r="FK101" s="294"/>
      <c r="FL101" s="294"/>
      <c r="FM101" s="294"/>
      <c r="FN101" s="294"/>
      <c r="FO101" s="294">
        <v>1</v>
      </c>
      <c r="FP101" s="20">
        <f t="shared" si="624"/>
        <v>3</v>
      </c>
      <c r="FQ101" s="20">
        <f t="shared" si="453"/>
        <v>12</v>
      </c>
      <c r="FR101" s="20">
        <f t="shared" si="454"/>
        <v>7</v>
      </c>
      <c r="FS101" s="20">
        <f t="shared" si="455"/>
        <v>0</v>
      </c>
      <c r="FT101" s="20">
        <f t="shared" si="456"/>
        <v>0</v>
      </c>
      <c r="FU101" s="20">
        <f t="shared" si="457"/>
        <v>0</v>
      </c>
      <c r="FV101" s="20">
        <f t="shared" si="458"/>
        <v>0</v>
      </c>
      <c r="FW101" s="294"/>
    </row>
    <row r="102" spans="1:179" s="301" customFormat="1" ht="27.75" customHeight="1">
      <c r="A102" s="295"/>
      <c r="B102" s="296"/>
      <c r="C102" s="296" t="s">
        <v>302</v>
      </c>
      <c r="D102" s="296"/>
      <c r="E102" s="296" t="s">
        <v>44</v>
      </c>
      <c r="F102" s="296"/>
      <c r="G102" s="296">
        <v>20</v>
      </c>
      <c r="H102" s="297"/>
      <c r="I102" s="297"/>
      <c r="J102" s="294"/>
      <c r="K102" s="294"/>
      <c r="L102" s="294"/>
      <c r="M102" s="294"/>
      <c r="N102" s="297"/>
      <c r="O102" s="297"/>
      <c r="P102" s="1"/>
      <c r="Q102" s="16"/>
      <c r="R102" s="1"/>
      <c r="S102" s="294"/>
      <c r="T102" s="294"/>
      <c r="U102" s="294"/>
      <c r="V102" s="294"/>
      <c r="W102" s="294"/>
      <c r="X102" s="294"/>
      <c r="Y102" s="294">
        <v>1</v>
      </c>
      <c r="Z102" s="294"/>
      <c r="AA102" s="294"/>
      <c r="AB102" s="294"/>
      <c r="AC102" s="1">
        <f t="shared" si="602"/>
        <v>0</v>
      </c>
      <c r="AD102" s="1">
        <f t="shared" si="603"/>
        <v>0</v>
      </c>
      <c r="AE102" s="1">
        <f t="shared" si="604"/>
        <v>0</v>
      </c>
      <c r="AF102" s="1">
        <f t="shared" si="605"/>
        <v>1</v>
      </c>
      <c r="AG102" s="1">
        <f t="shared" si="606"/>
        <v>0</v>
      </c>
      <c r="AH102" s="1">
        <f t="shared" si="607"/>
        <v>0</v>
      </c>
      <c r="AI102" s="1">
        <f t="shared" si="608"/>
        <v>0</v>
      </c>
      <c r="AJ102" s="1">
        <f t="shared" si="609"/>
        <v>0</v>
      </c>
      <c r="AK102" s="1">
        <f t="shared" si="610"/>
        <v>0</v>
      </c>
      <c r="AL102" s="1">
        <f t="shared" si="611"/>
        <v>0</v>
      </c>
      <c r="AM102" s="1">
        <f t="shared" si="612"/>
        <v>0</v>
      </c>
      <c r="AN102" s="1">
        <f t="shared" si="613"/>
        <v>0</v>
      </c>
      <c r="AO102" s="294"/>
      <c r="AP102" s="294"/>
      <c r="AQ102" s="294"/>
      <c r="AR102" s="294"/>
      <c r="AS102" s="298">
        <f t="shared" si="432"/>
        <v>0</v>
      </c>
      <c r="AT102" s="298">
        <f t="shared" si="433"/>
        <v>0</v>
      </c>
      <c r="AU102" s="298">
        <f t="shared" si="434"/>
        <v>0</v>
      </c>
      <c r="AV102" s="298">
        <f t="shared" si="517"/>
        <v>0</v>
      </c>
      <c r="AW102" s="294"/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/>
      <c r="BJ102" s="294">
        <v>1</v>
      </c>
      <c r="BK102" s="294"/>
      <c r="BL102" s="294"/>
      <c r="BM102" s="294"/>
      <c r="BN102" s="294"/>
      <c r="BO102" s="294"/>
      <c r="BP102" s="1"/>
      <c r="BQ102" s="294"/>
      <c r="BR102" s="17">
        <v>1</v>
      </c>
      <c r="BS102" s="1">
        <f t="shared" si="436"/>
        <v>0</v>
      </c>
      <c r="BT102" s="17">
        <f t="shared" si="614"/>
        <v>0</v>
      </c>
      <c r="BU102" s="294"/>
      <c r="BV102" s="294">
        <v>1</v>
      </c>
      <c r="BW102" s="294"/>
      <c r="BX102" s="294"/>
      <c r="BY102" s="294"/>
      <c r="BZ102" s="294"/>
      <c r="CA102" s="294"/>
      <c r="CB102" s="294"/>
      <c r="CC102" s="294"/>
      <c r="CD102" s="1"/>
      <c r="CE102" s="1">
        <v>1</v>
      </c>
      <c r="CF102" s="1"/>
      <c r="CG102" s="294"/>
      <c r="CH102" s="1"/>
      <c r="CI102" s="1"/>
      <c r="CJ102" s="1"/>
      <c r="CK102" s="383"/>
      <c r="CL102" s="383"/>
      <c r="CM102" s="383"/>
      <c r="CN102" s="1">
        <f t="shared" si="625"/>
        <v>0</v>
      </c>
      <c r="CO102" s="1">
        <f t="shared" si="618"/>
        <v>0</v>
      </c>
      <c r="CP102" s="20">
        <f t="shared" si="626"/>
        <v>0.5</v>
      </c>
      <c r="CQ102" s="351"/>
      <c r="CR102" s="299">
        <f t="shared" si="627"/>
        <v>1</v>
      </c>
      <c r="CS102" s="294"/>
      <c r="CT102" s="294"/>
      <c r="CU102" s="1"/>
      <c r="CV102" s="1"/>
      <c r="CW102" s="1"/>
      <c r="CX102" s="1"/>
      <c r="CY102" s="1"/>
      <c r="CZ102" s="294"/>
      <c r="DA102" s="17">
        <f t="shared" si="615"/>
        <v>0</v>
      </c>
      <c r="DB102" s="359">
        <f t="shared" si="476"/>
        <v>0</v>
      </c>
      <c r="DC102" s="359">
        <f t="shared" si="439"/>
        <v>0</v>
      </c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>
        <f t="shared" si="628"/>
        <v>20</v>
      </c>
      <c r="DO102" s="1"/>
      <c r="DP102" s="1"/>
      <c r="DQ102" s="17">
        <f t="shared" si="629"/>
        <v>0</v>
      </c>
      <c r="DR102" s="17">
        <f t="shared" si="441"/>
        <v>0</v>
      </c>
      <c r="DS102" s="17">
        <f t="shared" si="442"/>
        <v>0</v>
      </c>
      <c r="DT102" s="17">
        <f t="shared" si="443"/>
        <v>0</v>
      </c>
      <c r="DU102" s="17">
        <f t="shared" si="444"/>
        <v>0</v>
      </c>
      <c r="DV102" s="17">
        <f t="shared" si="445"/>
        <v>0</v>
      </c>
      <c r="DW102" s="1"/>
      <c r="DX102" s="1"/>
      <c r="DY102" s="20">
        <f t="shared" si="446"/>
        <v>0</v>
      </c>
      <c r="DZ102" s="20">
        <f t="shared" si="447"/>
        <v>0</v>
      </c>
      <c r="EA102" s="20">
        <f t="shared" si="448"/>
        <v>0</v>
      </c>
      <c r="EB102" s="20">
        <f t="shared" si="449"/>
        <v>0</v>
      </c>
      <c r="EC102" s="18">
        <f t="shared" ref="EC102" si="632">+IF(AND(CT102=0,SUM(CU102:CY102)&gt;1,SUM(CU102:CY102)&lt;=4),1,IF(AND(CT102=0,SUM(CU102:CY102)&gt;4),2,0))</f>
        <v>0</v>
      </c>
      <c r="ED102" s="19">
        <f t="shared" si="616"/>
        <v>0</v>
      </c>
      <c r="EE102" s="19">
        <f t="shared" si="630"/>
        <v>0</v>
      </c>
      <c r="EF102" s="1">
        <f t="shared" si="418"/>
        <v>0</v>
      </c>
      <c r="EG102" s="18">
        <f t="shared" si="631"/>
        <v>0</v>
      </c>
      <c r="EH102" s="341"/>
      <c r="EI102" s="294"/>
      <c r="EJ102" s="294"/>
      <c r="EK102" s="294"/>
      <c r="EL102" s="19"/>
      <c r="EM102" s="19"/>
      <c r="EN102" s="19"/>
      <c r="EO102" s="366"/>
      <c r="EP102" s="366"/>
      <c r="EQ102" s="374"/>
      <c r="ER102" s="374"/>
      <c r="ES102" s="374"/>
      <c r="ET102" s="374"/>
      <c r="EU102" s="18">
        <f t="shared" si="623"/>
        <v>0</v>
      </c>
      <c r="EV102" s="18">
        <f t="shared" si="420"/>
        <v>2</v>
      </c>
      <c r="EW102" s="341"/>
      <c r="EX102" s="341"/>
      <c r="EY102" s="341"/>
      <c r="EZ102" s="365">
        <f t="shared" si="421"/>
        <v>0</v>
      </c>
      <c r="FA102" s="294"/>
      <c r="FB102" s="294"/>
      <c r="FC102" s="294"/>
      <c r="FD102" s="300"/>
      <c r="FE102" s="300"/>
      <c r="FF102" s="300"/>
      <c r="FG102" s="300"/>
      <c r="FH102" s="300"/>
      <c r="FI102" s="300"/>
      <c r="FJ102" s="300"/>
      <c r="FK102" s="294"/>
      <c r="FL102" s="294"/>
      <c r="FM102" s="294"/>
      <c r="FN102" s="294"/>
      <c r="FO102" s="294"/>
      <c r="FP102" s="20">
        <f t="shared" si="624"/>
        <v>0</v>
      </c>
      <c r="FQ102" s="20">
        <f t="shared" si="453"/>
        <v>0</v>
      </c>
      <c r="FR102" s="20">
        <f t="shared" si="454"/>
        <v>0</v>
      </c>
      <c r="FS102" s="20">
        <f t="shared" si="455"/>
        <v>0</v>
      </c>
      <c r="FT102" s="20">
        <f t="shared" si="456"/>
        <v>0</v>
      </c>
      <c r="FU102" s="20">
        <f t="shared" si="457"/>
        <v>0</v>
      </c>
      <c r="FV102" s="20">
        <f t="shared" si="458"/>
        <v>0</v>
      </c>
      <c r="FW102" s="294"/>
    </row>
    <row r="103" spans="1:179" ht="27.75" customHeight="1">
      <c r="A103" s="40"/>
      <c r="B103" s="41" t="s">
        <v>183</v>
      </c>
      <c r="C103" s="41"/>
      <c r="D103" s="48"/>
      <c r="E103" s="41"/>
      <c r="F103" s="41"/>
      <c r="G103" s="48"/>
      <c r="H103" s="43"/>
      <c r="I103" s="43"/>
      <c r="J103" s="44"/>
      <c r="K103" s="44"/>
      <c r="L103" s="44"/>
      <c r="M103" s="44"/>
      <c r="N103" s="43"/>
      <c r="O103" s="43"/>
      <c r="P103" s="1"/>
      <c r="Q103" s="16"/>
      <c r="R103" s="1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1">
        <f t="shared" ref="AC103:AC105" si="633">+IF(S103=1,1,0)+IF(T103=1,1,0)</f>
        <v>0</v>
      </c>
      <c r="AD103" s="1">
        <f t="shared" ref="AD103:AD105" si="634">+IF(U103=1,1,0)+IF(V103=1,1,0)</f>
        <v>0</v>
      </c>
      <c r="AE103" s="1">
        <f t="shared" ref="AE103:AE105" si="635">+IF(W103=1,1,0)+IF(X103=1,1,0)</f>
        <v>0</v>
      </c>
      <c r="AF103" s="1">
        <f t="shared" ref="AF103:AF105" si="636">+IF(Y103=1,1,0)+IF(Z103=1,1,0)</f>
        <v>0</v>
      </c>
      <c r="AG103" s="1">
        <f t="shared" ref="AG103:AG105" si="637">+IF(AA103=1,1,0)</f>
        <v>0</v>
      </c>
      <c r="AH103" s="1">
        <f t="shared" ref="AH103:AH105" si="638">+IF(AB103=1,1,0)</f>
        <v>0</v>
      </c>
      <c r="AI103" s="1">
        <f t="shared" ref="AI103:AI105" si="639">+IF(S103=2,1,0)+IF(T103=2,1,0)</f>
        <v>0</v>
      </c>
      <c r="AJ103" s="1">
        <f t="shared" ref="AJ103:AJ105" si="640">+IF(U103=2,1,0)+IF(V103=2,1,0)</f>
        <v>0</v>
      </c>
      <c r="AK103" s="1">
        <f t="shared" ref="AK103:AK105" si="641">+IF(X103=2,1,0)+IF(W103=2,1,0)</f>
        <v>0</v>
      </c>
      <c r="AL103" s="1">
        <f t="shared" ref="AL103:AL105" si="642">+IF(Y103=2,1,0)+IF(Z103=2,1,0)</f>
        <v>0</v>
      </c>
      <c r="AM103" s="1">
        <f t="shared" ref="AM103:AM105" si="643">+IF(AA103=2,1,0)</f>
        <v>0</v>
      </c>
      <c r="AN103" s="1">
        <f t="shared" ref="AN103:AN105" si="644">+IF(AB103=2,1,0)</f>
        <v>0</v>
      </c>
      <c r="AO103" s="44"/>
      <c r="AP103" s="44"/>
      <c r="AQ103" s="44"/>
      <c r="AR103" s="44"/>
      <c r="AS103" s="122">
        <f t="shared" si="432"/>
        <v>0</v>
      </c>
      <c r="AT103" s="122">
        <f t="shared" si="433"/>
        <v>0</v>
      </c>
      <c r="AU103" s="122">
        <f t="shared" si="434"/>
        <v>0</v>
      </c>
      <c r="AV103" s="122">
        <f t="shared" si="517"/>
        <v>0</v>
      </c>
      <c r="AW103" s="44"/>
      <c r="AX103" s="294"/>
      <c r="AY103" s="294"/>
      <c r="AZ103" s="294"/>
      <c r="BA103" s="294"/>
      <c r="BB103" s="294"/>
      <c r="BC103" s="29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127"/>
      <c r="BO103" s="44"/>
      <c r="BP103" s="1"/>
      <c r="BQ103" s="44"/>
      <c r="BR103" s="17"/>
      <c r="BS103" s="1">
        <f t="shared" si="436"/>
        <v>0</v>
      </c>
      <c r="BT103" s="17">
        <f t="shared" si="437"/>
        <v>0</v>
      </c>
      <c r="BU103" s="44"/>
      <c r="BV103" s="44"/>
      <c r="BW103" s="44"/>
      <c r="BX103" s="44"/>
      <c r="BY103" s="44"/>
      <c r="BZ103" s="44"/>
      <c r="CA103" s="44"/>
      <c r="CB103" s="44"/>
      <c r="CC103" s="44"/>
      <c r="CD103" s="92"/>
      <c r="CE103" s="92"/>
      <c r="CF103" s="92"/>
      <c r="CG103" s="44"/>
      <c r="CH103" s="1"/>
      <c r="CI103" s="1"/>
      <c r="CJ103" s="1"/>
      <c r="CK103" s="383"/>
      <c r="CL103" s="383"/>
      <c r="CM103" s="383"/>
      <c r="CN103" s="1">
        <f t="shared" si="413"/>
        <v>0</v>
      </c>
      <c r="CO103" s="1">
        <f t="shared" si="414"/>
        <v>0</v>
      </c>
      <c r="CP103" s="20">
        <f t="shared" si="415"/>
        <v>0</v>
      </c>
      <c r="CQ103" s="351"/>
      <c r="CR103" s="131">
        <f t="shared" si="598"/>
        <v>0</v>
      </c>
      <c r="CS103" s="44"/>
      <c r="CT103" s="44"/>
      <c r="CU103" s="1"/>
      <c r="CV103" s="1"/>
      <c r="CW103" s="1"/>
      <c r="CX103" s="1"/>
      <c r="CY103" s="1"/>
      <c r="CZ103" s="44"/>
      <c r="DA103" s="17">
        <f t="shared" si="438"/>
        <v>0</v>
      </c>
      <c r="DB103" s="359">
        <f t="shared" si="476"/>
        <v>0</v>
      </c>
      <c r="DC103" s="359">
        <f t="shared" si="439"/>
        <v>0</v>
      </c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1"/>
      <c r="DP103" s="1"/>
      <c r="DQ103" s="17">
        <f t="shared" si="440"/>
        <v>0</v>
      </c>
      <c r="DR103" s="17">
        <f t="shared" si="441"/>
        <v>0</v>
      </c>
      <c r="DS103" s="17">
        <f t="shared" si="442"/>
        <v>0</v>
      </c>
      <c r="DT103" s="17">
        <f t="shared" si="443"/>
        <v>0</v>
      </c>
      <c r="DU103" s="17">
        <f t="shared" si="444"/>
        <v>0</v>
      </c>
      <c r="DV103" s="17">
        <f t="shared" si="445"/>
        <v>0</v>
      </c>
      <c r="DW103" s="1"/>
      <c r="DX103" s="1"/>
      <c r="DY103" s="20">
        <f t="shared" si="446"/>
        <v>0</v>
      </c>
      <c r="DZ103" s="20">
        <f t="shared" si="447"/>
        <v>0</v>
      </c>
      <c r="EA103" s="20">
        <f t="shared" si="448"/>
        <v>0</v>
      </c>
      <c r="EB103" s="20">
        <f t="shared" si="449"/>
        <v>0</v>
      </c>
      <c r="EC103" s="18">
        <f t="shared" si="599"/>
        <v>0</v>
      </c>
      <c r="ED103" s="19">
        <f t="shared" ref="ED103:ED106" si="645">+IF(EC103&lt;&gt;0,EC103*3,0)</f>
        <v>0</v>
      </c>
      <c r="EE103" s="19">
        <f t="shared" si="600"/>
        <v>0</v>
      </c>
      <c r="EF103" s="1">
        <f t="shared" si="418"/>
        <v>0</v>
      </c>
      <c r="EG103" s="18">
        <f t="shared" si="601"/>
        <v>0</v>
      </c>
      <c r="EH103" s="341"/>
      <c r="EI103" s="44"/>
      <c r="EJ103" s="44"/>
      <c r="EK103" s="44"/>
      <c r="EL103" s="93"/>
      <c r="EM103" s="93"/>
      <c r="EN103" s="93"/>
      <c r="EO103" s="366"/>
      <c r="EP103" s="366"/>
      <c r="EQ103" s="374"/>
      <c r="ER103" s="374"/>
      <c r="ES103" s="374"/>
      <c r="ET103" s="374"/>
      <c r="EU103" s="18">
        <f t="shared" si="419"/>
        <v>0</v>
      </c>
      <c r="EV103" s="18">
        <f t="shared" si="420"/>
        <v>0</v>
      </c>
      <c r="EW103" s="341"/>
      <c r="EX103" s="341"/>
      <c r="EY103" s="341"/>
      <c r="EZ103" s="365">
        <f t="shared" si="421"/>
        <v>0</v>
      </c>
      <c r="FA103" s="44"/>
      <c r="FB103" s="44"/>
      <c r="FC103" s="44"/>
      <c r="FD103" s="45"/>
      <c r="FE103" s="45"/>
      <c r="FF103" s="45"/>
      <c r="FG103" s="300"/>
      <c r="FH103" s="45"/>
      <c r="FI103" s="45"/>
      <c r="FJ103" s="45"/>
      <c r="FK103" s="44"/>
      <c r="FL103" s="44"/>
      <c r="FM103" s="44"/>
      <c r="FN103" s="44"/>
      <c r="FO103" s="294"/>
      <c r="FP103" s="20">
        <f t="shared" si="459"/>
        <v>0</v>
      </c>
      <c r="FQ103" s="20">
        <f t="shared" si="453"/>
        <v>0</v>
      </c>
      <c r="FR103" s="20">
        <f t="shared" si="454"/>
        <v>0</v>
      </c>
      <c r="FS103" s="20">
        <f t="shared" si="455"/>
        <v>0</v>
      </c>
      <c r="FT103" s="20">
        <f t="shared" si="456"/>
        <v>0</v>
      </c>
      <c r="FU103" s="20">
        <f t="shared" si="457"/>
        <v>0</v>
      </c>
      <c r="FV103" s="20">
        <f t="shared" si="458"/>
        <v>0</v>
      </c>
      <c r="FW103" s="44" t="s">
        <v>896</v>
      </c>
    </row>
    <row r="104" spans="1:179" ht="27.75" customHeight="1">
      <c r="A104" s="40"/>
      <c r="B104" s="48" t="s">
        <v>27</v>
      </c>
      <c r="C104" s="43" t="s">
        <v>27</v>
      </c>
      <c r="D104" s="43" t="s">
        <v>165</v>
      </c>
      <c r="E104" s="43" t="s">
        <v>165</v>
      </c>
      <c r="F104" s="43"/>
      <c r="G104" s="43">
        <v>6</v>
      </c>
      <c r="H104" s="43">
        <v>1</v>
      </c>
      <c r="I104" s="43">
        <f>H104*1.5</f>
        <v>1.5</v>
      </c>
      <c r="J104" s="44"/>
      <c r="K104" s="44">
        <v>4</v>
      </c>
      <c r="L104" s="44"/>
      <c r="M104" s="44"/>
      <c r="N104" s="43"/>
      <c r="O104" s="43"/>
      <c r="P104" s="1"/>
      <c r="Q104" s="16"/>
      <c r="R104" s="1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1">
        <f t="shared" si="633"/>
        <v>0</v>
      </c>
      <c r="AD104" s="1">
        <f t="shared" si="634"/>
        <v>0</v>
      </c>
      <c r="AE104" s="1">
        <f t="shared" si="635"/>
        <v>0</v>
      </c>
      <c r="AF104" s="1">
        <f t="shared" si="636"/>
        <v>0</v>
      </c>
      <c r="AG104" s="1">
        <f t="shared" si="637"/>
        <v>0</v>
      </c>
      <c r="AH104" s="1">
        <f t="shared" si="638"/>
        <v>0</v>
      </c>
      <c r="AI104" s="1">
        <f t="shared" si="639"/>
        <v>0</v>
      </c>
      <c r="AJ104" s="1">
        <f t="shared" si="640"/>
        <v>0</v>
      </c>
      <c r="AK104" s="1">
        <f t="shared" si="641"/>
        <v>0</v>
      </c>
      <c r="AL104" s="1">
        <f t="shared" si="642"/>
        <v>0</v>
      </c>
      <c r="AM104" s="1">
        <f t="shared" si="643"/>
        <v>0</v>
      </c>
      <c r="AN104" s="1">
        <f t="shared" si="644"/>
        <v>0</v>
      </c>
      <c r="AO104" s="44"/>
      <c r="AP104" s="44"/>
      <c r="AQ104" s="44"/>
      <c r="AR104" s="44">
        <f>G104</f>
        <v>6</v>
      </c>
      <c r="AS104" s="122">
        <f t="shared" si="432"/>
        <v>0</v>
      </c>
      <c r="AT104" s="122">
        <f t="shared" si="433"/>
        <v>0</v>
      </c>
      <c r="AU104" s="122">
        <f t="shared" si="434"/>
        <v>0</v>
      </c>
      <c r="AV104" s="122">
        <f t="shared" si="517"/>
        <v>1</v>
      </c>
      <c r="AW104" s="44"/>
      <c r="AX104" s="294"/>
      <c r="AY104" s="294"/>
      <c r="AZ104" s="294"/>
      <c r="BA104" s="294"/>
      <c r="BB104" s="294"/>
      <c r="BC104" s="29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127"/>
      <c r="BO104" s="44"/>
      <c r="BP104" s="1"/>
      <c r="BQ104" s="44"/>
      <c r="BR104" s="17">
        <v>2</v>
      </c>
      <c r="BS104" s="1">
        <f t="shared" si="436"/>
        <v>0</v>
      </c>
      <c r="BT104" s="17">
        <f t="shared" si="437"/>
        <v>0</v>
      </c>
      <c r="BU104" s="44"/>
      <c r="BV104" s="44">
        <v>2</v>
      </c>
      <c r="BW104" s="44"/>
      <c r="BX104" s="44"/>
      <c r="BY104" s="44"/>
      <c r="BZ104" s="44"/>
      <c r="CA104" s="44"/>
      <c r="CB104" s="44"/>
      <c r="CC104" s="44"/>
      <c r="CD104" s="92"/>
      <c r="CE104" s="92"/>
      <c r="CF104" s="92"/>
      <c r="CG104" s="44"/>
      <c r="CH104" s="1"/>
      <c r="CI104" s="1"/>
      <c r="CJ104" s="1"/>
      <c r="CK104" s="383"/>
      <c r="CL104" s="383"/>
      <c r="CM104" s="383"/>
      <c r="CN104" s="1">
        <f t="shared" si="413"/>
        <v>0</v>
      </c>
      <c r="CO104" s="1">
        <f t="shared" si="414"/>
        <v>0</v>
      </c>
      <c r="CP104" s="20">
        <f t="shared" si="415"/>
        <v>0</v>
      </c>
      <c r="CQ104" s="351"/>
      <c r="CR104" s="131">
        <f t="shared" si="598"/>
        <v>0</v>
      </c>
      <c r="CS104" s="44"/>
      <c r="CT104" s="44"/>
      <c r="CU104" s="1"/>
      <c r="CV104" s="1"/>
      <c r="CW104" s="1"/>
      <c r="CX104" s="1"/>
      <c r="CY104" s="1"/>
      <c r="CZ104" s="44"/>
      <c r="DA104" s="17">
        <f t="shared" si="438"/>
        <v>0</v>
      </c>
      <c r="DB104" s="359">
        <f t="shared" si="476"/>
        <v>0</v>
      </c>
      <c r="DC104" s="359">
        <f t="shared" si="439"/>
        <v>0</v>
      </c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1"/>
      <c r="DP104" s="1"/>
      <c r="DQ104" s="17">
        <f t="shared" si="440"/>
        <v>0</v>
      </c>
      <c r="DR104" s="17">
        <f t="shared" si="441"/>
        <v>0</v>
      </c>
      <c r="DS104" s="17">
        <f t="shared" si="442"/>
        <v>0</v>
      </c>
      <c r="DT104" s="17">
        <f t="shared" si="443"/>
        <v>0</v>
      </c>
      <c r="DU104" s="17">
        <f t="shared" si="444"/>
        <v>0</v>
      </c>
      <c r="DV104" s="17">
        <f t="shared" si="445"/>
        <v>0</v>
      </c>
      <c r="DW104" s="1"/>
      <c r="DX104" s="1"/>
      <c r="DY104" s="16">
        <f t="shared" si="446"/>
        <v>0</v>
      </c>
      <c r="DZ104" s="16">
        <f t="shared" si="447"/>
        <v>0</v>
      </c>
      <c r="EA104" s="16">
        <f t="shared" si="448"/>
        <v>0</v>
      </c>
      <c r="EB104" s="16">
        <f t="shared" si="449"/>
        <v>0</v>
      </c>
      <c r="EC104" s="18">
        <f t="shared" si="599"/>
        <v>0</v>
      </c>
      <c r="ED104" s="19">
        <f t="shared" si="645"/>
        <v>0</v>
      </c>
      <c r="EE104" s="19">
        <f t="shared" si="600"/>
        <v>0</v>
      </c>
      <c r="EF104" s="1">
        <f t="shared" si="418"/>
        <v>0</v>
      </c>
      <c r="EG104" s="18">
        <f t="shared" si="601"/>
        <v>0</v>
      </c>
      <c r="EH104" s="341"/>
      <c r="EI104" s="44"/>
      <c r="EJ104" s="44"/>
      <c r="EK104" s="44"/>
      <c r="EL104" s="93"/>
      <c r="EM104" s="93"/>
      <c r="EN104" s="93"/>
      <c r="EO104" s="366"/>
      <c r="EP104" s="366"/>
      <c r="EQ104" s="374"/>
      <c r="ER104" s="374"/>
      <c r="ES104" s="374"/>
      <c r="ET104" s="374"/>
      <c r="EU104" s="18">
        <f t="shared" si="419"/>
        <v>0</v>
      </c>
      <c r="EV104" s="18">
        <f t="shared" si="420"/>
        <v>0</v>
      </c>
      <c r="EW104" s="341"/>
      <c r="EX104" s="341"/>
      <c r="EY104" s="341"/>
      <c r="EZ104" s="365">
        <f t="shared" si="421"/>
        <v>0</v>
      </c>
      <c r="FA104" s="44"/>
      <c r="FB104" s="44"/>
      <c r="FC104" s="44"/>
      <c r="FD104" s="45"/>
      <c r="FE104" s="45"/>
      <c r="FF104" s="45"/>
      <c r="FG104" s="300"/>
      <c r="FH104" s="45"/>
      <c r="FI104" s="45"/>
      <c r="FJ104" s="45"/>
      <c r="FK104" s="44"/>
      <c r="FL104" s="44"/>
      <c r="FM104" s="44"/>
      <c r="FN104" s="44"/>
      <c r="FO104" s="294"/>
      <c r="FP104" s="20">
        <f t="shared" si="459"/>
        <v>0</v>
      </c>
      <c r="FQ104" s="20">
        <f t="shared" si="453"/>
        <v>0</v>
      </c>
      <c r="FR104" s="20">
        <f t="shared" si="454"/>
        <v>0</v>
      </c>
      <c r="FS104" s="20">
        <f t="shared" si="455"/>
        <v>0</v>
      </c>
      <c r="FT104" s="20">
        <f t="shared" si="456"/>
        <v>0</v>
      </c>
      <c r="FU104" s="20">
        <f t="shared" si="457"/>
        <v>0</v>
      </c>
      <c r="FV104" s="20">
        <f t="shared" si="458"/>
        <v>0</v>
      </c>
      <c r="FW104" s="44"/>
    </row>
    <row r="105" spans="1:179" ht="27.75" customHeight="1">
      <c r="A105" s="40"/>
      <c r="B105" s="48" t="s">
        <v>529</v>
      </c>
      <c r="C105" s="48" t="str">
        <f>B105</f>
        <v>1AB</v>
      </c>
      <c r="D105" s="48" t="s">
        <v>187</v>
      </c>
      <c r="E105" s="48" t="str">
        <f t="shared" ref="E105" si="646">D105</f>
        <v>2LT8,5</v>
      </c>
      <c r="F105" s="48">
        <v>6</v>
      </c>
      <c r="G105" s="48">
        <f t="shared" ref="G105" si="647">F105</f>
        <v>6</v>
      </c>
      <c r="H105" s="43"/>
      <c r="I105" s="43"/>
      <c r="J105" s="44"/>
      <c r="K105" s="44"/>
      <c r="L105" s="44"/>
      <c r="M105" s="44"/>
      <c r="N105" s="43"/>
      <c r="O105" s="43"/>
      <c r="P105" s="1"/>
      <c r="Q105" s="16"/>
      <c r="R105" s="1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1">
        <f t="shared" si="633"/>
        <v>0</v>
      </c>
      <c r="AD105" s="1">
        <f t="shared" si="634"/>
        <v>0</v>
      </c>
      <c r="AE105" s="1">
        <f t="shared" si="635"/>
        <v>0</v>
      </c>
      <c r="AF105" s="1">
        <f t="shared" si="636"/>
        <v>0</v>
      </c>
      <c r="AG105" s="1">
        <f t="shared" si="637"/>
        <v>0</v>
      </c>
      <c r="AH105" s="1">
        <f t="shared" si="638"/>
        <v>0</v>
      </c>
      <c r="AI105" s="1">
        <f t="shared" si="639"/>
        <v>0</v>
      </c>
      <c r="AJ105" s="1">
        <f t="shared" si="640"/>
        <v>0</v>
      </c>
      <c r="AK105" s="1">
        <f t="shared" si="641"/>
        <v>0</v>
      </c>
      <c r="AL105" s="1">
        <f t="shared" si="642"/>
        <v>0</v>
      </c>
      <c r="AM105" s="1">
        <f t="shared" si="643"/>
        <v>0</v>
      </c>
      <c r="AN105" s="1">
        <f t="shared" si="644"/>
        <v>0</v>
      </c>
      <c r="AO105" s="44"/>
      <c r="AP105" s="44"/>
      <c r="AQ105" s="44"/>
      <c r="AR105" s="44">
        <f t="shared" ref="AR105:AR106" si="648">G105</f>
        <v>6</v>
      </c>
      <c r="AS105" s="122">
        <f t="shared" si="432"/>
        <v>0</v>
      </c>
      <c r="AT105" s="122">
        <f t="shared" si="433"/>
        <v>0</v>
      </c>
      <c r="AU105" s="122">
        <f t="shared" si="434"/>
        <v>0</v>
      </c>
      <c r="AV105" s="122">
        <f t="shared" si="517"/>
        <v>1</v>
      </c>
      <c r="AW105" s="44"/>
      <c r="AX105" s="294"/>
      <c r="AY105" s="294"/>
      <c r="AZ105" s="294"/>
      <c r="BA105" s="294"/>
      <c r="BB105" s="294"/>
      <c r="BC105" s="29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127"/>
      <c r="BO105" s="44"/>
      <c r="BP105" s="1"/>
      <c r="BQ105" s="44"/>
      <c r="BR105" s="17">
        <v>4</v>
      </c>
      <c r="BS105" s="1">
        <f t="shared" si="436"/>
        <v>0</v>
      </c>
      <c r="BT105" s="17">
        <f t="shared" si="437"/>
        <v>0</v>
      </c>
      <c r="BU105" s="44"/>
      <c r="BV105" s="44">
        <v>2</v>
      </c>
      <c r="BW105" s="44"/>
      <c r="BX105" s="44"/>
      <c r="BY105" s="44"/>
      <c r="BZ105" s="44"/>
      <c r="CA105" s="44"/>
      <c r="CB105" s="44"/>
      <c r="CC105" s="44"/>
      <c r="CD105" s="92"/>
      <c r="CE105" s="92"/>
      <c r="CF105" s="92"/>
      <c r="CG105" s="44"/>
      <c r="CH105" s="1"/>
      <c r="CI105" s="1"/>
      <c r="CJ105" s="1"/>
      <c r="CK105" s="383"/>
      <c r="CL105" s="383"/>
      <c r="CM105" s="383"/>
      <c r="CN105" s="1">
        <f t="shared" si="413"/>
        <v>0</v>
      </c>
      <c r="CO105" s="1">
        <f t="shared" si="414"/>
        <v>0</v>
      </c>
      <c r="CP105" s="20">
        <f t="shared" si="415"/>
        <v>0</v>
      </c>
      <c r="CQ105" s="351"/>
      <c r="CR105" s="131">
        <f t="shared" si="598"/>
        <v>0</v>
      </c>
      <c r="CS105" s="44"/>
      <c r="CT105" s="44"/>
      <c r="CU105" s="1"/>
      <c r="CV105" s="1"/>
      <c r="CW105" s="1"/>
      <c r="CX105" s="1"/>
      <c r="CY105" s="1"/>
      <c r="CZ105" s="44"/>
      <c r="DA105" s="17">
        <f t="shared" si="438"/>
        <v>0</v>
      </c>
      <c r="DB105" s="359">
        <f t="shared" si="476"/>
        <v>0</v>
      </c>
      <c r="DC105" s="359">
        <f t="shared" si="439"/>
        <v>0</v>
      </c>
      <c r="DD105" s="44"/>
      <c r="DE105" s="44"/>
      <c r="DF105" s="44"/>
      <c r="DG105" s="44"/>
      <c r="DH105" s="44"/>
      <c r="DI105" s="44"/>
      <c r="DJ105" s="44"/>
      <c r="DK105" s="44"/>
      <c r="DL105" s="44">
        <f>F105</f>
        <v>6</v>
      </c>
      <c r="DM105" s="44"/>
      <c r="DN105" s="44"/>
      <c r="DO105" s="1"/>
      <c r="DP105" s="1"/>
      <c r="DQ105" s="17">
        <f t="shared" si="440"/>
        <v>0</v>
      </c>
      <c r="DR105" s="17">
        <f t="shared" si="441"/>
        <v>0</v>
      </c>
      <c r="DS105" s="17">
        <f t="shared" si="442"/>
        <v>0</v>
      </c>
      <c r="DT105" s="17">
        <f t="shared" si="443"/>
        <v>0</v>
      </c>
      <c r="DU105" s="17">
        <f t="shared" si="444"/>
        <v>0</v>
      </c>
      <c r="DV105" s="17">
        <f t="shared" si="445"/>
        <v>0</v>
      </c>
      <c r="DW105" s="1"/>
      <c r="DX105" s="1"/>
      <c r="DY105" s="20">
        <f t="shared" si="446"/>
        <v>0</v>
      </c>
      <c r="DZ105" s="20">
        <f t="shared" si="447"/>
        <v>0</v>
      </c>
      <c r="EA105" s="20">
        <f t="shared" si="448"/>
        <v>0</v>
      </c>
      <c r="EB105" s="20">
        <f t="shared" si="449"/>
        <v>0</v>
      </c>
      <c r="EC105" s="18">
        <f t="shared" si="599"/>
        <v>0</v>
      </c>
      <c r="ED105" s="19">
        <f t="shared" si="645"/>
        <v>0</v>
      </c>
      <c r="EE105" s="19">
        <f t="shared" si="600"/>
        <v>0</v>
      </c>
      <c r="EF105" s="1">
        <f t="shared" si="418"/>
        <v>0</v>
      </c>
      <c r="EG105" s="18">
        <f t="shared" si="601"/>
        <v>0</v>
      </c>
      <c r="EH105" s="341"/>
      <c r="EI105" s="44"/>
      <c r="EJ105" s="44"/>
      <c r="EK105" s="44"/>
      <c r="EL105" s="93"/>
      <c r="EM105" s="93"/>
      <c r="EN105" s="93"/>
      <c r="EO105" s="366"/>
      <c r="EP105" s="366"/>
      <c r="EQ105" s="374"/>
      <c r="ER105" s="374"/>
      <c r="ES105" s="374"/>
      <c r="ET105" s="374"/>
      <c r="EU105" s="18">
        <f t="shared" si="419"/>
        <v>0</v>
      </c>
      <c r="EV105" s="18">
        <f t="shared" si="420"/>
        <v>0</v>
      </c>
      <c r="EW105" s="341"/>
      <c r="EX105" s="341"/>
      <c r="EY105" s="341"/>
      <c r="EZ105" s="365">
        <f t="shared" si="421"/>
        <v>0</v>
      </c>
      <c r="FA105" s="44"/>
      <c r="FB105" s="44"/>
      <c r="FC105" s="44"/>
      <c r="FD105" s="45"/>
      <c r="FE105" s="45"/>
      <c r="FF105" s="45"/>
      <c r="FG105" s="300"/>
      <c r="FH105" s="45"/>
      <c r="FI105" s="45"/>
      <c r="FJ105" s="45"/>
      <c r="FK105" s="44"/>
      <c r="FL105" s="44"/>
      <c r="FM105" s="44"/>
      <c r="FN105" s="44"/>
      <c r="FO105" s="294"/>
      <c r="FP105" s="20">
        <f t="shared" si="459"/>
        <v>0</v>
      </c>
      <c r="FQ105" s="20">
        <f t="shared" si="453"/>
        <v>0</v>
      </c>
      <c r="FR105" s="20">
        <f t="shared" si="454"/>
        <v>0</v>
      </c>
      <c r="FS105" s="20">
        <f t="shared" si="455"/>
        <v>0</v>
      </c>
      <c r="FT105" s="20">
        <f t="shared" si="456"/>
        <v>0</v>
      </c>
      <c r="FU105" s="20">
        <f t="shared" si="457"/>
        <v>0</v>
      </c>
      <c r="FV105" s="20">
        <f t="shared" si="458"/>
        <v>0</v>
      </c>
      <c r="FW105" s="44"/>
    </row>
    <row r="106" spans="1:179" ht="27.75" customHeight="1">
      <c r="A106" s="40"/>
      <c r="B106" s="48" t="s">
        <v>191</v>
      </c>
      <c r="C106" s="48" t="str">
        <f t="shared" ref="C106" si="649">B106</f>
        <v>A1</v>
      </c>
      <c r="D106" s="48" t="s">
        <v>44</v>
      </c>
      <c r="E106" s="48" t="s">
        <v>44</v>
      </c>
      <c r="F106" s="48">
        <v>29</v>
      </c>
      <c r="G106" s="48">
        <f t="shared" ref="G106" si="650">F106</f>
        <v>29</v>
      </c>
      <c r="H106" s="43"/>
      <c r="I106" s="43"/>
      <c r="J106" s="44"/>
      <c r="K106" s="44"/>
      <c r="L106" s="44"/>
      <c r="M106" s="44"/>
      <c r="N106" s="43"/>
      <c r="O106" s="43"/>
      <c r="P106" s="1"/>
      <c r="Q106" s="16"/>
      <c r="R106" s="1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1">
        <f t="shared" si="493"/>
        <v>0</v>
      </c>
      <c r="AD106" s="1">
        <f t="shared" si="494"/>
        <v>0</v>
      </c>
      <c r="AE106" s="1">
        <f t="shared" si="495"/>
        <v>0</v>
      </c>
      <c r="AF106" s="1">
        <f t="shared" si="496"/>
        <v>0</v>
      </c>
      <c r="AG106" s="1">
        <f t="shared" si="497"/>
        <v>0</v>
      </c>
      <c r="AH106" s="1">
        <f t="shared" si="497"/>
        <v>0</v>
      </c>
      <c r="AI106" s="1">
        <f t="shared" si="498"/>
        <v>0</v>
      </c>
      <c r="AJ106" s="1">
        <f t="shared" si="499"/>
        <v>0</v>
      </c>
      <c r="AK106" s="1">
        <f t="shared" si="500"/>
        <v>0</v>
      </c>
      <c r="AL106" s="1">
        <f t="shared" si="501"/>
        <v>0</v>
      </c>
      <c r="AM106" s="1">
        <f t="shared" si="502"/>
        <v>0</v>
      </c>
      <c r="AN106" s="1">
        <f t="shared" si="502"/>
        <v>0</v>
      </c>
      <c r="AO106" s="44"/>
      <c r="AP106" s="44"/>
      <c r="AQ106" s="44"/>
      <c r="AR106" s="44">
        <f t="shared" si="648"/>
        <v>29</v>
      </c>
      <c r="AS106" s="122">
        <f t="shared" si="432"/>
        <v>0</v>
      </c>
      <c r="AT106" s="122">
        <f t="shared" si="433"/>
        <v>0</v>
      </c>
      <c r="AU106" s="122">
        <f t="shared" si="434"/>
        <v>0</v>
      </c>
      <c r="AV106" s="122">
        <f t="shared" si="517"/>
        <v>1</v>
      </c>
      <c r="AW106" s="44"/>
      <c r="AX106" s="294"/>
      <c r="AY106" s="294"/>
      <c r="AZ106" s="294"/>
      <c r="BA106" s="294"/>
      <c r="BB106" s="294"/>
      <c r="BC106" s="294"/>
      <c r="BD106" s="44"/>
      <c r="BE106" s="44"/>
      <c r="BF106" s="44"/>
      <c r="BG106" s="44"/>
      <c r="BH106" s="44"/>
      <c r="BI106" s="44">
        <v>1</v>
      </c>
      <c r="BJ106" s="44"/>
      <c r="BK106" s="44"/>
      <c r="BL106" s="44"/>
      <c r="BM106" s="44"/>
      <c r="BN106" s="127"/>
      <c r="BO106" s="44"/>
      <c r="BP106" s="1"/>
      <c r="BQ106" s="44"/>
      <c r="BR106" s="17">
        <v>4</v>
      </c>
      <c r="BS106" s="1">
        <f t="shared" si="436"/>
        <v>0</v>
      </c>
      <c r="BT106" s="17">
        <f t="shared" si="437"/>
        <v>0</v>
      </c>
      <c r="BU106" s="44"/>
      <c r="BV106" s="44">
        <v>2</v>
      </c>
      <c r="BW106" s="44"/>
      <c r="BX106" s="44"/>
      <c r="BY106" s="44"/>
      <c r="BZ106" s="44"/>
      <c r="CA106" s="44"/>
      <c r="CB106" s="44"/>
      <c r="CC106" s="44"/>
      <c r="CD106" s="92"/>
      <c r="CE106" s="92"/>
      <c r="CF106" s="92"/>
      <c r="CG106" s="44"/>
      <c r="CH106" s="1"/>
      <c r="CI106" s="44">
        <v>1</v>
      </c>
      <c r="CJ106" s="1"/>
      <c r="CK106" s="383"/>
      <c r="CL106" s="383"/>
      <c r="CM106" s="383"/>
      <c r="CN106" s="1">
        <f t="shared" si="413"/>
        <v>0</v>
      </c>
      <c r="CO106" s="1">
        <f t="shared" si="414"/>
        <v>0</v>
      </c>
      <c r="CP106" s="20">
        <f t="shared" si="415"/>
        <v>2.5</v>
      </c>
      <c r="CQ106" s="351"/>
      <c r="CR106" s="131">
        <f t="shared" si="598"/>
        <v>1</v>
      </c>
      <c r="CS106" s="44"/>
      <c r="CT106" s="44"/>
      <c r="CU106" s="1"/>
      <c r="CV106" s="1"/>
      <c r="CW106" s="1"/>
      <c r="CX106" s="1"/>
      <c r="CY106" s="1"/>
      <c r="CZ106" s="44"/>
      <c r="DA106" s="17">
        <f t="shared" si="438"/>
        <v>0</v>
      </c>
      <c r="DB106" s="359">
        <f t="shared" si="476"/>
        <v>0</v>
      </c>
      <c r="DC106" s="359">
        <f t="shared" si="439"/>
        <v>0</v>
      </c>
      <c r="DD106" s="44"/>
      <c r="DE106" s="44"/>
      <c r="DF106" s="44"/>
      <c r="DG106" s="44"/>
      <c r="DH106" s="44"/>
      <c r="DI106" s="44"/>
      <c r="DJ106" s="44"/>
      <c r="DK106" s="44"/>
      <c r="DL106" s="44">
        <f>F106</f>
        <v>29</v>
      </c>
      <c r="DM106" s="44"/>
      <c r="DN106" s="44"/>
      <c r="DO106" s="1"/>
      <c r="DP106" s="1"/>
      <c r="DQ106" s="17">
        <f t="shared" si="440"/>
        <v>0</v>
      </c>
      <c r="DR106" s="17">
        <f t="shared" si="441"/>
        <v>0</v>
      </c>
      <c r="DS106" s="17">
        <f t="shared" si="442"/>
        <v>0</v>
      </c>
      <c r="DT106" s="17">
        <f t="shared" si="443"/>
        <v>0</v>
      </c>
      <c r="DU106" s="17">
        <f t="shared" si="444"/>
        <v>0</v>
      </c>
      <c r="DV106" s="17">
        <f t="shared" si="445"/>
        <v>0</v>
      </c>
      <c r="DW106" s="1"/>
      <c r="DX106" s="1"/>
      <c r="DY106" s="20">
        <f t="shared" si="446"/>
        <v>0</v>
      </c>
      <c r="DZ106" s="20">
        <f t="shared" si="447"/>
        <v>0</v>
      </c>
      <c r="EA106" s="20">
        <f t="shared" si="448"/>
        <v>0</v>
      </c>
      <c r="EB106" s="20">
        <f t="shared" si="449"/>
        <v>0</v>
      </c>
      <c r="EC106" s="18">
        <f t="shared" si="599"/>
        <v>0</v>
      </c>
      <c r="ED106" s="19">
        <f t="shared" si="645"/>
        <v>0</v>
      </c>
      <c r="EE106" s="19">
        <f t="shared" si="600"/>
        <v>0</v>
      </c>
      <c r="EF106" s="1">
        <f t="shared" si="418"/>
        <v>0</v>
      </c>
      <c r="EG106" s="18">
        <f t="shared" si="601"/>
        <v>0</v>
      </c>
      <c r="EH106" s="341"/>
      <c r="EI106" s="44"/>
      <c r="EJ106" s="49">
        <f>CW106*5</f>
        <v>0</v>
      </c>
      <c r="EK106" s="49">
        <f>CY106*5</f>
        <v>0</v>
      </c>
      <c r="EL106" s="93"/>
      <c r="EM106" s="93"/>
      <c r="EN106" s="93"/>
      <c r="EO106" s="366"/>
      <c r="EP106" s="366"/>
      <c r="EQ106" s="374"/>
      <c r="ER106" s="374"/>
      <c r="ES106" s="374"/>
      <c r="ET106" s="374"/>
      <c r="EU106" s="18">
        <f t="shared" si="419"/>
        <v>0</v>
      </c>
      <c r="EV106" s="18">
        <f t="shared" si="420"/>
        <v>2</v>
      </c>
      <c r="EW106" s="341"/>
      <c r="EX106" s="341"/>
      <c r="EY106" s="341"/>
      <c r="EZ106" s="365">
        <f t="shared" si="421"/>
        <v>0</v>
      </c>
      <c r="FA106" s="44"/>
      <c r="FB106" s="44"/>
      <c r="FC106" s="44"/>
      <c r="FD106" s="45"/>
      <c r="FE106" s="45"/>
      <c r="FF106" s="45"/>
      <c r="FG106" s="300"/>
      <c r="FH106" s="45"/>
      <c r="FI106" s="45"/>
      <c r="FJ106" s="45"/>
      <c r="FK106" s="44"/>
      <c r="FL106" s="44"/>
      <c r="FM106" s="44"/>
      <c r="FN106" s="44"/>
      <c r="FO106" s="294"/>
      <c r="FP106" s="20">
        <f t="shared" si="459"/>
        <v>0</v>
      </c>
      <c r="FQ106" s="20">
        <f t="shared" si="453"/>
        <v>0</v>
      </c>
      <c r="FR106" s="20">
        <f t="shared" si="454"/>
        <v>0</v>
      </c>
      <c r="FS106" s="20">
        <f t="shared" si="455"/>
        <v>0</v>
      </c>
      <c r="FT106" s="20">
        <f t="shared" si="456"/>
        <v>0</v>
      </c>
      <c r="FU106" s="20">
        <f t="shared" si="457"/>
        <v>0</v>
      </c>
      <c r="FV106" s="20">
        <f t="shared" si="458"/>
        <v>0</v>
      </c>
      <c r="FW106" s="44"/>
    </row>
    <row r="107" spans="1:179" ht="27.75" customHeight="1">
      <c r="A107" s="40"/>
      <c r="B107" s="48" t="s">
        <v>192</v>
      </c>
      <c r="C107" s="48" t="str">
        <f t="shared" ref="C107:C108" si="651">B107</f>
        <v>A2</v>
      </c>
      <c r="D107" s="48" t="s">
        <v>44</v>
      </c>
      <c r="E107" s="48" t="s">
        <v>44</v>
      </c>
      <c r="F107" s="48">
        <v>22</v>
      </c>
      <c r="G107" s="48">
        <f t="shared" ref="G107:G108" si="652">F107</f>
        <v>22</v>
      </c>
      <c r="H107" s="43"/>
      <c r="I107" s="43"/>
      <c r="J107" s="44"/>
      <c r="K107" s="44"/>
      <c r="L107" s="44"/>
      <c r="M107" s="44"/>
      <c r="N107" s="43"/>
      <c r="O107" s="43"/>
      <c r="P107" s="1"/>
      <c r="Q107" s="16"/>
      <c r="R107" s="1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1">
        <f t="shared" ref="AC107:AC116" si="653">+IF(S107=1,1,0)+IF(T107=1,1,0)</f>
        <v>0</v>
      </c>
      <c r="AD107" s="1">
        <f t="shared" ref="AD107:AD116" si="654">+IF(U107=1,1,0)+IF(V107=1,1,0)</f>
        <v>0</v>
      </c>
      <c r="AE107" s="1">
        <f t="shared" ref="AE107:AE116" si="655">+IF(W107=1,1,0)+IF(X107=1,1,0)</f>
        <v>0</v>
      </c>
      <c r="AF107" s="1">
        <f t="shared" ref="AF107:AF116" si="656">+IF(Y107=1,1,0)+IF(Z107=1,1,0)</f>
        <v>0</v>
      </c>
      <c r="AG107" s="1">
        <f t="shared" ref="AG107:AG116" si="657">+IF(AA107=1,1,0)</f>
        <v>0</v>
      </c>
      <c r="AH107" s="1">
        <f t="shared" ref="AH107:AH116" si="658">+IF(AB107=1,1,0)</f>
        <v>0</v>
      </c>
      <c r="AI107" s="1">
        <f t="shared" ref="AI107:AI116" si="659">+IF(S107=2,1,0)+IF(T107=2,1,0)</f>
        <v>0</v>
      </c>
      <c r="AJ107" s="1">
        <f t="shared" ref="AJ107:AJ116" si="660">+IF(U107=2,1,0)+IF(V107=2,1,0)</f>
        <v>0</v>
      </c>
      <c r="AK107" s="1">
        <f t="shared" ref="AK107:AK116" si="661">+IF(X107=2,1,0)+IF(W107=2,1,0)</f>
        <v>0</v>
      </c>
      <c r="AL107" s="1">
        <f t="shared" ref="AL107:AL116" si="662">+IF(Y107=2,1,0)+IF(Z107=2,1,0)</f>
        <v>0</v>
      </c>
      <c r="AM107" s="1">
        <f t="shared" ref="AM107:AM116" si="663">+IF(AA107=2,1,0)</f>
        <v>0</v>
      </c>
      <c r="AN107" s="1">
        <f t="shared" ref="AN107:AN116" si="664">+IF(AB107=2,1,0)</f>
        <v>0</v>
      </c>
      <c r="AO107" s="44"/>
      <c r="AP107" s="44"/>
      <c r="AQ107" s="44"/>
      <c r="AR107" s="44">
        <f>G107</f>
        <v>22</v>
      </c>
      <c r="AS107" s="122">
        <f t="shared" si="432"/>
        <v>0</v>
      </c>
      <c r="AT107" s="122">
        <f t="shared" si="433"/>
        <v>0</v>
      </c>
      <c r="AU107" s="122">
        <f t="shared" si="434"/>
        <v>0</v>
      </c>
      <c r="AV107" s="122">
        <f t="shared" si="517"/>
        <v>1</v>
      </c>
      <c r="AW107" s="44"/>
      <c r="AX107" s="294"/>
      <c r="AY107" s="294"/>
      <c r="AZ107" s="294"/>
      <c r="BA107" s="294"/>
      <c r="BB107" s="294"/>
      <c r="BC107" s="294"/>
      <c r="BD107" s="44"/>
      <c r="BE107" s="44"/>
      <c r="BF107" s="44"/>
      <c r="BG107" s="44"/>
      <c r="BH107" s="44"/>
      <c r="BI107" s="44">
        <v>1</v>
      </c>
      <c r="BJ107" s="44"/>
      <c r="BK107" s="44"/>
      <c r="BL107" s="44"/>
      <c r="BM107" s="44"/>
      <c r="BN107" s="127"/>
      <c r="BO107" s="44">
        <v>1</v>
      </c>
      <c r="BP107" s="1"/>
      <c r="BQ107" s="44"/>
      <c r="BR107" s="17">
        <v>4</v>
      </c>
      <c r="BS107" s="1">
        <f t="shared" si="436"/>
        <v>0</v>
      </c>
      <c r="BT107" s="17">
        <f t="shared" ref="BT107:BT116" si="665">+BS107*2</f>
        <v>0</v>
      </c>
      <c r="BU107" s="44"/>
      <c r="BV107" s="44">
        <v>2</v>
      </c>
      <c r="BW107" s="44"/>
      <c r="BX107" s="44"/>
      <c r="BY107" s="44"/>
      <c r="BZ107" s="44"/>
      <c r="CA107" s="44"/>
      <c r="CB107" s="44"/>
      <c r="CC107" s="44"/>
      <c r="CD107" s="92"/>
      <c r="CE107" s="92"/>
      <c r="CF107" s="92"/>
      <c r="CG107" s="44"/>
      <c r="CH107" s="1"/>
      <c r="CI107" s="44">
        <v>1</v>
      </c>
      <c r="CJ107" s="1"/>
      <c r="CK107" s="383"/>
      <c r="CL107" s="383"/>
      <c r="CM107" s="383"/>
      <c r="CN107" s="1">
        <f t="shared" ref="CN107:CN128" si="666">+SUM(BX107:CC107)*BW107</f>
        <v>0</v>
      </c>
      <c r="CO107" s="1">
        <f t="shared" ref="CO107:CO128" si="667">+SUM(BX107:CC107)*BW107</f>
        <v>0</v>
      </c>
      <c r="CP107" s="20">
        <f t="shared" ref="CP107:CP128" si="668">+SUM(BY107:CC107)*2.5+SUM(CD107:CG107)*0.5+SUM(CH107:CJ107)*2.5</f>
        <v>2.5</v>
      </c>
      <c r="CQ107" s="351"/>
      <c r="CR107" s="131">
        <f t="shared" si="598"/>
        <v>1</v>
      </c>
      <c r="CS107" s="44"/>
      <c r="CT107" s="44"/>
      <c r="CU107" s="1"/>
      <c r="CV107" s="1"/>
      <c r="CW107" s="1">
        <v>2</v>
      </c>
      <c r="CX107" s="1"/>
      <c r="CY107" s="1">
        <v>1</v>
      </c>
      <c r="CZ107" s="44">
        <v>7</v>
      </c>
      <c r="DA107" s="17">
        <f t="shared" ref="DA107:DA116" si="669">+CY107</f>
        <v>1</v>
      </c>
      <c r="DB107" s="359">
        <f t="shared" si="476"/>
        <v>8</v>
      </c>
      <c r="DC107" s="359">
        <f t="shared" si="439"/>
        <v>3</v>
      </c>
      <c r="DD107" s="44"/>
      <c r="DE107" s="44">
        <v>4</v>
      </c>
      <c r="DF107" s="44"/>
      <c r="DG107" s="44"/>
      <c r="DH107" s="44">
        <v>4</v>
      </c>
      <c r="DI107" s="44">
        <v>4</v>
      </c>
      <c r="DJ107" s="44"/>
      <c r="DK107" s="44"/>
      <c r="DL107" s="44">
        <f>F107</f>
        <v>22</v>
      </c>
      <c r="DM107" s="44"/>
      <c r="DN107" s="44"/>
      <c r="DO107" s="1"/>
      <c r="DP107" s="1"/>
      <c r="DQ107" s="17">
        <f t="shared" si="440"/>
        <v>0</v>
      </c>
      <c r="DR107" s="17">
        <f t="shared" si="441"/>
        <v>0</v>
      </c>
      <c r="DS107" s="17">
        <f t="shared" si="442"/>
        <v>0</v>
      </c>
      <c r="DT107" s="17">
        <f t="shared" si="443"/>
        <v>0</v>
      </c>
      <c r="DU107" s="17">
        <f t="shared" si="444"/>
        <v>0</v>
      </c>
      <c r="DV107" s="17">
        <f t="shared" si="445"/>
        <v>0</v>
      </c>
      <c r="DW107" s="1"/>
      <c r="DX107" s="1"/>
      <c r="DY107" s="20">
        <f t="shared" si="446"/>
        <v>0</v>
      </c>
      <c r="DZ107" s="20">
        <f t="shared" si="447"/>
        <v>0</v>
      </c>
      <c r="EA107" s="20">
        <f t="shared" si="448"/>
        <v>0</v>
      </c>
      <c r="EB107" s="20">
        <f t="shared" si="449"/>
        <v>0</v>
      </c>
      <c r="EC107" s="18">
        <f t="shared" si="599"/>
        <v>1</v>
      </c>
      <c r="ED107" s="19">
        <f t="shared" ref="ED107:ED115" si="670">+IF(EC107&lt;&gt;0,EC107*3,0)</f>
        <v>3</v>
      </c>
      <c r="EE107" s="19">
        <f t="shared" si="600"/>
        <v>0</v>
      </c>
      <c r="EF107" s="1">
        <f t="shared" ref="EF107:EF128" si="671">+IF(EE107&gt;0,CT107*4,0)</f>
        <v>0</v>
      </c>
      <c r="EG107" s="18">
        <f t="shared" si="601"/>
        <v>5</v>
      </c>
      <c r="EH107" s="341"/>
      <c r="EI107" s="44"/>
      <c r="EJ107" s="294">
        <v>5.5</v>
      </c>
      <c r="EK107" s="49"/>
      <c r="EL107" s="93">
        <v>1</v>
      </c>
      <c r="EM107" s="93"/>
      <c r="EN107" s="93"/>
      <c r="EO107" s="366"/>
      <c r="EP107" s="366"/>
      <c r="EQ107" s="374"/>
      <c r="ER107" s="374"/>
      <c r="ES107" s="374">
        <v>1</v>
      </c>
      <c r="ET107" s="374"/>
      <c r="EU107" s="18">
        <f t="shared" ref="EU107:EU128" si="672">IF(SUM(CU107:CX107)&gt;0,CZ107*1+2,0)</f>
        <v>9</v>
      </c>
      <c r="EV107" s="18">
        <f t="shared" si="420"/>
        <v>2</v>
      </c>
      <c r="EW107" s="341">
        <v>1</v>
      </c>
      <c r="EX107" s="341">
        <v>1</v>
      </c>
      <c r="EY107" s="341">
        <v>4</v>
      </c>
      <c r="EZ107" s="365">
        <f t="shared" si="421"/>
        <v>0</v>
      </c>
      <c r="FA107" s="44"/>
      <c r="FB107" s="44"/>
      <c r="FC107" s="44"/>
      <c r="FD107" s="45"/>
      <c r="FE107" s="45"/>
      <c r="FF107" s="45"/>
      <c r="FG107" s="300"/>
      <c r="FH107" s="45"/>
      <c r="FI107" s="45"/>
      <c r="FJ107" s="45"/>
      <c r="FK107" s="44"/>
      <c r="FL107" s="44"/>
      <c r="FM107" s="44"/>
      <c r="FN107" s="44"/>
      <c r="FO107" s="294"/>
      <c r="FP107" s="20">
        <f t="shared" si="459"/>
        <v>0</v>
      </c>
      <c r="FQ107" s="20">
        <f t="shared" si="453"/>
        <v>4</v>
      </c>
      <c r="FR107" s="20">
        <f t="shared" si="454"/>
        <v>0</v>
      </c>
      <c r="FS107" s="20">
        <f t="shared" si="455"/>
        <v>0</v>
      </c>
      <c r="FT107" s="20">
        <f t="shared" si="456"/>
        <v>0</v>
      </c>
      <c r="FU107" s="20">
        <f t="shared" si="457"/>
        <v>0</v>
      </c>
      <c r="FV107" s="20">
        <f t="shared" si="458"/>
        <v>0</v>
      </c>
      <c r="FW107" s="44" t="s">
        <v>536</v>
      </c>
    </row>
    <row r="108" spans="1:179" ht="27.75" customHeight="1">
      <c r="A108" s="40"/>
      <c r="B108" s="48" t="s">
        <v>224</v>
      </c>
      <c r="C108" s="48" t="str">
        <f t="shared" si="651"/>
        <v>A2.1</v>
      </c>
      <c r="D108" s="48" t="s">
        <v>53</v>
      </c>
      <c r="E108" s="48" t="str">
        <f t="shared" ref="E108" si="673">D108</f>
        <v>LT7,5</v>
      </c>
      <c r="F108" s="48">
        <v>36</v>
      </c>
      <c r="G108" s="48">
        <f t="shared" si="652"/>
        <v>36</v>
      </c>
      <c r="H108" s="43"/>
      <c r="I108" s="43"/>
      <c r="J108" s="44"/>
      <c r="K108" s="44"/>
      <c r="L108" s="44"/>
      <c r="M108" s="44"/>
      <c r="N108" s="43"/>
      <c r="O108" s="43"/>
      <c r="P108" s="1"/>
      <c r="Q108" s="16"/>
      <c r="R108" s="1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1">
        <f t="shared" si="653"/>
        <v>0</v>
      </c>
      <c r="AD108" s="1">
        <f t="shared" si="654"/>
        <v>0</v>
      </c>
      <c r="AE108" s="1">
        <f t="shared" si="655"/>
        <v>0</v>
      </c>
      <c r="AF108" s="1">
        <f t="shared" si="656"/>
        <v>0</v>
      </c>
      <c r="AG108" s="1">
        <f t="shared" si="657"/>
        <v>0</v>
      </c>
      <c r="AH108" s="1">
        <f t="shared" si="658"/>
        <v>0</v>
      </c>
      <c r="AI108" s="1">
        <f t="shared" si="659"/>
        <v>0</v>
      </c>
      <c r="AJ108" s="1">
        <f t="shared" si="660"/>
        <v>0</v>
      </c>
      <c r="AK108" s="1">
        <f t="shared" si="661"/>
        <v>0</v>
      </c>
      <c r="AL108" s="1">
        <f t="shared" si="662"/>
        <v>0</v>
      </c>
      <c r="AM108" s="1">
        <f t="shared" si="663"/>
        <v>0</v>
      </c>
      <c r="AN108" s="1">
        <f t="shared" si="664"/>
        <v>0</v>
      </c>
      <c r="AO108" s="44"/>
      <c r="AP108" s="44"/>
      <c r="AQ108" s="44"/>
      <c r="AR108" s="44">
        <f t="shared" ref="AR108:AR116" si="674">G108</f>
        <v>36</v>
      </c>
      <c r="AS108" s="122">
        <f t="shared" si="432"/>
        <v>0</v>
      </c>
      <c r="AT108" s="122">
        <f t="shared" si="433"/>
        <v>0</v>
      </c>
      <c r="AU108" s="122">
        <f t="shared" si="434"/>
        <v>0</v>
      </c>
      <c r="AV108" s="122">
        <f t="shared" si="517"/>
        <v>1</v>
      </c>
      <c r="AW108" s="44"/>
      <c r="AX108" s="294"/>
      <c r="AY108" s="294"/>
      <c r="AZ108" s="294"/>
      <c r="BA108" s="294"/>
      <c r="BB108" s="294"/>
      <c r="BC108" s="294"/>
      <c r="BD108" s="44"/>
      <c r="BE108" s="44"/>
      <c r="BF108" s="44"/>
      <c r="BG108" s="44"/>
      <c r="BH108" s="44">
        <v>1</v>
      </c>
      <c r="BI108" s="44"/>
      <c r="BJ108" s="44"/>
      <c r="BK108" s="44"/>
      <c r="BL108" s="44"/>
      <c r="BM108" s="44"/>
      <c r="BN108" s="127"/>
      <c r="BO108" s="44"/>
      <c r="BP108" s="1"/>
      <c r="BQ108" s="44"/>
      <c r="BR108" s="17">
        <v>2</v>
      </c>
      <c r="BS108" s="1">
        <f t="shared" si="436"/>
        <v>0</v>
      </c>
      <c r="BT108" s="17">
        <f t="shared" si="665"/>
        <v>0</v>
      </c>
      <c r="BU108" s="44"/>
      <c r="BV108" s="44">
        <v>1</v>
      </c>
      <c r="BW108" s="44"/>
      <c r="BX108" s="44"/>
      <c r="BY108" s="44"/>
      <c r="BZ108" s="44"/>
      <c r="CA108" s="44"/>
      <c r="CB108" s="44"/>
      <c r="CC108" s="44"/>
      <c r="CD108" s="92"/>
      <c r="CE108" s="92"/>
      <c r="CF108" s="92"/>
      <c r="CG108" s="44"/>
      <c r="CH108" s="1">
        <v>1</v>
      </c>
      <c r="CI108" s="1"/>
      <c r="CJ108" s="1"/>
      <c r="CK108" s="383"/>
      <c r="CL108" s="383"/>
      <c r="CM108" s="383"/>
      <c r="CN108" s="1">
        <f t="shared" ref="CN108:CN110" si="675">+SUM(BX108:CC108)*BW108</f>
        <v>0</v>
      </c>
      <c r="CO108" s="1">
        <f t="shared" ref="CO108:CO116" si="676">+SUM(BX108:CC108)*BW108</f>
        <v>0</v>
      </c>
      <c r="CP108" s="20">
        <f t="shared" ref="CP108:CP110" si="677">+SUM(BY108:CC108)*2.5+SUM(CD108:CG108)*0.5+SUM(CH108:CJ108)*2.5</f>
        <v>2.5</v>
      </c>
      <c r="CQ108" s="351"/>
      <c r="CR108" s="131">
        <f t="shared" ref="CR108:CR110" si="678">+IF(SUM(AX108:BM108)&gt;0,1,0)</f>
        <v>1</v>
      </c>
      <c r="CS108" s="44"/>
      <c r="CT108" s="44"/>
      <c r="CU108" s="1"/>
      <c r="CV108" s="1"/>
      <c r="CW108" s="1"/>
      <c r="CX108" s="1"/>
      <c r="CY108" s="1">
        <v>1</v>
      </c>
      <c r="CZ108" s="44"/>
      <c r="DA108" s="17">
        <f t="shared" si="669"/>
        <v>1</v>
      </c>
      <c r="DB108" s="359">
        <f t="shared" si="476"/>
        <v>1</v>
      </c>
      <c r="DC108" s="359">
        <f t="shared" si="439"/>
        <v>1</v>
      </c>
      <c r="DD108" s="44"/>
      <c r="DE108" s="44"/>
      <c r="DF108" s="44"/>
      <c r="DG108" s="44"/>
      <c r="DH108" s="44"/>
      <c r="DI108" s="44">
        <v>4</v>
      </c>
      <c r="DJ108" s="44"/>
      <c r="DK108" s="44"/>
      <c r="DL108" s="44">
        <f>G108</f>
        <v>36</v>
      </c>
      <c r="DM108" s="44"/>
      <c r="DN108" s="44"/>
      <c r="DO108" s="1"/>
      <c r="DP108" s="1"/>
      <c r="DQ108" s="17">
        <f t="shared" si="440"/>
        <v>0</v>
      </c>
      <c r="DR108" s="17">
        <f t="shared" si="441"/>
        <v>0</v>
      </c>
      <c r="DS108" s="17">
        <f t="shared" si="442"/>
        <v>0</v>
      </c>
      <c r="DT108" s="17">
        <f t="shared" si="443"/>
        <v>0</v>
      </c>
      <c r="DU108" s="17">
        <f t="shared" si="444"/>
        <v>0</v>
      </c>
      <c r="DV108" s="17">
        <f t="shared" si="445"/>
        <v>0</v>
      </c>
      <c r="DW108" s="1"/>
      <c r="DX108" s="1"/>
      <c r="DY108" s="20">
        <f t="shared" si="446"/>
        <v>0</v>
      </c>
      <c r="DZ108" s="20">
        <f t="shared" si="447"/>
        <v>0</v>
      </c>
      <c r="EA108" s="20">
        <f t="shared" si="448"/>
        <v>0</v>
      </c>
      <c r="EB108" s="20">
        <f t="shared" si="449"/>
        <v>0</v>
      </c>
      <c r="EC108" s="18">
        <f t="shared" ref="EC108:EC113" si="679">+IF(AND(CT108=0,SUM(CU108:CY108)&gt;1,SUM(CU108:CY108)&lt;=4),1,IF(AND(CT108=0,SUM(CU108:CY108)&gt;4),2,0))</f>
        <v>0</v>
      </c>
      <c r="ED108" s="19">
        <f t="shared" si="670"/>
        <v>0</v>
      </c>
      <c r="EE108" s="19">
        <f t="shared" si="600"/>
        <v>0</v>
      </c>
      <c r="EF108" s="1">
        <f t="shared" ref="EF108:EF116" si="680">+IF(EE108&gt;0,CT108*4,0)</f>
        <v>0</v>
      </c>
      <c r="EG108" s="18">
        <f>+IF(AND(CT108+EC108=0,SUM(AO108:AR108)&gt;0,SUM(DK108:DN108)&gt;0),(CU108+CV108+CW108+CX108)*2+CY108*5,(EC108+CT108-FO108)*5)+IF(AND(EC108+DQ108+CT108=0,SUM(AO108:AR108)&gt;0),SUM(CU108:CX108)*2+CY108*5,0)</f>
        <v>10</v>
      </c>
      <c r="EH108" s="341"/>
      <c r="EI108" s="44"/>
      <c r="EJ108" s="44"/>
      <c r="EK108" s="44"/>
      <c r="EL108" s="93">
        <v>1</v>
      </c>
      <c r="EM108" s="93"/>
      <c r="EN108" s="93"/>
      <c r="EO108" s="366"/>
      <c r="EP108" s="366"/>
      <c r="EQ108" s="374"/>
      <c r="ER108" s="374"/>
      <c r="ES108" s="374"/>
      <c r="ET108" s="374"/>
      <c r="EU108" s="18">
        <f t="shared" ref="EU108:EU110" si="681">IF(SUM(CU108:CX108)&gt;0,CZ108*1+2,0)</f>
        <v>0</v>
      </c>
      <c r="EV108" s="18">
        <f t="shared" si="420"/>
        <v>2</v>
      </c>
      <c r="EW108" s="341">
        <v>2</v>
      </c>
      <c r="EX108" s="341">
        <v>2</v>
      </c>
      <c r="EY108" s="341">
        <v>4</v>
      </c>
      <c r="EZ108" s="365">
        <f t="shared" si="421"/>
        <v>0</v>
      </c>
      <c r="FA108" s="44"/>
      <c r="FB108" s="44"/>
      <c r="FC108" s="44"/>
      <c r="FD108" s="45"/>
      <c r="FE108" s="45"/>
      <c r="FF108" s="45"/>
      <c r="FG108" s="300"/>
      <c r="FH108" s="45"/>
      <c r="FI108" s="45"/>
      <c r="FJ108" s="45"/>
      <c r="FK108" s="44"/>
      <c r="FL108" s="44"/>
      <c r="FM108" s="44"/>
      <c r="FN108" s="44"/>
      <c r="FO108" s="294"/>
      <c r="FP108" s="20">
        <f t="shared" ref="FP108:FP116" si="682">+FO108*3</f>
        <v>0</v>
      </c>
      <c r="FQ108" s="20">
        <f t="shared" si="453"/>
        <v>0</v>
      </c>
      <c r="FR108" s="20">
        <f t="shared" si="454"/>
        <v>0</v>
      </c>
      <c r="FS108" s="20">
        <f t="shared" si="455"/>
        <v>0</v>
      </c>
      <c r="FT108" s="20">
        <f t="shared" si="456"/>
        <v>0</v>
      </c>
      <c r="FU108" s="20">
        <f t="shared" si="457"/>
        <v>0</v>
      </c>
      <c r="FV108" s="20">
        <f t="shared" si="458"/>
        <v>0</v>
      </c>
      <c r="FW108" s="44"/>
    </row>
    <row r="109" spans="1:179" ht="27.75" customHeight="1">
      <c r="A109" s="40"/>
      <c r="B109" s="48" t="s">
        <v>225</v>
      </c>
      <c r="C109" s="48" t="str">
        <f>B109</f>
        <v>A2.2</v>
      </c>
      <c r="D109" s="48" t="s">
        <v>53</v>
      </c>
      <c r="E109" s="48" t="s">
        <v>53</v>
      </c>
      <c r="F109" s="48">
        <v>35</v>
      </c>
      <c r="G109" s="48">
        <f>F109</f>
        <v>35</v>
      </c>
      <c r="H109" s="43"/>
      <c r="I109" s="43"/>
      <c r="J109" s="44"/>
      <c r="K109" s="44"/>
      <c r="L109" s="44"/>
      <c r="M109" s="44"/>
      <c r="N109" s="43"/>
      <c r="O109" s="43"/>
      <c r="P109" s="1"/>
      <c r="Q109" s="16"/>
      <c r="R109" s="1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1">
        <f t="shared" si="653"/>
        <v>0</v>
      </c>
      <c r="AD109" s="1">
        <f t="shared" si="654"/>
        <v>0</v>
      </c>
      <c r="AE109" s="1">
        <f t="shared" si="655"/>
        <v>0</v>
      </c>
      <c r="AF109" s="1">
        <f t="shared" si="656"/>
        <v>0</v>
      </c>
      <c r="AG109" s="1">
        <f t="shared" si="657"/>
        <v>0</v>
      </c>
      <c r="AH109" s="1">
        <f t="shared" si="658"/>
        <v>0</v>
      </c>
      <c r="AI109" s="1">
        <f t="shared" si="659"/>
        <v>0</v>
      </c>
      <c r="AJ109" s="1">
        <f t="shared" si="660"/>
        <v>0</v>
      </c>
      <c r="AK109" s="1">
        <f t="shared" si="661"/>
        <v>0</v>
      </c>
      <c r="AL109" s="1">
        <f t="shared" si="662"/>
        <v>0</v>
      </c>
      <c r="AM109" s="1">
        <f t="shared" si="663"/>
        <v>0</v>
      </c>
      <c r="AN109" s="1">
        <f t="shared" si="664"/>
        <v>0</v>
      </c>
      <c r="AO109" s="44"/>
      <c r="AP109" s="44"/>
      <c r="AQ109" s="44"/>
      <c r="AR109" s="44">
        <f t="shared" si="674"/>
        <v>35</v>
      </c>
      <c r="AS109" s="122">
        <f t="shared" si="432"/>
        <v>0</v>
      </c>
      <c r="AT109" s="122">
        <f t="shared" si="433"/>
        <v>0</v>
      </c>
      <c r="AU109" s="122">
        <f t="shared" si="434"/>
        <v>0</v>
      </c>
      <c r="AV109" s="122">
        <f t="shared" si="517"/>
        <v>1</v>
      </c>
      <c r="AW109" s="44"/>
      <c r="AX109" s="294"/>
      <c r="AY109" s="294"/>
      <c r="AZ109" s="294"/>
      <c r="BA109" s="294"/>
      <c r="BB109" s="294"/>
      <c r="BC109" s="294"/>
      <c r="BD109" s="44"/>
      <c r="BE109" s="44"/>
      <c r="BF109" s="44"/>
      <c r="BG109" s="44"/>
      <c r="BH109" s="44">
        <v>1</v>
      </c>
      <c r="BI109" s="44"/>
      <c r="BJ109" s="44"/>
      <c r="BK109" s="44"/>
      <c r="BL109" s="44"/>
      <c r="BM109" s="44"/>
      <c r="BN109" s="127"/>
      <c r="BO109" s="44"/>
      <c r="BP109" s="1"/>
      <c r="BQ109" s="44"/>
      <c r="BR109" s="17">
        <v>2</v>
      </c>
      <c r="BS109" s="1">
        <f t="shared" si="436"/>
        <v>0</v>
      </c>
      <c r="BT109" s="17">
        <f t="shared" si="665"/>
        <v>0</v>
      </c>
      <c r="BU109" s="44"/>
      <c r="BV109" s="44">
        <v>1</v>
      </c>
      <c r="BW109" s="44"/>
      <c r="BX109" s="44"/>
      <c r="BY109" s="44"/>
      <c r="BZ109" s="44"/>
      <c r="CA109" s="44"/>
      <c r="CB109" s="44"/>
      <c r="CC109" s="44"/>
      <c r="CD109" s="92"/>
      <c r="CE109" s="92"/>
      <c r="CF109" s="92"/>
      <c r="CG109" s="44"/>
      <c r="CH109" s="1">
        <v>1</v>
      </c>
      <c r="CI109" s="1"/>
      <c r="CJ109" s="1"/>
      <c r="CK109" s="383"/>
      <c r="CL109" s="383"/>
      <c r="CM109" s="383"/>
      <c r="CN109" s="1">
        <f t="shared" si="675"/>
        <v>0</v>
      </c>
      <c r="CO109" s="1">
        <f t="shared" si="676"/>
        <v>0</v>
      </c>
      <c r="CP109" s="20">
        <f t="shared" si="677"/>
        <v>2.5</v>
      </c>
      <c r="CQ109" s="351"/>
      <c r="CR109" s="131">
        <f t="shared" si="678"/>
        <v>1</v>
      </c>
      <c r="CS109" s="44"/>
      <c r="CT109" s="44"/>
      <c r="CU109" s="1"/>
      <c r="CV109" s="1"/>
      <c r="CW109" s="1"/>
      <c r="CX109" s="1"/>
      <c r="CY109" s="1">
        <v>2</v>
      </c>
      <c r="CZ109" s="44"/>
      <c r="DA109" s="17">
        <f t="shared" si="669"/>
        <v>2</v>
      </c>
      <c r="DB109" s="359">
        <f t="shared" si="476"/>
        <v>2</v>
      </c>
      <c r="DC109" s="359">
        <f t="shared" si="439"/>
        <v>2</v>
      </c>
      <c r="DD109" s="44"/>
      <c r="DE109" s="44"/>
      <c r="DF109" s="44"/>
      <c r="DG109" s="44"/>
      <c r="DH109" s="44"/>
      <c r="DI109" s="44">
        <v>7</v>
      </c>
      <c r="DJ109" s="44"/>
      <c r="DK109" s="44"/>
      <c r="DL109" s="44">
        <f>G109</f>
        <v>35</v>
      </c>
      <c r="DM109" s="44"/>
      <c r="DN109" s="44"/>
      <c r="DO109" s="1"/>
      <c r="DP109" s="1"/>
      <c r="DQ109" s="17">
        <f t="shared" si="440"/>
        <v>0</v>
      </c>
      <c r="DR109" s="17">
        <f t="shared" si="441"/>
        <v>0</v>
      </c>
      <c r="DS109" s="17">
        <f t="shared" si="442"/>
        <v>0</v>
      </c>
      <c r="DT109" s="17">
        <f t="shared" si="443"/>
        <v>0</v>
      </c>
      <c r="DU109" s="17">
        <f t="shared" si="444"/>
        <v>0</v>
      </c>
      <c r="DV109" s="17">
        <f t="shared" si="445"/>
        <v>0</v>
      </c>
      <c r="DW109" s="1"/>
      <c r="DX109" s="1"/>
      <c r="DY109" s="20">
        <f t="shared" si="446"/>
        <v>0</v>
      </c>
      <c r="DZ109" s="20">
        <f t="shared" si="447"/>
        <v>0</v>
      </c>
      <c r="EA109" s="20">
        <f t="shared" si="448"/>
        <v>0</v>
      </c>
      <c r="EB109" s="20">
        <f t="shared" si="449"/>
        <v>0</v>
      </c>
      <c r="EC109" s="18">
        <f t="shared" si="679"/>
        <v>1</v>
      </c>
      <c r="ED109" s="19">
        <f t="shared" si="670"/>
        <v>3</v>
      </c>
      <c r="EE109" s="19">
        <f t="shared" si="600"/>
        <v>0</v>
      </c>
      <c r="EF109" s="1">
        <f t="shared" si="680"/>
        <v>0</v>
      </c>
      <c r="EG109" s="18">
        <f>+IF(AND(CT109+EC109=0,SUM(AO109:AR109)&gt;0,SUM(DK109:DN109)&gt;0),(CU109+CV109+CW109+CX109)*2+CY109*5,(EC109+CT109-FO109)*5)+IF(AND(EC109+DQ109+CT109=0,SUM(AO109:AR109)&gt;0),SUM(CU109:CX109)*2+CY109*5,0)</f>
        <v>5</v>
      </c>
      <c r="EH109" s="341"/>
      <c r="EI109" s="44"/>
      <c r="EJ109" s="44"/>
      <c r="EK109" s="44"/>
      <c r="EL109" s="93">
        <v>1</v>
      </c>
      <c r="EM109" s="93"/>
      <c r="EN109" s="93"/>
      <c r="EO109" s="366"/>
      <c r="EP109" s="366"/>
      <c r="EQ109" s="374"/>
      <c r="ER109" s="374"/>
      <c r="ES109" s="374"/>
      <c r="ET109" s="374"/>
      <c r="EU109" s="18">
        <f t="shared" si="681"/>
        <v>0</v>
      </c>
      <c r="EV109" s="18">
        <f t="shared" si="420"/>
        <v>2</v>
      </c>
      <c r="EW109" s="341">
        <v>2</v>
      </c>
      <c r="EX109" s="341">
        <v>2</v>
      </c>
      <c r="EY109" s="341">
        <v>4</v>
      </c>
      <c r="EZ109" s="365">
        <f t="shared" si="421"/>
        <v>0</v>
      </c>
      <c r="FA109" s="44"/>
      <c r="FB109" s="44"/>
      <c r="FC109" s="44"/>
      <c r="FD109" s="45"/>
      <c r="FE109" s="45"/>
      <c r="FF109" s="45"/>
      <c r="FG109" s="300"/>
      <c r="FH109" s="45"/>
      <c r="FI109" s="45"/>
      <c r="FJ109" s="45"/>
      <c r="FK109" s="44"/>
      <c r="FL109" s="44"/>
      <c r="FM109" s="44"/>
      <c r="FN109" s="44"/>
      <c r="FO109" s="294"/>
      <c r="FP109" s="20">
        <f t="shared" si="682"/>
        <v>0</v>
      </c>
      <c r="FQ109" s="20">
        <f t="shared" si="453"/>
        <v>0</v>
      </c>
      <c r="FR109" s="20">
        <f t="shared" si="454"/>
        <v>0</v>
      </c>
      <c r="FS109" s="20">
        <f t="shared" si="455"/>
        <v>0</v>
      </c>
      <c r="FT109" s="20">
        <f t="shared" si="456"/>
        <v>0</v>
      </c>
      <c r="FU109" s="20">
        <f t="shared" si="457"/>
        <v>0</v>
      </c>
      <c r="FV109" s="20">
        <f t="shared" si="458"/>
        <v>0</v>
      </c>
      <c r="FW109" s="44"/>
    </row>
    <row r="110" spans="1:179" ht="27.75" customHeight="1">
      <c r="A110" s="40"/>
      <c r="B110" s="48" t="s">
        <v>226</v>
      </c>
      <c r="C110" s="48" t="str">
        <f>B110</f>
        <v>A2.3</v>
      </c>
      <c r="D110" s="48" t="s">
        <v>53</v>
      </c>
      <c r="E110" s="48" t="s">
        <v>53</v>
      </c>
      <c r="F110" s="48">
        <v>25</v>
      </c>
      <c r="G110" s="48">
        <f>F110</f>
        <v>25</v>
      </c>
      <c r="H110" s="43"/>
      <c r="I110" s="43"/>
      <c r="J110" s="44"/>
      <c r="K110" s="44"/>
      <c r="L110" s="44"/>
      <c r="M110" s="44"/>
      <c r="N110" s="43"/>
      <c r="O110" s="43"/>
      <c r="P110" s="1"/>
      <c r="Q110" s="16"/>
      <c r="R110" s="1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1">
        <f t="shared" si="653"/>
        <v>0</v>
      </c>
      <c r="AD110" s="1">
        <f t="shared" si="654"/>
        <v>0</v>
      </c>
      <c r="AE110" s="1">
        <f t="shared" si="655"/>
        <v>0</v>
      </c>
      <c r="AF110" s="1">
        <f t="shared" si="656"/>
        <v>0</v>
      </c>
      <c r="AG110" s="1">
        <f t="shared" si="657"/>
        <v>0</v>
      </c>
      <c r="AH110" s="1">
        <f t="shared" si="658"/>
        <v>0</v>
      </c>
      <c r="AI110" s="1">
        <f t="shared" si="659"/>
        <v>0</v>
      </c>
      <c r="AJ110" s="1">
        <f t="shared" si="660"/>
        <v>0</v>
      </c>
      <c r="AK110" s="1">
        <f t="shared" si="661"/>
        <v>0</v>
      </c>
      <c r="AL110" s="1">
        <f t="shared" si="662"/>
        <v>0</v>
      </c>
      <c r="AM110" s="1">
        <f t="shared" si="663"/>
        <v>0</v>
      </c>
      <c r="AN110" s="1">
        <f t="shared" si="664"/>
        <v>0</v>
      </c>
      <c r="AO110" s="44"/>
      <c r="AP110" s="44"/>
      <c r="AQ110" s="44"/>
      <c r="AR110" s="44">
        <f t="shared" si="674"/>
        <v>25</v>
      </c>
      <c r="AS110" s="122">
        <f t="shared" si="432"/>
        <v>0</v>
      </c>
      <c r="AT110" s="122">
        <f t="shared" si="433"/>
        <v>0</v>
      </c>
      <c r="AU110" s="122">
        <f t="shared" si="434"/>
        <v>0</v>
      </c>
      <c r="AV110" s="122">
        <f t="shared" si="517"/>
        <v>1</v>
      </c>
      <c r="AW110" s="44"/>
      <c r="AX110" s="294"/>
      <c r="AY110" s="294"/>
      <c r="AZ110" s="294"/>
      <c r="BA110" s="294"/>
      <c r="BB110" s="294"/>
      <c r="BC110" s="294"/>
      <c r="BD110" s="44"/>
      <c r="BE110" s="44"/>
      <c r="BF110" s="44"/>
      <c r="BG110" s="44"/>
      <c r="BH110" s="44"/>
      <c r="BI110" s="44">
        <v>1</v>
      </c>
      <c r="BJ110" s="44"/>
      <c r="BK110" s="44"/>
      <c r="BL110" s="44"/>
      <c r="BM110" s="44"/>
      <c r="BN110" s="127"/>
      <c r="BO110" s="44"/>
      <c r="BP110" s="1"/>
      <c r="BQ110" s="44"/>
      <c r="BR110" s="17">
        <v>2</v>
      </c>
      <c r="BS110" s="1">
        <f t="shared" si="436"/>
        <v>0</v>
      </c>
      <c r="BT110" s="17">
        <f t="shared" si="665"/>
        <v>0</v>
      </c>
      <c r="BU110" s="44"/>
      <c r="BV110" s="44">
        <v>1</v>
      </c>
      <c r="BW110" s="44"/>
      <c r="BX110" s="44"/>
      <c r="BY110" s="44"/>
      <c r="BZ110" s="44"/>
      <c r="CA110" s="44"/>
      <c r="CB110" s="44"/>
      <c r="CC110" s="44"/>
      <c r="CD110" s="92"/>
      <c r="CE110" s="92"/>
      <c r="CF110" s="92"/>
      <c r="CG110" s="44"/>
      <c r="CH110" s="1">
        <v>1</v>
      </c>
      <c r="CI110" s="1"/>
      <c r="CJ110" s="1"/>
      <c r="CK110" s="383"/>
      <c r="CL110" s="383"/>
      <c r="CM110" s="383"/>
      <c r="CN110" s="1">
        <f t="shared" si="675"/>
        <v>0</v>
      </c>
      <c r="CO110" s="1">
        <f t="shared" si="676"/>
        <v>0</v>
      </c>
      <c r="CP110" s="20">
        <f t="shared" si="677"/>
        <v>2.5</v>
      </c>
      <c r="CQ110" s="351"/>
      <c r="CR110" s="131">
        <f t="shared" si="678"/>
        <v>1</v>
      </c>
      <c r="CS110" s="44"/>
      <c r="CT110" s="44"/>
      <c r="CU110" s="1">
        <v>1</v>
      </c>
      <c r="CV110" s="1"/>
      <c r="CW110" s="1">
        <v>2</v>
      </c>
      <c r="CX110" s="1"/>
      <c r="CY110" s="1">
        <v>1</v>
      </c>
      <c r="CZ110" s="44">
        <v>9</v>
      </c>
      <c r="DA110" s="17">
        <f t="shared" si="669"/>
        <v>1</v>
      </c>
      <c r="DB110" s="359">
        <f t="shared" si="476"/>
        <v>10</v>
      </c>
      <c r="DC110" s="359">
        <f t="shared" si="439"/>
        <v>4</v>
      </c>
      <c r="DD110" s="44"/>
      <c r="DE110" s="44">
        <f>4*3</f>
        <v>12</v>
      </c>
      <c r="DF110" s="44"/>
      <c r="DG110" s="44"/>
      <c r="DH110" s="44"/>
      <c r="DI110" s="44">
        <v>4</v>
      </c>
      <c r="DJ110" s="44"/>
      <c r="DK110" s="44"/>
      <c r="DL110" s="44">
        <f>G110</f>
        <v>25</v>
      </c>
      <c r="DM110" s="44"/>
      <c r="DN110" s="44"/>
      <c r="DO110" s="1"/>
      <c r="DP110" s="1"/>
      <c r="DQ110" s="17">
        <f t="shared" si="440"/>
        <v>0</v>
      </c>
      <c r="DR110" s="17">
        <f t="shared" si="441"/>
        <v>0</v>
      </c>
      <c r="DS110" s="17">
        <f t="shared" si="442"/>
        <v>0</v>
      </c>
      <c r="DT110" s="17">
        <f t="shared" si="443"/>
        <v>0</v>
      </c>
      <c r="DU110" s="17">
        <f t="shared" si="444"/>
        <v>0</v>
      </c>
      <c r="DV110" s="17">
        <f t="shared" si="445"/>
        <v>0</v>
      </c>
      <c r="DW110" s="1"/>
      <c r="DX110" s="1"/>
      <c r="DY110" s="20">
        <f t="shared" si="446"/>
        <v>0</v>
      </c>
      <c r="DZ110" s="20">
        <f t="shared" si="447"/>
        <v>0</v>
      </c>
      <c r="EA110" s="20">
        <f t="shared" si="448"/>
        <v>0</v>
      </c>
      <c r="EB110" s="20">
        <f t="shared" si="449"/>
        <v>0</v>
      </c>
      <c r="EC110" s="18">
        <f t="shared" si="679"/>
        <v>1</v>
      </c>
      <c r="ED110" s="19">
        <f t="shared" si="670"/>
        <v>3</v>
      </c>
      <c r="EE110" s="19">
        <f t="shared" si="600"/>
        <v>0</v>
      </c>
      <c r="EF110" s="1">
        <f t="shared" si="680"/>
        <v>0</v>
      </c>
      <c r="EG110" s="18">
        <f>+IF(AND(CT110+EC110=0,SUM(AO110:AR110)&gt;0,SUM(DK110:DN110)&gt;0),(CU110+CV110+CW110+CX110)*2+CY110*5,(EC110+CT110-FO110)*5)+IF(AND(EC110+DQ110+CT110=0,SUM(AO110:AR110)&gt;0),SUM(CU110:CX110)*2+CY110*5,0)</f>
        <v>5</v>
      </c>
      <c r="EH110" s="341"/>
      <c r="EI110" s="44"/>
      <c r="EJ110" s="44"/>
      <c r="EK110" s="44"/>
      <c r="EL110" s="93">
        <v>1</v>
      </c>
      <c r="EM110" s="93"/>
      <c r="EN110" s="93"/>
      <c r="EO110" s="366"/>
      <c r="EP110" s="366"/>
      <c r="EQ110" s="374"/>
      <c r="ER110" s="374"/>
      <c r="ES110" s="374">
        <v>1</v>
      </c>
      <c r="ET110" s="374"/>
      <c r="EU110" s="18">
        <f t="shared" si="681"/>
        <v>11</v>
      </c>
      <c r="EV110" s="18">
        <f t="shared" si="420"/>
        <v>2</v>
      </c>
      <c r="EW110" s="341">
        <v>2</v>
      </c>
      <c r="EX110" s="341">
        <v>2</v>
      </c>
      <c r="EY110" s="341">
        <v>4</v>
      </c>
      <c r="EZ110" s="365">
        <f t="shared" si="421"/>
        <v>0</v>
      </c>
      <c r="FA110" s="44"/>
      <c r="FB110" s="44"/>
      <c r="FC110" s="44"/>
      <c r="FD110" s="45"/>
      <c r="FE110" s="45"/>
      <c r="FF110" s="45"/>
      <c r="FG110" s="300"/>
      <c r="FH110" s="45"/>
      <c r="FI110" s="45"/>
      <c r="FJ110" s="45"/>
      <c r="FK110" s="44"/>
      <c r="FL110" s="44"/>
      <c r="FM110" s="44"/>
      <c r="FN110" s="44"/>
      <c r="FO110" s="294"/>
      <c r="FP110" s="20">
        <f t="shared" si="682"/>
        <v>0</v>
      </c>
      <c r="FQ110" s="20">
        <f t="shared" si="453"/>
        <v>12</v>
      </c>
      <c r="FR110" s="20">
        <f t="shared" si="454"/>
        <v>0</v>
      </c>
      <c r="FS110" s="20">
        <f t="shared" si="455"/>
        <v>0</v>
      </c>
      <c r="FT110" s="20">
        <f t="shared" si="456"/>
        <v>0</v>
      </c>
      <c r="FU110" s="20">
        <f t="shared" si="457"/>
        <v>0</v>
      </c>
      <c r="FV110" s="20">
        <f t="shared" si="458"/>
        <v>0</v>
      </c>
      <c r="FW110" s="44"/>
    </row>
    <row r="111" spans="1:179" ht="27.75" customHeight="1">
      <c r="A111" s="40"/>
      <c r="B111" s="48" t="s">
        <v>731</v>
      </c>
      <c r="C111" s="48" t="s">
        <v>227</v>
      </c>
      <c r="D111" s="48" t="s">
        <v>53</v>
      </c>
      <c r="E111" s="48" t="s">
        <v>53</v>
      </c>
      <c r="F111" s="48">
        <v>34</v>
      </c>
      <c r="G111" s="48">
        <f>F111</f>
        <v>34</v>
      </c>
      <c r="H111" s="43"/>
      <c r="I111" s="43"/>
      <c r="J111" s="44"/>
      <c r="K111" s="44"/>
      <c r="L111" s="44"/>
      <c r="M111" s="44"/>
      <c r="N111" s="43"/>
      <c r="O111" s="43"/>
      <c r="P111" s="1"/>
      <c r="Q111" s="16"/>
      <c r="R111" s="1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1">
        <f t="shared" si="653"/>
        <v>0</v>
      </c>
      <c r="AD111" s="1">
        <f t="shared" si="654"/>
        <v>0</v>
      </c>
      <c r="AE111" s="1">
        <f t="shared" si="655"/>
        <v>0</v>
      </c>
      <c r="AF111" s="1">
        <f t="shared" si="656"/>
        <v>0</v>
      </c>
      <c r="AG111" s="1">
        <f t="shared" si="657"/>
        <v>0</v>
      </c>
      <c r="AH111" s="1">
        <f t="shared" si="658"/>
        <v>0</v>
      </c>
      <c r="AI111" s="1">
        <f t="shared" si="659"/>
        <v>0</v>
      </c>
      <c r="AJ111" s="1">
        <f t="shared" si="660"/>
        <v>0</v>
      </c>
      <c r="AK111" s="1">
        <f t="shared" si="661"/>
        <v>0</v>
      </c>
      <c r="AL111" s="1">
        <f t="shared" si="662"/>
        <v>0</v>
      </c>
      <c r="AM111" s="1">
        <f t="shared" si="663"/>
        <v>0</v>
      </c>
      <c r="AN111" s="1">
        <f t="shared" si="664"/>
        <v>0</v>
      </c>
      <c r="AO111" s="44"/>
      <c r="AP111" s="44"/>
      <c r="AQ111" s="44"/>
      <c r="AR111" s="44">
        <f t="shared" si="674"/>
        <v>34</v>
      </c>
      <c r="AS111" s="122">
        <f t="shared" si="432"/>
        <v>0</v>
      </c>
      <c r="AT111" s="122">
        <f t="shared" si="433"/>
        <v>0</v>
      </c>
      <c r="AU111" s="122">
        <f t="shared" si="434"/>
        <v>0</v>
      </c>
      <c r="AV111" s="122">
        <f t="shared" si="517"/>
        <v>1</v>
      </c>
      <c r="AW111" s="44"/>
      <c r="AX111" s="294"/>
      <c r="AY111" s="294"/>
      <c r="AZ111" s="294"/>
      <c r="BA111" s="294"/>
      <c r="BB111" s="294"/>
      <c r="BC111" s="29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127"/>
      <c r="BO111" s="44">
        <v>1</v>
      </c>
      <c r="BP111" s="1"/>
      <c r="BQ111" s="44"/>
      <c r="BR111" s="17">
        <v>2</v>
      </c>
      <c r="BS111" s="1">
        <f t="shared" si="436"/>
        <v>0</v>
      </c>
      <c r="BT111" s="17">
        <f t="shared" si="665"/>
        <v>0</v>
      </c>
      <c r="BU111" s="44"/>
      <c r="BV111" s="44">
        <v>1</v>
      </c>
      <c r="BW111" s="44"/>
      <c r="BX111" s="44"/>
      <c r="BY111" s="44"/>
      <c r="BZ111" s="44"/>
      <c r="CA111" s="44"/>
      <c r="CB111" s="44"/>
      <c r="CC111" s="44"/>
      <c r="CD111" s="92"/>
      <c r="CE111" s="92"/>
      <c r="CF111" s="92"/>
      <c r="CG111" s="44"/>
      <c r="CH111" s="1">
        <v>1</v>
      </c>
      <c r="CI111" s="1"/>
      <c r="CJ111" s="1"/>
      <c r="CK111" s="383"/>
      <c r="CL111" s="383"/>
      <c r="CM111" s="383"/>
      <c r="CN111" s="1">
        <f t="shared" ref="CN111:CN113" si="683">+SUM(BX111:CC111)*BW111</f>
        <v>0</v>
      </c>
      <c r="CO111" s="1">
        <f t="shared" si="676"/>
        <v>0</v>
      </c>
      <c r="CP111" s="20">
        <f t="shared" ref="CP111:CP113" si="684">+SUM(BY111:CC111)*2.5+SUM(CD111:CG111)*0.5+SUM(CH111:CJ111)*2.5</f>
        <v>2.5</v>
      </c>
      <c r="CQ111" s="351"/>
      <c r="CR111" s="131">
        <f>+IF(SUM(AX111:BM111)&gt;0,1,0)+1</f>
        <v>1</v>
      </c>
      <c r="CS111" s="44"/>
      <c r="CT111" s="44"/>
      <c r="CU111" s="1"/>
      <c r="CV111" s="1"/>
      <c r="CW111" s="1">
        <v>1</v>
      </c>
      <c r="CX111" s="1"/>
      <c r="CY111" s="1">
        <v>2</v>
      </c>
      <c r="CZ111" s="44">
        <v>4</v>
      </c>
      <c r="DA111" s="17">
        <f t="shared" si="669"/>
        <v>2</v>
      </c>
      <c r="DB111" s="359">
        <f t="shared" si="476"/>
        <v>6</v>
      </c>
      <c r="DC111" s="359">
        <f t="shared" si="439"/>
        <v>3</v>
      </c>
      <c r="DD111" s="44"/>
      <c r="DE111" s="44">
        <v>4</v>
      </c>
      <c r="DF111" s="44"/>
      <c r="DG111" s="44"/>
      <c r="DH111" s="44"/>
      <c r="DI111" s="44">
        <v>7</v>
      </c>
      <c r="DJ111" s="44"/>
      <c r="DK111" s="44"/>
      <c r="DL111" s="44"/>
      <c r="DM111" s="44"/>
      <c r="DN111" s="44"/>
      <c r="DO111" s="1"/>
      <c r="DP111" s="1"/>
      <c r="DQ111" s="17">
        <f t="shared" si="440"/>
        <v>0</v>
      </c>
      <c r="DR111" s="17">
        <f t="shared" si="441"/>
        <v>0</v>
      </c>
      <c r="DS111" s="17">
        <f t="shared" si="442"/>
        <v>0</v>
      </c>
      <c r="DT111" s="17">
        <f t="shared" si="443"/>
        <v>0</v>
      </c>
      <c r="DU111" s="17">
        <f t="shared" si="444"/>
        <v>0</v>
      </c>
      <c r="DV111" s="17">
        <f t="shared" si="445"/>
        <v>0</v>
      </c>
      <c r="DW111" s="1"/>
      <c r="DX111" s="1"/>
      <c r="DY111" s="20">
        <f t="shared" si="446"/>
        <v>0</v>
      </c>
      <c r="DZ111" s="20">
        <f t="shared" si="447"/>
        <v>0</v>
      </c>
      <c r="EA111" s="20">
        <f t="shared" si="448"/>
        <v>0</v>
      </c>
      <c r="EB111" s="20">
        <f t="shared" si="449"/>
        <v>0</v>
      </c>
      <c r="EC111" s="18">
        <f t="shared" si="679"/>
        <v>1</v>
      </c>
      <c r="ED111" s="19">
        <f t="shared" si="670"/>
        <v>3</v>
      </c>
      <c r="EE111" s="19">
        <f t="shared" si="600"/>
        <v>0</v>
      </c>
      <c r="EF111" s="1">
        <f t="shared" si="680"/>
        <v>0</v>
      </c>
      <c r="EG111" s="18">
        <f t="shared" ref="EG111:EG113" si="685">+IF(AND(CT111+EC111=0,SUM(AO111:AR111)&gt;0,SUM(DK111:DN111)&gt;0),(CU111+CV111+CW111+CX111)*2+CY111*5,(EC111+CT111-FO111)*5)+IF(AND(EC111+DQ111+CT111=0,SUM(AO111:AR111)&gt;0),SUM(CU111:CX111)*2+CY111*5,0)</f>
        <v>5</v>
      </c>
      <c r="EH111" s="341"/>
      <c r="EI111" s="44"/>
      <c r="EJ111" s="44">
        <v>4.5</v>
      </c>
      <c r="EK111" s="44"/>
      <c r="EL111" s="93">
        <v>1</v>
      </c>
      <c r="EM111" s="93"/>
      <c r="EN111" s="93"/>
      <c r="EO111" s="366"/>
      <c r="EP111" s="366"/>
      <c r="EQ111" s="374">
        <v>1</v>
      </c>
      <c r="ER111" s="374"/>
      <c r="ES111" s="374"/>
      <c r="ET111" s="374"/>
      <c r="EU111" s="18">
        <f t="shared" ref="EU111:EU116" si="686">IF(SUM(CU111:CX111)&gt;0,CZ111*1+2,0)</f>
        <v>6</v>
      </c>
      <c r="EV111" s="18">
        <f t="shared" si="420"/>
        <v>2</v>
      </c>
      <c r="EW111" s="341">
        <v>1</v>
      </c>
      <c r="EX111" s="341">
        <v>1</v>
      </c>
      <c r="EY111" s="341">
        <v>4</v>
      </c>
      <c r="EZ111" s="365">
        <f t="shared" si="421"/>
        <v>0</v>
      </c>
      <c r="FA111" s="44"/>
      <c r="FB111" s="44"/>
      <c r="FC111" s="44"/>
      <c r="FD111" s="45"/>
      <c r="FE111" s="45"/>
      <c r="FF111" s="45"/>
      <c r="FG111" s="300"/>
      <c r="FH111" s="45"/>
      <c r="FI111" s="45"/>
      <c r="FJ111" s="45">
        <f>F111</f>
        <v>34</v>
      </c>
      <c r="FK111" s="44"/>
      <c r="FL111" s="44"/>
      <c r="FM111" s="44"/>
      <c r="FN111" s="44"/>
      <c r="FO111" s="294"/>
      <c r="FP111" s="20">
        <f t="shared" si="682"/>
        <v>0</v>
      </c>
      <c r="FQ111" s="20">
        <f t="shared" si="453"/>
        <v>4</v>
      </c>
      <c r="FR111" s="20">
        <f t="shared" si="454"/>
        <v>0</v>
      </c>
      <c r="FS111" s="20">
        <f t="shared" si="455"/>
        <v>0</v>
      </c>
      <c r="FT111" s="20">
        <f t="shared" si="456"/>
        <v>0</v>
      </c>
      <c r="FU111" s="20">
        <f t="shared" si="457"/>
        <v>0</v>
      </c>
      <c r="FV111" s="20">
        <f t="shared" si="458"/>
        <v>0</v>
      </c>
      <c r="FW111" s="44"/>
    </row>
    <row r="112" spans="1:179" ht="27.75" customHeight="1">
      <c r="A112" s="40"/>
      <c r="B112" s="48" t="s">
        <v>729</v>
      </c>
      <c r="C112" s="48" t="s">
        <v>228</v>
      </c>
      <c r="D112" s="48" t="s">
        <v>24</v>
      </c>
      <c r="E112" s="48" t="s">
        <v>44</v>
      </c>
      <c r="F112" s="48">
        <v>26</v>
      </c>
      <c r="G112" s="48">
        <v>33</v>
      </c>
      <c r="H112" s="43"/>
      <c r="I112" s="43"/>
      <c r="J112" s="44"/>
      <c r="K112" s="44"/>
      <c r="L112" s="44"/>
      <c r="M112" s="44"/>
      <c r="N112" s="43"/>
      <c r="O112" s="43"/>
      <c r="P112" s="1"/>
      <c r="Q112" s="16"/>
      <c r="R112" s="1"/>
      <c r="S112" s="44"/>
      <c r="T112" s="44"/>
      <c r="U112" s="44"/>
      <c r="V112" s="44"/>
      <c r="W112" s="44"/>
      <c r="X112" s="44"/>
      <c r="Y112" s="44"/>
      <c r="Z112" s="44">
        <v>1</v>
      </c>
      <c r="AA112" s="44"/>
      <c r="AB112" s="44"/>
      <c r="AC112" s="1">
        <f t="shared" si="653"/>
        <v>0</v>
      </c>
      <c r="AD112" s="1">
        <f t="shared" si="654"/>
        <v>0</v>
      </c>
      <c r="AE112" s="1">
        <f t="shared" si="655"/>
        <v>0</v>
      </c>
      <c r="AF112" s="1">
        <f t="shared" si="656"/>
        <v>1</v>
      </c>
      <c r="AG112" s="1">
        <f t="shared" si="657"/>
        <v>0</v>
      </c>
      <c r="AH112" s="1">
        <f t="shared" si="658"/>
        <v>0</v>
      </c>
      <c r="AI112" s="1">
        <f t="shared" si="659"/>
        <v>0</v>
      </c>
      <c r="AJ112" s="1">
        <f t="shared" si="660"/>
        <v>0</v>
      </c>
      <c r="AK112" s="1">
        <f t="shared" si="661"/>
        <v>0</v>
      </c>
      <c r="AL112" s="1">
        <f t="shared" si="662"/>
        <v>0</v>
      </c>
      <c r="AM112" s="1">
        <f t="shared" si="663"/>
        <v>0</v>
      </c>
      <c r="AN112" s="1">
        <f t="shared" si="664"/>
        <v>0</v>
      </c>
      <c r="AO112" s="44"/>
      <c r="AP112" s="44"/>
      <c r="AQ112" s="44"/>
      <c r="AR112" s="44">
        <f t="shared" si="674"/>
        <v>33</v>
      </c>
      <c r="AS112" s="122">
        <f t="shared" si="432"/>
        <v>0</v>
      </c>
      <c r="AT112" s="122">
        <f t="shared" si="433"/>
        <v>0</v>
      </c>
      <c r="AU112" s="122">
        <f t="shared" si="434"/>
        <v>0</v>
      </c>
      <c r="AV112" s="122">
        <f t="shared" si="517"/>
        <v>1</v>
      </c>
      <c r="AW112" s="44"/>
      <c r="AX112" s="294"/>
      <c r="AY112" s="294"/>
      <c r="AZ112" s="294"/>
      <c r="BA112" s="294"/>
      <c r="BB112" s="294"/>
      <c r="BC112" s="294"/>
      <c r="BD112" s="44"/>
      <c r="BE112" s="44"/>
      <c r="BF112" s="44"/>
      <c r="BG112" s="44"/>
      <c r="BH112" s="44"/>
      <c r="BI112" s="44">
        <v>1</v>
      </c>
      <c r="BJ112" s="44"/>
      <c r="BK112" s="44"/>
      <c r="BL112" s="44"/>
      <c r="BM112" s="44"/>
      <c r="BN112" s="127"/>
      <c r="BO112" s="44"/>
      <c r="BP112" s="1"/>
      <c r="BQ112" s="44"/>
      <c r="BR112" s="17">
        <v>2</v>
      </c>
      <c r="BS112" s="1">
        <f t="shared" si="436"/>
        <v>0</v>
      </c>
      <c r="BT112" s="17">
        <f t="shared" si="665"/>
        <v>0</v>
      </c>
      <c r="BU112" s="44"/>
      <c r="BV112" s="44">
        <v>1</v>
      </c>
      <c r="BW112" s="44">
        <v>1</v>
      </c>
      <c r="BX112" s="44">
        <v>1</v>
      </c>
      <c r="BY112" s="44"/>
      <c r="BZ112" s="44">
        <v>1</v>
      </c>
      <c r="CA112" s="44"/>
      <c r="CB112" s="44"/>
      <c r="CC112" s="44"/>
      <c r="CD112" s="92"/>
      <c r="CE112" s="92">
        <v>1</v>
      </c>
      <c r="CF112" s="92"/>
      <c r="CG112" s="44"/>
      <c r="CH112" s="1"/>
      <c r="CI112" s="1"/>
      <c r="CJ112" s="1"/>
      <c r="CK112" s="383"/>
      <c r="CL112" s="383"/>
      <c r="CM112" s="383"/>
      <c r="CN112" s="1">
        <f t="shared" si="683"/>
        <v>2</v>
      </c>
      <c r="CO112" s="1">
        <f t="shared" si="676"/>
        <v>2</v>
      </c>
      <c r="CP112" s="20">
        <f t="shared" si="684"/>
        <v>3</v>
      </c>
      <c r="CQ112" s="351"/>
      <c r="CR112" s="131">
        <f t="shared" ref="CR112:CR113" si="687">+IF(SUM(AX112:BM112)&gt;0,1,0)</f>
        <v>1</v>
      </c>
      <c r="CS112" s="44"/>
      <c r="CT112" s="44"/>
      <c r="CU112" s="1"/>
      <c r="CV112" s="1"/>
      <c r="CW112" s="1">
        <v>1</v>
      </c>
      <c r="CX112" s="1"/>
      <c r="CY112" s="1">
        <v>2</v>
      </c>
      <c r="CZ112" s="44">
        <v>1</v>
      </c>
      <c r="DA112" s="17">
        <f t="shared" si="669"/>
        <v>2</v>
      </c>
      <c r="DB112" s="359">
        <f t="shared" si="476"/>
        <v>3</v>
      </c>
      <c r="DC112" s="359">
        <f t="shared" si="439"/>
        <v>3</v>
      </c>
      <c r="DD112" s="44"/>
      <c r="DE112" s="44">
        <v>3</v>
      </c>
      <c r="DF112" s="44">
        <v>4</v>
      </c>
      <c r="DG112" s="44"/>
      <c r="DH112" s="44"/>
      <c r="DI112" s="44">
        <v>4</v>
      </c>
      <c r="DJ112" s="44"/>
      <c r="DK112" s="44"/>
      <c r="DL112" s="44"/>
      <c r="DM112" s="44"/>
      <c r="DN112" s="44"/>
      <c r="DO112" s="1"/>
      <c r="DP112" s="1"/>
      <c r="DQ112" s="17">
        <f t="shared" si="440"/>
        <v>0</v>
      </c>
      <c r="DR112" s="17">
        <f t="shared" si="441"/>
        <v>0</v>
      </c>
      <c r="DS112" s="17">
        <f t="shared" si="442"/>
        <v>0</v>
      </c>
      <c r="DT112" s="17">
        <f t="shared" si="443"/>
        <v>1</v>
      </c>
      <c r="DU112" s="17">
        <f t="shared" si="444"/>
        <v>0</v>
      </c>
      <c r="DV112" s="17">
        <f t="shared" si="445"/>
        <v>2</v>
      </c>
      <c r="DW112" s="1"/>
      <c r="DX112" s="1"/>
      <c r="DY112" s="20">
        <f t="shared" si="446"/>
        <v>0</v>
      </c>
      <c r="DZ112" s="20">
        <f t="shared" si="447"/>
        <v>0</v>
      </c>
      <c r="EA112" s="20">
        <f t="shared" si="448"/>
        <v>4</v>
      </c>
      <c r="EB112" s="20">
        <f t="shared" si="449"/>
        <v>0</v>
      </c>
      <c r="EC112" s="18">
        <f t="shared" si="679"/>
        <v>1</v>
      </c>
      <c r="ED112" s="19">
        <f t="shared" si="670"/>
        <v>3</v>
      </c>
      <c r="EE112" s="19">
        <f t="shared" si="600"/>
        <v>0</v>
      </c>
      <c r="EF112" s="1">
        <f t="shared" si="680"/>
        <v>0</v>
      </c>
      <c r="EG112" s="18">
        <f t="shared" si="685"/>
        <v>5</v>
      </c>
      <c r="EH112" s="341"/>
      <c r="EI112" s="44"/>
      <c r="EJ112" s="44">
        <v>4.5</v>
      </c>
      <c r="EK112" s="44">
        <v>4.5</v>
      </c>
      <c r="EL112" s="93">
        <v>1</v>
      </c>
      <c r="EM112" s="93"/>
      <c r="EN112" s="93"/>
      <c r="EO112" s="366"/>
      <c r="EP112" s="366"/>
      <c r="EQ112" s="374">
        <v>1</v>
      </c>
      <c r="ER112" s="374"/>
      <c r="ES112" s="374"/>
      <c r="ET112" s="374"/>
      <c r="EU112" s="18">
        <f t="shared" si="686"/>
        <v>3</v>
      </c>
      <c r="EV112" s="18">
        <f t="shared" si="420"/>
        <v>10</v>
      </c>
      <c r="EW112" s="341">
        <v>1</v>
      </c>
      <c r="EX112" s="341"/>
      <c r="EY112" s="341">
        <v>4</v>
      </c>
      <c r="EZ112" s="365">
        <f t="shared" si="421"/>
        <v>0.5</v>
      </c>
      <c r="FA112" s="44">
        <v>1</v>
      </c>
      <c r="FB112" s="44"/>
      <c r="FC112" s="44"/>
      <c r="FD112" s="45"/>
      <c r="FE112" s="45"/>
      <c r="FF112" s="45"/>
      <c r="FG112" s="300"/>
      <c r="FH112" s="45"/>
      <c r="FI112" s="45"/>
      <c r="FJ112" s="45">
        <f>F112</f>
        <v>26</v>
      </c>
      <c r="FK112" s="44"/>
      <c r="FL112" s="44"/>
      <c r="FM112" s="44"/>
      <c r="FN112" s="44"/>
      <c r="FO112" s="294"/>
      <c r="FP112" s="20">
        <f t="shared" si="682"/>
        <v>0</v>
      </c>
      <c r="FQ112" s="20">
        <f t="shared" si="453"/>
        <v>3</v>
      </c>
      <c r="FR112" s="20">
        <f t="shared" si="454"/>
        <v>4</v>
      </c>
      <c r="FS112" s="20">
        <f t="shared" si="455"/>
        <v>0</v>
      </c>
      <c r="FT112" s="20">
        <f t="shared" si="456"/>
        <v>0</v>
      </c>
      <c r="FU112" s="20">
        <f t="shared" si="457"/>
        <v>0</v>
      </c>
      <c r="FV112" s="20">
        <f t="shared" si="458"/>
        <v>0</v>
      </c>
      <c r="FW112" s="44"/>
    </row>
    <row r="113" spans="1:179" ht="27.75" customHeight="1">
      <c r="A113" s="40"/>
      <c r="B113" s="48" t="s">
        <v>728</v>
      </c>
      <c r="C113" s="48" t="s">
        <v>229</v>
      </c>
      <c r="D113" s="48" t="s">
        <v>53</v>
      </c>
      <c r="E113" s="48" t="s">
        <v>53</v>
      </c>
      <c r="F113" s="48">
        <v>36</v>
      </c>
      <c r="G113" s="48">
        <v>30</v>
      </c>
      <c r="H113" s="43"/>
      <c r="I113" s="43"/>
      <c r="J113" s="44"/>
      <c r="K113" s="44"/>
      <c r="L113" s="44"/>
      <c r="M113" s="44"/>
      <c r="N113" s="43"/>
      <c r="O113" s="43"/>
      <c r="P113" s="1"/>
      <c r="Q113" s="16"/>
      <c r="R113" s="1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1">
        <f t="shared" si="653"/>
        <v>0</v>
      </c>
      <c r="AD113" s="1">
        <f t="shared" si="654"/>
        <v>0</v>
      </c>
      <c r="AE113" s="1">
        <f t="shared" si="655"/>
        <v>0</v>
      </c>
      <c r="AF113" s="1">
        <f t="shared" si="656"/>
        <v>0</v>
      </c>
      <c r="AG113" s="1">
        <f t="shared" si="657"/>
        <v>0</v>
      </c>
      <c r="AH113" s="1">
        <f t="shared" si="658"/>
        <v>0</v>
      </c>
      <c r="AI113" s="1">
        <f t="shared" si="659"/>
        <v>0</v>
      </c>
      <c r="AJ113" s="1">
        <f t="shared" si="660"/>
        <v>0</v>
      </c>
      <c r="AK113" s="1">
        <f t="shared" si="661"/>
        <v>0</v>
      </c>
      <c r="AL113" s="1">
        <f t="shared" si="662"/>
        <v>0</v>
      </c>
      <c r="AM113" s="1">
        <f t="shared" si="663"/>
        <v>0</v>
      </c>
      <c r="AN113" s="1">
        <f t="shared" si="664"/>
        <v>0</v>
      </c>
      <c r="AO113" s="44"/>
      <c r="AP113" s="44"/>
      <c r="AQ113" s="44"/>
      <c r="AR113" s="44">
        <f t="shared" si="674"/>
        <v>30</v>
      </c>
      <c r="AS113" s="122">
        <f t="shared" si="432"/>
        <v>0</v>
      </c>
      <c r="AT113" s="122">
        <f t="shared" si="433"/>
        <v>0</v>
      </c>
      <c r="AU113" s="122">
        <f t="shared" si="434"/>
        <v>0</v>
      </c>
      <c r="AV113" s="122">
        <f t="shared" si="517"/>
        <v>1</v>
      </c>
      <c r="AW113" s="44"/>
      <c r="AX113" s="294"/>
      <c r="AY113" s="294"/>
      <c r="AZ113" s="294"/>
      <c r="BA113" s="294"/>
      <c r="BB113" s="294"/>
      <c r="BC113" s="294"/>
      <c r="BD113" s="44"/>
      <c r="BE113" s="44"/>
      <c r="BF113" s="44"/>
      <c r="BG113" s="44"/>
      <c r="BH113" s="44">
        <v>1</v>
      </c>
      <c r="BI113" s="44"/>
      <c r="BJ113" s="44"/>
      <c r="BK113" s="44"/>
      <c r="BL113" s="44"/>
      <c r="BM113" s="44"/>
      <c r="BN113" s="127"/>
      <c r="BO113" s="44"/>
      <c r="BP113" s="1"/>
      <c r="BQ113" s="44"/>
      <c r="BR113" s="17">
        <v>2</v>
      </c>
      <c r="BS113" s="1">
        <f t="shared" si="436"/>
        <v>0</v>
      </c>
      <c r="BT113" s="17">
        <f t="shared" si="665"/>
        <v>0</v>
      </c>
      <c r="BU113" s="44"/>
      <c r="BV113" s="44">
        <v>1</v>
      </c>
      <c r="BW113" s="44"/>
      <c r="BX113" s="44"/>
      <c r="BY113" s="44"/>
      <c r="BZ113" s="44"/>
      <c r="CA113" s="44"/>
      <c r="CB113" s="44"/>
      <c r="CC113" s="44"/>
      <c r="CD113" s="92"/>
      <c r="CE113" s="92"/>
      <c r="CF113" s="92"/>
      <c r="CG113" s="44"/>
      <c r="CH113" s="1"/>
      <c r="CI113" s="1"/>
      <c r="CJ113" s="1"/>
      <c r="CK113" s="383"/>
      <c r="CL113" s="383"/>
      <c r="CM113" s="383"/>
      <c r="CN113" s="1">
        <f t="shared" si="683"/>
        <v>0</v>
      </c>
      <c r="CO113" s="1">
        <f t="shared" si="676"/>
        <v>0</v>
      </c>
      <c r="CP113" s="20">
        <f t="shared" si="684"/>
        <v>0</v>
      </c>
      <c r="CQ113" s="351"/>
      <c r="CR113" s="131">
        <f t="shared" si="687"/>
        <v>1</v>
      </c>
      <c r="CS113" s="44"/>
      <c r="CT113" s="44"/>
      <c r="CU113" s="1"/>
      <c r="CV113" s="1"/>
      <c r="CW113" s="1">
        <v>1</v>
      </c>
      <c r="CX113" s="1"/>
      <c r="CY113" s="1"/>
      <c r="CZ113" s="44">
        <v>4</v>
      </c>
      <c r="DA113" s="17">
        <f t="shared" si="669"/>
        <v>0</v>
      </c>
      <c r="DB113" s="359">
        <f t="shared" si="476"/>
        <v>4</v>
      </c>
      <c r="DC113" s="359">
        <f t="shared" si="439"/>
        <v>1</v>
      </c>
      <c r="DD113" s="44"/>
      <c r="DE113" s="44">
        <v>4</v>
      </c>
      <c r="DF113" s="44"/>
      <c r="DG113" s="44"/>
      <c r="DH113" s="44"/>
      <c r="DI113" s="44"/>
      <c r="DJ113" s="44"/>
      <c r="DK113" s="44"/>
      <c r="DL113" s="44"/>
      <c r="DM113" s="44"/>
      <c r="DN113" s="44"/>
      <c r="DO113" s="1"/>
      <c r="DP113" s="1"/>
      <c r="DQ113" s="17">
        <f t="shared" si="440"/>
        <v>0</v>
      </c>
      <c r="DR113" s="17">
        <f t="shared" si="441"/>
        <v>0</v>
      </c>
      <c r="DS113" s="17">
        <f t="shared" si="442"/>
        <v>0</v>
      </c>
      <c r="DT113" s="17">
        <f t="shared" si="443"/>
        <v>0</v>
      </c>
      <c r="DU113" s="17">
        <f t="shared" si="444"/>
        <v>0</v>
      </c>
      <c r="DV113" s="17">
        <f t="shared" si="445"/>
        <v>0</v>
      </c>
      <c r="DW113" s="1"/>
      <c r="DX113" s="1"/>
      <c r="DY113" s="20">
        <f t="shared" si="446"/>
        <v>0</v>
      </c>
      <c r="DZ113" s="20">
        <f t="shared" si="447"/>
        <v>0</v>
      </c>
      <c r="EA113" s="20">
        <f t="shared" si="448"/>
        <v>0</v>
      </c>
      <c r="EB113" s="20">
        <f t="shared" si="449"/>
        <v>0</v>
      </c>
      <c r="EC113" s="18">
        <f t="shared" si="679"/>
        <v>0</v>
      </c>
      <c r="ED113" s="19">
        <f t="shared" si="670"/>
        <v>0</v>
      </c>
      <c r="EE113" s="19">
        <f t="shared" si="600"/>
        <v>0</v>
      </c>
      <c r="EF113" s="1">
        <f t="shared" si="680"/>
        <v>0</v>
      </c>
      <c r="EG113" s="18">
        <f t="shared" si="685"/>
        <v>2</v>
      </c>
      <c r="EH113" s="18"/>
      <c r="EI113" s="44"/>
      <c r="EJ113" s="44">
        <v>4.5</v>
      </c>
      <c r="EK113" s="44"/>
      <c r="EL113" s="93">
        <v>1</v>
      </c>
      <c r="EM113" s="93"/>
      <c r="EN113" s="93"/>
      <c r="EO113" s="366"/>
      <c r="EP113" s="366"/>
      <c r="EQ113" s="374"/>
      <c r="ER113" s="374"/>
      <c r="ES113" s="374"/>
      <c r="ET113" s="374"/>
      <c r="EU113" s="18">
        <f t="shared" si="686"/>
        <v>6</v>
      </c>
      <c r="EV113" s="18">
        <f t="shared" si="420"/>
        <v>0</v>
      </c>
      <c r="EW113" s="341"/>
      <c r="EX113" s="341"/>
      <c r="EY113" s="341"/>
      <c r="EZ113" s="365">
        <f t="shared" si="421"/>
        <v>0</v>
      </c>
      <c r="FA113" s="44"/>
      <c r="FB113" s="44"/>
      <c r="FC113" s="44"/>
      <c r="FD113" s="45"/>
      <c r="FE113" s="45"/>
      <c r="FF113" s="45"/>
      <c r="FG113" s="300"/>
      <c r="FH113" s="45"/>
      <c r="FI113" s="45"/>
      <c r="FJ113" s="45">
        <f>F113</f>
        <v>36</v>
      </c>
      <c r="FK113" s="44"/>
      <c r="FL113" s="44"/>
      <c r="FM113" s="44"/>
      <c r="FN113" s="44"/>
      <c r="FO113" s="294"/>
      <c r="FP113" s="20">
        <f t="shared" si="682"/>
        <v>0</v>
      </c>
      <c r="FQ113" s="20">
        <f t="shared" si="453"/>
        <v>4</v>
      </c>
      <c r="FR113" s="20">
        <f t="shared" si="454"/>
        <v>0</v>
      </c>
      <c r="FS113" s="20">
        <f t="shared" si="455"/>
        <v>0</v>
      </c>
      <c r="FT113" s="20">
        <f t="shared" si="456"/>
        <v>0</v>
      </c>
      <c r="FU113" s="20">
        <f t="shared" si="457"/>
        <v>0</v>
      </c>
      <c r="FV113" s="20">
        <f t="shared" si="458"/>
        <v>0</v>
      </c>
      <c r="FW113" s="44"/>
    </row>
    <row r="114" spans="1:179" s="301" customFormat="1" ht="27.75" customHeight="1">
      <c r="A114" s="295"/>
      <c r="B114" s="296" t="s">
        <v>889</v>
      </c>
      <c r="C114" s="296" t="s">
        <v>230</v>
      </c>
      <c r="D114" s="296" t="s">
        <v>44</v>
      </c>
      <c r="E114" s="296" t="str">
        <f>D114</f>
        <v>LT8,5</v>
      </c>
      <c r="F114" s="296">
        <v>28</v>
      </c>
      <c r="G114" s="296">
        <f>F114</f>
        <v>28</v>
      </c>
      <c r="H114" s="297"/>
      <c r="I114" s="297"/>
      <c r="J114" s="294"/>
      <c r="K114" s="294"/>
      <c r="L114" s="294"/>
      <c r="M114" s="294"/>
      <c r="N114" s="297"/>
      <c r="O114" s="297"/>
      <c r="P114" s="1"/>
      <c r="Q114" s="16"/>
      <c r="R114" s="1"/>
      <c r="S114" s="294"/>
      <c r="T114" s="294"/>
      <c r="U114" s="294"/>
      <c r="V114" s="294"/>
      <c r="W114" s="294"/>
      <c r="X114" s="294"/>
      <c r="Y114" s="294"/>
      <c r="Z114" s="294"/>
      <c r="AA114" s="294"/>
      <c r="AB114" s="294"/>
      <c r="AC114" s="1">
        <f t="shared" si="653"/>
        <v>0</v>
      </c>
      <c r="AD114" s="1">
        <f t="shared" si="654"/>
        <v>0</v>
      </c>
      <c r="AE114" s="1">
        <f t="shared" si="655"/>
        <v>0</v>
      </c>
      <c r="AF114" s="1">
        <f t="shared" si="656"/>
        <v>0</v>
      </c>
      <c r="AG114" s="1">
        <f t="shared" si="657"/>
        <v>0</v>
      </c>
      <c r="AH114" s="1">
        <f t="shared" si="658"/>
        <v>0</v>
      </c>
      <c r="AI114" s="1">
        <f t="shared" si="659"/>
        <v>0</v>
      </c>
      <c r="AJ114" s="1">
        <f t="shared" si="660"/>
        <v>0</v>
      </c>
      <c r="AK114" s="1">
        <f t="shared" si="661"/>
        <v>0</v>
      </c>
      <c r="AL114" s="1">
        <f t="shared" si="662"/>
        <v>0</v>
      </c>
      <c r="AM114" s="1">
        <f t="shared" si="663"/>
        <v>0</v>
      </c>
      <c r="AN114" s="1">
        <f t="shared" si="664"/>
        <v>0</v>
      </c>
      <c r="AO114" s="294"/>
      <c r="AP114" s="294"/>
      <c r="AQ114" s="294"/>
      <c r="AR114" s="44">
        <f t="shared" si="674"/>
        <v>28</v>
      </c>
      <c r="AS114" s="298">
        <f t="shared" ref="AS114:AS116" si="688">IF(AND(AO114&gt;0,OR(BR114&gt;=2,BR114=1)),1,0)</f>
        <v>0</v>
      </c>
      <c r="AT114" s="298">
        <f t="shared" ref="AT114:AT116" si="689">IF(AND(AP114&gt;0,OR(BR114&gt;=2,BR114=1)),1,0)</f>
        <v>0</v>
      </c>
      <c r="AU114" s="298">
        <f t="shared" ref="AU114:AU116" si="690">IF(AND(AQ114&gt;0,OR(BR114&gt;=2,BR114=1)),1,0)</f>
        <v>0</v>
      </c>
      <c r="AV114" s="298">
        <f t="shared" ref="AV114:AV116" si="691">IF(AND(AR114&gt;0,OR(BR114&gt;=2,BR114=1)),AR114/G114,0)</f>
        <v>1</v>
      </c>
      <c r="AW114" s="294"/>
      <c r="AX114" s="294"/>
      <c r="AY114" s="294"/>
      <c r="AZ114" s="294"/>
      <c r="BA114" s="294"/>
      <c r="BB114" s="294"/>
      <c r="BC114" s="294"/>
      <c r="BD114" s="294"/>
      <c r="BE114" s="294"/>
      <c r="BF114" s="294"/>
      <c r="BG114" s="294"/>
      <c r="BH114" s="294"/>
      <c r="BI114" s="294"/>
      <c r="BJ114" s="294">
        <v>1</v>
      </c>
      <c r="BK114" s="294"/>
      <c r="BL114" s="294"/>
      <c r="BM114" s="294"/>
      <c r="BN114" s="294">
        <v>1</v>
      </c>
      <c r="BO114" s="294"/>
      <c r="BP114" s="1"/>
      <c r="BQ114" s="294"/>
      <c r="BR114" s="17">
        <v>2</v>
      </c>
      <c r="BS114" s="1">
        <f t="shared" si="436"/>
        <v>0</v>
      </c>
      <c r="BT114" s="17">
        <f t="shared" si="665"/>
        <v>0</v>
      </c>
      <c r="BU114" s="294"/>
      <c r="BV114" s="44">
        <v>1</v>
      </c>
      <c r="BW114" s="294"/>
      <c r="BX114" s="294"/>
      <c r="BY114" s="294"/>
      <c r="BZ114" s="294"/>
      <c r="CA114" s="294"/>
      <c r="CB114" s="294"/>
      <c r="CC114" s="294"/>
      <c r="CD114" s="1"/>
      <c r="CE114" s="1"/>
      <c r="CF114" s="1"/>
      <c r="CG114" s="294"/>
      <c r="CH114" s="1"/>
      <c r="CI114" s="1">
        <v>1</v>
      </c>
      <c r="CJ114" s="1"/>
      <c r="CK114" s="383"/>
      <c r="CL114" s="383"/>
      <c r="CM114" s="383"/>
      <c r="CN114" s="1">
        <f t="shared" ref="CN114:CN116" si="692">+SUM(BX114:CC114)*BW114</f>
        <v>0</v>
      </c>
      <c r="CO114" s="1">
        <f t="shared" si="676"/>
        <v>0</v>
      </c>
      <c r="CP114" s="20">
        <f t="shared" ref="CP114:CP116" si="693">+SUM(BY114:CC114)*2.5+SUM(CD114:CG114)*0.5+SUM(CH114:CJ114)*2.5</f>
        <v>2.5</v>
      </c>
      <c r="CQ114" s="351"/>
      <c r="CR114" s="131">
        <f t="shared" ref="CR114:CR116" si="694">+IF(SUM(AX114:BM114)&gt;0,1,0)</f>
        <v>1</v>
      </c>
      <c r="CS114" s="294">
        <v>1</v>
      </c>
      <c r="CT114" s="294">
        <v>1</v>
      </c>
      <c r="CU114" s="1"/>
      <c r="CV114" s="1"/>
      <c r="CW114" s="1">
        <v>2</v>
      </c>
      <c r="CX114" s="1"/>
      <c r="CY114" s="1">
        <v>1</v>
      </c>
      <c r="CZ114" s="294">
        <v>8</v>
      </c>
      <c r="DA114" s="17">
        <f t="shared" si="669"/>
        <v>1</v>
      </c>
      <c r="DB114" s="359">
        <f t="shared" si="476"/>
        <v>9</v>
      </c>
      <c r="DC114" s="359">
        <f t="shared" si="439"/>
        <v>3</v>
      </c>
      <c r="DD114" s="294"/>
      <c r="DE114" s="294">
        <v>8</v>
      </c>
      <c r="DF114" s="294">
        <v>4</v>
      </c>
      <c r="DG114" s="294"/>
      <c r="DH114" s="294"/>
      <c r="DI114" s="294"/>
      <c r="DJ114" s="294"/>
      <c r="DK114" s="294"/>
      <c r="DL114" s="294"/>
      <c r="DM114" s="294"/>
      <c r="DN114" s="294"/>
      <c r="DO114" s="1"/>
      <c r="DP114" s="1"/>
      <c r="DQ114" s="17">
        <f t="shared" ref="DQ114:DQ116" si="695">+IF(AND(SUM(S114:AA114)&gt;0,SUM(FA114:FF114)&gt;0),CT114,0)</f>
        <v>0</v>
      </c>
      <c r="DR114" s="17">
        <f t="shared" ref="DR114:DR116" si="696">+IF(AND(SUM(S114:AA114)&gt;0,SUM(FA114:FF114)&gt;0),CU114,0)</f>
        <v>0</v>
      </c>
      <c r="DS114" s="17">
        <f t="shared" ref="DS114:DS116" si="697">+IF(AND(SUM(S114:AA114)&gt;0,SUM(FA114:FF114)&gt;0),CV114,0)</f>
        <v>0</v>
      </c>
      <c r="DT114" s="17">
        <f t="shared" ref="DT114:DT116" si="698">+IF(AND(SUM(S114:AA114)&gt;0,SUM(FA114:FF114)&gt;0),CW114,0)</f>
        <v>0</v>
      </c>
      <c r="DU114" s="17">
        <f t="shared" ref="DU114:DU116" si="699">+IF(AND(SUM(S114:AA114)&gt;0,SUM(FA114:FF114)&gt;0),CX114,0)</f>
        <v>0</v>
      </c>
      <c r="DV114" s="17">
        <f t="shared" ref="DV114:DV116" si="700">+IF(AND(SUM(S114:AA114)&gt;0,SUM(FA114:FF114)&gt;0),CY114,0)</f>
        <v>0</v>
      </c>
      <c r="DW114" s="1"/>
      <c r="DX114" s="1"/>
      <c r="DY114" s="20">
        <f t="shared" ref="DY114:DY116" si="701">+IF(AND(SUM(S114:AB114)&gt;0,SUM(FA114:FF114)&gt;0,DG114&gt;=3),DG114,0)</f>
        <v>0</v>
      </c>
      <c r="DZ114" s="20">
        <f t="shared" ref="DZ114:DZ116" si="702">+IF(AND(SUM(S114:AB114)&gt;0,SUM(FA114:FF114)&gt;0,DH114&gt;=3),DH114,0)</f>
        <v>0</v>
      </c>
      <c r="EA114" s="20">
        <f t="shared" ref="EA114:EA116" si="703">+IF(AND(SUM(S114:AB114)&gt;0,SUM(FA114:FF114)&gt;0,DI114&gt;=3),DI114,0)</f>
        <v>0</v>
      </c>
      <c r="EB114" s="20">
        <f t="shared" ref="EB114:EB116" si="704">+IF(AND(SUM(S114:AB114)&gt;0,SUM(FA114:FF114)&gt;0,DJ114&gt;=3),DJ114,0)</f>
        <v>0</v>
      </c>
      <c r="EC114" s="18">
        <f>+IF(AND(CT114=0,SUM(CU114:CY114)&gt;1,SUM(CU114:CY114)&lt;=4),1,IF(AND(CT114=0,SUM(CU114:CY114)&gt;4),2,0))+1</f>
        <v>1</v>
      </c>
      <c r="ED114" s="19">
        <f t="shared" si="670"/>
        <v>3</v>
      </c>
      <c r="EE114" s="19"/>
      <c r="EF114" s="1">
        <f t="shared" si="680"/>
        <v>0</v>
      </c>
      <c r="EG114" s="18">
        <f>+IF(AND(CT114+EC114=0,SUM(AO114:AR114)&gt;0,SUM(DK114:DN114)&gt;0),(CU114+CV114+CW114+CX114)*2+CY114*5,(EC114+CT114-FO114)*5)+IF(AND(EC114+DQ114+CT114=0,SUM(AO114:AR114)&gt;0),SUM(CU114:CX114)*2+CY114*5,0)-5</f>
        <v>0</v>
      </c>
      <c r="EH114" s="341"/>
      <c r="EI114" s="294"/>
      <c r="EJ114" s="294">
        <v>11</v>
      </c>
      <c r="EK114" s="294">
        <v>5.5</v>
      </c>
      <c r="EL114" s="19">
        <v>1</v>
      </c>
      <c r="EM114" s="19"/>
      <c r="EN114" s="19"/>
      <c r="EO114" s="366"/>
      <c r="EP114" s="366"/>
      <c r="EQ114" s="374"/>
      <c r="ER114" s="374"/>
      <c r="ES114" s="374"/>
      <c r="ET114" s="374"/>
      <c r="EU114" s="18">
        <f t="shared" si="686"/>
        <v>10</v>
      </c>
      <c r="EV114" s="18">
        <f t="shared" si="420"/>
        <v>2</v>
      </c>
      <c r="EW114" s="341">
        <v>2</v>
      </c>
      <c r="EX114" s="341">
        <v>2</v>
      </c>
      <c r="EY114" s="341">
        <v>4</v>
      </c>
      <c r="EZ114" s="365">
        <f t="shared" si="421"/>
        <v>0</v>
      </c>
      <c r="FA114" s="294"/>
      <c r="FB114" s="294"/>
      <c r="FC114" s="294"/>
      <c r="FD114" s="300"/>
      <c r="FE114" s="300"/>
      <c r="FF114" s="300"/>
      <c r="FG114" s="300"/>
      <c r="FH114" s="300"/>
      <c r="FI114" s="300"/>
      <c r="FJ114" s="300"/>
      <c r="FK114" s="294"/>
      <c r="FL114" s="294"/>
      <c r="FM114" s="294"/>
      <c r="FN114" s="294">
        <f>F114</f>
        <v>28</v>
      </c>
      <c r="FO114" s="294">
        <v>1</v>
      </c>
      <c r="FP114" s="20">
        <f t="shared" si="682"/>
        <v>3</v>
      </c>
      <c r="FQ114" s="20">
        <f t="shared" ref="FQ114:FQ116" si="705">+DE114</f>
        <v>8</v>
      </c>
      <c r="FR114" s="20">
        <f t="shared" ref="FR114:FR116" si="706">+DF114</f>
        <v>4</v>
      </c>
      <c r="FS114" s="20">
        <f t="shared" ref="FS114:FS116" si="707">+IF(DG114&lt;3,DG114,0)</f>
        <v>0</v>
      </c>
      <c r="FT114" s="20">
        <f t="shared" ref="FT114:FT116" si="708">+IF(DH114&lt;3,DH114,0)</f>
        <v>0</v>
      </c>
      <c r="FU114" s="20">
        <f t="shared" ref="FU114:FU116" si="709">+IF(DI114&lt;3,DI114,0)</f>
        <v>0</v>
      </c>
      <c r="FV114" s="20">
        <f t="shared" ref="FV114:FV116" si="710">+IF(DJ114&lt;3,DJ114,0)</f>
        <v>0</v>
      </c>
      <c r="FW114" s="44"/>
    </row>
    <row r="115" spans="1:179" s="301" customFormat="1" ht="27.75" customHeight="1">
      <c r="A115" s="295"/>
      <c r="B115" s="296" t="s">
        <v>890</v>
      </c>
      <c r="C115" s="296" t="s">
        <v>231</v>
      </c>
      <c r="D115" s="296" t="s">
        <v>44</v>
      </c>
      <c r="E115" s="296" t="str">
        <f>D115</f>
        <v>LT8,5</v>
      </c>
      <c r="F115" s="296">
        <v>38</v>
      </c>
      <c r="G115" s="296">
        <f>F115</f>
        <v>38</v>
      </c>
      <c r="H115" s="297"/>
      <c r="I115" s="297"/>
      <c r="J115" s="294"/>
      <c r="K115" s="294"/>
      <c r="L115" s="294"/>
      <c r="M115" s="294"/>
      <c r="N115" s="297"/>
      <c r="O115" s="297"/>
      <c r="P115" s="1"/>
      <c r="Q115" s="16"/>
      <c r="R115" s="1"/>
      <c r="S115" s="294"/>
      <c r="T115" s="294"/>
      <c r="U115" s="294"/>
      <c r="V115" s="294"/>
      <c r="W115" s="294"/>
      <c r="X115" s="294"/>
      <c r="Y115" s="294"/>
      <c r="Z115" s="294"/>
      <c r="AA115" s="294"/>
      <c r="AB115" s="294"/>
      <c r="AC115" s="1">
        <f t="shared" si="653"/>
        <v>0</v>
      </c>
      <c r="AD115" s="1">
        <f t="shared" si="654"/>
        <v>0</v>
      </c>
      <c r="AE115" s="1">
        <f t="shared" si="655"/>
        <v>0</v>
      </c>
      <c r="AF115" s="1">
        <f t="shared" si="656"/>
        <v>0</v>
      </c>
      <c r="AG115" s="1">
        <f t="shared" si="657"/>
        <v>0</v>
      </c>
      <c r="AH115" s="1">
        <f t="shared" si="658"/>
        <v>0</v>
      </c>
      <c r="AI115" s="1">
        <f t="shared" si="659"/>
        <v>0</v>
      </c>
      <c r="AJ115" s="1">
        <f t="shared" si="660"/>
        <v>0</v>
      </c>
      <c r="AK115" s="1">
        <f t="shared" si="661"/>
        <v>0</v>
      </c>
      <c r="AL115" s="1">
        <f t="shared" si="662"/>
        <v>0</v>
      </c>
      <c r="AM115" s="1">
        <f t="shared" si="663"/>
        <v>0</v>
      </c>
      <c r="AN115" s="1">
        <f t="shared" si="664"/>
        <v>0</v>
      </c>
      <c r="AO115" s="294"/>
      <c r="AP115" s="294"/>
      <c r="AQ115" s="294"/>
      <c r="AR115" s="44">
        <f t="shared" si="674"/>
        <v>38</v>
      </c>
      <c r="AS115" s="298">
        <f t="shared" si="688"/>
        <v>0</v>
      </c>
      <c r="AT115" s="298">
        <f t="shared" si="689"/>
        <v>0</v>
      </c>
      <c r="AU115" s="298">
        <f t="shared" si="690"/>
        <v>0</v>
      </c>
      <c r="AV115" s="298">
        <f t="shared" si="691"/>
        <v>1</v>
      </c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/>
      <c r="BI115" s="294"/>
      <c r="BJ115" s="294">
        <v>1</v>
      </c>
      <c r="BK115" s="294"/>
      <c r="BL115" s="294"/>
      <c r="BM115" s="294"/>
      <c r="BN115" s="294"/>
      <c r="BO115" s="294">
        <v>1</v>
      </c>
      <c r="BP115" s="1"/>
      <c r="BQ115" s="294"/>
      <c r="BR115" s="17">
        <v>2</v>
      </c>
      <c r="BS115" s="1">
        <f t="shared" si="436"/>
        <v>0</v>
      </c>
      <c r="BT115" s="17">
        <f t="shared" si="665"/>
        <v>0</v>
      </c>
      <c r="BU115" s="294"/>
      <c r="BV115" s="294">
        <v>1</v>
      </c>
      <c r="BW115" s="294">
        <v>1</v>
      </c>
      <c r="BX115" s="294">
        <v>1</v>
      </c>
      <c r="BY115" s="294"/>
      <c r="BZ115" s="294"/>
      <c r="CA115" s="294"/>
      <c r="CB115" s="294"/>
      <c r="CC115" s="294"/>
      <c r="CD115" s="1"/>
      <c r="CE115" s="1"/>
      <c r="CF115" s="1"/>
      <c r="CG115" s="294"/>
      <c r="CH115" s="1"/>
      <c r="CI115" s="1">
        <v>1</v>
      </c>
      <c r="CJ115" s="1"/>
      <c r="CK115" s="383"/>
      <c r="CL115" s="383"/>
      <c r="CM115" s="383"/>
      <c r="CN115" s="1">
        <f t="shared" si="692"/>
        <v>1</v>
      </c>
      <c r="CO115" s="1">
        <f t="shared" si="676"/>
        <v>1</v>
      </c>
      <c r="CP115" s="20">
        <f t="shared" si="693"/>
        <v>2.5</v>
      </c>
      <c r="CQ115" s="351"/>
      <c r="CR115" s="299">
        <f t="shared" si="694"/>
        <v>1</v>
      </c>
      <c r="CS115" s="294"/>
      <c r="CT115" s="294"/>
      <c r="CU115" s="1"/>
      <c r="CV115" s="1"/>
      <c r="CW115" s="1">
        <v>2</v>
      </c>
      <c r="CX115" s="1"/>
      <c r="CY115" s="1">
        <v>1</v>
      </c>
      <c r="CZ115" s="294">
        <v>6</v>
      </c>
      <c r="DA115" s="17">
        <f t="shared" si="669"/>
        <v>1</v>
      </c>
      <c r="DB115" s="359">
        <f t="shared" si="476"/>
        <v>7</v>
      </c>
      <c r="DC115" s="359">
        <f t="shared" si="439"/>
        <v>3</v>
      </c>
      <c r="DD115" s="294"/>
      <c r="DE115" s="294">
        <v>8</v>
      </c>
      <c r="DF115" s="294"/>
      <c r="DG115" s="294"/>
      <c r="DH115" s="294"/>
      <c r="DI115" s="294">
        <v>4</v>
      </c>
      <c r="DJ115" s="294"/>
      <c r="DK115" s="294"/>
      <c r="DL115" s="294"/>
      <c r="DM115" s="294"/>
      <c r="DN115" s="294"/>
      <c r="DO115" s="1"/>
      <c r="DP115" s="1"/>
      <c r="DQ115" s="17">
        <f t="shared" si="695"/>
        <v>0</v>
      </c>
      <c r="DR115" s="17">
        <f t="shared" si="696"/>
        <v>0</v>
      </c>
      <c r="DS115" s="17">
        <f t="shared" si="697"/>
        <v>0</v>
      </c>
      <c r="DT115" s="17">
        <f t="shared" si="698"/>
        <v>0</v>
      </c>
      <c r="DU115" s="17">
        <f t="shared" si="699"/>
        <v>0</v>
      </c>
      <c r="DV115" s="17">
        <f t="shared" si="700"/>
        <v>0</v>
      </c>
      <c r="DW115" s="1"/>
      <c r="DX115" s="1"/>
      <c r="DY115" s="20">
        <f t="shared" si="701"/>
        <v>0</v>
      </c>
      <c r="DZ115" s="20">
        <f t="shared" si="702"/>
        <v>0</v>
      </c>
      <c r="EA115" s="20">
        <f t="shared" si="703"/>
        <v>0</v>
      </c>
      <c r="EB115" s="20">
        <f t="shared" si="704"/>
        <v>0</v>
      </c>
      <c r="EC115" s="18">
        <f>+IF(AND(CT115=0,SUM(CU115:CY115)&gt;1,SUM(CU115:CY115)&lt;=4),1,IF(AND(CT115=0,SUM(CU115:CY115)&gt;4),2,0))</f>
        <v>1</v>
      </c>
      <c r="ED115" s="19">
        <f t="shared" si="670"/>
        <v>3</v>
      </c>
      <c r="EE115" s="19"/>
      <c r="EF115" s="1">
        <f t="shared" si="680"/>
        <v>0</v>
      </c>
      <c r="EG115" s="18">
        <f t="shared" ref="EG115" si="711">+IF(AND(CT115+EC115=0,SUM(AO115:AR115)&gt;0,SUM(DK115:DN115)&gt;0),(CU115+CV115+CW115+CX115)*2+CY115*5,(EC115+CT115-FO115)*5)+IF(AND(EC115+DQ115+CT115=0,SUM(AO115:AR115)&gt;0),SUM(CU115:CX115)*2+CY115*5,0)</f>
        <v>5</v>
      </c>
      <c r="EH115" s="341"/>
      <c r="EI115" s="294"/>
      <c r="EJ115" s="294">
        <v>11</v>
      </c>
      <c r="EK115" s="294"/>
      <c r="EL115" s="19">
        <v>1</v>
      </c>
      <c r="EM115" s="19"/>
      <c r="EN115" s="19"/>
      <c r="EO115" s="366"/>
      <c r="EP115" s="366"/>
      <c r="EQ115" s="374">
        <v>2</v>
      </c>
      <c r="ER115" s="374"/>
      <c r="ES115" s="374"/>
      <c r="ET115" s="374"/>
      <c r="EU115" s="18">
        <f t="shared" si="686"/>
        <v>8</v>
      </c>
      <c r="EV115" s="18">
        <f t="shared" si="420"/>
        <v>2</v>
      </c>
      <c r="EW115" s="341">
        <v>1</v>
      </c>
      <c r="EX115" s="341"/>
      <c r="EY115" s="341">
        <v>4</v>
      </c>
      <c r="EZ115" s="365">
        <f t="shared" si="421"/>
        <v>0.5</v>
      </c>
      <c r="FA115" s="294"/>
      <c r="FB115" s="294"/>
      <c r="FC115" s="294"/>
      <c r="FD115" s="300"/>
      <c r="FE115" s="300"/>
      <c r="FF115" s="300"/>
      <c r="FG115" s="300"/>
      <c r="FH115" s="300"/>
      <c r="FI115" s="300"/>
      <c r="FJ115" s="300"/>
      <c r="FK115" s="294"/>
      <c r="FL115" s="294"/>
      <c r="FM115" s="294"/>
      <c r="FN115" s="294">
        <f t="shared" ref="FN115:FN116" si="712">F115</f>
        <v>38</v>
      </c>
      <c r="FO115" s="294"/>
      <c r="FP115" s="20">
        <f t="shared" si="682"/>
        <v>0</v>
      </c>
      <c r="FQ115" s="20">
        <f t="shared" si="705"/>
        <v>8</v>
      </c>
      <c r="FR115" s="20">
        <f t="shared" si="706"/>
        <v>0</v>
      </c>
      <c r="FS115" s="20">
        <f t="shared" si="707"/>
        <v>0</v>
      </c>
      <c r="FT115" s="20">
        <f t="shared" si="708"/>
        <v>0</v>
      </c>
      <c r="FU115" s="20">
        <f t="shared" si="709"/>
        <v>0</v>
      </c>
      <c r="FV115" s="20">
        <f t="shared" si="710"/>
        <v>0</v>
      </c>
      <c r="FW115" s="294" t="s">
        <v>574</v>
      </c>
    </row>
    <row r="116" spans="1:179" ht="27.75" customHeight="1">
      <c r="A116" s="40"/>
      <c r="B116" s="296" t="s">
        <v>891</v>
      </c>
      <c r="C116" s="296" t="s">
        <v>232</v>
      </c>
      <c r="D116" s="296" t="s">
        <v>187</v>
      </c>
      <c r="E116" s="296" t="s">
        <v>187</v>
      </c>
      <c r="F116" s="48">
        <v>12</v>
      </c>
      <c r="G116" s="48">
        <f>F116</f>
        <v>12</v>
      </c>
      <c r="H116" s="43"/>
      <c r="I116" s="43"/>
      <c r="J116" s="44"/>
      <c r="K116" s="44"/>
      <c r="L116" s="44"/>
      <c r="M116" s="44"/>
      <c r="N116" s="43"/>
      <c r="O116" s="43"/>
      <c r="P116" s="1"/>
      <c r="Q116" s="16"/>
      <c r="R116" s="1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1">
        <f t="shared" si="653"/>
        <v>0</v>
      </c>
      <c r="AD116" s="1">
        <f t="shared" si="654"/>
        <v>0</v>
      </c>
      <c r="AE116" s="1">
        <f t="shared" si="655"/>
        <v>0</v>
      </c>
      <c r="AF116" s="1">
        <f t="shared" si="656"/>
        <v>0</v>
      </c>
      <c r="AG116" s="1">
        <f t="shared" si="657"/>
        <v>0</v>
      </c>
      <c r="AH116" s="1">
        <f t="shared" si="658"/>
        <v>0</v>
      </c>
      <c r="AI116" s="1">
        <f t="shared" si="659"/>
        <v>0</v>
      </c>
      <c r="AJ116" s="1">
        <f t="shared" si="660"/>
        <v>0</v>
      </c>
      <c r="AK116" s="1">
        <f t="shared" si="661"/>
        <v>0</v>
      </c>
      <c r="AL116" s="1">
        <f t="shared" si="662"/>
        <v>0</v>
      </c>
      <c r="AM116" s="1">
        <f t="shared" si="663"/>
        <v>0</v>
      </c>
      <c r="AN116" s="1">
        <f t="shared" si="664"/>
        <v>0</v>
      </c>
      <c r="AO116" s="44"/>
      <c r="AP116" s="44"/>
      <c r="AQ116" s="44"/>
      <c r="AR116" s="44">
        <f t="shared" si="674"/>
        <v>12</v>
      </c>
      <c r="AS116" s="122">
        <f t="shared" si="688"/>
        <v>0</v>
      </c>
      <c r="AT116" s="122">
        <f t="shared" si="689"/>
        <v>0</v>
      </c>
      <c r="AU116" s="122">
        <f t="shared" si="690"/>
        <v>0</v>
      </c>
      <c r="AV116" s="122">
        <f t="shared" si="691"/>
        <v>1</v>
      </c>
      <c r="AW116" s="44"/>
      <c r="AX116" s="294"/>
      <c r="AY116" s="294"/>
      <c r="AZ116" s="294"/>
      <c r="BA116" s="294"/>
      <c r="BB116" s="294"/>
      <c r="BC116" s="294"/>
      <c r="BD116" s="44"/>
      <c r="BE116" s="44"/>
      <c r="BF116" s="44"/>
      <c r="BG116" s="44"/>
      <c r="BH116" s="44"/>
      <c r="BI116" s="44"/>
      <c r="BJ116" s="44"/>
      <c r="BK116" s="44"/>
      <c r="BL116" s="44">
        <v>1</v>
      </c>
      <c r="BM116" s="44">
        <v>1</v>
      </c>
      <c r="BN116" s="127"/>
      <c r="BO116" s="44"/>
      <c r="BP116" s="1"/>
      <c r="BQ116" s="44"/>
      <c r="BR116" s="17">
        <v>1</v>
      </c>
      <c r="BS116" s="1">
        <f t="shared" si="436"/>
        <v>0</v>
      </c>
      <c r="BT116" s="17">
        <f t="shared" si="665"/>
        <v>0</v>
      </c>
      <c r="BU116" s="44"/>
      <c r="BV116" s="44">
        <v>1</v>
      </c>
      <c r="BW116" s="44"/>
      <c r="BX116" s="44"/>
      <c r="BY116" s="44"/>
      <c r="BZ116" s="44"/>
      <c r="CA116" s="44"/>
      <c r="CB116" s="44"/>
      <c r="CC116" s="44"/>
      <c r="CD116" s="92"/>
      <c r="CE116" s="92"/>
      <c r="CF116" s="92"/>
      <c r="CG116" s="44"/>
      <c r="CH116" s="1"/>
      <c r="CI116" s="1">
        <v>1</v>
      </c>
      <c r="CJ116" s="1"/>
      <c r="CK116" s="383"/>
      <c r="CL116" s="383"/>
      <c r="CM116" s="383"/>
      <c r="CN116" s="1">
        <f t="shared" si="692"/>
        <v>0</v>
      </c>
      <c r="CO116" s="1">
        <f t="shared" si="676"/>
        <v>0</v>
      </c>
      <c r="CP116" s="20">
        <f t="shared" si="693"/>
        <v>2.5</v>
      </c>
      <c r="CQ116" s="351"/>
      <c r="CR116" s="131">
        <f t="shared" si="694"/>
        <v>1</v>
      </c>
      <c r="CS116" s="44">
        <v>1</v>
      </c>
      <c r="CT116" s="44">
        <v>1</v>
      </c>
      <c r="CU116" s="1"/>
      <c r="CV116" s="1"/>
      <c r="CW116" s="1">
        <v>1</v>
      </c>
      <c r="CX116" s="1"/>
      <c r="CY116" s="1">
        <v>4</v>
      </c>
      <c r="CZ116" s="44">
        <v>2</v>
      </c>
      <c r="DA116" s="17">
        <f t="shared" si="669"/>
        <v>4</v>
      </c>
      <c r="DB116" s="359">
        <f t="shared" si="476"/>
        <v>6</v>
      </c>
      <c r="DC116" s="359">
        <f t="shared" si="439"/>
        <v>5</v>
      </c>
      <c r="DD116" s="44"/>
      <c r="DE116" s="44">
        <v>3</v>
      </c>
      <c r="DF116" s="44">
        <v>6</v>
      </c>
      <c r="DG116" s="44"/>
      <c r="DH116" s="44"/>
      <c r="DI116" s="44">
        <v>6</v>
      </c>
      <c r="DJ116" s="44"/>
      <c r="DK116" s="44"/>
      <c r="DL116" s="44"/>
      <c r="DM116" s="44"/>
      <c r="DN116" s="44"/>
      <c r="DO116" s="1"/>
      <c r="DP116" s="1"/>
      <c r="DQ116" s="17">
        <f t="shared" si="695"/>
        <v>0</v>
      </c>
      <c r="DR116" s="17">
        <f t="shared" si="696"/>
        <v>0</v>
      </c>
      <c r="DS116" s="17">
        <f t="shared" si="697"/>
        <v>0</v>
      </c>
      <c r="DT116" s="17">
        <f t="shared" si="698"/>
        <v>0</v>
      </c>
      <c r="DU116" s="17">
        <f t="shared" si="699"/>
        <v>0</v>
      </c>
      <c r="DV116" s="17">
        <f t="shared" si="700"/>
        <v>0</v>
      </c>
      <c r="DW116" s="1"/>
      <c r="DX116" s="1"/>
      <c r="DY116" s="20">
        <f t="shared" si="701"/>
        <v>0</v>
      </c>
      <c r="DZ116" s="20">
        <f t="shared" si="702"/>
        <v>0</v>
      </c>
      <c r="EA116" s="20">
        <f t="shared" si="703"/>
        <v>0</v>
      </c>
      <c r="EB116" s="20">
        <f t="shared" si="704"/>
        <v>0</v>
      </c>
      <c r="EC116" s="18">
        <f>+IF(AND(CT116=0,SUM(CU116:CY116)&gt;1,SUM(CU116:CY116)&lt;=4),1,IF(AND(CT116=0,SUM(CU116:CY116)&gt;4),2,0))+1</f>
        <v>1</v>
      </c>
      <c r="ED116" s="19"/>
      <c r="EE116" s="19"/>
      <c r="EF116" s="1">
        <f t="shared" si="680"/>
        <v>0</v>
      </c>
      <c r="EG116" s="18"/>
      <c r="EH116" s="341"/>
      <c r="EI116" s="44"/>
      <c r="EJ116" s="44">
        <v>5.5</v>
      </c>
      <c r="EK116" s="44">
        <v>11</v>
      </c>
      <c r="EL116" s="93"/>
      <c r="EM116" s="93"/>
      <c r="EN116" s="93">
        <v>1</v>
      </c>
      <c r="EO116" s="366"/>
      <c r="EP116" s="366"/>
      <c r="EQ116" s="374"/>
      <c r="ER116" s="374">
        <v>2</v>
      </c>
      <c r="ES116" s="374"/>
      <c r="ET116" s="374"/>
      <c r="EU116" s="18">
        <f t="shared" si="686"/>
        <v>4</v>
      </c>
      <c r="EV116" s="18">
        <f t="shared" si="420"/>
        <v>2</v>
      </c>
      <c r="EW116" s="341">
        <v>2</v>
      </c>
      <c r="EX116" s="341">
        <v>2</v>
      </c>
      <c r="EY116" s="341">
        <v>4</v>
      </c>
      <c r="EZ116" s="365">
        <f t="shared" si="421"/>
        <v>0</v>
      </c>
      <c r="FA116" s="44"/>
      <c r="FB116" s="44"/>
      <c r="FC116" s="44"/>
      <c r="FD116" s="45"/>
      <c r="FE116" s="45"/>
      <c r="FF116" s="45"/>
      <c r="FG116" s="300"/>
      <c r="FH116" s="45"/>
      <c r="FI116" s="45"/>
      <c r="FJ116" s="45"/>
      <c r="FK116" s="44"/>
      <c r="FL116" s="44"/>
      <c r="FM116" s="44"/>
      <c r="FN116" s="294">
        <f t="shared" si="712"/>
        <v>12</v>
      </c>
      <c r="FO116" s="294">
        <v>1</v>
      </c>
      <c r="FP116" s="20">
        <f t="shared" si="682"/>
        <v>3</v>
      </c>
      <c r="FQ116" s="20">
        <f t="shared" si="705"/>
        <v>3</v>
      </c>
      <c r="FR116" s="20">
        <f t="shared" si="706"/>
        <v>6</v>
      </c>
      <c r="FS116" s="20">
        <f t="shared" si="707"/>
        <v>0</v>
      </c>
      <c r="FT116" s="20">
        <f t="shared" si="708"/>
        <v>0</v>
      </c>
      <c r="FU116" s="20">
        <f t="shared" si="709"/>
        <v>0</v>
      </c>
      <c r="FV116" s="20">
        <f t="shared" si="710"/>
        <v>0</v>
      </c>
      <c r="FW116" s="44"/>
    </row>
    <row r="117" spans="1:179" ht="27.75" customHeight="1">
      <c r="A117" s="40"/>
      <c r="B117" s="41" t="s">
        <v>164</v>
      </c>
      <c r="C117" s="41"/>
      <c r="D117" s="48"/>
      <c r="E117" s="41"/>
      <c r="F117" s="41"/>
      <c r="G117" s="48"/>
      <c r="H117" s="43"/>
      <c r="I117" s="43"/>
      <c r="J117" s="44"/>
      <c r="K117" s="44"/>
      <c r="L117" s="44"/>
      <c r="M117" s="44"/>
      <c r="N117" s="43"/>
      <c r="O117" s="43"/>
      <c r="P117" s="1"/>
      <c r="Q117" s="16"/>
      <c r="R117" s="1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1">
        <f t="shared" ref="AC117" si="713">+IF(S117=1,1,0)+IF(T117=1,1,0)</f>
        <v>0</v>
      </c>
      <c r="AD117" s="1">
        <f t="shared" ref="AD117" si="714">+IF(U117=1,1,0)+IF(V117=1,1,0)</f>
        <v>0</v>
      </c>
      <c r="AE117" s="1">
        <f t="shared" ref="AE117" si="715">+IF(W117=1,1,0)+IF(X117=1,1,0)</f>
        <v>0</v>
      </c>
      <c r="AF117" s="1">
        <f t="shared" ref="AF117" si="716">+IF(Y117=1,1,0)+IF(Z117=1,1,0)</f>
        <v>0</v>
      </c>
      <c r="AG117" s="1">
        <f t="shared" ref="AG117" si="717">+IF(AA117=1,1,0)</f>
        <v>0</v>
      </c>
      <c r="AH117" s="1">
        <f t="shared" ref="AH117" si="718">+IF(AB117=1,1,0)</f>
        <v>0</v>
      </c>
      <c r="AI117" s="1">
        <f t="shared" ref="AI117" si="719">+IF(S117=2,1,0)+IF(T117=2,1,0)</f>
        <v>0</v>
      </c>
      <c r="AJ117" s="1">
        <f t="shared" ref="AJ117" si="720">+IF(U117=2,1,0)+IF(V117=2,1,0)</f>
        <v>0</v>
      </c>
      <c r="AK117" s="1">
        <f t="shared" ref="AK117" si="721">+IF(X117=2,1,0)+IF(W117=2,1,0)</f>
        <v>0</v>
      </c>
      <c r="AL117" s="1">
        <f t="shared" ref="AL117" si="722">+IF(Y117=2,1,0)+IF(Z117=2,1,0)</f>
        <v>0</v>
      </c>
      <c r="AM117" s="1">
        <f t="shared" ref="AM117" si="723">+IF(AA117=2,1,0)</f>
        <v>0</v>
      </c>
      <c r="AN117" s="1">
        <f t="shared" ref="AN117" si="724">+IF(AB117=2,1,0)</f>
        <v>0</v>
      </c>
      <c r="AO117" s="44"/>
      <c r="AP117" s="44"/>
      <c r="AQ117" s="44"/>
      <c r="AR117" s="44"/>
      <c r="AS117" s="122">
        <f t="shared" ref="AS117:AS130" si="725">IF(AND(AO117&gt;0,OR(BR117&gt;=2,BR117=1)),1,0)</f>
        <v>0</v>
      </c>
      <c r="AT117" s="122">
        <f t="shared" ref="AT117:AT130" si="726">IF(AND(AP117&gt;0,OR(BR117&gt;=2,BR117=1)),1,0)</f>
        <v>0</v>
      </c>
      <c r="AU117" s="122">
        <f t="shared" ref="AU117:AU130" si="727">IF(AND(AQ117&gt;0,OR(BR117&gt;=2,BR117=1)),1,0)</f>
        <v>0</v>
      </c>
      <c r="AV117" s="122">
        <f t="shared" ref="AV117:AV130" si="728">IF(AND(AR117&gt;0,OR(BR117&gt;=2,BR117=1)),AR117/G117,0)</f>
        <v>0</v>
      </c>
      <c r="AW117" s="44"/>
      <c r="AX117" s="294"/>
      <c r="AY117" s="294"/>
      <c r="AZ117" s="294"/>
      <c r="BA117" s="294"/>
      <c r="BB117" s="294"/>
      <c r="BC117" s="29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127"/>
      <c r="BO117" s="44"/>
      <c r="BP117" s="1"/>
      <c r="BQ117" s="44"/>
      <c r="BR117" s="17"/>
      <c r="BS117" s="1">
        <f t="shared" si="436"/>
        <v>0</v>
      </c>
      <c r="BT117" s="17">
        <f t="shared" ref="BT117" si="729">+BS117*2</f>
        <v>0</v>
      </c>
      <c r="BU117" s="44"/>
      <c r="BV117" s="44"/>
      <c r="BW117" s="44"/>
      <c r="BX117" s="44"/>
      <c r="BY117" s="44"/>
      <c r="BZ117" s="44"/>
      <c r="CA117" s="44"/>
      <c r="CB117" s="44"/>
      <c r="CC117" s="44"/>
      <c r="CD117" s="92"/>
      <c r="CE117" s="92"/>
      <c r="CF117" s="92"/>
      <c r="CG117" s="44"/>
      <c r="CH117" s="1"/>
      <c r="CI117" s="1"/>
      <c r="CJ117" s="1"/>
      <c r="CK117" s="383"/>
      <c r="CL117" s="383"/>
      <c r="CM117" s="383"/>
      <c r="CN117" s="1">
        <f t="shared" si="666"/>
        <v>0</v>
      </c>
      <c r="CO117" s="1">
        <f t="shared" si="667"/>
        <v>0</v>
      </c>
      <c r="CP117" s="20">
        <f t="shared" si="668"/>
        <v>0</v>
      </c>
      <c r="CQ117" s="351"/>
      <c r="CR117" s="131">
        <f t="shared" si="598"/>
        <v>0</v>
      </c>
      <c r="CS117" s="44"/>
      <c r="CT117" s="44"/>
      <c r="CU117" s="1"/>
      <c r="CV117" s="1"/>
      <c r="CW117" s="1"/>
      <c r="CX117" s="1"/>
      <c r="CY117" s="1"/>
      <c r="CZ117" s="44"/>
      <c r="DA117" s="17">
        <f t="shared" ref="DA117" si="730">+CY117</f>
        <v>0</v>
      </c>
      <c r="DB117" s="359">
        <f t="shared" si="476"/>
        <v>0</v>
      </c>
      <c r="DC117" s="359">
        <f t="shared" si="439"/>
        <v>0</v>
      </c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1"/>
      <c r="DP117" s="1"/>
      <c r="DQ117" s="17">
        <f t="shared" ref="DQ117:DQ129" si="731">+IF(AND(SUM(S117:AA117)&gt;0,SUM(FA117:FF117)&gt;0),CT117,0)</f>
        <v>0</v>
      </c>
      <c r="DR117" s="17">
        <f t="shared" ref="DR117:DR130" si="732">+IF(AND(SUM(S117:AA117)&gt;0,SUM(FA117:FF117)&gt;0),CU117,0)</f>
        <v>0</v>
      </c>
      <c r="DS117" s="17">
        <f t="shared" ref="DS117:DS130" si="733">+IF(AND(SUM(S117:AA117)&gt;0,SUM(FA117:FF117)&gt;0),CV117,0)</f>
        <v>0</v>
      </c>
      <c r="DT117" s="17">
        <f t="shared" ref="DT117:DT130" si="734">+IF(AND(SUM(S117:AA117)&gt;0,SUM(FA117:FF117)&gt;0),CW117,0)</f>
        <v>0</v>
      </c>
      <c r="DU117" s="17">
        <f t="shared" ref="DU117:DU130" si="735">+IF(AND(SUM(S117:AA117)&gt;0,SUM(FA117:FF117)&gt;0),CX117,0)</f>
        <v>0</v>
      </c>
      <c r="DV117" s="17">
        <f t="shared" ref="DV117:DV130" si="736">+IF(AND(SUM(S117:AA117)&gt;0,SUM(FA117:FF117)&gt;0),CY117,0)</f>
        <v>0</v>
      </c>
      <c r="DW117" s="1"/>
      <c r="DX117" s="1"/>
      <c r="DY117" s="20">
        <f t="shared" ref="DY117:DY130" si="737">+IF(AND(SUM(S117:AB117)&gt;0,SUM(FA117:FF117)&gt;0,DG117&gt;=3),DG117,0)</f>
        <v>0</v>
      </c>
      <c r="DZ117" s="20">
        <f t="shared" ref="DZ117:DZ130" si="738">+IF(AND(SUM(S117:AB117)&gt;0,SUM(FA117:FF117)&gt;0,DH117&gt;=3),DH117,0)</f>
        <v>0</v>
      </c>
      <c r="EA117" s="20">
        <f t="shared" ref="EA117:EA130" si="739">+IF(AND(SUM(S117:AB117)&gt;0,SUM(FA117:FF117)&gt;0,DI117&gt;=3),DI117,0)</f>
        <v>0</v>
      </c>
      <c r="EB117" s="20">
        <f t="shared" ref="EB117:EB130" si="740">+IF(AND(SUM(S117:AB117)&gt;0,SUM(FA117:FF117)&gt;0,DJ117&gt;=3),DJ117,0)</f>
        <v>0</v>
      </c>
      <c r="EC117" s="18">
        <f t="shared" ref="EC117:EC129" si="741">+IF(AND(CT117=0,SUM(CU117:CY117)&gt;1,SUM(CU117:CY117)&lt;=4),1,IF(AND(CT117=0,SUM(CU117:CY117)&gt;4),2,0))</f>
        <v>0</v>
      </c>
      <c r="ED117" s="19">
        <f t="shared" ref="ED117" si="742">+IF(EC117&lt;&gt;0,EC117*3,0)</f>
        <v>0</v>
      </c>
      <c r="EE117" s="19">
        <f t="shared" ref="EE117:EE129" si="743">+IF(SUM(AO117:AR117)+SUM(DK117:DN117)&gt;0,CT117*3,0)</f>
        <v>0</v>
      </c>
      <c r="EF117" s="1">
        <f t="shared" si="671"/>
        <v>0</v>
      </c>
      <c r="EG117" s="18">
        <f>+IF(AND(CT117+EC117=0,SUM(AO117:AR117)&gt;0,SUM(DK117:DN117)&gt;0),(CU117+CV117+CW117+CX117)*2+CY117*5,(EC117+CT117-FO117)*5)+IF(AND(EC117+DQ117+CT117=0,SUM(AO117:AR117)&gt;0),SUM(CU117:CX117)*2+CY117*5,0)</f>
        <v>0</v>
      </c>
      <c r="EH117" s="341"/>
      <c r="EI117" s="44"/>
      <c r="EJ117" s="44"/>
      <c r="EK117" s="44"/>
      <c r="EL117" s="93"/>
      <c r="EM117" s="93"/>
      <c r="EN117" s="93"/>
      <c r="EO117" s="366"/>
      <c r="EP117" s="366"/>
      <c r="EQ117" s="374"/>
      <c r="ER117" s="374"/>
      <c r="ES117" s="374"/>
      <c r="ET117" s="374"/>
      <c r="EU117" s="18">
        <f t="shared" si="672"/>
        <v>0</v>
      </c>
      <c r="EV117" s="18">
        <f t="shared" si="420"/>
        <v>0</v>
      </c>
      <c r="EW117" s="341"/>
      <c r="EX117" s="341"/>
      <c r="EY117" s="341"/>
      <c r="EZ117" s="365">
        <f t="shared" si="421"/>
        <v>0</v>
      </c>
      <c r="FA117" s="44"/>
      <c r="FB117" s="44"/>
      <c r="FC117" s="44"/>
      <c r="FD117" s="45"/>
      <c r="FE117" s="45"/>
      <c r="FF117" s="45"/>
      <c r="FG117" s="300"/>
      <c r="FH117" s="45"/>
      <c r="FI117" s="45"/>
      <c r="FJ117" s="45"/>
      <c r="FK117" s="44"/>
      <c r="FL117" s="44"/>
      <c r="FM117" s="44"/>
      <c r="FN117" s="44"/>
      <c r="FO117" s="294"/>
      <c r="FP117" s="20">
        <f t="shared" si="459"/>
        <v>0</v>
      </c>
      <c r="FQ117" s="20">
        <f t="shared" ref="FQ117:FQ130" si="744">+DE117</f>
        <v>0</v>
      </c>
      <c r="FR117" s="20">
        <f t="shared" ref="FR117:FR130" si="745">+DF117</f>
        <v>0</v>
      </c>
      <c r="FS117" s="20">
        <f t="shared" ref="FS117:FS130" si="746">+IF(DG117&lt;3,DG117,0)</f>
        <v>0</v>
      </c>
      <c r="FT117" s="20">
        <f t="shared" ref="FT117:FT130" si="747">+IF(DH117&lt;3,DH117,0)</f>
        <v>0</v>
      </c>
      <c r="FU117" s="20">
        <f t="shared" ref="FU117:FU130" si="748">+IF(DI117&lt;3,DI117,0)</f>
        <v>0</v>
      </c>
      <c r="FV117" s="20">
        <f t="shared" ref="FV117:FV130" si="749">+IF(DJ117&lt;3,DJ117,0)</f>
        <v>0</v>
      </c>
      <c r="FW117" s="44"/>
    </row>
    <row r="118" spans="1:179" s="316" customFormat="1" ht="27.75" customHeight="1">
      <c r="A118" s="302"/>
      <c r="B118" s="41" t="s">
        <v>532</v>
      </c>
      <c r="C118" s="41" t="str">
        <f t="shared" ref="C118:C119" si="750">B118</f>
        <v>4AB</v>
      </c>
      <c r="D118" s="41"/>
      <c r="E118" s="41"/>
      <c r="F118" s="41"/>
      <c r="G118" s="41"/>
      <c r="H118" s="42"/>
      <c r="I118" s="42"/>
      <c r="J118" s="303"/>
      <c r="K118" s="303"/>
      <c r="L118" s="303"/>
      <c r="M118" s="303"/>
      <c r="N118" s="42"/>
      <c r="O118" s="42"/>
      <c r="P118" s="304"/>
      <c r="Q118" s="305"/>
      <c r="R118" s="304"/>
      <c r="S118" s="303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4">
        <f t="shared" ref="AC118:AC119" si="751">+IF(S118=1,1,0)+IF(T118=1,1,0)</f>
        <v>0</v>
      </c>
      <c r="AD118" s="304">
        <f t="shared" ref="AD118:AD119" si="752">+IF(U118=1,1,0)+IF(V118=1,1,0)</f>
        <v>0</v>
      </c>
      <c r="AE118" s="304">
        <f t="shared" ref="AE118:AE119" si="753">+IF(W118=1,1,0)+IF(X118=1,1,0)</f>
        <v>0</v>
      </c>
      <c r="AF118" s="304">
        <f t="shared" ref="AF118:AF119" si="754">+IF(Y118=1,1,0)+IF(Z118=1,1,0)</f>
        <v>0</v>
      </c>
      <c r="AG118" s="304">
        <f t="shared" ref="AG118:AG119" si="755">+IF(AA118=1,1,0)</f>
        <v>0</v>
      </c>
      <c r="AH118" s="304">
        <f t="shared" ref="AH118:AH119" si="756">+IF(AB118=1,1,0)</f>
        <v>0</v>
      </c>
      <c r="AI118" s="304">
        <f t="shared" ref="AI118:AI119" si="757">+IF(S118=2,1,0)+IF(T118=2,1,0)</f>
        <v>0</v>
      </c>
      <c r="AJ118" s="304">
        <f t="shared" ref="AJ118:AJ119" si="758">+IF(U118=2,1,0)+IF(V118=2,1,0)</f>
        <v>0</v>
      </c>
      <c r="AK118" s="304">
        <f t="shared" ref="AK118:AK119" si="759">+IF(X118=2,1,0)+IF(W118=2,1,0)</f>
        <v>0</v>
      </c>
      <c r="AL118" s="304">
        <f t="shared" ref="AL118:AL119" si="760">+IF(Y118=2,1,0)+IF(Z118=2,1,0)</f>
        <v>0</v>
      </c>
      <c r="AM118" s="304">
        <f t="shared" ref="AM118:AM119" si="761">+IF(AA118=2,1,0)</f>
        <v>0</v>
      </c>
      <c r="AN118" s="304">
        <f t="shared" ref="AN118:AN119" si="762">+IF(AB118=2,1,0)</f>
        <v>0</v>
      </c>
      <c r="AO118" s="303"/>
      <c r="AP118" s="303"/>
      <c r="AQ118" s="303"/>
      <c r="AR118" s="303"/>
      <c r="AS118" s="306">
        <f t="shared" si="725"/>
        <v>0</v>
      </c>
      <c r="AT118" s="306">
        <f t="shared" si="726"/>
        <v>0</v>
      </c>
      <c r="AU118" s="306">
        <f t="shared" si="727"/>
        <v>0</v>
      </c>
      <c r="AV118" s="306">
        <f t="shared" si="728"/>
        <v>0</v>
      </c>
      <c r="AW118" s="303"/>
      <c r="AX118" s="333"/>
      <c r="AY118" s="333"/>
      <c r="AZ118" s="333"/>
      <c r="BA118" s="333"/>
      <c r="BB118" s="333"/>
      <c r="BC118" s="33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7"/>
      <c r="BO118" s="303"/>
      <c r="BP118" s="304"/>
      <c r="BQ118" s="303"/>
      <c r="BR118" s="17">
        <v>1</v>
      </c>
      <c r="BS118" s="1">
        <f t="shared" si="436"/>
        <v>0</v>
      </c>
      <c r="BT118" s="308">
        <f t="shared" ref="BT118:BT119" si="763">+BS118*2</f>
        <v>0</v>
      </c>
      <c r="BU118" s="44">
        <v>8</v>
      </c>
      <c r="BV118" s="303"/>
      <c r="BW118" s="303"/>
      <c r="BX118" s="303"/>
      <c r="BY118" s="303"/>
      <c r="BZ118" s="303"/>
      <c r="CA118" s="303"/>
      <c r="CB118" s="303"/>
      <c r="CC118" s="303"/>
      <c r="CD118" s="309"/>
      <c r="CE118" s="309"/>
      <c r="CF118" s="309"/>
      <c r="CG118" s="303"/>
      <c r="CH118" s="304"/>
      <c r="CI118" s="304"/>
      <c r="CJ118" s="304"/>
      <c r="CK118" s="384"/>
      <c r="CL118" s="384"/>
      <c r="CM118" s="384"/>
      <c r="CN118" s="304">
        <f t="shared" si="666"/>
        <v>0</v>
      </c>
      <c r="CO118" s="304">
        <f t="shared" si="667"/>
        <v>0</v>
      </c>
      <c r="CP118" s="310">
        <f t="shared" si="668"/>
        <v>0</v>
      </c>
      <c r="CQ118" s="352"/>
      <c r="CR118" s="311">
        <f t="shared" si="598"/>
        <v>0</v>
      </c>
      <c r="CS118" s="303"/>
      <c r="CT118" s="303"/>
      <c r="CU118" s="304"/>
      <c r="CV118" s="304"/>
      <c r="CW118" s="304"/>
      <c r="CX118" s="304"/>
      <c r="CY118" s="304"/>
      <c r="CZ118" s="303"/>
      <c r="DA118" s="308">
        <f t="shared" ref="DA118:DA119" si="764">+CY118</f>
        <v>0</v>
      </c>
      <c r="DB118" s="359">
        <f t="shared" si="476"/>
        <v>0</v>
      </c>
      <c r="DC118" s="359">
        <f t="shared" si="439"/>
        <v>0</v>
      </c>
      <c r="DD118" s="303"/>
      <c r="DE118" s="303"/>
      <c r="DF118" s="303"/>
      <c r="DG118" s="303"/>
      <c r="DH118" s="303"/>
      <c r="DI118" s="303"/>
      <c r="DJ118" s="303"/>
      <c r="DK118" s="303"/>
      <c r="DL118" s="303"/>
      <c r="DM118" s="303"/>
      <c r="DN118" s="303"/>
      <c r="DO118" s="304"/>
      <c r="DP118" s="304"/>
      <c r="DQ118" s="308">
        <f t="shared" si="731"/>
        <v>0</v>
      </c>
      <c r="DR118" s="308">
        <f t="shared" si="732"/>
        <v>0</v>
      </c>
      <c r="DS118" s="308">
        <f t="shared" si="733"/>
        <v>0</v>
      </c>
      <c r="DT118" s="308">
        <f t="shared" si="734"/>
        <v>0</v>
      </c>
      <c r="DU118" s="308">
        <f t="shared" si="735"/>
        <v>0</v>
      </c>
      <c r="DV118" s="308">
        <f t="shared" si="736"/>
        <v>0</v>
      </c>
      <c r="DW118" s="304"/>
      <c r="DX118" s="304"/>
      <c r="DY118" s="310">
        <f t="shared" si="737"/>
        <v>0</v>
      </c>
      <c r="DZ118" s="310">
        <f t="shared" si="738"/>
        <v>0</v>
      </c>
      <c r="EA118" s="310">
        <f t="shared" si="739"/>
        <v>0</v>
      </c>
      <c r="EB118" s="310">
        <f t="shared" si="740"/>
        <v>0</v>
      </c>
      <c r="EC118" s="312">
        <f t="shared" si="741"/>
        <v>0</v>
      </c>
      <c r="ED118" s="313">
        <f t="shared" ref="ED118:ED119" si="765">+IF(EC118&lt;&gt;0,EC118*3,0)</f>
        <v>0</v>
      </c>
      <c r="EE118" s="313">
        <f t="shared" si="743"/>
        <v>0</v>
      </c>
      <c r="EF118" s="304">
        <f t="shared" si="671"/>
        <v>0</v>
      </c>
      <c r="EG118" s="312">
        <f>+IF(AND(CT118+EC118=0,SUM(AO118:AR118)&gt;0,SUM(DK118:DN118)&gt;0),(CU118+CV118+CW118+CX118)*2+CY118*5,(EC118+CT118-FO118)*5)+IF(AND(EC118+DQ118+CT118=0,SUM(AO118:AR118)&gt;0),SUM(CU118:CX118)*2+CY118*5,0)</f>
        <v>0</v>
      </c>
      <c r="EH118" s="344"/>
      <c r="EI118" s="303"/>
      <c r="EJ118" s="303"/>
      <c r="EK118" s="303"/>
      <c r="EL118" s="314"/>
      <c r="EM118" s="314"/>
      <c r="EN118" s="314"/>
      <c r="EO118" s="368"/>
      <c r="EP118" s="368"/>
      <c r="EQ118" s="375"/>
      <c r="ER118" s="375"/>
      <c r="ES118" s="375"/>
      <c r="ET118" s="375"/>
      <c r="EU118" s="18">
        <f t="shared" si="672"/>
        <v>0</v>
      </c>
      <c r="EV118" s="18">
        <f t="shared" si="420"/>
        <v>0</v>
      </c>
      <c r="EW118" s="344"/>
      <c r="EX118" s="344"/>
      <c r="EY118" s="344"/>
      <c r="EZ118" s="365">
        <f t="shared" si="421"/>
        <v>0</v>
      </c>
      <c r="FA118" s="303"/>
      <c r="FB118" s="303"/>
      <c r="FC118" s="303"/>
      <c r="FD118" s="315"/>
      <c r="FE118" s="315"/>
      <c r="FF118" s="315"/>
      <c r="FG118" s="337"/>
      <c r="FH118" s="315"/>
      <c r="FI118" s="315"/>
      <c r="FJ118" s="315"/>
      <c r="FK118" s="303"/>
      <c r="FL118" s="303"/>
      <c r="FM118" s="303"/>
      <c r="FN118" s="303"/>
      <c r="FO118" s="333"/>
      <c r="FP118" s="20">
        <f t="shared" si="459"/>
        <v>0</v>
      </c>
      <c r="FQ118" s="310">
        <f t="shared" si="744"/>
        <v>0</v>
      </c>
      <c r="FR118" s="310">
        <f t="shared" si="745"/>
        <v>0</v>
      </c>
      <c r="FS118" s="310">
        <f t="shared" si="746"/>
        <v>0</v>
      </c>
      <c r="FT118" s="310">
        <f t="shared" si="747"/>
        <v>0</v>
      </c>
      <c r="FU118" s="310">
        <f t="shared" si="748"/>
        <v>0</v>
      </c>
      <c r="FV118" s="310">
        <f t="shared" si="749"/>
        <v>0</v>
      </c>
      <c r="FW118" s="303"/>
    </row>
    <row r="119" spans="1:179" ht="27.75" customHeight="1">
      <c r="A119" s="40"/>
      <c r="B119" s="48" t="s">
        <v>186</v>
      </c>
      <c r="C119" s="48" t="str">
        <f t="shared" si="750"/>
        <v>4A.1</v>
      </c>
      <c r="D119" s="48" t="s">
        <v>53</v>
      </c>
      <c r="E119" s="48" t="str">
        <f t="shared" ref="E119" si="766">D119</f>
        <v>LT7,5</v>
      </c>
      <c r="F119" s="48">
        <v>33</v>
      </c>
      <c r="G119" s="48">
        <f t="shared" ref="G119" si="767">F119</f>
        <v>33</v>
      </c>
      <c r="H119" s="43"/>
      <c r="I119" s="43"/>
      <c r="J119" s="44"/>
      <c r="K119" s="44"/>
      <c r="L119" s="44"/>
      <c r="M119" s="44"/>
      <c r="N119" s="43"/>
      <c r="O119" s="43"/>
      <c r="P119" s="1"/>
      <c r="Q119" s="16"/>
      <c r="R119" s="1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1">
        <f t="shared" si="751"/>
        <v>0</v>
      </c>
      <c r="AD119" s="1">
        <f t="shared" si="752"/>
        <v>0</v>
      </c>
      <c r="AE119" s="1">
        <f t="shared" si="753"/>
        <v>0</v>
      </c>
      <c r="AF119" s="1">
        <f t="shared" si="754"/>
        <v>0</v>
      </c>
      <c r="AG119" s="1">
        <f t="shared" si="755"/>
        <v>0</v>
      </c>
      <c r="AH119" s="1">
        <f t="shared" si="756"/>
        <v>0</v>
      </c>
      <c r="AI119" s="1">
        <f t="shared" si="757"/>
        <v>0</v>
      </c>
      <c r="AJ119" s="1">
        <f t="shared" si="758"/>
        <v>0</v>
      </c>
      <c r="AK119" s="1">
        <f t="shared" si="759"/>
        <v>0</v>
      </c>
      <c r="AL119" s="1">
        <f t="shared" si="760"/>
        <v>0</v>
      </c>
      <c r="AM119" s="1">
        <f t="shared" si="761"/>
        <v>0</v>
      </c>
      <c r="AN119" s="1">
        <f t="shared" si="762"/>
        <v>0</v>
      </c>
      <c r="AO119" s="44"/>
      <c r="AP119" s="44">
        <f>G119</f>
        <v>33</v>
      </c>
      <c r="AQ119" s="44"/>
      <c r="AR119" s="44"/>
      <c r="AS119" s="122">
        <f t="shared" si="725"/>
        <v>0</v>
      </c>
      <c r="AT119" s="122">
        <f t="shared" si="726"/>
        <v>1</v>
      </c>
      <c r="AU119" s="122">
        <f t="shared" si="727"/>
        <v>0</v>
      </c>
      <c r="AV119" s="122">
        <f t="shared" si="728"/>
        <v>0</v>
      </c>
      <c r="AW119" s="44"/>
      <c r="AX119" s="294">
        <v>1</v>
      </c>
      <c r="AY119" s="294"/>
      <c r="AZ119" s="294"/>
      <c r="BA119" s="294"/>
      <c r="BB119" s="294"/>
      <c r="BC119" s="29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127"/>
      <c r="BO119" s="44"/>
      <c r="BP119" s="1"/>
      <c r="BQ119" s="44"/>
      <c r="BR119" s="17">
        <v>1</v>
      </c>
      <c r="BS119" s="1">
        <f t="shared" si="436"/>
        <v>0</v>
      </c>
      <c r="BT119" s="17">
        <f t="shared" si="763"/>
        <v>0</v>
      </c>
      <c r="BU119" s="44"/>
      <c r="BV119" s="44">
        <v>1</v>
      </c>
      <c r="BW119" s="44"/>
      <c r="BX119" s="44"/>
      <c r="BY119" s="44"/>
      <c r="BZ119" s="44"/>
      <c r="CA119" s="44"/>
      <c r="CB119" s="44"/>
      <c r="CC119" s="44"/>
      <c r="CD119" s="92"/>
      <c r="CE119" s="92"/>
      <c r="CF119" s="92"/>
      <c r="CG119" s="44"/>
      <c r="CH119" s="1">
        <v>1</v>
      </c>
      <c r="CI119" s="1"/>
      <c r="CJ119" s="1"/>
      <c r="CK119" s="383"/>
      <c r="CL119" s="383"/>
      <c r="CM119" s="383"/>
      <c r="CN119" s="1">
        <f t="shared" si="666"/>
        <v>0</v>
      </c>
      <c r="CO119" s="1">
        <f t="shared" si="667"/>
        <v>0</v>
      </c>
      <c r="CP119" s="20">
        <f t="shared" si="668"/>
        <v>2.5</v>
      </c>
      <c r="CQ119" s="351"/>
      <c r="CR119" s="131">
        <f t="shared" si="598"/>
        <v>1</v>
      </c>
      <c r="CS119" s="44"/>
      <c r="CT119" s="44"/>
      <c r="CU119" s="1"/>
      <c r="CV119" s="1"/>
      <c r="CW119" s="1">
        <v>2</v>
      </c>
      <c r="CX119" s="1"/>
      <c r="CY119" s="1">
        <v>3</v>
      </c>
      <c r="CZ119" s="44">
        <v>7</v>
      </c>
      <c r="DA119" s="17">
        <f t="shared" si="764"/>
        <v>3</v>
      </c>
      <c r="DB119" s="359">
        <f t="shared" si="476"/>
        <v>10</v>
      </c>
      <c r="DC119" s="359">
        <f t="shared" si="439"/>
        <v>5</v>
      </c>
      <c r="DD119" s="44"/>
      <c r="DE119" s="44">
        <v>7</v>
      </c>
      <c r="DF119" s="44">
        <v>4</v>
      </c>
      <c r="DG119" s="44"/>
      <c r="DH119" s="44"/>
      <c r="DI119" s="44">
        <v>6</v>
      </c>
      <c r="DJ119" s="44"/>
      <c r="DK119" s="44"/>
      <c r="DL119" s="44"/>
      <c r="DM119" s="44"/>
      <c r="DN119" s="44"/>
      <c r="DO119" s="1"/>
      <c r="DP119" s="1"/>
      <c r="DQ119" s="17">
        <f t="shared" si="731"/>
        <v>0</v>
      </c>
      <c r="DR119" s="17">
        <f t="shared" si="732"/>
        <v>0</v>
      </c>
      <c r="DS119" s="17">
        <f t="shared" si="733"/>
        <v>0</v>
      </c>
      <c r="DT119" s="17">
        <f t="shared" si="734"/>
        <v>0</v>
      </c>
      <c r="DU119" s="17">
        <f t="shared" si="735"/>
        <v>0</v>
      </c>
      <c r="DV119" s="17">
        <f t="shared" si="736"/>
        <v>0</v>
      </c>
      <c r="DW119" s="1"/>
      <c r="DX119" s="1"/>
      <c r="DY119" s="20">
        <f t="shared" si="737"/>
        <v>0</v>
      </c>
      <c r="DZ119" s="20">
        <f t="shared" si="738"/>
        <v>0</v>
      </c>
      <c r="EA119" s="20">
        <f t="shared" si="739"/>
        <v>0</v>
      </c>
      <c r="EB119" s="20">
        <f t="shared" si="740"/>
        <v>0</v>
      </c>
      <c r="EC119" s="18">
        <f t="shared" si="741"/>
        <v>2</v>
      </c>
      <c r="ED119" s="19">
        <f t="shared" si="765"/>
        <v>6</v>
      </c>
      <c r="EE119" s="19">
        <f t="shared" si="743"/>
        <v>0</v>
      </c>
      <c r="EF119" s="1">
        <f t="shared" si="671"/>
        <v>0</v>
      </c>
      <c r="EG119" s="18"/>
      <c r="EH119" s="341"/>
      <c r="EI119" s="44"/>
      <c r="EJ119" s="44">
        <v>9</v>
      </c>
      <c r="EK119" s="44">
        <v>4.5</v>
      </c>
      <c r="EL119" s="93">
        <v>1</v>
      </c>
      <c r="EM119" s="93"/>
      <c r="EN119" s="93"/>
      <c r="EO119" s="366"/>
      <c r="EP119" s="366"/>
      <c r="EQ119" s="374"/>
      <c r="ER119" s="374"/>
      <c r="ES119" s="374">
        <v>1</v>
      </c>
      <c r="ET119" s="374"/>
      <c r="EU119" s="18">
        <f t="shared" si="672"/>
        <v>9</v>
      </c>
      <c r="EV119" s="18">
        <f t="shared" si="420"/>
        <v>2</v>
      </c>
      <c r="EW119" s="341">
        <v>1</v>
      </c>
      <c r="EX119" s="341">
        <v>1</v>
      </c>
      <c r="EY119" s="341">
        <v>5</v>
      </c>
      <c r="EZ119" s="365">
        <f t="shared" si="421"/>
        <v>0</v>
      </c>
      <c r="FA119" s="44"/>
      <c r="FB119" s="44"/>
      <c r="FC119" s="44"/>
      <c r="FD119" s="45"/>
      <c r="FE119" s="45"/>
      <c r="FF119" s="45"/>
      <c r="FG119" s="300"/>
      <c r="FH119" s="45"/>
      <c r="FI119" s="45"/>
      <c r="FJ119" s="45">
        <f>F119</f>
        <v>33</v>
      </c>
      <c r="FK119" s="44"/>
      <c r="FL119" s="44"/>
      <c r="FM119" s="44"/>
      <c r="FN119" s="44"/>
      <c r="FO119" s="294"/>
      <c r="FP119" s="20">
        <f t="shared" si="459"/>
        <v>0</v>
      </c>
      <c r="FQ119" s="20">
        <f t="shared" si="744"/>
        <v>7</v>
      </c>
      <c r="FR119" s="20">
        <f t="shared" si="745"/>
        <v>4</v>
      </c>
      <c r="FS119" s="20">
        <f t="shared" si="746"/>
        <v>0</v>
      </c>
      <c r="FT119" s="20">
        <f t="shared" si="747"/>
        <v>0</v>
      </c>
      <c r="FU119" s="20">
        <f t="shared" si="748"/>
        <v>0</v>
      </c>
      <c r="FV119" s="20">
        <f t="shared" si="749"/>
        <v>0</v>
      </c>
      <c r="FW119" s="44"/>
    </row>
    <row r="120" spans="1:179" s="316" customFormat="1" ht="27.75" customHeight="1">
      <c r="A120" s="302"/>
      <c r="B120" s="41" t="s">
        <v>533</v>
      </c>
      <c r="C120" s="41" t="str">
        <f t="shared" ref="C120:C121" si="768">B120</f>
        <v>5AB</v>
      </c>
      <c r="D120" s="41"/>
      <c r="E120" s="41"/>
      <c r="F120" s="41"/>
      <c r="G120" s="41"/>
      <c r="H120" s="42"/>
      <c r="I120" s="42"/>
      <c r="J120" s="303"/>
      <c r="K120" s="303"/>
      <c r="L120" s="303"/>
      <c r="M120" s="303"/>
      <c r="N120" s="42"/>
      <c r="O120" s="42"/>
      <c r="P120" s="304"/>
      <c r="Q120" s="305"/>
      <c r="R120" s="304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4">
        <f t="shared" ref="AC120:AC121" si="769">+IF(S120=1,1,0)+IF(T120=1,1,0)</f>
        <v>0</v>
      </c>
      <c r="AD120" s="304">
        <f t="shared" ref="AD120:AD121" si="770">+IF(U120=1,1,0)+IF(V120=1,1,0)</f>
        <v>0</v>
      </c>
      <c r="AE120" s="304">
        <f t="shared" ref="AE120:AE121" si="771">+IF(W120=1,1,0)+IF(X120=1,1,0)</f>
        <v>0</v>
      </c>
      <c r="AF120" s="304">
        <f t="shared" ref="AF120:AF121" si="772">+IF(Y120=1,1,0)+IF(Z120=1,1,0)</f>
        <v>0</v>
      </c>
      <c r="AG120" s="304">
        <f t="shared" ref="AG120:AG121" si="773">+IF(AA120=1,1,0)</f>
        <v>0</v>
      </c>
      <c r="AH120" s="304">
        <f t="shared" ref="AH120:AH121" si="774">+IF(AB120=1,1,0)</f>
        <v>0</v>
      </c>
      <c r="AI120" s="304">
        <f t="shared" ref="AI120:AI121" si="775">+IF(S120=2,1,0)+IF(T120=2,1,0)</f>
        <v>0</v>
      </c>
      <c r="AJ120" s="304">
        <f t="shared" ref="AJ120:AJ121" si="776">+IF(U120=2,1,0)+IF(V120=2,1,0)</f>
        <v>0</v>
      </c>
      <c r="AK120" s="304">
        <f t="shared" ref="AK120:AK121" si="777">+IF(X120=2,1,0)+IF(W120=2,1,0)</f>
        <v>0</v>
      </c>
      <c r="AL120" s="304">
        <f t="shared" ref="AL120:AL121" si="778">+IF(Y120=2,1,0)+IF(Z120=2,1,0)</f>
        <v>0</v>
      </c>
      <c r="AM120" s="304">
        <f t="shared" ref="AM120:AM121" si="779">+IF(AA120=2,1,0)</f>
        <v>0</v>
      </c>
      <c r="AN120" s="304">
        <f t="shared" ref="AN120:AN121" si="780">+IF(AB120=2,1,0)</f>
        <v>0</v>
      </c>
      <c r="AO120" s="303"/>
      <c r="AP120" s="303"/>
      <c r="AQ120" s="303"/>
      <c r="AR120" s="303"/>
      <c r="AS120" s="306">
        <f t="shared" si="725"/>
        <v>0</v>
      </c>
      <c r="AT120" s="306">
        <f t="shared" si="726"/>
        <v>0</v>
      </c>
      <c r="AU120" s="306">
        <f t="shared" si="727"/>
        <v>0</v>
      </c>
      <c r="AV120" s="306">
        <f t="shared" si="728"/>
        <v>0</v>
      </c>
      <c r="AW120" s="303"/>
      <c r="AX120" s="333"/>
      <c r="AY120" s="333"/>
      <c r="AZ120" s="333"/>
      <c r="BA120" s="333"/>
      <c r="BB120" s="333"/>
      <c r="BC120" s="333"/>
      <c r="BD120" s="303"/>
      <c r="BE120" s="303"/>
      <c r="BF120" s="303"/>
      <c r="BG120" s="303"/>
      <c r="BH120" s="303"/>
      <c r="BI120" s="303"/>
      <c r="BJ120" s="303"/>
      <c r="BK120" s="303"/>
      <c r="BL120" s="303"/>
      <c r="BM120" s="303"/>
      <c r="BN120" s="307"/>
      <c r="BO120" s="303"/>
      <c r="BP120" s="304"/>
      <c r="BQ120" s="303"/>
      <c r="BR120" s="17">
        <v>1</v>
      </c>
      <c r="BS120" s="1">
        <f t="shared" si="436"/>
        <v>0</v>
      </c>
      <c r="BT120" s="308">
        <f t="shared" ref="BT120:BT121" si="781">+BS120*2</f>
        <v>0</v>
      </c>
      <c r="BU120" s="44">
        <v>8</v>
      </c>
      <c r="BV120" s="303"/>
      <c r="BW120" s="303"/>
      <c r="BX120" s="303"/>
      <c r="BY120" s="303"/>
      <c r="BZ120" s="303"/>
      <c r="CA120" s="303"/>
      <c r="CB120" s="303"/>
      <c r="CC120" s="303"/>
      <c r="CD120" s="309"/>
      <c r="CE120" s="309"/>
      <c r="CF120" s="309"/>
      <c r="CG120" s="303"/>
      <c r="CH120" s="304"/>
      <c r="CI120" s="304"/>
      <c r="CJ120" s="304"/>
      <c r="CK120" s="384"/>
      <c r="CL120" s="384"/>
      <c r="CM120" s="384"/>
      <c r="CN120" s="304">
        <f t="shared" si="666"/>
        <v>0</v>
      </c>
      <c r="CO120" s="304">
        <f t="shared" si="667"/>
        <v>0</v>
      </c>
      <c r="CP120" s="310">
        <f t="shared" si="668"/>
        <v>0</v>
      </c>
      <c r="CQ120" s="352"/>
      <c r="CR120" s="311">
        <f t="shared" si="598"/>
        <v>0</v>
      </c>
      <c r="CS120" s="303"/>
      <c r="CT120" s="303"/>
      <c r="CU120" s="304"/>
      <c r="CV120" s="304"/>
      <c r="CW120" s="304"/>
      <c r="CX120" s="304"/>
      <c r="CY120" s="304"/>
      <c r="CZ120" s="303"/>
      <c r="DA120" s="308">
        <f t="shared" ref="DA120:DA121" si="782">+CY120</f>
        <v>0</v>
      </c>
      <c r="DB120" s="359">
        <f t="shared" si="476"/>
        <v>0</v>
      </c>
      <c r="DC120" s="359">
        <f t="shared" si="439"/>
        <v>0</v>
      </c>
      <c r="DD120" s="303"/>
      <c r="DE120" s="303"/>
      <c r="DF120" s="303"/>
      <c r="DG120" s="303"/>
      <c r="DH120" s="303"/>
      <c r="DI120" s="303"/>
      <c r="DJ120" s="303"/>
      <c r="DK120" s="303"/>
      <c r="DL120" s="303"/>
      <c r="DM120" s="303"/>
      <c r="DN120" s="303"/>
      <c r="DO120" s="304"/>
      <c r="DP120" s="304"/>
      <c r="DQ120" s="308">
        <f t="shared" si="731"/>
        <v>0</v>
      </c>
      <c r="DR120" s="308">
        <f t="shared" si="732"/>
        <v>0</v>
      </c>
      <c r="DS120" s="308">
        <f t="shared" si="733"/>
        <v>0</v>
      </c>
      <c r="DT120" s="308">
        <f t="shared" si="734"/>
        <v>0</v>
      </c>
      <c r="DU120" s="308">
        <f t="shared" si="735"/>
        <v>0</v>
      </c>
      <c r="DV120" s="308">
        <f t="shared" si="736"/>
        <v>0</v>
      </c>
      <c r="DW120" s="304"/>
      <c r="DX120" s="304"/>
      <c r="DY120" s="310">
        <f t="shared" si="737"/>
        <v>0</v>
      </c>
      <c r="DZ120" s="310">
        <f t="shared" si="738"/>
        <v>0</v>
      </c>
      <c r="EA120" s="310">
        <f t="shared" si="739"/>
        <v>0</v>
      </c>
      <c r="EB120" s="310">
        <f t="shared" si="740"/>
        <v>0</v>
      </c>
      <c r="EC120" s="312">
        <f t="shared" si="741"/>
        <v>0</v>
      </c>
      <c r="ED120" s="313">
        <f t="shared" ref="ED120:ED121" si="783">+IF(EC120&lt;&gt;0,EC120*3,0)</f>
        <v>0</v>
      </c>
      <c r="EE120" s="313">
        <f t="shared" si="743"/>
        <v>0</v>
      </c>
      <c r="EF120" s="304">
        <f t="shared" si="671"/>
        <v>0</v>
      </c>
      <c r="EG120" s="312">
        <f>+IF(AND(CT120+EC120=0,SUM(AO120:AR120)&gt;0,SUM(DK120:DN120)&gt;0),(CU120+CV120+CW120+CX120)*2+CY120*5,(EC120+CT120-FO120)*5)+IF(AND(EC120+DQ120+CT120=0,SUM(AO120:AR120)&gt;0),SUM(CU120:CX120)*2+CY120*5,0)</f>
        <v>0</v>
      </c>
      <c r="EH120" s="344"/>
      <c r="EI120" s="303"/>
      <c r="EJ120" s="303"/>
      <c r="EK120" s="303"/>
      <c r="EL120" s="314"/>
      <c r="EM120" s="314"/>
      <c r="EN120" s="314"/>
      <c r="EO120" s="368"/>
      <c r="EP120" s="368"/>
      <c r="EQ120" s="375"/>
      <c r="ER120" s="375"/>
      <c r="ES120" s="375"/>
      <c r="ET120" s="375"/>
      <c r="EU120" s="18">
        <f t="shared" si="672"/>
        <v>0</v>
      </c>
      <c r="EV120" s="18">
        <f t="shared" si="420"/>
        <v>0</v>
      </c>
      <c r="EW120" s="344"/>
      <c r="EX120" s="344"/>
      <c r="EY120" s="344"/>
      <c r="EZ120" s="365">
        <f t="shared" si="421"/>
        <v>0</v>
      </c>
      <c r="FA120" s="303"/>
      <c r="FB120" s="303"/>
      <c r="FC120" s="303"/>
      <c r="FD120" s="315"/>
      <c r="FE120" s="315"/>
      <c r="FF120" s="315"/>
      <c r="FG120" s="337"/>
      <c r="FH120" s="315"/>
      <c r="FI120" s="315"/>
      <c r="FJ120" s="315"/>
      <c r="FK120" s="303"/>
      <c r="FL120" s="303"/>
      <c r="FM120" s="303"/>
      <c r="FN120" s="303"/>
      <c r="FO120" s="333"/>
      <c r="FP120" s="20">
        <f t="shared" si="459"/>
        <v>0</v>
      </c>
      <c r="FQ120" s="310">
        <f t="shared" si="744"/>
        <v>0</v>
      </c>
      <c r="FR120" s="310">
        <f t="shared" si="745"/>
        <v>0</v>
      </c>
      <c r="FS120" s="310">
        <f t="shared" si="746"/>
        <v>0</v>
      </c>
      <c r="FT120" s="310">
        <f t="shared" si="747"/>
        <v>0</v>
      </c>
      <c r="FU120" s="310">
        <f t="shared" si="748"/>
        <v>0</v>
      </c>
      <c r="FV120" s="310">
        <f t="shared" si="749"/>
        <v>0</v>
      </c>
      <c r="FW120" s="303"/>
    </row>
    <row r="121" spans="1:179" ht="27.75" customHeight="1">
      <c r="A121" s="40"/>
      <c r="B121" s="48" t="s">
        <v>508</v>
      </c>
      <c r="C121" s="48" t="str">
        <f t="shared" si="768"/>
        <v>5A.1</v>
      </c>
      <c r="D121" s="48" t="s">
        <v>53</v>
      </c>
      <c r="E121" s="48" t="str">
        <f t="shared" ref="E121" si="784">D121</f>
        <v>LT7,5</v>
      </c>
      <c r="F121" s="48">
        <v>30</v>
      </c>
      <c r="G121" s="48">
        <f t="shared" ref="G121" si="785">F121</f>
        <v>30</v>
      </c>
      <c r="H121" s="43"/>
      <c r="I121" s="43"/>
      <c r="J121" s="44"/>
      <c r="K121" s="44"/>
      <c r="L121" s="44"/>
      <c r="M121" s="44"/>
      <c r="N121" s="43"/>
      <c r="O121" s="43"/>
      <c r="P121" s="1"/>
      <c r="Q121" s="16"/>
      <c r="R121" s="1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1">
        <f t="shared" si="769"/>
        <v>0</v>
      </c>
      <c r="AD121" s="1">
        <f t="shared" si="770"/>
        <v>0</v>
      </c>
      <c r="AE121" s="1">
        <f t="shared" si="771"/>
        <v>0</v>
      </c>
      <c r="AF121" s="1">
        <f t="shared" si="772"/>
        <v>0</v>
      </c>
      <c r="AG121" s="1">
        <f t="shared" si="773"/>
        <v>0</v>
      </c>
      <c r="AH121" s="1">
        <f t="shared" si="774"/>
        <v>0</v>
      </c>
      <c r="AI121" s="1">
        <f t="shared" si="775"/>
        <v>0</v>
      </c>
      <c r="AJ121" s="1">
        <f t="shared" si="776"/>
        <v>0</v>
      </c>
      <c r="AK121" s="1">
        <f t="shared" si="777"/>
        <v>0</v>
      </c>
      <c r="AL121" s="1">
        <f t="shared" si="778"/>
        <v>0</v>
      </c>
      <c r="AM121" s="1">
        <f t="shared" si="779"/>
        <v>0</v>
      </c>
      <c r="AN121" s="1">
        <f t="shared" si="780"/>
        <v>0</v>
      </c>
      <c r="AO121" s="44"/>
      <c r="AP121" s="44">
        <f>G121</f>
        <v>30</v>
      </c>
      <c r="AQ121" s="44"/>
      <c r="AR121" s="44"/>
      <c r="AS121" s="122">
        <f t="shared" si="725"/>
        <v>0</v>
      </c>
      <c r="AT121" s="122">
        <f t="shared" si="726"/>
        <v>1</v>
      </c>
      <c r="AU121" s="122">
        <f t="shared" si="727"/>
        <v>0</v>
      </c>
      <c r="AV121" s="122">
        <f t="shared" si="728"/>
        <v>0</v>
      </c>
      <c r="AW121" s="44"/>
      <c r="AX121" s="294"/>
      <c r="AY121" s="294"/>
      <c r="AZ121" s="294"/>
      <c r="BA121" s="294"/>
      <c r="BB121" s="294"/>
      <c r="BC121" s="29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127"/>
      <c r="BO121" s="44">
        <v>1</v>
      </c>
      <c r="BP121" s="1"/>
      <c r="BQ121" s="44"/>
      <c r="BR121" s="17">
        <v>1</v>
      </c>
      <c r="BS121" s="1">
        <f t="shared" si="436"/>
        <v>0</v>
      </c>
      <c r="BT121" s="17">
        <f t="shared" si="781"/>
        <v>0</v>
      </c>
      <c r="BU121" s="44"/>
      <c r="BV121" s="44">
        <v>1</v>
      </c>
      <c r="BW121" s="44"/>
      <c r="BX121" s="44"/>
      <c r="BY121" s="44"/>
      <c r="BZ121" s="44"/>
      <c r="CA121" s="44"/>
      <c r="CB121" s="44"/>
      <c r="CC121" s="44"/>
      <c r="CD121" s="92"/>
      <c r="CE121" s="92"/>
      <c r="CF121" s="92"/>
      <c r="CG121" s="44"/>
      <c r="CH121" s="1">
        <v>1</v>
      </c>
      <c r="CI121" s="1"/>
      <c r="CJ121" s="1"/>
      <c r="CK121" s="383"/>
      <c r="CL121" s="383"/>
      <c r="CM121" s="383"/>
      <c r="CN121" s="1">
        <f t="shared" si="666"/>
        <v>0</v>
      </c>
      <c r="CO121" s="1">
        <f t="shared" si="667"/>
        <v>0</v>
      </c>
      <c r="CP121" s="20">
        <f t="shared" si="668"/>
        <v>2.5</v>
      </c>
      <c r="CQ121" s="351"/>
      <c r="CR121" s="131">
        <f t="shared" si="598"/>
        <v>0</v>
      </c>
      <c r="CS121" s="44"/>
      <c r="CT121" s="44"/>
      <c r="CU121" s="1"/>
      <c r="CV121" s="1"/>
      <c r="CW121" s="1">
        <v>1</v>
      </c>
      <c r="CX121" s="1"/>
      <c r="CY121" s="1"/>
      <c r="CZ121" s="44">
        <v>4</v>
      </c>
      <c r="DA121" s="17">
        <f t="shared" si="782"/>
        <v>0</v>
      </c>
      <c r="DB121" s="359">
        <f t="shared" si="476"/>
        <v>4</v>
      </c>
      <c r="DC121" s="359">
        <f t="shared" si="439"/>
        <v>1</v>
      </c>
      <c r="DD121" s="44"/>
      <c r="DE121" s="44">
        <v>4</v>
      </c>
      <c r="DF121" s="44"/>
      <c r="DG121" s="44"/>
      <c r="DH121" s="44"/>
      <c r="DI121" s="44"/>
      <c r="DJ121" s="44"/>
      <c r="DK121" s="44"/>
      <c r="DL121" s="44"/>
      <c r="DM121" s="44"/>
      <c r="DN121" s="44"/>
      <c r="DO121" s="1"/>
      <c r="DP121" s="1"/>
      <c r="DQ121" s="17">
        <f t="shared" si="731"/>
        <v>0</v>
      </c>
      <c r="DR121" s="17">
        <f t="shared" si="732"/>
        <v>0</v>
      </c>
      <c r="DS121" s="17">
        <f t="shared" si="733"/>
        <v>0</v>
      </c>
      <c r="DT121" s="17">
        <f t="shared" si="734"/>
        <v>0</v>
      </c>
      <c r="DU121" s="17">
        <f t="shared" si="735"/>
        <v>0</v>
      </c>
      <c r="DV121" s="17">
        <f t="shared" si="736"/>
        <v>0</v>
      </c>
      <c r="DW121" s="1"/>
      <c r="DX121" s="1"/>
      <c r="DY121" s="20">
        <f t="shared" si="737"/>
        <v>0</v>
      </c>
      <c r="DZ121" s="20">
        <f t="shared" si="738"/>
        <v>0</v>
      </c>
      <c r="EA121" s="20">
        <f t="shared" si="739"/>
        <v>0</v>
      </c>
      <c r="EB121" s="20">
        <f t="shared" si="740"/>
        <v>0</v>
      </c>
      <c r="EC121" s="18">
        <f t="shared" si="741"/>
        <v>0</v>
      </c>
      <c r="ED121" s="19">
        <f t="shared" si="783"/>
        <v>0</v>
      </c>
      <c r="EE121" s="19">
        <f t="shared" si="743"/>
        <v>0</v>
      </c>
      <c r="EF121" s="1">
        <f t="shared" si="671"/>
        <v>0</v>
      </c>
      <c r="EG121" s="18">
        <f>+IF(AND(CT121+EC121=0,SUM(AO121:AR121)&gt;0,SUM(DK121:DN121)&gt;0),(CU121+CV121+CW121+CX121)*2+CY121*5,(EC121+CT121-FO121)*5)+IF(AND(EC121+DQ121+CT121=0,SUM(AO121:AR121)&gt;0),SUM(CU121:CX121)*2+CY121*5,0)</f>
        <v>2</v>
      </c>
      <c r="EH121" s="341"/>
      <c r="EI121" s="44"/>
      <c r="EJ121" s="44">
        <v>4.5</v>
      </c>
      <c r="EK121" s="44"/>
      <c r="EL121" s="93">
        <v>1</v>
      </c>
      <c r="EM121" s="93"/>
      <c r="EN121" s="93"/>
      <c r="EO121" s="366"/>
      <c r="EP121" s="366"/>
      <c r="EQ121" s="374"/>
      <c r="ER121" s="374"/>
      <c r="ES121" s="374"/>
      <c r="ET121" s="374"/>
      <c r="EU121" s="18">
        <f t="shared" si="672"/>
        <v>6</v>
      </c>
      <c r="EV121" s="18">
        <f t="shared" si="420"/>
        <v>2</v>
      </c>
      <c r="EW121" s="341">
        <v>1</v>
      </c>
      <c r="EX121" s="341">
        <v>1</v>
      </c>
      <c r="EY121" s="341">
        <v>2</v>
      </c>
      <c r="EZ121" s="365">
        <f t="shared" si="421"/>
        <v>0</v>
      </c>
      <c r="FA121" s="44"/>
      <c r="FB121" s="44"/>
      <c r="FC121" s="44"/>
      <c r="FD121" s="45"/>
      <c r="FE121" s="45"/>
      <c r="FF121" s="45"/>
      <c r="FG121" s="300"/>
      <c r="FH121" s="45"/>
      <c r="FI121" s="45"/>
      <c r="FJ121" s="45">
        <f>F121</f>
        <v>30</v>
      </c>
      <c r="FK121" s="44"/>
      <c r="FL121" s="44"/>
      <c r="FM121" s="44"/>
      <c r="FN121" s="44"/>
      <c r="FO121" s="294"/>
      <c r="FP121" s="20">
        <f t="shared" si="459"/>
        <v>0</v>
      </c>
      <c r="FQ121" s="20">
        <f t="shared" si="744"/>
        <v>4</v>
      </c>
      <c r="FR121" s="20">
        <f t="shared" si="745"/>
        <v>0</v>
      </c>
      <c r="FS121" s="20">
        <f t="shared" si="746"/>
        <v>0</v>
      </c>
      <c r="FT121" s="20">
        <f t="shared" si="747"/>
        <v>0</v>
      </c>
      <c r="FU121" s="20">
        <f t="shared" si="748"/>
        <v>0</v>
      </c>
      <c r="FV121" s="20">
        <f t="shared" si="749"/>
        <v>0</v>
      </c>
      <c r="FW121" s="44"/>
    </row>
    <row r="122" spans="1:179" s="316" customFormat="1" ht="27.75" customHeight="1">
      <c r="A122" s="302"/>
      <c r="B122" s="41" t="s">
        <v>193</v>
      </c>
      <c r="C122" s="41" t="str">
        <f t="shared" ref="C122" si="786">B122</f>
        <v>A4</v>
      </c>
      <c r="D122" s="41"/>
      <c r="E122" s="41"/>
      <c r="F122" s="41"/>
      <c r="G122" s="41"/>
      <c r="H122" s="42"/>
      <c r="I122" s="42"/>
      <c r="J122" s="303"/>
      <c r="K122" s="303"/>
      <c r="L122" s="303"/>
      <c r="M122" s="303"/>
      <c r="N122" s="42"/>
      <c r="O122" s="42"/>
      <c r="P122" s="304"/>
      <c r="Q122" s="305"/>
      <c r="R122" s="304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4">
        <f t="shared" ref="AC122" si="787">+IF(S122=1,1,0)+IF(T122=1,1,0)</f>
        <v>0</v>
      </c>
      <c r="AD122" s="304">
        <f t="shared" ref="AD122" si="788">+IF(U122=1,1,0)+IF(V122=1,1,0)</f>
        <v>0</v>
      </c>
      <c r="AE122" s="304">
        <f t="shared" ref="AE122" si="789">+IF(W122=1,1,0)+IF(X122=1,1,0)</f>
        <v>0</v>
      </c>
      <c r="AF122" s="304">
        <f t="shared" ref="AF122" si="790">+IF(Y122=1,1,0)+IF(Z122=1,1,0)</f>
        <v>0</v>
      </c>
      <c r="AG122" s="304">
        <f t="shared" ref="AG122:AH122" si="791">+IF(AA122=1,1,0)</f>
        <v>0</v>
      </c>
      <c r="AH122" s="304">
        <f t="shared" si="791"/>
        <v>0</v>
      </c>
      <c r="AI122" s="304">
        <f t="shared" ref="AI122" si="792">+IF(S122=2,1,0)+IF(T122=2,1,0)</f>
        <v>0</v>
      </c>
      <c r="AJ122" s="304">
        <f t="shared" ref="AJ122" si="793">+IF(U122=2,1,0)+IF(V122=2,1,0)</f>
        <v>0</v>
      </c>
      <c r="AK122" s="304">
        <f t="shared" ref="AK122" si="794">+IF(X122=2,1,0)+IF(W122=2,1,0)</f>
        <v>0</v>
      </c>
      <c r="AL122" s="304">
        <f t="shared" ref="AL122" si="795">+IF(Y122=2,1,0)+IF(Z122=2,1,0)</f>
        <v>0</v>
      </c>
      <c r="AM122" s="304">
        <f t="shared" ref="AM122:AN122" si="796">+IF(AA122=2,1,0)</f>
        <v>0</v>
      </c>
      <c r="AN122" s="304">
        <f t="shared" si="796"/>
        <v>0</v>
      </c>
      <c r="AO122" s="303"/>
      <c r="AP122" s="44">
        <v>5</v>
      </c>
      <c r="AQ122" s="303"/>
      <c r="AR122" s="303"/>
      <c r="AS122" s="306">
        <f t="shared" si="725"/>
        <v>0</v>
      </c>
      <c r="AT122" s="306">
        <f t="shared" si="726"/>
        <v>1</v>
      </c>
      <c r="AU122" s="306">
        <f t="shared" si="727"/>
        <v>0</v>
      </c>
      <c r="AV122" s="306">
        <f t="shared" si="728"/>
        <v>0</v>
      </c>
      <c r="AW122" s="303"/>
      <c r="AX122" s="333"/>
      <c r="AY122" s="333"/>
      <c r="AZ122" s="333"/>
      <c r="BA122" s="333"/>
      <c r="BB122" s="333"/>
      <c r="BC122" s="333"/>
      <c r="BD122" s="303"/>
      <c r="BE122" s="303"/>
      <c r="BF122" s="303"/>
      <c r="BG122" s="303"/>
      <c r="BH122" s="303"/>
      <c r="BI122" s="303"/>
      <c r="BJ122" s="303"/>
      <c r="BK122" s="303"/>
      <c r="BL122" s="303"/>
      <c r="BM122" s="303"/>
      <c r="BN122" s="307"/>
      <c r="BO122" s="44"/>
      <c r="BP122" s="304"/>
      <c r="BQ122" s="303"/>
      <c r="BR122" s="17">
        <v>1</v>
      </c>
      <c r="BS122" s="1">
        <f t="shared" si="436"/>
        <v>0</v>
      </c>
      <c r="BT122" s="308">
        <f t="shared" ref="BT122" si="797">+BS122*2</f>
        <v>0</v>
      </c>
      <c r="BU122" s="44">
        <v>8</v>
      </c>
      <c r="BV122" s="303"/>
      <c r="BW122" s="303"/>
      <c r="BX122" s="303"/>
      <c r="BY122" s="303"/>
      <c r="BZ122" s="303"/>
      <c r="CA122" s="303"/>
      <c r="CB122" s="303"/>
      <c r="CC122" s="303"/>
      <c r="CD122" s="309"/>
      <c r="CE122" s="309"/>
      <c r="CF122" s="309"/>
      <c r="CG122" s="303"/>
      <c r="CH122" s="304"/>
      <c r="CI122" s="304"/>
      <c r="CJ122" s="304"/>
      <c r="CK122" s="384"/>
      <c r="CL122" s="384"/>
      <c r="CM122" s="384"/>
      <c r="CN122" s="304">
        <f t="shared" si="666"/>
        <v>0</v>
      </c>
      <c r="CO122" s="304">
        <f t="shared" si="667"/>
        <v>0</v>
      </c>
      <c r="CP122" s="310">
        <f t="shared" si="668"/>
        <v>0</v>
      </c>
      <c r="CQ122" s="352"/>
      <c r="CR122" s="311">
        <f t="shared" si="598"/>
        <v>0</v>
      </c>
      <c r="CS122" s="303"/>
      <c r="CT122" s="303"/>
      <c r="CU122" s="304"/>
      <c r="CV122" s="304"/>
      <c r="CW122" s="304"/>
      <c r="CX122" s="304"/>
      <c r="CY122" s="304"/>
      <c r="CZ122" s="303"/>
      <c r="DA122" s="308">
        <f t="shared" ref="DA122:DA123" si="798">+CY122</f>
        <v>0</v>
      </c>
      <c r="DB122" s="359">
        <f t="shared" si="476"/>
        <v>0</v>
      </c>
      <c r="DC122" s="359">
        <f t="shared" si="439"/>
        <v>0</v>
      </c>
      <c r="DD122" s="303"/>
      <c r="DE122" s="303"/>
      <c r="DF122" s="303"/>
      <c r="DG122" s="303"/>
      <c r="DH122" s="303"/>
      <c r="DI122" s="303"/>
      <c r="DJ122" s="303"/>
      <c r="DK122" s="303"/>
      <c r="DL122" s="303"/>
      <c r="DM122" s="303"/>
      <c r="DN122" s="303"/>
      <c r="DO122" s="304"/>
      <c r="DP122" s="304"/>
      <c r="DQ122" s="308">
        <f t="shared" si="731"/>
        <v>0</v>
      </c>
      <c r="DR122" s="308">
        <f t="shared" si="732"/>
        <v>0</v>
      </c>
      <c r="DS122" s="308">
        <f t="shared" si="733"/>
        <v>0</v>
      </c>
      <c r="DT122" s="308">
        <f t="shared" si="734"/>
        <v>0</v>
      </c>
      <c r="DU122" s="308">
        <f t="shared" si="735"/>
        <v>0</v>
      </c>
      <c r="DV122" s="308">
        <f t="shared" si="736"/>
        <v>0</v>
      </c>
      <c r="DW122" s="304"/>
      <c r="DX122" s="304"/>
      <c r="DY122" s="310">
        <f t="shared" si="737"/>
        <v>0</v>
      </c>
      <c r="DZ122" s="310">
        <f t="shared" si="738"/>
        <v>0</v>
      </c>
      <c r="EA122" s="310">
        <f t="shared" si="739"/>
        <v>0</v>
      </c>
      <c r="EB122" s="310">
        <f t="shared" si="740"/>
        <v>0</v>
      </c>
      <c r="EC122" s="312">
        <f t="shared" si="741"/>
        <v>0</v>
      </c>
      <c r="ED122" s="313">
        <f t="shared" ref="ED122" si="799">+IF(EC122&lt;&gt;0,EC122*3,0)</f>
        <v>0</v>
      </c>
      <c r="EE122" s="313">
        <f t="shared" si="743"/>
        <v>0</v>
      </c>
      <c r="EF122" s="304">
        <f t="shared" si="671"/>
        <v>0</v>
      </c>
      <c r="EG122" s="312">
        <f>+IF(AND(CT122+EC122=0,SUM(AO122:AR122)&gt;0,SUM(DK122:DN122)&gt;0),(CU122+CV122+CW122+CX122)*2+CY122*5,(EC122+CT122-FO122)*5)+IF(AND(EC122+DQ122+CT122=0,SUM(AO122:AR122)&gt;0),SUM(CU122:CX122)*2+CY122*5,0)</f>
        <v>0</v>
      </c>
      <c r="EH122" s="344"/>
      <c r="EI122" s="303"/>
      <c r="EJ122" s="303"/>
      <c r="EK122" s="303"/>
      <c r="EL122" s="314"/>
      <c r="EM122" s="314"/>
      <c r="EN122" s="314"/>
      <c r="EO122" s="368"/>
      <c r="EP122" s="368"/>
      <c r="EQ122" s="375"/>
      <c r="ER122" s="375"/>
      <c r="ES122" s="375"/>
      <c r="ET122" s="375"/>
      <c r="EU122" s="18">
        <f t="shared" si="672"/>
        <v>0</v>
      </c>
      <c r="EV122" s="18">
        <f t="shared" si="420"/>
        <v>0</v>
      </c>
      <c r="EW122" s="344"/>
      <c r="EX122" s="344"/>
      <c r="EY122" s="344"/>
      <c r="EZ122" s="365">
        <f t="shared" si="421"/>
        <v>0</v>
      </c>
      <c r="FA122" s="303"/>
      <c r="FB122" s="303"/>
      <c r="FC122" s="303"/>
      <c r="FD122" s="315"/>
      <c r="FE122" s="315"/>
      <c r="FF122" s="315"/>
      <c r="FG122" s="337"/>
      <c r="FH122" s="315"/>
      <c r="FI122" s="315"/>
      <c r="FJ122" s="315"/>
      <c r="FK122" s="303"/>
      <c r="FL122" s="303"/>
      <c r="FM122" s="303"/>
      <c r="FN122" s="303"/>
      <c r="FO122" s="333"/>
      <c r="FP122" s="20">
        <f t="shared" si="459"/>
        <v>0</v>
      </c>
      <c r="FQ122" s="310">
        <f t="shared" si="744"/>
        <v>0</v>
      </c>
      <c r="FR122" s="310">
        <f t="shared" si="745"/>
        <v>0</v>
      </c>
      <c r="FS122" s="310">
        <f t="shared" si="746"/>
        <v>0</v>
      </c>
      <c r="FT122" s="310">
        <f t="shared" si="747"/>
        <v>0</v>
      </c>
      <c r="FU122" s="310">
        <f t="shared" si="748"/>
        <v>0</v>
      </c>
      <c r="FV122" s="310">
        <f t="shared" si="749"/>
        <v>0</v>
      </c>
      <c r="FW122" s="303"/>
    </row>
    <row r="123" spans="1:179" ht="27.75" customHeight="1">
      <c r="A123" s="40"/>
      <c r="B123" s="48" t="s">
        <v>542</v>
      </c>
      <c r="C123" s="48" t="str">
        <f>B123</f>
        <v>A4.1</v>
      </c>
      <c r="D123" s="48" t="s">
        <v>53</v>
      </c>
      <c r="E123" s="48" t="str">
        <f>D123</f>
        <v>LT7,5</v>
      </c>
      <c r="F123" s="48">
        <v>33</v>
      </c>
      <c r="G123" s="48">
        <f>F123</f>
        <v>33</v>
      </c>
      <c r="H123" s="43"/>
      <c r="I123" s="43"/>
      <c r="J123" s="44"/>
      <c r="K123" s="44"/>
      <c r="L123" s="44"/>
      <c r="M123" s="44"/>
      <c r="N123" s="43"/>
      <c r="O123" s="43"/>
      <c r="P123" s="1"/>
      <c r="Q123" s="16"/>
      <c r="R123" s="1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1">
        <f t="shared" ref="AC123" si="800">+IF(S123=1,1,0)+IF(T123=1,1,0)</f>
        <v>0</v>
      </c>
      <c r="AD123" s="1">
        <f t="shared" ref="AD123" si="801">+IF(U123=1,1,0)+IF(V123=1,1,0)</f>
        <v>0</v>
      </c>
      <c r="AE123" s="1">
        <f t="shared" ref="AE123" si="802">+IF(W123=1,1,0)+IF(X123=1,1,0)</f>
        <v>0</v>
      </c>
      <c r="AF123" s="1">
        <f t="shared" ref="AF123" si="803">+IF(Y123=1,1,0)+IF(Z123=1,1,0)</f>
        <v>0</v>
      </c>
      <c r="AG123" s="1">
        <f t="shared" ref="AG123" si="804">+IF(AA123=1,1,0)</f>
        <v>0</v>
      </c>
      <c r="AH123" s="1">
        <f t="shared" ref="AH123" si="805">+IF(AB123=1,1,0)</f>
        <v>0</v>
      </c>
      <c r="AI123" s="1">
        <f t="shared" ref="AI123" si="806">+IF(S123=2,1,0)+IF(T123=2,1,0)</f>
        <v>0</v>
      </c>
      <c r="AJ123" s="1">
        <f t="shared" ref="AJ123" si="807">+IF(U123=2,1,0)+IF(V123=2,1,0)</f>
        <v>0</v>
      </c>
      <c r="AK123" s="1">
        <f t="shared" ref="AK123" si="808">+IF(X123=2,1,0)+IF(W123=2,1,0)</f>
        <v>0</v>
      </c>
      <c r="AL123" s="1">
        <f t="shared" ref="AL123" si="809">+IF(Y123=2,1,0)+IF(Z123=2,1,0)</f>
        <v>0</v>
      </c>
      <c r="AM123" s="1">
        <f t="shared" ref="AM123" si="810">+IF(AA123=2,1,0)</f>
        <v>0</v>
      </c>
      <c r="AN123" s="1">
        <f t="shared" ref="AN123" si="811">+IF(AB123=2,1,0)</f>
        <v>0</v>
      </c>
      <c r="AO123" s="44"/>
      <c r="AP123" s="44">
        <f>G123</f>
        <v>33</v>
      </c>
      <c r="AQ123" s="44"/>
      <c r="AR123" s="44"/>
      <c r="AS123" s="122">
        <f t="shared" si="725"/>
        <v>0</v>
      </c>
      <c r="AT123" s="122">
        <f t="shared" si="726"/>
        <v>1</v>
      </c>
      <c r="AU123" s="122">
        <f t="shared" si="727"/>
        <v>0</v>
      </c>
      <c r="AV123" s="122">
        <f t="shared" si="728"/>
        <v>0</v>
      </c>
      <c r="AW123" s="44"/>
      <c r="AX123" s="294"/>
      <c r="AY123" s="294"/>
      <c r="AZ123" s="294"/>
      <c r="BA123" s="294"/>
      <c r="BB123" s="294"/>
      <c r="BC123" s="294"/>
      <c r="BD123" s="44"/>
      <c r="BE123" s="44"/>
      <c r="BF123" s="44"/>
      <c r="BG123" s="44"/>
      <c r="BH123" s="44"/>
      <c r="BI123" s="44">
        <v>1</v>
      </c>
      <c r="BJ123" s="44"/>
      <c r="BK123" s="44"/>
      <c r="BL123" s="44"/>
      <c r="BM123" s="44"/>
      <c r="BN123" s="127"/>
      <c r="BO123" s="44"/>
      <c r="BP123" s="1"/>
      <c r="BQ123" s="44"/>
      <c r="BR123" s="17">
        <v>2</v>
      </c>
      <c r="BS123" s="1">
        <f t="shared" si="436"/>
        <v>0</v>
      </c>
      <c r="BT123" s="17">
        <f t="shared" ref="BT123" si="812">+BS123*2</f>
        <v>0</v>
      </c>
      <c r="BU123" s="44"/>
      <c r="BV123" s="44">
        <v>1</v>
      </c>
      <c r="BW123" s="44"/>
      <c r="BX123" s="44"/>
      <c r="BY123" s="44"/>
      <c r="BZ123" s="44"/>
      <c r="CA123" s="44"/>
      <c r="CB123" s="44"/>
      <c r="CC123" s="44"/>
      <c r="CD123" s="92"/>
      <c r="CE123" s="92"/>
      <c r="CF123" s="92"/>
      <c r="CG123" s="44"/>
      <c r="CH123" s="1">
        <v>1</v>
      </c>
      <c r="CI123" s="1"/>
      <c r="CJ123" s="1"/>
      <c r="CK123" s="383"/>
      <c r="CL123" s="383"/>
      <c r="CM123" s="383"/>
      <c r="CN123" s="1">
        <f t="shared" si="666"/>
        <v>0</v>
      </c>
      <c r="CO123" s="1">
        <f t="shared" si="667"/>
        <v>0</v>
      </c>
      <c r="CP123" s="20">
        <f t="shared" si="668"/>
        <v>2.5</v>
      </c>
      <c r="CQ123" s="351"/>
      <c r="CR123" s="131">
        <f t="shared" si="598"/>
        <v>1</v>
      </c>
      <c r="CS123" s="44"/>
      <c r="CT123" s="44"/>
      <c r="CU123" s="1"/>
      <c r="CV123" s="1"/>
      <c r="CW123" s="1">
        <v>1</v>
      </c>
      <c r="CX123" s="1"/>
      <c r="CY123" s="1">
        <v>2</v>
      </c>
      <c r="CZ123" s="44">
        <v>2</v>
      </c>
      <c r="DA123" s="17">
        <f t="shared" si="798"/>
        <v>2</v>
      </c>
      <c r="DB123" s="359">
        <f t="shared" si="476"/>
        <v>4</v>
      </c>
      <c r="DC123" s="359">
        <f t="shared" si="439"/>
        <v>3</v>
      </c>
      <c r="DD123" s="44"/>
      <c r="DE123" s="44">
        <v>4</v>
      </c>
      <c r="DF123" s="44">
        <v>4</v>
      </c>
      <c r="DG123" s="44"/>
      <c r="DH123" s="44"/>
      <c r="DI123" s="44">
        <v>4</v>
      </c>
      <c r="DJ123" s="44"/>
      <c r="DK123" s="44"/>
      <c r="DL123" s="44"/>
      <c r="DM123" s="44"/>
      <c r="DN123" s="44"/>
      <c r="DO123" s="1"/>
      <c r="DP123" s="1"/>
      <c r="DQ123" s="17">
        <f t="shared" si="731"/>
        <v>0</v>
      </c>
      <c r="DR123" s="17">
        <f t="shared" si="732"/>
        <v>0</v>
      </c>
      <c r="DS123" s="17">
        <f t="shared" si="733"/>
        <v>0</v>
      </c>
      <c r="DT123" s="17">
        <f t="shared" si="734"/>
        <v>0</v>
      </c>
      <c r="DU123" s="17">
        <f t="shared" si="735"/>
        <v>0</v>
      </c>
      <c r="DV123" s="17">
        <f t="shared" si="736"/>
        <v>0</v>
      </c>
      <c r="DW123" s="1"/>
      <c r="DX123" s="1"/>
      <c r="DY123" s="20">
        <f t="shared" si="737"/>
        <v>0</v>
      </c>
      <c r="DZ123" s="20">
        <f t="shared" si="738"/>
        <v>0</v>
      </c>
      <c r="EA123" s="20">
        <f t="shared" si="739"/>
        <v>0</v>
      </c>
      <c r="EB123" s="20">
        <f t="shared" si="740"/>
        <v>0</v>
      </c>
      <c r="EC123" s="18">
        <f t="shared" si="741"/>
        <v>1</v>
      </c>
      <c r="ED123" s="19">
        <f t="shared" ref="ED123" si="813">+IF(EC123&lt;&gt;0,EC123*3,0)</f>
        <v>3</v>
      </c>
      <c r="EE123" s="19">
        <f t="shared" si="743"/>
        <v>0</v>
      </c>
      <c r="EF123" s="1">
        <f t="shared" si="671"/>
        <v>0</v>
      </c>
      <c r="EG123" s="18">
        <f>+IF(AND(CT123+EC123=0,SUM(AO123:AR123)&gt;0,SUM(DK123:DN123)&gt;0),(CU123+CV123+CW123+CX123)*2+CY123*5,(EC123+CT123-FO123)*5)+IF(AND(EC123+DQ123+CT123=0,SUM(AO123:AR123)&gt;0),SUM(CU123:CX123)*2+CY123*5,0)</f>
        <v>5</v>
      </c>
      <c r="EH123" s="341"/>
      <c r="EI123" s="44"/>
      <c r="EJ123" s="44">
        <v>4.5</v>
      </c>
      <c r="EK123" s="44">
        <v>4.5</v>
      </c>
      <c r="EL123" s="93">
        <v>1</v>
      </c>
      <c r="EM123" s="93"/>
      <c r="EN123" s="93"/>
      <c r="EO123" s="366"/>
      <c r="EP123" s="366"/>
      <c r="EQ123" s="374">
        <v>1</v>
      </c>
      <c r="ER123" s="374"/>
      <c r="ES123" s="374"/>
      <c r="ET123" s="374"/>
      <c r="EU123" s="18">
        <f t="shared" si="672"/>
        <v>4</v>
      </c>
      <c r="EV123" s="18">
        <f t="shared" si="420"/>
        <v>2</v>
      </c>
      <c r="EW123" s="341">
        <v>2</v>
      </c>
      <c r="EX123" s="341">
        <v>2</v>
      </c>
      <c r="EY123" s="341">
        <v>5</v>
      </c>
      <c r="EZ123" s="365">
        <f t="shared" si="421"/>
        <v>0</v>
      </c>
      <c r="FA123" s="44"/>
      <c r="FB123" s="44"/>
      <c r="FC123" s="44"/>
      <c r="FD123" s="45"/>
      <c r="FE123" s="45"/>
      <c r="FF123" s="45"/>
      <c r="FG123" s="300"/>
      <c r="FH123" s="45"/>
      <c r="FI123" s="45"/>
      <c r="FJ123" s="45">
        <f>F123</f>
        <v>33</v>
      </c>
      <c r="FK123" s="44"/>
      <c r="FL123" s="44"/>
      <c r="FM123" s="44"/>
      <c r="FN123" s="44"/>
      <c r="FO123" s="294"/>
      <c r="FP123" s="20">
        <f t="shared" si="459"/>
        <v>0</v>
      </c>
      <c r="FQ123" s="20">
        <f t="shared" si="744"/>
        <v>4</v>
      </c>
      <c r="FR123" s="20">
        <f t="shared" si="745"/>
        <v>4</v>
      </c>
      <c r="FS123" s="20">
        <f t="shared" si="746"/>
        <v>0</v>
      </c>
      <c r="FT123" s="20">
        <f t="shared" si="747"/>
        <v>0</v>
      </c>
      <c r="FU123" s="20">
        <f t="shared" si="748"/>
        <v>0</v>
      </c>
      <c r="FV123" s="20">
        <f t="shared" si="749"/>
        <v>0</v>
      </c>
      <c r="FW123" s="44"/>
    </row>
    <row r="124" spans="1:179" ht="27.75" customHeight="1">
      <c r="A124" s="40"/>
      <c r="B124" s="48" t="s">
        <v>543</v>
      </c>
      <c r="C124" s="48" t="str">
        <f>B124</f>
        <v>A4.2</v>
      </c>
      <c r="D124" s="48" t="s">
        <v>53</v>
      </c>
      <c r="E124" s="48" t="str">
        <f>D124</f>
        <v>LT7,5</v>
      </c>
      <c r="F124" s="48">
        <v>23</v>
      </c>
      <c r="G124" s="48">
        <f>F124</f>
        <v>23</v>
      </c>
      <c r="H124" s="43"/>
      <c r="I124" s="43"/>
      <c r="J124" s="44"/>
      <c r="K124" s="44"/>
      <c r="L124" s="44"/>
      <c r="M124" s="44"/>
      <c r="N124" s="43"/>
      <c r="O124" s="43"/>
      <c r="P124" s="1"/>
      <c r="Q124" s="16"/>
      <c r="R124" s="1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1">
        <f t="shared" ref="AC124:AC125" si="814">+IF(S124=1,1,0)+IF(T124=1,1,0)</f>
        <v>0</v>
      </c>
      <c r="AD124" s="1">
        <f t="shared" ref="AD124:AD125" si="815">+IF(U124=1,1,0)+IF(V124=1,1,0)</f>
        <v>0</v>
      </c>
      <c r="AE124" s="1">
        <f t="shared" ref="AE124:AE125" si="816">+IF(W124=1,1,0)+IF(X124=1,1,0)</f>
        <v>0</v>
      </c>
      <c r="AF124" s="1">
        <f t="shared" ref="AF124:AF125" si="817">+IF(Y124=1,1,0)+IF(Z124=1,1,0)</f>
        <v>0</v>
      </c>
      <c r="AG124" s="1">
        <f t="shared" ref="AG124:AG125" si="818">+IF(AA124=1,1,0)</f>
        <v>0</v>
      </c>
      <c r="AH124" s="1">
        <f t="shared" ref="AH124:AH125" si="819">+IF(AB124=1,1,0)</f>
        <v>0</v>
      </c>
      <c r="AI124" s="1">
        <f t="shared" ref="AI124:AI125" si="820">+IF(S124=2,1,0)+IF(T124=2,1,0)</f>
        <v>0</v>
      </c>
      <c r="AJ124" s="1">
        <f t="shared" ref="AJ124:AJ125" si="821">+IF(U124=2,1,0)+IF(V124=2,1,0)</f>
        <v>0</v>
      </c>
      <c r="AK124" s="1">
        <f t="shared" ref="AK124:AK125" si="822">+IF(X124=2,1,0)+IF(W124=2,1,0)</f>
        <v>0</v>
      </c>
      <c r="AL124" s="1">
        <f t="shared" ref="AL124:AL125" si="823">+IF(Y124=2,1,0)+IF(Z124=2,1,0)</f>
        <v>0</v>
      </c>
      <c r="AM124" s="1">
        <f t="shared" ref="AM124:AM125" si="824">+IF(AA124=2,1,0)</f>
        <v>0</v>
      </c>
      <c r="AN124" s="1">
        <f t="shared" ref="AN124:AN125" si="825">+IF(AB124=2,1,0)</f>
        <v>0</v>
      </c>
      <c r="AO124" s="44"/>
      <c r="AP124" s="44">
        <f>G124</f>
        <v>23</v>
      </c>
      <c r="AQ124" s="44"/>
      <c r="AR124" s="44"/>
      <c r="AS124" s="122">
        <f t="shared" si="725"/>
        <v>0</v>
      </c>
      <c r="AT124" s="122">
        <f t="shared" si="726"/>
        <v>1</v>
      </c>
      <c r="AU124" s="122">
        <f t="shared" si="727"/>
        <v>0</v>
      </c>
      <c r="AV124" s="122">
        <f t="shared" si="728"/>
        <v>0</v>
      </c>
      <c r="AW124" s="44"/>
      <c r="AX124" s="294"/>
      <c r="AY124" s="294">
        <v>1</v>
      </c>
      <c r="AZ124" s="294"/>
      <c r="BA124" s="294"/>
      <c r="BB124" s="294"/>
      <c r="BC124" s="29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127"/>
      <c r="BO124" s="44"/>
      <c r="BP124" s="1"/>
      <c r="BQ124" s="44"/>
      <c r="BR124" s="17">
        <v>1</v>
      </c>
      <c r="BS124" s="1">
        <f t="shared" si="436"/>
        <v>0</v>
      </c>
      <c r="BT124" s="17">
        <f t="shared" ref="BT124:BT125" si="826">+BS124*2</f>
        <v>0</v>
      </c>
      <c r="BU124" s="44"/>
      <c r="BV124" s="44">
        <v>1</v>
      </c>
      <c r="BW124" s="44"/>
      <c r="BX124" s="44"/>
      <c r="BY124" s="44"/>
      <c r="BZ124" s="44"/>
      <c r="CA124" s="44"/>
      <c r="CB124" s="44"/>
      <c r="CC124" s="44"/>
      <c r="CD124" s="92"/>
      <c r="CE124" s="92"/>
      <c r="CF124" s="92"/>
      <c r="CG124" s="44"/>
      <c r="CH124" s="1">
        <v>1</v>
      </c>
      <c r="CI124" s="1"/>
      <c r="CJ124" s="1"/>
      <c r="CK124" s="383"/>
      <c r="CL124" s="383"/>
      <c r="CM124" s="383"/>
      <c r="CN124" s="1">
        <f t="shared" si="666"/>
        <v>0</v>
      </c>
      <c r="CO124" s="1">
        <f t="shared" si="667"/>
        <v>0</v>
      </c>
      <c r="CP124" s="20">
        <f t="shared" si="668"/>
        <v>2.5</v>
      </c>
      <c r="CQ124" s="351"/>
      <c r="CR124" s="131">
        <f t="shared" si="598"/>
        <v>1</v>
      </c>
      <c r="CS124" s="44"/>
      <c r="CT124" s="44"/>
      <c r="CU124" s="1"/>
      <c r="CV124" s="1"/>
      <c r="CW124" s="1">
        <v>2</v>
      </c>
      <c r="CX124" s="1"/>
      <c r="CY124" s="1"/>
      <c r="CZ124" s="44">
        <v>8</v>
      </c>
      <c r="DA124" s="17">
        <f t="shared" ref="DA124:DA125" si="827">+CY124</f>
        <v>0</v>
      </c>
      <c r="DB124" s="359">
        <f t="shared" si="476"/>
        <v>8</v>
      </c>
      <c r="DC124" s="359">
        <f t="shared" si="439"/>
        <v>2</v>
      </c>
      <c r="DD124" s="44"/>
      <c r="DE124" s="44">
        <v>7</v>
      </c>
      <c r="DF124" s="44"/>
      <c r="DG124" s="44"/>
      <c r="DH124" s="44"/>
      <c r="DI124" s="44"/>
      <c r="DJ124" s="44"/>
      <c r="DK124" s="44"/>
      <c r="DL124" s="44"/>
      <c r="DM124" s="44"/>
      <c r="DN124" s="44"/>
      <c r="DO124" s="1"/>
      <c r="DP124" s="1"/>
      <c r="DQ124" s="17">
        <f t="shared" si="731"/>
        <v>0</v>
      </c>
      <c r="DR124" s="17">
        <f t="shared" si="732"/>
        <v>0</v>
      </c>
      <c r="DS124" s="17">
        <f t="shared" si="733"/>
        <v>0</v>
      </c>
      <c r="DT124" s="17">
        <f t="shared" si="734"/>
        <v>0</v>
      </c>
      <c r="DU124" s="17">
        <f t="shared" si="735"/>
        <v>0</v>
      </c>
      <c r="DV124" s="17">
        <f t="shared" si="736"/>
        <v>0</v>
      </c>
      <c r="DW124" s="1"/>
      <c r="DX124" s="1"/>
      <c r="DY124" s="20">
        <f t="shared" si="737"/>
        <v>0</v>
      </c>
      <c r="DZ124" s="20">
        <f t="shared" si="738"/>
        <v>0</v>
      </c>
      <c r="EA124" s="20">
        <f t="shared" si="739"/>
        <v>0</v>
      </c>
      <c r="EB124" s="20">
        <f t="shared" si="740"/>
        <v>0</v>
      </c>
      <c r="EC124" s="18">
        <f t="shared" si="741"/>
        <v>1</v>
      </c>
      <c r="ED124" s="19">
        <f t="shared" ref="ED124:ED125" si="828">+IF(EC124&lt;&gt;0,EC124*3,0)</f>
        <v>3</v>
      </c>
      <c r="EE124" s="19">
        <f t="shared" si="743"/>
        <v>0</v>
      </c>
      <c r="EF124" s="1">
        <f t="shared" si="671"/>
        <v>0</v>
      </c>
      <c r="EG124" s="18"/>
      <c r="EH124" s="341"/>
      <c r="EI124" s="44"/>
      <c r="EJ124" s="44">
        <v>9</v>
      </c>
      <c r="EK124" s="44"/>
      <c r="EL124" s="93">
        <v>1</v>
      </c>
      <c r="EM124" s="93"/>
      <c r="EN124" s="93"/>
      <c r="EO124" s="366"/>
      <c r="EP124" s="366"/>
      <c r="EQ124" s="374"/>
      <c r="ER124" s="374"/>
      <c r="ES124" s="374"/>
      <c r="ET124" s="374"/>
      <c r="EU124" s="18">
        <f t="shared" si="672"/>
        <v>10</v>
      </c>
      <c r="EV124" s="18">
        <f t="shared" si="420"/>
        <v>2</v>
      </c>
      <c r="EW124" s="341">
        <v>1</v>
      </c>
      <c r="EX124" s="341">
        <v>1</v>
      </c>
      <c r="EY124" s="341">
        <v>4</v>
      </c>
      <c r="EZ124" s="365">
        <f t="shared" si="421"/>
        <v>0</v>
      </c>
      <c r="FA124" s="44"/>
      <c r="FB124" s="44"/>
      <c r="FC124" s="44"/>
      <c r="FD124" s="45"/>
      <c r="FE124" s="45"/>
      <c r="FF124" s="45"/>
      <c r="FG124" s="300"/>
      <c r="FH124" s="45"/>
      <c r="FI124" s="45"/>
      <c r="FJ124" s="45">
        <f>F124</f>
        <v>23</v>
      </c>
      <c r="FK124" s="44"/>
      <c r="FL124" s="44"/>
      <c r="FM124" s="44"/>
      <c r="FN124" s="44"/>
      <c r="FO124" s="294"/>
      <c r="FP124" s="20">
        <f t="shared" si="459"/>
        <v>0</v>
      </c>
      <c r="FQ124" s="20">
        <f t="shared" si="744"/>
        <v>7</v>
      </c>
      <c r="FR124" s="20">
        <f t="shared" si="745"/>
        <v>0</v>
      </c>
      <c r="FS124" s="20">
        <f t="shared" si="746"/>
        <v>0</v>
      </c>
      <c r="FT124" s="20">
        <f t="shared" si="747"/>
        <v>0</v>
      </c>
      <c r="FU124" s="20">
        <f t="shared" si="748"/>
        <v>0</v>
      </c>
      <c r="FV124" s="20">
        <f t="shared" si="749"/>
        <v>0</v>
      </c>
      <c r="FW124" s="44"/>
    </row>
    <row r="125" spans="1:179" s="316" customFormat="1" ht="27.75" customHeight="1">
      <c r="A125" s="302"/>
      <c r="B125" s="41" t="s">
        <v>537</v>
      </c>
      <c r="C125" s="41" t="str">
        <f t="shared" ref="C125" si="829">B125</f>
        <v>B5</v>
      </c>
      <c r="D125" s="41"/>
      <c r="E125" s="41"/>
      <c r="F125" s="41"/>
      <c r="G125" s="41"/>
      <c r="H125" s="42"/>
      <c r="I125" s="42"/>
      <c r="J125" s="303"/>
      <c r="K125" s="303"/>
      <c r="L125" s="303"/>
      <c r="M125" s="303"/>
      <c r="N125" s="42"/>
      <c r="O125" s="42"/>
      <c r="P125" s="304"/>
      <c r="Q125" s="305"/>
      <c r="R125" s="304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4">
        <f t="shared" si="814"/>
        <v>0</v>
      </c>
      <c r="AD125" s="304">
        <f t="shared" si="815"/>
        <v>0</v>
      </c>
      <c r="AE125" s="304">
        <f t="shared" si="816"/>
        <v>0</v>
      </c>
      <c r="AF125" s="304">
        <f t="shared" si="817"/>
        <v>0</v>
      </c>
      <c r="AG125" s="304">
        <f t="shared" si="818"/>
        <v>0</v>
      </c>
      <c r="AH125" s="304">
        <f t="shared" si="819"/>
        <v>0</v>
      </c>
      <c r="AI125" s="304">
        <f t="shared" si="820"/>
        <v>0</v>
      </c>
      <c r="AJ125" s="304">
        <f t="shared" si="821"/>
        <v>0</v>
      </c>
      <c r="AK125" s="304">
        <f t="shared" si="822"/>
        <v>0</v>
      </c>
      <c r="AL125" s="304">
        <f t="shared" si="823"/>
        <v>0</v>
      </c>
      <c r="AM125" s="304">
        <f t="shared" si="824"/>
        <v>0</v>
      </c>
      <c r="AN125" s="304">
        <f t="shared" si="825"/>
        <v>0</v>
      </c>
      <c r="AO125" s="303"/>
      <c r="AP125" s="44"/>
      <c r="AQ125" s="303"/>
      <c r="AR125" s="303"/>
      <c r="AS125" s="306">
        <f t="shared" si="725"/>
        <v>0</v>
      </c>
      <c r="AT125" s="306">
        <f t="shared" si="726"/>
        <v>0</v>
      </c>
      <c r="AU125" s="306">
        <f t="shared" si="727"/>
        <v>0</v>
      </c>
      <c r="AV125" s="306">
        <f t="shared" si="728"/>
        <v>0</v>
      </c>
      <c r="AW125" s="303"/>
      <c r="AX125" s="333"/>
      <c r="AY125" s="333"/>
      <c r="AZ125" s="333"/>
      <c r="BA125" s="333"/>
      <c r="BB125" s="333"/>
      <c r="BC125" s="333"/>
      <c r="BD125" s="303"/>
      <c r="BE125" s="303"/>
      <c r="BF125" s="303"/>
      <c r="BG125" s="303"/>
      <c r="BH125" s="303"/>
      <c r="BI125" s="303"/>
      <c r="BJ125" s="303"/>
      <c r="BK125" s="303"/>
      <c r="BL125" s="303"/>
      <c r="BM125" s="303"/>
      <c r="BN125" s="307"/>
      <c r="BO125" s="44"/>
      <c r="BP125" s="304"/>
      <c r="BQ125" s="303"/>
      <c r="BR125" s="17">
        <v>1</v>
      </c>
      <c r="BS125" s="1">
        <f t="shared" si="436"/>
        <v>0</v>
      </c>
      <c r="BT125" s="308">
        <f t="shared" si="826"/>
        <v>0</v>
      </c>
      <c r="BU125" s="44">
        <v>8</v>
      </c>
      <c r="BV125" s="303"/>
      <c r="BW125" s="303"/>
      <c r="BX125" s="303"/>
      <c r="BY125" s="303"/>
      <c r="BZ125" s="303"/>
      <c r="CA125" s="303"/>
      <c r="CB125" s="303"/>
      <c r="CC125" s="303"/>
      <c r="CD125" s="309"/>
      <c r="CE125" s="309"/>
      <c r="CF125" s="309"/>
      <c r="CG125" s="303"/>
      <c r="CH125" s="304"/>
      <c r="CI125" s="304"/>
      <c r="CJ125" s="304"/>
      <c r="CK125" s="384"/>
      <c r="CL125" s="384"/>
      <c r="CM125" s="384"/>
      <c r="CN125" s="304">
        <f t="shared" si="666"/>
        <v>0</v>
      </c>
      <c r="CO125" s="304">
        <f t="shared" si="667"/>
        <v>0</v>
      </c>
      <c r="CP125" s="310">
        <f t="shared" si="668"/>
        <v>0</v>
      </c>
      <c r="CQ125" s="352"/>
      <c r="CR125" s="311">
        <f t="shared" si="598"/>
        <v>0</v>
      </c>
      <c r="CS125" s="303"/>
      <c r="CT125" s="303"/>
      <c r="CU125" s="304"/>
      <c r="CV125" s="304"/>
      <c r="CW125" s="304"/>
      <c r="CX125" s="304"/>
      <c r="CY125" s="304"/>
      <c r="CZ125" s="303"/>
      <c r="DA125" s="308">
        <f t="shared" si="827"/>
        <v>0</v>
      </c>
      <c r="DB125" s="359">
        <f t="shared" si="476"/>
        <v>0</v>
      </c>
      <c r="DC125" s="359">
        <f t="shared" si="439"/>
        <v>0</v>
      </c>
      <c r="DD125" s="303"/>
      <c r="DE125" s="303"/>
      <c r="DF125" s="303"/>
      <c r="DG125" s="303"/>
      <c r="DH125" s="303"/>
      <c r="DI125" s="303"/>
      <c r="DJ125" s="303"/>
      <c r="DK125" s="303"/>
      <c r="DL125" s="303"/>
      <c r="DM125" s="303"/>
      <c r="DN125" s="303"/>
      <c r="DO125" s="304"/>
      <c r="DP125" s="304"/>
      <c r="DQ125" s="308">
        <f t="shared" si="731"/>
        <v>0</v>
      </c>
      <c r="DR125" s="308">
        <f t="shared" si="732"/>
        <v>0</v>
      </c>
      <c r="DS125" s="308">
        <f t="shared" si="733"/>
        <v>0</v>
      </c>
      <c r="DT125" s="308">
        <f t="shared" si="734"/>
        <v>0</v>
      </c>
      <c r="DU125" s="308">
        <f t="shared" si="735"/>
        <v>0</v>
      </c>
      <c r="DV125" s="308">
        <f t="shared" si="736"/>
        <v>0</v>
      </c>
      <c r="DW125" s="304"/>
      <c r="DX125" s="304"/>
      <c r="DY125" s="310">
        <f t="shared" si="737"/>
        <v>0</v>
      </c>
      <c r="DZ125" s="310">
        <f t="shared" si="738"/>
        <v>0</v>
      </c>
      <c r="EA125" s="310">
        <f t="shared" si="739"/>
        <v>0</v>
      </c>
      <c r="EB125" s="310">
        <f t="shared" si="740"/>
        <v>0</v>
      </c>
      <c r="EC125" s="312">
        <f t="shared" si="741"/>
        <v>0</v>
      </c>
      <c r="ED125" s="313">
        <f t="shared" si="828"/>
        <v>0</v>
      </c>
      <c r="EE125" s="313">
        <f t="shared" si="743"/>
        <v>0</v>
      </c>
      <c r="EF125" s="304">
        <f t="shared" si="671"/>
        <v>0</v>
      </c>
      <c r="EG125" s="312">
        <f>+IF(AND(CT125+EC125=0,SUM(AO125:AR125)&gt;0,SUM(DK125:DN125)&gt;0),(CU125+CV125+CW125+CX125)*2+CY125*5,(EC125+CT125-FO125)*5)+IF(AND(EC125+DQ125+CT125=0,SUM(AO125:AR125)&gt;0),SUM(CU125:CX125)*2+CY125*5,0)</f>
        <v>0</v>
      </c>
      <c r="EH125" s="344"/>
      <c r="EI125" s="303"/>
      <c r="EJ125" s="303"/>
      <c r="EK125" s="303"/>
      <c r="EL125" s="314"/>
      <c r="EM125" s="314"/>
      <c r="EN125" s="314"/>
      <c r="EO125" s="368"/>
      <c r="EP125" s="368"/>
      <c r="EQ125" s="375"/>
      <c r="ER125" s="375"/>
      <c r="ES125" s="375"/>
      <c r="ET125" s="375"/>
      <c r="EU125" s="18">
        <f t="shared" si="672"/>
        <v>0</v>
      </c>
      <c r="EV125" s="18">
        <f t="shared" si="420"/>
        <v>0</v>
      </c>
      <c r="EW125" s="344"/>
      <c r="EX125" s="344"/>
      <c r="EY125" s="344"/>
      <c r="EZ125" s="365">
        <f t="shared" si="421"/>
        <v>0</v>
      </c>
      <c r="FA125" s="303"/>
      <c r="FB125" s="303"/>
      <c r="FC125" s="303"/>
      <c r="FD125" s="315"/>
      <c r="FE125" s="315"/>
      <c r="FF125" s="315"/>
      <c r="FG125" s="337"/>
      <c r="FH125" s="315"/>
      <c r="FI125" s="315"/>
      <c r="FJ125" s="315"/>
      <c r="FK125" s="303"/>
      <c r="FL125" s="303"/>
      <c r="FM125" s="303"/>
      <c r="FN125" s="303"/>
      <c r="FO125" s="333"/>
      <c r="FP125" s="20">
        <f t="shared" si="459"/>
        <v>0</v>
      </c>
      <c r="FQ125" s="310">
        <f t="shared" si="744"/>
        <v>0</v>
      </c>
      <c r="FR125" s="310">
        <f t="shared" si="745"/>
        <v>0</v>
      </c>
      <c r="FS125" s="310">
        <f t="shared" si="746"/>
        <v>0</v>
      </c>
      <c r="FT125" s="310">
        <f t="shared" si="747"/>
        <v>0</v>
      </c>
      <c r="FU125" s="310">
        <f t="shared" si="748"/>
        <v>0</v>
      </c>
      <c r="FV125" s="310">
        <f t="shared" si="749"/>
        <v>0</v>
      </c>
      <c r="FW125" s="303"/>
    </row>
    <row r="126" spans="1:179" ht="27.75" customHeight="1">
      <c r="A126" s="40"/>
      <c r="B126" s="48" t="s">
        <v>544</v>
      </c>
      <c r="C126" s="48" t="str">
        <f>B126</f>
        <v>B5.1</v>
      </c>
      <c r="D126" s="48" t="s">
        <v>24</v>
      </c>
      <c r="E126" s="48" t="s">
        <v>53</v>
      </c>
      <c r="F126" s="48">
        <v>43</v>
      </c>
      <c r="G126" s="48">
        <f>42</f>
        <v>42</v>
      </c>
      <c r="H126" s="43"/>
      <c r="I126" s="43"/>
      <c r="J126" s="44"/>
      <c r="K126" s="44"/>
      <c r="L126" s="44"/>
      <c r="M126" s="44"/>
      <c r="N126" s="43"/>
      <c r="O126" s="43"/>
      <c r="P126" s="1"/>
      <c r="Q126" s="16"/>
      <c r="R126" s="1"/>
      <c r="S126" s="44">
        <v>1</v>
      </c>
      <c r="T126" s="44"/>
      <c r="U126" s="44"/>
      <c r="V126" s="44"/>
      <c r="W126" s="44"/>
      <c r="X126" s="44"/>
      <c r="Y126" s="44"/>
      <c r="Z126" s="44"/>
      <c r="AA126" s="44"/>
      <c r="AB126" s="44"/>
      <c r="AC126" s="1">
        <f t="shared" ref="AC126" si="830">+IF(S126=1,1,0)+IF(T126=1,1,0)</f>
        <v>1</v>
      </c>
      <c r="AD126" s="1">
        <f t="shared" ref="AD126" si="831">+IF(U126=1,1,0)+IF(V126=1,1,0)</f>
        <v>0</v>
      </c>
      <c r="AE126" s="1">
        <f t="shared" ref="AE126" si="832">+IF(W126=1,1,0)+IF(X126=1,1,0)</f>
        <v>0</v>
      </c>
      <c r="AF126" s="1">
        <f t="shared" ref="AF126" si="833">+IF(Y126=1,1,0)+IF(Z126=1,1,0)</f>
        <v>0</v>
      </c>
      <c r="AG126" s="1">
        <f t="shared" ref="AG126" si="834">+IF(AA126=1,1,0)</f>
        <v>0</v>
      </c>
      <c r="AH126" s="1">
        <f t="shared" ref="AH126" si="835">+IF(AB126=1,1,0)</f>
        <v>0</v>
      </c>
      <c r="AI126" s="1">
        <f t="shared" ref="AI126" si="836">+IF(S126=2,1,0)+IF(T126=2,1,0)</f>
        <v>0</v>
      </c>
      <c r="AJ126" s="1">
        <f t="shared" ref="AJ126" si="837">+IF(U126=2,1,0)+IF(V126=2,1,0)</f>
        <v>0</v>
      </c>
      <c r="AK126" s="1">
        <f t="shared" ref="AK126" si="838">+IF(X126=2,1,0)+IF(W126=2,1,0)</f>
        <v>0</v>
      </c>
      <c r="AL126" s="1">
        <f t="shared" ref="AL126" si="839">+IF(Y126=2,1,0)+IF(Z126=2,1,0)</f>
        <v>0</v>
      </c>
      <c r="AM126" s="1">
        <f t="shared" ref="AM126" si="840">+IF(AA126=2,1,0)</f>
        <v>0</v>
      </c>
      <c r="AN126" s="1">
        <f t="shared" ref="AN126" si="841">+IF(AB126=2,1,0)</f>
        <v>0</v>
      </c>
      <c r="AO126" s="44"/>
      <c r="AP126" s="44">
        <f>G126</f>
        <v>42</v>
      </c>
      <c r="AQ126" s="44"/>
      <c r="AR126" s="44"/>
      <c r="AS126" s="122">
        <f t="shared" si="725"/>
        <v>0</v>
      </c>
      <c r="AT126" s="122">
        <f t="shared" si="726"/>
        <v>1</v>
      </c>
      <c r="AU126" s="122">
        <f t="shared" si="727"/>
        <v>0</v>
      </c>
      <c r="AV126" s="122">
        <f t="shared" si="728"/>
        <v>0</v>
      </c>
      <c r="AW126" s="44"/>
      <c r="AX126" s="294"/>
      <c r="AY126" s="294"/>
      <c r="AZ126" s="294"/>
      <c r="BA126" s="294"/>
      <c r="BB126" s="294"/>
      <c r="BC126" s="294"/>
      <c r="BD126" s="44"/>
      <c r="BE126" s="44"/>
      <c r="BF126" s="44"/>
      <c r="BG126" s="44"/>
      <c r="BH126" s="44"/>
      <c r="BI126" s="44">
        <v>1</v>
      </c>
      <c r="BJ126" s="44"/>
      <c r="BK126" s="44"/>
      <c r="BL126" s="44"/>
      <c r="BM126" s="44"/>
      <c r="BN126" s="127"/>
      <c r="BO126" s="44"/>
      <c r="BP126" s="1"/>
      <c r="BQ126" s="44"/>
      <c r="BR126" s="17">
        <v>2</v>
      </c>
      <c r="BS126" s="1">
        <f t="shared" si="436"/>
        <v>0</v>
      </c>
      <c r="BT126" s="17">
        <f t="shared" ref="BT126" si="842">+BS126*2</f>
        <v>0</v>
      </c>
      <c r="BU126" s="44"/>
      <c r="BV126" s="44">
        <v>1</v>
      </c>
      <c r="BW126" s="44"/>
      <c r="BX126" s="44"/>
      <c r="BY126" s="44"/>
      <c r="BZ126" s="44"/>
      <c r="CA126" s="44"/>
      <c r="CB126" s="44"/>
      <c r="CC126" s="44"/>
      <c r="CD126" s="92">
        <v>1</v>
      </c>
      <c r="CE126" s="92"/>
      <c r="CF126" s="92"/>
      <c r="CG126" s="44"/>
      <c r="CH126" s="1"/>
      <c r="CI126" s="1"/>
      <c r="CJ126" s="1"/>
      <c r="CK126" s="383"/>
      <c r="CL126" s="383"/>
      <c r="CM126" s="383"/>
      <c r="CN126" s="1">
        <f t="shared" si="666"/>
        <v>0</v>
      </c>
      <c r="CO126" s="1">
        <f t="shared" si="667"/>
        <v>0</v>
      </c>
      <c r="CP126" s="20">
        <f t="shared" si="668"/>
        <v>0.5</v>
      </c>
      <c r="CQ126" s="351"/>
      <c r="CR126" s="131">
        <f t="shared" si="598"/>
        <v>1</v>
      </c>
      <c r="CS126" s="44"/>
      <c r="CT126" s="44"/>
      <c r="CU126" s="1"/>
      <c r="CV126" s="1"/>
      <c r="CW126" s="1">
        <v>3</v>
      </c>
      <c r="CX126" s="1"/>
      <c r="CY126" s="1"/>
      <c r="CZ126" s="44">
        <v>5</v>
      </c>
      <c r="DA126" s="17">
        <f t="shared" ref="DA126" si="843">+CY126</f>
        <v>0</v>
      </c>
      <c r="DB126" s="359">
        <f t="shared" si="476"/>
        <v>5</v>
      </c>
      <c r="DC126" s="359">
        <f t="shared" si="439"/>
        <v>3</v>
      </c>
      <c r="DD126" s="44"/>
      <c r="DE126" s="44">
        <v>7</v>
      </c>
      <c r="DF126" s="44"/>
      <c r="DG126" s="44"/>
      <c r="DH126" s="44"/>
      <c r="DI126" s="44"/>
      <c r="DJ126" s="44"/>
      <c r="DK126" s="44"/>
      <c r="DL126" s="44"/>
      <c r="DM126" s="44"/>
      <c r="DN126" s="44"/>
      <c r="DO126" s="1"/>
      <c r="DP126" s="1"/>
      <c r="DQ126" s="17">
        <f t="shared" si="731"/>
        <v>0</v>
      </c>
      <c r="DR126" s="17">
        <f t="shared" si="732"/>
        <v>0</v>
      </c>
      <c r="DS126" s="17">
        <f t="shared" si="733"/>
        <v>0</v>
      </c>
      <c r="DT126" s="17">
        <f t="shared" si="734"/>
        <v>3</v>
      </c>
      <c r="DU126" s="17">
        <f t="shared" si="735"/>
        <v>0</v>
      </c>
      <c r="DV126" s="17">
        <f t="shared" si="736"/>
        <v>0</v>
      </c>
      <c r="DW126" s="1"/>
      <c r="DX126" s="1"/>
      <c r="DY126" s="20">
        <f t="shared" si="737"/>
        <v>0</v>
      </c>
      <c r="DZ126" s="20">
        <f t="shared" si="738"/>
        <v>0</v>
      </c>
      <c r="EA126" s="20">
        <f t="shared" si="739"/>
        <v>0</v>
      </c>
      <c r="EB126" s="20">
        <f t="shared" si="740"/>
        <v>0</v>
      </c>
      <c r="EC126" s="18">
        <f t="shared" si="741"/>
        <v>1</v>
      </c>
      <c r="ED126" s="19">
        <f t="shared" ref="ED126" si="844">+IF(EC126&lt;&gt;0,EC126*3,0)</f>
        <v>3</v>
      </c>
      <c r="EE126" s="19">
        <f t="shared" si="743"/>
        <v>0</v>
      </c>
      <c r="EF126" s="1">
        <f t="shared" si="671"/>
        <v>0</v>
      </c>
      <c r="EG126" s="18">
        <f>+IF(AND(CT126+EC126=0,SUM(AO126:AR126)&gt;0,SUM(DK126:DN126)&gt;0),(CU126+CV126+CW126+CX126)*2+CY126*5,(EC126+CT126-FO126)*5)+IF(AND(EC126+DQ126+CT126=0,SUM(AO126:AR126)&gt;0),SUM(CU126:CX126)*2+CY126*5,0)</f>
        <v>5</v>
      </c>
      <c r="EH126" s="341"/>
      <c r="EI126" s="44"/>
      <c r="EJ126" s="44">
        <f>3*5.5</f>
        <v>16.5</v>
      </c>
      <c r="EK126" s="44"/>
      <c r="EL126" s="93">
        <v>1</v>
      </c>
      <c r="EM126" s="93"/>
      <c r="EN126" s="93"/>
      <c r="EO126" s="366"/>
      <c r="EP126" s="366"/>
      <c r="EQ126" s="374"/>
      <c r="ER126" s="374"/>
      <c r="ES126" s="374">
        <v>1</v>
      </c>
      <c r="ET126" s="374"/>
      <c r="EU126" s="18">
        <f t="shared" si="672"/>
        <v>7</v>
      </c>
      <c r="EV126" s="18">
        <f t="shared" si="420"/>
        <v>8</v>
      </c>
      <c r="EW126" s="341">
        <v>2</v>
      </c>
      <c r="EX126" s="341">
        <v>2</v>
      </c>
      <c r="EY126" s="341">
        <v>4</v>
      </c>
      <c r="EZ126" s="365">
        <f t="shared" si="421"/>
        <v>0</v>
      </c>
      <c r="FA126" s="44">
        <v>1</v>
      </c>
      <c r="FB126" s="44"/>
      <c r="FC126" s="44"/>
      <c r="FD126" s="45"/>
      <c r="FE126" s="45"/>
      <c r="FF126" s="45"/>
      <c r="FG126" s="300"/>
      <c r="FH126" s="45"/>
      <c r="FI126" s="45"/>
      <c r="FJ126" s="45">
        <f>F126</f>
        <v>43</v>
      </c>
      <c r="FK126" s="44"/>
      <c r="FL126" s="44"/>
      <c r="FM126" s="44"/>
      <c r="FN126" s="44"/>
      <c r="FO126" s="294"/>
      <c r="FP126" s="20">
        <f t="shared" si="459"/>
        <v>0</v>
      </c>
      <c r="FQ126" s="20">
        <f t="shared" si="744"/>
        <v>7</v>
      </c>
      <c r="FR126" s="20">
        <f t="shared" si="745"/>
        <v>0</v>
      </c>
      <c r="FS126" s="20">
        <f t="shared" si="746"/>
        <v>0</v>
      </c>
      <c r="FT126" s="20">
        <f t="shared" si="747"/>
        <v>0</v>
      </c>
      <c r="FU126" s="20">
        <f t="shared" si="748"/>
        <v>0</v>
      </c>
      <c r="FV126" s="20">
        <f t="shared" si="749"/>
        <v>0</v>
      </c>
      <c r="FW126" s="44"/>
    </row>
    <row r="127" spans="1:179" ht="27.75" customHeight="1">
      <c r="A127" s="40"/>
      <c r="B127" s="48" t="s">
        <v>545</v>
      </c>
      <c r="C127" s="48" t="str">
        <f>B127</f>
        <v>B5.2</v>
      </c>
      <c r="D127" s="48" t="s">
        <v>53</v>
      </c>
      <c r="E127" s="48" t="s">
        <v>53</v>
      </c>
      <c r="F127" s="48">
        <v>12</v>
      </c>
      <c r="G127" s="48">
        <v>13</v>
      </c>
      <c r="H127" s="43"/>
      <c r="I127" s="43"/>
      <c r="J127" s="44"/>
      <c r="K127" s="44"/>
      <c r="L127" s="44"/>
      <c r="M127" s="44"/>
      <c r="N127" s="43"/>
      <c r="O127" s="43"/>
      <c r="P127" s="1"/>
      <c r="Q127" s="16"/>
      <c r="R127" s="1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1">
        <f t="shared" ref="AC127" si="845">+IF(S127=1,1,0)+IF(T127=1,1,0)</f>
        <v>0</v>
      </c>
      <c r="AD127" s="1">
        <f t="shared" ref="AD127" si="846">+IF(U127=1,1,0)+IF(V127=1,1,0)</f>
        <v>0</v>
      </c>
      <c r="AE127" s="1">
        <f t="shared" ref="AE127" si="847">+IF(W127=1,1,0)+IF(X127=1,1,0)</f>
        <v>0</v>
      </c>
      <c r="AF127" s="1">
        <f t="shared" ref="AF127" si="848">+IF(Y127=1,1,0)+IF(Z127=1,1,0)</f>
        <v>0</v>
      </c>
      <c r="AG127" s="1">
        <f t="shared" ref="AG127" si="849">+IF(AA127=1,1,0)</f>
        <v>0</v>
      </c>
      <c r="AH127" s="1">
        <f t="shared" ref="AH127" si="850">+IF(AB127=1,1,0)</f>
        <v>0</v>
      </c>
      <c r="AI127" s="1">
        <f t="shared" ref="AI127" si="851">+IF(S127=2,1,0)+IF(T127=2,1,0)</f>
        <v>0</v>
      </c>
      <c r="AJ127" s="1">
        <f t="shared" ref="AJ127" si="852">+IF(U127=2,1,0)+IF(V127=2,1,0)</f>
        <v>0</v>
      </c>
      <c r="AK127" s="1">
        <f t="shared" ref="AK127" si="853">+IF(X127=2,1,0)+IF(W127=2,1,0)</f>
        <v>0</v>
      </c>
      <c r="AL127" s="1">
        <f t="shared" ref="AL127" si="854">+IF(Y127=2,1,0)+IF(Z127=2,1,0)</f>
        <v>0</v>
      </c>
      <c r="AM127" s="1">
        <f t="shared" ref="AM127" si="855">+IF(AA127=2,1,0)</f>
        <v>0</v>
      </c>
      <c r="AN127" s="1">
        <f t="shared" ref="AN127" si="856">+IF(AB127=2,1,0)</f>
        <v>0</v>
      </c>
      <c r="AO127" s="44"/>
      <c r="AP127" s="44">
        <f>G127</f>
        <v>13</v>
      </c>
      <c r="AQ127" s="44"/>
      <c r="AR127" s="44"/>
      <c r="AS127" s="122">
        <f t="shared" si="725"/>
        <v>0</v>
      </c>
      <c r="AT127" s="122">
        <f t="shared" si="726"/>
        <v>1</v>
      </c>
      <c r="AU127" s="122">
        <f t="shared" si="727"/>
        <v>0</v>
      </c>
      <c r="AV127" s="122">
        <f t="shared" si="728"/>
        <v>0</v>
      </c>
      <c r="AW127" s="44"/>
      <c r="AX127" s="294"/>
      <c r="AY127" s="294"/>
      <c r="AZ127" s="294"/>
      <c r="BA127" s="294"/>
      <c r="BB127" s="294"/>
      <c r="BC127" s="294"/>
      <c r="BD127" s="44"/>
      <c r="BE127" s="44"/>
      <c r="BF127" s="44"/>
      <c r="BG127" s="44"/>
      <c r="BH127" s="44"/>
      <c r="BI127" s="44">
        <v>1</v>
      </c>
      <c r="BJ127" s="44"/>
      <c r="BK127" s="44"/>
      <c r="BL127" s="44"/>
      <c r="BM127" s="44"/>
      <c r="BN127" s="127"/>
      <c r="BO127" s="44"/>
      <c r="BP127" s="1"/>
      <c r="BQ127" s="44"/>
      <c r="BR127" s="17">
        <v>2</v>
      </c>
      <c r="BS127" s="1">
        <f t="shared" si="436"/>
        <v>0</v>
      </c>
      <c r="BT127" s="17">
        <f t="shared" ref="BT127" si="857">+BS127*2</f>
        <v>0</v>
      </c>
      <c r="BU127" s="44"/>
      <c r="BV127" s="44">
        <v>1</v>
      </c>
      <c r="BW127" s="44"/>
      <c r="BX127" s="44"/>
      <c r="BY127" s="44"/>
      <c r="BZ127" s="44"/>
      <c r="CA127" s="44"/>
      <c r="CB127" s="44"/>
      <c r="CC127" s="44"/>
      <c r="CD127" s="92"/>
      <c r="CE127" s="92"/>
      <c r="CF127" s="92"/>
      <c r="CG127" s="44"/>
      <c r="CH127" s="1">
        <v>1</v>
      </c>
      <c r="CI127" s="1"/>
      <c r="CJ127" s="1"/>
      <c r="CK127" s="383"/>
      <c r="CL127" s="383"/>
      <c r="CM127" s="383"/>
      <c r="CN127" s="1">
        <f t="shared" si="666"/>
        <v>0</v>
      </c>
      <c r="CO127" s="1">
        <f t="shared" si="667"/>
        <v>0</v>
      </c>
      <c r="CP127" s="20">
        <f t="shared" si="668"/>
        <v>2.5</v>
      </c>
      <c r="CQ127" s="351"/>
      <c r="CR127" s="131">
        <f t="shared" si="598"/>
        <v>1</v>
      </c>
      <c r="CS127" s="44"/>
      <c r="CT127" s="44"/>
      <c r="CU127" s="1"/>
      <c r="CV127" s="1"/>
      <c r="CW127" s="1">
        <v>1</v>
      </c>
      <c r="CX127" s="1"/>
      <c r="CY127" s="1"/>
      <c r="CZ127" s="44">
        <v>3</v>
      </c>
      <c r="DA127" s="17">
        <f t="shared" ref="DA127" si="858">+CY127</f>
        <v>0</v>
      </c>
      <c r="DB127" s="359">
        <f t="shared" si="476"/>
        <v>3</v>
      </c>
      <c r="DC127" s="359">
        <f t="shared" si="439"/>
        <v>1</v>
      </c>
      <c r="DD127" s="44"/>
      <c r="DE127" s="44">
        <v>4</v>
      </c>
      <c r="DF127" s="44"/>
      <c r="DG127" s="44"/>
      <c r="DH127" s="44"/>
      <c r="DI127" s="44"/>
      <c r="DJ127" s="44"/>
      <c r="DK127" s="44"/>
      <c r="DL127" s="44"/>
      <c r="DM127" s="44"/>
      <c r="DN127" s="44"/>
      <c r="DO127" s="1"/>
      <c r="DP127" s="1"/>
      <c r="DQ127" s="17">
        <f t="shared" si="731"/>
        <v>0</v>
      </c>
      <c r="DR127" s="17">
        <f t="shared" si="732"/>
        <v>0</v>
      </c>
      <c r="DS127" s="17">
        <f t="shared" si="733"/>
        <v>0</v>
      </c>
      <c r="DT127" s="17">
        <f t="shared" si="734"/>
        <v>0</v>
      </c>
      <c r="DU127" s="17">
        <f t="shared" si="735"/>
        <v>0</v>
      </c>
      <c r="DV127" s="17">
        <f t="shared" si="736"/>
        <v>0</v>
      </c>
      <c r="DW127" s="1"/>
      <c r="DX127" s="1"/>
      <c r="DY127" s="20">
        <f t="shared" si="737"/>
        <v>0</v>
      </c>
      <c r="DZ127" s="20">
        <f t="shared" si="738"/>
        <v>0</v>
      </c>
      <c r="EA127" s="20">
        <f t="shared" si="739"/>
        <v>0</v>
      </c>
      <c r="EB127" s="20">
        <f t="shared" si="740"/>
        <v>0</v>
      </c>
      <c r="EC127" s="18">
        <f t="shared" si="741"/>
        <v>0</v>
      </c>
      <c r="ED127" s="19">
        <f t="shared" ref="ED127" si="859">+IF(EC127&lt;&gt;0,EC127*3,0)</f>
        <v>0</v>
      </c>
      <c r="EE127" s="19">
        <f t="shared" si="743"/>
        <v>0</v>
      </c>
      <c r="EF127" s="1">
        <f t="shared" si="671"/>
        <v>0</v>
      </c>
      <c r="EG127" s="18">
        <f>+IF(AND(CT127+EC127=0,SUM(AO127:AR127)&gt;0,SUM(DK127:DN127)&gt;0),(CU127+CV127+CW127+CX127)*2+CY127*5,(EC127+CT127-FO127)*5)+IF(AND(EC127+DQ127+CT127=0,SUM(AO127:AR127)&gt;0),SUM(CU127:CX127)*2+CY127*5,0)</f>
        <v>2</v>
      </c>
      <c r="EH127" s="341"/>
      <c r="EI127" s="44"/>
      <c r="EJ127" s="44">
        <v>4.5</v>
      </c>
      <c r="EK127" s="44"/>
      <c r="EL127" s="93">
        <v>1</v>
      </c>
      <c r="EM127" s="93"/>
      <c r="EN127" s="93"/>
      <c r="EO127" s="366"/>
      <c r="EP127" s="366"/>
      <c r="EQ127" s="374"/>
      <c r="ER127" s="374"/>
      <c r="ES127" s="374"/>
      <c r="ET127" s="374"/>
      <c r="EU127" s="18">
        <f t="shared" si="672"/>
        <v>5</v>
      </c>
      <c r="EV127" s="18">
        <f t="shared" si="420"/>
        <v>2</v>
      </c>
      <c r="EW127" s="341">
        <v>1</v>
      </c>
      <c r="EX127" s="341"/>
      <c r="EY127" s="341"/>
      <c r="EZ127" s="365">
        <f t="shared" si="421"/>
        <v>0</v>
      </c>
      <c r="FA127" s="44"/>
      <c r="FB127" s="44"/>
      <c r="FC127" s="44"/>
      <c r="FD127" s="45"/>
      <c r="FE127" s="45"/>
      <c r="FF127" s="45"/>
      <c r="FG127" s="300"/>
      <c r="FH127" s="45"/>
      <c r="FI127" s="45"/>
      <c r="FJ127" s="45">
        <f>F127</f>
        <v>12</v>
      </c>
      <c r="FK127" s="44"/>
      <c r="FL127" s="44"/>
      <c r="FM127" s="44"/>
      <c r="FN127" s="44"/>
      <c r="FO127" s="294"/>
      <c r="FP127" s="20">
        <f t="shared" si="459"/>
        <v>0</v>
      </c>
      <c r="FQ127" s="20">
        <f t="shared" si="744"/>
        <v>4</v>
      </c>
      <c r="FR127" s="20">
        <f t="shared" si="745"/>
        <v>0</v>
      </c>
      <c r="FS127" s="20">
        <f t="shared" si="746"/>
        <v>0</v>
      </c>
      <c r="FT127" s="20">
        <f t="shared" si="747"/>
        <v>0</v>
      </c>
      <c r="FU127" s="20">
        <f t="shared" si="748"/>
        <v>0</v>
      </c>
      <c r="FV127" s="20">
        <f t="shared" si="749"/>
        <v>0</v>
      </c>
      <c r="FW127" s="44"/>
    </row>
    <row r="128" spans="1:179" ht="27.75" customHeight="1">
      <c r="A128" s="40"/>
      <c r="B128" s="48" t="s">
        <v>546</v>
      </c>
      <c r="C128" s="48" t="str">
        <f>B128</f>
        <v>B5.3</v>
      </c>
      <c r="D128" s="48" t="s">
        <v>24</v>
      </c>
      <c r="E128" s="48" t="s">
        <v>53</v>
      </c>
      <c r="F128" s="48">
        <v>18</v>
      </c>
      <c r="G128" s="48">
        <v>20</v>
      </c>
      <c r="H128" s="43"/>
      <c r="I128" s="43"/>
      <c r="J128" s="44"/>
      <c r="K128" s="44"/>
      <c r="L128" s="44"/>
      <c r="M128" s="44"/>
      <c r="N128" s="43"/>
      <c r="O128" s="43"/>
      <c r="P128" s="1"/>
      <c r="Q128" s="16"/>
      <c r="R128" s="1"/>
      <c r="S128" s="44"/>
      <c r="T128" s="44">
        <v>1</v>
      </c>
      <c r="U128" s="44"/>
      <c r="V128" s="44"/>
      <c r="W128" s="44"/>
      <c r="X128" s="44"/>
      <c r="Y128" s="44"/>
      <c r="Z128" s="44"/>
      <c r="AA128" s="44"/>
      <c r="AB128" s="44"/>
      <c r="AC128" s="1">
        <f t="shared" ref="AC128:AC130" si="860">+IF(S128=1,1,0)+IF(T128=1,1,0)</f>
        <v>1</v>
      </c>
      <c r="AD128" s="1">
        <f t="shared" ref="AD128:AD130" si="861">+IF(U128=1,1,0)+IF(V128=1,1,0)</f>
        <v>0</v>
      </c>
      <c r="AE128" s="1">
        <f t="shared" ref="AE128:AE130" si="862">+IF(W128=1,1,0)+IF(X128=1,1,0)</f>
        <v>0</v>
      </c>
      <c r="AF128" s="1">
        <f t="shared" ref="AF128:AF130" si="863">+IF(Y128=1,1,0)+IF(Z128=1,1,0)</f>
        <v>0</v>
      </c>
      <c r="AG128" s="1">
        <f t="shared" ref="AG128:AG130" si="864">+IF(AA128=1,1,0)</f>
        <v>0</v>
      </c>
      <c r="AH128" s="1">
        <f t="shared" ref="AH128:AH130" si="865">+IF(AB128=1,1,0)</f>
        <v>0</v>
      </c>
      <c r="AI128" s="1">
        <f t="shared" ref="AI128:AI130" si="866">+IF(S128=2,1,0)+IF(T128=2,1,0)</f>
        <v>0</v>
      </c>
      <c r="AJ128" s="1">
        <f t="shared" ref="AJ128:AJ130" si="867">+IF(U128=2,1,0)+IF(V128=2,1,0)</f>
        <v>0</v>
      </c>
      <c r="AK128" s="1">
        <f t="shared" ref="AK128:AK130" si="868">+IF(X128=2,1,0)+IF(W128=2,1,0)</f>
        <v>0</v>
      </c>
      <c r="AL128" s="1">
        <f t="shared" ref="AL128:AL130" si="869">+IF(Y128=2,1,0)+IF(Z128=2,1,0)</f>
        <v>0</v>
      </c>
      <c r="AM128" s="1">
        <f t="shared" ref="AM128:AM130" si="870">+IF(AA128=2,1,0)</f>
        <v>0</v>
      </c>
      <c r="AN128" s="1">
        <f t="shared" ref="AN128:AN130" si="871">+IF(AB128=2,1,0)</f>
        <v>0</v>
      </c>
      <c r="AO128" s="44"/>
      <c r="AP128" s="44">
        <f>G128</f>
        <v>20</v>
      </c>
      <c r="AQ128" s="44"/>
      <c r="AR128" s="44"/>
      <c r="AS128" s="122">
        <f t="shared" si="725"/>
        <v>0</v>
      </c>
      <c r="AT128" s="122">
        <f t="shared" si="726"/>
        <v>1</v>
      </c>
      <c r="AU128" s="122">
        <f t="shared" si="727"/>
        <v>0</v>
      </c>
      <c r="AV128" s="122">
        <f t="shared" si="728"/>
        <v>0</v>
      </c>
      <c r="AW128" s="44"/>
      <c r="AX128" s="294"/>
      <c r="AY128" s="294">
        <v>1</v>
      </c>
      <c r="AZ128" s="294"/>
      <c r="BA128" s="294"/>
      <c r="BB128" s="294"/>
      <c r="BC128" s="29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127"/>
      <c r="BO128" s="44"/>
      <c r="BP128" s="1"/>
      <c r="BQ128" s="44"/>
      <c r="BR128" s="17">
        <v>1</v>
      </c>
      <c r="BS128" s="1">
        <f t="shared" si="436"/>
        <v>0</v>
      </c>
      <c r="BT128" s="17">
        <f t="shared" ref="BT128:BT130" si="872">+BS128*2</f>
        <v>0</v>
      </c>
      <c r="BU128" s="44"/>
      <c r="BV128" s="44">
        <v>1</v>
      </c>
      <c r="BW128" s="44">
        <v>1</v>
      </c>
      <c r="BX128" s="44">
        <v>1</v>
      </c>
      <c r="BY128" s="44">
        <v>1</v>
      </c>
      <c r="BZ128" s="44"/>
      <c r="CA128" s="44"/>
      <c r="CB128" s="44"/>
      <c r="CC128" s="44"/>
      <c r="CD128" s="92">
        <v>1</v>
      </c>
      <c r="CE128" s="92"/>
      <c r="CF128" s="92"/>
      <c r="CG128" s="44"/>
      <c r="CH128" s="1"/>
      <c r="CI128" s="1"/>
      <c r="CJ128" s="1"/>
      <c r="CK128" s="383"/>
      <c r="CL128" s="383"/>
      <c r="CM128" s="383"/>
      <c r="CN128" s="1">
        <f t="shared" si="666"/>
        <v>2</v>
      </c>
      <c r="CO128" s="1">
        <f t="shared" si="667"/>
        <v>2</v>
      </c>
      <c r="CP128" s="20">
        <f t="shared" si="668"/>
        <v>3</v>
      </c>
      <c r="CQ128" s="351"/>
      <c r="CR128" s="131">
        <f t="shared" si="598"/>
        <v>1</v>
      </c>
      <c r="CS128" s="44"/>
      <c r="CT128" s="44"/>
      <c r="CU128" s="1">
        <v>1</v>
      </c>
      <c r="CV128" s="1"/>
      <c r="CW128" s="1">
        <v>1</v>
      </c>
      <c r="CX128" s="1"/>
      <c r="CY128" s="1">
        <v>1</v>
      </c>
      <c r="CZ128" s="44">
        <v>5</v>
      </c>
      <c r="DA128" s="17">
        <f t="shared" ref="DA128:DA130" si="873">+CY128</f>
        <v>1</v>
      </c>
      <c r="DB128" s="359">
        <f t="shared" si="476"/>
        <v>6</v>
      </c>
      <c r="DC128" s="359">
        <f t="shared" si="439"/>
        <v>3</v>
      </c>
      <c r="DD128" s="44"/>
      <c r="DE128" s="44">
        <v>6</v>
      </c>
      <c r="DF128" s="44"/>
      <c r="DG128" s="44"/>
      <c r="DH128" s="44"/>
      <c r="DI128" s="44">
        <v>4</v>
      </c>
      <c r="DJ128" s="44"/>
      <c r="DK128" s="44"/>
      <c r="DL128" s="44"/>
      <c r="DM128" s="44"/>
      <c r="DN128" s="44"/>
      <c r="DO128" s="1"/>
      <c r="DP128" s="1"/>
      <c r="DQ128" s="17">
        <f t="shared" si="731"/>
        <v>0</v>
      </c>
      <c r="DR128" s="17">
        <f t="shared" si="732"/>
        <v>1</v>
      </c>
      <c r="DS128" s="17">
        <f t="shared" si="733"/>
        <v>0</v>
      </c>
      <c r="DT128" s="17">
        <f t="shared" si="734"/>
        <v>1</v>
      </c>
      <c r="DU128" s="17">
        <f t="shared" si="735"/>
        <v>0</v>
      </c>
      <c r="DV128" s="17">
        <f t="shared" si="736"/>
        <v>1</v>
      </c>
      <c r="DW128" s="1"/>
      <c r="DX128" s="1"/>
      <c r="DY128" s="20">
        <f t="shared" si="737"/>
        <v>0</v>
      </c>
      <c r="DZ128" s="20">
        <f t="shared" si="738"/>
        <v>0</v>
      </c>
      <c r="EA128" s="20">
        <f t="shared" si="739"/>
        <v>4</v>
      </c>
      <c r="EB128" s="20">
        <f t="shared" si="740"/>
        <v>0</v>
      </c>
      <c r="EC128" s="18">
        <f t="shared" si="741"/>
        <v>1</v>
      </c>
      <c r="ED128" s="19">
        <f t="shared" ref="ED128:ED130" si="874">+IF(EC128&lt;&gt;0,EC128*3,0)</f>
        <v>3</v>
      </c>
      <c r="EE128" s="19">
        <f t="shared" si="743"/>
        <v>0</v>
      </c>
      <c r="EF128" s="1">
        <f t="shared" si="671"/>
        <v>0</v>
      </c>
      <c r="EG128" s="18"/>
      <c r="EH128" s="341"/>
      <c r="EI128" s="44">
        <v>4.5</v>
      </c>
      <c r="EJ128" s="44">
        <v>4.5</v>
      </c>
      <c r="EK128" s="44"/>
      <c r="EL128" s="93">
        <v>1</v>
      </c>
      <c r="EM128" s="93"/>
      <c r="EN128" s="93"/>
      <c r="EO128" s="366"/>
      <c r="EP128" s="366"/>
      <c r="EQ128" s="374">
        <v>1</v>
      </c>
      <c r="ER128" s="374"/>
      <c r="ES128" s="374"/>
      <c r="ET128" s="374"/>
      <c r="EU128" s="18">
        <f t="shared" si="672"/>
        <v>7</v>
      </c>
      <c r="EV128" s="18">
        <f t="shared" si="420"/>
        <v>10</v>
      </c>
      <c r="EW128" s="341">
        <v>1</v>
      </c>
      <c r="EX128" s="341">
        <v>1</v>
      </c>
      <c r="EY128" s="341">
        <v>4</v>
      </c>
      <c r="EZ128" s="365">
        <f t="shared" si="421"/>
        <v>0.5</v>
      </c>
      <c r="FA128" s="44">
        <v>1</v>
      </c>
      <c r="FB128" s="44"/>
      <c r="FC128" s="44"/>
      <c r="FD128" s="45"/>
      <c r="FE128" s="45"/>
      <c r="FF128" s="45"/>
      <c r="FG128" s="300"/>
      <c r="FH128" s="45"/>
      <c r="FI128" s="45"/>
      <c r="FJ128" s="45">
        <f>F128</f>
        <v>18</v>
      </c>
      <c r="FK128" s="44"/>
      <c r="FL128" s="44"/>
      <c r="FM128" s="44"/>
      <c r="FN128" s="44"/>
      <c r="FO128" s="294"/>
      <c r="FP128" s="20">
        <f t="shared" si="459"/>
        <v>0</v>
      </c>
      <c r="FQ128" s="20">
        <f t="shared" si="744"/>
        <v>6</v>
      </c>
      <c r="FR128" s="20">
        <f t="shared" si="745"/>
        <v>0</v>
      </c>
      <c r="FS128" s="20">
        <f t="shared" si="746"/>
        <v>0</v>
      </c>
      <c r="FT128" s="20">
        <f t="shared" si="747"/>
        <v>0</v>
      </c>
      <c r="FU128" s="20">
        <f t="shared" si="748"/>
        <v>0</v>
      </c>
      <c r="FV128" s="20">
        <f t="shared" si="749"/>
        <v>0</v>
      </c>
      <c r="FW128" s="44"/>
    </row>
    <row r="129" spans="1:180" s="316" customFormat="1" ht="27.75" customHeight="1">
      <c r="A129" s="302"/>
      <c r="B129" s="41" t="s">
        <v>897</v>
      </c>
      <c r="C129" s="41" t="s">
        <v>230</v>
      </c>
      <c r="D129" s="41"/>
      <c r="E129" s="41"/>
      <c r="F129" s="41"/>
      <c r="G129" s="41"/>
      <c r="H129" s="42"/>
      <c r="I129" s="42"/>
      <c r="J129" s="303"/>
      <c r="K129" s="303"/>
      <c r="L129" s="303"/>
      <c r="M129" s="303"/>
      <c r="N129" s="42"/>
      <c r="O129" s="42"/>
      <c r="P129" s="304"/>
      <c r="Q129" s="305"/>
      <c r="R129" s="304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4">
        <f t="shared" si="860"/>
        <v>0</v>
      </c>
      <c r="AD129" s="304">
        <f t="shared" si="861"/>
        <v>0</v>
      </c>
      <c r="AE129" s="304">
        <f t="shared" si="862"/>
        <v>0</v>
      </c>
      <c r="AF129" s="304">
        <f t="shared" si="863"/>
        <v>0</v>
      </c>
      <c r="AG129" s="304">
        <f t="shared" si="864"/>
        <v>0</v>
      </c>
      <c r="AH129" s="304">
        <f t="shared" si="865"/>
        <v>0</v>
      </c>
      <c r="AI129" s="304">
        <f t="shared" si="866"/>
        <v>0</v>
      </c>
      <c r="AJ129" s="304">
        <f t="shared" si="867"/>
        <v>0</v>
      </c>
      <c r="AK129" s="304">
        <f t="shared" si="868"/>
        <v>0</v>
      </c>
      <c r="AL129" s="304">
        <f t="shared" si="869"/>
        <v>0</v>
      </c>
      <c r="AM129" s="304">
        <f t="shared" si="870"/>
        <v>0</v>
      </c>
      <c r="AN129" s="304">
        <f t="shared" si="871"/>
        <v>0</v>
      </c>
      <c r="AO129" s="303"/>
      <c r="AP129" s="303"/>
      <c r="AQ129" s="303"/>
      <c r="AR129" s="303"/>
      <c r="AS129" s="306">
        <f t="shared" si="725"/>
        <v>0</v>
      </c>
      <c r="AT129" s="306">
        <f t="shared" si="726"/>
        <v>0</v>
      </c>
      <c r="AU129" s="306">
        <f t="shared" si="727"/>
        <v>0</v>
      </c>
      <c r="AV129" s="306">
        <f t="shared" si="728"/>
        <v>0</v>
      </c>
      <c r="AW129" s="303"/>
      <c r="AX129" s="333"/>
      <c r="AY129" s="333"/>
      <c r="AZ129" s="333"/>
      <c r="BA129" s="333"/>
      <c r="BB129" s="333"/>
      <c r="BC129" s="333"/>
      <c r="BD129" s="303"/>
      <c r="BE129" s="303"/>
      <c r="BF129" s="303"/>
      <c r="BG129" s="303"/>
      <c r="BH129" s="303"/>
      <c r="BI129" s="303"/>
      <c r="BJ129" s="303"/>
      <c r="BK129" s="303"/>
      <c r="BL129" s="303"/>
      <c r="BM129" s="303"/>
      <c r="BN129" s="307"/>
      <c r="BO129" s="303"/>
      <c r="BP129" s="304"/>
      <c r="BQ129" s="303"/>
      <c r="BR129" s="17">
        <v>1</v>
      </c>
      <c r="BS129" s="1">
        <f t="shared" si="436"/>
        <v>0</v>
      </c>
      <c r="BT129" s="308">
        <f t="shared" si="872"/>
        <v>0</v>
      </c>
      <c r="BU129" s="44">
        <v>8</v>
      </c>
      <c r="BV129" s="303"/>
      <c r="BW129" s="303"/>
      <c r="BX129" s="303"/>
      <c r="BY129" s="303"/>
      <c r="BZ129" s="303"/>
      <c r="CA129" s="303"/>
      <c r="CB129" s="303"/>
      <c r="CC129" s="303"/>
      <c r="CD129" s="309"/>
      <c r="CE129" s="309"/>
      <c r="CF129" s="309"/>
      <c r="CG129" s="303"/>
      <c r="CH129" s="304"/>
      <c r="CI129" s="304"/>
      <c r="CJ129" s="304"/>
      <c r="CK129" s="384"/>
      <c r="CL129" s="384"/>
      <c r="CM129" s="384"/>
      <c r="CN129" s="304">
        <f t="shared" ref="CN129" si="875">+SUM(BX129:CC129)*BW129</f>
        <v>0</v>
      </c>
      <c r="CO129" s="304">
        <f t="shared" ref="CO129:CO130" si="876">+SUM(BX129:CC129)*BW129</f>
        <v>0</v>
      </c>
      <c r="CP129" s="310">
        <f t="shared" ref="CP129" si="877">+SUM(BY129:CC129)*2.5+SUM(CD129:CG129)*0.5+SUM(CH129:CJ129)*2.5</f>
        <v>0</v>
      </c>
      <c r="CQ129" s="352"/>
      <c r="CR129" s="311">
        <f t="shared" si="598"/>
        <v>0</v>
      </c>
      <c r="CS129" s="303"/>
      <c r="CT129" s="303"/>
      <c r="CU129" s="304"/>
      <c r="CV129" s="304"/>
      <c r="CW129" s="304"/>
      <c r="CX129" s="304"/>
      <c r="CY129" s="304"/>
      <c r="CZ129" s="303"/>
      <c r="DA129" s="308">
        <f t="shared" si="873"/>
        <v>0</v>
      </c>
      <c r="DB129" s="359">
        <f t="shared" si="476"/>
        <v>0</v>
      </c>
      <c r="DC129" s="359">
        <f t="shared" si="439"/>
        <v>0</v>
      </c>
      <c r="DD129" s="303"/>
      <c r="DE129" s="303"/>
      <c r="DF129" s="303"/>
      <c r="DG129" s="303"/>
      <c r="DH129" s="303"/>
      <c r="DI129" s="303"/>
      <c r="DJ129" s="303"/>
      <c r="DK129" s="303"/>
      <c r="DL129" s="303"/>
      <c r="DM129" s="303"/>
      <c r="DN129" s="303"/>
      <c r="DO129" s="304"/>
      <c r="DP129" s="304"/>
      <c r="DQ129" s="308">
        <f t="shared" si="731"/>
        <v>0</v>
      </c>
      <c r="DR129" s="308">
        <f t="shared" si="732"/>
        <v>0</v>
      </c>
      <c r="DS129" s="308">
        <f t="shared" si="733"/>
        <v>0</v>
      </c>
      <c r="DT129" s="308">
        <f t="shared" si="734"/>
        <v>0</v>
      </c>
      <c r="DU129" s="308">
        <f t="shared" si="735"/>
        <v>0</v>
      </c>
      <c r="DV129" s="308">
        <f t="shared" si="736"/>
        <v>0</v>
      </c>
      <c r="DW129" s="304"/>
      <c r="DX129" s="304"/>
      <c r="DY129" s="310">
        <f t="shared" si="737"/>
        <v>0</v>
      </c>
      <c r="DZ129" s="310">
        <f t="shared" si="738"/>
        <v>0</v>
      </c>
      <c r="EA129" s="310">
        <f t="shared" si="739"/>
        <v>0</v>
      </c>
      <c r="EB129" s="310">
        <f t="shared" si="740"/>
        <v>0</v>
      </c>
      <c r="EC129" s="312">
        <f t="shared" si="741"/>
        <v>0</v>
      </c>
      <c r="ED129" s="313">
        <f t="shared" si="874"/>
        <v>0</v>
      </c>
      <c r="EE129" s="313">
        <f t="shared" si="743"/>
        <v>0</v>
      </c>
      <c r="EF129" s="304">
        <f t="shared" ref="EF129" si="878">+IF(EE129&gt;0,CT129*4,0)</f>
        <v>0</v>
      </c>
      <c r="EG129" s="312">
        <f t="shared" ref="EG129" si="879">+IF(AND(CT129+EC129=0,SUM(AO129:AR129)&gt;0,SUM(DK129:DN129)&gt;0),(CU129+CV129+CW129+CX129)*2+CY129*5,(EC129+CT129-FO129)*5)+IF(AND(EC129+DQ129+CT129=0,SUM(AO129:AR129)&gt;0),SUM(CU129:CX129)*2+CY129*5,0)</f>
        <v>0</v>
      </c>
      <c r="EH129" s="344"/>
      <c r="EI129" s="303"/>
      <c r="EJ129" s="303"/>
      <c r="EK129" s="303"/>
      <c r="EL129" s="314"/>
      <c r="EM129" s="314"/>
      <c r="EN129" s="314"/>
      <c r="EO129" s="368"/>
      <c r="EP129" s="368"/>
      <c r="EQ129" s="375"/>
      <c r="ER129" s="375"/>
      <c r="ES129" s="375"/>
      <c r="ET129" s="375"/>
      <c r="EU129" s="18">
        <f t="shared" ref="EU129:EU130" si="880">IF(SUM(CU129:CX129)&gt;0,CZ129*1+2,0)</f>
        <v>0</v>
      </c>
      <c r="EV129" s="18">
        <f t="shared" si="420"/>
        <v>0</v>
      </c>
      <c r="EW129" s="344"/>
      <c r="EX129" s="341"/>
      <c r="EY129" s="344"/>
      <c r="EZ129" s="365">
        <f t="shared" si="421"/>
        <v>0</v>
      </c>
      <c r="FA129" s="303"/>
      <c r="FB129" s="303"/>
      <c r="FC129" s="303"/>
      <c r="FD129" s="315"/>
      <c r="FE129" s="315"/>
      <c r="FF129" s="315"/>
      <c r="FG129" s="337"/>
      <c r="FH129" s="315"/>
      <c r="FI129" s="315"/>
      <c r="FJ129" s="315"/>
      <c r="FK129" s="303"/>
      <c r="FL129" s="303"/>
      <c r="FM129" s="303"/>
      <c r="FN129" s="303"/>
      <c r="FO129" s="333"/>
      <c r="FP129" s="20">
        <f t="shared" si="459"/>
        <v>0</v>
      </c>
      <c r="FQ129" s="310">
        <f t="shared" si="744"/>
        <v>0</v>
      </c>
      <c r="FR129" s="310">
        <f t="shared" si="745"/>
        <v>0</v>
      </c>
      <c r="FS129" s="310">
        <f t="shared" si="746"/>
        <v>0</v>
      </c>
      <c r="FT129" s="310">
        <f t="shared" si="747"/>
        <v>0</v>
      </c>
      <c r="FU129" s="310">
        <f t="shared" si="748"/>
        <v>0</v>
      </c>
      <c r="FV129" s="310">
        <f t="shared" si="749"/>
        <v>0</v>
      </c>
      <c r="FW129" s="303"/>
    </row>
    <row r="130" spans="1:180" s="301" customFormat="1" ht="43.5" customHeight="1">
      <c r="A130" s="295"/>
      <c r="B130" s="296" t="s">
        <v>620</v>
      </c>
      <c r="C130" s="296" t="s">
        <v>898</v>
      </c>
      <c r="D130" s="296" t="s">
        <v>53</v>
      </c>
      <c r="E130" s="296" t="s">
        <v>53</v>
      </c>
      <c r="F130" s="296">
        <v>29</v>
      </c>
      <c r="G130" s="296">
        <f>F130</f>
        <v>29</v>
      </c>
      <c r="H130" s="297"/>
      <c r="I130" s="297"/>
      <c r="J130" s="294"/>
      <c r="K130" s="294"/>
      <c r="L130" s="294"/>
      <c r="M130" s="294"/>
      <c r="N130" s="297"/>
      <c r="O130" s="297"/>
      <c r="P130" s="1"/>
      <c r="Q130" s="16"/>
      <c r="R130" s="1"/>
      <c r="S130" s="294"/>
      <c r="T130" s="294"/>
      <c r="U130" s="294"/>
      <c r="V130" s="294"/>
      <c r="W130" s="294"/>
      <c r="X130" s="294"/>
      <c r="Y130" s="294"/>
      <c r="Z130" s="294"/>
      <c r="AA130" s="294"/>
      <c r="AB130" s="294"/>
      <c r="AC130" s="1">
        <f t="shared" si="860"/>
        <v>0</v>
      </c>
      <c r="AD130" s="1">
        <f t="shared" si="861"/>
        <v>0</v>
      </c>
      <c r="AE130" s="1">
        <f t="shared" si="862"/>
        <v>0</v>
      </c>
      <c r="AF130" s="1">
        <f t="shared" si="863"/>
        <v>0</v>
      </c>
      <c r="AG130" s="1">
        <f t="shared" si="864"/>
        <v>0</v>
      </c>
      <c r="AH130" s="1">
        <f t="shared" si="865"/>
        <v>0</v>
      </c>
      <c r="AI130" s="1">
        <f t="shared" si="866"/>
        <v>0</v>
      </c>
      <c r="AJ130" s="1">
        <f t="shared" si="867"/>
        <v>0</v>
      </c>
      <c r="AK130" s="1">
        <f t="shared" si="868"/>
        <v>0</v>
      </c>
      <c r="AL130" s="1">
        <f t="shared" si="869"/>
        <v>0</v>
      </c>
      <c r="AM130" s="1">
        <f t="shared" si="870"/>
        <v>0</v>
      </c>
      <c r="AN130" s="1">
        <f t="shared" si="871"/>
        <v>0</v>
      </c>
      <c r="AO130" s="294"/>
      <c r="AP130" s="294"/>
      <c r="AQ130" s="294"/>
      <c r="AR130" s="44"/>
      <c r="AS130" s="298">
        <f t="shared" si="725"/>
        <v>0</v>
      </c>
      <c r="AT130" s="298">
        <f t="shared" si="726"/>
        <v>0</v>
      </c>
      <c r="AU130" s="298">
        <f t="shared" si="727"/>
        <v>0</v>
      </c>
      <c r="AV130" s="298">
        <f t="shared" si="728"/>
        <v>0</v>
      </c>
      <c r="AW130" s="294"/>
      <c r="AX130" s="294">
        <v>1</v>
      </c>
      <c r="AY130" s="294"/>
      <c r="AZ130" s="294"/>
      <c r="BA130" s="294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294"/>
      <c r="BO130" s="294"/>
      <c r="BP130" s="1"/>
      <c r="BQ130" s="294"/>
      <c r="BR130" s="17">
        <v>1</v>
      </c>
      <c r="BS130" s="1">
        <f t="shared" si="436"/>
        <v>0</v>
      </c>
      <c r="BT130" s="17">
        <f t="shared" si="872"/>
        <v>0</v>
      </c>
      <c r="BU130" s="294"/>
      <c r="BV130" s="44">
        <v>1</v>
      </c>
      <c r="BW130" s="294"/>
      <c r="BX130" s="294"/>
      <c r="BY130" s="294"/>
      <c r="BZ130" s="294"/>
      <c r="CA130" s="294"/>
      <c r="CB130" s="294"/>
      <c r="CC130" s="294"/>
      <c r="CD130" s="1"/>
      <c r="CE130" s="1"/>
      <c r="CF130" s="1"/>
      <c r="CG130" s="294"/>
      <c r="CH130" s="1">
        <v>1</v>
      </c>
      <c r="CI130" s="1"/>
      <c r="CJ130" s="1"/>
      <c r="CK130" s="383"/>
      <c r="CL130" s="383"/>
      <c r="CM130" s="383"/>
      <c r="CN130" s="1">
        <f t="shared" ref="CN130" si="881">+SUM(BX130:CC130)*BW130</f>
        <v>0</v>
      </c>
      <c r="CO130" s="1">
        <f t="shared" si="876"/>
        <v>0</v>
      </c>
      <c r="CP130" s="20">
        <f t="shared" ref="CP130" si="882">+SUM(BY130:CC130)*2.5+SUM(CD130:CG130)*0.5+SUM(CH130:CJ130)*2.5</f>
        <v>2.5</v>
      </c>
      <c r="CQ130" s="351"/>
      <c r="CR130" s="131">
        <f>+IF(SUM(AX130:BM130)&gt;0,1,0)</f>
        <v>1</v>
      </c>
      <c r="CS130" s="294">
        <v>2</v>
      </c>
      <c r="CT130" s="294">
        <v>1</v>
      </c>
      <c r="CU130" s="1"/>
      <c r="CV130" s="1"/>
      <c r="CW130" s="1">
        <v>2</v>
      </c>
      <c r="CX130" s="1"/>
      <c r="CY130" s="1">
        <v>2</v>
      </c>
      <c r="CZ130" s="294">
        <v>7</v>
      </c>
      <c r="DA130" s="17">
        <f t="shared" si="873"/>
        <v>2</v>
      </c>
      <c r="DB130" s="359">
        <f t="shared" si="476"/>
        <v>9</v>
      </c>
      <c r="DC130" s="359">
        <f t="shared" si="439"/>
        <v>4</v>
      </c>
      <c r="DD130" s="294"/>
      <c r="DE130" s="294">
        <v>7</v>
      </c>
      <c r="DF130" s="294">
        <v>7</v>
      </c>
      <c r="DG130" s="294"/>
      <c r="DH130" s="294"/>
      <c r="DI130" s="294"/>
      <c r="DJ130" s="294"/>
      <c r="DK130" s="294"/>
      <c r="DL130" s="294"/>
      <c r="DM130" s="294"/>
      <c r="DN130" s="294"/>
      <c r="DO130" s="1"/>
      <c r="DP130" s="1"/>
      <c r="DQ130" s="17">
        <f t="shared" ref="DQ130" si="883">+IF(AND(SUM(S130:AA130)&gt;0,SUM(FA130:FF130)&gt;0),CT130,0)</f>
        <v>0</v>
      </c>
      <c r="DR130" s="17">
        <f t="shared" si="732"/>
        <v>0</v>
      </c>
      <c r="DS130" s="17">
        <f t="shared" si="733"/>
        <v>0</v>
      </c>
      <c r="DT130" s="17">
        <f t="shared" si="734"/>
        <v>0</v>
      </c>
      <c r="DU130" s="17">
        <f t="shared" si="735"/>
        <v>0</v>
      </c>
      <c r="DV130" s="17">
        <f t="shared" si="736"/>
        <v>0</v>
      </c>
      <c r="DW130" s="1"/>
      <c r="DX130" s="1"/>
      <c r="DY130" s="20">
        <f t="shared" si="737"/>
        <v>0</v>
      </c>
      <c r="DZ130" s="20">
        <f t="shared" si="738"/>
        <v>0</v>
      </c>
      <c r="EA130" s="20">
        <f t="shared" si="739"/>
        <v>0</v>
      </c>
      <c r="EB130" s="20">
        <f t="shared" si="740"/>
        <v>0</v>
      </c>
      <c r="EC130" s="18">
        <f t="shared" ref="EC130" si="884">+IF(AND(CT130=0,SUM(CU130:CY130)&gt;1,SUM(CU130:CY130)&lt;=4),1,IF(AND(CT130=0,SUM(CU130:CY130)&gt;4),2,0))</f>
        <v>0</v>
      </c>
      <c r="ED130" s="19">
        <f t="shared" si="874"/>
        <v>0</v>
      </c>
      <c r="EE130" s="19"/>
      <c r="EF130" s="1">
        <f>+IF(EE130&gt;0,CT130*4,0)+4</f>
        <v>4</v>
      </c>
      <c r="EG130" s="18"/>
      <c r="EH130" s="341"/>
      <c r="EI130" s="294"/>
      <c r="EJ130" s="294">
        <v>9</v>
      </c>
      <c r="EK130" s="294">
        <v>9</v>
      </c>
      <c r="EL130" s="19">
        <v>1</v>
      </c>
      <c r="EM130" s="19"/>
      <c r="EN130" s="19"/>
      <c r="EO130" s="366"/>
      <c r="EP130" s="366"/>
      <c r="EQ130" s="374"/>
      <c r="ER130" s="374"/>
      <c r="ES130" s="374"/>
      <c r="ET130" s="374"/>
      <c r="EU130" s="18">
        <f t="shared" si="880"/>
        <v>9</v>
      </c>
      <c r="EV130" s="18">
        <f t="shared" si="420"/>
        <v>2</v>
      </c>
      <c r="EW130" s="341">
        <v>1</v>
      </c>
      <c r="EX130" s="341">
        <v>1</v>
      </c>
      <c r="EY130" s="341">
        <v>5</v>
      </c>
      <c r="EZ130" s="365">
        <f t="shared" ref="EZ130:EZ186" si="885">BX130/2</f>
        <v>0</v>
      </c>
      <c r="FA130" s="294"/>
      <c r="FB130" s="294"/>
      <c r="FC130" s="294"/>
      <c r="FD130" s="300"/>
      <c r="FE130" s="300"/>
      <c r="FF130" s="300"/>
      <c r="FG130" s="300"/>
      <c r="FH130" s="300"/>
      <c r="FI130" s="300"/>
      <c r="FJ130" s="300">
        <f>F130</f>
        <v>29</v>
      </c>
      <c r="FK130" s="294"/>
      <c r="FL130" s="294"/>
      <c r="FM130" s="294"/>
      <c r="FN130" s="294"/>
      <c r="FO130" s="294"/>
      <c r="FP130" s="20">
        <f t="shared" si="459"/>
        <v>0</v>
      </c>
      <c r="FQ130" s="20">
        <f t="shared" si="744"/>
        <v>7</v>
      </c>
      <c r="FR130" s="20">
        <f t="shared" si="745"/>
        <v>7</v>
      </c>
      <c r="FS130" s="20">
        <f t="shared" si="746"/>
        <v>0</v>
      </c>
      <c r="FT130" s="20">
        <f t="shared" si="747"/>
        <v>0</v>
      </c>
      <c r="FU130" s="20">
        <f t="shared" si="748"/>
        <v>0</v>
      </c>
      <c r="FV130" s="20">
        <f t="shared" si="749"/>
        <v>0</v>
      </c>
      <c r="FW130" s="403" t="s">
        <v>902</v>
      </c>
    </row>
    <row r="131" spans="1:180" s="316" customFormat="1" ht="27.75" customHeight="1">
      <c r="A131" s="302"/>
      <c r="B131" s="41" t="s">
        <v>899</v>
      </c>
      <c r="C131" s="41" t="s">
        <v>231</v>
      </c>
      <c r="D131" s="41"/>
      <c r="E131" s="41"/>
      <c r="F131" s="41"/>
      <c r="G131" s="41"/>
      <c r="H131" s="42"/>
      <c r="I131" s="42"/>
      <c r="J131" s="303"/>
      <c r="K131" s="303"/>
      <c r="L131" s="303"/>
      <c r="M131" s="303"/>
      <c r="N131" s="42"/>
      <c r="O131" s="42"/>
      <c r="P131" s="304"/>
      <c r="Q131" s="305"/>
      <c r="R131" s="304"/>
      <c r="S131" s="303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4">
        <f t="shared" ref="AC131:AC133" si="886">+IF(S131=1,1,0)+IF(T131=1,1,0)</f>
        <v>0</v>
      </c>
      <c r="AD131" s="304">
        <f t="shared" ref="AD131:AD133" si="887">+IF(U131=1,1,0)+IF(V131=1,1,0)</f>
        <v>0</v>
      </c>
      <c r="AE131" s="304">
        <f t="shared" ref="AE131:AE133" si="888">+IF(W131=1,1,0)+IF(X131=1,1,0)</f>
        <v>0</v>
      </c>
      <c r="AF131" s="304">
        <f t="shared" ref="AF131:AF133" si="889">+IF(Y131=1,1,0)+IF(Z131=1,1,0)</f>
        <v>0</v>
      </c>
      <c r="AG131" s="304">
        <f t="shared" ref="AG131:AG133" si="890">+IF(AA131=1,1,0)</f>
        <v>0</v>
      </c>
      <c r="AH131" s="304">
        <f t="shared" ref="AH131:AH133" si="891">+IF(AB131=1,1,0)</f>
        <v>0</v>
      </c>
      <c r="AI131" s="304">
        <f t="shared" ref="AI131:AI133" si="892">+IF(S131=2,1,0)+IF(T131=2,1,0)</f>
        <v>0</v>
      </c>
      <c r="AJ131" s="304">
        <f t="shared" ref="AJ131:AJ133" si="893">+IF(U131=2,1,0)+IF(V131=2,1,0)</f>
        <v>0</v>
      </c>
      <c r="AK131" s="304">
        <f t="shared" ref="AK131:AK133" si="894">+IF(X131=2,1,0)+IF(W131=2,1,0)</f>
        <v>0</v>
      </c>
      <c r="AL131" s="304">
        <f t="shared" ref="AL131:AL133" si="895">+IF(Y131=2,1,0)+IF(Z131=2,1,0)</f>
        <v>0</v>
      </c>
      <c r="AM131" s="304">
        <f t="shared" ref="AM131:AM133" si="896">+IF(AA131=2,1,0)</f>
        <v>0</v>
      </c>
      <c r="AN131" s="304">
        <f t="shared" ref="AN131:AN133" si="897">+IF(AB131=2,1,0)</f>
        <v>0</v>
      </c>
      <c r="AO131" s="303"/>
      <c r="AP131" s="303"/>
      <c r="AQ131" s="303"/>
      <c r="AR131" s="303"/>
      <c r="AS131" s="306">
        <f t="shared" ref="AS131:AS133" si="898">IF(AND(AO131&gt;0,OR(BR131&gt;=2,BR131=1)),1,0)</f>
        <v>0</v>
      </c>
      <c r="AT131" s="306">
        <f t="shared" ref="AT131:AT133" si="899">IF(AND(AP131&gt;0,OR(BR131&gt;=2,BR131=1)),1,0)</f>
        <v>0</v>
      </c>
      <c r="AU131" s="306">
        <f t="shared" ref="AU131:AU133" si="900">IF(AND(AQ131&gt;0,OR(BR131&gt;=2,BR131=1)),1,0)</f>
        <v>0</v>
      </c>
      <c r="AV131" s="306">
        <f t="shared" ref="AV131:AV133" si="901">IF(AND(AR131&gt;0,OR(BR131&gt;=2,BR131=1)),AR131/G131,0)</f>
        <v>0</v>
      </c>
      <c r="AW131" s="303"/>
      <c r="AX131" s="333"/>
      <c r="AY131" s="333"/>
      <c r="AZ131" s="333"/>
      <c r="BA131" s="333"/>
      <c r="BB131" s="333"/>
      <c r="BC131" s="333"/>
      <c r="BD131" s="303"/>
      <c r="BE131" s="303"/>
      <c r="BF131" s="303"/>
      <c r="BG131" s="303"/>
      <c r="BH131" s="303"/>
      <c r="BI131" s="303"/>
      <c r="BJ131" s="303"/>
      <c r="BK131" s="303"/>
      <c r="BL131" s="303"/>
      <c r="BM131" s="303"/>
      <c r="BN131" s="307"/>
      <c r="BO131" s="303"/>
      <c r="BP131" s="304"/>
      <c r="BQ131" s="303"/>
      <c r="BR131" s="17">
        <v>1</v>
      </c>
      <c r="BS131" s="1">
        <f t="shared" si="436"/>
        <v>0</v>
      </c>
      <c r="BT131" s="308">
        <f t="shared" ref="BT131:BT133" si="902">+BS131*2</f>
        <v>0</v>
      </c>
      <c r="BU131" s="44">
        <v>8</v>
      </c>
      <c r="BV131" s="303"/>
      <c r="BW131" s="303"/>
      <c r="BX131" s="303"/>
      <c r="BY131" s="303"/>
      <c r="BZ131" s="303"/>
      <c r="CA131" s="303"/>
      <c r="CB131" s="303"/>
      <c r="CC131" s="303"/>
      <c r="CD131" s="309"/>
      <c r="CE131" s="309"/>
      <c r="CF131" s="309"/>
      <c r="CG131" s="303"/>
      <c r="CH131" s="304"/>
      <c r="CI131" s="304"/>
      <c r="CJ131" s="304"/>
      <c r="CK131" s="384"/>
      <c r="CL131" s="384"/>
      <c r="CM131" s="384"/>
      <c r="CN131" s="304">
        <f t="shared" ref="CN131" si="903">+SUM(BX131:CC131)*BW131</f>
        <v>0</v>
      </c>
      <c r="CO131" s="304">
        <f t="shared" ref="CO131:CO133" si="904">+SUM(BX131:CC131)*BW131</f>
        <v>0</v>
      </c>
      <c r="CP131" s="310">
        <f t="shared" ref="CP131" si="905">+SUM(BY131:CC131)*2.5+SUM(CD131:CG131)*0.5+SUM(CH131:CJ131)*2.5</f>
        <v>0</v>
      </c>
      <c r="CQ131" s="352"/>
      <c r="CR131" s="311">
        <f t="shared" ref="CR131" si="906">+IF(SUM(AX131:BM131)&gt;0,1,0)</f>
        <v>0</v>
      </c>
      <c r="CS131" s="303"/>
      <c r="CT131" s="303"/>
      <c r="CU131" s="304"/>
      <c r="CV131" s="304"/>
      <c r="CW131" s="304"/>
      <c r="CX131" s="304"/>
      <c r="CY131" s="304"/>
      <c r="CZ131" s="303"/>
      <c r="DA131" s="308">
        <f t="shared" ref="DA131:DA133" si="907">+CY131</f>
        <v>0</v>
      </c>
      <c r="DB131" s="359">
        <f t="shared" si="476"/>
        <v>0</v>
      </c>
      <c r="DC131" s="359">
        <f t="shared" ref="DC131:DC136" si="908">CU131+CV131+CW131+CX131+CY131</f>
        <v>0</v>
      </c>
      <c r="DD131" s="303"/>
      <c r="DE131" s="303"/>
      <c r="DF131" s="303"/>
      <c r="DG131" s="303"/>
      <c r="DH131" s="303"/>
      <c r="DI131" s="303"/>
      <c r="DJ131" s="303"/>
      <c r="DK131" s="303"/>
      <c r="DL131" s="303"/>
      <c r="DM131" s="303"/>
      <c r="DN131" s="303"/>
      <c r="DO131" s="304"/>
      <c r="DP131" s="304"/>
      <c r="DQ131" s="308">
        <f t="shared" ref="DQ131" si="909">+IF(AND(SUM(S131:AA131)&gt;0,SUM(FA131:FF131)&gt;0),CT131,0)</f>
        <v>0</v>
      </c>
      <c r="DR131" s="308">
        <f t="shared" ref="DR131:DR133" si="910">+IF(AND(SUM(S131:AA131)&gt;0,SUM(FA131:FF131)&gt;0),CU131,0)</f>
        <v>0</v>
      </c>
      <c r="DS131" s="308">
        <f t="shared" ref="DS131:DS133" si="911">+IF(AND(SUM(S131:AA131)&gt;0,SUM(FA131:FF131)&gt;0),CV131,0)</f>
        <v>0</v>
      </c>
      <c r="DT131" s="308">
        <f t="shared" ref="DT131:DT133" si="912">+IF(AND(SUM(S131:AA131)&gt;0,SUM(FA131:FF131)&gt;0),CW131,0)</f>
        <v>0</v>
      </c>
      <c r="DU131" s="308">
        <f t="shared" ref="DU131:DU133" si="913">+IF(AND(SUM(S131:AA131)&gt;0,SUM(FA131:FF131)&gt;0),CX131,0)</f>
        <v>0</v>
      </c>
      <c r="DV131" s="308">
        <f t="shared" ref="DV131:DV133" si="914">+IF(AND(SUM(S131:AA131)&gt;0,SUM(FA131:FF131)&gt;0),CY131,0)</f>
        <v>0</v>
      </c>
      <c r="DW131" s="304"/>
      <c r="DX131" s="304"/>
      <c r="DY131" s="310">
        <f t="shared" ref="DY131:DY133" si="915">+IF(AND(SUM(S131:AB131)&gt;0,SUM(FA131:FF131)&gt;0,DG131&gt;=3),DG131,0)</f>
        <v>0</v>
      </c>
      <c r="DZ131" s="310">
        <f t="shared" ref="DZ131:DZ133" si="916">+IF(AND(SUM(S131:AB131)&gt;0,SUM(FA131:FF131)&gt;0,DH131&gt;=3),DH131,0)</f>
        <v>0</v>
      </c>
      <c r="EA131" s="310">
        <f t="shared" ref="EA131:EA133" si="917">+IF(AND(SUM(S131:AB131)&gt;0,SUM(FA131:FF131)&gt;0,DI131&gt;=3),DI131,0)</f>
        <v>0</v>
      </c>
      <c r="EB131" s="310">
        <f t="shared" ref="EB131:EB133" si="918">+IF(AND(SUM(S131:AB131)&gt;0,SUM(FA131:FF131)&gt;0,DJ131&gt;=3),DJ131,0)</f>
        <v>0</v>
      </c>
      <c r="EC131" s="312">
        <f t="shared" ref="EC131" si="919">+IF(AND(CT131=0,SUM(CU131:CY131)&gt;1,SUM(CU131:CY131)&lt;=4),1,IF(AND(CT131=0,SUM(CU131:CY131)&gt;4),2,0))</f>
        <v>0</v>
      </c>
      <c r="ED131" s="313">
        <f t="shared" ref="ED131:ED133" si="920">+IF(EC131&lt;&gt;0,EC131*3,0)</f>
        <v>0</v>
      </c>
      <c r="EE131" s="313">
        <f t="shared" ref="EE131" si="921">+IF(SUM(AO131:AR131)+SUM(DK131:DN131)&gt;0,CT131*3,0)</f>
        <v>0</v>
      </c>
      <c r="EF131" s="304">
        <f t="shared" ref="EF131:EF133" si="922">+IF(EE131&gt;0,CT131*4,0)</f>
        <v>0</v>
      </c>
      <c r="EG131" s="312">
        <f t="shared" ref="EG131" si="923">+IF(AND(CT131+EC131=0,SUM(AO131:AR131)&gt;0,SUM(DK131:DN131)&gt;0),(CU131+CV131+CW131+CX131)*2+CY131*5,(EC131+CT131-FO131)*5)+IF(AND(EC131+DQ131+CT131=0,SUM(AO131:AR131)&gt;0),SUM(CU131:CX131)*2+CY131*5,0)</f>
        <v>0</v>
      </c>
      <c r="EH131" s="344"/>
      <c r="EI131" s="303"/>
      <c r="EJ131" s="303"/>
      <c r="EK131" s="303"/>
      <c r="EL131" s="314"/>
      <c r="EM131" s="314"/>
      <c r="EN131" s="314"/>
      <c r="EO131" s="368"/>
      <c r="EP131" s="368"/>
      <c r="EQ131" s="375"/>
      <c r="ER131" s="375"/>
      <c r="ES131" s="375"/>
      <c r="ET131" s="375"/>
      <c r="EU131" s="18">
        <f t="shared" ref="EU131:EU133" si="924">IF(SUM(CU131:CX131)&gt;0,CZ131*1+2,0)</f>
        <v>0</v>
      </c>
      <c r="EV131" s="18">
        <f t="shared" si="420"/>
        <v>0</v>
      </c>
      <c r="EW131" s="344"/>
      <c r="EX131" s="344"/>
      <c r="EY131" s="344"/>
      <c r="EZ131" s="365">
        <f t="shared" si="885"/>
        <v>0</v>
      </c>
      <c r="FA131" s="303"/>
      <c r="FB131" s="303"/>
      <c r="FC131" s="303"/>
      <c r="FD131" s="315"/>
      <c r="FE131" s="315"/>
      <c r="FF131" s="315"/>
      <c r="FG131" s="337"/>
      <c r="FH131" s="315"/>
      <c r="FI131" s="315"/>
      <c r="FJ131" s="315"/>
      <c r="FK131" s="303"/>
      <c r="FL131" s="303"/>
      <c r="FM131" s="303"/>
      <c r="FN131" s="303"/>
      <c r="FO131" s="333"/>
      <c r="FP131" s="20">
        <f t="shared" ref="FP131:FP133" si="925">+FO131*3</f>
        <v>0</v>
      </c>
      <c r="FQ131" s="310">
        <f t="shared" ref="FQ131:FQ133" si="926">+DE131</f>
        <v>0</v>
      </c>
      <c r="FR131" s="310">
        <f t="shared" ref="FR131:FR133" si="927">+DF131</f>
        <v>0</v>
      </c>
      <c r="FS131" s="310">
        <f t="shared" ref="FS131:FS133" si="928">+IF(DG131&lt;3,DG131,0)</f>
        <v>0</v>
      </c>
      <c r="FT131" s="310">
        <f t="shared" ref="FT131:FT133" si="929">+IF(DH131&lt;3,DH131,0)</f>
        <v>0</v>
      </c>
      <c r="FU131" s="310">
        <f t="shared" ref="FU131:FU133" si="930">+IF(DI131&lt;3,DI131,0)</f>
        <v>0</v>
      </c>
      <c r="FV131" s="310">
        <f t="shared" ref="FV131:FV133" si="931">+IF(DJ131&lt;3,DJ131,0)</f>
        <v>0</v>
      </c>
      <c r="FW131" s="404"/>
    </row>
    <row r="132" spans="1:180" s="301" customFormat="1" ht="27.75" customHeight="1">
      <c r="A132" s="295"/>
      <c r="B132" s="296" t="s">
        <v>900</v>
      </c>
      <c r="C132" s="296" t="s">
        <v>236</v>
      </c>
      <c r="D132" s="296" t="s">
        <v>24</v>
      </c>
      <c r="E132" s="296" t="s">
        <v>24</v>
      </c>
      <c r="F132" s="296">
        <v>26</v>
      </c>
      <c r="G132" s="296">
        <f>F132</f>
        <v>26</v>
      </c>
      <c r="H132" s="297"/>
      <c r="I132" s="297"/>
      <c r="J132" s="294"/>
      <c r="K132" s="294"/>
      <c r="L132" s="294"/>
      <c r="M132" s="294"/>
      <c r="N132" s="297"/>
      <c r="O132" s="297"/>
      <c r="P132" s="1"/>
      <c r="Q132" s="16"/>
      <c r="R132" s="1"/>
      <c r="S132" s="294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1">
        <f t="shared" si="886"/>
        <v>0</v>
      </c>
      <c r="AD132" s="1">
        <f t="shared" si="887"/>
        <v>0</v>
      </c>
      <c r="AE132" s="1">
        <f t="shared" si="888"/>
        <v>0</v>
      </c>
      <c r="AF132" s="1">
        <f t="shared" si="889"/>
        <v>0</v>
      </c>
      <c r="AG132" s="1">
        <f t="shared" si="890"/>
        <v>0</v>
      </c>
      <c r="AH132" s="1">
        <f t="shared" si="891"/>
        <v>0</v>
      </c>
      <c r="AI132" s="1">
        <f t="shared" si="892"/>
        <v>0</v>
      </c>
      <c r="AJ132" s="1">
        <f t="shared" si="893"/>
        <v>0</v>
      </c>
      <c r="AK132" s="1">
        <f t="shared" si="894"/>
        <v>0</v>
      </c>
      <c r="AL132" s="1">
        <f t="shared" si="895"/>
        <v>0</v>
      </c>
      <c r="AM132" s="1">
        <f t="shared" si="896"/>
        <v>0</v>
      </c>
      <c r="AN132" s="1">
        <f t="shared" si="897"/>
        <v>0</v>
      </c>
      <c r="AO132" s="294"/>
      <c r="AP132" s="294"/>
      <c r="AQ132" s="294"/>
      <c r="AR132" s="44"/>
      <c r="AS132" s="298">
        <f t="shared" si="898"/>
        <v>0</v>
      </c>
      <c r="AT132" s="298">
        <f t="shared" si="899"/>
        <v>0</v>
      </c>
      <c r="AU132" s="298">
        <f t="shared" si="900"/>
        <v>0</v>
      </c>
      <c r="AV132" s="298">
        <f t="shared" si="901"/>
        <v>0</v>
      </c>
      <c r="AW132" s="294"/>
      <c r="AX132" s="294"/>
      <c r="AY132" s="294"/>
      <c r="AZ132" s="294"/>
      <c r="BA132" s="294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294"/>
      <c r="BO132" s="294"/>
      <c r="BP132" s="1">
        <f>BR132</f>
        <v>2</v>
      </c>
      <c r="BQ132" s="294"/>
      <c r="BR132" s="17">
        <v>2</v>
      </c>
      <c r="BS132" s="1">
        <f t="shared" si="436"/>
        <v>6</v>
      </c>
      <c r="BT132" s="17">
        <f t="shared" si="902"/>
        <v>12</v>
      </c>
      <c r="BU132" s="294"/>
      <c r="BV132" s="44">
        <v>1</v>
      </c>
      <c r="BW132" s="294"/>
      <c r="BX132" s="294"/>
      <c r="BY132" s="294"/>
      <c r="BZ132" s="294"/>
      <c r="CA132" s="294"/>
      <c r="CB132" s="294"/>
      <c r="CC132" s="294"/>
      <c r="CD132" s="1"/>
      <c r="CE132" s="1"/>
      <c r="CF132" s="1"/>
      <c r="CG132" s="294"/>
      <c r="CH132" s="1"/>
      <c r="CI132" s="1"/>
      <c r="CJ132" s="1"/>
      <c r="CK132" s="383"/>
      <c r="CL132" s="383"/>
      <c r="CM132" s="383"/>
      <c r="CN132" s="1">
        <f t="shared" ref="CN132:CN133" si="932">+SUM(BX132:CC132)*BW132</f>
        <v>0</v>
      </c>
      <c r="CO132" s="1">
        <f t="shared" si="904"/>
        <v>0</v>
      </c>
      <c r="CP132" s="20">
        <f t="shared" ref="CP132:CP133" si="933">+SUM(BY132:CC132)*2.5+SUM(CD132:CG132)*0.5+SUM(CH132:CJ132)*2.5</f>
        <v>0</v>
      </c>
      <c r="CQ132" s="351"/>
      <c r="CR132" s="131">
        <f>+IF(SUM(AX132:BM132)&gt;0,1,0)+1</f>
        <v>1</v>
      </c>
      <c r="CS132" s="294"/>
      <c r="CT132" s="294"/>
      <c r="CU132" s="1"/>
      <c r="CV132" s="1">
        <v>2</v>
      </c>
      <c r="CW132" s="1"/>
      <c r="CX132" s="1"/>
      <c r="CY132" s="1"/>
      <c r="CZ132" s="294">
        <v>4</v>
      </c>
      <c r="DA132" s="17">
        <f t="shared" si="907"/>
        <v>0</v>
      </c>
      <c r="DB132" s="359">
        <f t="shared" si="476"/>
        <v>4</v>
      </c>
      <c r="DC132" s="359">
        <f t="shared" si="908"/>
        <v>2</v>
      </c>
      <c r="DD132" s="294"/>
      <c r="DE132" s="294">
        <v>7</v>
      </c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1"/>
      <c r="DP132" s="1"/>
      <c r="DQ132" s="17">
        <f t="shared" ref="DQ132:DQ133" si="934">+IF(AND(SUM(S132:AA132)&gt;0,SUM(FA132:FF132)&gt;0),CT132,0)</f>
        <v>0</v>
      </c>
      <c r="DR132" s="17">
        <f t="shared" si="910"/>
        <v>0</v>
      </c>
      <c r="DS132" s="17">
        <f t="shared" si="911"/>
        <v>0</v>
      </c>
      <c r="DT132" s="17">
        <f t="shared" si="912"/>
        <v>0</v>
      </c>
      <c r="DU132" s="17">
        <f t="shared" si="913"/>
        <v>0</v>
      </c>
      <c r="DV132" s="17">
        <f t="shared" si="914"/>
        <v>0</v>
      </c>
      <c r="DW132" s="1"/>
      <c r="DX132" s="1"/>
      <c r="DY132" s="20">
        <f t="shared" si="915"/>
        <v>0</v>
      </c>
      <c r="DZ132" s="20">
        <f t="shared" si="916"/>
        <v>0</v>
      </c>
      <c r="EA132" s="20">
        <f t="shared" si="917"/>
        <v>0</v>
      </c>
      <c r="EB132" s="20">
        <f t="shared" si="918"/>
        <v>0</v>
      </c>
      <c r="EC132" s="18">
        <f t="shared" ref="EC132:EC133" si="935">+IF(AND(CT132=0,SUM(CU132:CY132)&gt;1,SUM(CU132:CY132)&lt;=4),1,IF(AND(CT132=0,SUM(CU132:CY132)&gt;4),2,0))</f>
        <v>1</v>
      </c>
      <c r="ED132" s="19">
        <f t="shared" si="920"/>
        <v>3</v>
      </c>
      <c r="EE132" s="19"/>
      <c r="EF132" s="1">
        <f t="shared" si="922"/>
        <v>0</v>
      </c>
      <c r="EG132" s="18">
        <f>+IF(AND(CT132+EC132=0,SUM(AO132:AR132)&gt;0,SUM(DK132:DN132)&gt;0),(CU132+CV132+CW132+CX132)*2+CY132*5,(EC132+CT132-FO132)*5)+IF(AND(EC132+DQ132+CT132=0,SUM(AO132:AR132)&gt;0),SUM(CU132:CX132)*2+CY132*5,0)</f>
        <v>5</v>
      </c>
      <c r="EH132" s="341"/>
      <c r="EI132" s="294">
        <v>9</v>
      </c>
      <c r="EJ132" s="294"/>
      <c r="EK132" s="294"/>
      <c r="EL132" s="19">
        <v>1</v>
      </c>
      <c r="EM132" s="19"/>
      <c r="EN132" s="19"/>
      <c r="EO132" s="366"/>
      <c r="EP132" s="366"/>
      <c r="EQ132" s="374"/>
      <c r="ER132" s="374"/>
      <c r="ES132" s="374"/>
      <c r="ET132" s="374"/>
      <c r="EU132" s="18">
        <f t="shared" si="924"/>
        <v>6</v>
      </c>
      <c r="EV132" s="18">
        <f t="shared" si="420"/>
        <v>0</v>
      </c>
      <c r="EW132" s="341">
        <v>2</v>
      </c>
      <c r="EX132" s="341">
        <v>2</v>
      </c>
      <c r="EY132" s="341">
        <v>4</v>
      </c>
      <c r="EZ132" s="365">
        <f t="shared" si="885"/>
        <v>0</v>
      </c>
      <c r="FA132" s="294"/>
      <c r="FB132" s="294"/>
      <c r="FC132" s="294"/>
      <c r="FD132" s="300"/>
      <c r="FE132" s="300"/>
      <c r="FF132" s="300"/>
      <c r="FG132" s="300"/>
      <c r="FH132" s="300"/>
      <c r="FI132" s="300"/>
      <c r="FJ132" s="300">
        <f>F132</f>
        <v>26</v>
      </c>
      <c r="FK132" s="294"/>
      <c r="FL132" s="294"/>
      <c r="FM132" s="294"/>
      <c r="FN132" s="294"/>
      <c r="FO132" s="294"/>
      <c r="FP132" s="20">
        <f t="shared" si="925"/>
        <v>0</v>
      </c>
      <c r="FQ132" s="20">
        <f t="shared" si="926"/>
        <v>7</v>
      </c>
      <c r="FR132" s="20">
        <f t="shared" si="927"/>
        <v>0</v>
      </c>
      <c r="FS132" s="20">
        <f t="shared" si="928"/>
        <v>0</v>
      </c>
      <c r="FT132" s="20">
        <f t="shared" si="929"/>
        <v>0</v>
      </c>
      <c r="FU132" s="20">
        <f t="shared" si="930"/>
        <v>0</v>
      </c>
      <c r="FV132" s="20">
        <f t="shared" si="931"/>
        <v>0</v>
      </c>
      <c r="FW132" s="404"/>
    </row>
    <row r="133" spans="1:180" s="301" customFormat="1" ht="27.75" customHeight="1">
      <c r="A133" s="295"/>
      <c r="B133" s="296" t="s">
        <v>901</v>
      </c>
      <c r="C133" s="296" t="s">
        <v>237</v>
      </c>
      <c r="D133" s="296" t="s">
        <v>53</v>
      </c>
      <c r="E133" s="296" t="s">
        <v>53</v>
      </c>
      <c r="F133" s="296">
        <v>14</v>
      </c>
      <c r="G133" s="296">
        <f>F133</f>
        <v>14</v>
      </c>
      <c r="H133" s="297"/>
      <c r="I133" s="297"/>
      <c r="J133" s="294"/>
      <c r="K133" s="294"/>
      <c r="L133" s="294"/>
      <c r="M133" s="294"/>
      <c r="N133" s="297"/>
      <c r="O133" s="297"/>
      <c r="P133" s="1"/>
      <c r="Q133" s="16"/>
      <c r="R133" s="1"/>
      <c r="S133" s="294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1">
        <f t="shared" si="886"/>
        <v>0</v>
      </c>
      <c r="AD133" s="1">
        <f t="shared" si="887"/>
        <v>0</v>
      </c>
      <c r="AE133" s="1">
        <f t="shared" si="888"/>
        <v>0</v>
      </c>
      <c r="AF133" s="1">
        <f t="shared" si="889"/>
        <v>0</v>
      </c>
      <c r="AG133" s="1">
        <f t="shared" si="890"/>
        <v>0</v>
      </c>
      <c r="AH133" s="1">
        <f t="shared" si="891"/>
        <v>0</v>
      </c>
      <c r="AI133" s="1">
        <f t="shared" si="892"/>
        <v>0</v>
      </c>
      <c r="AJ133" s="1">
        <f t="shared" si="893"/>
        <v>0</v>
      </c>
      <c r="AK133" s="1">
        <f t="shared" si="894"/>
        <v>0</v>
      </c>
      <c r="AL133" s="1">
        <f t="shared" si="895"/>
        <v>0</v>
      </c>
      <c r="AM133" s="1">
        <f t="shared" si="896"/>
        <v>0</v>
      </c>
      <c r="AN133" s="1">
        <f t="shared" si="897"/>
        <v>0</v>
      </c>
      <c r="AO133" s="294"/>
      <c r="AP133" s="294"/>
      <c r="AQ133" s="294"/>
      <c r="AR133" s="44"/>
      <c r="AS133" s="298">
        <f t="shared" si="898"/>
        <v>0</v>
      </c>
      <c r="AT133" s="298">
        <f t="shared" si="899"/>
        <v>0</v>
      </c>
      <c r="AU133" s="298">
        <f t="shared" si="900"/>
        <v>0</v>
      </c>
      <c r="AV133" s="298">
        <f t="shared" si="901"/>
        <v>0</v>
      </c>
      <c r="AW133" s="294"/>
      <c r="AX133" s="294"/>
      <c r="AY133" s="294"/>
      <c r="AZ133" s="294"/>
      <c r="BA133" s="294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294"/>
      <c r="BO133" s="294">
        <v>1</v>
      </c>
      <c r="BP133" s="1"/>
      <c r="BQ133" s="294"/>
      <c r="BR133" s="17">
        <v>1</v>
      </c>
      <c r="BS133" s="1">
        <f t="shared" si="436"/>
        <v>0</v>
      </c>
      <c r="BT133" s="17">
        <f t="shared" si="902"/>
        <v>0</v>
      </c>
      <c r="BU133" s="294"/>
      <c r="BV133" s="44">
        <v>1</v>
      </c>
      <c r="BW133" s="294"/>
      <c r="BX133" s="294"/>
      <c r="BY133" s="294"/>
      <c r="BZ133" s="294"/>
      <c r="CA133" s="294"/>
      <c r="CB133" s="294"/>
      <c r="CC133" s="294"/>
      <c r="CD133" s="1"/>
      <c r="CE133" s="1"/>
      <c r="CF133" s="1"/>
      <c r="CG133" s="294"/>
      <c r="CH133" s="1">
        <v>1</v>
      </c>
      <c r="CI133" s="1"/>
      <c r="CJ133" s="1"/>
      <c r="CK133" s="383"/>
      <c r="CL133" s="383"/>
      <c r="CM133" s="383"/>
      <c r="CN133" s="1">
        <f t="shared" si="932"/>
        <v>0</v>
      </c>
      <c r="CO133" s="1">
        <f t="shared" si="904"/>
        <v>0</v>
      </c>
      <c r="CP133" s="20">
        <f t="shared" si="933"/>
        <v>2.5</v>
      </c>
      <c r="CQ133" s="351"/>
      <c r="CR133" s="131">
        <f>+IF(SUM(AX133:BM133)&gt;0,1,0)+1</f>
        <v>1</v>
      </c>
      <c r="CS133" s="294"/>
      <c r="CT133" s="294"/>
      <c r="CU133" s="1"/>
      <c r="CV133" s="1"/>
      <c r="CW133" s="1">
        <v>2</v>
      </c>
      <c r="CX133" s="1"/>
      <c r="CY133" s="1">
        <v>2</v>
      </c>
      <c r="CZ133" s="294">
        <v>5</v>
      </c>
      <c r="DA133" s="17">
        <f t="shared" si="907"/>
        <v>2</v>
      </c>
      <c r="DB133" s="359">
        <f t="shared" ref="DB133:DB136" si="936">CZ133+DA133</f>
        <v>7</v>
      </c>
      <c r="DC133" s="359">
        <f t="shared" si="908"/>
        <v>4</v>
      </c>
      <c r="DD133" s="294"/>
      <c r="DE133" s="294">
        <v>7</v>
      </c>
      <c r="DF133" s="294">
        <v>7</v>
      </c>
      <c r="DG133" s="294"/>
      <c r="DH133" s="294"/>
      <c r="DI133" s="294"/>
      <c r="DJ133" s="294"/>
      <c r="DK133" s="294"/>
      <c r="DL133" s="294"/>
      <c r="DM133" s="294"/>
      <c r="DN133" s="294"/>
      <c r="DO133" s="1"/>
      <c r="DP133" s="1"/>
      <c r="DQ133" s="17">
        <f t="shared" si="934"/>
        <v>0</v>
      </c>
      <c r="DR133" s="17">
        <f t="shared" si="910"/>
        <v>0</v>
      </c>
      <c r="DS133" s="17">
        <f t="shared" si="911"/>
        <v>0</v>
      </c>
      <c r="DT133" s="17">
        <f t="shared" si="912"/>
        <v>0</v>
      </c>
      <c r="DU133" s="17">
        <f t="shared" si="913"/>
        <v>0</v>
      </c>
      <c r="DV133" s="17">
        <f t="shared" si="914"/>
        <v>0</v>
      </c>
      <c r="DW133" s="1"/>
      <c r="DX133" s="1"/>
      <c r="DY133" s="20">
        <f t="shared" si="915"/>
        <v>0</v>
      </c>
      <c r="DZ133" s="20">
        <f t="shared" si="916"/>
        <v>0</v>
      </c>
      <c r="EA133" s="20">
        <f t="shared" si="917"/>
        <v>0</v>
      </c>
      <c r="EB133" s="20">
        <f t="shared" si="918"/>
        <v>0</v>
      </c>
      <c r="EC133" s="18">
        <f t="shared" si="935"/>
        <v>1</v>
      </c>
      <c r="ED133" s="19">
        <f t="shared" si="920"/>
        <v>3</v>
      </c>
      <c r="EE133" s="19"/>
      <c r="EF133" s="1">
        <f t="shared" si="922"/>
        <v>0</v>
      </c>
      <c r="EG133" s="18"/>
      <c r="EH133" s="341"/>
      <c r="EI133" s="294"/>
      <c r="EJ133" s="294">
        <v>9</v>
      </c>
      <c r="EK133" s="294">
        <v>9</v>
      </c>
      <c r="EL133" s="19">
        <v>1</v>
      </c>
      <c r="EM133" s="19"/>
      <c r="EN133" s="19"/>
      <c r="EO133" s="366"/>
      <c r="EP133" s="366"/>
      <c r="EQ133" s="374"/>
      <c r="ER133" s="374"/>
      <c r="ES133" s="374">
        <v>1</v>
      </c>
      <c r="ET133" s="374"/>
      <c r="EU133" s="18">
        <f t="shared" si="924"/>
        <v>7</v>
      </c>
      <c r="EV133" s="18">
        <f t="shared" si="420"/>
        <v>2</v>
      </c>
      <c r="EW133" s="341">
        <v>1</v>
      </c>
      <c r="EX133" s="341">
        <v>1</v>
      </c>
      <c r="EY133" s="341">
        <v>5</v>
      </c>
      <c r="EZ133" s="365">
        <f t="shared" si="885"/>
        <v>0</v>
      </c>
      <c r="FA133" s="294"/>
      <c r="FB133" s="294"/>
      <c r="FC133" s="294"/>
      <c r="FD133" s="300"/>
      <c r="FE133" s="300"/>
      <c r="FF133" s="300"/>
      <c r="FG133" s="300"/>
      <c r="FH133" s="300"/>
      <c r="FI133" s="300"/>
      <c r="FJ133" s="300">
        <f>F133</f>
        <v>14</v>
      </c>
      <c r="FK133" s="294"/>
      <c r="FL133" s="294"/>
      <c r="FM133" s="294"/>
      <c r="FN133" s="294"/>
      <c r="FO133" s="294"/>
      <c r="FP133" s="20">
        <f t="shared" si="925"/>
        <v>0</v>
      </c>
      <c r="FQ133" s="20">
        <f t="shared" si="926"/>
        <v>7</v>
      </c>
      <c r="FR133" s="20">
        <f t="shared" si="927"/>
        <v>7</v>
      </c>
      <c r="FS133" s="20">
        <f t="shared" si="928"/>
        <v>0</v>
      </c>
      <c r="FT133" s="20">
        <f t="shared" si="929"/>
        <v>0</v>
      </c>
      <c r="FU133" s="20">
        <f t="shared" si="930"/>
        <v>0</v>
      </c>
      <c r="FV133" s="20">
        <f t="shared" si="931"/>
        <v>0</v>
      </c>
      <c r="FW133" s="405"/>
    </row>
    <row r="134" spans="1:180" ht="27.75" customHeight="1">
      <c r="A134" s="40"/>
      <c r="B134" s="48"/>
      <c r="C134" s="48"/>
      <c r="D134" s="48"/>
      <c r="E134" s="48"/>
      <c r="F134" s="48"/>
      <c r="G134" s="48"/>
      <c r="H134" s="43"/>
      <c r="I134" s="43"/>
      <c r="J134" s="44"/>
      <c r="K134" s="44"/>
      <c r="L134" s="44"/>
      <c r="M134" s="44"/>
      <c r="N134" s="43"/>
      <c r="O134" s="43"/>
      <c r="P134" s="1"/>
      <c r="Q134" s="16"/>
      <c r="R134" s="1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44"/>
      <c r="AP134" s="44"/>
      <c r="AQ134" s="44"/>
      <c r="AR134" s="44"/>
      <c r="AS134" s="122"/>
      <c r="AT134" s="122"/>
      <c r="AU134" s="122"/>
      <c r="AV134" s="122"/>
      <c r="AW134" s="44"/>
      <c r="AX134" s="294"/>
      <c r="AY134" s="294"/>
      <c r="AZ134" s="294"/>
      <c r="BA134" s="294"/>
      <c r="BB134" s="294"/>
      <c r="BC134" s="29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127"/>
      <c r="BO134" s="44"/>
      <c r="BP134" s="1"/>
      <c r="BQ134" s="44"/>
      <c r="BR134" s="17"/>
      <c r="BS134" s="1"/>
      <c r="BT134" s="17"/>
      <c r="BU134" s="44"/>
      <c r="BV134" s="44"/>
      <c r="BW134" s="44"/>
      <c r="BX134" s="44"/>
      <c r="BY134" s="44"/>
      <c r="BZ134" s="44"/>
      <c r="CA134" s="44"/>
      <c r="CB134" s="44"/>
      <c r="CC134" s="44"/>
      <c r="CD134" s="92"/>
      <c r="CE134" s="92"/>
      <c r="CF134" s="92"/>
      <c r="CG134" s="44"/>
      <c r="CH134" s="1"/>
      <c r="CI134" s="1"/>
      <c r="CJ134" s="1"/>
      <c r="CK134" s="383"/>
      <c r="CL134" s="383"/>
      <c r="CM134" s="383"/>
      <c r="CN134" s="1"/>
      <c r="CO134" s="1"/>
      <c r="CP134" s="20"/>
      <c r="CQ134" s="351"/>
      <c r="CR134" s="131"/>
      <c r="CS134" s="44"/>
      <c r="CT134" s="44"/>
      <c r="CU134" s="1"/>
      <c r="CV134" s="1"/>
      <c r="CW134" s="1"/>
      <c r="CX134" s="1"/>
      <c r="CY134" s="1"/>
      <c r="CZ134" s="44"/>
      <c r="DA134" s="17"/>
      <c r="DB134" s="359">
        <f t="shared" si="936"/>
        <v>0</v>
      </c>
      <c r="DC134" s="359">
        <f t="shared" si="908"/>
        <v>0</v>
      </c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1"/>
      <c r="DP134" s="1"/>
      <c r="DQ134" s="17"/>
      <c r="DR134" s="17"/>
      <c r="DS134" s="17"/>
      <c r="DT134" s="17"/>
      <c r="DU134" s="17"/>
      <c r="DV134" s="17"/>
      <c r="DW134" s="1"/>
      <c r="DX134" s="1"/>
      <c r="DY134" s="20"/>
      <c r="DZ134" s="20"/>
      <c r="EA134" s="20"/>
      <c r="EB134" s="20"/>
      <c r="EC134" s="18"/>
      <c r="ED134" s="19"/>
      <c r="EE134" s="19"/>
      <c r="EF134" s="1"/>
      <c r="EG134" s="18"/>
      <c r="EH134" s="341"/>
      <c r="EI134" s="44"/>
      <c r="EJ134" s="44"/>
      <c r="EK134" s="44"/>
      <c r="EL134" s="93"/>
      <c r="EM134" s="93"/>
      <c r="EN134" s="93"/>
      <c r="EO134" s="366"/>
      <c r="EP134" s="366"/>
      <c r="EQ134" s="374"/>
      <c r="ER134" s="374"/>
      <c r="ES134" s="374"/>
      <c r="ET134" s="374"/>
      <c r="EU134" s="18"/>
      <c r="EV134" s="18">
        <f t="shared" si="420"/>
        <v>0</v>
      </c>
      <c r="EW134" s="341"/>
      <c r="EX134" s="341"/>
      <c r="EY134" s="341"/>
      <c r="EZ134" s="365">
        <f t="shared" si="885"/>
        <v>0</v>
      </c>
      <c r="FA134" s="44"/>
      <c r="FB134" s="44"/>
      <c r="FC134" s="44"/>
      <c r="FD134" s="45"/>
      <c r="FE134" s="45"/>
      <c r="FF134" s="45"/>
      <c r="FG134" s="300"/>
      <c r="FH134" s="45"/>
      <c r="FI134" s="45"/>
      <c r="FJ134" s="45"/>
      <c r="FK134" s="44"/>
      <c r="FL134" s="44"/>
      <c r="FM134" s="44"/>
      <c r="FN134" s="44"/>
      <c r="FO134" s="294"/>
      <c r="FP134" s="20"/>
      <c r="FQ134" s="20"/>
      <c r="FR134" s="20"/>
      <c r="FS134" s="20"/>
      <c r="FT134" s="20"/>
      <c r="FU134" s="20"/>
      <c r="FV134" s="20"/>
      <c r="FW134" s="44"/>
    </row>
    <row r="135" spans="1:180" ht="27.75" customHeight="1">
      <c r="A135" s="40"/>
      <c r="B135" s="48"/>
      <c r="C135" s="48"/>
      <c r="D135" s="48"/>
      <c r="E135" s="48"/>
      <c r="F135" s="48"/>
      <c r="G135" s="48"/>
      <c r="H135" s="43"/>
      <c r="I135" s="43"/>
      <c r="J135" s="44"/>
      <c r="K135" s="44"/>
      <c r="L135" s="44"/>
      <c r="M135" s="44"/>
      <c r="N135" s="43"/>
      <c r="O135" s="43"/>
      <c r="P135" s="1"/>
      <c r="Q135" s="16"/>
      <c r="R135" s="1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44"/>
      <c r="AP135" s="44"/>
      <c r="AQ135" s="44"/>
      <c r="AR135" s="44"/>
      <c r="AS135" s="122"/>
      <c r="AT135" s="122"/>
      <c r="AU135" s="122"/>
      <c r="AV135" s="122"/>
      <c r="AW135" s="44"/>
      <c r="AX135" s="294"/>
      <c r="AY135" s="294"/>
      <c r="AZ135" s="294"/>
      <c r="BA135" s="294"/>
      <c r="BB135" s="294"/>
      <c r="BC135" s="29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127"/>
      <c r="BO135" s="44"/>
      <c r="BP135" s="1"/>
      <c r="BQ135" s="44"/>
      <c r="BR135" s="17"/>
      <c r="BS135" s="1"/>
      <c r="BT135" s="17"/>
      <c r="BU135" s="44"/>
      <c r="BV135" s="44"/>
      <c r="BW135" s="44"/>
      <c r="BX135" s="44"/>
      <c r="BY135" s="44"/>
      <c r="BZ135" s="44"/>
      <c r="CA135" s="44"/>
      <c r="CB135" s="44"/>
      <c r="CC135" s="44"/>
      <c r="CD135" s="92"/>
      <c r="CE135" s="92"/>
      <c r="CF135" s="92"/>
      <c r="CG135" s="44"/>
      <c r="CH135" s="1"/>
      <c r="CI135" s="1"/>
      <c r="CJ135" s="1"/>
      <c r="CK135" s="383"/>
      <c r="CL135" s="383"/>
      <c r="CM135" s="383"/>
      <c r="CN135" s="1"/>
      <c r="CO135" s="1"/>
      <c r="CP135" s="20"/>
      <c r="CQ135" s="351"/>
      <c r="CR135" s="131"/>
      <c r="CS135" s="44"/>
      <c r="CT135" s="44"/>
      <c r="CU135" s="1"/>
      <c r="CV135" s="1"/>
      <c r="CW135" s="1"/>
      <c r="CX135" s="1"/>
      <c r="CY135" s="1"/>
      <c r="CZ135" s="44"/>
      <c r="DA135" s="17"/>
      <c r="DB135" s="359">
        <f t="shared" si="936"/>
        <v>0</v>
      </c>
      <c r="DC135" s="359">
        <f t="shared" si="908"/>
        <v>0</v>
      </c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1"/>
      <c r="DP135" s="1"/>
      <c r="DQ135" s="17"/>
      <c r="DR135" s="17"/>
      <c r="DS135" s="17"/>
      <c r="DT135" s="17"/>
      <c r="DU135" s="17"/>
      <c r="DV135" s="17"/>
      <c r="DW135" s="1"/>
      <c r="DX135" s="1"/>
      <c r="DY135" s="20"/>
      <c r="DZ135" s="20"/>
      <c r="EA135" s="20"/>
      <c r="EB135" s="20"/>
      <c r="EC135" s="18"/>
      <c r="ED135" s="19"/>
      <c r="EE135" s="19"/>
      <c r="EF135" s="1"/>
      <c r="EG135" s="18"/>
      <c r="EH135" s="341"/>
      <c r="EI135" s="44"/>
      <c r="EJ135" s="44"/>
      <c r="EK135" s="44"/>
      <c r="EL135" s="93"/>
      <c r="EM135" s="93"/>
      <c r="EN135" s="93"/>
      <c r="EO135" s="366"/>
      <c r="EP135" s="366"/>
      <c r="EQ135" s="374"/>
      <c r="ER135" s="374"/>
      <c r="ES135" s="374"/>
      <c r="ET135" s="374"/>
      <c r="EU135" s="18"/>
      <c r="EV135" s="18"/>
      <c r="EW135" s="341"/>
      <c r="EX135" s="341"/>
      <c r="EY135" s="341"/>
      <c r="EZ135" s="365">
        <f t="shared" si="885"/>
        <v>0</v>
      </c>
      <c r="FA135" s="44"/>
      <c r="FB135" s="44"/>
      <c r="FC135" s="44"/>
      <c r="FD135" s="45"/>
      <c r="FE135" s="45"/>
      <c r="FF135" s="45"/>
      <c r="FG135" s="300"/>
      <c r="FH135" s="45"/>
      <c r="FI135" s="45"/>
      <c r="FJ135" s="45"/>
      <c r="FK135" s="44"/>
      <c r="FL135" s="44"/>
      <c r="FM135" s="44"/>
      <c r="FN135" s="44"/>
      <c r="FO135" s="294"/>
      <c r="FP135" s="20"/>
      <c r="FQ135" s="20"/>
      <c r="FR135" s="20"/>
      <c r="FS135" s="20"/>
      <c r="FT135" s="20"/>
      <c r="FU135" s="20"/>
      <c r="FV135" s="20"/>
      <c r="FW135" s="44"/>
    </row>
    <row r="136" spans="1:180" ht="27.75" customHeight="1">
      <c r="A136" s="40"/>
      <c r="B136" s="48"/>
      <c r="C136" s="48"/>
      <c r="D136" s="48"/>
      <c r="E136" s="48"/>
      <c r="F136" s="48"/>
      <c r="G136" s="48"/>
      <c r="H136" s="43"/>
      <c r="I136" s="43"/>
      <c r="J136" s="44"/>
      <c r="K136" s="44"/>
      <c r="L136" s="44"/>
      <c r="M136" s="44"/>
      <c r="N136" s="43"/>
      <c r="O136" s="43"/>
      <c r="P136" s="1"/>
      <c r="Q136" s="16"/>
      <c r="R136" s="1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44"/>
      <c r="AP136" s="44"/>
      <c r="AQ136" s="44"/>
      <c r="AR136" s="44"/>
      <c r="AS136" s="122"/>
      <c r="AT136" s="122"/>
      <c r="AU136" s="122"/>
      <c r="AV136" s="122"/>
      <c r="AW136" s="44"/>
      <c r="AX136" s="294"/>
      <c r="AY136" s="294"/>
      <c r="AZ136" s="294"/>
      <c r="BA136" s="294"/>
      <c r="BB136" s="294"/>
      <c r="BC136" s="29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127"/>
      <c r="BO136" s="44"/>
      <c r="BP136" s="1"/>
      <c r="BQ136" s="44"/>
      <c r="BR136" s="17"/>
      <c r="BS136" s="1"/>
      <c r="BT136" s="17"/>
      <c r="BU136" s="44"/>
      <c r="BV136" s="44"/>
      <c r="BW136" s="44"/>
      <c r="BX136" s="44"/>
      <c r="BY136" s="44"/>
      <c r="BZ136" s="44"/>
      <c r="CA136" s="44"/>
      <c r="CB136" s="44"/>
      <c r="CC136" s="44"/>
      <c r="CD136" s="92"/>
      <c r="CE136" s="92"/>
      <c r="CF136" s="92"/>
      <c r="CG136" s="44"/>
      <c r="CH136" s="1"/>
      <c r="CI136" s="1"/>
      <c r="CJ136" s="1"/>
      <c r="CK136" s="383"/>
      <c r="CL136" s="383"/>
      <c r="CM136" s="383"/>
      <c r="CN136" s="1"/>
      <c r="CO136" s="1"/>
      <c r="CP136" s="20"/>
      <c r="CQ136" s="351"/>
      <c r="CR136" s="131"/>
      <c r="CS136" s="44"/>
      <c r="CT136" s="44"/>
      <c r="CU136" s="1"/>
      <c r="CV136" s="1"/>
      <c r="CW136" s="1"/>
      <c r="CX136" s="1"/>
      <c r="CY136" s="1"/>
      <c r="CZ136" s="44"/>
      <c r="DA136" s="17"/>
      <c r="DB136" s="359">
        <f t="shared" si="936"/>
        <v>0</v>
      </c>
      <c r="DC136" s="359">
        <f t="shared" si="908"/>
        <v>0</v>
      </c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1"/>
      <c r="DP136" s="1"/>
      <c r="DQ136" s="17"/>
      <c r="DR136" s="17"/>
      <c r="DS136" s="17"/>
      <c r="DT136" s="17"/>
      <c r="DU136" s="17"/>
      <c r="DV136" s="17"/>
      <c r="DW136" s="1"/>
      <c r="DX136" s="1"/>
      <c r="DY136" s="20"/>
      <c r="DZ136" s="20"/>
      <c r="EA136" s="20"/>
      <c r="EB136" s="20"/>
      <c r="EC136" s="18"/>
      <c r="ED136" s="19"/>
      <c r="EE136" s="19"/>
      <c r="EF136" s="1"/>
      <c r="EG136" s="18"/>
      <c r="EH136" s="341"/>
      <c r="EI136" s="44"/>
      <c r="EJ136" s="44"/>
      <c r="EK136" s="44"/>
      <c r="EL136" s="93"/>
      <c r="EM136" s="93"/>
      <c r="EN136" s="93"/>
      <c r="EO136" s="366"/>
      <c r="EP136" s="366"/>
      <c r="EQ136" s="374"/>
      <c r="ER136" s="374"/>
      <c r="ES136" s="374"/>
      <c r="ET136" s="374"/>
      <c r="EU136" s="18"/>
      <c r="EV136" s="18"/>
      <c r="EW136" s="341"/>
      <c r="EX136" s="341"/>
      <c r="EY136" s="341"/>
      <c r="EZ136" s="365">
        <f t="shared" si="885"/>
        <v>0</v>
      </c>
      <c r="FA136" s="44"/>
      <c r="FB136" s="44"/>
      <c r="FC136" s="44"/>
      <c r="FD136" s="45"/>
      <c r="FE136" s="45"/>
      <c r="FF136" s="45"/>
      <c r="FG136" s="300"/>
      <c r="FH136" s="45"/>
      <c r="FI136" s="45"/>
      <c r="FJ136" s="45"/>
      <c r="FK136" s="44"/>
      <c r="FL136" s="44"/>
      <c r="FM136" s="44"/>
      <c r="FN136" s="44"/>
      <c r="FO136" s="294"/>
      <c r="FP136" s="20"/>
      <c r="FQ136" s="20"/>
      <c r="FR136" s="20"/>
      <c r="FS136" s="20"/>
      <c r="FT136" s="20"/>
      <c r="FU136" s="20"/>
      <c r="FV136" s="20"/>
      <c r="FW136" s="44"/>
    </row>
    <row r="137" spans="1:180" s="99" customFormat="1" ht="33" customHeight="1">
      <c r="A137" s="94">
        <v>3</v>
      </c>
      <c r="B137" s="105" t="s">
        <v>547</v>
      </c>
      <c r="C137" s="105"/>
      <c r="D137" s="96"/>
      <c r="E137" s="96"/>
      <c r="F137" s="96">
        <f t="shared" ref="F137:AK137" si="937">+SUM(F138:F186)</f>
        <v>1000</v>
      </c>
      <c r="G137" s="96">
        <f t="shared" si="937"/>
        <v>1066</v>
      </c>
      <c r="H137" s="96">
        <f t="shared" si="937"/>
        <v>0</v>
      </c>
      <c r="I137" s="96">
        <f t="shared" si="937"/>
        <v>0</v>
      </c>
      <c r="J137" s="96">
        <f t="shared" si="937"/>
        <v>0</v>
      </c>
      <c r="K137" s="96">
        <f t="shared" si="937"/>
        <v>12</v>
      </c>
      <c r="L137" s="96">
        <f t="shared" si="937"/>
        <v>0</v>
      </c>
      <c r="M137" s="96">
        <f t="shared" si="937"/>
        <v>8</v>
      </c>
      <c r="N137" s="96">
        <f t="shared" si="937"/>
        <v>0</v>
      </c>
      <c r="O137" s="96">
        <f t="shared" si="937"/>
        <v>0</v>
      </c>
      <c r="P137" s="96">
        <f t="shared" si="937"/>
        <v>0</v>
      </c>
      <c r="Q137" s="96">
        <f t="shared" si="937"/>
        <v>0</v>
      </c>
      <c r="R137" s="96">
        <f t="shared" si="937"/>
        <v>0</v>
      </c>
      <c r="S137" s="96">
        <f t="shared" si="937"/>
        <v>0</v>
      </c>
      <c r="T137" s="96">
        <f t="shared" si="937"/>
        <v>0</v>
      </c>
      <c r="U137" s="96">
        <f t="shared" si="937"/>
        <v>0</v>
      </c>
      <c r="V137" s="96">
        <f t="shared" si="937"/>
        <v>0</v>
      </c>
      <c r="W137" s="96">
        <f t="shared" si="937"/>
        <v>0</v>
      </c>
      <c r="X137" s="96">
        <f t="shared" si="937"/>
        <v>0</v>
      </c>
      <c r="Y137" s="96">
        <f t="shared" si="937"/>
        <v>2</v>
      </c>
      <c r="Z137" s="96">
        <f t="shared" si="937"/>
        <v>0</v>
      </c>
      <c r="AA137" s="96">
        <f t="shared" si="937"/>
        <v>0</v>
      </c>
      <c r="AB137" s="96">
        <f t="shared" si="937"/>
        <v>0</v>
      </c>
      <c r="AC137" s="96">
        <f t="shared" si="937"/>
        <v>0</v>
      </c>
      <c r="AD137" s="96">
        <f t="shared" si="937"/>
        <v>0</v>
      </c>
      <c r="AE137" s="96">
        <f t="shared" si="937"/>
        <v>0</v>
      </c>
      <c r="AF137" s="96">
        <f t="shared" si="937"/>
        <v>2</v>
      </c>
      <c r="AG137" s="96">
        <f t="shared" si="937"/>
        <v>0</v>
      </c>
      <c r="AH137" s="96">
        <f t="shared" si="937"/>
        <v>0</v>
      </c>
      <c r="AI137" s="96">
        <f t="shared" si="937"/>
        <v>0</v>
      </c>
      <c r="AJ137" s="96">
        <f t="shared" si="937"/>
        <v>0</v>
      </c>
      <c r="AK137" s="96">
        <f t="shared" si="937"/>
        <v>0</v>
      </c>
      <c r="AL137" s="96">
        <f t="shared" ref="AL137:BQ137" si="938">+SUM(AL138:AL186)</f>
        <v>0</v>
      </c>
      <c r="AM137" s="96">
        <f t="shared" si="938"/>
        <v>0</v>
      </c>
      <c r="AN137" s="96">
        <f t="shared" si="938"/>
        <v>0</v>
      </c>
      <c r="AO137" s="96">
        <f t="shared" si="938"/>
        <v>0</v>
      </c>
      <c r="AP137" s="96">
        <f t="shared" si="938"/>
        <v>0</v>
      </c>
      <c r="AQ137" s="96">
        <f t="shared" si="938"/>
        <v>0</v>
      </c>
      <c r="AR137" s="96">
        <f t="shared" si="938"/>
        <v>977</v>
      </c>
      <c r="AS137" s="96">
        <f t="shared" si="938"/>
        <v>0</v>
      </c>
      <c r="AT137" s="96">
        <f t="shared" si="938"/>
        <v>0</v>
      </c>
      <c r="AU137" s="96">
        <f t="shared" si="938"/>
        <v>0</v>
      </c>
      <c r="AV137" s="96">
        <f t="shared" si="938"/>
        <v>37</v>
      </c>
      <c r="AW137" s="96">
        <f t="shared" si="938"/>
        <v>1</v>
      </c>
      <c r="AX137" s="96">
        <f t="shared" si="938"/>
        <v>1</v>
      </c>
      <c r="AY137" s="96">
        <f t="shared" si="938"/>
        <v>1</v>
      </c>
      <c r="AZ137" s="96">
        <f t="shared" si="938"/>
        <v>0</v>
      </c>
      <c r="BA137" s="96">
        <f t="shared" si="938"/>
        <v>0</v>
      </c>
      <c r="BB137" s="96">
        <f t="shared" si="938"/>
        <v>0</v>
      </c>
      <c r="BC137" s="96">
        <f t="shared" si="938"/>
        <v>0</v>
      </c>
      <c r="BD137" s="96">
        <f t="shared" si="938"/>
        <v>0</v>
      </c>
      <c r="BE137" s="96">
        <f t="shared" si="938"/>
        <v>0</v>
      </c>
      <c r="BF137" s="96">
        <f t="shared" si="938"/>
        <v>0</v>
      </c>
      <c r="BG137" s="96">
        <f t="shared" si="938"/>
        <v>0</v>
      </c>
      <c r="BH137" s="96">
        <f t="shared" si="938"/>
        <v>1</v>
      </c>
      <c r="BI137" s="96">
        <f t="shared" si="938"/>
        <v>10</v>
      </c>
      <c r="BJ137" s="96">
        <f t="shared" si="938"/>
        <v>9</v>
      </c>
      <c r="BK137" s="96">
        <f t="shared" si="938"/>
        <v>0</v>
      </c>
      <c r="BL137" s="96">
        <f t="shared" si="938"/>
        <v>1</v>
      </c>
      <c r="BM137" s="96">
        <f t="shared" si="938"/>
        <v>3</v>
      </c>
      <c r="BN137" s="96">
        <f t="shared" si="938"/>
        <v>1</v>
      </c>
      <c r="BO137" s="96">
        <f t="shared" si="938"/>
        <v>3</v>
      </c>
      <c r="BP137" s="96">
        <f t="shared" si="938"/>
        <v>0</v>
      </c>
      <c r="BQ137" s="96">
        <f t="shared" si="938"/>
        <v>0</v>
      </c>
      <c r="BR137" s="96">
        <f t="shared" ref="BR137:CW137" si="939">+SUM(BR138:BR186)</f>
        <v>85</v>
      </c>
      <c r="BS137" s="96">
        <f t="shared" si="939"/>
        <v>0</v>
      </c>
      <c r="BT137" s="96">
        <f t="shared" si="939"/>
        <v>0</v>
      </c>
      <c r="BU137" s="96">
        <f t="shared" si="939"/>
        <v>8</v>
      </c>
      <c r="BV137" s="96">
        <f t="shared" si="939"/>
        <v>46</v>
      </c>
      <c r="BW137" s="96">
        <f t="shared" si="939"/>
        <v>4</v>
      </c>
      <c r="BX137" s="96">
        <f t="shared" si="939"/>
        <v>4</v>
      </c>
      <c r="BY137" s="96">
        <f t="shared" si="939"/>
        <v>0</v>
      </c>
      <c r="BZ137" s="96">
        <f t="shared" si="939"/>
        <v>1</v>
      </c>
      <c r="CA137" s="96">
        <f t="shared" si="939"/>
        <v>0</v>
      </c>
      <c r="CB137" s="96">
        <f t="shared" si="939"/>
        <v>0</v>
      </c>
      <c r="CC137" s="96">
        <f t="shared" si="939"/>
        <v>0</v>
      </c>
      <c r="CD137" s="96">
        <f t="shared" si="939"/>
        <v>0</v>
      </c>
      <c r="CE137" s="96">
        <f t="shared" si="939"/>
        <v>2</v>
      </c>
      <c r="CF137" s="96">
        <f t="shared" si="939"/>
        <v>0</v>
      </c>
      <c r="CG137" s="96">
        <f t="shared" si="939"/>
        <v>0</v>
      </c>
      <c r="CH137" s="96">
        <f t="shared" si="939"/>
        <v>6</v>
      </c>
      <c r="CI137" s="96">
        <f t="shared" si="939"/>
        <v>20</v>
      </c>
      <c r="CJ137" s="96">
        <f t="shared" si="939"/>
        <v>0</v>
      </c>
      <c r="CK137" s="96">
        <f t="shared" si="939"/>
        <v>0</v>
      </c>
      <c r="CL137" s="96">
        <f t="shared" si="939"/>
        <v>0</v>
      </c>
      <c r="CM137" s="96">
        <f t="shared" si="939"/>
        <v>0</v>
      </c>
      <c r="CN137" s="96">
        <f t="shared" si="939"/>
        <v>7</v>
      </c>
      <c r="CO137" s="96">
        <f t="shared" si="939"/>
        <v>7</v>
      </c>
      <c r="CP137" s="96">
        <f t="shared" si="939"/>
        <v>68.5</v>
      </c>
      <c r="CQ137" s="96">
        <f t="shared" si="939"/>
        <v>0</v>
      </c>
      <c r="CR137" s="96">
        <f t="shared" si="939"/>
        <v>27</v>
      </c>
      <c r="CS137" s="96">
        <f t="shared" si="939"/>
        <v>13</v>
      </c>
      <c r="CT137" s="96">
        <f t="shared" si="939"/>
        <v>4</v>
      </c>
      <c r="CU137" s="96">
        <f t="shared" si="939"/>
        <v>2</v>
      </c>
      <c r="CV137" s="96">
        <f t="shared" si="939"/>
        <v>2</v>
      </c>
      <c r="CW137" s="96">
        <f t="shared" si="939"/>
        <v>44</v>
      </c>
      <c r="CX137" s="96">
        <f t="shared" ref="CX137:EC137" si="940">+SUM(CX138:CX186)</f>
        <v>0</v>
      </c>
      <c r="CY137" s="96">
        <f t="shared" si="940"/>
        <v>47</v>
      </c>
      <c r="CZ137" s="96">
        <f t="shared" si="940"/>
        <v>133</v>
      </c>
      <c r="DA137" s="96">
        <f t="shared" si="940"/>
        <v>47</v>
      </c>
      <c r="DB137" s="96">
        <f t="shared" si="940"/>
        <v>180</v>
      </c>
      <c r="DC137" s="96">
        <f t="shared" si="940"/>
        <v>95</v>
      </c>
      <c r="DD137" s="96">
        <f t="shared" si="940"/>
        <v>0</v>
      </c>
      <c r="DE137" s="96">
        <f t="shared" si="940"/>
        <v>170</v>
      </c>
      <c r="DF137" s="96">
        <f t="shared" si="940"/>
        <v>73</v>
      </c>
      <c r="DG137" s="96">
        <f t="shared" si="940"/>
        <v>8</v>
      </c>
      <c r="DH137" s="96">
        <f t="shared" si="940"/>
        <v>12</v>
      </c>
      <c r="DI137" s="96">
        <f t="shared" si="940"/>
        <v>104</v>
      </c>
      <c r="DJ137" s="96">
        <f t="shared" si="940"/>
        <v>0</v>
      </c>
      <c r="DK137" s="96">
        <f t="shared" si="940"/>
        <v>0</v>
      </c>
      <c r="DL137" s="96">
        <f t="shared" si="940"/>
        <v>0</v>
      </c>
      <c r="DM137" s="96">
        <f t="shared" si="940"/>
        <v>0</v>
      </c>
      <c r="DN137" s="96">
        <f t="shared" si="940"/>
        <v>261</v>
      </c>
      <c r="DO137" s="96">
        <f t="shared" si="940"/>
        <v>0</v>
      </c>
      <c r="DP137" s="96">
        <f t="shared" si="940"/>
        <v>0</v>
      </c>
      <c r="DQ137" s="96">
        <f t="shared" si="940"/>
        <v>0</v>
      </c>
      <c r="DR137" s="96">
        <f t="shared" si="940"/>
        <v>0</v>
      </c>
      <c r="DS137" s="96">
        <f t="shared" si="940"/>
        <v>0</v>
      </c>
      <c r="DT137" s="96">
        <f t="shared" si="940"/>
        <v>0</v>
      </c>
      <c r="DU137" s="96">
        <f t="shared" si="940"/>
        <v>0</v>
      </c>
      <c r="DV137" s="96">
        <f t="shared" si="940"/>
        <v>0</v>
      </c>
      <c r="DW137" s="96">
        <f t="shared" si="940"/>
        <v>0</v>
      </c>
      <c r="DX137" s="96">
        <f t="shared" si="940"/>
        <v>0</v>
      </c>
      <c r="DY137" s="96">
        <f t="shared" si="940"/>
        <v>0</v>
      </c>
      <c r="DZ137" s="96">
        <f t="shared" si="940"/>
        <v>0</v>
      </c>
      <c r="EA137" s="96">
        <f t="shared" si="940"/>
        <v>0</v>
      </c>
      <c r="EB137" s="96">
        <f t="shared" si="940"/>
        <v>0</v>
      </c>
      <c r="EC137" s="96">
        <f t="shared" si="940"/>
        <v>21</v>
      </c>
      <c r="ED137" s="96">
        <f t="shared" ref="ED137:FI137" si="941">+SUM(ED138:ED186)</f>
        <v>63</v>
      </c>
      <c r="EE137" s="96">
        <f t="shared" si="941"/>
        <v>12</v>
      </c>
      <c r="EF137" s="96">
        <f t="shared" si="941"/>
        <v>16</v>
      </c>
      <c r="EG137" s="96">
        <f t="shared" si="941"/>
        <v>126</v>
      </c>
      <c r="EH137" s="96">
        <f t="shared" si="941"/>
        <v>0</v>
      </c>
      <c r="EI137" s="96">
        <f t="shared" si="941"/>
        <v>22</v>
      </c>
      <c r="EJ137" s="96">
        <f t="shared" si="941"/>
        <v>208</v>
      </c>
      <c r="EK137" s="96">
        <f t="shared" si="941"/>
        <v>111.5</v>
      </c>
      <c r="EL137" s="96">
        <f t="shared" si="941"/>
        <v>22</v>
      </c>
      <c r="EM137" s="96">
        <f t="shared" si="941"/>
        <v>1</v>
      </c>
      <c r="EN137" s="96">
        <f t="shared" si="941"/>
        <v>2</v>
      </c>
      <c r="EO137" s="96">
        <f t="shared" si="941"/>
        <v>0</v>
      </c>
      <c r="EP137" s="96">
        <f t="shared" si="941"/>
        <v>0</v>
      </c>
      <c r="EQ137" s="96">
        <f t="shared" si="941"/>
        <v>2</v>
      </c>
      <c r="ER137" s="96">
        <f t="shared" si="941"/>
        <v>1</v>
      </c>
      <c r="ES137" s="96">
        <f t="shared" si="941"/>
        <v>6</v>
      </c>
      <c r="ET137" s="96">
        <f t="shared" si="941"/>
        <v>1</v>
      </c>
      <c r="EU137" s="96">
        <f t="shared" si="941"/>
        <v>179</v>
      </c>
      <c r="EV137" s="96">
        <f t="shared" si="941"/>
        <v>58</v>
      </c>
      <c r="EW137" s="96">
        <f t="shared" si="941"/>
        <v>45</v>
      </c>
      <c r="EX137" s="96">
        <f t="shared" si="941"/>
        <v>31</v>
      </c>
      <c r="EY137" s="96">
        <f t="shared" si="941"/>
        <v>106</v>
      </c>
      <c r="EZ137" s="96">
        <f t="shared" si="941"/>
        <v>2</v>
      </c>
      <c r="FA137" s="96">
        <f t="shared" si="941"/>
        <v>1</v>
      </c>
      <c r="FB137" s="96">
        <f t="shared" si="941"/>
        <v>0</v>
      </c>
      <c r="FC137" s="96">
        <f t="shared" si="941"/>
        <v>0</v>
      </c>
      <c r="FD137" s="96">
        <f t="shared" si="941"/>
        <v>0</v>
      </c>
      <c r="FE137" s="96">
        <f t="shared" si="941"/>
        <v>0</v>
      </c>
      <c r="FF137" s="96">
        <f t="shared" si="941"/>
        <v>0</v>
      </c>
      <c r="FG137" s="96">
        <f t="shared" si="941"/>
        <v>0</v>
      </c>
      <c r="FH137" s="96">
        <f t="shared" si="941"/>
        <v>0</v>
      </c>
      <c r="FI137" s="96">
        <f t="shared" si="941"/>
        <v>0</v>
      </c>
      <c r="FJ137" s="96">
        <f t="shared" ref="FJ137:FW137" si="942">+SUM(FJ138:FJ186)</f>
        <v>127</v>
      </c>
      <c r="FK137" s="96">
        <f t="shared" si="942"/>
        <v>87</v>
      </c>
      <c r="FL137" s="96">
        <f t="shared" si="942"/>
        <v>0</v>
      </c>
      <c r="FM137" s="96">
        <f t="shared" si="942"/>
        <v>286</v>
      </c>
      <c r="FN137" s="96">
        <f t="shared" si="942"/>
        <v>429</v>
      </c>
      <c r="FO137" s="96">
        <f t="shared" si="942"/>
        <v>0</v>
      </c>
      <c r="FP137" s="96">
        <f t="shared" si="942"/>
        <v>0</v>
      </c>
      <c r="FQ137" s="96">
        <f t="shared" si="942"/>
        <v>170</v>
      </c>
      <c r="FR137" s="96">
        <f t="shared" si="942"/>
        <v>73</v>
      </c>
      <c r="FS137" s="96">
        <f t="shared" si="942"/>
        <v>0</v>
      </c>
      <c r="FT137" s="96">
        <f t="shared" si="942"/>
        <v>0</v>
      </c>
      <c r="FU137" s="96">
        <f t="shared" si="942"/>
        <v>0</v>
      </c>
      <c r="FV137" s="96">
        <f t="shared" si="942"/>
        <v>0</v>
      </c>
      <c r="FW137" s="96">
        <f t="shared" si="942"/>
        <v>0</v>
      </c>
      <c r="FX137" s="98"/>
    </row>
    <row r="138" spans="1:180" ht="27.75" customHeight="1">
      <c r="A138" s="40"/>
      <c r="B138" s="41" t="s">
        <v>163</v>
      </c>
      <c r="C138" s="48"/>
      <c r="D138" s="48"/>
      <c r="E138" s="41"/>
      <c r="F138" s="41"/>
      <c r="G138" s="48"/>
      <c r="H138" s="43"/>
      <c r="I138" s="43"/>
      <c r="J138" s="44"/>
      <c r="K138" s="44"/>
      <c r="L138" s="44"/>
      <c r="M138" s="44"/>
      <c r="N138" s="43"/>
      <c r="O138" s="43"/>
      <c r="P138" s="1"/>
      <c r="Q138" s="16"/>
      <c r="R138" s="1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1">
        <f t="shared" ref="AC138:AC143" si="943">+IF(S138=1,1,0)+IF(T138=1,1,0)</f>
        <v>0</v>
      </c>
      <c r="AD138" s="1">
        <f t="shared" ref="AD138:AD143" si="944">+IF(U138=1,1,0)+IF(V138=1,1,0)</f>
        <v>0</v>
      </c>
      <c r="AE138" s="1">
        <f t="shared" ref="AE138:AE143" si="945">+IF(W138=1,1,0)+IF(X138=1,1,0)</f>
        <v>0</v>
      </c>
      <c r="AF138" s="1">
        <f t="shared" ref="AF138:AF143" si="946">+IF(Y138=1,1,0)+IF(Z138=1,1,0)</f>
        <v>0</v>
      </c>
      <c r="AG138" s="1">
        <f t="shared" ref="AG138:AH143" si="947">+IF(AA138=1,1,0)</f>
        <v>0</v>
      </c>
      <c r="AH138" s="1">
        <f t="shared" si="947"/>
        <v>0</v>
      </c>
      <c r="AI138" s="1">
        <f t="shared" ref="AI138:AI143" si="948">+IF(S138=2,1,0)+IF(T138=2,1,0)</f>
        <v>0</v>
      </c>
      <c r="AJ138" s="1">
        <f t="shared" ref="AJ138:AJ143" si="949">+IF(U138=2,1,0)+IF(V138=2,1,0)</f>
        <v>0</v>
      </c>
      <c r="AK138" s="1">
        <f t="shared" ref="AK138:AK143" si="950">+IF(X138=2,1,0)+IF(W138=2,1,0)</f>
        <v>0</v>
      </c>
      <c r="AL138" s="1">
        <f t="shared" ref="AL138:AL143" si="951">+IF(Y138=2,1,0)+IF(Z138=2,1,0)</f>
        <v>0</v>
      </c>
      <c r="AM138" s="1">
        <f t="shared" ref="AM138:AN143" si="952">+IF(AA138=2,1,0)</f>
        <v>0</v>
      </c>
      <c r="AN138" s="1">
        <f t="shared" si="952"/>
        <v>0</v>
      </c>
      <c r="AO138" s="44"/>
      <c r="AP138" s="44"/>
      <c r="AQ138" s="44"/>
      <c r="AR138" s="44"/>
      <c r="AS138" s="122">
        <f t="shared" ref="AS138:AS169" si="953">IF(AND(AO138&gt;0,OR(BR138&gt;=2,BR138=1)),1,0)</f>
        <v>0</v>
      </c>
      <c r="AT138" s="122">
        <f t="shared" ref="AT138:AT169" si="954">IF(AND(AP138&gt;0,OR(BR138&gt;=2,BR138=1)),1,0)</f>
        <v>0</v>
      </c>
      <c r="AU138" s="122">
        <f t="shared" ref="AU138:AU169" si="955">IF(AND(AQ138&gt;0,OR(BR138&gt;=2,BR138=1)),1,0)</f>
        <v>0</v>
      </c>
      <c r="AV138" s="122">
        <f t="shared" ref="AV138:AV149" si="956">IF(AND(AR138&gt;0,OR(BR138&gt;=2,BR138=1)),AR138/G138,0)</f>
        <v>0</v>
      </c>
      <c r="AW138" s="44"/>
      <c r="AX138" s="294"/>
      <c r="AY138" s="294"/>
      <c r="AZ138" s="294"/>
      <c r="BA138" s="294"/>
      <c r="BB138" s="294"/>
      <c r="BC138" s="29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127"/>
      <c r="BO138" s="44"/>
      <c r="BP138" s="1"/>
      <c r="BQ138" s="44"/>
      <c r="BR138" s="17"/>
      <c r="BS138" s="1">
        <f t="shared" ref="BS138:BS185" si="957">IF(BP138=1, 2,IF(BP138=2,3,IF(BP138&gt;=3,4,0)))*2</f>
        <v>0</v>
      </c>
      <c r="BT138" s="17">
        <f t="shared" ref="BT138:BT155" si="958">+BS138*2</f>
        <v>0</v>
      </c>
      <c r="BU138" s="44"/>
      <c r="BV138" s="44"/>
      <c r="BW138" s="44"/>
      <c r="BX138" s="44"/>
      <c r="BY138" s="44"/>
      <c r="BZ138" s="44"/>
      <c r="CA138" s="44"/>
      <c r="CB138" s="44"/>
      <c r="CC138" s="44"/>
      <c r="CD138" s="92"/>
      <c r="CE138" s="92"/>
      <c r="CF138" s="92"/>
      <c r="CG138" s="44"/>
      <c r="CH138" s="1"/>
      <c r="CI138" s="1"/>
      <c r="CJ138" s="1"/>
      <c r="CK138" s="383"/>
      <c r="CL138" s="383"/>
      <c r="CM138" s="383"/>
      <c r="CN138" s="1">
        <f t="shared" ref="CN138:CN169" si="959">+SUM(BX138:CC138)*BW138</f>
        <v>0</v>
      </c>
      <c r="CO138" s="1">
        <f t="shared" ref="CO138:CO169" si="960">+SUM(BX138:CC138)*BW138</f>
        <v>0</v>
      </c>
      <c r="CP138" s="20">
        <f t="shared" ref="CP138:CP169" si="961">+SUM(BY138:CC138)*2.5+SUM(CD138:CG138)*0.5+SUM(CH138:CJ138)*2.5</f>
        <v>0</v>
      </c>
      <c r="CQ138" s="351"/>
      <c r="CR138" s="131">
        <f t="shared" ref="CR138:CR166" si="962">+IF(SUM(AX138:BM138)&gt;0,1,0)</f>
        <v>0</v>
      </c>
      <c r="CS138" s="44"/>
      <c r="CT138" s="44"/>
      <c r="CU138" s="1"/>
      <c r="CV138" s="1"/>
      <c r="CW138" s="1"/>
      <c r="CX138" s="1"/>
      <c r="CY138" s="1"/>
      <c r="CZ138" s="44"/>
      <c r="DA138" s="17">
        <f t="shared" ref="DA138:DA155" si="963">+CY138</f>
        <v>0</v>
      </c>
      <c r="DB138" s="359"/>
      <c r="DC138" s="359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1"/>
      <c r="DP138" s="1"/>
      <c r="DQ138" s="17">
        <f t="shared" ref="DQ138:DQ169" si="964">+IF(AND(SUM(S138:AA138)&gt;0,SUM(FA138:FF138)&gt;0),CT138,0)</f>
        <v>0</v>
      </c>
      <c r="DR138" s="17">
        <f t="shared" ref="DR138:DR169" si="965">+IF(AND(SUM(S138:AA138)&gt;0,SUM(FA138:FF138)&gt;0),CU138,0)</f>
        <v>0</v>
      </c>
      <c r="DS138" s="17">
        <f t="shared" ref="DS138:DS169" si="966">+IF(AND(SUM(S138:AA138)&gt;0,SUM(FA138:FF138)&gt;0),CV138,0)</f>
        <v>0</v>
      </c>
      <c r="DT138" s="17">
        <f t="shared" ref="DT138:DT169" si="967">+IF(AND(SUM(S138:AA138)&gt;0,SUM(FA138:FF138)&gt;0),CW138,0)</f>
        <v>0</v>
      </c>
      <c r="DU138" s="17">
        <f t="shared" ref="DU138:DU169" si="968">+IF(AND(SUM(S138:AA138)&gt;0,SUM(FA138:FF138)&gt;0),CX138,0)</f>
        <v>0</v>
      </c>
      <c r="DV138" s="17">
        <f t="shared" ref="DV138:DV169" si="969">+IF(AND(SUM(S138:AA138)&gt;0,SUM(FA138:FF138)&gt;0),CY138,0)</f>
        <v>0</v>
      </c>
      <c r="DW138" s="1"/>
      <c r="DX138" s="1"/>
      <c r="DY138" s="20">
        <f t="shared" ref="DY138:DY169" si="970">+IF(AND(SUM(S138:AB138)&gt;0,SUM(FA138:FF138)&gt;0,DG138&gt;=3),DG138,0)</f>
        <v>0</v>
      </c>
      <c r="DZ138" s="20">
        <f t="shared" ref="DZ138:DZ169" si="971">+IF(AND(SUM(S138:AB138)&gt;0,SUM(FA138:FF138)&gt;0,DH138&gt;=3),DH138,0)</f>
        <v>0</v>
      </c>
      <c r="EA138" s="20">
        <f t="shared" ref="EA138:EA169" si="972">+IF(AND(SUM(S138:AB138)&gt;0,SUM(FA138:FF138)&gt;0,DI138&gt;=3),DI138,0)</f>
        <v>0</v>
      </c>
      <c r="EB138" s="20">
        <f t="shared" ref="EB138:EB169" si="973">+IF(AND(SUM(S138:AB138)&gt;0,SUM(FA138:FF138)&gt;0,DJ138&gt;=3),DJ138,0)</f>
        <v>0</v>
      </c>
      <c r="EC138" s="18">
        <f t="shared" ref="EC138:EC166" si="974">+IF(AND(CT138=0,SUM(CU138:CY138)&gt;1,SUM(CU138:CY138)&lt;=4),1,IF(AND(CT138=0,SUM(CU138:CY138)&gt;4),2,0))</f>
        <v>0</v>
      </c>
      <c r="ED138" s="19">
        <f t="shared" ref="ED138:ED159" si="975">+IF(EC138&lt;&gt;0,EC138*3,0)</f>
        <v>0</v>
      </c>
      <c r="EE138" s="19">
        <f t="shared" ref="EE138:EE166" si="976">+IF(SUM(AO138:AR138)+SUM(DK138:DN138)&gt;0,CT138*3,0)</f>
        <v>0</v>
      </c>
      <c r="EF138" s="1">
        <f t="shared" ref="EF138:EF169" si="977">+IF(EE138&gt;0,CT138*4,0)</f>
        <v>0</v>
      </c>
      <c r="EG138" s="18">
        <f t="shared" ref="EG138:EG168" si="978">+IF(AND(CT138+EC138=0,SUM(AO138:AR138)&gt;0,SUM(DK138:DN138)&gt;0),(CU138+CV138+CW138+CX138)*2+CY138*5,(EC138+CT138-FO138)*5)+IF(AND(EC138+DQ138+CT138=0,SUM(AO138:AR138)&gt;0),SUM(CU138:CX138)*2+CY138*5,0)</f>
        <v>0</v>
      </c>
      <c r="EH138" s="341"/>
      <c r="EI138" s="44"/>
      <c r="EJ138" s="44"/>
      <c r="EK138" s="44"/>
      <c r="EL138" s="93"/>
      <c r="EM138" s="93"/>
      <c r="EN138" s="93"/>
      <c r="EO138" s="366"/>
      <c r="EP138" s="366"/>
      <c r="EQ138" s="374"/>
      <c r="ER138" s="374"/>
      <c r="ES138" s="374"/>
      <c r="ET138" s="374"/>
      <c r="EU138" s="18">
        <f t="shared" ref="EU138:EU169" si="979">IF(SUM(CU138:CX138)&gt;0,CZ138*1+2,0)</f>
        <v>0</v>
      </c>
      <c r="EV138" s="18">
        <f t="shared" ref="EV138" si="980">+(DR138+DS138+DT138+DU138+DV138)+SUM(BY138:CJ138)*2</f>
        <v>0</v>
      </c>
      <c r="EW138" s="341"/>
      <c r="EX138" s="341"/>
      <c r="EY138" s="341"/>
      <c r="EZ138" s="365">
        <f t="shared" si="885"/>
        <v>0</v>
      </c>
      <c r="FA138" s="44"/>
      <c r="FB138" s="44"/>
      <c r="FC138" s="44"/>
      <c r="FD138" s="45"/>
      <c r="FE138" s="45"/>
      <c r="FF138" s="45"/>
      <c r="FG138" s="300"/>
      <c r="FH138" s="45"/>
      <c r="FI138" s="45"/>
      <c r="FJ138" s="45"/>
      <c r="FK138" s="44"/>
      <c r="FL138" s="44"/>
      <c r="FM138" s="44"/>
      <c r="FN138" s="44"/>
      <c r="FO138" s="294"/>
      <c r="FP138" s="20">
        <f>+FO138*3</f>
        <v>0</v>
      </c>
      <c r="FQ138" s="20">
        <f t="shared" ref="FQ138:FQ169" si="981">+DE138</f>
        <v>0</v>
      </c>
      <c r="FR138" s="20">
        <f t="shared" ref="FR138:FR169" si="982">+DF138</f>
        <v>0</v>
      </c>
      <c r="FS138" s="20">
        <f t="shared" ref="FS138:FS169" si="983">+IF(DG138&lt;3,DG138,0)</f>
        <v>0</v>
      </c>
      <c r="FT138" s="20">
        <f t="shared" ref="FT138:FT169" si="984">+IF(DH138&lt;3,DH138,0)</f>
        <v>0</v>
      </c>
      <c r="FU138" s="20">
        <f t="shared" ref="FU138:FU169" si="985">+IF(DI138&lt;3,DI138,0)</f>
        <v>0</v>
      </c>
      <c r="FV138" s="20">
        <f t="shared" ref="FV138:FV169" si="986">+IF(DJ138&lt;3,DJ138,0)</f>
        <v>0</v>
      </c>
      <c r="FW138" s="44"/>
    </row>
    <row r="139" spans="1:180" ht="27.75" customHeight="1">
      <c r="A139" s="40"/>
      <c r="B139" s="41" t="s">
        <v>300</v>
      </c>
      <c r="C139" s="41"/>
      <c r="D139" s="48"/>
      <c r="E139" s="41"/>
      <c r="F139" s="41"/>
      <c r="G139" s="48"/>
      <c r="H139" s="43"/>
      <c r="I139" s="43"/>
      <c r="J139" s="44"/>
      <c r="K139" s="44"/>
      <c r="L139" s="44"/>
      <c r="M139" s="44"/>
      <c r="N139" s="43"/>
      <c r="O139" s="43"/>
      <c r="P139" s="1"/>
      <c r="Q139" s="16"/>
      <c r="R139" s="1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1">
        <f t="shared" si="943"/>
        <v>0</v>
      </c>
      <c r="AD139" s="1">
        <f t="shared" si="944"/>
        <v>0</v>
      </c>
      <c r="AE139" s="1">
        <f t="shared" si="945"/>
        <v>0</v>
      </c>
      <c r="AF139" s="1">
        <f t="shared" si="946"/>
        <v>0</v>
      </c>
      <c r="AG139" s="1">
        <f t="shared" si="947"/>
        <v>0</v>
      </c>
      <c r="AH139" s="1">
        <f t="shared" si="947"/>
        <v>0</v>
      </c>
      <c r="AI139" s="1">
        <f t="shared" si="948"/>
        <v>0</v>
      </c>
      <c r="AJ139" s="1">
        <f t="shared" si="949"/>
        <v>0</v>
      </c>
      <c r="AK139" s="1">
        <f t="shared" si="950"/>
        <v>0</v>
      </c>
      <c r="AL139" s="1">
        <f t="shared" si="951"/>
        <v>0</v>
      </c>
      <c r="AM139" s="1">
        <f t="shared" si="952"/>
        <v>0</v>
      </c>
      <c r="AN139" s="1">
        <f t="shared" si="952"/>
        <v>0</v>
      </c>
      <c r="AO139" s="44"/>
      <c r="AP139" s="44"/>
      <c r="AQ139" s="44"/>
      <c r="AR139" s="44"/>
      <c r="AS139" s="122">
        <f t="shared" si="953"/>
        <v>0</v>
      </c>
      <c r="AT139" s="122">
        <f t="shared" si="954"/>
        <v>0</v>
      </c>
      <c r="AU139" s="122">
        <f t="shared" si="955"/>
        <v>0</v>
      </c>
      <c r="AV139" s="122">
        <f t="shared" si="956"/>
        <v>0</v>
      </c>
      <c r="AW139" s="44"/>
      <c r="AX139" s="294"/>
      <c r="AY139" s="294"/>
      <c r="AZ139" s="294"/>
      <c r="BA139" s="294"/>
      <c r="BB139" s="294"/>
      <c r="BC139" s="29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127"/>
      <c r="BO139" s="44"/>
      <c r="BP139" s="1"/>
      <c r="BQ139" s="44"/>
      <c r="BR139" s="17"/>
      <c r="BS139" s="1">
        <f t="shared" si="957"/>
        <v>0</v>
      </c>
      <c r="BT139" s="17">
        <f t="shared" si="958"/>
        <v>0</v>
      </c>
      <c r="BU139" s="44"/>
      <c r="BV139" s="44"/>
      <c r="BW139" s="44"/>
      <c r="BX139" s="44"/>
      <c r="BY139" s="44"/>
      <c r="BZ139" s="44"/>
      <c r="CA139" s="44"/>
      <c r="CB139" s="44"/>
      <c r="CC139" s="44"/>
      <c r="CD139" s="92"/>
      <c r="CE139" s="92"/>
      <c r="CF139" s="92"/>
      <c r="CG139" s="44"/>
      <c r="CH139" s="1"/>
      <c r="CI139" s="1"/>
      <c r="CJ139" s="1"/>
      <c r="CK139" s="383"/>
      <c r="CL139" s="383"/>
      <c r="CM139" s="383"/>
      <c r="CN139" s="1">
        <f t="shared" si="959"/>
        <v>0</v>
      </c>
      <c r="CO139" s="1">
        <f t="shared" si="960"/>
        <v>0</v>
      </c>
      <c r="CP139" s="20">
        <f t="shared" si="961"/>
        <v>0</v>
      </c>
      <c r="CQ139" s="351"/>
      <c r="CR139" s="131">
        <f t="shared" si="962"/>
        <v>0</v>
      </c>
      <c r="CS139" s="44"/>
      <c r="CT139" s="44"/>
      <c r="CU139" s="1"/>
      <c r="CV139" s="1"/>
      <c r="CW139" s="1"/>
      <c r="CX139" s="1"/>
      <c r="CY139" s="1"/>
      <c r="CZ139" s="44"/>
      <c r="DA139" s="17">
        <f t="shared" si="963"/>
        <v>0</v>
      </c>
      <c r="DB139" s="359">
        <f t="shared" ref="DB139:DB197" si="987">CZ139+DA139</f>
        <v>0</v>
      </c>
      <c r="DC139" s="359">
        <f t="shared" ref="DC139:DC185" si="988">CU139+CV139+CW139+CX139+CY139</f>
        <v>0</v>
      </c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1"/>
      <c r="DP139" s="1"/>
      <c r="DQ139" s="17">
        <f t="shared" si="964"/>
        <v>0</v>
      </c>
      <c r="DR139" s="17">
        <f t="shared" si="965"/>
        <v>0</v>
      </c>
      <c r="DS139" s="17">
        <f t="shared" si="966"/>
        <v>0</v>
      </c>
      <c r="DT139" s="17">
        <f t="shared" si="967"/>
        <v>0</v>
      </c>
      <c r="DU139" s="17">
        <f t="shared" si="968"/>
        <v>0</v>
      </c>
      <c r="DV139" s="17">
        <f t="shared" si="969"/>
        <v>0</v>
      </c>
      <c r="DW139" s="1"/>
      <c r="DX139" s="1"/>
      <c r="DY139" s="20">
        <f t="shared" si="970"/>
        <v>0</v>
      </c>
      <c r="DZ139" s="20">
        <f t="shared" si="971"/>
        <v>0</v>
      </c>
      <c r="EA139" s="20">
        <f t="shared" si="972"/>
        <v>0</v>
      </c>
      <c r="EB139" s="20">
        <f t="shared" si="973"/>
        <v>0</v>
      </c>
      <c r="EC139" s="18">
        <f t="shared" si="974"/>
        <v>0</v>
      </c>
      <c r="ED139" s="19">
        <f t="shared" si="975"/>
        <v>0</v>
      </c>
      <c r="EE139" s="19">
        <f t="shared" si="976"/>
        <v>0</v>
      </c>
      <c r="EF139" s="1">
        <f t="shared" si="977"/>
        <v>0</v>
      </c>
      <c r="EG139" s="18">
        <f t="shared" si="978"/>
        <v>0</v>
      </c>
      <c r="EH139" s="341"/>
      <c r="EI139" s="44"/>
      <c r="EJ139" s="44"/>
      <c r="EK139" s="44"/>
      <c r="EL139" s="93"/>
      <c r="EM139" s="93"/>
      <c r="EN139" s="93"/>
      <c r="EO139" s="366"/>
      <c r="EP139" s="366"/>
      <c r="EQ139" s="374"/>
      <c r="ER139" s="374"/>
      <c r="ES139" s="374"/>
      <c r="ET139" s="374"/>
      <c r="EU139" s="18">
        <f t="shared" si="979"/>
        <v>0</v>
      </c>
      <c r="EV139" s="18">
        <f t="shared" ref="EV139:EV185" si="989">+(DR139+DS139+DT139+DU139+DV139)*2+SUM(BY139:CJ139)*2</f>
        <v>0</v>
      </c>
      <c r="EW139" s="341"/>
      <c r="EX139" s="341"/>
      <c r="EY139" s="341"/>
      <c r="EZ139" s="365">
        <f t="shared" si="885"/>
        <v>0</v>
      </c>
      <c r="FA139" s="44"/>
      <c r="FB139" s="44"/>
      <c r="FC139" s="44"/>
      <c r="FD139" s="45"/>
      <c r="FE139" s="45"/>
      <c r="FF139" s="45"/>
      <c r="FG139" s="300"/>
      <c r="FH139" s="45"/>
      <c r="FI139" s="45"/>
      <c r="FJ139" s="45"/>
      <c r="FK139" s="44"/>
      <c r="FL139" s="44"/>
      <c r="FM139" s="44"/>
      <c r="FN139" s="44"/>
      <c r="FO139" s="294"/>
      <c r="FP139" s="20">
        <f t="shared" ref="FP139:FP185" si="990">+FO139*3</f>
        <v>0</v>
      </c>
      <c r="FQ139" s="20">
        <f t="shared" si="981"/>
        <v>0</v>
      </c>
      <c r="FR139" s="20">
        <f t="shared" si="982"/>
        <v>0</v>
      </c>
      <c r="FS139" s="20">
        <f t="shared" si="983"/>
        <v>0</v>
      </c>
      <c r="FT139" s="20">
        <f t="shared" si="984"/>
        <v>0</v>
      </c>
      <c r="FU139" s="20">
        <f t="shared" si="985"/>
        <v>0</v>
      </c>
      <c r="FV139" s="20">
        <f t="shared" si="986"/>
        <v>0</v>
      </c>
      <c r="FW139" s="44" t="s">
        <v>1021</v>
      </c>
    </row>
    <row r="140" spans="1:180" ht="27.75" customHeight="1">
      <c r="A140" s="40"/>
      <c r="B140" s="48" t="s">
        <v>190</v>
      </c>
      <c r="C140" s="48" t="s">
        <v>27</v>
      </c>
      <c r="D140" s="48" t="s">
        <v>165</v>
      </c>
      <c r="E140" s="48" t="str">
        <f>D140</f>
        <v>2LT12</v>
      </c>
      <c r="F140" s="48"/>
      <c r="G140" s="48">
        <v>6</v>
      </c>
      <c r="H140" s="43"/>
      <c r="I140" s="43"/>
      <c r="J140" s="44"/>
      <c r="K140" s="44">
        <v>4</v>
      </c>
      <c r="L140" s="44"/>
      <c r="M140" s="44"/>
      <c r="N140" s="43"/>
      <c r="O140" s="43"/>
      <c r="P140" s="1"/>
      <c r="Q140" s="16"/>
      <c r="R140" s="1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1">
        <f t="shared" si="943"/>
        <v>0</v>
      </c>
      <c r="AD140" s="1">
        <f t="shared" si="944"/>
        <v>0</v>
      </c>
      <c r="AE140" s="1">
        <f t="shared" si="945"/>
        <v>0</v>
      </c>
      <c r="AF140" s="1">
        <f t="shared" si="946"/>
        <v>0</v>
      </c>
      <c r="AG140" s="1">
        <f t="shared" si="947"/>
        <v>0</v>
      </c>
      <c r="AH140" s="1">
        <f t="shared" si="947"/>
        <v>0</v>
      </c>
      <c r="AI140" s="1">
        <f t="shared" si="948"/>
        <v>0</v>
      </c>
      <c r="AJ140" s="1">
        <f t="shared" si="949"/>
        <v>0</v>
      </c>
      <c r="AK140" s="1">
        <f t="shared" si="950"/>
        <v>0</v>
      </c>
      <c r="AL140" s="1">
        <f t="shared" si="951"/>
        <v>0</v>
      </c>
      <c r="AM140" s="1">
        <f t="shared" si="952"/>
        <v>0</v>
      </c>
      <c r="AN140" s="1">
        <f t="shared" si="952"/>
        <v>0</v>
      </c>
      <c r="AO140" s="44"/>
      <c r="AP140" s="44"/>
      <c r="AQ140" s="44"/>
      <c r="AR140" s="44">
        <f>G140</f>
        <v>6</v>
      </c>
      <c r="AS140" s="122">
        <f t="shared" si="953"/>
        <v>0</v>
      </c>
      <c r="AT140" s="122">
        <f t="shared" si="954"/>
        <v>0</v>
      </c>
      <c r="AU140" s="122">
        <f t="shared" si="955"/>
        <v>0</v>
      </c>
      <c r="AV140" s="122">
        <f t="shared" si="956"/>
        <v>1</v>
      </c>
      <c r="AW140" s="44">
        <v>1</v>
      </c>
      <c r="AX140" s="294"/>
      <c r="AY140" s="294"/>
      <c r="AZ140" s="294"/>
      <c r="BA140" s="294"/>
      <c r="BB140" s="294"/>
      <c r="BC140" s="29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127"/>
      <c r="BO140" s="44"/>
      <c r="BP140" s="1"/>
      <c r="BQ140" s="44"/>
      <c r="BR140" s="17">
        <v>2</v>
      </c>
      <c r="BS140" s="1">
        <f t="shared" si="957"/>
        <v>0</v>
      </c>
      <c r="BT140" s="17">
        <f t="shared" si="958"/>
        <v>0</v>
      </c>
      <c r="BU140" s="44"/>
      <c r="BV140" s="44">
        <v>2</v>
      </c>
      <c r="BW140" s="44"/>
      <c r="BX140" s="44"/>
      <c r="BY140" s="44"/>
      <c r="BZ140" s="44"/>
      <c r="CA140" s="44"/>
      <c r="CB140" s="44"/>
      <c r="CC140" s="44"/>
      <c r="CD140" s="92"/>
      <c r="CE140" s="92"/>
      <c r="CF140" s="92"/>
      <c r="CG140" s="44"/>
      <c r="CH140" s="1"/>
      <c r="CI140" s="1"/>
      <c r="CJ140" s="1"/>
      <c r="CK140" s="383"/>
      <c r="CL140" s="383"/>
      <c r="CM140" s="383"/>
      <c r="CN140" s="1">
        <f t="shared" si="959"/>
        <v>0</v>
      </c>
      <c r="CO140" s="1">
        <f t="shared" si="960"/>
        <v>0</v>
      </c>
      <c r="CP140" s="20">
        <f t="shared" si="961"/>
        <v>0</v>
      </c>
      <c r="CQ140" s="351"/>
      <c r="CR140" s="131">
        <f t="shared" si="962"/>
        <v>0</v>
      </c>
      <c r="CS140" s="44"/>
      <c r="CT140" s="44"/>
      <c r="CU140" s="1"/>
      <c r="CV140" s="1"/>
      <c r="CW140" s="1"/>
      <c r="CX140" s="1"/>
      <c r="CY140" s="1"/>
      <c r="CZ140" s="44"/>
      <c r="DA140" s="17">
        <f t="shared" si="963"/>
        <v>0</v>
      </c>
      <c r="DB140" s="359">
        <f t="shared" si="987"/>
        <v>0</v>
      </c>
      <c r="DC140" s="359">
        <f t="shared" si="988"/>
        <v>0</v>
      </c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1"/>
      <c r="DP140" s="1"/>
      <c r="DQ140" s="17">
        <f t="shared" si="964"/>
        <v>0</v>
      </c>
      <c r="DR140" s="17">
        <f t="shared" si="965"/>
        <v>0</v>
      </c>
      <c r="DS140" s="17">
        <f t="shared" si="966"/>
        <v>0</v>
      </c>
      <c r="DT140" s="17">
        <f t="shared" si="967"/>
        <v>0</v>
      </c>
      <c r="DU140" s="17">
        <f t="shared" si="968"/>
        <v>0</v>
      </c>
      <c r="DV140" s="17">
        <f t="shared" si="969"/>
        <v>0</v>
      </c>
      <c r="DW140" s="1"/>
      <c r="DX140" s="1"/>
      <c r="DY140" s="20">
        <f t="shared" si="970"/>
        <v>0</v>
      </c>
      <c r="DZ140" s="20">
        <f t="shared" si="971"/>
        <v>0</v>
      </c>
      <c r="EA140" s="20">
        <f t="shared" si="972"/>
        <v>0</v>
      </c>
      <c r="EB140" s="20">
        <f t="shared" si="973"/>
        <v>0</v>
      </c>
      <c r="EC140" s="18">
        <f t="shared" si="974"/>
        <v>0</v>
      </c>
      <c r="ED140" s="19">
        <f t="shared" si="975"/>
        <v>0</v>
      </c>
      <c r="EE140" s="19">
        <f t="shared" si="976"/>
        <v>0</v>
      </c>
      <c r="EF140" s="1">
        <f t="shared" si="977"/>
        <v>0</v>
      </c>
      <c r="EG140" s="18">
        <f t="shared" si="978"/>
        <v>0</v>
      </c>
      <c r="EH140" s="341"/>
      <c r="EI140" s="44"/>
      <c r="EJ140" s="44"/>
      <c r="EK140" s="44"/>
      <c r="EL140" s="93"/>
      <c r="EM140" s="93"/>
      <c r="EN140" s="93"/>
      <c r="EO140" s="366"/>
      <c r="EP140" s="366"/>
      <c r="EQ140" s="374"/>
      <c r="ER140" s="374"/>
      <c r="ES140" s="374"/>
      <c r="ET140" s="374"/>
      <c r="EU140" s="18">
        <f t="shared" si="979"/>
        <v>0</v>
      </c>
      <c r="EV140" s="18">
        <f t="shared" si="989"/>
        <v>0</v>
      </c>
      <c r="EW140" s="341">
        <v>3</v>
      </c>
      <c r="EX140" s="341"/>
      <c r="EY140" s="341"/>
      <c r="EZ140" s="365">
        <f t="shared" si="885"/>
        <v>0</v>
      </c>
      <c r="FA140" s="44"/>
      <c r="FB140" s="44"/>
      <c r="FC140" s="44"/>
      <c r="FD140" s="45"/>
      <c r="FE140" s="45"/>
      <c r="FF140" s="45"/>
      <c r="FG140" s="300"/>
      <c r="FH140" s="45"/>
      <c r="FI140" s="45"/>
      <c r="FJ140" s="45"/>
      <c r="FK140" s="44"/>
      <c r="FL140" s="44"/>
      <c r="FM140" s="44"/>
      <c r="FN140" s="44"/>
      <c r="FO140" s="294"/>
      <c r="FP140" s="20">
        <f t="shared" si="990"/>
        <v>0</v>
      </c>
      <c r="FQ140" s="20">
        <f t="shared" si="981"/>
        <v>0</v>
      </c>
      <c r="FR140" s="20">
        <f t="shared" si="982"/>
        <v>0</v>
      </c>
      <c r="FS140" s="20">
        <f t="shared" si="983"/>
        <v>0</v>
      </c>
      <c r="FT140" s="20">
        <f t="shared" si="984"/>
        <v>0</v>
      </c>
      <c r="FU140" s="20">
        <f t="shared" si="985"/>
        <v>0</v>
      </c>
      <c r="FV140" s="20">
        <f t="shared" si="986"/>
        <v>0</v>
      </c>
      <c r="FW140" s="44"/>
    </row>
    <row r="141" spans="1:180" ht="27.75" customHeight="1">
      <c r="A141" s="40"/>
      <c r="B141" s="48">
        <v>1</v>
      </c>
      <c r="C141" s="48">
        <f>B141</f>
        <v>1</v>
      </c>
      <c r="D141" s="48" t="s">
        <v>187</v>
      </c>
      <c r="E141" s="48" t="s">
        <v>187</v>
      </c>
      <c r="F141" s="48">
        <v>11</v>
      </c>
      <c r="G141" s="48">
        <f t="shared" ref="G141:G148" si="991">F141</f>
        <v>11</v>
      </c>
      <c r="H141" s="43"/>
      <c r="I141" s="43"/>
      <c r="J141" s="44"/>
      <c r="K141" s="44"/>
      <c r="L141" s="44"/>
      <c r="M141" s="44"/>
      <c r="N141" s="43"/>
      <c r="O141" s="43"/>
      <c r="P141" s="1"/>
      <c r="Q141" s="16"/>
      <c r="R141" s="1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1">
        <f t="shared" si="943"/>
        <v>0</v>
      </c>
      <c r="AD141" s="1">
        <f t="shared" si="944"/>
        <v>0</v>
      </c>
      <c r="AE141" s="1">
        <f t="shared" si="945"/>
        <v>0</v>
      </c>
      <c r="AF141" s="1">
        <f t="shared" si="946"/>
        <v>0</v>
      </c>
      <c r="AG141" s="1">
        <f t="shared" si="947"/>
        <v>0</v>
      </c>
      <c r="AH141" s="1">
        <f t="shared" si="947"/>
        <v>0</v>
      </c>
      <c r="AI141" s="1">
        <f t="shared" si="948"/>
        <v>0</v>
      </c>
      <c r="AJ141" s="1">
        <f t="shared" si="949"/>
        <v>0</v>
      </c>
      <c r="AK141" s="1">
        <f t="shared" si="950"/>
        <v>0</v>
      </c>
      <c r="AL141" s="1">
        <f t="shared" si="951"/>
        <v>0</v>
      </c>
      <c r="AM141" s="1">
        <f t="shared" si="952"/>
        <v>0</v>
      </c>
      <c r="AN141" s="1">
        <f t="shared" si="952"/>
        <v>0</v>
      </c>
      <c r="AO141" s="44"/>
      <c r="AP141" s="44"/>
      <c r="AQ141" s="44"/>
      <c r="AR141" s="44">
        <f t="shared" ref="AR141:AR149" si="992">G141</f>
        <v>11</v>
      </c>
      <c r="AS141" s="122">
        <f t="shared" si="953"/>
        <v>0</v>
      </c>
      <c r="AT141" s="122">
        <f t="shared" si="954"/>
        <v>0</v>
      </c>
      <c r="AU141" s="122">
        <f t="shared" si="955"/>
        <v>0</v>
      </c>
      <c r="AV141" s="122">
        <f t="shared" si="956"/>
        <v>1</v>
      </c>
      <c r="AW141" s="44"/>
      <c r="AX141" s="294"/>
      <c r="AY141" s="294"/>
      <c r="AZ141" s="294"/>
      <c r="BA141" s="294"/>
      <c r="BB141" s="294"/>
      <c r="BC141" s="294"/>
      <c r="BD141" s="44"/>
      <c r="BE141" s="44"/>
      <c r="BF141" s="44"/>
      <c r="BG141" s="44"/>
      <c r="BH141" s="44"/>
      <c r="BI141" s="44"/>
      <c r="BJ141" s="44"/>
      <c r="BK141" s="44"/>
      <c r="BL141" s="44">
        <v>1</v>
      </c>
      <c r="BM141" s="44">
        <v>1</v>
      </c>
      <c r="BN141" s="127"/>
      <c r="BO141" s="44"/>
      <c r="BP141" s="1"/>
      <c r="BQ141" s="44"/>
      <c r="BR141" s="17">
        <v>4</v>
      </c>
      <c r="BS141" s="1">
        <f t="shared" si="957"/>
        <v>0</v>
      </c>
      <c r="BT141" s="17">
        <f t="shared" si="958"/>
        <v>0</v>
      </c>
      <c r="BU141" s="44"/>
      <c r="BV141" s="44">
        <v>2</v>
      </c>
      <c r="BW141" s="44"/>
      <c r="BX141" s="44"/>
      <c r="BY141" s="44"/>
      <c r="BZ141" s="44"/>
      <c r="CA141" s="44"/>
      <c r="CB141" s="44"/>
      <c r="CC141" s="44"/>
      <c r="CD141" s="92"/>
      <c r="CE141" s="92"/>
      <c r="CF141" s="92"/>
      <c r="CG141" s="44"/>
      <c r="CH141" s="1"/>
      <c r="CI141" s="1">
        <v>1</v>
      </c>
      <c r="CJ141" s="1"/>
      <c r="CK141" s="383"/>
      <c r="CL141" s="383"/>
      <c r="CM141" s="383"/>
      <c r="CN141" s="1">
        <f t="shared" si="959"/>
        <v>0</v>
      </c>
      <c r="CO141" s="1">
        <f t="shared" si="960"/>
        <v>0</v>
      </c>
      <c r="CP141" s="20">
        <f t="shared" si="961"/>
        <v>2.5</v>
      </c>
      <c r="CQ141" s="351"/>
      <c r="CR141" s="131">
        <f t="shared" si="962"/>
        <v>1</v>
      </c>
      <c r="CS141" s="44"/>
      <c r="CT141" s="44"/>
      <c r="CU141" s="1"/>
      <c r="CV141" s="1"/>
      <c r="CW141" s="1"/>
      <c r="CX141" s="1"/>
      <c r="CY141" s="1"/>
      <c r="CZ141" s="44"/>
      <c r="DA141" s="17">
        <f t="shared" si="963"/>
        <v>0</v>
      </c>
      <c r="DB141" s="359">
        <f t="shared" si="987"/>
        <v>0</v>
      </c>
      <c r="DC141" s="359">
        <f t="shared" si="988"/>
        <v>0</v>
      </c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294">
        <f>G141</f>
        <v>11</v>
      </c>
      <c r="DO141" s="1"/>
      <c r="DP141" s="1"/>
      <c r="DQ141" s="17">
        <f t="shared" si="964"/>
        <v>0</v>
      </c>
      <c r="DR141" s="17">
        <f t="shared" si="965"/>
        <v>0</v>
      </c>
      <c r="DS141" s="17">
        <f t="shared" si="966"/>
        <v>0</v>
      </c>
      <c r="DT141" s="17">
        <f t="shared" si="967"/>
        <v>0</v>
      </c>
      <c r="DU141" s="17">
        <f t="shared" si="968"/>
        <v>0</v>
      </c>
      <c r="DV141" s="17">
        <f t="shared" si="969"/>
        <v>0</v>
      </c>
      <c r="DW141" s="1"/>
      <c r="DX141" s="1"/>
      <c r="DY141" s="20">
        <f t="shared" si="970"/>
        <v>0</v>
      </c>
      <c r="DZ141" s="20">
        <f t="shared" si="971"/>
        <v>0</v>
      </c>
      <c r="EA141" s="20">
        <f t="shared" si="972"/>
        <v>0</v>
      </c>
      <c r="EB141" s="20">
        <f t="shared" si="973"/>
        <v>0</v>
      </c>
      <c r="EC141" s="18">
        <f t="shared" si="974"/>
        <v>0</v>
      </c>
      <c r="ED141" s="19">
        <f t="shared" si="975"/>
        <v>0</v>
      </c>
      <c r="EE141" s="19">
        <f t="shared" si="976"/>
        <v>0</v>
      </c>
      <c r="EF141" s="1">
        <f t="shared" si="977"/>
        <v>0</v>
      </c>
      <c r="EG141" s="18">
        <f t="shared" si="978"/>
        <v>0</v>
      </c>
      <c r="EH141" s="341"/>
      <c r="EI141" s="44"/>
      <c r="EJ141" s="44"/>
      <c r="EK141" s="44"/>
      <c r="EL141" s="93"/>
      <c r="EM141" s="93"/>
      <c r="EN141" s="93"/>
      <c r="EO141" s="366"/>
      <c r="EP141" s="366"/>
      <c r="EQ141" s="374"/>
      <c r="ER141" s="374"/>
      <c r="ES141" s="374"/>
      <c r="ET141" s="374"/>
      <c r="EU141" s="18">
        <f t="shared" si="979"/>
        <v>0</v>
      </c>
      <c r="EV141" s="18">
        <f t="shared" si="989"/>
        <v>2</v>
      </c>
      <c r="EW141" s="341"/>
      <c r="EX141" s="341">
        <v>6</v>
      </c>
      <c r="EY141" s="341"/>
      <c r="EZ141" s="365">
        <f t="shared" si="885"/>
        <v>0</v>
      </c>
      <c r="FA141" s="44"/>
      <c r="FB141" s="44"/>
      <c r="FC141" s="44"/>
      <c r="FD141" s="45"/>
      <c r="FE141" s="45"/>
      <c r="FF141" s="45"/>
      <c r="FG141" s="300"/>
      <c r="FH141" s="45"/>
      <c r="FI141" s="45"/>
      <c r="FJ141" s="45"/>
      <c r="FK141" s="44"/>
      <c r="FL141" s="44"/>
      <c r="FM141" s="44"/>
      <c r="FN141" s="44">
        <f>G141</f>
        <v>11</v>
      </c>
      <c r="FO141" s="294"/>
      <c r="FP141" s="20">
        <f t="shared" si="990"/>
        <v>0</v>
      </c>
      <c r="FQ141" s="20">
        <f t="shared" si="981"/>
        <v>0</v>
      </c>
      <c r="FR141" s="20">
        <f t="shared" si="982"/>
        <v>0</v>
      </c>
      <c r="FS141" s="20">
        <f t="shared" si="983"/>
        <v>0</v>
      </c>
      <c r="FT141" s="20">
        <f t="shared" si="984"/>
        <v>0</v>
      </c>
      <c r="FU141" s="20">
        <f t="shared" si="985"/>
        <v>0</v>
      </c>
      <c r="FV141" s="20">
        <f t="shared" si="986"/>
        <v>0</v>
      </c>
      <c r="FW141" s="44"/>
    </row>
    <row r="142" spans="1:180" s="301" customFormat="1" ht="27.75" customHeight="1">
      <c r="A142" s="295"/>
      <c r="B142" s="296">
        <v>2</v>
      </c>
      <c r="C142" s="296">
        <f>B142</f>
        <v>2</v>
      </c>
      <c r="D142" s="48" t="s">
        <v>187</v>
      </c>
      <c r="E142" s="296" t="str">
        <f>D142</f>
        <v>2LT8,5</v>
      </c>
      <c r="F142" s="296">
        <v>15</v>
      </c>
      <c r="G142" s="296">
        <f t="shared" si="991"/>
        <v>15</v>
      </c>
      <c r="H142" s="297"/>
      <c r="I142" s="297"/>
      <c r="J142" s="294"/>
      <c r="K142" s="294"/>
      <c r="L142" s="294"/>
      <c r="M142" s="294"/>
      <c r="N142" s="297"/>
      <c r="O142" s="297"/>
      <c r="P142" s="1"/>
      <c r="Q142" s="16"/>
      <c r="R142" s="1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1">
        <f t="shared" ref="AC142" si="993">+IF(S142=1,1,0)+IF(T142=1,1,0)</f>
        <v>0</v>
      </c>
      <c r="AD142" s="1">
        <f t="shared" ref="AD142" si="994">+IF(U142=1,1,0)+IF(V142=1,1,0)</f>
        <v>0</v>
      </c>
      <c r="AE142" s="1">
        <f t="shared" ref="AE142" si="995">+IF(W142=1,1,0)+IF(X142=1,1,0)</f>
        <v>0</v>
      </c>
      <c r="AF142" s="1">
        <f t="shared" ref="AF142" si="996">+IF(Y142=1,1,0)+IF(Z142=1,1,0)</f>
        <v>0</v>
      </c>
      <c r="AG142" s="1">
        <f t="shared" ref="AG142" si="997">+IF(AA142=1,1,0)</f>
        <v>0</v>
      </c>
      <c r="AH142" s="1">
        <f t="shared" ref="AH142" si="998">+IF(AB142=1,1,0)</f>
        <v>0</v>
      </c>
      <c r="AI142" s="1">
        <f t="shared" ref="AI142" si="999">+IF(S142=2,1,0)+IF(T142=2,1,0)</f>
        <v>0</v>
      </c>
      <c r="AJ142" s="1">
        <f t="shared" ref="AJ142" si="1000">+IF(U142=2,1,0)+IF(V142=2,1,0)</f>
        <v>0</v>
      </c>
      <c r="AK142" s="1">
        <f t="shared" ref="AK142" si="1001">+IF(X142=2,1,0)+IF(W142=2,1,0)</f>
        <v>0</v>
      </c>
      <c r="AL142" s="1">
        <f t="shared" ref="AL142" si="1002">+IF(Y142=2,1,0)+IF(Z142=2,1,0)</f>
        <v>0</v>
      </c>
      <c r="AM142" s="1">
        <f t="shared" ref="AM142" si="1003">+IF(AA142=2,1,0)</f>
        <v>0</v>
      </c>
      <c r="AN142" s="1">
        <f t="shared" ref="AN142" si="1004">+IF(AB142=2,1,0)</f>
        <v>0</v>
      </c>
      <c r="AO142" s="294"/>
      <c r="AP142" s="294"/>
      <c r="AQ142" s="294"/>
      <c r="AR142" s="44">
        <f t="shared" si="992"/>
        <v>15</v>
      </c>
      <c r="AS142" s="298">
        <f t="shared" si="953"/>
        <v>0</v>
      </c>
      <c r="AT142" s="298">
        <f t="shared" si="954"/>
        <v>0</v>
      </c>
      <c r="AU142" s="298">
        <f t="shared" si="955"/>
        <v>0</v>
      </c>
      <c r="AV142" s="298">
        <f t="shared" si="956"/>
        <v>1</v>
      </c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/>
      <c r="BJ142" s="294"/>
      <c r="BK142" s="294"/>
      <c r="BL142" s="294"/>
      <c r="BM142" s="294">
        <v>1</v>
      </c>
      <c r="BN142" s="294"/>
      <c r="BO142" s="294"/>
      <c r="BP142" s="1"/>
      <c r="BQ142" s="294"/>
      <c r="BR142" s="17">
        <v>4</v>
      </c>
      <c r="BS142" s="1">
        <f t="shared" si="957"/>
        <v>0</v>
      </c>
      <c r="BT142" s="17">
        <f t="shared" ref="BT142" si="1005">+BS142*2</f>
        <v>0</v>
      </c>
      <c r="BU142" s="294"/>
      <c r="BV142" s="294">
        <v>2</v>
      </c>
      <c r="BW142" s="294"/>
      <c r="BX142" s="294"/>
      <c r="BY142" s="294"/>
      <c r="BZ142" s="294"/>
      <c r="CA142" s="294"/>
      <c r="CB142" s="294"/>
      <c r="CC142" s="294"/>
      <c r="CD142" s="1"/>
      <c r="CE142" s="1"/>
      <c r="CF142" s="1"/>
      <c r="CG142" s="294"/>
      <c r="CH142" s="1"/>
      <c r="CI142" s="1">
        <v>1</v>
      </c>
      <c r="CJ142" s="1"/>
      <c r="CK142" s="383"/>
      <c r="CL142" s="383"/>
      <c r="CM142" s="383"/>
      <c r="CN142" s="1">
        <f t="shared" si="959"/>
        <v>0</v>
      </c>
      <c r="CO142" s="1">
        <f t="shared" si="960"/>
        <v>0</v>
      </c>
      <c r="CP142" s="20">
        <f t="shared" si="961"/>
        <v>2.5</v>
      </c>
      <c r="CQ142" s="351"/>
      <c r="CR142" s="299">
        <f t="shared" si="962"/>
        <v>1</v>
      </c>
      <c r="CS142" s="294"/>
      <c r="CT142" s="294"/>
      <c r="CU142" s="1">
        <v>1</v>
      </c>
      <c r="CV142" s="1"/>
      <c r="CW142" s="1">
        <v>1</v>
      </c>
      <c r="CX142" s="1"/>
      <c r="CY142" s="1">
        <v>1</v>
      </c>
      <c r="CZ142" s="294">
        <v>4</v>
      </c>
      <c r="DA142" s="17">
        <f t="shared" si="963"/>
        <v>1</v>
      </c>
      <c r="DB142" s="359">
        <f t="shared" si="987"/>
        <v>5</v>
      </c>
      <c r="DC142" s="359">
        <f t="shared" si="988"/>
        <v>3</v>
      </c>
      <c r="DD142" s="294"/>
      <c r="DE142" s="294">
        <v>8</v>
      </c>
      <c r="DF142" s="294"/>
      <c r="DG142" s="294"/>
      <c r="DH142" s="294"/>
      <c r="DI142" s="294">
        <v>5</v>
      </c>
      <c r="DJ142" s="294"/>
      <c r="DK142" s="294"/>
      <c r="DL142" s="294"/>
      <c r="DM142" s="294"/>
      <c r="DN142" s="294">
        <f t="shared" ref="DN142:DN146" si="1006">G142</f>
        <v>15</v>
      </c>
      <c r="DO142" s="1"/>
      <c r="DP142" s="1"/>
      <c r="DQ142" s="17">
        <f t="shared" si="964"/>
        <v>0</v>
      </c>
      <c r="DR142" s="17">
        <f t="shared" si="965"/>
        <v>0</v>
      </c>
      <c r="DS142" s="17">
        <f t="shared" si="966"/>
        <v>0</v>
      </c>
      <c r="DT142" s="17">
        <f t="shared" si="967"/>
        <v>0</v>
      </c>
      <c r="DU142" s="17">
        <f t="shared" si="968"/>
        <v>0</v>
      </c>
      <c r="DV142" s="17">
        <f t="shared" si="969"/>
        <v>0</v>
      </c>
      <c r="DW142" s="1"/>
      <c r="DX142" s="1"/>
      <c r="DY142" s="20">
        <f t="shared" si="970"/>
        <v>0</v>
      </c>
      <c r="DZ142" s="20">
        <f t="shared" si="971"/>
        <v>0</v>
      </c>
      <c r="EA142" s="20">
        <f t="shared" si="972"/>
        <v>0</v>
      </c>
      <c r="EB142" s="20">
        <f t="shared" si="973"/>
        <v>0</v>
      </c>
      <c r="EC142" s="18">
        <f t="shared" si="974"/>
        <v>1</v>
      </c>
      <c r="ED142" s="19">
        <f t="shared" si="975"/>
        <v>3</v>
      </c>
      <c r="EE142" s="19">
        <f t="shared" si="976"/>
        <v>0</v>
      </c>
      <c r="EF142" s="1">
        <f t="shared" si="977"/>
        <v>0</v>
      </c>
      <c r="EG142" s="18">
        <f t="shared" si="978"/>
        <v>5</v>
      </c>
      <c r="EH142" s="341"/>
      <c r="EI142" s="294">
        <v>5.5</v>
      </c>
      <c r="EJ142" s="294">
        <v>5.5</v>
      </c>
      <c r="EK142" s="294"/>
      <c r="EL142" s="19"/>
      <c r="EM142" s="19">
        <v>1</v>
      </c>
      <c r="EN142" s="19"/>
      <c r="EO142" s="366"/>
      <c r="EP142" s="366"/>
      <c r="EQ142" s="374"/>
      <c r="ER142" s="374">
        <v>1</v>
      </c>
      <c r="ES142" s="374"/>
      <c r="ET142" s="374"/>
      <c r="EU142" s="18">
        <f t="shared" si="979"/>
        <v>6</v>
      </c>
      <c r="EV142" s="18">
        <f t="shared" si="989"/>
        <v>2</v>
      </c>
      <c r="EW142" s="341">
        <v>2</v>
      </c>
      <c r="EX142" s="341">
        <v>4</v>
      </c>
      <c r="EY142" s="341">
        <v>4</v>
      </c>
      <c r="EZ142" s="365">
        <f t="shared" si="885"/>
        <v>0</v>
      </c>
      <c r="FA142" s="294"/>
      <c r="FB142" s="294"/>
      <c r="FC142" s="294"/>
      <c r="FD142" s="300"/>
      <c r="FE142" s="300"/>
      <c r="FF142" s="300"/>
      <c r="FG142" s="300"/>
      <c r="FH142" s="300"/>
      <c r="FI142" s="300"/>
      <c r="FJ142" s="300"/>
      <c r="FK142" s="294"/>
      <c r="FL142" s="294"/>
      <c r="FM142" s="294"/>
      <c r="FN142" s="44">
        <f t="shared" ref="FN142:FN144" si="1007">G142</f>
        <v>15</v>
      </c>
      <c r="FO142" s="294"/>
      <c r="FP142" s="20">
        <f t="shared" si="990"/>
        <v>0</v>
      </c>
      <c r="FQ142" s="20">
        <f t="shared" si="981"/>
        <v>8</v>
      </c>
      <c r="FR142" s="20">
        <f t="shared" si="982"/>
        <v>0</v>
      </c>
      <c r="FS142" s="20">
        <f t="shared" si="983"/>
        <v>0</v>
      </c>
      <c r="FT142" s="20">
        <f t="shared" si="984"/>
        <v>0</v>
      </c>
      <c r="FU142" s="20">
        <f t="shared" si="985"/>
        <v>0</v>
      </c>
      <c r="FV142" s="20">
        <f t="shared" si="986"/>
        <v>0</v>
      </c>
      <c r="FW142" s="294"/>
    </row>
    <row r="143" spans="1:180" ht="27.75" customHeight="1">
      <c r="A143" s="40"/>
      <c r="B143" s="48">
        <v>3</v>
      </c>
      <c r="C143" s="48">
        <f t="shared" ref="C143" si="1008">B143</f>
        <v>3</v>
      </c>
      <c r="D143" s="48" t="s">
        <v>44</v>
      </c>
      <c r="E143" s="48" t="s">
        <v>44</v>
      </c>
      <c r="F143" s="48">
        <v>44</v>
      </c>
      <c r="G143" s="48">
        <f t="shared" si="991"/>
        <v>44</v>
      </c>
      <c r="H143" s="43"/>
      <c r="I143" s="43"/>
      <c r="J143" s="44"/>
      <c r="K143" s="44"/>
      <c r="L143" s="44"/>
      <c r="M143" s="44"/>
      <c r="N143" s="43"/>
      <c r="O143" s="43"/>
      <c r="P143" s="1"/>
      <c r="Q143" s="16"/>
      <c r="R143" s="1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1">
        <f t="shared" si="943"/>
        <v>0</v>
      </c>
      <c r="AD143" s="1">
        <f t="shared" si="944"/>
        <v>0</v>
      </c>
      <c r="AE143" s="1">
        <f t="shared" si="945"/>
        <v>0</v>
      </c>
      <c r="AF143" s="1">
        <f t="shared" si="946"/>
        <v>0</v>
      </c>
      <c r="AG143" s="1">
        <f t="shared" si="947"/>
        <v>0</v>
      </c>
      <c r="AH143" s="1">
        <f t="shared" si="947"/>
        <v>0</v>
      </c>
      <c r="AI143" s="1">
        <f t="shared" si="948"/>
        <v>0</v>
      </c>
      <c r="AJ143" s="1">
        <f t="shared" si="949"/>
        <v>0</v>
      </c>
      <c r="AK143" s="1">
        <f t="shared" si="950"/>
        <v>0</v>
      </c>
      <c r="AL143" s="1">
        <f t="shared" si="951"/>
        <v>0</v>
      </c>
      <c r="AM143" s="1">
        <f t="shared" si="952"/>
        <v>0</v>
      </c>
      <c r="AN143" s="1">
        <f t="shared" si="952"/>
        <v>0</v>
      </c>
      <c r="AO143" s="44"/>
      <c r="AP143" s="44"/>
      <c r="AQ143" s="44"/>
      <c r="AR143" s="44">
        <f t="shared" si="992"/>
        <v>44</v>
      </c>
      <c r="AS143" s="122">
        <f t="shared" si="953"/>
        <v>0</v>
      </c>
      <c r="AT143" s="122">
        <f t="shared" si="954"/>
        <v>0</v>
      </c>
      <c r="AU143" s="122">
        <f t="shared" si="955"/>
        <v>0</v>
      </c>
      <c r="AV143" s="122">
        <f t="shared" si="956"/>
        <v>1</v>
      </c>
      <c r="AW143" s="44"/>
      <c r="AX143" s="294"/>
      <c r="AY143" s="294"/>
      <c r="AZ143" s="294"/>
      <c r="BA143" s="294"/>
      <c r="BB143" s="294"/>
      <c r="BC143" s="294"/>
      <c r="BD143" s="44"/>
      <c r="BE143" s="44"/>
      <c r="BF143" s="44"/>
      <c r="BG143" s="44"/>
      <c r="BH143" s="44"/>
      <c r="BI143" s="44"/>
      <c r="BJ143" s="44">
        <v>1</v>
      </c>
      <c r="BK143" s="44"/>
      <c r="BL143" s="44"/>
      <c r="BM143" s="44"/>
      <c r="BN143" s="127"/>
      <c r="BO143" s="44"/>
      <c r="BP143" s="1"/>
      <c r="BQ143" s="44"/>
      <c r="BR143" s="17">
        <v>4</v>
      </c>
      <c r="BS143" s="1">
        <f t="shared" si="957"/>
        <v>0</v>
      </c>
      <c r="BT143" s="17">
        <f t="shared" si="958"/>
        <v>0</v>
      </c>
      <c r="BU143" s="44"/>
      <c r="BV143" s="44">
        <v>2</v>
      </c>
      <c r="BW143" s="44"/>
      <c r="BX143" s="44"/>
      <c r="BY143" s="44"/>
      <c r="BZ143" s="44"/>
      <c r="CA143" s="44"/>
      <c r="CB143" s="44"/>
      <c r="CC143" s="44"/>
      <c r="CD143" s="92"/>
      <c r="CE143" s="92"/>
      <c r="CF143" s="92"/>
      <c r="CG143" s="44"/>
      <c r="CH143" s="1"/>
      <c r="CI143" s="1">
        <v>1</v>
      </c>
      <c r="CJ143" s="1"/>
      <c r="CK143" s="383"/>
      <c r="CL143" s="383"/>
      <c r="CM143" s="383"/>
      <c r="CN143" s="1">
        <f t="shared" si="959"/>
        <v>0</v>
      </c>
      <c r="CO143" s="1">
        <f t="shared" si="960"/>
        <v>0</v>
      </c>
      <c r="CP143" s="20">
        <f t="shared" si="961"/>
        <v>2.5</v>
      </c>
      <c r="CQ143" s="351"/>
      <c r="CR143" s="131">
        <f t="shared" si="962"/>
        <v>1</v>
      </c>
      <c r="CS143" s="44">
        <v>1</v>
      </c>
      <c r="CT143" s="44"/>
      <c r="CU143" s="1"/>
      <c r="CV143" s="1"/>
      <c r="CW143" s="1">
        <v>2</v>
      </c>
      <c r="CX143" s="1"/>
      <c r="CY143" s="1">
        <v>2</v>
      </c>
      <c r="CZ143" s="44">
        <v>6</v>
      </c>
      <c r="DA143" s="17">
        <f t="shared" si="963"/>
        <v>2</v>
      </c>
      <c r="DB143" s="359">
        <f t="shared" si="987"/>
        <v>8</v>
      </c>
      <c r="DC143" s="359">
        <f t="shared" si="988"/>
        <v>4</v>
      </c>
      <c r="DD143" s="44"/>
      <c r="DE143" s="44">
        <v>8</v>
      </c>
      <c r="DF143" s="44">
        <v>4</v>
      </c>
      <c r="DG143" s="44"/>
      <c r="DH143" s="44"/>
      <c r="DI143" s="44">
        <v>4</v>
      </c>
      <c r="DJ143" s="44"/>
      <c r="DK143" s="44"/>
      <c r="DL143" s="44"/>
      <c r="DM143" s="44"/>
      <c r="DN143" s="294">
        <f t="shared" si="1006"/>
        <v>44</v>
      </c>
      <c r="DO143" s="1"/>
      <c r="DP143" s="1"/>
      <c r="DQ143" s="17">
        <f t="shared" si="964"/>
        <v>0</v>
      </c>
      <c r="DR143" s="17">
        <f t="shared" si="965"/>
        <v>0</v>
      </c>
      <c r="DS143" s="17">
        <f t="shared" si="966"/>
        <v>0</v>
      </c>
      <c r="DT143" s="17">
        <f t="shared" si="967"/>
        <v>0</v>
      </c>
      <c r="DU143" s="17">
        <f t="shared" si="968"/>
        <v>0</v>
      </c>
      <c r="DV143" s="17">
        <f t="shared" si="969"/>
        <v>0</v>
      </c>
      <c r="DW143" s="1"/>
      <c r="DX143" s="1"/>
      <c r="DY143" s="20">
        <f t="shared" si="970"/>
        <v>0</v>
      </c>
      <c r="DZ143" s="20">
        <f t="shared" si="971"/>
        <v>0</v>
      </c>
      <c r="EA143" s="20">
        <f t="shared" si="972"/>
        <v>0</v>
      </c>
      <c r="EB143" s="20">
        <f t="shared" si="973"/>
        <v>0</v>
      </c>
      <c r="EC143" s="18">
        <f t="shared" si="974"/>
        <v>1</v>
      </c>
      <c r="ED143" s="19">
        <f t="shared" si="975"/>
        <v>3</v>
      </c>
      <c r="EE143" s="19">
        <f t="shared" si="976"/>
        <v>0</v>
      </c>
      <c r="EF143" s="1">
        <f t="shared" si="977"/>
        <v>0</v>
      </c>
      <c r="EG143" s="18">
        <f t="shared" si="978"/>
        <v>5</v>
      </c>
      <c r="EH143" s="341"/>
      <c r="EI143" s="44"/>
      <c r="EJ143" s="44">
        <v>11</v>
      </c>
      <c r="EK143" s="44">
        <v>5.5</v>
      </c>
      <c r="EL143" s="93">
        <v>1</v>
      </c>
      <c r="EM143" s="93"/>
      <c r="EN143" s="93"/>
      <c r="EO143" s="366"/>
      <c r="EP143" s="366"/>
      <c r="EQ143" s="374"/>
      <c r="ER143" s="374"/>
      <c r="ES143" s="374"/>
      <c r="ET143" s="374"/>
      <c r="EU143" s="18">
        <f t="shared" si="979"/>
        <v>8</v>
      </c>
      <c r="EV143" s="18">
        <f t="shared" si="989"/>
        <v>2</v>
      </c>
      <c r="EW143" s="341">
        <v>3</v>
      </c>
      <c r="EX143" s="341"/>
      <c r="EY143" s="341">
        <v>4</v>
      </c>
      <c r="EZ143" s="365">
        <f t="shared" si="885"/>
        <v>0</v>
      </c>
      <c r="FA143" s="44"/>
      <c r="FB143" s="44"/>
      <c r="FC143" s="44"/>
      <c r="FD143" s="45"/>
      <c r="FE143" s="45"/>
      <c r="FF143" s="45"/>
      <c r="FG143" s="300"/>
      <c r="FH143" s="45"/>
      <c r="FI143" s="45"/>
      <c r="FJ143" s="45"/>
      <c r="FK143" s="44"/>
      <c r="FL143" s="44"/>
      <c r="FM143" s="44"/>
      <c r="FN143" s="44">
        <f>F143</f>
        <v>44</v>
      </c>
      <c r="FO143" s="294"/>
      <c r="FP143" s="20">
        <f t="shared" si="990"/>
        <v>0</v>
      </c>
      <c r="FQ143" s="20">
        <f t="shared" si="981"/>
        <v>8</v>
      </c>
      <c r="FR143" s="20">
        <f t="shared" si="982"/>
        <v>4</v>
      </c>
      <c r="FS143" s="20">
        <f t="shared" si="983"/>
        <v>0</v>
      </c>
      <c r="FT143" s="20">
        <f t="shared" si="984"/>
        <v>0</v>
      </c>
      <c r="FU143" s="20">
        <f t="shared" si="985"/>
        <v>0</v>
      </c>
      <c r="FV143" s="20">
        <f t="shared" si="986"/>
        <v>0</v>
      </c>
      <c r="FW143" s="44"/>
    </row>
    <row r="144" spans="1:180" ht="27.75" customHeight="1">
      <c r="A144" s="40"/>
      <c r="B144" s="48">
        <v>4</v>
      </c>
      <c r="C144" s="48">
        <f t="shared" ref="C144" si="1009">B144</f>
        <v>4</v>
      </c>
      <c r="D144" s="48" t="s">
        <v>44</v>
      </c>
      <c r="E144" s="48" t="s">
        <v>44</v>
      </c>
      <c r="F144" s="48">
        <v>36</v>
      </c>
      <c r="G144" s="48">
        <f t="shared" si="991"/>
        <v>36</v>
      </c>
      <c r="H144" s="43"/>
      <c r="I144" s="43"/>
      <c r="J144" s="44"/>
      <c r="K144" s="44"/>
      <c r="L144" s="44"/>
      <c r="M144" s="44"/>
      <c r="N144" s="43"/>
      <c r="O144" s="43"/>
      <c r="P144" s="1"/>
      <c r="Q144" s="16"/>
      <c r="R144" s="1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1">
        <f t="shared" ref="AC144" si="1010">+IF(S144=1,1,0)+IF(T144=1,1,0)</f>
        <v>0</v>
      </c>
      <c r="AD144" s="1">
        <f t="shared" ref="AD144" si="1011">+IF(U144=1,1,0)+IF(V144=1,1,0)</f>
        <v>0</v>
      </c>
      <c r="AE144" s="1">
        <f t="shared" ref="AE144" si="1012">+IF(W144=1,1,0)+IF(X144=1,1,0)</f>
        <v>0</v>
      </c>
      <c r="AF144" s="1">
        <f t="shared" ref="AF144" si="1013">+IF(Y144=1,1,0)+IF(Z144=1,1,0)</f>
        <v>0</v>
      </c>
      <c r="AG144" s="1">
        <f t="shared" ref="AG144" si="1014">+IF(AA144=1,1,0)</f>
        <v>0</v>
      </c>
      <c r="AH144" s="1">
        <f t="shared" ref="AH144" si="1015">+IF(AB144=1,1,0)</f>
        <v>0</v>
      </c>
      <c r="AI144" s="1">
        <f t="shared" ref="AI144" si="1016">+IF(S144=2,1,0)+IF(T144=2,1,0)</f>
        <v>0</v>
      </c>
      <c r="AJ144" s="1">
        <f t="shared" ref="AJ144" si="1017">+IF(U144=2,1,0)+IF(V144=2,1,0)</f>
        <v>0</v>
      </c>
      <c r="AK144" s="1">
        <f t="shared" ref="AK144" si="1018">+IF(X144=2,1,0)+IF(W144=2,1,0)</f>
        <v>0</v>
      </c>
      <c r="AL144" s="1">
        <f t="shared" ref="AL144" si="1019">+IF(Y144=2,1,0)+IF(Z144=2,1,0)</f>
        <v>0</v>
      </c>
      <c r="AM144" s="1">
        <f t="shared" ref="AM144" si="1020">+IF(AA144=2,1,0)</f>
        <v>0</v>
      </c>
      <c r="AN144" s="1">
        <f t="shared" ref="AN144" si="1021">+IF(AB144=2,1,0)</f>
        <v>0</v>
      </c>
      <c r="AO144" s="44"/>
      <c r="AP144" s="44"/>
      <c r="AQ144" s="44"/>
      <c r="AR144" s="44">
        <f t="shared" si="992"/>
        <v>36</v>
      </c>
      <c r="AS144" s="122">
        <f t="shared" si="953"/>
        <v>0</v>
      </c>
      <c r="AT144" s="122">
        <f t="shared" si="954"/>
        <v>0</v>
      </c>
      <c r="AU144" s="122">
        <f t="shared" si="955"/>
        <v>0</v>
      </c>
      <c r="AV144" s="122">
        <f t="shared" si="956"/>
        <v>1</v>
      </c>
      <c r="AW144" s="44"/>
      <c r="AX144" s="294"/>
      <c r="AY144" s="294"/>
      <c r="AZ144" s="294"/>
      <c r="BA144" s="294"/>
      <c r="BB144" s="294"/>
      <c r="BC144" s="294"/>
      <c r="BD144" s="44"/>
      <c r="BE144" s="44"/>
      <c r="BF144" s="44"/>
      <c r="BG144" s="44"/>
      <c r="BH144" s="44"/>
      <c r="BI144" s="44"/>
      <c r="BJ144" s="44">
        <v>1</v>
      </c>
      <c r="BK144" s="44"/>
      <c r="BL144" s="44"/>
      <c r="BM144" s="44"/>
      <c r="BN144" s="127"/>
      <c r="BO144" s="44"/>
      <c r="BP144" s="1"/>
      <c r="BQ144" s="44"/>
      <c r="BR144" s="17">
        <v>4</v>
      </c>
      <c r="BS144" s="1">
        <f t="shared" si="957"/>
        <v>0</v>
      </c>
      <c r="BT144" s="17">
        <f t="shared" ref="BT144" si="1022">+BS144*2</f>
        <v>0</v>
      </c>
      <c r="BU144" s="44"/>
      <c r="BV144" s="44">
        <v>2</v>
      </c>
      <c r="BW144" s="44"/>
      <c r="BX144" s="44"/>
      <c r="BY144" s="44"/>
      <c r="BZ144" s="44"/>
      <c r="CA144" s="44"/>
      <c r="CB144" s="44"/>
      <c r="CC144" s="44"/>
      <c r="CD144" s="92"/>
      <c r="CE144" s="92"/>
      <c r="CF144" s="92"/>
      <c r="CG144" s="44"/>
      <c r="CH144" s="1"/>
      <c r="CI144" s="1">
        <v>1</v>
      </c>
      <c r="CJ144" s="1"/>
      <c r="CK144" s="383"/>
      <c r="CL144" s="383"/>
      <c r="CM144" s="383"/>
      <c r="CN144" s="1">
        <f t="shared" si="959"/>
        <v>0</v>
      </c>
      <c r="CO144" s="1">
        <f t="shared" si="960"/>
        <v>0</v>
      </c>
      <c r="CP144" s="20">
        <f t="shared" si="961"/>
        <v>2.5</v>
      </c>
      <c r="CQ144" s="351"/>
      <c r="CR144" s="131">
        <f t="shared" si="962"/>
        <v>1</v>
      </c>
      <c r="CS144" s="44">
        <v>2</v>
      </c>
      <c r="CT144" s="44">
        <v>1</v>
      </c>
      <c r="CU144" s="1"/>
      <c r="CV144" s="1"/>
      <c r="CW144" s="1">
        <v>2</v>
      </c>
      <c r="CX144" s="1"/>
      <c r="CY144" s="1">
        <v>3</v>
      </c>
      <c r="CZ144" s="44">
        <v>6</v>
      </c>
      <c r="DA144" s="17">
        <f t="shared" ref="DA144" si="1023">+CY144</f>
        <v>3</v>
      </c>
      <c r="DB144" s="359">
        <f t="shared" si="987"/>
        <v>9</v>
      </c>
      <c r="DC144" s="359">
        <f t="shared" si="988"/>
        <v>5</v>
      </c>
      <c r="DD144" s="44"/>
      <c r="DE144" s="44">
        <v>8</v>
      </c>
      <c r="DF144" s="44">
        <v>12</v>
      </c>
      <c r="DG144" s="44"/>
      <c r="DH144" s="44"/>
      <c r="DI144" s="44"/>
      <c r="DJ144" s="44"/>
      <c r="DK144" s="44"/>
      <c r="DL144" s="44"/>
      <c r="DM144" s="44"/>
      <c r="DN144" s="294">
        <f t="shared" si="1006"/>
        <v>36</v>
      </c>
      <c r="DO144" s="1"/>
      <c r="DP144" s="1"/>
      <c r="DQ144" s="17">
        <f t="shared" si="964"/>
        <v>0</v>
      </c>
      <c r="DR144" s="17">
        <f t="shared" si="965"/>
        <v>0</v>
      </c>
      <c r="DS144" s="17">
        <f t="shared" si="966"/>
        <v>0</v>
      </c>
      <c r="DT144" s="17">
        <f t="shared" si="967"/>
        <v>0</v>
      </c>
      <c r="DU144" s="17">
        <f t="shared" si="968"/>
        <v>0</v>
      </c>
      <c r="DV144" s="17">
        <f t="shared" si="969"/>
        <v>0</v>
      </c>
      <c r="DW144" s="1"/>
      <c r="DX144" s="1"/>
      <c r="DY144" s="20">
        <f t="shared" si="970"/>
        <v>0</v>
      </c>
      <c r="DZ144" s="20">
        <f t="shared" si="971"/>
        <v>0</v>
      </c>
      <c r="EA144" s="20">
        <f t="shared" si="972"/>
        <v>0</v>
      </c>
      <c r="EB144" s="20">
        <f t="shared" si="973"/>
        <v>0</v>
      </c>
      <c r="EC144" s="18">
        <f t="shared" si="974"/>
        <v>0</v>
      </c>
      <c r="ED144" s="19">
        <f t="shared" ref="ED144" si="1024">+IF(EC144&lt;&gt;0,EC144*3,0)</f>
        <v>0</v>
      </c>
      <c r="EE144" s="19">
        <f t="shared" si="976"/>
        <v>3</v>
      </c>
      <c r="EF144" s="1">
        <f t="shared" si="977"/>
        <v>4</v>
      </c>
      <c r="EG144" s="18">
        <f t="shared" si="978"/>
        <v>5</v>
      </c>
      <c r="EH144" s="341"/>
      <c r="EI144" s="44"/>
      <c r="EJ144" s="44">
        <v>11</v>
      </c>
      <c r="EK144" s="44">
        <f>5.5*3</f>
        <v>16.5</v>
      </c>
      <c r="EL144" s="93">
        <v>1</v>
      </c>
      <c r="EM144" s="93"/>
      <c r="EN144" s="93"/>
      <c r="EO144" s="366"/>
      <c r="EP144" s="366"/>
      <c r="EQ144" s="374"/>
      <c r="ER144" s="374"/>
      <c r="ES144" s="374"/>
      <c r="ET144" s="374"/>
      <c r="EU144" s="18">
        <f t="shared" si="979"/>
        <v>8</v>
      </c>
      <c r="EV144" s="18">
        <f t="shared" si="989"/>
        <v>2</v>
      </c>
      <c r="EW144" s="341">
        <v>2</v>
      </c>
      <c r="EX144" s="341">
        <v>2</v>
      </c>
      <c r="EY144" s="341">
        <v>4</v>
      </c>
      <c r="EZ144" s="365">
        <f t="shared" si="885"/>
        <v>0</v>
      </c>
      <c r="FA144" s="44"/>
      <c r="FB144" s="44"/>
      <c r="FC144" s="44"/>
      <c r="FD144" s="45"/>
      <c r="FE144" s="45"/>
      <c r="FF144" s="45"/>
      <c r="FG144" s="300"/>
      <c r="FH144" s="45"/>
      <c r="FI144" s="45"/>
      <c r="FJ144" s="45"/>
      <c r="FK144" s="44"/>
      <c r="FL144" s="44"/>
      <c r="FM144" s="44"/>
      <c r="FN144" s="44">
        <f t="shared" si="1007"/>
        <v>36</v>
      </c>
      <c r="FO144" s="294"/>
      <c r="FP144" s="20">
        <f t="shared" si="990"/>
        <v>0</v>
      </c>
      <c r="FQ144" s="20">
        <f t="shared" si="981"/>
        <v>8</v>
      </c>
      <c r="FR144" s="20">
        <f t="shared" si="982"/>
        <v>12</v>
      </c>
      <c r="FS144" s="20">
        <f t="shared" si="983"/>
        <v>0</v>
      </c>
      <c r="FT144" s="20">
        <f t="shared" si="984"/>
        <v>0</v>
      </c>
      <c r="FU144" s="20">
        <f t="shared" si="985"/>
        <v>0</v>
      </c>
      <c r="FV144" s="20">
        <f t="shared" si="986"/>
        <v>0</v>
      </c>
      <c r="FW144" s="44"/>
    </row>
    <row r="145" spans="1:179" ht="27.75" customHeight="1">
      <c r="A145" s="40"/>
      <c r="B145" s="48">
        <v>5</v>
      </c>
      <c r="C145" s="48">
        <f t="shared" ref="C145" si="1025">B145</f>
        <v>5</v>
      </c>
      <c r="D145" s="48" t="s">
        <v>44</v>
      </c>
      <c r="E145" s="48" t="s">
        <v>44</v>
      </c>
      <c r="F145" s="48">
        <v>41</v>
      </c>
      <c r="G145" s="48">
        <f t="shared" si="991"/>
        <v>41</v>
      </c>
      <c r="H145" s="43"/>
      <c r="I145" s="43"/>
      <c r="J145" s="44"/>
      <c r="K145" s="44"/>
      <c r="L145" s="44"/>
      <c r="M145" s="44"/>
      <c r="N145" s="43"/>
      <c r="O145" s="43"/>
      <c r="P145" s="1"/>
      <c r="Q145" s="16"/>
      <c r="R145" s="1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1">
        <f t="shared" ref="AC145" si="1026">+IF(S145=1,1,0)+IF(T145=1,1,0)</f>
        <v>0</v>
      </c>
      <c r="AD145" s="1">
        <f t="shared" ref="AD145" si="1027">+IF(U145=1,1,0)+IF(V145=1,1,0)</f>
        <v>0</v>
      </c>
      <c r="AE145" s="1">
        <f t="shared" ref="AE145" si="1028">+IF(W145=1,1,0)+IF(X145=1,1,0)</f>
        <v>0</v>
      </c>
      <c r="AF145" s="1">
        <f t="shared" ref="AF145" si="1029">+IF(Y145=1,1,0)+IF(Z145=1,1,0)</f>
        <v>0</v>
      </c>
      <c r="AG145" s="1">
        <f t="shared" ref="AG145" si="1030">+IF(AA145=1,1,0)</f>
        <v>0</v>
      </c>
      <c r="AH145" s="1">
        <f t="shared" ref="AH145" si="1031">+IF(AB145=1,1,0)</f>
        <v>0</v>
      </c>
      <c r="AI145" s="1">
        <f t="shared" ref="AI145" si="1032">+IF(S145=2,1,0)+IF(T145=2,1,0)</f>
        <v>0</v>
      </c>
      <c r="AJ145" s="1">
        <f t="shared" ref="AJ145" si="1033">+IF(U145=2,1,0)+IF(V145=2,1,0)</f>
        <v>0</v>
      </c>
      <c r="AK145" s="1">
        <f t="shared" ref="AK145" si="1034">+IF(X145=2,1,0)+IF(W145=2,1,0)</f>
        <v>0</v>
      </c>
      <c r="AL145" s="1">
        <f t="shared" ref="AL145" si="1035">+IF(Y145=2,1,0)+IF(Z145=2,1,0)</f>
        <v>0</v>
      </c>
      <c r="AM145" s="1">
        <f t="shared" ref="AM145" si="1036">+IF(AA145=2,1,0)</f>
        <v>0</v>
      </c>
      <c r="AN145" s="1">
        <f t="shared" ref="AN145" si="1037">+IF(AB145=2,1,0)</f>
        <v>0</v>
      </c>
      <c r="AO145" s="44"/>
      <c r="AP145" s="44"/>
      <c r="AQ145" s="44"/>
      <c r="AR145" s="44">
        <f t="shared" si="992"/>
        <v>41</v>
      </c>
      <c r="AS145" s="122">
        <f t="shared" si="953"/>
        <v>0</v>
      </c>
      <c r="AT145" s="122">
        <f t="shared" si="954"/>
        <v>0</v>
      </c>
      <c r="AU145" s="122">
        <f t="shared" si="955"/>
        <v>0</v>
      </c>
      <c r="AV145" s="122">
        <f t="shared" si="956"/>
        <v>1</v>
      </c>
      <c r="AW145" s="44"/>
      <c r="AX145" s="294"/>
      <c r="AY145" s="294"/>
      <c r="AZ145" s="294"/>
      <c r="BA145" s="294"/>
      <c r="BB145" s="294"/>
      <c r="BC145" s="294"/>
      <c r="BD145" s="44"/>
      <c r="BE145" s="44"/>
      <c r="BF145" s="44"/>
      <c r="BG145" s="44"/>
      <c r="BH145" s="44"/>
      <c r="BI145" s="44"/>
      <c r="BJ145" s="44">
        <v>1</v>
      </c>
      <c r="BK145" s="44"/>
      <c r="BL145" s="44"/>
      <c r="BM145" s="44"/>
      <c r="BN145" s="127"/>
      <c r="BO145" s="44"/>
      <c r="BP145" s="1"/>
      <c r="BQ145" s="44"/>
      <c r="BR145" s="17">
        <v>4</v>
      </c>
      <c r="BS145" s="1">
        <f t="shared" si="957"/>
        <v>0</v>
      </c>
      <c r="BT145" s="17">
        <f t="shared" ref="BT145" si="1038">+BS145*2</f>
        <v>0</v>
      </c>
      <c r="BU145" s="44"/>
      <c r="BV145" s="44">
        <v>2</v>
      </c>
      <c r="BW145" s="44"/>
      <c r="BX145" s="44"/>
      <c r="BY145" s="44"/>
      <c r="BZ145" s="44"/>
      <c r="CA145" s="44"/>
      <c r="CB145" s="44"/>
      <c r="CC145" s="44"/>
      <c r="CD145" s="92"/>
      <c r="CE145" s="92"/>
      <c r="CF145" s="92"/>
      <c r="CG145" s="44"/>
      <c r="CH145" s="1"/>
      <c r="CI145" s="1">
        <v>1</v>
      </c>
      <c r="CJ145" s="1"/>
      <c r="CK145" s="383"/>
      <c r="CL145" s="383"/>
      <c r="CM145" s="383"/>
      <c r="CN145" s="1">
        <f t="shared" si="959"/>
        <v>0</v>
      </c>
      <c r="CO145" s="1">
        <f t="shared" si="960"/>
        <v>0</v>
      </c>
      <c r="CP145" s="20">
        <f t="shared" si="961"/>
        <v>2.5</v>
      </c>
      <c r="CQ145" s="351"/>
      <c r="CR145" s="131">
        <f t="shared" si="962"/>
        <v>1</v>
      </c>
      <c r="CS145" s="44">
        <v>1</v>
      </c>
      <c r="CT145" s="44"/>
      <c r="CU145" s="1"/>
      <c r="CV145" s="1"/>
      <c r="CW145" s="1">
        <v>3</v>
      </c>
      <c r="CX145" s="1"/>
      <c r="CY145" s="1">
        <v>1</v>
      </c>
      <c r="CZ145" s="44">
        <v>10</v>
      </c>
      <c r="DA145" s="17">
        <f t="shared" ref="DA145" si="1039">+CY145</f>
        <v>1</v>
      </c>
      <c r="DB145" s="359">
        <f t="shared" si="987"/>
        <v>11</v>
      </c>
      <c r="DC145" s="359">
        <f t="shared" si="988"/>
        <v>4</v>
      </c>
      <c r="DD145" s="44"/>
      <c r="DE145" s="44">
        <f>3*4</f>
        <v>12</v>
      </c>
      <c r="DF145" s="44">
        <v>4</v>
      </c>
      <c r="DG145" s="44"/>
      <c r="DH145" s="44"/>
      <c r="DI145" s="44"/>
      <c r="DJ145" s="44"/>
      <c r="DK145" s="44"/>
      <c r="DL145" s="44"/>
      <c r="DM145" s="44"/>
      <c r="DN145" s="294">
        <f t="shared" si="1006"/>
        <v>41</v>
      </c>
      <c r="DO145" s="1"/>
      <c r="DP145" s="1"/>
      <c r="DQ145" s="17">
        <f t="shared" si="964"/>
        <v>0</v>
      </c>
      <c r="DR145" s="17">
        <f t="shared" si="965"/>
        <v>0</v>
      </c>
      <c r="DS145" s="17">
        <f t="shared" si="966"/>
        <v>0</v>
      </c>
      <c r="DT145" s="17">
        <f t="shared" si="967"/>
        <v>0</v>
      </c>
      <c r="DU145" s="17">
        <f t="shared" si="968"/>
        <v>0</v>
      </c>
      <c r="DV145" s="17">
        <f t="shared" si="969"/>
        <v>0</v>
      </c>
      <c r="DW145" s="1"/>
      <c r="DX145" s="1"/>
      <c r="DY145" s="20">
        <f t="shared" si="970"/>
        <v>0</v>
      </c>
      <c r="DZ145" s="20">
        <f t="shared" si="971"/>
        <v>0</v>
      </c>
      <c r="EA145" s="20">
        <f t="shared" si="972"/>
        <v>0</v>
      </c>
      <c r="EB145" s="20">
        <f t="shared" si="973"/>
        <v>0</v>
      </c>
      <c r="EC145" s="18">
        <f t="shared" si="974"/>
        <v>1</v>
      </c>
      <c r="ED145" s="19">
        <f t="shared" ref="ED145" si="1040">+IF(EC145&lt;&gt;0,EC145*3,0)</f>
        <v>3</v>
      </c>
      <c r="EE145" s="19">
        <f t="shared" si="976"/>
        <v>0</v>
      </c>
      <c r="EF145" s="1">
        <f t="shared" si="977"/>
        <v>0</v>
      </c>
      <c r="EG145" s="18">
        <f t="shared" si="978"/>
        <v>5</v>
      </c>
      <c r="EH145" s="341"/>
      <c r="EI145" s="44"/>
      <c r="EJ145" s="44">
        <v>11</v>
      </c>
      <c r="EK145" s="44">
        <f>5.5*3</f>
        <v>16.5</v>
      </c>
      <c r="EL145" s="93">
        <v>1</v>
      </c>
      <c r="EM145" s="93"/>
      <c r="EN145" s="93"/>
      <c r="EO145" s="366"/>
      <c r="EP145" s="366"/>
      <c r="EQ145" s="374"/>
      <c r="ER145" s="374"/>
      <c r="ES145" s="374"/>
      <c r="ET145" s="374"/>
      <c r="EU145" s="18">
        <f t="shared" si="979"/>
        <v>12</v>
      </c>
      <c r="EV145" s="18">
        <f t="shared" si="989"/>
        <v>2</v>
      </c>
      <c r="EW145" s="341">
        <v>3</v>
      </c>
      <c r="EX145" s="341"/>
      <c r="EY145" s="341">
        <v>5</v>
      </c>
      <c r="EZ145" s="365">
        <f t="shared" si="885"/>
        <v>0</v>
      </c>
      <c r="FA145" s="44"/>
      <c r="FB145" s="44"/>
      <c r="FC145" s="44"/>
      <c r="FD145" s="45"/>
      <c r="FE145" s="45"/>
      <c r="FF145" s="45"/>
      <c r="FG145" s="300"/>
      <c r="FH145" s="45"/>
      <c r="FI145" s="45"/>
      <c r="FJ145" s="45"/>
      <c r="FK145" s="44"/>
      <c r="FL145" s="44"/>
      <c r="FM145" s="44"/>
      <c r="FN145" s="44">
        <f>F145*2</f>
        <v>82</v>
      </c>
      <c r="FO145" s="294"/>
      <c r="FP145" s="20">
        <f t="shared" si="990"/>
        <v>0</v>
      </c>
      <c r="FQ145" s="20">
        <f t="shared" si="981"/>
        <v>12</v>
      </c>
      <c r="FR145" s="20">
        <f t="shared" si="982"/>
        <v>4</v>
      </c>
      <c r="FS145" s="20">
        <f t="shared" si="983"/>
        <v>0</v>
      </c>
      <c r="FT145" s="20">
        <f t="shared" si="984"/>
        <v>0</v>
      </c>
      <c r="FU145" s="20">
        <f t="shared" si="985"/>
        <v>0</v>
      </c>
      <c r="FV145" s="20">
        <f t="shared" si="986"/>
        <v>0</v>
      </c>
      <c r="FW145" s="44"/>
    </row>
    <row r="146" spans="1:179" ht="27.75" customHeight="1">
      <c r="A146" s="40"/>
      <c r="B146" s="48" t="s">
        <v>548</v>
      </c>
      <c r="C146" s="48">
        <v>6</v>
      </c>
      <c r="D146" s="48" t="s">
        <v>187</v>
      </c>
      <c r="E146" s="48" t="s">
        <v>187</v>
      </c>
      <c r="F146" s="48">
        <v>25</v>
      </c>
      <c r="G146" s="48">
        <f t="shared" si="991"/>
        <v>25</v>
      </c>
      <c r="H146" s="43"/>
      <c r="I146" s="43"/>
      <c r="J146" s="44"/>
      <c r="K146" s="44"/>
      <c r="L146" s="44"/>
      <c r="M146" s="44"/>
      <c r="N146" s="43"/>
      <c r="O146" s="43"/>
      <c r="P146" s="1"/>
      <c r="Q146" s="16"/>
      <c r="R146" s="1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1">
        <f t="shared" ref="AC146:AC150" si="1041">+IF(S146=1,1,0)+IF(T146=1,1,0)</f>
        <v>0</v>
      </c>
      <c r="AD146" s="1">
        <f t="shared" ref="AD146:AD150" si="1042">+IF(U146=1,1,0)+IF(V146=1,1,0)</f>
        <v>0</v>
      </c>
      <c r="AE146" s="1">
        <f t="shared" ref="AE146:AE150" si="1043">+IF(W146=1,1,0)+IF(X146=1,1,0)</f>
        <v>0</v>
      </c>
      <c r="AF146" s="1">
        <f t="shared" ref="AF146:AF150" si="1044">+IF(Y146=1,1,0)+IF(Z146=1,1,0)</f>
        <v>0</v>
      </c>
      <c r="AG146" s="1">
        <f t="shared" ref="AG146:AG150" si="1045">+IF(AA146=1,1,0)</f>
        <v>0</v>
      </c>
      <c r="AH146" s="1">
        <f t="shared" ref="AH146:AH150" si="1046">+IF(AB146=1,1,0)</f>
        <v>0</v>
      </c>
      <c r="AI146" s="1">
        <f t="shared" ref="AI146:AI150" si="1047">+IF(S146=2,1,0)+IF(T146=2,1,0)</f>
        <v>0</v>
      </c>
      <c r="AJ146" s="1">
        <f t="shared" ref="AJ146:AJ150" si="1048">+IF(U146=2,1,0)+IF(V146=2,1,0)</f>
        <v>0</v>
      </c>
      <c r="AK146" s="1">
        <f t="shared" ref="AK146:AK150" si="1049">+IF(X146=2,1,0)+IF(W146=2,1,0)</f>
        <v>0</v>
      </c>
      <c r="AL146" s="1">
        <f t="shared" ref="AL146:AL150" si="1050">+IF(Y146=2,1,0)+IF(Z146=2,1,0)</f>
        <v>0</v>
      </c>
      <c r="AM146" s="1">
        <f t="shared" ref="AM146:AM150" si="1051">+IF(AA146=2,1,0)</f>
        <v>0</v>
      </c>
      <c r="AN146" s="1">
        <f t="shared" ref="AN146:AN150" si="1052">+IF(AB146=2,1,0)</f>
        <v>0</v>
      </c>
      <c r="AO146" s="44"/>
      <c r="AP146" s="44"/>
      <c r="AQ146" s="44"/>
      <c r="AR146" s="44">
        <f t="shared" si="992"/>
        <v>25</v>
      </c>
      <c r="AS146" s="122">
        <f t="shared" si="953"/>
        <v>0</v>
      </c>
      <c r="AT146" s="122">
        <f t="shared" si="954"/>
        <v>0</v>
      </c>
      <c r="AU146" s="122">
        <f t="shared" si="955"/>
        <v>0</v>
      </c>
      <c r="AV146" s="122">
        <f t="shared" si="956"/>
        <v>1</v>
      </c>
      <c r="AW146" s="44"/>
      <c r="AX146" s="294"/>
      <c r="AY146" s="294"/>
      <c r="AZ146" s="294"/>
      <c r="BA146" s="294"/>
      <c r="BB146" s="294"/>
      <c r="BC146" s="29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127"/>
      <c r="BO146" s="44">
        <v>1</v>
      </c>
      <c r="BP146" s="1"/>
      <c r="BQ146" s="44"/>
      <c r="BR146" s="17">
        <v>3</v>
      </c>
      <c r="BS146" s="1">
        <f t="shared" si="957"/>
        <v>0</v>
      </c>
      <c r="BT146" s="17">
        <f t="shared" ref="BT146:BT150" si="1053">+BS146*2</f>
        <v>0</v>
      </c>
      <c r="BU146" s="44"/>
      <c r="BV146" s="44">
        <v>2</v>
      </c>
      <c r="BW146" s="44">
        <v>2</v>
      </c>
      <c r="BX146" s="44">
        <v>2</v>
      </c>
      <c r="BY146" s="44"/>
      <c r="BZ146" s="44"/>
      <c r="CA146" s="44"/>
      <c r="CB146" s="44"/>
      <c r="CC146" s="44"/>
      <c r="CD146" s="92"/>
      <c r="CE146" s="92"/>
      <c r="CF146" s="92"/>
      <c r="CG146" s="44"/>
      <c r="CH146" s="1"/>
      <c r="CI146" s="1">
        <v>1</v>
      </c>
      <c r="CJ146" s="1"/>
      <c r="CK146" s="383"/>
      <c r="CL146" s="383"/>
      <c r="CM146" s="383"/>
      <c r="CN146" s="1">
        <f t="shared" si="959"/>
        <v>4</v>
      </c>
      <c r="CO146" s="1">
        <f t="shared" si="960"/>
        <v>4</v>
      </c>
      <c r="CP146" s="20">
        <f t="shared" si="961"/>
        <v>2.5</v>
      </c>
      <c r="CQ146" s="351"/>
      <c r="CR146" s="131">
        <f t="shared" si="962"/>
        <v>0</v>
      </c>
      <c r="CS146" s="44"/>
      <c r="CT146" s="44"/>
      <c r="CU146" s="1"/>
      <c r="CV146" s="1"/>
      <c r="CW146" s="1">
        <v>1</v>
      </c>
      <c r="CX146" s="1"/>
      <c r="CY146" s="1"/>
      <c r="CZ146" s="44">
        <v>4</v>
      </c>
      <c r="DA146" s="17">
        <f t="shared" ref="DA146:DA150" si="1054">+CY146</f>
        <v>0</v>
      </c>
      <c r="DB146" s="359">
        <f t="shared" si="987"/>
        <v>4</v>
      </c>
      <c r="DC146" s="359">
        <f t="shared" si="988"/>
        <v>1</v>
      </c>
      <c r="DD146" s="44"/>
      <c r="DE146" s="44">
        <v>4</v>
      </c>
      <c r="DF146" s="44"/>
      <c r="DG146" s="44"/>
      <c r="DH146" s="44"/>
      <c r="DI146" s="44"/>
      <c r="DJ146" s="44"/>
      <c r="DK146" s="44"/>
      <c r="DL146" s="44"/>
      <c r="DM146" s="44"/>
      <c r="DN146" s="294">
        <f t="shared" si="1006"/>
        <v>25</v>
      </c>
      <c r="DO146" s="1"/>
      <c r="DP146" s="1"/>
      <c r="DQ146" s="17">
        <f t="shared" si="964"/>
        <v>0</v>
      </c>
      <c r="DR146" s="17">
        <f t="shared" si="965"/>
        <v>0</v>
      </c>
      <c r="DS146" s="17">
        <f t="shared" si="966"/>
        <v>0</v>
      </c>
      <c r="DT146" s="17">
        <f t="shared" si="967"/>
        <v>0</v>
      </c>
      <c r="DU146" s="17">
        <f t="shared" si="968"/>
        <v>0</v>
      </c>
      <c r="DV146" s="17">
        <f t="shared" si="969"/>
        <v>0</v>
      </c>
      <c r="DW146" s="1"/>
      <c r="DX146" s="1"/>
      <c r="DY146" s="20">
        <f t="shared" si="970"/>
        <v>0</v>
      </c>
      <c r="DZ146" s="20">
        <f t="shared" si="971"/>
        <v>0</v>
      </c>
      <c r="EA146" s="20">
        <f t="shared" si="972"/>
        <v>0</v>
      </c>
      <c r="EB146" s="20">
        <f t="shared" si="973"/>
        <v>0</v>
      </c>
      <c r="EC146" s="18">
        <f t="shared" si="974"/>
        <v>0</v>
      </c>
      <c r="ED146" s="19">
        <f t="shared" ref="ED146:ED150" si="1055">+IF(EC146&lt;&gt;0,EC146*3,0)</f>
        <v>0</v>
      </c>
      <c r="EE146" s="19">
        <f t="shared" si="976"/>
        <v>0</v>
      </c>
      <c r="EF146" s="1">
        <f t="shared" si="977"/>
        <v>0</v>
      </c>
      <c r="EG146" s="18">
        <f t="shared" si="978"/>
        <v>4</v>
      </c>
      <c r="EH146" s="341"/>
      <c r="EI146" s="44"/>
      <c r="EJ146" s="44">
        <v>5.5</v>
      </c>
      <c r="EK146" s="44"/>
      <c r="EL146" s="93"/>
      <c r="EM146" s="93"/>
      <c r="EN146" s="93">
        <v>1</v>
      </c>
      <c r="EO146" s="366"/>
      <c r="EP146" s="366"/>
      <c r="EQ146" s="374"/>
      <c r="ER146" s="374"/>
      <c r="ES146" s="374"/>
      <c r="ET146" s="374"/>
      <c r="EU146" s="18">
        <f t="shared" si="979"/>
        <v>6</v>
      </c>
      <c r="EV146" s="18">
        <f t="shared" si="989"/>
        <v>2</v>
      </c>
      <c r="EW146" s="341">
        <v>3</v>
      </c>
      <c r="EX146" s="341">
        <v>2</v>
      </c>
      <c r="EY146" s="341"/>
      <c r="EZ146" s="365">
        <f t="shared" si="885"/>
        <v>1</v>
      </c>
      <c r="FA146" s="44"/>
      <c r="FB146" s="44"/>
      <c r="FC146" s="44"/>
      <c r="FD146" s="45"/>
      <c r="FE146" s="45"/>
      <c r="FF146" s="45"/>
      <c r="FG146" s="300"/>
      <c r="FH146" s="45"/>
      <c r="FI146" s="45"/>
      <c r="FJ146" s="45"/>
      <c r="FK146" s="44"/>
      <c r="FL146" s="44"/>
      <c r="FM146" s="44"/>
      <c r="FN146" s="44">
        <f>G146*2</f>
        <v>50</v>
      </c>
      <c r="FO146" s="294"/>
      <c r="FP146" s="20">
        <f t="shared" si="990"/>
        <v>0</v>
      </c>
      <c r="FQ146" s="20">
        <f t="shared" si="981"/>
        <v>4</v>
      </c>
      <c r="FR146" s="20">
        <f t="shared" si="982"/>
        <v>0</v>
      </c>
      <c r="FS146" s="20">
        <f t="shared" si="983"/>
        <v>0</v>
      </c>
      <c r="FT146" s="20">
        <f t="shared" si="984"/>
        <v>0</v>
      </c>
      <c r="FU146" s="20">
        <f t="shared" si="985"/>
        <v>0</v>
      </c>
      <c r="FV146" s="20">
        <f t="shared" si="986"/>
        <v>0</v>
      </c>
      <c r="FW146" s="44"/>
    </row>
    <row r="147" spans="1:179" s="301" customFormat="1" ht="27.75" customHeight="1">
      <c r="A147" s="295"/>
      <c r="B147" s="296">
        <v>7</v>
      </c>
      <c r="C147" s="296">
        <f t="shared" ref="C147" si="1056">B147</f>
        <v>7</v>
      </c>
      <c r="D147" s="296" t="s">
        <v>44</v>
      </c>
      <c r="E147" s="296" t="s">
        <v>187</v>
      </c>
      <c r="F147" s="296">
        <v>22</v>
      </c>
      <c r="G147" s="296">
        <f t="shared" si="991"/>
        <v>22</v>
      </c>
      <c r="H147" s="297"/>
      <c r="I147" s="297"/>
      <c r="J147" s="294"/>
      <c r="K147" s="294"/>
      <c r="L147" s="294"/>
      <c r="M147" s="294"/>
      <c r="N147" s="297"/>
      <c r="O147" s="297"/>
      <c r="P147" s="1"/>
      <c r="Q147" s="16"/>
      <c r="R147" s="1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1">
        <f t="shared" si="1041"/>
        <v>0</v>
      </c>
      <c r="AD147" s="1">
        <f t="shared" si="1042"/>
        <v>0</v>
      </c>
      <c r="AE147" s="1">
        <f t="shared" si="1043"/>
        <v>0</v>
      </c>
      <c r="AF147" s="1">
        <f t="shared" si="1044"/>
        <v>0</v>
      </c>
      <c r="AG147" s="1">
        <f t="shared" si="1045"/>
        <v>0</v>
      </c>
      <c r="AH147" s="1">
        <f t="shared" si="1046"/>
        <v>0</v>
      </c>
      <c r="AI147" s="1">
        <f t="shared" si="1047"/>
        <v>0</v>
      </c>
      <c r="AJ147" s="1">
        <f t="shared" si="1048"/>
        <v>0</v>
      </c>
      <c r="AK147" s="1">
        <f t="shared" si="1049"/>
        <v>0</v>
      </c>
      <c r="AL147" s="1">
        <f t="shared" si="1050"/>
        <v>0</v>
      </c>
      <c r="AM147" s="1">
        <f t="shared" si="1051"/>
        <v>0</v>
      </c>
      <c r="AN147" s="1">
        <f t="shared" si="1052"/>
        <v>0</v>
      </c>
      <c r="AO147" s="294"/>
      <c r="AP147" s="294"/>
      <c r="AQ147" s="294"/>
      <c r="AR147" s="294">
        <f t="shared" si="992"/>
        <v>22</v>
      </c>
      <c r="AS147" s="298">
        <f t="shared" ref="AS147:AS149" si="1057">IF(AND(AO147&gt;0,OR(BR147&gt;=2,BR147=1)),1,0)</f>
        <v>0</v>
      </c>
      <c r="AT147" s="298">
        <f t="shared" ref="AT147:AT149" si="1058">IF(AND(AP147&gt;0,OR(BR147&gt;=2,BR147=1)),1,0)</f>
        <v>0</v>
      </c>
      <c r="AU147" s="298">
        <f t="shared" ref="AU147:AU149" si="1059">IF(AND(AQ147&gt;0,OR(BR147&gt;=2,BR147=1)),1,0)</f>
        <v>0</v>
      </c>
      <c r="AV147" s="298">
        <f t="shared" si="956"/>
        <v>1</v>
      </c>
      <c r="AW147" s="294"/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>
        <v>1</v>
      </c>
      <c r="BK147" s="294"/>
      <c r="BL147" s="294"/>
      <c r="BM147" s="294"/>
      <c r="BN147" s="294"/>
      <c r="BO147" s="294"/>
      <c r="BP147" s="1"/>
      <c r="BQ147" s="294"/>
      <c r="BR147" s="17">
        <v>2</v>
      </c>
      <c r="BS147" s="1">
        <f t="shared" si="957"/>
        <v>0</v>
      </c>
      <c r="BT147" s="17">
        <f t="shared" si="1053"/>
        <v>0</v>
      </c>
      <c r="BU147" s="294"/>
      <c r="BV147" s="294">
        <v>1</v>
      </c>
      <c r="BW147" s="294"/>
      <c r="BX147" s="294"/>
      <c r="BY147" s="294"/>
      <c r="BZ147" s="294"/>
      <c r="CA147" s="294"/>
      <c r="CB147" s="294"/>
      <c r="CC147" s="294"/>
      <c r="CD147" s="1"/>
      <c r="CE147" s="1"/>
      <c r="CF147" s="1"/>
      <c r="CG147" s="294"/>
      <c r="CH147" s="1"/>
      <c r="CI147" s="1">
        <v>1</v>
      </c>
      <c r="CJ147" s="1"/>
      <c r="CK147" s="1"/>
      <c r="CL147" s="1"/>
      <c r="CM147" s="1"/>
      <c r="CN147" s="1">
        <f t="shared" ref="CN147:CN149" si="1060">+SUM(BX147:CC147)*BW147</f>
        <v>0</v>
      </c>
      <c r="CO147" s="1">
        <f t="shared" ref="CO147:CO149" si="1061">+SUM(BX147:CC147)*BW147</f>
        <v>0</v>
      </c>
      <c r="CP147" s="20">
        <f t="shared" ref="CP147:CP149" si="1062">+SUM(BY147:CC147)*2.5+SUM(CD147:CG147)*0.5+SUM(CH147:CJ147)*2.5</f>
        <v>2.5</v>
      </c>
      <c r="CQ147" s="20"/>
      <c r="CR147" s="299">
        <f t="shared" ref="CR147:CR149" si="1063">+IF(SUM(AX147:BM147)&gt;0,1,0)</f>
        <v>1</v>
      </c>
      <c r="CS147" s="294">
        <v>1</v>
      </c>
      <c r="CT147" s="294">
        <v>1</v>
      </c>
      <c r="CU147" s="1"/>
      <c r="CV147" s="1"/>
      <c r="CW147" s="1">
        <v>3</v>
      </c>
      <c r="CX147" s="1"/>
      <c r="CY147" s="1">
        <v>1</v>
      </c>
      <c r="CZ147" s="294">
        <v>8</v>
      </c>
      <c r="DA147" s="17">
        <f t="shared" si="1054"/>
        <v>1</v>
      </c>
      <c r="DB147" s="359">
        <f t="shared" si="987"/>
        <v>9</v>
      </c>
      <c r="DC147" s="359">
        <f t="shared" si="988"/>
        <v>4</v>
      </c>
      <c r="DD147" s="294"/>
      <c r="DE147" s="294">
        <f>4*3</f>
        <v>12</v>
      </c>
      <c r="DF147" s="294">
        <v>4</v>
      </c>
      <c r="DG147" s="294"/>
      <c r="DH147" s="294"/>
      <c r="DI147" s="294"/>
      <c r="DJ147" s="294"/>
      <c r="DK147" s="294"/>
      <c r="DL147" s="294"/>
      <c r="DM147" s="294"/>
      <c r="DN147" s="294"/>
      <c r="DO147" s="1"/>
      <c r="DP147" s="1"/>
      <c r="DQ147" s="17">
        <f t="shared" ref="DQ147:DQ149" si="1064">+IF(AND(SUM(S147:AA147)&gt;0,SUM(FA147:FF147)&gt;0),CT147,0)</f>
        <v>0</v>
      </c>
      <c r="DR147" s="17">
        <f t="shared" ref="DR147:DR149" si="1065">+IF(AND(SUM(S147:AA147)&gt;0,SUM(FA147:FF147)&gt;0),CU147,0)</f>
        <v>0</v>
      </c>
      <c r="DS147" s="17">
        <f t="shared" ref="DS147:DS149" si="1066">+IF(AND(SUM(S147:AA147)&gt;0,SUM(FA147:FF147)&gt;0),CV147,0)</f>
        <v>0</v>
      </c>
      <c r="DT147" s="17">
        <f t="shared" ref="DT147:DT149" si="1067">+IF(AND(SUM(S147:AA147)&gt;0,SUM(FA147:FF147)&gt;0),CW147,0)</f>
        <v>0</v>
      </c>
      <c r="DU147" s="17">
        <f t="shared" ref="DU147:DU149" si="1068">+IF(AND(SUM(S147:AA147)&gt;0,SUM(FA147:FF147)&gt;0),CX147,0)</f>
        <v>0</v>
      </c>
      <c r="DV147" s="17">
        <f t="shared" ref="DV147:DV149" si="1069">+IF(AND(SUM(S147:AA147)&gt;0,SUM(FA147:FF147)&gt;0),CY147,0)</f>
        <v>0</v>
      </c>
      <c r="DW147" s="1"/>
      <c r="DX147" s="1"/>
      <c r="DY147" s="20">
        <f t="shared" ref="DY147:DY149" si="1070">+IF(AND(SUM(S147:AB147)&gt;0,SUM(FA147:FF147)&gt;0,DG147&gt;=3),DG147,0)</f>
        <v>0</v>
      </c>
      <c r="DZ147" s="20">
        <f t="shared" ref="DZ147:DZ149" si="1071">+IF(AND(SUM(S147:AB147)&gt;0,SUM(FA147:FF147)&gt;0,DH147&gt;=3),DH147,0)</f>
        <v>0</v>
      </c>
      <c r="EA147" s="20">
        <f t="shared" ref="EA147:EA149" si="1072">+IF(AND(SUM(S147:AB147)&gt;0,SUM(FA147:FF147)&gt;0,DI147&gt;=3),DI147,0)</f>
        <v>0</v>
      </c>
      <c r="EB147" s="20">
        <f t="shared" ref="EB147:EB149" si="1073">+IF(AND(SUM(S147:AB147)&gt;0,SUM(FA147:FF147)&gt;0,DJ147&gt;=3),DJ147,0)</f>
        <v>0</v>
      </c>
      <c r="EC147" s="18">
        <f t="shared" ref="EC147:EC149" si="1074">+IF(AND(CT147=0,SUM(CU147:CY147)&gt;1,SUM(CU147:CY147)&lt;=4),1,IF(AND(CT147=0,SUM(CU147:CY147)&gt;4),2,0))</f>
        <v>0</v>
      </c>
      <c r="ED147" s="19">
        <f t="shared" si="1055"/>
        <v>0</v>
      </c>
      <c r="EE147" s="19">
        <f t="shared" ref="EE147" si="1075">+IF(SUM(AO147:AR147)+SUM(DK147:DN147)&gt;0,CT147*3,0)</f>
        <v>3</v>
      </c>
      <c r="EF147" s="1">
        <f t="shared" ref="EF147:EF149" si="1076">+IF(EE147&gt;0,CT147*4,0)</f>
        <v>4</v>
      </c>
      <c r="EG147" s="18">
        <f t="shared" ref="EG147:EG149" si="1077">+IF(AND(CT147+EC147=0,SUM(AO147:AR147)&gt;0,SUM(DK147:DN147)&gt;0),(CU147+CV147+CW147+CX147)*2+CY147*5,(EC147+CT147-FO147)*5)+IF(AND(EC147+DQ147+CT147=0,SUM(AO147:AR147)&gt;0),SUM(CU147:CX147)*2+CY147*5,0)</f>
        <v>5</v>
      </c>
      <c r="EH147" s="18"/>
      <c r="EI147" s="294"/>
      <c r="EJ147" s="294">
        <f>3*5.5</f>
        <v>16.5</v>
      </c>
      <c r="EK147" s="294">
        <f>5.5</f>
        <v>5.5</v>
      </c>
      <c r="EL147" s="19">
        <v>1</v>
      </c>
      <c r="EM147" s="19"/>
      <c r="EN147" s="19"/>
      <c r="EO147" s="19"/>
      <c r="EP147" s="19"/>
      <c r="EQ147" s="18"/>
      <c r="ER147" s="18"/>
      <c r="ES147" s="18"/>
      <c r="ET147" s="18"/>
      <c r="EU147" s="18">
        <f t="shared" ref="EU147:EU149" si="1078">IF(SUM(CU147:CX147)&gt;0,CZ147*1+2,0)</f>
        <v>10</v>
      </c>
      <c r="EV147" s="18">
        <f t="shared" si="989"/>
        <v>2</v>
      </c>
      <c r="EW147" s="341">
        <v>1</v>
      </c>
      <c r="EX147" s="341"/>
      <c r="EY147" s="341">
        <v>5</v>
      </c>
      <c r="EZ147" s="365">
        <f t="shared" si="885"/>
        <v>0</v>
      </c>
      <c r="FA147" s="294"/>
      <c r="FB147" s="294"/>
      <c r="FC147" s="294"/>
      <c r="FD147" s="300"/>
      <c r="FE147" s="300"/>
      <c r="FF147" s="300"/>
      <c r="FG147" s="300"/>
      <c r="FH147" s="300"/>
      <c r="FI147" s="300"/>
      <c r="FJ147" s="300"/>
      <c r="FK147" s="294"/>
      <c r="FL147" s="294"/>
      <c r="FM147" s="294"/>
      <c r="FN147" s="294">
        <f>F147</f>
        <v>22</v>
      </c>
      <c r="FO147" s="294"/>
      <c r="FP147" s="20">
        <f t="shared" ref="FP147:FP149" si="1079">+FO147*3</f>
        <v>0</v>
      </c>
      <c r="FQ147" s="20">
        <f t="shared" ref="FQ147:FQ149" si="1080">+DE147</f>
        <v>12</v>
      </c>
      <c r="FR147" s="20">
        <f t="shared" ref="FR147:FR149" si="1081">+DF147</f>
        <v>4</v>
      </c>
      <c r="FS147" s="20">
        <f t="shared" ref="FS147:FS149" si="1082">+IF(DG147&lt;3,DG147,0)</f>
        <v>0</v>
      </c>
      <c r="FT147" s="20">
        <f t="shared" ref="FT147:FT149" si="1083">+IF(DH147&lt;3,DH147,0)</f>
        <v>0</v>
      </c>
      <c r="FU147" s="20">
        <f t="shared" ref="FU147:FU149" si="1084">+IF(DI147&lt;3,DI147,0)</f>
        <v>0</v>
      </c>
      <c r="FV147" s="20">
        <f t="shared" ref="FV147:FV149" si="1085">+IF(DJ147&lt;3,DJ147,0)</f>
        <v>0</v>
      </c>
      <c r="FW147" s="294"/>
    </row>
    <row r="148" spans="1:179" s="301" customFormat="1" ht="27.75" customHeight="1">
      <c r="A148" s="295"/>
      <c r="B148" s="296">
        <v>8</v>
      </c>
      <c r="C148" s="296">
        <f>B148</f>
        <v>8</v>
      </c>
      <c r="D148" s="296" t="s">
        <v>44</v>
      </c>
      <c r="E148" s="296" t="s">
        <v>44</v>
      </c>
      <c r="F148" s="296">
        <v>33</v>
      </c>
      <c r="G148" s="296">
        <f t="shared" si="991"/>
        <v>33</v>
      </c>
      <c r="H148" s="297"/>
      <c r="I148" s="297"/>
      <c r="J148" s="294"/>
      <c r="K148" s="294"/>
      <c r="L148" s="294"/>
      <c r="M148" s="294"/>
      <c r="N148" s="297"/>
      <c r="O148" s="297"/>
      <c r="P148" s="1"/>
      <c r="Q148" s="16"/>
      <c r="R148" s="1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1">
        <f t="shared" si="1041"/>
        <v>0</v>
      </c>
      <c r="AD148" s="1">
        <f t="shared" si="1042"/>
        <v>0</v>
      </c>
      <c r="AE148" s="1">
        <f t="shared" si="1043"/>
        <v>0</v>
      </c>
      <c r="AF148" s="1">
        <f t="shared" si="1044"/>
        <v>0</v>
      </c>
      <c r="AG148" s="1">
        <f t="shared" si="1045"/>
        <v>0</v>
      </c>
      <c r="AH148" s="1">
        <f t="shared" si="1046"/>
        <v>0</v>
      </c>
      <c r="AI148" s="1">
        <f t="shared" si="1047"/>
        <v>0</v>
      </c>
      <c r="AJ148" s="1">
        <f t="shared" si="1048"/>
        <v>0</v>
      </c>
      <c r="AK148" s="1">
        <f t="shared" si="1049"/>
        <v>0</v>
      </c>
      <c r="AL148" s="1">
        <f t="shared" si="1050"/>
        <v>0</v>
      </c>
      <c r="AM148" s="1">
        <f t="shared" si="1051"/>
        <v>0</v>
      </c>
      <c r="AN148" s="1">
        <f t="shared" si="1052"/>
        <v>0</v>
      </c>
      <c r="AO148" s="294"/>
      <c r="AP148" s="294"/>
      <c r="AQ148" s="294"/>
      <c r="AR148" s="294">
        <f t="shared" si="992"/>
        <v>33</v>
      </c>
      <c r="AS148" s="298">
        <f t="shared" si="1057"/>
        <v>0</v>
      </c>
      <c r="AT148" s="298">
        <f t="shared" si="1058"/>
        <v>0</v>
      </c>
      <c r="AU148" s="298">
        <f t="shared" si="1059"/>
        <v>0</v>
      </c>
      <c r="AV148" s="298">
        <f t="shared" si="956"/>
        <v>1</v>
      </c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>
        <v>1</v>
      </c>
      <c r="BK148" s="294"/>
      <c r="BL148" s="294"/>
      <c r="BM148" s="294"/>
      <c r="BN148" s="294"/>
      <c r="BO148" s="294"/>
      <c r="BP148" s="1"/>
      <c r="BQ148" s="294"/>
      <c r="BR148" s="17">
        <v>2</v>
      </c>
      <c r="BS148" s="1">
        <f t="shared" si="957"/>
        <v>0</v>
      </c>
      <c r="BT148" s="17">
        <f t="shared" si="1053"/>
        <v>0</v>
      </c>
      <c r="BU148" s="294"/>
      <c r="BV148" s="294">
        <v>1</v>
      </c>
      <c r="BW148" s="294"/>
      <c r="BX148" s="294"/>
      <c r="BY148" s="294"/>
      <c r="BZ148" s="294"/>
      <c r="CA148" s="294"/>
      <c r="CB148" s="294"/>
      <c r="CC148" s="294"/>
      <c r="CD148" s="1"/>
      <c r="CE148" s="1"/>
      <c r="CF148" s="1"/>
      <c r="CG148" s="294"/>
      <c r="CH148" s="1"/>
      <c r="CI148" s="1">
        <v>1</v>
      </c>
      <c r="CJ148" s="1"/>
      <c r="CK148" s="1"/>
      <c r="CL148" s="1"/>
      <c r="CM148" s="1"/>
      <c r="CN148" s="1">
        <f t="shared" si="1060"/>
        <v>0</v>
      </c>
      <c r="CO148" s="1">
        <f t="shared" si="1061"/>
        <v>0</v>
      </c>
      <c r="CP148" s="20">
        <f t="shared" si="1062"/>
        <v>2.5</v>
      </c>
      <c r="CQ148" s="20"/>
      <c r="CR148" s="299">
        <f t="shared" si="1063"/>
        <v>1</v>
      </c>
      <c r="CS148" s="294">
        <v>2</v>
      </c>
      <c r="CT148" s="294">
        <v>1</v>
      </c>
      <c r="CU148" s="1"/>
      <c r="CV148" s="1"/>
      <c r="CW148" s="1">
        <v>3</v>
      </c>
      <c r="CX148" s="1"/>
      <c r="CY148" s="1">
        <v>5</v>
      </c>
      <c r="CZ148" s="294">
        <v>12</v>
      </c>
      <c r="DA148" s="17">
        <f t="shared" si="1054"/>
        <v>5</v>
      </c>
      <c r="DB148" s="359">
        <f t="shared" si="987"/>
        <v>17</v>
      </c>
      <c r="DC148" s="359">
        <f t="shared" si="988"/>
        <v>8</v>
      </c>
      <c r="DD148" s="294"/>
      <c r="DE148" s="294">
        <v>12</v>
      </c>
      <c r="DF148" s="294">
        <v>12</v>
      </c>
      <c r="DG148" s="294"/>
      <c r="DH148" s="294">
        <v>8</v>
      </c>
      <c r="DI148" s="294">
        <v>8</v>
      </c>
      <c r="DJ148" s="294"/>
      <c r="DK148" s="294"/>
      <c r="DL148" s="294"/>
      <c r="DM148" s="294"/>
      <c r="DN148" s="294"/>
      <c r="DO148" s="1"/>
      <c r="DP148" s="1"/>
      <c r="DQ148" s="17">
        <f t="shared" si="1064"/>
        <v>0</v>
      </c>
      <c r="DR148" s="17">
        <f t="shared" si="1065"/>
        <v>0</v>
      </c>
      <c r="DS148" s="17">
        <f t="shared" si="1066"/>
        <v>0</v>
      </c>
      <c r="DT148" s="17">
        <f t="shared" si="1067"/>
        <v>0</v>
      </c>
      <c r="DU148" s="17">
        <f t="shared" si="1068"/>
        <v>0</v>
      </c>
      <c r="DV148" s="17">
        <f t="shared" si="1069"/>
        <v>0</v>
      </c>
      <c r="DW148" s="1"/>
      <c r="DX148" s="1"/>
      <c r="DY148" s="20">
        <f t="shared" si="1070"/>
        <v>0</v>
      </c>
      <c r="DZ148" s="20">
        <f t="shared" si="1071"/>
        <v>0</v>
      </c>
      <c r="EA148" s="20">
        <f t="shared" si="1072"/>
        <v>0</v>
      </c>
      <c r="EB148" s="20">
        <f t="shared" si="1073"/>
        <v>0</v>
      </c>
      <c r="EC148" s="18">
        <f t="shared" si="1074"/>
        <v>0</v>
      </c>
      <c r="ED148" s="19">
        <f t="shared" si="1055"/>
        <v>0</v>
      </c>
      <c r="EE148" s="19">
        <f t="shared" ref="EE148:EE149" si="1086">+IF(SUM(AO148:AR148)+SUM(DK148:DN148)&gt;0,CT148*3,0)</f>
        <v>3</v>
      </c>
      <c r="EF148" s="1">
        <f t="shared" si="1076"/>
        <v>4</v>
      </c>
      <c r="EG148" s="18">
        <f t="shared" si="1077"/>
        <v>5</v>
      </c>
      <c r="EH148" s="18"/>
      <c r="EI148" s="294"/>
      <c r="EJ148" s="294">
        <f>5.5*3</f>
        <v>16.5</v>
      </c>
      <c r="EK148" s="294">
        <f>5.5*3</f>
        <v>16.5</v>
      </c>
      <c r="EL148" s="19">
        <v>1</v>
      </c>
      <c r="EM148" s="19"/>
      <c r="EN148" s="19"/>
      <c r="EO148" s="19"/>
      <c r="EP148" s="19"/>
      <c r="EQ148" s="18"/>
      <c r="ER148" s="18"/>
      <c r="ES148" s="18"/>
      <c r="ET148" s="18"/>
      <c r="EU148" s="18">
        <f t="shared" si="1078"/>
        <v>14</v>
      </c>
      <c r="EV148" s="18">
        <f t="shared" si="989"/>
        <v>2</v>
      </c>
      <c r="EW148" s="341">
        <v>2</v>
      </c>
      <c r="EX148" s="341">
        <v>2</v>
      </c>
      <c r="EY148" s="341">
        <v>5</v>
      </c>
      <c r="EZ148" s="365">
        <f t="shared" si="885"/>
        <v>0</v>
      </c>
      <c r="FA148" s="294"/>
      <c r="FB148" s="294"/>
      <c r="FC148" s="294"/>
      <c r="FD148" s="300"/>
      <c r="FE148" s="300"/>
      <c r="FF148" s="300"/>
      <c r="FG148" s="300"/>
      <c r="FH148" s="300"/>
      <c r="FI148" s="300"/>
      <c r="FJ148" s="300"/>
      <c r="FK148" s="294"/>
      <c r="FL148" s="294"/>
      <c r="FM148" s="294"/>
      <c r="FN148" s="294">
        <f>F148</f>
        <v>33</v>
      </c>
      <c r="FO148" s="294"/>
      <c r="FP148" s="20">
        <f t="shared" si="1079"/>
        <v>0</v>
      </c>
      <c r="FQ148" s="20">
        <f t="shared" si="1080"/>
        <v>12</v>
      </c>
      <c r="FR148" s="20">
        <f t="shared" si="1081"/>
        <v>12</v>
      </c>
      <c r="FS148" s="20">
        <f t="shared" si="1082"/>
        <v>0</v>
      </c>
      <c r="FT148" s="20">
        <f t="shared" si="1083"/>
        <v>0</v>
      </c>
      <c r="FU148" s="20">
        <f t="shared" si="1084"/>
        <v>0</v>
      </c>
      <c r="FV148" s="20">
        <f t="shared" si="1085"/>
        <v>0</v>
      </c>
      <c r="FW148" s="294"/>
    </row>
    <row r="149" spans="1:179" s="301" customFormat="1" ht="27.75" customHeight="1">
      <c r="A149" s="295"/>
      <c r="B149" s="296">
        <v>9</v>
      </c>
      <c r="C149" s="296" t="s">
        <v>514</v>
      </c>
      <c r="D149" s="296"/>
      <c r="E149" s="296" t="s">
        <v>44</v>
      </c>
      <c r="F149" s="296">
        <v>30</v>
      </c>
      <c r="G149" s="296">
        <v>30</v>
      </c>
      <c r="H149" s="297"/>
      <c r="I149" s="297"/>
      <c r="J149" s="294"/>
      <c r="K149" s="294"/>
      <c r="L149" s="294"/>
      <c r="M149" s="294"/>
      <c r="N149" s="297"/>
      <c r="O149" s="297"/>
      <c r="P149" s="1"/>
      <c r="Q149" s="16"/>
      <c r="R149" s="1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1">
        <f t="shared" si="1041"/>
        <v>0</v>
      </c>
      <c r="AD149" s="1">
        <f t="shared" si="1042"/>
        <v>0</v>
      </c>
      <c r="AE149" s="1">
        <f t="shared" si="1043"/>
        <v>0</v>
      </c>
      <c r="AF149" s="1">
        <f t="shared" si="1044"/>
        <v>0</v>
      </c>
      <c r="AG149" s="1">
        <f t="shared" si="1045"/>
        <v>0</v>
      </c>
      <c r="AH149" s="1">
        <f t="shared" si="1046"/>
        <v>0</v>
      </c>
      <c r="AI149" s="1">
        <f t="shared" si="1047"/>
        <v>0</v>
      </c>
      <c r="AJ149" s="1">
        <f t="shared" si="1048"/>
        <v>0</v>
      </c>
      <c r="AK149" s="1">
        <f t="shared" si="1049"/>
        <v>0</v>
      </c>
      <c r="AL149" s="1">
        <f t="shared" si="1050"/>
        <v>0</v>
      </c>
      <c r="AM149" s="1">
        <f t="shared" si="1051"/>
        <v>0</v>
      </c>
      <c r="AN149" s="1">
        <f t="shared" si="1052"/>
        <v>0</v>
      </c>
      <c r="AO149" s="294"/>
      <c r="AP149" s="294"/>
      <c r="AQ149" s="294"/>
      <c r="AR149" s="294">
        <f t="shared" si="992"/>
        <v>30</v>
      </c>
      <c r="AS149" s="298">
        <f t="shared" si="1057"/>
        <v>0</v>
      </c>
      <c r="AT149" s="298">
        <f t="shared" si="1058"/>
        <v>0</v>
      </c>
      <c r="AU149" s="298">
        <f t="shared" si="1059"/>
        <v>0</v>
      </c>
      <c r="AV149" s="298">
        <f t="shared" si="956"/>
        <v>1</v>
      </c>
      <c r="AW149" s="294"/>
      <c r="AX149" s="294"/>
      <c r="AY149" s="294"/>
      <c r="AZ149" s="294"/>
      <c r="BA149" s="294"/>
      <c r="BB149" s="294"/>
      <c r="BC149" s="294"/>
      <c r="BD149" s="294"/>
      <c r="BE149" s="294"/>
      <c r="BF149" s="294"/>
      <c r="BG149" s="294"/>
      <c r="BH149" s="294"/>
      <c r="BI149" s="294"/>
      <c r="BJ149" s="294"/>
      <c r="BK149" s="294"/>
      <c r="BL149" s="294"/>
      <c r="BM149" s="294"/>
      <c r="BN149" s="294"/>
      <c r="BO149" s="294"/>
      <c r="BP149" s="1"/>
      <c r="BQ149" s="294"/>
      <c r="BR149" s="17">
        <v>1</v>
      </c>
      <c r="BS149" s="1">
        <f t="shared" si="957"/>
        <v>0</v>
      </c>
      <c r="BT149" s="17">
        <f t="shared" si="1053"/>
        <v>0</v>
      </c>
      <c r="BU149" s="294"/>
      <c r="BV149" s="294">
        <v>1</v>
      </c>
      <c r="BW149" s="294"/>
      <c r="BX149" s="294"/>
      <c r="BY149" s="294"/>
      <c r="BZ149" s="294"/>
      <c r="CA149" s="294"/>
      <c r="CB149" s="294"/>
      <c r="CC149" s="294"/>
      <c r="CD149" s="1"/>
      <c r="CE149" s="1"/>
      <c r="CF149" s="1"/>
      <c r="CG149" s="294"/>
      <c r="CH149" s="1"/>
      <c r="CI149" s="1"/>
      <c r="CJ149" s="1"/>
      <c r="CK149" s="1"/>
      <c r="CL149" s="1"/>
      <c r="CM149" s="1"/>
      <c r="CN149" s="1">
        <f t="shared" si="1060"/>
        <v>0</v>
      </c>
      <c r="CO149" s="1">
        <f t="shared" si="1061"/>
        <v>0</v>
      </c>
      <c r="CP149" s="20">
        <f t="shared" si="1062"/>
        <v>0</v>
      </c>
      <c r="CQ149" s="20"/>
      <c r="CR149" s="299">
        <f t="shared" si="1063"/>
        <v>0</v>
      </c>
      <c r="CS149" s="294"/>
      <c r="CT149" s="294"/>
      <c r="CU149" s="1"/>
      <c r="CV149" s="1"/>
      <c r="CW149" s="1"/>
      <c r="CX149" s="1"/>
      <c r="CY149" s="1"/>
      <c r="CZ149" s="294"/>
      <c r="DA149" s="17">
        <f t="shared" si="1054"/>
        <v>0</v>
      </c>
      <c r="DB149" s="359">
        <f t="shared" si="987"/>
        <v>0</v>
      </c>
      <c r="DC149" s="359">
        <f t="shared" si="988"/>
        <v>0</v>
      </c>
      <c r="DD149" s="294"/>
      <c r="DE149" s="294"/>
      <c r="DF149" s="294"/>
      <c r="DG149" s="294"/>
      <c r="DH149" s="294"/>
      <c r="DI149" s="294"/>
      <c r="DJ149" s="294"/>
      <c r="DK149" s="294"/>
      <c r="DL149" s="294"/>
      <c r="DM149" s="294"/>
      <c r="DN149" s="294"/>
      <c r="DO149" s="1"/>
      <c r="DP149" s="1"/>
      <c r="DQ149" s="17">
        <f t="shared" si="1064"/>
        <v>0</v>
      </c>
      <c r="DR149" s="17">
        <f t="shared" si="1065"/>
        <v>0</v>
      </c>
      <c r="DS149" s="17">
        <f t="shared" si="1066"/>
        <v>0</v>
      </c>
      <c r="DT149" s="17">
        <f t="shared" si="1067"/>
        <v>0</v>
      </c>
      <c r="DU149" s="17">
        <f t="shared" si="1068"/>
        <v>0</v>
      </c>
      <c r="DV149" s="17">
        <f t="shared" si="1069"/>
        <v>0</v>
      </c>
      <c r="DW149" s="1"/>
      <c r="DX149" s="1"/>
      <c r="DY149" s="20">
        <f t="shared" si="1070"/>
        <v>0</v>
      </c>
      <c r="DZ149" s="20">
        <f t="shared" si="1071"/>
        <v>0</v>
      </c>
      <c r="EA149" s="20">
        <f t="shared" si="1072"/>
        <v>0</v>
      </c>
      <c r="EB149" s="20">
        <f t="shared" si="1073"/>
        <v>0</v>
      </c>
      <c r="EC149" s="18">
        <f t="shared" si="1074"/>
        <v>0</v>
      </c>
      <c r="ED149" s="19">
        <f t="shared" si="1055"/>
        <v>0</v>
      </c>
      <c r="EE149" s="19">
        <f t="shared" si="1086"/>
        <v>0</v>
      </c>
      <c r="EF149" s="1">
        <f t="shared" si="1076"/>
        <v>0</v>
      </c>
      <c r="EG149" s="18">
        <f t="shared" si="1077"/>
        <v>0</v>
      </c>
      <c r="EH149" s="18"/>
      <c r="EI149" s="294"/>
      <c r="EJ149" s="294"/>
      <c r="EK149" s="294"/>
      <c r="EL149" s="19"/>
      <c r="EM149" s="19"/>
      <c r="EN149" s="19"/>
      <c r="EO149" s="19"/>
      <c r="EP149" s="19"/>
      <c r="EQ149" s="18"/>
      <c r="ER149" s="18"/>
      <c r="ES149" s="18"/>
      <c r="ET149" s="18"/>
      <c r="EU149" s="18">
        <f t="shared" si="1078"/>
        <v>0</v>
      </c>
      <c r="EV149" s="18">
        <f t="shared" si="989"/>
        <v>0</v>
      </c>
      <c r="EW149" s="341"/>
      <c r="EX149" s="341"/>
      <c r="EY149" s="341"/>
      <c r="EZ149" s="365">
        <f t="shared" si="885"/>
        <v>0</v>
      </c>
      <c r="FA149" s="294"/>
      <c r="FB149" s="294"/>
      <c r="FC149" s="294"/>
      <c r="FD149" s="300"/>
      <c r="FE149" s="300"/>
      <c r="FF149" s="300"/>
      <c r="FG149" s="300"/>
      <c r="FH149" s="300"/>
      <c r="FI149" s="300"/>
      <c r="FJ149" s="300"/>
      <c r="FK149" s="294"/>
      <c r="FL149" s="294"/>
      <c r="FM149" s="294"/>
      <c r="FN149" s="294">
        <f>F149</f>
        <v>30</v>
      </c>
      <c r="FO149" s="294"/>
      <c r="FP149" s="20">
        <f t="shared" si="1079"/>
        <v>0</v>
      </c>
      <c r="FQ149" s="20">
        <f t="shared" si="1080"/>
        <v>0</v>
      </c>
      <c r="FR149" s="20">
        <f t="shared" si="1081"/>
        <v>0</v>
      </c>
      <c r="FS149" s="20">
        <f t="shared" si="1082"/>
        <v>0</v>
      </c>
      <c r="FT149" s="20">
        <f t="shared" si="1083"/>
        <v>0</v>
      </c>
      <c r="FU149" s="20">
        <f t="shared" si="1084"/>
        <v>0</v>
      </c>
      <c r="FV149" s="20">
        <f t="shared" si="1085"/>
        <v>0</v>
      </c>
      <c r="FW149" s="294" t="s">
        <v>894</v>
      </c>
    </row>
    <row r="150" spans="1:179" ht="27.75" customHeight="1">
      <c r="A150" s="40"/>
      <c r="B150" s="41" t="s">
        <v>194</v>
      </c>
      <c r="C150" s="41"/>
      <c r="D150" s="48"/>
      <c r="E150" s="41"/>
      <c r="F150" s="41"/>
      <c r="G150" s="48"/>
      <c r="H150" s="43"/>
      <c r="I150" s="43"/>
      <c r="J150" s="44"/>
      <c r="K150" s="44"/>
      <c r="L150" s="44"/>
      <c r="M150" s="44"/>
      <c r="N150" s="43"/>
      <c r="O150" s="43"/>
      <c r="P150" s="1"/>
      <c r="Q150" s="16"/>
      <c r="R150" s="1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1">
        <f t="shared" si="1041"/>
        <v>0</v>
      </c>
      <c r="AD150" s="1">
        <f t="shared" si="1042"/>
        <v>0</v>
      </c>
      <c r="AE150" s="1">
        <f t="shared" si="1043"/>
        <v>0</v>
      </c>
      <c r="AF150" s="1">
        <f t="shared" si="1044"/>
        <v>0</v>
      </c>
      <c r="AG150" s="1">
        <f t="shared" si="1045"/>
        <v>0</v>
      </c>
      <c r="AH150" s="1">
        <f t="shared" si="1046"/>
        <v>0</v>
      </c>
      <c r="AI150" s="1">
        <f t="shared" si="1047"/>
        <v>0</v>
      </c>
      <c r="AJ150" s="1">
        <f t="shared" si="1048"/>
        <v>0</v>
      </c>
      <c r="AK150" s="1">
        <f t="shared" si="1049"/>
        <v>0</v>
      </c>
      <c r="AL150" s="1">
        <f t="shared" si="1050"/>
        <v>0</v>
      </c>
      <c r="AM150" s="1">
        <f t="shared" si="1051"/>
        <v>0</v>
      </c>
      <c r="AN150" s="1">
        <f t="shared" si="1052"/>
        <v>0</v>
      </c>
      <c r="AO150" s="44"/>
      <c r="AP150" s="44"/>
      <c r="AQ150" s="44"/>
      <c r="AR150" s="44"/>
      <c r="AS150" s="122">
        <f t="shared" si="953"/>
        <v>0</v>
      </c>
      <c r="AT150" s="122">
        <f t="shared" si="954"/>
        <v>0</v>
      </c>
      <c r="AU150" s="122">
        <f t="shared" si="955"/>
        <v>0</v>
      </c>
      <c r="AV150" s="122">
        <f t="shared" ref="AV150:AV185" si="1087">IF(AND(AR150&gt;0,OR(BR150&gt;=2,BR150=1)),AR150/G150,0)</f>
        <v>0</v>
      </c>
      <c r="AW150" s="44"/>
      <c r="AX150" s="294"/>
      <c r="AY150" s="294"/>
      <c r="AZ150" s="294"/>
      <c r="BA150" s="294"/>
      <c r="BB150" s="294"/>
      <c r="BC150" s="29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127"/>
      <c r="BO150" s="44"/>
      <c r="BP150" s="1"/>
      <c r="BQ150" s="44"/>
      <c r="BR150" s="17"/>
      <c r="BS150" s="1">
        <f t="shared" si="957"/>
        <v>0</v>
      </c>
      <c r="BT150" s="17">
        <f t="shared" si="1053"/>
        <v>0</v>
      </c>
      <c r="BU150" s="44"/>
      <c r="BV150" s="44"/>
      <c r="BW150" s="44"/>
      <c r="BX150" s="44"/>
      <c r="BY150" s="44"/>
      <c r="BZ150" s="44"/>
      <c r="CA150" s="44"/>
      <c r="CB150" s="44"/>
      <c r="CC150" s="44"/>
      <c r="CD150" s="92"/>
      <c r="CE150" s="92"/>
      <c r="CF150" s="92"/>
      <c r="CG150" s="44"/>
      <c r="CH150" s="1"/>
      <c r="CI150" s="1"/>
      <c r="CJ150" s="1"/>
      <c r="CK150" s="383"/>
      <c r="CL150" s="383"/>
      <c r="CM150" s="383"/>
      <c r="CN150" s="1">
        <f t="shared" si="959"/>
        <v>0</v>
      </c>
      <c r="CO150" s="1">
        <f t="shared" si="960"/>
        <v>0</v>
      </c>
      <c r="CP150" s="20">
        <f t="shared" si="961"/>
        <v>0</v>
      </c>
      <c r="CQ150" s="351"/>
      <c r="CR150" s="131">
        <f t="shared" si="962"/>
        <v>0</v>
      </c>
      <c r="CS150" s="44"/>
      <c r="CT150" s="44"/>
      <c r="CU150" s="1"/>
      <c r="CV150" s="1"/>
      <c r="CW150" s="1"/>
      <c r="CX150" s="1"/>
      <c r="CY150" s="1"/>
      <c r="CZ150" s="44"/>
      <c r="DA150" s="17">
        <f t="shared" si="1054"/>
        <v>0</v>
      </c>
      <c r="DB150" s="359">
        <f t="shared" si="987"/>
        <v>0</v>
      </c>
      <c r="DC150" s="359">
        <f t="shared" si="988"/>
        <v>0</v>
      </c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1"/>
      <c r="DP150" s="1"/>
      <c r="DQ150" s="17">
        <f t="shared" si="964"/>
        <v>0</v>
      </c>
      <c r="DR150" s="17">
        <f t="shared" si="965"/>
        <v>0</v>
      </c>
      <c r="DS150" s="17">
        <f t="shared" si="966"/>
        <v>0</v>
      </c>
      <c r="DT150" s="17">
        <f t="shared" si="967"/>
        <v>0</v>
      </c>
      <c r="DU150" s="17">
        <f t="shared" si="968"/>
        <v>0</v>
      </c>
      <c r="DV150" s="17">
        <f t="shared" si="969"/>
        <v>0</v>
      </c>
      <c r="DW150" s="1"/>
      <c r="DX150" s="1"/>
      <c r="DY150" s="20">
        <f t="shared" si="970"/>
        <v>0</v>
      </c>
      <c r="DZ150" s="20">
        <f t="shared" si="971"/>
        <v>0</v>
      </c>
      <c r="EA150" s="20">
        <f t="shared" si="972"/>
        <v>0</v>
      </c>
      <c r="EB150" s="20">
        <f t="shared" si="973"/>
        <v>0</v>
      </c>
      <c r="EC150" s="18">
        <f t="shared" si="974"/>
        <v>0</v>
      </c>
      <c r="ED150" s="19">
        <f t="shared" si="1055"/>
        <v>0</v>
      </c>
      <c r="EE150" s="19">
        <f t="shared" si="976"/>
        <v>0</v>
      </c>
      <c r="EF150" s="1">
        <f t="shared" si="977"/>
        <v>0</v>
      </c>
      <c r="EG150" s="18">
        <f t="shared" si="978"/>
        <v>0</v>
      </c>
      <c r="EH150" s="341"/>
      <c r="EI150" s="44"/>
      <c r="EJ150" s="44"/>
      <c r="EK150" s="44"/>
      <c r="EL150" s="93"/>
      <c r="EM150" s="93"/>
      <c r="EN150" s="93"/>
      <c r="EO150" s="366"/>
      <c r="EP150" s="366"/>
      <c r="EQ150" s="374"/>
      <c r="ER150" s="374"/>
      <c r="ES150" s="374"/>
      <c r="ET150" s="374"/>
      <c r="EU150" s="18">
        <f t="shared" si="979"/>
        <v>0</v>
      </c>
      <c r="EV150" s="18">
        <f t="shared" si="989"/>
        <v>0</v>
      </c>
      <c r="EW150" s="341"/>
      <c r="EX150" s="341"/>
      <c r="EY150" s="341"/>
      <c r="EZ150" s="365">
        <f t="shared" si="885"/>
        <v>0</v>
      </c>
      <c r="FA150" s="44"/>
      <c r="FB150" s="44"/>
      <c r="FC150" s="44"/>
      <c r="FD150" s="45"/>
      <c r="FE150" s="45"/>
      <c r="FF150" s="45"/>
      <c r="FG150" s="300"/>
      <c r="FH150" s="45"/>
      <c r="FI150" s="45"/>
      <c r="FJ150" s="45"/>
      <c r="FK150" s="44"/>
      <c r="FL150" s="44"/>
      <c r="FM150" s="44"/>
      <c r="FN150" s="44"/>
      <c r="FO150" s="294"/>
      <c r="FP150" s="20">
        <f t="shared" si="990"/>
        <v>0</v>
      </c>
      <c r="FQ150" s="20">
        <f t="shared" si="981"/>
        <v>0</v>
      </c>
      <c r="FR150" s="20">
        <f t="shared" si="982"/>
        <v>0</v>
      </c>
      <c r="FS150" s="20">
        <f t="shared" si="983"/>
        <v>0</v>
      </c>
      <c r="FT150" s="20">
        <f t="shared" si="984"/>
        <v>0</v>
      </c>
      <c r="FU150" s="20">
        <f t="shared" si="985"/>
        <v>0</v>
      </c>
      <c r="FV150" s="20">
        <f t="shared" si="986"/>
        <v>0</v>
      </c>
      <c r="FW150" s="44"/>
    </row>
    <row r="151" spans="1:179" ht="27.75" customHeight="1">
      <c r="A151" s="40"/>
      <c r="B151" s="48" t="s">
        <v>548</v>
      </c>
      <c r="C151" s="48">
        <v>6</v>
      </c>
      <c r="D151" s="48" t="s">
        <v>187</v>
      </c>
      <c r="E151" s="48" t="s">
        <v>187</v>
      </c>
      <c r="F151" s="48"/>
      <c r="G151" s="48"/>
      <c r="H151" s="43"/>
      <c r="I151" s="43"/>
      <c r="J151" s="44"/>
      <c r="K151" s="44"/>
      <c r="L151" s="44"/>
      <c r="M151" s="44">
        <v>4</v>
      </c>
      <c r="N151" s="43"/>
      <c r="O151" s="43"/>
      <c r="P151" s="1"/>
      <c r="Q151" s="16"/>
      <c r="R151" s="1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1">
        <f t="shared" ref="AC151" si="1088">+IF(S151=1,1,0)+IF(T151=1,1,0)</f>
        <v>0</v>
      </c>
      <c r="AD151" s="1">
        <f t="shared" ref="AD151" si="1089">+IF(U151=1,1,0)+IF(V151=1,1,0)</f>
        <v>0</v>
      </c>
      <c r="AE151" s="1">
        <f t="shared" ref="AE151" si="1090">+IF(W151=1,1,0)+IF(X151=1,1,0)</f>
        <v>0</v>
      </c>
      <c r="AF151" s="1">
        <f t="shared" ref="AF151" si="1091">+IF(Y151=1,1,0)+IF(Z151=1,1,0)</f>
        <v>0</v>
      </c>
      <c r="AG151" s="1">
        <f t="shared" ref="AG151" si="1092">+IF(AA151=1,1,0)</f>
        <v>0</v>
      </c>
      <c r="AH151" s="1">
        <f t="shared" ref="AH151" si="1093">+IF(AB151=1,1,0)</f>
        <v>0</v>
      </c>
      <c r="AI151" s="1">
        <f t="shared" ref="AI151" si="1094">+IF(S151=2,1,0)+IF(T151=2,1,0)</f>
        <v>0</v>
      </c>
      <c r="AJ151" s="1">
        <f t="shared" ref="AJ151" si="1095">+IF(U151=2,1,0)+IF(V151=2,1,0)</f>
        <v>0</v>
      </c>
      <c r="AK151" s="1">
        <f t="shared" ref="AK151" si="1096">+IF(X151=2,1,0)+IF(W151=2,1,0)</f>
        <v>0</v>
      </c>
      <c r="AL151" s="1">
        <f t="shared" ref="AL151" si="1097">+IF(Y151=2,1,0)+IF(Z151=2,1,0)</f>
        <v>0</v>
      </c>
      <c r="AM151" s="1">
        <f t="shared" ref="AM151" si="1098">+IF(AA151=2,1,0)</f>
        <v>0</v>
      </c>
      <c r="AN151" s="1">
        <f t="shared" ref="AN151" si="1099">+IF(AB151=2,1,0)</f>
        <v>0</v>
      </c>
      <c r="AO151" s="44"/>
      <c r="AP151" s="44"/>
      <c r="AQ151" s="44"/>
      <c r="AR151" s="44"/>
      <c r="AS151" s="122">
        <f t="shared" si="953"/>
        <v>0</v>
      </c>
      <c r="AT151" s="122">
        <f t="shared" si="954"/>
        <v>0</v>
      </c>
      <c r="AU151" s="122">
        <f t="shared" si="955"/>
        <v>0</v>
      </c>
      <c r="AV151" s="122">
        <f t="shared" si="1087"/>
        <v>0</v>
      </c>
      <c r="AW151" s="44"/>
      <c r="AX151" s="294"/>
      <c r="AY151" s="294"/>
      <c r="AZ151" s="294"/>
      <c r="BA151" s="294"/>
      <c r="BB151" s="294"/>
      <c r="BC151" s="29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127"/>
      <c r="BO151" s="44"/>
      <c r="BP151" s="1"/>
      <c r="BQ151" s="44"/>
      <c r="BR151" s="17"/>
      <c r="BS151" s="1">
        <f t="shared" si="957"/>
        <v>0</v>
      </c>
      <c r="BT151" s="17">
        <f t="shared" ref="BT151" si="1100">+BS151*2</f>
        <v>0</v>
      </c>
      <c r="BU151" s="44"/>
      <c r="BV151" s="44"/>
      <c r="BW151" s="44"/>
      <c r="BX151" s="44"/>
      <c r="BY151" s="44"/>
      <c r="BZ151" s="44"/>
      <c r="CA151" s="44"/>
      <c r="CB151" s="44"/>
      <c r="CC151" s="44"/>
      <c r="CD151" s="92"/>
      <c r="CE151" s="92"/>
      <c r="CF151" s="92"/>
      <c r="CG151" s="44"/>
      <c r="CH151" s="1"/>
      <c r="CI151" s="1"/>
      <c r="CJ151" s="1"/>
      <c r="CK151" s="383"/>
      <c r="CL151" s="383"/>
      <c r="CM151" s="383"/>
      <c r="CN151" s="1">
        <f t="shared" si="959"/>
        <v>0</v>
      </c>
      <c r="CO151" s="1">
        <f t="shared" si="960"/>
        <v>0</v>
      </c>
      <c r="CP151" s="20">
        <f t="shared" si="961"/>
        <v>0</v>
      </c>
      <c r="CQ151" s="351"/>
      <c r="CR151" s="131">
        <f t="shared" si="962"/>
        <v>0</v>
      </c>
      <c r="CS151" s="44"/>
      <c r="CT151" s="44"/>
      <c r="CU151" s="1"/>
      <c r="CV151" s="1"/>
      <c r="CW151" s="1"/>
      <c r="CX151" s="1"/>
      <c r="CY151" s="1"/>
      <c r="CZ151" s="44"/>
      <c r="DA151" s="17">
        <f t="shared" ref="DA151" si="1101">+CY151</f>
        <v>0</v>
      </c>
      <c r="DB151" s="359">
        <f t="shared" si="987"/>
        <v>0</v>
      </c>
      <c r="DC151" s="359">
        <f t="shared" si="988"/>
        <v>0</v>
      </c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294"/>
      <c r="DO151" s="1"/>
      <c r="DP151" s="1"/>
      <c r="DQ151" s="17">
        <f t="shared" si="964"/>
        <v>0</v>
      </c>
      <c r="DR151" s="17">
        <f t="shared" si="965"/>
        <v>0</v>
      </c>
      <c r="DS151" s="17">
        <f t="shared" si="966"/>
        <v>0</v>
      </c>
      <c r="DT151" s="17">
        <f t="shared" si="967"/>
        <v>0</v>
      </c>
      <c r="DU151" s="17">
        <f t="shared" si="968"/>
        <v>0</v>
      </c>
      <c r="DV151" s="17">
        <f t="shared" si="969"/>
        <v>0</v>
      </c>
      <c r="DW151" s="1"/>
      <c r="DX151" s="1"/>
      <c r="DY151" s="20">
        <f t="shared" si="970"/>
        <v>0</v>
      </c>
      <c r="DZ151" s="20">
        <f t="shared" si="971"/>
        <v>0</v>
      </c>
      <c r="EA151" s="20">
        <f t="shared" si="972"/>
        <v>0</v>
      </c>
      <c r="EB151" s="20">
        <f t="shared" si="973"/>
        <v>0</v>
      </c>
      <c r="EC151" s="18">
        <f t="shared" si="974"/>
        <v>0</v>
      </c>
      <c r="ED151" s="19">
        <f t="shared" ref="ED151" si="1102">+IF(EC151&lt;&gt;0,EC151*3,0)</f>
        <v>0</v>
      </c>
      <c r="EE151" s="19">
        <f t="shared" si="976"/>
        <v>0</v>
      </c>
      <c r="EF151" s="1">
        <f t="shared" si="977"/>
        <v>0</v>
      </c>
      <c r="EG151" s="18">
        <f t="shared" si="978"/>
        <v>0</v>
      </c>
      <c r="EH151" s="341"/>
      <c r="EI151" s="44"/>
      <c r="EJ151" s="44"/>
      <c r="EK151" s="44"/>
      <c r="EL151" s="93"/>
      <c r="EM151" s="93"/>
      <c r="EN151" s="93"/>
      <c r="EO151" s="366"/>
      <c r="EP151" s="366"/>
      <c r="EQ151" s="374"/>
      <c r="ER151" s="374"/>
      <c r="ES151" s="374"/>
      <c r="ET151" s="374"/>
      <c r="EU151" s="18">
        <f t="shared" si="979"/>
        <v>0</v>
      </c>
      <c r="EV151" s="18">
        <f t="shared" si="989"/>
        <v>0</v>
      </c>
      <c r="EW151" s="341"/>
      <c r="EX151" s="341"/>
      <c r="EY151" s="341"/>
      <c r="EZ151" s="365">
        <f t="shared" si="885"/>
        <v>0</v>
      </c>
      <c r="FA151" s="44"/>
      <c r="FB151" s="44"/>
      <c r="FC151" s="44"/>
      <c r="FD151" s="45"/>
      <c r="FE151" s="45"/>
      <c r="FF151" s="45"/>
      <c r="FG151" s="300"/>
      <c r="FH151" s="45"/>
      <c r="FI151" s="45"/>
      <c r="FJ151" s="45"/>
      <c r="FK151" s="44"/>
      <c r="FL151" s="44"/>
      <c r="FM151" s="44"/>
      <c r="FN151" s="44"/>
      <c r="FO151" s="294"/>
      <c r="FP151" s="20">
        <f t="shared" si="990"/>
        <v>0</v>
      </c>
      <c r="FQ151" s="20">
        <f t="shared" si="981"/>
        <v>0</v>
      </c>
      <c r="FR151" s="20">
        <f t="shared" si="982"/>
        <v>0</v>
      </c>
      <c r="FS151" s="20">
        <f t="shared" si="983"/>
        <v>0</v>
      </c>
      <c r="FT151" s="20">
        <f t="shared" si="984"/>
        <v>0</v>
      </c>
      <c r="FU151" s="20">
        <f t="shared" si="985"/>
        <v>0</v>
      </c>
      <c r="FV151" s="20">
        <f t="shared" si="986"/>
        <v>0</v>
      </c>
      <c r="FW151" s="44"/>
    </row>
    <row r="152" spans="1:179" ht="42" customHeight="1">
      <c r="A152" s="40"/>
      <c r="B152" s="48" t="s">
        <v>549</v>
      </c>
      <c r="C152" s="48" t="s">
        <v>197</v>
      </c>
      <c r="D152" s="48" t="s">
        <v>44</v>
      </c>
      <c r="E152" s="48" t="str">
        <f t="shared" ref="E152:E157" si="1103">D152</f>
        <v>LT8,5</v>
      </c>
      <c r="F152" s="48">
        <v>25</v>
      </c>
      <c r="G152" s="48">
        <f t="shared" ref="G152:G157" si="1104">F152</f>
        <v>25</v>
      </c>
      <c r="H152" s="43"/>
      <c r="I152" s="43"/>
      <c r="J152" s="44"/>
      <c r="K152" s="44"/>
      <c r="L152" s="44"/>
      <c r="M152" s="44"/>
      <c r="N152" s="43"/>
      <c r="O152" s="43"/>
      <c r="P152" s="1"/>
      <c r="Q152" s="16"/>
      <c r="R152" s="1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1">
        <f t="shared" ref="AC152:AC155" si="1105">+IF(S152=1,1,0)+IF(T152=1,1,0)</f>
        <v>0</v>
      </c>
      <c r="AD152" s="1">
        <f t="shared" ref="AD152:AD155" si="1106">+IF(U152=1,1,0)+IF(V152=1,1,0)</f>
        <v>0</v>
      </c>
      <c r="AE152" s="1">
        <f t="shared" ref="AE152:AE155" si="1107">+IF(W152=1,1,0)+IF(X152=1,1,0)</f>
        <v>0</v>
      </c>
      <c r="AF152" s="1">
        <f t="shared" ref="AF152:AF155" si="1108">+IF(Y152=1,1,0)+IF(Z152=1,1,0)</f>
        <v>0</v>
      </c>
      <c r="AG152" s="1">
        <f t="shared" ref="AG152:AH155" si="1109">+IF(AA152=1,1,0)</f>
        <v>0</v>
      </c>
      <c r="AH152" s="1">
        <f t="shared" si="1109"/>
        <v>0</v>
      </c>
      <c r="AI152" s="1">
        <f t="shared" ref="AI152:AI155" si="1110">+IF(S152=2,1,0)+IF(T152=2,1,0)</f>
        <v>0</v>
      </c>
      <c r="AJ152" s="1">
        <f t="shared" ref="AJ152:AJ155" si="1111">+IF(U152=2,1,0)+IF(V152=2,1,0)</f>
        <v>0</v>
      </c>
      <c r="AK152" s="1">
        <f t="shared" ref="AK152:AK155" si="1112">+IF(X152=2,1,0)+IF(W152=2,1,0)</f>
        <v>0</v>
      </c>
      <c r="AL152" s="1">
        <f t="shared" ref="AL152:AL155" si="1113">+IF(Y152=2,1,0)+IF(Z152=2,1,0)</f>
        <v>0</v>
      </c>
      <c r="AM152" s="1">
        <f t="shared" ref="AM152:AN155" si="1114">+IF(AA152=2,1,0)</f>
        <v>0</v>
      </c>
      <c r="AN152" s="1">
        <f t="shared" si="1114"/>
        <v>0</v>
      </c>
      <c r="AO152" s="44"/>
      <c r="AP152" s="44"/>
      <c r="AQ152" s="44"/>
      <c r="AR152" s="44">
        <f>+G152</f>
        <v>25</v>
      </c>
      <c r="AS152" s="122">
        <f t="shared" si="953"/>
        <v>0</v>
      </c>
      <c r="AT152" s="122">
        <f t="shared" si="954"/>
        <v>0</v>
      </c>
      <c r="AU152" s="122">
        <f t="shared" si="955"/>
        <v>0</v>
      </c>
      <c r="AV152" s="122">
        <f t="shared" si="1087"/>
        <v>1</v>
      </c>
      <c r="AW152" s="44"/>
      <c r="AX152" s="294"/>
      <c r="AY152" s="294"/>
      <c r="AZ152" s="294"/>
      <c r="BA152" s="294"/>
      <c r="BB152" s="294"/>
      <c r="BC152" s="294"/>
      <c r="BD152" s="44"/>
      <c r="BE152" s="44"/>
      <c r="BF152" s="44"/>
      <c r="BG152" s="44"/>
      <c r="BH152" s="44"/>
      <c r="BI152" s="44"/>
      <c r="BJ152" s="44">
        <v>1</v>
      </c>
      <c r="BK152" s="44"/>
      <c r="BL152" s="44"/>
      <c r="BM152" s="44"/>
      <c r="BN152" s="127"/>
      <c r="BO152" s="44"/>
      <c r="BP152" s="1"/>
      <c r="BQ152" s="44"/>
      <c r="BR152" s="17">
        <v>2</v>
      </c>
      <c r="BS152" s="1">
        <f t="shared" si="957"/>
        <v>0</v>
      </c>
      <c r="BT152" s="17">
        <f t="shared" si="958"/>
        <v>0</v>
      </c>
      <c r="BU152" s="44"/>
      <c r="BV152" s="44">
        <v>1</v>
      </c>
      <c r="BW152" s="44"/>
      <c r="BX152" s="44"/>
      <c r="BY152" s="44"/>
      <c r="BZ152" s="44"/>
      <c r="CA152" s="44"/>
      <c r="CB152" s="44"/>
      <c r="CC152" s="44"/>
      <c r="CD152" s="92"/>
      <c r="CE152" s="92"/>
      <c r="CF152" s="92"/>
      <c r="CG152" s="44"/>
      <c r="CH152" s="1"/>
      <c r="CI152" s="1">
        <v>1</v>
      </c>
      <c r="CJ152" s="1"/>
      <c r="CK152" s="383"/>
      <c r="CL152" s="383"/>
      <c r="CM152" s="383"/>
      <c r="CN152" s="1">
        <f t="shared" si="959"/>
        <v>0</v>
      </c>
      <c r="CO152" s="1">
        <f t="shared" si="960"/>
        <v>0</v>
      </c>
      <c r="CP152" s="20">
        <f t="shared" si="961"/>
        <v>2.5</v>
      </c>
      <c r="CQ152" s="351"/>
      <c r="CR152" s="131">
        <f t="shared" si="962"/>
        <v>1</v>
      </c>
      <c r="CS152" s="44"/>
      <c r="CT152" s="44"/>
      <c r="CU152" s="1"/>
      <c r="CV152" s="1"/>
      <c r="CW152" s="1">
        <v>2</v>
      </c>
      <c r="CX152" s="1"/>
      <c r="CY152" s="1"/>
      <c r="CZ152" s="44">
        <v>5</v>
      </c>
      <c r="DA152" s="17">
        <f t="shared" si="963"/>
        <v>0</v>
      </c>
      <c r="DB152" s="359">
        <f t="shared" si="987"/>
        <v>5</v>
      </c>
      <c r="DC152" s="359">
        <f t="shared" si="988"/>
        <v>2</v>
      </c>
      <c r="DD152" s="44"/>
      <c r="DE152" s="44">
        <v>4</v>
      </c>
      <c r="DF152" s="44"/>
      <c r="DG152" s="44">
        <v>4</v>
      </c>
      <c r="DH152" s="44"/>
      <c r="DI152" s="44"/>
      <c r="DJ152" s="44"/>
      <c r="DK152" s="44"/>
      <c r="DL152" s="44"/>
      <c r="DM152" s="44"/>
      <c r="DN152" s="44"/>
      <c r="DO152" s="1"/>
      <c r="DP152" s="1"/>
      <c r="DQ152" s="17">
        <f t="shared" si="964"/>
        <v>0</v>
      </c>
      <c r="DR152" s="17">
        <f t="shared" si="965"/>
        <v>0</v>
      </c>
      <c r="DS152" s="17">
        <f t="shared" si="966"/>
        <v>0</v>
      </c>
      <c r="DT152" s="17">
        <f t="shared" si="967"/>
        <v>0</v>
      </c>
      <c r="DU152" s="17">
        <f t="shared" si="968"/>
        <v>0</v>
      </c>
      <c r="DV152" s="17">
        <f t="shared" si="969"/>
        <v>0</v>
      </c>
      <c r="DW152" s="1"/>
      <c r="DX152" s="1"/>
      <c r="DY152" s="20">
        <f t="shared" si="970"/>
        <v>0</v>
      </c>
      <c r="DZ152" s="20">
        <f t="shared" si="971"/>
        <v>0</v>
      </c>
      <c r="EA152" s="20">
        <f t="shared" si="972"/>
        <v>0</v>
      </c>
      <c r="EB152" s="20">
        <f t="shared" si="973"/>
        <v>0</v>
      </c>
      <c r="EC152" s="18">
        <f t="shared" si="974"/>
        <v>1</v>
      </c>
      <c r="ED152" s="19">
        <f t="shared" si="975"/>
        <v>3</v>
      </c>
      <c r="EE152" s="19">
        <f t="shared" si="976"/>
        <v>0</v>
      </c>
      <c r="EF152" s="1">
        <f t="shared" si="977"/>
        <v>0</v>
      </c>
      <c r="EG152" s="18">
        <f t="shared" si="978"/>
        <v>5</v>
      </c>
      <c r="EH152" s="341"/>
      <c r="EI152" s="44"/>
      <c r="EJ152" s="44">
        <v>5.5</v>
      </c>
      <c r="EK152" s="49"/>
      <c r="EL152" s="93">
        <v>1</v>
      </c>
      <c r="EM152" s="93"/>
      <c r="EN152" s="93"/>
      <c r="EO152" s="366"/>
      <c r="EP152" s="366"/>
      <c r="EQ152" s="374"/>
      <c r="ER152" s="374"/>
      <c r="ES152" s="374"/>
      <c r="ET152" s="374"/>
      <c r="EU152" s="18">
        <f t="shared" si="979"/>
        <v>7</v>
      </c>
      <c r="EV152" s="18">
        <f t="shared" si="989"/>
        <v>2</v>
      </c>
      <c r="EW152" s="341">
        <v>2</v>
      </c>
      <c r="EX152" s="341">
        <v>2</v>
      </c>
      <c r="EY152" s="341">
        <v>4</v>
      </c>
      <c r="EZ152" s="365">
        <f t="shared" si="885"/>
        <v>0</v>
      </c>
      <c r="FA152" s="44"/>
      <c r="FB152" s="44"/>
      <c r="FC152" s="44"/>
      <c r="FD152" s="45"/>
      <c r="FE152" s="45"/>
      <c r="FF152" s="45"/>
      <c r="FG152" s="300"/>
      <c r="FH152" s="45"/>
      <c r="FI152" s="45"/>
      <c r="FJ152" s="45"/>
      <c r="FK152" s="44"/>
      <c r="FL152" s="44"/>
      <c r="FM152" s="44"/>
      <c r="FN152" s="44"/>
      <c r="FO152" s="294"/>
      <c r="FP152" s="20">
        <f t="shared" si="990"/>
        <v>0</v>
      </c>
      <c r="FQ152" s="20">
        <f t="shared" si="981"/>
        <v>4</v>
      </c>
      <c r="FR152" s="20">
        <f t="shared" si="982"/>
        <v>0</v>
      </c>
      <c r="FS152" s="20">
        <f t="shared" si="983"/>
        <v>0</v>
      </c>
      <c r="FT152" s="20">
        <f t="shared" si="984"/>
        <v>0</v>
      </c>
      <c r="FU152" s="20">
        <f t="shared" si="985"/>
        <v>0</v>
      </c>
      <c r="FV152" s="20">
        <f t="shared" si="986"/>
        <v>0</v>
      </c>
      <c r="FW152" s="58" t="s">
        <v>550</v>
      </c>
    </row>
    <row r="153" spans="1:179" ht="27.75" customHeight="1">
      <c r="A153" s="40"/>
      <c r="B153" s="48" t="s">
        <v>551</v>
      </c>
      <c r="C153" s="48" t="s">
        <v>198</v>
      </c>
      <c r="D153" s="48" t="s">
        <v>44</v>
      </c>
      <c r="E153" s="48" t="str">
        <f t="shared" si="1103"/>
        <v>LT8,5</v>
      </c>
      <c r="F153" s="48">
        <v>21</v>
      </c>
      <c r="G153" s="48">
        <f>F153</f>
        <v>21</v>
      </c>
      <c r="H153" s="43"/>
      <c r="I153" s="43"/>
      <c r="J153" s="44"/>
      <c r="K153" s="44"/>
      <c r="L153" s="44"/>
      <c r="M153" s="44"/>
      <c r="N153" s="43"/>
      <c r="O153" s="43"/>
      <c r="P153" s="1"/>
      <c r="Q153" s="16"/>
      <c r="R153" s="1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1">
        <f t="shared" si="1105"/>
        <v>0</v>
      </c>
      <c r="AD153" s="1">
        <f t="shared" si="1106"/>
        <v>0</v>
      </c>
      <c r="AE153" s="1">
        <f t="shared" si="1107"/>
        <v>0</v>
      </c>
      <c r="AF153" s="1">
        <f t="shared" si="1108"/>
        <v>0</v>
      </c>
      <c r="AG153" s="1">
        <f t="shared" si="1109"/>
        <v>0</v>
      </c>
      <c r="AH153" s="1">
        <f t="shared" si="1109"/>
        <v>0</v>
      </c>
      <c r="AI153" s="1">
        <f t="shared" si="1110"/>
        <v>0</v>
      </c>
      <c r="AJ153" s="1">
        <f t="shared" si="1111"/>
        <v>0</v>
      </c>
      <c r="AK153" s="1">
        <f t="shared" si="1112"/>
        <v>0</v>
      </c>
      <c r="AL153" s="1">
        <f t="shared" si="1113"/>
        <v>0</v>
      </c>
      <c r="AM153" s="1">
        <f t="shared" si="1114"/>
        <v>0</v>
      </c>
      <c r="AN153" s="1">
        <f t="shared" si="1114"/>
        <v>0</v>
      </c>
      <c r="AO153" s="44"/>
      <c r="AP153" s="44"/>
      <c r="AQ153" s="44"/>
      <c r="AR153" s="44"/>
      <c r="AS153" s="122">
        <f t="shared" si="953"/>
        <v>0</v>
      </c>
      <c r="AT153" s="122">
        <f t="shared" si="954"/>
        <v>0</v>
      </c>
      <c r="AU153" s="122">
        <f t="shared" si="955"/>
        <v>0</v>
      </c>
      <c r="AV153" s="122">
        <f t="shared" si="1087"/>
        <v>0</v>
      </c>
      <c r="AW153" s="44"/>
      <c r="AX153" s="294"/>
      <c r="AY153" s="294"/>
      <c r="AZ153" s="294"/>
      <c r="BA153" s="294"/>
      <c r="BB153" s="294"/>
      <c r="BC153" s="294"/>
      <c r="BD153" s="44"/>
      <c r="BE153" s="44"/>
      <c r="BF153" s="44"/>
      <c r="BG153" s="44"/>
      <c r="BH153" s="44"/>
      <c r="BI153" s="44"/>
      <c r="BJ153" s="44">
        <v>1</v>
      </c>
      <c r="BK153" s="44"/>
      <c r="BL153" s="44"/>
      <c r="BM153" s="44"/>
      <c r="BN153" s="127"/>
      <c r="BO153" s="44"/>
      <c r="BP153" s="1"/>
      <c r="BQ153" s="44"/>
      <c r="BR153" s="17">
        <v>2</v>
      </c>
      <c r="BS153" s="1">
        <f t="shared" si="957"/>
        <v>0</v>
      </c>
      <c r="BT153" s="17">
        <f t="shared" si="958"/>
        <v>0</v>
      </c>
      <c r="BU153" s="44"/>
      <c r="BV153" s="44">
        <v>1</v>
      </c>
      <c r="BW153" s="44"/>
      <c r="BX153" s="44"/>
      <c r="BY153" s="44"/>
      <c r="BZ153" s="44"/>
      <c r="CA153" s="44"/>
      <c r="CB153" s="44"/>
      <c r="CC153" s="44"/>
      <c r="CD153" s="92"/>
      <c r="CE153" s="92"/>
      <c r="CF153" s="92"/>
      <c r="CG153" s="44"/>
      <c r="CH153" s="1"/>
      <c r="CI153" s="1">
        <v>1</v>
      </c>
      <c r="CJ153" s="1"/>
      <c r="CK153" s="383"/>
      <c r="CL153" s="383"/>
      <c r="CM153" s="383"/>
      <c r="CN153" s="1">
        <f t="shared" si="959"/>
        <v>0</v>
      </c>
      <c r="CO153" s="1">
        <f t="shared" si="960"/>
        <v>0</v>
      </c>
      <c r="CP153" s="20">
        <f t="shared" si="961"/>
        <v>2.5</v>
      </c>
      <c r="CQ153" s="351"/>
      <c r="CR153" s="131">
        <f t="shared" si="962"/>
        <v>1</v>
      </c>
      <c r="CS153" s="44">
        <v>1</v>
      </c>
      <c r="CT153" s="44"/>
      <c r="CU153" s="1"/>
      <c r="CV153" s="1"/>
      <c r="CW153" s="1">
        <v>3</v>
      </c>
      <c r="CX153" s="1"/>
      <c r="CY153" s="1"/>
      <c r="CZ153" s="44">
        <v>8</v>
      </c>
      <c r="DA153" s="17">
        <f t="shared" si="963"/>
        <v>0</v>
      </c>
      <c r="DB153" s="359">
        <f t="shared" si="987"/>
        <v>8</v>
      </c>
      <c r="DC153" s="359">
        <f t="shared" si="988"/>
        <v>3</v>
      </c>
      <c r="DD153" s="44"/>
      <c r="DE153" s="44">
        <f>4*3</f>
        <v>12</v>
      </c>
      <c r="DF153" s="44"/>
      <c r="DG153" s="44"/>
      <c r="DH153" s="44"/>
      <c r="DI153" s="44"/>
      <c r="DJ153" s="44"/>
      <c r="DK153" s="44"/>
      <c r="DL153" s="44"/>
      <c r="DM153" s="44"/>
      <c r="DN153" s="44">
        <f>G153</f>
        <v>21</v>
      </c>
      <c r="DO153" s="1"/>
      <c r="DP153" s="1"/>
      <c r="DQ153" s="17">
        <f t="shared" si="964"/>
        <v>0</v>
      </c>
      <c r="DR153" s="17">
        <f t="shared" si="965"/>
        <v>0</v>
      </c>
      <c r="DS153" s="17">
        <f t="shared" si="966"/>
        <v>0</v>
      </c>
      <c r="DT153" s="17">
        <f t="shared" si="967"/>
        <v>0</v>
      </c>
      <c r="DU153" s="17">
        <f t="shared" si="968"/>
        <v>0</v>
      </c>
      <c r="DV153" s="17">
        <f t="shared" si="969"/>
        <v>0</v>
      </c>
      <c r="DW153" s="1"/>
      <c r="DX153" s="1"/>
      <c r="DY153" s="20">
        <f t="shared" si="970"/>
        <v>0</v>
      </c>
      <c r="DZ153" s="20">
        <f t="shared" si="971"/>
        <v>0</v>
      </c>
      <c r="EA153" s="20">
        <f t="shared" si="972"/>
        <v>0</v>
      </c>
      <c r="EB153" s="20">
        <f t="shared" si="973"/>
        <v>0</v>
      </c>
      <c r="EC153" s="18">
        <f t="shared" si="974"/>
        <v>1</v>
      </c>
      <c r="ED153" s="19">
        <f t="shared" si="975"/>
        <v>3</v>
      </c>
      <c r="EE153" s="19">
        <f t="shared" si="976"/>
        <v>0</v>
      </c>
      <c r="EF153" s="1">
        <f t="shared" si="977"/>
        <v>0</v>
      </c>
      <c r="EG153" s="18">
        <f t="shared" si="978"/>
        <v>5</v>
      </c>
      <c r="EH153" s="341"/>
      <c r="EI153" s="44"/>
      <c r="EJ153" s="44">
        <f>3*5.5</f>
        <v>16.5</v>
      </c>
      <c r="EK153" s="44"/>
      <c r="EL153" s="93">
        <v>1</v>
      </c>
      <c r="EM153" s="93"/>
      <c r="EN153" s="93"/>
      <c r="EO153" s="366"/>
      <c r="EP153" s="366"/>
      <c r="EQ153" s="374"/>
      <c r="ER153" s="374"/>
      <c r="ES153" s="374"/>
      <c r="ET153" s="374"/>
      <c r="EU153" s="18">
        <f t="shared" si="979"/>
        <v>10</v>
      </c>
      <c r="EV153" s="18">
        <f t="shared" si="989"/>
        <v>2</v>
      </c>
      <c r="EW153" s="341">
        <v>1</v>
      </c>
      <c r="EX153" s="341"/>
      <c r="EY153" s="341">
        <v>4</v>
      </c>
      <c r="EZ153" s="365">
        <f t="shared" si="885"/>
        <v>0</v>
      </c>
      <c r="FA153" s="44"/>
      <c r="FB153" s="44"/>
      <c r="FC153" s="44"/>
      <c r="FD153" s="45"/>
      <c r="FE153" s="45"/>
      <c r="FF153" s="45"/>
      <c r="FG153" s="300"/>
      <c r="FH153" s="45"/>
      <c r="FI153" s="45"/>
      <c r="FJ153" s="45"/>
      <c r="FK153" s="44"/>
      <c r="FL153" s="44"/>
      <c r="FM153" s="44"/>
      <c r="FN153" s="44"/>
      <c r="FO153" s="294"/>
      <c r="FP153" s="20">
        <f t="shared" si="990"/>
        <v>0</v>
      </c>
      <c r="FQ153" s="20">
        <f t="shared" si="981"/>
        <v>12</v>
      </c>
      <c r="FR153" s="20">
        <f t="shared" si="982"/>
        <v>0</v>
      </c>
      <c r="FS153" s="20">
        <f t="shared" si="983"/>
        <v>0</v>
      </c>
      <c r="FT153" s="20">
        <f t="shared" si="984"/>
        <v>0</v>
      </c>
      <c r="FU153" s="20">
        <f t="shared" si="985"/>
        <v>0</v>
      </c>
      <c r="FV153" s="20">
        <f t="shared" si="986"/>
        <v>0</v>
      </c>
      <c r="FW153" s="44"/>
    </row>
    <row r="154" spans="1:179" s="301" customFormat="1" ht="27.75" customHeight="1">
      <c r="A154" s="295"/>
      <c r="B154" s="48" t="s">
        <v>552</v>
      </c>
      <c r="C154" s="48" t="s">
        <v>302</v>
      </c>
      <c r="D154" s="48" t="s">
        <v>44</v>
      </c>
      <c r="E154" s="296" t="str">
        <f t="shared" si="1103"/>
        <v>LT8,5</v>
      </c>
      <c r="F154" s="296">
        <v>40</v>
      </c>
      <c r="G154" s="296">
        <f>F154</f>
        <v>40</v>
      </c>
      <c r="H154" s="297"/>
      <c r="I154" s="297"/>
      <c r="J154" s="294"/>
      <c r="K154" s="294"/>
      <c r="L154" s="294"/>
      <c r="M154" s="294"/>
      <c r="N154" s="297"/>
      <c r="O154" s="297"/>
      <c r="P154" s="1"/>
      <c r="Q154" s="16"/>
      <c r="R154" s="1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1">
        <f t="shared" si="1105"/>
        <v>0</v>
      </c>
      <c r="AD154" s="1">
        <f t="shared" si="1106"/>
        <v>0</v>
      </c>
      <c r="AE154" s="1">
        <f t="shared" si="1107"/>
        <v>0</v>
      </c>
      <c r="AF154" s="1">
        <f t="shared" si="1108"/>
        <v>0</v>
      </c>
      <c r="AG154" s="1">
        <f t="shared" si="1109"/>
        <v>0</v>
      </c>
      <c r="AH154" s="1">
        <f t="shared" si="1109"/>
        <v>0</v>
      </c>
      <c r="AI154" s="1">
        <f t="shared" si="1110"/>
        <v>0</v>
      </c>
      <c r="AJ154" s="1">
        <f t="shared" si="1111"/>
        <v>0</v>
      </c>
      <c r="AK154" s="1">
        <f t="shared" si="1112"/>
        <v>0</v>
      </c>
      <c r="AL154" s="1">
        <f t="shared" si="1113"/>
        <v>0</v>
      </c>
      <c r="AM154" s="1">
        <f t="shared" si="1114"/>
        <v>0</v>
      </c>
      <c r="AN154" s="1">
        <f t="shared" si="1114"/>
        <v>0</v>
      </c>
      <c r="AO154" s="294"/>
      <c r="AP154" s="294"/>
      <c r="AQ154" s="294"/>
      <c r="AR154" s="294"/>
      <c r="AS154" s="298">
        <f t="shared" si="953"/>
        <v>0</v>
      </c>
      <c r="AT154" s="298">
        <f t="shared" si="954"/>
        <v>0</v>
      </c>
      <c r="AU154" s="298">
        <f t="shared" si="955"/>
        <v>0</v>
      </c>
      <c r="AV154" s="298">
        <f t="shared" si="1087"/>
        <v>0</v>
      </c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294"/>
      <c r="BJ154" s="294">
        <v>1</v>
      </c>
      <c r="BK154" s="294"/>
      <c r="BL154" s="294"/>
      <c r="BM154" s="294"/>
      <c r="BN154" s="294"/>
      <c r="BO154" s="294"/>
      <c r="BP154" s="1"/>
      <c r="BQ154" s="294"/>
      <c r="BR154" s="17">
        <v>2</v>
      </c>
      <c r="BS154" s="1">
        <f t="shared" si="957"/>
        <v>0</v>
      </c>
      <c r="BT154" s="17">
        <f t="shared" si="958"/>
        <v>0</v>
      </c>
      <c r="BU154" s="294"/>
      <c r="BV154" s="294">
        <v>1</v>
      </c>
      <c r="BW154" s="294"/>
      <c r="BX154" s="294"/>
      <c r="BY154" s="294"/>
      <c r="BZ154" s="294"/>
      <c r="CA154" s="294"/>
      <c r="CB154" s="294"/>
      <c r="CC154" s="294"/>
      <c r="CD154" s="1"/>
      <c r="CE154" s="1"/>
      <c r="CF154" s="1"/>
      <c r="CG154" s="294"/>
      <c r="CH154" s="1"/>
      <c r="CI154" s="1">
        <v>1</v>
      </c>
      <c r="CJ154" s="1"/>
      <c r="CK154" s="383"/>
      <c r="CL154" s="383"/>
      <c r="CM154" s="383"/>
      <c r="CN154" s="1">
        <f t="shared" si="959"/>
        <v>0</v>
      </c>
      <c r="CO154" s="1">
        <f t="shared" si="960"/>
        <v>0</v>
      </c>
      <c r="CP154" s="20">
        <f t="shared" si="961"/>
        <v>2.5</v>
      </c>
      <c r="CQ154" s="351"/>
      <c r="CR154" s="299">
        <f t="shared" si="962"/>
        <v>1</v>
      </c>
      <c r="CS154" s="294">
        <v>1</v>
      </c>
      <c r="CT154" s="294">
        <v>1</v>
      </c>
      <c r="CU154" s="1"/>
      <c r="CV154" s="1"/>
      <c r="CW154" s="1">
        <v>2</v>
      </c>
      <c r="CX154" s="1"/>
      <c r="CY154" s="1">
        <v>3</v>
      </c>
      <c r="CZ154" s="294">
        <v>7</v>
      </c>
      <c r="DA154" s="17">
        <f t="shared" si="963"/>
        <v>3</v>
      </c>
      <c r="DB154" s="359">
        <f t="shared" si="987"/>
        <v>10</v>
      </c>
      <c r="DC154" s="359">
        <f t="shared" si="988"/>
        <v>5</v>
      </c>
      <c r="DD154" s="294"/>
      <c r="DE154" s="294">
        <f>8</f>
        <v>8</v>
      </c>
      <c r="DF154" s="294">
        <f>4*3</f>
        <v>12</v>
      </c>
      <c r="DG154" s="294"/>
      <c r="DH154" s="294"/>
      <c r="DI154" s="294"/>
      <c r="DJ154" s="294"/>
      <c r="DK154" s="294"/>
      <c r="DL154" s="294"/>
      <c r="DM154" s="294"/>
      <c r="DN154" s="44">
        <f>G154</f>
        <v>40</v>
      </c>
      <c r="DO154" s="1"/>
      <c r="DP154" s="1"/>
      <c r="DQ154" s="17">
        <f t="shared" si="964"/>
        <v>0</v>
      </c>
      <c r="DR154" s="17">
        <f t="shared" si="965"/>
        <v>0</v>
      </c>
      <c r="DS154" s="17">
        <f t="shared" si="966"/>
        <v>0</v>
      </c>
      <c r="DT154" s="17">
        <f t="shared" si="967"/>
        <v>0</v>
      </c>
      <c r="DU154" s="17">
        <f t="shared" si="968"/>
        <v>0</v>
      </c>
      <c r="DV154" s="17">
        <f t="shared" si="969"/>
        <v>0</v>
      </c>
      <c r="DW154" s="1"/>
      <c r="DX154" s="1"/>
      <c r="DY154" s="20">
        <f t="shared" si="970"/>
        <v>0</v>
      </c>
      <c r="DZ154" s="20">
        <f t="shared" si="971"/>
        <v>0</v>
      </c>
      <c r="EA154" s="20">
        <f t="shared" si="972"/>
        <v>0</v>
      </c>
      <c r="EB154" s="20">
        <f t="shared" si="973"/>
        <v>0</v>
      </c>
      <c r="EC154" s="18">
        <f t="shared" si="974"/>
        <v>0</v>
      </c>
      <c r="ED154" s="19">
        <f t="shared" si="975"/>
        <v>0</v>
      </c>
      <c r="EE154" s="19">
        <f t="shared" si="976"/>
        <v>3</v>
      </c>
      <c r="EF154" s="1">
        <f t="shared" si="977"/>
        <v>4</v>
      </c>
      <c r="EG154" s="18">
        <f t="shared" si="978"/>
        <v>5</v>
      </c>
      <c r="EH154" s="341"/>
      <c r="EI154" s="294"/>
      <c r="EJ154" s="44">
        <f>2*5.5</f>
        <v>11</v>
      </c>
      <c r="EK154" s="44">
        <f>3*5.5</f>
        <v>16.5</v>
      </c>
      <c r="EL154" s="19">
        <v>1</v>
      </c>
      <c r="EM154" s="19"/>
      <c r="EN154" s="19"/>
      <c r="EO154" s="366"/>
      <c r="EP154" s="366"/>
      <c r="EQ154" s="374"/>
      <c r="ER154" s="374"/>
      <c r="ES154" s="374"/>
      <c r="ET154" s="374"/>
      <c r="EU154" s="18">
        <f t="shared" si="979"/>
        <v>9</v>
      </c>
      <c r="EV154" s="18">
        <f t="shared" si="989"/>
        <v>2</v>
      </c>
      <c r="EW154" s="341">
        <v>1</v>
      </c>
      <c r="EX154" s="341"/>
      <c r="EY154" s="341">
        <v>4</v>
      </c>
      <c r="EZ154" s="365">
        <f t="shared" si="885"/>
        <v>0</v>
      </c>
      <c r="FA154" s="294"/>
      <c r="FB154" s="294"/>
      <c r="FC154" s="294"/>
      <c r="FD154" s="300"/>
      <c r="FE154" s="300"/>
      <c r="FF154" s="300"/>
      <c r="FG154" s="300"/>
      <c r="FH154" s="300"/>
      <c r="FI154" s="300"/>
      <c r="FJ154" s="300"/>
      <c r="FK154" s="294"/>
      <c r="FL154" s="294"/>
      <c r="FM154" s="294"/>
      <c r="FN154" s="294"/>
      <c r="FO154" s="294"/>
      <c r="FP154" s="20">
        <f t="shared" si="990"/>
        <v>0</v>
      </c>
      <c r="FQ154" s="20">
        <f t="shared" si="981"/>
        <v>8</v>
      </c>
      <c r="FR154" s="20">
        <f t="shared" si="982"/>
        <v>12</v>
      </c>
      <c r="FS154" s="20">
        <f t="shared" si="983"/>
        <v>0</v>
      </c>
      <c r="FT154" s="20">
        <f t="shared" si="984"/>
        <v>0</v>
      </c>
      <c r="FU154" s="20">
        <f t="shared" si="985"/>
        <v>0</v>
      </c>
      <c r="FV154" s="20">
        <f t="shared" si="986"/>
        <v>0</v>
      </c>
      <c r="FW154" s="294"/>
    </row>
    <row r="155" spans="1:179" ht="27.75" customHeight="1">
      <c r="A155" s="40"/>
      <c r="B155" s="48" t="s">
        <v>553</v>
      </c>
      <c r="C155" s="48" t="s">
        <v>303</v>
      </c>
      <c r="D155" s="48" t="s">
        <v>44</v>
      </c>
      <c r="E155" s="48" t="str">
        <f t="shared" si="1103"/>
        <v>LT8,5</v>
      </c>
      <c r="F155" s="48">
        <v>28</v>
      </c>
      <c r="G155" s="48">
        <f t="shared" si="1104"/>
        <v>28</v>
      </c>
      <c r="H155" s="43"/>
      <c r="I155" s="43"/>
      <c r="J155" s="44"/>
      <c r="K155" s="44"/>
      <c r="L155" s="44"/>
      <c r="M155" s="44">
        <v>4</v>
      </c>
      <c r="N155" s="43"/>
      <c r="O155" s="43"/>
      <c r="P155" s="1"/>
      <c r="Q155" s="16"/>
      <c r="R155" s="1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1">
        <f t="shared" si="1105"/>
        <v>0</v>
      </c>
      <c r="AD155" s="1">
        <f t="shared" si="1106"/>
        <v>0</v>
      </c>
      <c r="AE155" s="1">
        <f t="shared" si="1107"/>
        <v>0</v>
      </c>
      <c r="AF155" s="1">
        <f t="shared" si="1108"/>
        <v>0</v>
      </c>
      <c r="AG155" s="1">
        <f t="shared" si="1109"/>
        <v>0</v>
      </c>
      <c r="AH155" s="1">
        <f t="shared" si="1109"/>
        <v>0</v>
      </c>
      <c r="AI155" s="1">
        <f t="shared" si="1110"/>
        <v>0</v>
      </c>
      <c r="AJ155" s="1">
        <f t="shared" si="1111"/>
        <v>0</v>
      </c>
      <c r="AK155" s="1">
        <f t="shared" si="1112"/>
        <v>0</v>
      </c>
      <c r="AL155" s="1">
        <f t="shared" si="1113"/>
        <v>0</v>
      </c>
      <c r="AM155" s="1">
        <f t="shared" si="1114"/>
        <v>0</v>
      </c>
      <c r="AN155" s="1">
        <f t="shared" si="1114"/>
        <v>0</v>
      </c>
      <c r="AO155" s="44"/>
      <c r="AP155" s="44"/>
      <c r="AQ155" s="44"/>
      <c r="AR155" s="44"/>
      <c r="AS155" s="122">
        <f t="shared" si="953"/>
        <v>0</v>
      </c>
      <c r="AT155" s="122">
        <f t="shared" si="954"/>
        <v>0</v>
      </c>
      <c r="AU155" s="122">
        <f t="shared" si="955"/>
        <v>0</v>
      </c>
      <c r="AV155" s="122">
        <f t="shared" si="1087"/>
        <v>0</v>
      </c>
      <c r="AW155" s="44"/>
      <c r="AX155" s="294"/>
      <c r="AY155" s="294"/>
      <c r="AZ155" s="294"/>
      <c r="BA155" s="294"/>
      <c r="BB155" s="294"/>
      <c r="BC155" s="294"/>
      <c r="BD155" s="44"/>
      <c r="BE155" s="44"/>
      <c r="BF155" s="44"/>
      <c r="BG155" s="44"/>
      <c r="BH155" s="44"/>
      <c r="BI155" s="44"/>
      <c r="BJ155" s="44">
        <v>1</v>
      </c>
      <c r="BK155" s="44"/>
      <c r="BL155" s="44"/>
      <c r="BM155" s="44"/>
      <c r="BN155" s="127"/>
      <c r="BO155" s="44"/>
      <c r="BP155" s="1"/>
      <c r="BQ155" s="44"/>
      <c r="BR155" s="17">
        <v>2</v>
      </c>
      <c r="BS155" s="1">
        <f t="shared" si="957"/>
        <v>0</v>
      </c>
      <c r="BT155" s="17">
        <f t="shared" si="958"/>
        <v>0</v>
      </c>
      <c r="BU155" s="44"/>
      <c r="BV155" s="44">
        <v>1</v>
      </c>
      <c r="BW155" s="44"/>
      <c r="BX155" s="44"/>
      <c r="BY155" s="44"/>
      <c r="BZ155" s="44"/>
      <c r="CA155" s="44"/>
      <c r="CB155" s="44"/>
      <c r="CC155" s="44"/>
      <c r="CD155" s="92"/>
      <c r="CE155" s="92"/>
      <c r="CF155" s="92"/>
      <c r="CG155" s="44"/>
      <c r="CH155" s="1"/>
      <c r="CI155" s="1">
        <v>1</v>
      </c>
      <c r="CJ155" s="1"/>
      <c r="CK155" s="383"/>
      <c r="CL155" s="383"/>
      <c r="CM155" s="383"/>
      <c r="CN155" s="1">
        <f t="shared" si="959"/>
        <v>0</v>
      </c>
      <c r="CO155" s="1">
        <f t="shared" si="960"/>
        <v>0</v>
      </c>
      <c r="CP155" s="20">
        <f t="shared" si="961"/>
        <v>2.5</v>
      </c>
      <c r="CQ155" s="351"/>
      <c r="CR155" s="131">
        <f t="shared" si="962"/>
        <v>1</v>
      </c>
      <c r="CS155" s="44"/>
      <c r="CT155" s="44"/>
      <c r="CU155" s="1"/>
      <c r="CV155" s="1"/>
      <c r="CW155" s="1">
        <v>1</v>
      </c>
      <c r="CX155" s="1"/>
      <c r="CY155" s="1">
        <v>1</v>
      </c>
      <c r="CZ155" s="44">
        <v>2</v>
      </c>
      <c r="DA155" s="17">
        <f t="shared" si="963"/>
        <v>1</v>
      </c>
      <c r="DB155" s="359">
        <f t="shared" si="987"/>
        <v>3</v>
      </c>
      <c r="DC155" s="359">
        <f t="shared" si="988"/>
        <v>2</v>
      </c>
      <c r="DD155" s="44"/>
      <c r="DE155" s="44">
        <v>4</v>
      </c>
      <c r="DF155" s="44"/>
      <c r="DG155" s="44"/>
      <c r="DH155" s="44"/>
      <c r="DI155" s="44">
        <v>4</v>
      </c>
      <c r="DJ155" s="44"/>
      <c r="DK155" s="44"/>
      <c r="DL155" s="44"/>
      <c r="DM155" s="44"/>
      <c r="DN155" s="44">
        <f>G155</f>
        <v>28</v>
      </c>
      <c r="DO155" s="1"/>
      <c r="DP155" s="1"/>
      <c r="DQ155" s="17">
        <f t="shared" si="964"/>
        <v>0</v>
      </c>
      <c r="DR155" s="17">
        <f t="shared" si="965"/>
        <v>0</v>
      </c>
      <c r="DS155" s="17">
        <f t="shared" si="966"/>
        <v>0</v>
      </c>
      <c r="DT155" s="17">
        <f t="shared" si="967"/>
        <v>0</v>
      </c>
      <c r="DU155" s="17">
        <f t="shared" si="968"/>
        <v>0</v>
      </c>
      <c r="DV155" s="17">
        <f t="shared" si="969"/>
        <v>0</v>
      </c>
      <c r="DW155" s="1"/>
      <c r="DX155" s="1"/>
      <c r="DY155" s="20">
        <f t="shared" si="970"/>
        <v>0</v>
      </c>
      <c r="DZ155" s="20">
        <f t="shared" si="971"/>
        <v>0</v>
      </c>
      <c r="EA155" s="20">
        <f t="shared" si="972"/>
        <v>0</v>
      </c>
      <c r="EB155" s="20">
        <f t="shared" si="973"/>
        <v>0</v>
      </c>
      <c r="EC155" s="18">
        <f t="shared" si="974"/>
        <v>1</v>
      </c>
      <c r="ED155" s="19">
        <f t="shared" si="975"/>
        <v>3</v>
      </c>
      <c r="EE155" s="19">
        <f t="shared" si="976"/>
        <v>0</v>
      </c>
      <c r="EF155" s="1">
        <f t="shared" si="977"/>
        <v>0</v>
      </c>
      <c r="EG155" s="18">
        <f t="shared" si="978"/>
        <v>5</v>
      </c>
      <c r="EH155" s="341"/>
      <c r="EI155" s="44"/>
      <c r="EJ155" s="44">
        <v>5.5</v>
      </c>
      <c r="EK155" s="44"/>
      <c r="EL155" s="93">
        <v>1</v>
      </c>
      <c r="EM155" s="93"/>
      <c r="EN155" s="93"/>
      <c r="EO155" s="366"/>
      <c r="EP155" s="366"/>
      <c r="EQ155" s="374"/>
      <c r="ER155" s="374"/>
      <c r="ES155" s="374"/>
      <c r="ET155" s="374"/>
      <c r="EU155" s="18">
        <f t="shared" si="979"/>
        <v>4</v>
      </c>
      <c r="EV155" s="18">
        <f t="shared" si="989"/>
        <v>2</v>
      </c>
      <c r="EW155" s="341">
        <v>2</v>
      </c>
      <c r="EX155" s="341">
        <v>2</v>
      </c>
      <c r="EY155" s="341">
        <v>4</v>
      </c>
      <c r="EZ155" s="365">
        <f t="shared" si="885"/>
        <v>0</v>
      </c>
      <c r="FA155" s="44"/>
      <c r="FB155" s="44"/>
      <c r="FC155" s="44"/>
      <c r="FD155" s="45"/>
      <c r="FE155" s="45"/>
      <c r="FF155" s="45"/>
      <c r="FG155" s="300"/>
      <c r="FH155" s="45"/>
      <c r="FI155" s="45"/>
      <c r="FJ155" s="45"/>
      <c r="FK155" s="44"/>
      <c r="FL155" s="44"/>
      <c r="FM155" s="44"/>
      <c r="FN155" s="44"/>
      <c r="FO155" s="294"/>
      <c r="FP155" s="20">
        <f t="shared" si="990"/>
        <v>0</v>
      </c>
      <c r="FQ155" s="20">
        <f t="shared" si="981"/>
        <v>4</v>
      </c>
      <c r="FR155" s="20">
        <f t="shared" si="982"/>
        <v>0</v>
      </c>
      <c r="FS155" s="20">
        <f t="shared" si="983"/>
        <v>0</v>
      </c>
      <c r="FT155" s="20">
        <f t="shared" si="984"/>
        <v>0</v>
      </c>
      <c r="FU155" s="20">
        <f t="shared" si="985"/>
        <v>0</v>
      </c>
      <c r="FV155" s="20">
        <f t="shared" si="986"/>
        <v>0</v>
      </c>
      <c r="FW155" s="44"/>
    </row>
    <row r="156" spans="1:179" ht="27.75" customHeight="1">
      <c r="A156" s="40"/>
      <c r="B156" s="48" t="s">
        <v>554</v>
      </c>
      <c r="C156" s="48" t="s">
        <v>496</v>
      </c>
      <c r="D156" s="48" t="s">
        <v>53</v>
      </c>
      <c r="E156" s="48" t="str">
        <f t="shared" si="1103"/>
        <v>LT7,5</v>
      </c>
      <c r="F156" s="48">
        <v>36</v>
      </c>
      <c r="G156" s="48">
        <f t="shared" si="1104"/>
        <v>36</v>
      </c>
      <c r="H156" s="43"/>
      <c r="I156" s="43"/>
      <c r="J156" s="44"/>
      <c r="K156" s="44"/>
      <c r="L156" s="44"/>
      <c r="M156" s="44"/>
      <c r="N156" s="43"/>
      <c r="O156" s="43"/>
      <c r="P156" s="1"/>
      <c r="Q156" s="16"/>
      <c r="R156" s="1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1">
        <f t="shared" ref="AC156:AC169" si="1115">+IF(S156=1,1,0)+IF(T156=1,1,0)</f>
        <v>0</v>
      </c>
      <c r="AD156" s="1">
        <f t="shared" ref="AD156:AD169" si="1116">+IF(U156=1,1,0)+IF(V156=1,1,0)</f>
        <v>0</v>
      </c>
      <c r="AE156" s="1">
        <f t="shared" ref="AE156:AE169" si="1117">+IF(W156=1,1,0)+IF(X156=1,1,0)</f>
        <v>0</v>
      </c>
      <c r="AF156" s="1">
        <f t="shared" ref="AF156:AF169" si="1118">+IF(Y156=1,1,0)+IF(Z156=1,1,0)</f>
        <v>0</v>
      </c>
      <c r="AG156" s="1">
        <f t="shared" ref="AG156:AH169" si="1119">+IF(AA156=1,1,0)</f>
        <v>0</v>
      </c>
      <c r="AH156" s="1">
        <f t="shared" si="1119"/>
        <v>0</v>
      </c>
      <c r="AI156" s="1">
        <f t="shared" ref="AI156:AI169" si="1120">+IF(S156=2,1,0)+IF(T156=2,1,0)</f>
        <v>0</v>
      </c>
      <c r="AJ156" s="1">
        <f t="shared" ref="AJ156:AJ169" si="1121">+IF(U156=2,1,0)+IF(V156=2,1,0)</f>
        <v>0</v>
      </c>
      <c r="AK156" s="1">
        <f t="shared" ref="AK156:AK169" si="1122">+IF(X156=2,1,0)+IF(W156=2,1,0)</f>
        <v>0</v>
      </c>
      <c r="AL156" s="1">
        <f t="shared" ref="AL156:AL169" si="1123">+IF(Y156=2,1,0)+IF(Z156=2,1,0)</f>
        <v>0</v>
      </c>
      <c r="AM156" s="1">
        <f t="shared" ref="AM156:AN169" si="1124">+IF(AA156=2,1,0)</f>
        <v>0</v>
      </c>
      <c r="AN156" s="1">
        <f t="shared" si="1124"/>
        <v>0</v>
      </c>
      <c r="AO156" s="44"/>
      <c r="AP156" s="44"/>
      <c r="AQ156" s="44"/>
      <c r="AR156" s="44">
        <f>+G156</f>
        <v>36</v>
      </c>
      <c r="AS156" s="122">
        <f t="shared" si="953"/>
        <v>0</v>
      </c>
      <c r="AT156" s="122">
        <f t="shared" si="954"/>
        <v>0</v>
      </c>
      <c r="AU156" s="122">
        <f t="shared" si="955"/>
        <v>0</v>
      </c>
      <c r="AV156" s="122">
        <f t="shared" si="1087"/>
        <v>1</v>
      </c>
      <c r="AW156" s="44"/>
      <c r="AX156" s="294"/>
      <c r="AY156" s="294"/>
      <c r="AZ156" s="294"/>
      <c r="BA156" s="294"/>
      <c r="BB156" s="294"/>
      <c r="BC156" s="294"/>
      <c r="BD156" s="44"/>
      <c r="BE156" s="44"/>
      <c r="BF156" s="44"/>
      <c r="BG156" s="44"/>
      <c r="BH156" s="44"/>
      <c r="BI156" s="44">
        <v>1</v>
      </c>
      <c r="BJ156" s="44"/>
      <c r="BK156" s="44"/>
      <c r="BL156" s="44"/>
      <c r="BM156" s="44"/>
      <c r="BN156" s="127"/>
      <c r="BO156" s="44"/>
      <c r="BP156" s="1"/>
      <c r="BQ156" s="44"/>
      <c r="BR156" s="17">
        <v>2</v>
      </c>
      <c r="BS156" s="1">
        <f t="shared" si="957"/>
        <v>0</v>
      </c>
      <c r="BT156" s="17">
        <f t="shared" ref="BT156:BT169" si="1125">+BS156*2</f>
        <v>0</v>
      </c>
      <c r="BU156" s="44"/>
      <c r="BV156" s="44">
        <v>1</v>
      </c>
      <c r="BW156" s="44"/>
      <c r="BX156" s="44"/>
      <c r="BY156" s="44"/>
      <c r="BZ156" s="44"/>
      <c r="CA156" s="44"/>
      <c r="CB156" s="44"/>
      <c r="CC156" s="44"/>
      <c r="CD156" s="92"/>
      <c r="CE156" s="92"/>
      <c r="CF156" s="92"/>
      <c r="CG156" s="44"/>
      <c r="CH156" s="1">
        <v>1</v>
      </c>
      <c r="CI156" s="1"/>
      <c r="CJ156" s="1"/>
      <c r="CK156" s="383"/>
      <c r="CL156" s="383"/>
      <c r="CM156" s="383"/>
      <c r="CN156" s="1">
        <f t="shared" si="959"/>
        <v>0</v>
      </c>
      <c r="CO156" s="1">
        <f t="shared" si="960"/>
        <v>0</v>
      </c>
      <c r="CP156" s="20">
        <f t="shared" si="961"/>
        <v>2.5</v>
      </c>
      <c r="CQ156" s="351"/>
      <c r="CR156" s="131">
        <f t="shared" si="962"/>
        <v>1</v>
      </c>
      <c r="CS156" s="44">
        <v>1</v>
      </c>
      <c r="CT156" s="44"/>
      <c r="CU156" s="1"/>
      <c r="CV156" s="1"/>
      <c r="CW156" s="1">
        <v>3</v>
      </c>
      <c r="CX156" s="1"/>
      <c r="CY156" s="1">
        <v>4</v>
      </c>
      <c r="CZ156" s="44">
        <v>9</v>
      </c>
      <c r="DA156" s="17">
        <f t="shared" ref="DA156:DA182" si="1126">+CY156</f>
        <v>4</v>
      </c>
      <c r="DB156" s="359">
        <f t="shared" si="987"/>
        <v>13</v>
      </c>
      <c r="DC156" s="359">
        <f t="shared" si="988"/>
        <v>7</v>
      </c>
      <c r="DD156" s="44"/>
      <c r="DE156" s="44">
        <f>3*3</f>
        <v>9</v>
      </c>
      <c r="DF156" s="44"/>
      <c r="DG156" s="44"/>
      <c r="DH156" s="44"/>
      <c r="DI156" s="44">
        <f>4*4</f>
        <v>16</v>
      </c>
      <c r="DJ156" s="44"/>
      <c r="DK156" s="44"/>
      <c r="DL156" s="44"/>
      <c r="DM156" s="44"/>
      <c r="DN156" s="44"/>
      <c r="DO156" s="1"/>
      <c r="DP156" s="1"/>
      <c r="DQ156" s="17">
        <f t="shared" si="964"/>
        <v>0</v>
      </c>
      <c r="DR156" s="17">
        <f t="shared" si="965"/>
        <v>0</v>
      </c>
      <c r="DS156" s="17">
        <f t="shared" si="966"/>
        <v>0</v>
      </c>
      <c r="DT156" s="17">
        <f t="shared" si="967"/>
        <v>0</v>
      </c>
      <c r="DU156" s="17">
        <f t="shared" si="968"/>
        <v>0</v>
      </c>
      <c r="DV156" s="17">
        <f t="shared" si="969"/>
        <v>0</v>
      </c>
      <c r="DW156" s="1"/>
      <c r="DX156" s="1"/>
      <c r="DY156" s="20">
        <f t="shared" si="970"/>
        <v>0</v>
      </c>
      <c r="DZ156" s="20">
        <f t="shared" si="971"/>
        <v>0</v>
      </c>
      <c r="EA156" s="20">
        <f t="shared" si="972"/>
        <v>0</v>
      </c>
      <c r="EB156" s="20">
        <f t="shared" si="973"/>
        <v>0</v>
      </c>
      <c r="EC156" s="18">
        <f t="shared" si="974"/>
        <v>2</v>
      </c>
      <c r="ED156" s="19">
        <f t="shared" si="975"/>
        <v>6</v>
      </c>
      <c r="EE156" s="19">
        <f t="shared" si="976"/>
        <v>0</v>
      </c>
      <c r="EF156" s="1">
        <f t="shared" si="977"/>
        <v>0</v>
      </c>
      <c r="EG156" s="18">
        <f t="shared" si="978"/>
        <v>10</v>
      </c>
      <c r="EH156" s="341"/>
      <c r="EI156" s="44"/>
      <c r="EJ156" s="44">
        <f>3*4.5</f>
        <v>13.5</v>
      </c>
      <c r="EK156" s="44"/>
      <c r="EL156" s="93">
        <v>1</v>
      </c>
      <c r="EM156" s="93"/>
      <c r="EN156" s="93"/>
      <c r="EO156" s="366"/>
      <c r="EP156" s="366"/>
      <c r="EQ156" s="374"/>
      <c r="ER156" s="374"/>
      <c r="ES156" s="374"/>
      <c r="ET156" s="374"/>
      <c r="EU156" s="18">
        <f t="shared" si="979"/>
        <v>11</v>
      </c>
      <c r="EV156" s="18">
        <f t="shared" si="989"/>
        <v>2</v>
      </c>
      <c r="EW156" s="341">
        <v>1</v>
      </c>
      <c r="EX156" s="341"/>
      <c r="EY156" s="341">
        <v>4</v>
      </c>
      <c r="EZ156" s="365">
        <f t="shared" si="885"/>
        <v>0</v>
      </c>
      <c r="FA156" s="44"/>
      <c r="FB156" s="44"/>
      <c r="FC156" s="44"/>
      <c r="FD156" s="45"/>
      <c r="FE156" s="45"/>
      <c r="FF156" s="45"/>
      <c r="FG156" s="300"/>
      <c r="FH156" s="45"/>
      <c r="FI156" s="45"/>
      <c r="FJ156" s="45">
        <f>F156</f>
        <v>36</v>
      </c>
      <c r="FK156" s="44"/>
      <c r="FL156" s="44"/>
      <c r="FM156" s="44"/>
      <c r="FN156" s="44"/>
      <c r="FO156" s="294"/>
      <c r="FP156" s="20">
        <f t="shared" si="990"/>
        <v>0</v>
      </c>
      <c r="FQ156" s="20">
        <f t="shared" si="981"/>
        <v>9</v>
      </c>
      <c r="FR156" s="20">
        <f t="shared" si="982"/>
        <v>0</v>
      </c>
      <c r="FS156" s="20">
        <f t="shared" si="983"/>
        <v>0</v>
      </c>
      <c r="FT156" s="20">
        <f t="shared" si="984"/>
        <v>0</v>
      </c>
      <c r="FU156" s="20">
        <f t="shared" si="985"/>
        <v>0</v>
      </c>
      <c r="FV156" s="20">
        <f t="shared" si="986"/>
        <v>0</v>
      </c>
      <c r="FW156" s="44"/>
    </row>
    <row r="157" spans="1:179" ht="27.75" customHeight="1">
      <c r="A157" s="40"/>
      <c r="B157" s="48" t="s">
        <v>555</v>
      </c>
      <c r="C157" s="48" t="s">
        <v>506</v>
      </c>
      <c r="D157" s="48" t="s">
        <v>53</v>
      </c>
      <c r="E157" s="48" t="str">
        <f t="shared" si="1103"/>
        <v>LT7,5</v>
      </c>
      <c r="F157" s="48">
        <v>29</v>
      </c>
      <c r="G157" s="48">
        <f t="shared" si="1104"/>
        <v>29</v>
      </c>
      <c r="H157" s="43"/>
      <c r="I157" s="43"/>
      <c r="J157" s="44"/>
      <c r="K157" s="44"/>
      <c r="L157" s="44"/>
      <c r="M157" s="44"/>
      <c r="N157" s="43"/>
      <c r="O157" s="43"/>
      <c r="P157" s="1"/>
      <c r="Q157" s="16"/>
      <c r="R157" s="1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1">
        <f t="shared" si="1115"/>
        <v>0</v>
      </c>
      <c r="AD157" s="1">
        <f t="shared" si="1116"/>
        <v>0</v>
      </c>
      <c r="AE157" s="1">
        <f t="shared" si="1117"/>
        <v>0</v>
      </c>
      <c r="AF157" s="1">
        <f t="shared" si="1118"/>
        <v>0</v>
      </c>
      <c r="AG157" s="1">
        <f t="shared" si="1119"/>
        <v>0</v>
      </c>
      <c r="AH157" s="1">
        <f t="shared" si="1119"/>
        <v>0</v>
      </c>
      <c r="AI157" s="1">
        <f t="shared" si="1120"/>
        <v>0</v>
      </c>
      <c r="AJ157" s="1">
        <f t="shared" si="1121"/>
        <v>0</v>
      </c>
      <c r="AK157" s="1">
        <f t="shared" si="1122"/>
        <v>0</v>
      </c>
      <c r="AL157" s="1">
        <f t="shared" si="1123"/>
        <v>0</v>
      </c>
      <c r="AM157" s="1">
        <f t="shared" si="1124"/>
        <v>0</v>
      </c>
      <c r="AN157" s="1">
        <f t="shared" si="1124"/>
        <v>0</v>
      </c>
      <c r="AO157" s="44"/>
      <c r="AP157" s="44"/>
      <c r="AQ157" s="44"/>
      <c r="AR157" s="44">
        <f>+G157</f>
        <v>29</v>
      </c>
      <c r="AS157" s="122">
        <f t="shared" si="953"/>
        <v>0</v>
      </c>
      <c r="AT157" s="122">
        <f t="shared" si="954"/>
        <v>0</v>
      </c>
      <c r="AU157" s="122">
        <f t="shared" si="955"/>
        <v>0</v>
      </c>
      <c r="AV157" s="122">
        <f t="shared" si="1087"/>
        <v>1</v>
      </c>
      <c r="AW157" s="44"/>
      <c r="AX157" s="294"/>
      <c r="AY157" s="294"/>
      <c r="AZ157" s="294"/>
      <c r="BA157" s="294"/>
      <c r="BB157" s="294"/>
      <c r="BC157" s="294"/>
      <c r="BD157" s="44"/>
      <c r="BE157" s="44"/>
      <c r="BF157" s="44"/>
      <c r="BG157" s="44"/>
      <c r="BH157" s="44"/>
      <c r="BI157" s="44">
        <v>1</v>
      </c>
      <c r="BJ157" s="44"/>
      <c r="BK157" s="44"/>
      <c r="BL157" s="44"/>
      <c r="BM157" s="44"/>
      <c r="BN157" s="127"/>
      <c r="BO157" s="44"/>
      <c r="BP157" s="1"/>
      <c r="BQ157" s="44"/>
      <c r="BR157" s="17">
        <v>2</v>
      </c>
      <c r="BS157" s="1">
        <f t="shared" si="957"/>
        <v>0</v>
      </c>
      <c r="BT157" s="17">
        <f t="shared" si="1125"/>
        <v>0</v>
      </c>
      <c r="BU157" s="44"/>
      <c r="BV157" s="44">
        <v>1</v>
      </c>
      <c r="BW157" s="44"/>
      <c r="BX157" s="44"/>
      <c r="BY157" s="44"/>
      <c r="BZ157" s="44"/>
      <c r="CA157" s="44"/>
      <c r="CB157" s="44"/>
      <c r="CC157" s="44"/>
      <c r="CD157" s="92"/>
      <c r="CE157" s="92"/>
      <c r="CF157" s="92"/>
      <c r="CG157" s="44"/>
      <c r="CH157" s="1">
        <v>1</v>
      </c>
      <c r="CI157" s="1"/>
      <c r="CJ157" s="1"/>
      <c r="CK157" s="383"/>
      <c r="CL157" s="383"/>
      <c r="CM157" s="383"/>
      <c r="CN157" s="1">
        <f t="shared" si="959"/>
        <v>0</v>
      </c>
      <c r="CO157" s="1">
        <f t="shared" si="960"/>
        <v>0</v>
      </c>
      <c r="CP157" s="20">
        <f t="shared" si="961"/>
        <v>2.5</v>
      </c>
      <c r="CQ157" s="351"/>
      <c r="CR157" s="131">
        <f t="shared" si="962"/>
        <v>1</v>
      </c>
      <c r="CS157" s="44"/>
      <c r="CT157" s="44"/>
      <c r="CU157" s="1"/>
      <c r="CV157" s="1"/>
      <c r="CW157" s="1">
        <v>2</v>
      </c>
      <c r="CX157" s="1"/>
      <c r="CY157" s="1">
        <v>1</v>
      </c>
      <c r="CZ157" s="44">
        <v>4</v>
      </c>
      <c r="DA157" s="17">
        <f t="shared" si="1126"/>
        <v>1</v>
      </c>
      <c r="DB157" s="359">
        <f t="shared" si="987"/>
        <v>5</v>
      </c>
      <c r="DC157" s="359">
        <f t="shared" si="988"/>
        <v>3</v>
      </c>
      <c r="DD157" s="44"/>
      <c r="DE157" s="44">
        <v>6</v>
      </c>
      <c r="DF157" s="44"/>
      <c r="DG157" s="44"/>
      <c r="DH157" s="44"/>
      <c r="DI157" s="44">
        <v>4</v>
      </c>
      <c r="DJ157" s="44"/>
      <c r="DK157" s="44"/>
      <c r="DL157" s="44"/>
      <c r="DM157" s="44"/>
      <c r="DN157" s="44"/>
      <c r="DO157" s="1"/>
      <c r="DP157" s="1"/>
      <c r="DQ157" s="17">
        <f t="shared" si="964"/>
        <v>0</v>
      </c>
      <c r="DR157" s="17">
        <f t="shared" si="965"/>
        <v>0</v>
      </c>
      <c r="DS157" s="17">
        <f t="shared" si="966"/>
        <v>0</v>
      </c>
      <c r="DT157" s="17">
        <f t="shared" si="967"/>
        <v>0</v>
      </c>
      <c r="DU157" s="17">
        <f t="shared" si="968"/>
        <v>0</v>
      </c>
      <c r="DV157" s="17">
        <f t="shared" si="969"/>
        <v>0</v>
      </c>
      <c r="DW157" s="1"/>
      <c r="DX157" s="1"/>
      <c r="DY157" s="20">
        <f t="shared" si="970"/>
        <v>0</v>
      </c>
      <c r="DZ157" s="20">
        <f t="shared" si="971"/>
        <v>0</v>
      </c>
      <c r="EA157" s="20">
        <f t="shared" si="972"/>
        <v>0</v>
      </c>
      <c r="EB157" s="20">
        <f t="shared" si="973"/>
        <v>0</v>
      </c>
      <c r="EC157" s="18">
        <f t="shared" si="974"/>
        <v>1</v>
      </c>
      <c r="ED157" s="19">
        <f t="shared" si="975"/>
        <v>3</v>
      </c>
      <c r="EE157" s="19">
        <f t="shared" si="976"/>
        <v>0</v>
      </c>
      <c r="EF157" s="1">
        <f t="shared" si="977"/>
        <v>0</v>
      </c>
      <c r="EG157" s="18">
        <f t="shared" si="978"/>
        <v>5</v>
      </c>
      <c r="EH157" s="341"/>
      <c r="EI157" s="44"/>
      <c r="EJ157" s="44">
        <f>4.5*2</f>
        <v>9</v>
      </c>
      <c r="EK157" s="44"/>
      <c r="EL157" s="93">
        <v>1</v>
      </c>
      <c r="EM157" s="93"/>
      <c r="EN157" s="93"/>
      <c r="EO157" s="366"/>
      <c r="EP157" s="366"/>
      <c r="EQ157" s="374"/>
      <c r="ER157" s="374"/>
      <c r="ES157" s="374">
        <v>1</v>
      </c>
      <c r="ET157" s="374"/>
      <c r="EU157" s="18">
        <f t="shared" si="979"/>
        <v>6</v>
      </c>
      <c r="EV157" s="18">
        <f t="shared" si="989"/>
        <v>2</v>
      </c>
      <c r="EW157" s="341">
        <v>1</v>
      </c>
      <c r="EX157" s="341"/>
      <c r="EY157" s="341">
        <v>4</v>
      </c>
      <c r="EZ157" s="365">
        <f t="shared" si="885"/>
        <v>0</v>
      </c>
      <c r="FA157" s="44"/>
      <c r="FB157" s="44"/>
      <c r="FC157" s="44"/>
      <c r="FD157" s="45"/>
      <c r="FE157" s="45"/>
      <c r="FF157" s="45"/>
      <c r="FG157" s="300"/>
      <c r="FH157" s="45"/>
      <c r="FI157" s="45"/>
      <c r="FJ157" s="45">
        <f>F157</f>
        <v>29</v>
      </c>
      <c r="FK157" s="44"/>
      <c r="FL157" s="44"/>
      <c r="FM157" s="44"/>
      <c r="FN157" s="44"/>
      <c r="FO157" s="294"/>
      <c r="FP157" s="20">
        <f t="shared" si="990"/>
        <v>0</v>
      </c>
      <c r="FQ157" s="20">
        <f t="shared" si="981"/>
        <v>6</v>
      </c>
      <c r="FR157" s="20">
        <f t="shared" si="982"/>
        <v>0</v>
      </c>
      <c r="FS157" s="20">
        <f t="shared" si="983"/>
        <v>0</v>
      </c>
      <c r="FT157" s="20">
        <f t="shared" si="984"/>
        <v>0</v>
      </c>
      <c r="FU157" s="20">
        <f t="shared" si="985"/>
        <v>0</v>
      </c>
      <c r="FV157" s="20">
        <f t="shared" si="986"/>
        <v>0</v>
      </c>
      <c r="FW157" s="44"/>
    </row>
    <row r="158" spans="1:179" ht="27.75" customHeight="1">
      <c r="A158" s="40"/>
      <c r="B158" s="48" t="s">
        <v>556</v>
      </c>
      <c r="C158" s="48" t="s">
        <v>557</v>
      </c>
      <c r="D158" s="48" t="s">
        <v>53</v>
      </c>
      <c r="E158" s="48" t="str">
        <f t="shared" ref="E158" si="1127">D158</f>
        <v>LT7,5</v>
      </c>
      <c r="F158" s="48">
        <v>29</v>
      </c>
      <c r="G158" s="48">
        <f t="shared" ref="G158" si="1128">F158</f>
        <v>29</v>
      </c>
      <c r="H158" s="43"/>
      <c r="I158" s="43"/>
      <c r="J158" s="44"/>
      <c r="K158" s="44"/>
      <c r="L158" s="44"/>
      <c r="M158" s="44"/>
      <c r="N158" s="43"/>
      <c r="O158" s="43"/>
      <c r="P158" s="1"/>
      <c r="Q158" s="16"/>
      <c r="R158" s="1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1">
        <f t="shared" ref="AC158" si="1129">+IF(S158=1,1,0)+IF(T158=1,1,0)</f>
        <v>0</v>
      </c>
      <c r="AD158" s="1">
        <f t="shared" ref="AD158" si="1130">+IF(U158=1,1,0)+IF(V158=1,1,0)</f>
        <v>0</v>
      </c>
      <c r="AE158" s="1">
        <f t="shared" ref="AE158" si="1131">+IF(W158=1,1,0)+IF(X158=1,1,0)</f>
        <v>0</v>
      </c>
      <c r="AF158" s="1">
        <f t="shared" ref="AF158" si="1132">+IF(Y158=1,1,0)+IF(Z158=1,1,0)</f>
        <v>0</v>
      </c>
      <c r="AG158" s="1">
        <f t="shared" ref="AG158" si="1133">+IF(AA158=1,1,0)</f>
        <v>0</v>
      </c>
      <c r="AH158" s="1">
        <f t="shared" ref="AH158" si="1134">+IF(AB158=1,1,0)</f>
        <v>0</v>
      </c>
      <c r="AI158" s="1">
        <f t="shared" ref="AI158" si="1135">+IF(S158=2,1,0)+IF(T158=2,1,0)</f>
        <v>0</v>
      </c>
      <c r="AJ158" s="1">
        <f t="shared" ref="AJ158" si="1136">+IF(U158=2,1,0)+IF(V158=2,1,0)</f>
        <v>0</v>
      </c>
      <c r="AK158" s="1">
        <f t="shared" ref="AK158" si="1137">+IF(X158=2,1,0)+IF(W158=2,1,0)</f>
        <v>0</v>
      </c>
      <c r="AL158" s="1">
        <f t="shared" ref="AL158" si="1138">+IF(Y158=2,1,0)+IF(Z158=2,1,0)</f>
        <v>0</v>
      </c>
      <c r="AM158" s="1">
        <f t="shared" ref="AM158" si="1139">+IF(AA158=2,1,0)</f>
        <v>0</v>
      </c>
      <c r="AN158" s="1">
        <f t="shared" ref="AN158" si="1140">+IF(AB158=2,1,0)</f>
        <v>0</v>
      </c>
      <c r="AO158" s="44"/>
      <c r="AP158" s="44"/>
      <c r="AQ158" s="44"/>
      <c r="AR158" s="44">
        <f>+G158</f>
        <v>29</v>
      </c>
      <c r="AS158" s="122">
        <f t="shared" si="953"/>
        <v>0</v>
      </c>
      <c r="AT158" s="122">
        <f t="shared" si="954"/>
        <v>0</v>
      </c>
      <c r="AU158" s="122">
        <f t="shared" si="955"/>
        <v>0</v>
      </c>
      <c r="AV158" s="122">
        <f t="shared" si="1087"/>
        <v>1</v>
      </c>
      <c r="AW158" s="44"/>
      <c r="AX158" s="294"/>
      <c r="AY158" s="294"/>
      <c r="AZ158" s="294"/>
      <c r="BA158" s="294"/>
      <c r="BB158" s="294"/>
      <c r="BC158" s="294"/>
      <c r="BD158" s="44"/>
      <c r="BE158" s="44"/>
      <c r="BF158" s="44"/>
      <c r="BG158" s="44"/>
      <c r="BH158" s="44"/>
      <c r="BI158" s="44">
        <v>1</v>
      </c>
      <c r="BJ158" s="44"/>
      <c r="BK158" s="44"/>
      <c r="BL158" s="44"/>
      <c r="BM158" s="44"/>
      <c r="BN158" s="127"/>
      <c r="BO158" s="44"/>
      <c r="BP158" s="1"/>
      <c r="BQ158" s="44"/>
      <c r="BR158" s="17">
        <v>2</v>
      </c>
      <c r="BS158" s="1">
        <f t="shared" si="957"/>
        <v>0</v>
      </c>
      <c r="BT158" s="17">
        <f t="shared" ref="BT158" si="1141">+BS158*2</f>
        <v>0</v>
      </c>
      <c r="BU158" s="44"/>
      <c r="BV158" s="44">
        <v>1</v>
      </c>
      <c r="BW158" s="44">
        <v>1</v>
      </c>
      <c r="BX158" s="44">
        <v>1</v>
      </c>
      <c r="BY158" s="44"/>
      <c r="BZ158" s="44"/>
      <c r="CA158" s="44"/>
      <c r="CB158" s="44"/>
      <c r="CC158" s="44"/>
      <c r="CD158" s="92"/>
      <c r="CE158" s="92"/>
      <c r="CF158" s="92"/>
      <c r="CG158" s="44"/>
      <c r="CH158" s="1">
        <v>1</v>
      </c>
      <c r="CI158" s="1"/>
      <c r="CJ158" s="1"/>
      <c r="CK158" s="383"/>
      <c r="CL158" s="383"/>
      <c r="CM158" s="383"/>
      <c r="CN158" s="1">
        <f t="shared" si="959"/>
        <v>1</v>
      </c>
      <c r="CO158" s="1">
        <f t="shared" si="960"/>
        <v>1</v>
      </c>
      <c r="CP158" s="20">
        <f t="shared" si="961"/>
        <v>2.5</v>
      </c>
      <c r="CQ158" s="351"/>
      <c r="CR158" s="131">
        <f t="shared" si="962"/>
        <v>1</v>
      </c>
      <c r="CS158" s="44"/>
      <c r="CT158" s="44"/>
      <c r="CU158" s="1"/>
      <c r="CV158" s="1"/>
      <c r="CW158" s="1">
        <v>2</v>
      </c>
      <c r="CX158" s="1"/>
      <c r="CY158" s="1">
        <v>2</v>
      </c>
      <c r="CZ158" s="44">
        <v>5</v>
      </c>
      <c r="DA158" s="17">
        <f t="shared" ref="DA158" si="1142">+CY158</f>
        <v>2</v>
      </c>
      <c r="DB158" s="359">
        <f t="shared" si="987"/>
        <v>7</v>
      </c>
      <c r="DC158" s="359">
        <f t="shared" si="988"/>
        <v>4</v>
      </c>
      <c r="DD158" s="44"/>
      <c r="DE158" s="44">
        <v>6</v>
      </c>
      <c r="DF158" s="44">
        <v>4</v>
      </c>
      <c r="DG158" s="44"/>
      <c r="DH158" s="44"/>
      <c r="DI158" s="44">
        <v>4</v>
      </c>
      <c r="DJ158" s="44"/>
      <c r="DK158" s="44"/>
      <c r="DL158" s="44"/>
      <c r="DM158" s="44"/>
      <c r="DN158" s="44"/>
      <c r="DO158" s="1"/>
      <c r="DP158" s="1"/>
      <c r="DQ158" s="17">
        <f t="shared" si="964"/>
        <v>0</v>
      </c>
      <c r="DR158" s="17">
        <f t="shared" si="965"/>
        <v>0</v>
      </c>
      <c r="DS158" s="17">
        <f t="shared" si="966"/>
        <v>0</v>
      </c>
      <c r="DT158" s="17">
        <f t="shared" si="967"/>
        <v>0</v>
      </c>
      <c r="DU158" s="17">
        <f t="shared" si="968"/>
        <v>0</v>
      </c>
      <c r="DV158" s="17">
        <f t="shared" si="969"/>
        <v>0</v>
      </c>
      <c r="DW158" s="1"/>
      <c r="DX158" s="1"/>
      <c r="DY158" s="20">
        <f t="shared" si="970"/>
        <v>0</v>
      </c>
      <c r="DZ158" s="20">
        <f t="shared" si="971"/>
        <v>0</v>
      </c>
      <c r="EA158" s="20">
        <f t="shared" si="972"/>
        <v>0</v>
      </c>
      <c r="EB158" s="20">
        <f t="shared" si="973"/>
        <v>0</v>
      </c>
      <c r="EC158" s="18">
        <f t="shared" si="974"/>
        <v>1</v>
      </c>
      <c r="ED158" s="19">
        <f t="shared" ref="ED158" si="1143">+IF(EC158&lt;&gt;0,EC158*3,0)</f>
        <v>3</v>
      </c>
      <c r="EE158" s="19">
        <f t="shared" si="976"/>
        <v>0</v>
      </c>
      <c r="EF158" s="1">
        <f t="shared" si="977"/>
        <v>0</v>
      </c>
      <c r="EG158" s="18">
        <f t="shared" si="978"/>
        <v>5</v>
      </c>
      <c r="EH158" s="341"/>
      <c r="EI158" s="44"/>
      <c r="EJ158" s="44">
        <f>4.5*2</f>
        <v>9</v>
      </c>
      <c r="EK158" s="44">
        <v>4.5</v>
      </c>
      <c r="EL158" s="93">
        <v>1</v>
      </c>
      <c r="EM158" s="93"/>
      <c r="EN158" s="93"/>
      <c r="EO158" s="366"/>
      <c r="EP158" s="366"/>
      <c r="EQ158" s="374"/>
      <c r="ER158" s="374"/>
      <c r="ES158" s="374">
        <v>1</v>
      </c>
      <c r="ET158" s="374"/>
      <c r="EU158" s="18">
        <f t="shared" si="979"/>
        <v>7</v>
      </c>
      <c r="EV158" s="18">
        <f t="shared" si="989"/>
        <v>2</v>
      </c>
      <c r="EW158" s="341">
        <v>1</v>
      </c>
      <c r="EX158" s="341"/>
      <c r="EY158" s="341">
        <v>4</v>
      </c>
      <c r="EZ158" s="365">
        <f t="shared" si="885"/>
        <v>0.5</v>
      </c>
      <c r="FA158" s="44"/>
      <c r="FB158" s="44"/>
      <c r="FC158" s="44"/>
      <c r="FD158" s="45"/>
      <c r="FE158" s="45"/>
      <c r="FF158" s="45"/>
      <c r="FG158" s="300"/>
      <c r="FH158" s="45"/>
      <c r="FI158" s="45"/>
      <c r="FJ158" s="45">
        <f>F158</f>
        <v>29</v>
      </c>
      <c r="FK158" s="44"/>
      <c r="FL158" s="44"/>
      <c r="FM158" s="44"/>
      <c r="FN158" s="44"/>
      <c r="FO158" s="294"/>
      <c r="FP158" s="20">
        <f t="shared" si="990"/>
        <v>0</v>
      </c>
      <c r="FQ158" s="20">
        <f t="shared" si="981"/>
        <v>6</v>
      </c>
      <c r="FR158" s="20">
        <f t="shared" si="982"/>
        <v>4</v>
      </c>
      <c r="FS158" s="20">
        <f t="shared" si="983"/>
        <v>0</v>
      </c>
      <c r="FT158" s="20">
        <f t="shared" si="984"/>
        <v>0</v>
      </c>
      <c r="FU158" s="20">
        <f t="shared" si="985"/>
        <v>0</v>
      </c>
      <c r="FV158" s="20">
        <f t="shared" si="986"/>
        <v>0</v>
      </c>
      <c r="FW158" s="44"/>
    </row>
    <row r="159" spans="1:179" ht="27.75" customHeight="1">
      <c r="A159" s="40"/>
      <c r="B159" s="48" t="s">
        <v>558</v>
      </c>
      <c r="C159" s="48" t="s">
        <v>559</v>
      </c>
      <c r="D159" s="48" t="s">
        <v>26</v>
      </c>
      <c r="E159" s="48" t="s">
        <v>187</v>
      </c>
      <c r="F159" s="48">
        <v>33</v>
      </c>
      <c r="G159" s="48">
        <f>F159</f>
        <v>33</v>
      </c>
      <c r="H159" s="43"/>
      <c r="I159" s="43"/>
      <c r="J159" s="44"/>
      <c r="K159" s="44"/>
      <c r="L159" s="44"/>
      <c r="M159" s="44"/>
      <c r="N159" s="43"/>
      <c r="O159" s="43"/>
      <c r="P159" s="1"/>
      <c r="Q159" s="16"/>
      <c r="R159" s="1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1">
        <f t="shared" si="1115"/>
        <v>0</v>
      </c>
      <c r="AD159" s="1">
        <f t="shared" si="1116"/>
        <v>0</v>
      </c>
      <c r="AE159" s="1">
        <f t="shared" si="1117"/>
        <v>0</v>
      </c>
      <c r="AF159" s="1">
        <f t="shared" si="1118"/>
        <v>0</v>
      </c>
      <c r="AG159" s="1">
        <f t="shared" si="1119"/>
        <v>0</v>
      </c>
      <c r="AH159" s="1">
        <f t="shared" si="1119"/>
        <v>0</v>
      </c>
      <c r="AI159" s="1">
        <f t="shared" si="1120"/>
        <v>0</v>
      </c>
      <c r="AJ159" s="1">
        <f t="shared" si="1121"/>
        <v>0</v>
      </c>
      <c r="AK159" s="1">
        <f t="shared" si="1122"/>
        <v>0</v>
      </c>
      <c r="AL159" s="1">
        <f t="shared" si="1123"/>
        <v>0</v>
      </c>
      <c r="AM159" s="1">
        <f t="shared" si="1124"/>
        <v>0</v>
      </c>
      <c r="AN159" s="1">
        <f t="shared" si="1124"/>
        <v>0</v>
      </c>
      <c r="AO159" s="44"/>
      <c r="AP159" s="44"/>
      <c r="AQ159" s="44"/>
      <c r="AR159" s="44">
        <f>+G159</f>
        <v>33</v>
      </c>
      <c r="AS159" s="122">
        <f t="shared" si="953"/>
        <v>0</v>
      </c>
      <c r="AT159" s="122">
        <f t="shared" si="954"/>
        <v>0</v>
      </c>
      <c r="AU159" s="122">
        <f t="shared" si="955"/>
        <v>0</v>
      </c>
      <c r="AV159" s="122">
        <f t="shared" si="1087"/>
        <v>1</v>
      </c>
      <c r="AW159" s="44"/>
      <c r="AX159" s="294"/>
      <c r="AY159" s="294"/>
      <c r="AZ159" s="294"/>
      <c r="BA159" s="294"/>
      <c r="BB159" s="294"/>
      <c r="BC159" s="29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127"/>
      <c r="BO159" s="44"/>
      <c r="BP159" s="1"/>
      <c r="BQ159" s="44"/>
      <c r="BR159" s="17">
        <v>1</v>
      </c>
      <c r="BS159" s="1">
        <f t="shared" si="957"/>
        <v>0</v>
      </c>
      <c r="BT159" s="17">
        <f t="shared" si="1125"/>
        <v>0</v>
      </c>
      <c r="BU159" s="44"/>
      <c r="BV159" s="44">
        <v>1</v>
      </c>
      <c r="BW159" s="44"/>
      <c r="BX159" s="44"/>
      <c r="BY159" s="44"/>
      <c r="BZ159" s="44"/>
      <c r="CA159" s="44"/>
      <c r="CB159" s="44"/>
      <c r="CC159" s="44"/>
      <c r="CD159" s="92"/>
      <c r="CE159" s="92"/>
      <c r="CF159" s="92"/>
      <c r="CG159" s="44"/>
      <c r="CH159" s="1"/>
      <c r="CI159" s="1"/>
      <c r="CJ159" s="1"/>
      <c r="CK159" s="383"/>
      <c r="CL159" s="383"/>
      <c r="CM159" s="383"/>
      <c r="CN159" s="1">
        <f t="shared" si="959"/>
        <v>0</v>
      </c>
      <c r="CO159" s="1">
        <f t="shared" si="960"/>
        <v>0</v>
      </c>
      <c r="CP159" s="20">
        <f t="shared" si="961"/>
        <v>0</v>
      </c>
      <c r="CQ159" s="351"/>
      <c r="CR159" s="131">
        <f t="shared" si="962"/>
        <v>0</v>
      </c>
      <c r="CS159" s="44"/>
      <c r="CT159" s="44"/>
      <c r="CU159" s="1"/>
      <c r="CV159" s="1"/>
      <c r="CW159" s="1"/>
      <c r="CX159" s="1"/>
      <c r="CY159" s="1"/>
      <c r="CZ159" s="44"/>
      <c r="DA159" s="17">
        <f t="shared" si="1126"/>
        <v>0</v>
      </c>
      <c r="DB159" s="359">
        <f t="shared" si="987"/>
        <v>0</v>
      </c>
      <c r="DC159" s="359">
        <f t="shared" si="988"/>
        <v>0</v>
      </c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1"/>
      <c r="DP159" s="1"/>
      <c r="DQ159" s="17">
        <f t="shared" si="964"/>
        <v>0</v>
      </c>
      <c r="DR159" s="17">
        <f t="shared" si="965"/>
        <v>0</v>
      </c>
      <c r="DS159" s="17">
        <f t="shared" si="966"/>
        <v>0</v>
      </c>
      <c r="DT159" s="17">
        <f t="shared" si="967"/>
        <v>0</v>
      </c>
      <c r="DU159" s="17">
        <f t="shared" si="968"/>
        <v>0</v>
      </c>
      <c r="DV159" s="17">
        <f t="shared" si="969"/>
        <v>0</v>
      </c>
      <c r="DW159" s="1"/>
      <c r="DX159" s="1"/>
      <c r="DY159" s="20">
        <f t="shared" si="970"/>
        <v>0</v>
      </c>
      <c r="DZ159" s="20">
        <f t="shared" si="971"/>
        <v>0</v>
      </c>
      <c r="EA159" s="20">
        <f t="shared" si="972"/>
        <v>0</v>
      </c>
      <c r="EB159" s="20">
        <f t="shared" si="973"/>
        <v>0</v>
      </c>
      <c r="EC159" s="18">
        <f t="shared" si="974"/>
        <v>0</v>
      </c>
      <c r="ED159" s="19">
        <f t="shared" si="975"/>
        <v>0</v>
      </c>
      <c r="EE159" s="19">
        <f t="shared" si="976"/>
        <v>0</v>
      </c>
      <c r="EF159" s="1">
        <f t="shared" si="977"/>
        <v>0</v>
      </c>
      <c r="EG159" s="18">
        <f t="shared" si="978"/>
        <v>0</v>
      </c>
      <c r="EH159" s="341"/>
      <c r="EI159" s="44"/>
      <c r="EJ159" s="44"/>
      <c r="EK159" s="44"/>
      <c r="EL159" s="93"/>
      <c r="EM159" s="93"/>
      <c r="EN159" s="93"/>
      <c r="EO159" s="366"/>
      <c r="EP159" s="366"/>
      <c r="EQ159" s="374"/>
      <c r="ER159" s="374"/>
      <c r="ES159" s="374"/>
      <c r="ET159" s="374"/>
      <c r="EU159" s="18">
        <f t="shared" si="979"/>
        <v>0</v>
      </c>
      <c r="EV159" s="18">
        <f t="shared" si="989"/>
        <v>0</v>
      </c>
      <c r="EW159" s="341">
        <v>1</v>
      </c>
      <c r="EX159" s="341">
        <v>1</v>
      </c>
      <c r="EY159" s="341"/>
      <c r="EZ159" s="365">
        <f t="shared" si="885"/>
        <v>0</v>
      </c>
      <c r="FA159" s="44"/>
      <c r="FB159" s="44"/>
      <c r="FC159" s="44"/>
      <c r="FD159" s="45"/>
      <c r="FE159" s="45"/>
      <c r="FF159" s="45"/>
      <c r="FG159" s="300"/>
      <c r="FH159" s="45"/>
      <c r="FI159" s="45"/>
      <c r="FJ159" s="45">
        <f>F159</f>
        <v>33</v>
      </c>
      <c r="FK159" s="44"/>
      <c r="FL159" s="44"/>
      <c r="FM159" s="44"/>
      <c r="FN159" s="44"/>
      <c r="FO159" s="294"/>
      <c r="FP159" s="20">
        <f t="shared" si="990"/>
        <v>0</v>
      </c>
      <c r="FQ159" s="20">
        <f t="shared" si="981"/>
        <v>0</v>
      </c>
      <c r="FR159" s="20">
        <f t="shared" si="982"/>
        <v>0</v>
      </c>
      <c r="FS159" s="20">
        <f t="shared" si="983"/>
        <v>0</v>
      </c>
      <c r="FT159" s="20">
        <f t="shared" si="984"/>
        <v>0</v>
      </c>
      <c r="FU159" s="20">
        <f t="shared" si="985"/>
        <v>0</v>
      </c>
      <c r="FV159" s="20">
        <f t="shared" si="986"/>
        <v>0</v>
      </c>
      <c r="FW159" s="44" t="s">
        <v>560</v>
      </c>
    </row>
    <row r="160" spans="1:179" ht="27.75" customHeight="1">
      <c r="A160" s="40"/>
      <c r="B160" s="41" t="s">
        <v>183</v>
      </c>
      <c r="C160" s="41"/>
      <c r="D160" s="48"/>
      <c r="E160" s="41"/>
      <c r="F160" s="41"/>
      <c r="G160" s="48"/>
      <c r="H160" s="43"/>
      <c r="I160" s="43"/>
      <c r="J160" s="44"/>
      <c r="K160" s="44"/>
      <c r="L160" s="44"/>
      <c r="M160" s="44"/>
      <c r="N160" s="43"/>
      <c r="O160" s="43"/>
      <c r="P160" s="1"/>
      <c r="Q160" s="16"/>
      <c r="R160" s="1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1">
        <f t="shared" si="1115"/>
        <v>0</v>
      </c>
      <c r="AD160" s="1">
        <f t="shared" si="1116"/>
        <v>0</v>
      </c>
      <c r="AE160" s="1">
        <f t="shared" si="1117"/>
        <v>0</v>
      </c>
      <c r="AF160" s="1">
        <f t="shared" si="1118"/>
        <v>0</v>
      </c>
      <c r="AG160" s="1">
        <f t="shared" si="1119"/>
        <v>0</v>
      </c>
      <c r="AH160" s="1">
        <f t="shared" si="1119"/>
        <v>0</v>
      </c>
      <c r="AI160" s="1">
        <f t="shared" si="1120"/>
        <v>0</v>
      </c>
      <c r="AJ160" s="1">
        <f t="shared" si="1121"/>
        <v>0</v>
      </c>
      <c r="AK160" s="1">
        <f t="shared" si="1122"/>
        <v>0</v>
      </c>
      <c r="AL160" s="1">
        <f t="shared" si="1123"/>
        <v>0</v>
      </c>
      <c r="AM160" s="1">
        <f t="shared" si="1124"/>
        <v>0</v>
      </c>
      <c r="AN160" s="1">
        <f t="shared" si="1124"/>
        <v>0</v>
      </c>
      <c r="AO160" s="44"/>
      <c r="AP160" s="44"/>
      <c r="AQ160" s="44"/>
      <c r="AR160" s="44"/>
      <c r="AS160" s="122">
        <f t="shared" si="953"/>
        <v>0</v>
      </c>
      <c r="AT160" s="122">
        <f t="shared" si="954"/>
        <v>0</v>
      </c>
      <c r="AU160" s="122">
        <f t="shared" si="955"/>
        <v>0</v>
      </c>
      <c r="AV160" s="122">
        <f t="shared" si="1087"/>
        <v>0</v>
      </c>
      <c r="AW160" s="44"/>
      <c r="AX160" s="294"/>
      <c r="AY160" s="294"/>
      <c r="AZ160" s="294"/>
      <c r="BA160" s="294"/>
      <c r="BB160" s="294"/>
      <c r="BC160" s="29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127"/>
      <c r="BO160" s="44"/>
      <c r="BP160" s="1"/>
      <c r="BQ160" s="44"/>
      <c r="BR160" s="17"/>
      <c r="BS160" s="1">
        <f t="shared" si="957"/>
        <v>0</v>
      </c>
      <c r="BT160" s="17">
        <f t="shared" si="1125"/>
        <v>0</v>
      </c>
      <c r="BU160" s="44"/>
      <c r="BV160" s="44"/>
      <c r="BW160" s="44"/>
      <c r="BX160" s="44"/>
      <c r="BY160" s="44"/>
      <c r="BZ160" s="44"/>
      <c r="CA160" s="44"/>
      <c r="CB160" s="44"/>
      <c r="CC160" s="44"/>
      <c r="CD160" s="92"/>
      <c r="CE160" s="92"/>
      <c r="CF160" s="92"/>
      <c r="CG160" s="44"/>
      <c r="CH160" s="1"/>
      <c r="CI160" s="1"/>
      <c r="CJ160" s="1"/>
      <c r="CK160" s="383"/>
      <c r="CL160" s="383"/>
      <c r="CM160" s="383"/>
      <c r="CN160" s="1">
        <f t="shared" si="959"/>
        <v>0</v>
      </c>
      <c r="CO160" s="1">
        <f t="shared" si="960"/>
        <v>0</v>
      </c>
      <c r="CP160" s="20">
        <f t="shared" si="961"/>
        <v>0</v>
      </c>
      <c r="CQ160" s="351"/>
      <c r="CR160" s="131">
        <f t="shared" si="962"/>
        <v>0</v>
      </c>
      <c r="CS160" s="44"/>
      <c r="CT160" s="44"/>
      <c r="CU160" s="1"/>
      <c r="CV160" s="1"/>
      <c r="CW160" s="1"/>
      <c r="CX160" s="1"/>
      <c r="CY160" s="1"/>
      <c r="CZ160" s="44"/>
      <c r="DA160" s="17">
        <f t="shared" si="1126"/>
        <v>0</v>
      </c>
      <c r="DB160" s="359">
        <f t="shared" si="987"/>
        <v>0</v>
      </c>
      <c r="DC160" s="359">
        <f t="shared" si="988"/>
        <v>0</v>
      </c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1"/>
      <c r="DP160" s="1"/>
      <c r="DQ160" s="17">
        <f t="shared" si="964"/>
        <v>0</v>
      </c>
      <c r="DR160" s="17">
        <f t="shared" si="965"/>
        <v>0</v>
      </c>
      <c r="DS160" s="17">
        <f t="shared" si="966"/>
        <v>0</v>
      </c>
      <c r="DT160" s="17">
        <f t="shared" si="967"/>
        <v>0</v>
      </c>
      <c r="DU160" s="17">
        <f t="shared" si="968"/>
        <v>0</v>
      </c>
      <c r="DV160" s="17">
        <f t="shared" si="969"/>
        <v>0</v>
      </c>
      <c r="DW160" s="1"/>
      <c r="DX160" s="1"/>
      <c r="DY160" s="20">
        <f t="shared" si="970"/>
        <v>0</v>
      </c>
      <c r="DZ160" s="20">
        <f t="shared" si="971"/>
        <v>0</v>
      </c>
      <c r="EA160" s="20">
        <f t="shared" si="972"/>
        <v>0</v>
      </c>
      <c r="EB160" s="20">
        <f t="shared" si="973"/>
        <v>0</v>
      </c>
      <c r="EC160" s="18">
        <f t="shared" si="974"/>
        <v>0</v>
      </c>
      <c r="ED160" s="19">
        <f t="shared" ref="ED160:ED169" si="1144">+IF(EC160&lt;&gt;0,EC160*3,0)</f>
        <v>0</v>
      </c>
      <c r="EE160" s="19">
        <f t="shared" si="976"/>
        <v>0</v>
      </c>
      <c r="EF160" s="1">
        <f t="shared" si="977"/>
        <v>0</v>
      </c>
      <c r="EG160" s="18">
        <f t="shared" si="978"/>
        <v>0</v>
      </c>
      <c r="EH160" s="341"/>
      <c r="EI160" s="44"/>
      <c r="EJ160" s="44"/>
      <c r="EK160" s="44"/>
      <c r="EL160" s="93"/>
      <c r="EM160" s="93"/>
      <c r="EN160" s="93"/>
      <c r="EO160" s="366"/>
      <c r="EP160" s="366"/>
      <c r="EQ160" s="374"/>
      <c r="ER160" s="374"/>
      <c r="ES160" s="374"/>
      <c r="ET160" s="374"/>
      <c r="EU160" s="18">
        <f t="shared" si="979"/>
        <v>0</v>
      </c>
      <c r="EV160" s="18">
        <f t="shared" si="989"/>
        <v>0</v>
      </c>
      <c r="EW160" s="341"/>
      <c r="EX160" s="341"/>
      <c r="EY160" s="341"/>
      <c r="EZ160" s="365">
        <f t="shared" si="885"/>
        <v>0</v>
      </c>
      <c r="FA160" s="44"/>
      <c r="FB160" s="44"/>
      <c r="FC160" s="44"/>
      <c r="FD160" s="45"/>
      <c r="FE160" s="45"/>
      <c r="FF160" s="45"/>
      <c r="FG160" s="300"/>
      <c r="FH160" s="45"/>
      <c r="FI160" s="45"/>
      <c r="FJ160" s="45"/>
      <c r="FK160" s="44"/>
      <c r="FL160" s="44"/>
      <c r="FM160" s="44"/>
      <c r="FN160" s="44"/>
      <c r="FO160" s="294"/>
      <c r="FP160" s="20">
        <f t="shared" si="990"/>
        <v>0</v>
      </c>
      <c r="FQ160" s="20">
        <f t="shared" si="981"/>
        <v>0</v>
      </c>
      <c r="FR160" s="20">
        <f t="shared" si="982"/>
        <v>0</v>
      </c>
      <c r="FS160" s="20">
        <f t="shared" si="983"/>
        <v>0</v>
      </c>
      <c r="FT160" s="20">
        <f t="shared" si="984"/>
        <v>0</v>
      </c>
      <c r="FU160" s="20">
        <f t="shared" si="985"/>
        <v>0</v>
      </c>
      <c r="FV160" s="20">
        <f t="shared" si="986"/>
        <v>0</v>
      </c>
      <c r="FW160" s="44"/>
    </row>
    <row r="161" spans="1:179" ht="27.75" customHeight="1">
      <c r="A161" s="40"/>
      <c r="B161" s="48" t="s">
        <v>190</v>
      </c>
      <c r="C161" s="48" t="s">
        <v>27</v>
      </c>
      <c r="D161" s="48" t="s">
        <v>165</v>
      </c>
      <c r="E161" s="48" t="str">
        <f>D161</f>
        <v>2LT12</v>
      </c>
      <c r="F161" s="48">
        <v>6</v>
      </c>
      <c r="G161" s="48">
        <f>F161</f>
        <v>6</v>
      </c>
      <c r="H161" s="43"/>
      <c r="I161" s="43"/>
      <c r="J161" s="44"/>
      <c r="K161" s="44">
        <v>4</v>
      </c>
      <c r="L161" s="44"/>
      <c r="M161" s="44"/>
      <c r="N161" s="43"/>
      <c r="O161" s="43"/>
      <c r="P161" s="1"/>
      <c r="Q161" s="16"/>
      <c r="R161" s="1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1">
        <f t="shared" si="1115"/>
        <v>0</v>
      </c>
      <c r="AD161" s="1">
        <f t="shared" si="1116"/>
        <v>0</v>
      </c>
      <c r="AE161" s="1">
        <f t="shared" si="1117"/>
        <v>0</v>
      </c>
      <c r="AF161" s="1">
        <f t="shared" si="1118"/>
        <v>0</v>
      </c>
      <c r="AG161" s="1">
        <f t="shared" si="1119"/>
        <v>0</v>
      </c>
      <c r="AH161" s="1">
        <f t="shared" si="1119"/>
        <v>0</v>
      </c>
      <c r="AI161" s="1">
        <f t="shared" si="1120"/>
        <v>0</v>
      </c>
      <c r="AJ161" s="1">
        <f t="shared" si="1121"/>
        <v>0</v>
      </c>
      <c r="AK161" s="1">
        <f t="shared" si="1122"/>
        <v>0</v>
      </c>
      <c r="AL161" s="1">
        <f t="shared" si="1123"/>
        <v>0</v>
      </c>
      <c r="AM161" s="1">
        <f t="shared" si="1124"/>
        <v>0</v>
      </c>
      <c r="AN161" s="1">
        <f t="shared" si="1124"/>
        <v>0</v>
      </c>
      <c r="AO161" s="44"/>
      <c r="AP161" s="44"/>
      <c r="AQ161" s="44"/>
      <c r="AR161" s="44">
        <f t="shared" ref="AR161:AR169" si="1145">G161</f>
        <v>6</v>
      </c>
      <c r="AS161" s="122">
        <f t="shared" si="953"/>
        <v>0</v>
      </c>
      <c r="AT161" s="122">
        <f t="shared" si="954"/>
        <v>0</v>
      </c>
      <c r="AU161" s="122">
        <f t="shared" si="955"/>
        <v>0</v>
      </c>
      <c r="AV161" s="122">
        <f t="shared" si="1087"/>
        <v>1</v>
      </c>
      <c r="AW161" s="44"/>
      <c r="AX161" s="294"/>
      <c r="AY161" s="294"/>
      <c r="AZ161" s="294"/>
      <c r="BA161" s="294"/>
      <c r="BB161" s="294"/>
      <c r="BC161" s="29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127"/>
      <c r="BO161" s="44"/>
      <c r="BP161" s="1"/>
      <c r="BQ161" s="44"/>
      <c r="BR161" s="17">
        <v>1</v>
      </c>
      <c r="BS161" s="1">
        <f t="shared" si="957"/>
        <v>0</v>
      </c>
      <c r="BT161" s="17">
        <f t="shared" si="1125"/>
        <v>0</v>
      </c>
      <c r="BU161" s="44"/>
      <c r="BV161" s="44">
        <v>1</v>
      </c>
      <c r="BW161" s="44"/>
      <c r="BX161" s="44"/>
      <c r="BY161" s="44"/>
      <c r="BZ161" s="44"/>
      <c r="CA161" s="44"/>
      <c r="CB161" s="44"/>
      <c r="CC161" s="44"/>
      <c r="CD161" s="92"/>
      <c r="CE161" s="92"/>
      <c r="CF161" s="92"/>
      <c r="CG161" s="44"/>
      <c r="CH161" s="1"/>
      <c r="CI161" s="1"/>
      <c r="CJ161" s="1"/>
      <c r="CK161" s="383"/>
      <c r="CL161" s="383"/>
      <c r="CM161" s="383"/>
      <c r="CN161" s="1">
        <f t="shared" si="959"/>
        <v>0</v>
      </c>
      <c r="CO161" s="1">
        <f t="shared" si="960"/>
        <v>0</v>
      </c>
      <c r="CP161" s="20">
        <f t="shared" si="961"/>
        <v>0</v>
      </c>
      <c r="CQ161" s="351"/>
      <c r="CR161" s="131">
        <f t="shared" si="962"/>
        <v>0</v>
      </c>
      <c r="CS161" s="44"/>
      <c r="CT161" s="44"/>
      <c r="CU161" s="1"/>
      <c r="CV161" s="1"/>
      <c r="CW161" s="1"/>
      <c r="CX161" s="1"/>
      <c r="CY161" s="1"/>
      <c r="CZ161" s="44"/>
      <c r="DA161" s="17">
        <f t="shared" si="1126"/>
        <v>0</v>
      </c>
      <c r="DB161" s="359">
        <f t="shared" si="987"/>
        <v>0</v>
      </c>
      <c r="DC161" s="359">
        <f t="shared" si="988"/>
        <v>0</v>
      </c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1"/>
      <c r="DP161" s="1"/>
      <c r="DQ161" s="17">
        <f t="shared" si="964"/>
        <v>0</v>
      </c>
      <c r="DR161" s="17">
        <f t="shared" si="965"/>
        <v>0</v>
      </c>
      <c r="DS161" s="17">
        <f t="shared" si="966"/>
        <v>0</v>
      </c>
      <c r="DT161" s="17">
        <f t="shared" si="967"/>
        <v>0</v>
      </c>
      <c r="DU161" s="17">
        <f t="shared" si="968"/>
        <v>0</v>
      </c>
      <c r="DV161" s="17">
        <f t="shared" si="969"/>
        <v>0</v>
      </c>
      <c r="DW161" s="1"/>
      <c r="DX161" s="1"/>
      <c r="DY161" s="20">
        <f t="shared" si="970"/>
        <v>0</v>
      </c>
      <c r="DZ161" s="20">
        <f t="shared" si="971"/>
        <v>0</v>
      </c>
      <c r="EA161" s="20">
        <f t="shared" si="972"/>
        <v>0</v>
      </c>
      <c r="EB161" s="20">
        <f t="shared" si="973"/>
        <v>0</v>
      </c>
      <c r="EC161" s="18">
        <f t="shared" si="974"/>
        <v>0</v>
      </c>
      <c r="ED161" s="19">
        <f t="shared" si="1144"/>
        <v>0</v>
      </c>
      <c r="EE161" s="19">
        <f t="shared" si="976"/>
        <v>0</v>
      </c>
      <c r="EF161" s="1">
        <f t="shared" si="977"/>
        <v>0</v>
      </c>
      <c r="EG161" s="18">
        <f t="shared" si="978"/>
        <v>0</v>
      </c>
      <c r="EH161" s="341"/>
      <c r="EI161" s="44"/>
      <c r="EJ161" s="44"/>
      <c r="EK161" s="44"/>
      <c r="EL161" s="93"/>
      <c r="EM161" s="93"/>
      <c r="EN161" s="93"/>
      <c r="EO161" s="366"/>
      <c r="EP161" s="366"/>
      <c r="EQ161" s="374"/>
      <c r="ER161" s="374"/>
      <c r="ES161" s="374"/>
      <c r="ET161" s="374"/>
      <c r="EU161" s="18">
        <f t="shared" si="979"/>
        <v>0</v>
      </c>
      <c r="EV161" s="18">
        <f t="shared" si="989"/>
        <v>0</v>
      </c>
      <c r="EW161" s="341"/>
      <c r="EX161" s="341"/>
      <c r="EY161" s="341"/>
      <c r="EZ161" s="365">
        <f t="shared" si="885"/>
        <v>0</v>
      </c>
      <c r="FA161" s="44"/>
      <c r="FB161" s="44"/>
      <c r="FC161" s="44"/>
      <c r="FD161" s="45"/>
      <c r="FE161" s="45"/>
      <c r="FF161" s="45"/>
      <c r="FG161" s="300"/>
      <c r="FH161" s="45"/>
      <c r="FI161" s="45"/>
      <c r="FJ161" s="45"/>
      <c r="FK161" s="44"/>
      <c r="FL161" s="44"/>
      <c r="FM161" s="44"/>
      <c r="FN161" s="44"/>
      <c r="FO161" s="294"/>
      <c r="FP161" s="20">
        <f t="shared" si="990"/>
        <v>0</v>
      </c>
      <c r="FQ161" s="20">
        <f t="shared" si="981"/>
        <v>0</v>
      </c>
      <c r="FR161" s="20">
        <f t="shared" si="982"/>
        <v>0</v>
      </c>
      <c r="FS161" s="20">
        <f t="shared" si="983"/>
        <v>0</v>
      </c>
      <c r="FT161" s="20">
        <f t="shared" si="984"/>
        <v>0</v>
      </c>
      <c r="FU161" s="20">
        <f t="shared" si="985"/>
        <v>0</v>
      </c>
      <c r="FV161" s="20">
        <f t="shared" si="986"/>
        <v>0</v>
      </c>
      <c r="FW161" s="44"/>
    </row>
    <row r="162" spans="1:179" ht="27.75" customHeight="1">
      <c r="A162" s="40"/>
      <c r="B162" s="48">
        <v>1</v>
      </c>
      <c r="C162" s="48">
        <f>B162</f>
        <v>1</v>
      </c>
      <c r="D162" s="48" t="s">
        <v>187</v>
      </c>
      <c r="E162" s="48" t="s">
        <v>187</v>
      </c>
      <c r="F162" s="48">
        <v>11</v>
      </c>
      <c r="G162" s="48">
        <f>F162</f>
        <v>11</v>
      </c>
      <c r="H162" s="43"/>
      <c r="I162" s="43"/>
      <c r="J162" s="44"/>
      <c r="K162" s="44"/>
      <c r="L162" s="44"/>
      <c r="M162" s="44"/>
      <c r="N162" s="43"/>
      <c r="O162" s="43"/>
      <c r="P162" s="1"/>
      <c r="Q162" s="16"/>
      <c r="R162" s="1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1">
        <f t="shared" si="1115"/>
        <v>0</v>
      </c>
      <c r="AD162" s="1">
        <f t="shared" si="1116"/>
        <v>0</v>
      </c>
      <c r="AE162" s="1">
        <f t="shared" si="1117"/>
        <v>0</v>
      </c>
      <c r="AF162" s="1">
        <f t="shared" si="1118"/>
        <v>0</v>
      </c>
      <c r="AG162" s="1">
        <f t="shared" si="1119"/>
        <v>0</v>
      </c>
      <c r="AH162" s="1">
        <f t="shared" si="1119"/>
        <v>0</v>
      </c>
      <c r="AI162" s="1">
        <f t="shared" si="1120"/>
        <v>0</v>
      </c>
      <c r="AJ162" s="1">
        <f t="shared" si="1121"/>
        <v>0</v>
      </c>
      <c r="AK162" s="1">
        <f t="shared" si="1122"/>
        <v>0</v>
      </c>
      <c r="AL162" s="1">
        <f t="shared" si="1123"/>
        <v>0</v>
      </c>
      <c r="AM162" s="1">
        <f t="shared" si="1124"/>
        <v>0</v>
      </c>
      <c r="AN162" s="1">
        <f t="shared" si="1124"/>
        <v>0</v>
      </c>
      <c r="AO162" s="44"/>
      <c r="AP162" s="44"/>
      <c r="AQ162" s="44"/>
      <c r="AR162" s="44">
        <f t="shared" si="1145"/>
        <v>11</v>
      </c>
      <c r="AS162" s="122">
        <f t="shared" si="953"/>
        <v>0</v>
      </c>
      <c r="AT162" s="122">
        <f t="shared" si="954"/>
        <v>0</v>
      </c>
      <c r="AU162" s="122">
        <f t="shared" si="955"/>
        <v>0</v>
      </c>
      <c r="AV162" s="122">
        <f t="shared" si="1087"/>
        <v>1</v>
      </c>
      <c r="AW162" s="44"/>
      <c r="AX162" s="294"/>
      <c r="AY162" s="294"/>
      <c r="AZ162" s="294"/>
      <c r="BA162" s="294"/>
      <c r="BB162" s="294"/>
      <c r="BC162" s="29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127"/>
      <c r="BO162" s="44"/>
      <c r="BP162" s="1"/>
      <c r="BQ162" s="44"/>
      <c r="BR162" s="17">
        <v>2</v>
      </c>
      <c r="BS162" s="1">
        <f t="shared" si="957"/>
        <v>0</v>
      </c>
      <c r="BT162" s="17">
        <f t="shared" si="1125"/>
        <v>0</v>
      </c>
      <c r="BU162" s="44"/>
      <c r="BV162" s="44">
        <v>1</v>
      </c>
      <c r="BW162" s="44"/>
      <c r="BX162" s="44"/>
      <c r="BY162" s="44"/>
      <c r="BZ162" s="44"/>
      <c r="CA162" s="44"/>
      <c r="CB162" s="44"/>
      <c r="CC162" s="44"/>
      <c r="CD162" s="92"/>
      <c r="CE162" s="92"/>
      <c r="CF162" s="92"/>
      <c r="CG162" s="44"/>
      <c r="CH162" s="1"/>
      <c r="CI162" s="1"/>
      <c r="CJ162" s="1"/>
      <c r="CK162" s="383"/>
      <c r="CL162" s="383"/>
      <c r="CM162" s="383"/>
      <c r="CN162" s="1">
        <f t="shared" si="959"/>
        <v>0</v>
      </c>
      <c r="CO162" s="1">
        <f t="shared" si="960"/>
        <v>0</v>
      </c>
      <c r="CP162" s="20">
        <f t="shared" si="961"/>
        <v>0</v>
      </c>
      <c r="CQ162" s="351"/>
      <c r="CR162" s="131">
        <f t="shared" si="962"/>
        <v>0</v>
      </c>
      <c r="CS162" s="44"/>
      <c r="CT162" s="44"/>
      <c r="CU162" s="1"/>
      <c r="CV162" s="1"/>
      <c r="CW162" s="1"/>
      <c r="CX162" s="1"/>
      <c r="CY162" s="1"/>
      <c r="CZ162" s="44"/>
      <c r="DA162" s="17">
        <f t="shared" si="1126"/>
        <v>0</v>
      </c>
      <c r="DB162" s="359">
        <f t="shared" si="987"/>
        <v>0</v>
      </c>
      <c r="DC162" s="359">
        <f t="shared" si="988"/>
        <v>0</v>
      </c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294"/>
      <c r="DO162" s="1"/>
      <c r="DP162" s="1"/>
      <c r="DQ162" s="17">
        <f t="shared" si="964"/>
        <v>0</v>
      </c>
      <c r="DR162" s="17">
        <f t="shared" si="965"/>
        <v>0</v>
      </c>
      <c r="DS162" s="17">
        <f t="shared" si="966"/>
        <v>0</v>
      </c>
      <c r="DT162" s="17">
        <f t="shared" si="967"/>
        <v>0</v>
      </c>
      <c r="DU162" s="17">
        <f t="shared" si="968"/>
        <v>0</v>
      </c>
      <c r="DV162" s="17">
        <f t="shared" si="969"/>
        <v>0</v>
      </c>
      <c r="DW162" s="1"/>
      <c r="DX162" s="1"/>
      <c r="DY162" s="20">
        <f t="shared" si="970"/>
        <v>0</v>
      </c>
      <c r="DZ162" s="20">
        <f t="shared" si="971"/>
        <v>0</v>
      </c>
      <c r="EA162" s="20">
        <f t="shared" si="972"/>
        <v>0</v>
      </c>
      <c r="EB162" s="20">
        <f t="shared" si="973"/>
        <v>0</v>
      </c>
      <c r="EC162" s="18">
        <f t="shared" si="974"/>
        <v>0</v>
      </c>
      <c r="ED162" s="19">
        <f t="shared" si="1144"/>
        <v>0</v>
      </c>
      <c r="EE162" s="19">
        <f t="shared" si="976"/>
        <v>0</v>
      </c>
      <c r="EF162" s="1">
        <f t="shared" si="977"/>
        <v>0</v>
      </c>
      <c r="EG162" s="18">
        <f t="shared" si="978"/>
        <v>0</v>
      </c>
      <c r="EH162" s="341"/>
      <c r="EI162" s="44"/>
      <c r="EJ162" s="44"/>
      <c r="EK162" s="44"/>
      <c r="EL162" s="93"/>
      <c r="EM162" s="93"/>
      <c r="EN162" s="93"/>
      <c r="EO162" s="366"/>
      <c r="EP162" s="366"/>
      <c r="EQ162" s="374"/>
      <c r="ER162" s="374"/>
      <c r="ES162" s="374"/>
      <c r="ET162" s="374"/>
      <c r="EU162" s="18">
        <f t="shared" si="979"/>
        <v>0</v>
      </c>
      <c r="EV162" s="18">
        <f t="shared" si="989"/>
        <v>0</v>
      </c>
      <c r="EW162" s="341"/>
      <c r="EX162" s="341"/>
      <c r="EY162" s="341"/>
      <c r="EZ162" s="365">
        <f t="shared" si="885"/>
        <v>0</v>
      </c>
      <c r="FA162" s="44"/>
      <c r="FB162" s="44"/>
      <c r="FC162" s="44"/>
      <c r="FD162" s="45"/>
      <c r="FE162" s="45"/>
      <c r="FF162" s="45"/>
      <c r="FG162" s="300"/>
      <c r="FH162" s="45"/>
      <c r="FI162" s="45"/>
      <c r="FJ162" s="45"/>
      <c r="FK162" s="44"/>
      <c r="FL162" s="44"/>
      <c r="FM162" s="44"/>
      <c r="FN162" s="44">
        <f>F162</f>
        <v>11</v>
      </c>
      <c r="FO162" s="294"/>
      <c r="FP162" s="20">
        <f t="shared" si="990"/>
        <v>0</v>
      </c>
      <c r="FQ162" s="20">
        <f t="shared" si="981"/>
        <v>0</v>
      </c>
      <c r="FR162" s="20">
        <f t="shared" si="982"/>
        <v>0</v>
      </c>
      <c r="FS162" s="20">
        <f t="shared" si="983"/>
        <v>0</v>
      </c>
      <c r="FT162" s="20">
        <f t="shared" si="984"/>
        <v>0</v>
      </c>
      <c r="FU162" s="20">
        <f t="shared" si="985"/>
        <v>0</v>
      </c>
      <c r="FV162" s="20">
        <f t="shared" si="986"/>
        <v>0</v>
      </c>
      <c r="FW162" s="44"/>
    </row>
    <row r="163" spans="1:179" s="301" customFormat="1" ht="27.75" customHeight="1">
      <c r="A163" s="295"/>
      <c r="B163" s="296">
        <v>2</v>
      </c>
      <c r="C163" s="296">
        <f>B163</f>
        <v>2</v>
      </c>
      <c r="D163" s="48" t="s">
        <v>187</v>
      </c>
      <c r="E163" s="296" t="str">
        <f>D163</f>
        <v>2LT8,5</v>
      </c>
      <c r="F163" s="296">
        <v>15</v>
      </c>
      <c r="G163" s="296">
        <f>F163</f>
        <v>15</v>
      </c>
      <c r="H163" s="297"/>
      <c r="I163" s="297"/>
      <c r="J163" s="294"/>
      <c r="K163" s="294"/>
      <c r="L163" s="294"/>
      <c r="M163" s="294"/>
      <c r="N163" s="297"/>
      <c r="O163" s="297"/>
      <c r="P163" s="1"/>
      <c r="Q163" s="16"/>
      <c r="R163" s="1"/>
      <c r="S163" s="294"/>
      <c r="T163" s="294"/>
      <c r="U163" s="294"/>
      <c r="V163" s="294"/>
      <c r="W163" s="294"/>
      <c r="X163" s="294"/>
      <c r="Y163" s="294"/>
      <c r="Z163" s="294"/>
      <c r="AA163" s="294"/>
      <c r="AB163" s="294"/>
      <c r="AC163" s="1">
        <f t="shared" si="1115"/>
        <v>0</v>
      </c>
      <c r="AD163" s="1">
        <f t="shared" si="1116"/>
        <v>0</v>
      </c>
      <c r="AE163" s="1">
        <f t="shared" si="1117"/>
        <v>0</v>
      </c>
      <c r="AF163" s="1">
        <f t="shared" si="1118"/>
        <v>0</v>
      </c>
      <c r="AG163" s="1">
        <f t="shared" si="1119"/>
        <v>0</v>
      </c>
      <c r="AH163" s="1">
        <f t="shared" si="1119"/>
        <v>0</v>
      </c>
      <c r="AI163" s="1">
        <f t="shared" si="1120"/>
        <v>0</v>
      </c>
      <c r="AJ163" s="1">
        <f t="shared" si="1121"/>
        <v>0</v>
      </c>
      <c r="AK163" s="1">
        <f t="shared" si="1122"/>
        <v>0</v>
      </c>
      <c r="AL163" s="1">
        <f t="shared" si="1123"/>
        <v>0</v>
      </c>
      <c r="AM163" s="1">
        <f t="shared" si="1124"/>
        <v>0</v>
      </c>
      <c r="AN163" s="1">
        <f t="shared" si="1124"/>
        <v>0</v>
      </c>
      <c r="AO163" s="294"/>
      <c r="AP163" s="294"/>
      <c r="AQ163" s="294"/>
      <c r="AR163" s="44">
        <f t="shared" si="1145"/>
        <v>15</v>
      </c>
      <c r="AS163" s="298">
        <f t="shared" si="953"/>
        <v>0</v>
      </c>
      <c r="AT163" s="298">
        <f t="shared" si="954"/>
        <v>0</v>
      </c>
      <c r="AU163" s="298">
        <f t="shared" si="955"/>
        <v>0</v>
      </c>
      <c r="AV163" s="298">
        <f t="shared" si="1087"/>
        <v>1</v>
      </c>
      <c r="AW163" s="294"/>
      <c r="AX163" s="294"/>
      <c r="AY163" s="294"/>
      <c r="AZ163" s="294"/>
      <c r="BA163" s="294"/>
      <c r="BB163" s="294"/>
      <c r="BC163" s="294"/>
      <c r="BD163" s="294"/>
      <c r="BE163" s="294"/>
      <c r="BF163" s="294"/>
      <c r="BG163" s="294"/>
      <c r="BH163" s="294"/>
      <c r="BI163" s="294"/>
      <c r="BJ163" s="294"/>
      <c r="BK163" s="294"/>
      <c r="BL163" s="294"/>
      <c r="BM163" s="294"/>
      <c r="BN163" s="294"/>
      <c r="BO163" s="294"/>
      <c r="BP163" s="1"/>
      <c r="BQ163" s="294"/>
      <c r="BR163" s="17">
        <v>2</v>
      </c>
      <c r="BS163" s="1">
        <f t="shared" si="957"/>
        <v>0</v>
      </c>
      <c r="BT163" s="17">
        <f t="shared" si="1125"/>
        <v>0</v>
      </c>
      <c r="BU163" s="294"/>
      <c r="BV163" s="294">
        <v>1</v>
      </c>
      <c r="BW163" s="294"/>
      <c r="BX163" s="294"/>
      <c r="BY163" s="294"/>
      <c r="BZ163" s="294"/>
      <c r="CA163" s="294"/>
      <c r="CB163" s="294"/>
      <c r="CC163" s="294"/>
      <c r="CD163" s="1"/>
      <c r="CE163" s="1"/>
      <c r="CF163" s="1"/>
      <c r="CG163" s="294"/>
      <c r="CH163" s="1"/>
      <c r="CI163" s="1"/>
      <c r="CJ163" s="1"/>
      <c r="CK163" s="383"/>
      <c r="CL163" s="383"/>
      <c r="CM163" s="383"/>
      <c r="CN163" s="1">
        <f t="shared" si="959"/>
        <v>0</v>
      </c>
      <c r="CO163" s="1">
        <f t="shared" si="960"/>
        <v>0</v>
      </c>
      <c r="CP163" s="20">
        <f t="shared" si="961"/>
        <v>0</v>
      </c>
      <c r="CQ163" s="351"/>
      <c r="CR163" s="299">
        <f t="shared" si="962"/>
        <v>0</v>
      </c>
      <c r="CS163" s="294"/>
      <c r="CT163" s="294"/>
      <c r="CU163" s="1"/>
      <c r="CV163" s="1"/>
      <c r="CW163" s="1"/>
      <c r="CX163" s="1"/>
      <c r="CY163" s="1"/>
      <c r="CZ163" s="294"/>
      <c r="DA163" s="17">
        <f t="shared" si="1126"/>
        <v>0</v>
      </c>
      <c r="DB163" s="359">
        <f t="shared" si="987"/>
        <v>0</v>
      </c>
      <c r="DC163" s="359">
        <f t="shared" si="988"/>
        <v>0</v>
      </c>
      <c r="DD163" s="294"/>
      <c r="DE163" s="294"/>
      <c r="DF163" s="294"/>
      <c r="DG163" s="294"/>
      <c r="DH163" s="294"/>
      <c r="DI163" s="294"/>
      <c r="DJ163" s="294"/>
      <c r="DK163" s="294"/>
      <c r="DL163" s="294"/>
      <c r="DM163" s="294"/>
      <c r="DN163" s="294"/>
      <c r="DO163" s="1"/>
      <c r="DP163" s="1"/>
      <c r="DQ163" s="17">
        <f t="shared" si="964"/>
        <v>0</v>
      </c>
      <c r="DR163" s="17">
        <f t="shared" si="965"/>
        <v>0</v>
      </c>
      <c r="DS163" s="17">
        <f t="shared" si="966"/>
        <v>0</v>
      </c>
      <c r="DT163" s="17">
        <f t="shared" si="967"/>
        <v>0</v>
      </c>
      <c r="DU163" s="17">
        <f t="shared" si="968"/>
        <v>0</v>
      </c>
      <c r="DV163" s="17">
        <f t="shared" si="969"/>
        <v>0</v>
      </c>
      <c r="DW163" s="1"/>
      <c r="DX163" s="1"/>
      <c r="DY163" s="20">
        <f t="shared" si="970"/>
        <v>0</v>
      </c>
      <c r="DZ163" s="20">
        <f t="shared" si="971"/>
        <v>0</v>
      </c>
      <c r="EA163" s="20">
        <f t="shared" si="972"/>
        <v>0</v>
      </c>
      <c r="EB163" s="20">
        <f t="shared" si="973"/>
        <v>0</v>
      </c>
      <c r="EC163" s="18">
        <f t="shared" si="974"/>
        <v>0</v>
      </c>
      <c r="ED163" s="19">
        <f t="shared" si="1144"/>
        <v>0</v>
      </c>
      <c r="EE163" s="19">
        <f t="shared" si="976"/>
        <v>0</v>
      </c>
      <c r="EF163" s="1">
        <f t="shared" si="977"/>
        <v>0</v>
      </c>
      <c r="EG163" s="18">
        <f t="shared" si="978"/>
        <v>0</v>
      </c>
      <c r="EH163" s="341"/>
      <c r="EI163" s="294"/>
      <c r="EJ163" s="294"/>
      <c r="EK163" s="294"/>
      <c r="EL163" s="19"/>
      <c r="EM163" s="19"/>
      <c r="EN163" s="19"/>
      <c r="EO163" s="366"/>
      <c r="EP163" s="366"/>
      <c r="EQ163" s="374"/>
      <c r="ER163" s="374"/>
      <c r="ES163" s="374"/>
      <c r="ET163" s="374"/>
      <c r="EU163" s="18">
        <f t="shared" si="979"/>
        <v>0</v>
      </c>
      <c r="EV163" s="18">
        <f t="shared" si="989"/>
        <v>0</v>
      </c>
      <c r="EW163" s="341"/>
      <c r="EX163" s="341"/>
      <c r="EY163" s="341"/>
      <c r="EZ163" s="365">
        <f t="shared" si="885"/>
        <v>0</v>
      </c>
      <c r="FA163" s="294"/>
      <c r="FB163" s="294"/>
      <c r="FC163" s="294"/>
      <c r="FD163" s="300"/>
      <c r="FE163" s="300"/>
      <c r="FF163" s="300"/>
      <c r="FG163" s="300"/>
      <c r="FH163" s="300"/>
      <c r="FI163" s="300"/>
      <c r="FJ163" s="300"/>
      <c r="FK163" s="294"/>
      <c r="FL163" s="294"/>
      <c r="FM163" s="294"/>
      <c r="FN163" s="44">
        <f>F163</f>
        <v>15</v>
      </c>
      <c r="FO163" s="294"/>
      <c r="FP163" s="20">
        <f t="shared" si="990"/>
        <v>0</v>
      </c>
      <c r="FQ163" s="20">
        <f t="shared" si="981"/>
        <v>0</v>
      </c>
      <c r="FR163" s="20">
        <f t="shared" si="982"/>
        <v>0</v>
      </c>
      <c r="FS163" s="20">
        <f t="shared" si="983"/>
        <v>0</v>
      </c>
      <c r="FT163" s="20">
        <f t="shared" si="984"/>
        <v>0</v>
      </c>
      <c r="FU163" s="20">
        <f t="shared" si="985"/>
        <v>0</v>
      </c>
      <c r="FV163" s="20">
        <f t="shared" si="986"/>
        <v>0</v>
      </c>
      <c r="FW163" s="294"/>
    </row>
    <row r="164" spans="1:179" ht="27.75" customHeight="1">
      <c r="A164" s="40"/>
      <c r="B164" s="48"/>
      <c r="C164" s="48" t="s">
        <v>176</v>
      </c>
      <c r="D164" s="48"/>
      <c r="E164" s="48" t="s">
        <v>44</v>
      </c>
      <c r="F164" s="48"/>
      <c r="G164" s="48">
        <v>20</v>
      </c>
      <c r="H164" s="43"/>
      <c r="I164" s="43"/>
      <c r="J164" s="44"/>
      <c r="K164" s="44"/>
      <c r="L164" s="44"/>
      <c r="M164" s="44"/>
      <c r="N164" s="43"/>
      <c r="O164" s="43"/>
      <c r="P164" s="1"/>
      <c r="Q164" s="16"/>
      <c r="R164" s="1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1">
        <f t="shared" si="1115"/>
        <v>0</v>
      </c>
      <c r="AD164" s="1">
        <f t="shared" si="1116"/>
        <v>0</v>
      </c>
      <c r="AE164" s="1">
        <f t="shared" si="1117"/>
        <v>0</v>
      </c>
      <c r="AF164" s="1">
        <f t="shared" si="1118"/>
        <v>0</v>
      </c>
      <c r="AG164" s="1">
        <f t="shared" si="1119"/>
        <v>0</v>
      </c>
      <c r="AH164" s="1">
        <f t="shared" si="1119"/>
        <v>0</v>
      </c>
      <c r="AI164" s="1">
        <f t="shared" si="1120"/>
        <v>0</v>
      </c>
      <c r="AJ164" s="1">
        <f t="shared" si="1121"/>
        <v>0</v>
      </c>
      <c r="AK164" s="1">
        <f t="shared" si="1122"/>
        <v>0</v>
      </c>
      <c r="AL164" s="1">
        <f t="shared" si="1123"/>
        <v>0</v>
      </c>
      <c r="AM164" s="1">
        <f t="shared" si="1124"/>
        <v>0</v>
      </c>
      <c r="AN164" s="1">
        <f t="shared" si="1124"/>
        <v>0</v>
      </c>
      <c r="AO164" s="44"/>
      <c r="AP164" s="44"/>
      <c r="AQ164" s="44"/>
      <c r="AR164" s="44">
        <f t="shared" si="1145"/>
        <v>20</v>
      </c>
      <c r="AS164" s="122">
        <f t="shared" si="953"/>
        <v>0</v>
      </c>
      <c r="AT164" s="122">
        <f t="shared" si="954"/>
        <v>0</v>
      </c>
      <c r="AU164" s="122">
        <f t="shared" si="955"/>
        <v>0</v>
      </c>
      <c r="AV164" s="122">
        <f t="shared" si="1087"/>
        <v>1</v>
      </c>
      <c r="AW164" s="44"/>
      <c r="AX164" s="294"/>
      <c r="AY164" s="294"/>
      <c r="AZ164" s="294"/>
      <c r="BA164" s="294"/>
      <c r="BB164" s="294"/>
      <c r="BC164" s="29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127"/>
      <c r="BO164" s="44"/>
      <c r="BP164" s="1"/>
      <c r="BQ164" s="44"/>
      <c r="BR164" s="17">
        <v>2</v>
      </c>
      <c r="BS164" s="1">
        <f t="shared" si="957"/>
        <v>0</v>
      </c>
      <c r="BT164" s="17">
        <f t="shared" si="1125"/>
        <v>0</v>
      </c>
      <c r="BU164" s="44"/>
      <c r="BV164" s="44">
        <v>1</v>
      </c>
      <c r="BW164" s="44"/>
      <c r="BX164" s="44"/>
      <c r="BY164" s="44"/>
      <c r="BZ164" s="44"/>
      <c r="CA164" s="44"/>
      <c r="CB164" s="44"/>
      <c r="CC164" s="44"/>
      <c r="CD164" s="92"/>
      <c r="CE164" s="92"/>
      <c r="CF164" s="92"/>
      <c r="CG164" s="44"/>
      <c r="CH164" s="1"/>
      <c r="CI164" s="1"/>
      <c r="CJ164" s="1"/>
      <c r="CK164" s="383"/>
      <c r="CL164" s="383"/>
      <c r="CM164" s="383"/>
      <c r="CN164" s="1">
        <f t="shared" si="959"/>
        <v>0</v>
      </c>
      <c r="CO164" s="1">
        <f t="shared" si="960"/>
        <v>0</v>
      </c>
      <c r="CP164" s="20">
        <f t="shared" si="961"/>
        <v>0</v>
      </c>
      <c r="CQ164" s="351"/>
      <c r="CR164" s="131">
        <f t="shared" si="962"/>
        <v>0</v>
      </c>
      <c r="CS164" s="44"/>
      <c r="CT164" s="44"/>
      <c r="CU164" s="1"/>
      <c r="CV164" s="1"/>
      <c r="CW164" s="1"/>
      <c r="CX164" s="1"/>
      <c r="CY164" s="1"/>
      <c r="CZ164" s="44"/>
      <c r="DA164" s="17">
        <f t="shared" si="1126"/>
        <v>0</v>
      </c>
      <c r="DB164" s="359">
        <f t="shared" si="987"/>
        <v>0</v>
      </c>
      <c r="DC164" s="359">
        <f t="shared" si="988"/>
        <v>0</v>
      </c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294"/>
      <c r="DO164" s="1"/>
      <c r="DP164" s="1"/>
      <c r="DQ164" s="17">
        <f t="shared" si="964"/>
        <v>0</v>
      </c>
      <c r="DR164" s="17">
        <f t="shared" si="965"/>
        <v>0</v>
      </c>
      <c r="DS164" s="17">
        <f t="shared" si="966"/>
        <v>0</v>
      </c>
      <c r="DT164" s="17">
        <f t="shared" si="967"/>
        <v>0</v>
      </c>
      <c r="DU164" s="17">
        <f t="shared" si="968"/>
        <v>0</v>
      </c>
      <c r="DV164" s="17">
        <f t="shared" si="969"/>
        <v>0</v>
      </c>
      <c r="DW164" s="1"/>
      <c r="DX164" s="1"/>
      <c r="DY164" s="20">
        <f t="shared" si="970"/>
        <v>0</v>
      </c>
      <c r="DZ164" s="20">
        <f t="shared" si="971"/>
        <v>0</v>
      </c>
      <c r="EA164" s="20">
        <f t="shared" si="972"/>
        <v>0</v>
      </c>
      <c r="EB164" s="20">
        <f t="shared" si="973"/>
        <v>0</v>
      </c>
      <c r="EC164" s="18">
        <f t="shared" si="974"/>
        <v>0</v>
      </c>
      <c r="ED164" s="19">
        <f t="shared" si="1144"/>
        <v>0</v>
      </c>
      <c r="EE164" s="19">
        <f t="shared" si="976"/>
        <v>0</v>
      </c>
      <c r="EF164" s="1">
        <f t="shared" si="977"/>
        <v>0</v>
      </c>
      <c r="EG164" s="18">
        <f t="shared" si="978"/>
        <v>0</v>
      </c>
      <c r="EH164" s="341"/>
      <c r="EI164" s="44"/>
      <c r="EJ164" s="44"/>
      <c r="EK164" s="44"/>
      <c r="EL164" s="93"/>
      <c r="EM164" s="93"/>
      <c r="EN164" s="93"/>
      <c r="EO164" s="366"/>
      <c r="EP164" s="366"/>
      <c r="EQ164" s="374"/>
      <c r="ER164" s="374"/>
      <c r="ES164" s="374"/>
      <c r="ET164" s="374"/>
      <c r="EU164" s="18">
        <f t="shared" si="979"/>
        <v>0</v>
      </c>
      <c r="EV164" s="18">
        <f t="shared" si="989"/>
        <v>0</v>
      </c>
      <c r="EW164" s="341"/>
      <c r="EX164" s="341"/>
      <c r="EY164" s="341"/>
      <c r="EZ164" s="365">
        <f t="shared" si="885"/>
        <v>0</v>
      </c>
      <c r="FA164" s="44"/>
      <c r="FB164" s="44"/>
      <c r="FC164" s="44"/>
      <c r="FD164" s="45"/>
      <c r="FE164" s="45"/>
      <c r="FF164" s="45"/>
      <c r="FG164" s="300"/>
      <c r="FH164" s="45"/>
      <c r="FI164" s="45"/>
      <c r="FJ164" s="45"/>
      <c r="FK164" s="44"/>
      <c r="FL164" s="44"/>
      <c r="FM164" s="44"/>
      <c r="FN164" s="44"/>
      <c r="FO164" s="294"/>
      <c r="FP164" s="20">
        <f t="shared" si="990"/>
        <v>0</v>
      </c>
      <c r="FQ164" s="20">
        <f t="shared" si="981"/>
        <v>0</v>
      </c>
      <c r="FR164" s="20">
        <f t="shared" si="982"/>
        <v>0</v>
      </c>
      <c r="FS164" s="20">
        <f t="shared" si="983"/>
        <v>0</v>
      </c>
      <c r="FT164" s="20">
        <f t="shared" si="984"/>
        <v>0</v>
      </c>
      <c r="FU164" s="20">
        <f t="shared" si="985"/>
        <v>0</v>
      </c>
      <c r="FV164" s="20">
        <f t="shared" si="986"/>
        <v>0</v>
      </c>
      <c r="FW164" s="44"/>
    </row>
    <row r="165" spans="1:179" ht="27.75" customHeight="1">
      <c r="A165" s="40"/>
      <c r="B165" s="48">
        <v>3</v>
      </c>
      <c r="C165" s="48">
        <f t="shared" ref="C165:C166" si="1146">B165</f>
        <v>3</v>
      </c>
      <c r="D165" s="48" t="s">
        <v>44</v>
      </c>
      <c r="E165" s="48" t="s">
        <v>44</v>
      </c>
      <c r="F165" s="48">
        <v>44</v>
      </c>
      <c r="G165" s="48">
        <v>22</v>
      </c>
      <c r="H165" s="43"/>
      <c r="I165" s="43"/>
      <c r="J165" s="44"/>
      <c r="K165" s="44"/>
      <c r="L165" s="44"/>
      <c r="M165" s="44"/>
      <c r="N165" s="43"/>
      <c r="O165" s="43"/>
      <c r="P165" s="1"/>
      <c r="Q165" s="16"/>
      <c r="R165" s="1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1">
        <f t="shared" si="1115"/>
        <v>0</v>
      </c>
      <c r="AD165" s="1">
        <f t="shared" si="1116"/>
        <v>0</v>
      </c>
      <c r="AE165" s="1">
        <f t="shared" si="1117"/>
        <v>0</v>
      </c>
      <c r="AF165" s="1">
        <f t="shared" si="1118"/>
        <v>0</v>
      </c>
      <c r="AG165" s="1">
        <f t="shared" si="1119"/>
        <v>0</v>
      </c>
      <c r="AH165" s="1">
        <f t="shared" si="1119"/>
        <v>0</v>
      </c>
      <c r="AI165" s="1">
        <f t="shared" si="1120"/>
        <v>0</v>
      </c>
      <c r="AJ165" s="1">
        <f t="shared" si="1121"/>
        <v>0</v>
      </c>
      <c r="AK165" s="1">
        <f t="shared" si="1122"/>
        <v>0</v>
      </c>
      <c r="AL165" s="1">
        <f t="shared" si="1123"/>
        <v>0</v>
      </c>
      <c r="AM165" s="1">
        <f t="shared" si="1124"/>
        <v>0</v>
      </c>
      <c r="AN165" s="1">
        <f t="shared" si="1124"/>
        <v>0</v>
      </c>
      <c r="AO165" s="44"/>
      <c r="AP165" s="44"/>
      <c r="AQ165" s="44"/>
      <c r="AR165" s="44">
        <f t="shared" si="1145"/>
        <v>22</v>
      </c>
      <c r="AS165" s="122">
        <f t="shared" si="953"/>
        <v>0</v>
      </c>
      <c r="AT165" s="122">
        <f t="shared" si="954"/>
        <v>0</v>
      </c>
      <c r="AU165" s="122">
        <f t="shared" si="955"/>
        <v>0</v>
      </c>
      <c r="AV165" s="122">
        <f t="shared" si="1087"/>
        <v>1</v>
      </c>
      <c r="AW165" s="44"/>
      <c r="AX165" s="294"/>
      <c r="AY165" s="294"/>
      <c r="AZ165" s="294"/>
      <c r="BA165" s="294"/>
      <c r="BB165" s="294"/>
      <c r="BC165" s="29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127"/>
      <c r="BO165" s="44"/>
      <c r="BP165" s="1"/>
      <c r="BQ165" s="44"/>
      <c r="BR165" s="17">
        <v>2</v>
      </c>
      <c r="BS165" s="1">
        <f t="shared" si="957"/>
        <v>0</v>
      </c>
      <c r="BT165" s="17">
        <f t="shared" si="1125"/>
        <v>0</v>
      </c>
      <c r="BU165" s="44"/>
      <c r="BV165" s="44">
        <v>1</v>
      </c>
      <c r="BW165" s="44"/>
      <c r="BX165" s="44"/>
      <c r="BY165" s="44"/>
      <c r="BZ165" s="44"/>
      <c r="CA165" s="44"/>
      <c r="CB165" s="44"/>
      <c r="CC165" s="44"/>
      <c r="CD165" s="92"/>
      <c r="CE165" s="92"/>
      <c r="CF165" s="92"/>
      <c r="CG165" s="44"/>
      <c r="CH165" s="1"/>
      <c r="CI165" s="1"/>
      <c r="CJ165" s="1"/>
      <c r="CK165" s="383"/>
      <c r="CL165" s="383"/>
      <c r="CM165" s="383"/>
      <c r="CN165" s="1">
        <f t="shared" si="959"/>
        <v>0</v>
      </c>
      <c r="CO165" s="1">
        <f t="shared" si="960"/>
        <v>0</v>
      </c>
      <c r="CP165" s="20">
        <f t="shared" si="961"/>
        <v>0</v>
      </c>
      <c r="CQ165" s="351"/>
      <c r="CR165" s="131">
        <f t="shared" si="962"/>
        <v>0</v>
      </c>
      <c r="CS165" s="44"/>
      <c r="CT165" s="44"/>
      <c r="CU165" s="1"/>
      <c r="CV165" s="1"/>
      <c r="CW165" s="1"/>
      <c r="CX165" s="1"/>
      <c r="CY165" s="1"/>
      <c r="CZ165" s="44"/>
      <c r="DA165" s="17">
        <f t="shared" si="1126"/>
        <v>0</v>
      </c>
      <c r="DB165" s="359">
        <f t="shared" si="987"/>
        <v>0</v>
      </c>
      <c r="DC165" s="359">
        <f t="shared" si="988"/>
        <v>0</v>
      </c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294"/>
      <c r="DO165" s="1"/>
      <c r="DP165" s="1"/>
      <c r="DQ165" s="17">
        <f t="shared" si="964"/>
        <v>0</v>
      </c>
      <c r="DR165" s="17">
        <f t="shared" si="965"/>
        <v>0</v>
      </c>
      <c r="DS165" s="17">
        <f t="shared" si="966"/>
        <v>0</v>
      </c>
      <c r="DT165" s="17">
        <f t="shared" si="967"/>
        <v>0</v>
      </c>
      <c r="DU165" s="17">
        <f t="shared" si="968"/>
        <v>0</v>
      </c>
      <c r="DV165" s="17">
        <f t="shared" si="969"/>
        <v>0</v>
      </c>
      <c r="DW165" s="1"/>
      <c r="DX165" s="1"/>
      <c r="DY165" s="20">
        <f t="shared" si="970"/>
        <v>0</v>
      </c>
      <c r="DZ165" s="20">
        <f t="shared" si="971"/>
        <v>0</v>
      </c>
      <c r="EA165" s="20">
        <f t="shared" si="972"/>
        <v>0</v>
      </c>
      <c r="EB165" s="20">
        <f t="shared" si="973"/>
        <v>0</v>
      </c>
      <c r="EC165" s="18">
        <f t="shared" si="974"/>
        <v>0</v>
      </c>
      <c r="ED165" s="19">
        <f t="shared" si="1144"/>
        <v>0</v>
      </c>
      <c r="EE165" s="19">
        <f t="shared" si="976"/>
        <v>0</v>
      </c>
      <c r="EF165" s="1">
        <f t="shared" si="977"/>
        <v>0</v>
      </c>
      <c r="EG165" s="18">
        <f t="shared" si="978"/>
        <v>0</v>
      </c>
      <c r="EH165" s="341"/>
      <c r="EI165" s="44"/>
      <c r="EJ165" s="44"/>
      <c r="EK165" s="44"/>
      <c r="EL165" s="93"/>
      <c r="EM165" s="93"/>
      <c r="EN165" s="93"/>
      <c r="EO165" s="366"/>
      <c r="EP165" s="366"/>
      <c r="EQ165" s="374"/>
      <c r="ER165" s="374"/>
      <c r="ES165" s="374"/>
      <c r="ET165" s="374"/>
      <c r="EU165" s="18">
        <f t="shared" si="979"/>
        <v>0</v>
      </c>
      <c r="EV165" s="18">
        <f t="shared" si="989"/>
        <v>0</v>
      </c>
      <c r="EW165" s="341"/>
      <c r="EX165" s="341"/>
      <c r="EY165" s="341"/>
      <c r="EZ165" s="365">
        <f t="shared" si="885"/>
        <v>0</v>
      </c>
      <c r="FA165" s="44"/>
      <c r="FB165" s="44"/>
      <c r="FC165" s="44"/>
      <c r="FD165" s="45"/>
      <c r="FE165" s="45"/>
      <c r="FF165" s="45"/>
      <c r="FG165" s="300"/>
      <c r="FH165" s="45"/>
      <c r="FI165" s="45"/>
      <c r="FJ165" s="45"/>
      <c r="FK165" s="44"/>
      <c r="FL165" s="44"/>
      <c r="FM165" s="44"/>
      <c r="FN165" s="44">
        <f>F165</f>
        <v>44</v>
      </c>
      <c r="FO165" s="294"/>
      <c r="FP165" s="20">
        <f t="shared" si="990"/>
        <v>0</v>
      </c>
      <c r="FQ165" s="20">
        <f t="shared" si="981"/>
        <v>0</v>
      </c>
      <c r="FR165" s="20">
        <f t="shared" si="982"/>
        <v>0</v>
      </c>
      <c r="FS165" s="20">
        <f t="shared" si="983"/>
        <v>0</v>
      </c>
      <c r="FT165" s="20">
        <f t="shared" si="984"/>
        <v>0</v>
      </c>
      <c r="FU165" s="20">
        <f t="shared" si="985"/>
        <v>0</v>
      </c>
      <c r="FV165" s="20">
        <f t="shared" si="986"/>
        <v>0</v>
      </c>
      <c r="FW165" s="44"/>
    </row>
    <row r="166" spans="1:179" ht="27.75" customHeight="1">
      <c r="A166" s="40"/>
      <c r="B166" s="48">
        <v>4</v>
      </c>
      <c r="C166" s="48">
        <f t="shared" si="1146"/>
        <v>4</v>
      </c>
      <c r="D166" s="48" t="s">
        <v>44</v>
      </c>
      <c r="E166" s="48" t="s">
        <v>44</v>
      </c>
      <c r="F166" s="48">
        <v>36</v>
      </c>
      <c r="G166" s="48">
        <f>F166</f>
        <v>36</v>
      </c>
      <c r="H166" s="43"/>
      <c r="I166" s="43"/>
      <c r="J166" s="44"/>
      <c r="K166" s="44"/>
      <c r="L166" s="44"/>
      <c r="M166" s="44"/>
      <c r="N166" s="43"/>
      <c r="O166" s="43"/>
      <c r="P166" s="1"/>
      <c r="Q166" s="16"/>
      <c r="R166" s="1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1">
        <f t="shared" si="1115"/>
        <v>0</v>
      </c>
      <c r="AD166" s="1">
        <f t="shared" si="1116"/>
        <v>0</v>
      </c>
      <c r="AE166" s="1">
        <f t="shared" si="1117"/>
        <v>0</v>
      </c>
      <c r="AF166" s="1">
        <f t="shared" si="1118"/>
        <v>0</v>
      </c>
      <c r="AG166" s="1">
        <f t="shared" si="1119"/>
        <v>0</v>
      </c>
      <c r="AH166" s="1">
        <f t="shared" si="1119"/>
        <v>0</v>
      </c>
      <c r="AI166" s="1">
        <f t="shared" si="1120"/>
        <v>0</v>
      </c>
      <c r="AJ166" s="1">
        <f t="shared" si="1121"/>
        <v>0</v>
      </c>
      <c r="AK166" s="1">
        <f t="shared" si="1122"/>
        <v>0</v>
      </c>
      <c r="AL166" s="1">
        <f t="shared" si="1123"/>
        <v>0</v>
      </c>
      <c r="AM166" s="1">
        <f t="shared" si="1124"/>
        <v>0</v>
      </c>
      <c r="AN166" s="1">
        <f t="shared" si="1124"/>
        <v>0</v>
      </c>
      <c r="AO166" s="44"/>
      <c r="AP166" s="44"/>
      <c r="AQ166" s="44"/>
      <c r="AR166" s="44">
        <f t="shared" si="1145"/>
        <v>36</v>
      </c>
      <c r="AS166" s="122">
        <f t="shared" si="953"/>
        <v>0</v>
      </c>
      <c r="AT166" s="122">
        <f t="shared" si="954"/>
        <v>0</v>
      </c>
      <c r="AU166" s="122">
        <f t="shared" si="955"/>
        <v>0</v>
      </c>
      <c r="AV166" s="122">
        <f t="shared" si="1087"/>
        <v>1</v>
      </c>
      <c r="AW166" s="44"/>
      <c r="AX166" s="294"/>
      <c r="AY166" s="294"/>
      <c r="AZ166" s="294"/>
      <c r="BA166" s="294"/>
      <c r="BB166" s="294"/>
      <c r="BC166" s="29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127"/>
      <c r="BO166" s="44"/>
      <c r="BP166" s="1"/>
      <c r="BQ166" s="44"/>
      <c r="BR166" s="17">
        <v>2</v>
      </c>
      <c r="BS166" s="1">
        <f t="shared" si="957"/>
        <v>0</v>
      </c>
      <c r="BT166" s="17">
        <f t="shared" si="1125"/>
        <v>0</v>
      </c>
      <c r="BU166" s="44"/>
      <c r="BV166" s="44">
        <v>1</v>
      </c>
      <c r="BW166" s="44"/>
      <c r="BX166" s="44"/>
      <c r="BY166" s="44"/>
      <c r="BZ166" s="44"/>
      <c r="CA166" s="44"/>
      <c r="CB166" s="44"/>
      <c r="CC166" s="44"/>
      <c r="CD166" s="92"/>
      <c r="CE166" s="92"/>
      <c r="CF166" s="92"/>
      <c r="CG166" s="44"/>
      <c r="CH166" s="1"/>
      <c r="CI166" s="1"/>
      <c r="CJ166" s="1"/>
      <c r="CK166" s="383"/>
      <c r="CL166" s="383"/>
      <c r="CM166" s="383"/>
      <c r="CN166" s="1">
        <f t="shared" si="959"/>
        <v>0</v>
      </c>
      <c r="CO166" s="1">
        <f t="shared" si="960"/>
        <v>0</v>
      </c>
      <c r="CP166" s="20">
        <f t="shared" si="961"/>
        <v>0</v>
      </c>
      <c r="CQ166" s="351"/>
      <c r="CR166" s="131">
        <f t="shared" si="962"/>
        <v>0</v>
      </c>
      <c r="CS166" s="44"/>
      <c r="CT166" s="44"/>
      <c r="CU166" s="1"/>
      <c r="CV166" s="1"/>
      <c r="CW166" s="1"/>
      <c r="CX166" s="1"/>
      <c r="CY166" s="1"/>
      <c r="CZ166" s="44"/>
      <c r="DA166" s="17">
        <f t="shared" si="1126"/>
        <v>0</v>
      </c>
      <c r="DB166" s="359">
        <f t="shared" si="987"/>
        <v>0</v>
      </c>
      <c r="DC166" s="359">
        <f t="shared" si="988"/>
        <v>0</v>
      </c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294"/>
      <c r="DO166" s="1"/>
      <c r="DP166" s="1"/>
      <c r="DQ166" s="17">
        <f t="shared" si="964"/>
        <v>0</v>
      </c>
      <c r="DR166" s="17">
        <f t="shared" si="965"/>
        <v>0</v>
      </c>
      <c r="DS166" s="17">
        <f t="shared" si="966"/>
        <v>0</v>
      </c>
      <c r="DT166" s="17">
        <f t="shared" si="967"/>
        <v>0</v>
      </c>
      <c r="DU166" s="17">
        <f t="shared" si="968"/>
        <v>0</v>
      </c>
      <c r="DV166" s="17">
        <f t="shared" si="969"/>
        <v>0</v>
      </c>
      <c r="DW166" s="1"/>
      <c r="DX166" s="1"/>
      <c r="DY166" s="20">
        <f t="shared" si="970"/>
        <v>0</v>
      </c>
      <c r="DZ166" s="20">
        <f t="shared" si="971"/>
        <v>0</v>
      </c>
      <c r="EA166" s="20">
        <f t="shared" si="972"/>
        <v>0</v>
      </c>
      <c r="EB166" s="20">
        <f t="shared" si="973"/>
        <v>0</v>
      </c>
      <c r="EC166" s="18">
        <f t="shared" si="974"/>
        <v>0</v>
      </c>
      <c r="ED166" s="19">
        <f t="shared" si="1144"/>
        <v>0</v>
      </c>
      <c r="EE166" s="19">
        <f t="shared" si="976"/>
        <v>0</v>
      </c>
      <c r="EF166" s="1">
        <f t="shared" si="977"/>
        <v>0</v>
      </c>
      <c r="EG166" s="18">
        <f t="shared" si="978"/>
        <v>0</v>
      </c>
      <c r="EH166" s="341"/>
      <c r="EI166" s="44"/>
      <c r="EJ166" s="44"/>
      <c r="EK166" s="44"/>
      <c r="EL166" s="93"/>
      <c r="EM166" s="93"/>
      <c r="EN166" s="93"/>
      <c r="EO166" s="366"/>
      <c r="EP166" s="366"/>
      <c r="EQ166" s="374"/>
      <c r="ER166" s="374"/>
      <c r="ES166" s="374"/>
      <c r="ET166" s="374"/>
      <c r="EU166" s="18">
        <f t="shared" si="979"/>
        <v>0</v>
      </c>
      <c r="EV166" s="18">
        <f t="shared" si="989"/>
        <v>0</v>
      </c>
      <c r="EW166" s="341"/>
      <c r="EX166" s="341"/>
      <c r="EY166" s="341"/>
      <c r="EZ166" s="365">
        <f t="shared" si="885"/>
        <v>0</v>
      </c>
      <c r="FA166" s="44"/>
      <c r="FB166" s="44"/>
      <c r="FC166" s="44"/>
      <c r="FD166" s="45"/>
      <c r="FE166" s="45"/>
      <c r="FF166" s="45"/>
      <c r="FG166" s="300"/>
      <c r="FH166" s="45"/>
      <c r="FI166" s="45"/>
      <c r="FJ166" s="45"/>
      <c r="FK166" s="44"/>
      <c r="FL166" s="44"/>
      <c r="FM166" s="44"/>
      <c r="FN166" s="44">
        <f>F166</f>
        <v>36</v>
      </c>
      <c r="FO166" s="294"/>
      <c r="FP166" s="20">
        <f t="shared" si="990"/>
        <v>0</v>
      </c>
      <c r="FQ166" s="20">
        <f t="shared" si="981"/>
        <v>0</v>
      </c>
      <c r="FR166" s="20">
        <f t="shared" si="982"/>
        <v>0</v>
      </c>
      <c r="FS166" s="20">
        <f t="shared" si="983"/>
        <v>0</v>
      </c>
      <c r="FT166" s="20">
        <f t="shared" si="984"/>
        <v>0</v>
      </c>
      <c r="FU166" s="20">
        <f t="shared" si="985"/>
        <v>0</v>
      </c>
      <c r="FV166" s="20">
        <f t="shared" si="986"/>
        <v>0</v>
      </c>
      <c r="FW166" s="44"/>
    </row>
    <row r="167" spans="1:179" ht="27.75" customHeight="1">
      <c r="A167" s="40"/>
      <c r="B167" s="48" t="s">
        <v>254</v>
      </c>
      <c r="C167" s="48" t="str">
        <f>B167</f>
        <v>4.1</v>
      </c>
      <c r="D167" s="48" t="s">
        <v>44</v>
      </c>
      <c r="E167" s="48" t="str">
        <f>D167</f>
        <v>LT8,5</v>
      </c>
      <c r="F167" s="48">
        <v>18</v>
      </c>
      <c r="G167" s="48">
        <f>F167</f>
        <v>18</v>
      </c>
      <c r="H167" s="43"/>
      <c r="I167" s="43"/>
      <c r="J167" s="44"/>
      <c r="K167" s="44"/>
      <c r="L167" s="44"/>
      <c r="M167" s="44"/>
      <c r="N167" s="43"/>
      <c r="O167" s="43"/>
      <c r="P167" s="1"/>
      <c r="Q167" s="16"/>
      <c r="R167" s="1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1">
        <f t="shared" si="1115"/>
        <v>0</v>
      </c>
      <c r="AD167" s="1">
        <f t="shared" si="1116"/>
        <v>0</v>
      </c>
      <c r="AE167" s="1">
        <f t="shared" si="1117"/>
        <v>0</v>
      </c>
      <c r="AF167" s="1">
        <f t="shared" si="1118"/>
        <v>0</v>
      </c>
      <c r="AG167" s="1">
        <f t="shared" si="1119"/>
        <v>0</v>
      </c>
      <c r="AH167" s="1">
        <f t="shared" si="1119"/>
        <v>0</v>
      </c>
      <c r="AI167" s="1">
        <f t="shared" si="1120"/>
        <v>0</v>
      </c>
      <c r="AJ167" s="1">
        <f t="shared" si="1121"/>
        <v>0</v>
      </c>
      <c r="AK167" s="1">
        <f t="shared" si="1122"/>
        <v>0</v>
      </c>
      <c r="AL167" s="1">
        <f t="shared" si="1123"/>
        <v>0</v>
      </c>
      <c r="AM167" s="1">
        <f t="shared" si="1124"/>
        <v>0</v>
      </c>
      <c r="AN167" s="1">
        <f t="shared" si="1124"/>
        <v>0</v>
      </c>
      <c r="AO167" s="44"/>
      <c r="AP167" s="44"/>
      <c r="AQ167" s="44"/>
      <c r="AR167" s="44">
        <f t="shared" si="1145"/>
        <v>18</v>
      </c>
      <c r="AS167" s="122">
        <f t="shared" si="953"/>
        <v>0</v>
      </c>
      <c r="AT167" s="122">
        <f t="shared" si="954"/>
        <v>0</v>
      </c>
      <c r="AU167" s="122">
        <f t="shared" si="955"/>
        <v>0</v>
      </c>
      <c r="AV167" s="122">
        <f t="shared" ref="AV167:AV169" si="1147">IF(AND(AR167&gt;0,OR(BR167&gt;=2,BR167=1)),AR167/G167,0)</f>
        <v>1</v>
      </c>
      <c r="AW167" s="44"/>
      <c r="AX167" s="294"/>
      <c r="AY167" s="294"/>
      <c r="AZ167" s="294"/>
      <c r="BA167" s="294"/>
      <c r="BB167" s="294"/>
      <c r="BC167" s="29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127"/>
      <c r="BO167" s="44">
        <v>1</v>
      </c>
      <c r="BP167" s="1"/>
      <c r="BQ167" s="44"/>
      <c r="BR167" s="17">
        <v>2</v>
      </c>
      <c r="BS167" s="1">
        <f t="shared" si="957"/>
        <v>0</v>
      </c>
      <c r="BT167" s="17">
        <f t="shared" si="1125"/>
        <v>0</v>
      </c>
      <c r="BU167" s="44"/>
      <c r="BV167" s="44">
        <v>1</v>
      </c>
      <c r="BW167" s="44"/>
      <c r="BX167" s="44"/>
      <c r="BY167" s="44"/>
      <c r="BZ167" s="44"/>
      <c r="CA167" s="44"/>
      <c r="CB167" s="44"/>
      <c r="CC167" s="44"/>
      <c r="CD167" s="92"/>
      <c r="CE167" s="92"/>
      <c r="CF167" s="92"/>
      <c r="CG167" s="44"/>
      <c r="CH167" s="1"/>
      <c r="CI167" s="1">
        <v>1</v>
      </c>
      <c r="CJ167" s="1"/>
      <c r="CK167" s="383"/>
      <c r="CL167" s="383"/>
      <c r="CM167" s="383"/>
      <c r="CN167" s="1">
        <f t="shared" si="959"/>
        <v>0</v>
      </c>
      <c r="CO167" s="1">
        <f t="shared" si="960"/>
        <v>0</v>
      </c>
      <c r="CP167" s="20">
        <f t="shared" si="961"/>
        <v>2.5</v>
      </c>
      <c r="CQ167" s="351"/>
      <c r="CR167" s="131">
        <f>+IF(SUM(AX167:BM167)&gt;0,1,0)+1</f>
        <v>1</v>
      </c>
      <c r="CS167" s="44"/>
      <c r="CT167" s="44"/>
      <c r="CU167" s="1"/>
      <c r="CV167" s="1"/>
      <c r="CW167" s="1"/>
      <c r="CX167" s="1"/>
      <c r="CY167" s="1">
        <v>1</v>
      </c>
      <c r="CZ167" s="44"/>
      <c r="DA167" s="17">
        <f t="shared" ref="DA167:DA169" si="1148">+CY167</f>
        <v>1</v>
      </c>
      <c r="DB167" s="359">
        <f t="shared" si="987"/>
        <v>1</v>
      </c>
      <c r="DC167" s="359">
        <f t="shared" si="988"/>
        <v>1</v>
      </c>
      <c r="DD167" s="44"/>
      <c r="DE167" s="44"/>
      <c r="DF167" s="44"/>
      <c r="DG167" s="44"/>
      <c r="DH167" s="44"/>
      <c r="DI167" s="44">
        <v>4</v>
      </c>
      <c r="DJ167" s="44"/>
      <c r="DK167" s="44"/>
      <c r="DL167" s="44"/>
      <c r="DM167" s="44"/>
      <c r="DN167" s="44"/>
      <c r="DO167" s="1"/>
      <c r="DP167" s="1"/>
      <c r="DQ167" s="17">
        <f t="shared" si="964"/>
        <v>0</v>
      </c>
      <c r="DR167" s="17">
        <f t="shared" si="965"/>
        <v>0</v>
      </c>
      <c r="DS167" s="17">
        <f t="shared" si="966"/>
        <v>0</v>
      </c>
      <c r="DT167" s="17">
        <f t="shared" si="967"/>
        <v>0</v>
      </c>
      <c r="DU167" s="17">
        <f t="shared" si="968"/>
        <v>0</v>
      </c>
      <c r="DV167" s="17">
        <f t="shared" si="969"/>
        <v>0</v>
      </c>
      <c r="DW167" s="1"/>
      <c r="DX167" s="1"/>
      <c r="DY167" s="20">
        <f t="shared" si="970"/>
        <v>0</v>
      </c>
      <c r="DZ167" s="20">
        <f t="shared" si="971"/>
        <v>0</v>
      </c>
      <c r="EA167" s="20">
        <f t="shared" si="972"/>
        <v>0</v>
      </c>
      <c r="EB167" s="20">
        <f t="shared" si="973"/>
        <v>0</v>
      </c>
      <c r="EC167" s="18">
        <f t="shared" ref="EC167:EC169" si="1149">+IF(AND(CT167=0,SUM(CU167:CY167)&gt;1,SUM(CU167:CY167)&lt;=4),1,IF(AND(CT167=0,SUM(CU167:CY167)&gt;4),2,0))</f>
        <v>0</v>
      </c>
      <c r="ED167" s="19">
        <f t="shared" si="1144"/>
        <v>0</v>
      </c>
      <c r="EE167" s="19">
        <f t="shared" ref="EE167:EE169" si="1150">+IF(SUM(AO167:AR167)+SUM(DK167:DN167)&gt;0,CT167*3,0)</f>
        <v>0</v>
      </c>
      <c r="EF167" s="1">
        <f t="shared" si="977"/>
        <v>0</v>
      </c>
      <c r="EG167" s="18">
        <f t="shared" si="978"/>
        <v>5</v>
      </c>
      <c r="EH167" s="341"/>
      <c r="EI167" s="44"/>
      <c r="EJ167" s="44"/>
      <c r="EK167" s="44"/>
      <c r="EL167" s="93">
        <v>1</v>
      </c>
      <c r="EM167" s="93"/>
      <c r="EN167" s="93"/>
      <c r="EO167" s="366"/>
      <c r="EP167" s="366"/>
      <c r="EQ167" s="374"/>
      <c r="ER167" s="374"/>
      <c r="ES167" s="374"/>
      <c r="ET167" s="374"/>
      <c r="EU167" s="18">
        <f t="shared" si="979"/>
        <v>0</v>
      </c>
      <c r="EV167" s="18">
        <f t="shared" si="989"/>
        <v>2</v>
      </c>
      <c r="EW167" s="341">
        <v>2</v>
      </c>
      <c r="EX167" s="341">
        <v>2</v>
      </c>
      <c r="EY167" s="341">
        <v>4</v>
      </c>
      <c r="EZ167" s="365">
        <f t="shared" si="885"/>
        <v>0</v>
      </c>
      <c r="FA167" s="44"/>
      <c r="FB167" s="44"/>
      <c r="FC167" s="44"/>
      <c r="FD167" s="45"/>
      <c r="FE167" s="45"/>
      <c r="FF167" s="45"/>
      <c r="FG167" s="300"/>
      <c r="FH167" s="45"/>
      <c r="FI167" s="45"/>
      <c r="FJ167" s="45"/>
      <c r="FK167" s="44">
        <f>F167</f>
        <v>18</v>
      </c>
      <c r="FL167" s="44"/>
      <c r="FM167" s="44"/>
      <c r="FN167" s="44"/>
      <c r="FO167" s="294"/>
      <c r="FP167" s="20">
        <f t="shared" ref="FP167:FP169" si="1151">+FO167*3</f>
        <v>0</v>
      </c>
      <c r="FQ167" s="20">
        <f t="shared" si="981"/>
        <v>0</v>
      </c>
      <c r="FR167" s="20">
        <f t="shared" si="982"/>
        <v>0</v>
      </c>
      <c r="FS167" s="20">
        <f t="shared" si="983"/>
        <v>0</v>
      </c>
      <c r="FT167" s="20">
        <f t="shared" si="984"/>
        <v>0</v>
      </c>
      <c r="FU167" s="20">
        <f t="shared" si="985"/>
        <v>0</v>
      </c>
      <c r="FV167" s="20">
        <f t="shared" si="986"/>
        <v>0</v>
      </c>
      <c r="FW167" s="44"/>
    </row>
    <row r="168" spans="1:179" ht="27.75" customHeight="1">
      <c r="A168" s="40"/>
      <c r="B168" s="48" t="s">
        <v>564</v>
      </c>
      <c r="C168" s="48" t="str">
        <f t="shared" ref="C168:C169" si="1152">B168</f>
        <v>4.2</v>
      </c>
      <c r="D168" s="48" t="s">
        <v>53</v>
      </c>
      <c r="E168" s="48" t="str">
        <f t="shared" ref="E168:E169" si="1153">D168</f>
        <v>LT7,5</v>
      </c>
      <c r="F168" s="48">
        <v>35</v>
      </c>
      <c r="G168" s="48">
        <f t="shared" ref="G168:G169" si="1154">F168</f>
        <v>35</v>
      </c>
      <c r="H168" s="43"/>
      <c r="I168" s="43"/>
      <c r="J168" s="44"/>
      <c r="K168" s="44"/>
      <c r="L168" s="44"/>
      <c r="M168" s="44"/>
      <c r="N168" s="43"/>
      <c r="O168" s="43"/>
      <c r="P168" s="1"/>
      <c r="Q168" s="16"/>
      <c r="R168" s="1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1">
        <f t="shared" si="1115"/>
        <v>0</v>
      </c>
      <c r="AD168" s="1">
        <f t="shared" si="1116"/>
        <v>0</v>
      </c>
      <c r="AE168" s="1">
        <f t="shared" si="1117"/>
        <v>0</v>
      </c>
      <c r="AF168" s="1">
        <f t="shared" si="1118"/>
        <v>0</v>
      </c>
      <c r="AG168" s="1">
        <f t="shared" si="1119"/>
        <v>0</v>
      </c>
      <c r="AH168" s="1">
        <f t="shared" si="1119"/>
        <v>0</v>
      </c>
      <c r="AI168" s="1">
        <f t="shared" si="1120"/>
        <v>0</v>
      </c>
      <c r="AJ168" s="1">
        <f t="shared" si="1121"/>
        <v>0</v>
      </c>
      <c r="AK168" s="1">
        <f t="shared" si="1122"/>
        <v>0</v>
      </c>
      <c r="AL168" s="1">
        <f t="shared" si="1123"/>
        <v>0</v>
      </c>
      <c r="AM168" s="1">
        <f t="shared" si="1124"/>
        <v>0</v>
      </c>
      <c r="AN168" s="1">
        <f t="shared" si="1124"/>
        <v>0</v>
      </c>
      <c r="AO168" s="44"/>
      <c r="AP168" s="44"/>
      <c r="AQ168" s="44"/>
      <c r="AR168" s="44">
        <f t="shared" si="1145"/>
        <v>35</v>
      </c>
      <c r="AS168" s="122">
        <f t="shared" si="953"/>
        <v>0</v>
      </c>
      <c r="AT168" s="122">
        <f t="shared" si="954"/>
        <v>0</v>
      </c>
      <c r="AU168" s="122">
        <f t="shared" si="955"/>
        <v>0</v>
      </c>
      <c r="AV168" s="122">
        <f t="shared" si="1147"/>
        <v>1</v>
      </c>
      <c r="AW168" s="44"/>
      <c r="AX168" s="294"/>
      <c r="AY168" s="294"/>
      <c r="AZ168" s="294"/>
      <c r="BA168" s="294"/>
      <c r="BB168" s="294"/>
      <c r="BC168" s="29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127"/>
      <c r="BO168" s="44">
        <v>1</v>
      </c>
      <c r="BP168" s="1"/>
      <c r="BQ168" s="44"/>
      <c r="BR168" s="17">
        <v>2</v>
      </c>
      <c r="BS168" s="1">
        <f t="shared" si="957"/>
        <v>0</v>
      </c>
      <c r="BT168" s="17">
        <f t="shared" si="1125"/>
        <v>0</v>
      </c>
      <c r="BU168" s="44"/>
      <c r="BV168" s="44">
        <v>1</v>
      </c>
      <c r="BW168" s="44"/>
      <c r="BX168" s="44"/>
      <c r="BY168" s="44"/>
      <c r="BZ168" s="44"/>
      <c r="CA168" s="44"/>
      <c r="CB168" s="44"/>
      <c r="CC168" s="44"/>
      <c r="CD168" s="92"/>
      <c r="CE168" s="92"/>
      <c r="CF168" s="92"/>
      <c r="CG168" s="44"/>
      <c r="CH168" s="1">
        <v>1</v>
      </c>
      <c r="CI168" s="1"/>
      <c r="CJ168" s="1"/>
      <c r="CK168" s="383"/>
      <c r="CL168" s="383"/>
      <c r="CM168" s="383"/>
      <c r="CN168" s="1">
        <f t="shared" si="959"/>
        <v>0</v>
      </c>
      <c r="CO168" s="1">
        <f t="shared" si="960"/>
        <v>0</v>
      </c>
      <c r="CP168" s="20">
        <f t="shared" si="961"/>
        <v>2.5</v>
      </c>
      <c r="CQ168" s="351"/>
      <c r="CR168" s="131">
        <f>+IF(SUM(AX168:BM168)&gt;0,1,0)+1</f>
        <v>1</v>
      </c>
      <c r="CS168" s="44">
        <v>1</v>
      </c>
      <c r="CT168" s="44"/>
      <c r="CU168" s="1"/>
      <c r="CV168" s="1"/>
      <c r="CW168" s="1">
        <v>2</v>
      </c>
      <c r="CX168" s="1"/>
      <c r="CY168" s="1">
        <v>3</v>
      </c>
      <c r="CZ168" s="44">
        <v>5</v>
      </c>
      <c r="DA168" s="17">
        <f t="shared" si="1148"/>
        <v>3</v>
      </c>
      <c r="DB168" s="359">
        <f t="shared" si="987"/>
        <v>8</v>
      </c>
      <c r="DC168" s="359">
        <f t="shared" si="988"/>
        <v>5</v>
      </c>
      <c r="DD168" s="44"/>
      <c r="DE168" s="44">
        <v>6</v>
      </c>
      <c r="DF168" s="44">
        <v>4</v>
      </c>
      <c r="DG168" s="44"/>
      <c r="DH168" s="44"/>
      <c r="DI168" s="44">
        <v>7</v>
      </c>
      <c r="DJ168" s="44"/>
      <c r="DK168" s="44"/>
      <c r="DL168" s="44"/>
      <c r="DM168" s="44"/>
      <c r="DN168" s="44"/>
      <c r="DO168" s="1"/>
      <c r="DP168" s="1"/>
      <c r="DQ168" s="17">
        <f t="shared" si="964"/>
        <v>0</v>
      </c>
      <c r="DR168" s="17">
        <f t="shared" si="965"/>
        <v>0</v>
      </c>
      <c r="DS168" s="17">
        <f t="shared" si="966"/>
        <v>0</v>
      </c>
      <c r="DT168" s="17">
        <f t="shared" si="967"/>
        <v>0</v>
      </c>
      <c r="DU168" s="17">
        <f t="shared" si="968"/>
        <v>0</v>
      </c>
      <c r="DV168" s="17">
        <f t="shared" si="969"/>
        <v>0</v>
      </c>
      <c r="DW168" s="1"/>
      <c r="DX168" s="1"/>
      <c r="DY168" s="20">
        <f t="shared" si="970"/>
        <v>0</v>
      </c>
      <c r="DZ168" s="20">
        <f t="shared" si="971"/>
        <v>0</v>
      </c>
      <c r="EA168" s="20">
        <f t="shared" si="972"/>
        <v>0</v>
      </c>
      <c r="EB168" s="20">
        <f t="shared" si="973"/>
        <v>0</v>
      </c>
      <c r="EC168" s="18">
        <f t="shared" si="1149"/>
        <v>2</v>
      </c>
      <c r="ED168" s="19">
        <f t="shared" si="1144"/>
        <v>6</v>
      </c>
      <c r="EE168" s="19">
        <f t="shared" si="1150"/>
        <v>0</v>
      </c>
      <c r="EF168" s="1">
        <f t="shared" si="977"/>
        <v>0</v>
      </c>
      <c r="EG168" s="18">
        <f t="shared" si="978"/>
        <v>10</v>
      </c>
      <c r="EH168" s="341"/>
      <c r="EI168" s="44"/>
      <c r="EJ168" s="44">
        <v>9</v>
      </c>
      <c r="EK168" s="44">
        <v>4.5</v>
      </c>
      <c r="EL168" s="93">
        <v>1</v>
      </c>
      <c r="EM168" s="93"/>
      <c r="EN168" s="93"/>
      <c r="EO168" s="366"/>
      <c r="EP168" s="366"/>
      <c r="EQ168" s="374"/>
      <c r="ER168" s="374"/>
      <c r="ES168" s="374"/>
      <c r="ET168" s="374"/>
      <c r="EU168" s="18">
        <f t="shared" si="979"/>
        <v>7</v>
      </c>
      <c r="EV168" s="18">
        <f t="shared" si="989"/>
        <v>2</v>
      </c>
      <c r="EW168" s="341">
        <v>1</v>
      </c>
      <c r="EX168" s="341"/>
      <c r="EY168" s="341">
        <v>5</v>
      </c>
      <c r="EZ168" s="365">
        <f t="shared" si="885"/>
        <v>0</v>
      </c>
      <c r="FA168" s="44"/>
      <c r="FB168" s="44"/>
      <c r="FC168" s="44"/>
      <c r="FD168" s="45"/>
      <c r="FE168" s="45"/>
      <c r="FF168" s="45"/>
      <c r="FG168" s="300"/>
      <c r="FH168" s="45"/>
      <c r="FI168" s="45"/>
      <c r="FJ168" s="45"/>
      <c r="FK168" s="44">
        <f>F168</f>
        <v>35</v>
      </c>
      <c r="FL168" s="44"/>
      <c r="FM168" s="44"/>
      <c r="FN168" s="44"/>
      <c r="FO168" s="294"/>
      <c r="FP168" s="20">
        <f t="shared" si="1151"/>
        <v>0</v>
      </c>
      <c r="FQ168" s="20">
        <f t="shared" si="981"/>
        <v>6</v>
      </c>
      <c r="FR168" s="20">
        <f t="shared" si="982"/>
        <v>4</v>
      </c>
      <c r="FS168" s="20">
        <f t="shared" si="983"/>
        <v>0</v>
      </c>
      <c r="FT168" s="20">
        <f t="shared" si="984"/>
        <v>0</v>
      </c>
      <c r="FU168" s="20">
        <f t="shared" si="985"/>
        <v>0</v>
      </c>
      <c r="FV168" s="20">
        <f t="shared" si="986"/>
        <v>0</v>
      </c>
      <c r="FW168" s="44"/>
    </row>
    <row r="169" spans="1:179" ht="27.75" customHeight="1">
      <c r="A169" s="40"/>
      <c r="B169" s="48" t="s">
        <v>565</v>
      </c>
      <c r="C169" s="48" t="str">
        <f t="shared" si="1152"/>
        <v>4.3</v>
      </c>
      <c r="D169" s="48" t="s">
        <v>53</v>
      </c>
      <c r="E169" s="48" t="str">
        <f t="shared" si="1153"/>
        <v>LT7,5</v>
      </c>
      <c r="F169" s="48">
        <v>34</v>
      </c>
      <c r="G169" s="48">
        <f t="shared" si="1154"/>
        <v>34</v>
      </c>
      <c r="H169" s="43"/>
      <c r="I169" s="43"/>
      <c r="J169" s="44"/>
      <c r="K169" s="44"/>
      <c r="L169" s="44"/>
      <c r="M169" s="44"/>
      <c r="N169" s="43"/>
      <c r="O169" s="43"/>
      <c r="P169" s="1"/>
      <c r="Q169" s="16"/>
      <c r="R169" s="1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1">
        <f t="shared" si="1115"/>
        <v>0</v>
      </c>
      <c r="AD169" s="1">
        <f t="shared" si="1116"/>
        <v>0</v>
      </c>
      <c r="AE169" s="1">
        <f t="shared" si="1117"/>
        <v>0</v>
      </c>
      <c r="AF169" s="1">
        <f t="shared" si="1118"/>
        <v>0</v>
      </c>
      <c r="AG169" s="1">
        <f t="shared" si="1119"/>
        <v>0</v>
      </c>
      <c r="AH169" s="1">
        <f t="shared" si="1119"/>
        <v>0</v>
      </c>
      <c r="AI169" s="1">
        <f t="shared" si="1120"/>
        <v>0</v>
      </c>
      <c r="AJ169" s="1">
        <f t="shared" si="1121"/>
        <v>0</v>
      </c>
      <c r="AK169" s="1">
        <f t="shared" si="1122"/>
        <v>0</v>
      </c>
      <c r="AL169" s="1">
        <f t="shared" si="1123"/>
        <v>0</v>
      </c>
      <c r="AM169" s="1">
        <f t="shared" si="1124"/>
        <v>0</v>
      </c>
      <c r="AN169" s="1">
        <f t="shared" si="1124"/>
        <v>0</v>
      </c>
      <c r="AO169" s="44"/>
      <c r="AP169" s="44"/>
      <c r="AQ169" s="44"/>
      <c r="AR169" s="44">
        <f t="shared" si="1145"/>
        <v>34</v>
      </c>
      <c r="AS169" s="122">
        <f t="shared" si="953"/>
        <v>0</v>
      </c>
      <c r="AT169" s="122">
        <f t="shared" si="954"/>
        <v>0</v>
      </c>
      <c r="AU169" s="122">
        <f t="shared" si="955"/>
        <v>0</v>
      </c>
      <c r="AV169" s="122">
        <f t="shared" si="1147"/>
        <v>1</v>
      </c>
      <c r="AW169" s="44"/>
      <c r="AX169" s="294">
        <v>1</v>
      </c>
      <c r="AY169" s="294"/>
      <c r="AZ169" s="294"/>
      <c r="BA169" s="294"/>
      <c r="BB169" s="294"/>
      <c r="BC169" s="29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127"/>
      <c r="BO169" s="44"/>
      <c r="BP169" s="1"/>
      <c r="BQ169" s="44"/>
      <c r="BR169" s="17">
        <v>1</v>
      </c>
      <c r="BS169" s="1">
        <f t="shared" si="957"/>
        <v>0</v>
      </c>
      <c r="BT169" s="17">
        <f t="shared" si="1125"/>
        <v>0</v>
      </c>
      <c r="BU169" s="44"/>
      <c r="BV169" s="44">
        <v>1</v>
      </c>
      <c r="BW169" s="44"/>
      <c r="BX169" s="44"/>
      <c r="BY169" s="44"/>
      <c r="BZ169" s="44"/>
      <c r="CA169" s="44"/>
      <c r="CB169" s="44"/>
      <c r="CC169" s="44"/>
      <c r="CD169" s="92"/>
      <c r="CE169" s="92"/>
      <c r="CF169" s="92"/>
      <c r="CG169" s="44"/>
      <c r="CH169" s="1">
        <v>1</v>
      </c>
      <c r="CI169" s="1"/>
      <c r="CJ169" s="1"/>
      <c r="CK169" s="383"/>
      <c r="CL169" s="383"/>
      <c r="CM169" s="383"/>
      <c r="CN169" s="1">
        <f t="shared" si="959"/>
        <v>0</v>
      </c>
      <c r="CO169" s="1">
        <f t="shared" si="960"/>
        <v>0</v>
      </c>
      <c r="CP169" s="20">
        <f t="shared" si="961"/>
        <v>2.5</v>
      </c>
      <c r="CQ169" s="351"/>
      <c r="CR169" s="131">
        <f>+IF(SUM(AX169:BM169)&gt;0,1,0)</f>
        <v>1</v>
      </c>
      <c r="CS169" s="44">
        <v>2</v>
      </c>
      <c r="CT169" s="44"/>
      <c r="CU169" s="1"/>
      <c r="CV169" s="1"/>
      <c r="CW169" s="1">
        <v>1</v>
      </c>
      <c r="CX169" s="1"/>
      <c r="CY169" s="1">
        <v>3</v>
      </c>
      <c r="CZ169" s="44">
        <v>4</v>
      </c>
      <c r="DA169" s="17">
        <f t="shared" si="1148"/>
        <v>3</v>
      </c>
      <c r="DB169" s="359">
        <f t="shared" si="987"/>
        <v>7</v>
      </c>
      <c r="DC169" s="359">
        <f t="shared" si="988"/>
        <v>4</v>
      </c>
      <c r="DD169" s="44"/>
      <c r="DE169" s="44">
        <v>4</v>
      </c>
      <c r="DF169" s="44">
        <v>6</v>
      </c>
      <c r="DG169" s="44"/>
      <c r="DH169" s="44"/>
      <c r="DI169" s="44">
        <v>4</v>
      </c>
      <c r="DJ169" s="44"/>
      <c r="DK169" s="44"/>
      <c r="DL169" s="44"/>
      <c r="DM169" s="44"/>
      <c r="DN169" s="44"/>
      <c r="DO169" s="1"/>
      <c r="DP169" s="1"/>
      <c r="DQ169" s="17">
        <f t="shared" si="964"/>
        <v>0</v>
      </c>
      <c r="DR169" s="17">
        <f t="shared" si="965"/>
        <v>0</v>
      </c>
      <c r="DS169" s="17">
        <f t="shared" si="966"/>
        <v>0</v>
      </c>
      <c r="DT169" s="17">
        <f t="shared" si="967"/>
        <v>0</v>
      </c>
      <c r="DU169" s="17">
        <f t="shared" si="968"/>
        <v>0</v>
      </c>
      <c r="DV169" s="17">
        <f t="shared" si="969"/>
        <v>0</v>
      </c>
      <c r="DW169" s="1"/>
      <c r="DX169" s="1"/>
      <c r="DY169" s="20">
        <f t="shared" si="970"/>
        <v>0</v>
      </c>
      <c r="DZ169" s="20">
        <f t="shared" si="971"/>
        <v>0</v>
      </c>
      <c r="EA169" s="20">
        <f t="shared" si="972"/>
        <v>0</v>
      </c>
      <c r="EB169" s="20">
        <f t="shared" si="973"/>
        <v>0</v>
      </c>
      <c r="EC169" s="18">
        <f t="shared" si="1149"/>
        <v>1</v>
      </c>
      <c r="ED169" s="19">
        <f t="shared" si="1144"/>
        <v>3</v>
      </c>
      <c r="EE169" s="19">
        <f t="shared" si="1150"/>
        <v>0</v>
      </c>
      <c r="EF169" s="1">
        <f t="shared" si="977"/>
        <v>0</v>
      </c>
      <c r="EG169" s="18"/>
      <c r="EH169" s="341"/>
      <c r="EI169" s="44"/>
      <c r="EJ169" s="44">
        <v>4.5</v>
      </c>
      <c r="EK169" s="44">
        <v>9</v>
      </c>
      <c r="EL169" s="93">
        <v>1</v>
      </c>
      <c r="EM169" s="93"/>
      <c r="EN169" s="93"/>
      <c r="EO169" s="366"/>
      <c r="EP169" s="366"/>
      <c r="EQ169" s="374"/>
      <c r="ER169" s="374"/>
      <c r="ES169" s="374"/>
      <c r="ET169" s="374"/>
      <c r="EU169" s="18">
        <f t="shared" si="979"/>
        <v>6</v>
      </c>
      <c r="EV169" s="18">
        <f t="shared" si="989"/>
        <v>2</v>
      </c>
      <c r="EW169" s="341">
        <v>1</v>
      </c>
      <c r="EX169" s="341">
        <v>1</v>
      </c>
      <c r="EY169" s="341">
        <v>4</v>
      </c>
      <c r="EZ169" s="365">
        <f t="shared" si="885"/>
        <v>0</v>
      </c>
      <c r="FA169" s="44"/>
      <c r="FB169" s="44"/>
      <c r="FC169" s="44"/>
      <c r="FD169" s="45"/>
      <c r="FE169" s="45"/>
      <c r="FF169" s="45"/>
      <c r="FG169" s="300"/>
      <c r="FH169" s="45"/>
      <c r="FI169" s="45"/>
      <c r="FJ169" s="45"/>
      <c r="FK169" s="44">
        <f>F169</f>
        <v>34</v>
      </c>
      <c r="FL169" s="44"/>
      <c r="FM169" s="44"/>
      <c r="FN169" s="44"/>
      <c r="FO169" s="294"/>
      <c r="FP169" s="20">
        <f t="shared" si="1151"/>
        <v>0</v>
      </c>
      <c r="FQ169" s="20">
        <f t="shared" si="981"/>
        <v>4</v>
      </c>
      <c r="FR169" s="20">
        <f t="shared" si="982"/>
        <v>6</v>
      </c>
      <c r="FS169" s="20">
        <f t="shared" si="983"/>
        <v>0</v>
      </c>
      <c r="FT169" s="20">
        <f t="shared" si="984"/>
        <v>0</v>
      </c>
      <c r="FU169" s="20">
        <f t="shared" si="985"/>
        <v>0</v>
      </c>
      <c r="FV169" s="20">
        <f t="shared" si="986"/>
        <v>0</v>
      </c>
      <c r="FW169" s="44"/>
    </row>
    <row r="170" spans="1:179" ht="27.75" customHeight="1">
      <c r="A170" s="40"/>
      <c r="B170" s="41" t="s">
        <v>223</v>
      </c>
      <c r="C170" s="41"/>
      <c r="D170" s="48"/>
      <c r="E170" s="41"/>
      <c r="F170" s="41"/>
      <c r="G170" s="48"/>
      <c r="H170" s="43"/>
      <c r="I170" s="43"/>
      <c r="J170" s="44"/>
      <c r="K170" s="44"/>
      <c r="L170" s="44"/>
      <c r="M170" s="44"/>
      <c r="N170" s="43"/>
      <c r="O170" s="43"/>
      <c r="P170" s="1"/>
      <c r="Q170" s="16"/>
      <c r="R170" s="1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1">
        <f t="shared" ref="AC170:AC177" si="1155">+IF(S170=1,1,0)+IF(T170=1,1,0)</f>
        <v>0</v>
      </c>
      <c r="AD170" s="1">
        <f t="shared" ref="AD170:AD177" si="1156">+IF(U170=1,1,0)+IF(V170=1,1,0)</f>
        <v>0</v>
      </c>
      <c r="AE170" s="1">
        <f t="shared" ref="AE170:AE177" si="1157">+IF(W170=1,1,0)+IF(X170=1,1,0)</f>
        <v>0</v>
      </c>
      <c r="AF170" s="1">
        <f t="shared" ref="AF170:AF177" si="1158">+IF(Y170=1,1,0)+IF(Z170=1,1,0)</f>
        <v>0</v>
      </c>
      <c r="AG170" s="1">
        <f t="shared" ref="AG170:AH177" si="1159">+IF(AA170=1,1,0)</f>
        <v>0</v>
      </c>
      <c r="AH170" s="1">
        <f t="shared" si="1159"/>
        <v>0</v>
      </c>
      <c r="AI170" s="1">
        <f t="shared" ref="AI170:AI177" si="1160">+IF(S170=2,1,0)+IF(T170=2,1,0)</f>
        <v>0</v>
      </c>
      <c r="AJ170" s="1">
        <f t="shared" ref="AJ170:AJ177" si="1161">+IF(U170=2,1,0)+IF(V170=2,1,0)</f>
        <v>0</v>
      </c>
      <c r="AK170" s="1">
        <f t="shared" ref="AK170:AK177" si="1162">+IF(X170=2,1,0)+IF(W170=2,1,0)</f>
        <v>0</v>
      </c>
      <c r="AL170" s="1">
        <f t="shared" ref="AL170:AL177" si="1163">+IF(Y170=2,1,0)+IF(Z170=2,1,0)</f>
        <v>0</v>
      </c>
      <c r="AM170" s="1">
        <f t="shared" ref="AM170:AN177" si="1164">+IF(AA170=2,1,0)</f>
        <v>0</v>
      </c>
      <c r="AN170" s="1">
        <f t="shared" si="1164"/>
        <v>0</v>
      </c>
      <c r="AO170" s="44"/>
      <c r="AP170" s="44"/>
      <c r="AQ170" s="44"/>
      <c r="AR170" s="44"/>
      <c r="AS170" s="122">
        <f t="shared" ref="AS170:AS185" si="1165">IF(AND(AO170&gt;0,OR(BR170&gt;=2,BR170=1)),1,0)</f>
        <v>0</v>
      </c>
      <c r="AT170" s="122">
        <f t="shared" ref="AT170:AT185" si="1166">IF(AND(AP170&gt;0,OR(BR170&gt;=2,BR170=1)),1,0)</f>
        <v>0</v>
      </c>
      <c r="AU170" s="122">
        <f t="shared" ref="AU170:AU185" si="1167">IF(AND(AQ170&gt;0,OR(BR170&gt;=2,BR170=1)),1,0)</f>
        <v>0</v>
      </c>
      <c r="AV170" s="122">
        <f t="shared" si="1087"/>
        <v>0</v>
      </c>
      <c r="AW170" s="44"/>
      <c r="AX170" s="294"/>
      <c r="AY170" s="294"/>
      <c r="AZ170" s="294"/>
      <c r="BA170" s="294"/>
      <c r="BB170" s="294"/>
      <c r="BC170" s="29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127"/>
      <c r="BO170" s="44"/>
      <c r="BP170" s="1"/>
      <c r="BQ170" s="44"/>
      <c r="BR170" s="17"/>
      <c r="BS170" s="1">
        <f t="shared" si="957"/>
        <v>0</v>
      </c>
      <c r="BT170" s="17">
        <f t="shared" ref="BT170:BT177" si="1168">+BS170*2</f>
        <v>0</v>
      </c>
      <c r="BU170" s="44"/>
      <c r="BV170" s="44"/>
      <c r="BW170" s="44"/>
      <c r="BX170" s="44"/>
      <c r="BY170" s="44"/>
      <c r="BZ170" s="44"/>
      <c r="CA170" s="44"/>
      <c r="CB170" s="44"/>
      <c r="CC170" s="44"/>
      <c r="CD170" s="92"/>
      <c r="CE170" s="92"/>
      <c r="CF170" s="92"/>
      <c r="CG170" s="44"/>
      <c r="CH170" s="1"/>
      <c r="CI170" s="44"/>
      <c r="CJ170" s="1"/>
      <c r="CK170" s="383"/>
      <c r="CL170" s="383"/>
      <c r="CM170" s="383"/>
      <c r="CN170" s="1">
        <f t="shared" ref="CN170:CN185" si="1169">+SUM(BX170:CC170)*BW170</f>
        <v>0</v>
      </c>
      <c r="CO170" s="1">
        <f t="shared" ref="CO170:CO185" si="1170">+SUM(BX170:CC170)*BW170</f>
        <v>0</v>
      </c>
      <c r="CP170" s="20">
        <f t="shared" ref="CP170:CP185" si="1171">+SUM(BY170:CC170)*2.5+SUM(CD170:CG170)*0.5+SUM(CH170:CJ170)*2.5</f>
        <v>0</v>
      </c>
      <c r="CQ170" s="351"/>
      <c r="CR170" s="131">
        <f t="shared" ref="CR170:CR182" si="1172">+IF(SUM(AX170:BM170)&gt;0,1,0)</f>
        <v>0</v>
      </c>
      <c r="CS170" s="44"/>
      <c r="CT170" s="44"/>
      <c r="CU170" s="1"/>
      <c r="CV170" s="1"/>
      <c r="CW170" s="1"/>
      <c r="CX170" s="1"/>
      <c r="CY170" s="1"/>
      <c r="CZ170" s="44"/>
      <c r="DA170" s="17">
        <f t="shared" ref="DA170:DA177" si="1173">+CY170</f>
        <v>0</v>
      </c>
      <c r="DB170" s="359">
        <f t="shared" si="987"/>
        <v>0</v>
      </c>
      <c r="DC170" s="359">
        <f t="shared" si="988"/>
        <v>0</v>
      </c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1"/>
      <c r="DP170" s="1"/>
      <c r="DQ170" s="17">
        <f t="shared" ref="DQ170:DQ185" si="1174">+IF(AND(SUM(S170:AA170)&gt;0,SUM(FA170:FF170)&gt;0),CT170,0)</f>
        <v>0</v>
      </c>
      <c r="DR170" s="17">
        <f t="shared" ref="DR170:DR185" si="1175">+IF(AND(SUM(S170:AA170)&gt;0,SUM(FA170:FF170)&gt;0),CU170,0)</f>
        <v>0</v>
      </c>
      <c r="DS170" s="17">
        <f t="shared" ref="DS170:DS185" si="1176">+IF(AND(SUM(S170:AA170)&gt;0,SUM(FA170:FF170)&gt;0),CV170,0)</f>
        <v>0</v>
      </c>
      <c r="DT170" s="17">
        <f t="shared" ref="DT170:DT182" si="1177">+IF(AND(SUM(S170:AA170)&gt;0,SUM(FA170:FF170)&gt;0),CW170,0)</f>
        <v>0</v>
      </c>
      <c r="DU170" s="17">
        <f t="shared" ref="DU170:DU185" si="1178">+IF(AND(SUM(S170:AA170)&gt;0,SUM(FA170:FF170)&gt;0),CX170,0)</f>
        <v>0</v>
      </c>
      <c r="DV170" s="17">
        <f t="shared" ref="DV170:DV182" si="1179">+IF(AND(SUM(S170:AA170)&gt;0,SUM(FA170:FF170)&gt;0),CY170,0)</f>
        <v>0</v>
      </c>
      <c r="DW170" s="1"/>
      <c r="DX170" s="1"/>
      <c r="DY170" s="20">
        <f t="shared" ref="DY170:DY185" si="1180">+IF(AND(SUM(S170:AB170)&gt;0,SUM(FA170:FF170)&gt;0,DG170&gt;=3),DG170,0)</f>
        <v>0</v>
      </c>
      <c r="DZ170" s="20">
        <f t="shared" ref="DZ170:DZ185" si="1181">+IF(AND(SUM(S170:AB170)&gt;0,SUM(FA170:FF170)&gt;0,DH170&gt;=3),DH170,0)</f>
        <v>0</v>
      </c>
      <c r="EA170" s="20">
        <f t="shared" ref="EA170:EA185" si="1182">+IF(AND(SUM(S170:AB170)&gt;0,SUM(FA170:FF170)&gt;0,DI170&gt;=3),DI170,0)</f>
        <v>0</v>
      </c>
      <c r="EB170" s="20">
        <f t="shared" ref="EB170:EB185" si="1183">+IF(AND(SUM(S170:AB170)&gt;0,SUM(FA170:FF170)&gt;0,DJ170&gt;=3),DJ170,0)</f>
        <v>0</v>
      </c>
      <c r="EC170" s="18">
        <f t="shared" ref="EC170:EC182" si="1184">+IF(AND(CT170=0,SUM(CU170:CY170)&gt;1,SUM(CU170:CY170)&lt;=4),1,IF(AND(CT170=0,SUM(CU170:CY170)&gt;4),2,0))</f>
        <v>0</v>
      </c>
      <c r="ED170" s="19">
        <f t="shared" ref="ED170:ED177" si="1185">+IF(EC170&lt;&gt;0,EC170*3,0)</f>
        <v>0</v>
      </c>
      <c r="EE170" s="19">
        <f t="shared" ref="EE170:EE185" si="1186">+IF(SUM(AO170:AR170)+SUM(DK170:DN170)&gt;0,CT170*3,0)</f>
        <v>0</v>
      </c>
      <c r="EF170" s="1">
        <f t="shared" ref="EF170:EF185" si="1187">+IF(EE170&gt;0,CT170*4,0)</f>
        <v>0</v>
      </c>
      <c r="EG170" s="18">
        <f t="shared" ref="EG170:EG182" si="1188">+IF(AND(CT170+EC170=0,SUM(AO170:AR170)&gt;0,SUM(DK170:DN170)&gt;0),(CU170+CV170+CW170+CX170)*2+CY170*5,(EC170+CT170-FO170)*5)+IF(AND(EC170+DQ170+CT170=0,SUM(AO170:AR170)&gt;0),SUM(CU170:CX170)*2+CY170*5,0)</f>
        <v>0</v>
      </c>
      <c r="EH170" s="341"/>
      <c r="EI170" s="44"/>
      <c r="EJ170" s="44"/>
      <c r="EK170" s="44"/>
      <c r="EL170" s="93"/>
      <c r="EM170" s="93"/>
      <c r="EN170" s="93"/>
      <c r="EO170" s="366"/>
      <c r="EP170" s="366"/>
      <c r="EQ170" s="374"/>
      <c r="ER170" s="374"/>
      <c r="ES170" s="374"/>
      <c r="ET170" s="374"/>
      <c r="EU170" s="18">
        <f t="shared" ref="EU170:EU185" si="1189">IF(SUM(CU170:CX170)&gt;0,CZ170*1+2,0)</f>
        <v>0</v>
      </c>
      <c r="EV170" s="18">
        <f t="shared" si="989"/>
        <v>0</v>
      </c>
      <c r="EW170" s="341"/>
      <c r="EX170" s="341"/>
      <c r="EY170" s="341"/>
      <c r="EZ170" s="365">
        <f t="shared" si="885"/>
        <v>0</v>
      </c>
      <c r="FA170" s="44"/>
      <c r="FB170" s="44"/>
      <c r="FC170" s="44"/>
      <c r="FD170" s="45"/>
      <c r="FE170" s="45"/>
      <c r="FF170" s="45"/>
      <c r="FG170" s="300"/>
      <c r="FH170" s="45"/>
      <c r="FI170" s="45"/>
      <c r="FJ170" s="45"/>
      <c r="FK170" s="44"/>
      <c r="FL170" s="44"/>
      <c r="FM170" s="44"/>
      <c r="FN170" s="44"/>
      <c r="FO170" s="294"/>
      <c r="FP170" s="20">
        <f t="shared" si="990"/>
        <v>0</v>
      </c>
      <c r="FQ170" s="20">
        <f t="shared" ref="FQ170:FQ185" si="1190">+DE170</f>
        <v>0</v>
      </c>
      <c r="FR170" s="20">
        <f t="shared" ref="FR170:FR185" si="1191">+DF170</f>
        <v>0</v>
      </c>
      <c r="FS170" s="20">
        <f t="shared" ref="FS170:FS185" si="1192">+IF(DG170&lt;3,DG170,0)</f>
        <v>0</v>
      </c>
      <c r="FT170" s="20">
        <f t="shared" ref="FT170:FT185" si="1193">+IF(DH170&lt;3,DH170,0)</f>
        <v>0</v>
      </c>
      <c r="FU170" s="20">
        <f t="shared" ref="FU170:FU185" si="1194">+IF(DI170&lt;3,DI170,0)</f>
        <v>0</v>
      </c>
      <c r="FV170" s="20">
        <f t="shared" ref="FV170:FV185" si="1195">+IF(DJ170&lt;3,DJ170,0)</f>
        <v>0</v>
      </c>
      <c r="FW170" s="44"/>
    </row>
    <row r="171" spans="1:179" ht="27.75" customHeight="1">
      <c r="A171" s="40"/>
      <c r="B171" s="48" t="s">
        <v>190</v>
      </c>
      <c r="C171" s="48" t="s">
        <v>27</v>
      </c>
      <c r="D171" s="48" t="s">
        <v>165</v>
      </c>
      <c r="E171" s="48" t="str">
        <f>D171</f>
        <v>2LT12</v>
      </c>
      <c r="F171" s="48">
        <v>6</v>
      </c>
      <c r="G171" s="48">
        <f>F171</f>
        <v>6</v>
      </c>
      <c r="H171" s="43"/>
      <c r="I171" s="43"/>
      <c r="J171" s="44"/>
      <c r="K171" s="44">
        <v>4</v>
      </c>
      <c r="L171" s="44"/>
      <c r="M171" s="44"/>
      <c r="N171" s="43"/>
      <c r="O171" s="43"/>
      <c r="P171" s="1"/>
      <c r="Q171" s="16"/>
      <c r="R171" s="1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1">
        <f t="shared" si="1155"/>
        <v>0</v>
      </c>
      <c r="AD171" s="1">
        <f t="shared" si="1156"/>
        <v>0</v>
      </c>
      <c r="AE171" s="1">
        <f t="shared" si="1157"/>
        <v>0</v>
      </c>
      <c r="AF171" s="1">
        <f t="shared" si="1158"/>
        <v>0</v>
      </c>
      <c r="AG171" s="1">
        <f t="shared" si="1159"/>
        <v>0</v>
      </c>
      <c r="AH171" s="1">
        <f t="shared" si="1159"/>
        <v>0</v>
      </c>
      <c r="AI171" s="1">
        <f t="shared" si="1160"/>
        <v>0</v>
      </c>
      <c r="AJ171" s="1">
        <f t="shared" si="1161"/>
        <v>0</v>
      </c>
      <c r="AK171" s="1">
        <f t="shared" si="1162"/>
        <v>0</v>
      </c>
      <c r="AL171" s="1">
        <f t="shared" si="1163"/>
        <v>0</v>
      </c>
      <c r="AM171" s="1">
        <f t="shared" si="1164"/>
        <v>0</v>
      </c>
      <c r="AN171" s="1">
        <f t="shared" si="1164"/>
        <v>0</v>
      </c>
      <c r="AO171" s="44"/>
      <c r="AP171" s="44"/>
      <c r="AQ171" s="44"/>
      <c r="AR171" s="44">
        <f>G171</f>
        <v>6</v>
      </c>
      <c r="AS171" s="122">
        <f t="shared" si="1165"/>
        <v>0</v>
      </c>
      <c r="AT171" s="122">
        <f t="shared" si="1166"/>
        <v>0</v>
      </c>
      <c r="AU171" s="122">
        <f t="shared" si="1167"/>
        <v>0</v>
      </c>
      <c r="AV171" s="122">
        <f t="shared" si="1087"/>
        <v>1</v>
      </c>
      <c r="AW171" s="44"/>
      <c r="AX171" s="294"/>
      <c r="AY171" s="294"/>
      <c r="AZ171" s="294"/>
      <c r="BA171" s="294"/>
      <c r="BB171" s="294"/>
      <c r="BC171" s="29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127"/>
      <c r="BO171" s="44"/>
      <c r="BP171" s="1"/>
      <c r="BQ171" s="44"/>
      <c r="BR171" s="17">
        <v>1</v>
      </c>
      <c r="BS171" s="1">
        <f t="shared" si="957"/>
        <v>0</v>
      </c>
      <c r="BT171" s="17">
        <f t="shared" si="1168"/>
        <v>0</v>
      </c>
      <c r="BU171" s="44"/>
      <c r="BV171" s="44">
        <v>1</v>
      </c>
      <c r="BW171" s="44"/>
      <c r="BX171" s="44"/>
      <c r="BY171" s="44"/>
      <c r="BZ171" s="44"/>
      <c r="CA171" s="44"/>
      <c r="CB171" s="44"/>
      <c r="CC171" s="44"/>
      <c r="CD171" s="92"/>
      <c r="CE171" s="92"/>
      <c r="CF171" s="92"/>
      <c r="CG171" s="44"/>
      <c r="CH171" s="1"/>
      <c r="CI171" s="1"/>
      <c r="CJ171" s="1"/>
      <c r="CK171" s="383"/>
      <c r="CL171" s="383"/>
      <c r="CM171" s="383"/>
      <c r="CN171" s="1">
        <f t="shared" si="1169"/>
        <v>0</v>
      </c>
      <c r="CO171" s="1">
        <f t="shared" si="1170"/>
        <v>0</v>
      </c>
      <c r="CP171" s="20">
        <f t="shared" si="1171"/>
        <v>0</v>
      </c>
      <c r="CQ171" s="351"/>
      <c r="CR171" s="131">
        <f t="shared" si="1172"/>
        <v>0</v>
      </c>
      <c r="CS171" s="44"/>
      <c r="CT171" s="44"/>
      <c r="CU171" s="1"/>
      <c r="CV171" s="1"/>
      <c r="CW171" s="1"/>
      <c r="CX171" s="1"/>
      <c r="CY171" s="1"/>
      <c r="CZ171" s="44"/>
      <c r="DA171" s="17">
        <f t="shared" si="1173"/>
        <v>0</v>
      </c>
      <c r="DB171" s="359">
        <f t="shared" si="987"/>
        <v>0</v>
      </c>
      <c r="DC171" s="359">
        <f t="shared" si="988"/>
        <v>0</v>
      </c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1"/>
      <c r="DP171" s="1"/>
      <c r="DQ171" s="17">
        <f t="shared" si="1174"/>
        <v>0</v>
      </c>
      <c r="DR171" s="17">
        <f t="shared" si="1175"/>
        <v>0</v>
      </c>
      <c r="DS171" s="17">
        <f t="shared" si="1176"/>
        <v>0</v>
      </c>
      <c r="DT171" s="17">
        <f t="shared" si="1177"/>
        <v>0</v>
      </c>
      <c r="DU171" s="17">
        <f t="shared" si="1178"/>
        <v>0</v>
      </c>
      <c r="DV171" s="17">
        <f t="shared" si="1179"/>
        <v>0</v>
      </c>
      <c r="DW171" s="1"/>
      <c r="DX171" s="1"/>
      <c r="DY171" s="20">
        <f t="shared" si="1180"/>
        <v>0</v>
      </c>
      <c r="DZ171" s="20">
        <f t="shared" si="1181"/>
        <v>0</v>
      </c>
      <c r="EA171" s="20">
        <f t="shared" si="1182"/>
        <v>0</v>
      </c>
      <c r="EB171" s="20">
        <f t="shared" si="1183"/>
        <v>0</v>
      </c>
      <c r="EC171" s="18">
        <f t="shared" si="1184"/>
        <v>0</v>
      </c>
      <c r="ED171" s="19">
        <f t="shared" si="1185"/>
        <v>0</v>
      </c>
      <c r="EE171" s="19">
        <f t="shared" si="1186"/>
        <v>0</v>
      </c>
      <c r="EF171" s="1">
        <f t="shared" si="1187"/>
        <v>0</v>
      </c>
      <c r="EG171" s="18">
        <f t="shared" si="1188"/>
        <v>0</v>
      </c>
      <c r="EH171" s="341"/>
      <c r="EI171" s="44"/>
      <c r="EJ171" s="44"/>
      <c r="EK171" s="44"/>
      <c r="EL171" s="93"/>
      <c r="EM171" s="93"/>
      <c r="EN171" s="93"/>
      <c r="EO171" s="366"/>
      <c r="EP171" s="366"/>
      <c r="EQ171" s="374"/>
      <c r="ER171" s="374"/>
      <c r="ES171" s="374"/>
      <c r="ET171" s="374"/>
      <c r="EU171" s="18">
        <f t="shared" si="1189"/>
        <v>0</v>
      </c>
      <c r="EV171" s="18">
        <f t="shared" si="989"/>
        <v>0</v>
      </c>
      <c r="EW171" s="341"/>
      <c r="EX171" s="341"/>
      <c r="EY171" s="341"/>
      <c r="EZ171" s="365">
        <f t="shared" si="885"/>
        <v>0</v>
      </c>
      <c r="FA171" s="44"/>
      <c r="FB171" s="44"/>
      <c r="FC171" s="44"/>
      <c r="FD171" s="45"/>
      <c r="FE171" s="45"/>
      <c r="FF171" s="45"/>
      <c r="FG171" s="300"/>
      <c r="FH171" s="45"/>
      <c r="FI171" s="45"/>
      <c r="FJ171" s="45"/>
      <c r="FK171" s="44"/>
      <c r="FL171" s="44"/>
      <c r="FM171" s="44"/>
      <c r="FN171" s="44"/>
      <c r="FO171" s="294"/>
      <c r="FP171" s="20">
        <f t="shared" si="990"/>
        <v>0</v>
      </c>
      <c r="FQ171" s="20">
        <f t="shared" si="1190"/>
        <v>0</v>
      </c>
      <c r="FR171" s="20">
        <f t="shared" si="1191"/>
        <v>0</v>
      </c>
      <c r="FS171" s="20">
        <f t="shared" si="1192"/>
        <v>0</v>
      </c>
      <c r="FT171" s="20">
        <f t="shared" si="1193"/>
        <v>0</v>
      </c>
      <c r="FU171" s="20">
        <f t="shared" si="1194"/>
        <v>0</v>
      </c>
      <c r="FV171" s="20">
        <f t="shared" si="1195"/>
        <v>0</v>
      </c>
      <c r="FW171" s="44"/>
    </row>
    <row r="172" spans="1:179" ht="27.75" customHeight="1">
      <c r="A172" s="40"/>
      <c r="B172" s="48">
        <v>1</v>
      </c>
      <c r="C172" s="48">
        <f>B172</f>
        <v>1</v>
      </c>
      <c r="D172" s="48" t="s">
        <v>187</v>
      </c>
      <c r="E172" s="48" t="s">
        <v>187</v>
      </c>
      <c r="F172" s="48">
        <v>11</v>
      </c>
      <c r="G172" s="48">
        <f>F172</f>
        <v>11</v>
      </c>
      <c r="H172" s="43"/>
      <c r="I172" s="43"/>
      <c r="J172" s="44"/>
      <c r="K172" s="44"/>
      <c r="L172" s="44"/>
      <c r="M172" s="44"/>
      <c r="N172" s="43"/>
      <c r="O172" s="43"/>
      <c r="P172" s="1"/>
      <c r="Q172" s="16"/>
      <c r="R172" s="1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1">
        <f t="shared" si="1155"/>
        <v>0</v>
      </c>
      <c r="AD172" s="1">
        <f t="shared" si="1156"/>
        <v>0</v>
      </c>
      <c r="AE172" s="1">
        <f t="shared" si="1157"/>
        <v>0</v>
      </c>
      <c r="AF172" s="1">
        <f t="shared" si="1158"/>
        <v>0</v>
      </c>
      <c r="AG172" s="1">
        <f t="shared" si="1159"/>
        <v>0</v>
      </c>
      <c r="AH172" s="1">
        <f t="shared" si="1159"/>
        <v>0</v>
      </c>
      <c r="AI172" s="1">
        <f t="shared" si="1160"/>
        <v>0</v>
      </c>
      <c r="AJ172" s="1">
        <f t="shared" si="1161"/>
        <v>0</v>
      </c>
      <c r="AK172" s="1">
        <f t="shared" si="1162"/>
        <v>0</v>
      </c>
      <c r="AL172" s="1">
        <f t="shared" si="1163"/>
        <v>0</v>
      </c>
      <c r="AM172" s="1">
        <f t="shared" si="1164"/>
        <v>0</v>
      </c>
      <c r="AN172" s="1">
        <f t="shared" si="1164"/>
        <v>0</v>
      </c>
      <c r="AO172" s="44"/>
      <c r="AP172" s="44"/>
      <c r="AQ172" s="44"/>
      <c r="AR172" s="44">
        <f>G172</f>
        <v>11</v>
      </c>
      <c r="AS172" s="122">
        <f t="shared" si="1165"/>
        <v>0</v>
      </c>
      <c r="AT172" s="122">
        <f t="shared" si="1166"/>
        <v>0</v>
      </c>
      <c r="AU172" s="122">
        <f t="shared" si="1167"/>
        <v>0</v>
      </c>
      <c r="AV172" s="122">
        <f t="shared" si="1087"/>
        <v>1</v>
      </c>
      <c r="AW172" s="44"/>
      <c r="AX172" s="294"/>
      <c r="AY172" s="294"/>
      <c r="AZ172" s="294"/>
      <c r="BA172" s="294"/>
      <c r="BB172" s="294"/>
      <c r="BC172" s="29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127"/>
      <c r="BO172" s="44"/>
      <c r="BP172" s="1"/>
      <c r="BQ172" s="44"/>
      <c r="BR172" s="17">
        <v>2</v>
      </c>
      <c r="BS172" s="1">
        <f t="shared" si="957"/>
        <v>0</v>
      </c>
      <c r="BT172" s="17">
        <f t="shared" si="1168"/>
        <v>0</v>
      </c>
      <c r="BU172" s="44"/>
      <c r="BV172" s="44">
        <v>1</v>
      </c>
      <c r="BW172" s="44"/>
      <c r="BX172" s="44"/>
      <c r="BY172" s="44"/>
      <c r="BZ172" s="44"/>
      <c r="CA172" s="44"/>
      <c r="CB172" s="44"/>
      <c r="CC172" s="44"/>
      <c r="CD172" s="92"/>
      <c r="CE172" s="92"/>
      <c r="CF172" s="92"/>
      <c r="CG172" s="44"/>
      <c r="CH172" s="1"/>
      <c r="CI172" s="1"/>
      <c r="CJ172" s="1"/>
      <c r="CK172" s="383"/>
      <c r="CL172" s="383"/>
      <c r="CM172" s="383"/>
      <c r="CN172" s="1">
        <f t="shared" si="1169"/>
        <v>0</v>
      </c>
      <c r="CO172" s="1">
        <f t="shared" si="1170"/>
        <v>0</v>
      </c>
      <c r="CP172" s="20">
        <f t="shared" si="1171"/>
        <v>0</v>
      </c>
      <c r="CQ172" s="351"/>
      <c r="CR172" s="131">
        <f t="shared" si="1172"/>
        <v>0</v>
      </c>
      <c r="CS172" s="44"/>
      <c r="CT172" s="44"/>
      <c r="CU172" s="1"/>
      <c r="CV172" s="1"/>
      <c r="CW172" s="1"/>
      <c r="CX172" s="1"/>
      <c r="CY172" s="1"/>
      <c r="CZ172" s="44"/>
      <c r="DA172" s="17">
        <f t="shared" si="1173"/>
        <v>0</v>
      </c>
      <c r="DB172" s="359">
        <f t="shared" si="987"/>
        <v>0</v>
      </c>
      <c r="DC172" s="359">
        <f t="shared" si="988"/>
        <v>0</v>
      </c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294"/>
      <c r="DO172" s="1"/>
      <c r="DP172" s="1"/>
      <c r="DQ172" s="17">
        <f t="shared" si="1174"/>
        <v>0</v>
      </c>
      <c r="DR172" s="17">
        <f t="shared" si="1175"/>
        <v>0</v>
      </c>
      <c r="DS172" s="17">
        <f t="shared" si="1176"/>
        <v>0</v>
      </c>
      <c r="DT172" s="17">
        <f t="shared" si="1177"/>
        <v>0</v>
      </c>
      <c r="DU172" s="17">
        <f t="shared" si="1178"/>
        <v>0</v>
      </c>
      <c r="DV172" s="17">
        <f t="shared" si="1179"/>
        <v>0</v>
      </c>
      <c r="DW172" s="1"/>
      <c r="DX172" s="1"/>
      <c r="DY172" s="20">
        <f t="shared" si="1180"/>
        <v>0</v>
      </c>
      <c r="DZ172" s="20">
        <f t="shared" si="1181"/>
        <v>0</v>
      </c>
      <c r="EA172" s="20">
        <f t="shared" si="1182"/>
        <v>0</v>
      </c>
      <c r="EB172" s="20">
        <f t="shared" si="1183"/>
        <v>0</v>
      </c>
      <c r="EC172" s="18">
        <f t="shared" si="1184"/>
        <v>0</v>
      </c>
      <c r="ED172" s="19">
        <f t="shared" si="1185"/>
        <v>0</v>
      </c>
      <c r="EE172" s="19">
        <f t="shared" si="1186"/>
        <v>0</v>
      </c>
      <c r="EF172" s="1">
        <f t="shared" si="1187"/>
        <v>0</v>
      </c>
      <c r="EG172" s="18">
        <f t="shared" si="1188"/>
        <v>0</v>
      </c>
      <c r="EH172" s="341"/>
      <c r="EI172" s="44"/>
      <c r="EJ172" s="44"/>
      <c r="EK172" s="44"/>
      <c r="EL172" s="93"/>
      <c r="EM172" s="93"/>
      <c r="EN172" s="93"/>
      <c r="EO172" s="366"/>
      <c r="EP172" s="366"/>
      <c r="EQ172" s="374"/>
      <c r="ER172" s="374"/>
      <c r="ES172" s="374"/>
      <c r="ET172" s="374"/>
      <c r="EU172" s="18">
        <f t="shared" si="1189"/>
        <v>0</v>
      </c>
      <c r="EV172" s="18">
        <f t="shared" si="989"/>
        <v>0</v>
      </c>
      <c r="EW172" s="341"/>
      <c r="EX172" s="341"/>
      <c r="EY172" s="341"/>
      <c r="EZ172" s="365">
        <f t="shared" si="885"/>
        <v>0</v>
      </c>
      <c r="FA172" s="44"/>
      <c r="FB172" s="44"/>
      <c r="FC172" s="44"/>
      <c r="FD172" s="45"/>
      <c r="FE172" s="45"/>
      <c r="FF172" s="45"/>
      <c r="FG172" s="300"/>
      <c r="FH172" s="45"/>
      <c r="FI172" s="45"/>
      <c r="FJ172" s="45"/>
      <c r="FK172" s="44"/>
      <c r="FL172" s="44"/>
      <c r="FM172" s="44"/>
      <c r="FN172" s="44"/>
      <c r="FO172" s="294"/>
      <c r="FP172" s="20">
        <f t="shared" si="990"/>
        <v>0</v>
      </c>
      <c r="FQ172" s="20">
        <f t="shared" si="1190"/>
        <v>0</v>
      </c>
      <c r="FR172" s="20">
        <f t="shared" si="1191"/>
        <v>0</v>
      </c>
      <c r="FS172" s="20">
        <f t="shared" si="1192"/>
        <v>0</v>
      </c>
      <c r="FT172" s="20">
        <f t="shared" si="1193"/>
        <v>0</v>
      </c>
      <c r="FU172" s="20">
        <f t="shared" si="1194"/>
        <v>0</v>
      </c>
      <c r="FV172" s="20">
        <f t="shared" si="1195"/>
        <v>0</v>
      </c>
      <c r="FW172" s="44"/>
    </row>
    <row r="173" spans="1:179" ht="27.75" customHeight="1">
      <c r="A173" s="40"/>
      <c r="B173" s="48" t="s">
        <v>248</v>
      </c>
      <c r="C173" s="48" t="str">
        <f>B173</f>
        <v>1.1</v>
      </c>
      <c r="D173" s="48" t="s">
        <v>44</v>
      </c>
      <c r="E173" s="48" t="str">
        <f>D173</f>
        <v>LT8,5</v>
      </c>
      <c r="F173" s="48">
        <v>28</v>
      </c>
      <c r="G173" s="48">
        <f>F173</f>
        <v>28</v>
      </c>
      <c r="H173" s="43"/>
      <c r="I173" s="43"/>
      <c r="J173" s="44"/>
      <c r="K173" s="44"/>
      <c r="L173" s="44"/>
      <c r="M173" s="44"/>
      <c r="N173" s="43"/>
      <c r="O173" s="43"/>
      <c r="P173" s="1"/>
      <c r="Q173" s="16"/>
      <c r="R173" s="1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1">
        <f t="shared" si="1155"/>
        <v>0</v>
      </c>
      <c r="AD173" s="1">
        <f t="shared" si="1156"/>
        <v>0</v>
      </c>
      <c r="AE173" s="1">
        <f t="shared" si="1157"/>
        <v>0</v>
      </c>
      <c r="AF173" s="1">
        <f t="shared" si="1158"/>
        <v>0</v>
      </c>
      <c r="AG173" s="1">
        <f t="shared" si="1159"/>
        <v>0</v>
      </c>
      <c r="AH173" s="1">
        <f t="shared" si="1159"/>
        <v>0</v>
      </c>
      <c r="AI173" s="1">
        <f t="shared" si="1160"/>
        <v>0</v>
      </c>
      <c r="AJ173" s="1">
        <f t="shared" si="1161"/>
        <v>0</v>
      </c>
      <c r="AK173" s="1">
        <f t="shared" si="1162"/>
        <v>0</v>
      </c>
      <c r="AL173" s="1">
        <f t="shared" si="1163"/>
        <v>0</v>
      </c>
      <c r="AM173" s="1">
        <f t="shared" si="1164"/>
        <v>0</v>
      </c>
      <c r="AN173" s="1">
        <f t="shared" si="1164"/>
        <v>0</v>
      </c>
      <c r="AO173" s="44"/>
      <c r="AP173" s="44"/>
      <c r="AQ173" s="44"/>
      <c r="AR173" s="44">
        <f>+G173</f>
        <v>28</v>
      </c>
      <c r="AS173" s="122">
        <f t="shared" si="1165"/>
        <v>0</v>
      </c>
      <c r="AT173" s="122">
        <f t="shared" si="1166"/>
        <v>0</v>
      </c>
      <c r="AU173" s="122">
        <f t="shared" si="1167"/>
        <v>0</v>
      </c>
      <c r="AV173" s="122">
        <f t="shared" si="1087"/>
        <v>1</v>
      </c>
      <c r="AW173" s="44"/>
      <c r="AX173" s="294"/>
      <c r="AY173" s="294"/>
      <c r="AZ173" s="294"/>
      <c r="BA173" s="294"/>
      <c r="BB173" s="294"/>
      <c r="BC173" s="294"/>
      <c r="BD173" s="44"/>
      <c r="BE173" s="44"/>
      <c r="BF173" s="44"/>
      <c r="BG173" s="44"/>
      <c r="BH173" s="44"/>
      <c r="BI173" s="44">
        <v>1</v>
      </c>
      <c r="BJ173" s="44"/>
      <c r="BK173" s="44"/>
      <c r="BL173" s="44"/>
      <c r="BM173" s="44"/>
      <c r="BN173" s="127"/>
      <c r="BO173" s="44"/>
      <c r="BP173" s="1"/>
      <c r="BQ173" s="44"/>
      <c r="BR173" s="17">
        <v>2</v>
      </c>
      <c r="BS173" s="1">
        <f t="shared" si="957"/>
        <v>0</v>
      </c>
      <c r="BT173" s="17">
        <f t="shared" si="1168"/>
        <v>0</v>
      </c>
      <c r="BU173" s="44"/>
      <c r="BV173" s="44">
        <v>1</v>
      </c>
      <c r="BW173" s="44"/>
      <c r="BX173" s="44"/>
      <c r="BY173" s="44"/>
      <c r="BZ173" s="44"/>
      <c r="CA173" s="44"/>
      <c r="CB173" s="44"/>
      <c r="CC173" s="44"/>
      <c r="CD173" s="92"/>
      <c r="CE173" s="92"/>
      <c r="CF173" s="92"/>
      <c r="CG173" s="44"/>
      <c r="CH173" s="1"/>
      <c r="CI173" s="44">
        <v>1</v>
      </c>
      <c r="CJ173" s="1"/>
      <c r="CK173" s="383"/>
      <c r="CL173" s="383"/>
      <c r="CM173" s="383"/>
      <c r="CN173" s="1">
        <f t="shared" si="1169"/>
        <v>0</v>
      </c>
      <c r="CO173" s="1">
        <f t="shared" si="1170"/>
        <v>0</v>
      </c>
      <c r="CP173" s="20">
        <f t="shared" si="1171"/>
        <v>2.5</v>
      </c>
      <c r="CQ173" s="351"/>
      <c r="CR173" s="131">
        <f t="shared" si="1172"/>
        <v>1</v>
      </c>
      <c r="CS173" s="44"/>
      <c r="CT173" s="44"/>
      <c r="CU173" s="1"/>
      <c r="CV173" s="1"/>
      <c r="CW173" s="1">
        <v>1</v>
      </c>
      <c r="CX173" s="1"/>
      <c r="CY173" s="1"/>
      <c r="CZ173" s="44">
        <v>3</v>
      </c>
      <c r="DA173" s="17">
        <f t="shared" si="1173"/>
        <v>0</v>
      </c>
      <c r="DB173" s="359">
        <f t="shared" si="987"/>
        <v>3</v>
      </c>
      <c r="DC173" s="359">
        <f t="shared" si="988"/>
        <v>1</v>
      </c>
      <c r="DD173" s="44"/>
      <c r="DE173" s="44">
        <v>4</v>
      </c>
      <c r="DF173" s="44"/>
      <c r="DG173" s="44"/>
      <c r="DH173" s="44"/>
      <c r="DI173" s="44"/>
      <c r="DJ173" s="44"/>
      <c r="DK173" s="44"/>
      <c r="DL173" s="44"/>
      <c r="DM173" s="44"/>
      <c r="DN173" s="44"/>
      <c r="DO173" s="1"/>
      <c r="DP173" s="1"/>
      <c r="DQ173" s="17">
        <f t="shared" si="1174"/>
        <v>0</v>
      </c>
      <c r="DR173" s="17">
        <f t="shared" si="1175"/>
        <v>0</v>
      </c>
      <c r="DS173" s="17">
        <f t="shared" si="1176"/>
        <v>0</v>
      </c>
      <c r="DT173" s="17">
        <f t="shared" si="1177"/>
        <v>0</v>
      </c>
      <c r="DU173" s="17">
        <f t="shared" si="1178"/>
        <v>0</v>
      </c>
      <c r="DV173" s="17">
        <f t="shared" si="1179"/>
        <v>0</v>
      </c>
      <c r="DW173" s="1"/>
      <c r="DX173" s="1"/>
      <c r="DY173" s="20">
        <f t="shared" si="1180"/>
        <v>0</v>
      </c>
      <c r="DZ173" s="20">
        <f t="shared" si="1181"/>
        <v>0</v>
      </c>
      <c r="EA173" s="20">
        <f t="shared" si="1182"/>
        <v>0</v>
      </c>
      <c r="EB173" s="20">
        <f t="shared" si="1183"/>
        <v>0</v>
      </c>
      <c r="EC173" s="18">
        <f t="shared" si="1184"/>
        <v>0</v>
      </c>
      <c r="ED173" s="19">
        <f t="shared" si="1185"/>
        <v>0</v>
      </c>
      <c r="EE173" s="19">
        <f t="shared" si="1186"/>
        <v>0</v>
      </c>
      <c r="EF173" s="1">
        <f t="shared" si="1187"/>
        <v>0</v>
      </c>
      <c r="EG173" s="18">
        <f t="shared" si="1188"/>
        <v>2</v>
      </c>
      <c r="EH173" s="341"/>
      <c r="EI173" s="44"/>
      <c r="EJ173" s="44">
        <v>5.5</v>
      </c>
      <c r="EK173" s="44"/>
      <c r="EL173" s="93">
        <v>1</v>
      </c>
      <c r="EM173" s="93"/>
      <c r="EN173" s="93"/>
      <c r="EO173" s="366"/>
      <c r="EP173" s="366"/>
      <c r="EQ173" s="374"/>
      <c r="ER173" s="374"/>
      <c r="ES173" s="374"/>
      <c r="ET173" s="374"/>
      <c r="EU173" s="18">
        <f t="shared" si="1189"/>
        <v>5</v>
      </c>
      <c r="EV173" s="18">
        <f t="shared" si="989"/>
        <v>2</v>
      </c>
      <c r="EW173" s="341">
        <v>1</v>
      </c>
      <c r="EX173" s="341"/>
      <c r="EY173" s="341">
        <v>2</v>
      </c>
      <c r="EZ173" s="365">
        <f t="shared" si="885"/>
        <v>0</v>
      </c>
      <c r="FA173" s="44"/>
      <c r="FB173" s="44"/>
      <c r="FC173" s="44"/>
      <c r="FD173" s="45"/>
      <c r="FE173" s="45"/>
      <c r="FF173" s="45"/>
      <c r="FG173" s="300"/>
      <c r="FH173" s="45"/>
      <c r="FI173" s="45"/>
      <c r="FJ173" s="45"/>
      <c r="FK173" s="44"/>
      <c r="FL173" s="44"/>
      <c r="FM173" s="44">
        <f>F173</f>
        <v>28</v>
      </c>
      <c r="FN173" s="44"/>
      <c r="FO173" s="294"/>
      <c r="FP173" s="20">
        <f t="shared" si="990"/>
        <v>0</v>
      </c>
      <c r="FQ173" s="20">
        <f t="shared" si="1190"/>
        <v>4</v>
      </c>
      <c r="FR173" s="20">
        <f t="shared" si="1191"/>
        <v>0</v>
      </c>
      <c r="FS173" s="20">
        <f t="shared" si="1192"/>
        <v>0</v>
      </c>
      <c r="FT173" s="20">
        <f t="shared" si="1193"/>
        <v>0</v>
      </c>
      <c r="FU173" s="20">
        <f t="shared" si="1194"/>
        <v>0</v>
      </c>
      <c r="FV173" s="20">
        <f t="shared" si="1195"/>
        <v>0</v>
      </c>
      <c r="FW173" s="44"/>
    </row>
    <row r="174" spans="1:179" ht="27.75" customHeight="1">
      <c r="A174" s="40"/>
      <c r="B174" s="48" t="s">
        <v>249</v>
      </c>
      <c r="C174" s="48" t="str">
        <f>B174</f>
        <v>1.2</v>
      </c>
      <c r="D174" s="48" t="s">
        <v>44</v>
      </c>
      <c r="E174" s="48" t="str">
        <f>D174</f>
        <v>LT8,5</v>
      </c>
      <c r="F174" s="48">
        <v>39</v>
      </c>
      <c r="G174" s="48">
        <f>F174</f>
        <v>39</v>
      </c>
      <c r="H174" s="43"/>
      <c r="I174" s="43"/>
      <c r="J174" s="44"/>
      <c r="K174" s="44"/>
      <c r="L174" s="44"/>
      <c r="M174" s="44"/>
      <c r="N174" s="43"/>
      <c r="O174" s="43"/>
      <c r="P174" s="1"/>
      <c r="Q174" s="16"/>
      <c r="R174" s="1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1">
        <f t="shared" si="1155"/>
        <v>0</v>
      </c>
      <c r="AD174" s="1">
        <f t="shared" si="1156"/>
        <v>0</v>
      </c>
      <c r="AE174" s="1">
        <f t="shared" si="1157"/>
        <v>0</v>
      </c>
      <c r="AF174" s="1">
        <f t="shared" si="1158"/>
        <v>0</v>
      </c>
      <c r="AG174" s="1">
        <f t="shared" si="1159"/>
        <v>0</v>
      </c>
      <c r="AH174" s="1">
        <f t="shared" si="1159"/>
        <v>0</v>
      </c>
      <c r="AI174" s="1">
        <f t="shared" si="1160"/>
        <v>0</v>
      </c>
      <c r="AJ174" s="1">
        <f t="shared" si="1161"/>
        <v>0</v>
      </c>
      <c r="AK174" s="1">
        <f t="shared" si="1162"/>
        <v>0</v>
      </c>
      <c r="AL174" s="1">
        <f t="shared" si="1163"/>
        <v>0</v>
      </c>
      <c r="AM174" s="1">
        <f t="shared" si="1164"/>
        <v>0</v>
      </c>
      <c r="AN174" s="1">
        <f t="shared" si="1164"/>
        <v>0</v>
      </c>
      <c r="AO174" s="44"/>
      <c r="AP174" s="44"/>
      <c r="AQ174" s="44"/>
      <c r="AR174" s="44">
        <f t="shared" ref="AR174:AR181" si="1196">+G174</f>
        <v>39</v>
      </c>
      <c r="AS174" s="122">
        <f t="shared" si="1165"/>
        <v>0</v>
      </c>
      <c r="AT174" s="122">
        <f t="shared" si="1166"/>
        <v>0</v>
      </c>
      <c r="AU174" s="122">
        <f t="shared" si="1167"/>
        <v>0</v>
      </c>
      <c r="AV174" s="122">
        <f t="shared" si="1087"/>
        <v>1</v>
      </c>
      <c r="AW174" s="44"/>
      <c r="AX174" s="294"/>
      <c r="AY174" s="294"/>
      <c r="AZ174" s="294"/>
      <c r="BA174" s="294"/>
      <c r="BB174" s="294"/>
      <c r="BC174" s="294"/>
      <c r="BD174" s="44"/>
      <c r="BE174" s="44"/>
      <c r="BF174" s="44"/>
      <c r="BG174" s="44"/>
      <c r="BH174" s="44"/>
      <c r="BI174" s="44">
        <v>1</v>
      </c>
      <c r="BJ174" s="44"/>
      <c r="BK174" s="44"/>
      <c r="BL174" s="44"/>
      <c r="BM174" s="44"/>
      <c r="BN174" s="127"/>
      <c r="BO174" s="44"/>
      <c r="BP174" s="1"/>
      <c r="BQ174" s="44"/>
      <c r="BR174" s="17">
        <v>2</v>
      </c>
      <c r="BS174" s="1">
        <f t="shared" si="957"/>
        <v>0</v>
      </c>
      <c r="BT174" s="17">
        <f t="shared" si="1168"/>
        <v>0</v>
      </c>
      <c r="BU174" s="44"/>
      <c r="BV174" s="44">
        <v>1</v>
      </c>
      <c r="BW174" s="44"/>
      <c r="BX174" s="44"/>
      <c r="BY174" s="44"/>
      <c r="BZ174" s="44"/>
      <c r="CA174" s="44"/>
      <c r="CB174" s="44"/>
      <c r="CC174" s="44"/>
      <c r="CD174" s="92"/>
      <c r="CE174" s="92"/>
      <c r="CF174" s="92"/>
      <c r="CG174" s="44"/>
      <c r="CH174" s="1"/>
      <c r="CI174" s="44">
        <v>1</v>
      </c>
      <c r="CJ174" s="1"/>
      <c r="CK174" s="383"/>
      <c r="CL174" s="383"/>
      <c r="CM174" s="383"/>
      <c r="CN174" s="1">
        <f t="shared" si="1169"/>
        <v>0</v>
      </c>
      <c r="CO174" s="1">
        <f t="shared" si="1170"/>
        <v>0</v>
      </c>
      <c r="CP174" s="20">
        <f t="shared" si="1171"/>
        <v>2.5</v>
      </c>
      <c r="CQ174" s="351"/>
      <c r="CR174" s="131">
        <f t="shared" si="1172"/>
        <v>1</v>
      </c>
      <c r="CS174" s="44"/>
      <c r="CT174" s="44"/>
      <c r="CU174" s="1">
        <v>1</v>
      </c>
      <c r="CV174" s="1">
        <v>1</v>
      </c>
      <c r="CW174" s="1">
        <v>1</v>
      </c>
      <c r="CX174" s="1"/>
      <c r="CY174" s="1">
        <v>1</v>
      </c>
      <c r="CZ174" s="44">
        <v>6</v>
      </c>
      <c r="DA174" s="17">
        <f t="shared" si="1173"/>
        <v>1</v>
      </c>
      <c r="DB174" s="359">
        <f t="shared" si="987"/>
        <v>7</v>
      </c>
      <c r="DC174" s="359">
        <f t="shared" si="988"/>
        <v>4</v>
      </c>
      <c r="DD174" s="44"/>
      <c r="DE174" s="44">
        <v>8</v>
      </c>
      <c r="DF174" s="44"/>
      <c r="DG174" s="44">
        <v>4</v>
      </c>
      <c r="DH174" s="44"/>
      <c r="DI174" s="44">
        <v>4</v>
      </c>
      <c r="DJ174" s="44"/>
      <c r="DK174" s="44"/>
      <c r="DL174" s="44"/>
      <c r="DM174" s="44"/>
      <c r="DN174" s="44"/>
      <c r="DO174" s="1"/>
      <c r="DP174" s="1"/>
      <c r="DQ174" s="17">
        <f t="shared" si="1174"/>
        <v>0</v>
      </c>
      <c r="DR174" s="17">
        <f t="shared" si="1175"/>
        <v>0</v>
      </c>
      <c r="DS174" s="17">
        <f t="shared" si="1176"/>
        <v>0</v>
      </c>
      <c r="DT174" s="17">
        <f t="shared" si="1177"/>
        <v>0</v>
      </c>
      <c r="DU174" s="17">
        <f t="shared" si="1178"/>
        <v>0</v>
      </c>
      <c r="DV174" s="17">
        <f t="shared" si="1179"/>
        <v>0</v>
      </c>
      <c r="DW174" s="1"/>
      <c r="DX174" s="1"/>
      <c r="DY174" s="20">
        <f t="shared" si="1180"/>
        <v>0</v>
      </c>
      <c r="DZ174" s="20">
        <f t="shared" si="1181"/>
        <v>0</v>
      </c>
      <c r="EA174" s="20">
        <f t="shared" si="1182"/>
        <v>0</v>
      </c>
      <c r="EB174" s="20">
        <f t="shared" si="1183"/>
        <v>0</v>
      </c>
      <c r="EC174" s="18">
        <f t="shared" si="1184"/>
        <v>1</v>
      </c>
      <c r="ED174" s="19">
        <f t="shared" si="1185"/>
        <v>3</v>
      </c>
      <c r="EE174" s="19">
        <f t="shared" si="1186"/>
        <v>0</v>
      </c>
      <c r="EF174" s="1">
        <f t="shared" si="1187"/>
        <v>0</v>
      </c>
      <c r="EG174" s="18">
        <f t="shared" si="1188"/>
        <v>5</v>
      </c>
      <c r="EH174" s="341"/>
      <c r="EI174" s="44">
        <f>5.5*2</f>
        <v>11</v>
      </c>
      <c r="EJ174" s="49"/>
      <c r="EK174" s="44"/>
      <c r="EL174" s="93">
        <v>1</v>
      </c>
      <c r="EM174" s="93"/>
      <c r="EN174" s="93"/>
      <c r="EO174" s="366"/>
      <c r="EP174" s="366"/>
      <c r="EQ174" s="374">
        <v>1</v>
      </c>
      <c r="ER174" s="374"/>
      <c r="ES174" s="374"/>
      <c r="ET174" s="374"/>
      <c r="EU174" s="18">
        <f t="shared" si="1189"/>
        <v>8</v>
      </c>
      <c r="EV174" s="18">
        <f t="shared" si="989"/>
        <v>2</v>
      </c>
      <c r="EW174" s="341">
        <v>2</v>
      </c>
      <c r="EX174" s="341">
        <v>2</v>
      </c>
      <c r="EY174" s="341">
        <v>4</v>
      </c>
      <c r="EZ174" s="365">
        <f t="shared" si="885"/>
        <v>0</v>
      </c>
      <c r="FA174" s="44"/>
      <c r="FB174" s="44"/>
      <c r="FC174" s="44"/>
      <c r="FD174" s="45"/>
      <c r="FE174" s="45"/>
      <c r="FF174" s="45"/>
      <c r="FG174" s="300"/>
      <c r="FH174" s="45"/>
      <c r="FI174" s="45"/>
      <c r="FJ174" s="45"/>
      <c r="FK174" s="44"/>
      <c r="FL174" s="44"/>
      <c r="FM174" s="44">
        <f t="shared" ref="FM174:FM181" si="1197">F174</f>
        <v>39</v>
      </c>
      <c r="FN174" s="44"/>
      <c r="FO174" s="294"/>
      <c r="FP174" s="20">
        <f t="shared" si="990"/>
        <v>0</v>
      </c>
      <c r="FQ174" s="20">
        <f t="shared" si="1190"/>
        <v>8</v>
      </c>
      <c r="FR174" s="20">
        <f t="shared" si="1191"/>
        <v>0</v>
      </c>
      <c r="FS174" s="20">
        <f t="shared" si="1192"/>
        <v>0</v>
      </c>
      <c r="FT174" s="20">
        <f t="shared" si="1193"/>
        <v>0</v>
      </c>
      <c r="FU174" s="20">
        <f t="shared" si="1194"/>
        <v>0</v>
      </c>
      <c r="FV174" s="20">
        <f t="shared" si="1195"/>
        <v>0</v>
      </c>
      <c r="FW174" s="44"/>
    </row>
    <row r="175" spans="1:179" ht="27.75" customHeight="1">
      <c r="A175" s="40"/>
      <c r="B175" s="48" t="s">
        <v>250</v>
      </c>
      <c r="C175" s="48" t="str">
        <f>B175</f>
        <v>1.3</v>
      </c>
      <c r="D175" s="48" t="s">
        <v>53</v>
      </c>
      <c r="E175" s="48" t="str">
        <f>D175</f>
        <v>LT7,5</v>
      </c>
      <c r="F175" s="48">
        <v>38</v>
      </c>
      <c r="G175" s="48">
        <f>F175</f>
        <v>38</v>
      </c>
      <c r="H175" s="43"/>
      <c r="I175" s="43"/>
      <c r="J175" s="44"/>
      <c r="K175" s="44"/>
      <c r="L175" s="44"/>
      <c r="M175" s="44"/>
      <c r="N175" s="43"/>
      <c r="O175" s="43"/>
      <c r="P175" s="1"/>
      <c r="Q175" s="16"/>
      <c r="R175" s="1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1">
        <f t="shared" ref="AC175" si="1198">+IF(S175=1,1,0)+IF(T175=1,1,0)</f>
        <v>0</v>
      </c>
      <c r="AD175" s="1">
        <f t="shared" ref="AD175" si="1199">+IF(U175=1,1,0)+IF(V175=1,1,0)</f>
        <v>0</v>
      </c>
      <c r="AE175" s="1">
        <f t="shared" ref="AE175" si="1200">+IF(W175=1,1,0)+IF(X175=1,1,0)</f>
        <v>0</v>
      </c>
      <c r="AF175" s="1">
        <f t="shared" ref="AF175" si="1201">+IF(Y175=1,1,0)+IF(Z175=1,1,0)</f>
        <v>0</v>
      </c>
      <c r="AG175" s="1">
        <f t="shared" ref="AG175" si="1202">+IF(AA175=1,1,0)</f>
        <v>0</v>
      </c>
      <c r="AH175" s="1">
        <f t="shared" ref="AH175" si="1203">+IF(AB175=1,1,0)</f>
        <v>0</v>
      </c>
      <c r="AI175" s="1">
        <f t="shared" ref="AI175" si="1204">+IF(S175=2,1,0)+IF(T175=2,1,0)</f>
        <v>0</v>
      </c>
      <c r="AJ175" s="1">
        <f t="shared" ref="AJ175" si="1205">+IF(U175=2,1,0)+IF(V175=2,1,0)</f>
        <v>0</v>
      </c>
      <c r="AK175" s="1">
        <f t="shared" ref="AK175" si="1206">+IF(X175=2,1,0)+IF(W175=2,1,0)</f>
        <v>0</v>
      </c>
      <c r="AL175" s="1">
        <f t="shared" ref="AL175" si="1207">+IF(Y175=2,1,0)+IF(Z175=2,1,0)</f>
        <v>0</v>
      </c>
      <c r="AM175" s="1">
        <f t="shared" ref="AM175" si="1208">+IF(AA175=2,1,0)</f>
        <v>0</v>
      </c>
      <c r="AN175" s="1">
        <f t="shared" ref="AN175" si="1209">+IF(AB175=2,1,0)</f>
        <v>0</v>
      </c>
      <c r="AO175" s="44"/>
      <c r="AP175" s="44"/>
      <c r="AQ175" s="44"/>
      <c r="AR175" s="44">
        <f t="shared" si="1196"/>
        <v>38</v>
      </c>
      <c r="AS175" s="122">
        <f t="shared" si="1165"/>
        <v>0</v>
      </c>
      <c r="AT175" s="122">
        <f t="shared" si="1166"/>
        <v>0</v>
      </c>
      <c r="AU175" s="122">
        <f t="shared" si="1167"/>
        <v>0</v>
      </c>
      <c r="AV175" s="122">
        <f t="shared" si="1087"/>
        <v>1</v>
      </c>
      <c r="AW175" s="44"/>
      <c r="AX175" s="294"/>
      <c r="AY175" s="294"/>
      <c r="AZ175" s="294"/>
      <c r="BA175" s="294"/>
      <c r="BB175" s="294"/>
      <c r="BC175" s="294"/>
      <c r="BD175" s="44"/>
      <c r="BE175" s="44"/>
      <c r="BF175" s="44"/>
      <c r="BG175" s="44"/>
      <c r="BH175" s="44">
        <v>1</v>
      </c>
      <c r="BI175" s="44"/>
      <c r="BJ175" s="44"/>
      <c r="BK175" s="44"/>
      <c r="BL175" s="44"/>
      <c r="BM175" s="44"/>
      <c r="BN175" s="127"/>
      <c r="BO175" s="44"/>
      <c r="BP175" s="1"/>
      <c r="BQ175" s="44"/>
      <c r="BR175" s="17">
        <v>2</v>
      </c>
      <c r="BS175" s="1">
        <f t="shared" si="957"/>
        <v>0</v>
      </c>
      <c r="BT175" s="17">
        <f t="shared" ref="BT175" si="1210">+BS175*2</f>
        <v>0</v>
      </c>
      <c r="BU175" s="44"/>
      <c r="BV175" s="44">
        <v>1</v>
      </c>
      <c r="BW175" s="44"/>
      <c r="BX175" s="44"/>
      <c r="BY175" s="44"/>
      <c r="BZ175" s="44"/>
      <c r="CA175" s="44"/>
      <c r="CB175" s="44"/>
      <c r="CC175" s="44"/>
      <c r="CD175" s="92"/>
      <c r="CE175" s="92"/>
      <c r="CF175" s="92"/>
      <c r="CG175" s="44"/>
      <c r="CH175" s="1">
        <v>1</v>
      </c>
      <c r="CI175" s="44"/>
      <c r="CJ175" s="1"/>
      <c r="CK175" s="383"/>
      <c r="CL175" s="383"/>
      <c r="CM175" s="383"/>
      <c r="CN175" s="1">
        <f t="shared" si="1169"/>
        <v>0</v>
      </c>
      <c r="CO175" s="1">
        <f t="shared" si="1170"/>
        <v>0</v>
      </c>
      <c r="CP175" s="20">
        <f t="shared" si="1171"/>
        <v>2.5</v>
      </c>
      <c r="CQ175" s="351"/>
      <c r="CR175" s="131">
        <f t="shared" si="1172"/>
        <v>1</v>
      </c>
      <c r="CS175" s="44"/>
      <c r="CT175" s="44"/>
      <c r="CU175" s="1"/>
      <c r="CV175" s="1"/>
      <c r="CW175" s="1">
        <v>2</v>
      </c>
      <c r="CX175" s="1"/>
      <c r="CY175" s="1">
        <v>2</v>
      </c>
      <c r="CZ175" s="44">
        <v>7</v>
      </c>
      <c r="DA175" s="17">
        <f t="shared" ref="DA175" si="1211">+CY175</f>
        <v>2</v>
      </c>
      <c r="DB175" s="359">
        <f t="shared" si="987"/>
        <v>9</v>
      </c>
      <c r="DC175" s="359">
        <f t="shared" si="988"/>
        <v>4</v>
      </c>
      <c r="DD175" s="44"/>
      <c r="DE175" s="44">
        <v>7</v>
      </c>
      <c r="DF175" s="44"/>
      <c r="DG175" s="44"/>
      <c r="DH175" s="44"/>
      <c r="DI175" s="44">
        <v>7</v>
      </c>
      <c r="DJ175" s="44"/>
      <c r="DK175" s="44"/>
      <c r="DL175" s="44"/>
      <c r="DM175" s="44"/>
      <c r="DN175" s="44"/>
      <c r="DO175" s="1"/>
      <c r="DP175" s="1"/>
      <c r="DQ175" s="17">
        <f t="shared" si="1174"/>
        <v>0</v>
      </c>
      <c r="DR175" s="17">
        <f t="shared" si="1175"/>
        <v>0</v>
      </c>
      <c r="DS175" s="17">
        <f t="shared" si="1176"/>
        <v>0</v>
      </c>
      <c r="DT175" s="17">
        <f t="shared" si="1177"/>
        <v>0</v>
      </c>
      <c r="DU175" s="17">
        <f t="shared" si="1178"/>
        <v>0</v>
      </c>
      <c r="DV175" s="17">
        <f t="shared" si="1179"/>
        <v>0</v>
      </c>
      <c r="DW175" s="1"/>
      <c r="DX175" s="1"/>
      <c r="DY175" s="20">
        <f t="shared" si="1180"/>
        <v>0</v>
      </c>
      <c r="DZ175" s="20">
        <f t="shared" si="1181"/>
        <v>0</v>
      </c>
      <c r="EA175" s="20">
        <f t="shared" si="1182"/>
        <v>0</v>
      </c>
      <c r="EB175" s="20">
        <f t="shared" si="1183"/>
        <v>0</v>
      </c>
      <c r="EC175" s="18">
        <f t="shared" si="1184"/>
        <v>1</v>
      </c>
      <c r="ED175" s="19">
        <f t="shared" ref="ED175" si="1212">+IF(EC175&lt;&gt;0,EC175*3,0)</f>
        <v>3</v>
      </c>
      <c r="EE175" s="19">
        <f t="shared" si="1186"/>
        <v>0</v>
      </c>
      <c r="EF175" s="1">
        <f t="shared" si="1187"/>
        <v>0</v>
      </c>
      <c r="EG175" s="18">
        <f t="shared" si="1188"/>
        <v>5</v>
      </c>
      <c r="EH175" s="341"/>
      <c r="EI175" s="44"/>
      <c r="EJ175" s="49">
        <v>9</v>
      </c>
      <c r="EK175" s="44"/>
      <c r="EL175" s="93">
        <v>1</v>
      </c>
      <c r="EM175" s="93"/>
      <c r="EN175" s="93"/>
      <c r="EO175" s="366"/>
      <c r="EP175" s="366"/>
      <c r="EQ175" s="374"/>
      <c r="ER175" s="374"/>
      <c r="ES175" s="374">
        <v>1</v>
      </c>
      <c r="ET175" s="374"/>
      <c r="EU175" s="18">
        <f t="shared" si="1189"/>
        <v>9</v>
      </c>
      <c r="EV175" s="18">
        <f t="shared" si="989"/>
        <v>2</v>
      </c>
      <c r="EW175" s="341">
        <v>1</v>
      </c>
      <c r="EX175" s="341"/>
      <c r="EY175" s="341">
        <v>4</v>
      </c>
      <c r="EZ175" s="365">
        <f t="shared" si="885"/>
        <v>0</v>
      </c>
      <c r="FA175" s="44"/>
      <c r="FB175" s="44"/>
      <c r="FC175" s="44"/>
      <c r="FD175" s="45"/>
      <c r="FE175" s="45"/>
      <c r="FF175" s="45"/>
      <c r="FG175" s="300"/>
      <c r="FH175" s="45"/>
      <c r="FI175" s="45"/>
      <c r="FJ175" s="45"/>
      <c r="FK175" s="44"/>
      <c r="FL175" s="44"/>
      <c r="FM175" s="44">
        <f t="shared" si="1197"/>
        <v>38</v>
      </c>
      <c r="FN175" s="44"/>
      <c r="FO175" s="294"/>
      <c r="FP175" s="20">
        <f t="shared" si="990"/>
        <v>0</v>
      </c>
      <c r="FQ175" s="20">
        <f t="shared" si="1190"/>
        <v>7</v>
      </c>
      <c r="FR175" s="20">
        <f t="shared" si="1191"/>
        <v>0</v>
      </c>
      <c r="FS175" s="20">
        <f t="shared" si="1192"/>
        <v>0</v>
      </c>
      <c r="FT175" s="20">
        <f t="shared" si="1193"/>
        <v>0</v>
      </c>
      <c r="FU175" s="20">
        <f t="shared" si="1194"/>
        <v>0</v>
      </c>
      <c r="FV175" s="20">
        <f t="shared" si="1195"/>
        <v>0</v>
      </c>
      <c r="FW175" s="44"/>
    </row>
    <row r="176" spans="1:179" ht="27.75" customHeight="1">
      <c r="A176" s="40"/>
      <c r="B176" s="48" t="s">
        <v>251</v>
      </c>
      <c r="C176" s="48" t="str">
        <f t="shared" ref="C176:C177" si="1213">B176</f>
        <v>1.4</v>
      </c>
      <c r="D176" s="48" t="s">
        <v>24</v>
      </c>
      <c r="E176" s="48" t="s">
        <v>44</v>
      </c>
      <c r="F176" s="48">
        <v>22</v>
      </c>
      <c r="G176" s="48">
        <v>20</v>
      </c>
      <c r="H176" s="43"/>
      <c r="I176" s="43"/>
      <c r="J176" s="44"/>
      <c r="K176" s="44"/>
      <c r="L176" s="44"/>
      <c r="M176" s="44"/>
      <c r="N176" s="43"/>
      <c r="O176" s="43"/>
      <c r="P176" s="1"/>
      <c r="Q176" s="16"/>
      <c r="R176" s="1"/>
      <c r="S176" s="44"/>
      <c r="T176" s="44"/>
      <c r="U176" s="44"/>
      <c r="V176" s="44"/>
      <c r="W176" s="44"/>
      <c r="X176" s="44"/>
      <c r="Y176" s="44">
        <v>1</v>
      </c>
      <c r="Z176" s="44"/>
      <c r="AA176" s="44"/>
      <c r="AB176" s="44"/>
      <c r="AC176" s="1">
        <f t="shared" si="1155"/>
        <v>0</v>
      </c>
      <c r="AD176" s="1">
        <f t="shared" si="1156"/>
        <v>0</v>
      </c>
      <c r="AE176" s="1">
        <f t="shared" si="1157"/>
        <v>0</v>
      </c>
      <c r="AF176" s="1">
        <f t="shared" si="1158"/>
        <v>1</v>
      </c>
      <c r="AG176" s="1">
        <f t="shared" si="1159"/>
        <v>0</v>
      </c>
      <c r="AH176" s="1">
        <f t="shared" si="1159"/>
        <v>0</v>
      </c>
      <c r="AI176" s="1">
        <f t="shared" si="1160"/>
        <v>0</v>
      </c>
      <c r="AJ176" s="1">
        <f t="shared" si="1161"/>
        <v>0</v>
      </c>
      <c r="AK176" s="1">
        <f t="shared" si="1162"/>
        <v>0</v>
      </c>
      <c r="AL176" s="1">
        <f t="shared" si="1163"/>
        <v>0</v>
      </c>
      <c r="AM176" s="1">
        <f t="shared" si="1164"/>
        <v>0</v>
      </c>
      <c r="AN176" s="1">
        <f t="shared" si="1164"/>
        <v>0</v>
      </c>
      <c r="AO176" s="44"/>
      <c r="AP176" s="44"/>
      <c r="AQ176" s="44"/>
      <c r="AR176" s="44">
        <f t="shared" si="1196"/>
        <v>20</v>
      </c>
      <c r="AS176" s="122">
        <f t="shared" si="1165"/>
        <v>0</v>
      </c>
      <c r="AT176" s="122">
        <f t="shared" si="1166"/>
        <v>0</v>
      </c>
      <c r="AU176" s="122">
        <f t="shared" si="1167"/>
        <v>0</v>
      </c>
      <c r="AV176" s="122">
        <f t="shared" si="1087"/>
        <v>1</v>
      </c>
      <c r="AW176" s="44"/>
      <c r="AX176" s="294"/>
      <c r="AY176" s="294"/>
      <c r="AZ176" s="294"/>
      <c r="BA176" s="294"/>
      <c r="BB176" s="294"/>
      <c r="BC176" s="294"/>
      <c r="BD176" s="44"/>
      <c r="BE176" s="44"/>
      <c r="BF176" s="44"/>
      <c r="BG176" s="44"/>
      <c r="BH176" s="44"/>
      <c r="BI176" s="44">
        <v>1</v>
      </c>
      <c r="BJ176" s="44"/>
      <c r="BK176" s="44"/>
      <c r="BL176" s="44"/>
      <c r="BM176" s="44"/>
      <c r="BN176" s="127"/>
      <c r="BO176" s="44"/>
      <c r="BP176" s="1"/>
      <c r="BQ176" s="44"/>
      <c r="BR176" s="17">
        <v>2</v>
      </c>
      <c r="BS176" s="1">
        <f t="shared" si="957"/>
        <v>0</v>
      </c>
      <c r="BT176" s="17">
        <f t="shared" si="1168"/>
        <v>0</v>
      </c>
      <c r="BU176" s="44"/>
      <c r="BV176" s="44">
        <v>1</v>
      </c>
      <c r="BW176" s="44"/>
      <c r="BX176" s="44"/>
      <c r="BY176" s="44"/>
      <c r="BZ176" s="44"/>
      <c r="CA176" s="44"/>
      <c r="CB176" s="44"/>
      <c r="CC176" s="44"/>
      <c r="CD176" s="92"/>
      <c r="CE176" s="92">
        <v>1</v>
      </c>
      <c r="CF176" s="92"/>
      <c r="CG176" s="44"/>
      <c r="CH176" s="1"/>
      <c r="CI176" s="44"/>
      <c r="CJ176" s="1"/>
      <c r="CK176" s="383"/>
      <c r="CL176" s="383"/>
      <c r="CM176" s="383"/>
      <c r="CN176" s="1">
        <f t="shared" si="1169"/>
        <v>0</v>
      </c>
      <c r="CO176" s="1">
        <f t="shared" si="1170"/>
        <v>0</v>
      </c>
      <c r="CP176" s="20">
        <f t="shared" si="1171"/>
        <v>0.5</v>
      </c>
      <c r="CQ176" s="351"/>
      <c r="CR176" s="131">
        <f t="shared" si="1172"/>
        <v>1</v>
      </c>
      <c r="CS176" s="44"/>
      <c r="CT176" s="44"/>
      <c r="CU176" s="1"/>
      <c r="CV176" s="1"/>
      <c r="CW176" s="1"/>
      <c r="CX176" s="1"/>
      <c r="CY176" s="1"/>
      <c r="CZ176" s="44"/>
      <c r="DA176" s="17">
        <f t="shared" si="1173"/>
        <v>0</v>
      </c>
      <c r="DB176" s="359">
        <f t="shared" si="987"/>
        <v>0</v>
      </c>
      <c r="DC176" s="359">
        <f t="shared" si="988"/>
        <v>0</v>
      </c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1"/>
      <c r="DP176" s="1"/>
      <c r="DQ176" s="17">
        <f t="shared" si="1174"/>
        <v>0</v>
      </c>
      <c r="DR176" s="17">
        <f t="shared" si="1175"/>
        <v>0</v>
      </c>
      <c r="DS176" s="17">
        <f t="shared" si="1176"/>
        <v>0</v>
      </c>
      <c r="DT176" s="17">
        <f t="shared" si="1177"/>
        <v>0</v>
      </c>
      <c r="DU176" s="17">
        <f t="shared" si="1178"/>
        <v>0</v>
      </c>
      <c r="DV176" s="17">
        <f t="shared" si="1179"/>
        <v>0</v>
      </c>
      <c r="DW176" s="1"/>
      <c r="DX176" s="1"/>
      <c r="DY176" s="20">
        <f t="shared" si="1180"/>
        <v>0</v>
      </c>
      <c r="DZ176" s="20">
        <f t="shared" si="1181"/>
        <v>0</v>
      </c>
      <c r="EA176" s="20">
        <f t="shared" si="1182"/>
        <v>0</v>
      </c>
      <c r="EB176" s="20">
        <f t="shared" si="1183"/>
        <v>0</v>
      </c>
      <c r="EC176" s="18">
        <f t="shared" si="1184"/>
        <v>0</v>
      </c>
      <c r="ED176" s="19">
        <f t="shared" si="1185"/>
        <v>0</v>
      </c>
      <c r="EE176" s="19">
        <f t="shared" si="1186"/>
        <v>0</v>
      </c>
      <c r="EF176" s="1">
        <f t="shared" si="1187"/>
        <v>0</v>
      </c>
      <c r="EG176" s="18">
        <f t="shared" si="1188"/>
        <v>0</v>
      </c>
      <c r="EH176" s="341"/>
      <c r="EI176" s="44"/>
      <c r="EJ176" s="44"/>
      <c r="EK176" s="44"/>
      <c r="EL176" s="93"/>
      <c r="EM176" s="93"/>
      <c r="EN176" s="93"/>
      <c r="EO176" s="366"/>
      <c r="EP176" s="366"/>
      <c r="EQ176" s="374"/>
      <c r="ER176" s="374"/>
      <c r="ES176" s="374"/>
      <c r="ET176" s="374"/>
      <c r="EU176" s="18">
        <f t="shared" si="1189"/>
        <v>0</v>
      </c>
      <c r="EV176" s="18">
        <f t="shared" si="989"/>
        <v>2</v>
      </c>
      <c r="EW176" s="341">
        <v>1</v>
      </c>
      <c r="EX176" s="341"/>
      <c r="EY176" s="341"/>
      <c r="EZ176" s="365">
        <f t="shared" si="885"/>
        <v>0</v>
      </c>
      <c r="FA176" s="44">
        <v>1</v>
      </c>
      <c r="FB176" s="44"/>
      <c r="FC176" s="44"/>
      <c r="FD176" s="45"/>
      <c r="FE176" s="45"/>
      <c r="FF176" s="45"/>
      <c r="FG176" s="300"/>
      <c r="FH176" s="45"/>
      <c r="FI176" s="45"/>
      <c r="FJ176" s="45"/>
      <c r="FK176" s="44"/>
      <c r="FL176" s="44"/>
      <c r="FM176" s="44">
        <f t="shared" si="1197"/>
        <v>22</v>
      </c>
      <c r="FN176" s="44"/>
      <c r="FO176" s="294"/>
      <c r="FP176" s="20">
        <f t="shared" si="990"/>
        <v>0</v>
      </c>
      <c r="FQ176" s="20">
        <f t="shared" si="1190"/>
        <v>0</v>
      </c>
      <c r="FR176" s="20">
        <f t="shared" si="1191"/>
        <v>0</v>
      </c>
      <c r="FS176" s="20">
        <f t="shared" si="1192"/>
        <v>0</v>
      </c>
      <c r="FT176" s="20">
        <f t="shared" si="1193"/>
        <v>0</v>
      </c>
      <c r="FU176" s="20">
        <f t="shared" si="1194"/>
        <v>0</v>
      </c>
      <c r="FV176" s="20">
        <f t="shared" si="1195"/>
        <v>0</v>
      </c>
      <c r="FW176" s="44"/>
    </row>
    <row r="177" spans="1:180" ht="27.75" customHeight="1">
      <c r="A177" s="40"/>
      <c r="B177" s="48" t="s">
        <v>252</v>
      </c>
      <c r="C177" s="48" t="str">
        <f t="shared" si="1213"/>
        <v>1.5</v>
      </c>
      <c r="D177" s="48" t="s">
        <v>44</v>
      </c>
      <c r="E177" s="48" t="str">
        <f>D177</f>
        <v>LT8,5</v>
      </c>
      <c r="F177" s="48">
        <v>18</v>
      </c>
      <c r="G177" s="48">
        <v>20</v>
      </c>
      <c r="H177" s="43"/>
      <c r="I177" s="43"/>
      <c r="J177" s="44"/>
      <c r="K177" s="44"/>
      <c r="L177" s="44"/>
      <c r="M177" s="44"/>
      <c r="N177" s="43"/>
      <c r="O177" s="43"/>
      <c r="P177" s="1"/>
      <c r="Q177" s="16"/>
      <c r="R177" s="1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1">
        <f t="shared" si="1155"/>
        <v>0</v>
      </c>
      <c r="AD177" s="1">
        <f t="shared" si="1156"/>
        <v>0</v>
      </c>
      <c r="AE177" s="1">
        <f t="shared" si="1157"/>
        <v>0</v>
      </c>
      <c r="AF177" s="1">
        <f t="shared" si="1158"/>
        <v>0</v>
      </c>
      <c r="AG177" s="1">
        <f t="shared" si="1159"/>
        <v>0</v>
      </c>
      <c r="AH177" s="1">
        <f t="shared" si="1159"/>
        <v>0</v>
      </c>
      <c r="AI177" s="1">
        <f t="shared" si="1160"/>
        <v>0</v>
      </c>
      <c r="AJ177" s="1">
        <f t="shared" si="1161"/>
        <v>0</v>
      </c>
      <c r="AK177" s="1">
        <f t="shared" si="1162"/>
        <v>0</v>
      </c>
      <c r="AL177" s="1">
        <f t="shared" si="1163"/>
        <v>0</v>
      </c>
      <c r="AM177" s="1">
        <f t="shared" si="1164"/>
        <v>0</v>
      </c>
      <c r="AN177" s="1">
        <f t="shared" si="1164"/>
        <v>0</v>
      </c>
      <c r="AO177" s="44"/>
      <c r="AP177" s="44"/>
      <c r="AQ177" s="44"/>
      <c r="AR177" s="44">
        <f t="shared" si="1196"/>
        <v>20</v>
      </c>
      <c r="AS177" s="122">
        <f t="shared" si="1165"/>
        <v>0</v>
      </c>
      <c r="AT177" s="122">
        <f t="shared" si="1166"/>
        <v>0</v>
      </c>
      <c r="AU177" s="122">
        <f t="shared" si="1167"/>
        <v>0</v>
      </c>
      <c r="AV177" s="122">
        <f t="shared" si="1087"/>
        <v>1</v>
      </c>
      <c r="AW177" s="44"/>
      <c r="AX177" s="294"/>
      <c r="AY177" s="294"/>
      <c r="AZ177" s="294"/>
      <c r="BA177" s="294"/>
      <c r="BB177" s="294"/>
      <c r="BC177" s="294"/>
      <c r="BD177" s="44"/>
      <c r="BE177" s="44"/>
      <c r="BF177" s="44"/>
      <c r="BG177" s="44"/>
      <c r="BH177" s="44"/>
      <c r="BI177" s="44">
        <v>1</v>
      </c>
      <c r="BJ177" s="44"/>
      <c r="BK177" s="44"/>
      <c r="BL177" s="44"/>
      <c r="BM177" s="44"/>
      <c r="BN177" s="127"/>
      <c r="BO177" s="44"/>
      <c r="BP177" s="1"/>
      <c r="BQ177" s="44"/>
      <c r="BR177" s="17">
        <v>2</v>
      </c>
      <c r="BS177" s="1">
        <f t="shared" si="957"/>
        <v>0</v>
      </c>
      <c r="BT177" s="17">
        <f t="shared" si="1168"/>
        <v>0</v>
      </c>
      <c r="BU177" s="44"/>
      <c r="BV177" s="44">
        <v>1</v>
      </c>
      <c r="BW177" s="44"/>
      <c r="BX177" s="44"/>
      <c r="BY177" s="44"/>
      <c r="BZ177" s="44"/>
      <c r="CA177" s="44"/>
      <c r="CB177" s="44"/>
      <c r="CC177" s="44"/>
      <c r="CD177" s="92"/>
      <c r="CE177" s="92"/>
      <c r="CF177" s="92"/>
      <c r="CG177" s="44"/>
      <c r="CH177" s="1"/>
      <c r="CI177" s="44">
        <v>1</v>
      </c>
      <c r="CJ177" s="1"/>
      <c r="CK177" s="383"/>
      <c r="CL177" s="383"/>
      <c r="CM177" s="383"/>
      <c r="CN177" s="1">
        <f t="shared" si="1169"/>
        <v>0</v>
      </c>
      <c r="CO177" s="1">
        <f t="shared" si="1170"/>
        <v>0</v>
      </c>
      <c r="CP177" s="20">
        <f t="shared" si="1171"/>
        <v>2.5</v>
      </c>
      <c r="CQ177" s="351"/>
      <c r="CR177" s="131">
        <f t="shared" si="1172"/>
        <v>1</v>
      </c>
      <c r="CS177" s="44"/>
      <c r="CT177" s="44"/>
      <c r="CU177" s="1"/>
      <c r="CV177" s="1">
        <v>1</v>
      </c>
      <c r="CW177" s="1">
        <v>2</v>
      </c>
      <c r="CX177" s="1"/>
      <c r="CY177" s="1">
        <v>5</v>
      </c>
      <c r="CZ177" s="44">
        <v>6</v>
      </c>
      <c r="DA177" s="17">
        <f t="shared" si="1173"/>
        <v>5</v>
      </c>
      <c r="DB177" s="359">
        <f t="shared" si="987"/>
        <v>11</v>
      </c>
      <c r="DC177" s="359">
        <f t="shared" si="988"/>
        <v>8</v>
      </c>
      <c r="DD177" s="44"/>
      <c r="DE177" s="44">
        <f>12</f>
        <v>12</v>
      </c>
      <c r="DF177" s="44">
        <f>7</f>
        <v>7</v>
      </c>
      <c r="DG177" s="44"/>
      <c r="DH177" s="44"/>
      <c r="DI177" s="44">
        <v>9</v>
      </c>
      <c r="DJ177" s="44"/>
      <c r="DK177" s="44"/>
      <c r="DL177" s="44"/>
      <c r="DM177" s="44"/>
      <c r="DN177" s="44"/>
      <c r="DO177" s="1"/>
      <c r="DP177" s="1"/>
      <c r="DQ177" s="17">
        <f t="shared" si="1174"/>
        <v>0</v>
      </c>
      <c r="DR177" s="17">
        <f t="shared" si="1175"/>
        <v>0</v>
      </c>
      <c r="DS177" s="17">
        <f t="shared" si="1176"/>
        <v>0</v>
      </c>
      <c r="DT177" s="17">
        <f t="shared" si="1177"/>
        <v>0</v>
      </c>
      <c r="DU177" s="17">
        <f t="shared" si="1178"/>
        <v>0</v>
      </c>
      <c r="DV177" s="17">
        <f t="shared" si="1179"/>
        <v>0</v>
      </c>
      <c r="DW177" s="1"/>
      <c r="DX177" s="1"/>
      <c r="DY177" s="20">
        <f t="shared" si="1180"/>
        <v>0</v>
      </c>
      <c r="DZ177" s="20">
        <f t="shared" si="1181"/>
        <v>0</v>
      </c>
      <c r="EA177" s="20">
        <f t="shared" si="1182"/>
        <v>0</v>
      </c>
      <c r="EB177" s="20">
        <f t="shared" si="1183"/>
        <v>0</v>
      </c>
      <c r="EC177" s="18">
        <f t="shared" si="1184"/>
        <v>2</v>
      </c>
      <c r="ED177" s="19">
        <f t="shared" si="1185"/>
        <v>6</v>
      </c>
      <c r="EE177" s="19">
        <f t="shared" si="1186"/>
        <v>0</v>
      </c>
      <c r="EF177" s="1">
        <f t="shared" si="1187"/>
        <v>0</v>
      </c>
      <c r="EG177" s="18">
        <f t="shared" si="1188"/>
        <v>10</v>
      </c>
      <c r="EH177" s="341"/>
      <c r="EI177" s="44">
        <v>5.5</v>
      </c>
      <c r="EJ177" s="44">
        <v>11</v>
      </c>
      <c r="EK177" s="44">
        <v>11</v>
      </c>
      <c r="EL177" s="93">
        <v>1</v>
      </c>
      <c r="EM177" s="93"/>
      <c r="EN177" s="93"/>
      <c r="EO177" s="366"/>
      <c r="EP177" s="366"/>
      <c r="EQ177" s="374">
        <v>1</v>
      </c>
      <c r="ER177" s="374"/>
      <c r="ES177" s="374">
        <v>1</v>
      </c>
      <c r="ET177" s="374"/>
      <c r="EU177" s="18">
        <f t="shared" si="1189"/>
        <v>8</v>
      </c>
      <c r="EV177" s="18">
        <f t="shared" si="989"/>
        <v>2</v>
      </c>
      <c r="EW177" s="341">
        <v>2</v>
      </c>
      <c r="EX177" s="341">
        <v>2</v>
      </c>
      <c r="EY177" s="341">
        <v>5</v>
      </c>
      <c r="EZ177" s="365">
        <f t="shared" si="885"/>
        <v>0</v>
      </c>
      <c r="FA177" s="44"/>
      <c r="FB177" s="44"/>
      <c r="FC177" s="44"/>
      <c r="FD177" s="45"/>
      <c r="FE177" s="45"/>
      <c r="FF177" s="45"/>
      <c r="FG177" s="300"/>
      <c r="FH177" s="45"/>
      <c r="FI177" s="45"/>
      <c r="FJ177" s="45"/>
      <c r="FK177" s="44"/>
      <c r="FL177" s="44"/>
      <c r="FM177" s="44">
        <f t="shared" si="1197"/>
        <v>18</v>
      </c>
      <c r="FN177" s="44"/>
      <c r="FO177" s="294"/>
      <c r="FP177" s="20">
        <f t="shared" si="990"/>
        <v>0</v>
      </c>
      <c r="FQ177" s="20">
        <f t="shared" si="1190"/>
        <v>12</v>
      </c>
      <c r="FR177" s="20">
        <f t="shared" si="1191"/>
        <v>7</v>
      </c>
      <c r="FS177" s="20">
        <f t="shared" si="1192"/>
        <v>0</v>
      </c>
      <c r="FT177" s="20">
        <f t="shared" si="1193"/>
        <v>0</v>
      </c>
      <c r="FU177" s="20">
        <f t="shared" si="1194"/>
        <v>0</v>
      </c>
      <c r="FV177" s="20">
        <f t="shared" si="1195"/>
        <v>0</v>
      </c>
      <c r="FW177" s="44"/>
    </row>
    <row r="178" spans="1:180" ht="27.75" customHeight="1">
      <c r="A178" s="40"/>
      <c r="B178" s="48" t="s">
        <v>253</v>
      </c>
      <c r="C178" s="48" t="str">
        <f t="shared" ref="C178" si="1214">B178</f>
        <v>1.6</v>
      </c>
      <c r="D178" s="48" t="s">
        <v>44</v>
      </c>
      <c r="E178" s="48" t="str">
        <f>D178</f>
        <v>LT8,5</v>
      </c>
      <c r="F178" s="48">
        <v>35</v>
      </c>
      <c r="G178" s="48">
        <f>F178</f>
        <v>35</v>
      </c>
      <c r="H178" s="43"/>
      <c r="I178" s="43"/>
      <c r="J178" s="44"/>
      <c r="K178" s="44"/>
      <c r="L178" s="44"/>
      <c r="M178" s="44"/>
      <c r="N178" s="43"/>
      <c r="O178" s="43"/>
      <c r="P178" s="1"/>
      <c r="Q178" s="16"/>
      <c r="R178" s="1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1">
        <f t="shared" ref="AC178" si="1215">+IF(S178=1,1,0)+IF(T178=1,1,0)</f>
        <v>0</v>
      </c>
      <c r="AD178" s="1">
        <f t="shared" ref="AD178" si="1216">+IF(U178=1,1,0)+IF(V178=1,1,0)</f>
        <v>0</v>
      </c>
      <c r="AE178" s="1">
        <f t="shared" ref="AE178" si="1217">+IF(W178=1,1,0)+IF(X178=1,1,0)</f>
        <v>0</v>
      </c>
      <c r="AF178" s="1">
        <f t="shared" ref="AF178" si="1218">+IF(Y178=1,1,0)+IF(Z178=1,1,0)</f>
        <v>0</v>
      </c>
      <c r="AG178" s="1">
        <f t="shared" ref="AG178" si="1219">+IF(AA178=1,1,0)</f>
        <v>0</v>
      </c>
      <c r="AH178" s="1">
        <f t="shared" ref="AH178" si="1220">+IF(AB178=1,1,0)</f>
        <v>0</v>
      </c>
      <c r="AI178" s="1">
        <f t="shared" ref="AI178" si="1221">+IF(S178=2,1,0)+IF(T178=2,1,0)</f>
        <v>0</v>
      </c>
      <c r="AJ178" s="1">
        <f t="shared" ref="AJ178" si="1222">+IF(U178=2,1,0)+IF(V178=2,1,0)</f>
        <v>0</v>
      </c>
      <c r="AK178" s="1">
        <f t="shared" ref="AK178" si="1223">+IF(X178=2,1,0)+IF(W178=2,1,0)</f>
        <v>0</v>
      </c>
      <c r="AL178" s="1">
        <f t="shared" ref="AL178" si="1224">+IF(Y178=2,1,0)+IF(Z178=2,1,0)</f>
        <v>0</v>
      </c>
      <c r="AM178" s="1">
        <f t="shared" ref="AM178" si="1225">+IF(AA178=2,1,0)</f>
        <v>0</v>
      </c>
      <c r="AN178" s="1">
        <f t="shared" ref="AN178" si="1226">+IF(AB178=2,1,0)</f>
        <v>0</v>
      </c>
      <c r="AO178" s="44"/>
      <c r="AP178" s="44"/>
      <c r="AQ178" s="44"/>
      <c r="AR178" s="44">
        <f t="shared" si="1196"/>
        <v>35</v>
      </c>
      <c r="AS178" s="122">
        <f t="shared" si="1165"/>
        <v>0</v>
      </c>
      <c r="AT178" s="122">
        <f t="shared" si="1166"/>
        <v>0</v>
      </c>
      <c r="AU178" s="122">
        <f t="shared" si="1167"/>
        <v>0</v>
      </c>
      <c r="AV178" s="122">
        <f t="shared" si="1087"/>
        <v>1</v>
      </c>
      <c r="AW178" s="44"/>
      <c r="AX178" s="294"/>
      <c r="AY178" s="294"/>
      <c r="AZ178" s="294"/>
      <c r="BA178" s="294"/>
      <c r="BB178" s="294"/>
      <c r="BC178" s="294"/>
      <c r="BD178" s="44"/>
      <c r="BE178" s="44"/>
      <c r="BF178" s="44"/>
      <c r="BG178" s="44"/>
      <c r="BH178" s="44"/>
      <c r="BI178" s="44">
        <v>1</v>
      </c>
      <c r="BJ178" s="44"/>
      <c r="BK178" s="44"/>
      <c r="BL178" s="44"/>
      <c r="BM178" s="44"/>
      <c r="BN178" s="127"/>
      <c r="BO178" s="44"/>
      <c r="BP178" s="1"/>
      <c r="BQ178" s="44"/>
      <c r="BR178" s="17">
        <v>2</v>
      </c>
      <c r="BS178" s="1">
        <f t="shared" si="957"/>
        <v>0</v>
      </c>
      <c r="BT178" s="17">
        <f t="shared" ref="BT178" si="1227">+BS178*2</f>
        <v>0</v>
      </c>
      <c r="BU178" s="44"/>
      <c r="BV178" s="44">
        <v>1</v>
      </c>
      <c r="BW178" s="44"/>
      <c r="BX178" s="44"/>
      <c r="BY178" s="44"/>
      <c r="BZ178" s="44"/>
      <c r="CA178" s="44"/>
      <c r="CB178" s="44"/>
      <c r="CC178" s="44"/>
      <c r="CD178" s="92"/>
      <c r="CE178" s="92"/>
      <c r="CF178" s="92"/>
      <c r="CG178" s="44"/>
      <c r="CH178" s="1"/>
      <c r="CI178" s="44">
        <v>1</v>
      </c>
      <c r="CJ178" s="1"/>
      <c r="CK178" s="383"/>
      <c r="CL178" s="383"/>
      <c r="CM178" s="383"/>
      <c r="CN178" s="1">
        <f t="shared" si="1169"/>
        <v>0</v>
      </c>
      <c r="CO178" s="1">
        <f t="shared" si="1170"/>
        <v>0</v>
      </c>
      <c r="CP178" s="20">
        <f t="shared" si="1171"/>
        <v>2.5</v>
      </c>
      <c r="CQ178" s="351"/>
      <c r="CR178" s="131">
        <f t="shared" si="1172"/>
        <v>1</v>
      </c>
      <c r="CS178" s="44"/>
      <c r="CT178" s="44"/>
      <c r="CU178" s="1"/>
      <c r="CV178" s="1"/>
      <c r="CW178" s="1">
        <v>2</v>
      </c>
      <c r="CX178" s="1"/>
      <c r="CY178" s="1">
        <v>1</v>
      </c>
      <c r="CZ178" s="44">
        <v>4</v>
      </c>
      <c r="DA178" s="17">
        <f t="shared" ref="DA178" si="1228">+CY178</f>
        <v>1</v>
      </c>
      <c r="DB178" s="359">
        <f t="shared" si="987"/>
        <v>5</v>
      </c>
      <c r="DC178" s="359">
        <f t="shared" si="988"/>
        <v>3</v>
      </c>
      <c r="DD178" s="44"/>
      <c r="DE178" s="44">
        <v>4</v>
      </c>
      <c r="DF178" s="44"/>
      <c r="DG178" s="44"/>
      <c r="DH178" s="44">
        <v>4</v>
      </c>
      <c r="DI178" s="44">
        <v>4</v>
      </c>
      <c r="DJ178" s="44"/>
      <c r="DK178" s="44"/>
      <c r="DL178" s="44"/>
      <c r="DM178" s="44"/>
      <c r="DN178" s="44"/>
      <c r="DO178" s="1"/>
      <c r="DP178" s="1"/>
      <c r="DQ178" s="17">
        <f t="shared" si="1174"/>
        <v>0</v>
      </c>
      <c r="DR178" s="17">
        <f t="shared" si="1175"/>
        <v>0</v>
      </c>
      <c r="DS178" s="17">
        <f t="shared" si="1176"/>
        <v>0</v>
      </c>
      <c r="DT178" s="17">
        <f t="shared" si="1177"/>
        <v>0</v>
      </c>
      <c r="DU178" s="17">
        <f t="shared" si="1178"/>
        <v>0</v>
      </c>
      <c r="DV178" s="17">
        <f t="shared" si="1179"/>
        <v>0</v>
      </c>
      <c r="DW178" s="1"/>
      <c r="DX178" s="1"/>
      <c r="DY178" s="20">
        <f t="shared" si="1180"/>
        <v>0</v>
      </c>
      <c r="DZ178" s="20">
        <f t="shared" si="1181"/>
        <v>0</v>
      </c>
      <c r="EA178" s="20">
        <f t="shared" si="1182"/>
        <v>0</v>
      </c>
      <c r="EB178" s="20">
        <f t="shared" si="1183"/>
        <v>0</v>
      </c>
      <c r="EC178" s="18">
        <f t="shared" si="1184"/>
        <v>1</v>
      </c>
      <c r="ED178" s="19">
        <f t="shared" ref="ED178" si="1229">+IF(EC178&lt;&gt;0,EC178*3,0)</f>
        <v>3</v>
      </c>
      <c r="EE178" s="19">
        <f t="shared" si="1186"/>
        <v>0</v>
      </c>
      <c r="EF178" s="1">
        <f t="shared" si="1187"/>
        <v>0</v>
      </c>
      <c r="EG178" s="18">
        <f t="shared" si="1188"/>
        <v>5</v>
      </c>
      <c r="EH178" s="341"/>
      <c r="EI178" s="44"/>
      <c r="EJ178" s="44">
        <v>5.5</v>
      </c>
      <c r="EK178" s="44"/>
      <c r="EL178" s="93">
        <v>1</v>
      </c>
      <c r="EM178" s="93"/>
      <c r="EN178" s="93"/>
      <c r="EO178" s="366"/>
      <c r="EP178" s="366"/>
      <c r="EQ178" s="374"/>
      <c r="ER178" s="374"/>
      <c r="ES178" s="374">
        <v>1</v>
      </c>
      <c r="ET178" s="374"/>
      <c r="EU178" s="18">
        <f t="shared" si="1189"/>
        <v>6</v>
      </c>
      <c r="EV178" s="18">
        <f t="shared" si="989"/>
        <v>2</v>
      </c>
      <c r="EW178" s="341">
        <v>1</v>
      </c>
      <c r="EX178" s="341"/>
      <c r="EY178" s="341">
        <v>4</v>
      </c>
      <c r="EZ178" s="365">
        <f t="shared" si="885"/>
        <v>0</v>
      </c>
      <c r="FA178" s="44"/>
      <c r="FB178" s="44"/>
      <c r="FC178" s="44"/>
      <c r="FD178" s="45"/>
      <c r="FE178" s="45"/>
      <c r="FF178" s="45"/>
      <c r="FG178" s="300"/>
      <c r="FH178" s="45"/>
      <c r="FI178" s="45"/>
      <c r="FJ178" s="45"/>
      <c r="FK178" s="44"/>
      <c r="FL178" s="44"/>
      <c r="FM178" s="44">
        <f t="shared" si="1197"/>
        <v>35</v>
      </c>
      <c r="FN178" s="44"/>
      <c r="FO178" s="294"/>
      <c r="FP178" s="20">
        <f t="shared" si="990"/>
        <v>0</v>
      </c>
      <c r="FQ178" s="20">
        <f t="shared" si="1190"/>
        <v>4</v>
      </c>
      <c r="FR178" s="20">
        <f t="shared" si="1191"/>
        <v>0</v>
      </c>
      <c r="FS178" s="20">
        <f t="shared" si="1192"/>
        <v>0</v>
      </c>
      <c r="FT178" s="20">
        <f t="shared" si="1193"/>
        <v>0</v>
      </c>
      <c r="FU178" s="20">
        <f t="shared" si="1194"/>
        <v>0</v>
      </c>
      <c r="FV178" s="20">
        <f t="shared" si="1195"/>
        <v>0</v>
      </c>
      <c r="FW178" s="44"/>
    </row>
    <row r="179" spans="1:180" ht="27.75" customHeight="1">
      <c r="A179" s="40"/>
      <c r="B179" s="48" t="s">
        <v>561</v>
      </c>
      <c r="C179" s="48" t="str">
        <f t="shared" ref="C179" si="1230">B179</f>
        <v>1.7</v>
      </c>
      <c r="D179" s="48" t="s">
        <v>187</v>
      </c>
      <c r="E179" s="48" t="str">
        <f>D179</f>
        <v>2LT8,5</v>
      </c>
      <c r="F179" s="48">
        <v>38</v>
      </c>
      <c r="G179" s="48">
        <f>F179</f>
        <v>38</v>
      </c>
      <c r="H179" s="43"/>
      <c r="I179" s="43"/>
      <c r="J179" s="44"/>
      <c r="K179" s="44"/>
      <c r="L179" s="44"/>
      <c r="M179" s="44"/>
      <c r="N179" s="43"/>
      <c r="O179" s="43"/>
      <c r="P179" s="1"/>
      <c r="Q179" s="16"/>
      <c r="R179" s="1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1">
        <f t="shared" ref="AC179" si="1231">+IF(S179=1,1,0)+IF(T179=1,1,0)</f>
        <v>0</v>
      </c>
      <c r="AD179" s="1">
        <f t="shared" ref="AD179" si="1232">+IF(U179=1,1,0)+IF(V179=1,1,0)</f>
        <v>0</v>
      </c>
      <c r="AE179" s="1">
        <f t="shared" ref="AE179" si="1233">+IF(W179=1,1,0)+IF(X179=1,1,0)</f>
        <v>0</v>
      </c>
      <c r="AF179" s="1">
        <f t="shared" ref="AF179" si="1234">+IF(Y179=1,1,0)+IF(Z179=1,1,0)</f>
        <v>0</v>
      </c>
      <c r="AG179" s="1">
        <f t="shared" ref="AG179" si="1235">+IF(AA179=1,1,0)</f>
        <v>0</v>
      </c>
      <c r="AH179" s="1">
        <f t="shared" ref="AH179" si="1236">+IF(AB179=1,1,0)</f>
        <v>0</v>
      </c>
      <c r="AI179" s="1">
        <f t="shared" ref="AI179" si="1237">+IF(S179=2,1,0)+IF(T179=2,1,0)</f>
        <v>0</v>
      </c>
      <c r="AJ179" s="1">
        <f t="shared" ref="AJ179" si="1238">+IF(U179=2,1,0)+IF(V179=2,1,0)</f>
        <v>0</v>
      </c>
      <c r="AK179" s="1">
        <f t="shared" ref="AK179" si="1239">+IF(X179=2,1,0)+IF(W179=2,1,0)</f>
        <v>0</v>
      </c>
      <c r="AL179" s="1">
        <f t="shared" ref="AL179" si="1240">+IF(Y179=2,1,0)+IF(Z179=2,1,0)</f>
        <v>0</v>
      </c>
      <c r="AM179" s="1">
        <f t="shared" ref="AM179" si="1241">+IF(AA179=2,1,0)</f>
        <v>0</v>
      </c>
      <c r="AN179" s="1">
        <f t="shared" ref="AN179" si="1242">+IF(AB179=2,1,0)</f>
        <v>0</v>
      </c>
      <c r="AO179" s="44"/>
      <c r="AP179" s="44"/>
      <c r="AQ179" s="44"/>
      <c r="AR179" s="44">
        <f t="shared" si="1196"/>
        <v>38</v>
      </c>
      <c r="AS179" s="122">
        <f t="shared" si="1165"/>
        <v>0</v>
      </c>
      <c r="AT179" s="122">
        <f t="shared" si="1166"/>
        <v>0</v>
      </c>
      <c r="AU179" s="122">
        <f t="shared" si="1167"/>
        <v>0</v>
      </c>
      <c r="AV179" s="122">
        <f t="shared" si="1087"/>
        <v>1</v>
      </c>
      <c r="AW179" s="44"/>
      <c r="AX179" s="294"/>
      <c r="AY179" s="294"/>
      <c r="AZ179" s="294"/>
      <c r="BA179" s="294"/>
      <c r="BB179" s="294"/>
      <c r="BC179" s="29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>
        <v>1</v>
      </c>
      <c r="BN179" s="127">
        <v>1</v>
      </c>
      <c r="BO179" s="44"/>
      <c r="BP179" s="1"/>
      <c r="BQ179" s="44"/>
      <c r="BR179" s="17">
        <v>2</v>
      </c>
      <c r="BS179" s="1">
        <f t="shared" si="957"/>
        <v>0</v>
      </c>
      <c r="BT179" s="17">
        <f t="shared" ref="BT179" si="1243">+BS179*2</f>
        <v>0</v>
      </c>
      <c r="BU179" s="44"/>
      <c r="BV179" s="44">
        <v>1</v>
      </c>
      <c r="BW179" s="44">
        <v>1</v>
      </c>
      <c r="BX179" s="44">
        <v>1</v>
      </c>
      <c r="BY179" s="44"/>
      <c r="BZ179" s="44">
        <v>1</v>
      </c>
      <c r="CA179" s="44"/>
      <c r="CB179" s="44"/>
      <c r="CC179" s="44"/>
      <c r="CD179" s="92"/>
      <c r="CE179" s="92"/>
      <c r="CF179" s="92"/>
      <c r="CG179" s="44"/>
      <c r="CH179" s="1"/>
      <c r="CI179" s="44">
        <v>1</v>
      </c>
      <c r="CJ179" s="1"/>
      <c r="CK179" s="383"/>
      <c r="CL179" s="383"/>
      <c r="CM179" s="383"/>
      <c r="CN179" s="1">
        <f t="shared" si="1169"/>
        <v>2</v>
      </c>
      <c r="CO179" s="1">
        <f t="shared" si="1170"/>
        <v>2</v>
      </c>
      <c r="CP179" s="20">
        <f t="shared" si="1171"/>
        <v>5</v>
      </c>
      <c r="CQ179" s="351"/>
      <c r="CR179" s="131">
        <f t="shared" si="1172"/>
        <v>1</v>
      </c>
      <c r="CS179" s="44"/>
      <c r="CT179" s="44"/>
      <c r="CU179" s="1"/>
      <c r="CV179" s="1"/>
      <c r="CW179" s="1">
        <v>2</v>
      </c>
      <c r="CX179" s="1"/>
      <c r="CY179" s="1">
        <v>2</v>
      </c>
      <c r="CZ179" s="44">
        <v>4</v>
      </c>
      <c r="DA179" s="17">
        <f t="shared" ref="DA179" si="1244">+CY179</f>
        <v>2</v>
      </c>
      <c r="DB179" s="359">
        <f t="shared" si="987"/>
        <v>6</v>
      </c>
      <c r="DC179" s="359">
        <f t="shared" si="988"/>
        <v>4</v>
      </c>
      <c r="DD179" s="44"/>
      <c r="DE179" s="44">
        <v>8</v>
      </c>
      <c r="DF179" s="44"/>
      <c r="DG179" s="44"/>
      <c r="DH179" s="44"/>
      <c r="DI179" s="44">
        <v>7</v>
      </c>
      <c r="DJ179" s="44"/>
      <c r="DK179" s="44"/>
      <c r="DL179" s="44"/>
      <c r="DM179" s="44"/>
      <c r="DN179" s="44"/>
      <c r="DO179" s="1"/>
      <c r="DP179" s="1"/>
      <c r="DQ179" s="17">
        <f t="shared" si="1174"/>
        <v>0</v>
      </c>
      <c r="DR179" s="17">
        <f t="shared" si="1175"/>
        <v>0</v>
      </c>
      <c r="DS179" s="17">
        <f t="shared" si="1176"/>
        <v>0</v>
      </c>
      <c r="DT179" s="17">
        <f t="shared" si="1177"/>
        <v>0</v>
      </c>
      <c r="DU179" s="17">
        <f t="shared" si="1178"/>
        <v>0</v>
      </c>
      <c r="DV179" s="17">
        <f t="shared" si="1179"/>
        <v>0</v>
      </c>
      <c r="DW179" s="1"/>
      <c r="DX179" s="1"/>
      <c r="DY179" s="20">
        <f t="shared" si="1180"/>
        <v>0</v>
      </c>
      <c r="DZ179" s="20">
        <f t="shared" si="1181"/>
        <v>0</v>
      </c>
      <c r="EA179" s="20">
        <f t="shared" si="1182"/>
        <v>0</v>
      </c>
      <c r="EB179" s="20">
        <f t="shared" si="1183"/>
        <v>0</v>
      </c>
      <c r="EC179" s="18">
        <f t="shared" si="1184"/>
        <v>1</v>
      </c>
      <c r="ED179" s="19">
        <f t="shared" ref="ED179" si="1245">+IF(EC179&lt;&gt;0,EC179*3,0)</f>
        <v>3</v>
      </c>
      <c r="EE179" s="19">
        <f t="shared" si="1186"/>
        <v>0</v>
      </c>
      <c r="EF179" s="1">
        <f t="shared" si="1187"/>
        <v>0</v>
      </c>
      <c r="EG179" s="18">
        <f t="shared" si="1188"/>
        <v>5</v>
      </c>
      <c r="EH179" s="341"/>
      <c r="EI179" s="44"/>
      <c r="EJ179" s="44">
        <v>11</v>
      </c>
      <c r="EK179" s="44"/>
      <c r="EL179" s="93"/>
      <c r="EM179" s="93"/>
      <c r="EN179" s="93">
        <v>1</v>
      </c>
      <c r="EO179" s="366"/>
      <c r="EP179" s="366"/>
      <c r="EQ179" s="374"/>
      <c r="ER179" s="374"/>
      <c r="ES179" s="374"/>
      <c r="ET179" s="374">
        <v>1</v>
      </c>
      <c r="EU179" s="18">
        <f t="shared" si="1189"/>
        <v>6</v>
      </c>
      <c r="EV179" s="18">
        <f t="shared" si="989"/>
        <v>4</v>
      </c>
      <c r="EW179" s="341">
        <v>2</v>
      </c>
      <c r="EX179" s="341">
        <v>2</v>
      </c>
      <c r="EY179" s="341">
        <v>5</v>
      </c>
      <c r="EZ179" s="365">
        <f t="shared" si="885"/>
        <v>0.5</v>
      </c>
      <c r="FA179" s="44"/>
      <c r="FB179" s="44"/>
      <c r="FC179" s="44"/>
      <c r="FD179" s="45"/>
      <c r="FE179" s="45"/>
      <c r="FF179" s="45"/>
      <c r="FG179" s="300"/>
      <c r="FH179" s="45"/>
      <c r="FI179" s="45"/>
      <c r="FJ179" s="45"/>
      <c r="FK179" s="44"/>
      <c r="FL179" s="44"/>
      <c r="FM179" s="44">
        <f t="shared" si="1197"/>
        <v>38</v>
      </c>
      <c r="FN179" s="44"/>
      <c r="FO179" s="294"/>
      <c r="FP179" s="20">
        <f t="shared" si="990"/>
        <v>0</v>
      </c>
      <c r="FQ179" s="20">
        <f t="shared" si="1190"/>
        <v>8</v>
      </c>
      <c r="FR179" s="20">
        <f t="shared" si="1191"/>
        <v>0</v>
      </c>
      <c r="FS179" s="20">
        <f t="shared" si="1192"/>
        <v>0</v>
      </c>
      <c r="FT179" s="20">
        <f t="shared" si="1193"/>
        <v>0</v>
      </c>
      <c r="FU179" s="20">
        <f t="shared" si="1194"/>
        <v>0</v>
      </c>
      <c r="FV179" s="20">
        <f t="shared" si="1195"/>
        <v>0</v>
      </c>
      <c r="FW179" s="44"/>
    </row>
    <row r="180" spans="1:180" ht="27.75" customHeight="1">
      <c r="A180" s="40"/>
      <c r="B180" s="48" t="s">
        <v>562</v>
      </c>
      <c r="C180" s="48" t="str">
        <f t="shared" ref="C180" si="1246">B180</f>
        <v>1.8</v>
      </c>
      <c r="D180" s="48" t="s">
        <v>44</v>
      </c>
      <c r="E180" s="48" t="str">
        <f>D180</f>
        <v>LT8,5</v>
      </c>
      <c r="F180" s="48">
        <v>31</v>
      </c>
      <c r="G180" s="48">
        <f>F180</f>
        <v>31</v>
      </c>
      <c r="H180" s="43"/>
      <c r="I180" s="43"/>
      <c r="J180" s="44"/>
      <c r="K180" s="44"/>
      <c r="L180" s="44"/>
      <c r="M180" s="44"/>
      <c r="N180" s="43"/>
      <c r="O180" s="43"/>
      <c r="P180" s="1"/>
      <c r="Q180" s="16"/>
      <c r="R180" s="1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1">
        <f t="shared" ref="AC180" si="1247">+IF(S180=1,1,0)+IF(T180=1,1,0)</f>
        <v>0</v>
      </c>
      <c r="AD180" s="1">
        <f t="shared" ref="AD180" si="1248">+IF(U180=1,1,0)+IF(V180=1,1,0)</f>
        <v>0</v>
      </c>
      <c r="AE180" s="1">
        <f t="shared" ref="AE180" si="1249">+IF(W180=1,1,0)+IF(X180=1,1,0)</f>
        <v>0</v>
      </c>
      <c r="AF180" s="1">
        <f t="shared" ref="AF180" si="1250">+IF(Y180=1,1,0)+IF(Z180=1,1,0)</f>
        <v>0</v>
      </c>
      <c r="AG180" s="1">
        <f t="shared" ref="AG180" si="1251">+IF(AA180=1,1,0)</f>
        <v>0</v>
      </c>
      <c r="AH180" s="1">
        <f t="shared" ref="AH180" si="1252">+IF(AB180=1,1,0)</f>
        <v>0</v>
      </c>
      <c r="AI180" s="1">
        <f t="shared" ref="AI180" si="1253">+IF(S180=2,1,0)+IF(T180=2,1,0)</f>
        <v>0</v>
      </c>
      <c r="AJ180" s="1">
        <f t="shared" ref="AJ180" si="1254">+IF(U180=2,1,0)+IF(V180=2,1,0)</f>
        <v>0</v>
      </c>
      <c r="AK180" s="1">
        <f t="shared" ref="AK180" si="1255">+IF(X180=2,1,0)+IF(W180=2,1,0)</f>
        <v>0</v>
      </c>
      <c r="AL180" s="1">
        <f t="shared" ref="AL180" si="1256">+IF(Y180=2,1,0)+IF(Z180=2,1,0)</f>
        <v>0</v>
      </c>
      <c r="AM180" s="1">
        <f t="shared" ref="AM180" si="1257">+IF(AA180=2,1,0)</f>
        <v>0</v>
      </c>
      <c r="AN180" s="1">
        <f t="shared" ref="AN180" si="1258">+IF(AB180=2,1,0)</f>
        <v>0</v>
      </c>
      <c r="AO180" s="44"/>
      <c r="AP180" s="44"/>
      <c r="AQ180" s="44"/>
      <c r="AR180" s="44">
        <f t="shared" si="1196"/>
        <v>31</v>
      </c>
      <c r="AS180" s="122">
        <f t="shared" si="1165"/>
        <v>0</v>
      </c>
      <c r="AT180" s="122">
        <f t="shared" si="1166"/>
        <v>0</v>
      </c>
      <c r="AU180" s="122">
        <f t="shared" si="1167"/>
        <v>0</v>
      </c>
      <c r="AV180" s="122">
        <f t="shared" si="1087"/>
        <v>1</v>
      </c>
      <c r="AW180" s="44"/>
      <c r="AX180" s="294"/>
      <c r="AY180" s="294"/>
      <c r="AZ180" s="294"/>
      <c r="BA180" s="294"/>
      <c r="BB180" s="294"/>
      <c r="BC180" s="294"/>
      <c r="BD180" s="44"/>
      <c r="BE180" s="44"/>
      <c r="BF180" s="44"/>
      <c r="BG180" s="44"/>
      <c r="BH180" s="44"/>
      <c r="BI180" s="44">
        <v>1</v>
      </c>
      <c r="BJ180" s="44"/>
      <c r="BK180" s="44"/>
      <c r="BL180" s="44"/>
      <c r="BM180" s="44"/>
      <c r="BN180" s="127"/>
      <c r="BO180" s="44"/>
      <c r="BP180" s="1"/>
      <c r="BQ180" s="44"/>
      <c r="BR180" s="17">
        <v>2</v>
      </c>
      <c r="BS180" s="1">
        <f t="shared" si="957"/>
        <v>0</v>
      </c>
      <c r="BT180" s="17">
        <f t="shared" ref="BT180" si="1259">+BS180*2</f>
        <v>0</v>
      </c>
      <c r="BU180" s="44"/>
      <c r="BV180" s="44">
        <v>1</v>
      </c>
      <c r="BW180" s="44"/>
      <c r="BX180" s="44"/>
      <c r="BY180" s="44"/>
      <c r="BZ180" s="44"/>
      <c r="CA180" s="44"/>
      <c r="CB180" s="44"/>
      <c r="CC180" s="44"/>
      <c r="CD180" s="92"/>
      <c r="CE180" s="92"/>
      <c r="CF180" s="92"/>
      <c r="CG180" s="44"/>
      <c r="CH180" s="1"/>
      <c r="CI180" s="44">
        <v>1</v>
      </c>
      <c r="CJ180" s="1"/>
      <c r="CK180" s="383"/>
      <c r="CL180" s="383"/>
      <c r="CM180" s="383"/>
      <c r="CN180" s="1">
        <f t="shared" si="1169"/>
        <v>0</v>
      </c>
      <c r="CO180" s="1">
        <f t="shared" si="1170"/>
        <v>0</v>
      </c>
      <c r="CP180" s="20">
        <f t="shared" si="1171"/>
        <v>2.5</v>
      </c>
      <c r="CQ180" s="351"/>
      <c r="CR180" s="131">
        <f t="shared" si="1172"/>
        <v>1</v>
      </c>
      <c r="CS180" s="44"/>
      <c r="CT180" s="44"/>
      <c r="CU180" s="1"/>
      <c r="CV180" s="1"/>
      <c r="CW180" s="1">
        <v>1</v>
      </c>
      <c r="CX180" s="1"/>
      <c r="CY180" s="1">
        <v>1</v>
      </c>
      <c r="CZ180" s="44">
        <v>4</v>
      </c>
      <c r="DA180" s="17">
        <f t="shared" ref="DA180" si="1260">+CY180</f>
        <v>1</v>
      </c>
      <c r="DB180" s="359">
        <f t="shared" si="987"/>
        <v>5</v>
      </c>
      <c r="DC180" s="359">
        <f t="shared" si="988"/>
        <v>2</v>
      </c>
      <c r="DD180" s="44"/>
      <c r="DE180" s="44">
        <v>4</v>
      </c>
      <c r="DF180" s="44"/>
      <c r="DG180" s="44"/>
      <c r="DH180" s="44"/>
      <c r="DI180" s="44">
        <v>4</v>
      </c>
      <c r="DJ180" s="44"/>
      <c r="DK180" s="44"/>
      <c r="DL180" s="44"/>
      <c r="DM180" s="44"/>
      <c r="DN180" s="44"/>
      <c r="DO180" s="1"/>
      <c r="DP180" s="1"/>
      <c r="DQ180" s="17">
        <f t="shared" si="1174"/>
        <v>0</v>
      </c>
      <c r="DR180" s="17">
        <f t="shared" si="1175"/>
        <v>0</v>
      </c>
      <c r="DS180" s="17">
        <f t="shared" si="1176"/>
        <v>0</v>
      </c>
      <c r="DT180" s="17">
        <f t="shared" si="1177"/>
        <v>0</v>
      </c>
      <c r="DU180" s="17">
        <f t="shared" si="1178"/>
        <v>0</v>
      </c>
      <c r="DV180" s="17">
        <f t="shared" si="1179"/>
        <v>0</v>
      </c>
      <c r="DW180" s="1"/>
      <c r="DX180" s="1"/>
      <c r="DY180" s="20">
        <f t="shared" si="1180"/>
        <v>0</v>
      </c>
      <c r="DZ180" s="20">
        <f t="shared" si="1181"/>
        <v>0</v>
      </c>
      <c r="EA180" s="20">
        <f t="shared" si="1182"/>
        <v>0</v>
      </c>
      <c r="EB180" s="20">
        <f t="shared" si="1183"/>
        <v>0</v>
      </c>
      <c r="EC180" s="18">
        <f t="shared" si="1184"/>
        <v>1</v>
      </c>
      <c r="ED180" s="19">
        <f t="shared" ref="ED180" si="1261">+IF(EC180&lt;&gt;0,EC180*3,0)</f>
        <v>3</v>
      </c>
      <c r="EE180" s="19">
        <f t="shared" si="1186"/>
        <v>0</v>
      </c>
      <c r="EF180" s="1">
        <f t="shared" si="1187"/>
        <v>0</v>
      </c>
      <c r="EG180" s="18">
        <f t="shared" si="1188"/>
        <v>5</v>
      </c>
      <c r="EH180" s="341"/>
      <c r="EI180" s="44"/>
      <c r="EJ180" s="44">
        <v>5.5</v>
      </c>
      <c r="EK180" s="44"/>
      <c r="EL180" s="93">
        <v>1</v>
      </c>
      <c r="EM180" s="93"/>
      <c r="EN180" s="93"/>
      <c r="EO180" s="366"/>
      <c r="EP180" s="366"/>
      <c r="EQ180" s="374"/>
      <c r="ER180" s="374"/>
      <c r="ES180" s="374"/>
      <c r="ET180" s="374"/>
      <c r="EU180" s="18">
        <f t="shared" si="1189"/>
        <v>6</v>
      </c>
      <c r="EV180" s="18">
        <f t="shared" si="989"/>
        <v>2</v>
      </c>
      <c r="EW180" s="341">
        <v>1</v>
      </c>
      <c r="EX180" s="341"/>
      <c r="EY180" s="341">
        <v>4</v>
      </c>
      <c r="EZ180" s="365">
        <f t="shared" si="885"/>
        <v>0</v>
      </c>
      <c r="FA180" s="44"/>
      <c r="FB180" s="44"/>
      <c r="FC180" s="44"/>
      <c r="FD180" s="45"/>
      <c r="FE180" s="45"/>
      <c r="FF180" s="45"/>
      <c r="FG180" s="300"/>
      <c r="FH180" s="45"/>
      <c r="FI180" s="45"/>
      <c r="FJ180" s="45"/>
      <c r="FK180" s="44"/>
      <c r="FL180" s="44"/>
      <c r="FM180" s="44">
        <f t="shared" si="1197"/>
        <v>31</v>
      </c>
      <c r="FN180" s="44"/>
      <c r="FO180" s="294"/>
      <c r="FP180" s="20">
        <f t="shared" si="990"/>
        <v>0</v>
      </c>
      <c r="FQ180" s="20">
        <f t="shared" si="1190"/>
        <v>4</v>
      </c>
      <c r="FR180" s="20">
        <f t="shared" si="1191"/>
        <v>0</v>
      </c>
      <c r="FS180" s="20">
        <f t="shared" si="1192"/>
        <v>0</v>
      </c>
      <c r="FT180" s="20">
        <f t="shared" si="1193"/>
        <v>0</v>
      </c>
      <c r="FU180" s="20">
        <f t="shared" si="1194"/>
        <v>0</v>
      </c>
      <c r="FV180" s="20">
        <f t="shared" si="1195"/>
        <v>0</v>
      </c>
      <c r="FW180" s="44"/>
    </row>
    <row r="181" spans="1:180" ht="27.75" customHeight="1">
      <c r="A181" s="40"/>
      <c r="B181" s="48" t="s">
        <v>563</v>
      </c>
      <c r="C181" s="48" t="str">
        <f t="shared" ref="C181" si="1262">B181</f>
        <v>1.9</v>
      </c>
      <c r="D181" s="48" t="s">
        <v>44</v>
      </c>
      <c r="E181" s="48" t="str">
        <f>D181</f>
        <v>LT8,5</v>
      </c>
      <c r="F181" s="48">
        <v>37</v>
      </c>
      <c r="G181" s="48">
        <f>F181</f>
        <v>37</v>
      </c>
      <c r="H181" s="43"/>
      <c r="I181" s="43"/>
      <c r="J181" s="44"/>
      <c r="K181" s="44"/>
      <c r="L181" s="44"/>
      <c r="M181" s="44"/>
      <c r="N181" s="43"/>
      <c r="O181" s="43"/>
      <c r="P181" s="1"/>
      <c r="Q181" s="16"/>
      <c r="R181" s="1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1">
        <f t="shared" ref="AC181" si="1263">+IF(S181=1,1,0)+IF(T181=1,1,0)</f>
        <v>0</v>
      </c>
      <c r="AD181" s="1">
        <f t="shared" ref="AD181" si="1264">+IF(U181=1,1,0)+IF(V181=1,1,0)</f>
        <v>0</v>
      </c>
      <c r="AE181" s="1">
        <f t="shared" ref="AE181" si="1265">+IF(W181=1,1,0)+IF(X181=1,1,0)</f>
        <v>0</v>
      </c>
      <c r="AF181" s="1">
        <f t="shared" ref="AF181" si="1266">+IF(Y181=1,1,0)+IF(Z181=1,1,0)</f>
        <v>0</v>
      </c>
      <c r="AG181" s="1">
        <f t="shared" ref="AG181" si="1267">+IF(AA181=1,1,0)</f>
        <v>0</v>
      </c>
      <c r="AH181" s="1">
        <f t="shared" ref="AH181" si="1268">+IF(AB181=1,1,0)</f>
        <v>0</v>
      </c>
      <c r="AI181" s="1">
        <f t="shared" ref="AI181" si="1269">+IF(S181=2,1,0)+IF(T181=2,1,0)</f>
        <v>0</v>
      </c>
      <c r="AJ181" s="1">
        <f t="shared" ref="AJ181" si="1270">+IF(U181=2,1,0)+IF(V181=2,1,0)</f>
        <v>0</v>
      </c>
      <c r="AK181" s="1">
        <f t="shared" ref="AK181" si="1271">+IF(X181=2,1,0)+IF(W181=2,1,0)</f>
        <v>0</v>
      </c>
      <c r="AL181" s="1">
        <f t="shared" ref="AL181" si="1272">+IF(Y181=2,1,0)+IF(Z181=2,1,0)</f>
        <v>0</v>
      </c>
      <c r="AM181" s="1">
        <f t="shared" ref="AM181" si="1273">+IF(AA181=2,1,0)</f>
        <v>0</v>
      </c>
      <c r="AN181" s="1">
        <f t="shared" ref="AN181" si="1274">+IF(AB181=2,1,0)</f>
        <v>0</v>
      </c>
      <c r="AO181" s="44"/>
      <c r="AP181" s="44"/>
      <c r="AQ181" s="44"/>
      <c r="AR181" s="44">
        <f t="shared" si="1196"/>
        <v>37</v>
      </c>
      <c r="AS181" s="122">
        <f t="shared" si="1165"/>
        <v>0</v>
      </c>
      <c r="AT181" s="122">
        <f t="shared" si="1166"/>
        <v>0</v>
      </c>
      <c r="AU181" s="122">
        <f t="shared" si="1167"/>
        <v>0</v>
      </c>
      <c r="AV181" s="122">
        <f t="shared" si="1087"/>
        <v>1</v>
      </c>
      <c r="AW181" s="44"/>
      <c r="AX181" s="294"/>
      <c r="AY181" s="294">
        <v>1</v>
      </c>
      <c r="AZ181" s="294"/>
      <c r="BA181" s="294"/>
      <c r="BB181" s="294"/>
      <c r="BC181" s="29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127"/>
      <c r="BO181" s="44"/>
      <c r="BP181" s="1"/>
      <c r="BQ181" s="44"/>
      <c r="BR181" s="17">
        <v>1</v>
      </c>
      <c r="BS181" s="1">
        <f t="shared" si="957"/>
        <v>0</v>
      </c>
      <c r="BT181" s="17">
        <f t="shared" ref="BT181" si="1275">+BS181*2</f>
        <v>0</v>
      </c>
      <c r="BU181" s="44"/>
      <c r="BV181" s="44">
        <v>1</v>
      </c>
      <c r="BW181" s="44"/>
      <c r="BX181" s="44"/>
      <c r="BY181" s="44"/>
      <c r="BZ181" s="44"/>
      <c r="CA181" s="44"/>
      <c r="CB181" s="44"/>
      <c r="CC181" s="44"/>
      <c r="CD181" s="92"/>
      <c r="CE181" s="92"/>
      <c r="CF181" s="92"/>
      <c r="CG181" s="44"/>
      <c r="CH181" s="1"/>
      <c r="CI181" s="44">
        <v>1</v>
      </c>
      <c r="CJ181" s="1"/>
      <c r="CK181" s="383"/>
      <c r="CL181" s="383"/>
      <c r="CM181" s="383"/>
      <c r="CN181" s="1">
        <f t="shared" si="1169"/>
        <v>0</v>
      </c>
      <c r="CO181" s="1">
        <f t="shared" si="1170"/>
        <v>0</v>
      </c>
      <c r="CP181" s="20">
        <f t="shared" si="1171"/>
        <v>2.5</v>
      </c>
      <c r="CQ181" s="351"/>
      <c r="CR181" s="131">
        <f t="shared" si="1172"/>
        <v>1</v>
      </c>
      <c r="CS181" s="44"/>
      <c r="CT181" s="44"/>
      <c r="CU181" s="1"/>
      <c r="CV181" s="1"/>
      <c r="CW181" s="1"/>
      <c r="CX181" s="1"/>
      <c r="CY181" s="1">
        <v>4</v>
      </c>
      <c r="CZ181" s="44"/>
      <c r="DA181" s="17">
        <f t="shared" ref="DA181" si="1276">+CY181</f>
        <v>4</v>
      </c>
      <c r="DB181" s="359">
        <f t="shared" si="987"/>
        <v>4</v>
      </c>
      <c r="DC181" s="359">
        <f t="shared" si="988"/>
        <v>4</v>
      </c>
      <c r="DD181" s="44"/>
      <c r="DE181" s="44"/>
      <c r="DF181" s="44">
        <v>4</v>
      </c>
      <c r="DG181" s="44"/>
      <c r="DH181" s="44"/>
      <c r="DI181" s="44">
        <v>9</v>
      </c>
      <c r="DJ181" s="44"/>
      <c r="DK181" s="44"/>
      <c r="DL181" s="44"/>
      <c r="DM181" s="44"/>
      <c r="DN181" s="44"/>
      <c r="DO181" s="1"/>
      <c r="DP181" s="1"/>
      <c r="DQ181" s="17">
        <f t="shared" si="1174"/>
        <v>0</v>
      </c>
      <c r="DR181" s="17">
        <f t="shared" si="1175"/>
        <v>0</v>
      </c>
      <c r="DS181" s="17">
        <f t="shared" si="1176"/>
        <v>0</v>
      </c>
      <c r="DT181" s="17">
        <f t="shared" si="1177"/>
        <v>0</v>
      </c>
      <c r="DU181" s="17">
        <f t="shared" si="1178"/>
        <v>0</v>
      </c>
      <c r="DV181" s="17">
        <f t="shared" si="1179"/>
        <v>0</v>
      </c>
      <c r="DW181" s="1"/>
      <c r="DX181" s="1"/>
      <c r="DY181" s="20">
        <f t="shared" si="1180"/>
        <v>0</v>
      </c>
      <c r="DZ181" s="20">
        <f t="shared" si="1181"/>
        <v>0</v>
      </c>
      <c r="EA181" s="20">
        <f t="shared" si="1182"/>
        <v>0</v>
      </c>
      <c r="EB181" s="20">
        <f t="shared" si="1183"/>
        <v>0</v>
      </c>
      <c r="EC181" s="18">
        <f t="shared" si="1184"/>
        <v>1</v>
      </c>
      <c r="ED181" s="19">
        <f t="shared" ref="ED181" si="1277">+IF(EC181&lt;&gt;0,EC181*3,0)</f>
        <v>3</v>
      </c>
      <c r="EE181" s="19">
        <f t="shared" si="1186"/>
        <v>0</v>
      </c>
      <c r="EF181" s="1">
        <f t="shared" si="1187"/>
        <v>0</v>
      </c>
      <c r="EG181" s="18"/>
      <c r="EH181" s="341"/>
      <c r="EI181" s="44"/>
      <c r="EJ181" s="44"/>
      <c r="EK181" s="44">
        <v>5.5</v>
      </c>
      <c r="EL181" s="93">
        <v>1</v>
      </c>
      <c r="EM181" s="93"/>
      <c r="EN181" s="93"/>
      <c r="EO181" s="366"/>
      <c r="EP181" s="366"/>
      <c r="EQ181" s="374"/>
      <c r="ER181" s="374"/>
      <c r="ES181" s="374">
        <v>1</v>
      </c>
      <c r="ET181" s="374"/>
      <c r="EU181" s="18">
        <f t="shared" si="1189"/>
        <v>0</v>
      </c>
      <c r="EV181" s="18">
        <f t="shared" si="989"/>
        <v>2</v>
      </c>
      <c r="EW181" s="341">
        <v>1</v>
      </c>
      <c r="EX181" s="341">
        <v>1</v>
      </c>
      <c r="EY181" s="341">
        <v>10</v>
      </c>
      <c r="EZ181" s="365">
        <f t="shared" si="885"/>
        <v>0</v>
      </c>
      <c r="FA181" s="44"/>
      <c r="FB181" s="44"/>
      <c r="FC181" s="44"/>
      <c r="FD181" s="45"/>
      <c r="FE181" s="45"/>
      <c r="FF181" s="45"/>
      <c r="FG181" s="300"/>
      <c r="FH181" s="45"/>
      <c r="FI181" s="45"/>
      <c r="FJ181" s="45"/>
      <c r="FK181" s="44"/>
      <c r="FL181" s="44"/>
      <c r="FM181" s="44">
        <f t="shared" si="1197"/>
        <v>37</v>
      </c>
      <c r="FN181" s="44"/>
      <c r="FO181" s="294"/>
      <c r="FP181" s="20">
        <f t="shared" si="990"/>
        <v>0</v>
      </c>
      <c r="FQ181" s="20">
        <f t="shared" si="1190"/>
        <v>0</v>
      </c>
      <c r="FR181" s="20">
        <f t="shared" si="1191"/>
        <v>4</v>
      </c>
      <c r="FS181" s="20">
        <f t="shared" si="1192"/>
        <v>0</v>
      </c>
      <c r="FT181" s="20">
        <f t="shared" si="1193"/>
        <v>0</v>
      </c>
      <c r="FU181" s="20">
        <f t="shared" si="1194"/>
        <v>0</v>
      </c>
      <c r="FV181" s="20">
        <f t="shared" si="1195"/>
        <v>0</v>
      </c>
      <c r="FW181" s="44"/>
    </row>
    <row r="182" spans="1:180" ht="27.75" customHeight="1">
      <c r="A182" s="40"/>
      <c r="B182" s="41" t="s">
        <v>164</v>
      </c>
      <c r="C182" s="41"/>
      <c r="D182" s="48"/>
      <c r="E182" s="41"/>
      <c r="F182" s="41"/>
      <c r="G182" s="48"/>
      <c r="H182" s="43"/>
      <c r="I182" s="43"/>
      <c r="J182" s="44"/>
      <c r="K182" s="44"/>
      <c r="L182" s="44"/>
      <c r="M182" s="44"/>
      <c r="N182" s="43"/>
      <c r="O182" s="43"/>
      <c r="P182" s="1"/>
      <c r="Q182" s="16"/>
      <c r="R182" s="1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1">
        <f t="shared" ref="AC182" si="1278">+IF(S182=1,1,0)+IF(T182=1,1,0)</f>
        <v>0</v>
      </c>
      <c r="AD182" s="1">
        <f t="shared" ref="AD182" si="1279">+IF(U182=1,1,0)+IF(V182=1,1,0)</f>
        <v>0</v>
      </c>
      <c r="AE182" s="1">
        <f t="shared" ref="AE182" si="1280">+IF(W182=1,1,0)+IF(X182=1,1,0)</f>
        <v>0</v>
      </c>
      <c r="AF182" s="1">
        <f t="shared" ref="AF182" si="1281">+IF(Y182=1,1,0)+IF(Z182=1,1,0)</f>
        <v>0</v>
      </c>
      <c r="AG182" s="1">
        <f t="shared" ref="AG182:AH182" si="1282">+IF(AA182=1,1,0)</f>
        <v>0</v>
      </c>
      <c r="AH182" s="1">
        <f t="shared" si="1282"/>
        <v>0</v>
      </c>
      <c r="AI182" s="1">
        <f t="shared" ref="AI182" si="1283">+IF(S182=2,1,0)+IF(T182=2,1,0)</f>
        <v>0</v>
      </c>
      <c r="AJ182" s="1">
        <f t="shared" ref="AJ182" si="1284">+IF(U182=2,1,0)+IF(V182=2,1,0)</f>
        <v>0</v>
      </c>
      <c r="AK182" s="1">
        <f t="shared" ref="AK182" si="1285">+IF(X182=2,1,0)+IF(W182=2,1,0)</f>
        <v>0</v>
      </c>
      <c r="AL182" s="1">
        <f t="shared" ref="AL182" si="1286">+IF(Y182=2,1,0)+IF(Z182=2,1,0)</f>
        <v>0</v>
      </c>
      <c r="AM182" s="1">
        <f t="shared" ref="AM182:AN182" si="1287">+IF(AA182=2,1,0)</f>
        <v>0</v>
      </c>
      <c r="AN182" s="1">
        <f t="shared" si="1287"/>
        <v>0</v>
      </c>
      <c r="AO182" s="44"/>
      <c r="AP182" s="44"/>
      <c r="AQ182" s="44"/>
      <c r="AR182" s="44"/>
      <c r="AS182" s="122">
        <f t="shared" si="1165"/>
        <v>0</v>
      </c>
      <c r="AT182" s="122">
        <f t="shared" si="1166"/>
        <v>0</v>
      </c>
      <c r="AU182" s="122">
        <f t="shared" si="1167"/>
        <v>0</v>
      </c>
      <c r="AV182" s="122">
        <f t="shared" si="1087"/>
        <v>0</v>
      </c>
      <c r="AW182" s="44"/>
      <c r="AX182" s="294"/>
      <c r="AY182" s="294"/>
      <c r="AZ182" s="294"/>
      <c r="BA182" s="294"/>
      <c r="BB182" s="294"/>
      <c r="BC182" s="29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127"/>
      <c r="BO182" s="44"/>
      <c r="BP182" s="1"/>
      <c r="BQ182" s="44"/>
      <c r="BR182" s="17"/>
      <c r="BS182" s="1">
        <f t="shared" si="957"/>
        <v>0</v>
      </c>
      <c r="BT182" s="17">
        <f t="shared" ref="BT182" si="1288">+BS182*2</f>
        <v>0</v>
      </c>
      <c r="BU182" s="44"/>
      <c r="BV182" s="44"/>
      <c r="BW182" s="44"/>
      <c r="BX182" s="44"/>
      <c r="BY182" s="44"/>
      <c r="BZ182" s="44"/>
      <c r="CA182" s="44"/>
      <c r="CB182" s="44"/>
      <c r="CC182" s="44"/>
      <c r="CD182" s="92"/>
      <c r="CE182" s="92"/>
      <c r="CF182" s="92"/>
      <c r="CG182" s="44"/>
      <c r="CH182" s="1"/>
      <c r="CI182" s="1"/>
      <c r="CJ182" s="1"/>
      <c r="CK182" s="383"/>
      <c r="CL182" s="383"/>
      <c r="CM182" s="383"/>
      <c r="CN182" s="1">
        <f t="shared" si="1169"/>
        <v>0</v>
      </c>
      <c r="CO182" s="1">
        <f t="shared" si="1170"/>
        <v>0</v>
      </c>
      <c r="CP182" s="20">
        <f t="shared" si="1171"/>
        <v>0</v>
      </c>
      <c r="CQ182" s="351"/>
      <c r="CR182" s="131">
        <f t="shared" si="1172"/>
        <v>0</v>
      </c>
      <c r="CS182" s="44"/>
      <c r="CT182" s="44"/>
      <c r="CU182" s="1"/>
      <c r="CV182" s="1"/>
      <c r="CW182" s="1"/>
      <c r="CX182" s="1"/>
      <c r="CY182" s="1"/>
      <c r="CZ182" s="44"/>
      <c r="DA182" s="17">
        <f t="shared" si="1126"/>
        <v>0</v>
      </c>
      <c r="DB182" s="359">
        <f t="shared" si="987"/>
        <v>0</v>
      </c>
      <c r="DC182" s="359">
        <f t="shared" si="988"/>
        <v>0</v>
      </c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1"/>
      <c r="DP182" s="1"/>
      <c r="DQ182" s="17">
        <f t="shared" si="1174"/>
        <v>0</v>
      </c>
      <c r="DR182" s="17">
        <f t="shared" si="1175"/>
        <v>0</v>
      </c>
      <c r="DS182" s="17">
        <f t="shared" si="1176"/>
        <v>0</v>
      </c>
      <c r="DT182" s="17">
        <f t="shared" si="1177"/>
        <v>0</v>
      </c>
      <c r="DU182" s="17">
        <f t="shared" si="1178"/>
        <v>0</v>
      </c>
      <c r="DV182" s="17">
        <f t="shared" si="1179"/>
        <v>0</v>
      </c>
      <c r="DW182" s="1"/>
      <c r="DX182" s="1"/>
      <c r="DY182" s="20">
        <f t="shared" si="1180"/>
        <v>0</v>
      </c>
      <c r="DZ182" s="20">
        <f t="shared" si="1181"/>
        <v>0</v>
      </c>
      <c r="EA182" s="20">
        <f t="shared" si="1182"/>
        <v>0</v>
      </c>
      <c r="EB182" s="20">
        <f t="shared" si="1183"/>
        <v>0</v>
      </c>
      <c r="EC182" s="18">
        <f t="shared" si="1184"/>
        <v>0</v>
      </c>
      <c r="ED182" s="19">
        <f t="shared" ref="ED182" si="1289">+IF(EC182&lt;&gt;0,EC182*3,0)</f>
        <v>0</v>
      </c>
      <c r="EE182" s="19">
        <f t="shared" si="1186"/>
        <v>0</v>
      </c>
      <c r="EF182" s="1">
        <f t="shared" si="1187"/>
        <v>0</v>
      </c>
      <c r="EG182" s="18">
        <f t="shared" si="1188"/>
        <v>0</v>
      </c>
      <c r="EH182" s="341"/>
      <c r="EI182" s="44"/>
      <c r="EJ182" s="44"/>
      <c r="EK182" s="44"/>
      <c r="EL182" s="93"/>
      <c r="EM182" s="93"/>
      <c r="EN182" s="93"/>
      <c r="EO182" s="366"/>
      <c r="EP182" s="366"/>
      <c r="EQ182" s="374"/>
      <c r="ER182" s="374"/>
      <c r="ES182" s="374"/>
      <c r="ET182" s="374"/>
      <c r="EU182" s="18">
        <f t="shared" si="1189"/>
        <v>0</v>
      </c>
      <c r="EV182" s="18">
        <f t="shared" si="989"/>
        <v>0</v>
      </c>
      <c r="EW182" s="341"/>
      <c r="EX182" s="341"/>
      <c r="EY182" s="341"/>
      <c r="EZ182" s="365">
        <f t="shared" si="885"/>
        <v>0</v>
      </c>
      <c r="FA182" s="44"/>
      <c r="FB182" s="44"/>
      <c r="FC182" s="44"/>
      <c r="FD182" s="45"/>
      <c r="FE182" s="45"/>
      <c r="FF182" s="45"/>
      <c r="FG182" s="300"/>
      <c r="FH182" s="45"/>
      <c r="FI182" s="45"/>
      <c r="FJ182" s="45"/>
      <c r="FK182" s="44"/>
      <c r="FL182" s="44"/>
      <c r="FM182" s="44"/>
      <c r="FN182" s="44"/>
      <c r="FO182" s="294"/>
      <c r="FP182" s="20">
        <f t="shared" si="990"/>
        <v>0</v>
      </c>
      <c r="FQ182" s="20">
        <f t="shared" si="1190"/>
        <v>0</v>
      </c>
      <c r="FR182" s="20">
        <f t="shared" si="1191"/>
        <v>0</v>
      </c>
      <c r="FS182" s="20">
        <f t="shared" si="1192"/>
        <v>0</v>
      </c>
      <c r="FT182" s="20">
        <f t="shared" si="1193"/>
        <v>0</v>
      </c>
      <c r="FU182" s="20">
        <f t="shared" si="1194"/>
        <v>0</v>
      </c>
      <c r="FV182" s="20">
        <f t="shared" si="1195"/>
        <v>0</v>
      </c>
      <c r="FW182" s="44"/>
    </row>
    <row r="183" spans="1:180" ht="27.75" customHeight="1">
      <c r="A183" s="40"/>
      <c r="B183" s="41" t="s">
        <v>561</v>
      </c>
      <c r="C183" s="41" t="str">
        <f>B183</f>
        <v>1.7</v>
      </c>
      <c r="D183" s="48"/>
      <c r="E183" s="48"/>
      <c r="F183" s="41"/>
      <c r="G183" s="48"/>
      <c r="H183" s="43"/>
      <c r="I183" s="43"/>
      <c r="J183" s="44"/>
      <c r="K183" s="44"/>
      <c r="L183" s="44"/>
      <c r="M183" s="44"/>
      <c r="N183" s="43"/>
      <c r="O183" s="43"/>
      <c r="P183" s="1"/>
      <c r="Q183" s="16"/>
      <c r="R183" s="1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1">
        <f t="shared" ref="AC183:AC184" si="1290">+IF(S183=1,1,0)+IF(T183=1,1,0)</f>
        <v>0</v>
      </c>
      <c r="AD183" s="1">
        <f t="shared" ref="AD183:AD184" si="1291">+IF(U183=1,1,0)+IF(V183=1,1,0)</f>
        <v>0</v>
      </c>
      <c r="AE183" s="1">
        <f t="shared" ref="AE183:AE184" si="1292">+IF(W183=1,1,0)+IF(X183=1,1,0)</f>
        <v>0</v>
      </c>
      <c r="AF183" s="1">
        <f t="shared" ref="AF183:AF184" si="1293">+IF(Y183=1,1,0)+IF(Z183=1,1,0)</f>
        <v>0</v>
      </c>
      <c r="AG183" s="1">
        <f t="shared" ref="AG183:AG184" si="1294">+IF(AA183=1,1,0)</f>
        <v>0</v>
      </c>
      <c r="AH183" s="1">
        <f t="shared" ref="AH183:AH184" si="1295">+IF(AB183=1,1,0)</f>
        <v>0</v>
      </c>
      <c r="AI183" s="1">
        <f t="shared" ref="AI183:AI184" si="1296">+IF(S183=2,1,0)+IF(T183=2,1,0)</f>
        <v>0</v>
      </c>
      <c r="AJ183" s="1">
        <f t="shared" ref="AJ183:AJ184" si="1297">+IF(U183=2,1,0)+IF(V183=2,1,0)</f>
        <v>0</v>
      </c>
      <c r="AK183" s="1">
        <f t="shared" ref="AK183:AK184" si="1298">+IF(X183=2,1,0)+IF(W183=2,1,0)</f>
        <v>0</v>
      </c>
      <c r="AL183" s="1">
        <f t="shared" ref="AL183:AL184" si="1299">+IF(Y183=2,1,0)+IF(Z183=2,1,0)</f>
        <v>0</v>
      </c>
      <c r="AM183" s="1">
        <f t="shared" ref="AM183:AM184" si="1300">+IF(AA183=2,1,0)</f>
        <v>0</v>
      </c>
      <c r="AN183" s="1">
        <f t="shared" ref="AN183:AN184" si="1301">+IF(AB183=2,1,0)</f>
        <v>0</v>
      </c>
      <c r="AO183" s="44"/>
      <c r="AP183" s="44"/>
      <c r="AQ183" s="44"/>
      <c r="AR183" s="44"/>
      <c r="AS183" s="122">
        <f t="shared" si="1165"/>
        <v>0</v>
      </c>
      <c r="AT183" s="122">
        <f t="shared" si="1166"/>
        <v>0</v>
      </c>
      <c r="AU183" s="122">
        <f t="shared" si="1167"/>
        <v>0</v>
      </c>
      <c r="AV183" s="122">
        <f t="shared" si="1087"/>
        <v>0</v>
      </c>
      <c r="AW183" s="44"/>
      <c r="AX183" s="294"/>
      <c r="AY183" s="294"/>
      <c r="AZ183" s="294"/>
      <c r="BA183" s="294"/>
      <c r="BB183" s="294"/>
      <c r="BC183" s="29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127"/>
      <c r="BO183" s="44"/>
      <c r="BP183" s="1"/>
      <c r="BQ183" s="44"/>
      <c r="BR183" s="17">
        <v>1</v>
      </c>
      <c r="BS183" s="1">
        <f t="shared" si="957"/>
        <v>0</v>
      </c>
      <c r="BT183" s="17">
        <f t="shared" ref="BT183:BT184" si="1302">+BS183*2</f>
        <v>0</v>
      </c>
      <c r="BU183" s="44">
        <v>8</v>
      </c>
      <c r="BV183" s="44"/>
      <c r="BW183" s="44"/>
      <c r="BX183" s="44"/>
      <c r="BY183" s="44"/>
      <c r="BZ183" s="44"/>
      <c r="CA183" s="44"/>
      <c r="CB183" s="44"/>
      <c r="CC183" s="44"/>
      <c r="CD183" s="92"/>
      <c r="CE183" s="92"/>
      <c r="CF183" s="92"/>
      <c r="CG183" s="44"/>
      <c r="CH183" s="1"/>
      <c r="CI183" s="1"/>
      <c r="CJ183" s="1"/>
      <c r="CK183" s="383"/>
      <c r="CL183" s="383"/>
      <c r="CM183" s="383"/>
      <c r="CN183" s="1">
        <f t="shared" si="1169"/>
        <v>0</v>
      </c>
      <c r="CO183" s="1">
        <f t="shared" si="1170"/>
        <v>0</v>
      </c>
      <c r="CP183" s="20">
        <f t="shared" si="1171"/>
        <v>0</v>
      </c>
      <c r="CQ183" s="351"/>
      <c r="CR183" s="131">
        <f>+IF(SUM(AX183:BM183)&gt;0,1,0)</f>
        <v>0</v>
      </c>
      <c r="CS183" s="44"/>
      <c r="CT183" s="44"/>
      <c r="CU183" s="1"/>
      <c r="CV183" s="1"/>
      <c r="CW183" s="1"/>
      <c r="CX183" s="1"/>
      <c r="CY183" s="1"/>
      <c r="CZ183" s="44"/>
      <c r="DA183" s="17">
        <f t="shared" ref="DA183:DA184" si="1303">+CY183</f>
        <v>0</v>
      </c>
      <c r="DB183" s="359">
        <f t="shared" si="987"/>
        <v>0</v>
      </c>
      <c r="DC183" s="359">
        <f t="shared" si="988"/>
        <v>0</v>
      </c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1"/>
      <c r="DP183" s="1"/>
      <c r="DQ183" s="17">
        <f t="shared" si="1174"/>
        <v>0</v>
      </c>
      <c r="DR183" s="17">
        <f t="shared" si="1175"/>
        <v>0</v>
      </c>
      <c r="DS183" s="17">
        <f t="shared" si="1176"/>
        <v>0</v>
      </c>
      <c r="DT183" s="17">
        <f>+IF(AND(SUM(S183:AA183)&gt;0,SUM(FA183:FF183)&gt;0),CW183,0)</f>
        <v>0</v>
      </c>
      <c r="DU183" s="17">
        <f t="shared" si="1178"/>
        <v>0</v>
      </c>
      <c r="DV183" s="17">
        <f>+IF(AND(SUM(S183:AA183)&gt;0,SUM(FA183:FF183)&gt;0),CY183,0)</f>
        <v>0</v>
      </c>
      <c r="DW183" s="1"/>
      <c r="DX183" s="1"/>
      <c r="DY183" s="20">
        <f t="shared" si="1180"/>
        <v>0</v>
      </c>
      <c r="DZ183" s="20">
        <f t="shared" si="1181"/>
        <v>0</v>
      </c>
      <c r="EA183" s="20">
        <f t="shared" si="1182"/>
        <v>0</v>
      </c>
      <c r="EB183" s="20">
        <f t="shared" si="1183"/>
        <v>0</v>
      </c>
      <c r="EC183" s="18">
        <f>+IF(AND(CT183=0,SUM(CU183:CY183)&gt;1,SUM(CU183:CY183)&lt;=4),1,IF(AND(CT183=0,SUM(CU183:CY183)&gt;4),2,0))</f>
        <v>0</v>
      </c>
      <c r="ED183" s="19">
        <f t="shared" ref="ED183:ED184" si="1304">+IF(EC183&lt;&gt;0,EC183*3,0)</f>
        <v>0</v>
      </c>
      <c r="EE183" s="19">
        <f t="shared" si="1186"/>
        <v>0</v>
      </c>
      <c r="EF183" s="1">
        <f t="shared" si="1187"/>
        <v>0</v>
      </c>
      <c r="EG183" s="18">
        <f>+IF(AND(CT183+EC183=0,SUM(AO183:AR183)&gt;0,SUM(DK183:DN183)&gt;0),(CU183+CV183+CW183+CX183)*2+CY183*5,(EC183+CT183-FO183)*5)+IF(AND(EC183+DQ183+CT183=0,SUM(AO183:AR183)&gt;0),SUM(CU183:CX183)*2+CY183*5,0)</f>
        <v>0</v>
      </c>
      <c r="EH183" s="341"/>
      <c r="EI183" s="44"/>
      <c r="EJ183" s="44"/>
      <c r="EK183" s="44"/>
      <c r="EL183" s="93"/>
      <c r="EM183" s="93"/>
      <c r="EN183" s="93"/>
      <c r="EO183" s="366"/>
      <c r="EP183" s="366"/>
      <c r="EQ183" s="374"/>
      <c r="ER183" s="374"/>
      <c r="ES183" s="374"/>
      <c r="ET183" s="374"/>
      <c r="EU183" s="18">
        <f t="shared" si="1189"/>
        <v>0</v>
      </c>
      <c r="EV183" s="18">
        <f t="shared" si="989"/>
        <v>0</v>
      </c>
      <c r="EW183" s="341"/>
      <c r="EX183" s="341"/>
      <c r="EY183" s="341"/>
      <c r="EZ183" s="365">
        <f t="shared" si="885"/>
        <v>0</v>
      </c>
      <c r="FA183" s="44"/>
      <c r="FB183" s="44"/>
      <c r="FC183" s="44"/>
      <c r="FD183" s="45"/>
      <c r="FE183" s="45"/>
      <c r="FF183" s="45"/>
      <c r="FG183" s="300"/>
      <c r="FH183" s="45"/>
      <c r="FI183" s="45"/>
      <c r="FJ183" s="45"/>
      <c r="FK183" s="44"/>
      <c r="FL183" s="44"/>
      <c r="FM183" s="44"/>
      <c r="FN183" s="44"/>
      <c r="FO183" s="294"/>
      <c r="FP183" s="20">
        <f t="shared" si="990"/>
        <v>0</v>
      </c>
      <c r="FQ183" s="20">
        <f t="shared" si="1190"/>
        <v>0</v>
      </c>
      <c r="FR183" s="20">
        <f t="shared" si="1191"/>
        <v>0</v>
      </c>
      <c r="FS183" s="20">
        <f t="shared" si="1192"/>
        <v>0</v>
      </c>
      <c r="FT183" s="20">
        <f t="shared" si="1193"/>
        <v>0</v>
      </c>
      <c r="FU183" s="20">
        <f t="shared" si="1194"/>
        <v>0</v>
      </c>
      <c r="FV183" s="20">
        <f t="shared" si="1195"/>
        <v>0</v>
      </c>
      <c r="FW183" s="44"/>
    </row>
    <row r="184" spans="1:180" ht="27.75" customHeight="1">
      <c r="A184" s="40"/>
      <c r="B184" s="48"/>
      <c r="C184" s="48" t="s">
        <v>767</v>
      </c>
      <c r="D184" s="48"/>
      <c r="E184" s="48" t="s">
        <v>44</v>
      </c>
      <c r="F184" s="48"/>
      <c r="G184" s="48">
        <v>30</v>
      </c>
      <c r="H184" s="43"/>
      <c r="I184" s="43"/>
      <c r="J184" s="44"/>
      <c r="K184" s="44"/>
      <c r="L184" s="44"/>
      <c r="M184" s="44"/>
      <c r="N184" s="43"/>
      <c r="O184" s="43"/>
      <c r="P184" s="1"/>
      <c r="Q184" s="16"/>
      <c r="R184" s="1"/>
      <c r="S184" s="44"/>
      <c r="T184" s="44"/>
      <c r="U184" s="44"/>
      <c r="V184" s="44"/>
      <c r="W184" s="44"/>
      <c r="X184" s="44"/>
      <c r="Y184" s="44">
        <v>1</v>
      </c>
      <c r="Z184" s="44"/>
      <c r="AA184" s="44"/>
      <c r="AB184" s="44"/>
      <c r="AC184" s="1">
        <f t="shared" si="1290"/>
        <v>0</v>
      </c>
      <c r="AD184" s="1">
        <f t="shared" si="1291"/>
        <v>0</v>
      </c>
      <c r="AE184" s="1">
        <f t="shared" si="1292"/>
        <v>0</v>
      </c>
      <c r="AF184" s="1">
        <f t="shared" si="1293"/>
        <v>1</v>
      </c>
      <c r="AG184" s="1">
        <f t="shared" si="1294"/>
        <v>0</v>
      </c>
      <c r="AH184" s="1">
        <f t="shared" si="1295"/>
        <v>0</v>
      </c>
      <c r="AI184" s="1">
        <f t="shared" si="1296"/>
        <v>0</v>
      </c>
      <c r="AJ184" s="1">
        <f t="shared" si="1297"/>
        <v>0</v>
      </c>
      <c r="AK184" s="1">
        <f t="shared" si="1298"/>
        <v>0</v>
      </c>
      <c r="AL184" s="1">
        <f t="shared" si="1299"/>
        <v>0</v>
      </c>
      <c r="AM184" s="1">
        <f t="shared" si="1300"/>
        <v>0</v>
      </c>
      <c r="AN184" s="1">
        <f t="shared" si="1301"/>
        <v>0</v>
      </c>
      <c r="AO184" s="44"/>
      <c r="AP184" s="44"/>
      <c r="AQ184" s="44"/>
      <c r="AR184" s="44">
        <f>G184</f>
        <v>30</v>
      </c>
      <c r="AS184" s="122">
        <f t="shared" si="1165"/>
        <v>0</v>
      </c>
      <c r="AT184" s="122">
        <f t="shared" si="1166"/>
        <v>0</v>
      </c>
      <c r="AU184" s="122">
        <f t="shared" si="1167"/>
        <v>0</v>
      </c>
      <c r="AV184" s="122">
        <f t="shared" si="1087"/>
        <v>1</v>
      </c>
      <c r="AW184" s="44"/>
      <c r="AX184" s="294"/>
      <c r="AY184" s="294"/>
      <c r="AZ184" s="294"/>
      <c r="BA184" s="294"/>
      <c r="BB184" s="294"/>
      <c r="BC184" s="294"/>
      <c r="BD184" s="44"/>
      <c r="BE184" s="44"/>
      <c r="BF184" s="44"/>
      <c r="BG184" s="44"/>
      <c r="BH184" s="44"/>
      <c r="BI184" s="44">
        <v>1</v>
      </c>
      <c r="BJ184" s="44"/>
      <c r="BK184" s="44"/>
      <c r="BL184" s="44"/>
      <c r="BM184" s="44"/>
      <c r="BN184" s="127"/>
      <c r="BO184" s="44"/>
      <c r="BP184" s="1"/>
      <c r="BQ184" s="44"/>
      <c r="BR184" s="17">
        <v>2</v>
      </c>
      <c r="BS184" s="1">
        <f t="shared" si="957"/>
        <v>0</v>
      </c>
      <c r="BT184" s="17">
        <f t="shared" si="1302"/>
        <v>0</v>
      </c>
      <c r="BU184" s="44"/>
      <c r="BV184" s="44">
        <v>1</v>
      </c>
      <c r="BW184" s="44"/>
      <c r="BX184" s="44"/>
      <c r="BY184" s="44"/>
      <c r="BZ184" s="44"/>
      <c r="CA184" s="44"/>
      <c r="CB184" s="44"/>
      <c r="CC184" s="44"/>
      <c r="CD184" s="92"/>
      <c r="CE184" s="92">
        <v>1</v>
      </c>
      <c r="CF184" s="92"/>
      <c r="CG184" s="44"/>
      <c r="CH184" s="1"/>
      <c r="CI184" s="1"/>
      <c r="CJ184" s="1"/>
      <c r="CK184" s="383"/>
      <c r="CL184" s="383"/>
      <c r="CM184" s="383"/>
      <c r="CN184" s="1">
        <f t="shared" si="1169"/>
        <v>0</v>
      </c>
      <c r="CO184" s="1">
        <f t="shared" si="1170"/>
        <v>0</v>
      </c>
      <c r="CP184" s="20">
        <f t="shared" si="1171"/>
        <v>0.5</v>
      </c>
      <c r="CQ184" s="351"/>
      <c r="CR184" s="131">
        <f>+IF(SUM(AX184:BM184)&gt;0,1,0)</f>
        <v>1</v>
      </c>
      <c r="CS184" s="44"/>
      <c r="CT184" s="44"/>
      <c r="CU184" s="1"/>
      <c r="CV184" s="1"/>
      <c r="CW184" s="1"/>
      <c r="CX184" s="1"/>
      <c r="CY184" s="1"/>
      <c r="CZ184" s="44"/>
      <c r="DA184" s="17">
        <f t="shared" si="1303"/>
        <v>0</v>
      </c>
      <c r="DB184" s="359">
        <f t="shared" si="987"/>
        <v>0</v>
      </c>
      <c r="DC184" s="359">
        <f t="shared" si="988"/>
        <v>0</v>
      </c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1"/>
      <c r="DP184" s="1"/>
      <c r="DQ184" s="17">
        <f t="shared" si="1174"/>
        <v>0</v>
      </c>
      <c r="DR184" s="17">
        <f t="shared" si="1175"/>
        <v>0</v>
      </c>
      <c r="DS184" s="17">
        <f t="shared" si="1176"/>
        <v>0</v>
      </c>
      <c r="DT184" s="17">
        <f>+IF(AND(SUM(S184:AA184)&gt;0,SUM(FA184:FF184)&gt;0),CW184,0)</f>
        <v>0</v>
      </c>
      <c r="DU184" s="17">
        <f t="shared" si="1178"/>
        <v>0</v>
      </c>
      <c r="DV184" s="17">
        <f>+IF(AND(SUM(S184:AA184)&gt;0,SUM(FA184:FF184)&gt;0),CY184,0)</f>
        <v>0</v>
      </c>
      <c r="DW184" s="1"/>
      <c r="DX184" s="1"/>
      <c r="DY184" s="20">
        <f t="shared" si="1180"/>
        <v>0</v>
      </c>
      <c r="DZ184" s="20">
        <f t="shared" si="1181"/>
        <v>0</v>
      </c>
      <c r="EA184" s="20">
        <f t="shared" si="1182"/>
        <v>0</v>
      </c>
      <c r="EB184" s="20">
        <f t="shared" si="1183"/>
        <v>0</v>
      </c>
      <c r="EC184" s="18">
        <f>+IF(AND(CT184=0,SUM(CU184:CY184)&gt;1,SUM(CU184:CY184)&lt;=4),1,IF(AND(CT184=0,SUM(CU184:CY184)&gt;4),2,0))</f>
        <v>0</v>
      </c>
      <c r="ED184" s="19">
        <f t="shared" si="1304"/>
        <v>0</v>
      </c>
      <c r="EE184" s="19">
        <f t="shared" si="1186"/>
        <v>0</v>
      </c>
      <c r="EF184" s="1">
        <f t="shared" si="1187"/>
        <v>0</v>
      </c>
      <c r="EG184" s="18">
        <f>+IF(AND(CT184+EC184=0,SUM(AO184:AR184)&gt;0,SUM(DK184:DN184)&gt;0),(CU184+CV184+CW184+CX184)*2+CY184*5,(EC184+CT184-FO184)*5)+IF(AND(EC184+DQ184+CT184=0,SUM(AO184:AR184)&gt;0),SUM(CU184:CX184)*2+CY184*5,0)</f>
        <v>0</v>
      </c>
      <c r="EH184" s="341"/>
      <c r="EI184" s="44"/>
      <c r="EJ184" s="44"/>
      <c r="EK184" s="44"/>
      <c r="EL184" s="93"/>
      <c r="EM184" s="93"/>
      <c r="EN184" s="93"/>
      <c r="EO184" s="366"/>
      <c r="EP184" s="366"/>
      <c r="EQ184" s="374"/>
      <c r="ER184" s="374"/>
      <c r="ES184" s="374"/>
      <c r="ET184" s="374"/>
      <c r="EU184" s="18">
        <f t="shared" si="1189"/>
        <v>0</v>
      </c>
      <c r="EV184" s="18">
        <f t="shared" si="989"/>
        <v>2</v>
      </c>
      <c r="EW184" s="341"/>
      <c r="EX184" s="341"/>
      <c r="EY184" s="341"/>
      <c r="EZ184" s="365">
        <f t="shared" si="885"/>
        <v>0</v>
      </c>
      <c r="FA184" s="44"/>
      <c r="FB184" s="44"/>
      <c r="FC184" s="44"/>
      <c r="FD184" s="45"/>
      <c r="FE184" s="45"/>
      <c r="FF184" s="45"/>
      <c r="FG184" s="300"/>
      <c r="FH184" s="45"/>
      <c r="FI184" s="45"/>
      <c r="FJ184" s="45"/>
      <c r="FK184" s="44"/>
      <c r="FL184" s="44"/>
      <c r="FM184" s="44"/>
      <c r="FN184" s="44"/>
      <c r="FO184" s="294"/>
      <c r="FP184" s="20">
        <f t="shared" si="990"/>
        <v>0</v>
      </c>
      <c r="FQ184" s="20">
        <f t="shared" si="1190"/>
        <v>0</v>
      </c>
      <c r="FR184" s="20">
        <f t="shared" si="1191"/>
        <v>0</v>
      </c>
      <c r="FS184" s="20">
        <f t="shared" si="1192"/>
        <v>0</v>
      </c>
      <c r="FT184" s="20">
        <f t="shared" si="1193"/>
        <v>0</v>
      </c>
      <c r="FU184" s="20">
        <f t="shared" si="1194"/>
        <v>0</v>
      </c>
      <c r="FV184" s="20">
        <f t="shared" si="1195"/>
        <v>0</v>
      </c>
      <c r="FW184" s="44"/>
    </row>
    <row r="185" spans="1:180" ht="27.75" customHeight="1">
      <c r="A185" s="40"/>
      <c r="B185" s="48" t="s">
        <v>769</v>
      </c>
      <c r="C185" s="48" t="s">
        <v>768</v>
      </c>
      <c r="D185" s="48"/>
      <c r="E185" s="48" t="s">
        <v>44</v>
      </c>
      <c r="F185" s="48"/>
      <c r="G185" s="48">
        <v>32</v>
      </c>
      <c r="H185" s="43"/>
      <c r="I185" s="43"/>
      <c r="J185" s="44"/>
      <c r="K185" s="44"/>
      <c r="L185" s="44"/>
      <c r="M185" s="44"/>
      <c r="N185" s="43"/>
      <c r="O185" s="43"/>
      <c r="P185" s="1"/>
      <c r="Q185" s="16"/>
      <c r="R185" s="1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1">
        <f t="shared" ref="AC185" si="1305">+IF(S185=1,1,0)+IF(T185=1,1,0)</f>
        <v>0</v>
      </c>
      <c r="AD185" s="1">
        <f t="shared" ref="AD185" si="1306">+IF(U185=1,1,0)+IF(V185=1,1,0)</f>
        <v>0</v>
      </c>
      <c r="AE185" s="1">
        <f t="shared" ref="AE185" si="1307">+IF(W185=1,1,0)+IF(X185=1,1,0)</f>
        <v>0</v>
      </c>
      <c r="AF185" s="1">
        <f t="shared" ref="AF185" si="1308">+IF(Y185=1,1,0)+IF(Z185=1,1,0)</f>
        <v>0</v>
      </c>
      <c r="AG185" s="1">
        <f t="shared" ref="AG185" si="1309">+IF(AA185=1,1,0)</f>
        <v>0</v>
      </c>
      <c r="AH185" s="1">
        <f t="shared" ref="AH185" si="1310">+IF(AB185=1,1,0)</f>
        <v>0</v>
      </c>
      <c r="AI185" s="1">
        <f t="shared" ref="AI185" si="1311">+IF(S185=2,1,0)+IF(T185=2,1,0)</f>
        <v>0</v>
      </c>
      <c r="AJ185" s="1">
        <f t="shared" ref="AJ185" si="1312">+IF(U185=2,1,0)+IF(V185=2,1,0)</f>
        <v>0</v>
      </c>
      <c r="AK185" s="1">
        <f t="shared" ref="AK185" si="1313">+IF(X185=2,1,0)+IF(W185=2,1,0)</f>
        <v>0</v>
      </c>
      <c r="AL185" s="1">
        <f t="shared" ref="AL185" si="1314">+IF(Y185=2,1,0)+IF(Z185=2,1,0)</f>
        <v>0</v>
      </c>
      <c r="AM185" s="1">
        <f t="shared" ref="AM185" si="1315">+IF(AA185=2,1,0)</f>
        <v>0</v>
      </c>
      <c r="AN185" s="1">
        <f t="shared" ref="AN185" si="1316">+IF(AB185=2,1,0)</f>
        <v>0</v>
      </c>
      <c r="AO185" s="44"/>
      <c r="AP185" s="44"/>
      <c r="AQ185" s="44"/>
      <c r="AR185" s="44">
        <f>G185</f>
        <v>32</v>
      </c>
      <c r="AS185" s="122">
        <f t="shared" si="1165"/>
        <v>0</v>
      </c>
      <c r="AT185" s="122">
        <f t="shared" si="1166"/>
        <v>0</v>
      </c>
      <c r="AU185" s="122">
        <f t="shared" si="1167"/>
        <v>0</v>
      </c>
      <c r="AV185" s="122">
        <f t="shared" si="1087"/>
        <v>1</v>
      </c>
      <c r="AW185" s="44"/>
      <c r="AX185" s="294"/>
      <c r="AY185" s="294"/>
      <c r="AZ185" s="294"/>
      <c r="BA185" s="294"/>
      <c r="BB185" s="294"/>
      <c r="BC185" s="29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127"/>
      <c r="BO185" s="44"/>
      <c r="BP185" s="1"/>
      <c r="BQ185" s="44"/>
      <c r="BR185" s="17">
        <v>1</v>
      </c>
      <c r="BS185" s="1">
        <f t="shared" si="957"/>
        <v>0</v>
      </c>
      <c r="BT185" s="17">
        <f t="shared" ref="BT185" si="1317">+BS185*2</f>
        <v>0</v>
      </c>
      <c r="BU185" s="44"/>
      <c r="BV185" s="44"/>
      <c r="BW185" s="44"/>
      <c r="BX185" s="44"/>
      <c r="BY185" s="44"/>
      <c r="BZ185" s="44"/>
      <c r="CA185" s="44"/>
      <c r="CB185" s="44"/>
      <c r="CC185" s="44"/>
      <c r="CD185" s="92"/>
      <c r="CE185" s="92"/>
      <c r="CF185" s="92"/>
      <c r="CG185" s="44"/>
      <c r="CH185" s="1"/>
      <c r="CI185" s="1"/>
      <c r="CJ185" s="1"/>
      <c r="CK185" s="383"/>
      <c r="CL185" s="383"/>
      <c r="CM185" s="383"/>
      <c r="CN185" s="1">
        <f t="shared" si="1169"/>
        <v>0</v>
      </c>
      <c r="CO185" s="1">
        <f t="shared" si="1170"/>
        <v>0</v>
      </c>
      <c r="CP185" s="20">
        <f t="shared" si="1171"/>
        <v>0</v>
      </c>
      <c r="CQ185" s="351"/>
      <c r="CR185" s="131">
        <f>+IF(SUM(AX185:BM185)&gt;0,1,0)</f>
        <v>0</v>
      </c>
      <c r="CS185" s="44"/>
      <c r="CT185" s="44"/>
      <c r="CU185" s="1"/>
      <c r="CV185" s="1"/>
      <c r="CW185" s="1"/>
      <c r="CX185" s="1"/>
      <c r="CY185" s="1"/>
      <c r="CZ185" s="44"/>
      <c r="DA185" s="17">
        <f t="shared" ref="DA185" si="1318">+CY185</f>
        <v>0</v>
      </c>
      <c r="DB185" s="359">
        <f t="shared" si="987"/>
        <v>0</v>
      </c>
      <c r="DC185" s="359">
        <f t="shared" si="988"/>
        <v>0</v>
      </c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1"/>
      <c r="DP185" s="1"/>
      <c r="DQ185" s="17">
        <f t="shared" si="1174"/>
        <v>0</v>
      </c>
      <c r="DR185" s="17">
        <f t="shared" si="1175"/>
        <v>0</v>
      </c>
      <c r="DS185" s="17">
        <f t="shared" si="1176"/>
        <v>0</v>
      </c>
      <c r="DT185" s="17">
        <f>+IF(AND(SUM(S185:AA185)&gt;0,SUM(FA185:FF185)&gt;0),CW185,0)</f>
        <v>0</v>
      </c>
      <c r="DU185" s="17">
        <f t="shared" si="1178"/>
        <v>0</v>
      </c>
      <c r="DV185" s="17">
        <f>+IF(AND(SUM(S185:AA185)&gt;0,SUM(FA185:FF185)&gt;0),CY185,0)</f>
        <v>0</v>
      </c>
      <c r="DW185" s="1"/>
      <c r="DX185" s="1"/>
      <c r="DY185" s="20">
        <f t="shared" si="1180"/>
        <v>0</v>
      </c>
      <c r="DZ185" s="20">
        <f t="shared" si="1181"/>
        <v>0</v>
      </c>
      <c r="EA185" s="20">
        <f t="shared" si="1182"/>
        <v>0</v>
      </c>
      <c r="EB185" s="20">
        <f t="shared" si="1183"/>
        <v>0</v>
      </c>
      <c r="EC185" s="18">
        <f>+IF(AND(CT185=0,SUM(CU185:CY185)&gt;1,SUM(CU185:CY185)&lt;=4),1,IF(AND(CT185=0,SUM(CU185:CY185)&gt;4),2,0))</f>
        <v>0</v>
      </c>
      <c r="ED185" s="19">
        <f t="shared" ref="ED185" si="1319">+IF(EC185&lt;&gt;0,EC185*3,0)</f>
        <v>0</v>
      </c>
      <c r="EE185" s="19">
        <f t="shared" si="1186"/>
        <v>0</v>
      </c>
      <c r="EF185" s="1">
        <f t="shared" si="1187"/>
        <v>0</v>
      </c>
      <c r="EG185" s="18">
        <f>+IF(AND(CT185+EC185=0,SUM(AO185:AR185)&gt;0,SUM(DK185:DN185)&gt;0),(CU185+CV185+CW185+CX185)*2+CY185*5,(EC185+CT185-FO185)*5)+IF(AND(EC185+DQ185+CT185=0,SUM(AO185:AR185)&gt;0),SUM(CU185:CX185)*2+CY185*5,0)</f>
        <v>0</v>
      </c>
      <c r="EH185" s="341"/>
      <c r="EI185" s="44"/>
      <c r="EJ185" s="44"/>
      <c r="EK185" s="44"/>
      <c r="EL185" s="93"/>
      <c r="EM185" s="93"/>
      <c r="EN185" s="93"/>
      <c r="EO185" s="366"/>
      <c r="EP185" s="366"/>
      <c r="EQ185" s="374"/>
      <c r="ER185" s="374"/>
      <c r="ES185" s="374"/>
      <c r="ET185" s="374"/>
      <c r="EU185" s="18">
        <f t="shared" si="1189"/>
        <v>0</v>
      </c>
      <c r="EV185" s="18">
        <f t="shared" si="989"/>
        <v>0</v>
      </c>
      <c r="EW185" s="341"/>
      <c r="EX185" s="341"/>
      <c r="EY185" s="341"/>
      <c r="EZ185" s="365">
        <f t="shared" si="885"/>
        <v>0</v>
      </c>
      <c r="FA185" s="44"/>
      <c r="FB185" s="44"/>
      <c r="FC185" s="44"/>
      <c r="FD185" s="45"/>
      <c r="FE185" s="45"/>
      <c r="FF185" s="45"/>
      <c r="FG185" s="300"/>
      <c r="FH185" s="45"/>
      <c r="FI185" s="45"/>
      <c r="FJ185" s="45"/>
      <c r="FK185" s="44"/>
      <c r="FL185" s="44"/>
      <c r="FM185" s="44"/>
      <c r="FN185" s="44"/>
      <c r="FO185" s="294"/>
      <c r="FP185" s="20">
        <f t="shared" si="990"/>
        <v>0</v>
      </c>
      <c r="FQ185" s="20">
        <f t="shared" si="1190"/>
        <v>0</v>
      </c>
      <c r="FR185" s="20">
        <f t="shared" si="1191"/>
        <v>0</v>
      </c>
      <c r="FS185" s="20">
        <f t="shared" si="1192"/>
        <v>0</v>
      </c>
      <c r="FT185" s="20">
        <f t="shared" si="1193"/>
        <v>0</v>
      </c>
      <c r="FU185" s="20">
        <f t="shared" si="1194"/>
        <v>0</v>
      </c>
      <c r="FV185" s="20">
        <f t="shared" si="1195"/>
        <v>0</v>
      </c>
      <c r="FW185" s="44"/>
    </row>
    <row r="186" spans="1:180" ht="18.75" customHeight="1">
      <c r="A186" s="53"/>
      <c r="B186" s="54"/>
      <c r="C186" s="54"/>
      <c r="D186" s="54"/>
      <c r="E186" s="54"/>
      <c r="F186" s="54"/>
      <c r="G186" s="54"/>
      <c r="H186" s="55"/>
      <c r="I186" s="55"/>
      <c r="J186" s="56"/>
      <c r="K186" s="56"/>
      <c r="L186" s="56"/>
      <c r="M186" s="56"/>
      <c r="N186" s="55"/>
      <c r="O186" s="55"/>
      <c r="P186" s="29"/>
      <c r="Q186" s="30"/>
      <c r="R186" s="29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56"/>
      <c r="AP186" s="56"/>
      <c r="AQ186" s="56"/>
      <c r="AR186" s="56"/>
      <c r="AS186" s="123"/>
      <c r="AT186" s="123"/>
      <c r="AU186" s="123"/>
      <c r="AV186" s="123"/>
      <c r="AW186" s="56"/>
      <c r="AX186" s="320"/>
      <c r="AY186" s="320"/>
      <c r="AZ186" s="320"/>
      <c r="BA186" s="320"/>
      <c r="BB186" s="320"/>
      <c r="BC186" s="320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128"/>
      <c r="BO186" s="56"/>
      <c r="BP186" s="29"/>
      <c r="BQ186" s="56"/>
      <c r="BR186" s="31"/>
      <c r="BS186" s="29"/>
      <c r="BT186" s="31"/>
      <c r="BU186" s="56"/>
      <c r="BV186" s="56"/>
      <c r="BW186" s="56"/>
      <c r="BX186" s="56"/>
      <c r="BY186" s="56"/>
      <c r="BZ186" s="56"/>
      <c r="CA186" s="56"/>
      <c r="CB186" s="56"/>
      <c r="CC186" s="56"/>
      <c r="CD186" s="133"/>
      <c r="CE186" s="133"/>
      <c r="CF186" s="133"/>
      <c r="CG186" s="56"/>
      <c r="CH186" s="29"/>
      <c r="CI186" s="29"/>
      <c r="CJ186" s="29"/>
      <c r="CK186" s="385"/>
      <c r="CL186" s="385"/>
      <c r="CM186" s="385"/>
      <c r="CN186" s="29"/>
      <c r="CO186" s="29"/>
      <c r="CP186" s="32"/>
      <c r="CQ186" s="353"/>
      <c r="CR186" s="134"/>
      <c r="CS186" s="56"/>
      <c r="CT186" s="56"/>
      <c r="CU186" s="29"/>
      <c r="CV186" s="29"/>
      <c r="CW186" s="29"/>
      <c r="CX186" s="29"/>
      <c r="CY186" s="29"/>
      <c r="CZ186" s="56"/>
      <c r="DA186" s="31"/>
      <c r="DB186" s="359">
        <f t="shared" si="987"/>
        <v>0</v>
      </c>
      <c r="DC186" s="360"/>
      <c r="DD186" s="130"/>
      <c r="DE186" s="130"/>
      <c r="DF186" s="130"/>
      <c r="DG186" s="130"/>
      <c r="DH186" s="130"/>
      <c r="DI186" s="130"/>
      <c r="DJ186" s="130"/>
      <c r="DK186" s="56"/>
      <c r="DL186" s="56"/>
      <c r="DM186" s="56"/>
      <c r="DN186" s="56"/>
      <c r="DO186" s="29"/>
      <c r="DP186" s="29"/>
      <c r="DQ186" s="31"/>
      <c r="DR186" s="31"/>
      <c r="DS186" s="31"/>
      <c r="DT186" s="31"/>
      <c r="DU186" s="31"/>
      <c r="DV186" s="31"/>
      <c r="DW186" s="29"/>
      <c r="DX186" s="29"/>
      <c r="DY186" s="32"/>
      <c r="DZ186" s="32"/>
      <c r="EA186" s="32"/>
      <c r="EB186" s="32"/>
      <c r="EC186" s="33"/>
      <c r="ED186" s="34"/>
      <c r="EE186" s="34"/>
      <c r="EF186" s="29"/>
      <c r="EG186" s="33"/>
      <c r="EH186" s="345"/>
      <c r="EI186" s="56"/>
      <c r="EJ186" s="56"/>
      <c r="EK186" s="56"/>
      <c r="EL186" s="135"/>
      <c r="EM186" s="135"/>
      <c r="EN186" s="135"/>
      <c r="EO186" s="367"/>
      <c r="EP186" s="367"/>
      <c r="EQ186" s="376"/>
      <c r="ER186" s="376"/>
      <c r="ES186" s="376"/>
      <c r="ET186" s="376"/>
      <c r="EU186" s="33"/>
      <c r="EV186" s="33"/>
      <c r="EW186" s="345"/>
      <c r="EX186" s="345"/>
      <c r="EY186" s="345"/>
      <c r="EZ186" s="365">
        <f t="shared" si="885"/>
        <v>0</v>
      </c>
      <c r="FA186" s="56"/>
      <c r="FB186" s="56"/>
      <c r="FC186" s="56"/>
      <c r="FD186" s="57"/>
      <c r="FE186" s="57"/>
      <c r="FF186" s="57"/>
      <c r="FG186" s="323"/>
      <c r="FH186" s="57"/>
      <c r="FI186" s="57"/>
      <c r="FJ186" s="57"/>
      <c r="FK186" s="56"/>
      <c r="FL186" s="56"/>
      <c r="FM186" s="56"/>
      <c r="FN186" s="56"/>
      <c r="FO186" s="320"/>
      <c r="FP186" s="32"/>
      <c r="FQ186" s="32"/>
      <c r="FR186" s="32"/>
      <c r="FS186" s="32"/>
      <c r="FT186" s="32"/>
      <c r="FU186" s="32"/>
      <c r="FV186" s="32"/>
      <c r="FW186" s="56"/>
    </row>
    <row r="187" spans="1:180" s="99" customFormat="1" ht="24" customHeight="1">
      <c r="A187" s="94">
        <v>4</v>
      </c>
      <c r="B187" s="105" t="s">
        <v>567</v>
      </c>
      <c r="C187" s="105"/>
      <c r="D187" s="96"/>
      <c r="E187" s="96"/>
      <c r="F187" s="96">
        <f t="shared" ref="F187:AK187" si="1320">+SUM(F188:F263)</f>
        <v>1624</v>
      </c>
      <c r="G187" s="96">
        <f t="shared" si="1320"/>
        <v>1666</v>
      </c>
      <c r="H187" s="96">
        <f t="shared" si="1320"/>
        <v>0</v>
      </c>
      <c r="I187" s="96">
        <f t="shared" si="1320"/>
        <v>0</v>
      </c>
      <c r="J187" s="96">
        <f t="shared" si="1320"/>
        <v>0</v>
      </c>
      <c r="K187" s="96">
        <f t="shared" si="1320"/>
        <v>12</v>
      </c>
      <c r="L187" s="96">
        <f t="shared" si="1320"/>
        <v>0</v>
      </c>
      <c r="M187" s="96">
        <f t="shared" si="1320"/>
        <v>4</v>
      </c>
      <c r="N187" s="96">
        <f t="shared" si="1320"/>
        <v>0</v>
      </c>
      <c r="O187" s="96">
        <f t="shared" si="1320"/>
        <v>0</v>
      </c>
      <c r="P187" s="96">
        <f t="shared" si="1320"/>
        <v>0</v>
      </c>
      <c r="Q187" s="96">
        <f t="shared" si="1320"/>
        <v>0</v>
      </c>
      <c r="R187" s="96">
        <f t="shared" si="1320"/>
        <v>0</v>
      </c>
      <c r="S187" s="96">
        <f t="shared" si="1320"/>
        <v>0</v>
      </c>
      <c r="T187" s="96">
        <f t="shared" si="1320"/>
        <v>1</v>
      </c>
      <c r="U187" s="96">
        <f t="shared" si="1320"/>
        <v>1</v>
      </c>
      <c r="V187" s="96">
        <f t="shared" si="1320"/>
        <v>0</v>
      </c>
      <c r="W187" s="96">
        <f t="shared" si="1320"/>
        <v>0</v>
      </c>
      <c r="X187" s="96">
        <f t="shared" si="1320"/>
        <v>0</v>
      </c>
      <c r="Y187" s="96">
        <f t="shared" si="1320"/>
        <v>3</v>
      </c>
      <c r="Z187" s="96">
        <f t="shared" si="1320"/>
        <v>0</v>
      </c>
      <c r="AA187" s="96">
        <f t="shared" si="1320"/>
        <v>0</v>
      </c>
      <c r="AB187" s="96">
        <f t="shared" si="1320"/>
        <v>0</v>
      </c>
      <c r="AC187" s="96">
        <f t="shared" si="1320"/>
        <v>1</v>
      </c>
      <c r="AD187" s="96">
        <f t="shared" si="1320"/>
        <v>1</v>
      </c>
      <c r="AE187" s="96">
        <f t="shared" si="1320"/>
        <v>0</v>
      </c>
      <c r="AF187" s="96">
        <f t="shared" si="1320"/>
        <v>3</v>
      </c>
      <c r="AG187" s="96">
        <f t="shared" si="1320"/>
        <v>0</v>
      </c>
      <c r="AH187" s="96">
        <f t="shared" si="1320"/>
        <v>0</v>
      </c>
      <c r="AI187" s="96">
        <f t="shared" si="1320"/>
        <v>0</v>
      </c>
      <c r="AJ187" s="96">
        <f t="shared" si="1320"/>
        <v>0</v>
      </c>
      <c r="AK187" s="96">
        <f t="shared" si="1320"/>
        <v>0</v>
      </c>
      <c r="AL187" s="96">
        <f t="shared" ref="AL187:BQ187" si="1321">+SUM(AL188:AL263)</f>
        <v>0</v>
      </c>
      <c r="AM187" s="96">
        <f t="shared" si="1321"/>
        <v>0</v>
      </c>
      <c r="AN187" s="96">
        <f t="shared" si="1321"/>
        <v>0</v>
      </c>
      <c r="AO187" s="96">
        <f t="shared" si="1321"/>
        <v>0</v>
      </c>
      <c r="AP187" s="96">
        <f t="shared" si="1321"/>
        <v>134</v>
      </c>
      <c r="AQ187" s="96">
        <f t="shared" si="1321"/>
        <v>0</v>
      </c>
      <c r="AR187" s="96">
        <f t="shared" si="1321"/>
        <v>1339</v>
      </c>
      <c r="AS187" s="96">
        <f t="shared" si="1321"/>
        <v>0</v>
      </c>
      <c r="AT187" s="96">
        <f t="shared" si="1321"/>
        <v>6</v>
      </c>
      <c r="AU187" s="96">
        <f t="shared" si="1321"/>
        <v>0</v>
      </c>
      <c r="AV187" s="96">
        <f t="shared" si="1321"/>
        <v>50.413793103448278</v>
      </c>
      <c r="AW187" s="96">
        <f t="shared" si="1321"/>
        <v>1</v>
      </c>
      <c r="AX187" s="96">
        <f t="shared" si="1321"/>
        <v>1</v>
      </c>
      <c r="AY187" s="96">
        <f t="shared" si="1321"/>
        <v>7</v>
      </c>
      <c r="AZ187" s="96">
        <f t="shared" si="1321"/>
        <v>0</v>
      </c>
      <c r="BA187" s="96">
        <f t="shared" si="1321"/>
        <v>0</v>
      </c>
      <c r="BB187" s="96">
        <f t="shared" si="1321"/>
        <v>0</v>
      </c>
      <c r="BC187" s="96">
        <f t="shared" si="1321"/>
        <v>0</v>
      </c>
      <c r="BD187" s="96">
        <f t="shared" si="1321"/>
        <v>8</v>
      </c>
      <c r="BE187" s="96">
        <f t="shared" si="1321"/>
        <v>0</v>
      </c>
      <c r="BF187" s="96">
        <f t="shared" si="1321"/>
        <v>2</v>
      </c>
      <c r="BG187" s="96">
        <f t="shared" si="1321"/>
        <v>0</v>
      </c>
      <c r="BH187" s="96">
        <f t="shared" si="1321"/>
        <v>2</v>
      </c>
      <c r="BI187" s="96">
        <f t="shared" si="1321"/>
        <v>14</v>
      </c>
      <c r="BJ187" s="96">
        <f t="shared" si="1321"/>
        <v>11</v>
      </c>
      <c r="BK187" s="96">
        <f t="shared" si="1321"/>
        <v>0</v>
      </c>
      <c r="BL187" s="96">
        <f t="shared" si="1321"/>
        <v>2</v>
      </c>
      <c r="BM187" s="96">
        <f t="shared" si="1321"/>
        <v>6</v>
      </c>
      <c r="BN187" s="96">
        <f t="shared" si="1321"/>
        <v>4</v>
      </c>
      <c r="BO187" s="96">
        <f t="shared" si="1321"/>
        <v>7</v>
      </c>
      <c r="BP187" s="96">
        <f t="shared" si="1321"/>
        <v>1</v>
      </c>
      <c r="BQ187" s="96">
        <f t="shared" si="1321"/>
        <v>0</v>
      </c>
      <c r="BR187" s="96">
        <f t="shared" ref="BR187:CW187" si="1322">+SUM(BR188:BR263)</f>
        <v>157</v>
      </c>
      <c r="BS187" s="96">
        <f t="shared" si="1322"/>
        <v>4</v>
      </c>
      <c r="BT187" s="96">
        <f t="shared" si="1322"/>
        <v>8</v>
      </c>
      <c r="BU187" s="96">
        <f t="shared" si="1322"/>
        <v>72</v>
      </c>
      <c r="BV187" s="96">
        <f t="shared" si="1322"/>
        <v>87</v>
      </c>
      <c r="BW187" s="96">
        <f t="shared" si="1322"/>
        <v>7</v>
      </c>
      <c r="BX187" s="96">
        <f t="shared" si="1322"/>
        <v>7</v>
      </c>
      <c r="BY187" s="96">
        <f t="shared" si="1322"/>
        <v>0</v>
      </c>
      <c r="BZ187" s="96">
        <f t="shared" si="1322"/>
        <v>2</v>
      </c>
      <c r="CA187" s="96">
        <f t="shared" si="1322"/>
        <v>0</v>
      </c>
      <c r="CB187" s="96">
        <f t="shared" si="1322"/>
        <v>0</v>
      </c>
      <c r="CC187" s="96">
        <f t="shared" si="1322"/>
        <v>0</v>
      </c>
      <c r="CD187" s="96">
        <f t="shared" si="1322"/>
        <v>1</v>
      </c>
      <c r="CE187" s="96">
        <f t="shared" si="1322"/>
        <v>3</v>
      </c>
      <c r="CF187" s="96">
        <f t="shared" si="1322"/>
        <v>0</v>
      </c>
      <c r="CG187" s="96">
        <f t="shared" si="1322"/>
        <v>0</v>
      </c>
      <c r="CH187" s="96">
        <f t="shared" si="1322"/>
        <v>21</v>
      </c>
      <c r="CI187" s="96">
        <f t="shared" si="1322"/>
        <v>27</v>
      </c>
      <c r="CJ187" s="96">
        <f t="shared" si="1322"/>
        <v>1</v>
      </c>
      <c r="CK187" s="96">
        <f t="shared" si="1322"/>
        <v>0</v>
      </c>
      <c r="CL187" s="96">
        <f t="shared" si="1322"/>
        <v>0</v>
      </c>
      <c r="CM187" s="96">
        <f t="shared" si="1322"/>
        <v>0</v>
      </c>
      <c r="CN187" s="96">
        <f t="shared" si="1322"/>
        <v>12</v>
      </c>
      <c r="CO187" s="96">
        <f t="shared" si="1322"/>
        <v>12</v>
      </c>
      <c r="CP187" s="96">
        <f t="shared" si="1322"/>
        <v>129.5</v>
      </c>
      <c r="CQ187" s="96">
        <f t="shared" si="1322"/>
        <v>0</v>
      </c>
      <c r="CR187" s="96">
        <f t="shared" si="1322"/>
        <v>56</v>
      </c>
      <c r="CS187" s="96">
        <f t="shared" si="1322"/>
        <v>9</v>
      </c>
      <c r="CT187" s="96">
        <f t="shared" si="1322"/>
        <v>3</v>
      </c>
      <c r="CU187" s="96">
        <f t="shared" si="1322"/>
        <v>1</v>
      </c>
      <c r="CV187" s="96">
        <f t="shared" si="1322"/>
        <v>3</v>
      </c>
      <c r="CW187" s="96">
        <f t="shared" si="1322"/>
        <v>63</v>
      </c>
      <c r="CX187" s="96">
        <f t="shared" ref="CX187:EC187" si="1323">+SUM(CX188:CX263)</f>
        <v>0</v>
      </c>
      <c r="CY187" s="96">
        <f t="shared" si="1323"/>
        <v>43</v>
      </c>
      <c r="CZ187" s="96">
        <f t="shared" si="1323"/>
        <v>198</v>
      </c>
      <c r="DA187" s="96">
        <f t="shared" si="1323"/>
        <v>43</v>
      </c>
      <c r="DB187" s="96">
        <f t="shared" si="1323"/>
        <v>241</v>
      </c>
      <c r="DC187" s="96">
        <f t="shared" si="1323"/>
        <v>110</v>
      </c>
      <c r="DD187" s="96">
        <f t="shared" si="1323"/>
        <v>0</v>
      </c>
      <c r="DE187" s="96">
        <f t="shared" si="1323"/>
        <v>224</v>
      </c>
      <c r="DF187" s="96">
        <f t="shared" si="1323"/>
        <v>46</v>
      </c>
      <c r="DG187" s="96">
        <f t="shared" si="1323"/>
        <v>8</v>
      </c>
      <c r="DH187" s="96">
        <f t="shared" si="1323"/>
        <v>15</v>
      </c>
      <c r="DI187" s="96">
        <f t="shared" si="1323"/>
        <v>110</v>
      </c>
      <c r="DJ187" s="96">
        <f t="shared" si="1323"/>
        <v>0</v>
      </c>
      <c r="DK187" s="96">
        <f t="shared" si="1323"/>
        <v>0</v>
      </c>
      <c r="DL187" s="96">
        <f t="shared" si="1323"/>
        <v>618</v>
      </c>
      <c r="DM187" s="96">
        <f t="shared" si="1323"/>
        <v>0</v>
      </c>
      <c r="DN187" s="96">
        <f t="shared" si="1323"/>
        <v>359</v>
      </c>
      <c r="DO187" s="96">
        <f t="shared" si="1323"/>
        <v>0</v>
      </c>
      <c r="DP187" s="96">
        <f t="shared" si="1323"/>
        <v>0</v>
      </c>
      <c r="DQ187" s="96">
        <f t="shared" si="1323"/>
        <v>0</v>
      </c>
      <c r="DR187" s="96">
        <f t="shared" si="1323"/>
        <v>0</v>
      </c>
      <c r="DS187" s="96">
        <f t="shared" si="1323"/>
        <v>0</v>
      </c>
      <c r="DT187" s="96">
        <f t="shared" si="1323"/>
        <v>0</v>
      </c>
      <c r="DU187" s="96">
        <f t="shared" si="1323"/>
        <v>0</v>
      </c>
      <c r="DV187" s="96">
        <f t="shared" si="1323"/>
        <v>0</v>
      </c>
      <c r="DW187" s="96">
        <f t="shared" si="1323"/>
        <v>0</v>
      </c>
      <c r="DX187" s="96">
        <f t="shared" si="1323"/>
        <v>0</v>
      </c>
      <c r="DY187" s="96">
        <f t="shared" si="1323"/>
        <v>0</v>
      </c>
      <c r="DZ187" s="96">
        <f t="shared" si="1323"/>
        <v>0</v>
      </c>
      <c r="EA187" s="96">
        <f t="shared" si="1323"/>
        <v>0</v>
      </c>
      <c r="EB187" s="96">
        <f t="shared" si="1323"/>
        <v>0</v>
      </c>
      <c r="EC187" s="96">
        <f t="shared" si="1323"/>
        <v>34</v>
      </c>
      <c r="ED187" s="96">
        <f t="shared" ref="ED187:FI187" si="1324">+SUM(ED188:ED263)</f>
        <v>90</v>
      </c>
      <c r="EE187" s="96">
        <f t="shared" si="1324"/>
        <v>0</v>
      </c>
      <c r="EF187" s="96">
        <f t="shared" si="1324"/>
        <v>0</v>
      </c>
      <c r="EG187" s="96">
        <f t="shared" si="1324"/>
        <v>130</v>
      </c>
      <c r="EH187" s="96">
        <f t="shared" si="1324"/>
        <v>0</v>
      </c>
      <c r="EI187" s="96">
        <f t="shared" si="1324"/>
        <v>15.5</v>
      </c>
      <c r="EJ187" s="96">
        <f t="shared" si="1324"/>
        <v>301</v>
      </c>
      <c r="EK187" s="96">
        <f t="shared" si="1324"/>
        <v>67.5</v>
      </c>
      <c r="EL187" s="96">
        <f t="shared" si="1324"/>
        <v>32</v>
      </c>
      <c r="EM187" s="96">
        <f t="shared" si="1324"/>
        <v>2</v>
      </c>
      <c r="EN187" s="96">
        <f t="shared" si="1324"/>
        <v>7</v>
      </c>
      <c r="EO187" s="96">
        <f t="shared" si="1324"/>
        <v>0</v>
      </c>
      <c r="EP187" s="96">
        <f t="shared" si="1324"/>
        <v>0</v>
      </c>
      <c r="EQ187" s="96">
        <f t="shared" si="1324"/>
        <v>3</v>
      </c>
      <c r="ER187" s="96">
        <f t="shared" si="1324"/>
        <v>0</v>
      </c>
      <c r="ES187" s="96">
        <f t="shared" si="1324"/>
        <v>4</v>
      </c>
      <c r="ET187" s="96">
        <f t="shared" si="1324"/>
        <v>3</v>
      </c>
      <c r="EU187" s="96">
        <f t="shared" si="1324"/>
        <v>274</v>
      </c>
      <c r="EV187" s="96">
        <f t="shared" si="1324"/>
        <v>110</v>
      </c>
      <c r="EW187" s="96">
        <f t="shared" si="1324"/>
        <v>71</v>
      </c>
      <c r="EX187" s="96">
        <f t="shared" si="1324"/>
        <v>48</v>
      </c>
      <c r="EY187" s="96">
        <f t="shared" si="1324"/>
        <v>106</v>
      </c>
      <c r="EZ187" s="96">
        <f t="shared" si="1324"/>
        <v>3.5</v>
      </c>
      <c r="FA187" s="96">
        <f t="shared" si="1324"/>
        <v>0</v>
      </c>
      <c r="FB187" s="96">
        <f t="shared" si="1324"/>
        <v>2</v>
      </c>
      <c r="FC187" s="96">
        <f t="shared" si="1324"/>
        <v>0</v>
      </c>
      <c r="FD187" s="96">
        <f t="shared" si="1324"/>
        <v>0</v>
      </c>
      <c r="FE187" s="96">
        <f t="shared" si="1324"/>
        <v>0</v>
      </c>
      <c r="FF187" s="96">
        <f t="shared" si="1324"/>
        <v>0</v>
      </c>
      <c r="FG187" s="96">
        <f t="shared" si="1324"/>
        <v>1</v>
      </c>
      <c r="FH187" s="96">
        <f t="shared" si="1324"/>
        <v>20</v>
      </c>
      <c r="FI187" s="96">
        <f t="shared" si="1324"/>
        <v>0</v>
      </c>
      <c r="FJ187" s="96">
        <f t="shared" ref="FJ187:FV187" si="1325">+SUM(FJ188:FJ263)</f>
        <v>296</v>
      </c>
      <c r="FK187" s="96">
        <f t="shared" si="1325"/>
        <v>0</v>
      </c>
      <c r="FL187" s="96">
        <f t="shared" si="1325"/>
        <v>79</v>
      </c>
      <c r="FM187" s="96">
        <f t="shared" si="1325"/>
        <v>0</v>
      </c>
      <c r="FN187" s="96">
        <f t="shared" si="1325"/>
        <v>325</v>
      </c>
      <c r="FO187" s="96">
        <f t="shared" si="1325"/>
        <v>3</v>
      </c>
      <c r="FP187" s="96">
        <f t="shared" si="1325"/>
        <v>9</v>
      </c>
      <c r="FQ187" s="96">
        <f t="shared" si="1325"/>
        <v>224</v>
      </c>
      <c r="FR187" s="96">
        <f t="shared" si="1325"/>
        <v>46</v>
      </c>
      <c r="FS187" s="96">
        <f t="shared" si="1325"/>
        <v>0</v>
      </c>
      <c r="FT187" s="96">
        <f t="shared" si="1325"/>
        <v>0</v>
      </c>
      <c r="FU187" s="96">
        <f t="shared" si="1325"/>
        <v>0</v>
      </c>
      <c r="FV187" s="96">
        <f t="shared" si="1325"/>
        <v>0</v>
      </c>
      <c r="FW187" s="106"/>
      <c r="FX187" s="98"/>
    </row>
    <row r="188" spans="1:180" ht="27.75" customHeight="1">
      <c r="A188" s="40"/>
      <c r="B188" s="41" t="s">
        <v>163</v>
      </c>
      <c r="C188" s="48"/>
      <c r="D188" s="48"/>
      <c r="E188" s="41"/>
      <c r="F188" s="41"/>
      <c r="G188" s="48"/>
      <c r="H188" s="43"/>
      <c r="I188" s="43"/>
      <c r="J188" s="44"/>
      <c r="K188" s="44"/>
      <c r="L188" s="44"/>
      <c r="M188" s="44"/>
      <c r="N188" s="43"/>
      <c r="O188" s="43"/>
      <c r="P188" s="1"/>
      <c r="Q188" s="16"/>
      <c r="R188" s="1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1">
        <f t="shared" ref="AC188:AC232" si="1326">+IF(S188=1,1,0)+IF(T188=1,1,0)</f>
        <v>0</v>
      </c>
      <c r="AD188" s="1">
        <f t="shared" ref="AD188:AD232" si="1327">+IF(U188=1,1,0)+IF(V188=1,1,0)</f>
        <v>0</v>
      </c>
      <c r="AE188" s="1">
        <f t="shared" ref="AE188:AE232" si="1328">+IF(W188=1,1,0)+IF(X188=1,1,0)</f>
        <v>0</v>
      </c>
      <c r="AF188" s="1">
        <f t="shared" ref="AF188:AF232" si="1329">+IF(Y188=1,1,0)+IF(Z188=1,1,0)</f>
        <v>0</v>
      </c>
      <c r="AG188" s="1">
        <f t="shared" ref="AG188:AH232" si="1330">+IF(AA188=1,1,0)</f>
        <v>0</v>
      </c>
      <c r="AH188" s="1">
        <f t="shared" si="1330"/>
        <v>0</v>
      </c>
      <c r="AI188" s="1">
        <f t="shared" ref="AI188:AI232" si="1331">+IF(S188=2,1,0)+IF(T188=2,1,0)</f>
        <v>0</v>
      </c>
      <c r="AJ188" s="1">
        <f t="shared" ref="AJ188:AJ232" si="1332">+IF(U188=2,1,0)+IF(V188=2,1,0)</f>
        <v>0</v>
      </c>
      <c r="AK188" s="1">
        <f t="shared" ref="AK188:AK232" si="1333">+IF(X188=2,1,0)+IF(W188=2,1,0)</f>
        <v>0</v>
      </c>
      <c r="AL188" s="1">
        <f t="shared" ref="AL188:AL232" si="1334">+IF(Y188=2,1,0)+IF(Z188=2,1,0)</f>
        <v>0</v>
      </c>
      <c r="AM188" s="1">
        <f t="shared" ref="AM188:AN232" si="1335">+IF(AA188=2,1,0)</f>
        <v>0</v>
      </c>
      <c r="AN188" s="1">
        <f t="shared" si="1335"/>
        <v>0</v>
      </c>
      <c r="AO188" s="44"/>
      <c r="AP188" s="44"/>
      <c r="AQ188" s="44"/>
      <c r="AR188" s="44"/>
      <c r="AS188" s="122">
        <f t="shared" ref="AS188" si="1336">IF(AND(AO188&gt;0,OR(BR188&gt;=2,BR188=1)),1,0)</f>
        <v>0</v>
      </c>
      <c r="AT188" s="122">
        <f t="shared" ref="AT188" si="1337">IF(AND(AP188&gt;0,OR(BR188&gt;=2,BR188=1)),1,0)</f>
        <v>0</v>
      </c>
      <c r="AU188" s="122">
        <f t="shared" ref="AU188" si="1338">IF(AND(AQ188&gt;0,OR(BR188&gt;=2,BR188=1)),1,0)</f>
        <v>0</v>
      </c>
      <c r="AV188" s="122">
        <f t="shared" ref="AV188" si="1339">IF(AND(AR188&gt;0,OR(BR188&gt;=2,BR188=1)),AR188/G188,0)</f>
        <v>0</v>
      </c>
      <c r="AW188" s="44"/>
      <c r="AX188" s="294"/>
      <c r="AY188" s="294"/>
      <c r="AZ188" s="294"/>
      <c r="BA188" s="294"/>
      <c r="BB188" s="294"/>
      <c r="BC188" s="29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127"/>
      <c r="BO188" s="44"/>
      <c r="BP188" s="1"/>
      <c r="BQ188" s="44"/>
      <c r="BR188" s="17"/>
      <c r="BS188" s="1">
        <f t="shared" ref="BS188:BS251" si="1340">IF(BP188=1, 2,IF(BP188=2,3,IF(BP188&gt;=3,4,0)))*2</f>
        <v>0</v>
      </c>
      <c r="BT188" s="17">
        <f t="shared" ref="BT188:BT232" si="1341">+BS188*2</f>
        <v>0</v>
      </c>
      <c r="BU188" s="44"/>
      <c r="BV188" s="44"/>
      <c r="BW188" s="44"/>
      <c r="BX188" s="44"/>
      <c r="BY188" s="44"/>
      <c r="BZ188" s="44"/>
      <c r="CA188" s="44"/>
      <c r="CB188" s="44"/>
      <c r="CC188" s="44"/>
      <c r="CD188" s="92"/>
      <c r="CE188" s="92"/>
      <c r="CF188" s="92"/>
      <c r="CG188" s="44"/>
      <c r="CH188" s="1"/>
      <c r="CI188" s="1"/>
      <c r="CJ188" s="1"/>
      <c r="CK188" s="383"/>
      <c r="CL188" s="383"/>
      <c r="CM188" s="383"/>
      <c r="CN188" s="1">
        <f t="shared" ref="CN188" si="1342">+SUM(BX188:CC188)*BW188</f>
        <v>0</v>
      </c>
      <c r="CO188" s="1">
        <f t="shared" ref="CO188" si="1343">+SUM(BX188:CC188)*BW188</f>
        <v>0</v>
      </c>
      <c r="CP188" s="20">
        <f t="shared" ref="CP188" si="1344">+SUM(BY188:CC188)*2.5+SUM(CD188:CG188)*0.5+SUM(CH188:CJ188)*2.5</f>
        <v>0</v>
      </c>
      <c r="CQ188" s="351"/>
      <c r="CR188" s="131">
        <f t="shared" ref="CR188" si="1345">+IF(SUM(AX188:BM188)&gt;0,1,0)</f>
        <v>0</v>
      </c>
      <c r="CS188" s="44"/>
      <c r="CT188" s="44"/>
      <c r="CU188" s="1"/>
      <c r="CV188" s="1"/>
      <c r="CW188" s="1"/>
      <c r="CX188" s="1"/>
      <c r="CY188" s="1"/>
      <c r="CZ188" s="44"/>
      <c r="DA188" s="17">
        <f t="shared" ref="DA188:DA232" si="1346">+CY188</f>
        <v>0</v>
      </c>
      <c r="DB188" s="359">
        <f t="shared" si="987"/>
        <v>0</v>
      </c>
      <c r="DC188" s="359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1"/>
      <c r="DP188" s="1"/>
      <c r="DQ188" s="17">
        <f t="shared" ref="DQ188" si="1347">+IF(AND(SUM(S188:AA188)&gt;0,SUM(FA188:FF188)&gt;0),CT188,0)</f>
        <v>0</v>
      </c>
      <c r="DR188" s="17">
        <f t="shared" ref="DR188" si="1348">+IF(AND(SUM(S188:AA188)&gt;0,SUM(FA188:FF188)&gt;0),CU188,0)</f>
        <v>0</v>
      </c>
      <c r="DS188" s="17">
        <f t="shared" ref="DS188" si="1349">+IF(AND(SUM(S188:AA188)&gt;0,SUM(FA188:FF188)&gt;0),CV188,0)</f>
        <v>0</v>
      </c>
      <c r="DT188" s="17">
        <f t="shared" ref="DT188" si="1350">+IF(AND(SUM(S188:AA188)&gt;0,SUM(FA188:FF188)&gt;0),CW188,0)</f>
        <v>0</v>
      </c>
      <c r="DU188" s="17">
        <f t="shared" ref="DU188" si="1351">+IF(AND(SUM(S188:AA188)&gt;0,SUM(FA188:FF188)&gt;0),CX188,0)</f>
        <v>0</v>
      </c>
      <c r="DV188" s="17">
        <f t="shared" ref="DV188" si="1352">+IF(AND(SUM(S188:AA188)&gt;0,SUM(FA188:FF188)&gt;0),CY188,0)</f>
        <v>0</v>
      </c>
      <c r="DW188" s="1"/>
      <c r="DX188" s="1"/>
      <c r="DY188" s="20">
        <f t="shared" ref="DY188" si="1353">+IF(AND(SUM(S188:AB188)&gt;0,SUM(FA188:FF188)&gt;0,DG188&gt;=3),DG188,0)</f>
        <v>0</v>
      </c>
      <c r="DZ188" s="20">
        <f t="shared" ref="DZ188" si="1354">+IF(AND(SUM(S188:AB188)&gt;0,SUM(FA188:FF188)&gt;0,DH188&gt;=3),DH188,0)</f>
        <v>0</v>
      </c>
      <c r="EA188" s="20">
        <f t="shared" ref="EA188" si="1355">+IF(AND(SUM(S188:AB188)&gt;0,SUM(FA188:FF188)&gt;0,DI188&gt;=3),DI188,0)</f>
        <v>0</v>
      </c>
      <c r="EB188" s="20">
        <f t="shared" ref="EB188" si="1356">+IF(AND(SUM(S188:AB188)&gt;0,SUM(FA188:FF188)&gt;0,DJ188&gt;=3),DJ188,0)</f>
        <v>0</v>
      </c>
      <c r="EC188" s="18">
        <f t="shared" ref="EC188" si="1357">+IF(AND(CT188=0,SUM(CU188:CY188)&gt;1,SUM(CU188:CY188)&lt;=4),1,IF(AND(CT188=0,SUM(CU188:CY188)&gt;4),2,0))</f>
        <v>0</v>
      </c>
      <c r="ED188" s="19">
        <f t="shared" ref="ED188:ED200" si="1358">+IF(EC188&lt;&gt;0,EC188*3,0)</f>
        <v>0</v>
      </c>
      <c r="EE188" s="19">
        <f t="shared" ref="EE188" si="1359">+IF(SUM(AO188:AR188)+SUM(DK188:DN188)&gt;0,CT188*3,0)</f>
        <v>0</v>
      </c>
      <c r="EF188" s="1">
        <f t="shared" ref="EF188" si="1360">+IF(EE188&gt;0,CT188*4,0)</f>
        <v>0</v>
      </c>
      <c r="EG188" s="18">
        <f>+IF(AND(CT188+EC188=0,SUM(AO188:AR188)&gt;0,SUM(DK188:DN188)&gt;0),(CU188+CV188+CW188+CX188)*2+CY188*5,(EC188+CT188-FO188)*5)+IF(AND(EC188+DQ188+CT188=0,SUM(AO188:AR188)&gt;0),SUM(CU188:CX188)*2+CY188*5,0)</f>
        <v>0</v>
      </c>
      <c r="EH188" s="341"/>
      <c r="EI188" s="44"/>
      <c r="EJ188" s="44"/>
      <c r="EK188" s="44"/>
      <c r="EL188" s="93"/>
      <c r="EM188" s="93"/>
      <c r="EN188" s="93"/>
      <c r="EO188" s="366"/>
      <c r="EP188" s="366"/>
      <c r="EQ188" s="374"/>
      <c r="ER188" s="374"/>
      <c r="ES188" s="374"/>
      <c r="ET188" s="374"/>
      <c r="EU188" s="18">
        <f t="shared" ref="EU188:EU206" si="1361">IF(SUM(CU188:CX188)&gt;0,CZ188*1+2,0)</f>
        <v>0</v>
      </c>
      <c r="EV188" s="18">
        <f t="shared" ref="EV188:EV251" si="1362">+(DR188+DS188+DT188+DU188+DV188)*2+SUM(BY188:CJ188)*2</f>
        <v>0</v>
      </c>
      <c r="EW188" s="341"/>
      <c r="EX188" s="341"/>
      <c r="EY188" s="341"/>
      <c r="EZ188" s="341"/>
      <c r="FA188" s="44"/>
      <c r="FB188" s="44"/>
      <c r="FC188" s="44"/>
      <c r="FD188" s="45"/>
      <c r="FE188" s="45"/>
      <c r="FF188" s="45"/>
      <c r="FG188" s="300"/>
      <c r="FH188" s="45"/>
      <c r="FI188" s="45"/>
      <c r="FJ188" s="45"/>
      <c r="FK188" s="44"/>
      <c r="FL188" s="44"/>
      <c r="FM188" s="44"/>
      <c r="FN188" s="44"/>
      <c r="FO188" s="294"/>
      <c r="FP188" s="20">
        <f>+FO188*3</f>
        <v>0</v>
      </c>
      <c r="FQ188" s="20">
        <f t="shared" ref="FQ188" si="1363">+DE188</f>
        <v>0</v>
      </c>
      <c r="FR188" s="20">
        <f t="shared" ref="FR188" si="1364">+DF188</f>
        <v>0</v>
      </c>
      <c r="FS188" s="20">
        <f t="shared" ref="FS188" si="1365">+IF(DG188&lt;3,DG188,0)</f>
        <v>0</v>
      </c>
      <c r="FT188" s="20">
        <f t="shared" ref="FT188" si="1366">+IF(DH188&lt;3,DH188,0)</f>
        <v>0</v>
      </c>
      <c r="FU188" s="20">
        <f t="shared" ref="FU188" si="1367">+IF(DI188&lt;3,DI188,0)</f>
        <v>0</v>
      </c>
      <c r="FV188" s="20">
        <f t="shared" ref="FV188" si="1368">+IF(DJ188&lt;3,DJ188,0)</f>
        <v>0</v>
      </c>
      <c r="FW188" s="44"/>
    </row>
    <row r="189" spans="1:180" ht="27.75" customHeight="1">
      <c r="A189" s="40"/>
      <c r="B189" s="41" t="s">
        <v>1022</v>
      </c>
      <c r="C189" s="41"/>
      <c r="D189" s="48"/>
      <c r="E189" s="41"/>
      <c r="F189" s="41"/>
      <c r="G189" s="48"/>
      <c r="H189" s="43"/>
      <c r="I189" s="43"/>
      <c r="J189" s="44"/>
      <c r="K189" s="44"/>
      <c r="L189" s="44"/>
      <c r="M189" s="44"/>
      <c r="N189" s="43"/>
      <c r="O189" s="43"/>
      <c r="P189" s="1"/>
      <c r="Q189" s="16"/>
      <c r="R189" s="1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1">
        <f t="shared" ref="AC189:AC190" si="1369">+IF(S189=1,1,0)+IF(T189=1,1,0)</f>
        <v>0</v>
      </c>
      <c r="AD189" s="1">
        <f t="shared" ref="AD189:AD190" si="1370">+IF(U189=1,1,0)+IF(V189=1,1,0)</f>
        <v>0</v>
      </c>
      <c r="AE189" s="1">
        <f t="shared" ref="AE189:AE190" si="1371">+IF(W189=1,1,0)+IF(X189=1,1,0)</f>
        <v>0</v>
      </c>
      <c r="AF189" s="1">
        <f t="shared" ref="AF189:AF190" si="1372">+IF(Y189=1,1,0)+IF(Z189=1,1,0)</f>
        <v>0</v>
      </c>
      <c r="AG189" s="1">
        <f t="shared" ref="AG189:AG190" si="1373">+IF(AA189=1,1,0)</f>
        <v>0</v>
      </c>
      <c r="AH189" s="1">
        <f t="shared" ref="AH189:AH190" si="1374">+IF(AB189=1,1,0)</f>
        <v>0</v>
      </c>
      <c r="AI189" s="1">
        <f t="shared" ref="AI189:AI190" si="1375">+IF(S189=2,1,0)+IF(T189=2,1,0)</f>
        <v>0</v>
      </c>
      <c r="AJ189" s="1">
        <f t="shared" ref="AJ189:AJ190" si="1376">+IF(U189=2,1,0)+IF(V189=2,1,0)</f>
        <v>0</v>
      </c>
      <c r="AK189" s="1">
        <f t="shared" ref="AK189:AK190" si="1377">+IF(X189=2,1,0)+IF(W189=2,1,0)</f>
        <v>0</v>
      </c>
      <c r="AL189" s="1">
        <f t="shared" ref="AL189:AL190" si="1378">+IF(Y189=2,1,0)+IF(Z189=2,1,0)</f>
        <v>0</v>
      </c>
      <c r="AM189" s="1">
        <f t="shared" ref="AM189:AM190" si="1379">+IF(AA189=2,1,0)</f>
        <v>0</v>
      </c>
      <c r="AN189" s="1">
        <f t="shared" ref="AN189:AN190" si="1380">+IF(AB189=2,1,0)</f>
        <v>0</v>
      </c>
      <c r="AO189" s="44"/>
      <c r="AP189" s="44"/>
      <c r="AQ189" s="44"/>
      <c r="AR189" s="44"/>
      <c r="AS189" s="122">
        <f t="shared" ref="AS189:AS220" si="1381">IF(AND(AO189&gt;0,OR(BR189&gt;=2,BR189=1)),1,0)</f>
        <v>0</v>
      </c>
      <c r="AT189" s="122">
        <f t="shared" ref="AT189:AT220" si="1382">IF(AND(AP189&gt;0,OR(BR189&gt;=2,BR189=1)),1,0)</f>
        <v>0</v>
      </c>
      <c r="AU189" s="122">
        <f t="shared" ref="AU189:AU220" si="1383">IF(AND(AQ189&gt;0,OR(BR189&gt;=2,BR189=1)),1,0)</f>
        <v>0</v>
      </c>
      <c r="AV189" s="122">
        <f t="shared" ref="AV189:AV204" si="1384">IF(AND(AR189&gt;0,OR(BR189&gt;=2,BR189=1)),AR189/G189,0)</f>
        <v>0</v>
      </c>
      <c r="AW189" s="44"/>
      <c r="AX189" s="294"/>
      <c r="AY189" s="294"/>
      <c r="AZ189" s="294"/>
      <c r="BA189" s="294"/>
      <c r="BB189" s="294"/>
      <c r="BC189" s="29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127"/>
      <c r="BO189" s="44"/>
      <c r="BP189" s="1"/>
      <c r="BQ189" s="44"/>
      <c r="BR189" s="17"/>
      <c r="BS189" s="1">
        <f t="shared" si="1340"/>
        <v>0</v>
      </c>
      <c r="BT189" s="17">
        <f t="shared" ref="BT189:BT190" si="1385">+BS189*2</f>
        <v>0</v>
      </c>
      <c r="BU189" s="44"/>
      <c r="BV189" s="44"/>
      <c r="BW189" s="44"/>
      <c r="BX189" s="44"/>
      <c r="BY189" s="44"/>
      <c r="BZ189" s="44"/>
      <c r="CA189" s="44"/>
      <c r="CB189" s="44"/>
      <c r="CC189" s="44"/>
      <c r="CD189" s="92"/>
      <c r="CE189" s="92"/>
      <c r="CF189" s="92"/>
      <c r="CG189" s="44"/>
      <c r="CH189" s="1"/>
      <c r="CI189" s="1"/>
      <c r="CJ189" s="1"/>
      <c r="CK189" s="383"/>
      <c r="CL189" s="383"/>
      <c r="CM189" s="383"/>
      <c r="CN189" s="1">
        <f t="shared" ref="CN189:CN220" si="1386">+SUM(BX189:CC189)*BW189</f>
        <v>0</v>
      </c>
      <c r="CO189" s="1">
        <f t="shared" ref="CO189:CO220" si="1387">+SUM(BX189:CC189)*BW189</f>
        <v>0</v>
      </c>
      <c r="CP189" s="20">
        <f t="shared" ref="CP189:CP220" si="1388">+SUM(BY189:CC189)*2.5+SUM(CD189:CG189)*0.5+SUM(CH189:CJ189)*2.5</f>
        <v>0</v>
      </c>
      <c r="CQ189" s="351"/>
      <c r="CR189" s="131">
        <f t="shared" ref="CR189:CR195" si="1389">+IF(SUM(AX189:BM189)&gt;0,1,0)</f>
        <v>0</v>
      </c>
      <c r="CS189" s="44"/>
      <c r="CT189" s="44"/>
      <c r="CU189" s="1"/>
      <c r="CV189" s="1"/>
      <c r="CW189" s="1"/>
      <c r="CX189" s="1"/>
      <c r="CY189" s="1"/>
      <c r="CZ189" s="44"/>
      <c r="DA189" s="17">
        <f t="shared" ref="DA189:DA190" si="1390">+CY189</f>
        <v>0</v>
      </c>
      <c r="DB189" s="359">
        <f t="shared" si="987"/>
        <v>0</v>
      </c>
      <c r="DC189" s="359">
        <f t="shared" ref="DC189:DC250" si="1391">CU189+CV189+CW189+CX189+CY189</f>
        <v>0</v>
      </c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1"/>
      <c r="DP189" s="1"/>
      <c r="DQ189" s="17">
        <f t="shared" ref="DQ189:DQ220" si="1392">+IF(AND(SUM(S189:AA189)&gt;0,SUM(FA189:FF189)&gt;0),CT189,0)</f>
        <v>0</v>
      </c>
      <c r="DR189" s="17">
        <f t="shared" ref="DR189:DR220" si="1393">+IF(AND(SUM(S189:AA189)&gt;0,SUM(FA189:FF189)&gt;0),CU189,0)</f>
        <v>0</v>
      </c>
      <c r="DS189" s="17">
        <f t="shared" ref="DS189:DS220" si="1394">+IF(AND(SUM(S189:AA189)&gt;0,SUM(FA189:FF189)&gt;0),CV189,0)</f>
        <v>0</v>
      </c>
      <c r="DT189" s="17">
        <f t="shared" ref="DT189:DT220" si="1395">+IF(AND(SUM(S189:AA189)&gt;0,SUM(FA189:FF189)&gt;0),CW189,0)</f>
        <v>0</v>
      </c>
      <c r="DU189" s="17">
        <f t="shared" ref="DU189:DU220" si="1396">+IF(AND(SUM(S189:AA189)&gt;0,SUM(FA189:FF189)&gt;0),CX189,0)</f>
        <v>0</v>
      </c>
      <c r="DV189" s="17">
        <f t="shared" ref="DV189:DV220" si="1397">+IF(AND(SUM(S189:AA189)&gt;0,SUM(FA189:FF189)&gt;0),CY189,0)</f>
        <v>0</v>
      </c>
      <c r="DW189" s="1"/>
      <c r="DX189" s="1"/>
      <c r="DY189" s="20">
        <f t="shared" ref="DY189:DY220" si="1398">+IF(AND(SUM(S189:AB189)&gt;0,SUM(FA189:FF189)&gt;0,DG189&gt;=3),DG189,0)</f>
        <v>0</v>
      </c>
      <c r="DZ189" s="20">
        <f t="shared" ref="DZ189:DZ220" si="1399">+IF(AND(SUM(S189:AB189)&gt;0,SUM(FA189:FF189)&gt;0,DH189&gt;=3),DH189,0)</f>
        <v>0</v>
      </c>
      <c r="EA189" s="20">
        <f t="shared" ref="EA189:EA220" si="1400">+IF(AND(SUM(S189:AB189)&gt;0,SUM(FA189:FF189)&gt;0,DI189&gt;=3),DI189,0)</f>
        <v>0</v>
      </c>
      <c r="EB189" s="20">
        <f t="shared" ref="EB189:EB220" si="1401">+IF(AND(SUM(S189:AB189)&gt;0,SUM(FA189:FF189)&gt;0,DJ189&gt;=3),DJ189,0)</f>
        <v>0</v>
      </c>
      <c r="EC189" s="18">
        <f>+IF(AND(CT189=0,SUM(CU189:CY189)&gt;1,SUM(CU189:CY189)&lt;=4),1,IF(AND(CT189=0,SUM(CU189:CY189)&gt;4),2,0))</f>
        <v>0</v>
      </c>
      <c r="ED189" s="19">
        <f t="shared" ref="ED189:ED190" si="1402">+IF(EC189&lt;&gt;0,EC189*3,0)</f>
        <v>0</v>
      </c>
      <c r="EE189" s="19">
        <f>+IF(SUM(AO189:AR189)+SUM(DK189:DN189)&gt;0,CT189*3,0)</f>
        <v>0</v>
      </c>
      <c r="EF189" s="1">
        <f t="shared" ref="EF189:EF220" si="1403">+IF(EE189&gt;0,CT189*4,0)</f>
        <v>0</v>
      </c>
      <c r="EG189" s="18">
        <f>+IF(AND(CT189+EC189=0,SUM(AO189:AR189)&gt;0,SUM(DK189:DN189)&gt;0),(CU189+CV189+CW189+CX189)*2+CY189*5,(EC189+CT189-FO189)*5)+IF(AND(EC189+DQ189+CT189=0,SUM(AO189:AR189)&gt;0),SUM(CU189:CX189)*2+CY189*5,0)</f>
        <v>0</v>
      </c>
      <c r="EH189" s="341"/>
      <c r="EI189" s="44"/>
      <c r="EJ189" s="44"/>
      <c r="EK189" s="44"/>
      <c r="EL189" s="93"/>
      <c r="EM189" s="93"/>
      <c r="EN189" s="93"/>
      <c r="EO189" s="366"/>
      <c r="EP189" s="366"/>
      <c r="EQ189" s="374"/>
      <c r="ER189" s="374"/>
      <c r="ES189" s="374"/>
      <c r="ET189" s="374"/>
      <c r="EU189" s="18">
        <f t="shared" si="1361"/>
        <v>0</v>
      </c>
      <c r="EV189" s="18">
        <f t="shared" si="1362"/>
        <v>0</v>
      </c>
      <c r="EW189" s="341"/>
      <c r="EX189" s="341"/>
      <c r="EY189" s="341"/>
      <c r="EZ189" s="365">
        <f t="shared" ref="EZ189:EZ250" si="1404">BX189/2</f>
        <v>0</v>
      </c>
      <c r="FA189" s="44"/>
      <c r="FB189" s="44"/>
      <c r="FC189" s="44"/>
      <c r="FD189" s="45"/>
      <c r="FE189" s="45"/>
      <c r="FF189" s="45"/>
      <c r="FG189" s="300"/>
      <c r="FH189" s="45"/>
      <c r="FI189" s="45"/>
      <c r="FJ189" s="45"/>
      <c r="FK189" s="44"/>
      <c r="FL189" s="44"/>
      <c r="FM189" s="44"/>
      <c r="FN189" s="44"/>
      <c r="FO189" s="294"/>
      <c r="FP189" s="20">
        <f t="shared" ref="FP189:FP250" si="1405">+FO189*3</f>
        <v>0</v>
      </c>
      <c r="FQ189" s="20">
        <f t="shared" ref="FQ189:FQ220" si="1406">+DE189</f>
        <v>0</v>
      </c>
      <c r="FR189" s="20">
        <f t="shared" ref="FR189:FR220" si="1407">+DF189</f>
        <v>0</v>
      </c>
      <c r="FS189" s="20">
        <f t="shared" ref="FS189:FS220" si="1408">+IF(DG189&lt;3,DG189,0)</f>
        <v>0</v>
      </c>
      <c r="FT189" s="20">
        <f t="shared" ref="FT189:FT220" si="1409">+IF(DH189&lt;3,DH189,0)</f>
        <v>0</v>
      </c>
      <c r="FU189" s="20">
        <f t="shared" ref="FU189:FU220" si="1410">+IF(DI189&lt;3,DI189,0)</f>
        <v>0</v>
      </c>
      <c r="FV189" s="20">
        <f t="shared" ref="FV189:FV220" si="1411">+IF(DJ189&lt;3,DJ189,0)</f>
        <v>0</v>
      </c>
      <c r="FW189" s="44" t="s">
        <v>1023</v>
      </c>
    </row>
    <row r="190" spans="1:180" ht="27.75" customHeight="1">
      <c r="A190" s="40"/>
      <c r="B190" s="48" t="s">
        <v>190</v>
      </c>
      <c r="C190" s="48" t="s">
        <v>27</v>
      </c>
      <c r="D190" s="48" t="s">
        <v>165</v>
      </c>
      <c r="E190" s="48" t="str">
        <f>D190</f>
        <v>2LT12</v>
      </c>
      <c r="F190" s="48">
        <v>6</v>
      </c>
      <c r="G190" s="48">
        <v>6</v>
      </c>
      <c r="H190" s="43"/>
      <c r="I190" s="43"/>
      <c r="J190" s="44"/>
      <c r="K190" s="44">
        <v>4</v>
      </c>
      <c r="L190" s="44"/>
      <c r="M190" s="44"/>
      <c r="N190" s="43"/>
      <c r="O190" s="43"/>
      <c r="P190" s="1"/>
      <c r="Q190" s="16"/>
      <c r="R190" s="1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1">
        <f t="shared" si="1369"/>
        <v>0</v>
      </c>
      <c r="AD190" s="1">
        <f t="shared" si="1370"/>
        <v>0</v>
      </c>
      <c r="AE190" s="1">
        <f t="shared" si="1371"/>
        <v>0</v>
      </c>
      <c r="AF190" s="1">
        <f t="shared" si="1372"/>
        <v>0</v>
      </c>
      <c r="AG190" s="1">
        <f t="shared" si="1373"/>
        <v>0</v>
      </c>
      <c r="AH190" s="1">
        <f t="shared" si="1374"/>
        <v>0</v>
      </c>
      <c r="AI190" s="1">
        <f t="shared" si="1375"/>
        <v>0</v>
      </c>
      <c r="AJ190" s="1">
        <f t="shared" si="1376"/>
        <v>0</v>
      </c>
      <c r="AK190" s="1">
        <f t="shared" si="1377"/>
        <v>0</v>
      </c>
      <c r="AL190" s="1">
        <f t="shared" si="1378"/>
        <v>0</v>
      </c>
      <c r="AM190" s="1">
        <f t="shared" si="1379"/>
        <v>0</v>
      </c>
      <c r="AN190" s="1">
        <f t="shared" si="1380"/>
        <v>0</v>
      </c>
      <c r="AO190" s="44"/>
      <c r="AP190" s="44"/>
      <c r="AQ190" s="44"/>
      <c r="AR190" s="44">
        <f t="shared" ref="AR190:AR203" si="1412">G190</f>
        <v>6</v>
      </c>
      <c r="AS190" s="122">
        <f t="shared" si="1381"/>
        <v>0</v>
      </c>
      <c r="AT190" s="122">
        <f t="shared" si="1382"/>
        <v>0</v>
      </c>
      <c r="AU190" s="122">
        <f t="shared" si="1383"/>
        <v>0</v>
      </c>
      <c r="AV190" s="122">
        <f t="shared" si="1384"/>
        <v>1</v>
      </c>
      <c r="AW190" s="44"/>
      <c r="AX190" s="294"/>
      <c r="AY190" s="294"/>
      <c r="AZ190" s="294"/>
      <c r="BA190" s="294"/>
      <c r="BB190" s="294"/>
      <c r="BC190" s="29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127"/>
      <c r="BO190" s="44"/>
      <c r="BP190" s="1"/>
      <c r="BQ190" s="44"/>
      <c r="BR190" s="17">
        <v>2</v>
      </c>
      <c r="BS190" s="1">
        <f t="shared" si="1340"/>
        <v>0</v>
      </c>
      <c r="BT190" s="17">
        <f t="shared" si="1385"/>
        <v>0</v>
      </c>
      <c r="BU190" s="44"/>
      <c r="BV190" s="44">
        <v>2</v>
      </c>
      <c r="BW190" s="44"/>
      <c r="BX190" s="44"/>
      <c r="BY190" s="44"/>
      <c r="BZ190" s="44"/>
      <c r="CA190" s="44"/>
      <c r="CB190" s="44"/>
      <c r="CC190" s="44"/>
      <c r="CD190" s="92"/>
      <c r="CE190" s="92"/>
      <c r="CF190" s="92"/>
      <c r="CG190" s="44"/>
      <c r="CH190" s="1"/>
      <c r="CI190" s="1"/>
      <c r="CJ190" s="1"/>
      <c r="CK190" s="383"/>
      <c r="CL190" s="383"/>
      <c r="CM190" s="383"/>
      <c r="CN190" s="1">
        <f t="shared" si="1386"/>
        <v>0</v>
      </c>
      <c r="CO190" s="1">
        <f t="shared" si="1387"/>
        <v>0</v>
      </c>
      <c r="CP190" s="20">
        <f t="shared" si="1388"/>
        <v>0</v>
      </c>
      <c r="CQ190" s="351"/>
      <c r="CR190" s="131">
        <f t="shared" si="1389"/>
        <v>0</v>
      </c>
      <c r="CS190" s="44"/>
      <c r="CT190" s="44"/>
      <c r="CU190" s="1"/>
      <c r="CV190" s="1"/>
      <c r="CW190" s="1"/>
      <c r="CX190" s="1"/>
      <c r="CY190" s="1"/>
      <c r="CZ190" s="44"/>
      <c r="DA190" s="17">
        <f t="shared" si="1390"/>
        <v>0</v>
      </c>
      <c r="DB190" s="359">
        <f t="shared" si="987"/>
        <v>0</v>
      </c>
      <c r="DC190" s="359">
        <f t="shared" si="1391"/>
        <v>0</v>
      </c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1"/>
      <c r="DP190" s="1"/>
      <c r="DQ190" s="17">
        <f t="shared" si="1392"/>
        <v>0</v>
      </c>
      <c r="DR190" s="17">
        <f t="shared" si="1393"/>
        <v>0</v>
      </c>
      <c r="DS190" s="17">
        <f t="shared" si="1394"/>
        <v>0</v>
      </c>
      <c r="DT190" s="17">
        <f t="shared" si="1395"/>
        <v>0</v>
      </c>
      <c r="DU190" s="17">
        <f t="shared" si="1396"/>
        <v>0</v>
      </c>
      <c r="DV190" s="17">
        <f t="shared" si="1397"/>
        <v>0</v>
      </c>
      <c r="DW190" s="1"/>
      <c r="DX190" s="1"/>
      <c r="DY190" s="20">
        <f t="shared" si="1398"/>
        <v>0</v>
      </c>
      <c r="DZ190" s="20">
        <f t="shared" si="1399"/>
        <v>0</v>
      </c>
      <c r="EA190" s="20">
        <f t="shared" si="1400"/>
        <v>0</v>
      </c>
      <c r="EB190" s="20">
        <f t="shared" si="1401"/>
        <v>0</v>
      </c>
      <c r="EC190" s="18">
        <f>+IF(AND(CT190=0,SUM(CU190:CY190)&gt;1,SUM(CU190:CY190)&lt;=4),1,IF(AND(CT190=0,SUM(CU190:CY190)&gt;4),2,0))</f>
        <v>0</v>
      </c>
      <c r="ED190" s="19">
        <f t="shared" si="1402"/>
        <v>0</v>
      </c>
      <c r="EE190" s="19">
        <f>+IF(SUM(AO190:AR190)+SUM(DK190:DN190)&gt;0,CT190*3,0)</f>
        <v>0</v>
      </c>
      <c r="EF190" s="1">
        <f t="shared" si="1403"/>
        <v>0</v>
      </c>
      <c r="EG190" s="18">
        <f>+IF(AND(CT190+EC190=0,SUM(AO190:AR190)&gt;0,SUM(DK190:DN190)&gt;0),(CU190+CV190+CW190+CX190)*2+CY190*5,(EC190+CT190-FO190)*5)+IF(AND(EC190+DQ190+CT190=0,SUM(AO190:AR190)&gt;0),SUM(CU190:CX190)*2+CY190*5,0)</f>
        <v>0</v>
      </c>
      <c r="EH190" s="341"/>
      <c r="EI190" s="44"/>
      <c r="EJ190" s="44"/>
      <c r="EK190" s="44"/>
      <c r="EL190" s="93"/>
      <c r="EM190" s="93"/>
      <c r="EN190" s="93"/>
      <c r="EO190" s="366"/>
      <c r="EP190" s="366"/>
      <c r="EQ190" s="374"/>
      <c r="ER190" s="374"/>
      <c r="ES190" s="374"/>
      <c r="ET190" s="374"/>
      <c r="EU190" s="18">
        <f t="shared" si="1361"/>
        <v>0</v>
      </c>
      <c r="EV190" s="18">
        <f t="shared" si="1362"/>
        <v>0</v>
      </c>
      <c r="EW190" s="341"/>
      <c r="EX190" s="341"/>
      <c r="EY190" s="341"/>
      <c r="EZ190" s="365">
        <f t="shared" si="1404"/>
        <v>0</v>
      </c>
      <c r="FA190" s="44"/>
      <c r="FB190" s="44"/>
      <c r="FC190" s="44"/>
      <c r="FD190" s="45"/>
      <c r="FE190" s="45"/>
      <c r="FF190" s="45"/>
      <c r="FG190" s="300"/>
      <c r="FH190" s="45"/>
      <c r="FI190" s="45"/>
      <c r="FJ190" s="45"/>
      <c r="FK190" s="44"/>
      <c r="FL190" s="44"/>
      <c r="FM190" s="44"/>
      <c r="FN190" s="44"/>
      <c r="FO190" s="294"/>
      <c r="FP190" s="20">
        <f t="shared" si="1405"/>
        <v>0</v>
      </c>
      <c r="FQ190" s="20">
        <f t="shared" si="1406"/>
        <v>0</v>
      </c>
      <c r="FR190" s="20">
        <f t="shared" si="1407"/>
        <v>0</v>
      </c>
      <c r="FS190" s="20">
        <f t="shared" si="1408"/>
        <v>0</v>
      </c>
      <c r="FT190" s="20">
        <f t="shared" si="1409"/>
        <v>0</v>
      </c>
      <c r="FU190" s="20">
        <f t="shared" si="1410"/>
        <v>0</v>
      </c>
      <c r="FV190" s="20">
        <f t="shared" si="1411"/>
        <v>0</v>
      </c>
      <c r="FW190" s="44"/>
    </row>
    <row r="191" spans="1:180" ht="25.5" customHeight="1">
      <c r="A191" s="40"/>
      <c r="B191" s="48" t="s">
        <v>568</v>
      </c>
      <c r="C191" s="48" t="str">
        <f t="shared" ref="C191:C193" si="1413">B191</f>
        <v>1BC</v>
      </c>
      <c r="D191" s="48" t="s">
        <v>187</v>
      </c>
      <c r="E191" s="48" t="str">
        <f>D191</f>
        <v>2LT8,5</v>
      </c>
      <c r="F191" s="48">
        <v>11</v>
      </c>
      <c r="G191" s="48">
        <f t="shared" ref="G191:G193" si="1414">F191</f>
        <v>11</v>
      </c>
      <c r="H191" s="43"/>
      <c r="I191" s="43"/>
      <c r="J191" s="44"/>
      <c r="K191" s="44"/>
      <c r="L191" s="44"/>
      <c r="M191" s="44"/>
      <c r="N191" s="43"/>
      <c r="O191" s="43"/>
      <c r="P191" s="1"/>
      <c r="Q191" s="16"/>
      <c r="R191" s="1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1">
        <f t="shared" si="1326"/>
        <v>0</v>
      </c>
      <c r="AD191" s="1">
        <f t="shared" si="1327"/>
        <v>0</v>
      </c>
      <c r="AE191" s="1">
        <f t="shared" si="1328"/>
        <v>0</v>
      </c>
      <c r="AF191" s="1">
        <f t="shared" si="1329"/>
        <v>0</v>
      </c>
      <c r="AG191" s="1">
        <f t="shared" si="1330"/>
        <v>0</v>
      </c>
      <c r="AH191" s="1">
        <f t="shared" si="1330"/>
        <v>0</v>
      </c>
      <c r="AI191" s="1">
        <f t="shared" si="1331"/>
        <v>0</v>
      </c>
      <c r="AJ191" s="1">
        <f t="shared" si="1332"/>
        <v>0</v>
      </c>
      <c r="AK191" s="1">
        <f t="shared" si="1333"/>
        <v>0</v>
      </c>
      <c r="AL191" s="1">
        <f t="shared" si="1334"/>
        <v>0</v>
      </c>
      <c r="AM191" s="1">
        <f t="shared" si="1335"/>
        <v>0</v>
      </c>
      <c r="AN191" s="1">
        <f t="shared" si="1335"/>
        <v>0</v>
      </c>
      <c r="AO191" s="44"/>
      <c r="AP191" s="44"/>
      <c r="AQ191" s="44"/>
      <c r="AR191" s="44">
        <f t="shared" si="1412"/>
        <v>11</v>
      </c>
      <c r="AS191" s="122">
        <f t="shared" si="1381"/>
        <v>0</v>
      </c>
      <c r="AT191" s="122">
        <f t="shared" si="1382"/>
        <v>0</v>
      </c>
      <c r="AU191" s="122">
        <f t="shared" si="1383"/>
        <v>0</v>
      </c>
      <c r="AV191" s="122">
        <f t="shared" si="1384"/>
        <v>1</v>
      </c>
      <c r="AW191" s="44"/>
      <c r="AX191" s="294"/>
      <c r="AY191" s="294"/>
      <c r="AZ191" s="294"/>
      <c r="BA191" s="294"/>
      <c r="BB191" s="294"/>
      <c r="BC191" s="294"/>
      <c r="BD191" s="44"/>
      <c r="BE191" s="44"/>
      <c r="BF191" s="44"/>
      <c r="BG191" s="44"/>
      <c r="BH191" s="44"/>
      <c r="BI191" s="44"/>
      <c r="BJ191" s="44"/>
      <c r="BK191" s="44"/>
      <c r="BL191" s="44">
        <v>1</v>
      </c>
      <c r="BM191" s="44"/>
      <c r="BN191" s="127"/>
      <c r="BO191" s="44"/>
      <c r="BP191" s="1"/>
      <c r="BQ191" s="44"/>
      <c r="BR191" s="17">
        <v>4</v>
      </c>
      <c r="BS191" s="1">
        <f t="shared" si="1340"/>
        <v>0</v>
      </c>
      <c r="BT191" s="17">
        <f t="shared" si="1341"/>
        <v>0</v>
      </c>
      <c r="BU191" s="44"/>
      <c r="BV191" s="44">
        <v>2</v>
      </c>
      <c r="BW191" s="44"/>
      <c r="BX191" s="44"/>
      <c r="BY191" s="44"/>
      <c r="BZ191" s="44"/>
      <c r="CA191" s="44"/>
      <c r="CB191" s="44"/>
      <c r="CC191" s="44"/>
      <c r="CD191" s="92"/>
      <c r="CE191" s="92"/>
      <c r="CF191" s="92"/>
      <c r="CG191" s="44"/>
      <c r="CH191" s="1"/>
      <c r="CI191" s="1">
        <v>1</v>
      </c>
      <c r="CJ191" s="1"/>
      <c r="CK191" s="383"/>
      <c r="CL191" s="383"/>
      <c r="CM191" s="383"/>
      <c r="CN191" s="1">
        <f t="shared" si="1386"/>
        <v>0</v>
      </c>
      <c r="CO191" s="1">
        <f t="shared" si="1387"/>
        <v>0</v>
      </c>
      <c r="CP191" s="20">
        <f t="shared" si="1388"/>
        <v>2.5</v>
      </c>
      <c r="CQ191" s="351"/>
      <c r="CR191" s="131">
        <f t="shared" si="1389"/>
        <v>1</v>
      </c>
      <c r="CS191" s="44">
        <v>1</v>
      </c>
      <c r="CT191" s="44">
        <v>1</v>
      </c>
      <c r="CU191" s="1"/>
      <c r="CV191" s="1"/>
      <c r="CW191" s="1">
        <v>2</v>
      </c>
      <c r="CX191" s="1"/>
      <c r="CY191" s="1">
        <v>4</v>
      </c>
      <c r="CZ191" s="44">
        <v>3</v>
      </c>
      <c r="DA191" s="17">
        <f t="shared" si="1346"/>
        <v>4</v>
      </c>
      <c r="DB191" s="359">
        <f t="shared" si="987"/>
        <v>7</v>
      </c>
      <c r="DC191" s="359">
        <f t="shared" si="1391"/>
        <v>6</v>
      </c>
      <c r="DD191" s="44"/>
      <c r="DE191" s="44">
        <v>8</v>
      </c>
      <c r="DF191" s="44">
        <v>4</v>
      </c>
      <c r="DG191" s="44"/>
      <c r="DH191" s="44"/>
      <c r="DI191" s="44">
        <v>8</v>
      </c>
      <c r="DJ191" s="44"/>
      <c r="DK191" s="44"/>
      <c r="DL191" s="44"/>
      <c r="DM191" s="44"/>
      <c r="DN191" s="44">
        <f t="shared" ref="DN191:DN197" si="1415">G191</f>
        <v>11</v>
      </c>
      <c r="DO191" s="1"/>
      <c r="DP191" s="1"/>
      <c r="DQ191" s="17">
        <f t="shared" si="1392"/>
        <v>0</v>
      </c>
      <c r="DR191" s="17">
        <f t="shared" si="1393"/>
        <v>0</v>
      </c>
      <c r="DS191" s="17">
        <f t="shared" si="1394"/>
        <v>0</v>
      </c>
      <c r="DT191" s="17">
        <f t="shared" si="1395"/>
        <v>0</v>
      </c>
      <c r="DU191" s="17">
        <f t="shared" si="1396"/>
        <v>0</v>
      </c>
      <c r="DV191" s="17">
        <f t="shared" si="1397"/>
        <v>0</v>
      </c>
      <c r="DW191" s="1"/>
      <c r="DX191" s="1"/>
      <c r="DY191" s="20">
        <f t="shared" si="1398"/>
        <v>0</v>
      </c>
      <c r="DZ191" s="20">
        <f t="shared" si="1399"/>
        <v>0</v>
      </c>
      <c r="EA191" s="20">
        <f t="shared" si="1400"/>
        <v>0</v>
      </c>
      <c r="EB191" s="20">
        <f t="shared" si="1401"/>
        <v>0</v>
      </c>
      <c r="EC191" s="18">
        <f>+IF(AND(CT191=0,SUM(CU191:CY191)&gt;1,SUM(CU191:CY191)&lt;=4),1,IF(AND(CT191=0,SUM(CU191:CY191)&gt;4),2,0))+1</f>
        <v>1</v>
      </c>
      <c r="ED191" s="19">
        <f t="shared" si="1358"/>
        <v>3</v>
      </c>
      <c r="EE191" s="19"/>
      <c r="EF191" s="1">
        <f t="shared" si="1403"/>
        <v>0</v>
      </c>
      <c r="EG191" s="18">
        <f>+IF(AND(CT191+EC191=0,SUM(AO191:AR191)&gt;0,SUM(DK191:DN191)&gt;0),(CU191+CV191+CW191+CX191)*2+CY191*5,(EC191+CT191-FO191)*5)+IF(AND(EC191+DQ191+CT191=0,SUM(AO191:AR191)&gt;0),SUM(CU191:CX191)*2+CY191*5,0)-5</f>
        <v>0</v>
      </c>
      <c r="EH191" s="341"/>
      <c r="EI191" s="44"/>
      <c r="EJ191" s="44">
        <v>11</v>
      </c>
      <c r="EK191" s="44">
        <v>5.5</v>
      </c>
      <c r="EL191" s="93"/>
      <c r="EM191" s="93"/>
      <c r="EN191" s="93">
        <v>1</v>
      </c>
      <c r="EO191" s="366"/>
      <c r="EP191" s="366"/>
      <c r="EQ191" s="374"/>
      <c r="ER191" s="374"/>
      <c r="ES191" s="374"/>
      <c r="ET191" s="374"/>
      <c r="EU191" s="18">
        <f t="shared" si="1361"/>
        <v>5</v>
      </c>
      <c r="EV191" s="18">
        <f t="shared" si="1362"/>
        <v>2</v>
      </c>
      <c r="EW191" s="341">
        <v>2</v>
      </c>
      <c r="EX191" s="341">
        <v>4</v>
      </c>
      <c r="EY191" s="341"/>
      <c r="EZ191" s="365">
        <f t="shared" si="1404"/>
        <v>0</v>
      </c>
      <c r="FA191" s="44"/>
      <c r="FB191" s="44"/>
      <c r="FC191" s="44"/>
      <c r="FD191" s="45"/>
      <c r="FE191" s="45"/>
      <c r="FF191" s="45"/>
      <c r="FG191" s="300"/>
      <c r="FH191" s="45"/>
      <c r="FI191" s="45"/>
      <c r="FJ191" s="45"/>
      <c r="FK191" s="44"/>
      <c r="FL191" s="44">
        <f>F191</f>
        <v>11</v>
      </c>
      <c r="FM191" s="44"/>
      <c r="FN191" s="44"/>
      <c r="FO191" s="294">
        <v>1</v>
      </c>
      <c r="FP191" s="20">
        <f t="shared" si="1405"/>
        <v>3</v>
      </c>
      <c r="FQ191" s="20">
        <f t="shared" si="1406"/>
        <v>8</v>
      </c>
      <c r="FR191" s="20">
        <f t="shared" si="1407"/>
        <v>4</v>
      </c>
      <c r="FS191" s="20">
        <f t="shared" si="1408"/>
        <v>0</v>
      </c>
      <c r="FT191" s="20">
        <f t="shared" si="1409"/>
        <v>0</v>
      </c>
      <c r="FU191" s="20">
        <f t="shared" si="1410"/>
        <v>0</v>
      </c>
      <c r="FV191" s="20">
        <f t="shared" si="1411"/>
        <v>0</v>
      </c>
      <c r="FW191" s="44"/>
    </row>
    <row r="192" spans="1:180" s="301" customFormat="1" ht="22.5" customHeight="1">
      <c r="A192" s="295"/>
      <c r="B192" s="296" t="s">
        <v>569</v>
      </c>
      <c r="C192" s="296" t="str">
        <f t="shared" si="1413"/>
        <v>2C</v>
      </c>
      <c r="D192" s="296" t="s">
        <v>44</v>
      </c>
      <c r="E192" s="296" t="s">
        <v>44</v>
      </c>
      <c r="F192" s="296">
        <v>36</v>
      </c>
      <c r="G192" s="296">
        <f t="shared" si="1414"/>
        <v>36</v>
      </c>
      <c r="H192" s="297"/>
      <c r="I192" s="297"/>
      <c r="J192" s="294"/>
      <c r="K192" s="294"/>
      <c r="L192" s="294"/>
      <c r="M192" s="294"/>
      <c r="N192" s="297"/>
      <c r="O192" s="297"/>
      <c r="P192" s="1"/>
      <c r="Q192" s="16"/>
      <c r="R192" s="1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1">
        <f t="shared" si="1326"/>
        <v>0</v>
      </c>
      <c r="AD192" s="1">
        <f t="shared" si="1327"/>
        <v>0</v>
      </c>
      <c r="AE192" s="1">
        <f t="shared" si="1328"/>
        <v>0</v>
      </c>
      <c r="AF192" s="1">
        <f t="shared" si="1329"/>
        <v>0</v>
      </c>
      <c r="AG192" s="1">
        <f t="shared" si="1330"/>
        <v>0</v>
      </c>
      <c r="AH192" s="1">
        <f t="shared" si="1330"/>
        <v>0</v>
      </c>
      <c r="AI192" s="1">
        <f t="shared" si="1331"/>
        <v>0</v>
      </c>
      <c r="AJ192" s="1">
        <f t="shared" si="1332"/>
        <v>0</v>
      </c>
      <c r="AK192" s="1">
        <f t="shared" si="1333"/>
        <v>0</v>
      </c>
      <c r="AL192" s="1">
        <f t="shared" si="1334"/>
        <v>0</v>
      </c>
      <c r="AM192" s="1">
        <f t="shared" si="1335"/>
        <v>0</v>
      </c>
      <c r="AN192" s="1">
        <f t="shared" si="1335"/>
        <v>0</v>
      </c>
      <c r="AO192" s="294"/>
      <c r="AP192" s="294"/>
      <c r="AQ192" s="294"/>
      <c r="AR192" s="44">
        <f t="shared" si="1412"/>
        <v>36</v>
      </c>
      <c r="AS192" s="298">
        <f t="shared" si="1381"/>
        <v>0</v>
      </c>
      <c r="AT192" s="298">
        <f t="shared" si="1382"/>
        <v>0</v>
      </c>
      <c r="AU192" s="298">
        <f t="shared" si="1383"/>
        <v>0</v>
      </c>
      <c r="AV192" s="298">
        <f t="shared" si="1384"/>
        <v>1</v>
      </c>
      <c r="AW192" s="294"/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>
        <v>1</v>
      </c>
      <c r="BK192" s="294"/>
      <c r="BL192" s="294"/>
      <c r="BM192" s="294"/>
      <c r="BN192" s="294"/>
      <c r="BO192" s="294"/>
      <c r="BP192" s="1"/>
      <c r="BQ192" s="294"/>
      <c r="BR192" s="17">
        <v>4</v>
      </c>
      <c r="BS192" s="1">
        <f t="shared" si="1340"/>
        <v>0</v>
      </c>
      <c r="BT192" s="17">
        <f t="shared" si="1341"/>
        <v>0</v>
      </c>
      <c r="BU192" s="294"/>
      <c r="BV192" s="294">
        <v>2</v>
      </c>
      <c r="BW192" s="294"/>
      <c r="BX192" s="294"/>
      <c r="BY192" s="294"/>
      <c r="BZ192" s="294"/>
      <c r="CA192" s="294"/>
      <c r="CB192" s="294"/>
      <c r="CC192" s="294"/>
      <c r="CD192" s="1"/>
      <c r="CE192" s="1"/>
      <c r="CF192" s="1"/>
      <c r="CG192" s="294"/>
      <c r="CH192" s="1"/>
      <c r="CI192" s="1">
        <v>1</v>
      </c>
      <c r="CJ192" s="1"/>
      <c r="CK192" s="383"/>
      <c r="CL192" s="383"/>
      <c r="CM192" s="383"/>
      <c r="CN192" s="1">
        <f t="shared" si="1386"/>
        <v>0</v>
      </c>
      <c r="CO192" s="1">
        <f t="shared" si="1387"/>
        <v>0</v>
      </c>
      <c r="CP192" s="20">
        <f t="shared" si="1388"/>
        <v>2.5</v>
      </c>
      <c r="CQ192" s="351"/>
      <c r="CR192" s="299">
        <f t="shared" si="1389"/>
        <v>1</v>
      </c>
      <c r="CS192" s="294"/>
      <c r="CT192" s="294"/>
      <c r="CU192" s="1"/>
      <c r="CV192" s="1">
        <v>1</v>
      </c>
      <c r="CW192" s="1"/>
      <c r="CX192" s="1"/>
      <c r="CY192" s="1"/>
      <c r="CZ192" s="294">
        <v>1</v>
      </c>
      <c r="DA192" s="17">
        <f t="shared" si="1346"/>
        <v>0</v>
      </c>
      <c r="DB192" s="359">
        <f t="shared" si="987"/>
        <v>1</v>
      </c>
      <c r="DC192" s="359">
        <f t="shared" si="1391"/>
        <v>1</v>
      </c>
      <c r="DD192" s="294"/>
      <c r="DE192" s="294">
        <v>3</v>
      </c>
      <c r="DF192" s="294"/>
      <c r="DG192" s="294"/>
      <c r="DH192" s="294"/>
      <c r="DI192" s="294"/>
      <c r="DJ192" s="294"/>
      <c r="DK192" s="294"/>
      <c r="DL192" s="294"/>
      <c r="DM192" s="294"/>
      <c r="DN192" s="44">
        <f t="shared" si="1415"/>
        <v>36</v>
      </c>
      <c r="DO192" s="1"/>
      <c r="DP192" s="1"/>
      <c r="DQ192" s="17">
        <f t="shared" si="1392"/>
        <v>0</v>
      </c>
      <c r="DR192" s="17">
        <f t="shared" si="1393"/>
        <v>0</v>
      </c>
      <c r="DS192" s="17">
        <f t="shared" si="1394"/>
        <v>0</v>
      </c>
      <c r="DT192" s="17">
        <f t="shared" si="1395"/>
        <v>0</v>
      </c>
      <c r="DU192" s="17">
        <f t="shared" si="1396"/>
        <v>0</v>
      </c>
      <c r="DV192" s="17">
        <f t="shared" si="1397"/>
        <v>0</v>
      </c>
      <c r="DW192" s="1"/>
      <c r="DX192" s="1"/>
      <c r="DY192" s="20">
        <f t="shared" si="1398"/>
        <v>0</v>
      </c>
      <c r="DZ192" s="20">
        <f t="shared" si="1399"/>
        <v>0</v>
      </c>
      <c r="EA192" s="20">
        <f t="shared" si="1400"/>
        <v>0</v>
      </c>
      <c r="EB192" s="20">
        <f t="shared" si="1401"/>
        <v>0</v>
      </c>
      <c r="EC192" s="18">
        <f>+IF(AND(CT192=0,SUM(CU192:CY192)&gt;1,SUM(CU192:CY192)&lt;=4),1,IF(AND(CT192=0,SUM(CU192:CY192)&gt;4),2,0))</f>
        <v>0</v>
      </c>
      <c r="ED192" s="19">
        <f t="shared" si="1358"/>
        <v>0</v>
      </c>
      <c r="EE192" s="19">
        <f>+IF(SUM(AO192:AR192)+SUM(DK192:DN192)&gt;0,CT192*3,0)</f>
        <v>0</v>
      </c>
      <c r="EF192" s="1">
        <f t="shared" si="1403"/>
        <v>0</v>
      </c>
      <c r="EG192" s="18">
        <v>2</v>
      </c>
      <c r="EH192" s="341"/>
      <c r="EI192" s="294">
        <v>5.5</v>
      </c>
      <c r="EJ192" s="294"/>
      <c r="EK192" s="294"/>
      <c r="EL192" s="19">
        <v>1</v>
      </c>
      <c r="EM192" s="19"/>
      <c r="EN192" s="19"/>
      <c r="EO192" s="366"/>
      <c r="EP192" s="366"/>
      <c r="EQ192" s="374"/>
      <c r="ER192" s="374"/>
      <c r="ES192" s="374"/>
      <c r="ET192" s="374"/>
      <c r="EU192" s="18">
        <f t="shared" si="1361"/>
        <v>3</v>
      </c>
      <c r="EV192" s="18">
        <f t="shared" si="1362"/>
        <v>2</v>
      </c>
      <c r="EW192" s="341">
        <v>3</v>
      </c>
      <c r="EX192" s="341">
        <v>2</v>
      </c>
      <c r="EY192" s="341"/>
      <c r="EZ192" s="365">
        <f t="shared" si="1404"/>
        <v>0</v>
      </c>
      <c r="FA192" s="294"/>
      <c r="FB192" s="294"/>
      <c r="FC192" s="294"/>
      <c r="FD192" s="300"/>
      <c r="FE192" s="300"/>
      <c r="FF192" s="300"/>
      <c r="FG192" s="300"/>
      <c r="FH192" s="300"/>
      <c r="FI192" s="300"/>
      <c r="FJ192" s="300"/>
      <c r="FK192" s="294"/>
      <c r="FL192" s="44">
        <f>F192</f>
        <v>36</v>
      </c>
      <c r="FM192" s="294"/>
      <c r="FN192" s="294"/>
      <c r="FO192" s="294"/>
      <c r="FP192" s="20">
        <f t="shared" si="1405"/>
        <v>0</v>
      </c>
      <c r="FQ192" s="20">
        <f t="shared" si="1406"/>
        <v>3</v>
      </c>
      <c r="FR192" s="20">
        <f t="shared" si="1407"/>
        <v>0</v>
      </c>
      <c r="FS192" s="20">
        <f t="shared" si="1408"/>
        <v>0</v>
      </c>
      <c r="FT192" s="20">
        <f t="shared" si="1409"/>
        <v>0</v>
      </c>
      <c r="FU192" s="20">
        <f t="shared" si="1410"/>
        <v>0</v>
      </c>
      <c r="FV192" s="20">
        <f t="shared" si="1411"/>
        <v>0</v>
      </c>
      <c r="FW192" s="294"/>
    </row>
    <row r="193" spans="1:179" ht="27.75" customHeight="1">
      <c r="A193" s="40"/>
      <c r="B193" s="48" t="s">
        <v>570</v>
      </c>
      <c r="C193" s="296" t="str">
        <f t="shared" si="1413"/>
        <v>3C</v>
      </c>
      <c r="D193" s="48" t="s">
        <v>187</v>
      </c>
      <c r="E193" s="48" t="str">
        <f>D193</f>
        <v>2LT8,5</v>
      </c>
      <c r="F193" s="48">
        <v>32</v>
      </c>
      <c r="G193" s="48">
        <f t="shared" si="1414"/>
        <v>32</v>
      </c>
      <c r="H193" s="43"/>
      <c r="I193" s="43"/>
      <c r="J193" s="44"/>
      <c r="K193" s="44"/>
      <c r="L193" s="44"/>
      <c r="M193" s="44"/>
      <c r="N193" s="43"/>
      <c r="O193" s="43"/>
      <c r="P193" s="1"/>
      <c r="Q193" s="16"/>
      <c r="R193" s="1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1">
        <f t="shared" si="1326"/>
        <v>0</v>
      </c>
      <c r="AD193" s="1">
        <f t="shared" si="1327"/>
        <v>0</v>
      </c>
      <c r="AE193" s="1">
        <f t="shared" si="1328"/>
        <v>0</v>
      </c>
      <c r="AF193" s="1">
        <f t="shared" si="1329"/>
        <v>0</v>
      </c>
      <c r="AG193" s="1">
        <f t="shared" si="1330"/>
        <v>0</v>
      </c>
      <c r="AH193" s="1">
        <f t="shared" si="1330"/>
        <v>0</v>
      </c>
      <c r="AI193" s="1">
        <f t="shared" si="1331"/>
        <v>0</v>
      </c>
      <c r="AJ193" s="1">
        <f t="shared" si="1332"/>
        <v>0</v>
      </c>
      <c r="AK193" s="1">
        <f t="shared" si="1333"/>
        <v>0</v>
      </c>
      <c r="AL193" s="1">
        <f t="shared" si="1334"/>
        <v>0</v>
      </c>
      <c r="AM193" s="1">
        <f t="shared" si="1335"/>
        <v>0</v>
      </c>
      <c r="AN193" s="1">
        <f t="shared" si="1335"/>
        <v>0</v>
      </c>
      <c r="AO193" s="44"/>
      <c r="AP193" s="44"/>
      <c r="AQ193" s="44"/>
      <c r="AR193" s="44">
        <f t="shared" si="1412"/>
        <v>32</v>
      </c>
      <c r="AS193" s="122">
        <f t="shared" si="1381"/>
        <v>0</v>
      </c>
      <c r="AT193" s="122">
        <f t="shared" si="1382"/>
        <v>0</v>
      </c>
      <c r="AU193" s="122">
        <f t="shared" si="1383"/>
        <v>0</v>
      </c>
      <c r="AV193" s="122">
        <f t="shared" si="1384"/>
        <v>1</v>
      </c>
      <c r="AW193" s="44"/>
      <c r="AX193" s="294"/>
      <c r="AY193" s="294"/>
      <c r="AZ193" s="294"/>
      <c r="BA193" s="294"/>
      <c r="BB193" s="294"/>
      <c r="BC193" s="29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>
        <v>1</v>
      </c>
      <c r="BN193" s="127">
        <v>1</v>
      </c>
      <c r="BO193" s="44"/>
      <c r="BP193" s="1"/>
      <c r="BQ193" s="44"/>
      <c r="BR193" s="17">
        <v>4</v>
      </c>
      <c r="BS193" s="1">
        <f t="shared" si="1340"/>
        <v>0</v>
      </c>
      <c r="BT193" s="17">
        <f t="shared" si="1341"/>
        <v>0</v>
      </c>
      <c r="BU193" s="44"/>
      <c r="BV193" s="44">
        <v>2</v>
      </c>
      <c r="BW193" s="44"/>
      <c r="BX193" s="44"/>
      <c r="BY193" s="44"/>
      <c r="BZ193" s="44"/>
      <c r="CA193" s="44"/>
      <c r="CB193" s="44"/>
      <c r="CC193" s="44"/>
      <c r="CD193" s="92"/>
      <c r="CE193" s="92"/>
      <c r="CF193" s="92"/>
      <c r="CG193" s="44"/>
      <c r="CH193" s="1"/>
      <c r="CI193" s="1">
        <v>1</v>
      </c>
      <c r="CJ193" s="1"/>
      <c r="CK193" s="383"/>
      <c r="CL193" s="383"/>
      <c r="CM193" s="383"/>
      <c r="CN193" s="1">
        <f t="shared" si="1386"/>
        <v>0</v>
      </c>
      <c r="CO193" s="1">
        <f t="shared" si="1387"/>
        <v>0</v>
      </c>
      <c r="CP193" s="20">
        <f t="shared" si="1388"/>
        <v>2.5</v>
      </c>
      <c r="CQ193" s="351"/>
      <c r="CR193" s="131">
        <f t="shared" si="1389"/>
        <v>1</v>
      </c>
      <c r="CS193" s="44"/>
      <c r="CT193" s="44"/>
      <c r="CU193" s="1"/>
      <c r="CV193" s="1"/>
      <c r="CW193" s="1">
        <v>1</v>
      </c>
      <c r="CX193" s="1"/>
      <c r="CY193" s="1">
        <v>1</v>
      </c>
      <c r="CZ193" s="44">
        <v>3</v>
      </c>
      <c r="DA193" s="17">
        <f t="shared" si="1346"/>
        <v>1</v>
      </c>
      <c r="DB193" s="359">
        <f t="shared" si="987"/>
        <v>4</v>
      </c>
      <c r="DC193" s="359">
        <f t="shared" si="1391"/>
        <v>2</v>
      </c>
      <c r="DD193" s="44"/>
      <c r="DE193" s="44">
        <v>4</v>
      </c>
      <c r="DF193" s="44"/>
      <c r="DG193" s="44"/>
      <c r="DH193" s="44"/>
      <c r="DI193" s="44">
        <v>4</v>
      </c>
      <c r="DJ193" s="44"/>
      <c r="DK193" s="44"/>
      <c r="DL193" s="44"/>
      <c r="DM193" s="44"/>
      <c r="DN193" s="44">
        <f t="shared" si="1415"/>
        <v>32</v>
      </c>
      <c r="DO193" s="1"/>
      <c r="DP193" s="1"/>
      <c r="DQ193" s="17">
        <f t="shared" si="1392"/>
        <v>0</v>
      </c>
      <c r="DR193" s="17">
        <f t="shared" si="1393"/>
        <v>0</v>
      </c>
      <c r="DS193" s="17">
        <f t="shared" si="1394"/>
        <v>0</v>
      </c>
      <c r="DT193" s="17">
        <f t="shared" si="1395"/>
        <v>0</v>
      </c>
      <c r="DU193" s="17">
        <f t="shared" si="1396"/>
        <v>0</v>
      </c>
      <c r="DV193" s="17">
        <f t="shared" si="1397"/>
        <v>0</v>
      </c>
      <c r="DW193" s="1"/>
      <c r="DX193" s="1"/>
      <c r="DY193" s="20">
        <f t="shared" si="1398"/>
        <v>0</v>
      </c>
      <c r="DZ193" s="20">
        <f t="shared" si="1399"/>
        <v>0</v>
      </c>
      <c r="EA193" s="20">
        <f t="shared" si="1400"/>
        <v>0</v>
      </c>
      <c r="EB193" s="20">
        <f t="shared" si="1401"/>
        <v>0</v>
      </c>
      <c r="EC193" s="18">
        <f>+IF(AND(CT193=0,SUM(CU193:CY193)&gt;1,SUM(CU193:CY193)&lt;=4),1,IF(AND(CT193=0,SUM(CU193:CY193)&gt;4),2,0))</f>
        <v>1</v>
      </c>
      <c r="ED193" s="19">
        <f t="shared" si="1358"/>
        <v>3</v>
      </c>
      <c r="EE193" s="19">
        <f>+IF(SUM(AO193:AR193)+SUM(DK193:DN193)&gt;0,CT193*3,0)</f>
        <v>0</v>
      </c>
      <c r="EF193" s="1">
        <f t="shared" si="1403"/>
        <v>0</v>
      </c>
      <c r="EG193" s="18">
        <f>+IF(AND(CT193+EC193=0,SUM(AO193:AR193)&gt;0,SUM(DK193:DN193)&gt;0),(CU193+CV193+CW193+CX193)*2+CY193*5,(EC193+CT193-FO193)*5)+IF(AND(EC193+DQ193+CT193=0,SUM(AO193:AR193)&gt;0),SUM(CU193:CX193)*2+CY193*5,0)</f>
        <v>5</v>
      </c>
      <c r="EH193" s="341"/>
      <c r="EI193" s="44"/>
      <c r="EJ193" s="44">
        <v>5.5</v>
      </c>
      <c r="EK193" s="44"/>
      <c r="EL193" s="93"/>
      <c r="EM193" s="93"/>
      <c r="EN193" s="93">
        <v>1</v>
      </c>
      <c r="EO193" s="366"/>
      <c r="EP193" s="366"/>
      <c r="EQ193" s="374"/>
      <c r="ER193" s="374"/>
      <c r="ES193" s="374"/>
      <c r="ET193" s="374"/>
      <c r="EU193" s="18">
        <f t="shared" si="1361"/>
        <v>5</v>
      </c>
      <c r="EV193" s="18">
        <f t="shared" si="1362"/>
        <v>2</v>
      </c>
      <c r="EW193" s="341">
        <v>4</v>
      </c>
      <c r="EX193" s="341">
        <v>4</v>
      </c>
      <c r="EY193" s="341">
        <v>4</v>
      </c>
      <c r="EZ193" s="365">
        <f t="shared" si="1404"/>
        <v>0</v>
      </c>
      <c r="FA193" s="44"/>
      <c r="FB193" s="44"/>
      <c r="FC193" s="44"/>
      <c r="FD193" s="45"/>
      <c r="FE193" s="45"/>
      <c r="FF193" s="45"/>
      <c r="FG193" s="300"/>
      <c r="FH193" s="45"/>
      <c r="FI193" s="45"/>
      <c r="FJ193" s="45"/>
      <c r="FK193" s="44"/>
      <c r="FL193" s="44">
        <f>F193</f>
        <v>32</v>
      </c>
      <c r="FM193" s="44"/>
      <c r="FN193" s="44"/>
      <c r="FO193" s="294"/>
      <c r="FP193" s="20">
        <f t="shared" si="1405"/>
        <v>0</v>
      </c>
      <c r="FQ193" s="20">
        <f t="shared" si="1406"/>
        <v>4</v>
      </c>
      <c r="FR193" s="20">
        <f t="shared" si="1407"/>
        <v>0</v>
      </c>
      <c r="FS193" s="20">
        <f t="shared" si="1408"/>
        <v>0</v>
      </c>
      <c r="FT193" s="20">
        <f t="shared" si="1409"/>
        <v>0</v>
      </c>
      <c r="FU193" s="20">
        <f t="shared" si="1410"/>
        <v>0</v>
      </c>
      <c r="FV193" s="20">
        <f t="shared" si="1411"/>
        <v>0</v>
      </c>
      <c r="FW193" s="44"/>
    </row>
    <row r="194" spans="1:179" ht="27.75" customHeight="1">
      <c r="A194" s="40"/>
      <c r="B194" s="48"/>
      <c r="C194" s="48">
        <v>3</v>
      </c>
      <c r="D194" s="48"/>
      <c r="E194" s="296" t="s">
        <v>44</v>
      </c>
      <c r="F194" s="48"/>
      <c r="G194" s="48">
        <v>19</v>
      </c>
      <c r="H194" s="43"/>
      <c r="I194" s="43"/>
      <c r="J194" s="44"/>
      <c r="K194" s="44"/>
      <c r="L194" s="44"/>
      <c r="M194" s="44"/>
      <c r="N194" s="43"/>
      <c r="O194" s="43"/>
      <c r="P194" s="1"/>
      <c r="Q194" s="16"/>
      <c r="R194" s="1"/>
      <c r="S194" s="44"/>
      <c r="T194" s="44"/>
      <c r="U194" s="44"/>
      <c r="V194" s="44"/>
      <c r="W194" s="44"/>
      <c r="X194" s="44"/>
      <c r="Y194" s="44">
        <v>1</v>
      </c>
      <c r="Z194" s="44"/>
      <c r="AA194" s="44"/>
      <c r="AB194" s="44"/>
      <c r="AC194" s="1">
        <f t="shared" ref="AC194" si="1416">+IF(S194=1,1,0)+IF(T194=1,1,0)</f>
        <v>0</v>
      </c>
      <c r="AD194" s="1">
        <f t="shared" ref="AD194" si="1417">+IF(U194=1,1,0)+IF(V194=1,1,0)</f>
        <v>0</v>
      </c>
      <c r="AE194" s="1">
        <f t="shared" ref="AE194" si="1418">+IF(W194=1,1,0)+IF(X194=1,1,0)</f>
        <v>0</v>
      </c>
      <c r="AF194" s="1">
        <f t="shared" ref="AF194" si="1419">+IF(Y194=1,1,0)+IF(Z194=1,1,0)</f>
        <v>1</v>
      </c>
      <c r="AG194" s="1">
        <f t="shared" ref="AG194" si="1420">+IF(AA194=1,1,0)</f>
        <v>0</v>
      </c>
      <c r="AH194" s="1">
        <f t="shared" ref="AH194" si="1421">+IF(AB194=1,1,0)</f>
        <v>0</v>
      </c>
      <c r="AI194" s="1">
        <f t="shared" ref="AI194" si="1422">+IF(S194=2,1,0)+IF(T194=2,1,0)</f>
        <v>0</v>
      </c>
      <c r="AJ194" s="1">
        <f t="shared" ref="AJ194" si="1423">+IF(U194=2,1,0)+IF(V194=2,1,0)</f>
        <v>0</v>
      </c>
      <c r="AK194" s="1">
        <f t="shared" ref="AK194" si="1424">+IF(X194=2,1,0)+IF(W194=2,1,0)</f>
        <v>0</v>
      </c>
      <c r="AL194" s="1">
        <f t="shared" ref="AL194" si="1425">+IF(Y194=2,1,0)+IF(Z194=2,1,0)</f>
        <v>0</v>
      </c>
      <c r="AM194" s="1">
        <f t="shared" ref="AM194" si="1426">+IF(AA194=2,1,0)</f>
        <v>0</v>
      </c>
      <c r="AN194" s="1">
        <f t="shared" ref="AN194" si="1427">+IF(AB194=2,1,0)</f>
        <v>0</v>
      </c>
      <c r="AO194" s="44"/>
      <c r="AP194" s="44"/>
      <c r="AQ194" s="44"/>
      <c r="AR194" s="44">
        <f t="shared" si="1412"/>
        <v>19</v>
      </c>
      <c r="AS194" s="122">
        <f t="shared" si="1381"/>
        <v>0</v>
      </c>
      <c r="AT194" s="122">
        <f t="shared" si="1382"/>
        <v>0</v>
      </c>
      <c r="AU194" s="122">
        <f t="shared" si="1383"/>
        <v>0</v>
      </c>
      <c r="AV194" s="122">
        <f t="shared" si="1384"/>
        <v>1</v>
      </c>
      <c r="AW194" s="44"/>
      <c r="AX194" s="294"/>
      <c r="AY194" s="294"/>
      <c r="AZ194" s="294"/>
      <c r="BA194" s="294"/>
      <c r="BB194" s="294"/>
      <c r="BC194" s="294"/>
      <c r="BD194" s="44"/>
      <c r="BE194" s="44"/>
      <c r="BF194" s="44"/>
      <c r="BG194" s="44"/>
      <c r="BH194" s="44"/>
      <c r="BI194" s="44">
        <v>1</v>
      </c>
      <c r="BJ194" s="44"/>
      <c r="BK194" s="44"/>
      <c r="BL194" s="44"/>
      <c r="BM194" s="44"/>
      <c r="BN194" s="127"/>
      <c r="BO194" s="44"/>
      <c r="BP194" s="1"/>
      <c r="BQ194" s="44"/>
      <c r="BR194" s="17">
        <v>4</v>
      </c>
      <c r="BS194" s="1">
        <f t="shared" si="1340"/>
        <v>0</v>
      </c>
      <c r="BT194" s="17">
        <f t="shared" ref="BT194" si="1428">+BS194*2</f>
        <v>0</v>
      </c>
      <c r="BU194" s="44"/>
      <c r="BV194" s="44">
        <v>2</v>
      </c>
      <c r="BW194" s="44"/>
      <c r="BX194" s="44"/>
      <c r="BY194" s="44"/>
      <c r="BZ194" s="44"/>
      <c r="CA194" s="44"/>
      <c r="CB194" s="44"/>
      <c r="CC194" s="44"/>
      <c r="CD194" s="92"/>
      <c r="CE194" s="92">
        <v>1</v>
      </c>
      <c r="CF194" s="92"/>
      <c r="CG194" s="44"/>
      <c r="CH194" s="1"/>
      <c r="CI194" s="1"/>
      <c r="CJ194" s="1"/>
      <c r="CK194" s="383"/>
      <c r="CL194" s="383"/>
      <c r="CM194" s="383"/>
      <c r="CN194" s="1">
        <f t="shared" si="1386"/>
        <v>0</v>
      </c>
      <c r="CO194" s="1">
        <f t="shared" si="1387"/>
        <v>0</v>
      </c>
      <c r="CP194" s="20">
        <f t="shared" si="1388"/>
        <v>0.5</v>
      </c>
      <c r="CQ194" s="351"/>
      <c r="CR194" s="131">
        <f t="shared" si="1389"/>
        <v>1</v>
      </c>
      <c r="CS194" s="44"/>
      <c r="CT194" s="44"/>
      <c r="CU194" s="1"/>
      <c r="CV194" s="1"/>
      <c r="CW194" s="1"/>
      <c r="CX194" s="1"/>
      <c r="CY194" s="1"/>
      <c r="CZ194" s="44"/>
      <c r="DA194" s="17">
        <f t="shared" ref="DA194:DA196" si="1429">+CY194</f>
        <v>0</v>
      </c>
      <c r="DB194" s="359">
        <f t="shared" si="987"/>
        <v>0</v>
      </c>
      <c r="DC194" s="359">
        <f t="shared" si="1391"/>
        <v>0</v>
      </c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>
        <f t="shared" si="1415"/>
        <v>19</v>
      </c>
      <c r="DO194" s="1"/>
      <c r="DP194" s="1"/>
      <c r="DQ194" s="17">
        <f t="shared" si="1392"/>
        <v>0</v>
      </c>
      <c r="DR194" s="17">
        <f t="shared" si="1393"/>
        <v>0</v>
      </c>
      <c r="DS194" s="17">
        <f t="shared" si="1394"/>
        <v>0</v>
      </c>
      <c r="DT194" s="17">
        <f t="shared" si="1395"/>
        <v>0</v>
      </c>
      <c r="DU194" s="17">
        <f t="shared" si="1396"/>
        <v>0</v>
      </c>
      <c r="DV194" s="17">
        <f t="shared" si="1397"/>
        <v>0</v>
      </c>
      <c r="DW194" s="1"/>
      <c r="DX194" s="1"/>
      <c r="DY194" s="20">
        <f t="shared" si="1398"/>
        <v>0</v>
      </c>
      <c r="DZ194" s="20">
        <f t="shared" si="1399"/>
        <v>0</v>
      </c>
      <c r="EA194" s="20">
        <f t="shared" si="1400"/>
        <v>0</v>
      </c>
      <c r="EB194" s="20">
        <f t="shared" si="1401"/>
        <v>0</v>
      </c>
      <c r="EC194" s="18">
        <f>+IF(AND(CT194=0,SUM(CU194:CY194)&gt;1,SUM(CU194:CY194)&lt;=4),1,IF(AND(CT194=0,SUM(CU194:CY194)&gt;4),2,0))</f>
        <v>0</v>
      </c>
      <c r="ED194" s="19">
        <f t="shared" si="1358"/>
        <v>0</v>
      </c>
      <c r="EE194" s="19">
        <f>+IF(SUM(AO194:AR194)+SUM(DK194:DN194)&gt;0,CT194*3,0)</f>
        <v>0</v>
      </c>
      <c r="EF194" s="1">
        <f t="shared" si="1403"/>
        <v>0</v>
      </c>
      <c r="EG194" s="18">
        <f>+IF(AND(CT194+EC194=0,SUM(AO194:AR194)&gt;0,SUM(DK194:DN194)&gt;0),(CU194+CV194+CW194+CX194)*2+CY194*5,(EC194+CT194-FO194)*5)+IF(AND(EC194+DQ194+CT194=0,SUM(AO194:AR194)&gt;0),SUM(CU194:CX194)*2+CY194*5,0)</f>
        <v>0</v>
      </c>
      <c r="EH194" s="341"/>
      <c r="EI194" s="44"/>
      <c r="EJ194" s="44"/>
      <c r="EK194" s="44"/>
      <c r="EL194" s="93"/>
      <c r="EM194" s="93"/>
      <c r="EN194" s="93"/>
      <c r="EO194" s="366"/>
      <c r="EP194" s="366"/>
      <c r="EQ194" s="374"/>
      <c r="ER194" s="374"/>
      <c r="ES194" s="374"/>
      <c r="ET194" s="374"/>
      <c r="EU194" s="18">
        <f t="shared" si="1361"/>
        <v>0</v>
      </c>
      <c r="EV194" s="18">
        <f t="shared" si="1362"/>
        <v>2</v>
      </c>
      <c r="EW194" s="341"/>
      <c r="EX194" s="341"/>
      <c r="EY194" s="341"/>
      <c r="EZ194" s="365">
        <f t="shared" si="1404"/>
        <v>0</v>
      </c>
      <c r="FA194" s="44"/>
      <c r="FB194" s="44"/>
      <c r="FC194" s="44"/>
      <c r="FD194" s="45"/>
      <c r="FE194" s="45"/>
      <c r="FF194" s="45"/>
      <c r="FG194" s="300"/>
      <c r="FH194" s="45"/>
      <c r="FI194" s="45"/>
      <c r="FJ194" s="45"/>
      <c r="FK194" s="44"/>
      <c r="FL194" s="44"/>
      <c r="FM194" s="44"/>
      <c r="FN194" s="44"/>
      <c r="FO194" s="294"/>
      <c r="FP194" s="20">
        <f t="shared" si="1405"/>
        <v>0</v>
      </c>
      <c r="FQ194" s="20">
        <f t="shared" si="1406"/>
        <v>0</v>
      </c>
      <c r="FR194" s="20">
        <f t="shared" si="1407"/>
        <v>0</v>
      </c>
      <c r="FS194" s="20">
        <f t="shared" si="1408"/>
        <v>0</v>
      </c>
      <c r="FT194" s="20">
        <f t="shared" si="1409"/>
        <v>0</v>
      </c>
      <c r="FU194" s="20">
        <f t="shared" si="1410"/>
        <v>0</v>
      </c>
      <c r="FV194" s="20">
        <f t="shared" si="1411"/>
        <v>0</v>
      </c>
      <c r="FW194" s="44"/>
    </row>
    <row r="195" spans="1:179" ht="27.75" customHeight="1">
      <c r="A195" s="40"/>
      <c r="B195" s="48" t="s">
        <v>571</v>
      </c>
      <c r="C195" s="48" t="str">
        <f>B195</f>
        <v>4C</v>
      </c>
      <c r="D195" s="48" t="s">
        <v>44</v>
      </c>
      <c r="E195" s="48" t="s">
        <v>44</v>
      </c>
      <c r="F195" s="48">
        <v>50</v>
      </c>
      <c r="G195" s="48">
        <v>31</v>
      </c>
      <c r="H195" s="43"/>
      <c r="I195" s="43"/>
      <c r="J195" s="44"/>
      <c r="K195" s="44"/>
      <c r="L195" s="44"/>
      <c r="M195" s="44"/>
      <c r="N195" s="43"/>
      <c r="O195" s="43"/>
      <c r="P195" s="1"/>
      <c r="Q195" s="16"/>
      <c r="R195" s="1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1">
        <f t="shared" ref="AC195:AC198" si="1430">+IF(S195=1,1,0)+IF(T195=1,1,0)</f>
        <v>0</v>
      </c>
      <c r="AD195" s="1">
        <f t="shared" ref="AD195:AD198" si="1431">+IF(U195=1,1,0)+IF(V195=1,1,0)</f>
        <v>0</v>
      </c>
      <c r="AE195" s="1">
        <f t="shared" ref="AE195:AE198" si="1432">+IF(W195=1,1,0)+IF(X195=1,1,0)</f>
        <v>0</v>
      </c>
      <c r="AF195" s="1">
        <f t="shared" ref="AF195:AF198" si="1433">+IF(Y195=1,1,0)+IF(Z195=1,1,0)</f>
        <v>0</v>
      </c>
      <c r="AG195" s="1">
        <f t="shared" ref="AG195:AG198" si="1434">+IF(AA195=1,1,0)</f>
        <v>0</v>
      </c>
      <c r="AH195" s="1">
        <f t="shared" ref="AH195:AH198" si="1435">+IF(AB195=1,1,0)</f>
        <v>0</v>
      </c>
      <c r="AI195" s="1">
        <f t="shared" ref="AI195:AI198" si="1436">+IF(S195=2,1,0)+IF(T195=2,1,0)</f>
        <v>0</v>
      </c>
      <c r="AJ195" s="1">
        <f t="shared" ref="AJ195:AJ198" si="1437">+IF(U195=2,1,0)+IF(V195=2,1,0)</f>
        <v>0</v>
      </c>
      <c r="AK195" s="1">
        <f t="shared" ref="AK195:AK198" si="1438">+IF(X195=2,1,0)+IF(W195=2,1,0)</f>
        <v>0</v>
      </c>
      <c r="AL195" s="1">
        <f t="shared" ref="AL195:AL198" si="1439">+IF(Y195=2,1,0)+IF(Z195=2,1,0)</f>
        <v>0</v>
      </c>
      <c r="AM195" s="1">
        <f t="shared" ref="AM195:AM198" si="1440">+IF(AA195=2,1,0)</f>
        <v>0</v>
      </c>
      <c r="AN195" s="1">
        <f t="shared" ref="AN195:AN198" si="1441">+IF(AB195=2,1,0)</f>
        <v>0</v>
      </c>
      <c r="AO195" s="44"/>
      <c r="AP195" s="44"/>
      <c r="AQ195" s="44"/>
      <c r="AR195" s="44">
        <f t="shared" si="1412"/>
        <v>31</v>
      </c>
      <c r="AS195" s="122">
        <f t="shared" si="1381"/>
        <v>0</v>
      </c>
      <c r="AT195" s="122">
        <f t="shared" si="1382"/>
        <v>0</v>
      </c>
      <c r="AU195" s="122">
        <f t="shared" si="1383"/>
        <v>0</v>
      </c>
      <c r="AV195" s="122">
        <f t="shared" si="1384"/>
        <v>1</v>
      </c>
      <c r="AW195" s="44"/>
      <c r="AX195" s="294"/>
      <c r="AY195" s="294"/>
      <c r="AZ195" s="294"/>
      <c r="BA195" s="294"/>
      <c r="BB195" s="294"/>
      <c r="BC195" s="294"/>
      <c r="BD195" s="44"/>
      <c r="BE195" s="44"/>
      <c r="BF195" s="44"/>
      <c r="BG195" s="44"/>
      <c r="BH195" s="44"/>
      <c r="BI195" s="44">
        <v>1</v>
      </c>
      <c r="BJ195" s="44"/>
      <c r="BK195" s="44"/>
      <c r="BL195" s="44"/>
      <c r="BM195" s="44"/>
      <c r="BN195" s="127"/>
      <c r="BO195" s="44"/>
      <c r="BP195" s="1"/>
      <c r="BQ195" s="44"/>
      <c r="BR195" s="17">
        <v>4</v>
      </c>
      <c r="BS195" s="1">
        <f t="shared" si="1340"/>
        <v>0</v>
      </c>
      <c r="BT195" s="17">
        <f t="shared" ref="BT195:BT198" si="1442">+BS195*2</f>
        <v>0</v>
      </c>
      <c r="BU195" s="44"/>
      <c r="BV195" s="44">
        <v>2</v>
      </c>
      <c r="BW195" s="44"/>
      <c r="BX195" s="44"/>
      <c r="BY195" s="44"/>
      <c r="BZ195" s="44"/>
      <c r="CA195" s="44"/>
      <c r="CB195" s="44"/>
      <c r="CC195" s="44"/>
      <c r="CD195" s="92"/>
      <c r="CE195" s="92"/>
      <c r="CF195" s="92"/>
      <c r="CG195" s="44"/>
      <c r="CH195" s="1"/>
      <c r="CI195" s="1">
        <v>1</v>
      </c>
      <c r="CJ195" s="1"/>
      <c r="CK195" s="383"/>
      <c r="CL195" s="383"/>
      <c r="CM195" s="383"/>
      <c r="CN195" s="1">
        <f t="shared" si="1386"/>
        <v>0</v>
      </c>
      <c r="CO195" s="1">
        <f t="shared" si="1387"/>
        <v>0</v>
      </c>
      <c r="CP195" s="20">
        <f t="shared" si="1388"/>
        <v>2.5</v>
      </c>
      <c r="CQ195" s="351"/>
      <c r="CR195" s="131">
        <f t="shared" si="1389"/>
        <v>1</v>
      </c>
      <c r="CS195" s="44">
        <v>1</v>
      </c>
      <c r="CT195" s="44">
        <v>1</v>
      </c>
      <c r="CU195" s="1"/>
      <c r="CV195" s="1"/>
      <c r="CW195" s="1">
        <v>3</v>
      </c>
      <c r="CX195" s="1"/>
      <c r="CY195" s="1">
        <v>4</v>
      </c>
      <c r="CZ195" s="44">
        <v>11</v>
      </c>
      <c r="DA195" s="17">
        <f t="shared" si="1429"/>
        <v>4</v>
      </c>
      <c r="DB195" s="359">
        <f t="shared" si="987"/>
        <v>15</v>
      </c>
      <c r="DC195" s="359">
        <f t="shared" si="1391"/>
        <v>7</v>
      </c>
      <c r="DD195" s="44"/>
      <c r="DE195" s="44">
        <v>9</v>
      </c>
      <c r="DF195" s="44">
        <v>6</v>
      </c>
      <c r="DG195" s="44"/>
      <c r="DH195" s="44"/>
      <c r="DI195" s="44">
        <v>6</v>
      </c>
      <c r="DJ195" s="44"/>
      <c r="DK195" s="44"/>
      <c r="DL195" s="44"/>
      <c r="DM195" s="44"/>
      <c r="DN195" s="44">
        <f t="shared" si="1415"/>
        <v>31</v>
      </c>
      <c r="DO195" s="1"/>
      <c r="DP195" s="1"/>
      <c r="DQ195" s="17">
        <f t="shared" si="1392"/>
        <v>0</v>
      </c>
      <c r="DR195" s="17">
        <f t="shared" si="1393"/>
        <v>0</v>
      </c>
      <c r="DS195" s="17">
        <f t="shared" si="1394"/>
        <v>0</v>
      </c>
      <c r="DT195" s="17">
        <f t="shared" si="1395"/>
        <v>0</v>
      </c>
      <c r="DU195" s="17">
        <f t="shared" si="1396"/>
        <v>0</v>
      </c>
      <c r="DV195" s="17">
        <f t="shared" si="1397"/>
        <v>0</v>
      </c>
      <c r="DW195" s="1"/>
      <c r="DX195" s="1"/>
      <c r="DY195" s="20">
        <f t="shared" si="1398"/>
        <v>0</v>
      </c>
      <c r="DZ195" s="20">
        <f t="shared" si="1399"/>
        <v>0</v>
      </c>
      <c r="EA195" s="20">
        <f t="shared" si="1400"/>
        <v>0</v>
      </c>
      <c r="EB195" s="20">
        <f t="shared" si="1401"/>
        <v>0</v>
      </c>
      <c r="EC195" s="18">
        <f>+IF(AND(CT195=0,SUM(CU195:CY195)&gt;1,SUM(CU195:CY195)&lt;=4),1,IF(AND(CT195=0,SUM(CU195:CY195)&gt;4),2,0))+1</f>
        <v>1</v>
      </c>
      <c r="ED195" s="19">
        <f t="shared" si="1358"/>
        <v>3</v>
      </c>
      <c r="EE195" s="19"/>
      <c r="EF195" s="1">
        <f t="shared" si="1403"/>
        <v>0</v>
      </c>
      <c r="EG195" s="18">
        <f>+IF(AND(CT195+EC195=0,SUM(AO195:AR195)&gt;0,SUM(DK195:DN195)&gt;0),(CU195+CV195+CW195+CX195)*2+CY195*5,(EC195+CT195-FO195)*5)+IF(AND(EC195+DQ195+CT195=0,SUM(AO195:AR195)&gt;0),SUM(CU195:CX195)*2+CY195*5,0)</f>
        <v>5</v>
      </c>
      <c r="EH195" s="341"/>
      <c r="EI195" s="44"/>
      <c r="EJ195" s="44">
        <f>3*5.5</f>
        <v>16.5</v>
      </c>
      <c r="EK195" s="44">
        <v>11</v>
      </c>
      <c r="EL195" s="93">
        <v>1</v>
      </c>
      <c r="EM195" s="93"/>
      <c r="EN195" s="93"/>
      <c r="EO195" s="366"/>
      <c r="EP195" s="366"/>
      <c r="EQ195" s="374"/>
      <c r="ER195" s="374"/>
      <c r="ES195" s="374"/>
      <c r="ET195" s="374"/>
      <c r="EU195" s="18">
        <f t="shared" si="1361"/>
        <v>13</v>
      </c>
      <c r="EV195" s="18">
        <f t="shared" si="1362"/>
        <v>2</v>
      </c>
      <c r="EW195" s="341">
        <v>1</v>
      </c>
      <c r="EX195" s="341">
        <v>1</v>
      </c>
      <c r="EY195" s="341">
        <v>4</v>
      </c>
      <c r="EZ195" s="365">
        <f t="shared" si="1404"/>
        <v>0</v>
      </c>
      <c r="FA195" s="44"/>
      <c r="FB195" s="44"/>
      <c r="FC195" s="44"/>
      <c r="FD195" s="45"/>
      <c r="FE195" s="45"/>
      <c r="FF195" s="45"/>
      <c r="FG195" s="300"/>
      <c r="FH195" s="45"/>
      <c r="FI195" s="45"/>
      <c r="FJ195" s="45"/>
      <c r="FK195" s="44"/>
      <c r="FL195" s="44"/>
      <c r="FM195" s="44"/>
      <c r="FN195" s="44"/>
      <c r="FO195" s="294">
        <v>1</v>
      </c>
      <c r="FP195" s="20">
        <f t="shared" si="1405"/>
        <v>3</v>
      </c>
      <c r="FQ195" s="20">
        <f t="shared" si="1406"/>
        <v>9</v>
      </c>
      <c r="FR195" s="20">
        <f t="shared" si="1407"/>
        <v>6</v>
      </c>
      <c r="FS195" s="20">
        <f t="shared" si="1408"/>
        <v>0</v>
      </c>
      <c r="FT195" s="20">
        <f t="shared" si="1409"/>
        <v>0</v>
      </c>
      <c r="FU195" s="20">
        <f t="shared" si="1410"/>
        <v>0</v>
      </c>
      <c r="FV195" s="20">
        <f t="shared" si="1411"/>
        <v>0</v>
      </c>
      <c r="FW195" s="44"/>
    </row>
    <row r="196" spans="1:179" ht="27.75" customHeight="1">
      <c r="A196" s="40"/>
      <c r="B196" s="48" t="s">
        <v>572</v>
      </c>
      <c r="C196" s="48" t="str">
        <f>B196</f>
        <v>5C</v>
      </c>
      <c r="D196" s="48" t="s">
        <v>44</v>
      </c>
      <c r="E196" s="48" t="str">
        <f>D196</f>
        <v>LT8,5</v>
      </c>
      <c r="F196" s="48">
        <v>30</v>
      </c>
      <c r="G196" s="48">
        <f t="shared" ref="G196:G204" si="1443">F196</f>
        <v>30</v>
      </c>
      <c r="H196" s="43"/>
      <c r="I196" s="43"/>
      <c r="J196" s="44"/>
      <c r="K196" s="44"/>
      <c r="L196" s="44"/>
      <c r="M196" s="44"/>
      <c r="N196" s="43"/>
      <c r="O196" s="43"/>
      <c r="P196" s="1"/>
      <c r="Q196" s="16"/>
      <c r="R196" s="1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1">
        <f t="shared" si="1430"/>
        <v>0</v>
      </c>
      <c r="AD196" s="1">
        <f t="shared" si="1431"/>
        <v>0</v>
      </c>
      <c r="AE196" s="1">
        <f t="shared" si="1432"/>
        <v>0</v>
      </c>
      <c r="AF196" s="1">
        <f t="shared" si="1433"/>
        <v>0</v>
      </c>
      <c r="AG196" s="1">
        <f t="shared" si="1434"/>
        <v>0</v>
      </c>
      <c r="AH196" s="1">
        <f t="shared" si="1435"/>
        <v>0</v>
      </c>
      <c r="AI196" s="1">
        <f t="shared" si="1436"/>
        <v>0</v>
      </c>
      <c r="AJ196" s="1">
        <f t="shared" si="1437"/>
        <v>0</v>
      </c>
      <c r="AK196" s="1">
        <f t="shared" si="1438"/>
        <v>0</v>
      </c>
      <c r="AL196" s="1">
        <f t="shared" si="1439"/>
        <v>0</v>
      </c>
      <c r="AM196" s="1">
        <f t="shared" si="1440"/>
        <v>0</v>
      </c>
      <c r="AN196" s="1">
        <f t="shared" si="1441"/>
        <v>0</v>
      </c>
      <c r="AO196" s="44"/>
      <c r="AP196" s="44"/>
      <c r="AQ196" s="44"/>
      <c r="AR196" s="44">
        <f t="shared" si="1412"/>
        <v>30</v>
      </c>
      <c r="AS196" s="122">
        <f t="shared" si="1381"/>
        <v>0</v>
      </c>
      <c r="AT196" s="122">
        <f t="shared" si="1382"/>
        <v>0</v>
      </c>
      <c r="AU196" s="122">
        <f t="shared" si="1383"/>
        <v>0</v>
      </c>
      <c r="AV196" s="122">
        <f t="shared" si="1384"/>
        <v>1</v>
      </c>
      <c r="AW196" s="44"/>
      <c r="AX196" s="294"/>
      <c r="AY196" s="294"/>
      <c r="AZ196" s="294"/>
      <c r="BA196" s="294"/>
      <c r="BB196" s="294"/>
      <c r="BC196" s="29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127"/>
      <c r="BO196" s="44">
        <v>1</v>
      </c>
      <c r="BP196" s="1"/>
      <c r="BQ196" s="44"/>
      <c r="BR196" s="17">
        <v>4</v>
      </c>
      <c r="BS196" s="1">
        <f t="shared" si="1340"/>
        <v>0</v>
      </c>
      <c r="BT196" s="17">
        <f t="shared" si="1442"/>
        <v>0</v>
      </c>
      <c r="BU196" s="44"/>
      <c r="BV196" s="44">
        <v>2</v>
      </c>
      <c r="BW196" s="44"/>
      <c r="BX196" s="44"/>
      <c r="BY196" s="44"/>
      <c r="BZ196" s="44"/>
      <c r="CA196" s="44"/>
      <c r="CB196" s="44"/>
      <c r="CC196" s="44"/>
      <c r="CD196" s="92"/>
      <c r="CE196" s="92"/>
      <c r="CF196" s="92"/>
      <c r="CG196" s="44"/>
      <c r="CH196" s="1"/>
      <c r="CI196" s="1">
        <v>1</v>
      </c>
      <c r="CJ196" s="1"/>
      <c r="CK196" s="383"/>
      <c r="CL196" s="383"/>
      <c r="CM196" s="383"/>
      <c r="CN196" s="1">
        <f t="shared" si="1386"/>
        <v>0</v>
      </c>
      <c r="CO196" s="1">
        <f t="shared" si="1387"/>
        <v>0</v>
      </c>
      <c r="CP196" s="20">
        <f t="shared" si="1388"/>
        <v>2.5</v>
      </c>
      <c r="CQ196" s="351"/>
      <c r="CR196" s="131">
        <f>+IF(SUM(AX196:BM196)&gt;0,1,0)+1</f>
        <v>1</v>
      </c>
      <c r="CS196" s="44"/>
      <c r="CT196" s="44"/>
      <c r="CU196" s="1"/>
      <c r="CV196" s="1"/>
      <c r="CW196" s="1">
        <v>2</v>
      </c>
      <c r="CX196" s="1"/>
      <c r="CY196" s="1"/>
      <c r="CZ196" s="44">
        <v>4</v>
      </c>
      <c r="DA196" s="17">
        <f t="shared" si="1429"/>
        <v>0</v>
      </c>
      <c r="DB196" s="359">
        <f t="shared" si="987"/>
        <v>4</v>
      </c>
      <c r="DC196" s="359">
        <f t="shared" si="1391"/>
        <v>2</v>
      </c>
      <c r="DD196" s="44"/>
      <c r="DE196" s="44">
        <v>4</v>
      </c>
      <c r="DF196" s="44"/>
      <c r="DG196" s="44"/>
      <c r="DH196" s="44">
        <v>4</v>
      </c>
      <c r="DI196" s="44"/>
      <c r="DJ196" s="44"/>
      <c r="DK196" s="44"/>
      <c r="DL196" s="44"/>
      <c r="DM196" s="44"/>
      <c r="DN196" s="44">
        <f t="shared" si="1415"/>
        <v>30</v>
      </c>
      <c r="DO196" s="1"/>
      <c r="DP196" s="1"/>
      <c r="DQ196" s="17">
        <f t="shared" si="1392"/>
        <v>0</v>
      </c>
      <c r="DR196" s="17">
        <f t="shared" si="1393"/>
        <v>0</v>
      </c>
      <c r="DS196" s="17">
        <f t="shared" si="1394"/>
        <v>0</v>
      </c>
      <c r="DT196" s="17">
        <f t="shared" si="1395"/>
        <v>0</v>
      </c>
      <c r="DU196" s="17">
        <f t="shared" si="1396"/>
        <v>0</v>
      </c>
      <c r="DV196" s="17">
        <f t="shared" si="1397"/>
        <v>0</v>
      </c>
      <c r="DW196" s="1"/>
      <c r="DX196" s="1"/>
      <c r="DY196" s="20">
        <f t="shared" si="1398"/>
        <v>0</v>
      </c>
      <c r="DZ196" s="20">
        <f t="shared" si="1399"/>
        <v>0</v>
      </c>
      <c r="EA196" s="20">
        <f t="shared" si="1400"/>
        <v>0</v>
      </c>
      <c r="EB196" s="20">
        <f t="shared" si="1401"/>
        <v>0</v>
      </c>
      <c r="EC196" s="18">
        <f>+IF(AND(CT196=0,SUM(CU196:CY196)&gt;1,SUM(CU196:CY196)&lt;=4),1,IF(AND(CT196=0,SUM(CU196:CY196)&gt;4),2,0))</f>
        <v>1</v>
      </c>
      <c r="ED196" s="19">
        <f t="shared" si="1358"/>
        <v>3</v>
      </c>
      <c r="EE196" s="19">
        <f>+IF(SUM(AO196:AR196)+SUM(DK196:DN196)&gt;0,CT196*3,0)</f>
        <v>0</v>
      </c>
      <c r="EF196" s="1">
        <f t="shared" si="1403"/>
        <v>0</v>
      </c>
      <c r="EG196" s="18">
        <f>+IF(AND(CT196+EC196=0,SUM(AO196:AR196)&gt;0,SUM(DK196:DN196)&gt;0),(CU196+CV196+CW196+CX196)*2+CY196*5,(EC196+CT196-FO196)*5)+IF(AND(EC196+DQ196+CT196=0,SUM(AO196:AR196)&gt;0),SUM(CU196:CX196)*2+CY196*5,0)</f>
        <v>5</v>
      </c>
      <c r="EH196" s="341"/>
      <c r="EI196" s="49"/>
      <c r="EJ196" s="44">
        <v>5.5</v>
      </c>
      <c r="EK196" s="44"/>
      <c r="EL196" s="93">
        <v>1</v>
      </c>
      <c r="EM196" s="93"/>
      <c r="EN196" s="93"/>
      <c r="EO196" s="366"/>
      <c r="EP196" s="366"/>
      <c r="EQ196" s="374"/>
      <c r="ER196" s="374"/>
      <c r="ES196" s="374"/>
      <c r="ET196" s="374"/>
      <c r="EU196" s="18">
        <f t="shared" si="1361"/>
        <v>6</v>
      </c>
      <c r="EV196" s="18">
        <f t="shared" si="1362"/>
        <v>2</v>
      </c>
      <c r="EW196" s="341">
        <v>2</v>
      </c>
      <c r="EX196" s="341">
        <v>2</v>
      </c>
      <c r="EY196" s="341">
        <v>4</v>
      </c>
      <c r="EZ196" s="365">
        <f t="shared" si="1404"/>
        <v>0</v>
      </c>
      <c r="FA196" s="44"/>
      <c r="FB196" s="44"/>
      <c r="FC196" s="44"/>
      <c r="FD196" s="45"/>
      <c r="FE196" s="45"/>
      <c r="FF196" s="45"/>
      <c r="FG196" s="300"/>
      <c r="FH196" s="45"/>
      <c r="FI196" s="45"/>
      <c r="FJ196" s="45"/>
      <c r="FK196" s="44"/>
      <c r="FL196" s="44"/>
      <c r="FM196" s="44"/>
      <c r="FN196" s="44"/>
      <c r="FO196" s="294"/>
      <c r="FP196" s="20">
        <f t="shared" si="1405"/>
        <v>0</v>
      </c>
      <c r="FQ196" s="20">
        <f t="shared" si="1406"/>
        <v>4</v>
      </c>
      <c r="FR196" s="20">
        <f t="shared" si="1407"/>
        <v>0</v>
      </c>
      <c r="FS196" s="20">
        <f t="shared" si="1408"/>
        <v>0</v>
      </c>
      <c r="FT196" s="20">
        <f t="shared" si="1409"/>
        <v>0</v>
      </c>
      <c r="FU196" s="20">
        <f t="shared" si="1410"/>
        <v>0</v>
      </c>
      <c r="FV196" s="20">
        <f t="shared" si="1411"/>
        <v>0</v>
      </c>
      <c r="FW196" s="44"/>
    </row>
    <row r="197" spans="1:179" ht="27.75" customHeight="1">
      <c r="A197" s="40"/>
      <c r="B197" s="48" t="s">
        <v>573</v>
      </c>
      <c r="C197" s="48" t="str">
        <f t="shared" ref="C197" si="1444">B197</f>
        <v>6C</v>
      </c>
      <c r="D197" s="48" t="s">
        <v>44</v>
      </c>
      <c r="E197" s="48" t="str">
        <f t="shared" ref="E197:E198" si="1445">D197</f>
        <v>LT8,5</v>
      </c>
      <c r="F197" s="48">
        <v>21</v>
      </c>
      <c r="G197" s="48">
        <f t="shared" si="1443"/>
        <v>21</v>
      </c>
      <c r="H197" s="43"/>
      <c r="I197" s="43"/>
      <c r="J197" s="44"/>
      <c r="K197" s="44"/>
      <c r="L197" s="44"/>
      <c r="M197" s="44"/>
      <c r="N197" s="43"/>
      <c r="O197" s="43"/>
      <c r="P197" s="1"/>
      <c r="Q197" s="16"/>
      <c r="R197" s="1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1">
        <f t="shared" si="1430"/>
        <v>0</v>
      </c>
      <c r="AD197" s="1">
        <f t="shared" si="1431"/>
        <v>0</v>
      </c>
      <c r="AE197" s="1">
        <f t="shared" si="1432"/>
        <v>0</v>
      </c>
      <c r="AF197" s="1">
        <f t="shared" si="1433"/>
        <v>0</v>
      </c>
      <c r="AG197" s="1">
        <f t="shared" si="1434"/>
        <v>0</v>
      </c>
      <c r="AH197" s="1">
        <f t="shared" si="1435"/>
        <v>0</v>
      </c>
      <c r="AI197" s="1">
        <f t="shared" si="1436"/>
        <v>0</v>
      </c>
      <c r="AJ197" s="1">
        <f t="shared" si="1437"/>
        <v>0</v>
      </c>
      <c r="AK197" s="1">
        <f t="shared" si="1438"/>
        <v>0</v>
      </c>
      <c r="AL197" s="1">
        <f t="shared" si="1439"/>
        <v>0</v>
      </c>
      <c r="AM197" s="1">
        <f t="shared" si="1440"/>
        <v>0</v>
      </c>
      <c r="AN197" s="1">
        <f t="shared" si="1441"/>
        <v>0</v>
      </c>
      <c r="AO197" s="44"/>
      <c r="AP197" s="44"/>
      <c r="AQ197" s="44"/>
      <c r="AR197" s="44">
        <f t="shared" si="1412"/>
        <v>21</v>
      </c>
      <c r="AS197" s="122">
        <f t="shared" si="1381"/>
        <v>0</v>
      </c>
      <c r="AT197" s="122">
        <f t="shared" si="1382"/>
        <v>0</v>
      </c>
      <c r="AU197" s="122">
        <f t="shared" si="1383"/>
        <v>0</v>
      </c>
      <c r="AV197" s="122">
        <f t="shared" si="1384"/>
        <v>1</v>
      </c>
      <c r="AW197" s="44"/>
      <c r="AX197" s="294"/>
      <c r="AY197" s="294"/>
      <c r="AZ197" s="294"/>
      <c r="BA197" s="294"/>
      <c r="BB197" s="294"/>
      <c r="BC197" s="294"/>
      <c r="BD197" s="44"/>
      <c r="BE197" s="44"/>
      <c r="BF197" s="44"/>
      <c r="BG197" s="44"/>
      <c r="BH197" s="44"/>
      <c r="BI197" s="44">
        <v>1</v>
      </c>
      <c r="BJ197" s="44"/>
      <c r="BK197" s="44"/>
      <c r="BL197" s="44"/>
      <c r="BM197" s="44"/>
      <c r="BN197" s="127"/>
      <c r="BO197" s="44">
        <v>1</v>
      </c>
      <c r="BP197" s="1"/>
      <c r="BQ197" s="44"/>
      <c r="BR197" s="17">
        <v>4</v>
      </c>
      <c r="BS197" s="1">
        <f t="shared" si="1340"/>
        <v>0</v>
      </c>
      <c r="BT197" s="17">
        <f t="shared" si="1442"/>
        <v>0</v>
      </c>
      <c r="BU197" s="44"/>
      <c r="BV197" s="44">
        <v>2</v>
      </c>
      <c r="BW197" s="44"/>
      <c r="BX197" s="44"/>
      <c r="BY197" s="44"/>
      <c r="BZ197" s="44"/>
      <c r="CA197" s="44"/>
      <c r="CB197" s="44"/>
      <c r="CC197" s="44"/>
      <c r="CD197" s="92"/>
      <c r="CE197" s="92"/>
      <c r="CF197" s="92"/>
      <c r="CG197" s="44"/>
      <c r="CH197" s="1"/>
      <c r="CI197" s="1">
        <v>1</v>
      </c>
      <c r="CJ197" s="1"/>
      <c r="CK197" s="383"/>
      <c r="CL197" s="383"/>
      <c r="CM197" s="383"/>
      <c r="CN197" s="1">
        <f t="shared" si="1386"/>
        <v>0</v>
      </c>
      <c r="CO197" s="1">
        <f t="shared" si="1387"/>
        <v>0</v>
      </c>
      <c r="CP197" s="20">
        <f t="shared" si="1388"/>
        <v>2.5</v>
      </c>
      <c r="CQ197" s="351"/>
      <c r="CR197" s="131">
        <f>+IF(SUM(AX197:BM197)&gt;0,1,0)</f>
        <v>1</v>
      </c>
      <c r="CS197" s="44">
        <v>1</v>
      </c>
      <c r="CT197" s="44">
        <v>1</v>
      </c>
      <c r="CU197" s="1"/>
      <c r="CV197" s="1"/>
      <c r="CW197" s="1">
        <v>3</v>
      </c>
      <c r="CX197" s="1"/>
      <c r="CY197" s="1">
        <v>1</v>
      </c>
      <c r="CZ197" s="44">
        <v>9</v>
      </c>
      <c r="DA197" s="17">
        <f t="shared" ref="DA197" si="1446">+CY197</f>
        <v>1</v>
      </c>
      <c r="DB197" s="359">
        <f t="shared" si="987"/>
        <v>10</v>
      </c>
      <c r="DC197" s="359">
        <f t="shared" si="1391"/>
        <v>4</v>
      </c>
      <c r="DD197" s="44"/>
      <c r="DE197" s="44">
        <v>12</v>
      </c>
      <c r="DF197" s="44">
        <v>4</v>
      </c>
      <c r="DG197" s="44"/>
      <c r="DH197" s="44"/>
      <c r="DI197" s="44"/>
      <c r="DJ197" s="44"/>
      <c r="DK197" s="44"/>
      <c r="DL197" s="44"/>
      <c r="DM197" s="44"/>
      <c r="DN197" s="44">
        <f t="shared" si="1415"/>
        <v>21</v>
      </c>
      <c r="DO197" s="1"/>
      <c r="DP197" s="1"/>
      <c r="DQ197" s="17">
        <f t="shared" si="1392"/>
        <v>0</v>
      </c>
      <c r="DR197" s="17">
        <f t="shared" si="1393"/>
        <v>0</v>
      </c>
      <c r="DS197" s="17">
        <f t="shared" si="1394"/>
        <v>0</v>
      </c>
      <c r="DT197" s="17">
        <f t="shared" si="1395"/>
        <v>0</v>
      </c>
      <c r="DU197" s="17">
        <f t="shared" si="1396"/>
        <v>0</v>
      </c>
      <c r="DV197" s="17">
        <f t="shared" si="1397"/>
        <v>0</v>
      </c>
      <c r="DW197" s="1"/>
      <c r="DX197" s="1"/>
      <c r="DY197" s="20">
        <f t="shared" si="1398"/>
        <v>0</v>
      </c>
      <c r="DZ197" s="20">
        <f t="shared" si="1399"/>
        <v>0</v>
      </c>
      <c r="EA197" s="20">
        <f t="shared" si="1400"/>
        <v>0</v>
      </c>
      <c r="EB197" s="20">
        <f t="shared" si="1401"/>
        <v>0</v>
      </c>
      <c r="EC197" s="18">
        <f>+IF(AND(CT197=0,SUM(CU197:CY197)&gt;1,SUM(CU197:CY197)&lt;=4),1,IF(AND(CT197=0,SUM(CU197:CY197)&gt;4),2,0))+1</f>
        <v>1</v>
      </c>
      <c r="ED197" s="19">
        <f t="shared" si="1358"/>
        <v>3</v>
      </c>
      <c r="EE197" s="19"/>
      <c r="EF197" s="1">
        <f t="shared" si="1403"/>
        <v>0</v>
      </c>
      <c r="EG197" s="18">
        <f>+IF(AND(CT197+EC197=0,SUM(AO197:AR197)&gt;0,SUM(DK197:DN197)&gt;0),(CU197+CV197+CW197+CX197)*2+CY197*5,(EC197+CT197-FO197)*5)+IF(AND(EC197+DQ197+CT197=0,SUM(AO197:AR197)&gt;0),SUM(CU197:CX197)*2+CY197*5,0)-5</f>
        <v>0</v>
      </c>
      <c r="EH197" s="341"/>
      <c r="EI197" s="44"/>
      <c r="EJ197" s="44">
        <f>3*5.5</f>
        <v>16.5</v>
      </c>
      <c r="EK197" s="44">
        <v>5.5</v>
      </c>
      <c r="EL197" s="93">
        <v>1</v>
      </c>
      <c r="EM197" s="93"/>
      <c r="EN197" s="93"/>
      <c r="EO197" s="366"/>
      <c r="EP197" s="366"/>
      <c r="EQ197" s="374"/>
      <c r="ER197" s="374"/>
      <c r="ES197" s="374"/>
      <c r="ET197" s="374"/>
      <c r="EU197" s="18">
        <f t="shared" si="1361"/>
        <v>11</v>
      </c>
      <c r="EV197" s="18">
        <f t="shared" si="1362"/>
        <v>2</v>
      </c>
      <c r="EW197" s="341">
        <v>1</v>
      </c>
      <c r="EX197" s="341"/>
      <c r="EY197" s="341">
        <v>4</v>
      </c>
      <c r="EZ197" s="365">
        <f t="shared" si="1404"/>
        <v>0</v>
      </c>
      <c r="FA197" s="44"/>
      <c r="FB197" s="44"/>
      <c r="FC197" s="44"/>
      <c r="FD197" s="45"/>
      <c r="FE197" s="45"/>
      <c r="FF197" s="45"/>
      <c r="FG197" s="300"/>
      <c r="FH197" s="45"/>
      <c r="FI197" s="45"/>
      <c r="FJ197" s="45"/>
      <c r="FK197" s="44"/>
      <c r="FL197" s="44"/>
      <c r="FM197" s="44"/>
      <c r="FN197" s="44"/>
      <c r="FO197" s="294">
        <v>1</v>
      </c>
      <c r="FP197" s="20">
        <f t="shared" si="1405"/>
        <v>3</v>
      </c>
      <c r="FQ197" s="20">
        <f t="shared" si="1406"/>
        <v>12</v>
      </c>
      <c r="FR197" s="20">
        <f t="shared" si="1407"/>
        <v>4</v>
      </c>
      <c r="FS197" s="20">
        <f t="shared" si="1408"/>
        <v>0</v>
      </c>
      <c r="FT197" s="20">
        <f t="shared" si="1409"/>
        <v>0</v>
      </c>
      <c r="FU197" s="20">
        <f t="shared" si="1410"/>
        <v>0</v>
      </c>
      <c r="FV197" s="20">
        <f t="shared" si="1411"/>
        <v>0</v>
      </c>
      <c r="FW197" s="44" t="s">
        <v>574</v>
      </c>
    </row>
    <row r="198" spans="1:179" ht="27.75" customHeight="1">
      <c r="A198" s="40"/>
      <c r="B198" s="48" t="s">
        <v>575</v>
      </c>
      <c r="C198" s="48" t="str">
        <f t="shared" ref="C198" si="1447">B198</f>
        <v>7C</v>
      </c>
      <c r="D198" s="48" t="s">
        <v>44</v>
      </c>
      <c r="E198" s="48" t="str">
        <f t="shared" si="1445"/>
        <v>LT8,5</v>
      </c>
      <c r="F198" s="48">
        <v>28</v>
      </c>
      <c r="G198" s="48">
        <f t="shared" si="1443"/>
        <v>28</v>
      </c>
      <c r="H198" s="43"/>
      <c r="I198" s="43"/>
      <c r="J198" s="44"/>
      <c r="K198" s="44"/>
      <c r="L198" s="44"/>
      <c r="M198" s="44"/>
      <c r="N198" s="43"/>
      <c r="O198" s="43"/>
      <c r="P198" s="1"/>
      <c r="Q198" s="16"/>
      <c r="R198" s="1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1">
        <f t="shared" si="1430"/>
        <v>0</v>
      </c>
      <c r="AD198" s="1">
        <f t="shared" si="1431"/>
        <v>0</v>
      </c>
      <c r="AE198" s="1">
        <f t="shared" si="1432"/>
        <v>0</v>
      </c>
      <c r="AF198" s="1">
        <f t="shared" si="1433"/>
        <v>0</v>
      </c>
      <c r="AG198" s="1">
        <f t="shared" si="1434"/>
        <v>0</v>
      </c>
      <c r="AH198" s="1">
        <f t="shared" si="1435"/>
        <v>0</v>
      </c>
      <c r="AI198" s="1">
        <f t="shared" si="1436"/>
        <v>0</v>
      </c>
      <c r="AJ198" s="1">
        <f t="shared" si="1437"/>
        <v>0</v>
      </c>
      <c r="AK198" s="1">
        <f t="shared" si="1438"/>
        <v>0</v>
      </c>
      <c r="AL198" s="1">
        <f t="shared" si="1439"/>
        <v>0</v>
      </c>
      <c r="AM198" s="1">
        <f t="shared" si="1440"/>
        <v>0</v>
      </c>
      <c r="AN198" s="1">
        <f t="shared" si="1441"/>
        <v>0</v>
      </c>
      <c r="AO198" s="44"/>
      <c r="AP198" s="44"/>
      <c r="AQ198" s="44"/>
      <c r="AR198" s="44">
        <f t="shared" si="1412"/>
        <v>28</v>
      </c>
      <c r="AS198" s="122">
        <f t="shared" si="1381"/>
        <v>0</v>
      </c>
      <c r="AT198" s="122">
        <f t="shared" si="1382"/>
        <v>0</v>
      </c>
      <c r="AU198" s="122">
        <f t="shared" si="1383"/>
        <v>0</v>
      </c>
      <c r="AV198" s="122">
        <f t="shared" si="1384"/>
        <v>1</v>
      </c>
      <c r="AW198" s="44"/>
      <c r="AX198" s="294"/>
      <c r="AY198" s="294"/>
      <c r="AZ198" s="294"/>
      <c r="BA198" s="294"/>
      <c r="BB198" s="294"/>
      <c r="BC198" s="294"/>
      <c r="BD198" s="44"/>
      <c r="BE198" s="44"/>
      <c r="BF198" s="44"/>
      <c r="BG198" s="44"/>
      <c r="BH198" s="44"/>
      <c r="BI198" s="44">
        <v>1</v>
      </c>
      <c r="BJ198" s="44"/>
      <c r="BK198" s="44"/>
      <c r="BL198" s="44"/>
      <c r="BM198" s="44"/>
      <c r="BN198" s="127"/>
      <c r="BO198" s="44">
        <v>1</v>
      </c>
      <c r="BP198" s="1"/>
      <c r="BQ198" s="44"/>
      <c r="BR198" s="17">
        <v>4</v>
      </c>
      <c r="BS198" s="1">
        <f t="shared" si="1340"/>
        <v>0</v>
      </c>
      <c r="BT198" s="17">
        <f t="shared" si="1442"/>
        <v>0</v>
      </c>
      <c r="BU198" s="44"/>
      <c r="BV198" s="44">
        <v>2</v>
      </c>
      <c r="BW198" s="44"/>
      <c r="BX198" s="44"/>
      <c r="BY198" s="44"/>
      <c r="BZ198" s="44"/>
      <c r="CA198" s="44"/>
      <c r="CB198" s="44"/>
      <c r="CC198" s="44"/>
      <c r="CD198" s="92"/>
      <c r="CE198" s="92"/>
      <c r="CF198" s="92"/>
      <c r="CG198" s="44"/>
      <c r="CH198" s="1"/>
      <c r="CI198" s="1">
        <v>1</v>
      </c>
      <c r="CJ198" s="1"/>
      <c r="CK198" s="383"/>
      <c r="CL198" s="383"/>
      <c r="CM198" s="383"/>
      <c r="CN198" s="1">
        <f t="shared" si="1386"/>
        <v>0</v>
      </c>
      <c r="CO198" s="1">
        <f t="shared" si="1387"/>
        <v>0</v>
      </c>
      <c r="CP198" s="20">
        <f t="shared" si="1388"/>
        <v>2.5</v>
      </c>
      <c r="CQ198" s="351"/>
      <c r="CR198" s="131">
        <f>+IF(SUM(AX198:BM198)&gt;0,1,0)</f>
        <v>1</v>
      </c>
      <c r="CS198" s="44"/>
      <c r="CT198" s="44"/>
      <c r="CU198" s="1"/>
      <c r="CV198" s="1"/>
      <c r="CW198" s="1">
        <v>2</v>
      </c>
      <c r="CX198" s="1"/>
      <c r="CY198" s="1"/>
      <c r="CZ198" s="44">
        <v>6</v>
      </c>
      <c r="DA198" s="17">
        <f t="shared" ref="DA198:DA200" si="1448">+CY198</f>
        <v>0</v>
      </c>
      <c r="DB198" s="359">
        <f t="shared" ref="DB198:DB259" si="1449">CZ198+DA198</f>
        <v>6</v>
      </c>
      <c r="DC198" s="359">
        <f t="shared" si="1391"/>
        <v>2</v>
      </c>
      <c r="DD198" s="44"/>
      <c r="DE198" s="44">
        <v>8</v>
      </c>
      <c r="DF198" s="44"/>
      <c r="DG198" s="44"/>
      <c r="DH198" s="44"/>
      <c r="DI198" s="44"/>
      <c r="DJ198" s="44"/>
      <c r="DK198" s="44"/>
      <c r="DL198" s="44"/>
      <c r="DM198" s="44"/>
      <c r="DN198" s="44">
        <f>F198</f>
        <v>28</v>
      </c>
      <c r="DO198" s="1"/>
      <c r="DP198" s="1"/>
      <c r="DQ198" s="17">
        <f t="shared" si="1392"/>
        <v>0</v>
      </c>
      <c r="DR198" s="17">
        <f t="shared" si="1393"/>
        <v>0</v>
      </c>
      <c r="DS198" s="17">
        <f t="shared" si="1394"/>
        <v>0</v>
      </c>
      <c r="DT198" s="17">
        <f t="shared" si="1395"/>
        <v>0</v>
      </c>
      <c r="DU198" s="17">
        <f t="shared" si="1396"/>
        <v>0</v>
      </c>
      <c r="DV198" s="17">
        <f t="shared" si="1397"/>
        <v>0</v>
      </c>
      <c r="DW198" s="1"/>
      <c r="DX198" s="1"/>
      <c r="DY198" s="20">
        <f t="shared" si="1398"/>
        <v>0</v>
      </c>
      <c r="DZ198" s="20">
        <f t="shared" si="1399"/>
        <v>0</v>
      </c>
      <c r="EA198" s="20">
        <f t="shared" si="1400"/>
        <v>0</v>
      </c>
      <c r="EB198" s="20">
        <f t="shared" si="1401"/>
        <v>0</v>
      </c>
      <c r="EC198" s="18">
        <f t="shared" ref="EC198:EC202" si="1450">+IF(AND(CT198=0,SUM(CU198:CY198)&gt;1,SUM(CU198:CY198)&lt;=4),1,IF(AND(CT198=0,SUM(CU198:CY198)&gt;4),2,0))</f>
        <v>1</v>
      </c>
      <c r="ED198" s="19">
        <f t="shared" si="1358"/>
        <v>3</v>
      </c>
      <c r="EE198" s="19">
        <f t="shared" ref="EE198:EE202" si="1451">+IF(SUM(AO198:AR198)+SUM(DK198:DN198)&gt;0,CT198*3,0)</f>
        <v>0</v>
      </c>
      <c r="EF198" s="1">
        <f t="shared" si="1403"/>
        <v>0</v>
      </c>
      <c r="EG198" s="18">
        <f t="shared" ref="EG198:EG202" si="1452">+IF(AND(CT198+EC198=0,SUM(AO198:AR198)&gt;0,SUM(DK198:DN198)&gt;0),(CU198+CV198+CW198+CX198)*2+CY198*5,(EC198+CT198-FO198)*5)+IF(AND(EC198+DQ198+CT198=0,SUM(AO198:AR198)&gt;0),SUM(CU198:CX198)*2+CY198*5,0)</f>
        <v>5</v>
      </c>
      <c r="EH198" s="341"/>
      <c r="EI198" s="49">
        <f>CV198*5</f>
        <v>0</v>
      </c>
      <c r="EJ198" s="44">
        <f>2*5.5</f>
        <v>11</v>
      </c>
      <c r="EK198" s="44"/>
      <c r="EL198" s="93">
        <v>1</v>
      </c>
      <c r="EM198" s="93"/>
      <c r="EN198" s="93"/>
      <c r="EO198" s="366"/>
      <c r="EP198" s="366"/>
      <c r="EQ198" s="374"/>
      <c r="ER198" s="374"/>
      <c r="ES198" s="374"/>
      <c r="ET198" s="374"/>
      <c r="EU198" s="18">
        <f t="shared" si="1361"/>
        <v>8</v>
      </c>
      <c r="EV198" s="18">
        <f t="shared" si="1362"/>
        <v>2</v>
      </c>
      <c r="EW198" s="341">
        <v>1</v>
      </c>
      <c r="EX198" s="341"/>
      <c r="EY198" s="341">
        <v>4</v>
      </c>
      <c r="EZ198" s="365">
        <f t="shared" si="1404"/>
        <v>0</v>
      </c>
      <c r="FA198" s="44"/>
      <c r="FB198" s="44"/>
      <c r="FC198" s="44"/>
      <c r="FD198" s="45"/>
      <c r="FE198" s="45"/>
      <c r="FF198" s="45"/>
      <c r="FG198" s="300"/>
      <c r="FH198" s="45"/>
      <c r="FI198" s="45"/>
      <c r="FJ198" s="45"/>
      <c r="FK198" s="44"/>
      <c r="FL198" s="44"/>
      <c r="FM198" s="44"/>
      <c r="FN198" s="44"/>
      <c r="FO198" s="294"/>
      <c r="FP198" s="20">
        <f t="shared" si="1405"/>
        <v>0</v>
      </c>
      <c r="FQ198" s="20">
        <f t="shared" si="1406"/>
        <v>8</v>
      </c>
      <c r="FR198" s="20">
        <f t="shared" si="1407"/>
        <v>0</v>
      </c>
      <c r="FS198" s="20">
        <f t="shared" si="1408"/>
        <v>0</v>
      </c>
      <c r="FT198" s="20">
        <f t="shared" si="1409"/>
        <v>0</v>
      </c>
      <c r="FU198" s="20">
        <f t="shared" si="1410"/>
        <v>0</v>
      </c>
      <c r="FV198" s="20">
        <f t="shared" si="1411"/>
        <v>0</v>
      </c>
      <c r="FW198" s="44" t="s">
        <v>574</v>
      </c>
    </row>
    <row r="199" spans="1:179" ht="27.75" customHeight="1">
      <c r="A199" s="40"/>
      <c r="B199" s="48" t="s">
        <v>576</v>
      </c>
      <c r="C199" s="48" t="str">
        <f>B199</f>
        <v>8C</v>
      </c>
      <c r="D199" s="48" t="s">
        <v>187</v>
      </c>
      <c r="E199" s="48" t="str">
        <f>D199</f>
        <v>2LT8,5</v>
      </c>
      <c r="F199" s="48">
        <v>17</v>
      </c>
      <c r="G199" s="48">
        <f t="shared" si="1443"/>
        <v>17</v>
      </c>
      <c r="H199" s="43"/>
      <c r="I199" s="43"/>
      <c r="J199" s="44"/>
      <c r="K199" s="44"/>
      <c r="L199" s="44"/>
      <c r="M199" s="44"/>
      <c r="N199" s="43"/>
      <c r="O199" s="43"/>
      <c r="P199" s="1"/>
      <c r="Q199" s="16"/>
      <c r="R199" s="1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1">
        <f t="shared" ref="AC199:AC200" si="1453">+IF(S199=1,1,0)+IF(T199=1,1,0)</f>
        <v>0</v>
      </c>
      <c r="AD199" s="1">
        <f t="shared" ref="AD199:AD200" si="1454">+IF(U199=1,1,0)+IF(V199=1,1,0)</f>
        <v>0</v>
      </c>
      <c r="AE199" s="1">
        <f t="shared" ref="AE199:AE200" si="1455">+IF(W199=1,1,0)+IF(X199=1,1,0)</f>
        <v>0</v>
      </c>
      <c r="AF199" s="1">
        <f t="shared" ref="AF199:AF200" si="1456">+IF(Y199=1,1,0)+IF(Z199=1,1,0)</f>
        <v>0</v>
      </c>
      <c r="AG199" s="1">
        <f t="shared" ref="AG199:AG200" si="1457">+IF(AA199=1,1,0)</f>
        <v>0</v>
      </c>
      <c r="AH199" s="1">
        <f t="shared" ref="AH199:AH200" si="1458">+IF(AB199=1,1,0)</f>
        <v>0</v>
      </c>
      <c r="AI199" s="1">
        <f t="shared" ref="AI199:AI200" si="1459">+IF(S199=2,1,0)+IF(T199=2,1,0)</f>
        <v>0</v>
      </c>
      <c r="AJ199" s="1">
        <f t="shared" ref="AJ199:AJ200" si="1460">+IF(U199=2,1,0)+IF(V199=2,1,0)</f>
        <v>0</v>
      </c>
      <c r="AK199" s="1">
        <f t="shared" ref="AK199:AK200" si="1461">+IF(X199=2,1,0)+IF(W199=2,1,0)</f>
        <v>0</v>
      </c>
      <c r="AL199" s="1">
        <f t="shared" ref="AL199:AL200" si="1462">+IF(Y199=2,1,0)+IF(Z199=2,1,0)</f>
        <v>0</v>
      </c>
      <c r="AM199" s="1">
        <f t="shared" ref="AM199:AM200" si="1463">+IF(AA199=2,1,0)</f>
        <v>0</v>
      </c>
      <c r="AN199" s="1">
        <f t="shared" ref="AN199:AN200" si="1464">+IF(AB199=2,1,0)</f>
        <v>0</v>
      </c>
      <c r="AO199" s="44"/>
      <c r="AP199" s="44"/>
      <c r="AQ199" s="44"/>
      <c r="AR199" s="44">
        <f t="shared" si="1412"/>
        <v>17</v>
      </c>
      <c r="AS199" s="122">
        <f t="shared" si="1381"/>
        <v>0</v>
      </c>
      <c r="AT199" s="122">
        <f t="shared" si="1382"/>
        <v>0</v>
      </c>
      <c r="AU199" s="122">
        <f t="shared" si="1383"/>
        <v>0</v>
      </c>
      <c r="AV199" s="122">
        <f t="shared" si="1384"/>
        <v>1</v>
      </c>
      <c r="AW199" s="44"/>
      <c r="AX199" s="294"/>
      <c r="AY199" s="294"/>
      <c r="AZ199" s="294"/>
      <c r="BA199" s="294"/>
      <c r="BB199" s="294"/>
      <c r="BC199" s="29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>
        <v>1</v>
      </c>
      <c r="BN199" s="127"/>
      <c r="BO199" s="44"/>
      <c r="BP199" s="1"/>
      <c r="BQ199" s="44"/>
      <c r="BR199" s="17">
        <v>4</v>
      </c>
      <c r="BS199" s="1">
        <f t="shared" si="1340"/>
        <v>0</v>
      </c>
      <c r="BT199" s="17">
        <f t="shared" ref="BT199:BT200" si="1465">+BS199*2</f>
        <v>0</v>
      </c>
      <c r="BU199" s="44"/>
      <c r="BV199" s="44">
        <v>2</v>
      </c>
      <c r="BW199" s="44">
        <v>2</v>
      </c>
      <c r="BX199" s="44">
        <v>2</v>
      </c>
      <c r="BY199" s="44"/>
      <c r="BZ199" s="44">
        <v>1</v>
      </c>
      <c r="CA199" s="44"/>
      <c r="CB199" s="44"/>
      <c r="CC199" s="44"/>
      <c r="CD199" s="92"/>
      <c r="CE199" s="92"/>
      <c r="CF199" s="92"/>
      <c r="CG199" s="44"/>
      <c r="CH199" s="1"/>
      <c r="CI199" s="1">
        <v>1</v>
      </c>
      <c r="CJ199" s="1"/>
      <c r="CK199" s="383"/>
      <c r="CL199" s="383"/>
      <c r="CM199" s="383"/>
      <c r="CN199" s="1">
        <f t="shared" si="1386"/>
        <v>6</v>
      </c>
      <c r="CO199" s="1">
        <f t="shared" si="1387"/>
        <v>6</v>
      </c>
      <c r="CP199" s="20">
        <f t="shared" si="1388"/>
        <v>5</v>
      </c>
      <c r="CQ199" s="351"/>
      <c r="CR199" s="131">
        <f>+IF(SUM(AX199:BM199)&gt;0,1,0)</f>
        <v>1</v>
      </c>
      <c r="CS199" s="44"/>
      <c r="CT199" s="44"/>
      <c r="CU199" s="1"/>
      <c r="CV199" s="1"/>
      <c r="CW199" s="1">
        <v>1</v>
      </c>
      <c r="CX199" s="1"/>
      <c r="CY199" s="1">
        <v>1</v>
      </c>
      <c r="CZ199" s="44">
        <v>2</v>
      </c>
      <c r="DA199" s="17">
        <f t="shared" si="1448"/>
        <v>1</v>
      </c>
      <c r="DB199" s="359">
        <f t="shared" si="1449"/>
        <v>3</v>
      </c>
      <c r="DC199" s="359">
        <f t="shared" si="1391"/>
        <v>2</v>
      </c>
      <c r="DD199" s="44"/>
      <c r="DE199" s="44">
        <v>4</v>
      </c>
      <c r="DF199" s="44">
        <v>4</v>
      </c>
      <c r="DG199" s="44"/>
      <c r="DH199" s="44"/>
      <c r="DI199" s="44"/>
      <c r="DJ199" s="44"/>
      <c r="DK199" s="44"/>
      <c r="DL199" s="44"/>
      <c r="DM199" s="44"/>
      <c r="DN199" s="44">
        <f>F199</f>
        <v>17</v>
      </c>
      <c r="DO199" s="1"/>
      <c r="DP199" s="1"/>
      <c r="DQ199" s="17">
        <f t="shared" si="1392"/>
        <v>0</v>
      </c>
      <c r="DR199" s="17">
        <f t="shared" si="1393"/>
        <v>0</v>
      </c>
      <c r="DS199" s="17">
        <f t="shared" si="1394"/>
        <v>0</v>
      </c>
      <c r="DT199" s="17">
        <f t="shared" si="1395"/>
        <v>0</v>
      </c>
      <c r="DU199" s="17">
        <f t="shared" si="1396"/>
        <v>0</v>
      </c>
      <c r="DV199" s="17">
        <f t="shared" si="1397"/>
        <v>0</v>
      </c>
      <c r="DW199" s="1"/>
      <c r="DX199" s="1"/>
      <c r="DY199" s="20">
        <f t="shared" si="1398"/>
        <v>0</v>
      </c>
      <c r="DZ199" s="20">
        <f t="shared" si="1399"/>
        <v>0</v>
      </c>
      <c r="EA199" s="20">
        <f t="shared" si="1400"/>
        <v>0</v>
      </c>
      <c r="EB199" s="20">
        <f t="shared" si="1401"/>
        <v>0</v>
      </c>
      <c r="EC199" s="18">
        <f t="shared" si="1450"/>
        <v>1</v>
      </c>
      <c r="ED199" s="19">
        <f t="shared" si="1358"/>
        <v>3</v>
      </c>
      <c r="EE199" s="19">
        <f t="shared" si="1451"/>
        <v>0</v>
      </c>
      <c r="EF199" s="1">
        <f t="shared" si="1403"/>
        <v>0</v>
      </c>
      <c r="EG199" s="18">
        <f t="shared" si="1452"/>
        <v>5</v>
      </c>
      <c r="EH199" s="341"/>
      <c r="EI199" s="49">
        <f>CV199*5</f>
        <v>0</v>
      </c>
      <c r="EJ199" s="44">
        <v>5.5</v>
      </c>
      <c r="EK199" s="44">
        <v>5.5</v>
      </c>
      <c r="EL199" s="93"/>
      <c r="EM199" s="93"/>
      <c r="EN199" s="93">
        <v>1</v>
      </c>
      <c r="EO199" s="366"/>
      <c r="EP199" s="366"/>
      <c r="EQ199" s="374"/>
      <c r="ER199" s="374"/>
      <c r="ES199" s="374"/>
      <c r="ET199" s="374"/>
      <c r="EU199" s="18">
        <f t="shared" si="1361"/>
        <v>4</v>
      </c>
      <c r="EV199" s="18">
        <f t="shared" si="1362"/>
        <v>4</v>
      </c>
      <c r="EW199" s="341">
        <f>2</f>
        <v>2</v>
      </c>
      <c r="EX199" s="341">
        <v>2</v>
      </c>
      <c r="EY199" s="341">
        <v>2</v>
      </c>
      <c r="EZ199" s="365">
        <f t="shared" si="1404"/>
        <v>1</v>
      </c>
      <c r="FA199" s="44"/>
      <c r="FB199" s="44"/>
      <c r="FC199" s="44"/>
      <c r="FD199" s="45"/>
      <c r="FE199" s="45"/>
      <c r="FF199" s="45"/>
      <c r="FG199" s="300"/>
      <c r="FH199" s="45"/>
      <c r="FI199" s="45"/>
      <c r="FJ199" s="45"/>
      <c r="FK199" s="44"/>
      <c r="FL199" s="44"/>
      <c r="FM199" s="44"/>
      <c r="FN199" s="44"/>
      <c r="FO199" s="294"/>
      <c r="FP199" s="20">
        <f t="shared" si="1405"/>
        <v>0</v>
      </c>
      <c r="FQ199" s="20">
        <f t="shared" si="1406"/>
        <v>4</v>
      </c>
      <c r="FR199" s="20">
        <f t="shared" si="1407"/>
        <v>4</v>
      </c>
      <c r="FS199" s="20">
        <f t="shared" si="1408"/>
        <v>0</v>
      </c>
      <c r="FT199" s="20">
        <f t="shared" si="1409"/>
        <v>0</v>
      </c>
      <c r="FU199" s="20">
        <f t="shared" si="1410"/>
        <v>0</v>
      </c>
      <c r="FV199" s="20">
        <f t="shared" si="1411"/>
        <v>0</v>
      </c>
      <c r="FW199" s="44"/>
    </row>
    <row r="200" spans="1:179" ht="27.75" customHeight="1">
      <c r="A200" s="40"/>
      <c r="B200" s="48" t="s">
        <v>577</v>
      </c>
      <c r="C200" s="48" t="str">
        <f>B200</f>
        <v>9C</v>
      </c>
      <c r="D200" s="48" t="s">
        <v>44</v>
      </c>
      <c r="E200" s="48" t="str">
        <f t="shared" ref="E200" si="1466">D200</f>
        <v>LT8,5</v>
      </c>
      <c r="F200" s="48">
        <v>8</v>
      </c>
      <c r="G200" s="48">
        <f t="shared" si="1443"/>
        <v>8</v>
      </c>
      <c r="H200" s="43"/>
      <c r="I200" s="43"/>
      <c r="J200" s="44"/>
      <c r="K200" s="44"/>
      <c r="L200" s="44"/>
      <c r="M200" s="44"/>
      <c r="N200" s="43"/>
      <c r="O200" s="43"/>
      <c r="P200" s="1"/>
      <c r="Q200" s="16"/>
      <c r="R200" s="1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1">
        <f t="shared" si="1453"/>
        <v>0</v>
      </c>
      <c r="AD200" s="1">
        <f t="shared" si="1454"/>
        <v>0</v>
      </c>
      <c r="AE200" s="1">
        <f t="shared" si="1455"/>
        <v>0</v>
      </c>
      <c r="AF200" s="1">
        <f t="shared" si="1456"/>
        <v>0</v>
      </c>
      <c r="AG200" s="1">
        <f t="shared" si="1457"/>
        <v>0</v>
      </c>
      <c r="AH200" s="1">
        <f t="shared" si="1458"/>
        <v>0</v>
      </c>
      <c r="AI200" s="1">
        <f t="shared" si="1459"/>
        <v>0</v>
      </c>
      <c r="AJ200" s="1">
        <f t="shared" si="1460"/>
        <v>0</v>
      </c>
      <c r="AK200" s="1">
        <f t="shared" si="1461"/>
        <v>0</v>
      </c>
      <c r="AL200" s="1">
        <f t="shared" si="1462"/>
        <v>0</v>
      </c>
      <c r="AM200" s="1">
        <f t="shared" si="1463"/>
        <v>0</v>
      </c>
      <c r="AN200" s="1">
        <f t="shared" si="1464"/>
        <v>0</v>
      </c>
      <c r="AO200" s="44"/>
      <c r="AP200" s="44"/>
      <c r="AQ200" s="44"/>
      <c r="AR200" s="44">
        <f t="shared" si="1412"/>
        <v>8</v>
      </c>
      <c r="AS200" s="122">
        <f t="shared" si="1381"/>
        <v>0</v>
      </c>
      <c r="AT200" s="122">
        <f t="shared" si="1382"/>
        <v>0</v>
      </c>
      <c r="AU200" s="122">
        <f t="shared" si="1383"/>
        <v>0</v>
      </c>
      <c r="AV200" s="122">
        <f t="shared" si="1384"/>
        <v>1</v>
      </c>
      <c r="AW200" s="44"/>
      <c r="AX200" s="294"/>
      <c r="AY200" s="294"/>
      <c r="AZ200" s="294"/>
      <c r="BA200" s="294"/>
      <c r="BB200" s="294"/>
      <c r="BC200" s="29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127">
        <v>1</v>
      </c>
      <c r="BO200" s="44">
        <v>1</v>
      </c>
      <c r="BP200" s="1"/>
      <c r="BQ200" s="44"/>
      <c r="BR200" s="17">
        <v>4</v>
      </c>
      <c r="BS200" s="1">
        <f t="shared" si="1340"/>
        <v>0</v>
      </c>
      <c r="BT200" s="17">
        <f t="shared" si="1465"/>
        <v>0</v>
      </c>
      <c r="BU200" s="44"/>
      <c r="BV200" s="44">
        <v>2</v>
      </c>
      <c r="BW200" s="44"/>
      <c r="BX200" s="44"/>
      <c r="BY200" s="44"/>
      <c r="BZ200" s="44"/>
      <c r="CA200" s="44"/>
      <c r="CB200" s="44"/>
      <c r="CC200" s="44"/>
      <c r="CD200" s="92"/>
      <c r="CE200" s="92"/>
      <c r="CF200" s="92"/>
      <c r="CG200" s="44"/>
      <c r="CH200" s="1"/>
      <c r="CI200" s="1">
        <v>1</v>
      </c>
      <c r="CJ200" s="1"/>
      <c r="CK200" s="383"/>
      <c r="CL200" s="383"/>
      <c r="CM200" s="383"/>
      <c r="CN200" s="1">
        <f t="shared" si="1386"/>
        <v>0</v>
      </c>
      <c r="CO200" s="1">
        <f t="shared" si="1387"/>
        <v>0</v>
      </c>
      <c r="CP200" s="20">
        <f t="shared" si="1388"/>
        <v>2.5</v>
      </c>
      <c r="CQ200" s="351"/>
      <c r="CR200" s="131">
        <f>+IF(SUM(AX200:BM200)&gt;0,1,0)+1</f>
        <v>1</v>
      </c>
      <c r="CS200" s="44"/>
      <c r="CT200" s="44"/>
      <c r="CU200" s="1"/>
      <c r="CV200" s="1"/>
      <c r="CW200" s="1">
        <v>1</v>
      </c>
      <c r="CX200" s="1"/>
      <c r="CY200" s="1">
        <v>1</v>
      </c>
      <c r="CZ200" s="44">
        <v>2</v>
      </c>
      <c r="DA200" s="17">
        <f t="shared" si="1448"/>
        <v>1</v>
      </c>
      <c r="DB200" s="359">
        <f t="shared" si="1449"/>
        <v>3</v>
      </c>
      <c r="DC200" s="359">
        <f t="shared" si="1391"/>
        <v>2</v>
      </c>
      <c r="DD200" s="44"/>
      <c r="DE200" s="44">
        <v>4</v>
      </c>
      <c r="DF200" s="44">
        <v>4</v>
      </c>
      <c r="DG200" s="44"/>
      <c r="DH200" s="44"/>
      <c r="DI200" s="44"/>
      <c r="DJ200" s="44"/>
      <c r="DK200" s="44"/>
      <c r="DL200" s="44"/>
      <c r="DM200" s="44"/>
      <c r="DN200" s="44">
        <f>F200</f>
        <v>8</v>
      </c>
      <c r="DO200" s="1"/>
      <c r="DP200" s="1"/>
      <c r="DQ200" s="17">
        <f t="shared" si="1392"/>
        <v>0</v>
      </c>
      <c r="DR200" s="17">
        <f t="shared" si="1393"/>
        <v>0</v>
      </c>
      <c r="DS200" s="17">
        <f t="shared" si="1394"/>
        <v>0</v>
      </c>
      <c r="DT200" s="17">
        <f t="shared" si="1395"/>
        <v>0</v>
      </c>
      <c r="DU200" s="17">
        <f t="shared" si="1396"/>
        <v>0</v>
      </c>
      <c r="DV200" s="17">
        <f t="shared" si="1397"/>
        <v>0</v>
      </c>
      <c r="DW200" s="1"/>
      <c r="DX200" s="1"/>
      <c r="DY200" s="20">
        <f t="shared" si="1398"/>
        <v>0</v>
      </c>
      <c r="DZ200" s="20">
        <f t="shared" si="1399"/>
        <v>0</v>
      </c>
      <c r="EA200" s="20">
        <f t="shared" si="1400"/>
        <v>0</v>
      </c>
      <c r="EB200" s="20">
        <f t="shared" si="1401"/>
        <v>0</v>
      </c>
      <c r="EC200" s="18">
        <f t="shared" si="1450"/>
        <v>1</v>
      </c>
      <c r="ED200" s="19">
        <f t="shared" si="1358"/>
        <v>3</v>
      </c>
      <c r="EE200" s="19">
        <f t="shared" si="1451"/>
        <v>0</v>
      </c>
      <c r="EF200" s="1">
        <f t="shared" si="1403"/>
        <v>0</v>
      </c>
      <c r="EG200" s="18">
        <f t="shared" si="1452"/>
        <v>5</v>
      </c>
      <c r="EH200" s="341"/>
      <c r="EI200" s="44"/>
      <c r="EJ200" s="44">
        <v>5.5</v>
      </c>
      <c r="EK200" s="44">
        <v>5.5</v>
      </c>
      <c r="EL200" s="93">
        <v>1</v>
      </c>
      <c r="EM200" s="93"/>
      <c r="EN200" s="93"/>
      <c r="EO200" s="366"/>
      <c r="EP200" s="366"/>
      <c r="EQ200" s="374"/>
      <c r="ER200" s="374"/>
      <c r="ES200" s="374"/>
      <c r="ET200" s="374"/>
      <c r="EU200" s="18">
        <f t="shared" si="1361"/>
        <v>4</v>
      </c>
      <c r="EV200" s="18">
        <f t="shared" si="1362"/>
        <v>2</v>
      </c>
      <c r="EW200" s="341">
        <v>2</v>
      </c>
      <c r="EX200" s="341">
        <v>2</v>
      </c>
      <c r="EY200" s="341">
        <v>4</v>
      </c>
      <c r="EZ200" s="365">
        <f t="shared" si="1404"/>
        <v>0</v>
      </c>
      <c r="FA200" s="44"/>
      <c r="FB200" s="44"/>
      <c r="FC200" s="44"/>
      <c r="FD200" s="45"/>
      <c r="FE200" s="45"/>
      <c r="FF200" s="45"/>
      <c r="FG200" s="300"/>
      <c r="FH200" s="45"/>
      <c r="FI200" s="45"/>
      <c r="FJ200" s="45"/>
      <c r="FK200" s="44"/>
      <c r="FL200" s="44"/>
      <c r="FM200" s="44"/>
      <c r="FN200" s="44"/>
      <c r="FO200" s="294"/>
      <c r="FP200" s="20">
        <f t="shared" si="1405"/>
        <v>0</v>
      </c>
      <c r="FQ200" s="20">
        <f t="shared" si="1406"/>
        <v>4</v>
      </c>
      <c r="FR200" s="20">
        <f t="shared" si="1407"/>
        <v>4</v>
      </c>
      <c r="FS200" s="20">
        <f t="shared" si="1408"/>
        <v>0</v>
      </c>
      <c r="FT200" s="20">
        <f t="shared" si="1409"/>
        <v>0</v>
      </c>
      <c r="FU200" s="20">
        <f t="shared" si="1410"/>
        <v>0</v>
      </c>
      <c r="FV200" s="20">
        <f t="shared" si="1411"/>
        <v>0</v>
      </c>
      <c r="FW200" s="44"/>
    </row>
    <row r="201" spans="1:179" ht="27.75" customHeight="1">
      <c r="A201" s="40"/>
      <c r="B201" s="48" t="s">
        <v>578</v>
      </c>
      <c r="C201" s="48" t="str">
        <f>B201</f>
        <v>10C</v>
      </c>
      <c r="D201" s="48" t="s">
        <v>44</v>
      </c>
      <c r="E201" s="48" t="str">
        <f t="shared" ref="E201" si="1467">D201</f>
        <v>LT8,5</v>
      </c>
      <c r="F201" s="48">
        <v>43</v>
      </c>
      <c r="G201" s="48">
        <f t="shared" si="1443"/>
        <v>43</v>
      </c>
      <c r="H201" s="43"/>
      <c r="I201" s="43"/>
      <c r="J201" s="44"/>
      <c r="K201" s="44"/>
      <c r="L201" s="44"/>
      <c r="M201" s="44"/>
      <c r="N201" s="43"/>
      <c r="O201" s="43"/>
      <c r="P201" s="1"/>
      <c r="Q201" s="16"/>
      <c r="R201" s="1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1">
        <f t="shared" ref="AC201" si="1468">+IF(S201=1,1,0)+IF(T201=1,1,0)</f>
        <v>0</v>
      </c>
      <c r="AD201" s="1">
        <f t="shared" ref="AD201" si="1469">+IF(U201=1,1,0)+IF(V201=1,1,0)</f>
        <v>0</v>
      </c>
      <c r="AE201" s="1">
        <f t="shared" ref="AE201" si="1470">+IF(W201=1,1,0)+IF(X201=1,1,0)</f>
        <v>0</v>
      </c>
      <c r="AF201" s="1">
        <f t="shared" ref="AF201" si="1471">+IF(Y201=1,1,0)+IF(Z201=1,1,0)</f>
        <v>0</v>
      </c>
      <c r="AG201" s="1">
        <f t="shared" ref="AG201" si="1472">+IF(AA201=1,1,0)</f>
        <v>0</v>
      </c>
      <c r="AH201" s="1">
        <f t="shared" ref="AH201" si="1473">+IF(AB201=1,1,0)</f>
        <v>0</v>
      </c>
      <c r="AI201" s="1">
        <f t="shared" ref="AI201" si="1474">+IF(S201=2,1,0)+IF(T201=2,1,0)</f>
        <v>0</v>
      </c>
      <c r="AJ201" s="1">
        <f t="shared" ref="AJ201" si="1475">+IF(U201=2,1,0)+IF(V201=2,1,0)</f>
        <v>0</v>
      </c>
      <c r="AK201" s="1">
        <f t="shared" ref="AK201" si="1476">+IF(X201=2,1,0)+IF(W201=2,1,0)</f>
        <v>0</v>
      </c>
      <c r="AL201" s="1">
        <f t="shared" ref="AL201" si="1477">+IF(Y201=2,1,0)+IF(Z201=2,1,0)</f>
        <v>0</v>
      </c>
      <c r="AM201" s="1">
        <f t="shared" ref="AM201" si="1478">+IF(AA201=2,1,0)</f>
        <v>0</v>
      </c>
      <c r="AN201" s="1">
        <f t="shared" ref="AN201" si="1479">+IF(AB201=2,1,0)</f>
        <v>0</v>
      </c>
      <c r="AO201" s="44"/>
      <c r="AP201" s="44"/>
      <c r="AQ201" s="44"/>
      <c r="AR201" s="44">
        <f t="shared" si="1412"/>
        <v>43</v>
      </c>
      <c r="AS201" s="122">
        <f t="shared" si="1381"/>
        <v>0</v>
      </c>
      <c r="AT201" s="122">
        <f t="shared" si="1382"/>
        <v>0</v>
      </c>
      <c r="AU201" s="122">
        <f t="shared" si="1383"/>
        <v>0</v>
      </c>
      <c r="AV201" s="122">
        <f t="shared" si="1384"/>
        <v>1</v>
      </c>
      <c r="AW201" s="44"/>
      <c r="AX201" s="294"/>
      <c r="AY201" s="294"/>
      <c r="AZ201" s="294"/>
      <c r="BA201" s="294"/>
      <c r="BB201" s="294"/>
      <c r="BC201" s="294"/>
      <c r="BD201" s="44"/>
      <c r="BE201" s="44"/>
      <c r="BF201" s="44"/>
      <c r="BG201" s="44"/>
      <c r="BH201" s="44"/>
      <c r="BI201" s="44">
        <v>1</v>
      </c>
      <c r="BJ201" s="44"/>
      <c r="BK201" s="44"/>
      <c r="BL201" s="44"/>
      <c r="BM201" s="44"/>
      <c r="BN201" s="127"/>
      <c r="BO201" s="44"/>
      <c r="BP201" s="1"/>
      <c r="BQ201" s="44"/>
      <c r="BR201" s="17">
        <v>4</v>
      </c>
      <c r="BS201" s="1">
        <f t="shared" si="1340"/>
        <v>0</v>
      </c>
      <c r="BT201" s="17">
        <f t="shared" ref="BT201" si="1480">+BS201*2</f>
        <v>0</v>
      </c>
      <c r="BU201" s="44"/>
      <c r="BV201" s="44">
        <v>2</v>
      </c>
      <c r="BW201" s="44"/>
      <c r="BX201" s="44"/>
      <c r="BY201" s="44"/>
      <c r="BZ201" s="44"/>
      <c r="CA201" s="44"/>
      <c r="CB201" s="44"/>
      <c r="CC201" s="44"/>
      <c r="CD201" s="92"/>
      <c r="CE201" s="92"/>
      <c r="CF201" s="92"/>
      <c r="CG201" s="44"/>
      <c r="CH201" s="1"/>
      <c r="CI201" s="1">
        <v>1</v>
      </c>
      <c r="CJ201" s="1"/>
      <c r="CK201" s="383"/>
      <c r="CL201" s="383"/>
      <c r="CM201" s="383"/>
      <c r="CN201" s="1">
        <f t="shared" si="1386"/>
        <v>0</v>
      </c>
      <c r="CO201" s="1">
        <f t="shared" si="1387"/>
        <v>0</v>
      </c>
      <c r="CP201" s="20">
        <f t="shared" si="1388"/>
        <v>2.5</v>
      </c>
      <c r="CQ201" s="351"/>
      <c r="CR201" s="131">
        <f t="shared" ref="CR201:CR239" si="1481">+IF(SUM(AX201:BM201)&gt;0,1,0)</f>
        <v>1</v>
      </c>
      <c r="CS201" s="44">
        <v>1</v>
      </c>
      <c r="CT201" s="44"/>
      <c r="CU201" s="1"/>
      <c r="CV201" s="1"/>
      <c r="CW201" s="1">
        <v>3</v>
      </c>
      <c r="CX201" s="1"/>
      <c r="CY201" s="1">
        <v>1</v>
      </c>
      <c r="CZ201" s="44">
        <v>11</v>
      </c>
      <c r="DA201" s="17">
        <f t="shared" ref="DA201" si="1482">+CY201</f>
        <v>1</v>
      </c>
      <c r="DB201" s="359">
        <f t="shared" si="1449"/>
        <v>12</v>
      </c>
      <c r="DC201" s="359">
        <f t="shared" si="1391"/>
        <v>4</v>
      </c>
      <c r="DD201" s="44"/>
      <c r="DE201" s="44">
        <f>4*3</f>
        <v>12</v>
      </c>
      <c r="DF201" s="44">
        <v>4</v>
      </c>
      <c r="DG201" s="44"/>
      <c r="DH201" s="44"/>
      <c r="DI201" s="44"/>
      <c r="DJ201" s="44"/>
      <c r="DK201" s="44"/>
      <c r="DL201" s="44"/>
      <c r="DM201" s="44"/>
      <c r="DN201" s="44">
        <f t="shared" ref="DN201:DN204" si="1483">G201</f>
        <v>43</v>
      </c>
      <c r="DO201" s="1"/>
      <c r="DP201" s="1"/>
      <c r="DQ201" s="17">
        <f t="shared" si="1392"/>
        <v>0</v>
      </c>
      <c r="DR201" s="17">
        <f t="shared" si="1393"/>
        <v>0</v>
      </c>
      <c r="DS201" s="17">
        <f t="shared" si="1394"/>
        <v>0</v>
      </c>
      <c r="DT201" s="17">
        <f t="shared" si="1395"/>
        <v>0</v>
      </c>
      <c r="DU201" s="17">
        <f t="shared" si="1396"/>
        <v>0</v>
      </c>
      <c r="DV201" s="17">
        <f t="shared" si="1397"/>
        <v>0</v>
      </c>
      <c r="DW201" s="1"/>
      <c r="DX201" s="1"/>
      <c r="DY201" s="20">
        <f t="shared" si="1398"/>
        <v>0</v>
      </c>
      <c r="DZ201" s="20">
        <f t="shared" si="1399"/>
        <v>0</v>
      </c>
      <c r="EA201" s="20">
        <f t="shared" si="1400"/>
        <v>0</v>
      </c>
      <c r="EB201" s="20">
        <f t="shared" si="1401"/>
        <v>0</v>
      </c>
      <c r="EC201" s="18">
        <f t="shared" si="1450"/>
        <v>1</v>
      </c>
      <c r="ED201" s="19">
        <f t="shared" ref="ED201" si="1484">+IF(EC201&lt;&gt;0,EC201*3,0)</f>
        <v>3</v>
      </c>
      <c r="EE201" s="19">
        <f t="shared" si="1451"/>
        <v>0</v>
      </c>
      <c r="EF201" s="1">
        <f t="shared" si="1403"/>
        <v>0</v>
      </c>
      <c r="EG201" s="18">
        <f t="shared" si="1452"/>
        <v>5</v>
      </c>
      <c r="EH201" s="341"/>
      <c r="EI201" s="44"/>
      <c r="EJ201" s="44">
        <f>3*5.5</f>
        <v>16.5</v>
      </c>
      <c r="EK201" s="44">
        <v>5.5</v>
      </c>
      <c r="EL201" s="93">
        <v>1</v>
      </c>
      <c r="EM201" s="93"/>
      <c r="EN201" s="93"/>
      <c r="EO201" s="366"/>
      <c r="EP201" s="366"/>
      <c r="EQ201" s="374"/>
      <c r="ER201" s="374"/>
      <c r="ES201" s="374"/>
      <c r="ET201" s="374"/>
      <c r="EU201" s="18">
        <f t="shared" si="1361"/>
        <v>13</v>
      </c>
      <c r="EV201" s="18">
        <f t="shared" si="1362"/>
        <v>2</v>
      </c>
      <c r="EW201" s="341">
        <v>2</v>
      </c>
      <c r="EX201" s="341">
        <v>2</v>
      </c>
      <c r="EY201" s="341">
        <v>2</v>
      </c>
      <c r="EZ201" s="365">
        <f t="shared" si="1404"/>
        <v>0</v>
      </c>
      <c r="FA201" s="44"/>
      <c r="FB201" s="44"/>
      <c r="FC201" s="44"/>
      <c r="FD201" s="45"/>
      <c r="FE201" s="45"/>
      <c r="FF201" s="45"/>
      <c r="FG201" s="300"/>
      <c r="FH201" s="45"/>
      <c r="FI201" s="45"/>
      <c r="FJ201" s="45"/>
      <c r="FK201" s="44"/>
      <c r="FL201" s="44"/>
      <c r="FM201" s="44"/>
      <c r="FN201" s="44"/>
      <c r="FO201" s="294"/>
      <c r="FP201" s="20">
        <f t="shared" si="1405"/>
        <v>0</v>
      </c>
      <c r="FQ201" s="20">
        <f t="shared" si="1406"/>
        <v>12</v>
      </c>
      <c r="FR201" s="20">
        <f t="shared" si="1407"/>
        <v>4</v>
      </c>
      <c r="FS201" s="20">
        <f t="shared" si="1408"/>
        <v>0</v>
      </c>
      <c r="FT201" s="20">
        <f t="shared" si="1409"/>
        <v>0</v>
      </c>
      <c r="FU201" s="20">
        <f t="shared" si="1410"/>
        <v>0</v>
      </c>
      <c r="FV201" s="20">
        <f t="shared" si="1411"/>
        <v>0</v>
      </c>
      <c r="FW201" s="44"/>
    </row>
    <row r="202" spans="1:179" ht="27.75" customHeight="1">
      <c r="A202" s="40"/>
      <c r="B202" s="48" t="s">
        <v>579</v>
      </c>
      <c r="C202" s="48" t="str">
        <f>B202</f>
        <v>11C</v>
      </c>
      <c r="D202" s="48" t="s">
        <v>44</v>
      </c>
      <c r="E202" s="296" t="s">
        <v>187</v>
      </c>
      <c r="F202" s="48">
        <v>46</v>
      </c>
      <c r="G202" s="48">
        <f t="shared" si="1443"/>
        <v>46</v>
      </c>
      <c r="H202" s="43"/>
      <c r="I202" s="43"/>
      <c r="J202" s="44"/>
      <c r="K202" s="44"/>
      <c r="L202" s="44"/>
      <c r="M202" s="44"/>
      <c r="N202" s="43"/>
      <c r="O202" s="43"/>
      <c r="P202" s="1"/>
      <c r="Q202" s="16"/>
      <c r="R202" s="1"/>
      <c r="S202" s="44"/>
      <c r="T202" s="44"/>
      <c r="U202" s="44">
        <v>1</v>
      </c>
      <c r="V202" s="44"/>
      <c r="W202" s="44"/>
      <c r="X202" s="44"/>
      <c r="Y202" s="44"/>
      <c r="Z202" s="44"/>
      <c r="AA202" s="44"/>
      <c r="AB202" s="44"/>
      <c r="AC202" s="1">
        <f t="shared" ref="AC202:AC203" si="1485">+IF(S202=1,1,0)+IF(T202=1,1,0)</f>
        <v>0</v>
      </c>
      <c r="AD202" s="1">
        <f t="shared" ref="AD202:AD203" si="1486">+IF(U202=1,1,0)+IF(V202=1,1,0)</f>
        <v>1</v>
      </c>
      <c r="AE202" s="1">
        <f t="shared" ref="AE202:AE203" si="1487">+IF(W202=1,1,0)+IF(X202=1,1,0)</f>
        <v>0</v>
      </c>
      <c r="AF202" s="1">
        <f t="shared" ref="AF202:AF203" si="1488">+IF(Y202=1,1,0)+IF(Z202=1,1,0)</f>
        <v>0</v>
      </c>
      <c r="AG202" s="1">
        <f t="shared" ref="AG202:AG203" si="1489">+IF(AA202=1,1,0)</f>
        <v>0</v>
      </c>
      <c r="AH202" s="1">
        <f t="shared" ref="AH202:AH203" si="1490">+IF(AB202=1,1,0)</f>
        <v>0</v>
      </c>
      <c r="AI202" s="1">
        <f t="shared" ref="AI202:AI203" si="1491">+IF(S202=2,1,0)+IF(T202=2,1,0)</f>
        <v>0</v>
      </c>
      <c r="AJ202" s="1">
        <f t="shared" ref="AJ202:AJ203" si="1492">+IF(U202=2,1,0)+IF(V202=2,1,0)</f>
        <v>0</v>
      </c>
      <c r="AK202" s="1">
        <f t="shared" ref="AK202:AK203" si="1493">+IF(X202=2,1,0)+IF(W202=2,1,0)</f>
        <v>0</v>
      </c>
      <c r="AL202" s="1">
        <f t="shared" ref="AL202:AL203" si="1494">+IF(Y202=2,1,0)+IF(Z202=2,1,0)</f>
        <v>0</v>
      </c>
      <c r="AM202" s="1">
        <f t="shared" ref="AM202:AM203" si="1495">+IF(AA202=2,1,0)</f>
        <v>0</v>
      </c>
      <c r="AN202" s="1">
        <f t="shared" ref="AN202:AN203" si="1496">+IF(AB202=2,1,0)</f>
        <v>0</v>
      </c>
      <c r="AO202" s="44"/>
      <c r="AP202" s="44"/>
      <c r="AQ202" s="44"/>
      <c r="AR202" s="44">
        <f t="shared" si="1412"/>
        <v>46</v>
      </c>
      <c r="AS202" s="122">
        <f t="shared" si="1381"/>
        <v>0</v>
      </c>
      <c r="AT202" s="122">
        <f t="shared" si="1382"/>
        <v>0</v>
      </c>
      <c r="AU202" s="122">
        <f t="shared" si="1383"/>
        <v>0</v>
      </c>
      <c r="AV202" s="122">
        <f t="shared" si="1384"/>
        <v>1</v>
      </c>
      <c r="AW202" s="44"/>
      <c r="AX202" s="294"/>
      <c r="AY202" s="294"/>
      <c r="AZ202" s="294"/>
      <c r="BA202" s="294"/>
      <c r="BB202" s="294"/>
      <c r="BC202" s="29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>
        <v>1</v>
      </c>
      <c r="BN202" s="127"/>
      <c r="BO202" s="44"/>
      <c r="BP202" s="1"/>
      <c r="BQ202" s="44"/>
      <c r="BR202" s="17">
        <v>3</v>
      </c>
      <c r="BS202" s="1">
        <f t="shared" si="1340"/>
        <v>0</v>
      </c>
      <c r="BT202" s="17">
        <f t="shared" ref="BT202:BT203" si="1497">+BS202*2</f>
        <v>0</v>
      </c>
      <c r="BU202" s="44"/>
      <c r="BV202" s="44">
        <v>2</v>
      </c>
      <c r="BW202" s="44"/>
      <c r="BX202" s="44"/>
      <c r="BY202" s="44"/>
      <c r="BZ202" s="44"/>
      <c r="CA202" s="44"/>
      <c r="CB202" s="44"/>
      <c r="CC202" s="44"/>
      <c r="CD202" s="92"/>
      <c r="CE202" s="92"/>
      <c r="CF202" s="92"/>
      <c r="CG202" s="44"/>
      <c r="CH202" s="1"/>
      <c r="CI202" s="1">
        <v>1</v>
      </c>
      <c r="CJ202" s="1"/>
      <c r="CK202" s="383"/>
      <c r="CL202" s="383"/>
      <c r="CM202" s="383"/>
      <c r="CN202" s="1">
        <f t="shared" si="1386"/>
        <v>0</v>
      </c>
      <c r="CO202" s="1">
        <f t="shared" si="1387"/>
        <v>0</v>
      </c>
      <c r="CP202" s="20">
        <f t="shared" si="1388"/>
        <v>2.5</v>
      </c>
      <c r="CQ202" s="351"/>
      <c r="CR202" s="131">
        <f t="shared" si="1481"/>
        <v>1</v>
      </c>
      <c r="CS202" s="44"/>
      <c r="CT202" s="44"/>
      <c r="CU202" s="1"/>
      <c r="CV202" s="1"/>
      <c r="CW202" s="1">
        <v>2</v>
      </c>
      <c r="CX202" s="1"/>
      <c r="CY202" s="1"/>
      <c r="CZ202" s="44">
        <v>7</v>
      </c>
      <c r="DA202" s="17">
        <f t="shared" ref="DA202:DA203" si="1498">+CY202</f>
        <v>0</v>
      </c>
      <c r="DB202" s="359">
        <f t="shared" si="1449"/>
        <v>7</v>
      </c>
      <c r="DC202" s="359">
        <f t="shared" si="1391"/>
        <v>2</v>
      </c>
      <c r="DD202" s="44"/>
      <c r="DE202" s="44">
        <v>7</v>
      </c>
      <c r="DF202" s="44"/>
      <c r="DG202" s="44"/>
      <c r="DH202" s="44"/>
      <c r="DI202" s="44"/>
      <c r="DJ202" s="44"/>
      <c r="DK202" s="44"/>
      <c r="DL202" s="44"/>
      <c r="DM202" s="44"/>
      <c r="DN202" s="44">
        <f t="shared" si="1483"/>
        <v>46</v>
      </c>
      <c r="DO202" s="1"/>
      <c r="DP202" s="1"/>
      <c r="DQ202" s="17">
        <f t="shared" si="1392"/>
        <v>0</v>
      </c>
      <c r="DR202" s="17">
        <f t="shared" si="1393"/>
        <v>0</v>
      </c>
      <c r="DS202" s="17">
        <f t="shared" si="1394"/>
        <v>0</v>
      </c>
      <c r="DT202" s="17">
        <f t="shared" si="1395"/>
        <v>0</v>
      </c>
      <c r="DU202" s="17">
        <f t="shared" si="1396"/>
        <v>0</v>
      </c>
      <c r="DV202" s="17">
        <f t="shared" si="1397"/>
        <v>0</v>
      </c>
      <c r="DW202" s="1"/>
      <c r="DX202" s="1"/>
      <c r="DY202" s="20">
        <f t="shared" si="1398"/>
        <v>0</v>
      </c>
      <c r="DZ202" s="20">
        <f t="shared" si="1399"/>
        <v>0</v>
      </c>
      <c r="EA202" s="20">
        <f t="shared" si="1400"/>
        <v>0</v>
      </c>
      <c r="EB202" s="20">
        <f t="shared" si="1401"/>
        <v>0</v>
      </c>
      <c r="EC202" s="18">
        <f t="shared" si="1450"/>
        <v>1</v>
      </c>
      <c r="ED202" s="19">
        <f t="shared" ref="ED202:ED203" si="1499">+IF(EC202&lt;&gt;0,EC202*3,0)</f>
        <v>3</v>
      </c>
      <c r="EE202" s="19">
        <f t="shared" si="1451"/>
        <v>0</v>
      </c>
      <c r="EF202" s="1">
        <f t="shared" si="1403"/>
        <v>0</v>
      </c>
      <c r="EG202" s="18">
        <f t="shared" si="1452"/>
        <v>5</v>
      </c>
      <c r="EH202" s="341"/>
      <c r="EI202" s="44"/>
      <c r="EJ202" s="44">
        <f>2*5.5</f>
        <v>11</v>
      </c>
      <c r="EK202" s="44"/>
      <c r="EL202" s="93"/>
      <c r="EM202" s="93">
        <v>1</v>
      </c>
      <c r="EN202" s="93"/>
      <c r="EO202" s="366"/>
      <c r="EP202" s="366"/>
      <c r="EQ202" s="374"/>
      <c r="ER202" s="374"/>
      <c r="ES202" s="374"/>
      <c r="ET202" s="374"/>
      <c r="EU202" s="18">
        <f t="shared" si="1361"/>
        <v>9</v>
      </c>
      <c r="EV202" s="18">
        <f t="shared" si="1362"/>
        <v>2</v>
      </c>
      <c r="EW202" s="341">
        <v>2</v>
      </c>
      <c r="EX202" s="341">
        <v>2</v>
      </c>
      <c r="EY202" s="341">
        <v>2</v>
      </c>
      <c r="EZ202" s="365">
        <f t="shared" si="1404"/>
        <v>0</v>
      </c>
      <c r="FA202" s="44"/>
      <c r="FB202" s="44"/>
      <c r="FC202" s="44"/>
      <c r="FD202" s="45"/>
      <c r="FE202" s="45"/>
      <c r="FF202" s="45"/>
      <c r="FG202" s="300"/>
      <c r="FH202" s="45"/>
      <c r="FI202" s="45"/>
      <c r="FJ202" s="45"/>
      <c r="FK202" s="44"/>
      <c r="FL202" s="44"/>
      <c r="FM202" s="44"/>
      <c r="FN202" s="44"/>
      <c r="FO202" s="294"/>
      <c r="FP202" s="20">
        <f t="shared" si="1405"/>
        <v>0</v>
      </c>
      <c r="FQ202" s="20">
        <f t="shared" si="1406"/>
        <v>7</v>
      </c>
      <c r="FR202" s="20">
        <f t="shared" si="1407"/>
        <v>0</v>
      </c>
      <c r="FS202" s="20">
        <f t="shared" si="1408"/>
        <v>0</v>
      </c>
      <c r="FT202" s="20">
        <f t="shared" si="1409"/>
        <v>0</v>
      </c>
      <c r="FU202" s="20">
        <f t="shared" si="1410"/>
        <v>0</v>
      </c>
      <c r="FV202" s="20">
        <f t="shared" si="1411"/>
        <v>0</v>
      </c>
      <c r="FW202" s="44"/>
    </row>
    <row r="203" spans="1:179" s="301" customFormat="1" ht="27.75" customHeight="1">
      <c r="A203" s="295"/>
      <c r="B203" s="296" t="s">
        <v>621</v>
      </c>
      <c r="C203" s="296" t="str">
        <f t="shared" ref="C203" si="1500">B203</f>
        <v>11C.1</v>
      </c>
      <c r="D203" s="48" t="s">
        <v>44</v>
      </c>
      <c r="E203" s="48" t="s">
        <v>44</v>
      </c>
      <c r="F203" s="296">
        <v>20</v>
      </c>
      <c r="G203" s="296">
        <f t="shared" si="1443"/>
        <v>20</v>
      </c>
      <c r="H203" s="297"/>
      <c r="I203" s="297"/>
      <c r="J203" s="294"/>
      <c r="K203" s="294"/>
      <c r="L203" s="294"/>
      <c r="M203" s="294"/>
      <c r="N203" s="297"/>
      <c r="O203" s="297"/>
      <c r="P203" s="1"/>
      <c r="Q203" s="16"/>
      <c r="R203" s="1"/>
      <c r="S203" s="294"/>
      <c r="T203" s="294"/>
      <c r="U203" s="294"/>
      <c r="V203" s="294"/>
      <c r="W203" s="294"/>
      <c r="X203" s="294"/>
      <c r="Y203" s="294"/>
      <c r="Z203" s="294"/>
      <c r="AA203" s="294"/>
      <c r="AB203" s="294"/>
      <c r="AC203" s="1">
        <f t="shared" si="1485"/>
        <v>0</v>
      </c>
      <c r="AD203" s="1">
        <f t="shared" si="1486"/>
        <v>0</v>
      </c>
      <c r="AE203" s="1">
        <f t="shared" si="1487"/>
        <v>0</v>
      </c>
      <c r="AF203" s="1">
        <f t="shared" si="1488"/>
        <v>0</v>
      </c>
      <c r="AG203" s="1">
        <f t="shared" si="1489"/>
        <v>0</v>
      </c>
      <c r="AH203" s="1">
        <f t="shared" si="1490"/>
        <v>0</v>
      </c>
      <c r="AI203" s="1">
        <f t="shared" si="1491"/>
        <v>0</v>
      </c>
      <c r="AJ203" s="1">
        <f t="shared" si="1492"/>
        <v>0</v>
      </c>
      <c r="AK203" s="1">
        <f t="shared" si="1493"/>
        <v>0</v>
      </c>
      <c r="AL203" s="1">
        <f t="shared" si="1494"/>
        <v>0</v>
      </c>
      <c r="AM203" s="1">
        <f t="shared" si="1495"/>
        <v>0</v>
      </c>
      <c r="AN203" s="1">
        <f t="shared" si="1496"/>
        <v>0</v>
      </c>
      <c r="AO203" s="294"/>
      <c r="AP203" s="294"/>
      <c r="AQ203" s="294"/>
      <c r="AR203" s="44">
        <f t="shared" si="1412"/>
        <v>20</v>
      </c>
      <c r="AS203" s="298">
        <f t="shared" si="1381"/>
        <v>0</v>
      </c>
      <c r="AT203" s="298">
        <f t="shared" si="1382"/>
        <v>0</v>
      </c>
      <c r="AU203" s="298">
        <f t="shared" si="1383"/>
        <v>0</v>
      </c>
      <c r="AV203" s="298">
        <f t="shared" si="1384"/>
        <v>1</v>
      </c>
      <c r="AW203" s="294"/>
      <c r="AX203" s="294"/>
      <c r="AY203" s="294">
        <v>1</v>
      </c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  <c r="BN203" s="294"/>
      <c r="BO203" s="294"/>
      <c r="BP203" s="1"/>
      <c r="BQ203" s="294"/>
      <c r="BR203" s="17">
        <v>1</v>
      </c>
      <c r="BS203" s="1">
        <f t="shared" si="1340"/>
        <v>0</v>
      </c>
      <c r="BT203" s="17">
        <f t="shared" si="1497"/>
        <v>0</v>
      </c>
      <c r="BU203" s="294"/>
      <c r="BV203" s="44">
        <v>1</v>
      </c>
      <c r="BW203" s="294"/>
      <c r="BX203" s="294"/>
      <c r="BY203" s="294"/>
      <c r="BZ203" s="294"/>
      <c r="CA203" s="294"/>
      <c r="CB203" s="294"/>
      <c r="CC203" s="294"/>
      <c r="CD203" s="1"/>
      <c r="CE203" s="1"/>
      <c r="CF203" s="1"/>
      <c r="CG203" s="294"/>
      <c r="CH203" s="1"/>
      <c r="CI203" s="1">
        <v>1</v>
      </c>
      <c r="CJ203" s="1"/>
      <c r="CK203" s="383"/>
      <c r="CL203" s="383"/>
      <c r="CM203" s="383"/>
      <c r="CN203" s="1">
        <f t="shared" si="1386"/>
        <v>0</v>
      </c>
      <c r="CO203" s="1">
        <f t="shared" si="1387"/>
        <v>0</v>
      </c>
      <c r="CP203" s="20">
        <f t="shared" si="1388"/>
        <v>2.5</v>
      </c>
      <c r="CQ203" s="351"/>
      <c r="CR203" s="131">
        <f t="shared" ref="CR203" si="1501">+IF(SUM(AX203:BM203)&gt;0,1,0)</f>
        <v>1</v>
      </c>
      <c r="CS203" s="294"/>
      <c r="CT203" s="294"/>
      <c r="CU203" s="1"/>
      <c r="CV203" s="1"/>
      <c r="CW203" s="1">
        <v>1</v>
      </c>
      <c r="CX203" s="1"/>
      <c r="CY203" s="1"/>
      <c r="CZ203" s="294">
        <v>3</v>
      </c>
      <c r="DA203" s="17">
        <f t="shared" si="1498"/>
        <v>0</v>
      </c>
      <c r="DB203" s="359">
        <f t="shared" si="1449"/>
        <v>3</v>
      </c>
      <c r="DC203" s="359">
        <f t="shared" si="1391"/>
        <v>1</v>
      </c>
      <c r="DD203" s="294"/>
      <c r="DE203" s="294">
        <v>4</v>
      </c>
      <c r="DF203" s="294"/>
      <c r="DG203" s="294"/>
      <c r="DH203" s="294"/>
      <c r="DI203" s="294"/>
      <c r="DJ203" s="294"/>
      <c r="DK203" s="294"/>
      <c r="DL203" s="294"/>
      <c r="DM203" s="294"/>
      <c r="DN203" s="294"/>
      <c r="DO203" s="1"/>
      <c r="DP203" s="1"/>
      <c r="DQ203" s="17">
        <f t="shared" ref="DQ203" si="1502">+IF(AND(SUM(S203:AA203)&gt;0,SUM(FA203:FF203)&gt;0),CT203,0)</f>
        <v>0</v>
      </c>
      <c r="DR203" s="17">
        <f t="shared" si="1393"/>
        <v>0</v>
      </c>
      <c r="DS203" s="17">
        <f t="shared" si="1394"/>
        <v>0</v>
      </c>
      <c r="DT203" s="17">
        <f t="shared" si="1395"/>
        <v>0</v>
      </c>
      <c r="DU203" s="17">
        <f t="shared" si="1396"/>
        <v>0</v>
      </c>
      <c r="DV203" s="17">
        <f t="shared" si="1397"/>
        <v>0</v>
      </c>
      <c r="DW203" s="1"/>
      <c r="DX203" s="1"/>
      <c r="DY203" s="20">
        <f t="shared" si="1398"/>
        <v>0</v>
      </c>
      <c r="DZ203" s="20">
        <f t="shared" si="1399"/>
        <v>0</v>
      </c>
      <c r="EA203" s="20">
        <f t="shared" si="1400"/>
        <v>0</v>
      </c>
      <c r="EB203" s="20">
        <f t="shared" si="1401"/>
        <v>0</v>
      </c>
      <c r="EC203" s="18">
        <f t="shared" ref="EC203" si="1503">+IF(AND(CT203=0,SUM(CU203:CY203)&gt;1,SUM(CU203:CY203)&lt;=4),1,IF(AND(CT203=0,SUM(CU203:CY203)&gt;4),2,0))</f>
        <v>0</v>
      </c>
      <c r="ED203" s="19">
        <f t="shared" si="1499"/>
        <v>0</v>
      </c>
      <c r="EE203" s="19"/>
      <c r="EF203" s="1">
        <f t="shared" si="1403"/>
        <v>0</v>
      </c>
      <c r="EG203" s="18">
        <f>+IF(AND(CT203+EC203=0,SUM(AO203:AR203)&gt;0,SUM(DK203:DN203)&gt;0),(CU203+CV203+CW203+CX203)*2+CY203*5,(EC203+CT203-FO203)*5)+IF(AND(EC203+DQ203+CT203=0,SUM(AO203:AR203)&gt;0),SUM(CU203:CX203)*2+CY203*5,0)</f>
        <v>2</v>
      </c>
      <c r="EH203" s="341"/>
      <c r="EI203" s="294"/>
      <c r="EJ203" s="294">
        <v>5.5</v>
      </c>
      <c r="EK203" s="294"/>
      <c r="EL203" s="19">
        <v>1</v>
      </c>
      <c r="EM203" s="19"/>
      <c r="EN203" s="19"/>
      <c r="EO203" s="366"/>
      <c r="EP203" s="366"/>
      <c r="EQ203" s="374"/>
      <c r="ER203" s="374"/>
      <c r="ES203" s="374"/>
      <c r="ET203" s="374"/>
      <c r="EU203" s="18">
        <f t="shared" si="1361"/>
        <v>5</v>
      </c>
      <c r="EV203" s="18">
        <f t="shared" si="1362"/>
        <v>2</v>
      </c>
      <c r="EW203" s="341">
        <v>1</v>
      </c>
      <c r="EX203" s="341">
        <v>1</v>
      </c>
      <c r="EY203" s="341">
        <v>2</v>
      </c>
      <c r="EZ203" s="365">
        <f t="shared" si="1404"/>
        <v>0</v>
      </c>
      <c r="FA203" s="294"/>
      <c r="FB203" s="294"/>
      <c r="FC203" s="294"/>
      <c r="FD203" s="300"/>
      <c r="FE203" s="300"/>
      <c r="FF203" s="300"/>
      <c r="FG203" s="300"/>
      <c r="FH203" s="300">
        <f>F203</f>
        <v>20</v>
      </c>
      <c r="FI203" s="300"/>
      <c r="FJ203" s="300"/>
      <c r="FK203" s="294"/>
      <c r="FL203" s="294"/>
      <c r="FM203" s="294"/>
      <c r="FN203" s="294"/>
      <c r="FO203" s="294"/>
      <c r="FP203" s="20">
        <f t="shared" si="1405"/>
        <v>0</v>
      </c>
      <c r="FQ203" s="20">
        <f t="shared" si="1406"/>
        <v>4</v>
      </c>
      <c r="FR203" s="20">
        <f t="shared" si="1407"/>
        <v>0</v>
      </c>
      <c r="FS203" s="20">
        <f t="shared" si="1408"/>
        <v>0</v>
      </c>
      <c r="FT203" s="20">
        <f t="shared" si="1409"/>
        <v>0</v>
      </c>
      <c r="FU203" s="20">
        <f t="shared" si="1410"/>
        <v>0</v>
      </c>
      <c r="FV203" s="20">
        <f t="shared" si="1411"/>
        <v>0</v>
      </c>
      <c r="FW203" s="44"/>
    </row>
    <row r="204" spans="1:179" s="301" customFormat="1" ht="27.75" customHeight="1">
      <c r="A204" s="295"/>
      <c r="B204" s="296" t="s">
        <v>580</v>
      </c>
      <c r="C204" s="296" t="s">
        <v>1016</v>
      </c>
      <c r="D204" s="296" t="s">
        <v>187</v>
      </c>
      <c r="E204" s="296" t="s">
        <v>187</v>
      </c>
      <c r="F204" s="296">
        <v>37</v>
      </c>
      <c r="G204" s="296">
        <f t="shared" si="1443"/>
        <v>37</v>
      </c>
      <c r="H204" s="297"/>
      <c r="I204" s="297"/>
      <c r="J204" s="294"/>
      <c r="K204" s="294"/>
      <c r="L204" s="294"/>
      <c r="M204" s="294"/>
      <c r="N204" s="297"/>
      <c r="O204" s="297"/>
      <c r="P204" s="1"/>
      <c r="Q204" s="16"/>
      <c r="R204" s="1"/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1">
        <f t="shared" ref="AC204" si="1504">+IF(S204=1,1,0)+IF(T204=1,1,0)</f>
        <v>0</v>
      </c>
      <c r="AD204" s="1">
        <f t="shared" ref="AD204" si="1505">+IF(U204=1,1,0)+IF(V204=1,1,0)</f>
        <v>0</v>
      </c>
      <c r="AE204" s="1">
        <f t="shared" ref="AE204" si="1506">+IF(W204=1,1,0)+IF(X204=1,1,0)</f>
        <v>0</v>
      </c>
      <c r="AF204" s="1">
        <f t="shared" ref="AF204" si="1507">+IF(Y204=1,1,0)+IF(Z204=1,1,0)</f>
        <v>0</v>
      </c>
      <c r="AG204" s="1">
        <f t="shared" ref="AG204" si="1508">+IF(AA204=1,1,0)</f>
        <v>0</v>
      </c>
      <c r="AH204" s="1">
        <f t="shared" ref="AH204" si="1509">+IF(AB204=1,1,0)</f>
        <v>0</v>
      </c>
      <c r="AI204" s="1">
        <f t="shared" ref="AI204" si="1510">+IF(S204=2,1,0)+IF(T204=2,1,0)</f>
        <v>0</v>
      </c>
      <c r="AJ204" s="1">
        <f t="shared" ref="AJ204" si="1511">+IF(U204=2,1,0)+IF(V204=2,1,0)</f>
        <v>0</v>
      </c>
      <c r="AK204" s="1">
        <f t="shared" ref="AK204" si="1512">+IF(X204=2,1,0)+IF(W204=2,1,0)</f>
        <v>0</v>
      </c>
      <c r="AL204" s="1">
        <f t="shared" ref="AL204" si="1513">+IF(Y204=2,1,0)+IF(Z204=2,1,0)</f>
        <v>0</v>
      </c>
      <c r="AM204" s="1">
        <f t="shared" ref="AM204" si="1514">+IF(AA204=2,1,0)</f>
        <v>0</v>
      </c>
      <c r="AN204" s="1">
        <f t="shared" ref="AN204" si="1515">+IF(AB204=2,1,0)</f>
        <v>0</v>
      </c>
      <c r="AO204" s="294"/>
      <c r="AP204" s="294"/>
      <c r="AQ204" s="294"/>
      <c r="AR204" s="294"/>
      <c r="AS204" s="298">
        <f t="shared" si="1381"/>
        <v>0</v>
      </c>
      <c r="AT204" s="298">
        <f t="shared" si="1382"/>
        <v>0</v>
      </c>
      <c r="AU204" s="298">
        <f t="shared" si="1383"/>
        <v>0</v>
      </c>
      <c r="AV204" s="298">
        <f t="shared" si="1384"/>
        <v>0</v>
      </c>
      <c r="AW204" s="294"/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  <c r="BN204" s="294"/>
      <c r="BO204" s="294">
        <v>1</v>
      </c>
      <c r="BP204" s="1"/>
      <c r="BQ204" s="294"/>
      <c r="BR204" s="17">
        <v>1</v>
      </c>
      <c r="BS204" s="1">
        <f t="shared" si="1340"/>
        <v>0</v>
      </c>
      <c r="BT204" s="17">
        <f t="shared" ref="BT204" si="1516">+BS204*2</f>
        <v>0</v>
      </c>
      <c r="BU204" s="294"/>
      <c r="BV204" s="294">
        <v>1</v>
      </c>
      <c r="BW204" s="294"/>
      <c r="BX204" s="294"/>
      <c r="BY204" s="294"/>
      <c r="BZ204" s="294"/>
      <c r="CA204" s="294"/>
      <c r="CB204" s="294"/>
      <c r="CC204" s="294"/>
      <c r="CD204" s="1"/>
      <c r="CE204" s="1"/>
      <c r="CF204" s="1"/>
      <c r="CG204" s="294"/>
      <c r="CH204" s="1"/>
      <c r="CI204" s="1"/>
      <c r="CJ204" s="1"/>
      <c r="CK204" s="1"/>
      <c r="CL204" s="1"/>
      <c r="CM204" s="1"/>
      <c r="CN204" s="1">
        <f t="shared" si="1386"/>
        <v>0</v>
      </c>
      <c r="CO204" s="1">
        <f t="shared" si="1387"/>
        <v>0</v>
      </c>
      <c r="CP204" s="20">
        <f t="shared" si="1388"/>
        <v>0</v>
      </c>
      <c r="CQ204" s="20"/>
      <c r="CR204" s="299">
        <f t="shared" si="1481"/>
        <v>0</v>
      </c>
      <c r="CS204" s="294"/>
      <c r="CT204" s="294"/>
      <c r="CU204" s="1"/>
      <c r="CV204" s="1"/>
      <c r="CW204" s="1"/>
      <c r="CX204" s="1"/>
      <c r="CY204" s="1"/>
      <c r="CZ204" s="294"/>
      <c r="DA204" s="17">
        <f t="shared" ref="DA204" si="1517">+CY204</f>
        <v>0</v>
      </c>
      <c r="DB204" s="359">
        <f t="shared" si="1449"/>
        <v>0</v>
      </c>
      <c r="DC204" s="359">
        <f t="shared" si="1391"/>
        <v>0</v>
      </c>
      <c r="DD204" s="294"/>
      <c r="DE204" s="294"/>
      <c r="DF204" s="294"/>
      <c r="DG204" s="294"/>
      <c r="DH204" s="294"/>
      <c r="DI204" s="294"/>
      <c r="DJ204" s="294"/>
      <c r="DK204" s="294"/>
      <c r="DL204" s="294"/>
      <c r="DM204" s="294"/>
      <c r="DN204" s="294">
        <f t="shared" si="1483"/>
        <v>37</v>
      </c>
      <c r="DO204" s="1"/>
      <c r="DP204" s="1"/>
      <c r="DQ204" s="17">
        <f t="shared" si="1392"/>
        <v>0</v>
      </c>
      <c r="DR204" s="17">
        <f t="shared" si="1393"/>
        <v>0</v>
      </c>
      <c r="DS204" s="17">
        <f t="shared" si="1394"/>
        <v>0</v>
      </c>
      <c r="DT204" s="17">
        <f t="shared" si="1395"/>
        <v>0</v>
      </c>
      <c r="DU204" s="17">
        <f t="shared" si="1396"/>
        <v>0</v>
      </c>
      <c r="DV204" s="17">
        <f t="shared" si="1397"/>
        <v>0</v>
      </c>
      <c r="DW204" s="1"/>
      <c r="DX204" s="1"/>
      <c r="DY204" s="20">
        <f t="shared" si="1398"/>
        <v>0</v>
      </c>
      <c r="DZ204" s="20">
        <f t="shared" si="1399"/>
        <v>0</v>
      </c>
      <c r="EA204" s="20">
        <f t="shared" si="1400"/>
        <v>0</v>
      </c>
      <c r="EB204" s="20">
        <f t="shared" si="1401"/>
        <v>0</v>
      </c>
      <c r="EC204" s="18">
        <f>+IF(AND(CT204=0,SUM(CU204:CY204)&gt;1,SUM(CU204:CY204)&lt;=4),1,IF(AND(CT204=0,SUM(CU204:CY204)&gt;4),2,0))</f>
        <v>0</v>
      </c>
      <c r="ED204" s="19">
        <f t="shared" ref="ED204" si="1518">+IF(EC204&lt;&gt;0,EC204*3,0)</f>
        <v>0</v>
      </c>
      <c r="EE204" s="19"/>
      <c r="EF204" s="1">
        <f t="shared" si="1403"/>
        <v>0</v>
      </c>
      <c r="EG204" s="18"/>
      <c r="EH204" s="18"/>
      <c r="EI204" s="294"/>
      <c r="EJ204" s="294"/>
      <c r="EK204" s="294"/>
      <c r="EL204" s="19"/>
      <c r="EM204" s="19"/>
      <c r="EN204" s="19"/>
      <c r="EO204" s="19"/>
      <c r="EP204" s="19"/>
      <c r="EQ204" s="18"/>
      <c r="ER204" s="18"/>
      <c r="ES204" s="18"/>
      <c r="ET204" s="18"/>
      <c r="EU204" s="18">
        <f t="shared" si="1361"/>
        <v>0</v>
      </c>
      <c r="EV204" s="18">
        <f t="shared" si="1362"/>
        <v>0</v>
      </c>
      <c r="EW204" s="341"/>
      <c r="EX204" s="341"/>
      <c r="EY204" s="341"/>
      <c r="EZ204" s="365">
        <f t="shared" si="1404"/>
        <v>0</v>
      </c>
      <c r="FA204" s="294"/>
      <c r="FB204" s="294"/>
      <c r="FC204" s="294"/>
      <c r="FD204" s="300"/>
      <c r="FE204" s="300"/>
      <c r="FF204" s="300"/>
      <c r="FG204" s="300"/>
      <c r="FH204" s="300"/>
      <c r="FI204" s="300"/>
      <c r="FJ204" s="300"/>
      <c r="FK204" s="294"/>
      <c r="FL204" s="294"/>
      <c r="FM204" s="294"/>
      <c r="FN204" s="294"/>
      <c r="FO204" s="294"/>
      <c r="FP204" s="20">
        <f t="shared" si="1405"/>
        <v>0</v>
      </c>
      <c r="FQ204" s="20">
        <f t="shared" si="1406"/>
        <v>0</v>
      </c>
      <c r="FR204" s="20">
        <f t="shared" si="1407"/>
        <v>0</v>
      </c>
      <c r="FS204" s="20">
        <f t="shared" si="1408"/>
        <v>0</v>
      </c>
      <c r="FT204" s="20">
        <f t="shared" si="1409"/>
        <v>0</v>
      </c>
      <c r="FU204" s="20">
        <f t="shared" si="1410"/>
        <v>0</v>
      </c>
      <c r="FV204" s="20">
        <f t="shared" si="1411"/>
        <v>0</v>
      </c>
      <c r="FW204" s="294"/>
    </row>
    <row r="205" spans="1:179" ht="27.75" customHeight="1">
      <c r="A205" s="40"/>
      <c r="B205" s="41" t="s">
        <v>648</v>
      </c>
      <c r="C205" s="41"/>
      <c r="D205" s="48"/>
      <c r="E205" s="41"/>
      <c r="F205" s="41"/>
      <c r="G205" s="48"/>
      <c r="H205" s="43"/>
      <c r="I205" s="43"/>
      <c r="J205" s="44"/>
      <c r="K205" s="44"/>
      <c r="L205" s="44"/>
      <c r="M205" s="44"/>
      <c r="N205" s="43"/>
      <c r="O205" s="43"/>
      <c r="P205" s="1"/>
      <c r="Q205" s="16"/>
      <c r="R205" s="1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1">
        <f t="shared" ref="AC205:AC207" si="1519">+IF(S205=1,1,0)+IF(T205=1,1,0)</f>
        <v>0</v>
      </c>
      <c r="AD205" s="1">
        <f t="shared" ref="AD205:AD207" si="1520">+IF(U205=1,1,0)+IF(V205=1,1,0)</f>
        <v>0</v>
      </c>
      <c r="AE205" s="1">
        <f t="shared" ref="AE205:AE207" si="1521">+IF(W205=1,1,0)+IF(X205=1,1,0)</f>
        <v>0</v>
      </c>
      <c r="AF205" s="1">
        <f t="shared" ref="AF205:AF207" si="1522">+IF(Y205=1,1,0)+IF(Z205=1,1,0)</f>
        <v>0</v>
      </c>
      <c r="AG205" s="1">
        <f t="shared" ref="AG205:AG207" si="1523">+IF(AA205=1,1,0)</f>
        <v>0</v>
      </c>
      <c r="AH205" s="1">
        <f t="shared" ref="AH205:AH207" si="1524">+IF(AB205=1,1,0)</f>
        <v>0</v>
      </c>
      <c r="AI205" s="1">
        <f t="shared" ref="AI205:AI207" si="1525">+IF(S205=2,1,0)+IF(T205=2,1,0)</f>
        <v>0</v>
      </c>
      <c r="AJ205" s="1">
        <f t="shared" ref="AJ205:AJ207" si="1526">+IF(U205=2,1,0)+IF(V205=2,1,0)</f>
        <v>0</v>
      </c>
      <c r="AK205" s="1">
        <f t="shared" ref="AK205:AK207" si="1527">+IF(X205=2,1,0)+IF(W205=2,1,0)</f>
        <v>0</v>
      </c>
      <c r="AL205" s="1">
        <f t="shared" ref="AL205:AL207" si="1528">+IF(Y205=2,1,0)+IF(Z205=2,1,0)</f>
        <v>0</v>
      </c>
      <c r="AM205" s="1">
        <f t="shared" ref="AM205:AM207" si="1529">+IF(AA205=2,1,0)</f>
        <v>0</v>
      </c>
      <c r="AN205" s="1">
        <f t="shared" ref="AN205:AN207" si="1530">+IF(AB205=2,1,0)</f>
        <v>0</v>
      </c>
      <c r="AO205" s="44"/>
      <c r="AP205" s="44"/>
      <c r="AQ205" s="44"/>
      <c r="AR205" s="44"/>
      <c r="AS205" s="122">
        <f t="shared" si="1381"/>
        <v>0</v>
      </c>
      <c r="AT205" s="122">
        <f t="shared" si="1382"/>
        <v>0</v>
      </c>
      <c r="AU205" s="122">
        <f t="shared" si="1383"/>
        <v>0</v>
      </c>
      <c r="AV205" s="122">
        <f t="shared" ref="AV205:AV247" si="1531">IF(AND(AR205&gt;0,OR(BR205&gt;=2,BR205=1)),AR205/G205,0)</f>
        <v>0</v>
      </c>
      <c r="AW205" s="44"/>
      <c r="AX205" s="294"/>
      <c r="AY205" s="294"/>
      <c r="AZ205" s="294"/>
      <c r="BA205" s="294"/>
      <c r="BB205" s="294"/>
      <c r="BC205" s="29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127"/>
      <c r="BO205" s="44"/>
      <c r="BP205" s="1"/>
      <c r="BQ205" s="44"/>
      <c r="BR205" s="17"/>
      <c r="BS205" s="1">
        <f t="shared" si="1340"/>
        <v>0</v>
      </c>
      <c r="BT205" s="17">
        <f t="shared" ref="BT205:BT207" si="1532">+BS205*2</f>
        <v>0</v>
      </c>
      <c r="BU205" s="44"/>
      <c r="BV205" s="44"/>
      <c r="BW205" s="44"/>
      <c r="BX205" s="44"/>
      <c r="BY205" s="44"/>
      <c r="BZ205" s="44"/>
      <c r="CA205" s="44"/>
      <c r="CB205" s="44"/>
      <c r="CC205" s="44"/>
      <c r="CD205" s="92"/>
      <c r="CE205" s="92"/>
      <c r="CF205" s="92"/>
      <c r="CG205" s="44"/>
      <c r="CH205" s="1"/>
      <c r="CI205" s="1"/>
      <c r="CJ205" s="1"/>
      <c r="CK205" s="383"/>
      <c r="CL205" s="383"/>
      <c r="CM205" s="383"/>
      <c r="CN205" s="1">
        <f t="shared" si="1386"/>
        <v>0</v>
      </c>
      <c r="CO205" s="1">
        <f t="shared" si="1387"/>
        <v>0</v>
      </c>
      <c r="CP205" s="20">
        <f t="shared" si="1388"/>
        <v>0</v>
      </c>
      <c r="CQ205" s="351"/>
      <c r="CR205" s="131">
        <f t="shared" si="1481"/>
        <v>0</v>
      </c>
      <c r="CS205" s="44"/>
      <c r="CT205" s="44"/>
      <c r="CU205" s="1"/>
      <c r="CV205" s="1"/>
      <c r="CW205" s="1"/>
      <c r="CX205" s="1"/>
      <c r="CY205" s="1"/>
      <c r="CZ205" s="44"/>
      <c r="DA205" s="17">
        <f t="shared" ref="DA205:DA207" si="1533">+CY205</f>
        <v>0</v>
      </c>
      <c r="DB205" s="359">
        <f t="shared" si="1449"/>
        <v>0</v>
      </c>
      <c r="DC205" s="359">
        <f t="shared" si="1391"/>
        <v>0</v>
      </c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1"/>
      <c r="DP205" s="1"/>
      <c r="DQ205" s="17">
        <f t="shared" si="1392"/>
        <v>0</v>
      </c>
      <c r="DR205" s="17">
        <f t="shared" si="1393"/>
        <v>0</v>
      </c>
      <c r="DS205" s="17">
        <f t="shared" si="1394"/>
        <v>0</v>
      </c>
      <c r="DT205" s="17">
        <f t="shared" si="1395"/>
        <v>0</v>
      </c>
      <c r="DU205" s="17">
        <f t="shared" si="1396"/>
        <v>0</v>
      </c>
      <c r="DV205" s="17">
        <f t="shared" si="1397"/>
        <v>0</v>
      </c>
      <c r="DW205" s="1"/>
      <c r="DX205" s="1"/>
      <c r="DY205" s="20">
        <f t="shared" si="1398"/>
        <v>0</v>
      </c>
      <c r="DZ205" s="20">
        <f t="shared" si="1399"/>
        <v>0</v>
      </c>
      <c r="EA205" s="20">
        <f t="shared" si="1400"/>
        <v>0</v>
      </c>
      <c r="EB205" s="20">
        <f t="shared" si="1401"/>
        <v>0</v>
      </c>
      <c r="EC205" s="18">
        <f t="shared" ref="EC205:EC246" si="1534">+IF(AND(CT205=0,SUM(CU205:CY205)&gt;1,SUM(CU205:CY205)&lt;=4),1,IF(AND(CT205=0,SUM(CU205:CY205)&gt;4),2,0))</f>
        <v>0</v>
      </c>
      <c r="ED205" s="19">
        <f t="shared" ref="ED205:ED207" si="1535">+IF(EC205&lt;&gt;0,EC205*3,0)</f>
        <v>0</v>
      </c>
      <c r="EE205" s="19">
        <f>+IF(SUM(AO205:AR205)+SUM(DK205:DN205)&gt;0,CT205*3,0)</f>
        <v>0</v>
      </c>
      <c r="EF205" s="1">
        <f t="shared" si="1403"/>
        <v>0</v>
      </c>
      <c r="EG205" s="18">
        <f>+IF(AND(CT205+EC205=0,SUM(AO205:AR205)&gt;0,SUM(DK205:DN205)&gt;0),(CU205+CV205+CW205+CX205)*2+CY205*5,(EC205+CT205-FO205)*5)+IF(AND(EC205+DQ205+CT205=0,SUM(AO205:AR205)&gt;0),SUM(CU205:CX205)*2+CY205*5,0)</f>
        <v>0</v>
      </c>
      <c r="EH205" s="341"/>
      <c r="EI205" s="44"/>
      <c r="EJ205" s="44"/>
      <c r="EK205" s="44"/>
      <c r="EL205" s="93"/>
      <c r="EM205" s="93"/>
      <c r="EN205" s="93"/>
      <c r="EO205" s="366"/>
      <c r="EP205" s="366"/>
      <c r="EQ205" s="374"/>
      <c r="ER205" s="374"/>
      <c r="ES205" s="374"/>
      <c r="ET205" s="374"/>
      <c r="EU205" s="18">
        <f t="shared" si="1361"/>
        <v>0</v>
      </c>
      <c r="EV205" s="18">
        <f t="shared" si="1362"/>
        <v>0</v>
      </c>
      <c r="EW205" s="341"/>
      <c r="EX205" s="341"/>
      <c r="EY205" s="341"/>
      <c r="EZ205" s="365">
        <f t="shared" si="1404"/>
        <v>0</v>
      </c>
      <c r="FA205" s="44"/>
      <c r="FB205" s="44"/>
      <c r="FC205" s="44"/>
      <c r="FD205" s="45"/>
      <c r="FE205" s="45"/>
      <c r="FF205" s="45"/>
      <c r="FG205" s="300"/>
      <c r="FH205" s="45"/>
      <c r="FI205" s="45"/>
      <c r="FJ205" s="45"/>
      <c r="FK205" s="44"/>
      <c r="FL205" s="44"/>
      <c r="FM205" s="44"/>
      <c r="FN205" s="44"/>
      <c r="FO205" s="294"/>
      <c r="FP205" s="20">
        <f t="shared" si="1405"/>
        <v>0</v>
      </c>
      <c r="FQ205" s="20">
        <f t="shared" si="1406"/>
        <v>0</v>
      </c>
      <c r="FR205" s="20">
        <f t="shared" si="1407"/>
        <v>0</v>
      </c>
      <c r="FS205" s="20">
        <f t="shared" si="1408"/>
        <v>0</v>
      </c>
      <c r="FT205" s="20">
        <f t="shared" si="1409"/>
        <v>0</v>
      </c>
      <c r="FU205" s="20">
        <f t="shared" si="1410"/>
        <v>0</v>
      </c>
      <c r="FV205" s="20">
        <f t="shared" si="1411"/>
        <v>0</v>
      </c>
      <c r="FW205" s="44" t="s">
        <v>1024</v>
      </c>
    </row>
    <row r="206" spans="1:179" ht="27.75" customHeight="1">
      <c r="A206" s="40"/>
      <c r="B206" s="48" t="s">
        <v>190</v>
      </c>
      <c r="C206" s="48" t="s">
        <v>27</v>
      </c>
      <c r="D206" s="48" t="s">
        <v>165</v>
      </c>
      <c r="E206" s="48" t="str">
        <f t="shared" ref="E206:E222" si="1536">D206</f>
        <v>2LT12</v>
      </c>
      <c r="F206" s="48">
        <v>6</v>
      </c>
      <c r="G206" s="48">
        <v>6</v>
      </c>
      <c r="H206" s="43"/>
      <c r="I206" s="43"/>
      <c r="J206" s="44"/>
      <c r="K206" s="44">
        <v>8</v>
      </c>
      <c r="L206" s="44"/>
      <c r="M206" s="44"/>
      <c r="N206" s="43"/>
      <c r="O206" s="43"/>
      <c r="P206" s="1"/>
      <c r="Q206" s="16"/>
      <c r="R206" s="1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1">
        <f t="shared" si="1519"/>
        <v>0</v>
      </c>
      <c r="AD206" s="1">
        <f t="shared" si="1520"/>
        <v>0</v>
      </c>
      <c r="AE206" s="1">
        <f t="shared" si="1521"/>
        <v>0</v>
      </c>
      <c r="AF206" s="1">
        <f t="shared" si="1522"/>
        <v>0</v>
      </c>
      <c r="AG206" s="1">
        <f t="shared" si="1523"/>
        <v>0</v>
      </c>
      <c r="AH206" s="1">
        <f t="shared" si="1524"/>
        <v>0</v>
      </c>
      <c r="AI206" s="1">
        <f t="shared" si="1525"/>
        <v>0</v>
      </c>
      <c r="AJ206" s="1">
        <f t="shared" si="1526"/>
        <v>0</v>
      </c>
      <c r="AK206" s="1">
        <f t="shared" si="1527"/>
        <v>0</v>
      </c>
      <c r="AL206" s="1">
        <f t="shared" si="1528"/>
        <v>0</v>
      </c>
      <c r="AM206" s="1">
        <f t="shared" si="1529"/>
        <v>0</v>
      </c>
      <c r="AN206" s="1">
        <f t="shared" si="1530"/>
        <v>0</v>
      </c>
      <c r="AO206" s="44"/>
      <c r="AP206" s="44"/>
      <c r="AQ206" s="44"/>
      <c r="AR206" s="44">
        <f>G206*2</f>
        <v>12</v>
      </c>
      <c r="AS206" s="122">
        <f t="shared" si="1381"/>
        <v>0</v>
      </c>
      <c r="AT206" s="122">
        <f t="shared" si="1382"/>
        <v>0</v>
      </c>
      <c r="AU206" s="122">
        <f t="shared" si="1383"/>
        <v>0</v>
      </c>
      <c r="AV206" s="122">
        <f t="shared" si="1531"/>
        <v>2</v>
      </c>
      <c r="AW206" s="44"/>
      <c r="AX206" s="294"/>
      <c r="AY206" s="294"/>
      <c r="AZ206" s="294"/>
      <c r="BA206" s="294"/>
      <c r="BB206" s="294"/>
      <c r="BC206" s="29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127"/>
      <c r="BO206" s="44"/>
      <c r="BP206" s="1"/>
      <c r="BQ206" s="44"/>
      <c r="BR206" s="17">
        <v>2</v>
      </c>
      <c r="BS206" s="1">
        <f t="shared" si="1340"/>
        <v>0</v>
      </c>
      <c r="BT206" s="17">
        <f t="shared" si="1532"/>
        <v>0</v>
      </c>
      <c r="BU206" s="44"/>
      <c r="BV206" s="44">
        <v>2</v>
      </c>
      <c r="BW206" s="44"/>
      <c r="BX206" s="44"/>
      <c r="BY206" s="44"/>
      <c r="BZ206" s="44"/>
      <c r="CA206" s="44"/>
      <c r="CB206" s="44"/>
      <c r="CC206" s="44"/>
      <c r="CD206" s="92"/>
      <c r="CE206" s="92"/>
      <c r="CF206" s="92"/>
      <c r="CG206" s="44"/>
      <c r="CH206" s="1"/>
      <c r="CI206" s="1"/>
      <c r="CJ206" s="1"/>
      <c r="CK206" s="383"/>
      <c r="CL206" s="383"/>
      <c r="CM206" s="383"/>
      <c r="CN206" s="1">
        <f t="shared" si="1386"/>
        <v>0</v>
      </c>
      <c r="CO206" s="1">
        <f t="shared" si="1387"/>
        <v>0</v>
      </c>
      <c r="CP206" s="20">
        <f t="shared" si="1388"/>
        <v>0</v>
      </c>
      <c r="CQ206" s="351"/>
      <c r="CR206" s="131">
        <f t="shared" si="1481"/>
        <v>0</v>
      </c>
      <c r="CS206" s="44"/>
      <c r="CT206" s="44"/>
      <c r="CU206" s="1"/>
      <c r="CV206" s="1"/>
      <c r="CW206" s="1"/>
      <c r="CX206" s="1"/>
      <c r="CY206" s="1"/>
      <c r="CZ206" s="44"/>
      <c r="DA206" s="17">
        <f t="shared" si="1533"/>
        <v>0</v>
      </c>
      <c r="DB206" s="359">
        <f t="shared" si="1449"/>
        <v>0</v>
      </c>
      <c r="DC206" s="359">
        <f t="shared" si="1391"/>
        <v>0</v>
      </c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1"/>
      <c r="DP206" s="1"/>
      <c r="DQ206" s="17">
        <f t="shared" si="1392"/>
        <v>0</v>
      </c>
      <c r="DR206" s="17">
        <f t="shared" si="1393"/>
        <v>0</v>
      </c>
      <c r="DS206" s="17">
        <f t="shared" si="1394"/>
        <v>0</v>
      </c>
      <c r="DT206" s="17">
        <f t="shared" si="1395"/>
        <v>0</v>
      </c>
      <c r="DU206" s="17">
        <f t="shared" si="1396"/>
        <v>0</v>
      </c>
      <c r="DV206" s="17">
        <f t="shared" si="1397"/>
        <v>0</v>
      </c>
      <c r="DW206" s="1"/>
      <c r="DX206" s="1"/>
      <c r="DY206" s="20">
        <f t="shared" si="1398"/>
        <v>0</v>
      </c>
      <c r="DZ206" s="20">
        <f t="shared" si="1399"/>
        <v>0</v>
      </c>
      <c r="EA206" s="20">
        <f t="shared" si="1400"/>
        <v>0</v>
      </c>
      <c r="EB206" s="20">
        <f t="shared" si="1401"/>
        <v>0</v>
      </c>
      <c r="EC206" s="18">
        <f t="shared" si="1534"/>
        <v>0</v>
      </c>
      <c r="ED206" s="19">
        <f t="shared" si="1535"/>
        <v>0</v>
      </c>
      <c r="EE206" s="19">
        <f>+IF(SUM(AO206:AR206)+SUM(DK206:DN206)&gt;0,CT206*3,0)</f>
        <v>0</v>
      </c>
      <c r="EF206" s="1">
        <f t="shared" si="1403"/>
        <v>0</v>
      </c>
      <c r="EG206" s="18">
        <f>+IF(AND(CT206+EC206=0,SUM(AO206:AR206)&gt;0,SUM(DK206:DN206)&gt;0),(CU206+CV206+CW206+CX206)*2+CY206*5,(EC206+CT206-FO206)*5)+IF(AND(EC206+DQ206+CT206=0,SUM(AO206:AR206)&gt;0),SUM(CU206:CX206)*2+CY206*5,0)</f>
        <v>0</v>
      </c>
      <c r="EH206" s="341"/>
      <c r="EI206" s="44"/>
      <c r="EJ206" s="44"/>
      <c r="EK206" s="44"/>
      <c r="EL206" s="93"/>
      <c r="EM206" s="93"/>
      <c r="EN206" s="93"/>
      <c r="EO206" s="366"/>
      <c r="EP206" s="366"/>
      <c r="EQ206" s="374"/>
      <c r="ER206" s="374"/>
      <c r="ES206" s="374"/>
      <c r="ET206" s="374"/>
      <c r="EU206" s="18">
        <f t="shared" si="1361"/>
        <v>0</v>
      </c>
      <c r="EV206" s="18">
        <f t="shared" si="1362"/>
        <v>0</v>
      </c>
      <c r="EW206" s="341"/>
      <c r="EX206" s="341"/>
      <c r="EY206" s="341"/>
      <c r="EZ206" s="365">
        <f t="shared" si="1404"/>
        <v>0</v>
      </c>
      <c r="FA206" s="44"/>
      <c r="FB206" s="44"/>
      <c r="FC206" s="44"/>
      <c r="FD206" s="45"/>
      <c r="FE206" s="45"/>
      <c r="FF206" s="45"/>
      <c r="FG206" s="300"/>
      <c r="FH206" s="45"/>
      <c r="FI206" s="45"/>
      <c r="FJ206" s="45"/>
      <c r="FK206" s="44"/>
      <c r="FL206" s="44"/>
      <c r="FM206" s="44"/>
      <c r="FN206" s="44">
        <f>G206</f>
        <v>6</v>
      </c>
      <c r="FO206" s="294"/>
      <c r="FP206" s="20">
        <f t="shared" si="1405"/>
        <v>0</v>
      </c>
      <c r="FQ206" s="20">
        <f t="shared" si="1406"/>
        <v>0</v>
      </c>
      <c r="FR206" s="20">
        <f t="shared" si="1407"/>
        <v>0</v>
      </c>
      <c r="FS206" s="20">
        <f t="shared" si="1408"/>
        <v>0</v>
      </c>
      <c r="FT206" s="20">
        <f t="shared" si="1409"/>
        <v>0</v>
      </c>
      <c r="FU206" s="20">
        <f t="shared" si="1410"/>
        <v>0</v>
      </c>
      <c r="FV206" s="20">
        <f t="shared" si="1411"/>
        <v>0</v>
      </c>
      <c r="FW206" s="44"/>
    </row>
    <row r="207" spans="1:179" ht="25.5" customHeight="1">
      <c r="A207" s="40"/>
      <c r="B207" s="48" t="s">
        <v>568</v>
      </c>
      <c r="C207" s="48" t="str">
        <f t="shared" ref="C207" si="1537">B207</f>
        <v>1BC</v>
      </c>
      <c r="D207" s="48" t="s">
        <v>187</v>
      </c>
      <c r="E207" s="48" t="str">
        <f t="shared" si="1536"/>
        <v>2LT8,5</v>
      </c>
      <c r="F207" s="48">
        <v>11</v>
      </c>
      <c r="G207" s="48">
        <f t="shared" ref="G207" si="1538">F207</f>
        <v>11</v>
      </c>
      <c r="H207" s="43"/>
      <c r="I207" s="43"/>
      <c r="J207" s="44"/>
      <c r="K207" s="44"/>
      <c r="L207" s="44"/>
      <c r="M207" s="44"/>
      <c r="N207" s="43"/>
      <c r="O207" s="43"/>
      <c r="P207" s="1"/>
      <c r="Q207" s="16"/>
      <c r="R207" s="1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1">
        <f t="shared" si="1519"/>
        <v>0</v>
      </c>
      <c r="AD207" s="1">
        <f t="shared" si="1520"/>
        <v>0</v>
      </c>
      <c r="AE207" s="1">
        <f t="shared" si="1521"/>
        <v>0</v>
      </c>
      <c r="AF207" s="1">
        <f t="shared" si="1522"/>
        <v>0</v>
      </c>
      <c r="AG207" s="1">
        <f t="shared" si="1523"/>
        <v>0</v>
      </c>
      <c r="AH207" s="1">
        <f t="shared" si="1524"/>
        <v>0</v>
      </c>
      <c r="AI207" s="1">
        <f t="shared" si="1525"/>
        <v>0</v>
      </c>
      <c r="AJ207" s="1">
        <f t="shared" si="1526"/>
        <v>0</v>
      </c>
      <c r="AK207" s="1">
        <f t="shared" si="1527"/>
        <v>0</v>
      </c>
      <c r="AL207" s="1">
        <f t="shared" si="1528"/>
        <v>0</v>
      </c>
      <c r="AM207" s="1">
        <f t="shared" si="1529"/>
        <v>0</v>
      </c>
      <c r="AN207" s="1">
        <f t="shared" si="1530"/>
        <v>0</v>
      </c>
      <c r="AO207" s="44"/>
      <c r="AP207" s="44"/>
      <c r="AQ207" s="44"/>
      <c r="AR207" s="44">
        <f t="shared" ref="AR207:AR215" si="1539">G207*2</f>
        <v>22</v>
      </c>
      <c r="AS207" s="122">
        <f t="shared" si="1381"/>
        <v>0</v>
      </c>
      <c r="AT207" s="122">
        <f t="shared" si="1382"/>
        <v>0</v>
      </c>
      <c r="AU207" s="122">
        <f t="shared" si="1383"/>
        <v>0</v>
      </c>
      <c r="AV207" s="122">
        <f t="shared" si="1531"/>
        <v>2</v>
      </c>
      <c r="AW207" s="44"/>
      <c r="AX207" s="294"/>
      <c r="AY207" s="294"/>
      <c r="AZ207" s="294"/>
      <c r="BA207" s="294"/>
      <c r="BB207" s="294"/>
      <c r="BC207" s="29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127"/>
      <c r="BO207" s="44"/>
      <c r="BP207" s="1"/>
      <c r="BQ207" s="44"/>
      <c r="BR207" s="17">
        <v>4</v>
      </c>
      <c r="BS207" s="1">
        <f t="shared" si="1340"/>
        <v>0</v>
      </c>
      <c r="BT207" s="17">
        <f t="shared" si="1532"/>
        <v>0</v>
      </c>
      <c r="BU207" s="44"/>
      <c r="BV207" s="44">
        <v>2</v>
      </c>
      <c r="BW207" s="44"/>
      <c r="BX207" s="44"/>
      <c r="BY207" s="44"/>
      <c r="BZ207" s="44"/>
      <c r="CA207" s="44"/>
      <c r="CB207" s="44"/>
      <c r="CC207" s="44"/>
      <c r="CD207" s="92"/>
      <c r="CE207" s="92"/>
      <c r="CF207" s="92"/>
      <c r="CG207" s="44"/>
      <c r="CH207" s="1"/>
      <c r="CI207" s="1"/>
      <c r="CJ207" s="1"/>
      <c r="CK207" s="383"/>
      <c r="CL207" s="383"/>
      <c r="CM207" s="383"/>
      <c r="CN207" s="1">
        <f t="shared" si="1386"/>
        <v>0</v>
      </c>
      <c r="CO207" s="1">
        <f t="shared" si="1387"/>
        <v>0</v>
      </c>
      <c r="CP207" s="20">
        <f t="shared" si="1388"/>
        <v>0</v>
      </c>
      <c r="CQ207" s="351"/>
      <c r="CR207" s="131">
        <f t="shared" si="1481"/>
        <v>0</v>
      </c>
      <c r="CS207" s="44"/>
      <c r="CT207" s="44"/>
      <c r="CU207" s="1"/>
      <c r="CV207" s="1"/>
      <c r="CW207" s="1"/>
      <c r="CX207" s="1"/>
      <c r="CY207" s="1"/>
      <c r="CZ207" s="44"/>
      <c r="DA207" s="17">
        <f t="shared" si="1533"/>
        <v>0</v>
      </c>
      <c r="DB207" s="359">
        <f t="shared" si="1449"/>
        <v>0</v>
      </c>
      <c r="DC207" s="359">
        <f t="shared" si="1391"/>
        <v>0</v>
      </c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1"/>
      <c r="DP207" s="1"/>
      <c r="DQ207" s="17">
        <f t="shared" si="1392"/>
        <v>0</v>
      </c>
      <c r="DR207" s="17">
        <f t="shared" si="1393"/>
        <v>0</v>
      </c>
      <c r="DS207" s="17">
        <f t="shared" si="1394"/>
        <v>0</v>
      </c>
      <c r="DT207" s="17">
        <f t="shared" si="1395"/>
        <v>0</v>
      </c>
      <c r="DU207" s="17">
        <f t="shared" si="1396"/>
        <v>0</v>
      </c>
      <c r="DV207" s="17">
        <f t="shared" si="1397"/>
        <v>0</v>
      </c>
      <c r="DW207" s="1"/>
      <c r="DX207" s="1"/>
      <c r="DY207" s="20">
        <f t="shared" si="1398"/>
        <v>0</v>
      </c>
      <c r="DZ207" s="20">
        <f t="shared" si="1399"/>
        <v>0</v>
      </c>
      <c r="EA207" s="20">
        <f t="shared" si="1400"/>
        <v>0</v>
      </c>
      <c r="EB207" s="20">
        <f t="shared" si="1401"/>
        <v>0</v>
      </c>
      <c r="EC207" s="18">
        <f t="shared" si="1534"/>
        <v>0</v>
      </c>
      <c r="ED207" s="19">
        <f t="shared" si="1535"/>
        <v>0</v>
      </c>
      <c r="EE207" s="19"/>
      <c r="EF207" s="1">
        <f t="shared" si="1403"/>
        <v>0</v>
      </c>
      <c r="EG207" s="18">
        <f>+IF(AND(CT207+EC207=0,SUM(AO207:AR207)&gt;0,SUM(DK207:DN207)&gt;0),(CU207+CV207+CW207+CX207)*2+CY207*5,(EC207+CT207-FO207)*5)+IF(AND(EC207+DQ207+CT207=0,SUM(AO207:AR207)&gt;0),SUM(CU207:CX207)*2+CY207*5,0)</f>
        <v>0</v>
      </c>
      <c r="EH207" s="341"/>
      <c r="EI207" s="44"/>
      <c r="EJ207" s="44"/>
      <c r="EK207" s="44"/>
      <c r="EL207" s="93"/>
      <c r="EM207" s="93"/>
      <c r="EN207" s="93"/>
      <c r="EO207" s="366"/>
      <c r="EP207" s="366"/>
      <c r="EQ207" s="374"/>
      <c r="ER207" s="374"/>
      <c r="ES207" s="374"/>
      <c r="ET207" s="374"/>
      <c r="EU207" s="18">
        <f t="shared" ref="EU207:EU249" si="1540">IF(SUM(CU207:CX207)&gt;0,CZ207*1+2,0)</f>
        <v>0</v>
      </c>
      <c r="EV207" s="18">
        <f t="shared" si="1362"/>
        <v>0</v>
      </c>
      <c r="EW207" s="341">
        <v>2</v>
      </c>
      <c r="EX207" s="341">
        <v>2</v>
      </c>
      <c r="EY207" s="341"/>
      <c r="EZ207" s="365">
        <f t="shared" si="1404"/>
        <v>0</v>
      </c>
      <c r="FA207" s="44"/>
      <c r="FB207" s="44"/>
      <c r="FC207" s="44"/>
      <c r="FD207" s="45"/>
      <c r="FE207" s="45"/>
      <c r="FF207" s="45"/>
      <c r="FG207" s="300"/>
      <c r="FH207" s="45"/>
      <c r="FI207" s="45"/>
      <c r="FJ207" s="45"/>
      <c r="FK207" s="44"/>
      <c r="FL207" s="44"/>
      <c r="FM207" s="44"/>
      <c r="FN207" s="44">
        <f t="shared" ref="FN207:FN221" si="1541">G207</f>
        <v>11</v>
      </c>
      <c r="FO207" s="294"/>
      <c r="FP207" s="20">
        <f t="shared" si="1405"/>
        <v>0</v>
      </c>
      <c r="FQ207" s="20">
        <f t="shared" si="1406"/>
        <v>0</v>
      </c>
      <c r="FR207" s="20">
        <f t="shared" si="1407"/>
        <v>0</v>
      </c>
      <c r="FS207" s="20">
        <f t="shared" si="1408"/>
        <v>0</v>
      </c>
      <c r="FT207" s="20">
        <f t="shared" si="1409"/>
        <v>0</v>
      </c>
      <c r="FU207" s="20">
        <f t="shared" si="1410"/>
        <v>0</v>
      </c>
      <c r="FV207" s="20">
        <f t="shared" si="1411"/>
        <v>0</v>
      </c>
      <c r="FW207" s="44"/>
    </row>
    <row r="208" spans="1:179" ht="25.5" customHeight="1">
      <c r="A208" s="40"/>
      <c r="B208" s="48" t="s">
        <v>584</v>
      </c>
      <c r="C208" s="48" t="str">
        <f t="shared" ref="C208" si="1542">B208</f>
        <v>2B</v>
      </c>
      <c r="D208" s="48" t="s">
        <v>187</v>
      </c>
      <c r="E208" s="48" t="str">
        <f t="shared" si="1536"/>
        <v>2LT8,5</v>
      </c>
      <c r="F208" s="48">
        <v>32</v>
      </c>
      <c r="G208" s="48">
        <f t="shared" ref="G208" si="1543">F208</f>
        <v>32</v>
      </c>
      <c r="H208" s="43"/>
      <c r="I208" s="43"/>
      <c r="J208" s="44"/>
      <c r="K208" s="44"/>
      <c r="L208" s="44"/>
      <c r="M208" s="44"/>
      <c r="N208" s="43"/>
      <c r="O208" s="43"/>
      <c r="P208" s="1"/>
      <c r="Q208" s="16"/>
      <c r="R208" s="1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1">
        <f t="shared" ref="AC208:AC209" si="1544">+IF(S208=1,1,0)+IF(T208=1,1,0)</f>
        <v>0</v>
      </c>
      <c r="AD208" s="1">
        <f t="shared" ref="AD208:AD209" si="1545">+IF(U208=1,1,0)+IF(V208=1,1,0)</f>
        <v>0</v>
      </c>
      <c r="AE208" s="1">
        <f t="shared" ref="AE208:AE209" si="1546">+IF(W208=1,1,0)+IF(X208=1,1,0)</f>
        <v>0</v>
      </c>
      <c r="AF208" s="1">
        <f t="shared" ref="AF208:AF209" si="1547">+IF(Y208=1,1,0)+IF(Z208=1,1,0)</f>
        <v>0</v>
      </c>
      <c r="AG208" s="1">
        <f t="shared" ref="AG208:AG209" si="1548">+IF(AA208=1,1,0)</f>
        <v>0</v>
      </c>
      <c r="AH208" s="1">
        <f t="shared" ref="AH208:AH209" si="1549">+IF(AB208=1,1,0)</f>
        <v>0</v>
      </c>
      <c r="AI208" s="1">
        <f t="shared" ref="AI208:AI209" si="1550">+IF(S208=2,1,0)+IF(T208=2,1,0)</f>
        <v>0</v>
      </c>
      <c r="AJ208" s="1">
        <f t="shared" ref="AJ208:AJ209" si="1551">+IF(U208=2,1,0)+IF(V208=2,1,0)</f>
        <v>0</v>
      </c>
      <c r="AK208" s="1">
        <f t="shared" ref="AK208:AK209" si="1552">+IF(X208=2,1,0)+IF(W208=2,1,0)</f>
        <v>0</v>
      </c>
      <c r="AL208" s="1">
        <f t="shared" ref="AL208:AL209" si="1553">+IF(Y208=2,1,0)+IF(Z208=2,1,0)</f>
        <v>0</v>
      </c>
      <c r="AM208" s="1">
        <f t="shared" ref="AM208:AM209" si="1554">+IF(AA208=2,1,0)</f>
        <v>0</v>
      </c>
      <c r="AN208" s="1">
        <f t="shared" ref="AN208:AN209" si="1555">+IF(AB208=2,1,0)</f>
        <v>0</v>
      </c>
      <c r="AO208" s="44"/>
      <c r="AP208" s="44"/>
      <c r="AQ208" s="44"/>
      <c r="AR208" s="44">
        <f t="shared" si="1539"/>
        <v>64</v>
      </c>
      <c r="AS208" s="122">
        <f t="shared" si="1381"/>
        <v>0</v>
      </c>
      <c r="AT208" s="122">
        <f t="shared" si="1382"/>
        <v>0</v>
      </c>
      <c r="AU208" s="122">
        <f t="shared" si="1383"/>
        <v>0</v>
      </c>
      <c r="AV208" s="122">
        <f t="shared" si="1531"/>
        <v>2</v>
      </c>
      <c r="AW208" s="44"/>
      <c r="AX208" s="294"/>
      <c r="AY208" s="294"/>
      <c r="AZ208" s="294"/>
      <c r="BA208" s="294"/>
      <c r="BB208" s="294"/>
      <c r="BC208" s="294"/>
      <c r="BD208" s="44"/>
      <c r="BE208" s="44"/>
      <c r="BF208" s="44"/>
      <c r="BG208" s="44"/>
      <c r="BH208" s="44"/>
      <c r="BI208" s="44"/>
      <c r="BJ208" s="44"/>
      <c r="BK208" s="44"/>
      <c r="BL208" s="44">
        <v>1</v>
      </c>
      <c r="BM208" s="44"/>
      <c r="BN208" s="127"/>
      <c r="BO208" s="44"/>
      <c r="BP208" s="1"/>
      <c r="BQ208" s="44"/>
      <c r="BR208" s="17">
        <v>4</v>
      </c>
      <c r="BS208" s="1">
        <f t="shared" si="1340"/>
        <v>0</v>
      </c>
      <c r="BT208" s="17">
        <f t="shared" ref="BT208:BT209" si="1556">+BS208*2</f>
        <v>0</v>
      </c>
      <c r="BU208" s="44"/>
      <c r="BV208" s="44">
        <v>2</v>
      </c>
      <c r="BW208" s="44"/>
      <c r="BX208" s="44"/>
      <c r="BY208" s="44"/>
      <c r="BZ208" s="44"/>
      <c r="CA208" s="44"/>
      <c r="CB208" s="44"/>
      <c r="CC208" s="44"/>
      <c r="CD208" s="92"/>
      <c r="CE208" s="92"/>
      <c r="CF208" s="92"/>
      <c r="CG208" s="44"/>
      <c r="CH208" s="1"/>
      <c r="CI208" s="1">
        <v>1</v>
      </c>
      <c r="CJ208" s="1"/>
      <c r="CK208" s="383"/>
      <c r="CL208" s="383"/>
      <c r="CM208" s="383"/>
      <c r="CN208" s="1">
        <f t="shared" si="1386"/>
        <v>0</v>
      </c>
      <c r="CO208" s="1">
        <f t="shared" si="1387"/>
        <v>0</v>
      </c>
      <c r="CP208" s="20">
        <f t="shared" si="1388"/>
        <v>2.5</v>
      </c>
      <c r="CQ208" s="351"/>
      <c r="CR208" s="131">
        <f t="shared" si="1481"/>
        <v>1</v>
      </c>
      <c r="CS208" s="44"/>
      <c r="CT208" s="44"/>
      <c r="CU208" s="1"/>
      <c r="CV208" s="1"/>
      <c r="CW208" s="1"/>
      <c r="CX208" s="1"/>
      <c r="CY208" s="1">
        <v>1</v>
      </c>
      <c r="CZ208" s="44"/>
      <c r="DA208" s="17">
        <f t="shared" ref="DA208:DA209" si="1557">+CY208</f>
        <v>1</v>
      </c>
      <c r="DB208" s="359">
        <f t="shared" si="1449"/>
        <v>1</v>
      </c>
      <c r="DC208" s="359">
        <f t="shared" si="1391"/>
        <v>1</v>
      </c>
      <c r="DD208" s="44"/>
      <c r="DE208" s="44"/>
      <c r="DF208" s="44"/>
      <c r="DG208" s="44"/>
      <c r="DH208" s="44"/>
      <c r="DI208" s="44">
        <v>4</v>
      </c>
      <c r="DJ208" s="44"/>
      <c r="DK208" s="44"/>
      <c r="DL208" s="44"/>
      <c r="DM208" s="44"/>
      <c r="DN208" s="44"/>
      <c r="DO208" s="1"/>
      <c r="DP208" s="1"/>
      <c r="DQ208" s="17">
        <f t="shared" si="1392"/>
        <v>0</v>
      </c>
      <c r="DR208" s="17">
        <f t="shared" si="1393"/>
        <v>0</v>
      </c>
      <c r="DS208" s="17">
        <f t="shared" si="1394"/>
        <v>0</v>
      </c>
      <c r="DT208" s="17">
        <f t="shared" si="1395"/>
        <v>0</v>
      </c>
      <c r="DU208" s="17">
        <f t="shared" si="1396"/>
        <v>0</v>
      </c>
      <c r="DV208" s="17">
        <f t="shared" si="1397"/>
        <v>0</v>
      </c>
      <c r="DW208" s="1"/>
      <c r="DX208" s="1"/>
      <c r="DY208" s="20">
        <f t="shared" si="1398"/>
        <v>0</v>
      </c>
      <c r="DZ208" s="20">
        <f t="shared" si="1399"/>
        <v>0</v>
      </c>
      <c r="EA208" s="20">
        <f t="shared" si="1400"/>
        <v>0</v>
      </c>
      <c r="EB208" s="20">
        <f t="shared" si="1401"/>
        <v>0</v>
      </c>
      <c r="EC208" s="18">
        <f t="shared" si="1534"/>
        <v>0</v>
      </c>
      <c r="ED208" s="19">
        <f t="shared" ref="ED208:ED209" si="1558">+IF(EC208&lt;&gt;0,EC208*3,0)</f>
        <v>0</v>
      </c>
      <c r="EE208" s="19"/>
      <c r="EF208" s="1">
        <f t="shared" si="1403"/>
        <v>0</v>
      </c>
      <c r="EG208" s="18">
        <f>+IF(AND(CT208+EC208=0,SUM(AO208:AR208)&gt;0,SUM(DK208:DN208)&gt;0),(CU208+CV208+CW208+CX208)*2+CY208*5,(EC208+CT208-FO208)*5)+IF(AND(EC208+DQ208+CT208=0,SUM(AO208:AR208)&gt;0),SUM(CU208:CX208)*2+CY208*5,0)-10</f>
        <v>-5</v>
      </c>
      <c r="EH208" s="341"/>
      <c r="EI208" s="44"/>
      <c r="EJ208" s="44"/>
      <c r="EK208" s="44"/>
      <c r="EL208" s="93"/>
      <c r="EM208" s="93"/>
      <c r="EN208" s="93">
        <v>1</v>
      </c>
      <c r="EO208" s="366"/>
      <c r="EP208" s="366"/>
      <c r="EQ208" s="374"/>
      <c r="ER208" s="374"/>
      <c r="ES208" s="374"/>
      <c r="ET208" s="374"/>
      <c r="EU208" s="18">
        <f t="shared" si="1540"/>
        <v>0</v>
      </c>
      <c r="EV208" s="18">
        <f t="shared" si="1362"/>
        <v>2</v>
      </c>
      <c r="EW208" s="341">
        <v>2</v>
      </c>
      <c r="EX208" s="341">
        <v>2</v>
      </c>
      <c r="EY208" s="341">
        <v>4</v>
      </c>
      <c r="EZ208" s="365">
        <f t="shared" si="1404"/>
        <v>0</v>
      </c>
      <c r="FA208" s="44"/>
      <c r="FB208" s="44"/>
      <c r="FC208" s="44"/>
      <c r="FD208" s="45"/>
      <c r="FE208" s="45"/>
      <c r="FF208" s="45"/>
      <c r="FG208" s="300"/>
      <c r="FH208" s="45"/>
      <c r="FI208" s="45"/>
      <c r="FJ208" s="45"/>
      <c r="FK208" s="44"/>
      <c r="FL208" s="44"/>
      <c r="FM208" s="44"/>
      <c r="FN208" s="44">
        <f t="shared" si="1541"/>
        <v>32</v>
      </c>
      <c r="FO208" s="294"/>
      <c r="FP208" s="20">
        <f t="shared" si="1405"/>
        <v>0</v>
      </c>
      <c r="FQ208" s="20">
        <f t="shared" si="1406"/>
        <v>0</v>
      </c>
      <c r="FR208" s="20">
        <f t="shared" si="1407"/>
        <v>0</v>
      </c>
      <c r="FS208" s="20">
        <f t="shared" si="1408"/>
        <v>0</v>
      </c>
      <c r="FT208" s="20">
        <f t="shared" si="1409"/>
        <v>0</v>
      </c>
      <c r="FU208" s="20">
        <f t="shared" si="1410"/>
        <v>0</v>
      </c>
      <c r="FV208" s="20">
        <f t="shared" si="1411"/>
        <v>0</v>
      </c>
      <c r="FW208" s="44"/>
    </row>
    <row r="209" spans="1:179" s="301" customFormat="1" ht="27.75" customHeight="1">
      <c r="A209" s="295"/>
      <c r="B209" s="296" t="s">
        <v>585</v>
      </c>
      <c r="C209" s="296" t="str">
        <f t="shared" ref="C209:C222" si="1559">B209</f>
        <v>3B</v>
      </c>
      <c r="D209" s="296" t="s">
        <v>44</v>
      </c>
      <c r="E209" s="296" t="str">
        <f t="shared" si="1536"/>
        <v>LT8,5</v>
      </c>
      <c r="F209" s="296">
        <v>29</v>
      </c>
      <c r="G209" s="296">
        <f t="shared" ref="G209:G222" si="1560">F209</f>
        <v>29</v>
      </c>
      <c r="H209" s="297"/>
      <c r="I209" s="297"/>
      <c r="J209" s="294"/>
      <c r="K209" s="294"/>
      <c r="L209" s="294"/>
      <c r="M209" s="294"/>
      <c r="N209" s="297"/>
      <c r="O209" s="297"/>
      <c r="P209" s="1"/>
      <c r="Q209" s="16"/>
      <c r="R209" s="1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1">
        <f t="shared" si="1544"/>
        <v>0</v>
      </c>
      <c r="AD209" s="1">
        <f t="shared" si="1545"/>
        <v>0</v>
      </c>
      <c r="AE209" s="1">
        <f t="shared" si="1546"/>
        <v>0</v>
      </c>
      <c r="AF209" s="1">
        <f t="shared" si="1547"/>
        <v>0</v>
      </c>
      <c r="AG209" s="1">
        <f t="shared" si="1548"/>
        <v>0</v>
      </c>
      <c r="AH209" s="1">
        <f t="shared" si="1549"/>
        <v>0</v>
      </c>
      <c r="AI209" s="1">
        <f t="shared" si="1550"/>
        <v>0</v>
      </c>
      <c r="AJ209" s="1">
        <f t="shared" si="1551"/>
        <v>0</v>
      </c>
      <c r="AK209" s="1">
        <f t="shared" si="1552"/>
        <v>0</v>
      </c>
      <c r="AL209" s="1">
        <f t="shared" si="1553"/>
        <v>0</v>
      </c>
      <c r="AM209" s="1">
        <f t="shared" si="1554"/>
        <v>0</v>
      </c>
      <c r="AN209" s="1">
        <f t="shared" si="1555"/>
        <v>0</v>
      </c>
      <c r="AO209" s="294"/>
      <c r="AP209" s="294"/>
      <c r="AQ209" s="294"/>
      <c r="AR209" s="44">
        <f t="shared" si="1539"/>
        <v>58</v>
      </c>
      <c r="AS209" s="298">
        <f t="shared" si="1381"/>
        <v>0</v>
      </c>
      <c r="AT209" s="298">
        <f t="shared" si="1382"/>
        <v>0</v>
      </c>
      <c r="AU209" s="298">
        <f t="shared" si="1383"/>
        <v>0</v>
      </c>
      <c r="AV209" s="298">
        <f t="shared" si="1531"/>
        <v>2</v>
      </c>
      <c r="AW209" s="294"/>
      <c r="AX209" s="294"/>
      <c r="AY209" s="294"/>
      <c r="AZ209" s="294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>
        <v>1</v>
      </c>
      <c r="BK209" s="294"/>
      <c r="BL209" s="294"/>
      <c r="BM209" s="294"/>
      <c r="BN209" s="294"/>
      <c r="BO209" s="294"/>
      <c r="BP209" s="1"/>
      <c r="BQ209" s="294"/>
      <c r="BR209" s="17">
        <v>4</v>
      </c>
      <c r="BS209" s="1">
        <f t="shared" si="1340"/>
        <v>0</v>
      </c>
      <c r="BT209" s="17">
        <f t="shared" si="1556"/>
        <v>0</v>
      </c>
      <c r="BU209" s="294"/>
      <c r="BV209" s="44">
        <v>2</v>
      </c>
      <c r="BW209" s="294"/>
      <c r="BX209" s="294"/>
      <c r="BY209" s="294"/>
      <c r="BZ209" s="294"/>
      <c r="CA209" s="294"/>
      <c r="CB209" s="294"/>
      <c r="CC209" s="294"/>
      <c r="CD209" s="1"/>
      <c r="CE209" s="1"/>
      <c r="CF209" s="1"/>
      <c r="CG209" s="294"/>
      <c r="CH209" s="1"/>
      <c r="CI209" s="1">
        <v>1</v>
      </c>
      <c r="CJ209" s="1"/>
      <c r="CK209" s="383"/>
      <c r="CL209" s="383"/>
      <c r="CM209" s="383"/>
      <c r="CN209" s="1">
        <f t="shared" si="1386"/>
        <v>0</v>
      </c>
      <c r="CO209" s="1">
        <f t="shared" si="1387"/>
        <v>0</v>
      </c>
      <c r="CP209" s="20">
        <f t="shared" si="1388"/>
        <v>2.5</v>
      </c>
      <c r="CQ209" s="351"/>
      <c r="CR209" s="131">
        <f t="shared" si="1481"/>
        <v>1</v>
      </c>
      <c r="CS209" s="294"/>
      <c r="CT209" s="294"/>
      <c r="CU209" s="1"/>
      <c r="CV209" s="1"/>
      <c r="CW209" s="1"/>
      <c r="CX209" s="1"/>
      <c r="CY209" s="1"/>
      <c r="CZ209" s="294"/>
      <c r="DA209" s="17">
        <f t="shared" si="1557"/>
        <v>0</v>
      </c>
      <c r="DB209" s="359">
        <f t="shared" si="1449"/>
        <v>0</v>
      </c>
      <c r="DC209" s="359">
        <f t="shared" si="1391"/>
        <v>0</v>
      </c>
      <c r="DD209" s="294"/>
      <c r="DE209" s="294"/>
      <c r="DF209" s="294"/>
      <c r="DG209" s="294"/>
      <c r="DH209" s="294"/>
      <c r="DI209" s="294"/>
      <c r="DJ209" s="294"/>
      <c r="DK209" s="294"/>
      <c r="DL209" s="294"/>
      <c r="DM209" s="294"/>
      <c r="DN209" s="294"/>
      <c r="DO209" s="1"/>
      <c r="DP209" s="1"/>
      <c r="DQ209" s="17">
        <f t="shared" si="1392"/>
        <v>0</v>
      </c>
      <c r="DR209" s="17">
        <f t="shared" si="1393"/>
        <v>0</v>
      </c>
      <c r="DS209" s="17">
        <f t="shared" si="1394"/>
        <v>0</v>
      </c>
      <c r="DT209" s="17">
        <f t="shared" si="1395"/>
        <v>0</v>
      </c>
      <c r="DU209" s="17">
        <f t="shared" si="1396"/>
        <v>0</v>
      </c>
      <c r="DV209" s="17">
        <f t="shared" si="1397"/>
        <v>0</v>
      </c>
      <c r="DW209" s="1"/>
      <c r="DX209" s="1"/>
      <c r="DY209" s="20">
        <f t="shared" si="1398"/>
        <v>0</v>
      </c>
      <c r="DZ209" s="20">
        <f t="shared" si="1399"/>
        <v>0</v>
      </c>
      <c r="EA209" s="20">
        <f t="shared" si="1400"/>
        <v>0</v>
      </c>
      <c r="EB209" s="20">
        <f t="shared" si="1401"/>
        <v>0</v>
      </c>
      <c r="EC209" s="18">
        <f t="shared" si="1534"/>
        <v>0</v>
      </c>
      <c r="ED209" s="19">
        <f t="shared" si="1558"/>
        <v>0</v>
      </c>
      <c r="EE209" s="19"/>
      <c r="EF209" s="1">
        <f t="shared" si="1403"/>
        <v>0</v>
      </c>
      <c r="EG209" s="18">
        <f>+IF(AND(CT209+EC209=0,SUM(AO209:AR209)&gt;0,SUM(DK209:DN209)&gt;0),(CU209+CV209+CW209+CX209)*2+CY209*5,(EC209+CT209-FO209)*5)+IF(AND(EC209+DQ209+CT209=0,SUM(AO209:AR209)&gt;0),SUM(CU209:CX209)*2+CY209*5,0)</f>
        <v>0</v>
      </c>
      <c r="EH209" s="341"/>
      <c r="EI209" s="294"/>
      <c r="EJ209" s="294"/>
      <c r="EK209" s="294"/>
      <c r="EL209" s="19"/>
      <c r="EM209" s="19"/>
      <c r="EN209" s="19"/>
      <c r="EO209" s="366"/>
      <c r="EP209" s="366"/>
      <c r="EQ209" s="374"/>
      <c r="ER209" s="374"/>
      <c r="ES209" s="374"/>
      <c r="ET209" s="374"/>
      <c r="EU209" s="18">
        <f t="shared" si="1540"/>
        <v>0</v>
      </c>
      <c r="EV209" s="18">
        <f t="shared" si="1362"/>
        <v>2</v>
      </c>
      <c r="EW209" s="341">
        <v>2</v>
      </c>
      <c r="EX209" s="341">
        <v>2</v>
      </c>
      <c r="EY209" s="341"/>
      <c r="EZ209" s="365">
        <f t="shared" si="1404"/>
        <v>0</v>
      </c>
      <c r="FA209" s="294"/>
      <c r="FB209" s="294"/>
      <c r="FC209" s="294"/>
      <c r="FD209" s="300"/>
      <c r="FE209" s="300"/>
      <c r="FF209" s="300"/>
      <c r="FG209" s="300"/>
      <c r="FH209" s="300"/>
      <c r="FI209" s="300"/>
      <c r="FJ209" s="300"/>
      <c r="FK209" s="294"/>
      <c r="FL209" s="294"/>
      <c r="FM209" s="294"/>
      <c r="FN209" s="44">
        <f t="shared" si="1541"/>
        <v>29</v>
      </c>
      <c r="FO209" s="294"/>
      <c r="FP209" s="20">
        <f t="shared" si="1405"/>
        <v>0</v>
      </c>
      <c r="FQ209" s="20">
        <f t="shared" si="1406"/>
        <v>0</v>
      </c>
      <c r="FR209" s="20">
        <f t="shared" si="1407"/>
        <v>0</v>
      </c>
      <c r="FS209" s="20">
        <f t="shared" si="1408"/>
        <v>0</v>
      </c>
      <c r="FT209" s="20">
        <f t="shared" si="1409"/>
        <v>0</v>
      </c>
      <c r="FU209" s="20">
        <f t="shared" si="1410"/>
        <v>0</v>
      </c>
      <c r="FV209" s="20">
        <f t="shared" si="1411"/>
        <v>0</v>
      </c>
      <c r="FW209" s="44"/>
    </row>
    <row r="210" spans="1:179" s="301" customFormat="1" ht="27.75" customHeight="1">
      <c r="A210" s="295"/>
      <c r="B210" s="296" t="s">
        <v>586</v>
      </c>
      <c r="C210" s="296" t="str">
        <f t="shared" si="1559"/>
        <v>4B</v>
      </c>
      <c r="D210" s="296" t="s">
        <v>257</v>
      </c>
      <c r="E210" s="296" t="str">
        <f t="shared" si="1536"/>
        <v>LT10</v>
      </c>
      <c r="F210" s="296">
        <v>22</v>
      </c>
      <c r="G210" s="296">
        <f t="shared" si="1560"/>
        <v>22</v>
      </c>
      <c r="H210" s="297"/>
      <c r="I210" s="297"/>
      <c r="J210" s="294"/>
      <c r="K210" s="294"/>
      <c r="L210" s="294"/>
      <c r="M210" s="294"/>
      <c r="N210" s="297"/>
      <c r="O210" s="297"/>
      <c r="P210" s="1"/>
      <c r="Q210" s="16"/>
      <c r="R210" s="1"/>
      <c r="S210" s="294"/>
      <c r="T210" s="294"/>
      <c r="U210" s="294"/>
      <c r="V210" s="294"/>
      <c r="W210" s="294"/>
      <c r="X210" s="294"/>
      <c r="Y210" s="294"/>
      <c r="Z210" s="294"/>
      <c r="AA210" s="294"/>
      <c r="AB210" s="294"/>
      <c r="AC210" s="1">
        <f t="shared" ref="AC210:AC211" si="1561">+IF(S210=1,1,0)+IF(T210=1,1,0)</f>
        <v>0</v>
      </c>
      <c r="AD210" s="1">
        <f t="shared" ref="AD210:AD211" si="1562">+IF(U210=1,1,0)+IF(V210=1,1,0)</f>
        <v>0</v>
      </c>
      <c r="AE210" s="1">
        <f t="shared" ref="AE210:AE211" si="1563">+IF(W210=1,1,0)+IF(X210=1,1,0)</f>
        <v>0</v>
      </c>
      <c r="AF210" s="1">
        <f t="shared" ref="AF210:AF211" si="1564">+IF(Y210=1,1,0)+IF(Z210=1,1,0)</f>
        <v>0</v>
      </c>
      <c r="AG210" s="1">
        <f t="shared" ref="AG210:AG211" si="1565">+IF(AA210=1,1,0)</f>
        <v>0</v>
      </c>
      <c r="AH210" s="1">
        <f t="shared" ref="AH210:AH211" si="1566">+IF(AB210=1,1,0)</f>
        <v>0</v>
      </c>
      <c r="AI210" s="1">
        <f t="shared" ref="AI210:AI211" si="1567">+IF(S210=2,1,0)+IF(T210=2,1,0)</f>
        <v>0</v>
      </c>
      <c r="AJ210" s="1">
        <f t="shared" ref="AJ210:AJ211" si="1568">+IF(U210=2,1,0)+IF(V210=2,1,0)</f>
        <v>0</v>
      </c>
      <c r="AK210" s="1">
        <f t="shared" ref="AK210:AK211" si="1569">+IF(X210=2,1,0)+IF(W210=2,1,0)</f>
        <v>0</v>
      </c>
      <c r="AL210" s="1">
        <f t="shared" ref="AL210:AL211" si="1570">+IF(Y210=2,1,0)+IF(Z210=2,1,0)</f>
        <v>0</v>
      </c>
      <c r="AM210" s="1">
        <f t="shared" ref="AM210:AM211" si="1571">+IF(AA210=2,1,0)</f>
        <v>0</v>
      </c>
      <c r="AN210" s="1">
        <f t="shared" ref="AN210:AN211" si="1572">+IF(AB210=2,1,0)</f>
        <v>0</v>
      </c>
      <c r="AO210" s="294"/>
      <c r="AP210" s="294"/>
      <c r="AQ210" s="294"/>
      <c r="AR210" s="44">
        <f t="shared" si="1539"/>
        <v>44</v>
      </c>
      <c r="AS210" s="298">
        <f t="shared" si="1381"/>
        <v>0</v>
      </c>
      <c r="AT210" s="298">
        <f t="shared" si="1382"/>
        <v>0</v>
      </c>
      <c r="AU210" s="298">
        <f t="shared" si="1383"/>
        <v>0</v>
      </c>
      <c r="AV210" s="298">
        <f t="shared" si="1531"/>
        <v>2</v>
      </c>
      <c r="AW210" s="294"/>
      <c r="AX210" s="294"/>
      <c r="AY210" s="294"/>
      <c r="AZ210" s="294"/>
      <c r="BA210" s="294"/>
      <c r="BB210" s="294"/>
      <c r="BC210" s="294"/>
      <c r="BD210" s="294"/>
      <c r="BE210" s="294"/>
      <c r="BF210" s="294"/>
      <c r="BG210" s="294"/>
      <c r="BH210" s="294"/>
      <c r="BI210" s="294"/>
      <c r="BJ210" s="294">
        <v>1</v>
      </c>
      <c r="BK210" s="294"/>
      <c r="BL210" s="294"/>
      <c r="BM210" s="294"/>
      <c r="BN210" s="294"/>
      <c r="BO210" s="294"/>
      <c r="BP210" s="1"/>
      <c r="BQ210" s="294"/>
      <c r="BR210" s="17">
        <v>4</v>
      </c>
      <c r="BS210" s="1">
        <f t="shared" si="1340"/>
        <v>0</v>
      </c>
      <c r="BT210" s="17">
        <f t="shared" ref="BT210:BT211" si="1573">+BS210*2</f>
        <v>0</v>
      </c>
      <c r="BU210" s="294"/>
      <c r="BV210" s="44">
        <v>2</v>
      </c>
      <c r="BW210" s="294"/>
      <c r="BX210" s="294"/>
      <c r="BY210" s="294"/>
      <c r="BZ210" s="294"/>
      <c r="CA210" s="294"/>
      <c r="CB210" s="294"/>
      <c r="CC210" s="294"/>
      <c r="CD210" s="1"/>
      <c r="CE210" s="1"/>
      <c r="CF210" s="1"/>
      <c r="CG210" s="294"/>
      <c r="CH210" s="1"/>
      <c r="CI210" s="1"/>
      <c r="CJ210" s="1">
        <v>1</v>
      </c>
      <c r="CK210" s="383"/>
      <c r="CL210" s="383"/>
      <c r="CM210" s="383"/>
      <c r="CN210" s="1">
        <f t="shared" si="1386"/>
        <v>0</v>
      </c>
      <c r="CO210" s="1">
        <f t="shared" si="1387"/>
        <v>0</v>
      </c>
      <c r="CP210" s="20">
        <f t="shared" si="1388"/>
        <v>2.5</v>
      </c>
      <c r="CQ210" s="351"/>
      <c r="CR210" s="131">
        <f t="shared" si="1481"/>
        <v>1</v>
      </c>
      <c r="CS210" s="294"/>
      <c r="CT210" s="294"/>
      <c r="CU210" s="1"/>
      <c r="CV210" s="1"/>
      <c r="CW210" s="1">
        <v>2</v>
      </c>
      <c r="CX210" s="1"/>
      <c r="CY210" s="1"/>
      <c r="CZ210" s="294">
        <v>6</v>
      </c>
      <c r="DA210" s="17">
        <f t="shared" ref="DA210:DA211" si="1574">+CY210</f>
        <v>0</v>
      </c>
      <c r="DB210" s="359">
        <f t="shared" si="1449"/>
        <v>6</v>
      </c>
      <c r="DC210" s="359">
        <f t="shared" si="1391"/>
        <v>2</v>
      </c>
      <c r="DD210" s="294"/>
      <c r="DE210" s="294">
        <v>4</v>
      </c>
      <c r="DF210" s="294"/>
      <c r="DG210" s="294"/>
      <c r="DH210" s="294">
        <v>4</v>
      </c>
      <c r="DI210" s="294"/>
      <c r="DJ210" s="294"/>
      <c r="DK210" s="294"/>
      <c r="DL210" s="294"/>
      <c r="DM210" s="294"/>
      <c r="DN210" s="294"/>
      <c r="DO210" s="1"/>
      <c r="DP210" s="1"/>
      <c r="DQ210" s="17">
        <f t="shared" si="1392"/>
        <v>0</v>
      </c>
      <c r="DR210" s="17">
        <f t="shared" si="1393"/>
        <v>0</v>
      </c>
      <c r="DS210" s="17">
        <f t="shared" si="1394"/>
        <v>0</v>
      </c>
      <c r="DT210" s="17">
        <f t="shared" si="1395"/>
        <v>0</v>
      </c>
      <c r="DU210" s="17">
        <f t="shared" si="1396"/>
        <v>0</v>
      </c>
      <c r="DV210" s="17">
        <f t="shared" si="1397"/>
        <v>0</v>
      </c>
      <c r="DW210" s="1"/>
      <c r="DX210" s="1"/>
      <c r="DY210" s="20">
        <f t="shared" si="1398"/>
        <v>0</v>
      </c>
      <c r="DZ210" s="20">
        <f t="shared" si="1399"/>
        <v>0</v>
      </c>
      <c r="EA210" s="20">
        <f t="shared" si="1400"/>
        <v>0</v>
      </c>
      <c r="EB210" s="20">
        <f t="shared" si="1401"/>
        <v>0</v>
      </c>
      <c r="EC210" s="18">
        <f t="shared" si="1534"/>
        <v>1</v>
      </c>
      <c r="ED210" s="19">
        <f t="shared" ref="ED210:ED211" si="1575">+IF(EC210&lt;&gt;0,EC210*3,0)</f>
        <v>3</v>
      </c>
      <c r="EE210" s="19"/>
      <c r="EF210" s="1">
        <f t="shared" si="1403"/>
        <v>0</v>
      </c>
      <c r="EG210" s="18">
        <f>+IF(AND(CT210+EC210=0,SUM(AO210:AR210)&gt;0,SUM(DK210:DN210)&gt;0),(CU210+CV210+CW210+CX210)*2+CY210*5,(EC210+CT210-FO210)*5)+IF(AND(EC210+DQ210+CT210=0,SUM(AO210:AR210)&gt;0),SUM(CU210:CX210)*2+CY210*5,0)</f>
        <v>5</v>
      </c>
      <c r="EH210" s="341"/>
      <c r="EI210" s="294"/>
      <c r="EJ210" s="294">
        <v>6.5</v>
      </c>
      <c r="EK210" s="294"/>
      <c r="EL210" s="19">
        <v>1</v>
      </c>
      <c r="EM210" s="19"/>
      <c r="EN210" s="19"/>
      <c r="EO210" s="366"/>
      <c r="EP210" s="366"/>
      <c r="EQ210" s="374"/>
      <c r="ER210" s="374"/>
      <c r="ES210" s="374"/>
      <c r="ET210" s="374"/>
      <c r="EU210" s="18">
        <f t="shared" si="1540"/>
        <v>8</v>
      </c>
      <c r="EV210" s="18">
        <f t="shared" si="1362"/>
        <v>2</v>
      </c>
      <c r="EW210" s="341">
        <v>1</v>
      </c>
      <c r="EX210" s="341"/>
      <c r="EY210" s="341">
        <v>2</v>
      </c>
      <c r="EZ210" s="365">
        <f t="shared" si="1404"/>
        <v>0</v>
      </c>
      <c r="FA210" s="294"/>
      <c r="FB210" s="294"/>
      <c r="FC210" s="294"/>
      <c r="FD210" s="300"/>
      <c r="FE210" s="300"/>
      <c r="FF210" s="300"/>
      <c r="FG210" s="300"/>
      <c r="FH210" s="300"/>
      <c r="FI210" s="300"/>
      <c r="FJ210" s="300"/>
      <c r="FK210" s="294"/>
      <c r="FL210" s="294"/>
      <c r="FM210" s="294"/>
      <c r="FN210" s="44">
        <f t="shared" si="1541"/>
        <v>22</v>
      </c>
      <c r="FO210" s="294"/>
      <c r="FP210" s="20">
        <f t="shared" si="1405"/>
        <v>0</v>
      </c>
      <c r="FQ210" s="20">
        <f t="shared" si="1406"/>
        <v>4</v>
      </c>
      <c r="FR210" s="20">
        <f t="shared" si="1407"/>
        <v>0</v>
      </c>
      <c r="FS210" s="20">
        <f t="shared" si="1408"/>
        <v>0</v>
      </c>
      <c r="FT210" s="20">
        <f t="shared" si="1409"/>
        <v>0</v>
      </c>
      <c r="FU210" s="20">
        <f t="shared" si="1410"/>
        <v>0</v>
      </c>
      <c r="FV210" s="20">
        <f t="shared" si="1411"/>
        <v>0</v>
      </c>
      <c r="FW210" s="44"/>
    </row>
    <row r="211" spans="1:179" s="301" customFormat="1" ht="27.75" customHeight="1">
      <c r="A211" s="295"/>
      <c r="B211" s="296" t="s">
        <v>587</v>
      </c>
      <c r="C211" s="296" t="str">
        <f t="shared" si="1559"/>
        <v>5B</v>
      </c>
      <c r="D211" s="296" t="s">
        <v>44</v>
      </c>
      <c r="E211" s="296" t="str">
        <f t="shared" si="1536"/>
        <v>LT8,5</v>
      </c>
      <c r="F211" s="296">
        <v>37</v>
      </c>
      <c r="G211" s="296">
        <f t="shared" si="1560"/>
        <v>37</v>
      </c>
      <c r="H211" s="297"/>
      <c r="I211" s="297"/>
      <c r="J211" s="294"/>
      <c r="K211" s="294"/>
      <c r="L211" s="294"/>
      <c r="M211" s="294"/>
      <c r="N211" s="297"/>
      <c r="O211" s="297"/>
      <c r="P211" s="1"/>
      <c r="Q211" s="16"/>
      <c r="R211" s="1"/>
      <c r="S211" s="294"/>
      <c r="T211" s="294"/>
      <c r="U211" s="294"/>
      <c r="V211" s="294"/>
      <c r="W211" s="294"/>
      <c r="X211" s="294"/>
      <c r="Y211" s="294"/>
      <c r="Z211" s="294"/>
      <c r="AA211" s="294"/>
      <c r="AB211" s="294"/>
      <c r="AC211" s="1">
        <f t="shared" si="1561"/>
        <v>0</v>
      </c>
      <c r="AD211" s="1">
        <f t="shared" si="1562"/>
        <v>0</v>
      </c>
      <c r="AE211" s="1">
        <f t="shared" si="1563"/>
        <v>0</v>
      </c>
      <c r="AF211" s="1">
        <f t="shared" si="1564"/>
        <v>0</v>
      </c>
      <c r="AG211" s="1">
        <f t="shared" si="1565"/>
        <v>0</v>
      </c>
      <c r="AH211" s="1">
        <f t="shared" si="1566"/>
        <v>0</v>
      </c>
      <c r="AI211" s="1">
        <f t="shared" si="1567"/>
        <v>0</v>
      </c>
      <c r="AJ211" s="1">
        <f t="shared" si="1568"/>
        <v>0</v>
      </c>
      <c r="AK211" s="1">
        <f t="shared" si="1569"/>
        <v>0</v>
      </c>
      <c r="AL211" s="1">
        <f t="shared" si="1570"/>
        <v>0</v>
      </c>
      <c r="AM211" s="1">
        <f t="shared" si="1571"/>
        <v>0</v>
      </c>
      <c r="AN211" s="1">
        <f t="shared" si="1572"/>
        <v>0</v>
      </c>
      <c r="AO211" s="294"/>
      <c r="AP211" s="294"/>
      <c r="AQ211" s="294"/>
      <c r="AR211" s="44">
        <f t="shared" si="1539"/>
        <v>74</v>
      </c>
      <c r="AS211" s="298">
        <f t="shared" si="1381"/>
        <v>0</v>
      </c>
      <c r="AT211" s="298">
        <f t="shared" si="1382"/>
        <v>0</v>
      </c>
      <c r="AU211" s="298">
        <f t="shared" si="1383"/>
        <v>0</v>
      </c>
      <c r="AV211" s="298">
        <f t="shared" si="1531"/>
        <v>2</v>
      </c>
      <c r="AW211" s="294"/>
      <c r="AX211" s="294"/>
      <c r="AY211" s="294"/>
      <c r="AZ211" s="294"/>
      <c r="BA211" s="294"/>
      <c r="BB211" s="294"/>
      <c r="BC211" s="294"/>
      <c r="BD211" s="294"/>
      <c r="BE211" s="294"/>
      <c r="BF211" s="294"/>
      <c r="BG211" s="294"/>
      <c r="BH211" s="294"/>
      <c r="BI211" s="294"/>
      <c r="BJ211" s="294">
        <v>1</v>
      </c>
      <c r="BK211" s="294"/>
      <c r="BL211" s="294"/>
      <c r="BM211" s="294"/>
      <c r="BN211" s="294">
        <v>1</v>
      </c>
      <c r="BO211" s="294"/>
      <c r="BP211" s="1"/>
      <c r="BQ211" s="294"/>
      <c r="BR211" s="17">
        <v>4</v>
      </c>
      <c r="BS211" s="1">
        <f t="shared" si="1340"/>
        <v>0</v>
      </c>
      <c r="BT211" s="17">
        <f t="shared" si="1573"/>
        <v>0</v>
      </c>
      <c r="BU211" s="294"/>
      <c r="BV211" s="44">
        <v>2</v>
      </c>
      <c r="BW211" s="294"/>
      <c r="BX211" s="294"/>
      <c r="BY211" s="294"/>
      <c r="BZ211" s="294"/>
      <c r="CA211" s="294"/>
      <c r="CB211" s="294"/>
      <c r="CC211" s="294"/>
      <c r="CD211" s="1"/>
      <c r="CE211" s="1"/>
      <c r="CF211" s="1"/>
      <c r="CG211" s="294"/>
      <c r="CH211" s="1"/>
      <c r="CI211" s="1">
        <v>1</v>
      </c>
      <c r="CJ211" s="1"/>
      <c r="CK211" s="383"/>
      <c r="CL211" s="383"/>
      <c r="CM211" s="383"/>
      <c r="CN211" s="1">
        <f t="shared" si="1386"/>
        <v>0</v>
      </c>
      <c r="CO211" s="1">
        <f t="shared" si="1387"/>
        <v>0</v>
      </c>
      <c r="CP211" s="20">
        <f t="shared" si="1388"/>
        <v>2.5</v>
      </c>
      <c r="CQ211" s="351"/>
      <c r="CR211" s="131">
        <f t="shared" si="1481"/>
        <v>1</v>
      </c>
      <c r="CS211" s="294"/>
      <c r="CT211" s="294"/>
      <c r="CU211" s="1"/>
      <c r="CV211" s="1"/>
      <c r="CW211" s="1">
        <v>2</v>
      </c>
      <c r="CX211" s="1"/>
      <c r="CY211" s="1">
        <v>2</v>
      </c>
      <c r="CZ211" s="294">
        <v>6</v>
      </c>
      <c r="DA211" s="17">
        <f t="shared" si="1574"/>
        <v>2</v>
      </c>
      <c r="DB211" s="359">
        <f t="shared" si="1449"/>
        <v>8</v>
      </c>
      <c r="DC211" s="359">
        <f t="shared" si="1391"/>
        <v>4</v>
      </c>
      <c r="DD211" s="294"/>
      <c r="DE211" s="294">
        <v>8</v>
      </c>
      <c r="DF211" s="294"/>
      <c r="DG211" s="294"/>
      <c r="DH211" s="294"/>
      <c r="DI211" s="294">
        <v>8</v>
      </c>
      <c r="DJ211" s="294"/>
      <c r="DK211" s="294"/>
      <c r="DL211" s="294"/>
      <c r="DM211" s="294"/>
      <c r="DN211" s="294"/>
      <c r="DO211" s="1"/>
      <c r="DP211" s="1"/>
      <c r="DQ211" s="17">
        <f t="shared" si="1392"/>
        <v>0</v>
      </c>
      <c r="DR211" s="17">
        <f t="shared" si="1393"/>
        <v>0</v>
      </c>
      <c r="DS211" s="17">
        <f t="shared" si="1394"/>
        <v>0</v>
      </c>
      <c r="DT211" s="17">
        <f t="shared" si="1395"/>
        <v>0</v>
      </c>
      <c r="DU211" s="17">
        <f t="shared" si="1396"/>
        <v>0</v>
      </c>
      <c r="DV211" s="17">
        <f t="shared" si="1397"/>
        <v>0</v>
      </c>
      <c r="DW211" s="1"/>
      <c r="DX211" s="1"/>
      <c r="DY211" s="20">
        <f t="shared" si="1398"/>
        <v>0</v>
      </c>
      <c r="DZ211" s="20">
        <f t="shared" si="1399"/>
        <v>0</v>
      </c>
      <c r="EA211" s="20">
        <f t="shared" si="1400"/>
        <v>0</v>
      </c>
      <c r="EB211" s="20">
        <f t="shared" si="1401"/>
        <v>0</v>
      </c>
      <c r="EC211" s="18">
        <f t="shared" si="1534"/>
        <v>1</v>
      </c>
      <c r="ED211" s="19">
        <f t="shared" si="1575"/>
        <v>3</v>
      </c>
      <c r="EE211" s="19"/>
      <c r="EF211" s="1">
        <f t="shared" si="1403"/>
        <v>0</v>
      </c>
      <c r="EG211" s="18">
        <f>+IF(AND(CT211+EC211=0,SUM(AO211:AR211)&gt;0,SUM(DK211:DN211)&gt;0),(CU211+CV211+CW211+CX211)*2+CY211*5,(EC211+CT211-FO211)*5)+IF(AND(EC211+DQ211+CT211=0,SUM(AO211:AR211)&gt;0),SUM(CU211:CX211)*2+CY211*5,0)</f>
        <v>5</v>
      </c>
      <c r="EH211" s="341"/>
      <c r="EI211" s="294"/>
      <c r="EJ211" s="294">
        <v>11</v>
      </c>
      <c r="EK211" s="294"/>
      <c r="EL211" s="19">
        <v>1</v>
      </c>
      <c r="EM211" s="19"/>
      <c r="EN211" s="19"/>
      <c r="EO211" s="366"/>
      <c r="EP211" s="366"/>
      <c r="EQ211" s="374"/>
      <c r="ER211" s="374"/>
      <c r="ES211" s="374">
        <v>1</v>
      </c>
      <c r="ET211" s="374"/>
      <c r="EU211" s="18">
        <f t="shared" si="1540"/>
        <v>8</v>
      </c>
      <c r="EV211" s="18">
        <f t="shared" si="1362"/>
        <v>2</v>
      </c>
      <c r="EW211" s="341">
        <v>1</v>
      </c>
      <c r="EX211" s="341"/>
      <c r="EY211" s="341">
        <v>4</v>
      </c>
      <c r="EZ211" s="365">
        <f t="shared" si="1404"/>
        <v>0</v>
      </c>
      <c r="FA211" s="294"/>
      <c r="FB211" s="294"/>
      <c r="FC211" s="294"/>
      <c r="FD211" s="300"/>
      <c r="FE211" s="300"/>
      <c r="FF211" s="300"/>
      <c r="FG211" s="300"/>
      <c r="FH211" s="300"/>
      <c r="FI211" s="300"/>
      <c r="FJ211" s="300"/>
      <c r="FK211" s="294"/>
      <c r="FL211" s="294"/>
      <c r="FM211" s="294"/>
      <c r="FN211" s="44">
        <f t="shared" si="1541"/>
        <v>37</v>
      </c>
      <c r="FO211" s="294"/>
      <c r="FP211" s="20">
        <f t="shared" si="1405"/>
        <v>0</v>
      </c>
      <c r="FQ211" s="20">
        <f t="shared" si="1406"/>
        <v>8</v>
      </c>
      <c r="FR211" s="20">
        <f t="shared" si="1407"/>
        <v>0</v>
      </c>
      <c r="FS211" s="20">
        <f t="shared" si="1408"/>
        <v>0</v>
      </c>
      <c r="FT211" s="20">
        <f t="shared" si="1409"/>
        <v>0</v>
      </c>
      <c r="FU211" s="20">
        <f t="shared" si="1410"/>
        <v>0</v>
      </c>
      <c r="FV211" s="20">
        <f t="shared" si="1411"/>
        <v>0</v>
      </c>
      <c r="FW211" s="44"/>
    </row>
    <row r="212" spans="1:179" s="301" customFormat="1" ht="27.75" customHeight="1">
      <c r="A212" s="295"/>
      <c r="B212" s="296" t="s">
        <v>588</v>
      </c>
      <c r="C212" s="296" t="str">
        <f t="shared" si="1559"/>
        <v>6B</v>
      </c>
      <c r="D212" s="296" t="s">
        <v>44</v>
      </c>
      <c r="E212" s="296" t="str">
        <f t="shared" si="1536"/>
        <v>LT8,5</v>
      </c>
      <c r="F212" s="296">
        <v>19</v>
      </c>
      <c r="G212" s="296">
        <f t="shared" si="1560"/>
        <v>19</v>
      </c>
      <c r="H212" s="297"/>
      <c r="I212" s="297"/>
      <c r="J212" s="294"/>
      <c r="K212" s="294"/>
      <c r="L212" s="294"/>
      <c r="M212" s="294"/>
      <c r="N212" s="297"/>
      <c r="O212" s="297"/>
      <c r="P212" s="1"/>
      <c r="Q212" s="16"/>
      <c r="R212" s="1"/>
      <c r="S212" s="294"/>
      <c r="T212" s="294"/>
      <c r="U212" s="294"/>
      <c r="V212" s="294"/>
      <c r="W212" s="294"/>
      <c r="X212" s="294"/>
      <c r="Y212" s="294"/>
      <c r="Z212" s="294"/>
      <c r="AA212" s="294"/>
      <c r="AB212" s="294"/>
      <c r="AC212" s="1">
        <f t="shared" ref="AC212" si="1576">+IF(S212=1,1,0)+IF(T212=1,1,0)</f>
        <v>0</v>
      </c>
      <c r="AD212" s="1">
        <f t="shared" ref="AD212" si="1577">+IF(U212=1,1,0)+IF(V212=1,1,0)</f>
        <v>0</v>
      </c>
      <c r="AE212" s="1">
        <f t="shared" ref="AE212" si="1578">+IF(W212=1,1,0)+IF(X212=1,1,0)</f>
        <v>0</v>
      </c>
      <c r="AF212" s="1">
        <f t="shared" ref="AF212" si="1579">+IF(Y212=1,1,0)+IF(Z212=1,1,0)</f>
        <v>0</v>
      </c>
      <c r="AG212" s="1">
        <f t="shared" ref="AG212" si="1580">+IF(AA212=1,1,0)</f>
        <v>0</v>
      </c>
      <c r="AH212" s="1">
        <f t="shared" ref="AH212" si="1581">+IF(AB212=1,1,0)</f>
        <v>0</v>
      </c>
      <c r="AI212" s="1">
        <f t="shared" ref="AI212" si="1582">+IF(S212=2,1,0)+IF(T212=2,1,0)</f>
        <v>0</v>
      </c>
      <c r="AJ212" s="1">
        <f t="shared" ref="AJ212" si="1583">+IF(U212=2,1,0)+IF(V212=2,1,0)</f>
        <v>0</v>
      </c>
      <c r="AK212" s="1">
        <f t="shared" ref="AK212" si="1584">+IF(X212=2,1,0)+IF(W212=2,1,0)</f>
        <v>0</v>
      </c>
      <c r="AL212" s="1">
        <f t="shared" ref="AL212" si="1585">+IF(Y212=2,1,0)+IF(Z212=2,1,0)</f>
        <v>0</v>
      </c>
      <c r="AM212" s="1">
        <f t="shared" ref="AM212" si="1586">+IF(AA212=2,1,0)</f>
        <v>0</v>
      </c>
      <c r="AN212" s="1">
        <f t="shared" ref="AN212" si="1587">+IF(AB212=2,1,0)</f>
        <v>0</v>
      </c>
      <c r="AO212" s="294"/>
      <c r="AP212" s="294"/>
      <c r="AQ212" s="294"/>
      <c r="AR212" s="44">
        <f t="shared" si="1539"/>
        <v>38</v>
      </c>
      <c r="AS212" s="298">
        <f t="shared" si="1381"/>
        <v>0</v>
      </c>
      <c r="AT212" s="298">
        <f t="shared" si="1382"/>
        <v>0</v>
      </c>
      <c r="AU212" s="298">
        <f t="shared" si="1383"/>
        <v>0</v>
      </c>
      <c r="AV212" s="298">
        <f t="shared" si="1531"/>
        <v>2</v>
      </c>
      <c r="AW212" s="294"/>
      <c r="AX212" s="294"/>
      <c r="AY212" s="294"/>
      <c r="AZ212" s="294"/>
      <c r="BA212" s="294"/>
      <c r="BB212" s="294"/>
      <c r="BC212" s="294"/>
      <c r="BD212" s="294"/>
      <c r="BE212" s="294"/>
      <c r="BF212" s="294"/>
      <c r="BG212" s="294"/>
      <c r="BH212" s="294"/>
      <c r="BI212" s="294"/>
      <c r="BJ212" s="294">
        <v>1</v>
      </c>
      <c r="BK212" s="294"/>
      <c r="BL212" s="294"/>
      <c r="BM212" s="294"/>
      <c r="BN212" s="294"/>
      <c r="BO212" s="294">
        <v>1</v>
      </c>
      <c r="BP212" s="1"/>
      <c r="BQ212" s="294"/>
      <c r="BR212" s="17">
        <v>4</v>
      </c>
      <c r="BS212" s="1">
        <f t="shared" si="1340"/>
        <v>0</v>
      </c>
      <c r="BT212" s="17">
        <f t="shared" ref="BT212" si="1588">+BS212*2</f>
        <v>0</v>
      </c>
      <c r="BU212" s="294"/>
      <c r="BV212" s="44">
        <v>2</v>
      </c>
      <c r="BW212" s="294"/>
      <c r="BX212" s="294"/>
      <c r="BY212" s="294"/>
      <c r="BZ212" s="294"/>
      <c r="CA212" s="294"/>
      <c r="CB212" s="294"/>
      <c r="CC212" s="294"/>
      <c r="CD212" s="1"/>
      <c r="CE212" s="1"/>
      <c r="CF212" s="1"/>
      <c r="CG212" s="294"/>
      <c r="CH212" s="1"/>
      <c r="CI212" s="1">
        <v>1</v>
      </c>
      <c r="CJ212" s="1"/>
      <c r="CK212" s="383"/>
      <c r="CL212" s="383"/>
      <c r="CM212" s="383"/>
      <c r="CN212" s="1">
        <f t="shared" si="1386"/>
        <v>0</v>
      </c>
      <c r="CO212" s="1">
        <f t="shared" si="1387"/>
        <v>0</v>
      </c>
      <c r="CP212" s="20">
        <f t="shared" si="1388"/>
        <v>2.5</v>
      </c>
      <c r="CQ212" s="351"/>
      <c r="CR212" s="131">
        <f t="shared" si="1481"/>
        <v>1</v>
      </c>
      <c r="CS212" s="294"/>
      <c r="CT212" s="294"/>
      <c r="CU212" s="1"/>
      <c r="CV212" s="1"/>
      <c r="CW212" s="1">
        <v>1</v>
      </c>
      <c r="CX212" s="1"/>
      <c r="CY212" s="1"/>
      <c r="CZ212" s="294">
        <v>4</v>
      </c>
      <c r="DA212" s="17">
        <f t="shared" ref="DA212" si="1589">+CY212</f>
        <v>0</v>
      </c>
      <c r="DB212" s="359">
        <f t="shared" si="1449"/>
        <v>4</v>
      </c>
      <c r="DC212" s="359">
        <f t="shared" si="1391"/>
        <v>1</v>
      </c>
      <c r="DD212" s="294"/>
      <c r="DE212" s="294">
        <v>4</v>
      </c>
      <c r="DF212" s="294"/>
      <c r="DG212" s="294"/>
      <c r="DH212" s="294"/>
      <c r="DI212" s="294"/>
      <c r="DJ212" s="294"/>
      <c r="DK212" s="294"/>
      <c r="DL212" s="294"/>
      <c r="DM212" s="294"/>
      <c r="DN212" s="294"/>
      <c r="DO212" s="1"/>
      <c r="DP212" s="1"/>
      <c r="DQ212" s="17">
        <f t="shared" si="1392"/>
        <v>0</v>
      </c>
      <c r="DR212" s="17">
        <f t="shared" si="1393"/>
        <v>0</v>
      </c>
      <c r="DS212" s="17">
        <f t="shared" si="1394"/>
        <v>0</v>
      </c>
      <c r="DT212" s="17">
        <f t="shared" si="1395"/>
        <v>0</v>
      </c>
      <c r="DU212" s="17">
        <f t="shared" si="1396"/>
        <v>0</v>
      </c>
      <c r="DV212" s="17">
        <f t="shared" si="1397"/>
        <v>0</v>
      </c>
      <c r="DW212" s="1"/>
      <c r="DX212" s="1"/>
      <c r="DY212" s="20">
        <f t="shared" si="1398"/>
        <v>0</v>
      </c>
      <c r="DZ212" s="20">
        <f t="shared" si="1399"/>
        <v>0</v>
      </c>
      <c r="EA212" s="20">
        <f t="shared" si="1400"/>
        <v>0</v>
      </c>
      <c r="EB212" s="20">
        <f t="shared" si="1401"/>
        <v>0</v>
      </c>
      <c r="EC212" s="18">
        <f t="shared" si="1534"/>
        <v>0</v>
      </c>
      <c r="ED212" s="19">
        <f t="shared" ref="ED212" si="1590">+IF(EC212&lt;&gt;0,EC212*3,0)</f>
        <v>0</v>
      </c>
      <c r="EE212" s="19"/>
      <c r="EF212" s="1">
        <f t="shared" si="1403"/>
        <v>0</v>
      </c>
      <c r="EG212" s="18">
        <f>+IF(AND(CT212+EC212=0,SUM(AO212:AR212)&gt;0,SUM(DK212:DN212)&gt;0),(CU212+CV212+CW212+CX212)*2+CY212*5,(EC212+CT212-FO212)*5)+IF(AND(EC212+DQ212+CT212=0,SUM(AO212:AR212)&gt;0),SUM(CU212:CX212)*2+CY212*5,0)-2</f>
        <v>0</v>
      </c>
      <c r="EH212" s="341"/>
      <c r="EI212" s="294"/>
      <c r="EJ212" s="294">
        <v>5.5</v>
      </c>
      <c r="EK212" s="294"/>
      <c r="EL212" s="19">
        <v>1</v>
      </c>
      <c r="EM212" s="19"/>
      <c r="EN212" s="19"/>
      <c r="EO212" s="366"/>
      <c r="EP212" s="366"/>
      <c r="EQ212" s="374"/>
      <c r="ER212" s="374"/>
      <c r="ES212" s="374"/>
      <c r="ET212" s="374"/>
      <c r="EU212" s="18">
        <f t="shared" si="1540"/>
        <v>6</v>
      </c>
      <c r="EV212" s="18">
        <f t="shared" si="1362"/>
        <v>2</v>
      </c>
      <c r="EW212" s="341">
        <v>2</v>
      </c>
      <c r="EX212" s="341">
        <v>2</v>
      </c>
      <c r="EY212" s="341">
        <v>4</v>
      </c>
      <c r="EZ212" s="365">
        <f t="shared" si="1404"/>
        <v>0</v>
      </c>
      <c r="FA212" s="294"/>
      <c r="FB212" s="294"/>
      <c r="FC212" s="294"/>
      <c r="FD212" s="300"/>
      <c r="FE212" s="300"/>
      <c r="FF212" s="300"/>
      <c r="FG212" s="300"/>
      <c r="FH212" s="300"/>
      <c r="FI212" s="300"/>
      <c r="FJ212" s="300"/>
      <c r="FK212" s="294"/>
      <c r="FL212" s="294"/>
      <c r="FM212" s="294"/>
      <c r="FN212" s="44">
        <f t="shared" si="1541"/>
        <v>19</v>
      </c>
      <c r="FO212" s="294"/>
      <c r="FP212" s="20">
        <f t="shared" si="1405"/>
        <v>0</v>
      </c>
      <c r="FQ212" s="20">
        <f t="shared" si="1406"/>
        <v>4</v>
      </c>
      <c r="FR212" s="20">
        <f t="shared" si="1407"/>
        <v>0</v>
      </c>
      <c r="FS212" s="20">
        <f t="shared" si="1408"/>
        <v>0</v>
      </c>
      <c r="FT212" s="20">
        <f t="shared" si="1409"/>
        <v>0</v>
      </c>
      <c r="FU212" s="20">
        <f t="shared" si="1410"/>
        <v>0</v>
      </c>
      <c r="FV212" s="20">
        <f t="shared" si="1411"/>
        <v>0</v>
      </c>
      <c r="FW212" s="44" t="s">
        <v>574</v>
      </c>
    </row>
    <row r="213" spans="1:179" s="301" customFormat="1" ht="27.75" customHeight="1">
      <c r="A213" s="295"/>
      <c r="B213" s="296" t="s">
        <v>589</v>
      </c>
      <c r="C213" s="296" t="str">
        <f t="shared" si="1559"/>
        <v>7B</v>
      </c>
      <c r="D213" s="296" t="s">
        <v>44</v>
      </c>
      <c r="E213" s="296" t="str">
        <f t="shared" si="1536"/>
        <v>LT8,5</v>
      </c>
      <c r="F213" s="296">
        <v>24</v>
      </c>
      <c r="G213" s="296">
        <f t="shared" si="1560"/>
        <v>24</v>
      </c>
      <c r="H213" s="297"/>
      <c r="I213" s="297"/>
      <c r="J213" s="294"/>
      <c r="K213" s="294"/>
      <c r="L213" s="294"/>
      <c r="M213" s="294"/>
      <c r="N213" s="297"/>
      <c r="O213" s="297"/>
      <c r="P213" s="1"/>
      <c r="Q213" s="16"/>
      <c r="R213" s="1"/>
      <c r="S213" s="294"/>
      <c r="T213" s="294"/>
      <c r="U213" s="294"/>
      <c r="V213" s="294"/>
      <c r="W213" s="294"/>
      <c r="X213" s="294"/>
      <c r="Y213" s="294"/>
      <c r="Z213" s="294"/>
      <c r="AA213" s="294"/>
      <c r="AB213" s="294"/>
      <c r="AC213" s="1">
        <f t="shared" ref="AC213" si="1591">+IF(S213=1,1,0)+IF(T213=1,1,0)</f>
        <v>0</v>
      </c>
      <c r="AD213" s="1">
        <f t="shared" ref="AD213" si="1592">+IF(U213=1,1,0)+IF(V213=1,1,0)</f>
        <v>0</v>
      </c>
      <c r="AE213" s="1">
        <f t="shared" ref="AE213" si="1593">+IF(W213=1,1,0)+IF(X213=1,1,0)</f>
        <v>0</v>
      </c>
      <c r="AF213" s="1">
        <f t="shared" ref="AF213" si="1594">+IF(Y213=1,1,0)+IF(Z213=1,1,0)</f>
        <v>0</v>
      </c>
      <c r="AG213" s="1">
        <f t="shared" ref="AG213" si="1595">+IF(AA213=1,1,0)</f>
        <v>0</v>
      </c>
      <c r="AH213" s="1">
        <f t="shared" ref="AH213" si="1596">+IF(AB213=1,1,0)</f>
        <v>0</v>
      </c>
      <c r="AI213" s="1">
        <f t="shared" ref="AI213" si="1597">+IF(S213=2,1,0)+IF(T213=2,1,0)</f>
        <v>0</v>
      </c>
      <c r="AJ213" s="1">
        <f t="shared" ref="AJ213" si="1598">+IF(U213=2,1,0)+IF(V213=2,1,0)</f>
        <v>0</v>
      </c>
      <c r="AK213" s="1">
        <f t="shared" ref="AK213" si="1599">+IF(X213=2,1,0)+IF(W213=2,1,0)</f>
        <v>0</v>
      </c>
      <c r="AL213" s="1">
        <f t="shared" ref="AL213" si="1600">+IF(Y213=2,1,0)+IF(Z213=2,1,0)</f>
        <v>0</v>
      </c>
      <c r="AM213" s="1">
        <f t="shared" ref="AM213" si="1601">+IF(AA213=2,1,0)</f>
        <v>0</v>
      </c>
      <c r="AN213" s="1">
        <f t="shared" ref="AN213" si="1602">+IF(AB213=2,1,0)</f>
        <v>0</v>
      </c>
      <c r="AO213" s="294"/>
      <c r="AP213" s="294"/>
      <c r="AQ213" s="294"/>
      <c r="AR213" s="44">
        <f t="shared" si="1539"/>
        <v>48</v>
      </c>
      <c r="AS213" s="298">
        <f t="shared" si="1381"/>
        <v>0</v>
      </c>
      <c r="AT213" s="298">
        <f t="shared" si="1382"/>
        <v>0</v>
      </c>
      <c r="AU213" s="298">
        <f t="shared" si="1383"/>
        <v>0</v>
      </c>
      <c r="AV213" s="298">
        <f t="shared" si="1531"/>
        <v>2</v>
      </c>
      <c r="AW213" s="294"/>
      <c r="AX213" s="294"/>
      <c r="AY213" s="294"/>
      <c r="AZ213" s="294"/>
      <c r="BA213" s="294"/>
      <c r="BB213" s="294"/>
      <c r="BC213" s="294"/>
      <c r="BD213" s="294"/>
      <c r="BE213" s="294"/>
      <c r="BF213" s="294"/>
      <c r="BG213" s="294"/>
      <c r="BH213" s="294"/>
      <c r="BI213" s="294"/>
      <c r="BJ213" s="294">
        <v>1</v>
      </c>
      <c r="BK213" s="294"/>
      <c r="BL213" s="294"/>
      <c r="BM213" s="294"/>
      <c r="BN213" s="294">
        <v>1</v>
      </c>
      <c r="BO213" s="294"/>
      <c r="BP213" s="1"/>
      <c r="BQ213" s="294"/>
      <c r="BR213" s="17">
        <v>4</v>
      </c>
      <c r="BS213" s="1">
        <f t="shared" si="1340"/>
        <v>0</v>
      </c>
      <c r="BT213" s="17">
        <f t="shared" ref="BT213" si="1603">+BS213*2</f>
        <v>0</v>
      </c>
      <c r="BU213" s="294"/>
      <c r="BV213" s="44">
        <v>2</v>
      </c>
      <c r="BW213" s="294"/>
      <c r="BX213" s="294"/>
      <c r="BY213" s="294"/>
      <c r="BZ213" s="294"/>
      <c r="CA213" s="294"/>
      <c r="CB213" s="294"/>
      <c r="CC213" s="294"/>
      <c r="CD213" s="1"/>
      <c r="CE213" s="1"/>
      <c r="CF213" s="1"/>
      <c r="CG213" s="294"/>
      <c r="CH213" s="1"/>
      <c r="CI213" s="1">
        <v>1</v>
      </c>
      <c r="CJ213" s="1"/>
      <c r="CK213" s="383"/>
      <c r="CL213" s="383"/>
      <c r="CM213" s="383"/>
      <c r="CN213" s="1">
        <f t="shared" si="1386"/>
        <v>0</v>
      </c>
      <c r="CO213" s="1">
        <f t="shared" si="1387"/>
        <v>0</v>
      </c>
      <c r="CP213" s="20">
        <f t="shared" si="1388"/>
        <v>2.5</v>
      </c>
      <c r="CQ213" s="351"/>
      <c r="CR213" s="131">
        <f t="shared" si="1481"/>
        <v>1</v>
      </c>
      <c r="CS213" s="294"/>
      <c r="CT213" s="294"/>
      <c r="CU213" s="1"/>
      <c r="CV213" s="1"/>
      <c r="CW213" s="1">
        <v>2</v>
      </c>
      <c r="CX213" s="1"/>
      <c r="CY213" s="1"/>
      <c r="CZ213" s="294">
        <v>5</v>
      </c>
      <c r="DA213" s="17">
        <f t="shared" ref="DA213" si="1604">+CY213</f>
        <v>0</v>
      </c>
      <c r="DB213" s="359">
        <f t="shared" si="1449"/>
        <v>5</v>
      </c>
      <c r="DC213" s="359">
        <f t="shared" si="1391"/>
        <v>2</v>
      </c>
      <c r="DD213" s="294"/>
      <c r="DE213" s="294">
        <v>8</v>
      </c>
      <c r="DF213" s="294"/>
      <c r="DG213" s="294"/>
      <c r="DH213" s="294"/>
      <c r="DI213" s="294"/>
      <c r="DJ213" s="294"/>
      <c r="DK213" s="294"/>
      <c r="DL213" s="294"/>
      <c r="DM213" s="294"/>
      <c r="DN213" s="294"/>
      <c r="DO213" s="1"/>
      <c r="DP213" s="1"/>
      <c r="DQ213" s="17">
        <f t="shared" si="1392"/>
        <v>0</v>
      </c>
      <c r="DR213" s="17">
        <f t="shared" si="1393"/>
        <v>0</v>
      </c>
      <c r="DS213" s="17">
        <f t="shared" si="1394"/>
        <v>0</v>
      </c>
      <c r="DT213" s="17">
        <f t="shared" si="1395"/>
        <v>0</v>
      </c>
      <c r="DU213" s="17">
        <f t="shared" si="1396"/>
        <v>0</v>
      </c>
      <c r="DV213" s="17">
        <f t="shared" si="1397"/>
        <v>0</v>
      </c>
      <c r="DW213" s="1"/>
      <c r="DX213" s="1"/>
      <c r="DY213" s="20">
        <f t="shared" si="1398"/>
        <v>0</v>
      </c>
      <c r="DZ213" s="20">
        <f t="shared" si="1399"/>
        <v>0</v>
      </c>
      <c r="EA213" s="20">
        <f t="shared" si="1400"/>
        <v>0</v>
      </c>
      <c r="EB213" s="20">
        <f t="shared" si="1401"/>
        <v>0</v>
      </c>
      <c r="EC213" s="18">
        <f t="shared" si="1534"/>
        <v>1</v>
      </c>
      <c r="ED213" s="19">
        <f t="shared" ref="ED213" si="1605">+IF(EC213&lt;&gt;0,EC213*3,0)</f>
        <v>3</v>
      </c>
      <c r="EE213" s="19"/>
      <c r="EF213" s="1">
        <f t="shared" si="1403"/>
        <v>0</v>
      </c>
      <c r="EG213" s="18">
        <f t="shared" ref="EG213:EG243" si="1606">+IF(AND(CT213+EC213=0,SUM(AO213:AR213)&gt;0,SUM(DK213:DN213)&gt;0),(CU213+CV213+CW213+CX213)*2+CY213*5,(EC213+CT213-FO213)*5)+IF(AND(EC213+DQ213+CT213=0,SUM(AO213:AR213)&gt;0),SUM(CU213:CX213)*2+CY213*5,0)</f>
        <v>5</v>
      </c>
      <c r="EH213" s="341"/>
      <c r="EI213" s="294"/>
      <c r="EJ213" s="294">
        <v>11</v>
      </c>
      <c r="EK213" s="294"/>
      <c r="EL213" s="19">
        <v>1</v>
      </c>
      <c r="EM213" s="19"/>
      <c r="EN213" s="19"/>
      <c r="EO213" s="366"/>
      <c r="EP213" s="366"/>
      <c r="EQ213" s="374"/>
      <c r="ER213" s="374"/>
      <c r="ES213" s="374"/>
      <c r="ET213" s="374"/>
      <c r="EU213" s="18">
        <f t="shared" si="1540"/>
        <v>7</v>
      </c>
      <c r="EV213" s="18">
        <f t="shared" si="1362"/>
        <v>2</v>
      </c>
      <c r="EW213" s="341">
        <v>2</v>
      </c>
      <c r="EX213" s="341">
        <v>2</v>
      </c>
      <c r="EY213" s="341">
        <v>4</v>
      </c>
      <c r="EZ213" s="365">
        <f t="shared" si="1404"/>
        <v>0</v>
      </c>
      <c r="FA213" s="294"/>
      <c r="FB213" s="294"/>
      <c r="FC213" s="294"/>
      <c r="FD213" s="300"/>
      <c r="FE213" s="300"/>
      <c r="FF213" s="300"/>
      <c r="FG213" s="300"/>
      <c r="FH213" s="300"/>
      <c r="FI213" s="300"/>
      <c r="FJ213" s="300"/>
      <c r="FK213" s="294"/>
      <c r="FL213" s="294"/>
      <c r="FM213" s="294"/>
      <c r="FN213" s="44">
        <f t="shared" si="1541"/>
        <v>24</v>
      </c>
      <c r="FO213" s="294"/>
      <c r="FP213" s="20">
        <f t="shared" si="1405"/>
        <v>0</v>
      </c>
      <c r="FQ213" s="20">
        <f t="shared" si="1406"/>
        <v>8</v>
      </c>
      <c r="FR213" s="20">
        <f t="shared" si="1407"/>
        <v>0</v>
      </c>
      <c r="FS213" s="20">
        <f t="shared" si="1408"/>
        <v>0</v>
      </c>
      <c r="FT213" s="20">
        <f t="shared" si="1409"/>
        <v>0</v>
      </c>
      <c r="FU213" s="20">
        <f t="shared" si="1410"/>
        <v>0</v>
      </c>
      <c r="FV213" s="20">
        <f t="shared" si="1411"/>
        <v>0</v>
      </c>
      <c r="FW213" s="44"/>
    </row>
    <row r="214" spans="1:179" s="301" customFormat="1" ht="27.75" customHeight="1">
      <c r="A214" s="295"/>
      <c r="B214" s="296" t="s">
        <v>590</v>
      </c>
      <c r="C214" s="296" t="str">
        <f t="shared" si="1559"/>
        <v>8B</v>
      </c>
      <c r="D214" s="296" t="s">
        <v>44</v>
      </c>
      <c r="E214" s="296" t="str">
        <f t="shared" si="1536"/>
        <v>LT8,5</v>
      </c>
      <c r="F214" s="296">
        <v>20</v>
      </c>
      <c r="G214" s="296">
        <f t="shared" si="1560"/>
        <v>20</v>
      </c>
      <c r="H214" s="297"/>
      <c r="I214" s="297"/>
      <c r="J214" s="294"/>
      <c r="K214" s="294"/>
      <c r="L214" s="294"/>
      <c r="M214" s="294"/>
      <c r="N214" s="297"/>
      <c r="O214" s="297"/>
      <c r="P214" s="1"/>
      <c r="Q214" s="16"/>
      <c r="R214" s="1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1">
        <f t="shared" ref="AC214" si="1607">+IF(S214=1,1,0)+IF(T214=1,1,0)</f>
        <v>0</v>
      </c>
      <c r="AD214" s="1">
        <f t="shared" ref="AD214" si="1608">+IF(U214=1,1,0)+IF(V214=1,1,0)</f>
        <v>0</v>
      </c>
      <c r="AE214" s="1">
        <f t="shared" ref="AE214" si="1609">+IF(W214=1,1,0)+IF(X214=1,1,0)</f>
        <v>0</v>
      </c>
      <c r="AF214" s="1">
        <f t="shared" ref="AF214" si="1610">+IF(Y214=1,1,0)+IF(Z214=1,1,0)</f>
        <v>0</v>
      </c>
      <c r="AG214" s="1">
        <f t="shared" ref="AG214" si="1611">+IF(AA214=1,1,0)</f>
        <v>0</v>
      </c>
      <c r="AH214" s="1">
        <f t="shared" ref="AH214" si="1612">+IF(AB214=1,1,0)</f>
        <v>0</v>
      </c>
      <c r="AI214" s="1">
        <f t="shared" ref="AI214" si="1613">+IF(S214=2,1,0)+IF(T214=2,1,0)</f>
        <v>0</v>
      </c>
      <c r="AJ214" s="1">
        <f t="shared" ref="AJ214" si="1614">+IF(U214=2,1,0)+IF(V214=2,1,0)</f>
        <v>0</v>
      </c>
      <c r="AK214" s="1">
        <f t="shared" ref="AK214" si="1615">+IF(X214=2,1,0)+IF(W214=2,1,0)</f>
        <v>0</v>
      </c>
      <c r="AL214" s="1">
        <f t="shared" ref="AL214" si="1616">+IF(Y214=2,1,0)+IF(Z214=2,1,0)</f>
        <v>0</v>
      </c>
      <c r="AM214" s="1">
        <f t="shared" ref="AM214" si="1617">+IF(AA214=2,1,0)</f>
        <v>0</v>
      </c>
      <c r="AN214" s="1">
        <f t="shared" ref="AN214" si="1618">+IF(AB214=2,1,0)</f>
        <v>0</v>
      </c>
      <c r="AO214" s="294"/>
      <c r="AP214" s="294"/>
      <c r="AQ214" s="294"/>
      <c r="AR214" s="44">
        <f t="shared" si="1539"/>
        <v>40</v>
      </c>
      <c r="AS214" s="298">
        <f t="shared" si="1381"/>
        <v>0</v>
      </c>
      <c r="AT214" s="298">
        <f t="shared" si="1382"/>
        <v>0</v>
      </c>
      <c r="AU214" s="298">
        <f t="shared" si="1383"/>
        <v>0</v>
      </c>
      <c r="AV214" s="298">
        <f t="shared" si="1531"/>
        <v>2</v>
      </c>
      <c r="AW214" s="294"/>
      <c r="AX214" s="294"/>
      <c r="AY214" s="294"/>
      <c r="AZ214" s="294"/>
      <c r="BA214" s="294"/>
      <c r="BB214" s="294"/>
      <c r="BC214" s="294"/>
      <c r="BD214" s="294"/>
      <c r="BE214" s="294"/>
      <c r="BF214" s="294"/>
      <c r="BG214" s="294"/>
      <c r="BH214" s="294"/>
      <c r="BI214" s="294"/>
      <c r="BJ214" s="294">
        <v>1</v>
      </c>
      <c r="BK214" s="294"/>
      <c r="BL214" s="294"/>
      <c r="BM214" s="294"/>
      <c r="BN214" s="294"/>
      <c r="BO214" s="294"/>
      <c r="BP214" s="1"/>
      <c r="BQ214" s="294"/>
      <c r="BR214" s="17">
        <v>4</v>
      </c>
      <c r="BS214" s="1">
        <f t="shared" si="1340"/>
        <v>0</v>
      </c>
      <c r="BT214" s="17">
        <f t="shared" ref="BT214" si="1619">+BS214*2</f>
        <v>0</v>
      </c>
      <c r="BU214" s="294"/>
      <c r="BV214" s="44">
        <v>2</v>
      </c>
      <c r="BW214" s="294"/>
      <c r="BX214" s="294"/>
      <c r="BY214" s="294"/>
      <c r="BZ214" s="294"/>
      <c r="CA214" s="294"/>
      <c r="CB214" s="294"/>
      <c r="CC214" s="294"/>
      <c r="CD214" s="1"/>
      <c r="CE214" s="1"/>
      <c r="CF214" s="1"/>
      <c r="CG214" s="294"/>
      <c r="CH214" s="1"/>
      <c r="CI214" s="1">
        <v>1</v>
      </c>
      <c r="CJ214" s="1"/>
      <c r="CK214" s="383"/>
      <c r="CL214" s="383"/>
      <c r="CM214" s="383"/>
      <c r="CN214" s="1">
        <f t="shared" si="1386"/>
        <v>0</v>
      </c>
      <c r="CO214" s="1">
        <f t="shared" si="1387"/>
        <v>0</v>
      </c>
      <c r="CP214" s="20">
        <f t="shared" si="1388"/>
        <v>2.5</v>
      </c>
      <c r="CQ214" s="351"/>
      <c r="CR214" s="131">
        <f t="shared" si="1481"/>
        <v>1</v>
      </c>
      <c r="CS214" s="294">
        <v>1</v>
      </c>
      <c r="CT214" s="294"/>
      <c r="CU214" s="1"/>
      <c r="CV214" s="1"/>
      <c r="CW214" s="1">
        <v>2</v>
      </c>
      <c r="CX214" s="1"/>
      <c r="CY214" s="1">
        <v>2</v>
      </c>
      <c r="CZ214" s="294">
        <v>6</v>
      </c>
      <c r="DA214" s="17">
        <f t="shared" ref="DA214" si="1620">+CY214</f>
        <v>2</v>
      </c>
      <c r="DB214" s="359">
        <f t="shared" si="1449"/>
        <v>8</v>
      </c>
      <c r="DC214" s="359">
        <f t="shared" si="1391"/>
        <v>4</v>
      </c>
      <c r="DD214" s="294"/>
      <c r="DE214" s="294">
        <v>8</v>
      </c>
      <c r="DF214" s="294">
        <v>4</v>
      </c>
      <c r="DG214" s="294"/>
      <c r="DH214" s="294"/>
      <c r="DI214" s="294">
        <v>4</v>
      </c>
      <c r="DJ214" s="294"/>
      <c r="DK214" s="294"/>
      <c r="DL214" s="294"/>
      <c r="DM214" s="294"/>
      <c r="DN214" s="294"/>
      <c r="DO214" s="1"/>
      <c r="DP214" s="1"/>
      <c r="DQ214" s="17">
        <f t="shared" si="1392"/>
        <v>0</v>
      </c>
      <c r="DR214" s="17">
        <f t="shared" si="1393"/>
        <v>0</v>
      </c>
      <c r="DS214" s="17">
        <f t="shared" si="1394"/>
        <v>0</v>
      </c>
      <c r="DT214" s="17">
        <f t="shared" si="1395"/>
        <v>0</v>
      </c>
      <c r="DU214" s="17">
        <f t="shared" si="1396"/>
        <v>0</v>
      </c>
      <c r="DV214" s="17">
        <f t="shared" si="1397"/>
        <v>0</v>
      </c>
      <c r="DW214" s="1"/>
      <c r="DX214" s="1"/>
      <c r="DY214" s="20">
        <f t="shared" si="1398"/>
        <v>0</v>
      </c>
      <c r="DZ214" s="20">
        <f t="shared" si="1399"/>
        <v>0</v>
      </c>
      <c r="EA214" s="20">
        <f t="shared" si="1400"/>
        <v>0</v>
      </c>
      <c r="EB214" s="20">
        <f t="shared" si="1401"/>
        <v>0</v>
      </c>
      <c r="EC214" s="18">
        <f t="shared" si="1534"/>
        <v>1</v>
      </c>
      <c r="ED214" s="19">
        <f t="shared" ref="ED214" si="1621">+IF(EC214&lt;&gt;0,EC214*3,0)</f>
        <v>3</v>
      </c>
      <c r="EE214" s="19"/>
      <c r="EF214" s="1">
        <f t="shared" si="1403"/>
        <v>0</v>
      </c>
      <c r="EG214" s="18">
        <f t="shared" si="1606"/>
        <v>5</v>
      </c>
      <c r="EH214" s="341"/>
      <c r="EI214" s="294"/>
      <c r="EJ214" s="294">
        <v>11</v>
      </c>
      <c r="EK214" s="294">
        <v>5.5</v>
      </c>
      <c r="EL214" s="19">
        <v>1</v>
      </c>
      <c r="EM214" s="19"/>
      <c r="EN214" s="19"/>
      <c r="EO214" s="366"/>
      <c r="EP214" s="366"/>
      <c r="EQ214" s="374"/>
      <c r="ER214" s="374"/>
      <c r="ES214" s="374"/>
      <c r="ET214" s="374"/>
      <c r="EU214" s="18">
        <f t="shared" si="1540"/>
        <v>8</v>
      </c>
      <c r="EV214" s="18">
        <f t="shared" si="1362"/>
        <v>2</v>
      </c>
      <c r="EW214" s="341">
        <v>1</v>
      </c>
      <c r="EX214" s="341"/>
      <c r="EY214" s="341"/>
      <c r="EZ214" s="365">
        <f t="shared" si="1404"/>
        <v>0</v>
      </c>
      <c r="FA214" s="294"/>
      <c r="FB214" s="294"/>
      <c r="FC214" s="294"/>
      <c r="FD214" s="300"/>
      <c r="FE214" s="300"/>
      <c r="FF214" s="300"/>
      <c r="FG214" s="300"/>
      <c r="FH214" s="300"/>
      <c r="FI214" s="300"/>
      <c r="FJ214" s="300"/>
      <c r="FK214" s="294"/>
      <c r="FL214" s="294"/>
      <c r="FM214" s="294"/>
      <c r="FN214" s="44">
        <f t="shared" si="1541"/>
        <v>20</v>
      </c>
      <c r="FO214" s="294"/>
      <c r="FP214" s="20">
        <f t="shared" si="1405"/>
        <v>0</v>
      </c>
      <c r="FQ214" s="20">
        <f t="shared" si="1406"/>
        <v>8</v>
      </c>
      <c r="FR214" s="20">
        <f t="shared" si="1407"/>
        <v>4</v>
      </c>
      <c r="FS214" s="20">
        <f t="shared" si="1408"/>
        <v>0</v>
      </c>
      <c r="FT214" s="20">
        <f t="shared" si="1409"/>
        <v>0</v>
      </c>
      <c r="FU214" s="20">
        <f t="shared" si="1410"/>
        <v>0</v>
      </c>
      <c r="FV214" s="20">
        <f t="shared" si="1411"/>
        <v>0</v>
      </c>
      <c r="FW214" s="44"/>
    </row>
    <row r="215" spans="1:179" s="301" customFormat="1" ht="27.75" customHeight="1">
      <c r="A215" s="295"/>
      <c r="B215" s="296" t="s">
        <v>591</v>
      </c>
      <c r="C215" s="296" t="str">
        <f t="shared" si="1559"/>
        <v>9B</v>
      </c>
      <c r="D215" s="296" t="s">
        <v>44</v>
      </c>
      <c r="E215" s="296" t="str">
        <f t="shared" si="1536"/>
        <v>LT8,5</v>
      </c>
      <c r="F215" s="296">
        <v>33</v>
      </c>
      <c r="G215" s="296">
        <f t="shared" si="1560"/>
        <v>33</v>
      </c>
      <c r="H215" s="297"/>
      <c r="I215" s="297"/>
      <c r="J215" s="294"/>
      <c r="K215" s="294"/>
      <c r="L215" s="294"/>
      <c r="M215" s="294"/>
      <c r="N215" s="297"/>
      <c r="O215" s="297"/>
      <c r="P215" s="1"/>
      <c r="Q215" s="16"/>
      <c r="R215" s="1"/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1">
        <f t="shared" ref="AC215" si="1622">+IF(S215=1,1,0)+IF(T215=1,1,0)</f>
        <v>0</v>
      </c>
      <c r="AD215" s="1">
        <f t="shared" ref="AD215" si="1623">+IF(U215=1,1,0)+IF(V215=1,1,0)</f>
        <v>0</v>
      </c>
      <c r="AE215" s="1">
        <f t="shared" ref="AE215" si="1624">+IF(W215=1,1,0)+IF(X215=1,1,0)</f>
        <v>0</v>
      </c>
      <c r="AF215" s="1">
        <f t="shared" ref="AF215" si="1625">+IF(Y215=1,1,0)+IF(Z215=1,1,0)</f>
        <v>0</v>
      </c>
      <c r="AG215" s="1">
        <f t="shared" ref="AG215" si="1626">+IF(AA215=1,1,0)</f>
        <v>0</v>
      </c>
      <c r="AH215" s="1">
        <f t="shared" ref="AH215" si="1627">+IF(AB215=1,1,0)</f>
        <v>0</v>
      </c>
      <c r="AI215" s="1">
        <f t="shared" ref="AI215" si="1628">+IF(S215=2,1,0)+IF(T215=2,1,0)</f>
        <v>0</v>
      </c>
      <c r="AJ215" s="1">
        <f t="shared" ref="AJ215" si="1629">+IF(U215=2,1,0)+IF(V215=2,1,0)</f>
        <v>0</v>
      </c>
      <c r="AK215" s="1">
        <f t="shared" ref="AK215" si="1630">+IF(X215=2,1,0)+IF(W215=2,1,0)</f>
        <v>0</v>
      </c>
      <c r="AL215" s="1">
        <f t="shared" ref="AL215" si="1631">+IF(Y215=2,1,0)+IF(Z215=2,1,0)</f>
        <v>0</v>
      </c>
      <c r="AM215" s="1">
        <f t="shared" ref="AM215" si="1632">+IF(AA215=2,1,0)</f>
        <v>0</v>
      </c>
      <c r="AN215" s="1">
        <f t="shared" ref="AN215" si="1633">+IF(AB215=2,1,0)</f>
        <v>0</v>
      </c>
      <c r="AO215" s="294"/>
      <c r="AP215" s="294"/>
      <c r="AQ215" s="294"/>
      <c r="AR215" s="44">
        <f t="shared" si="1539"/>
        <v>66</v>
      </c>
      <c r="AS215" s="298">
        <f t="shared" si="1381"/>
        <v>0</v>
      </c>
      <c r="AT215" s="298">
        <f t="shared" si="1382"/>
        <v>0</v>
      </c>
      <c r="AU215" s="298">
        <f t="shared" si="1383"/>
        <v>0</v>
      </c>
      <c r="AV215" s="298">
        <f t="shared" si="1531"/>
        <v>2</v>
      </c>
      <c r="AW215" s="294"/>
      <c r="AX215" s="294"/>
      <c r="AY215" s="294"/>
      <c r="AZ215" s="294"/>
      <c r="BA215" s="294"/>
      <c r="BB215" s="294"/>
      <c r="BC215" s="294"/>
      <c r="BD215" s="294"/>
      <c r="BE215" s="294"/>
      <c r="BF215" s="294"/>
      <c r="BG215" s="294"/>
      <c r="BH215" s="294"/>
      <c r="BI215" s="294"/>
      <c r="BJ215" s="294">
        <v>2</v>
      </c>
      <c r="BK215" s="294"/>
      <c r="BL215" s="294"/>
      <c r="BM215" s="294"/>
      <c r="BN215" s="294"/>
      <c r="BO215" s="294">
        <v>1</v>
      </c>
      <c r="BP215" s="1"/>
      <c r="BQ215" s="294"/>
      <c r="BR215" s="17">
        <v>4</v>
      </c>
      <c r="BS215" s="1">
        <f t="shared" si="1340"/>
        <v>0</v>
      </c>
      <c r="BT215" s="17">
        <f t="shared" ref="BT215" si="1634">+BS215*2</f>
        <v>0</v>
      </c>
      <c r="BU215" s="294"/>
      <c r="BV215" s="44">
        <v>2</v>
      </c>
      <c r="BW215" s="294"/>
      <c r="BX215" s="294"/>
      <c r="BY215" s="294"/>
      <c r="BZ215" s="294"/>
      <c r="CA215" s="294"/>
      <c r="CB215" s="294"/>
      <c r="CC215" s="294"/>
      <c r="CD215" s="1"/>
      <c r="CE215" s="1"/>
      <c r="CF215" s="1"/>
      <c r="CG215" s="294"/>
      <c r="CH215" s="1"/>
      <c r="CI215" s="1"/>
      <c r="CJ215" s="1"/>
      <c r="CK215" s="383"/>
      <c r="CL215" s="383"/>
      <c r="CM215" s="383"/>
      <c r="CN215" s="1">
        <f t="shared" si="1386"/>
        <v>0</v>
      </c>
      <c r="CO215" s="1">
        <f t="shared" si="1387"/>
        <v>0</v>
      </c>
      <c r="CP215" s="20">
        <f t="shared" si="1388"/>
        <v>0</v>
      </c>
      <c r="CQ215" s="351"/>
      <c r="CR215" s="131">
        <f t="shared" si="1481"/>
        <v>1</v>
      </c>
      <c r="CS215" s="294">
        <v>1</v>
      </c>
      <c r="CT215" s="294"/>
      <c r="CU215" s="1"/>
      <c r="CV215" s="1"/>
      <c r="CW215" s="1">
        <v>3</v>
      </c>
      <c r="CX215" s="1"/>
      <c r="CY215" s="1">
        <v>2</v>
      </c>
      <c r="CZ215" s="294">
        <v>10</v>
      </c>
      <c r="DA215" s="17">
        <f t="shared" ref="DA215" si="1635">+CY215</f>
        <v>2</v>
      </c>
      <c r="DB215" s="359">
        <f t="shared" si="1449"/>
        <v>12</v>
      </c>
      <c r="DC215" s="359">
        <f t="shared" si="1391"/>
        <v>5</v>
      </c>
      <c r="DD215" s="294"/>
      <c r="DE215" s="294">
        <v>12</v>
      </c>
      <c r="DF215" s="294"/>
      <c r="DG215" s="294"/>
      <c r="DH215" s="294"/>
      <c r="DI215" s="294">
        <v>8</v>
      </c>
      <c r="DJ215" s="294"/>
      <c r="DK215" s="294"/>
      <c r="DL215" s="294"/>
      <c r="DM215" s="294"/>
      <c r="DN215" s="294"/>
      <c r="DO215" s="1"/>
      <c r="DP215" s="1"/>
      <c r="DQ215" s="17">
        <f t="shared" si="1392"/>
        <v>0</v>
      </c>
      <c r="DR215" s="17">
        <f t="shared" si="1393"/>
        <v>0</v>
      </c>
      <c r="DS215" s="17">
        <f t="shared" si="1394"/>
        <v>0</v>
      </c>
      <c r="DT215" s="17">
        <f t="shared" si="1395"/>
        <v>0</v>
      </c>
      <c r="DU215" s="17">
        <f t="shared" si="1396"/>
        <v>0</v>
      </c>
      <c r="DV215" s="17">
        <f t="shared" si="1397"/>
        <v>0</v>
      </c>
      <c r="DW215" s="1"/>
      <c r="DX215" s="1"/>
      <c r="DY215" s="20">
        <f t="shared" si="1398"/>
        <v>0</v>
      </c>
      <c r="DZ215" s="20">
        <f t="shared" si="1399"/>
        <v>0</v>
      </c>
      <c r="EA215" s="20">
        <f t="shared" si="1400"/>
        <v>0</v>
      </c>
      <c r="EB215" s="20">
        <f t="shared" si="1401"/>
        <v>0</v>
      </c>
      <c r="EC215" s="18">
        <f t="shared" si="1534"/>
        <v>2</v>
      </c>
      <c r="ED215" s="19">
        <f t="shared" ref="ED215" si="1636">+IF(EC215&lt;&gt;0,EC215*3,0)</f>
        <v>6</v>
      </c>
      <c r="EE215" s="19"/>
      <c r="EF215" s="1">
        <f t="shared" si="1403"/>
        <v>0</v>
      </c>
      <c r="EG215" s="18">
        <f t="shared" si="1606"/>
        <v>10</v>
      </c>
      <c r="EH215" s="341"/>
      <c r="EI215" s="294"/>
      <c r="EJ215" s="294">
        <f>3*5.5</f>
        <v>16.5</v>
      </c>
      <c r="EK215" s="294"/>
      <c r="EL215" s="19">
        <v>1</v>
      </c>
      <c r="EM215" s="19"/>
      <c r="EN215" s="19"/>
      <c r="EO215" s="366"/>
      <c r="EP215" s="366"/>
      <c r="EQ215" s="374"/>
      <c r="ER215" s="374"/>
      <c r="ES215" s="374"/>
      <c r="ET215" s="374"/>
      <c r="EU215" s="18">
        <f t="shared" si="1540"/>
        <v>12</v>
      </c>
      <c r="EV215" s="18">
        <f t="shared" si="1362"/>
        <v>0</v>
      </c>
      <c r="EW215" s="341">
        <v>2</v>
      </c>
      <c r="EX215" s="341">
        <v>2</v>
      </c>
      <c r="EY215" s="341"/>
      <c r="EZ215" s="365">
        <f t="shared" si="1404"/>
        <v>0</v>
      </c>
      <c r="FA215" s="294"/>
      <c r="FB215" s="294"/>
      <c r="FC215" s="294"/>
      <c r="FD215" s="300"/>
      <c r="FE215" s="300"/>
      <c r="FF215" s="300"/>
      <c r="FG215" s="300">
        <f>BO215</f>
        <v>1</v>
      </c>
      <c r="FH215" s="300"/>
      <c r="FI215" s="300"/>
      <c r="FJ215" s="300"/>
      <c r="FK215" s="294"/>
      <c r="FL215" s="294"/>
      <c r="FM215" s="294"/>
      <c r="FN215" s="44">
        <f t="shared" si="1541"/>
        <v>33</v>
      </c>
      <c r="FO215" s="294"/>
      <c r="FP215" s="20">
        <f t="shared" si="1405"/>
        <v>0</v>
      </c>
      <c r="FQ215" s="20">
        <f t="shared" si="1406"/>
        <v>12</v>
      </c>
      <c r="FR215" s="20">
        <f t="shared" si="1407"/>
        <v>0</v>
      </c>
      <c r="FS215" s="20">
        <f t="shared" si="1408"/>
        <v>0</v>
      </c>
      <c r="FT215" s="20">
        <f t="shared" si="1409"/>
        <v>0</v>
      </c>
      <c r="FU215" s="20">
        <f t="shared" si="1410"/>
        <v>0</v>
      </c>
      <c r="FV215" s="20">
        <f t="shared" si="1411"/>
        <v>0</v>
      </c>
      <c r="FW215" s="44" t="s">
        <v>592</v>
      </c>
    </row>
    <row r="216" spans="1:179" s="301" customFormat="1" ht="27.75" customHeight="1">
      <c r="A216" s="295"/>
      <c r="B216" s="296"/>
      <c r="C216" s="296" t="s">
        <v>903</v>
      </c>
      <c r="D216" s="296"/>
      <c r="E216" s="296" t="s">
        <v>44</v>
      </c>
      <c r="F216" s="296"/>
      <c r="G216" s="296">
        <v>5</v>
      </c>
      <c r="H216" s="297"/>
      <c r="I216" s="297"/>
      <c r="J216" s="294"/>
      <c r="K216" s="294"/>
      <c r="L216" s="294"/>
      <c r="M216" s="294"/>
      <c r="N216" s="297"/>
      <c r="O216" s="297"/>
      <c r="P216" s="1"/>
      <c r="Q216" s="16"/>
      <c r="R216" s="1"/>
      <c r="S216" s="294"/>
      <c r="T216" s="294"/>
      <c r="U216" s="294"/>
      <c r="V216" s="294"/>
      <c r="W216" s="294"/>
      <c r="X216" s="294"/>
      <c r="Y216" s="294">
        <v>1</v>
      </c>
      <c r="Z216" s="294"/>
      <c r="AA216" s="294"/>
      <c r="AB216" s="294"/>
      <c r="AC216" s="1">
        <f t="shared" ref="AC216:AC219" si="1637">+IF(S216=1,1,0)+IF(T216=1,1,0)</f>
        <v>0</v>
      </c>
      <c r="AD216" s="1">
        <f t="shared" ref="AD216:AD219" si="1638">+IF(U216=1,1,0)+IF(V216=1,1,0)</f>
        <v>0</v>
      </c>
      <c r="AE216" s="1">
        <f t="shared" ref="AE216:AE219" si="1639">+IF(W216=1,1,0)+IF(X216=1,1,0)</f>
        <v>0</v>
      </c>
      <c r="AF216" s="1">
        <f t="shared" ref="AF216:AF219" si="1640">+IF(Y216=1,1,0)+IF(Z216=1,1,0)</f>
        <v>1</v>
      </c>
      <c r="AG216" s="1">
        <f t="shared" ref="AG216:AG219" si="1641">+IF(AA216=1,1,0)</f>
        <v>0</v>
      </c>
      <c r="AH216" s="1">
        <f t="shared" ref="AH216:AH219" si="1642">+IF(AB216=1,1,0)</f>
        <v>0</v>
      </c>
      <c r="AI216" s="1">
        <f t="shared" ref="AI216:AI219" si="1643">+IF(S216=2,1,0)+IF(T216=2,1,0)</f>
        <v>0</v>
      </c>
      <c r="AJ216" s="1">
        <f t="shared" ref="AJ216:AJ219" si="1644">+IF(U216=2,1,0)+IF(V216=2,1,0)</f>
        <v>0</v>
      </c>
      <c r="AK216" s="1">
        <f t="shared" ref="AK216:AK219" si="1645">+IF(X216=2,1,0)+IF(W216=2,1,0)</f>
        <v>0</v>
      </c>
      <c r="AL216" s="1">
        <f t="shared" ref="AL216:AL219" si="1646">+IF(Y216=2,1,0)+IF(Z216=2,1,0)</f>
        <v>0</v>
      </c>
      <c r="AM216" s="1">
        <f t="shared" ref="AM216:AM219" si="1647">+IF(AA216=2,1,0)</f>
        <v>0</v>
      </c>
      <c r="AN216" s="1">
        <f t="shared" ref="AN216:AN219" si="1648">+IF(AB216=2,1,0)</f>
        <v>0</v>
      </c>
      <c r="AO216" s="294"/>
      <c r="AP216" s="294"/>
      <c r="AQ216" s="294"/>
      <c r="AR216" s="44">
        <f>G216</f>
        <v>5</v>
      </c>
      <c r="AS216" s="298">
        <f t="shared" ref="AS216:AS219" si="1649">IF(AND(AO216&gt;0,OR(BR216&gt;=2,BR216=1)),1,0)</f>
        <v>0</v>
      </c>
      <c r="AT216" s="298">
        <f t="shared" ref="AT216:AT219" si="1650">IF(AND(AP216&gt;0,OR(BR216&gt;=2,BR216=1)),1,0)</f>
        <v>0</v>
      </c>
      <c r="AU216" s="298">
        <f t="shared" ref="AU216:AU219" si="1651">IF(AND(AQ216&gt;0,OR(BR216&gt;=2,BR216=1)),1,0)</f>
        <v>0</v>
      </c>
      <c r="AV216" s="298">
        <f t="shared" ref="AV216:AV219" si="1652">IF(AND(AR216&gt;0,OR(BR216&gt;=2,BR216=1)),AR216/G216,0)</f>
        <v>1</v>
      </c>
      <c r="AW216" s="294"/>
      <c r="AX216" s="294"/>
      <c r="AY216" s="294"/>
      <c r="AZ216" s="294"/>
      <c r="BA216" s="294"/>
      <c r="BB216" s="294"/>
      <c r="BC216" s="294"/>
      <c r="BD216" s="294"/>
      <c r="BE216" s="294"/>
      <c r="BF216" s="294"/>
      <c r="BG216" s="294"/>
      <c r="BH216" s="294"/>
      <c r="BI216" s="294">
        <v>1</v>
      </c>
      <c r="BJ216" s="294"/>
      <c r="BK216" s="294"/>
      <c r="BL216" s="294"/>
      <c r="BM216" s="294"/>
      <c r="BN216" s="294"/>
      <c r="BO216" s="294"/>
      <c r="BP216" s="1"/>
      <c r="BQ216" s="294"/>
      <c r="BR216" s="17">
        <v>2</v>
      </c>
      <c r="BS216" s="1">
        <f t="shared" si="1340"/>
        <v>0</v>
      </c>
      <c r="BT216" s="17">
        <f t="shared" ref="BT216:BT219" si="1653">+BS216*2</f>
        <v>0</v>
      </c>
      <c r="BU216" s="294"/>
      <c r="BV216" s="44">
        <v>1</v>
      </c>
      <c r="BW216" s="294"/>
      <c r="BX216" s="294"/>
      <c r="BY216" s="294"/>
      <c r="BZ216" s="294"/>
      <c r="CA216" s="294"/>
      <c r="CB216" s="294"/>
      <c r="CC216" s="294"/>
      <c r="CD216" s="1"/>
      <c r="CE216" s="1">
        <v>1</v>
      </c>
      <c r="CF216" s="1"/>
      <c r="CG216" s="294"/>
      <c r="CH216" s="1"/>
      <c r="CI216" s="1"/>
      <c r="CJ216" s="1"/>
      <c r="CK216" s="383"/>
      <c r="CL216" s="383"/>
      <c r="CM216" s="383"/>
      <c r="CN216" s="1">
        <f t="shared" ref="CN216:CN219" si="1654">+SUM(BX216:CC216)*BW216</f>
        <v>0</v>
      </c>
      <c r="CO216" s="1">
        <f t="shared" ref="CO216:CO219" si="1655">+SUM(BX216:CC216)*BW216</f>
        <v>0</v>
      </c>
      <c r="CP216" s="20">
        <f t="shared" ref="CP216:CP219" si="1656">+SUM(BY216:CC216)*2.5+SUM(CD216:CG216)*0.5+SUM(CH216:CJ216)*2.5</f>
        <v>0.5</v>
      </c>
      <c r="CQ216" s="351"/>
      <c r="CR216" s="131">
        <f t="shared" ref="CR216" si="1657">+IF(SUM(AX216:BM216)&gt;0,1,0)</f>
        <v>1</v>
      </c>
      <c r="CS216" s="294"/>
      <c r="CT216" s="294"/>
      <c r="CU216" s="1"/>
      <c r="CV216" s="1"/>
      <c r="CW216" s="1"/>
      <c r="CX216" s="1"/>
      <c r="CY216" s="1"/>
      <c r="CZ216" s="294"/>
      <c r="DA216" s="17">
        <f t="shared" ref="DA216:DA219" si="1658">+CY216</f>
        <v>0</v>
      </c>
      <c r="DB216" s="359">
        <f t="shared" si="1449"/>
        <v>0</v>
      </c>
      <c r="DC216" s="359">
        <f t="shared" si="1391"/>
        <v>0</v>
      </c>
      <c r="DD216" s="294"/>
      <c r="DE216" s="294"/>
      <c r="DF216" s="294"/>
      <c r="DG216" s="294"/>
      <c r="DH216" s="294"/>
      <c r="DI216" s="294"/>
      <c r="DJ216" s="294"/>
      <c r="DK216" s="294"/>
      <c r="DL216" s="294"/>
      <c r="DM216" s="294"/>
      <c r="DN216" s="294"/>
      <c r="DO216" s="1"/>
      <c r="DP216" s="1"/>
      <c r="DQ216" s="17">
        <f t="shared" ref="DQ216" si="1659">+IF(AND(SUM(S216:AA216)&gt;0,SUM(FA216:FF216)&gt;0),CT216,0)</f>
        <v>0</v>
      </c>
      <c r="DR216" s="17">
        <f t="shared" ref="DR216:DR219" si="1660">+IF(AND(SUM(S216:AA216)&gt;0,SUM(FA216:FF216)&gt;0),CU216,0)</f>
        <v>0</v>
      </c>
      <c r="DS216" s="17">
        <f t="shared" ref="DS216:DS219" si="1661">+IF(AND(SUM(S216:AA216)&gt;0,SUM(FA216:FF216)&gt;0),CV216,0)</f>
        <v>0</v>
      </c>
      <c r="DT216" s="17">
        <f t="shared" ref="DT216:DT219" si="1662">+IF(AND(SUM(S216:AA216)&gt;0,SUM(FA216:FF216)&gt;0),CW216,0)</f>
        <v>0</v>
      </c>
      <c r="DU216" s="17">
        <f t="shared" ref="DU216:DU219" si="1663">+IF(AND(SUM(S216:AA216)&gt;0,SUM(FA216:FF216)&gt;0),CX216,0)</f>
        <v>0</v>
      </c>
      <c r="DV216" s="17">
        <f t="shared" ref="DV216:DV219" si="1664">+IF(AND(SUM(S216:AA216)&gt;0,SUM(FA216:FF216)&gt;0),CY216,0)</f>
        <v>0</v>
      </c>
      <c r="DW216" s="1"/>
      <c r="DX216" s="1"/>
      <c r="DY216" s="20">
        <f t="shared" ref="DY216:DY219" si="1665">+IF(AND(SUM(S216:AB216)&gt;0,SUM(FA216:FF216)&gt;0,DG216&gt;=3),DG216,0)</f>
        <v>0</v>
      </c>
      <c r="DZ216" s="20">
        <f t="shared" ref="DZ216:DZ219" si="1666">+IF(AND(SUM(S216:AB216)&gt;0,SUM(FA216:FF216)&gt;0,DH216&gt;=3),DH216,0)</f>
        <v>0</v>
      </c>
      <c r="EA216" s="20">
        <f t="shared" ref="EA216:EA219" si="1667">+IF(AND(SUM(S216:AB216)&gt;0,SUM(FA216:FF216)&gt;0,DI216&gt;=3),DI216,0)</f>
        <v>0</v>
      </c>
      <c r="EB216" s="20">
        <f t="shared" ref="EB216:EB219" si="1668">+IF(AND(SUM(S216:AB216)&gt;0,SUM(FA216:FF216)&gt;0,DJ216&gt;=3),DJ216,0)</f>
        <v>0</v>
      </c>
      <c r="EC216" s="18">
        <f t="shared" ref="EC216" si="1669">+IF(AND(CT216=0,SUM(CU216:CY216)&gt;1,SUM(CU216:CY216)&lt;=4),1,IF(AND(CT216=0,SUM(CU216:CY216)&gt;4),2,0))</f>
        <v>0</v>
      </c>
      <c r="ED216" s="19">
        <f t="shared" ref="ED216:ED219" si="1670">+IF(EC216&lt;&gt;0,EC216*3,0)</f>
        <v>0</v>
      </c>
      <c r="EE216" s="19"/>
      <c r="EF216" s="1">
        <f t="shared" ref="EF216:EF219" si="1671">+IF(EE216&gt;0,CT216*4,0)</f>
        <v>0</v>
      </c>
      <c r="EG216" s="18">
        <f t="shared" ref="EG216:EG217" si="1672">+IF(AND(CT216+EC216=0,SUM(AO216:AR216)&gt;0,SUM(DK216:DN216)&gt;0),(CU216+CV216+CW216+CX216)*2+CY216*5,(EC216+CT216-FO216)*5)+IF(AND(EC216+DQ216+CT216=0,SUM(AO216:AR216)&gt;0),SUM(CU216:CX216)*2+CY216*5,0)</f>
        <v>0</v>
      </c>
      <c r="EH216" s="341"/>
      <c r="EI216" s="294"/>
      <c r="EJ216" s="294"/>
      <c r="EK216" s="294"/>
      <c r="EL216" s="19"/>
      <c r="EM216" s="19"/>
      <c r="EN216" s="19"/>
      <c r="EO216" s="366"/>
      <c r="EP216" s="366"/>
      <c r="EQ216" s="374"/>
      <c r="ER216" s="374"/>
      <c r="ES216" s="374"/>
      <c r="ET216" s="374"/>
      <c r="EU216" s="18">
        <f t="shared" ref="EU216:EU219" si="1673">IF(SUM(CU216:CX216)&gt;0,CZ216*1+2,0)</f>
        <v>0</v>
      </c>
      <c r="EV216" s="18">
        <f t="shared" si="1362"/>
        <v>2</v>
      </c>
      <c r="EW216" s="341"/>
      <c r="EX216" s="341"/>
      <c r="EY216" s="341"/>
      <c r="EZ216" s="365">
        <f t="shared" si="1404"/>
        <v>0</v>
      </c>
      <c r="FA216" s="294"/>
      <c r="FB216" s="294"/>
      <c r="FC216" s="294"/>
      <c r="FD216" s="300"/>
      <c r="FE216" s="300"/>
      <c r="FF216" s="300"/>
      <c r="FG216" s="300"/>
      <c r="FH216" s="300"/>
      <c r="FI216" s="300"/>
      <c r="FJ216" s="300"/>
      <c r="FK216" s="294"/>
      <c r="FL216" s="294"/>
      <c r="FM216" s="294"/>
      <c r="FN216" s="44"/>
      <c r="FO216" s="294"/>
      <c r="FP216" s="20">
        <f t="shared" ref="FP216:FP219" si="1674">+FO216*3</f>
        <v>0</v>
      </c>
      <c r="FQ216" s="20">
        <f t="shared" ref="FQ216:FQ219" si="1675">+DE216</f>
        <v>0</v>
      </c>
      <c r="FR216" s="20">
        <f t="shared" ref="FR216:FR219" si="1676">+DF216</f>
        <v>0</v>
      </c>
      <c r="FS216" s="20">
        <f t="shared" ref="FS216:FS219" si="1677">+IF(DG216&lt;3,DG216,0)</f>
        <v>0</v>
      </c>
      <c r="FT216" s="20">
        <f t="shared" ref="FT216:FT219" si="1678">+IF(DH216&lt;3,DH216,0)</f>
        <v>0</v>
      </c>
      <c r="FU216" s="20">
        <f t="shared" ref="FU216:FU219" si="1679">+IF(DI216&lt;3,DI216,0)</f>
        <v>0</v>
      </c>
      <c r="FV216" s="20">
        <f t="shared" ref="FV216:FV219" si="1680">+IF(DJ216&lt;3,DJ216,0)</f>
        <v>0</v>
      </c>
      <c r="FW216" s="44"/>
    </row>
    <row r="217" spans="1:179" s="301" customFormat="1" ht="27.75" customHeight="1">
      <c r="A217" s="295"/>
      <c r="B217" s="296" t="s">
        <v>619</v>
      </c>
      <c r="C217" s="296" t="s">
        <v>904</v>
      </c>
      <c r="D217" s="296" t="s">
        <v>53</v>
      </c>
      <c r="E217" s="296" t="s">
        <v>53</v>
      </c>
      <c r="F217" s="296"/>
      <c r="G217" s="296">
        <v>37</v>
      </c>
      <c r="H217" s="297"/>
      <c r="I217" s="297"/>
      <c r="J217" s="294"/>
      <c r="K217" s="294"/>
      <c r="L217" s="294"/>
      <c r="M217" s="294"/>
      <c r="N217" s="297"/>
      <c r="O217" s="297"/>
      <c r="P217" s="1"/>
      <c r="Q217" s="16"/>
      <c r="R217" s="1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1">
        <f t="shared" si="1637"/>
        <v>0</v>
      </c>
      <c r="AD217" s="1">
        <f t="shared" si="1638"/>
        <v>0</v>
      </c>
      <c r="AE217" s="1">
        <f t="shared" si="1639"/>
        <v>0</v>
      </c>
      <c r="AF217" s="1">
        <f t="shared" si="1640"/>
        <v>0</v>
      </c>
      <c r="AG217" s="1">
        <f t="shared" si="1641"/>
        <v>0</v>
      </c>
      <c r="AH217" s="1">
        <f t="shared" si="1642"/>
        <v>0</v>
      </c>
      <c r="AI217" s="1">
        <f t="shared" si="1643"/>
        <v>0</v>
      </c>
      <c r="AJ217" s="1">
        <f t="shared" si="1644"/>
        <v>0</v>
      </c>
      <c r="AK217" s="1">
        <f t="shared" si="1645"/>
        <v>0</v>
      </c>
      <c r="AL217" s="1">
        <f t="shared" si="1646"/>
        <v>0</v>
      </c>
      <c r="AM217" s="1">
        <f t="shared" si="1647"/>
        <v>0</v>
      </c>
      <c r="AN217" s="1">
        <f t="shared" si="1648"/>
        <v>0</v>
      </c>
      <c r="AO217" s="294"/>
      <c r="AP217" s="294"/>
      <c r="AQ217" s="294"/>
      <c r="AR217" s="44">
        <f>G217</f>
        <v>37</v>
      </c>
      <c r="AS217" s="298">
        <f t="shared" si="1649"/>
        <v>0</v>
      </c>
      <c r="AT217" s="298">
        <f t="shared" si="1650"/>
        <v>0</v>
      </c>
      <c r="AU217" s="298">
        <f t="shared" si="1651"/>
        <v>0</v>
      </c>
      <c r="AV217" s="298">
        <f t="shared" si="1652"/>
        <v>1</v>
      </c>
      <c r="AW217" s="294"/>
      <c r="AX217" s="294"/>
      <c r="AY217" s="294"/>
      <c r="AZ217" s="294"/>
      <c r="BA217" s="294"/>
      <c r="BB217" s="294"/>
      <c r="BC217" s="294"/>
      <c r="BD217" s="294"/>
      <c r="BE217" s="294"/>
      <c r="BF217" s="294"/>
      <c r="BG217" s="294"/>
      <c r="BH217" s="294"/>
      <c r="BI217" s="294">
        <v>1</v>
      </c>
      <c r="BJ217" s="294"/>
      <c r="BK217" s="294"/>
      <c r="BL217" s="294"/>
      <c r="BM217" s="294"/>
      <c r="BN217" s="294"/>
      <c r="BO217" s="294"/>
      <c r="BP217" s="1"/>
      <c r="BQ217" s="294"/>
      <c r="BR217" s="17">
        <v>2</v>
      </c>
      <c r="BS217" s="1">
        <f t="shared" si="1340"/>
        <v>0</v>
      </c>
      <c r="BT217" s="17">
        <f t="shared" si="1653"/>
        <v>0</v>
      </c>
      <c r="BU217" s="294"/>
      <c r="BV217" s="44">
        <v>1</v>
      </c>
      <c r="BW217" s="294"/>
      <c r="BX217" s="294"/>
      <c r="BY217" s="294"/>
      <c r="BZ217" s="294"/>
      <c r="CA217" s="294"/>
      <c r="CB217" s="294"/>
      <c r="CC217" s="294"/>
      <c r="CD217" s="1"/>
      <c r="CE217" s="1"/>
      <c r="CF217" s="1"/>
      <c r="CG217" s="294"/>
      <c r="CH217" s="1">
        <v>1</v>
      </c>
      <c r="CI217" s="1"/>
      <c r="CJ217" s="1"/>
      <c r="CK217" s="383"/>
      <c r="CL217" s="383"/>
      <c r="CM217" s="383"/>
      <c r="CN217" s="1">
        <f t="shared" si="1654"/>
        <v>0</v>
      </c>
      <c r="CO217" s="1">
        <f t="shared" si="1655"/>
        <v>0</v>
      </c>
      <c r="CP217" s="20">
        <f t="shared" si="1656"/>
        <v>2.5</v>
      </c>
      <c r="CQ217" s="351"/>
      <c r="CR217" s="131">
        <f t="shared" ref="CR217" si="1681">+IF(SUM(AX217:BM217)&gt;0,1,0)</f>
        <v>1</v>
      </c>
      <c r="CS217" s="294"/>
      <c r="CT217" s="294"/>
      <c r="CU217" s="1"/>
      <c r="CV217" s="1"/>
      <c r="CW217" s="1">
        <v>2</v>
      </c>
      <c r="CX217" s="1"/>
      <c r="CY217" s="1"/>
      <c r="CZ217" s="294">
        <v>8</v>
      </c>
      <c r="DA217" s="17">
        <f t="shared" si="1658"/>
        <v>0</v>
      </c>
      <c r="DB217" s="359">
        <f t="shared" si="1449"/>
        <v>8</v>
      </c>
      <c r="DC217" s="359">
        <f t="shared" si="1391"/>
        <v>2</v>
      </c>
      <c r="DD217" s="294"/>
      <c r="DE217" s="294">
        <v>7</v>
      </c>
      <c r="DF217" s="294"/>
      <c r="DG217" s="294"/>
      <c r="DH217" s="294"/>
      <c r="DI217" s="294"/>
      <c r="DJ217" s="294"/>
      <c r="DK217" s="294"/>
      <c r="DL217" s="294"/>
      <c r="DM217" s="294"/>
      <c r="DN217" s="294"/>
      <c r="DO217" s="1"/>
      <c r="DP217" s="1"/>
      <c r="DQ217" s="17">
        <f t="shared" ref="DQ217" si="1682">+IF(AND(SUM(S217:AA217)&gt;0,SUM(FA217:FF217)&gt;0),CT217,0)</f>
        <v>0</v>
      </c>
      <c r="DR217" s="17">
        <f t="shared" si="1660"/>
        <v>0</v>
      </c>
      <c r="DS217" s="17">
        <f t="shared" si="1661"/>
        <v>0</v>
      </c>
      <c r="DT217" s="17">
        <f t="shared" si="1662"/>
        <v>0</v>
      </c>
      <c r="DU217" s="17">
        <f t="shared" si="1663"/>
        <v>0</v>
      </c>
      <c r="DV217" s="17">
        <f t="shared" si="1664"/>
        <v>0</v>
      </c>
      <c r="DW217" s="1"/>
      <c r="DX217" s="1"/>
      <c r="DY217" s="20">
        <f t="shared" si="1665"/>
        <v>0</v>
      </c>
      <c r="DZ217" s="20">
        <f t="shared" si="1666"/>
        <v>0</v>
      </c>
      <c r="EA217" s="20">
        <f t="shared" si="1667"/>
        <v>0</v>
      </c>
      <c r="EB217" s="20">
        <f t="shared" si="1668"/>
        <v>0</v>
      </c>
      <c r="EC217" s="18">
        <f t="shared" ref="EC217" si="1683">+IF(AND(CT217=0,SUM(CU217:CY217)&gt;1,SUM(CU217:CY217)&lt;=4),1,IF(AND(CT217=0,SUM(CU217:CY217)&gt;4),2,0))</f>
        <v>1</v>
      </c>
      <c r="ED217" s="19">
        <f t="shared" si="1670"/>
        <v>3</v>
      </c>
      <c r="EE217" s="19"/>
      <c r="EF217" s="1">
        <f t="shared" si="1671"/>
        <v>0</v>
      </c>
      <c r="EG217" s="18">
        <f t="shared" si="1672"/>
        <v>5</v>
      </c>
      <c r="EH217" s="341"/>
      <c r="EI217" s="294"/>
      <c r="EJ217" s="294">
        <v>9</v>
      </c>
      <c r="EK217" s="294"/>
      <c r="EL217" s="19">
        <v>1</v>
      </c>
      <c r="EM217" s="19"/>
      <c r="EN217" s="19"/>
      <c r="EO217" s="366"/>
      <c r="EP217" s="366"/>
      <c r="EQ217" s="374"/>
      <c r="ER217" s="374"/>
      <c r="ES217" s="374"/>
      <c r="ET217" s="374"/>
      <c r="EU217" s="18">
        <f t="shared" si="1673"/>
        <v>10</v>
      </c>
      <c r="EV217" s="18">
        <f t="shared" si="1362"/>
        <v>2</v>
      </c>
      <c r="EW217" s="341"/>
      <c r="EX217" s="341"/>
      <c r="EY217" s="341"/>
      <c r="EZ217" s="365">
        <f t="shared" si="1404"/>
        <v>0</v>
      </c>
      <c r="FA217" s="294"/>
      <c r="FB217" s="294"/>
      <c r="FC217" s="294"/>
      <c r="FD217" s="300"/>
      <c r="FE217" s="300"/>
      <c r="FF217" s="300"/>
      <c r="FG217" s="300"/>
      <c r="FH217" s="300"/>
      <c r="FI217" s="300"/>
      <c r="FJ217" s="300"/>
      <c r="FK217" s="294"/>
      <c r="FL217" s="294"/>
      <c r="FM217" s="294"/>
      <c r="FN217" s="294"/>
      <c r="FO217" s="294"/>
      <c r="FP217" s="20">
        <f t="shared" si="1674"/>
        <v>0</v>
      </c>
      <c r="FQ217" s="20">
        <f t="shared" si="1675"/>
        <v>7</v>
      </c>
      <c r="FR217" s="20">
        <f t="shared" si="1676"/>
        <v>0</v>
      </c>
      <c r="FS217" s="20">
        <f t="shared" si="1677"/>
        <v>0</v>
      </c>
      <c r="FT217" s="20">
        <f t="shared" si="1678"/>
        <v>0</v>
      </c>
      <c r="FU217" s="20">
        <f t="shared" si="1679"/>
        <v>0</v>
      </c>
      <c r="FV217" s="20">
        <f t="shared" si="1680"/>
        <v>0</v>
      </c>
      <c r="FW217" s="44"/>
    </row>
    <row r="218" spans="1:179" ht="27.75" customHeight="1">
      <c r="A218" s="40"/>
      <c r="B218" s="48" t="s">
        <v>577</v>
      </c>
      <c r="C218" s="48" t="str">
        <f>B218</f>
        <v>9C</v>
      </c>
      <c r="D218" s="48" t="s">
        <v>44</v>
      </c>
      <c r="E218" s="48" t="str">
        <f t="shared" ref="E218" si="1684">D218</f>
        <v>LT8,5</v>
      </c>
      <c r="F218" s="48">
        <v>17</v>
      </c>
      <c r="G218" s="48">
        <f>F218</f>
        <v>17</v>
      </c>
      <c r="H218" s="43"/>
      <c r="I218" s="43"/>
      <c r="J218" s="44"/>
      <c r="K218" s="44"/>
      <c r="L218" s="44"/>
      <c r="M218" s="44"/>
      <c r="N218" s="43"/>
      <c r="O218" s="43"/>
      <c r="P218" s="1"/>
      <c r="Q218" s="16"/>
      <c r="R218" s="1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1">
        <f t="shared" si="1637"/>
        <v>0</v>
      </c>
      <c r="AD218" s="1">
        <f t="shared" si="1638"/>
        <v>0</v>
      </c>
      <c r="AE218" s="1">
        <f t="shared" si="1639"/>
        <v>0</v>
      </c>
      <c r="AF218" s="1">
        <f t="shared" si="1640"/>
        <v>0</v>
      </c>
      <c r="AG218" s="1">
        <f t="shared" si="1641"/>
        <v>0</v>
      </c>
      <c r="AH218" s="1">
        <f t="shared" si="1642"/>
        <v>0</v>
      </c>
      <c r="AI218" s="1">
        <f t="shared" si="1643"/>
        <v>0</v>
      </c>
      <c r="AJ218" s="1">
        <f t="shared" si="1644"/>
        <v>0</v>
      </c>
      <c r="AK218" s="1">
        <f t="shared" si="1645"/>
        <v>0</v>
      </c>
      <c r="AL218" s="1">
        <f t="shared" si="1646"/>
        <v>0</v>
      </c>
      <c r="AM218" s="1">
        <f t="shared" si="1647"/>
        <v>0</v>
      </c>
      <c r="AN218" s="1">
        <f t="shared" si="1648"/>
        <v>0</v>
      </c>
      <c r="AO218" s="44"/>
      <c r="AP218" s="44"/>
      <c r="AQ218" s="44"/>
      <c r="AR218" s="44">
        <f t="shared" ref="AR218" si="1685">G218</f>
        <v>17</v>
      </c>
      <c r="AS218" s="122">
        <f t="shared" si="1649"/>
        <v>0</v>
      </c>
      <c r="AT218" s="122">
        <f t="shared" si="1650"/>
        <v>0</v>
      </c>
      <c r="AU218" s="122">
        <f t="shared" si="1651"/>
        <v>0</v>
      </c>
      <c r="AV218" s="122">
        <f t="shared" si="1652"/>
        <v>1</v>
      </c>
      <c r="AW218" s="44"/>
      <c r="AX218" s="294"/>
      <c r="AY218" s="294"/>
      <c r="AZ218" s="294"/>
      <c r="BA218" s="294"/>
      <c r="BB218" s="294"/>
      <c r="BC218" s="29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294"/>
      <c r="BO218" s="44"/>
      <c r="BP218" s="1"/>
      <c r="BQ218" s="44"/>
      <c r="BR218" s="17">
        <v>1</v>
      </c>
      <c r="BS218" s="1">
        <f t="shared" si="1340"/>
        <v>0</v>
      </c>
      <c r="BT218" s="17">
        <f t="shared" si="1653"/>
        <v>0</v>
      </c>
      <c r="BU218" s="44"/>
      <c r="BV218" s="44">
        <v>1</v>
      </c>
      <c r="BW218" s="44"/>
      <c r="BX218" s="44"/>
      <c r="BY218" s="44"/>
      <c r="BZ218" s="44"/>
      <c r="CA218" s="44"/>
      <c r="CB218" s="44"/>
      <c r="CC218" s="44"/>
      <c r="CD218" s="92"/>
      <c r="CE218" s="92"/>
      <c r="CF218" s="92"/>
      <c r="CG218" s="44"/>
      <c r="CH218" s="1"/>
      <c r="CI218" s="1"/>
      <c r="CJ218" s="1"/>
      <c r="CK218" s="383"/>
      <c r="CL218" s="383"/>
      <c r="CM218" s="383"/>
      <c r="CN218" s="1">
        <f t="shared" si="1654"/>
        <v>0</v>
      </c>
      <c r="CO218" s="1">
        <f t="shared" si="1655"/>
        <v>0</v>
      </c>
      <c r="CP218" s="20">
        <f t="shared" si="1656"/>
        <v>0</v>
      </c>
      <c r="CQ218" s="351"/>
      <c r="CR218" s="131">
        <f>+IF(SUM(AX218:BM218)&gt;0,1,0)+1</f>
        <v>1</v>
      </c>
      <c r="CS218" s="44"/>
      <c r="CT218" s="44"/>
      <c r="CU218" s="1"/>
      <c r="CV218" s="1"/>
      <c r="CW218" s="1"/>
      <c r="CX218" s="1"/>
      <c r="CY218" s="1"/>
      <c r="CZ218" s="44"/>
      <c r="DA218" s="17">
        <f t="shared" si="1658"/>
        <v>0</v>
      </c>
      <c r="DB218" s="359">
        <f t="shared" si="1449"/>
        <v>0</v>
      </c>
      <c r="DC218" s="359">
        <f t="shared" si="1391"/>
        <v>0</v>
      </c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1"/>
      <c r="DP218" s="1"/>
      <c r="DQ218" s="17">
        <f t="shared" ref="DQ218:DQ219" si="1686">+IF(AND(SUM(S218:AA218)&gt;0,SUM(FA218:FF218)&gt;0),CT218,0)</f>
        <v>0</v>
      </c>
      <c r="DR218" s="17">
        <f t="shared" si="1660"/>
        <v>0</v>
      </c>
      <c r="DS218" s="17">
        <f t="shared" si="1661"/>
        <v>0</v>
      </c>
      <c r="DT218" s="17">
        <f t="shared" si="1662"/>
        <v>0</v>
      </c>
      <c r="DU218" s="17">
        <f t="shared" si="1663"/>
        <v>0</v>
      </c>
      <c r="DV218" s="17">
        <f t="shared" si="1664"/>
        <v>0</v>
      </c>
      <c r="DW218" s="1"/>
      <c r="DX218" s="1"/>
      <c r="DY218" s="20">
        <f t="shared" si="1665"/>
        <v>0</v>
      </c>
      <c r="DZ218" s="20">
        <f t="shared" si="1666"/>
        <v>0</v>
      </c>
      <c r="EA218" s="20">
        <f t="shared" si="1667"/>
        <v>0</v>
      </c>
      <c r="EB218" s="20">
        <f t="shared" si="1668"/>
        <v>0</v>
      </c>
      <c r="EC218" s="18">
        <f t="shared" ref="EC218" si="1687">+IF(AND(CT218=0,SUM(CU218:CY218)&gt;1,SUM(CU218:CY218)&lt;=4),1,IF(AND(CT218=0,SUM(CU218:CY218)&gt;4),2,0))</f>
        <v>0</v>
      </c>
      <c r="ED218" s="19">
        <f t="shared" si="1670"/>
        <v>0</v>
      </c>
      <c r="EE218" s="19">
        <f t="shared" ref="EE218" si="1688">+IF(SUM(AO218:AR218)+SUM(DK218:DN218)&gt;0,CT218*3,0)</f>
        <v>0</v>
      </c>
      <c r="EF218" s="1">
        <f t="shared" si="1671"/>
        <v>0</v>
      </c>
      <c r="EG218" s="18">
        <f t="shared" ref="EG218" si="1689">+IF(AND(CT218+EC218=0,SUM(AO218:AR218)&gt;0,SUM(DK218:DN218)&gt;0),(CU218+CV218+CW218+CX218)*2+CY218*5,(EC218+CT218-FO218)*5)+IF(AND(EC218+DQ218+CT218=0,SUM(AO218:AR218)&gt;0),SUM(CU218:CX218)*2+CY218*5,0)</f>
        <v>0</v>
      </c>
      <c r="EH218" s="341"/>
      <c r="EI218" s="44"/>
      <c r="EJ218" s="44"/>
      <c r="EK218" s="44"/>
      <c r="EL218" s="93"/>
      <c r="EM218" s="93"/>
      <c r="EN218" s="93"/>
      <c r="EO218" s="366"/>
      <c r="EP218" s="366"/>
      <c r="EQ218" s="374"/>
      <c r="ER218" s="374"/>
      <c r="ES218" s="374"/>
      <c r="ET218" s="374"/>
      <c r="EU218" s="18">
        <f t="shared" si="1673"/>
        <v>0</v>
      </c>
      <c r="EV218" s="18">
        <f t="shared" si="1362"/>
        <v>0</v>
      </c>
      <c r="EW218" s="341"/>
      <c r="EX218" s="341"/>
      <c r="EY218" s="341"/>
      <c r="EZ218" s="365">
        <f t="shared" si="1404"/>
        <v>0</v>
      </c>
      <c r="FA218" s="44"/>
      <c r="FB218" s="44"/>
      <c r="FC218" s="44"/>
      <c r="FD218" s="45"/>
      <c r="FE218" s="45"/>
      <c r="FF218" s="45"/>
      <c r="FG218" s="300"/>
      <c r="FH218" s="45"/>
      <c r="FI218" s="45"/>
      <c r="FJ218" s="45">
        <f>F218</f>
        <v>17</v>
      </c>
      <c r="FK218" s="44"/>
      <c r="FL218" s="44"/>
      <c r="FM218" s="44"/>
      <c r="FN218" s="44"/>
      <c r="FO218" s="294"/>
      <c r="FP218" s="20">
        <f t="shared" si="1674"/>
        <v>0</v>
      </c>
      <c r="FQ218" s="20">
        <f t="shared" si="1675"/>
        <v>0</v>
      </c>
      <c r="FR218" s="20">
        <f t="shared" si="1676"/>
        <v>0</v>
      </c>
      <c r="FS218" s="20">
        <f t="shared" si="1677"/>
        <v>0</v>
      </c>
      <c r="FT218" s="20">
        <f t="shared" si="1678"/>
        <v>0</v>
      </c>
      <c r="FU218" s="20">
        <f t="shared" si="1679"/>
        <v>0</v>
      </c>
      <c r="FV218" s="20">
        <f t="shared" si="1680"/>
        <v>0</v>
      </c>
      <c r="FW218" s="44"/>
    </row>
    <row r="219" spans="1:179" ht="27.75" customHeight="1">
      <c r="A219" s="40"/>
      <c r="B219" s="41" t="s">
        <v>183</v>
      </c>
      <c r="C219" s="41"/>
      <c r="D219" s="48"/>
      <c r="E219" s="41"/>
      <c r="F219" s="41"/>
      <c r="G219" s="48"/>
      <c r="H219" s="43"/>
      <c r="I219" s="43"/>
      <c r="J219" s="44"/>
      <c r="K219" s="44"/>
      <c r="L219" s="44"/>
      <c r="M219" s="44"/>
      <c r="N219" s="43"/>
      <c r="O219" s="43"/>
      <c r="P219" s="1"/>
      <c r="Q219" s="16"/>
      <c r="R219" s="1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1">
        <f t="shared" si="1637"/>
        <v>0</v>
      </c>
      <c r="AD219" s="1">
        <f t="shared" si="1638"/>
        <v>0</v>
      </c>
      <c r="AE219" s="1">
        <f t="shared" si="1639"/>
        <v>0</v>
      </c>
      <c r="AF219" s="1">
        <f t="shared" si="1640"/>
        <v>0</v>
      </c>
      <c r="AG219" s="1">
        <f t="shared" si="1641"/>
        <v>0</v>
      </c>
      <c r="AH219" s="1">
        <f t="shared" si="1642"/>
        <v>0</v>
      </c>
      <c r="AI219" s="1">
        <f t="shared" si="1643"/>
        <v>0</v>
      </c>
      <c r="AJ219" s="1">
        <f t="shared" si="1644"/>
        <v>0</v>
      </c>
      <c r="AK219" s="1">
        <f t="shared" si="1645"/>
        <v>0</v>
      </c>
      <c r="AL219" s="1">
        <f t="shared" si="1646"/>
        <v>0</v>
      </c>
      <c r="AM219" s="1">
        <f t="shared" si="1647"/>
        <v>0</v>
      </c>
      <c r="AN219" s="1">
        <f t="shared" si="1648"/>
        <v>0</v>
      </c>
      <c r="AO219" s="44"/>
      <c r="AP219" s="44"/>
      <c r="AQ219" s="44"/>
      <c r="AR219" s="44"/>
      <c r="AS219" s="122">
        <f t="shared" si="1649"/>
        <v>0</v>
      </c>
      <c r="AT219" s="122">
        <f t="shared" si="1650"/>
        <v>0</v>
      </c>
      <c r="AU219" s="122">
        <f t="shared" si="1651"/>
        <v>0</v>
      </c>
      <c r="AV219" s="122">
        <f t="shared" si="1652"/>
        <v>0</v>
      </c>
      <c r="AW219" s="44"/>
      <c r="AX219" s="294"/>
      <c r="AY219" s="294"/>
      <c r="AZ219" s="294"/>
      <c r="BA219" s="294"/>
      <c r="BB219" s="294"/>
      <c r="BC219" s="29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127"/>
      <c r="BO219" s="44"/>
      <c r="BP219" s="1"/>
      <c r="BQ219" s="44"/>
      <c r="BR219" s="17"/>
      <c r="BS219" s="1">
        <f t="shared" si="1340"/>
        <v>0</v>
      </c>
      <c r="BT219" s="17">
        <f t="shared" si="1653"/>
        <v>0</v>
      </c>
      <c r="BU219" s="44"/>
      <c r="BV219" s="44"/>
      <c r="BW219" s="44"/>
      <c r="BX219" s="44"/>
      <c r="BY219" s="44"/>
      <c r="BZ219" s="44"/>
      <c r="CA219" s="44"/>
      <c r="CB219" s="44"/>
      <c r="CC219" s="44"/>
      <c r="CD219" s="92"/>
      <c r="CE219" s="92"/>
      <c r="CF219" s="92"/>
      <c r="CG219" s="44"/>
      <c r="CH219" s="1"/>
      <c r="CI219" s="1"/>
      <c r="CJ219" s="1"/>
      <c r="CK219" s="383"/>
      <c r="CL219" s="383"/>
      <c r="CM219" s="383"/>
      <c r="CN219" s="1">
        <f t="shared" si="1654"/>
        <v>0</v>
      </c>
      <c r="CO219" s="1">
        <f t="shared" si="1655"/>
        <v>0</v>
      </c>
      <c r="CP219" s="20">
        <f t="shared" si="1656"/>
        <v>0</v>
      </c>
      <c r="CQ219" s="351"/>
      <c r="CR219" s="131">
        <f t="shared" ref="CR219" si="1690">+IF(SUM(AX219:BM219)&gt;0,1,0)</f>
        <v>0</v>
      </c>
      <c r="CS219" s="44"/>
      <c r="CT219" s="44"/>
      <c r="CU219" s="1"/>
      <c r="CV219" s="1"/>
      <c r="CW219" s="1"/>
      <c r="CX219" s="1"/>
      <c r="CY219" s="1"/>
      <c r="CZ219" s="44"/>
      <c r="DA219" s="17">
        <f t="shared" si="1658"/>
        <v>0</v>
      </c>
      <c r="DB219" s="359">
        <f t="shared" si="1449"/>
        <v>0</v>
      </c>
      <c r="DC219" s="359">
        <f t="shared" si="1391"/>
        <v>0</v>
      </c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1"/>
      <c r="DP219" s="1"/>
      <c r="DQ219" s="17">
        <f t="shared" si="1686"/>
        <v>0</v>
      </c>
      <c r="DR219" s="17">
        <f t="shared" si="1660"/>
        <v>0</v>
      </c>
      <c r="DS219" s="17">
        <f t="shared" si="1661"/>
        <v>0</v>
      </c>
      <c r="DT219" s="17">
        <f t="shared" si="1662"/>
        <v>0</v>
      </c>
      <c r="DU219" s="17">
        <f t="shared" si="1663"/>
        <v>0</v>
      </c>
      <c r="DV219" s="17">
        <f t="shared" si="1664"/>
        <v>0</v>
      </c>
      <c r="DW219" s="1"/>
      <c r="DX219" s="1"/>
      <c r="DY219" s="20">
        <f t="shared" si="1665"/>
        <v>0</v>
      </c>
      <c r="DZ219" s="20">
        <f t="shared" si="1666"/>
        <v>0</v>
      </c>
      <c r="EA219" s="20">
        <f t="shared" si="1667"/>
        <v>0</v>
      </c>
      <c r="EB219" s="20">
        <f t="shared" si="1668"/>
        <v>0</v>
      </c>
      <c r="EC219" s="18">
        <f t="shared" ref="EC219" si="1691">+IF(AND(CT219=0,SUM(CU219:CY219)&gt;1,SUM(CU219:CY219)&lt;=4),1,IF(AND(CT219=0,SUM(CU219:CY219)&gt;4),2,0))</f>
        <v>0</v>
      </c>
      <c r="ED219" s="19">
        <f t="shared" si="1670"/>
        <v>0</v>
      </c>
      <c r="EE219" s="19">
        <f>+IF(SUM(AO219:AR219)+SUM(DK219:DN219)&gt;0,CT219*3,0)</f>
        <v>0</v>
      </c>
      <c r="EF219" s="1">
        <f t="shared" si="1671"/>
        <v>0</v>
      </c>
      <c r="EG219" s="18">
        <f>+IF(AND(CT219+EC219=0,SUM(AO219:AR219)&gt;0,SUM(DK219:DN219)&gt;0),(CU219+CV219+CW219+CX219)*2+CY219*5,(EC219+CT219-FO219)*5)+IF(AND(EC219+DQ219+CT219=0,SUM(AO219:AR219)&gt;0),SUM(CU219:CX219)*2+CY219*5,0)</f>
        <v>0</v>
      </c>
      <c r="EH219" s="341"/>
      <c r="EI219" s="44"/>
      <c r="EJ219" s="44"/>
      <c r="EK219" s="44"/>
      <c r="EL219" s="93"/>
      <c r="EM219" s="93"/>
      <c r="EN219" s="93"/>
      <c r="EO219" s="366"/>
      <c r="EP219" s="366"/>
      <c r="EQ219" s="374"/>
      <c r="ER219" s="374"/>
      <c r="ES219" s="374"/>
      <c r="ET219" s="374"/>
      <c r="EU219" s="18">
        <f t="shared" si="1673"/>
        <v>0</v>
      </c>
      <c r="EV219" s="18">
        <f t="shared" si="1362"/>
        <v>0</v>
      </c>
      <c r="EW219" s="341"/>
      <c r="EX219" s="341"/>
      <c r="EY219" s="341"/>
      <c r="EZ219" s="365">
        <f t="shared" si="1404"/>
        <v>0</v>
      </c>
      <c r="FA219" s="44"/>
      <c r="FB219" s="44"/>
      <c r="FC219" s="44"/>
      <c r="FD219" s="45"/>
      <c r="FE219" s="45"/>
      <c r="FF219" s="45"/>
      <c r="FG219" s="300"/>
      <c r="FH219" s="45"/>
      <c r="FI219" s="45"/>
      <c r="FJ219" s="45"/>
      <c r="FK219" s="44"/>
      <c r="FL219" s="44"/>
      <c r="FM219" s="44"/>
      <c r="FN219" s="44"/>
      <c r="FO219" s="294"/>
      <c r="FP219" s="20">
        <f t="shared" si="1674"/>
        <v>0</v>
      </c>
      <c r="FQ219" s="20">
        <f t="shared" si="1675"/>
        <v>0</v>
      </c>
      <c r="FR219" s="20">
        <f t="shared" si="1676"/>
        <v>0</v>
      </c>
      <c r="FS219" s="20">
        <f t="shared" si="1677"/>
        <v>0</v>
      </c>
      <c r="FT219" s="20">
        <f t="shared" si="1678"/>
        <v>0</v>
      </c>
      <c r="FU219" s="20">
        <f t="shared" si="1679"/>
        <v>0</v>
      </c>
      <c r="FV219" s="20">
        <f t="shared" si="1680"/>
        <v>0</v>
      </c>
      <c r="FW219" s="44" t="s">
        <v>895</v>
      </c>
    </row>
    <row r="220" spans="1:179" s="301" customFormat="1" ht="27.75" customHeight="1">
      <c r="A220" s="295"/>
      <c r="B220" s="296" t="s">
        <v>593</v>
      </c>
      <c r="C220" s="296" t="str">
        <f t="shared" si="1559"/>
        <v>10B</v>
      </c>
      <c r="D220" s="296" t="s">
        <v>44</v>
      </c>
      <c r="E220" s="296" t="str">
        <f t="shared" si="1536"/>
        <v>LT8,5</v>
      </c>
      <c r="F220" s="296">
        <v>31</v>
      </c>
      <c r="G220" s="296">
        <f t="shared" si="1560"/>
        <v>31</v>
      </c>
      <c r="H220" s="297"/>
      <c r="I220" s="297"/>
      <c r="J220" s="294"/>
      <c r="K220" s="294"/>
      <c r="L220" s="294"/>
      <c r="M220" s="294"/>
      <c r="N220" s="297"/>
      <c r="O220" s="297"/>
      <c r="P220" s="1"/>
      <c r="Q220" s="16"/>
      <c r="R220" s="1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1">
        <f t="shared" ref="AC220" si="1692">+IF(S220=1,1,0)+IF(T220=1,1,0)</f>
        <v>0</v>
      </c>
      <c r="AD220" s="1">
        <f t="shared" ref="AD220" si="1693">+IF(U220=1,1,0)+IF(V220=1,1,0)</f>
        <v>0</v>
      </c>
      <c r="AE220" s="1">
        <f t="shared" ref="AE220" si="1694">+IF(W220=1,1,0)+IF(X220=1,1,0)</f>
        <v>0</v>
      </c>
      <c r="AF220" s="1">
        <f t="shared" ref="AF220" si="1695">+IF(Y220=1,1,0)+IF(Z220=1,1,0)</f>
        <v>0</v>
      </c>
      <c r="AG220" s="1">
        <f t="shared" ref="AG220" si="1696">+IF(AA220=1,1,0)</f>
        <v>0</v>
      </c>
      <c r="AH220" s="1">
        <f t="shared" ref="AH220" si="1697">+IF(AB220=1,1,0)</f>
        <v>0</v>
      </c>
      <c r="AI220" s="1">
        <f t="shared" ref="AI220" si="1698">+IF(S220=2,1,0)+IF(T220=2,1,0)</f>
        <v>0</v>
      </c>
      <c r="AJ220" s="1">
        <f t="shared" ref="AJ220" si="1699">+IF(U220=2,1,0)+IF(V220=2,1,0)</f>
        <v>0</v>
      </c>
      <c r="AK220" s="1">
        <f t="shared" ref="AK220" si="1700">+IF(X220=2,1,0)+IF(W220=2,1,0)</f>
        <v>0</v>
      </c>
      <c r="AL220" s="1">
        <f t="shared" ref="AL220" si="1701">+IF(Y220=2,1,0)+IF(Z220=2,1,0)</f>
        <v>0</v>
      </c>
      <c r="AM220" s="1">
        <f t="shared" ref="AM220" si="1702">+IF(AA220=2,1,0)</f>
        <v>0</v>
      </c>
      <c r="AN220" s="1">
        <f t="shared" ref="AN220" si="1703">+IF(AB220=2,1,0)</f>
        <v>0</v>
      </c>
      <c r="AO220" s="294"/>
      <c r="AP220" s="294"/>
      <c r="AQ220" s="294"/>
      <c r="AR220" s="44">
        <f t="shared" ref="AR220:AR221" si="1704">G220</f>
        <v>31</v>
      </c>
      <c r="AS220" s="298">
        <f t="shared" si="1381"/>
        <v>0</v>
      </c>
      <c r="AT220" s="298">
        <f t="shared" si="1382"/>
        <v>0</v>
      </c>
      <c r="AU220" s="298">
        <f t="shared" si="1383"/>
        <v>0</v>
      </c>
      <c r="AV220" s="298">
        <f t="shared" si="1531"/>
        <v>1</v>
      </c>
      <c r="AW220" s="294"/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>
        <v>1</v>
      </c>
      <c r="BK220" s="294"/>
      <c r="BL220" s="294"/>
      <c r="BM220" s="294"/>
      <c r="BN220" s="294"/>
      <c r="BO220" s="294"/>
      <c r="BP220" s="1"/>
      <c r="BQ220" s="294"/>
      <c r="BR220" s="17">
        <v>2</v>
      </c>
      <c r="BS220" s="1">
        <f t="shared" si="1340"/>
        <v>0</v>
      </c>
      <c r="BT220" s="17">
        <f t="shared" ref="BT220" si="1705">+BS220*2</f>
        <v>0</v>
      </c>
      <c r="BU220" s="294"/>
      <c r="BV220" s="44">
        <v>2</v>
      </c>
      <c r="BW220" s="294"/>
      <c r="BX220" s="294"/>
      <c r="BY220" s="294"/>
      <c r="BZ220" s="294"/>
      <c r="CA220" s="294"/>
      <c r="CB220" s="294"/>
      <c r="CC220" s="294"/>
      <c r="CD220" s="1"/>
      <c r="CE220" s="1"/>
      <c r="CF220" s="1"/>
      <c r="CG220" s="294"/>
      <c r="CH220" s="1"/>
      <c r="CI220" s="1">
        <v>1</v>
      </c>
      <c r="CJ220" s="1"/>
      <c r="CK220" s="383"/>
      <c r="CL220" s="383"/>
      <c r="CM220" s="383"/>
      <c r="CN220" s="1">
        <f t="shared" si="1386"/>
        <v>0</v>
      </c>
      <c r="CO220" s="1">
        <f t="shared" si="1387"/>
        <v>0</v>
      </c>
      <c r="CP220" s="20">
        <f t="shared" si="1388"/>
        <v>2.5</v>
      </c>
      <c r="CQ220" s="351"/>
      <c r="CR220" s="131">
        <f t="shared" si="1481"/>
        <v>1</v>
      </c>
      <c r="CS220" s="294">
        <v>1</v>
      </c>
      <c r="CT220" s="294"/>
      <c r="CU220" s="1"/>
      <c r="CV220" s="1"/>
      <c r="CW220" s="1">
        <v>2</v>
      </c>
      <c r="CX220" s="1"/>
      <c r="CY220" s="1">
        <v>1</v>
      </c>
      <c r="CZ220" s="294">
        <v>7</v>
      </c>
      <c r="DA220" s="17">
        <f t="shared" ref="DA220" si="1706">+CY220</f>
        <v>1</v>
      </c>
      <c r="DB220" s="359">
        <f t="shared" si="1449"/>
        <v>8</v>
      </c>
      <c r="DC220" s="359">
        <f t="shared" si="1391"/>
        <v>3</v>
      </c>
      <c r="DD220" s="294"/>
      <c r="DE220" s="294">
        <v>8</v>
      </c>
      <c r="DF220" s="294"/>
      <c r="DG220" s="294"/>
      <c r="DH220" s="294"/>
      <c r="DI220" s="294">
        <v>4</v>
      </c>
      <c r="DJ220" s="294"/>
      <c r="DK220" s="294"/>
      <c r="DL220" s="294"/>
      <c r="DM220" s="294"/>
      <c r="DN220" s="294"/>
      <c r="DO220" s="1"/>
      <c r="DP220" s="1"/>
      <c r="DQ220" s="17">
        <f t="shared" si="1392"/>
        <v>0</v>
      </c>
      <c r="DR220" s="17">
        <f t="shared" si="1393"/>
        <v>0</v>
      </c>
      <c r="DS220" s="17">
        <f t="shared" si="1394"/>
        <v>0</v>
      </c>
      <c r="DT220" s="17">
        <f t="shared" si="1395"/>
        <v>0</v>
      </c>
      <c r="DU220" s="17">
        <f t="shared" si="1396"/>
        <v>0</v>
      </c>
      <c r="DV220" s="17">
        <f t="shared" si="1397"/>
        <v>0</v>
      </c>
      <c r="DW220" s="1"/>
      <c r="DX220" s="1"/>
      <c r="DY220" s="20">
        <f t="shared" si="1398"/>
        <v>0</v>
      </c>
      <c r="DZ220" s="20">
        <f t="shared" si="1399"/>
        <v>0</v>
      </c>
      <c r="EA220" s="20">
        <f t="shared" si="1400"/>
        <v>0</v>
      </c>
      <c r="EB220" s="20">
        <f t="shared" si="1401"/>
        <v>0</v>
      </c>
      <c r="EC220" s="18">
        <f t="shared" si="1534"/>
        <v>1</v>
      </c>
      <c r="ED220" s="19">
        <f t="shared" ref="ED220" si="1707">+IF(EC220&lt;&gt;0,EC220*3,0)</f>
        <v>3</v>
      </c>
      <c r="EE220" s="19"/>
      <c r="EF220" s="1">
        <f t="shared" si="1403"/>
        <v>0</v>
      </c>
      <c r="EG220" s="18">
        <f t="shared" si="1606"/>
        <v>5</v>
      </c>
      <c r="EH220" s="341"/>
      <c r="EI220" s="294"/>
      <c r="EJ220" s="294">
        <v>11</v>
      </c>
      <c r="EK220" s="294"/>
      <c r="EL220" s="19">
        <v>1</v>
      </c>
      <c r="EM220" s="19"/>
      <c r="EN220" s="19"/>
      <c r="EO220" s="366"/>
      <c r="EP220" s="366"/>
      <c r="EQ220" s="374"/>
      <c r="ER220" s="374"/>
      <c r="ES220" s="374"/>
      <c r="ET220" s="374"/>
      <c r="EU220" s="18">
        <f t="shared" si="1540"/>
        <v>9</v>
      </c>
      <c r="EV220" s="18">
        <f t="shared" si="1362"/>
        <v>2</v>
      </c>
      <c r="EW220" s="341">
        <v>1</v>
      </c>
      <c r="EX220" s="341"/>
      <c r="EY220" s="341">
        <v>4</v>
      </c>
      <c r="EZ220" s="365">
        <f t="shared" si="1404"/>
        <v>0</v>
      </c>
      <c r="FA220" s="294"/>
      <c r="FB220" s="294"/>
      <c r="FC220" s="294"/>
      <c r="FD220" s="300"/>
      <c r="FE220" s="300"/>
      <c r="FF220" s="300"/>
      <c r="FG220" s="300"/>
      <c r="FH220" s="300"/>
      <c r="FI220" s="300"/>
      <c r="FJ220" s="300"/>
      <c r="FK220" s="294"/>
      <c r="FL220" s="294"/>
      <c r="FM220" s="294"/>
      <c r="FN220" s="44">
        <f t="shared" si="1541"/>
        <v>31</v>
      </c>
      <c r="FO220" s="294"/>
      <c r="FP220" s="20">
        <f t="shared" si="1405"/>
        <v>0</v>
      </c>
      <c r="FQ220" s="20">
        <f t="shared" si="1406"/>
        <v>8</v>
      </c>
      <c r="FR220" s="20">
        <f t="shared" si="1407"/>
        <v>0</v>
      </c>
      <c r="FS220" s="20">
        <f t="shared" si="1408"/>
        <v>0</v>
      </c>
      <c r="FT220" s="20">
        <f t="shared" si="1409"/>
        <v>0</v>
      </c>
      <c r="FU220" s="20">
        <f t="shared" si="1410"/>
        <v>0</v>
      </c>
      <c r="FV220" s="20">
        <f t="shared" si="1411"/>
        <v>0</v>
      </c>
      <c r="FW220" s="44"/>
    </row>
    <row r="221" spans="1:179" s="301" customFormat="1" ht="27.75" customHeight="1">
      <c r="A221" s="295"/>
      <c r="B221" s="296" t="s">
        <v>594</v>
      </c>
      <c r="C221" s="296" t="str">
        <f t="shared" si="1559"/>
        <v>11B</v>
      </c>
      <c r="D221" s="296" t="s">
        <v>44</v>
      </c>
      <c r="E221" s="296" t="str">
        <f t="shared" si="1536"/>
        <v>LT8,5</v>
      </c>
      <c r="F221" s="296">
        <v>32</v>
      </c>
      <c r="G221" s="296">
        <f t="shared" si="1560"/>
        <v>32</v>
      </c>
      <c r="H221" s="297"/>
      <c r="I221" s="297"/>
      <c r="J221" s="294"/>
      <c r="K221" s="294"/>
      <c r="L221" s="294"/>
      <c r="M221" s="294"/>
      <c r="N221" s="297"/>
      <c r="O221" s="297"/>
      <c r="P221" s="1"/>
      <c r="Q221" s="16"/>
      <c r="R221" s="1"/>
      <c r="S221" s="294"/>
      <c r="T221" s="294"/>
      <c r="U221" s="294"/>
      <c r="V221" s="294"/>
      <c r="W221" s="294"/>
      <c r="X221" s="294"/>
      <c r="Y221" s="294"/>
      <c r="Z221" s="294"/>
      <c r="AA221" s="294"/>
      <c r="AB221" s="294"/>
      <c r="AC221" s="1">
        <f t="shared" ref="AC221" si="1708">+IF(S221=1,1,0)+IF(T221=1,1,0)</f>
        <v>0</v>
      </c>
      <c r="AD221" s="1">
        <f t="shared" ref="AD221" si="1709">+IF(U221=1,1,0)+IF(V221=1,1,0)</f>
        <v>0</v>
      </c>
      <c r="AE221" s="1">
        <f t="shared" ref="AE221" si="1710">+IF(W221=1,1,0)+IF(X221=1,1,0)</f>
        <v>0</v>
      </c>
      <c r="AF221" s="1">
        <f t="shared" ref="AF221" si="1711">+IF(Y221=1,1,0)+IF(Z221=1,1,0)</f>
        <v>0</v>
      </c>
      <c r="AG221" s="1">
        <f t="shared" ref="AG221" si="1712">+IF(AA221=1,1,0)</f>
        <v>0</v>
      </c>
      <c r="AH221" s="1">
        <f t="shared" ref="AH221" si="1713">+IF(AB221=1,1,0)</f>
        <v>0</v>
      </c>
      <c r="AI221" s="1">
        <f t="shared" ref="AI221" si="1714">+IF(S221=2,1,0)+IF(T221=2,1,0)</f>
        <v>0</v>
      </c>
      <c r="AJ221" s="1">
        <f t="shared" ref="AJ221" si="1715">+IF(U221=2,1,0)+IF(V221=2,1,0)</f>
        <v>0</v>
      </c>
      <c r="AK221" s="1">
        <f t="shared" ref="AK221" si="1716">+IF(X221=2,1,0)+IF(W221=2,1,0)</f>
        <v>0</v>
      </c>
      <c r="AL221" s="1">
        <f t="shared" ref="AL221" si="1717">+IF(Y221=2,1,0)+IF(Z221=2,1,0)</f>
        <v>0</v>
      </c>
      <c r="AM221" s="1">
        <f t="shared" ref="AM221" si="1718">+IF(AA221=2,1,0)</f>
        <v>0</v>
      </c>
      <c r="AN221" s="1">
        <f t="shared" ref="AN221" si="1719">+IF(AB221=2,1,0)</f>
        <v>0</v>
      </c>
      <c r="AO221" s="294"/>
      <c r="AP221" s="294"/>
      <c r="AQ221" s="294"/>
      <c r="AR221" s="44">
        <f t="shared" si="1704"/>
        <v>32</v>
      </c>
      <c r="AS221" s="298">
        <f t="shared" ref="AS221:AS259" si="1720">IF(AND(AO221&gt;0,OR(BR221&gt;=2,BR221=1)),1,0)</f>
        <v>0</v>
      </c>
      <c r="AT221" s="298">
        <f t="shared" ref="AT221:AT259" si="1721">IF(AND(AP221&gt;0,OR(BR221&gt;=2,BR221=1)),1,0)</f>
        <v>0</v>
      </c>
      <c r="AU221" s="298">
        <f t="shared" ref="AU221:AU259" si="1722">IF(AND(AQ221&gt;0,OR(BR221&gt;=2,BR221=1)),1,0)</f>
        <v>0</v>
      </c>
      <c r="AV221" s="298">
        <f t="shared" si="1531"/>
        <v>1</v>
      </c>
      <c r="AW221" s="294"/>
      <c r="AX221" s="294"/>
      <c r="AY221" s="294"/>
      <c r="AZ221" s="294"/>
      <c r="BA221" s="294"/>
      <c r="BB221" s="294"/>
      <c r="BC221" s="294"/>
      <c r="BD221" s="294"/>
      <c r="BE221" s="294"/>
      <c r="BF221" s="294"/>
      <c r="BG221" s="294"/>
      <c r="BH221" s="294"/>
      <c r="BI221" s="294"/>
      <c r="BJ221" s="294">
        <v>1</v>
      </c>
      <c r="BK221" s="294"/>
      <c r="BL221" s="294"/>
      <c r="BM221" s="294"/>
      <c r="BN221" s="294"/>
      <c r="BO221" s="294"/>
      <c r="BP221" s="1"/>
      <c r="BQ221" s="294"/>
      <c r="BR221" s="17">
        <v>2</v>
      </c>
      <c r="BS221" s="1">
        <f t="shared" si="1340"/>
        <v>0</v>
      </c>
      <c r="BT221" s="17">
        <f t="shared" ref="BT221" si="1723">+BS221*2</f>
        <v>0</v>
      </c>
      <c r="BU221" s="294"/>
      <c r="BV221" s="44">
        <v>2</v>
      </c>
      <c r="BW221" s="294"/>
      <c r="BX221" s="294"/>
      <c r="BY221" s="294"/>
      <c r="BZ221" s="294"/>
      <c r="CA221" s="294"/>
      <c r="CB221" s="294"/>
      <c r="CC221" s="294"/>
      <c r="CD221" s="1"/>
      <c r="CE221" s="1"/>
      <c r="CF221" s="1"/>
      <c r="CG221" s="294"/>
      <c r="CH221" s="1"/>
      <c r="CI221" s="1">
        <v>1</v>
      </c>
      <c r="CJ221" s="1"/>
      <c r="CK221" s="383"/>
      <c r="CL221" s="383"/>
      <c r="CM221" s="383"/>
      <c r="CN221" s="1">
        <f t="shared" ref="CN221:CN259" si="1724">+SUM(BX221:CC221)*BW221</f>
        <v>0</v>
      </c>
      <c r="CO221" s="1">
        <f t="shared" ref="CO221:CO259" si="1725">+SUM(BX221:CC221)*BW221</f>
        <v>0</v>
      </c>
      <c r="CP221" s="20">
        <f t="shared" ref="CP221:CP259" si="1726">+SUM(BY221:CC221)*2.5+SUM(CD221:CG221)*0.5+SUM(CH221:CJ221)*2.5</f>
        <v>2.5</v>
      </c>
      <c r="CQ221" s="351"/>
      <c r="CR221" s="131">
        <f t="shared" si="1481"/>
        <v>1</v>
      </c>
      <c r="CS221" s="294"/>
      <c r="CT221" s="294"/>
      <c r="CU221" s="1"/>
      <c r="CV221" s="1"/>
      <c r="CW221" s="1">
        <v>2</v>
      </c>
      <c r="CX221" s="1"/>
      <c r="CY221" s="1">
        <v>1</v>
      </c>
      <c r="CZ221" s="294">
        <v>6</v>
      </c>
      <c r="DA221" s="17">
        <f t="shared" ref="DA221" si="1727">+CY221</f>
        <v>1</v>
      </c>
      <c r="DB221" s="359">
        <f t="shared" si="1449"/>
        <v>7</v>
      </c>
      <c r="DC221" s="359">
        <f t="shared" si="1391"/>
        <v>3</v>
      </c>
      <c r="DD221" s="294"/>
      <c r="DE221" s="294">
        <v>8</v>
      </c>
      <c r="DF221" s="294"/>
      <c r="DG221" s="294"/>
      <c r="DH221" s="294"/>
      <c r="DI221" s="294">
        <v>4</v>
      </c>
      <c r="DJ221" s="294"/>
      <c r="DK221" s="294"/>
      <c r="DL221" s="294"/>
      <c r="DM221" s="294"/>
      <c r="DN221" s="294"/>
      <c r="DO221" s="1"/>
      <c r="DP221" s="1"/>
      <c r="DQ221" s="17">
        <f t="shared" ref="DQ221:DQ259" si="1728">+IF(AND(SUM(S221:AA221)&gt;0,SUM(FA221:FF221)&gt;0),CT221,0)</f>
        <v>0</v>
      </c>
      <c r="DR221" s="17">
        <f t="shared" ref="DR221:DR259" si="1729">+IF(AND(SUM(S221:AA221)&gt;0,SUM(FA221:FF221)&gt;0),CU221,0)</f>
        <v>0</v>
      </c>
      <c r="DS221" s="17">
        <f t="shared" ref="DS221:DS259" si="1730">+IF(AND(SUM(S221:AA221)&gt;0,SUM(FA221:FF221)&gt;0),CV221,0)</f>
        <v>0</v>
      </c>
      <c r="DT221" s="17">
        <f t="shared" ref="DT221:DT259" si="1731">+IF(AND(SUM(S221:AA221)&gt;0,SUM(FA221:FF221)&gt;0),CW221,0)</f>
        <v>0</v>
      </c>
      <c r="DU221" s="17">
        <f t="shared" ref="DU221:DU259" si="1732">+IF(AND(SUM(S221:AA221)&gt;0,SUM(FA221:FF221)&gt;0),CX221,0)</f>
        <v>0</v>
      </c>
      <c r="DV221" s="17">
        <f t="shared" ref="DV221:DV259" si="1733">+IF(AND(SUM(S221:AA221)&gt;0,SUM(FA221:FF221)&gt;0),CY221,0)</f>
        <v>0</v>
      </c>
      <c r="DW221" s="1"/>
      <c r="DX221" s="1"/>
      <c r="DY221" s="20">
        <f t="shared" ref="DY221:DY259" si="1734">+IF(AND(SUM(S221:AB221)&gt;0,SUM(FA221:FF221)&gt;0,DG221&gt;=3),DG221,0)</f>
        <v>0</v>
      </c>
      <c r="DZ221" s="20">
        <f t="shared" ref="DZ221:DZ259" si="1735">+IF(AND(SUM(S221:AB221)&gt;0,SUM(FA221:FF221)&gt;0,DH221&gt;=3),DH221,0)</f>
        <v>0</v>
      </c>
      <c r="EA221" s="20">
        <f t="shared" ref="EA221:EA259" si="1736">+IF(AND(SUM(S221:AB221)&gt;0,SUM(FA221:FF221)&gt;0,DI221&gt;=3),DI221,0)</f>
        <v>0</v>
      </c>
      <c r="EB221" s="20">
        <f t="shared" ref="EB221:EB259" si="1737">+IF(AND(SUM(S221:AB221)&gt;0,SUM(FA221:FF221)&gt;0,DJ221&gt;=3),DJ221,0)</f>
        <v>0</v>
      </c>
      <c r="EC221" s="18">
        <f t="shared" si="1534"/>
        <v>1</v>
      </c>
      <c r="ED221" s="19">
        <f t="shared" ref="ED221" si="1738">+IF(EC221&lt;&gt;0,EC221*3,0)</f>
        <v>3</v>
      </c>
      <c r="EE221" s="19"/>
      <c r="EF221" s="1">
        <f t="shared" ref="EF221:EF259" si="1739">+IF(EE221&gt;0,CT221*4,0)</f>
        <v>0</v>
      </c>
      <c r="EG221" s="18">
        <f t="shared" si="1606"/>
        <v>5</v>
      </c>
      <c r="EH221" s="341"/>
      <c r="EI221" s="294"/>
      <c r="EJ221" s="294">
        <v>11</v>
      </c>
      <c r="EK221" s="294"/>
      <c r="EL221" s="19">
        <v>1</v>
      </c>
      <c r="EM221" s="19"/>
      <c r="EN221" s="19"/>
      <c r="EO221" s="366"/>
      <c r="EP221" s="366"/>
      <c r="EQ221" s="374"/>
      <c r="ER221" s="374"/>
      <c r="ES221" s="374">
        <v>1</v>
      </c>
      <c r="ET221" s="374"/>
      <c r="EU221" s="18">
        <f t="shared" si="1540"/>
        <v>8</v>
      </c>
      <c r="EV221" s="18">
        <f t="shared" si="1362"/>
        <v>2</v>
      </c>
      <c r="EW221" s="341">
        <v>1</v>
      </c>
      <c r="EX221" s="341"/>
      <c r="EY221" s="341">
        <v>4</v>
      </c>
      <c r="EZ221" s="365">
        <f t="shared" si="1404"/>
        <v>0</v>
      </c>
      <c r="FA221" s="294"/>
      <c r="FB221" s="294"/>
      <c r="FC221" s="294"/>
      <c r="FD221" s="300"/>
      <c r="FE221" s="300"/>
      <c r="FF221" s="300"/>
      <c r="FG221" s="300"/>
      <c r="FH221" s="300"/>
      <c r="FI221" s="300"/>
      <c r="FJ221" s="300"/>
      <c r="FK221" s="294"/>
      <c r="FL221" s="294"/>
      <c r="FM221" s="294"/>
      <c r="FN221" s="44">
        <f t="shared" si="1541"/>
        <v>32</v>
      </c>
      <c r="FO221" s="294"/>
      <c r="FP221" s="20">
        <f t="shared" si="1405"/>
        <v>0</v>
      </c>
      <c r="FQ221" s="20">
        <f t="shared" ref="FQ221:FQ259" si="1740">+DE221</f>
        <v>8</v>
      </c>
      <c r="FR221" s="20">
        <f t="shared" ref="FR221:FR259" si="1741">+DF221</f>
        <v>0</v>
      </c>
      <c r="FS221" s="20">
        <f t="shared" ref="FS221:FS259" si="1742">+IF(DG221&lt;3,DG221,0)</f>
        <v>0</v>
      </c>
      <c r="FT221" s="20">
        <f t="shared" ref="FT221:FT259" si="1743">+IF(DH221&lt;3,DH221,0)</f>
        <v>0</v>
      </c>
      <c r="FU221" s="20">
        <f t="shared" ref="FU221:FU259" si="1744">+IF(DI221&lt;3,DI221,0)</f>
        <v>0</v>
      </c>
      <c r="FV221" s="20">
        <f t="shared" ref="FV221:FV259" si="1745">+IF(DJ221&lt;3,DJ221,0)</f>
        <v>0</v>
      </c>
      <c r="FW221" s="44"/>
    </row>
    <row r="222" spans="1:179" s="301" customFormat="1" ht="27.75" customHeight="1">
      <c r="A222" s="295"/>
      <c r="B222" s="296" t="s">
        <v>595</v>
      </c>
      <c r="C222" s="296" t="str">
        <f t="shared" si="1559"/>
        <v>12B</v>
      </c>
      <c r="D222" s="296" t="s">
        <v>187</v>
      </c>
      <c r="E222" s="296" t="str">
        <f t="shared" si="1536"/>
        <v>2LT8,5</v>
      </c>
      <c r="F222" s="296">
        <v>29</v>
      </c>
      <c r="G222" s="296">
        <f t="shared" si="1560"/>
        <v>29</v>
      </c>
      <c r="H222" s="297"/>
      <c r="I222" s="297"/>
      <c r="J222" s="294"/>
      <c r="K222" s="294"/>
      <c r="L222" s="294"/>
      <c r="M222" s="294">
        <v>4</v>
      </c>
      <c r="N222" s="297"/>
      <c r="O222" s="297"/>
      <c r="P222" s="1"/>
      <c r="Q222" s="16"/>
      <c r="R222" s="1"/>
      <c r="S222" s="294"/>
      <c r="T222" s="294"/>
      <c r="U222" s="294"/>
      <c r="V222" s="294"/>
      <c r="W222" s="294"/>
      <c r="X222" s="294"/>
      <c r="Y222" s="294"/>
      <c r="Z222" s="294"/>
      <c r="AA222" s="294"/>
      <c r="AB222" s="294"/>
      <c r="AC222" s="1">
        <f t="shared" ref="AC222" si="1746">+IF(S222=1,1,0)+IF(T222=1,1,0)</f>
        <v>0</v>
      </c>
      <c r="AD222" s="1">
        <f t="shared" ref="AD222" si="1747">+IF(U222=1,1,0)+IF(V222=1,1,0)</f>
        <v>0</v>
      </c>
      <c r="AE222" s="1">
        <f t="shared" ref="AE222" si="1748">+IF(W222=1,1,0)+IF(X222=1,1,0)</f>
        <v>0</v>
      </c>
      <c r="AF222" s="1">
        <f t="shared" ref="AF222" si="1749">+IF(Y222=1,1,0)+IF(Z222=1,1,0)</f>
        <v>0</v>
      </c>
      <c r="AG222" s="1">
        <f t="shared" ref="AG222" si="1750">+IF(AA222=1,1,0)</f>
        <v>0</v>
      </c>
      <c r="AH222" s="1">
        <f t="shared" ref="AH222" si="1751">+IF(AB222=1,1,0)</f>
        <v>0</v>
      </c>
      <c r="AI222" s="1">
        <f t="shared" ref="AI222" si="1752">+IF(S222=2,1,0)+IF(T222=2,1,0)</f>
        <v>0</v>
      </c>
      <c r="AJ222" s="1">
        <f t="shared" ref="AJ222" si="1753">+IF(U222=2,1,0)+IF(V222=2,1,0)</f>
        <v>0</v>
      </c>
      <c r="AK222" s="1">
        <f t="shared" ref="AK222" si="1754">+IF(X222=2,1,0)+IF(W222=2,1,0)</f>
        <v>0</v>
      </c>
      <c r="AL222" s="1">
        <f t="shared" ref="AL222" si="1755">+IF(Y222=2,1,0)+IF(Z222=2,1,0)</f>
        <v>0</v>
      </c>
      <c r="AM222" s="1">
        <f t="shared" ref="AM222" si="1756">+IF(AA222=2,1,0)</f>
        <v>0</v>
      </c>
      <c r="AN222" s="1">
        <f t="shared" ref="AN222" si="1757">+IF(AB222=2,1,0)</f>
        <v>0</v>
      </c>
      <c r="AO222" s="294"/>
      <c r="AP222" s="294"/>
      <c r="AQ222" s="294"/>
      <c r="AR222" s="44">
        <f>G222+12</f>
        <v>41</v>
      </c>
      <c r="AS222" s="298">
        <f t="shared" si="1720"/>
        <v>0</v>
      </c>
      <c r="AT222" s="298">
        <f t="shared" si="1721"/>
        <v>0</v>
      </c>
      <c r="AU222" s="298">
        <f t="shared" si="1722"/>
        <v>0</v>
      </c>
      <c r="AV222" s="298">
        <f t="shared" si="1531"/>
        <v>1.4137931034482758</v>
      </c>
      <c r="AW222" s="294"/>
      <c r="AX222" s="294"/>
      <c r="AY222" s="294"/>
      <c r="AZ222" s="294"/>
      <c r="BA222" s="294"/>
      <c r="BB222" s="294"/>
      <c r="BC222" s="294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>
        <v>1</v>
      </c>
      <c r="BN222" s="294"/>
      <c r="BO222" s="294"/>
      <c r="BP222" s="1"/>
      <c r="BQ222" s="294"/>
      <c r="BR222" s="17">
        <v>1</v>
      </c>
      <c r="BS222" s="1">
        <f t="shared" si="1340"/>
        <v>0</v>
      </c>
      <c r="BT222" s="17">
        <f t="shared" ref="BT222" si="1758">+BS222*2</f>
        <v>0</v>
      </c>
      <c r="BU222" s="294"/>
      <c r="BV222" s="44">
        <v>2</v>
      </c>
      <c r="BW222" s="294">
        <v>1</v>
      </c>
      <c r="BX222" s="294">
        <v>1</v>
      </c>
      <c r="BY222" s="294"/>
      <c r="BZ222" s="294">
        <v>1</v>
      </c>
      <c r="CA222" s="294"/>
      <c r="CB222" s="294"/>
      <c r="CC222" s="294"/>
      <c r="CD222" s="1"/>
      <c r="CE222" s="1"/>
      <c r="CF222" s="1"/>
      <c r="CG222" s="294"/>
      <c r="CH222" s="1"/>
      <c r="CI222" s="1">
        <v>1</v>
      </c>
      <c r="CJ222" s="1"/>
      <c r="CK222" s="383"/>
      <c r="CL222" s="383"/>
      <c r="CM222" s="383"/>
      <c r="CN222" s="1">
        <f t="shared" si="1724"/>
        <v>2</v>
      </c>
      <c r="CO222" s="1">
        <f t="shared" si="1725"/>
        <v>2</v>
      </c>
      <c r="CP222" s="20">
        <f t="shared" si="1726"/>
        <v>5</v>
      </c>
      <c r="CQ222" s="351"/>
      <c r="CR222" s="131">
        <f t="shared" si="1481"/>
        <v>1</v>
      </c>
      <c r="CS222" s="294"/>
      <c r="CT222" s="294"/>
      <c r="CU222" s="1"/>
      <c r="CV222" s="1"/>
      <c r="CW222" s="1">
        <v>2</v>
      </c>
      <c r="CX222" s="1"/>
      <c r="CY222" s="1">
        <v>4</v>
      </c>
      <c r="CZ222" s="294">
        <v>5</v>
      </c>
      <c r="DA222" s="17">
        <f t="shared" ref="DA222" si="1759">+CY222</f>
        <v>4</v>
      </c>
      <c r="DB222" s="359">
        <f t="shared" si="1449"/>
        <v>9</v>
      </c>
      <c r="DC222" s="359">
        <f t="shared" si="1391"/>
        <v>6</v>
      </c>
      <c r="DD222" s="294"/>
      <c r="DE222" s="294">
        <v>8</v>
      </c>
      <c r="DF222" s="294"/>
      <c r="DG222" s="294"/>
      <c r="DH222" s="294"/>
      <c r="DI222" s="294">
        <f>3*4</f>
        <v>12</v>
      </c>
      <c r="DJ222" s="294"/>
      <c r="DK222" s="294"/>
      <c r="DL222" s="294"/>
      <c r="DM222" s="294"/>
      <c r="DN222" s="294"/>
      <c r="DO222" s="1"/>
      <c r="DP222" s="1"/>
      <c r="DQ222" s="17">
        <f t="shared" si="1728"/>
        <v>0</v>
      </c>
      <c r="DR222" s="17">
        <f t="shared" si="1729"/>
        <v>0</v>
      </c>
      <c r="DS222" s="17">
        <f t="shared" si="1730"/>
        <v>0</v>
      </c>
      <c r="DT222" s="17">
        <f t="shared" si="1731"/>
        <v>0</v>
      </c>
      <c r="DU222" s="17">
        <f t="shared" si="1732"/>
        <v>0</v>
      </c>
      <c r="DV222" s="17">
        <f t="shared" si="1733"/>
        <v>0</v>
      </c>
      <c r="DW222" s="1"/>
      <c r="DX222" s="1"/>
      <c r="DY222" s="20">
        <f t="shared" si="1734"/>
        <v>0</v>
      </c>
      <c r="DZ222" s="20">
        <f t="shared" si="1735"/>
        <v>0</v>
      </c>
      <c r="EA222" s="20">
        <f t="shared" si="1736"/>
        <v>0</v>
      </c>
      <c r="EB222" s="20">
        <f t="shared" si="1737"/>
        <v>0</v>
      </c>
      <c r="EC222" s="18">
        <f t="shared" si="1534"/>
        <v>2</v>
      </c>
      <c r="ED222" s="19"/>
      <c r="EE222" s="19"/>
      <c r="EF222" s="1">
        <f t="shared" si="1739"/>
        <v>0</v>
      </c>
      <c r="EG222" s="18"/>
      <c r="EH222" s="341"/>
      <c r="EI222" s="294"/>
      <c r="EJ222" s="294">
        <v>11</v>
      </c>
      <c r="EK222" s="294"/>
      <c r="EL222" s="19"/>
      <c r="EM222" s="19"/>
      <c r="EN222" s="19">
        <v>1</v>
      </c>
      <c r="EO222" s="366"/>
      <c r="EP222" s="366"/>
      <c r="EQ222" s="374"/>
      <c r="ER222" s="374"/>
      <c r="ES222" s="374"/>
      <c r="ET222" s="374">
        <v>1</v>
      </c>
      <c r="EU222" s="18">
        <f t="shared" si="1540"/>
        <v>7</v>
      </c>
      <c r="EV222" s="18">
        <f t="shared" si="1362"/>
        <v>4</v>
      </c>
      <c r="EW222" s="341">
        <v>1</v>
      </c>
      <c r="EX222" s="341">
        <v>1</v>
      </c>
      <c r="EY222" s="341">
        <v>4</v>
      </c>
      <c r="EZ222" s="365">
        <f t="shared" si="1404"/>
        <v>0.5</v>
      </c>
      <c r="FA222" s="294"/>
      <c r="FB222" s="294"/>
      <c r="FC222" s="294"/>
      <c r="FD222" s="300"/>
      <c r="FE222" s="300"/>
      <c r="FF222" s="300"/>
      <c r="FG222" s="300"/>
      <c r="FH222" s="300"/>
      <c r="FI222" s="300"/>
      <c r="FJ222" s="300"/>
      <c r="FK222" s="294"/>
      <c r="FL222" s="294"/>
      <c r="FM222" s="294"/>
      <c r="FN222" s="44">
        <f>G222</f>
        <v>29</v>
      </c>
      <c r="FO222" s="294"/>
      <c r="FP222" s="20">
        <f t="shared" si="1405"/>
        <v>0</v>
      </c>
      <c r="FQ222" s="20">
        <f t="shared" si="1740"/>
        <v>8</v>
      </c>
      <c r="FR222" s="20">
        <f t="shared" si="1741"/>
        <v>0</v>
      </c>
      <c r="FS222" s="20">
        <f t="shared" si="1742"/>
        <v>0</v>
      </c>
      <c r="FT222" s="20">
        <f t="shared" si="1743"/>
        <v>0</v>
      </c>
      <c r="FU222" s="20">
        <f t="shared" si="1744"/>
        <v>0</v>
      </c>
      <c r="FV222" s="20">
        <f t="shared" si="1745"/>
        <v>0</v>
      </c>
      <c r="FW222" s="44"/>
    </row>
    <row r="223" spans="1:179" ht="27.75" customHeight="1">
      <c r="A223" s="40"/>
      <c r="B223" s="41" t="s">
        <v>164</v>
      </c>
      <c r="C223" s="41"/>
      <c r="D223" s="48"/>
      <c r="E223" s="41"/>
      <c r="F223" s="41"/>
      <c r="G223" s="48"/>
      <c r="H223" s="43"/>
      <c r="I223" s="43"/>
      <c r="J223" s="44"/>
      <c r="K223" s="44"/>
      <c r="L223" s="44"/>
      <c r="M223" s="44"/>
      <c r="N223" s="43"/>
      <c r="O223" s="43"/>
      <c r="P223" s="1"/>
      <c r="Q223" s="16"/>
      <c r="R223" s="1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1">
        <f t="shared" si="1326"/>
        <v>0</v>
      </c>
      <c r="AD223" s="1">
        <f t="shared" si="1327"/>
        <v>0</v>
      </c>
      <c r="AE223" s="1">
        <f t="shared" si="1328"/>
        <v>0</v>
      </c>
      <c r="AF223" s="1">
        <f t="shared" si="1329"/>
        <v>0</v>
      </c>
      <c r="AG223" s="1">
        <f t="shared" si="1330"/>
        <v>0</v>
      </c>
      <c r="AH223" s="1">
        <f t="shared" si="1330"/>
        <v>0</v>
      </c>
      <c r="AI223" s="1">
        <f t="shared" si="1331"/>
        <v>0</v>
      </c>
      <c r="AJ223" s="1">
        <f t="shared" si="1332"/>
        <v>0</v>
      </c>
      <c r="AK223" s="1">
        <f t="shared" si="1333"/>
        <v>0</v>
      </c>
      <c r="AL223" s="1">
        <f t="shared" si="1334"/>
        <v>0</v>
      </c>
      <c r="AM223" s="1">
        <f t="shared" si="1335"/>
        <v>0</v>
      </c>
      <c r="AN223" s="1">
        <f t="shared" si="1335"/>
        <v>0</v>
      </c>
      <c r="AO223" s="44"/>
      <c r="AP223" s="44"/>
      <c r="AQ223" s="44"/>
      <c r="AR223" s="44"/>
      <c r="AS223" s="122">
        <f t="shared" si="1720"/>
        <v>0</v>
      </c>
      <c r="AT223" s="122">
        <f t="shared" si="1721"/>
        <v>0</v>
      </c>
      <c r="AU223" s="122">
        <f t="shared" si="1722"/>
        <v>0</v>
      </c>
      <c r="AV223" s="122">
        <f t="shared" si="1531"/>
        <v>0</v>
      </c>
      <c r="AW223" s="44"/>
      <c r="AX223" s="294"/>
      <c r="AY223" s="294"/>
      <c r="AZ223" s="294"/>
      <c r="BA223" s="294"/>
      <c r="BB223" s="294"/>
      <c r="BC223" s="29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127"/>
      <c r="BO223" s="44"/>
      <c r="BP223" s="1"/>
      <c r="BQ223" s="44"/>
      <c r="BR223" s="17"/>
      <c r="BS223" s="1">
        <f t="shared" si="1340"/>
        <v>0</v>
      </c>
      <c r="BT223" s="17">
        <f t="shared" si="1341"/>
        <v>0</v>
      </c>
      <c r="BU223" s="44"/>
      <c r="BV223" s="44"/>
      <c r="BW223" s="44"/>
      <c r="BX223" s="44"/>
      <c r="BY223" s="44"/>
      <c r="BZ223" s="44"/>
      <c r="CA223" s="44"/>
      <c r="CB223" s="44"/>
      <c r="CC223" s="44"/>
      <c r="CD223" s="92"/>
      <c r="CE223" s="92"/>
      <c r="CF223" s="92"/>
      <c r="CG223" s="44"/>
      <c r="CH223" s="1"/>
      <c r="CI223" s="44"/>
      <c r="CJ223" s="1"/>
      <c r="CK223" s="383"/>
      <c r="CL223" s="383"/>
      <c r="CM223" s="383"/>
      <c r="CN223" s="1">
        <f t="shared" si="1724"/>
        <v>0</v>
      </c>
      <c r="CO223" s="1">
        <f t="shared" si="1725"/>
        <v>0</v>
      </c>
      <c r="CP223" s="20">
        <f t="shared" si="1726"/>
        <v>0</v>
      </c>
      <c r="CQ223" s="351"/>
      <c r="CR223" s="131">
        <f t="shared" si="1481"/>
        <v>0</v>
      </c>
      <c r="CS223" s="44"/>
      <c r="CT223" s="44"/>
      <c r="CU223" s="1"/>
      <c r="CV223" s="1"/>
      <c r="CW223" s="1"/>
      <c r="CX223" s="1"/>
      <c r="CY223" s="1"/>
      <c r="CZ223" s="44"/>
      <c r="DA223" s="17">
        <f t="shared" si="1346"/>
        <v>0</v>
      </c>
      <c r="DB223" s="359">
        <f t="shared" si="1449"/>
        <v>0</v>
      </c>
      <c r="DC223" s="359">
        <f t="shared" si="1391"/>
        <v>0</v>
      </c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1"/>
      <c r="DP223" s="1"/>
      <c r="DQ223" s="17">
        <f t="shared" si="1728"/>
        <v>0</v>
      </c>
      <c r="DR223" s="17">
        <f t="shared" si="1729"/>
        <v>0</v>
      </c>
      <c r="DS223" s="17">
        <f t="shared" si="1730"/>
        <v>0</v>
      </c>
      <c r="DT223" s="17">
        <f t="shared" si="1731"/>
        <v>0</v>
      </c>
      <c r="DU223" s="17">
        <f t="shared" si="1732"/>
        <v>0</v>
      </c>
      <c r="DV223" s="17">
        <f t="shared" si="1733"/>
        <v>0</v>
      </c>
      <c r="DW223" s="1"/>
      <c r="DX223" s="1"/>
      <c r="DY223" s="20">
        <f t="shared" si="1734"/>
        <v>0</v>
      </c>
      <c r="DZ223" s="20">
        <f t="shared" si="1735"/>
        <v>0</v>
      </c>
      <c r="EA223" s="20">
        <f t="shared" si="1736"/>
        <v>0</v>
      </c>
      <c r="EB223" s="20">
        <f t="shared" si="1737"/>
        <v>0</v>
      </c>
      <c r="EC223" s="18">
        <f t="shared" si="1534"/>
        <v>0</v>
      </c>
      <c r="ED223" s="19">
        <f t="shared" ref="ED223:ED232" si="1760">+IF(EC223&lt;&gt;0,EC223*3,0)</f>
        <v>0</v>
      </c>
      <c r="EE223" s="19">
        <f t="shared" ref="EE223:EE242" si="1761">+IF(SUM(AO223:AR223)+SUM(DK223:DN223)&gt;0,CT223*3,0)</f>
        <v>0</v>
      </c>
      <c r="EF223" s="1">
        <f t="shared" si="1739"/>
        <v>0</v>
      </c>
      <c r="EG223" s="18">
        <f t="shared" si="1606"/>
        <v>0</v>
      </c>
      <c r="EH223" s="341"/>
      <c r="EI223" s="44"/>
      <c r="EJ223" s="44"/>
      <c r="EK223" s="44"/>
      <c r="EL223" s="93"/>
      <c r="EM223" s="93"/>
      <c r="EN223" s="93"/>
      <c r="EO223" s="366"/>
      <c r="EP223" s="366"/>
      <c r="EQ223" s="374"/>
      <c r="ER223" s="374"/>
      <c r="ES223" s="374"/>
      <c r="ET223" s="374"/>
      <c r="EU223" s="18">
        <f t="shared" si="1540"/>
        <v>0</v>
      </c>
      <c r="EV223" s="18">
        <f t="shared" si="1362"/>
        <v>0</v>
      </c>
      <c r="EW223" s="341"/>
      <c r="EX223" s="341"/>
      <c r="EY223" s="341"/>
      <c r="EZ223" s="365">
        <f t="shared" si="1404"/>
        <v>0</v>
      </c>
      <c r="FA223" s="44"/>
      <c r="FB223" s="44"/>
      <c r="FC223" s="44"/>
      <c r="FD223" s="45"/>
      <c r="FE223" s="45"/>
      <c r="FF223" s="45"/>
      <c r="FG223" s="300"/>
      <c r="FH223" s="45"/>
      <c r="FI223" s="45"/>
      <c r="FJ223" s="45"/>
      <c r="FK223" s="44"/>
      <c r="FL223" s="44"/>
      <c r="FM223" s="44"/>
      <c r="FN223" s="44"/>
      <c r="FO223" s="294"/>
      <c r="FP223" s="20">
        <f t="shared" si="1405"/>
        <v>0</v>
      </c>
      <c r="FQ223" s="20">
        <f t="shared" si="1740"/>
        <v>0</v>
      </c>
      <c r="FR223" s="20">
        <f t="shared" si="1741"/>
        <v>0</v>
      </c>
      <c r="FS223" s="20">
        <f t="shared" si="1742"/>
        <v>0</v>
      </c>
      <c r="FT223" s="20">
        <f t="shared" si="1743"/>
        <v>0</v>
      </c>
      <c r="FU223" s="20">
        <f t="shared" si="1744"/>
        <v>0</v>
      </c>
      <c r="FV223" s="20">
        <f t="shared" si="1745"/>
        <v>0</v>
      </c>
      <c r="FW223" s="44"/>
    </row>
    <row r="224" spans="1:179" ht="27.75" customHeight="1">
      <c r="A224" s="40"/>
      <c r="B224" s="48" t="s">
        <v>190</v>
      </c>
      <c r="C224" s="48" t="s">
        <v>27</v>
      </c>
      <c r="D224" s="48" t="s">
        <v>165</v>
      </c>
      <c r="E224" s="48" t="str">
        <f>D224</f>
        <v>2LT12</v>
      </c>
      <c r="F224" s="48"/>
      <c r="G224" s="48"/>
      <c r="H224" s="43"/>
      <c r="I224" s="43"/>
      <c r="J224" s="44"/>
      <c r="K224" s="44"/>
      <c r="L224" s="44"/>
      <c r="M224" s="44"/>
      <c r="N224" s="43"/>
      <c r="O224" s="43"/>
      <c r="P224" s="1"/>
      <c r="Q224" s="16"/>
      <c r="R224" s="1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1">
        <f t="shared" ref="AC224:AC230" si="1762">+IF(S224=1,1,0)+IF(T224=1,1,0)</f>
        <v>0</v>
      </c>
      <c r="AD224" s="1">
        <f t="shared" ref="AD224:AD230" si="1763">+IF(U224=1,1,0)+IF(V224=1,1,0)</f>
        <v>0</v>
      </c>
      <c r="AE224" s="1">
        <f t="shared" ref="AE224:AE230" si="1764">+IF(W224=1,1,0)+IF(X224=1,1,0)</f>
        <v>0</v>
      </c>
      <c r="AF224" s="1">
        <f t="shared" ref="AF224:AF230" si="1765">+IF(Y224=1,1,0)+IF(Z224=1,1,0)</f>
        <v>0</v>
      </c>
      <c r="AG224" s="1">
        <f t="shared" ref="AG224:AG230" si="1766">+IF(AA224=1,1,0)</f>
        <v>0</v>
      </c>
      <c r="AH224" s="1">
        <f t="shared" ref="AH224:AH230" si="1767">+IF(AB224=1,1,0)</f>
        <v>0</v>
      </c>
      <c r="AI224" s="1">
        <f t="shared" ref="AI224:AI230" si="1768">+IF(S224=2,1,0)+IF(T224=2,1,0)</f>
        <v>0</v>
      </c>
      <c r="AJ224" s="1">
        <f t="shared" ref="AJ224:AJ230" si="1769">+IF(U224=2,1,0)+IF(V224=2,1,0)</f>
        <v>0</v>
      </c>
      <c r="AK224" s="1">
        <f t="shared" ref="AK224:AK230" si="1770">+IF(X224=2,1,0)+IF(W224=2,1,0)</f>
        <v>0</v>
      </c>
      <c r="AL224" s="1">
        <f t="shared" ref="AL224:AL230" si="1771">+IF(Y224=2,1,0)+IF(Z224=2,1,0)</f>
        <v>0</v>
      </c>
      <c r="AM224" s="1">
        <f t="shared" ref="AM224:AM230" si="1772">+IF(AA224=2,1,0)</f>
        <v>0</v>
      </c>
      <c r="AN224" s="1">
        <f t="shared" ref="AN224:AN230" si="1773">+IF(AB224=2,1,0)</f>
        <v>0</v>
      </c>
      <c r="AO224" s="44"/>
      <c r="AP224" s="44"/>
      <c r="AQ224" s="44"/>
      <c r="AR224" s="44"/>
      <c r="AS224" s="122">
        <f t="shared" si="1720"/>
        <v>0</v>
      </c>
      <c r="AT224" s="122">
        <f t="shared" si="1721"/>
        <v>0</v>
      </c>
      <c r="AU224" s="122">
        <f t="shared" si="1722"/>
        <v>0</v>
      </c>
      <c r="AV224" s="122">
        <f t="shared" si="1531"/>
        <v>0</v>
      </c>
      <c r="AW224" s="44">
        <v>1</v>
      </c>
      <c r="AX224" s="294"/>
      <c r="AY224" s="294"/>
      <c r="AZ224" s="294"/>
      <c r="BA224" s="294"/>
      <c r="BB224" s="294"/>
      <c r="BC224" s="29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127"/>
      <c r="BO224" s="44"/>
      <c r="BP224" s="1"/>
      <c r="BQ224" s="44"/>
      <c r="BR224" s="17">
        <v>1</v>
      </c>
      <c r="BS224" s="1">
        <f t="shared" si="1340"/>
        <v>0</v>
      </c>
      <c r="BT224" s="17">
        <f t="shared" ref="BT224:BT230" si="1774">+BS224*2</f>
        <v>0</v>
      </c>
      <c r="BU224" s="44"/>
      <c r="BV224" s="44">
        <v>1</v>
      </c>
      <c r="BW224" s="44"/>
      <c r="BX224" s="44"/>
      <c r="BY224" s="44"/>
      <c r="BZ224" s="44"/>
      <c r="CA224" s="44"/>
      <c r="CB224" s="44"/>
      <c r="CC224" s="44"/>
      <c r="CD224" s="92"/>
      <c r="CE224" s="92"/>
      <c r="CF224" s="92"/>
      <c r="CG224" s="44"/>
      <c r="CH224" s="1"/>
      <c r="CI224" s="1"/>
      <c r="CJ224" s="1"/>
      <c r="CK224" s="383"/>
      <c r="CL224" s="383"/>
      <c r="CM224" s="383"/>
      <c r="CN224" s="1">
        <f t="shared" si="1724"/>
        <v>0</v>
      </c>
      <c r="CO224" s="1">
        <f t="shared" si="1725"/>
        <v>0</v>
      </c>
      <c r="CP224" s="20">
        <f t="shared" si="1726"/>
        <v>0</v>
      </c>
      <c r="CQ224" s="351"/>
      <c r="CR224" s="131">
        <f t="shared" ref="CR224:CR230" si="1775">+IF(SUM(AX224:BM224)&gt;0,1,0)</f>
        <v>0</v>
      </c>
      <c r="CS224" s="44"/>
      <c r="CT224" s="44"/>
      <c r="CU224" s="1"/>
      <c r="CV224" s="1"/>
      <c r="CW224" s="1"/>
      <c r="CX224" s="1"/>
      <c r="CY224" s="1"/>
      <c r="CZ224" s="44"/>
      <c r="DA224" s="17">
        <f t="shared" ref="DA224:DA230" si="1776">+CY224</f>
        <v>0</v>
      </c>
      <c r="DB224" s="359">
        <f t="shared" si="1449"/>
        <v>0</v>
      </c>
      <c r="DC224" s="359">
        <f t="shared" si="1391"/>
        <v>0</v>
      </c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1"/>
      <c r="DP224" s="1"/>
      <c r="DQ224" s="17">
        <f t="shared" ref="DQ224:DQ230" si="1777">+IF(AND(SUM(S224:AA224)&gt;0,SUM(FA224:FF224)&gt;0),CT224,0)</f>
        <v>0</v>
      </c>
      <c r="DR224" s="17">
        <f t="shared" si="1729"/>
        <v>0</v>
      </c>
      <c r="DS224" s="17">
        <f t="shared" si="1730"/>
        <v>0</v>
      </c>
      <c r="DT224" s="17">
        <f t="shared" si="1731"/>
        <v>0</v>
      </c>
      <c r="DU224" s="17">
        <f t="shared" si="1732"/>
        <v>0</v>
      </c>
      <c r="DV224" s="17">
        <f t="shared" si="1733"/>
        <v>0</v>
      </c>
      <c r="DW224" s="1"/>
      <c r="DX224" s="1"/>
      <c r="DY224" s="20">
        <f t="shared" si="1734"/>
        <v>0</v>
      </c>
      <c r="DZ224" s="20">
        <f t="shared" si="1735"/>
        <v>0</v>
      </c>
      <c r="EA224" s="20">
        <f t="shared" si="1736"/>
        <v>0</v>
      </c>
      <c r="EB224" s="20">
        <f t="shared" si="1737"/>
        <v>0</v>
      </c>
      <c r="EC224" s="18">
        <f t="shared" ref="EC224:EC230" si="1778">+IF(AND(CT224=0,SUM(CU224:CY224)&gt;1,SUM(CU224:CY224)&lt;=4),1,IF(AND(CT224=0,SUM(CU224:CY224)&gt;4),2,0))</f>
        <v>0</v>
      </c>
      <c r="ED224" s="19">
        <f t="shared" si="1760"/>
        <v>0</v>
      </c>
      <c r="EE224" s="19">
        <f t="shared" si="1761"/>
        <v>0</v>
      </c>
      <c r="EF224" s="1">
        <f t="shared" si="1739"/>
        <v>0</v>
      </c>
      <c r="EG224" s="18">
        <f>+IF(AND(CT224+EC224=0,SUM(AO224:AR224)&gt;0,SUM(DK224:DN224)&gt;0),(CU224+CV224+CW224+CX224)*2+CY224*5,(EC224+CT224-FO224)*5)+IF(AND(EC224+DQ224+CT224=0,SUM(AO224:AR224)&gt;0),SUM(CU224:CX224)*2+CY224*5,0)</f>
        <v>0</v>
      </c>
      <c r="EH224" s="341"/>
      <c r="EI224" s="44"/>
      <c r="EJ224" s="44"/>
      <c r="EK224" s="44"/>
      <c r="EL224" s="93"/>
      <c r="EM224" s="93"/>
      <c r="EN224" s="93"/>
      <c r="EO224" s="366"/>
      <c r="EP224" s="366"/>
      <c r="EQ224" s="374"/>
      <c r="ER224" s="374"/>
      <c r="ES224" s="374"/>
      <c r="ET224" s="374"/>
      <c r="EU224" s="18">
        <f t="shared" si="1540"/>
        <v>0</v>
      </c>
      <c r="EV224" s="18">
        <f t="shared" si="1362"/>
        <v>0</v>
      </c>
      <c r="EW224" s="341"/>
      <c r="EX224" s="341"/>
      <c r="EY224" s="341"/>
      <c r="EZ224" s="365">
        <f t="shared" si="1404"/>
        <v>0</v>
      </c>
      <c r="FA224" s="44"/>
      <c r="FB224" s="44"/>
      <c r="FC224" s="44"/>
      <c r="FD224" s="45"/>
      <c r="FE224" s="45"/>
      <c r="FF224" s="45"/>
      <c r="FG224" s="300"/>
      <c r="FH224" s="45"/>
      <c r="FI224" s="45"/>
      <c r="FJ224" s="45"/>
      <c r="FK224" s="44"/>
      <c r="FL224" s="44"/>
      <c r="FM224" s="44"/>
      <c r="FN224" s="44"/>
      <c r="FO224" s="294"/>
      <c r="FP224" s="20">
        <f t="shared" ref="FP224:FP230" si="1779">+FO224*3</f>
        <v>0</v>
      </c>
      <c r="FQ224" s="20">
        <f t="shared" si="1740"/>
        <v>0</v>
      </c>
      <c r="FR224" s="20">
        <f t="shared" si="1741"/>
        <v>0</v>
      </c>
      <c r="FS224" s="20">
        <f t="shared" si="1742"/>
        <v>0</v>
      </c>
      <c r="FT224" s="20">
        <f t="shared" si="1743"/>
        <v>0</v>
      </c>
      <c r="FU224" s="20">
        <f t="shared" si="1744"/>
        <v>0</v>
      </c>
      <c r="FV224" s="20">
        <f t="shared" si="1745"/>
        <v>0</v>
      </c>
      <c r="FW224" s="44"/>
    </row>
    <row r="225" spans="1:179" ht="27.75" customHeight="1">
      <c r="A225" s="40"/>
      <c r="B225" s="48" t="s">
        <v>175</v>
      </c>
      <c r="C225" s="48" t="str">
        <f>B225</f>
        <v>1A</v>
      </c>
      <c r="D225" s="48" t="s">
        <v>187</v>
      </c>
      <c r="E225" s="48" t="str">
        <f t="shared" ref="E225" si="1780">D225</f>
        <v>2LT8,5</v>
      </c>
      <c r="F225" s="48">
        <v>17</v>
      </c>
      <c r="G225" s="48">
        <f>F225</f>
        <v>17</v>
      </c>
      <c r="H225" s="43"/>
      <c r="I225" s="43"/>
      <c r="J225" s="44"/>
      <c r="K225" s="44"/>
      <c r="L225" s="44"/>
      <c r="M225" s="44"/>
      <c r="N225" s="43"/>
      <c r="O225" s="43"/>
      <c r="P225" s="1"/>
      <c r="Q225" s="16"/>
      <c r="R225" s="1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1">
        <f t="shared" si="1762"/>
        <v>0</v>
      </c>
      <c r="AD225" s="1">
        <f t="shared" si="1763"/>
        <v>0</v>
      </c>
      <c r="AE225" s="1">
        <f t="shared" si="1764"/>
        <v>0</v>
      </c>
      <c r="AF225" s="1">
        <f t="shared" si="1765"/>
        <v>0</v>
      </c>
      <c r="AG225" s="1">
        <f t="shared" si="1766"/>
        <v>0</v>
      </c>
      <c r="AH225" s="1">
        <f t="shared" si="1767"/>
        <v>0</v>
      </c>
      <c r="AI225" s="1">
        <f t="shared" si="1768"/>
        <v>0</v>
      </c>
      <c r="AJ225" s="1">
        <f t="shared" si="1769"/>
        <v>0</v>
      </c>
      <c r="AK225" s="1">
        <f t="shared" si="1770"/>
        <v>0</v>
      </c>
      <c r="AL225" s="1">
        <f t="shared" si="1771"/>
        <v>0</v>
      </c>
      <c r="AM225" s="1">
        <f t="shared" si="1772"/>
        <v>0</v>
      </c>
      <c r="AN225" s="1">
        <f t="shared" si="1773"/>
        <v>0</v>
      </c>
      <c r="AO225" s="44"/>
      <c r="AP225" s="44"/>
      <c r="AQ225" s="44"/>
      <c r="AR225" s="44"/>
      <c r="AS225" s="122">
        <f t="shared" si="1720"/>
        <v>0</v>
      </c>
      <c r="AT225" s="122">
        <f t="shared" si="1721"/>
        <v>0</v>
      </c>
      <c r="AU225" s="122">
        <f t="shared" si="1722"/>
        <v>0</v>
      </c>
      <c r="AV225" s="122">
        <f t="shared" si="1531"/>
        <v>0</v>
      </c>
      <c r="AW225" s="44"/>
      <c r="AX225" s="294"/>
      <c r="AY225" s="294"/>
      <c r="AZ225" s="294"/>
      <c r="BA225" s="294"/>
      <c r="BB225" s="294"/>
      <c r="BC225" s="29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>
        <v>1</v>
      </c>
      <c r="BN225" s="127"/>
      <c r="BO225" s="44"/>
      <c r="BP225" s="1"/>
      <c r="BQ225" s="44"/>
      <c r="BR225" s="17">
        <v>2</v>
      </c>
      <c r="BS225" s="1">
        <f t="shared" si="1340"/>
        <v>0</v>
      </c>
      <c r="BT225" s="17">
        <f t="shared" si="1774"/>
        <v>0</v>
      </c>
      <c r="BU225" s="44"/>
      <c r="BV225" s="44">
        <v>1</v>
      </c>
      <c r="BW225" s="44"/>
      <c r="BX225" s="44"/>
      <c r="BY225" s="44"/>
      <c r="BZ225" s="44"/>
      <c r="CA225" s="44"/>
      <c r="CB225" s="44"/>
      <c r="CC225" s="44"/>
      <c r="CD225" s="92"/>
      <c r="CE225" s="92"/>
      <c r="CF225" s="92"/>
      <c r="CG225" s="44"/>
      <c r="CH225" s="1"/>
      <c r="CI225" s="1">
        <v>1</v>
      </c>
      <c r="CJ225" s="1"/>
      <c r="CK225" s="383"/>
      <c r="CL225" s="383"/>
      <c r="CM225" s="383"/>
      <c r="CN225" s="1">
        <f t="shared" si="1724"/>
        <v>0</v>
      </c>
      <c r="CO225" s="1">
        <f t="shared" si="1725"/>
        <v>0</v>
      </c>
      <c r="CP225" s="20">
        <f t="shared" si="1726"/>
        <v>2.5</v>
      </c>
      <c r="CQ225" s="351"/>
      <c r="CR225" s="131">
        <f t="shared" si="1775"/>
        <v>1</v>
      </c>
      <c r="CS225" s="44"/>
      <c r="CT225" s="44"/>
      <c r="CU225" s="1"/>
      <c r="CV225" s="1">
        <v>1</v>
      </c>
      <c r="CW225" s="1"/>
      <c r="CX225" s="1"/>
      <c r="CY225" s="1"/>
      <c r="CZ225" s="44">
        <v>2</v>
      </c>
      <c r="DA225" s="17">
        <f t="shared" si="1776"/>
        <v>0</v>
      </c>
      <c r="DB225" s="359">
        <f t="shared" si="1449"/>
        <v>2</v>
      </c>
      <c r="DC225" s="359">
        <f t="shared" si="1391"/>
        <v>1</v>
      </c>
      <c r="DD225" s="44"/>
      <c r="DE225" s="44">
        <v>4</v>
      </c>
      <c r="DF225" s="44"/>
      <c r="DG225" s="44"/>
      <c r="DH225" s="44"/>
      <c r="DI225" s="44"/>
      <c r="DJ225" s="44"/>
      <c r="DK225" s="44"/>
      <c r="DL225" s="44">
        <f t="shared" ref="DL225:DL230" si="1781">G225</f>
        <v>17</v>
      </c>
      <c r="DM225" s="44"/>
      <c r="DN225" s="44"/>
      <c r="DO225" s="1"/>
      <c r="DP225" s="1"/>
      <c r="DQ225" s="17">
        <f t="shared" si="1777"/>
        <v>0</v>
      </c>
      <c r="DR225" s="17">
        <f t="shared" si="1729"/>
        <v>0</v>
      </c>
      <c r="DS225" s="17">
        <f t="shared" si="1730"/>
        <v>0</v>
      </c>
      <c r="DT225" s="17">
        <f t="shared" si="1731"/>
        <v>0</v>
      </c>
      <c r="DU225" s="17">
        <f t="shared" si="1732"/>
        <v>0</v>
      </c>
      <c r="DV225" s="17">
        <f t="shared" si="1733"/>
        <v>0</v>
      </c>
      <c r="DW225" s="1"/>
      <c r="DX225" s="1"/>
      <c r="DY225" s="20">
        <f t="shared" si="1734"/>
        <v>0</v>
      </c>
      <c r="DZ225" s="20">
        <f t="shared" si="1735"/>
        <v>0</v>
      </c>
      <c r="EA225" s="20">
        <f t="shared" si="1736"/>
        <v>0</v>
      </c>
      <c r="EB225" s="20">
        <f t="shared" si="1737"/>
        <v>0</v>
      </c>
      <c r="EC225" s="18">
        <f t="shared" si="1778"/>
        <v>0</v>
      </c>
      <c r="ED225" s="19">
        <f t="shared" si="1760"/>
        <v>0</v>
      </c>
      <c r="EE225" s="19">
        <f t="shared" si="1761"/>
        <v>0</v>
      </c>
      <c r="EF225" s="1">
        <f t="shared" si="1739"/>
        <v>0</v>
      </c>
      <c r="EG225" s="18">
        <f>+IF(AND(CT225+EC225=0,SUM(AO225:AR225)&gt;0,SUM(DK225:DN225)&gt;0),(CU225+CV225+CW225+CX225)*2+CY225*5,(EC225+CT225-FO225)*5)+IF(AND(EC225+DQ225+CT225=0,SUM(AO225:AR225)&gt;0),SUM(CU225:CX225)*2+CY225*5,0)+2</f>
        <v>2</v>
      </c>
      <c r="EH225" s="341"/>
      <c r="EI225" s="44">
        <v>5.5</v>
      </c>
      <c r="EJ225" s="44"/>
      <c r="EK225" s="44"/>
      <c r="EL225" s="93"/>
      <c r="EM225" s="93"/>
      <c r="EN225" s="93">
        <v>1</v>
      </c>
      <c r="EO225" s="366"/>
      <c r="EP225" s="366"/>
      <c r="EQ225" s="374"/>
      <c r="ER225" s="374"/>
      <c r="ES225" s="374"/>
      <c r="ET225" s="374"/>
      <c r="EU225" s="18">
        <f t="shared" si="1540"/>
        <v>4</v>
      </c>
      <c r="EV225" s="18">
        <f t="shared" si="1362"/>
        <v>2</v>
      </c>
      <c r="EW225" s="341">
        <v>1</v>
      </c>
      <c r="EX225" s="341"/>
      <c r="EY225" s="341">
        <v>2</v>
      </c>
      <c r="EZ225" s="365">
        <f t="shared" si="1404"/>
        <v>0</v>
      </c>
      <c r="FA225" s="44"/>
      <c r="FB225" s="44"/>
      <c r="FC225" s="44"/>
      <c r="FD225" s="45"/>
      <c r="FE225" s="45"/>
      <c r="FF225" s="45"/>
      <c r="FG225" s="300"/>
      <c r="FH225" s="45"/>
      <c r="FI225" s="45"/>
      <c r="FJ225" s="45"/>
      <c r="FK225" s="44"/>
      <c r="FL225" s="44"/>
      <c r="FM225" s="44"/>
      <c r="FN225" s="44"/>
      <c r="FO225" s="294"/>
      <c r="FP225" s="20">
        <f t="shared" si="1779"/>
        <v>0</v>
      </c>
      <c r="FQ225" s="20">
        <f t="shared" si="1740"/>
        <v>4</v>
      </c>
      <c r="FR225" s="20">
        <f t="shared" si="1741"/>
        <v>0</v>
      </c>
      <c r="FS225" s="20">
        <f t="shared" si="1742"/>
        <v>0</v>
      </c>
      <c r="FT225" s="20">
        <f t="shared" si="1743"/>
        <v>0</v>
      </c>
      <c r="FU225" s="20">
        <f t="shared" si="1744"/>
        <v>0</v>
      </c>
      <c r="FV225" s="20">
        <f t="shared" si="1745"/>
        <v>0</v>
      </c>
      <c r="FW225" s="44"/>
    </row>
    <row r="226" spans="1:179" ht="27.75" customHeight="1">
      <c r="A226" s="40"/>
      <c r="B226" s="48" t="s">
        <v>176</v>
      </c>
      <c r="C226" s="48" t="str">
        <f t="shared" ref="C226:C230" si="1782">B226</f>
        <v>2A</v>
      </c>
      <c r="D226" s="48" t="s">
        <v>25</v>
      </c>
      <c r="E226" s="48" t="s">
        <v>44</v>
      </c>
      <c r="F226" s="48">
        <v>20</v>
      </c>
      <c r="G226" s="48">
        <f>F226</f>
        <v>20</v>
      </c>
      <c r="H226" s="43"/>
      <c r="I226" s="43"/>
      <c r="J226" s="44"/>
      <c r="K226" s="44"/>
      <c r="L226" s="44"/>
      <c r="M226" s="44"/>
      <c r="N226" s="43"/>
      <c r="O226" s="43"/>
      <c r="P226" s="1"/>
      <c r="Q226" s="16"/>
      <c r="R226" s="1"/>
      <c r="S226" s="44"/>
      <c r="T226" s="44"/>
      <c r="U226" s="44"/>
      <c r="V226" s="44"/>
      <c r="W226" s="44"/>
      <c r="X226" s="44"/>
      <c r="Y226" s="44">
        <v>1</v>
      </c>
      <c r="Z226" s="44"/>
      <c r="AA226" s="44"/>
      <c r="AB226" s="44"/>
      <c r="AC226" s="1">
        <f t="shared" si="1762"/>
        <v>0</v>
      </c>
      <c r="AD226" s="1">
        <f t="shared" si="1763"/>
        <v>0</v>
      </c>
      <c r="AE226" s="1">
        <f t="shared" si="1764"/>
        <v>0</v>
      </c>
      <c r="AF226" s="1">
        <f t="shared" si="1765"/>
        <v>1</v>
      </c>
      <c r="AG226" s="1">
        <f t="shared" si="1766"/>
        <v>0</v>
      </c>
      <c r="AH226" s="1">
        <f t="shared" si="1767"/>
        <v>0</v>
      </c>
      <c r="AI226" s="1">
        <f t="shared" si="1768"/>
        <v>0</v>
      </c>
      <c r="AJ226" s="1">
        <f t="shared" si="1769"/>
        <v>0</v>
      </c>
      <c r="AK226" s="1">
        <f t="shared" si="1770"/>
        <v>0</v>
      </c>
      <c r="AL226" s="1">
        <f t="shared" si="1771"/>
        <v>0</v>
      </c>
      <c r="AM226" s="1">
        <f t="shared" si="1772"/>
        <v>0</v>
      </c>
      <c r="AN226" s="1">
        <f t="shared" si="1773"/>
        <v>0</v>
      </c>
      <c r="AO226" s="44"/>
      <c r="AP226" s="44"/>
      <c r="AQ226" s="44"/>
      <c r="AR226" s="44"/>
      <c r="AS226" s="122">
        <f t="shared" si="1720"/>
        <v>0</v>
      </c>
      <c r="AT226" s="122">
        <f t="shared" si="1721"/>
        <v>0</v>
      </c>
      <c r="AU226" s="122">
        <f t="shared" si="1722"/>
        <v>0</v>
      </c>
      <c r="AV226" s="122">
        <f t="shared" si="1531"/>
        <v>0</v>
      </c>
      <c r="AW226" s="44"/>
      <c r="AX226" s="294"/>
      <c r="AY226" s="294"/>
      <c r="AZ226" s="294"/>
      <c r="BA226" s="294"/>
      <c r="BB226" s="294"/>
      <c r="BC226" s="294"/>
      <c r="BD226" s="44"/>
      <c r="BE226" s="44"/>
      <c r="BF226" s="44"/>
      <c r="BG226" s="44"/>
      <c r="BH226" s="44"/>
      <c r="BI226" s="44">
        <v>1</v>
      </c>
      <c r="BJ226" s="44"/>
      <c r="BK226" s="44"/>
      <c r="BL226" s="44"/>
      <c r="BM226" s="44"/>
      <c r="BN226" s="127"/>
      <c r="BO226" s="44"/>
      <c r="BP226" s="1"/>
      <c r="BQ226" s="44"/>
      <c r="BR226" s="17">
        <v>2</v>
      </c>
      <c r="BS226" s="1">
        <f t="shared" si="1340"/>
        <v>0</v>
      </c>
      <c r="BT226" s="17">
        <f t="shared" si="1774"/>
        <v>0</v>
      </c>
      <c r="BU226" s="44"/>
      <c r="BV226" s="44">
        <v>1</v>
      </c>
      <c r="BW226" s="44"/>
      <c r="BX226" s="44"/>
      <c r="BY226" s="44"/>
      <c r="BZ226" s="44"/>
      <c r="CA226" s="44"/>
      <c r="CB226" s="44"/>
      <c r="CC226" s="44"/>
      <c r="CD226" s="92"/>
      <c r="CE226" s="92">
        <v>1</v>
      </c>
      <c r="CF226" s="92"/>
      <c r="CG226" s="44"/>
      <c r="CH226" s="1"/>
      <c r="CI226" s="1"/>
      <c r="CJ226" s="1"/>
      <c r="CK226" s="383"/>
      <c r="CL226" s="383"/>
      <c r="CM226" s="383"/>
      <c r="CN226" s="1">
        <f t="shared" si="1724"/>
        <v>0</v>
      </c>
      <c r="CO226" s="1">
        <f t="shared" si="1725"/>
        <v>0</v>
      </c>
      <c r="CP226" s="20">
        <f t="shared" si="1726"/>
        <v>0.5</v>
      </c>
      <c r="CQ226" s="351"/>
      <c r="CR226" s="131">
        <f t="shared" si="1775"/>
        <v>1</v>
      </c>
      <c r="CS226" s="44"/>
      <c r="CT226" s="44"/>
      <c r="CU226" s="1"/>
      <c r="CV226" s="1"/>
      <c r="CW226" s="1"/>
      <c r="CX226" s="1"/>
      <c r="CY226" s="1"/>
      <c r="CZ226" s="44"/>
      <c r="DA226" s="17">
        <f t="shared" si="1776"/>
        <v>0</v>
      </c>
      <c r="DB226" s="359">
        <f t="shared" si="1449"/>
        <v>0</v>
      </c>
      <c r="DC226" s="359">
        <f t="shared" si="1391"/>
        <v>0</v>
      </c>
      <c r="DD226" s="44"/>
      <c r="DE226" s="44"/>
      <c r="DF226" s="44"/>
      <c r="DG226" s="44"/>
      <c r="DH226" s="44"/>
      <c r="DI226" s="44"/>
      <c r="DJ226" s="44"/>
      <c r="DK226" s="44"/>
      <c r="DL226" s="44">
        <f t="shared" si="1781"/>
        <v>20</v>
      </c>
      <c r="DM226" s="44"/>
      <c r="DN226" s="44"/>
      <c r="DO226" s="1"/>
      <c r="DP226" s="1"/>
      <c r="DQ226" s="17">
        <f t="shared" si="1777"/>
        <v>0</v>
      </c>
      <c r="DR226" s="17">
        <f t="shared" si="1729"/>
        <v>0</v>
      </c>
      <c r="DS226" s="17">
        <f t="shared" si="1730"/>
        <v>0</v>
      </c>
      <c r="DT226" s="17">
        <f t="shared" si="1731"/>
        <v>0</v>
      </c>
      <c r="DU226" s="17">
        <f t="shared" si="1732"/>
        <v>0</v>
      </c>
      <c r="DV226" s="17">
        <f t="shared" si="1733"/>
        <v>0</v>
      </c>
      <c r="DW226" s="1"/>
      <c r="DX226" s="1"/>
      <c r="DY226" s="20">
        <f t="shared" si="1734"/>
        <v>0</v>
      </c>
      <c r="DZ226" s="20">
        <f t="shared" si="1735"/>
        <v>0</v>
      </c>
      <c r="EA226" s="20">
        <f t="shared" si="1736"/>
        <v>0</v>
      </c>
      <c r="EB226" s="20">
        <f t="shared" si="1737"/>
        <v>0</v>
      </c>
      <c r="EC226" s="18">
        <f t="shared" si="1778"/>
        <v>0</v>
      </c>
      <c r="ED226" s="19">
        <f t="shared" si="1760"/>
        <v>0</v>
      </c>
      <c r="EE226" s="19">
        <f t="shared" si="1761"/>
        <v>0</v>
      </c>
      <c r="EF226" s="1">
        <f t="shared" si="1739"/>
        <v>0</v>
      </c>
      <c r="EG226" s="18">
        <f>+IF(AND(CT226+EC226=0,SUM(AO226:AR226)&gt;0,SUM(DK226:DN226)&gt;0),(CU226+CV226+CW226+CX226)*2+CY226*5,(EC226+CT226-FO226)*5)+IF(AND(EC226+DQ226+CT226=0,SUM(AO226:AR226)&gt;0),SUM(CU226:CX226)*2+CY226*5,0)</f>
        <v>0</v>
      </c>
      <c r="EH226" s="341"/>
      <c r="EI226" s="49"/>
      <c r="EJ226" s="44"/>
      <c r="EK226" s="44"/>
      <c r="EL226" s="93"/>
      <c r="EM226" s="93"/>
      <c r="EN226" s="93"/>
      <c r="EO226" s="366"/>
      <c r="EP226" s="366"/>
      <c r="EQ226" s="374"/>
      <c r="ER226" s="374"/>
      <c r="ES226" s="374"/>
      <c r="ET226" s="374"/>
      <c r="EU226" s="18">
        <f t="shared" si="1540"/>
        <v>0</v>
      </c>
      <c r="EV226" s="18">
        <f t="shared" si="1362"/>
        <v>2</v>
      </c>
      <c r="EW226" s="341">
        <v>1</v>
      </c>
      <c r="EX226" s="341"/>
      <c r="EY226" s="341"/>
      <c r="EZ226" s="365">
        <f t="shared" si="1404"/>
        <v>0</v>
      </c>
      <c r="FA226" s="44"/>
      <c r="FB226" s="44">
        <v>1</v>
      </c>
      <c r="FC226" s="44"/>
      <c r="FD226" s="45"/>
      <c r="FE226" s="45"/>
      <c r="FF226" s="45"/>
      <c r="FG226" s="300"/>
      <c r="FH226" s="45"/>
      <c r="FI226" s="45"/>
      <c r="FJ226" s="45"/>
      <c r="FK226" s="44"/>
      <c r="FL226" s="44"/>
      <c r="FM226" s="44"/>
      <c r="FN226" s="44"/>
      <c r="FO226" s="294"/>
      <c r="FP226" s="20">
        <f t="shared" si="1779"/>
        <v>0</v>
      </c>
      <c r="FQ226" s="20">
        <f t="shared" si="1740"/>
        <v>0</v>
      </c>
      <c r="FR226" s="20">
        <f t="shared" si="1741"/>
        <v>0</v>
      </c>
      <c r="FS226" s="20">
        <f t="shared" si="1742"/>
        <v>0</v>
      </c>
      <c r="FT226" s="20">
        <f t="shared" si="1743"/>
        <v>0</v>
      </c>
      <c r="FU226" s="20">
        <f t="shared" si="1744"/>
        <v>0</v>
      </c>
      <c r="FV226" s="20">
        <f t="shared" si="1745"/>
        <v>0</v>
      </c>
      <c r="FW226" s="44"/>
    </row>
    <row r="227" spans="1:179" ht="27.75" customHeight="1">
      <c r="A227" s="40"/>
      <c r="B227" s="48" t="s">
        <v>184</v>
      </c>
      <c r="C227" s="48" t="str">
        <f t="shared" si="1782"/>
        <v>3A</v>
      </c>
      <c r="D227" s="48" t="s">
        <v>44</v>
      </c>
      <c r="E227" s="48" t="str">
        <f>D227</f>
        <v>LT8,5</v>
      </c>
      <c r="F227" s="48">
        <v>21</v>
      </c>
      <c r="G227" s="48">
        <f t="shared" ref="G227:G230" si="1783">F227</f>
        <v>21</v>
      </c>
      <c r="H227" s="43"/>
      <c r="I227" s="43"/>
      <c r="J227" s="44"/>
      <c r="K227" s="44"/>
      <c r="L227" s="44"/>
      <c r="M227" s="44"/>
      <c r="N227" s="43"/>
      <c r="O227" s="43"/>
      <c r="P227" s="1"/>
      <c r="Q227" s="16"/>
      <c r="R227" s="1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1">
        <f t="shared" si="1762"/>
        <v>0</v>
      </c>
      <c r="AD227" s="1">
        <f t="shared" si="1763"/>
        <v>0</v>
      </c>
      <c r="AE227" s="1">
        <f t="shared" si="1764"/>
        <v>0</v>
      </c>
      <c r="AF227" s="1">
        <f t="shared" si="1765"/>
        <v>0</v>
      </c>
      <c r="AG227" s="1">
        <f t="shared" si="1766"/>
        <v>0</v>
      </c>
      <c r="AH227" s="1">
        <f t="shared" si="1767"/>
        <v>0</v>
      </c>
      <c r="AI227" s="1">
        <f t="shared" si="1768"/>
        <v>0</v>
      </c>
      <c r="AJ227" s="1">
        <f t="shared" si="1769"/>
        <v>0</v>
      </c>
      <c r="AK227" s="1">
        <f t="shared" si="1770"/>
        <v>0</v>
      </c>
      <c r="AL227" s="1">
        <f t="shared" si="1771"/>
        <v>0</v>
      </c>
      <c r="AM227" s="1">
        <f t="shared" si="1772"/>
        <v>0</v>
      </c>
      <c r="AN227" s="1">
        <f t="shared" si="1773"/>
        <v>0</v>
      </c>
      <c r="AO227" s="44"/>
      <c r="AP227" s="44"/>
      <c r="AQ227" s="44"/>
      <c r="AR227" s="44"/>
      <c r="AS227" s="122">
        <f t="shared" si="1720"/>
        <v>0</v>
      </c>
      <c r="AT227" s="122">
        <f t="shared" si="1721"/>
        <v>0</v>
      </c>
      <c r="AU227" s="122">
        <f t="shared" si="1722"/>
        <v>0</v>
      </c>
      <c r="AV227" s="122">
        <f t="shared" si="1531"/>
        <v>0</v>
      </c>
      <c r="AW227" s="44"/>
      <c r="AX227" s="294"/>
      <c r="AY227" s="294"/>
      <c r="AZ227" s="294"/>
      <c r="BA227" s="294"/>
      <c r="BB227" s="294"/>
      <c r="BC227" s="294"/>
      <c r="BD227" s="44"/>
      <c r="BE227" s="44"/>
      <c r="BF227" s="44"/>
      <c r="BG227" s="44"/>
      <c r="BH227" s="44"/>
      <c r="BI227" s="44">
        <v>1</v>
      </c>
      <c r="BJ227" s="44"/>
      <c r="BK227" s="44"/>
      <c r="BL227" s="44"/>
      <c r="BM227" s="44"/>
      <c r="BN227" s="127"/>
      <c r="BO227" s="44"/>
      <c r="BP227" s="1"/>
      <c r="BQ227" s="44"/>
      <c r="BR227" s="17">
        <v>2</v>
      </c>
      <c r="BS227" s="1">
        <f t="shared" si="1340"/>
        <v>0</v>
      </c>
      <c r="BT227" s="17">
        <f t="shared" si="1774"/>
        <v>0</v>
      </c>
      <c r="BU227" s="44"/>
      <c r="BV227" s="44">
        <v>1</v>
      </c>
      <c r="BW227" s="44"/>
      <c r="BX227" s="44"/>
      <c r="BY227" s="44"/>
      <c r="BZ227" s="44"/>
      <c r="CA227" s="44"/>
      <c r="CB227" s="44"/>
      <c r="CC227" s="44"/>
      <c r="CD227" s="92">
        <f>+IF(SUM(S227:Z227)&gt;0,1,0)</f>
        <v>0</v>
      </c>
      <c r="CE227" s="92"/>
      <c r="CF227" s="92"/>
      <c r="CG227" s="44"/>
      <c r="CH227" s="1"/>
      <c r="CI227" s="1">
        <v>1</v>
      </c>
      <c r="CJ227" s="1"/>
      <c r="CK227" s="383"/>
      <c r="CL227" s="383"/>
      <c r="CM227" s="383"/>
      <c r="CN227" s="1">
        <f t="shared" si="1724"/>
        <v>0</v>
      </c>
      <c r="CO227" s="1">
        <f t="shared" si="1725"/>
        <v>0</v>
      </c>
      <c r="CP227" s="20">
        <f t="shared" si="1726"/>
        <v>2.5</v>
      </c>
      <c r="CQ227" s="351"/>
      <c r="CR227" s="131">
        <f t="shared" si="1775"/>
        <v>1</v>
      </c>
      <c r="CS227" s="44"/>
      <c r="CT227" s="44"/>
      <c r="CU227" s="1"/>
      <c r="CV227" s="1"/>
      <c r="CW227" s="1">
        <v>1</v>
      </c>
      <c r="CX227" s="1"/>
      <c r="CY227" s="1"/>
      <c r="CZ227" s="44">
        <v>4</v>
      </c>
      <c r="DA227" s="17">
        <f t="shared" si="1776"/>
        <v>0</v>
      </c>
      <c r="DB227" s="359">
        <f t="shared" si="1449"/>
        <v>4</v>
      </c>
      <c r="DC227" s="359">
        <f t="shared" si="1391"/>
        <v>1</v>
      </c>
      <c r="DD227" s="44"/>
      <c r="DE227" s="44"/>
      <c r="DF227" s="44"/>
      <c r="DG227" s="44">
        <v>4</v>
      </c>
      <c r="DH227" s="44"/>
      <c r="DI227" s="44"/>
      <c r="DJ227" s="44"/>
      <c r="DK227" s="44"/>
      <c r="DL227" s="44">
        <f t="shared" si="1781"/>
        <v>21</v>
      </c>
      <c r="DM227" s="44"/>
      <c r="DN227" s="44"/>
      <c r="DO227" s="1"/>
      <c r="DP227" s="1"/>
      <c r="DQ227" s="17">
        <f t="shared" si="1777"/>
        <v>0</v>
      </c>
      <c r="DR227" s="17">
        <f t="shared" si="1729"/>
        <v>0</v>
      </c>
      <c r="DS227" s="17">
        <f t="shared" si="1730"/>
        <v>0</v>
      </c>
      <c r="DT227" s="17">
        <f t="shared" si="1731"/>
        <v>0</v>
      </c>
      <c r="DU227" s="17">
        <f t="shared" si="1732"/>
        <v>0</v>
      </c>
      <c r="DV227" s="17">
        <f t="shared" si="1733"/>
        <v>0</v>
      </c>
      <c r="DW227" s="1"/>
      <c r="DX227" s="1"/>
      <c r="DY227" s="20">
        <f t="shared" si="1734"/>
        <v>0</v>
      </c>
      <c r="DZ227" s="20">
        <f t="shared" si="1735"/>
        <v>0</v>
      </c>
      <c r="EA227" s="20">
        <f t="shared" si="1736"/>
        <v>0</v>
      </c>
      <c r="EB227" s="20">
        <f t="shared" si="1737"/>
        <v>0</v>
      </c>
      <c r="EC227" s="18">
        <f t="shared" si="1778"/>
        <v>0</v>
      </c>
      <c r="ED227" s="19">
        <f t="shared" si="1760"/>
        <v>0</v>
      </c>
      <c r="EE227" s="19">
        <f t="shared" si="1761"/>
        <v>0</v>
      </c>
      <c r="EF227" s="1">
        <f t="shared" si="1739"/>
        <v>0</v>
      </c>
      <c r="EG227" s="18">
        <f>+IF(AND(CT227+EC227=0,SUM(AO227:AR227)&gt;0,SUM(DK227:DN227)&gt;0),(CU227+CV227+CW227+CX227)*2+CY227*5,(EC227+CT227-FO227)*5)+IF(AND(EC227+DQ227+CT227=0,SUM(AO227:AR227)&gt;0),SUM(CU227:CX227)*2+CY227*5,0)</f>
        <v>0</v>
      </c>
      <c r="EH227" s="341"/>
      <c r="EI227" s="49"/>
      <c r="EJ227" s="44"/>
      <c r="EK227" s="44"/>
      <c r="EL227" s="93">
        <v>1</v>
      </c>
      <c r="EM227" s="93"/>
      <c r="EN227" s="93"/>
      <c r="EO227" s="366"/>
      <c r="EP227" s="366"/>
      <c r="EQ227" s="374"/>
      <c r="ER227" s="374"/>
      <c r="ES227" s="374"/>
      <c r="ET227" s="374"/>
      <c r="EU227" s="18">
        <f t="shared" si="1540"/>
        <v>6</v>
      </c>
      <c r="EV227" s="18">
        <f t="shared" si="1362"/>
        <v>2</v>
      </c>
      <c r="EW227" s="341">
        <v>1</v>
      </c>
      <c r="EX227" s="341"/>
      <c r="EY227" s="341">
        <v>2</v>
      </c>
      <c r="EZ227" s="365">
        <f t="shared" si="1404"/>
        <v>0</v>
      </c>
      <c r="FA227" s="44"/>
      <c r="FB227" s="44"/>
      <c r="FC227" s="44"/>
      <c r="FD227" s="45"/>
      <c r="FE227" s="45"/>
      <c r="FF227" s="45"/>
      <c r="FG227" s="300"/>
      <c r="FH227" s="45"/>
      <c r="FI227" s="45"/>
      <c r="FJ227" s="45"/>
      <c r="FK227" s="44"/>
      <c r="FL227" s="44"/>
      <c r="FM227" s="44"/>
      <c r="FN227" s="44"/>
      <c r="FO227" s="294"/>
      <c r="FP227" s="20">
        <f t="shared" si="1779"/>
        <v>0</v>
      </c>
      <c r="FQ227" s="20">
        <f t="shared" si="1740"/>
        <v>0</v>
      </c>
      <c r="FR227" s="20">
        <f t="shared" si="1741"/>
        <v>0</v>
      </c>
      <c r="FS227" s="20">
        <f t="shared" si="1742"/>
        <v>0</v>
      </c>
      <c r="FT227" s="20">
        <f t="shared" si="1743"/>
        <v>0</v>
      </c>
      <c r="FU227" s="20">
        <f t="shared" si="1744"/>
        <v>0</v>
      </c>
      <c r="FV227" s="20">
        <f t="shared" si="1745"/>
        <v>0</v>
      </c>
      <c r="FW227" s="44"/>
    </row>
    <row r="228" spans="1:179" ht="27.75" customHeight="1">
      <c r="A228" s="40"/>
      <c r="B228" s="48" t="s">
        <v>185</v>
      </c>
      <c r="C228" s="48" t="str">
        <f t="shared" si="1782"/>
        <v>4A</v>
      </c>
      <c r="D228" s="48" t="s">
        <v>44</v>
      </c>
      <c r="E228" s="48" t="str">
        <f t="shared" ref="E228:E230" si="1784">D228</f>
        <v>LT8,5</v>
      </c>
      <c r="F228" s="48">
        <v>41</v>
      </c>
      <c r="G228" s="48">
        <f t="shared" si="1783"/>
        <v>41</v>
      </c>
      <c r="H228" s="43"/>
      <c r="I228" s="43"/>
      <c r="J228" s="44"/>
      <c r="K228" s="44"/>
      <c r="L228" s="44"/>
      <c r="M228" s="44"/>
      <c r="N228" s="43"/>
      <c r="O228" s="43"/>
      <c r="P228" s="1"/>
      <c r="Q228" s="16"/>
      <c r="R228" s="1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1">
        <f t="shared" si="1762"/>
        <v>0</v>
      </c>
      <c r="AD228" s="1">
        <f t="shared" si="1763"/>
        <v>0</v>
      </c>
      <c r="AE228" s="1">
        <f t="shared" si="1764"/>
        <v>0</v>
      </c>
      <c r="AF228" s="1">
        <f t="shared" si="1765"/>
        <v>0</v>
      </c>
      <c r="AG228" s="1">
        <f t="shared" si="1766"/>
        <v>0</v>
      </c>
      <c r="AH228" s="1">
        <f t="shared" si="1767"/>
        <v>0</v>
      </c>
      <c r="AI228" s="1">
        <f t="shared" si="1768"/>
        <v>0</v>
      </c>
      <c r="AJ228" s="1">
        <f t="shared" si="1769"/>
        <v>0</v>
      </c>
      <c r="AK228" s="1">
        <f t="shared" si="1770"/>
        <v>0</v>
      </c>
      <c r="AL228" s="1">
        <f t="shared" si="1771"/>
        <v>0</v>
      </c>
      <c r="AM228" s="1">
        <f t="shared" si="1772"/>
        <v>0</v>
      </c>
      <c r="AN228" s="1">
        <f t="shared" si="1773"/>
        <v>0</v>
      </c>
      <c r="AO228" s="44"/>
      <c r="AP228" s="44"/>
      <c r="AQ228" s="44"/>
      <c r="AR228" s="44"/>
      <c r="AS228" s="122">
        <f t="shared" si="1720"/>
        <v>0</v>
      </c>
      <c r="AT228" s="122">
        <f t="shared" si="1721"/>
        <v>0</v>
      </c>
      <c r="AU228" s="122">
        <f t="shared" si="1722"/>
        <v>0</v>
      </c>
      <c r="AV228" s="122">
        <f t="shared" si="1531"/>
        <v>0</v>
      </c>
      <c r="AW228" s="44"/>
      <c r="AX228" s="294"/>
      <c r="AY228" s="294"/>
      <c r="AZ228" s="294"/>
      <c r="BA228" s="294"/>
      <c r="BB228" s="294"/>
      <c r="BC228" s="294"/>
      <c r="BD228" s="44"/>
      <c r="BE228" s="44"/>
      <c r="BF228" s="44"/>
      <c r="BG228" s="44"/>
      <c r="BH228" s="44"/>
      <c r="BI228" s="44">
        <v>1</v>
      </c>
      <c r="BJ228" s="44"/>
      <c r="BK228" s="44"/>
      <c r="BL228" s="44"/>
      <c r="BM228" s="44"/>
      <c r="BN228" s="127"/>
      <c r="BO228" s="44"/>
      <c r="BP228" s="1"/>
      <c r="BQ228" s="44"/>
      <c r="BR228" s="17">
        <v>2</v>
      </c>
      <c r="BS228" s="1">
        <f t="shared" si="1340"/>
        <v>0</v>
      </c>
      <c r="BT228" s="17">
        <f t="shared" si="1774"/>
        <v>0</v>
      </c>
      <c r="BU228" s="44"/>
      <c r="BV228" s="44">
        <v>1</v>
      </c>
      <c r="BW228" s="44"/>
      <c r="BX228" s="44"/>
      <c r="BY228" s="44"/>
      <c r="BZ228" s="44"/>
      <c r="CA228" s="44"/>
      <c r="CB228" s="44"/>
      <c r="CC228" s="44"/>
      <c r="CD228" s="92"/>
      <c r="CE228" s="92"/>
      <c r="CF228" s="92"/>
      <c r="CG228" s="44"/>
      <c r="CH228" s="1"/>
      <c r="CI228" s="1">
        <v>1</v>
      </c>
      <c r="CJ228" s="1"/>
      <c r="CK228" s="383"/>
      <c r="CL228" s="383"/>
      <c r="CM228" s="383"/>
      <c r="CN228" s="1">
        <f t="shared" si="1724"/>
        <v>0</v>
      </c>
      <c r="CO228" s="1">
        <f t="shared" si="1725"/>
        <v>0</v>
      </c>
      <c r="CP228" s="20">
        <f t="shared" si="1726"/>
        <v>2.5</v>
      </c>
      <c r="CQ228" s="351"/>
      <c r="CR228" s="131">
        <f t="shared" si="1775"/>
        <v>1</v>
      </c>
      <c r="CS228" s="44"/>
      <c r="CT228" s="44"/>
      <c r="CU228" s="1"/>
      <c r="CV228" s="1"/>
      <c r="CW228" s="1">
        <v>2</v>
      </c>
      <c r="CX228" s="1"/>
      <c r="CY228" s="1"/>
      <c r="CZ228" s="44">
        <v>5</v>
      </c>
      <c r="DA228" s="17">
        <f t="shared" si="1776"/>
        <v>0</v>
      </c>
      <c r="DB228" s="359">
        <f t="shared" si="1449"/>
        <v>5</v>
      </c>
      <c r="DC228" s="359">
        <f t="shared" si="1391"/>
        <v>2</v>
      </c>
      <c r="DD228" s="44"/>
      <c r="DE228" s="44">
        <v>4</v>
      </c>
      <c r="DF228" s="44"/>
      <c r="DG228" s="44"/>
      <c r="DH228" s="44">
        <v>4</v>
      </c>
      <c r="DI228" s="44"/>
      <c r="DJ228" s="44"/>
      <c r="DK228" s="44"/>
      <c r="DL228" s="44">
        <f t="shared" si="1781"/>
        <v>41</v>
      </c>
      <c r="DM228" s="44"/>
      <c r="DN228" s="44"/>
      <c r="DO228" s="1"/>
      <c r="DP228" s="1"/>
      <c r="DQ228" s="17">
        <f t="shared" si="1777"/>
        <v>0</v>
      </c>
      <c r="DR228" s="17">
        <f t="shared" si="1729"/>
        <v>0</v>
      </c>
      <c r="DS228" s="17">
        <f t="shared" si="1730"/>
        <v>0</v>
      </c>
      <c r="DT228" s="17">
        <f t="shared" si="1731"/>
        <v>0</v>
      </c>
      <c r="DU228" s="17">
        <f t="shared" si="1732"/>
        <v>0</v>
      </c>
      <c r="DV228" s="17">
        <f t="shared" si="1733"/>
        <v>0</v>
      </c>
      <c r="DW228" s="1"/>
      <c r="DX228" s="1"/>
      <c r="DY228" s="20">
        <f t="shared" si="1734"/>
        <v>0</v>
      </c>
      <c r="DZ228" s="20">
        <f t="shared" si="1735"/>
        <v>0</v>
      </c>
      <c r="EA228" s="20">
        <f t="shared" si="1736"/>
        <v>0</v>
      </c>
      <c r="EB228" s="20">
        <f t="shared" si="1737"/>
        <v>0</v>
      </c>
      <c r="EC228" s="18">
        <f t="shared" si="1778"/>
        <v>1</v>
      </c>
      <c r="ED228" s="19">
        <f t="shared" si="1760"/>
        <v>3</v>
      </c>
      <c r="EE228" s="19">
        <f t="shared" si="1761"/>
        <v>0</v>
      </c>
      <c r="EF228" s="1">
        <f t="shared" si="1739"/>
        <v>0</v>
      </c>
      <c r="EG228" s="18">
        <f>+IF(AND(CT228+EC228=0,SUM(AO228:AR228)&gt;0,SUM(DK228:DN228)&gt;0),(CU228+CV228+CW228+CX228)*2+CY228*5,(EC228+CT228-FO228)*5)+IF(AND(EC228+DQ228+CT228=0,SUM(AO228:AR228)&gt;0),SUM(CU228:CX228)*2+CY228*5,0)</f>
        <v>5</v>
      </c>
      <c r="EH228" s="341"/>
      <c r="EI228" s="44"/>
      <c r="EJ228" s="44">
        <v>5.5</v>
      </c>
      <c r="EK228" s="44"/>
      <c r="EL228" s="93">
        <v>1</v>
      </c>
      <c r="EM228" s="93"/>
      <c r="EN228" s="93"/>
      <c r="EO228" s="366"/>
      <c r="EP228" s="366"/>
      <c r="EQ228" s="374"/>
      <c r="ER228" s="374"/>
      <c r="ES228" s="374"/>
      <c r="ET228" s="374"/>
      <c r="EU228" s="18">
        <f t="shared" si="1540"/>
        <v>7</v>
      </c>
      <c r="EV228" s="18">
        <f t="shared" si="1362"/>
        <v>2</v>
      </c>
      <c r="EW228" s="341">
        <v>1</v>
      </c>
      <c r="EX228" s="341"/>
      <c r="EY228" s="341">
        <v>2</v>
      </c>
      <c r="EZ228" s="365">
        <f t="shared" si="1404"/>
        <v>0</v>
      </c>
      <c r="FA228" s="44"/>
      <c r="FB228" s="44"/>
      <c r="FC228" s="44"/>
      <c r="FD228" s="45"/>
      <c r="FE228" s="45"/>
      <c r="FF228" s="45"/>
      <c r="FG228" s="300"/>
      <c r="FH228" s="45"/>
      <c r="FI228" s="45"/>
      <c r="FJ228" s="45"/>
      <c r="FK228" s="44"/>
      <c r="FL228" s="44"/>
      <c r="FM228" s="44"/>
      <c r="FN228" s="44"/>
      <c r="FO228" s="294"/>
      <c r="FP228" s="20">
        <f t="shared" si="1779"/>
        <v>0</v>
      </c>
      <c r="FQ228" s="20">
        <f t="shared" si="1740"/>
        <v>4</v>
      </c>
      <c r="FR228" s="20">
        <f t="shared" si="1741"/>
        <v>0</v>
      </c>
      <c r="FS228" s="20">
        <f t="shared" si="1742"/>
        <v>0</v>
      </c>
      <c r="FT228" s="20">
        <f t="shared" si="1743"/>
        <v>0</v>
      </c>
      <c r="FU228" s="20">
        <f t="shared" si="1744"/>
        <v>0</v>
      </c>
      <c r="FV228" s="20">
        <f t="shared" si="1745"/>
        <v>0</v>
      </c>
      <c r="FW228" s="44"/>
    </row>
    <row r="229" spans="1:179" ht="27.75" customHeight="1">
      <c r="A229" s="40"/>
      <c r="B229" s="48" t="s">
        <v>196</v>
      </c>
      <c r="C229" s="48" t="str">
        <f t="shared" si="1782"/>
        <v>5A</v>
      </c>
      <c r="D229" s="48" t="s">
        <v>44</v>
      </c>
      <c r="E229" s="48" t="str">
        <f t="shared" si="1784"/>
        <v>LT8,5</v>
      </c>
      <c r="F229" s="48">
        <v>41</v>
      </c>
      <c r="G229" s="48">
        <f t="shared" si="1783"/>
        <v>41</v>
      </c>
      <c r="H229" s="43"/>
      <c r="I229" s="43"/>
      <c r="J229" s="44"/>
      <c r="K229" s="44"/>
      <c r="L229" s="44"/>
      <c r="M229" s="44"/>
      <c r="N229" s="43"/>
      <c r="O229" s="43"/>
      <c r="P229" s="1"/>
      <c r="Q229" s="16"/>
      <c r="R229" s="1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1">
        <f t="shared" si="1762"/>
        <v>0</v>
      </c>
      <c r="AD229" s="1">
        <f t="shared" si="1763"/>
        <v>0</v>
      </c>
      <c r="AE229" s="1">
        <f t="shared" si="1764"/>
        <v>0</v>
      </c>
      <c r="AF229" s="1">
        <f t="shared" si="1765"/>
        <v>0</v>
      </c>
      <c r="AG229" s="1">
        <f t="shared" si="1766"/>
        <v>0</v>
      </c>
      <c r="AH229" s="1">
        <f t="shared" si="1767"/>
        <v>0</v>
      </c>
      <c r="AI229" s="1">
        <f t="shared" si="1768"/>
        <v>0</v>
      </c>
      <c r="AJ229" s="1">
        <f t="shared" si="1769"/>
        <v>0</v>
      </c>
      <c r="AK229" s="1">
        <f t="shared" si="1770"/>
        <v>0</v>
      </c>
      <c r="AL229" s="1">
        <f t="shared" si="1771"/>
        <v>0</v>
      </c>
      <c r="AM229" s="1">
        <f t="shared" si="1772"/>
        <v>0</v>
      </c>
      <c r="AN229" s="1">
        <f t="shared" si="1773"/>
        <v>0</v>
      </c>
      <c r="AO229" s="44"/>
      <c r="AP229" s="44"/>
      <c r="AQ229" s="44"/>
      <c r="AR229" s="44"/>
      <c r="AS229" s="122">
        <f t="shared" si="1720"/>
        <v>0</v>
      </c>
      <c r="AT229" s="122">
        <f t="shared" si="1721"/>
        <v>0</v>
      </c>
      <c r="AU229" s="122">
        <f t="shared" si="1722"/>
        <v>0</v>
      </c>
      <c r="AV229" s="122">
        <f t="shared" si="1531"/>
        <v>0</v>
      </c>
      <c r="AW229" s="44"/>
      <c r="AX229" s="294"/>
      <c r="AY229" s="294"/>
      <c r="AZ229" s="294"/>
      <c r="BA229" s="294"/>
      <c r="BB229" s="294"/>
      <c r="BC229" s="294"/>
      <c r="BD229" s="44"/>
      <c r="BE229" s="44"/>
      <c r="BF229" s="44"/>
      <c r="BG229" s="44"/>
      <c r="BH229" s="44"/>
      <c r="BI229" s="44">
        <v>1</v>
      </c>
      <c r="BJ229" s="44"/>
      <c r="BK229" s="44"/>
      <c r="BL229" s="44"/>
      <c r="BM229" s="44"/>
      <c r="BN229" s="127"/>
      <c r="BO229" s="44"/>
      <c r="BP229" s="1"/>
      <c r="BQ229" s="44"/>
      <c r="BR229" s="17">
        <v>2</v>
      </c>
      <c r="BS229" s="1">
        <f t="shared" si="1340"/>
        <v>0</v>
      </c>
      <c r="BT229" s="17">
        <f t="shared" si="1774"/>
        <v>0</v>
      </c>
      <c r="BU229" s="44"/>
      <c r="BV229" s="44">
        <v>1</v>
      </c>
      <c r="BW229" s="44"/>
      <c r="BX229" s="44"/>
      <c r="BY229" s="44"/>
      <c r="BZ229" s="44"/>
      <c r="CA229" s="44"/>
      <c r="CB229" s="44"/>
      <c r="CC229" s="44"/>
      <c r="CD229" s="92"/>
      <c r="CE229" s="92"/>
      <c r="CF229" s="92"/>
      <c r="CG229" s="44"/>
      <c r="CH229" s="1"/>
      <c r="CI229" s="1">
        <v>1</v>
      </c>
      <c r="CJ229" s="1"/>
      <c r="CK229" s="383"/>
      <c r="CL229" s="383"/>
      <c r="CM229" s="383"/>
      <c r="CN229" s="1">
        <f t="shared" si="1724"/>
        <v>0</v>
      </c>
      <c r="CO229" s="1">
        <f t="shared" si="1725"/>
        <v>0</v>
      </c>
      <c r="CP229" s="20">
        <f t="shared" si="1726"/>
        <v>2.5</v>
      </c>
      <c r="CQ229" s="351"/>
      <c r="CR229" s="131">
        <f t="shared" si="1775"/>
        <v>1</v>
      </c>
      <c r="CS229" s="44"/>
      <c r="CT229" s="44"/>
      <c r="CU229" s="1"/>
      <c r="CV229" s="1">
        <v>1</v>
      </c>
      <c r="CW229" s="1"/>
      <c r="CX229" s="1"/>
      <c r="CY229" s="1"/>
      <c r="CZ229" s="44">
        <v>1</v>
      </c>
      <c r="DA229" s="17">
        <f t="shared" si="1776"/>
        <v>0</v>
      </c>
      <c r="DB229" s="359">
        <f t="shared" si="1449"/>
        <v>1</v>
      </c>
      <c r="DC229" s="359">
        <f t="shared" si="1391"/>
        <v>1</v>
      </c>
      <c r="DD229" s="44"/>
      <c r="DE229" s="44"/>
      <c r="DF229" s="44"/>
      <c r="DG229" s="44">
        <v>4</v>
      </c>
      <c r="DH229" s="44"/>
      <c r="DI229" s="44"/>
      <c r="DJ229" s="44"/>
      <c r="DK229" s="44"/>
      <c r="DL229" s="44">
        <f t="shared" si="1781"/>
        <v>41</v>
      </c>
      <c r="DM229" s="44"/>
      <c r="DN229" s="44"/>
      <c r="DO229" s="1"/>
      <c r="DP229" s="1"/>
      <c r="DQ229" s="17">
        <f t="shared" si="1777"/>
        <v>0</v>
      </c>
      <c r="DR229" s="17">
        <f t="shared" si="1729"/>
        <v>0</v>
      </c>
      <c r="DS229" s="17">
        <f t="shared" si="1730"/>
        <v>0</v>
      </c>
      <c r="DT229" s="17">
        <f t="shared" si="1731"/>
        <v>0</v>
      </c>
      <c r="DU229" s="17">
        <f t="shared" si="1732"/>
        <v>0</v>
      </c>
      <c r="DV229" s="17">
        <f t="shared" si="1733"/>
        <v>0</v>
      </c>
      <c r="DW229" s="1"/>
      <c r="DX229" s="1"/>
      <c r="DY229" s="20">
        <f t="shared" si="1734"/>
        <v>0</v>
      </c>
      <c r="DZ229" s="20">
        <f t="shared" si="1735"/>
        <v>0</v>
      </c>
      <c r="EA229" s="20">
        <f t="shared" si="1736"/>
        <v>0</v>
      </c>
      <c r="EB229" s="20">
        <f t="shared" si="1737"/>
        <v>0</v>
      </c>
      <c r="EC229" s="18">
        <f t="shared" si="1778"/>
        <v>0</v>
      </c>
      <c r="ED229" s="19">
        <f t="shared" si="1760"/>
        <v>0</v>
      </c>
      <c r="EE229" s="19">
        <f t="shared" si="1761"/>
        <v>0</v>
      </c>
      <c r="EF229" s="1">
        <f t="shared" si="1739"/>
        <v>0</v>
      </c>
      <c r="EG229" s="18">
        <f>+IF(AND(CT229+EC229=0,SUM(AO229:AR229)&gt;0,SUM(DK229:DN229)&gt;0),(CU229+CV229+CW229+CX229)*2+CY229*5,(EC229+CT229-FO229)*5)+IF(AND(EC229+DQ229+CT229=0,SUM(AO229:AR229)&gt;0),SUM(CU229:CX229)*2+CY229*5,0)</f>
        <v>0</v>
      </c>
      <c r="EH229" s="341"/>
      <c r="EI229" s="44"/>
      <c r="EJ229" s="44"/>
      <c r="EK229" s="44"/>
      <c r="EL229" s="93">
        <v>1</v>
      </c>
      <c r="EM229" s="93"/>
      <c r="EN229" s="93"/>
      <c r="EO229" s="366"/>
      <c r="EP229" s="366"/>
      <c r="EQ229" s="374"/>
      <c r="ER229" s="374"/>
      <c r="ES229" s="374"/>
      <c r="ET229" s="374"/>
      <c r="EU229" s="18">
        <f t="shared" si="1540"/>
        <v>3</v>
      </c>
      <c r="EV229" s="18">
        <f t="shared" si="1362"/>
        <v>2</v>
      </c>
      <c r="EW229" s="341">
        <v>1</v>
      </c>
      <c r="EX229" s="341"/>
      <c r="EY229" s="341">
        <v>2</v>
      </c>
      <c r="EZ229" s="365">
        <f t="shared" si="1404"/>
        <v>0</v>
      </c>
      <c r="FA229" s="44"/>
      <c r="FB229" s="44"/>
      <c r="FC229" s="44"/>
      <c r="FD229" s="45"/>
      <c r="FE229" s="45"/>
      <c r="FF229" s="45"/>
      <c r="FG229" s="300"/>
      <c r="FH229" s="45"/>
      <c r="FI229" s="45"/>
      <c r="FJ229" s="45"/>
      <c r="FK229" s="44"/>
      <c r="FL229" s="44"/>
      <c r="FM229" s="44"/>
      <c r="FN229" s="44"/>
      <c r="FO229" s="294"/>
      <c r="FP229" s="20">
        <f t="shared" si="1779"/>
        <v>0</v>
      </c>
      <c r="FQ229" s="20">
        <f t="shared" si="1740"/>
        <v>0</v>
      </c>
      <c r="FR229" s="20">
        <f t="shared" si="1741"/>
        <v>0</v>
      </c>
      <c r="FS229" s="20">
        <f t="shared" si="1742"/>
        <v>0</v>
      </c>
      <c r="FT229" s="20">
        <f t="shared" si="1743"/>
        <v>0</v>
      </c>
      <c r="FU229" s="20">
        <f t="shared" si="1744"/>
        <v>0</v>
      </c>
      <c r="FV229" s="20">
        <f t="shared" si="1745"/>
        <v>0</v>
      </c>
      <c r="FW229" s="44"/>
    </row>
    <row r="230" spans="1:179" ht="27.75" customHeight="1">
      <c r="A230" s="40"/>
      <c r="B230" s="48" t="s">
        <v>301</v>
      </c>
      <c r="C230" s="48" t="str">
        <f t="shared" si="1782"/>
        <v>6A</v>
      </c>
      <c r="D230" s="48" t="s">
        <v>187</v>
      </c>
      <c r="E230" s="48" t="str">
        <f t="shared" si="1784"/>
        <v>2LT8,5</v>
      </c>
      <c r="F230" s="48">
        <v>40</v>
      </c>
      <c r="G230" s="48">
        <f t="shared" si="1783"/>
        <v>40</v>
      </c>
      <c r="H230" s="43"/>
      <c r="I230" s="43"/>
      <c r="J230" s="44"/>
      <c r="K230" s="44"/>
      <c r="L230" s="44"/>
      <c r="M230" s="44"/>
      <c r="N230" s="43"/>
      <c r="O230" s="43"/>
      <c r="P230" s="1"/>
      <c r="Q230" s="16"/>
      <c r="R230" s="1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1">
        <f t="shared" si="1762"/>
        <v>0</v>
      </c>
      <c r="AD230" s="1">
        <f t="shared" si="1763"/>
        <v>0</v>
      </c>
      <c r="AE230" s="1">
        <f t="shared" si="1764"/>
        <v>0</v>
      </c>
      <c r="AF230" s="1">
        <f t="shared" si="1765"/>
        <v>0</v>
      </c>
      <c r="AG230" s="1">
        <f t="shared" si="1766"/>
        <v>0</v>
      </c>
      <c r="AH230" s="1">
        <f t="shared" si="1767"/>
        <v>0</v>
      </c>
      <c r="AI230" s="1">
        <f t="shared" si="1768"/>
        <v>0</v>
      </c>
      <c r="AJ230" s="1">
        <f t="shared" si="1769"/>
        <v>0</v>
      </c>
      <c r="AK230" s="1">
        <f t="shared" si="1770"/>
        <v>0</v>
      </c>
      <c r="AL230" s="1">
        <f t="shared" si="1771"/>
        <v>0</v>
      </c>
      <c r="AM230" s="1">
        <f t="shared" si="1772"/>
        <v>0</v>
      </c>
      <c r="AN230" s="1">
        <f t="shared" si="1773"/>
        <v>0</v>
      </c>
      <c r="AO230" s="44"/>
      <c r="AP230" s="44">
        <v>6</v>
      </c>
      <c r="AQ230" s="44"/>
      <c r="AR230" s="44"/>
      <c r="AS230" s="122">
        <f t="shared" si="1720"/>
        <v>0</v>
      </c>
      <c r="AT230" s="122">
        <f t="shared" si="1721"/>
        <v>1</v>
      </c>
      <c r="AU230" s="122">
        <f t="shared" si="1722"/>
        <v>0</v>
      </c>
      <c r="AV230" s="122">
        <f t="shared" si="1531"/>
        <v>0</v>
      </c>
      <c r="AW230" s="44"/>
      <c r="AX230" s="294"/>
      <c r="AY230" s="294"/>
      <c r="AZ230" s="294"/>
      <c r="BA230" s="294"/>
      <c r="BB230" s="294"/>
      <c r="BC230" s="29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>
        <v>1</v>
      </c>
      <c r="BN230" s="127"/>
      <c r="BO230" s="44"/>
      <c r="BP230" s="1"/>
      <c r="BQ230" s="44"/>
      <c r="BR230" s="17">
        <v>1</v>
      </c>
      <c r="BS230" s="1">
        <f t="shared" si="1340"/>
        <v>0</v>
      </c>
      <c r="BT230" s="17">
        <f t="shared" si="1774"/>
        <v>0</v>
      </c>
      <c r="BU230" s="44">
        <v>8</v>
      </c>
      <c r="BV230" s="44">
        <v>1</v>
      </c>
      <c r="BW230" s="44">
        <v>1</v>
      </c>
      <c r="BX230" s="44">
        <v>1</v>
      </c>
      <c r="BY230" s="44"/>
      <c r="BZ230" s="44"/>
      <c r="CA230" s="44"/>
      <c r="CB230" s="44"/>
      <c r="CC230" s="44"/>
      <c r="CD230" s="92"/>
      <c r="CE230" s="92"/>
      <c r="CF230" s="92"/>
      <c r="CG230" s="44"/>
      <c r="CH230" s="1"/>
      <c r="CI230" s="1">
        <v>1</v>
      </c>
      <c r="CJ230" s="1"/>
      <c r="CK230" s="383"/>
      <c r="CL230" s="383"/>
      <c r="CM230" s="383"/>
      <c r="CN230" s="1">
        <f t="shared" si="1724"/>
        <v>1</v>
      </c>
      <c r="CO230" s="1">
        <f t="shared" si="1725"/>
        <v>1</v>
      </c>
      <c r="CP230" s="20">
        <f t="shared" si="1726"/>
        <v>2.5</v>
      </c>
      <c r="CQ230" s="351"/>
      <c r="CR230" s="131">
        <f t="shared" si="1775"/>
        <v>1</v>
      </c>
      <c r="CS230" s="44"/>
      <c r="CT230" s="44"/>
      <c r="CU230" s="1"/>
      <c r="CV230" s="1"/>
      <c r="CW230" s="1"/>
      <c r="CX230" s="1"/>
      <c r="CY230" s="1"/>
      <c r="CZ230" s="44"/>
      <c r="DA230" s="17">
        <f t="shared" si="1776"/>
        <v>0</v>
      </c>
      <c r="DB230" s="359">
        <f t="shared" si="1449"/>
        <v>0</v>
      </c>
      <c r="DC230" s="359">
        <f t="shared" si="1391"/>
        <v>0</v>
      </c>
      <c r="DD230" s="44"/>
      <c r="DE230" s="44"/>
      <c r="DF230" s="44"/>
      <c r="DG230" s="44"/>
      <c r="DH230" s="44"/>
      <c r="DI230" s="44"/>
      <c r="DJ230" s="44"/>
      <c r="DK230" s="44"/>
      <c r="DL230" s="44">
        <f t="shared" si="1781"/>
        <v>40</v>
      </c>
      <c r="DM230" s="44"/>
      <c r="DN230" s="44"/>
      <c r="DO230" s="1"/>
      <c r="DP230" s="1"/>
      <c r="DQ230" s="17">
        <f t="shared" si="1777"/>
        <v>0</v>
      </c>
      <c r="DR230" s="17">
        <f t="shared" si="1729"/>
        <v>0</v>
      </c>
      <c r="DS230" s="17">
        <f t="shared" si="1730"/>
        <v>0</v>
      </c>
      <c r="DT230" s="17">
        <f t="shared" si="1731"/>
        <v>0</v>
      </c>
      <c r="DU230" s="17">
        <f t="shared" si="1732"/>
        <v>0</v>
      </c>
      <c r="DV230" s="17">
        <f t="shared" si="1733"/>
        <v>0</v>
      </c>
      <c r="DW230" s="1"/>
      <c r="DX230" s="1"/>
      <c r="DY230" s="20">
        <f t="shared" si="1734"/>
        <v>0</v>
      </c>
      <c r="DZ230" s="20">
        <f t="shared" si="1735"/>
        <v>0</v>
      </c>
      <c r="EA230" s="20">
        <f t="shared" si="1736"/>
        <v>0</v>
      </c>
      <c r="EB230" s="20">
        <f t="shared" si="1737"/>
        <v>0</v>
      </c>
      <c r="EC230" s="18">
        <f t="shared" si="1778"/>
        <v>0</v>
      </c>
      <c r="ED230" s="19">
        <f t="shared" si="1760"/>
        <v>0</v>
      </c>
      <c r="EE230" s="19">
        <f t="shared" si="1761"/>
        <v>0</v>
      </c>
      <c r="EF230" s="1">
        <f t="shared" si="1739"/>
        <v>0</v>
      </c>
      <c r="EG230" s="18">
        <f>+IF(AND(CT230+EC230=0,SUM(AO230:AR230)&gt;0,SUM(DK230:DN230)&gt;0),(CU230+CV230+CW230+CX230)*2+CY230*5,(EC230+CT230-FO230)*5)+IF(AND(EC230+DQ230+CT230=0,SUM(AO230:AR230)&gt;0),SUM(CU230:CX230)*2+CY230*5,0)</f>
        <v>0</v>
      </c>
      <c r="EH230" s="341"/>
      <c r="EI230" s="44"/>
      <c r="EJ230" s="44"/>
      <c r="EK230" s="44"/>
      <c r="EL230" s="93"/>
      <c r="EM230" s="93"/>
      <c r="EN230" s="93"/>
      <c r="EO230" s="366"/>
      <c r="EP230" s="366"/>
      <c r="EQ230" s="374"/>
      <c r="ER230" s="374"/>
      <c r="ES230" s="374"/>
      <c r="ET230" s="374"/>
      <c r="EU230" s="18">
        <f t="shared" si="1540"/>
        <v>0</v>
      </c>
      <c r="EV230" s="18">
        <f t="shared" si="1362"/>
        <v>2</v>
      </c>
      <c r="EW230" s="341">
        <v>1</v>
      </c>
      <c r="EX230" s="341">
        <v>1</v>
      </c>
      <c r="EY230" s="341"/>
      <c r="EZ230" s="365">
        <f t="shared" si="1404"/>
        <v>0.5</v>
      </c>
      <c r="FA230" s="44"/>
      <c r="FB230" s="44"/>
      <c r="FC230" s="44"/>
      <c r="FD230" s="45"/>
      <c r="FE230" s="45"/>
      <c r="FF230" s="45"/>
      <c r="FG230" s="300"/>
      <c r="FH230" s="45"/>
      <c r="FI230" s="45"/>
      <c r="FJ230" s="45"/>
      <c r="FK230" s="44"/>
      <c r="FL230" s="44"/>
      <c r="FM230" s="44"/>
      <c r="FN230" s="44"/>
      <c r="FO230" s="294"/>
      <c r="FP230" s="20">
        <f t="shared" si="1779"/>
        <v>0</v>
      </c>
      <c r="FQ230" s="20">
        <f t="shared" si="1740"/>
        <v>0</v>
      </c>
      <c r="FR230" s="20">
        <f t="shared" si="1741"/>
        <v>0</v>
      </c>
      <c r="FS230" s="20">
        <f t="shared" si="1742"/>
        <v>0</v>
      </c>
      <c r="FT230" s="20">
        <f t="shared" si="1743"/>
        <v>0</v>
      </c>
      <c r="FU230" s="20">
        <f t="shared" si="1744"/>
        <v>0</v>
      </c>
      <c r="FV230" s="20">
        <f t="shared" si="1745"/>
        <v>0</v>
      </c>
      <c r="FW230" s="44"/>
    </row>
    <row r="231" spans="1:179" ht="27.75" customHeight="1">
      <c r="A231" s="40"/>
      <c r="B231" s="41" t="s">
        <v>584</v>
      </c>
      <c r="C231" s="41" t="str">
        <f>B231</f>
        <v>2B</v>
      </c>
      <c r="D231" s="48"/>
      <c r="E231" s="48"/>
      <c r="F231" s="41"/>
      <c r="G231" s="48"/>
      <c r="H231" s="43"/>
      <c r="I231" s="43"/>
      <c r="J231" s="44"/>
      <c r="K231" s="44"/>
      <c r="L231" s="44"/>
      <c r="M231" s="44"/>
      <c r="N231" s="43"/>
      <c r="O231" s="43"/>
      <c r="P231" s="1"/>
      <c r="Q231" s="16"/>
      <c r="R231" s="1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1">
        <f t="shared" ref="AC231" si="1785">+IF(S231=1,1,0)+IF(T231=1,1,0)</f>
        <v>0</v>
      </c>
      <c r="AD231" s="1">
        <f t="shared" ref="AD231" si="1786">+IF(U231=1,1,0)+IF(V231=1,1,0)</f>
        <v>0</v>
      </c>
      <c r="AE231" s="1">
        <f t="shared" ref="AE231" si="1787">+IF(W231=1,1,0)+IF(X231=1,1,0)</f>
        <v>0</v>
      </c>
      <c r="AF231" s="1">
        <f t="shared" ref="AF231" si="1788">+IF(Y231=1,1,0)+IF(Z231=1,1,0)</f>
        <v>0</v>
      </c>
      <c r="AG231" s="1">
        <f t="shared" ref="AG231" si="1789">+IF(AA231=1,1,0)</f>
        <v>0</v>
      </c>
      <c r="AH231" s="1">
        <f t="shared" ref="AH231" si="1790">+IF(AB231=1,1,0)</f>
        <v>0</v>
      </c>
      <c r="AI231" s="1">
        <f t="shared" ref="AI231" si="1791">+IF(S231=2,1,0)+IF(T231=2,1,0)</f>
        <v>0</v>
      </c>
      <c r="AJ231" s="1">
        <f t="shared" ref="AJ231" si="1792">+IF(U231=2,1,0)+IF(V231=2,1,0)</f>
        <v>0</v>
      </c>
      <c r="AK231" s="1">
        <f t="shared" ref="AK231" si="1793">+IF(X231=2,1,0)+IF(W231=2,1,0)</f>
        <v>0</v>
      </c>
      <c r="AL231" s="1">
        <f t="shared" ref="AL231" si="1794">+IF(Y231=2,1,0)+IF(Z231=2,1,0)</f>
        <v>0</v>
      </c>
      <c r="AM231" s="1">
        <f t="shared" ref="AM231" si="1795">+IF(AA231=2,1,0)</f>
        <v>0</v>
      </c>
      <c r="AN231" s="1">
        <f t="shared" ref="AN231" si="1796">+IF(AB231=2,1,0)</f>
        <v>0</v>
      </c>
      <c r="AO231" s="44"/>
      <c r="AP231" s="44"/>
      <c r="AQ231" s="44"/>
      <c r="AR231" s="44"/>
      <c r="AS231" s="122">
        <f t="shared" si="1720"/>
        <v>0</v>
      </c>
      <c r="AT231" s="122">
        <f t="shared" si="1721"/>
        <v>0</v>
      </c>
      <c r="AU231" s="122">
        <f t="shared" si="1722"/>
        <v>0</v>
      </c>
      <c r="AV231" s="122">
        <f t="shared" si="1531"/>
        <v>0</v>
      </c>
      <c r="AW231" s="44"/>
      <c r="AX231" s="294"/>
      <c r="AY231" s="294"/>
      <c r="AZ231" s="294"/>
      <c r="BA231" s="294"/>
      <c r="BB231" s="294"/>
      <c r="BC231" s="29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127"/>
      <c r="BO231" s="44"/>
      <c r="BP231" s="1"/>
      <c r="BQ231" s="44"/>
      <c r="BR231" s="17">
        <v>1</v>
      </c>
      <c r="BS231" s="1">
        <f t="shared" si="1340"/>
        <v>0</v>
      </c>
      <c r="BT231" s="17">
        <f t="shared" si="1341"/>
        <v>0</v>
      </c>
      <c r="BU231" s="44">
        <v>8</v>
      </c>
      <c r="BV231" s="44"/>
      <c r="BW231" s="44"/>
      <c r="BX231" s="44"/>
      <c r="BY231" s="44"/>
      <c r="BZ231" s="44"/>
      <c r="CA231" s="44"/>
      <c r="CB231" s="44"/>
      <c r="CC231" s="44"/>
      <c r="CD231" s="92"/>
      <c r="CE231" s="92"/>
      <c r="CF231" s="92"/>
      <c r="CG231" s="44"/>
      <c r="CH231" s="1"/>
      <c r="CI231" s="1"/>
      <c r="CJ231" s="1"/>
      <c r="CK231" s="383"/>
      <c r="CL231" s="383"/>
      <c r="CM231" s="383"/>
      <c r="CN231" s="1">
        <f t="shared" si="1724"/>
        <v>0</v>
      </c>
      <c r="CO231" s="1">
        <f t="shared" si="1725"/>
        <v>0</v>
      </c>
      <c r="CP231" s="20">
        <f t="shared" si="1726"/>
        <v>0</v>
      </c>
      <c r="CQ231" s="351"/>
      <c r="CR231" s="131">
        <f t="shared" si="1481"/>
        <v>0</v>
      </c>
      <c r="CS231" s="44"/>
      <c r="CT231" s="44"/>
      <c r="CU231" s="1"/>
      <c r="CV231" s="1"/>
      <c r="CW231" s="1"/>
      <c r="CX231" s="1"/>
      <c r="CY231" s="1"/>
      <c r="CZ231" s="44"/>
      <c r="DA231" s="17">
        <f t="shared" ref="DA231" si="1797">+CY231</f>
        <v>0</v>
      </c>
      <c r="DB231" s="359">
        <f t="shared" si="1449"/>
        <v>0</v>
      </c>
      <c r="DC231" s="359">
        <f t="shared" si="1391"/>
        <v>0</v>
      </c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1"/>
      <c r="DP231" s="1"/>
      <c r="DQ231" s="17">
        <f t="shared" si="1728"/>
        <v>0</v>
      </c>
      <c r="DR231" s="17">
        <f t="shared" si="1729"/>
        <v>0</v>
      </c>
      <c r="DS231" s="17">
        <f t="shared" si="1730"/>
        <v>0</v>
      </c>
      <c r="DT231" s="17">
        <f t="shared" si="1731"/>
        <v>0</v>
      </c>
      <c r="DU231" s="17">
        <f t="shared" si="1732"/>
        <v>0</v>
      </c>
      <c r="DV231" s="17">
        <f t="shared" si="1733"/>
        <v>0</v>
      </c>
      <c r="DW231" s="1"/>
      <c r="DX231" s="1"/>
      <c r="DY231" s="20">
        <f t="shared" si="1734"/>
        <v>0</v>
      </c>
      <c r="DZ231" s="20">
        <f t="shared" si="1735"/>
        <v>0</v>
      </c>
      <c r="EA231" s="20">
        <f t="shared" si="1736"/>
        <v>0</v>
      </c>
      <c r="EB231" s="20">
        <f t="shared" si="1737"/>
        <v>0</v>
      </c>
      <c r="EC231" s="18">
        <f t="shared" si="1534"/>
        <v>0</v>
      </c>
      <c r="ED231" s="19">
        <f t="shared" ref="ED231" si="1798">+IF(EC231&lt;&gt;0,EC231*3,0)</f>
        <v>0</v>
      </c>
      <c r="EE231" s="19">
        <f t="shared" si="1761"/>
        <v>0</v>
      </c>
      <c r="EF231" s="1">
        <f t="shared" si="1739"/>
        <v>0</v>
      </c>
      <c r="EG231" s="18">
        <f t="shared" si="1606"/>
        <v>0</v>
      </c>
      <c r="EH231" s="341"/>
      <c r="EI231" s="44"/>
      <c r="EJ231" s="44"/>
      <c r="EK231" s="44"/>
      <c r="EL231" s="93"/>
      <c r="EM231" s="93"/>
      <c r="EN231" s="93"/>
      <c r="EO231" s="366"/>
      <c r="EP231" s="366"/>
      <c r="EQ231" s="374"/>
      <c r="ER231" s="374"/>
      <c r="ES231" s="374"/>
      <c r="ET231" s="374"/>
      <c r="EU231" s="18">
        <f t="shared" si="1540"/>
        <v>0</v>
      </c>
      <c r="EV231" s="18">
        <f t="shared" si="1362"/>
        <v>0</v>
      </c>
      <c r="EW231" s="341"/>
      <c r="EX231" s="341"/>
      <c r="EY231" s="341"/>
      <c r="EZ231" s="365">
        <f t="shared" si="1404"/>
        <v>0</v>
      </c>
      <c r="FA231" s="44"/>
      <c r="FB231" s="44"/>
      <c r="FC231" s="44"/>
      <c r="FD231" s="45"/>
      <c r="FE231" s="45"/>
      <c r="FF231" s="45"/>
      <c r="FG231" s="300"/>
      <c r="FH231" s="45"/>
      <c r="FI231" s="45"/>
      <c r="FJ231" s="45"/>
      <c r="FK231" s="44"/>
      <c r="FL231" s="44"/>
      <c r="FM231" s="44"/>
      <c r="FN231" s="44"/>
      <c r="FO231" s="294"/>
      <c r="FP231" s="20">
        <f t="shared" si="1405"/>
        <v>0</v>
      </c>
      <c r="FQ231" s="20">
        <f t="shared" si="1740"/>
        <v>0</v>
      </c>
      <c r="FR231" s="20">
        <f t="shared" si="1741"/>
        <v>0</v>
      </c>
      <c r="FS231" s="20">
        <f t="shared" si="1742"/>
        <v>0</v>
      </c>
      <c r="FT231" s="20">
        <f t="shared" si="1743"/>
        <v>0</v>
      </c>
      <c r="FU231" s="20">
        <f t="shared" si="1744"/>
        <v>0</v>
      </c>
      <c r="FV231" s="20">
        <f t="shared" si="1745"/>
        <v>0</v>
      </c>
      <c r="FW231" s="403" t="s">
        <v>905</v>
      </c>
    </row>
    <row r="232" spans="1:179" ht="27.75" customHeight="1">
      <c r="A232" s="40"/>
      <c r="B232" s="48" t="s">
        <v>596</v>
      </c>
      <c r="C232" s="48" t="str">
        <f t="shared" ref="C232" si="1799">B232</f>
        <v>2B.1</v>
      </c>
      <c r="D232" s="48" t="s">
        <v>53</v>
      </c>
      <c r="E232" s="48" t="str">
        <f t="shared" ref="E232" si="1800">D232</f>
        <v>LT7,5</v>
      </c>
      <c r="F232" s="48">
        <v>38</v>
      </c>
      <c r="G232" s="48">
        <f t="shared" ref="G232:G241" si="1801">F232</f>
        <v>38</v>
      </c>
      <c r="H232" s="43"/>
      <c r="I232" s="43"/>
      <c r="J232" s="44"/>
      <c r="K232" s="44"/>
      <c r="L232" s="44"/>
      <c r="M232" s="44"/>
      <c r="N232" s="43"/>
      <c r="O232" s="43"/>
      <c r="P232" s="1"/>
      <c r="Q232" s="16"/>
      <c r="R232" s="1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1">
        <f t="shared" si="1326"/>
        <v>0</v>
      </c>
      <c r="AD232" s="1">
        <f t="shared" si="1327"/>
        <v>0</v>
      </c>
      <c r="AE232" s="1">
        <f t="shared" si="1328"/>
        <v>0</v>
      </c>
      <c r="AF232" s="1">
        <f t="shared" si="1329"/>
        <v>0</v>
      </c>
      <c r="AG232" s="1">
        <f t="shared" si="1330"/>
        <v>0</v>
      </c>
      <c r="AH232" s="1">
        <f t="shared" si="1330"/>
        <v>0</v>
      </c>
      <c r="AI232" s="1">
        <f t="shared" si="1331"/>
        <v>0</v>
      </c>
      <c r="AJ232" s="1">
        <f t="shared" si="1332"/>
        <v>0</v>
      </c>
      <c r="AK232" s="1">
        <f t="shared" si="1333"/>
        <v>0</v>
      </c>
      <c r="AL232" s="1">
        <f t="shared" si="1334"/>
        <v>0</v>
      </c>
      <c r="AM232" s="1">
        <f t="shared" si="1335"/>
        <v>0</v>
      </c>
      <c r="AN232" s="1">
        <f t="shared" si="1335"/>
        <v>0</v>
      </c>
      <c r="AO232" s="44"/>
      <c r="AP232" s="44"/>
      <c r="AQ232" s="44"/>
      <c r="AR232" s="44">
        <f t="shared" ref="AR232:AR241" si="1802">G232</f>
        <v>38</v>
      </c>
      <c r="AS232" s="122">
        <f t="shared" si="1720"/>
        <v>0</v>
      </c>
      <c r="AT232" s="122">
        <f t="shared" si="1721"/>
        <v>0</v>
      </c>
      <c r="AU232" s="122">
        <f t="shared" si="1722"/>
        <v>0</v>
      </c>
      <c r="AV232" s="122">
        <f t="shared" si="1531"/>
        <v>1</v>
      </c>
      <c r="AW232" s="44"/>
      <c r="AX232" s="294"/>
      <c r="AY232" s="294"/>
      <c r="AZ232" s="294"/>
      <c r="BA232" s="294"/>
      <c r="BB232" s="294"/>
      <c r="BC232" s="294"/>
      <c r="BD232" s="44">
        <v>1</v>
      </c>
      <c r="BE232" s="44"/>
      <c r="BF232" s="44"/>
      <c r="BG232" s="44"/>
      <c r="BH232" s="44"/>
      <c r="BI232" s="44"/>
      <c r="BJ232" s="44"/>
      <c r="BK232" s="44"/>
      <c r="BL232" s="44"/>
      <c r="BM232" s="44"/>
      <c r="BN232" s="127"/>
      <c r="BO232" s="44"/>
      <c r="BP232" s="1"/>
      <c r="BQ232" s="44"/>
      <c r="BR232" s="17">
        <v>2</v>
      </c>
      <c r="BS232" s="1">
        <f t="shared" si="1340"/>
        <v>0</v>
      </c>
      <c r="BT232" s="17">
        <f t="shared" si="1341"/>
        <v>0</v>
      </c>
      <c r="BU232" s="44"/>
      <c r="BV232" s="44">
        <v>1</v>
      </c>
      <c r="BW232" s="44"/>
      <c r="BX232" s="44"/>
      <c r="BY232" s="44"/>
      <c r="BZ232" s="44"/>
      <c r="CA232" s="44"/>
      <c r="CB232" s="44"/>
      <c r="CC232" s="44"/>
      <c r="CD232" s="92"/>
      <c r="CE232" s="92"/>
      <c r="CF232" s="92"/>
      <c r="CG232" s="44"/>
      <c r="CH232" s="1">
        <v>1</v>
      </c>
      <c r="CI232" s="1"/>
      <c r="CJ232" s="1"/>
      <c r="CK232" s="383"/>
      <c r="CL232" s="383"/>
      <c r="CM232" s="383"/>
      <c r="CN232" s="1">
        <f t="shared" si="1724"/>
        <v>0</v>
      </c>
      <c r="CO232" s="1">
        <f t="shared" si="1725"/>
        <v>0</v>
      </c>
      <c r="CP232" s="20">
        <f t="shared" si="1726"/>
        <v>2.5</v>
      </c>
      <c r="CQ232" s="351"/>
      <c r="CR232" s="131">
        <f t="shared" si="1481"/>
        <v>1</v>
      </c>
      <c r="CS232" s="44"/>
      <c r="CT232" s="44"/>
      <c r="CU232" s="1"/>
      <c r="CV232" s="1"/>
      <c r="CW232" s="1"/>
      <c r="CX232" s="1"/>
      <c r="CY232" s="1"/>
      <c r="CZ232" s="44"/>
      <c r="DA232" s="17">
        <f t="shared" si="1346"/>
        <v>0</v>
      </c>
      <c r="DB232" s="359">
        <f t="shared" si="1449"/>
        <v>0</v>
      </c>
      <c r="DC232" s="359">
        <f t="shared" si="1391"/>
        <v>0</v>
      </c>
      <c r="DD232" s="44"/>
      <c r="DE232" s="44"/>
      <c r="DF232" s="44"/>
      <c r="DG232" s="44"/>
      <c r="DH232" s="44"/>
      <c r="DI232" s="44"/>
      <c r="DJ232" s="44"/>
      <c r="DK232" s="44"/>
      <c r="DL232" s="44">
        <f>F232</f>
        <v>38</v>
      </c>
      <c r="DM232" s="44"/>
      <c r="DN232" s="44"/>
      <c r="DO232" s="1"/>
      <c r="DP232" s="1"/>
      <c r="DQ232" s="17">
        <f t="shared" si="1728"/>
        <v>0</v>
      </c>
      <c r="DR232" s="17">
        <f t="shared" si="1729"/>
        <v>0</v>
      </c>
      <c r="DS232" s="17">
        <f t="shared" si="1730"/>
        <v>0</v>
      </c>
      <c r="DT232" s="17">
        <f t="shared" si="1731"/>
        <v>0</v>
      </c>
      <c r="DU232" s="17">
        <f t="shared" si="1732"/>
        <v>0</v>
      </c>
      <c r="DV232" s="17">
        <f t="shared" si="1733"/>
        <v>0</v>
      </c>
      <c r="DW232" s="1"/>
      <c r="DX232" s="1"/>
      <c r="DY232" s="20">
        <f t="shared" si="1734"/>
        <v>0</v>
      </c>
      <c r="DZ232" s="20">
        <f t="shared" si="1735"/>
        <v>0</v>
      </c>
      <c r="EA232" s="20">
        <f t="shared" si="1736"/>
        <v>0</v>
      </c>
      <c r="EB232" s="20">
        <f t="shared" si="1737"/>
        <v>0</v>
      </c>
      <c r="EC232" s="18">
        <f t="shared" si="1534"/>
        <v>0</v>
      </c>
      <c r="ED232" s="19">
        <f t="shared" si="1760"/>
        <v>0</v>
      </c>
      <c r="EE232" s="19">
        <f t="shared" si="1761"/>
        <v>0</v>
      </c>
      <c r="EF232" s="1">
        <f t="shared" si="1739"/>
        <v>0</v>
      </c>
      <c r="EG232" s="18">
        <f t="shared" si="1606"/>
        <v>0</v>
      </c>
      <c r="EH232" s="341"/>
      <c r="EI232" s="44"/>
      <c r="EJ232" s="44"/>
      <c r="EK232" s="44"/>
      <c r="EL232" s="93"/>
      <c r="EM232" s="93"/>
      <c r="EN232" s="93"/>
      <c r="EO232" s="366"/>
      <c r="EP232" s="366"/>
      <c r="EQ232" s="374"/>
      <c r="ER232" s="374"/>
      <c r="ES232" s="374"/>
      <c r="ET232" s="374"/>
      <c r="EU232" s="18">
        <f t="shared" si="1540"/>
        <v>0</v>
      </c>
      <c r="EV232" s="18">
        <f t="shared" si="1362"/>
        <v>2</v>
      </c>
      <c r="EW232" s="341">
        <v>1</v>
      </c>
      <c r="EX232" s="341"/>
      <c r="EY232" s="341"/>
      <c r="EZ232" s="365">
        <f t="shared" si="1404"/>
        <v>0</v>
      </c>
      <c r="FA232" s="44"/>
      <c r="FB232" s="44"/>
      <c r="FC232" s="44"/>
      <c r="FD232" s="45"/>
      <c r="FE232" s="45"/>
      <c r="FF232" s="45"/>
      <c r="FG232" s="300"/>
      <c r="FH232" s="45"/>
      <c r="FI232" s="45"/>
      <c r="FJ232" s="45"/>
      <c r="FK232" s="44"/>
      <c r="FL232" s="44"/>
      <c r="FM232" s="44"/>
      <c r="FN232" s="44"/>
      <c r="FO232" s="294"/>
      <c r="FP232" s="20">
        <f t="shared" si="1405"/>
        <v>0</v>
      </c>
      <c r="FQ232" s="20">
        <f t="shared" si="1740"/>
        <v>0</v>
      </c>
      <c r="FR232" s="20">
        <f t="shared" si="1741"/>
        <v>0</v>
      </c>
      <c r="FS232" s="20">
        <f t="shared" si="1742"/>
        <v>0</v>
      </c>
      <c r="FT232" s="20">
        <f t="shared" si="1743"/>
        <v>0</v>
      </c>
      <c r="FU232" s="20">
        <f t="shared" si="1744"/>
        <v>0</v>
      </c>
      <c r="FV232" s="20">
        <f t="shared" si="1745"/>
        <v>0</v>
      </c>
      <c r="FW232" s="404"/>
    </row>
    <row r="233" spans="1:179" ht="27.75" customHeight="1">
      <c r="A233" s="40"/>
      <c r="B233" s="48" t="s">
        <v>597</v>
      </c>
      <c r="C233" s="48" t="str">
        <f t="shared" ref="C233" si="1803">B233</f>
        <v>2B.2</v>
      </c>
      <c r="D233" s="48" t="s">
        <v>53</v>
      </c>
      <c r="E233" s="48" t="str">
        <f t="shared" ref="E233" si="1804">D233</f>
        <v>LT7,5</v>
      </c>
      <c r="F233" s="48">
        <v>37</v>
      </c>
      <c r="G233" s="48">
        <f t="shared" si="1801"/>
        <v>37</v>
      </c>
      <c r="H233" s="43"/>
      <c r="I233" s="43"/>
      <c r="J233" s="44"/>
      <c r="K233" s="44"/>
      <c r="L233" s="44"/>
      <c r="M233" s="44"/>
      <c r="N233" s="43"/>
      <c r="O233" s="43"/>
      <c r="P233" s="1"/>
      <c r="Q233" s="16"/>
      <c r="R233" s="1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1">
        <f t="shared" ref="AC233" si="1805">+IF(S233=1,1,0)+IF(T233=1,1,0)</f>
        <v>0</v>
      </c>
      <c r="AD233" s="1">
        <f t="shared" ref="AD233" si="1806">+IF(U233=1,1,0)+IF(V233=1,1,0)</f>
        <v>0</v>
      </c>
      <c r="AE233" s="1">
        <f t="shared" ref="AE233" si="1807">+IF(W233=1,1,0)+IF(X233=1,1,0)</f>
        <v>0</v>
      </c>
      <c r="AF233" s="1">
        <f t="shared" ref="AF233" si="1808">+IF(Y233=1,1,0)+IF(Z233=1,1,0)</f>
        <v>0</v>
      </c>
      <c r="AG233" s="1">
        <f t="shared" ref="AG233" si="1809">+IF(AA233=1,1,0)</f>
        <v>0</v>
      </c>
      <c r="AH233" s="1">
        <f t="shared" ref="AH233" si="1810">+IF(AB233=1,1,0)</f>
        <v>0</v>
      </c>
      <c r="AI233" s="1">
        <f t="shared" ref="AI233" si="1811">+IF(S233=2,1,0)+IF(T233=2,1,0)</f>
        <v>0</v>
      </c>
      <c r="AJ233" s="1">
        <f t="shared" ref="AJ233" si="1812">+IF(U233=2,1,0)+IF(V233=2,1,0)</f>
        <v>0</v>
      </c>
      <c r="AK233" s="1">
        <f t="shared" ref="AK233" si="1813">+IF(X233=2,1,0)+IF(W233=2,1,0)</f>
        <v>0</v>
      </c>
      <c r="AL233" s="1">
        <f t="shared" ref="AL233" si="1814">+IF(Y233=2,1,0)+IF(Z233=2,1,0)</f>
        <v>0</v>
      </c>
      <c r="AM233" s="1">
        <f t="shared" ref="AM233" si="1815">+IF(AA233=2,1,0)</f>
        <v>0</v>
      </c>
      <c r="AN233" s="1">
        <f t="shared" ref="AN233" si="1816">+IF(AB233=2,1,0)</f>
        <v>0</v>
      </c>
      <c r="AO233" s="44"/>
      <c r="AP233" s="44"/>
      <c r="AQ233" s="44"/>
      <c r="AR233" s="44">
        <f t="shared" si="1802"/>
        <v>37</v>
      </c>
      <c r="AS233" s="122">
        <f t="shared" si="1720"/>
        <v>0</v>
      </c>
      <c r="AT233" s="122">
        <f t="shared" si="1721"/>
        <v>0</v>
      </c>
      <c r="AU233" s="122">
        <f t="shared" si="1722"/>
        <v>0</v>
      </c>
      <c r="AV233" s="122">
        <f t="shared" si="1531"/>
        <v>1</v>
      </c>
      <c r="AW233" s="44"/>
      <c r="AX233" s="294"/>
      <c r="AY233" s="294"/>
      <c r="AZ233" s="294"/>
      <c r="BA233" s="294"/>
      <c r="BB233" s="294"/>
      <c r="BC233" s="294"/>
      <c r="BD233" s="44">
        <v>1</v>
      </c>
      <c r="BE233" s="44"/>
      <c r="BF233" s="44"/>
      <c r="BG233" s="44"/>
      <c r="BH233" s="44"/>
      <c r="BI233" s="44"/>
      <c r="BJ233" s="44"/>
      <c r="BK233" s="44"/>
      <c r="BL233" s="44"/>
      <c r="BM233" s="44"/>
      <c r="BN233" s="127"/>
      <c r="BO233" s="44"/>
      <c r="BP233" s="1"/>
      <c r="BQ233" s="44"/>
      <c r="BR233" s="17">
        <v>2</v>
      </c>
      <c r="BS233" s="1">
        <f t="shared" si="1340"/>
        <v>0</v>
      </c>
      <c r="BT233" s="17">
        <f t="shared" ref="BT233" si="1817">+BS233*2</f>
        <v>0</v>
      </c>
      <c r="BU233" s="44"/>
      <c r="BV233" s="44">
        <v>1</v>
      </c>
      <c r="BW233" s="44"/>
      <c r="BX233" s="44"/>
      <c r="BY233" s="44"/>
      <c r="BZ233" s="44"/>
      <c r="CA233" s="44"/>
      <c r="CB233" s="44"/>
      <c r="CC233" s="44"/>
      <c r="CD233" s="92"/>
      <c r="CE233" s="92"/>
      <c r="CF233" s="92"/>
      <c r="CG233" s="44"/>
      <c r="CH233" s="1">
        <v>1</v>
      </c>
      <c r="CI233" s="1"/>
      <c r="CJ233" s="1"/>
      <c r="CK233" s="383"/>
      <c r="CL233" s="383"/>
      <c r="CM233" s="383"/>
      <c r="CN233" s="1">
        <f t="shared" si="1724"/>
        <v>0</v>
      </c>
      <c r="CO233" s="1">
        <f t="shared" si="1725"/>
        <v>0</v>
      </c>
      <c r="CP233" s="20">
        <f t="shared" si="1726"/>
        <v>2.5</v>
      </c>
      <c r="CQ233" s="351"/>
      <c r="CR233" s="131">
        <f t="shared" si="1481"/>
        <v>1</v>
      </c>
      <c r="CS233" s="44"/>
      <c r="CT233" s="44"/>
      <c r="CU233" s="1"/>
      <c r="CV233" s="1"/>
      <c r="CW233" s="1"/>
      <c r="CX233" s="1"/>
      <c r="CY233" s="1"/>
      <c r="CZ233" s="44"/>
      <c r="DA233" s="17">
        <f t="shared" ref="DA233" si="1818">+CY233</f>
        <v>0</v>
      </c>
      <c r="DB233" s="359">
        <f t="shared" si="1449"/>
        <v>0</v>
      </c>
      <c r="DC233" s="359">
        <f t="shared" si="1391"/>
        <v>0</v>
      </c>
      <c r="DD233" s="44"/>
      <c r="DE233" s="44"/>
      <c r="DF233" s="44"/>
      <c r="DG233" s="44"/>
      <c r="DH233" s="44"/>
      <c r="DI233" s="44"/>
      <c r="DJ233" s="44"/>
      <c r="DK233" s="44"/>
      <c r="DL233" s="44">
        <f t="shared" ref="DL233:DL241" si="1819">F233</f>
        <v>37</v>
      </c>
      <c r="DM233" s="44"/>
      <c r="DN233" s="44"/>
      <c r="DO233" s="1"/>
      <c r="DP233" s="1"/>
      <c r="DQ233" s="17">
        <f t="shared" si="1728"/>
        <v>0</v>
      </c>
      <c r="DR233" s="17">
        <f t="shared" si="1729"/>
        <v>0</v>
      </c>
      <c r="DS233" s="17">
        <f t="shared" si="1730"/>
        <v>0</v>
      </c>
      <c r="DT233" s="17">
        <f t="shared" si="1731"/>
        <v>0</v>
      </c>
      <c r="DU233" s="17">
        <f t="shared" si="1732"/>
        <v>0</v>
      </c>
      <c r="DV233" s="17">
        <f t="shared" si="1733"/>
        <v>0</v>
      </c>
      <c r="DW233" s="1"/>
      <c r="DX233" s="1"/>
      <c r="DY233" s="20">
        <f t="shared" si="1734"/>
        <v>0</v>
      </c>
      <c r="DZ233" s="20">
        <f t="shared" si="1735"/>
        <v>0</v>
      </c>
      <c r="EA233" s="20">
        <f t="shared" si="1736"/>
        <v>0</v>
      </c>
      <c r="EB233" s="20">
        <f t="shared" si="1737"/>
        <v>0</v>
      </c>
      <c r="EC233" s="18">
        <f t="shared" si="1534"/>
        <v>0</v>
      </c>
      <c r="ED233" s="19">
        <f t="shared" ref="ED233" si="1820">+IF(EC233&lt;&gt;0,EC233*3,0)</f>
        <v>0</v>
      </c>
      <c r="EE233" s="19">
        <f t="shared" si="1761"/>
        <v>0</v>
      </c>
      <c r="EF233" s="1">
        <f t="shared" si="1739"/>
        <v>0</v>
      </c>
      <c r="EG233" s="18">
        <f t="shared" si="1606"/>
        <v>0</v>
      </c>
      <c r="EH233" s="341"/>
      <c r="EI233" s="44"/>
      <c r="EJ233" s="44"/>
      <c r="EK233" s="44"/>
      <c r="EL233" s="93"/>
      <c r="EM233" s="93"/>
      <c r="EN233" s="93"/>
      <c r="EO233" s="366"/>
      <c r="EP233" s="366"/>
      <c r="EQ233" s="374"/>
      <c r="ER233" s="374"/>
      <c r="ES233" s="374"/>
      <c r="ET233" s="374"/>
      <c r="EU233" s="18">
        <f t="shared" si="1540"/>
        <v>0</v>
      </c>
      <c r="EV233" s="18">
        <f t="shared" si="1362"/>
        <v>2</v>
      </c>
      <c r="EW233" s="341">
        <v>1</v>
      </c>
      <c r="EX233" s="341"/>
      <c r="EY233" s="341"/>
      <c r="EZ233" s="365">
        <f t="shared" si="1404"/>
        <v>0</v>
      </c>
      <c r="FA233" s="44"/>
      <c r="FB233" s="44"/>
      <c r="FC233" s="44"/>
      <c r="FD233" s="45"/>
      <c r="FE233" s="45"/>
      <c r="FF233" s="45"/>
      <c r="FG233" s="300"/>
      <c r="FH233" s="45"/>
      <c r="FI233" s="45"/>
      <c r="FJ233" s="45"/>
      <c r="FK233" s="44"/>
      <c r="FL233" s="44"/>
      <c r="FM233" s="44"/>
      <c r="FN233" s="44"/>
      <c r="FO233" s="294"/>
      <c r="FP233" s="20">
        <f t="shared" si="1405"/>
        <v>0</v>
      </c>
      <c r="FQ233" s="20">
        <f t="shared" si="1740"/>
        <v>0</v>
      </c>
      <c r="FR233" s="20">
        <f t="shared" si="1741"/>
        <v>0</v>
      </c>
      <c r="FS233" s="20">
        <f t="shared" si="1742"/>
        <v>0</v>
      </c>
      <c r="FT233" s="20">
        <f t="shared" si="1743"/>
        <v>0</v>
      </c>
      <c r="FU233" s="20">
        <f t="shared" si="1744"/>
        <v>0</v>
      </c>
      <c r="FV233" s="20">
        <f t="shared" si="1745"/>
        <v>0</v>
      </c>
      <c r="FW233" s="404"/>
    </row>
    <row r="234" spans="1:179" ht="27.75" customHeight="1">
      <c r="A234" s="40"/>
      <c r="B234" s="48" t="s">
        <v>598</v>
      </c>
      <c r="C234" s="48" t="str">
        <f t="shared" ref="C234" si="1821">B234</f>
        <v>2B.3</v>
      </c>
      <c r="D234" s="48" t="s">
        <v>53</v>
      </c>
      <c r="E234" s="48" t="str">
        <f t="shared" ref="E234" si="1822">D234</f>
        <v>LT7,5</v>
      </c>
      <c r="F234" s="48">
        <v>35</v>
      </c>
      <c r="G234" s="48">
        <f t="shared" si="1801"/>
        <v>35</v>
      </c>
      <c r="H234" s="43"/>
      <c r="I234" s="43"/>
      <c r="J234" s="44"/>
      <c r="K234" s="44"/>
      <c r="L234" s="44"/>
      <c r="M234" s="44"/>
      <c r="N234" s="43"/>
      <c r="O234" s="43"/>
      <c r="P234" s="1"/>
      <c r="Q234" s="16"/>
      <c r="R234" s="1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1">
        <f t="shared" ref="AC234" si="1823">+IF(S234=1,1,0)+IF(T234=1,1,0)</f>
        <v>0</v>
      </c>
      <c r="AD234" s="1">
        <f t="shared" ref="AD234" si="1824">+IF(U234=1,1,0)+IF(V234=1,1,0)</f>
        <v>0</v>
      </c>
      <c r="AE234" s="1">
        <f t="shared" ref="AE234" si="1825">+IF(W234=1,1,0)+IF(X234=1,1,0)</f>
        <v>0</v>
      </c>
      <c r="AF234" s="1">
        <f t="shared" ref="AF234" si="1826">+IF(Y234=1,1,0)+IF(Z234=1,1,0)</f>
        <v>0</v>
      </c>
      <c r="AG234" s="1">
        <f t="shared" ref="AG234" si="1827">+IF(AA234=1,1,0)</f>
        <v>0</v>
      </c>
      <c r="AH234" s="1">
        <f t="shared" ref="AH234" si="1828">+IF(AB234=1,1,0)</f>
        <v>0</v>
      </c>
      <c r="AI234" s="1">
        <f t="shared" ref="AI234" si="1829">+IF(S234=2,1,0)+IF(T234=2,1,0)</f>
        <v>0</v>
      </c>
      <c r="AJ234" s="1">
        <f t="shared" ref="AJ234" si="1830">+IF(U234=2,1,0)+IF(V234=2,1,0)</f>
        <v>0</v>
      </c>
      <c r="AK234" s="1">
        <f t="shared" ref="AK234" si="1831">+IF(X234=2,1,0)+IF(W234=2,1,0)</f>
        <v>0</v>
      </c>
      <c r="AL234" s="1">
        <f t="shared" ref="AL234" si="1832">+IF(Y234=2,1,0)+IF(Z234=2,1,0)</f>
        <v>0</v>
      </c>
      <c r="AM234" s="1">
        <f t="shared" ref="AM234" si="1833">+IF(AA234=2,1,0)</f>
        <v>0</v>
      </c>
      <c r="AN234" s="1">
        <f t="shared" ref="AN234" si="1834">+IF(AB234=2,1,0)</f>
        <v>0</v>
      </c>
      <c r="AO234" s="44"/>
      <c r="AP234" s="44"/>
      <c r="AQ234" s="44"/>
      <c r="AR234" s="44">
        <f t="shared" si="1802"/>
        <v>35</v>
      </c>
      <c r="AS234" s="122">
        <f t="shared" si="1720"/>
        <v>0</v>
      </c>
      <c r="AT234" s="122">
        <f t="shared" si="1721"/>
        <v>0</v>
      </c>
      <c r="AU234" s="122">
        <f t="shared" si="1722"/>
        <v>0</v>
      </c>
      <c r="AV234" s="122">
        <f t="shared" si="1531"/>
        <v>1</v>
      </c>
      <c r="AW234" s="44"/>
      <c r="AX234" s="294"/>
      <c r="AY234" s="294"/>
      <c r="AZ234" s="294"/>
      <c r="BA234" s="294"/>
      <c r="BB234" s="294"/>
      <c r="BC234" s="294"/>
      <c r="BD234" s="44">
        <v>1</v>
      </c>
      <c r="BE234" s="44"/>
      <c r="BF234" s="44"/>
      <c r="BG234" s="44"/>
      <c r="BH234" s="44"/>
      <c r="BI234" s="44"/>
      <c r="BJ234" s="44"/>
      <c r="BK234" s="44"/>
      <c r="BL234" s="44"/>
      <c r="BM234" s="44"/>
      <c r="BN234" s="127"/>
      <c r="BO234" s="44"/>
      <c r="BP234" s="1"/>
      <c r="BQ234" s="44"/>
      <c r="BR234" s="17">
        <v>2</v>
      </c>
      <c r="BS234" s="1">
        <f t="shared" si="1340"/>
        <v>0</v>
      </c>
      <c r="BT234" s="17">
        <f t="shared" ref="BT234" si="1835">+BS234*2</f>
        <v>0</v>
      </c>
      <c r="BU234" s="44"/>
      <c r="BV234" s="44">
        <v>1</v>
      </c>
      <c r="BW234" s="44"/>
      <c r="BX234" s="44"/>
      <c r="BY234" s="44"/>
      <c r="BZ234" s="44"/>
      <c r="CA234" s="44"/>
      <c r="CB234" s="44"/>
      <c r="CC234" s="44"/>
      <c r="CD234" s="92"/>
      <c r="CE234" s="92"/>
      <c r="CF234" s="92"/>
      <c r="CG234" s="44"/>
      <c r="CH234" s="1">
        <v>1</v>
      </c>
      <c r="CI234" s="1"/>
      <c r="CJ234" s="1"/>
      <c r="CK234" s="383"/>
      <c r="CL234" s="383"/>
      <c r="CM234" s="383"/>
      <c r="CN234" s="1">
        <f t="shared" si="1724"/>
        <v>0</v>
      </c>
      <c r="CO234" s="1">
        <f t="shared" si="1725"/>
        <v>0</v>
      </c>
      <c r="CP234" s="20">
        <f t="shared" si="1726"/>
        <v>2.5</v>
      </c>
      <c r="CQ234" s="351"/>
      <c r="CR234" s="131">
        <f t="shared" si="1481"/>
        <v>1</v>
      </c>
      <c r="CS234" s="44"/>
      <c r="CT234" s="44"/>
      <c r="CU234" s="1"/>
      <c r="CV234" s="1"/>
      <c r="CW234" s="1"/>
      <c r="CX234" s="1"/>
      <c r="CY234" s="1"/>
      <c r="CZ234" s="44"/>
      <c r="DA234" s="17">
        <f t="shared" ref="DA234" si="1836">+CY234</f>
        <v>0</v>
      </c>
      <c r="DB234" s="359">
        <f t="shared" si="1449"/>
        <v>0</v>
      </c>
      <c r="DC234" s="359">
        <f t="shared" si="1391"/>
        <v>0</v>
      </c>
      <c r="DD234" s="44"/>
      <c r="DE234" s="44"/>
      <c r="DF234" s="44"/>
      <c r="DG234" s="44"/>
      <c r="DH234" s="44"/>
      <c r="DI234" s="44"/>
      <c r="DJ234" s="44"/>
      <c r="DK234" s="44"/>
      <c r="DL234" s="44">
        <f t="shared" si="1819"/>
        <v>35</v>
      </c>
      <c r="DM234" s="44"/>
      <c r="DN234" s="44"/>
      <c r="DO234" s="1"/>
      <c r="DP234" s="1"/>
      <c r="DQ234" s="17">
        <f t="shared" si="1728"/>
        <v>0</v>
      </c>
      <c r="DR234" s="17">
        <f t="shared" si="1729"/>
        <v>0</v>
      </c>
      <c r="DS234" s="17">
        <f t="shared" si="1730"/>
        <v>0</v>
      </c>
      <c r="DT234" s="17">
        <f t="shared" si="1731"/>
        <v>0</v>
      </c>
      <c r="DU234" s="17">
        <f t="shared" si="1732"/>
        <v>0</v>
      </c>
      <c r="DV234" s="17">
        <f t="shared" si="1733"/>
        <v>0</v>
      </c>
      <c r="DW234" s="1"/>
      <c r="DX234" s="1"/>
      <c r="DY234" s="20">
        <f t="shared" si="1734"/>
        <v>0</v>
      </c>
      <c r="DZ234" s="20">
        <f t="shared" si="1735"/>
        <v>0</v>
      </c>
      <c r="EA234" s="20">
        <f t="shared" si="1736"/>
        <v>0</v>
      </c>
      <c r="EB234" s="20">
        <f t="shared" si="1737"/>
        <v>0</v>
      </c>
      <c r="EC234" s="18">
        <f t="shared" si="1534"/>
        <v>0</v>
      </c>
      <c r="ED234" s="19">
        <f t="shared" ref="ED234" si="1837">+IF(EC234&lt;&gt;0,EC234*3,0)</f>
        <v>0</v>
      </c>
      <c r="EE234" s="19">
        <f t="shared" si="1761"/>
        <v>0</v>
      </c>
      <c r="EF234" s="1">
        <f t="shared" si="1739"/>
        <v>0</v>
      </c>
      <c r="EG234" s="18">
        <f t="shared" si="1606"/>
        <v>0</v>
      </c>
      <c r="EH234" s="341"/>
      <c r="EI234" s="44"/>
      <c r="EJ234" s="44"/>
      <c r="EK234" s="44"/>
      <c r="EL234" s="93"/>
      <c r="EM234" s="93"/>
      <c r="EN234" s="93"/>
      <c r="EO234" s="366"/>
      <c r="EP234" s="366"/>
      <c r="EQ234" s="374"/>
      <c r="ER234" s="374"/>
      <c r="ES234" s="374"/>
      <c r="ET234" s="374"/>
      <c r="EU234" s="18">
        <f t="shared" si="1540"/>
        <v>0</v>
      </c>
      <c r="EV234" s="18">
        <f t="shared" si="1362"/>
        <v>2</v>
      </c>
      <c r="EW234" s="341">
        <v>1</v>
      </c>
      <c r="EX234" s="341"/>
      <c r="EY234" s="341"/>
      <c r="EZ234" s="365">
        <f t="shared" si="1404"/>
        <v>0</v>
      </c>
      <c r="FA234" s="44"/>
      <c r="FB234" s="44"/>
      <c r="FC234" s="44"/>
      <c r="FD234" s="45"/>
      <c r="FE234" s="45"/>
      <c r="FF234" s="45"/>
      <c r="FG234" s="300"/>
      <c r="FH234" s="45"/>
      <c r="FI234" s="45"/>
      <c r="FJ234" s="45"/>
      <c r="FK234" s="44"/>
      <c r="FL234" s="44"/>
      <c r="FM234" s="44"/>
      <c r="FN234" s="44"/>
      <c r="FO234" s="294"/>
      <c r="FP234" s="20">
        <f t="shared" si="1405"/>
        <v>0</v>
      </c>
      <c r="FQ234" s="20">
        <f t="shared" si="1740"/>
        <v>0</v>
      </c>
      <c r="FR234" s="20">
        <f t="shared" si="1741"/>
        <v>0</v>
      </c>
      <c r="FS234" s="20">
        <f t="shared" si="1742"/>
        <v>0</v>
      </c>
      <c r="FT234" s="20">
        <f t="shared" si="1743"/>
        <v>0</v>
      </c>
      <c r="FU234" s="20">
        <f t="shared" si="1744"/>
        <v>0</v>
      </c>
      <c r="FV234" s="20">
        <f t="shared" si="1745"/>
        <v>0</v>
      </c>
      <c r="FW234" s="404"/>
    </row>
    <row r="235" spans="1:179" ht="27.75" customHeight="1">
      <c r="A235" s="40"/>
      <c r="B235" s="48" t="s">
        <v>599</v>
      </c>
      <c r="C235" s="48" t="str">
        <f t="shared" ref="C235" si="1838">B235</f>
        <v>2B.4</v>
      </c>
      <c r="D235" s="48" t="s">
        <v>53</v>
      </c>
      <c r="E235" s="48" t="str">
        <f t="shared" ref="E235" si="1839">D235</f>
        <v>LT7,5</v>
      </c>
      <c r="F235" s="48">
        <v>29</v>
      </c>
      <c r="G235" s="48">
        <f t="shared" si="1801"/>
        <v>29</v>
      </c>
      <c r="H235" s="43"/>
      <c r="I235" s="43"/>
      <c r="J235" s="44"/>
      <c r="K235" s="44"/>
      <c r="L235" s="44"/>
      <c r="M235" s="44"/>
      <c r="N235" s="43"/>
      <c r="O235" s="43"/>
      <c r="P235" s="1"/>
      <c r="Q235" s="16"/>
      <c r="R235" s="1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1">
        <f t="shared" ref="AC235" si="1840">+IF(S235=1,1,0)+IF(T235=1,1,0)</f>
        <v>0</v>
      </c>
      <c r="AD235" s="1">
        <f t="shared" ref="AD235" si="1841">+IF(U235=1,1,0)+IF(V235=1,1,0)</f>
        <v>0</v>
      </c>
      <c r="AE235" s="1">
        <f t="shared" ref="AE235" si="1842">+IF(W235=1,1,0)+IF(X235=1,1,0)</f>
        <v>0</v>
      </c>
      <c r="AF235" s="1">
        <f t="shared" ref="AF235" si="1843">+IF(Y235=1,1,0)+IF(Z235=1,1,0)</f>
        <v>0</v>
      </c>
      <c r="AG235" s="1">
        <f t="shared" ref="AG235" si="1844">+IF(AA235=1,1,0)</f>
        <v>0</v>
      </c>
      <c r="AH235" s="1">
        <f t="shared" ref="AH235" si="1845">+IF(AB235=1,1,0)</f>
        <v>0</v>
      </c>
      <c r="AI235" s="1">
        <f t="shared" ref="AI235" si="1846">+IF(S235=2,1,0)+IF(T235=2,1,0)</f>
        <v>0</v>
      </c>
      <c r="AJ235" s="1">
        <f t="shared" ref="AJ235" si="1847">+IF(U235=2,1,0)+IF(V235=2,1,0)</f>
        <v>0</v>
      </c>
      <c r="AK235" s="1">
        <f t="shared" ref="AK235" si="1848">+IF(X235=2,1,0)+IF(W235=2,1,0)</f>
        <v>0</v>
      </c>
      <c r="AL235" s="1">
        <f t="shared" ref="AL235" si="1849">+IF(Y235=2,1,0)+IF(Z235=2,1,0)</f>
        <v>0</v>
      </c>
      <c r="AM235" s="1">
        <f t="shared" ref="AM235" si="1850">+IF(AA235=2,1,0)</f>
        <v>0</v>
      </c>
      <c r="AN235" s="1">
        <f t="shared" ref="AN235" si="1851">+IF(AB235=2,1,0)</f>
        <v>0</v>
      </c>
      <c r="AO235" s="44"/>
      <c r="AP235" s="44"/>
      <c r="AQ235" s="44"/>
      <c r="AR235" s="44">
        <f t="shared" si="1802"/>
        <v>29</v>
      </c>
      <c r="AS235" s="122">
        <f t="shared" si="1720"/>
        <v>0</v>
      </c>
      <c r="AT235" s="122">
        <f t="shared" si="1721"/>
        <v>0</v>
      </c>
      <c r="AU235" s="122">
        <f t="shared" si="1722"/>
        <v>0</v>
      </c>
      <c r="AV235" s="122">
        <f t="shared" si="1531"/>
        <v>1</v>
      </c>
      <c r="AW235" s="44"/>
      <c r="AX235" s="294"/>
      <c r="AY235" s="294"/>
      <c r="AZ235" s="294"/>
      <c r="BA235" s="294"/>
      <c r="BB235" s="294"/>
      <c r="BC235" s="294"/>
      <c r="BD235" s="44">
        <v>1</v>
      </c>
      <c r="BE235" s="44"/>
      <c r="BF235" s="44"/>
      <c r="BG235" s="44"/>
      <c r="BH235" s="44"/>
      <c r="BI235" s="44"/>
      <c r="BJ235" s="44"/>
      <c r="BK235" s="44"/>
      <c r="BL235" s="44"/>
      <c r="BM235" s="44"/>
      <c r="BN235" s="127"/>
      <c r="BO235" s="44"/>
      <c r="BP235" s="1"/>
      <c r="BQ235" s="44"/>
      <c r="BR235" s="17">
        <v>2</v>
      </c>
      <c r="BS235" s="1">
        <f t="shared" si="1340"/>
        <v>0</v>
      </c>
      <c r="BT235" s="17">
        <f t="shared" ref="BT235" si="1852">+BS235*2</f>
        <v>0</v>
      </c>
      <c r="BU235" s="44"/>
      <c r="BV235" s="44">
        <v>1</v>
      </c>
      <c r="BW235" s="44"/>
      <c r="BX235" s="44"/>
      <c r="BY235" s="44"/>
      <c r="BZ235" s="44"/>
      <c r="CA235" s="44"/>
      <c r="CB235" s="44"/>
      <c r="CC235" s="44"/>
      <c r="CD235" s="92"/>
      <c r="CE235" s="92"/>
      <c r="CF235" s="92"/>
      <c r="CG235" s="44"/>
      <c r="CH235" s="1">
        <v>1</v>
      </c>
      <c r="CI235" s="1"/>
      <c r="CJ235" s="1"/>
      <c r="CK235" s="383"/>
      <c r="CL235" s="383"/>
      <c r="CM235" s="383"/>
      <c r="CN235" s="1">
        <f t="shared" si="1724"/>
        <v>0</v>
      </c>
      <c r="CO235" s="1">
        <f t="shared" si="1725"/>
        <v>0</v>
      </c>
      <c r="CP235" s="20">
        <f t="shared" si="1726"/>
        <v>2.5</v>
      </c>
      <c r="CQ235" s="351"/>
      <c r="CR235" s="131">
        <f t="shared" si="1481"/>
        <v>1</v>
      </c>
      <c r="CS235" s="44"/>
      <c r="CT235" s="44"/>
      <c r="CU235" s="1"/>
      <c r="CV235" s="1"/>
      <c r="CW235" s="1"/>
      <c r="CX235" s="1"/>
      <c r="CY235" s="1"/>
      <c r="CZ235" s="44"/>
      <c r="DA235" s="17">
        <f t="shared" ref="DA235" si="1853">+CY235</f>
        <v>0</v>
      </c>
      <c r="DB235" s="359">
        <f t="shared" si="1449"/>
        <v>0</v>
      </c>
      <c r="DC235" s="359">
        <f t="shared" si="1391"/>
        <v>0</v>
      </c>
      <c r="DD235" s="44"/>
      <c r="DE235" s="44"/>
      <c r="DF235" s="44"/>
      <c r="DG235" s="44"/>
      <c r="DH235" s="44"/>
      <c r="DI235" s="44"/>
      <c r="DJ235" s="44"/>
      <c r="DK235" s="44"/>
      <c r="DL235" s="44">
        <f t="shared" si="1819"/>
        <v>29</v>
      </c>
      <c r="DM235" s="44"/>
      <c r="DN235" s="44"/>
      <c r="DO235" s="1"/>
      <c r="DP235" s="1"/>
      <c r="DQ235" s="17">
        <f t="shared" si="1728"/>
        <v>0</v>
      </c>
      <c r="DR235" s="17">
        <f t="shared" si="1729"/>
        <v>0</v>
      </c>
      <c r="DS235" s="17">
        <f t="shared" si="1730"/>
        <v>0</v>
      </c>
      <c r="DT235" s="17">
        <f t="shared" si="1731"/>
        <v>0</v>
      </c>
      <c r="DU235" s="17">
        <f t="shared" si="1732"/>
        <v>0</v>
      </c>
      <c r="DV235" s="17">
        <f t="shared" si="1733"/>
        <v>0</v>
      </c>
      <c r="DW235" s="1"/>
      <c r="DX235" s="1"/>
      <c r="DY235" s="20">
        <f t="shared" si="1734"/>
        <v>0</v>
      </c>
      <c r="DZ235" s="20">
        <f t="shared" si="1735"/>
        <v>0</v>
      </c>
      <c r="EA235" s="20">
        <f t="shared" si="1736"/>
        <v>0</v>
      </c>
      <c r="EB235" s="20">
        <f t="shared" si="1737"/>
        <v>0</v>
      </c>
      <c r="EC235" s="18">
        <f t="shared" si="1534"/>
        <v>0</v>
      </c>
      <c r="ED235" s="19">
        <f t="shared" ref="ED235" si="1854">+IF(EC235&lt;&gt;0,EC235*3,0)</f>
        <v>0</v>
      </c>
      <c r="EE235" s="19">
        <f t="shared" si="1761"/>
        <v>0</v>
      </c>
      <c r="EF235" s="1">
        <f t="shared" si="1739"/>
        <v>0</v>
      </c>
      <c r="EG235" s="18">
        <f t="shared" si="1606"/>
        <v>0</v>
      </c>
      <c r="EH235" s="341"/>
      <c r="EI235" s="44"/>
      <c r="EJ235" s="44"/>
      <c r="EK235" s="44"/>
      <c r="EL235" s="93"/>
      <c r="EM235" s="93"/>
      <c r="EN235" s="93"/>
      <c r="EO235" s="366"/>
      <c r="EP235" s="366"/>
      <c r="EQ235" s="374"/>
      <c r="ER235" s="374"/>
      <c r="ES235" s="374"/>
      <c r="ET235" s="374"/>
      <c r="EU235" s="18">
        <f t="shared" si="1540"/>
        <v>0</v>
      </c>
      <c r="EV235" s="18">
        <f t="shared" si="1362"/>
        <v>2</v>
      </c>
      <c r="EW235" s="341">
        <v>1</v>
      </c>
      <c r="EX235" s="341"/>
      <c r="EY235" s="341"/>
      <c r="EZ235" s="365">
        <f t="shared" si="1404"/>
        <v>0</v>
      </c>
      <c r="FA235" s="44"/>
      <c r="FB235" s="44"/>
      <c r="FC235" s="44"/>
      <c r="FD235" s="45"/>
      <c r="FE235" s="45"/>
      <c r="FF235" s="45"/>
      <c r="FG235" s="300"/>
      <c r="FH235" s="45"/>
      <c r="FI235" s="45"/>
      <c r="FJ235" s="45"/>
      <c r="FK235" s="44"/>
      <c r="FL235" s="44"/>
      <c r="FM235" s="44"/>
      <c r="FN235" s="44"/>
      <c r="FO235" s="294"/>
      <c r="FP235" s="20">
        <f t="shared" si="1405"/>
        <v>0</v>
      </c>
      <c r="FQ235" s="20">
        <f t="shared" si="1740"/>
        <v>0</v>
      </c>
      <c r="FR235" s="20">
        <f t="shared" si="1741"/>
        <v>0</v>
      </c>
      <c r="FS235" s="20">
        <f t="shared" si="1742"/>
        <v>0</v>
      </c>
      <c r="FT235" s="20">
        <f t="shared" si="1743"/>
        <v>0</v>
      </c>
      <c r="FU235" s="20">
        <f t="shared" si="1744"/>
        <v>0</v>
      </c>
      <c r="FV235" s="20">
        <f t="shared" si="1745"/>
        <v>0</v>
      </c>
      <c r="FW235" s="404"/>
    </row>
    <row r="236" spans="1:179" ht="27.75" customHeight="1">
      <c r="A236" s="40"/>
      <c r="B236" s="48" t="s">
        <v>600</v>
      </c>
      <c r="C236" s="48" t="str">
        <f t="shared" ref="C236:C237" si="1855">B236</f>
        <v>2B.5</v>
      </c>
      <c r="D236" s="48" t="s">
        <v>188</v>
      </c>
      <c r="E236" s="48" t="str">
        <f t="shared" ref="E236:E237" si="1856">D236</f>
        <v>2LT7,5</v>
      </c>
      <c r="F236" s="48">
        <v>39</v>
      </c>
      <c r="G236" s="48">
        <f t="shared" si="1801"/>
        <v>39</v>
      </c>
      <c r="H236" s="43"/>
      <c r="I236" s="43"/>
      <c r="J236" s="44"/>
      <c r="K236" s="44"/>
      <c r="L236" s="44"/>
      <c r="M236" s="44"/>
      <c r="N236" s="43"/>
      <c r="O236" s="43"/>
      <c r="P236" s="1"/>
      <c r="Q236" s="16"/>
      <c r="R236" s="1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1">
        <f t="shared" ref="AC236:AC237" si="1857">+IF(S236=1,1,0)+IF(T236=1,1,0)</f>
        <v>0</v>
      </c>
      <c r="AD236" s="1">
        <f t="shared" ref="AD236:AD237" si="1858">+IF(U236=1,1,0)+IF(V236=1,1,0)</f>
        <v>0</v>
      </c>
      <c r="AE236" s="1">
        <f t="shared" ref="AE236:AE237" si="1859">+IF(W236=1,1,0)+IF(X236=1,1,0)</f>
        <v>0</v>
      </c>
      <c r="AF236" s="1">
        <f t="shared" ref="AF236:AF237" si="1860">+IF(Y236=1,1,0)+IF(Z236=1,1,0)</f>
        <v>0</v>
      </c>
      <c r="AG236" s="1">
        <f t="shared" ref="AG236:AG237" si="1861">+IF(AA236=1,1,0)</f>
        <v>0</v>
      </c>
      <c r="AH236" s="1">
        <f t="shared" ref="AH236:AH237" si="1862">+IF(AB236=1,1,0)</f>
        <v>0</v>
      </c>
      <c r="AI236" s="1">
        <f t="shared" ref="AI236:AI237" si="1863">+IF(S236=2,1,0)+IF(T236=2,1,0)</f>
        <v>0</v>
      </c>
      <c r="AJ236" s="1">
        <f t="shared" ref="AJ236:AJ237" si="1864">+IF(U236=2,1,0)+IF(V236=2,1,0)</f>
        <v>0</v>
      </c>
      <c r="AK236" s="1">
        <f t="shared" ref="AK236:AK237" si="1865">+IF(X236=2,1,0)+IF(W236=2,1,0)</f>
        <v>0</v>
      </c>
      <c r="AL236" s="1">
        <f t="shared" ref="AL236:AL237" si="1866">+IF(Y236=2,1,0)+IF(Z236=2,1,0)</f>
        <v>0</v>
      </c>
      <c r="AM236" s="1">
        <f t="shared" ref="AM236:AM237" si="1867">+IF(AA236=2,1,0)</f>
        <v>0</v>
      </c>
      <c r="AN236" s="1">
        <f t="shared" ref="AN236:AN237" si="1868">+IF(AB236=2,1,0)</f>
        <v>0</v>
      </c>
      <c r="AO236" s="44"/>
      <c r="AP236" s="44"/>
      <c r="AQ236" s="44"/>
      <c r="AR236" s="44">
        <f t="shared" si="1802"/>
        <v>39</v>
      </c>
      <c r="AS236" s="122">
        <f t="shared" si="1720"/>
        <v>0</v>
      </c>
      <c r="AT236" s="122">
        <f t="shared" si="1721"/>
        <v>0</v>
      </c>
      <c r="AU236" s="122">
        <f t="shared" si="1722"/>
        <v>0</v>
      </c>
      <c r="AV236" s="122">
        <f t="shared" si="1531"/>
        <v>1</v>
      </c>
      <c r="AW236" s="44"/>
      <c r="AX236" s="294"/>
      <c r="AY236" s="294"/>
      <c r="AZ236" s="294"/>
      <c r="BA236" s="294"/>
      <c r="BB236" s="294"/>
      <c r="BC236" s="294"/>
      <c r="BD236" s="44"/>
      <c r="BE236" s="44"/>
      <c r="BF236" s="44">
        <v>1</v>
      </c>
      <c r="BG236" s="44"/>
      <c r="BH236" s="44"/>
      <c r="BI236" s="44"/>
      <c r="BJ236" s="44"/>
      <c r="BK236" s="44"/>
      <c r="BL236" s="44"/>
      <c r="BM236" s="44"/>
      <c r="BN236" s="127"/>
      <c r="BO236" s="44"/>
      <c r="BP236" s="1"/>
      <c r="BQ236" s="44"/>
      <c r="BR236" s="17">
        <v>2</v>
      </c>
      <c r="BS236" s="1">
        <f t="shared" si="1340"/>
        <v>0</v>
      </c>
      <c r="BT236" s="17">
        <f t="shared" ref="BT236:BT237" si="1869">+BS236*2</f>
        <v>0</v>
      </c>
      <c r="BU236" s="44"/>
      <c r="BV236" s="44">
        <v>1</v>
      </c>
      <c r="BW236" s="44">
        <v>1</v>
      </c>
      <c r="BX236" s="44">
        <v>1</v>
      </c>
      <c r="BY236" s="44"/>
      <c r="BZ236" s="44"/>
      <c r="CA236" s="44"/>
      <c r="CB236" s="44"/>
      <c r="CC236" s="44"/>
      <c r="CD236" s="92"/>
      <c r="CE236" s="92"/>
      <c r="CF236" s="92"/>
      <c r="CG236" s="44"/>
      <c r="CH236" s="1">
        <v>1</v>
      </c>
      <c r="CI236" s="1"/>
      <c r="CJ236" s="1"/>
      <c r="CK236" s="383"/>
      <c r="CL236" s="383"/>
      <c r="CM236" s="383"/>
      <c r="CN236" s="1">
        <f t="shared" si="1724"/>
        <v>1</v>
      </c>
      <c r="CO236" s="1">
        <f t="shared" si="1725"/>
        <v>1</v>
      </c>
      <c r="CP236" s="20">
        <f t="shared" si="1726"/>
        <v>2.5</v>
      </c>
      <c r="CQ236" s="351"/>
      <c r="CR236" s="131">
        <f t="shared" si="1481"/>
        <v>1</v>
      </c>
      <c r="CS236" s="44"/>
      <c r="CT236" s="44"/>
      <c r="CU236" s="1"/>
      <c r="CV236" s="1"/>
      <c r="CW236" s="1"/>
      <c r="CX236" s="1"/>
      <c r="CY236" s="1">
        <v>1</v>
      </c>
      <c r="CZ236" s="44"/>
      <c r="DA236" s="17">
        <f t="shared" ref="DA236:DA237" si="1870">+CY236</f>
        <v>1</v>
      </c>
      <c r="DB236" s="359">
        <f t="shared" si="1449"/>
        <v>1</v>
      </c>
      <c r="DC236" s="359">
        <f t="shared" si="1391"/>
        <v>1</v>
      </c>
      <c r="DD236" s="44"/>
      <c r="DE236" s="44"/>
      <c r="DF236" s="44"/>
      <c r="DG236" s="44"/>
      <c r="DH236" s="44"/>
      <c r="DI236" s="44">
        <v>4</v>
      </c>
      <c r="DJ236" s="44"/>
      <c r="DK236" s="44"/>
      <c r="DL236" s="44">
        <f t="shared" si="1819"/>
        <v>39</v>
      </c>
      <c r="DM236" s="44"/>
      <c r="DN236" s="44"/>
      <c r="DO236" s="1"/>
      <c r="DP236" s="1"/>
      <c r="DQ236" s="17">
        <f t="shared" si="1728"/>
        <v>0</v>
      </c>
      <c r="DR236" s="17">
        <f t="shared" si="1729"/>
        <v>0</v>
      </c>
      <c r="DS236" s="17">
        <f t="shared" si="1730"/>
        <v>0</v>
      </c>
      <c r="DT236" s="17">
        <f t="shared" si="1731"/>
        <v>0</v>
      </c>
      <c r="DU236" s="17">
        <f t="shared" si="1732"/>
        <v>0</v>
      </c>
      <c r="DV236" s="17">
        <f t="shared" si="1733"/>
        <v>0</v>
      </c>
      <c r="DW236" s="1"/>
      <c r="DX236" s="1"/>
      <c r="DY236" s="20">
        <f t="shared" si="1734"/>
        <v>0</v>
      </c>
      <c r="DZ236" s="20">
        <f t="shared" si="1735"/>
        <v>0</v>
      </c>
      <c r="EA236" s="20">
        <f t="shared" si="1736"/>
        <v>0</v>
      </c>
      <c r="EB236" s="20">
        <f t="shared" si="1737"/>
        <v>0</v>
      </c>
      <c r="EC236" s="18">
        <f t="shared" si="1534"/>
        <v>0</v>
      </c>
      <c r="ED236" s="19">
        <f t="shared" ref="ED236:ED237" si="1871">+IF(EC236&lt;&gt;0,EC236*3,0)</f>
        <v>0</v>
      </c>
      <c r="EE236" s="19">
        <f t="shared" si="1761"/>
        <v>0</v>
      </c>
      <c r="EF236" s="1">
        <f t="shared" si="1739"/>
        <v>0</v>
      </c>
      <c r="EG236" s="18">
        <f t="shared" si="1606"/>
        <v>10</v>
      </c>
      <c r="EH236" s="341"/>
      <c r="EI236" s="44"/>
      <c r="EJ236" s="44"/>
      <c r="EK236" s="44"/>
      <c r="EL236" s="93"/>
      <c r="EM236" s="93">
        <v>1</v>
      </c>
      <c r="EN236" s="93"/>
      <c r="EO236" s="366"/>
      <c r="EP236" s="366"/>
      <c r="EQ236" s="374"/>
      <c r="ER236" s="374"/>
      <c r="ES236" s="374"/>
      <c r="ET236" s="374"/>
      <c r="EU236" s="18">
        <f t="shared" si="1540"/>
        <v>0</v>
      </c>
      <c r="EV236" s="18">
        <f t="shared" si="1362"/>
        <v>2</v>
      </c>
      <c r="EW236" s="341">
        <v>2</v>
      </c>
      <c r="EX236" s="341">
        <v>2</v>
      </c>
      <c r="EY236" s="341"/>
      <c r="EZ236" s="365">
        <f t="shared" si="1404"/>
        <v>0.5</v>
      </c>
      <c r="FA236" s="44"/>
      <c r="FB236" s="44"/>
      <c r="FC236" s="44"/>
      <c r="FD236" s="45"/>
      <c r="FE236" s="45"/>
      <c r="FF236" s="45"/>
      <c r="FG236" s="300"/>
      <c r="FH236" s="45"/>
      <c r="FI236" s="45"/>
      <c r="FJ236" s="45"/>
      <c r="FK236" s="44"/>
      <c r="FL236" s="44"/>
      <c r="FM236" s="44"/>
      <c r="FN236" s="44"/>
      <c r="FO236" s="294"/>
      <c r="FP236" s="20">
        <f t="shared" si="1405"/>
        <v>0</v>
      </c>
      <c r="FQ236" s="20">
        <f t="shared" si="1740"/>
        <v>0</v>
      </c>
      <c r="FR236" s="20">
        <f t="shared" si="1741"/>
        <v>0</v>
      </c>
      <c r="FS236" s="20">
        <f t="shared" si="1742"/>
        <v>0</v>
      </c>
      <c r="FT236" s="20">
        <f t="shared" si="1743"/>
        <v>0</v>
      </c>
      <c r="FU236" s="20">
        <f t="shared" si="1744"/>
        <v>0</v>
      </c>
      <c r="FV236" s="20">
        <f t="shared" si="1745"/>
        <v>0</v>
      </c>
      <c r="FW236" s="404"/>
    </row>
    <row r="237" spans="1:179" ht="27.75" customHeight="1">
      <c r="A237" s="40"/>
      <c r="B237" s="48" t="s">
        <v>601</v>
      </c>
      <c r="C237" s="48" t="str">
        <f t="shared" si="1855"/>
        <v>2B.6</v>
      </c>
      <c r="D237" s="48" t="s">
        <v>53</v>
      </c>
      <c r="E237" s="48" t="str">
        <f t="shared" si="1856"/>
        <v>LT7,5</v>
      </c>
      <c r="F237" s="48">
        <v>36</v>
      </c>
      <c r="G237" s="48">
        <f t="shared" si="1801"/>
        <v>36</v>
      </c>
      <c r="H237" s="43"/>
      <c r="I237" s="43"/>
      <c r="J237" s="44"/>
      <c r="K237" s="44"/>
      <c r="L237" s="44"/>
      <c r="M237" s="44"/>
      <c r="N237" s="43"/>
      <c r="O237" s="43"/>
      <c r="P237" s="1"/>
      <c r="Q237" s="16"/>
      <c r="R237" s="1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1">
        <f t="shared" si="1857"/>
        <v>0</v>
      </c>
      <c r="AD237" s="1">
        <f t="shared" si="1858"/>
        <v>0</v>
      </c>
      <c r="AE237" s="1">
        <f t="shared" si="1859"/>
        <v>0</v>
      </c>
      <c r="AF237" s="1">
        <f t="shared" si="1860"/>
        <v>0</v>
      </c>
      <c r="AG237" s="1">
        <f t="shared" si="1861"/>
        <v>0</v>
      </c>
      <c r="AH237" s="1">
        <f t="shared" si="1862"/>
        <v>0</v>
      </c>
      <c r="AI237" s="1">
        <f t="shared" si="1863"/>
        <v>0</v>
      </c>
      <c r="AJ237" s="1">
        <f t="shared" si="1864"/>
        <v>0</v>
      </c>
      <c r="AK237" s="1">
        <f t="shared" si="1865"/>
        <v>0</v>
      </c>
      <c r="AL237" s="1">
        <f t="shared" si="1866"/>
        <v>0</v>
      </c>
      <c r="AM237" s="1">
        <f t="shared" si="1867"/>
        <v>0</v>
      </c>
      <c r="AN237" s="1">
        <f t="shared" si="1868"/>
        <v>0</v>
      </c>
      <c r="AO237" s="44"/>
      <c r="AP237" s="44"/>
      <c r="AQ237" s="44"/>
      <c r="AR237" s="44">
        <f t="shared" si="1802"/>
        <v>36</v>
      </c>
      <c r="AS237" s="122">
        <f t="shared" si="1720"/>
        <v>0</v>
      </c>
      <c r="AT237" s="122">
        <f t="shared" si="1721"/>
        <v>0</v>
      </c>
      <c r="AU237" s="122">
        <f t="shared" si="1722"/>
        <v>0</v>
      </c>
      <c r="AV237" s="122">
        <f t="shared" si="1531"/>
        <v>1</v>
      </c>
      <c r="AW237" s="44"/>
      <c r="AX237" s="294"/>
      <c r="AY237" s="294"/>
      <c r="AZ237" s="294"/>
      <c r="BA237" s="294"/>
      <c r="BB237" s="294"/>
      <c r="BC237" s="294"/>
      <c r="BD237" s="44">
        <v>1</v>
      </c>
      <c r="BE237" s="44"/>
      <c r="BF237" s="44"/>
      <c r="BG237" s="44"/>
      <c r="BH237" s="44"/>
      <c r="BI237" s="44"/>
      <c r="BJ237" s="44"/>
      <c r="BK237" s="44"/>
      <c r="BL237" s="44"/>
      <c r="BM237" s="44"/>
      <c r="BN237" s="127"/>
      <c r="BO237" s="44"/>
      <c r="BP237" s="1"/>
      <c r="BQ237" s="44"/>
      <c r="BR237" s="17">
        <v>2</v>
      </c>
      <c r="BS237" s="1">
        <f t="shared" si="1340"/>
        <v>0</v>
      </c>
      <c r="BT237" s="17">
        <f t="shared" si="1869"/>
        <v>0</v>
      </c>
      <c r="BU237" s="44"/>
      <c r="BV237" s="44">
        <v>1</v>
      </c>
      <c r="BW237" s="44"/>
      <c r="BX237" s="44"/>
      <c r="BY237" s="44"/>
      <c r="BZ237" s="44"/>
      <c r="CA237" s="44"/>
      <c r="CB237" s="44"/>
      <c r="CC237" s="44"/>
      <c r="CD237" s="92"/>
      <c r="CE237" s="92"/>
      <c r="CF237" s="92"/>
      <c r="CG237" s="44"/>
      <c r="CH237" s="1">
        <v>1</v>
      </c>
      <c r="CI237" s="1"/>
      <c r="CJ237" s="1"/>
      <c r="CK237" s="383"/>
      <c r="CL237" s="383"/>
      <c r="CM237" s="383"/>
      <c r="CN237" s="1">
        <f t="shared" si="1724"/>
        <v>0</v>
      </c>
      <c r="CO237" s="1">
        <f t="shared" si="1725"/>
        <v>0</v>
      </c>
      <c r="CP237" s="20">
        <f t="shared" si="1726"/>
        <v>2.5</v>
      </c>
      <c r="CQ237" s="351"/>
      <c r="CR237" s="131">
        <f t="shared" si="1481"/>
        <v>1</v>
      </c>
      <c r="CS237" s="44"/>
      <c r="CT237" s="44"/>
      <c r="CU237" s="1"/>
      <c r="CV237" s="1"/>
      <c r="CW237" s="1"/>
      <c r="CX237" s="1"/>
      <c r="CY237" s="1"/>
      <c r="CZ237" s="44"/>
      <c r="DA237" s="17">
        <f t="shared" si="1870"/>
        <v>0</v>
      </c>
      <c r="DB237" s="359">
        <f t="shared" si="1449"/>
        <v>0</v>
      </c>
      <c r="DC237" s="359">
        <f t="shared" si="1391"/>
        <v>0</v>
      </c>
      <c r="DD237" s="44"/>
      <c r="DE237" s="44"/>
      <c r="DF237" s="44"/>
      <c r="DG237" s="44"/>
      <c r="DH237" s="44"/>
      <c r="DI237" s="44"/>
      <c r="DJ237" s="44"/>
      <c r="DK237" s="44"/>
      <c r="DL237" s="44">
        <f t="shared" si="1819"/>
        <v>36</v>
      </c>
      <c r="DM237" s="44"/>
      <c r="DN237" s="44"/>
      <c r="DO237" s="1"/>
      <c r="DP237" s="1"/>
      <c r="DQ237" s="17">
        <f t="shared" si="1728"/>
        <v>0</v>
      </c>
      <c r="DR237" s="17">
        <f t="shared" si="1729"/>
        <v>0</v>
      </c>
      <c r="DS237" s="17">
        <f t="shared" si="1730"/>
        <v>0</v>
      </c>
      <c r="DT237" s="17">
        <f t="shared" si="1731"/>
        <v>0</v>
      </c>
      <c r="DU237" s="17">
        <f t="shared" si="1732"/>
        <v>0</v>
      </c>
      <c r="DV237" s="17">
        <f t="shared" si="1733"/>
        <v>0</v>
      </c>
      <c r="DW237" s="1"/>
      <c r="DX237" s="1"/>
      <c r="DY237" s="20">
        <f t="shared" si="1734"/>
        <v>0</v>
      </c>
      <c r="DZ237" s="20">
        <f t="shared" si="1735"/>
        <v>0</v>
      </c>
      <c r="EA237" s="20">
        <f t="shared" si="1736"/>
        <v>0</v>
      </c>
      <c r="EB237" s="20">
        <f t="shared" si="1737"/>
        <v>0</v>
      </c>
      <c r="EC237" s="18">
        <f t="shared" si="1534"/>
        <v>0</v>
      </c>
      <c r="ED237" s="19">
        <f t="shared" si="1871"/>
        <v>0</v>
      </c>
      <c r="EE237" s="19">
        <f t="shared" si="1761"/>
        <v>0</v>
      </c>
      <c r="EF237" s="1">
        <f t="shared" si="1739"/>
        <v>0</v>
      </c>
      <c r="EG237" s="18">
        <f t="shared" si="1606"/>
        <v>0</v>
      </c>
      <c r="EH237" s="341"/>
      <c r="EI237" s="44"/>
      <c r="EJ237" s="44"/>
      <c r="EK237" s="44"/>
      <c r="EL237" s="93"/>
      <c r="EM237" s="93"/>
      <c r="EN237" s="93"/>
      <c r="EO237" s="366"/>
      <c r="EP237" s="366"/>
      <c r="EQ237" s="374"/>
      <c r="ER237" s="374"/>
      <c r="ES237" s="374"/>
      <c r="ET237" s="374"/>
      <c r="EU237" s="18">
        <f t="shared" si="1540"/>
        <v>0</v>
      </c>
      <c r="EV237" s="18">
        <f t="shared" si="1362"/>
        <v>2</v>
      </c>
      <c r="EW237" s="341">
        <v>1</v>
      </c>
      <c r="EX237" s="341"/>
      <c r="EY237" s="341"/>
      <c r="EZ237" s="365">
        <f t="shared" si="1404"/>
        <v>0</v>
      </c>
      <c r="FA237" s="44"/>
      <c r="FB237" s="44"/>
      <c r="FC237" s="44"/>
      <c r="FD237" s="45"/>
      <c r="FE237" s="45"/>
      <c r="FF237" s="45"/>
      <c r="FG237" s="300"/>
      <c r="FH237" s="45"/>
      <c r="FI237" s="45"/>
      <c r="FJ237" s="45"/>
      <c r="FK237" s="44"/>
      <c r="FL237" s="44"/>
      <c r="FM237" s="44"/>
      <c r="FN237" s="44"/>
      <c r="FO237" s="294"/>
      <c r="FP237" s="20">
        <f t="shared" si="1405"/>
        <v>0</v>
      </c>
      <c r="FQ237" s="20">
        <f t="shared" si="1740"/>
        <v>0</v>
      </c>
      <c r="FR237" s="20">
        <f t="shared" si="1741"/>
        <v>0</v>
      </c>
      <c r="FS237" s="20">
        <f t="shared" si="1742"/>
        <v>0</v>
      </c>
      <c r="FT237" s="20">
        <f t="shared" si="1743"/>
        <v>0</v>
      </c>
      <c r="FU237" s="20">
        <f t="shared" si="1744"/>
        <v>0</v>
      </c>
      <c r="FV237" s="20">
        <f t="shared" si="1745"/>
        <v>0</v>
      </c>
      <c r="FW237" s="404"/>
    </row>
    <row r="238" spans="1:179" ht="27.75" customHeight="1">
      <c r="A238" s="40"/>
      <c r="B238" s="48" t="s">
        <v>602</v>
      </c>
      <c r="C238" s="48" t="str">
        <f t="shared" ref="C238:C239" si="1872">B238</f>
        <v>2B.7</v>
      </c>
      <c r="D238" s="48" t="s">
        <v>53</v>
      </c>
      <c r="E238" s="48" t="str">
        <f t="shared" ref="E238:E239" si="1873">D238</f>
        <v>LT7,5</v>
      </c>
      <c r="F238" s="48">
        <v>36</v>
      </c>
      <c r="G238" s="48">
        <f t="shared" si="1801"/>
        <v>36</v>
      </c>
      <c r="H238" s="43"/>
      <c r="I238" s="43"/>
      <c r="J238" s="44"/>
      <c r="K238" s="44"/>
      <c r="L238" s="44"/>
      <c r="M238" s="44"/>
      <c r="N238" s="43"/>
      <c r="O238" s="43"/>
      <c r="P238" s="1"/>
      <c r="Q238" s="16"/>
      <c r="R238" s="1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1">
        <f t="shared" ref="AC238:AC239" si="1874">+IF(S238=1,1,0)+IF(T238=1,1,0)</f>
        <v>0</v>
      </c>
      <c r="AD238" s="1">
        <f t="shared" ref="AD238:AD239" si="1875">+IF(U238=1,1,0)+IF(V238=1,1,0)</f>
        <v>0</v>
      </c>
      <c r="AE238" s="1">
        <f t="shared" ref="AE238:AE239" si="1876">+IF(W238=1,1,0)+IF(X238=1,1,0)</f>
        <v>0</v>
      </c>
      <c r="AF238" s="1">
        <f t="shared" ref="AF238:AF239" si="1877">+IF(Y238=1,1,0)+IF(Z238=1,1,0)</f>
        <v>0</v>
      </c>
      <c r="AG238" s="1">
        <f t="shared" ref="AG238:AG239" si="1878">+IF(AA238=1,1,0)</f>
        <v>0</v>
      </c>
      <c r="AH238" s="1">
        <f t="shared" ref="AH238:AH239" si="1879">+IF(AB238=1,1,0)</f>
        <v>0</v>
      </c>
      <c r="AI238" s="1">
        <f t="shared" ref="AI238:AI239" si="1880">+IF(S238=2,1,0)+IF(T238=2,1,0)</f>
        <v>0</v>
      </c>
      <c r="AJ238" s="1">
        <f t="shared" ref="AJ238:AJ239" si="1881">+IF(U238=2,1,0)+IF(V238=2,1,0)</f>
        <v>0</v>
      </c>
      <c r="AK238" s="1">
        <f t="shared" ref="AK238:AK239" si="1882">+IF(X238=2,1,0)+IF(W238=2,1,0)</f>
        <v>0</v>
      </c>
      <c r="AL238" s="1">
        <f t="shared" ref="AL238:AL239" si="1883">+IF(Y238=2,1,0)+IF(Z238=2,1,0)</f>
        <v>0</v>
      </c>
      <c r="AM238" s="1">
        <f t="shared" ref="AM238:AM239" si="1884">+IF(AA238=2,1,0)</f>
        <v>0</v>
      </c>
      <c r="AN238" s="1">
        <f t="shared" ref="AN238:AN239" si="1885">+IF(AB238=2,1,0)</f>
        <v>0</v>
      </c>
      <c r="AO238" s="44"/>
      <c r="AP238" s="44"/>
      <c r="AQ238" s="44"/>
      <c r="AR238" s="44">
        <f t="shared" si="1802"/>
        <v>36</v>
      </c>
      <c r="AS238" s="122">
        <f t="shared" si="1720"/>
        <v>0</v>
      </c>
      <c r="AT238" s="122">
        <f t="shared" si="1721"/>
        <v>0</v>
      </c>
      <c r="AU238" s="122">
        <f t="shared" si="1722"/>
        <v>0</v>
      </c>
      <c r="AV238" s="122">
        <f t="shared" si="1531"/>
        <v>1</v>
      </c>
      <c r="AW238" s="44"/>
      <c r="AX238" s="294"/>
      <c r="AY238" s="294"/>
      <c r="AZ238" s="294"/>
      <c r="BA238" s="294"/>
      <c r="BB238" s="294"/>
      <c r="BC238" s="294"/>
      <c r="BD238" s="44">
        <v>1</v>
      </c>
      <c r="BE238" s="44"/>
      <c r="BF238" s="44"/>
      <c r="BG238" s="44"/>
      <c r="BH238" s="44"/>
      <c r="BI238" s="44"/>
      <c r="BJ238" s="44"/>
      <c r="BK238" s="44"/>
      <c r="BL238" s="44"/>
      <c r="BM238" s="44"/>
      <c r="BN238" s="127"/>
      <c r="BO238" s="44"/>
      <c r="BP238" s="1"/>
      <c r="BQ238" s="44"/>
      <c r="BR238" s="17">
        <v>2</v>
      </c>
      <c r="BS238" s="1">
        <f t="shared" si="1340"/>
        <v>0</v>
      </c>
      <c r="BT238" s="17">
        <f t="shared" ref="BT238:BT239" si="1886">+BS238*2</f>
        <v>0</v>
      </c>
      <c r="BU238" s="44"/>
      <c r="BV238" s="44">
        <v>1</v>
      </c>
      <c r="BW238" s="44"/>
      <c r="BX238" s="44"/>
      <c r="BY238" s="44"/>
      <c r="BZ238" s="44"/>
      <c r="CA238" s="44"/>
      <c r="CB238" s="44"/>
      <c r="CC238" s="44"/>
      <c r="CD238" s="92"/>
      <c r="CE238" s="92"/>
      <c r="CF238" s="92"/>
      <c r="CG238" s="44"/>
      <c r="CH238" s="1">
        <v>1</v>
      </c>
      <c r="CI238" s="1"/>
      <c r="CJ238" s="1"/>
      <c r="CK238" s="383"/>
      <c r="CL238" s="383"/>
      <c r="CM238" s="383"/>
      <c r="CN238" s="1">
        <f t="shared" si="1724"/>
        <v>0</v>
      </c>
      <c r="CO238" s="1">
        <f t="shared" si="1725"/>
        <v>0</v>
      </c>
      <c r="CP238" s="20">
        <f t="shared" si="1726"/>
        <v>2.5</v>
      </c>
      <c r="CQ238" s="351"/>
      <c r="CR238" s="131">
        <f t="shared" si="1481"/>
        <v>1</v>
      </c>
      <c r="CS238" s="44"/>
      <c r="CT238" s="44"/>
      <c r="CU238" s="1">
        <v>1</v>
      </c>
      <c r="CV238" s="1"/>
      <c r="CW238" s="1"/>
      <c r="CX238" s="1"/>
      <c r="CY238" s="1">
        <v>1</v>
      </c>
      <c r="CZ238" s="44">
        <v>1</v>
      </c>
      <c r="DA238" s="17">
        <f t="shared" ref="DA238:DA239" si="1887">+CY238</f>
        <v>1</v>
      </c>
      <c r="DB238" s="359">
        <f t="shared" si="1449"/>
        <v>2</v>
      </c>
      <c r="DC238" s="359">
        <f t="shared" si="1391"/>
        <v>2</v>
      </c>
      <c r="DD238" s="44"/>
      <c r="DE238" s="44">
        <v>3</v>
      </c>
      <c r="DF238" s="44">
        <v>3</v>
      </c>
      <c r="DG238" s="44"/>
      <c r="DH238" s="44"/>
      <c r="DI238" s="44"/>
      <c r="DJ238" s="44"/>
      <c r="DK238" s="44"/>
      <c r="DL238" s="44">
        <f t="shared" si="1819"/>
        <v>36</v>
      </c>
      <c r="DM238" s="44"/>
      <c r="DN238" s="44"/>
      <c r="DO238" s="1"/>
      <c r="DP238" s="1"/>
      <c r="DQ238" s="17">
        <f t="shared" si="1728"/>
        <v>0</v>
      </c>
      <c r="DR238" s="17">
        <f t="shared" si="1729"/>
        <v>0</v>
      </c>
      <c r="DS238" s="17">
        <f t="shared" si="1730"/>
        <v>0</v>
      </c>
      <c r="DT238" s="17">
        <f t="shared" si="1731"/>
        <v>0</v>
      </c>
      <c r="DU238" s="17">
        <f t="shared" si="1732"/>
        <v>0</v>
      </c>
      <c r="DV238" s="17">
        <f t="shared" si="1733"/>
        <v>0</v>
      </c>
      <c r="DW238" s="1"/>
      <c r="DX238" s="1"/>
      <c r="DY238" s="20">
        <f t="shared" si="1734"/>
        <v>0</v>
      </c>
      <c r="DZ238" s="20">
        <f t="shared" si="1735"/>
        <v>0</v>
      </c>
      <c r="EA238" s="20">
        <f t="shared" si="1736"/>
        <v>0</v>
      </c>
      <c r="EB238" s="20">
        <f t="shared" si="1737"/>
        <v>0</v>
      </c>
      <c r="EC238" s="18">
        <f t="shared" si="1534"/>
        <v>1</v>
      </c>
      <c r="ED238" s="19">
        <f t="shared" ref="ED238:ED239" si="1888">+IF(EC238&lt;&gt;0,EC238*3,0)</f>
        <v>3</v>
      </c>
      <c r="EE238" s="19">
        <f t="shared" si="1761"/>
        <v>0</v>
      </c>
      <c r="EF238" s="1">
        <f t="shared" si="1739"/>
        <v>0</v>
      </c>
      <c r="EG238" s="18">
        <f t="shared" si="1606"/>
        <v>5</v>
      </c>
      <c r="EH238" s="341"/>
      <c r="EI238" s="44">
        <v>4.5</v>
      </c>
      <c r="EJ238" s="44"/>
      <c r="EK238" s="44">
        <v>4.5</v>
      </c>
      <c r="EL238" s="93">
        <v>1</v>
      </c>
      <c r="EM238" s="93"/>
      <c r="EN238" s="93"/>
      <c r="EO238" s="366"/>
      <c r="EP238" s="366"/>
      <c r="EQ238" s="374"/>
      <c r="ER238" s="374"/>
      <c r="ES238" s="374"/>
      <c r="ET238" s="374"/>
      <c r="EU238" s="18">
        <f t="shared" si="1540"/>
        <v>3</v>
      </c>
      <c r="EV238" s="18">
        <f t="shared" si="1362"/>
        <v>2</v>
      </c>
      <c r="EW238" s="341">
        <v>1</v>
      </c>
      <c r="EX238" s="341"/>
      <c r="EY238" s="341">
        <v>4</v>
      </c>
      <c r="EZ238" s="365">
        <f t="shared" si="1404"/>
        <v>0</v>
      </c>
      <c r="FA238" s="44"/>
      <c r="FB238" s="44"/>
      <c r="FC238" s="44"/>
      <c r="FD238" s="45"/>
      <c r="FE238" s="45"/>
      <c r="FF238" s="45"/>
      <c r="FG238" s="300"/>
      <c r="FH238" s="45"/>
      <c r="FI238" s="45"/>
      <c r="FJ238" s="45"/>
      <c r="FK238" s="44"/>
      <c r="FL238" s="44"/>
      <c r="FM238" s="44"/>
      <c r="FN238" s="44"/>
      <c r="FO238" s="294"/>
      <c r="FP238" s="20">
        <f t="shared" si="1405"/>
        <v>0</v>
      </c>
      <c r="FQ238" s="20">
        <f t="shared" si="1740"/>
        <v>3</v>
      </c>
      <c r="FR238" s="20">
        <f t="shared" si="1741"/>
        <v>3</v>
      </c>
      <c r="FS238" s="20">
        <f t="shared" si="1742"/>
        <v>0</v>
      </c>
      <c r="FT238" s="20">
        <f t="shared" si="1743"/>
        <v>0</v>
      </c>
      <c r="FU238" s="20">
        <f t="shared" si="1744"/>
        <v>0</v>
      </c>
      <c r="FV238" s="20">
        <f t="shared" si="1745"/>
        <v>0</v>
      </c>
      <c r="FW238" s="404"/>
    </row>
    <row r="239" spans="1:179" ht="27.75" customHeight="1">
      <c r="A239" s="40"/>
      <c r="B239" s="48" t="s">
        <v>603</v>
      </c>
      <c r="C239" s="48" t="str">
        <f t="shared" si="1872"/>
        <v>2B.8</v>
      </c>
      <c r="D239" s="48" t="s">
        <v>53</v>
      </c>
      <c r="E239" s="48" t="str">
        <f t="shared" si="1873"/>
        <v>LT7,5</v>
      </c>
      <c r="F239" s="48">
        <v>36</v>
      </c>
      <c r="G239" s="48">
        <f t="shared" si="1801"/>
        <v>36</v>
      </c>
      <c r="H239" s="43"/>
      <c r="I239" s="43"/>
      <c r="J239" s="44"/>
      <c r="K239" s="44"/>
      <c r="L239" s="44"/>
      <c r="M239" s="44"/>
      <c r="N239" s="43"/>
      <c r="O239" s="43"/>
      <c r="P239" s="1"/>
      <c r="Q239" s="16"/>
      <c r="R239" s="1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1">
        <f t="shared" si="1874"/>
        <v>0</v>
      </c>
      <c r="AD239" s="1">
        <f t="shared" si="1875"/>
        <v>0</v>
      </c>
      <c r="AE239" s="1">
        <f t="shared" si="1876"/>
        <v>0</v>
      </c>
      <c r="AF239" s="1">
        <f t="shared" si="1877"/>
        <v>0</v>
      </c>
      <c r="AG239" s="1">
        <f t="shared" si="1878"/>
        <v>0</v>
      </c>
      <c r="AH239" s="1">
        <f t="shared" si="1879"/>
        <v>0</v>
      </c>
      <c r="AI239" s="1">
        <f t="shared" si="1880"/>
        <v>0</v>
      </c>
      <c r="AJ239" s="1">
        <f t="shared" si="1881"/>
        <v>0</v>
      </c>
      <c r="AK239" s="1">
        <f t="shared" si="1882"/>
        <v>0</v>
      </c>
      <c r="AL239" s="1">
        <f t="shared" si="1883"/>
        <v>0</v>
      </c>
      <c r="AM239" s="1">
        <f t="shared" si="1884"/>
        <v>0</v>
      </c>
      <c r="AN239" s="1">
        <f t="shared" si="1885"/>
        <v>0</v>
      </c>
      <c r="AO239" s="44"/>
      <c r="AP239" s="44"/>
      <c r="AQ239" s="44"/>
      <c r="AR239" s="44">
        <f t="shared" si="1802"/>
        <v>36</v>
      </c>
      <c r="AS239" s="122">
        <f t="shared" si="1720"/>
        <v>0</v>
      </c>
      <c r="AT239" s="122">
        <f t="shared" si="1721"/>
        <v>0</v>
      </c>
      <c r="AU239" s="122">
        <f t="shared" si="1722"/>
        <v>0</v>
      </c>
      <c r="AV239" s="122">
        <f t="shared" si="1531"/>
        <v>1</v>
      </c>
      <c r="AW239" s="44"/>
      <c r="AX239" s="294"/>
      <c r="AY239" s="294"/>
      <c r="AZ239" s="294"/>
      <c r="BA239" s="294"/>
      <c r="BB239" s="294"/>
      <c r="BC239" s="294"/>
      <c r="BD239" s="44">
        <v>1</v>
      </c>
      <c r="BE239" s="44"/>
      <c r="BF239" s="44"/>
      <c r="BG239" s="44"/>
      <c r="BH239" s="44"/>
      <c r="BI239" s="44"/>
      <c r="BJ239" s="44"/>
      <c r="BK239" s="44"/>
      <c r="BL239" s="44"/>
      <c r="BM239" s="44"/>
      <c r="BN239" s="127"/>
      <c r="BO239" s="44"/>
      <c r="BP239" s="1"/>
      <c r="BQ239" s="44"/>
      <c r="BR239" s="17">
        <v>2</v>
      </c>
      <c r="BS239" s="1">
        <f t="shared" si="1340"/>
        <v>0</v>
      </c>
      <c r="BT239" s="17">
        <f t="shared" si="1886"/>
        <v>0</v>
      </c>
      <c r="BU239" s="44"/>
      <c r="BV239" s="44">
        <v>1</v>
      </c>
      <c r="BW239" s="44"/>
      <c r="BX239" s="44"/>
      <c r="BY239" s="44"/>
      <c r="BZ239" s="44"/>
      <c r="CA239" s="44"/>
      <c r="CB239" s="44"/>
      <c r="CC239" s="44"/>
      <c r="CD239" s="92"/>
      <c r="CE239" s="92"/>
      <c r="CF239" s="92"/>
      <c r="CG239" s="44"/>
      <c r="CH239" s="1">
        <v>1</v>
      </c>
      <c r="CI239" s="1"/>
      <c r="CJ239" s="1"/>
      <c r="CK239" s="383"/>
      <c r="CL239" s="383"/>
      <c r="CM239" s="383"/>
      <c r="CN239" s="1">
        <f t="shared" si="1724"/>
        <v>0</v>
      </c>
      <c r="CO239" s="1">
        <f t="shared" si="1725"/>
        <v>0</v>
      </c>
      <c r="CP239" s="20">
        <f t="shared" si="1726"/>
        <v>2.5</v>
      </c>
      <c r="CQ239" s="351"/>
      <c r="CR239" s="131">
        <f t="shared" si="1481"/>
        <v>1</v>
      </c>
      <c r="CS239" s="44"/>
      <c r="CT239" s="44"/>
      <c r="CU239" s="1"/>
      <c r="CV239" s="1"/>
      <c r="CW239" s="1"/>
      <c r="CX239" s="1"/>
      <c r="CY239" s="1"/>
      <c r="CZ239" s="44"/>
      <c r="DA239" s="17">
        <f t="shared" si="1887"/>
        <v>0</v>
      </c>
      <c r="DB239" s="359">
        <f t="shared" si="1449"/>
        <v>0</v>
      </c>
      <c r="DC239" s="359">
        <f t="shared" si="1391"/>
        <v>0</v>
      </c>
      <c r="DD239" s="44"/>
      <c r="DE239" s="44"/>
      <c r="DF239" s="44"/>
      <c r="DG239" s="44"/>
      <c r="DH239" s="44"/>
      <c r="DI239" s="44"/>
      <c r="DJ239" s="44"/>
      <c r="DK239" s="44"/>
      <c r="DL239" s="44">
        <f t="shared" si="1819"/>
        <v>36</v>
      </c>
      <c r="DM239" s="44"/>
      <c r="DN239" s="44"/>
      <c r="DO239" s="1"/>
      <c r="DP239" s="1"/>
      <c r="DQ239" s="17">
        <f t="shared" si="1728"/>
        <v>0</v>
      </c>
      <c r="DR239" s="17">
        <f t="shared" si="1729"/>
        <v>0</v>
      </c>
      <c r="DS239" s="17">
        <f t="shared" si="1730"/>
        <v>0</v>
      </c>
      <c r="DT239" s="17">
        <f t="shared" si="1731"/>
        <v>0</v>
      </c>
      <c r="DU239" s="17">
        <f t="shared" si="1732"/>
        <v>0</v>
      </c>
      <c r="DV239" s="17">
        <f t="shared" si="1733"/>
        <v>0</v>
      </c>
      <c r="DW239" s="1"/>
      <c r="DX239" s="1"/>
      <c r="DY239" s="20">
        <f t="shared" si="1734"/>
        <v>0</v>
      </c>
      <c r="DZ239" s="20">
        <f t="shared" si="1735"/>
        <v>0</v>
      </c>
      <c r="EA239" s="20">
        <f t="shared" si="1736"/>
        <v>0</v>
      </c>
      <c r="EB239" s="20">
        <f t="shared" si="1737"/>
        <v>0</v>
      </c>
      <c r="EC239" s="18">
        <f t="shared" si="1534"/>
        <v>0</v>
      </c>
      <c r="ED239" s="19">
        <f t="shared" si="1888"/>
        <v>0</v>
      </c>
      <c r="EE239" s="19">
        <f t="shared" si="1761"/>
        <v>0</v>
      </c>
      <c r="EF239" s="1">
        <f t="shared" si="1739"/>
        <v>0</v>
      </c>
      <c r="EG239" s="18">
        <f t="shared" si="1606"/>
        <v>0</v>
      </c>
      <c r="EH239" s="341"/>
      <c r="EI239" s="44"/>
      <c r="EJ239" s="44"/>
      <c r="EK239" s="44"/>
      <c r="EL239" s="93"/>
      <c r="EM239" s="93"/>
      <c r="EN239" s="93"/>
      <c r="EO239" s="366"/>
      <c r="EP239" s="366"/>
      <c r="EQ239" s="374"/>
      <c r="ER239" s="374"/>
      <c r="ES239" s="374"/>
      <c r="ET239" s="374"/>
      <c r="EU239" s="18">
        <f t="shared" si="1540"/>
        <v>0</v>
      </c>
      <c r="EV239" s="18">
        <f t="shared" si="1362"/>
        <v>2</v>
      </c>
      <c r="EW239" s="341">
        <v>1</v>
      </c>
      <c r="EX239" s="341"/>
      <c r="EY239" s="341"/>
      <c r="EZ239" s="365">
        <f t="shared" si="1404"/>
        <v>0</v>
      </c>
      <c r="FA239" s="44"/>
      <c r="FB239" s="44"/>
      <c r="FC239" s="44"/>
      <c r="FD239" s="45"/>
      <c r="FE239" s="45"/>
      <c r="FF239" s="45"/>
      <c r="FG239" s="300"/>
      <c r="FH239" s="45"/>
      <c r="FI239" s="45"/>
      <c r="FJ239" s="45"/>
      <c r="FK239" s="44"/>
      <c r="FL239" s="44"/>
      <c r="FM239" s="44"/>
      <c r="FN239" s="44"/>
      <c r="FO239" s="294"/>
      <c r="FP239" s="20">
        <f t="shared" si="1405"/>
        <v>0</v>
      </c>
      <c r="FQ239" s="20">
        <f t="shared" si="1740"/>
        <v>0</v>
      </c>
      <c r="FR239" s="20">
        <f t="shared" si="1741"/>
        <v>0</v>
      </c>
      <c r="FS239" s="20">
        <f t="shared" si="1742"/>
        <v>0</v>
      </c>
      <c r="FT239" s="20">
        <f t="shared" si="1743"/>
        <v>0</v>
      </c>
      <c r="FU239" s="20">
        <f t="shared" si="1744"/>
        <v>0</v>
      </c>
      <c r="FV239" s="20">
        <f t="shared" si="1745"/>
        <v>0</v>
      </c>
      <c r="FW239" s="404"/>
    </row>
    <row r="240" spans="1:179" ht="27.75" customHeight="1">
      <c r="A240" s="40"/>
      <c r="B240" s="48" t="s">
        <v>604</v>
      </c>
      <c r="C240" s="48" t="str">
        <f t="shared" ref="C240" si="1889">B240</f>
        <v>2B.9</v>
      </c>
      <c r="D240" s="48" t="s">
        <v>53</v>
      </c>
      <c r="E240" s="48" t="str">
        <f t="shared" ref="E240" si="1890">D240</f>
        <v>LT7,5</v>
      </c>
      <c r="F240" s="48">
        <v>41</v>
      </c>
      <c r="G240" s="48">
        <f t="shared" si="1801"/>
        <v>41</v>
      </c>
      <c r="H240" s="43"/>
      <c r="I240" s="43"/>
      <c r="J240" s="44"/>
      <c r="K240" s="44"/>
      <c r="L240" s="44"/>
      <c r="M240" s="44"/>
      <c r="N240" s="43"/>
      <c r="O240" s="43"/>
      <c r="P240" s="1"/>
      <c r="Q240" s="16"/>
      <c r="R240" s="1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1">
        <f t="shared" ref="AC240" si="1891">+IF(S240=1,1,0)+IF(T240=1,1,0)</f>
        <v>0</v>
      </c>
      <c r="AD240" s="1">
        <f t="shared" ref="AD240" si="1892">+IF(U240=1,1,0)+IF(V240=1,1,0)</f>
        <v>0</v>
      </c>
      <c r="AE240" s="1">
        <f t="shared" ref="AE240" si="1893">+IF(W240=1,1,0)+IF(X240=1,1,0)</f>
        <v>0</v>
      </c>
      <c r="AF240" s="1">
        <f t="shared" ref="AF240" si="1894">+IF(Y240=1,1,0)+IF(Z240=1,1,0)</f>
        <v>0</v>
      </c>
      <c r="AG240" s="1">
        <f t="shared" ref="AG240" si="1895">+IF(AA240=1,1,0)</f>
        <v>0</v>
      </c>
      <c r="AH240" s="1">
        <f t="shared" ref="AH240" si="1896">+IF(AB240=1,1,0)</f>
        <v>0</v>
      </c>
      <c r="AI240" s="1">
        <f t="shared" ref="AI240" si="1897">+IF(S240=2,1,0)+IF(T240=2,1,0)</f>
        <v>0</v>
      </c>
      <c r="AJ240" s="1">
        <f t="shared" ref="AJ240" si="1898">+IF(U240=2,1,0)+IF(V240=2,1,0)</f>
        <v>0</v>
      </c>
      <c r="AK240" s="1">
        <f t="shared" ref="AK240" si="1899">+IF(X240=2,1,0)+IF(W240=2,1,0)</f>
        <v>0</v>
      </c>
      <c r="AL240" s="1">
        <f t="shared" ref="AL240" si="1900">+IF(Y240=2,1,0)+IF(Z240=2,1,0)</f>
        <v>0</v>
      </c>
      <c r="AM240" s="1">
        <f t="shared" ref="AM240" si="1901">+IF(AA240=2,1,0)</f>
        <v>0</v>
      </c>
      <c r="AN240" s="1">
        <f t="shared" ref="AN240" si="1902">+IF(AB240=2,1,0)</f>
        <v>0</v>
      </c>
      <c r="AO240" s="44"/>
      <c r="AP240" s="44"/>
      <c r="AQ240" s="44"/>
      <c r="AR240" s="44">
        <f t="shared" si="1802"/>
        <v>41</v>
      </c>
      <c r="AS240" s="122">
        <f t="shared" si="1720"/>
        <v>0</v>
      </c>
      <c r="AT240" s="122">
        <f t="shared" si="1721"/>
        <v>0</v>
      </c>
      <c r="AU240" s="122">
        <f t="shared" si="1722"/>
        <v>0</v>
      </c>
      <c r="AV240" s="122">
        <f t="shared" si="1531"/>
        <v>1</v>
      </c>
      <c r="AW240" s="44"/>
      <c r="AX240" s="294"/>
      <c r="AY240" s="294"/>
      <c r="AZ240" s="294"/>
      <c r="BA240" s="294"/>
      <c r="BB240" s="294"/>
      <c r="BC240" s="294"/>
      <c r="BD240" s="44">
        <v>1</v>
      </c>
      <c r="BE240" s="44"/>
      <c r="BF240" s="44"/>
      <c r="BG240" s="44"/>
      <c r="BH240" s="44"/>
      <c r="BI240" s="44"/>
      <c r="BJ240" s="44"/>
      <c r="BK240" s="44"/>
      <c r="BL240" s="44"/>
      <c r="BM240" s="44"/>
      <c r="BN240" s="127"/>
      <c r="BO240" s="44"/>
      <c r="BP240" s="1"/>
      <c r="BQ240" s="44"/>
      <c r="BR240" s="17">
        <v>2</v>
      </c>
      <c r="BS240" s="1">
        <f t="shared" si="1340"/>
        <v>0</v>
      </c>
      <c r="BT240" s="17">
        <f t="shared" ref="BT240" si="1903">+BS240*2</f>
        <v>0</v>
      </c>
      <c r="BU240" s="44"/>
      <c r="BV240" s="44">
        <v>1</v>
      </c>
      <c r="BW240" s="44"/>
      <c r="BX240" s="44"/>
      <c r="BY240" s="44"/>
      <c r="BZ240" s="44"/>
      <c r="CA240" s="44"/>
      <c r="CB240" s="44"/>
      <c r="CC240" s="44"/>
      <c r="CD240" s="92"/>
      <c r="CE240" s="92"/>
      <c r="CF240" s="92"/>
      <c r="CG240" s="44"/>
      <c r="CH240" s="1">
        <v>1</v>
      </c>
      <c r="CI240" s="1"/>
      <c r="CJ240" s="1"/>
      <c r="CK240" s="383"/>
      <c r="CL240" s="383"/>
      <c r="CM240" s="383"/>
      <c r="CN240" s="1">
        <f t="shared" si="1724"/>
        <v>0</v>
      </c>
      <c r="CO240" s="1">
        <f t="shared" si="1725"/>
        <v>0</v>
      </c>
      <c r="CP240" s="20">
        <f t="shared" si="1726"/>
        <v>2.5</v>
      </c>
      <c r="CQ240" s="351"/>
      <c r="CR240" s="131">
        <f t="shared" ref="CR240:CR256" si="1904">+IF(SUM(AX240:BM240)&gt;0,1,0)</f>
        <v>1</v>
      </c>
      <c r="CS240" s="44"/>
      <c r="CT240" s="44"/>
      <c r="CU240" s="1"/>
      <c r="CV240" s="1"/>
      <c r="CW240" s="1"/>
      <c r="CX240" s="1"/>
      <c r="CY240" s="1"/>
      <c r="CZ240" s="44"/>
      <c r="DA240" s="17">
        <f t="shared" ref="DA240" si="1905">+CY240</f>
        <v>0</v>
      </c>
      <c r="DB240" s="359">
        <f t="shared" si="1449"/>
        <v>0</v>
      </c>
      <c r="DC240" s="359">
        <f t="shared" si="1391"/>
        <v>0</v>
      </c>
      <c r="DD240" s="44"/>
      <c r="DE240" s="44"/>
      <c r="DF240" s="44"/>
      <c r="DG240" s="44"/>
      <c r="DH240" s="44"/>
      <c r="DI240" s="44"/>
      <c r="DJ240" s="44"/>
      <c r="DK240" s="44"/>
      <c r="DL240" s="44">
        <f t="shared" si="1819"/>
        <v>41</v>
      </c>
      <c r="DM240" s="44"/>
      <c r="DN240" s="44"/>
      <c r="DO240" s="1"/>
      <c r="DP240" s="1"/>
      <c r="DQ240" s="17">
        <f t="shared" si="1728"/>
        <v>0</v>
      </c>
      <c r="DR240" s="17">
        <f t="shared" si="1729"/>
        <v>0</v>
      </c>
      <c r="DS240" s="17">
        <f t="shared" si="1730"/>
        <v>0</v>
      </c>
      <c r="DT240" s="17">
        <f t="shared" si="1731"/>
        <v>0</v>
      </c>
      <c r="DU240" s="17">
        <f t="shared" si="1732"/>
        <v>0</v>
      </c>
      <c r="DV240" s="17">
        <f t="shared" si="1733"/>
        <v>0</v>
      </c>
      <c r="DW240" s="1"/>
      <c r="DX240" s="1"/>
      <c r="DY240" s="20">
        <f t="shared" si="1734"/>
        <v>0</v>
      </c>
      <c r="DZ240" s="20">
        <f t="shared" si="1735"/>
        <v>0</v>
      </c>
      <c r="EA240" s="20">
        <f t="shared" si="1736"/>
        <v>0</v>
      </c>
      <c r="EB240" s="20">
        <f t="shared" si="1737"/>
        <v>0</v>
      </c>
      <c r="EC240" s="18">
        <f t="shared" si="1534"/>
        <v>0</v>
      </c>
      <c r="ED240" s="19">
        <f t="shared" ref="ED240" si="1906">+IF(EC240&lt;&gt;0,EC240*3,0)</f>
        <v>0</v>
      </c>
      <c r="EE240" s="19">
        <f t="shared" si="1761"/>
        <v>0</v>
      </c>
      <c r="EF240" s="1">
        <f t="shared" si="1739"/>
        <v>0</v>
      </c>
      <c r="EG240" s="18">
        <f t="shared" si="1606"/>
        <v>0</v>
      </c>
      <c r="EH240" s="341"/>
      <c r="EI240" s="44"/>
      <c r="EJ240" s="44"/>
      <c r="EK240" s="44"/>
      <c r="EL240" s="93"/>
      <c r="EM240" s="93"/>
      <c r="EN240" s="93"/>
      <c r="EO240" s="366"/>
      <c r="EP240" s="366"/>
      <c r="EQ240" s="374"/>
      <c r="ER240" s="374"/>
      <c r="ES240" s="374"/>
      <c r="ET240" s="374"/>
      <c r="EU240" s="18">
        <f t="shared" si="1540"/>
        <v>0</v>
      </c>
      <c r="EV240" s="18">
        <f t="shared" si="1362"/>
        <v>2</v>
      </c>
      <c r="EW240" s="341">
        <v>1</v>
      </c>
      <c r="EX240" s="341"/>
      <c r="EY240" s="341"/>
      <c r="EZ240" s="365">
        <f t="shared" si="1404"/>
        <v>0</v>
      </c>
      <c r="FA240" s="44"/>
      <c r="FB240" s="44"/>
      <c r="FC240" s="44"/>
      <c r="FD240" s="45"/>
      <c r="FE240" s="45"/>
      <c r="FF240" s="45"/>
      <c r="FG240" s="300"/>
      <c r="FH240" s="45"/>
      <c r="FI240" s="45"/>
      <c r="FJ240" s="45"/>
      <c r="FK240" s="44"/>
      <c r="FL240" s="44"/>
      <c r="FM240" s="44"/>
      <c r="FN240" s="44"/>
      <c r="FO240" s="294"/>
      <c r="FP240" s="20">
        <f t="shared" si="1405"/>
        <v>0</v>
      </c>
      <c r="FQ240" s="20">
        <f t="shared" si="1740"/>
        <v>0</v>
      </c>
      <c r="FR240" s="20">
        <f t="shared" si="1741"/>
        <v>0</v>
      </c>
      <c r="FS240" s="20">
        <f t="shared" si="1742"/>
        <v>0</v>
      </c>
      <c r="FT240" s="20">
        <f t="shared" si="1743"/>
        <v>0</v>
      </c>
      <c r="FU240" s="20">
        <f t="shared" si="1744"/>
        <v>0</v>
      </c>
      <c r="FV240" s="20">
        <f t="shared" si="1745"/>
        <v>0</v>
      </c>
      <c r="FW240" s="404"/>
    </row>
    <row r="241" spans="1:179" ht="27.75" customHeight="1">
      <c r="A241" s="40"/>
      <c r="B241" s="48" t="s">
        <v>605</v>
      </c>
      <c r="C241" s="48" t="str">
        <f t="shared" ref="C241" si="1907">B241</f>
        <v>2B.10</v>
      </c>
      <c r="D241" s="48" t="s">
        <v>188</v>
      </c>
      <c r="E241" s="48" t="str">
        <f t="shared" ref="E241" si="1908">D241</f>
        <v>2LT7,5</v>
      </c>
      <c r="F241" s="48">
        <v>35</v>
      </c>
      <c r="G241" s="48">
        <f t="shared" si="1801"/>
        <v>35</v>
      </c>
      <c r="H241" s="43"/>
      <c r="I241" s="43"/>
      <c r="J241" s="44"/>
      <c r="K241" s="44"/>
      <c r="L241" s="44"/>
      <c r="M241" s="44"/>
      <c r="N241" s="43"/>
      <c r="O241" s="43"/>
      <c r="P241" s="1"/>
      <c r="Q241" s="16"/>
      <c r="R241" s="1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1">
        <f t="shared" ref="AC241:AC243" si="1909">+IF(S241=1,1,0)+IF(T241=1,1,0)</f>
        <v>0</v>
      </c>
      <c r="AD241" s="1">
        <f t="shared" ref="AD241:AD243" si="1910">+IF(U241=1,1,0)+IF(V241=1,1,0)</f>
        <v>0</v>
      </c>
      <c r="AE241" s="1">
        <f t="shared" ref="AE241:AE243" si="1911">+IF(W241=1,1,0)+IF(X241=1,1,0)</f>
        <v>0</v>
      </c>
      <c r="AF241" s="1">
        <f t="shared" ref="AF241:AF243" si="1912">+IF(Y241=1,1,0)+IF(Z241=1,1,0)</f>
        <v>0</v>
      </c>
      <c r="AG241" s="1">
        <f t="shared" ref="AG241:AG243" si="1913">+IF(AA241=1,1,0)</f>
        <v>0</v>
      </c>
      <c r="AH241" s="1">
        <f t="shared" ref="AH241:AH243" si="1914">+IF(AB241=1,1,0)</f>
        <v>0</v>
      </c>
      <c r="AI241" s="1">
        <f t="shared" ref="AI241:AI243" si="1915">+IF(S241=2,1,0)+IF(T241=2,1,0)</f>
        <v>0</v>
      </c>
      <c r="AJ241" s="1">
        <f t="shared" ref="AJ241:AJ243" si="1916">+IF(U241=2,1,0)+IF(V241=2,1,0)</f>
        <v>0</v>
      </c>
      <c r="AK241" s="1">
        <f t="shared" ref="AK241:AK243" si="1917">+IF(X241=2,1,0)+IF(W241=2,1,0)</f>
        <v>0</v>
      </c>
      <c r="AL241" s="1">
        <f t="shared" ref="AL241:AL243" si="1918">+IF(Y241=2,1,0)+IF(Z241=2,1,0)</f>
        <v>0</v>
      </c>
      <c r="AM241" s="1">
        <f t="shared" ref="AM241:AM243" si="1919">+IF(AA241=2,1,0)</f>
        <v>0</v>
      </c>
      <c r="AN241" s="1">
        <f t="shared" ref="AN241:AN243" si="1920">+IF(AB241=2,1,0)</f>
        <v>0</v>
      </c>
      <c r="AO241" s="44"/>
      <c r="AP241" s="44"/>
      <c r="AQ241" s="44"/>
      <c r="AR241" s="44">
        <f t="shared" si="1802"/>
        <v>35</v>
      </c>
      <c r="AS241" s="122">
        <f t="shared" si="1720"/>
        <v>0</v>
      </c>
      <c r="AT241" s="122">
        <f t="shared" si="1721"/>
        <v>0</v>
      </c>
      <c r="AU241" s="122">
        <f t="shared" si="1722"/>
        <v>0</v>
      </c>
      <c r="AV241" s="122">
        <f t="shared" si="1531"/>
        <v>1</v>
      </c>
      <c r="AW241" s="44"/>
      <c r="AX241" s="294"/>
      <c r="AY241" s="294"/>
      <c r="AZ241" s="294"/>
      <c r="BA241" s="294"/>
      <c r="BB241" s="294"/>
      <c r="BC241" s="294"/>
      <c r="BD241" s="44"/>
      <c r="BE241" s="44"/>
      <c r="BF241" s="44">
        <v>1</v>
      </c>
      <c r="BG241" s="44"/>
      <c r="BH241" s="44"/>
      <c r="BI241" s="44"/>
      <c r="BJ241" s="44"/>
      <c r="BK241" s="44"/>
      <c r="BL241" s="44"/>
      <c r="BM241" s="44"/>
      <c r="BN241" s="127"/>
      <c r="BO241" s="44"/>
      <c r="BP241" s="1"/>
      <c r="BQ241" s="44"/>
      <c r="BR241" s="17">
        <v>1</v>
      </c>
      <c r="BS241" s="1">
        <f t="shared" si="1340"/>
        <v>0</v>
      </c>
      <c r="BT241" s="17">
        <f t="shared" ref="BT241:BT243" si="1921">+BS241*2</f>
        <v>0</v>
      </c>
      <c r="BU241" s="44"/>
      <c r="BV241" s="44">
        <v>1</v>
      </c>
      <c r="BW241" s="44">
        <v>1</v>
      </c>
      <c r="BX241" s="44">
        <v>1</v>
      </c>
      <c r="BY241" s="44"/>
      <c r="BZ241" s="44"/>
      <c r="CA241" s="44"/>
      <c r="CB241" s="44"/>
      <c r="CC241" s="44"/>
      <c r="CD241" s="92"/>
      <c r="CE241" s="92"/>
      <c r="CF241" s="92"/>
      <c r="CG241" s="44"/>
      <c r="CH241" s="1">
        <v>1</v>
      </c>
      <c r="CI241" s="1"/>
      <c r="CJ241" s="1"/>
      <c r="CK241" s="383"/>
      <c r="CL241" s="383"/>
      <c r="CM241" s="383"/>
      <c r="CN241" s="1">
        <f t="shared" si="1724"/>
        <v>1</v>
      </c>
      <c r="CO241" s="1">
        <f t="shared" si="1725"/>
        <v>1</v>
      </c>
      <c r="CP241" s="20">
        <f t="shared" si="1726"/>
        <v>2.5</v>
      </c>
      <c r="CQ241" s="351"/>
      <c r="CR241" s="131">
        <f t="shared" si="1904"/>
        <v>1</v>
      </c>
      <c r="CS241" s="44"/>
      <c r="CT241" s="44"/>
      <c r="CU241" s="1"/>
      <c r="CV241" s="1"/>
      <c r="CW241" s="1"/>
      <c r="CX241" s="1"/>
      <c r="CY241" s="1">
        <v>7</v>
      </c>
      <c r="CZ241" s="44"/>
      <c r="DA241" s="17">
        <f t="shared" ref="DA241:DA243" si="1922">+CY241</f>
        <v>7</v>
      </c>
      <c r="DB241" s="359">
        <f t="shared" si="1449"/>
        <v>7</v>
      </c>
      <c r="DC241" s="359">
        <f t="shared" si="1391"/>
        <v>7</v>
      </c>
      <c r="DD241" s="44"/>
      <c r="DE241" s="44"/>
      <c r="DF241" s="44"/>
      <c r="DG241" s="44"/>
      <c r="DH241" s="44"/>
      <c r="DI241" s="44">
        <f>7*4</f>
        <v>28</v>
      </c>
      <c r="DJ241" s="44"/>
      <c r="DK241" s="44"/>
      <c r="DL241" s="44">
        <f t="shared" si="1819"/>
        <v>35</v>
      </c>
      <c r="DM241" s="44"/>
      <c r="DN241" s="44"/>
      <c r="DO241" s="1"/>
      <c r="DP241" s="1"/>
      <c r="DQ241" s="17">
        <f t="shared" si="1728"/>
        <v>0</v>
      </c>
      <c r="DR241" s="17">
        <f t="shared" si="1729"/>
        <v>0</v>
      </c>
      <c r="DS241" s="17">
        <f t="shared" si="1730"/>
        <v>0</v>
      </c>
      <c r="DT241" s="17">
        <f t="shared" si="1731"/>
        <v>0</v>
      </c>
      <c r="DU241" s="17">
        <f t="shared" si="1732"/>
        <v>0</v>
      </c>
      <c r="DV241" s="17">
        <f t="shared" si="1733"/>
        <v>0</v>
      </c>
      <c r="DW241" s="1"/>
      <c r="DX241" s="1"/>
      <c r="DY241" s="20">
        <f t="shared" si="1734"/>
        <v>0</v>
      </c>
      <c r="DZ241" s="20">
        <f t="shared" si="1735"/>
        <v>0</v>
      </c>
      <c r="EA241" s="20">
        <f t="shared" si="1736"/>
        <v>0</v>
      </c>
      <c r="EB241" s="20">
        <f t="shared" si="1737"/>
        <v>0</v>
      </c>
      <c r="EC241" s="18">
        <f t="shared" si="1534"/>
        <v>2</v>
      </c>
      <c r="ED241" s="19"/>
      <c r="EE241" s="19">
        <f t="shared" si="1761"/>
        <v>0</v>
      </c>
      <c r="EF241" s="1">
        <f t="shared" si="1739"/>
        <v>0</v>
      </c>
      <c r="EG241" s="18"/>
      <c r="EH241" s="341"/>
      <c r="EI241" s="44"/>
      <c r="EJ241" s="44"/>
      <c r="EK241" s="44"/>
      <c r="EL241" s="93"/>
      <c r="EM241" s="93"/>
      <c r="EN241" s="93">
        <v>1</v>
      </c>
      <c r="EO241" s="366"/>
      <c r="EP241" s="366"/>
      <c r="EQ241" s="374"/>
      <c r="ER241" s="374"/>
      <c r="ES241" s="374"/>
      <c r="ET241" s="374">
        <v>2</v>
      </c>
      <c r="EU241" s="18">
        <f t="shared" si="1540"/>
        <v>0</v>
      </c>
      <c r="EV241" s="18">
        <f t="shared" si="1362"/>
        <v>2</v>
      </c>
      <c r="EW241" s="341">
        <v>1</v>
      </c>
      <c r="EX241" s="341">
        <v>1</v>
      </c>
      <c r="EY241" s="341">
        <v>8</v>
      </c>
      <c r="EZ241" s="365">
        <f t="shared" si="1404"/>
        <v>0.5</v>
      </c>
      <c r="FA241" s="44"/>
      <c r="FB241" s="44"/>
      <c r="FC241" s="44"/>
      <c r="FD241" s="45"/>
      <c r="FE241" s="45"/>
      <c r="FF241" s="45"/>
      <c r="FG241" s="300"/>
      <c r="FH241" s="45"/>
      <c r="FI241" s="45"/>
      <c r="FJ241" s="45"/>
      <c r="FK241" s="44"/>
      <c r="FL241" s="44"/>
      <c r="FM241" s="44"/>
      <c r="FN241" s="44"/>
      <c r="FO241" s="294"/>
      <c r="FP241" s="20">
        <f t="shared" si="1405"/>
        <v>0</v>
      </c>
      <c r="FQ241" s="20">
        <f t="shared" si="1740"/>
        <v>0</v>
      </c>
      <c r="FR241" s="20">
        <f t="shared" si="1741"/>
        <v>0</v>
      </c>
      <c r="FS241" s="20">
        <f t="shared" si="1742"/>
        <v>0</v>
      </c>
      <c r="FT241" s="20">
        <f t="shared" si="1743"/>
        <v>0</v>
      </c>
      <c r="FU241" s="20">
        <f t="shared" si="1744"/>
        <v>0</v>
      </c>
      <c r="FV241" s="20">
        <f t="shared" si="1745"/>
        <v>0</v>
      </c>
      <c r="FW241" s="405"/>
    </row>
    <row r="242" spans="1:179" ht="27.75" customHeight="1">
      <c r="A242" s="40"/>
      <c r="B242" s="41" t="s">
        <v>587</v>
      </c>
      <c r="C242" s="41" t="str">
        <f t="shared" ref="C242:C259" si="1923">B242</f>
        <v>5B</v>
      </c>
      <c r="D242" s="48"/>
      <c r="E242" s="48"/>
      <c r="F242" s="41"/>
      <c r="G242" s="48"/>
      <c r="H242" s="43"/>
      <c r="I242" s="43"/>
      <c r="J242" s="44"/>
      <c r="K242" s="44"/>
      <c r="L242" s="44"/>
      <c r="M242" s="44"/>
      <c r="N242" s="43"/>
      <c r="O242" s="43"/>
      <c r="P242" s="1"/>
      <c r="Q242" s="16"/>
      <c r="R242" s="1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1">
        <f t="shared" si="1909"/>
        <v>0</v>
      </c>
      <c r="AD242" s="1">
        <f t="shared" si="1910"/>
        <v>0</v>
      </c>
      <c r="AE242" s="1">
        <f t="shared" si="1911"/>
        <v>0</v>
      </c>
      <c r="AF242" s="1">
        <f t="shared" si="1912"/>
        <v>0</v>
      </c>
      <c r="AG242" s="1">
        <f t="shared" si="1913"/>
        <v>0</v>
      </c>
      <c r="AH242" s="1">
        <f t="shared" si="1914"/>
        <v>0</v>
      </c>
      <c r="AI242" s="1">
        <f t="shared" si="1915"/>
        <v>0</v>
      </c>
      <c r="AJ242" s="1">
        <f t="shared" si="1916"/>
        <v>0</v>
      </c>
      <c r="AK242" s="1">
        <f t="shared" si="1917"/>
        <v>0</v>
      </c>
      <c r="AL242" s="1">
        <f t="shared" si="1918"/>
        <v>0</v>
      </c>
      <c r="AM242" s="1">
        <f t="shared" si="1919"/>
        <v>0</v>
      </c>
      <c r="AN242" s="1">
        <f t="shared" si="1920"/>
        <v>0</v>
      </c>
      <c r="AO242" s="44"/>
      <c r="AP242" s="44"/>
      <c r="AQ242" s="44"/>
      <c r="AR242" s="44"/>
      <c r="AS242" s="122">
        <f t="shared" si="1720"/>
        <v>0</v>
      </c>
      <c r="AT242" s="122">
        <f t="shared" si="1721"/>
        <v>0</v>
      </c>
      <c r="AU242" s="122">
        <f t="shared" si="1722"/>
        <v>0</v>
      </c>
      <c r="AV242" s="122">
        <f t="shared" si="1531"/>
        <v>0</v>
      </c>
      <c r="AW242" s="44"/>
      <c r="AX242" s="294"/>
      <c r="AY242" s="294"/>
      <c r="AZ242" s="294"/>
      <c r="BA242" s="294"/>
      <c r="BB242" s="294"/>
      <c r="BC242" s="29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127"/>
      <c r="BO242" s="44"/>
      <c r="BP242" s="1"/>
      <c r="BQ242" s="44"/>
      <c r="BR242" s="17">
        <v>1</v>
      </c>
      <c r="BS242" s="1">
        <f t="shared" si="1340"/>
        <v>0</v>
      </c>
      <c r="BT242" s="17">
        <f t="shared" si="1921"/>
        <v>0</v>
      </c>
      <c r="BU242" s="44">
        <v>8</v>
      </c>
      <c r="BV242" s="44"/>
      <c r="BW242" s="44"/>
      <c r="BX242" s="44"/>
      <c r="BY242" s="44"/>
      <c r="BZ242" s="44"/>
      <c r="CA242" s="44"/>
      <c r="CB242" s="44"/>
      <c r="CC242" s="44"/>
      <c r="CD242" s="92"/>
      <c r="CE242" s="92"/>
      <c r="CF242" s="92"/>
      <c r="CG242" s="44"/>
      <c r="CH242" s="1"/>
      <c r="CI242" s="1"/>
      <c r="CJ242" s="1"/>
      <c r="CK242" s="383"/>
      <c r="CL242" s="383"/>
      <c r="CM242" s="383"/>
      <c r="CN242" s="1">
        <f t="shared" si="1724"/>
        <v>0</v>
      </c>
      <c r="CO242" s="1">
        <f t="shared" si="1725"/>
        <v>0</v>
      </c>
      <c r="CP242" s="20">
        <f t="shared" si="1726"/>
        <v>0</v>
      </c>
      <c r="CQ242" s="351"/>
      <c r="CR242" s="131">
        <f t="shared" si="1904"/>
        <v>0</v>
      </c>
      <c r="CS242" s="44"/>
      <c r="CT242" s="44"/>
      <c r="CU242" s="1"/>
      <c r="CV242" s="1"/>
      <c r="CW242" s="1"/>
      <c r="CX242" s="1"/>
      <c r="CY242" s="1"/>
      <c r="CZ242" s="44"/>
      <c r="DA242" s="17">
        <f t="shared" si="1922"/>
        <v>0</v>
      </c>
      <c r="DB242" s="359">
        <f t="shared" si="1449"/>
        <v>0</v>
      </c>
      <c r="DC242" s="359">
        <f t="shared" si="1391"/>
        <v>0</v>
      </c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1"/>
      <c r="DP242" s="1"/>
      <c r="DQ242" s="17">
        <f t="shared" si="1728"/>
        <v>0</v>
      </c>
      <c r="DR242" s="17">
        <f t="shared" si="1729"/>
        <v>0</v>
      </c>
      <c r="DS242" s="17">
        <f t="shared" si="1730"/>
        <v>0</v>
      </c>
      <c r="DT242" s="17">
        <f t="shared" si="1731"/>
        <v>0</v>
      </c>
      <c r="DU242" s="17">
        <f t="shared" si="1732"/>
        <v>0</v>
      </c>
      <c r="DV242" s="17">
        <f t="shared" si="1733"/>
        <v>0</v>
      </c>
      <c r="DW242" s="1"/>
      <c r="DX242" s="1"/>
      <c r="DY242" s="20">
        <f t="shared" si="1734"/>
        <v>0</v>
      </c>
      <c r="DZ242" s="20">
        <f t="shared" si="1735"/>
        <v>0</v>
      </c>
      <c r="EA242" s="20">
        <f t="shared" si="1736"/>
        <v>0</v>
      </c>
      <c r="EB242" s="20">
        <f t="shared" si="1737"/>
        <v>0</v>
      </c>
      <c r="EC242" s="18">
        <f t="shared" si="1534"/>
        <v>0</v>
      </c>
      <c r="ED242" s="19">
        <f t="shared" ref="ED242:ED243" si="1924">+IF(EC242&lt;&gt;0,EC242*3,0)</f>
        <v>0</v>
      </c>
      <c r="EE242" s="19">
        <f t="shared" si="1761"/>
        <v>0</v>
      </c>
      <c r="EF242" s="1">
        <f t="shared" si="1739"/>
        <v>0</v>
      </c>
      <c r="EG242" s="18">
        <f t="shared" si="1606"/>
        <v>0</v>
      </c>
      <c r="EH242" s="341"/>
      <c r="EI242" s="44"/>
      <c r="EJ242" s="44"/>
      <c r="EK242" s="44"/>
      <c r="EL242" s="93"/>
      <c r="EM242" s="93"/>
      <c r="EN242" s="93"/>
      <c r="EO242" s="366"/>
      <c r="EP242" s="366"/>
      <c r="EQ242" s="374"/>
      <c r="ER242" s="374"/>
      <c r="ES242" s="374"/>
      <c r="ET242" s="374"/>
      <c r="EU242" s="18">
        <f t="shared" si="1540"/>
        <v>0</v>
      </c>
      <c r="EV242" s="18">
        <f t="shared" si="1362"/>
        <v>0</v>
      </c>
      <c r="EW242" s="341"/>
      <c r="EX242" s="341"/>
      <c r="EY242" s="341"/>
      <c r="EZ242" s="365">
        <f t="shared" si="1404"/>
        <v>0</v>
      </c>
      <c r="FA242" s="44"/>
      <c r="FB242" s="44"/>
      <c r="FC242" s="44"/>
      <c r="FD242" s="45"/>
      <c r="FE242" s="45"/>
      <c r="FF242" s="45"/>
      <c r="FG242" s="300"/>
      <c r="FH242" s="45"/>
      <c r="FI242" s="45"/>
      <c r="FJ242" s="45"/>
      <c r="FK242" s="44"/>
      <c r="FL242" s="44"/>
      <c r="FM242" s="44"/>
      <c r="FN242" s="44"/>
      <c r="FO242" s="294"/>
      <c r="FP242" s="20">
        <f t="shared" si="1405"/>
        <v>0</v>
      </c>
      <c r="FQ242" s="20">
        <f t="shared" si="1740"/>
        <v>0</v>
      </c>
      <c r="FR242" s="20">
        <f t="shared" si="1741"/>
        <v>0</v>
      </c>
      <c r="FS242" s="20">
        <f t="shared" si="1742"/>
        <v>0</v>
      </c>
      <c r="FT242" s="20">
        <f t="shared" si="1743"/>
        <v>0</v>
      </c>
      <c r="FU242" s="20">
        <f t="shared" si="1744"/>
        <v>0</v>
      </c>
      <c r="FV242" s="20">
        <f t="shared" si="1745"/>
        <v>0</v>
      </c>
      <c r="FW242" s="44"/>
    </row>
    <row r="243" spans="1:179" s="301" customFormat="1" ht="27.75" customHeight="1">
      <c r="A243" s="295"/>
      <c r="B243" s="296" t="s">
        <v>606</v>
      </c>
      <c r="C243" s="296" t="str">
        <f t="shared" si="1923"/>
        <v>5B.1</v>
      </c>
      <c r="D243" s="296" t="s">
        <v>53</v>
      </c>
      <c r="E243" s="296" t="str">
        <f>D243</f>
        <v>LT7,5</v>
      </c>
      <c r="F243" s="296">
        <v>27</v>
      </c>
      <c r="G243" s="296">
        <f>F243</f>
        <v>27</v>
      </c>
      <c r="H243" s="297"/>
      <c r="I243" s="297"/>
      <c r="J243" s="294"/>
      <c r="K243" s="294"/>
      <c r="L243" s="294"/>
      <c r="M243" s="294"/>
      <c r="N243" s="297"/>
      <c r="O243" s="297"/>
      <c r="P243" s="1"/>
      <c r="Q243" s="16"/>
      <c r="R243" s="1"/>
      <c r="S243" s="294"/>
      <c r="T243" s="294"/>
      <c r="U243" s="294"/>
      <c r="V243" s="294"/>
      <c r="W243" s="294"/>
      <c r="X243" s="294"/>
      <c r="Y243" s="294"/>
      <c r="Z243" s="294"/>
      <c r="AA243" s="294"/>
      <c r="AB243" s="294"/>
      <c r="AC243" s="1">
        <f t="shared" si="1909"/>
        <v>0</v>
      </c>
      <c r="AD243" s="1">
        <f t="shared" si="1910"/>
        <v>0</v>
      </c>
      <c r="AE243" s="1">
        <f t="shared" si="1911"/>
        <v>0</v>
      </c>
      <c r="AF243" s="1">
        <f t="shared" si="1912"/>
        <v>0</v>
      </c>
      <c r="AG243" s="1">
        <f t="shared" si="1913"/>
        <v>0</v>
      </c>
      <c r="AH243" s="1">
        <f t="shared" si="1914"/>
        <v>0</v>
      </c>
      <c r="AI243" s="1">
        <f t="shared" si="1915"/>
        <v>0</v>
      </c>
      <c r="AJ243" s="1">
        <f t="shared" si="1916"/>
        <v>0</v>
      </c>
      <c r="AK243" s="1">
        <f t="shared" si="1917"/>
        <v>0</v>
      </c>
      <c r="AL243" s="1">
        <f t="shared" si="1918"/>
        <v>0</v>
      </c>
      <c r="AM243" s="1">
        <f t="shared" si="1919"/>
        <v>0</v>
      </c>
      <c r="AN243" s="1">
        <f t="shared" si="1920"/>
        <v>0</v>
      </c>
      <c r="AO243" s="294"/>
      <c r="AP243" s="294"/>
      <c r="AQ243" s="294"/>
      <c r="AR243" s="44"/>
      <c r="AS243" s="298">
        <f t="shared" si="1720"/>
        <v>0</v>
      </c>
      <c r="AT243" s="298">
        <f t="shared" si="1721"/>
        <v>0</v>
      </c>
      <c r="AU243" s="298">
        <f t="shared" si="1722"/>
        <v>0</v>
      </c>
      <c r="AV243" s="298">
        <f t="shared" si="1531"/>
        <v>0</v>
      </c>
      <c r="AW243" s="294"/>
      <c r="AX243" s="294"/>
      <c r="AY243" s="294"/>
      <c r="AZ243" s="294"/>
      <c r="BA243" s="294"/>
      <c r="BB243" s="294"/>
      <c r="BC243" s="294"/>
      <c r="BD243" s="294"/>
      <c r="BE243" s="294"/>
      <c r="BF243" s="294"/>
      <c r="BG243" s="294"/>
      <c r="BH243" s="294">
        <v>1</v>
      </c>
      <c r="BI243" s="294"/>
      <c r="BJ243" s="294"/>
      <c r="BK243" s="294"/>
      <c r="BL243" s="294"/>
      <c r="BM243" s="294"/>
      <c r="BN243" s="294"/>
      <c r="BO243" s="294"/>
      <c r="BP243" s="1"/>
      <c r="BQ243" s="294"/>
      <c r="BR243" s="17">
        <v>2</v>
      </c>
      <c r="BS243" s="1">
        <f t="shared" si="1340"/>
        <v>0</v>
      </c>
      <c r="BT243" s="17">
        <f t="shared" si="1921"/>
        <v>0</v>
      </c>
      <c r="BU243" s="294"/>
      <c r="BV243" s="44">
        <v>1</v>
      </c>
      <c r="BW243" s="294"/>
      <c r="BX243" s="294"/>
      <c r="BY243" s="294"/>
      <c r="BZ243" s="294"/>
      <c r="CA243" s="294"/>
      <c r="CB243" s="294"/>
      <c r="CC243" s="294"/>
      <c r="CD243" s="1"/>
      <c r="CE243" s="1"/>
      <c r="CF243" s="1"/>
      <c r="CG243" s="294"/>
      <c r="CH243" s="1">
        <v>1</v>
      </c>
      <c r="CI243" s="1"/>
      <c r="CJ243" s="1"/>
      <c r="CK243" s="383"/>
      <c r="CL243" s="383"/>
      <c r="CM243" s="383"/>
      <c r="CN243" s="1">
        <f t="shared" si="1724"/>
        <v>0</v>
      </c>
      <c r="CO243" s="1">
        <f t="shared" si="1725"/>
        <v>0</v>
      </c>
      <c r="CP243" s="20">
        <f t="shared" si="1726"/>
        <v>2.5</v>
      </c>
      <c r="CQ243" s="351"/>
      <c r="CR243" s="131">
        <f t="shared" si="1904"/>
        <v>1</v>
      </c>
      <c r="CS243" s="294"/>
      <c r="CT243" s="294"/>
      <c r="CU243" s="1"/>
      <c r="CV243" s="1"/>
      <c r="CW243" s="1">
        <v>2</v>
      </c>
      <c r="CX243" s="1"/>
      <c r="CY243" s="1">
        <v>1</v>
      </c>
      <c r="CZ243" s="294">
        <v>5</v>
      </c>
      <c r="DA243" s="17">
        <f t="shared" si="1922"/>
        <v>1</v>
      </c>
      <c r="DB243" s="359">
        <f t="shared" si="1449"/>
        <v>6</v>
      </c>
      <c r="DC243" s="359">
        <f t="shared" si="1391"/>
        <v>3</v>
      </c>
      <c r="DD243" s="294"/>
      <c r="DE243" s="294">
        <v>6</v>
      </c>
      <c r="DF243" s="294"/>
      <c r="DG243" s="294"/>
      <c r="DH243" s="294"/>
      <c r="DI243" s="294">
        <v>4</v>
      </c>
      <c r="DJ243" s="294"/>
      <c r="DK243" s="294"/>
      <c r="DL243" s="294"/>
      <c r="DM243" s="294"/>
      <c r="DN243" s="294"/>
      <c r="DO243" s="1"/>
      <c r="DP243" s="1"/>
      <c r="DQ243" s="17">
        <f t="shared" si="1728"/>
        <v>0</v>
      </c>
      <c r="DR243" s="17">
        <f t="shared" si="1729"/>
        <v>0</v>
      </c>
      <c r="DS243" s="17">
        <f t="shared" si="1730"/>
        <v>0</v>
      </c>
      <c r="DT243" s="17">
        <f t="shared" si="1731"/>
        <v>0</v>
      </c>
      <c r="DU243" s="17">
        <f t="shared" si="1732"/>
        <v>0</v>
      </c>
      <c r="DV243" s="17">
        <f t="shared" si="1733"/>
        <v>0</v>
      </c>
      <c r="DW243" s="1"/>
      <c r="DX243" s="1"/>
      <c r="DY243" s="20">
        <f t="shared" si="1734"/>
        <v>0</v>
      </c>
      <c r="DZ243" s="20">
        <f t="shared" si="1735"/>
        <v>0</v>
      </c>
      <c r="EA243" s="20">
        <f t="shared" si="1736"/>
        <v>0</v>
      </c>
      <c r="EB243" s="20">
        <f t="shared" si="1737"/>
        <v>0</v>
      </c>
      <c r="EC243" s="18">
        <f t="shared" si="1534"/>
        <v>1</v>
      </c>
      <c r="ED243" s="19">
        <f t="shared" si="1924"/>
        <v>3</v>
      </c>
      <c r="EE243" s="19"/>
      <c r="EF243" s="1">
        <f t="shared" si="1739"/>
        <v>0</v>
      </c>
      <c r="EG243" s="18">
        <f t="shared" si="1606"/>
        <v>5</v>
      </c>
      <c r="EH243" s="341"/>
      <c r="EI243" s="294"/>
      <c r="EJ243" s="294">
        <v>9</v>
      </c>
      <c r="EK243" s="294"/>
      <c r="EL243" s="19">
        <v>1</v>
      </c>
      <c r="EM243" s="19"/>
      <c r="EN243" s="19"/>
      <c r="EO243" s="366"/>
      <c r="EP243" s="366"/>
      <c r="EQ243" s="374"/>
      <c r="ER243" s="374"/>
      <c r="ES243" s="374">
        <v>1</v>
      </c>
      <c r="ET243" s="374"/>
      <c r="EU243" s="18">
        <f t="shared" si="1540"/>
        <v>7</v>
      </c>
      <c r="EV243" s="18">
        <f t="shared" si="1362"/>
        <v>2</v>
      </c>
      <c r="EW243" s="341">
        <v>1</v>
      </c>
      <c r="EX243" s="341"/>
      <c r="EY243" s="341">
        <v>2</v>
      </c>
      <c r="EZ243" s="365">
        <f t="shared" si="1404"/>
        <v>0</v>
      </c>
      <c r="FA243" s="294"/>
      <c r="FB243" s="294"/>
      <c r="FC243" s="294"/>
      <c r="FD243" s="300"/>
      <c r="FE243" s="300"/>
      <c r="FF243" s="300"/>
      <c r="FG243" s="300"/>
      <c r="FH243" s="300"/>
      <c r="FI243" s="300"/>
      <c r="FJ243" s="300">
        <f>F243</f>
        <v>27</v>
      </c>
      <c r="FK243" s="294"/>
      <c r="FL243" s="294"/>
      <c r="FM243" s="294"/>
      <c r="FN243" s="294"/>
      <c r="FO243" s="294"/>
      <c r="FP243" s="20">
        <f t="shared" si="1405"/>
        <v>0</v>
      </c>
      <c r="FQ243" s="20">
        <f t="shared" si="1740"/>
        <v>6</v>
      </c>
      <c r="FR243" s="20">
        <f t="shared" si="1741"/>
        <v>0</v>
      </c>
      <c r="FS243" s="20">
        <f t="shared" si="1742"/>
        <v>0</v>
      </c>
      <c r="FT243" s="20">
        <f t="shared" si="1743"/>
        <v>0</v>
      </c>
      <c r="FU243" s="20">
        <f t="shared" si="1744"/>
        <v>0</v>
      </c>
      <c r="FV243" s="20">
        <f t="shared" si="1745"/>
        <v>0</v>
      </c>
      <c r="FW243" s="403" t="s">
        <v>924</v>
      </c>
    </row>
    <row r="244" spans="1:179" s="301" customFormat="1" ht="27.75" customHeight="1">
      <c r="A244" s="295"/>
      <c r="B244" s="296" t="s">
        <v>607</v>
      </c>
      <c r="C244" s="296" t="str">
        <f t="shared" si="1923"/>
        <v>5B.2</v>
      </c>
      <c r="D244" s="296" t="s">
        <v>53</v>
      </c>
      <c r="E244" s="296" t="str">
        <f>D244</f>
        <v>LT7,5</v>
      </c>
      <c r="F244" s="296">
        <v>21</v>
      </c>
      <c r="G244" s="296">
        <f>F244</f>
        <v>21</v>
      </c>
      <c r="H244" s="297"/>
      <c r="I244" s="297"/>
      <c r="J244" s="294"/>
      <c r="K244" s="294"/>
      <c r="L244" s="294"/>
      <c r="M244" s="294"/>
      <c r="N244" s="297"/>
      <c r="O244" s="297"/>
      <c r="P244" s="1"/>
      <c r="Q244" s="16"/>
      <c r="R244" s="1"/>
      <c r="S244" s="294"/>
      <c r="T244" s="294"/>
      <c r="U244" s="294"/>
      <c r="V244" s="294"/>
      <c r="W244" s="294"/>
      <c r="X244" s="294"/>
      <c r="Y244" s="294"/>
      <c r="Z244" s="294"/>
      <c r="AA244" s="294"/>
      <c r="AB244" s="294"/>
      <c r="AC244" s="1">
        <f t="shared" ref="AC244:AC246" si="1925">+IF(S244=1,1,0)+IF(T244=1,1,0)</f>
        <v>0</v>
      </c>
      <c r="AD244" s="1">
        <f t="shared" ref="AD244:AD246" si="1926">+IF(U244=1,1,0)+IF(V244=1,1,0)</f>
        <v>0</v>
      </c>
      <c r="AE244" s="1">
        <f t="shared" ref="AE244:AE246" si="1927">+IF(W244=1,1,0)+IF(X244=1,1,0)</f>
        <v>0</v>
      </c>
      <c r="AF244" s="1">
        <f t="shared" ref="AF244:AF246" si="1928">+IF(Y244=1,1,0)+IF(Z244=1,1,0)</f>
        <v>0</v>
      </c>
      <c r="AG244" s="1">
        <f t="shared" ref="AG244:AG246" si="1929">+IF(AA244=1,1,0)</f>
        <v>0</v>
      </c>
      <c r="AH244" s="1">
        <f t="shared" ref="AH244:AH246" si="1930">+IF(AB244=1,1,0)</f>
        <v>0</v>
      </c>
      <c r="AI244" s="1">
        <f t="shared" ref="AI244:AI246" si="1931">+IF(S244=2,1,0)+IF(T244=2,1,0)</f>
        <v>0</v>
      </c>
      <c r="AJ244" s="1">
        <f t="shared" ref="AJ244:AJ246" si="1932">+IF(U244=2,1,0)+IF(V244=2,1,0)</f>
        <v>0</v>
      </c>
      <c r="AK244" s="1">
        <f t="shared" ref="AK244:AK246" si="1933">+IF(X244=2,1,0)+IF(W244=2,1,0)</f>
        <v>0</v>
      </c>
      <c r="AL244" s="1">
        <f t="shared" ref="AL244:AL246" si="1934">+IF(Y244=2,1,0)+IF(Z244=2,1,0)</f>
        <v>0</v>
      </c>
      <c r="AM244" s="1">
        <f t="shared" ref="AM244:AM246" si="1935">+IF(AA244=2,1,0)</f>
        <v>0</v>
      </c>
      <c r="AN244" s="1">
        <f t="shared" ref="AN244:AN246" si="1936">+IF(AB244=2,1,0)</f>
        <v>0</v>
      </c>
      <c r="AO244" s="294"/>
      <c r="AP244" s="294"/>
      <c r="AQ244" s="294"/>
      <c r="AR244" s="44"/>
      <c r="AS244" s="298">
        <f t="shared" si="1720"/>
        <v>0</v>
      </c>
      <c r="AT244" s="298">
        <f t="shared" si="1721"/>
        <v>0</v>
      </c>
      <c r="AU244" s="298">
        <f t="shared" si="1722"/>
        <v>0</v>
      </c>
      <c r="AV244" s="298">
        <f t="shared" si="1531"/>
        <v>0</v>
      </c>
      <c r="AW244" s="294"/>
      <c r="AX244" s="294">
        <v>1</v>
      </c>
      <c r="AY244" s="294"/>
      <c r="AZ244" s="294"/>
      <c r="BA244" s="294"/>
      <c r="BB244" s="294"/>
      <c r="BC244" s="294"/>
      <c r="BD244" s="294"/>
      <c r="BE244" s="294"/>
      <c r="BF244" s="294"/>
      <c r="BG244" s="294"/>
      <c r="BH244" s="294"/>
      <c r="BI244" s="294"/>
      <c r="BJ244" s="294"/>
      <c r="BK244" s="294"/>
      <c r="BL244" s="294"/>
      <c r="BM244" s="294"/>
      <c r="BN244" s="294"/>
      <c r="BO244" s="294"/>
      <c r="BP244" s="1"/>
      <c r="BQ244" s="294"/>
      <c r="BR244" s="17">
        <v>1</v>
      </c>
      <c r="BS244" s="1">
        <f t="shared" si="1340"/>
        <v>0</v>
      </c>
      <c r="BT244" s="17">
        <f t="shared" ref="BT244:BT246" si="1937">+BS244*2</f>
        <v>0</v>
      </c>
      <c r="BU244" s="294"/>
      <c r="BV244" s="44">
        <v>1</v>
      </c>
      <c r="BW244" s="294"/>
      <c r="BX244" s="294"/>
      <c r="BY244" s="294"/>
      <c r="BZ244" s="294"/>
      <c r="CA244" s="294"/>
      <c r="CB244" s="294"/>
      <c r="CC244" s="294"/>
      <c r="CD244" s="1"/>
      <c r="CE244" s="1"/>
      <c r="CF244" s="1"/>
      <c r="CG244" s="294"/>
      <c r="CH244" s="1">
        <v>1</v>
      </c>
      <c r="CI244" s="1"/>
      <c r="CJ244" s="1"/>
      <c r="CK244" s="383"/>
      <c r="CL244" s="383"/>
      <c r="CM244" s="383"/>
      <c r="CN244" s="1">
        <f t="shared" si="1724"/>
        <v>0</v>
      </c>
      <c r="CO244" s="1">
        <f t="shared" si="1725"/>
        <v>0</v>
      </c>
      <c r="CP244" s="20">
        <f t="shared" si="1726"/>
        <v>2.5</v>
      </c>
      <c r="CQ244" s="351"/>
      <c r="CR244" s="131">
        <f t="shared" si="1904"/>
        <v>1</v>
      </c>
      <c r="CS244" s="294">
        <v>1</v>
      </c>
      <c r="CT244" s="294"/>
      <c r="CU244" s="1"/>
      <c r="CV244" s="1"/>
      <c r="CW244" s="1">
        <v>2</v>
      </c>
      <c r="CX244" s="1"/>
      <c r="CY244" s="1">
        <v>2</v>
      </c>
      <c r="CZ244" s="294">
        <v>6</v>
      </c>
      <c r="DA244" s="17">
        <f t="shared" ref="DA244:DA246" si="1938">+CY244</f>
        <v>2</v>
      </c>
      <c r="DB244" s="359">
        <f t="shared" si="1449"/>
        <v>8</v>
      </c>
      <c r="DC244" s="359">
        <f t="shared" si="1391"/>
        <v>4</v>
      </c>
      <c r="DD244" s="294"/>
      <c r="DE244" s="294">
        <v>6</v>
      </c>
      <c r="DF244" s="294">
        <v>3</v>
      </c>
      <c r="DG244" s="294"/>
      <c r="DH244" s="294"/>
      <c r="DI244" s="294">
        <v>4</v>
      </c>
      <c r="DJ244" s="294"/>
      <c r="DK244" s="294"/>
      <c r="DL244" s="294"/>
      <c r="DM244" s="294"/>
      <c r="DN244" s="294"/>
      <c r="DO244" s="1"/>
      <c r="DP244" s="1"/>
      <c r="DQ244" s="17">
        <f t="shared" si="1728"/>
        <v>0</v>
      </c>
      <c r="DR244" s="17">
        <f t="shared" si="1729"/>
        <v>0</v>
      </c>
      <c r="DS244" s="17">
        <f t="shared" si="1730"/>
        <v>0</v>
      </c>
      <c r="DT244" s="17">
        <f t="shared" si="1731"/>
        <v>0</v>
      </c>
      <c r="DU244" s="17">
        <f t="shared" si="1732"/>
        <v>0</v>
      </c>
      <c r="DV244" s="17">
        <f t="shared" si="1733"/>
        <v>0</v>
      </c>
      <c r="DW244" s="1"/>
      <c r="DX244" s="1"/>
      <c r="DY244" s="20">
        <f t="shared" si="1734"/>
        <v>0</v>
      </c>
      <c r="DZ244" s="20">
        <f t="shared" si="1735"/>
        <v>0</v>
      </c>
      <c r="EA244" s="20">
        <f t="shared" si="1736"/>
        <v>0</v>
      </c>
      <c r="EB244" s="20">
        <f t="shared" si="1737"/>
        <v>0</v>
      </c>
      <c r="EC244" s="18">
        <f t="shared" si="1534"/>
        <v>1</v>
      </c>
      <c r="ED244" s="19">
        <f t="shared" ref="ED244:ED246" si="1939">+IF(EC244&lt;&gt;0,EC244*3,0)</f>
        <v>3</v>
      </c>
      <c r="EE244" s="19"/>
      <c r="EF244" s="1">
        <f t="shared" si="1739"/>
        <v>0</v>
      </c>
      <c r="EG244" s="18"/>
      <c r="EH244" s="341"/>
      <c r="EI244" s="294"/>
      <c r="EJ244" s="294">
        <v>9</v>
      </c>
      <c r="EK244" s="294">
        <v>4.5</v>
      </c>
      <c r="EL244" s="19">
        <v>1</v>
      </c>
      <c r="EM244" s="19"/>
      <c r="EN244" s="19"/>
      <c r="EO244" s="366"/>
      <c r="EP244" s="366"/>
      <c r="EQ244" s="374"/>
      <c r="ER244" s="374"/>
      <c r="ES244" s="374"/>
      <c r="ET244" s="374"/>
      <c r="EU244" s="18">
        <f t="shared" si="1540"/>
        <v>8</v>
      </c>
      <c r="EV244" s="18">
        <f t="shared" si="1362"/>
        <v>2</v>
      </c>
      <c r="EW244" s="341">
        <v>1</v>
      </c>
      <c r="EX244" s="341">
        <v>1</v>
      </c>
      <c r="EY244" s="341">
        <v>4</v>
      </c>
      <c r="EZ244" s="365">
        <f t="shared" si="1404"/>
        <v>0</v>
      </c>
      <c r="FA244" s="294"/>
      <c r="FB244" s="294"/>
      <c r="FC244" s="294"/>
      <c r="FD244" s="300"/>
      <c r="FE244" s="300"/>
      <c r="FF244" s="300"/>
      <c r="FG244" s="300"/>
      <c r="FH244" s="300"/>
      <c r="FI244" s="300"/>
      <c r="FJ244" s="300">
        <f>F244</f>
        <v>21</v>
      </c>
      <c r="FK244" s="294"/>
      <c r="FL244" s="294"/>
      <c r="FM244" s="294"/>
      <c r="FN244" s="294"/>
      <c r="FO244" s="294"/>
      <c r="FP244" s="20">
        <f t="shared" si="1405"/>
        <v>0</v>
      </c>
      <c r="FQ244" s="20">
        <f t="shared" si="1740"/>
        <v>6</v>
      </c>
      <c r="FR244" s="20">
        <f t="shared" si="1741"/>
        <v>3</v>
      </c>
      <c r="FS244" s="20">
        <f t="shared" si="1742"/>
        <v>0</v>
      </c>
      <c r="FT244" s="20">
        <f t="shared" si="1743"/>
        <v>0</v>
      </c>
      <c r="FU244" s="20">
        <f t="shared" si="1744"/>
        <v>0</v>
      </c>
      <c r="FV244" s="20">
        <f t="shared" si="1745"/>
        <v>0</v>
      </c>
      <c r="FW244" s="405"/>
    </row>
    <row r="245" spans="1:179" ht="27.75" customHeight="1">
      <c r="A245" s="40"/>
      <c r="B245" s="41" t="s">
        <v>588</v>
      </c>
      <c r="C245" s="41" t="str">
        <f t="shared" si="1923"/>
        <v>6B</v>
      </c>
      <c r="D245" s="48"/>
      <c r="E245" s="48"/>
      <c r="F245" s="41"/>
      <c r="G245" s="48"/>
      <c r="H245" s="43"/>
      <c r="I245" s="43"/>
      <c r="J245" s="44"/>
      <c r="K245" s="44"/>
      <c r="L245" s="44"/>
      <c r="M245" s="44"/>
      <c r="N245" s="43"/>
      <c r="O245" s="43"/>
      <c r="P245" s="1"/>
      <c r="Q245" s="16"/>
      <c r="R245" s="1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1">
        <f t="shared" si="1925"/>
        <v>0</v>
      </c>
      <c r="AD245" s="1">
        <f t="shared" si="1926"/>
        <v>0</v>
      </c>
      <c r="AE245" s="1">
        <f t="shared" si="1927"/>
        <v>0</v>
      </c>
      <c r="AF245" s="1">
        <f t="shared" si="1928"/>
        <v>0</v>
      </c>
      <c r="AG245" s="1">
        <f t="shared" si="1929"/>
        <v>0</v>
      </c>
      <c r="AH245" s="1">
        <f t="shared" si="1930"/>
        <v>0</v>
      </c>
      <c r="AI245" s="1">
        <f t="shared" si="1931"/>
        <v>0</v>
      </c>
      <c r="AJ245" s="1">
        <f t="shared" si="1932"/>
        <v>0</v>
      </c>
      <c r="AK245" s="1">
        <f t="shared" si="1933"/>
        <v>0</v>
      </c>
      <c r="AL245" s="1">
        <f t="shared" si="1934"/>
        <v>0</v>
      </c>
      <c r="AM245" s="1">
        <f t="shared" si="1935"/>
        <v>0</v>
      </c>
      <c r="AN245" s="1">
        <f t="shared" si="1936"/>
        <v>0</v>
      </c>
      <c r="AO245" s="44"/>
      <c r="AP245" s="44"/>
      <c r="AQ245" s="44"/>
      <c r="AR245" s="44"/>
      <c r="AS245" s="122">
        <f t="shared" si="1720"/>
        <v>0</v>
      </c>
      <c r="AT245" s="122">
        <f t="shared" si="1721"/>
        <v>0</v>
      </c>
      <c r="AU245" s="122">
        <f t="shared" si="1722"/>
        <v>0</v>
      </c>
      <c r="AV245" s="122">
        <f t="shared" si="1531"/>
        <v>0</v>
      </c>
      <c r="AW245" s="44"/>
      <c r="AX245" s="294"/>
      <c r="AY245" s="294"/>
      <c r="AZ245" s="294"/>
      <c r="BA245" s="294"/>
      <c r="BB245" s="294"/>
      <c r="BC245" s="29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127"/>
      <c r="BO245" s="44"/>
      <c r="BP245" s="1"/>
      <c r="BQ245" s="44"/>
      <c r="BR245" s="17">
        <v>2</v>
      </c>
      <c r="BS245" s="1">
        <f t="shared" si="1340"/>
        <v>0</v>
      </c>
      <c r="BT245" s="17">
        <f t="shared" si="1937"/>
        <v>0</v>
      </c>
      <c r="BU245" s="44">
        <v>8</v>
      </c>
      <c r="BV245" s="44"/>
      <c r="BW245" s="44"/>
      <c r="BX245" s="44"/>
      <c r="BY245" s="44"/>
      <c r="BZ245" s="44"/>
      <c r="CA245" s="44"/>
      <c r="CB245" s="44"/>
      <c r="CC245" s="44"/>
      <c r="CD245" s="92"/>
      <c r="CE245" s="92"/>
      <c r="CF245" s="92"/>
      <c r="CG245" s="44"/>
      <c r="CH245" s="1"/>
      <c r="CI245" s="1"/>
      <c r="CJ245" s="1"/>
      <c r="CK245" s="383"/>
      <c r="CL245" s="383"/>
      <c r="CM245" s="383"/>
      <c r="CN245" s="1">
        <f t="shared" si="1724"/>
        <v>0</v>
      </c>
      <c r="CO245" s="1">
        <f t="shared" si="1725"/>
        <v>0</v>
      </c>
      <c r="CP245" s="20">
        <f t="shared" si="1726"/>
        <v>0</v>
      </c>
      <c r="CQ245" s="351"/>
      <c r="CR245" s="131">
        <f t="shared" si="1904"/>
        <v>0</v>
      </c>
      <c r="CS245" s="44"/>
      <c r="CT245" s="44"/>
      <c r="CU245" s="1"/>
      <c r="CV245" s="1"/>
      <c r="CW245" s="1"/>
      <c r="CX245" s="1"/>
      <c r="CY245" s="1"/>
      <c r="CZ245" s="44"/>
      <c r="DA245" s="17">
        <f t="shared" si="1938"/>
        <v>0</v>
      </c>
      <c r="DB245" s="359">
        <f t="shared" si="1449"/>
        <v>0</v>
      </c>
      <c r="DC245" s="359">
        <f t="shared" si="1391"/>
        <v>0</v>
      </c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1"/>
      <c r="DP245" s="1"/>
      <c r="DQ245" s="17">
        <f t="shared" si="1728"/>
        <v>0</v>
      </c>
      <c r="DR245" s="17">
        <f t="shared" si="1729"/>
        <v>0</v>
      </c>
      <c r="DS245" s="17">
        <f t="shared" si="1730"/>
        <v>0</v>
      </c>
      <c r="DT245" s="17">
        <f t="shared" si="1731"/>
        <v>0</v>
      </c>
      <c r="DU245" s="17">
        <f t="shared" si="1732"/>
        <v>0</v>
      </c>
      <c r="DV245" s="17">
        <f t="shared" si="1733"/>
        <v>0</v>
      </c>
      <c r="DW245" s="1"/>
      <c r="DX245" s="1"/>
      <c r="DY245" s="20">
        <f t="shared" si="1734"/>
        <v>0</v>
      </c>
      <c r="DZ245" s="20">
        <f t="shared" si="1735"/>
        <v>0</v>
      </c>
      <c r="EA245" s="20">
        <f t="shared" si="1736"/>
        <v>0</v>
      </c>
      <c r="EB245" s="20">
        <f t="shared" si="1737"/>
        <v>0</v>
      </c>
      <c r="EC245" s="18">
        <f t="shared" si="1534"/>
        <v>0</v>
      </c>
      <c r="ED245" s="19">
        <f t="shared" si="1939"/>
        <v>0</v>
      </c>
      <c r="EE245" s="19">
        <f>+IF(SUM(AO245:AR245)+SUM(DK245:DN245)&gt;0,CT245*3,0)</f>
        <v>0</v>
      </c>
      <c r="EF245" s="1">
        <f t="shared" si="1739"/>
        <v>0</v>
      </c>
      <c r="EG245" s="18">
        <f>+IF(AND(CT245+EC245=0,SUM(AO245:AR245)&gt;0,SUM(DK245:DN245)&gt;0),(CU245+CV245+CW245+CX245)*2+CY245*5,(EC245+CT245-FO245)*5)+IF(AND(EC245+DQ245+CT245=0,SUM(AO245:AR245)&gt;0),SUM(CU245:CX245)*2+CY245*5,0)</f>
        <v>0</v>
      </c>
      <c r="EH245" s="341"/>
      <c r="EI245" s="44"/>
      <c r="EJ245" s="44"/>
      <c r="EK245" s="44"/>
      <c r="EL245" s="93"/>
      <c r="EM245" s="93"/>
      <c r="EN245" s="93"/>
      <c r="EO245" s="366"/>
      <c r="EP245" s="366"/>
      <c r="EQ245" s="374"/>
      <c r="ER245" s="374"/>
      <c r="ES245" s="374"/>
      <c r="ET245" s="374"/>
      <c r="EU245" s="18">
        <f t="shared" si="1540"/>
        <v>0</v>
      </c>
      <c r="EV245" s="18">
        <f t="shared" si="1362"/>
        <v>0</v>
      </c>
      <c r="EW245" s="341"/>
      <c r="EX245" s="341"/>
      <c r="EY245" s="341"/>
      <c r="EZ245" s="365">
        <f t="shared" si="1404"/>
        <v>0</v>
      </c>
      <c r="FA245" s="44"/>
      <c r="FB245" s="44"/>
      <c r="FC245" s="44"/>
      <c r="FD245" s="45"/>
      <c r="FE245" s="45"/>
      <c r="FF245" s="45"/>
      <c r="FG245" s="300"/>
      <c r="FH245" s="45"/>
      <c r="FI245" s="45"/>
      <c r="FJ245" s="45"/>
      <c r="FK245" s="44"/>
      <c r="FL245" s="44"/>
      <c r="FM245" s="44"/>
      <c r="FN245" s="44"/>
      <c r="FO245" s="294"/>
      <c r="FP245" s="20">
        <f t="shared" si="1405"/>
        <v>0</v>
      </c>
      <c r="FQ245" s="20">
        <f t="shared" si="1740"/>
        <v>0</v>
      </c>
      <c r="FR245" s="20">
        <f t="shared" si="1741"/>
        <v>0</v>
      </c>
      <c r="FS245" s="20">
        <f t="shared" si="1742"/>
        <v>0</v>
      </c>
      <c r="FT245" s="20">
        <f t="shared" si="1743"/>
        <v>0</v>
      </c>
      <c r="FU245" s="20">
        <f t="shared" si="1744"/>
        <v>0</v>
      </c>
      <c r="FV245" s="20">
        <f t="shared" si="1745"/>
        <v>0</v>
      </c>
      <c r="FW245" s="44"/>
    </row>
    <row r="246" spans="1:179" s="301" customFormat="1" ht="27.75" customHeight="1">
      <c r="A246" s="295"/>
      <c r="B246" s="296" t="s">
        <v>608</v>
      </c>
      <c r="C246" s="296" t="str">
        <f t="shared" si="1923"/>
        <v>6B.1</v>
      </c>
      <c r="D246" s="296" t="s">
        <v>53</v>
      </c>
      <c r="E246" s="296" t="str">
        <f>D246</f>
        <v>LT7,5</v>
      </c>
      <c r="F246" s="296">
        <v>29</v>
      </c>
      <c r="G246" s="296">
        <f>F246</f>
        <v>29</v>
      </c>
      <c r="H246" s="297"/>
      <c r="I246" s="297"/>
      <c r="J246" s="294"/>
      <c r="K246" s="294"/>
      <c r="L246" s="294"/>
      <c r="M246" s="294"/>
      <c r="N246" s="297"/>
      <c r="O246" s="297"/>
      <c r="P246" s="1"/>
      <c r="Q246" s="16"/>
      <c r="R246" s="1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1">
        <f t="shared" si="1925"/>
        <v>0</v>
      </c>
      <c r="AD246" s="1">
        <f t="shared" si="1926"/>
        <v>0</v>
      </c>
      <c r="AE246" s="1">
        <f t="shared" si="1927"/>
        <v>0</v>
      </c>
      <c r="AF246" s="1">
        <f t="shared" si="1928"/>
        <v>0</v>
      </c>
      <c r="AG246" s="1">
        <f t="shared" si="1929"/>
        <v>0</v>
      </c>
      <c r="AH246" s="1">
        <f t="shared" si="1930"/>
        <v>0</v>
      </c>
      <c r="AI246" s="1">
        <f t="shared" si="1931"/>
        <v>0</v>
      </c>
      <c r="AJ246" s="1">
        <f t="shared" si="1932"/>
        <v>0</v>
      </c>
      <c r="AK246" s="1">
        <f t="shared" si="1933"/>
        <v>0</v>
      </c>
      <c r="AL246" s="1">
        <f t="shared" si="1934"/>
        <v>0</v>
      </c>
      <c r="AM246" s="1">
        <f t="shared" si="1935"/>
        <v>0</v>
      </c>
      <c r="AN246" s="1">
        <f t="shared" si="1936"/>
        <v>0</v>
      </c>
      <c r="AO246" s="294"/>
      <c r="AP246" s="294"/>
      <c r="AQ246" s="294"/>
      <c r="AR246" s="44"/>
      <c r="AS246" s="298">
        <f t="shared" si="1720"/>
        <v>0</v>
      </c>
      <c r="AT246" s="298">
        <f t="shared" si="1721"/>
        <v>0</v>
      </c>
      <c r="AU246" s="298">
        <f t="shared" si="1722"/>
        <v>0</v>
      </c>
      <c r="AV246" s="298">
        <f t="shared" si="1531"/>
        <v>0</v>
      </c>
      <c r="AW246" s="294"/>
      <c r="AX246" s="294"/>
      <c r="AY246" s="294">
        <v>1</v>
      </c>
      <c r="AZ246" s="294"/>
      <c r="BA246" s="294"/>
      <c r="BB246" s="294"/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1"/>
      <c r="BQ246" s="294"/>
      <c r="BR246" s="17">
        <v>1</v>
      </c>
      <c r="BS246" s="1">
        <f t="shared" si="1340"/>
        <v>0</v>
      </c>
      <c r="BT246" s="17">
        <f t="shared" si="1937"/>
        <v>0</v>
      </c>
      <c r="BU246" s="294"/>
      <c r="BV246" s="44">
        <v>1</v>
      </c>
      <c r="BW246" s="294"/>
      <c r="BX246" s="294"/>
      <c r="BY246" s="294"/>
      <c r="BZ246" s="294"/>
      <c r="CA246" s="294"/>
      <c r="CB246" s="294"/>
      <c r="CC246" s="294"/>
      <c r="CD246" s="1"/>
      <c r="CE246" s="1"/>
      <c r="CF246" s="1"/>
      <c r="CG246" s="294"/>
      <c r="CH246" s="1">
        <v>1</v>
      </c>
      <c r="CI246" s="1"/>
      <c r="CJ246" s="1"/>
      <c r="CK246" s="383"/>
      <c r="CL246" s="383"/>
      <c r="CM246" s="383"/>
      <c r="CN246" s="1">
        <f t="shared" si="1724"/>
        <v>0</v>
      </c>
      <c r="CO246" s="1">
        <f t="shared" si="1725"/>
        <v>0</v>
      </c>
      <c r="CP246" s="20">
        <f t="shared" si="1726"/>
        <v>2.5</v>
      </c>
      <c r="CQ246" s="351"/>
      <c r="CR246" s="131">
        <f t="shared" si="1904"/>
        <v>1</v>
      </c>
      <c r="CS246" s="294">
        <v>1</v>
      </c>
      <c r="CT246" s="294"/>
      <c r="CU246" s="1"/>
      <c r="CV246" s="1"/>
      <c r="CW246" s="1">
        <v>3</v>
      </c>
      <c r="CX246" s="1"/>
      <c r="CY246" s="1"/>
      <c r="CZ246" s="294">
        <v>10</v>
      </c>
      <c r="DA246" s="17">
        <f t="shared" si="1938"/>
        <v>0</v>
      </c>
      <c r="DB246" s="359">
        <f t="shared" si="1449"/>
        <v>10</v>
      </c>
      <c r="DC246" s="359">
        <f t="shared" si="1391"/>
        <v>3</v>
      </c>
      <c r="DD246" s="294"/>
      <c r="DE246" s="294">
        <v>9</v>
      </c>
      <c r="DF246" s="294"/>
      <c r="DG246" s="294"/>
      <c r="DH246" s="294"/>
      <c r="DI246" s="294"/>
      <c r="DJ246" s="294"/>
      <c r="DK246" s="294"/>
      <c r="DL246" s="294"/>
      <c r="DM246" s="294"/>
      <c r="DN246" s="294"/>
      <c r="DO246" s="1"/>
      <c r="DP246" s="1"/>
      <c r="DQ246" s="17">
        <f t="shared" si="1728"/>
        <v>0</v>
      </c>
      <c r="DR246" s="17">
        <f t="shared" si="1729"/>
        <v>0</v>
      </c>
      <c r="DS246" s="17">
        <f t="shared" si="1730"/>
        <v>0</v>
      </c>
      <c r="DT246" s="17">
        <f t="shared" si="1731"/>
        <v>0</v>
      </c>
      <c r="DU246" s="17">
        <f t="shared" si="1732"/>
        <v>0</v>
      </c>
      <c r="DV246" s="17">
        <f t="shared" si="1733"/>
        <v>0</v>
      </c>
      <c r="DW246" s="1"/>
      <c r="DX246" s="1"/>
      <c r="DY246" s="20">
        <f t="shared" si="1734"/>
        <v>0</v>
      </c>
      <c r="DZ246" s="20">
        <f t="shared" si="1735"/>
        <v>0</v>
      </c>
      <c r="EA246" s="20">
        <f t="shared" si="1736"/>
        <v>0</v>
      </c>
      <c r="EB246" s="20">
        <f t="shared" si="1737"/>
        <v>0</v>
      </c>
      <c r="EC246" s="18">
        <f t="shared" si="1534"/>
        <v>1</v>
      </c>
      <c r="ED246" s="19">
        <f t="shared" si="1939"/>
        <v>3</v>
      </c>
      <c r="EE246" s="19"/>
      <c r="EF246" s="1">
        <f t="shared" si="1739"/>
        <v>0</v>
      </c>
      <c r="EG246" s="18"/>
      <c r="EH246" s="341"/>
      <c r="EI246" s="294"/>
      <c r="EJ246" s="294">
        <f>3*4.5</f>
        <v>13.5</v>
      </c>
      <c r="EK246" s="294"/>
      <c r="EL246" s="19">
        <v>1</v>
      </c>
      <c r="EM246" s="19"/>
      <c r="EN246" s="19"/>
      <c r="EO246" s="366"/>
      <c r="EP246" s="366"/>
      <c r="EQ246" s="374"/>
      <c r="ER246" s="374"/>
      <c r="ES246" s="374"/>
      <c r="ET246" s="374"/>
      <c r="EU246" s="18">
        <f t="shared" si="1540"/>
        <v>12</v>
      </c>
      <c r="EV246" s="18">
        <f t="shared" si="1362"/>
        <v>2</v>
      </c>
      <c r="EW246" s="341">
        <v>1</v>
      </c>
      <c r="EX246" s="341">
        <v>1</v>
      </c>
      <c r="EY246" s="341">
        <v>2</v>
      </c>
      <c r="EZ246" s="365">
        <f t="shared" si="1404"/>
        <v>0</v>
      </c>
      <c r="FA246" s="294"/>
      <c r="FB246" s="294"/>
      <c r="FC246" s="294"/>
      <c r="FD246" s="300"/>
      <c r="FE246" s="300"/>
      <c r="FF246" s="300"/>
      <c r="FG246" s="300"/>
      <c r="FH246" s="300"/>
      <c r="FI246" s="300"/>
      <c r="FJ246" s="300">
        <f>F246</f>
        <v>29</v>
      </c>
      <c r="FK246" s="294"/>
      <c r="FL246" s="294"/>
      <c r="FM246" s="294"/>
      <c r="FN246" s="294"/>
      <c r="FO246" s="294"/>
      <c r="FP246" s="20">
        <f t="shared" si="1405"/>
        <v>0</v>
      </c>
      <c r="FQ246" s="20">
        <f t="shared" si="1740"/>
        <v>9</v>
      </c>
      <c r="FR246" s="20">
        <f t="shared" si="1741"/>
        <v>0</v>
      </c>
      <c r="FS246" s="20">
        <f t="shared" si="1742"/>
        <v>0</v>
      </c>
      <c r="FT246" s="20">
        <f t="shared" si="1743"/>
        <v>0</v>
      </c>
      <c r="FU246" s="20">
        <f t="shared" si="1744"/>
        <v>0</v>
      </c>
      <c r="FV246" s="20">
        <f t="shared" si="1745"/>
        <v>0</v>
      </c>
      <c r="FW246" s="403" t="s">
        <v>924</v>
      </c>
    </row>
    <row r="247" spans="1:179" s="301" customFormat="1" ht="27.75" customHeight="1">
      <c r="A247" s="295"/>
      <c r="B247" s="296" t="s">
        <v>609</v>
      </c>
      <c r="C247" s="296" t="str">
        <f t="shared" si="1923"/>
        <v>6B.2</v>
      </c>
      <c r="D247" s="296" t="s">
        <v>53</v>
      </c>
      <c r="E247" s="296" t="str">
        <f>D247</f>
        <v>LT7,5</v>
      </c>
      <c r="F247" s="296">
        <v>27</v>
      </c>
      <c r="G247" s="296">
        <f>F247</f>
        <v>27</v>
      </c>
      <c r="H247" s="297"/>
      <c r="I247" s="297"/>
      <c r="J247" s="294"/>
      <c r="K247" s="294"/>
      <c r="L247" s="294"/>
      <c r="M247" s="294"/>
      <c r="N247" s="297"/>
      <c r="O247" s="297"/>
      <c r="P247" s="1"/>
      <c r="Q247" s="16"/>
      <c r="R247" s="1"/>
      <c r="S247" s="294"/>
      <c r="T247" s="294"/>
      <c r="U247" s="294"/>
      <c r="V247" s="294"/>
      <c r="W247" s="294"/>
      <c r="X247" s="294"/>
      <c r="Y247" s="294"/>
      <c r="Z247" s="294"/>
      <c r="AA247" s="294"/>
      <c r="AB247" s="294"/>
      <c r="AC247" s="1">
        <f t="shared" ref="AC247:AC250" si="1940">+IF(S247=1,1,0)+IF(T247=1,1,0)</f>
        <v>0</v>
      </c>
      <c r="AD247" s="1">
        <f t="shared" ref="AD247:AD250" si="1941">+IF(U247=1,1,0)+IF(V247=1,1,0)</f>
        <v>0</v>
      </c>
      <c r="AE247" s="1">
        <f t="shared" ref="AE247:AE250" si="1942">+IF(W247=1,1,0)+IF(X247=1,1,0)</f>
        <v>0</v>
      </c>
      <c r="AF247" s="1">
        <f t="shared" ref="AF247:AF250" si="1943">+IF(Y247=1,1,0)+IF(Z247=1,1,0)</f>
        <v>0</v>
      </c>
      <c r="AG247" s="1">
        <f t="shared" ref="AG247:AG250" si="1944">+IF(AA247=1,1,0)</f>
        <v>0</v>
      </c>
      <c r="AH247" s="1">
        <f t="shared" ref="AH247:AH250" si="1945">+IF(AB247=1,1,0)</f>
        <v>0</v>
      </c>
      <c r="AI247" s="1">
        <f t="shared" ref="AI247:AI250" si="1946">+IF(S247=2,1,0)+IF(T247=2,1,0)</f>
        <v>0</v>
      </c>
      <c r="AJ247" s="1">
        <f t="shared" ref="AJ247:AJ250" si="1947">+IF(U247=2,1,0)+IF(V247=2,1,0)</f>
        <v>0</v>
      </c>
      <c r="AK247" s="1">
        <f t="shared" ref="AK247:AK250" si="1948">+IF(X247=2,1,0)+IF(W247=2,1,0)</f>
        <v>0</v>
      </c>
      <c r="AL247" s="1">
        <f t="shared" ref="AL247:AL250" si="1949">+IF(Y247=2,1,0)+IF(Z247=2,1,0)</f>
        <v>0</v>
      </c>
      <c r="AM247" s="1">
        <f t="shared" ref="AM247:AM250" si="1950">+IF(AA247=2,1,0)</f>
        <v>0</v>
      </c>
      <c r="AN247" s="1">
        <f t="shared" ref="AN247:AN250" si="1951">+IF(AB247=2,1,0)</f>
        <v>0</v>
      </c>
      <c r="AO247" s="294"/>
      <c r="AP247" s="294"/>
      <c r="AQ247" s="294"/>
      <c r="AR247" s="44"/>
      <c r="AS247" s="298">
        <f t="shared" si="1720"/>
        <v>0</v>
      </c>
      <c r="AT247" s="298">
        <f t="shared" si="1721"/>
        <v>0</v>
      </c>
      <c r="AU247" s="298">
        <f t="shared" si="1722"/>
        <v>0</v>
      </c>
      <c r="AV247" s="298">
        <f t="shared" si="1531"/>
        <v>0</v>
      </c>
      <c r="AW247" s="294"/>
      <c r="AX247" s="294"/>
      <c r="AY247" s="294">
        <v>1</v>
      </c>
      <c r="AZ247" s="294"/>
      <c r="BA247" s="294"/>
      <c r="BB247" s="294"/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294"/>
      <c r="BP247" s="1"/>
      <c r="BQ247" s="294"/>
      <c r="BR247" s="17">
        <v>1</v>
      </c>
      <c r="BS247" s="1">
        <f t="shared" si="1340"/>
        <v>0</v>
      </c>
      <c r="BT247" s="17">
        <f t="shared" ref="BT247:BT250" si="1952">+BS247*2</f>
        <v>0</v>
      </c>
      <c r="BU247" s="294"/>
      <c r="BV247" s="44">
        <v>1</v>
      </c>
      <c r="BW247" s="294"/>
      <c r="BX247" s="294"/>
      <c r="BY247" s="294"/>
      <c r="BZ247" s="294"/>
      <c r="CA247" s="294"/>
      <c r="CB247" s="294"/>
      <c r="CC247" s="294"/>
      <c r="CD247" s="1"/>
      <c r="CE247" s="1"/>
      <c r="CF247" s="1"/>
      <c r="CG247" s="294"/>
      <c r="CH247" s="1">
        <v>1</v>
      </c>
      <c r="CI247" s="1"/>
      <c r="CJ247" s="1"/>
      <c r="CK247" s="383"/>
      <c r="CL247" s="383"/>
      <c r="CM247" s="383"/>
      <c r="CN247" s="1">
        <f t="shared" si="1724"/>
        <v>0</v>
      </c>
      <c r="CO247" s="1">
        <f t="shared" si="1725"/>
        <v>0</v>
      </c>
      <c r="CP247" s="20">
        <f t="shared" si="1726"/>
        <v>2.5</v>
      </c>
      <c r="CQ247" s="351"/>
      <c r="CR247" s="131">
        <f t="shared" si="1904"/>
        <v>1</v>
      </c>
      <c r="CS247" s="294"/>
      <c r="CT247" s="294"/>
      <c r="CU247" s="1"/>
      <c r="CV247" s="1"/>
      <c r="CW247" s="1">
        <v>1</v>
      </c>
      <c r="CX247" s="1"/>
      <c r="CY247" s="1">
        <v>2</v>
      </c>
      <c r="CZ247" s="294">
        <v>4</v>
      </c>
      <c r="DA247" s="17">
        <f t="shared" ref="DA247:DA250" si="1953">+CY247</f>
        <v>2</v>
      </c>
      <c r="DB247" s="359">
        <f t="shared" si="1449"/>
        <v>6</v>
      </c>
      <c r="DC247" s="359">
        <f t="shared" si="1391"/>
        <v>3</v>
      </c>
      <c r="DD247" s="294"/>
      <c r="DE247" s="294">
        <v>3</v>
      </c>
      <c r="DF247" s="294">
        <v>6</v>
      </c>
      <c r="DG247" s="294"/>
      <c r="DH247" s="294"/>
      <c r="DI247" s="294"/>
      <c r="DJ247" s="294"/>
      <c r="DK247" s="294"/>
      <c r="DL247" s="294"/>
      <c r="DM247" s="294"/>
      <c r="DN247" s="294"/>
      <c r="DO247" s="1"/>
      <c r="DP247" s="1"/>
      <c r="DQ247" s="17">
        <f t="shared" si="1728"/>
        <v>0</v>
      </c>
      <c r="DR247" s="17">
        <f t="shared" si="1729"/>
        <v>0</v>
      </c>
      <c r="DS247" s="17">
        <f t="shared" si="1730"/>
        <v>0</v>
      </c>
      <c r="DT247" s="17">
        <f t="shared" si="1731"/>
        <v>0</v>
      </c>
      <c r="DU247" s="17">
        <f t="shared" si="1732"/>
        <v>0</v>
      </c>
      <c r="DV247" s="17">
        <f t="shared" si="1733"/>
        <v>0</v>
      </c>
      <c r="DW247" s="1"/>
      <c r="DX247" s="1"/>
      <c r="DY247" s="20">
        <f t="shared" si="1734"/>
        <v>0</v>
      </c>
      <c r="DZ247" s="20">
        <f t="shared" si="1735"/>
        <v>0</v>
      </c>
      <c r="EA247" s="20">
        <f t="shared" si="1736"/>
        <v>0</v>
      </c>
      <c r="EB247" s="20">
        <f t="shared" si="1737"/>
        <v>0</v>
      </c>
      <c r="EC247" s="18">
        <f t="shared" ref="EC247:EC261" si="1954">+IF(AND(CT247=0,SUM(CU247:CY247)&gt;1,SUM(CU247:CY247)&lt;=4),1,IF(AND(CT247=0,SUM(CU247:CY247)&gt;4),2,0))</f>
        <v>1</v>
      </c>
      <c r="ED247" s="19">
        <f t="shared" ref="ED247:ED250" si="1955">+IF(EC247&lt;&gt;0,EC247*3,0)</f>
        <v>3</v>
      </c>
      <c r="EE247" s="19"/>
      <c r="EF247" s="1">
        <f t="shared" si="1739"/>
        <v>0</v>
      </c>
      <c r="EG247" s="18"/>
      <c r="EH247" s="341"/>
      <c r="EI247" s="294"/>
      <c r="EJ247" s="294">
        <v>4.5</v>
      </c>
      <c r="EK247" s="294">
        <v>9</v>
      </c>
      <c r="EL247" s="19">
        <v>1</v>
      </c>
      <c r="EM247" s="19"/>
      <c r="EN247" s="19"/>
      <c r="EO247" s="366"/>
      <c r="EP247" s="366"/>
      <c r="EQ247" s="374">
        <v>1</v>
      </c>
      <c r="ER247" s="374"/>
      <c r="ES247" s="374"/>
      <c r="ET247" s="374"/>
      <c r="EU247" s="18">
        <f t="shared" si="1540"/>
        <v>6</v>
      </c>
      <c r="EV247" s="18">
        <f t="shared" si="1362"/>
        <v>2</v>
      </c>
      <c r="EW247" s="341">
        <v>1</v>
      </c>
      <c r="EX247" s="341">
        <v>1</v>
      </c>
      <c r="EY247" s="341">
        <v>2</v>
      </c>
      <c r="EZ247" s="365">
        <f t="shared" si="1404"/>
        <v>0</v>
      </c>
      <c r="FA247" s="294"/>
      <c r="FB247" s="294"/>
      <c r="FC247" s="294"/>
      <c r="FD247" s="300"/>
      <c r="FE247" s="300"/>
      <c r="FF247" s="300"/>
      <c r="FG247" s="300"/>
      <c r="FH247" s="300"/>
      <c r="FI247" s="300"/>
      <c r="FJ247" s="300">
        <f>F247</f>
        <v>27</v>
      </c>
      <c r="FK247" s="294"/>
      <c r="FL247" s="294"/>
      <c r="FM247" s="294"/>
      <c r="FN247" s="294"/>
      <c r="FO247" s="294"/>
      <c r="FP247" s="20">
        <f t="shared" si="1405"/>
        <v>0</v>
      </c>
      <c r="FQ247" s="20">
        <f t="shared" si="1740"/>
        <v>3</v>
      </c>
      <c r="FR247" s="20">
        <f t="shared" si="1741"/>
        <v>6</v>
      </c>
      <c r="FS247" s="20">
        <f t="shared" si="1742"/>
        <v>0</v>
      </c>
      <c r="FT247" s="20">
        <f t="shared" si="1743"/>
        <v>0</v>
      </c>
      <c r="FU247" s="20">
        <f t="shared" si="1744"/>
        <v>0</v>
      </c>
      <c r="FV247" s="20">
        <f t="shared" si="1745"/>
        <v>0</v>
      </c>
      <c r="FW247" s="405"/>
    </row>
    <row r="248" spans="1:179" ht="27.75" customHeight="1">
      <c r="A248" s="40"/>
      <c r="B248" s="41" t="s">
        <v>589</v>
      </c>
      <c r="C248" s="41" t="str">
        <f t="shared" si="1923"/>
        <v>7B</v>
      </c>
      <c r="D248" s="48"/>
      <c r="E248" s="48"/>
      <c r="F248" s="41"/>
      <c r="G248" s="48"/>
      <c r="H248" s="43"/>
      <c r="I248" s="43"/>
      <c r="J248" s="44"/>
      <c r="K248" s="44"/>
      <c r="L248" s="44"/>
      <c r="M248" s="44"/>
      <c r="N248" s="43"/>
      <c r="O248" s="43"/>
      <c r="P248" s="1"/>
      <c r="Q248" s="16"/>
      <c r="R248" s="1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1">
        <f t="shared" si="1940"/>
        <v>0</v>
      </c>
      <c r="AD248" s="1">
        <f t="shared" si="1941"/>
        <v>0</v>
      </c>
      <c r="AE248" s="1">
        <f t="shared" si="1942"/>
        <v>0</v>
      </c>
      <c r="AF248" s="1">
        <f t="shared" si="1943"/>
        <v>0</v>
      </c>
      <c r="AG248" s="1">
        <f t="shared" si="1944"/>
        <v>0</v>
      </c>
      <c r="AH248" s="1">
        <f t="shared" si="1945"/>
        <v>0</v>
      </c>
      <c r="AI248" s="1">
        <f t="shared" si="1946"/>
        <v>0</v>
      </c>
      <c r="AJ248" s="1">
        <f t="shared" si="1947"/>
        <v>0</v>
      </c>
      <c r="AK248" s="1">
        <f t="shared" si="1948"/>
        <v>0</v>
      </c>
      <c r="AL248" s="1">
        <f t="shared" si="1949"/>
        <v>0</v>
      </c>
      <c r="AM248" s="1">
        <f t="shared" si="1950"/>
        <v>0</v>
      </c>
      <c r="AN248" s="1">
        <f t="shared" si="1951"/>
        <v>0</v>
      </c>
      <c r="AO248" s="44"/>
      <c r="AP248" s="44"/>
      <c r="AQ248" s="44"/>
      <c r="AR248" s="44"/>
      <c r="AS248" s="122">
        <f t="shared" si="1720"/>
        <v>0</v>
      </c>
      <c r="AT248" s="122">
        <f t="shared" si="1721"/>
        <v>0</v>
      </c>
      <c r="AU248" s="122">
        <f t="shared" si="1722"/>
        <v>0</v>
      </c>
      <c r="AV248" s="122">
        <f t="shared" ref="AV248:AV261" si="1956">IF(AND(AR248&gt;0,OR(BR248&gt;=2,BR248=1)),AR248/G248,0)</f>
        <v>0</v>
      </c>
      <c r="AW248" s="44"/>
      <c r="AX248" s="294"/>
      <c r="AY248" s="294"/>
      <c r="AZ248" s="294"/>
      <c r="BA248" s="294"/>
      <c r="BB248" s="294"/>
      <c r="BC248" s="29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127"/>
      <c r="BO248" s="44"/>
      <c r="BP248" s="1"/>
      <c r="BQ248" s="44"/>
      <c r="BR248" s="17">
        <v>1</v>
      </c>
      <c r="BS248" s="1">
        <f t="shared" si="1340"/>
        <v>0</v>
      </c>
      <c r="BT248" s="17">
        <f t="shared" si="1952"/>
        <v>0</v>
      </c>
      <c r="BU248" s="44">
        <v>8</v>
      </c>
      <c r="BV248" s="44"/>
      <c r="BW248" s="44"/>
      <c r="BX248" s="44"/>
      <c r="BY248" s="44"/>
      <c r="BZ248" s="44"/>
      <c r="CA248" s="44"/>
      <c r="CB248" s="44"/>
      <c r="CC248" s="44"/>
      <c r="CD248" s="92"/>
      <c r="CE248" s="92"/>
      <c r="CF248" s="92"/>
      <c r="CG248" s="44"/>
      <c r="CH248" s="1"/>
      <c r="CI248" s="1"/>
      <c r="CJ248" s="1"/>
      <c r="CK248" s="383"/>
      <c r="CL248" s="383"/>
      <c r="CM248" s="383"/>
      <c r="CN248" s="1">
        <f t="shared" si="1724"/>
        <v>0</v>
      </c>
      <c r="CO248" s="1">
        <f t="shared" si="1725"/>
        <v>0</v>
      </c>
      <c r="CP248" s="20">
        <f t="shared" si="1726"/>
        <v>0</v>
      </c>
      <c r="CQ248" s="351"/>
      <c r="CR248" s="131">
        <f t="shared" si="1904"/>
        <v>0</v>
      </c>
      <c r="CS248" s="44"/>
      <c r="CT248" s="44"/>
      <c r="CU248" s="1"/>
      <c r="CV248" s="1"/>
      <c r="CW248" s="1"/>
      <c r="CX248" s="1"/>
      <c r="CY248" s="1"/>
      <c r="CZ248" s="44"/>
      <c r="DA248" s="17">
        <f t="shared" si="1953"/>
        <v>0</v>
      </c>
      <c r="DB248" s="359">
        <f t="shared" si="1449"/>
        <v>0</v>
      </c>
      <c r="DC248" s="359">
        <f t="shared" si="1391"/>
        <v>0</v>
      </c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1"/>
      <c r="DP248" s="1"/>
      <c r="DQ248" s="17">
        <f t="shared" si="1728"/>
        <v>0</v>
      </c>
      <c r="DR248" s="17">
        <f t="shared" si="1729"/>
        <v>0</v>
      </c>
      <c r="DS248" s="17">
        <f t="shared" si="1730"/>
        <v>0</v>
      </c>
      <c r="DT248" s="17">
        <f t="shared" si="1731"/>
        <v>0</v>
      </c>
      <c r="DU248" s="17">
        <f t="shared" si="1732"/>
        <v>0</v>
      </c>
      <c r="DV248" s="17">
        <f t="shared" si="1733"/>
        <v>0</v>
      </c>
      <c r="DW248" s="1"/>
      <c r="DX248" s="1"/>
      <c r="DY248" s="20">
        <f t="shared" si="1734"/>
        <v>0</v>
      </c>
      <c r="DZ248" s="20">
        <f t="shared" si="1735"/>
        <v>0</v>
      </c>
      <c r="EA248" s="20">
        <f t="shared" si="1736"/>
        <v>0</v>
      </c>
      <c r="EB248" s="20">
        <f t="shared" si="1737"/>
        <v>0</v>
      </c>
      <c r="EC248" s="18">
        <f t="shared" si="1954"/>
        <v>0</v>
      </c>
      <c r="ED248" s="19">
        <f t="shared" si="1955"/>
        <v>0</v>
      </c>
      <c r="EE248" s="19">
        <f>+IF(SUM(AO248:AR248)+SUM(DK248:DN248)&gt;0,CT248*3,0)</f>
        <v>0</v>
      </c>
      <c r="EF248" s="1">
        <f t="shared" si="1739"/>
        <v>0</v>
      </c>
      <c r="EG248" s="18">
        <f>+IF(AND(CT248+EC248=0,SUM(AO248:AR248)&gt;0,SUM(DK248:DN248)&gt;0),(CU248+CV248+CW248+CX248)*2+CY248*5,(EC248+CT248-FO248)*5)+IF(AND(EC248+DQ248+CT248=0,SUM(AO248:AR248)&gt;0),SUM(CU248:CX248)*2+CY248*5,0)</f>
        <v>0</v>
      </c>
      <c r="EH248" s="341"/>
      <c r="EI248" s="44"/>
      <c r="EJ248" s="44"/>
      <c r="EK248" s="44"/>
      <c r="EL248" s="93"/>
      <c r="EM248" s="93"/>
      <c r="EN248" s="93"/>
      <c r="EO248" s="366"/>
      <c r="EP248" s="366"/>
      <c r="EQ248" s="374"/>
      <c r="ER248" s="374"/>
      <c r="ES248" s="374"/>
      <c r="ET248" s="374"/>
      <c r="EU248" s="18">
        <f t="shared" si="1540"/>
        <v>0</v>
      </c>
      <c r="EV248" s="18">
        <f t="shared" si="1362"/>
        <v>0</v>
      </c>
      <c r="EW248" s="341"/>
      <c r="EX248" s="341"/>
      <c r="EY248" s="341"/>
      <c r="EZ248" s="365">
        <f t="shared" si="1404"/>
        <v>0</v>
      </c>
      <c r="FA248" s="44"/>
      <c r="FB248" s="44"/>
      <c r="FC248" s="44"/>
      <c r="FD248" s="45"/>
      <c r="FE248" s="45"/>
      <c r="FF248" s="45"/>
      <c r="FG248" s="300"/>
      <c r="FH248" s="45"/>
      <c r="FI248" s="45"/>
      <c r="FJ248" s="45"/>
      <c r="FK248" s="44"/>
      <c r="FL248" s="44"/>
      <c r="FM248" s="44"/>
      <c r="FN248" s="44"/>
      <c r="FO248" s="294"/>
      <c r="FP248" s="20">
        <f t="shared" si="1405"/>
        <v>0</v>
      </c>
      <c r="FQ248" s="20">
        <f t="shared" si="1740"/>
        <v>0</v>
      </c>
      <c r="FR248" s="20">
        <f t="shared" si="1741"/>
        <v>0</v>
      </c>
      <c r="FS248" s="20">
        <f t="shared" si="1742"/>
        <v>0</v>
      </c>
      <c r="FT248" s="20">
        <f t="shared" si="1743"/>
        <v>0</v>
      </c>
      <c r="FU248" s="20">
        <f t="shared" si="1744"/>
        <v>0</v>
      </c>
      <c r="FV248" s="20">
        <f t="shared" si="1745"/>
        <v>0</v>
      </c>
      <c r="FW248" s="44"/>
    </row>
    <row r="249" spans="1:179" s="301" customFormat="1" ht="27.75" customHeight="1">
      <c r="A249" s="295"/>
      <c r="B249" s="296" t="s">
        <v>610</v>
      </c>
      <c r="C249" s="296" t="str">
        <f t="shared" si="1923"/>
        <v>7B.1</v>
      </c>
      <c r="D249" s="296" t="s">
        <v>53</v>
      </c>
      <c r="E249" s="296" t="str">
        <f>D249</f>
        <v>LT7,5</v>
      </c>
      <c r="F249" s="296">
        <v>29</v>
      </c>
      <c r="G249" s="296">
        <f>F249</f>
        <v>29</v>
      </c>
      <c r="H249" s="297"/>
      <c r="I249" s="297"/>
      <c r="J249" s="294"/>
      <c r="K249" s="294"/>
      <c r="L249" s="294"/>
      <c r="M249" s="294"/>
      <c r="N249" s="297"/>
      <c r="O249" s="297"/>
      <c r="P249" s="1"/>
      <c r="Q249" s="16"/>
      <c r="R249" s="1"/>
      <c r="S249" s="294"/>
      <c r="T249" s="294"/>
      <c r="U249" s="294"/>
      <c r="V249" s="294"/>
      <c r="W249" s="294"/>
      <c r="X249" s="294"/>
      <c r="Y249" s="294"/>
      <c r="Z249" s="294"/>
      <c r="AA249" s="294"/>
      <c r="AB249" s="294"/>
      <c r="AC249" s="1">
        <f t="shared" si="1940"/>
        <v>0</v>
      </c>
      <c r="AD249" s="1">
        <f t="shared" si="1941"/>
        <v>0</v>
      </c>
      <c r="AE249" s="1">
        <f t="shared" si="1942"/>
        <v>0</v>
      </c>
      <c r="AF249" s="1">
        <f t="shared" si="1943"/>
        <v>0</v>
      </c>
      <c r="AG249" s="1">
        <f t="shared" si="1944"/>
        <v>0</v>
      </c>
      <c r="AH249" s="1">
        <f t="shared" si="1945"/>
        <v>0</v>
      </c>
      <c r="AI249" s="1">
        <f t="shared" si="1946"/>
        <v>0</v>
      </c>
      <c r="AJ249" s="1">
        <f t="shared" si="1947"/>
        <v>0</v>
      </c>
      <c r="AK249" s="1">
        <f t="shared" si="1948"/>
        <v>0</v>
      </c>
      <c r="AL249" s="1">
        <f t="shared" si="1949"/>
        <v>0</v>
      </c>
      <c r="AM249" s="1">
        <f t="shared" si="1950"/>
        <v>0</v>
      </c>
      <c r="AN249" s="1">
        <f t="shared" si="1951"/>
        <v>0</v>
      </c>
      <c r="AO249" s="294"/>
      <c r="AP249" s="294"/>
      <c r="AQ249" s="294"/>
      <c r="AR249" s="44"/>
      <c r="AS249" s="298">
        <f t="shared" si="1720"/>
        <v>0</v>
      </c>
      <c r="AT249" s="298">
        <f t="shared" si="1721"/>
        <v>0</v>
      </c>
      <c r="AU249" s="298">
        <f t="shared" si="1722"/>
        <v>0</v>
      </c>
      <c r="AV249" s="298">
        <f t="shared" si="1956"/>
        <v>0</v>
      </c>
      <c r="AW249" s="294"/>
      <c r="AX249" s="294"/>
      <c r="AY249" s="294"/>
      <c r="AZ249" s="294"/>
      <c r="BA249" s="294"/>
      <c r="BB249" s="294"/>
      <c r="BC249" s="294"/>
      <c r="BD249" s="294"/>
      <c r="BE249" s="294"/>
      <c r="BF249" s="294"/>
      <c r="BG249" s="294"/>
      <c r="BH249" s="294"/>
      <c r="BI249" s="294">
        <v>1</v>
      </c>
      <c r="BJ249" s="294"/>
      <c r="BK249" s="294"/>
      <c r="BL249" s="294"/>
      <c r="BM249" s="294"/>
      <c r="BN249" s="294"/>
      <c r="BO249" s="294"/>
      <c r="BP249" s="1"/>
      <c r="BQ249" s="294"/>
      <c r="BR249" s="17">
        <v>2</v>
      </c>
      <c r="BS249" s="1">
        <f t="shared" si="1340"/>
        <v>0</v>
      </c>
      <c r="BT249" s="17">
        <f t="shared" si="1952"/>
        <v>0</v>
      </c>
      <c r="BU249" s="294"/>
      <c r="BV249" s="44">
        <v>1</v>
      </c>
      <c r="BW249" s="294"/>
      <c r="BX249" s="294"/>
      <c r="BY249" s="294"/>
      <c r="BZ249" s="294"/>
      <c r="CA249" s="294"/>
      <c r="CB249" s="294"/>
      <c r="CC249" s="294"/>
      <c r="CD249" s="1"/>
      <c r="CE249" s="1"/>
      <c r="CF249" s="1"/>
      <c r="CG249" s="294"/>
      <c r="CH249" s="1">
        <v>1</v>
      </c>
      <c r="CI249" s="1"/>
      <c r="CJ249" s="1"/>
      <c r="CK249" s="383"/>
      <c r="CL249" s="383"/>
      <c r="CM249" s="383"/>
      <c r="CN249" s="1">
        <f t="shared" si="1724"/>
        <v>0</v>
      </c>
      <c r="CO249" s="1">
        <f t="shared" si="1725"/>
        <v>0</v>
      </c>
      <c r="CP249" s="20">
        <f t="shared" si="1726"/>
        <v>2.5</v>
      </c>
      <c r="CQ249" s="351"/>
      <c r="CR249" s="131">
        <f t="shared" si="1904"/>
        <v>1</v>
      </c>
      <c r="CS249" s="294"/>
      <c r="CT249" s="294"/>
      <c r="CU249" s="1"/>
      <c r="CV249" s="1"/>
      <c r="CW249" s="1">
        <v>2</v>
      </c>
      <c r="CX249" s="1"/>
      <c r="CY249" s="1">
        <v>1</v>
      </c>
      <c r="CZ249" s="294">
        <v>6</v>
      </c>
      <c r="DA249" s="17">
        <f t="shared" si="1953"/>
        <v>1</v>
      </c>
      <c r="DB249" s="359">
        <f t="shared" si="1449"/>
        <v>7</v>
      </c>
      <c r="DC249" s="359">
        <f t="shared" si="1391"/>
        <v>3</v>
      </c>
      <c r="DD249" s="294"/>
      <c r="DE249" s="294">
        <v>6</v>
      </c>
      <c r="DF249" s="294"/>
      <c r="DG249" s="294"/>
      <c r="DH249" s="294"/>
      <c r="DI249" s="294">
        <v>4</v>
      </c>
      <c r="DJ249" s="294"/>
      <c r="DK249" s="294"/>
      <c r="DL249" s="294"/>
      <c r="DM249" s="294"/>
      <c r="DN249" s="294"/>
      <c r="DO249" s="1"/>
      <c r="DP249" s="1"/>
      <c r="DQ249" s="17">
        <f t="shared" si="1728"/>
        <v>0</v>
      </c>
      <c r="DR249" s="17">
        <f t="shared" si="1729"/>
        <v>0</v>
      </c>
      <c r="DS249" s="17">
        <f t="shared" si="1730"/>
        <v>0</v>
      </c>
      <c r="DT249" s="17">
        <f t="shared" si="1731"/>
        <v>0</v>
      </c>
      <c r="DU249" s="17">
        <f t="shared" si="1732"/>
        <v>0</v>
      </c>
      <c r="DV249" s="17">
        <f t="shared" si="1733"/>
        <v>0</v>
      </c>
      <c r="DW249" s="1"/>
      <c r="DX249" s="1"/>
      <c r="DY249" s="20">
        <f t="shared" si="1734"/>
        <v>0</v>
      </c>
      <c r="DZ249" s="20">
        <f t="shared" si="1735"/>
        <v>0</v>
      </c>
      <c r="EA249" s="20">
        <f t="shared" si="1736"/>
        <v>0</v>
      </c>
      <c r="EB249" s="20">
        <f t="shared" si="1737"/>
        <v>0</v>
      </c>
      <c r="EC249" s="18">
        <f t="shared" si="1954"/>
        <v>1</v>
      </c>
      <c r="ED249" s="19">
        <f t="shared" si="1955"/>
        <v>3</v>
      </c>
      <c r="EE249" s="19"/>
      <c r="EF249" s="1">
        <f t="shared" si="1739"/>
        <v>0</v>
      </c>
      <c r="EG249" s="18">
        <f>+IF(AND(CT249+EC249=0,SUM(AO249:AR249)&gt;0,SUM(DK249:DN249)&gt;0),(CU249+CV249+CW249+CX249)*2+CY249*5,(EC249+CT249-FO249)*5)+IF(AND(EC249+DQ249+CT249=0,SUM(AO249:AR249)&gt;0),SUM(CU249:CX249)*2+CY249*5,0)</f>
        <v>5</v>
      </c>
      <c r="EH249" s="341"/>
      <c r="EI249" s="294"/>
      <c r="EJ249" s="294">
        <v>9</v>
      </c>
      <c r="EK249" s="294"/>
      <c r="EL249" s="19">
        <v>1</v>
      </c>
      <c r="EM249" s="19"/>
      <c r="EN249" s="19"/>
      <c r="EO249" s="366"/>
      <c r="EP249" s="366"/>
      <c r="EQ249" s="374"/>
      <c r="ER249" s="374"/>
      <c r="ES249" s="374">
        <v>1</v>
      </c>
      <c r="ET249" s="374"/>
      <c r="EU249" s="18">
        <f t="shared" si="1540"/>
        <v>8</v>
      </c>
      <c r="EV249" s="18">
        <f t="shared" si="1362"/>
        <v>2</v>
      </c>
      <c r="EW249" s="341">
        <v>1</v>
      </c>
      <c r="EX249" s="341"/>
      <c r="EY249" s="341">
        <v>2</v>
      </c>
      <c r="EZ249" s="365">
        <f t="shared" si="1404"/>
        <v>0</v>
      </c>
      <c r="FA249" s="294"/>
      <c r="FB249" s="294"/>
      <c r="FC249" s="294"/>
      <c r="FD249" s="300"/>
      <c r="FE249" s="300"/>
      <c r="FF249" s="300"/>
      <c r="FG249" s="300"/>
      <c r="FH249" s="300"/>
      <c r="FI249" s="300"/>
      <c r="FJ249" s="300">
        <f>F249</f>
        <v>29</v>
      </c>
      <c r="FK249" s="294"/>
      <c r="FL249" s="294"/>
      <c r="FM249" s="294"/>
      <c r="FN249" s="294"/>
      <c r="FO249" s="294"/>
      <c r="FP249" s="20">
        <f t="shared" si="1405"/>
        <v>0</v>
      </c>
      <c r="FQ249" s="20">
        <f t="shared" si="1740"/>
        <v>6</v>
      </c>
      <c r="FR249" s="20">
        <f t="shared" si="1741"/>
        <v>0</v>
      </c>
      <c r="FS249" s="20">
        <f t="shared" si="1742"/>
        <v>0</v>
      </c>
      <c r="FT249" s="20">
        <f t="shared" si="1743"/>
        <v>0</v>
      </c>
      <c r="FU249" s="20">
        <f t="shared" si="1744"/>
        <v>0</v>
      </c>
      <c r="FV249" s="20">
        <f t="shared" si="1745"/>
        <v>0</v>
      </c>
      <c r="FW249" s="403" t="s">
        <v>924</v>
      </c>
    </row>
    <row r="250" spans="1:179" s="301" customFormat="1" ht="27.75" customHeight="1">
      <c r="A250" s="295"/>
      <c r="B250" s="296" t="s">
        <v>611</v>
      </c>
      <c r="C250" s="296" t="str">
        <f t="shared" si="1923"/>
        <v>7B.2</v>
      </c>
      <c r="D250" s="296" t="s">
        <v>53</v>
      </c>
      <c r="E250" s="296" t="str">
        <f>D250</f>
        <v>LT7,5</v>
      </c>
      <c r="F250" s="296">
        <v>18</v>
      </c>
      <c r="G250" s="296">
        <f>F250</f>
        <v>18</v>
      </c>
      <c r="H250" s="297"/>
      <c r="I250" s="297"/>
      <c r="J250" s="294"/>
      <c r="K250" s="294"/>
      <c r="L250" s="294"/>
      <c r="M250" s="294"/>
      <c r="N250" s="297"/>
      <c r="O250" s="297"/>
      <c r="P250" s="1"/>
      <c r="Q250" s="16"/>
      <c r="R250" s="1"/>
      <c r="S250" s="294"/>
      <c r="T250" s="294"/>
      <c r="U250" s="294"/>
      <c r="V250" s="294"/>
      <c r="W250" s="294"/>
      <c r="X250" s="294"/>
      <c r="Y250" s="294"/>
      <c r="Z250" s="294"/>
      <c r="AA250" s="294"/>
      <c r="AB250" s="294"/>
      <c r="AC250" s="1">
        <f t="shared" si="1940"/>
        <v>0</v>
      </c>
      <c r="AD250" s="1">
        <f t="shared" si="1941"/>
        <v>0</v>
      </c>
      <c r="AE250" s="1">
        <f t="shared" si="1942"/>
        <v>0</v>
      </c>
      <c r="AF250" s="1">
        <f t="shared" si="1943"/>
        <v>0</v>
      </c>
      <c r="AG250" s="1">
        <f t="shared" si="1944"/>
        <v>0</v>
      </c>
      <c r="AH250" s="1">
        <f t="shared" si="1945"/>
        <v>0</v>
      </c>
      <c r="AI250" s="1">
        <f t="shared" si="1946"/>
        <v>0</v>
      </c>
      <c r="AJ250" s="1">
        <f t="shared" si="1947"/>
        <v>0</v>
      </c>
      <c r="AK250" s="1">
        <f t="shared" si="1948"/>
        <v>0</v>
      </c>
      <c r="AL250" s="1">
        <f t="shared" si="1949"/>
        <v>0</v>
      </c>
      <c r="AM250" s="1">
        <f t="shared" si="1950"/>
        <v>0</v>
      </c>
      <c r="AN250" s="1">
        <f t="shared" si="1951"/>
        <v>0</v>
      </c>
      <c r="AO250" s="294"/>
      <c r="AP250" s="294"/>
      <c r="AQ250" s="294"/>
      <c r="AR250" s="44"/>
      <c r="AS250" s="298">
        <f t="shared" si="1720"/>
        <v>0</v>
      </c>
      <c r="AT250" s="298">
        <f t="shared" si="1721"/>
        <v>0</v>
      </c>
      <c r="AU250" s="298">
        <f t="shared" si="1722"/>
        <v>0</v>
      </c>
      <c r="AV250" s="298">
        <f t="shared" si="1956"/>
        <v>0</v>
      </c>
      <c r="AW250" s="294"/>
      <c r="AX250" s="294"/>
      <c r="AY250" s="294">
        <v>1</v>
      </c>
      <c r="AZ250" s="294"/>
      <c r="BA250" s="294"/>
      <c r="BB250" s="294"/>
      <c r="BC250" s="294"/>
      <c r="BD250" s="294"/>
      <c r="BE250" s="294"/>
      <c r="BF250" s="294"/>
      <c r="BG250" s="294"/>
      <c r="BH250" s="294"/>
      <c r="BI250" s="294"/>
      <c r="BJ250" s="294"/>
      <c r="BK250" s="294"/>
      <c r="BL250" s="294"/>
      <c r="BM250" s="294"/>
      <c r="BN250" s="294"/>
      <c r="BO250" s="294"/>
      <c r="BP250" s="1"/>
      <c r="BQ250" s="294"/>
      <c r="BR250" s="17">
        <v>1</v>
      </c>
      <c r="BS250" s="1">
        <f t="shared" si="1340"/>
        <v>0</v>
      </c>
      <c r="BT250" s="17">
        <f t="shared" si="1952"/>
        <v>0</v>
      </c>
      <c r="BU250" s="294"/>
      <c r="BV250" s="44">
        <v>1</v>
      </c>
      <c r="BW250" s="294"/>
      <c r="BX250" s="294"/>
      <c r="BY250" s="294"/>
      <c r="BZ250" s="294"/>
      <c r="CA250" s="294"/>
      <c r="CB250" s="294"/>
      <c r="CC250" s="294"/>
      <c r="CD250" s="1"/>
      <c r="CE250" s="1"/>
      <c r="CF250" s="1"/>
      <c r="CG250" s="294"/>
      <c r="CH250" s="1">
        <v>1</v>
      </c>
      <c r="CI250" s="1"/>
      <c r="CJ250" s="1"/>
      <c r="CK250" s="383"/>
      <c r="CL250" s="383"/>
      <c r="CM250" s="383"/>
      <c r="CN250" s="1">
        <f t="shared" si="1724"/>
        <v>0</v>
      </c>
      <c r="CO250" s="1">
        <f t="shared" si="1725"/>
        <v>0</v>
      </c>
      <c r="CP250" s="20">
        <f t="shared" si="1726"/>
        <v>2.5</v>
      </c>
      <c r="CQ250" s="351"/>
      <c r="CR250" s="131">
        <f t="shared" si="1904"/>
        <v>1</v>
      </c>
      <c r="CS250" s="294"/>
      <c r="CT250" s="294"/>
      <c r="CU250" s="1"/>
      <c r="CV250" s="1"/>
      <c r="CW250" s="1">
        <v>2</v>
      </c>
      <c r="CX250" s="1"/>
      <c r="CY250" s="1"/>
      <c r="CZ250" s="294">
        <v>6</v>
      </c>
      <c r="DA250" s="17">
        <f t="shared" si="1953"/>
        <v>0</v>
      </c>
      <c r="DB250" s="359">
        <f t="shared" si="1449"/>
        <v>6</v>
      </c>
      <c r="DC250" s="359">
        <f t="shared" si="1391"/>
        <v>2</v>
      </c>
      <c r="DD250" s="294"/>
      <c r="DE250" s="294">
        <v>3</v>
      </c>
      <c r="DF250" s="294"/>
      <c r="DG250" s="294"/>
      <c r="DH250" s="294">
        <v>3</v>
      </c>
      <c r="DI250" s="294"/>
      <c r="DJ250" s="294"/>
      <c r="DK250" s="294"/>
      <c r="DL250" s="294"/>
      <c r="DM250" s="294"/>
      <c r="DN250" s="294"/>
      <c r="DO250" s="1"/>
      <c r="DP250" s="1"/>
      <c r="DQ250" s="17">
        <f t="shared" si="1728"/>
        <v>0</v>
      </c>
      <c r="DR250" s="17">
        <f t="shared" si="1729"/>
        <v>0</v>
      </c>
      <c r="DS250" s="17">
        <f t="shared" si="1730"/>
        <v>0</v>
      </c>
      <c r="DT250" s="17">
        <f t="shared" si="1731"/>
        <v>0</v>
      </c>
      <c r="DU250" s="17">
        <f t="shared" si="1732"/>
        <v>0</v>
      </c>
      <c r="DV250" s="17">
        <f t="shared" si="1733"/>
        <v>0</v>
      </c>
      <c r="DW250" s="1"/>
      <c r="DX250" s="1"/>
      <c r="DY250" s="20">
        <f t="shared" si="1734"/>
        <v>0</v>
      </c>
      <c r="DZ250" s="20">
        <f t="shared" si="1735"/>
        <v>0</v>
      </c>
      <c r="EA250" s="20">
        <f t="shared" si="1736"/>
        <v>0</v>
      </c>
      <c r="EB250" s="20">
        <f t="shared" si="1737"/>
        <v>0</v>
      </c>
      <c r="EC250" s="18">
        <f t="shared" si="1954"/>
        <v>1</v>
      </c>
      <c r="ED250" s="19">
        <f t="shared" si="1955"/>
        <v>3</v>
      </c>
      <c r="EE250" s="19"/>
      <c r="EF250" s="1">
        <f t="shared" si="1739"/>
        <v>0</v>
      </c>
      <c r="EG250" s="18"/>
      <c r="EH250" s="341"/>
      <c r="EI250" s="294"/>
      <c r="EJ250" s="294">
        <v>4.5</v>
      </c>
      <c r="EK250" s="294"/>
      <c r="EL250" s="19">
        <v>1</v>
      </c>
      <c r="EM250" s="19"/>
      <c r="EN250" s="19"/>
      <c r="EO250" s="366"/>
      <c r="EP250" s="366"/>
      <c r="EQ250" s="374"/>
      <c r="ER250" s="374"/>
      <c r="ES250" s="374"/>
      <c r="ET250" s="374"/>
      <c r="EU250" s="18">
        <f t="shared" ref="EU250:EU261" si="1957">IF(SUM(CU250:CX250)&gt;0,CZ250*1+2,0)</f>
        <v>8</v>
      </c>
      <c r="EV250" s="18">
        <f t="shared" si="1362"/>
        <v>2</v>
      </c>
      <c r="EW250" s="341">
        <v>1</v>
      </c>
      <c r="EX250" s="341">
        <v>1</v>
      </c>
      <c r="EY250" s="341">
        <v>2</v>
      </c>
      <c r="EZ250" s="365">
        <f t="shared" si="1404"/>
        <v>0</v>
      </c>
      <c r="FA250" s="294"/>
      <c r="FB250" s="294"/>
      <c r="FC250" s="294"/>
      <c r="FD250" s="300"/>
      <c r="FE250" s="300"/>
      <c r="FF250" s="300"/>
      <c r="FG250" s="300"/>
      <c r="FH250" s="300"/>
      <c r="FI250" s="300"/>
      <c r="FJ250" s="300">
        <f>F250</f>
        <v>18</v>
      </c>
      <c r="FK250" s="294"/>
      <c r="FL250" s="294"/>
      <c r="FM250" s="294"/>
      <c r="FN250" s="294"/>
      <c r="FO250" s="294"/>
      <c r="FP250" s="20">
        <f t="shared" si="1405"/>
        <v>0</v>
      </c>
      <c r="FQ250" s="20">
        <f t="shared" si="1740"/>
        <v>3</v>
      </c>
      <c r="FR250" s="20">
        <f t="shared" si="1741"/>
        <v>0</v>
      </c>
      <c r="FS250" s="20">
        <f t="shared" si="1742"/>
        <v>0</v>
      </c>
      <c r="FT250" s="20">
        <f t="shared" si="1743"/>
        <v>0</v>
      </c>
      <c r="FU250" s="20">
        <f t="shared" si="1744"/>
        <v>0</v>
      </c>
      <c r="FV250" s="20">
        <f t="shared" si="1745"/>
        <v>0</v>
      </c>
      <c r="FW250" s="405"/>
    </row>
    <row r="251" spans="1:179" ht="27.75" customHeight="1">
      <c r="A251" s="40"/>
      <c r="B251" s="41" t="s">
        <v>570</v>
      </c>
      <c r="C251" s="41" t="str">
        <f t="shared" si="1923"/>
        <v>3C</v>
      </c>
      <c r="D251" s="48"/>
      <c r="E251" s="48"/>
      <c r="F251" s="41"/>
      <c r="G251" s="48"/>
      <c r="H251" s="43"/>
      <c r="I251" s="43"/>
      <c r="J251" s="44"/>
      <c r="K251" s="44"/>
      <c r="L251" s="44"/>
      <c r="M251" s="44"/>
      <c r="N251" s="43"/>
      <c r="O251" s="43"/>
      <c r="P251" s="1"/>
      <c r="Q251" s="16"/>
      <c r="R251" s="1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1">
        <f t="shared" ref="AC251:AC254" si="1958">+IF(S251=1,1,0)+IF(T251=1,1,0)</f>
        <v>0</v>
      </c>
      <c r="AD251" s="1">
        <f t="shared" ref="AD251:AD254" si="1959">+IF(U251=1,1,0)+IF(V251=1,1,0)</f>
        <v>0</v>
      </c>
      <c r="AE251" s="1">
        <f t="shared" ref="AE251:AE254" si="1960">+IF(W251=1,1,0)+IF(X251=1,1,0)</f>
        <v>0</v>
      </c>
      <c r="AF251" s="1">
        <f t="shared" ref="AF251:AF254" si="1961">+IF(Y251=1,1,0)+IF(Z251=1,1,0)</f>
        <v>0</v>
      </c>
      <c r="AG251" s="1">
        <f t="shared" ref="AG251:AG254" si="1962">+IF(AA251=1,1,0)</f>
        <v>0</v>
      </c>
      <c r="AH251" s="1">
        <f t="shared" ref="AH251:AH254" si="1963">+IF(AB251=1,1,0)</f>
        <v>0</v>
      </c>
      <c r="AI251" s="1">
        <f t="shared" ref="AI251:AI254" si="1964">+IF(S251=2,1,0)+IF(T251=2,1,0)</f>
        <v>0</v>
      </c>
      <c r="AJ251" s="1">
        <f t="shared" ref="AJ251:AJ254" si="1965">+IF(U251=2,1,0)+IF(V251=2,1,0)</f>
        <v>0</v>
      </c>
      <c r="AK251" s="1">
        <f t="shared" ref="AK251:AK254" si="1966">+IF(X251=2,1,0)+IF(W251=2,1,0)</f>
        <v>0</v>
      </c>
      <c r="AL251" s="1">
        <f t="shared" ref="AL251:AL254" si="1967">+IF(Y251=2,1,0)+IF(Z251=2,1,0)</f>
        <v>0</v>
      </c>
      <c r="AM251" s="1">
        <f t="shared" ref="AM251:AM254" si="1968">+IF(AA251=2,1,0)</f>
        <v>0</v>
      </c>
      <c r="AN251" s="1">
        <f t="shared" ref="AN251:AN254" si="1969">+IF(AB251=2,1,0)</f>
        <v>0</v>
      </c>
      <c r="AO251" s="44"/>
      <c r="AP251" s="44"/>
      <c r="AQ251" s="44"/>
      <c r="AR251" s="44"/>
      <c r="AS251" s="122">
        <f t="shared" si="1720"/>
        <v>0</v>
      </c>
      <c r="AT251" s="122">
        <f t="shared" si="1721"/>
        <v>0</v>
      </c>
      <c r="AU251" s="122">
        <f t="shared" si="1722"/>
        <v>0</v>
      </c>
      <c r="AV251" s="122">
        <f t="shared" si="1956"/>
        <v>0</v>
      </c>
      <c r="AW251" s="44"/>
      <c r="AX251" s="294"/>
      <c r="AY251" s="294"/>
      <c r="AZ251" s="294"/>
      <c r="BA251" s="294"/>
      <c r="BB251" s="294"/>
      <c r="BC251" s="29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127"/>
      <c r="BO251" s="44"/>
      <c r="BP251" s="1"/>
      <c r="BQ251" s="44"/>
      <c r="BR251" s="17">
        <v>1</v>
      </c>
      <c r="BS251" s="1">
        <f t="shared" si="1340"/>
        <v>0</v>
      </c>
      <c r="BT251" s="17">
        <f t="shared" ref="BT251:BT254" si="1970">+BS251*2</f>
        <v>0</v>
      </c>
      <c r="BU251" s="44">
        <v>8</v>
      </c>
      <c r="BV251" s="44"/>
      <c r="BW251" s="44"/>
      <c r="BX251" s="44"/>
      <c r="BY251" s="44"/>
      <c r="BZ251" s="44"/>
      <c r="CA251" s="44"/>
      <c r="CB251" s="44"/>
      <c r="CC251" s="44"/>
      <c r="CD251" s="92"/>
      <c r="CE251" s="92"/>
      <c r="CF251" s="92"/>
      <c r="CG251" s="44"/>
      <c r="CH251" s="1"/>
      <c r="CI251" s="1"/>
      <c r="CJ251" s="1"/>
      <c r="CK251" s="383"/>
      <c r="CL251" s="383"/>
      <c r="CM251" s="383"/>
      <c r="CN251" s="1">
        <f t="shared" si="1724"/>
        <v>0</v>
      </c>
      <c r="CO251" s="1">
        <f t="shared" si="1725"/>
        <v>0</v>
      </c>
      <c r="CP251" s="20">
        <f t="shared" si="1726"/>
        <v>0</v>
      </c>
      <c r="CQ251" s="351"/>
      <c r="CR251" s="131">
        <f t="shared" si="1904"/>
        <v>0</v>
      </c>
      <c r="CS251" s="44"/>
      <c r="CT251" s="44"/>
      <c r="CU251" s="1"/>
      <c r="CV251" s="1"/>
      <c r="CW251" s="1"/>
      <c r="CX251" s="1"/>
      <c r="CY251" s="1"/>
      <c r="CZ251" s="44"/>
      <c r="DA251" s="17">
        <f t="shared" ref="DA251:DA254" si="1971">+CY251</f>
        <v>0</v>
      </c>
      <c r="DB251" s="359">
        <f t="shared" si="1449"/>
        <v>0</v>
      </c>
      <c r="DC251" s="359">
        <f t="shared" ref="DC251:DC262" si="1972">CU251+CV251+CW251+CX251+CY251</f>
        <v>0</v>
      </c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1"/>
      <c r="DP251" s="1"/>
      <c r="DQ251" s="17">
        <f t="shared" si="1728"/>
        <v>0</v>
      </c>
      <c r="DR251" s="17">
        <f t="shared" si="1729"/>
        <v>0</v>
      </c>
      <c r="DS251" s="17">
        <f t="shared" si="1730"/>
        <v>0</v>
      </c>
      <c r="DT251" s="17">
        <f t="shared" si="1731"/>
        <v>0</v>
      </c>
      <c r="DU251" s="17">
        <f t="shared" si="1732"/>
        <v>0</v>
      </c>
      <c r="DV251" s="17">
        <f t="shared" si="1733"/>
        <v>0</v>
      </c>
      <c r="DW251" s="1"/>
      <c r="DX251" s="1"/>
      <c r="DY251" s="20">
        <f t="shared" si="1734"/>
        <v>0</v>
      </c>
      <c r="DZ251" s="20">
        <f t="shared" si="1735"/>
        <v>0</v>
      </c>
      <c r="EA251" s="20">
        <f t="shared" si="1736"/>
        <v>0</v>
      </c>
      <c r="EB251" s="20">
        <f t="shared" si="1737"/>
        <v>0</v>
      </c>
      <c r="EC251" s="18">
        <f t="shared" si="1954"/>
        <v>0</v>
      </c>
      <c r="ED251" s="19">
        <f t="shared" ref="ED251:ED254" si="1973">+IF(EC251&lt;&gt;0,EC251*3,0)</f>
        <v>0</v>
      </c>
      <c r="EE251" s="19">
        <f>+IF(SUM(AO251:AR251)+SUM(DK251:DN251)&gt;0,CT251*3,0)</f>
        <v>0</v>
      </c>
      <c r="EF251" s="1">
        <f t="shared" si="1739"/>
        <v>0</v>
      </c>
      <c r="EG251" s="18">
        <f t="shared" ref="EG251:EG261" si="1974">+IF(AND(CT251+EC251=0,SUM(AO251:AR251)&gt;0,SUM(DK251:DN251)&gt;0),(CU251+CV251+CW251+CX251)*2+CY251*5,(EC251+CT251-FO251)*5)+IF(AND(EC251+DQ251+CT251=0,SUM(AO251:AR251)&gt;0),SUM(CU251:CX251)*2+CY251*5,0)</f>
        <v>0</v>
      </c>
      <c r="EH251" s="341"/>
      <c r="EI251" s="44"/>
      <c r="EJ251" s="44"/>
      <c r="EK251" s="44"/>
      <c r="EL251" s="93"/>
      <c r="EM251" s="93"/>
      <c r="EN251" s="93"/>
      <c r="EO251" s="366"/>
      <c r="EP251" s="366"/>
      <c r="EQ251" s="374"/>
      <c r="ER251" s="374"/>
      <c r="ES251" s="374"/>
      <c r="ET251" s="374"/>
      <c r="EU251" s="18">
        <f t="shared" si="1957"/>
        <v>0</v>
      </c>
      <c r="EV251" s="18">
        <f t="shared" si="1362"/>
        <v>0</v>
      </c>
      <c r="EW251" s="341"/>
      <c r="EX251" s="341"/>
      <c r="EY251" s="341"/>
      <c r="EZ251" s="365">
        <f t="shared" ref="EZ251:EZ262" si="1975">BX251/2</f>
        <v>0</v>
      </c>
      <c r="FA251" s="44"/>
      <c r="FB251" s="44"/>
      <c r="FC251" s="44"/>
      <c r="FD251" s="45"/>
      <c r="FE251" s="45"/>
      <c r="FF251" s="45"/>
      <c r="FG251" s="300"/>
      <c r="FH251" s="45"/>
      <c r="FI251" s="45"/>
      <c r="FJ251" s="45"/>
      <c r="FK251" s="44"/>
      <c r="FL251" s="44"/>
      <c r="FM251" s="44"/>
      <c r="FN251" s="44"/>
      <c r="FO251" s="294"/>
      <c r="FP251" s="20">
        <f t="shared" ref="FP251:FP261" si="1976">+FO251*3</f>
        <v>0</v>
      </c>
      <c r="FQ251" s="20">
        <f t="shared" si="1740"/>
        <v>0</v>
      </c>
      <c r="FR251" s="20">
        <f t="shared" si="1741"/>
        <v>0</v>
      </c>
      <c r="FS251" s="20">
        <f t="shared" si="1742"/>
        <v>0</v>
      </c>
      <c r="FT251" s="20">
        <f t="shared" si="1743"/>
        <v>0</v>
      </c>
      <c r="FU251" s="20">
        <f t="shared" si="1744"/>
        <v>0</v>
      </c>
      <c r="FV251" s="20">
        <f t="shared" si="1745"/>
        <v>0</v>
      </c>
      <c r="FW251" s="44"/>
    </row>
    <row r="252" spans="1:179" s="301" customFormat="1" ht="27.75" customHeight="1">
      <c r="A252" s="295"/>
      <c r="B252" s="296" t="s">
        <v>612</v>
      </c>
      <c r="C252" s="296" t="str">
        <f t="shared" si="1923"/>
        <v>3C.1</v>
      </c>
      <c r="D252" s="296" t="s">
        <v>44</v>
      </c>
      <c r="E252" s="296" t="str">
        <f>D252</f>
        <v>LT8,5</v>
      </c>
      <c r="F252" s="296">
        <v>41</v>
      </c>
      <c r="G252" s="296">
        <f>F252</f>
        <v>41</v>
      </c>
      <c r="H252" s="297"/>
      <c r="I252" s="297"/>
      <c r="J252" s="294"/>
      <c r="K252" s="294"/>
      <c r="L252" s="294"/>
      <c r="M252" s="294"/>
      <c r="N252" s="297"/>
      <c r="O252" s="297"/>
      <c r="P252" s="1"/>
      <c r="Q252" s="16"/>
      <c r="R252" s="1"/>
      <c r="S252" s="294"/>
      <c r="T252" s="294"/>
      <c r="U252" s="294"/>
      <c r="V252" s="294"/>
      <c r="W252" s="294"/>
      <c r="X252" s="294"/>
      <c r="Y252" s="294"/>
      <c r="Z252" s="294"/>
      <c r="AA252" s="294"/>
      <c r="AB252" s="294"/>
      <c r="AC252" s="1">
        <f t="shared" si="1958"/>
        <v>0</v>
      </c>
      <c r="AD252" s="1">
        <f t="shared" si="1959"/>
        <v>0</v>
      </c>
      <c r="AE252" s="1">
        <f t="shared" si="1960"/>
        <v>0</v>
      </c>
      <c r="AF252" s="1">
        <f t="shared" si="1961"/>
        <v>0</v>
      </c>
      <c r="AG252" s="1">
        <f t="shared" si="1962"/>
        <v>0</v>
      </c>
      <c r="AH252" s="1">
        <f t="shared" si="1963"/>
        <v>0</v>
      </c>
      <c r="AI252" s="1">
        <f t="shared" si="1964"/>
        <v>0</v>
      </c>
      <c r="AJ252" s="1">
        <f t="shared" si="1965"/>
        <v>0</v>
      </c>
      <c r="AK252" s="1">
        <f t="shared" si="1966"/>
        <v>0</v>
      </c>
      <c r="AL252" s="1">
        <f t="shared" si="1967"/>
        <v>0</v>
      </c>
      <c r="AM252" s="1">
        <f t="shared" si="1968"/>
        <v>0</v>
      </c>
      <c r="AN252" s="1">
        <f t="shared" si="1969"/>
        <v>0</v>
      </c>
      <c r="AO252" s="294"/>
      <c r="AP252" s="294"/>
      <c r="AQ252" s="294"/>
      <c r="AR252" s="44"/>
      <c r="AS252" s="298">
        <f t="shared" si="1720"/>
        <v>0</v>
      </c>
      <c r="AT252" s="298">
        <f t="shared" si="1721"/>
        <v>0</v>
      </c>
      <c r="AU252" s="298">
        <f t="shared" si="1722"/>
        <v>0</v>
      </c>
      <c r="AV252" s="298">
        <f t="shared" si="1956"/>
        <v>0</v>
      </c>
      <c r="AW252" s="294"/>
      <c r="AX252" s="294"/>
      <c r="AY252" s="294"/>
      <c r="AZ252" s="294"/>
      <c r="BA252" s="294"/>
      <c r="BB252" s="294"/>
      <c r="BC252" s="294"/>
      <c r="BD252" s="294"/>
      <c r="BE252" s="294"/>
      <c r="BF252" s="294"/>
      <c r="BG252" s="294"/>
      <c r="BH252" s="294"/>
      <c r="BI252" s="294">
        <v>1</v>
      </c>
      <c r="BJ252" s="294"/>
      <c r="BK252" s="294"/>
      <c r="BL252" s="294"/>
      <c r="BM252" s="294"/>
      <c r="BN252" s="294"/>
      <c r="BO252" s="294"/>
      <c r="BP252" s="1"/>
      <c r="BQ252" s="294"/>
      <c r="BR252" s="17">
        <v>2</v>
      </c>
      <c r="BS252" s="1">
        <f t="shared" ref="BS252:BS261" si="1977">IF(BP252=1, 2,IF(BP252=2,3,IF(BP252&gt;=3,4,0)))*2</f>
        <v>0</v>
      </c>
      <c r="BT252" s="17">
        <f t="shared" si="1970"/>
        <v>0</v>
      </c>
      <c r="BU252" s="294"/>
      <c r="BV252" s="44">
        <v>1</v>
      </c>
      <c r="BW252" s="294"/>
      <c r="BX252" s="294"/>
      <c r="BY252" s="294"/>
      <c r="BZ252" s="294"/>
      <c r="CA252" s="294"/>
      <c r="CB252" s="294"/>
      <c r="CC252" s="294"/>
      <c r="CD252" s="1"/>
      <c r="CE252" s="1"/>
      <c r="CF252" s="1"/>
      <c r="CG252" s="294"/>
      <c r="CH252" s="1"/>
      <c r="CI252" s="1">
        <v>1</v>
      </c>
      <c r="CJ252" s="1"/>
      <c r="CK252" s="383"/>
      <c r="CL252" s="383"/>
      <c r="CM252" s="383"/>
      <c r="CN252" s="1">
        <f t="shared" si="1724"/>
        <v>0</v>
      </c>
      <c r="CO252" s="1">
        <f t="shared" si="1725"/>
        <v>0</v>
      </c>
      <c r="CP252" s="20">
        <f t="shared" si="1726"/>
        <v>2.5</v>
      </c>
      <c r="CQ252" s="351"/>
      <c r="CR252" s="131">
        <f t="shared" si="1904"/>
        <v>1</v>
      </c>
      <c r="CS252" s="294"/>
      <c r="CT252" s="294"/>
      <c r="CU252" s="1"/>
      <c r="CV252" s="1"/>
      <c r="CW252" s="1">
        <v>1</v>
      </c>
      <c r="CX252" s="1"/>
      <c r="CY252" s="1">
        <v>2</v>
      </c>
      <c r="CZ252" s="294">
        <v>3</v>
      </c>
      <c r="DA252" s="17">
        <f t="shared" si="1971"/>
        <v>2</v>
      </c>
      <c r="DB252" s="359">
        <f t="shared" si="1449"/>
        <v>5</v>
      </c>
      <c r="DC252" s="359">
        <f t="shared" si="1972"/>
        <v>3</v>
      </c>
      <c r="DD252" s="294"/>
      <c r="DE252" s="294">
        <v>4</v>
      </c>
      <c r="DF252" s="294">
        <v>4</v>
      </c>
      <c r="DG252" s="294"/>
      <c r="DH252" s="294"/>
      <c r="DI252" s="294">
        <v>4</v>
      </c>
      <c r="DJ252" s="294"/>
      <c r="DK252" s="294"/>
      <c r="DL252" s="294">
        <f>F252</f>
        <v>41</v>
      </c>
      <c r="DM252" s="294"/>
      <c r="DN252" s="294"/>
      <c r="DO252" s="1"/>
      <c r="DP252" s="1"/>
      <c r="DQ252" s="17">
        <f t="shared" si="1728"/>
        <v>0</v>
      </c>
      <c r="DR252" s="17">
        <f t="shared" si="1729"/>
        <v>0</v>
      </c>
      <c r="DS252" s="17">
        <f t="shared" si="1730"/>
        <v>0</v>
      </c>
      <c r="DT252" s="17">
        <f t="shared" si="1731"/>
        <v>0</v>
      </c>
      <c r="DU252" s="17">
        <f t="shared" si="1732"/>
        <v>0</v>
      </c>
      <c r="DV252" s="17">
        <f t="shared" si="1733"/>
        <v>0</v>
      </c>
      <c r="DW252" s="1"/>
      <c r="DX252" s="1"/>
      <c r="DY252" s="20">
        <f t="shared" si="1734"/>
        <v>0</v>
      </c>
      <c r="DZ252" s="20">
        <f t="shared" si="1735"/>
        <v>0</v>
      </c>
      <c r="EA252" s="20">
        <f t="shared" si="1736"/>
        <v>0</v>
      </c>
      <c r="EB252" s="20">
        <f t="shared" si="1737"/>
        <v>0</v>
      </c>
      <c r="EC252" s="18">
        <f t="shared" si="1954"/>
        <v>1</v>
      </c>
      <c r="ED252" s="19">
        <f t="shared" si="1973"/>
        <v>3</v>
      </c>
      <c r="EE252" s="19"/>
      <c r="EF252" s="1">
        <f t="shared" si="1739"/>
        <v>0</v>
      </c>
      <c r="EG252" s="18">
        <f t="shared" si="1974"/>
        <v>5</v>
      </c>
      <c r="EH252" s="341"/>
      <c r="EI252" s="294"/>
      <c r="EJ252" s="294">
        <v>5.5</v>
      </c>
      <c r="EK252" s="294">
        <v>5.5</v>
      </c>
      <c r="EL252" s="19">
        <v>1</v>
      </c>
      <c r="EM252" s="19"/>
      <c r="EN252" s="19"/>
      <c r="EO252" s="366"/>
      <c r="EP252" s="366"/>
      <c r="EQ252" s="374">
        <v>1</v>
      </c>
      <c r="ER252" s="374"/>
      <c r="ES252" s="374"/>
      <c r="ET252" s="374"/>
      <c r="EU252" s="18">
        <f t="shared" si="1957"/>
        <v>5</v>
      </c>
      <c r="EV252" s="18">
        <f t="shared" ref="EV252:EV261" si="1978">+(DR252+DS252+DT252+DU252+DV252)*2+SUM(BY252:CJ252)*2</f>
        <v>2</v>
      </c>
      <c r="EW252" s="341">
        <v>1</v>
      </c>
      <c r="EX252" s="341"/>
      <c r="EY252" s="341">
        <v>4</v>
      </c>
      <c r="EZ252" s="365">
        <f t="shared" si="1975"/>
        <v>0</v>
      </c>
      <c r="FA252" s="294"/>
      <c r="FB252" s="294"/>
      <c r="FC252" s="294"/>
      <c r="FD252" s="300"/>
      <c r="FE252" s="300"/>
      <c r="FF252" s="300"/>
      <c r="FG252" s="300"/>
      <c r="FH252" s="300"/>
      <c r="FI252" s="300"/>
      <c r="FJ252" s="300"/>
      <c r="FK252" s="294"/>
      <c r="FL252" s="294"/>
      <c r="FM252" s="294"/>
      <c r="FN252" s="294"/>
      <c r="FO252" s="294"/>
      <c r="FP252" s="20">
        <f t="shared" si="1976"/>
        <v>0</v>
      </c>
      <c r="FQ252" s="20">
        <f t="shared" si="1740"/>
        <v>4</v>
      </c>
      <c r="FR252" s="20">
        <f t="shared" si="1741"/>
        <v>4</v>
      </c>
      <c r="FS252" s="20">
        <f t="shared" si="1742"/>
        <v>0</v>
      </c>
      <c r="FT252" s="20">
        <f t="shared" si="1743"/>
        <v>0</v>
      </c>
      <c r="FU252" s="20">
        <f t="shared" si="1744"/>
        <v>0</v>
      </c>
      <c r="FV252" s="20">
        <f t="shared" si="1745"/>
        <v>0</v>
      </c>
      <c r="FW252" s="44"/>
    </row>
    <row r="253" spans="1:179" s="301" customFormat="1" ht="25.5" customHeight="1">
      <c r="A253" s="295"/>
      <c r="B253" s="296" t="s">
        <v>613</v>
      </c>
      <c r="C253" s="296" t="str">
        <f t="shared" si="1923"/>
        <v>A4(CM12)</v>
      </c>
      <c r="D253" s="296" t="s">
        <v>44</v>
      </c>
      <c r="E253" s="296" t="str">
        <f>D253</f>
        <v>LT8,5</v>
      </c>
      <c r="F253" s="296">
        <v>35</v>
      </c>
      <c r="G253" s="296">
        <f>F253</f>
        <v>35</v>
      </c>
      <c r="H253" s="297"/>
      <c r="I253" s="297"/>
      <c r="J253" s="294"/>
      <c r="K253" s="294"/>
      <c r="L253" s="294"/>
      <c r="M253" s="294"/>
      <c r="N253" s="297"/>
      <c r="O253" s="297"/>
      <c r="P253" s="1"/>
      <c r="Q253" s="16"/>
      <c r="R253" s="1"/>
      <c r="S253" s="294"/>
      <c r="T253" s="294"/>
      <c r="U253" s="294"/>
      <c r="V253" s="294"/>
      <c r="W253" s="294"/>
      <c r="X253" s="294"/>
      <c r="Y253" s="294"/>
      <c r="Z253" s="294"/>
      <c r="AA253" s="294"/>
      <c r="AB253" s="294"/>
      <c r="AC253" s="1">
        <f t="shared" si="1958"/>
        <v>0</v>
      </c>
      <c r="AD253" s="1">
        <f t="shared" si="1959"/>
        <v>0</v>
      </c>
      <c r="AE253" s="1">
        <f t="shared" si="1960"/>
        <v>0</v>
      </c>
      <c r="AF253" s="1">
        <f t="shared" si="1961"/>
        <v>0</v>
      </c>
      <c r="AG253" s="1">
        <f t="shared" si="1962"/>
        <v>0</v>
      </c>
      <c r="AH253" s="1">
        <f t="shared" si="1963"/>
        <v>0</v>
      </c>
      <c r="AI253" s="1">
        <f t="shared" si="1964"/>
        <v>0</v>
      </c>
      <c r="AJ253" s="1">
        <f t="shared" si="1965"/>
        <v>0</v>
      </c>
      <c r="AK253" s="1">
        <f t="shared" si="1966"/>
        <v>0</v>
      </c>
      <c r="AL253" s="1">
        <f t="shared" si="1967"/>
        <v>0</v>
      </c>
      <c r="AM253" s="1">
        <f t="shared" si="1968"/>
        <v>0</v>
      </c>
      <c r="AN253" s="1">
        <f t="shared" si="1969"/>
        <v>0</v>
      </c>
      <c r="AO253" s="294"/>
      <c r="AP253" s="294"/>
      <c r="AQ253" s="294"/>
      <c r="AR253" s="44"/>
      <c r="AS253" s="298">
        <f t="shared" si="1720"/>
        <v>0</v>
      </c>
      <c r="AT253" s="298">
        <f t="shared" si="1721"/>
        <v>0</v>
      </c>
      <c r="AU253" s="298">
        <f t="shared" si="1722"/>
        <v>0</v>
      </c>
      <c r="AV253" s="298">
        <f t="shared" si="1956"/>
        <v>0</v>
      </c>
      <c r="AW253" s="294"/>
      <c r="AX253" s="294"/>
      <c r="AY253" s="294"/>
      <c r="AZ253" s="294"/>
      <c r="BA253" s="294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  <c r="BN253" s="294"/>
      <c r="BO253" s="294"/>
      <c r="BP253" s="1"/>
      <c r="BQ253" s="294"/>
      <c r="BR253" s="17">
        <v>1</v>
      </c>
      <c r="BS253" s="1">
        <f t="shared" si="1977"/>
        <v>0</v>
      </c>
      <c r="BT253" s="17">
        <f t="shared" si="1970"/>
        <v>0</v>
      </c>
      <c r="BU253" s="294"/>
      <c r="BV253" s="44">
        <v>1</v>
      </c>
      <c r="BW253" s="294"/>
      <c r="BX253" s="294"/>
      <c r="BY253" s="294"/>
      <c r="BZ253" s="294"/>
      <c r="CA253" s="294"/>
      <c r="CB253" s="294"/>
      <c r="CC253" s="294"/>
      <c r="CD253" s="1"/>
      <c r="CE253" s="1"/>
      <c r="CF253" s="1"/>
      <c r="CG253" s="294"/>
      <c r="CH253" s="1"/>
      <c r="CI253" s="1"/>
      <c r="CJ253" s="1"/>
      <c r="CK253" s="383"/>
      <c r="CL253" s="383"/>
      <c r="CM253" s="383"/>
      <c r="CN253" s="1">
        <f t="shared" si="1724"/>
        <v>0</v>
      </c>
      <c r="CO253" s="1">
        <f t="shared" si="1725"/>
        <v>0</v>
      </c>
      <c r="CP253" s="20">
        <f t="shared" si="1726"/>
        <v>0</v>
      </c>
      <c r="CQ253" s="351"/>
      <c r="CR253" s="131">
        <f t="shared" si="1904"/>
        <v>0</v>
      </c>
      <c r="CS253" s="294"/>
      <c r="CT253" s="294"/>
      <c r="CU253" s="1"/>
      <c r="CV253" s="1"/>
      <c r="CW253" s="1"/>
      <c r="CX253" s="1"/>
      <c r="CY253" s="1"/>
      <c r="CZ253" s="294"/>
      <c r="DA253" s="17">
        <f t="shared" si="1971"/>
        <v>0</v>
      </c>
      <c r="DB253" s="359">
        <f t="shared" si="1449"/>
        <v>0</v>
      </c>
      <c r="DC253" s="359">
        <f t="shared" si="1972"/>
        <v>0</v>
      </c>
      <c r="DD253" s="294"/>
      <c r="DE253" s="294"/>
      <c r="DF253" s="294"/>
      <c r="DG253" s="294"/>
      <c r="DH253" s="294"/>
      <c r="DI253" s="294"/>
      <c r="DJ253" s="294"/>
      <c r="DK253" s="294"/>
      <c r="DL253" s="294">
        <f>F253</f>
        <v>35</v>
      </c>
      <c r="DM253" s="294"/>
      <c r="DN253" s="294"/>
      <c r="DO253" s="1"/>
      <c r="DP253" s="1"/>
      <c r="DQ253" s="17">
        <f t="shared" si="1728"/>
        <v>0</v>
      </c>
      <c r="DR253" s="17">
        <f t="shared" si="1729"/>
        <v>0</v>
      </c>
      <c r="DS253" s="17">
        <f t="shared" si="1730"/>
        <v>0</v>
      </c>
      <c r="DT253" s="17">
        <f t="shared" si="1731"/>
        <v>0</v>
      </c>
      <c r="DU253" s="17">
        <f t="shared" si="1732"/>
        <v>0</v>
      </c>
      <c r="DV253" s="17">
        <f t="shared" si="1733"/>
        <v>0</v>
      </c>
      <c r="DW253" s="1"/>
      <c r="DX253" s="1"/>
      <c r="DY253" s="20">
        <f t="shared" si="1734"/>
        <v>0</v>
      </c>
      <c r="DZ253" s="20">
        <f t="shared" si="1735"/>
        <v>0</v>
      </c>
      <c r="EA253" s="20">
        <f t="shared" si="1736"/>
        <v>0</v>
      </c>
      <c r="EB253" s="20">
        <f t="shared" si="1737"/>
        <v>0</v>
      </c>
      <c r="EC253" s="18">
        <f t="shared" si="1954"/>
        <v>0</v>
      </c>
      <c r="ED253" s="19">
        <f t="shared" si="1973"/>
        <v>0</v>
      </c>
      <c r="EE253" s="19"/>
      <c r="EF253" s="1">
        <f t="shared" si="1739"/>
        <v>0</v>
      </c>
      <c r="EG253" s="18">
        <f t="shared" si="1974"/>
        <v>0</v>
      </c>
      <c r="EH253" s="341"/>
      <c r="EI253" s="294"/>
      <c r="EJ253" s="294"/>
      <c r="EK253" s="294"/>
      <c r="EL253" s="19"/>
      <c r="EM253" s="19"/>
      <c r="EN253" s="19"/>
      <c r="EO253" s="366"/>
      <c r="EP253" s="366"/>
      <c r="EQ253" s="374"/>
      <c r="ER253" s="374"/>
      <c r="ES253" s="374"/>
      <c r="ET253" s="374"/>
      <c r="EU253" s="18">
        <f t="shared" si="1957"/>
        <v>0</v>
      </c>
      <c r="EV253" s="18">
        <f t="shared" si="1978"/>
        <v>0</v>
      </c>
      <c r="EW253" s="341">
        <v>1</v>
      </c>
      <c r="EX253" s="341">
        <v>1</v>
      </c>
      <c r="EY253" s="341"/>
      <c r="EZ253" s="365">
        <f t="shared" si="1975"/>
        <v>0</v>
      </c>
      <c r="FA253" s="294"/>
      <c r="FB253" s="294"/>
      <c r="FC253" s="294"/>
      <c r="FD253" s="300"/>
      <c r="FE253" s="300"/>
      <c r="FF253" s="300"/>
      <c r="FG253" s="300"/>
      <c r="FH253" s="300"/>
      <c r="FI253" s="300"/>
      <c r="FJ253" s="300"/>
      <c r="FK253" s="294"/>
      <c r="FL253" s="294"/>
      <c r="FM253" s="294"/>
      <c r="FN253" s="294"/>
      <c r="FO253" s="294"/>
      <c r="FP253" s="20">
        <f t="shared" si="1976"/>
        <v>0</v>
      </c>
      <c r="FQ253" s="20">
        <f t="shared" si="1740"/>
        <v>0</v>
      </c>
      <c r="FR253" s="20">
        <f t="shared" si="1741"/>
        <v>0</v>
      </c>
      <c r="FS253" s="20">
        <f t="shared" si="1742"/>
        <v>0</v>
      </c>
      <c r="FT253" s="20">
        <f t="shared" si="1743"/>
        <v>0</v>
      </c>
      <c r="FU253" s="20">
        <f t="shared" si="1744"/>
        <v>0</v>
      </c>
      <c r="FV253" s="20">
        <f t="shared" si="1745"/>
        <v>0</v>
      </c>
      <c r="FW253" s="44"/>
    </row>
    <row r="254" spans="1:179" ht="27.75" customHeight="1">
      <c r="A254" s="40"/>
      <c r="B254" s="41" t="s">
        <v>572</v>
      </c>
      <c r="C254" s="41" t="str">
        <f t="shared" si="1923"/>
        <v>5C</v>
      </c>
      <c r="D254" s="48"/>
      <c r="E254" s="48"/>
      <c r="F254" s="41"/>
      <c r="G254" s="48"/>
      <c r="H254" s="43"/>
      <c r="I254" s="43"/>
      <c r="J254" s="44"/>
      <c r="K254" s="44"/>
      <c r="L254" s="44"/>
      <c r="M254" s="44"/>
      <c r="N254" s="43"/>
      <c r="O254" s="43"/>
      <c r="P254" s="1"/>
      <c r="Q254" s="16"/>
      <c r="R254" s="1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1">
        <f t="shared" si="1958"/>
        <v>0</v>
      </c>
      <c r="AD254" s="1">
        <f t="shared" si="1959"/>
        <v>0</v>
      </c>
      <c r="AE254" s="1">
        <f t="shared" si="1960"/>
        <v>0</v>
      </c>
      <c r="AF254" s="1">
        <f t="shared" si="1961"/>
        <v>0</v>
      </c>
      <c r="AG254" s="1">
        <f t="shared" si="1962"/>
        <v>0</v>
      </c>
      <c r="AH254" s="1">
        <f t="shared" si="1963"/>
        <v>0</v>
      </c>
      <c r="AI254" s="1">
        <f t="shared" si="1964"/>
        <v>0</v>
      </c>
      <c r="AJ254" s="1">
        <f t="shared" si="1965"/>
        <v>0</v>
      </c>
      <c r="AK254" s="1">
        <f t="shared" si="1966"/>
        <v>0</v>
      </c>
      <c r="AL254" s="1">
        <f t="shared" si="1967"/>
        <v>0</v>
      </c>
      <c r="AM254" s="1">
        <f t="shared" si="1968"/>
        <v>0</v>
      </c>
      <c r="AN254" s="1">
        <f t="shared" si="1969"/>
        <v>0</v>
      </c>
      <c r="AO254" s="44"/>
      <c r="AP254" s="44"/>
      <c r="AQ254" s="44"/>
      <c r="AR254" s="44"/>
      <c r="AS254" s="122">
        <f t="shared" si="1720"/>
        <v>0</v>
      </c>
      <c r="AT254" s="122">
        <f t="shared" si="1721"/>
        <v>0</v>
      </c>
      <c r="AU254" s="122">
        <f t="shared" si="1722"/>
        <v>0</v>
      </c>
      <c r="AV254" s="122">
        <f t="shared" si="1956"/>
        <v>0</v>
      </c>
      <c r="AW254" s="44"/>
      <c r="AX254" s="294"/>
      <c r="AY254" s="294">
        <v>1</v>
      </c>
      <c r="AZ254" s="294"/>
      <c r="BA254" s="294"/>
      <c r="BB254" s="294"/>
      <c r="BC254" s="29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127"/>
      <c r="BO254" s="44"/>
      <c r="BP254" s="1"/>
      <c r="BQ254" s="44"/>
      <c r="BR254" s="17">
        <v>1</v>
      </c>
      <c r="BS254" s="1">
        <f t="shared" si="1977"/>
        <v>0</v>
      </c>
      <c r="BT254" s="17">
        <f t="shared" si="1970"/>
        <v>0</v>
      </c>
      <c r="BU254" s="44">
        <v>8</v>
      </c>
      <c r="BV254" s="44"/>
      <c r="BW254" s="44"/>
      <c r="BX254" s="44"/>
      <c r="BY254" s="44"/>
      <c r="BZ254" s="44"/>
      <c r="CA254" s="44"/>
      <c r="CB254" s="44"/>
      <c r="CC254" s="44"/>
      <c r="CD254" s="92"/>
      <c r="CE254" s="92"/>
      <c r="CF254" s="92"/>
      <c r="CG254" s="44"/>
      <c r="CH254" s="1"/>
      <c r="CI254" s="1"/>
      <c r="CJ254" s="1"/>
      <c r="CK254" s="383"/>
      <c r="CL254" s="383"/>
      <c r="CM254" s="383"/>
      <c r="CN254" s="1">
        <f t="shared" si="1724"/>
        <v>0</v>
      </c>
      <c r="CO254" s="1">
        <f t="shared" si="1725"/>
        <v>0</v>
      </c>
      <c r="CP254" s="20">
        <f t="shared" si="1726"/>
        <v>0</v>
      </c>
      <c r="CQ254" s="351"/>
      <c r="CR254" s="131">
        <f t="shared" si="1904"/>
        <v>1</v>
      </c>
      <c r="CS254" s="44"/>
      <c r="CT254" s="44"/>
      <c r="CU254" s="1"/>
      <c r="CV254" s="1"/>
      <c r="CW254" s="1"/>
      <c r="CX254" s="1"/>
      <c r="CY254" s="1"/>
      <c r="CZ254" s="44"/>
      <c r="DA254" s="17">
        <f t="shared" si="1971"/>
        <v>0</v>
      </c>
      <c r="DB254" s="359">
        <f t="shared" si="1449"/>
        <v>0</v>
      </c>
      <c r="DC254" s="359">
        <f t="shared" si="1972"/>
        <v>0</v>
      </c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1"/>
      <c r="DP254" s="1"/>
      <c r="DQ254" s="17">
        <f t="shared" si="1728"/>
        <v>0</v>
      </c>
      <c r="DR254" s="17">
        <f t="shared" si="1729"/>
        <v>0</v>
      </c>
      <c r="DS254" s="17">
        <f t="shared" si="1730"/>
        <v>0</v>
      </c>
      <c r="DT254" s="17">
        <f t="shared" si="1731"/>
        <v>0</v>
      </c>
      <c r="DU254" s="17">
        <f t="shared" si="1732"/>
        <v>0</v>
      </c>
      <c r="DV254" s="17">
        <f t="shared" si="1733"/>
        <v>0</v>
      </c>
      <c r="DW254" s="1"/>
      <c r="DX254" s="1"/>
      <c r="DY254" s="20">
        <f t="shared" si="1734"/>
        <v>0</v>
      </c>
      <c r="DZ254" s="20">
        <f t="shared" si="1735"/>
        <v>0</v>
      </c>
      <c r="EA254" s="20">
        <f t="shared" si="1736"/>
        <v>0</v>
      </c>
      <c r="EB254" s="20">
        <f t="shared" si="1737"/>
        <v>0</v>
      </c>
      <c r="EC254" s="18">
        <f t="shared" si="1954"/>
        <v>0</v>
      </c>
      <c r="ED254" s="19">
        <f t="shared" si="1973"/>
        <v>0</v>
      </c>
      <c r="EE254" s="19">
        <f>+IF(SUM(AO254:AR254)+SUM(DK254:DN254)&gt;0,CT254*3,0)</f>
        <v>0</v>
      </c>
      <c r="EF254" s="1">
        <f t="shared" si="1739"/>
        <v>0</v>
      </c>
      <c r="EG254" s="18">
        <f t="shared" si="1974"/>
        <v>0</v>
      </c>
      <c r="EH254" s="341"/>
      <c r="EI254" s="44"/>
      <c r="EJ254" s="44"/>
      <c r="EK254" s="44"/>
      <c r="EL254" s="93"/>
      <c r="EM254" s="93"/>
      <c r="EN254" s="93"/>
      <c r="EO254" s="366"/>
      <c r="EP254" s="366"/>
      <c r="EQ254" s="374"/>
      <c r="ER254" s="374"/>
      <c r="ES254" s="374"/>
      <c r="ET254" s="374"/>
      <c r="EU254" s="18">
        <f t="shared" si="1957"/>
        <v>0</v>
      </c>
      <c r="EV254" s="18">
        <f t="shared" si="1978"/>
        <v>0</v>
      </c>
      <c r="EW254" s="341"/>
      <c r="EX254" s="341"/>
      <c r="EY254" s="341"/>
      <c r="EZ254" s="365">
        <f t="shared" si="1975"/>
        <v>0</v>
      </c>
      <c r="FA254" s="44"/>
      <c r="FB254" s="44"/>
      <c r="FC254" s="44"/>
      <c r="FD254" s="45"/>
      <c r="FE254" s="45"/>
      <c r="FF254" s="45"/>
      <c r="FG254" s="300"/>
      <c r="FH254" s="45"/>
      <c r="FI254" s="45"/>
      <c r="FJ254" s="45"/>
      <c r="FK254" s="44"/>
      <c r="FL254" s="44"/>
      <c r="FM254" s="44"/>
      <c r="FN254" s="44"/>
      <c r="FO254" s="294"/>
      <c r="FP254" s="20">
        <f t="shared" si="1976"/>
        <v>0</v>
      </c>
      <c r="FQ254" s="20">
        <f t="shared" si="1740"/>
        <v>0</v>
      </c>
      <c r="FR254" s="20">
        <f t="shared" si="1741"/>
        <v>0</v>
      </c>
      <c r="FS254" s="20">
        <f t="shared" si="1742"/>
        <v>0</v>
      </c>
      <c r="FT254" s="20">
        <f t="shared" si="1743"/>
        <v>0</v>
      </c>
      <c r="FU254" s="20">
        <f t="shared" si="1744"/>
        <v>0</v>
      </c>
      <c r="FV254" s="20">
        <f t="shared" si="1745"/>
        <v>0</v>
      </c>
      <c r="FW254" s="44"/>
    </row>
    <row r="255" spans="1:179" s="301" customFormat="1" ht="27.75" customHeight="1">
      <c r="A255" s="295"/>
      <c r="B255" s="296" t="s">
        <v>614</v>
      </c>
      <c r="C255" s="296" t="str">
        <f t="shared" si="1923"/>
        <v>5C.1</v>
      </c>
      <c r="D255" s="296" t="s">
        <v>25</v>
      </c>
      <c r="E255" s="296" t="s">
        <v>53</v>
      </c>
      <c r="F255" s="296">
        <v>15</v>
      </c>
      <c r="G255" s="296">
        <f>F255</f>
        <v>15</v>
      </c>
      <c r="H255" s="297"/>
      <c r="I255" s="297"/>
      <c r="J255" s="294"/>
      <c r="K255" s="294"/>
      <c r="L255" s="294"/>
      <c r="M255" s="294"/>
      <c r="N255" s="297"/>
      <c r="O255" s="297"/>
      <c r="P255" s="1"/>
      <c r="Q255" s="16"/>
      <c r="R255" s="1"/>
      <c r="S255" s="294"/>
      <c r="T255" s="294">
        <v>1</v>
      </c>
      <c r="U255" s="294"/>
      <c r="V255" s="294"/>
      <c r="W255" s="294"/>
      <c r="X255" s="294"/>
      <c r="Y255" s="294"/>
      <c r="Z255" s="294"/>
      <c r="AA255" s="294"/>
      <c r="AB255" s="294"/>
      <c r="AC255" s="1">
        <f t="shared" ref="AC255:AC256" si="1979">+IF(S255=1,1,0)+IF(T255=1,1,0)</f>
        <v>1</v>
      </c>
      <c r="AD255" s="1">
        <f t="shared" ref="AD255:AD256" si="1980">+IF(U255=1,1,0)+IF(V255=1,1,0)</f>
        <v>0</v>
      </c>
      <c r="AE255" s="1">
        <f t="shared" ref="AE255:AE256" si="1981">+IF(W255=1,1,0)+IF(X255=1,1,0)</f>
        <v>0</v>
      </c>
      <c r="AF255" s="1">
        <f t="shared" ref="AF255:AF256" si="1982">+IF(Y255=1,1,0)+IF(Z255=1,1,0)</f>
        <v>0</v>
      </c>
      <c r="AG255" s="1">
        <f t="shared" ref="AG255:AG256" si="1983">+IF(AA255=1,1,0)</f>
        <v>0</v>
      </c>
      <c r="AH255" s="1">
        <f t="shared" ref="AH255:AH256" si="1984">+IF(AB255=1,1,0)</f>
        <v>0</v>
      </c>
      <c r="AI255" s="1">
        <f t="shared" ref="AI255:AI256" si="1985">+IF(S255=2,1,0)+IF(T255=2,1,0)</f>
        <v>0</v>
      </c>
      <c r="AJ255" s="1">
        <f t="shared" ref="AJ255:AJ256" si="1986">+IF(U255=2,1,0)+IF(V255=2,1,0)</f>
        <v>0</v>
      </c>
      <c r="AK255" s="1">
        <f t="shared" ref="AK255:AK256" si="1987">+IF(X255=2,1,0)+IF(W255=2,1,0)</f>
        <v>0</v>
      </c>
      <c r="AL255" s="1">
        <f t="shared" ref="AL255:AL256" si="1988">+IF(Y255=2,1,0)+IF(Z255=2,1,0)</f>
        <v>0</v>
      </c>
      <c r="AM255" s="1">
        <f t="shared" ref="AM255:AM256" si="1989">+IF(AA255=2,1,0)</f>
        <v>0</v>
      </c>
      <c r="AN255" s="1">
        <f t="shared" ref="AN255:AN256" si="1990">+IF(AB255=2,1,0)</f>
        <v>0</v>
      </c>
      <c r="AO255" s="294"/>
      <c r="AP255" s="294">
        <f>G255</f>
        <v>15</v>
      </c>
      <c r="AQ255" s="294"/>
      <c r="AR255" s="44"/>
      <c r="AS255" s="298">
        <f t="shared" si="1720"/>
        <v>0</v>
      </c>
      <c r="AT255" s="298">
        <f t="shared" si="1721"/>
        <v>1</v>
      </c>
      <c r="AU255" s="298">
        <f t="shared" si="1722"/>
        <v>0</v>
      </c>
      <c r="AV255" s="298">
        <f t="shared" si="1956"/>
        <v>0</v>
      </c>
      <c r="AW255" s="294"/>
      <c r="AX255" s="294"/>
      <c r="AY255" s="294"/>
      <c r="AZ255" s="294"/>
      <c r="BA255" s="294"/>
      <c r="BB255" s="294"/>
      <c r="BC255" s="294"/>
      <c r="BD255" s="294"/>
      <c r="BE255" s="294"/>
      <c r="BF255" s="294"/>
      <c r="BG255" s="294"/>
      <c r="BH255" s="294"/>
      <c r="BI255" s="294">
        <v>1</v>
      </c>
      <c r="BJ255" s="294"/>
      <c r="BK255" s="294"/>
      <c r="BL255" s="294"/>
      <c r="BM255" s="294"/>
      <c r="BN255" s="294"/>
      <c r="BO255" s="294"/>
      <c r="BP255" s="1"/>
      <c r="BQ255" s="294"/>
      <c r="BR255" s="17">
        <v>2</v>
      </c>
      <c r="BS255" s="1">
        <f t="shared" si="1977"/>
        <v>0</v>
      </c>
      <c r="BT255" s="17">
        <f t="shared" ref="BT255:BT256" si="1991">+BS255*2</f>
        <v>0</v>
      </c>
      <c r="BU255" s="294"/>
      <c r="BV255" s="44">
        <v>1</v>
      </c>
      <c r="BW255" s="294"/>
      <c r="BX255" s="294"/>
      <c r="BY255" s="294"/>
      <c r="BZ255" s="294"/>
      <c r="CA255" s="294"/>
      <c r="CB255" s="294"/>
      <c r="CC255" s="294"/>
      <c r="CD255" s="1">
        <v>1</v>
      </c>
      <c r="CE255" s="1"/>
      <c r="CF255" s="1"/>
      <c r="CG255" s="294"/>
      <c r="CH255" s="1"/>
      <c r="CI255" s="1"/>
      <c r="CJ255" s="1"/>
      <c r="CK255" s="383"/>
      <c r="CL255" s="383"/>
      <c r="CM255" s="383"/>
      <c r="CN255" s="1">
        <f t="shared" si="1724"/>
        <v>0</v>
      </c>
      <c r="CO255" s="1">
        <f t="shared" si="1725"/>
        <v>0</v>
      </c>
      <c r="CP255" s="20">
        <f t="shared" si="1726"/>
        <v>0.5</v>
      </c>
      <c r="CQ255" s="351"/>
      <c r="CR255" s="131">
        <f t="shared" si="1904"/>
        <v>1</v>
      </c>
      <c r="CS255" s="294"/>
      <c r="CT255" s="294"/>
      <c r="CU255" s="1"/>
      <c r="CV255" s="1"/>
      <c r="CW255" s="1"/>
      <c r="CX255" s="1"/>
      <c r="CY255" s="1"/>
      <c r="CZ255" s="294"/>
      <c r="DA255" s="17">
        <f t="shared" ref="DA255:DA256" si="1992">+CY255</f>
        <v>0</v>
      </c>
      <c r="DB255" s="359">
        <f t="shared" si="1449"/>
        <v>0</v>
      </c>
      <c r="DC255" s="359">
        <f t="shared" si="1972"/>
        <v>0</v>
      </c>
      <c r="DD255" s="294"/>
      <c r="DE255" s="294"/>
      <c r="DF255" s="294"/>
      <c r="DG255" s="294"/>
      <c r="DH255" s="294"/>
      <c r="DI255" s="294"/>
      <c r="DJ255" s="294"/>
      <c r="DK255" s="294"/>
      <c r="DL255" s="294"/>
      <c r="DM255" s="294"/>
      <c r="DN255" s="294"/>
      <c r="DO255" s="1"/>
      <c r="DP255" s="1"/>
      <c r="DQ255" s="17">
        <f t="shared" si="1728"/>
        <v>0</v>
      </c>
      <c r="DR255" s="17">
        <f t="shared" si="1729"/>
        <v>0</v>
      </c>
      <c r="DS255" s="17">
        <f t="shared" si="1730"/>
        <v>0</v>
      </c>
      <c r="DT255" s="17">
        <f t="shared" si="1731"/>
        <v>0</v>
      </c>
      <c r="DU255" s="17">
        <f t="shared" si="1732"/>
        <v>0</v>
      </c>
      <c r="DV255" s="17">
        <f t="shared" si="1733"/>
        <v>0</v>
      </c>
      <c r="DW255" s="1"/>
      <c r="DX255" s="1"/>
      <c r="DY255" s="20">
        <f t="shared" si="1734"/>
        <v>0</v>
      </c>
      <c r="DZ255" s="20">
        <f t="shared" si="1735"/>
        <v>0</v>
      </c>
      <c r="EA255" s="20">
        <f t="shared" si="1736"/>
        <v>0</v>
      </c>
      <c r="EB255" s="20">
        <f t="shared" si="1737"/>
        <v>0</v>
      </c>
      <c r="EC255" s="18">
        <f t="shared" si="1954"/>
        <v>0</v>
      </c>
      <c r="ED255" s="19">
        <f t="shared" ref="ED255:ED256" si="1993">+IF(EC255&lt;&gt;0,EC255*3,0)</f>
        <v>0</v>
      </c>
      <c r="EE255" s="19"/>
      <c r="EF255" s="1">
        <f t="shared" si="1739"/>
        <v>0</v>
      </c>
      <c r="EG255" s="18">
        <f t="shared" si="1974"/>
        <v>0</v>
      </c>
      <c r="EH255" s="341"/>
      <c r="EI255" s="294"/>
      <c r="EJ255" s="294"/>
      <c r="EK255" s="294"/>
      <c r="EL255" s="19"/>
      <c r="EM255" s="19"/>
      <c r="EN255" s="19"/>
      <c r="EO255" s="366"/>
      <c r="EP255" s="366"/>
      <c r="EQ255" s="374"/>
      <c r="ER255" s="374"/>
      <c r="ES255" s="374"/>
      <c r="ET255" s="374"/>
      <c r="EU255" s="18">
        <f t="shared" si="1957"/>
        <v>0</v>
      </c>
      <c r="EV255" s="18">
        <f t="shared" si="1978"/>
        <v>2</v>
      </c>
      <c r="EW255" s="341">
        <v>1</v>
      </c>
      <c r="EX255" s="341"/>
      <c r="EY255" s="341"/>
      <c r="EZ255" s="365">
        <f t="shared" si="1975"/>
        <v>0</v>
      </c>
      <c r="FA255" s="294"/>
      <c r="FB255" s="294">
        <v>1</v>
      </c>
      <c r="FC255" s="294"/>
      <c r="FD255" s="300"/>
      <c r="FE255" s="300"/>
      <c r="FF255" s="300"/>
      <c r="FG255" s="300"/>
      <c r="FH255" s="300"/>
      <c r="FI255" s="300"/>
      <c r="FJ255" s="300">
        <f>F255</f>
        <v>15</v>
      </c>
      <c r="FK255" s="294"/>
      <c r="FL255" s="294"/>
      <c r="FM255" s="294"/>
      <c r="FN255" s="294"/>
      <c r="FO255" s="294"/>
      <c r="FP255" s="20">
        <f t="shared" si="1976"/>
        <v>0</v>
      </c>
      <c r="FQ255" s="20">
        <f t="shared" si="1740"/>
        <v>0</v>
      </c>
      <c r="FR255" s="20">
        <f t="shared" si="1741"/>
        <v>0</v>
      </c>
      <c r="FS255" s="20">
        <f t="shared" si="1742"/>
        <v>0</v>
      </c>
      <c r="FT255" s="20">
        <f t="shared" si="1743"/>
        <v>0</v>
      </c>
      <c r="FU255" s="20">
        <f t="shared" si="1744"/>
        <v>0</v>
      </c>
      <c r="FV255" s="20">
        <f t="shared" si="1745"/>
        <v>0</v>
      </c>
      <c r="FW255" s="44"/>
    </row>
    <row r="256" spans="1:179" s="301" customFormat="1" ht="27.75" customHeight="1">
      <c r="A256" s="295"/>
      <c r="B256" s="296" t="s">
        <v>615</v>
      </c>
      <c r="C256" s="296" t="str">
        <f t="shared" si="1923"/>
        <v>5C.2</v>
      </c>
      <c r="D256" s="296" t="s">
        <v>53</v>
      </c>
      <c r="E256" s="296" t="str">
        <f>D256</f>
        <v>LT7,5</v>
      </c>
      <c r="F256" s="296">
        <v>5</v>
      </c>
      <c r="G256" s="296">
        <f>F256</f>
        <v>5</v>
      </c>
      <c r="H256" s="297"/>
      <c r="I256" s="297"/>
      <c r="J256" s="294"/>
      <c r="K256" s="294"/>
      <c r="L256" s="294"/>
      <c r="M256" s="294"/>
      <c r="N256" s="297"/>
      <c r="O256" s="297"/>
      <c r="P256" s="1"/>
      <c r="Q256" s="16"/>
      <c r="R256" s="1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1">
        <f t="shared" si="1979"/>
        <v>0</v>
      </c>
      <c r="AD256" s="1">
        <f t="shared" si="1980"/>
        <v>0</v>
      </c>
      <c r="AE256" s="1">
        <f t="shared" si="1981"/>
        <v>0</v>
      </c>
      <c r="AF256" s="1">
        <f t="shared" si="1982"/>
        <v>0</v>
      </c>
      <c r="AG256" s="1">
        <f t="shared" si="1983"/>
        <v>0</v>
      </c>
      <c r="AH256" s="1">
        <f t="shared" si="1984"/>
        <v>0</v>
      </c>
      <c r="AI256" s="1">
        <f t="shared" si="1985"/>
        <v>0</v>
      </c>
      <c r="AJ256" s="1">
        <f t="shared" si="1986"/>
        <v>0</v>
      </c>
      <c r="AK256" s="1">
        <f t="shared" si="1987"/>
        <v>0</v>
      </c>
      <c r="AL256" s="1">
        <f t="shared" si="1988"/>
        <v>0</v>
      </c>
      <c r="AM256" s="1">
        <f t="shared" si="1989"/>
        <v>0</v>
      </c>
      <c r="AN256" s="1">
        <f t="shared" si="1990"/>
        <v>0</v>
      </c>
      <c r="AO256" s="294"/>
      <c r="AP256" s="294">
        <f>G256</f>
        <v>5</v>
      </c>
      <c r="AQ256" s="294"/>
      <c r="AR256" s="44"/>
      <c r="AS256" s="298">
        <f t="shared" si="1720"/>
        <v>0</v>
      </c>
      <c r="AT256" s="298">
        <f t="shared" si="1721"/>
        <v>1</v>
      </c>
      <c r="AU256" s="298">
        <f t="shared" si="1722"/>
        <v>0</v>
      </c>
      <c r="AV256" s="298">
        <f t="shared" si="1956"/>
        <v>0</v>
      </c>
      <c r="AW256" s="294"/>
      <c r="AX256" s="294"/>
      <c r="AY256" s="294"/>
      <c r="AZ256" s="294"/>
      <c r="BA256" s="294"/>
      <c r="BB256" s="294"/>
      <c r="BC256" s="294"/>
      <c r="BD256" s="294"/>
      <c r="BE256" s="294"/>
      <c r="BF256" s="294"/>
      <c r="BG256" s="294"/>
      <c r="BH256" s="294">
        <v>1</v>
      </c>
      <c r="BI256" s="294"/>
      <c r="BJ256" s="294"/>
      <c r="BK256" s="294"/>
      <c r="BL256" s="294"/>
      <c r="BM256" s="294"/>
      <c r="BN256" s="294"/>
      <c r="BO256" s="294"/>
      <c r="BP256" s="1"/>
      <c r="BQ256" s="294"/>
      <c r="BR256" s="17">
        <v>2</v>
      </c>
      <c r="BS256" s="1">
        <f t="shared" si="1977"/>
        <v>0</v>
      </c>
      <c r="BT256" s="17">
        <f t="shared" si="1991"/>
        <v>0</v>
      </c>
      <c r="BU256" s="294"/>
      <c r="BV256" s="44">
        <v>1</v>
      </c>
      <c r="BW256" s="294"/>
      <c r="BX256" s="294"/>
      <c r="BY256" s="294"/>
      <c r="BZ256" s="294"/>
      <c r="CA256" s="294"/>
      <c r="CB256" s="294"/>
      <c r="CC256" s="294"/>
      <c r="CD256" s="1"/>
      <c r="CE256" s="1"/>
      <c r="CF256" s="1"/>
      <c r="CG256" s="294"/>
      <c r="CH256" s="1">
        <v>1</v>
      </c>
      <c r="CI256" s="1"/>
      <c r="CJ256" s="1"/>
      <c r="CK256" s="383"/>
      <c r="CL256" s="383"/>
      <c r="CM256" s="383"/>
      <c r="CN256" s="1">
        <f t="shared" si="1724"/>
        <v>0</v>
      </c>
      <c r="CO256" s="1">
        <f t="shared" si="1725"/>
        <v>0</v>
      </c>
      <c r="CP256" s="20">
        <f t="shared" si="1726"/>
        <v>2.5</v>
      </c>
      <c r="CQ256" s="351"/>
      <c r="CR256" s="131">
        <f t="shared" si="1904"/>
        <v>1</v>
      </c>
      <c r="CS256" s="294"/>
      <c r="CT256" s="294"/>
      <c r="CU256" s="1"/>
      <c r="CV256" s="1"/>
      <c r="CW256" s="1">
        <v>2</v>
      </c>
      <c r="CX256" s="1"/>
      <c r="CY256" s="1"/>
      <c r="CZ256" s="294">
        <v>6</v>
      </c>
      <c r="DA256" s="17">
        <f t="shared" si="1992"/>
        <v>0</v>
      </c>
      <c r="DB256" s="359">
        <f t="shared" si="1449"/>
        <v>6</v>
      </c>
      <c r="DC256" s="359">
        <f t="shared" si="1972"/>
        <v>2</v>
      </c>
      <c r="DD256" s="294"/>
      <c r="DE256" s="294">
        <v>7</v>
      </c>
      <c r="DF256" s="294"/>
      <c r="DG256" s="294"/>
      <c r="DH256" s="294"/>
      <c r="DI256" s="294"/>
      <c r="DJ256" s="294"/>
      <c r="DK256" s="294"/>
      <c r="DL256" s="294"/>
      <c r="DM256" s="294"/>
      <c r="DN256" s="294"/>
      <c r="DO256" s="1"/>
      <c r="DP256" s="1"/>
      <c r="DQ256" s="17">
        <f t="shared" si="1728"/>
        <v>0</v>
      </c>
      <c r="DR256" s="17">
        <f t="shared" si="1729"/>
        <v>0</v>
      </c>
      <c r="DS256" s="17">
        <f t="shared" si="1730"/>
        <v>0</v>
      </c>
      <c r="DT256" s="17">
        <f t="shared" si="1731"/>
        <v>0</v>
      </c>
      <c r="DU256" s="17">
        <f t="shared" si="1732"/>
        <v>0</v>
      </c>
      <c r="DV256" s="17">
        <f t="shared" si="1733"/>
        <v>0</v>
      </c>
      <c r="DW256" s="1"/>
      <c r="DX256" s="1"/>
      <c r="DY256" s="20">
        <f t="shared" si="1734"/>
        <v>0</v>
      </c>
      <c r="DZ256" s="20">
        <f t="shared" si="1735"/>
        <v>0</v>
      </c>
      <c r="EA256" s="20">
        <f t="shared" si="1736"/>
        <v>0</v>
      </c>
      <c r="EB256" s="20">
        <f t="shared" si="1737"/>
        <v>0</v>
      </c>
      <c r="EC256" s="18">
        <f t="shared" si="1954"/>
        <v>1</v>
      </c>
      <c r="ED256" s="19">
        <f t="shared" si="1993"/>
        <v>3</v>
      </c>
      <c r="EE256" s="19"/>
      <c r="EF256" s="1">
        <f t="shared" si="1739"/>
        <v>0</v>
      </c>
      <c r="EG256" s="18">
        <f t="shared" si="1974"/>
        <v>5</v>
      </c>
      <c r="EH256" s="341"/>
      <c r="EI256" s="294"/>
      <c r="EJ256" s="294">
        <f>4.5*2</f>
        <v>9</v>
      </c>
      <c r="EK256" s="294"/>
      <c r="EL256" s="19">
        <v>1</v>
      </c>
      <c r="EM256" s="19"/>
      <c r="EN256" s="19"/>
      <c r="EO256" s="366"/>
      <c r="EP256" s="366"/>
      <c r="EQ256" s="374"/>
      <c r="ER256" s="374"/>
      <c r="ES256" s="374"/>
      <c r="ET256" s="374"/>
      <c r="EU256" s="18">
        <f t="shared" si="1957"/>
        <v>8</v>
      </c>
      <c r="EV256" s="18">
        <f t="shared" si="1978"/>
        <v>2</v>
      </c>
      <c r="EW256" s="341">
        <v>2</v>
      </c>
      <c r="EX256" s="341">
        <v>2</v>
      </c>
      <c r="EY256" s="341">
        <v>2</v>
      </c>
      <c r="EZ256" s="365">
        <f t="shared" si="1975"/>
        <v>0</v>
      </c>
      <c r="FA256" s="294"/>
      <c r="FB256" s="294"/>
      <c r="FC256" s="294"/>
      <c r="FD256" s="300"/>
      <c r="FE256" s="300"/>
      <c r="FF256" s="300"/>
      <c r="FG256" s="300"/>
      <c r="FH256" s="300"/>
      <c r="FI256" s="300"/>
      <c r="FJ256" s="300">
        <f>F256</f>
        <v>5</v>
      </c>
      <c r="FK256" s="294"/>
      <c r="FL256" s="294"/>
      <c r="FM256" s="294"/>
      <c r="FN256" s="294"/>
      <c r="FO256" s="294"/>
      <c r="FP256" s="20">
        <f t="shared" si="1976"/>
        <v>0</v>
      </c>
      <c r="FQ256" s="20">
        <f t="shared" si="1740"/>
        <v>7</v>
      </c>
      <c r="FR256" s="20">
        <f t="shared" si="1741"/>
        <v>0</v>
      </c>
      <c r="FS256" s="20">
        <f t="shared" si="1742"/>
        <v>0</v>
      </c>
      <c r="FT256" s="20">
        <f t="shared" si="1743"/>
        <v>0</v>
      </c>
      <c r="FU256" s="20">
        <f t="shared" si="1744"/>
        <v>0</v>
      </c>
      <c r="FV256" s="20">
        <f t="shared" si="1745"/>
        <v>0</v>
      </c>
      <c r="FW256" s="44"/>
    </row>
    <row r="257" spans="1:180" s="301" customFormat="1" ht="27.75" customHeight="1">
      <c r="A257" s="295"/>
      <c r="B257" s="296" t="s">
        <v>616</v>
      </c>
      <c r="C257" s="296" t="str">
        <f t="shared" si="1923"/>
        <v>5C.3</v>
      </c>
      <c r="D257" s="296" t="s">
        <v>53</v>
      </c>
      <c r="E257" s="296" t="str">
        <f>D257</f>
        <v>LT7,5</v>
      </c>
      <c r="F257" s="296">
        <v>31</v>
      </c>
      <c r="G257" s="296">
        <f>F257</f>
        <v>31</v>
      </c>
      <c r="H257" s="297"/>
      <c r="I257" s="297"/>
      <c r="J257" s="294"/>
      <c r="K257" s="294"/>
      <c r="L257" s="294"/>
      <c r="M257" s="294"/>
      <c r="N257" s="297"/>
      <c r="O257" s="297"/>
      <c r="P257" s="1"/>
      <c r="Q257" s="16"/>
      <c r="R257" s="1"/>
      <c r="S257" s="294"/>
      <c r="T257" s="294"/>
      <c r="U257" s="294"/>
      <c r="V257" s="294"/>
      <c r="W257" s="294"/>
      <c r="X257" s="294"/>
      <c r="Y257" s="294"/>
      <c r="Z257" s="294"/>
      <c r="AA257" s="294"/>
      <c r="AB257" s="294"/>
      <c r="AC257" s="1">
        <f t="shared" ref="AC257:AC259" si="1994">+IF(S257=1,1,0)+IF(T257=1,1,0)</f>
        <v>0</v>
      </c>
      <c r="AD257" s="1">
        <f t="shared" ref="AD257:AD259" si="1995">+IF(U257=1,1,0)+IF(V257=1,1,0)</f>
        <v>0</v>
      </c>
      <c r="AE257" s="1">
        <f t="shared" ref="AE257:AE259" si="1996">+IF(W257=1,1,0)+IF(X257=1,1,0)</f>
        <v>0</v>
      </c>
      <c r="AF257" s="1">
        <f t="shared" ref="AF257:AF259" si="1997">+IF(Y257=1,1,0)+IF(Z257=1,1,0)</f>
        <v>0</v>
      </c>
      <c r="AG257" s="1">
        <f t="shared" ref="AG257:AG259" si="1998">+IF(AA257=1,1,0)</f>
        <v>0</v>
      </c>
      <c r="AH257" s="1">
        <f t="shared" ref="AH257:AH259" si="1999">+IF(AB257=1,1,0)</f>
        <v>0</v>
      </c>
      <c r="AI257" s="1">
        <f t="shared" ref="AI257:AI259" si="2000">+IF(S257=2,1,0)+IF(T257=2,1,0)</f>
        <v>0</v>
      </c>
      <c r="AJ257" s="1">
        <f t="shared" ref="AJ257:AJ259" si="2001">+IF(U257=2,1,0)+IF(V257=2,1,0)</f>
        <v>0</v>
      </c>
      <c r="AK257" s="1">
        <f t="shared" ref="AK257:AK259" si="2002">+IF(X257=2,1,0)+IF(W257=2,1,0)</f>
        <v>0</v>
      </c>
      <c r="AL257" s="1">
        <f t="shared" ref="AL257:AL259" si="2003">+IF(Y257=2,1,0)+IF(Z257=2,1,0)</f>
        <v>0</v>
      </c>
      <c r="AM257" s="1">
        <f t="shared" ref="AM257:AM259" si="2004">+IF(AA257=2,1,0)</f>
        <v>0</v>
      </c>
      <c r="AN257" s="1">
        <f t="shared" ref="AN257:AN259" si="2005">+IF(AB257=2,1,0)</f>
        <v>0</v>
      </c>
      <c r="AO257" s="294"/>
      <c r="AP257" s="294">
        <f>G257</f>
        <v>31</v>
      </c>
      <c r="AQ257" s="294"/>
      <c r="AR257" s="44"/>
      <c r="AS257" s="298">
        <f t="shared" si="1720"/>
        <v>0</v>
      </c>
      <c r="AT257" s="298">
        <f t="shared" si="1721"/>
        <v>1</v>
      </c>
      <c r="AU257" s="298">
        <f t="shared" si="1722"/>
        <v>0</v>
      </c>
      <c r="AV257" s="298">
        <f t="shared" si="1956"/>
        <v>0</v>
      </c>
      <c r="AW257" s="294"/>
      <c r="AX257" s="294"/>
      <c r="AY257" s="294"/>
      <c r="AZ257" s="294"/>
      <c r="BA257" s="294"/>
      <c r="BB257" s="294"/>
      <c r="BC257" s="294"/>
      <c r="BD257" s="294"/>
      <c r="BE257" s="294"/>
      <c r="BF257" s="294"/>
      <c r="BG257" s="294"/>
      <c r="BH257" s="294"/>
      <c r="BI257" s="294"/>
      <c r="BJ257" s="294"/>
      <c r="BK257" s="294"/>
      <c r="BL257" s="294"/>
      <c r="BM257" s="294"/>
      <c r="BN257" s="294"/>
      <c r="BO257" s="294"/>
      <c r="BP257" s="1">
        <f>BR257</f>
        <v>1</v>
      </c>
      <c r="BQ257" s="294"/>
      <c r="BR257" s="17">
        <v>1</v>
      </c>
      <c r="BS257" s="1">
        <f t="shared" si="1977"/>
        <v>4</v>
      </c>
      <c r="BT257" s="17">
        <f t="shared" ref="BT257:BT259" si="2006">+BS257*2</f>
        <v>8</v>
      </c>
      <c r="BU257" s="294"/>
      <c r="BV257" s="44">
        <v>1</v>
      </c>
      <c r="BW257" s="294"/>
      <c r="BX257" s="294"/>
      <c r="BY257" s="294"/>
      <c r="BZ257" s="294"/>
      <c r="CA257" s="294"/>
      <c r="CB257" s="294"/>
      <c r="CC257" s="294"/>
      <c r="CD257" s="1"/>
      <c r="CE257" s="1"/>
      <c r="CF257" s="1"/>
      <c r="CG257" s="294"/>
      <c r="CH257" s="1">
        <v>1</v>
      </c>
      <c r="CI257" s="1"/>
      <c r="CJ257" s="1"/>
      <c r="CK257" s="383"/>
      <c r="CL257" s="383"/>
      <c r="CM257" s="383"/>
      <c r="CN257" s="1">
        <f t="shared" si="1724"/>
        <v>0</v>
      </c>
      <c r="CO257" s="1">
        <f t="shared" si="1725"/>
        <v>0</v>
      </c>
      <c r="CP257" s="20">
        <f t="shared" si="1726"/>
        <v>2.5</v>
      </c>
      <c r="CQ257" s="351"/>
      <c r="CR257" s="131">
        <f>+IF(SUM(AX257:BM257)&gt;0,1,0)+1</f>
        <v>1</v>
      </c>
      <c r="CS257" s="294"/>
      <c r="CT257" s="294"/>
      <c r="CU257" s="1"/>
      <c r="CV257" s="1"/>
      <c r="CW257" s="1">
        <v>1</v>
      </c>
      <c r="CX257" s="1"/>
      <c r="CY257" s="1"/>
      <c r="CZ257" s="294">
        <v>3</v>
      </c>
      <c r="DA257" s="17">
        <f t="shared" ref="DA257:DA259" si="2007">+CY257</f>
        <v>0</v>
      </c>
      <c r="DB257" s="359">
        <f t="shared" si="1449"/>
        <v>3</v>
      </c>
      <c r="DC257" s="359">
        <f t="shared" si="1972"/>
        <v>1</v>
      </c>
      <c r="DD257" s="294"/>
      <c r="DE257" s="294">
        <v>3</v>
      </c>
      <c r="DF257" s="294"/>
      <c r="DG257" s="294"/>
      <c r="DH257" s="294"/>
      <c r="DI257" s="294"/>
      <c r="DJ257" s="294"/>
      <c r="DK257" s="294"/>
      <c r="DL257" s="294"/>
      <c r="DM257" s="294"/>
      <c r="DN257" s="294"/>
      <c r="DO257" s="1"/>
      <c r="DP257" s="1"/>
      <c r="DQ257" s="17">
        <f t="shared" si="1728"/>
        <v>0</v>
      </c>
      <c r="DR257" s="17">
        <f t="shared" si="1729"/>
        <v>0</v>
      </c>
      <c r="DS257" s="17">
        <f t="shared" si="1730"/>
        <v>0</v>
      </c>
      <c r="DT257" s="17">
        <f t="shared" si="1731"/>
        <v>0</v>
      </c>
      <c r="DU257" s="17">
        <f t="shared" si="1732"/>
        <v>0</v>
      </c>
      <c r="DV257" s="17">
        <f t="shared" si="1733"/>
        <v>0</v>
      </c>
      <c r="DW257" s="1"/>
      <c r="DX257" s="1"/>
      <c r="DY257" s="20">
        <f t="shared" si="1734"/>
        <v>0</v>
      </c>
      <c r="DZ257" s="20">
        <f t="shared" si="1735"/>
        <v>0</v>
      </c>
      <c r="EA257" s="20">
        <f t="shared" si="1736"/>
        <v>0</v>
      </c>
      <c r="EB257" s="20">
        <f t="shared" si="1737"/>
        <v>0</v>
      </c>
      <c r="EC257" s="18">
        <f t="shared" si="1954"/>
        <v>0</v>
      </c>
      <c r="ED257" s="19">
        <f t="shared" ref="ED257:ED259" si="2008">+IF(EC257&lt;&gt;0,EC257*3,0)</f>
        <v>0</v>
      </c>
      <c r="EE257" s="19"/>
      <c r="EF257" s="1">
        <f t="shared" si="1739"/>
        <v>0</v>
      </c>
      <c r="EG257" s="18">
        <f t="shared" si="1974"/>
        <v>2</v>
      </c>
      <c r="EH257" s="341"/>
      <c r="EI257" s="294"/>
      <c r="EJ257" s="294">
        <v>4.5</v>
      </c>
      <c r="EK257" s="294"/>
      <c r="EL257" s="19">
        <v>1</v>
      </c>
      <c r="EM257" s="19"/>
      <c r="EN257" s="19"/>
      <c r="EO257" s="366"/>
      <c r="EP257" s="366"/>
      <c r="EQ257" s="374"/>
      <c r="ER257" s="374"/>
      <c r="ES257" s="374"/>
      <c r="ET257" s="374"/>
      <c r="EU257" s="18">
        <f t="shared" si="1957"/>
        <v>5</v>
      </c>
      <c r="EV257" s="18">
        <f t="shared" si="1978"/>
        <v>2</v>
      </c>
      <c r="EW257" s="341">
        <v>1</v>
      </c>
      <c r="EX257" s="341">
        <v>1</v>
      </c>
      <c r="EY257" s="341">
        <v>2</v>
      </c>
      <c r="EZ257" s="365">
        <f t="shared" si="1975"/>
        <v>0</v>
      </c>
      <c r="FA257" s="294"/>
      <c r="FB257" s="294"/>
      <c r="FC257" s="294"/>
      <c r="FD257" s="300"/>
      <c r="FE257" s="300"/>
      <c r="FF257" s="300"/>
      <c r="FG257" s="300"/>
      <c r="FH257" s="300"/>
      <c r="FI257" s="300"/>
      <c r="FJ257" s="300">
        <f>F257</f>
        <v>31</v>
      </c>
      <c r="FK257" s="294"/>
      <c r="FL257" s="294"/>
      <c r="FM257" s="294"/>
      <c r="FN257" s="294"/>
      <c r="FO257" s="294"/>
      <c r="FP257" s="20">
        <f t="shared" si="1976"/>
        <v>0</v>
      </c>
      <c r="FQ257" s="20">
        <f t="shared" si="1740"/>
        <v>3</v>
      </c>
      <c r="FR257" s="20">
        <f t="shared" si="1741"/>
        <v>0</v>
      </c>
      <c r="FS257" s="20">
        <f t="shared" si="1742"/>
        <v>0</v>
      </c>
      <c r="FT257" s="20">
        <f t="shared" si="1743"/>
        <v>0</v>
      </c>
      <c r="FU257" s="20">
        <f t="shared" si="1744"/>
        <v>0</v>
      </c>
      <c r="FV257" s="20">
        <f t="shared" si="1745"/>
        <v>0</v>
      </c>
      <c r="FW257" s="44"/>
    </row>
    <row r="258" spans="1:180" ht="27.75" customHeight="1">
      <c r="A258" s="40"/>
      <c r="B258" s="41" t="s">
        <v>573</v>
      </c>
      <c r="C258" s="41" t="str">
        <f t="shared" si="1923"/>
        <v>6C</v>
      </c>
      <c r="D258" s="48"/>
      <c r="E258" s="48"/>
      <c r="F258" s="41"/>
      <c r="G258" s="48"/>
      <c r="H258" s="43"/>
      <c r="I258" s="43"/>
      <c r="J258" s="44"/>
      <c r="K258" s="44"/>
      <c r="L258" s="44"/>
      <c r="M258" s="44"/>
      <c r="N258" s="43"/>
      <c r="O258" s="43"/>
      <c r="P258" s="1"/>
      <c r="Q258" s="16"/>
      <c r="R258" s="1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1">
        <f t="shared" si="1994"/>
        <v>0</v>
      </c>
      <c r="AD258" s="1">
        <f t="shared" si="1995"/>
        <v>0</v>
      </c>
      <c r="AE258" s="1">
        <f t="shared" si="1996"/>
        <v>0</v>
      </c>
      <c r="AF258" s="1">
        <f t="shared" si="1997"/>
        <v>0</v>
      </c>
      <c r="AG258" s="1">
        <f t="shared" si="1998"/>
        <v>0</v>
      </c>
      <c r="AH258" s="1">
        <f t="shared" si="1999"/>
        <v>0</v>
      </c>
      <c r="AI258" s="1">
        <f t="shared" si="2000"/>
        <v>0</v>
      </c>
      <c r="AJ258" s="1">
        <f t="shared" si="2001"/>
        <v>0</v>
      </c>
      <c r="AK258" s="1">
        <f t="shared" si="2002"/>
        <v>0</v>
      </c>
      <c r="AL258" s="1">
        <f t="shared" si="2003"/>
        <v>0</v>
      </c>
      <c r="AM258" s="1">
        <f t="shared" si="2004"/>
        <v>0</v>
      </c>
      <c r="AN258" s="1">
        <f t="shared" si="2005"/>
        <v>0</v>
      </c>
      <c r="AO258" s="44"/>
      <c r="AP258" s="44"/>
      <c r="AQ258" s="44"/>
      <c r="AR258" s="44"/>
      <c r="AS258" s="122">
        <f t="shared" si="1720"/>
        <v>0</v>
      </c>
      <c r="AT258" s="122">
        <f t="shared" si="1721"/>
        <v>0</v>
      </c>
      <c r="AU258" s="122">
        <f t="shared" si="1722"/>
        <v>0</v>
      </c>
      <c r="AV258" s="122">
        <f t="shared" si="1956"/>
        <v>0</v>
      </c>
      <c r="AW258" s="44"/>
      <c r="AX258" s="294"/>
      <c r="AY258" s="294"/>
      <c r="AZ258" s="294"/>
      <c r="BA258" s="294"/>
      <c r="BB258" s="294"/>
      <c r="BC258" s="29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127"/>
      <c r="BO258" s="44"/>
      <c r="BP258" s="1"/>
      <c r="BQ258" s="44"/>
      <c r="BR258" s="17">
        <v>1</v>
      </c>
      <c r="BS258" s="1">
        <f t="shared" si="1977"/>
        <v>0</v>
      </c>
      <c r="BT258" s="17">
        <f t="shared" si="2006"/>
        <v>0</v>
      </c>
      <c r="BU258" s="44">
        <v>8</v>
      </c>
      <c r="BV258" s="44"/>
      <c r="BW258" s="44"/>
      <c r="BX258" s="44"/>
      <c r="BY258" s="44"/>
      <c r="BZ258" s="44"/>
      <c r="CA258" s="44"/>
      <c r="CB258" s="44"/>
      <c r="CC258" s="44"/>
      <c r="CD258" s="92"/>
      <c r="CE258" s="92"/>
      <c r="CF258" s="92"/>
      <c r="CG258" s="44"/>
      <c r="CH258" s="1"/>
      <c r="CI258" s="1"/>
      <c r="CJ258" s="1"/>
      <c r="CK258" s="383"/>
      <c r="CL258" s="383"/>
      <c r="CM258" s="383"/>
      <c r="CN258" s="1">
        <f t="shared" si="1724"/>
        <v>0</v>
      </c>
      <c r="CO258" s="1">
        <f t="shared" si="1725"/>
        <v>0</v>
      </c>
      <c r="CP258" s="20">
        <f t="shared" si="1726"/>
        <v>0</v>
      </c>
      <c r="CQ258" s="351"/>
      <c r="CR258" s="131">
        <f t="shared" ref="CR258:CR261" si="2009">+IF(SUM(AX258:BM258)&gt;0,1,0)</f>
        <v>0</v>
      </c>
      <c r="CS258" s="44"/>
      <c r="CT258" s="44"/>
      <c r="CU258" s="1"/>
      <c r="CV258" s="1"/>
      <c r="CW258" s="1"/>
      <c r="CX258" s="1"/>
      <c r="CY258" s="1"/>
      <c r="CZ258" s="44"/>
      <c r="DA258" s="17">
        <f t="shared" si="2007"/>
        <v>0</v>
      </c>
      <c r="DB258" s="359">
        <f t="shared" si="1449"/>
        <v>0</v>
      </c>
      <c r="DC258" s="359">
        <f t="shared" si="1972"/>
        <v>0</v>
      </c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1"/>
      <c r="DP258" s="1"/>
      <c r="DQ258" s="17">
        <f t="shared" si="1728"/>
        <v>0</v>
      </c>
      <c r="DR258" s="17">
        <f t="shared" si="1729"/>
        <v>0</v>
      </c>
      <c r="DS258" s="17">
        <f t="shared" si="1730"/>
        <v>0</v>
      </c>
      <c r="DT258" s="17">
        <f t="shared" si="1731"/>
        <v>0</v>
      </c>
      <c r="DU258" s="17">
        <f t="shared" si="1732"/>
        <v>0</v>
      </c>
      <c r="DV258" s="17">
        <f t="shared" si="1733"/>
        <v>0</v>
      </c>
      <c r="DW258" s="1"/>
      <c r="DX258" s="1"/>
      <c r="DY258" s="20">
        <f t="shared" si="1734"/>
        <v>0</v>
      </c>
      <c r="DZ258" s="20">
        <f t="shared" si="1735"/>
        <v>0</v>
      </c>
      <c r="EA258" s="20">
        <f t="shared" si="1736"/>
        <v>0</v>
      </c>
      <c r="EB258" s="20">
        <f t="shared" si="1737"/>
        <v>0</v>
      </c>
      <c r="EC258" s="18">
        <f t="shared" si="1954"/>
        <v>0</v>
      </c>
      <c r="ED258" s="19">
        <f t="shared" si="2008"/>
        <v>0</v>
      </c>
      <c r="EE258" s="19">
        <f>+IF(SUM(AO258:AR258)+SUM(DK258:DN258)&gt;0,CT258*3,0)</f>
        <v>0</v>
      </c>
      <c r="EF258" s="1">
        <f t="shared" si="1739"/>
        <v>0</v>
      </c>
      <c r="EG258" s="18">
        <f t="shared" si="1974"/>
        <v>0</v>
      </c>
      <c r="EH258" s="341"/>
      <c r="EI258" s="44"/>
      <c r="EJ258" s="44"/>
      <c r="EK258" s="44"/>
      <c r="EL258" s="93"/>
      <c r="EM258" s="93"/>
      <c r="EN258" s="93"/>
      <c r="EO258" s="366"/>
      <c r="EP258" s="366"/>
      <c r="EQ258" s="374"/>
      <c r="ER258" s="374"/>
      <c r="ES258" s="374"/>
      <c r="ET258" s="374"/>
      <c r="EU258" s="18">
        <f t="shared" si="1957"/>
        <v>0</v>
      </c>
      <c r="EV258" s="18">
        <f t="shared" si="1978"/>
        <v>0</v>
      </c>
      <c r="EW258" s="341"/>
      <c r="EX258" s="341"/>
      <c r="EY258" s="341"/>
      <c r="EZ258" s="365">
        <f t="shared" si="1975"/>
        <v>0</v>
      </c>
      <c r="FA258" s="44"/>
      <c r="FB258" s="44"/>
      <c r="FC258" s="44"/>
      <c r="FD258" s="45"/>
      <c r="FE258" s="45"/>
      <c r="FF258" s="45"/>
      <c r="FG258" s="300"/>
      <c r="FH258" s="45"/>
      <c r="FI258" s="45"/>
      <c r="FJ258" s="45"/>
      <c r="FK258" s="44"/>
      <c r="FL258" s="44"/>
      <c r="FM258" s="44"/>
      <c r="FN258" s="44"/>
      <c r="FO258" s="294"/>
      <c r="FP258" s="20">
        <f t="shared" si="1976"/>
        <v>0</v>
      </c>
      <c r="FQ258" s="20">
        <f t="shared" si="1740"/>
        <v>0</v>
      </c>
      <c r="FR258" s="20">
        <f t="shared" si="1741"/>
        <v>0</v>
      </c>
      <c r="FS258" s="20">
        <f t="shared" si="1742"/>
        <v>0</v>
      </c>
      <c r="FT258" s="20">
        <f t="shared" si="1743"/>
        <v>0</v>
      </c>
      <c r="FU258" s="20">
        <f t="shared" si="1744"/>
        <v>0</v>
      </c>
      <c r="FV258" s="20">
        <f t="shared" si="1745"/>
        <v>0</v>
      </c>
      <c r="FW258" s="44"/>
    </row>
    <row r="259" spans="1:180" s="301" customFormat="1" ht="27.75" customHeight="1">
      <c r="A259" s="295"/>
      <c r="B259" s="296" t="s">
        <v>617</v>
      </c>
      <c r="C259" s="296" t="str">
        <f t="shared" si="1923"/>
        <v>6C.1</v>
      </c>
      <c r="D259" s="296" t="s">
        <v>53</v>
      </c>
      <c r="E259" s="296" t="s">
        <v>53</v>
      </c>
      <c r="F259" s="296">
        <v>41</v>
      </c>
      <c r="G259" s="296">
        <f>F259</f>
        <v>41</v>
      </c>
      <c r="H259" s="297"/>
      <c r="I259" s="297"/>
      <c r="J259" s="294"/>
      <c r="K259" s="294"/>
      <c r="L259" s="294"/>
      <c r="M259" s="294"/>
      <c r="N259" s="297"/>
      <c r="O259" s="297"/>
      <c r="P259" s="1"/>
      <c r="Q259" s="16"/>
      <c r="R259" s="1"/>
      <c r="S259" s="294"/>
      <c r="T259" s="294"/>
      <c r="U259" s="294"/>
      <c r="V259" s="294"/>
      <c r="W259" s="294"/>
      <c r="X259" s="294"/>
      <c r="Y259" s="294"/>
      <c r="Z259" s="294"/>
      <c r="AA259" s="294"/>
      <c r="AB259" s="294"/>
      <c r="AC259" s="1">
        <f t="shared" si="1994"/>
        <v>0</v>
      </c>
      <c r="AD259" s="1">
        <f t="shared" si="1995"/>
        <v>0</v>
      </c>
      <c r="AE259" s="1">
        <f t="shared" si="1996"/>
        <v>0</v>
      </c>
      <c r="AF259" s="1">
        <f t="shared" si="1997"/>
        <v>0</v>
      </c>
      <c r="AG259" s="1">
        <f t="shared" si="1998"/>
        <v>0</v>
      </c>
      <c r="AH259" s="1">
        <f t="shared" si="1999"/>
        <v>0</v>
      </c>
      <c r="AI259" s="1">
        <f t="shared" si="2000"/>
        <v>0</v>
      </c>
      <c r="AJ259" s="1">
        <f t="shared" si="2001"/>
        <v>0</v>
      </c>
      <c r="AK259" s="1">
        <f t="shared" si="2002"/>
        <v>0</v>
      </c>
      <c r="AL259" s="1">
        <f t="shared" si="2003"/>
        <v>0</v>
      </c>
      <c r="AM259" s="1">
        <f t="shared" si="2004"/>
        <v>0</v>
      </c>
      <c r="AN259" s="1">
        <f t="shared" si="2005"/>
        <v>0</v>
      </c>
      <c r="AO259" s="294"/>
      <c r="AP259" s="294">
        <f>G259</f>
        <v>41</v>
      </c>
      <c r="AQ259" s="294"/>
      <c r="AR259" s="44"/>
      <c r="AS259" s="298">
        <f t="shared" si="1720"/>
        <v>0</v>
      </c>
      <c r="AT259" s="298">
        <f t="shared" si="1721"/>
        <v>1</v>
      </c>
      <c r="AU259" s="298">
        <f t="shared" si="1722"/>
        <v>0</v>
      </c>
      <c r="AV259" s="298">
        <f t="shared" si="1956"/>
        <v>0</v>
      </c>
      <c r="AW259" s="294"/>
      <c r="AX259" s="294"/>
      <c r="AY259" s="294">
        <v>1</v>
      </c>
      <c r="AZ259" s="294"/>
      <c r="BA259" s="294"/>
      <c r="BB259" s="294"/>
      <c r="BC259" s="294"/>
      <c r="BD259" s="294"/>
      <c r="BE259" s="294"/>
      <c r="BF259" s="294"/>
      <c r="BG259" s="294"/>
      <c r="BH259" s="294"/>
      <c r="BI259" s="294"/>
      <c r="BJ259" s="294"/>
      <c r="BK259" s="294"/>
      <c r="BL259" s="294"/>
      <c r="BM259" s="294"/>
      <c r="BN259" s="294"/>
      <c r="BO259" s="294"/>
      <c r="BP259" s="1"/>
      <c r="BQ259" s="294"/>
      <c r="BR259" s="17">
        <v>1</v>
      </c>
      <c r="BS259" s="1">
        <f t="shared" si="1977"/>
        <v>0</v>
      </c>
      <c r="BT259" s="17">
        <f t="shared" si="2006"/>
        <v>0</v>
      </c>
      <c r="BU259" s="294"/>
      <c r="BV259" s="44">
        <v>1</v>
      </c>
      <c r="BW259" s="294"/>
      <c r="BX259" s="294"/>
      <c r="BY259" s="294"/>
      <c r="BZ259" s="294"/>
      <c r="CA259" s="294"/>
      <c r="CB259" s="294"/>
      <c r="CC259" s="294"/>
      <c r="CD259" s="1"/>
      <c r="CE259" s="1"/>
      <c r="CF259" s="1"/>
      <c r="CG259" s="294"/>
      <c r="CH259" s="1">
        <v>1</v>
      </c>
      <c r="CI259" s="1"/>
      <c r="CJ259" s="1"/>
      <c r="CK259" s="383"/>
      <c r="CL259" s="383"/>
      <c r="CM259" s="383"/>
      <c r="CN259" s="1">
        <f t="shared" si="1724"/>
        <v>0</v>
      </c>
      <c r="CO259" s="1">
        <f t="shared" si="1725"/>
        <v>0</v>
      </c>
      <c r="CP259" s="20">
        <f t="shared" si="1726"/>
        <v>2.5</v>
      </c>
      <c r="CQ259" s="351"/>
      <c r="CR259" s="131">
        <f t="shared" si="2009"/>
        <v>1</v>
      </c>
      <c r="CS259" s="294"/>
      <c r="CT259" s="294"/>
      <c r="CU259" s="1"/>
      <c r="CV259" s="1"/>
      <c r="CW259" s="1">
        <v>2</v>
      </c>
      <c r="CX259" s="1"/>
      <c r="CY259" s="1"/>
      <c r="CZ259" s="294">
        <v>7</v>
      </c>
      <c r="DA259" s="17">
        <f t="shared" si="2007"/>
        <v>0</v>
      </c>
      <c r="DB259" s="359">
        <f t="shared" si="1449"/>
        <v>7</v>
      </c>
      <c r="DC259" s="359">
        <f t="shared" si="1972"/>
        <v>2</v>
      </c>
      <c r="DD259" s="294"/>
      <c r="DE259" s="294">
        <v>8</v>
      </c>
      <c r="DF259" s="294"/>
      <c r="DG259" s="294"/>
      <c r="DH259" s="294"/>
      <c r="DI259" s="294"/>
      <c r="DJ259" s="294"/>
      <c r="DK259" s="294"/>
      <c r="DL259" s="294"/>
      <c r="DM259" s="294"/>
      <c r="DN259" s="294"/>
      <c r="DO259" s="1"/>
      <c r="DP259" s="1"/>
      <c r="DQ259" s="17">
        <f t="shared" si="1728"/>
        <v>0</v>
      </c>
      <c r="DR259" s="17">
        <f t="shared" si="1729"/>
        <v>0</v>
      </c>
      <c r="DS259" s="17">
        <f t="shared" si="1730"/>
        <v>0</v>
      </c>
      <c r="DT259" s="17">
        <f t="shared" si="1731"/>
        <v>0</v>
      </c>
      <c r="DU259" s="17">
        <f t="shared" si="1732"/>
        <v>0</v>
      </c>
      <c r="DV259" s="17">
        <f t="shared" si="1733"/>
        <v>0</v>
      </c>
      <c r="DW259" s="1"/>
      <c r="DX259" s="1"/>
      <c r="DY259" s="20">
        <f t="shared" si="1734"/>
        <v>0</v>
      </c>
      <c r="DZ259" s="20">
        <f t="shared" si="1735"/>
        <v>0</v>
      </c>
      <c r="EA259" s="20">
        <f t="shared" si="1736"/>
        <v>0</v>
      </c>
      <c r="EB259" s="20">
        <f t="shared" si="1737"/>
        <v>0</v>
      </c>
      <c r="EC259" s="18">
        <f t="shared" si="1954"/>
        <v>1</v>
      </c>
      <c r="ED259" s="19">
        <f t="shared" si="2008"/>
        <v>3</v>
      </c>
      <c r="EE259" s="19"/>
      <c r="EF259" s="1">
        <f t="shared" si="1739"/>
        <v>0</v>
      </c>
      <c r="EG259" s="18">
        <f>+IF(AND(CT259+EC259=0,SUM(AO259:AR259)&gt;0,SUM(DK259:DN259)&gt;0),(CU259+CV259+CW259+CX259)*2+CY259*5,(EC259+CT259-FO259)*5)+IF(AND(EC259+DQ259+CT259=0,SUM(AO259:AR259)&gt;0),SUM(CU259:CX259)*2+CY259*5,0)-5</f>
        <v>0</v>
      </c>
      <c r="EH259" s="341"/>
      <c r="EI259" s="294"/>
      <c r="EJ259" s="294">
        <v>9</v>
      </c>
      <c r="EK259" s="294"/>
      <c r="EL259" s="19">
        <v>1</v>
      </c>
      <c r="EM259" s="19"/>
      <c r="EN259" s="19"/>
      <c r="EO259" s="366"/>
      <c r="EP259" s="366"/>
      <c r="EQ259" s="374">
        <v>1</v>
      </c>
      <c r="ER259" s="374"/>
      <c r="ES259" s="374"/>
      <c r="ET259" s="374"/>
      <c r="EU259" s="18">
        <f t="shared" si="1957"/>
        <v>9</v>
      </c>
      <c r="EV259" s="18">
        <f t="shared" si="1978"/>
        <v>2</v>
      </c>
      <c r="EW259" s="341">
        <v>1</v>
      </c>
      <c r="EX259" s="341">
        <v>1</v>
      </c>
      <c r="EY259" s="341">
        <v>2</v>
      </c>
      <c r="EZ259" s="365">
        <f t="shared" si="1975"/>
        <v>0</v>
      </c>
      <c r="FA259" s="294"/>
      <c r="FB259" s="294"/>
      <c r="FC259" s="294"/>
      <c r="FD259" s="300"/>
      <c r="FE259" s="300"/>
      <c r="FF259" s="300"/>
      <c r="FG259" s="300"/>
      <c r="FH259" s="300"/>
      <c r="FI259" s="300"/>
      <c r="FJ259" s="300">
        <f>F259</f>
        <v>41</v>
      </c>
      <c r="FK259" s="294"/>
      <c r="FL259" s="294"/>
      <c r="FM259" s="294"/>
      <c r="FN259" s="294"/>
      <c r="FO259" s="294"/>
      <c r="FP259" s="20">
        <f t="shared" si="1976"/>
        <v>0</v>
      </c>
      <c r="FQ259" s="20">
        <f t="shared" si="1740"/>
        <v>8</v>
      </c>
      <c r="FR259" s="20">
        <f t="shared" si="1741"/>
        <v>0</v>
      </c>
      <c r="FS259" s="20">
        <f t="shared" si="1742"/>
        <v>0</v>
      </c>
      <c r="FT259" s="20">
        <f t="shared" si="1743"/>
        <v>0</v>
      </c>
      <c r="FU259" s="20">
        <f t="shared" si="1744"/>
        <v>0</v>
      </c>
      <c r="FV259" s="20">
        <f t="shared" si="1745"/>
        <v>0</v>
      </c>
      <c r="FW259" s="44"/>
    </row>
    <row r="260" spans="1:180" ht="27.75" customHeight="1">
      <c r="A260" s="40"/>
      <c r="B260" s="41" t="s">
        <v>575</v>
      </c>
      <c r="C260" s="41" t="str">
        <f t="shared" ref="C260:C261" si="2010">B260</f>
        <v>7C</v>
      </c>
      <c r="D260" s="48"/>
      <c r="E260" s="48"/>
      <c r="F260" s="41"/>
      <c r="G260" s="48"/>
      <c r="H260" s="43"/>
      <c r="I260" s="43"/>
      <c r="J260" s="44"/>
      <c r="K260" s="44"/>
      <c r="L260" s="44"/>
      <c r="M260" s="44"/>
      <c r="N260" s="43"/>
      <c r="O260" s="43"/>
      <c r="P260" s="1"/>
      <c r="Q260" s="16"/>
      <c r="R260" s="1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1">
        <f t="shared" ref="AC260:AC261" si="2011">+IF(S260=1,1,0)+IF(T260=1,1,0)</f>
        <v>0</v>
      </c>
      <c r="AD260" s="1">
        <f t="shared" ref="AD260:AD261" si="2012">+IF(U260=1,1,0)+IF(V260=1,1,0)</f>
        <v>0</v>
      </c>
      <c r="AE260" s="1">
        <f t="shared" ref="AE260:AE261" si="2013">+IF(W260=1,1,0)+IF(X260=1,1,0)</f>
        <v>0</v>
      </c>
      <c r="AF260" s="1">
        <f t="shared" ref="AF260:AF261" si="2014">+IF(Y260=1,1,0)+IF(Z260=1,1,0)</f>
        <v>0</v>
      </c>
      <c r="AG260" s="1">
        <f t="shared" ref="AG260:AG261" si="2015">+IF(AA260=1,1,0)</f>
        <v>0</v>
      </c>
      <c r="AH260" s="1">
        <f t="shared" ref="AH260:AH261" si="2016">+IF(AB260=1,1,0)</f>
        <v>0</v>
      </c>
      <c r="AI260" s="1">
        <f t="shared" ref="AI260:AI261" si="2017">+IF(S260=2,1,0)+IF(T260=2,1,0)</f>
        <v>0</v>
      </c>
      <c r="AJ260" s="1">
        <f t="shared" ref="AJ260:AJ261" si="2018">+IF(U260=2,1,0)+IF(V260=2,1,0)</f>
        <v>0</v>
      </c>
      <c r="AK260" s="1">
        <f t="shared" ref="AK260:AK261" si="2019">+IF(X260=2,1,0)+IF(W260=2,1,0)</f>
        <v>0</v>
      </c>
      <c r="AL260" s="1">
        <f t="shared" ref="AL260:AL261" si="2020">+IF(Y260=2,1,0)+IF(Z260=2,1,0)</f>
        <v>0</v>
      </c>
      <c r="AM260" s="1">
        <f t="shared" ref="AM260:AM261" si="2021">+IF(AA260=2,1,0)</f>
        <v>0</v>
      </c>
      <c r="AN260" s="1">
        <f t="shared" ref="AN260:AN261" si="2022">+IF(AB260=2,1,0)</f>
        <v>0</v>
      </c>
      <c r="AO260" s="44"/>
      <c r="AP260" s="44"/>
      <c r="AQ260" s="44"/>
      <c r="AR260" s="44"/>
      <c r="AS260" s="122">
        <f t="shared" ref="AS260:AS261" si="2023">IF(AND(AO260&gt;0,OR(BR260&gt;=2,BR260=1)),1,0)</f>
        <v>0</v>
      </c>
      <c r="AT260" s="122">
        <f t="shared" ref="AT260:AT261" si="2024">IF(AND(AP260&gt;0,OR(BR260&gt;=2,BR260=1)),1,0)</f>
        <v>0</v>
      </c>
      <c r="AU260" s="122">
        <f t="shared" ref="AU260:AU261" si="2025">IF(AND(AQ260&gt;0,OR(BR260&gt;=2,BR260=1)),1,0)</f>
        <v>0</v>
      </c>
      <c r="AV260" s="122">
        <f t="shared" si="1956"/>
        <v>0</v>
      </c>
      <c r="AW260" s="44"/>
      <c r="AX260" s="294"/>
      <c r="AY260" s="294"/>
      <c r="AZ260" s="294"/>
      <c r="BA260" s="294"/>
      <c r="BB260" s="294"/>
      <c r="BC260" s="29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127"/>
      <c r="BO260" s="44"/>
      <c r="BP260" s="1"/>
      <c r="BQ260" s="44"/>
      <c r="BR260" s="17">
        <v>1</v>
      </c>
      <c r="BS260" s="1">
        <f t="shared" si="1977"/>
        <v>0</v>
      </c>
      <c r="BT260" s="17">
        <f t="shared" ref="BT260:BT261" si="2026">+BS260*2</f>
        <v>0</v>
      </c>
      <c r="BU260" s="44">
        <v>8</v>
      </c>
      <c r="BV260" s="44"/>
      <c r="BW260" s="44"/>
      <c r="BX260" s="44"/>
      <c r="BY260" s="44"/>
      <c r="BZ260" s="44"/>
      <c r="CA260" s="44"/>
      <c r="CB260" s="44"/>
      <c r="CC260" s="44"/>
      <c r="CD260" s="92"/>
      <c r="CE260" s="92"/>
      <c r="CF260" s="92"/>
      <c r="CG260" s="44"/>
      <c r="CH260" s="1"/>
      <c r="CI260" s="1"/>
      <c r="CJ260" s="1"/>
      <c r="CK260" s="383"/>
      <c r="CL260" s="383"/>
      <c r="CM260" s="383"/>
      <c r="CN260" s="1">
        <f t="shared" ref="CN260:CN261" si="2027">+SUM(BX260:CC260)*BW260</f>
        <v>0</v>
      </c>
      <c r="CO260" s="1">
        <f t="shared" ref="CO260:CO261" si="2028">+SUM(BX260:CC260)*BW260</f>
        <v>0</v>
      </c>
      <c r="CP260" s="20">
        <f t="shared" ref="CP260:CP261" si="2029">+SUM(BY260:CC260)*2.5+SUM(CD260:CG260)*0.5+SUM(CH260:CJ260)*2.5</f>
        <v>0</v>
      </c>
      <c r="CQ260" s="351"/>
      <c r="CR260" s="131">
        <f t="shared" si="2009"/>
        <v>0</v>
      </c>
      <c r="CS260" s="44"/>
      <c r="CT260" s="44"/>
      <c r="CU260" s="1"/>
      <c r="CV260" s="1"/>
      <c r="CW260" s="1"/>
      <c r="CX260" s="1"/>
      <c r="CY260" s="1"/>
      <c r="CZ260" s="44"/>
      <c r="DA260" s="17">
        <f t="shared" ref="DA260:DA261" si="2030">+CY260</f>
        <v>0</v>
      </c>
      <c r="DB260" s="359">
        <f t="shared" ref="DB260:DB262" si="2031">CZ260+DA260</f>
        <v>0</v>
      </c>
      <c r="DC260" s="359">
        <f t="shared" si="1972"/>
        <v>0</v>
      </c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1"/>
      <c r="DP260" s="1"/>
      <c r="DQ260" s="17">
        <f t="shared" ref="DQ260:DQ261" si="2032">+IF(AND(SUM(S260:AA260)&gt;0,SUM(FA260:FF260)&gt;0),CT260,0)</f>
        <v>0</v>
      </c>
      <c r="DR260" s="17">
        <f t="shared" ref="DR260:DR261" si="2033">+IF(AND(SUM(S260:AA260)&gt;0,SUM(FA260:FF260)&gt;0),CU260,0)</f>
        <v>0</v>
      </c>
      <c r="DS260" s="17">
        <f t="shared" ref="DS260:DS261" si="2034">+IF(AND(SUM(S260:AA260)&gt;0,SUM(FA260:FF260)&gt;0),CV260,0)</f>
        <v>0</v>
      </c>
      <c r="DT260" s="17">
        <f t="shared" ref="DT260:DT261" si="2035">+IF(AND(SUM(S260:AA260)&gt;0,SUM(FA260:FF260)&gt;0),CW260,0)</f>
        <v>0</v>
      </c>
      <c r="DU260" s="17">
        <f t="shared" ref="DU260:DU261" si="2036">+IF(AND(SUM(S260:AA260)&gt;0,SUM(FA260:FF260)&gt;0),CX260,0)</f>
        <v>0</v>
      </c>
      <c r="DV260" s="17">
        <f t="shared" ref="DV260:DV261" si="2037">+IF(AND(SUM(S260:AA260)&gt;0,SUM(FA260:FF260)&gt;0),CY260,0)</f>
        <v>0</v>
      </c>
      <c r="DW260" s="1"/>
      <c r="DX260" s="1"/>
      <c r="DY260" s="20">
        <f t="shared" ref="DY260:DY261" si="2038">+IF(AND(SUM(S260:AB260)&gt;0,SUM(FA260:FF260)&gt;0,DG260&gt;=3),DG260,0)</f>
        <v>0</v>
      </c>
      <c r="DZ260" s="20">
        <f t="shared" ref="DZ260:DZ261" si="2039">+IF(AND(SUM(S260:AB260)&gt;0,SUM(FA260:FF260)&gt;0,DH260&gt;=3),DH260,0)</f>
        <v>0</v>
      </c>
      <c r="EA260" s="20">
        <f t="shared" ref="EA260:EA261" si="2040">+IF(AND(SUM(S260:AB260)&gt;0,SUM(FA260:FF260)&gt;0,DI260&gt;=3),DI260,0)</f>
        <v>0</v>
      </c>
      <c r="EB260" s="20">
        <f t="shared" ref="EB260:EB261" si="2041">+IF(AND(SUM(S260:AB260)&gt;0,SUM(FA260:FF260)&gt;0,DJ260&gt;=3),DJ260,0)</f>
        <v>0</v>
      </c>
      <c r="EC260" s="18">
        <f t="shared" si="1954"/>
        <v>0</v>
      </c>
      <c r="ED260" s="19">
        <f t="shared" ref="ED260:ED261" si="2042">+IF(EC260&lt;&gt;0,EC260*3,0)</f>
        <v>0</v>
      </c>
      <c r="EE260" s="19">
        <f>+IF(SUM(AO260:AR260)+SUM(DK260:DN260)&gt;0,CT260*3,0)</f>
        <v>0</v>
      </c>
      <c r="EF260" s="1">
        <f t="shared" ref="EF260:EF261" si="2043">+IF(EE260&gt;0,CT260*4,0)</f>
        <v>0</v>
      </c>
      <c r="EG260" s="18">
        <f t="shared" si="1974"/>
        <v>0</v>
      </c>
      <c r="EH260" s="341"/>
      <c r="EI260" s="44"/>
      <c r="EJ260" s="44"/>
      <c r="EK260" s="44"/>
      <c r="EL260" s="93"/>
      <c r="EM260" s="93"/>
      <c r="EN260" s="93"/>
      <c r="EO260" s="366"/>
      <c r="EP260" s="366"/>
      <c r="EQ260" s="374"/>
      <c r="ER260" s="374"/>
      <c r="ES260" s="374"/>
      <c r="ET260" s="374"/>
      <c r="EU260" s="18">
        <f t="shared" si="1957"/>
        <v>0</v>
      </c>
      <c r="EV260" s="18">
        <f t="shared" si="1978"/>
        <v>0</v>
      </c>
      <c r="EW260" s="341"/>
      <c r="EX260" s="341"/>
      <c r="EY260" s="341"/>
      <c r="EZ260" s="365">
        <f t="shared" si="1975"/>
        <v>0</v>
      </c>
      <c r="FA260" s="44"/>
      <c r="FB260" s="44"/>
      <c r="FC260" s="44"/>
      <c r="FD260" s="45"/>
      <c r="FE260" s="45"/>
      <c r="FF260" s="45"/>
      <c r="FG260" s="300"/>
      <c r="FH260" s="45"/>
      <c r="FI260" s="45"/>
      <c r="FJ260" s="45"/>
      <c r="FK260" s="44"/>
      <c r="FL260" s="44"/>
      <c r="FM260" s="44"/>
      <c r="FN260" s="44"/>
      <c r="FO260" s="294"/>
      <c r="FP260" s="20">
        <f t="shared" si="1976"/>
        <v>0</v>
      </c>
      <c r="FQ260" s="20">
        <f t="shared" ref="FQ260:FQ261" si="2044">+DE260</f>
        <v>0</v>
      </c>
      <c r="FR260" s="20">
        <f t="shared" ref="FR260:FR261" si="2045">+DF260</f>
        <v>0</v>
      </c>
      <c r="FS260" s="20">
        <f t="shared" ref="FS260:FS261" si="2046">+IF(DG260&lt;3,DG260,0)</f>
        <v>0</v>
      </c>
      <c r="FT260" s="20">
        <f t="shared" ref="FT260:FT261" si="2047">+IF(DH260&lt;3,DH260,0)</f>
        <v>0</v>
      </c>
      <c r="FU260" s="20">
        <f t="shared" ref="FU260:FU261" si="2048">+IF(DI260&lt;3,DI260,0)</f>
        <v>0</v>
      </c>
      <c r="FV260" s="20">
        <f t="shared" ref="FV260:FV261" si="2049">+IF(DJ260&lt;3,DJ260,0)</f>
        <v>0</v>
      </c>
      <c r="FW260" s="44"/>
    </row>
    <row r="261" spans="1:180" s="301" customFormat="1" ht="27.75" customHeight="1">
      <c r="A261" s="295"/>
      <c r="B261" s="296" t="s">
        <v>618</v>
      </c>
      <c r="C261" s="296" t="str">
        <f t="shared" si="2010"/>
        <v>7C.1</v>
      </c>
      <c r="D261" s="296" t="s">
        <v>53</v>
      </c>
      <c r="E261" s="296" t="s">
        <v>53</v>
      </c>
      <c r="F261" s="296">
        <v>36</v>
      </c>
      <c r="G261" s="296">
        <f>F261</f>
        <v>36</v>
      </c>
      <c r="H261" s="297"/>
      <c r="I261" s="297"/>
      <c r="J261" s="294"/>
      <c r="K261" s="294"/>
      <c r="L261" s="294"/>
      <c r="M261" s="294"/>
      <c r="N261" s="297"/>
      <c r="O261" s="297"/>
      <c r="P261" s="1"/>
      <c r="Q261" s="16"/>
      <c r="R261" s="1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1">
        <f t="shared" si="2011"/>
        <v>0</v>
      </c>
      <c r="AD261" s="1">
        <f t="shared" si="2012"/>
        <v>0</v>
      </c>
      <c r="AE261" s="1">
        <f t="shared" si="2013"/>
        <v>0</v>
      </c>
      <c r="AF261" s="1">
        <f t="shared" si="2014"/>
        <v>0</v>
      </c>
      <c r="AG261" s="1">
        <f t="shared" si="2015"/>
        <v>0</v>
      </c>
      <c r="AH261" s="1">
        <f t="shared" si="2016"/>
        <v>0</v>
      </c>
      <c r="AI261" s="1">
        <f t="shared" si="2017"/>
        <v>0</v>
      </c>
      <c r="AJ261" s="1">
        <f t="shared" si="2018"/>
        <v>0</v>
      </c>
      <c r="AK261" s="1">
        <f t="shared" si="2019"/>
        <v>0</v>
      </c>
      <c r="AL261" s="1">
        <f t="shared" si="2020"/>
        <v>0</v>
      </c>
      <c r="AM261" s="1">
        <f t="shared" si="2021"/>
        <v>0</v>
      </c>
      <c r="AN261" s="1">
        <f t="shared" si="2022"/>
        <v>0</v>
      </c>
      <c r="AO261" s="294"/>
      <c r="AP261" s="294">
        <f>G261</f>
        <v>36</v>
      </c>
      <c r="AQ261" s="294"/>
      <c r="AR261" s="44"/>
      <c r="AS261" s="298">
        <f t="shared" si="2023"/>
        <v>0</v>
      </c>
      <c r="AT261" s="298">
        <f t="shared" si="2024"/>
        <v>1</v>
      </c>
      <c r="AU261" s="298">
        <f t="shared" si="2025"/>
        <v>0</v>
      </c>
      <c r="AV261" s="298">
        <f t="shared" si="1956"/>
        <v>0</v>
      </c>
      <c r="AW261" s="294"/>
      <c r="AX261" s="294"/>
      <c r="AY261" s="294">
        <v>1</v>
      </c>
      <c r="AZ261" s="294"/>
      <c r="BA261" s="294"/>
      <c r="BB261" s="294"/>
      <c r="BC261" s="294"/>
      <c r="BD261" s="294"/>
      <c r="BE261" s="294"/>
      <c r="BF261" s="294"/>
      <c r="BG261" s="294"/>
      <c r="BH261" s="294"/>
      <c r="BI261" s="294"/>
      <c r="BJ261" s="294"/>
      <c r="BK261" s="294"/>
      <c r="BL261" s="294"/>
      <c r="BM261" s="294"/>
      <c r="BN261" s="294"/>
      <c r="BO261" s="294"/>
      <c r="BP261" s="1"/>
      <c r="BQ261" s="294"/>
      <c r="BR261" s="17">
        <v>1</v>
      </c>
      <c r="BS261" s="1">
        <f t="shared" si="1977"/>
        <v>0</v>
      </c>
      <c r="BT261" s="17">
        <f t="shared" si="2026"/>
        <v>0</v>
      </c>
      <c r="BU261" s="294"/>
      <c r="BV261" s="44">
        <v>1</v>
      </c>
      <c r="BW261" s="294">
        <v>1</v>
      </c>
      <c r="BX261" s="294">
        <v>1</v>
      </c>
      <c r="BY261" s="294"/>
      <c r="BZ261" s="294"/>
      <c r="CA261" s="294"/>
      <c r="CB261" s="294"/>
      <c r="CC261" s="294"/>
      <c r="CD261" s="1"/>
      <c r="CE261" s="1"/>
      <c r="CF261" s="1"/>
      <c r="CG261" s="294"/>
      <c r="CH261" s="1">
        <v>1</v>
      </c>
      <c r="CI261" s="1"/>
      <c r="CJ261" s="1"/>
      <c r="CK261" s="383"/>
      <c r="CL261" s="383"/>
      <c r="CM261" s="383"/>
      <c r="CN261" s="1">
        <f t="shared" si="2027"/>
        <v>1</v>
      </c>
      <c r="CO261" s="1">
        <f t="shared" si="2028"/>
        <v>1</v>
      </c>
      <c r="CP261" s="20">
        <f t="shared" si="2029"/>
        <v>2.5</v>
      </c>
      <c r="CQ261" s="351"/>
      <c r="CR261" s="131">
        <f t="shared" si="2009"/>
        <v>1</v>
      </c>
      <c r="CS261" s="294"/>
      <c r="CT261" s="294"/>
      <c r="CU261" s="1"/>
      <c r="CV261" s="1"/>
      <c r="CW261" s="1">
        <v>1</v>
      </c>
      <c r="CX261" s="1"/>
      <c r="CY261" s="1"/>
      <c r="CZ261" s="294">
        <v>4</v>
      </c>
      <c r="DA261" s="17">
        <f t="shared" si="2030"/>
        <v>0</v>
      </c>
      <c r="DB261" s="359">
        <f t="shared" si="2031"/>
        <v>4</v>
      </c>
      <c r="DC261" s="359">
        <f t="shared" si="1972"/>
        <v>1</v>
      </c>
      <c r="DD261" s="294"/>
      <c r="DE261" s="294">
        <v>4</v>
      </c>
      <c r="DF261" s="294"/>
      <c r="DG261" s="294"/>
      <c r="DH261" s="294"/>
      <c r="DI261" s="294"/>
      <c r="DJ261" s="294"/>
      <c r="DK261" s="294"/>
      <c r="DL261" s="294"/>
      <c r="DM261" s="294"/>
      <c r="DN261" s="294"/>
      <c r="DO261" s="1"/>
      <c r="DP261" s="1"/>
      <c r="DQ261" s="17">
        <f t="shared" si="2032"/>
        <v>0</v>
      </c>
      <c r="DR261" s="17">
        <f t="shared" si="2033"/>
        <v>0</v>
      </c>
      <c r="DS261" s="17">
        <f t="shared" si="2034"/>
        <v>0</v>
      </c>
      <c r="DT261" s="17">
        <f t="shared" si="2035"/>
        <v>0</v>
      </c>
      <c r="DU261" s="17">
        <f t="shared" si="2036"/>
        <v>0</v>
      </c>
      <c r="DV261" s="17">
        <f t="shared" si="2037"/>
        <v>0</v>
      </c>
      <c r="DW261" s="1"/>
      <c r="DX261" s="1"/>
      <c r="DY261" s="20">
        <f t="shared" si="2038"/>
        <v>0</v>
      </c>
      <c r="DZ261" s="20">
        <f t="shared" si="2039"/>
        <v>0</v>
      </c>
      <c r="EA261" s="20">
        <f t="shared" si="2040"/>
        <v>0</v>
      </c>
      <c r="EB261" s="20">
        <f t="shared" si="2041"/>
        <v>0</v>
      </c>
      <c r="EC261" s="18">
        <f t="shared" si="1954"/>
        <v>0</v>
      </c>
      <c r="ED261" s="19">
        <f t="shared" si="2042"/>
        <v>0</v>
      </c>
      <c r="EE261" s="19"/>
      <c r="EF261" s="1">
        <f t="shared" si="2043"/>
        <v>0</v>
      </c>
      <c r="EG261" s="18">
        <f t="shared" si="1974"/>
        <v>2</v>
      </c>
      <c r="EH261" s="341"/>
      <c r="EI261" s="294"/>
      <c r="EJ261" s="294">
        <v>4.5</v>
      </c>
      <c r="EK261" s="294"/>
      <c r="EL261" s="19">
        <v>1</v>
      </c>
      <c r="EM261" s="19"/>
      <c r="EN261" s="19"/>
      <c r="EO261" s="366"/>
      <c r="EP261" s="366"/>
      <c r="EQ261" s="374"/>
      <c r="ER261" s="374"/>
      <c r="ES261" s="374"/>
      <c r="ET261" s="374"/>
      <c r="EU261" s="18">
        <f t="shared" si="1957"/>
        <v>6</v>
      </c>
      <c r="EV261" s="18">
        <f t="shared" si="1978"/>
        <v>2</v>
      </c>
      <c r="EW261" s="341"/>
      <c r="EX261" s="341"/>
      <c r="EY261" s="341"/>
      <c r="EZ261" s="365">
        <f t="shared" si="1975"/>
        <v>0.5</v>
      </c>
      <c r="FA261" s="294"/>
      <c r="FB261" s="294"/>
      <c r="FC261" s="294"/>
      <c r="FD261" s="300"/>
      <c r="FE261" s="300"/>
      <c r="FF261" s="300"/>
      <c r="FG261" s="300"/>
      <c r="FH261" s="300"/>
      <c r="FI261" s="300"/>
      <c r="FJ261" s="300">
        <f>F261</f>
        <v>36</v>
      </c>
      <c r="FK261" s="294"/>
      <c r="FL261" s="294"/>
      <c r="FM261" s="294"/>
      <c r="FN261" s="294"/>
      <c r="FO261" s="294"/>
      <c r="FP261" s="20">
        <f t="shared" si="1976"/>
        <v>0</v>
      </c>
      <c r="FQ261" s="20">
        <f t="shared" si="2044"/>
        <v>4</v>
      </c>
      <c r="FR261" s="20">
        <f t="shared" si="2045"/>
        <v>0</v>
      </c>
      <c r="FS261" s="20">
        <f t="shared" si="2046"/>
        <v>0</v>
      </c>
      <c r="FT261" s="20">
        <f t="shared" si="2047"/>
        <v>0</v>
      </c>
      <c r="FU261" s="20">
        <f t="shared" si="2048"/>
        <v>0</v>
      </c>
      <c r="FV261" s="20">
        <f t="shared" si="2049"/>
        <v>0</v>
      </c>
      <c r="FW261" s="44"/>
    </row>
    <row r="262" spans="1:180" ht="27.75" customHeight="1">
      <c r="A262" s="40"/>
      <c r="B262" s="48"/>
      <c r="C262" s="48"/>
      <c r="D262" s="48"/>
      <c r="E262" s="48"/>
      <c r="F262" s="48"/>
      <c r="G262" s="48"/>
      <c r="H262" s="43"/>
      <c r="I262" s="43"/>
      <c r="J262" s="44"/>
      <c r="K262" s="44"/>
      <c r="L262" s="44"/>
      <c r="M262" s="44"/>
      <c r="N262" s="43"/>
      <c r="O262" s="43"/>
      <c r="P262" s="1"/>
      <c r="Q262" s="16"/>
      <c r="R262" s="1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44"/>
      <c r="AP262" s="44"/>
      <c r="AQ262" s="44"/>
      <c r="AR262" s="44"/>
      <c r="AS262" s="122"/>
      <c r="AT262" s="122"/>
      <c r="AU262" s="122"/>
      <c r="AV262" s="122"/>
      <c r="AW262" s="44"/>
      <c r="AX262" s="294"/>
      <c r="AY262" s="294"/>
      <c r="AZ262" s="294"/>
      <c r="BA262" s="294"/>
      <c r="BB262" s="294"/>
      <c r="BC262" s="29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127"/>
      <c r="BO262" s="44"/>
      <c r="BP262" s="1"/>
      <c r="BQ262" s="44"/>
      <c r="BR262" s="17"/>
      <c r="BS262" s="1"/>
      <c r="BT262" s="17"/>
      <c r="BU262" s="44"/>
      <c r="BV262" s="44"/>
      <c r="BW262" s="44"/>
      <c r="BX262" s="44"/>
      <c r="BY262" s="44"/>
      <c r="BZ262" s="44"/>
      <c r="CA262" s="44"/>
      <c r="CB262" s="44"/>
      <c r="CC262" s="44"/>
      <c r="CD262" s="92"/>
      <c r="CE262" s="92"/>
      <c r="CF262" s="92"/>
      <c r="CG262" s="44"/>
      <c r="CH262" s="1"/>
      <c r="CI262" s="1"/>
      <c r="CJ262" s="1"/>
      <c r="CK262" s="383"/>
      <c r="CL262" s="383"/>
      <c r="CM262" s="383"/>
      <c r="CN262" s="1"/>
      <c r="CO262" s="1"/>
      <c r="CP262" s="20"/>
      <c r="CQ262" s="351"/>
      <c r="CR262" s="131"/>
      <c r="CS262" s="44"/>
      <c r="CT262" s="44"/>
      <c r="CU262" s="1"/>
      <c r="CV262" s="1"/>
      <c r="CW262" s="1"/>
      <c r="CX262" s="1"/>
      <c r="CY262" s="1"/>
      <c r="CZ262" s="44"/>
      <c r="DA262" s="17"/>
      <c r="DB262" s="359">
        <f t="shared" si="2031"/>
        <v>0</v>
      </c>
      <c r="DC262" s="359">
        <f t="shared" si="1972"/>
        <v>0</v>
      </c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1"/>
      <c r="DP262" s="1"/>
      <c r="DQ262" s="17"/>
      <c r="DR262" s="17"/>
      <c r="DS262" s="17"/>
      <c r="DT262" s="17"/>
      <c r="DU262" s="17"/>
      <c r="DV262" s="17"/>
      <c r="DW262" s="1"/>
      <c r="DX262" s="1"/>
      <c r="DY262" s="20"/>
      <c r="DZ262" s="20"/>
      <c r="EA262" s="20"/>
      <c r="EB262" s="20"/>
      <c r="EC262" s="18"/>
      <c r="ED262" s="19"/>
      <c r="EE262" s="19"/>
      <c r="EF262" s="1"/>
      <c r="EG262" s="18"/>
      <c r="EH262" s="341"/>
      <c r="EI262" s="44"/>
      <c r="EJ262" s="44"/>
      <c r="EK262" s="44"/>
      <c r="EL262" s="93"/>
      <c r="EM262" s="93"/>
      <c r="EN262" s="93"/>
      <c r="EO262" s="366"/>
      <c r="EP262" s="366"/>
      <c r="EQ262" s="374"/>
      <c r="ER262" s="374"/>
      <c r="ES262" s="374"/>
      <c r="ET262" s="374"/>
      <c r="EU262" s="18"/>
      <c r="EV262" s="18"/>
      <c r="EW262" s="341"/>
      <c r="EX262" s="341"/>
      <c r="EY262" s="341"/>
      <c r="EZ262" s="365">
        <f t="shared" si="1975"/>
        <v>0</v>
      </c>
      <c r="FA262" s="44"/>
      <c r="FB262" s="44"/>
      <c r="FC262" s="44"/>
      <c r="FD262" s="45"/>
      <c r="FE262" s="45"/>
      <c r="FF262" s="45"/>
      <c r="FG262" s="300"/>
      <c r="FH262" s="45"/>
      <c r="FI262" s="45"/>
      <c r="FJ262" s="45"/>
      <c r="FK262" s="44"/>
      <c r="FL262" s="44"/>
      <c r="FM262" s="44"/>
      <c r="FN262" s="44"/>
      <c r="FO262" s="294"/>
      <c r="FP262" s="20"/>
      <c r="FQ262" s="20"/>
      <c r="FR262" s="20"/>
      <c r="FS262" s="20"/>
      <c r="FT262" s="20"/>
      <c r="FU262" s="20"/>
      <c r="FV262" s="20"/>
      <c r="FW262" s="44"/>
    </row>
    <row r="263" spans="1:180" ht="11.25" customHeight="1">
      <c r="A263" s="53"/>
      <c r="B263" s="54"/>
      <c r="C263" s="54"/>
      <c r="D263" s="54"/>
      <c r="E263" s="54"/>
      <c r="F263" s="54"/>
      <c r="G263" s="54"/>
      <c r="H263" s="55"/>
      <c r="I263" s="55"/>
      <c r="J263" s="56"/>
      <c r="K263" s="56"/>
      <c r="L263" s="56"/>
      <c r="M263" s="56"/>
      <c r="N263" s="55"/>
      <c r="O263" s="55"/>
      <c r="P263" s="29"/>
      <c r="Q263" s="30"/>
      <c r="R263" s="29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56"/>
      <c r="AP263" s="56"/>
      <c r="AQ263" s="56"/>
      <c r="AR263" s="56"/>
      <c r="AS263" s="123"/>
      <c r="AT263" s="123"/>
      <c r="AU263" s="123"/>
      <c r="AV263" s="123"/>
      <c r="AW263" s="56"/>
      <c r="AX263" s="320"/>
      <c r="AY263" s="320"/>
      <c r="AZ263" s="320"/>
      <c r="BA263" s="320"/>
      <c r="BB263" s="320"/>
      <c r="BC263" s="320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128"/>
      <c r="BO263" s="56"/>
      <c r="BP263" s="29"/>
      <c r="BQ263" s="56"/>
      <c r="BR263" s="31"/>
      <c r="BS263" s="29"/>
      <c r="BT263" s="31"/>
      <c r="BU263" s="56"/>
      <c r="BV263" s="56"/>
      <c r="BW263" s="56"/>
      <c r="BX263" s="56"/>
      <c r="BY263" s="56"/>
      <c r="BZ263" s="56"/>
      <c r="CA263" s="56"/>
      <c r="CB263" s="56"/>
      <c r="CC263" s="56"/>
      <c r="CD263" s="133"/>
      <c r="CE263" s="133"/>
      <c r="CF263" s="133"/>
      <c r="CG263" s="56"/>
      <c r="CH263" s="29"/>
      <c r="CI263" s="29"/>
      <c r="CJ263" s="29"/>
      <c r="CK263" s="385"/>
      <c r="CL263" s="385"/>
      <c r="CM263" s="385"/>
      <c r="CN263" s="29"/>
      <c r="CO263" s="29"/>
      <c r="CP263" s="32"/>
      <c r="CQ263" s="353"/>
      <c r="CR263" s="134"/>
      <c r="CS263" s="56"/>
      <c r="CT263" s="56"/>
      <c r="CU263" s="29"/>
      <c r="CV263" s="29"/>
      <c r="CW263" s="29"/>
      <c r="CX263" s="29"/>
      <c r="CY263" s="29"/>
      <c r="CZ263" s="56"/>
      <c r="DA263" s="31"/>
      <c r="DB263" s="360"/>
      <c r="DC263" s="360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29"/>
      <c r="DP263" s="29"/>
      <c r="DQ263" s="31"/>
      <c r="DR263" s="31"/>
      <c r="DS263" s="31"/>
      <c r="DT263" s="31"/>
      <c r="DU263" s="31"/>
      <c r="DV263" s="31"/>
      <c r="DW263" s="29"/>
      <c r="DX263" s="29"/>
      <c r="DY263" s="32"/>
      <c r="DZ263" s="32"/>
      <c r="EA263" s="32"/>
      <c r="EB263" s="32"/>
      <c r="EC263" s="33"/>
      <c r="ED263" s="34"/>
      <c r="EE263" s="34"/>
      <c r="EF263" s="29"/>
      <c r="EG263" s="33"/>
      <c r="EH263" s="345"/>
      <c r="EI263" s="56"/>
      <c r="EJ263" s="56"/>
      <c r="EK263" s="56"/>
      <c r="EL263" s="135"/>
      <c r="EM263" s="135"/>
      <c r="EN263" s="135"/>
      <c r="EO263" s="367"/>
      <c r="EP263" s="367"/>
      <c r="EQ263" s="376"/>
      <c r="ER263" s="376"/>
      <c r="ES263" s="376"/>
      <c r="ET263" s="376"/>
      <c r="EU263" s="33"/>
      <c r="EV263" s="33"/>
      <c r="EW263" s="345"/>
      <c r="EX263" s="345"/>
      <c r="EY263" s="345"/>
      <c r="EZ263" s="345"/>
      <c r="FA263" s="56"/>
      <c r="FB263" s="56"/>
      <c r="FC263" s="56"/>
      <c r="FD263" s="57"/>
      <c r="FE263" s="57"/>
      <c r="FF263" s="57"/>
      <c r="FG263" s="323"/>
      <c r="FH263" s="57"/>
      <c r="FI263" s="57"/>
      <c r="FJ263" s="57"/>
      <c r="FK263" s="56"/>
      <c r="FL263" s="56"/>
      <c r="FM263" s="56"/>
      <c r="FN263" s="56"/>
      <c r="FO263" s="320"/>
      <c r="FP263" s="32"/>
      <c r="FQ263" s="32"/>
      <c r="FR263" s="32"/>
      <c r="FS263" s="32"/>
      <c r="FT263" s="32"/>
      <c r="FU263" s="32"/>
      <c r="FV263" s="32"/>
      <c r="FW263" s="56"/>
    </row>
    <row r="264" spans="1:180" s="99" customFormat="1" ht="27" customHeight="1">
      <c r="A264" s="94">
        <v>5</v>
      </c>
      <c r="B264" s="105" t="s">
        <v>622</v>
      </c>
      <c r="C264" s="105"/>
      <c r="D264" s="96"/>
      <c r="E264" s="96"/>
      <c r="F264" s="96">
        <f t="shared" ref="F264:AK264" si="2050">+SUM(F265:F322)</f>
        <v>1493</v>
      </c>
      <c r="G264" s="96">
        <f t="shared" si="2050"/>
        <v>1496</v>
      </c>
      <c r="H264" s="96">
        <f t="shared" si="2050"/>
        <v>1</v>
      </c>
      <c r="I264" s="96">
        <f t="shared" si="2050"/>
        <v>1.5</v>
      </c>
      <c r="J264" s="96">
        <f t="shared" si="2050"/>
        <v>0</v>
      </c>
      <c r="K264" s="96">
        <f t="shared" si="2050"/>
        <v>4</v>
      </c>
      <c r="L264" s="96">
        <f t="shared" si="2050"/>
        <v>0</v>
      </c>
      <c r="M264" s="96">
        <f t="shared" si="2050"/>
        <v>8</v>
      </c>
      <c r="N264" s="96">
        <f t="shared" si="2050"/>
        <v>0</v>
      </c>
      <c r="O264" s="96">
        <f t="shared" si="2050"/>
        <v>0</v>
      </c>
      <c r="P264" s="96">
        <f t="shared" si="2050"/>
        <v>0</v>
      </c>
      <c r="Q264" s="96">
        <f t="shared" si="2050"/>
        <v>0</v>
      </c>
      <c r="R264" s="96">
        <f t="shared" si="2050"/>
        <v>0</v>
      </c>
      <c r="S264" s="96">
        <f t="shared" si="2050"/>
        <v>1</v>
      </c>
      <c r="T264" s="96">
        <f t="shared" si="2050"/>
        <v>1</v>
      </c>
      <c r="U264" s="96">
        <f t="shared" si="2050"/>
        <v>0</v>
      </c>
      <c r="V264" s="96">
        <f t="shared" si="2050"/>
        <v>0</v>
      </c>
      <c r="W264" s="96">
        <f t="shared" si="2050"/>
        <v>0</v>
      </c>
      <c r="X264" s="96">
        <f t="shared" si="2050"/>
        <v>0</v>
      </c>
      <c r="Y264" s="96">
        <f t="shared" si="2050"/>
        <v>5</v>
      </c>
      <c r="Z264" s="96">
        <f t="shared" si="2050"/>
        <v>4</v>
      </c>
      <c r="AA264" s="96">
        <f t="shared" si="2050"/>
        <v>0</v>
      </c>
      <c r="AB264" s="96">
        <f t="shared" si="2050"/>
        <v>0</v>
      </c>
      <c r="AC264" s="96">
        <f t="shared" si="2050"/>
        <v>2</v>
      </c>
      <c r="AD264" s="96">
        <f t="shared" si="2050"/>
        <v>0</v>
      </c>
      <c r="AE264" s="96">
        <f t="shared" si="2050"/>
        <v>0</v>
      </c>
      <c r="AF264" s="96">
        <f t="shared" si="2050"/>
        <v>5</v>
      </c>
      <c r="AG264" s="96">
        <f t="shared" si="2050"/>
        <v>0</v>
      </c>
      <c r="AH264" s="96">
        <f t="shared" si="2050"/>
        <v>0</v>
      </c>
      <c r="AI264" s="96">
        <f t="shared" si="2050"/>
        <v>0</v>
      </c>
      <c r="AJ264" s="96">
        <f t="shared" si="2050"/>
        <v>0</v>
      </c>
      <c r="AK264" s="96">
        <f t="shared" si="2050"/>
        <v>0</v>
      </c>
      <c r="AL264" s="96">
        <f t="shared" ref="AL264:BQ264" si="2051">+SUM(AL265:AL322)</f>
        <v>2</v>
      </c>
      <c r="AM264" s="96">
        <f t="shared" si="2051"/>
        <v>0</v>
      </c>
      <c r="AN264" s="96">
        <f t="shared" si="2051"/>
        <v>0</v>
      </c>
      <c r="AO264" s="96">
        <f t="shared" si="2051"/>
        <v>0</v>
      </c>
      <c r="AP264" s="96">
        <f t="shared" si="2051"/>
        <v>146</v>
      </c>
      <c r="AQ264" s="96">
        <f t="shared" si="2051"/>
        <v>0</v>
      </c>
      <c r="AR264" s="96">
        <f t="shared" si="2051"/>
        <v>642</v>
      </c>
      <c r="AS264" s="96">
        <f t="shared" si="2051"/>
        <v>0</v>
      </c>
      <c r="AT264" s="96">
        <f t="shared" si="2051"/>
        <v>3</v>
      </c>
      <c r="AU264" s="96">
        <f t="shared" si="2051"/>
        <v>0</v>
      </c>
      <c r="AV264" s="96">
        <f t="shared" si="2051"/>
        <v>20.203125</v>
      </c>
      <c r="AW264" s="96">
        <f t="shared" si="2051"/>
        <v>1</v>
      </c>
      <c r="AX264" s="96">
        <f t="shared" si="2051"/>
        <v>0</v>
      </c>
      <c r="AY264" s="96">
        <f t="shared" si="2051"/>
        <v>1</v>
      </c>
      <c r="AZ264" s="96">
        <f t="shared" si="2051"/>
        <v>0</v>
      </c>
      <c r="BA264" s="96">
        <f t="shared" si="2051"/>
        <v>0</v>
      </c>
      <c r="BB264" s="96">
        <f t="shared" si="2051"/>
        <v>0</v>
      </c>
      <c r="BC264" s="96">
        <f t="shared" si="2051"/>
        <v>0</v>
      </c>
      <c r="BD264" s="96">
        <f t="shared" si="2051"/>
        <v>0</v>
      </c>
      <c r="BE264" s="96">
        <f t="shared" si="2051"/>
        <v>0</v>
      </c>
      <c r="BF264" s="96">
        <f t="shared" si="2051"/>
        <v>2</v>
      </c>
      <c r="BG264" s="96">
        <f t="shared" si="2051"/>
        <v>0</v>
      </c>
      <c r="BH264" s="96">
        <f t="shared" si="2051"/>
        <v>0</v>
      </c>
      <c r="BI264" s="96">
        <f t="shared" si="2051"/>
        <v>16</v>
      </c>
      <c r="BJ264" s="96">
        <f t="shared" si="2051"/>
        <v>15</v>
      </c>
      <c r="BK264" s="96">
        <f t="shared" si="2051"/>
        <v>0</v>
      </c>
      <c r="BL264" s="96">
        <f t="shared" si="2051"/>
        <v>2</v>
      </c>
      <c r="BM264" s="96">
        <f t="shared" si="2051"/>
        <v>6</v>
      </c>
      <c r="BN264" s="96">
        <f t="shared" si="2051"/>
        <v>2</v>
      </c>
      <c r="BO264" s="96">
        <f t="shared" si="2051"/>
        <v>4</v>
      </c>
      <c r="BP264" s="96">
        <f t="shared" si="2051"/>
        <v>0</v>
      </c>
      <c r="BQ264" s="96">
        <f t="shared" si="2051"/>
        <v>0</v>
      </c>
      <c r="BR264" s="96">
        <f t="shared" ref="BR264:CW264" si="2052">+SUM(BR265:BR322)</f>
        <v>90</v>
      </c>
      <c r="BS264" s="96">
        <f t="shared" si="2052"/>
        <v>0</v>
      </c>
      <c r="BT264" s="96">
        <f t="shared" si="2052"/>
        <v>0</v>
      </c>
      <c r="BU264" s="96">
        <f t="shared" si="2052"/>
        <v>24</v>
      </c>
      <c r="BV264" s="96">
        <f t="shared" si="2052"/>
        <v>49</v>
      </c>
      <c r="BW264" s="96">
        <f t="shared" si="2052"/>
        <v>6</v>
      </c>
      <c r="BX264" s="96">
        <f t="shared" si="2052"/>
        <v>4</v>
      </c>
      <c r="BY264" s="96">
        <f t="shared" si="2052"/>
        <v>1</v>
      </c>
      <c r="BZ264" s="96">
        <f t="shared" si="2052"/>
        <v>1</v>
      </c>
      <c r="CA264" s="96">
        <f t="shared" si="2052"/>
        <v>1</v>
      </c>
      <c r="CB264" s="96">
        <f t="shared" si="2052"/>
        <v>0</v>
      </c>
      <c r="CC264" s="96">
        <f t="shared" si="2052"/>
        <v>0</v>
      </c>
      <c r="CD264" s="96">
        <f t="shared" si="2052"/>
        <v>1</v>
      </c>
      <c r="CE264" s="96">
        <f t="shared" si="2052"/>
        <v>7</v>
      </c>
      <c r="CF264" s="96">
        <f t="shared" si="2052"/>
        <v>0</v>
      </c>
      <c r="CG264" s="96">
        <f t="shared" si="2052"/>
        <v>0</v>
      </c>
      <c r="CH264" s="96">
        <f t="shared" si="2052"/>
        <v>17</v>
      </c>
      <c r="CI264" s="96">
        <f t="shared" si="2052"/>
        <v>13</v>
      </c>
      <c r="CJ264" s="96">
        <f t="shared" si="2052"/>
        <v>2</v>
      </c>
      <c r="CK264" s="96">
        <f t="shared" si="2052"/>
        <v>0</v>
      </c>
      <c r="CL264" s="96">
        <f t="shared" si="2052"/>
        <v>0</v>
      </c>
      <c r="CM264" s="96">
        <f t="shared" si="2052"/>
        <v>0</v>
      </c>
      <c r="CN264" s="96">
        <f t="shared" si="2052"/>
        <v>7</v>
      </c>
      <c r="CO264" s="96">
        <f t="shared" si="2052"/>
        <v>7</v>
      </c>
      <c r="CP264" s="96">
        <f t="shared" si="2052"/>
        <v>91.5</v>
      </c>
      <c r="CQ264" s="96">
        <f t="shared" si="2052"/>
        <v>0</v>
      </c>
      <c r="CR264" s="96">
        <f t="shared" si="2052"/>
        <v>40</v>
      </c>
      <c r="CS264" s="96">
        <f t="shared" si="2052"/>
        <v>3</v>
      </c>
      <c r="CT264" s="96">
        <f t="shared" si="2052"/>
        <v>1</v>
      </c>
      <c r="CU264" s="96">
        <f t="shared" si="2052"/>
        <v>0</v>
      </c>
      <c r="CV264" s="96">
        <f t="shared" si="2052"/>
        <v>4</v>
      </c>
      <c r="CW264" s="96">
        <f t="shared" si="2052"/>
        <v>39</v>
      </c>
      <c r="CX264" s="96">
        <f t="shared" ref="CX264:EC264" si="2053">+SUM(CX265:CX322)</f>
        <v>0</v>
      </c>
      <c r="CY264" s="96">
        <f t="shared" si="2053"/>
        <v>39</v>
      </c>
      <c r="CZ264" s="96">
        <f t="shared" si="2053"/>
        <v>103</v>
      </c>
      <c r="DA264" s="96">
        <f t="shared" si="2053"/>
        <v>39</v>
      </c>
      <c r="DB264" s="96">
        <f t="shared" si="2053"/>
        <v>142</v>
      </c>
      <c r="DC264" s="96">
        <f t="shared" si="2053"/>
        <v>82</v>
      </c>
      <c r="DD264" s="96">
        <f t="shared" si="2053"/>
        <v>0</v>
      </c>
      <c r="DE264" s="96">
        <f t="shared" si="2053"/>
        <v>156</v>
      </c>
      <c r="DF264" s="96">
        <f t="shared" si="2053"/>
        <v>37</v>
      </c>
      <c r="DG264" s="96">
        <f t="shared" si="2053"/>
        <v>0</v>
      </c>
      <c r="DH264" s="96">
        <f t="shared" si="2053"/>
        <v>4</v>
      </c>
      <c r="DI264" s="96">
        <f t="shared" si="2053"/>
        <v>98</v>
      </c>
      <c r="DJ264" s="96">
        <f t="shared" si="2053"/>
        <v>9</v>
      </c>
      <c r="DK264" s="96">
        <f t="shared" si="2053"/>
        <v>0</v>
      </c>
      <c r="DL264" s="96">
        <f t="shared" si="2053"/>
        <v>0</v>
      </c>
      <c r="DM264" s="96">
        <f t="shared" si="2053"/>
        <v>33</v>
      </c>
      <c r="DN264" s="96">
        <f t="shared" si="2053"/>
        <v>701</v>
      </c>
      <c r="DO264" s="96">
        <f t="shared" si="2053"/>
        <v>0</v>
      </c>
      <c r="DP264" s="96">
        <f t="shared" si="2053"/>
        <v>0</v>
      </c>
      <c r="DQ264" s="96">
        <f t="shared" si="2053"/>
        <v>0</v>
      </c>
      <c r="DR264" s="96">
        <f t="shared" si="2053"/>
        <v>0</v>
      </c>
      <c r="DS264" s="96">
        <f t="shared" si="2053"/>
        <v>0</v>
      </c>
      <c r="DT264" s="96">
        <f t="shared" si="2053"/>
        <v>7</v>
      </c>
      <c r="DU264" s="96">
        <f t="shared" si="2053"/>
        <v>0</v>
      </c>
      <c r="DV264" s="96">
        <f t="shared" si="2053"/>
        <v>8</v>
      </c>
      <c r="DW264" s="96">
        <f t="shared" si="2053"/>
        <v>1</v>
      </c>
      <c r="DX264" s="96">
        <f t="shared" si="2053"/>
        <v>0</v>
      </c>
      <c r="DY264" s="96">
        <f t="shared" si="2053"/>
        <v>0</v>
      </c>
      <c r="DZ264" s="96">
        <f t="shared" si="2053"/>
        <v>4</v>
      </c>
      <c r="EA264" s="96">
        <f t="shared" si="2053"/>
        <v>24</v>
      </c>
      <c r="EB264" s="96">
        <f t="shared" si="2053"/>
        <v>0</v>
      </c>
      <c r="EC264" s="96">
        <f t="shared" si="2053"/>
        <v>28</v>
      </c>
      <c r="ED264" s="96">
        <f t="shared" ref="ED264:FI264" si="2054">+SUM(ED265:ED322)</f>
        <v>75</v>
      </c>
      <c r="EE264" s="96">
        <f t="shared" si="2054"/>
        <v>3</v>
      </c>
      <c r="EF264" s="96">
        <f t="shared" si="2054"/>
        <v>4</v>
      </c>
      <c r="EG264" s="96">
        <f t="shared" si="2054"/>
        <v>147</v>
      </c>
      <c r="EH264" s="96">
        <f t="shared" si="2054"/>
        <v>0</v>
      </c>
      <c r="EI264" s="96">
        <f t="shared" si="2054"/>
        <v>20</v>
      </c>
      <c r="EJ264" s="96">
        <f t="shared" si="2054"/>
        <v>189.5</v>
      </c>
      <c r="EK264" s="96">
        <f t="shared" si="2054"/>
        <v>50</v>
      </c>
      <c r="EL264" s="96">
        <f t="shared" si="2054"/>
        <v>30</v>
      </c>
      <c r="EM264" s="96">
        <f t="shared" si="2054"/>
        <v>5</v>
      </c>
      <c r="EN264" s="96">
        <f t="shared" si="2054"/>
        <v>2</v>
      </c>
      <c r="EO264" s="96">
        <f t="shared" si="2054"/>
        <v>0</v>
      </c>
      <c r="EP264" s="96">
        <f t="shared" si="2054"/>
        <v>0</v>
      </c>
      <c r="EQ264" s="96">
        <f t="shared" si="2054"/>
        <v>3</v>
      </c>
      <c r="ER264" s="96">
        <f t="shared" si="2054"/>
        <v>0</v>
      </c>
      <c r="ES264" s="96">
        <f t="shared" si="2054"/>
        <v>4</v>
      </c>
      <c r="ET264" s="96">
        <f t="shared" si="2054"/>
        <v>3</v>
      </c>
      <c r="EU264" s="96">
        <f t="shared" si="2054"/>
        <v>175</v>
      </c>
      <c r="EV264" s="96">
        <f t="shared" si="2054"/>
        <v>116</v>
      </c>
      <c r="EW264" s="96">
        <f t="shared" si="2054"/>
        <v>54</v>
      </c>
      <c r="EX264" s="96">
        <f t="shared" si="2054"/>
        <v>30</v>
      </c>
      <c r="EY264" s="96">
        <f t="shared" si="2054"/>
        <v>127</v>
      </c>
      <c r="EZ264" s="96">
        <f t="shared" si="2054"/>
        <v>2</v>
      </c>
      <c r="FA264" s="96">
        <f t="shared" si="2054"/>
        <v>0</v>
      </c>
      <c r="FB264" s="96">
        <f t="shared" si="2054"/>
        <v>1</v>
      </c>
      <c r="FC264" s="96">
        <f t="shared" si="2054"/>
        <v>7</v>
      </c>
      <c r="FD264" s="96">
        <f t="shared" si="2054"/>
        <v>0</v>
      </c>
      <c r="FE264" s="96">
        <f t="shared" si="2054"/>
        <v>0</v>
      </c>
      <c r="FF264" s="96">
        <f t="shared" si="2054"/>
        <v>0</v>
      </c>
      <c r="FG264" s="96">
        <f t="shared" si="2054"/>
        <v>1</v>
      </c>
      <c r="FH264" s="96">
        <f t="shared" si="2054"/>
        <v>0</v>
      </c>
      <c r="FI264" s="96">
        <f t="shared" si="2054"/>
        <v>0</v>
      </c>
      <c r="FJ264" s="96">
        <f t="shared" ref="FJ264:FW264" si="2055">+SUM(FJ265:FJ322)</f>
        <v>146</v>
      </c>
      <c r="FK264" s="96">
        <f t="shared" si="2055"/>
        <v>384</v>
      </c>
      <c r="FL264" s="96">
        <f t="shared" si="2055"/>
        <v>187</v>
      </c>
      <c r="FM264" s="96">
        <f t="shared" si="2055"/>
        <v>118</v>
      </c>
      <c r="FN264" s="96">
        <f t="shared" si="2055"/>
        <v>0</v>
      </c>
      <c r="FO264" s="96">
        <f t="shared" si="2055"/>
        <v>0</v>
      </c>
      <c r="FP264" s="96">
        <f t="shared" si="2055"/>
        <v>0</v>
      </c>
      <c r="FQ264" s="96">
        <f t="shared" si="2055"/>
        <v>156</v>
      </c>
      <c r="FR264" s="96">
        <f t="shared" si="2055"/>
        <v>37</v>
      </c>
      <c r="FS264" s="96">
        <f t="shared" si="2055"/>
        <v>0</v>
      </c>
      <c r="FT264" s="96">
        <f t="shared" si="2055"/>
        <v>0</v>
      </c>
      <c r="FU264" s="96">
        <f t="shared" si="2055"/>
        <v>0</v>
      </c>
      <c r="FV264" s="96">
        <f t="shared" si="2055"/>
        <v>0</v>
      </c>
      <c r="FW264" s="96">
        <f t="shared" si="2055"/>
        <v>0</v>
      </c>
      <c r="FX264" s="98"/>
    </row>
    <row r="265" spans="1:180" ht="27.75" customHeight="1">
      <c r="A265" s="40"/>
      <c r="B265" s="41" t="s">
        <v>163</v>
      </c>
      <c r="C265" s="48"/>
      <c r="D265" s="48"/>
      <c r="E265" s="41"/>
      <c r="F265" s="41"/>
      <c r="G265" s="48"/>
      <c r="H265" s="43"/>
      <c r="I265" s="43"/>
      <c r="J265" s="44"/>
      <c r="K265" s="44"/>
      <c r="L265" s="44"/>
      <c r="M265" s="44"/>
      <c r="N265" s="43"/>
      <c r="O265" s="43"/>
      <c r="P265" s="1"/>
      <c r="Q265" s="16"/>
      <c r="R265" s="1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1">
        <f t="shared" ref="AC265:AC267" si="2056">+IF(S265=1,1,0)+IF(T265=1,1,0)</f>
        <v>0</v>
      </c>
      <c r="AD265" s="1">
        <f t="shared" ref="AD265:AD267" si="2057">+IF(U265=1,1,0)+IF(V265=1,1,0)</f>
        <v>0</v>
      </c>
      <c r="AE265" s="1">
        <f t="shared" ref="AE265:AE267" si="2058">+IF(W265=1,1,0)+IF(X265=1,1,0)</f>
        <v>0</v>
      </c>
      <c r="AF265" s="1">
        <f t="shared" ref="AF265:AF267" si="2059">+IF(Y265=1,1,0)+IF(Z265=1,1,0)</f>
        <v>0</v>
      </c>
      <c r="AG265" s="1">
        <f t="shared" ref="AG265:AG267" si="2060">+IF(AA265=1,1,0)</f>
        <v>0</v>
      </c>
      <c r="AH265" s="1">
        <f t="shared" ref="AH265:AH267" si="2061">+IF(AB265=1,1,0)</f>
        <v>0</v>
      </c>
      <c r="AI265" s="1">
        <f t="shared" ref="AI265:AI267" si="2062">+IF(S265=2,1,0)+IF(T265=2,1,0)</f>
        <v>0</v>
      </c>
      <c r="AJ265" s="1">
        <f t="shared" ref="AJ265:AJ267" si="2063">+IF(U265=2,1,0)+IF(V265=2,1,0)</f>
        <v>0</v>
      </c>
      <c r="AK265" s="1">
        <f t="shared" ref="AK265:AK267" si="2064">+IF(X265=2,1,0)+IF(W265=2,1,0)</f>
        <v>0</v>
      </c>
      <c r="AL265" s="1">
        <f t="shared" ref="AL265:AL267" si="2065">+IF(Y265=2,1,0)+IF(Z265=2,1,0)</f>
        <v>0</v>
      </c>
      <c r="AM265" s="1">
        <f t="shared" ref="AM265:AM267" si="2066">+IF(AA265=2,1,0)</f>
        <v>0</v>
      </c>
      <c r="AN265" s="1">
        <f t="shared" ref="AN265:AN267" si="2067">+IF(AB265=2,1,0)</f>
        <v>0</v>
      </c>
      <c r="AO265" s="44"/>
      <c r="AP265" s="44"/>
      <c r="AQ265" s="44"/>
      <c r="AR265" s="44"/>
      <c r="AS265" s="122">
        <f t="shared" ref="AS265:AS293" si="2068">IF(AND(AO265&gt;0,OR(BR265&gt;=2,BR265=1)),1,0)</f>
        <v>0</v>
      </c>
      <c r="AT265" s="122">
        <f t="shared" ref="AT265:AT293" si="2069">IF(AND(AP265&gt;0,OR(BR265&gt;=2,BR265=1)),1,0)</f>
        <v>0</v>
      </c>
      <c r="AU265" s="122">
        <f t="shared" ref="AU265:AU293" si="2070">IF(AND(AQ265&gt;0,OR(BR265&gt;=2,BR265=1)),1,0)</f>
        <v>0</v>
      </c>
      <c r="AV265" s="122">
        <f t="shared" ref="AV265:AV275" si="2071">IF(AND(AR265&gt;0,OR(BR265&gt;=2,BR265=1)),AR265/G265,0)</f>
        <v>0</v>
      </c>
      <c r="AW265" s="44"/>
      <c r="AX265" s="294"/>
      <c r="AY265" s="294"/>
      <c r="AZ265" s="294"/>
      <c r="BA265" s="294"/>
      <c r="BB265" s="294"/>
      <c r="BC265" s="29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127"/>
      <c r="BO265" s="44"/>
      <c r="BP265" s="1"/>
      <c r="BQ265" s="44"/>
      <c r="BR265" s="17"/>
      <c r="BS265" s="1">
        <f t="shared" ref="BS265:BS321" si="2072">IF(BP265=1, 2,IF(BP265=2,3,IF(BP265&gt;=3,4,0)))*2</f>
        <v>0</v>
      </c>
      <c r="BT265" s="17">
        <f t="shared" ref="BT265:BT267" si="2073">+BS265*2</f>
        <v>0</v>
      </c>
      <c r="BU265" s="44"/>
      <c r="BV265" s="44"/>
      <c r="BW265" s="44"/>
      <c r="BX265" s="44"/>
      <c r="BY265" s="44"/>
      <c r="BZ265" s="44"/>
      <c r="CA265" s="44"/>
      <c r="CB265" s="44"/>
      <c r="CC265" s="44"/>
      <c r="CD265" s="92"/>
      <c r="CE265" s="92"/>
      <c r="CF265" s="92"/>
      <c r="CG265" s="44"/>
      <c r="CH265" s="1"/>
      <c r="CI265" s="1"/>
      <c r="CJ265" s="1"/>
      <c r="CK265" s="383"/>
      <c r="CL265" s="383"/>
      <c r="CM265" s="383"/>
      <c r="CN265" s="1">
        <f t="shared" ref="CN265:CN293" si="2074">+SUM(BX265:CC265)*BW265</f>
        <v>0</v>
      </c>
      <c r="CO265" s="1">
        <f t="shared" ref="CO265:CO293" si="2075">+SUM(BX265:CC265)*BW265</f>
        <v>0</v>
      </c>
      <c r="CP265" s="20">
        <f t="shared" ref="CP265:CP293" si="2076">+SUM(BY265:CC265)*2.5+SUM(CD265:CG265)*0.5+SUM(CH265:CJ265)*2.5</f>
        <v>0</v>
      </c>
      <c r="CQ265" s="351"/>
      <c r="CR265" s="131">
        <f t="shared" ref="CR265:CR278" si="2077">+IF(SUM(AX265:BM265)&gt;0,1,0)</f>
        <v>0</v>
      </c>
      <c r="CS265" s="44"/>
      <c r="CT265" s="44"/>
      <c r="CU265" s="1"/>
      <c r="CV265" s="1"/>
      <c r="CW265" s="1"/>
      <c r="CX265" s="1"/>
      <c r="CY265" s="1"/>
      <c r="CZ265" s="44"/>
      <c r="DA265" s="17">
        <f t="shared" ref="DA265:DA267" si="2078">+CY265</f>
        <v>0</v>
      </c>
      <c r="DB265" s="359">
        <f t="shared" ref="DB265:DB321" si="2079">CZ265+DA265</f>
        <v>0</v>
      </c>
      <c r="DC265" s="359">
        <f t="shared" ref="DC265:DC321" si="2080">CU265+CV265+CW265+CX265+CY265</f>
        <v>0</v>
      </c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1"/>
      <c r="DP265" s="1"/>
      <c r="DQ265" s="17">
        <f t="shared" ref="DQ265:DQ293" si="2081">+IF(AND(SUM(S265:AA265)&gt;0,SUM(FA265:FF265)&gt;0),CT265,0)</f>
        <v>0</v>
      </c>
      <c r="DR265" s="17">
        <f t="shared" ref="DR265:DR293" si="2082">+IF(AND(SUM(S265:AA265)&gt;0,SUM(FA265:FF265)&gt;0),CU265,0)</f>
        <v>0</v>
      </c>
      <c r="DS265" s="17">
        <f t="shared" ref="DS265:DS293" si="2083">+IF(AND(SUM(S265:AA265)&gt;0,SUM(FA265:FF265)&gt;0),CV265,0)</f>
        <v>0</v>
      </c>
      <c r="DT265" s="17">
        <f t="shared" ref="DT265:DT293" si="2084">+IF(AND(SUM(S265:AA265)&gt;0,SUM(FA265:FF265)&gt;0),CW265,0)</f>
        <v>0</v>
      </c>
      <c r="DU265" s="17">
        <f t="shared" ref="DU265:DU293" si="2085">+IF(AND(SUM(S265:AA265)&gt;0,SUM(FA265:FF265)&gt;0),CX265,0)</f>
        <v>0</v>
      </c>
      <c r="DV265" s="17">
        <f t="shared" ref="DV265:DV293" si="2086">+IF(AND(SUM(S265:AA265)&gt;0,SUM(FA265:FF265)&gt;0),CY265,0)</f>
        <v>0</v>
      </c>
      <c r="DW265" s="1"/>
      <c r="DX265" s="1"/>
      <c r="DY265" s="20">
        <f t="shared" ref="DY265:DY293" si="2087">+IF(AND(SUM(S265:AB265)&gt;0,SUM(FA265:FF265)&gt;0,DG265&gt;=3),DG265,0)</f>
        <v>0</v>
      </c>
      <c r="DZ265" s="20">
        <f t="shared" ref="DZ265:DZ293" si="2088">+IF(AND(SUM(S265:AB265)&gt;0,SUM(FA265:FF265)&gt;0,DH265&gt;=3),DH265,0)</f>
        <v>0</v>
      </c>
      <c r="EA265" s="20">
        <f t="shared" ref="EA265:EA293" si="2089">+IF(AND(SUM(S265:AB265)&gt;0,SUM(FA265:FF265)&gt;0,DI265&gt;=3),DI265,0)</f>
        <v>0</v>
      </c>
      <c r="EB265" s="20">
        <f t="shared" ref="EB265:EB293" si="2090">+IF(AND(SUM(S265:AB265)&gt;0,SUM(FA265:FF265)&gt;0,DJ265&gt;=3),DJ265,0)</f>
        <v>0</v>
      </c>
      <c r="EC265" s="18">
        <f t="shared" ref="EC265:EC293" si="2091">+IF(AND(CT265=0,SUM(CU265:CY265)&gt;1,SUM(CU265:CY265)&lt;=4),1,IF(AND(CT265=0,SUM(CU265:CY265)&gt;4),2,0))</f>
        <v>0</v>
      </c>
      <c r="ED265" s="19">
        <f t="shared" ref="ED265:ED267" si="2092">+IF(EC265&lt;&gt;0,EC265*3,0)</f>
        <v>0</v>
      </c>
      <c r="EE265" s="19">
        <f t="shared" ref="EE265:EE293" si="2093">+IF(SUM(AO265:AR265)+SUM(DK265:DN265)&gt;0,CT265*3,0)</f>
        <v>0</v>
      </c>
      <c r="EF265" s="1">
        <f t="shared" ref="EF265:EF293" si="2094">+IF(EE265&gt;0,CT265*4,0)</f>
        <v>0</v>
      </c>
      <c r="EG265" s="18">
        <f t="shared" ref="EG265:EG286" si="2095">+IF(AND(CT265+EC265=0,SUM(AO265:AR265)&gt;0,SUM(DK265:DN265)&gt;0),(CU265+CV265+CW265+CX265)*2+CY265*5,(EC265+CT265-FO265)*5)+IF(AND(EC265+DQ265+CT265=0,SUM(AO265:AR265)&gt;0),SUM(CU265:CX265)*2+CY265*5,0)</f>
        <v>0</v>
      </c>
      <c r="EH265" s="341"/>
      <c r="EI265" s="44"/>
      <c r="EJ265" s="44"/>
      <c r="EK265" s="44"/>
      <c r="EL265" s="93"/>
      <c r="EM265" s="93"/>
      <c r="EN265" s="93"/>
      <c r="EO265" s="366"/>
      <c r="EP265" s="366"/>
      <c r="EQ265" s="374"/>
      <c r="ER265" s="374"/>
      <c r="ES265" s="374"/>
      <c r="ET265" s="374"/>
      <c r="EU265" s="18">
        <f t="shared" ref="EU265:EU293" si="2096">IF(SUM(CU265:CX265)&gt;0,CZ265*1+2,0)</f>
        <v>0</v>
      </c>
      <c r="EV265" s="18">
        <f t="shared" ref="EV265:EV321" si="2097">+(DR265+DS265+DT265+DU265+DV265)*2+SUM(BY265:CJ265)*2</f>
        <v>0</v>
      </c>
      <c r="EW265" s="341"/>
      <c r="EX265" s="341"/>
      <c r="EY265" s="341"/>
      <c r="EZ265" s="341"/>
      <c r="FA265" s="44"/>
      <c r="FB265" s="44"/>
      <c r="FC265" s="44"/>
      <c r="FD265" s="45"/>
      <c r="FE265" s="45"/>
      <c r="FF265" s="45"/>
      <c r="FG265" s="300"/>
      <c r="FH265" s="45"/>
      <c r="FI265" s="45"/>
      <c r="FJ265" s="45"/>
      <c r="FK265" s="44"/>
      <c r="FL265" s="44"/>
      <c r="FM265" s="44"/>
      <c r="FN265" s="44"/>
      <c r="FO265" s="294"/>
      <c r="FP265" s="20">
        <f>+FO265*3</f>
        <v>0</v>
      </c>
      <c r="FQ265" s="20">
        <f t="shared" ref="FQ265:FQ293" si="2098">+DE265</f>
        <v>0</v>
      </c>
      <c r="FR265" s="20">
        <f t="shared" ref="FR265:FR293" si="2099">+DF265</f>
        <v>0</v>
      </c>
      <c r="FS265" s="20">
        <f t="shared" ref="FS265:FS293" si="2100">+IF(DG265&lt;3,DG265,0)</f>
        <v>0</v>
      </c>
      <c r="FT265" s="20">
        <f t="shared" ref="FT265:FT293" si="2101">+IF(DH265&lt;3,DH265,0)</f>
        <v>0</v>
      </c>
      <c r="FU265" s="20">
        <f t="shared" ref="FU265:FU293" si="2102">+IF(DI265&lt;3,DI265,0)</f>
        <v>0</v>
      </c>
      <c r="FV265" s="20">
        <f t="shared" ref="FV265:FV293" si="2103">+IF(DJ265&lt;3,DJ265,0)</f>
        <v>0</v>
      </c>
      <c r="FW265" s="44"/>
    </row>
    <row r="266" spans="1:180" ht="27.75" customHeight="1">
      <c r="A266" s="40"/>
      <c r="B266" s="41" t="s">
        <v>189</v>
      </c>
      <c r="C266" s="41"/>
      <c r="D266" s="48"/>
      <c r="E266" s="41"/>
      <c r="F266" s="41"/>
      <c r="G266" s="48"/>
      <c r="H266" s="43"/>
      <c r="I266" s="43"/>
      <c r="J266" s="44"/>
      <c r="K266" s="44"/>
      <c r="L266" s="44"/>
      <c r="M266" s="44"/>
      <c r="N266" s="43"/>
      <c r="O266" s="43"/>
      <c r="P266" s="1"/>
      <c r="Q266" s="16"/>
      <c r="R266" s="1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1">
        <f t="shared" si="2056"/>
        <v>0</v>
      </c>
      <c r="AD266" s="1">
        <f t="shared" si="2057"/>
        <v>0</v>
      </c>
      <c r="AE266" s="1">
        <f t="shared" si="2058"/>
        <v>0</v>
      </c>
      <c r="AF266" s="1">
        <f t="shared" si="2059"/>
        <v>0</v>
      </c>
      <c r="AG266" s="1">
        <f t="shared" si="2060"/>
        <v>0</v>
      </c>
      <c r="AH266" s="1">
        <f t="shared" si="2061"/>
        <v>0</v>
      </c>
      <c r="AI266" s="1">
        <f t="shared" si="2062"/>
        <v>0</v>
      </c>
      <c r="AJ266" s="1">
        <f t="shared" si="2063"/>
        <v>0</v>
      </c>
      <c r="AK266" s="1">
        <f t="shared" si="2064"/>
        <v>0</v>
      </c>
      <c r="AL266" s="1">
        <f t="shared" si="2065"/>
        <v>0</v>
      </c>
      <c r="AM266" s="1">
        <f t="shared" si="2066"/>
        <v>0</v>
      </c>
      <c r="AN266" s="1">
        <f t="shared" si="2067"/>
        <v>0</v>
      </c>
      <c r="AO266" s="44"/>
      <c r="AP266" s="44"/>
      <c r="AQ266" s="44"/>
      <c r="AR266" s="44"/>
      <c r="AS266" s="122">
        <f t="shared" si="2068"/>
        <v>0</v>
      </c>
      <c r="AT266" s="122">
        <f t="shared" si="2069"/>
        <v>0</v>
      </c>
      <c r="AU266" s="122">
        <f t="shared" si="2070"/>
        <v>0</v>
      </c>
      <c r="AV266" s="122">
        <f t="shared" si="2071"/>
        <v>0</v>
      </c>
      <c r="AW266" s="44"/>
      <c r="AX266" s="294"/>
      <c r="AY266" s="294"/>
      <c r="AZ266" s="294"/>
      <c r="BA266" s="294"/>
      <c r="BB266" s="294"/>
      <c r="BC266" s="29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127"/>
      <c r="BO266" s="44"/>
      <c r="BP266" s="1"/>
      <c r="BQ266" s="44"/>
      <c r="BR266" s="17"/>
      <c r="BS266" s="1">
        <f t="shared" si="2072"/>
        <v>0</v>
      </c>
      <c r="BT266" s="17">
        <f t="shared" si="2073"/>
        <v>0</v>
      </c>
      <c r="BU266" s="44"/>
      <c r="BV266" s="44"/>
      <c r="BW266" s="44"/>
      <c r="BX266" s="44"/>
      <c r="BY266" s="44"/>
      <c r="BZ266" s="44"/>
      <c r="CA266" s="44"/>
      <c r="CB266" s="44"/>
      <c r="CC266" s="44"/>
      <c r="CD266" s="92"/>
      <c r="CE266" s="92"/>
      <c r="CF266" s="92"/>
      <c r="CG266" s="44"/>
      <c r="CH266" s="1"/>
      <c r="CI266" s="1"/>
      <c r="CJ266" s="1"/>
      <c r="CK266" s="383"/>
      <c r="CL266" s="383"/>
      <c r="CM266" s="383"/>
      <c r="CN266" s="1">
        <f t="shared" si="2074"/>
        <v>0</v>
      </c>
      <c r="CO266" s="1">
        <f t="shared" si="2075"/>
        <v>0</v>
      </c>
      <c r="CP266" s="20">
        <f t="shared" si="2076"/>
        <v>0</v>
      </c>
      <c r="CQ266" s="351"/>
      <c r="CR266" s="131">
        <f t="shared" si="2077"/>
        <v>0</v>
      </c>
      <c r="CS266" s="44"/>
      <c r="CT266" s="44"/>
      <c r="CU266" s="1"/>
      <c r="CV266" s="1"/>
      <c r="CW266" s="1"/>
      <c r="CX266" s="1"/>
      <c r="CY266" s="1"/>
      <c r="CZ266" s="44"/>
      <c r="DA266" s="17">
        <f t="shared" si="2078"/>
        <v>0</v>
      </c>
      <c r="DB266" s="359">
        <f t="shared" si="2079"/>
        <v>0</v>
      </c>
      <c r="DC266" s="359">
        <f t="shared" si="2080"/>
        <v>0</v>
      </c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1"/>
      <c r="DP266" s="1"/>
      <c r="DQ266" s="17">
        <f t="shared" si="2081"/>
        <v>0</v>
      </c>
      <c r="DR266" s="17">
        <f t="shared" si="2082"/>
        <v>0</v>
      </c>
      <c r="DS266" s="17">
        <f t="shared" si="2083"/>
        <v>0</v>
      </c>
      <c r="DT266" s="17">
        <f t="shared" si="2084"/>
        <v>0</v>
      </c>
      <c r="DU266" s="17">
        <f t="shared" si="2085"/>
        <v>0</v>
      </c>
      <c r="DV266" s="17">
        <f t="shared" si="2086"/>
        <v>0</v>
      </c>
      <c r="DW266" s="1"/>
      <c r="DX266" s="1"/>
      <c r="DY266" s="20">
        <f t="shared" si="2087"/>
        <v>0</v>
      </c>
      <c r="DZ266" s="20">
        <f t="shared" si="2088"/>
        <v>0</v>
      </c>
      <c r="EA266" s="20">
        <f t="shared" si="2089"/>
        <v>0</v>
      </c>
      <c r="EB266" s="20">
        <f t="shared" si="2090"/>
        <v>0</v>
      </c>
      <c r="EC266" s="18">
        <f t="shared" si="2091"/>
        <v>0</v>
      </c>
      <c r="ED266" s="19">
        <f t="shared" si="2092"/>
        <v>0</v>
      </c>
      <c r="EE266" s="19">
        <f t="shared" si="2093"/>
        <v>0</v>
      </c>
      <c r="EF266" s="1">
        <f t="shared" si="2094"/>
        <v>0</v>
      </c>
      <c r="EG266" s="18">
        <f t="shared" si="2095"/>
        <v>0</v>
      </c>
      <c r="EH266" s="341"/>
      <c r="EI266" s="44"/>
      <c r="EJ266" s="44"/>
      <c r="EK266" s="44"/>
      <c r="EL266" s="93"/>
      <c r="EM266" s="93"/>
      <c r="EN266" s="93"/>
      <c r="EO266" s="366"/>
      <c r="EP266" s="366"/>
      <c r="EQ266" s="374"/>
      <c r="ER266" s="374"/>
      <c r="ES266" s="374"/>
      <c r="ET266" s="374"/>
      <c r="EU266" s="18">
        <f t="shared" si="2096"/>
        <v>0</v>
      </c>
      <c r="EV266" s="18">
        <f t="shared" si="2097"/>
        <v>0</v>
      </c>
      <c r="EW266" s="341"/>
      <c r="EX266" s="341"/>
      <c r="EY266" s="341"/>
      <c r="EZ266" s="365">
        <f t="shared" ref="EZ266:EZ325" si="2104">BX266/2</f>
        <v>0</v>
      </c>
      <c r="FA266" s="44"/>
      <c r="FB266" s="44"/>
      <c r="FC266" s="44"/>
      <c r="FD266" s="45"/>
      <c r="FE266" s="45"/>
      <c r="FF266" s="45"/>
      <c r="FG266" s="300"/>
      <c r="FH266" s="45"/>
      <c r="FI266" s="45"/>
      <c r="FJ266" s="45"/>
      <c r="FK266" s="44"/>
      <c r="FL266" s="44"/>
      <c r="FM266" s="44"/>
      <c r="FN266" s="44"/>
      <c r="FO266" s="294"/>
      <c r="FP266" s="20">
        <f t="shared" ref="FP266:FP321" si="2105">+FO266*3</f>
        <v>0</v>
      </c>
      <c r="FQ266" s="20">
        <f t="shared" si="2098"/>
        <v>0</v>
      </c>
      <c r="FR266" s="20">
        <f t="shared" si="2099"/>
        <v>0</v>
      </c>
      <c r="FS266" s="20">
        <f t="shared" si="2100"/>
        <v>0</v>
      </c>
      <c r="FT266" s="20">
        <f t="shared" si="2101"/>
        <v>0</v>
      </c>
      <c r="FU266" s="20">
        <f t="shared" si="2102"/>
        <v>0</v>
      </c>
      <c r="FV266" s="20">
        <f t="shared" si="2103"/>
        <v>0</v>
      </c>
      <c r="FW266" s="44"/>
    </row>
    <row r="267" spans="1:180" ht="27.75" customHeight="1">
      <c r="A267" s="40"/>
      <c r="B267" s="48" t="s">
        <v>190</v>
      </c>
      <c r="C267" s="48" t="s">
        <v>27</v>
      </c>
      <c r="D267" s="48" t="s">
        <v>165</v>
      </c>
      <c r="E267" s="48" t="str">
        <f>D267</f>
        <v>2LT12</v>
      </c>
      <c r="F267" s="48"/>
      <c r="G267" s="48"/>
      <c r="H267" s="43"/>
      <c r="I267" s="43"/>
      <c r="J267" s="44"/>
      <c r="K267" s="44"/>
      <c r="L267" s="44"/>
      <c r="M267" s="44"/>
      <c r="N267" s="43"/>
      <c r="O267" s="43"/>
      <c r="P267" s="1"/>
      <c r="Q267" s="16"/>
      <c r="R267" s="1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1">
        <f t="shared" si="2056"/>
        <v>0</v>
      </c>
      <c r="AD267" s="1">
        <f t="shared" si="2057"/>
        <v>0</v>
      </c>
      <c r="AE267" s="1">
        <f t="shared" si="2058"/>
        <v>0</v>
      </c>
      <c r="AF267" s="1">
        <f t="shared" si="2059"/>
        <v>0</v>
      </c>
      <c r="AG267" s="1">
        <f t="shared" si="2060"/>
        <v>0</v>
      </c>
      <c r="AH267" s="1">
        <f t="shared" si="2061"/>
        <v>0</v>
      </c>
      <c r="AI267" s="1">
        <f t="shared" si="2062"/>
        <v>0</v>
      </c>
      <c r="AJ267" s="1">
        <f t="shared" si="2063"/>
        <v>0</v>
      </c>
      <c r="AK267" s="1">
        <f t="shared" si="2064"/>
        <v>0</v>
      </c>
      <c r="AL267" s="1">
        <f t="shared" si="2065"/>
        <v>0</v>
      </c>
      <c r="AM267" s="1">
        <f t="shared" si="2066"/>
        <v>0</v>
      </c>
      <c r="AN267" s="1">
        <f t="shared" si="2067"/>
        <v>0</v>
      </c>
      <c r="AO267" s="44"/>
      <c r="AP267" s="44"/>
      <c r="AQ267" s="44"/>
      <c r="AR267" s="44"/>
      <c r="AS267" s="122">
        <f t="shared" si="2068"/>
        <v>0</v>
      </c>
      <c r="AT267" s="122">
        <f t="shared" si="2069"/>
        <v>0</v>
      </c>
      <c r="AU267" s="122">
        <f t="shared" si="2070"/>
        <v>0</v>
      </c>
      <c r="AV267" s="122">
        <f t="shared" si="2071"/>
        <v>0</v>
      </c>
      <c r="AW267" s="44">
        <v>1</v>
      </c>
      <c r="AX267" s="294"/>
      <c r="AY267" s="294"/>
      <c r="AZ267" s="294"/>
      <c r="BA267" s="294"/>
      <c r="BB267" s="294"/>
      <c r="BC267" s="29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127"/>
      <c r="BO267" s="44"/>
      <c r="BP267" s="1"/>
      <c r="BQ267" s="44"/>
      <c r="BR267" s="17">
        <v>1</v>
      </c>
      <c r="BS267" s="1">
        <f t="shared" si="2072"/>
        <v>0</v>
      </c>
      <c r="BT267" s="17">
        <f t="shared" si="2073"/>
        <v>0</v>
      </c>
      <c r="BU267" s="44"/>
      <c r="BV267" s="44">
        <v>1</v>
      </c>
      <c r="BW267" s="44"/>
      <c r="BX267" s="44"/>
      <c r="BY267" s="44"/>
      <c r="BZ267" s="44"/>
      <c r="CA267" s="44"/>
      <c r="CB267" s="44"/>
      <c r="CC267" s="44"/>
      <c r="CD267" s="92"/>
      <c r="CE267" s="92"/>
      <c r="CF267" s="92"/>
      <c r="CG267" s="44"/>
      <c r="CH267" s="1"/>
      <c r="CI267" s="1"/>
      <c r="CJ267" s="1"/>
      <c r="CK267" s="383"/>
      <c r="CL267" s="383"/>
      <c r="CM267" s="383"/>
      <c r="CN267" s="1">
        <f t="shared" si="2074"/>
        <v>0</v>
      </c>
      <c r="CO267" s="1">
        <f t="shared" si="2075"/>
        <v>0</v>
      </c>
      <c r="CP267" s="20">
        <f t="shared" si="2076"/>
        <v>0</v>
      </c>
      <c r="CQ267" s="351"/>
      <c r="CR267" s="131">
        <f t="shared" si="2077"/>
        <v>0</v>
      </c>
      <c r="CS267" s="44"/>
      <c r="CT267" s="44"/>
      <c r="CU267" s="1"/>
      <c r="CV267" s="1"/>
      <c r="CW267" s="1"/>
      <c r="CX267" s="1"/>
      <c r="CY267" s="1"/>
      <c r="CZ267" s="44"/>
      <c r="DA267" s="17">
        <f t="shared" si="2078"/>
        <v>0</v>
      </c>
      <c r="DB267" s="359">
        <f t="shared" si="2079"/>
        <v>0</v>
      </c>
      <c r="DC267" s="359">
        <f t="shared" si="2080"/>
        <v>0</v>
      </c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1"/>
      <c r="DP267" s="1"/>
      <c r="DQ267" s="17">
        <f t="shared" si="2081"/>
        <v>0</v>
      </c>
      <c r="DR267" s="17">
        <f t="shared" si="2082"/>
        <v>0</v>
      </c>
      <c r="DS267" s="17">
        <f t="shared" si="2083"/>
        <v>0</v>
      </c>
      <c r="DT267" s="17">
        <f t="shared" si="2084"/>
        <v>0</v>
      </c>
      <c r="DU267" s="17">
        <f t="shared" si="2085"/>
        <v>0</v>
      </c>
      <c r="DV267" s="17">
        <f t="shared" si="2086"/>
        <v>0</v>
      </c>
      <c r="DW267" s="1"/>
      <c r="DX267" s="1"/>
      <c r="DY267" s="20">
        <f t="shared" si="2087"/>
        <v>0</v>
      </c>
      <c r="DZ267" s="20">
        <f t="shared" si="2088"/>
        <v>0</v>
      </c>
      <c r="EA267" s="20">
        <f t="shared" si="2089"/>
        <v>0</v>
      </c>
      <c r="EB267" s="20">
        <f t="shared" si="2090"/>
        <v>0</v>
      </c>
      <c r="EC267" s="18">
        <f t="shared" si="2091"/>
        <v>0</v>
      </c>
      <c r="ED267" s="19">
        <f t="shared" si="2092"/>
        <v>0</v>
      </c>
      <c r="EE267" s="19">
        <f t="shared" si="2093"/>
        <v>0</v>
      </c>
      <c r="EF267" s="1">
        <f t="shared" si="2094"/>
        <v>0</v>
      </c>
      <c r="EG267" s="18">
        <f t="shared" si="2095"/>
        <v>0</v>
      </c>
      <c r="EH267" s="341"/>
      <c r="EI267" s="44"/>
      <c r="EJ267" s="44"/>
      <c r="EK267" s="44"/>
      <c r="EL267" s="93"/>
      <c r="EM267" s="93"/>
      <c r="EN267" s="93"/>
      <c r="EO267" s="366"/>
      <c r="EP267" s="366"/>
      <c r="EQ267" s="374"/>
      <c r="ER267" s="374"/>
      <c r="ES267" s="374"/>
      <c r="ET267" s="374"/>
      <c r="EU267" s="18">
        <f t="shared" si="2096"/>
        <v>0</v>
      </c>
      <c r="EV267" s="18">
        <f t="shared" si="2097"/>
        <v>0</v>
      </c>
      <c r="EW267" s="341">
        <v>1</v>
      </c>
      <c r="EX267" s="341">
        <v>1</v>
      </c>
      <c r="EY267" s="341"/>
      <c r="EZ267" s="365">
        <f t="shared" si="2104"/>
        <v>0</v>
      </c>
      <c r="FA267" s="44"/>
      <c r="FB267" s="44"/>
      <c r="FC267" s="44"/>
      <c r="FD267" s="45"/>
      <c r="FE267" s="45"/>
      <c r="FF267" s="45"/>
      <c r="FG267" s="300"/>
      <c r="FH267" s="45"/>
      <c r="FI267" s="45"/>
      <c r="FJ267" s="45"/>
      <c r="FK267" s="44"/>
      <c r="FL267" s="44"/>
      <c r="FM267" s="44"/>
      <c r="FN267" s="44"/>
      <c r="FO267" s="294"/>
      <c r="FP267" s="20">
        <f t="shared" si="2105"/>
        <v>0</v>
      </c>
      <c r="FQ267" s="20">
        <f t="shared" si="2098"/>
        <v>0</v>
      </c>
      <c r="FR267" s="20">
        <f t="shared" si="2099"/>
        <v>0</v>
      </c>
      <c r="FS267" s="20">
        <f t="shared" si="2100"/>
        <v>0</v>
      </c>
      <c r="FT267" s="20">
        <f t="shared" si="2101"/>
        <v>0</v>
      </c>
      <c r="FU267" s="20">
        <f t="shared" si="2102"/>
        <v>0</v>
      </c>
      <c r="FV267" s="20">
        <f t="shared" si="2103"/>
        <v>0</v>
      </c>
      <c r="FW267" s="44"/>
    </row>
    <row r="268" spans="1:180" ht="37.5" customHeight="1">
      <c r="A268" s="40"/>
      <c r="B268" s="48">
        <v>1</v>
      </c>
      <c r="C268" s="48">
        <f>B268</f>
        <v>1</v>
      </c>
      <c r="D268" s="48" t="s">
        <v>201</v>
      </c>
      <c r="E268" s="48" t="s">
        <v>187</v>
      </c>
      <c r="F268" s="48">
        <v>10</v>
      </c>
      <c r="G268" s="48">
        <f t="shared" ref="G268:G276" si="2106">F268</f>
        <v>10</v>
      </c>
      <c r="H268" s="43"/>
      <c r="I268" s="43"/>
      <c r="J268" s="44"/>
      <c r="K268" s="44"/>
      <c r="L268" s="44"/>
      <c r="M268" s="44"/>
      <c r="N268" s="43"/>
      <c r="O268" s="43"/>
      <c r="P268" s="1"/>
      <c r="Q268" s="16"/>
      <c r="R268" s="1"/>
      <c r="S268" s="44"/>
      <c r="T268" s="44"/>
      <c r="U268" s="44"/>
      <c r="V268" s="44"/>
      <c r="W268" s="44"/>
      <c r="X268" s="44"/>
      <c r="Y268" s="44"/>
      <c r="Z268" s="44">
        <v>2</v>
      </c>
      <c r="AA268" s="44"/>
      <c r="AB268" s="44"/>
      <c r="AC268" s="1">
        <f t="shared" ref="AC268:AC269" si="2107">+IF(S268=1,1,0)+IF(T268=1,1,0)</f>
        <v>0</v>
      </c>
      <c r="AD268" s="1">
        <f t="shared" ref="AD268:AD269" si="2108">+IF(U268=1,1,0)+IF(V268=1,1,0)</f>
        <v>0</v>
      </c>
      <c r="AE268" s="1">
        <f t="shared" ref="AE268:AE269" si="2109">+IF(W268=1,1,0)+IF(X268=1,1,0)</f>
        <v>0</v>
      </c>
      <c r="AF268" s="1">
        <f t="shared" ref="AF268:AF269" si="2110">+IF(Y268=1,1,0)+IF(Z268=1,1,0)</f>
        <v>0</v>
      </c>
      <c r="AG268" s="1">
        <f t="shared" ref="AG268:AG269" si="2111">+IF(AA268=1,1,0)</f>
        <v>0</v>
      </c>
      <c r="AH268" s="1">
        <f t="shared" ref="AH268:AH269" si="2112">+IF(AB268=1,1,0)</f>
        <v>0</v>
      </c>
      <c r="AI268" s="1">
        <f t="shared" ref="AI268:AI269" si="2113">+IF(S268=2,1,0)+IF(T268=2,1,0)</f>
        <v>0</v>
      </c>
      <c r="AJ268" s="1">
        <f t="shared" ref="AJ268:AJ269" si="2114">+IF(U268=2,1,0)+IF(V268=2,1,0)</f>
        <v>0</v>
      </c>
      <c r="AK268" s="1">
        <f t="shared" ref="AK268:AK269" si="2115">+IF(X268=2,1,0)+IF(W268=2,1,0)</f>
        <v>0</v>
      </c>
      <c r="AL268" s="1">
        <f t="shared" ref="AL268:AL269" si="2116">+IF(Y268=2,1,0)+IF(Z268=2,1,0)</f>
        <v>1</v>
      </c>
      <c r="AM268" s="1">
        <f t="shared" ref="AM268:AM269" si="2117">+IF(AA268=2,1,0)</f>
        <v>0</v>
      </c>
      <c r="AN268" s="1">
        <f t="shared" ref="AN268:AN269" si="2118">+IF(AB268=2,1,0)</f>
        <v>0</v>
      </c>
      <c r="AO268" s="44"/>
      <c r="AP268" s="44"/>
      <c r="AQ268" s="44"/>
      <c r="AR268" s="44"/>
      <c r="AS268" s="122">
        <f t="shared" si="2068"/>
        <v>0</v>
      </c>
      <c r="AT268" s="122">
        <f t="shared" si="2069"/>
        <v>0</v>
      </c>
      <c r="AU268" s="122">
        <f t="shared" si="2070"/>
        <v>0</v>
      </c>
      <c r="AV268" s="122">
        <f t="shared" si="2071"/>
        <v>0</v>
      </c>
      <c r="AW268" s="44"/>
      <c r="AX268" s="294"/>
      <c r="AY268" s="294"/>
      <c r="AZ268" s="294"/>
      <c r="BA268" s="294"/>
      <c r="BB268" s="294"/>
      <c r="BC268" s="294"/>
      <c r="BD268" s="44"/>
      <c r="BE268" s="44"/>
      <c r="BF268" s="44"/>
      <c r="BG268" s="44"/>
      <c r="BH268" s="44"/>
      <c r="BI268" s="44"/>
      <c r="BJ268" s="44"/>
      <c r="BK268" s="44"/>
      <c r="BL268" s="44">
        <v>1</v>
      </c>
      <c r="BM268" s="44">
        <v>1</v>
      </c>
      <c r="BN268" s="127"/>
      <c r="BO268" s="44"/>
      <c r="BP268" s="1"/>
      <c r="BQ268" s="44"/>
      <c r="BR268" s="17">
        <v>2</v>
      </c>
      <c r="BS268" s="1">
        <f t="shared" si="2072"/>
        <v>0</v>
      </c>
      <c r="BT268" s="17">
        <f t="shared" ref="BT268:BT269" si="2119">+BS268*2</f>
        <v>0</v>
      </c>
      <c r="BU268" s="44"/>
      <c r="BV268" s="44">
        <v>1</v>
      </c>
      <c r="BW268" s="44"/>
      <c r="BX268" s="44"/>
      <c r="BY268" s="44"/>
      <c r="BZ268" s="44"/>
      <c r="CA268" s="44"/>
      <c r="CB268" s="44"/>
      <c r="CC268" s="44"/>
      <c r="CD268" s="92"/>
      <c r="CE268" s="92">
        <v>1</v>
      </c>
      <c r="CF268" s="92"/>
      <c r="CG268" s="44"/>
      <c r="CH268" s="1"/>
      <c r="CI268" s="1"/>
      <c r="CJ268" s="1"/>
      <c r="CK268" s="383"/>
      <c r="CL268" s="383"/>
      <c r="CM268" s="383"/>
      <c r="CN268" s="1">
        <f t="shared" si="2074"/>
        <v>0</v>
      </c>
      <c r="CO268" s="1">
        <f t="shared" si="2075"/>
        <v>0</v>
      </c>
      <c r="CP268" s="20">
        <f t="shared" si="2076"/>
        <v>0.5</v>
      </c>
      <c r="CQ268" s="351"/>
      <c r="CR268" s="131">
        <f t="shared" si="2077"/>
        <v>1</v>
      </c>
      <c r="CS268" s="44"/>
      <c r="CT268" s="44"/>
      <c r="CU268" s="1"/>
      <c r="CV268" s="1"/>
      <c r="CW268" s="1"/>
      <c r="CX268" s="1"/>
      <c r="CY268" s="1"/>
      <c r="CZ268" s="44"/>
      <c r="DA268" s="17">
        <f t="shared" ref="DA268:DA269" si="2120">+CY268</f>
        <v>0</v>
      </c>
      <c r="DB268" s="359">
        <f t="shared" si="2079"/>
        <v>0</v>
      </c>
      <c r="DC268" s="359">
        <f t="shared" si="2080"/>
        <v>0</v>
      </c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>
        <f>F268</f>
        <v>10</v>
      </c>
      <c r="DO268" s="1"/>
      <c r="DP268" s="1"/>
      <c r="DQ268" s="17">
        <f t="shared" si="2081"/>
        <v>0</v>
      </c>
      <c r="DR268" s="17">
        <f t="shared" si="2082"/>
        <v>0</v>
      </c>
      <c r="DS268" s="17">
        <f t="shared" si="2083"/>
        <v>0</v>
      </c>
      <c r="DT268" s="17">
        <f t="shared" si="2084"/>
        <v>0</v>
      </c>
      <c r="DU268" s="17">
        <f t="shared" si="2085"/>
        <v>0</v>
      </c>
      <c r="DV268" s="17">
        <f t="shared" si="2086"/>
        <v>0</v>
      </c>
      <c r="DW268" s="1"/>
      <c r="DX268" s="1"/>
      <c r="DY268" s="20">
        <f t="shared" si="2087"/>
        <v>0</v>
      </c>
      <c r="DZ268" s="20">
        <f t="shared" si="2088"/>
        <v>0</v>
      </c>
      <c r="EA268" s="20">
        <f t="shared" si="2089"/>
        <v>0</v>
      </c>
      <c r="EB268" s="20">
        <f t="shared" si="2090"/>
        <v>0</v>
      </c>
      <c r="EC268" s="18">
        <f t="shared" si="2091"/>
        <v>0</v>
      </c>
      <c r="ED268" s="19">
        <f t="shared" ref="ED268:ED270" si="2121">+IF(EC268&lt;&gt;0,EC268*3,0)</f>
        <v>0</v>
      </c>
      <c r="EE268" s="19">
        <f t="shared" si="2093"/>
        <v>0</v>
      </c>
      <c r="EF268" s="1">
        <f t="shared" si="2094"/>
        <v>0</v>
      </c>
      <c r="EG268" s="18">
        <f t="shared" si="2095"/>
        <v>0</v>
      </c>
      <c r="EH268" s="341"/>
      <c r="EI268" s="44"/>
      <c r="EJ268" s="44"/>
      <c r="EK268" s="44"/>
      <c r="EL268" s="93"/>
      <c r="EM268" s="93"/>
      <c r="EN268" s="93"/>
      <c r="EO268" s="366"/>
      <c r="EP268" s="366"/>
      <c r="EQ268" s="374"/>
      <c r="ER268" s="374"/>
      <c r="ES268" s="374"/>
      <c r="ET268" s="374"/>
      <c r="EU268" s="18">
        <f t="shared" si="2096"/>
        <v>0</v>
      </c>
      <c r="EV268" s="18">
        <f t="shared" si="2097"/>
        <v>2</v>
      </c>
      <c r="EW268" s="341">
        <v>2</v>
      </c>
      <c r="EX268" s="341">
        <v>2</v>
      </c>
      <c r="EY268" s="341"/>
      <c r="EZ268" s="365">
        <f t="shared" si="2104"/>
        <v>0</v>
      </c>
      <c r="FA268" s="44"/>
      <c r="FB268" s="44"/>
      <c r="FC268" s="44">
        <v>2</v>
      </c>
      <c r="FD268" s="45"/>
      <c r="FE268" s="45"/>
      <c r="FF268" s="45"/>
      <c r="FG268" s="300"/>
      <c r="FH268" s="45"/>
      <c r="FI268" s="45"/>
      <c r="FJ268" s="45"/>
      <c r="FK268" s="44"/>
      <c r="FL268" s="44"/>
      <c r="FM268" s="44"/>
      <c r="FN268" s="44"/>
      <c r="FO268" s="294"/>
      <c r="FP268" s="20">
        <f t="shared" si="2105"/>
        <v>0</v>
      </c>
      <c r="FQ268" s="20">
        <f t="shared" si="2098"/>
        <v>0</v>
      </c>
      <c r="FR268" s="20">
        <f t="shared" si="2099"/>
        <v>0</v>
      </c>
      <c r="FS268" s="20">
        <f t="shared" si="2100"/>
        <v>0</v>
      </c>
      <c r="FT268" s="20">
        <f t="shared" si="2101"/>
        <v>0</v>
      </c>
      <c r="FU268" s="20">
        <f t="shared" si="2102"/>
        <v>0</v>
      </c>
      <c r="FV268" s="20">
        <f t="shared" si="2103"/>
        <v>0</v>
      </c>
      <c r="FW268" s="58"/>
    </row>
    <row r="269" spans="1:180" ht="27.75" customHeight="1">
      <c r="A269" s="40"/>
      <c r="B269" s="48" t="s">
        <v>248</v>
      </c>
      <c r="C269" s="48" t="str">
        <f>B269</f>
        <v>1.1</v>
      </c>
      <c r="D269" s="48" t="s">
        <v>44</v>
      </c>
      <c r="E269" s="48" t="s">
        <v>44</v>
      </c>
      <c r="F269" s="48">
        <v>28</v>
      </c>
      <c r="G269" s="48">
        <f t="shared" si="2106"/>
        <v>28</v>
      </c>
      <c r="H269" s="43"/>
      <c r="I269" s="43"/>
      <c r="J269" s="44"/>
      <c r="K269" s="44"/>
      <c r="L269" s="44"/>
      <c r="M269" s="44"/>
      <c r="N269" s="43"/>
      <c r="O269" s="43"/>
      <c r="P269" s="1"/>
      <c r="Q269" s="16"/>
      <c r="R269" s="1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1">
        <f t="shared" si="2107"/>
        <v>0</v>
      </c>
      <c r="AD269" s="1">
        <f t="shared" si="2108"/>
        <v>0</v>
      </c>
      <c r="AE269" s="1">
        <f t="shared" si="2109"/>
        <v>0</v>
      </c>
      <c r="AF269" s="1">
        <f t="shared" si="2110"/>
        <v>0</v>
      </c>
      <c r="AG269" s="1">
        <f t="shared" si="2111"/>
        <v>0</v>
      </c>
      <c r="AH269" s="1">
        <f t="shared" si="2112"/>
        <v>0</v>
      </c>
      <c r="AI269" s="1">
        <f t="shared" si="2113"/>
        <v>0</v>
      </c>
      <c r="AJ269" s="1">
        <f t="shared" si="2114"/>
        <v>0</v>
      </c>
      <c r="AK269" s="1">
        <f t="shared" si="2115"/>
        <v>0</v>
      </c>
      <c r="AL269" s="1">
        <f t="shared" si="2116"/>
        <v>0</v>
      </c>
      <c r="AM269" s="1">
        <f t="shared" si="2117"/>
        <v>0</v>
      </c>
      <c r="AN269" s="1">
        <f t="shared" si="2118"/>
        <v>0</v>
      </c>
      <c r="AO269" s="44"/>
      <c r="AP269" s="44"/>
      <c r="AQ269" s="44"/>
      <c r="AR269" s="44"/>
      <c r="AS269" s="122">
        <f t="shared" si="2068"/>
        <v>0</v>
      </c>
      <c r="AT269" s="122">
        <f t="shared" si="2069"/>
        <v>0</v>
      </c>
      <c r="AU269" s="122">
        <f t="shared" si="2070"/>
        <v>0</v>
      </c>
      <c r="AV269" s="122">
        <f t="shared" si="2071"/>
        <v>0</v>
      </c>
      <c r="AW269" s="44"/>
      <c r="AX269" s="294"/>
      <c r="AY269" s="294"/>
      <c r="AZ269" s="294"/>
      <c r="BA269" s="294"/>
      <c r="BB269" s="294"/>
      <c r="BC269" s="294"/>
      <c r="BD269" s="44"/>
      <c r="BE269" s="44"/>
      <c r="BF269" s="44"/>
      <c r="BG269" s="44"/>
      <c r="BH269" s="44"/>
      <c r="BI269" s="44"/>
      <c r="BJ269" s="44">
        <v>1</v>
      </c>
      <c r="BK269" s="44"/>
      <c r="BL269" s="44"/>
      <c r="BM269" s="44"/>
      <c r="BN269" s="127"/>
      <c r="BO269" s="44"/>
      <c r="BP269" s="1"/>
      <c r="BQ269" s="44"/>
      <c r="BR269" s="17">
        <v>2</v>
      </c>
      <c r="BS269" s="1">
        <f t="shared" si="2072"/>
        <v>0</v>
      </c>
      <c r="BT269" s="17">
        <f t="shared" si="2119"/>
        <v>0</v>
      </c>
      <c r="BU269" s="44"/>
      <c r="BV269" s="44">
        <v>1</v>
      </c>
      <c r="BW269" s="44"/>
      <c r="BX269" s="44"/>
      <c r="BY269" s="44"/>
      <c r="BZ269" s="44"/>
      <c r="CA269" s="44"/>
      <c r="CB269" s="44"/>
      <c r="CC269" s="44"/>
      <c r="CD269" s="92"/>
      <c r="CE269" s="92"/>
      <c r="CF269" s="92"/>
      <c r="CG269" s="44"/>
      <c r="CH269" s="1"/>
      <c r="CI269" s="1">
        <v>1</v>
      </c>
      <c r="CJ269" s="1"/>
      <c r="CK269" s="383"/>
      <c r="CL269" s="383"/>
      <c r="CM269" s="383"/>
      <c r="CN269" s="1">
        <f t="shared" si="2074"/>
        <v>0</v>
      </c>
      <c r="CO269" s="1">
        <f t="shared" si="2075"/>
        <v>0</v>
      </c>
      <c r="CP269" s="20">
        <f t="shared" si="2076"/>
        <v>2.5</v>
      </c>
      <c r="CQ269" s="351"/>
      <c r="CR269" s="131">
        <f t="shared" si="2077"/>
        <v>1</v>
      </c>
      <c r="CS269" s="44"/>
      <c r="CT269" s="44"/>
      <c r="CU269" s="1"/>
      <c r="CV269" s="1"/>
      <c r="CW269" s="1">
        <v>1</v>
      </c>
      <c r="CX269" s="1"/>
      <c r="CY269" s="1">
        <v>1</v>
      </c>
      <c r="CZ269" s="44">
        <v>1</v>
      </c>
      <c r="DA269" s="17">
        <f t="shared" si="2120"/>
        <v>1</v>
      </c>
      <c r="DB269" s="359">
        <f t="shared" si="2079"/>
        <v>2</v>
      </c>
      <c r="DC269" s="359">
        <f t="shared" si="2080"/>
        <v>2</v>
      </c>
      <c r="DD269" s="44"/>
      <c r="DE269" s="44">
        <v>4</v>
      </c>
      <c r="DF269" s="44"/>
      <c r="DG269" s="44"/>
      <c r="DH269" s="44"/>
      <c r="DI269" s="44">
        <v>4</v>
      </c>
      <c r="DJ269" s="44"/>
      <c r="DK269" s="44"/>
      <c r="DL269" s="44"/>
      <c r="DM269" s="44"/>
      <c r="DN269" s="44">
        <f>F269</f>
        <v>28</v>
      </c>
      <c r="DO269" s="1"/>
      <c r="DP269" s="1"/>
      <c r="DQ269" s="17">
        <f t="shared" si="2081"/>
        <v>0</v>
      </c>
      <c r="DR269" s="17">
        <f t="shared" si="2082"/>
        <v>0</v>
      </c>
      <c r="DS269" s="17">
        <f t="shared" si="2083"/>
        <v>0</v>
      </c>
      <c r="DT269" s="17">
        <f t="shared" si="2084"/>
        <v>0</v>
      </c>
      <c r="DU269" s="17">
        <f t="shared" si="2085"/>
        <v>0</v>
      </c>
      <c r="DV269" s="17">
        <f t="shared" si="2086"/>
        <v>0</v>
      </c>
      <c r="DW269" s="1"/>
      <c r="DX269" s="1"/>
      <c r="DY269" s="20">
        <f t="shared" si="2087"/>
        <v>0</v>
      </c>
      <c r="DZ269" s="20">
        <f t="shared" si="2088"/>
        <v>0</v>
      </c>
      <c r="EA269" s="20">
        <f t="shared" si="2089"/>
        <v>0</v>
      </c>
      <c r="EB269" s="20">
        <f t="shared" si="2090"/>
        <v>0</v>
      </c>
      <c r="EC269" s="18">
        <f t="shared" si="2091"/>
        <v>1</v>
      </c>
      <c r="ED269" s="19">
        <f t="shared" si="2121"/>
        <v>3</v>
      </c>
      <c r="EE269" s="19">
        <f t="shared" si="2093"/>
        <v>0</v>
      </c>
      <c r="EF269" s="1">
        <f t="shared" si="2094"/>
        <v>0</v>
      </c>
      <c r="EG269" s="18">
        <f t="shared" si="2095"/>
        <v>5</v>
      </c>
      <c r="EH269" s="341"/>
      <c r="EI269" s="44"/>
      <c r="EJ269" s="44">
        <f>+CW269*5.5</f>
        <v>5.5</v>
      </c>
      <c r="EK269" s="44"/>
      <c r="EL269" s="93">
        <v>1</v>
      </c>
      <c r="EM269" s="93"/>
      <c r="EN269" s="93"/>
      <c r="EO269" s="366"/>
      <c r="EP269" s="366"/>
      <c r="EQ269" s="374"/>
      <c r="ER269" s="374"/>
      <c r="ES269" s="374"/>
      <c r="ET269" s="374"/>
      <c r="EU269" s="18">
        <f t="shared" si="2096"/>
        <v>3</v>
      </c>
      <c r="EV269" s="18">
        <f t="shared" si="2097"/>
        <v>2</v>
      </c>
      <c r="EW269" s="341">
        <v>1</v>
      </c>
      <c r="EX269" s="341"/>
      <c r="EY269" s="341">
        <v>4</v>
      </c>
      <c r="EZ269" s="365">
        <f t="shared" si="2104"/>
        <v>0</v>
      </c>
      <c r="FA269" s="44"/>
      <c r="FB269" s="44"/>
      <c r="FC269" s="44"/>
      <c r="FD269" s="45"/>
      <c r="FE269" s="45"/>
      <c r="FF269" s="45"/>
      <c r="FG269" s="300"/>
      <c r="FH269" s="45"/>
      <c r="FI269" s="45"/>
      <c r="FJ269" s="45"/>
      <c r="FK269" s="44"/>
      <c r="FL269" s="44"/>
      <c r="FM269" s="44"/>
      <c r="FN269" s="44"/>
      <c r="FO269" s="294"/>
      <c r="FP269" s="20">
        <f t="shared" si="2105"/>
        <v>0</v>
      </c>
      <c r="FQ269" s="20">
        <f t="shared" si="2098"/>
        <v>4</v>
      </c>
      <c r="FR269" s="20">
        <f t="shared" si="2099"/>
        <v>0</v>
      </c>
      <c r="FS269" s="20">
        <f t="shared" si="2100"/>
        <v>0</v>
      </c>
      <c r="FT269" s="20">
        <f t="shared" si="2101"/>
        <v>0</v>
      </c>
      <c r="FU269" s="20">
        <f t="shared" si="2102"/>
        <v>0</v>
      </c>
      <c r="FV269" s="20">
        <f t="shared" si="2103"/>
        <v>0</v>
      </c>
      <c r="FW269" s="44"/>
    </row>
    <row r="270" spans="1:180" ht="27.75" customHeight="1">
      <c r="A270" s="40"/>
      <c r="B270" s="48" t="s">
        <v>249</v>
      </c>
      <c r="C270" s="48" t="str">
        <f>B270</f>
        <v>1.2</v>
      </c>
      <c r="D270" s="48" t="s">
        <v>44</v>
      </c>
      <c r="E270" s="48" t="s">
        <v>44</v>
      </c>
      <c r="F270" s="48">
        <v>42</v>
      </c>
      <c r="G270" s="48">
        <f t="shared" si="2106"/>
        <v>42</v>
      </c>
      <c r="H270" s="43"/>
      <c r="I270" s="43"/>
      <c r="J270" s="44"/>
      <c r="K270" s="44"/>
      <c r="L270" s="44"/>
      <c r="M270" s="44"/>
      <c r="N270" s="43"/>
      <c r="O270" s="43"/>
      <c r="P270" s="1"/>
      <c r="Q270" s="16"/>
      <c r="R270" s="1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1">
        <f t="shared" ref="AC270" si="2122">+IF(S270=1,1,0)+IF(T270=1,1,0)</f>
        <v>0</v>
      </c>
      <c r="AD270" s="1">
        <f t="shared" ref="AD270" si="2123">+IF(U270=1,1,0)+IF(V270=1,1,0)</f>
        <v>0</v>
      </c>
      <c r="AE270" s="1">
        <f t="shared" ref="AE270" si="2124">+IF(W270=1,1,0)+IF(X270=1,1,0)</f>
        <v>0</v>
      </c>
      <c r="AF270" s="1">
        <f t="shared" ref="AF270" si="2125">+IF(Y270=1,1,0)+IF(Z270=1,1,0)</f>
        <v>0</v>
      </c>
      <c r="AG270" s="1">
        <f t="shared" ref="AG270" si="2126">+IF(AA270=1,1,0)</f>
        <v>0</v>
      </c>
      <c r="AH270" s="1">
        <f t="shared" ref="AH270" si="2127">+IF(AB270=1,1,0)</f>
        <v>0</v>
      </c>
      <c r="AI270" s="1">
        <f t="shared" ref="AI270" si="2128">+IF(S270=2,1,0)+IF(T270=2,1,0)</f>
        <v>0</v>
      </c>
      <c r="AJ270" s="1">
        <f t="shared" ref="AJ270" si="2129">+IF(U270=2,1,0)+IF(V270=2,1,0)</f>
        <v>0</v>
      </c>
      <c r="AK270" s="1">
        <f t="shared" ref="AK270" si="2130">+IF(X270=2,1,0)+IF(W270=2,1,0)</f>
        <v>0</v>
      </c>
      <c r="AL270" s="1">
        <f t="shared" ref="AL270" si="2131">+IF(Y270=2,1,0)+IF(Z270=2,1,0)</f>
        <v>0</v>
      </c>
      <c r="AM270" s="1">
        <f t="shared" ref="AM270" si="2132">+IF(AA270=2,1,0)</f>
        <v>0</v>
      </c>
      <c r="AN270" s="1">
        <f t="shared" ref="AN270" si="2133">+IF(AB270=2,1,0)</f>
        <v>0</v>
      </c>
      <c r="AO270" s="44"/>
      <c r="AP270" s="44"/>
      <c r="AQ270" s="44"/>
      <c r="AR270" s="44"/>
      <c r="AS270" s="122">
        <f t="shared" si="2068"/>
        <v>0</v>
      </c>
      <c r="AT270" s="122">
        <f t="shared" si="2069"/>
        <v>0</v>
      </c>
      <c r="AU270" s="122">
        <f t="shared" si="2070"/>
        <v>0</v>
      </c>
      <c r="AV270" s="122">
        <f t="shared" si="2071"/>
        <v>0</v>
      </c>
      <c r="AW270" s="44"/>
      <c r="AX270" s="294"/>
      <c r="AY270" s="294"/>
      <c r="AZ270" s="294"/>
      <c r="BA270" s="294"/>
      <c r="BB270" s="294"/>
      <c r="BC270" s="294"/>
      <c r="BD270" s="44"/>
      <c r="BE270" s="44"/>
      <c r="BF270" s="44"/>
      <c r="BG270" s="44"/>
      <c r="BH270" s="44"/>
      <c r="BI270" s="44"/>
      <c r="BJ270" s="44">
        <v>1</v>
      </c>
      <c r="BK270" s="44"/>
      <c r="BL270" s="44"/>
      <c r="BM270" s="44"/>
      <c r="BN270" s="127"/>
      <c r="BO270" s="44"/>
      <c r="BP270" s="1"/>
      <c r="BQ270" s="44"/>
      <c r="BR270" s="17">
        <v>2</v>
      </c>
      <c r="BS270" s="1">
        <f t="shared" si="2072"/>
        <v>0</v>
      </c>
      <c r="BT270" s="17">
        <f t="shared" ref="BT270" si="2134">+BS270*2</f>
        <v>0</v>
      </c>
      <c r="BU270" s="44"/>
      <c r="BV270" s="44">
        <v>1</v>
      </c>
      <c r="BW270" s="44"/>
      <c r="BX270" s="44"/>
      <c r="BY270" s="44"/>
      <c r="BZ270" s="44"/>
      <c r="CA270" s="44"/>
      <c r="CB270" s="44"/>
      <c r="CC270" s="44"/>
      <c r="CD270" s="92"/>
      <c r="CE270" s="92"/>
      <c r="CF270" s="92"/>
      <c r="CG270" s="44"/>
      <c r="CH270" s="1"/>
      <c r="CI270" s="1">
        <v>1</v>
      </c>
      <c r="CJ270" s="1"/>
      <c r="CK270" s="383"/>
      <c r="CL270" s="383"/>
      <c r="CM270" s="383"/>
      <c r="CN270" s="1">
        <f t="shared" si="2074"/>
        <v>0</v>
      </c>
      <c r="CO270" s="1">
        <f t="shared" si="2075"/>
        <v>0</v>
      </c>
      <c r="CP270" s="20">
        <f t="shared" si="2076"/>
        <v>2.5</v>
      </c>
      <c r="CQ270" s="351"/>
      <c r="CR270" s="131">
        <f t="shared" si="2077"/>
        <v>1</v>
      </c>
      <c r="CS270" s="44"/>
      <c r="CT270" s="44"/>
      <c r="CU270" s="1"/>
      <c r="CV270" s="1"/>
      <c r="CW270" s="1">
        <v>2</v>
      </c>
      <c r="CX270" s="1"/>
      <c r="CY270" s="1">
        <v>2</v>
      </c>
      <c r="CZ270" s="44">
        <v>5</v>
      </c>
      <c r="DA270" s="17">
        <f t="shared" ref="DA270" si="2135">+CY270</f>
        <v>2</v>
      </c>
      <c r="DB270" s="359">
        <f t="shared" si="2079"/>
        <v>7</v>
      </c>
      <c r="DC270" s="359">
        <f t="shared" si="2080"/>
        <v>4</v>
      </c>
      <c r="DD270" s="44"/>
      <c r="DE270" s="44">
        <v>8</v>
      </c>
      <c r="DF270" s="44"/>
      <c r="DG270" s="44"/>
      <c r="DH270" s="44"/>
      <c r="DI270" s="44">
        <v>7</v>
      </c>
      <c r="DJ270" s="44"/>
      <c r="DK270" s="44"/>
      <c r="DL270" s="44"/>
      <c r="DM270" s="44"/>
      <c r="DN270" s="44">
        <f>F270</f>
        <v>42</v>
      </c>
      <c r="DO270" s="1"/>
      <c r="DP270" s="1"/>
      <c r="DQ270" s="17">
        <f t="shared" si="2081"/>
        <v>0</v>
      </c>
      <c r="DR270" s="17">
        <f t="shared" si="2082"/>
        <v>0</v>
      </c>
      <c r="DS270" s="17">
        <f t="shared" si="2083"/>
        <v>0</v>
      </c>
      <c r="DT270" s="17">
        <f t="shared" si="2084"/>
        <v>0</v>
      </c>
      <c r="DU270" s="17">
        <f t="shared" si="2085"/>
        <v>0</v>
      </c>
      <c r="DV270" s="17">
        <f t="shared" si="2086"/>
        <v>0</v>
      </c>
      <c r="DW270" s="1"/>
      <c r="DX270" s="1"/>
      <c r="DY270" s="20">
        <f t="shared" si="2087"/>
        <v>0</v>
      </c>
      <c r="DZ270" s="20">
        <f t="shared" si="2088"/>
        <v>0</v>
      </c>
      <c r="EA270" s="20">
        <f t="shared" si="2089"/>
        <v>0</v>
      </c>
      <c r="EB270" s="20">
        <f t="shared" si="2090"/>
        <v>0</v>
      </c>
      <c r="EC270" s="18">
        <f t="shared" si="2091"/>
        <v>1</v>
      </c>
      <c r="ED270" s="19">
        <f t="shared" si="2121"/>
        <v>3</v>
      </c>
      <c r="EE270" s="19">
        <f t="shared" si="2093"/>
        <v>0</v>
      </c>
      <c r="EF270" s="1">
        <f t="shared" si="2094"/>
        <v>0</v>
      </c>
      <c r="EG270" s="18">
        <f t="shared" si="2095"/>
        <v>5</v>
      </c>
      <c r="EH270" s="341"/>
      <c r="EI270" s="44"/>
      <c r="EJ270" s="44">
        <f>+CW270*5.5</f>
        <v>11</v>
      </c>
      <c r="EK270" s="44"/>
      <c r="EL270" s="93">
        <v>1</v>
      </c>
      <c r="EM270" s="93"/>
      <c r="EN270" s="93"/>
      <c r="EO270" s="366"/>
      <c r="EP270" s="366"/>
      <c r="EQ270" s="374"/>
      <c r="ER270" s="374"/>
      <c r="ES270" s="374">
        <v>1</v>
      </c>
      <c r="ET270" s="374"/>
      <c r="EU270" s="18">
        <f t="shared" si="2096"/>
        <v>7</v>
      </c>
      <c r="EV270" s="18">
        <f t="shared" si="2097"/>
        <v>2</v>
      </c>
      <c r="EW270" s="341">
        <v>1</v>
      </c>
      <c r="EX270" s="341"/>
      <c r="EY270" s="341">
        <v>4</v>
      </c>
      <c r="EZ270" s="365">
        <f t="shared" si="2104"/>
        <v>0</v>
      </c>
      <c r="FA270" s="44"/>
      <c r="FB270" s="44"/>
      <c r="FC270" s="44"/>
      <c r="FD270" s="45"/>
      <c r="FE270" s="45"/>
      <c r="FF270" s="45"/>
      <c r="FG270" s="300"/>
      <c r="FH270" s="45"/>
      <c r="FI270" s="45"/>
      <c r="FJ270" s="45"/>
      <c r="FK270" s="44"/>
      <c r="FL270" s="44"/>
      <c r="FM270" s="44"/>
      <c r="FN270" s="44"/>
      <c r="FO270" s="294"/>
      <c r="FP270" s="20">
        <f t="shared" si="2105"/>
        <v>0</v>
      </c>
      <c r="FQ270" s="20">
        <f t="shared" si="2098"/>
        <v>8</v>
      </c>
      <c r="FR270" s="20">
        <f t="shared" si="2099"/>
        <v>0</v>
      </c>
      <c r="FS270" s="20">
        <f t="shared" si="2100"/>
        <v>0</v>
      </c>
      <c r="FT270" s="20">
        <f t="shared" si="2101"/>
        <v>0</v>
      </c>
      <c r="FU270" s="20">
        <f t="shared" si="2102"/>
        <v>0</v>
      </c>
      <c r="FV270" s="20">
        <f t="shared" si="2103"/>
        <v>0</v>
      </c>
      <c r="FW270" s="44"/>
    </row>
    <row r="271" spans="1:180" ht="27.75" customHeight="1">
      <c r="A271" s="40"/>
      <c r="B271" s="48" t="s">
        <v>250</v>
      </c>
      <c r="C271" s="48" t="str">
        <f t="shared" ref="C271:C276" si="2136">B271</f>
        <v>1.3</v>
      </c>
      <c r="D271" s="48" t="s">
        <v>44</v>
      </c>
      <c r="E271" s="48" t="s">
        <v>44</v>
      </c>
      <c r="F271" s="48">
        <v>43</v>
      </c>
      <c r="G271" s="48">
        <f t="shared" si="2106"/>
        <v>43</v>
      </c>
      <c r="H271" s="43"/>
      <c r="I271" s="43"/>
      <c r="J271" s="44"/>
      <c r="K271" s="44"/>
      <c r="L271" s="44"/>
      <c r="M271" s="44"/>
      <c r="N271" s="43"/>
      <c r="O271" s="43"/>
      <c r="P271" s="1"/>
      <c r="Q271" s="16"/>
      <c r="R271" s="1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1">
        <f t="shared" ref="AC271" si="2137">+IF(S271=1,1,0)+IF(T271=1,1,0)</f>
        <v>0</v>
      </c>
      <c r="AD271" s="1">
        <f t="shared" ref="AD271" si="2138">+IF(U271=1,1,0)+IF(V271=1,1,0)</f>
        <v>0</v>
      </c>
      <c r="AE271" s="1">
        <f t="shared" ref="AE271" si="2139">+IF(W271=1,1,0)+IF(X271=1,1,0)</f>
        <v>0</v>
      </c>
      <c r="AF271" s="1">
        <f t="shared" ref="AF271" si="2140">+IF(Y271=1,1,0)+IF(Z271=1,1,0)</f>
        <v>0</v>
      </c>
      <c r="AG271" s="1">
        <f t="shared" ref="AG271" si="2141">+IF(AA271=1,1,0)</f>
        <v>0</v>
      </c>
      <c r="AH271" s="1">
        <f t="shared" ref="AH271" si="2142">+IF(AB271=1,1,0)</f>
        <v>0</v>
      </c>
      <c r="AI271" s="1">
        <f t="shared" ref="AI271" si="2143">+IF(S271=2,1,0)+IF(T271=2,1,0)</f>
        <v>0</v>
      </c>
      <c r="AJ271" s="1">
        <f t="shared" ref="AJ271" si="2144">+IF(U271=2,1,0)+IF(V271=2,1,0)</f>
        <v>0</v>
      </c>
      <c r="AK271" s="1">
        <f t="shared" ref="AK271" si="2145">+IF(X271=2,1,0)+IF(W271=2,1,0)</f>
        <v>0</v>
      </c>
      <c r="AL271" s="1">
        <f t="shared" ref="AL271" si="2146">+IF(Y271=2,1,0)+IF(Z271=2,1,0)</f>
        <v>0</v>
      </c>
      <c r="AM271" s="1">
        <f t="shared" ref="AM271" si="2147">+IF(AA271=2,1,0)</f>
        <v>0</v>
      </c>
      <c r="AN271" s="1">
        <f t="shared" ref="AN271" si="2148">+IF(AB271=2,1,0)</f>
        <v>0</v>
      </c>
      <c r="AO271" s="44"/>
      <c r="AP271" s="44"/>
      <c r="AQ271" s="44"/>
      <c r="AR271" s="44"/>
      <c r="AS271" s="122">
        <f t="shared" si="2068"/>
        <v>0</v>
      </c>
      <c r="AT271" s="122">
        <f t="shared" si="2069"/>
        <v>0</v>
      </c>
      <c r="AU271" s="122">
        <f t="shared" si="2070"/>
        <v>0</v>
      </c>
      <c r="AV271" s="122">
        <f t="shared" si="2071"/>
        <v>0</v>
      </c>
      <c r="AW271" s="44"/>
      <c r="AX271" s="294"/>
      <c r="AY271" s="294"/>
      <c r="AZ271" s="294"/>
      <c r="BA271" s="294"/>
      <c r="BB271" s="294"/>
      <c r="BC271" s="294"/>
      <c r="BD271" s="44"/>
      <c r="BE271" s="44"/>
      <c r="BF271" s="44"/>
      <c r="BG271" s="44"/>
      <c r="BH271" s="44"/>
      <c r="BI271" s="44"/>
      <c r="BJ271" s="44">
        <v>1</v>
      </c>
      <c r="BK271" s="44"/>
      <c r="BL271" s="44"/>
      <c r="BM271" s="44"/>
      <c r="BN271" s="127"/>
      <c r="BO271" s="44"/>
      <c r="BP271" s="1"/>
      <c r="BQ271" s="44"/>
      <c r="BR271" s="17">
        <v>2</v>
      </c>
      <c r="BS271" s="1">
        <f t="shared" si="2072"/>
        <v>0</v>
      </c>
      <c r="BT271" s="17">
        <f t="shared" ref="BT271" si="2149">+BS271*2</f>
        <v>0</v>
      </c>
      <c r="BU271" s="44"/>
      <c r="BV271" s="44">
        <v>1</v>
      </c>
      <c r="BW271" s="44"/>
      <c r="BX271" s="44"/>
      <c r="BY271" s="44"/>
      <c r="BZ271" s="44"/>
      <c r="CA271" s="44"/>
      <c r="CB271" s="44"/>
      <c r="CC271" s="44"/>
      <c r="CD271" s="92"/>
      <c r="CE271" s="92"/>
      <c r="CF271" s="92"/>
      <c r="CG271" s="44"/>
      <c r="CH271" s="1"/>
      <c r="CI271" s="1">
        <v>1</v>
      </c>
      <c r="CJ271" s="1"/>
      <c r="CK271" s="383"/>
      <c r="CL271" s="383"/>
      <c r="CM271" s="383"/>
      <c r="CN271" s="1">
        <f t="shared" si="2074"/>
        <v>0</v>
      </c>
      <c r="CO271" s="1">
        <f t="shared" si="2075"/>
        <v>0</v>
      </c>
      <c r="CP271" s="20">
        <f t="shared" si="2076"/>
        <v>2.5</v>
      </c>
      <c r="CQ271" s="351"/>
      <c r="CR271" s="131">
        <f t="shared" si="2077"/>
        <v>1</v>
      </c>
      <c r="CS271" s="44"/>
      <c r="CT271" s="44"/>
      <c r="CU271" s="1"/>
      <c r="CV271" s="1">
        <v>1</v>
      </c>
      <c r="CW271" s="1"/>
      <c r="CX271" s="1"/>
      <c r="CY271" s="1">
        <v>1</v>
      </c>
      <c r="CZ271" s="44">
        <v>2</v>
      </c>
      <c r="DA271" s="17">
        <f t="shared" ref="DA271" si="2150">+CY271</f>
        <v>1</v>
      </c>
      <c r="DB271" s="359">
        <f t="shared" si="2079"/>
        <v>3</v>
      </c>
      <c r="DC271" s="359">
        <f t="shared" si="2080"/>
        <v>2</v>
      </c>
      <c r="DD271" s="44"/>
      <c r="DE271" s="44">
        <v>4</v>
      </c>
      <c r="DF271" s="44">
        <v>4</v>
      </c>
      <c r="DG271" s="44"/>
      <c r="DH271" s="44"/>
      <c r="DI271" s="44"/>
      <c r="DJ271" s="44"/>
      <c r="DK271" s="44"/>
      <c r="DL271" s="44"/>
      <c r="DM271" s="44"/>
      <c r="DN271" s="44">
        <f t="shared" ref="DN271:DN276" si="2151">F271</f>
        <v>43</v>
      </c>
      <c r="DO271" s="1"/>
      <c r="DP271" s="1"/>
      <c r="DQ271" s="17">
        <f t="shared" si="2081"/>
        <v>0</v>
      </c>
      <c r="DR271" s="17">
        <f t="shared" si="2082"/>
        <v>0</v>
      </c>
      <c r="DS271" s="17">
        <f t="shared" si="2083"/>
        <v>0</v>
      </c>
      <c r="DT271" s="17">
        <f t="shared" si="2084"/>
        <v>0</v>
      </c>
      <c r="DU271" s="17">
        <f t="shared" si="2085"/>
        <v>0</v>
      </c>
      <c r="DV271" s="17">
        <f t="shared" si="2086"/>
        <v>0</v>
      </c>
      <c r="DW271" s="1"/>
      <c r="DX271" s="1"/>
      <c r="DY271" s="20">
        <f t="shared" si="2087"/>
        <v>0</v>
      </c>
      <c r="DZ271" s="20">
        <f t="shared" si="2088"/>
        <v>0</v>
      </c>
      <c r="EA271" s="20">
        <f t="shared" si="2089"/>
        <v>0</v>
      </c>
      <c r="EB271" s="20">
        <f t="shared" si="2090"/>
        <v>0</v>
      </c>
      <c r="EC271" s="18">
        <f t="shared" si="2091"/>
        <v>1</v>
      </c>
      <c r="ED271" s="19">
        <f t="shared" ref="ED271" si="2152">+IF(EC271&lt;&gt;0,EC271*3,0)</f>
        <v>3</v>
      </c>
      <c r="EE271" s="19">
        <f t="shared" si="2093"/>
        <v>0</v>
      </c>
      <c r="EF271" s="1">
        <f t="shared" si="2094"/>
        <v>0</v>
      </c>
      <c r="EG271" s="18">
        <f t="shared" si="2095"/>
        <v>5</v>
      </c>
      <c r="EH271" s="341"/>
      <c r="EI271" s="44">
        <v>5.5</v>
      </c>
      <c r="EJ271" s="44"/>
      <c r="EK271" s="44">
        <v>5.5</v>
      </c>
      <c r="EL271" s="93">
        <v>1</v>
      </c>
      <c r="EM271" s="93"/>
      <c r="EN271" s="93"/>
      <c r="EO271" s="366"/>
      <c r="EP271" s="366"/>
      <c r="EQ271" s="374"/>
      <c r="ER271" s="374"/>
      <c r="ES271" s="374"/>
      <c r="ET271" s="374"/>
      <c r="EU271" s="18">
        <f t="shared" si="2096"/>
        <v>4</v>
      </c>
      <c r="EV271" s="18">
        <f t="shared" si="2097"/>
        <v>2</v>
      </c>
      <c r="EW271" s="341">
        <v>1</v>
      </c>
      <c r="EX271" s="341"/>
      <c r="EY271" s="341">
        <v>4</v>
      </c>
      <c r="EZ271" s="365">
        <f t="shared" si="2104"/>
        <v>0</v>
      </c>
      <c r="FA271" s="44"/>
      <c r="FB271" s="44"/>
      <c r="FC271" s="44"/>
      <c r="FD271" s="45"/>
      <c r="FE271" s="45"/>
      <c r="FF271" s="45"/>
      <c r="FG271" s="300"/>
      <c r="FH271" s="45"/>
      <c r="FI271" s="45"/>
      <c r="FJ271" s="45"/>
      <c r="FK271" s="44"/>
      <c r="FL271" s="44"/>
      <c r="FM271" s="44"/>
      <c r="FN271" s="44"/>
      <c r="FO271" s="294"/>
      <c r="FP271" s="20">
        <f t="shared" si="2105"/>
        <v>0</v>
      </c>
      <c r="FQ271" s="20">
        <f t="shared" si="2098"/>
        <v>4</v>
      </c>
      <c r="FR271" s="20">
        <f t="shared" si="2099"/>
        <v>4</v>
      </c>
      <c r="FS271" s="20">
        <f t="shared" si="2100"/>
        <v>0</v>
      </c>
      <c r="FT271" s="20">
        <f t="shared" si="2101"/>
        <v>0</v>
      </c>
      <c r="FU271" s="20">
        <f t="shared" si="2102"/>
        <v>0</v>
      </c>
      <c r="FV271" s="20">
        <f t="shared" si="2103"/>
        <v>0</v>
      </c>
      <c r="FW271" s="44"/>
    </row>
    <row r="272" spans="1:180" ht="27.75" customHeight="1">
      <c r="A272" s="40"/>
      <c r="B272" s="48" t="s">
        <v>251</v>
      </c>
      <c r="C272" s="48" t="str">
        <f t="shared" si="2136"/>
        <v>1.4</v>
      </c>
      <c r="D272" s="48" t="s">
        <v>44</v>
      </c>
      <c r="E272" s="48" t="s">
        <v>44</v>
      </c>
      <c r="F272" s="48">
        <v>29</v>
      </c>
      <c r="G272" s="48">
        <f t="shared" si="2106"/>
        <v>29</v>
      </c>
      <c r="H272" s="43"/>
      <c r="I272" s="43"/>
      <c r="J272" s="44"/>
      <c r="K272" s="44"/>
      <c r="L272" s="44"/>
      <c r="M272" s="44"/>
      <c r="N272" s="43"/>
      <c r="O272" s="43"/>
      <c r="P272" s="1"/>
      <c r="Q272" s="16"/>
      <c r="R272" s="1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1">
        <f t="shared" ref="AC272" si="2153">+IF(S272=1,1,0)+IF(T272=1,1,0)</f>
        <v>0</v>
      </c>
      <c r="AD272" s="1">
        <f t="shared" ref="AD272" si="2154">+IF(U272=1,1,0)+IF(V272=1,1,0)</f>
        <v>0</v>
      </c>
      <c r="AE272" s="1">
        <f t="shared" ref="AE272" si="2155">+IF(W272=1,1,0)+IF(X272=1,1,0)</f>
        <v>0</v>
      </c>
      <c r="AF272" s="1">
        <f t="shared" ref="AF272" si="2156">+IF(Y272=1,1,0)+IF(Z272=1,1,0)</f>
        <v>0</v>
      </c>
      <c r="AG272" s="1">
        <f t="shared" ref="AG272" si="2157">+IF(AA272=1,1,0)</f>
        <v>0</v>
      </c>
      <c r="AH272" s="1">
        <f t="shared" ref="AH272" si="2158">+IF(AB272=1,1,0)</f>
        <v>0</v>
      </c>
      <c r="AI272" s="1">
        <f t="shared" ref="AI272" si="2159">+IF(S272=2,1,0)+IF(T272=2,1,0)</f>
        <v>0</v>
      </c>
      <c r="AJ272" s="1">
        <f t="shared" ref="AJ272" si="2160">+IF(U272=2,1,0)+IF(V272=2,1,0)</f>
        <v>0</v>
      </c>
      <c r="AK272" s="1">
        <f t="shared" ref="AK272" si="2161">+IF(X272=2,1,0)+IF(W272=2,1,0)</f>
        <v>0</v>
      </c>
      <c r="AL272" s="1">
        <f t="shared" ref="AL272" si="2162">+IF(Y272=2,1,0)+IF(Z272=2,1,0)</f>
        <v>0</v>
      </c>
      <c r="AM272" s="1">
        <f t="shared" ref="AM272" si="2163">+IF(AA272=2,1,0)</f>
        <v>0</v>
      </c>
      <c r="AN272" s="1">
        <f t="shared" ref="AN272" si="2164">+IF(AB272=2,1,0)</f>
        <v>0</v>
      </c>
      <c r="AO272" s="44"/>
      <c r="AP272" s="44"/>
      <c r="AQ272" s="44"/>
      <c r="AR272" s="44"/>
      <c r="AS272" s="122">
        <f t="shared" si="2068"/>
        <v>0</v>
      </c>
      <c r="AT272" s="122">
        <f t="shared" si="2069"/>
        <v>0</v>
      </c>
      <c r="AU272" s="122">
        <f t="shared" si="2070"/>
        <v>0</v>
      </c>
      <c r="AV272" s="122">
        <f t="shared" si="2071"/>
        <v>0</v>
      </c>
      <c r="AW272" s="44"/>
      <c r="AX272" s="294"/>
      <c r="AY272" s="294"/>
      <c r="AZ272" s="294"/>
      <c r="BA272" s="294"/>
      <c r="BB272" s="294"/>
      <c r="BC272" s="294"/>
      <c r="BD272" s="44"/>
      <c r="BE272" s="44"/>
      <c r="BF272" s="44"/>
      <c r="BG272" s="44"/>
      <c r="BH272" s="44"/>
      <c r="BI272" s="44"/>
      <c r="BJ272" s="44">
        <v>1</v>
      </c>
      <c r="BK272" s="44"/>
      <c r="BL272" s="44"/>
      <c r="BM272" s="44"/>
      <c r="BN272" s="127"/>
      <c r="BO272" s="44"/>
      <c r="BP272" s="1"/>
      <c r="BQ272" s="44"/>
      <c r="BR272" s="17">
        <v>2</v>
      </c>
      <c r="BS272" s="1">
        <f t="shared" si="2072"/>
        <v>0</v>
      </c>
      <c r="BT272" s="17">
        <f t="shared" ref="BT272" si="2165">+BS272*2</f>
        <v>0</v>
      </c>
      <c r="BU272" s="44"/>
      <c r="BV272" s="44">
        <v>1</v>
      </c>
      <c r="BW272" s="44"/>
      <c r="BX272" s="44"/>
      <c r="BY272" s="44"/>
      <c r="BZ272" s="44"/>
      <c r="CA272" s="44"/>
      <c r="CB272" s="44"/>
      <c r="CC272" s="44"/>
      <c r="CD272" s="92"/>
      <c r="CE272" s="92"/>
      <c r="CF272" s="92"/>
      <c r="CG272" s="44"/>
      <c r="CH272" s="1"/>
      <c r="CI272" s="1">
        <v>1</v>
      </c>
      <c r="CJ272" s="1"/>
      <c r="CK272" s="383"/>
      <c r="CL272" s="383"/>
      <c r="CM272" s="383"/>
      <c r="CN272" s="1">
        <f t="shared" si="2074"/>
        <v>0</v>
      </c>
      <c r="CO272" s="1">
        <f t="shared" si="2075"/>
        <v>0</v>
      </c>
      <c r="CP272" s="20">
        <f t="shared" si="2076"/>
        <v>2.5</v>
      </c>
      <c r="CQ272" s="351"/>
      <c r="CR272" s="131">
        <f t="shared" si="2077"/>
        <v>1</v>
      </c>
      <c r="CS272" s="44"/>
      <c r="CT272" s="44"/>
      <c r="CU272" s="1"/>
      <c r="CV272" s="1"/>
      <c r="CW272" s="1">
        <v>1</v>
      </c>
      <c r="CX272" s="1"/>
      <c r="CY272" s="1">
        <v>1</v>
      </c>
      <c r="CZ272" s="44">
        <v>1</v>
      </c>
      <c r="DA272" s="17">
        <f t="shared" ref="DA272" si="2166">+CY272</f>
        <v>1</v>
      </c>
      <c r="DB272" s="359">
        <f t="shared" si="2079"/>
        <v>2</v>
      </c>
      <c r="DC272" s="359">
        <f t="shared" si="2080"/>
        <v>2</v>
      </c>
      <c r="DD272" s="44"/>
      <c r="DE272" s="44">
        <v>4</v>
      </c>
      <c r="DF272" s="44"/>
      <c r="DG272" s="44"/>
      <c r="DH272" s="44"/>
      <c r="DI272" s="44">
        <v>4</v>
      </c>
      <c r="DJ272" s="44"/>
      <c r="DK272" s="44"/>
      <c r="DL272" s="44"/>
      <c r="DM272" s="44"/>
      <c r="DN272" s="44">
        <f t="shared" si="2151"/>
        <v>29</v>
      </c>
      <c r="DO272" s="1"/>
      <c r="DP272" s="1"/>
      <c r="DQ272" s="17">
        <f t="shared" si="2081"/>
        <v>0</v>
      </c>
      <c r="DR272" s="17">
        <f t="shared" si="2082"/>
        <v>0</v>
      </c>
      <c r="DS272" s="17">
        <f t="shared" si="2083"/>
        <v>0</v>
      </c>
      <c r="DT272" s="17">
        <f t="shared" si="2084"/>
        <v>0</v>
      </c>
      <c r="DU272" s="17">
        <f t="shared" si="2085"/>
        <v>0</v>
      </c>
      <c r="DV272" s="17">
        <f t="shared" si="2086"/>
        <v>0</v>
      </c>
      <c r="DW272" s="1"/>
      <c r="DX272" s="1"/>
      <c r="DY272" s="20">
        <f t="shared" si="2087"/>
        <v>0</v>
      </c>
      <c r="DZ272" s="20">
        <f t="shared" si="2088"/>
        <v>0</v>
      </c>
      <c r="EA272" s="20">
        <f t="shared" si="2089"/>
        <v>0</v>
      </c>
      <c r="EB272" s="20">
        <f t="shared" si="2090"/>
        <v>0</v>
      </c>
      <c r="EC272" s="18">
        <f t="shared" si="2091"/>
        <v>1</v>
      </c>
      <c r="ED272" s="19">
        <f t="shared" ref="ED272" si="2167">+IF(EC272&lt;&gt;0,EC272*3,0)</f>
        <v>3</v>
      </c>
      <c r="EE272" s="19">
        <f t="shared" si="2093"/>
        <v>0</v>
      </c>
      <c r="EF272" s="1">
        <f t="shared" si="2094"/>
        <v>0</v>
      </c>
      <c r="EG272" s="18">
        <f t="shared" si="2095"/>
        <v>5</v>
      </c>
      <c r="EH272" s="341"/>
      <c r="EI272" s="44"/>
      <c r="EJ272" s="44">
        <v>5.5</v>
      </c>
      <c r="EK272" s="44"/>
      <c r="EL272" s="93">
        <v>1</v>
      </c>
      <c r="EM272" s="93"/>
      <c r="EN272" s="93"/>
      <c r="EO272" s="366"/>
      <c r="EP272" s="366"/>
      <c r="EQ272" s="374"/>
      <c r="ER272" s="374"/>
      <c r="ES272" s="374"/>
      <c r="ET272" s="374"/>
      <c r="EU272" s="18">
        <f t="shared" si="2096"/>
        <v>3</v>
      </c>
      <c r="EV272" s="18">
        <f t="shared" si="2097"/>
        <v>2</v>
      </c>
      <c r="EW272" s="341">
        <v>1</v>
      </c>
      <c r="EX272" s="341"/>
      <c r="EY272" s="341">
        <v>4</v>
      </c>
      <c r="EZ272" s="365">
        <f t="shared" si="2104"/>
        <v>0</v>
      </c>
      <c r="FA272" s="44"/>
      <c r="FB272" s="44"/>
      <c r="FC272" s="44"/>
      <c r="FD272" s="45"/>
      <c r="FE272" s="45"/>
      <c r="FF272" s="45"/>
      <c r="FG272" s="300"/>
      <c r="FH272" s="45"/>
      <c r="FI272" s="45"/>
      <c r="FJ272" s="45"/>
      <c r="FK272" s="44"/>
      <c r="FL272" s="44"/>
      <c r="FM272" s="44"/>
      <c r="FN272" s="44"/>
      <c r="FO272" s="294"/>
      <c r="FP272" s="20">
        <f t="shared" si="2105"/>
        <v>0</v>
      </c>
      <c r="FQ272" s="20">
        <f t="shared" si="2098"/>
        <v>4</v>
      </c>
      <c r="FR272" s="20">
        <f t="shared" si="2099"/>
        <v>0</v>
      </c>
      <c r="FS272" s="20">
        <f t="shared" si="2100"/>
        <v>0</v>
      </c>
      <c r="FT272" s="20">
        <f t="shared" si="2101"/>
        <v>0</v>
      </c>
      <c r="FU272" s="20">
        <f t="shared" si="2102"/>
        <v>0</v>
      </c>
      <c r="FV272" s="20">
        <f t="shared" si="2103"/>
        <v>0</v>
      </c>
      <c r="FW272" s="44"/>
    </row>
    <row r="273" spans="1:179" ht="27.75" customHeight="1">
      <c r="A273" s="40"/>
      <c r="B273" s="48" t="s">
        <v>252</v>
      </c>
      <c r="C273" s="48" t="str">
        <f t="shared" si="2136"/>
        <v>1.5</v>
      </c>
      <c r="D273" s="48" t="s">
        <v>44</v>
      </c>
      <c r="E273" s="48" t="s">
        <v>44</v>
      </c>
      <c r="F273" s="48">
        <v>36</v>
      </c>
      <c r="G273" s="48">
        <f t="shared" si="2106"/>
        <v>36</v>
      </c>
      <c r="H273" s="43"/>
      <c r="I273" s="43"/>
      <c r="J273" s="44"/>
      <c r="K273" s="44"/>
      <c r="L273" s="44"/>
      <c r="M273" s="44"/>
      <c r="N273" s="43"/>
      <c r="O273" s="43"/>
      <c r="P273" s="1"/>
      <c r="Q273" s="16"/>
      <c r="R273" s="1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1">
        <f t="shared" ref="AC273" si="2168">+IF(S273=1,1,0)+IF(T273=1,1,0)</f>
        <v>0</v>
      </c>
      <c r="AD273" s="1">
        <f t="shared" ref="AD273" si="2169">+IF(U273=1,1,0)+IF(V273=1,1,0)</f>
        <v>0</v>
      </c>
      <c r="AE273" s="1">
        <f t="shared" ref="AE273" si="2170">+IF(W273=1,1,0)+IF(X273=1,1,0)</f>
        <v>0</v>
      </c>
      <c r="AF273" s="1">
        <f t="shared" ref="AF273" si="2171">+IF(Y273=1,1,0)+IF(Z273=1,1,0)</f>
        <v>0</v>
      </c>
      <c r="AG273" s="1">
        <f t="shared" ref="AG273" si="2172">+IF(AA273=1,1,0)</f>
        <v>0</v>
      </c>
      <c r="AH273" s="1">
        <f t="shared" ref="AH273" si="2173">+IF(AB273=1,1,0)</f>
        <v>0</v>
      </c>
      <c r="AI273" s="1">
        <f t="shared" ref="AI273" si="2174">+IF(S273=2,1,0)+IF(T273=2,1,0)</f>
        <v>0</v>
      </c>
      <c r="AJ273" s="1">
        <f t="shared" ref="AJ273" si="2175">+IF(U273=2,1,0)+IF(V273=2,1,0)</f>
        <v>0</v>
      </c>
      <c r="AK273" s="1">
        <f t="shared" ref="AK273" si="2176">+IF(X273=2,1,0)+IF(W273=2,1,0)</f>
        <v>0</v>
      </c>
      <c r="AL273" s="1">
        <f t="shared" ref="AL273" si="2177">+IF(Y273=2,1,0)+IF(Z273=2,1,0)</f>
        <v>0</v>
      </c>
      <c r="AM273" s="1">
        <f t="shared" ref="AM273" si="2178">+IF(AA273=2,1,0)</f>
        <v>0</v>
      </c>
      <c r="AN273" s="1">
        <f t="shared" ref="AN273" si="2179">+IF(AB273=2,1,0)</f>
        <v>0</v>
      </c>
      <c r="AO273" s="44"/>
      <c r="AP273" s="44"/>
      <c r="AQ273" s="44"/>
      <c r="AR273" s="44"/>
      <c r="AS273" s="122">
        <f t="shared" si="2068"/>
        <v>0</v>
      </c>
      <c r="AT273" s="122">
        <f t="shared" si="2069"/>
        <v>0</v>
      </c>
      <c r="AU273" s="122">
        <f t="shared" si="2070"/>
        <v>0</v>
      </c>
      <c r="AV273" s="122">
        <f t="shared" si="2071"/>
        <v>0</v>
      </c>
      <c r="AW273" s="44"/>
      <c r="AX273" s="294"/>
      <c r="AY273" s="294"/>
      <c r="AZ273" s="294"/>
      <c r="BA273" s="294"/>
      <c r="BB273" s="294"/>
      <c r="BC273" s="294"/>
      <c r="BD273" s="44"/>
      <c r="BE273" s="44"/>
      <c r="BF273" s="44"/>
      <c r="BG273" s="44"/>
      <c r="BH273" s="44"/>
      <c r="BI273" s="44"/>
      <c r="BJ273" s="44">
        <v>1</v>
      </c>
      <c r="BK273" s="44"/>
      <c r="BL273" s="44"/>
      <c r="BM273" s="44"/>
      <c r="BN273" s="127"/>
      <c r="BO273" s="44"/>
      <c r="BP273" s="1"/>
      <c r="BQ273" s="44"/>
      <c r="BR273" s="17">
        <v>2</v>
      </c>
      <c r="BS273" s="1">
        <f t="shared" si="2072"/>
        <v>0</v>
      </c>
      <c r="BT273" s="17">
        <f t="shared" ref="BT273" si="2180">+BS273*2</f>
        <v>0</v>
      </c>
      <c r="BU273" s="44"/>
      <c r="BV273" s="44">
        <v>1</v>
      </c>
      <c r="BW273" s="44"/>
      <c r="BX273" s="44"/>
      <c r="BY273" s="44"/>
      <c r="BZ273" s="44"/>
      <c r="CA273" s="44"/>
      <c r="CB273" s="44"/>
      <c r="CC273" s="44"/>
      <c r="CD273" s="92"/>
      <c r="CE273" s="92"/>
      <c r="CF273" s="92"/>
      <c r="CG273" s="44"/>
      <c r="CH273" s="1"/>
      <c r="CI273" s="1">
        <v>1</v>
      </c>
      <c r="CJ273" s="1"/>
      <c r="CK273" s="383"/>
      <c r="CL273" s="383"/>
      <c r="CM273" s="383"/>
      <c r="CN273" s="1">
        <f t="shared" si="2074"/>
        <v>0</v>
      </c>
      <c r="CO273" s="1">
        <f t="shared" si="2075"/>
        <v>0</v>
      </c>
      <c r="CP273" s="20">
        <f t="shared" si="2076"/>
        <v>2.5</v>
      </c>
      <c r="CQ273" s="351"/>
      <c r="CR273" s="131">
        <f t="shared" si="2077"/>
        <v>1</v>
      </c>
      <c r="CS273" s="44"/>
      <c r="CT273" s="44"/>
      <c r="CU273" s="1"/>
      <c r="CV273" s="1"/>
      <c r="CW273" s="1">
        <v>2</v>
      </c>
      <c r="CX273" s="1"/>
      <c r="CY273" s="1">
        <v>1</v>
      </c>
      <c r="CZ273" s="44">
        <v>5</v>
      </c>
      <c r="DA273" s="17">
        <f t="shared" ref="DA273" si="2181">+CY273</f>
        <v>1</v>
      </c>
      <c r="DB273" s="359">
        <f t="shared" si="2079"/>
        <v>6</v>
      </c>
      <c r="DC273" s="359">
        <f t="shared" si="2080"/>
        <v>3</v>
      </c>
      <c r="DD273" s="44"/>
      <c r="DE273" s="44">
        <v>8</v>
      </c>
      <c r="DF273" s="44"/>
      <c r="DG273" s="44"/>
      <c r="DH273" s="44"/>
      <c r="DI273" s="44"/>
      <c r="DJ273" s="44">
        <v>4</v>
      </c>
      <c r="DK273" s="44"/>
      <c r="DL273" s="44"/>
      <c r="DM273" s="44"/>
      <c r="DN273" s="44">
        <f t="shared" si="2151"/>
        <v>36</v>
      </c>
      <c r="DO273" s="1"/>
      <c r="DP273" s="1"/>
      <c r="DQ273" s="17">
        <f t="shared" si="2081"/>
        <v>0</v>
      </c>
      <c r="DR273" s="17">
        <f t="shared" si="2082"/>
        <v>0</v>
      </c>
      <c r="DS273" s="17">
        <f t="shared" si="2083"/>
        <v>0</v>
      </c>
      <c r="DT273" s="17">
        <f t="shared" si="2084"/>
        <v>0</v>
      </c>
      <c r="DU273" s="17">
        <f t="shared" si="2085"/>
        <v>0</v>
      </c>
      <c r="DV273" s="17">
        <f t="shared" si="2086"/>
        <v>0</v>
      </c>
      <c r="DW273" s="1"/>
      <c r="DX273" s="1"/>
      <c r="DY273" s="20">
        <f t="shared" si="2087"/>
        <v>0</v>
      </c>
      <c r="DZ273" s="20">
        <f t="shared" si="2088"/>
        <v>0</v>
      </c>
      <c r="EA273" s="20">
        <f t="shared" si="2089"/>
        <v>0</v>
      </c>
      <c r="EB273" s="20">
        <f t="shared" si="2090"/>
        <v>0</v>
      </c>
      <c r="EC273" s="18">
        <f t="shared" si="2091"/>
        <v>1</v>
      </c>
      <c r="ED273" s="19">
        <f t="shared" ref="ED273" si="2182">+IF(EC273&lt;&gt;0,EC273*3,0)</f>
        <v>3</v>
      </c>
      <c r="EE273" s="19">
        <f t="shared" si="2093"/>
        <v>0</v>
      </c>
      <c r="EF273" s="1">
        <f t="shared" si="2094"/>
        <v>0</v>
      </c>
      <c r="EG273" s="18">
        <f t="shared" si="2095"/>
        <v>5</v>
      </c>
      <c r="EH273" s="341"/>
      <c r="EI273" s="44"/>
      <c r="EJ273" s="44">
        <v>11</v>
      </c>
      <c r="EK273" s="44"/>
      <c r="EL273" s="93">
        <v>1</v>
      </c>
      <c r="EM273" s="93"/>
      <c r="EN273" s="93"/>
      <c r="EO273" s="366"/>
      <c r="EP273" s="366"/>
      <c r="EQ273" s="374"/>
      <c r="ER273" s="374"/>
      <c r="ES273" s="374">
        <v>1</v>
      </c>
      <c r="ET273" s="374"/>
      <c r="EU273" s="18">
        <f t="shared" si="2096"/>
        <v>7</v>
      </c>
      <c r="EV273" s="18">
        <f t="shared" si="2097"/>
        <v>2</v>
      </c>
      <c r="EW273" s="341">
        <v>1</v>
      </c>
      <c r="EX273" s="341"/>
      <c r="EY273" s="341">
        <v>4</v>
      </c>
      <c r="EZ273" s="365">
        <f t="shared" si="2104"/>
        <v>0</v>
      </c>
      <c r="FA273" s="44"/>
      <c r="FB273" s="44"/>
      <c r="FC273" s="44"/>
      <c r="FD273" s="45"/>
      <c r="FE273" s="45"/>
      <c r="FF273" s="45"/>
      <c r="FG273" s="300"/>
      <c r="FH273" s="45"/>
      <c r="FI273" s="45"/>
      <c r="FJ273" s="45"/>
      <c r="FK273" s="44"/>
      <c r="FL273" s="44"/>
      <c r="FM273" s="44"/>
      <c r="FN273" s="44"/>
      <c r="FO273" s="294"/>
      <c r="FP273" s="20">
        <f t="shared" si="2105"/>
        <v>0</v>
      </c>
      <c r="FQ273" s="20">
        <f t="shared" si="2098"/>
        <v>8</v>
      </c>
      <c r="FR273" s="20">
        <f t="shared" si="2099"/>
        <v>0</v>
      </c>
      <c r="FS273" s="20">
        <f t="shared" si="2100"/>
        <v>0</v>
      </c>
      <c r="FT273" s="20">
        <f t="shared" si="2101"/>
        <v>0</v>
      </c>
      <c r="FU273" s="20">
        <f t="shared" si="2102"/>
        <v>0</v>
      </c>
      <c r="FV273" s="20">
        <f t="shared" si="2103"/>
        <v>0</v>
      </c>
      <c r="FW273" s="44"/>
    </row>
    <row r="274" spans="1:179" ht="27.75" customHeight="1">
      <c r="A274" s="40"/>
      <c r="B274" s="48" t="s">
        <v>253</v>
      </c>
      <c r="C274" s="48" t="str">
        <f t="shared" si="2136"/>
        <v>1.6</v>
      </c>
      <c r="D274" s="48" t="s">
        <v>44</v>
      </c>
      <c r="E274" s="48" t="s">
        <v>44</v>
      </c>
      <c r="F274" s="48">
        <v>38</v>
      </c>
      <c r="G274" s="48">
        <f t="shared" si="2106"/>
        <v>38</v>
      </c>
      <c r="H274" s="43"/>
      <c r="I274" s="43"/>
      <c r="J274" s="44"/>
      <c r="K274" s="44"/>
      <c r="L274" s="44"/>
      <c r="M274" s="44"/>
      <c r="N274" s="43"/>
      <c r="O274" s="43"/>
      <c r="P274" s="1"/>
      <c r="Q274" s="16"/>
      <c r="R274" s="1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1">
        <f t="shared" ref="AC274" si="2183">+IF(S274=1,1,0)+IF(T274=1,1,0)</f>
        <v>0</v>
      </c>
      <c r="AD274" s="1">
        <f t="shared" ref="AD274" si="2184">+IF(U274=1,1,0)+IF(V274=1,1,0)</f>
        <v>0</v>
      </c>
      <c r="AE274" s="1">
        <f t="shared" ref="AE274" si="2185">+IF(W274=1,1,0)+IF(X274=1,1,0)</f>
        <v>0</v>
      </c>
      <c r="AF274" s="1">
        <f t="shared" ref="AF274" si="2186">+IF(Y274=1,1,0)+IF(Z274=1,1,0)</f>
        <v>0</v>
      </c>
      <c r="AG274" s="1">
        <f t="shared" ref="AG274" si="2187">+IF(AA274=1,1,0)</f>
        <v>0</v>
      </c>
      <c r="AH274" s="1">
        <f t="shared" ref="AH274" si="2188">+IF(AB274=1,1,0)</f>
        <v>0</v>
      </c>
      <c r="AI274" s="1">
        <f t="shared" ref="AI274" si="2189">+IF(S274=2,1,0)+IF(T274=2,1,0)</f>
        <v>0</v>
      </c>
      <c r="AJ274" s="1">
        <f t="shared" ref="AJ274" si="2190">+IF(U274=2,1,0)+IF(V274=2,1,0)</f>
        <v>0</v>
      </c>
      <c r="AK274" s="1">
        <f t="shared" ref="AK274" si="2191">+IF(X274=2,1,0)+IF(W274=2,1,0)</f>
        <v>0</v>
      </c>
      <c r="AL274" s="1">
        <f t="shared" ref="AL274" si="2192">+IF(Y274=2,1,0)+IF(Z274=2,1,0)</f>
        <v>0</v>
      </c>
      <c r="AM274" s="1">
        <f t="shared" ref="AM274" si="2193">+IF(AA274=2,1,0)</f>
        <v>0</v>
      </c>
      <c r="AN274" s="1">
        <f t="shared" ref="AN274" si="2194">+IF(AB274=2,1,0)</f>
        <v>0</v>
      </c>
      <c r="AO274" s="44"/>
      <c r="AP274" s="44"/>
      <c r="AQ274" s="44"/>
      <c r="AR274" s="44"/>
      <c r="AS274" s="122">
        <f t="shared" si="2068"/>
        <v>0</v>
      </c>
      <c r="AT274" s="122">
        <f t="shared" si="2069"/>
        <v>0</v>
      </c>
      <c r="AU274" s="122">
        <f t="shared" si="2070"/>
        <v>0</v>
      </c>
      <c r="AV274" s="122">
        <f t="shared" si="2071"/>
        <v>0</v>
      </c>
      <c r="AW274" s="44"/>
      <c r="AX274" s="294"/>
      <c r="AY274" s="294"/>
      <c r="AZ274" s="294"/>
      <c r="BA274" s="294"/>
      <c r="BB274" s="294"/>
      <c r="BC274" s="294"/>
      <c r="BD274" s="44"/>
      <c r="BE274" s="44"/>
      <c r="BF274" s="44"/>
      <c r="BG274" s="44"/>
      <c r="BH274" s="44"/>
      <c r="BI274" s="44"/>
      <c r="BJ274" s="44">
        <v>1</v>
      </c>
      <c r="BK274" s="44"/>
      <c r="BL274" s="44"/>
      <c r="BM274" s="44"/>
      <c r="BN274" s="127"/>
      <c r="BO274" s="44"/>
      <c r="BP274" s="1"/>
      <c r="BQ274" s="44"/>
      <c r="BR274" s="17">
        <v>2</v>
      </c>
      <c r="BS274" s="1">
        <f t="shared" si="2072"/>
        <v>0</v>
      </c>
      <c r="BT274" s="17">
        <f t="shared" ref="BT274" si="2195">+BS274*2</f>
        <v>0</v>
      </c>
      <c r="BU274" s="44"/>
      <c r="BV274" s="44">
        <v>1</v>
      </c>
      <c r="BW274" s="44"/>
      <c r="BX274" s="44"/>
      <c r="BY274" s="44"/>
      <c r="BZ274" s="44"/>
      <c r="CA274" s="44"/>
      <c r="CB274" s="44"/>
      <c r="CC274" s="44"/>
      <c r="CD274" s="92"/>
      <c r="CE274" s="92"/>
      <c r="CF274" s="92"/>
      <c r="CG274" s="44"/>
      <c r="CH274" s="1"/>
      <c r="CI274" s="1">
        <v>1</v>
      </c>
      <c r="CJ274" s="1"/>
      <c r="CK274" s="383"/>
      <c r="CL274" s="383"/>
      <c r="CM274" s="383"/>
      <c r="CN274" s="1">
        <f t="shared" si="2074"/>
        <v>0</v>
      </c>
      <c r="CO274" s="1">
        <f t="shared" si="2075"/>
        <v>0</v>
      </c>
      <c r="CP274" s="20">
        <f t="shared" si="2076"/>
        <v>2.5</v>
      </c>
      <c r="CQ274" s="351"/>
      <c r="CR274" s="131">
        <f t="shared" si="2077"/>
        <v>1</v>
      </c>
      <c r="CS274" s="44"/>
      <c r="CT274" s="44"/>
      <c r="CU274" s="1"/>
      <c r="CV274" s="1"/>
      <c r="CW274" s="1">
        <v>1</v>
      </c>
      <c r="CX274" s="1"/>
      <c r="CY274" s="1">
        <v>1</v>
      </c>
      <c r="CZ274" s="44">
        <v>4</v>
      </c>
      <c r="DA274" s="17">
        <f t="shared" ref="DA274" si="2196">+CY274</f>
        <v>1</v>
      </c>
      <c r="DB274" s="359">
        <f t="shared" si="2079"/>
        <v>5</v>
      </c>
      <c r="DC274" s="359">
        <f t="shared" si="2080"/>
        <v>2</v>
      </c>
      <c r="DD274" s="44"/>
      <c r="DE274" s="44">
        <v>4</v>
      </c>
      <c r="DF274" s="44">
        <v>4</v>
      </c>
      <c r="DG274" s="44"/>
      <c r="DH274" s="44"/>
      <c r="DI274" s="44"/>
      <c r="DJ274" s="44"/>
      <c r="DK274" s="44"/>
      <c r="DL274" s="44"/>
      <c r="DM274" s="44"/>
      <c r="DN274" s="44">
        <f t="shared" si="2151"/>
        <v>38</v>
      </c>
      <c r="DO274" s="1"/>
      <c r="DP274" s="1"/>
      <c r="DQ274" s="17">
        <f t="shared" si="2081"/>
        <v>0</v>
      </c>
      <c r="DR274" s="17">
        <f t="shared" si="2082"/>
        <v>0</v>
      </c>
      <c r="DS274" s="17">
        <f t="shared" si="2083"/>
        <v>0</v>
      </c>
      <c r="DT274" s="17">
        <f t="shared" si="2084"/>
        <v>0</v>
      </c>
      <c r="DU274" s="17">
        <f t="shared" si="2085"/>
        <v>0</v>
      </c>
      <c r="DV274" s="17">
        <f t="shared" si="2086"/>
        <v>0</v>
      </c>
      <c r="DW274" s="1"/>
      <c r="DX274" s="1"/>
      <c r="DY274" s="20">
        <f t="shared" si="2087"/>
        <v>0</v>
      </c>
      <c r="DZ274" s="20">
        <f t="shared" si="2088"/>
        <v>0</v>
      </c>
      <c r="EA274" s="20">
        <f t="shared" si="2089"/>
        <v>0</v>
      </c>
      <c r="EB274" s="20">
        <f t="shared" si="2090"/>
        <v>0</v>
      </c>
      <c r="EC274" s="18">
        <f t="shared" si="2091"/>
        <v>1</v>
      </c>
      <c r="ED274" s="19">
        <f t="shared" ref="ED274" si="2197">+IF(EC274&lt;&gt;0,EC274*3,0)</f>
        <v>3</v>
      </c>
      <c r="EE274" s="19">
        <f t="shared" si="2093"/>
        <v>0</v>
      </c>
      <c r="EF274" s="1">
        <f t="shared" si="2094"/>
        <v>0</v>
      </c>
      <c r="EG274" s="18">
        <f t="shared" si="2095"/>
        <v>5</v>
      </c>
      <c r="EH274" s="341"/>
      <c r="EI274" s="44"/>
      <c r="EJ274" s="44">
        <v>5.5</v>
      </c>
      <c r="EK274" s="44">
        <v>5.5</v>
      </c>
      <c r="EL274" s="93">
        <v>1</v>
      </c>
      <c r="EM274" s="93"/>
      <c r="EN274" s="93"/>
      <c r="EO274" s="366"/>
      <c r="EP274" s="366"/>
      <c r="EQ274" s="374"/>
      <c r="ER274" s="374"/>
      <c r="ES274" s="374"/>
      <c r="ET274" s="374"/>
      <c r="EU274" s="18">
        <f t="shared" si="2096"/>
        <v>6</v>
      </c>
      <c r="EV274" s="18">
        <f t="shared" si="2097"/>
        <v>2</v>
      </c>
      <c r="EW274" s="341">
        <v>1</v>
      </c>
      <c r="EX274" s="341"/>
      <c r="EY274" s="341">
        <v>4</v>
      </c>
      <c r="EZ274" s="365">
        <f t="shared" si="2104"/>
        <v>0</v>
      </c>
      <c r="FA274" s="44"/>
      <c r="FB274" s="44"/>
      <c r="FC274" s="44"/>
      <c r="FD274" s="45"/>
      <c r="FE274" s="45"/>
      <c r="FF274" s="45"/>
      <c r="FG274" s="300"/>
      <c r="FH274" s="45"/>
      <c r="FI274" s="45"/>
      <c r="FJ274" s="45"/>
      <c r="FK274" s="44"/>
      <c r="FL274" s="44"/>
      <c r="FM274" s="44"/>
      <c r="FN274" s="44"/>
      <c r="FO274" s="294"/>
      <c r="FP274" s="20">
        <f t="shared" si="2105"/>
        <v>0</v>
      </c>
      <c r="FQ274" s="20">
        <f t="shared" si="2098"/>
        <v>4</v>
      </c>
      <c r="FR274" s="20">
        <f t="shared" si="2099"/>
        <v>4</v>
      </c>
      <c r="FS274" s="20">
        <f t="shared" si="2100"/>
        <v>0</v>
      </c>
      <c r="FT274" s="20">
        <f t="shared" si="2101"/>
        <v>0</v>
      </c>
      <c r="FU274" s="20">
        <f t="shared" si="2102"/>
        <v>0</v>
      </c>
      <c r="FV274" s="20">
        <f t="shared" si="2103"/>
        <v>0</v>
      </c>
      <c r="FW274" s="44"/>
    </row>
    <row r="275" spans="1:179" ht="27.75" customHeight="1">
      <c r="A275" s="40"/>
      <c r="B275" s="48" t="s">
        <v>561</v>
      </c>
      <c r="C275" s="48" t="str">
        <f t="shared" si="2136"/>
        <v>1.7</v>
      </c>
      <c r="D275" s="48" t="s">
        <v>44</v>
      </c>
      <c r="E275" s="48" t="s">
        <v>44</v>
      </c>
      <c r="F275" s="48">
        <v>36</v>
      </c>
      <c r="G275" s="48">
        <f t="shared" si="2106"/>
        <v>36</v>
      </c>
      <c r="H275" s="43"/>
      <c r="I275" s="43"/>
      <c r="J275" s="44"/>
      <c r="K275" s="44"/>
      <c r="L275" s="44"/>
      <c r="M275" s="44"/>
      <c r="N275" s="43"/>
      <c r="O275" s="43"/>
      <c r="P275" s="1"/>
      <c r="Q275" s="16"/>
      <c r="R275" s="1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1">
        <f t="shared" ref="AC275" si="2198">+IF(S275=1,1,0)+IF(T275=1,1,0)</f>
        <v>0</v>
      </c>
      <c r="AD275" s="1">
        <f t="shared" ref="AD275" si="2199">+IF(U275=1,1,0)+IF(V275=1,1,0)</f>
        <v>0</v>
      </c>
      <c r="AE275" s="1">
        <f t="shared" ref="AE275" si="2200">+IF(W275=1,1,0)+IF(X275=1,1,0)</f>
        <v>0</v>
      </c>
      <c r="AF275" s="1">
        <f t="shared" ref="AF275" si="2201">+IF(Y275=1,1,0)+IF(Z275=1,1,0)</f>
        <v>0</v>
      </c>
      <c r="AG275" s="1">
        <f t="shared" ref="AG275" si="2202">+IF(AA275=1,1,0)</f>
        <v>0</v>
      </c>
      <c r="AH275" s="1">
        <f t="shared" ref="AH275" si="2203">+IF(AB275=1,1,0)</f>
        <v>0</v>
      </c>
      <c r="AI275" s="1">
        <f t="shared" ref="AI275" si="2204">+IF(S275=2,1,0)+IF(T275=2,1,0)</f>
        <v>0</v>
      </c>
      <c r="AJ275" s="1">
        <f t="shared" ref="AJ275" si="2205">+IF(U275=2,1,0)+IF(V275=2,1,0)</f>
        <v>0</v>
      </c>
      <c r="AK275" s="1">
        <f t="shared" ref="AK275" si="2206">+IF(X275=2,1,0)+IF(W275=2,1,0)</f>
        <v>0</v>
      </c>
      <c r="AL275" s="1">
        <f t="shared" ref="AL275" si="2207">+IF(Y275=2,1,0)+IF(Z275=2,1,0)</f>
        <v>0</v>
      </c>
      <c r="AM275" s="1">
        <f t="shared" ref="AM275" si="2208">+IF(AA275=2,1,0)</f>
        <v>0</v>
      </c>
      <c r="AN275" s="1">
        <f t="shared" ref="AN275" si="2209">+IF(AB275=2,1,0)</f>
        <v>0</v>
      </c>
      <c r="AO275" s="44"/>
      <c r="AP275" s="44"/>
      <c r="AQ275" s="44"/>
      <c r="AR275" s="44"/>
      <c r="AS275" s="122">
        <f t="shared" si="2068"/>
        <v>0</v>
      </c>
      <c r="AT275" s="122">
        <f t="shared" si="2069"/>
        <v>0</v>
      </c>
      <c r="AU275" s="122">
        <f t="shared" si="2070"/>
        <v>0</v>
      </c>
      <c r="AV275" s="122">
        <f t="shared" si="2071"/>
        <v>0</v>
      </c>
      <c r="AW275" s="44"/>
      <c r="AX275" s="294"/>
      <c r="AY275" s="294"/>
      <c r="AZ275" s="294"/>
      <c r="BA275" s="294"/>
      <c r="BB275" s="294"/>
      <c r="BC275" s="294"/>
      <c r="BD275" s="44"/>
      <c r="BE275" s="44"/>
      <c r="BF275" s="44"/>
      <c r="BG275" s="44"/>
      <c r="BH275" s="44"/>
      <c r="BI275" s="44"/>
      <c r="BJ275" s="44">
        <v>1</v>
      </c>
      <c r="BK275" s="44"/>
      <c r="BL275" s="44"/>
      <c r="BM275" s="44"/>
      <c r="BN275" s="127"/>
      <c r="BO275" s="44"/>
      <c r="BP275" s="1"/>
      <c r="BQ275" s="44"/>
      <c r="BR275" s="17">
        <v>2</v>
      </c>
      <c r="BS275" s="1">
        <f t="shared" si="2072"/>
        <v>0</v>
      </c>
      <c r="BT275" s="17">
        <f t="shared" ref="BT275" si="2210">+BS275*2</f>
        <v>0</v>
      </c>
      <c r="BU275" s="44"/>
      <c r="BV275" s="44">
        <v>1</v>
      </c>
      <c r="BW275" s="44"/>
      <c r="BX275" s="44"/>
      <c r="BY275" s="44"/>
      <c r="BZ275" s="44"/>
      <c r="CA275" s="44"/>
      <c r="CB275" s="44"/>
      <c r="CC275" s="44"/>
      <c r="CD275" s="92"/>
      <c r="CE275" s="92"/>
      <c r="CF275" s="92"/>
      <c r="CG275" s="44"/>
      <c r="CH275" s="1"/>
      <c r="CI275" s="1">
        <v>1</v>
      </c>
      <c r="CJ275" s="1"/>
      <c r="CK275" s="383"/>
      <c r="CL275" s="383"/>
      <c r="CM275" s="383"/>
      <c r="CN275" s="1">
        <f t="shared" si="2074"/>
        <v>0</v>
      </c>
      <c r="CO275" s="1">
        <f t="shared" si="2075"/>
        <v>0</v>
      </c>
      <c r="CP275" s="20">
        <f t="shared" si="2076"/>
        <v>2.5</v>
      </c>
      <c r="CQ275" s="351"/>
      <c r="CR275" s="131">
        <f t="shared" si="2077"/>
        <v>1</v>
      </c>
      <c r="CS275" s="44"/>
      <c r="CT275" s="44"/>
      <c r="CU275" s="1"/>
      <c r="CV275" s="1"/>
      <c r="CW275" s="1">
        <v>1</v>
      </c>
      <c r="CX275" s="1"/>
      <c r="CY275" s="1"/>
      <c r="CZ275" s="44">
        <v>1</v>
      </c>
      <c r="DA275" s="17">
        <f t="shared" ref="DA275" si="2211">+CY275</f>
        <v>0</v>
      </c>
      <c r="DB275" s="359">
        <f t="shared" si="2079"/>
        <v>1</v>
      </c>
      <c r="DC275" s="359">
        <f t="shared" si="2080"/>
        <v>1</v>
      </c>
      <c r="DD275" s="44"/>
      <c r="DE275" s="44">
        <v>4</v>
      </c>
      <c r="DF275" s="44"/>
      <c r="DG275" s="44"/>
      <c r="DH275" s="44"/>
      <c r="DI275" s="44"/>
      <c r="DJ275" s="44"/>
      <c r="DK275" s="44"/>
      <c r="DL275" s="44"/>
      <c r="DM275" s="44"/>
      <c r="DN275" s="44">
        <f t="shared" si="2151"/>
        <v>36</v>
      </c>
      <c r="DO275" s="1"/>
      <c r="DP275" s="1"/>
      <c r="DQ275" s="17">
        <f t="shared" si="2081"/>
        <v>0</v>
      </c>
      <c r="DR275" s="17">
        <f t="shared" si="2082"/>
        <v>0</v>
      </c>
      <c r="DS275" s="17">
        <f t="shared" si="2083"/>
        <v>0</v>
      </c>
      <c r="DT275" s="17">
        <f t="shared" si="2084"/>
        <v>0</v>
      </c>
      <c r="DU275" s="17">
        <f t="shared" si="2085"/>
        <v>0</v>
      </c>
      <c r="DV275" s="17">
        <f t="shared" si="2086"/>
        <v>0</v>
      </c>
      <c r="DW275" s="1"/>
      <c r="DX275" s="1"/>
      <c r="DY275" s="20">
        <f t="shared" si="2087"/>
        <v>0</v>
      </c>
      <c r="DZ275" s="20">
        <f t="shared" si="2088"/>
        <v>0</v>
      </c>
      <c r="EA275" s="20">
        <f t="shared" si="2089"/>
        <v>0</v>
      </c>
      <c r="EB275" s="20">
        <f t="shared" si="2090"/>
        <v>0</v>
      </c>
      <c r="EC275" s="18">
        <f t="shared" si="2091"/>
        <v>0</v>
      </c>
      <c r="ED275" s="19">
        <f t="shared" ref="ED275" si="2212">+IF(EC275&lt;&gt;0,EC275*3,0)</f>
        <v>0</v>
      </c>
      <c r="EE275" s="19">
        <f t="shared" si="2093"/>
        <v>0</v>
      </c>
      <c r="EF275" s="1">
        <f t="shared" si="2094"/>
        <v>0</v>
      </c>
      <c r="EG275" s="18">
        <f t="shared" si="2095"/>
        <v>0</v>
      </c>
      <c r="EH275" s="341"/>
      <c r="EI275" s="44"/>
      <c r="EJ275" s="44">
        <v>5.5</v>
      </c>
      <c r="EK275" s="44"/>
      <c r="EL275" s="93">
        <v>1</v>
      </c>
      <c r="EM275" s="93"/>
      <c r="EN275" s="93"/>
      <c r="EO275" s="366"/>
      <c r="EP275" s="366"/>
      <c r="EQ275" s="374"/>
      <c r="ER275" s="374"/>
      <c r="ES275" s="374"/>
      <c r="ET275" s="374"/>
      <c r="EU275" s="18">
        <f t="shared" si="2096"/>
        <v>3</v>
      </c>
      <c r="EV275" s="18">
        <f t="shared" si="2097"/>
        <v>2</v>
      </c>
      <c r="EW275" s="341">
        <v>1</v>
      </c>
      <c r="EX275" s="341"/>
      <c r="EY275" s="341">
        <v>2</v>
      </c>
      <c r="EZ275" s="365">
        <f t="shared" si="2104"/>
        <v>0</v>
      </c>
      <c r="FA275" s="44"/>
      <c r="FB275" s="44"/>
      <c r="FC275" s="44"/>
      <c r="FD275" s="45"/>
      <c r="FE275" s="45"/>
      <c r="FF275" s="45"/>
      <c r="FG275" s="300"/>
      <c r="FH275" s="45"/>
      <c r="FI275" s="45"/>
      <c r="FJ275" s="45"/>
      <c r="FK275" s="44"/>
      <c r="FL275" s="44"/>
      <c r="FM275" s="44"/>
      <c r="FN275" s="44"/>
      <c r="FO275" s="294"/>
      <c r="FP275" s="20">
        <f t="shared" si="2105"/>
        <v>0</v>
      </c>
      <c r="FQ275" s="20">
        <f t="shared" si="2098"/>
        <v>4</v>
      </c>
      <c r="FR275" s="20">
        <f t="shared" si="2099"/>
        <v>0</v>
      </c>
      <c r="FS275" s="20">
        <f t="shared" si="2100"/>
        <v>0</v>
      </c>
      <c r="FT275" s="20">
        <f t="shared" si="2101"/>
        <v>0</v>
      </c>
      <c r="FU275" s="20">
        <f t="shared" si="2102"/>
        <v>0</v>
      </c>
      <c r="FV275" s="20">
        <f t="shared" si="2103"/>
        <v>0</v>
      </c>
      <c r="FW275" s="44"/>
    </row>
    <row r="276" spans="1:179" ht="27.75" customHeight="1">
      <c r="A276" s="40"/>
      <c r="B276" s="48" t="s">
        <v>562</v>
      </c>
      <c r="C276" s="48" t="str">
        <f t="shared" si="2136"/>
        <v>1.8</v>
      </c>
      <c r="D276" s="48" t="s">
        <v>201</v>
      </c>
      <c r="E276" s="48" t="s">
        <v>187</v>
      </c>
      <c r="F276" s="48">
        <v>40</v>
      </c>
      <c r="G276" s="48">
        <f t="shared" si="2106"/>
        <v>40</v>
      </c>
      <c r="H276" s="43"/>
      <c r="I276" s="43"/>
      <c r="J276" s="44"/>
      <c r="K276" s="44"/>
      <c r="L276" s="44"/>
      <c r="M276" s="44">
        <v>4</v>
      </c>
      <c r="N276" s="43"/>
      <c r="O276" s="43"/>
      <c r="P276" s="1"/>
      <c r="Q276" s="16"/>
      <c r="R276" s="1"/>
      <c r="S276" s="44"/>
      <c r="T276" s="44"/>
      <c r="U276" s="44"/>
      <c r="V276" s="44"/>
      <c r="W276" s="44"/>
      <c r="X276" s="44"/>
      <c r="Y276" s="44"/>
      <c r="Z276" s="44">
        <v>2</v>
      </c>
      <c r="AA276" s="44"/>
      <c r="AB276" s="44"/>
      <c r="AC276" s="1">
        <f t="shared" ref="AC276:AC277" si="2213">+IF(S276=1,1,0)+IF(T276=1,1,0)</f>
        <v>0</v>
      </c>
      <c r="AD276" s="1">
        <f t="shared" ref="AD276:AD277" si="2214">+IF(U276=1,1,0)+IF(V276=1,1,0)</f>
        <v>0</v>
      </c>
      <c r="AE276" s="1">
        <f t="shared" ref="AE276:AE277" si="2215">+IF(W276=1,1,0)+IF(X276=1,1,0)</f>
        <v>0</v>
      </c>
      <c r="AF276" s="1">
        <f t="shared" ref="AF276:AF277" si="2216">+IF(Y276=1,1,0)+IF(Z276=1,1,0)</f>
        <v>0</v>
      </c>
      <c r="AG276" s="1">
        <f t="shared" ref="AG276:AG277" si="2217">+IF(AA276=1,1,0)</f>
        <v>0</v>
      </c>
      <c r="AH276" s="1">
        <f t="shared" ref="AH276:AH277" si="2218">+IF(AB276=1,1,0)</f>
        <v>0</v>
      </c>
      <c r="AI276" s="1">
        <f t="shared" ref="AI276:AI277" si="2219">+IF(S276=2,1,0)+IF(T276=2,1,0)</f>
        <v>0</v>
      </c>
      <c r="AJ276" s="1">
        <f t="shared" ref="AJ276:AJ277" si="2220">+IF(U276=2,1,0)+IF(V276=2,1,0)</f>
        <v>0</v>
      </c>
      <c r="AK276" s="1">
        <f t="shared" ref="AK276:AK277" si="2221">+IF(X276=2,1,0)+IF(W276=2,1,0)</f>
        <v>0</v>
      </c>
      <c r="AL276" s="1">
        <f t="shared" ref="AL276:AL277" si="2222">+IF(Y276=2,1,0)+IF(Z276=2,1,0)</f>
        <v>1</v>
      </c>
      <c r="AM276" s="1">
        <f t="shared" ref="AM276:AM277" si="2223">+IF(AA276=2,1,0)</f>
        <v>0</v>
      </c>
      <c r="AN276" s="1">
        <f t="shared" ref="AN276:AN277" si="2224">+IF(AB276=2,1,0)</f>
        <v>0</v>
      </c>
      <c r="AO276" s="44"/>
      <c r="AP276" s="44"/>
      <c r="AQ276" s="44"/>
      <c r="AR276" s="44">
        <v>12</v>
      </c>
      <c r="AS276" s="122">
        <f t="shared" si="2068"/>
        <v>0</v>
      </c>
      <c r="AT276" s="122">
        <f t="shared" si="2069"/>
        <v>0</v>
      </c>
      <c r="AU276" s="122">
        <f t="shared" si="2070"/>
        <v>0</v>
      </c>
      <c r="AV276" s="122"/>
      <c r="AW276" s="44"/>
      <c r="AX276" s="294"/>
      <c r="AY276" s="294"/>
      <c r="AZ276" s="294"/>
      <c r="BA276" s="294"/>
      <c r="BB276" s="294"/>
      <c r="BC276" s="294"/>
      <c r="BD276" s="44"/>
      <c r="BE276" s="44"/>
      <c r="BF276" s="44"/>
      <c r="BG276" s="44"/>
      <c r="BH276" s="44"/>
      <c r="BI276" s="44"/>
      <c r="BJ276" s="44"/>
      <c r="BK276" s="44"/>
      <c r="BL276" s="44">
        <v>1</v>
      </c>
      <c r="BM276" s="44">
        <v>1</v>
      </c>
      <c r="BN276" s="127"/>
      <c r="BO276" s="44">
        <v>1</v>
      </c>
      <c r="BP276" s="1"/>
      <c r="BQ276" s="44"/>
      <c r="BR276" s="17">
        <v>2</v>
      </c>
      <c r="BS276" s="1">
        <f t="shared" si="2072"/>
        <v>0</v>
      </c>
      <c r="BT276" s="17">
        <f t="shared" ref="BT276:BT277" si="2225">+BS276*2</f>
        <v>0</v>
      </c>
      <c r="BU276" s="44"/>
      <c r="BV276" s="44">
        <v>1</v>
      </c>
      <c r="BW276" s="44">
        <v>1</v>
      </c>
      <c r="BX276" s="44"/>
      <c r="BY276" s="44"/>
      <c r="BZ276" s="44">
        <v>1</v>
      </c>
      <c r="CA276" s="44"/>
      <c r="CB276" s="44"/>
      <c r="CC276" s="44"/>
      <c r="CD276" s="92"/>
      <c r="CE276" s="92">
        <v>1</v>
      </c>
      <c r="CF276" s="92"/>
      <c r="CG276" s="44"/>
      <c r="CH276" s="1"/>
      <c r="CI276" s="1"/>
      <c r="CJ276" s="1"/>
      <c r="CK276" s="383"/>
      <c r="CL276" s="383"/>
      <c r="CM276" s="383"/>
      <c r="CN276" s="1">
        <f t="shared" si="2074"/>
        <v>1</v>
      </c>
      <c r="CO276" s="1">
        <f t="shared" si="2075"/>
        <v>1</v>
      </c>
      <c r="CP276" s="20">
        <f t="shared" si="2076"/>
        <v>3</v>
      </c>
      <c r="CQ276" s="351"/>
      <c r="CR276" s="131">
        <f t="shared" si="2077"/>
        <v>1</v>
      </c>
      <c r="CS276" s="44"/>
      <c r="CT276" s="44"/>
      <c r="CU276" s="1"/>
      <c r="CV276" s="1"/>
      <c r="CW276" s="1">
        <v>1</v>
      </c>
      <c r="CX276" s="1"/>
      <c r="CY276" s="1">
        <v>3</v>
      </c>
      <c r="CZ276" s="44">
        <v>2</v>
      </c>
      <c r="DA276" s="17">
        <f t="shared" ref="DA276:DA277" si="2226">+CY276</f>
        <v>3</v>
      </c>
      <c r="DB276" s="359">
        <f t="shared" si="2079"/>
        <v>5</v>
      </c>
      <c r="DC276" s="359">
        <f t="shared" si="2080"/>
        <v>4</v>
      </c>
      <c r="DD276" s="44"/>
      <c r="DE276" s="44">
        <v>4</v>
      </c>
      <c r="DF276" s="44"/>
      <c r="DG276" s="44"/>
      <c r="DH276" s="44"/>
      <c r="DI276" s="44">
        <v>12</v>
      </c>
      <c r="DJ276" s="44"/>
      <c r="DK276" s="44"/>
      <c r="DL276" s="44"/>
      <c r="DM276" s="44"/>
      <c r="DN276" s="44">
        <f t="shared" si="2151"/>
        <v>40</v>
      </c>
      <c r="DO276" s="1"/>
      <c r="DP276" s="1"/>
      <c r="DQ276" s="17">
        <f t="shared" si="2081"/>
        <v>0</v>
      </c>
      <c r="DR276" s="17">
        <f t="shared" si="2082"/>
        <v>0</v>
      </c>
      <c r="DS276" s="17">
        <f t="shared" si="2083"/>
        <v>0</v>
      </c>
      <c r="DT276" s="17">
        <f t="shared" si="2084"/>
        <v>1</v>
      </c>
      <c r="DU276" s="17">
        <f t="shared" si="2085"/>
        <v>0</v>
      </c>
      <c r="DV276" s="17">
        <f t="shared" si="2086"/>
        <v>3</v>
      </c>
      <c r="DW276" s="1"/>
      <c r="DX276" s="1"/>
      <c r="DY276" s="20">
        <f t="shared" si="2087"/>
        <v>0</v>
      </c>
      <c r="DZ276" s="20">
        <f t="shared" si="2088"/>
        <v>0</v>
      </c>
      <c r="EA276" s="20">
        <f t="shared" si="2089"/>
        <v>12</v>
      </c>
      <c r="EB276" s="20">
        <f t="shared" si="2090"/>
        <v>0</v>
      </c>
      <c r="EC276" s="18">
        <f t="shared" si="2091"/>
        <v>1</v>
      </c>
      <c r="ED276" s="19">
        <f t="shared" ref="ED276:ED277" si="2227">+IF(EC276&lt;&gt;0,EC276*3,0)</f>
        <v>3</v>
      </c>
      <c r="EE276" s="19">
        <f t="shared" si="2093"/>
        <v>0</v>
      </c>
      <c r="EF276" s="1">
        <f t="shared" si="2094"/>
        <v>0</v>
      </c>
      <c r="EG276" s="18">
        <f t="shared" si="2095"/>
        <v>5</v>
      </c>
      <c r="EH276" s="341"/>
      <c r="EI276" s="44"/>
      <c r="EJ276" s="44">
        <v>5.5</v>
      </c>
      <c r="EK276" s="44"/>
      <c r="EL276" s="93"/>
      <c r="EM276" s="93">
        <v>1</v>
      </c>
      <c r="EN276" s="93"/>
      <c r="EO276" s="366"/>
      <c r="EP276" s="366"/>
      <c r="EQ276" s="374"/>
      <c r="ER276" s="374"/>
      <c r="ES276" s="374"/>
      <c r="ET276" s="374">
        <v>1</v>
      </c>
      <c r="EU276" s="18">
        <f t="shared" si="2096"/>
        <v>4</v>
      </c>
      <c r="EV276" s="18">
        <f t="shared" si="2097"/>
        <v>12</v>
      </c>
      <c r="EW276" s="341">
        <v>2</v>
      </c>
      <c r="EX276" s="341">
        <v>2</v>
      </c>
      <c r="EY276" s="341">
        <v>4</v>
      </c>
      <c r="EZ276" s="365">
        <f t="shared" si="2104"/>
        <v>0</v>
      </c>
      <c r="FA276" s="44"/>
      <c r="FB276" s="44"/>
      <c r="FC276" s="44">
        <v>2</v>
      </c>
      <c r="FD276" s="45"/>
      <c r="FE276" s="45"/>
      <c r="FF276" s="45"/>
      <c r="FG276" s="300">
        <f>BO276</f>
        <v>1</v>
      </c>
      <c r="FH276" s="45"/>
      <c r="FI276" s="45"/>
      <c r="FJ276" s="45"/>
      <c r="FK276" s="44"/>
      <c r="FL276" s="44"/>
      <c r="FM276" s="44"/>
      <c r="FN276" s="44"/>
      <c r="FO276" s="294"/>
      <c r="FP276" s="20">
        <f t="shared" si="2105"/>
        <v>0</v>
      </c>
      <c r="FQ276" s="20">
        <f t="shared" si="2098"/>
        <v>4</v>
      </c>
      <c r="FR276" s="20">
        <f t="shared" si="2099"/>
        <v>0</v>
      </c>
      <c r="FS276" s="20">
        <f t="shared" si="2100"/>
        <v>0</v>
      </c>
      <c r="FT276" s="20">
        <f t="shared" si="2101"/>
        <v>0</v>
      </c>
      <c r="FU276" s="20">
        <f t="shared" si="2102"/>
        <v>0</v>
      </c>
      <c r="FV276" s="20">
        <f t="shared" si="2103"/>
        <v>0</v>
      </c>
      <c r="FW276" s="44" t="s">
        <v>628</v>
      </c>
    </row>
    <row r="277" spans="1:179" ht="27.75" customHeight="1">
      <c r="A277" s="40"/>
      <c r="B277" s="48"/>
      <c r="C277" s="48" t="s">
        <v>623</v>
      </c>
      <c r="D277" s="48"/>
      <c r="E277" s="48" t="s">
        <v>44</v>
      </c>
      <c r="F277" s="48"/>
      <c r="G277" s="48">
        <v>30</v>
      </c>
      <c r="H277" s="43"/>
      <c r="I277" s="43"/>
      <c r="J277" s="44"/>
      <c r="K277" s="44"/>
      <c r="L277" s="44"/>
      <c r="M277" s="44"/>
      <c r="N277" s="43"/>
      <c r="O277" s="43"/>
      <c r="P277" s="1"/>
      <c r="Q277" s="16"/>
      <c r="R277" s="1"/>
      <c r="S277" s="44"/>
      <c r="T277" s="44"/>
      <c r="U277" s="44"/>
      <c r="V277" s="44"/>
      <c r="W277" s="44"/>
      <c r="X277" s="44"/>
      <c r="Y277" s="44">
        <v>1</v>
      </c>
      <c r="Z277" s="44"/>
      <c r="AA277" s="44"/>
      <c r="AB277" s="44"/>
      <c r="AC277" s="1">
        <f t="shared" si="2213"/>
        <v>0</v>
      </c>
      <c r="AD277" s="1">
        <f t="shared" si="2214"/>
        <v>0</v>
      </c>
      <c r="AE277" s="1">
        <f t="shared" si="2215"/>
        <v>0</v>
      </c>
      <c r="AF277" s="1">
        <f t="shared" si="2216"/>
        <v>1</v>
      </c>
      <c r="AG277" s="1">
        <f t="shared" si="2217"/>
        <v>0</v>
      </c>
      <c r="AH277" s="1">
        <f t="shared" si="2218"/>
        <v>0</v>
      </c>
      <c r="AI277" s="1">
        <f t="shared" si="2219"/>
        <v>0</v>
      </c>
      <c r="AJ277" s="1">
        <f t="shared" si="2220"/>
        <v>0</v>
      </c>
      <c r="AK277" s="1">
        <f t="shared" si="2221"/>
        <v>0</v>
      </c>
      <c r="AL277" s="1">
        <f t="shared" si="2222"/>
        <v>0</v>
      </c>
      <c r="AM277" s="1">
        <f t="shared" si="2223"/>
        <v>0</v>
      </c>
      <c r="AN277" s="1">
        <f t="shared" si="2224"/>
        <v>0</v>
      </c>
      <c r="AO277" s="44"/>
      <c r="AP277" s="44"/>
      <c r="AQ277" s="44"/>
      <c r="AR277" s="44">
        <f t="shared" ref="AR277:AR282" si="2228">G277</f>
        <v>30</v>
      </c>
      <c r="AS277" s="122">
        <f t="shared" si="2068"/>
        <v>0</v>
      </c>
      <c r="AT277" s="122">
        <f t="shared" si="2069"/>
        <v>0</v>
      </c>
      <c r="AU277" s="122">
        <f t="shared" si="2070"/>
        <v>0</v>
      </c>
      <c r="AV277" s="122">
        <f t="shared" ref="AV277:AV307" si="2229">IF(AND(AR277&gt;0,OR(BR277&gt;=2,BR277=1)),AR277/G277,0)</f>
        <v>1</v>
      </c>
      <c r="AW277" s="44"/>
      <c r="AX277" s="294"/>
      <c r="AY277" s="294"/>
      <c r="AZ277" s="294"/>
      <c r="BA277" s="294"/>
      <c r="BB277" s="294"/>
      <c r="BC277" s="294"/>
      <c r="BD277" s="44"/>
      <c r="BE277" s="44"/>
      <c r="BF277" s="44"/>
      <c r="BG277" s="44"/>
      <c r="BH277" s="44"/>
      <c r="BI277" s="44"/>
      <c r="BJ277" s="44">
        <v>1</v>
      </c>
      <c r="BK277" s="44"/>
      <c r="BL277" s="44"/>
      <c r="BM277" s="44"/>
      <c r="BN277" s="127"/>
      <c r="BO277" s="44"/>
      <c r="BP277" s="1"/>
      <c r="BQ277" s="44"/>
      <c r="BR277" s="17">
        <v>2</v>
      </c>
      <c r="BS277" s="1">
        <f t="shared" si="2072"/>
        <v>0</v>
      </c>
      <c r="BT277" s="17">
        <f t="shared" si="2225"/>
        <v>0</v>
      </c>
      <c r="BU277" s="44"/>
      <c r="BV277" s="44">
        <v>1</v>
      </c>
      <c r="BW277" s="44"/>
      <c r="BX277" s="44"/>
      <c r="BY277" s="44"/>
      <c r="BZ277" s="44"/>
      <c r="CA277" s="44"/>
      <c r="CB277" s="44"/>
      <c r="CC277" s="44"/>
      <c r="CD277" s="92"/>
      <c r="CE277" s="92">
        <v>1</v>
      </c>
      <c r="CF277" s="92"/>
      <c r="CG277" s="44"/>
      <c r="CH277" s="1"/>
      <c r="CI277" s="1"/>
      <c r="CJ277" s="1"/>
      <c r="CK277" s="383"/>
      <c r="CL277" s="383"/>
      <c r="CM277" s="383"/>
      <c r="CN277" s="1">
        <f t="shared" si="2074"/>
        <v>0</v>
      </c>
      <c r="CO277" s="1">
        <f t="shared" si="2075"/>
        <v>0</v>
      </c>
      <c r="CP277" s="20">
        <f t="shared" si="2076"/>
        <v>0.5</v>
      </c>
      <c r="CQ277" s="351"/>
      <c r="CR277" s="131">
        <f t="shared" si="2077"/>
        <v>1</v>
      </c>
      <c r="CS277" s="44"/>
      <c r="CT277" s="44"/>
      <c r="CU277" s="1"/>
      <c r="CV277" s="1"/>
      <c r="CW277" s="1"/>
      <c r="CX277" s="1"/>
      <c r="CY277" s="1"/>
      <c r="CZ277" s="44"/>
      <c r="DA277" s="17">
        <f t="shared" si="2226"/>
        <v>0</v>
      </c>
      <c r="DB277" s="359">
        <f t="shared" si="2079"/>
        <v>0</v>
      </c>
      <c r="DC277" s="359">
        <f t="shared" si="2080"/>
        <v>0</v>
      </c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1"/>
      <c r="DP277" s="1"/>
      <c r="DQ277" s="17">
        <f t="shared" si="2081"/>
        <v>0</v>
      </c>
      <c r="DR277" s="17">
        <f t="shared" si="2082"/>
        <v>0</v>
      </c>
      <c r="DS277" s="17">
        <f t="shared" si="2083"/>
        <v>0</v>
      </c>
      <c r="DT277" s="17">
        <f t="shared" si="2084"/>
        <v>0</v>
      </c>
      <c r="DU277" s="17">
        <f t="shared" si="2085"/>
        <v>0</v>
      </c>
      <c r="DV277" s="17">
        <f t="shared" si="2086"/>
        <v>0</v>
      </c>
      <c r="DW277" s="1"/>
      <c r="DX277" s="1"/>
      <c r="DY277" s="20">
        <f t="shared" si="2087"/>
        <v>0</v>
      </c>
      <c r="DZ277" s="20">
        <f t="shared" si="2088"/>
        <v>0</v>
      </c>
      <c r="EA277" s="20">
        <f t="shared" si="2089"/>
        <v>0</v>
      </c>
      <c r="EB277" s="20">
        <f t="shared" si="2090"/>
        <v>0</v>
      </c>
      <c r="EC277" s="18">
        <f t="shared" si="2091"/>
        <v>0</v>
      </c>
      <c r="ED277" s="19">
        <f t="shared" si="2227"/>
        <v>0</v>
      </c>
      <c r="EE277" s="19">
        <f t="shared" si="2093"/>
        <v>0</v>
      </c>
      <c r="EF277" s="1">
        <f t="shared" si="2094"/>
        <v>0</v>
      </c>
      <c r="EG277" s="18">
        <f t="shared" si="2095"/>
        <v>0</v>
      </c>
      <c r="EH277" s="341"/>
      <c r="EI277" s="44"/>
      <c r="EJ277" s="44"/>
      <c r="EK277" s="44"/>
      <c r="EL277" s="93"/>
      <c r="EM277" s="93"/>
      <c r="EN277" s="93"/>
      <c r="EO277" s="366"/>
      <c r="EP277" s="366"/>
      <c r="EQ277" s="374"/>
      <c r="ER277" s="374"/>
      <c r="ES277" s="374"/>
      <c r="ET277" s="374"/>
      <c r="EU277" s="18">
        <f t="shared" si="2096"/>
        <v>0</v>
      </c>
      <c r="EV277" s="18">
        <f t="shared" si="2097"/>
        <v>2</v>
      </c>
      <c r="EW277" s="341"/>
      <c r="EX277" s="341"/>
      <c r="EY277" s="341"/>
      <c r="EZ277" s="365">
        <f t="shared" si="2104"/>
        <v>0</v>
      </c>
      <c r="FA277" s="44"/>
      <c r="FB277" s="44"/>
      <c r="FC277" s="44"/>
      <c r="FD277" s="45"/>
      <c r="FE277" s="45"/>
      <c r="FF277" s="45"/>
      <c r="FG277" s="300"/>
      <c r="FH277" s="45"/>
      <c r="FI277" s="45"/>
      <c r="FJ277" s="45"/>
      <c r="FK277" s="44"/>
      <c r="FL277" s="44"/>
      <c r="FM277" s="44"/>
      <c r="FN277" s="44"/>
      <c r="FO277" s="294"/>
      <c r="FP277" s="20">
        <f t="shared" si="2105"/>
        <v>0</v>
      </c>
      <c r="FQ277" s="20">
        <f t="shared" si="2098"/>
        <v>0</v>
      </c>
      <c r="FR277" s="20">
        <f t="shared" si="2099"/>
        <v>0</v>
      </c>
      <c r="FS277" s="20">
        <f t="shared" si="2100"/>
        <v>0</v>
      </c>
      <c r="FT277" s="20">
        <f t="shared" si="2101"/>
        <v>0</v>
      </c>
      <c r="FU277" s="20">
        <f t="shared" si="2102"/>
        <v>0</v>
      </c>
      <c r="FV277" s="20">
        <f t="shared" si="2103"/>
        <v>0</v>
      </c>
      <c r="FW277" s="44"/>
    </row>
    <row r="278" spans="1:179" ht="27.75" customHeight="1">
      <c r="A278" s="40"/>
      <c r="B278" s="48" t="s">
        <v>563</v>
      </c>
      <c r="C278" s="48" t="str">
        <f>B278</f>
        <v>1.9</v>
      </c>
      <c r="D278" s="48" t="s">
        <v>53</v>
      </c>
      <c r="E278" s="48" t="str">
        <f>D278</f>
        <v>LT7,5</v>
      </c>
      <c r="F278" s="48">
        <v>55</v>
      </c>
      <c r="G278" s="48">
        <v>25</v>
      </c>
      <c r="H278" s="43"/>
      <c r="I278" s="43"/>
      <c r="J278" s="44"/>
      <c r="K278" s="44"/>
      <c r="L278" s="44"/>
      <c r="M278" s="44"/>
      <c r="N278" s="43"/>
      <c r="O278" s="43"/>
      <c r="P278" s="1"/>
      <c r="Q278" s="16"/>
      <c r="R278" s="1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1">
        <f t="shared" ref="AC278" si="2230">+IF(S278=1,1,0)+IF(T278=1,1,0)</f>
        <v>0</v>
      </c>
      <c r="AD278" s="1">
        <f t="shared" ref="AD278" si="2231">+IF(U278=1,1,0)+IF(V278=1,1,0)</f>
        <v>0</v>
      </c>
      <c r="AE278" s="1">
        <f t="shared" ref="AE278" si="2232">+IF(W278=1,1,0)+IF(X278=1,1,0)</f>
        <v>0</v>
      </c>
      <c r="AF278" s="1">
        <f t="shared" ref="AF278" si="2233">+IF(Y278=1,1,0)+IF(Z278=1,1,0)</f>
        <v>0</v>
      </c>
      <c r="AG278" s="1">
        <f t="shared" ref="AG278" si="2234">+IF(AA278=1,1,0)</f>
        <v>0</v>
      </c>
      <c r="AH278" s="1">
        <f t="shared" ref="AH278" si="2235">+IF(AB278=1,1,0)</f>
        <v>0</v>
      </c>
      <c r="AI278" s="1">
        <f t="shared" ref="AI278" si="2236">+IF(S278=2,1,0)+IF(T278=2,1,0)</f>
        <v>0</v>
      </c>
      <c r="AJ278" s="1">
        <f t="shared" ref="AJ278" si="2237">+IF(U278=2,1,0)+IF(V278=2,1,0)</f>
        <v>0</v>
      </c>
      <c r="AK278" s="1">
        <f t="shared" ref="AK278" si="2238">+IF(X278=2,1,0)+IF(W278=2,1,0)</f>
        <v>0</v>
      </c>
      <c r="AL278" s="1">
        <f t="shared" ref="AL278" si="2239">+IF(Y278=2,1,0)+IF(Z278=2,1,0)</f>
        <v>0</v>
      </c>
      <c r="AM278" s="1">
        <f t="shared" ref="AM278" si="2240">+IF(AA278=2,1,0)</f>
        <v>0</v>
      </c>
      <c r="AN278" s="1">
        <f t="shared" ref="AN278" si="2241">+IF(AB278=2,1,0)</f>
        <v>0</v>
      </c>
      <c r="AO278" s="44"/>
      <c r="AP278" s="44"/>
      <c r="AQ278" s="44"/>
      <c r="AR278" s="44">
        <f t="shared" si="2228"/>
        <v>25</v>
      </c>
      <c r="AS278" s="122">
        <f t="shared" si="2068"/>
        <v>0</v>
      </c>
      <c r="AT278" s="122">
        <f t="shared" si="2069"/>
        <v>0</v>
      </c>
      <c r="AU278" s="122">
        <f t="shared" si="2070"/>
        <v>0</v>
      </c>
      <c r="AV278" s="122">
        <f t="shared" si="2229"/>
        <v>1</v>
      </c>
      <c r="AW278" s="44"/>
      <c r="AX278" s="294"/>
      <c r="AY278" s="294"/>
      <c r="AZ278" s="294"/>
      <c r="BA278" s="294"/>
      <c r="BB278" s="294"/>
      <c r="BC278" s="294"/>
      <c r="BD278" s="44"/>
      <c r="BE278" s="44"/>
      <c r="BF278" s="44"/>
      <c r="BG278" s="44"/>
      <c r="BH278" s="44"/>
      <c r="BI278" s="44"/>
      <c r="BJ278" s="44">
        <v>1</v>
      </c>
      <c r="BK278" s="44"/>
      <c r="BL278" s="44"/>
      <c r="BM278" s="44"/>
      <c r="BN278" s="127"/>
      <c r="BO278" s="44"/>
      <c r="BP278" s="1"/>
      <c r="BQ278" s="44"/>
      <c r="BR278" s="17">
        <v>2</v>
      </c>
      <c r="BS278" s="1">
        <f t="shared" si="2072"/>
        <v>0</v>
      </c>
      <c r="BT278" s="17">
        <f t="shared" ref="BT278" si="2242">+BS278*2</f>
        <v>0</v>
      </c>
      <c r="BU278" s="44"/>
      <c r="BV278" s="44">
        <v>1</v>
      </c>
      <c r="BW278" s="44"/>
      <c r="BX278" s="44"/>
      <c r="BY278" s="44"/>
      <c r="BZ278" s="44"/>
      <c r="CA278" s="44"/>
      <c r="CB278" s="44"/>
      <c r="CC278" s="44"/>
      <c r="CD278" s="92"/>
      <c r="CE278" s="92"/>
      <c r="CF278" s="92"/>
      <c r="CG278" s="44"/>
      <c r="CH278" s="1">
        <v>1</v>
      </c>
      <c r="CI278" s="1"/>
      <c r="CJ278" s="1"/>
      <c r="CK278" s="383"/>
      <c r="CL278" s="383"/>
      <c r="CM278" s="383"/>
      <c r="CN278" s="1">
        <f t="shared" si="2074"/>
        <v>0</v>
      </c>
      <c r="CO278" s="1">
        <f t="shared" si="2075"/>
        <v>0</v>
      </c>
      <c r="CP278" s="20">
        <f t="shared" si="2076"/>
        <v>2.5</v>
      </c>
      <c r="CQ278" s="351"/>
      <c r="CR278" s="131">
        <f t="shared" si="2077"/>
        <v>1</v>
      </c>
      <c r="CS278" s="44"/>
      <c r="CT278" s="44"/>
      <c r="CU278" s="1"/>
      <c r="CV278" s="1"/>
      <c r="CW278" s="1">
        <v>1</v>
      </c>
      <c r="CX278" s="1"/>
      <c r="CY278" s="1"/>
      <c r="CZ278" s="44">
        <v>1</v>
      </c>
      <c r="DA278" s="17">
        <f t="shared" ref="DA278" si="2243">+CY278</f>
        <v>0</v>
      </c>
      <c r="DB278" s="359">
        <f t="shared" si="2079"/>
        <v>1</v>
      </c>
      <c r="DC278" s="359">
        <f t="shared" si="2080"/>
        <v>1</v>
      </c>
      <c r="DD278" s="44"/>
      <c r="DE278" s="44">
        <v>4</v>
      </c>
      <c r="DF278" s="44"/>
      <c r="DG278" s="44"/>
      <c r="DH278" s="44"/>
      <c r="DI278" s="44"/>
      <c r="DJ278" s="44"/>
      <c r="DK278" s="44"/>
      <c r="DL278" s="44"/>
      <c r="DM278" s="44"/>
      <c r="DN278" s="44"/>
      <c r="DO278" s="1"/>
      <c r="DP278" s="1"/>
      <c r="DQ278" s="17">
        <f t="shared" si="2081"/>
        <v>0</v>
      </c>
      <c r="DR278" s="17">
        <f t="shared" si="2082"/>
        <v>0</v>
      </c>
      <c r="DS278" s="17">
        <f t="shared" si="2083"/>
        <v>0</v>
      </c>
      <c r="DT278" s="17">
        <f t="shared" si="2084"/>
        <v>0</v>
      </c>
      <c r="DU278" s="17">
        <f t="shared" si="2085"/>
        <v>0</v>
      </c>
      <c r="DV278" s="17">
        <f t="shared" si="2086"/>
        <v>0</v>
      </c>
      <c r="DW278" s="1"/>
      <c r="DX278" s="1"/>
      <c r="DY278" s="20">
        <f t="shared" si="2087"/>
        <v>0</v>
      </c>
      <c r="DZ278" s="20">
        <f t="shared" si="2088"/>
        <v>0</v>
      </c>
      <c r="EA278" s="20">
        <f t="shared" si="2089"/>
        <v>0</v>
      </c>
      <c r="EB278" s="20">
        <f t="shared" si="2090"/>
        <v>0</v>
      </c>
      <c r="EC278" s="18">
        <f t="shared" si="2091"/>
        <v>0</v>
      </c>
      <c r="ED278" s="19">
        <f t="shared" ref="ED278" si="2244">+IF(EC278&lt;&gt;0,EC278*3,0)</f>
        <v>0</v>
      </c>
      <c r="EE278" s="19">
        <f t="shared" si="2093"/>
        <v>0</v>
      </c>
      <c r="EF278" s="1">
        <f t="shared" si="2094"/>
        <v>0</v>
      </c>
      <c r="EG278" s="18">
        <f t="shared" si="2095"/>
        <v>2</v>
      </c>
      <c r="EH278" s="341"/>
      <c r="EI278" s="44"/>
      <c r="EJ278" s="44">
        <v>4.5</v>
      </c>
      <c r="EK278" s="44"/>
      <c r="EL278" s="93">
        <v>1</v>
      </c>
      <c r="EM278" s="93"/>
      <c r="EN278" s="93"/>
      <c r="EO278" s="366"/>
      <c r="EP278" s="366"/>
      <c r="EQ278" s="374"/>
      <c r="ER278" s="374"/>
      <c r="ES278" s="374"/>
      <c r="ET278" s="374"/>
      <c r="EU278" s="18">
        <f t="shared" si="2096"/>
        <v>3</v>
      </c>
      <c r="EV278" s="18">
        <f t="shared" si="2097"/>
        <v>2</v>
      </c>
      <c r="EW278" s="341">
        <v>1</v>
      </c>
      <c r="EX278" s="341"/>
      <c r="EY278" s="341">
        <v>2</v>
      </c>
      <c r="EZ278" s="365">
        <f t="shared" si="2104"/>
        <v>0</v>
      </c>
      <c r="FA278" s="44"/>
      <c r="FB278" s="44"/>
      <c r="FC278" s="44"/>
      <c r="FD278" s="45"/>
      <c r="FE278" s="45"/>
      <c r="FF278" s="45"/>
      <c r="FG278" s="300"/>
      <c r="FH278" s="45"/>
      <c r="FI278" s="45"/>
      <c r="FJ278" s="45"/>
      <c r="FK278" s="44"/>
      <c r="FL278" s="44">
        <f>F278</f>
        <v>55</v>
      </c>
      <c r="FM278" s="44"/>
      <c r="FN278" s="44"/>
      <c r="FO278" s="294"/>
      <c r="FP278" s="20">
        <f t="shared" si="2105"/>
        <v>0</v>
      </c>
      <c r="FQ278" s="20">
        <f t="shared" si="2098"/>
        <v>4</v>
      </c>
      <c r="FR278" s="20">
        <f t="shared" si="2099"/>
        <v>0</v>
      </c>
      <c r="FS278" s="20">
        <f t="shared" si="2100"/>
        <v>0</v>
      </c>
      <c r="FT278" s="20">
        <f t="shared" si="2101"/>
        <v>0</v>
      </c>
      <c r="FU278" s="20">
        <f t="shared" si="2102"/>
        <v>0</v>
      </c>
      <c r="FV278" s="20">
        <f t="shared" si="2103"/>
        <v>0</v>
      </c>
      <c r="FW278" s="44"/>
    </row>
    <row r="279" spans="1:179" ht="27.75" customHeight="1">
      <c r="A279" s="40"/>
      <c r="B279" s="48" t="s">
        <v>624</v>
      </c>
      <c r="C279" s="48" t="str">
        <f>B279</f>
        <v>1.10</v>
      </c>
      <c r="D279" s="48" t="s">
        <v>53</v>
      </c>
      <c r="E279" s="48" t="str">
        <f>D279</f>
        <v>LT7,5</v>
      </c>
      <c r="F279" s="48">
        <v>42</v>
      </c>
      <c r="G279" s="48">
        <f>F279</f>
        <v>42</v>
      </c>
      <c r="H279" s="43"/>
      <c r="I279" s="43"/>
      <c r="J279" s="44"/>
      <c r="K279" s="44"/>
      <c r="L279" s="44"/>
      <c r="M279" s="44"/>
      <c r="N279" s="43"/>
      <c r="O279" s="43"/>
      <c r="P279" s="1"/>
      <c r="Q279" s="16"/>
      <c r="R279" s="1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1">
        <f t="shared" ref="AC279" si="2245">+IF(S279=1,1,0)+IF(T279=1,1,0)</f>
        <v>0</v>
      </c>
      <c r="AD279" s="1">
        <f t="shared" ref="AD279" si="2246">+IF(U279=1,1,0)+IF(V279=1,1,0)</f>
        <v>0</v>
      </c>
      <c r="AE279" s="1">
        <f t="shared" ref="AE279" si="2247">+IF(W279=1,1,0)+IF(X279=1,1,0)</f>
        <v>0</v>
      </c>
      <c r="AF279" s="1">
        <f t="shared" ref="AF279" si="2248">+IF(Y279=1,1,0)+IF(Z279=1,1,0)</f>
        <v>0</v>
      </c>
      <c r="AG279" s="1">
        <f t="shared" ref="AG279" si="2249">+IF(AA279=1,1,0)</f>
        <v>0</v>
      </c>
      <c r="AH279" s="1">
        <f t="shared" ref="AH279" si="2250">+IF(AB279=1,1,0)</f>
        <v>0</v>
      </c>
      <c r="AI279" s="1">
        <f t="shared" ref="AI279" si="2251">+IF(S279=2,1,0)+IF(T279=2,1,0)</f>
        <v>0</v>
      </c>
      <c r="AJ279" s="1">
        <f t="shared" ref="AJ279" si="2252">+IF(U279=2,1,0)+IF(V279=2,1,0)</f>
        <v>0</v>
      </c>
      <c r="AK279" s="1">
        <f t="shared" ref="AK279" si="2253">+IF(X279=2,1,0)+IF(W279=2,1,0)</f>
        <v>0</v>
      </c>
      <c r="AL279" s="1">
        <f t="shared" ref="AL279" si="2254">+IF(Y279=2,1,0)+IF(Z279=2,1,0)</f>
        <v>0</v>
      </c>
      <c r="AM279" s="1">
        <f t="shared" ref="AM279" si="2255">+IF(AA279=2,1,0)</f>
        <v>0</v>
      </c>
      <c r="AN279" s="1">
        <f t="shared" ref="AN279" si="2256">+IF(AB279=2,1,0)</f>
        <v>0</v>
      </c>
      <c r="AO279" s="44"/>
      <c r="AP279" s="44"/>
      <c r="AQ279" s="44"/>
      <c r="AR279" s="44">
        <f t="shared" si="2228"/>
        <v>42</v>
      </c>
      <c r="AS279" s="122">
        <f t="shared" si="2068"/>
        <v>0</v>
      </c>
      <c r="AT279" s="122">
        <f t="shared" si="2069"/>
        <v>0</v>
      </c>
      <c r="AU279" s="122">
        <f t="shared" si="2070"/>
        <v>0</v>
      </c>
      <c r="AV279" s="122">
        <f t="shared" si="2229"/>
        <v>1</v>
      </c>
      <c r="AW279" s="44"/>
      <c r="AX279" s="294"/>
      <c r="AY279" s="294"/>
      <c r="AZ279" s="294"/>
      <c r="BA279" s="294"/>
      <c r="BB279" s="294"/>
      <c r="BC279" s="29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127"/>
      <c r="BO279" s="44">
        <v>1</v>
      </c>
      <c r="BP279" s="1"/>
      <c r="BQ279" s="44"/>
      <c r="BR279" s="17">
        <v>2</v>
      </c>
      <c r="BS279" s="1">
        <f t="shared" si="2072"/>
        <v>0</v>
      </c>
      <c r="BT279" s="17">
        <f t="shared" ref="BT279" si="2257">+BS279*2</f>
        <v>0</v>
      </c>
      <c r="BU279" s="44"/>
      <c r="BV279" s="44">
        <v>1</v>
      </c>
      <c r="BW279" s="44"/>
      <c r="BX279" s="44"/>
      <c r="BY279" s="44"/>
      <c r="BZ279" s="44"/>
      <c r="CA279" s="44"/>
      <c r="CB279" s="44"/>
      <c r="CC279" s="44"/>
      <c r="CD279" s="92"/>
      <c r="CE279" s="92"/>
      <c r="CF279" s="92"/>
      <c r="CG279" s="44"/>
      <c r="CH279" s="1">
        <v>1</v>
      </c>
      <c r="CI279" s="1"/>
      <c r="CJ279" s="1"/>
      <c r="CK279" s="383"/>
      <c r="CL279" s="383"/>
      <c r="CM279" s="383"/>
      <c r="CN279" s="1">
        <f t="shared" si="2074"/>
        <v>0</v>
      </c>
      <c r="CO279" s="1">
        <f t="shared" si="2075"/>
        <v>0</v>
      </c>
      <c r="CP279" s="20">
        <f t="shared" si="2076"/>
        <v>2.5</v>
      </c>
      <c r="CQ279" s="351"/>
      <c r="CR279" s="131">
        <f>+IF(SUM(AX279:BM279)&gt;0,1,0)+1</f>
        <v>1</v>
      </c>
      <c r="CS279" s="44"/>
      <c r="CT279" s="44"/>
      <c r="CU279" s="1"/>
      <c r="CV279" s="1"/>
      <c r="CW279" s="1">
        <v>1</v>
      </c>
      <c r="CX279" s="1"/>
      <c r="CY279" s="1">
        <v>1</v>
      </c>
      <c r="CZ279" s="44">
        <v>2</v>
      </c>
      <c r="DA279" s="17">
        <f t="shared" ref="DA279" si="2258">+CY279</f>
        <v>1</v>
      </c>
      <c r="DB279" s="359">
        <f t="shared" si="2079"/>
        <v>3</v>
      </c>
      <c r="DC279" s="359">
        <f t="shared" si="2080"/>
        <v>2</v>
      </c>
      <c r="DD279" s="44"/>
      <c r="DE279" s="44">
        <v>3</v>
      </c>
      <c r="DF279" s="44">
        <v>3</v>
      </c>
      <c r="DG279" s="44"/>
      <c r="DH279" s="44"/>
      <c r="DI279" s="44"/>
      <c r="DJ279" s="44"/>
      <c r="DK279" s="44"/>
      <c r="DL279" s="44"/>
      <c r="DM279" s="44"/>
      <c r="DN279" s="44"/>
      <c r="DO279" s="1"/>
      <c r="DP279" s="1"/>
      <c r="DQ279" s="17">
        <f t="shared" si="2081"/>
        <v>0</v>
      </c>
      <c r="DR279" s="17">
        <f t="shared" si="2082"/>
        <v>0</v>
      </c>
      <c r="DS279" s="17">
        <f t="shared" si="2083"/>
        <v>0</v>
      </c>
      <c r="DT279" s="17">
        <f t="shared" si="2084"/>
        <v>0</v>
      </c>
      <c r="DU279" s="17">
        <f t="shared" si="2085"/>
        <v>0</v>
      </c>
      <c r="DV279" s="17">
        <f t="shared" si="2086"/>
        <v>0</v>
      </c>
      <c r="DW279" s="1"/>
      <c r="DX279" s="1"/>
      <c r="DY279" s="20">
        <f t="shared" si="2087"/>
        <v>0</v>
      </c>
      <c r="DZ279" s="20">
        <f t="shared" si="2088"/>
        <v>0</v>
      </c>
      <c r="EA279" s="20">
        <f t="shared" si="2089"/>
        <v>0</v>
      </c>
      <c r="EB279" s="20">
        <f t="shared" si="2090"/>
        <v>0</v>
      </c>
      <c r="EC279" s="18">
        <f t="shared" si="2091"/>
        <v>1</v>
      </c>
      <c r="ED279" s="19">
        <f t="shared" ref="ED279" si="2259">+IF(EC279&lt;&gt;0,EC279*3,0)</f>
        <v>3</v>
      </c>
      <c r="EE279" s="19">
        <f t="shared" si="2093"/>
        <v>0</v>
      </c>
      <c r="EF279" s="1">
        <f t="shared" si="2094"/>
        <v>0</v>
      </c>
      <c r="EG279" s="18">
        <f t="shared" si="2095"/>
        <v>5</v>
      </c>
      <c r="EH279" s="341"/>
      <c r="EI279" s="44"/>
      <c r="EJ279" s="44">
        <v>4.5</v>
      </c>
      <c r="EK279" s="44">
        <v>4.5</v>
      </c>
      <c r="EL279" s="93">
        <v>1</v>
      </c>
      <c r="EM279" s="93"/>
      <c r="EN279" s="93"/>
      <c r="EO279" s="366"/>
      <c r="EP279" s="366"/>
      <c r="EQ279" s="374"/>
      <c r="ER279" s="374"/>
      <c r="ES279" s="374"/>
      <c r="ET279" s="374"/>
      <c r="EU279" s="18">
        <f t="shared" si="2096"/>
        <v>4</v>
      </c>
      <c r="EV279" s="18">
        <f t="shared" si="2097"/>
        <v>2</v>
      </c>
      <c r="EW279" s="341">
        <v>2</v>
      </c>
      <c r="EX279" s="341">
        <v>2</v>
      </c>
      <c r="EY279" s="341">
        <v>4</v>
      </c>
      <c r="EZ279" s="365">
        <f t="shared" si="2104"/>
        <v>0</v>
      </c>
      <c r="FA279" s="44"/>
      <c r="FB279" s="44"/>
      <c r="FC279" s="44"/>
      <c r="FD279" s="45"/>
      <c r="FE279" s="45"/>
      <c r="FF279" s="45"/>
      <c r="FG279" s="300"/>
      <c r="FH279" s="45"/>
      <c r="FI279" s="45"/>
      <c r="FJ279" s="45"/>
      <c r="FK279" s="44"/>
      <c r="FL279" s="44">
        <f>F279</f>
        <v>42</v>
      </c>
      <c r="FM279" s="44"/>
      <c r="FN279" s="44"/>
      <c r="FO279" s="294"/>
      <c r="FP279" s="20">
        <f t="shared" si="2105"/>
        <v>0</v>
      </c>
      <c r="FQ279" s="20">
        <f t="shared" si="2098"/>
        <v>3</v>
      </c>
      <c r="FR279" s="20">
        <f t="shared" si="2099"/>
        <v>3</v>
      </c>
      <c r="FS279" s="20">
        <f t="shared" si="2100"/>
        <v>0</v>
      </c>
      <c r="FT279" s="20">
        <f t="shared" si="2101"/>
        <v>0</v>
      </c>
      <c r="FU279" s="20">
        <f t="shared" si="2102"/>
        <v>0</v>
      </c>
      <c r="FV279" s="20">
        <f t="shared" si="2103"/>
        <v>0</v>
      </c>
      <c r="FW279" s="44"/>
    </row>
    <row r="280" spans="1:179" ht="27.75" customHeight="1">
      <c r="A280" s="40"/>
      <c r="B280" s="48" t="s">
        <v>625</v>
      </c>
      <c r="C280" s="48" t="str">
        <f>B280</f>
        <v>1.11</v>
      </c>
      <c r="D280" s="48" t="s">
        <v>44</v>
      </c>
      <c r="E280" s="48" t="str">
        <f>D280</f>
        <v>LT8,5</v>
      </c>
      <c r="F280" s="48">
        <v>8</v>
      </c>
      <c r="G280" s="48">
        <f>F280</f>
        <v>8</v>
      </c>
      <c r="H280" s="43"/>
      <c r="I280" s="43"/>
      <c r="J280" s="44"/>
      <c r="K280" s="44"/>
      <c r="L280" s="44"/>
      <c r="M280" s="44"/>
      <c r="N280" s="43"/>
      <c r="O280" s="43"/>
      <c r="P280" s="1"/>
      <c r="Q280" s="16"/>
      <c r="R280" s="1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1">
        <f t="shared" ref="AC280:AC281" si="2260">+IF(S280=1,1,0)+IF(T280=1,1,0)</f>
        <v>0</v>
      </c>
      <c r="AD280" s="1">
        <f t="shared" ref="AD280:AD281" si="2261">+IF(U280=1,1,0)+IF(V280=1,1,0)</f>
        <v>0</v>
      </c>
      <c r="AE280" s="1">
        <f t="shared" ref="AE280:AE281" si="2262">+IF(W280=1,1,0)+IF(X280=1,1,0)</f>
        <v>0</v>
      </c>
      <c r="AF280" s="1">
        <f t="shared" ref="AF280:AF281" si="2263">+IF(Y280=1,1,0)+IF(Z280=1,1,0)</f>
        <v>0</v>
      </c>
      <c r="AG280" s="1">
        <f t="shared" ref="AG280:AG281" si="2264">+IF(AA280=1,1,0)</f>
        <v>0</v>
      </c>
      <c r="AH280" s="1">
        <f t="shared" ref="AH280:AH281" si="2265">+IF(AB280=1,1,0)</f>
        <v>0</v>
      </c>
      <c r="AI280" s="1">
        <f t="shared" ref="AI280:AI281" si="2266">+IF(S280=2,1,0)+IF(T280=2,1,0)</f>
        <v>0</v>
      </c>
      <c r="AJ280" s="1">
        <f t="shared" ref="AJ280:AJ281" si="2267">+IF(U280=2,1,0)+IF(V280=2,1,0)</f>
        <v>0</v>
      </c>
      <c r="AK280" s="1">
        <f t="shared" ref="AK280:AK281" si="2268">+IF(X280=2,1,0)+IF(W280=2,1,0)</f>
        <v>0</v>
      </c>
      <c r="AL280" s="1">
        <f t="shared" ref="AL280:AL281" si="2269">+IF(Y280=2,1,0)+IF(Z280=2,1,0)</f>
        <v>0</v>
      </c>
      <c r="AM280" s="1">
        <f t="shared" ref="AM280:AM281" si="2270">+IF(AA280=2,1,0)</f>
        <v>0</v>
      </c>
      <c r="AN280" s="1">
        <f t="shared" ref="AN280:AN281" si="2271">+IF(AB280=2,1,0)</f>
        <v>0</v>
      </c>
      <c r="AO280" s="44"/>
      <c r="AP280" s="44"/>
      <c r="AQ280" s="44"/>
      <c r="AR280" s="44">
        <f t="shared" si="2228"/>
        <v>8</v>
      </c>
      <c r="AS280" s="122">
        <f t="shared" si="2068"/>
        <v>0</v>
      </c>
      <c r="AT280" s="122">
        <f t="shared" si="2069"/>
        <v>0</v>
      </c>
      <c r="AU280" s="122">
        <f t="shared" si="2070"/>
        <v>0</v>
      </c>
      <c r="AV280" s="122">
        <f t="shared" si="2229"/>
        <v>1</v>
      </c>
      <c r="AW280" s="44"/>
      <c r="AX280" s="294"/>
      <c r="AY280" s="294"/>
      <c r="AZ280" s="294"/>
      <c r="BA280" s="294"/>
      <c r="BB280" s="294"/>
      <c r="BC280" s="294"/>
      <c r="BD280" s="44"/>
      <c r="BE280" s="44"/>
      <c r="BF280" s="44"/>
      <c r="BG280" s="44"/>
      <c r="BH280" s="44"/>
      <c r="BI280" s="44"/>
      <c r="BJ280" s="44">
        <v>1</v>
      </c>
      <c r="BK280" s="44"/>
      <c r="BL280" s="44"/>
      <c r="BM280" s="44"/>
      <c r="BN280" s="127"/>
      <c r="BO280" s="44"/>
      <c r="BP280" s="1"/>
      <c r="BQ280" s="44"/>
      <c r="BR280" s="17">
        <v>2</v>
      </c>
      <c r="BS280" s="1">
        <f t="shared" si="2072"/>
        <v>0</v>
      </c>
      <c r="BT280" s="17">
        <f t="shared" ref="BT280:BT281" si="2272">+BS280*2</f>
        <v>0</v>
      </c>
      <c r="BU280" s="44"/>
      <c r="BV280" s="44">
        <v>1</v>
      </c>
      <c r="BW280" s="44"/>
      <c r="BX280" s="44"/>
      <c r="BY280" s="44"/>
      <c r="BZ280" s="44"/>
      <c r="CA280" s="44"/>
      <c r="CB280" s="44"/>
      <c r="CC280" s="44"/>
      <c r="CD280" s="92"/>
      <c r="CE280" s="92"/>
      <c r="CF280" s="92"/>
      <c r="CG280" s="44"/>
      <c r="CH280" s="1"/>
      <c r="CI280" s="1"/>
      <c r="CJ280" s="1"/>
      <c r="CK280" s="383"/>
      <c r="CL280" s="383"/>
      <c r="CM280" s="383"/>
      <c r="CN280" s="1">
        <f t="shared" si="2074"/>
        <v>0</v>
      </c>
      <c r="CO280" s="1">
        <f t="shared" si="2075"/>
        <v>0</v>
      </c>
      <c r="CP280" s="20">
        <f t="shared" si="2076"/>
        <v>0</v>
      </c>
      <c r="CQ280" s="351"/>
      <c r="CR280" s="131">
        <f t="shared" ref="CR280:CR300" si="2273">+IF(SUM(AX280:BM280)&gt;0,1,0)</f>
        <v>1</v>
      </c>
      <c r="CS280" s="44"/>
      <c r="CT280" s="44"/>
      <c r="CU280" s="1"/>
      <c r="CV280" s="1"/>
      <c r="CW280" s="1"/>
      <c r="CX280" s="1"/>
      <c r="CY280" s="1"/>
      <c r="CZ280" s="44"/>
      <c r="DA280" s="17">
        <f t="shared" ref="DA280:DA281" si="2274">+CY280</f>
        <v>0</v>
      </c>
      <c r="DB280" s="359">
        <f t="shared" si="2079"/>
        <v>0</v>
      </c>
      <c r="DC280" s="359">
        <f t="shared" si="2080"/>
        <v>0</v>
      </c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1"/>
      <c r="DP280" s="1"/>
      <c r="DQ280" s="17">
        <f t="shared" si="2081"/>
        <v>0</v>
      </c>
      <c r="DR280" s="17">
        <f t="shared" si="2082"/>
        <v>0</v>
      </c>
      <c r="DS280" s="17">
        <f t="shared" si="2083"/>
        <v>0</v>
      </c>
      <c r="DT280" s="17">
        <f t="shared" si="2084"/>
        <v>0</v>
      </c>
      <c r="DU280" s="17">
        <f t="shared" si="2085"/>
        <v>0</v>
      </c>
      <c r="DV280" s="17">
        <f t="shared" si="2086"/>
        <v>0</v>
      </c>
      <c r="DW280" s="1"/>
      <c r="DX280" s="1"/>
      <c r="DY280" s="20">
        <f t="shared" si="2087"/>
        <v>0</v>
      </c>
      <c r="DZ280" s="20">
        <f t="shared" si="2088"/>
        <v>0</v>
      </c>
      <c r="EA280" s="20">
        <f t="shared" si="2089"/>
        <v>0</v>
      </c>
      <c r="EB280" s="20">
        <f t="shared" si="2090"/>
        <v>0</v>
      </c>
      <c r="EC280" s="18">
        <f t="shared" si="2091"/>
        <v>0</v>
      </c>
      <c r="ED280" s="19">
        <f t="shared" ref="ED280:ED281" si="2275">+IF(EC280&lt;&gt;0,EC280*3,0)</f>
        <v>0</v>
      </c>
      <c r="EE280" s="19">
        <f t="shared" si="2093"/>
        <v>0</v>
      </c>
      <c r="EF280" s="1">
        <f t="shared" si="2094"/>
        <v>0</v>
      </c>
      <c r="EG280" s="18">
        <f t="shared" si="2095"/>
        <v>0</v>
      </c>
      <c r="EH280" s="341"/>
      <c r="EI280" s="44"/>
      <c r="EJ280" s="44"/>
      <c r="EK280" s="44"/>
      <c r="EL280" s="93"/>
      <c r="EM280" s="93"/>
      <c r="EN280" s="93"/>
      <c r="EO280" s="366"/>
      <c r="EP280" s="366"/>
      <c r="EQ280" s="374"/>
      <c r="ER280" s="374"/>
      <c r="ES280" s="374"/>
      <c r="ET280" s="374"/>
      <c r="EU280" s="18">
        <f t="shared" si="2096"/>
        <v>0</v>
      </c>
      <c r="EV280" s="18">
        <f t="shared" si="2097"/>
        <v>0</v>
      </c>
      <c r="EW280" s="341">
        <v>1</v>
      </c>
      <c r="EX280" s="341"/>
      <c r="EY280" s="341"/>
      <c r="EZ280" s="365">
        <f t="shared" si="2104"/>
        <v>0</v>
      </c>
      <c r="FA280" s="44"/>
      <c r="FB280" s="44"/>
      <c r="FC280" s="44"/>
      <c r="FD280" s="45"/>
      <c r="FE280" s="45"/>
      <c r="FF280" s="45"/>
      <c r="FG280" s="300"/>
      <c r="FH280" s="45"/>
      <c r="FI280" s="45"/>
      <c r="FJ280" s="45"/>
      <c r="FK280" s="44"/>
      <c r="FL280" s="44">
        <f>F280</f>
        <v>8</v>
      </c>
      <c r="FM280" s="44"/>
      <c r="FN280" s="44"/>
      <c r="FO280" s="294"/>
      <c r="FP280" s="20">
        <f t="shared" si="2105"/>
        <v>0</v>
      </c>
      <c r="FQ280" s="20">
        <f t="shared" si="2098"/>
        <v>0</v>
      </c>
      <c r="FR280" s="20">
        <f t="shared" si="2099"/>
        <v>0</v>
      </c>
      <c r="FS280" s="20">
        <f t="shared" si="2100"/>
        <v>0</v>
      </c>
      <c r="FT280" s="20">
        <f t="shared" si="2101"/>
        <v>0</v>
      </c>
      <c r="FU280" s="20">
        <f t="shared" si="2102"/>
        <v>0</v>
      </c>
      <c r="FV280" s="20">
        <f t="shared" si="2103"/>
        <v>0</v>
      </c>
      <c r="FW280" s="44"/>
    </row>
    <row r="281" spans="1:179" ht="27.75" customHeight="1">
      <c r="A281" s="40"/>
      <c r="B281" s="48" t="s">
        <v>626</v>
      </c>
      <c r="C281" s="48" t="str">
        <f>B281</f>
        <v>1.12</v>
      </c>
      <c r="D281" s="48" t="s">
        <v>53</v>
      </c>
      <c r="E281" s="48" t="str">
        <f>D281</f>
        <v>LT7,5</v>
      </c>
      <c r="F281" s="48">
        <v>45</v>
      </c>
      <c r="G281" s="48">
        <v>20</v>
      </c>
      <c r="H281" s="43"/>
      <c r="I281" s="43"/>
      <c r="J281" s="44"/>
      <c r="K281" s="44"/>
      <c r="L281" s="44"/>
      <c r="M281" s="44"/>
      <c r="N281" s="43"/>
      <c r="O281" s="43"/>
      <c r="P281" s="1"/>
      <c r="Q281" s="16"/>
      <c r="R281" s="1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1">
        <f t="shared" si="2260"/>
        <v>0</v>
      </c>
      <c r="AD281" s="1">
        <f t="shared" si="2261"/>
        <v>0</v>
      </c>
      <c r="AE281" s="1">
        <f t="shared" si="2262"/>
        <v>0</v>
      </c>
      <c r="AF281" s="1">
        <f t="shared" si="2263"/>
        <v>0</v>
      </c>
      <c r="AG281" s="1">
        <f t="shared" si="2264"/>
        <v>0</v>
      </c>
      <c r="AH281" s="1">
        <f t="shared" si="2265"/>
        <v>0</v>
      </c>
      <c r="AI281" s="1">
        <f t="shared" si="2266"/>
        <v>0</v>
      </c>
      <c r="AJ281" s="1">
        <f t="shared" si="2267"/>
        <v>0</v>
      </c>
      <c r="AK281" s="1">
        <f t="shared" si="2268"/>
        <v>0</v>
      </c>
      <c r="AL281" s="1">
        <f t="shared" si="2269"/>
        <v>0</v>
      </c>
      <c r="AM281" s="1">
        <f t="shared" si="2270"/>
        <v>0</v>
      </c>
      <c r="AN281" s="1">
        <f t="shared" si="2271"/>
        <v>0</v>
      </c>
      <c r="AO281" s="44"/>
      <c r="AP281" s="44"/>
      <c r="AQ281" s="44"/>
      <c r="AR281" s="44">
        <f t="shared" si="2228"/>
        <v>20</v>
      </c>
      <c r="AS281" s="122">
        <f t="shared" si="2068"/>
        <v>0</v>
      </c>
      <c r="AT281" s="122">
        <f t="shared" si="2069"/>
        <v>0</v>
      </c>
      <c r="AU281" s="122">
        <f t="shared" si="2070"/>
        <v>0</v>
      </c>
      <c r="AV281" s="122">
        <f t="shared" si="2229"/>
        <v>1</v>
      </c>
      <c r="AW281" s="44"/>
      <c r="AX281" s="294"/>
      <c r="AY281" s="294"/>
      <c r="AZ281" s="294"/>
      <c r="BA281" s="294"/>
      <c r="BB281" s="294"/>
      <c r="BC281" s="294"/>
      <c r="BD281" s="44"/>
      <c r="BE281" s="44"/>
      <c r="BF281" s="44"/>
      <c r="BG281" s="44"/>
      <c r="BH281" s="44"/>
      <c r="BI281" s="44"/>
      <c r="BJ281" s="44">
        <v>1</v>
      </c>
      <c r="BK281" s="44"/>
      <c r="BL281" s="44"/>
      <c r="BM281" s="44"/>
      <c r="BN281" s="127"/>
      <c r="BO281" s="44"/>
      <c r="BP281" s="1"/>
      <c r="BQ281" s="44"/>
      <c r="BR281" s="17">
        <v>2</v>
      </c>
      <c r="BS281" s="1">
        <f t="shared" si="2072"/>
        <v>0</v>
      </c>
      <c r="BT281" s="17">
        <f t="shared" si="2272"/>
        <v>0</v>
      </c>
      <c r="BU281" s="44"/>
      <c r="BV281" s="44">
        <v>1</v>
      </c>
      <c r="BW281" s="44"/>
      <c r="BX281" s="44"/>
      <c r="BY281" s="44"/>
      <c r="BZ281" s="44"/>
      <c r="CA281" s="44"/>
      <c r="CB281" s="44"/>
      <c r="CC281" s="44"/>
      <c r="CD281" s="92"/>
      <c r="CE281" s="92"/>
      <c r="CF281" s="92"/>
      <c r="CG281" s="44"/>
      <c r="CH281" s="1">
        <v>1</v>
      </c>
      <c r="CI281" s="1"/>
      <c r="CJ281" s="1"/>
      <c r="CK281" s="383"/>
      <c r="CL281" s="383"/>
      <c r="CM281" s="383"/>
      <c r="CN281" s="1">
        <f t="shared" si="2074"/>
        <v>0</v>
      </c>
      <c r="CO281" s="1">
        <f t="shared" si="2075"/>
        <v>0</v>
      </c>
      <c r="CP281" s="20">
        <f t="shared" si="2076"/>
        <v>2.5</v>
      </c>
      <c r="CQ281" s="351"/>
      <c r="CR281" s="131">
        <f t="shared" si="2273"/>
        <v>1</v>
      </c>
      <c r="CS281" s="44"/>
      <c r="CT281" s="44"/>
      <c r="CU281" s="1"/>
      <c r="CV281" s="1"/>
      <c r="CW281" s="1">
        <v>1</v>
      </c>
      <c r="CX281" s="1"/>
      <c r="CY281" s="1">
        <v>2</v>
      </c>
      <c r="CZ281" s="44">
        <v>2</v>
      </c>
      <c r="DA281" s="17">
        <f t="shared" si="2274"/>
        <v>2</v>
      </c>
      <c r="DB281" s="359">
        <f t="shared" si="2079"/>
        <v>4</v>
      </c>
      <c r="DC281" s="359">
        <f t="shared" si="2080"/>
        <v>3</v>
      </c>
      <c r="DD281" s="44"/>
      <c r="DE281" s="44">
        <v>3</v>
      </c>
      <c r="DF281" s="44">
        <v>6</v>
      </c>
      <c r="DG281" s="44"/>
      <c r="DH281" s="44"/>
      <c r="DI281" s="44"/>
      <c r="DJ281" s="44"/>
      <c r="DK281" s="44"/>
      <c r="DL281" s="44"/>
      <c r="DM281" s="44"/>
      <c r="DN281" s="44"/>
      <c r="DO281" s="1"/>
      <c r="DP281" s="1"/>
      <c r="DQ281" s="17">
        <f t="shared" si="2081"/>
        <v>0</v>
      </c>
      <c r="DR281" s="17">
        <f t="shared" si="2082"/>
        <v>0</v>
      </c>
      <c r="DS281" s="17">
        <f t="shared" si="2083"/>
        <v>0</v>
      </c>
      <c r="DT281" s="17">
        <f t="shared" si="2084"/>
        <v>0</v>
      </c>
      <c r="DU281" s="17">
        <f t="shared" si="2085"/>
        <v>0</v>
      </c>
      <c r="DV281" s="17">
        <f t="shared" si="2086"/>
        <v>0</v>
      </c>
      <c r="DW281" s="1"/>
      <c r="DX281" s="1"/>
      <c r="DY281" s="20">
        <f t="shared" si="2087"/>
        <v>0</v>
      </c>
      <c r="DZ281" s="20">
        <f t="shared" si="2088"/>
        <v>0</v>
      </c>
      <c r="EA281" s="20">
        <f t="shared" si="2089"/>
        <v>0</v>
      </c>
      <c r="EB281" s="20">
        <f t="shared" si="2090"/>
        <v>0</v>
      </c>
      <c r="EC281" s="18">
        <f t="shared" si="2091"/>
        <v>1</v>
      </c>
      <c r="ED281" s="19">
        <f t="shared" si="2275"/>
        <v>3</v>
      </c>
      <c r="EE281" s="19">
        <f t="shared" si="2093"/>
        <v>0</v>
      </c>
      <c r="EF281" s="1">
        <f t="shared" si="2094"/>
        <v>0</v>
      </c>
      <c r="EG281" s="18">
        <f t="shared" si="2095"/>
        <v>5</v>
      </c>
      <c r="EH281" s="341"/>
      <c r="EI281" s="44"/>
      <c r="EJ281" s="44">
        <v>4.5</v>
      </c>
      <c r="EK281" s="44">
        <v>9</v>
      </c>
      <c r="EL281" s="93">
        <v>1</v>
      </c>
      <c r="EM281" s="93"/>
      <c r="EN281" s="93"/>
      <c r="EO281" s="366"/>
      <c r="EP281" s="366"/>
      <c r="EQ281" s="374">
        <v>1</v>
      </c>
      <c r="ER281" s="374"/>
      <c r="ES281" s="374"/>
      <c r="ET281" s="374"/>
      <c r="EU281" s="18">
        <f t="shared" si="2096"/>
        <v>4</v>
      </c>
      <c r="EV281" s="18">
        <f t="shared" si="2097"/>
        <v>2</v>
      </c>
      <c r="EW281" s="341">
        <v>2</v>
      </c>
      <c r="EX281" s="341">
        <v>2</v>
      </c>
      <c r="EY281" s="341"/>
      <c r="EZ281" s="365">
        <f t="shared" si="2104"/>
        <v>0</v>
      </c>
      <c r="FA281" s="44"/>
      <c r="FB281" s="44"/>
      <c r="FC281" s="44"/>
      <c r="FD281" s="45"/>
      <c r="FE281" s="45"/>
      <c r="FF281" s="45"/>
      <c r="FG281" s="300"/>
      <c r="FH281" s="45"/>
      <c r="FI281" s="45"/>
      <c r="FJ281" s="45"/>
      <c r="FK281" s="44"/>
      <c r="FL281" s="44">
        <f>F281</f>
        <v>45</v>
      </c>
      <c r="FM281" s="44"/>
      <c r="FN281" s="44"/>
      <c r="FO281" s="294"/>
      <c r="FP281" s="20">
        <f t="shared" si="2105"/>
        <v>0</v>
      </c>
      <c r="FQ281" s="20">
        <f t="shared" si="2098"/>
        <v>3</v>
      </c>
      <c r="FR281" s="20">
        <f t="shared" si="2099"/>
        <v>6</v>
      </c>
      <c r="FS281" s="20">
        <f t="shared" si="2100"/>
        <v>0</v>
      </c>
      <c r="FT281" s="20">
        <f t="shared" si="2101"/>
        <v>0</v>
      </c>
      <c r="FU281" s="20">
        <f t="shared" si="2102"/>
        <v>0</v>
      </c>
      <c r="FV281" s="20">
        <f t="shared" si="2103"/>
        <v>0</v>
      </c>
      <c r="FW281" s="44"/>
    </row>
    <row r="282" spans="1:179" s="301" customFormat="1" ht="27.75" customHeight="1">
      <c r="A282" s="295"/>
      <c r="B282" s="296" t="s">
        <v>627</v>
      </c>
      <c r="C282" s="296" t="str">
        <f>B282</f>
        <v>1.13</v>
      </c>
      <c r="D282" s="296" t="s">
        <v>53</v>
      </c>
      <c r="E282" s="296" t="s">
        <v>188</v>
      </c>
      <c r="F282" s="296">
        <v>37</v>
      </c>
      <c r="G282" s="296">
        <v>38</v>
      </c>
      <c r="H282" s="297"/>
      <c r="I282" s="297"/>
      <c r="J282" s="294"/>
      <c r="K282" s="294"/>
      <c r="L282" s="294"/>
      <c r="M282" s="294"/>
      <c r="N282" s="297"/>
      <c r="O282" s="297"/>
      <c r="P282" s="1"/>
      <c r="Q282" s="16"/>
      <c r="R282" s="1"/>
      <c r="S282" s="294"/>
      <c r="T282" s="294">
        <v>1</v>
      </c>
      <c r="U282" s="294"/>
      <c r="V282" s="294"/>
      <c r="W282" s="294"/>
      <c r="X282" s="294"/>
      <c r="Y282" s="294"/>
      <c r="Z282" s="294"/>
      <c r="AA282" s="294"/>
      <c r="AB282" s="294"/>
      <c r="AC282" s="1">
        <f t="shared" ref="AC282:AC285" si="2276">+IF(S282=1,1,0)+IF(T282=1,1,0)</f>
        <v>1</v>
      </c>
      <c r="AD282" s="1">
        <f t="shared" ref="AD282:AD285" si="2277">+IF(U282=1,1,0)+IF(V282=1,1,0)</f>
        <v>0</v>
      </c>
      <c r="AE282" s="1">
        <f t="shared" ref="AE282:AE285" si="2278">+IF(W282=1,1,0)+IF(X282=1,1,0)</f>
        <v>0</v>
      </c>
      <c r="AF282" s="1">
        <f t="shared" ref="AF282:AF285" si="2279">+IF(Y282=1,1,0)+IF(Z282=1,1,0)</f>
        <v>0</v>
      </c>
      <c r="AG282" s="1">
        <f t="shared" ref="AG282:AG285" si="2280">+IF(AA282=1,1,0)</f>
        <v>0</v>
      </c>
      <c r="AH282" s="1">
        <f t="shared" ref="AH282:AH285" si="2281">+IF(AB282=1,1,0)</f>
        <v>0</v>
      </c>
      <c r="AI282" s="1">
        <f t="shared" ref="AI282:AI285" si="2282">+IF(S282=2,1,0)+IF(T282=2,1,0)</f>
        <v>0</v>
      </c>
      <c r="AJ282" s="1">
        <f t="shared" ref="AJ282:AJ285" si="2283">+IF(U282=2,1,0)+IF(V282=2,1,0)</f>
        <v>0</v>
      </c>
      <c r="AK282" s="1">
        <f t="shared" ref="AK282:AK285" si="2284">+IF(X282=2,1,0)+IF(W282=2,1,0)</f>
        <v>0</v>
      </c>
      <c r="AL282" s="1">
        <f t="shared" ref="AL282:AL285" si="2285">+IF(Y282=2,1,0)+IF(Z282=2,1,0)</f>
        <v>0</v>
      </c>
      <c r="AM282" s="1">
        <f t="shared" ref="AM282:AM285" si="2286">+IF(AA282=2,1,0)</f>
        <v>0</v>
      </c>
      <c r="AN282" s="1">
        <f t="shared" ref="AN282:AN285" si="2287">+IF(AB282=2,1,0)</f>
        <v>0</v>
      </c>
      <c r="AO282" s="294"/>
      <c r="AP282" s="294"/>
      <c r="AQ282" s="294"/>
      <c r="AR282" s="294">
        <f t="shared" si="2228"/>
        <v>38</v>
      </c>
      <c r="AS282" s="298">
        <f t="shared" si="2068"/>
        <v>0</v>
      </c>
      <c r="AT282" s="298">
        <f t="shared" si="2069"/>
        <v>0</v>
      </c>
      <c r="AU282" s="298">
        <f t="shared" si="2070"/>
        <v>0</v>
      </c>
      <c r="AV282" s="298">
        <f t="shared" si="2229"/>
        <v>1</v>
      </c>
      <c r="AW282" s="294"/>
      <c r="AX282" s="294"/>
      <c r="AY282" s="294"/>
      <c r="AZ282" s="294"/>
      <c r="BA282" s="294"/>
      <c r="BB282" s="294"/>
      <c r="BC282" s="294"/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>
        <v>1</v>
      </c>
      <c r="BN282" s="294"/>
      <c r="BO282" s="294"/>
      <c r="BP282" s="1"/>
      <c r="BQ282" s="294"/>
      <c r="BR282" s="17">
        <v>1</v>
      </c>
      <c r="BS282" s="1">
        <f t="shared" si="2072"/>
        <v>0</v>
      </c>
      <c r="BT282" s="17">
        <f t="shared" ref="BT282:BT285" si="2288">+BS282*2</f>
        <v>0</v>
      </c>
      <c r="BU282" s="294"/>
      <c r="BV282" s="294">
        <v>1</v>
      </c>
      <c r="BW282" s="294">
        <v>1</v>
      </c>
      <c r="BX282" s="294"/>
      <c r="BY282" s="294">
        <v>1</v>
      </c>
      <c r="BZ282" s="294"/>
      <c r="CA282" s="294"/>
      <c r="CB282" s="294"/>
      <c r="CC282" s="294"/>
      <c r="CD282" s="1">
        <v>1</v>
      </c>
      <c r="CE282" s="1"/>
      <c r="CF282" s="1"/>
      <c r="CG282" s="294"/>
      <c r="CH282" s="1"/>
      <c r="CI282" s="1"/>
      <c r="CJ282" s="1"/>
      <c r="CK282" s="1"/>
      <c r="CL282" s="1"/>
      <c r="CM282" s="1"/>
      <c r="CN282" s="1">
        <f t="shared" si="2074"/>
        <v>1</v>
      </c>
      <c r="CO282" s="1">
        <f t="shared" si="2075"/>
        <v>1</v>
      </c>
      <c r="CP282" s="20">
        <f t="shared" si="2076"/>
        <v>3</v>
      </c>
      <c r="CQ282" s="20"/>
      <c r="CR282" s="299">
        <f t="shared" si="2273"/>
        <v>1</v>
      </c>
      <c r="CS282" s="294"/>
      <c r="CT282" s="294"/>
      <c r="CU282" s="1"/>
      <c r="CV282" s="1"/>
      <c r="CW282" s="1">
        <v>2</v>
      </c>
      <c r="CX282" s="1"/>
      <c r="CY282" s="1">
        <v>2</v>
      </c>
      <c r="CZ282" s="294">
        <v>5</v>
      </c>
      <c r="DA282" s="17">
        <f t="shared" ref="DA282:DA285" si="2289">+CY282</f>
        <v>2</v>
      </c>
      <c r="DB282" s="17">
        <f t="shared" si="2079"/>
        <v>7</v>
      </c>
      <c r="DC282" s="17">
        <f t="shared" si="2080"/>
        <v>4</v>
      </c>
      <c r="DD282" s="294"/>
      <c r="DE282" s="294">
        <v>6</v>
      </c>
      <c r="DF282" s="294"/>
      <c r="DG282" s="294"/>
      <c r="DH282" s="294"/>
      <c r="DI282" s="294">
        <v>7</v>
      </c>
      <c r="DJ282" s="294"/>
      <c r="DK282" s="294"/>
      <c r="DL282" s="294"/>
      <c r="DM282" s="294"/>
      <c r="DN282" s="294"/>
      <c r="DO282" s="1"/>
      <c r="DP282" s="1"/>
      <c r="DQ282" s="17">
        <f t="shared" si="2081"/>
        <v>0</v>
      </c>
      <c r="DR282" s="17">
        <f t="shared" si="2082"/>
        <v>0</v>
      </c>
      <c r="DS282" s="17">
        <f t="shared" si="2083"/>
        <v>0</v>
      </c>
      <c r="DT282" s="17">
        <f t="shared" si="2084"/>
        <v>0</v>
      </c>
      <c r="DU282" s="17">
        <f t="shared" si="2085"/>
        <v>0</v>
      </c>
      <c r="DV282" s="17">
        <f t="shared" si="2086"/>
        <v>0</v>
      </c>
      <c r="DW282" s="1"/>
      <c r="DX282" s="1"/>
      <c r="DY282" s="20">
        <f t="shared" si="2087"/>
        <v>0</v>
      </c>
      <c r="DZ282" s="20">
        <f t="shared" si="2088"/>
        <v>0</v>
      </c>
      <c r="EA282" s="20">
        <f t="shared" si="2089"/>
        <v>0</v>
      </c>
      <c r="EB282" s="20">
        <f t="shared" si="2090"/>
        <v>0</v>
      </c>
      <c r="EC282" s="18">
        <f t="shared" si="2091"/>
        <v>1</v>
      </c>
      <c r="ED282" s="19"/>
      <c r="EE282" s="19">
        <f t="shared" si="2093"/>
        <v>0</v>
      </c>
      <c r="EF282" s="1">
        <f t="shared" si="2094"/>
        <v>0</v>
      </c>
      <c r="EG282" s="18"/>
      <c r="EH282" s="18"/>
      <c r="EI282" s="294"/>
      <c r="EJ282" s="294">
        <v>9</v>
      </c>
      <c r="EK282" s="294"/>
      <c r="EL282" s="19"/>
      <c r="EM282" s="19">
        <v>1</v>
      </c>
      <c r="EN282" s="19"/>
      <c r="EO282" s="19"/>
      <c r="EP282" s="19"/>
      <c r="EQ282" s="18"/>
      <c r="ER282" s="18"/>
      <c r="ES282" s="18"/>
      <c r="ET282" s="18">
        <v>1</v>
      </c>
      <c r="EU282" s="18">
        <f t="shared" si="2096"/>
        <v>7</v>
      </c>
      <c r="EV282" s="18">
        <f t="shared" si="2097"/>
        <v>4</v>
      </c>
      <c r="EW282" s="18">
        <v>1</v>
      </c>
      <c r="EX282" s="18">
        <v>1</v>
      </c>
      <c r="EY282" s="18">
        <v>4</v>
      </c>
      <c r="EZ282" s="20">
        <f t="shared" si="2104"/>
        <v>0</v>
      </c>
      <c r="FA282" s="294"/>
      <c r="FB282" s="294"/>
      <c r="FC282" s="294"/>
      <c r="FD282" s="300"/>
      <c r="FE282" s="300"/>
      <c r="FF282" s="300"/>
      <c r="FG282" s="300"/>
      <c r="FH282" s="300"/>
      <c r="FI282" s="300"/>
      <c r="FJ282" s="300"/>
      <c r="FK282" s="294"/>
      <c r="FL282" s="294">
        <f>F282</f>
        <v>37</v>
      </c>
      <c r="FM282" s="294"/>
      <c r="FN282" s="294"/>
      <c r="FO282" s="294"/>
      <c r="FP282" s="20">
        <f t="shared" si="2105"/>
        <v>0</v>
      </c>
      <c r="FQ282" s="20">
        <f t="shared" si="2098"/>
        <v>6</v>
      </c>
      <c r="FR282" s="20">
        <f t="shared" si="2099"/>
        <v>0</v>
      </c>
      <c r="FS282" s="20">
        <f t="shared" si="2100"/>
        <v>0</v>
      </c>
      <c r="FT282" s="20">
        <f t="shared" si="2101"/>
        <v>0</v>
      </c>
      <c r="FU282" s="20">
        <f t="shared" si="2102"/>
        <v>0</v>
      </c>
      <c r="FV282" s="20">
        <f t="shared" si="2103"/>
        <v>0</v>
      </c>
      <c r="FW282" s="294"/>
    </row>
    <row r="283" spans="1:179" ht="27.75" customHeight="1">
      <c r="A283" s="40"/>
      <c r="B283" s="41" t="s">
        <v>194</v>
      </c>
      <c r="C283" s="41"/>
      <c r="D283" s="48"/>
      <c r="E283" s="41"/>
      <c r="F283" s="41"/>
      <c r="G283" s="48"/>
      <c r="H283" s="43"/>
      <c r="I283" s="43"/>
      <c r="J283" s="44"/>
      <c r="K283" s="44"/>
      <c r="L283" s="44"/>
      <c r="M283" s="44"/>
      <c r="N283" s="43"/>
      <c r="O283" s="43"/>
      <c r="P283" s="1"/>
      <c r="Q283" s="16"/>
      <c r="R283" s="1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1">
        <f t="shared" si="2276"/>
        <v>0</v>
      </c>
      <c r="AD283" s="1">
        <f t="shared" si="2277"/>
        <v>0</v>
      </c>
      <c r="AE283" s="1">
        <f t="shared" si="2278"/>
        <v>0</v>
      </c>
      <c r="AF283" s="1">
        <f t="shared" si="2279"/>
        <v>0</v>
      </c>
      <c r="AG283" s="1">
        <f t="shared" si="2280"/>
        <v>0</v>
      </c>
      <c r="AH283" s="1">
        <f t="shared" si="2281"/>
        <v>0</v>
      </c>
      <c r="AI283" s="1">
        <f t="shared" si="2282"/>
        <v>0</v>
      </c>
      <c r="AJ283" s="1">
        <f t="shared" si="2283"/>
        <v>0</v>
      </c>
      <c r="AK283" s="1">
        <f t="shared" si="2284"/>
        <v>0</v>
      </c>
      <c r="AL283" s="1">
        <f t="shared" si="2285"/>
        <v>0</v>
      </c>
      <c r="AM283" s="1">
        <f t="shared" si="2286"/>
        <v>0</v>
      </c>
      <c r="AN283" s="1">
        <f t="shared" si="2287"/>
        <v>0</v>
      </c>
      <c r="AO283" s="44"/>
      <c r="AP283" s="44"/>
      <c r="AQ283" s="44"/>
      <c r="AR283" s="44"/>
      <c r="AS283" s="122">
        <f t="shared" si="2068"/>
        <v>0</v>
      </c>
      <c r="AT283" s="122">
        <f t="shared" si="2069"/>
        <v>0</v>
      </c>
      <c r="AU283" s="122">
        <f t="shared" si="2070"/>
        <v>0</v>
      </c>
      <c r="AV283" s="122">
        <f t="shared" si="2229"/>
        <v>0</v>
      </c>
      <c r="AW283" s="44"/>
      <c r="AX283" s="294"/>
      <c r="AY283" s="294"/>
      <c r="AZ283" s="294"/>
      <c r="BA283" s="294"/>
      <c r="BB283" s="294"/>
      <c r="BC283" s="29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127"/>
      <c r="BO283" s="44"/>
      <c r="BP283" s="1"/>
      <c r="BQ283" s="44"/>
      <c r="BR283" s="17"/>
      <c r="BS283" s="1">
        <f t="shared" si="2072"/>
        <v>0</v>
      </c>
      <c r="BT283" s="17">
        <f t="shared" si="2288"/>
        <v>0</v>
      </c>
      <c r="BU283" s="44"/>
      <c r="BV283" s="44"/>
      <c r="BW283" s="44"/>
      <c r="BX283" s="44"/>
      <c r="BY283" s="44"/>
      <c r="BZ283" s="44"/>
      <c r="CA283" s="44"/>
      <c r="CB283" s="44"/>
      <c r="CC283" s="44"/>
      <c r="CD283" s="92"/>
      <c r="CE283" s="92"/>
      <c r="CF283" s="92"/>
      <c r="CG283" s="44"/>
      <c r="CH283" s="1"/>
      <c r="CI283" s="1"/>
      <c r="CJ283" s="1"/>
      <c r="CK283" s="383"/>
      <c r="CL283" s="383"/>
      <c r="CM283" s="383"/>
      <c r="CN283" s="1">
        <f t="shared" si="2074"/>
        <v>0</v>
      </c>
      <c r="CO283" s="1">
        <f t="shared" si="2075"/>
        <v>0</v>
      </c>
      <c r="CP283" s="20">
        <f t="shared" si="2076"/>
        <v>0</v>
      </c>
      <c r="CQ283" s="351"/>
      <c r="CR283" s="131">
        <f t="shared" si="2273"/>
        <v>0</v>
      </c>
      <c r="CS283" s="44"/>
      <c r="CT283" s="44"/>
      <c r="CU283" s="1"/>
      <c r="CV283" s="1"/>
      <c r="CW283" s="1"/>
      <c r="CX283" s="1"/>
      <c r="CY283" s="1"/>
      <c r="CZ283" s="44"/>
      <c r="DA283" s="17">
        <f t="shared" si="2289"/>
        <v>0</v>
      </c>
      <c r="DB283" s="359">
        <f t="shared" si="2079"/>
        <v>0</v>
      </c>
      <c r="DC283" s="359">
        <f t="shared" si="2080"/>
        <v>0</v>
      </c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1"/>
      <c r="DP283" s="1"/>
      <c r="DQ283" s="17">
        <f t="shared" si="2081"/>
        <v>0</v>
      </c>
      <c r="DR283" s="17">
        <f t="shared" si="2082"/>
        <v>0</v>
      </c>
      <c r="DS283" s="17">
        <f t="shared" si="2083"/>
        <v>0</v>
      </c>
      <c r="DT283" s="17">
        <f t="shared" si="2084"/>
        <v>0</v>
      </c>
      <c r="DU283" s="17">
        <f t="shared" si="2085"/>
        <v>0</v>
      </c>
      <c r="DV283" s="17">
        <f t="shared" si="2086"/>
        <v>0</v>
      </c>
      <c r="DW283" s="1"/>
      <c r="DX283" s="1"/>
      <c r="DY283" s="20">
        <f t="shared" si="2087"/>
        <v>0</v>
      </c>
      <c r="DZ283" s="20">
        <f t="shared" si="2088"/>
        <v>0</v>
      </c>
      <c r="EA283" s="20">
        <f t="shared" si="2089"/>
        <v>0</v>
      </c>
      <c r="EB283" s="20">
        <f t="shared" si="2090"/>
        <v>0</v>
      </c>
      <c r="EC283" s="18">
        <f t="shared" si="2091"/>
        <v>0</v>
      </c>
      <c r="ED283" s="19">
        <f t="shared" ref="ED283:ED285" si="2290">+IF(EC283&lt;&gt;0,EC283*3,0)</f>
        <v>0</v>
      </c>
      <c r="EE283" s="19">
        <f t="shared" si="2093"/>
        <v>0</v>
      </c>
      <c r="EF283" s="1">
        <f t="shared" si="2094"/>
        <v>0</v>
      </c>
      <c r="EG283" s="18">
        <f t="shared" si="2095"/>
        <v>0</v>
      </c>
      <c r="EH283" s="341"/>
      <c r="EI283" s="44"/>
      <c r="EJ283" s="44"/>
      <c r="EK283" s="44"/>
      <c r="EL283" s="93"/>
      <c r="EM283" s="93"/>
      <c r="EN283" s="93"/>
      <c r="EO283" s="366"/>
      <c r="EP283" s="366"/>
      <c r="EQ283" s="374"/>
      <c r="ER283" s="374"/>
      <c r="ES283" s="374"/>
      <c r="ET283" s="374"/>
      <c r="EU283" s="18">
        <f t="shared" si="2096"/>
        <v>0</v>
      </c>
      <c r="EV283" s="18">
        <f t="shared" si="2097"/>
        <v>0</v>
      </c>
      <c r="EW283" s="341"/>
      <c r="EX283" s="341"/>
      <c r="EY283" s="341"/>
      <c r="EZ283" s="365">
        <f t="shared" si="2104"/>
        <v>0</v>
      </c>
      <c r="FA283" s="44"/>
      <c r="FB283" s="44"/>
      <c r="FC283" s="44"/>
      <c r="FD283" s="45"/>
      <c r="FE283" s="45"/>
      <c r="FF283" s="45"/>
      <c r="FG283" s="300"/>
      <c r="FH283" s="45"/>
      <c r="FI283" s="45"/>
      <c r="FJ283" s="45"/>
      <c r="FK283" s="44"/>
      <c r="FL283" s="44"/>
      <c r="FM283" s="44"/>
      <c r="FN283" s="44"/>
      <c r="FO283" s="294"/>
      <c r="FP283" s="20">
        <f t="shared" si="2105"/>
        <v>0</v>
      </c>
      <c r="FQ283" s="20">
        <f t="shared" si="2098"/>
        <v>0</v>
      </c>
      <c r="FR283" s="20">
        <f t="shared" si="2099"/>
        <v>0</v>
      </c>
      <c r="FS283" s="20">
        <f t="shared" si="2100"/>
        <v>0</v>
      </c>
      <c r="FT283" s="20">
        <f t="shared" si="2101"/>
        <v>0</v>
      </c>
      <c r="FU283" s="20">
        <f t="shared" si="2102"/>
        <v>0</v>
      </c>
      <c r="FV283" s="20">
        <f t="shared" si="2103"/>
        <v>0</v>
      </c>
      <c r="FW283" s="44"/>
    </row>
    <row r="284" spans="1:179" ht="27.75" customHeight="1">
      <c r="A284" s="40"/>
      <c r="B284" s="48" t="s">
        <v>190</v>
      </c>
      <c r="C284" s="48" t="s">
        <v>27</v>
      </c>
      <c r="D284" s="48" t="s">
        <v>165</v>
      </c>
      <c r="E284" s="48" t="str">
        <f>D284</f>
        <v>2LT12</v>
      </c>
      <c r="F284" s="48"/>
      <c r="G284" s="48"/>
      <c r="H284" s="43"/>
      <c r="I284" s="43"/>
      <c r="J284" s="44"/>
      <c r="K284" s="44"/>
      <c r="L284" s="44"/>
      <c r="M284" s="44"/>
      <c r="N284" s="43"/>
      <c r="O284" s="43"/>
      <c r="P284" s="1"/>
      <c r="Q284" s="16"/>
      <c r="R284" s="1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1">
        <f t="shared" si="2276"/>
        <v>0</v>
      </c>
      <c r="AD284" s="1">
        <f t="shared" si="2277"/>
        <v>0</v>
      </c>
      <c r="AE284" s="1">
        <f t="shared" si="2278"/>
        <v>0</v>
      </c>
      <c r="AF284" s="1">
        <f t="shared" si="2279"/>
        <v>0</v>
      </c>
      <c r="AG284" s="1">
        <f t="shared" si="2280"/>
        <v>0</v>
      </c>
      <c r="AH284" s="1">
        <f t="shared" si="2281"/>
        <v>0</v>
      </c>
      <c r="AI284" s="1">
        <f t="shared" si="2282"/>
        <v>0</v>
      </c>
      <c r="AJ284" s="1">
        <f t="shared" si="2283"/>
        <v>0</v>
      </c>
      <c r="AK284" s="1">
        <f t="shared" si="2284"/>
        <v>0</v>
      </c>
      <c r="AL284" s="1">
        <f t="shared" si="2285"/>
        <v>0</v>
      </c>
      <c r="AM284" s="1">
        <f t="shared" si="2286"/>
        <v>0</v>
      </c>
      <c r="AN284" s="1">
        <f t="shared" si="2287"/>
        <v>0</v>
      </c>
      <c r="AO284" s="44"/>
      <c r="AP284" s="44"/>
      <c r="AQ284" s="44"/>
      <c r="AR284" s="44"/>
      <c r="AS284" s="122">
        <f t="shared" si="2068"/>
        <v>0</v>
      </c>
      <c r="AT284" s="122">
        <f t="shared" si="2069"/>
        <v>0</v>
      </c>
      <c r="AU284" s="122">
        <f t="shared" si="2070"/>
        <v>0</v>
      </c>
      <c r="AV284" s="122">
        <f t="shared" si="2229"/>
        <v>0</v>
      </c>
      <c r="AW284" s="44"/>
      <c r="AX284" s="294"/>
      <c r="AY284" s="294"/>
      <c r="AZ284" s="294"/>
      <c r="BA284" s="294"/>
      <c r="BB284" s="294"/>
      <c r="BC284" s="29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127"/>
      <c r="BO284" s="44"/>
      <c r="BP284" s="1"/>
      <c r="BQ284" s="44"/>
      <c r="BR284" s="17">
        <v>1</v>
      </c>
      <c r="BS284" s="1">
        <f t="shared" si="2072"/>
        <v>0</v>
      </c>
      <c r="BT284" s="17">
        <f t="shared" si="2288"/>
        <v>0</v>
      </c>
      <c r="BU284" s="44"/>
      <c r="BV284" s="44">
        <v>1</v>
      </c>
      <c r="BW284" s="44"/>
      <c r="BX284" s="44"/>
      <c r="BY284" s="44"/>
      <c r="BZ284" s="44"/>
      <c r="CA284" s="44"/>
      <c r="CB284" s="44"/>
      <c r="CC284" s="44"/>
      <c r="CD284" s="92"/>
      <c r="CE284" s="92"/>
      <c r="CF284" s="92"/>
      <c r="CG284" s="44"/>
      <c r="CH284" s="1"/>
      <c r="CI284" s="1"/>
      <c r="CJ284" s="1"/>
      <c r="CK284" s="383"/>
      <c r="CL284" s="383"/>
      <c r="CM284" s="383"/>
      <c r="CN284" s="1">
        <f t="shared" si="2074"/>
        <v>0</v>
      </c>
      <c r="CO284" s="1">
        <f t="shared" si="2075"/>
        <v>0</v>
      </c>
      <c r="CP284" s="20">
        <f t="shared" si="2076"/>
        <v>0</v>
      </c>
      <c r="CQ284" s="351"/>
      <c r="CR284" s="131">
        <f t="shared" si="2273"/>
        <v>0</v>
      </c>
      <c r="CS284" s="44"/>
      <c r="CT284" s="44"/>
      <c r="CU284" s="1"/>
      <c r="CV284" s="1"/>
      <c r="CW284" s="1"/>
      <c r="CX284" s="1"/>
      <c r="CY284" s="1"/>
      <c r="CZ284" s="44"/>
      <c r="DA284" s="17">
        <f t="shared" si="2289"/>
        <v>0</v>
      </c>
      <c r="DB284" s="359">
        <f t="shared" si="2079"/>
        <v>0</v>
      </c>
      <c r="DC284" s="359">
        <f t="shared" si="2080"/>
        <v>0</v>
      </c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1"/>
      <c r="DP284" s="1"/>
      <c r="DQ284" s="17">
        <f t="shared" si="2081"/>
        <v>0</v>
      </c>
      <c r="DR284" s="17">
        <f t="shared" si="2082"/>
        <v>0</v>
      </c>
      <c r="DS284" s="17">
        <f t="shared" si="2083"/>
        <v>0</v>
      </c>
      <c r="DT284" s="17">
        <f t="shared" si="2084"/>
        <v>0</v>
      </c>
      <c r="DU284" s="17">
        <f t="shared" si="2085"/>
        <v>0</v>
      </c>
      <c r="DV284" s="17">
        <f t="shared" si="2086"/>
        <v>0</v>
      </c>
      <c r="DW284" s="1"/>
      <c r="DX284" s="1"/>
      <c r="DY284" s="20">
        <f t="shared" si="2087"/>
        <v>0</v>
      </c>
      <c r="DZ284" s="20">
        <f t="shared" si="2088"/>
        <v>0</v>
      </c>
      <c r="EA284" s="20">
        <f t="shared" si="2089"/>
        <v>0</v>
      </c>
      <c r="EB284" s="20">
        <f t="shared" si="2090"/>
        <v>0</v>
      </c>
      <c r="EC284" s="18">
        <f t="shared" si="2091"/>
        <v>0</v>
      </c>
      <c r="ED284" s="19">
        <f t="shared" si="2290"/>
        <v>0</v>
      </c>
      <c r="EE284" s="19">
        <f t="shared" si="2093"/>
        <v>0</v>
      </c>
      <c r="EF284" s="1">
        <f t="shared" si="2094"/>
        <v>0</v>
      </c>
      <c r="EG284" s="18">
        <f t="shared" si="2095"/>
        <v>0</v>
      </c>
      <c r="EH284" s="341"/>
      <c r="EI284" s="44"/>
      <c r="EJ284" s="44"/>
      <c r="EK284" s="44"/>
      <c r="EL284" s="93"/>
      <c r="EM284" s="93"/>
      <c r="EN284" s="93"/>
      <c r="EO284" s="366"/>
      <c r="EP284" s="366"/>
      <c r="EQ284" s="374"/>
      <c r="ER284" s="374"/>
      <c r="ES284" s="374"/>
      <c r="ET284" s="374"/>
      <c r="EU284" s="18">
        <f t="shared" si="2096"/>
        <v>0</v>
      </c>
      <c r="EV284" s="18">
        <f t="shared" si="2097"/>
        <v>0</v>
      </c>
      <c r="EW284" s="341">
        <v>1</v>
      </c>
      <c r="EX284" s="341">
        <v>1</v>
      </c>
      <c r="EY284" s="341"/>
      <c r="EZ284" s="365">
        <f t="shared" si="2104"/>
        <v>0</v>
      </c>
      <c r="FA284" s="44"/>
      <c r="FB284" s="44"/>
      <c r="FC284" s="44"/>
      <c r="FD284" s="45"/>
      <c r="FE284" s="45"/>
      <c r="FF284" s="45"/>
      <c r="FG284" s="300"/>
      <c r="FH284" s="45"/>
      <c r="FI284" s="45"/>
      <c r="FJ284" s="45"/>
      <c r="FK284" s="44"/>
      <c r="FL284" s="44"/>
      <c r="FM284" s="44"/>
      <c r="FN284" s="44"/>
      <c r="FO284" s="294"/>
      <c r="FP284" s="20">
        <f t="shared" si="2105"/>
        <v>0</v>
      </c>
      <c r="FQ284" s="20">
        <f t="shared" si="2098"/>
        <v>0</v>
      </c>
      <c r="FR284" s="20">
        <f t="shared" si="2099"/>
        <v>0</v>
      </c>
      <c r="FS284" s="20">
        <f t="shared" si="2100"/>
        <v>0</v>
      </c>
      <c r="FT284" s="20">
        <f t="shared" si="2101"/>
        <v>0</v>
      </c>
      <c r="FU284" s="20">
        <f t="shared" si="2102"/>
        <v>0</v>
      </c>
      <c r="FV284" s="20">
        <f t="shared" si="2103"/>
        <v>0</v>
      </c>
      <c r="FW284" s="44"/>
    </row>
    <row r="285" spans="1:179" ht="37.5" customHeight="1">
      <c r="A285" s="40"/>
      <c r="B285" s="48">
        <v>1</v>
      </c>
      <c r="C285" s="48">
        <f t="shared" ref="C285:C297" si="2291">B285</f>
        <v>1</v>
      </c>
      <c r="D285" s="48" t="s">
        <v>201</v>
      </c>
      <c r="E285" s="48" t="s">
        <v>187</v>
      </c>
      <c r="F285" s="48">
        <v>10</v>
      </c>
      <c r="G285" s="48">
        <f t="shared" ref="G285:G291" si="2292">F285</f>
        <v>10</v>
      </c>
      <c r="H285" s="43"/>
      <c r="I285" s="43"/>
      <c r="J285" s="44"/>
      <c r="K285" s="44"/>
      <c r="L285" s="44"/>
      <c r="M285" s="44"/>
      <c r="N285" s="43"/>
      <c r="O285" s="43"/>
      <c r="P285" s="1"/>
      <c r="Q285" s="16"/>
      <c r="R285" s="1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1">
        <f t="shared" si="2276"/>
        <v>0</v>
      </c>
      <c r="AD285" s="1">
        <f t="shared" si="2277"/>
        <v>0</v>
      </c>
      <c r="AE285" s="1">
        <f t="shared" si="2278"/>
        <v>0</v>
      </c>
      <c r="AF285" s="1">
        <f t="shared" si="2279"/>
        <v>0</v>
      </c>
      <c r="AG285" s="1">
        <f t="shared" si="2280"/>
        <v>0</v>
      </c>
      <c r="AH285" s="1">
        <f t="shared" si="2281"/>
        <v>0</v>
      </c>
      <c r="AI285" s="1">
        <f t="shared" si="2282"/>
        <v>0</v>
      </c>
      <c r="AJ285" s="1">
        <f t="shared" si="2283"/>
        <v>0</v>
      </c>
      <c r="AK285" s="1">
        <f t="shared" si="2284"/>
        <v>0</v>
      </c>
      <c r="AL285" s="1">
        <f t="shared" si="2285"/>
        <v>0</v>
      </c>
      <c r="AM285" s="1">
        <f t="shared" si="2286"/>
        <v>0</v>
      </c>
      <c r="AN285" s="1">
        <f t="shared" si="2287"/>
        <v>0</v>
      </c>
      <c r="AO285" s="44"/>
      <c r="AP285" s="44"/>
      <c r="AQ285" s="44"/>
      <c r="AR285" s="44"/>
      <c r="AS285" s="122">
        <f t="shared" si="2068"/>
        <v>0</v>
      </c>
      <c r="AT285" s="122">
        <f t="shared" si="2069"/>
        <v>0</v>
      </c>
      <c r="AU285" s="122">
        <f t="shared" si="2070"/>
        <v>0</v>
      </c>
      <c r="AV285" s="122">
        <f t="shared" si="2229"/>
        <v>0</v>
      </c>
      <c r="AW285" s="44"/>
      <c r="AX285" s="294"/>
      <c r="AY285" s="294"/>
      <c r="AZ285" s="294"/>
      <c r="BA285" s="294"/>
      <c r="BB285" s="294"/>
      <c r="BC285" s="29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127"/>
      <c r="BO285" s="44"/>
      <c r="BP285" s="1"/>
      <c r="BQ285" s="44"/>
      <c r="BR285" s="17">
        <v>2</v>
      </c>
      <c r="BS285" s="1">
        <f t="shared" si="2072"/>
        <v>0</v>
      </c>
      <c r="BT285" s="17">
        <f t="shared" si="2288"/>
        <v>0</v>
      </c>
      <c r="BU285" s="44"/>
      <c r="BV285" s="44">
        <v>1</v>
      </c>
      <c r="BW285" s="44"/>
      <c r="BX285" s="44"/>
      <c r="BY285" s="44"/>
      <c r="BZ285" s="44"/>
      <c r="CA285" s="44"/>
      <c r="CB285" s="44"/>
      <c r="CC285" s="44"/>
      <c r="CD285" s="92"/>
      <c r="CE285" s="92"/>
      <c r="CF285" s="92"/>
      <c r="CG285" s="44"/>
      <c r="CH285" s="1"/>
      <c r="CI285" s="1"/>
      <c r="CJ285" s="1"/>
      <c r="CK285" s="383"/>
      <c r="CL285" s="383"/>
      <c r="CM285" s="383"/>
      <c r="CN285" s="1">
        <f t="shared" si="2074"/>
        <v>0</v>
      </c>
      <c r="CO285" s="1">
        <f t="shared" si="2075"/>
        <v>0</v>
      </c>
      <c r="CP285" s="20">
        <f t="shared" si="2076"/>
        <v>0</v>
      </c>
      <c r="CQ285" s="351"/>
      <c r="CR285" s="131">
        <f t="shared" si="2273"/>
        <v>0</v>
      </c>
      <c r="CS285" s="44"/>
      <c r="CT285" s="44"/>
      <c r="CU285" s="1"/>
      <c r="CV285" s="1"/>
      <c r="CW285" s="1"/>
      <c r="CX285" s="1"/>
      <c r="CY285" s="1"/>
      <c r="CZ285" s="44"/>
      <c r="DA285" s="17">
        <f t="shared" si="2289"/>
        <v>0</v>
      </c>
      <c r="DB285" s="359">
        <f t="shared" si="2079"/>
        <v>0</v>
      </c>
      <c r="DC285" s="359">
        <f t="shared" si="2080"/>
        <v>0</v>
      </c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>
        <f t="shared" ref="DN285:DN297" si="2293">F285</f>
        <v>10</v>
      </c>
      <c r="DO285" s="1"/>
      <c r="DP285" s="1"/>
      <c r="DQ285" s="17">
        <f t="shared" si="2081"/>
        <v>0</v>
      </c>
      <c r="DR285" s="17">
        <f t="shared" si="2082"/>
        <v>0</v>
      </c>
      <c r="DS285" s="17">
        <f t="shared" si="2083"/>
        <v>0</v>
      </c>
      <c r="DT285" s="17">
        <f t="shared" si="2084"/>
        <v>0</v>
      </c>
      <c r="DU285" s="17">
        <f t="shared" si="2085"/>
        <v>0</v>
      </c>
      <c r="DV285" s="17">
        <f t="shared" si="2086"/>
        <v>0</v>
      </c>
      <c r="DW285" s="1"/>
      <c r="DX285" s="1"/>
      <c r="DY285" s="20">
        <f t="shared" si="2087"/>
        <v>0</v>
      </c>
      <c r="DZ285" s="20">
        <f t="shared" si="2088"/>
        <v>0</v>
      </c>
      <c r="EA285" s="20">
        <f t="shared" si="2089"/>
        <v>0</v>
      </c>
      <c r="EB285" s="20">
        <f t="shared" si="2090"/>
        <v>0</v>
      </c>
      <c r="EC285" s="18">
        <f t="shared" si="2091"/>
        <v>0</v>
      </c>
      <c r="ED285" s="19">
        <f t="shared" si="2290"/>
        <v>0</v>
      </c>
      <c r="EE285" s="19">
        <f t="shared" si="2093"/>
        <v>0</v>
      </c>
      <c r="EF285" s="1">
        <f t="shared" si="2094"/>
        <v>0</v>
      </c>
      <c r="EG285" s="18">
        <f t="shared" si="2095"/>
        <v>0</v>
      </c>
      <c r="EH285" s="341"/>
      <c r="EI285" s="44"/>
      <c r="EJ285" s="44"/>
      <c r="EK285" s="44"/>
      <c r="EL285" s="93"/>
      <c r="EM285" s="93"/>
      <c r="EN285" s="93"/>
      <c r="EO285" s="366"/>
      <c r="EP285" s="366"/>
      <c r="EQ285" s="374"/>
      <c r="ER285" s="374"/>
      <c r="ES285" s="374"/>
      <c r="ET285" s="374"/>
      <c r="EU285" s="18">
        <f t="shared" si="2096"/>
        <v>0</v>
      </c>
      <c r="EV285" s="18">
        <f t="shared" si="2097"/>
        <v>0</v>
      </c>
      <c r="EW285" s="341">
        <v>2</v>
      </c>
      <c r="EX285" s="341">
        <v>2</v>
      </c>
      <c r="EY285" s="341"/>
      <c r="EZ285" s="365">
        <f t="shared" si="2104"/>
        <v>0</v>
      </c>
      <c r="FA285" s="44"/>
      <c r="FB285" s="44"/>
      <c r="FC285" s="44"/>
      <c r="FD285" s="45"/>
      <c r="FE285" s="45"/>
      <c r="FF285" s="45"/>
      <c r="FG285" s="300"/>
      <c r="FH285" s="45"/>
      <c r="FI285" s="45"/>
      <c r="FJ285" s="45"/>
      <c r="FK285" s="44"/>
      <c r="FL285" s="44"/>
      <c r="FM285" s="44"/>
      <c r="FN285" s="44"/>
      <c r="FO285" s="294"/>
      <c r="FP285" s="20">
        <f t="shared" si="2105"/>
        <v>0</v>
      </c>
      <c r="FQ285" s="20">
        <f t="shared" si="2098"/>
        <v>0</v>
      </c>
      <c r="FR285" s="20">
        <f t="shared" si="2099"/>
        <v>0</v>
      </c>
      <c r="FS285" s="20">
        <f t="shared" si="2100"/>
        <v>0</v>
      </c>
      <c r="FT285" s="20">
        <f t="shared" si="2101"/>
        <v>0</v>
      </c>
      <c r="FU285" s="20">
        <f t="shared" si="2102"/>
        <v>0</v>
      </c>
      <c r="FV285" s="20">
        <f t="shared" si="2103"/>
        <v>0</v>
      </c>
      <c r="FW285" s="58"/>
    </row>
    <row r="286" spans="1:179" ht="37.5" customHeight="1">
      <c r="A286" s="40"/>
      <c r="B286" s="48">
        <v>2</v>
      </c>
      <c r="C286" s="48">
        <f t="shared" si="2291"/>
        <v>2</v>
      </c>
      <c r="D286" s="48" t="s">
        <v>44</v>
      </c>
      <c r="E286" s="48" t="str">
        <f t="shared" ref="E286:E291" si="2294">D286</f>
        <v>LT8,5</v>
      </c>
      <c r="F286" s="48">
        <v>26</v>
      </c>
      <c r="G286" s="48">
        <f t="shared" si="2292"/>
        <v>26</v>
      </c>
      <c r="H286" s="43"/>
      <c r="I286" s="43"/>
      <c r="J286" s="44"/>
      <c r="K286" s="44"/>
      <c r="L286" s="44"/>
      <c r="M286" s="44"/>
      <c r="N286" s="43"/>
      <c r="O286" s="43"/>
      <c r="P286" s="1"/>
      <c r="Q286" s="16"/>
      <c r="R286" s="1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1">
        <f t="shared" ref="AC286" si="2295">+IF(S286=1,1,0)+IF(T286=1,1,0)</f>
        <v>0</v>
      </c>
      <c r="AD286" s="1">
        <f t="shared" ref="AD286" si="2296">+IF(U286=1,1,0)+IF(V286=1,1,0)</f>
        <v>0</v>
      </c>
      <c r="AE286" s="1">
        <f t="shared" ref="AE286" si="2297">+IF(W286=1,1,0)+IF(X286=1,1,0)</f>
        <v>0</v>
      </c>
      <c r="AF286" s="1">
        <f t="shared" ref="AF286" si="2298">+IF(Y286=1,1,0)+IF(Z286=1,1,0)</f>
        <v>0</v>
      </c>
      <c r="AG286" s="1">
        <f t="shared" ref="AG286" si="2299">+IF(AA286=1,1,0)</f>
        <v>0</v>
      </c>
      <c r="AH286" s="1">
        <f t="shared" ref="AH286" si="2300">+IF(AB286=1,1,0)</f>
        <v>0</v>
      </c>
      <c r="AI286" s="1">
        <f t="shared" ref="AI286" si="2301">+IF(S286=2,1,0)+IF(T286=2,1,0)</f>
        <v>0</v>
      </c>
      <c r="AJ286" s="1">
        <f t="shared" ref="AJ286" si="2302">+IF(U286=2,1,0)+IF(V286=2,1,0)</f>
        <v>0</v>
      </c>
      <c r="AK286" s="1">
        <f t="shared" ref="AK286" si="2303">+IF(X286=2,1,0)+IF(W286=2,1,0)</f>
        <v>0</v>
      </c>
      <c r="AL286" s="1">
        <f t="shared" ref="AL286" si="2304">+IF(Y286=2,1,0)+IF(Z286=2,1,0)</f>
        <v>0</v>
      </c>
      <c r="AM286" s="1">
        <f t="shared" ref="AM286" si="2305">+IF(AA286=2,1,0)</f>
        <v>0</v>
      </c>
      <c r="AN286" s="1">
        <f t="shared" ref="AN286" si="2306">+IF(AB286=2,1,0)</f>
        <v>0</v>
      </c>
      <c r="AO286" s="44"/>
      <c r="AP286" s="44"/>
      <c r="AQ286" s="44"/>
      <c r="AR286" s="44"/>
      <c r="AS286" s="122">
        <f t="shared" si="2068"/>
        <v>0</v>
      </c>
      <c r="AT286" s="122">
        <f t="shared" si="2069"/>
        <v>0</v>
      </c>
      <c r="AU286" s="122">
        <f t="shared" si="2070"/>
        <v>0</v>
      </c>
      <c r="AV286" s="122">
        <f t="shared" si="2229"/>
        <v>0</v>
      </c>
      <c r="AW286" s="44"/>
      <c r="AX286" s="294"/>
      <c r="AY286" s="294"/>
      <c r="AZ286" s="294"/>
      <c r="BA286" s="294"/>
      <c r="BB286" s="294"/>
      <c r="BC286" s="294"/>
      <c r="BD286" s="44"/>
      <c r="BE286" s="44"/>
      <c r="BF286" s="44"/>
      <c r="BG286" s="44"/>
      <c r="BH286" s="44"/>
      <c r="BI286" s="44"/>
      <c r="BJ286" s="44">
        <v>1</v>
      </c>
      <c r="BK286" s="44"/>
      <c r="BL286" s="44"/>
      <c r="BM286" s="44"/>
      <c r="BN286" s="127"/>
      <c r="BO286" s="44"/>
      <c r="BP286" s="1"/>
      <c r="BQ286" s="44"/>
      <c r="BR286" s="17">
        <v>2</v>
      </c>
      <c r="BS286" s="1">
        <f t="shared" si="2072"/>
        <v>0</v>
      </c>
      <c r="BT286" s="17">
        <f t="shared" ref="BT286" si="2307">+BS286*2</f>
        <v>0</v>
      </c>
      <c r="BU286" s="44"/>
      <c r="BV286" s="44">
        <v>1</v>
      </c>
      <c r="BW286" s="44"/>
      <c r="BX286" s="44"/>
      <c r="BY286" s="44"/>
      <c r="BZ286" s="44"/>
      <c r="CA286" s="44"/>
      <c r="CB286" s="44"/>
      <c r="CC286" s="44"/>
      <c r="CD286" s="92"/>
      <c r="CE286" s="92"/>
      <c r="CF286" s="92"/>
      <c r="CG286" s="44"/>
      <c r="CH286" s="1"/>
      <c r="CI286" s="1">
        <v>1</v>
      </c>
      <c r="CJ286" s="1"/>
      <c r="CK286" s="383"/>
      <c r="CL286" s="383"/>
      <c r="CM286" s="383"/>
      <c r="CN286" s="1">
        <f t="shared" si="2074"/>
        <v>0</v>
      </c>
      <c r="CO286" s="1">
        <f t="shared" si="2075"/>
        <v>0</v>
      </c>
      <c r="CP286" s="20">
        <f t="shared" si="2076"/>
        <v>2.5</v>
      </c>
      <c r="CQ286" s="351"/>
      <c r="CR286" s="131">
        <f t="shared" si="2273"/>
        <v>1</v>
      </c>
      <c r="CS286" s="44"/>
      <c r="CT286" s="44"/>
      <c r="CU286" s="1"/>
      <c r="CV286" s="1"/>
      <c r="CW286" s="1">
        <v>1</v>
      </c>
      <c r="CX286" s="1"/>
      <c r="CY286" s="1">
        <v>1</v>
      </c>
      <c r="CZ286" s="44">
        <v>3</v>
      </c>
      <c r="DA286" s="17">
        <f t="shared" ref="DA286" si="2308">+CY286</f>
        <v>1</v>
      </c>
      <c r="DB286" s="359">
        <f t="shared" si="2079"/>
        <v>4</v>
      </c>
      <c r="DC286" s="359">
        <f t="shared" si="2080"/>
        <v>2</v>
      </c>
      <c r="DD286" s="44"/>
      <c r="DE286" s="44">
        <v>4</v>
      </c>
      <c r="DF286" s="44"/>
      <c r="DG286" s="44"/>
      <c r="DH286" s="44"/>
      <c r="DI286" s="44">
        <v>4</v>
      </c>
      <c r="DJ286" s="44"/>
      <c r="DK286" s="44"/>
      <c r="DL286" s="44"/>
      <c r="DM286" s="44"/>
      <c r="DN286" s="44">
        <f t="shared" si="2293"/>
        <v>26</v>
      </c>
      <c r="DO286" s="1"/>
      <c r="DP286" s="1"/>
      <c r="DQ286" s="17">
        <f t="shared" si="2081"/>
        <v>0</v>
      </c>
      <c r="DR286" s="17">
        <f t="shared" si="2082"/>
        <v>0</v>
      </c>
      <c r="DS286" s="17">
        <f t="shared" si="2083"/>
        <v>0</v>
      </c>
      <c r="DT286" s="17">
        <f t="shared" si="2084"/>
        <v>0</v>
      </c>
      <c r="DU286" s="17">
        <f t="shared" si="2085"/>
        <v>0</v>
      </c>
      <c r="DV286" s="17">
        <f t="shared" si="2086"/>
        <v>0</v>
      </c>
      <c r="DW286" s="1"/>
      <c r="DX286" s="1"/>
      <c r="DY286" s="20">
        <f t="shared" si="2087"/>
        <v>0</v>
      </c>
      <c r="DZ286" s="20">
        <f t="shared" si="2088"/>
        <v>0</v>
      </c>
      <c r="EA286" s="20">
        <f t="shared" si="2089"/>
        <v>0</v>
      </c>
      <c r="EB286" s="20">
        <f t="shared" si="2090"/>
        <v>0</v>
      </c>
      <c r="EC286" s="18">
        <f t="shared" si="2091"/>
        <v>1</v>
      </c>
      <c r="ED286" s="19">
        <f t="shared" ref="ED286" si="2309">+IF(EC286&lt;&gt;0,EC286*3,0)</f>
        <v>3</v>
      </c>
      <c r="EE286" s="19">
        <f t="shared" si="2093"/>
        <v>0</v>
      </c>
      <c r="EF286" s="1">
        <f t="shared" si="2094"/>
        <v>0</v>
      </c>
      <c r="EG286" s="18">
        <f t="shared" si="2095"/>
        <v>5</v>
      </c>
      <c r="EH286" s="341"/>
      <c r="EI286" s="44"/>
      <c r="EJ286" s="44">
        <v>5.5</v>
      </c>
      <c r="EK286" s="44"/>
      <c r="EL286" s="93">
        <v>1</v>
      </c>
      <c r="EM286" s="93"/>
      <c r="EN286" s="93"/>
      <c r="EO286" s="366"/>
      <c r="EP286" s="366"/>
      <c r="EQ286" s="374"/>
      <c r="ER286" s="374"/>
      <c r="ES286" s="374"/>
      <c r="ET286" s="374"/>
      <c r="EU286" s="18">
        <f t="shared" si="2096"/>
        <v>5</v>
      </c>
      <c r="EV286" s="18">
        <f t="shared" si="2097"/>
        <v>2</v>
      </c>
      <c r="EW286" s="341">
        <v>2</v>
      </c>
      <c r="EX286" s="341">
        <v>2</v>
      </c>
      <c r="EY286" s="341">
        <v>4</v>
      </c>
      <c r="EZ286" s="365">
        <f t="shared" si="2104"/>
        <v>0</v>
      </c>
      <c r="FA286" s="44"/>
      <c r="FB286" s="44"/>
      <c r="FC286" s="44"/>
      <c r="FD286" s="45"/>
      <c r="FE286" s="45"/>
      <c r="FF286" s="45"/>
      <c r="FG286" s="300"/>
      <c r="FH286" s="45"/>
      <c r="FI286" s="45"/>
      <c r="FJ286" s="45"/>
      <c r="FK286" s="44"/>
      <c r="FL286" s="44"/>
      <c r="FM286" s="44">
        <f>F286</f>
        <v>26</v>
      </c>
      <c r="FN286" s="44"/>
      <c r="FO286" s="294"/>
      <c r="FP286" s="20">
        <f t="shared" si="2105"/>
        <v>0</v>
      </c>
      <c r="FQ286" s="20">
        <f t="shared" si="2098"/>
        <v>4</v>
      </c>
      <c r="FR286" s="20">
        <f t="shared" si="2099"/>
        <v>0</v>
      </c>
      <c r="FS286" s="20">
        <f t="shared" si="2100"/>
        <v>0</v>
      </c>
      <c r="FT286" s="20">
        <f t="shared" si="2101"/>
        <v>0</v>
      </c>
      <c r="FU286" s="20">
        <f t="shared" si="2102"/>
        <v>0</v>
      </c>
      <c r="FV286" s="20">
        <f t="shared" si="2103"/>
        <v>0</v>
      </c>
      <c r="FW286" s="58"/>
    </row>
    <row r="287" spans="1:179" ht="37.5" customHeight="1">
      <c r="A287" s="40"/>
      <c r="B287" s="48">
        <v>3</v>
      </c>
      <c r="C287" s="48">
        <f t="shared" si="2291"/>
        <v>3</v>
      </c>
      <c r="D287" s="48" t="s">
        <v>44</v>
      </c>
      <c r="E287" s="48" t="str">
        <f t="shared" si="2294"/>
        <v>LT8,5</v>
      </c>
      <c r="F287" s="48">
        <v>25</v>
      </c>
      <c r="G287" s="48">
        <f t="shared" si="2292"/>
        <v>25</v>
      </c>
      <c r="H287" s="43"/>
      <c r="I287" s="43"/>
      <c r="J287" s="44"/>
      <c r="K287" s="44"/>
      <c r="L287" s="44"/>
      <c r="M287" s="44"/>
      <c r="N287" s="43"/>
      <c r="O287" s="43"/>
      <c r="P287" s="1"/>
      <c r="Q287" s="16"/>
      <c r="R287" s="1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1">
        <f t="shared" ref="AC287" si="2310">+IF(S287=1,1,0)+IF(T287=1,1,0)</f>
        <v>0</v>
      </c>
      <c r="AD287" s="1">
        <f t="shared" ref="AD287" si="2311">+IF(U287=1,1,0)+IF(V287=1,1,0)</f>
        <v>0</v>
      </c>
      <c r="AE287" s="1">
        <f t="shared" ref="AE287" si="2312">+IF(W287=1,1,0)+IF(X287=1,1,0)</f>
        <v>0</v>
      </c>
      <c r="AF287" s="1">
        <f t="shared" ref="AF287" si="2313">+IF(Y287=1,1,0)+IF(Z287=1,1,0)</f>
        <v>0</v>
      </c>
      <c r="AG287" s="1">
        <f t="shared" ref="AG287" si="2314">+IF(AA287=1,1,0)</f>
        <v>0</v>
      </c>
      <c r="AH287" s="1">
        <f t="shared" ref="AH287" si="2315">+IF(AB287=1,1,0)</f>
        <v>0</v>
      </c>
      <c r="AI287" s="1">
        <f t="shared" ref="AI287" si="2316">+IF(S287=2,1,0)+IF(T287=2,1,0)</f>
        <v>0</v>
      </c>
      <c r="AJ287" s="1">
        <f t="shared" ref="AJ287" si="2317">+IF(U287=2,1,0)+IF(V287=2,1,0)</f>
        <v>0</v>
      </c>
      <c r="AK287" s="1">
        <f t="shared" ref="AK287" si="2318">+IF(X287=2,1,0)+IF(W287=2,1,0)</f>
        <v>0</v>
      </c>
      <c r="AL287" s="1">
        <f t="shared" ref="AL287" si="2319">+IF(Y287=2,1,0)+IF(Z287=2,1,0)</f>
        <v>0</v>
      </c>
      <c r="AM287" s="1">
        <f t="shared" ref="AM287" si="2320">+IF(AA287=2,1,0)</f>
        <v>0</v>
      </c>
      <c r="AN287" s="1">
        <f t="shared" ref="AN287" si="2321">+IF(AB287=2,1,0)</f>
        <v>0</v>
      </c>
      <c r="AO287" s="44"/>
      <c r="AP287" s="44"/>
      <c r="AQ287" s="44"/>
      <c r="AR287" s="44"/>
      <c r="AS287" s="122">
        <f t="shared" si="2068"/>
        <v>0</v>
      </c>
      <c r="AT287" s="122">
        <f t="shared" si="2069"/>
        <v>0</v>
      </c>
      <c r="AU287" s="122">
        <f t="shared" si="2070"/>
        <v>0</v>
      </c>
      <c r="AV287" s="122">
        <f t="shared" si="2229"/>
        <v>0</v>
      </c>
      <c r="AW287" s="44"/>
      <c r="AX287" s="294"/>
      <c r="AY287" s="294"/>
      <c r="AZ287" s="294"/>
      <c r="BA287" s="294"/>
      <c r="BB287" s="294"/>
      <c r="BC287" s="294"/>
      <c r="BD287" s="44"/>
      <c r="BE287" s="44"/>
      <c r="BF287" s="44"/>
      <c r="BG287" s="44"/>
      <c r="BH287" s="44"/>
      <c r="BI287" s="44"/>
      <c r="BJ287" s="44">
        <v>1</v>
      </c>
      <c r="BK287" s="44"/>
      <c r="BL287" s="44"/>
      <c r="BM287" s="44"/>
      <c r="BN287" s="127"/>
      <c r="BO287" s="44"/>
      <c r="BP287" s="1"/>
      <c r="BQ287" s="44"/>
      <c r="BR287" s="17">
        <v>2</v>
      </c>
      <c r="BS287" s="1">
        <f t="shared" si="2072"/>
        <v>0</v>
      </c>
      <c r="BT287" s="17">
        <f t="shared" ref="BT287" si="2322">+BS287*2</f>
        <v>0</v>
      </c>
      <c r="BU287" s="44"/>
      <c r="BV287" s="44">
        <v>1</v>
      </c>
      <c r="BW287" s="44"/>
      <c r="BX287" s="44"/>
      <c r="BY287" s="44"/>
      <c r="BZ287" s="44"/>
      <c r="CA287" s="44"/>
      <c r="CB287" s="44"/>
      <c r="CC287" s="44"/>
      <c r="CD287" s="92"/>
      <c r="CE287" s="92"/>
      <c r="CF287" s="92"/>
      <c r="CG287" s="44"/>
      <c r="CH287" s="1"/>
      <c r="CI287" s="1">
        <v>1</v>
      </c>
      <c r="CJ287" s="1"/>
      <c r="CK287" s="383"/>
      <c r="CL287" s="383"/>
      <c r="CM287" s="383"/>
      <c r="CN287" s="1">
        <f t="shared" si="2074"/>
        <v>0</v>
      </c>
      <c r="CO287" s="1">
        <f t="shared" si="2075"/>
        <v>0</v>
      </c>
      <c r="CP287" s="20">
        <f t="shared" si="2076"/>
        <v>2.5</v>
      </c>
      <c r="CQ287" s="351"/>
      <c r="CR287" s="131">
        <f t="shared" si="2273"/>
        <v>1</v>
      </c>
      <c r="CS287" s="44"/>
      <c r="CT287" s="44"/>
      <c r="CU287" s="1"/>
      <c r="CV287" s="1"/>
      <c r="CW287" s="1">
        <v>1</v>
      </c>
      <c r="CX287" s="1"/>
      <c r="CY287" s="1"/>
      <c r="CZ287" s="44">
        <v>2</v>
      </c>
      <c r="DA287" s="17">
        <f t="shared" ref="DA287" si="2323">+CY287</f>
        <v>0</v>
      </c>
      <c r="DB287" s="359">
        <f t="shared" si="2079"/>
        <v>2</v>
      </c>
      <c r="DC287" s="359">
        <f t="shared" si="2080"/>
        <v>1</v>
      </c>
      <c r="DD287" s="44"/>
      <c r="DE287" s="44">
        <v>4</v>
      </c>
      <c r="DF287" s="44"/>
      <c r="DG287" s="44"/>
      <c r="DH287" s="44"/>
      <c r="DI287" s="44"/>
      <c r="DJ287" s="44"/>
      <c r="DK287" s="44"/>
      <c r="DL287" s="44"/>
      <c r="DM287" s="44"/>
      <c r="DN287" s="44">
        <f t="shared" si="2293"/>
        <v>25</v>
      </c>
      <c r="DO287" s="1"/>
      <c r="DP287" s="1"/>
      <c r="DQ287" s="17">
        <f t="shared" si="2081"/>
        <v>0</v>
      </c>
      <c r="DR287" s="17">
        <f t="shared" si="2082"/>
        <v>0</v>
      </c>
      <c r="DS287" s="17">
        <f t="shared" si="2083"/>
        <v>0</v>
      </c>
      <c r="DT287" s="17">
        <f t="shared" si="2084"/>
        <v>0</v>
      </c>
      <c r="DU287" s="17">
        <f t="shared" si="2085"/>
        <v>0</v>
      </c>
      <c r="DV287" s="17">
        <f t="shared" si="2086"/>
        <v>0</v>
      </c>
      <c r="DW287" s="1"/>
      <c r="DX287" s="1"/>
      <c r="DY287" s="20">
        <f t="shared" si="2087"/>
        <v>0</v>
      </c>
      <c r="DZ287" s="20">
        <f t="shared" si="2088"/>
        <v>0</v>
      </c>
      <c r="EA287" s="20">
        <f t="shared" si="2089"/>
        <v>0</v>
      </c>
      <c r="EB287" s="20">
        <f t="shared" si="2090"/>
        <v>0</v>
      </c>
      <c r="EC287" s="18">
        <f t="shared" si="2091"/>
        <v>0</v>
      </c>
      <c r="ED287" s="19">
        <f t="shared" ref="ED287" si="2324">+IF(EC287&lt;&gt;0,EC287*3,0)</f>
        <v>0</v>
      </c>
      <c r="EE287" s="19">
        <f t="shared" si="2093"/>
        <v>0</v>
      </c>
      <c r="EF287" s="1">
        <f t="shared" si="2094"/>
        <v>0</v>
      </c>
      <c r="EG287" s="18">
        <f>+IF(AND(CT287+EC287=0,SUM(AO287:AR287)&gt;0,SUM(DK287:DN287)&gt;0),(CU287+CV287+CW287+CX287)*2+CY287*5,(EC287+CT287-FO287)*5)+IF(AND(EC287+DQ287+CT287=0,SUM(AO287:AR287)&gt;0),SUM(CU287:CX287)*2+CY287*5,0)+2</f>
        <v>2</v>
      </c>
      <c r="EH287" s="341"/>
      <c r="EI287" s="44"/>
      <c r="EJ287" s="44">
        <v>5.5</v>
      </c>
      <c r="EK287" s="44"/>
      <c r="EL287" s="93">
        <v>1</v>
      </c>
      <c r="EM287" s="93"/>
      <c r="EN287" s="93"/>
      <c r="EO287" s="366"/>
      <c r="EP287" s="366"/>
      <c r="EQ287" s="374"/>
      <c r="ER287" s="374"/>
      <c r="ES287" s="374"/>
      <c r="ET287" s="374"/>
      <c r="EU287" s="18">
        <f t="shared" si="2096"/>
        <v>4</v>
      </c>
      <c r="EV287" s="18">
        <f t="shared" si="2097"/>
        <v>2</v>
      </c>
      <c r="EW287" s="341">
        <v>1</v>
      </c>
      <c r="EX287" s="341"/>
      <c r="EY287" s="341">
        <v>2</v>
      </c>
      <c r="EZ287" s="365">
        <f t="shared" si="2104"/>
        <v>0</v>
      </c>
      <c r="FA287" s="44"/>
      <c r="FB287" s="44"/>
      <c r="FC287" s="44"/>
      <c r="FD287" s="45"/>
      <c r="FE287" s="45"/>
      <c r="FF287" s="45"/>
      <c r="FG287" s="300"/>
      <c r="FH287" s="45"/>
      <c r="FI287" s="45"/>
      <c r="FJ287" s="45"/>
      <c r="FK287" s="44"/>
      <c r="FL287" s="44"/>
      <c r="FM287" s="44">
        <f>F287</f>
        <v>25</v>
      </c>
      <c r="FN287" s="44"/>
      <c r="FO287" s="294"/>
      <c r="FP287" s="20">
        <f t="shared" si="2105"/>
        <v>0</v>
      </c>
      <c r="FQ287" s="20">
        <f t="shared" si="2098"/>
        <v>4</v>
      </c>
      <c r="FR287" s="20">
        <f t="shared" si="2099"/>
        <v>0</v>
      </c>
      <c r="FS287" s="20">
        <f t="shared" si="2100"/>
        <v>0</v>
      </c>
      <c r="FT287" s="20">
        <f t="shared" si="2101"/>
        <v>0</v>
      </c>
      <c r="FU287" s="20">
        <f t="shared" si="2102"/>
        <v>0</v>
      </c>
      <c r="FV287" s="20">
        <f t="shared" si="2103"/>
        <v>0</v>
      </c>
      <c r="FW287" s="58"/>
    </row>
    <row r="288" spans="1:179" ht="37.5" customHeight="1">
      <c r="A288" s="40"/>
      <c r="B288" s="48">
        <v>4</v>
      </c>
      <c r="C288" s="48">
        <f t="shared" si="2291"/>
        <v>4</v>
      </c>
      <c r="D288" s="48" t="s">
        <v>44</v>
      </c>
      <c r="E288" s="48" t="str">
        <f t="shared" si="2294"/>
        <v>LT8,5</v>
      </c>
      <c r="F288" s="48">
        <v>35</v>
      </c>
      <c r="G288" s="48">
        <f t="shared" si="2292"/>
        <v>35</v>
      </c>
      <c r="H288" s="43"/>
      <c r="I288" s="43"/>
      <c r="J288" s="44"/>
      <c r="K288" s="44"/>
      <c r="L288" s="44"/>
      <c r="M288" s="44"/>
      <c r="N288" s="43"/>
      <c r="O288" s="43"/>
      <c r="P288" s="1"/>
      <c r="Q288" s="16"/>
      <c r="R288" s="1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1">
        <f t="shared" ref="AC288" si="2325">+IF(S288=1,1,0)+IF(T288=1,1,0)</f>
        <v>0</v>
      </c>
      <c r="AD288" s="1">
        <f t="shared" ref="AD288" si="2326">+IF(U288=1,1,0)+IF(V288=1,1,0)</f>
        <v>0</v>
      </c>
      <c r="AE288" s="1">
        <f t="shared" ref="AE288" si="2327">+IF(W288=1,1,0)+IF(X288=1,1,0)</f>
        <v>0</v>
      </c>
      <c r="AF288" s="1">
        <f t="shared" ref="AF288" si="2328">+IF(Y288=1,1,0)+IF(Z288=1,1,0)</f>
        <v>0</v>
      </c>
      <c r="AG288" s="1">
        <f t="shared" ref="AG288" si="2329">+IF(AA288=1,1,0)</f>
        <v>0</v>
      </c>
      <c r="AH288" s="1">
        <f t="shared" ref="AH288" si="2330">+IF(AB288=1,1,0)</f>
        <v>0</v>
      </c>
      <c r="AI288" s="1">
        <f t="shared" ref="AI288" si="2331">+IF(S288=2,1,0)+IF(T288=2,1,0)</f>
        <v>0</v>
      </c>
      <c r="AJ288" s="1">
        <f t="shared" ref="AJ288" si="2332">+IF(U288=2,1,0)+IF(V288=2,1,0)</f>
        <v>0</v>
      </c>
      <c r="AK288" s="1">
        <f t="shared" ref="AK288" si="2333">+IF(X288=2,1,0)+IF(W288=2,1,0)</f>
        <v>0</v>
      </c>
      <c r="AL288" s="1">
        <f t="shared" ref="AL288" si="2334">+IF(Y288=2,1,0)+IF(Z288=2,1,0)</f>
        <v>0</v>
      </c>
      <c r="AM288" s="1">
        <f t="shared" ref="AM288" si="2335">+IF(AA288=2,1,0)</f>
        <v>0</v>
      </c>
      <c r="AN288" s="1">
        <f t="shared" ref="AN288" si="2336">+IF(AB288=2,1,0)</f>
        <v>0</v>
      </c>
      <c r="AO288" s="44"/>
      <c r="AP288" s="44"/>
      <c r="AQ288" s="44"/>
      <c r="AR288" s="44"/>
      <c r="AS288" s="122">
        <f t="shared" si="2068"/>
        <v>0</v>
      </c>
      <c r="AT288" s="122">
        <f t="shared" si="2069"/>
        <v>0</v>
      </c>
      <c r="AU288" s="122">
        <f t="shared" si="2070"/>
        <v>0</v>
      </c>
      <c r="AV288" s="122">
        <f t="shared" si="2229"/>
        <v>0</v>
      </c>
      <c r="AW288" s="44"/>
      <c r="AX288" s="294"/>
      <c r="AY288" s="294"/>
      <c r="AZ288" s="294"/>
      <c r="BA288" s="294"/>
      <c r="BB288" s="294"/>
      <c r="BC288" s="294"/>
      <c r="BD288" s="44"/>
      <c r="BE288" s="44"/>
      <c r="BF288" s="44"/>
      <c r="BG288" s="44"/>
      <c r="BH288" s="44"/>
      <c r="BI288" s="44"/>
      <c r="BJ288" s="44">
        <v>1</v>
      </c>
      <c r="BK288" s="44"/>
      <c r="BL288" s="44"/>
      <c r="BM288" s="44"/>
      <c r="BN288" s="127"/>
      <c r="BO288" s="44"/>
      <c r="BP288" s="1"/>
      <c r="BQ288" s="44"/>
      <c r="BR288" s="17">
        <v>2</v>
      </c>
      <c r="BS288" s="1">
        <f t="shared" si="2072"/>
        <v>0</v>
      </c>
      <c r="BT288" s="17">
        <f t="shared" ref="BT288" si="2337">+BS288*2</f>
        <v>0</v>
      </c>
      <c r="BU288" s="44"/>
      <c r="BV288" s="44">
        <v>1</v>
      </c>
      <c r="BW288" s="44"/>
      <c r="BX288" s="44"/>
      <c r="BY288" s="44"/>
      <c r="BZ288" s="44"/>
      <c r="CA288" s="44"/>
      <c r="CB288" s="44"/>
      <c r="CC288" s="44"/>
      <c r="CD288" s="92"/>
      <c r="CE288" s="92"/>
      <c r="CF288" s="92"/>
      <c r="CG288" s="44"/>
      <c r="CH288" s="1"/>
      <c r="CI288" s="1">
        <v>1</v>
      </c>
      <c r="CJ288" s="1"/>
      <c r="CK288" s="383"/>
      <c r="CL288" s="383"/>
      <c r="CM288" s="383"/>
      <c r="CN288" s="1">
        <f t="shared" si="2074"/>
        <v>0</v>
      </c>
      <c r="CO288" s="1">
        <f t="shared" si="2075"/>
        <v>0</v>
      </c>
      <c r="CP288" s="20">
        <f t="shared" si="2076"/>
        <v>2.5</v>
      </c>
      <c r="CQ288" s="351"/>
      <c r="CR288" s="131">
        <f t="shared" si="2273"/>
        <v>1</v>
      </c>
      <c r="CS288" s="44">
        <v>2</v>
      </c>
      <c r="CT288" s="44">
        <v>1</v>
      </c>
      <c r="CU288" s="1"/>
      <c r="CV288" s="1"/>
      <c r="CW288" s="1">
        <v>2</v>
      </c>
      <c r="CX288" s="1"/>
      <c r="CY288" s="1">
        <v>1</v>
      </c>
      <c r="CZ288" s="44">
        <v>7</v>
      </c>
      <c r="DA288" s="17">
        <f t="shared" ref="DA288" si="2338">+CY288</f>
        <v>1</v>
      </c>
      <c r="DB288" s="359">
        <f t="shared" si="2079"/>
        <v>8</v>
      </c>
      <c r="DC288" s="359">
        <f t="shared" si="2080"/>
        <v>3</v>
      </c>
      <c r="DD288" s="44"/>
      <c r="DE288" s="44">
        <v>7</v>
      </c>
      <c r="DF288" s="44"/>
      <c r="DG288" s="44"/>
      <c r="DH288" s="44"/>
      <c r="DI288" s="44">
        <v>4</v>
      </c>
      <c r="DJ288" s="44"/>
      <c r="DK288" s="44"/>
      <c r="DL288" s="44"/>
      <c r="DM288" s="44"/>
      <c r="DN288" s="44">
        <f t="shared" si="2293"/>
        <v>35</v>
      </c>
      <c r="DO288" s="1"/>
      <c r="DP288" s="1"/>
      <c r="DQ288" s="17">
        <f t="shared" si="2081"/>
        <v>0</v>
      </c>
      <c r="DR288" s="17">
        <f t="shared" si="2082"/>
        <v>0</v>
      </c>
      <c r="DS288" s="17">
        <f t="shared" si="2083"/>
        <v>0</v>
      </c>
      <c r="DT288" s="17">
        <f t="shared" si="2084"/>
        <v>0</v>
      </c>
      <c r="DU288" s="17">
        <f t="shared" si="2085"/>
        <v>0</v>
      </c>
      <c r="DV288" s="17">
        <f t="shared" si="2086"/>
        <v>0</v>
      </c>
      <c r="DW288" s="1"/>
      <c r="DX288" s="1"/>
      <c r="DY288" s="20">
        <f t="shared" si="2087"/>
        <v>0</v>
      </c>
      <c r="DZ288" s="20">
        <f t="shared" si="2088"/>
        <v>0</v>
      </c>
      <c r="EA288" s="20">
        <f t="shared" si="2089"/>
        <v>0</v>
      </c>
      <c r="EB288" s="20">
        <f t="shared" si="2090"/>
        <v>0</v>
      </c>
      <c r="EC288" s="18">
        <f t="shared" si="2091"/>
        <v>0</v>
      </c>
      <c r="ED288" s="19">
        <f t="shared" ref="ED288" si="2339">+IF(EC288&lt;&gt;0,EC288*3,0)</f>
        <v>0</v>
      </c>
      <c r="EE288" s="19">
        <f t="shared" si="2093"/>
        <v>3</v>
      </c>
      <c r="EF288" s="1">
        <f t="shared" si="2094"/>
        <v>4</v>
      </c>
      <c r="EG288" s="18">
        <f>+IF(AND(CT288+EC288=0,SUM(AO288:AR288)&gt;0,SUM(DK288:DN288)&gt;0),(CU288+CV288+CW288+CX288)*2+CY288*5,(EC288+CT288-FO288)*5)+IF(AND(EC288+DQ288+CT288=0,SUM(AO288:AR288)&gt;0),SUM(CU288:CX288)*2+CY288*5,0)</f>
        <v>5</v>
      </c>
      <c r="EH288" s="341"/>
      <c r="EI288" s="44"/>
      <c r="EJ288" s="44">
        <v>11</v>
      </c>
      <c r="EK288" s="44"/>
      <c r="EL288" s="93">
        <v>1</v>
      </c>
      <c r="EM288" s="93"/>
      <c r="EN288" s="93"/>
      <c r="EO288" s="366"/>
      <c r="EP288" s="366"/>
      <c r="EQ288" s="374"/>
      <c r="ER288" s="374"/>
      <c r="ES288" s="374"/>
      <c r="ET288" s="374"/>
      <c r="EU288" s="18">
        <f t="shared" si="2096"/>
        <v>9</v>
      </c>
      <c r="EV288" s="18">
        <f t="shared" si="2097"/>
        <v>2</v>
      </c>
      <c r="EW288" s="341">
        <v>1</v>
      </c>
      <c r="EX288" s="341"/>
      <c r="EY288" s="341">
        <v>5</v>
      </c>
      <c r="EZ288" s="365">
        <f t="shared" si="2104"/>
        <v>0</v>
      </c>
      <c r="FA288" s="44"/>
      <c r="FB288" s="44"/>
      <c r="FC288" s="44"/>
      <c r="FD288" s="45"/>
      <c r="FE288" s="45"/>
      <c r="FF288" s="45"/>
      <c r="FG288" s="300"/>
      <c r="FH288" s="45"/>
      <c r="FI288" s="45"/>
      <c r="FJ288" s="45"/>
      <c r="FK288" s="44"/>
      <c r="FL288" s="44"/>
      <c r="FM288" s="44">
        <f>F288</f>
        <v>35</v>
      </c>
      <c r="FN288" s="44"/>
      <c r="FO288" s="294"/>
      <c r="FP288" s="20">
        <f t="shared" si="2105"/>
        <v>0</v>
      </c>
      <c r="FQ288" s="20">
        <f t="shared" si="2098"/>
        <v>7</v>
      </c>
      <c r="FR288" s="20">
        <f t="shared" si="2099"/>
        <v>0</v>
      </c>
      <c r="FS288" s="20">
        <f t="shared" si="2100"/>
        <v>0</v>
      </c>
      <c r="FT288" s="20">
        <f t="shared" si="2101"/>
        <v>0</v>
      </c>
      <c r="FU288" s="20">
        <f t="shared" si="2102"/>
        <v>0</v>
      </c>
      <c r="FV288" s="20">
        <f t="shared" si="2103"/>
        <v>0</v>
      </c>
      <c r="FW288" s="58"/>
    </row>
    <row r="289" spans="1:179" ht="37.5" customHeight="1">
      <c r="A289" s="40"/>
      <c r="B289" s="48">
        <v>5</v>
      </c>
      <c r="C289" s="48">
        <f t="shared" si="2291"/>
        <v>5</v>
      </c>
      <c r="D289" s="48" t="s">
        <v>187</v>
      </c>
      <c r="E289" s="48" t="str">
        <f t="shared" si="2294"/>
        <v>2LT8,5</v>
      </c>
      <c r="F289" s="48">
        <v>32</v>
      </c>
      <c r="G289" s="48">
        <f t="shared" si="2292"/>
        <v>32</v>
      </c>
      <c r="H289" s="43"/>
      <c r="I289" s="43"/>
      <c r="J289" s="44"/>
      <c r="K289" s="44"/>
      <c r="L289" s="44"/>
      <c r="M289" s="44"/>
      <c r="N289" s="43"/>
      <c r="O289" s="43"/>
      <c r="P289" s="1"/>
      <c r="Q289" s="16"/>
      <c r="R289" s="1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1">
        <f t="shared" ref="AC289" si="2340">+IF(S289=1,1,0)+IF(T289=1,1,0)</f>
        <v>0</v>
      </c>
      <c r="AD289" s="1">
        <f t="shared" ref="AD289" si="2341">+IF(U289=1,1,0)+IF(V289=1,1,0)</f>
        <v>0</v>
      </c>
      <c r="AE289" s="1">
        <f t="shared" ref="AE289" si="2342">+IF(W289=1,1,0)+IF(X289=1,1,0)</f>
        <v>0</v>
      </c>
      <c r="AF289" s="1">
        <f t="shared" ref="AF289" si="2343">+IF(Y289=1,1,0)+IF(Z289=1,1,0)</f>
        <v>0</v>
      </c>
      <c r="AG289" s="1">
        <f t="shared" ref="AG289" si="2344">+IF(AA289=1,1,0)</f>
        <v>0</v>
      </c>
      <c r="AH289" s="1">
        <f t="shared" ref="AH289" si="2345">+IF(AB289=1,1,0)</f>
        <v>0</v>
      </c>
      <c r="AI289" s="1">
        <f t="shared" ref="AI289" si="2346">+IF(S289=2,1,0)+IF(T289=2,1,0)</f>
        <v>0</v>
      </c>
      <c r="AJ289" s="1">
        <f t="shared" ref="AJ289" si="2347">+IF(U289=2,1,0)+IF(V289=2,1,0)</f>
        <v>0</v>
      </c>
      <c r="AK289" s="1">
        <f t="shared" ref="AK289" si="2348">+IF(X289=2,1,0)+IF(W289=2,1,0)</f>
        <v>0</v>
      </c>
      <c r="AL289" s="1">
        <f t="shared" ref="AL289" si="2349">+IF(Y289=2,1,0)+IF(Z289=2,1,0)</f>
        <v>0</v>
      </c>
      <c r="AM289" s="1">
        <f t="shared" ref="AM289" si="2350">+IF(AA289=2,1,0)</f>
        <v>0</v>
      </c>
      <c r="AN289" s="1">
        <f t="shared" ref="AN289" si="2351">+IF(AB289=2,1,0)</f>
        <v>0</v>
      </c>
      <c r="AO289" s="44"/>
      <c r="AP289" s="44"/>
      <c r="AQ289" s="44"/>
      <c r="AR289" s="44"/>
      <c r="AS289" s="122">
        <f t="shared" si="2068"/>
        <v>0</v>
      </c>
      <c r="AT289" s="122">
        <f t="shared" si="2069"/>
        <v>0</v>
      </c>
      <c r="AU289" s="122">
        <f t="shared" si="2070"/>
        <v>0</v>
      </c>
      <c r="AV289" s="122">
        <f t="shared" si="2229"/>
        <v>0</v>
      </c>
      <c r="AW289" s="44"/>
      <c r="AX289" s="294"/>
      <c r="AY289" s="294"/>
      <c r="AZ289" s="294"/>
      <c r="BA289" s="294"/>
      <c r="BB289" s="294"/>
      <c r="BC289" s="29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>
        <v>1</v>
      </c>
      <c r="BN289" s="127">
        <v>1</v>
      </c>
      <c r="BO289" s="44"/>
      <c r="BP289" s="1"/>
      <c r="BQ289" s="44"/>
      <c r="BR289" s="17">
        <v>2</v>
      </c>
      <c r="BS289" s="1">
        <f t="shared" si="2072"/>
        <v>0</v>
      </c>
      <c r="BT289" s="17">
        <f t="shared" ref="BT289" si="2352">+BS289*2</f>
        <v>0</v>
      </c>
      <c r="BU289" s="44"/>
      <c r="BV289" s="44">
        <v>1</v>
      </c>
      <c r="BW289" s="44">
        <v>1</v>
      </c>
      <c r="BX289" s="44">
        <v>1</v>
      </c>
      <c r="BY289" s="44"/>
      <c r="BZ289" s="44"/>
      <c r="CA289" s="44"/>
      <c r="CB289" s="44"/>
      <c r="CC289" s="44"/>
      <c r="CD289" s="92"/>
      <c r="CE289" s="92"/>
      <c r="CF289" s="92"/>
      <c r="CG289" s="44"/>
      <c r="CH289" s="1"/>
      <c r="CI289" s="1">
        <v>1</v>
      </c>
      <c r="CJ289" s="1"/>
      <c r="CK289" s="383"/>
      <c r="CL289" s="383"/>
      <c r="CM289" s="383"/>
      <c r="CN289" s="1">
        <f t="shared" si="2074"/>
        <v>1</v>
      </c>
      <c r="CO289" s="1">
        <f t="shared" si="2075"/>
        <v>1</v>
      </c>
      <c r="CP289" s="20">
        <f t="shared" si="2076"/>
        <v>2.5</v>
      </c>
      <c r="CQ289" s="351"/>
      <c r="CR289" s="131">
        <f t="shared" si="2273"/>
        <v>1</v>
      </c>
      <c r="CS289" s="44"/>
      <c r="CT289" s="44"/>
      <c r="CU289" s="1"/>
      <c r="CV289" s="1"/>
      <c r="CW289" s="1">
        <v>1</v>
      </c>
      <c r="CX289" s="1"/>
      <c r="CY289" s="1">
        <v>1</v>
      </c>
      <c r="CZ289" s="44">
        <v>2</v>
      </c>
      <c r="DA289" s="17">
        <f t="shared" ref="DA289" si="2353">+CY289</f>
        <v>1</v>
      </c>
      <c r="DB289" s="359">
        <f t="shared" si="2079"/>
        <v>3</v>
      </c>
      <c r="DC289" s="359">
        <f t="shared" si="2080"/>
        <v>2</v>
      </c>
      <c r="DD289" s="44"/>
      <c r="DE289" s="44">
        <v>4</v>
      </c>
      <c r="DF289" s="44"/>
      <c r="DG289" s="44"/>
      <c r="DH289" s="44"/>
      <c r="DI289" s="44">
        <v>4</v>
      </c>
      <c r="DJ289" s="44"/>
      <c r="DK289" s="44"/>
      <c r="DL289" s="44"/>
      <c r="DM289" s="44"/>
      <c r="DN289" s="44">
        <f t="shared" si="2293"/>
        <v>32</v>
      </c>
      <c r="DO289" s="1"/>
      <c r="DP289" s="1"/>
      <c r="DQ289" s="17">
        <f t="shared" si="2081"/>
        <v>0</v>
      </c>
      <c r="DR289" s="17">
        <f t="shared" si="2082"/>
        <v>0</v>
      </c>
      <c r="DS289" s="17">
        <f t="shared" si="2083"/>
        <v>0</v>
      </c>
      <c r="DT289" s="17">
        <f t="shared" si="2084"/>
        <v>0</v>
      </c>
      <c r="DU289" s="17">
        <f t="shared" si="2085"/>
        <v>0</v>
      </c>
      <c r="DV289" s="17">
        <f t="shared" si="2086"/>
        <v>0</v>
      </c>
      <c r="DW289" s="1"/>
      <c r="DX289" s="1"/>
      <c r="DY289" s="20">
        <f t="shared" si="2087"/>
        <v>0</v>
      </c>
      <c r="DZ289" s="20">
        <f t="shared" si="2088"/>
        <v>0</v>
      </c>
      <c r="EA289" s="20">
        <f t="shared" si="2089"/>
        <v>0</v>
      </c>
      <c r="EB289" s="20">
        <f t="shared" si="2090"/>
        <v>0</v>
      </c>
      <c r="EC289" s="18">
        <f t="shared" si="2091"/>
        <v>1</v>
      </c>
      <c r="ED289" s="19">
        <f t="shared" ref="ED289" si="2354">+IF(EC289&lt;&gt;0,EC289*3,0)</f>
        <v>3</v>
      </c>
      <c r="EE289" s="19">
        <f t="shared" si="2093"/>
        <v>0</v>
      </c>
      <c r="EF289" s="1">
        <f t="shared" si="2094"/>
        <v>0</v>
      </c>
      <c r="EG289" s="18">
        <f>+IF(AND(CT289+EC289=0,SUM(AO289:AR289)&gt;0,SUM(DK289:DN289)&gt;0),(CU289+CV289+CW289+CX289)*2+CY289*5,(EC289+CT289-FO289)*5)+IF(AND(EC289+DQ289+CT289=0,SUM(AO289:AR289)&gt;0),SUM(CU289:CX289)*2+CY289*5,0)</f>
        <v>5</v>
      </c>
      <c r="EH289" s="341"/>
      <c r="EI289" s="44"/>
      <c r="EJ289" s="44">
        <v>5.5</v>
      </c>
      <c r="EK289" s="44"/>
      <c r="EL289" s="93"/>
      <c r="EM289" s="93"/>
      <c r="EN289" s="93">
        <v>1</v>
      </c>
      <c r="EO289" s="366"/>
      <c r="EP289" s="366"/>
      <c r="EQ289" s="374"/>
      <c r="ER289" s="374"/>
      <c r="ES289" s="374"/>
      <c r="ET289" s="374"/>
      <c r="EU289" s="18">
        <f t="shared" si="2096"/>
        <v>4</v>
      </c>
      <c r="EV289" s="18">
        <f t="shared" si="2097"/>
        <v>2</v>
      </c>
      <c r="EW289" s="341">
        <v>2</v>
      </c>
      <c r="EX289" s="341">
        <v>2</v>
      </c>
      <c r="EY289" s="341">
        <v>4</v>
      </c>
      <c r="EZ289" s="365">
        <f t="shared" si="2104"/>
        <v>0.5</v>
      </c>
      <c r="FA289" s="44"/>
      <c r="FB289" s="44"/>
      <c r="FC289" s="44"/>
      <c r="FD289" s="45"/>
      <c r="FE289" s="45"/>
      <c r="FF289" s="45"/>
      <c r="FG289" s="300"/>
      <c r="FH289" s="45"/>
      <c r="FI289" s="45"/>
      <c r="FJ289" s="45"/>
      <c r="FK289" s="44"/>
      <c r="FL289" s="44"/>
      <c r="FM289" s="44">
        <f>F289</f>
        <v>32</v>
      </c>
      <c r="FN289" s="44"/>
      <c r="FO289" s="294"/>
      <c r="FP289" s="20">
        <f t="shared" si="2105"/>
        <v>0</v>
      </c>
      <c r="FQ289" s="20">
        <f t="shared" si="2098"/>
        <v>4</v>
      </c>
      <c r="FR289" s="20">
        <f t="shared" si="2099"/>
        <v>0</v>
      </c>
      <c r="FS289" s="20">
        <f t="shared" si="2100"/>
        <v>0</v>
      </c>
      <c r="FT289" s="20">
        <f t="shared" si="2101"/>
        <v>0</v>
      </c>
      <c r="FU289" s="20">
        <f t="shared" si="2102"/>
        <v>0</v>
      </c>
      <c r="FV289" s="20">
        <f t="shared" si="2103"/>
        <v>0</v>
      </c>
      <c r="FW289" s="58"/>
    </row>
    <row r="290" spans="1:179" ht="37.5" customHeight="1">
      <c r="A290" s="40"/>
      <c r="B290" s="48">
        <v>6</v>
      </c>
      <c r="C290" s="48">
        <f t="shared" si="2291"/>
        <v>6</v>
      </c>
      <c r="D290" s="48" t="s">
        <v>187</v>
      </c>
      <c r="E290" s="48" t="str">
        <f t="shared" si="2294"/>
        <v>2LT8,5</v>
      </c>
      <c r="F290" s="48">
        <v>42</v>
      </c>
      <c r="G290" s="48">
        <f t="shared" si="2292"/>
        <v>42</v>
      </c>
      <c r="H290" s="43"/>
      <c r="I290" s="43"/>
      <c r="J290" s="44"/>
      <c r="K290" s="44"/>
      <c r="L290" s="44"/>
      <c r="M290" s="44"/>
      <c r="N290" s="43"/>
      <c r="O290" s="43"/>
      <c r="P290" s="1"/>
      <c r="Q290" s="16"/>
      <c r="R290" s="1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1">
        <f t="shared" ref="AC290" si="2355">+IF(S290=1,1,0)+IF(T290=1,1,0)</f>
        <v>0</v>
      </c>
      <c r="AD290" s="1">
        <f t="shared" ref="AD290" si="2356">+IF(U290=1,1,0)+IF(V290=1,1,0)</f>
        <v>0</v>
      </c>
      <c r="AE290" s="1">
        <f t="shared" ref="AE290" si="2357">+IF(W290=1,1,0)+IF(X290=1,1,0)</f>
        <v>0</v>
      </c>
      <c r="AF290" s="1">
        <f t="shared" ref="AF290" si="2358">+IF(Y290=1,1,0)+IF(Z290=1,1,0)</f>
        <v>0</v>
      </c>
      <c r="AG290" s="1">
        <f t="shared" ref="AG290" si="2359">+IF(AA290=1,1,0)</f>
        <v>0</v>
      </c>
      <c r="AH290" s="1">
        <f t="shared" ref="AH290" si="2360">+IF(AB290=1,1,0)</f>
        <v>0</v>
      </c>
      <c r="AI290" s="1">
        <f t="shared" ref="AI290" si="2361">+IF(S290=2,1,0)+IF(T290=2,1,0)</f>
        <v>0</v>
      </c>
      <c r="AJ290" s="1">
        <f t="shared" ref="AJ290" si="2362">+IF(U290=2,1,0)+IF(V290=2,1,0)</f>
        <v>0</v>
      </c>
      <c r="AK290" s="1">
        <f t="shared" ref="AK290" si="2363">+IF(X290=2,1,0)+IF(W290=2,1,0)</f>
        <v>0</v>
      </c>
      <c r="AL290" s="1">
        <f t="shared" ref="AL290" si="2364">+IF(Y290=2,1,0)+IF(Z290=2,1,0)</f>
        <v>0</v>
      </c>
      <c r="AM290" s="1">
        <f t="shared" ref="AM290" si="2365">+IF(AA290=2,1,0)</f>
        <v>0</v>
      </c>
      <c r="AN290" s="1">
        <f t="shared" ref="AN290" si="2366">+IF(AB290=2,1,0)</f>
        <v>0</v>
      </c>
      <c r="AO290" s="44"/>
      <c r="AP290" s="44"/>
      <c r="AQ290" s="44"/>
      <c r="AR290" s="44"/>
      <c r="AS290" s="122">
        <f t="shared" si="2068"/>
        <v>0</v>
      </c>
      <c r="AT290" s="122">
        <f t="shared" si="2069"/>
        <v>0</v>
      </c>
      <c r="AU290" s="122">
        <f t="shared" si="2070"/>
        <v>0</v>
      </c>
      <c r="AV290" s="122">
        <f t="shared" si="2229"/>
        <v>0</v>
      </c>
      <c r="AW290" s="44"/>
      <c r="AX290" s="294"/>
      <c r="AY290" s="294"/>
      <c r="AZ290" s="294"/>
      <c r="BA290" s="294"/>
      <c r="BB290" s="294"/>
      <c r="BC290" s="29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>
        <v>1</v>
      </c>
      <c r="BN290" s="127"/>
      <c r="BO290" s="44"/>
      <c r="BP290" s="1"/>
      <c r="BQ290" s="44"/>
      <c r="BR290" s="17">
        <v>2</v>
      </c>
      <c r="BS290" s="1">
        <f t="shared" si="2072"/>
        <v>0</v>
      </c>
      <c r="BT290" s="17">
        <f t="shared" ref="BT290" si="2367">+BS290*2</f>
        <v>0</v>
      </c>
      <c r="BU290" s="44"/>
      <c r="BV290" s="44">
        <v>1</v>
      </c>
      <c r="BW290" s="44"/>
      <c r="BX290" s="44"/>
      <c r="BY290" s="44"/>
      <c r="BZ290" s="44"/>
      <c r="CA290" s="44"/>
      <c r="CB290" s="44"/>
      <c r="CC290" s="44"/>
      <c r="CD290" s="92"/>
      <c r="CE290" s="92"/>
      <c r="CF290" s="92"/>
      <c r="CG290" s="44"/>
      <c r="CH290" s="1"/>
      <c r="CI290" s="1">
        <v>1</v>
      </c>
      <c r="CJ290" s="1"/>
      <c r="CK290" s="383"/>
      <c r="CL290" s="383"/>
      <c r="CM290" s="383"/>
      <c r="CN290" s="1">
        <f t="shared" si="2074"/>
        <v>0</v>
      </c>
      <c r="CO290" s="1">
        <f t="shared" si="2075"/>
        <v>0</v>
      </c>
      <c r="CP290" s="20">
        <f t="shared" si="2076"/>
        <v>2.5</v>
      </c>
      <c r="CQ290" s="351"/>
      <c r="CR290" s="131">
        <f t="shared" si="2273"/>
        <v>1</v>
      </c>
      <c r="CS290" s="44"/>
      <c r="CT290" s="44"/>
      <c r="CU290" s="1"/>
      <c r="CV290" s="1"/>
      <c r="CW290" s="1">
        <v>2</v>
      </c>
      <c r="CX290" s="1"/>
      <c r="CY290" s="1">
        <v>2</v>
      </c>
      <c r="CZ290" s="44">
        <v>5</v>
      </c>
      <c r="DA290" s="17">
        <f t="shared" ref="DA290" si="2368">+CY290</f>
        <v>2</v>
      </c>
      <c r="DB290" s="359">
        <f t="shared" si="2079"/>
        <v>7</v>
      </c>
      <c r="DC290" s="359">
        <f t="shared" si="2080"/>
        <v>4</v>
      </c>
      <c r="DD290" s="44"/>
      <c r="DE290" s="44">
        <v>8</v>
      </c>
      <c r="DF290" s="44">
        <v>4</v>
      </c>
      <c r="DG290" s="44"/>
      <c r="DH290" s="44"/>
      <c r="DI290" s="44">
        <v>4</v>
      </c>
      <c r="DJ290" s="44"/>
      <c r="DK290" s="44"/>
      <c r="DL290" s="44"/>
      <c r="DM290" s="44"/>
      <c r="DN290" s="44">
        <f t="shared" si="2293"/>
        <v>42</v>
      </c>
      <c r="DO290" s="1"/>
      <c r="DP290" s="1"/>
      <c r="DQ290" s="17">
        <f t="shared" si="2081"/>
        <v>0</v>
      </c>
      <c r="DR290" s="17">
        <f t="shared" si="2082"/>
        <v>0</v>
      </c>
      <c r="DS290" s="17">
        <f t="shared" si="2083"/>
        <v>0</v>
      </c>
      <c r="DT290" s="17">
        <f t="shared" si="2084"/>
        <v>0</v>
      </c>
      <c r="DU290" s="17">
        <f t="shared" si="2085"/>
        <v>0</v>
      </c>
      <c r="DV290" s="17">
        <f t="shared" si="2086"/>
        <v>0</v>
      </c>
      <c r="DW290" s="1"/>
      <c r="DX290" s="1"/>
      <c r="DY290" s="20">
        <f t="shared" si="2087"/>
        <v>0</v>
      </c>
      <c r="DZ290" s="20">
        <f t="shared" si="2088"/>
        <v>0</v>
      </c>
      <c r="EA290" s="20">
        <f t="shared" si="2089"/>
        <v>0</v>
      </c>
      <c r="EB290" s="20">
        <f t="shared" si="2090"/>
        <v>0</v>
      </c>
      <c r="EC290" s="18">
        <f t="shared" si="2091"/>
        <v>1</v>
      </c>
      <c r="ED290" s="19">
        <f t="shared" ref="ED290" si="2369">+IF(EC290&lt;&gt;0,EC290*3,0)</f>
        <v>3</v>
      </c>
      <c r="EE290" s="19">
        <f t="shared" si="2093"/>
        <v>0</v>
      </c>
      <c r="EF290" s="1">
        <f t="shared" si="2094"/>
        <v>0</v>
      </c>
      <c r="EG290" s="18">
        <f>+IF(AND(CT290+EC290=0,SUM(AO290:AR290)&gt;0,SUM(DK290:DN290)&gt;0),(CU290+CV290+CW290+CX290)*2+CY290*5,(EC290+CT290-FO290)*5)+IF(AND(EC290+DQ290+CT290=0,SUM(AO290:AR290)&gt;0),SUM(CU290:CX290)*2+CY290*5,0)</f>
        <v>5</v>
      </c>
      <c r="EH290" s="341"/>
      <c r="EI290" s="44"/>
      <c r="EJ290" s="44">
        <v>11</v>
      </c>
      <c r="EK290" s="44">
        <v>5.5</v>
      </c>
      <c r="EL290" s="93"/>
      <c r="EM290" s="93">
        <v>1</v>
      </c>
      <c r="EN290" s="93"/>
      <c r="EO290" s="366"/>
      <c r="EP290" s="366"/>
      <c r="EQ290" s="374"/>
      <c r="ER290" s="374"/>
      <c r="ES290" s="374"/>
      <c r="ET290" s="374">
        <v>1</v>
      </c>
      <c r="EU290" s="18">
        <f t="shared" si="2096"/>
        <v>7</v>
      </c>
      <c r="EV290" s="18">
        <f t="shared" si="2097"/>
        <v>2</v>
      </c>
      <c r="EW290" s="341">
        <v>1</v>
      </c>
      <c r="EX290" s="341"/>
      <c r="EY290" s="341">
        <v>4</v>
      </c>
      <c r="EZ290" s="365">
        <f t="shared" si="2104"/>
        <v>0</v>
      </c>
      <c r="FA290" s="44"/>
      <c r="FB290" s="44"/>
      <c r="FC290" s="44"/>
      <c r="FD290" s="45"/>
      <c r="FE290" s="45"/>
      <c r="FF290" s="45"/>
      <c r="FG290" s="300"/>
      <c r="FH290" s="45"/>
      <c r="FI290" s="45"/>
      <c r="FJ290" s="45"/>
      <c r="FK290" s="44"/>
      <c r="FL290" s="44"/>
      <c r="FM290" s="44"/>
      <c r="FN290" s="44"/>
      <c r="FO290" s="294"/>
      <c r="FP290" s="20">
        <f t="shared" si="2105"/>
        <v>0</v>
      </c>
      <c r="FQ290" s="20">
        <f t="shared" si="2098"/>
        <v>8</v>
      </c>
      <c r="FR290" s="20">
        <f t="shared" si="2099"/>
        <v>4</v>
      </c>
      <c r="FS290" s="20">
        <f t="shared" si="2100"/>
        <v>0</v>
      </c>
      <c r="FT290" s="20">
        <f t="shared" si="2101"/>
        <v>0</v>
      </c>
      <c r="FU290" s="20">
        <f t="shared" si="2102"/>
        <v>0</v>
      </c>
      <c r="FV290" s="20">
        <f t="shared" si="2103"/>
        <v>0</v>
      </c>
      <c r="FW290" s="58"/>
    </row>
    <row r="291" spans="1:179" ht="37.5" customHeight="1">
      <c r="A291" s="40"/>
      <c r="B291" s="48">
        <v>7</v>
      </c>
      <c r="C291" s="48">
        <f t="shared" si="2291"/>
        <v>7</v>
      </c>
      <c r="D291" s="48" t="s">
        <v>44</v>
      </c>
      <c r="E291" s="48" t="str">
        <f t="shared" si="2294"/>
        <v>LT8,5</v>
      </c>
      <c r="F291" s="48">
        <v>27</v>
      </c>
      <c r="G291" s="48">
        <f t="shared" si="2292"/>
        <v>27</v>
      </c>
      <c r="H291" s="43"/>
      <c r="I291" s="43"/>
      <c r="J291" s="44"/>
      <c r="K291" s="44"/>
      <c r="L291" s="44"/>
      <c r="M291" s="44"/>
      <c r="N291" s="43"/>
      <c r="O291" s="43"/>
      <c r="P291" s="1"/>
      <c r="Q291" s="16"/>
      <c r="R291" s="1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1">
        <f t="shared" ref="AC291" si="2370">+IF(S291=1,1,0)+IF(T291=1,1,0)</f>
        <v>0</v>
      </c>
      <c r="AD291" s="1">
        <f t="shared" ref="AD291" si="2371">+IF(U291=1,1,0)+IF(V291=1,1,0)</f>
        <v>0</v>
      </c>
      <c r="AE291" s="1">
        <f t="shared" ref="AE291" si="2372">+IF(W291=1,1,0)+IF(X291=1,1,0)</f>
        <v>0</v>
      </c>
      <c r="AF291" s="1">
        <f t="shared" ref="AF291" si="2373">+IF(Y291=1,1,0)+IF(Z291=1,1,0)</f>
        <v>0</v>
      </c>
      <c r="AG291" s="1">
        <f t="shared" ref="AG291" si="2374">+IF(AA291=1,1,0)</f>
        <v>0</v>
      </c>
      <c r="AH291" s="1">
        <f t="shared" ref="AH291" si="2375">+IF(AB291=1,1,0)</f>
        <v>0</v>
      </c>
      <c r="AI291" s="1">
        <f t="shared" ref="AI291" si="2376">+IF(S291=2,1,0)+IF(T291=2,1,0)</f>
        <v>0</v>
      </c>
      <c r="AJ291" s="1">
        <f t="shared" ref="AJ291" si="2377">+IF(U291=2,1,0)+IF(V291=2,1,0)</f>
        <v>0</v>
      </c>
      <c r="AK291" s="1">
        <f t="shared" ref="AK291" si="2378">+IF(X291=2,1,0)+IF(W291=2,1,0)</f>
        <v>0</v>
      </c>
      <c r="AL291" s="1">
        <f t="shared" ref="AL291" si="2379">+IF(Y291=2,1,0)+IF(Z291=2,1,0)</f>
        <v>0</v>
      </c>
      <c r="AM291" s="1">
        <f t="shared" ref="AM291" si="2380">+IF(AA291=2,1,0)</f>
        <v>0</v>
      </c>
      <c r="AN291" s="1">
        <f t="shared" ref="AN291" si="2381">+IF(AB291=2,1,0)</f>
        <v>0</v>
      </c>
      <c r="AO291" s="44"/>
      <c r="AP291" s="44"/>
      <c r="AQ291" s="44"/>
      <c r="AR291" s="44"/>
      <c r="AS291" s="122">
        <f t="shared" si="2068"/>
        <v>0</v>
      </c>
      <c r="AT291" s="122">
        <f t="shared" si="2069"/>
        <v>0</v>
      </c>
      <c r="AU291" s="122">
        <f t="shared" si="2070"/>
        <v>0</v>
      </c>
      <c r="AV291" s="122">
        <f t="shared" si="2229"/>
        <v>0</v>
      </c>
      <c r="AW291" s="44"/>
      <c r="AX291" s="294"/>
      <c r="AY291" s="294"/>
      <c r="AZ291" s="294"/>
      <c r="BA291" s="294"/>
      <c r="BB291" s="294"/>
      <c r="BC291" s="294"/>
      <c r="BD291" s="44"/>
      <c r="BE291" s="44"/>
      <c r="BF291" s="44"/>
      <c r="BG291" s="44"/>
      <c r="BH291" s="44"/>
      <c r="BI291" s="44">
        <v>1</v>
      </c>
      <c r="BJ291" s="44"/>
      <c r="BK291" s="44"/>
      <c r="BL291" s="44"/>
      <c r="BM291" s="44"/>
      <c r="BN291" s="127"/>
      <c r="BO291" s="44"/>
      <c r="BP291" s="1"/>
      <c r="BQ291" s="44"/>
      <c r="BR291" s="17">
        <v>2</v>
      </c>
      <c r="BS291" s="1">
        <f t="shared" si="2072"/>
        <v>0</v>
      </c>
      <c r="BT291" s="17">
        <f t="shared" ref="BT291" si="2382">+BS291*2</f>
        <v>0</v>
      </c>
      <c r="BU291" s="44"/>
      <c r="BV291" s="44">
        <v>1</v>
      </c>
      <c r="BW291" s="44"/>
      <c r="BX291" s="44"/>
      <c r="BY291" s="44"/>
      <c r="BZ291" s="44"/>
      <c r="CA291" s="44"/>
      <c r="CB291" s="44"/>
      <c r="CC291" s="44"/>
      <c r="CD291" s="92"/>
      <c r="CE291" s="92"/>
      <c r="CF291" s="92"/>
      <c r="CG291" s="44"/>
      <c r="CH291" s="1"/>
      <c r="CI291" s="1">
        <v>1</v>
      </c>
      <c r="CJ291" s="1"/>
      <c r="CK291" s="383"/>
      <c r="CL291" s="383"/>
      <c r="CM291" s="383"/>
      <c r="CN291" s="1">
        <f t="shared" si="2074"/>
        <v>0</v>
      </c>
      <c r="CO291" s="1">
        <f t="shared" si="2075"/>
        <v>0</v>
      </c>
      <c r="CP291" s="20">
        <f t="shared" si="2076"/>
        <v>2.5</v>
      </c>
      <c r="CQ291" s="351"/>
      <c r="CR291" s="131">
        <f t="shared" si="2273"/>
        <v>1</v>
      </c>
      <c r="CS291" s="44"/>
      <c r="CT291" s="44"/>
      <c r="CU291" s="1"/>
      <c r="CV291" s="1">
        <v>1</v>
      </c>
      <c r="CW291" s="1"/>
      <c r="CX291" s="1"/>
      <c r="CY291" s="1"/>
      <c r="CZ291" s="44">
        <v>1</v>
      </c>
      <c r="DA291" s="17">
        <f t="shared" ref="DA291" si="2383">+CY291</f>
        <v>0</v>
      </c>
      <c r="DB291" s="359">
        <f t="shared" si="2079"/>
        <v>1</v>
      </c>
      <c r="DC291" s="359">
        <f t="shared" si="2080"/>
        <v>1</v>
      </c>
      <c r="DD291" s="44"/>
      <c r="DE291" s="44">
        <v>4</v>
      </c>
      <c r="DF291" s="44"/>
      <c r="DG291" s="44"/>
      <c r="DH291" s="44"/>
      <c r="DI291" s="44"/>
      <c r="DJ291" s="44"/>
      <c r="DK291" s="44"/>
      <c r="DL291" s="44"/>
      <c r="DM291" s="44"/>
      <c r="DN291" s="44">
        <f t="shared" si="2293"/>
        <v>27</v>
      </c>
      <c r="DO291" s="1"/>
      <c r="DP291" s="1"/>
      <c r="DQ291" s="17">
        <f t="shared" si="2081"/>
        <v>0</v>
      </c>
      <c r="DR291" s="17">
        <f t="shared" si="2082"/>
        <v>0</v>
      </c>
      <c r="DS291" s="17">
        <f t="shared" si="2083"/>
        <v>0</v>
      </c>
      <c r="DT291" s="17">
        <f t="shared" si="2084"/>
        <v>0</v>
      </c>
      <c r="DU291" s="17">
        <f t="shared" si="2085"/>
        <v>0</v>
      </c>
      <c r="DV291" s="17">
        <f t="shared" si="2086"/>
        <v>0</v>
      </c>
      <c r="DW291" s="1"/>
      <c r="DX291" s="1"/>
      <c r="DY291" s="20">
        <f t="shared" si="2087"/>
        <v>0</v>
      </c>
      <c r="DZ291" s="20">
        <f t="shared" si="2088"/>
        <v>0</v>
      </c>
      <c r="EA291" s="20">
        <f t="shared" si="2089"/>
        <v>0</v>
      </c>
      <c r="EB291" s="20">
        <f t="shared" si="2090"/>
        <v>0</v>
      </c>
      <c r="EC291" s="18">
        <f t="shared" si="2091"/>
        <v>0</v>
      </c>
      <c r="ED291" s="19">
        <f t="shared" ref="ED291" si="2384">+IF(EC291&lt;&gt;0,EC291*3,0)</f>
        <v>0</v>
      </c>
      <c r="EE291" s="19">
        <f t="shared" si="2093"/>
        <v>0</v>
      </c>
      <c r="EF291" s="1">
        <f t="shared" si="2094"/>
        <v>0</v>
      </c>
      <c r="EG291" s="18">
        <f>+IF(AND(CT291+EC291=0,SUM(AO291:AR291)&gt;0,SUM(DK291:DN291)&gt;0),(CU291+CV291+CW291+CX291)*2+CY291*5,(EC291+CT291-FO291)*5)+IF(AND(EC291+DQ291+CT291=0,SUM(AO291:AR291)&gt;0),SUM(CU291:CX291)*2+CY291*5,0)+2</f>
        <v>2</v>
      </c>
      <c r="EH291" s="341"/>
      <c r="EI291" s="44">
        <v>5.5</v>
      </c>
      <c r="EJ291" s="44"/>
      <c r="EK291" s="44"/>
      <c r="EL291" s="93">
        <v>1</v>
      </c>
      <c r="EM291" s="93"/>
      <c r="EN291" s="93"/>
      <c r="EO291" s="366"/>
      <c r="EP291" s="366"/>
      <c r="EQ291" s="374"/>
      <c r="ER291" s="374"/>
      <c r="ES291" s="374"/>
      <c r="ET291" s="374"/>
      <c r="EU291" s="18">
        <f t="shared" si="2096"/>
        <v>3</v>
      </c>
      <c r="EV291" s="18">
        <f t="shared" si="2097"/>
        <v>2</v>
      </c>
      <c r="EW291" s="341">
        <v>1</v>
      </c>
      <c r="EX291" s="341"/>
      <c r="EY291" s="341">
        <v>2</v>
      </c>
      <c r="EZ291" s="365">
        <f t="shared" si="2104"/>
        <v>0</v>
      </c>
      <c r="FA291" s="44"/>
      <c r="FB291" s="44"/>
      <c r="FC291" s="44"/>
      <c r="FD291" s="45"/>
      <c r="FE291" s="45"/>
      <c r="FF291" s="45"/>
      <c r="FG291" s="300"/>
      <c r="FH291" s="45"/>
      <c r="FI291" s="45"/>
      <c r="FJ291" s="45"/>
      <c r="FK291" s="44"/>
      <c r="FL291" s="44"/>
      <c r="FM291" s="44"/>
      <c r="FN291" s="44"/>
      <c r="FO291" s="294"/>
      <c r="FP291" s="20">
        <f t="shared" si="2105"/>
        <v>0</v>
      </c>
      <c r="FQ291" s="20">
        <f t="shared" si="2098"/>
        <v>4</v>
      </c>
      <c r="FR291" s="20">
        <f t="shared" si="2099"/>
        <v>0</v>
      </c>
      <c r="FS291" s="20">
        <f t="shared" si="2100"/>
        <v>0</v>
      </c>
      <c r="FT291" s="20">
        <f t="shared" si="2101"/>
        <v>0</v>
      </c>
      <c r="FU291" s="20">
        <f t="shared" si="2102"/>
        <v>0</v>
      </c>
      <c r="FV291" s="20">
        <f t="shared" si="2103"/>
        <v>0</v>
      </c>
      <c r="FW291" s="58"/>
    </row>
    <row r="292" spans="1:179" ht="37.5" customHeight="1">
      <c r="A292" s="40"/>
      <c r="B292" s="48">
        <v>8</v>
      </c>
      <c r="C292" s="48">
        <f t="shared" si="2291"/>
        <v>8</v>
      </c>
      <c r="D292" s="48" t="s">
        <v>25</v>
      </c>
      <c r="E292" s="48" t="s">
        <v>44</v>
      </c>
      <c r="F292" s="48">
        <v>30</v>
      </c>
      <c r="G292" s="48">
        <v>28</v>
      </c>
      <c r="H292" s="43"/>
      <c r="I292" s="43"/>
      <c r="J292" s="44"/>
      <c r="K292" s="44"/>
      <c r="L292" s="44"/>
      <c r="M292" s="44"/>
      <c r="N292" s="43"/>
      <c r="O292" s="43"/>
      <c r="P292" s="1"/>
      <c r="Q292" s="16"/>
      <c r="R292" s="1"/>
      <c r="S292" s="44"/>
      <c r="T292" s="44"/>
      <c r="U292" s="44"/>
      <c r="V292" s="44"/>
      <c r="W292" s="44"/>
      <c r="X292" s="44"/>
      <c r="Y292" s="44">
        <v>1</v>
      </c>
      <c r="Z292" s="44"/>
      <c r="AA292" s="44"/>
      <c r="AB292" s="44"/>
      <c r="AC292" s="1">
        <f t="shared" ref="AC292" si="2385">+IF(S292=1,1,0)+IF(T292=1,1,0)</f>
        <v>0</v>
      </c>
      <c r="AD292" s="1">
        <f t="shared" ref="AD292" si="2386">+IF(U292=1,1,0)+IF(V292=1,1,0)</f>
        <v>0</v>
      </c>
      <c r="AE292" s="1">
        <f t="shared" ref="AE292" si="2387">+IF(W292=1,1,0)+IF(X292=1,1,0)</f>
        <v>0</v>
      </c>
      <c r="AF292" s="1">
        <f t="shared" ref="AF292" si="2388">+IF(Y292=1,1,0)+IF(Z292=1,1,0)</f>
        <v>1</v>
      </c>
      <c r="AG292" s="1">
        <f t="shared" ref="AG292" si="2389">+IF(AA292=1,1,0)</f>
        <v>0</v>
      </c>
      <c r="AH292" s="1">
        <f t="shared" ref="AH292" si="2390">+IF(AB292=1,1,0)</f>
        <v>0</v>
      </c>
      <c r="AI292" s="1">
        <f t="shared" ref="AI292" si="2391">+IF(S292=2,1,0)+IF(T292=2,1,0)</f>
        <v>0</v>
      </c>
      <c r="AJ292" s="1">
        <f t="shared" ref="AJ292" si="2392">+IF(U292=2,1,0)+IF(V292=2,1,0)</f>
        <v>0</v>
      </c>
      <c r="AK292" s="1">
        <f t="shared" ref="AK292" si="2393">+IF(X292=2,1,0)+IF(W292=2,1,0)</f>
        <v>0</v>
      </c>
      <c r="AL292" s="1">
        <f t="shared" ref="AL292" si="2394">+IF(Y292=2,1,0)+IF(Z292=2,1,0)</f>
        <v>0</v>
      </c>
      <c r="AM292" s="1">
        <f t="shared" ref="AM292" si="2395">+IF(AA292=2,1,0)</f>
        <v>0</v>
      </c>
      <c r="AN292" s="1">
        <f t="shared" ref="AN292" si="2396">+IF(AB292=2,1,0)</f>
        <v>0</v>
      </c>
      <c r="AO292" s="44"/>
      <c r="AP292" s="44"/>
      <c r="AQ292" s="44"/>
      <c r="AR292" s="44"/>
      <c r="AS292" s="122">
        <f t="shared" si="2068"/>
        <v>0</v>
      </c>
      <c r="AT292" s="122">
        <f t="shared" si="2069"/>
        <v>0</v>
      </c>
      <c r="AU292" s="122">
        <f t="shared" si="2070"/>
        <v>0</v>
      </c>
      <c r="AV292" s="122">
        <f t="shared" si="2229"/>
        <v>0</v>
      </c>
      <c r="AW292" s="44"/>
      <c r="AX292" s="294"/>
      <c r="AY292" s="294"/>
      <c r="AZ292" s="294"/>
      <c r="BA292" s="294"/>
      <c r="BB292" s="294"/>
      <c r="BC292" s="294"/>
      <c r="BD292" s="44"/>
      <c r="BE292" s="44"/>
      <c r="BF292" s="44"/>
      <c r="BG292" s="44"/>
      <c r="BH292" s="44"/>
      <c r="BI292" s="44">
        <v>1</v>
      </c>
      <c r="BJ292" s="44"/>
      <c r="BK292" s="44"/>
      <c r="BL292" s="44"/>
      <c r="BM292" s="44"/>
      <c r="BN292" s="127"/>
      <c r="BO292" s="44"/>
      <c r="BP292" s="1"/>
      <c r="BQ292" s="44"/>
      <c r="BR292" s="17">
        <v>2</v>
      </c>
      <c r="BS292" s="1">
        <f t="shared" si="2072"/>
        <v>0</v>
      </c>
      <c r="BT292" s="17">
        <f t="shared" ref="BT292" si="2397">+BS292*2</f>
        <v>0</v>
      </c>
      <c r="BU292" s="44"/>
      <c r="BV292" s="44">
        <v>1</v>
      </c>
      <c r="BW292" s="44"/>
      <c r="BX292" s="44"/>
      <c r="BY292" s="44"/>
      <c r="BZ292" s="44"/>
      <c r="CA292" s="44"/>
      <c r="CB292" s="44"/>
      <c r="CC292" s="44"/>
      <c r="CD292" s="92"/>
      <c r="CE292" s="92">
        <v>1</v>
      </c>
      <c r="CF292" s="92"/>
      <c r="CG292" s="44"/>
      <c r="CH292" s="1"/>
      <c r="CI292" s="1"/>
      <c r="CJ292" s="1"/>
      <c r="CK292" s="383"/>
      <c r="CL292" s="383"/>
      <c r="CM292" s="383"/>
      <c r="CN292" s="1">
        <f t="shared" si="2074"/>
        <v>0</v>
      </c>
      <c r="CO292" s="1">
        <f t="shared" si="2075"/>
        <v>0</v>
      </c>
      <c r="CP292" s="20">
        <f t="shared" si="2076"/>
        <v>0.5</v>
      </c>
      <c r="CQ292" s="351"/>
      <c r="CR292" s="131">
        <f t="shared" si="2273"/>
        <v>1</v>
      </c>
      <c r="CS292" s="44">
        <v>1</v>
      </c>
      <c r="CT292" s="44"/>
      <c r="CU292" s="1"/>
      <c r="CV292" s="1"/>
      <c r="CW292" s="1">
        <v>2</v>
      </c>
      <c r="CX292" s="1"/>
      <c r="CY292" s="1">
        <v>1</v>
      </c>
      <c r="CZ292" s="44">
        <v>7</v>
      </c>
      <c r="DA292" s="17">
        <f t="shared" ref="DA292" si="2398">+CY292</f>
        <v>1</v>
      </c>
      <c r="DB292" s="359">
        <f t="shared" si="2079"/>
        <v>8</v>
      </c>
      <c r="DC292" s="359">
        <f t="shared" si="2080"/>
        <v>3</v>
      </c>
      <c r="DD292" s="44"/>
      <c r="DE292" s="44">
        <v>6</v>
      </c>
      <c r="DF292" s="44"/>
      <c r="DG292" s="44"/>
      <c r="DH292" s="44"/>
      <c r="DI292" s="44">
        <v>4</v>
      </c>
      <c r="DJ292" s="44"/>
      <c r="DK292" s="44"/>
      <c r="DL292" s="44"/>
      <c r="DM292" s="44"/>
      <c r="DN292" s="44">
        <f t="shared" si="2293"/>
        <v>30</v>
      </c>
      <c r="DO292" s="1"/>
      <c r="DP292" s="1"/>
      <c r="DQ292" s="17">
        <f t="shared" si="2081"/>
        <v>0</v>
      </c>
      <c r="DR292" s="17">
        <f t="shared" si="2082"/>
        <v>0</v>
      </c>
      <c r="DS292" s="17">
        <f t="shared" si="2083"/>
        <v>0</v>
      </c>
      <c r="DT292" s="17">
        <f t="shared" si="2084"/>
        <v>2</v>
      </c>
      <c r="DU292" s="17">
        <f t="shared" si="2085"/>
        <v>0</v>
      </c>
      <c r="DV292" s="17">
        <f t="shared" si="2086"/>
        <v>1</v>
      </c>
      <c r="DW292" s="1">
        <f t="shared" ref="DW292:DW297" si="2399">CS292</f>
        <v>1</v>
      </c>
      <c r="DX292" s="1"/>
      <c r="DY292" s="20">
        <f t="shared" si="2087"/>
        <v>0</v>
      </c>
      <c r="DZ292" s="20">
        <f t="shared" si="2088"/>
        <v>0</v>
      </c>
      <c r="EA292" s="20">
        <f t="shared" si="2089"/>
        <v>4</v>
      </c>
      <c r="EB292" s="20">
        <f t="shared" si="2090"/>
        <v>0</v>
      </c>
      <c r="EC292" s="18">
        <f t="shared" si="2091"/>
        <v>1</v>
      </c>
      <c r="ED292" s="19">
        <f t="shared" ref="ED292" si="2400">+IF(EC292&lt;&gt;0,EC292*3,0)</f>
        <v>3</v>
      </c>
      <c r="EE292" s="19">
        <f t="shared" si="2093"/>
        <v>0</v>
      </c>
      <c r="EF292" s="1">
        <f t="shared" si="2094"/>
        <v>0</v>
      </c>
      <c r="EG292" s="18">
        <f t="shared" ref="EG292:EG315" si="2401">+IF(AND(CT292+EC292=0,SUM(AO292:AR292)&gt;0,SUM(DK292:DN292)&gt;0),(CU292+CV292+CW292+CX292)*2+CY292*5,(EC292+CT292-FO292)*5)+IF(AND(EC292+DQ292+CT292=0,SUM(AO292:AR292)&gt;0),SUM(CU292:CX292)*2+CY292*5,0)</f>
        <v>5</v>
      </c>
      <c r="EH292" s="341"/>
      <c r="EI292" s="44"/>
      <c r="EJ292" s="44">
        <v>11</v>
      </c>
      <c r="EK292" s="44"/>
      <c r="EL292" s="93">
        <v>1</v>
      </c>
      <c r="EM292" s="93"/>
      <c r="EN292" s="93"/>
      <c r="EO292" s="366"/>
      <c r="EP292" s="366"/>
      <c r="EQ292" s="374"/>
      <c r="ER292" s="374"/>
      <c r="ES292" s="374">
        <v>1</v>
      </c>
      <c r="ET292" s="374"/>
      <c r="EU292" s="18">
        <f t="shared" si="2096"/>
        <v>9</v>
      </c>
      <c r="EV292" s="18">
        <f t="shared" si="2097"/>
        <v>8</v>
      </c>
      <c r="EW292" s="341">
        <v>1</v>
      </c>
      <c r="EX292" s="341"/>
      <c r="EY292" s="341">
        <v>4</v>
      </c>
      <c r="EZ292" s="365">
        <f t="shared" si="2104"/>
        <v>0</v>
      </c>
      <c r="FA292" s="44"/>
      <c r="FB292" s="44">
        <v>1</v>
      </c>
      <c r="FC292" s="44"/>
      <c r="FD292" s="45"/>
      <c r="FE292" s="45"/>
      <c r="FF292" s="45"/>
      <c r="FG292" s="300"/>
      <c r="FH292" s="45"/>
      <c r="FI292" s="45"/>
      <c r="FJ292" s="45"/>
      <c r="FK292" s="44"/>
      <c r="FL292" s="44"/>
      <c r="FM292" s="44"/>
      <c r="FN292" s="44"/>
      <c r="FO292" s="294"/>
      <c r="FP292" s="20">
        <f t="shared" si="2105"/>
        <v>0</v>
      </c>
      <c r="FQ292" s="20">
        <f t="shared" si="2098"/>
        <v>6</v>
      </c>
      <c r="FR292" s="20">
        <f t="shared" si="2099"/>
        <v>0</v>
      </c>
      <c r="FS292" s="20">
        <f t="shared" si="2100"/>
        <v>0</v>
      </c>
      <c r="FT292" s="20">
        <f t="shared" si="2101"/>
        <v>0</v>
      </c>
      <c r="FU292" s="20">
        <f t="shared" si="2102"/>
        <v>0</v>
      </c>
      <c r="FV292" s="20">
        <f t="shared" si="2103"/>
        <v>0</v>
      </c>
      <c r="FW292" s="58"/>
    </row>
    <row r="293" spans="1:179" ht="37.5" customHeight="1">
      <c r="A293" s="40"/>
      <c r="B293" s="48">
        <v>9</v>
      </c>
      <c r="C293" s="48">
        <f t="shared" si="2291"/>
        <v>9</v>
      </c>
      <c r="D293" s="48" t="s">
        <v>26</v>
      </c>
      <c r="E293" s="48" t="s">
        <v>44</v>
      </c>
      <c r="F293" s="48">
        <v>27</v>
      </c>
      <c r="G293" s="48">
        <v>28</v>
      </c>
      <c r="H293" s="43"/>
      <c r="I293" s="43"/>
      <c r="J293" s="44"/>
      <c r="K293" s="44"/>
      <c r="L293" s="44"/>
      <c r="M293" s="44"/>
      <c r="N293" s="43"/>
      <c r="O293" s="43"/>
      <c r="P293" s="1"/>
      <c r="Q293" s="16"/>
      <c r="R293" s="1"/>
      <c r="S293" s="44"/>
      <c r="T293" s="44"/>
      <c r="U293" s="44"/>
      <c r="V293" s="44"/>
      <c r="W293" s="44"/>
      <c r="X293" s="44"/>
      <c r="Y293" s="44">
        <v>1</v>
      </c>
      <c r="Z293" s="44"/>
      <c r="AA293" s="44"/>
      <c r="AB293" s="44"/>
      <c r="AC293" s="1">
        <f t="shared" ref="AC293" si="2402">+IF(S293=1,1,0)+IF(T293=1,1,0)</f>
        <v>0</v>
      </c>
      <c r="AD293" s="1">
        <f t="shared" ref="AD293" si="2403">+IF(U293=1,1,0)+IF(V293=1,1,0)</f>
        <v>0</v>
      </c>
      <c r="AE293" s="1">
        <f t="shared" ref="AE293" si="2404">+IF(W293=1,1,0)+IF(X293=1,1,0)</f>
        <v>0</v>
      </c>
      <c r="AF293" s="1">
        <f t="shared" ref="AF293" si="2405">+IF(Y293=1,1,0)+IF(Z293=1,1,0)</f>
        <v>1</v>
      </c>
      <c r="AG293" s="1">
        <f t="shared" ref="AG293" si="2406">+IF(AA293=1,1,0)</f>
        <v>0</v>
      </c>
      <c r="AH293" s="1">
        <f t="shared" ref="AH293" si="2407">+IF(AB293=1,1,0)</f>
        <v>0</v>
      </c>
      <c r="AI293" s="1">
        <f t="shared" ref="AI293" si="2408">+IF(S293=2,1,0)+IF(T293=2,1,0)</f>
        <v>0</v>
      </c>
      <c r="AJ293" s="1">
        <f t="shared" ref="AJ293" si="2409">+IF(U293=2,1,0)+IF(V293=2,1,0)</f>
        <v>0</v>
      </c>
      <c r="AK293" s="1">
        <f t="shared" ref="AK293" si="2410">+IF(X293=2,1,0)+IF(W293=2,1,0)</f>
        <v>0</v>
      </c>
      <c r="AL293" s="1">
        <f t="shared" ref="AL293" si="2411">+IF(Y293=2,1,0)+IF(Z293=2,1,0)</f>
        <v>0</v>
      </c>
      <c r="AM293" s="1">
        <f t="shared" ref="AM293" si="2412">+IF(AA293=2,1,0)</f>
        <v>0</v>
      </c>
      <c r="AN293" s="1">
        <f t="shared" ref="AN293" si="2413">+IF(AB293=2,1,0)</f>
        <v>0</v>
      </c>
      <c r="AO293" s="44"/>
      <c r="AP293" s="44"/>
      <c r="AQ293" s="44"/>
      <c r="AR293" s="44"/>
      <c r="AS293" s="122">
        <f t="shared" si="2068"/>
        <v>0</v>
      </c>
      <c r="AT293" s="122">
        <f t="shared" si="2069"/>
        <v>0</v>
      </c>
      <c r="AU293" s="122">
        <f t="shared" si="2070"/>
        <v>0</v>
      </c>
      <c r="AV293" s="122">
        <f t="shared" si="2229"/>
        <v>0</v>
      </c>
      <c r="AW293" s="44"/>
      <c r="AX293" s="294"/>
      <c r="AY293" s="294"/>
      <c r="AZ293" s="294"/>
      <c r="BA293" s="294"/>
      <c r="BB293" s="294"/>
      <c r="BC293" s="294"/>
      <c r="BD293" s="44"/>
      <c r="BE293" s="44"/>
      <c r="BF293" s="44"/>
      <c r="BG293" s="44"/>
      <c r="BH293" s="44"/>
      <c r="BI293" s="44">
        <v>1</v>
      </c>
      <c r="BJ293" s="44"/>
      <c r="BK293" s="44"/>
      <c r="BL293" s="44"/>
      <c r="BM293" s="44"/>
      <c r="BN293" s="127"/>
      <c r="BO293" s="44"/>
      <c r="BP293" s="1"/>
      <c r="BQ293" s="44"/>
      <c r="BR293" s="17">
        <v>2</v>
      </c>
      <c r="BS293" s="1">
        <f t="shared" si="2072"/>
        <v>0</v>
      </c>
      <c r="BT293" s="17">
        <f t="shared" ref="BT293" si="2414">+BS293*2</f>
        <v>0</v>
      </c>
      <c r="BU293" s="44"/>
      <c r="BV293" s="44">
        <v>1</v>
      </c>
      <c r="BW293" s="44"/>
      <c r="BX293" s="44"/>
      <c r="BY293" s="44"/>
      <c r="BZ293" s="44"/>
      <c r="CA293" s="44"/>
      <c r="CB293" s="44"/>
      <c r="CC293" s="44"/>
      <c r="CD293" s="92"/>
      <c r="CE293" s="92">
        <v>1</v>
      </c>
      <c r="CF293" s="92"/>
      <c r="CG293" s="44"/>
      <c r="CH293" s="1"/>
      <c r="CI293" s="1"/>
      <c r="CJ293" s="1"/>
      <c r="CK293" s="383"/>
      <c r="CL293" s="383"/>
      <c r="CM293" s="383"/>
      <c r="CN293" s="1">
        <f t="shared" si="2074"/>
        <v>0</v>
      </c>
      <c r="CO293" s="1">
        <f t="shared" si="2075"/>
        <v>0</v>
      </c>
      <c r="CP293" s="20">
        <f t="shared" si="2076"/>
        <v>0.5</v>
      </c>
      <c r="CQ293" s="351"/>
      <c r="CR293" s="131">
        <f t="shared" si="2273"/>
        <v>1</v>
      </c>
      <c r="CS293" s="44"/>
      <c r="CT293" s="44"/>
      <c r="CU293" s="1"/>
      <c r="CV293" s="1"/>
      <c r="CW293" s="1">
        <v>2</v>
      </c>
      <c r="CX293" s="1"/>
      <c r="CY293" s="1">
        <v>2</v>
      </c>
      <c r="CZ293" s="44">
        <v>4</v>
      </c>
      <c r="DA293" s="17">
        <f t="shared" ref="DA293" si="2415">+CY293</f>
        <v>2</v>
      </c>
      <c r="DB293" s="359">
        <f t="shared" si="2079"/>
        <v>6</v>
      </c>
      <c r="DC293" s="359">
        <f t="shared" si="2080"/>
        <v>4</v>
      </c>
      <c r="DD293" s="44"/>
      <c r="DE293" s="44">
        <v>4</v>
      </c>
      <c r="DF293" s="44">
        <v>4</v>
      </c>
      <c r="DG293" s="44"/>
      <c r="DH293" s="44">
        <v>4</v>
      </c>
      <c r="DI293" s="44">
        <v>4</v>
      </c>
      <c r="DJ293" s="44"/>
      <c r="DK293" s="44"/>
      <c r="DL293" s="44"/>
      <c r="DM293" s="44"/>
      <c r="DN293" s="44">
        <f t="shared" si="2293"/>
        <v>27</v>
      </c>
      <c r="DO293" s="1"/>
      <c r="DP293" s="1"/>
      <c r="DQ293" s="17">
        <f t="shared" si="2081"/>
        <v>0</v>
      </c>
      <c r="DR293" s="17">
        <f t="shared" si="2082"/>
        <v>0</v>
      </c>
      <c r="DS293" s="17">
        <f t="shared" si="2083"/>
        <v>0</v>
      </c>
      <c r="DT293" s="17">
        <f t="shared" si="2084"/>
        <v>2</v>
      </c>
      <c r="DU293" s="17">
        <f t="shared" si="2085"/>
        <v>0</v>
      </c>
      <c r="DV293" s="17">
        <f t="shared" si="2086"/>
        <v>2</v>
      </c>
      <c r="DW293" s="1">
        <f t="shared" si="2399"/>
        <v>0</v>
      </c>
      <c r="DX293" s="1"/>
      <c r="DY293" s="20">
        <f t="shared" si="2087"/>
        <v>0</v>
      </c>
      <c r="DZ293" s="20">
        <f t="shared" si="2088"/>
        <v>4</v>
      </c>
      <c r="EA293" s="20">
        <f t="shared" si="2089"/>
        <v>4</v>
      </c>
      <c r="EB293" s="20">
        <f t="shared" si="2090"/>
        <v>0</v>
      </c>
      <c r="EC293" s="18">
        <f t="shared" si="2091"/>
        <v>1</v>
      </c>
      <c r="ED293" s="19">
        <f t="shared" ref="ED293" si="2416">+IF(EC293&lt;&gt;0,EC293*3,0)</f>
        <v>3</v>
      </c>
      <c r="EE293" s="19">
        <f t="shared" si="2093"/>
        <v>0</v>
      </c>
      <c r="EF293" s="1">
        <f t="shared" si="2094"/>
        <v>0</v>
      </c>
      <c r="EG293" s="18">
        <f t="shared" si="2401"/>
        <v>5</v>
      </c>
      <c r="EH293" s="341"/>
      <c r="EI293" s="44"/>
      <c r="EJ293" s="44">
        <v>5.5</v>
      </c>
      <c r="EK293" s="44">
        <v>5.5</v>
      </c>
      <c r="EL293" s="93">
        <v>1</v>
      </c>
      <c r="EM293" s="93"/>
      <c r="EN293" s="93"/>
      <c r="EO293" s="366"/>
      <c r="EP293" s="366"/>
      <c r="EQ293" s="374"/>
      <c r="ER293" s="374"/>
      <c r="ES293" s="374">
        <v>1</v>
      </c>
      <c r="ET293" s="374"/>
      <c r="EU293" s="18">
        <f t="shared" si="2096"/>
        <v>6</v>
      </c>
      <c r="EV293" s="18">
        <f t="shared" si="2097"/>
        <v>10</v>
      </c>
      <c r="EW293" s="341">
        <v>1</v>
      </c>
      <c r="EX293" s="341"/>
      <c r="EY293" s="341">
        <v>4</v>
      </c>
      <c r="EZ293" s="365">
        <f t="shared" si="2104"/>
        <v>0</v>
      </c>
      <c r="FA293" s="44"/>
      <c r="FB293" s="44"/>
      <c r="FC293" s="44">
        <v>1</v>
      </c>
      <c r="FD293" s="45"/>
      <c r="FE293" s="45"/>
      <c r="FF293" s="45"/>
      <c r="FG293" s="300"/>
      <c r="FH293" s="45"/>
      <c r="FI293" s="45"/>
      <c r="FJ293" s="45"/>
      <c r="FK293" s="44"/>
      <c r="FL293" s="44"/>
      <c r="FM293" s="44"/>
      <c r="FN293" s="44"/>
      <c r="FO293" s="294"/>
      <c r="FP293" s="20">
        <f t="shared" si="2105"/>
        <v>0</v>
      </c>
      <c r="FQ293" s="20">
        <f t="shared" si="2098"/>
        <v>4</v>
      </c>
      <c r="FR293" s="20">
        <f t="shared" si="2099"/>
        <v>4</v>
      </c>
      <c r="FS293" s="20">
        <f t="shared" si="2100"/>
        <v>0</v>
      </c>
      <c r="FT293" s="20">
        <f t="shared" si="2101"/>
        <v>0</v>
      </c>
      <c r="FU293" s="20">
        <f t="shared" si="2102"/>
        <v>0</v>
      </c>
      <c r="FV293" s="20">
        <f t="shared" si="2103"/>
        <v>0</v>
      </c>
      <c r="FW293" s="58"/>
    </row>
    <row r="294" spans="1:179" ht="37.5" customHeight="1">
      <c r="A294" s="40"/>
      <c r="B294" s="48">
        <v>10</v>
      </c>
      <c r="C294" s="48">
        <f t="shared" si="2291"/>
        <v>10</v>
      </c>
      <c r="D294" s="48" t="s">
        <v>26</v>
      </c>
      <c r="E294" s="48" t="s">
        <v>44</v>
      </c>
      <c r="F294" s="48">
        <v>22</v>
      </c>
      <c r="G294" s="48">
        <v>26</v>
      </c>
      <c r="H294" s="43"/>
      <c r="I294" s="43"/>
      <c r="J294" s="44"/>
      <c r="K294" s="44"/>
      <c r="L294" s="44"/>
      <c r="M294" s="44"/>
      <c r="N294" s="43"/>
      <c r="O294" s="43"/>
      <c r="P294" s="1"/>
      <c r="Q294" s="16"/>
      <c r="R294" s="1"/>
      <c r="S294" s="44"/>
      <c r="T294" s="44"/>
      <c r="U294" s="44"/>
      <c r="V294" s="44"/>
      <c r="W294" s="44"/>
      <c r="X294" s="44"/>
      <c r="Y294" s="44">
        <v>1</v>
      </c>
      <c r="Z294" s="44"/>
      <c r="AA294" s="44"/>
      <c r="AB294" s="44"/>
      <c r="AC294" s="1">
        <f t="shared" ref="AC294" si="2417">+IF(S294=1,1,0)+IF(T294=1,1,0)</f>
        <v>0</v>
      </c>
      <c r="AD294" s="1">
        <f t="shared" ref="AD294" si="2418">+IF(U294=1,1,0)+IF(V294=1,1,0)</f>
        <v>0</v>
      </c>
      <c r="AE294" s="1">
        <f t="shared" ref="AE294" si="2419">+IF(W294=1,1,0)+IF(X294=1,1,0)</f>
        <v>0</v>
      </c>
      <c r="AF294" s="1">
        <f t="shared" ref="AF294" si="2420">+IF(Y294=1,1,0)+IF(Z294=1,1,0)</f>
        <v>1</v>
      </c>
      <c r="AG294" s="1">
        <f t="shared" ref="AG294" si="2421">+IF(AA294=1,1,0)</f>
        <v>0</v>
      </c>
      <c r="AH294" s="1">
        <f t="shared" ref="AH294" si="2422">+IF(AB294=1,1,0)</f>
        <v>0</v>
      </c>
      <c r="AI294" s="1">
        <f t="shared" ref="AI294" si="2423">+IF(S294=2,1,0)+IF(T294=2,1,0)</f>
        <v>0</v>
      </c>
      <c r="AJ294" s="1">
        <f t="shared" ref="AJ294" si="2424">+IF(U294=2,1,0)+IF(V294=2,1,0)</f>
        <v>0</v>
      </c>
      <c r="AK294" s="1">
        <f t="shared" ref="AK294" si="2425">+IF(X294=2,1,0)+IF(W294=2,1,0)</f>
        <v>0</v>
      </c>
      <c r="AL294" s="1">
        <f t="shared" ref="AL294" si="2426">+IF(Y294=2,1,0)+IF(Z294=2,1,0)</f>
        <v>0</v>
      </c>
      <c r="AM294" s="1">
        <f t="shared" ref="AM294" si="2427">+IF(AA294=2,1,0)</f>
        <v>0</v>
      </c>
      <c r="AN294" s="1">
        <f t="shared" ref="AN294" si="2428">+IF(AB294=2,1,0)</f>
        <v>0</v>
      </c>
      <c r="AO294" s="44"/>
      <c r="AP294" s="44"/>
      <c r="AQ294" s="44"/>
      <c r="AR294" s="44"/>
      <c r="AS294" s="122">
        <f t="shared" ref="AS294:AS321" si="2429">IF(AND(AO294&gt;0,OR(BR294&gt;=2,BR294=1)),1,0)</f>
        <v>0</v>
      </c>
      <c r="AT294" s="122">
        <f t="shared" ref="AT294:AT321" si="2430">IF(AND(AP294&gt;0,OR(BR294&gt;=2,BR294=1)),1,0)</f>
        <v>0</v>
      </c>
      <c r="AU294" s="122">
        <f t="shared" ref="AU294:AU321" si="2431">IF(AND(AQ294&gt;0,OR(BR294&gt;=2,BR294=1)),1,0)</f>
        <v>0</v>
      </c>
      <c r="AV294" s="122">
        <f t="shared" si="2229"/>
        <v>0</v>
      </c>
      <c r="AW294" s="44"/>
      <c r="AX294" s="294"/>
      <c r="AY294" s="294"/>
      <c r="AZ294" s="294"/>
      <c r="BA294" s="294"/>
      <c r="BB294" s="294"/>
      <c r="BC294" s="294"/>
      <c r="BD294" s="44"/>
      <c r="BE294" s="44"/>
      <c r="BF294" s="44"/>
      <c r="BG294" s="44"/>
      <c r="BH294" s="44"/>
      <c r="BI294" s="44">
        <v>1</v>
      </c>
      <c r="BJ294" s="44"/>
      <c r="BK294" s="44"/>
      <c r="BL294" s="44"/>
      <c r="BM294" s="44"/>
      <c r="BN294" s="127"/>
      <c r="BO294" s="44"/>
      <c r="BP294" s="1"/>
      <c r="BQ294" s="44"/>
      <c r="BR294" s="17">
        <v>2</v>
      </c>
      <c r="BS294" s="1">
        <f t="shared" si="2072"/>
        <v>0</v>
      </c>
      <c r="BT294" s="17">
        <f t="shared" ref="BT294" si="2432">+BS294*2</f>
        <v>0</v>
      </c>
      <c r="BU294" s="44"/>
      <c r="BV294" s="44">
        <v>1</v>
      </c>
      <c r="BW294" s="44"/>
      <c r="BX294" s="44"/>
      <c r="BY294" s="44"/>
      <c r="BZ294" s="44"/>
      <c r="CA294" s="44"/>
      <c r="CB294" s="44"/>
      <c r="CC294" s="44"/>
      <c r="CD294" s="92"/>
      <c r="CE294" s="92">
        <v>1</v>
      </c>
      <c r="CF294" s="92"/>
      <c r="CG294" s="44"/>
      <c r="CH294" s="1"/>
      <c r="CI294" s="1"/>
      <c r="CJ294" s="1"/>
      <c r="CK294" s="383"/>
      <c r="CL294" s="383"/>
      <c r="CM294" s="383"/>
      <c r="CN294" s="1">
        <f t="shared" ref="CN294:CN321" si="2433">+SUM(BX294:CC294)*BW294</f>
        <v>0</v>
      </c>
      <c r="CO294" s="1">
        <f t="shared" ref="CO294:CO321" si="2434">+SUM(BX294:CC294)*BW294</f>
        <v>0</v>
      </c>
      <c r="CP294" s="20">
        <f t="shared" ref="CP294:CP321" si="2435">+SUM(BY294:CC294)*2.5+SUM(CD294:CG294)*0.5+SUM(CH294:CJ294)*2.5</f>
        <v>0.5</v>
      </c>
      <c r="CQ294" s="351"/>
      <c r="CR294" s="131">
        <f t="shared" si="2273"/>
        <v>1</v>
      </c>
      <c r="CS294" s="44"/>
      <c r="CT294" s="44"/>
      <c r="CU294" s="1"/>
      <c r="CV294" s="1"/>
      <c r="CW294" s="1">
        <v>1</v>
      </c>
      <c r="CX294" s="1"/>
      <c r="CY294" s="1">
        <v>1</v>
      </c>
      <c r="CZ294" s="44">
        <v>3</v>
      </c>
      <c r="DA294" s="17">
        <f t="shared" ref="DA294" si="2436">+CY294</f>
        <v>1</v>
      </c>
      <c r="DB294" s="359">
        <f t="shared" si="2079"/>
        <v>4</v>
      </c>
      <c r="DC294" s="359">
        <f t="shared" si="2080"/>
        <v>2</v>
      </c>
      <c r="DD294" s="44"/>
      <c r="DE294" s="44">
        <v>4</v>
      </c>
      <c r="DF294" s="44"/>
      <c r="DG294" s="44"/>
      <c r="DH294" s="44"/>
      <c r="DI294" s="44">
        <v>4</v>
      </c>
      <c r="DJ294" s="44"/>
      <c r="DK294" s="44"/>
      <c r="DL294" s="44"/>
      <c r="DM294" s="44"/>
      <c r="DN294" s="44">
        <f t="shared" si="2293"/>
        <v>22</v>
      </c>
      <c r="DO294" s="1"/>
      <c r="DP294" s="1"/>
      <c r="DQ294" s="17">
        <f t="shared" ref="DQ294:DQ321" si="2437">+IF(AND(SUM(S294:AA294)&gt;0,SUM(FA294:FF294)&gt;0),CT294,0)</f>
        <v>0</v>
      </c>
      <c r="DR294" s="17">
        <f t="shared" ref="DR294:DR321" si="2438">+IF(AND(SUM(S294:AA294)&gt;0,SUM(FA294:FF294)&gt;0),CU294,0)</f>
        <v>0</v>
      </c>
      <c r="DS294" s="17">
        <f t="shared" ref="DS294:DS321" si="2439">+IF(AND(SUM(S294:AA294)&gt;0,SUM(FA294:FF294)&gt;0),CV294,0)</f>
        <v>0</v>
      </c>
      <c r="DT294" s="17">
        <f t="shared" ref="DT294:DT321" si="2440">+IF(AND(SUM(S294:AA294)&gt;0,SUM(FA294:FF294)&gt;0),CW294,0)</f>
        <v>1</v>
      </c>
      <c r="DU294" s="17">
        <f t="shared" ref="DU294:DU321" si="2441">+IF(AND(SUM(S294:AA294)&gt;0,SUM(FA294:FF294)&gt;0),CX294,0)</f>
        <v>0</v>
      </c>
      <c r="DV294" s="17">
        <f t="shared" ref="DV294:DV321" si="2442">+IF(AND(SUM(S294:AA294)&gt;0,SUM(FA294:FF294)&gt;0),CY294,0)</f>
        <v>1</v>
      </c>
      <c r="DW294" s="1">
        <f t="shared" si="2399"/>
        <v>0</v>
      </c>
      <c r="DX294" s="1"/>
      <c r="DY294" s="20">
        <f t="shared" ref="DY294:DY321" si="2443">+IF(AND(SUM(S294:AB294)&gt;0,SUM(FA294:FF294)&gt;0,DG294&gt;=3),DG294,0)</f>
        <v>0</v>
      </c>
      <c r="DZ294" s="20">
        <f t="shared" ref="DZ294:DZ321" si="2444">+IF(AND(SUM(S294:AB294)&gt;0,SUM(FA294:FF294)&gt;0,DH294&gt;=3),DH294,0)</f>
        <v>0</v>
      </c>
      <c r="EA294" s="20">
        <f t="shared" ref="EA294:EA321" si="2445">+IF(AND(SUM(S294:AB294)&gt;0,SUM(FA294:FF294)&gt;0,DI294&gt;=3),DI294,0)</f>
        <v>4</v>
      </c>
      <c r="EB294" s="20">
        <f t="shared" ref="EB294:EB321" si="2446">+IF(AND(SUM(S294:AB294)&gt;0,SUM(FA294:FF294)&gt;0,DJ294&gt;=3),DJ294,0)</f>
        <v>0</v>
      </c>
      <c r="EC294" s="18">
        <f t="shared" ref="EC294:EC321" si="2447">+IF(AND(CT294=0,SUM(CU294:CY294)&gt;1,SUM(CU294:CY294)&lt;=4),1,IF(AND(CT294=0,SUM(CU294:CY294)&gt;4),2,0))</f>
        <v>1</v>
      </c>
      <c r="ED294" s="19">
        <f t="shared" ref="ED294" si="2448">+IF(EC294&lt;&gt;0,EC294*3,0)</f>
        <v>3</v>
      </c>
      <c r="EE294" s="19">
        <f t="shared" ref="EE294:EE321" si="2449">+IF(SUM(AO294:AR294)+SUM(DK294:DN294)&gt;0,CT294*3,0)</f>
        <v>0</v>
      </c>
      <c r="EF294" s="1">
        <f t="shared" ref="EF294:EF321" si="2450">+IF(EE294&gt;0,CT294*4,0)</f>
        <v>0</v>
      </c>
      <c r="EG294" s="18">
        <f t="shared" si="2401"/>
        <v>5</v>
      </c>
      <c r="EH294" s="341"/>
      <c r="EI294" s="44"/>
      <c r="EJ294" s="44">
        <v>5.5</v>
      </c>
      <c r="EK294" s="44"/>
      <c r="EL294" s="93">
        <v>1</v>
      </c>
      <c r="EM294" s="93"/>
      <c r="EN294" s="93"/>
      <c r="EO294" s="366"/>
      <c r="EP294" s="366"/>
      <c r="EQ294" s="374"/>
      <c r="ER294" s="374"/>
      <c r="ES294" s="374"/>
      <c r="ET294" s="374"/>
      <c r="EU294" s="18">
        <f t="shared" ref="EU294:EU321" si="2451">IF(SUM(CU294:CX294)&gt;0,CZ294*1+2,0)</f>
        <v>5</v>
      </c>
      <c r="EV294" s="18">
        <f t="shared" si="2097"/>
        <v>6</v>
      </c>
      <c r="EW294" s="341">
        <v>2</v>
      </c>
      <c r="EX294" s="341">
        <v>2</v>
      </c>
      <c r="EY294" s="341">
        <v>4</v>
      </c>
      <c r="EZ294" s="365">
        <f t="shared" si="2104"/>
        <v>0</v>
      </c>
      <c r="FA294" s="44"/>
      <c r="FB294" s="44"/>
      <c r="FC294" s="44">
        <v>1</v>
      </c>
      <c r="FD294" s="45"/>
      <c r="FE294" s="45"/>
      <c r="FF294" s="45"/>
      <c r="FG294" s="300"/>
      <c r="FH294" s="45"/>
      <c r="FI294" s="45"/>
      <c r="FJ294" s="45"/>
      <c r="FK294" s="44"/>
      <c r="FL294" s="44"/>
      <c r="FM294" s="44"/>
      <c r="FN294" s="44"/>
      <c r="FO294" s="294"/>
      <c r="FP294" s="20">
        <f t="shared" si="2105"/>
        <v>0</v>
      </c>
      <c r="FQ294" s="20">
        <f t="shared" ref="FQ294:FQ321" si="2452">+DE294</f>
        <v>4</v>
      </c>
      <c r="FR294" s="20">
        <f t="shared" ref="FR294:FR321" si="2453">+DF294</f>
        <v>0</v>
      </c>
      <c r="FS294" s="20">
        <f t="shared" ref="FS294:FS321" si="2454">+IF(DG294&lt;3,DG294,0)</f>
        <v>0</v>
      </c>
      <c r="FT294" s="20">
        <f t="shared" ref="FT294:FT321" si="2455">+IF(DH294&lt;3,DH294,0)</f>
        <v>0</v>
      </c>
      <c r="FU294" s="20">
        <f t="shared" ref="FU294:FU321" si="2456">+IF(DI294&lt;3,DI294,0)</f>
        <v>0</v>
      </c>
      <c r="FV294" s="20">
        <f t="shared" ref="FV294:FV321" si="2457">+IF(DJ294&lt;3,DJ294,0)</f>
        <v>0</v>
      </c>
      <c r="FW294" s="58"/>
    </row>
    <row r="295" spans="1:179" ht="37.5" customHeight="1">
      <c r="A295" s="40"/>
      <c r="B295" s="48">
        <v>11</v>
      </c>
      <c r="C295" s="48">
        <f t="shared" si="2291"/>
        <v>11</v>
      </c>
      <c r="D295" s="48" t="s">
        <v>26</v>
      </c>
      <c r="E295" s="48" t="s">
        <v>44</v>
      </c>
      <c r="F295" s="48">
        <v>30</v>
      </c>
      <c r="G295" s="48">
        <v>27</v>
      </c>
      <c r="H295" s="43"/>
      <c r="I295" s="43"/>
      <c r="J295" s="44"/>
      <c r="K295" s="44"/>
      <c r="L295" s="44"/>
      <c r="M295" s="44"/>
      <c r="N295" s="43"/>
      <c r="O295" s="43"/>
      <c r="P295" s="1"/>
      <c r="Q295" s="16"/>
      <c r="R295" s="1"/>
      <c r="S295" s="44"/>
      <c r="T295" s="44"/>
      <c r="U295" s="44"/>
      <c r="V295" s="44"/>
      <c r="W295" s="44"/>
      <c r="X295" s="44"/>
      <c r="Y295" s="44">
        <v>1</v>
      </c>
      <c r="Z295" s="44"/>
      <c r="AA295" s="44"/>
      <c r="AB295" s="44"/>
      <c r="AC295" s="1">
        <f t="shared" ref="AC295" si="2458">+IF(S295=1,1,0)+IF(T295=1,1,0)</f>
        <v>0</v>
      </c>
      <c r="AD295" s="1">
        <f t="shared" ref="AD295" si="2459">+IF(U295=1,1,0)+IF(V295=1,1,0)</f>
        <v>0</v>
      </c>
      <c r="AE295" s="1">
        <f t="shared" ref="AE295" si="2460">+IF(W295=1,1,0)+IF(X295=1,1,0)</f>
        <v>0</v>
      </c>
      <c r="AF295" s="1">
        <f t="shared" ref="AF295" si="2461">+IF(Y295=1,1,0)+IF(Z295=1,1,0)</f>
        <v>1</v>
      </c>
      <c r="AG295" s="1">
        <f t="shared" ref="AG295" si="2462">+IF(AA295=1,1,0)</f>
        <v>0</v>
      </c>
      <c r="AH295" s="1">
        <f t="shared" ref="AH295" si="2463">+IF(AB295=1,1,0)</f>
        <v>0</v>
      </c>
      <c r="AI295" s="1">
        <f t="shared" ref="AI295" si="2464">+IF(S295=2,1,0)+IF(T295=2,1,0)</f>
        <v>0</v>
      </c>
      <c r="AJ295" s="1">
        <f t="shared" ref="AJ295" si="2465">+IF(U295=2,1,0)+IF(V295=2,1,0)</f>
        <v>0</v>
      </c>
      <c r="AK295" s="1">
        <f t="shared" ref="AK295" si="2466">+IF(X295=2,1,0)+IF(W295=2,1,0)</f>
        <v>0</v>
      </c>
      <c r="AL295" s="1">
        <f t="shared" ref="AL295" si="2467">+IF(Y295=2,1,0)+IF(Z295=2,1,0)</f>
        <v>0</v>
      </c>
      <c r="AM295" s="1">
        <f t="shared" ref="AM295" si="2468">+IF(AA295=2,1,0)</f>
        <v>0</v>
      </c>
      <c r="AN295" s="1">
        <f t="shared" ref="AN295" si="2469">+IF(AB295=2,1,0)</f>
        <v>0</v>
      </c>
      <c r="AO295" s="44"/>
      <c r="AP295" s="44"/>
      <c r="AQ295" s="44"/>
      <c r="AR295" s="44"/>
      <c r="AS295" s="122">
        <f t="shared" si="2429"/>
        <v>0</v>
      </c>
      <c r="AT295" s="122">
        <f t="shared" si="2430"/>
        <v>0</v>
      </c>
      <c r="AU295" s="122">
        <f t="shared" si="2431"/>
        <v>0</v>
      </c>
      <c r="AV295" s="122">
        <f t="shared" si="2229"/>
        <v>0</v>
      </c>
      <c r="AW295" s="44"/>
      <c r="AX295" s="294"/>
      <c r="AY295" s="294"/>
      <c r="AZ295" s="294"/>
      <c r="BA295" s="294"/>
      <c r="BB295" s="294"/>
      <c r="BC295" s="294"/>
      <c r="BD295" s="44"/>
      <c r="BE295" s="44"/>
      <c r="BF295" s="44"/>
      <c r="BG295" s="44"/>
      <c r="BH295" s="44"/>
      <c r="BI295" s="44">
        <v>1</v>
      </c>
      <c r="BJ295" s="44"/>
      <c r="BK295" s="44"/>
      <c r="BL295" s="44"/>
      <c r="BM295" s="44"/>
      <c r="BN295" s="127"/>
      <c r="BO295" s="44"/>
      <c r="BP295" s="1"/>
      <c r="BQ295" s="44"/>
      <c r="BR295" s="17">
        <v>2</v>
      </c>
      <c r="BS295" s="1">
        <f t="shared" si="2072"/>
        <v>0</v>
      </c>
      <c r="BT295" s="17">
        <f t="shared" ref="BT295" si="2470">+BS295*2</f>
        <v>0</v>
      </c>
      <c r="BU295" s="44"/>
      <c r="BV295" s="44">
        <v>1</v>
      </c>
      <c r="BW295" s="44"/>
      <c r="BX295" s="44"/>
      <c r="BY295" s="44"/>
      <c r="BZ295" s="44"/>
      <c r="CA295" s="44"/>
      <c r="CB295" s="44"/>
      <c r="CC295" s="44"/>
      <c r="CD295" s="92"/>
      <c r="CE295" s="92">
        <v>1</v>
      </c>
      <c r="CF295" s="92"/>
      <c r="CG295" s="44"/>
      <c r="CH295" s="1"/>
      <c r="CI295" s="1"/>
      <c r="CJ295" s="1"/>
      <c r="CK295" s="383"/>
      <c r="CL295" s="383"/>
      <c r="CM295" s="383"/>
      <c r="CN295" s="1">
        <f t="shared" si="2433"/>
        <v>0</v>
      </c>
      <c r="CO295" s="1">
        <f t="shared" si="2434"/>
        <v>0</v>
      </c>
      <c r="CP295" s="20">
        <f t="shared" si="2435"/>
        <v>0.5</v>
      </c>
      <c r="CQ295" s="351"/>
      <c r="CR295" s="131">
        <f t="shared" si="2273"/>
        <v>1</v>
      </c>
      <c r="CS295" s="44"/>
      <c r="CT295" s="44"/>
      <c r="CU295" s="1"/>
      <c r="CV295" s="1"/>
      <c r="CW295" s="1">
        <v>1</v>
      </c>
      <c r="CX295" s="1"/>
      <c r="CY295" s="1">
        <v>1</v>
      </c>
      <c r="CZ295" s="44">
        <v>3</v>
      </c>
      <c r="DA295" s="17">
        <f t="shared" ref="DA295" si="2471">+CY295</f>
        <v>1</v>
      </c>
      <c r="DB295" s="359">
        <f t="shared" si="2079"/>
        <v>4</v>
      </c>
      <c r="DC295" s="359">
        <f t="shared" si="2080"/>
        <v>2</v>
      </c>
      <c r="DD295" s="44"/>
      <c r="DE295" s="44">
        <v>4</v>
      </c>
      <c r="DF295" s="44">
        <v>4</v>
      </c>
      <c r="DG295" s="44"/>
      <c r="DH295" s="44"/>
      <c r="DI295" s="44"/>
      <c r="DJ295" s="44"/>
      <c r="DK295" s="44"/>
      <c r="DL295" s="44"/>
      <c r="DM295" s="44"/>
      <c r="DN295" s="44">
        <f t="shared" si="2293"/>
        <v>30</v>
      </c>
      <c r="DO295" s="1"/>
      <c r="DP295" s="1"/>
      <c r="DQ295" s="17">
        <f t="shared" si="2437"/>
        <v>0</v>
      </c>
      <c r="DR295" s="17">
        <f t="shared" si="2438"/>
        <v>0</v>
      </c>
      <c r="DS295" s="17">
        <f t="shared" si="2439"/>
        <v>0</v>
      </c>
      <c r="DT295" s="17">
        <f t="shared" si="2440"/>
        <v>1</v>
      </c>
      <c r="DU295" s="17">
        <f t="shared" si="2441"/>
        <v>0</v>
      </c>
      <c r="DV295" s="17">
        <f t="shared" si="2442"/>
        <v>1</v>
      </c>
      <c r="DW295" s="1">
        <f t="shared" si="2399"/>
        <v>0</v>
      </c>
      <c r="DX295" s="1"/>
      <c r="DY295" s="20">
        <f t="shared" si="2443"/>
        <v>0</v>
      </c>
      <c r="DZ295" s="20">
        <f t="shared" si="2444"/>
        <v>0</v>
      </c>
      <c r="EA295" s="20">
        <f t="shared" si="2445"/>
        <v>0</v>
      </c>
      <c r="EB295" s="20">
        <f t="shared" si="2446"/>
        <v>0</v>
      </c>
      <c r="EC295" s="18">
        <f t="shared" si="2447"/>
        <v>1</v>
      </c>
      <c r="ED295" s="19">
        <f t="shared" ref="ED295" si="2472">+IF(EC295&lt;&gt;0,EC295*3,0)</f>
        <v>3</v>
      </c>
      <c r="EE295" s="19">
        <f t="shared" si="2449"/>
        <v>0</v>
      </c>
      <c r="EF295" s="1">
        <f t="shared" si="2450"/>
        <v>0</v>
      </c>
      <c r="EG295" s="18">
        <f t="shared" si="2401"/>
        <v>5</v>
      </c>
      <c r="EH295" s="341"/>
      <c r="EI295" s="44"/>
      <c r="EJ295" s="44">
        <v>5.5</v>
      </c>
      <c r="EK295" s="44">
        <v>5.5</v>
      </c>
      <c r="EL295" s="93">
        <v>1</v>
      </c>
      <c r="EM295" s="93"/>
      <c r="EN295" s="93"/>
      <c r="EO295" s="366"/>
      <c r="EP295" s="366"/>
      <c r="EQ295" s="374"/>
      <c r="ER295" s="374"/>
      <c r="ES295" s="374"/>
      <c r="ET295" s="374"/>
      <c r="EU295" s="18">
        <f t="shared" si="2451"/>
        <v>5</v>
      </c>
      <c r="EV295" s="18">
        <f t="shared" si="2097"/>
        <v>6</v>
      </c>
      <c r="EW295" s="341">
        <v>1</v>
      </c>
      <c r="EX295" s="341"/>
      <c r="EY295" s="341">
        <v>2</v>
      </c>
      <c r="EZ295" s="365">
        <f t="shared" si="2104"/>
        <v>0</v>
      </c>
      <c r="FA295" s="44"/>
      <c r="FB295" s="44"/>
      <c r="FC295" s="44">
        <v>1</v>
      </c>
      <c r="FD295" s="45"/>
      <c r="FE295" s="45"/>
      <c r="FF295" s="45"/>
      <c r="FG295" s="300"/>
      <c r="FH295" s="45"/>
      <c r="FI295" s="45"/>
      <c r="FJ295" s="45"/>
      <c r="FK295" s="44"/>
      <c r="FL295" s="44"/>
      <c r="FM295" s="44"/>
      <c r="FN295" s="44"/>
      <c r="FO295" s="294"/>
      <c r="FP295" s="20">
        <f t="shared" si="2105"/>
        <v>0</v>
      </c>
      <c r="FQ295" s="20">
        <f t="shared" si="2452"/>
        <v>4</v>
      </c>
      <c r="FR295" s="20">
        <f t="shared" si="2453"/>
        <v>4</v>
      </c>
      <c r="FS295" s="20">
        <f t="shared" si="2454"/>
        <v>0</v>
      </c>
      <c r="FT295" s="20">
        <f t="shared" si="2455"/>
        <v>0</v>
      </c>
      <c r="FU295" s="20">
        <f t="shared" si="2456"/>
        <v>0</v>
      </c>
      <c r="FV295" s="20">
        <f t="shared" si="2457"/>
        <v>0</v>
      </c>
      <c r="FW295" s="58"/>
    </row>
    <row r="296" spans="1:179" ht="37.5" customHeight="1">
      <c r="A296" s="40"/>
      <c r="B296" s="48">
        <v>12</v>
      </c>
      <c r="C296" s="48">
        <f t="shared" si="2291"/>
        <v>12</v>
      </c>
      <c r="D296" s="48" t="s">
        <v>258</v>
      </c>
      <c r="E296" s="48" t="str">
        <f>D296</f>
        <v>2LT10</v>
      </c>
      <c r="F296" s="48">
        <v>29</v>
      </c>
      <c r="G296" s="48">
        <v>28</v>
      </c>
      <c r="H296" s="43"/>
      <c r="I296" s="43"/>
      <c r="J296" s="44"/>
      <c r="K296" s="44"/>
      <c r="L296" s="44"/>
      <c r="M296" s="44"/>
      <c r="N296" s="43"/>
      <c r="O296" s="43"/>
      <c r="P296" s="1"/>
      <c r="Q296" s="16"/>
      <c r="R296" s="1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1">
        <f t="shared" ref="AC296" si="2473">+IF(S296=1,1,0)+IF(T296=1,1,0)</f>
        <v>0</v>
      </c>
      <c r="AD296" s="1">
        <f t="shared" ref="AD296" si="2474">+IF(U296=1,1,0)+IF(V296=1,1,0)</f>
        <v>0</v>
      </c>
      <c r="AE296" s="1">
        <f t="shared" ref="AE296" si="2475">+IF(W296=1,1,0)+IF(X296=1,1,0)</f>
        <v>0</v>
      </c>
      <c r="AF296" s="1">
        <f t="shared" ref="AF296" si="2476">+IF(Y296=1,1,0)+IF(Z296=1,1,0)</f>
        <v>0</v>
      </c>
      <c r="AG296" s="1">
        <f t="shared" ref="AG296" si="2477">+IF(AA296=1,1,0)</f>
        <v>0</v>
      </c>
      <c r="AH296" s="1">
        <f t="shared" ref="AH296" si="2478">+IF(AB296=1,1,0)</f>
        <v>0</v>
      </c>
      <c r="AI296" s="1">
        <f t="shared" ref="AI296" si="2479">+IF(S296=2,1,0)+IF(T296=2,1,0)</f>
        <v>0</v>
      </c>
      <c r="AJ296" s="1">
        <f t="shared" ref="AJ296" si="2480">+IF(U296=2,1,0)+IF(V296=2,1,0)</f>
        <v>0</v>
      </c>
      <c r="AK296" s="1">
        <f t="shared" ref="AK296" si="2481">+IF(X296=2,1,0)+IF(W296=2,1,0)</f>
        <v>0</v>
      </c>
      <c r="AL296" s="1">
        <f t="shared" ref="AL296" si="2482">+IF(Y296=2,1,0)+IF(Z296=2,1,0)</f>
        <v>0</v>
      </c>
      <c r="AM296" s="1">
        <f t="shared" ref="AM296" si="2483">+IF(AA296=2,1,0)</f>
        <v>0</v>
      </c>
      <c r="AN296" s="1">
        <f t="shared" ref="AN296" si="2484">+IF(AB296=2,1,0)</f>
        <v>0</v>
      </c>
      <c r="AO296" s="44"/>
      <c r="AP296" s="44"/>
      <c r="AQ296" s="44"/>
      <c r="AR296" s="44"/>
      <c r="AS296" s="122">
        <f t="shared" si="2429"/>
        <v>0</v>
      </c>
      <c r="AT296" s="122">
        <f t="shared" si="2430"/>
        <v>0</v>
      </c>
      <c r="AU296" s="122">
        <f t="shared" si="2431"/>
        <v>0</v>
      </c>
      <c r="AV296" s="122">
        <f t="shared" si="2229"/>
        <v>0</v>
      </c>
      <c r="AW296" s="44"/>
      <c r="AX296" s="294"/>
      <c r="AY296" s="294"/>
      <c r="AZ296" s="294"/>
      <c r="BA296" s="294"/>
      <c r="BB296" s="294"/>
      <c r="BC296" s="294"/>
      <c r="BD296" s="44"/>
      <c r="BE296" s="44"/>
      <c r="BF296" s="44">
        <v>1</v>
      </c>
      <c r="BG296" s="44"/>
      <c r="BH296" s="44"/>
      <c r="BI296" s="44"/>
      <c r="BJ296" s="44"/>
      <c r="BK296" s="44"/>
      <c r="BL296" s="44"/>
      <c r="BM296" s="44"/>
      <c r="BN296" s="127"/>
      <c r="BO296" s="44"/>
      <c r="BP296" s="1"/>
      <c r="BQ296" s="44"/>
      <c r="BR296" s="17">
        <v>2</v>
      </c>
      <c r="BS296" s="1">
        <f t="shared" si="2072"/>
        <v>0</v>
      </c>
      <c r="BT296" s="17">
        <f t="shared" ref="BT296" si="2485">+BS296*2</f>
        <v>0</v>
      </c>
      <c r="BU296" s="44"/>
      <c r="BV296" s="44">
        <v>1</v>
      </c>
      <c r="BW296" s="44"/>
      <c r="BX296" s="44"/>
      <c r="BY296" s="44"/>
      <c r="BZ296" s="44"/>
      <c r="CA296" s="44"/>
      <c r="CB296" s="44"/>
      <c r="CC296" s="44"/>
      <c r="CD296" s="92"/>
      <c r="CE296" s="92"/>
      <c r="CF296" s="92"/>
      <c r="CG296" s="44"/>
      <c r="CH296" s="1"/>
      <c r="CI296" s="1"/>
      <c r="CJ296" s="1">
        <v>1</v>
      </c>
      <c r="CK296" s="383"/>
      <c r="CL296" s="383"/>
      <c r="CM296" s="383"/>
      <c r="CN296" s="1">
        <f t="shared" si="2433"/>
        <v>0</v>
      </c>
      <c r="CO296" s="1">
        <f t="shared" si="2434"/>
        <v>0</v>
      </c>
      <c r="CP296" s="20">
        <f t="shared" si="2435"/>
        <v>2.5</v>
      </c>
      <c r="CQ296" s="351"/>
      <c r="CR296" s="131">
        <f t="shared" si="2273"/>
        <v>1</v>
      </c>
      <c r="CS296" s="44"/>
      <c r="CT296" s="44"/>
      <c r="CU296" s="1"/>
      <c r="CV296" s="1"/>
      <c r="CW296" s="1"/>
      <c r="CX296" s="1"/>
      <c r="CY296" s="1"/>
      <c r="CZ296" s="44"/>
      <c r="DA296" s="17">
        <f t="shared" ref="DA296" si="2486">+CY296</f>
        <v>0</v>
      </c>
      <c r="DB296" s="359">
        <f t="shared" si="2079"/>
        <v>0</v>
      </c>
      <c r="DC296" s="359">
        <f t="shared" si="2080"/>
        <v>0</v>
      </c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>
        <f t="shared" si="2293"/>
        <v>29</v>
      </c>
      <c r="DO296" s="1"/>
      <c r="DP296" s="1"/>
      <c r="DQ296" s="17">
        <f t="shared" si="2437"/>
        <v>0</v>
      </c>
      <c r="DR296" s="17">
        <f t="shared" si="2438"/>
        <v>0</v>
      </c>
      <c r="DS296" s="17">
        <f t="shared" si="2439"/>
        <v>0</v>
      </c>
      <c r="DT296" s="17">
        <f t="shared" si="2440"/>
        <v>0</v>
      </c>
      <c r="DU296" s="17">
        <f t="shared" si="2441"/>
        <v>0</v>
      </c>
      <c r="DV296" s="17">
        <f t="shared" si="2442"/>
        <v>0</v>
      </c>
      <c r="DW296" s="1">
        <f t="shared" si="2399"/>
        <v>0</v>
      </c>
      <c r="DX296" s="1"/>
      <c r="DY296" s="20">
        <f t="shared" si="2443"/>
        <v>0</v>
      </c>
      <c r="DZ296" s="20">
        <f t="shared" si="2444"/>
        <v>0</v>
      </c>
      <c r="EA296" s="20">
        <f t="shared" si="2445"/>
        <v>0</v>
      </c>
      <c r="EB296" s="20">
        <f t="shared" si="2446"/>
        <v>0</v>
      </c>
      <c r="EC296" s="18">
        <f t="shared" si="2447"/>
        <v>0</v>
      </c>
      <c r="ED296" s="19">
        <f t="shared" ref="ED296" si="2487">+IF(EC296&lt;&gt;0,EC296*3,0)</f>
        <v>0</v>
      </c>
      <c r="EE296" s="19">
        <f t="shared" si="2449"/>
        <v>0</v>
      </c>
      <c r="EF296" s="1">
        <f t="shared" si="2450"/>
        <v>0</v>
      </c>
      <c r="EG296" s="18">
        <f t="shared" si="2401"/>
        <v>0</v>
      </c>
      <c r="EH296" s="341"/>
      <c r="EI296" s="44"/>
      <c r="EJ296" s="44"/>
      <c r="EK296" s="44"/>
      <c r="EL296" s="93"/>
      <c r="EM296" s="93"/>
      <c r="EN296" s="93"/>
      <c r="EO296" s="366"/>
      <c r="EP296" s="366"/>
      <c r="EQ296" s="374"/>
      <c r="ER296" s="374"/>
      <c r="ES296" s="374"/>
      <c r="ET296" s="374"/>
      <c r="EU296" s="18">
        <f t="shared" si="2451"/>
        <v>0</v>
      </c>
      <c r="EV296" s="18">
        <f t="shared" si="2097"/>
        <v>2</v>
      </c>
      <c r="EW296" s="341">
        <v>2</v>
      </c>
      <c r="EX296" s="341">
        <v>2</v>
      </c>
      <c r="EY296" s="341"/>
      <c r="EZ296" s="365">
        <f t="shared" si="2104"/>
        <v>0</v>
      </c>
      <c r="FA296" s="44"/>
      <c r="FB296" s="44"/>
      <c r="FC296" s="44"/>
      <c r="FD296" s="45"/>
      <c r="FE296" s="45"/>
      <c r="FF296" s="45"/>
      <c r="FG296" s="300"/>
      <c r="FH296" s="45"/>
      <c r="FI296" s="45"/>
      <c r="FJ296" s="45"/>
      <c r="FK296" s="44"/>
      <c r="FL296" s="44"/>
      <c r="FM296" s="44"/>
      <c r="FN296" s="44"/>
      <c r="FO296" s="294"/>
      <c r="FP296" s="20">
        <f t="shared" si="2105"/>
        <v>0</v>
      </c>
      <c r="FQ296" s="20">
        <f t="shared" si="2452"/>
        <v>0</v>
      </c>
      <c r="FR296" s="20">
        <f t="shared" si="2453"/>
        <v>0</v>
      </c>
      <c r="FS296" s="20">
        <f t="shared" si="2454"/>
        <v>0</v>
      </c>
      <c r="FT296" s="20">
        <f t="shared" si="2455"/>
        <v>0</v>
      </c>
      <c r="FU296" s="20">
        <f t="shared" si="2456"/>
        <v>0</v>
      </c>
      <c r="FV296" s="20">
        <f t="shared" si="2457"/>
        <v>0</v>
      </c>
      <c r="FW296" s="58"/>
    </row>
    <row r="297" spans="1:179" ht="37.5" customHeight="1">
      <c r="A297" s="40"/>
      <c r="B297" s="48">
        <v>13</v>
      </c>
      <c r="C297" s="48">
        <f t="shared" si="2291"/>
        <v>13</v>
      </c>
      <c r="D297" s="48" t="s">
        <v>258</v>
      </c>
      <c r="E297" s="48" t="str">
        <f>D297</f>
        <v>2LT10</v>
      </c>
      <c r="F297" s="48">
        <v>64</v>
      </c>
      <c r="G297" s="48">
        <f>F297</f>
        <v>64</v>
      </c>
      <c r="H297" s="43"/>
      <c r="I297" s="43"/>
      <c r="J297" s="44"/>
      <c r="K297" s="44"/>
      <c r="L297" s="44"/>
      <c r="M297" s="44">
        <v>4</v>
      </c>
      <c r="N297" s="43"/>
      <c r="O297" s="43"/>
      <c r="P297" s="1"/>
      <c r="Q297" s="16"/>
      <c r="R297" s="1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1">
        <f t="shared" ref="AC297:AC301" si="2488">+IF(S297=1,1,0)+IF(T297=1,1,0)</f>
        <v>0</v>
      </c>
      <c r="AD297" s="1">
        <f t="shared" ref="AD297:AD301" si="2489">+IF(U297=1,1,0)+IF(V297=1,1,0)</f>
        <v>0</v>
      </c>
      <c r="AE297" s="1">
        <f t="shared" ref="AE297:AE301" si="2490">+IF(W297=1,1,0)+IF(X297=1,1,0)</f>
        <v>0</v>
      </c>
      <c r="AF297" s="1">
        <f t="shared" ref="AF297:AF301" si="2491">+IF(Y297=1,1,0)+IF(Z297=1,1,0)</f>
        <v>0</v>
      </c>
      <c r="AG297" s="1">
        <f t="shared" ref="AG297:AG301" si="2492">+IF(AA297=1,1,0)</f>
        <v>0</v>
      </c>
      <c r="AH297" s="1">
        <f t="shared" ref="AH297:AH301" si="2493">+IF(AB297=1,1,0)</f>
        <v>0</v>
      </c>
      <c r="AI297" s="1">
        <f t="shared" ref="AI297:AI301" si="2494">+IF(S297=2,1,0)+IF(T297=2,1,0)</f>
        <v>0</v>
      </c>
      <c r="AJ297" s="1">
        <f t="shared" ref="AJ297:AJ301" si="2495">+IF(U297=2,1,0)+IF(V297=2,1,0)</f>
        <v>0</v>
      </c>
      <c r="AK297" s="1">
        <f t="shared" ref="AK297:AK301" si="2496">+IF(X297=2,1,0)+IF(W297=2,1,0)</f>
        <v>0</v>
      </c>
      <c r="AL297" s="1">
        <f t="shared" ref="AL297:AL301" si="2497">+IF(Y297=2,1,0)+IF(Z297=2,1,0)</f>
        <v>0</v>
      </c>
      <c r="AM297" s="1">
        <f t="shared" ref="AM297:AM301" si="2498">+IF(AA297=2,1,0)</f>
        <v>0</v>
      </c>
      <c r="AN297" s="1">
        <f t="shared" ref="AN297:AN301" si="2499">+IF(AB297=2,1,0)</f>
        <v>0</v>
      </c>
      <c r="AO297" s="44"/>
      <c r="AP297" s="44"/>
      <c r="AQ297" s="44"/>
      <c r="AR297" s="44">
        <v>13</v>
      </c>
      <c r="AS297" s="122">
        <f t="shared" si="2429"/>
        <v>0</v>
      </c>
      <c r="AT297" s="122">
        <f t="shared" si="2430"/>
        <v>0</v>
      </c>
      <c r="AU297" s="122">
        <f t="shared" si="2431"/>
        <v>0</v>
      </c>
      <c r="AV297" s="122">
        <f t="shared" si="2229"/>
        <v>0.203125</v>
      </c>
      <c r="AW297" s="44"/>
      <c r="AX297" s="294"/>
      <c r="AY297" s="294"/>
      <c r="AZ297" s="294"/>
      <c r="BA297" s="294"/>
      <c r="BB297" s="294"/>
      <c r="BC297" s="294"/>
      <c r="BD297" s="44"/>
      <c r="BE297" s="44"/>
      <c r="BF297" s="44">
        <v>1</v>
      </c>
      <c r="BG297" s="44"/>
      <c r="BH297" s="44"/>
      <c r="BI297" s="44"/>
      <c r="BJ297" s="44"/>
      <c r="BK297" s="44"/>
      <c r="BL297" s="44"/>
      <c r="BM297" s="44"/>
      <c r="BN297" s="127"/>
      <c r="BO297" s="44"/>
      <c r="BP297" s="1"/>
      <c r="BQ297" s="44"/>
      <c r="BR297" s="17">
        <v>1</v>
      </c>
      <c r="BS297" s="1">
        <f t="shared" si="2072"/>
        <v>0</v>
      </c>
      <c r="BT297" s="17">
        <f t="shared" ref="BT297:BT301" si="2500">+BS297*2</f>
        <v>0</v>
      </c>
      <c r="BU297" s="44"/>
      <c r="BV297" s="44">
        <v>1</v>
      </c>
      <c r="BW297" s="44">
        <v>1</v>
      </c>
      <c r="BX297" s="44">
        <v>1</v>
      </c>
      <c r="BY297" s="44"/>
      <c r="BZ297" s="44"/>
      <c r="CA297" s="44">
        <v>1</v>
      </c>
      <c r="CB297" s="44"/>
      <c r="CC297" s="44"/>
      <c r="CD297" s="92"/>
      <c r="CE297" s="92"/>
      <c r="CF297" s="92"/>
      <c r="CG297" s="44"/>
      <c r="CH297" s="1"/>
      <c r="CI297" s="1"/>
      <c r="CJ297" s="1">
        <v>1</v>
      </c>
      <c r="CK297" s="383"/>
      <c r="CL297" s="383"/>
      <c r="CM297" s="383"/>
      <c r="CN297" s="1">
        <f t="shared" si="2433"/>
        <v>2</v>
      </c>
      <c r="CO297" s="1">
        <f t="shared" si="2434"/>
        <v>2</v>
      </c>
      <c r="CP297" s="20">
        <f t="shared" si="2435"/>
        <v>5</v>
      </c>
      <c r="CQ297" s="351"/>
      <c r="CR297" s="131">
        <f t="shared" si="2273"/>
        <v>1</v>
      </c>
      <c r="CS297" s="44"/>
      <c r="CT297" s="44"/>
      <c r="CU297" s="1"/>
      <c r="CV297" s="1"/>
      <c r="CW297" s="1">
        <v>1</v>
      </c>
      <c r="CX297" s="1"/>
      <c r="CY297" s="1">
        <v>1</v>
      </c>
      <c r="CZ297" s="44">
        <v>3</v>
      </c>
      <c r="DA297" s="17">
        <f t="shared" ref="DA297:DA301" si="2501">+CY297</f>
        <v>1</v>
      </c>
      <c r="DB297" s="359">
        <f t="shared" si="2079"/>
        <v>4</v>
      </c>
      <c r="DC297" s="359">
        <f t="shared" si="2080"/>
        <v>2</v>
      </c>
      <c r="DD297" s="44"/>
      <c r="DE297" s="44">
        <v>5</v>
      </c>
      <c r="DF297" s="44"/>
      <c r="DG297" s="44"/>
      <c r="DH297" s="44"/>
      <c r="DI297" s="44"/>
      <c r="DJ297" s="44">
        <v>5</v>
      </c>
      <c r="DK297" s="44"/>
      <c r="DL297" s="44"/>
      <c r="DM297" s="44"/>
      <c r="DN297" s="44">
        <f t="shared" si="2293"/>
        <v>64</v>
      </c>
      <c r="DO297" s="1"/>
      <c r="DP297" s="1"/>
      <c r="DQ297" s="17">
        <f t="shared" si="2437"/>
        <v>0</v>
      </c>
      <c r="DR297" s="17">
        <f t="shared" si="2438"/>
        <v>0</v>
      </c>
      <c r="DS297" s="17">
        <f t="shared" si="2439"/>
        <v>0</v>
      </c>
      <c r="DT297" s="17">
        <f t="shared" si="2440"/>
        <v>0</v>
      </c>
      <c r="DU297" s="17">
        <f t="shared" si="2441"/>
        <v>0</v>
      </c>
      <c r="DV297" s="17">
        <f t="shared" si="2442"/>
        <v>0</v>
      </c>
      <c r="DW297" s="1">
        <f t="shared" si="2399"/>
        <v>0</v>
      </c>
      <c r="DX297" s="1"/>
      <c r="DY297" s="20">
        <f t="shared" si="2443"/>
        <v>0</v>
      </c>
      <c r="DZ297" s="20">
        <f t="shared" si="2444"/>
        <v>0</v>
      </c>
      <c r="EA297" s="20">
        <f t="shared" si="2445"/>
        <v>0</v>
      </c>
      <c r="EB297" s="20">
        <f t="shared" si="2446"/>
        <v>0</v>
      </c>
      <c r="EC297" s="18">
        <f t="shared" si="2447"/>
        <v>1</v>
      </c>
      <c r="ED297" s="19"/>
      <c r="EE297" s="19">
        <f t="shared" si="2449"/>
        <v>0</v>
      </c>
      <c r="EF297" s="1">
        <f t="shared" si="2450"/>
        <v>0</v>
      </c>
      <c r="EG297" s="18"/>
      <c r="EH297" s="341"/>
      <c r="EI297" s="44"/>
      <c r="EJ297" s="44">
        <v>6.5</v>
      </c>
      <c r="EK297" s="44"/>
      <c r="EL297" s="93"/>
      <c r="EM297" s="93">
        <v>1</v>
      </c>
      <c r="EN297" s="93"/>
      <c r="EO297" s="366"/>
      <c r="EP297" s="366"/>
      <c r="EQ297" s="374"/>
      <c r="ER297" s="374"/>
      <c r="ES297" s="374"/>
      <c r="ET297" s="374"/>
      <c r="EU297" s="18">
        <f t="shared" si="2451"/>
        <v>5</v>
      </c>
      <c r="EV297" s="18">
        <f t="shared" si="2097"/>
        <v>4</v>
      </c>
      <c r="EW297" s="341">
        <v>1</v>
      </c>
      <c r="EX297" s="341">
        <v>1</v>
      </c>
      <c r="EY297" s="341">
        <v>4</v>
      </c>
      <c r="EZ297" s="365">
        <f t="shared" si="2104"/>
        <v>0.5</v>
      </c>
      <c r="FA297" s="44"/>
      <c r="FB297" s="44"/>
      <c r="FC297" s="44"/>
      <c r="FD297" s="45"/>
      <c r="FE297" s="45"/>
      <c r="FF297" s="45"/>
      <c r="FG297" s="300"/>
      <c r="FH297" s="45"/>
      <c r="FI297" s="45"/>
      <c r="FJ297" s="45"/>
      <c r="FK297" s="44"/>
      <c r="FL297" s="44"/>
      <c r="FM297" s="44"/>
      <c r="FN297" s="44"/>
      <c r="FO297" s="294"/>
      <c r="FP297" s="20">
        <f t="shared" si="2105"/>
        <v>0</v>
      </c>
      <c r="FQ297" s="20">
        <f t="shared" si="2452"/>
        <v>5</v>
      </c>
      <c r="FR297" s="20">
        <f t="shared" si="2453"/>
        <v>0</v>
      </c>
      <c r="FS297" s="20">
        <f t="shared" si="2454"/>
        <v>0</v>
      </c>
      <c r="FT297" s="20">
        <f t="shared" si="2455"/>
        <v>0</v>
      </c>
      <c r="FU297" s="20">
        <f t="shared" si="2456"/>
        <v>0</v>
      </c>
      <c r="FV297" s="20">
        <f t="shared" si="2457"/>
        <v>0</v>
      </c>
      <c r="FW297" s="58" t="s">
        <v>646</v>
      </c>
    </row>
    <row r="298" spans="1:179" ht="27.75" customHeight="1">
      <c r="A298" s="40"/>
      <c r="B298" s="41" t="s">
        <v>183</v>
      </c>
      <c r="C298" s="41"/>
      <c r="D298" s="48"/>
      <c r="E298" s="41"/>
      <c r="F298" s="41"/>
      <c r="G298" s="48"/>
      <c r="H298" s="43"/>
      <c r="I298" s="43"/>
      <c r="J298" s="44"/>
      <c r="K298" s="44"/>
      <c r="L298" s="44"/>
      <c r="M298" s="44"/>
      <c r="N298" s="43"/>
      <c r="O298" s="43"/>
      <c r="P298" s="1"/>
      <c r="Q298" s="16"/>
      <c r="R298" s="1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1">
        <f t="shared" si="2488"/>
        <v>0</v>
      </c>
      <c r="AD298" s="1">
        <f t="shared" si="2489"/>
        <v>0</v>
      </c>
      <c r="AE298" s="1">
        <f t="shared" si="2490"/>
        <v>0</v>
      </c>
      <c r="AF298" s="1">
        <f t="shared" si="2491"/>
        <v>0</v>
      </c>
      <c r="AG298" s="1">
        <f t="shared" si="2492"/>
        <v>0</v>
      </c>
      <c r="AH298" s="1">
        <f t="shared" si="2493"/>
        <v>0</v>
      </c>
      <c r="AI298" s="1">
        <f t="shared" si="2494"/>
        <v>0</v>
      </c>
      <c r="AJ298" s="1">
        <f t="shared" si="2495"/>
        <v>0</v>
      </c>
      <c r="AK298" s="1">
        <f t="shared" si="2496"/>
        <v>0</v>
      </c>
      <c r="AL298" s="1">
        <f t="shared" si="2497"/>
        <v>0</v>
      </c>
      <c r="AM298" s="1">
        <f t="shared" si="2498"/>
        <v>0</v>
      </c>
      <c r="AN298" s="1">
        <f t="shared" si="2499"/>
        <v>0</v>
      </c>
      <c r="AO298" s="44"/>
      <c r="AP298" s="44"/>
      <c r="AQ298" s="44"/>
      <c r="AR298" s="44"/>
      <c r="AS298" s="122">
        <f t="shared" si="2429"/>
        <v>0</v>
      </c>
      <c r="AT298" s="122">
        <f t="shared" si="2430"/>
        <v>0</v>
      </c>
      <c r="AU298" s="122">
        <f t="shared" si="2431"/>
        <v>0</v>
      </c>
      <c r="AV298" s="122">
        <f t="shared" si="2229"/>
        <v>0</v>
      </c>
      <c r="AW298" s="44"/>
      <c r="AX298" s="294"/>
      <c r="AY298" s="294"/>
      <c r="AZ298" s="294"/>
      <c r="BA298" s="294"/>
      <c r="BB298" s="294"/>
      <c r="BC298" s="29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127"/>
      <c r="BO298" s="44"/>
      <c r="BP298" s="1"/>
      <c r="BQ298" s="44"/>
      <c r="BR298" s="17"/>
      <c r="BS298" s="1">
        <f t="shared" si="2072"/>
        <v>0</v>
      </c>
      <c r="BT298" s="17">
        <f t="shared" si="2500"/>
        <v>0</v>
      </c>
      <c r="BU298" s="44"/>
      <c r="BV298" s="44"/>
      <c r="BW298" s="44"/>
      <c r="BX298" s="44"/>
      <c r="BY298" s="44"/>
      <c r="BZ298" s="44"/>
      <c r="CA298" s="44"/>
      <c r="CB298" s="44"/>
      <c r="CC298" s="44"/>
      <c r="CD298" s="92"/>
      <c r="CE298" s="92"/>
      <c r="CF298" s="92"/>
      <c r="CG298" s="44"/>
      <c r="CH298" s="1"/>
      <c r="CI298" s="1"/>
      <c r="CJ298" s="1"/>
      <c r="CK298" s="383"/>
      <c r="CL298" s="383"/>
      <c r="CM298" s="383"/>
      <c r="CN298" s="1">
        <f t="shared" si="2433"/>
        <v>0</v>
      </c>
      <c r="CO298" s="1">
        <f t="shared" si="2434"/>
        <v>0</v>
      </c>
      <c r="CP298" s="20">
        <f t="shared" si="2435"/>
        <v>0</v>
      </c>
      <c r="CQ298" s="351"/>
      <c r="CR298" s="131">
        <f t="shared" si="2273"/>
        <v>0</v>
      </c>
      <c r="CS298" s="44"/>
      <c r="CT298" s="44"/>
      <c r="CU298" s="1"/>
      <c r="CV298" s="1"/>
      <c r="CW298" s="1"/>
      <c r="CX298" s="1"/>
      <c r="CY298" s="1"/>
      <c r="CZ298" s="44"/>
      <c r="DA298" s="17">
        <f t="shared" si="2501"/>
        <v>0</v>
      </c>
      <c r="DB298" s="359">
        <f t="shared" si="2079"/>
        <v>0</v>
      </c>
      <c r="DC298" s="359">
        <f t="shared" si="2080"/>
        <v>0</v>
      </c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1"/>
      <c r="DP298" s="1"/>
      <c r="DQ298" s="17">
        <f t="shared" si="2437"/>
        <v>0</v>
      </c>
      <c r="DR298" s="17">
        <f t="shared" si="2438"/>
        <v>0</v>
      </c>
      <c r="DS298" s="17">
        <f t="shared" si="2439"/>
        <v>0</v>
      </c>
      <c r="DT298" s="17">
        <f t="shared" si="2440"/>
        <v>0</v>
      </c>
      <c r="DU298" s="17">
        <f t="shared" si="2441"/>
        <v>0</v>
      </c>
      <c r="DV298" s="17">
        <f t="shared" si="2442"/>
        <v>0</v>
      </c>
      <c r="DW298" s="1"/>
      <c r="DX298" s="1"/>
      <c r="DY298" s="20">
        <f t="shared" si="2443"/>
        <v>0</v>
      </c>
      <c r="DZ298" s="20">
        <f t="shared" si="2444"/>
        <v>0</v>
      </c>
      <c r="EA298" s="20">
        <f t="shared" si="2445"/>
        <v>0</v>
      </c>
      <c r="EB298" s="20">
        <f t="shared" si="2446"/>
        <v>0</v>
      </c>
      <c r="EC298" s="18">
        <f t="shared" si="2447"/>
        <v>0</v>
      </c>
      <c r="ED298" s="19">
        <f t="shared" ref="ED298:ED301" si="2502">+IF(EC298&lt;&gt;0,EC298*3,0)</f>
        <v>0</v>
      </c>
      <c r="EE298" s="19">
        <f t="shared" si="2449"/>
        <v>0</v>
      </c>
      <c r="EF298" s="1">
        <f t="shared" si="2450"/>
        <v>0</v>
      </c>
      <c r="EG298" s="18">
        <f t="shared" si="2401"/>
        <v>0</v>
      </c>
      <c r="EH298" s="341"/>
      <c r="EI298" s="44"/>
      <c r="EJ298" s="44"/>
      <c r="EK298" s="44"/>
      <c r="EL298" s="93"/>
      <c r="EM298" s="93"/>
      <c r="EN298" s="93"/>
      <c r="EO298" s="366"/>
      <c r="EP298" s="366"/>
      <c r="EQ298" s="374"/>
      <c r="ER298" s="374"/>
      <c r="ES298" s="374"/>
      <c r="ET298" s="374"/>
      <c r="EU298" s="18">
        <f t="shared" si="2451"/>
        <v>0</v>
      </c>
      <c r="EV298" s="18">
        <f t="shared" si="2097"/>
        <v>0</v>
      </c>
      <c r="EW298" s="341"/>
      <c r="EX298" s="341"/>
      <c r="EY298" s="341"/>
      <c r="EZ298" s="365">
        <f t="shared" si="2104"/>
        <v>0</v>
      </c>
      <c r="FA298" s="44"/>
      <c r="FB298" s="44"/>
      <c r="FC298" s="44"/>
      <c r="FD298" s="45"/>
      <c r="FE298" s="45"/>
      <c r="FF298" s="45"/>
      <c r="FG298" s="300"/>
      <c r="FH298" s="45"/>
      <c r="FI298" s="45"/>
      <c r="FJ298" s="45"/>
      <c r="FK298" s="44"/>
      <c r="FL298" s="44"/>
      <c r="FM298" s="44"/>
      <c r="FN298" s="44"/>
      <c r="FO298" s="294"/>
      <c r="FP298" s="20">
        <f t="shared" si="2105"/>
        <v>0</v>
      </c>
      <c r="FQ298" s="20">
        <f t="shared" si="2452"/>
        <v>0</v>
      </c>
      <c r="FR298" s="20">
        <f t="shared" si="2453"/>
        <v>0</v>
      </c>
      <c r="FS298" s="20">
        <f t="shared" si="2454"/>
        <v>0</v>
      </c>
      <c r="FT298" s="20">
        <f t="shared" si="2455"/>
        <v>0</v>
      </c>
      <c r="FU298" s="20">
        <f t="shared" si="2456"/>
        <v>0</v>
      </c>
      <c r="FV298" s="20">
        <f t="shared" si="2457"/>
        <v>0</v>
      </c>
      <c r="FW298" s="44"/>
    </row>
    <row r="299" spans="1:179" ht="27.75" customHeight="1">
      <c r="A299" s="40"/>
      <c r="B299" s="48" t="s">
        <v>190</v>
      </c>
      <c r="C299" s="48" t="s">
        <v>27</v>
      </c>
      <c r="D299" s="48" t="s">
        <v>165</v>
      </c>
      <c r="E299" s="48" t="str">
        <f>D299</f>
        <v>2LT12</v>
      </c>
      <c r="F299" s="48">
        <v>6</v>
      </c>
      <c r="G299" s="48">
        <f t="shared" ref="G299:G310" si="2503">F299</f>
        <v>6</v>
      </c>
      <c r="H299" s="43">
        <v>1</v>
      </c>
      <c r="I299" s="43">
        <f>H299*1.5</f>
        <v>1.5</v>
      </c>
      <c r="J299" s="44"/>
      <c r="K299" s="44">
        <v>4</v>
      </c>
      <c r="L299" s="44"/>
      <c r="M299" s="44"/>
      <c r="N299" s="43"/>
      <c r="O299" s="43"/>
      <c r="P299" s="1"/>
      <c r="Q299" s="16"/>
      <c r="R299" s="1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1">
        <f t="shared" si="2488"/>
        <v>0</v>
      </c>
      <c r="AD299" s="1">
        <f t="shared" si="2489"/>
        <v>0</v>
      </c>
      <c r="AE299" s="1">
        <f t="shared" si="2490"/>
        <v>0</v>
      </c>
      <c r="AF299" s="1">
        <f t="shared" si="2491"/>
        <v>0</v>
      </c>
      <c r="AG299" s="1">
        <f t="shared" si="2492"/>
        <v>0</v>
      </c>
      <c r="AH299" s="1">
        <f t="shared" si="2493"/>
        <v>0</v>
      </c>
      <c r="AI299" s="1">
        <f t="shared" si="2494"/>
        <v>0</v>
      </c>
      <c r="AJ299" s="1">
        <f t="shared" si="2495"/>
        <v>0</v>
      </c>
      <c r="AK299" s="1">
        <f t="shared" si="2496"/>
        <v>0</v>
      </c>
      <c r="AL299" s="1">
        <f t="shared" si="2497"/>
        <v>0</v>
      </c>
      <c r="AM299" s="1">
        <f t="shared" si="2498"/>
        <v>0</v>
      </c>
      <c r="AN299" s="1">
        <f t="shared" si="2499"/>
        <v>0</v>
      </c>
      <c r="AO299" s="44"/>
      <c r="AP299" s="44"/>
      <c r="AQ299" s="44"/>
      <c r="AR299" s="44">
        <f t="shared" ref="AR299:AR311" si="2504">G299</f>
        <v>6</v>
      </c>
      <c r="AS299" s="122">
        <f t="shared" si="2429"/>
        <v>0</v>
      </c>
      <c r="AT299" s="122">
        <f t="shared" si="2430"/>
        <v>0</v>
      </c>
      <c r="AU299" s="122">
        <f t="shared" si="2431"/>
        <v>0</v>
      </c>
      <c r="AV299" s="122">
        <f t="shared" si="2229"/>
        <v>1</v>
      </c>
      <c r="AW299" s="44"/>
      <c r="AX299" s="294"/>
      <c r="AY299" s="294"/>
      <c r="AZ299" s="294"/>
      <c r="BA299" s="294"/>
      <c r="BB299" s="294"/>
      <c r="BC299" s="29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127"/>
      <c r="BO299" s="44"/>
      <c r="BP299" s="1"/>
      <c r="BQ299" s="44"/>
      <c r="BR299" s="17">
        <v>1</v>
      </c>
      <c r="BS299" s="1">
        <f t="shared" si="2072"/>
        <v>0</v>
      </c>
      <c r="BT299" s="17">
        <f t="shared" si="2500"/>
        <v>0</v>
      </c>
      <c r="BU299" s="44"/>
      <c r="BV299" s="44">
        <v>1</v>
      </c>
      <c r="BW299" s="44"/>
      <c r="BX299" s="44"/>
      <c r="BY299" s="44"/>
      <c r="BZ299" s="44"/>
      <c r="CA299" s="44"/>
      <c r="CB299" s="44"/>
      <c r="CC299" s="44"/>
      <c r="CD299" s="92"/>
      <c r="CE299" s="92"/>
      <c r="CF299" s="92"/>
      <c r="CG299" s="44"/>
      <c r="CH299" s="1"/>
      <c r="CI299" s="1"/>
      <c r="CJ299" s="1"/>
      <c r="CK299" s="383"/>
      <c r="CL299" s="383"/>
      <c r="CM299" s="383"/>
      <c r="CN299" s="1">
        <f t="shared" si="2433"/>
        <v>0</v>
      </c>
      <c r="CO299" s="1">
        <f t="shared" si="2434"/>
        <v>0</v>
      </c>
      <c r="CP299" s="20">
        <f t="shared" si="2435"/>
        <v>0</v>
      </c>
      <c r="CQ299" s="351"/>
      <c r="CR299" s="131">
        <f t="shared" si="2273"/>
        <v>0</v>
      </c>
      <c r="CS299" s="44"/>
      <c r="CT299" s="44"/>
      <c r="CU299" s="1"/>
      <c r="CV299" s="1"/>
      <c r="CW299" s="1"/>
      <c r="CX299" s="1"/>
      <c r="CY299" s="1"/>
      <c r="CZ299" s="44"/>
      <c r="DA299" s="17">
        <f t="shared" si="2501"/>
        <v>0</v>
      </c>
      <c r="DB299" s="359">
        <f t="shared" si="2079"/>
        <v>0</v>
      </c>
      <c r="DC299" s="359">
        <f t="shared" si="2080"/>
        <v>0</v>
      </c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1"/>
      <c r="DP299" s="1"/>
      <c r="DQ299" s="17">
        <f t="shared" si="2437"/>
        <v>0</v>
      </c>
      <c r="DR299" s="17">
        <f t="shared" si="2438"/>
        <v>0</v>
      </c>
      <c r="DS299" s="17">
        <f t="shared" si="2439"/>
        <v>0</v>
      </c>
      <c r="DT299" s="17">
        <f t="shared" si="2440"/>
        <v>0</v>
      </c>
      <c r="DU299" s="17">
        <f t="shared" si="2441"/>
        <v>0</v>
      </c>
      <c r="DV299" s="17">
        <f t="shared" si="2442"/>
        <v>0</v>
      </c>
      <c r="DW299" s="1"/>
      <c r="DX299" s="1"/>
      <c r="DY299" s="20">
        <f t="shared" si="2443"/>
        <v>0</v>
      </c>
      <c r="DZ299" s="20">
        <f t="shared" si="2444"/>
        <v>0</v>
      </c>
      <c r="EA299" s="20">
        <f t="shared" si="2445"/>
        <v>0</v>
      </c>
      <c r="EB299" s="20">
        <f t="shared" si="2446"/>
        <v>0</v>
      </c>
      <c r="EC299" s="18">
        <f t="shared" si="2447"/>
        <v>0</v>
      </c>
      <c r="ED299" s="19">
        <f t="shared" si="2502"/>
        <v>0</v>
      </c>
      <c r="EE299" s="19">
        <f t="shared" si="2449"/>
        <v>0</v>
      </c>
      <c r="EF299" s="1">
        <f t="shared" si="2450"/>
        <v>0</v>
      </c>
      <c r="EG299" s="18">
        <f t="shared" si="2401"/>
        <v>0</v>
      </c>
      <c r="EH299" s="341"/>
      <c r="EI299" s="44"/>
      <c r="EJ299" s="44"/>
      <c r="EK299" s="44"/>
      <c r="EL299" s="93"/>
      <c r="EM299" s="93"/>
      <c r="EN299" s="93"/>
      <c r="EO299" s="366"/>
      <c r="EP299" s="366"/>
      <c r="EQ299" s="374"/>
      <c r="ER299" s="374"/>
      <c r="ES299" s="374"/>
      <c r="ET299" s="374"/>
      <c r="EU299" s="18">
        <f t="shared" si="2451"/>
        <v>0</v>
      </c>
      <c r="EV299" s="18">
        <f t="shared" si="2097"/>
        <v>0</v>
      </c>
      <c r="EW299" s="341"/>
      <c r="EX299" s="341"/>
      <c r="EY299" s="341"/>
      <c r="EZ299" s="365">
        <f t="shared" si="2104"/>
        <v>0</v>
      </c>
      <c r="FA299" s="44"/>
      <c r="FB299" s="44"/>
      <c r="FC299" s="44"/>
      <c r="FD299" s="45"/>
      <c r="FE299" s="45"/>
      <c r="FF299" s="45"/>
      <c r="FG299" s="300"/>
      <c r="FH299" s="45"/>
      <c r="FI299" s="45"/>
      <c r="FJ299" s="45"/>
      <c r="FK299" s="44"/>
      <c r="FL299" s="44"/>
      <c r="FM299" s="44"/>
      <c r="FN299" s="44"/>
      <c r="FO299" s="294"/>
      <c r="FP299" s="20">
        <f t="shared" si="2105"/>
        <v>0</v>
      </c>
      <c r="FQ299" s="20">
        <f t="shared" si="2452"/>
        <v>0</v>
      </c>
      <c r="FR299" s="20">
        <f t="shared" si="2453"/>
        <v>0</v>
      </c>
      <c r="FS299" s="20">
        <f t="shared" si="2454"/>
        <v>0</v>
      </c>
      <c r="FT299" s="20">
        <f t="shared" si="2455"/>
        <v>0</v>
      </c>
      <c r="FU299" s="20">
        <f t="shared" si="2456"/>
        <v>0</v>
      </c>
      <c r="FV299" s="20">
        <f t="shared" si="2457"/>
        <v>0</v>
      </c>
      <c r="FW299" s="44"/>
    </row>
    <row r="300" spans="1:179" ht="37.5" customHeight="1">
      <c r="A300" s="40"/>
      <c r="B300" s="48">
        <v>1</v>
      </c>
      <c r="C300" s="48">
        <f t="shared" ref="C300:C310" si="2505">B300</f>
        <v>1</v>
      </c>
      <c r="D300" s="48" t="s">
        <v>201</v>
      </c>
      <c r="E300" s="48" t="s">
        <v>187</v>
      </c>
      <c r="F300" s="48">
        <v>10</v>
      </c>
      <c r="G300" s="48">
        <f t="shared" si="2503"/>
        <v>10</v>
      </c>
      <c r="H300" s="43"/>
      <c r="I300" s="43"/>
      <c r="J300" s="44"/>
      <c r="K300" s="44"/>
      <c r="L300" s="44"/>
      <c r="M300" s="44"/>
      <c r="N300" s="43"/>
      <c r="O300" s="43"/>
      <c r="P300" s="1"/>
      <c r="Q300" s="16"/>
      <c r="R300" s="1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1">
        <f t="shared" si="2488"/>
        <v>0</v>
      </c>
      <c r="AD300" s="1">
        <f t="shared" si="2489"/>
        <v>0</v>
      </c>
      <c r="AE300" s="1">
        <f t="shared" si="2490"/>
        <v>0</v>
      </c>
      <c r="AF300" s="1">
        <f t="shared" si="2491"/>
        <v>0</v>
      </c>
      <c r="AG300" s="1">
        <f t="shared" si="2492"/>
        <v>0</v>
      </c>
      <c r="AH300" s="1">
        <f t="shared" si="2493"/>
        <v>0</v>
      </c>
      <c r="AI300" s="1">
        <f t="shared" si="2494"/>
        <v>0</v>
      </c>
      <c r="AJ300" s="1">
        <f t="shared" si="2495"/>
        <v>0</v>
      </c>
      <c r="AK300" s="1">
        <f t="shared" si="2496"/>
        <v>0</v>
      </c>
      <c r="AL300" s="1">
        <f t="shared" si="2497"/>
        <v>0</v>
      </c>
      <c r="AM300" s="1">
        <f t="shared" si="2498"/>
        <v>0</v>
      </c>
      <c r="AN300" s="1">
        <f t="shared" si="2499"/>
        <v>0</v>
      </c>
      <c r="AO300" s="44"/>
      <c r="AP300" s="44"/>
      <c r="AQ300" s="44"/>
      <c r="AR300" s="44">
        <f t="shared" si="2504"/>
        <v>10</v>
      </c>
      <c r="AS300" s="122">
        <f t="shared" si="2429"/>
        <v>0</v>
      </c>
      <c r="AT300" s="122">
        <f t="shared" si="2430"/>
        <v>0</v>
      </c>
      <c r="AU300" s="122">
        <f t="shared" si="2431"/>
        <v>0</v>
      </c>
      <c r="AV300" s="122">
        <f t="shared" si="2229"/>
        <v>1</v>
      </c>
      <c r="AW300" s="44"/>
      <c r="AX300" s="294"/>
      <c r="AY300" s="294"/>
      <c r="AZ300" s="294"/>
      <c r="BA300" s="294"/>
      <c r="BB300" s="294"/>
      <c r="BC300" s="29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127"/>
      <c r="BO300" s="44"/>
      <c r="BP300" s="1"/>
      <c r="BQ300" s="44"/>
      <c r="BR300" s="17">
        <v>2</v>
      </c>
      <c r="BS300" s="1">
        <f t="shared" si="2072"/>
        <v>0</v>
      </c>
      <c r="BT300" s="17">
        <f t="shared" si="2500"/>
        <v>0</v>
      </c>
      <c r="BU300" s="44"/>
      <c r="BV300" s="44">
        <v>1</v>
      </c>
      <c r="BW300" s="44"/>
      <c r="BX300" s="44"/>
      <c r="BY300" s="44"/>
      <c r="BZ300" s="44"/>
      <c r="CA300" s="44"/>
      <c r="CB300" s="44"/>
      <c r="CC300" s="44"/>
      <c r="CD300" s="92"/>
      <c r="CE300" s="92"/>
      <c r="CF300" s="92"/>
      <c r="CG300" s="44"/>
      <c r="CH300" s="1"/>
      <c r="CI300" s="1"/>
      <c r="CJ300" s="1"/>
      <c r="CK300" s="383"/>
      <c r="CL300" s="383"/>
      <c r="CM300" s="383"/>
      <c r="CN300" s="1">
        <f t="shared" si="2433"/>
        <v>0</v>
      </c>
      <c r="CO300" s="1">
        <f t="shared" si="2434"/>
        <v>0</v>
      </c>
      <c r="CP300" s="20">
        <f t="shared" si="2435"/>
        <v>0</v>
      </c>
      <c r="CQ300" s="351"/>
      <c r="CR300" s="131">
        <f t="shared" si="2273"/>
        <v>0</v>
      </c>
      <c r="CS300" s="44"/>
      <c r="CT300" s="44"/>
      <c r="CU300" s="1"/>
      <c r="CV300" s="1"/>
      <c r="CW300" s="1"/>
      <c r="CX300" s="1"/>
      <c r="CY300" s="1"/>
      <c r="CZ300" s="44"/>
      <c r="DA300" s="17">
        <f t="shared" si="2501"/>
        <v>0</v>
      </c>
      <c r="DB300" s="359">
        <f t="shared" si="2079"/>
        <v>0</v>
      </c>
      <c r="DC300" s="359">
        <f t="shared" si="2080"/>
        <v>0</v>
      </c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1"/>
      <c r="DP300" s="1"/>
      <c r="DQ300" s="17">
        <f t="shared" si="2437"/>
        <v>0</v>
      </c>
      <c r="DR300" s="17">
        <f t="shared" si="2438"/>
        <v>0</v>
      </c>
      <c r="DS300" s="17">
        <f t="shared" si="2439"/>
        <v>0</v>
      </c>
      <c r="DT300" s="17">
        <f t="shared" si="2440"/>
        <v>0</v>
      </c>
      <c r="DU300" s="17">
        <f t="shared" si="2441"/>
        <v>0</v>
      </c>
      <c r="DV300" s="17">
        <f t="shared" si="2442"/>
        <v>0</v>
      </c>
      <c r="DW300" s="1"/>
      <c r="DX300" s="1"/>
      <c r="DY300" s="20">
        <f t="shared" si="2443"/>
        <v>0</v>
      </c>
      <c r="DZ300" s="20">
        <f t="shared" si="2444"/>
        <v>0</v>
      </c>
      <c r="EA300" s="20">
        <f t="shared" si="2445"/>
        <v>0</v>
      </c>
      <c r="EB300" s="20">
        <f t="shared" si="2446"/>
        <v>0</v>
      </c>
      <c r="EC300" s="18">
        <f t="shared" si="2447"/>
        <v>0</v>
      </c>
      <c r="ED300" s="19">
        <f t="shared" si="2502"/>
        <v>0</v>
      </c>
      <c r="EE300" s="19">
        <f t="shared" si="2449"/>
        <v>0</v>
      </c>
      <c r="EF300" s="1">
        <f t="shared" si="2450"/>
        <v>0</v>
      </c>
      <c r="EG300" s="18">
        <f t="shared" si="2401"/>
        <v>0</v>
      </c>
      <c r="EH300" s="341"/>
      <c r="EI300" s="44"/>
      <c r="EJ300" s="44"/>
      <c r="EK300" s="44"/>
      <c r="EL300" s="93"/>
      <c r="EM300" s="93"/>
      <c r="EN300" s="93"/>
      <c r="EO300" s="366"/>
      <c r="EP300" s="366"/>
      <c r="EQ300" s="374"/>
      <c r="ER300" s="374"/>
      <c r="ES300" s="374"/>
      <c r="ET300" s="374"/>
      <c r="EU300" s="18">
        <f t="shared" si="2451"/>
        <v>0</v>
      </c>
      <c r="EV300" s="18">
        <f t="shared" si="2097"/>
        <v>0</v>
      </c>
      <c r="EW300" s="341"/>
      <c r="EX300" s="341"/>
      <c r="EY300" s="341"/>
      <c r="EZ300" s="365">
        <f t="shared" si="2104"/>
        <v>0</v>
      </c>
      <c r="FA300" s="44"/>
      <c r="FB300" s="44"/>
      <c r="FC300" s="44"/>
      <c r="FD300" s="45"/>
      <c r="FE300" s="45"/>
      <c r="FF300" s="45"/>
      <c r="FG300" s="300"/>
      <c r="FH300" s="45"/>
      <c r="FI300" s="45"/>
      <c r="FJ300" s="45"/>
      <c r="FK300" s="44"/>
      <c r="FL300" s="44"/>
      <c r="FM300" s="44"/>
      <c r="FN300" s="44"/>
      <c r="FO300" s="294"/>
      <c r="FP300" s="20">
        <f t="shared" si="2105"/>
        <v>0</v>
      </c>
      <c r="FQ300" s="20">
        <f t="shared" si="2452"/>
        <v>0</v>
      </c>
      <c r="FR300" s="20">
        <f t="shared" si="2453"/>
        <v>0</v>
      </c>
      <c r="FS300" s="20">
        <f t="shared" si="2454"/>
        <v>0</v>
      </c>
      <c r="FT300" s="20">
        <f t="shared" si="2455"/>
        <v>0</v>
      </c>
      <c r="FU300" s="20">
        <f t="shared" si="2456"/>
        <v>0</v>
      </c>
      <c r="FV300" s="20">
        <f t="shared" si="2457"/>
        <v>0</v>
      </c>
      <c r="FW300" s="58"/>
    </row>
    <row r="301" spans="1:179" ht="37.5" customHeight="1">
      <c r="A301" s="40"/>
      <c r="B301" s="48">
        <v>2</v>
      </c>
      <c r="C301" s="48">
        <f t="shared" si="2505"/>
        <v>2</v>
      </c>
      <c r="D301" s="48" t="s">
        <v>44</v>
      </c>
      <c r="E301" s="48" t="str">
        <f>D301</f>
        <v>LT8,5</v>
      </c>
      <c r="F301" s="48">
        <v>26</v>
      </c>
      <c r="G301" s="48">
        <f t="shared" si="2503"/>
        <v>26</v>
      </c>
      <c r="H301" s="43"/>
      <c r="I301" s="43"/>
      <c r="J301" s="44"/>
      <c r="K301" s="44"/>
      <c r="L301" s="44"/>
      <c r="M301" s="44"/>
      <c r="N301" s="43"/>
      <c r="O301" s="43"/>
      <c r="P301" s="1"/>
      <c r="Q301" s="16"/>
      <c r="R301" s="1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1">
        <f t="shared" si="2488"/>
        <v>0</v>
      </c>
      <c r="AD301" s="1">
        <f t="shared" si="2489"/>
        <v>0</v>
      </c>
      <c r="AE301" s="1">
        <f t="shared" si="2490"/>
        <v>0</v>
      </c>
      <c r="AF301" s="1">
        <f t="shared" si="2491"/>
        <v>0</v>
      </c>
      <c r="AG301" s="1">
        <f t="shared" si="2492"/>
        <v>0</v>
      </c>
      <c r="AH301" s="1">
        <f t="shared" si="2493"/>
        <v>0</v>
      </c>
      <c r="AI301" s="1">
        <f t="shared" si="2494"/>
        <v>0</v>
      </c>
      <c r="AJ301" s="1">
        <f t="shared" si="2495"/>
        <v>0</v>
      </c>
      <c r="AK301" s="1">
        <f t="shared" si="2496"/>
        <v>0</v>
      </c>
      <c r="AL301" s="1">
        <f t="shared" si="2497"/>
        <v>0</v>
      </c>
      <c r="AM301" s="1">
        <f t="shared" si="2498"/>
        <v>0</v>
      </c>
      <c r="AN301" s="1">
        <f t="shared" si="2499"/>
        <v>0</v>
      </c>
      <c r="AO301" s="44"/>
      <c r="AP301" s="44"/>
      <c r="AQ301" s="44"/>
      <c r="AR301" s="44">
        <f t="shared" si="2504"/>
        <v>26</v>
      </c>
      <c r="AS301" s="122">
        <f t="shared" si="2429"/>
        <v>0</v>
      </c>
      <c r="AT301" s="122">
        <f t="shared" si="2430"/>
        <v>0</v>
      </c>
      <c r="AU301" s="122">
        <f t="shared" si="2431"/>
        <v>0</v>
      </c>
      <c r="AV301" s="122">
        <f t="shared" si="2229"/>
        <v>1</v>
      </c>
      <c r="AW301" s="44"/>
      <c r="AX301" s="294"/>
      <c r="AY301" s="294"/>
      <c r="AZ301" s="294"/>
      <c r="BA301" s="294"/>
      <c r="BB301" s="294"/>
      <c r="BC301" s="294"/>
      <c r="BD301" s="44"/>
      <c r="BE301" s="44"/>
      <c r="BF301" s="44"/>
      <c r="BG301" s="44"/>
      <c r="BH301" s="44"/>
      <c r="BI301" s="44"/>
      <c r="BJ301" s="44">
        <v>1</v>
      </c>
      <c r="BK301" s="44"/>
      <c r="BL301" s="44"/>
      <c r="BM301" s="44"/>
      <c r="BN301" s="127"/>
      <c r="BO301" s="44"/>
      <c r="BP301" s="1"/>
      <c r="BQ301" s="44"/>
      <c r="BR301" s="17">
        <v>2</v>
      </c>
      <c r="BS301" s="1">
        <f t="shared" si="2072"/>
        <v>0</v>
      </c>
      <c r="BT301" s="17">
        <f t="shared" si="2500"/>
        <v>0</v>
      </c>
      <c r="BU301" s="44"/>
      <c r="BV301" s="44">
        <v>1</v>
      </c>
      <c r="BW301" s="44"/>
      <c r="BX301" s="44"/>
      <c r="BY301" s="44"/>
      <c r="BZ301" s="44"/>
      <c r="CA301" s="44"/>
      <c r="CB301" s="44"/>
      <c r="CC301" s="44"/>
      <c r="CD301" s="92"/>
      <c r="CE301" s="92"/>
      <c r="CF301" s="92"/>
      <c r="CG301" s="44"/>
      <c r="CH301" s="1"/>
      <c r="CI301" s="1"/>
      <c r="CJ301" s="1"/>
      <c r="CK301" s="383"/>
      <c r="CL301" s="383"/>
      <c r="CM301" s="383"/>
      <c r="CN301" s="1">
        <f t="shared" si="2433"/>
        <v>0</v>
      </c>
      <c r="CO301" s="1">
        <f t="shared" si="2434"/>
        <v>0</v>
      </c>
      <c r="CP301" s="20">
        <f t="shared" si="2435"/>
        <v>0</v>
      </c>
      <c r="CQ301" s="351"/>
      <c r="CR301" s="131"/>
      <c r="CS301" s="44"/>
      <c r="CT301" s="44"/>
      <c r="CU301" s="1"/>
      <c r="CV301" s="1"/>
      <c r="CW301" s="1"/>
      <c r="CX301" s="1"/>
      <c r="CY301" s="1"/>
      <c r="CZ301" s="44"/>
      <c r="DA301" s="17">
        <f t="shared" si="2501"/>
        <v>0</v>
      </c>
      <c r="DB301" s="359">
        <f t="shared" si="2079"/>
        <v>0</v>
      </c>
      <c r="DC301" s="359">
        <f t="shared" si="2080"/>
        <v>0</v>
      </c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1"/>
      <c r="DP301" s="1"/>
      <c r="DQ301" s="17">
        <f t="shared" si="2437"/>
        <v>0</v>
      </c>
      <c r="DR301" s="17">
        <f t="shared" si="2438"/>
        <v>0</v>
      </c>
      <c r="DS301" s="17">
        <f t="shared" si="2439"/>
        <v>0</v>
      </c>
      <c r="DT301" s="17">
        <f t="shared" si="2440"/>
        <v>0</v>
      </c>
      <c r="DU301" s="17">
        <f t="shared" si="2441"/>
        <v>0</v>
      </c>
      <c r="DV301" s="17">
        <f t="shared" si="2442"/>
        <v>0</v>
      </c>
      <c r="DW301" s="1"/>
      <c r="DX301" s="1"/>
      <c r="DY301" s="20">
        <f t="shared" si="2443"/>
        <v>0</v>
      </c>
      <c r="DZ301" s="20">
        <f t="shared" si="2444"/>
        <v>0</v>
      </c>
      <c r="EA301" s="20">
        <f t="shared" si="2445"/>
        <v>0</v>
      </c>
      <c r="EB301" s="20">
        <f t="shared" si="2446"/>
        <v>0</v>
      </c>
      <c r="EC301" s="18">
        <f t="shared" si="2447"/>
        <v>0</v>
      </c>
      <c r="ED301" s="19">
        <f t="shared" si="2502"/>
        <v>0</v>
      </c>
      <c r="EE301" s="19">
        <f t="shared" si="2449"/>
        <v>0</v>
      </c>
      <c r="EF301" s="1">
        <f t="shared" si="2450"/>
        <v>0</v>
      </c>
      <c r="EG301" s="18">
        <f t="shared" si="2401"/>
        <v>0</v>
      </c>
      <c r="EH301" s="341"/>
      <c r="EI301" s="44"/>
      <c r="EJ301" s="44"/>
      <c r="EK301" s="44"/>
      <c r="EL301" s="93"/>
      <c r="EM301" s="93"/>
      <c r="EN301" s="93"/>
      <c r="EO301" s="366"/>
      <c r="EP301" s="366"/>
      <c r="EQ301" s="374"/>
      <c r="ER301" s="374"/>
      <c r="ES301" s="374"/>
      <c r="ET301" s="374"/>
      <c r="EU301" s="18">
        <f t="shared" si="2451"/>
        <v>0</v>
      </c>
      <c r="EV301" s="18">
        <f t="shared" si="2097"/>
        <v>0</v>
      </c>
      <c r="EW301" s="341"/>
      <c r="EX301" s="341"/>
      <c r="EY301" s="341"/>
      <c r="EZ301" s="365">
        <f t="shared" si="2104"/>
        <v>0</v>
      </c>
      <c r="FA301" s="44"/>
      <c r="FB301" s="44"/>
      <c r="FC301" s="44"/>
      <c r="FD301" s="45"/>
      <c r="FE301" s="45"/>
      <c r="FF301" s="45"/>
      <c r="FG301" s="300"/>
      <c r="FH301" s="45"/>
      <c r="FI301" s="45"/>
      <c r="FJ301" s="45"/>
      <c r="FK301" s="44"/>
      <c r="FL301" s="44"/>
      <c r="FM301" s="44"/>
      <c r="FN301" s="44"/>
      <c r="FO301" s="294"/>
      <c r="FP301" s="20">
        <f t="shared" si="2105"/>
        <v>0</v>
      </c>
      <c r="FQ301" s="20">
        <f t="shared" si="2452"/>
        <v>0</v>
      </c>
      <c r="FR301" s="20">
        <f t="shared" si="2453"/>
        <v>0</v>
      </c>
      <c r="FS301" s="20">
        <f t="shared" si="2454"/>
        <v>0</v>
      </c>
      <c r="FT301" s="20">
        <f t="shared" si="2455"/>
        <v>0</v>
      </c>
      <c r="FU301" s="20">
        <f t="shared" si="2456"/>
        <v>0</v>
      </c>
      <c r="FV301" s="20">
        <f t="shared" si="2457"/>
        <v>0</v>
      </c>
      <c r="FW301" s="58"/>
    </row>
    <row r="302" spans="1:179" ht="37.5" customHeight="1">
      <c r="A302" s="40"/>
      <c r="B302" s="48" t="s">
        <v>629</v>
      </c>
      <c r="C302" s="48" t="str">
        <f t="shared" si="2505"/>
        <v>2.1</v>
      </c>
      <c r="D302" s="48" t="s">
        <v>53</v>
      </c>
      <c r="E302" s="48" t="str">
        <f>D302</f>
        <v>LT7,5</v>
      </c>
      <c r="F302" s="48">
        <v>42</v>
      </c>
      <c r="G302" s="48">
        <f t="shared" si="2503"/>
        <v>42</v>
      </c>
      <c r="H302" s="43"/>
      <c r="I302" s="43"/>
      <c r="J302" s="44"/>
      <c r="K302" s="44"/>
      <c r="L302" s="44"/>
      <c r="M302" s="44"/>
      <c r="N302" s="43"/>
      <c r="O302" s="43"/>
      <c r="P302" s="1"/>
      <c r="Q302" s="16"/>
      <c r="R302" s="1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1">
        <f t="shared" ref="AC302" si="2506">+IF(S302=1,1,0)+IF(T302=1,1,0)</f>
        <v>0</v>
      </c>
      <c r="AD302" s="1">
        <f t="shared" ref="AD302" si="2507">+IF(U302=1,1,0)+IF(V302=1,1,0)</f>
        <v>0</v>
      </c>
      <c r="AE302" s="1">
        <f t="shared" ref="AE302" si="2508">+IF(W302=1,1,0)+IF(X302=1,1,0)</f>
        <v>0</v>
      </c>
      <c r="AF302" s="1">
        <f t="shared" ref="AF302" si="2509">+IF(Y302=1,1,0)+IF(Z302=1,1,0)</f>
        <v>0</v>
      </c>
      <c r="AG302" s="1">
        <f t="shared" ref="AG302" si="2510">+IF(AA302=1,1,0)</f>
        <v>0</v>
      </c>
      <c r="AH302" s="1">
        <f t="shared" ref="AH302" si="2511">+IF(AB302=1,1,0)</f>
        <v>0</v>
      </c>
      <c r="AI302" s="1">
        <f t="shared" ref="AI302" si="2512">+IF(S302=2,1,0)+IF(T302=2,1,0)</f>
        <v>0</v>
      </c>
      <c r="AJ302" s="1">
        <f t="shared" ref="AJ302" si="2513">+IF(U302=2,1,0)+IF(V302=2,1,0)</f>
        <v>0</v>
      </c>
      <c r="AK302" s="1">
        <f t="shared" ref="AK302" si="2514">+IF(X302=2,1,0)+IF(W302=2,1,0)</f>
        <v>0</v>
      </c>
      <c r="AL302" s="1">
        <f t="shared" ref="AL302" si="2515">+IF(Y302=2,1,0)+IF(Z302=2,1,0)</f>
        <v>0</v>
      </c>
      <c r="AM302" s="1">
        <f t="shared" ref="AM302" si="2516">+IF(AA302=2,1,0)</f>
        <v>0</v>
      </c>
      <c r="AN302" s="1">
        <f t="shared" ref="AN302" si="2517">+IF(AB302=2,1,0)</f>
        <v>0</v>
      </c>
      <c r="AO302" s="44"/>
      <c r="AP302" s="44"/>
      <c r="AQ302" s="44"/>
      <c r="AR302" s="44">
        <f t="shared" si="2504"/>
        <v>42</v>
      </c>
      <c r="AS302" s="122">
        <f t="shared" si="2429"/>
        <v>0</v>
      </c>
      <c r="AT302" s="122">
        <f t="shared" si="2430"/>
        <v>0</v>
      </c>
      <c r="AU302" s="122">
        <f t="shared" si="2431"/>
        <v>0</v>
      </c>
      <c r="AV302" s="122">
        <f t="shared" si="2229"/>
        <v>1</v>
      </c>
      <c r="AW302" s="44"/>
      <c r="AX302" s="294"/>
      <c r="AY302" s="294"/>
      <c r="AZ302" s="294"/>
      <c r="BA302" s="294"/>
      <c r="BB302" s="294"/>
      <c r="BC302" s="294"/>
      <c r="BD302" s="44"/>
      <c r="BE302" s="44"/>
      <c r="BF302" s="44"/>
      <c r="BG302" s="44"/>
      <c r="BH302" s="44"/>
      <c r="BI302" s="44">
        <v>1</v>
      </c>
      <c r="BJ302" s="44"/>
      <c r="BK302" s="44"/>
      <c r="BL302" s="44"/>
      <c r="BM302" s="44"/>
      <c r="BN302" s="127">
        <v>1</v>
      </c>
      <c r="BO302" s="44"/>
      <c r="BP302" s="1"/>
      <c r="BQ302" s="44"/>
      <c r="BR302" s="17">
        <v>2</v>
      </c>
      <c r="BS302" s="1">
        <f t="shared" si="2072"/>
        <v>0</v>
      </c>
      <c r="BT302" s="17">
        <f t="shared" ref="BT302" si="2518">+BS302*2</f>
        <v>0</v>
      </c>
      <c r="BU302" s="44"/>
      <c r="BV302" s="44">
        <v>1</v>
      </c>
      <c r="BW302" s="44"/>
      <c r="BX302" s="44"/>
      <c r="BY302" s="44"/>
      <c r="BZ302" s="44"/>
      <c r="CA302" s="44"/>
      <c r="CB302" s="44"/>
      <c r="CC302" s="44"/>
      <c r="CD302" s="92"/>
      <c r="CE302" s="92"/>
      <c r="CF302" s="92"/>
      <c r="CG302" s="44"/>
      <c r="CH302" s="1">
        <v>1</v>
      </c>
      <c r="CI302" s="1"/>
      <c r="CJ302" s="1"/>
      <c r="CK302" s="383"/>
      <c r="CL302" s="383"/>
      <c r="CM302" s="383"/>
      <c r="CN302" s="1">
        <f t="shared" si="2433"/>
        <v>0</v>
      </c>
      <c r="CO302" s="1">
        <f t="shared" si="2434"/>
        <v>0</v>
      </c>
      <c r="CP302" s="20">
        <f t="shared" si="2435"/>
        <v>2.5</v>
      </c>
      <c r="CQ302" s="351"/>
      <c r="CR302" s="131">
        <f t="shared" ref="CR302:CR321" si="2519">+IF(SUM(AX302:BM302)&gt;0,1,0)</f>
        <v>1</v>
      </c>
      <c r="CS302" s="44"/>
      <c r="CT302" s="44"/>
      <c r="CU302" s="1"/>
      <c r="CV302" s="1"/>
      <c r="CW302" s="1">
        <v>1</v>
      </c>
      <c r="CX302" s="1"/>
      <c r="CY302" s="1">
        <v>1</v>
      </c>
      <c r="CZ302" s="44">
        <v>2</v>
      </c>
      <c r="DA302" s="17">
        <f t="shared" ref="DA302" si="2520">+CY302</f>
        <v>1</v>
      </c>
      <c r="DB302" s="359">
        <f t="shared" si="2079"/>
        <v>3</v>
      </c>
      <c r="DC302" s="359">
        <f t="shared" si="2080"/>
        <v>2</v>
      </c>
      <c r="DD302" s="44"/>
      <c r="DE302" s="44">
        <v>3</v>
      </c>
      <c r="DF302" s="44"/>
      <c r="DG302" s="44"/>
      <c r="DH302" s="44"/>
      <c r="DI302" s="44">
        <v>3</v>
      </c>
      <c r="DJ302" s="44"/>
      <c r="DK302" s="44"/>
      <c r="DL302" s="44"/>
      <c r="DM302" s="44"/>
      <c r="DN302" s="44"/>
      <c r="DO302" s="1"/>
      <c r="DP302" s="1"/>
      <c r="DQ302" s="17">
        <f t="shared" si="2437"/>
        <v>0</v>
      </c>
      <c r="DR302" s="17">
        <f t="shared" si="2438"/>
        <v>0</v>
      </c>
      <c r="DS302" s="17">
        <f t="shared" si="2439"/>
        <v>0</v>
      </c>
      <c r="DT302" s="17">
        <f t="shared" si="2440"/>
        <v>0</v>
      </c>
      <c r="DU302" s="17">
        <f t="shared" si="2441"/>
        <v>0</v>
      </c>
      <c r="DV302" s="17">
        <f t="shared" si="2442"/>
        <v>0</v>
      </c>
      <c r="DW302" s="1"/>
      <c r="DX302" s="1"/>
      <c r="DY302" s="20">
        <f t="shared" si="2443"/>
        <v>0</v>
      </c>
      <c r="DZ302" s="20">
        <f t="shared" si="2444"/>
        <v>0</v>
      </c>
      <c r="EA302" s="20">
        <f t="shared" si="2445"/>
        <v>0</v>
      </c>
      <c r="EB302" s="20">
        <f t="shared" si="2446"/>
        <v>0</v>
      </c>
      <c r="EC302" s="18">
        <f t="shared" si="2447"/>
        <v>1</v>
      </c>
      <c r="ED302" s="19">
        <f t="shared" ref="ED302" si="2521">+IF(EC302&lt;&gt;0,EC302*3,0)</f>
        <v>3</v>
      </c>
      <c r="EE302" s="19">
        <f t="shared" si="2449"/>
        <v>0</v>
      </c>
      <c r="EF302" s="1">
        <f t="shared" si="2450"/>
        <v>0</v>
      </c>
      <c r="EG302" s="18">
        <f t="shared" si="2401"/>
        <v>5</v>
      </c>
      <c r="EH302" s="341"/>
      <c r="EI302" s="44"/>
      <c r="EJ302" s="44">
        <v>4.5</v>
      </c>
      <c r="EK302" s="44"/>
      <c r="EL302" s="93">
        <v>1</v>
      </c>
      <c r="EM302" s="93"/>
      <c r="EN302" s="93"/>
      <c r="EO302" s="366"/>
      <c r="EP302" s="366"/>
      <c r="EQ302" s="374"/>
      <c r="ER302" s="374"/>
      <c r="ES302" s="374"/>
      <c r="ET302" s="374"/>
      <c r="EU302" s="18">
        <f t="shared" si="2451"/>
        <v>4</v>
      </c>
      <c r="EV302" s="18">
        <f t="shared" si="2097"/>
        <v>2</v>
      </c>
      <c r="EW302" s="341">
        <v>1</v>
      </c>
      <c r="EX302" s="341"/>
      <c r="EY302" s="341">
        <v>4</v>
      </c>
      <c r="EZ302" s="365">
        <f t="shared" si="2104"/>
        <v>0</v>
      </c>
      <c r="FA302" s="44"/>
      <c r="FB302" s="44"/>
      <c r="FC302" s="44"/>
      <c r="FD302" s="45"/>
      <c r="FE302" s="45"/>
      <c r="FF302" s="45"/>
      <c r="FG302" s="300"/>
      <c r="FH302" s="45"/>
      <c r="FI302" s="45"/>
      <c r="FJ302" s="45"/>
      <c r="FK302" s="44">
        <f t="shared" ref="FK302:FK310" si="2522">F302</f>
        <v>42</v>
      </c>
      <c r="FL302" s="44"/>
      <c r="FM302" s="44"/>
      <c r="FN302" s="44"/>
      <c r="FO302" s="294"/>
      <c r="FP302" s="20">
        <f t="shared" si="2105"/>
        <v>0</v>
      </c>
      <c r="FQ302" s="20">
        <f t="shared" si="2452"/>
        <v>3</v>
      </c>
      <c r="FR302" s="20">
        <f t="shared" si="2453"/>
        <v>0</v>
      </c>
      <c r="FS302" s="20">
        <f t="shared" si="2454"/>
        <v>0</v>
      </c>
      <c r="FT302" s="20">
        <f t="shared" si="2455"/>
        <v>0</v>
      </c>
      <c r="FU302" s="20">
        <f t="shared" si="2456"/>
        <v>0</v>
      </c>
      <c r="FV302" s="20">
        <f t="shared" si="2457"/>
        <v>0</v>
      </c>
      <c r="FW302" s="58"/>
    </row>
    <row r="303" spans="1:179" ht="37.5" customHeight="1">
      <c r="A303" s="40"/>
      <c r="B303" s="48" t="s">
        <v>630</v>
      </c>
      <c r="C303" s="48" t="str">
        <f t="shared" si="2505"/>
        <v>2.2</v>
      </c>
      <c r="D303" s="48" t="s">
        <v>53</v>
      </c>
      <c r="E303" s="48" t="str">
        <f>D303</f>
        <v>LT7,5</v>
      </c>
      <c r="F303" s="48">
        <v>44</v>
      </c>
      <c r="G303" s="48">
        <f t="shared" si="2503"/>
        <v>44</v>
      </c>
      <c r="H303" s="43"/>
      <c r="I303" s="43"/>
      <c r="J303" s="44"/>
      <c r="K303" s="44"/>
      <c r="L303" s="44"/>
      <c r="M303" s="44"/>
      <c r="N303" s="43"/>
      <c r="O303" s="43"/>
      <c r="P303" s="1"/>
      <c r="Q303" s="16"/>
      <c r="R303" s="1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1">
        <f t="shared" ref="AC303" si="2523">+IF(S303=1,1,0)+IF(T303=1,1,0)</f>
        <v>0</v>
      </c>
      <c r="AD303" s="1">
        <f t="shared" ref="AD303" si="2524">+IF(U303=1,1,0)+IF(V303=1,1,0)</f>
        <v>0</v>
      </c>
      <c r="AE303" s="1">
        <f t="shared" ref="AE303" si="2525">+IF(W303=1,1,0)+IF(X303=1,1,0)</f>
        <v>0</v>
      </c>
      <c r="AF303" s="1">
        <f t="shared" ref="AF303" si="2526">+IF(Y303=1,1,0)+IF(Z303=1,1,0)</f>
        <v>0</v>
      </c>
      <c r="AG303" s="1">
        <f t="shared" ref="AG303" si="2527">+IF(AA303=1,1,0)</f>
        <v>0</v>
      </c>
      <c r="AH303" s="1">
        <f t="shared" ref="AH303" si="2528">+IF(AB303=1,1,0)</f>
        <v>0</v>
      </c>
      <c r="AI303" s="1">
        <f t="shared" ref="AI303" si="2529">+IF(S303=2,1,0)+IF(T303=2,1,0)</f>
        <v>0</v>
      </c>
      <c r="AJ303" s="1">
        <f t="shared" ref="AJ303" si="2530">+IF(U303=2,1,0)+IF(V303=2,1,0)</f>
        <v>0</v>
      </c>
      <c r="AK303" s="1">
        <f t="shared" ref="AK303" si="2531">+IF(X303=2,1,0)+IF(W303=2,1,0)</f>
        <v>0</v>
      </c>
      <c r="AL303" s="1">
        <f t="shared" ref="AL303" si="2532">+IF(Y303=2,1,0)+IF(Z303=2,1,0)</f>
        <v>0</v>
      </c>
      <c r="AM303" s="1">
        <f t="shared" ref="AM303" si="2533">+IF(AA303=2,1,0)</f>
        <v>0</v>
      </c>
      <c r="AN303" s="1">
        <f t="shared" ref="AN303" si="2534">+IF(AB303=2,1,0)</f>
        <v>0</v>
      </c>
      <c r="AO303" s="44"/>
      <c r="AP303" s="44"/>
      <c r="AQ303" s="44"/>
      <c r="AR303" s="44">
        <f t="shared" si="2504"/>
        <v>44</v>
      </c>
      <c r="AS303" s="122">
        <f t="shared" si="2429"/>
        <v>0</v>
      </c>
      <c r="AT303" s="122">
        <f t="shared" si="2430"/>
        <v>0</v>
      </c>
      <c r="AU303" s="122">
        <f t="shared" si="2431"/>
        <v>0</v>
      </c>
      <c r="AV303" s="122">
        <f t="shared" si="2229"/>
        <v>1</v>
      </c>
      <c r="AW303" s="44"/>
      <c r="AX303" s="294"/>
      <c r="AY303" s="294"/>
      <c r="AZ303" s="294"/>
      <c r="BA303" s="294"/>
      <c r="BB303" s="294"/>
      <c r="BC303" s="294"/>
      <c r="BD303" s="44"/>
      <c r="BE303" s="44"/>
      <c r="BF303" s="44"/>
      <c r="BG303" s="44"/>
      <c r="BH303" s="44"/>
      <c r="BI303" s="44">
        <v>1</v>
      </c>
      <c r="BJ303" s="44"/>
      <c r="BK303" s="44"/>
      <c r="BL303" s="44"/>
      <c r="BM303" s="44"/>
      <c r="BN303" s="127"/>
      <c r="BO303" s="44"/>
      <c r="BP303" s="1"/>
      <c r="BQ303" s="44"/>
      <c r="BR303" s="17">
        <v>2</v>
      </c>
      <c r="BS303" s="1">
        <f t="shared" si="2072"/>
        <v>0</v>
      </c>
      <c r="BT303" s="17">
        <f t="shared" ref="BT303" si="2535">+BS303*2</f>
        <v>0</v>
      </c>
      <c r="BU303" s="44"/>
      <c r="BV303" s="44">
        <v>1</v>
      </c>
      <c r="BW303" s="44"/>
      <c r="BX303" s="44"/>
      <c r="BY303" s="44"/>
      <c r="BZ303" s="44"/>
      <c r="CA303" s="44"/>
      <c r="CB303" s="44"/>
      <c r="CC303" s="44"/>
      <c r="CD303" s="92"/>
      <c r="CE303" s="92"/>
      <c r="CF303" s="92"/>
      <c r="CG303" s="44"/>
      <c r="CH303" s="1">
        <v>1</v>
      </c>
      <c r="CI303" s="1"/>
      <c r="CJ303" s="1"/>
      <c r="CK303" s="383"/>
      <c r="CL303" s="383"/>
      <c r="CM303" s="383"/>
      <c r="CN303" s="1">
        <f t="shared" si="2433"/>
        <v>0</v>
      </c>
      <c r="CO303" s="1">
        <f t="shared" si="2434"/>
        <v>0</v>
      </c>
      <c r="CP303" s="20">
        <f t="shared" si="2435"/>
        <v>2.5</v>
      </c>
      <c r="CQ303" s="351"/>
      <c r="CR303" s="131">
        <f t="shared" si="2519"/>
        <v>1</v>
      </c>
      <c r="CS303" s="44"/>
      <c r="CT303" s="44"/>
      <c r="CU303" s="1"/>
      <c r="CV303" s="1"/>
      <c r="CW303" s="1">
        <v>1</v>
      </c>
      <c r="CX303" s="1"/>
      <c r="CY303" s="1">
        <v>2</v>
      </c>
      <c r="CZ303" s="44">
        <v>4</v>
      </c>
      <c r="DA303" s="17">
        <f t="shared" ref="DA303" si="2536">+CY303</f>
        <v>2</v>
      </c>
      <c r="DB303" s="359">
        <f t="shared" si="2079"/>
        <v>6</v>
      </c>
      <c r="DC303" s="359">
        <f t="shared" si="2080"/>
        <v>3</v>
      </c>
      <c r="DD303" s="44"/>
      <c r="DE303" s="44">
        <v>3</v>
      </c>
      <c r="DF303" s="44"/>
      <c r="DG303" s="44"/>
      <c r="DH303" s="44"/>
      <c r="DI303" s="44">
        <v>7</v>
      </c>
      <c r="DJ303" s="44"/>
      <c r="DK303" s="44"/>
      <c r="DL303" s="44"/>
      <c r="DM303" s="44"/>
      <c r="DN303" s="44"/>
      <c r="DO303" s="1"/>
      <c r="DP303" s="1"/>
      <c r="DQ303" s="17">
        <f t="shared" si="2437"/>
        <v>0</v>
      </c>
      <c r="DR303" s="17">
        <f t="shared" si="2438"/>
        <v>0</v>
      </c>
      <c r="DS303" s="17">
        <f t="shared" si="2439"/>
        <v>0</v>
      </c>
      <c r="DT303" s="17">
        <f t="shared" si="2440"/>
        <v>0</v>
      </c>
      <c r="DU303" s="17">
        <f t="shared" si="2441"/>
        <v>0</v>
      </c>
      <c r="DV303" s="17">
        <f t="shared" si="2442"/>
        <v>0</v>
      </c>
      <c r="DW303" s="1"/>
      <c r="DX303" s="1"/>
      <c r="DY303" s="20">
        <f t="shared" si="2443"/>
        <v>0</v>
      </c>
      <c r="DZ303" s="20">
        <f t="shared" si="2444"/>
        <v>0</v>
      </c>
      <c r="EA303" s="20">
        <f t="shared" si="2445"/>
        <v>0</v>
      </c>
      <c r="EB303" s="20">
        <f t="shared" si="2446"/>
        <v>0</v>
      </c>
      <c r="EC303" s="18">
        <f t="shared" si="2447"/>
        <v>1</v>
      </c>
      <c r="ED303" s="19">
        <f t="shared" ref="ED303" si="2537">+IF(EC303&lt;&gt;0,EC303*3,0)</f>
        <v>3</v>
      </c>
      <c r="EE303" s="19">
        <f t="shared" si="2449"/>
        <v>0</v>
      </c>
      <c r="EF303" s="1">
        <f t="shared" si="2450"/>
        <v>0</v>
      </c>
      <c r="EG303" s="18">
        <f t="shared" si="2401"/>
        <v>5</v>
      </c>
      <c r="EH303" s="341"/>
      <c r="EI303" s="44"/>
      <c r="EJ303" s="44">
        <v>4.5</v>
      </c>
      <c r="EK303" s="44"/>
      <c r="EL303" s="93">
        <v>1</v>
      </c>
      <c r="EM303" s="93"/>
      <c r="EN303" s="93"/>
      <c r="EO303" s="366"/>
      <c r="EP303" s="366"/>
      <c r="EQ303" s="374">
        <v>1</v>
      </c>
      <c r="ER303" s="374"/>
      <c r="ES303" s="374"/>
      <c r="ET303" s="374"/>
      <c r="EU303" s="18">
        <f t="shared" si="2451"/>
        <v>6</v>
      </c>
      <c r="EV303" s="18">
        <f t="shared" si="2097"/>
        <v>2</v>
      </c>
      <c r="EW303" s="341">
        <v>2</v>
      </c>
      <c r="EX303" s="341">
        <v>2</v>
      </c>
      <c r="EY303" s="341">
        <v>4</v>
      </c>
      <c r="EZ303" s="365">
        <f t="shared" si="2104"/>
        <v>0</v>
      </c>
      <c r="FA303" s="44"/>
      <c r="FB303" s="44"/>
      <c r="FC303" s="44"/>
      <c r="FD303" s="45"/>
      <c r="FE303" s="45"/>
      <c r="FF303" s="45"/>
      <c r="FG303" s="300"/>
      <c r="FH303" s="45"/>
      <c r="FI303" s="45"/>
      <c r="FJ303" s="45"/>
      <c r="FK303" s="44">
        <f t="shared" si="2522"/>
        <v>44</v>
      </c>
      <c r="FL303" s="44"/>
      <c r="FM303" s="44"/>
      <c r="FN303" s="44"/>
      <c r="FO303" s="294"/>
      <c r="FP303" s="20">
        <f t="shared" si="2105"/>
        <v>0</v>
      </c>
      <c r="FQ303" s="20">
        <f t="shared" si="2452"/>
        <v>3</v>
      </c>
      <c r="FR303" s="20">
        <f t="shared" si="2453"/>
        <v>0</v>
      </c>
      <c r="FS303" s="20">
        <f t="shared" si="2454"/>
        <v>0</v>
      </c>
      <c r="FT303" s="20">
        <f t="shared" si="2455"/>
        <v>0</v>
      </c>
      <c r="FU303" s="20">
        <f t="shared" si="2456"/>
        <v>0</v>
      </c>
      <c r="FV303" s="20">
        <f t="shared" si="2457"/>
        <v>0</v>
      </c>
      <c r="FW303" s="58"/>
    </row>
    <row r="304" spans="1:179" ht="37.5" customHeight="1">
      <c r="A304" s="40"/>
      <c r="B304" s="48" t="s">
        <v>631</v>
      </c>
      <c r="C304" s="48" t="str">
        <f t="shared" si="2505"/>
        <v>2.2.1</v>
      </c>
      <c r="D304" s="48" t="s">
        <v>53</v>
      </c>
      <c r="E304" s="48" t="str">
        <f>D304</f>
        <v>LT7,5</v>
      </c>
      <c r="F304" s="48">
        <v>22</v>
      </c>
      <c r="G304" s="48">
        <f t="shared" si="2503"/>
        <v>22</v>
      </c>
      <c r="H304" s="43"/>
      <c r="I304" s="43"/>
      <c r="J304" s="44"/>
      <c r="K304" s="44"/>
      <c r="L304" s="44"/>
      <c r="M304" s="44"/>
      <c r="N304" s="43"/>
      <c r="O304" s="43"/>
      <c r="P304" s="1"/>
      <c r="Q304" s="16"/>
      <c r="R304" s="1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1">
        <f t="shared" ref="AC304" si="2538">+IF(S304=1,1,0)+IF(T304=1,1,0)</f>
        <v>0</v>
      </c>
      <c r="AD304" s="1">
        <f t="shared" ref="AD304" si="2539">+IF(U304=1,1,0)+IF(V304=1,1,0)</f>
        <v>0</v>
      </c>
      <c r="AE304" s="1">
        <f t="shared" ref="AE304" si="2540">+IF(W304=1,1,0)+IF(X304=1,1,0)</f>
        <v>0</v>
      </c>
      <c r="AF304" s="1">
        <f t="shared" ref="AF304" si="2541">+IF(Y304=1,1,0)+IF(Z304=1,1,0)</f>
        <v>0</v>
      </c>
      <c r="AG304" s="1">
        <f t="shared" ref="AG304" si="2542">+IF(AA304=1,1,0)</f>
        <v>0</v>
      </c>
      <c r="AH304" s="1">
        <f t="shared" ref="AH304" si="2543">+IF(AB304=1,1,0)</f>
        <v>0</v>
      </c>
      <c r="AI304" s="1">
        <f t="shared" ref="AI304" si="2544">+IF(S304=2,1,0)+IF(T304=2,1,0)</f>
        <v>0</v>
      </c>
      <c r="AJ304" s="1">
        <f t="shared" ref="AJ304" si="2545">+IF(U304=2,1,0)+IF(V304=2,1,0)</f>
        <v>0</v>
      </c>
      <c r="AK304" s="1">
        <f t="shared" ref="AK304" si="2546">+IF(X304=2,1,0)+IF(W304=2,1,0)</f>
        <v>0</v>
      </c>
      <c r="AL304" s="1">
        <f t="shared" ref="AL304" si="2547">+IF(Y304=2,1,0)+IF(Z304=2,1,0)</f>
        <v>0</v>
      </c>
      <c r="AM304" s="1">
        <f t="shared" ref="AM304" si="2548">+IF(AA304=2,1,0)</f>
        <v>0</v>
      </c>
      <c r="AN304" s="1">
        <f t="shared" ref="AN304" si="2549">+IF(AB304=2,1,0)</f>
        <v>0</v>
      </c>
      <c r="AO304" s="44"/>
      <c r="AP304" s="44"/>
      <c r="AQ304" s="44"/>
      <c r="AR304" s="44">
        <f t="shared" si="2504"/>
        <v>22</v>
      </c>
      <c r="AS304" s="122">
        <f t="shared" si="2429"/>
        <v>0</v>
      </c>
      <c r="AT304" s="122">
        <f t="shared" si="2430"/>
        <v>0</v>
      </c>
      <c r="AU304" s="122">
        <f t="shared" si="2431"/>
        <v>0</v>
      </c>
      <c r="AV304" s="122">
        <f t="shared" si="2229"/>
        <v>1</v>
      </c>
      <c r="AW304" s="44"/>
      <c r="AX304" s="294"/>
      <c r="AY304" s="294"/>
      <c r="AZ304" s="294"/>
      <c r="BA304" s="294"/>
      <c r="BB304" s="294"/>
      <c r="BC304" s="294"/>
      <c r="BD304" s="44"/>
      <c r="BE304" s="44"/>
      <c r="BF304" s="44"/>
      <c r="BG304" s="44"/>
      <c r="BH304" s="44"/>
      <c r="BI304" s="44">
        <v>1</v>
      </c>
      <c r="BJ304" s="44"/>
      <c r="BK304" s="44"/>
      <c r="BL304" s="44"/>
      <c r="BM304" s="44"/>
      <c r="BN304" s="127"/>
      <c r="BO304" s="44"/>
      <c r="BP304" s="1"/>
      <c r="BQ304" s="44"/>
      <c r="BR304" s="17">
        <v>2</v>
      </c>
      <c r="BS304" s="1">
        <f t="shared" si="2072"/>
        <v>0</v>
      </c>
      <c r="BT304" s="17">
        <f t="shared" ref="BT304" si="2550">+BS304*2</f>
        <v>0</v>
      </c>
      <c r="BU304" s="44"/>
      <c r="BV304" s="44">
        <v>1</v>
      </c>
      <c r="BW304" s="44"/>
      <c r="BX304" s="44"/>
      <c r="BY304" s="44"/>
      <c r="BZ304" s="44"/>
      <c r="CA304" s="44"/>
      <c r="CB304" s="44"/>
      <c r="CC304" s="44"/>
      <c r="CD304" s="92"/>
      <c r="CE304" s="92"/>
      <c r="CF304" s="92"/>
      <c r="CG304" s="44"/>
      <c r="CH304" s="1">
        <v>1</v>
      </c>
      <c r="CI304" s="1"/>
      <c r="CJ304" s="1"/>
      <c r="CK304" s="383"/>
      <c r="CL304" s="383"/>
      <c r="CM304" s="383"/>
      <c r="CN304" s="1">
        <f t="shared" si="2433"/>
        <v>0</v>
      </c>
      <c r="CO304" s="1">
        <f t="shared" si="2434"/>
        <v>0</v>
      </c>
      <c r="CP304" s="20">
        <f t="shared" si="2435"/>
        <v>2.5</v>
      </c>
      <c r="CQ304" s="351"/>
      <c r="CR304" s="131">
        <f t="shared" si="2519"/>
        <v>1</v>
      </c>
      <c r="CS304" s="44"/>
      <c r="CT304" s="44"/>
      <c r="CU304" s="1"/>
      <c r="CV304" s="1">
        <v>1</v>
      </c>
      <c r="CW304" s="1"/>
      <c r="CX304" s="1"/>
      <c r="CY304" s="1">
        <v>1</v>
      </c>
      <c r="CZ304" s="44">
        <v>1</v>
      </c>
      <c r="DA304" s="17">
        <f t="shared" ref="DA304" si="2551">+CY304</f>
        <v>1</v>
      </c>
      <c r="DB304" s="359">
        <f t="shared" si="2079"/>
        <v>2</v>
      </c>
      <c r="DC304" s="359">
        <f t="shared" si="2080"/>
        <v>2</v>
      </c>
      <c r="DD304" s="44"/>
      <c r="DE304" s="44">
        <v>4</v>
      </c>
      <c r="DF304" s="44"/>
      <c r="DG304" s="44"/>
      <c r="DH304" s="44"/>
      <c r="DI304" s="44">
        <v>4</v>
      </c>
      <c r="DJ304" s="44"/>
      <c r="DK304" s="44"/>
      <c r="DL304" s="44"/>
      <c r="DM304" s="44"/>
      <c r="DN304" s="44"/>
      <c r="DO304" s="1"/>
      <c r="DP304" s="1"/>
      <c r="DQ304" s="17">
        <f t="shared" si="2437"/>
        <v>0</v>
      </c>
      <c r="DR304" s="17">
        <f t="shared" si="2438"/>
        <v>0</v>
      </c>
      <c r="DS304" s="17">
        <f t="shared" si="2439"/>
        <v>0</v>
      </c>
      <c r="DT304" s="17">
        <f t="shared" si="2440"/>
        <v>0</v>
      </c>
      <c r="DU304" s="17">
        <f t="shared" si="2441"/>
        <v>0</v>
      </c>
      <c r="DV304" s="17">
        <f t="shared" si="2442"/>
        <v>0</v>
      </c>
      <c r="DW304" s="1"/>
      <c r="DX304" s="1"/>
      <c r="DY304" s="20">
        <f t="shared" si="2443"/>
        <v>0</v>
      </c>
      <c r="DZ304" s="20">
        <f t="shared" si="2444"/>
        <v>0</v>
      </c>
      <c r="EA304" s="20">
        <f t="shared" si="2445"/>
        <v>0</v>
      </c>
      <c r="EB304" s="20">
        <f t="shared" si="2446"/>
        <v>0</v>
      </c>
      <c r="EC304" s="18">
        <f t="shared" si="2447"/>
        <v>1</v>
      </c>
      <c r="ED304" s="19">
        <f t="shared" ref="ED304" si="2552">+IF(EC304&lt;&gt;0,EC304*3,0)</f>
        <v>3</v>
      </c>
      <c r="EE304" s="19">
        <f t="shared" si="2449"/>
        <v>0</v>
      </c>
      <c r="EF304" s="1">
        <f t="shared" si="2450"/>
        <v>0</v>
      </c>
      <c r="EG304" s="18">
        <f t="shared" si="2401"/>
        <v>5</v>
      </c>
      <c r="EH304" s="341"/>
      <c r="EI304" s="44">
        <v>4.5</v>
      </c>
      <c r="EJ304" s="44"/>
      <c r="EK304" s="44"/>
      <c r="EL304" s="93">
        <v>1</v>
      </c>
      <c r="EM304" s="93"/>
      <c r="EN304" s="93"/>
      <c r="EO304" s="366"/>
      <c r="EP304" s="366"/>
      <c r="EQ304" s="374"/>
      <c r="ER304" s="374"/>
      <c r="ES304" s="374"/>
      <c r="ET304" s="374"/>
      <c r="EU304" s="18">
        <f t="shared" si="2451"/>
        <v>3</v>
      </c>
      <c r="EV304" s="18">
        <f t="shared" si="2097"/>
        <v>2</v>
      </c>
      <c r="EW304" s="341">
        <v>2</v>
      </c>
      <c r="EX304" s="341">
        <v>2</v>
      </c>
      <c r="EY304" s="341">
        <v>4</v>
      </c>
      <c r="EZ304" s="365">
        <f t="shared" si="2104"/>
        <v>0</v>
      </c>
      <c r="FA304" s="44"/>
      <c r="FB304" s="44"/>
      <c r="FC304" s="44"/>
      <c r="FD304" s="45"/>
      <c r="FE304" s="45"/>
      <c r="FF304" s="45"/>
      <c r="FG304" s="300"/>
      <c r="FH304" s="45"/>
      <c r="FI304" s="45"/>
      <c r="FJ304" s="45"/>
      <c r="FK304" s="44">
        <f t="shared" si="2522"/>
        <v>22</v>
      </c>
      <c r="FL304" s="44"/>
      <c r="FM304" s="44"/>
      <c r="FN304" s="44"/>
      <c r="FO304" s="294"/>
      <c r="FP304" s="20">
        <f t="shared" si="2105"/>
        <v>0</v>
      </c>
      <c r="FQ304" s="20">
        <f t="shared" si="2452"/>
        <v>4</v>
      </c>
      <c r="FR304" s="20">
        <f t="shared" si="2453"/>
        <v>0</v>
      </c>
      <c r="FS304" s="20">
        <f t="shared" si="2454"/>
        <v>0</v>
      </c>
      <c r="FT304" s="20">
        <f t="shared" si="2455"/>
        <v>0</v>
      </c>
      <c r="FU304" s="20">
        <f t="shared" si="2456"/>
        <v>0</v>
      </c>
      <c r="FV304" s="20">
        <f t="shared" si="2457"/>
        <v>0</v>
      </c>
      <c r="FW304" s="58"/>
    </row>
    <row r="305" spans="1:179" ht="37.5" customHeight="1">
      <c r="A305" s="40"/>
      <c r="B305" s="48" t="s">
        <v>632</v>
      </c>
      <c r="C305" s="48" t="str">
        <f t="shared" si="2505"/>
        <v>2.2.2</v>
      </c>
      <c r="D305" s="48" t="s">
        <v>53</v>
      </c>
      <c r="E305" s="48" t="str">
        <f>D305</f>
        <v>LT7,5</v>
      </c>
      <c r="F305" s="48">
        <v>30</v>
      </c>
      <c r="G305" s="48">
        <f t="shared" si="2503"/>
        <v>30</v>
      </c>
      <c r="H305" s="43"/>
      <c r="I305" s="43"/>
      <c r="J305" s="44"/>
      <c r="K305" s="44"/>
      <c r="L305" s="44"/>
      <c r="M305" s="44"/>
      <c r="N305" s="43"/>
      <c r="O305" s="43"/>
      <c r="P305" s="1"/>
      <c r="Q305" s="16"/>
      <c r="R305" s="1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1">
        <f t="shared" ref="AC305" si="2553">+IF(S305=1,1,0)+IF(T305=1,1,0)</f>
        <v>0</v>
      </c>
      <c r="AD305" s="1">
        <f t="shared" ref="AD305" si="2554">+IF(U305=1,1,0)+IF(V305=1,1,0)</f>
        <v>0</v>
      </c>
      <c r="AE305" s="1">
        <f t="shared" ref="AE305" si="2555">+IF(W305=1,1,0)+IF(X305=1,1,0)</f>
        <v>0</v>
      </c>
      <c r="AF305" s="1">
        <f t="shared" ref="AF305" si="2556">+IF(Y305=1,1,0)+IF(Z305=1,1,0)</f>
        <v>0</v>
      </c>
      <c r="AG305" s="1">
        <f t="shared" ref="AG305" si="2557">+IF(AA305=1,1,0)</f>
        <v>0</v>
      </c>
      <c r="AH305" s="1">
        <f t="shared" ref="AH305" si="2558">+IF(AB305=1,1,0)</f>
        <v>0</v>
      </c>
      <c r="AI305" s="1">
        <f t="shared" ref="AI305" si="2559">+IF(S305=2,1,0)+IF(T305=2,1,0)</f>
        <v>0</v>
      </c>
      <c r="AJ305" s="1">
        <f t="shared" ref="AJ305" si="2560">+IF(U305=2,1,0)+IF(V305=2,1,0)</f>
        <v>0</v>
      </c>
      <c r="AK305" s="1">
        <f t="shared" ref="AK305" si="2561">+IF(X305=2,1,0)+IF(W305=2,1,0)</f>
        <v>0</v>
      </c>
      <c r="AL305" s="1">
        <f t="shared" ref="AL305" si="2562">+IF(Y305=2,1,0)+IF(Z305=2,1,0)</f>
        <v>0</v>
      </c>
      <c r="AM305" s="1">
        <f t="shared" ref="AM305" si="2563">+IF(AA305=2,1,0)</f>
        <v>0</v>
      </c>
      <c r="AN305" s="1">
        <f t="shared" ref="AN305" si="2564">+IF(AB305=2,1,0)</f>
        <v>0</v>
      </c>
      <c r="AO305" s="44"/>
      <c r="AP305" s="44"/>
      <c r="AQ305" s="44"/>
      <c r="AR305" s="44">
        <f t="shared" si="2504"/>
        <v>30</v>
      </c>
      <c r="AS305" s="122">
        <f t="shared" si="2429"/>
        <v>0</v>
      </c>
      <c r="AT305" s="122">
        <f t="shared" si="2430"/>
        <v>0</v>
      </c>
      <c r="AU305" s="122">
        <f t="shared" si="2431"/>
        <v>0</v>
      </c>
      <c r="AV305" s="122">
        <f t="shared" si="2229"/>
        <v>1</v>
      </c>
      <c r="AW305" s="44"/>
      <c r="AX305" s="294"/>
      <c r="AY305" s="294"/>
      <c r="AZ305" s="294"/>
      <c r="BA305" s="294"/>
      <c r="BB305" s="294"/>
      <c r="BC305" s="294"/>
      <c r="BD305" s="44"/>
      <c r="BE305" s="44"/>
      <c r="BF305" s="44"/>
      <c r="BG305" s="44"/>
      <c r="BH305" s="44"/>
      <c r="BI305" s="44">
        <v>1</v>
      </c>
      <c r="BJ305" s="44"/>
      <c r="BK305" s="44"/>
      <c r="BL305" s="44"/>
      <c r="BM305" s="44"/>
      <c r="BN305" s="127"/>
      <c r="BO305" s="44"/>
      <c r="BP305" s="1"/>
      <c r="BQ305" s="44"/>
      <c r="BR305" s="17">
        <v>2</v>
      </c>
      <c r="BS305" s="1">
        <f t="shared" si="2072"/>
        <v>0</v>
      </c>
      <c r="BT305" s="17">
        <f t="shared" ref="BT305" si="2565">+BS305*2</f>
        <v>0</v>
      </c>
      <c r="BU305" s="44"/>
      <c r="BV305" s="44">
        <v>1</v>
      </c>
      <c r="BW305" s="44"/>
      <c r="BX305" s="44"/>
      <c r="BY305" s="44"/>
      <c r="BZ305" s="44"/>
      <c r="CA305" s="44"/>
      <c r="CB305" s="44"/>
      <c r="CC305" s="44"/>
      <c r="CD305" s="92"/>
      <c r="CE305" s="92"/>
      <c r="CF305" s="92"/>
      <c r="CG305" s="44"/>
      <c r="CH305" s="1">
        <v>1</v>
      </c>
      <c r="CI305" s="1"/>
      <c r="CJ305" s="1"/>
      <c r="CK305" s="383"/>
      <c r="CL305" s="383"/>
      <c r="CM305" s="383"/>
      <c r="CN305" s="1">
        <f t="shared" si="2433"/>
        <v>0</v>
      </c>
      <c r="CO305" s="1">
        <f t="shared" si="2434"/>
        <v>0</v>
      </c>
      <c r="CP305" s="20">
        <f t="shared" si="2435"/>
        <v>2.5</v>
      </c>
      <c r="CQ305" s="351"/>
      <c r="CR305" s="131">
        <f t="shared" si="2519"/>
        <v>1</v>
      </c>
      <c r="CS305" s="44"/>
      <c r="CT305" s="44"/>
      <c r="CU305" s="1"/>
      <c r="CV305" s="1"/>
      <c r="CW305" s="1"/>
      <c r="CX305" s="1"/>
      <c r="CY305" s="1">
        <v>1</v>
      </c>
      <c r="CZ305" s="44"/>
      <c r="DA305" s="17">
        <f t="shared" ref="DA305" si="2566">+CY305</f>
        <v>1</v>
      </c>
      <c r="DB305" s="359">
        <f t="shared" si="2079"/>
        <v>1</v>
      </c>
      <c r="DC305" s="359">
        <f t="shared" si="2080"/>
        <v>1</v>
      </c>
      <c r="DD305" s="44"/>
      <c r="DE305" s="44"/>
      <c r="DF305" s="44">
        <v>4</v>
      </c>
      <c r="DG305" s="44"/>
      <c r="DH305" s="44"/>
      <c r="DI305" s="44"/>
      <c r="DJ305" s="44"/>
      <c r="DK305" s="44"/>
      <c r="DL305" s="44"/>
      <c r="DM305" s="44"/>
      <c r="DN305" s="44"/>
      <c r="DO305" s="1"/>
      <c r="DP305" s="1"/>
      <c r="DQ305" s="17">
        <f t="shared" si="2437"/>
        <v>0</v>
      </c>
      <c r="DR305" s="17">
        <f t="shared" si="2438"/>
        <v>0</v>
      </c>
      <c r="DS305" s="17">
        <f t="shared" si="2439"/>
        <v>0</v>
      </c>
      <c r="DT305" s="17">
        <f t="shared" si="2440"/>
        <v>0</v>
      </c>
      <c r="DU305" s="17">
        <f t="shared" si="2441"/>
        <v>0</v>
      </c>
      <c r="DV305" s="17">
        <f t="shared" si="2442"/>
        <v>0</v>
      </c>
      <c r="DW305" s="1"/>
      <c r="DX305" s="1"/>
      <c r="DY305" s="20">
        <f t="shared" si="2443"/>
        <v>0</v>
      </c>
      <c r="DZ305" s="20">
        <f t="shared" si="2444"/>
        <v>0</v>
      </c>
      <c r="EA305" s="20">
        <f t="shared" si="2445"/>
        <v>0</v>
      </c>
      <c r="EB305" s="20">
        <f t="shared" si="2446"/>
        <v>0</v>
      </c>
      <c r="EC305" s="18">
        <f t="shared" si="2447"/>
        <v>0</v>
      </c>
      <c r="ED305" s="19">
        <f t="shared" ref="ED305" si="2567">+IF(EC305&lt;&gt;0,EC305*3,0)</f>
        <v>0</v>
      </c>
      <c r="EE305" s="19">
        <f t="shared" si="2449"/>
        <v>0</v>
      </c>
      <c r="EF305" s="1">
        <f t="shared" si="2450"/>
        <v>0</v>
      </c>
      <c r="EG305" s="18">
        <f t="shared" si="2401"/>
        <v>5</v>
      </c>
      <c r="EH305" s="341"/>
      <c r="EI305" s="44"/>
      <c r="EJ305" s="44"/>
      <c r="EK305" s="44">
        <v>4.5</v>
      </c>
      <c r="EL305" s="93">
        <v>1</v>
      </c>
      <c r="EM305" s="93"/>
      <c r="EN305" s="93"/>
      <c r="EO305" s="366"/>
      <c r="EP305" s="366"/>
      <c r="EQ305" s="374"/>
      <c r="ER305" s="374"/>
      <c r="ES305" s="374"/>
      <c r="ET305" s="374"/>
      <c r="EU305" s="18">
        <f t="shared" si="2451"/>
        <v>0</v>
      </c>
      <c r="EV305" s="18">
        <f t="shared" si="2097"/>
        <v>2</v>
      </c>
      <c r="EW305" s="341">
        <v>1</v>
      </c>
      <c r="EX305" s="341"/>
      <c r="EY305" s="341">
        <v>4</v>
      </c>
      <c r="EZ305" s="365">
        <f t="shared" si="2104"/>
        <v>0</v>
      </c>
      <c r="FA305" s="44"/>
      <c r="FB305" s="44"/>
      <c r="FC305" s="44"/>
      <c r="FD305" s="45"/>
      <c r="FE305" s="45"/>
      <c r="FF305" s="45"/>
      <c r="FG305" s="300"/>
      <c r="FH305" s="45"/>
      <c r="FI305" s="45"/>
      <c r="FJ305" s="45"/>
      <c r="FK305" s="44">
        <f t="shared" si="2522"/>
        <v>30</v>
      </c>
      <c r="FL305" s="44"/>
      <c r="FM305" s="44"/>
      <c r="FN305" s="44"/>
      <c r="FO305" s="294"/>
      <c r="FP305" s="20">
        <f t="shared" si="2105"/>
        <v>0</v>
      </c>
      <c r="FQ305" s="20">
        <f t="shared" si="2452"/>
        <v>0</v>
      </c>
      <c r="FR305" s="20">
        <f t="shared" si="2453"/>
        <v>4</v>
      </c>
      <c r="FS305" s="20">
        <f t="shared" si="2454"/>
        <v>0</v>
      </c>
      <c r="FT305" s="20">
        <f t="shared" si="2455"/>
        <v>0</v>
      </c>
      <c r="FU305" s="20">
        <f t="shared" si="2456"/>
        <v>0</v>
      </c>
      <c r="FV305" s="20">
        <f t="shared" si="2457"/>
        <v>0</v>
      </c>
      <c r="FW305" s="58"/>
    </row>
    <row r="306" spans="1:179" ht="37.5" customHeight="1">
      <c r="A306" s="40"/>
      <c r="B306" s="48" t="s">
        <v>633</v>
      </c>
      <c r="C306" s="48" t="str">
        <f t="shared" si="2505"/>
        <v>2.2.3</v>
      </c>
      <c r="D306" s="48" t="s">
        <v>53</v>
      </c>
      <c r="E306" s="48" t="s">
        <v>188</v>
      </c>
      <c r="F306" s="48">
        <v>34</v>
      </c>
      <c r="G306" s="48">
        <f t="shared" si="2503"/>
        <v>34</v>
      </c>
      <c r="H306" s="43"/>
      <c r="I306" s="43"/>
      <c r="J306" s="44"/>
      <c r="K306" s="44"/>
      <c r="L306" s="44"/>
      <c r="M306" s="44"/>
      <c r="N306" s="43"/>
      <c r="O306" s="43"/>
      <c r="P306" s="1"/>
      <c r="Q306" s="16"/>
      <c r="R306" s="1"/>
      <c r="S306" s="44">
        <v>1</v>
      </c>
      <c r="T306" s="44"/>
      <c r="U306" s="44"/>
      <c r="V306" s="44"/>
      <c r="W306" s="44"/>
      <c r="X306" s="44"/>
      <c r="Y306" s="44"/>
      <c r="Z306" s="44"/>
      <c r="AA306" s="44"/>
      <c r="AB306" s="44"/>
      <c r="AC306" s="1">
        <f t="shared" ref="AC306:AC307" si="2568">+IF(S306=1,1,0)+IF(T306=1,1,0)</f>
        <v>1</v>
      </c>
      <c r="AD306" s="1">
        <f t="shared" ref="AD306:AD307" si="2569">+IF(U306=1,1,0)+IF(V306=1,1,0)</f>
        <v>0</v>
      </c>
      <c r="AE306" s="1">
        <f t="shared" ref="AE306:AE307" si="2570">+IF(W306=1,1,0)+IF(X306=1,1,0)</f>
        <v>0</v>
      </c>
      <c r="AF306" s="1">
        <f t="shared" ref="AF306:AF307" si="2571">+IF(Y306=1,1,0)+IF(Z306=1,1,0)</f>
        <v>0</v>
      </c>
      <c r="AG306" s="1">
        <f t="shared" ref="AG306:AG307" si="2572">+IF(AA306=1,1,0)</f>
        <v>0</v>
      </c>
      <c r="AH306" s="1">
        <f t="shared" ref="AH306:AH307" si="2573">+IF(AB306=1,1,0)</f>
        <v>0</v>
      </c>
      <c r="AI306" s="1">
        <f t="shared" ref="AI306:AI307" si="2574">+IF(S306=2,1,0)+IF(T306=2,1,0)</f>
        <v>0</v>
      </c>
      <c r="AJ306" s="1">
        <f t="shared" ref="AJ306:AJ307" si="2575">+IF(U306=2,1,0)+IF(V306=2,1,0)</f>
        <v>0</v>
      </c>
      <c r="AK306" s="1">
        <f t="shared" ref="AK306:AK307" si="2576">+IF(X306=2,1,0)+IF(W306=2,1,0)</f>
        <v>0</v>
      </c>
      <c r="AL306" s="1">
        <f t="shared" ref="AL306:AL307" si="2577">+IF(Y306=2,1,0)+IF(Z306=2,1,0)</f>
        <v>0</v>
      </c>
      <c r="AM306" s="1">
        <f t="shared" ref="AM306:AM307" si="2578">+IF(AA306=2,1,0)</f>
        <v>0</v>
      </c>
      <c r="AN306" s="1">
        <f t="shared" ref="AN306:AN307" si="2579">+IF(AB306=2,1,0)</f>
        <v>0</v>
      </c>
      <c r="AO306" s="44"/>
      <c r="AP306" s="44"/>
      <c r="AQ306" s="44"/>
      <c r="AR306" s="44">
        <f t="shared" si="2504"/>
        <v>34</v>
      </c>
      <c r="AS306" s="122">
        <f t="shared" si="2429"/>
        <v>0</v>
      </c>
      <c r="AT306" s="122">
        <f t="shared" si="2430"/>
        <v>0</v>
      </c>
      <c r="AU306" s="122">
        <f t="shared" si="2431"/>
        <v>0</v>
      </c>
      <c r="AV306" s="122">
        <f t="shared" si="2229"/>
        <v>1</v>
      </c>
      <c r="AW306" s="44"/>
      <c r="AX306" s="294"/>
      <c r="AY306" s="294"/>
      <c r="AZ306" s="294"/>
      <c r="BA306" s="294"/>
      <c r="BB306" s="294"/>
      <c r="BC306" s="29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>
        <v>1</v>
      </c>
      <c r="BN306" s="127"/>
      <c r="BO306" s="44"/>
      <c r="BP306" s="1"/>
      <c r="BQ306" s="44"/>
      <c r="BR306" s="17">
        <v>2</v>
      </c>
      <c r="BS306" s="1">
        <f t="shared" si="2072"/>
        <v>0</v>
      </c>
      <c r="BT306" s="17">
        <f t="shared" ref="BT306:BT307" si="2580">+BS306*2</f>
        <v>0</v>
      </c>
      <c r="BU306" s="44"/>
      <c r="BV306" s="44">
        <v>1</v>
      </c>
      <c r="BW306" s="44"/>
      <c r="BX306" s="44"/>
      <c r="BY306" s="44"/>
      <c r="BZ306" s="44"/>
      <c r="CA306" s="44"/>
      <c r="CB306" s="44"/>
      <c r="CC306" s="44"/>
      <c r="CD306" s="92"/>
      <c r="CE306" s="92"/>
      <c r="CF306" s="92"/>
      <c r="CG306" s="44"/>
      <c r="CH306" s="1">
        <v>1</v>
      </c>
      <c r="CI306" s="1"/>
      <c r="CJ306" s="1"/>
      <c r="CK306" s="383"/>
      <c r="CL306" s="383"/>
      <c r="CM306" s="383"/>
      <c r="CN306" s="1">
        <f t="shared" si="2433"/>
        <v>0</v>
      </c>
      <c r="CO306" s="1">
        <f t="shared" si="2434"/>
        <v>0</v>
      </c>
      <c r="CP306" s="20">
        <f t="shared" si="2435"/>
        <v>2.5</v>
      </c>
      <c r="CQ306" s="351"/>
      <c r="CR306" s="131">
        <f t="shared" si="2519"/>
        <v>1</v>
      </c>
      <c r="CS306" s="44"/>
      <c r="CT306" s="44"/>
      <c r="CU306" s="1"/>
      <c r="CV306" s="1">
        <v>1</v>
      </c>
      <c r="CW306" s="1"/>
      <c r="CX306" s="1"/>
      <c r="CY306" s="1">
        <v>1</v>
      </c>
      <c r="CZ306" s="44">
        <v>1</v>
      </c>
      <c r="DA306" s="17">
        <f t="shared" ref="DA306:DA307" si="2581">+CY306</f>
        <v>1</v>
      </c>
      <c r="DB306" s="359">
        <f t="shared" si="2079"/>
        <v>2</v>
      </c>
      <c r="DC306" s="359">
        <f t="shared" si="2080"/>
        <v>2</v>
      </c>
      <c r="DD306" s="44"/>
      <c r="DE306" s="44">
        <v>4</v>
      </c>
      <c r="DF306" s="44">
        <v>4</v>
      </c>
      <c r="DG306" s="44"/>
      <c r="DH306" s="44"/>
      <c r="DI306" s="44"/>
      <c r="DJ306" s="44"/>
      <c r="DK306" s="44"/>
      <c r="DL306" s="44"/>
      <c r="DM306" s="44"/>
      <c r="DN306" s="44"/>
      <c r="DO306" s="1"/>
      <c r="DP306" s="1"/>
      <c r="DQ306" s="17">
        <f t="shared" si="2437"/>
        <v>0</v>
      </c>
      <c r="DR306" s="17">
        <f t="shared" si="2438"/>
        <v>0</v>
      </c>
      <c r="DS306" s="17">
        <f t="shared" si="2439"/>
        <v>0</v>
      </c>
      <c r="DT306" s="17">
        <f t="shared" si="2440"/>
        <v>0</v>
      </c>
      <c r="DU306" s="17">
        <f t="shared" si="2441"/>
        <v>0</v>
      </c>
      <c r="DV306" s="17">
        <f t="shared" si="2442"/>
        <v>0</v>
      </c>
      <c r="DW306" s="1"/>
      <c r="DX306" s="1"/>
      <c r="DY306" s="20">
        <f t="shared" si="2443"/>
        <v>0</v>
      </c>
      <c r="DZ306" s="20">
        <f t="shared" si="2444"/>
        <v>0</v>
      </c>
      <c r="EA306" s="20">
        <f t="shared" si="2445"/>
        <v>0</v>
      </c>
      <c r="EB306" s="20">
        <f t="shared" si="2446"/>
        <v>0</v>
      </c>
      <c r="EC306" s="18">
        <f t="shared" si="2447"/>
        <v>1</v>
      </c>
      <c r="ED306" s="19">
        <f t="shared" ref="ED306:ED307" si="2582">+IF(EC306&lt;&gt;0,EC306*3,0)</f>
        <v>3</v>
      </c>
      <c r="EE306" s="19">
        <f t="shared" si="2449"/>
        <v>0</v>
      </c>
      <c r="EF306" s="1">
        <f t="shared" si="2450"/>
        <v>0</v>
      </c>
      <c r="EG306" s="18">
        <f t="shared" si="2401"/>
        <v>5</v>
      </c>
      <c r="EH306" s="341"/>
      <c r="EI306" s="44">
        <v>4.5</v>
      </c>
      <c r="EJ306" s="44"/>
      <c r="EK306" s="44">
        <v>4.5</v>
      </c>
      <c r="EL306" s="93"/>
      <c r="EM306" s="93"/>
      <c r="EN306" s="93">
        <v>1</v>
      </c>
      <c r="EO306" s="366"/>
      <c r="EP306" s="366"/>
      <c r="EQ306" s="374"/>
      <c r="ER306" s="374"/>
      <c r="ES306" s="374"/>
      <c r="ET306" s="374"/>
      <c r="EU306" s="18">
        <f t="shared" si="2451"/>
        <v>3</v>
      </c>
      <c r="EV306" s="18">
        <f t="shared" si="2097"/>
        <v>2</v>
      </c>
      <c r="EW306" s="341">
        <v>2</v>
      </c>
      <c r="EX306" s="341">
        <v>2</v>
      </c>
      <c r="EY306" s="341">
        <v>4</v>
      </c>
      <c r="EZ306" s="365">
        <f t="shared" si="2104"/>
        <v>0</v>
      </c>
      <c r="FA306" s="44"/>
      <c r="FB306" s="44"/>
      <c r="FC306" s="44"/>
      <c r="FD306" s="45"/>
      <c r="FE306" s="45"/>
      <c r="FF306" s="45"/>
      <c r="FG306" s="300"/>
      <c r="FH306" s="45"/>
      <c r="FI306" s="45"/>
      <c r="FJ306" s="45"/>
      <c r="FK306" s="44">
        <f t="shared" si="2522"/>
        <v>34</v>
      </c>
      <c r="FL306" s="44"/>
      <c r="FM306" s="44"/>
      <c r="FN306" s="44"/>
      <c r="FO306" s="294"/>
      <c r="FP306" s="20">
        <f t="shared" si="2105"/>
        <v>0</v>
      </c>
      <c r="FQ306" s="20">
        <f t="shared" si="2452"/>
        <v>4</v>
      </c>
      <c r="FR306" s="20">
        <f t="shared" si="2453"/>
        <v>4</v>
      </c>
      <c r="FS306" s="20">
        <f t="shared" si="2454"/>
        <v>0</v>
      </c>
      <c r="FT306" s="20">
        <f t="shared" si="2455"/>
        <v>0</v>
      </c>
      <c r="FU306" s="20">
        <f t="shared" si="2456"/>
        <v>0</v>
      </c>
      <c r="FV306" s="20">
        <f t="shared" si="2457"/>
        <v>0</v>
      </c>
      <c r="FW306" s="58"/>
    </row>
    <row r="307" spans="1:179" ht="37.5" customHeight="1">
      <c r="A307" s="40"/>
      <c r="B307" s="48" t="s">
        <v>634</v>
      </c>
      <c r="C307" s="48" t="str">
        <f t="shared" si="2505"/>
        <v>2.2.4</v>
      </c>
      <c r="D307" s="48" t="s">
        <v>53</v>
      </c>
      <c r="E307" s="48" t="str">
        <f>D307</f>
        <v>LT7,5</v>
      </c>
      <c r="F307" s="48">
        <v>30</v>
      </c>
      <c r="G307" s="48">
        <f t="shared" si="2503"/>
        <v>30</v>
      </c>
      <c r="H307" s="43"/>
      <c r="I307" s="43"/>
      <c r="J307" s="44"/>
      <c r="K307" s="44"/>
      <c r="L307" s="44"/>
      <c r="M307" s="44"/>
      <c r="N307" s="43"/>
      <c r="O307" s="43"/>
      <c r="P307" s="1"/>
      <c r="Q307" s="16"/>
      <c r="R307" s="1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1">
        <f t="shared" si="2568"/>
        <v>0</v>
      </c>
      <c r="AD307" s="1">
        <f t="shared" si="2569"/>
        <v>0</v>
      </c>
      <c r="AE307" s="1">
        <f t="shared" si="2570"/>
        <v>0</v>
      </c>
      <c r="AF307" s="1">
        <f t="shared" si="2571"/>
        <v>0</v>
      </c>
      <c r="AG307" s="1">
        <f t="shared" si="2572"/>
        <v>0</v>
      </c>
      <c r="AH307" s="1">
        <f t="shared" si="2573"/>
        <v>0</v>
      </c>
      <c r="AI307" s="1">
        <f t="shared" si="2574"/>
        <v>0</v>
      </c>
      <c r="AJ307" s="1">
        <f t="shared" si="2575"/>
        <v>0</v>
      </c>
      <c r="AK307" s="1">
        <f t="shared" si="2576"/>
        <v>0</v>
      </c>
      <c r="AL307" s="1">
        <f t="shared" si="2577"/>
        <v>0</v>
      </c>
      <c r="AM307" s="1">
        <f t="shared" si="2578"/>
        <v>0</v>
      </c>
      <c r="AN307" s="1">
        <f t="shared" si="2579"/>
        <v>0</v>
      </c>
      <c r="AO307" s="44"/>
      <c r="AP307" s="44"/>
      <c r="AQ307" s="44"/>
      <c r="AR307" s="44">
        <f t="shared" si="2504"/>
        <v>30</v>
      </c>
      <c r="AS307" s="122">
        <f t="shared" si="2429"/>
        <v>0</v>
      </c>
      <c r="AT307" s="122">
        <f t="shared" si="2430"/>
        <v>0</v>
      </c>
      <c r="AU307" s="122">
        <f t="shared" si="2431"/>
        <v>0</v>
      </c>
      <c r="AV307" s="122">
        <f t="shared" si="2229"/>
        <v>1</v>
      </c>
      <c r="AW307" s="44"/>
      <c r="AX307" s="294"/>
      <c r="AY307" s="294"/>
      <c r="AZ307" s="294"/>
      <c r="BA307" s="294"/>
      <c r="BB307" s="294"/>
      <c r="BC307" s="294"/>
      <c r="BD307" s="44"/>
      <c r="BE307" s="44"/>
      <c r="BF307" s="44"/>
      <c r="BG307" s="44"/>
      <c r="BH307" s="44"/>
      <c r="BI307" s="44">
        <v>1</v>
      </c>
      <c r="BJ307" s="44"/>
      <c r="BK307" s="44"/>
      <c r="BL307" s="44"/>
      <c r="BM307" s="44"/>
      <c r="BN307" s="127"/>
      <c r="BO307" s="44"/>
      <c r="BP307" s="1"/>
      <c r="BQ307" s="44"/>
      <c r="BR307" s="17">
        <v>2</v>
      </c>
      <c r="BS307" s="1">
        <f t="shared" si="2072"/>
        <v>0</v>
      </c>
      <c r="BT307" s="17">
        <f t="shared" si="2580"/>
        <v>0</v>
      </c>
      <c r="BU307" s="44"/>
      <c r="BV307" s="44">
        <v>1</v>
      </c>
      <c r="BW307" s="44"/>
      <c r="BX307" s="44"/>
      <c r="BY307" s="44"/>
      <c r="BZ307" s="44"/>
      <c r="CA307" s="44"/>
      <c r="CB307" s="44"/>
      <c r="CC307" s="44"/>
      <c r="CD307" s="92"/>
      <c r="CE307" s="92"/>
      <c r="CF307" s="92"/>
      <c r="CG307" s="44"/>
      <c r="CH307" s="1">
        <v>1</v>
      </c>
      <c r="CI307" s="1"/>
      <c r="CJ307" s="1"/>
      <c r="CK307" s="383"/>
      <c r="CL307" s="383"/>
      <c r="CM307" s="383"/>
      <c r="CN307" s="1">
        <f t="shared" si="2433"/>
        <v>0</v>
      </c>
      <c r="CO307" s="1">
        <f t="shared" si="2434"/>
        <v>0</v>
      </c>
      <c r="CP307" s="20">
        <f t="shared" si="2435"/>
        <v>2.5</v>
      </c>
      <c r="CQ307" s="351"/>
      <c r="CR307" s="131">
        <f t="shared" si="2519"/>
        <v>1</v>
      </c>
      <c r="CS307" s="44"/>
      <c r="CT307" s="44"/>
      <c r="CU307" s="1"/>
      <c r="CV307" s="1"/>
      <c r="CW307" s="1">
        <v>1</v>
      </c>
      <c r="CX307" s="1"/>
      <c r="CY307" s="1"/>
      <c r="CZ307" s="44">
        <v>2</v>
      </c>
      <c r="DA307" s="17">
        <f t="shared" si="2581"/>
        <v>0</v>
      </c>
      <c r="DB307" s="359">
        <f t="shared" si="2079"/>
        <v>2</v>
      </c>
      <c r="DC307" s="359">
        <f t="shared" si="2080"/>
        <v>1</v>
      </c>
      <c r="DD307" s="44"/>
      <c r="DE307" s="44">
        <v>4</v>
      </c>
      <c r="DF307" s="44"/>
      <c r="DG307" s="44"/>
      <c r="DH307" s="44"/>
      <c r="DI307" s="44"/>
      <c r="DJ307" s="44"/>
      <c r="DK307" s="44"/>
      <c r="DL307" s="44"/>
      <c r="DM307" s="44"/>
      <c r="DN307" s="44"/>
      <c r="DO307" s="1"/>
      <c r="DP307" s="1"/>
      <c r="DQ307" s="17">
        <f t="shared" si="2437"/>
        <v>0</v>
      </c>
      <c r="DR307" s="17">
        <f t="shared" si="2438"/>
        <v>0</v>
      </c>
      <c r="DS307" s="17">
        <f t="shared" si="2439"/>
        <v>0</v>
      </c>
      <c r="DT307" s="17">
        <f t="shared" si="2440"/>
        <v>0</v>
      </c>
      <c r="DU307" s="17">
        <f t="shared" si="2441"/>
        <v>0</v>
      </c>
      <c r="DV307" s="17">
        <f t="shared" si="2442"/>
        <v>0</v>
      </c>
      <c r="DW307" s="1"/>
      <c r="DX307" s="1"/>
      <c r="DY307" s="20">
        <f t="shared" si="2443"/>
        <v>0</v>
      </c>
      <c r="DZ307" s="20">
        <f t="shared" si="2444"/>
        <v>0</v>
      </c>
      <c r="EA307" s="20">
        <f t="shared" si="2445"/>
        <v>0</v>
      </c>
      <c r="EB307" s="20">
        <f t="shared" si="2446"/>
        <v>0</v>
      </c>
      <c r="EC307" s="18">
        <f t="shared" si="2447"/>
        <v>0</v>
      </c>
      <c r="ED307" s="19">
        <f t="shared" si="2582"/>
        <v>0</v>
      </c>
      <c r="EE307" s="19">
        <f t="shared" si="2449"/>
        <v>0</v>
      </c>
      <c r="EF307" s="1">
        <f t="shared" si="2450"/>
        <v>0</v>
      </c>
      <c r="EG307" s="18">
        <f t="shared" si="2401"/>
        <v>2</v>
      </c>
      <c r="EH307" s="341"/>
      <c r="EI307" s="44"/>
      <c r="EJ307" s="44">
        <v>4.5</v>
      </c>
      <c r="EK307" s="44"/>
      <c r="EL307" s="93">
        <v>1</v>
      </c>
      <c r="EM307" s="93"/>
      <c r="EN307" s="93"/>
      <c r="EO307" s="366"/>
      <c r="EP307" s="366"/>
      <c r="EQ307" s="374"/>
      <c r="ER307" s="374"/>
      <c r="ES307" s="374"/>
      <c r="ET307" s="374"/>
      <c r="EU307" s="18">
        <f t="shared" si="2451"/>
        <v>4</v>
      </c>
      <c r="EV307" s="18">
        <f t="shared" si="2097"/>
        <v>2</v>
      </c>
      <c r="EW307" s="341">
        <v>1</v>
      </c>
      <c r="EX307" s="341"/>
      <c r="EY307" s="341">
        <v>2</v>
      </c>
      <c r="EZ307" s="365">
        <f t="shared" si="2104"/>
        <v>0</v>
      </c>
      <c r="FA307" s="44"/>
      <c r="FB307" s="44"/>
      <c r="FC307" s="44"/>
      <c r="FD307" s="45"/>
      <c r="FE307" s="45"/>
      <c r="FF307" s="45"/>
      <c r="FG307" s="300"/>
      <c r="FH307" s="45"/>
      <c r="FI307" s="45"/>
      <c r="FJ307" s="45"/>
      <c r="FK307" s="44">
        <f t="shared" si="2522"/>
        <v>30</v>
      </c>
      <c r="FL307" s="44"/>
      <c r="FM307" s="44"/>
      <c r="FN307" s="44"/>
      <c r="FO307" s="294"/>
      <c r="FP307" s="20">
        <f t="shared" si="2105"/>
        <v>0</v>
      </c>
      <c r="FQ307" s="20">
        <f t="shared" si="2452"/>
        <v>4</v>
      </c>
      <c r="FR307" s="20">
        <f t="shared" si="2453"/>
        <v>0</v>
      </c>
      <c r="FS307" s="20">
        <f t="shared" si="2454"/>
        <v>0</v>
      </c>
      <c r="FT307" s="20">
        <f t="shared" si="2455"/>
        <v>0</v>
      </c>
      <c r="FU307" s="20">
        <f t="shared" si="2456"/>
        <v>0</v>
      </c>
      <c r="FV307" s="20">
        <f t="shared" si="2457"/>
        <v>0</v>
      </c>
      <c r="FW307" s="58"/>
    </row>
    <row r="308" spans="1:179" ht="37.5" customHeight="1">
      <c r="A308" s="40"/>
      <c r="B308" s="48" t="s">
        <v>635</v>
      </c>
      <c r="C308" s="48" t="str">
        <f t="shared" si="2505"/>
        <v>2.2.5</v>
      </c>
      <c r="D308" s="48" t="s">
        <v>53</v>
      </c>
      <c r="E308" s="48" t="str">
        <f>D308</f>
        <v>LT7,5</v>
      </c>
      <c r="F308" s="48">
        <v>35</v>
      </c>
      <c r="G308" s="48">
        <f t="shared" si="2503"/>
        <v>35</v>
      </c>
      <c r="H308" s="43"/>
      <c r="I308" s="43"/>
      <c r="J308" s="44"/>
      <c r="K308" s="44"/>
      <c r="L308" s="44"/>
      <c r="M308" s="44"/>
      <c r="N308" s="43"/>
      <c r="O308" s="43"/>
      <c r="P308" s="1"/>
      <c r="Q308" s="16"/>
      <c r="R308" s="1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1">
        <f t="shared" ref="AC308" si="2583">+IF(S308=1,1,0)+IF(T308=1,1,0)</f>
        <v>0</v>
      </c>
      <c r="AD308" s="1">
        <f t="shared" ref="AD308" si="2584">+IF(U308=1,1,0)+IF(V308=1,1,0)</f>
        <v>0</v>
      </c>
      <c r="AE308" s="1">
        <f t="shared" ref="AE308" si="2585">+IF(W308=1,1,0)+IF(X308=1,1,0)</f>
        <v>0</v>
      </c>
      <c r="AF308" s="1">
        <f t="shared" ref="AF308" si="2586">+IF(Y308=1,1,0)+IF(Z308=1,1,0)</f>
        <v>0</v>
      </c>
      <c r="AG308" s="1">
        <f t="shared" ref="AG308" si="2587">+IF(AA308=1,1,0)</f>
        <v>0</v>
      </c>
      <c r="AH308" s="1">
        <f t="shared" ref="AH308" si="2588">+IF(AB308=1,1,0)</f>
        <v>0</v>
      </c>
      <c r="AI308" s="1">
        <f t="shared" ref="AI308" si="2589">+IF(S308=2,1,0)+IF(T308=2,1,0)</f>
        <v>0</v>
      </c>
      <c r="AJ308" s="1">
        <f t="shared" ref="AJ308" si="2590">+IF(U308=2,1,0)+IF(V308=2,1,0)</f>
        <v>0</v>
      </c>
      <c r="AK308" s="1">
        <f t="shared" ref="AK308" si="2591">+IF(X308=2,1,0)+IF(W308=2,1,0)</f>
        <v>0</v>
      </c>
      <c r="AL308" s="1">
        <f t="shared" ref="AL308" si="2592">+IF(Y308=2,1,0)+IF(Z308=2,1,0)</f>
        <v>0</v>
      </c>
      <c r="AM308" s="1">
        <f t="shared" ref="AM308" si="2593">+IF(AA308=2,1,0)</f>
        <v>0</v>
      </c>
      <c r="AN308" s="1">
        <f t="shared" ref="AN308" si="2594">+IF(AB308=2,1,0)</f>
        <v>0</v>
      </c>
      <c r="AO308" s="44"/>
      <c r="AP308" s="44"/>
      <c r="AQ308" s="44"/>
      <c r="AR308" s="44">
        <f t="shared" si="2504"/>
        <v>35</v>
      </c>
      <c r="AS308" s="122">
        <f t="shared" si="2429"/>
        <v>0</v>
      </c>
      <c r="AT308" s="122">
        <f t="shared" si="2430"/>
        <v>0</v>
      </c>
      <c r="AU308" s="122">
        <f t="shared" si="2431"/>
        <v>0</v>
      </c>
      <c r="AV308" s="122">
        <f t="shared" ref="AV308:AV321" si="2595">IF(AND(AR308&gt;0,OR(BR308&gt;=2,BR308=1)),AR308/G308,0)</f>
        <v>1</v>
      </c>
      <c r="AW308" s="44"/>
      <c r="AX308" s="294"/>
      <c r="AY308" s="294"/>
      <c r="AZ308" s="294"/>
      <c r="BA308" s="294"/>
      <c r="BB308" s="294"/>
      <c r="BC308" s="294"/>
      <c r="BD308" s="44"/>
      <c r="BE308" s="44"/>
      <c r="BF308" s="44"/>
      <c r="BG308" s="44"/>
      <c r="BH308" s="44"/>
      <c r="BI308" s="44">
        <v>1</v>
      </c>
      <c r="BJ308" s="44"/>
      <c r="BK308" s="44"/>
      <c r="BL308" s="44"/>
      <c r="BM308" s="44"/>
      <c r="BN308" s="127"/>
      <c r="BO308" s="44"/>
      <c r="BP308" s="1"/>
      <c r="BQ308" s="44"/>
      <c r="BR308" s="17">
        <v>2</v>
      </c>
      <c r="BS308" s="1">
        <f t="shared" si="2072"/>
        <v>0</v>
      </c>
      <c r="BT308" s="17">
        <f t="shared" ref="BT308" si="2596">+BS308*2</f>
        <v>0</v>
      </c>
      <c r="BU308" s="44"/>
      <c r="BV308" s="44">
        <v>1</v>
      </c>
      <c r="BW308" s="44"/>
      <c r="BX308" s="44"/>
      <c r="BY308" s="44"/>
      <c r="BZ308" s="44"/>
      <c r="CA308" s="44"/>
      <c r="CB308" s="44"/>
      <c r="CC308" s="44"/>
      <c r="CD308" s="92"/>
      <c r="CE308" s="92"/>
      <c r="CF308" s="92"/>
      <c r="CG308" s="44"/>
      <c r="CH308" s="1">
        <v>1</v>
      </c>
      <c r="CI308" s="1"/>
      <c r="CJ308" s="1"/>
      <c r="CK308" s="383"/>
      <c r="CL308" s="383"/>
      <c r="CM308" s="383"/>
      <c r="CN308" s="1">
        <f t="shared" si="2433"/>
        <v>0</v>
      </c>
      <c r="CO308" s="1">
        <f t="shared" si="2434"/>
        <v>0</v>
      </c>
      <c r="CP308" s="20">
        <f t="shared" si="2435"/>
        <v>2.5</v>
      </c>
      <c r="CQ308" s="351"/>
      <c r="CR308" s="131">
        <f t="shared" si="2519"/>
        <v>1</v>
      </c>
      <c r="CS308" s="44"/>
      <c r="CT308" s="44"/>
      <c r="CU308" s="1"/>
      <c r="CV308" s="1"/>
      <c r="CW308" s="1">
        <v>1</v>
      </c>
      <c r="CX308" s="1"/>
      <c r="CY308" s="1">
        <v>1</v>
      </c>
      <c r="CZ308" s="44">
        <v>2</v>
      </c>
      <c r="DA308" s="17">
        <f t="shared" ref="DA308" si="2597">+CY308</f>
        <v>1</v>
      </c>
      <c r="DB308" s="359">
        <f t="shared" si="2079"/>
        <v>3</v>
      </c>
      <c r="DC308" s="359">
        <f t="shared" si="2080"/>
        <v>2</v>
      </c>
      <c r="DD308" s="44"/>
      <c r="DE308" s="44">
        <v>4</v>
      </c>
      <c r="DF308" s="44"/>
      <c r="DG308" s="44"/>
      <c r="DH308" s="44"/>
      <c r="DI308" s="44">
        <v>4</v>
      </c>
      <c r="DJ308" s="44"/>
      <c r="DK308" s="44"/>
      <c r="DL308" s="44"/>
      <c r="DM308" s="44"/>
      <c r="DN308" s="44"/>
      <c r="DO308" s="1"/>
      <c r="DP308" s="1"/>
      <c r="DQ308" s="17">
        <f t="shared" si="2437"/>
        <v>0</v>
      </c>
      <c r="DR308" s="17">
        <f t="shared" si="2438"/>
        <v>0</v>
      </c>
      <c r="DS308" s="17">
        <f t="shared" si="2439"/>
        <v>0</v>
      </c>
      <c r="DT308" s="17">
        <f t="shared" si="2440"/>
        <v>0</v>
      </c>
      <c r="DU308" s="17">
        <f t="shared" si="2441"/>
        <v>0</v>
      </c>
      <c r="DV308" s="17">
        <f t="shared" si="2442"/>
        <v>0</v>
      </c>
      <c r="DW308" s="1"/>
      <c r="DX308" s="1"/>
      <c r="DY308" s="20">
        <f t="shared" si="2443"/>
        <v>0</v>
      </c>
      <c r="DZ308" s="20">
        <f t="shared" si="2444"/>
        <v>0</v>
      </c>
      <c r="EA308" s="20">
        <f t="shared" si="2445"/>
        <v>0</v>
      </c>
      <c r="EB308" s="20">
        <f t="shared" si="2446"/>
        <v>0</v>
      </c>
      <c r="EC308" s="18">
        <f t="shared" si="2447"/>
        <v>1</v>
      </c>
      <c r="ED308" s="19">
        <f t="shared" ref="ED308" si="2598">+IF(EC308&lt;&gt;0,EC308*3,0)</f>
        <v>3</v>
      </c>
      <c r="EE308" s="19">
        <f t="shared" si="2449"/>
        <v>0</v>
      </c>
      <c r="EF308" s="1">
        <f t="shared" si="2450"/>
        <v>0</v>
      </c>
      <c r="EG308" s="18">
        <f t="shared" si="2401"/>
        <v>5</v>
      </c>
      <c r="EH308" s="341"/>
      <c r="EI308" s="44"/>
      <c r="EJ308" s="44">
        <v>4.5</v>
      </c>
      <c r="EK308" s="44"/>
      <c r="EL308" s="93">
        <v>1</v>
      </c>
      <c r="EM308" s="93"/>
      <c r="EN308" s="93"/>
      <c r="EO308" s="366"/>
      <c r="EP308" s="366"/>
      <c r="EQ308" s="374"/>
      <c r="ER308" s="374"/>
      <c r="ES308" s="374"/>
      <c r="ET308" s="374"/>
      <c r="EU308" s="18">
        <f t="shared" si="2451"/>
        <v>4</v>
      </c>
      <c r="EV308" s="18">
        <f t="shared" si="2097"/>
        <v>2</v>
      </c>
      <c r="EW308" s="341">
        <v>1</v>
      </c>
      <c r="EX308" s="341"/>
      <c r="EY308" s="341">
        <v>4</v>
      </c>
      <c r="EZ308" s="365">
        <f t="shared" si="2104"/>
        <v>0</v>
      </c>
      <c r="FA308" s="44"/>
      <c r="FB308" s="44"/>
      <c r="FC308" s="44"/>
      <c r="FD308" s="45"/>
      <c r="FE308" s="45"/>
      <c r="FF308" s="45"/>
      <c r="FG308" s="300"/>
      <c r="FH308" s="45"/>
      <c r="FI308" s="45"/>
      <c r="FJ308" s="45"/>
      <c r="FK308" s="44">
        <f t="shared" si="2522"/>
        <v>35</v>
      </c>
      <c r="FL308" s="44"/>
      <c r="FM308" s="44"/>
      <c r="FN308" s="44"/>
      <c r="FO308" s="294"/>
      <c r="FP308" s="20">
        <f t="shared" si="2105"/>
        <v>0</v>
      </c>
      <c r="FQ308" s="20">
        <f t="shared" si="2452"/>
        <v>4</v>
      </c>
      <c r="FR308" s="20">
        <f t="shared" si="2453"/>
        <v>0</v>
      </c>
      <c r="FS308" s="20">
        <f t="shared" si="2454"/>
        <v>0</v>
      </c>
      <c r="FT308" s="20">
        <f t="shared" si="2455"/>
        <v>0</v>
      </c>
      <c r="FU308" s="20">
        <f t="shared" si="2456"/>
        <v>0</v>
      </c>
      <c r="FV308" s="20">
        <f t="shared" si="2457"/>
        <v>0</v>
      </c>
      <c r="FW308" s="58"/>
    </row>
    <row r="309" spans="1:179" ht="37.5" customHeight="1">
      <c r="A309" s="40"/>
      <c r="B309" s="48" t="s">
        <v>636</v>
      </c>
      <c r="C309" s="48" t="str">
        <f t="shared" si="2505"/>
        <v>2.2.6</v>
      </c>
      <c r="D309" s="48" t="s">
        <v>53</v>
      </c>
      <c r="E309" s="48" t="str">
        <f>D309</f>
        <v>LT7,5</v>
      </c>
      <c r="F309" s="48">
        <v>37</v>
      </c>
      <c r="G309" s="48">
        <f t="shared" si="2503"/>
        <v>37</v>
      </c>
      <c r="H309" s="43"/>
      <c r="I309" s="43"/>
      <c r="J309" s="44"/>
      <c r="K309" s="44"/>
      <c r="L309" s="44"/>
      <c r="M309" s="44"/>
      <c r="N309" s="43"/>
      <c r="O309" s="43"/>
      <c r="P309" s="1"/>
      <c r="Q309" s="16"/>
      <c r="R309" s="1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1">
        <f t="shared" ref="AC309" si="2599">+IF(S309=1,1,0)+IF(T309=1,1,0)</f>
        <v>0</v>
      </c>
      <c r="AD309" s="1">
        <f t="shared" ref="AD309" si="2600">+IF(U309=1,1,0)+IF(V309=1,1,0)</f>
        <v>0</v>
      </c>
      <c r="AE309" s="1">
        <f t="shared" ref="AE309" si="2601">+IF(W309=1,1,0)+IF(X309=1,1,0)</f>
        <v>0</v>
      </c>
      <c r="AF309" s="1">
        <f t="shared" ref="AF309" si="2602">+IF(Y309=1,1,0)+IF(Z309=1,1,0)</f>
        <v>0</v>
      </c>
      <c r="AG309" s="1">
        <f t="shared" ref="AG309" si="2603">+IF(AA309=1,1,0)</f>
        <v>0</v>
      </c>
      <c r="AH309" s="1">
        <f t="shared" ref="AH309" si="2604">+IF(AB309=1,1,0)</f>
        <v>0</v>
      </c>
      <c r="AI309" s="1">
        <f t="shared" ref="AI309" si="2605">+IF(S309=2,1,0)+IF(T309=2,1,0)</f>
        <v>0</v>
      </c>
      <c r="AJ309" s="1">
        <f t="shared" ref="AJ309" si="2606">+IF(U309=2,1,0)+IF(V309=2,1,0)</f>
        <v>0</v>
      </c>
      <c r="AK309" s="1">
        <f t="shared" ref="AK309" si="2607">+IF(X309=2,1,0)+IF(W309=2,1,0)</f>
        <v>0</v>
      </c>
      <c r="AL309" s="1">
        <f t="shared" ref="AL309" si="2608">+IF(Y309=2,1,0)+IF(Z309=2,1,0)</f>
        <v>0</v>
      </c>
      <c r="AM309" s="1">
        <f t="shared" ref="AM309" si="2609">+IF(AA309=2,1,0)</f>
        <v>0</v>
      </c>
      <c r="AN309" s="1">
        <f t="shared" ref="AN309" si="2610">+IF(AB309=2,1,0)</f>
        <v>0</v>
      </c>
      <c r="AO309" s="44"/>
      <c r="AP309" s="44"/>
      <c r="AQ309" s="44"/>
      <c r="AR309" s="44">
        <f t="shared" si="2504"/>
        <v>37</v>
      </c>
      <c r="AS309" s="122">
        <f t="shared" si="2429"/>
        <v>0</v>
      </c>
      <c r="AT309" s="122">
        <f t="shared" si="2430"/>
        <v>0</v>
      </c>
      <c r="AU309" s="122">
        <f t="shared" si="2431"/>
        <v>0</v>
      </c>
      <c r="AV309" s="122">
        <f t="shared" si="2595"/>
        <v>1</v>
      </c>
      <c r="AW309" s="44"/>
      <c r="AX309" s="294"/>
      <c r="AY309" s="294"/>
      <c r="AZ309" s="294"/>
      <c r="BA309" s="294"/>
      <c r="BB309" s="294"/>
      <c r="BC309" s="294"/>
      <c r="BD309" s="44"/>
      <c r="BE309" s="44"/>
      <c r="BF309" s="44"/>
      <c r="BG309" s="44"/>
      <c r="BH309" s="44"/>
      <c r="BI309" s="44">
        <v>1</v>
      </c>
      <c r="BJ309" s="44"/>
      <c r="BK309" s="44"/>
      <c r="BL309" s="44"/>
      <c r="BM309" s="44"/>
      <c r="BN309" s="127"/>
      <c r="BO309" s="44"/>
      <c r="BP309" s="1"/>
      <c r="BQ309" s="44"/>
      <c r="BR309" s="17">
        <v>2</v>
      </c>
      <c r="BS309" s="1">
        <f t="shared" si="2072"/>
        <v>0</v>
      </c>
      <c r="BT309" s="17">
        <f t="shared" ref="BT309" si="2611">+BS309*2</f>
        <v>0</v>
      </c>
      <c r="BU309" s="44"/>
      <c r="BV309" s="44">
        <v>1</v>
      </c>
      <c r="BW309" s="44"/>
      <c r="BX309" s="44"/>
      <c r="BY309" s="44"/>
      <c r="BZ309" s="44"/>
      <c r="CA309" s="44"/>
      <c r="CB309" s="44"/>
      <c r="CC309" s="44"/>
      <c r="CD309" s="92"/>
      <c r="CE309" s="92"/>
      <c r="CF309" s="92"/>
      <c r="CG309" s="44"/>
      <c r="CH309" s="1">
        <v>1</v>
      </c>
      <c r="CI309" s="1"/>
      <c r="CJ309" s="1"/>
      <c r="CK309" s="383"/>
      <c r="CL309" s="383"/>
      <c r="CM309" s="383"/>
      <c r="CN309" s="1">
        <f t="shared" si="2433"/>
        <v>0</v>
      </c>
      <c r="CO309" s="1">
        <f t="shared" si="2434"/>
        <v>0</v>
      </c>
      <c r="CP309" s="20">
        <f t="shared" si="2435"/>
        <v>2.5</v>
      </c>
      <c r="CQ309" s="351"/>
      <c r="CR309" s="131">
        <f t="shared" si="2519"/>
        <v>1</v>
      </c>
      <c r="CS309" s="44"/>
      <c r="CT309" s="44"/>
      <c r="CU309" s="1"/>
      <c r="CV309" s="1"/>
      <c r="CW309" s="1">
        <v>1</v>
      </c>
      <c r="CX309" s="1"/>
      <c r="CY309" s="1">
        <v>1</v>
      </c>
      <c r="CZ309" s="44">
        <v>4</v>
      </c>
      <c r="DA309" s="17">
        <f t="shared" ref="DA309" si="2612">+CY309</f>
        <v>1</v>
      </c>
      <c r="DB309" s="359">
        <f t="shared" si="2079"/>
        <v>5</v>
      </c>
      <c r="DC309" s="359">
        <f t="shared" si="2080"/>
        <v>2</v>
      </c>
      <c r="DD309" s="44"/>
      <c r="DE309" s="44">
        <v>4</v>
      </c>
      <c r="DF309" s="44"/>
      <c r="DG309" s="44"/>
      <c r="DH309" s="44"/>
      <c r="DI309" s="44">
        <v>4</v>
      </c>
      <c r="DJ309" s="44"/>
      <c r="DK309" s="44"/>
      <c r="DL309" s="44"/>
      <c r="DM309" s="44"/>
      <c r="DN309" s="44"/>
      <c r="DO309" s="1"/>
      <c r="DP309" s="1"/>
      <c r="DQ309" s="17">
        <f t="shared" si="2437"/>
        <v>0</v>
      </c>
      <c r="DR309" s="17">
        <f t="shared" si="2438"/>
        <v>0</v>
      </c>
      <c r="DS309" s="17">
        <f t="shared" si="2439"/>
        <v>0</v>
      </c>
      <c r="DT309" s="17">
        <f t="shared" si="2440"/>
        <v>0</v>
      </c>
      <c r="DU309" s="17">
        <f t="shared" si="2441"/>
        <v>0</v>
      </c>
      <c r="DV309" s="17">
        <f t="shared" si="2442"/>
        <v>0</v>
      </c>
      <c r="DW309" s="1"/>
      <c r="DX309" s="1"/>
      <c r="DY309" s="20">
        <f t="shared" si="2443"/>
        <v>0</v>
      </c>
      <c r="DZ309" s="20">
        <f t="shared" si="2444"/>
        <v>0</v>
      </c>
      <c r="EA309" s="20">
        <f t="shared" si="2445"/>
        <v>0</v>
      </c>
      <c r="EB309" s="20">
        <f t="shared" si="2446"/>
        <v>0</v>
      </c>
      <c r="EC309" s="18">
        <f t="shared" si="2447"/>
        <v>1</v>
      </c>
      <c r="ED309" s="19">
        <f t="shared" ref="ED309" si="2613">+IF(EC309&lt;&gt;0,EC309*3,0)</f>
        <v>3</v>
      </c>
      <c r="EE309" s="19">
        <f t="shared" si="2449"/>
        <v>0</v>
      </c>
      <c r="EF309" s="1">
        <f t="shared" si="2450"/>
        <v>0</v>
      </c>
      <c r="EG309" s="18">
        <f t="shared" si="2401"/>
        <v>5</v>
      </c>
      <c r="EH309" s="341"/>
      <c r="EI309" s="44"/>
      <c r="EJ309" s="44">
        <v>4.5</v>
      </c>
      <c r="EK309" s="44"/>
      <c r="EL309" s="93">
        <v>1</v>
      </c>
      <c r="EM309" s="93"/>
      <c r="EN309" s="93"/>
      <c r="EO309" s="366"/>
      <c r="EP309" s="366"/>
      <c r="EQ309" s="374"/>
      <c r="ER309" s="374"/>
      <c r="ES309" s="374"/>
      <c r="ET309" s="374"/>
      <c r="EU309" s="18">
        <f t="shared" si="2451"/>
        <v>6</v>
      </c>
      <c r="EV309" s="18">
        <f t="shared" si="2097"/>
        <v>2</v>
      </c>
      <c r="EW309" s="341">
        <v>1</v>
      </c>
      <c r="EX309" s="341"/>
      <c r="EY309" s="341">
        <v>4</v>
      </c>
      <c r="EZ309" s="365">
        <f t="shared" si="2104"/>
        <v>0</v>
      </c>
      <c r="FA309" s="44"/>
      <c r="FB309" s="44"/>
      <c r="FC309" s="44"/>
      <c r="FD309" s="45"/>
      <c r="FE309" s="45"/>
      <c r="FF309" s="45"/>
      <c r="FG309" s="300"/>
      <c r="FH309" s="45"/>
      <c r="FI309" s="45"/>
      <c r="FJ309" s="45"/>
      <c r="FK309" s="44">
        <f t="shared" si="2522"/>
        <v>37</v>
      </c>
      <c r="FL309" s="44"/>
      <c r="FM309" s="44"/>
      <c r="FN309" s="44"/>
      <c r="FO309" s="294"/>
      <c r="FP309" s="20">
        <f t="shared" si="2105"/>
        <v>0</v>
      </c>
      <c r="FQ309" s="20">
        <f t="shared" si="2452"/>
        <v>4</v>
      </c>
      <c r="FR309" s="20">
        <f t="shared" si="2453"/>
        <v>0</v>
      </c>
      <c r="FS309" s="20">
        <f t="shared" si="2454"/>
        <v>0</v>
      </c>
      <c r="FT309" s="20">
        <f t="shared" si="2455"/>
        <v>0</v>
      </c>
      <c r="FU309" s="20">
        <f t="shared" si="2456"/>
        <v>0</v>
      </c>
      <c r="FV309" s="20">
        <f t="shared" si="2457"/>
        <v>0</v>
      </c>
      <c r="FW309" s="58"/>
    </row>
    <row r="310" spans="1:179" s="301" customFormat="1" ht="28.5" customHeight="1">
      <c r="A310" s="295"/>
      <c r="B310" s="296" t="s">
        <v>637</v>
      </c>
      <c r="C310" s="296" t="str">
        <f t="shared" si="2505"/>
        <v>2.2.7</v>
      </c>
      <c r="D310" s="296" t="s">
        <v>53</v>
      </c>
      <c r="E310" s="296" t="s">
        <v>53</v>
      </c>
      <c r="F310" s="296">
        <v>26</v>
      </c>
      <c r="G310" s="296">
        <f t="shared" si="2503"/>
        <v>26</v>
      </c>
      <c r="H310" s="297"/>
      <c r="I310" s="297"/>
      <c r="J310" s="294"/>
      <c r="K310" s="294"/>
      <c r="L310" s="294"/>
      <c r="M310" s="294"/>
      <c r="N310" s="297"/>
      <c r="O310" s="297"/>
      <c r="P310" s="1"/>
      <c r="Q310" s="16"/>
      <c r="R310" s="1"/>
      <c r="S310" s="294"/>
      <c r="T310" s="294"/>
      <c r="U310" s="294"/>
      <c r="V310" s="294"/>
      <c r="W310" s="294"/>
      <c r="X310" s="294"/>
      <c r="Y310" s="294"/>
      <c r="Z310" s="294"/>
      <c r="AA310" s="294"/>
      <c r="AB310" s="294"/>
      <c r="AC310" s="1">
        <f t="shared" ref="AC310:AC311" si="2614">+IF(S310=1,1,0)+IF(T310=1,1,0)</f>
        <v>0</v>
      </c>
      <c r="AD310" s="1">
        <f t="shared" ref="AD310:AD311" si="2615">+IF(U310=1,1,0)+IF(V310=1,1,0)</f>
        <v>0</v>
      </c>
      <c r="AE310" s="1">
        <f t="shared" ref="AE310:AE311" si="2616">+IF(W310=1,1,0)+IF(X310=1,1,0)</f>
        <v>0</v>
      </c>
      <c r="AF310" s="1">
        <f t="shared" ref="AF310:AF311" si="2617">+IF(Y310=1,1,0)+IF(Z310=1,1,0)</f>
        <v>0</v>
      </c>
      <c r="AG310" s="1">
        <f t="shared" ref="AG310:AG311" si="2618">+IF(AA310=1,1,0)</f>
        <v>0</v>
      </c>
      <c r="AH310" s="1">
        <f t="shared" ref="AH310:AH311" si="2619">+IF(AB310=1,1,0)</f>
        <v>0</v>
      </c>
      <c r="AI310" s="1">
        <f t="shared" ref="AI310:AI311" si="2620">+IF(S310=2,1,0)+IF(T310=2,1,0)</f>
        <v>0</v>
      </c>
      <c r="AJ310" s="1">
        <f t="shared" ref="AJ310:AJ311" si="2621">+IF(U310=2,1,0)+IF(V310=2,1,0)</f>
        <v>0</v>
      </c>
      <c r="AK310" s="1">
        <f t="shared" ref="AK310:AK311" si="2622">+IF(X310=2,1,0)+IF(W310=2,1,0)</f>
        <v>0</v>
      </c>
      <c r="AL310" s="1">
        <f t="shared" ref="AL310:AL311" si="2623">+IF(Y310=2,1,0)+IF(Z310=2,1,0)</f>
        <v>0</v>
      </c>
      <c r="AM310" s="1">
        <f t="shared" ref="AM310:AM311" si="2624">+IF(AA310=2,1,0)</f>
        <v>0</v>
      </c>
      <c r="AN310" s="1">
        <f t="shared" ref="AN310:AN311" si="2625">+IF(AB310=2,1,0)</f>
        <v>0</v>
      </c>
      <c r="AO310" s="294"/>
      <c r="AP310" s="294"/>
      <c r="AQ310" s="294"/>
      <c r="AR310" s="294">
        <f t="shared" si="2504"/>
        <v>26</v>
      </c>
      <c r="AS310" s="298">
        <f t="shared" si="2429"/>
        <v>0</v>
      </c>
      <c r="AT310" s="298">
        <f t="shared" si="2430"/>
        <v>0</v>
      </c>
      <c r="AU310" s="298">
        <f t="shared" si="2431"/>
        <v>0</v>
      </c>
      <c r="AV310" s="298">
        <f t="shared" si="2595"/>
        <v>1</v>
      </c>
      <c r="AW310" s="294"/>
      <c r="AX310" s="294"/>
      <c r="AY310" s="294"/>
      <c r="AZ310" s="294"/>
      <c r="BA310" s="294"/>
      <c r="BB310" s="294"/>
      <c r="BC310" s="294"/>
      <c r="BD310" s="294"/>
      <c r="BE310" s="294"/>
      <c r="BF310" s="294"/>
      <c r="BG310" s="294"/>
      <c r="BH310" s="294"/>
      <c r="BI310" s="294">
        <v>1</v>
      </c>
      <c r="BJ310" s="294"/>
      <c r="BK310" s="294"/>
      <c r="BL310" s="294"/>
      <c r="BM310" s="294"/>
      <c r="BN310" s="294"/>
      <c r="BO310" s="294"/>
      <c r="BP310" s="1"/>
      <c r="BQ310" s="294"/>
      <c r="BR310" s="17">
        <v>1</v>
      </c>
      <c r="BS310" s="1">
        <f t="shared" si="2072"/>
        <v>0</v>
      </c>
      <c r="BT310" s="17">
        <f t="shared" ref="BT310:BT311" si="2626">+BS310*2</f>
        <v>0</v>
      </c>
      <c r="BU310" s="294"/>
      <c r="BV310" s="294">
        <v>1</v>
      </c>
      <c r="BW310" s="294">
        <v>1</v>
      </c>
      <c r="BX310" s="294">
        <v>1</v>
      </c>
      <c r="BY310" s="294"/>
      <c r="BZ310" s="294"/>
      <c r="CA310" s="294"/>
      <c r="CB310" s="294"/>
      <c r="CC310" s="294"/>
      <c r="CD310" s="1"/>
      <c r="CE310" s="1"/>
      <c r="CF310" s="1"/>
      <c r="CG310" s="294"/>
      <c r="CH310" s="1">
        <v>1</v>
      </c>
      <c r="CI310" s="1"/>
      <c r="CJ310" s="1"/>
      <c r="CK310" s="1"/>
      <c r="CL310" s="1"/>
      <c r="CM310" s="1"/>
      <c r="CN310" s="1">
        <f t="shared" si="2433"/>
        <v>1</v>
      </c>
      <c r="CO310" s="1">
        <f t="shared" si="2434"/>
        <v>1</v>
      </c>
      <c r="CP310" s="20">
        <f t="shared" si="2435"/>
        <v>2.5</v>
      </c>
      <c r="CQ310" s="20"/>
      <c r="CR310" s="299">
        <f t="shared" si="2519"/>
        <v>1</v>
      </c>
      <c r="CS310" s="294"/>
      <c r="CT310" s="294"/>
      <c r="CU310" s="1"/>
      <c r="CV310" s="1"/>
      <c r="CW310" s="1">
        <v>1</v>
      </c>
      <c r="CX310" s="1"/>
      <c r="CY310" s="1">
        <v>1</v>
      </c>
      <c r="CZ310" s="294">
        <v>4</v>
      </c>
      <c r="DA310" s="17">
        <f t="shared" ref="DA310:DA311" si="2627">+CY310</f>
        <v>1</v>
      </c>
      <c r="DB310" s="17">
        <f t="shared" si="2079"/>
        <v>5</v>
      </c>
      <c r="DC310" s="17">
        <f t="shared" si="2080"/>
        <v>2</v>
      </c>
      <c r="DD310" s="294"/>
      <c r="DE310" s="294">
        <v>4</v>
      </c>
      <c r="DF310" s="294"/>
      <c r="DG310" s="294"/>
      <c r="DH310" s="294"/>
      <c r="DI310" s="294">
        <v>4</v>
      </c>
      <c r="DJ310" s="294"/>
      <c r="DK310" s="294"/>
      <c r="DL310" s="294"/>
      <c r="DM310" s="294"/>
      <c r="DN310" s="294"/>
      <c r="DO310" s="1"/>
      <c r="DP310" s="1"/>
      <c r="DQ310" s="17">
        <f t="shared" si="2437"/>
        <v>0</v>
      </c>
      <c r="DR310" s="17">
        <f t="shared" si="2438"/>
        <v>0</v>
      </c>
      <c r="DS310" s="17">
        <f t="shared" si="2439"/>
        <v>0</v>
      </c>
      <c r="DT310" s="17">
        <f t="shared" si="2440"/>
        <v>0</v>
      </c>
      <c r="DU310" s="17">
        <f t="shared" si="2441"/>
        <v>0</v>
      </c>
      <c r="DV310" s="17">
        <f t="shared" si="2442"/>
        <v>0</v>
      </c>
      <c r="DW310" s="1"/>
      <c r="DX310" s="1"/>
      <c r="DY310" s="20">
        <f t="shared" si="2443"/>
        <v>0</v>
      </c>
      <c r="DZ310" s="20">
        <f t="shared" si="2444"/>
        <v>0</v>
      </c>
      <c r="EA310" s="20">
        <f t="shared" si="2445"/>
        <v>0</v>
      </c>
      <c r="EB310" s="20">
        <f t="shared" si="2446"/>
        <v>0</v>
      </c>
      <c r="EC310" s="18">
        <f t="shared" si="2447"/>
        <v>1</v>
      </c>
      <c r="ED310" s="19"/>
      <c r="EE310" s="19">
        <f t="shared" si="2449"/>
        <v>0</v>
      </c>
      <c r="EF310" s="1">
        <f t="shared" si="2450"/>
        <v>0</v>
      </c>
      <c r="EG310" s="18">
        <f t="shared" si="2401"/>
        <v>5</v>
      </c>
      <c r="EH310" s="18"/>
      <c r="EI310" s="294"/>
      <c r="EJ310" s="294">
        <v>4.5</v>
      </c>
      <c r="EK310" s="294"/>
      <c r="EL310" s="19"/>
      <c r="EM310" s="19">
        <v>1</v>
      </c>
      <c r="EN310" s="19"/>
      <c r="EO310" s="19"/>
      <c r="EP310" s="19"/>
      <c r="EQ310" s="18"/>
      <c r="ER310" s="18"/>
      <c r="ES310" s="18"/>
      <c r="ET310" s="18"/>
      <c r="EU310" s="18">
        <f t="shared" si="2451"/>
        <v>6</v>
      </c>
      <c r="EV310" s="18">
        <f t="shared" si="2097"/>
        <v>2</v>
      </c>
      <c r="EW310" s="18">
        <v>1</v>
      </c>
      <c r="EX310" s="18">
        <v>1</v>
      </c>
      <c r="EY310" s="18">
        <v>4</v>
      </c>
      <c r="EZ310" s="20">
        <f t="shared" si="2104"/>
        <v>0.5</v>
      </c>
      <c r="FA310" s="294"/>
      <c r="FB310" s="294"/>
      <c r="FC310" s="294"/>
      <c r="FD310" s="300"/>
      <c r="FE310" s="300"/>
      <c r="FF310" s="300"/>
      <c r="FG310" s="300"/>
      <c r="FH310" s="300"/>
      <c r="FI310" s="300"/>
      <c r="FJ310" s="300"/>
      <c r="FK310" s="294">
        <f t="shared" si="2522"/>
        <v>26</v>
      </c>
      <c r="FL310" s="294"/>
      <c r="FM310" s="294"/>
      <c r="FN310" s="294"/>
      <c r="FO310" s="294"/>
      <c r="FP310" s="20">
        <f t="shared" si="2105"/>
        <v>0</v>
      </c>
      <c r="FQ310" s="20">
        <f t="shared" si="2452"/>
        <v>4</v>
      </c>
      <c r="FR310" s="20">
        <f t="shared" si="2453"/>
        <v>0</v>
      </c>
      <c r="FS310" s="20">
        <f t="shared" si="2454"/>
        <v>0</v>
      </c>
      <c r="FT310" s="20">
        <f t="shared" si="2455"/>
        <v>0</v>
      </c>
      <c r="FU310" s="20">
        <f t="shared" si="2456"/>
        <v>0</v>
      </c>
      <c r="FV310" s="20">
        <f t="shared" si="2457"/>
        <v>0</v>
      </c>
      <c r="FW310" s="398"/>
    </row>
    <row r="311" spans="1:179" ht="27.75" customHeight="1">
      <c r="A311" s="40"/>
      <c r="B311" s="48" t="s">
        <v>624</v>
      </c>
      <c r="C311" s="48" t="str">
        <f>B311</f>
        <v>1.10</v>
      </c>
      <c r="D311" s="48" t="s">
        <v>53</v>
      </c>
      <c r="E311" s="48" t="str">
        <f>D311</f>
        <v>LT7,5</v>
      </c>
      <c r="F311" s="48"/>
      <c r="G311" s="48">
        <v>28</v>
      </c>
      <c r="H311" s="43"/>
      <c r="I311" s="43"/>
      <c r="J311" s="44"/>
      <c r="K311" s="44"/>
      <c r="L311" s="44"/>
      <c r="M311" s="44"/>
      <c r="N311" s="43"/>
      <c r="O311" s="43"/>
      <c r="P311" s="1"/>
      <c r="Q311" s="16"/>
      <c r="R311" s="1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1">
        <f t="shared" si="2614"/>
        <v>0</v>
      </c>
      <c r="AD311" s="1">
        <f t="shared" si="2615"/>
        <v>0</v>
      </c>
      <c r="AE311" s="1">
        <f t="shared" si="2616"/>
        <v>0</v>
      </c>
      <c r="AF311" s="1">
        <f t="shared" si="2617"/>
        <v>0</v>
      </c>
      <c r="AG311" s="1">
        <f t="shared" si="2618"/>
        <v>0</v>
      </c>
      <c r="AH311" s="1">
        <f t="shared" si="2619"/>
        <v>0</v>
      </c>
      <c r="AI311" s="1">
        <f t="shared" si="2620"/>
        <v>0</v>
      </c>
      <c r="AJ311" s="1">
        <f t="shared" si="2621"/>
        <v>0</v>
      </c>
      <c r="AK311" s="1">
        <f t="shared" si="2622"/>
        <v>0</v>
      </c>
      <c r="AL311" s="1">
        <f t="shared" si="2623"/>
        <v>0</v>
      </c>
      <c r="AM311" s="1">
        <f t="shared" si="2624"/>
        <v>0</v>
      </c>
      <c r="AN311" s="1">
        <f t="shared" si="2625"/>
        <v>0</v>
      </c>
      <c r="AO311" s="44"/>
      <c r="AP311" s="44"/>
      <c r="AQ311" s="44"/>
      <c r="AR311" s="44">
        <f t="shared" si="2504"/>
        <v>28</v>
      </c>
      <c r="AS311" s="122">
        <f t="shared" si="2429"/>
        <v>0</v>
      </c>
      <c r="AT311" s="122">
        <f t="shared" si="2430"/>
        <v>0</v>
      </c>
      <c r="AU311" s="122">
        <f t="shared" si="2431"/>
        <v>0</v>
      </c>
      <c r="AV311" s="122">
        <f t="shared" si="2595"/>
        <v>1</v>
      </c>
      <c r="AW311" s="44"/>
      <c r="AX311" s="294"/>
      <c r="AY311" s="294"/>
      <c r="AZ311" s="294"/>
      <c r="BA311" s="294"/>
      <c r="BB311" s="294"/>
      <c r="BC311" s="29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127"/>
      <c r="BO311" s="44">
        <v>1</v>
      </c>
      <c r="BP311" s="1"/>
      <c r="BQ311" s="44"/>
      <c r="BR311" s="17">
        <v>1</v>
      </c>
      <c r="BS311" s="1">
        <f t="shared" si="2072"/>
        <v>0</v>
      </c>
      <c r="BT311" s="17">
        <f t="shared" si="2626"/>
        <v>0</v>
      </c>
      <c r="BU311" s="44"/>
      <c r="BV311" s="44">
        <v>1</v>
      </c>
      <c r="BW311" s="44"/>
      <c r="BX311" s="44"/>
      <c r="BY311" s="44"/>
      <c r="BZ311" s="44"/>
      <c r="CA311" s="44"/>
      <c r="CB311" s="44"/>
      <c r="CC311" s="44"/>
      <c r="CD311" s="92"/>
      <c r="CE311" s="92"/>
      <c r="CF311" s="92"/>
      <c r="CG311" s="44"/>
      <c r="CH311" s="1"/>
      <c r="CI311" s="1"/>
      <c r="CJ311" s="1"/>
      <c r="CK311" s="383"/>
      <c r="CL311" s="383"/>
      <c r="CM311" s="383"/>
      <c r="CN311" s="1">
        <f t="shared" si="2433"/>
        <v>0</v>
      </c>
      <c r="CO311" s="1">
        <f t="shared" si="2434"/>
        <v>0</v>
      </c>
      <c r="CP311" s="20">
        <f t="shared" si="2435"/>
        <v>0</v>
      </c>
      <c r="CQ311" s="351"/>
      <c r="CR311" s="131">
        <f>+IF(SUM(AX311:BM311)&gt;0,1,0)</f>
        <v>0</v>
      </c>
      <c r="CS311" s="44"/>
      <c r="CT311" s="44"/>
      <c r="CU311" s="1"/>
      <c r="CV311" s="1"/>
      <c r="CW311" s="1"/>
      <c r="CX311" s="1"/>
      <c r="CY311" s="1"/>
      <c r="CZ311" s="44"/>
      <c r="DA311" s="17">
        <f t="shared" si="2627"/>
        <v>0</v>
      </c>
      <c r="DB311" s="359">
        <f t="shared" si="2079"/>
        <v>0</v>
      </c>
      <c r="DC311" s="359">
        <f t="shared" si="2080"/>
        <v>0</v>
      </c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1"/>
      <c r="DP311" s="1"/>
      <c r="DQ311" s="17">
        <f t="shared" ref="DQ311" si="2628">+IF(AND(SUM(S311:AA311)&gt;0,SUM(FA311:FF311)&gt;0),CT311,0)</f>
        <v>0</v>
      </c>
      <c r="DR311" s="17">
        <f t="shared" si="2438"/>
        <v>0</v>
      </c>
      <c r="DS311" s="17">
        <f t="shared" si="2439"/>
        <v>0</v>
      </c>
      <c r="DT311" s="17">
        <f t="shared" si="2440"/>
        <v>0</v>
      </c>
      <c r="DU311" s="17">
        <f t="shared" si="2441"/>
        <v>0</v>
      </c>
      <c r="DV311" s="17">
        <f t="shared" si="2442"/>
        <v>0</v>
      </c>
      <c r="DW311" s="1"/>
      <c r="DX311" s="1"/>
      <c r="DY311" s="20">
        <f t="shared" si="2443"/>
        <v>0</v>
      </c>
      <c r="DZ311" s="20">
        <f t="shared" si="2444"/>
        <v>0</v>
      </c>
      <c r="EA311" s="20">
        <f t="shared" si="2445"/>
        <v>0</v>
      </c>
      <c r="EB311" s="20">
        <f t="shared" si="2446"/>
        <v>0</v>
      </c>
      <c r="EC311" s="18">
        <f t="shared" si="2447"/>
        <v>0</v>
      </c>
      <c r="ED311" s="19">
        <f t="shared" ref="ED311" si="2629">+IF(EC311&lt;&gt;0,EC311*3,0)</f>
        <v>0</v>
      </c>
      <c r="EE311" s="19">
        <f t="shared" si="2449"/>
        <v>0</v>
      </c>
      <c r="EF311" s="1">
        <f t="shared" si="2450"/>
        <v>0</v>
      </c>
      <c r="EG311" s="18">
        <f t="shared" ref="EG311" si="2630">+IF(AND(CT311+EC311=0,SUM(AO311:AR311)&gt;0,SUM(DK311:DN311)&gt;0),(CU311+CV311+CW311+CX311)*2+CY311*5,(EC311+CT311-FO311)*5)+IF(AND(EC311+DQ311+CT311=0,SUM(AO311:AR311)&gt;0),SUM(CU311:CX311)*2+CY311*5,0)</f>
        <v>0</v>
      </c>
      <c r="EH311" s="341"/>
      <c r="EI311" s="44"/>
      <c r="EJ311" s="44"/>
      <c r="EK311" s="44"/>
      <c r="EL311" s="93"/>
      <c r="EM311" s="93"/>
      <c r="EN311" s="93"/>
      <c r="EO311" s="366"/>
      <c r="EP311" s="366"/>
      <c r="EQ311" s="374"/>
      <c r="ER311" s="374"/>
      <c r="ES311" s="374"/>
      <c r="ET311" s="374"/>
      <c r="EU311" s="18">
        <f t="shared" ref="EU311" si="2631">IF(SUM(CU311:CX311)&gt;0,CZ311*1+2,0)</f>
        <v>0</v>
      </c>
      <c r="EV311" s="18">
        <f t="shared" si="2097"/>
        <v>0</v>
      </c>
      <c r="EW311" s="341"/>
      <c r="EX311" s="341"/>
      <c r="EY311" s="341"/>
      <c r="EZ311" s="365">
        <f t="shared" si="2104"/>
        <v>0</v>
      </c>
      <c r="FA311" s="44"/>
      <c r="FB311" s="44"/>
      <c r="FC311" s="44"/>
      <c r="FD311" s="45"/>
      <c r="FE311" s="45"/>
      <c r="FF311" s="45"/>
      <c r="FG311" s="300"/>
      <c r="FH311" s="45"/>
      <c r="FI311" s="45"/>
      <c r="FJ311" s="45"/>
      <c r="FK311" s="44"/>
      <c r="FL311" s="44"/>
      <c r="FM311" s="44"/>
      <c r="FN311" s="44"/>
      <c r="FO311" s="294"/>
      <c r="FP311" s="20">
        <f t="shared" ref="FP311" si="2632">+FO311*3</f>
        <v>0</v>
      </c>
      <c r="FQ311" s="20">
        <f t="shared" si="2452"/>
        <v>0</v>
      </c>
      <c r="FR311" s="20">
        <f t="shared" si="2453"/>
        <v>0</v>
      </c>
      <c r="FS311" s="20">
        <f t="shared" si="2454"/>
        <v>0</v>
      </c>
      <c r="FT311" s="20">
        <f t="shared" si="2455"/>
        <v>0</v>
      </c>
      <c r="FU311" s="20">
        <f t="shared" si="2456"/>
        <v>0</v>
      </c>
      <c r="FV311" s="20">
        <f t="shared" si="2457"/>
        <v>0</v>
      </c>
      <c r="FW311" s="44"/>
    </row>
    <row r="312" spans="1:179" ht="27.75" customHeight="1">
      <c r="A312" s="40"/>
      <c r="B312" s="41" t="s">
        <v>164</v>
      </c>
      <c r="C312" s="41"/>
      <c r="D312" s="48"/>
      <c r="E312" s="41"/>
      <c r="F312" s="41"/>
      <c r="G312" s="48"/>
      <c r="H312" s="43"/>
      <c r="I312" s="43"/>
      <c r="J312" s="44"/>
      <c r="K312" s="44"/>
      <c r="L312" s="44"/>
      <c r="M312" s="44"/>
      <c r="N312" s="43"/>
      <c r="O312" s="43"/>
      <c r="P312" s="1"/>
      <c r="Q312" s="16"/>
      <c r="R312" s="1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1">
        <f t="shared" ref="AC312:AC313" si="2633">+IF(S312=1,1,0)+IF(T312=1,1,0)</f>
        <v>0</v>
      </c>
      <c r="AD312" s="1">
        <f t="shared" ref="AD312:AD313" si="2634">+IF(U312=1,1,0)+IF(V312=1,1,0)</f>
        <v>0</v>
      </c>
      <c r="AE312" s="1">
        <f t="shared" ref="AE312:AE313" si="2635">+IF(W312=1,1,0)+IF(X312=1,1,0)</f>
        <v>0</v>
      </c>
      <c r="AF312" s="1">
        <f t="shared" ref="AF312:AF313" si="2636">+IF(Y312=1,1,0)+IF(Z312=1,1,0)</f>
        <v>0</v>
      </c>
      <c r="AG312" s="1">
        <f t="shared" ref="AG312:AG313" si="2637">+IF(AA312=1,1,0)</f>
        <v>0</v>
      </c>
      <c r="AH312" s="1">
        <f t="shared" ref="AH312:AH313" si="2638">+IF(AB312=1,1,0)</f>
        <v>0</v>
      </c>
      <c r="AI312" s="1">
        <f t="shared" ref="AI312:AI313" si="2639">+IF(S312=2,1,0)+IF(T312=2,1,0)</f>
        <v>0</v>
      </c>
      <c r="AJ312" s="1">
        <f t="shared" ref="AJ312:AJ313" si="2640">+IF(U312=2,1,0)+IF(V312=2,1,0)</f>
        <v>0</v>
      </c>
      <c r="AK312" s="1">
        <f t="shared" ref="AK312:AK313" si="2641">+IF(X312=2,1,0)+IF(W312=2,1,0)</f>
        <v>0</v>
      </c>
      <c r="AL312" s="1">
        <f t="shared" ref="AL312:AL313" si="2642">+IF(Y312=2,1,0)+IF(Z312=2,1,0)</f>
        <v>0</v>
      </c>
      <c r="AM312" s="1">
        <f t="shared" ref="AM312:AM313" si="2643">+IF(AA312=2,1,0)</f>
        <v>0</v>
      </c>
      <c r="AN312" s="1">
        <f t="shared" ref="AN312:AN313" si="2644">+IF(AB312=2,1,0)</f>
        <v>0</v>
      </c>
      <c r="AO312" s="44"/>
      <c r="AP312" s="44"/>
      <c r="AQ312" s="44"/>
      <c r="AR312" s="44"/>
      <c r="AS312" s="122">
        <f t="shared" si="2429"/>
        <v>0</v>
      </c>
      <c r="AT312" s="122">
        <f t="shared" si="2430"/>
        <v>0</v>
      </c>
      <c r="AU312" s="122">
        <f t="shared" si="2431"/>
        <v>0</v>
      </c>
      <c r="AV312" s="122">
        <f t="shared" si="2595"/>
        <v>0</v>
      </c>
      <c r="AW312" s="44"/>
      <c r="AX312" s="294"/>
      <c r="AY312" s="294"/>
      <c r="AZ312" s="294"/>
      <c r="BA312" s="294"/>
      <c r="BB312" s="294"/>
      <c r="BC312" s="29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127"/>
      <c r="BO312" s="44"/>
      <c r="BP312" s="1"/>
      <c r="BQ312" s="44"/>
      <c r="BR312" s="17"/>
      <c r="BS312" s="1">
        <f t="shared" si="2072"/>
        <v>0</v>
      </c>
      <c r="BT312" s="17">
        <f t="shared" ref="BT312:BT313" si="2645">+BS312*2</f>
        <v>0</v>
      </c>
      <c r="BU312" s="44"/>
      <c r="BV312" s="44"/>
      <c r="BW312" s="44"/>
      <c r="BX312" s="44"/>
      <c r="BY312" s="44"/>
      <c r="BZ312" s="44"/>
      <c r="CA312" s="44"/>
      <c r="CB312" s="44"/>
      <c r="CC312" s="44"/>
      <c r="CD312" s="92"/>
      <c r="CE312" s="92"/>
      <c r="CF312" s="92"/>
      <c r="CG312" s="44"/>
      <c r="CH312" s="1"/>
      <c r="CI312" s="1"/>
      <c r="CJ312" s="1"/>
      <c r="CK312" s="383"/>
      <c r="CL312" s="383"/>
      <c r="CM312" s="383"/>
      <c r="CN312" s="1">
        <f t="shared" si="2433"/>
        <v>0</v>
      </c>
      <c r="CO312" s="1">
        <f t="shared" si="2434"/>
        <v>0</v>
      </c>
      <c r="CP312" s="20">
        <f t="shared" si="2435"/>
        <v>0</v>
      </c>
      <c r="CQ312" s="351"/>
      <c r="CR312" s="131">
        <f t="shared" si="2519"/>
        <v>0</v>
      </c>
      <c r="CS312" s="44"/>
      <c r="CT312" s="44"/>
      <c r="CU312" s="1"/>
      <c r="CV312" s="1"/>
      <c r="CW312" s="1"/>
      <c r="CX312" s="1"/>
      <c r="CY312" s="1"/>
      <c r="CZ312" s="44"/>
      <c r="DA312" s="17">
        <f t="shared" ref="DA312:DA313" si="2646">+CY312</f>
        <v>0</v>
      </c>
      <c r="DB312" s="359">
        <f t="shared" si="2079"/>
        <v>0</v>
      </c>
      <c r="DC312" s="359">
        <f t="shared" si="2080"/>
        <v>0</v>
      </c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1"/>
      <c r="DP312" s="1"/>
      <c r="DQ312" s="17">
        <f t="shared" si="2437"/>
        <v>0</v>
      </c>
      <c r="DR312" s="17">
        <f t="shared" si="2438"/>
        <v>0</v>
      </c>
      <c r="DS312" s="17">
        <f t="shared" si="2439"/>
        <v>0</v>
      </c>
      <c r="DT312" s="17">
        <f t="shared" si="2440"/>
        <v>0</v>
      </c>
      <c r="DU312" s="17">
        <f t="shared" si="2441"/>
        <v>0</v>
      </c>
      <c r="DV312" s="17">
        <f t="shared" si="2442"/>
        <v>0</v>
      </c>
      <c r="DW312" s="1"/>
      <c r="DX312" s="1"/>
      <c r="DY312" s="20">
        <f t="shared" si="2443"/>
        <v>0</v>
      </c>
      <c r="DZ312" s="20">
        <f t="shared" si="2444"/>
        <v>0</v>
      </c>
      <c r="EA312" s="20">
        <f t="shared" si="2445"/>
        <v>0</v>
      </c>
      <c r="EB312" s="20">
        <f t="shared" si="2446"/>
        <v>0</v>
      </c>
      <c r="EC312" s="18">
        <f t="shared" si="2447"/>
        <v>0</v>
      </c>
      <c r="ED312" s="19">
        <f t="shared" ref="ED312:ED318" si="2647">+IF(EC312&lt;&gt;0,EC312*3,0)</f>
        <v>0</v>
      </c>
      <c r="EE312" s="19">
        <f t="shared" si="2449"/>
        <v>0</v>
      </c>
      <c r="EF312" s="1">
        <f t="shared" si="2450"/>
        <v>0</v>
      </c>
      <c r="EG312" s="18">
        <f t="shared" si="2401"/>
        <v>0</v>
      </c>
      <c r="EH312" s="341"/>
      <c r="EI312" s="44"/>
      <c r="EJ312" s="44"/>
      <c r="EK312" s="44"/>
      <c r="EL312" s="93"/>
      <c r="EM312" s="93"/>
      <c r="EN312" s="93"/>
      <c r="EO312" s="366"/>
      <c r="EP312" s="366"/>
      <c r="EQ312" s="374"/>
      <c r="ER312" s="374"/>
      <c r="ES312" s="374"/>
      <c r="ET312" s="374"/>
      <c r="EU312" s="18">
        <f t="shared" si="2451"/>
        <v>0</v>
      </c>
      <c r="EV312" s="18">
        <f t="shared" si="2097"/>
        <v>0</v>
      </c>
      <c r="EW312" s="341"/>
      <c r="EX312" s="341"/>
      <c r="EY312" s="341"/>
      <c r="EZ312" s="365">
        <f t="shared" si="2104"/>
        <v>0</v>
      </c>
      <c r="FA312" s="44"/>
      <c r="FB312" s="44"/>
      <c r="FC312" s="44"/>
      <c r="FD312" s="45"/>
      <c r="FE312" s="45"/>
      <c r="FF312" s="45"/>
      <c r="FG312" s="300"/>
      <c r="FH312" s="45"/>
      <c r="FI312" s="45"/>
      <c r="FJ312" s="45"/>
      <c r="FK312" s="44"/>
      <c r="FL312" s="44"/>
      <c r="FM312" s="44"/>
      <c r="FN312" s="44"/>
      <c r="FO312" s="294"/>
      <c r="FP312" s="20">
        <f t="shared" si="2105"/>
        <v>0</v>
      </c>
      <c r="FQ312" s="20">
        <f t="shared" si="2452"/>
        <v>0</v>
      </c>
      <c r="FR312" s="20">
        <f t="shared" si="2453"/>
        <v>0</v>
      </c>
      <c r="FS312" s="20">
        <f t="shared" si="2454"/>
        <v>0</v>
      </c>
      <c r="FT312" s="20">
        <f t="shared" si="2455"/>
        <v>0</v>
      </c>
      <c r="FU312" s="20">
        <f t="shared" si="2456"/>
        <v>0</v>
      </c>
      <c r="FV312" s="20">
        <f t="shared" si="2457"/>
        <v>0</v>
      </c>
      <c r="FW312" s="44"/>
    </row>
    <row r="313" spans="1:179" ht="27.75" customHeight="1">
      <c r="A313" s="40"/>
      <c r="B313" s="41">
        <v>2</v>
      </c>
      <c r="C313" s="41">
        <f t="shared" ref="C313" si="2648">B313</f>
        <v>2</v>
      </c>
      <c r="D313" s="48"/>
      <c r="E313" s="48"/>
      <c r="F313" s="41"/>
      <c r="G313" s="48"/>
      <c r="H313" s="43"/>
      <c r="I313" s="43"/>
      <c r="J313" s="44"/>
      <c r="K313" s="44"/>
      <c r="L313" s="44"/>
      <c r="M313" s="44"/>
      <c r="N313" s="43"/>
      <c r="O313" s="43"/>
      <c r="P313" s="1"/>
      <c r="Q313" s="16"/>
      <c r="R313" s="1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1">
        <f t="shared" si="2633"/>
        <v>0</v>
      </c>
      <c r="AD313" s="1">
        <f t="shared" si="2634"/>
        <v>0</v>
      </c>
      <c r="AE313" s="1">
        <f t="shared" si="2635"/>
        <v>0</v>
      </c>
      <c r="AF313" s="1">
        <f t="shared" si="2636"/>
        <v>0</v>
      </c>
      <c r="AG313" s="1">
        <f t="shared" si="2637"/>
        <v>0</v>
      </c>
      <c r="AH313" s="1">
        <f t="shared" si="2638"/>
        <v>0</v>
      </c>
      <c r="AI313" s="1">
        <f t="shared" si="2639"/>
        <v>0</v>
      </c>
      <c r="AJ313" s="1">
        <f t="shared" si="2640"/>
        <v>0</v>
      </c>
      <c r="AK313" s="1">
        <f t="shared" si="2641"/>
        <v>0</v>
      </c>
      <c r="AL313" s="1">
        <f t="shared" si="2642"/>
        <v>0</v>
      </c>
      <c r="AM313" s="1">
        <f t="shared" si="2643"/>
        <v>0</v>
      </c>
      <c r="AN313" s="1">
        <f t="shared" si="2644"/>
        <v>0</v>
      </c>
      <c r="AO313" s="44"/>
      <c r="AP313" s="44"/>
      <c r="AQ313" s="44"/>
      <c r="AR313" s="44"/>
      <c r="AS313" s="122">
        <f t="shared" si="2429"/>
        <v>0</v>
      </c>
      <c r="AT313" s="122">
        <f t="shared" si="2430"/>
        <v>0</v>
      </c>
      <c r="AU313" s="122">
        <f t="shared" si="2431"/>
        <v>0</v>
      </c>
      <c r="AV313" s="122">
        <f t="shared" si="2595"/>
        <v>0</v>
      </c>
      <c r="AW313" s="44"/>
      <c r="AX313" s="294"/>
      <c r="AY313" s="294"/>
      <c r="AZ313" s="294"/>
      <c r="BA313" s="294"/>
      <c r="BB313" s="294"/>
      <c r="BC313" s="29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127"/>
      <c r="BO313" s="44"/>
      <c r="BP313" s="1"/>
      <c r="BQ313" s="44"/>
      <c r="BR313" s="17">
        <v>1</v>
      </c>
      <c r="BS313" s="1">
        <f t="shared" si="2072"/>
        <v>0</v>
      </c>
      <c r="BT313" s="17">
        <f t="shared" si="2645"/>
        <v>0</v>
      </c>
      <c r="BU313" s="44">
        <v>8</v>
      </c>
      <c r="BV313" s="44"/>
      <c r="BW313" s="44"/>
      <c r="BX313" s="44"/>
      <c r="BY313" s="44"/>
      <c r="BZ313" s="44"/>
      <c r="CA313" s="44"/>
      <c r="CB313" s="44"/>
      <c r="CC313" s="44"/>
      <c r="CD313" s="92"/>
      <c r="CE313" s="92"/>
      <c r="CF313" s="92"/>
      <c r="CG313" s="44"/>
      <c r="CH313" s="1"/>
      <c r="CI313" s="1"/>
      <c r="CJ313" s="1"/>
      <c r="CK313" s="383"/>
      <c r="CL313" s="383"/>
      <c r="CM313" s="383"/>
      <c r="CN313" s="1">
        <f t="shared" si="2433"/>
        <v>0</v>
      </c>
      <c r="CO313" s="1">
        <f t="shared" si="2434"/>
        <v>0</v>
      </c>
      <c r="CP313" s="20">
        <f t="shared" si="2435"/>
        <v>0</v>
      </c>
      <c r="CQ313" s="351"/>
      <c r="CR313" s="131">
        <f t="shared" si="2519"/>
        <v>0</v>
      </c>
      <c r="CS313" s="44"/>
      <c r="CT313" s="44"/>
      <c r="CU313" s="1"/>
      <c r="CV313" s="1"/>
      <c r="CW313" s="1"/>
      <c r="CX313" s="1"/>
      <c r="CY313" s="1"/>
      <c r="CZ313" s="44"/>
      <c r="DA313" s="17">
        <f t="shared" si="2646"/>
        <v>0</v>
      </c>
      <c r="DB313" s="359">
        <f t="shared" si="2079"/>
        <v>0</v>
      </c>
      <c r="DC313" s="359">
        <f t="shared" si="2080"/>
        <v>0</v>
      </c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1"/>
      <c r="DP313" s="1"/>
      <c r="DQ313" s="17">
        <f t="shared" si="2437"/>
        <v>0</v>
      </c>
      <c r="DR313" s="17">
        <f t="shared" si="2438"/>
        <v>0</v>
      </c>
      <c r="DS313" s="17">
        <f t="shared" si="2439"/>
        <v>0</v>
      </c>
      <c r="DT313" s="17">
        <f t="shared" si="2440"/>
        <v>0</v>
      </c>
      <c r="DU313" s="17">
        <f t="shared" si="2441"/>
        <v>0</v>
      </c>
      <c r="DV313" s="17">
        <f t="shared" si="2442"/>
        <v>0</v>
      </c>
      <c r="DW313" s="1"/>
      <c r="DX313" s="1"/>
      <c r="DY313" s="20">
        <f t="shared" si="2443"/>
        <v>0</v>
      </c>
      <c r="DZ313" s="20">
        <f t="shared" si="2444"/>
        <v>0</v>
      </c>
      <c r="EA313" s="20">
        <f t="shared" si="2445"/>
        <v>0</v>
      </c>
      <c r="EB313" s="20">
        <f t="shared" si="2446"/>
        <v>0</v>
      </c>
      <c r="EC313" s="18">
        <f t="shared" si="2447"/>
        <v>0</v>
      </c>
      <c r="ED313" s="19">
        <f>+IF(EC313&lt;&gt;0,EC313*3,0)</f>
        <v>0</v>
      </c>
      <c r="EE313" s="19">
        <f t="shared" si="2449"/>
        <v>0</v>
      </c>
      <c r="EF313" s="1">
        <f t="shared" si="2450"/>
        <v>0</v>
      </c>
      <c r="EG313" s="18">
        <f t="shared" si="2401"/>
        <v>0</v>
      </c>
      <c r="EH313" s="341"/>
      <c r="EI313" s="44"/>
      <c r="EJ313" s="44"/>
      <c r="EK313" s="44"/>
      <c r="EL313" s="93"/>
      <c r="EM313" s="93"/>
      <c r="EN313" s="93"/>
      <c r="EO313" s="366"/>
      <c r="EP313" s="366"/>
      <c r="EQ313" s="374"/>
      <c r="ER313" s="374"/>
      <c r="ES313" s="374"/>
      <c r="ET313" s="374"/>
      <c r="EU313" s="18">
        <f t="shared" si="2451"/>
        <v>0</v>
      </c>
      <c r="EV313" s="18">
        <f t="shared" si="2097"/>
        <v>0</v>
      </c>
      <c r="EW313" s="341"/>
      <c r="EX313" s="341"/>
      <c r="EY313" s="341"/>
      <c r="EZ313" s="365">
        <f t="shared" si="2104"/>
        <v>0</v>
      </c>
      <c r="FA313" s="44"/>
      <c r="FB313" s="44"/>
      <c r="FC313" s="44"/>
      <c r="FD313" s="45"/>
      <c r="FE313" s="45"/>
      <c r="FF313" s="45"/>
      <c r="FG313" s="300"/>
      <c r="FH313" s="45"/>
      <c r="FI313" s="45"/>
      <c r="FJ313" s="45"/>
      <c r="FK313" s="44"/>
      <c r="FL313" s="44"/>
      <c r="FM313" s="44"/>
      <c r="FN313" s="44"/>
      <c r="FO313" s="294"/>
      <c r="FP313" s="20">
        <f t="shared" si="2105"/>
        <v>0</v>
      </c>
      <c r="FQ313" s="20">
        <f t="shared" si="2452"/>
        <v>0</v>
      </c>
      <c r="FR313" s="20">
        <f t="shared" si="2453"/>
        <v>0</v>
      </c>
      <c r="FS313" s="20">
        <f t="shared" si="2454"/>
        <v>0</v>
      </c>
      <c r="FT313" s="20">
        <f t="shared" si="2455"/>
        <v>0</v>
      </c>
      <c r="FU313" s="20">
        <f t="shared" si="2456"/>
        <v>0</v>
      </c>
      <c r="FV313" s="20">
        <f t="shared" si="2457"/>
        <v>0</v>
      </c>
      <c r="FW313" s="44"/>
    </row>
    <row r="314" spans="1:179" ht="27.75" customHeight="1">
      <c r="A314" s="40"/>
      <c r="B314" s="48" t="s">
        <v>638</v>
      </c>
      <c r="C314" s="48" t="str">
        <f>B314</f>
        <v>2A.1</v>
      </c>
      <c r="D314" s="48" t="s">
        <v>53</v>
      </c>
      <c r="E314" s="48" t="str">
        <f t="shared" ref="E314:E318" si="2649">D314</f>
        <v>LT7,5</v>
      </c>
      <c r="F314" s="48">
        <v>50</v>
      </c>
      <c r="G314" s="48">
        <f>F314</f>
        <v>50</v>
      </c>
      <c r="H314" s="43"/>
      <c r="I314" s="43"/>
      <c r="J314" s="44"/>
      <c r="K314" s="44"/>
      <c r="L314" s="44"/>
      <c r="M314" s="44"/>
      <c r="N314" s="43"/>
      <c r="O314" s="43"/>
      <c r="P314" s="1"/>
      <c r="Q314" s="16"/>
      <c r="R314" s="1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1">
        <f t="shared" ref="AC314:AC318" si="2650">+IF(S314=1,1,0)+IF(T314=1,1,0)</f>
        <v>0</v>
      </c>
      <c r="AD314" s="1">
        <f t="shared" ref="AD314:AD318" si="2651">+IF(U314=1,1,0)+IF(V314=1,1,0)</f>
        <v>0</v>
      </c>
      <c r="AE314" s="1">
        <f t="shared" ref="AE314:AE318" si="2652">+IF(W314=1,1,0)+IF(X314=1,1,0)</f>
        <v>0</v>
      </c>
      <c r="AF314" s="1">
        <f t="shared" ref="AF314:AF318" si="2653">+IF(Y314=1,1,0)+IF(Z314=1,1,0)</f>
        <v>0</v>
      </c>
      <c r="AG314" s="1">
        <f t="shared" ref="AG314:AH318" si="2654">+IF(AA314=1,1,0)</f>
        <v>0</v>
      </c>
      <c r="AH314" s="1">
        <f t="shared" si="2654"/>
        <v>0</v>
      </c>
      <c r="AI314" s="1">
        <f t="shared" ref="AI314:AI318" si="2655">+IF(S314=2,1,0)+IF(T314=2,1,0)</f>
        <v>0</v>
      </c>
      <c r="AJ314" s="1">
        <f t="shared" ref="AJ314:AJ318" si="2656">+IF(U314=2,1,0)+IF(V314=2,1,0)</f>
        <v>0</v>
      </c>
      <c r="AK314" s="1">
        <f t="shared" ref="AK314:AK318" si="2657">+IF(X314=2,1,0)+IF(W314=2,1,0)</f>
        <v>0</v>
      </c>
      <c r="AL314" s="1">
        <f t="shared" ref="AL314:AL318" si="2658">+IF(Y314=2,1,0)+IF(Z314=2,1,0)</f>
        <v>0</v>
      </c>
      <c r="AM314" s="1">
        <f t="shared" ref="AM314:AN318" si="2659">+IF(AA314=2,1,0)</f>
        <v>0</v>
      </c>
      <c r="AN314" s="1">
        <f t="shared" si="2659"/>
        <v>0</v>
      </c>
      <c r="AO314" s="44"/>
      <c r="AP314" s="44">
        <f t="shared" ref="AP314:AP316" si="2660">G314</f>
        <v>50</v>
      </c>
      <c r="AQ314" s="44"/>
      <c r="AR314" s="44"/>
      <c r="AS314" s="122">
        <f t="shared" si="2429"/>
        <v>0</v>
      </c>
      <c r="AT314" s="122">
        <f t="shared" si="2430"/>
        <v>1</v>
      </c>
      <c r="AU314" s="122">
        <f t="shared" si="2431"/>
        <v>0</v>
      </c>
      <c r="AV314" s="122">
        <f t="shared" si="2595"/>
        <v>0</v>
      </c>
      <c r="AW314" s="44"/>
      <c r="AX314" s="294"/>
      <c r="AY314" s="294"/>
      <c r="AZ314" s="294"/>
      <c r="BA314" s="294"/>
      <c r="BB314" s="294"/>
      <c r="BC314" s="294"/>
      <c r="BD314" s="44"/>
      <c r="BE314" s="44"/>
      <c r="BF314" s="44"/>
      <c r="BG314" s="44"/>
      <c r="BH314" s="44"/>
      <c r="BI314" s="44">
        <v>1</v>
      </c>
      <c r="BJ314" s="44"/>
      <c r="BK314" s="44"/>
      <c r="BL314" s="44"/>
      <c r="BM314" s="44"/>
      <c r="BN314" s="127"/>
      <c r="BO314" s="44"/>
      <c r="BP314" s="1"/>
      <c r="BQ314" s="44"/>
      <c r="BR314" s="17">
        <v>2</v>
      </c>
      <c r="BS314" s="1">
        <f t="shared" si="2072"/>
        <v>0</v>
      </c>
      <c r="BT314" s="17">
        <f t="shared" ref="BT314:BT318" si="2661">+BS314*2</f>
        <v>0</v>
      </c>
      <c r="BU314" s="44"/>
      <c r="BV314" s="44">
        <v>1</v>
      </c>
      <c r="BW314" s="44"/>
      <c r="BX314" s="44"/>
      <c r="BY314" s="44"/>
      <c r="BZ314" s="44"/>
      <c r="CA314" s="44"/>
      <c r="CB314" s="44"/>
      <c r="CC314" s="44"/>
      <c r="CD314" s="92"/>
      <c r="CE314" s="92"/>
      <c r="CF314" s="92"/>
      <c r="CG314" s="44"/>
      <c r="CH314" s="1">
        <v>1</v>
      </c>
      <c r="CI314" s="1"/>
      <c r="CJ314" s="1"/>
      <c r="CK314" s="383"/>
      <c r="CL314" s="383"/>
      <c r="CM314" s="383"/>
      <c r="CN314" s="1">
        <f t="shared" si="2433"/>
        <v>0</v>
      </c>
      <c r="CO314" s="1">
        <f t="shared" si="2434"/>
        <v>0</v>
      </c>
      <c r="CP314" s="20">
        <f t="shared" si="2435"/>
        <v>2.5</v>
      </c>
      <c r="CQ314" s="351"/>
      <c r="CR314" s="131">
        <f t="shared" si="2519"/>
        <v>1</v>
      </c>
      <c r="CS314" s="44"/>
      <c r="CT314" s="44"/>
      <c r="CU314" s="1"/>
      <c r="CV314" s="1"/>
      <c r="CW314" s="1">
        <v>1</v>
      </c>
      <c r="CX314" s="1"/>
      <c r="CY314" s="1"/>
      <c r="CZ314" s="44">
        <v>3</v>
      </c>
      <c r="DA314" s="17">
        <f t="shared" ref="DA314:DA318" si="2662">+CY314</f>
        <v>0</v>
      </c>
      <c r="DB314" s="359">
        <f t="shared" si="2079"/>
        <v>3</v>
      </c>
      <c r="DC314" s="359">
        <f t="shared" si="2080"/>
        <v>1</v>
      </c>
      <c r="DD314" s="44"/>
      <c r="DE314" s="44">
        <v>3</v>
      </c>
      <c r="DF314" s="44"/>
      <c r="DG314" s="44"/>
      <c r="DH314" s="44"/>
      <c r="DI314" s="44"/>
      <c r="DJ314" s="44"/>
      <c r="DK314" s="44"/>
      <c r="DL314" s="44"/>
      <c r="DM314" s="44"/>
      <c r="DN314" s="44"/>
      <c r="DO314" s="1"/>
      <c r="DP314" s="1"/>
      <c r="DQ314" s="17">
        <f t="shared" si="2437"/>
        <v>0</v>
      </c>
      <c r="DR314" s="17">
        <f t="shared" si="2438"/>
        <v>0</v>
      </c>
      <c r="DS314" s="17">
        <f t="shared" si="2439"/>
        <v>0</v>
      </c>
      <c r="DT314" s="17">
        <f t="shared" si="2440"/>
        <v>0</v>
      </c>
      <c r="DU314" s="17">
        <f t="shared" si="2441"/>
        <v>0</v>
      </c>
      <c r="DV314" s="17">
        <f t="shared" si="2442"/>
        <v>0</v>
      </c>
      <c r="DW314" s="1"/>
      <c r="DX314" s="1"/>
      <c r="DY314" s="20">
        <f t="shared" si="2443"/>
        <v>0</v>
      </c>
      <c r="DZ314" s="20">
        <f t="shared" si="2444"/>
        <v>0</v>
      </c>
      <c r="EA314" s="20">
        <f t="shared" si="2445"/>
        <v>0</v>
      </c>
      <c r="EB314" s="20">
        <f t="shared" si="2446"/>
        <v>0</v>
      </c>
      <c r="EC314" s="18">
        <f t="shared" si="2447"/>
        <v>0</v>
      </c>
      <c r="ED314" s="19">
        <f t="shared" si="2647"/>
        <v>0</v>
      </c>
      <c r="EE314" s="19">
        <f t="shared" si="2449"/>
        <v>0</v>
      </c>
      <c r="EF314" s="1">
        <f t="shared" si="2450"/>
        <v>0</v>
      </c>
      <c r="EG314" s="18">
        <f>+IF(AND(CT314+EC314=0,SUM(AO314:AR314)&gt;0,SUM(DK314:DN314)&gt;0),(CU314+CV314+CW314+CX314)*2+CY314*5,(EC314+CT314-FO314)*5)+IF(AND(EC314+DQ314+CT314=0,SUM(AO314:AR314)&gt;0),SUM(CU314:CX314)*2+CY314*5,0)</f>
        <v>2</v>
      </c>
      <c r="EH314" s="341"/>
      <c r="EI314" s="44"/>
      <c r="EJ314" s="44">
        <v>4.5</v>
      </c>
      <c r="EK314" s="44"/>
      <c r="EL314" s="93">
        <v>1</v>
      </c>
      <c r="EM314" s="93"/>
      <c r="EN314" s="93"/>
      <c r="EO314" s="366"/>
      <c r="EP314" s="366"/>
      <c r="EQ314" s="374"/>
      <c r="ER314" s="374"/>
      <c r="ES314" s="374"/>
      <c r="ET314" s="374"/>
      <c r="EU314" s="18">
        <f t="shared" si="2451"/>
        <v>5</v>
      </c>
      <c r="EV314" s="18">
        <f t="shared" si="2097"/>
        <v>2</v>
      </c>
      <c r="EW314" s="341">
        <v>1</v>
      </c>
      <c r="EX314" s="341"/>
      <c r="EY314" s="341">
        <v>2</v>
      </c>
      <c r="EZ314" s="365">
        <f t="shared" si="2104"/>
        <v>0</v>
      </c>
      <c r="FA314" s="44"/>
      <c r="FB314" s="44"/>
      <c r="FC314" s="44"/>
      <c r="FD314" s="45"/>
      <c r="FE314" s="45"/>
      <c r="FF314" s="45"/>
      <c r="FG314" s="300"/>
      <c r="FH314" s="45"/>
      <c r="FI314" s="45"/>
      <c r="FJ314" s="45">
        <f>F314</f>
        <v>50</v>
      </c>
      <c r="FK314" s="44"/>
      <c r="FL314" s="44"/>
      <c r="FM314" s="44"/>
      <c r="FN314" s="44"/>
      <c r="FO314" s="294"/>
      <c r="FP314" s="20">
        <f t="shared" si="2105"/>
        <v>0</v>
      </c>
      <c r="FQ314" s="20">
        <f t="shared" si="2452"/>
        <v>3</v>
      </c>
      <c r="FR314" s="20">
        <f t="shared" si="2453"/>
        <v>0</v>
      </c>
      <c r="FS314" s="20">
        <f t="shared" si="2454"/>
        <v>0</v>
      </c>
      <c r="FT314" s="20">
        <f t="shared" si="2455"/>
        <v>0</v>
      </c>
      <c r="FU314" s="20">
        <f t="shared" si="2456"/>
        <v>0</v>
      </c>
      <c r="FV314" s="20">
        <f t="shared" si="2457"/>
        <v>0</v>
      </c>
      <c r="FW314" s="44"/>
    </row>
    <row r="315" spans="1:179" ht="27.75" customHeight="1">
      <c r="A315" s="40"/>
      <c r="B315" s="48" t="s">
        <v>639</v>
      </c>
      <c r="C315" s="48" t="str">
        <f>B315</f>
        <v>2A.2</v>
      </c>
      <c r="D315" s="48" t="s">
        <v>53</v>
      </c>
      <c r="E315" s="48" t="str">
        <f t="shared" ref="E315" si="2663">D315</f>
        <v>LT7,5</v>
      </c>
      <c r="F315" s="48">
        <v>48</v>
      </c>
      <c r="G315" s="48">
        <f>F315</f>
        <v>48</v>
      </c>
      <c r="H315" s="43"/>
      <c r="I315" s="43"/>
      <c r="J315" s="44"/>
      <c r="K315" s="44"/>
      <c r="L315" s="44"/>
      <c r="M315" s="44"/>
      <c r="N315" s="43"/>
      <c r="O315" s="43"/>
      <c r="P315" s="1"/>
      <c r="Q315" s="16"/>
      <c r="R315" s="1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1">
        <f t="shared" ref="AC315" si="2664">+IF(S315=1,1,0)+IF(T315=1,1,0)</f>
        <v>0</v>
      </c>
      <c r="AD315" s="1">
        <f t="shared" ref="AD315" si="2665">+IF(U315=1,1,0)+IF(V315=1,1,0)</f>
        <v>0</v>
      </c>
      <c r="AE315" s="1">
        <f t="shared" ref="AE315" si="2666">+IF(W315=1,1,0)+IF(X315=1,1,0)</f>
        <v>0</v>
      </c>
      <c r="AF315" s="1">
        <f t="shared" ref="AF315" si="2667">+IF(Y315=1,1,0)+IF(Z315=1,1,0)</f>
        <v>0</v>
      </c>
      <c r="AG315" s="1">
        <f t="shared" ref="AG315" si="2668">+IF(AA315=1,1,0)</f>
        <v>0</v>
      </c>
      <c r="AH315" s="1">
        <f t="shared" ref="AH315" si="2669">+IF(AB315=1,1,0)</f>
        <v>0</v>
      </c>
      <c r="AI315" s="1">
        <f t="shared" ref="AI315" si="2670">+IF(S315=2,1,0)+IF(T315=2,1,0)</f>
        <v>0</v>
      </c>
      <c r="AJ315" s="1">
        <f t="shared" ref="AJ315" si="2671">+IF(U315=2,1,0)+IF(V315=2,1,0)</f>
        <v>0</v>
      </c>
      <c r="AK315" s="1">
        <f t="shared" ref="AK315" si="2672">+IF(X315=2,1,0)+IF(W315=2,1,0)</f>
        <v>0</v>
      </c>
      <c r="AL315" s="1">
        <f t="shared" ref="AL315" si="2673">+IF(Y315=2,1,0)+IF(Z315=2,1,0)</f>
        <v>0</v>
      </c>
      <c r="AM315" s="1">
        <f t="shared" ref="AM315" si="2674">+IF(AA315=2,1,0)</f>
        <v>0</v>
      </c>
      <c r="AN315" s="1">
        <f t="shared" ref="AN315" si="2675">+IF(AB315=2,1,0)</f>
        <v>0</v>
      </c>
      <c r="AO315" s="44"/>
      <c r="AP315" s="44">
        <f t="shared" si="2660"/>
        <v>48</v>
      </c>
      <c r="AQ315" s="44"/>
      <c r="AR315" s="44"/>
      <c r="AS315" s="122">
        <f t="shared" si="2429"/>
        <v>0</v>
      </c>
      <c r="AT315" s="122">
        <f t="shared" si="2430"/>
        <v>1</v>
      </c>
      <c r="AU315" s="122">
        <f t="shared" si="2431"/>
        <v>0</v>
      </c>
      <c r="AV315" s="122">
        <f t="shared" si="2595"/>
        <v>0</v>
      </c>
      <c r="AW315" s="44"/>
      <c r="AX315" s="294"/>
      <c r="AY315" s="294"/>
      <c r="AZ315" s="294"/>
      <c r="BA315" s="294"/>
      <c r="BB315" s="294"/>
      <c r="BC315" s="294"/>
      <c r="BD315" s="44"/>
      <c r="BE315" s="44"/>
      <c r="BF315" s="44"/>
      <c r="BG315" s="44"/>
      <c r="BH315" s="44"/>
      <c r="BI315" s="44">
        <v>1</v>
      </c>
      <c r="BJ315" s="44"/>
      <c r="BK315" s="44"/>
      <c r="BL315" s="44"/>
      <c r="BM315" s="44"/>
      <c r="BN315" s="127"/>
      <c r="BO315" s="44"/>
      <c r="BP315" s="1"/>
      <c r="BQ315" s="44"/>
      <c r="BR315" s="17">
        <v>2</v>
      </c>
      <c r="BS315" s="1">
        <f t="shared" si="2072"/>
        <v>0</v>
      </c>
      <c r="BT315" s="17">
        <f t="shared" ref="BT315" si="2676">+BS315*2</f>
        <v>0</v>
      </c>
      <c r="BU315" s="44"/>
      <c r="BV315" s="44">
        <v>1</v>
      </c>
      <c r="BW315" s="44"/>
      <c r="BX315" s="44"/>
      <c r="BY315" s="44"/>
      <c r="BZ315" s="44"/>
      <c r="CA315" s="44"/>
      <c r="CB315" s="44"/>
      <c r="CC315" s="44"/>
      <c r="CD315" s="92"/>
      <c r="CE315" s="92"/>
      <c r="CF315" s="92"/>
      <c r="CG315" s="44"/>
      <c r="CH315" s="1">
        <v>1</v>
      </c>
      <c r="CI315" s="1"/>
      <c r="CJ315" s="1"/>
      <c r="CK315" s="383"/>
      <c r="CL315" s="383"/>
      <c r="CM315" s="383"/>
      <c r="CN315" s="1">
        <f t="shared" si="2433"/>
        <v>0</v>
      </c>
      <c r="CO315" s="1">
        <f t="shared" si="2434"/>
        <v>0</v>
      </c>
      <c r="CP315" s="20">
        <f t="shared" si="2435"/>
        <v>2.5</v>
      </c>
      <c r="CQ315" s="351"/>
      <c r="CR315" s="131">
        <f t="shared" si="2519"/>
        <v>1</v>
      </c>
      <c r="CS315" s="44"/>
      <c r="CT315" s="44"/>
      <c r="CU315" s="1"/>
      <c r="CV315" s="1"/>
      <c r="CW315" s="1">
        <v>1</v>
      </c>
      <c r="CX315" s="1"/>
      <c r="CY315" s="1">
        <v>2</v>
      </c>
      <c r="CZ315" s="44">
        <v>2</v>
      </c>
      <c r="DA315" s="17">
        <f t="shared" ref="DA315" si="2677">+CY315</f>
        <v>2</v>
      </c>
      <c r="DB315" s="359">
        <f t="shared" si="2079"/>
        <v>4</v>
      </c>
      <c r="DC315" s="359">
        <f t="shared" si="2080"/>
        <v>3</v>
      </c>
      <c r="DD315" s="44"/>
      <c r="DE315" s="44">
        <v>3</v>
      </c>
      <c r="DF315" s="44"/>
      <c r="DG315" s="44"/>
      <c r="DH315" s="44"/>
      <c r="DI315" s="44">
        <v>3</v>
      </c>
      <c r="DJ315" s="44"/>
      <c r="DK315" s="44"/>
      <c r="DL315" s="44"/>
      <c r="DM315" s="44"/>
      <c r="DN315" s="44"/>
      <c r="DO315" s="1"/>
      <c r="DP315" s="1"/>
      <c r="DQ315" s="17">
        <f t="shared" si="2437"/>
        <v>0</v>
      </c>
      <c r="DR315" s="17">
        <f t="shared" si="2438"/>
        <v>0</v>
      </c>
      <c r="DS315" s="17">
        <f t="shared" si="2439"/>
        <v>0</v>
      </c>
      <c r="DT315" s="17">
        <f t="shared" si="2440"/>
        <v>0</v>
      </c>
      <c r="DU315" s="17">
        <f t="shared" si="2441"/>
        <v>0</v>
      </c>
      <c r="DV315" s="17">
        <f t="shared" si="2442"/>
        <v>0</v>
      </c>
      <c r="DW315" s="1"/>
      <c r="DX315" s="1"/>
      <c r="DY315" s="20">
        <f t="shared" si="2443"/>
        <v>0</v>
      </c>
      <c r="DZ315" s="20">
        <f t="shared" si="2444"/>
        <v>0</v>
      </c>
      <c r="EA315" s="20">
        <f t="shared" si="2445"/>
        <v>0</v>
      </c>
      <c r="EB315" s="20">
        <f t="shared" si="2446"/>
        <v>0</v>
      </c>
      <c r="EC315" s="18">
        <f t="shared" si="2447"/>
        <v>1</v>
      </c>
      <c r="ED315" s="19">
        <f t="shared" ref="ED315" si="2678">+IF(EC315&lt;&gt;0,EC315*3,0)</f>
        <v>3</v>
      </c>
      <c r="EE315" s="19">
        <f t="shared" si="2449"/>
        <v>0</v>
      </c>
      <c r="EF315" s="1">
        <f t="shared" si="2450"/>
        <v>0</v>
      </c>
      <c r="EG315" s="18">
        <f t="shared" si="2401"/>
        <v>5</v>
      </c>
      <c r="EH315" s="341"/>
      <c r="EI315" s="44"/>
      <c r="EJ315" s="44">
        <v>4.5</v>
      </c>
      <c r="EK315" s="44"/>
      <c r="EL315" s="93">
        <v>1</v>
      </c>
      <c r="EM315" s="93"/>
      <c r="EN315" s="93"/>
      <c r="EO315" s="366"/>
      <c r="EP315" s="366"/>
      <c r="EQ315" s="374">
        <v>1</v>
      </c>
      <c r="ER315" s="374"/>
      <c r="ES315" s="374"/>
      <c r="ET315" s="374"/>
      <c r="EU315" s="18">
        <f t="shared" si="2451"/>
        <v>4</v>
      </c>
      <c r="EV315" s="18">
        <f t="shared" si="2097"/>
        <v>2</v>
      </c>
      <c r="EW315" s="341">
        <v>1</v>
      </c>
      <c r="EX315" s="341"/>
      <c r="EY315" s="341">
        <v>4</v>
      </c>
      <c r="EZ315" s="365">
        <f t="shared" si="2104"/>
        <v>0</v>
      </c>
      <c r="FA315" s="44"/>
      <c r="FB315" s="44"/>
      <c r="FC315" s="44"/>
      <c r="FD315" s="45"/>
      <c r="FE315" s="45"/>
      <c r="FF315" s="45"/>
      <c r="FG315" s="300"/>
      <c r="FH315" s="45"/>
      <c r="FI315" s="45"/>
      <c r="FJ315" s="45">
        <f>F315</f>
        <v>48</v>
      </c>
      <c r="FK315" s="44"/>
      <c r="FL315" s="44"/>
      <c r="FM315" s="44"/>
      <c r="FN315" s="44"/>
      <c r="FO315" s="294"/>
      <c r="FP315" s="20">
        <f t="shared" si="2105"/>
        <v>0</v>
      </c>
      <c r="FQ315" s="20">
        <f t="shared" si="2452"/>
        <v>3</v>
      </c>
      <c r="FR315" s="20">
        <f t="shared" si="2453"/>
        <v>0</v>
      </c>
      <c r="FS315" s="20">
        <f t="shared" si="2454"/>
        <v>0</v>
      </c>
      <c r="FT315" s="20">
        <f t="shared" si="2455"/>
        <v>0</v>
      </c>
      <c r="FU315" s="20">
        <f t="shared" si="2456"/>
        <v>0</v>
      </c>
      <c r="FV315" s="20">
        <f t="shared" si="2457"/>
        <v>0</v>
      </c>
      <c r="FW315" s="44"/>
    </row>
    <row r="316" spans="1:179" ht="27.75" customHeight="1">
      <c r="A316" s="40"/>
      <c r="B316" s="48" t="s">
        <v>640</v>
      </c>
      <c r="C316" s="48" t="str">
        <f>B316</f>
        <v>2A.3</v>
      </c>
      <c r="D316" s="48" t="s">
        <v>53</v>
      </c>
      <c r="E316" s="48" t="str">
        <f t="shared" ref="E316" si="2679">D316</f>
        <v>LT7,5</v>
      </c>
      <c r="F316" s="48">
        <v>48</v>
      </c>
      <c r="G316" s="48">
        <f>F316</f>
        <v>48</v>
      </c>
      <c r="H316" s="43"/>
      <c r="I316" s="43"/>
      <c r="J316" s="44"/>
      <c r="K316" s="44"/>
      <c r="L316" s="44"/>
      <c r="M316" s="44"/>
      <c r="N316" s="43"/>
      <c r="O316" s="43"/>
      <c r="P316" s="1"/>
      <c r="Q316" s="16"/>
      <c r="R316" s="1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1">
        <f t="shared" ref="AC316:AC317" si="2680">+IF(S316=1,1,0)+IF(T316=1,1,0)</f>
        <v>0</v>
      </c>
      <c r="AD316" s="1">
        <f t="shared" ref="AD316:AD317" si="2681">+IF(U316=1,1,0)+IF(V316=1,1,0)</f>
        <v>0</v>
      </c>
      <c r="AE316" s="1">
        <f t="shared" ref="AE316:AE317" si="2682">+IF(W316=1,1,0)+IF(X316=1,1,0)</f>
        <v>0</v>
      </c>
      <c r="AF316" s="1">
        <f t="shared" ref="AF316:AF317" si="2683">+IF(Y316=1,1,0)+IF(Z316=1,1,0)</f>
        <v>0</v>
      </c>
      <c r="AG316" s="1">
        <f t="shared" ref="AG316:AG317" si="2684">+IF(AA316=1,1,0)</f>
        <v>0</v>
      </c>
      <c r="AH316" s="1">
        <f t="shared" ref="AH316:AH317" si="2685">+IF(AB316=1,1,0)</f>
        <v>0</v>
      </c>
      <c r="AI316" s="1">
        <f t="shared" ref="AI316:AI317" si="2686">+IF(S316=2,1,0)+IF(T316=2,1,0)</f>
        <v>0</v>
      </c>
      <c r="AJ316" s="1">
        <f t="shared" ref="AJ316:AJ317" si="2687">+IF(U316=2,1,0)+IF(V316=2,1,0)</f>
        <v>0</v>
      </c>
      <c r="AK316" s="1">
        <f t="shared" ref="AK316:AK317" si="2688">+IF(X316=2,1,0)+IF(W316=2,1,0)</f>
        <v>0</v>
      </c>
      <c r="AL316" s="1">
        <f t="shared" ref="AL316:AL317" si="2689">+IF(Y316=2,1,0)+IF(Z316=2,1,0)</f>
        <v>0</v>
      </c>
      <c r="AM316" s="1">
        <f t="shared" ref="AM316:AM317" si="2690">+IF(AA316=2,1,0)</f>
        <v>0</v>
      </c>
      <c r="AN316" s="1">
        <f t="shared" ref="AN316:AN317" si="2691">+IF(AB316=2,1,0)</f>
        <v>0</v>
      </c>
      <c r="AO316" s="44"/>
      <c r="AP316" s="44">
        <f t="shared" si="2660"/>
        <v>48</v>
      </c>
      <c r="AQ316" s="44"/>
      <c r="AR316" s="44"/>
      <c r="AS316" s="122">
        <f t="shared" si="2429"/>
        <v>0</v>
      </c>
      <c r="AT316" s="122">
        <f t="shared" si="2430"/>
        <v>1</v>
      </c>
      <c r="AU316" s="122">
        <f t="shared" si="2431"/>
        <v>0</v>
      </c>
      <c r="AV316" s="122">
        <f t="shared" si="2595"/>
        <v>0</v>
      </c>
      <c r="AW316" s="44"/>
      <c r="AX316" s="294"/>
      <c r="AY316" s="294">
        <v>1</v>
      </c>
      <c r="AZ316" s="294"/>
      <c r="BA316" s="294"/>
      <c r="BB316" s="294"/>
      <c r="BC316" s="29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127"/>
      <c r="BO316" s="44"/>
      <c r="BP316" s="1"/>
      <c r="BQ316" s="44"/>
      <c r="BR316" s="17">
        <v>1</v>
      </c>
      <c r="BS316" s="1">
        <f t="shared" si="2072"/>
        <v>0</v>
      </c>
      <c r="BT316" s="17">
        <f t="shared" ref="BT316:BT317" si="2692">+BS316*2</f>
        <v>0</v>
      </c>
      <c r="BU316" s="44"/>
      <c r="BV316" s="44">
        <v>1</v>
      </c>
      <c r="BW316" s="44">
        <v>1</v>
      </c>
      <c r="BX316" s="44">
        <v>1</v>
      </c>
      <c r="BY316" s="44"/>
      <c r="BZ316" s="44"/>
      <c r="CA316" s="44"/>
      <c r="CB316" s="44"/>
      <c r="CC316" s="44"/>
      <c r="CD316" s="92"/>
      <c r="CE316" s="92"/>
      <c r="CF316" s="92"/>
      <c r="CG316" s="44"/>
      <c r="CH316" s="1">
        <v>1</v>
      </c>
      <c r="CI316" s="1"/>
      <c r="CJ316" s="1"/>
      <c r="CK316" s="383"/>
      <c r="CL316" s="383"/>
      <c r="CM316" s="383"/>
      <c r="CN316" s="1">
        <f t="shared" si="2433"/>
        <v>1</v>
      </c>
      <c r="CO316" s="1">
        <f t="shared" si="2434"/>
        <v>1</v>
      </c>
      <c r="CP316" s="20">
        <f t="shared" si="2435"/>
        <v>2.5</v>
      </c>
      <c r="CQ316" s="351"/>
      <c r="CR316" s="131">
        <f t="shared" si="2519"/>
        <v>1</v>
      </c>
      <c r="CS316" s="44"/>
      <c r="CT316" s="44"/>
      <c r="CU316" s="1"/>
      <c r="CV316" s="1"/>
      <c r="CW316" s="1">
        <v>1</v>
      </c>
      <c r="CX316" s="1"/>
      <c r="CY316" s="1">
        <v>1</v>
      </c>
      <c r="CZ316" s="44">
        <v>2</v>
      </c>
      <c r="DA316" s="17">
        <f t="shared" ref="DA316:DA317" si="2693">+CY316</f>
        <v>1</v>
      </c>
      <c r="DB316" s="359">
        <f t="shared" si="2079"/>
        <v>3</v>
      </c>
      <c r="DC316" s="359">
        <f t="shared" si="2080"/>
        <v>2</v>
      </c>
      <c r="DD316" s="44"/>
      <c r="DE316" s="44">
        <v>3</v>
      </c>
      <c r="DF316" s="44"/>
      <c r="DG316" s="44"/>
      <c r="DH316" s="44"/>
      <c r="DI316" s="44">
        <v>3</v>
      </c>
      <c r="DJ316" s="44"/>
      <c r="DK316" s="44"/>
      <c r="DL316" s="44"/>
      <c r="DM316" s="44"/>
      <c r="DN316" s="44"/>
      <c r="DO316" s="1"/>
      <c r="DP316" s="1"/>
      <c r="DQ316" s="17">
        <f t="shared" si="2437"/>
        <v>0</v>
      </c>
      <c r="DR316" s="17">
        <f t="shared" si="2438"/>
        <v>0</v>
      </c>
      <c r="DS316" s="17">
        <f t="shared" si="2439"/>
        <v>0</v>
      </c>
      <c r="DT316" s="17">
        <f t="shared" si="2440"/>
        <v>0</v>
      </c>
      <c r="DU316" s="17">
        <f t="shared" si="2441"/>
        <v>0</v>
      </c>
      <c r="DV316" s="17">
        <f t="shared" si="2442"/>
        <v>0</v>
      </c>
      <c r="DW316" s="1"/>
      <c r="DX316" s="1"/>
      <c r="DY316" s="20">
        <f t="shared" si="2443"/>
        <v>0</v>
      </c>
      <c r="DZ316" s="20">
        <f t="shared" si="2444"/>
        <v>0</v>
      </c>
      <c r="EA316" s="20">
        <f t="shared" si="2445"/>
        <v>0</v>
      </c>
      <c r="EB316" s="20">
        <f t="shared" si="2446"/>
        <v>0</v>
      </c>
      <c r="EC316" s="18">
        <f t="shared" si="2447"/>
        <v>1</v>
      </c>
      <c r="ED316" s="19">
        <f t="shared" ref="ED316" si="2694">+IF(EC316&lt;&gt;0,EC316*3,0)</f>
        <v>3</v>
      </c>
      <c r="EE316" s="19">
        <f t="shared" si="2449"/>
        <v>0</v>
      </c>
      <c r="EF316" s="1">
        <f t="shared" si="2450"/>
        <v>0</v>
      </c>
      <c r="EG316" s="18"/>
      <c r="EH316" s="341"/>
      <c r="EI316" s="44"/>
      <c r="EJ316" s="44">
        <v>4.5</v>
      </c>
      <c r="EK316" s="44"/>
      <c r="EL316" s="93">
        <v>1</v>
      </c>
      <c r="EM316" s="93"/>
      <c r="EN316" s="93"/>
      <c r="EO316" s="366"/>
      <c r="EP316" s="366"/>
      <c r="EQ316" s="374"/>
      <c r="ER316" s="374"/>
      <c r="ES316" s="374"/>
      <c r="ET316" s="374"/>
      <c r="EU316" s="18">
        <f t="shared" si="2451"/>
        <v>4</v>
      </c>
      <c r="EV316" s="18">
        <f t="shared" si="2097"/>
        <v>2</v>
      </c>
      <c r="EW316" s="341">
        <v>1</v>
      </c>
      <c r="EX316" s="341">
        <v>1</v>
      </c>
      <c r="EY316" s="341">
        <v>4</v>
      </c>
      <c r="EZ316" s="365">
        <f t="shared" si="2104"/>
        <v>0.5</v>
      </c>
      <c r="FA316" s="44"/>
      <c r="FB316" s="44"/>
      <c r="FC316" s="44"/>
      <c r="FD316" s="45"/>
      <c r="FE316" s="45"/>
      <c r="FF316" s="45"/>
      <c r="FG316" s="300"/>
      <c r="FH316" s="45"/>
      <c r="FI316" s="45"/>
      <c r="FJ316" s="45">
        <f>F316</f>
        <v>48</v>
      </c>
      <c r="FK316" s="44"/>
      <c r="FL316" s="44"/>
      <c r="FM316" s="44"/>
      <c r="FN316" s="44"/>
      <c r="FO316" s="294"/>
      <c r="FP316" s="20">
        <f t="shared" si="2105"/>
        <v>0</v>
      </c>
      <c r="FQ316" s="20">
        <f t="shared" si="2452"/>
        <v>3</v>
      </c>
      <c r="FR316" s="20">
        <f t="shared" si="2453"/>
        <v>0</v>
      </c>
      <c r="FS316" s="20">
        <f t="shared" si="2454"/>
        <v>0</v>
      </c>
      <c r="FT316" s="20">
        <f t="shared" si="2455"/>
        <v>0</v>
      </c>
      <c r="FU316" s="20">
        <f t="shared" si="2456"/>
        <v>0</v>
      </c>
      <c r="FV316" s="20">
        <f t="shared" si="2457"/>
        <v>0</v>
      </c>
      <c r="FW316" s="44"/>
    </row>
    <row r="317" spans="1:179" ht="27.75" customHeight="1">
      <c r="A317" s="40"/>
      <c r="B317" s="41" t="s">
        <v>630</v>
      </c>
      <c r="C317" s="41" t="str">
        <f t="shared" ref="C317" si="2695">B317</f>
        <v>2.2</v>
      </c>
      <c r="D317" s="48"/>
      <c r="E317" s="48"/>
      <c r="F317" s="41"/>
      <c r="G317" s="48"/>
      <c r="H317" s="43"/>
      <c r="I317" s="43"/>
      <c r="J317" s="44"/>
      <c r="K317" s="44"/>
      <c r="L317" s="44"/>
      <c r="M317" s="44"/>
      <c r="N317" s="43"/>
      <c r="O317" s="43"/>
      <c r="P317" s="1"/>
      <c r="Q317" s="16"/>
      <c r="R317" s="1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1">
        <f t="shared" si="2680"/>
        <v>0</v>
      </c>
      <c r="AD317" s="1">
        <f t="shared" si="2681"/>
        <v>0</v>
      </c>
      <c r="AE317" s="1">
        <f t="shared" si="2682"/>
        <v>0</v>
      </c>
      <c r="AF317" s="1">
        <f t="shared" si="2683"/>
        <v>0</v>
      </c>
      <c r="AG317" s="1">
        <f t="shared" si="2684"/>
        <v>0</v>
      </c>
      <c r="AH317" s="1">
        <f t="shared" si="2685"/>
        <v>0</v>
      </c>
      <c r="AI317" s="1">
        <f t="shared" si="2686"/>
        <v>0</v>
      </c>
      <c r="AJ317" s="1">
        <f t="shared" si="2687"/>
        <v>0</v>
      </c>
      <c r="AK317" s="1">
        <f t="shared" si="2688"/>
        <v>0</v>
      </c>
      <c r="AL317" s="1">
        <f t="shared" si="2689"/>
        <v>0</v>
      </c>
      <c r="AM317" s="1">
        <f t="shared" si="2690"/>
        <v>0</v>
      </c>
      <c r="AN317" s="1">
        <f t="shared" si="2691"/>
        <v>0</v>
      </c>
      <c r="AO317" s="44"/>
      <c r="AP317" s="44"/>
      <c r="AQ317" s="44"/>
      <c r="AR317" s="44"/>
      <c r="AS317" s="122">
        <f t="shared" si="2429"/>
        <v>0</v>
      </c>
      <c r="AT317" s="122">
        <f t="shared" si="2430"/>
        <v>0</v>
      </c>
      <c r="AU317" s="122">
        <f t="shared" si="2431"/>
        <v>0</v>
      </c>
      <c r="AV317" s="122">
        <f t="shared" si="2595"/>
        <v>0</v>
      </c>
      <c r="AW317" s="44"/>
      <c r="AX317" s="294"/>
      <c r="AY317" s="294"/>
      <c r="AZ317" s="294"/>
      <c r="BA317" s="294"/>
      <c r="BB317" s="294"/>
      <c r="BC317" s="29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127"/>
      <c r="BO317" s="44"/>
      <c r="BP317" s="1"/>
      <c r="BQ317" s="44"/>
      <c r="BR317" s="17">
        <v>1</v>
      </c>
      <c r="BS317" s="1">
        <f t="shared" si="2072"/>
        <v>0</v>
      </c>
      <c r="BT317" s="17">
        <f t="shared" si="2692"/>
        <v>0</v>
      </c>
      <c r="BU317" s="44">
        <v>8</v>
      </c>
      <c r="BV317" s="44"/>
      <c r="BW317" s="44"/>
      <c r="BX317" s="44"/>
      <c r="BY317" s="44"/>
      <c r="BZ317" s="44"/>
      <c r="CA317" s="44"/>
      <c r="CB317" s="44"/>
      <c r="CC317" s="44"/>
      <c r="CD317" s="92"/>
      <c r="CE317" s="92"/>
      <c r="CF317" s="92"/>
      <c r="CG317" s="44"/>
      <c r="CH317" s="1"/>
      <c r="CI317" s="1"/>
      <c r="CJ317" s="1"/>
      <c r="CK317" s="383"/>
      <c r="CL317" s="383"/>
      <c r="CM317" s="383"/>
      <c r="CN317" s="1">
        <f t="shared" si="2433"/>
        <v>0</v>
      </c>
      <c r="CO317" s="1">
        <f t="shared" si="2434"/>
        <v>0</v>
      </c>
      <c r="CP317" s="20">
        <f t="shared" si="2435"/>
        <v>0</v>
      </c>
      <c r="CQ317" s="351"/>
      <c r="CR317" s="131">
        <f t="shared" si="2519"/>
        <v>0</v>
      </c>
      <c r="CS317" s="44"/>
      <c r="CT317" s="44"/>
      <c r="CU317" s="1"/>
      <c r="CV317" s="1"/>
      <c r="CW317" s="1"/>
      <c r="CX317" s="1"/>
      <c r="CY317" s="1"/>
      <c r="CZ317" s="44"/>
      <c r="DA317" s="17">
        <f t="shared" si="2693"/>
        <v>0</v>
      </c>
      <c r="DB317" s="359">
        <f t="shared" si="2079"/>
        <v>0</v>
      </c>
      <c r="DC317" s="359">
        <f t="shared" si="2080"/>
        <v>0</v>
      </c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1"/>
      <c r="DP317" s="1"/>
      <c r="DQ317" s="17">
        <f t="shared" si="2437"/>
        <v>0</v>
      </c>
      <c r="DR317" s="17">
        <f t="shared" si="2438"/>
        <v>0</v>
      </c>
      <c r="DS317" s="17">
        <f t="shared" si="2439"/>
        <v>0</v>
      </c>
      <c r="DT317" s="17">
        <f t="shared" si="2440"/>
        <v>0</v>
      </c>
      <c r="DU317" s="17">
        <f t="shared" si="2441"/>
        <v>0</v>
      </c>
      <c r="DV317" s="17">
        <f t="shared" si="2442"/>
        <v>0</v>
      </c>
      <c r="DW317" s="1"/>
      <c r="DX317" s="1"/>
      <c r="DY317" s="20">
        <f t="shared" si="2443"/>
        <v>0</v>
      </c>
      <c r="DZ317" s="20">
        <f t="shared" si="2444"/>
        <v>0</v>
      </c>
      <c r="EA317" s="20">
        <f t="shared" si="2445"/>
        <v>0</v>
      </c>
      <c r="EB317" s="20">
        <f t="shared" si="2446"/>
        <v>0</v>
      </c>
      <c r="EC317" s="18">
        <f t="shared" si="2447"/>
        <v>0</v>
      </c>
      <c r="ED317" s="19">
        <f>+IF(EC317&lt;&gt;0,EC317*3,0)</f>
        <v>0</v>
      </c>
      <c r="EE317" s="19">
        <f t="shared" si="2449"/>
        <v>0</v>
      </c>
      <c r="EF317" s="1">
        <f t="shared" si="2450"/>
        <v>0</v>
      </c>
      <c r="EG317" s="18">
        <f>+IF(AND(CT317+EC317=0,SUM(AO317:AR317)&gt;0,SUM(DK317:DN317)&gt;0),(CU317+CV317+CW317+CX317)*2+CY317*5,(EC317+CT317-FO317)*5)+IF(AND(EC317+DQ317+CT317=0,SUM(AO317:AR317)&gt;0),SUM(CU317:CX317)*2+CY317*5,0)</f>
        <v>0</v>
      </c>
      <c r="EH317" s="341"/>
      <c r="EI317" s="44"/>
      <c r="EJ317" s="44"/>
      <c r="EK317" s="44"/>
      <c r="EL317" s="93"/>
      <c r="EM317" s="93"/>
      <c r="EN317" s="93"/>
      <c r="EO317" s="366"/>
      <c r="EP317" s="366"/>
      <c r="EQ317" s="374"/>
      <c r="ER317" s="374"/>
      <c r="ES317" s="374"/>
      <c r="ET317" s="374"/>
      <c r="EU317" s="18">
        <f t="shared" si="2451"/>
        <v>0</v>
      </c>
      <c r="EV317" s="18">
        <f t="shared" si="2097"/>
        <v>0</v>
      </c>
      <c r="EW317" s="341"/>
      <c r="EX317" s="341"/>
      <c r="EY317" s="341"/>
      <c r="EZ317" s="365">
        <f t="shared" si="2104"/>
        <v>0</v>
      </c>
      <c r="FA317" s="44"/>
      <c r="FB317" s="44"/>
      <c r="FC317" s="44"/>
      <c r="FD317" s="45"/>
      <c r="FE317" s="45"/>
      <c r="FF317" s="45"/>
      <c r="FG317" s="300"/>
      <c r="FH317" s="45"/>
      <c r="FI317" s="45"/>
      <c r="FJ317" s="45"/>
      <c r="FK317" s="44"/>
      <c r="FL317" s="44"/>
      <c r="FM317" s="44"/>
      <c r="FN317" s="44"/>
      <c r="FO317" s="294"/>
      <c r="FP317" s="20">
        <f t="shared" si="2105"/>
        <v>0</v>
      </c>
      <c r="FQ317" s="20">
        <f t="shared" si="2452"/>
        <v>0</v>
      </c>
      <c r="FR317" s="20">
        <f t="shared" si="2453"/>
        <v>0</v>
      </c>
      <c r="FS317" s="20">
        <f t="shared" si="2454"/>
        <v>0</v>
      </c>
      <c r="FT317" s="20">
        <f t="shared" si="2455"/>
        <v>0</v>
      </c>
      <c r="FU317" s="20">
        <f t="shared" si="2456"/>
        <v>0</v>
      </c>
      <c r="FV317" s="20">
        <f t="shared" si="2457"/>
        <v>0</v>
      </c>
      <c r="FW317" s="44"/>
    </row>
    <row r="318" spans="1:179" ht="27.75" customHeight="1">
      <c r="A318" s="40"/>
      <c r="B318" s="48" t="s">
        <v>641</v>
      </c>
      <c r="C318" s="48" t="str">
        <f t="shared" ref="C318" si="2696">B318</f>
        <v>2.3</v>
      </c>
      <c r="D318" s="48" t="s">
        <v>53</v>
      </c>
      <c r="E318" s="48" t="str">
        <f t="shared" si="2649"/>
        <v>LT7,5</v>
      </c>
      <c r="F318" s="48">
        <v>44</v>
      </c>
      <c r="G318" s="48">
        <f t="shared" ref="G318" si="2697">F318</f>
        <v>44</v>
      </c>
      <c r="H318" s="43"/>
      <c r="I318" s="43"/>
      <c r="J318" s="44"/>
      <c r="K318" s="44"/>
      <c r="L318" s="44"/>
      <c r="M318" s="44"/>
      <c r="N318" s="43"/>
      <c r="O318" s="43"/>
      <c r="P318" s="1"/>
      <c r="Q318" s="16"/>
      <c r="R318" s="1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1">
        <f t="shared" si="2650"/>
        <v>0</v>
      </c>
      <c r="AD318" s="1">
        <f t="shared" si="2651"/>
        <v>0</v>
      </c>
      <c r="AE318" s="1">
        <f t="shared" si="2652"/>
        <v>0</v>
      </c>
      <c r="AF318" s="1">
        <f t="shared" si="2653"/>
        <v>0</v>
      </c>
      <c r="AG318" s="1">
        <f t="shared" si="2654"/>
        <v>0</v>
      </c>
      <c r="AH318" s="1">
        <f t="shared" si="2654"/>
        <v>0</v>
      </c>
      <c r="AI318" s="1">
        <f t="shared" si="2655"/>
        <v>0</v>
      </c>
      <c r="AJ318" s="1">
        <f t="shared" si="2656"/>
        <v>0</v>
      </c>
      <c r="AK318" s="1">
        <f t="shared" si="2657"/>
        <v>0</v>
      </c>
      <c r="AL318" s="1">
        <f t="shared" si="2658"/>
        <v>0</v>
      </c>
      <c r="AM318" s="1">
        <f t="shared" si="2659"/>
        <v>0</v>
      </c>
      <c r="AN318" s="1">
        <f t="shared" si="2659"/>
        <v>0</v>
      </c>
      <c r="AO318" s="44"/>
      <c r="AP318" s="44"/>
      <c r="AQ318" s="44"/>
      <c r="AR318" s="44">
        <f>G318</f>
        <v>44</v>
      </c>
      <c r="AS318" s="122">
        <f t="shared" si="2429"/>
        <v>0</v>
      </c>
      <c r="AT318" s="122">
        <f t="shared" si="2430"/>
        <v>0</v>
      </c>
      <c r="AU318" s="122">
        <f t="shared" si="2431"/>
        <v>0</v>
      </c>
      <c r="AV318" s="122">
        <f t="shared" si="2595"/>
        <v>1</v>
      </c>
      <c r="AW318" s="44"/>
      <c r="AX318" s="294"/>
      <c r="AY318" s="294"/>
      <c r="AZ318" s="294"/>
      <c r="BA318" s="294"/>
      <c r="BB318" s="294"/>
      <c r="BC318" s="294"/>
      <c r="BD318" s="44"/>
      <c r="BE318" s="44"/>
      <c r="BF318" s="44"/>
      <c r="BG318" s="44"/>
      <c r="BH318" s="44"/>
      <c r="BI318" s="44">
        <v>1</v>
      </c>
      <c r="BJ318" s="44"/>
      <c r="BK318" s="44"/>
      <c r="BL318" s="44"/>
      <c r="BM318" s="44"/>
      <c r="BN318" s="127"/>
      <c r="BO318" s="44"/>
      <c r="BP318" s="1"/>
      <c r="BQ318" s="44"/>
      <c r="BR318" s="17">
        <v>2</v>
      </c>
      <c r="BS318" s="1">
        <f t="shared" si="2072"/>
        <v>0</v>
      </c>
      <c r="BT318" s="17">
        <f t="shared" si="2661"/>
        <v>0</v>
      </c>
      <c r="BU318" s="44"/>
      <c r="BV318" s="44">
        <v>1</v>
      </c>
      <c r="BW318" s="44"/>
      <c r="BX318" s="44"/>
      <c r="BY318" s="44"/>
      <c r="BZ318" s="44"/>
      <c r="CA318" s="44"/>
      <c r="CB318" s="44"/>
      <c r="CC318" s="44"/>
      <c r="CD318" s="92"/>
      <c r="CE318" s="92"/>
      <c r="CF318" s="92"/>
      <c r="CG318" s="44"/>
      <c r="CH318" s="1">
        <v>1</v>
      </c>
      <c r="CI318" s="1"/>
      <c r="CJ318" s="1"/>
      <c r="CK318" s="383"/>
      <c r="CL318" s="383"/>
      <c r="CM318" s="383"/>
      <c r="CN318" s="1">
        <f t="shared" si="2433"/>
        <v>0</v>
      </c>
      <c r="CO318" s="1">
        <f t="shared" si="2434"/>
        <v>0</v>
      </c>
      <c r="CP318" s="20">
        <f t="shared" si="2435"/>
        <v>2.5</v>
      </c>
      <c r="CQ318" s="351"/>
      <c r="CR318" s="131">
        <f t="shared" si="2519"/>
        <v>1</v>
      </c>
      <c r="CS318" s="44"/>
      <c r="CT318" s="44"/>
      <c r="CU318" s="1"/>
      <c r="CV318" s="1"/>
      <c r="CW318" s="1">
        <v>1</v>
      </c>
      <c r="CX318" s="1"/>
      <c r="CY318" s="1">
        <v>1</v>
      </c>
      <c r="CZ318" s="44">
        <v>3</v>
      </c>
      <c r="DA318" s="17">
        <f t="shared" si="2662"/>
        <v>1</v>
      </c>
      <c r="DB318" s="359">
        <f t="shared" si="2079"/>
        <v>4</v>
      </c>
      <c r="DC318" s="359">
        <f t="shared" si="2080"/>
        <v>2</v>
      </c>
      <c r="DD318" s="44"/>
      <c r="DE318" s="44">
        <v>3</v>
      </c>
      <c r="DF318" s="44"/>
      <c r="DG318" s="44"/>
      <c r="DH318" s="44"/>
      <c r="DI318" s="44">
        <v>4</v>
      </c>
      <c r="DJ318" s="44"/>
      <c r="DK318" s="44"/>
      <c r="DL318" s="44"/>
      <c r="DM318" s="44"/>
      <c r="DN318" s="44"/>
      <c r="DO318" s="1"/>
      <c r="DP318" s="1"/>
      <c r="DQ318" s="17">
        <f t="shared" si="2437"/>
        <v>0</v>
      </c>
      <c r="DR318" s="17">
        <f t="shared" si="2438"/>
        <v>0</v>
      </c>
      <c r="DS318" s="17">
        <f t="shared" si="2439"/>
        <v>0</v>
      </c>
      <c r="DT318" s="17">
        <f t="shared" si="2440"/>
        <v>0</v>
      </c>
      <c r="DU318" s="17">
        <f t="shared" si="2441"/>
        <v>0</v>
      </c>
      <c r="DV318" s="17">
        <f t="shared" si="2442"/>
        <v>0</v>
      </c>
      <c r="DW318" s="1"/>
      <c r="DX318" s="1"/>
      <c r="DY318" s="20">
        <f t="shared" si="2443"/>
        <v>0</v>
      </c>
      <c r="DZ318" s="20">
        <f t="shared" si="2444"/>
        <v>0</v>
      </c>
      <c r="EA318" s="20">
        <f t="shared" si="2445"/>
        <v>0</v>
      </c>
      <c r="EB318" s="20">
        <f t="shared" si="2446"/>
        <v>0</v>
      </c>
      <c r="EC318" s="18">
        <f t="shared" si="2447"/>
        <v>1</v>
      </c>
      <c r="ED318" s="19">
        <f t="shared" si="2647"/>
        <v>3</v>
      </c>
      <c r="EE318" s="19">
        <f t="shared" si="2449"/>
        <v>0</v>
      </c>
      <c r="EF318" s="1">
        <f t="shared" si="2450"/>
        <v>0</v>
      </c>
      <c r="EG318" s="18">
        <f>+IF(AND(CT318+EC318=0,SUM(AO318:AR318)&gt;0,SUM(DK318:DN318)&gt;0),(CU318+CV318+CW318+CX318)*2+CY318*5,(EC318+CT318-FO318)*5)+IF(AND(EC318+DQ318+CT318=0,SUM(AO318:AR318)&gt;0),SUM(CU318:CX318)*2+CY318*5,0)</f>
        <v>5</v>
      </c>
      <c r="EH318" s="341"/>
      <c r="EI318" s="44"/>
      <c r="EJ318" s="44"/>
      <c r="EK318" s="44"/>
      <c r="EL318" s="93">
        <v>1</v>
      </c>
      <c r="EM318" s="93"/>
      <c r="EN318" s="93"/>
      <c r="EO318" s="366"/>
      <c r="EP318" s="366"/>
      <c r="EQ318" s="374"/>
      <c r="ER318" s="374"/>
      <c r="ES318" s="374"/>
      <c r="ET318" s="374"/>
      <c r="EU318" s="18">
        <f t="shared" si="2451"/>
        <v>5</v>
      </c>
      <c r="EV318" s="18">
        <f t="shared" si="2097"/>
        <v>2</v>
      </c>
      <c r="EW318" s="341">
        <v>1</v>
      </c>
      <c r="EX318" s="341"/>
      <c r="EY318" s="341">
        <v>4</v>
      </c>
      <c r="EZ318" s="365">
        <f t="shared" si="2104"/>
        <v>0</v>
      </c>
      <c r="FA318" s="44"/>
      <c r="FB318" s="44"/>
      <c r="FC318" s="44"/>
      <c r="FD318" s="45"/>
      <c r="FE318" s="45"/>
      <c r="FF318" s="45"/>
      <c r="FG318" s="300"/>
      <c r="FH318" s="45"/>
      <c r="FI318" s="45"/>
      <c r="FJ318" s="45"/>
      <c r="FK318" s="44">
        <f>F318</f>
        <v>44</v>
      </c>
      <c r="FL318" s="44"/>
      <c r="FM318" s="44"/>
      <c r="FN318" s="44"/>
      <c r="FO318" s="294"/>
      <c r="FP318" s="20">
        <f t="shared" si="2105"/>
        <v>0</v>
      </c>
      <c r="FQ318" s="20">
        <f t="shared" si="2452"/>
        <v>3</v>
      </c>
      <c r="FR318" s="20">
        <f t="shared" si="2453"/>
        <v>0</v>
      </c>
      <c r="FS318" s="20">
        <f t="shared" si="2454"/>
        <v>0</v>
      </c>
      <c r="FT318" s="20">
        <f t="shared" si="2455"/>
        <v>0</v>
      </c>
      <c r="FU318" s="20">
        <f t="shared" si="2456"/>
        <v>0</v>
      </c>
      <c r="FV318" s="20">
        <f t="shared" si="2457"/>
        <v>0</v>
      </c>
      <c r="FW318" s="44"/>
    </row>
    <row r="319" spans="1:179" ht="27.75" customHeight="1">
      <c r="A319" s="40"/>
      <c r="B319" s="48" t="s">
        <v>642</v>
      </c>
      <c r="C319" s="48" t="str">
        <f t="shared" ref="C319:C320" si="2698">B319</f>
        <v>2.4</v>
      </c>
      <c r="D319" s="48" t="s">
        <v>53</v>
      </c>
      <c r="E319" s="48" t="str">
        <f t="shared" ref="E319" si="2699">D319</f>
        <v>LT7,5</v>
      </c>
      <c r="F319" s="48">
        <v>40</v>
      </c>
      <c r="G319" s="48">
        <f t="shared" ref="G319" si="2700">F319</f>
        <v>40</v>
      </c>
      <c r="H319" s="43"/>
      <c r="I319" s="43"/>
      <c r="J319" s="44"/>
      <c r="K319" s="44"/>
      <c r="L319" s="44"/>
      <c r="M319" s="44"/>
      <c r="N319" s="43"/>
      <c r="O319" s="43"/>
      <c r="P319" s="1"/>
      <c r="Q319" s="16"/>
      <c r="R319" s="1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1">
        <f t="shared" ref="AC319:AC321" si="2701">+IF(S319=1,1,0)+IF(T319=1,1,0)</f>
        <v>0</v>
      </c>
      <c r="AD319" s="1">
        <f t="shared" ref="AD319:AD321" si="2702">+IF(U319=1,1,0)+IF(V319=1,1,0)</f>
        <v>0</v>
      </c>
      <c r="AE319" s="1">
        <f t="shared" ref="AE319:AE321" si="2703">+IF(W319=1,1,0)+IF(X319=1,1,0)</f>
        <v>0</v>
      </c>
      <c r="AF319" s="1">
        <f t="shared" ref="AF319:AF321" si="2704">+IF(Y319=1,1,0)+IF(Z319=1,1,0)</f>
        <v>0</v>
      </c>
      <c r="AG319" s="1">
        <f t="shared" ref="AG319:AG321" si="2705">+IF(AA319=1,1,0)</f>
        <v>0</v>
      </c>
      <c r="AH319" s="1">
        <f t="shared" ref="AH319:AH321" si="2706">+IF(AB319=1,1,0)</f>
        <v>0</v>
      </c>
      <c r="AI319" s="1">
        <f t="shared" ref="AI319:AI321" si="2707">+IF(S319=2,1,0)+IF(T319=2,1,0)</f>
        <v>0</v>
      </c>
      <c r="AJ319" s="1">
        <f t="shared" ref="AJ319:AJ321" si="2708">+IF(U319=2,1,0)+IF(V319=2,1,0)</f>
        <v>0</v>
      </c>
      <c r="AK319" s="1">
        <f t="shared" ref="AK319:AK321" si="2709">+IF(X319=2,1,0)+IF(W319=2,1,0)</f>
        <v>0</v>
      </c>
      <c r="AL319" s="1">
        <f t="shared" ref="AL319:AL321" si="2710">+IF(Y319=2,1,0)+IF(Z319=2,1,0)</f>
        <v>0</v>
      </c>
      <c r="AM319" s="1">
        <f t="shared" ref="AM319:AM321" si="2711">+IF(AA319=2,1,0)</f>
        <v>0</v>
      </c>
      <c r="AN319" s="1">
        <f t="shared" ref="AN319:AN321" si="2712">+IF(AB319=2,1,0)</f>
        <v>0</v>
      </c>
      <c r="AO319" s="44"/>
      <c r="AP319" s="44"/>
      <c r="AQ319" s="44"/>
      <c r="AR319" s="44">
        <f>G319</f>
        <v>40</v>
      </c>
      <c r="AS319" s="122">
        <f t="shared" si="2429"/>
        <v>0</v>
      </c>
      <c r="AT319" s="122">
        <f t="shared" si="2430"/>
        <v>0</v>
      </c>
      <c r="AU319" s="122">
        <f t="shared" si="2431"/>
        <v>0</v>
      </c>
      <c r="AV319" s="122">
        <f t="shared" si="2595"/>
        <v>0</v>
      </c>
      <c r="AW319" s="44"/>
      <c r="AX319" s="294"/>
      <c r="AY319" s="294"/>
      <c r="AZ319" s="294"/>
      <c r="BA319" s="294"/>
      <c r="BB319" s="294"/>
      <c r="BC319" s="29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127"/>
      <c r="BO319" s="44">
        <v>1</v>
      </c>
      <c r="BP319" s="1"/>
      <c r="BQ319" s="44"/>
      <c r="BR319" s="17"/>
      <c r="BS319" s="1">
        <f t="shared" si="2072"/>
        <v>0</v>
      </c>
      <c r="BT319" s="17">
        <f t="shared" ref="BT319:BT321" si="2713">+BS319*2</f>
        <v>0</v>
      </c>
      <c r="BU319" s="44"/>
      <c r="BV319" s="44">
        <v>1</v>
      </c>
      <c r="BW319" s="44"/>
      <c r="BX319" s="44"/>
      <c r="BY319" s="44"/>
      <c r="BZ319" s="44"/>
      <c r="CA319" s="44"/>
      <c r="CB319" s="44"/>
      <c r="CC319" s="44"/>
      <c r="CD319" s="92"/>
      <c r="CE319" s="92"/>
      <c r="CF319" s="92"/>
      <c r="CG319" s="44"/>
      <c r="CH319" s="1">
        <v>1</v>
      </c>
      <c r="CI319" s="1"/>
      <c r="CJ319" s="1"/>
      <c r="CK319" s="383"/>
      <c r="CL319" s="383"/>
      <c r="CM319" s="383"/>
      <c r="CN319" s="1">
        <f t="shared" si="2433"/>
        <v>0</v>
      </c>
      <c r="CO319" s="1">
        <f t="shared" si="2434"/>
        <v>0</v>
      </c>
      <c r="CP319" s="20">
        <f t="shared" si="2435"/>
        <v>2.5</v>
      </c>
      <c r="CQ319" s="351"/>
      <c r="CR319" s="131">
        <f t="shared" si="2519"/>
        <v>0</v>
      </c>
      <c r="CS319" s="44"/>
      <c r="CT319" s="44"/>
      <c r="CU319" s="1"/>
      <c r="CV319" s="1"/>
      <c r="CW319" s="1">
        <v>1</v>
      </c>
      <c r="CX319" s="1"/>
      <c r="CY319" s="1"/>
      <c r="CZ319" s="44">
        <v>2</v>
      </c>
      <c r="DA319" s="17">
        <f t="shared" ref="DA319:DA321" si="2714">+CY319</f>
        <v>0</v>
      </c>
      <c r="DB319" s="359">
        <f t="shared" si="2079"/>
        <v>2</v>
      </c>
      <c r="DC319" s="359">
        <f t="shared" si="2080"/>
        <v>1</v>
      </c>
      <c r="DD319" s="44"/>
      <c r="DE319" s="44">
        <v>4</v>
      </c>
      <c r="DF319" s="44"/>
      <c r="DG319" s="44"/>
      <c r="DH319" s="44"/>
      <c r="DI319" s="44"/>
      <c r="DJ319" s="44"/>
      <c r="DK319" s="44"/>
      <c r="DL319" s="44"/>
      <c r="DM319" s="44"/>
      <c r="DN319" s="44"/>
      <c r="DO319" s="1"/>
      <c r="DP319" s="1"/>
      <c r="DQ319" s="17">
        <f t="shared" si="2437"/>
        <v>0</v>
      </c>
      <c r="DR319" s="17">
        <f t="shared" si="2438"/>
        <v>0</v>
      </c>
      <c r="DS319" s="17">
        <f t="shared" si="2439"/>
        <v>0</v>
      </c>
      <c r="DT319" s="17">
        <f t="shared" si="2440"/>
        <v>0</v>
      </c>
      <c r="DU319" s="17">
        <f t="shared" si="2441"/>
        <v>0</v>
      </c>
      <c r="DV319" s="17">
        <f t="shared" si="2442"/>
        <v>0</v>
      </c>
      <c r="DW319" s="1"/>
      <c r="DX319" s="1"/>
      <c r="DY319" s="20">
        <f t="shared" si="2443"/>
        <v>0</v>
      </c>
      <c r="DZ319" s="20">
        <f t="shared" si="2444"/>
        <v>0</v>
      </c>
      <c r="EA319" s="20">
        <f t="shared" si="2445"/>
        <v>0</v>
      </c>
      <c r="EB319" s="20">
        <f t="shared" si="2446"/>
        <v>0</v>
      </c>
      <c r="EC319" s="18">
        <f t="shared" si="2447"/>
        <v>0</v>
      </c>
      <c r="ED319" s="19">
        <f t="shared" ref="ED319" si="2715">+IF(EC319&lt;&gt;0,EC319*3,0)</f>
        <v>0</v>
      </c>
      <c r="EE319" s="19">
        <f t="shared" si="2449"/>
        <v>0</v>
      </c>
      <c r="EF319" s="1">
        <f t="shared" si="2450"/>
        <v>0</v>
      </c>
      <c r="EG319" s="18">
        <f>+IF(AND(CT319+EC319=0,SUM(AO319:AR319)&gt;0,SUM(DK319:DN319)&gt;0),(CU319+CV319+CW319+CX319)*2+CY319*5,(EC319+CT319-FO319)*5)+IF(AND(EC319+DQ319+CT319=0,SUM(AO319:AR319)&gt;0),SUM(CU319:CX319)*2+CY319*5,0)</f>
        <v>2</v>
      </c>
      <c r="EH319" s="341"/>
      <c r="EI319" s="44"/>
      <c r="EJ319" s="44">
        <v>4.5</v>
      </c>
      <c r="EK319" s="44"/>
      <c r="EL319" s="93">
        <v>1</v>
      </c>
      <c r="EM319" s="93"/>
      <c r="EN319" s="93"/>
      <c r="EO319" s="366"/>
      <c r="EP319" s="366"/>
      <c r="EQ319" s="374"/>
      <c r="ER319" s="374"/>
      <c r="ES319" s="374"/>
      <c r="ET319" s="374"/>
      <c r="EU319" s="18">
        <f t="shared" si="2451"/>
        <v>4</v>
      </c>
      <c r="EV319" s="18">
        <f t="shared" si="2097"/>
        <v>2</v>
      </c>
      <c r="EW319" s="341"/>
      <c r="EX319" s="341"/>
      <c r="EY319" s="341"/>
      <c r="EZ319" s="365">
        <f t="shared" si="2104"/>
        <v>0</v>
      </c>
      <c r="FA319" s="44"/>
      <c r="FB319" s="44"/>
      <c r="FC319" s="44"/>
      <c r="FD319" s="45"/>
      <c r="FE319" s="45"/>
      <c r="FF319" s="45"/>
      <c r="FG319" s="300"/>
      <c r="FH319" s="45"/>
      <c r="FI319" s="45"/>
      <c r="FJ319" s="45"/>
      <c r="FK319" s="44">
        <f>F319</f>
        <v>40</v>
      </c>
      <c r="FL319" s="44"/>
      <c r="FM319" s="44"/>
      <c r="FN319" s="44"/>
      <c r="FO319" s="294"/>
      <c r="FP319" s="20">
        <f t="shared" si="2105"/>
        <v>0</v>
      </c>
      <c r="FQ319" s="20">
        <f t="shared" si="2452"/>
        <v>4</v>
      </c>
      <c r="FR319" s="20">
        <f t="shared" si="2453"/>
        <v>0</v>
      </c>
      <c r="FS319" s="20">
        <f t="shared" si="2454"/>
        <v>0</v>
      </c>
      <c r="FT319" s="20">
        <f t="shared" si="2455"/>
        <v>0</v>
      </c>
      <c r="FU319" s="20">
        <f t="shared" si="2456"/>
        <v>0</v>
      </c>
      <c r="FV319" s="20">
        <f t="shared" si="2457"/>
        <v>0</v>
      </c>
      <c r="FW319" s="44"/>
    </row>
    <row r="320" spans="1:179" ht="27.75" customHeight="1">
      <c r="A320" s="40"/>
      <c r="B320" s="41">
        <v>5</v>
      </c>
      <c r="C320" s="41">
        <f t="shared" si="2698"/>
        <v>5</v>
      </c>
      <c r="D320" s="48"/>
      <c r="E320" s="48"/>
      <c r="F320" s="41"/>
      <c r="G320" s="48"/>
      <c r="H320" s="43"/>
      <c r="I320" s="43"/>
      <c r="J320" s="44"/>
      <c r="K320" s="44"/>
      <c r="L320" s="44"/>
      <c r="M320" s="44"/>
      <c r="N320" s="43"/>
      <c r="O320" s="43"/>
      <c r="P320" s="1"/>
      <c r="Q320" s="16"/>
      <c r="R320" s="1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1">
        <f t="shared" si="2701"/>
        <v>0</v>
      </c>
      <c r="AD320" s="1">
        <f t="shared" si="2702"/>
        <v>0</v>
      </c>
      <c r="AE320" s="1">
        <f t="shared" si="2703"/>
        <v>0</v>
      </c>
      <c r="AF320" s="1">
        <f t="shared" si="2704"/>
        <v>0</v>
      </c>
      <c r="AG320" s="1">
        <f t="shared" si="2705"/>
        <v>0</v>
      </c>
      <c r="AH320" s="1">
        <f t="shared" si="2706"/>
        <v>0</v>
      </c>
      <c r="AI320" s="1">
        <f t="shared" si="2707"/>
        <v>0</v>
      </c>
      <c r="AJ320" s="1">
        <f t="shared" si="2708"/>
        <v>0</v>
      </c>
      <c r="AK320" s="1">
        <f t="shared" si="2709"/>
        <v>0</v>
      </c>
      <c r="AL320" s="1">
        <f t="shared" si="2710"/>
        <v>0</v>
      </c>
      <c r="AM320" s="1">
        <f t="shared" si="2711"/>
        <v>0</v>
      </c>
      <c r="AN320" s="1">
        <f t="shared" si="2712"/>
        <v>0</v>
      </c>
      <c r="AO320" s="44"/>
      <c r="AP320" s="44"/>
      <c r="AQ320" s="44"/>
      <c r="AR320" s="44"/>
      <c r="AS320" s="122">
        <f t="shared" si="2429"/>
        <v>0</v>
      </c>
      <c r="AT320" s="122">
        <f t="shared" si="2430"/>
        <v>0</v>
      </c>
      <c r="AU320" s="122">
        <f t="shared" si="2431"/>
        <v>0</v>
      </c>
      <c r="AV320" s="122">
        <f t="shared" si="2595"/>
        <v>0</v>
      </c>
      <c r="AW320" s="44"/>
      <c r="AX320" s="294"/>
      <c r="AY320" s="294"/>
      <c r="AZ320" s="294"/>
      <c r="BA320" s="294"/>
      <c r="BB320" s="294"/>
      <c r="BC320" s="29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127"/>
      <c r="BO320" s="44"/>
      <c r="BP320" s="1"/>
      <c r="BQ320" s="44"/>
      <c r="BR320" s="17">
        <v>1</v>
      </c>
      <c r="BS320" s="1">
        <f t="shared" si="2072"/>
        <v>0</v>
      </c>
      <c r="BT320" s="17">
        <f t="shared" si="2713"/>
        <v>0</v>
      </c>
      <c r="BU320" s="44">
        <v>8</v>
      </c>
      <c r="BV320" s="44"/>
      <c r="BW320" s="44"/>
      <c r="BX320" s="44"/>
      <c r="BY320" s="44"/>
      <c r="BZ320" s="44"/>
      <c r="CA320" s="44"/>
      <c r="CB320" s="44"/>
      <c r="CC320" s="44"/>
      <c r="CD320" s="92"/>
      <c r="CE320" s="92"/>
      <c r="CF320" s="92"/>
      <c r="CG320" s="44"/>
      <c r="CH320" s="1"/>
      <c r="CI320" s="1"/>
      <c r="CJ320" s="1"/>
      <c r="CK320" s="383"/>
      <c r="CL320" s="383"/>
      <c r="CM320" s="383"/>
      <c r="CN320" s="1">
        <f t="shared" si="2433"/>
        <v>0</v>
      </c>
      <c r="CO320" s="1">
        <f t="shared" si="2434"/>
        <v>0</v>
      </c>
      <c r="CP320" s="20">
        <f t="shared" si="2435"/>
        <v>0</v>
      </c>
      <c r="CQ320" s="351"/>
      <c r="CR320" s="131">
        <f t="shared" si="2519"/>
        <v>0</v>
      </c>
      <c r="CS320" s="44"/>
      <c r="CT320" s="44"/>
      <c r="CU320" s="1"/>
      <c r="CV320" s="1"/>
      <c r="CW320" s="1"/>
      <c r="CX320" s="1"/>
      <c r="CY320" s="1"/>
      <c r="CZ320" s="44"/>
      <c r="DA320" s="17">
        <f t="shared" si="2714"/>
        <v>0</v>
      </c>
      <c r="DB320" s="359">
        <f t="shared" si="2079"/>
        <v>0</v>
      </c>
      <c r="DC320" s="359">
        <f t="shared" si="2080"/>
        <v>0</v>
      </c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1"/>
      <c r="DP320" s="1"/>
      <c r="DQ320" s="17">
        <f t="shared" si="2437"/>
        <v>0</v>
      </c>
      <c r="DR320" s="17">
        <f t="shared" si="2438"/>
        <v>0</v>
      </c>
      <c r="DS320" s="17">
        <f t="shared" si="2439"/>
        <v>0</v>
      </c>
      <c r="DT320" s="17">
        <f t="shared" si="2440"/>
        <v>0</v>
      </c>
      <c r="DU320" s="17">
        <f t="shared" si="2441"/>
        <v>0</v>
      </c>
      <c r="DV320" s="17">
        <f t="shared" si="2442"/>
        <v>0</v>
      </c>
      <c r="DW320" s="1"/>
      <c r="DX320" s="1"/>
      <c r="DY320" s="20">
        <f t="shared" si="2443"/>
        <v>0</v>
      </c>
      <c r="DZ320" s="20">
        <f t="shared" si="2444"/>
        <v>0</v>
      </c>
      <c r="EA320" s="20">
        <f t="shared" si="2445"/>
        <v>0</v>
      </c>
      <c r="EB320" s="20">
        <f t="shared" si="2446"/>
        <v>0</v>
      </c>
      <c r="EC320" s="18">
        <f t="shared" si="2447"/>
        <v>0</v>
      </c>
      <c r="ED320" s="19">
        <f>+IF(EC320&lt;&gt;0,EC320*3,0)</f>
        <v>0</v>
      </c>
      <c r="EE320" s="19">
        <f t="shared" si="2449"/>
        <v>0</v>
      </c>
      <c r="EF320" s="1">
        <f t="shared" si="2450"/>
        <v>0</v>
      </c>
      <c r="EG320" s="18">
        <f>+IF(AND(CT320+EC320=0,SUM(AO320:AR320)&gt;0,SUM(DK320:DN320)&gt;0),(CU320+CV320+CW320+CX320)*2+CY320*5,(EC320+CT320-FO320)*5)+IF(AND(EC320+DQ320+CT320=0,SUM(AO320:AR320)&gt;0),SUM(CU320:CX320)*2+CY320*5,0)</f>
        <v>0</v>
      </c>
      <c r="EH320" s="341"/>
      <c r="EI320" s="44"/>
      <c r="EJ320" s="44"/>
      <c r="EK320" s="44"/>
      <c r="EL320" s="93"/>
      <c r="EM320" s="93"/>
      <c r="EN320" s="93"/>
      <c r="EO320" s="366"/>
      <c r="EP320" s="366"/>
      <c r="EQ320" s="374"/>
      <c r="ER320" s="374"/>
      <c r="ES320" s="374"/>
      <c r="ET320" s="374"/>
      <c r="EU320" s="18">
        <f t="shared" si="2451"/>
        <v>0</v>
      </c>
      <c r="EV320" s="18">
        <f t="shared" si="2097"/>
        <v>0</v>
      </c>
      <c r="EW320" s="341"/>
      <c r="EX320" s="341"/>
      <c r="EY320" s="341"/>
      <c r="EZ320" s="365">
        <f t="shared" si="2104"/>
        <v>0</v>
      </c>
      <c r="FA320" s="44"/>
      <c r="FB320" s="44"/>
      <c r="FC320" s="44"/>
      <c r="FD320" s="45"/>
      <c r="FE320" s="45"/>
      <c r="FF320" s="45"/>
      <c r="FG320" s="300"/>
      <c r="FH320" s="45"/>
      <c r="FI320" s="45"/>
      <c r="FJ320" s="45"/>
      <c r="FK320" s="44"/>
      <c r="FL320" s="44"/>
      <c r="FM320" s="44"/>
      <c r="FN320" s="44"/>
      <c r="FO320" s="294"/>
      <c r="FP320" s="20">
        <f t="shared" si="2105"/>
        <v>0</v>
      </c>
      <c r="FQ320" s="20">
        <f t="shared" si="2452"/>
        <v>0</v>
      </c>
      <c r="FR320" s="20">
        <f t="shared" si="2453"/>
        <v>0</v>
      </c>
      <c r="FS320" s="20">
        <f t="shared" si="2454"/>
        <v>0</v>
      </c>
      <c r="FT320" s="20">
        <f t="shared" si="2455"/>
        <v>0</v>
      </c>
      <c r="FU320" s="20">
        <f t="shared" si="2456"/>
        <v>0</v>
      </c>
      <c r="FV320" s="20">
        <f t="shared" si="2457"/>
        <v>0</v>
      </c>
      <c r="FW320" s="44"/>
    </row>
    <row r="321" spans="1:180" ht="27.75" customHeight="1">
      <c r="A321" s="40"/>
      <c r="B321" s="48">
        <v>6</v>
      </c>
      <c r="C321" s="48" t="s">
        <v>643</v>
      </c>
      <c r="D321" s="48" t="s">
        <v>44</v>
      </c>
      <c r="E321" s="48" t="str">
        <f t="shared" ref="E321" si="2716">D321</f>
        <v>LT8,5</v>
      </c>
      <c r="F321" s="48">
        <v>33</v>
      </c>
      <c r="G321" s="48">
        <f t="shared" ref="G321" si="2717">F321</f>
        <v>33</v>
      </c>
      <c r="H321" s="43"/>
      <c r="I321" s="43"/>
      <c r="J321" s="44"/>
      <c r="K321" s="44"/>
      <c r="L321" s="44"/>
      <c r="M321" s="44"/>
      <c r="N321" s="43"/>
      <c r="O321" s="43"/>
      <c r="P321" s="1"/>
      <c r="Q321" s="16"/>
      <c r="R321" s="1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1">
        <f t="shared" si="2701"/>
        <v>0</v>
      </c>
      <c r="AD321" s="1">
        <f t="shared" si="2702"/>
        <v>0</v>
      </c>
      <c r="AE321" s="1">
        <f t="shared" si="2703"/>
        <v>0</v>
      </c>
      <c r="AF321" s="1">
        <f t="shared" si="2704"/>
        <v>0</v>
      </c>
      <c r="AG321" s="1">
        <f t="shared" si="2705"/>
        <v>0</v>
      </c>
      <c r="AH321" s="1">
        <f t="shared" si="2706"/>
        <v>0</v>
      </c>
      <c r="AI321" s="1">
        <f t="shared" si="2707"/>
        <v>0</v>
      </c>
      <c r="AJ321" s="1">
        <f t="shared" si="2708"/>
        <v>0</v>
      </c>
      <c r="AK321" s="1">
        <f t="shared" si="2709"/>
        <v>0</v>
      </c>
      <c r="AL321" s="1">
        <f t="shared" si="2710"/>
        <v>0</v>
      </c>
      <c r="AM321" s="1">
        <f t="shared" si="2711"/>
        <v>0</v>
      </c>
      <c r="AN321" s="1">
        <f t="shared" si="2712"/>
        <v>0</v>
      </c>
      <c r="AO321" s="44"/>
      <c r="AP321" s="44"/>
      <c r="AQ321" s="44"/>
      <c r="AR321" s="44"/>
      <c r="AS321" s="122">
        <f t="shared" si="2429"/>
        <v>0</v>
      </c>
      <c r="AT321" s="122">
        <f t="shared" si="2430"/>
        <v>0</v>
      </c>
      <c r="AU321" s="122">
        <f t="shared" si="2431"/>
        <v>0</v>
      </c>
      <c r="AV321" s="122">
        <f t="shared" si="2595"/>
        <v>0</v>
      </c>
      <c r="AW321" s="44"/>
      <c r="AX321" s="294"/>
      <c r="AY321" s="294"/>
      <c r="AZ321" s="294"/>
      <c r="BA321" s="294"/>
      <c r="BB321" s="294"/>
      <c r="BC321" s="29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127"/>
      <c r="BO321" s="44"/>
      <c r="BP321" s="1"/>
      <c r="BQ321" s="44"/>
      <c r="BR321" s="17">
        <v>1</v>
      </c>
      <c r="BS321" s="1">
        <f t="shared" si="2072"/>
        <v>0</v>
      </c>
      <c r="BT321" s="17">
        <f t="shared" si="2713"/>
        <v>0</v>
      </c>
      <c r="BU321" s="44"/>
      <c r="BV321" s="44">
        <v>1</v>
      </c>
      <c r="BW321" s="44"/>
      <c r="BX321" s="44"/>
      <c r="BY321" s="44"/>
      <c r="BZ321" s="44"/>
      <c r="CA321" s="44"/>
      <c r="CB321" s="44"/>
      <c r="CC321" s="44"/>
      <c r="CD321" s="92"/>
      <c r="CE321" s="92"/>
      <c r="CF321" s="92"/>
      <c r="CG321" s="44"/>
      <c r="CH321" s="1"/>
      <c r="CI321" s="1"/>
      <c r="CJ321" s="1"/>
      <c r="CK321" s="383"/>
      <c r="CL321" s="383"/>
      <c r="CM321" s="383"/>
      <c r="CN321" s="1">
        <f t="shared" si="2433"/>
        <v>0</v>
      </c>
      <c r="CO321" s="1">
        <f t="shared" si="2434"/>
        <v>0</v>
      </c>
      <c r="CP321" s="20">
        <f t="shared" si="2435"/>
        <v>0</v>
      </c>
      <c r="CQ321" s="351"/>
      <c r="CR321" s="131">
        <f t="shared" si="2519"/>
        <v>0</v>
      </c>
      <c r="CS321" s="44"/>
      <c r="CT321" s="44"/>
      <c r="CU321" s="1"/>
      <c r="CV321" s="1"/>
      <c r="CW321" s="1"/>
      <c r="CX321" s="1"/>
      <c r="CY321" s="1"/>
      <c r="CZ321" s="44"/>
      <c r="DA321" s="17">
        <f t="shared" si="2714"/>
        <v>0</v>
      </c>
      <c r="DB321" s="359">
        <f t="shared" si="2079"/>
        <v>0</v>
      </c>
      <c r="DC321" s="359">
        <f t="shared" si="2080"/>
        <v>0</v>
      </c>
      <c r="DD321" s="44"/>
      <c r="DE321" s="44"/>
      <c r="DF321" s="44"/>
      <c r="DG321" s="44"/>
      <c r="DH321" s="44"/>
      <c r="DI321" s="44"/>
      <c r="DJ321" s="44"/>
      <c r="DK321" s="44"/>
      <c r="DL321" s="44"/>
      <c r="DM321" s="44">
        <f>F321</f>
        <v>33</v>
      </c>
      <c r="DN321" s="44"/>
      <c r="DO321" s="1"/>
      <c r="DP321" s="1"/>
      <c r="DQ321" s="17">
        <f t="shared" si="2437"/>
        <v>0</v>
      </c>
      <c r="DR321" s="17">
        <f t="shared" si="2438"/>
        <v>0</v>
      </c>
      <c r="DS321" s="17">
        <f t="shared" si="2439"/>
        <v>0</v>
      </c>
      <c r="DT321" s="17">
        <f t="shared" si="2440"/>
        <v>0</v>
      </c>
      <c r="DU321" s="17">
        <f t="shared" si="2441"/>
        <v>0</v>
      </c>
      <c r="DV321" s="17">
        <f t="shared" si="2442"/>
        <v>0</v>
      </c>
      <c r="DW321" s="1"/>
      <c r="DX321" s="1"/>
      <c r="DY321" s="20">
        <f t="shared" si="2443"/>
        <v>0</v>
      </c>
      <c r="DZ321" s="20">
        <f t="shared" si="2444"/>
        <v>0</v>
      </c>
      <c r="EA321" s="20">
        <f t="shared" si="2445"/>
        <v>0</v>
      </c>
      <c r="EB321" s="20">
        <f t="shared" si="2446"/>
        <v>0</v>
      </c>
      <c r="EC321" s="18">
        <f t="shared" si="2447"/>
        <v>0</v>
      </c>
      <c r="ED321" s="19">
        <f t="shared" ref="ED321" si="2718">+IF(EC321&lt;&gt;0,EC321*3,0)</f>
        <v>0</v>
      </c>
      <c r="EE321" s="19">
        <f t="shared" si="2449"/>
        <v>0</v>
      </c>
      <c r="EF321" s="1">
        <f t="shared" si="2450"/>
        <v>0</v>
      </c>
      <c r="EG321" s="18">
        <f>+IF(AND(CT321+EC321=0,SUM(AO321:AR321)&gt;0,SUM(DK321:DN321)&gt;0),(CU321+CV321+CW321+CX321)*2+CY321*5,(EC321+CT321-FO321)*5)+IF(AND(EC321+DQ321+CT321=0,SUM(AO321:AR321)&gt;0),SUM(CU321:CX321)*2+CY321*5,0)</f>
        <v>0</v>
      </c>
      <c r="EH321" s="341"/>
      <c r="EI321" s="44"/>
      <c r="EJ321" s="44"/>
      <c r="EK321" s="44"/>
      <c r="EL321" s="93"/>
      <c r="EM321" s="93"/>
      <c r="EN321" s="93"/>
      <c r="EO321" s="366"/>
      <c r="EP321" s="366"/>
      <c r="EQ321" s="374"/>
      <c r="ER321" s="374"/>
      <c r="ES321" s="374"/>
      <c r="ET321" s="374"/>
      <c r="EU321" s="18">
        <f t="shared" si="2451"/>
        <v>0</v>
      </c>
      <c r="EV321" s="18">
        <f t="shared" si="2097"/>
        <v>0</v>
      </c>
      <c r="EW321" s="341"/>
      <c r="EX321" s="341"/>
      <c r="EY321" s="341"/>
      <c r="EZ321" s="365">
        <f t="shared" si="2104"/>
        <v>0</v>
      </c>
      <c r="FA321" s="44"/>
      <c r="FB321" s="44"/>
      <c r="FC321" s="44"/>
      <c r="FD321" s="45"/>
      <c r="FE321" s="45"/>
      <c r="FF321" s="45"/>
      <c r="FG321" s="300"/>
      <c r="FH321" s="45"/>
      <c r="FI321" s="45"/>
      <c r="FJ321" s="45"/>
      <c r="FK321" s="44"/>
      <c r="FL321" s="44"/>
      <c r="FM321" s="44"/>
      <c r="FN321" s="44"/>
      <c r="FO321" s="294"/>
      <c r="FP321" s="20">
        <f t="shared" si="2105"/>
        <v>0</v>
      </c>
      <c r="FQ321" s="20">
        <f t="shared" si="2452"/>
        <v>0</v>
      </c>
      <c r="FR321" s="20">
        <f t="shared" si="2453"/>
        <v>0</v>
      </c>
      <c r="FS321" s="20">
        <f t="shared" si="2454"/>
        <v>0</v>
      </c>
      <c r="FT321" s="20">
        <f t="shared" si="2455"/>
        <v>0</v>
      </c>
      <c r="FU321" s="20">
        <f t="shared" si="2456"/>
        <v>0</v>
      </c>
      <c r="FV321" s="20">
        <f t="shared" si="2457"/>
        <v>0</v>
      </c>
      <c r="FW321" s="44"/>
    </row>
    <row r="322" spans="1:180" ht="18" customHeight="1">
      <c r="A322" s="53"/>
      <c r="B322" s="54"/>
      <c r="C322" s="54"/>
      <c r="D322" s="54"/>
      <c r="E322" s="54"/>
      <c r="F322" s="54"/>
      <c r="G322" s="54"/>
      <c r="H322" s="55"/>
      <c r="I322" s="55"/>
      <c r="J322" s="56"/>
      <c r="K322" s="56"/>
      <c r="L322" s="56"/>
      <c r="M322" s="56"/>
      <c r="N322" s="55"/>
      <c r="O322" s="55"/>
      <c r="P322" s="29"/>
      <c r="Q322" s="30"/>
      <c r="R322" s="29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56"/>
      <c r="AP322" s="56"/>
      <c r="AQ322" s="56"/>
      <c r="AR322" s="56"/>
      <c r="AS322" s="123"/>
      <c r="AT322" s="123"/>
      <c r="AU322" s="123"/>
      <c r="AV322" s="123"/>
      <c r="AW322" s="56"/>
      <c r="AX322" s="320"/>
      <c r="AY322" s="320"/>
      <c r="AZ322" s="320"/>
      <c r="BA322" s="320"/>
      <c r="BB322" s="320"/>
      <c r="BC322" s="320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128"/>
      <c r="BO322" s="56"/>
      <c r="BP322" s="29"/>
      <c r="BQ322" s="56"/>
      <c r="BR322" s="31"/>
      <c r="BS322" s="29"/>
      <c r="BT322" s="31"/>
      <c r="BU322" s="56"/>
      <c r="BV322" s="56"/>
      <c r="BW322" s="56"/>
      <c r="BX322" s="56"/>
      <c r="BY322" s="56"/>
      <c r="BZ322" s="56"/>
      <c r="CA322" s="56"/>
      <c r="CB322" s="56"/>
      <c r="CC322" s="56"/>
      <c r="CD322" s="133"/>
      <c r="CE322" s="133"/>
      <c r="CF322" s="133"/>
      <c r="CG322" s="56"/>
      <c r="CH322" s="29"/>
      <c r="CI322" s="29"/>
      <c r="CJ322" s="29"/>
      <c r="CK322" s="385"/>
      <c r="CL322" s="385"/>
      <c r="CM322" s="385"/>
      <c r="CN322" s="29"/>
      <c r="CO322" s="29"/>
      <c r="CP322" s="32"/>
      <c r="CQ322" s="353"/>
      <c r="CR322" s="134"/>
      <c r="CS322" s="56"/>
      <c r="CT322" s="56"/>
      <c r="CU322" s="29"/>
      <c r="CV322" s="29"/>
      <c r="CW322" s="29"/>
      <c r="CX322" s="29"/>
      <c r="CY322" s="29"/>
      <c r="CZ322" s="56"/>
      <c r="DA322" s="31"/>
      <c r="DB322" s="359">
        <f t="shared" ref="DB322" si="2719">CZ322+DA322</f>
        <v>0</v>
      </c>
      <c r="DC322" s="359">
        <f t="shared" ref="DC322" si="2720">CU322+CV322+CW322+CX322+CY322</f>
        <v>0</v>
      </c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29"/>
      <c r="DP322" s="29"/>
      <c r="DQ322" s="31"/>
      <c r="DR322" s="31"/>
      <c r="DS322" s="31"/>
      <c r="DT322" s="31"/>
      <c r="DU322" s="31"/>
      <c r="DV322" s="31"/>
      <c r="DW322" s="29"/>
      <c r="DX322" s="29"/>
      <c r="DY322" s="32"/>
      <c r="DZ322" s="32"/>
      <c r="EA322" s="32"/>
      <c r="EB322" s="32"/>
      <c r="EC322" s="33"/>
      <c r="ED322" s="34"/>
      <c r="EE322" s="34"/>
      <c r="EF322" s="29"/>
      <c r="EG322" s="33"/>
      <c r="EH322" s="345"/>
      <c r="EI322" s="56"/>
      <c r="EJ322" s="56"/>
      <c r="EK322" s="56"/>
      <c r="EL322" s="135"/>
      <c r="EM322" s="135"/>
      <c r="EN322" s="135"/>
      <c r="EO322" s="367"/>
      <c r="EP322" s="367"/>
      <c r="EQ322" s="376"/>
      <c r="ER322" s="376"/>
      <c r="ES322" s="376"/>
      <c r="ET322" s="376"/>
      <c r="EU322" s="33"/>
      <c r="EV322" s="33"/>
      <c r="EW322" s="345"/>
      <c r="EX322" s="345"/>
      <c r="EY322" s="345"/>
      <c r="EZ322" s="365">
        <f t="shared" si="2104"/>
        <v>0</v>
      </c>
      <c r="FA322" s="56"/>
      <c r="FB322" s="56"/>
      <c r="FC322" s="56"/>
      <c r="FD322" s="57"/>
      <c r="FE322" s="57"/>
      <c r="FF322" s="57"/>
      <c r="FG322" s="323"/>
      <c r="FH322" s="57"/>
      <c r="FI322" s="57"/>
      <c r="FJ322" s="57"/>
      <c r="FK322" s="56"/>
      <c r="FL322" s="56"/>
      <c r="FM322" s="56"/>
      <c r="FN322" s="56"/>
      <c r="FO322" s="320"/>
      <c r="FP322" s="32"/>
      <c r="FQ322" s="32"/>
      <c r="FR322" s="32"/>
      <c r="FS322" s="32"/>
      <c r="FT322" s="32"/>
      <c r="FU322" s="32"/>
      <c r="FV322" s="32"/>
      <c r="FW322" s="56"/>
    </row>
    <row r="323" spans="1:180" s="99" customFormat="1" ht="33" customHeight="1">
      <c r="A323" s="94">
        <v>6</v>
      </c>
      <c r="B323" s="105" t="s">
        <v>644</v>
      </c>
      <c r="C323" s="105"/>
      <c r="D323" s="96"/>
      <c r="E323" s="96"/>
      <c r="F323" s="96">
        <f t="shared" ref="F323:AK323" si="2721">+SUM(F324:F389)</f>
        <v>1723</v>
      </c>
      <c r="G323" s="96">
        <f t="shared" si="2721"/>
        <v>1723</v>
      </c>
      <c r="H323" s="96">
        <f t="shared" si="2721"/>
        <v>1</v>
      </c>
      <c r="I323" s="96">
        <f t="shared" si="2721"/>
        <v>1.5</v>
      </c>
      <c r="J323" s="96">
        <f t="shared" si="2721"/>
        <v>0</v>
      </c>
      <c r="K323" s="96">
        <f t="shared" si="2721"/>
        <v>4</v>
      </c>
      <c r="L323" s="96">
        <f t="shared" si="2721"/>
        <v>0</v>
      </c>
      <c r="M323" s="96">
        <f t="shared" si="2721"/>
        <v>0</v>
      </c>
      <c r="N323" s="96">
        <f t="shared" si="2721"/>
        <v>0</v>
      </c>
      <c r="O323" s="96">
        <f t="shared" si="2721"/>
        <v>0</v>
      </c>
      <c r="P323" s="96">
        <f t="shared" si="2721"/>
        <v>0</v>
      </c>
      <c r="Q323" s="96">
        <f t="shared" si="2721"/>
        <v>0</v>
      </c>
      <c r="R323" s="96">
        <f t="shared" si="2721"/>
        <v>0</v>
      </c>
      <c r="S323" s="96">
        <f t="shared" si="2721"/>
        <v>0</v>
      </c>
      <c r="T323" s="96">
        <f t="shared" si="2721"/>
        <v>0</v>
      </c>
      <c r="U323" s="96">
        <f t="shared" si="2721"/>
        <v>0</v>
      </c>
      <c r="V323" s="96">
        <f t="shared" si="2721"/>
        <v>0</v>
      </c>
      <c r="W323" s="96">
        <f t="shared" si="2721"/>
        <v>0</v>
      </c>
      <c r="X323" s="96">
        <f t="shared" si="2721"/>
        <v>1</v>
      </c>
      <c r="Y323" s="96">
        <f t="shared" si="2721"/>
        <v>3</v>
      </c>
      <c r="Z323" s="96">
        <f t="shared" si="2721"/>
        <v>0</v>
      </c>
      <c r="AA323" s="96">
        <f t="shared" si="2721"/>
        <v>0</v>
      </c>
      <c r="AB323" s="96">
        <f t="shared" si="2721"/>
        <v>0</v>
      </c>
      <c r="AC323" s="96">
        <f t="shared" si="2721"/>
        <v>0</v>
      </c>
      <c r="AD323" s="96">
        <f t="shared" si="2721"/>
        <v>0</v>
      </c>
      <c r="AE323" s="96">
        <f t="shared" si="2721"/>
        <v>1</v>
      </c>
      <c r="AF323" s="96">
        <f t="shared" si="2721"/>
        <v>3</v>
      </c>
      <c r="AG323" s="96">
        <f t="shared" si="2721"/>
        <v>0</v>
      </c>
      <c r="AH323" s="96">
        <f t="shared" si="2721"/>
        <v>0</v>
      </c>
      <c r="AI323" s="96">
        <f t="shared" si="2721"/>
        <v>0</v>
      </c>
      <c r="AJ323" s="96">
        <f t="shared" si="2721"/>
        <v>0</v>
      </c>
      <c r="AK323" s="96">
        <f t="shared" si="2721"/>
        <v>0</v>
      </c>
      <c r="AL323" s="96">
        <f t="shared" ref="AL323:BQ323" si="2722">+SUM(AL324:AL389)</f>
        <v>0</v>
      </c>
      <c r="AM323" s="96">
        <f t="shared" si="2722"/>
        <v>0</v>
      </c>
      <c r="AN323" s="96">
        <f t="shared" si="2722"/>
        <v>0</v>
      </c>
      <c r="AO323" s="96">
        <f t="shared" si="2722"/>
        <v>0</v>
      </c>
      <c r="AP323" s="96">
        <f t="shared" si="2722"/>
        <v>509</v>
      </c>
      <c r="AQ323" s="96">
        <f t="shared" si="2722"/>
        <v>0</v>
      </c>
      <c r="AR323" s="96">
        <f t="shared" si="2722"/>
        <v>546</v>
      </c>
      <c r="AS323" s="96">
        <f t="shared" si="2722"/>
        <v>0</v>
      </c>
      <c r="AT323" s="96">
        <f t="shared" si="2722"/>
        <v>13</v>
      </c>
      <c r="AU323" s="96">
        <f t="shared" si="2722"/>
        <v>0</v>
      </c>
      <c r="AV323" s="96">
        <f t="shared" si="2722"/>
        <v>20</v>
      </c>
      <c r="AW323" s="96">
        <f t="shared" si="2722"/>
        <v>1</v>
      </c>
      <c r="AX323" s="96">
        <f t="shared" si="2722"/>
        <v>0</v>
      </c>
      <c r="AY323" s="96">
        <f t="shared" si="2722"/>
        <v>6</v>
      </c>
      <c r="AZ323" s="96">
        <f t="shared" si="2722"/>
        <v>0</v>
      </c>
      <c r="BA323" s="96">
        <f t="shared" si="2722"/>
        <v>0</v>
      </c>
      <c r="BB323" s="96">
        <f t="shared" si="2722"/>
        <v>0</v>
      </c>
      <c r="BC323" s="96">
        <f t="shared" si="2722"/>
        <v>0</v>
      </c>
      <c r="BD323" s="96">
        <f t="shared" si="2722"/>
        <v>0</v>
      </c>
      <c r="BE323" s="96">
        <f t="shared" si="2722"/>
        <v>0</v>
      </c>
      <c r="BF323" s="96">
        <f t="shared" si="2722"/>
        <v>0</v>
      </c>
      <c r="BG323" s="96">
        <f t="shared" si="2722"/>
        <v>0</v>
      </c>
      <c r="BH323" s="96">
        <f t="shared" si="2722"/>
        <v>0</v>
      </c>
      <c r="BI323" s="96">
        <f t="shared" si="2722"/>
        <v>30</v>
      </c>
      <c r="BJ323" s="96">
        <f t="shared" si="2722"/>
        <v>0</v>
      </c>
      <c r="BK323" s="96">
        <f t="shared" si="2722"/>
        <v>0</v>
      </c>
      <c r="BL323" s="96">
        <f t="shared" si="2722"/>
        <v>0</v>
      </c>
      <c r="BM323" s="96">
        <f t="shared" si="2722"/>
        <v>1</v>
      </c>
      <c r="BN323" s="96">
        <f t="shared" si="2722"/>
        <v>1</v>
      </c>
      <c r="BO323" s="96">
        <f t="shared" si="2722"/>
        <v>16</v>
      </c>
      <c r="BP323" s="96">
        <f t="shared" si="2722"/>
        <v>0</v>
      </c>
      <c r="BQ323" s="96">
        <f t="shared" si="2722"/>
        <v>0</v>
      </c>
      <c r="BR323" s="96">
        <f t="shared" ref="BR323:CW323" si="2723">+SUM(BR324:BR389)</f>
        <v>100</v>
      </c>
      <c r="BS323" s="96">
        <f t="shared" si="2723"/>
        <v>0</v>
      </c>
      <c r="BT323" s="96">
        <f t="shared" si="2723"/>
        <v>0</v>
      </c>
      <c r="BU323" s="96">
        <f t="shared" si="2723"/>
        <v>24</v>
      </c>
      <c r="BV323" s="96">
        <f t="shared" si="2723"/>
        <v>67</v>
      </c>
      <c r="BW323" s="96">
        <f t="shared" si="2723"/>
        <v>5</v>
      </c>
      <c r="BX323" s="96">
        <f t="shared" si="2723"/>
        <v>5</v>
      </c>
      <c r="BY323" s="96">
        <f t="shared" si="2723"/>
        <v>0</v>
      </c>
      <c r="BZ323" s="96">
        <f t="shared" si="2723"/>
        <v>0</v>
      </c>
      <c r="CA323" s="96">
        <f t="shared" si="2723"/>
        <v>0</v>
      </c>
      <c r="CB323" s="96">
        <f t="shared" si="2723"/>
        <v>0</v>
      </c>
      <c r="CC323" s="96">
        <f t="shared" si="2723"/>
        <v>0</v>
      </c>
      <c r="CD323" s="96">
        <f t="shared" si="2723"/>
        <v>1</v>
      </c>
      <c r="CE323" s="96">
        <f t="shared" si="2723"/>
        <v>3</v>
      </c>
      <c r="CF323" s="96">
        <f t="shared" si="2723"/>
        <v>0</v>
      </c>
      <c r="CG323" s="96">
        <f t="shared" si="2723"/>
        <v>0</v>
      </c>
      <c r="CH323" s="96">
        <f t="shared" si="2723"/>
        <v>24</v>
      </c>
      <c r="CI323" s="96">
        <f t="shared" si="2723"/>
        <v>20</v>
      </c>
      <c r="CJ323" s="96">
        <f t="shared" si="2723"/>
        <v>0</v>
      </c>
      <c r="CK323" s="96">
        <f t="shared" si="2723"/>
        <v>0</v>
      </c>
      <c r="CL323" s="96">
        <f t="shared" si="2723"/>
        <v>0</v>
      </c>
      <c r="CM323" s="96">
        <f t="shared" si="2723"/>
        <v>0</v>
      </c>
      <c r="CN323" s="96">
        <f t="shared" si="2723"/>
        <v>7</v>
      </c>
      <c r="CO323" s="96">
        <f t="shared" si="2723"/>
        <v>7</v>
      </c>
      <c r="CP323" s="96">
        <f t="shared" si="2723"/>
        <v>112</v>
      </c>
      <c r="CQ323" s="96">
        <f t="shared" si="2723"/>
        <v>6</v>
      </c>
      <c r="CR323" s="96">
        <f t="shared" si="2723"/>
        <v>46</v>
      </c>
      <c r="CS323" s="96">
        <f t="shared" si="2723"/>
        <v>0</v>
      </c>
      <c r="CT323" s="96">
        <f t="shared" si="2723"/>
        <v>2</v>
      </c>
      <c r="CU323" s="96">
        <f t="shared" si="2723"/>
        <v>1</v>
      </c>
      <c r="CV323" s="96">
        <f t="shared" si="2723"/>
        <v>4</v>
      </c>
      <c r="CW323" s="96">
        <f t="shared" si="2723"/>
        <v>31</v>
      </c>
      <c r="CX323" s="96">
        <f t="shared" ref="CX323:EC323" si="2724">+SUM(CX324:CX389)</f>
        <v>0</v>
      </c>
      <c r="CY323" s="96">
        <f t="shared" si="2724"/>
        <v>33</v>
      </c>
      <c r="CZ323" s="96">
        <f t="shared" si="2724"/>
        <v>94</v>
      </c>
      <c r="DA323" s="96">
        <f t="shared" si="2724"/>
        <v>33</v>
      </c>
      <c r="DB323" s="96">
        <f t="shared" si="2724"/>
        <v>127</v>
      </c>
      <c r="DC323" s="96">
        <f t="shared" si="2724"/>
        <v>69</v>
      </c>
      <c r="DD323" s="96">
        <f t="shared" si="2724"/>
        <v>0</v>
      </c>
      <c r="DE323" s="96">
        <f t="shared" si="2724"/>
        <v>114</v>
      </c>
      <c r="DF323" s="96">
        <f t="shared" si="2724"/>
        <v>19</v>
      </c>
      <c r="DG323" s="96">
        <f t="shared" si="2724"/>
        <v>4</v>
      </c>
      <c r="DH323" s="96">
        <f t="shared" si="2724"/>
        <v>12</v>
      </c>
      <c r="DI323" s="96">
        <f t="shared" si="2724"/>
        <v>102</v>
      </c>
      <c r="DJ323" s="96">
        <f t="shared" si="2724"/>
        <v>4</v>
      </c>
      <c r="DK323" s="96">
        <f t="shared" si="2724"/>
        <v>0</v>
      </c>
      <c r="DL323" s="96">
        <f t="shared" si="2724"/>
        <v>0</v>
      </c>
      <c r="DM323" s="96">
        <f t="shared" si="2724"/>
        <v>0</v>
      </c>
      <c r="DN323" s="96">
        <f t="shared" si="2724"/>
        <v>762</v>
      </c>
      <c r="DO323" s="96">
        <f t="shared" si="2724"/>
        <v>0</v>
      </c>
      <c r="DP323" s="96">
        <f t="shared" si="2724"/>
        <v>0</v>
      </c>
      <c r="DQ323" s="96">
        <f t="shared" si="2724"/>
        <v>0</v>
      </c>
      <c r="DR323" s="96">
        <f t="shared" si="2724"/>
        <v>0</v>
      </c>
      <c r="DS323" s="96">
        <f t="shared" si="2724"/>
        <v>0</v>
      </c>
      <c r="DT323" s="96">
        <f t="shared" si="2724"/>
        <v>1</v>
      </c>
      <c r="DU323" s="96">
        <f t="shared" si="2724"/>
        <v>0</v>
      </c>
      <c r="DV323" s="96">
        <f t="shared" si="2724"/>
        <v>0</v>
      </c>
      <c r="DW323" s="96">
        <f t="shared" si="2724"/>
        <v>0</v>
      </c>
      <c r="DX323" s="96">
        <f t="shared" si="2724"/>
        <v>0</v>
      </c>
      <c r="DY323" s="96">
        <f t="shared" si="2724"/>
        <v>0</v>
      </c>
      <c r="DZ323" s="96">
        <f t="shared" si="2724"/>
        <v>0</v>
      </c>
      <c r="EA323" s="96">
        <f t="shared" si="2724"/>
        <v>0</v>
      </c>
      <c r="EB323" s="96">
        <f t="shared" si="2724"/>
        <v>0</v>
      </c>
      <c r="EC323" s="96">
        <f t="shared" si="2724"/>
        <v>20</v>
      </c>
      <c r="ED323" s="96">
        <f t="shared" ref="ED323:FI323" si="2725">+SUM(ED324:ED389)</f>
        <v>54</v>
      </c>
      <c r="EE323" s="96">
        <f t="shared" si="2725"/>
        <v>6</v>
      </c>
      <c r="EF323" s="96">
        <f t="shared" si="2725"/>
        <v>8</v>
      </c>
      <c r="EG323" s="96">
        <f t="shared" si="2725"/>
        <v>124</v>
      </c>
      <c r="EH323" s="96">
        <f t="shared" si="2725"/>
        <v>0</v>
      </c>
      <c r="EI323" s="96">
        <f t="shared" si="2725"/>
        <v>20</v>
      </c>
      <c r="EJ323" s="96">
        <f t="shared" si="2725"/>
        <v>137</v>
      </c>
      <c r="EK323" s="96">
        <f t="shared" si="2725"/>
        <v>24.5</v>
      </c>
      <c r="EL323" s="96">
        <f t="shared" si="2725"/>
        <v>32</v>
      </c>
      <c r="EM323" s="96">
        <f t="shared" si="2725"/>
        <v>1</v>
      </c>
      <c r="EN323" s="96">
        <f t="shared" si="2725"/>
        <v>2</v>
      </c>
      <c r="EO323" s="96">
        <f t="shared" si="2725"/>
        <v>0</v>
      </c>
      <c r="EP323" s="96">
        <f t="shared" si="2725"/>
        <v>0</v>
      </c>
      <c r="EQ323" s="96">
        <f t="shared" si="2725"/>
        <v>4</v>
      </c>
      <c r="ER323" s="96">
        <f t="shared" si="2725"/>
        <v>2</v>
      </c>
      <c r="ES323" s="96">
        <f t="shared" si="2725"/>
        <v>2</v>
      </c>
      <c r="ET323" s="96">
        <f t="shared" si="2725"/>
        <v>0</v>
      </c>
      <c r="EU323" s="96">
        <f t="shared" si="2725"/>
        <v>175</v>
      </c>
      <c r="EV323" s="96">
        <f t="shared" si="2725"/>
        <v>98</v>
      </c>
      <c r="EW323" s="96">
        <f t="shared" si="2725"/>
        <v>43</v>
      </c>
      <c r="EX323" s="96">
        <f t="shared" si="2725"/>
        <v>22</v>
      </c>
      <c r="EY323" s="96">
        <f t="shared" si="2725"/>
        <v>110</v>
      </c>
      <c r="EZ323" s="96">
        <f t="shared" si="2725"/>
        <v>2.5</v>
      </c>
      <c r="FA323" s="96">
        <f t="shared" si="2725"/>
        <v>0</v>
      </c>
      <c r="FB323" s="96">
        <f t="shared" si="2725"/>
        <v>1</v>
      </c>
      <c r="FC323" s="96">
        <f t="shared" si="2725"/>
        <v>0</v>
      </c>
      <c r="FD323" s="96">
        <f t="shared" si="2725"/>
        <v>0</v>
      </c>
      <c r="FE323" s="96">
        <f t="shared" si="2725"/>
        <v>0</v>
      </c>
      <c r="FF323" s="96">
        <f t="shared" si="2725"/>
        <v>0</v>
      </c>
      <c r="FG323" s="96">
        <f t="shared" si="2725"/>
        <v>0</v>
      </c>
      <c r="FH323" s="96">
        <f t="shared" si="2725"/>
        <v>0</v>
      </c>
      <c r="FI323" s="96">
        <f t="shared" si="2725"/>
        <v>0</v>
      </c>
      <c r="FJ323" s="96">
        <f t="shared" ref="FJ323:FW323" si="2726">+SUM(FJ324:FJ389)</f>
        <v>509</v>
      </c>
      <c r="FK323" s="96">
        <f t="shared" si="2726"/>
        <v>388</v>
      </c>
      <c r="FL323" s="96">
        <f t="shared" si="2726"/>
        <v>0</v>
      </c>
      <c r="FM323" s="96">
        <f t="shared" si="2726"/>
        <v>0</v>
      </c>
      <c r="FN323" s="96">
        <f t="shared" si="2726"/>
        <v>0</v>
      </c>
      <c r="FO323" s="96">
        <f t="shared" si="2726"/>
        <v>0</v>
      </c>
      <c r="FP323" s="96">
        <f t="shared" si="2726"/>
        <v>0</v>
      </c>
      <c r="FQ323" s="96">
        <f t="shared" si="2726"/>
        <v>114</v>
      </c>
      <c r="FR323" s="96">
        <f t="shared" si="2726"/>
        <v>19</v>
      </c>
      <c r="FS323" s="96">
        <f t="shared" si="2726"/>
        <v>0</v>
      </c>
      <c r="FT323" s="96">
        <f t="shared" si="2726"/>
        <v>0</v>
      </c>
      <c r="FU323" s="96">
        <f t="shared" si="2726"/>
        <v>0</v>
      </c>
      <c r="FV323" s="96">
        <f t="shared" si="2726"/>
        <v>0</v>
      </c>
      <c r="FW323" s="96">
        <f t="shared" si="2726"/>
        <v>0</v>
      </c>
      <c r="FX323" s="98"/>
    </row>
    <row r="324" spans="1:180" ht="27.75" customHeight="1">
      <c r="A324" s="40"/>
      <c r="B324" s="41" t="s">
        <v>163</v>
      </c>
      <c r="C324" s="48"/>
      <c r="D324" s="48"/>
      <c r="E324" s="41"/>
      <c r="F324" s="41"/>
      <c r="G324" s="48"/>
      <c r="H324" s="43"/>
      <c r="I324" s="43"/>
      <c r="J324" s="44"/>
      <c r="K324" s="44"/>
      <c r="L324" s="44"/>
      <c r="M324" s="44"/>
      <c r="N324" s="43"/>
      <c r="O324" s="43"/>
      <c r="P324" s="1"/>
      <c r="Q324" s="16"/>
      <c r="R324" s="1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1">
        <f t="shared" ref="AC324:AC366" si="2727">+IF(S324=1,1,0)+IF(T324=1,1,0)</f>
        <v>0</v>
      </c>
      <c r="AD324" s="1">
        <f t="shared" ref="AD324:AD366" si="2728">+IF(U324=1,1,0)+IF(V324=1,1,0)</f>
        <v>0</v>
      </c>
      <c r="AE324" s="1">
        <f t="shared" ref="AE324:AE366" si="2729">+IF(W324=1,1,0)+IF(X324=1,1,0)</f>
        <v>0</v>
      </c>
      <c r="AF324" s="1">
        <f t="shared" ref="AF324:AF366" si="2730">+IF(Y324=1,1,0)+IF(Z324=1,1,0)</f>
        <v>0</v>
      </c>
      <c r="AG324" s="1">
        <f t="shared" ref="AG324:AH366" si="2731">+IF(AA324=1,1,0)</f>
        <v>0</v>
      </c>
      <c r="AH324" s="1">
        <f t="shared" si="2731"/>
        <v>0</v>
      </c>
      <c r="AI324" s="1">
        <f t="shared" ref="AI324:AI366" si="2732">+IF(S324=2,1,0)+IF(T324=2,1,0)</f>
        <v>0</v>
      </c>
      <c r="AJ324" s="1">
        <f t="shared" ref="AJ324:AJ366" si="2733">+IF(U324=2,1,0)+IF(V324=2,1,0)</f>
        <v>0</v>
      </c>
      <c r="AK324" s="1">
        <f t="shared" ref="AK324:AK366" si="2734">+IF(X324=2,1,0)+IF(W324=2,1,0)</f>
        <v>0</v>
      </c>
      <c r="AL324" s="1">
        <f t="shared" ref="AL324:AL366" si="2735">+IF(Y324=2,1,0)+IF(Z324=2,1,0)</f>
        <v>0</v>
      </c>
      <c r="AM324" s="1">
        <f t="shared" ref="AM324:AN366" si="2736">+IF(AA324=2,1,0)</f>
        <v>0</v>
      </c>
      <c r="AN324" s="1">
        <f t="shared" si="2736"/>
        <v>0</v>
      </c>
      <c r="AO324" s="44"/>
      <c r="AP324" s="44"/>
      <c r="AQ324" s="44"/>
      <c r="AR324" s="44"/>
      <c r="AS324" s="122">
        <f t="shared" ref="AS324:AS353" si="2737">IF(AND(AO324&gt;0,OR(BR324&gt;=2,BR324=1)),1,0)</f>
        <v>0</v>
      </c>
      <c r="AT324" s="122">
        <f t="shared" ref="AT324:AT353" si="2738">IF(AND(AP324&gt;0,OR(BR324&gt;=2,BR324=1)),1,0)</f>
        <v>0</v>
      </c>
      <c r="AU324" s="122">
        <f t="shared" ref="AU324:AU353" si="2739">IF(AND(AQ324&gt;0,OR(BR324&gt;=2,BR324=1)),1,0)</f>
        <v>0</v>
      </c>
      <c r="AV324" s="122">
        <f t="shared" ref="AV324:AV353" si="2740">IF(AND(AR324&gt;0,OR(BR324&gt;=2,BR324=1)),AR324/G324,0)</f>
        <v>0</v>
      </c>
      <c r="AW324" s="44"/>
      <c r="AX324" s="294"/>
      <c r="AY324" s="294"/>
      <c r="AZ324" s="294"/>
      <c r="BA324" s="294"/>
      <c r="BB324" s="294"/>
      <c r="BC324" s="29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127"/>
      <c r="BO324" s="44"/>
      <c r="BP324" s="1"/>
      <c r="BQ324" s="44"/>
      <c r="BR324" s="17"/>
      <c r="BS324" s="1">
        <f t="shared" ref="BS324:BS387" si="2741">IF(BP324=1, 2,IF(BP324=2,3,IF(BP324&gt;=3,4,0)))*2</f>
        <v>0</v>
      </c>
      <c r="BT324" s="17">
        <f t="shared" ref="BT324:BT366" si="2742">+BS324*2</f>
        <v>0</v>
      </c>
      <c r="BU324" s="44"/>
      <c r="BV324" s="44"/>
      <c r="BW324" s="44"/>
      <c r="BX324" s="44"/>
      <c r="BY324" s="44"/>
      <c r="BZ324" s="44"/>
      <c r="CA324" s="44"/>
      <c r="CB324" s="44"/>
      <c r="CC324" s="44"/>
      <c r="CD324" s="92"/>
      <c r="CE324" s="92"/>
      <c r="CF324" s="92"/>
      <c r="CG324" s="44"/>
      <c r="CH324" s="1"/>
      <c r="CI324" s="1"/>
      <c r="CJ324" s="1"/>
      <c r="CK324" s="383"/>
      <c r="CL324" s="383"/>
      <c r="CM324" s="383"/>
      <c r="CN324" s="1">
        <f t="shared" ref="CN324:CN353" si="2743">+SUM(BX324:CC324)*BW324</f>
        <v>0</v>
      </c>
      <c r="CO324" s="1">
        <f t="shared" ref="CO324:CO353" si="2744">+SUM(BX324:CC324)*BW324</f>
        <v>0</v>
      </c>
      <c r="CP324" s="20">
        <f t="shared" ref="CP324:CP353" si="2745">+SUM(BY324:CC324)*2.5+SUM(CD324:CG324)*0.5+SUM(CH324:CJ324)*2.5</f>
        <v>0</v>
      </c>
      <c r="CQ324" s="351"/>
      <c r="CR324" s="131">
        <f>+IF(SUM(AX324:BM324)&gt;0,1,0)</f>
        <v>0</v>
      </c>
      <c r="CS324" s="44"/>
      <c r="CT324" s="44"/>
      <c r="CU324" s="1"/>
      <c r="CV324" s="1"/>
      <c r="CW324" s="1"/>
      <c r="CX324" s="1"/>
      <c r="CY324" s="1"/>
      <c r="CZ324" s="44"/>
      <c r="DA324" s="17">
        <f t="shared" ref="DA324:DA366" si="2746">+CY324</f>
        <v>0</v>
      </c>
      <c r="DB324" s="359"/>
      <c r="DC324" s="359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1"/>
      <c r="DP324" s="1"/>
      <c r="DQ324" s="17">
        <f t="shared" ref="DQ324:DQ353" si="2747">+IF(AND(SUM(S324:AA324)&gt;0,SUM(FA324:FF324)&gt;0),CT324,0)</f>
        <v>0</v>
      </c>
      <c r="DR324" s="17">
        <f t="shared" ref="DR324:DR353" si="2748">+IF(AND(SUM(S324:AA324)&gt;0,SUM(FA324:FF324)&gt;0),CU324,0)</f>
        <v>0</v>
      </c>
      <c r="DS324" s="17">
        <f t="shared" ref="DS324:DS353" si="2749">+IF(AND(SUM(S324:AA324)&gt;0,SUM(FA324:FF324)&gt;0),CV324,0)</f>
        <v>0</v>
      </c>
      <c r="DT324" s="17">
        <f t="shared" ref="DT324:DT353" si="2750">+IF(AND(SUM(S324:AA324)&gt;0,SUM(FA324:FF324)&gt;0),CW324,0)</f>
        <v>0</v>
      </c>
      <c r="DU324" s="17">
        <f t="shared" ref="DU324:DU353" si="2751">+IF(AND(SUM(S324:AA324)&gt;0,SUM(FA324:FF324)&gt;0),CX324,0)</f>
        <v>0</v>
      </c>
      <c r="DV324" s="17">
        <f t="shared" ref="DV324:DV353" si="2752">+IF(AND(SUM(S324:AA324)&gt;0,SUM(FA324:FF324)&gt;0),CY324,0)</f>
        <v>0</v>
      </c>
      <c r="DW324" s="1"/>
      <c r="DX324" s="1"/>
      <c r="DY324" s="20">
        <f t="shared" ref="DY324:DY353" si="2753">+IF(AND(SUM(S324:AB324)&gt;0,SUM(FA324:FF324)&gt;0,DG324&gt;=3),DG324,0)</f>
        <v>0</v>
      </c>
      <c r="DZ324" s="20">
        <f t="shared" ref="DZ324:DZ353" si="2754">+IF(AND(SUM(S324:AB324)&gt;0,SUM(FA324:FF324)&gt;0,DH324&gt;=3),DH324,0)</f>
        <v>0</v>
      </c>
      <c r="EA324" s="20">
        <f t="shared" ref="EA324:EA353" si="2755">+IF(AND(SUM(S324:AB324)&gt;0,SUM(FA324:FF324)&gt;0,DI324&gt;=3),DI324,0)</f>
        <v>0</v>
      </c>
      <c r="EB324" s="20">
        <f t="shared" ref="EB324:EB353" si="2756">+IF(AND(SUM(S324:AB324)&gt;0,SUM(FA324:FF324)&gt;0,DJ324&gt;=3),DJ324,0)</f>
        <v>0</v>
      </c>
      <c r="EC324" s="18">
        <f t="shared" ref="EC324:EC353" si="2757">+IF(AND(CT324=0,SUM(CU324:CY324)&gt;1,SUM(CU324:CY324)&lt;=4),1,IF(AND(CT324=0,SUM(CU324:CY324)&gt;4),2,0))</f>
        <v>0</v>
      </c>
      <c r="ED324" s="19">
        <f t="shared" ref="ED324:ED329" si="2758">+IF(EC324&lt;&gt;0,EC324*3,0)</f>
        <v>0</v>
      </c>
      <c r="EE324" s="19">
        <f t="shared" ref="EE324:EE353" si="2759">+IF(SUM(AO324:AR324)+SUM(DK324:DN324)&gt;0,CT324*3,0)</f>
        <v>0</v>
      </c>
      <c r="EF324" s="1">
        <f t="shared" ref="EF324:EF353" si="2760">+IF(EE324&gt;0,CT324*4,0)</f>
        <v>0</v>
      </c>
      <c r="EG324" s="18">
        <f t="shared" ref="EG324:EG330" si="2761">+IF(AND(CT324+EC324=0,SUM(AO324:AR324)&gt;0,SUM(DK324:DN324)&gt;0),(CU324+CV324+CW324+CX324)*2+CY324*5,(EC324+CT324-FO324)*5)+IF(AND(EC324+DQ324+CT324=0,SUM(AO324:AR324)&gt;0),SUM(CU324:CX324)*2+CY324*5,0)</f>
        <v>0</v>
      </c>
      <c r="EH324" s="341"/>
      <c r="EI324" s="44"/>
      <c r="EJ324" s="44"/>
      <c r="EK324" s="44"/>
      <c r="EL324" s="93"/>
      <c r="EM324" s="93"/>
      <c r="EN324" s="93"/>
      <c r="EO324" s="366"/>
      <c r="EP324" s="366"/>
      <c r="EQ324" s="374"/>
      <c r="ER324" s="374"/>
      <c r="ES324" s="374"/>
      <c r="ET324" s="374"/>
      <c r="EU324" s="18">
        <f t="shared" ref="EU324:EU353" si="2762">IF(SUM(CU324:CX324)&gt;0,CZ324*1+2,0)</f>
        <v>0</v>
      </c>
      <c r="EV324" s="18">
        <f t="shared" ref="EV324:EV387" si="2763">+(DR324+DS324+DT324+DU324+DV324)*2+SUM(BY324:CJ324)*2</f>
        <v>0</v>
      </c>
      <c r="EW324" s="341"/>
      <c r="EX324" s="341"/>
      <c r="EY324" s="341"/>
      <c r="EZ324" s="365">
        <f t="shared" si="2104"/>
        <v>0</v>
      </c>
      <c r="FA324" s="44"/>
      <c r="FB324" s="44"/>
      <c r="FC324" s="44"/>
      <c r="FD324" s="45"/>
      <c r="FE324" s="45"/>
      <c r="FF324" s="45"/>
      <c r="FG324" s="300"/>
      <c r="FH324" s="45"/>
      <c r="FI324" s="45"/>
      <c r="FJ324" s="45"/>
      <c r="FK324" s="44"/>
      <c r="FL324" s="44"/>
      <c r="FM324" s="44"/>
      <c r="FN324" s="44"/>
      <c r="FO324" s="294"/>
      <c r="FP324" s="20">
        <f>+FO324*3</f>
        <v>0</v>
      </c>
      <c r="FQ324" s="20">
        <f t="shared" ref="FQ324:FQ353" si="2764">+DE324</f>
        <v>0</v>
      </c>
      <c r="FR324" s="20">
        <f t="shared" ref="FR324:FR353" si="2765">+DF324</f>
        <v>0</v>
      </c>
      <c r="FS324" s="20">
        <f t="shared" ref="FS324:FS353" si="2766">+IF(DG324&lt;3,DG324,0)</f>
        <v>0</v>
      </c>
      <c r="FT324" s="20">
        <f t="shared" ref="FT324:FT353" si="2767">+IF(DH324&lt;3,DH324,0)</f>
        <v>0</v>
      </c>
      <c r="FU324" s="20">
        <f t="shared" ref="FU324:FU353" si="2768">+IF(DI324&lt;3,DI324,0)</f>
        <v>0</v>
      </c>
      <c r="FV324" s="20">
        <f t="shared" ref="FV324:FV353" si="2769">+IF(DJ324&lt;3,DJ324,0)</f>
        <v>0</v>
      </c>
      <c r="FW324" s="44"/>
    </row>
    <row r="325" spans="1:180" ht="27.75" customHeight="1">
      <c r="A325" s="40"/>
      <c r="B325" s="41" t="s">
        <v>189</v>
      </c>
      <c r="C325" s="41"/>
      <c r="D325" s="48"/>
      <c r="E325" s="41"/>
      <c r="F325" s="41"/>
      <c r="G325" s="48"/>
      <c r="H325" s="43"/>
      <c r="I325" s="43"/>
      <c r="J325" s="44"/>
      <c r="K325" s="44"/>
      <c r="L325" s="44"/>
      <c r="M325" s="44"/>
      <c r="N325" s="43"/>
      <c r="O325" s="43"/>
      <c r="P325" s="1"/>
      <c r="Q325" s="16"/>
      <c r="R325" s="1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1">
        <f t="shared" si="2727"/>
        <v>0</v>
      </c>
      <c r="AD325" s="1">
        <f t="shared" si="2728"/>
        <v>0</v>
      </c>
      <c r="AE325" s="1">
        <f t="shared" si="2729"/>
        <v>0</v>
      </c>
      <c r="AF325" s="1">
        <f t="shared" si="2730"/>
        <v>0</v>
      </c>
      <c r="AG325" s="1">
        <f t="shared" si="2731"/>
        <v>0</v>
      </c>
      <c r="AH325" s="1">
        <f t="shared" si="2731"/>
        <v>0</v>
      </c>
      <c r="AI325" s="1">
        <f t="shared" si="2732"/>
        <v>0</v>
      </c>
      <c r="AJ325" s="1">
        <f t="shared" si="2733"/>
        <v>0</v>
      </c>
      <c r="AK325" s="1">
        <f t="shared" si="2734"/>
        <v>0</v>
      </c>
      <c r="AL325" s="1">
        <f t="shared" si="2735"/>
        <v>0</v>
      </c>
      <c r="AM325" s="1">
        <f t="shared" si="2736"/>
        <v>0</v>
      </c>
      <c r="AN325" s="1">
        <f t="shared" si="2736"/>
        <v>0</v>
      </c>
      <c r="AO325" s="44"/>
      <c r="AP325" s="44"/>
      <c r="AQ325" s="44"/>
      <c r="AR325" s="44"/>
      <c r="AS325" s="122">
        <f t="shared" si="2737"/>
        <v>0</v>
      </c>
      <c r="AT325" s="122">
        <f t="shared" si="2738"/>
        <v>0</v>
      </c>
      <c r="AU325" s="122">
        <f t="shared" si="2739"/>
        <v>0</v>
      </c>
      <c r="AV325" s="122">
        <f t="shared" si="2740"/>
        <v>0</v>
      </c>
      <c r="AW325" s="44"/>
      <c r="AX325" s="294"/>
      <c r="AY325" s="294"/>
      <c r="AZ325" s="294"/>
      <c r="BA325" s="294"/>
      <c r="BB325" s="294"/>
      <c r="BC325" s="29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127"/>
      <c r="BO325" s="44"/>
      <c r="BP325" s="1"/>
      <c r="BQ325" s="44"/>
      <c r="BR325" s="17"/>
      <c r="BS325" s="1">
        <f t="shared" si="2741"/>
        <v>0</v>
      </c>
      <c r="BT325" s="17">
        <f t="shared" si="2742"/>
        <v>0</v>
      </c>
      <c r="BU325" s="44"/>
      <c r="BV325" s="44"/>
      <c r="BW325" s="44"/>
      <c r="BX325" s="44"/>
      <c r="BY325" s="44"/>
      <c r="BZ325" s="44"/>
      <c r="CA325" s="44"/>
      <c r="CB325" s="44"/>
      <c r="CC325" s="44"/>
      <c r="CD325" s="92"/>
      <c r="CE325" s="92"/>
      <c r="CF325" s="92"/>
      <c r="CG325" s="44"/>
      <c r="CH325" s="1"/>
      <c r="CI325" s="1"/>
      <c r="CJ325" s="1"/>
      <c r="CK325" s="383"/>
      <c r="CL325" s="383"/>
      <c r="CM325" s="383"/>
      <c r="CN325" s="1">
        <f t="shared" si="2743"/>
        <v>0</v>
      </c>
      <c r="CO325" s="1">
        <f t="shared" si="2744"/>
        <v>0</v>
      </c>
      <c r="CP325" s="20">
        <f t="shared" si="2745"/>
        <v>0</v>
      </c>
      <c r="CQ325" s="351"/>
      <c r="CR325" s="131">
        <f>+IF(SUM(AX325:BM325)&gt;0,1,0)</f>
        <v>0</v>
      </c>
      <c r="CS325" s="44"/>
      <c r="CT325" s="44"/>
      <c r="CU325" s="1"/>
      <c r="CV325" s="1"/>
      <c r="CW325" s="1"/>
      <c r="CX325" s="1"/>
      <c r="CY325" s="1"/>
      <c r="CZ325" s="44"/>
      <c r="DA325" s="17">
        <f t="shared" si="2746"/>
        <v>0</v>
      </c>
      <c r="DB325" s="359">
        <f t="shared" ref="DB325:DB383" si="2770">CZ325+DA325</f>
        <v>0</v>
      </c>
      <c r="DC325" s="359">
        <f t="shared" ref="DC325:DC383" si="2771">CU325+CV325+CW325+CX325+CY325</f>
        <v>0</v>
      </c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1"/>
      <c r="DP325" s="1"/>
      <c r="DQ325" s="17">
        <f t="shared" si="2747"/>
        <v>0</v>
      </c>
      <c r="DR325" s="17">
        <f t="shared" si="2748"/>
        <v>0</v>
      </c>
      <c r="DS325" s="17">
        <f t="shared" si="2749"/>
        <v>0</v>
      </c>
      <c r="DT325" s="17">
        <f t="shared" si="2750"/>
        <v>0</v>
      </c>
      <c r="DU325" s="17">
        <f t="shared" si="2751"/>
        <v>0</v>
      </c>
      <c r="DV325" s="17">
        <f t="shared" si="2752"/>
        <v>0</v>
      </c>
      <c r="DW325" s="1"/>
      <c r="DX325" s="1"/>
      <c r="DY325" s="20">
        <f t="shared" si="2753"/>
        <v>0</v>
      </c>
      <c r="DZ325" s="20">
        <f t="shared" si="2754"/>
        <v>0</v>
      </c>
      <c r="EA325" s="20">
        <f t="shared" si="2755"/>
        <v>0</v>
      </c>
      <c r="EB325" s="20">
        <f t="shared" si="2756"/>
        <v>0</v>
      </c>
      <c r="EC325" s="18">
        <f t="shared" si="2757"/>
        <v>0</v>
      </c>
      <c r="ED325" s="19">
        <f t="shared" si="2758"/>
        <v>0</v>
      </c>
      <c r="EE325" s="19">
        <f t="shared" si="2759"/>
        <v>0</v>
      </c>
      <c r="EF325" s="1">
        <f t="shared" si="2760"/>
        <v>0</v>
      </c>
      <c r="EG325" s="18">
        <f t="shared" si="2761"/>
        <v>0</v>
      </c>
      <c r="EH325" s="341"/>
      <c r="EI325" s="44"/>
      <c r="EJ325" s="44"/>
      <c r="EK325" s="44"/>
      <c r="EL325" s="93"/>
      <c r="EM325" s="93"/>
      <c r="EN325" s="93"/>
      <c r="EO325" s="366"/>
      <c r="EP325" s="366"/>
      <c r="EQ325" s="374"/>
      <c r="ER325" s="374"/>
      <c r="ES325" s="374"/>
      <c r="ET325" s="374"/>
      <c r="EU325" s="18">
        <f t="shared" si="2762"/>
        <v>0</v>
      </c>
      <c r="EV325" s="18">
        <f t="shared" si="2763"/>
        <v>0</v>
      </c>
      <c r="EW325" s="341"/>
      <c r="EX325" s="341"/>
      <c r="EY325" s="341"/>
      <c r="EZ325" s="365">
        <f t="shared" si="2104"/>
        <v>0</v>
      </c>
      <c r="FA325" s="44"/>
      <c r="FB325" s="44"/>
      <c r="FC325" s="44"/>
      <c r="FD325" s="45"/>
      <c r="FE325" s="45"/>
      <c r="FF325" s="45"/>
      <c r="FG325" s="300"/>
      <c r="FH325" s="45"/>
      <c r="FI325" s="45"/>
      <c r="FJ325" s="45"/>
      <c r="FK325" s="44"/>
      <c r="FL325" s="44"/>
      <c r="FM325" s="44"/>
      <c r="FN325" s="44"/>
      <c r="FO325" s="294"/>
      <c r="FP325" s="20">
        <f t="shared" ref="FP325:FP383" si="2772">+FO325*3</f>
        <v>0</v>
      </c>
      <c r="FQ325" s="20">
        <f t="shared" si="2764"/>
        <v>0</v>
      </c>
      <c r="FR325" s="20">
        <f t="shared" si="2765"/>
        <v>0</v>
      </c>
      <c r="FS325" s="20">
        <f t="shared" si="2766"/>
        <v>0</v>
      </c>
      <c r="FT325" s="20">
        <f t="shared" si="2767"/>
        <v>0</v>
      </c>
      <c r="FU325" s="20">
        <f t="shared" si="2768"/>
        <v>0</v>
      </c>
      <c r="FV325" s="20">
        <f t="shared" si="2769"/>
        <v>0</v>
      </c>
      <c r="FW325" s="44"/>
    </row>
    <row r="326" spans="1:180" ht="27.75" customHeight="1">
      <c r="A326" s="40"/>
      <c r="B326" s="48" t="s">
        <v>190</v>
      </c>
      <c r="C326" s="48" t="s">
        <v>27</v>
      </c>
      <c r="D326" s="48" t="s">
        <v>165</v>
      </c>
      <c r="E326" s="48" t="str">
        <f>D326</f>
        <v>2LT12</v>
      </c>
      <c r="F326" s="48"/>
      <c r="G326" s="48"/>
      <c r="H326" s="43"/>
      <c r="I326" s="43"/>
      <c r="J326" s="44"/>
      <c r="K326" s="44"/>
      <c r="L326" s="44"/>
      <c r="M326" s="44"/>
      <c r="N326" s="43"/>
      <c r="O326" s="43"/>
      <c r="P326" s="1"/>
      <c r="Q326" s="16"/>
      <c r="R326" s="1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1">
        <f t="shared" si="2727"/>
        <v>0</v>
      </c>
      <c r="AD326" s="1">
        <f t="shared" si="2728"/>
        <v>0</v>
      </c>
      <c r="AE326" s="1">
        <f t="shared" si="2729"/>
        <v>0</v>
      </c>
      <c r="AF326" s="1">
        <f t="shared" si="2730"/>
        <v>0</v>
      </c>
      <c r="AG326" s="1">
        <f t="shared" si="2731"/>
        <v>0</v>
      </c>
      <c r="AH326" s="1">
        <f t="shared" si="2731"/>
        <v>0</v>
      </c>
      <c r="AI326" s="1">
        <f t="shared" si="2732"/>
        <v>0</v>
      </c>
      <c r="AJ326" s="1">
        <f t="shared" si="2733"/>
        <v>0</v>
      </c>
      <c r="AK326" s="1">
        <f t="shared" si="2734"/>
        <v>0</v>
      </c>
      <c r="AL326" s="1">
        <f t="shared" si="2735"/>
        <v>0</v>
      </c>
      <c r="AM326" s="1">
        <f t="shared" si="2736"/>
        <v>0</v>
      </c>
      <c r="AN326" s="1">
        <f t="shared" si="2736"/>
        <v>0</v>
      </c>
      <c r="AO326" s="44"/>
      <c r="AP326" s="44"/>
      <c r="AQ326" s="44"/>
      <c r="AR326" s="44"/>
      <c r="AS326" s="122">
        <f t="shared" si="2737"/>
        <v>0</v>
      </c>
      <c r="AT326" s="122">
        <f t="shared" si="2738"/>
        <v>0</v>
      </c>
      <c r="AU326" s="122">
        <f t="shared" si="2739"/>
        <v>0</v>
      </c>
      <c r="AV326" s="122">
        <f t="shared" si="2740"/>
        <v>0</v>
      </c>
      <c r="AW326" s="44">
        <v>1</v>
      </c>
      <c r="AX326" s="294"/>
      <c r="AY326" s="294"/>
      <c r="AZ326" s="294"/>
      <c r="BA326" s="294"/>
      <c r="BB326" s="294"/>
      <c r="BC326" s="29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127"/>
      <c r="BO326" s="44"/>
      <c r="BP326" s="1"/>
      <c r="BQ326" s="44"/>
      <c r="BR326" s="17">
        <v>1</v>
      </c>
      <c r="BS326" s="1">
        <f t="shared" si="2741"/>
        <v>0</v>
      </c>
      <c r="BT326" s="17">
        <f t="shared" si="2742"/>
        <v>0</v>
      </c>
      <c r="BU326" s="44"/>
      <c r="BV326" s="44">
        <v>1</v>
      </c>
      <c r="BW326" s="44"/>
      <c r="BX326" s="44"/>
      <c r="BY326" s="44"/>
      <c r="BZ326" s="44"/>
      <c r="CA326" s="44"/>
      <c r="CB326" s="44"/>
      <c r="CC326" s="44"/>
      <c r="CD326" s="92"/>
      <c r="CE326" s="92"/>
      <c r="CF326" s="92"/>
      <c r="CG326" s="44"/>
      <c r="CH326" s="1"/>
      <c r="CI326" s="1"/>
      <c r="CJ326" s="1"/>
      <c r="CK326" s="383"/>
      <c r="CL326" s="383"/>
      <c r="CM326" s="383"/>
      <c r="CN326" s="1">
        <f t="shared" si="2743"/>
        <v>0</v>
      </c>
      <c r="CO326" s="1">
        <f t="shared" si="2744"/>
        <v>0</v>
      </c>
      <c r="CP326" s="20">
        <f t="shared" si="2745"/>
        <v>0</v>
      </c>
      <c r="CQ326" s="365">
        <f>5*0.2*3*2</f>
        <v>6</v>
      </c>
      <c r="CR326" s="131">
        <f>+IF(SUM(AX326:BM326)&gt;0,1,0)</f>
        <v>0</v>
      </c>
      <c r="CS326" s="44"/>
      <c r="CT326" s="44"/>
      <c r="CU326" s="1"/>
      <c r="CV326" s="1"/>
      <c r="CW326" s="1"/>
      <c r="CX326" s="1"/>
      <c r="CY326" s="1"/>
      <c r="CZ326" s="44"/>
      <c r="DA326" s="17">
        <f t="shared" si="2746"/>
        <v>0</v>
      </c>
      <c r="DB326" s="359">
        <f t="shared" si="2770"/>
        <v>0</v>
      </c>
      <c r="DC326" s="359">
        <f t="shared" si="2771"/>
        <v>0</v>
      </c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1"/>
      <c r="DP326" s="1"/>
      <c r="DQ326" s="17">
        <f t="shared" si="2747"/>
        <v>0</v>
      </c>
      <c r="DR326" s="17">
        <f t="shared" si="2748"/>
        <v>0</v>
      </c>
      <c r="DS326" s="17">
        <f t="shared" si="2749"/>
        <v>0</v>
      </c>
      <c r="DT326" s="17">
        <f t="shared" si="2750"/>
        <v>0</v>
      </c>
      <c r="DU326" s="17">
        <f t="shared" si="2751"/>
        <v>0</v>
      </c>
      <c r="DV326" s="17">
        <f t="shared" si="2752"/>
        <v>0</v>
      </c>
      <c r="DW326" s="1"/>
      <c r="DX326" s="1"/>
      <c r="DY326" s="20">
        <f t="shared" si="2753"/>
        <v>0</v>
      </c>
      <c r="DZ326" s="20">
        <f t="shared" si="2754"/>
        <v>0</v>
      </c>
      <c r="EA326" s="20">
        <f t="shared" si="2755"/>
        <v>0</v>
      </c>
      <c r="EB326" s="20">
        <f t="shared" si="2756"/>
        <v>0</v>
      </c>
      <c r="EC326" s="18">
        <f t="shared" si="2757"/>
        <v>0</v>
      </c>
      <c r="ED326" s="19">
        <f t="shared" si="2758"/>
        <v>0</v>
      </c>
      <c r="EE326" s="19">
        <f t="shared" si="2759"/>
        <v>0</v>
      </c>
      <c r="EF326" s="1">
        <f t="shared" si="2760"/>
        <v>0</v>
      </c>
      <c r="EG326" s="18">
        <f t="shared" si="2761"/>
        <v>0</v>
      </c>
      <c r="EH326" s="341"/>
      <c r="EI326" s="44"/>
      <c r="EJ326" s="44"/>
      <c r="EK326" s="44"/>
      <c r="EL326" s="93"/>
      <c r="EM326" s="93"/>
      <c r="EN326" s="93"/>
      <c r="EO326" s="366"/>
      <c r="EP326" s="366"/>
      <c r="EQ326" s="374"/>
      <c r="ER326" s="374"/>
      <c r="ES326" s="374"/>
      <c r="ET326" s="374"/>
      <c r="EU326" s="341">
        <f>IF(SUM(CU326:CX326)&gt;0,CZ326*1+2,0)+3*5</f>
        <v>15</v>
      </c>
      <c r="EV326" s="18">
        <f t="shared" si="2763"/>
        <v>0</v>
      </c>
      <c r="EW326" s="341">
        <v>1</v>
      </c>
      <c r="EX326" s="341">
        <v>1</v>
      </c>
      <c r="EY326" s="341"/>
      <c r="EZ326" s="365">
        <f t="shared" ref="EZ326:EZ384" si="2773">BX326/2</f>
        <v>0</v>
      </c>
      <c r="FA326" s="44"/>
      <c r="FB326" s="44"/>
      <c r="FC326" s="44"/>
      <c r="FD326" s="45"/>
      <c r="FE326" s="45"/>
      <c r="FF326" s="45"/>
      <c r="FG326" s="300"/>
      <c r="FH326" s="45"/>
      <c r="FI326" s="45"/>
      <c r="FJ326" s="45"/>
      <c r="FK326" s="44"/>
      <c r="FL326" s="44"/>
      <c r="FM326" s="44"/>
      <c r="FN326" s="44"/>
      <c r="FO326" s="294"/>
      <c r="FP326" s="20">
        <f t="shared" si="2772"/>
        <v>0</v>
      </c>
      <c r="FQ326" s="20">
        <f t="shared" si="2764"/>
        <v>0</v>
      </c>
      <c r="FR326" s="20">
        <f t="shared" si="2765"/>
        <v>0</v>
      </c>
      <c r="FS326" s="20">
        <f t="shared" si="2766"/>
        <v>0</v>
      </c>
      <c r="FT326" s="20">
        <f t="shared" si="2767"/>
        <v>0</v>
      </c>
      <c r="FU326" s="20">
        <f t="shared" si="2768"/>
        <v>0</v>
      </c>
      <c r="FV326" s="20">
        <f t="shared" si="2769"/>
        <v>0</v>
      </c>
      <c r="FW326" s="44"/>
    </row>
    <row r="327" spans="1:180" ht="37.5" customHeight="1">
      <c r="A327" s="40"/>
      <c r="B327" s="48">
        <v>1</v>
      </c>
      <c r="C327" s="48">
        <f>B327</f>
        <v>1</v>
      </c>
      <c r="D327" s="48" t="s">
        <v>187</v>
      </c>
      <c r="E327" s="48" t="s">
        <v>187</v>
      </c>
      <c r="F327" s="48">
        <v>15</v>
      </c>
      <c r="G327" s="48">
        <f>F327</f>
        <v>15</v>
      </c>
      <c r="H327" s="43"/>
      <c r="I327" s="43"/>
      <c r="J327" s="44"/>
      <c r="K327" s="44"/>
      <c r="L327" s="44"/>
      <c r="M327" s="44"/>
      <c r="N327" s="43"/>
      <c r="O327" s="43"/>
      <c r="P327" s="1"/>
      <c r="Q327" s="16"/>
      <c r="R327" s="1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1">
        <f t="shared" si="2727"/>
        <v>0</v>
      </c>
      <c r="AD327" s="1">
        <f t="shared" si="2728"/>
        <v>0</v>
      </c>
      <c r="AE327" s="1">
        <f t="shared" si="2729"/>
        <v>0</v>
      </c>
      <c r="AF327" s="1">
        <f t="shared" si="2730"/>
        <v>0</v>
      </c>
      <c r="AG327" s="1">
        <f t="shared" si="2731"/>
        <v>0</v>
      </c>
      <c r="AH327" s="1">
        <f t="shared" si="2731"/>
        <v>0</v>
      </c>
      <c r="AI327" s="1">
        <f t="shared" si="2732"/>
        <v>0</v>
      </c>
      <c r="AJ327" s="1">
        <f t="shared" si="2733"/>
        <v>0</v>
      </c>
      <c r="AK327" s="1">
        <f t="shared" si="2734"/>
        <v>0</v>
      </c>
      <c r="AL327" s="1">
        <f t="shared" si="2735"/>
        <v>0</v>
      </c>
      <c r="AM327" s="1">
        <f t="shared" si="2736"/>
        <v>0</v>
      </c>
      <c r="AN327" s="1">
        <f t="shared" si="2736"/>
        <v>0</v>
      </c>
      <c r="AO327" s="44"/>
      <c r="AP327" s="44"/>
      <c r="AQ327" s="44"/>
      <c r="AR327" s="44"/>
      <c r="AS327" s="122">
        <f t="shared" si="2737"/>
        <v>0</v>
      </c>
      <c r="AT327" s="122">
        <f t="shared" si="2738"/>
        <v>0</v>
      </c>
      <c r="AU327" s="122">
        <f t="shared" si="2739"/>
        <v>0</v>
      </c>
      <c r="AV327" s="122">
        <f t="shared" si="2740"/>
        <v>0</v>
      </c>
      <c r="AW327" s="44"/>
      <c r="AX327" s="294"/>
      <c r="AY327" s="294"/>
      <c r="AZ327" s="294"/>
      <c r="BA327" s="294"/>
      <c r="BB327" s="294"/>
      <c r="BC327" s="29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>
        <v>1</v>
      </c>
      <c r="BN327" s="127"/>
      <c r="BO327" s="44"/>
      <c r="BP327" s="1"/>
      <c r="BQ327" s="44"/>
      <c r="BR327" s="17">
        <v>2</v>
      </c>
      <c r="BS327" s="1">
        <f t="shared" si="2741"/>
        <v>0</v>
      </c>
      <c r="BT327" s="17">
        <f t="shared" si="2742"/>
        <v>0</v>
      </c>
      <c r="BU327" s="44"/>
      <c r="BV327" s="44">
        <v>1</v>
      </c>
      <c r="BW327" s="44"/>
      <c r="BX327" s="44"/>
      <c r="BY327" s="44"/>
      <c r="BZ327" s="44"/>
      <c r="CA327" s="44"/>
      <c r="CB327" s="44"/>
      <c r="CC327" s="44"/>
      <c r="CD327" s="92"/>
      <c r="CE327" s="92"/>
      <c r="CF327" s="92"/>
      <c r="CG327" s="44"/>
      <c r="CH327" s="1"/>
      <c r="CI327" s="1">
        <v>1</v>
      </c>
      <c r="CJ327" s="1"/>
      <c r="CK327" s="383"/>
      <c r="CL327" s="383"/>
      <c r="CM327" s="383"/>
      <c r="CN327" s="1">
        <f t="shared" si="2743"/>
        <v>0</v>
      </c>
      <c r="CO327" s="1">
        <f t="shared" si="2744"/>
        <v>0</v>
      </c>
      <c r="CP327" s="20">
        <f t="shared" si="2745"/>
        <v>2.5</v>
      </c>
      <c r="CQ327" s="351"/>
      <c r="CR327" s="131">
        <f>+IF(SUM(AX327:BM327)&gt;0,1,0)</f>
        <v>1</v>
      </c>
      <c r="CS327" s="44"/>
      <c r="CT327" s="44"/>
      <c r="CU327" s="1"/>
      <c r="CV327" s="1"/>
      <c r="CW327" s="1"/>
      <c r="CX327" s="1"/>
      <c r="CY327" s="1"/>
      <c r="CZ327" s="44"/>
      <c r="DA327" s="17">
        <f t="shared" si="2746"/>
        <v>0</v>
      </c>
      <c r="DB327" s="359">
        <f t="shared" si="2770"/>
        <v>0</v>
      </c>
      <c r="DC327" s="359">
        <f t="shared" si="2771"/>
        <v>0</v>
      </c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>
        <f>F327</f>
        <v>15</v>
      </c>
      <c r="DO327" s="1"/>
      <c r="DP327" s="1"/>
      <c r="DQ327" s="17">
        <f t="shared" si="2747"/>
        <v>0</v>
      </c>
      <c r="DR327" s="17">
        <f t="shared" si="2748"/>
        <v>0</v>
      </c>
      <c r="DS327" s="17">
        <f t="shared" si="2749"/>
        <v>0</v>
      </c>
      <c r="DT327" s="17">
        <f t="shared" si="2750"/>
        <v>0</v>
      </c>
      <c r="DU327" s="17">
        <f t="shared" si="2751"/>
        <v>0</v>
      </c>
      <c r="DV327" s="17">
        <f t="shared" si="2752"/>
        <v>0</v>
      </c>
      <c r="DW327" s="1"/>
      <c r="DX327" s="1"/>
      <c r="DY327" s="20">
        <f t="shared" si="2753"/>
        <v>0</v>
      </c>
      <c r="DZ327" s="20">
        <f t="shared" si="2754"/>
        <v>0</v>
      </c>
      <c r="EA327" s="20">
        <f t="shared" si="2755"/>
        <v>0</v>
      </c>
      <c r="EB327" s="20">
        <f t="shared" si="2756"/>
        <v>0</v>
      </c>
      <c r="EC327" s="18">
        <f t="shared" si="2757"/>
        <v>0</v>
      </c>
      <c r="ED327" s="19">
        <f t="shared" si="2758"/>
        <v>0</v>
      </c>
      <c r="EE327" s="19">
        <f t="shared" si="2759"/>
        <v>0</v>
      </c>
      <c r="EF327" s="1">
        <f t="shared" si="2760"/>
        <v>0</v>
      </c>
      <c r="EG327" s="18">
        <f t="shared" si="2761"/>
        <v>0</v>
      </c>
      <c r="EH327" s="341"/>
      <c r="EI327" s="44"/>
      <c r="EJ327" s="44"/>
      <c r="EK327" s="44"/>
      <c r="EL327" s="93"/>
      <c r="EM327" s="93"/>
      <c r="EN327" s="93"/>
      <c r="EO327" s="366"/>
      <c r="EP327" s="366"/>
      <c r="EQ327" s="374"/>
      <c r="ER327" s="374"/>
      <c r="ES327" s="374"/>
      <c r="ET327" s="374"/>
      <c r="EU327" s="18">
        <f t="shared" si="2762"/>
        <v>0</v>
      </c>
      <c r="EV327" s="18">
        <f t="shared" si="2763"/>
        <v>2</v>
      </c>
      <c r="EW327" s="341">
        <v>1</v>
      </c>
      <c r="EX327" s="341"/>
      <c r="EY327" s="341"/>
      <c r="EZ327" s="365">
        <f t="shared" si="2773"/>
        <v>0</v>
      </c>
      <c r="FA327" s="44"/>
      <c r="FB327" s="44"/>
      <c r="FC327" s="44"/>
      <c r="FD327" s="45"/>
      <c r="FE327" s="45"/>
      <c r="FF327" s="45"/>
      <c r="FG327" s="300"/>
      <c r="FH327" s="45"/>
      <c r="FI327" s="45"/>
      <c r="FJ327" s="45"/>
      <c r="FK327" s="44"/>
      <c r="FL327" s="44"/>
      <c r="FM327" s="44"/>
      <c r="FN327" s="44"/>
      <c r="FO327" s="294"/>
      <c r="FP327" s="20">
        <f t="shared" si="2772"/>
        <v>0</v>
      </c>
      <c r="FQ327" s="20">
        <f t="shared" si="2764"/>
        <v>0</v>
      </c>
      <c r="FR327" s="20">
        <f t="shared" si="2765"/>
        <v>0</v>
      </c>
      <c r="FS327" s="20">
        <f t="shared" si="2766"/>
        <v>0</v>
      </c>
      <c r="FT327" s="20">
        <f t="shared" si="2767"/>
        <v>0</v>
      </c>
      <c r="FU327" s="20">
        <f t="shared" si="2768"/>
        <v>0</v>
      </c>
      <c r="FV327" s="20">
        <f t="shared" si="2769"/>
        <v>0</v>
      </c>
      <c r="FW327" s="58"/>
    </row>
    <row r="328" spans="1:180" ht="27.75" customHeight="1">
      <c r="A328" s="40"/>
      <c r="B328" s="48">
        <v>2</v>
      </c>
      <c r="C328" s="48">
        <f t="shared" ref="C328:C329" si="2774">B328</f>
        <v>2</v>
      </c>
      <c r="D328" s="48" t="s">
        <v>645</v>
      </c>
      <c r="E328" s="48" t="str">
        <f t="shared" ref="E328:E329" si="2775">D328</f>
        <v>LT7,5 +LT8,5</v>
      </c>
      <c r="F328" s="48">
        <v>14</v>
      </c>
      <c r="G328" s="48">
        <f t="shared" ref="G328:G329" si="2776">F328</f>
        <v>14</v>
      </c>
      <c r="H328" s="43"/>
      <c r="I328" s="43"/>
      <c r="J328" s="44"/>
      <c r="K328" s="44"/>
      <c r="L328" s="44"/>
      <c r="M328" s="44"/>
      <c r="N328" s="43"/>
      <c r="O328" s="43"/>
      <c r="P328" s="1"/>
      <c r="Q328" s="16"/>
      <c r="R328" s="1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1">
        <f t="shared" ref="AC328:AC329" si="2777">+IF(S328=1,1,0)+IF(T328=1,1,0)</f>
        <v>0</v>
      </c>
      <c r="AD328" s="1">
        <f t="shared" ref="AD328:AD329" si="2778">+IF(U328=1,1,0)+IF(V328=1,1,0)</f>
        <v>0</v>
      </c>
      <c r="AE328" s="1">
        <f t="shared" ref="AE328:AE329" si="2779">+IF(W328=1,1,0)+IF(X328=1,1,0)</f>
        <v>0</v>
      </c>
      <c r="AF328" s="1">
        <f t="shared" ref="AF328:AF329" si="2780">+IF(Y328=1,1,0)+IF(Z328=1,1,0)</f>
        <v>0</v>
      </c>
      <c r="AG328" s="1">
        <f t="shared" ref="AG328:AG329" si="2781">+IF(AA328=1,1,0)</f>
        <v>0</v>
      </c>
      <c r="AH328" s="1">
        <f t="shared" ref="AH328:AH329" si="2782">+IF(AB328=1,1,0)</f>
        <v>0</v>
      </c>
      <c r="AI328" s="1">
        <f t="shared" ref="AI328:AI329" si="2783">+IF(S328=2,1,0)+IF(T328=2,1,0)</f>
        <v>0</v>
      </c>
      <c r="AJ328" s="1">
        <f t="shared" ref="AJ328:AJ329" si="2784">+IF(U328=2,1,0)+IF(V328=2,1,0)</f>
        <v>0</v>
      </c>
      <c r="AK328" s="1">
        <f t="shared" ref="AK328:AK329" si="2785">+IF(X328=2,1,0)+IF(W328=2,1,0)</f>
        <v>0</v>
      </c>
      <c r="AL328" s="1">
        <f t="shared" ref="AL328:AL329" si="2786">+IF(Y328=2,1,0)+IF(Z328=2,1,0)</f>
        <v>0</v>
      </c>
      <c r="AM328" s="1">
        <f t="shared" ref="AM328:AM329" si="2787">+IF(AA328=2,1,0)</f>
        <v>0</v>
      </c>
      <c r="AN328" s="1">
        <f t="shared" ref="AN328:AN329" si="2788">+IF(AB328=2,1,0)</f>
        <v>0</v>
      </c>
      <c r="AO328" s="44"/>
      <c r="AP328" s="44"/>
      <c r="AQ328" s="44"/>
      <c r="AR328" s="44"/>
      <c r="AS328" s="122">
        <f t="shared" si="2737"/>
        <v>0</v>
      </c>
      <c r="AT328" s="122">
        <f t="shared" si="2738"/>
        <v>0</v>
      </c>
      <c r="AU328" s="122">
        <f t="shared" si="2739"/>
        <v>0</v>
      </c>
      <c r="AV328" s="122">
        <f t="shared" si="2740"/>
        <v>0</v>
      </c>
      <c r="AW328" s="44"/>
      <c r="AX328" s="294"/>
      <c r="AY328" s="294"/>
      <c r="AZ328" s="294"/>
      <c r="BA328" s="294"/>
      <c r="BB328" s="294"/>
      <c r="BC328" s="29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127"/>
      <c r="BO328" s="44">
        <v>2</v>
      </c>
      <c r="BP328" s="1"/>
      <c r="BQ328" s="44"/>
      <c r="BR328" s="17"/>
      <c r="BS328" s="1">
        <f t="shared" si="2741"/>
        <v>0</v>
      </c>
      <c r="BT328" s="17">
        <f t="shared" ref="BT328:BT329" si="2789">+BS328*2</f>
        <v>0</v>
      </c>
      <c r="BU328" s="44"/>
      <c r="BV328" s="44">
        <v>1</v>
      </c>
      <c r="BW328" s="44"/>
      <c r="BX328" s="44"/>
      <c r="BY328" s="44"/>
      <c r="BZ328" s="44"/>
      <c r="CA328" s="44"/>
      <c r="CB328" s="44"/>
      <c r="CC328" s="44"/>
      <c r="CD328" s="92"/>
      <c r="CE328" s="92"/>
      <c r="CF328" s="92"/>
      <c r="CG328" s="44"/>
      <c r="CH328" s="1"/>
      <c r="CI328" s="1">
        <v>1</v>
      </c>
      <c r="CJ328" s="1"/>
      <c r="CK328" s="383"/>
      <c r="CL328" s="383"/>
      <c r="CM328" s="383"/>
      <c r="CN328" s="1">
        <f t="shared" si="2743"/>
        <v>0</v>
      </c>
      <c r="CO328" s="1">
        <f t="shared" si="2744"/>
        <v>0</v>
      </c>
      <c r="CP328" s="20">
        <f t="shared" si="2745"/>
        <v>2.5</v>
      </c>
      <c r="CQ328" s="351"/>
      <c r="CR328" s="131">
        <f>+IF(SUM(AX328:BM328)&gt;0,1,0)+1</f>
        <v>1</v>
      </c>
      <c r="CS328" s="44"/>
      <c r="CT328" s="44">
        <v>1</v>
      </c>
      <c r="CU328" s="1"/>
      <c r="CV328" s="1">
        <v>1</v>
      </c>
      <c r="CW328" s="1">
        <v>1</v>
      </c>
      <c r="CX328" s="1"/>
      <c r="CY328" s="1">
        <v>1</v>
      </c>
      <c r="CZ328" s="44">
        <v>3</v>
      </c>
      <c r="DA328" s="17">
        <f t="shared" ref="DA328:DA341" si="2790">+CY328</f>
        <v>1</v>
      </c>
      <c r="DB328" s="359">
        <f t="shared" si="2770"/>
        <v>4</v>
      </c>
      <c r="DC328" s="359">
        <f t="shared" si="2771"/>
        <v>3</v>
      </c>
      <c r="DD328" s="44"/>
      <c r="DE328" s="44">
        <v>8</v>
      </c>
      <c r="DF328" s="44"/>
      <c r="DG328" s="44"/>
      <c r="DH328" s="44"/>
      <c r="DI328" s="44">
        <v>4</v>
      </c>
      <c r="DJ328" s="44"/>
      <c r="DK328" s="44"/>
      <c r="DL328" s="44"/>
      <c r="DM328" s="44"/>
      <c r="DN328" s="44">
        <f>F328</f>
        <v>14</v>
      </c>
      <c r="DO328" s="1"/>
      <c r="DP328" s="1"/>
      <c r="DQ328" s="17">
        <f t="shared" si="2747"/>
        <v>0</v>
      </c>
      <c r="DR328" s="17">
        <f t="shared" si="2748"/>
        <v>0</v>
      </c>
      <c r="DS328" s="17">
        <f t="shared" si="2749"/>
        <v>0</v>
      </c>
      <c r="DT328" s="17">
        <f t="shared" si="2750"/>
        <v>0</v>
      </c>
      <c r="DU328" s="17">
        <f t="shared" si="2751"/>
        <v>0</v>
      </c>
      <c r="DV328" s="17">
        <f t="shared" si="2752"/>
        <v>0</v>
      </c>
      <c r="DW328" s="1"/>
      <c r="DX328" s="1"/>
      <c r="DY328" s="20">
        <f t="shared" si="2753"/>
        <v>0</v>
      </c>
      <c r="DZ328" s="20">
        <f t="shared" si="2754"/>
        <v>0</v>
      </c>
      <c r="EA328" s="20">
        <f t="shared" si="2755"/>
        <v>0</v>
      </c>
      <c r="EB328" s="20">
        <f t="shared" si="2756"/>
        <v>0</v>
      </c>
      <c r="EC328" s="18">
        <f t="shared" si="2757"/>
        <v>0</v>
      </c>
      <c r="ED328" s="19">
        <f t="shared" si="2758"/>
        <v>0</v>
      </c>
      <c r="EE328" s="19">
        <f t="shared" si="2759"/>
        <v>3</v>
      </c>
      <c r="EF328" s="1">
        <f t="shared" si="2760"/>
        <v>4</v>
      </c>
      <c r="EG328" s="18">
        <f t="shared" si="2761"/>
        <v>5</v>
      </c>
      <c r="EH328" s="341"/>
      <c r="EI328" s="44">
        <v>5.5</v>
      </c>
      <c r="EJ328" s="44">
        <v>5.5</v>
      </c>
      <c r="EK328" s="44"/>
      <c r="EL328" s="93"/>
      <c r="EM328" s="93"/>
      <c r="EN328" s="93">
        <v>1</v>
      </c>
      <c r="EO328" s="366"/>
      <c r="EP328" s="366"/>
      <c r="EQ328" s="374"/>
      <c r="ER328" s="374">
        <v>1</v>
      </c>
      <c r="ES328" s="374"/>
      <c r="ET328" s="374"/>
      <c r="EU328" s="18">
        <f t="shared" si="2762"/>
        <v>5</v>
      </c>
      <c r="EV328" s="18">
        <f t="shared" si="2763"/>
        <v>2</v>
      </c>
      <c r="EW328" s="341">
        <v>2</v>
      </c>
      <c r="EX328" s="341">
        <v>2</v>
      </c>
      <c r="EY328" s="341">
        <v>5</v>
      </c>
      <c r="EZ328" s="365">
        <f t="shared" si="2773"/>
        <v>0</v>
      </c>
      <c r="FA328" s="44"/>
      <c r="FB328" s="44"/>
      <c r="FC328" s="44"/>
      <c r="FD328" s="45"/>
      <c r="FE328" s="45"/>
      <c r="FF328" s="45"/>
      <c r="FG328" s="300"/>
      <c r="FH328" s="45"/>
      <c r="FI328" s="45"/>
      <c r="FJ328" s="45"/>
      <c r="FK328" s="44"/>
      <c r="FL328" s="44"/>
      <c r="FM328" s="44"/>
      <c r="FN328" s="44"/>
      <c r="FO328" s="294"/>
      <c r="FP328" s="20">
        <f t="shared" si="2772"/>
        <v>0</v>
      </c>
      <c r="FQ328" s="20">
        <f t="shared" si="2764"/>
        <v>8</v>
      </c>
      <c r="FR328" s="20">
        <f t="shared" si="2765"/>
        <v>0</v>
      </c>
      <c r="FS328" s="20">
        <f t="shared" si="2766"/>
        <v>0</v>
      </c>
      <c r="FT328" s="20">
        <f t="shared" si="2767"/>
        <v>0</v>
      </c>
      <c r="FU328" s="20">
        <f t="shared" si="2768"/>
        <v>0</v>
      </c>
      <c r="FV328" s="20">
        <f t="shared" si="2769"/>
        <v>0</v>
      </c>
      <c r="FW328" s="44"/>
    </row>
    <row r="329" spans="1:180" ht="27.75" customHeight="1">
      <c r="A329" s="40"/>
      <c r="B329" s="48">
        <v>3</v>
      </c>
      <c r="C329" s="48">
        <f t="shared" si="2774"/>
        <v>3</v>
      </c>
      <c r="D329" s="48" t="s">
        <v>44</v>
      </c>
      <c r="E329" s="48" t="str">
        <f t="shared" si="2775"/>
        <v>LT8,5</v>
      </c>
      <c r="F329" s="48">
        <v>30</v>
      </c>
      <c r="G329" s="48">
        <f t="shared" si="2776"/>
        <v>30</v>
      </c>
      <c r="H329" s="43"/>
      <c r="I329" s="43"/>
      <c r="J329" s="44"/>
      <c r="K329" s="44"/>
      <c r="L329" s="44"/>
      <c r="M329" s="44"/>
      <c r="N329" s="43"/>
      <c r="O329" s="43"/>
      <c r="P329" s="1"/>
      <c r="Q329" s="16"/>
      <c r="R329" s="1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1">
        <f t="shared" si="2777"/>
        <v>0</v>
      </c>
      <c r="AD329" s="1">
        <f t="shared" si="2778"/>
        <v>0</v>
      </c>
      <c r="AE329" s="1">
        <f t="shared" si="2779"/>
        <v>0</v>
      </c>
      <c r="AF329" s="1">
        <f t="shared" si="2780"/>
        <v>0</v>
      </c>
      <c r="AG329" s="1">
        <f t="shared" si="2781"/>
        <v>0</v>
      </c>
      <c r="AH329" s="1">
        <f t="shared" si="2782"/>
        <v>0</v>
      </c>
      <c r="AI329" s="1">
        <f t="shared" si="2783"/>
        <v>0</v>
      </c>
      <c r="AJ329" s="1">
        <f t="shared" si="2784"/>
        <v>0</v>
      </c>
      <c r="AK329" s="1">
        <f t="shared" si="2785"/>
        <v>0</v>
      </c>
      <c r="AL329" s="1">
        <f t="shared" si="2786"/>
        <v>0</v>
      </c>
      <c r="AM329" s="1">
        <f t="shared" si="2787"/>
        <v>0</v>
      </c>
      <c r="AN329" s="1">
        <f t="shared" si="2788"/>
        <v>0</v>
      </c>
      <c r="AO329" s="44"/>
      <c r="AP329" s="44"/>
      <c r="AQ329" s="44"/>
      <c r="AR329" s="44"/>
      <c r="AS329" s="122">
        <f t="shared" si="2737"/>
        <v>0</v>
      </c>
      <c r="AT329" s="122">
        <f t="shared" si="2738"/>
        <v>0</v>
      </c>
      <c r="AU329" s="122">
        <f t="shared" si="2739"/>
        <v>0</v>
      </c>
      <c r="AV329" s="122">
        <f t="shared" si="2740"/>
        <v>0</v>
      </c>
      <c r="AW329" s="44"/>
      <c r="AX329" s="294"/>
      <c r="AY329" s="294"/>
      <c r="AZ329" s="294"/>
      <c r="BA329" s="294"/>
      <c r="BB329" s="294"/>
      <c r="BC329" s="29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127"/>
      <c r="BO329" s="44">
        <v>1</v>
      </c>
      <c r="BP329" s="1"/>
      <c r="BQ329" s="44"/>
      <c r="BR329" s="17"/>
      <c r="BS329" s="1">
        <f t="shared" si="2741"/>
        <v>0</v>
      </c>
      <c r="BT329" s="17">
        <f t="shared" si="2789"/>
        <v>0</v>
      </c>
      <c r="BU329" s="44"/>
      <c r="BV329" s="44">
        <v>1</v>
      </c>
      <c r="BW329" s="44"/>
      <c r="BX329" s="44"/>
      <c r="BY329" s="44"/>
      <c r="BZ329" s="44"/>
      <c r="CA329" s="44"/>
      <c r="CB329" s="44"/>
      <c r="CC329" s="44"/>
      <c r="CD329" s="92"/>
      <c r="CE329" s="92"/>
      <c r="CF329" s="92"/>
      <c r="CG329" s="44"/>
      <c r="CH329" s="1"/>
      <c r="CI329" s="1">
        <v>1</v>
      </c>
      <c r="CJ329" s="1"/>
      <c r="CK329" s="383"/>
      <c r="CL329" s="383"/>
      <c r="CM329" s="383"/>
      <c r="CN329" s="1">
        <f t="shared" si="2743"/>
        <v>0</v>
      </c>
      <c r="CO329" s="1">
        <f t="shared" si="2744"/>
        <v>0</v>
      </c>
      <c r="CP329" s="20">
        <f t="shared" si="2745"/>
        <v>2.5</v>
      </c>
      <c r="CQ329" s="351"/>
      <c r="CR329" s="131">
        <f>+IF(SUM(AX329:BM329)&gt;0,1,0)+1</f>
        <v>1</v>
      </c>
      <c r="CS329" s="44"/>
      <c r="CT329" s="44"/>
      <c r="CU329" s="1"/>
      <c r="CV329" s="1"/>
      <c r="CW329" s="1"/>
      <c r="CX329" s="1"/>
      <c r="CY329" s="1"/>
      <c r="CZ329" s="44"/>
      <c r="DA329" s="17">
        <f t="shared" si="2790"/>
        <v>0</v>
      </c>
      <c r="DB329" s="359">
        <f t="shared" si="2770"/>
        <v>0</v>
      </c>
      <c r="DC329" s="359">
        <f t="shared" si="2771"/>
        <v>0</v>
      </c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>
        <f>F329</f>
        <v>30</v>
      </c>
      <c r="DO329" s="1"/>
      <c r="DP329" s="1"/>
      <c r="DQ329" s="17">
        <f t="shared" si="2747"/>
        <v>0</v>
      </c>
      <c r="DR329" s="17">
        <f t="shared" si="2748"/>
        <v>0</v>
      </c>
      <c r="DS329" s="17">
        <f t="shared" si="2749"/>
        <v>0</v>
      </c>
      <c r="DT329" s="17">
        <f t="shared" si="2750"/>
        <v>0</v>
      </c>
      <c r="DU329" s="17">
        <f t="shared" si="2751"/>
        <v>0</v>
      </c>
      <c r="DV329" s="17">
        <f t="shared" si="2752"/>
        <v>0</v>
      </c>
      <c r="DW329" s="1"/>
      <c r="DX329" s="1"/>
      <c r="DY329" s="20">
        <f t="shared" si="2753"/>
        <v>0</v>
      </c>
      <c r="DZ329" s="20">
        <f t="shared" si="2754"/>
        <v>0</v>
      </c>
      <c r="EA329" s="20">
        <f t="shared" si="2755"/>
        <v>0</v>
      </c>
      <c r="EB329" s="20">
        <f t="shared" si="2756"/>
        <v>0</v>
      </c>
      <c r="EC329" s="18">
        <f t="shared" si="2757"/>
        <v>0</v>
      </c>
      <c r="ED329" s="19">
        <f t="shared" si="2758"/>
        <v>0</v>
      </c>
      <c r="EE329" s="19">
        <f t="shared" si="2759"/>
        <v>0</v>
      </c>
      <c r="EF329" s="1">
        <f t="shared" si="2760"/>
        <v>0</v>
      </c>
      <c r="EG329" s="18">
        <f t="shared" si="2761"/>
        <v>0</v>
      </c>
      <c r="EH329" s="341"/>
      <c r="EI329" s="44"/>
      <c r="EJ329" s="44"/>
      <c r="EK329" s="44"/>
      <c r="EL329" s="93"/>
      <c r="EM329" s="93"/>
      <c r="EN329" s="93"/>
      <c r="EO329" s="366"/>
      <c r="EP329" s="366"/>
      <c r="EQ329" s="374"/>
      <c r="ER329" s="374"/>
      <c r="ES329" s="374"/>
      <c r="ET329" s="374"/>
      <c r="EU329" s="18">
        <f t="shared" si="2762"/>
        <v>0</v>
      </c>
      <c r="EV329" s="18">
        <f t="shared" si="2763"/>
        <v>2</v>
      </c>
      <c r="EW329" s="341"/>
      <c r="EX329" s="341"/>
      <c r="EY329" s="341"/>
      <c r="EZ329" s="365">
        <f t="shared" si="2773"/>
        <v>0</v>
      </c>
      <c r="FA329" s="44"/>
      <c r="FB329" s="44"/>
      <c r="FC329" s="44"/>
      <c r="FD329" s="45"/>
      <c r="FE329" s="45"/>
      <c r="FF329" s="45"/>
      <c r="FG329" s="300"/>
      <c r="FH329" s="45"/>
      <c r="FI329" s="45"/>
      <c r="FJ329" s="45"/>
      <c r="FK329" s="44"/>
      <c r="FL329" s="44"/>
      <c r="FM329" s="44"/>
      <c r="FN329" s="44"/>
      <c r="FO329" s="294"/>
      <c r="FP329" s="20">
        <f t="shared" si="2772"/>
        <v>0</v>
      </c>
      <c r="FQ329" s="20">
        <f t="shared" si="2764"/>
        <v>0</v>
      </c>
      <c r="FR329" s="20">
        <f t="shared" si="2765"/>
        <v>0</v>
      </c>
      <c r="FS329" s="20">
        <f t="shared" si="2766"/>
        <v>0</v>
      </c>
      <c r="FT329" s="20">
        <f t="shared" si="2767"/>
        <v>0</v>
      </c>
      <c r="FU329" s="20">
        <f t="shared" si="2768"/>
        <v>0</v>
      </c>
      <c r="FV329" s="20">
        <f t="shared" si="2769"/>
        <v>0</v>
      </c>
      <c r="FW329" s="44"/>
    </row>
    <row r="330" spans="1:180" ht="27.75" customHeight="1">
      <c r="A330" s="40"/>
      <c r="B330" s="48">
        <v>4</v>
      </c>
      <c r="C330" s="48">
        <f t="shared" ref="C330" si="2791">B330</f>
        <v>4</v>
      </c>
      <c r="D330" s="48" t="s">
        <v>44</v>
      </c>
      <c r="E330" s="48" t="str">
        <f t="shared" ref="E330" si="2792">D330</f>
        <v>LT8,5</v>
      </c>
      <c r="F330" s="48">
        <v>47</v>
      </c>
      <c r="G330" s="48">
        <f>F330</f>
        <v>47</v>
      </c>
      <c r="H330" s="43"/>
      <c r="I330" s="43"/>
      <c r="J330" s="44"/>
      <c r="K330" s="44"/>
      <c r="L330" s="44"/>
      <c r="M330" s="44"/>
      <c r="N330" s="43"/>
      <c r="O330" s="43"/>
      <c r="P330" s="1"/>
      <c r="Q330" s="16"/>
      <c r="R330" s="1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1">
        <f t="shared" ref="AC330" si="2793">+IF(S330=1,1,0)+IF(T330=1,1,0)</f>
        <v>0</v>
      </c>
      <c r="AD330" s="1">
        <f t="shared" ref="AD330" si="2794">+IF(U330=1,1,0)+IF(V330=1,1,0)</f>
        <v>0</v>
      </c>
      <c r="AE330" s="1">
        <f t="shared" ref="AE330" si="2795">+IF(W330=1,1,0)+IF(X330=1,1,0)</f>
        <v>0</v>
      </c>
      <c r="AF330" s="1">
        <f t="shared" ref="AF330" si="2796">+IF(Y330=1,1,0)+IF(Z330=1,1,0)</f>
        <v>0</v>
      </c>
      <c r="AG330" s="1">
        <f t="shared" ref="AG330" si="2797">+IF(AA330=1,1,0)</f>
        <v>0</v>
      </c>
      <c r="AH330" s="1">
        <f t="shared" ref="AH330" si="2798">+IF(AB330=1,1,0)</f>
        <v>0</v>
      </c>
      <c r="AI330" s="1">
        <f t="shared" ref="AI330" si="2799">+IF(S330=2,1,0)+IF(T330=2,1,0)</f>
        <v>0</v>
      </c>
      <c r="AJ330" s="1">
        <f t="shared" ref="AJ330" si="2800">+IF(U330=2,1,0)+IF(V330=2,1,0)</f>
        <v>0</v>
      </c>
      <c r="AK330" s="1">
        <f t="shared" ref="AK330" si="2801">+IF(X330=2,1,0)+IF(W330=2,1,0)</f>
        <v>0</v>
      </c>
      <c r="AL330" s="1">
        <f t="shared" ref="AL330" si="2802">+IF(Y330=2,1,0)+IF(Z330=2,1,0)</f>
        <v>0</v>
      </c>
      <c r="AM330" s="1">
        <f t="shared" ref="AM330" si="2803">+IF(AA330=2,1,0)</f>
        <v>0</v>
      </c>
      <c r="AN330" s="1">
        <f t="shared" ref="AN330" si="2804">+IF(AB330=2,1,0)</f>
        <v>0</v>
      </c>
      <c r="AO330" s="44"/>
      <c r="AP330" s="44"/>
      <c r="AQ330" s="44"/>
      <c r="AR330" s="44"/>
      <c r="AS330" s="122">
        <f t="shared" si="2737"/>
        <v>0</v>
      </c>
      <c r="AT330" s="122">
        <f t="shared" si="2738"/>
        <v>0</v>
      </c>
      <c r="AU330" s="122">
        <f t="shared" si="2739"/>
        <v>0</v>
      </c>
      <c r="AV330" s="122">
        <f t="shared" si="2740"/>
        <v>0</v>
      </c>
      <c r="AW330" s="44"/>
      <c r="AX330" s="294"/>
      <c r="AY330" s="294"/>
      <c r="AZ330" s="294"/>
      <c r="BA330" s="294"/>
      <c r="BB330" s="294"/>
      <c r="BC330" s="294"/>
      <c r="BD330" s="44"/>
      <c r="BE330" s="44"/>
      <c r="BF330" s="44"/>
      <c r="BG330" s="44"/>
      <c r="BH330" s="44"/>
      <c r="BI330" s="44">
        <v>1</v>
      </c>
      <c r="BJ330" s="44"/>
      <c r="BK330" s="44"/>
      <c r="BL330" s="44"/>
      <c r="BM330" s="44"/>
      <c r="BN330" s="127"/>
      <c r="BO330" s="44"/>
      <c r="BP330" s="1"/>
      <c r="BQ330" s="44"/>
      <c r="BR330" s="17">
        <v>2</v>
      </c>
      <c r="BS330" s="1">
        <f t="shared" si="2741"/>
        <v>0</v>
      </c>
      <c r="BT330" s="17">
        <f t="shared" ref="BT330" si="2805">+BS330*2</f>
        <v>0</v>
      </c>
      <c r="BU330" s="44"/>
      <c r="BV330" s="44">
        <v>1</v>
      </c>
      <c r="BW330" s="44"/>
      <c r="BX330" s="44"/>
      <c r="BY330" s="44"/>
      <c r="BZ330" s="44"/>
      <c r="CA330" s="44"/>
      <c r="CB330" s="44"/>
      <c r="CC330" s="44"/>
      <c r="CD330" s="92"/>
      <c r="CE330" s="92"/>
      <c r="CF330" s="92"/>
      <c r="CG330" s="44"/>
      <c r="CH330" s="1"/>
      <c r="CI330" s="1">
        <v>1</v>
      </c>
      <c r="CJ330" s="1"/>
      <c r="CK330" s="383"/>
      <c r="CL330" s="383"/>
      <c r="CM330" s="383"/>
      <c r="CN330" s="1">
        <f t="shared" si="2743"/>
        <v>0</v>
      </c>
      <c r="CO330" s="1">
        <f t="shared" si="2744"/>
        <v>0</v>
      </c>
      <c r="CP330" s="20">
        <f t="shared" si="2745"/>
        <v>2.5</v>
      </c>
      <c r="CQ330" s="351"/>
      <c r="CR330" s="131">
        <f>+IF(SUM(AX330:BM330)&gt;0,1,0)</f>
        <v>1</v>
      </c>
      <c r="CS330" s="44"/>
      <c r="CT330" s="44"/>
      <c r="CU330" s="1"/>
      <c r="CV330" s="1"/>
      <c r="CW330" s="1"/>
      <c r="CX330" s="1"/>
      <c r="CY330" s="1"/>
      <c r="CZ330" s="44"/>
      <c r="DA330" s="17">
        <f t="shared" ref="DA330" si="2806">+CY330</f>
        <v>0</v>
      </c>
      <c r="DB330" s="359">
        <f t="shared" si="2770"/>
        <v>0</v>
      </c>
      <c r="DC330" s="359">
        <f t="shared" si="2771"/>
        <v>0</v>
      </c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>
        <f>F330</f>
        <v>47</v>
      </c>
      <c r="DO330" s="1"/>
      <c r="DP330" s="1"/>
      <c r="DQ330" s="17">
        <f t="shared" si="2747"/>
        <v>0</v>
      </c>
      <c r="DR330" s="17">
        <f t="shared" si="2748"/>
        <v>0</v>
      </c>
      <c r="DS330" s="17">
        <f t="shared" si="2749"/>
        <v>0</v>
      </c>
      <c r="DT330" s="17">
        <f t="shared" si="2750"/>
        <v>0</v>
      </c>
      <c r="DU330" s="17">
        <f t="shared" si="2751"/>
        <v>0</v>
      </c>
      <c r="DV330" s="17">
        <f t="shared" si="2752"/>
        <v>0</v>
      </c>
      <c r="DW330" s="1"/>
      <c r="DX330" s="1"/>
      <c r="DY330" s="20">
        <f t="shared" si="2753"/>
        <v>0</v>
      </c>
      <c r="DZ330" s="20">
        <f t="shared" si="2754"/>
        <v>0</v>
      </c>
      <c r="EA330" s="20">
        <f t="shared" si="2755"/>
        <v>0</v>
      </c>
      <c r="EB330" s="20">
        <f t="shared" si="2756"/>
        <v>0</v>
      </c>
      <c r="EC330" s="18">
        <f t="shared" si="2757"/>
        <v>0</v>
      </c>
      <c r="ED330" s="19">
        <f t="shared" ref="ED330" si="2807">+IF(EC330&lt;&gt;0,EC330*3,0)</f>
        <v>0</v>
      </c>
      <c r="EE330" s="19">
        <f t="shared" si="2759"/>
        <v>0</v>
      </c>
      <c r="EF330" s="1">
        <f t="shared" si="2760"/>
        <v>0</v>
      </c>
      <c r="EG330" s="18">
        <f t="shared" si="2761"/>
        <v>0</v>
      </c>
      <c r="EH330" s="341"/>
      <c r="EI330" s="44"/>
      <c r="EJ330" s="44"/>
      <c r="EK330" s="44"/>
      <c r="EL330" s="93"/>
      <c r="EM330" s="93"/>
      <c r="EN330" s="93"/>
      <c r="EO330" s="366"/>
      <c r="EP330" s="366"/>
      <c r="EQ330" s="374"/>
      <c r="ER330" s="374"/>
      <c r="ES330" s="374"/>
      <c r="ET330" s="374"/>
      <c r="EU330" s="18">
        <f t="shared" si="2762"/>
        <v>0</v>
      </c>
      <c r="EV330" s="18">
        <f t="shared" si="2763"/>
        <v>2</v>
      </c>
      <c r="EW330" s="341">
        <v>1</v>
      </c>
      <c r="EX330" s="341"/>
      <c r="EY330" s="341"/>
      <c r="EZ330" s="365">
        <f t="shared" si="2773"/>
        <v>0</v>
      </c>
      <c r="FA330" s="44"/>
      <c r="FB330" s="44"/>
      <c r="FC330" s="44"/>
      <c r="FD330" s="45"/>
      <c r="FE330" s="45"/>
      <c r="FF330" s="45"/>
      <c r="FG330" s="300"/>
      <c r="FH330" s="45"/>
      <c r="FI330" s="45"/>
      <c r="FJ330" s="45"/>
      <c r="FK330" s="44"/>
      <c r="FL330" s="44"/>
      <c r="FM330" s="44"/>
      <c r="FN330" s="44"/>
      <c r="FO330" s="294"/>
      <c r="FP330" s="20">
        <f t="shared" si="2772"/>
        <v>0</v>
      </c>
      <c r="FQ330" s="20">
        <f t="shared" si="2764"/>
        <v>0</v>
      </c>
      <c r="FR330" s="20">
        <f t="shared" si="2765"/>
        <v>0</v>
      </c>
      <c r="FS330" s="20">
        <f t="shared" si="2766"/>
        <v>0</v>
      </c>
      <c r="FT330" s="20">
        <f t="shared" si="2767"/>
        <v>0</v>
      </c>
      <c r="FU330" s="20">
        <f t="shared" si="2768"/>
        <v>0</v>
      </c>
      <c r="FV330" s="20">
        <f t="shared" si="2769"/>
        <v>0</v>
      </c>
      <c r="FW330" s="44"/>
    </row>
    <row r="331" spans="1:180" ht="27.75" customHeight="1">
      <c r="A331" s="40"/>
      <c r="B331" s="48">
        <v>5</v>
      </c>
      <c r="C331" s="48">
        <f t="shared" ref="C331" si="2808">B331</f>
        <v>5</v>
      </c>
      <c r="D331" s="48" t="s">
        <v>53</v>
      </c>
      <c r="E331" s="48" t="str">
        <f t="shared" ref="E331" si="2809">D331</f>
        <v>LT7,5</v>
      </c>
      <c r="F331" s="48">
        <v>50</v>
      </c>
      <c r="G331" s="48">
        <f>F331</f>
        <v>50</v>
      </c>
      <c r="H331" s="43"/>
      <c r="I331" s="43"/>
      <c r="J331" s="44"/>
      <c r="K331" s="44"/>
      <c r="L331" s="44"/>
      <c r="M331" s="44"/>
      <c r="N331" s="43"/>
      <c r="O331" s="43"/>
      <c r="P331" s="1"/>
      <c r="Q331" s="16"/>
      <c r="R331" s="1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1">
        <f t="shared" ref="AC331" si="2810">+IF(S331=1,1,0)+IF(T331=1,1,0)</f>
        <v>0</v>
      </c>
      <c r="AD331" s="1">
        <f t="shared" ref="AD331" si="2811">+IF(U331=1,1,0)+IF(V331=1,1,0)</f>
        <v>0</v>
      </c>
      <c r="AE331" s="1">
        <f t="shared" ref="AE331" si="2812">+IF(W331=1,1,0)+IF(X331=1,1,0)</f>
        <v>0</v>
      </c>
      <c r="AF331" s="1">
        <f t="shared" ref="AF331" si="2813">+IF(Y331=1,1,0)+IF(Z331=1,1,0)</f>
        <v>0</v>
      </c>
      <c r="AG331" s="1">
        <f t="shared" ref="AG331" si="2814">+IF(AA331=1,1,0)</f>
        <v>0</v>
      </c>
      <c r="AH331" s="1">
        <f t="shared" ref="AH331" si="2815">+IF(AB331=1,1,0)</f>
        <v>0</v>
      </c>
      <c r="AI331" s="1">
        <f t="shared" ref="AI331" si="2816">+IF(S331=2,1,0)+IF(T331=2,1,0)</f>
        <v>0</v>
      </c>
      <c r="AJ331" s="1">
        <f t="shared" ref="AJ331" si="2817">+IF(U331=2,1,0)+IF(V331=2,1,0)</f>
        <v>0</v>
      </c>
      <c r="AK331" s="1">
        <f t="shared" ref="AK331" si="2818">+IF(X331=2,1,0)+IF(W331=2,1,0)</f>
        <v>0</v>
      </c>
      <c r="AL331" s="1">
        <f t="shared" ref="AL331" si="2819">+IF(Y331=2,1,0)+IF(Z331=2,1,0)</f>
        <v>0</v>
      </c>
      <c r="AM331" s="1">
        <f t="shared" ref="AM331" si="2820">+IF(AA331=2,1,0)</f>
        <v>0</v>
      </c>
      <c r="AN331" s="1">
        <f t="shared" ref="AN331" si="2821">+IF(AB331=2,1,0)</f>
        <v>0</v>
      </c>
      <c r="AO331" s="44"/>
      <c r="AP331" s="44"/>
      <c r="AQ331" s="44"/>
      <c r="AR331" s="44"/>
      <c r="AS331" s="122">
        <f t="shared" si="2737"/>
        <v>0</v>
      </c>
      <c r="AT331" s="122">
        <f t="shared" si="2738"/>
        <v>0</v>
      </c>
      <c r="AU331" s="122">
        <f t="shared" si="2739"/>
        <v>0</v>
      </c>
      <c r="AV331" s="122">
        <f t="shared" si="2740"/>
        <v>0</v>
      </c>
      <c r="AW331" s="44"/>
      <c r="AX331" s="294"/>
      <c r="AY331" s="294"/>
      <c r="AZ331" s="294"/>
      <c r="BA331" s="294"/>
      <c r="BB331" s="294"/>
      <c r="BC331" s="29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127"/>
      <c r="BO331" s="44">
        <v>1</v>
      </c>
      <c r="BP331" s="1"/>
      <c r="BQ331" s="44"/>
      <c r="BR331" s="17"/>
      <c r="BS331" s="1">
        <f t="shared" si="2741"/>
        <v>0</v>
      </c>
      <c r="BT331" s="17">
        <f t="shared" ref="BT331" si="2822">+BS331*2</f>
        <v>0</v>
      </c>
      <c r="BU331" s="44"/>
      <c r="BV331" s="44">
        <v>1</v>
      </c>
      <c r="BW331" s="44">
        <v>1</v>
      </c>
      <c r="BX331" s="44">
        <v>1</v>
      </c>
      <c r="BY331" s="44"/>
      <c r="BZ331" s="44"/>
      <c r="CA331" s="44"/>
      <c r="CB331" s="44"/>
      <c r="CC331" s="44"/>
      <c r="CD331" s="92"/>
      <c r="CE331" s="92"/>
      <c r="CF331" s="92"/>
      <c r="CG331" s="44"/>
      <c r="CH331" s="1">
        <v>1</v>
      </c>
      <c r="CI331" s="1"/>
      <c r="CJ331" s="1"/>
      <c r="CK331" s="383"/>
      <c r="CL331" s="383"/>
      <c r="CM331" s="383"/>
      <c r="CN331" s="1">
        <f t="shared" si="2743"/>
        <v>1</v>
      </c>
      <c r="CO331" s="1">
        <f t="shared" si="2744"/>
        <v>1</v>
      </c>
      <c r="CP331" s="20">
        <f t="shared" si="2745"/>
        <v>2.5</v>
      </c>
      <c r="CQ331" s="351"/>
      <c r="CR331" s="131">
        <f>+IF(SUM(AX331:BM331)&gt;0,1,0)+1</f>
        <v>1</v>
      </c>
      <c r="CS331" s="44"/>
      <c r="CT331" s="44"/>
      <c r="CU331" s="1"/>
      <c r="CV331" s="1"/>
      <c r="CW331" s="1">
        <v>1</v>
      </c>
      <c r="CX331" s="1"/>
      <c r="CY331" s="1"/>
      <c r="CZ331" s="44">
        <v>4</v>
      </c>
      <c r="DA331" s="17">
        <f t="shared" ref="DA331" si="2823">+CY331</f>
        <v>0</v>
      </c>
      <c r="DB331" s="359">
        <f t="shared" si="2770"/>
        <v>4</v>
      </c>
      <c r="DC331" s="359">
        <f t="shared" si="2771"/>
        <v>1</v>
      </c>
      <c r="DD331" s="44"/>
      <c r="DE331" s="44">
        <v>3</v>
      </c>
      <c r="DF331" s="44"/>
      <c r="DG331" s="44"/>
      <c r="DH331" s="44"/>
      <c r="DI331" s="44"/>
      <c r="DJ331" s="44"/>
      <c r="DK331" s="44"/>
      <c r="DL331" s="44"/>
      <c r="DM331" s="44"/>
      <c r="DN331" s="44">
        <f t="shared" ref="DN331:DN337" si="2824">F331</f>
        <v>50</v>
      </c>
      <c r="DO331" s="1"/>
      <c r="DP331" s="1"/>
      <c r="DQ331" s="17">
        <f t="shared" si="2747"/>
        <v>0</v>
      </c>
      <c r="DR331" s="17">
        <f t="shared" si="2748"/>
        <v>0</v>
      </c>
      <c r="DS331" s="17">
        <f t="shared" si="2749"/>
        <v>0</v>
      </c>
      <c r="DT331" s="17">
        <f t="shared" si="2750"/>
        <v>0</v>
      </c>
      <c r="DU331" s="17">
        <f t="shared" si="2751"/>
        <v>0</v>
      </c>
      <c r="DV331" s="17">
        <f t="shared" si="2752"/>
        <v>0</v>
      </c>
      <c r="DW331" s="1"/>
      <c r="DX331" s="1"/>
      <c r="DY331" s="20">
        <f t="shared" si="2753"/>
        <v>0</v>
      </c>
      <c r="DZ331" s="20">
        <f t="shared" si="2754"/>
        <v>0</v>
      </c>
      <c r="EA331" s="20">
        <f t="shared" si="2755"/>
        <v>0</v>
      </c>
      <c r="EB331" s="20">
        <f t="shared" si="2756"/>
        <v>0</v>
      </c>
      <c r="EC331" s="18">
        <f t="shared" si="2757"/>
        <v>0</v>
      </c>
      <c r="ED331" s="19">
        <f t="shared" ref="ED331" si="2825">+IF(EC331&lt;&gt;0,EC331*3,0)</f>
        <v>0</v>
      </c>
      <c r="EE331" s="19">
        <f t="shared" si="2759"/>
        <v>0</v>
      </c>
      <c r="EF331" s="1">
        <f t="shared" si="2760"/>
        <v>0</v>
      </c>
      <c r="EG331" s="18">
        <f>+IF(AND(CT331+EC331=0,SUM(AO331:AR331)&gt;0,SUM(DK331:DN331)&gt;0),(CU331+CV331+CW331+CX331)*2+CY331*5,(EC331+CT331-FO331)*5)+IF(AND(EC331+DQ331+CT331=0,SUM(AO331:AR331)&gt;0),SUM(CU331:CX331)*2+CY331*5,0)+2</f>
        <v>2</v>
      </c>
      <c r="EH331" s="341"/>
      <c r="EI331" s="44"/>
      <c r="EJ331" s="44">
        <v>4.5</v>
      </c>
      <c r="EK331" s="44"/>
      <c r="EL331" s="93">
        <v>1</v>
      </c>
      <c r="EM331" s="93"/>
      <c r="EN331" s="93"/>
      <c r="EO331" s="366"/>
      <c r="EP331" s="366"/>
      <c r="EQ331" s="374"/>
      <c r="ER331" s="374"/>
      <c r="ES331" s="374"/>
      <c r="ET331" s="374"/>
      <c r="EU331" s="18">
        <f t="shared" si="2762"/>
        <v>6</v>
      </c>
      <c r="EV331" s="18">
        <f t="shared" si="2763"/>
        <v>2</v>
      </c>
      <c r="EW331" s="341"/>
      <c r="EX331" s="341"/>
      <c r="EY331" s="341">
        <v>4</v>
      </c>
      <c r="EZ331" s="365">
        <f t="shared" si="2773"/>
        <v>0.5</v>
      </c>
      <c r="FA331" s="44"/>
      <c r="FB331" s="44"/>
      <c r="FC331" s="44"/>
      <c r="FD331" s="45"/>
      <c r="FE331" s="45"/>
      <c r="FF331" s="45"/>
      <c r="FG331" s="300"/>
      <c r="FH331" s="45"/>
      <c r="FI331" s="45"/>
      <c r="FJ331" s="45"/>
      <c r="FK331" s="44"/>
      <c r="FL331" s="44"/>
      <c r="FM331" s="44"/>
      <c r="FN331" s="44"/>
      <c r="FO331" s="294"/>
      <c r="FP331" s="20">
        <f t="shared" si="2772"/>
        <v>0</v>
      </c>
      <c r="FQ331" s="20">
        <f t="shared" si="2764"/>
        <v>3</v>
      </c>
      <c r="FR331" s="20">
        <f t="shared" si="2765"/>
        <v>0</v>
      </c>
      <c r="FS331" s="20">
        <f t="shared" si="2766"/>
        <v>0</v>
      </c>
      <c r="FT331" s="20">
        <f t="shared" si="2767"/>
        <v>0</v>
      </c>
      <c r="FU331" s="20">
        <f t="shared" si="2768"/>
        <v>0</v>
      </c>
      <c r="FV331" s="20">
        <f t="shared" si="2769"/>
        <v>0</v>
      </c>
      <c r="FW331" s="44"/>
    </row>
    <row r="332" spans="1:180" ht="27.75" customHeight="1">
      <c r="A332" s="40"/>
      <c r="B332" s="48">
        <v>6</v>
      </c>
      <c r="C332" s="48">
        <f t="shared" ref="C332" si="2826">B332</f>
        <v>6</v>
      </c>
      <c r="D332" s="48" t="s">
        <v>44</v>
      </c>
      <c r="E332" s="48" t="str">
        <f t="shared" ref="E332" si="2827">D332</f>
        <v>LT8,5</v>
      </c>
      <c r="F332" s="48">
        <v>41</v>
      </c>
      <c r="G332" s="48">
        <f t="shared" ref="G332:G338" si="2828">F332</f>
        <v>41</v>
      </c>
      <c r="H332" s="43"/>
      <c r="I332" s="43"/>
      <c r="J332" s="44"/>
      <c r="K332" s="44"/>
      <c r="L332" s="44"/>
      <c r="M332" s="44"/>
      <c r="N332" s="43"/>
      <c r="O332" s="43"/>
      <c r="P332" s="1"/>
      <c r="Q332" s="16"/>
      <c r="R332" s="1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1">
        <f t="shared" ref="AC332" si="2829">+IF(S332=1,1,0)+IF(T332=1,1,0)</f>
        <v>0</v>
      </c>
      <c r="AD332" s="1">
        <f t="shared" ref="AD332" si="2830">+IF(U332=1,1,0)+IF(V332=1,1,0)</f>
        <v>0</v>
      </c>
      <c r="AE332" s="1">
        <f t="shared" ref="AE332" si="2831">+IF(W332=1,1,0)+IF(X332=1,1,0)</f>
        <v>0</v>
      </c>
      <c r="AF332" s="1">
        <f t="shared" ref="AF332" si="2832">+IF(Y332=1,1,0)+IF(Z332=1,1,0)</f>
        <v>0</v>
      </c>
      <c r="AG332" s="1">
        <f t="shared" ref="AG332" si="2833">+IF(AA332=1,1,0)</f>
        <v>0</v>
      </c>
      <c r="AH332" s="1">
        <f t="shared" ref="AH332" si="2834">+IF(AB332=1,1,0)</f>
        <v>0</v>
      </c>
      <c r="AI332" s="1">
        <f t="shared" ref="AI332" si="2835">+IF(S332=2,1,0)+IF(T332=2,1,0)</f>
        <v>0</v>
      </c>
      <c r="AJ332" s="1">
        <f t="shared" ref="AJ332" si="2836">+IF(U332=2,1,0)+IF(V332=2,1,0)</f>
        <v>0</v>
      </c>
      <c r="AK332" s="1">
        <f t="shared" ref="AK332" si="2837">+IF(X332=2,1,0)+IF(W332=2,1,0)</f>
        <v>0</v>
      </c>
      <c r="AL332" s="1">
        <f t="shared" ref="AL332" si="2838">+IF(Y332=2,1,0)+IF(Z332=2,1,0)</f>
        <v>0</v>
      </c>
      <c r="AM332" s="1">
        <f t="shared" ref="AM332" si="2839">+IF(AA332=2,1,0)</f>
        <v>0</v>
      </c>
      <c r="AN332" s="1">
        <f t="shared" ref="AN332" si="2840">+IF(AB332=2,1,0)</f>
        <v>0</v>
      </c>
      <c r="AO332" s="44"/>
      <c r="AP332" s="44"/>
      <c r="AQ332" s="44"/>
      <c r="AR332" s="44"/>
      <c r="AS332" s="122">
        <f t="shared" si="2737"/>
        <v>0</v>
      </c>
      <c r="AT332" s="122">
        <f t="shared" si="2738"/>
        <v>0</v>
      </c>
      <c r="AU332" s="122">
        <f t="shared" si="2739"/>
        <v>0</v>
      </c>
      <c r="AV332" s="122">
        <f t="shared" si="2740"/>
        <v>0</v>
      </c>
      <c r="AW332" s="44"/>
      <c r="AX332" s="294"/>
      <c r="AY332" s="294"/>
      <c r="AZ332" s="294"/>
      <c r="BA332" s="294"/>
      <c r="BB332" s="294"/>
      <c r="BC332" s="29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127"/>
      <c r="BO332" s="44">
        <v>1</v>
      </c>
      <c r="BP332" s="1"/>
      <c r="BQ332" s="44"/>
      <c r="BR332" s="17"/>
      <c r="BS332" s="1">
        <f t="shared" si="2741"/>
        <v>0</v>
      </c>
      <c r="BT332" s="17">
        <f t="shared" ref="BT332" si="2841">+BS332*2</f>
        <v>0</v>
      </c>
      <c r="BU332" s="44"/>
      <c r="BV332" s="44">
        <v>1</v>
      </c>
      <c r="BW332" s="44"/>
      <c r="BX332" s="44"/>
      <c r="BY332" s="44"/>
      <c r="BZ332" s="44"/>
      <c r="CA332" s="44"/>
      <c r="CB332" s="44"/>
      <c r="CC332" s="44"/>
      <c r="CD332" s="92"/>
      <c r="CE332" s="92"/>
      <c r="CF332" s="92"/>
      <c r="CG332" s="44"/>
      <c r="CH332" s="1"/>
      <c r="CI332" s="1">
        <v>1</v>
      </c>
      <c r="CJ332" s="1"/>
      <c r="CK332" s="383"/>
      <c r="CL332" s="383"/>
      <c r="CM332" s="383"/>
      <c r="CN332" s="1">
        <f t="shared" si="2743"/>
        <v>0</v>
      </c>
      <c r="CO332" s="1">
        <f t="shared" si="2744"/>
        <v>0</v>
      </c>
      <c r="CP332" s="20">
        <f t="shared" si="2745"/>
        <v>2.5</v>
      </c>
      <c r="CQ332" s="351"/>
      <c r="CR332" s="131">
        <f>+IF(SUM(AX332:BM332)&gt;0,1,0)+1</f>
        <v>1</v>
      </c>
      <c r="CS332" s="44"/>
      <c r="CT332" s="44"/>
      <c r="CU332" s="1"/>
      <c r="CV332" s="1"/>
      <c r="CW332" s="1">
        <v>1</v>
      </c>
      <c r="CX332" s="1"/>
      <c r="CY332" s="1">
        <v>1</v>
      </c>
      <c r="CZ332" s="44">
        <v>1</v>
      </c>
      <c r="DA332" s="17">
        <f t="shared" ref="DA332" si="2842">+CY332</f>
        <v>1</v>
      </c>
      <c r="DB332" s="359">
        <f t="shared" si="2770"/>
        <v>2</v>
      </c>
      <c r="DC332" s="359">
        <f t="shared" si="2771"/>
        <v>2</v>
      </c>
      <c r="DD332" s="44"/>
      <c r="DE332" s="44"/>
      <c r="DF332" s="44"/>
      <c r="DG332" s="44"/>
      <c r="DH332" s="44">
        <v>4</v>
      </c>
      <c r="DI332" s="44">
        <v>4</v>
      </c>
      <c r="DJ332" s="44"/>
      <c r="DK332" s="44"/>
      <c r="DL332" s="44"/>
      <c r="DM332" s="44"/>
      <c r="DN332" s="44">
        <f t="shared" si="2824"/>
        <v>41</v>
      </c>
      <c r="DO332" s="1"/>
      <c r="DP332" s="1"/>
      <c r="DQ332" s="17">
        <f t="shared" si="2747"/>
        <v>0</v>
      </c>
      <c r="DR332" s="17">
        <f t="shared" si="2748"/>
        <v>0</v>
      </c>
      <c r="DS332" s="17">
        <f t="shared" si="2749"/>
        <v>0</v>
      </c>
      <c r="DT332" s="17">
        <f t="shared" si="2750"/>
        <v>0</v>
      </c>
      <c r="DU332" s="17">
        <f t="shared" si="2751"/>
        <v>0</v>
      </c>
      <c r="DV332" s="17">
        <f t="shared" si="2752"/>
        <v>0</v>
      </c>
      <c r="DW332" s="1"/>
      <c r="DX332" s="1"/>
      <c r="DY332" s="20">
        <f t="shared" si="2753"/>
        <v>0</v>
      </c>
      <c r="DZ332" s="20">
        <f t="shared" si="2754"/>
        <v>0</v>
      </c>
      <c r="EA332" s="20">
        <f t="shared" si="2755"/>
        <v>0</v>
      </c>
      <c r="EB332" s="20">
        <f t="shared" si="2756"/>
        <v>0</v>
      </c>
      <c r="EC332" s="18">
        <f t="shared" si="2757"/>
        <v>1</v>
      </c>
      <c r="ED332" s="19">
        <f t="shared" ref="ED332" si="2843">+IF(EC332&lt;&gt;0,EC332*3,0)</f>
        <v>3</v>
      </c>
      <c r="EE332" s="19">
        <f t="shared" si="2759"/>
        <v>0</v>
      </c>
      <c r="EF332" s="1">
        <f t="shared" si="2760"/>
        <v>0</v>
      </c>
      <c r="EG332" s="18">
        <f>+IF(AND(CT332+EC332=0,SUM(AO332:AR332)&gt;0,SUM(DK332:DN332)&gt;0),(CU332+CV332+CW332+CX332)*2+CY332*5,(EC332+CT332-FO332)*5)+IF(AND(EC332+DQ332+CT332=0,SUM(AO332:AR332)&gt;0),SUM(CU332:CX332)*2+CY332*5,0)</f>
        <v>5</v>
      </c>
      <c r="EH332" s="341"/>
      <c r="EI332" s="44"/>
      <c r="EJ332" s="44"/>
      <c r="EK332" s="44"/>
      <c r="EL332" s="93">
        <v>1</v>
      </c>
      <c r="EM332" s="93"/>
      <c r="EN332" s="93"/>
      <c r="EO332" s="366"/>
      <c r="EP332" s="366"/>
      <c r="EQ332" s="374"/>
      <c r="ER332" s="374"/>
      <c r="ES332" s="374"/>
      <c r="ET332" s="374"/>
      <c r="EU332" s="18">
        <f t="shared" si="2762"/>
        <v>3</v>
      </c>
      <c r="EV332" s="18">
        <f t="shared" si="2763"/>
        <v>2</v>
      </c>
      <c r="EW332" s="341"/>
      <c r="EX332" s="341"/>
      <c r="EY332" s="341">
        <v>4</v>
      </c>
      <c r="EZ332" s="365">
        <f t="shared" si="2773"/>
        <v>0</v>
      </c>
      <c r="FA332" s="44"/>
      <c r="FB332" s="44"/>
      <c r="FC332" s="44"/>
      <c r="FD332" s="45"/>
      <c r="FE332" s="45"/>
      <c r="FF332" s="45"/>
      <c r="FG332" s="300"/>
      <c r="FH332" s="45"/>
      <c r="FI332" s="45"/>
      <c r="FJ332" s="45"/>
      <c r="FK332" s="44"/>
      <c r="FL332" s="44"/>
      <c r="FM332" s="44"/>
      <c r="FN332" s="44"/>
      <c r="FO332" s="294"/>
      <c r="FP332" s="20">
        <f t="shared" si="2772"/>
        <v>0</v>
      </c>
      <c r="FQ332" s="20">
        <f t="shared" si="2764"/>
        <v>0</v>
      </c>
      <c r="FR332" s="20">
        <f t="shared" si="2765"/>
        <v>0</v>
      </c>
      <c r="FS332" s="20">
        <f t="shared" si="2766"/>
        <v>0</v>
      </c>
      <c r="FT332" s="20">
        <f t="shared" si="2767"/>
        <v>0</v>
      </c>
      <c r="FU332" s="20">
        <f t="shared" si="2768"/>
        <v>0</v>
      </c>
      <c r="FV332" s="20">
        <f t="shared" si="2769"/>
        <v>0</v>
      </c>
      <c r="FW332" s="44"/>
    </row>
    <row r="333" spans="1:180" ht="27.75" customHeight="1">
      <c r="A333" s="40"/>
      <c r="B333" s="48">
        <v>7</v>
      </c>
      <c r="C333" s="48">
        <f t="shared" ref="C333:C334" si="2844">B333</f>
        <v>7</v>
      </c>
      <c r="D333" s="48" t="s">
        <v>44</v>
      </c>
      <c r="E333" s="48" t="str">
        <f t="shared" ref="E333:E334" si="2845">D333</f>
        <v>LT8,5</v>
      </c>
      <c r="F333" s="48">
        <v>36</v>
      </c>
      <c r="G333" s="48">
        <f t="shared" si="2828"/>
        <v>36</v>
      </c>
      <c r="H333" s="43"/>
      <c r="I333" s="43"/>
      <c r="J333" s="44"/>
      <c r="K333" s="44"/>
      <c r="L333" s="44"/>
      <c r="M333" s="44"/>
      <c r="N333" s="43"/>
      <c r="O333" s="43"/>
      <c r="P333" s="1"/>
      <c r="Q333" s="16"/>
      <c r="R333" s="1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1">
        <f t="shared" ref="AC333:AC334" si="2846">+IF(S333=1,1,0)+IF(T333=1,1,0)</f>
        <v>0</v>
      </c>
      <c r="AD333" s="1">
        <f t="shared" ref="AD333:AD334" si="2847">+IF(U333=1,1,0)+IF(V333=1,1,0)</f>
        <v>0</v>
      </c>
      <c r="AE333" s="1">
        <f t="shared" ref="AE333:AE334" si="2848">+IF(W333=1,1,0)+IF(X333=1,1,0)</f>
        <v>0</v>
      </c>
      <c r="AF333" s="1">
        <f t="shared" ref="AF333:AF334" si="2849">+IF(Y333=1,1,0)+IF(Z333=1,1,0)</f>
        <v>0</v>
      </c>
      <c r="AG333" s="1">
        <f t="shared" ref="AG333:AG334" si="2850">+IF(AA333=1,1,0)</f>
        <v>0</v>
      </c>
      <c r="AH333" s="1">
        <f t="shared" ref="AH333:AH334" si="2851">+IF(AB333=1,1,0)</f>
        <v>0</v>
      </c>
      <c r="AI333" s="1">
        <f t="shared" ref="AI333:AI334" si="2852">+IF(S333=2,1,0)+IF(T333=2,1,0)</f>
        <v>0</v>
      </c>
      <c r="AJ333" s="1">
        <f t="shared" ref="AJ333:AJ334" si="2853">+IF(U333=2,1,0)+IF(V333=2,1,0)</f>
        <v>0</v>
      </c>
      <c r="AK333" s="1">
        <f t="shared" ref="AK333:AK334" si="2854">+IF(X333=2,1,0)+IF(W333=2,1,0)</f>
        <v>0</v>
      </c>
      <c r="AL333" s="1">
        <f t="shared" ref="AL333:AL334" si="2855">+IF(Y333=2,1,0)+IF(Z333=2,1,0)</f>
        <v>0</v>
      </c>
      <c r="AM333" s="1">
        <f t="shared" ref="AM333:AM334" si="2856">+IF(AA333=2,1,0)</f>
        <v>0</v>
      </c>
      <c r="AN333" s="1">
        <f t="shared" ref="AN333:AN334" si="2857">+IF(AB333=2,1,0)</f>
        <v>0</v>
      </c>
      <c r="AO333" s="44"/>
      <c r="AP333" s="44"/>
      <c r="AQ333" s="44"/>
      <c r="AR333" s="44"/>
      <c r="AS333" s="122">
        <f t="shared" si="2737"/>
        <v>0</v>
      </c>
      <c r="AT333" s="122">
        <f t="shared" si="2738"/>
        <v>0</v>
      </c>
      <c r="AU333" s="122">
        <f t="shared" si="2739"/>
        <v>0</v>
      </c>
      <c r="AV333" s="122">
        <f t="shared" si="2740"/>
        <v>0</v>
      </c>
      <c r="AW333" s="44"/>
      <c r="AX333" s="294"/>
      <c r="AY333" s="294"/>
      <c r="AZ333" s="294"/>
      <c r="BA333" s="294"/>
      <c r="BB333" s="294"/>
      <c r="BC333" s="294"/>
      <c r="BD333" s="44"/>
      <c r="BE333" s="44"/>
      <c r="BF333" s="44"/>
      <c r="BG333" s="44"/>
      <c r="BH333" s="44"/>
      <c r="BI333" s="44">
        <v>1</v>
      </c>
      <c r="BJ333" s="44"/>
      <c r="BK333" s="44"/>
      <c r="BL333" s="44"/>
      <c r="BM333" s="44"/>
      <c r="BN333" s="127"/>
      <c r="BO333" s="44"/>
      <c r="BP333" s="1"/>
      <c r="BQ333" s="44"/>
      <c r="BR333" s="17">
        <v>2</v>
      </c>
      <c r="BS333" s="1">
        <f t="shared" si="2741"/>
        <v>0</v>
      </c>
      <c r="BT333" s="17">
        <f t="shared" ref="BT333:BT334" si="2858">+BS333*2</f>
        <v>0</v>
      </c>
      <c r="BU333" s="44"/>
      <c r="BV333" s="44">
        <v>1</v>
      </c>
      <c r="BW333" s="44"/>
      <c r="BX333" s="44"/>
      <c r="BY333" s="44"/>
      <c r="BZ333" s="44"/>
      <c r="CA333" s="44"/>
      <c r="CB333" s="44"/>
      <c r="CC333" s="44"/>
      <c r="CD333" s="92"/>
      <c r="CE333" s="92"/>
      <c r="CF333" s="92"/>
      <c r="CG333" s="44"/>
      <c r="CH333" s="1"/>
      <c r="CI333" s="1">
        <v>1</v>
      </c>
      <c r="CJ333" s="1"/>
      <c r="CK333" s="383"/>
      <c r="CL333" s="383"/>
      <c r="CM333" s="383"/>
      <c r="CN333" s="1">
        <f t="shared" si="2743"/>
        <v>0</v>
      </c>
      <c r="CO333" s="1">
        <f t="shared" si="2744"/>
        <v>0</v>
      </c>
      <c r="CP333" s="20">
        <f t="shared" si="2745"/>
        <v>2.5</v>
      </c>
      <c r="CQ333" s="351"/>
      <c r="CR333" s="131">
        <f>+IF(SUM(AX333:BM333)&gt;0,1,0)</f>
        <v>1</v>
      </c>
      <c r="CS333" s="44"/>
      <c r="CT333" s="44"/>
      <c r="CU333" s="1"/>
      <c r="CV333" s="1"/>
      <c r="CW333" s="1"/>
      <c r="CX333" s="1"/>
      <c r="CY333" s="1"/>
      <c r="CZ333" s="44"/>
      <c r="DA333" s="17">
        <f t="shared" ref="DA333:DA334" si="2859">+CY333</f>
        <v>0</v>
      </c>
      <c r="DB333" s="359">
        <f t="shared" si="2770"/>
        <v>0</v>
      </c>
      <c r="DC333" s="359">
        <f t="shared" si="2771"/>
        <v>0</v>
      </c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>
        <f t="shared" si="2824"/>
        <v>36</v>
      </c>
      <c r="DO333" s="1"/>
      <c r="DP333" s="1"/>
      <c r="DQ333" s="17">
        <f t="shared" si="2747"/>
        <v>0</v>
      </c>
      <c r="DR333" s="17">
        <f t="shared" si="2748"/>
        <v>0</v>
      </c>
      <c r="DS333" s="17">
        <f t="shared" si="2749"/>
        <v>0</v>
      </c>
      <c r="DT333" s="17">
        <f t="shared" si="2750"/>
        <v>0</v>
      </c>
      <c r="DU333" s="17">
        <f t="shared" si="2751"/>
        <v>0</v>
      </c>
      <c r="DV333" s="17">
        <f t="shared" si="2752"/>
        <v>0</v>
      </c>
      <c r="DW333" s="1"/>
      <c r="DX333" s="1"/>
      <c r="DY333" s="20">
        <f t="shared" si="2753"/>
        <v>0</v>
      </c>
      <c r="DZ333" s="20">
        <f t="shared" si="2754"/>
        <v>0</v>
      </c>
      <c r="EA333" s="20">
        <f t="shared" si="2755"/>
        <v>0</v>
      </c>
      <c r="EB333" s="20">
        <f t="shared" si="2756"/>
        <v>0</v>
      </c>
      <c r="EC333" s="18">
        <f t="shared" si="2757"/>
        <v>0</v>
      </c>
      <c r="ED333" s="19">
        <f t="shared" ref="ED333:ED334" si="2860">+IF(EC333&lt;&gt;0,EC333*3,0)</f>
        <v>0</v>
      </c>
      <c r="EE333" s="19">
        <f t="shared" si="2759"/>
        <v>0</v>
      </c>
      <c r="EF333" s="1">
        <f t="shared" si="2760"/>
        <v>0</v>
      </c>
      <c r="EG333" s="18">
        <f>+IF(AND(CT333+EC333=0,SUM(AO333:AR333)&gt;0,SUM(DK333:DN333)&gt;0),(CU333+CV333+CW333+CX333)*2+CY333*5,(EC333+CT333-FO333)*5)+IF(AND(EC333+DQ333+CT333=0,SUM(AO333:AR333)&gt;0),SUM(CU333:CX333)*2+CY333*5,0)</f>
        <v>0</v>
      </c>
      <c r="EH333" s="341"/>
      <c r="EI333" s="44"/>
      <c r="EJ333" s="44"/>
      <c r="EK333" s="44"/>
      <c r="EL333" s="93"/>
      <c r="EM333" s="93"/>
      <c r="EN333" s="93"/>
      <c r="EO333" s="366"/>
      <c r="EP333" s="366"/>
      <c r="EQ333" s="374"/>
      <c r="ER333" s="374"/>
      <c r="ES333" s="374"/>
      <c r="ET333" s="374"/>
      <c r="EU333" s="18">
        <f t="shared" si="2762"/>
        <v>0</v>
      </c>
      <c r="EV333" s="18">
        <f t="shared" si="2763"/>
        <v>2</v>
      </c>
      <c r="EW333" s="341">
        <v>1</v>
      </c>
      <c r="EX333" s="341"/>
      <c r="EY333" s="341"/>
      <c r="EZ333" s="365">
        <f t="shared" si="2773"/>
        <v>0</v>
      </c>
      <c r="FA333" s="44"/>
      <c r="FB333" s="44"/>
      <c r="FC333" s="44"/>
      <c r="FD333" s="45"/>
      <c r="FE333" s="45"/>
      <c r="FF333" s="45"/>
      <c r="FG333" s="300"/>
      <c r="FH333" s="45"/>
      <c r="FI333" s="45"/>
      <c r="FJ333" s="45"/>
      <c r="FK333" s="44"/>
      <c r="FL333" s="44"/>
      <c r="FM333" s="44"/>
      <c r="FN333" s="44"/>
      <c r="FO333" s="294"/>
      <c r="FP333" s="20">
        <f t="shared" si="2772"/>
        <v>0</v>
      </c>
      <c r="FQ333" s="20">
        <f t="shared" si="2764"/>
        <v>0</v>
      </c>
      <c r="FR333" s="20">
        <f t="shared" si="2765"/>
        <v>0</v>
      </c>
      <c r="FS333" s="20">
        <f t="shared" si="2766"/>
        <v>0</v>
      </c>
      <c r="FT333" s="20">
        <f t="shared" si="2767"/>
        <v>0</v>
      </c>
      <c r="FU333" s="20">
        <f t="shared" si="2768"/>
        <v>0</v>
      </c>
      <c r="FV333" s="20">
        <f t="shared" si="2769"/>
        <v>0</v>
      </c>
      <c r="FW333" s="44"/>
    </row>
    <row r="334" spans="1:180" ht="27.75" customHeight="1">
      <c r="A334" s="40"/>
      <c r="B334" s="48">
        <v>8</v>
      </c>
      <c r="C334" s="48">
        <f t="shared" si="2844"/>
        <v>8</v>
      </c>
      <c r="D334" s="48" t="s">
        <v>53</v>
      </c>
      <c r="E334" s="48" t="str">
        <f t="shared" si="2845"/>
        <v>LT7,5</v>
      </c>
      <c r="F334" s="48">
        <v>18</v>
      </c>
      <c r="G334" s="48">
        <f t="shared" si="2828"/>
        <v>18</v>
      </c>
      <c r="H334" s="43"/>
      <c r="I334" s="43"/>
      <c r="J334" s="44"/>
      <c r="K334" s="44"/>
      <c r="L334" s="44"/>
      <c r="M334" s="44"/>
      <c r="N334" s="43"/>
      <c r="O334" s="43"/>
      <c r="P334" s="1"/>
      <c r="Q334" s="16"/>
      <c r="R334" s="1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1">
        <f t="shared" si="2846"/>
        <v>0</v>
      </c>
      <c r="AD334" s="1">
        <f t="shared" si="2847"/>
        <v>0</v>
      </c>
      <c r="AE334" s="1">
        <f t="shared" si="2848"/>
        <v>0</v>
      </c>
      <c r="AF334" s="1">
        <f t="shared" si="2849"/>
        <v>0</v>
      </c>
      <c r="AG334" s="1">
        <f t="shared" si="2850"/>
        <v>0</v>
      </c>
      <c r="AH334" s="1">
        <f t="shared" si="2851"/>
        <v>0</v>
      </c>
      <c r="AI334" s="1">
        <f t="shared" si="2852"/>
        <v>0</v>
      </c>
      <c r="AJ334" s="1">
        <f t="shared" si="2853"/>
        <v>0</v>
      </c>
      <c r="AK334" s="1">
        <f t="shared" si="2854"/>
        <v>0</v>
      </c>
      <c r="AL334" s="1">
        <f t="shared" si="2855"/>
        <v>0</v>
      </c>
      <c r="AM334" s="1">
        <f t="shared" si="2856"/>
        <v>0</v>
      </c>
      <c r="AN334" s="1">
        <f t="shared" si="2857"/>
        <v>0</v>
      </c>
      <c r="AO334" s="44"/>
      <c r="AP334" s="44"/>
      <c r="AQ334" s="44"/>
      <c r="AR334" s="44"/>
      <c r="AS334" s="122">
        <f t="shared" si="2737"/>
        <v>0</v>
      </c>
      <c r="AT334" s="122">
        <f t="shared" si="2738"/>
        <v>0</v>
      </c>
      <c r="AU334" s="122">
        <f t="shared" si="2739"/>
        <v>0</v>
      </c>
      <c r="AV334" s="122">
        <f t="shared" si="2740"/>
        <v>0</v>
      </c>
      <c r="AW334" s="44"/>
      <c r="AX334" s="294"/>
      <c r="AY334" s="294"/>
      <c r="AZ334" s="294"/>
      <c r="BA334" s="294"/>
      <c r="BB334" s="294"/>
      <c r="BC334" s="29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127"/>
      <c r="BO334" s="44">
        <v>1</v>
      </c>
      <c r="BP334" s="1"/>
      <c r="BQ334" s="44"/>
      <c r="BR334" s="17"/>
      <c r="BS334" s="1">
        <f t="shared" si="2741"/>
        <v>0</v>
      </c>
      <c r="BT334" s="17">
        <f t="shared" si="2858"/>
        <v>0</v>
      </c>
      <c r="BU334" s="44"/>
      <c r="BV334" s="44">
        <v>1</v>
      </c>
      <c r="BW334" s="44"/>
      <c r="BX334" s="44"/>
      <c r="BY334" s="44"/>
      <c r="BZ334" s="44"/>
      <c r="CA334" s="44"/>
      <c r="CB334" s="44"/>
      <c r="CC334" s="44"/>
      <c r="CD334" s="92"/>
      <c r="CE334" s="92"/>
      <c r="CF334" s="92"/>
      <c r="CG334" s="44"/>
      <c r="CH334" s="1">
        <v>1</v>
      </c>
      <c r="CI334" s="1"/>
      <c r="CJ334" s="1"/>
      <c r="CK334" s="383"/>
      <c r="CL334" s="383"/>
      <c r="CM334" s="383"/>
      <c r="CN334" s="1">
        <f t="shared" si="2743"/>
        <v>0</v>
      </c>
      <c r="CO334" s="1">
        <f t="shared" si="2744"/>
        <v>0</v>
      </c>
      <c r="CP334" s="20">
        <f t="shared" si="2745"/>
        <v>2.5</v>
      </c>
      <c r="CQ334" s="351"/>
      <c r="CR334" s="131">
        <f>+IF(SUM(AX334:BM334)&gt;0,1,0)+1</f>
        <v>1</v>
      </c>
      <c r="CS334" s="44"/>
      <c r="CT334" s="44"/>
      <c r="CU334" s="1"/>
      <c r="CV334" s="1"/>
      <c r="CW334" s="1">
        <v>1</v>
      </c>
      <c r="CX334" s="1"/>
      <c r="CY334" s="1"/>
      <c r="CZ334" s="44">
        <v>3</v>
      </c>
      <c r="DA334" s="17">
        <f t="shared" si="2859"/>
        <v>0</v>
      </c>
      <c r="DB334" s="359">
        <f t="shared" si="2770"/>
        <v>3</v>
      </c>
      <c r="DC334" s="359">
        <f t="shared" si="2771"/>
        <v>1</v>
      </c>
      <c r="DD334" s="44"/>
      <c r="DE334" s="44">
        <v>3</v>
      </c>
      <c r="DF334" s="44"/>
      <c r="DG334" s="44"/>
      <c r="DH334" s="44"/>
      <c r="DI334" s="44"/>
      <c r="DJ334" s="44"/>
      <c r="DK334" s="44"/>
      <c r="DL334" s="44"/>
      <c r="DM334" s="44"/>
      <c r="DN334" s="44">
        <f t="shared" si="2824"/>
        <v>18</v>
      </c>
      <c r="DO334" s="1"/>
      <c r="DP334" s="1"/>
      <c r="DQ334" s="17">
        <f t="shared" si="2747"/>
        <v>0</v>
      </c>
      <c r="DR334" s="17">
        <f t="shared" si="2748"/>
        <v>0</v>
      </c>
      <c r="DS334" s="17">
        <f t="shared" si="2749"/>
        <v>0</v>
      </c>
      <c r="DT334" s="17">
        <f t="shared" si="2750"/>
        <v>0</v>
      </c>
      <c r="DU334" s="17">
        <f t="shared" si="2751"/>
        <v>0</v>
      </c>
      <c r="DV334" s="17">
        <f t="shared" si="2752"/>
        <v>0</v>
      </c>
      <c r="DW334" s="1"/>
      <c r="DX334" s="1"/>
      <c r="DY334" s="20">
        <f t="shared" si="2753"/>
        <v>0</v>
      </c>
      <c r="DZ334" s="20">
        <f t="shared" si="2754"/>
        <v>0</v>
      </c>
      <c r="EA334" s="20">
        <f t="shared" si="2755"/>
        <v>0</v>
      </c>
      <c r="EB334" s="20">
        <f t="shared" si="2756"/>
        <v>0</v>
      </c>
      <c r="EC334" s="18">
        <f t="shared" si="2757"/>
        <v>0</v>
      </c>
      <c r="ED334" s="19">
        <f t="shared" si="2860"/>
        <v>0</v>
      </c>
      <c r="EE334" s="19">
        <f t="shared" si="2759"/>
        <v>0</v>
      </c>
      <c r="EF334" s="1">
        <f t="shared" si="2760"/>
        <v>0</v>
      </c>
      <c r="EG334" s="18">
        <f>+IF(AND(CT334+EC334=0,SUM(AO334:AR334)&gt;0,SUM(DK334:DN334)&gt;0),(CU334+CV334+CW334+CX334)*2+CY334*5,(EC334+CT334-FO334)*5)+IF(AND(EC334+DQ334+CT334=0,SUM(AO334:AR334)&gt;0),SUM(CU334:CX334)*2+CY334*5,0)+2</f>
        <v>2</v>
      </c>
      <c r="EH334" s="341"/>
      <c r="EI334" s="44"/>
      <c r="EJ334" s="44">
        <v>4.5</v>
      </c>
      <c r="EK334" s="44"/>
      <c r="EL334" s="93">
        <v>1</v>
      </c>
      <c r="EM334" s="93"/>
      <c r="EN334" s="93"/>
      <c r="EO334" s="366"/>
      <c r="EP334" s="366"/>
      <c r="EQ334" s="374"/>
      <c r="ER334" s="374"/>
      <c r="ES334" s="374"/>
      <c r="ET334" s="374"/>
      <c r="EU334" s="18">
        <f t="shared" si="2762"/>
        <v>5</v>
      </c>
      <c r="EV334" s="18">
        <f t="shared" si="2763"/>
        <v>2</v>
      </c>
      <c r="EW334" s="341"/>
      <c r="EX334" s="341"/>
      <c r="EY334" s="341">
        <v>4</v>
      </c>
      <c r="EZ334" s="365">
        <f t="shared" si="2773"/>
        <v>0</v>
      </c>
      <c r="FA334" s="44"/>
      <c r="FB334" s="44"/>
      <c r="FC334" s="44"/>
      <c r="FD334" s="45"/>
      <c r="FE334" s="45"/>
      <c r="FF334" s="45"/>
      <c r="FG334" s="300"/>
      <c r="FH334" s="45"/>
      <c r="FI334" s="45"/>
      <c r="FJ334" s="45"/>
      <c r="FK334" s="44"/>
      <c r="FL334" s="44"/>
      <c r="FM334" s="44"/>
      <c r="FN334" s="44"/>
      <c r="FO334" s="294"/>
      <c r="FP334" s="20">
        <f t="shared" si="2772"/>
        <v>0</v>
      </c>
      <c r="FQ334" s="20">
        <f t="shared" si="2764"/>
        <v>3</v>
      </c>
      <c r="FR334" s="20">
        <f t="shared" si="2765"/>
        <v>0</v>
      </c>
      <c r="FS334" s="20">
        <f t="shared" si="2766"/>
        <v>0</v>
      </c>
      <c r="FT334" s="20">
        <f t="shared" si="2767"/>
        <v>0</v>
      </c>
      <c r="FU334" s="20">
        <f t="shared" si="2768"/>
        <v>0</v>
      </c>
      <c r="FV334" s="20">
        <f t="shared" si="2769"/>
        <v>0</v>
      </c>
      <c r="FW334" s="44"/>
    </row>
    <row r="335" spans="1:180" ht="27.75" customHeight="1">
      <c r="A335" s="40"/>
      <c r="B335" s="48">
        <v>9</v>
      </c>
      <c r="C335" s="48">
        <f t="shared" ref="C335" si="2861">B335</f>
        <v>9</v>
      </c>
      <c r="D335" s="48" t="s">
        <v>44</v>
      </c>
      <c r="E335" s="48" t="str">
        <f t="shared" ref="E335" si="2862">D335</f>
        <v>LT8,5</v>
      </c>
      <c r="F335" s="48">
        <v>39</v>
      </c>
      <c r="G335" s="48">
        <f t="shared" si="2828"/>
        <v>39</v>
      </c>
      <c r="H335" s="43"/>
      <c r="I335" s="43"/>
      <c r="J335" s="44"/>
      <c r="K335" s="44"/>
      <c r="L335" s="44"/>
      <c r="M335" s="44"/>
      <c r="N335" s="43"/>
      <c r="O335" s="43"/>
      <c r="P335" s="1"/>
      <c r="Q335" s="16"/>
      <c r="R335" s="1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1">
        <f t="shared" ref="AC335" si="2863">+IF(S335=1,1,0)+IF(T335=1,1,0)</f>
        <v>0</v>
      </c>
      <c r="AD335" s="1">
        <f t="shared" ref="AD335" si="2864">+IF(U335=1,1,0)+IF(V335=1,1,0)</f>
        <v>0</v>
      </c>
      <c r="AE335" s="1">
        <f t="shared" ref="AE335" si="2865">+IF(W335=1,1,0)+IF(X335=1,1,0)</f>
        <v>0</v>
      </c>
      <c r="AF335" s="1">
        <f t="shared" ref="AF335" si="2866">+IF(Y335=1,1,0)+IF(Z335=1,1,0)</f>
        <v>0</v>
      </c>
      <c r="AG335" s="1">
        <f t="shared" ref="AG335" si="2867">+IF(AA335=1,1,0)</f>
        <v>0</v>
      </c>
      <c r="AH335" s="1">
        <f t="shared" ref="AH335" si="2868">+IF(AB335=1,1,0)</f>
        <v>0</v>
      </c>
      <c r="AI335" s="1">
        <f t="shared" ref="AI335" si="2869">+IF(S335=2,1,0)+IF(T335=2,1,0)</f>
        <v>0</v>
      </c>
      <c r="AJ335" s="1">
        <f t="shared" ref="AJ335" si="2870">+IF(U335=2,1,0)+IF(V335=2,1,0)</f>
        <v>0</v>
      </c>
      <c r="AK335" s="1">
        <f t="shared" ref="AK335" si="2871">+IF(X335=2,1,0)+IF(W335=2,1,0)</f>
        <v>0</v>
      </c>
      <c r="AL335" s="1">
        <f t="shared" ref="AL335" si="2872">+IF(Y335=2,1,0)+IF(Z335=2,1,0)</f>
        <v>0</v>
      </c>
      <c r="AM335" s="1">
        <f t="shared" ref="AM335" si="2873">+IF(AA335=2,1,0)</f>
        <v>0</v>
      </c>
      <c r="AN335" s="1">
        <f t="shared" ref="AN335" si="2874">+IF(AB335=2,1,0)</f>
        <v>0</v>
      </c>
      <c r="AO335" s="44"/>
      <c r="AP335" s="44"/>
      <c r="AQ335" s="44"/>
      <c r="AR335" s="44"/>
      <c r="AS335" s="122">
        <f t="shared" si="2737"/>
        <v>0</v>
      </c>
      <c r="AT335" s="122">
        <f t="shared" si="2738"/>
        <v>0</v>
      </c>
      <c r="AU335" s="122">
        <f t="shared" si="2739"/>
        <v>0</v>
      </c>
      <c r="AV335" s="122">
        <f t="shared" si="2740"/>
        <v>0</v>
      </c>
      <c r="AW335" s="44"/>
      <c r="AX335" s="294"/>
      <c r="AY335" s="294"/>
      <c r="AZ335" s="294"/>
      <c r="BA335" s="294"/>
      <c r="BB335" s="294"/>
      <c r="BC335" s="29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127"/>
      <c r="BO335" s="44">
        <v>1</v>
      </c>
      <c r="BP335" s="1"/>
      <c r="BQ335" s="44"/>
      <c r="BR335" s="17"/>
      <c r="BS335" s="1">
        <f t="shared" si="2741"/>
        <v>0</v>
      </c>
      <c r="BT335" s="17">
        <f t="shared" ref="BT335" si="2875">+BS335*2</f>
        <v>0</v>
      </c>
      <c r="BU335" s="44"/>
      <c r="BV335" s="44">
        <v>1</v>
      </c>
      <c r="BW335" s="44"/>
      <c r="BX335" s="44"/>
      <c r="BY335" s="44"/>
      <c r="BZ335" s="44"/>
      <c r="CA335" s="44"/>
      <c r="CB335" s="44"/>
      <c r="CC335" s="44"/>
      <c r="CD335" s="92"/>
      <c r="CE335" s="92"/>
      <c r="CF335" s="92"/>
      <c r="CG335" s="44"/>
      <c r="CH335" s="1"/>
      <c r="CI335" s="1">
        <v>1</v>
      </c>
      <c r="CJ335" s="1"/>
      <c r="CK335" s="383"/>
      <c r="CL335" s="383"/>
      <c r="CM335" s="383"/>
      <c r="CN335" s="1">
        <f t="shared" si="2743"/>
        <v>0</v>
      </c>
      <c r="CO335" s="1">
        <f t="shared" si="2744"/>
        <v>0</v>
      </c>
      <c r="CP335" s="20">
        <f t="shared" si="2745"/>
        <v>2.5</v>
      </c>
      <c r="CQ335" s="351"/>
      <c r="CR335" s="131">
        <f>+IF(SUM(AX335:BM335)&gt;0,1,0)+1</f>
        <v>1</v>
      </c>
      <c r="CS335" s="44"/>
      <c r="CT335" s="44"/>
      <c r="CU335" s="1"/>
      <c r="CV335" s="1"/>
      <c r="CW335" s="1"/>
      <c r="CX335" s="1"/>
      <c r="CY335" s="1">
        <v>1</v>
      </c>
      <c r="CZ335" s="44"/>
      <c r="DA335" s="17">
        <f t="shared" ref="DA335" si="2876">+CY335</f>
        <v>1</v>
      </c>
      <c r="DB335" s="359">
        <f t="shared" si="2770"/>
        <v>1</v>
      </c>
      <c r="DC335" s="359">
        <f t="shared" si="2771"/>
        <v>1</v>
      </c>
      <c r="DD335" s="44"/>
      <c r="DE335" s="44"/>
      <c r="DF335" s="44">
        <v>3</v>
      </c>
      <c r="DG335" s="44"/>
      <c r="DH335" s="44"/>
      <c r="DI335" s="44"/>
      <c r="DJ335" s="44"/>
      <c r="DK335" s="44"/>
      <c r="DL335" s="44"/>
      <c r="DM335" s="44"/>
      <c r="DN335" s="44">
        <f t="shared" si="2824"/>
        <v>39</v>
      </c>
      <c r="DO335" s="1"/>
      <c r="DP335" s="1"/>
      <c r="DQ335" s="17">
        <f t="shared" si="2747"/>
        <v>0</v>
      </c>
      <c r="DR335" s="17">
        <f t="shared" si="2748"/>
        <v>0</v>
      </c>
      <c r="DS335" s="17">
        <f t="shared" si="2749"/>
        <v>0</v>
      </c>
      <c r="DT335" s="17">
        <f t="shared" si="2750"/>
        <v>0</v>
      </c>
      <c r="DU335" s="17">
        <f t="shared" si="2751"/>
        <v>0</v>
      </c>
      <c r="DV335" s="17">
        <f t="shared" si="2752"/>
        <v>0</v>
      </c>
      <c r="DW335" s="1"/>
      <c r="DX335" s="1"/>
      <c r="DY335" s="20">
        <f t="shared" si="2753"/>
        <v>0</v>
      </c>
      <c r="DZ335" s="20">
        <f t="shared" si="2754"/>
        <v>0</v>
      </c>
      <c r="EA335" s="20">
        <f t="shared" si="2755"/>
        <v>0</v>
      </c>
      <c r="EB335" s="20">
        <f t="shared" si="2756"/>
        <v>0</v>
      </c>
      <c r="EC335" s="18">
        <f t="shared" si="2757"/>
        <v>0</v>
      </c>
      <c r="ED335" s="19">
        <f t="shared" ref="ED335" si="2877">+IF(EC335&lt;&gt;0,EC335*3,0)</f>
        <v>0</v>
      </c>
      <c r="EE335" s="19">
        <f t="shared" si="2759"/>
        <v>0</v>
      </c>
      <c r="EF335" s="1">
        <f t="shared" si="2760"/>
        <v>0</v>
      </c>
      <c r="EG335" s="18">
        <f>+IF(AND(CT335+EC335=0,SUM(AO335:AR335)&gt;0,SUM(DK335:DN335)&gt;0),(CU335+CV335+CW335+CX335)*2+CY335*5,(EC335+CT335-FO335)*5)+IF(AND(EC335+DQ335+CT335=0,SUM(AO335:AR335)&gt;0),SUM(CU335:CX335)*2+CY335*5,0)+5</f>
        <v>5</v>
      </c>
      <c r="EH335" s="341"/>
      <c r="EI335" s="44"/>
      <c r="EJ335" s="44"/>
      <c r="EK335" s="44">
        <v>5.5</v>
      </c>
      <c r="EL335" s="93">
        <v>1</v>
      </c>
      <c r="EM335" s="93"/>
      <c r="EN335" s="93"/>
      <c r="EO335" s="366"/>
      <c r="EP335" s="366"/>
      <c r="EQ335" s="374"/>
      <c r="ER335" s="374"/>
      <c r="ES335" s="374"/>
      <c r="ET335" s="374"/>
      <c r="EU335" s="18">
        <f t="shared" si="2762"/>
        <v>0</v>
      </c>
      <c r="EV335" s="18">
        <f t="shared" si="2763"/>
        <v>2</v>
      </c>
      <c r="EW335" s="341"/>
      <c r="EX335" s="341"/>
      <c r="EY335" s="341"/>
      <c r="EZ335" s="365">
        <f t="shared" si="2773"/>
        <v>0</v>
      </c>
      <c r="FA335" s="44"/>
      <c r="FB335" s="44"/>
      <c r="FC335" s="44"/>
      <c r="FD335" s="45"/>
      <c r="FE335" s="45"/>
      <c r="FF335" s="45"/>
      <c r="FG335" s="300"/>
      <c r="FH335" s="45"/>
      <c r="FI335" s="45"/>
      <c r="FJ335" s="45"/>
      <c r="FK335" s="44"/>
      <c r="FL335" s="44"/>
      <c r="FM335" s="44"/>
      <c r="FN335" s="44"/>
      <c r="FO335" s="294"/>
      <c r="FP335" s="20">
        <f t="shared" si="2772"/>
        <v>0</v>
      </c>
      <c r="FQ335" s="20">
        <f t="shared" si="2764"/>
        <v>0</v>
      </c>
      <c r="FR335" s="20">
        <f t="shared" si="2765"/>
        <v>3</v>
      </c>
      <c r="FS335" s="20">
        <f t="shared" si="2766"/>
        <v>0</v>
      </c>
      <c r="FT335" s="20">
        <f t="shared" si="2767"/>
        <v>0</v>
      </c>
      <c r="FU335" s="20">
        <f t="shared" si="2768"/>
        <v>0</v>
      </c>
      <c r="FV335" s="20">
        <f t="shared" si="2769"/>
        <v>0</v>
      </c>
      <c r="FW335" s="44"/>
    </row>
    <row r="336" spans="1:180" ht="27.75" customHeight="1">
      <c r="A336" s="40"/>
      <c r="B336" s="48">
        <v>10</v>
      </c>
      <c r="C336" s="48">
        <f t="shared" ref="C336:C337" si="2878">B336</f>
        <v>10</v>
      </c>
      <c r="D336" s="48" t="s">
        <v>44</v>
      </c>
      <c r="E336" s="48" t="str">
        <f t="shared" ref="E336:E337" si="2879">D336</f>
        <v>LT8,5</v>
      </c>
      <c r="F336" s="48">
        <v>30</v>
      </c>
      <c r="G336" s="48">
        <f t="shared" si="2828"/>
        <v>30</v>
      </c>
      <c r="H336" s="43"/>
      <c r="I336" s="43"/>
      <c r="J336" s="44"/>
      <c r="K336" s="44"/>
      <c r="L336" s="44"/>
      <c r="M336" s="44"/>
      <c r="N336" s="43"/>
      <c r="O336" s="43"/>
      <c r="P336" s="1"/>
      <c r="Q336" s="16"/>
      <c r="R336" s="1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1">
        <f t="shared" ref="AC336:AC337" si="2880">+IF(S336=1,1,0)+IF(T336=1,1,0)</f>
        <v>0</v>
      </c>
      <c r="AD336" s="1">
        <f t="shared" ref="AD336:AD337" si="2881">+IF(U336=1,1,0)+IF(V336=1,1,0)</f>
        <v>0</v>
      </c>
      <c r="AE336" s="1">
        <f t="shared" ref="AE336:AE337" si="2882">+IF(W336=1,1,0)+IF(X336=1,1,0)</f>
        <v>0</v>
      </c>
      <c r="AF336" s="1">
        <f t="shared" ref="AF336:AF337" si="2883">+IF(Y336=1,1,0)+IF(Z336=1,1,0)</f>
        <v>0</v>
      </c>
      <c r="AG336" s="1">
        <f t="shared" ref="AG336:AG337" si="2884">+IF(AA336=1,1,0)</f>
        <v>0</v>
      </c>
      <c r="AH336" s="1">
        <f t="shared" ref="AH336:AH337" si="2885">+IF(AB336=1,1,0)</f>
        <v>0</v>
      </c>
      <c r="AI336" s="1">
        <f t="shared" ref="AI336:AI337" si="2886">+IF(S336=2,1,0)+IF(T336=2,1,0)</f>
        <v>0</v>
      </c>
      <c r="AJ336" s="1">
        <f t="shared" ref="AJ336:AJ337" si="2887">+IF(U336=2,1,0)+IF(V336=2,1,0)</f>
        <v>0</v>
      </c>
      <c r="AK336" s="1">
        <f t="shared" ref="AK336:AK337" si="2888">+IF(X336=2,1,0)+IF(W336=2,1,0)</f>
        <v>0</v>
      </c>
      <c r="AL336" s="1">
        <f t="shared" ref="AL336:AL337" si="2889">+IF(Y336=2,1,0)+IF(Z336=2,1,0)</f>
        <v>0</v>
      </c>
      <c r="AM336" s="1">
        <f t="shared" ref="AM336:AM337" si="2890">+IF(AA336=2,1,0)</f>
        <v>0</v>
      </c>
      <c r="AN336" s="1">
        <f t="shared" ref="AN336:AN337" si="2891">+IF(AB336=2,1,0)</f>
        <v>0</v>
      </c>
      <c r="AO336" s="44"/>
      <c r="AP336" s="44"/>
      <c r="AQ336" s="44"/>
      <c r="AR336" s="44"/>
      <c r="AS336" s="122">
        <f t="shared" si="2737"/>
        <v>0</v>
      </c>
      <c r="AT336" s="122">
        <f t="shared" si="2738"/>
        <v>0</v>
      </c>
      <c r="AU336" s="122">
        <f t="shared" si="2739"/>
        <v>0</v>
      </c>
      <c r="AV336" s="122">
        <f t="shared" si="2740"/>
        <v>0</v>
      </c>
      <c r="AW336" s="44"/>
      <c r="AX336" s="294"/>
      <c r="AY336" s="294"/>
      <c r="AZ336" s="294"/>
      <c r="BA336" s="294"/>
      <c r="BB336" s="294"/>
      <c r="BC336" s="294"/>
      <c r="BD336" s="44"/>
      <c r="BE336" s="44"/>
      <c r="BF336" s="44"/>
      <c r="BG336" s="44"/>
      <c r="BH336" s="44"/>
      <c r="BI336" s="44">
        <v>1</v>
      </c>
      <c r="BJ336" s="44"/>
      <c r="BK336" s="44"/>
      <c r="BL336" s="44"/>
      <c r="BM336" s="44"/>
      <c r="BN336" s="127"/>
      <c r="BO336" s="44"/>
      <c r="BP336" s="1"/>
      <c r="BQ336" s="44"/>
      <c r="BR336" s="17">
        <v>2</v>
      </c>
      <c r="BS336" s="1">
        <f t="shared" si="2741"/>
        <v>0</v>
      </c>
      <c r="BT336" s="17">
        <f t="shared" ref="BT336:BT337" si="2892">+BS336*2</f>
        <v>0</v>
      </c>
      <c r="BU336" s="44"/>
      <c r="BV336" s="44">
        <v>1</v>
      </c>
      <c r="BW336" s="44"/>
      <c r="BX336" s="44"/>
      <c r="BY336" s="44"/>
      <c r="BZ336" s="44"/>
      <c r="CA336" s="44"/>
      <c r="CB336" s="44"/>
      <c r="CC336" s="44"/>
      <c r="CD336" s="92"/>
      <c r="CE336" s="92"/>
      <c r="CF336" s="92"/>
      <c r="CG336" s="44"/>
      <c r="CH336" s="1"/>
      <c r="CI336" s="1">
        <v>1</v>
      </c>
      <c r="CJ336" s="1"/>
      <c r="CK336" s="383"/>
      <c r="CL336" s="383"/>
      <c r="CM336" s="383"/>
      <c r="CN336" s="1">
        <f t="shared" si="2743"/>
        <v>0</v>
      </c>
      <c r="CO336" s="1">
        <f t="shared" si="2744"/>
        <v>0</v>
      </c>
      <c r="CP336" s="20">
        <f t="shared" si="2745"/>
        <v>2.5</v>
      </c>
      <c r="CQ336" s="351"/>
      <c r="CR336" s="131">
        <f>+IF(SUM(AX336:BM336)&gt;0,1,0)</f>
        <v>1</v>
      </c>
      <c r="CS336" s="44"/>
      <c r="CT336" s="44"/>
      <c r="CU336" s="1"/>
      <c r="CV336" s="1"/>
      <c r="CW336" s="1"/>
      <c r="CX336" s="1"/>
      <c r="CY336" s="1">
        <v>1</v>
      </c>
      <c r="CZ336" s="44"/>
      <c r="DA336" s="17">
        <f t="shared" ref="DA336:DA337" si="2893">+CY336</f>
        <v>1</v>
      </c>
      <c r="DB336" s="359">
        <f t="shared" si="2770"/>
        <v>1</v>
      </c>
      <c r="DC336" s="359">
        <f t="shared" si="2771"/>
        <v>1</v>
      </c>
      <c r="DD336" s="44"/>
      <c r="DE336" s="44"/>
      <c r="DF336" s="44"/>
      <c r="DG336" s="44"/>
      <c r="DH336" s="44"/>
      <c r="DI336" s="44">
        <v>4</v>
      </c>
      <c r="DJ336" s="44"/>
      <c r="DK336" s="44"/>
      <c r="DL336" s="44"/>
      <c r="DM336" s="44"/>
      <c r="DN336" s="44">
        <f t="shared" si="2824"/>
        <v>30</v>
      </c>
      <c r="DO336" s="1"/>
      <c r="DP336" s="1"/>
      <c r="DQ336" s="17">
        <f t="shared" si="2747"/>
        <v>0</v>
      </c>
      <c r="DR336" s="17">
        <f t="shared" si="2748"/>
        <v>0</v>
      </c>
      <c r="DS336" s="17">
        <f t="shared" si="2749"/>
        <v>0</v>
      </c>
      <c r="DT336" s="17">
        <f t="shared" si="2750"/>
        <v>0</v>
      </c>
      <c r="DU336" s="17">
        <f t="shared" si="2751"/>
        <v>0</v>
      </c>
      <c r="DV336" s="17">
        <f t="shared" si="2752"/>
        <v>0</v>
      </c>
      <c r="DW336" s="1"/>
      <c r="DX336" s="1"/>
      <c r="DY336" s="20">
        <f t="shared" si="2753"/>
        <v>0</v>
      </c>
      <c r="DZ336" s="20">
        <f t="shared" si="2754"/>
        <v>0</v>
      </c>
      <c r="EA336" s="20">
        <f t="shared" si="2755"/>
        <v>0</v>
      </c>
      <c r="EB336" s="20">
        <f t="shared" si="2756"/>
        <v>0</v>
      </c>
      <c r="EC336" s="18">
        <f t="shared" si="2757"/>
        <v>0</v>
      </c>
      <c r="ED336" s="19">
        <f t="shared" ref="ED336:ED337" si="2894">+IF(EC336&lt;&gt;0,EC336*3,0)</f>
        <v>0</v>
      </c>
      <c r="EE336" s="19">
        <f t="shared" si="2759"/>
        <v>0</v>
      </c>
      <c r="EF336" s="1">
        <f t="shared" si="2760"/>
        <v>0</v>
      </c>
      <c r="EG336" s="18">
        <f t="shared" ref="EG336:EG349" si="2895">+IF(AND(CT336+EC336=0,SUM(AO336:AR336)&gt;0,SUM(DK336:DN336)&gt;0),(CU336+CV336+CW336+CX336)*2+CY336*5,(EC336+CT336-FO336)*5)+IF(AND(EC336+DQ336+CT336=0,SUM(AO336:AR336)&gt;0),SUM(CU336:CX336)*2+CY336*5,0)</f>
        <v>0</v>
      </c>
      <c r="EH336" s="341"/>
      <c r="EI336" s="44"/>
      <c r="EJ336" s="44"/>
      <c r="EK336" s="44"/>
      <c r="EL336" s="93">
        <v>1</v>
      </c>
      <c r="EM336" s="93"/>
      <c r="EN336" s="93"/>
      <c r="EO336" s="366"/>
      <c r="EP336" s="366"/>
      <c r="EQ336" s="374"/>
      <c r="ER336" s="374"/>
      <c r="ES336" s="374"/>
      <c r="ET336" s="374"/>
      <c r="EU336" s="18">
        <f t="shared" si="2762"/>
        <v>0</v>
      </c>
      <c r="EV336" s="18">
        <f t="shared" si="2763"/>
        <v>2</v>
      </c>
      <c r="EW336" s="341">
        <v>1</v>
      </c>
      <c r="EX336" s="341"/>
      <c r="EY336" s="341"/>
      <c r="EZ336" s="365">
        <f t="shared" si="2773"/>
        <v>0</v>
      </c>
      <c r="FA336" s="44"/>
      <c r="FB336" s="44"/>
      <c r="FC336" s="44"/>
      <c r="FD336" s="45"/>
      <c r="FE336" s="45"/>
      <c r="FF336" s="45"/>
      <c r="FG336" s="300"/>
      <c r="FH336" s="45"/>
      <c r="FI336" s="45"/>
      <c r="FJ336" s="45"/>
      <c r="FK336" s="44"/>
      <c r="FL336" s="44"/>
      <c r="FM336" s="44"/>
      <c r="FN336" s="44"/>
      <c r="FO336" s="294"/>
      <c r="FP336" s="20">
        <f t="shared" si="2772"/>
        <v>0</v>
      </c>
      <c r="FQ336" s="20">
        <f t="shared" si="2764"/>
        <v>0</v>
      </c>
      <c r="FR336" s="20">
        <f t="shared" si="2765"/>
        <v>0</v>
      </c>
      <c r="FS336" s="20">
        <f t="shared" si="2766"/>
        <v>0</v>
      </c>
      <c r="FT336" s="20">
        <f t="shared" si="2767"/>
        <v>0</v>
      </c>
      <c r="FU336" s="20">
        <f t="shared" si="2768"/>
        <v>0</v>
      </c>
      <c r="FV336" s="20">
        <f t="shared" si="2769"/>
        <v>0</v>
      </c>
      <c r="FW336" s="44"/>
    </row>
    <row r="337" spans="1:179" ht="27.75" customHeight="1">
      <c r="A337" s="40"/>
      <c r="B337" s="48">
        <v>11</v>
      </c>
      <c r="C337" s="48">
        <f t="shared" si="2878"/>
        <v>11</v>
      </c>
      <c r="D337" s="48" t="s">
        <v>44</v>
      </c>
      <c r="E337" s="48" t="str">
        <f t="shared" si="2879"/>
        <v>LT8,5</v>
      </c>
      <c r="F337" s="48">
        <v>29</v>
      </c>
      <c r="G337" s="48">
        <f t="shared" si="2828"/>
        <v>29</v>
      </c>
      <c r="H337" s="43"/>
      <c r="I337" s="43"/>
      <c r="J337" s="44"/>
      <c r="K337" s="44"/>
      <c r="L337" s="44"/>
      <c r="M337" s="44"/>
      <c r="N337" s="43"/>
      <c r="O337" s="43"/>
      <c r="P337" s="1"/>
      <c r="Q337" s="16"/>
      <c r="R337" s="1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1">
        <f t="shared" si="2880"/>
        <v>0</v>
      </c>
      <c r="AD337" s="1">
        <f t="shared" si="2881"/>
        <v>0</v>
      </c>
      <c r="AE337" s="1">
        <f t="shared" si="2882"/>
        <v>0</v>
      </c>
      <c r="AF337" s="1">
        <f t="shared" si="2883"/>
        <v>0</v>
      </c>
      <c r="AG337" s="1">
        <f t="shared" si="2884"/>
        <v>0</v>
      </c>
      <c r="AH337" s="1">
        <f t="shared" si="2885"/>
        <v>0</v>
      </c>
      <c r="AI337" s="1">
        <f t="shared" si="2886"/>
        <v>0</v>
      </c>
      <c r="AJ337" s="1">
        <f t="shared" si="2887"/>
        <v>0</v>
      </c>
      <c r="AK337" s="1">
        <f t="shared" si="2888"/>
        <v>0</v>
      </c>
      <c r="AL337" s="1">
        <f t="shared" si="2889"/>
        <v>0</v>
      </c>
      <c r="AM337" s="1">
        <f t="shared" si="2890"/>
        <v>0</v>
      </c>
      <c r="AN337" s="1">
        <f t="shared" si="2891"/>
        <v>0</v>
      </c>
      <c r="AO337" s="44"/>
      <c r="AP337" s="44"/>
      <c r="AQ337" s="44"/>
      <c r="AR337" s="44"/>
      <c r="AS337" s="122">
        <f t="shared" si="2737"/>
        <v>0</v>
      </c>
      <c r="AT337" s="122">
        <f t="shared" si="2738"/>
        <v>0</v>
      </c>
      <c r="AU337" s="122">
        <f t="shared" si="2739"/>
        <v>0</v>
      </c>
      <c r="AV337" s="122">
        <f t="shared" si="2740"/>
        <v>0</v>
      </c>
      <c r="AW337" s="44"/>
      <c r="AX337" s="294"/>
      <c r="AY337" s="294"/>
      <c r="AZ337" s="294"/>
      <c r="BA337" s="294"/>
      <c r="BB337" s="294"/>
      <c r="BC337" s="29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127"/>
      <c r="BO337" s="44">
        <v>1</v>
      </c>
      <c r="BP337" s="1"/>
      <c r="BQ337" s="44"/>
      <c r="BR337" s="17"/>
      <c r="BS337" s="1">
        <f t="shared" si="2741"/>
        <v>0</v>
      </c>
      <c r="BT337" s="17">
        <f t="shared" si="2892"/>
        <v>0</v>
      </c>
      <c r="BU337" s="44"/>
      <c r="BV337" s="44">
        <v>1</v>
      </c>
      <c r="BW337" s="44"/>
      <c r="BX337" s="44"/>
      <c r="BY337" s="44"/>
      <c r="BZ337" s="44"/>
      <c r="CA337" s="44"/>
      <c r="CB337" s="44"/>
      <c r="CC337" s="44"/>
      <c r="CD337" s="92"/>
      <c r="CE337" s="92"/>
      <c r="CF337" s="92"/>
      <c r="CG337" s="44"/>
      <c r="CH337" s="1"/>
      <c r="CI337" s="1">
        <v>1</v>
      </c>
      <c r="CJ337" s="1"/>
      <c r="CK337" s="383"/>
      <c r="CL337" s="383"/>
      <c r="CM337" s="383"/>
      <c r="CN337" s="1">
        <f t="shared" si="2743"/>
        <v>0</v>
      </c>
      <c r="CO337" s="1">
        <f t="shared" si="2744"/>
        <v>0</v>
      </c>
      <c r="CP337" s="20">
        <f t="shared" si="2745"/>
        <v>2.5</v>
      </c>
      <c r="CQ337" s="351"/>
      <c r="CR337" s="131">
        <f>+IF(SUM(AX337:BM337)&gt;0,1,0)+1</f>
        <v>1</v>
      </c>
      <c r="CS337" s="44"/>
      <c r="CT337" s="44"/>
      <c r="CU337" s="1"/>
      <c r="CV337" s="1"/>
      <c r="CW337" s="1">
        <v>1</v>
      </c>
      <c r="CX337" s="1"/>
      <c r="CY337" s="1"/>
      <c r="CZ337" s="44">
        <v>1</v>
      </c>
      <c r="DA337" s="17">
        <f t="shared" si="2893"/>
        <v>0</v>
      </c>
      <c r="DB337" s="359">
        <f t="shared" si="2770"/>
        <v>1</v>
      </c>
      <c r="DC337" s="359">
        <f t="shared" si="2771"/>
        <v>1</v>
      </c>
      <c r="DD337" s="44"/>
      <c r="DE337" s="44"/>
      <c r="DF337" s="44"/>
      <c r="DG337" s="44"/>
      <c r="DH337" s="44">
        <v>4</v>
      </c>
      <c r="DI337" s="44"/>
      <c r="DJ337" s="44"/>
      <c r="DK337" s="44"/>
      <c r="DL337" s="44"/>
      <c r="DM337" s="44"/>
      <c r="DN337" s="44">
        <f t="shared" si="2824"/>
        <v>29</v>
      </c>
      <c r="DO337" s="1"/>
      <c r="DP337" s="1"/>
      <c r="DQ337" s="17">
        <f t="shared" si="2747"/>
        <v>0</v>
      </c>
      <c r="DR337" s="17">
        <f t="shared" si="2748"/>
        <v>0</v>
      </c>
      <c r="DS337" s="17">
        <f t="shared" si="2749"/>
        <v>0</v>
      </c>
      <c r="DT337" s="17">
        <f t="shared" si="2750"/>
        <v>0</v>
      </c>
      <c r="DU337" s="17">
        <f t="shared" si="2751"/>
        <v>0</v>
      </c>
      <c r="DV337" s="17">
        <f t="shared" si="2752"/>
        <v>0</v>
      </c>
      <c r="DW337" s="1"/>
      <c r="DX337" s="1"/>
      <c r="DY337" s="20">
        <f t="shared" si="2753"/>
        <v>0</v>
      </c>
      <c r="DZ337" s="20">
        <f t="shared" si="2754"/>
        <v>0</v>
      </c>
      <c r="EA337" s="20">
        <f t="shared" si="2755"/>
        <v>0</v>
      </c>
      <c r="EB337" s="20">
        <f t="shared" si="2756"/>
        <v>0</v>
      </c>
      <c r="EC337" s="18">
        <f t="shared" si="2757"/>
        <v>0</v>
      </c>
      <c r="ED337" s="19">
        <f t="shared" si="2894"/>
        <v>0</v>
      </c>
      <c r="EE337" s="19">
        <f t="shared" si="2759"/>
        <v>0</v>
      </c>
      <c r="EF337" s="1">
        <f t="shared" si="2760"/>
        <v>0</v>
      </c>
      <c r="EG337" s="18">
        <f t="shared" si="2895"/>
        <v>0</v>
      </c>
      <c r="EH337" s="341"/>
      <c r="EI337" s="44"/>
      <c r="EJ337" s="44"/>
      <c r="EK337" s="44"/>
      <c r="EL337" s="93">
        <v>1</v>
      </c>
      <c r="EM337" s="93"/>
      <c r="EN337" s="93"/>
      <c r="EO337" s="366"/>
      <c r="EP337" s="366"/>
      <c r="EQ337" s="374"/>
      <c r="ER337" s="374"/>
      <c r="ES337" s="374"/>
      <c r="ET337" s="374"/>
      <c r="EU337" s="18">
        <f t="shared" si="2762"/>
        <v>3</v>
      </c>
      <c r="EV337" s="18">
        <f t="shared" si="2763"/>
        <v>2</v>
      </c>
      <c r="EW337" s="341"/>
      <c r="EX337" s="341"/>
      <c r="EY337" s="341"/>
      <c r="EZ337" s="365">
        <f t="shared" si="2773"/>
        <v>0</v>
      </c>
      <c r="FA337" s="44"/>
      <c r="FB337" s="44"/>
      <c r="FC337" s="44"/>
      <c r="FD337" s="45"/>
      <c r="FE337" s="45"/>
      <c r="FF337" s="45"/>
      <c r="FG337" s="300"/>
      <c r="FH337" s="45"/>
      <c r="FI337" s="45"/>
      <c r="FJ337" s="45"/>
      <c r="FK337" s="44"/>
      <c r="FL337" s="44"/>
      <c r="FM337" s="44"/>
      <c r="FN337" s="44"/>
      <c r="FO337" s="294"/>
      <c r="FP337" s="20">
        <f t="shared" si="2772"/>
        <v>0</v>
      </c>
      <c r="FQ337" s="20">
        <f t="shared" si="2764"/>
        <v>0</v>
      </c>
      <c r="FR337" s="20">
        <f t="shared" si="2765"/>
        <v>0</v>
      </c>
      <c r="FS337" s="20">
        <f t="shared" si="2766"/>
        <v>0</v>
      </c>
      <c r="FT337" s="20">
        <f t="shared" si="2767"/>
        <v>0</v>
      </c>
      <c r="FU337" s="20">
        <f t="shared" si="2768"/>
        <v>0</v>
      </c>
      <c r="FV337" s="20">
        <f t="shared" si="2769"/>
        <v>0</v>
      </c>
      <c r="FW337" s="44"/>
    </row>
    <row r="338" spans="1:179" ht="27.75" customHeight="1">
      <c r="A338" s="40"/>
      <c r="B338" s="48">
        <v>12</v>
      </c>
      <c r="C338" s="48" t="s">
        <v>647</v>
      </c>
      <c r="D338" s="48" t="s">
        <v>53</v>
      </c>
      <c r="E338" s="48" t="str">
        <f t="shared" ref="E338" si="2896">D338</f>
        <v>LT7,5</v>
      </c>
      <c r="F338" s="48">
        <v>20</v>
      </c>
      <c r="G338" s="48">
        <f t="shared" si="2828"/>
        <v>20</v>
      </c>
      <c r="H338" s="43"/>
      <c r="I338" s="43"/>
      <c r="J338" s="44"/>
      <c r="K338" s="44"/>
      <c r="L338" s="44"/>
      <c r="M338" s="44"/>
      <c r="N338" s="43"/>
      <c r="O338" s="43"/>
      <c r="P338" s="1"/>
      <c r="Q338" s="16"/>
      <c r="R338" s="1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1">
        <f t="shared" ref="AC338" si="2897">+IF(S338=1,1,0)+IF(T338=1,1,0)</f>
        <v>0</v>
      </c>
      <c r="AD338" s="1">
        <f t="shared" ref="AD338" si="2898">+IF(U338=1,1,0)+IF(V338=1,1,0)</f>
        <v>0</v>
      </c>
      <c r="AE338" s="1">
        <f t="shared" ref="AE338" si="2899">+IF(W338=1,1,0)+IF(X338=1,1,0)</f>
        <v>0</v>
      </c>
      <c r="AF338" s="1">
        <f t="shared" ref="AF338" si="2900">+IF(Y338=1,1,0)+IF(Z338=1,1,0)</f>
        <v>0</v>
      </c>
      <c r="AG338" s="1">
        <f t="shared" ref="AG338" si="2901">+IF(AA338=1,1,0)</f>
        <v>0</v>
      </c>
      <c r="AH338" s="1">
        <f t="shared" ref="AH338" si="2902">+IF(AB338=1,1,0)</f>
        <v>0</v>
      </c>
      <c r="AI338" s="1">
        <f t="shared" ref="AI338" si="2903">+IF(S338=2,1,0)+IF(T338=2,1,0)</f>
        <v>0</v>
      </c>
      <c r="AJ338" s="1">
        <f t="shared" ref="AJ338" si="2904">+IF(U338=2,1,0)+IF(V338=2,1,0)</f>
        <v>0</v>
      </c>
      <c r="AK338" s="1">
        <f t="shared" ref="AK338" si="2905">+IF(X338=2,1,0)+IF(W338=2,1,0)</f>
        <v>0</v>
      </c>
      <c r="AL338" s="1">
        <f t="shared" ref="AL338" si="2906">+IF(Y338=2,1,0)+IF(Z338=2,1,0)</f>
        <v>0</v>
      </c>
      <c r="AM338" s="1">
        <f t="shared" ref="AM338" si="2907">+IF(AA338=2,1,0)</f>
        <v>0</v>
      </c>
      <c r="AN338" s="1">
        <f t="shared" ref="AN338" si="2908">+IF(AB338=2,1,0)</f>
        <v>0</v>
      </c>
      <c r="AO338" s="44"/>
      <c r="AP338" s="44"/>
      <c r="AQ338" s="44"/>
      <c r="AR338" s="44"/>
      <c r="AS338" s="122">
        <f t="shared" si="2737"/>
        <v>0</v>
      </c>
      <c r="AT338" s="122">
        <f t="shared" si="2738"/>
        <v>0</v>
      </c>
      <c r="AU338" s="122">
        <f t="shared" si="2739"/>
        <v>0</v>
      </c>
      <c r="AV338" s="122">
        <f t="shared" si="2740"/>
        <v>0</v>
      </c>
      <c r="AW338" s="44"/>
      <c r="AX338" s="294"/>
      <c r="AY338" s="294"/>
      <c r="AZ338" s="294"/>
      <c r="BA338" s="294"/>
      <c r="BB338" s="294"/>
      <c r="BC338" s="29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127"/>
      <c r="BO338" s="44">
        <v>1</v>
      </c>
      <c r="BP338" s="1"/>
      <c r="BQ338" s="44"/>
      <c r="BR338" s="17"/>
      <c r="BS338" s="1">
        <f t="shared" si="2741"/>
        <v>0</v>
      </c>
      <c r="BT338" s="17">
        <f t="shared" ref="BT338" si="2909">+BS338*2</f>
        <v>0</v>
      </c>
      <c r="BU338" s="44"/>
      <c r="BV338" s="44"/>
      <c r="BW338" s="44"/>
      <c r="BX338" s="44"/>
      <c r="BY338" s="44"/>
      <c r="BZ338" s="44"/>
      <c r="CA338" s="44"/>
      <c r="CB338" s="44"/>
      <c r="CC338" s="44"/>
      <c r="CD338" s="92"/>
      <c r="CE338" s="92"/>
      <c r="CF338" s="92"/>
      <c r="CG338" s="44"/>
      <c r="CH338" s="1"/>
      <c r="CI338" s="1"/>
      <c r="CJ338" s="1"/>
      <c r="CK338" s="383"/>
      <c r="CL338" s="383"/>
      <c r="CM338" s="383"/>
      <c r="CN338" s="1">
        <f t="shared" si="2743"/>
        <v>0</v>
      </c>
      <c r="CO338" s="1">
        <f t="shared" si="2744"/>
        <v>0</v>
      </c>
      <c r="CP338" s="20">
        <f t="shared" si="2745"/>
        <v>0</v>
      </c>
      <c r="CQ338" s="351"/>
      <c r="CR338" s="131">
        <f t="shared" ref="CR338:CR365" si="2910">+IF(SUM(AX338:BM338)&gt;0,1,0)</f>
        <v>0</v>
      </c>
      <c r="CS338" s="44"/>
      <c r="CT338" s="44"/>
      <c r="CU338" s="1"/>
      <c r="CV338" s="1"/>
      <c r="CW338" s="1"/>
      <c r="CX338" s="1"/>
      <c r="CY338" s="1"/>
      <c r="CZ338" s="44"/>
      <c r="DA338" s="17">
        <f t="shared" ref="DA338" si="2911">+CY338</f>
        <v>0</v>
      </c>
      <c r="DB338" s="359">
        <f t="shared" si="2770"/>
        <v>0</v>
      </c>
      <c r="DC338" s="359">
        <f t="shared" si="2771"/>
        <v>0</v>
      </c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1"/>
      <c r="DP338" s="1"/>
      <c r="DQ338" s="17">
        <f t="shared" si="2747"/>
        <v>0</v>
      </c>
      <c r="DR338" s="17">
        <f t="shared" si="2748"/>
        <v>0</v>
      </c>
      <c r="DS338" s="17">
        <f t="shared" si="2749"/>
        <v>0</v>
      </c>
      <c r="DT338" s="17">
        <f t="shared" si="2750"/>
        <v>0</v>
      </c>
      <c r="DU338" s="17">
        <f t="shared" si="2751"/>
        <v>0</v>
      </c>
      <c r="DV338" s="17">
        <f t="shared" si="2752"/>
        <v>0</v>
      </c>
      <c r="DW338" s="1"/>
      <c r="DX338" s="1"/>
      <c r="DY338" s="20">
        <f t="shared" si="2753"/>
        <v>0</v>
      </c>
      <c r="DZ338" s="20">
        <f t="shared" si="2754"/>
        <v>0</v>
      </c>
      <c r="EA338" s="20">
        <f t="shared" si="2755"/>
        <v>0</v>
      </c>
      <c r="EB338" s="20">
        <f t="shared" si="2756"/>
        <v>0</v>
      </c>
      <c r="EC338" s="18">
        <f t="shared" si="2757"/>
        <v>0</v>
      </c>
      <c r="ED338" s="19">
        <f t="shared" ref="ED338" si="2912">+IF(EC338&lt;&gt;0,EC338*3,0)</f>
        <v>0</v>
      </c>
      <c r="EE338" s="19">
        <f t="shared" si="2759"/>
        <v>0</v>
      </c>
      <c r="EF338" s="1">
        <f t="shared" si="2760"/>
        <v>0</v>
      </c>
      <c r="EG338" s="18">
        <f t="shared" si="2895"/>
        <v>0</v>
      </c>
      <c r="EH338" s="341"/>
      <c r="EI338" s="44"/>
      <c r="EJ338" s="44"/>
      <c r="EK338" s="44"/>
      <c r="EL338" s="93"/>
      <c r="EM338" s="93"/>
      <c r="EN338" s="93"/>
      <c r="EO338" s="366"/>
      <c r="EP338" s="366"/>
      <c r="EQ338" s="374"/>
      <c r="ER338" s="374"/>
      <c r="ES338" s="374"/>
      <c r="ET338" s="374"/>
      <c r="EU338" s="18">
        <f t="shared" si="2762"/>
        <v>0</v>
      </c>
      <c r="EV338" s="18">
        <f t="shared" si="2763"/>
        <v>0</v>
      </c>
      <c r="EW338" s="341"/>
      <c r="EX338" s="341"/>
      <c r="EY338" s="341"/>
      <c r="EZ338" s="365">
        <f t="shared" si="2773"/>
        <v>0</v>
      </c>
      <c r="FA338" s="44"/>
      <c r="FB338" s="44"/>
      <c r="FC338" s="44"/>
      <c r="FD338" s="45"/>
      <c r="FE338" s="45"/>
      <c r="FF338" s="45"/>
      <c r="FG338" s="300"/>
      <c r="FH338" s="45"/>
      <c r="FI338" s="45"/>
      <c r="FJ338" s="45"/>
      <c r="FK338" s="44"/>
      <c r="FL338" s="44"/>
      <c r="FM338" s="44"/>
      <c r="FN338" s="44"/>
      <c r="FO338" s="294"/>
      <c r="FP338" s="20">
        <f t="shared" si="2772"/>
        <v>0</v>
      </c>
      <c r="FQ338" s="20">
        <f t="shared" si="2764"/>
        <v>0</v>
      </c>
      <c r="FR338" s="20">
        <f t="shared" si="2765"/>
        <v>0</v>
      </c>
      <c r="FS338" s="20">
        <f t="shared" si="2766"/>
        <v>0</v>
      </c>
      <c r="FT338" s="20">
        <f t="shared" si="2767"/>
        <v>0</v>
      </c>
      <c r="FU338" s="20">
        <f t="shared" si="2768"/>
        <v>0</v>
      </c>
      <c r="FV338" s="20">
        <f t="shared" si="2769"/>
        <v>0</v>
      </c>
      <c r="FW338" s="44"/>
    </row>
    <row r="339" spans="1:179" ht="27.75" customHeight="1">
      <c r="A339" s="40"/>
      <c r="B339" s="41" t="s">
        <v>648</v>
      </c>
      <c r="C339" s="41"/>
      <c r="D339" s="48"/>
      <c r="E339" s="41"/>
      <c r="F339" s="41"/>
      <c r="G339" s="48"/>
      <c r="H339" s="43"/>
      <c r="I339" s="43"/>
      <c r="J339" s="44"/>
      <c r="K339" s="44"/>
      <c r="L339" s="44"/>
      <c r="M339" s="44"/>
      <c r="N339" s="43"/>
      <c r="O339" s="43"/>
      <c r="P339" s="1"/>
      <c r="Q339" s="16"/>
      <c r="R339" s="1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1">
        <f t="shared" ref="AC339:AC342" si="2913">+IF(S339=1,1,0)+IF(T339=1,1,0)</f>
        <v>0</v>
      </c>
      <c r="AD339" s="1">
        <f t="shared" ref="AD339:AD342" si="2914">+IF(U339=1,1,0)+IF(V339=1,1,0)</f>
        <v>0</v>
      </c>
      <c r="AE339" s="1">
        <f t="shared" ref="AE339:AE342" si="2915">+IF(W339=1,1,0)+IF(X339=1,1,0)</f>
        <v>0</v>
      </c>
      <c r="AF339" s="1">
        <f t="shared" ref="AF339:AF342" si="2916">+IF(Y339=1,1,0)+IF(Z339=1,1,0)</f>
        <v>0</v>
      </c>
      <c r="AG339" s="1">
        <f t="shared" ref="AG339:AG342" si="2917">+IF(AA339=1,1,0)</f>
        <v>0</v>
      </c>
      <c r="AH339" s="1">
        <f t="shared" ref="AH339:AH342" si="2918">+IF(AB339=1,1,0)</f>
        <v>0</v>
      </c>
      <c r="AI339" s="1">
        <f t="shared" ref="AI339:AI342" si="2919">+IF(S339=2,1,0)+IF(T339=2,1,0)</f>
        <v>0</v>
      </c>
      <c r="AJ339" s="1">
        <f t="shared" ref="AJ339:AJ342" si="2920">+IF(U339=2,1,0)+IF(V339=2,1,0)</f>
        <v>0</v>
      </c>
      <c r="AK339" s="1">
        <f t="shared" ref="AK339:AK342" si="2921">+IF(X339=2,1,0)+IF(W339=2,1,0)</f>
        <v>0</v>
      </c>
      <c r="AL339" s="1">
        <f t="shared" ref="AL339:AL342" si="2922">+IF(Y339=2,1,0)+IF(Z339=2,1,0)</f>
        <v>0</v>
      </c>
      <c r="AM339" s="1">
        <f t="shared" ref="AM339:AM342" si="2923">+IF(AA339=2,1,0)</f>
        <v>0</v>
      </c>
      <c r="AN339" s="1">
        <f t="shared" ref="AN339:AN342" si="2924">+IF(AB339=2,1,0)</f>
        <v>0</v>
      </c>
      <c r="AO339" s="44"/>
      <c r="AP339" s="44"/>
      <c r="AQ339" s="44"/>
      <c r="AR339" s="44"/>
      <c r="AS339" s="122">
        <f t="shared" si="2737"/>
        <v>0</v>
      </c>
      <c r="AT339" s="122">
        <f t="shared" si="2738"/>
        <v>0</v>
      </c>
      <c r="AU339" s="122">
        <f t="shared" si="2739"/>
        <v>0</v>
      </c>
      <c r="AV339" s="122">
        <f t="shared" si="2740"/>
        <v>0</v>
      </c>
      <c r="AW339" s="44"/>
      <c r="AX339" s="294"/>
      <c r="AY339" s="294"/>
      <c r="AZ339" s="294"/>
      <c r="BA339" s="294"/>
      <c r="BB339" s="294"/>
      <c r="BC339" s="29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127"/>
      <c r="BO339" s="44"/>
      <c r="BP339" s="1"/>
      <c r="BQ339" s="44"/>
      <c r="BR339" s="17"/>
      <c r="BS339" s="1">
        <f t="shared" si="2741"/>
        <v>0</v>
      </c>
      <c r="BT339" s="17">
        <f t="shared" ref="BT339:BT342" si="2925">+BS339*2</f>
        <v>0</v>
      </c>
      <c r="BU339" s="44"/>
      <c r="BV339" s="44"/>
      <c r="BW339" s="44"/>
      <c r="BX339" s="44"/>
      <c r="BY339" s="44"/>
      <c r="BZ339" s="44"/>
      <c r="CA339" s="44"/>
      <c r="CB339" s="44"/>
      <c r="CC339" s="44"/>
      <c r="CD339" s="92"/>
      <c r="CE339" s="92"/>
      <c r="CF339" s="92"/>
      <c r="CG339" s="44"/>
      <c r="CH339" s="1"/>
      <c r="CI339" s="1"/>
      <c r="CJ339" s="1"/>
      <c r="CK339" s="383"/>
      <c r="CL339" s="383"/>
      <c r="CM339" s="383"/>
      <c r="CN339" s="1">
        <f t="shared" si="2743"/>
        <v>0</v>
      </c>
      <c r="CO339" s="1">
        <f t="shared" si="2744"/>
        <v>0</v>
      </c>
      <c r="CP339" s="20">
        <f t="shared" si="2745"/>
        <v>0</v>
      </c>
      <c r="CQ339" s="351"/>
      <c r="CR339" s="131">
        <f t="shared" si="2910"/>
        <v>0</v>
      </c>
      <c r="CS339" s="44"/>
      <c r="CT339" s="44"/>
      <c r="CU339" s="1"/>
      <c r="CV339" s="1"/>
      <c r="CW339" s="1"/>
      <c r="CX339" s="1"/>
      <c r="CY339" s="1"/>
      <c r="CZ339" s="44"/>
      <c r="DA339" s="17">
        <f t="shared" si="2790"/>
        <v>0</v>
      </c>
      <c r="DB339" s="359">
        <f t="shared" si="2770"/>
        <v>0</v>
      </c>
      <c r="DC339" s="359">
        <f t="shared" si="2771"/>
        <v>0</v>
      </c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1"/>
      <c r="DP339" s="1"/>
      <c r="DQ339" s="17">
        <f t="shared" si="2747"/>
        <v>0</v>
      </c>
      <c r="DR339" s="17">
        <f t="shared" si="2748"/>
        <v>0</v>
      </c>
      <c r="DS339" s="17">
        <f t="shared" si="2749"/>
        <v>0</v>
      </c>
      <c r="DT339" s="17">
        <f t="shared" si="2750"/>
        <v>0</v>
      </c>
      <c r="DU339" s="17">
        <f t="shared" si="2751"/>
        <v>0</v>
      </c>
      <c r="DV339" s="17">
        <f t="shared" si="2752"/>
        <v>0</v>
      </c>
      <c r="DW339" s="1"/>
      <c r="DX339" s="1"/>
      <c r="DY339" s="20">
        <f t="shared" si="2753"/>
        <v>0</v>
      </c>
      <c r="DZ339" s="20">
        <f t="shared" si="2754"/>
        <v>0</v>
      </c>
      <c r="EA339" s="20">
        <f t="shared" si="2755"/>
        <v>0</v>
      </c>
      <c r="EB339" s="20">
        <f t="shared" si="2756"/>
        <v>0</v>
      </c>
      <c r="EC339" s="18">
        <f t="shared" si="2757"/>
        <v>0</v>
      </c>
      <c r="ED339" s="19">
        <f t="shared" ref="ED339:ED366" si="2926">+IF(EC339&lt;&gt;0,EC339*3,0)</f>
        <v>0</v>
      </c>
      <c r="EE339" s="19">
        <f t="shared" si="2759"/>
        <v>0</v>
      </c>
      <c r="EF339" s="1">
        <f t="shared" si="2760"/>
        <v>0</v>
      </c>
      <c r="EG339" s="18">
        <f t="shared" si="2895"/>
        <v>0</v>
      </c>
      <c r="EH339" s="341"/>
      <c r="EI339" s="44"/>
      <c r="EJ339" s="44"/>
      <c r="EK339" s="44"/>
      <c r="EL339" s="93"/>
      <c r="EM339" s="93"/>
      <c r="EN339" s="93"/>
      <c r="EO339" s="366"/>
      <c r="EP339" s="366"/>
      <c r="EQ339" s="374"/>
      <c r="ER339" s="374"/>
      <c r="ES339" s="374"/>
      <c r="ET339" s="374"/>
      <c r="EU339" s="18">
        <f t="shared" si="2762"/>
        <v>0</v>
      </c>
      <c r="EV339" s="18">
        <f t="shared" si="2763"/>
        <v>0</v>
      </c>
      <c r="EW339" s="341"/>
      <c r="EX339" s="341"/>
      <c r="EY339" s="341"/>
      <c r="EZ339" s="365">
        <f t="shared" si="2773"/>
        <v>0</v>
      </c>
      <c r="FA339" s="44"/>
      <c r="FB339" s="44"/>
      <c r="FC339" s="44"/>
      <c r="FD339" s="45"/>
      <c r="FE339" s="45"/>
      <c r="FF339" s="45"/>
      <c r="FG339" s="300"/>
      <c r="FH339" s="45"/>
      <c r="FI339" s="45"/>
      <c r="FJ339" s="45"/>
      <c r="FK339" s="44"/>
      <c r="FL339" s="44"/>
      <c r="FM339" s="44"/>
      <c r="FN339" s="44"/>
      <c r="FO339" s="294"/>
      <c r="FP339" s="20">
        <f t="shared" si="2772"/>
        <v>0</v>
      </c>
      <c r="FQ339" s="20">
        <f t="shared" si="2764"/>
        <v>0</v>
      </c>
      <c r="FR339" s="20">
        <f t="shared" si="2765"/>
        <v>0</v>
      </c>
      <c r="FS339" s="20">
        <f t="shared" si="2766"/>
        <v>0</v>
      </c>
      <c r="FT339" s="20">
        <f t="shared" si="2767"/>
        <v>0</v>
      </c>
      <c r="FU339" s="20">
        <f t="shared" si="2768"/>
        <v>0</v>
      </c>
      <c r="FV339" s="20">
        <f t="shared" si="2769"/>
        <v>0</v>
      </c>
      <c r="FW339" s="44"/>
    </row>
    <row r="340" spans="1:179" ht="27.75" customHeight="1">
      <c r="A340" s="40"/>
      <c r="B340" s="48" t="s">
        <v>190</v>
      </c>
      <c r="C340" s="48" t="s">
        <v>27</v>
      </c>
      <c r="D340" s="48" t="s">
        <v>165</v>
      </c>
      <c r="E340" s="48" t="str">
        <f>D340</f>
        <v>2LT12</v>
      </c>
      <c r="F340" s="48">
        <v>6</v>
      </c>
      <c r="G340" s="48">
        <v>6</v>
      </c>
      <c r="H340" s="43">
        <v>1</v>
      </c>
      <c r="I340" s="43">
        <f>H340*1.5</f>
        <v>1.5</v>
      </c>
      <c r="J340" s="44"/>
      <c r="K340" s="44">
        <v>4</v>
      </c>
      <c r="L340" s="44"/>
      <c r="M340" s="44"/>
      <c r="N340" s="43"/>
      <c r="O340" s="43"/>
      <c r="P340" s="1"/>
      <c r="Q340" s="16"/>
      <c r="R340" s="1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1">
        <f t="shared" si="2913"/>
        <v>0</v>
      </c>
      <c r="AD340" s="1">
        <f t="shared" si="2914"/>
        <v>0</v>
      </c>
      <c r="AE340" s="1">
        <f t="shared" si="2915"/>
        <v>0</v>
      </c>
      <c r="AF340" s="1">
        <f t="shared" si="2916"/>
        <v>0</v>
      </c>
      <c r="AG340" s="1">
        <f t="shared" si="2917"/>
        <v>0</v>
      </c>
      <c r="AH340" s="1">
        <f t="shared" si="2918"/>
        <v>0</v>
      </c>
      <c r="AI340" s="1">
        <f t="shared" si="2919"/>
        <v>0</v>
      </c>
      <c r="AJ340" s="1">
        <f t="shared" si="2920"/>
        <v>0</v>
      </c>
      <c r="AK340" s="1">
        <f t="shared" si="2921"/>
        <v>0</v>
      </c>
      <c r="AL340" s="1">
        <f t="shared" si="2922"/>
        <v>0</v>
      </c>
      <c r="AM340" s="1">
        <f t="shared" si="2923"/>
        <v>0</v>
      </c>
      <c r="AN340" s="1">
        <f t="shared" si="2924"/>
        <v>0</v>
      </c>
      <c r="AO340" s="44"/>
      <c r="AP340" s="44"/>
      <c r="AQ340" s="44"/>
      <c r="AR340" s="44">
        <f t="shared" ref="AR340:AR352" si="2927">G340</f>
        <v>6</v>
      </c>
      <c r="AS340" s="122">
        <f t="shared" si="2737"/>
        <v>0</v>
      </c>
      <c r="AT340" s="122">
        <f t="shared" si="2738"/>
        <v>0</v>
      </c>
      <c r="AU340" s="122">
        <f t="shared" si="2739"/>
        <v>0</v>
      </c>
      <c r="AV340" s="122">
        <f t="shared" si="2740"/>
        <v>1</v>
      </c>
      <c r="AW340" s="44"/>
      <c r="AX340" s="294"/>
      <c r="AY340" s="294"/>
      <c r="AZ340" s="294"/>
      <c r="BA340" s="294"/>
      <c r="BB340" s="294"/>
      <c r="BC340" s="29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127"/>
      <c r="BO340" s="44"/>
      <c r="BP340" s="1"/>
      <c r="BQ340" s="44"/>
      <c r="BR340" s="17">
        <v>2</v>
      </c>
      <c r="BS340" s="1">
        <f t="shared" si="2741"/>
        <v>0</v>
      </c>
      <c r="BT340" s="17">
        <f t="shared" si="2925"/>
        <v>0</v>
      </c>
      <c r="BU340" s="44"/>
      <c r="BV340" s="44">
        <v>2</v>
      </c>
      <c r="BW340" s="44"/>
      <c r="BX340" s="44"/>
      <c r="BY340" s="44"/>
      <c r="BZ340" s="44"/>
      <c r="CA340" s="44"/>
      <c r="CB340" s="44"/>
      <c r="CC340" s="44"/>
      <c r="CD340" s="92"/>
      <c r="CE340" s="92"/>
      <c r="CF340" s="92"/>
      <c r="CG340" s="44"/>
      <c r="CH340" s="1"/>
      <c r="CI340" s="1"/>
      <c r="CJ340" s="1"/>
      <c r="CK340" s="383"/>
      <c r="CL340" s="383"/>
      <c r="CM340" s="383"/>
      <c r="CN340" s="1">
        <f t="shared" si="2743"/>
        <v>0</v>
      </c>
      <c r="CO340" s="1">
        <f t="shared" si="2744"/>
        <v>0</v>
      </c>
      <c r="CP340" s="20">
        <f t="shared" si="2745"/>
        <v>0</v>
      </c>
      <c r="CQ340" s="351"/>
      <c r="CR340" s="131">
        <f t="shared" si="2910"/>
        <v>0</v>
      </c>
      <c r="CS340" s="44"/>
      <c r="CT340" s="44"/>
      <c r="CU340" s="1"/>
      <c r="CV340" s="1"/>
      <c r="CW340" s="1"/>
      <c r="CX340" s="1"/>
      <c r="CY340" s="1"/>
      <c r="CZ340" s="44"/>
      <c r="DA340" s="17">
        <f t="shared" si="2790"/>
        <v>0</v>
      </c>
      <c r="DB340" s="359">
        <f t="shared" si="2770"/>
        <v>0</v>
      </c>
      <c r="DC340" s="359">
        <f t="shared" si="2771"/>
        <v>0</v>
      </c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1"/>
      <c r="DP340" s="1"/>
      <c r="DQ340" s="17">
        <f t="shared" si="2747"/>
        <v>0</v>
      </c>
      <c r="DR340" s="17">
        <f t="shared" si="2748"/>
        <v>0</v>
      </c>
      <c r="DS340" s="17">
        <f t="shared" si="2749"/>
        <v>0</v>
      </c>
      <c r="DT340" s="17">
        <f t="shared" si="2750"/>
        <v>0</v>
      </c>
      <c r="DU340" s="17">
        <f t="shared" si="2751"/>
        <v>0</v>
      </c>
      <c r="DV340" s="17">
        <f t="shared" si="2752"/>
        <v>0</v>
      </c>
      <c r="DW340" s="1"/>
      <c r="DX340" s="1"/>
      <c r="DY340" s="20">
        <f t="shared" si="2753"/>
        <v>0</v>
      </c>
      <c r="DZ340" s="20">
        <f t="shared" si="2754"/>
        <v>0</v>
      </c>
      <c r="EA340" s="20">
        <f t="shared" si="2755"/>
        <v>0</v>
      </c>
      <c r="EB340" s="20">
        <f t="shared" si="2756"/>
        <v>0</v>
      </c>
      <c r="EC340" s="18">
        <f t="shared" si="2757"/>
        <v>0</v>
      </c>
      <c r="ED340" s="19">
        <f t="shared" si="2926"/>
        <v>0</v>
      </c>
      <c r="EE340" s="19">
        <f t="shared" si="2759"/>
        <v>0</v>
      </c>
      <c r="EF340" s="1">
        <f t="shared" si="2760"/>
        <v>0</v>
      </c>
      <c r="EG340" s="18">
        <f t="shared" si="2895"/>
        <v>0</v>
      </c>
      <c r="EH340" s="341"/>
      <c r="EI340" s="44"/>
      <c r="EJ340" s="44"/>
      <c r="EK340" s="44"/>
      <c r="EL340" s="93"/>
      <c r="EM340" s="93"/>
      <c r="EN340" s="93"/>
      <c r="EO340" s="366"/>
      <c r="EP340" s="366"/>
      <c r="EQ340" s="374"/>
      <c r="ER340" s="374"/>
      <c r="ES340" s="374"/>
      <c r="ET340" s="374"/>
      <c r="EU340" s="18">
        <f t="shared" si="2762"/>
        <v>0</v>
      </c>
      <c r="EV340" s="18">
        <f t="shared" si="2763"/>
        <v>0</v>
      </c>
      <c r="EW340" s="341"/>
      <c r="EX340" s="341"/>
      <c r="EY340" s="341"/>
      <c r="EZ340" s="365">
        <f t="shared" si="2773"/>
        <v>0</v>
      </c>
      <c r="FA340" s="44"/>
      <c r="FB340" s="44"/>
      <c r="FC340" s="44"/>
      <c r="FD340" s="45"/>
      <c r="FE340" s="45"/>
      <c r="FF340" s="45"/>
      <c r="FG340" s="300"/>
      <c r="FH340" s="45"/>
      <c r="FI340" s="45"/>
      <c r="FJ340" s="45"/>
      <c r="FK340" s="44"/>
      <c r="FL340" s="44"/>
      <c r="FM340" s="44"/>
      <c r="FN340" s="44"/>
      <c r="FO340" s="294"/>
      <c r="FP340" s="20">
        <f t="shared" si="2772"/>
        <v>0</v>
      </c>
      <c r="FQ340" s="20">
        <f t="shared" si="2764"/>
        <v>0</v>
      </c>
      <c r="FR340" s="20">
        <f t="shared" si="2765"/>
        <v>0</v>
      </c>
      <c r="FS340" s="20">
        <f t="shared" si="2766"/>
        <v>0</v>
      </c>
      <c r="FT340" s="20">
        <f t="shared" si="2767"/>
        <v>0</v>
      </c>
      <c r="FU340" s="20">
        <f t="shared" si="2768"/>
        <v>0</v>
      </c>
      <c r="FV340" s="20">
        <f t="shared" si="2769"/>
        <v>0</v>
      </c>
      <c r="FW340" s="44"/>
    </row>
    <row r="341" spans="1:179" ht="37.5" customHeight="1">
      <c r="A341" s="40"/>
      <c r="B341" s="48">
        <v>1</v>
      </c>
      <c r="C341" s="48">
        <f>B341</f>
        <v>1</v>
      </c>
      <c r="D341" s="48" t="s">
        <v>187</v>
      </c>
      <c r="E341" s="48" t="s">
        <v>187</v>
      </c>
      <c r="F341" s="48">
        <v>15</v>
      </c>
      <c r="G341" s="48">
        <f>F341</f>
        <v>15</v>
      </c>
      <c r="H341" s="43"/>
      <c r="I341" s="43"/>
      <c r="J341" s="44"/>
      <c r="K341" s="44"/>
      <c r="L341" s="44"/>
      <c r="M341" s="44"/>
      <c r="N341" s="43"/>
      <c r="O341" s="43"/>
      <c r="P341" s="1"/>
      <c r="Q341" s="16"/>
      <c r="R341" s="1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1">
        <f t="shared" si="2913"/>
        <v>0</v>
      </c>
      <c r="AD341" s="1">
        <f t="shared" si="2914"/>
        <v>0</v>
      </c>
      <c r="AE341" s="1">
        <f t="shared" si="2915"/>
        <v>0</v>
      </c>
      <c r="AF341" s="1">
        <f t="shared" si="2916"/>
        <v>0</v>
      </c>
      <c r="AG341" s="1">
        <f t="shared" si="2917"/>
        <v>0</v>
      </c>
      <c r="AH341" s="1">
        <f t="shared" si="2918"/>
        <v>0</v>
      </c>
      <c r="AI341" s="1">
        <f t="shared" si="2919"/>
        <v>0</v>
      </c>
      <c r="AJ341" s="1">
        <f t="shared" si="2920"/>
        <v>0</v>
      </c>
      <c r="AK341" s="1">
        <f t="shared" si="2921"/>
        <v>0</v>
      </c>
      <c r="AL341" s="1">
        <f t="shared" si="2922"/>
        <v>0</v>
      </c>
      <c r="AM341" s="1">
        <f t="shared" si="2923"/>
        <v>0</v>
      </c>
      <c r="AN341" s="1">
        <f t="shared" si="2924"/>
        <v>0</v>
      </c>
      <c r="AO341" s="44"/>
      <c r="AP341" s="44"/>
      <c r="AQ341" s="44"/>
      <c r="AR341" s="44">
        <f t="shared" si="2927"/>
        <v>15</v>
      </c>
      <c r="AS341" s="122">
        <f t="shared" si="2737"/>
        <v>0</v>
      </c>
      <c r="AT341" s="122">
        <f t="shared" si="2738"/>
        <v>0</v>
      </c>
      <c r="AU341" s="122">
        <f t="shared" si="2739"/>
        <v>0</v>
      </c>
      <c r="AV341" s="122">
        <f t="shared" si="2740"/>
        <v>1</v>
      </c>
      <c r="AW341" s="44"/>
      <c r="AX341" s="294"/>
      <c r="AY341" s="294"/>
      <c r="AZ341" s="294"/>
      <c r="BA341" s="294"/>
      <c r="BB341" s="294"/>
      <c r="BC341" s="29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127"/>
      <c r="BO341" s="44"/>
      <c r="BP341" s="1"/>
      <c r="BQ341" s="44"/>
      <c r="BR341" s="17">
        <v>4</v>
      </c>
      <c r="BS341" s="1">
        <f t="shared" si="2741"/>
        <v>0</v>
      </c>
      <c r="BT341" s="17">
        <f t="shared" si="2925"/>
        <v>0</v>
      </c>
      <c r="BU341" s="44"/>
      <c r="BV341" s="44">
        <v>2</v>
      </c>
      <c r="BW341" s="44"/>
      <c r="BX341" s="44"/>
      <c r="BY341" s="44"/>
      <c r="BZ341" s="44"/>
      <c r="CA341" s="44"/>
      <c r="CB341" s="44"/>
      <c r="CC341" s="44"/>
      <c r="CD341" s="92"/>
      <c r="CE341" s="92"/>
      <c r="CF341" s="92"/>
      <c r="CG341" s="44"/>
      <c r="CH341" s="1"/>
      <c r="CI341" s="1"/>
      <c r="CJ341" s="1"/>
      <c r="CK341" s="383"/>
      <c r="CL341" s="383"/>
      <c r="CM341" s="383"/>
      <c r="CN341" s="1">
        <f t="shared" si="2743"/>
        <v>0</v>
      </c>
      <c r="CO341" s="1">
        <f t="shared" si="2744"/>
        <v>0</v>
      </c>
      <c r="CP341" s="20">
        <f t="shared" si="2745"/>
        <v>0</v>
      </c>
      <c r="CQ341" s="351"/>
      <c r="CR341" s="131">
        <f t="shared" si="2910"/>
        <v>0</v>
      </c>
      <c r="CS341" s="44"/>
      <c r="CT341" s="44"/>
      <c r="CU341" s="1"/>
      <c r="CV341" s="1"/>
      <c r="CW341" s="1"/>
      <c r="CX341" s="1"/>
      <c r="CY341" s="1"/>
      <c r="CZ341" s="44"/>
      <c r="DA341" s="17">
        <f t="shared" si="2790"/>
        <v>0</v>
      </c>
      <c r="DB341" s="359">
        <f t="shared" si="2770"/>
        <v>0</v>
      </c>
      <c r="DC341" s="359">
        <f t="shared" si="2771"/>
        <v>0</v>
      </c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>
        <f>F341</f>
        <v>15</v>
      </c>
      <c r="DO341" s="1"/>
      <c r="DP341" s="1"/>
      <c r="DQ341" s="17">
        <f t="shared" si="2747"/>
        <v>0</v>
      </c>
      <c r="DR341" s="17">
        <f t="shared" si="2748"/>
        <v>0</v>
      </c>
      <c r="DS341" s="17">
        <f t="shared" si="2749"/>
        <v>0</v>
      </c>
      <c r="DT341" s="17">
        <f t="shared" si="2750"/>
        <v>0</v>
      </c>
      <c r="DU341" s="17">
        <f t="shared" si="2751"/>
        <v>0</v>
      </c>
      <c r="DV341" s="17">
        <f t="shared" si="2752"/>
        <v>0</v>
      </c>
      <c r="DW341" s="1"/>
      <c r="DX341" s="1"/>
      <c r="DY341" s="20">
        <f t="shared" si="2753"/>
        <v>0</v>
      </c>
      <c r="DZ341" s="20">
        <f t="shared" si="2754"/>
        <v>0</v>
      </c>
      <c r="EA341" s="20">
        <f t="shared" si="2755"/>
        <v>0</v>
      </c>
      <c r="EB341" s="20">
        <f t="shared" si="2756"/>
        <v>0</v>
      </c>
      <c r="EC341" s="18">
        <f t="shared" si="2757"/>
        <v>0</v>
      </c>
      <c r="ED341" s="19">
        <f t="shared" si="2926"/>
        <v>0</v>
      </c>
      <c r="EE341" s="19">
        <f t="shared" si="2759"/>
        <v>0</v>
      </c>
      <c r="EF341" s="1">
        <f t="shared" si="2760"/>
        <v>0</v>
      </c>
      <c r="EG341" s="18">
        <f t="shared" si="2895"/>
        <v>0</v>
      </c>
      <c r="EH341" s="341"/>
      <c r="EI341" s="44"/>
      <c r="EJ341" s="44"/>
      <c r="EK341" s="44"/>
      <c r="EL341" s="93"/>
      <c r="EM341" s="93"/>
      <c r="EN341" s="93"/>
      <c r="EO341" s="366"/>
      <c r="EP341" s="366"/>
      <c r="EQ341" s="374"/>
      <c r="ER341" s="374"/>
      <c r="ES341" s="374"/>
      <c r="ET341" s="374"/>
      <c r="EU341" s="18">
        <f t="shared" si="2762"/>
        <v>0</v>
      </c>
      <c r="EV341" s="18">
        <f t="shared" si="2763"/>
        <v>0</v>
      </c>
      <c r="EW341" s="341"/>
      <c r="EX341" s="341"/>
      <c r="EY341" s="341"/>
      <c r="EZ341" s="365">
        <f t="shared" si="2773"/>
        <v>0</v>
      </c>
      <c r="FA341" s="44"/>
      <c r="FB341" s="44"/>
      <c r="FC341" s="44"/>
      <c r="FD341" s="45"/>
      <c r="FE341" s="45"/>
      <c r="FF341" s="45"/>
      <c r="FG341" s="300"/>
      <c r="FH341" s="45"/>
      <c r="FI341" s="45"/>
      <c r="FJ341" s="45"/>
      <c r="FK341" s="44"/>
      <c r="FL341" s="44"/>
      <c r="FM341" s="44"/>
      <c r="FN341" s="44"/>
      <c r="FO341" s="294"/>
      <c r="FP341" s="20">
        <f t="shared" si="2772"/>
        <v>0</v>
      </c>
      <c r="FQ341" s="20">
        <f t="shared" si="2764"/>
        <v>0</v>
      </c>
      <c r="FR341" s="20">
        <f t="shared" si="2765"/>
        <v>0</v>
      </c>
      <c r="FS341" s="20">
        <f t="shared" si="2766"/>
        <v>0</v>
      </c>
      <c r="FT341" s="20">
        <f t="shared" si="2767"/>
        <v>0</v>
      </c>
      <c r="FU341" s="20">
        <f t="shared" si="2768"/>
        <v>0</v>
      </c>
      <c r="FV341" s="20">
        <f t="shared" si="2769"/>
        <v>0</v>
      </c>
      <c r="FW341" s="58"/>
    </row>
    <row r="342" spans="1:179" ht="27.75" customHeight="1">
      <c r="A342" s="40"/>
      <c r="B342" s="48">
        <v>2</v>
      </c>
      <c r="C342" s="48">
        <f t="shared" ref="C342" si="2928">B342</f>
        <v>2</v>
      </c>
      <c r="D342" s="48" t="s">
        <v>645</v>
      </c>
      <c r="E342" s="48" t="str">
        <f t="shared" ref="E342" si="2929">D342</f>
        <v>LT7,5 +LT8,5</v>
      </c>
      <c r="F342" s="48">
        <v>14</v>
      </c>
      <c r="G342" s="48">
        <f t="shared" ref="G342" si="2930">F342</f>
        <v>14</v>
      </c>
      <c r="H342" s="43"/>
      <c r="I342" s="43"/>
      <c r="J342" s="44"/>
      <c r="K342" s="44"/>
      <c r="L342" s="44"/>
      <c r="M342" s="44"/>
      <c r="N342" s="43"/>
      <c r="O342" s="43"/>
      <c r="P342" s="1"/>
      <c r="Q342" s="16"/>
      <c r="R342" s="1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1">
        <f t="shared" si="2913"/>
        <v>0</v>
      </c>
      <c r="AD342" s="1">
        <f t="shared" si="2914"/>
        <v>0</v>
      </c>
      <c r="AE342" s="1">
        <f t="shared" si="2915"/>
        <v>0</v>
      </c>
      <c r="AF342" s="1">
        <f t="shared" si="2916"/>
        <v>0</v>
      </c>
      <c r="AG342" s="1">
        <f t="shared" si="2917"/>
        <v>0</v>
      </c>
      <c r="AH342" s="1">
        <f t="shared" si="2918"/>
        <v>0</v>
      </c>
      <c r="AI342" s="1">
        <f t="shared" si="2919"/>
        <v>0</v>
      </c>
      <c r="AJ342" s="1">
        <f t="shared" si="2920"/>
        <v>0</v>
      </c>
      <c r="AK342" s="1">
        <f t="shared" si="2921"/>
        <v>0</v>
      </c>
      <c r="AL342" s="1">
        <f t="shared" si="2922"/>
        <v>0</v>
      </c>
      <c r="AM342" s="1">
        <f t="shared" si="2923"/>
        <v>0</v>
      </c>
      <c r="AN342" s="1">
        <f t="shared" si="2924"/>
        <v>0</v>
      </c>
      <c r="AO342" s="44"/>
      <c r="AP342" s="44"/>
      <c r="AQ342" s="44"/>
      <c r="AR342" s="44">
        <f t="shared" si="2927"/>
        <v>14</v>
      </c>
      <c r="AS342" s="122">
        <f t="shared" si="2737"/>
        <v>0</v>
      </c>
      <c r="AT342" s="122">
        <f t="shared" si="2738"/>
        <v>0</v>
      </c>
      <c r="AU342" s="122">
        <f t="shared" si="2739"/>
        <v>0</v>
      </c>
      <c r="AV342" s="122">
        <f t="shared" si="2740"/>
        <v>1</v>
      </c>
      <c r="AW342" s="44"/>
      <c r="AX342" s="294"/>
      <c r="AY342" s="294"/>
      <c r="AZ342" s="294"/>
      <c r="BA342" s="294"/>
      <c r="BB342" s="294"/>
      <c r="BC342" s="29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127"/>
      <c r="BO342" s="44">
        <v>2</v>
      </c>
      <c r="BP342" s="1"/>
      <c r="BQ342" s="44"/>
      <c r="BR342" s="17">
        <v>2</v>
      </c>
      <c r="BS342" s="1">
        <f t="shared" si="2741"/>
        <v>0</v>
      </c>
      <c r="BT342" s="17">
        <f t="shared" si="2925"/>
        <v>0</v>
      </c>
      <c r="BU342" s="44"/>
      <c r="BV342" s="44">
        <v>2</v>
      </c>
      <c r="BW342" s="44"/>
      <c r="BX342" s="44"/>
      <c r="BY342" s="44"/>
      <c r="BZ342" s="44"/>
      <c r="CA342" s="44"/>
      <c r="CB342" s="44"/>
      <c r="CC342" s="44"/>
      <c r="CD342" s="92"/>
      <c r="CE342" s="92"/>
      <c r="CF342" s="92"/>
      <c r="CG342" s="44"/>
      <c r="CH342" s="1"/>
      <c r="CI342" s="1"/>
      <c r="CJ342" s="1"/>
      <c r="CK342" s="383"/>
      <c r="CL342" s="383"/>
      <c r="CM342" s="383"/>
      <c r="CN342" s="1">
        <f t="shared" si="2743"/>
        <v>0</v>
      </c>
      <c r="CO342" s="1">
        <f t="shared" si="2744"/>
        <v>0</v>
      </c>
      <c r="CP342" s="20">
        <f t="shared" si="2745"/>
        <v>0</v>
      </c>
      <c r="CQ342" s="351"/>
      <c r="CR342" s="131">
        <f t="shared" si="2910"/>
        <v>0</v>
      </c>
      <c r="CS342" s="44"/>
      <c r="CT342" s="44"/>
      <c r="CU342" s="1"/>
      <c r="CV342" s="1"/>
      <c r="CW342" s="1"/>
      <c r="CX342" s="1"/>
      <c r="CY342" s="1"/>
      <c r="CZ342" s="44"/>
      <c r="DA342" s="17">
        <f t="shared" ref="DA342" si="2931">+CY342</f>
        <v>0</v>
      </c>
      <c r="DB342" s="359">
        <f t="shared" si="2770"/>
        <v>0</v>
      </c>
      <c r="DC342" s="359">
        <f t="shared" si="2771"/>
        <v>0</v>
      </c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>
        <f>F342</f>
        <v>14</v>
      </c>
      <c r="DO342" s="1"/>
      <c r="DP342" s="1"/>
      <c r="DQ342" s="17">
        <f t="shared" si="2747"/>
        <v>0</v>
      </c>
      <c r="DR342" s="17">
        <f t="shared" si="2748"/>
        <v>0</v>
      </c>
      <c r="DS342" s="17">
        <f t="shared" si="2749"/>
        <v>0</v>
      </c>
      <c r="DT342" s="17">
        <f t="shared" si="2750"/>
        <v>0</v>
      </c>
      <c r="DU342" s="17">
        <f t="shared" si="2751"/>
        <v>0</v>
      </c>
      <c r="DV342" s="17">
        <f t="shared" si="2752"/>
        <v>0</v>
      </c>
      <c r="DW342" s="1"/>
      <c r="DX342" s="1"/>
      <c r="DY342" s="20">
        <f t="shared" si="2753"/>
        <v>0</v>
      </c>
      <c r="DZ342" s="20">
        <f t="shared" si="2754"/>
        <v>0</v>
      </c>
      <c r="EA342" s="20">
        <f t="shared" si="2755"/>
        <v>0</v>
      </c>
      <c r="EB342" s="20">
        <f t="shared" si="2756"/>
        <v>0</v>
      </c>
      <c r="EC342" s="18">
        <f t="shared" si="2757"/>
        <v>0</v>
      </c>
      <c r="ED342" s="19">
        <f t="shared" si="2926"/>
        <v>0</v>
      </c>
      <c r="EE342" s="19">
        <f t="shared" si="2759"/>
        <v>0</v>
      </c>
      <c r="EF342" s="1">
        <f t="shared" si="2760"/>
        <v>0</v>
      </c>
      <c r="EG342" s="18">
        <f t="shared" si="2895"/>
        <v>0</v>
      </c>
      <c r="EH342" s="341"/>
      <c r="EI342" s="44"/>
      <c r="EJ342" s="44"/>
      <c r="EK342" s="44"/>
      <c r="EL342" s="93"/>
      <c r="EM342" s="93"/>
      <c r="EN342" s="93"/>
      <c r="EO342" s="366"/>
      <c r="EP342" s="366"/>
      <c r="EQ342" s="374"/>
      <c r="ER342" s="374"/>
      <c r="ES342" s="374"/>
      <c r="ET342" s="374"/>
      <c r="EU342" s="18">
        <f t="shared" si="2762"/>
        <v>0</v>
      </c>
      <c r="EV342" s="18">
        <f t="shared" si="2763"/>
        <v>0</v>
      </c>
      <c r="EW342" s="341"/>
      <c r="EX342" s="341"/>
      <c r="EY342" s="341"/>
      <c r="EZ342" s="365">
        <f t="shared" si="2773"/>
        <v>0</v>
      </c>
      <c r="FA342" s="44"/>
      <c r="FB342" s="44"/>
      <c r="FC342" s="44"/>
      <c r="FD342" s="45"/>
      <c r="FE342" s="45"/>
      <c r="FF342" s="45"/>
      <c r="FG342" s="300"/>
      <c r="FH342" s="45"/>
      <c r="FI342" s="45"/>
      <c r="FJ342" s="45"/>
      <c r="FK342" s="44"/>
      <c r="FL342" s="44"/>
      <c r="FM342" s="44"/>
      <c r="FN342" s="44"/>
      <c r="FO342" s="294"/>
      <c r="FP342" s="20">
        <f t="shared" si="2772"/>
        <v>0</v>
      </c>
      <c r="FQ342" s="20">
        <f t="shared" si="2764"/>
        <v>0</v>
      </c>
      <c r="FR342" s="20">
        <f t="shared" si="2765"/>
        <v>0</v>
      </c>
      <c r="FS342" s="20">
        <f t="shared" si="2766"/>
        <v>0</v>
      </c>
      <c r="FT342" s="20">
        <f t="shared" si="2767"/>
        <v>0</v>
      </c>
      <c r="FU342" s="20">
        <f t="shared" si="2768"/>
        <v>0</v>
      </c>
      <c r="FV342" s="20">
        <f t="shared" si="2769"/>
        <v>0</v>
      </c>
      <c r="FW342" s="44"/>
    </row>
    <row r="343" spans="1:179" ht="27.75" customHeight="1">
      <c r="A343" s="40"/>
      <c r="B343" s="48" t="s">
        <v>224</v>
      </c>
      <c r="C343" s="48" t="str">
        <f t="shared" ref="C343" si="2932">B343</f>
        <v>A2.1</v>
      </c>
      <c r="D343" s="48" t="s">
        <v>44</v>
      </c>
      <c r="E343" s="48" t="str">
        <f t="shared" ref="E343" si="2933">D343</f>
        <v>LT8,5</v>
      </c>
      <c r="F343" s="48">
        <v>41</v>
      </c>
      <c r="G343" s="48">
        <f t="shared" ref="G343" si="2934">F343</f>
        <v>41</v>
      </c>
      <c r="H343" s="43"/>
      <c r="I343" s="43"/>
      <c r="J343" s="44"/>
      <c r="K343" s="44"/>
      <c r="L343" s="44"/>
      <c r="M343" s="44"/>
      <c r="N343" s="43"/>
      <c r="O343" s="43"/>
      <c r="P343" s="1"/>
      <c r="Q343" s="16"/>
      <c r="R343" s="1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1">
        <f t="shared" ref="AC343" si="2935">+IF(S343=1,1,0)+IF(T343=1,1,0)</f>
        <v>0</v>
      </c>
      <c r="AD343" s="1">
        <f t="shared" ref="AD343" si="2936">+IF(U343=1,1,0)+IF(V343=1,1,0)</f>
        <v>0</v>
      </c>
      <c r="AE343" s="1">
        <f t="shared" ref="AE343" si="2937">+IF(W343=1,1,0)+IF(X343=1,1,0)</f>
        <v>0</v>
      </c>
      <c r="AF343" s="1">
        <f t="shared" ref="AF343" si="2938">+IF(Y343=1,1,0)+IF(Z343=1,1,0)</f>
        <v>0</v>
      </c>
      <c r="AG343" s="1">
        <f t="shared" ref="AG343" si="2939">+IF(AA343=1,1,0)</f>
        <v>0</v>
      </c>
      <c r="AH343" s="1">
        <f t="shared" ref="AH343" si="2940">+IF(AB343=1,1,0)</f>
        <v>0</v>
      </c>
      <c r="AI343" s="1">
        <f t="shared" ref="AI343" si="2941">+IF(S343=2,1,0)+IF(T343=2,1,0)</f>
        <v>0</v>
      </c>
      <c r="AJ343" s="1">
        <f t="shared" ref="AJ343" si="2942">+IF(U343=2,1,0)+IF(V343=2,1,0)</f>
        <v>0</v>
      </c>
      <c r="AK343" s="1">
        <f t="shared" ref="AK343" si="2943">+IF(X343=2,1,0)+IF(W343=2,1,0)</f>
        <v>0</v>
      </c>
      <c r="AL343" s="1">
        <f t="shared" ref="AL343" si="2944">+IF(Y343=2,1,0)+IF(Z343=2,1,0)</f>
        <v>0</v>
      </c>
      <c r="AM343" s="1">
        <f t="shared" ref="AM343" si="2945">+IF(AA343=2,1,0)</f>
        <v>0</v>
      </c>
      <c r="AN343" s="1">
        <f t="shared" ref="AN343" si="2946">+IF(AB343=2,1,0)</f>
        <v>0</v>
      </c>
      <c r="AO343" s="44"/>
      <c r="AP343" s="44"/>
      <c r="AQ343" s="44"/>
      <c r="AR343" s="44">
        <f t="shared" si="2927"/>
        <v>41</v>
      </c>
      <c r="AS343" s="122">
        <f t="shared" si="2737"/>
        <v>0</v>
      </c>
      <c r="AT343" s="122">
        <f t="shared" si="2738"/>
        <v>0</v>
      </c>
      <c r="AU343" s="122">
        <f t="shared" si="2739"/>
        <v>0</v>
      </c>
      <c r="AV343" s="122">
        <f t="shared" si="2740"/>
        <v>1</v>
      </c>
      <c r="AW343" s="44"/>
      <c r="AX343" s="294"/>
      <c r="AY343" s="294"/>
      <c r="AZ343" s="294"/>
      <c r="BA343" s="294"/>
      <c r="BB343" s="294"/>
      <c r="BC343" s="29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127"/>
      <c r="BO343" s="44">
        <v>1</v>
      </c>
      <c r="BP343" s="1"/>
      <c r="BQ343" s="44"/>
      <c r="BR343" s="17">
        <v>2</v>
      </c>
      <c r="BS343" s="1">
        <f t="shared" si="2741"/>
        <v>0</v>
      </c>
      <c r="BT343" s="17">
        <f t="shared" ref="BT343" si="2947">+BS343*2</f>
        <v>0</v>
      </c>
      <c r="BU343" s="44"/>
      <c r="BV343" s="44">
        <v>2</v>
      </c>
      <c r="BW343" s="44"/>
      <c r="BX343" s="44"/>
      <c r="BY343" s="44"/>
      <c r="BZ343" s="44"/>
      <c r="CA343" s="44"/>
      <c r="CB343" s="44"/>
      <c r="CC343" s="44"/>
      <c r="CD343" s="92"/>
      <c r="CE343" s="92"/>
      <c r="CF343" s="92"/>
      <c r="CG343" s="44"/>
      <c r="CH343" s="1"/>
      <c r="CI343" s="1">
        <v>1</v>
      </c>
      <c r="CJ343" s="1"/>
      <c r="CK343" s="383"/>
      <c r="CL343" s="383"/>
      <c r="CM343" s="383"/>
      <c r="CN343" s="1">
        <f t="shared" si="2743"/>
        <v>0</v>
      </c>
      <c r="CO343" s="1">
        <f t="shared" si="2744"/>
        <v>0</v>
      </c>
      <c r="CP343" s="20">
        <f t="shared" si="2745"/>
        <v>2.5</v>
      </c>
      <c r="CQ343" s="351"/>
      <c r="CR343" s="131">
        <f t="shared" si="2910"/>
        <v>0</v>
      </c>
      <c r="CS343" s="44"/>
      <c r="CT343" s="44">
        <v>1</v>
      </c>
      <c r="CU343" s="1"/>
      <c r="CV343" s="1">
        <v>1</v>
      </c>
      <c r="CW343" s="1">
        <v>1</v>
      </c>
      <c r="CX343" s="1"/>
      <c r="CY343" s="1">
        <v>3</v>
      </c>
      <c r="CZ343" s="44">
        <v>4</v>
      </c>
      <c r="DA343" s="17">
        <f t="shared" ref="DA343" si="2948">+CY343</f>
        <v>3</v>
      </c>
      <c r="DB343" s="359">
        <f t="shared" si="2770"/>
        <v>7</v>
      </c>
      <c r="DC343" s="359">
        <f t="shared" si="2771"/>
        <v>5</v>
      </c>
      <c r="DD343" s="44"/>
      <c r="DE343" s="44">
        <v>4</v>
      </c>
      <c r="DF343" s="44">
        <v>4</v>
      </c>
      <c r="DG343" s="44">
        <v>4</v>
      </c>
      <c r="DH343" s="44"/>
      <c r="DI343" s="44">
        <v>7</v>
      </c>
      <c r="DJ343" s="44"/>
      <c r="DK343" s="44"/>
      <c r="DL343" s="44"/>
      <c r="DM343" s="44"/>
      <c r="DN343" s="44">
        <f>F343</f>
        <v>41</v>
      </c>
      <c r="DO343" s="1"/>
      <c r="DP343" s="1"/>
      <c r="DQ343" s="17">
        <f t="shared" si="2747"/>
        <v>0</v>
      </c>
      <c r="DR343" s="17">
        <f t="shared" si="2748"/>
        <v>0</v>
      </c>
      <c r="DS343" s="17">
        <f t="shared" si="2749"/>
        <v>0</v>
      </c>
      <c r="DT343" s="17">
        <f t="shared" si="2750"/>
        <v>0</v>
      </c>
      <c r="DU343" s="17">
        <f t="shared" si="2751"/>
        <v>0</v>
      </c>
      <c r="DV343" s="17">
        <f t="shared" si="2752"/>
        <v>0</v>
      </c>
      <c r="DW343" s="1"/>
      <c r="DX343" s="1"/>
      <c r="DY343" s="20">
        <f t="shared" si="2753"/>
        <v>0</v>
      </c>
      <c r="DZ343" s="20">
        <f t="shared" si="2754"/>
        <v>0</v>
      </c>
      <c r="EA343" s="20">
        <f t="shared" si="2755"/>
        <v>0</v>
      </c>
      <c r="EB343" s="20">
        <f t="shared" si="2756"/>
        <v>0</v>
      </c>
      <c r="EC343" s="18">
        <f t="shared" si="2757"/>
        <v>0</v>
      </c>
      <c r="ED343" s="19">
        <f t="shared" ref="ED343" si="2949">+IF(EC343&lt;&gt;0,EC343*3,0)</f>
        <v>0</v>
      </c>
      <c r="EE343" s="19">
        <f t="shared" si="2759"/>
        <v>3</v>
      </c>
      <c r="EF343" s="1">
        <f t="shared" si="2760"/>
        <v>4</v>
      </c>
      <c r="EG343" s="18">
        <f t="shared" si="2895"/>
        <v>5</v>
      </c>
      <c r="EH343" s="341"/>
      <c r="EI343" s="44"/>
      <c r="EJ343" s="44">
        <v>5.5</v>
      </c>
      <c r="EK343" s="44">
        <v>5.5</v>
      </c>
      <c r="EL343" s="93">
        <v>1</v>
      </c>
      <c r="EM343" s="93"/>
      <c r="EN343" s="93"/>
      <c r="EO343" s="366"/>
      <c r="EP343" s="366"/>
      <c r="EQ343" s="374"/>
      <c r="ER343" s="374"/>
      <c r="ES343" s="374">
        <v>1</v>
      </c>
      <c r="ET343" s="374"/>
      <c r="EU343" s="18">
        <f t="shared" si="2762"/>
        <v>6</v>
      </c>
      <c r="EV343" s="18">
        <f t="shared" si="2763"/>
        <v>2</v>
      </c>
      <c r="EW343" s="341">
        <v>2</v>
      </c>
      <c r="EX343" s="341">
        <v>2</v>
      </c>
      <c r="EY343" s="341">
        <v>5</v>
      </c>
      <c r="EZ343" s="365">
        <f t="shared" si="2773"/>
        <v>0</v>
      </c>
      <c r="FA343" s="44"/>
      <c r="FB343" s="44"/>
      <c r="FC343" s="44"/>
      <c r="FD343" s="45"/>
      <c r="FE343" s="45"/>
      <c r="FF343" s="45"/>
      <c r="FG343" s="300"/>
      <c r="FH343" s="45"/>
      <c r="FI343" s="45"/>
      <c r="FJ343" s="45"/>
      <c r="FK343" s="44">
        <f>F343</f>
        <v>41</v>
      </c>
      <c r="FL343" s="44"/>
      <c r="FM343" s="44"/>
      <c r="FN343" s="44"/>
      <c r="FO343" s="294"/>
      <c r="FP343" s="20">
        <f t="shared" si="2772"/>
        <v>0</v>
      </c>
      <c r="FQ343" s="20">
        <f t="shared" si="2764"/>
        <v>4</v>
      </c>
      <c r="FR343" s="20">
        <f t="shared" si="2765"/>
        <v>4</v>
      </c>
      <c r="FS343" s="20">
        <f t="shared" si="2766"/>
        <v>0</v>
      </c>
      <c r="FT343" s="20">
        <f t="shared" si="2767"/>
        <v>0</v>
      </c>
      <c r="FU343" s="20">
        <f t="shared" si="2768"/>
        <v>0</v>
      </c>
      <c r="FV343" s="20">
        <f t="shared" si="2769"/>
        <v>0</v>
      </c>
      <c r="FW343" s="44"/>
    </row>
    <row r="344" spans="1:179" ht="27.75" customHeight="1">
      <c r="A344" s="40"/>
      <c r="B344" s="48"/>
      <c r="C344" s="48" t="s">
        <v>235</v>
      </c>
      <c r="D344" s="48"/>
      <c r="E344" s="48" t="s">
        <v>44</v>
      </c>
      <c r="F344" s="48"/>
      <c r="G344" s="48">
        <v>18</v>
      </c>
      <c r="H344" s="43"/>
      <c r="I344" s="43"/>
      <c r="J344" s="44"/>
      <c r="K344" s="44"/>
      <c r="L344" s="44"/>
      <c r="M344" s="44"/>
      <c r="N344" s="43"/>
      <c r="O344" s="43"/>
      <c r="P344" s="1"/>
      <c r="Q344" s="16"/>
      <c r="R344" s="1"/>
      <c r="S344" s="44"/>
      <c r="T344" s="44"/>
      <c r="U344" s="44"/>
      <c r="V344" s="44"/>
      <c r="W344" s="44"/>
      <c r="X344" s="44"/>
      <c r="Y344" s="44">
        <v>1</v>
      </c>
      <c r="Z344" s="44"/>
      <c r="AA344" s="44"/>
      <c r="AB344" s="44"/>
      <c r="AC344" s="1">
        <f t="shared" ref="AC344:AC345" si="2950">+IF(S344=1,1,0)+IF(T344=1,1,0)</f>
        <v>0</v>
      </c>
      <c r="AD344" s="1">
        <f t="shared" ref="AD344:AD345" si="2951">+IF(U344=1,1,0)+IF(V344=1,1,0)</f>
        <v>0</v>
      </c>
      <c r="AE344" s="1">
        <f t="shared" ref="AE344:AE345" si="2952">+IF(W344=1,1,0)+IF(X344=1,1,0)</f>
        <v>0</v>
      </c>
      <c r="AF344" s="1">
        <f t="shared" ref="AF344:AF345" si="2953">+IF(Y344=1,1,0)+IF(Z344=1,1,0)</f>
        <v>1</v>
      </c>
      <c r="AG344" s="1">
        <f t="shared" ref="AG344:AG345" si="2954">+IF(AA344=1,1,0)</f>
        <v>0</v>
      </c>
      <c r="AH344" s="1">
        <f t="shared" ref="AH344:AH345" si="2955">+IF(AB344=1,1,0)</f>
        <v>0</v>
      </c>
      <c r="AI344" s="1">
        <f t="shared" ref="AI344:AI345" si="2956">+IF(S344=2,1,0)+IF(T344=2,1,0)</f>
        <v>0</v>
      </c>
      <c r="AJ344" s="1">
        <f t="shared" ref="AJ344:AJ345" si="2957">+IF(U344=2,1,0)+IF(V344=2,1,0)</f>
        <v>0</v>
      </c>
      <c r="AK344" s="1">
        <f t="shared" ref="AK344:AK345" si="2958">+IF(X344=2,1,0)+IF(W344=2,1,0)</f>
        <v>0</v>
      </c>
      <c r="AL344" s="1">
        <f t="shared" ref="AL344:AL345" si="2959">+IF(Y344=2,1,0)+IF(Z344=2,1,0)</f>
        <v>0</v>
      </c>
      <c r="AM344" s="1">
        <f t="shared" ref="AM344:AM345" si="2960">+IF(AA344=2,1,0)</f>
        <v>0</v>
      </c>
      <c r="AN344" s="1">
        <f t="shared" ref="AN344:AN345" si="2961">+IF(AB344=2,1,0)</f>
        <v>0</v>
      </c>
      <c r="AO344" s="44"/>
      <c r="AP344" s="44"/>
      <c r="AQ344" s="44"/>
      <c r="AR344" s="44">
        <f t="shared" si="2927"/>
        <v>18</v>
      </c>
      <c r="AS344" s="122">
        <f t="shared" si="2737"/>
        <v>0</v>
      </c>
      <c r="AT344" s="122">
        <f t="shared" si="2738"/>
        <v>0</v>
      </c>
      <c r="AU344" s="122">
        <f t="shared" si="2739"/>
        <v>0</v>
      </c>
      <c r="AV344" s="122">
        <f t="shared" si="2740"/>
        <v>1</v>
      </c>
      <c r="AW344" s="44"/>
      <c r="AX344" s="294"/>
      <c r="AY344" s="294"/>
      <c r="AZ344" s="294"/>
      <c r="BA344" s="294"/>
      <c r="BB344" s="294"/>
      <c r="BC344" s="294"/>
      <c r="BD344" s="44"/>
      <c r="BE344" s="44"/>
      <c r="BF344" s="44"/>
      <c r="BG344" s="44"/>
      <c r="BH344" s="44"/>
      <c r="BI344" s="44">
        <v>1</v>
      </c>
      <c r="BJ344" s="44"/>
      <c r="BK344" s="44"/>
      <c r="BL344" s="44"/>
      <c r="BM344" s="44"/>
      <c r="BN344" s="127"/>
      <c r="BO344" s="44"/>
      <c r="BP344" s="1"/>
      <c r="BQ344" s="44"/>
      <c r="BR344" s="17">
        <v>4</v>
      </c>
      <c r="BS344" s="1">
        <f t="shared" si="2741"/>
        <v>0</v>
      </c>
      <c r="BT344" s="17">
        <f t="shared" ref="BT344:BT345" si="2962">+BS344*2</f>
        <v>0</v>
      </c>
      <c r="BU344" s="44"/>
      <c r="BV344" s="44">
        <v>2</v>
      </c>
      <c r="BW344" s="44"/>
      <c r="BX344" s="44"/>
      <c r="BY344" s="44"/>
      <c r="BZ344" s="44"/>
      <c r="CA344" s="44"/>
      <c r="CB344" s="44"/>
      <c r="CC344" s="44"/>
      <c r="CD344" s="92"/>
      <c r="CE344" s="92">
        <v>1</v>
      </c>
      <c r="CF344" s="92"/>
      <c r="CG344" s="44"/>
      <c r="CH344" s="1"/>
      <c r="CI344" s="1"/>
      <c r="CJ344" s="1"/>
      <c r="CK344" s="383"/>
      <c r="CL344" s="383"/>
      <c r="CM344" s="383"/>
      <c r="CN344" s="1">
        <f t="shared" si="2743"/>
        <v>0</v>
      </c>
      <c r="CO344" s="1">
        <f t="shared" si="2744"/>
        <v>0</v>
      </c>
      <c r="CP344" s="20">
        <f t="shared" si="2745"/>
        <v>0.5</v>
      </c>
      <c r="CQ344" s="351"/>
      <c r="CR344" s="131">
        <f t="shared" si="2910"/>
        <v>1</v>
      </c>
      <c r="CS344" s="44"/>
      <c r="CT344" s="44"/>
      <c r="CU344" s="1"/>
      <c r="CV344" s="1"/>
      <c r="CW344" s="1"/>
      <c r="CX344" s="1"/>
      <c r="CY344" s="1"/>
      <c r="CZ344" s="44"/>
      <c r="DA344" s="17">
        <f t="shared" ref="DA344:DA345" si="2963">+CY344</f>
        <v>0</v>
      </c>
      <c r="DB344" s="359">
        <f t="shared" si="2770"/>
        <v>0</v>
      </c>
      <c r="DC344" s="359">
        <f t="shared" si="2771"/>
        <v>0</v>
      </c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1"/>
      <c r="DP344" s="1"/>
      <c r="DQ344" s="17">
        <f t="shared" si="2747"/>
        <v>0</v>
      </c>
      <c r="DR344" s="17">
        <f t="shared" si="2748"/>
        <v>0</v>
      </c>
      <c r="DS344" s="17">
        <f t="shared" si="2749"/>
        <v>0</v>
      </c>
      <c r="DT344" s="17">
        <f t="shared" si="2750"/>
        <v>0</v>
      </c>
      <c r="DU344" s="17">
        <f t="shared" si="2751"/>
        <v>0</v>
      </c>
      <c r="DV344" s="17">
        <f t="shared" si="2752"/>
        <v>0</v>
      </c>
      <c r="DW344" s="1"/>
      <c r="DX344" s="1"/>
      <c r="DY344" s="20">
        <f t="shared" si="2753"/>
        <v>0</v>
      </c>
      <c r="DZ344" s="20">
        <f t="shared" si="2754"/>
        <v>0</v>
      </c>
      <c r="EA344" s="20">
        <f t="shared" si="2755"/>
        <v>0</v>
      </c>
      <c r="EB344" s="20">
        <f t="shared" si="2756"/>
        <v>0</v>
      </c>
      <c r="EC344" s="18">
        <f t="shared" si="2757"/>
        <v>0</v>
      </c>
      <c r="ED344" s="19">
        <f t="shared" ref="ED344:ED345" si="2964">+IF(EC344&lt;&gt;0,EC344*3,0)</f>
        <v>0</v>
      </c>
      <c r="EE344" s="19">
        <f t="shared" si="2759"/>
        <v>0</v>
      </c>
      <c r="EF344" s="1">
        <f t="shared" si="2760"/>
        <v>0</v>
      </c>
      <c r="EG344" s="18">
        <f t="shared" si="2895"/>
        <v>0</v>
      </c>
      <c r="EH344" s="341"/>
      <c r="EI344" s="44"/>
      <c r="EJ344" s="44"/>
      <c r="EK344" s="44"/>
      <c r="EL344" s="93"/>
      <c r="EM344" s="93"/>
      <c r="EN344" s="93"/>
      <c r="EO344" s="366"/>
      <c r="EP344" s="366"/>
      <c r="EQ344" s="374"/>
      <c r="ER344" s="374"/>
      <c r="ES344" s="374"/>
      <c r="ET344" s="374"/>
      <c r="EU344" s="18">
        <f t="shared" si="2762"/>
        <v>0</v>
      </c>
      <c r="EV344" s="18">
        <f t="shared" si="2763"/>
        <v>2</v>
      </c>
      <c r="EW344" s="341"/>
      <c r="EX344" s="341"/>
      <c r="EY344" s="341"/>
      <c r="EZ344" s="365">
        <f t="shared" si="2773"/>
        <v>0</v>
      </c>
      <c r="FA344" s="44"/>
      <c r="FB344" s="44"/>
      <c r="FC344" s="44"/>
      <c r="FD344" s="45"/>
      <c r="FE344" s="45"/>
      <c r="FF344" s="45"/>
      <c r="FG344" s="300"/>
      <c r="FH344" s="45"/>
      <c r="FI344" s="45"/>
      <c r="FJ344" s="45"/>
      <c r="FK344" s="44">
        <f>F344</f>
        <v>0</v>
      </c>
      <c r="FL344" s="44"/>
      <c r="FM344" s="44"/>
      <c r="FN344" s="44"/>
      <c r="FO344" s="294"/>
      <c r="FP344" s="20">
        <f t="shared" si="2772"/>
        <v>0</v>
      </c>
      <c r="FQ344" s="20">
        <f t="shared" si="2764"/>
        <v>0</v>
      </c>
      <c r="FR344" s="20">
        <f t="shared" si="2765"/>
        <v>0</v>
      </c>
      <c r="FS344" s="20">
        <f t="shared" si="2766"/>
        <v>0</v>
      </c>
      <c r="FT344" s="20">
        <f t="shared" si="2767"/>
        <v>0</v>
      </c>
      <c r="FU344" s="20">
        <f t="shared" si="2768"/>
        <v>0</v>
      </c>
      <c r="FV344" s="20">
        <f t="shared" si="2769"/>
        <v>0</v>
      </c>
      <c r="FW344" s="44"/>
    </row>
    <row r="345" spans="1:179" ht="27.75" customHeight="1">
      <c r="A345" s="40"/>
      <c r="B345" s="48" t="s">
        <v>225</v>
      </c>
      <c r="C345" s="48" t="str">
        <f t="shared" ref="C345" si="2965">B345</f>
        <v>A2.2</v>
      </c>
      <c r="D345" s="48" t="s">
        <v>44</v>
      </c>
      <c r="E345" s="48" t="str">
        <f t="shared" ref="E345" si="2966">D345</f>
        <v>LT8,5</v>
      </c>
      <c r="F345" s="48">
        <v>52</v>
      </c>
      <c r="G345" s="48">
        <v>34</v>
      </c>
      <c r="H345" s="43"/>
      <c r="I345" s="43"/>
      <c r="J345" s="44"/>
      <c r="K345" s="44"/>
      <c r="L345" s="44"/>
      <c r="M345" s="44"/>
      <c r="N345" s="43"/>
      <c r="O345" s="43"/>
      <c r="P345" s="1"/>
      <c r="Q345" s="16"/>
      <c r="R345" s="1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1">
        <f t="shared" si="2950"/>
        <v>0</v>
      </c>
      <c r="AD345" s="1">
        <f t="shared" si="2951"/>
        <v>0</v>
      </c>
      <c r="AE345" s="1">
        <f t="shared" si="2952"/>
        <v>0</v>
      </c>
      <c r="AF345" s="1">
        <f t="shared" si="2953"/>
        <v>0</v>
      </c>
      <c r="AG345" s="1">
        <f t="shared" si="2954"/>
        <v>0</v>
      </c>
      <c r="AH345" s="1">
        <f t="shared" si="2955"/>
        <v>0</v>
      </c>
      <c r="AI345" s="1">
        <f t="shared" si="2956"/>
        <v>0</v>
      </c>
      <c r="AJ345" s="1">
        <f t="shared" si="2957"/>
        <v>0</v>
      </c>
      <c r="AK345" s="1">
        <f t="shared" si="2958"/>
        <v>0</v>
      </c>
      <c r="AL345" s="1">
        <f t="shared" si="2959"/>
        <v>0</v>
      </c>
      <c r="AM345" s="1">
        <f t="shared" si="2960"/>
        <v>0</v>
      </c>
      <c r="AN345" s="1">
        <f t="shared" si="2961"/>
        <v>0</v>
      </c>
      <c r="AO345" s="44"/>
      <c r="AP345" s="44"/>
      <c r="AQ345" s="44"/>
      <c r="AR345" s="44">
        <f t="shared" si="2927"/>
        <v>34</v>
      </c>
      <c r="AS345" s="122">
        <f t="shared" si="2737"/>
        <v>0</v>
      </c>
      <c r="AT345" s="122">
        <f t="shared" si="2738"/>
        <v>0</v>
      </c>
      <c r="AU345" s="122">
        <f t="shared" si="2739"/>
        <v>0</v>
      </c>
      <c r="AV345" s="122">
        <f t="shared" si="2740"/>
        <v>1</v>
      </c>
      <c r="AW345" s="44"/>
      <c r="AX345" s="294"/>
      <c r="AY345" s="294"/>
      <c r="AZ345" s="294"/>
      <c r="BA345" s="294"/>
      <c r="BB345" s="294"/>
      <c r="BC345" s="294"/>
      <c r="BD345" s="44"/>
      <c r="BE345" s="44"/>
      <c r="BF345" s="44"/>
      <c r="BG345" s="44"/>
      <c r="BH345" s="44"/>
      <c r="BI345" s="44">
        <v>1</v>
      </c>
      <c r="BJ345" s="44"/>
      <c r="BK345" s="44"/>
      <c r="BL345" s="44"/>
      <c r="BM345" s="44"/>
      <c r="BN345" s="127"/>
      <c r="BO345" s="44"/>
      <c r="BP345" s="1"/>
      <c r="BQ345" s="44"/>
      <c r="BR345" s="17">
        <v>4</v>
      </c>
      <c r="BS345" s="1">
        <f t="shared" si="2741"/>
        <v>0</v>
      </c>
      <c r="BT345" s="17">
        <f t="shared" si="2962"/>
        <v>0</v>
      </c>
      <c r="BU345" s="44"/>
      <c r="BV345" s="44">
        <v>2</v>
      </c>
      <c r="BW345" s="44"/>
      <c r="BX345" s="44"/>
      <c r="BY345" s="44"/>
      <c r="BZ345" s="44"/>
      <c r="CA345" s="44"/>
      <c r="CB345" s="44"/>
      <c r="CC345" s="44"/>
      <c r="CD345" s="92"/>
      <c r="CE345" s="92"/>
      <c r="CF345" s="92"/>
      <c r="CG345" s="44"/>
      <c r="CH345" s="1"/>
      <c r="CI345" s="1">
        <v>1</v>
      </c>
      <c r="CJ345" s="1"/>
      <c r="CK345" s="383"/>
      <c r="CL345" s="383"/>
      <c r="CM345" s="383"/>
      <c r="CN345" s="1">
        <f t="shared" si="2743"/>
        <v>0</v>
      </c>
      <c r="CO345" s="1">
        <f t="shared" si="2744"/>
        <v>0</v>
      </c>
      <c r="CP345" s="20">
        <f t="shared" si="2745"/>
        <v>2.5</v>
      </c>
      <c r="CQ345" s="351"/>
      <c r="CR345" s="131">
        <f t="shared" si="2910"/>
        <v>1</v>
      </c>
      <c r="CS345" s="44"/>
      <c r="CT345" s="44"/>
      <c r="CU345" s="1"/>
      <c r="CV345" s="1"/>
      <c r="CW345" s="1">
        <v>1</v>
      </c>
      <c r="CX345" s="1"/>
      <c r="CY345" s="1">
        <v>1</v>
      </c>
      <c r="CZ345" s="44">
        <v>3</v>
      </c>
      <c r="DA345" s="17">
        <f t="shared" si="2963"/>
        <v>1</v>
      </c>
      <c r="DB345" s="359">
        <f t="shared" si="2770"/>
        <v>4</v>
      </c>
      <c r="DC345" s="359">
        <f t="shared" si="2771"/>
        <v>2</v>
      </c>
      <c r="DD345" s="44"/>
      <c r="DE345" s="44">
        <v>4</v>
      </c>
      <c r="DF345" s="44"/>
      <c r="DG345" s="44"/>
      <c r="DH345" s="44"/>
      <c r="DI345" s="44">
        <v>4</v>
      </c>
      <c r="DJ345" s="44"/>
      <c r="DK345" s="44"/>
      <c r="DL345" s="44"/>
      <c r="DM345" s="44"/>
      <c r="DN345" s="44">
        <f>F345</f>
        <v>52</v>
      </c>
      <c r="DO345" s="1"/>
      <c r="DP345" s="1"/>
      <c r="DQ345" s="17">
        <f t="shared" si="2747"/>
        <v>0</v>
      </c>
      <c r="DR345" s="17">
        <f t="shared" si="2748"/>
        <v>0</v>
      </c>
      <c r="DS345" s="17">
        <f t="shared" si="2749"/>
        <v>0</v>
      </c>
      <c r="DT345" s="17">
        <f t="shared" si="2750"/>
        <v>0</v>
      </c>
      <c r="DU345" s="17">
        <f t="shared" si="2751"/>
        <v>0</v>
      </c>
      <c r="DV345" s="17">
        <f t="shared" si="2752"/>
        <v>0</v>
      </c>
      <c r="DW345" s="1"/>
      <c r="DX345" s="1"/>
      <c r="DY345" s="20">
        <f t="shared" si="2753"/>
        <v>0</v>
      </c>
      <c r="DZ345" s="20">
        <f t="shared" si="2754"/>
        <v>0</v>
      </c>
      <c r="EA345" s="20">
        <f t="shared" si="2755"/>
        <v>0</v>
      </c>
      <c r="EB345" s="20">
        <f t="shared" si="2756"/>
        <v>0</v>
      </c>
      <c r="EC345" s="18">
        <f t="shared" si="2757"/>
        <v>1</v>
      </c>
      <c r="ED345" s="19">
        <f t="shared" si="2964"/>
        <v>3</v>
      </c>
      <c r="EE345" s="19">
        <f t="shared" si="2759"/>
        <v>0</v>
      </c>
      <c r="EF345" s="1">
        <f t="shared" si="2760"/>
        <v>0</v>
      </c>
      <c r="EG345" s="18">
        <f t="shared" si="2895"/>
        <v>5</v>
      </c>
      <c r="EH345" s="341"/>
      <c r="EI345" s="44"/>
      <c r="EJ345" s="44">
        <v>5.5</v>
      </c>
      <c r="EK345" s="44"/>
      <c r="EL345" s="93">
        <v>1</v>
      </c>
      <c r="EM345" s="93"/>
      <c r="EN345" s="93"/>
      <c r="EO345" s="366"/>
      <c r="EP345" s="366"/>
      <c r="EQ345" s="374"/>
      <c r="ER345" s="374"/>
      <c r="ES345" s="374"/>
      <c r="ET345" s="374"/>
      <c r="EU345" s="18">
        <f t="shared" si="2762"/>
        <v>5</v>
      </c>
      <c r="EV345" s="18">
        <f t="shared" si="2763"/>
        <v>2</v>
      </c>
      <c r="EW345" s="341">
        <v>1</v>
      </c>
      <c r="EX345" s="341"/>
      <c r="EY345" s="341">
        <v>4</v>
      </c>
      <c r="EZ345" s="365">
        <f t="shared" si="2773"/>
        <v>0</v>
      </c>
      <c r="FA345" s="44"/>
      <c r="FB345" s="44"/>
      <c r="FC345" s="44"/>
      <c r="FD345" s="45"/>
      <c r="FE345" s="45"/>
      <c r="FF345" s="45"/>
      <c r="FG345" s="300"/>
      <c r="FH345" s="45"/>
      <c r="FI345" s="45"/>
      <c r="FJ345" s="45"/>
      <c r="FK345" s="44">
        <f>F345</f>
        <v>52</v>
      </c>
      <c r="FL345" s="44"/>
      <c r="FM345" s="44"/>
      <c r="FN345" s="44"/>
      <c r="FO345" s="294"/>
      <c r="FP345" s="20">
        <f t="shared" si="2772"/>
        <v>0</v>
      </c>
      <c r="FQ345" s="20">
        <f t="shared" si="2764"/>
        <v>4</v>
      </c>
      <c r="FR345" s="20">
        <f t="shared" si="2765"/>
        <v>0</v>
      </c>
      <c r="FS345" s="20">
        <f t="shared" si="2766"/>
        <v>0</v>
      </c>
      <c r="FT345" s="20">
        <f t="shared" si="2767"/>
        <v>0</v>
      </c>
      <c r="FU345" s="20">
        <f t="shared" si="2768"/>
        <v>0</v>
      </c>
      <c r="FV345" s="20">
        <f t="shared" si="2769"/>
        <v>0</v>
      </c>
      <c r="FW345" s="44"/>
    </row>
    <row r="346" spans="1:179" ht="27.75" customHeight="1">
      <c r="A346" s="40"/>
      <c r="B346" s="48" t="s">
        <v>226</v>
      </c>
      <c r="C346" s="48" t="str">
        <f t="shared" ref="C346" si="2967">B346</f>
        <v>A2.3</v>
      </c>
      <c r="D346" s="48" t="s">
        <v>53</v>
      </c>
      <c r="E346" s="48" t="str">
        <f t="shared" ref="E346" si="2968">D346</f>
        <v>LT7,5</v>
      </c>
      <c r="F346" s="48">
        <v>33</v>
      </c>
      <c r="G346" s="48">
        <f>F346</f>
        <v>33</v>
      </c>
      <c r="H346" s="43"/>
      <c r="I346" s="43"/>
      <c r="J346" s="44"/>
      <c r="K346" s="44"/>
      <c r="L346" s="44"/>
      <c r="M346" s="44"/>
      <c r="N346" s="43"/>
      <c r="O346" s="43"/>
      <c r="P346" s="1"/>
      <c r="Q346" s="16"/>
      <c r="R346" s="1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1">
        <f t="shared" ref="AC346:AC347" si="2969">+IF(S346=1,1,0)+IF(T346=1,1,0)</f>
        <v>0</v>
      </c>
      <c r="AD346" s="1">
        <f t="shared" ref="AD346:AD347" si="2970">+IF(U346=1,1,0)+IF(V346=1,1,0)</f>
        <v>0</v>
      </c>
      <c r="AE346" s="1">
        <f t="shared" ref="AE346:AE347" si="2971">+IF(W346=1,1,0)+IF(X346=1,1,0)</f>
        <v>0</v>
      </c>
      <c r="AF346" s="1">
        <f t="shared" ref="AF346:AF347" si="2972">+IF(Y346=1,1,0)+IF(Z346=1,1,0)</f>
        <v>0</v>
      </c>
      <c r="AG346" s="1">
        <f t="shared" ref="AG346:AG347" si="2973">+IF(AA346=1,1,0)</f>
        <v>0</v>
      </c>
      <c r="AH346" s="1">
        <f t="shared" ref="AH346:AH347" si="2974">+IF(AB346=1,1,0)</f>
        <v>0</v>
      </c>
      <c r="AI346" s="1">
        <f t="shared" ref="AI346:AI347" si="2975">+IF(S346=2,1,0)+IF(T346=2,1,0)</f>
        <v>0</v>
      </c>
      <c r="AJ346" s="1">
        <f t="shared" ref="AJ346:AJ347" si="2976">+IF(U346=2,1,0)+IF(V346=2,1,0)</f>
        <v>0</v>
      </c>
      <c r="AK346" s="1">
        <f t="shared" ref="AK346:AK347" si="2977">+IF(X346=2,1,0)+IF(W346=2,1,0)</f>
        <v>0</v>
      </c>
      <c r="AL346" s="1">
        <f t="shared" ref="AL346:AL347" si="2978">+IF(Y346=2,1,0)+IF(Z346=2,1,0)</f>
        <v>0</v>
      </c>
      <c r="AM346" s="1">
        <f t="shared" ref="AM346:AM347" si="2979">+IF(AA346=2,1,0)</f>
        <v>0</v>
      </c>
      <c r="AN346" s="1">
        <f t="shared" ref="AN346:AN347" si="2980">+IF(AB346=2,1,0)</f>
        <v>0</v>
      </c>
      <c r="AO346" s="44"/>
      <c r="AP346" s="44"/>
      <c r="AQ346" s="44"/>
      <c r="AR346" s="44">
        <f t="shared" si="2927"/>
        <v>33</v>
      </c>
      <c r="AS346" s="122">
        <f t="shared" si="2737"/>
        <v>0</v>
      </c>
      <c r="AT346" s="122">
        <f t="shared" si="2738"/>
        <v>0</v>
      </c>
      <c r="AU346" s="122">
        <f t="shared" si="2739"/>
        <v>0</v>
      </c>
      <c r="AV346" s="122">
        <f t="shared" si="2740"/>
        <v>1</v>
      </c>
      <c r="AW346" s="44"/>
      <c r="AX346" s="294"/>
      <c r="AY346" s="294"/>
      <c r="AZ346" s="294"/>
      <c r="BA346" s="294"/>
      <c r="BB346" s="294"/>
      <c r="BC346" s="294"/>
      <c r="BD346" s="44"/>
      <c r="BE346" s="44"/>
      <c r="BF346" s="44"/>
      <c r="BG346" s="44"/>
      <c r="BH346" s="44"/>
      <c r="BI346" s="44">
        <v>1</v>
      </c>
      <c r="BJ346" s="44"/>
      <c r="BK346" s="44"/>
      <c r="BL346" s="44"/>
      <c r="BM346" s="44"/>
      <c r="BN346" s="127"/>
      <c r="BO346" s="44"/>
      <c r="BP346" s="1"/>
      <c r="BQ346" s="44"/>
      <c r="BR346" s="17">
        <v>4</v>
      </c>
      <c r="BS346" s="1">
        <f t="shared" si="2741"/>
        <v>0</v>
      </c>
      <c r="BT346" s="17">
        <f t="shared" ref="BT346:BT347" si="2981">+BS346*2</f>
        <v>0</v>
      </c>
      <c r="BU346" s="44"/>
      <c r="BV346" s="44">
        <v>2</v>
      </c>
      <c r="BW346" s="44"/>
      <c r="BX346" s="44"/>
      <c r="BY346" s="44"/>
      <c r="BZ346" s="44"/>
      <c r="CA346" s="44"/>
      <c r="CB346" s="44"/>
      <c r="CC346" s="44"/>
      <c r="CD346" s="92"/>
      <c r="CE346" s="92"/>
      <c r="CF346" s="92"/>
      <c r="CG346" s="44"/>
      <c r="CH346" s="1">
        <v>1</v>
      </c>
      <c r="CI346" s="1"/>
      <c r="CJ346" s="1"/>
      <c r="CK346" s="383"/>
      <c r="CL346" s="383"/>
      <c r="CM346" s="383"/>
      <c r="CN346" s="1">
        <f t="shared" si="2743"/>
        <v>0</v>
      </c>
      <c r="CO346" s="1">
        <f t="shared" si="2744"/>
        <v>0</v>
      </c>
      <c r="CP346" s="20">
        <f t="shared" si="2745"/>
        <v>2.5</v>
      </c>
      <c r="CQ346" s="351"/>
      <c r="CR346" s="131">
        <f t="shared" si="2910"/>
        <v>1</v>
      </c>
      <c r="CS346" s="44"/>
      <c r="CT346" s="44"/>
      <c r="CU346" s="1"/>
      <c r="CV346" s="1"/>
      <c r="CW346" s="1">
        <v>1</v>
      </c>
      <c r="CX346" s="1"/>
      <c r="CY346" s="1">
        <v>2</v>
      </c>
      <c r="CZ346" s="44">
        <v>3</v>
      </c>
      <c r="DA346" s="17">
        <f t="shared" ref="DA346:DA347" si="2982">+CY346</f>
        <v>2</v>
      </c>
      <c r="DB346" s="359">
        <f t="shared" si="2770"/>
        <v>5</v>
      </c>
      <c r="DC346" s="359">
        <f t="shared" si="2771"/>
        <v>3</v>
      </c>
      <c r="DD346" s="44"/>
      <c r="DE346" s="44">
        <v>4</v>
      </c>
      <c r="DF346" s="44"/>
      <c r="DG346" s="44"/>
      <c r="DH346" s="44"/>
      <c r="DI346" s="44">
        <v>8</v>
      </c>
      <c r="DJ346" s="44"/>
      <c r="DK346" s="44"/>
      <c r="DL346" s="44"/>
      <c r="DM346" s="44"/>
      <c r="DN346" s="44">
        <f>F346</f>
        <v>33</v>
      </c>
      <c r="DO346" s="1"/>
      <c r="DP346" s="1"/>
      <c r="DQ346" s="17">
        <f t="shared" si="2747"/>
        <v>0</v>
      </c>
      <c r="DR346" s="17">
        <f t="shared" si="2748"/>
        <v>0</v>
      </c>
      <c r="DS346" s="17">
        <f t="shared" si="2749"/>
        <v>0</v>
      </c>
      <c r="DT346" s="17">
        <f t="shared" si="2750"/>
        <v>0</v>
      </c>
      <c r="DU346" s="17">
        <f t="shared" si="2751"/>
        <v>0</v>
      </c>
      <c r="DV346" s="17">
        <f t="shared" si="2752"/>
        <v>0</v>
      </c>
      <c r="DW346" s="1"/>
      <c r="DX346" s="1"/>
      <c r="DY346" s="20">
        <f t="shared" si="2753"/>
        <v>0</v>
      </c>
      <c r="DZ346" s="20">
        <f t="shared" si="2754"/>
        <v>0</v>
      </c>
      <c r="EA346" s="20">
        <f t="shared" si="2755"/>
        <v>0</v>
      </c>
      <c r="EB346" s="20">
        <f t="shared" si="2756"/>
        <v>0</v>
      </c>
      <c r="EC346" s="18">
        <f t="shared" si="2757"/>
        <v>1</v>
      </c>
      <c r="ED346" s="19">
        <f t="shared" ref="ED346:ED347" si="2983">+IF(EC346&lt;&gt;0,EC346*3,0)</f>
        <v>3</v>
      </c>
      <c r="EE346" s="19">
        <f t="shared" si="2759"/>
        <v>0</v>
      </c>
      <c r="EF346" s="1">
        <f t="shared" si="2760"/>
        <v>0</v>
      </c>
      <c r="EG346" s="18">
        <f t="shared" si="2895"/>
        <v>5</v>
      </c>
      <c r="EH346" s="341"/>
      <c r="EI346" s="44"/>
      <c r="EJ346" s="44">
        <v>4.5</v>
      </c>
      <c r="EK346" s="44"/>
      <c r="EL346" s="93">
        <v>1</v>
      </c>
      <c r="EM346" s="93"/>
      <c r="EN346" s="93"/>
      <c r="EO346" s="366"/>
      <c r="EP346" s="366"/>
      <c r="EQ346" s="374">
        <v>1</v>
      </c>
      <c r="ER346" s="374"/>
      <c r="ES346" s="374"/>
      <c r="ET346" s="374"/>
      <c r="EU346" s="18">
        <f t="shared" si="2762"/>
        <v>5</v>
      </c>
      <c r="EV346" s="18">
        <f t="shared" si="2763"/>
        <v>2</v>
      </c>
      <c r="EW346" s="341">
        <v>1</v>
      </c>
      <c r="EX346" s="341"/>
      <c r="EY346" s="341">
        <v>4</v>
      </c>
      <c r="EZ346" s="365">
        <f t="shared" si="2773"/>
        <v>0</v>
      </c>
      <c r="FA346" s="44"/>
      <c r="FB346" s="44"/>
      <c r="FC346" s="44"/>
      <c r="FD346" s="45"/>
      <c r="FE346" s="45"/>
      <c r="FF346" s="45"/>
      <c r="FG346" s="300"/>
      <c r="FH346" s="45"/>
      <c r="FI346" s="45"/>
      <c r="FJ346" s="45"/>
      <c r="FK346" s="44">
        <f>F346</f>
        <v>33</v>
      </c>
      <c r="FL346" s="44"/>
      <c r="FM346" s="44"/>
      <c r="FN346" s="44"/>
      <c r="FO346" s="294"/>
      <c r="FP346" s="20">
        <f t="shared" si="2772"/>
        <v>0</v>
      </c>
      <c r="FQ346" s="20">
        <f t="shared" si="2764"/>
        <v>4</v>
      </c>
      <c r="FR346" s="20">
        <f t="shared" si="2765"/>
        <v>0</v>
      </c>
      <c r="FS346" s="20">
        <f t="shared" si="2766"/>
        <v>0</v>
      </c>
      <c r="FT346" s="20">
        <f t="shared" si="2767"/>
        <v>0</v>
      </c>
      <c r="FU346" s="20">
        <f t="shared" si="2768"/>
        <v>0</v>
      </c>
      <c r="FV346" s="20">
        <f t="shared" si="2769"/>
        <v>0</v>
      </c>
      <c r="FW346" s="44"/>
    </row>
    <row r="347" spans="1:179" ht="27.75" customHeight="1">
      <c r="A347" s="40"/>
      <c r="B347" s="48"/>
      <c r="C347" s="48" t="s">
        <v>255</v>
      </c>
      <c r="D347" s="48"/>
      <c r="E347" s="48" t="s">
        <v>44</v>
      </c>
      <c r="F347" s="48"/>
      <c r="G347" s="48">
        <v>29</v>
      </c>
      <c r="H347" s="43"/>
      <c r="I347" s="43"/>
      <c r="J347" s="44"/>
      <c r="K347" s="44"/>
      <c r="L347" s="44"/>
      <c r="M347" s="44"/>
      <c r="N347" s="43"/>
      <c r="O347" s="43"/>
      <c r="P347" s="1"/>
      <c r="Q347" s="16"/>
      <c r="R347" s="1"/>
      <c r="S347" s="44"/>
      <c r="T347" s="44"/>
      <c r="U347" s="44"/>
      <c r="V347" s="44"/>
      <c r="W347" s="44"/>
      <c r="X347" s="44"/>
      <c r="Y347" s="44">
        <v>1</v>
      </c>
      <c r="Z347" s="44"/>
      <c r="AA347" s="44"/>
      <c r="AB347" s="44"/>
      <c r="AC347" s="1">
        <f t="shared" si="2969"/>
        <v>0</v>
      </c>
      <c r="AD347" s="1">
        <f t="shared" si="2970"/>
        <v>0</v>
      </c>
      <c r="AE347" s="1">
        <f t="shared" si="2971"/>
        <v>0</v>
      </c>
      <c r="AF347" s="1">
        <f t="shared" si="2972"/>
        <v>1</v>
      </c>
      <c r="AG347" s="1">
        <f t="shared" si="2973"/>
        <v>0</v>
      </c>
      <c r="AH347" s="1">
        <f t="shared" si="2974"/>
        <v>0</v>
      </c>
      <c r="AI347" s="1">
        <f t="shared" si="2975"/>
        <v>0</v>
      </c>
      <c r="AJ347" s="1">
        <f t="shared" si="2976"/>
        <v>0</v>
      </c>
      <c r="AK347" s="1">
        <f t="shared" si="2977"/>
        <v>0</v>
      </c>
      <c r="AL347" s="1">
        <f t="shared" si="2978"/>
        <v>0</v>
      </c>
      <c r="AM347" s="1">
        <f t="shared" si="2979"/>
        <v>0</v>
      </c>
      <c r="AN347" s="1">
        <f t="shared" si="2980"/>
        <v>0</v>
      </c>
      <c r="AO347" s="44"/>
      <c r="AP347" s="44"/>
      <c r="AQ347" s="44"/>
      <c r="AR347" s="44">
        <f t="shared" si="2927"/>
        <v>29</v>
      </c>
      <c r="AS347" s="122">
        <f t="shared" si="2737"/>
        <v>0</v>
      </c>
      <c r="AT347" s="122">
        <f t="shared" si="2738"/>
        <v>0</v>
      </c>
      <c r="AU347" s="122">
        <f t="shared" si="2739"/>
        <v>0</v>
      </c>
      <c r="AV347" s="122">
        <f t="shared" si="2740"/>
        <v>1</v>
      </c>
      <c r="AW347" s="44"/>
      <c r="AX347" s="294"/>
      <c r="AY347" s="294"/>
      <c r="AZ347" s="294"/>
      <c r="BA347" s="294"/>
      <c r="BB347" s="294"/>
      <c r="BC347" s="294"/>
      <c r="BD347" s="44"/>
      <c r="BE347" s="44"/>
      <c r="BF347" s="44"/>
      <c r="BG347" s="44"/>
      <c r="BH347" s="44"/>
      <c r="BI347" s="44">
        <v>1</v>
      </c>
      <c r="BJ347" s="44"/>
      <c r="BK347" s="44"/>
      <c r="BL347" s="44"/>
      <c r="BM347" s="44"/>
      <c r="BN347" s="127"/>
      <c r="BO347" s="44"/>
      <c r="BP347" s="1"/>
      <c r="BQ347" s="44"/>
      <c r="BR347" s="17">
        <v>4</v>
      </c>
      <c r="BS347" s="1">
        <f t="shared" si="2741"/>
        <v>0</v>
      </c>
      <c r="BT347" s="17">
        <f t="shared" si="2981"/>
        <v>0</v>
      </c>
      <c r="BU347" s="44"/>
      <c r="BV347" s="44">
        <v>2</v>
      </c>
      <c r="BW347" s="44"/>
      <c r="BX347" s="44"/>
      <c r="BY347" s="44"/>
      <c r="BZ347" s="44"/>
      <c r="CA347" s="44"/>
      <c r="CB347" s="44"/>
      <c r="CC347" s="44"/>
      <c r="CD347" s="92"/>
      <c r="CE347" s="92">
        <v>1</v>
      </c>
      <c r="CF347" s="92"/>
      <c r="CG347" s="44"/>
      <c r="CH347" s="1"/>
      <c r="CI347" s="1"/>
      <c r="CJ347" s="1"/>
      <c r="CK347" s="383"/>
      <c r="CL347" s="383"/>
      <c r="CM347" s="383"/>
      <c r="CN347" s="1">
        <f t="shared" si="2743"/>
        <v>0</v>
      </c>
      <c r="CO347" s="1">
        <f t="shared" si="2744"/>
        <v>0</v>
      </c>
      <c r="CP347" s="20">
        <f t="shared" si="2745"/>
        <v>0.5</v>
      </c>
      <c r="CQ347" s="351"/>
      <c r="CR347" s="131">
        <f t="shared" si="2910"/>
        <v>1</v>
      </c>
      <c r="CS347" s="44"/>
      <c r="CT347" s="44"/>
      <c r="CU347" s="1"/>
      <c r="CV347" s="1"/>
      <c r="CW347" s="1"/>
      <c r="CX347" s="1"/>
      <c r="CY347" s="1"/>
      <c r="CZ347" s="44"/>
      <c r="DA347" s="17">
        <f t="shared" si="2982"/>
        <v>0</v>
      </c>
      <c r="DB347" s="359">
        <f t="shared" si="2770"/>
        <v>0</v>
      </c>
      <c r="DC347" s="359">
        <f t="shared" si="2771"/>
        <v>0</v>
      </c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1"/>
      <c r="DP347" s="1"/>
      <c r="DQ347" s="17">
        <f t="shared" si="2747"/>
        <v>0</v>
      </c>
      <c r="DR347" s="17">
        <f t="shared" si="2748"/>
        <v>0</v>
      </c>
      <c r="DS347" s="17">
        <f t="shared" si="2749"/>
        <v>0</v>
      </c>
      <c r="DT347" s="17">
        <f t="shared" si="2750"/>
        <v>0</v>
      </c>
      <c r="DU347" s="17">
        <f t="shared" si="2751"/>
        <v>0</v>
      </c>
      <c r="DV347" s="17">
        <f t="shared" si="2752"/>
        <v>0</v>
      </c>
      <c r="DW347" s="1"/>
      <c r="DX347" s="1"/>
      <c r="DY347" s="20">
        <f t="shared" si="2753"/>
        <v>0</v>
      </c>
      <c r="DZ347" s="20">
        <f t="shared" si="2754"/>
        <v>0</v>
      </c>
      <c r="EA347" s="20">
        <f t="shared" si="2755"/>
        <v>0</v>
      </c>
      <c r="EB347" s="20">
        <f t="shared" si="2756"/>
        <v>0</v>
      </c>
      <c r="EC347" s="18">
        <f t="shared" si="2757"/>
        <v>0</v>
      </c>
      <c r="ED347" s="19">
        <f t="shared" si="2983"/>
        <v>0</v>
      </c>
      <c r="EE347" s="19">
        <f t="shared" si="2759"/>
        <v>0</v>
      </c>
      <c r="EF347" s="1">
        <f t="shared" si="2760"/>
        <v>0</v>
      </c>
      <c r="EG347" s="18">
        <f t="shared" si="2895"/>
        <v>0</v>
      </c>
      <c r="EH347" s="341"/>
      <c r="EI347" s="44"/>
      <c r="EJ347" s="44"/>
      <c r="EK347" s="44"/>
      <c r="EL347" s="93"/>
      <c r="EM347" s="93"/>
      <c r="EN347" s="93"/>
      <c r="EO347" s="366"/>
      <c r="EP347" s="366"/>
      <c r="EQ347" s="374"/>
      <c r="ER347" s="374"/>
      <c r="ES347" s="374"/>
      <c r="ET347" s="374"/>
      <c r="EU347" s="18">
        <f t="shared" si="2762"/>
        <v>0</v>
      </c>
      <c r="EV347" s="18">
        <f t="shared" si="2763"/>
        <v>2</v>
      </c>
      <c r="EW347" s="341"/>
      <c r="EX347" s="341"/>
      <c r="EY347" s="341"/>
      <c r="EZ347" s="365">
        <f t="shared" si="2773"/>
        <v>0</v>
      </c>
      <c r="FA347" s="44"/>
      <c r="FB347" s="44"/>
      <c r="FC347" s="44"/>
      <c r="FD347" s="45"/>
      <c r="FE347" s="45"/>
      <c r="FF347" s="45"/>
      <c r="FG347" s="300"/>
      <c r="FH347" s="45"/>
      <c r="FI347" s="45"/>
      <c r="FJ347" s="45"/>
      <c r="FK347" s="44"/>
      <c r="FL347" s="44"/>
      <c r="FM347" s="44"/>
      <c r="FN347" s="44"/>
      <c r="FO347" s="294"/>
      <c r="FP347" s="20">
        <f t="shared" si="2772"/>
        <v>0</v>
      </c>
      <c r="FQ347" s="20">
        <f t="shared" si="2764"/>
        <v>0</v>
      </c>
      <c r="FR347" s="20">
        <f t="shared" si="2765"/>
        <v>0</v>
      </c>
      <c r="FS347" s="20">
        <f t="shared" si="2766"/>
        <v>0</v>
      </c>
      <c r="FT347" s="20">
        <f t="shared" si="2767"/>
        <v>0</v>
      </c>
      <c r="FU347" s="20">
        <f t="shared" si="2768"/>
        <v>0</v>
      </c>
      <c r="FV347" s="20">
        <f t="shared" si="2769"/>
        <v>0</v>
      </c>
      <c r="FW347" s="44"/>
    </row>
    <row r="348" spans="1:179" ht="27.75" customHeight="1">
      <c r="A348" s="40"/>
      <c r="B348" s="48" t="s">
        <v>227</v>
      </c>
      <c r="C348" s="48" t="str">
        <f t="shared" ref="C348:C349" si="2984">B348</f>
        <v>A2.4</v>
      </c>
      <c r="D348" s="48" t="s">
        <v>187</v>
      </c>
      <c r="E348" s="48" t="str">
        <f t="shared" ref="E348:E349" si="2985">D348</f>
        <v>2LT8,5</v>
      </c>
      <c r="F348" s="48">
        <v>48</v>
      </c>
      <c r="G348" s="48">
        <v>19</v>
      </c>
      <c r="H348" s="43"/>
      <c r="I348" s="43"/>
      <c r="J348" s="44"/>
      <c r="K348" s="44"/>
      <c r="L348" s="44"/>
      <c r="M348" s="44"/>
      <c r="N348" s="43"/>
      <c r="O348" s="43"/>
      <c r="P348" s="1"/>
      <c r="Q348" s="16"/>
      <c r="R348" s="1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1">
        <f t="shared" ref="AC348:AC349" si="2986">+IF(S348=1,1,0)+IF(T348=1,1,0)</f>
        <v>0</v>
      </c>
      <c r="AD348" s="1">
        <f t="shared" ref="AD348:AD349" si="2987">+IF(U348=1,1,0)+IF(V348=1,1,0)</f>
        <v>0</v>
      </c>
      <c r="AE348" s="1">
        <f t="shared" ref="AE348:AE349" si="2988">+IF(W348=1,1,0)+IF(X348=1,1,0)</f>
        <v>0</v>
      </c>
      <c r="AF348" s="1">
        <f t="shared" ref="AF348:AF349" si="2989">+IF(Y348=1,1,0)+IF(Z348=1,1,0)</f>
        <v>0</v>
      </c>
      <c r="AG348" s="1">
        <f t="shared" ref="AG348:AG349" si="2990">+IF(AA348=1,1,0)</f>
        <v>0</v>
      </c>
      <c r="AH348" s="1">
        <f t="shared" ref="AH348:AH349" si="2991">+IF(AB348=1,1,0)</f>
        <v>0</v>
      </c>
      <c r="AI348" s="1">
        <f t="shared" ref="AI348:AI349" si="2992">+IF(S348=2,1,0)+IF(T348=2,1,0)</f>
        <v>0</v>
      </c>
      <c r="AJ348" s="1">
        <f t="shared" ref="AJ348:AJ349" si="2993">+IF(U348=2,1,0)+IF(V348=2,1,0)</f>
        <v>0</v>
      </c>
      <c r="AK348" s="1">
        <f t="shared" ref="AK348:AK349" si="2994">+IF(X348=2,1,0)+IF(W348=2,1,0)</f>
        <v>0</v>
      </c>
      <c r="AL348" s="1">
        <f t="shared" ref="AL348:AL349" si="2995">+IF(Y348=2,1,0)+IF(Z348=2,1,0)</f>
        <v>0</v>
      </c>
      <c r="AM348" s="1">
        <f t="shared" ref="AM348:AM349" si="2996">+IF(AA348=2,1,0)</f>
        <v>0</v>
      </c>
      <c r="AN348" s="1">
        <f t="shared" ref="AN348:AN349" si="2997">+IF(AB348=2,1,0)</f>
        <v>0</v>
      </c>
      <c r="AO348" s="44"/>
      <c r="AP348" s="44"/>
      <c r="AQ348" s="44"/>
      <c r="AR348" s="44">
        <f t="shared" si="2927"/>
        <v>19</v>
      </c>
      <c r="AS348" s="122">
        <f t="shared" si="2737"/>
        <v>0</v>
      </c>
      <c r="AT348" s="122">
        <f t="shared" si="2738"/>
        <v>0</v>
      </c>
      <c r="AU348" s="122">
        <f t="shared" si="2739"/>
        <v>0</v>
      </c>
      <c r="AV348" s="122">
        <f t="shared" si="2740"/>
        <v>1</v>
      </c>
      <c r="AW348" s="44"/>
      <c r="AX348" s="294"/>
      <c r="AY348" s="294"/>
      <c r="AZ348" s="294"/>
      <c r="BA348" s="294"/>
      <c r="BB348" s="294"/>
      <c r="BC348" s="29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127"/>
      <c r="BO348" s="44">
        <v>1</v>
      </c>
      <c r="BP348" s="1"/>
      <c r="BQ348" s="44"/>
      <c r="BR348" s="17">
        <v>4</v>
      </c>
      <c r="BS348" s="1">
        <f t="shared" si="2741"/>
        <v>0</v>
      </c>
      <c r="BT348" s="17">
        <f t="shared" ref="BT348:BT349" si="2998">+BS348*2</f>
        <v>0</v>
      </c>
      <c r="BU348" s="44"/>
      <c r="BV348" s="44">
        <v>2</v>
      </c>
      <c r="BW348" s="44">
        <v>2</v>
      </c>
      <c r="BX348" s="44">
        <v>2</v>
      </c>
      <c r="BY348" s="44"/>
      <c r="BZ348" s="44"/>
      <c r="CA348" s="44"/>
      <c r="CB348" s="44"/>
      <c r="CC348" s="44"/>
      <c r="CD348" s="92"/>
      <c r="CE348" s="92"/>
      <c r="CF348" s="92"/>
      <c r="CG348" s="44"/>
      <c r="CH348" s="1"/>
      <c r="CI348" s="1">
        <v>1</v>
      </c>
      <c r="CJ348" s="1"/>
      <c r="CK348" s="383"/>
      <c r="CL348" s="383"/>
      <c r="CM348" s="383"/>
      <c r="CN348" s="1">
        <f t="shared" si="2743"/>
        <v>4</v>
      </c>
      <c r="CO348" s="1">
        <f t="shared" si="2744"/>
        <v>4</v>
      </c>
      <c r="CP348" s="20">
        <f t="shared" si="2745"/>
        <v>2.5</v>
      </c>
      <c r="CQ348" s="351"/>
      <c r="CR348" s="131">
        <f t="shared" si="2910"/>
        <v>0</v>
      </c>
      <c r="CS348" s="44"/>
      <c r="CT348" s="44"/>
      <c r="CU348" s="1"/>
      <c r="CV348" s="1"/>
      <c r="CW348" s="1">
        <v>1</v>
      </c>
      <c r="CX348" s="1"/>
      <c r="CY348" s="1"/>
      <c r="CZ348" s="44">
        <v>3</v>
      </c>
      <c r="DA348" s="17">
        <f t="shared" ref="DA348:DA349" si="2999">+CY348</f>
        <v>0</v>
      </c>
      <c r="DB348" s="359">
        <f t="shared" si="2770"/>
        <v>3</v>
      </c>
      <c r="DC348" s="359">
        <f t="shared" si="2771"/>
        <v>1</v>
      </c>
      <c r="DD348" s="44"/>
      <c r="DE348" s="44">
        <v>4</v>
      </c>
      <c r="DF348" s="44"/>
      <c r="DG348" s="44"/>
      <c r="DH348" s="44"/>
      <c r="DI348" s="44"/>
      <c r="DJ348" s="44"/>
      <c r="DK348" s="44"/>
      <c r="DL348" s="44"/>
      <c r="DM348" s="44"/>
      <c r="DN348" s="44">
        <f t="shared" ref="DN348:DN355" si="3000">F348</f>
        <v>48</v>
      </c>
      <c r="DO348" s="1"/>
      <c r="DP348" s="1"/>
      <c r="DQ348" s="17">
        <f t="shared" si="2747"/>
        <v>0</v>
      </c>
      <c r="DR348" s="17">
        <f t="shared" si="2748"/>
        <v>0</v>
      </c>
      <c r="DS348" s="17">
        <f t="shared" si="2749"/>
        <v>0</v>
      </c>
      <c r="DT348" s="17">
        <f t="shared" si="2750"/>
        <v>0</v>
      </c>
      <c r="DU348" s="17">
        <f t="shared" si="2751"/>
        <v>0</v>
      </c>
      <c r="DV348" s="17">
        <f t="shared" si="2752"/>
        <v>0</v>
      </c>
      <c r="DW348" s="1"/>
      <c r="DX348" s="1"/>
      <c r="DY348" s="20">
        <f t="shared" si="2753"/>
        <v>0</v>
      </c>
      <c r="DZ348" s="20">
        <f t="shared" si="2754"/>
        <v>0</v>
      </c>
      <c r="EA348" s="20">
        <f t="shared" si="2755"/>
        <v>0</v>
      </c>
      <c r="EB348" s="20">
        <f t="shared" si="2756"/>
        <v>0</v>
      </c>
      <c r="EC348" s="18">
        <f t="shared" si="2757"/>
        <v>0</v>
      </c>
      <c r="ED348" s="19">
        <f t="shared" ref="ED348:ED349" si="3001">+IF(EC348&lt;&gt;0,EC348*3,0)</f>
        <v>0</v>
      </c>
      <c r="EE348" s="19">
        <f t="shared" si="2759"/>
        <v>0</v>
      </c>
      <c r="EF348" s="1">
        <f t="shared" si="2760"/>
        <v>0</v>
      </c>
      <c r="EG348" s="18">
        <f t="shared" si="2895"/>
        <v>4</v>
      </c>
      <c r="EH348" s="341"/>
      <c r="EI348" s="44"/>
      <c r="EJ348" s="44">
        <v>5.5</v>
      </c>
      <c r="EK348" s="44"/>
      <c r="EL348" s="93"/>
      <c r="EM348" s="93"/>
      <c r="EN348" s="93">
        <v>1</v>
      </c>
      <c r="EO348" s="366"/>
      <c r="EP348" s="366"/>
      <c r="EQ348" s="374"/>
      <c r="ER348" s="374"/>
      <c r="ES348" s="374"/>
      <c r="ET348" s="374"/>
      <c r="EU348" s="18">
        <f t="shared" si="2762"/>
        <v>5</v>
      </c>
      <c r="EV348" s="18">
        <f t="shared" si="2763"/>
        <v>2</v>
      </c>
      <c r="EW348" s="341">
        <v>2</v>
      </c>
      <c r="EX348" s="341">
        <v>2</v>
      </c>
      <c r="EY348" s="341">
        <v>2</v>
      </c>
      <c r="EZ348" s="365">
        <f t="shared" si="2773"/>
        <v>1</v>
      </c>
      <c r="FA348" s="44"/>
      <c r="FB348" s="44"/>
      <c r="FC348" s="44"/>
      <c r="FD348" s="45"/>
      <c r="FE348" s="45"/>
      <c r="FF348" s="45"/>
      <c r="FG348" s="300"/>
      <c r="FH348" s="45"/>
      <c r="FI348" s="45"/>
      <c r="FJ348" s="45"/>
      <c r="FK348" s="44">
        <f>F348</f>
        <v>48</v>
      </c>
      <c r="FL348" s="44"/>
      <c r="FM348" s="44"/>
      <c r="FN348" s="44"/>
      <c r="FO348" s="294"/>
      <c r="FP348" s="20">
        <f t="shared" si="2772"/>
        <v>0</v>
      </c>
      <c r="FQ348" s="20">
        <f t="shared" si="2764"/>
        <v>4</v>
      </c>
      <c r="FR348" s="20">
        <f t="shared" si="2765"/>
        <v>0</v>
      </c>
      <c r="FS348" s="20">
        <f t="shared" si="2766"/>
        <v>0</v>
      </c>
      <c r="FT348" s="20">
        <f t="shared" si="2767"/>
        <v>0</v>
      </c>
      <c r="FU348" s="20">
        <f t="shared" si="2768"/>
        <v>0</v>
      </c>
      <c r="FV348" s="20">
        <f t="shared" si="2769"/>
        <v>0</v>
      </c>
      <c r="FW348" s="44"/>
    </row>
    <row r="349" spans="1:179" ht="27.75" customHeight="1">
      <c r="A349" s="40"/>
      <c r="B349" s="48" t="s">
        <v>228</v>
      </c>
      <c r="C349" s="48" t="str">
        <f t="shared" si="2984"/>
        <v>A2.5</v>
      </c>
      <c r="D349" s="48" t="s">
        <v>44</v>
      </c>
      <c r="E349" s="48" t="str">
        <f t="shared" si="2985"/>
        <v>LT8,5</v>
      </c>
      <c r="F349" s="48">
        <v>14</v>
      </c>
      <c r="G349" s="48">
        <f t="shared" ref="G349:G355" si="3002">F349</f>
        <v>14</v>
      </c>
      <c r="H349" s="43"/>
      <c r="I349" s="43"/>
      <c r="J349" s="44"/>
      <c r="K349" s="44"/>
      <c r="L349" s="44"/>
      <c r="M349" s="44"/>
      <c r="N349" s="43"/>
      <c r="O349" s="43"/>
      <c r="P349" s="1"/>
      <c r="Q349" s="16"/>
      <c r="R349" s="1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1">
        <f t="shared" si="2986"/>
        <v>0</v>
      </c>
      <c r="AD349" s="1">
        <f t="shared" si="2987"/>
        <v>0</v>
      </c>
      <c r="AE349" s="1">
        <f t="shared" si="2988"/>
        <v>0</v>
      </c>
      <c r="AF349" s="1">
        <f t="shared" si="2989"/>
        <v>0</v>
      </c>
      <c r="AG349" s="1">
        <f t="shared" si="2990"/>
        <v>0</v>
      </c>
      <c r="AH349" s="1">
        <f t="shared" si="2991"/>
        <v>0</v>
      </c>
      <c r="AI349" s="1">
        <f t="shared" si="2992"/>
        <v>0</v>
      </c>
      <c r="AJ349" s="1">
        <f t="shared" si="2993"/>
        <v>0</v>
      </c>
      <c r="AK349" s="1">
        <f t="shared" si="2994"/>
        <v>0</v>
      </c>
      <c r="AL349" s="1">
        <f t="shared" si="2995"/>
        <v>0</v>
      </c>
      <c r="AM349" s="1">
        <f t="shared" si="2996"/>
        <v>0</v>
      </c>
      <c r="AN349" s="1">
        <f t="shared" si="2997"/>
        <v>0</v>
      </c>
      <c r="AO349" s="44"/>
      <c r="AP349" s="44"/>
      <c r="AQ349" s="44"/>
      <c r="AR349" s="44">
        <f t="shared" si="2927"/>
        <v>14</v>
      </c>
      <c r="AS349" s="122">
        <f t="shared" si="2737"/>
        <v>0</v>
      </c>
      <c r="AT349" s="122">
        <f t="shared" si="2738"/>
        <v>0</v>
      </c>
      <c r="AU349" s="122">
        <f t="shared" si="2739"/>
        <v>0</v>
      </c>
      <c r="AV349" s="122">
        <f t="shared" si="2740"/>
        <v>1</v>
      </c>
      <c r="AW349" s="44"/>
      <c r="AX349" s="294"/>
      <c r="AY349" s="294"/>
      <c r="AZ349" s="294"/>
      <c r="BA349" s="294"/>
      <c r="BB349" s="294"/>
      <c r="BC349" s="294"/>
      <c r="BD349" s="44"/>
      <c r="BE349" s="44"/>
      <c r="BF349" s="44"/>
      <c r="BG349" s="44"/>
      <c r="BH349" s="44"/>
      <c r="BI349" s="44">
        <v>1</v>
      </c>
      <c r="BJ349" s="44"/>
      <c r="BK349" s="44"/>
      <c r="BL349" s="44"/>
      <c r="BM349" s="44"/>
      <c r="BN349" s="127">
        <v>1</v>
      </c>
      <c r="BO349" s="44"/>
      <c r="BP349" s="1"/>
      <c r="BQ349" s="44"/>
      <c r="BR349" s="17">
        <v>4</v>
      </c>
      <c r="BS349" s="1">
        <f t="shared" si="2741"/>
        <v>0</v>
      </c>
      <c r="BT349" s="17">
        <f t="shared" si="2998"/>
        <v>0</v>
      </c>
      <c r="BU349" s="44"/>
      <c r="BV349" s="44">
        <v>2</v>
      </c>
      <c r="BW349" s="44"/>
      <c r="BX349" s="44"/>
      <c r="BY349" s="44"/>
      <c r="BZ349" s="44"/>
      <c r="CA349" s="44"/>
      <c r="CB349" s="44"/>
      <c r="CC349" s="44"/>
      <c r="CD349" s="92"/>
      <c r="CE349" s="92"/>
      <c r="CF349" s="92"/>
      <c r="CG349" s="44"/>
      <c r="CH349" s="1"/>
      <c r="CI349" s="1">
        <v>1</v>
      </c>
      <c r="CJ349" s="1"/>
      <c r="CK349" s="383"/>
      <c r="CL349" s="383"/>
      <c r="CM349" s="383"/>
      <c r="CN349" s="1">
        <f t="shared" si="2743"/>
        <v>0</v>
      </c>
      <c r="CO349" s="1">
        <f t="shared" si="2744"/>
        <v>0</v>
      </c>
      <c r="CP349" s="20">
        <f t="shared" si="2745"/>
        <v>2.5</v>
      </c>
      <c r="CQ349" s="351"/>
      <c r="CR349" s="131">
        <f t="shared" si="2910"/>
        <v>1</v>
      </c>
      <c r="CS349" s="44"/>
      <c r="CT349" s="44"/>
      <c r="CU349" s="1"/>
      <c r="CV349" s="1"/>
      <c r="CW349" s="1">
        <v>1</v>
      </c>
      <c r="CX349" s="1"/>
      <c r="CY349" s="1">
        <v>1</v>
      </c>
      <c r="CZ349" s="44">
        <v>3</v>
      </c>
      <c r="DA349" s="17">
        <f t="shared" si="2999"/>
        <v>1</v>
      </c>
      <c r="DB349" s="359">
        <f t="shared" si="2770"/>
        <v>4</v>
      </c>
      <c r="DC349" s="359">
        <f t="shared" si="2771"/>
        <v>2</v>
      </c>
      <c r="DD349" s="44"/>
      <c r="DE349" s="44">
        <v>4</v>
      </c>
      <c r="DF349" s="44"/>
      <c r="DG349" s="44"/>
      <c r="DH349" s="44"/>
      <c r="DI349" s="44">
        <v>4</v>
      </c>
      <c r="DJ349" s="44"/>
      <c r="DK349" s="44"/>
      <c r="DL349" s="44"/>
      <c r="DM349" s="44"/>
      <c r="DN349" s="44">
        <f t="shared" si="3000"/>
        <v>14</v>
      </c>
      <c r="DO349" s="1"/>
      <c r="DP349" s="1"/>
      <c r="DQ349" s="17">
        <f t="shared" si="2747"/>
        <v>0</v>
      </c>
      <c r="DR349" s="17">
        <f t="shared" si="2748"/>
        <v>0</v>
      </c>
      <c r="DS349" s="17">
        <f t="shared" si="2749"/>
        <v>0</v>
      </c>
      <c r="DT349" s="17">
        <f t="shared" si="2750"/>
        <v>0</v>
      </c>
      <c r="DU349" s="17">
        <f t="shared" si="2751"/>
        <v>0</v>
      </c>
      <c r="DV349" s="17">
        <f t="shared" si="2752"/>
        <v>0</v>
      </c>
      <c r="DW349" s="1"/>
      <c r="DX349" s="1"/>
      <c r="DY349" s="20">
        <f t="shared" si="2753"/>
        <v>0</v>
      </c>
      <c r="DZ349" s="20">
        <f t="shared" si="2754"/>
        <v>0</v>
      </c>
      <c r="EA349" s="20">
        <f t="shared" si="2755"/>
        <v>0</v>
      </c>
      <c r="EB349" s="20">
        <f t="shared" si="2756"/>
        <v>0</v>
      </c>
      <c r="EC349" s="18">
        <f t="shared" si="2757"/>
        <v>1</v>
      </c>
      <c r="ED349" s="19">
        <f t="shared" si="3001"/>
        <v>3</v>
      </c>
      <c r="EE349" s="19">
        <f t="shared" si="2759"/>
        <v>0</v>
      </c>
      <c r="EF349" s="1">
        <f t="shared" si="2760"/>
        <v>0</v>
      </c>
      <c r="EG349" s="18">
        <f t="shared" si="2895"/>
        <v>5</v>
      </c>
      <c r="EH349" s="341"/>
      <c r="EI349" s="44"/>
      <c r="EJ349" s="44">
        <v>5.5</v>
      </c>
      <c r="EK349" s="44"/>
      <c r="EL349" s="93">
        <v>1</v>
      </c>
      <c r="EM349" s="93"/>
      <c r="EN349" s="93"/>
      <c r="EO349" s="366"/>
      <c r="EP349" s="366"/>
      <c r="EQ349" s="374"/>
      <c r="ER349" s="374"/>
      <c r="ES349" s="374"/>
      <c r="ET349" s="374"/>
      <c r="EU349" s="18">
        <f t="shared" si="2762"/>
        <v>5</v>
      </c>
      <c r="EV349" s="18">
        <f t="shared" si="2763"/>
        <v>2</v>
      </c>
      <c r="EW349" s="341">
        <v>2</v>
      </c>
      <c r="EX349" s="341">
        <v>2</v>
      </c>
      <c r="EY349" s="341">
        <v>4</v>
      </c>
      <c r="EZ349" s="365">
        <f t="shared" si="2773"/>
        <v>0</v>
      </c>
      <c r="FA349" s="44"/>
      <c r="FB349" s="44"/>
      <c r="FC349" s="44"/>
      <c r="FD349" s="45"/>
      <c r="FE349" s="45"/>
      <c r="FF349" s="45"/>
      <c r="FG349" s="300"/>
      <c r="FH349" s="45"/>
      <c r="FI349" s="45"/>
      <c r="FJ349" s="45"/>
      <c r="FK349" s="44"/>
      <c r="FL349" s="44"/>
      <c r="FM349" s="44"/>
      <c r="FN349" s="44"/>
      <c r="FO349" s="294"/>
      <c r="FP349" s="20">
        <f t="shared" si="2772"/>
        <v>0</v>
      </c>
      <c r="FQ349" s="20">
        <f t="shared" si="2764"/>
        <v>4</v>
      </c>
      <c r="FR349" s="20">
        <f t="shared" si="2765"/>
        <v>0</v>
      </c>
      <c r="FS349" s="20">
        <f t="shared" si="2766"/>
        <v>0</v>
      </c>
      <c r="FT349" s="20">
        <f t="shared" si="2767"/>
        <v>0</v>
      </c>
      <c r="FU349" s="20">
        <f t="shared" si="2768"/>
        <v>0</v>
      </c>
      <c r="FV349" s="20">
        <f t="shared" si="2769"/>
        <v>0</v>
      </c>
      <c r="FW349" s="44"/>
    </row>
    <row r="350" spans="1:179" ht="27.75" customHeight="1">
      <c r="A350" s="40"/>
      <c r="B350" s="48" t="s">
        <v>229</v>
      </c>
      <c r="C350" s="48" t="str">
        <f t="shared" ref="C350" si="3003">B350</f>
        <v>A2.6</v>
      </c>
      <c r="D350" s="48" t="s">
        <v>44</v>
      </c>
      <c r="E350" s="48" t="str">
        <f t="shared" ref="E350" si="3004">D350</f>
        <v>LT8,5</v>
      </c>
      <c r="F350" s="48">
        <v>39</v>
      </c>
      <c r="G350" s="48">
        <f t="shared" si="3002"/>
        <v>39</v>
      </c>
      <c r="H350" s="43"/>
      <c r="I350" s="43"/>
      <c r="J350" s="44"/>
      <c r="K350" s="44"/>
      <c r="L350" s="44"/>
      <c r="M350" s="44"/>
      <c r="N350" s="43"/>
      <c r="O350" s="43"/>
      <c r="P350" s="1"/>
      <c r="Q350" s="16"/>
      <c r="R350" s="1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1">
        <f t="shared" ref="AC350" si="3005">+IF(S350=1,1,0)+IF(T350=1,1,0)</f>
        <v>0</v>
      </c>
      <c r="AD350" s="1">
        <f t="shared" ref="AD350" si="3006">+IF(U350=1,1,0)+IF(V350=1,1,0)</f>
        <v>0</v>
      </c>
      <c r="AE350" s="1">
        <f t="shared" ref="AE350" si="3007">+IF(W350=1,1,0)+IF(X350=1,1,0)</f>
        <v>0</v>
      </c>
      <c r="AF350" s="1">
        <f t="shared" ref="AF350" si="3008">+IF(Y350=1,1,0)+IF(Z350=1,1,0)</f>
        <v>0</v>
      </c>
      <c r="AG350" s="1">
        <f t="shared" ref="AG350" si="3009">+IF(AA350=1,1,0)</f>
        <v>0</v>
      </c>
      <c r="AH350" s="1">
        <f t="shared" ref="AH350" si="3010">+IF(AB350=1,1,0)</f>
        <v>0</v>
      </c>
      <c r="AI350" s="1">
        <f t="shared" ref="AI350" si="3011">+IF(S350=2,1,0)+IF(T350=2,1,0)</f>
        <v>0</v>
      </c>
      <c r="AJ350" s="1">
        <f t="shared" ref="AJ350" si="3012">+IF(U350=2,1,0)+IF(V350=2,1,0)</f>
        <v>0</v>
      </c>
      <c r="AK350" s="1">
        <f t="shared" ref="AK350" si="3013">+IF(X350=2,1,0)+IF(W350=2,1,0)</f>
        <v>0</v>
      </c>
      <c r="AL350" s="1">
        <f t="shared" ref="AL350" si="3014">+IF(Y350=2,1,0)+IF(Z350=2,1,0)</f>
        <v>0</v>
      </c>
      <c r="AM350" s="1">
        <f t="shared" ref="AM350" si="3015">+IF(AA350=2,1,0)</f>
        <v>0</v>
      </c>
      <c r="AN350" s="1">
        <f t="shared" ref="AN350" si="3016">+IF(AB350=2,1,0)</f>
        <v>0</v>
      </c>
      <c r="AO350" s="44"/>
      <c r="AP350" s="44"/>
      <c r="AQ350" s="44"/>
      <c r="AR350" s="44">
        <f t="shared" si="2927"/>
        <v>39</v>
      </c>
      <c r="AS350" s="122">
        <f t="shared" si="2737"/>
        <v>0</v>
      </c>
      <c r="AT350" s="122">
        <f t="shared" si="2738"/>
        <v>0</v>
      </c>
      <c r="AU350" s="122">
        <f t="shared" si="2739"/>
        <v>0</v>
      </c>
      <c r="AV350" s="122">
        <f t="shared" si="2740"/>
        <v>1</v>
      </c>
      <c r="AW350" s="44"/>
      <c r="AX350" s="294"/>
      <c r="AY350" s="294"/>
      <c r="AZ350" s="294"/>
      <c r="BA350" s="294"/>
      <c r="BB350" s="294"/>
      <c r="BC350" s="294"/>
      <c r="BD350" s="44"/>
      <c r="BE350" s="44"/>
      <c r="BF350" s="44"/>
      <c r="BG350" s="44"/>
      <c r="BH350" s="44"/>
      <c r="BI350" s="44">
        <v>1</v>
      </c>
      <c r="BJ350" s="44"/>
      <c r="BK350" s="44"/>
      <c r="BL350" s="44"/>
      <c r="BM350" s="44"/>
      <c r="BN350" s="127"/>
      <c r="BO350" s="44"/>
      <c r="BP350" s="1"/>
      <c r="BQ350" s="44"/>
      <c r="BR350" s="17">
        <v>4</v>
      </c>
      <c r="BS350" s="1">
        <f t="shared" si="2741"/>
        <v>0</v>
      </c>
      <c r="BT350" s="17">
        <f t="shared" ref="BT350" si="3017">+BS350*2</f>
        <v>0</v>
      </c>
      <c r="BU350" s="44"/>
      <c r="BV350" s="44">
        <v>2</v>
      </c>
      <c r="BW350" s="44"/>
      <c r="BX350" s="44"/>
      <c r="BY350" s="44"/>
      <c r="BZ350" s="44"/>
      <c r="CA350" s="44"/>
      <c r="CB350" s="44"/>
      <c r="CC350" s="44"/>
      <c r="CD350" s="92"/>
      <c r="CE350" s="92"/>
      <c r="CF350" s="92"/>
      <c r="CG350" s="44"/>
      <c r="CH350" s="1"/>
      <c r="CI350" s="1">
        <v>1</v>
      </c>
      <c r="CJ350" s="1"/>
      <c r="CK350" s="383"/>
      <c r="CL350" s="383"/>
      <c r="CM350" s="383"/>
      <c r="CN350" s="1">
        <f t="shared" si="2743"/>
        <v>0</v>
      </c>
      <c r="CO350" s="1">
        <f t="shared" si="2744"/>
        <v>0</v>
      </c>
      <c r="CP350" s="20">
        <f t="shared" si="2745"/>
        <v>2.5</v>
      </c>
      <c r="CQ350" s="351"/>
      <c r="CR350" s="131">
        <f t="shared" si="2910"/>
        <v>1</v>
      </c>
      <c r="CS350" s="44"/>
      <c r="CT350" s="44"/>
      <c r="CU350" s="1"/>
      <c r="CV350" s="1"/>
      <c r="CW350" s="1">
        <v>1</v>
      </c>
      <c r="CX350" s="1"/>
      <c r="CY350" s="1"/>
      <c r="CZ350" s="44">
        <v>4</v>
      </c>
      <c r="DA350" s="17">
        <f t="shared" ref="DA350" si="3018">+CY350</f>
        <v>0</v>
      </c>
      <c r="DB350" s="359">
        <f t="shared" si="2770"/>
        <v>4</v>
      </c>
      <c r="DC350" s="359">
        <f t="shared" si="2771"/>
        <v>1</v>
      </c>
      <c r="DD350" s="44"/>
      <c r="DE350" s="44">
        <v>4</v>
      </c>
      <c r="DF350" s="44"/>
      <c r="DG350" s="44"/>
      <c r="DH350" s="44"/>
      <c r="DI350" s="44"/>
      <c r="DJ350" s="44"/>
      <c r="DK350" s="44"/>
      <c r="DL350" s="44"/>
      <c r="DM350" s="44"/>
      <c r="DN350" s="44">
        <f t="shared" si="3000"/>
        <v>39</v>
      </c>
      <c r="DO350" s="1"/>
      <c r="DP350" s="1"/>
      <c r="DQ350" s="17">
        <f t="shared" si="2747"/>
        <v>0</v>
      </c>
      <c r="DR350" s="17">
        <f t="shared" si="2748"/>
        <v>0</v>
      </c>
      <c r="DS350" s="17">
        <f t="shared" si="2749"/>
        <v>0</v>
      </c>
      <c r="DT350" s="17">
        <f t="shared" si="2750"/>
        <v>0</v>
      </c>
      <c r="DU350" s="17">
        <f t="shared" si="2751"/>
        <v>0</v>
      </c>
      <c r="DV350" s="17">
        <f t="shared" si="2752"/>
        <v>0</v>
      </c>
      <c r="DW350" s="1"/>
      <c r="DX350" s="1"/>
      <c r="DY350" s="20">
        <f t="shared" si="2753"/>
        <v>0</v>
      </c>
      <c r="DZ350" s="20">
        <f t="shared" si="2754"/>
        <v>0</v>
      </c>
      <c r="EA350" s="20">
        <f t="shared" si="2755"/>
        <v>0</v>
      </c>
      <c r="EB350" s="20">
        <f t="shared" si="2756"/>
        <v>0</v>
      </c>
      <c r="EC350" s="18">
        <f t="shared" si="2757"/>
        <v>0</v>
      </c>
      <c r="ED350" s="19">
        <f t="shared" ref="ED350" si="3019">+IF(EC350&lt;&gt;0,EC350*3,0)</f>
        <v>0</v>
      </c>
      <c r="EE350" s="19">
        <f t="shared" si="2759"/>
        <v>0</v>
      </c>
      <c r="EF350" s="1">
        <f t="shared" si="2760"/>
        <v>0</v>
      </c>
      <c r="EG350" s="18">
        <f>+IF(AND(CT350+EC350=0,SUM(AO350:AR350)&gt;0,SUM(DK350:DN350)&gt;0),(CU350+CV350+CW350+CX350)*2+CY350*5,(EC350+CT350-FO350)*5)+IF(AND(EC350+DQ350+CT350=0,SUM(AO350:AR350)&gt;0),SUM(CU350:CX350)*2+CY350*5,0)-2</f>
        <v>2</v>
      </c>
      <c r="EH350" s="341"/>
      <c r="EI350" s="44"/>
      <c r="EJ350" s="44">
        <v>5.5</v>
      </c>
      <c r="EK350" s="44"/>
      <c r="EL350" s="93">
        <v>1</v>
      </c>
      <c r="EM350" s="93"/>
      <c r="EN350" s="93"/>
      <c r="EO350" s="366"/>
      <c r="EP350" s="366"/>
      <c r="EQ350" s="374"/>
      <c r="ER350" s="374"/>
      <c r="ES350" s="374"/>
      <c r="ET350" s="374"/>
      <c r="EU350" s="18">
        <f t="shared" si="2762"/>
        <v>6</v>
      </c>
      <c r="EV350" s="18">
        <f t="shared" si="2763"/>
        <v>2</v>
      </c>
      <c r="EW350" s="341">
        <v>1</v>
      </c>
      <c r="EX350" s="341"/>
      <c r="EY350" s="341">
        <v>2</v>
      </c>
      <c r="EZ350" s="365">
        <f t="shared" si="2773"/>
        <v>0</v>
      </c>
      <c r="FA350" s="44"/>
      <c r="FB350" s="44"/>
      <c r="FC350" s="44"/>
      <c r="FD350" s="45"/>
      <c r="FE350" s="45"/>
      <c r="FF350" s="45"/>
      <c r="FG350" s="300"/>
      <c r="FH350" s="45"/>
      <c r="FI350" s="45"/>
      <c r="FJ350" s="45"/>
      <c r="FK350" s="44"/>
      <c r="FL350" s="44"/>
      <c r="FM350" s="44"/>
      <c r="FN350" s="44"/>
      <c r="FO350" s="294"/>
      <c r="FP350" s="20">
        <f t="shared" si="2772"/>
        <v>0</v>
      </c>
      <c r="FQ350" s="20">
        <f t="shared" si="2764"/>
        <v>4</v>
      </c>
      <c r="FR350" s="20">
        <f t="shared" si="2765"/>
        <v>0</v>
      </c>
      <c r="FS350" s="20">
        <f t="shared" si="2766"/>
        <v>0</v>
      </c>
      <c r="FT350" s="20">
        <f t="shared" si="2767"/>
        <v>0</v>
      </c>
      <c r="FU350" s="20">
        <f t="shared" si="2768"/>
        <v>0</v>
      </c>
      <c r="FV350" s="20">
        <f t="shared" si="2769"/>
        <v>0</v>
      </c>
      <c r="FW350" s="44"/>
    </row>
    <row r="351" spans="1:179" ht="27.75" customHeight="1">
      <c r="A351" s="40"/>
      <c r="B351" s="48" t="s">
        <v>230</v>
      </c>
      <c r="C351" s="48" t="str">
        <f t="shared" ref="C351" si="3020">B351</f>
        <v>A2.7</v>
      </c>
      <c r="D351" s="48" t="s">
        <v>44</v>
      </c>
      <c r="E351" s="48" t="str">
        <f t="shared" ref="E351" si="3021">D351</f>
        <v>LT8,5</v>
      </c>
      <c r="F351" s="48">
        <v>32</v>
      </c>
      <c r="G351" s="48">
        <f t="shared" si="3002"/>
        <v>32</v>
      </c>
      <c r="H351" s="43"/>
      <c r="I351" s="43"/>
      <c r="J351" s="44"/>
      <c r="K351" s="44"/>
      <c r="L351" s="44"/>
      <c r="M351" s="44"/>
      <c r="N351" s="43"/>
      <c r="O351" s="43"/>
      <c r="P351" s="1"/>
      <c r="Q351" s="16"/>
      <c r="R351" s="1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1">
        <f t="shared" ref="AC351" si="3022">+IF(S351=1,1,0)+IF(T351=1,1,0)</f>
        <v>0</v>
      </c>
      <c r="AD351" s="1">
        <f t="shared" ref="AD351" si="3023">+IF(U351=1,1,0)+IF(V351=1,1,0)</f>
        <v>0</v>
      </c>
      <c r="AE351" s="1">
        <f t="shared" ref="AE351" si="3024">+IF(W351=1,1,0)+IF(X351=1,1,0)</f>
        <v>0</v>
      </c>
      <c r="AF351" s="1">
        <f t="shared" ref="AF351" si="3025">+IF(Y351=1,1,0)+IF(Z351=1,1,0)</f>
        <v>0</v>
      </c>
      <c r="AG351" s="1">
        <f t="shared" ref="AG351" si="3026">+IF(AA351=1,1,0)</f>
        <v>0</v>
      </c>
      <c r="AH351" s="1">
        <f t="shared" ref="AH351" si="3027">+IF(AB351=1,1,0)</f>
        <v>0</v>
      </c>
      <c r="AI351" s="1">
        <f t="shared" ref="AI351" si="3028">+IF(S351=2,1,0)+IF(T351=2,1,0)</f>
        <v>0</v>
      </c>
      <c r="AJ351" s="1">
        <f t="shared" ref="AJ351" si="3029">+IF(U351=2,1,0)+IF(V351=2,1,0)</f>
        <v>0</v>
      </c>
      <c r="AK351" s="1">
        <f t="shared" ref="AK351" si="3030">+IF(X351=2,1,0)+IF(W351=2,1,0)</f>
        <v>0</v>
      </c>
      <c r="AL351" s="1">
        <f t="shared" ref="AL351" si="3031">+IF(Y351=2,1,0)+IF(Z351=2,1,0)</f>
        <v>0</v>
      </c>
      <c r="AM351" s="1">
        <f t="shared" ref="AM351" si="3032">+IF(AA351=2,1,0)</f>
        <v>0</v>
      </c>
      <c r="AN351" s="1">
        <f t="shared" ref="AN351" si="3033">+IF(AB351=2,1,0)</f>
        <v>0</v>
      </c>
      <c r="AO351" s="44"/>
      <c r="AP351" s="44"/>
      <c r="AQ351" s="44"/>
      <c r="AR351" s="44">
        <f t="shared" si="2927"/>
        <v>32</v>
      </c>
      <c r="AS351" s="122">
        <f t="shared" si="2737"/>
        <v>0</v>
      </c>
      <c r="AT351" s="122">
        <f t="shared" si="2738"/>
        <v>0</v>
      </c>
      <c r="AU351" s="122">
        <f t="shared" si="2739"/>
        <v>0</v>
      </c>
      <c r="AV351" s="122">
        <f t="shared" si="2740"/>
        <v>1</v>
      </c>
      <c r="AW351" s="44"/>
      <c r="AX351" s="294"/>
      <c r="AY351" s="294"/>
      <c r="AZ351" s="294"/>
      <c r="BA351" s="294"/>
      <c r="BB351" s="294"/>
      <c r="BC351" s="294"/>
      <c r="BD351" s="44"/>
      <c r="BE351" s="44"/>
      <c r="BF351" s="44"/>
      <c r="BG351" s="44"/>
      <c r="BH351" s="44"/>
      <c r="BI351" s="44">
        <v>1</v>
      </c>
      <c r="BJ351" s="44"/>
      <c r="BK351" s="44"/>
      <c r="BL351" s="44"/>
      <c r="BM351" s="44"/>
      <c r="BN351" s="127"/>
      <c r="BO351" s="44"/>
      <c r="BP351" s="1"/>
      <c r="BQ351" s="44"/>
      <c r="BR351" s="17">
        <v>4</v>
      </c>
      <c r="BS351" s="1">
        <f t="shared" si="2741"/>
        <v>0</v>
      </c>
      <c r="BT351" s="17">
        <f t="shared" ref="BT351" si="3034">+BS351*2</f>
        <v>0</v>
      </c>
      <c r="BU351" s="44"/>
      <c r="BV351" s="44">
        <v>2</v>
      </c>
      <c r="BW351" s="44"/>
      <c r="BX351" s="44"/>
      <c r="BY351" s="44"/>
      <c r="BZ351" s="44"/>
      <c r="CA351" s="44"/>
      <c r="CB351" s="44"/>
      <c r="CC351" s="44"/>
      <c r="CD351" s="92"/>
      <c r="CE351" s="92"/>
      <c r="CF351" s="92"/>
      <c r="CG351" s="44"/>
      <c r="CH351" s="1"/>
      <c r="CI351" s="1">
        <v>1</v>
      </c>
      <c r="CJ351" s="1"/>
      <c r="CK351" s="383"/>
      <c r="CL351" s="383"/>
      <c r="CM351" s="383"/>
      <c r="CN351" s="1">
        <f t="shared" si="2743"/>
        <v>0</v>
      </c>
      <c r="CO351" s="1">
        <f t="shared" si="2744"/>
        <v>0</v>
      </c>
      <c r="CP351" s="20">
        <f t="shared" si="2745"/>
        <v>2.5</v>
      </c>
      <c r="CQ351" s="351"/>
      <c r="CR351" s="131">
        <f t="shared" si="2910"/>
        <v>1</v>
      </c>
      <c r="CS351" s="44"/>
      <c r="CT351" s="44"/>
      <c r="CU351" s="1"/>
      <c r="CV351" s="1"/>
      <c r="CW351" s="1">
        <v>1</v>
      </c>
      <c r="CX351" s="1"/>
      <c r="CY351" s="1">
        <v>1</v>
      </c>
      <c r="CZ351" s="44">
        <v>4</v>
      </c>
      <c r="DA351" s="17">
        <f t="shared" ref="DA351" si="3035">+CY351</f>
        <v>1</v>
      </c>
      <c r="DB351" s="359">
        <f t="shared" si="2770"/>
        <v>5</v>
      </c>
      <c r="DC351" s="359">
        <f t="shared" si="2771"/>
        <v>2</v>
      </c>
      <c r="DD351" s="44"/>
      <c r="DE351" s="44">
        <v>4</v>
      </c>
      <c r="DF351" s="44"/>
      <c r="DG351" s="44"/>
      <c r="DH351" s="44"/>
      <c r="DI351" s="44">
        <v>4</v>
      </c>
      <c r="DJ351" s="44"/>
      <c r="DK351" s="44"/>
      <c r="DL351" s="44"/>
      <c r="DM351" s="44"/>
      <c r="DN351" s="44">
        <f t="shared" si="3000"/>
        <v>32</v>
      </c>
      <c r="DO351" s="1"/>
      <c r="DP351" s="1"/>
      <c r="DQ351" s="17">
        <f t="shared" si="2747"/>
        <v>0</v>
      </c>
      <c r="DR351" s="17">
        <f t="shared" si="2748"/>
        <v>0</v>
      </c>
      <c r="DS351" s="17">
        <f t="shared" si="2749"/>
        <v>0</v>
      </c>
      <c r="DT351" s="17">
        <f t="shared" si="2750"/>
        <v>0</v>
      </c>
      <c r="DU351" s="17">
        <f t="shared" si="2751"/>
        <v>0</v>
      </c>
      <c r="DV351" s="17">
        <f t="shared" si="2752"/>
        <v>0</v>
      </c>
      <c r="DW351" s="1"/>
      <c r="DX351" s="1"/>
      <c r="DY351" s="20">
        <f t="shared" si="2753"/>
        <v>0</v>
      </c>
      <c r="DZ351" s="20">
        <f t="shared" si="2754"/>
        <v>0</v>
      </c>
      <c r="EA351" s="20">
        <f t="shared" si="2755"/>
        <v>0</v>
      </c>
      <c r="EB351" s="20">
        <f t="shared" si="2756"/>
        <v>0</v>
      </c>
      <c r="EC351" s="18">
        <f t="shared" si="2757"/>
        <v>1</v>
      </c>
      <c r="ED351" s="19">
        <f t="shared" ref="ED351" si="3036">+IF(EC351&lt;&gt;0,EC351*3,0)</f>
        <v>3</v>
      </c>
      <c r="EE351" s="19">
        <f t="shared" si="2759"/>
        <v>0</v>
      </c>
      <c r="EF351" s="1">
        <f t="shared" si="2760"/>
        <v>0</v>
      </c>
      <c r="EG351" s="18">
        <f>+IF(AND(CT351+EC351=0,SUM(AO351:AR351)&gt;0,SUM(DK351:DN351)&gt;0),(CU351+CV351+CW351+CX351)*2+CY351*5,(EC351+CT351-FO351)*5)+IF(AND(EC351+DQ351+CT351=0,SUM(AO351:AR351)&gt;0),SUM(CU351:CX351)*2+CY351*5,0)</f>
        <v>5</v>
      </c>
      <c r="EH351" s="341"/>
      <c r="EI351" s="44"/>
      <c r="EJ351" s="44">
        <v>5.5</v>
      </c>
      <c r="EK351" s="44"/>
      <c r="EL351" s="93">
        <v>1</v>
      </c>
      <c r="EM351" s="93"/>
      <c r="EN351" s="93"/>
      <c r="EO351" s="366"/>
      <c r="EP351" s="366"/>
      <c r="EQ351" s="374"/>
      <c r="ER351" s="374"/>
      <c r="ES351" s="374"/>
      <c r="ET351" s="374"/>
      <c r="EU351" s="18">
        <f t="shared" si="2762"/>
        <v>6</v>
      </c>
      <c r="EV351" s="18">
        <f t="shared" si="2763"/>
        <v>2</v>
      </c>
      <c r="EW351" s="341">
        <v>1</v>
      </c>
      <c r="EX351" s="341"/>
      <c r="EY351" s="341">
        <v>4</v>
      </c>
      <c r="EZ351" s="365">
        <f t="shared" si="2773"/>
        <v>0</v>
      </c>
      <c r="FA351" s="44"/>
      <c r="FB351" s="44"/>
      <c r="FC351" s="44"/>
      <c r="FD351" s="45"/>
      <c r="FE351" s="45"/>
      <c r="FF351" s="45"/>
      <c r="FG351" s="300"/>
      <c r="FH351" s="45"/>
      <c r="FI351" s="45"/>
      <c r="FJ351" s="45"/>
      <c r="FK351" s="44"/>
      <c r="FL351" s="44"/>
      <c r="FM351" s="44"/>
      <c r="FN351" s="44"/>
      <c r="FO351" s="294"/>
      <c r="FP351" s="20">
        <f t="shared" si="2772"/>
        <v>0</v>
      </c>
      <c r="FQ351" s="20">
        <f t="shared" si="2764"/>
        <v>4</v>
      </c>
      <c r="FR351" s="20">
        <f t="shared" si="2765"/>
        <v>0</v>
      </c>
      <c r="FS351" s="20">
        <f t="shared" si="2766"/>
        <v>0</v>
      </c>
      <c r="FT351" s="20">
        <f t="shared" si="2767"/>
        <v>0</v>
      </c>
      <c r="FU351" s="20">
        <f t="shared" si="2768"/>
        <v>0</v>
      </c>
      <c r="FV351" s="20">
        <f t="shared" si="2769"/>
        <v>0</v>
      </c>
      <c r="FW351" s="44"/>
    </row>
    <row r="352" spans="1:179" ht="27.75" customHeight="1">
      <c r="A352" s="40"/>
      <c r="B352" s="48" t="s">
        <v>231</v>
      </c>
      <c r="C352" s="48" t="str">
        <f t="shared" ref="C352" si="3037">B352</f>
        <v>A2.8</v>
      </c>
      <c r="D352" s="48" t="s">
        <v>44</v>
      </c>
      <c r="E352" s="48" t="str">
        <f t="shared" ref="E352" si="3038">D352</f>
        <v>LT8,5</v>
      </c>
      <c r="F352" s="48">
        <v>38</v>
      </c>
      <c r="G352" s="48">
        <f t="shared" si="3002"/>
        <v>38</v>
      </c>
      <c r="H352" s="43"/>
      <c r="I352" s="43"/>
      <c r="J352" s="44"/>
      <c r="K352" s="44"/>
      <c r="L352" s="44"/>
      <c r="M352" s="44"/>
      <c r="N352" s="43"/>
      <c r="O352" s="43"/>
      <c r="P352" s="1"/>
      <c r="Q352" s="16"/>
      <c r="R352" s="1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1">
        <f t="shared" ref="AC352" si="3039">+IF(S352=1,1,0)+IF(T352=1,1,0)</f>
        <v>0</v>
      </c>
      <c r="AD352" s="1">
        <f t="shared" ref="AD352" si="3040">+IF(U352=1,1,0)+IF(V352=1,1,0)</f>
        <v>0</v>
      </c>
      <c r="AE352" s="1">
        <f t="shared" ref="AE352" si="3041">+IF(W352=1,1,0)+IF(X352=1,1,0)</f>
        <v>0</v>
      </c>
      <c r="AF352" s="1">
        <f t="shared" ref="AF352" si="3042">+IF(Y352=1,1,0)+IF(Z352=1,1,0)</f>
        <v>0</v>
      </c>
      <c r="AG352" s="1">
        <f t="shared" ref="AG352" si="3043">+IF(AA352=1,1,0)</f>
        <v>0</v>
      </c>
      <c r="AH352" s="1">
        <f t="shared" ref="AH352" si="3044">+IF(AB352=1,1,0)</f>
        <v>0</v>
      </c>
      <c r="AI352" s="1">
        <f t="shared" ref="AI352" si="3045">+IF(S352=2,1,0)+IF(T352=2,1,0)</f>
        <v>0</v>
      </c>
      <c r="AJ352" s="1">
        <f t="shared" ref="AJ352" si="3046">+IF(U352=2,1,0)+IF(V352=2,1,0)</f>
        <v>0</v>
      </c>
      <c r="AK352" s="1">
        <f t="shared" ref="AK352" si="3047">+IF(X352=2,1,0)+IF(W352=2,1,0)</f>
        <v>0</v>
      </c>
      <c r="AL352" s="1">
        <f t="shared" ref="AL352" si="3048">+IF(Y352=2,1,0)+IF(Z352=2,1,0)</f>
        <v>0</v>
      </c>
      <c r="AM352" s="1">
        <f t="shared" ref="AM352" si="3049">+IF(AA352=2,1,0)</f>
        <v>0</v>
      </c>
      <c r="AN352" s="1">
        <f t="shared" ref="AN352" si="3050">+IF(AB352=2,1,0)</f>
        <v>0</v>
      </c>
      <c r="AO352" s="44"/>
      <c r="AP352" s="44"/>
      <c r="AQ352" s="44"/>
      <c r="AR352" s="44">
        <f t="shared" si="2927"/>
        <v>38</v>
      </c>
      <c r="AS352" s="122">
        <f t="shared" si="2737"/>
        <v>0</v>
      </c>
      <c r="AT352" s="122">
        <f t="shared" si="2738"/>
        <v>0</v>
      </c>
      <c r="AU352" s="122">
        <f t="shared" si="2739"/>
        <v>0</v>
      </c>
      <c r="AV352" s="122">
        <f t="shared" si="2740"/>
        <v>1</v>
      </c>
      <c r="AW352" s="44"/>
      <c r="AX352" s="294"/>
      <c r="AY352" s="294"/>
      <c r="AZ352" s="294"/>
      <c r="BA352" s="294"/>
      <c r="BB352" s="294"/>
      <c r="BC352" s="294"/>
      <c r="BD352" s="44"/>
      <c r="BE352" s="44"/>
      <c r="BF352" s="44"/>
      <c r="BG352" s="44"/>
      <c r="BH352" s="44"/>
      <c r="BI352" s="44">
        <v>1</v>
      </c>
      <c r="BJ352" s="44"/>
      <c r="BK352" s="44"/>
      <c r="BL352" s="44"/>
      <c r="BM352" s="44"/>
      <c r="BN352" s="127"/>
      <c r="BO352" s="44">
        <v>1</v>
      </c>
      <c r="BP352" s="1"/>
      <c r="BQ352" s="44"/>
      <c r="BR352" s="17">
        <v>4</v>
      </c>
      <c r="BS352" s="1">
        <f t="shared" si="2741"/>
        <v>0</v>
      </c>
      <c r="BT352" s="17">
        <f t="shared" ref="BT352" si="3051">+BS352*2</f>
        <v>0</v>
      </c>
      <c r="BU352" s="44"/>
      <c r="BV352" s="44">
        <v>2</v>
      </c>
      <c r="BW352" s="44"/>
      <c r="BX352" s="44"/>
      <c r="BY352" s="44"/>
      <c r="BZ352" s="44"/>
      <c r="CA352" s="44"/>
      <c r="CB352" s="44"/>
      <c r="CC352" s="44"/>
      <c r="CD352" s="92"/>
      <c r="CE352" s="92"/>
      <c r="CF352" s="92"/>
      <c r="CG352" s="44"/>
      <c r="CH352" s="1"/>
      <c r="CI352" s="1">
        <v>1</v>
      </c>
      <c r="CJ352" s="1"/>
      <c r="CK352" s="383"/>
      <c r="CL352" s="383"/>
      <c r="CM352" s="383"/>
      <c r="CN352" s="1">
        <f t="shared" si="2743"/>
        <v>0</v>
      </c>
      <c r="CO352" s="1">
        <f t="shared" si="2744"/>
        <v>0</v>
      </c>
      <c r="CP352" s="20">
        <f t="shared" si="2745"/>
        <v>2.5</v>
      </c>
      <c r="CQ352" s="351"/>
      <c r="CR352" s="131">
        <f t="shared" si="2910"/>
        <v>1</v>
      </c>
      <c r="CS352" s="44"/>
      <c r="CT352" s="44"/>
      <c r="CU352" s="1"/>
      <c r="CV352" s="1"/>
      <c r="CW352" s="1">
        <v>1</v>
      </c>
      <c r="CX352" s="1"/>
      <c r="CY352" s="1">
        <v>1</v>
      </c>
      <c r="CZ352" s="44">
        <v>2</v>
      </c>
      <c r="DA352" s="17">
        <f t="shared" ref="DA352" si="3052">+CY352</f>
        <v>1</v>
      </c>
      <c r="DB352" s="359">
        <f t="shared" si="2770"/>
        <v>3</v>
      </c>
      <c r="DC352" s="359">
        <f t="shared" si="2771"/>
        <v>2</v>
      </c>
      <c r="DD352" s="44"/>
      <c r="DE352" s="44">
        <v>4</v>
      </c>
      <c r="DF352" s="44"/>
      <c r="DG352" s="44"/>
      <c r="DH352" s="44"/>
      <c r="DI352" s="44">
        <v>4</v>
      </c>
      <c r="DJ352" s="44"/>
      <c r="DK352" s="44"/>
      <c r="DL352" s="44"/>
      <c r="DM352" s="44"/>
      <c r="DN352" s="44">
        <f t="shared" si="3000"/>
        <v>38</v>
      </c>
      <c r="DO352" s="1"/>
      <c r="DP352" s="1"/>
      <c r="DQ352" s="17">
        <f t="shared" si="2747"/>
        <v>0</v>
      </c>
      <c r="DR352" s="17">
        <f t="shared" si="2748"/>
        <v>0</v>
      </c>
      <c r="DS352" s="17">
        <f t="shared" si="2749"/>
        <v>0</v>
      </c>
      <c r="DT352" s="17">
        <f t="shared" si="2750"/>
        <v>0</v>
      </c>
      <c r="DU352" s="17">
        <f t="shared" si="2751"/>
        <v>0</v>
      </c>
      <c r="DV352" s="17">
        <f t="shared" si="2752"/>
        <v>0</v>
      </c>
      <c r="DW352" s="1"/>
      <c r="DX352" s="1"/>
      <c r="DY352" s="20">
        <f t="shared" si="2753"/>
        <v>0</v>
      </c>
      <c r="DZ352" s="20">
        <f t="shared" si="2754"/>
        <v>0</v>
      </c>
      <c r="EA352" s="20">
        <f t="shared" si="2755"/>
        <v>0</v>
      </c>
      <c r="EB352" s="20">
        <f t="shared" si="2756"/>
        <v>0</v>
      </c>
      <c r="EC352" s="18">
        <f t="shared" si="2757"/>
        <v>1</v>
      </c>
      <c r="ED352" s="19">
        <f t="shared" ref="ED352" si="3053">+IF(EC352&lt;&gt;0,EC352*3,0)</f>
        <v>3</v>
      </c>
      <c r="EE352" s="19">
        <f t="shared" si="2759"/>
        <v>0</v>
      </c>
      <c r="EF352" s="1">
        <f t="shared" si="2760"/>
        <v>0</v>
      </c>
      <c r="EG352" s="18">
        <f>+IF(AND(CT352+EC352=0,SUM(AO352:AR352)&gt;0,SUM(DK352:DN352)&gt;0),(CU352+CV352+CW352+CX352)*2+CY352*5,(EC352+CT352-FO352)*5)+IF(AND(EC352+DQ352+CT352=0,SUM(AO352:AR352)&gt;0),SUM(CU352:CX352)*2+CY352*5,0)</f>
        <v>5</v>
      </c>
      <c r="EH352" s="341"/>
      <c r="EI352" s="44"/>
      <c r="EJ352" s="44">
        <v>5.5</v>
      </c>
      <c r="EK352" s="44"/>
      <c r="EL352" s="93">
        <v>1</v>
      </c>
      <c r="EM352" s="93"/>
      <c r="EN352" s="93"/>
      <c r="EO352" s="366"/>
      <c r="EP352" s="366"/>
      <c r="EQ352" s="374"/>
      <c r="ER352" s="374"/>
      <c r="ES352" s="374"/>
      <c r="ET352" s="374"/>
      <c r="EU352" s="18">
        <f t="shared" si="2762"/>
        <v>4</v>
      </c>
      <c r="EV352" s="18">
        <f t="shared" si="2763"/>
        <v>2</v>
      </c>
      <c r="EW352" s="341">
        <v>2</v>
      </c>
      <c r="EX352" s="341">
        <v>2</v>
      </c>
      <c r="EY352" s="341">
        <v>4</v>
      </c>
      <c r="EZ352" s="365">
        <f t="shared" si="2773"/>
        <v>0</v>
      </c>
      <c r="FA352" s="44"/>
      <c r="FB352" s="44"/>
      <c r="FC352" s="44"/>
      <c r="FD352" s="45"/>
      <c r="FE352" s="45"/>
      <c r="FF352" s="45"/>
      <c r="FG352" s="300"/>
      <c r="FH352" s="45"/>
      <c r="FI352" s="45"/>
      <c r="FJ352" s="45"/>
      <c r="FK352" s="44"/>
      <c r="FL352" s="44"/>
      <c r="FM352" s="44"/>
      <c r="FN352" s="44"/>
      <c r="FO352" s="294"/>
      <c r="FP352" s="20">
        <f t="shared" si="2772"/>
        <v>0</v>
      </c>
      <c r="FQ352" s="20">
        <f t="shared" si="2764"/>
        <v>4</v>
      </c>
      <c r="FR352" s="20">
        <f t="shared" si="2765"/>
        <v>0</v>
      </c>
      <c r="FS352" s="20">
        <f t="shared" si="2766"/>
        <v>0</v>
      </c>
      <c r="FT352" s="20">
        <f t="shared" si="2767"/>
        <v>0</v>
      </c>
      <c r="FU352" s="20">
        <f t="shared" si="2768"/>
        <v>0</v>
      </c>
      <c r="FV352" s="20">
        <f t="shared" si="2769"/>
        <v>0</v>
      </c>
      <c r="FW352" s="44" t="s">
        <v>649</v>
      </c>
    </row>
    <row r="353" spans="1:179" ht="27.75" customHeight="1">
      <c r="A353" s="40"/>
      <c r="B353" s="48" t="s">
        <v>232</v>
      </c>
      <c r="C353" s="48" t="str">
        <f t="shared" ref="C353" si="3054">B353</f>
        <v>A2.9</v>
      </c>
      <c r="D353" s="48" t="s">
        <v>44</v>
      </c>
      <c r="E353" s="48" t="str">
        <f t="shared" ref="E353" si="3055">D353</f>
        <v>LT8,5</v>
      </c>
      <c r="F353" s="48">
        <v>35</v>
      </c>
      <c r="G353" s="48">
        <f t="shared" si="3002"/>
        <v>35</v>
      </c>
      <c r="H353" s="43"/>
      <c r="I353" s="43"/>
      <c r="J353" s="44"/>
      <c r="K353" s="44"/>
      <c r="L353" s="44"/>
      <c r="M353" s="44"/>
      <c r="N353" s="43"/>
      <c r="O353" s="43"/>
      <c r="P353" s="1"/>
      <c r="Q353" s="16"/>
      <c r="R353" s="1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1">
        <f t="shared" ref="AC353" si="3056">+IF(S353=1,1,0)+IF(T353=1,1,0)</f>
        <v>0</v>
      </c>
      <c r="AD353" s="1">
        <f t="shared" ref="AD353" si="3057">+IF(U353=1,1,0)+IF(V353=1,1,0)</f>
        <v>0</v>
      </c>
      <c r="AE353" s="1">
        <f t="shared" ref="AE353" si="3058">+IF(W353=1,1,0)+IF(X353=1,1,0)</f>
        <v>0</v>
      </c>
      <c r="AF353" s="1">
        <f t="shared" ref="AF353" si="3059">+IF(Y353=1,1,0)+IF(Z353=1,1,0)</f>
        <v>0</v>
      </c>
      <c r="AG353" s="1">
        <f t="shared" ref="AG353" si="3060">+IF(AA353=1,1,0)</f>
        <v>0</v>
      </c>
      <c r="AH353" s="1">
        <f t="shared" ref="AH353" si="3061">+IF(AB353=1,1,0)</f>
        <v>0</v>
      </c>
      <c r="AI353" s="1">
        <f t="shared" ref="AI353" si="3062">+IF(S353=2,1,0)+IF(T353=2,1,0)</f>
        <v>0</v>
      </c>
      <c r="AJ353" s="1">
        <f t="shared" ref="AJ353" si="3063">+IF(U353=2,1,0)+IF(V353=2,1,0)</f>
        <v>0</v>
      </c>
      <c r="AK353" s="1">
        <f t="shared" ref="AK353" si="3064">+IF(X353=2,1,0)+IF(W353=2,1,0)</f>
        <v>0</v>
      </c>
      <c r="AL353" s="1">
        <f t="shared" ref="AL353" si="3065">+IF(Y353=2,1,0)+IF(Z353=2,1,0)</f>
        <v>0</v>
      </c>
      <c r="AM353" s="1">
        <f t="shared" ref="AM353" si="3066">+IF(AA353=2,1,0)</f>
        <v>0</v>
      </c>
      <c r="AN353" s="1">
        <f t="shared" ref="AN353" si="3067">+IF(AB353=2,1,0)</f>
        <v>0</v>
      </c>
      <c r="AO353" s="44"/>
      <c r="AP353" s="44"/>
      <c r="AQ353" s="44"/>
      <c r="AR353" s="44"/>
      <c r="AS353" s="122">
        <f t="shared" si="2737"/>
        <v>0</v>
      </c>
      <c r="AT353" s="122">
        <f t="shared" si="2738"/>
        <v>0</v>
      </c>
      <c r="AU353" s="122">
        <f t="shared" si="2739"/>
        <v>0</v>
      </c>
      <c r="AV353" s="122">
        <f t="shared" si="2740"/>
        <v>0</v>
      </c>
      <c r="AW353" s="44"/>
      <c r="AX353" s="294"/>
      <c r="AY353" s="294"/>
      <c r="AZ353" s="294"/>
      <c r="BA353" s="294"/>
      <c r="BB353" s="294"/>
      <c r="BC353" s="294"/>
      <c r="BD353" s="44"/>
      <c r="BE353" s="44"/>
      <c r="BF353" s="44"/>
      <c r="BG353" s="44"/>
      <c r="BH353" s="44"/>
      <c r="BI353" s="44">
        <v>1</v>
      </c>
      <c r="BJ353" s="44"/>
      <c r="BK353" s="44"/>
      <c r="BL353" s="44"/>
      <c r="BM353" s="44"/>
      <c r="BN353" s="127"/>
      <c r="BO353" s="44"/>
      <c r="BP353" s="1"/>
      <c r="BQ353" s="44"/>
      <c r="BR353" s="17">
        <v>2</v>
      </c>
      <c r="BS353" s="1">
        <f t="shared" si="2741"/>
        <v>0</v>
      </c>
      <c r="BT353" s="17">
        <f t="shared" ref="BT353" si="3068">+BS353*2</f>
        <v>0</v>
      </c>
      <c r="BU353" s="44"/>
      <c r="BV353" s="44">
        <v>1</v>
      </c>
      <c r="BW353" s="44"/>
      <c r="BX353" s="44"/>
      <c r="BY353" s="44"/>
      <c r="BZ353" s="44"/>
      <c r="CA353" s="44"/>
      <c r="CB353" s="44"/>
      <c r="CC353" s="44"/>
      <c r="CD353" s="92"/>
      <c r="CE353" s="92"/>
      <c r="CF353" s="92"/>
      <c r="CG353" s="44"/>
      <c r="CH353" s="1"/>
      <c r="CI353" s="1">
        <v>1</v>
      </c>
      <c r="CJ353" s="1"/>
      <c r="CK353" s="383"/>
      <c r="CL353" s="383"/>
      <c r="CM353" s="383"/>
      <c r="CN353" s="1">
        <f t="shared" si="2743"/>
        <v>0</v>
      </c>
      <c r="CO353" s="1">
        <f t="shared" si="2744"/>
        <v>0</v>
      </c>
      <c r="CP353" s="20">
        <f t="shared" si="2745"/>
        <v>2.5</v>
      </c>
      <c r="CQ353" s="351"/>
      <c r="CR353" s="131">
        <f t="shared" si="2910"/>
        <v>1</v>
      </c>
      <c r="CS353" s="44"/>
      <c r="CT353" s="44"/>
      <c r="CU353" s="1"/>
      <c r="CV353" s="1">
        <v>1</v>
      </c>
      <c r="CW353" s="1">
        <v>1</v>
      </c>
      <c r="CX353" s="1"/>
      <c r="CY353" s="1">
        <v>1</v>
      </c>
      <c r="CZ353" s="44">
        <v>6</v>
      </c>
      <c r="DA353" s="17">
        <f t="shared" ref="DA353" si="3069">+CY353</f>
        <v>1</v>
      </c>
      <c r="DB353" s="359">
        <f t="shared" si="2770"/>
        <v>7</v>
      </c>
      <c r="DC353" s="359">
        <f t="shared" si="2771"/>
        <v>3</v>
      </c>
      <c r="DD353" s="44"/>
      <c r="DE353" s="44">
        <v>8</v>
      </c>
      <c r="DF353" s="44"/>
      <c r="DG353" s="44"/>
      <c r="DH353" s="44"/>
      <c r="DI353" s="44">
        <v>4</v>
      </c>
      <c r="DJ353" s="44"/>
      <c r="DK353" s="44"/>
      <c r="DL353" s="44"/>
      <c r="DM353" s="44"/>
      <c r="DN353" s="44">
        <f t="shared" si="3000"/>
        <v>35</v>
      </c>
      <c r="DO353" s="1"/>
      <c r="DP353" s="1"/>
      <c r="DQ353" s="17">
        <f t="shared" si="2747"/>
        <v>0</v>
      </c>
      <c r="DR353" s="17">
        <f t="shared" si="2748"/>
        <v>0</v>
      </c>
      <c r="DS353" s="17">
        <f t="shared" si="2749"/>
        <v>0</v>
      </c>
      <c r="DT353" s="17">
        <f t="shared" si="2750"/>
        <v>0</v>
      </c>
      <c r="DU353" s="17">
        <f t="shared" si="2751"/>
        <v>0</v>
      </c>
      <c r="DV353" s="17">
        <f t="shared" si="2752"/>
        <v>0</v>
      </c>
      <c r="DW353" s="1"/>
      <c r="DX353" s="1"/>
      <c r="DY353" s="20">
        <f t="shared" si="2753"/>
        <v>0</v>
      </c>
      <c r="DZ353" s="20">
        <f t="shared" si="2754"/>
        <v>0</v>
      </c>
      <c r="EA353" s="20">
        <f t="shared" si="2755"/>
        <v>0</v>
      </c>
      <c r="EB353" s="20">
        <f t="shared" si="2756"/>
        <v>0</v>
      </c>
      <c r="EC353" s="18">
        <f t="shared" si="2757"/>
        <v>1</v>
      </c>
      <c r="ED353" s="19">
        <f t="shared" ref="ED353" si="3070">+IF(EC353&lt;&gt;0,EC353*3,0)</f>
        <v>3</v>
      </c>
      <c r="EE353" s="19">
        <f t="shared" si="2759"/>
        <v>0</v>
      </c>
      <c r="EF353" s="1">
        <f t="shared" si="2760"/>
        <v>0</v>
      </c>
      <c r="EG353" s="18">
        <f>+IF(AND(CT353+EC353=0,SUM(AO353:AR353)&gt;0,SUM(DK353:DN353)&gt;0),(CU353+CV353+CW353+CX353)*2+CY353*5,(EC353+CT353-FO353)*5)+IF(AND(EC353+DQ353+CT353=0,SUM(AO353:AR353)&gt;0),SUM(CU353:CX353)*2+CY353*5,0)</f>
        <v>5</v>
      </c>
      <c r="EH353" s="341"/>
      <c r="EI353" s="44">
        <v>5.5</v>
      </c>
      <c r="EJ353" s="44">
        <v>5.5</v>
      </c>
      <c r="EK353" s="44"/>
      <c r="EL353" s="93">
        <v>1</v>
      </c>
      <c r="EM353" s="93"/>
      <c r="EN353" s="93"/>
      <c r="EO353" s="366"/>
      <c r="EP353" s="366"/>
      <c r="EQ353" s="374">
        <v>1</v>
      </c>
      <c r="ER353" s="374"/>
      <c r="ES353" s="374"/>
      <c r="ET353" s="374"/>
      <c r="EU353" s="18">
        <f t="shared" si="2762"/>
        <v>8</v>
      </c>
      <c r="EV353" s="18">
        <f t="shared" si="2763"/>
        <v>2</v>
      </c>
      <c r="EW353" s="341">
        <v>1</v>
      </c>
      <c r="EX353" s="341"/>
      <c r="EY353" s="341">
        <v>4</v>
      </c>
      <c r="EZ353" s="365">
        <f t="shared" si="2773"/>
        <v>0</v>
      </c>
      <c r="FA353" s="44"/>
      <c r="FB353" s="44"/>
      <c r="FC353" s="44"/>
      <c r="FD353" s="45"/>
      <c r="FE353" s="45"/>
      <c r="FF353" s="45"/>
      <c r="FG353" s="300"/>
      <c r="FH353" s="45"/>
      <c r="FI353" s="45"/>
      <c r="FJ353" s="45"/>
      <c r="FK353" s="44"/>
      <c r="FL353" s="44"/>
      <c r="FM353" s="44"/>
      <c r="FN353" s="44"/>
      <c r="FO353" s="294"/>
      <c r="FP353" s="20">
        <f t="shared" si="2772"/>
        <v>0</v>
      </c>
      <c r="FQ353" s="20">
        <f t="shared" si="2764"/>
        <v>8</v>
      </c>
      <c r="FR353" s="20">
        <f t="shared" si="2765"/>
        <v>0</v>
      </c>
      <c r="FS353" s="20">
        <f t="shared" si="2766"/>
        <v>0</v>
      </c>
      <c r="FT353" s="20">
        <f t="shared" si="2767"/>
        <v>0</v>
      </c>
      <c r="FU353" s="20">
        <f t="shared" si="2768"/>
        <v>0</v>
      </c>
      <c r="FV353" s="20">
        <f t="shared" si="2769"/>
        <v>0</v>
      </c>
      <c r="FW353" s="44"/>
    </row>
    <row r="354" spans="1:179" ht="27.75" customHeight="1">
      <c r="A354" s="40"/>
      <c r="B354" s="48" t="s">
        <v>233</v>
      </c>
      <c r="C354" s="48" t="str">
        <f t="shared" ref="C354" si="3071">B354</f>
        <v>A2.10</v>
      </c>
      <c r="D354" s="48" t="s">
        <v>44</v>
      </c>
      <c r="E354" s="48" t="str">
        <f t="shared" ref="E354" si="3072">D354</f>
        <v>LT8,5</v>
      </c>
      <c r="F354" s="48">
        <v>26</v>
      </c>
      <c r="G354" s="48">
        <f t="shared" si="3002"/>
        <v>26</v>
      </c>
      <c r="H354" s="43"/>
      <c r="I354" s="43"/>
      <c r="J354" s="44"/>
      <c r="K354" s="44"/>
      <c r="L354" s="44"/>
      <c r="M354" s="44"/>
      <c r="N354" s="43"/>
      <c r="O354" s="43"/>
      <c r="P354" s="1"/>
      <c r="Q354" s="16"/>
      <c r="R354" s="1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1">
        <f t="shared" ref="AC354" si="3073">+IF(S354=1,1,0)+IF(T354=1,1,0)</f>
        <v>0</v>
      </c>
      <c r="AD354" s="1">
        <f t="shared" ref="AD354" si="3074">+IF(U354=1,1,0)+IF(V354=1,1,0)</f>
        <v>0</v>
      </c>
      <c r="AE354" s="1">
        <f t="shared" ref="AE354" si="3075">+IF(W354=1,1,0)+IF(X354=1,1,0)</f>
        <v>0</v>
      </c>
      <c r="AF354" s="1">
        <f t="shared" ref="AF354" si="3076">+IF(Y354=1,1,0)+IF(Z354=1,1,0)</f>
        <v>0</v>
      </c>
      <c r="AG354" s="1">
        <f t="shared" ref="AG354" si="3077">+IF(AA354=1,1,0)</f>
        <v>0</v>
      </c>
      <c r="AH354" s="1">
        <f t="shared" ref="AH354" si="3078">+IF(AB354=1,1,0)</f>
        <v>0</v>
      </c>
      <c r="AI354" s="1">
        <f t="shared" ref="AI354" si="3079">+IF(S354=2,1,0)+IF(T354=2,1,0)</f>
        <v>0</v>
      </c>
      <c r="AJ354" s="1">
        <f t="shared" ref="AJ354" si="3080">+IF(U354=2,1,0)+IF(V354=2,1,0)</f>
        <v>0</v>
      </c>
      <c r="AK354" s="1">
        <f t="shared" ref="AK354" si="3081">+IF(X354=2,1,0)+IF(W354=2,1,0)</f>
        <v>0</v>
      </c>
      <c r="AL354" s="1">
        <f t="shared" ref="AL354" si="3082">+IF(Y354=2,1,0)+IF(Z354=2,1,0)</f>
        <v>0</v>
      </c>
      <c r="AM354" s="1">
        <f t="shared" ref="AM354" si="3083">+IF(AA354=2,1,0)</f>
        <v>0</v>
      </c>
      <c r="AN354" s="1">
        <f t="shared" ref="AN354" si="3084">+IF(AB354=2,1,0)</f>
        <v>0</v>
      </c>
      <c r="AO354" s="44"/>
      <c r="AP354" s="44"/>
      <c r="AQ354" s="44"/>
      <c r="AR354" s="44"/>
      <c r="AS354" s="122">
        <f t="shared" ref="AS354:AS382" si="3085">IF(AND(AO354&gt;0,OR(BR354&gt;=2,BR354=1)),1,0)</f>
        <v>0</v>
      </c>
      <c r="AT354" s="122">
        <f t="shared" ref="AT354:AT382" si="3086">IF(AND(AP354&gt;0,OR(BR354&gt;=2,BR354=1)),1,0)</f>
        <v>0</v>
      </c>
      <c r="AU354" s="122">
        <f t="shared" ref="AU354:AU382" si="3087">IF(AND(AQ354&gt;0,OR(BR354&gt;=2,BR354=1)),1,0)</f>
        <v>0</v>
      </c>
      <c r="AV354" s="122">
        <f t="shared" ref="AV354:AV382" si="3088">IF(AND(AR354&gt;0,OR(BR354&gt;=2,BR354=1)),AR354/G354,0)</f>
        <v>0</v>
      </c>
      <c r="AW354" s="44"/>
      <c r="AX354" s="294"/>
      <c r="AY354" s="294"/>
      <c r="AZ354" s="294"/>
      <c r="BA354" s="294"/>
      <c r="BB354" s="294"/>
      <c r="BC354" s="294"/>
      <c r="BD354" s="44"/>
      <c r="BE354" s="44"/>
      <c r="BF354" s="44"/>
      <c r="BG354" s="44"/>
      <c r="BH354" s="44"/>
      <c r="BI354" s="44">
        <v>1</v>
      </c>
      <c r="BJ354" s="44"/>
      <c r="BK354" s="44"/>
      <c r="BL354" s="44"/>
      <c r="BM354" s="44"/>
      <c r="BN354" s="127"/>
      <c r="BO354" s="44"/>
      <c r="BP354" s="1"/>
      <c r="BQ354" s="44"/>
      <c r="BR354" s="17">
        <v>2</v>
      </c>
      <c r="BS354" s="1">
        <f t="shared" si="2741"/>
        <v>0</v>
      </c>
      <c r="BT354" s="17">
        <f t="shared" ref="BT354" si="3089">+BS354*2</f>
        <v>0</v>
      </c>
      <c r="BU354" s="44"/>
      <c r="BV354" s="44">
        <v>1</v>
      </c>
      <c r="BW354" s="44"/>
      <c r="BX354" s="44"/>
      <c r="BY354" s="44"/>
      <c r="BZ354" s="44"/>
      <c r="CA354" s="44"/>
      <c r="CB354" s="44"/>
      <c r="CC354" s="44"/>
      <c r="CD354" s="92"/>
      <c r="CE354" s="92"/>
      <c r="CF354" s="92"/>
      <c r="CG354" s="44"/>
      <c r="CH354" s="1"/>
      <c r="CI354" s="1">
        <v>1</v>
      </c>
      <c r="CJ354" s="1"/>
      <c r="CK354" s="383"/>
      <c r="CL354" s="383"/>
      <c r="CM354" s="383"/>
      <c r="CN354" s="1">
        <f t="shared" ref="CN354:CN382" si="3090">+SUM(BX354:CC354)*BW354</f>
        <v>0</v>
      </c>
      <c r="CO354" s="1">
        <f t="shared" ref="CO354:CO382" si="3091">+SUM(BX354:CC354)*BW354</f>
        <v>0</v>
      </c>
      <c r="CP354" s="20">
        <f t="shared" ref="CP354:CP382" si="3092">+SUM(BY354:CC354)*2.5+SUM(CD354:CG354)*0.5+SUM(CH354:CJ354)*2.5</f>
        <v>2.5</v>
      </c>
      <c r="CQ354" s="351"/>
      <c r="CR354" s="131">
        <f t="shared" si="2910"/>
        <v>1</v>
      </c>
      <c r="CS354" s="44"/>
      <c r="CT354" s="44"/>
      <c r="CU354" s="1"/>
      <c r="CV354" s="1"/>
      <c r="CW354" s="1"/>
      <c r="CX354" s="1"/>
      <c r="CY354" s="1">
        <v>1</v>
      </c>
      <c r="CZ354" s="44"/>
      <c r="DA354" s="17">
        <f t="shared" ref="DA354" si="3093">+CY354</f>
        <v>1</v>
      </c>
      <c r="DB354" s="359">
        <f t="shared" si="2770"/>
        <v>1</v>
      </c>
      <c r="DC354" s="359">
        <f t="shared" si="2771"/>
        <v>1</v>
      </c>
      <c r="DD354" s="44"/>
      <c r="DE354" s="44"/>
      <c r="DF354" s="44"/>
      <c r="DG354" s="44"/>
      <c r="DH354" s="44"/>
      <c r="DI354" s="44">
        <v>4</v>
      </c>
      <c r="DJ354" s="44"/>
      <c r="DK354" s="44"/>
      <c r="DL354" s="44"/>
      <c r="DM354" s="44"/>
      <c r="DN354" s="44">
        <f t="shared" si="3000"/>
        <v>26</v>
      </c>
      <c r="DO354" s="1"/>
      <c r="DP354" s="1"/>
      <c r="DQ354" s="17">
        <f t="shared" ref="DQ354:DQ382" si="3094">+IF(AND(SUM(S354:AA354)&gt;0,SUM(FA354:FF354)&gt;0),CT354,0)</f>
        <v>0</v>
      </c>
      <c r="DR354" s="17">
        <f t="shared" ref="DR354:DR382" si="3095">+IF(AND(SUM(S354:AA354)&gt;0,SUM(FA354:FF354)&gt;0),CU354,0)</f>
        <v>0</v>
      </c>
      <c r="DS354" s="17">
        <f t="shared" ref="DS354:DS382" si="3096">+IF(AND(SUM(S354:AA354)&gt;0,SUM(FA354:FF354)&gt;0),CV354,0)</f>
        <v>0</v>
      </c>
      <c r="DT354" s="17">
        <f t="shared" ref="DT354:DT382" si="3097">+IF(AND(SUM(S354:AA354)&gt;0,SUM(FA354:FF354)&gt;0),CW354,0)</f>
        <v>0</v>
      </c>
      <c r="DU354" s="17">
        <f t="shared" ref="DU354:DU382" si="3098">+IF(AND(SUM(S354:AA354)&gt;0,SUM(FA354:FF354)&gt;0),CX354,0)</f>
        <v>0</v>
      </c>
      <c r="DV354" s="17">
        <f t="shared" ref="DV354:DV382" si="3099">+IF(AND(SUM(S354:AA354)&gt;0,SUM(FA354:FF354)&gt;0),CY354,0)</f>
        <v>0</v>
      </c>
      <c r="DW354" s="1"/>
      <c r="DX354" s="1"/>
      <c r="DY354" s="20">
        <f t="shared" ref="DY354:DY382" si="3100">+IF(AND(SUM(S354:AB354)&gt;0,SUM(FA354:FF354)&gt;0,DG354&gt;=3),DG354,0)</f>
        <v>0</v>
      </c>
      <c r="DZ354" s="20">
        <f t="shared" ref="DZ354:DZ382" si="3101">+IF(AND(SUM(S354:AB354)&gt;0,SUM(FA354:FF354)&gt;0,DH354&gt;=3),DH354,0)</f>
        <v>0</v>
      </c>
      <c r="EA354" s="20">
        <f t="shared" ref="EA354:EA382" si="3102">+IF(AND(SUM(S354:AB354)&gt;0,SUM(FA354:FF354)&gt;0,DI354&gt;=3),DI354,0)</f>
        <v>0</v>
      </c>
      <c r="EB354" s="20">
        <f t="shared" ref="EB354:EB382" si="3103">+IF(AND(SUM(S354:AB354)&gt;0,SUM(FA354:FF354)&gt;0,DJ354&gt;=3),DJ354,0)</f>
        <v>0</v>
      </c>
      <c r="EC354" s="18">
        <f t="shared" ref="EC354:EC382" si="3104">+IF(AND(CT354=0,SUM(CU354:CY354)&gt;1,SUM(CU354:CY354)&lt;=4),1,IF(AND(CT354=0,SUM(CU354:CY354)&gt;4),2,0))</f>
        <v>0</v>
      </c>
      <c r="ED354" s="19">
        <f t="shared" ref="ED354" si="3105">+IF(EC354&lt;&gt;0,EC354*3,0)</f>
        <v>0</v>
      </c>
      <c r="EE354" s="19">
        <f t="shared" ref="EE354:EE382" si="3106">+IF(SUM(AO354:AR354)+SUM(DK354:DN354)&gt;0,CT354*3,0)</f>
        <v>0</v>
      </c>
      <c r="EF354" s="1">
        <f t="shared" ref="EF354:EF382" si="3107">+IF(EE354&gt;0,CT354*4,0)</f>
        <v>0</v>
      </c>
      <c r="EG354" s="18"/>
      <c r="EH354" s="341"/>
      <c r="EI354" s="44"/>
      <c r="EJ354" s="44"/>
      <c r="EK354" s="44"/>
      <c r="EL354" s="93">
        <v>1</v>
      </c>
      <c r="EM354" s="93"/>
      <c r="EN354" s="93"/>
      <c r="EO354" s="366"/>
      <c r="EP354" s="366"/>
      <c r="EQ354" s="374"/>
      <c r="ER354" s="374"/>
      <c r="ES354" s="374"/>
      <c r="ET354" s="374"/>
      <c r="EU354" s="18">
        <f t="shared" ref="EU354:EU382" si="3108">IF(SUM(CU354:CX354)&gt;0,CZ354*1+2,0)</f>
        <v>0</v>
      </c>
      <c r="EV354" s="18">
        <f t="shared" si="2763"/>
        <v>2</v>
      </c>
      <c r="EW354" s="341">
        <v>1</v>
      </c>
      <c r="EX354" s="341"/>
      <c r="EY354" s="341">
        <v>4</v>
      </c>
      <c r="EZ354" s="365">
        <f t="shared" si="2773"/>
        <v>0</v>
      </c>
      <c r="FA354" s="44"/>
      <c r="FB354" s="44"/>
      <c r="FC354" s="44"/>
      <c r="FD354" s="45"/>
      <c r="FE354" s="45"/>
      <c r="FF354" s="45"/>
      <c r="FG354" s="300"/>
      <c r="FH354" s="45"/>
      <c r="FI354" s="45"/>
      <c r="FJ354" s="45"/>
      <c r="FK354" s="44"/>
      <c r="FL354" s="44"/>
      <c r="FM354" s="44"/>
      <c r="FN354" s="44"/>
      <c r="FO354" s="294"/>
      <c r="FP354" s="20">
        <f t="shared" si="2772"/>
        <v>0</v>
      </c>
      <c r="FQ354" s="20">
        <f t="shared" ref="FQ354:FQ382" si="3109">+DE354</f>
        <v>0</v>
      </c>
      <c r="FR354" s="20">
        <f t="shared" ref="FR354:FR382" si="3110">+DF354</f>
        <v>0</v>
      </c>
      <c r="FS354" s="20">
        <f t="shared" ref="FS354:FS382" si="3111">+IF(DG354&lt;3,DG354,0)</f>
        <v>0</v>
      </c>
      <c r="FT354" s="20">
        <f t="shared" ref="FT354:FT382" si="3112">+IF(DH354&lt;3,DH354,0)</f>
        <v>0</v>
      </c>
      <c r="FU354" s="20">
        <f t="shared" ref="FU354:FU382" si="3113">+IF(DI354&lt;3,DI354,0)</f>
        <v>0</v>
      </c>
      <c r="FV354" s="20">
        <f t="shared" ref="FV354:FV382" si="3114">+IF(DJ354&lt;3,DJ354,0)</f>
        <v>0</v>
      </c>
      <c r="FW354" s="44"/>
    </row>
    <row r="355" spans="1:179" ht="27.75" customHeight="1">
      <c r="A355" s="40"/>
      <c r="B355" s="48" t="s">
        <v>234</v>
      </c>
      <c r="C355" s="48" t="str">
        <f t="shared" ref="C355" si="3115">B355</f>
        <v>A2.11</v>
      </c>
      <c r="D355" s="48" t="s">
        <v>44</v>
      </c>
      <c r="E355" s="48" t="str">
        <f t="shared" ref="E355" si="3116">D355</f>
        <v>LT8,5</v>
      </c>
      <c r="F355" s="48">
        <v>26</v>
      </c>
      <c r="G355" s="48">
        <f t="shared" si="3002"/>
        <v>26</v>
      </c>
      <c r="H355" s="43"/>
      <c r="I355" s="43"/>
      <c r="J355" s="44"/>
      <c r="K355" s="44"/>
      <c r="L355" s="44"/>
      <c r="M355" s="44"/>
      <c r="N355" s="43"/>
      <c r="O355" s="43"/>
      <c r="P355" s="1"/>
      <c r="Q355" s="16"/>
      <c r="R355" s="1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1">
        <f t="shared" ref="AC355:AC357" si="3117">+IF(S355=1,1,0)+IF(T355=1,1,0)</f>
        <v>0</v>
      </c>
      <c r="AD355" s="1">
        <f t="shared" ref="AD355:AD357" si="3118">+IF(U355=1,1,0)+IF(V355=1,1,0)</f>
        <v>0</v>
      </c>
      <c r="AE355" s="1">
        <f t="shared" ref="AE355:AE357" si="3119">+IF(W355=1,1,0)+IF(X355=1,1,0)</f>
        <v>0</v>
      </c>
      <c r="AF355" s="1">
        <f t="shared" ref="AF355:AF357" si="3120">+IF(Y355=1,1,0)+IF(Z355=1,1,0)</f>
        <v>0</v>
      </c>
      <c r="AG355" s="1">
        <f t="shared" ref="AG355:AG357" si="3121">+IF(AA355=1,1,0)</f>
        <v>0</v>
      </c>
      <c r="AH355" s="1">
        <f t="shared" ref="AH355:AH357" si="3122">+IF(AB355=1,1,0)</f>
        <v>0</v>
      </c>
      <c r="AI355" s="1">
        <f t="shared" ref="AI355:AI357" si="3123">+IF(S355=2,1,0)+IF(T355=2,1,0)</f>
        <v>0</v>
      </c>
      <c r="AJ355" s="1">
        <f t="shared" ref="AJ355:AJ357" si="3124">+IF(U355=2,1,0)+IF(V355=2,1,0)</f>
        <v>0</v>
      </c>
      <c r="AK355" s="1">
        <f t="shared" ref="AK355:AK357" si="3125">+IF(X355=2,1,0)+IF(W355=2,1,0)</f>
        <v>0</v>
      </c>
      <c r="AL355" s="1">
        <f t="shared" ref="AL355:AL357" si="3126">+IF(Y355=2,1,0)+IF(Z355=2,1,0)</f>
        <v>0</v>
      </c>
      <c r="AM355" s="1">
        <f t="shared" ref="AM355:AM357" si="3127">+IF(AA355=2,1,0)</f>
        <v>0</v>
      </c>
      <c r="AN355" s="1">
        <f t="shared" ref="AN355:AN357" si="3128">+IF(AB355=2,1,0)</f>
        <v>0</v>
      </c>
      <c r="AO355" s="44"/>
      <c r="AP355" s="44"/>
      <c r="AQ355" s="44"/>
      <c r="AR355" s="44"/>
      <c r="AS355" s="122">
        <f t="shared" si="3085"/>
        <v>0</v>
      </c>
      <c r="AT355" s="122">
        <f t="shared" si="3086"/>
        <v>0</v>
      </c>
      <c r="AU355" s="122">
        <f t="shared" si="3087"/>
        <v>0</v>
      </c>
      <c r="AV355" s="122">
        <f t="shared" si="3088"/>
        <v>0</v>
      </c>
      <c r="AW355" s="44"/>
      <c r="AX355" s="294"/>
      <c r="AY355" s="294">
        <v>1</v>
      </c>
      <c r="AZ355" s="294"/>
      <c r="BA355" s="294"/>
      <c r="BB355" s="294"/>
      <c r="BC355" s="294"/>
      <c r="BD355" s="44"/>
      <c r="BE355" s="44"/>
      <c r="BF355" s="44"/>
      <c r="BG355" s="44"/>
      <c r="BH355" s="44"/>
      <c r="BI355" s="44">
        <v>1</v>
      </c>
      <c r="BJ355" s="44"/>
      <c r="BK355" s="44"/>
      <c r="BL355" s="44"/>
      <c r="BM355" s="44"/>
      <c r="BN355" s="127"/>
      <c r="BO355" s="44"/>
      <c r="BP355" s="1"/>
      <c r="BQ355" s="44"/>
      <c r="BR355" s="17">
        <v>1</v>
      </c>
      <c r="BS355" s="1">
        <f t="shared" si="2741"/>
        <v>0</v>
      </c>
      <c r="BT355" s="17">
        <f t="shared" ref="BT355:BT357" si="3129">+BS355*2</f>
        <v>0</v>
      </c>
      <c r="BU355" s="44"/>
      <c r="BV355" s="44">
        <v>1</v>
      </c>
      <c r="BW355" s="44"/>
      <c r="BX355" s="44"/>
      <c r="BY355" s="44"/>
      <c r="BZ355" s="44"/>
      <c r="CA355" s="44"/>
      <c r="CB355" s="44"/>
      <c r="CC355" s="44"/>
      <c r="CD355" s="92"/>
      <c r="CE355" s="92"/>
      <c r="CF355" s="92"/>
      <c r="CG355" s="44"/>
      <c r="CH355" s="1"/>
      <c r="CI355" s="1">
        <v>1</v>
      </c>
      <c r="CJ355" s="1"/>
      <c r="CK355" s="383"/>
      <c r="CL355" s="383"/>
      <c r="CM355" s="383"/>
      <c r="CN355" s="1">
        <f t="shared" si="3090"/>
        <v>0</v>
      </c>
      <c r="CO355" s="1">
        <f t="shared" si="3091"/>
        <v>0</v>
      </c>
      <c r="CP355" s="20">
        <f t="shared" si="3092"/>
        <v>2.5</v>
      </c>
      <c r="CQ355" s="351"/>
      <c r="CR355" s="131">
        <f t="shared" si="2910"/>
        <v>1</v>
      </c>
      <c r="CS355" s="44"/>
      <c r="CT355" s="44"/>
      <c r="CU355" s="1"/>
      <c r="CV355" s="1"/>
      <c r="CW355" s="1">
        <v>1</v>
      </c>
      <c r="CX355" s="1"/>
      <c r="CY355" s="1">
        <v>2</v>
      </c>
      <c r="CZ355" s="44">
        <v>3</v>
      </c>
      <c r="DA355" s="17">
        <f t="shared" ref="DA355:DA357" si="3130">+CY355</f>
        <v>2</v>
      </c>
      <c r="DB355" s="359">
        <f t="shared" si="2770"/>
        <v>5</v>
      </c>
      <c r="DC355" s="359">
        <f t="shared" si="2771"/>
        <v>3</v>
      </c>
      <c r="DD355" s="44"/>
      <c r="DE355" s="44">
        <v>4</v>
      </c>
      <c r="DF355" s="44"/>
      <c r="DG355" s="44"/>
      <c r="DH355" s="44"/>
      <c r="DI355" s="44">
        <v>4</v>
      </c>
      <c r="DJ355" s="44">
        <v>4</v>
      </c>
      <c r="DK355" s="44"/>
      <c r="DL355" s="44"/>
      <c r="DM355" s="44"/>
      <c r="DN355" s="44">
        <f t="shared" si="3000"/>
        <v>26</v>
      </c>
      <c r="DO355" s="1"/>
      <c r="DP355" s="1"/>
      <c r="DQ355" s="17">
        <f t="shared" si="3094"/>
        <v>0</v>
      </c>
      <c r="DR355" s="17">
        <f t="shared" si="3095"/>
        <v>0</v>
      </c>
      <c r="DS355" s="17">
        <f t="shared" si="3096"/>
        <v>0</v>
      </c>
      <c r="DT355" s="17">
        <f t="shared" si="3097"/>
        <v>0</v>
      </c>
      <c r="DU355" s="17">
        <f t="shared" si="3098"/>
        <v>0</v>
      </c>
      <c r="DV355" s="17">
        <f t="shared" si="3099"/>
        <v>0</v>
      </c>
      <c r="DW355" s="1"/>
      <c r="DX355" s="1"/>
      <c r="DY355" s="20">
        <f t="shared" si="3100"/>
        <v>0</v>
      </c>
      <c r="DZ355" s="20">
        <f t="shared" si="3101"/>
        <v>0</v>
      </c>
      <c r="EA355" s="20">
        <f t="shared" si="3102"/>
        <v>0</v>
      </c>
      <c r="EB355" s="20">
        <f t="shared" si="3103"/>
        <v>0</v>
      </c>
      <c r="EC355" s="18">
        <f t="shared" si="3104"/>
        <v>1</v>
      </c>
      <c r="ED355" s="19"/>
      <c r="EE355" s="19">
        <f t="shared" si="3106"/>
        <v>0</v>
      </c>
      <c r="EF355" s="1">
        <f t="shared" si="3107"/>
        <v>0</v>
      </c>
      <c r="EG355" s="18"/>
      <c r="EH355" s="341"/>
      <c r="EI355" s="44"/>
      <c r="EJ355" s="44">
        <v>5.5</v>
      </c>
      <c r="EK355" s="44"/>
      <c r="EL355" s="93">
        <v>1</v>
      </c>
      <c r="EM355" s="93"/>
      <c r="EN355" s="93"/>
      <c r="EO355" s="366"/>
      <c r="EP355" s="366"/>
      <c r="EQ355" s="374">
        <v>1</v>
      </c>
      <c r="ER355" s="374"/>
      <c r="ES355" s="374"/>
      <c r="ET355" s="374"/>
      <c r="EU355" s="18">
        <f t="shared" si="3108"/>
        <v>5</v>
      </c>
      <c r="EV355" s="18">
        <f t="shared" si="2763"/>
        <v>2</v>
      </c>
      <c r="EW355" s="341">
        <v>1</v>
      </c>
      <c r="EX355" s="341">
        <v>1</v>
      </c>
      <c r="EY355" s="341">
        <v>4</v>
      </c>
      <c r="EZ355" s="365">
        <f t="shared" si="2773"/>
        <v>0</v>
      </c>
      <c r="FA355" s="44"/>
      <c r="FB355" s="44"/>
      <c r="FC355" s="44"/>
      <c r="FD355" s="45"/>
      <c r="FE355" s="45"/>
      <c r="FF355" s="45"/>
      <c r="FG355" s="300"/>
      <c r="FH355" s="45"/>
      <c r="FI355" s="45"/>
      <c r="FJ355" s="45"/>
      <c r="FK355" s="44"/>
      <c r="FL355" s="44"/>
      <c r="FM355" s="44"/>
      <c r="FN355" s="44"/>
      <c r="FO355" s="294"/>
      <c r="FP355" s="20">
        <f t="shared" si="2772"/>
        <v>0</v>
      </c>
      <c r="FQ355" s="20">
        <f t="shared" si="3109"/>
        <v>4</v>
      </c>
      <c r="FR355" s="20">
        <f t="shared" si="3110"/>
        <v>0</v>
      </c>
      <c r="FS355" s="20">
        <f t="shared" si="3111"/>
        <v>0</v>
      </c>
      <c r="FT355" s="20">
        <f t="shared" si="3112"/>
        <v>0</v>
      </c>
      <c r="FU355" s="20">
        <f t="shared" si="3113"/>
        <v>0</v>
      </c>
      <c r="FV355" s="20">
        <f t="shared" si="3114"/>
        <v>0</v>
      </c>
      <c r="FW355" s="44"/>
    </row>
    <row r="356" spans="1:179" ht="27.75" customHeight="1">
      <c r="A356" s="40"/>
      <c r="B356" s="41" t="s">
        <v>183</v>
      </c>
      <c r="C356" s="41"/>
      <c r="D356" s="48"/>
      <c r="E356" s="41"/>
      <c r="F356" s="41"/>
      <c r="G356" s="48"/>
      <c r="H356" s="43"/>
      <c r="I356" s="43"/>
      <c r="J356" s="44"/>
      <c r="K356" s="44"/>
      <c r="L356" s="44"/>
      <c r="M356" s="44"/>
      <c r="N356" s="43"/>
      <c r="O356" s="43"/>
      <c r="P356" s="1"/>
      <c r="Q356" s="16"/>
      <c r="R356" s="1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1">
        <f t="shared" si="3117"/>
        <v>0</v>
      </c>
      <c r="AD356" s="1">
        <f t="shared" si="3118"/>
        <v>0</v>
      </c>
      <c r="AE356" s="1">
        <f t="shared" si="3119"/>
        <v>0</v>
      </c>
      <c r="AF356" s="1">
        <f t="shared" si="3120"/>
        <v>0</v>
      </c>
      <c r="AG356" s="1">
        <f t="shared" si="3121"/>
        <v>0</v>
      </c>
      <c r="AH356" s="1">
        <f t="shared" si="3122"/>
        <v>0</v>
      </c>
      <c r="AI356" s="1">
        <f t="shared" si="3123"/>
        <v>0</v>
      </c>
      <c r="AJ356" s="1">
        <f t="shared" si="3124"/>
        <v>0</v>
      </c>
      <c r="AK356" s="1">
        <f t="shared" si="3125"/>
        <v>0</v>
      </c>
      <c r="AL356" s="1">
        <f t="shared" si="3126"/>
        <v>0</v>
      </c>
      <c r="AM356" s="1">
        <f t="shared" si="3127"/>
        <v>0</v>
      </c>
      <c r="AN356" s="1">
        <f t="shared" si="3128"/>
        <v>0</v>
      </c>
      <c r="AO356" s="44"/>
      <c r="AP356" s="44"/>
      <c r="AQ356" s="44"/>
      <c r="AR356" s="44"/>
      <c r="AS356" s="122">
        <f t="shared" si="3085"/>
        <v>0</v>
      </c>
      <c r="AT356" s="122">
        <f t="shared" si="3086"/>
        <v>0</v>
      </c>
      <c r="AU356" s="122">
        <f t="shared" si="3087"/>
        <v>0</v>
      </c>
      <c r="AV356" s="122">
        <f t="shared" si="3088"/>
        <v>0</v>
      </c>
      <c r="AW356" s="44"/>
      <c r="AX356" s="294"/>
      <c r="AY356" s="294"/>
      <c r="AZ356" s="294"/>
      <c r="BA356" s="294"/>
      <c r="BB356" s="294"/>
      <c r="BC356" s="29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127"/>
      <c r="BO356" s="44"/>
      <c r="BP356" s="1"/>
      <c r="BQ356" s="44"/>
      <c r="BR356" s="17"/>
      <c r="BS356" s="1">
        <f t="shared" si="2741"/>
        <v>0</v>
      </c>
      <c r="BT356" s="17">
        <f t="shared" si="3129"/>
        <v>0</v>
      </c>
      <c r="BU356" s="44"/>
      <c r="BV356" s="44"/>
      <c r="BW356" s="44"/>
      <c r="BX356" s="44"/>
      <c r="BY356" s="44"/>
      <c r="BZ356" s="44"/>
      <c r="CA356" s="44"/>
      <c r="CB356" s="44"/>
      <c r="CC356" s="44"/>
      <c r="CD356" s="92"/>
      <c r="CE356" s="92"/>
      <c r="CF356" s="92"/>
      <c r="CG356" s="44"/>
      <c r="CH356" s="1"/>
      <c r="CI356" s="1"/>
      <c r="CJ356" s="1"/>
      <c r="CK356" s="383"/>
      <c r="CL356" s="383"/>
      <c r="CM356" s="383"/>
      <c r="CN356" s="1">
        <f t="shared" si="3090"/>
        <v>0</v>
      </c>
      <c r="CO356" s="1">
        <f t="shared" si="3091"/>
        <v>0</v>
      </c>
      <c r="CP356" s="20">
        <f t="shared" si="3092"/>
        <v>0</v>
      </c>
      <c r="CQ356" s="351"/>
      <c r="CR356" s="131">
        <f t="shared" si="2910"/>
        <v>0</v>
      </c>
      <c r="CS356" s="44"/>
      <c r="CT356" s="44"/>
      <c r="CU356" s="1"/>
      <c r="CV356" s="1"/>
      <c r="CW356" s="1"/>
      <c r="CX356" s="1"/>
      <c r="CY356" s="1"/>
      <c r="CZ356" s="44"/>
      <c r="DA356" s="17">
        <f t="shared" si="3130"/>
        <v>0</v>
      </c>
      <c r="DB356" s="359">
        <f t="shared" si="2770"/>
        <v>0</v>
      </c>
      <c r="DC356" s="359">
        <f t="shared" si="2771"/>
        <v>0</v>
      </c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1"/>
      <c r="DP356" s="1"/>
      <c r="DQ356" s="17">
        <f t="shared" si="3094"/>
        <v>0</v>
      </c>
      <c r="DR356" s="17">
        <f t="shared" si="3095"/>
        <v>0</v>
      </c>
      <c r="DS356" s="17">
        <f t="shared" si="3096"/>
        <v>0</v>
      </c>
      <c r="DT356" s="17">
        <f t="shared" si="3097"/>
        <v>0</v>
      </c>
      <c r="DU356" s="17">
        <f t="shared" si="3098"/>
        <v>0</v>
      </c>
      <c r="DV356" s="17">
        <f t="shared" si="3099"/>
        <v>0</v>
      </c>
      <c r="DW356" s="1"/>
      <c r="DX356" s="1"/>
      <c r="DY356" s="20">
        <f t="shared" si="3100"/>
        <v>0</v>
      </c>
      <c r="DZ356" s="20">
        <f t="shared" si="3101"/>
        <v>0</v>
      </c>
      <c r="EA356" s="20">
        <f t="shared" si="3102"/>
        <v>0</v>
      </c>
      <c r="EB356" s="20">
        <f t="shared" si="3103"/>
        <v>0</v>
      </c>
      <c r="EC356" s="18">
        <f t="shared" si="3104"/>
        <v>0</v>
      </c>
      <c r="ED356" s="19">
        <f t="shared" ref="ED356:ED357" si="3131">+IF(EC356&lt;&gt;0,EC356*3,0)</f>
        <v>0</v>
      </c>
      <c r="EE356" s="19">
        <f t="shared" si="3106"/>
        <v>0</v>
      </c>
      <c r="EF356" s="1">
        <f t="shared" si="3107"/>
        <v>0</v>
      </c>
      <c r="EG356" s="18">
        <f t="shared" ref="EG356:EG376" si="3132">+IF(AND(CT356+EC356=0,SUM(AO356:AR356)&gt;0,SUM(DK356:DN356)&gt;0),(CU356+CV356+CW356+CX356)*2+CY356*5,(EC356+CT356-FO356)*5)+IF(AND(EC356+DQ356+CT356=0,SUM(AO356:AR356)&gt;0),SUM(CU356:CX356)*2+CY356*5,0)</f>
        <v>0</v>
      </c>
      <c r="EH356" s="341"/>
      <c r="EI356" s="44"/>
      <c r="EJ356" s="44"/>
      <c r="EK356" s="44"/>
      <c r="EL356" s="93"/>
      <c r="EM356" s="93"/>
      <c r="EN356" s="93"/>
      <c r="EO356" s="366"/>
      <c r="EP356" s="366"/>
      <c r="EQ356" s="374"/>
      <c r="ER356" s="374"/>
      <c r="ES356" s="374"/>
      <c r="ET356" s="374"/>
      <c r="EU356" s="18">
        <f t="shared" si="3108"/>
        <v>0</v>
      </c>
      <c r="EV356" s="18">
        <f t="shared" si="2763"/>
        <v>0</v>
      </c>
      <c r="EW356" s="341"/>
      <c r="EX356" s="341"/>
      <c r="EY356" s="341"/>
      <c r="EZ356" s="365">
        <f t="shared" si="2773"/>
        <v>0</v>
      </c>
      <c r="FA356" s="44"/>
      <c r="FB356" s="44"/>
      <c r="FC356" s="44"/>
      <c r="FD356" s="45"/>
      <c r="FE356" s="45"/>
      <c r="FF356" s="45"/>
      <c r="FG356" s="300"/>
      <c r="FH356" s="45"/>
      <c r="FI356" s="45"/>
      <c r="FJ356" s="45"/>
      <c r="FK356" s="44"/>
      <c r="FL356" s="44"/>
      <c r="FM356" s="44"/>
      <c r="FN356" s="44"/>
      <c r="FO356" s="294"/>
      <c r="FP356" s="20">
        <f t="shared" si="2772"/>
        <v>0</v>
      </c>
      <c r="FQ356" s="20">
        <f t="shared" si="3109"/>
        <v>0</v>
      </c>
      <c r="FR356" s="20">
        <f t="shared" si="3110"/>
        <v>0</v>
      </c>
      <c r="FS356" s="20">
        <f t="shared" si="3111"/>
        <v>0</v>
      </c>
      <c r="FT356" s="20">
        <f t="shared" si="3112"/>
        <v>0</v>
      </c>
      <c r="FU356" s="20">
        <f t="shared" si="3113"/>
        <v>0</v>
      </c>
      <c r="FV356" s="20">
        <f t="shared" si="3114"/>
        <v>0</v>
      </c>
      <c r="FW356" s="44"/>
    </row>
    <row r="357" spans="1:179" ht="27.75" customHeight="1">
      <c r="A357" s="40"/>
      <c r="B357" s="48" t="s">
        <v>231</v>
      </c>
      <c r="C357" s="48" t="str">
        <f t="shared" ref="C357:C358" si="3133">B357</f>
        <v>A2.8</v>
      </c>
      <c r="D357" s="48"/>
      <c r="E357" s="48"/>
      <c r="F357" s="48"/>
      <c r="G357" s="48"/>
      <c r="H357" s="43"/>
      <c r="I357" s="43"/>
      <c r="J357" s="44"/>
      <c r="K357" s="44"/>
      <c r="L357" s="44"/>
      <c r="M357" s="44"/>
      <c r="N357" s="43"/>
      <c r="O357" s="43"/>
      <c r="P357" s="1"/>
      <c r="Q357" s="16"/>
      <c r="R357" s="1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1">
        <f t="shared" si="3117"/>
        <v>0</v>
      </c>
      <c r="AD357" s="1">
        <f t="shared" si="3118"/>
        <v>0</v>
      </c>
      <c r="AE357" s="1">
        <f t="shared" si="3119"/>
        <v>0</v>
      </c>
      <c r="AF357" s="1">
        <f t="shared" si="3120"/>
        <v>0</v>
      </c>
      <c r="AG357" s="1">
        <f t="shared" si="3121"/>
        <v>0</v>
      </c>
      <c r="AH357" s="1">
        <f t="shared" si="3122"/>
        <v>0</v>
      </c>
      <c r="AI357" s="1">
        <f t="shared" si="3123"/>
        <v>0</v>
      </c>
      <c r="AJ357" s="1">
        <f t="shared" si="3124"/>
        <v>0</v>
      </c>
      <c r="AK357" s="1">
        <f t="shared" si="3125"/>
        <v>0</v>
      </c>
      <c r="AL357" s="1">
        <f t="shared" si="3126"/>
        <v>0</v>
      </c>
      <c r="AM357" s="1">
        <f t="shared" si="3127"/>
        <v>0</v>
      </c>
      <c r="AN357" s="1">
        <f t="shared" si="3128"/>
        <v>0</v>
      </c>
      <c r="AO357" s="44"/>
      <c r="AP357" s="44"/>
      <c r="AQ357" s="44"/>
      <c r="AR357" s="44"/>
      <c r="AS357" s="122">
        <f t="shared" si="3085"/>
        <v>0</v>
      </c>
      <c r="AT357" s="122">
        <f t="shared" si="3086"/>
        <v>0</v>
      </c>
      <c r="AU357" s="122">
        <f t="shared" si="3087"/>
        <v>0</v>
      </c>
      <c r="AV357" s="122">
        <f t="shared" si="3088"/>
        <v>0</v>
      </c>
      <c r="AW357" s="44"/>
      <c r="AX357" s="294"/>
      <c r="AY357" s="294"/>
      <c r="AZ357" s="294"/>
      <c r="BA357" s="294"/>
      <c r="BB357" s="294"/>
      <c r="BC357" s="29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127"/>
      <c r="BO357" s="44"/>
      <c r="BP357" s="1"/>
      <c r="BQ357" s="44"/>
      <c r="BR357" s="17"/>
      <c r="BS357" s="1">
        <f t="shared" si="2741"/>
        <v>0</v>
      </c>
      <c r="BT357" s="17">
        <f t="shared" si="3129"/>
        <v>0</v>
      </c>
      <c r="BU357" s="44"/>
      <c r="BV357" s="44"/>
      <c r="BW357" s="44"/>
      <c r="BX357" s="44"/>
      <c r="BY357" s="44"/>
      <c r="BZ357" s="44"/>
      <c r="CA357" s="44"/>
      <c r="CB357" s="44"/>
      <c r="CC357" s="44"/>
      <c r="CD357" s="92"/>
      <c r="CE357" s="92"/>
      <c r="CF357" s="92"/>
      <c r="CG357" s="44"/>
      <c r="CH357" s="1"/>
      <c r="CI357" s="1"/>
      <c r="CJ357" s="1"/>
      <c r="CK357" s="383"/>
      <c r="CL357" s="383"/>
      <c r="CM357" s="383"/>
      <c r="CN357" s="1">
        <f t="shared" si="3090"/>
        <v>0</v>
      </c>
      <c r="CO357" s="1">
        <f t="shared" si="3091"/>
        <v>0</v>
      </c>
      <c r="CP357" s="20">
        <f t="shared" si="3092"/>
        <v>0</v>
      </c>
      <c r="CQ357" s="351"/>
      <c r="CR357" s="131">
        <f t="shared" si="2910"/>
        <v>0</v>
      </c>
      <c r="CS357" s="44"/>
      <c r="CT357" s="44"/>
      <c r="CU357" s="1"/>
      <c r="CV357" s="1"/>
      <c r="CW357" s="1"/>
      <c r="CX357" s="1"/>
      <c r="CY357" s="1"/>
      <c r="CZ357" s="44"/>
      <c r="DA357" s="17">
        <f t="shared" si="3130"/>
        <v>0</v>
      </c>
      <c r="DB357" s="359">
        <f t="shared" si="2770"/>
        <v>0</v>
      </c>
      <c r="DC357" s="359">
        <f t="shared" si="2771"/>
        <v>0</v>
      </c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1"/>
      <c r="DP357" s="1"/>
      <c r="DQ357" s="17">
        <f t="shared" si="3094"/>
        <v>0</v>
      </c>
      <c r="DR357" s="17">
        <f t="shared" si="3095"/>
        <v>0</v>
      </c>
      <c r="DS357" s="17">
        <f t="shared" si="3096"/>
        <v>0</v>
      </c>
      <c r="DT357" s="17">
        <f t="shared" si="3097"/>
        <v>0</v>
      </c>
      <c r="DU357" s="17">
        <f t="shared" si="3098"/>
        <v>0</v>
      </c>
      <c r="DV357" s="17">
        <f t="shared" si="3099"/>
        <v>0</v>
      </c>
      <c r="DW357" s="1"/>
      <c r="DX357" s="1"/>
      <c r="DY357" s="20">
        <f t="shared" si="3100"/>
        <v>0</v>
      </c>
      <c r="DZ357" s="20">
        <f t="shared" si="3101"/>
        <v>0</v>
      </c>
      <c r="EA357" s="20">
        <f t="shared" si="3102"/>
        <v>0</v>
      </c>
      <c r="EB357" s="20">
        <f t="shared" si="3103"/>
        <v>0</v>
      </c>
      <c r="EC357" s="18">
        <f t="shared" si="3104"/>
        <v>0</v>
      </c>
      <c r="ED357" s="19">
        <f t="shared" si="3131"/>
        <v>0</v>
      </c>
      <c r="EE357" s="19">
        <f t="shared" si="3106"/>
        <v>0</v>
      </c>
      <c r="EF357" s="1">
        <f t="shared" si="3107"/>
        <v>0</v>
      </c>
      <c r="EG357" s="18">
        <f t="shared" si="3132"/>
        <v>0</v>
      </c>
      <c r="EH357" s="341"/>
      <c r="EI357" s="44"/>
      <c r="EJ357" s="44"/>
      <c r="EK357" s="44"/>
      <c r="EL357" s="93"/>
      <c r="EM357" s="93"/>
      <c r="EN357" s="93"/>
      <c r="EO357" s="366"/>
      <c r="EP357" s="366"/>
      <c r="EQ357" s="374"/>
      <c r="ER357" s="374"/>
      <c r="ES357" s="374"/>
      <c r="ET357" s="374"/>
      <c r="EU357" s="18">
        <f t="shared" si="3108"/>
        <v>0</v>
      </c>
      <c r="EV357" s="18">
        <f t="shared" si="2763"/>
        <v>0</v>
      </c>
      <c r="EW357" s="341"/>
      <c r="EX357" s="341"/>
      <c r="EY357" s="341"/>
      <c r="EZ357" s="365">
        <f t="shared" si="2773"/>
        <v>0</v>
      </c>
      <c r="FA357" s="44"/>
      <c r="FB357" s="44"/>
      <c r="FC357" s="44"/>
      <c r="FD357" s="45"/>
      <c r="FE357" s="45"/>
      <c r="FF357" s="45"/>
      <c r="FG357" s="300"/>
      <c r="FH357" s="45"/>
      <c r="FI357" s="45"/>
      <c r="FJ357" s="45"/>
      <c r="FK357" s="44"/>
      <c r="FL357" s="44"/>
      <c r="FM357" s="44"/>
      <c r="FN357" s="44"/>
      <c r="FO357" s="294"/>
      <c r="FP357" s="20">
        <f t="shared" si="2772"/>
        <v>0</v>
      </c>
      <c r="FQ357" s="20">
        <f t="shared" si="3109"/>
        <v>0</v>
      </c>
      <c r="FR357" s="20">
        <f t="shared" si="3110"/>
        <v>0</v>
      </c>
      <c r="FS357" s="20">
        <f t="shared" si="3111"/>
        <v>0</v>
      </c>
      <c r="FT357" s="20">
        <f t="shared" si="3112"/>
        <v>0</v>
      </c>
      <c r="FU357" s="20">
        <f t="shared" si="3113"/>
        <v>0</v>
      </c>
      <c r="FV357" s="20">
        <f t="shared" si="3114"/>
        <v>0</v>
      </c>
      <c r="FW357" s="44"/>
    </row>
    <row r="358" spans="1:179" ht="27.75" customHeight="1">
      <c r="A358" s="40"/>
      <c r="B358" s="48" t="s">
        <v>236</v>
      </c>
      <c r="C358" s="48" t="str">
        <f t="shared" si="3133"/>
        <v>A2.8.1</v>
      </c>
      <c r="D358" s="48" t="s">
        <v>25</v>
      </c>
      <c r="E358" s="48" t="s">
        <v>44</v>
      </c>
      <c r="F358" s="48">
        <v>24</v>
      </c>
      <c r="G358" s="48">
        <v>26</v>
      </c>
      <c r="H358" s="43"/>
      <c r="I358" s="43"/>
      <c r="J358" s="44"/>
      <c r="K358" s="44"/>
      <c r="L358" s="44"/>
      <c r="M358" s="44"/>
      <c r="N358" s="43"/>
      <c r="O358" s="43"/>
      <c r="P358" s="1"/>
      <c r="Q358" s="16"/>
      <c r="R358" s="1"/>
      <c r="S358" s="44"/>
      <c r="T358" s="44"/>
      <c r="U358" s="44"/>
      <c r="V358" s="44"/>
      <c r="W358" s="44"/>
      <c r="X358" s="44"/>
      <c r="Y358" s="44">
        <v>1</v>
      </c>
      <c r="Z358" s="44"/>
      <c r="AA358" s="44"/>
      <c r="AB358" s="44"/>
      <c r="AC358" s="1">
        <f t="shared" ref="AC358" si="3134">+IF(S358=1,1,0)+IF(T358=1,1,0)</f>
        <v>0</v>
      </c>
      <c r="AD358" s="1">
        <f t="shared" ref="AD358" si="3135">+IF(U358=1,1,0)+IF(V358=1,1,0)</f>
        <v>0</v>
      </c>
      <c r="AE358" s="1">
        <f t="shared" ref="AE358" si="3136">+IF(W358=1,1,0)+IF(X358=1,1,0)</f>
        <v>0</v>
      </c>
      <c r="AF358" s="1">
        <f t="shared" ref="AF358" si="3137">+IF(Y358=1,1,0)+IF(Z358=1,1,0)</f>
        <v>1</v>
      </c>
      <c r="AG358" s="1">
        <f t="shared" ref="AG358" si="3138">+IF(AA358=1,1,0)</f>
        <v>0</v>
      </c>
      <c r="AH358" s="1">
        <f t="shared" ref="AH358" si="3139">+IF(AB358=1,1,0)</f>
        <v>0</v>
      </c>
      <c r="AI358" s="1">
        <f t="shared" ref="AI358" si="3140">+IF(S358=2,1,0)+IF(T358=2,1,0)</f>
        <v>0</v>
      </c>
      <c r="AJ358" s="1">
        <f t="shared" ref="AJ358" si="3141">+IF(U358=2,1,0)+IF(V358=2,1,0)</f>
        <v>0</v>
      </c>
      <c r="AK358" s="1">
        <f t="shared" ref="AK358" si="3142">+IF(X358=2,1,0)+IF(W358=2,1,0)</f>
        <v>0</v>
      </c>
      <c r="AL358" s="1">
        <f t="shared" ref="AL358" si="3143">+IF(Y358=2,1,0)+IF(Z358=2,1,0)</f>
        <v>0</v>
      </c>
      <c r="AM358" s="1">
        <f t="shared" ref="AM358" si="3144">+IF(AA358=2,1,0)</f>
        <v>0</v>
      </c>
      <c r="AN358" s="1">
        <f t="shared" ref="AN358" si="3145">+IF(AB358=2,1,0)</f>
        <v>0</v>
      </c>
      <c r="AO358" s="44"/>
      <c r="AP358" s="44"/>
      <c r="AQ358" s="44"/>
      <c r="AR358" s="44">
        <f t="shared" ref="AR358:AR364" si="3146">G358</f>
        <v>26</v>
      </c>
      <c r="AS358" s="122">
        <f t="shared" si="3085"/>
        <v>0</v>
      </c>
      <c r="AT358" s="122">
        <f t="shared" si="3086"/>
        <v>0</v>
      </c>
      <c r="AU358" s="122">
        <f t="shared" si="3087"/>
        <v>0</v>
      </c>
      <c r="AV358" s="122">
        <f t="shared" si="3088"/>
        <v>1</v>
      </c>
      <c r="AW358" s="44"/>
      <c r="AX358" s="294"/>
      <c r="AY358" s="294"/>
      <c r="AZ358" s="294"/>
      <c r="BA358" s="294"/>
      <c r="BB358" s="294"/>
      <c r="BC358" s="294"/>
      <c r="BD358" s="44"/>
      <c r="BE358" s="44"/>
      <c r="BF358" s="44"/>
      <c r="BG358" s="44"/>
      <c r="BH358" s="44"/>
      <c r="BI358" s="44">
        <v>1</v>
      </c>
      <c r="BJ358" s="44"/>
      <c r="BK358" s="44"/>
      <c r="BL358" s="44"/>
      <c r="BM358" s="44"/>
      <c r="BN358" s="127"/>
      <c r="BO358" s="44"/>
      <c r="BP358" s="1"/>
      <c r="BQ358" s="44"/>
      <c r="BR358" s="17">
        <v>2</v>
      </c>
      <c r="BS358" s="1">
        <f t="shared" si="2741"/>
        <v>0</v>
      </c>
      <c r="BT358" s="17">
        <f t="shared" ref="BT358" si="3147">+BS358*2</f>
        <v>0</v>
      </c>
      <c r="BU358" s="44"/>
      <c r="BV358" s="44">
        <v>1</v>
      </c>
      <c r="BW358" s="44"/>
      <c r="BX358" s="44"/>
      <c r="BY358" s="44"/>
      <c r="BZ358" s="44"/>
      <c r="CA358" s="44"/>
      <c r="CB358" s="44"/>
      <c r="CC358" s="44"/>
      <c r="CD358" s="92"/>
      <c r="CE358" s="92">
        <v>1</v>
      </c>
      <c r="CF358" s="92"/>
      <c r="CG358" s="44"/>
      <c r="CH358" s="1"/>
      <c r="CI358" s="1"/>
      <c r="CJ358" s="1"/>
      <c r="CK358" s="383"/>
      <c r="CL358" s="383"/>
      <c r="CM358" s="383"/>
      <c r="CN358" s="1">
        <f t="shared" si="3090"/>
        <v>0</v>
      </c>
      <c r="CO358" s="1">
        <f t="shared" si="3091"/>
        <v>0</v>
      </c>
      <c r="CP358" s="20">
        <f t="shared" si="3092"/>
        <v>0.5</v>
      </c>
      <c r="CQ358" s="351"/>
      <c r="CR358" s="131">
        <f t="shared" si="2910"/>
        <v>1</v>
      </c>
      <c r="CS358" s="44"/>
      <c r="CT358" s="44"/>
      <c r="CU358" s="1"/>
      <c r="CV358" s="1"/>
      <c r="CW358" s="1">
        <v>1</v>
      </c>
      <c r="CX358" s="1"/>
      <c r="CY358" s="1"/>
      <c r="CZ358" s="44">
        <v>3</v>
      </c>
      <c r="DA358" s="17">
        <f t="shared" ref="DA358" si="3148">+CY358</f>
        <v>0</v>
      </c>
      <c r="DB358" s="359">
        <f t="shared" si="2770"/>
        <v>3</v>
      </c>
      <c r="DC358" s="359">
        <f t="shared" si="2771"/>
        <v>1</v>
      </c>
      <c r="DD358" s="44"/>
      <c r="DE358" s="44">
        <v>4</v>
      </c>
      <c r="DF358" s="44"/>
      <c r="DG358" s="44"/>
      <c r="DH358" s="44"/>
      <c r="DI358" s="44"/>
      <c r="DJ358" s="44"/>
      <c r="DK358" s="44"/>
      <c r="DL358" s="44"/>
      <c r="DM358" s="44"/>
      <c r="DN358" s="44"/>
      <c r="DO358" s="1"/>
      <c r="DP358" s="1"/>
      <c r="DQ358" s="17">
        <f t="shared" si="3094"/>
        <v>0</v>
      </c>
      <c r="DR358" s="17">
        <f t="shared" si="3095"/>
        <v>0</v>
      </c>
      <c r="DS358" s="17">
        <f t="shared" si="3096"/>
        <v>0</v>
      </c>
      <c r="DT358" s="17">
        <f t="shared" si="3097"/>
        <v>1</v>
      </c>
      <c r="DU358" s="17">
        <f t="shared" si="3098"/>
        <v>0</v>
      </c>
      <c r="DV358" s="17">
        <f t="shared" si="3099"/>
        <v>0</v>
      </c>
      <c r="DW358" s="1"/>
      <c r="DX358" s="1"/>
      <c r="DY358" s="20">
        <f t="shared" si="3100"/>
        <v>0</v>
      </c>
      <c r="DZ358" s="20">
        <f t="shared" si="3101"/>
        <v>0</v>
      </c>
      <c r="EA358" s="20">
        <f t="shared" si="3102"/>
        <v>0</v>
      </c>
      <c r="EB358" s="20">
        <f t="shared" si="3103"/>
        <v>0</v>
      </c>
      <c r="EC358" s="18">
        <f t="shared" si="3104"/>
        <v>0</v>
      </c>
      <c r="ED358" s="19">
        <f t="shared" ref="ED358" si="3149">+IF(EC358&lt;&gt;0,EC358*3,0)</f>
        <v>0</v>
      </c>
      <c r="EE358" s="19">
        <f t="shared" si="3106"/>
        <v>0</v>
      </c>
      <c r="EF358" s="1">
        <f t="shared" si="3107"/>
        <v>0</v>
      </c>
      <c r="EG358" s="18">
        <f t="shared" si="3132"/>
        <v>2</v>
      </c>
      <c r="EH358" s="341"/>
      <c r="EI358" s="44"/>
      <c r="EJ358" s="44">
        <v>5.5</v>
      </c>
      <c r="EK358" s="44"/>
      <c r="EL358" s="93">
        <v>1</v>
      </c>
      <c r="EM358" s="93"/>
      <c r="EN358" s="93"/>
      <c r="EO358" s="366"/>
      <c r="EP358" s="366"/>
      <c r="EQ358" s="374"/>
      <c r="ER358" s="374"/>
      <c r="ES358" s="374"/>
      <c r="ET358" s="374"/>
      <c r="EU358" s="18">
        <f t="shared" si="3108"/>
        <v>5</v>
      </c>
      <c r="EV358" s="18">
        <f t="shared" si="2763"/>
        <v>4</v>
      </c>
      <c r="EW358" s="341">
        <v>1</v>
      </c>
      <c r="EX358" s="341"/>
      <c r="EY358" s="341">
        <v>2</v>
      </c>
      <c r="EZ358" s="365">
        <f t="shared" si="2773"/>
        <v>0</v>
      </c>
      <c r="FA358" s="44"/>
      <c r="FB358" s="44">
        <v>1</v>
      </c>
      <c r="FC358" s="44"/>
      <c r="FD358" s="45"/>
      <c r="FE358" s="45"/>
      <c r="FF358" s="45"/>
      <c r="FG358" s="300"/>
      <c r="FH358" s="45"/>
      <c r="FI358" s="45"/>
      <c r="FJ358" s="45"/>
      <c r="FK358" s="44">
        <f>F358</f>
        <v>24</v>
      </c>
      <c r="FL358" s="44"/>
      <c r="FM358" s="44"/>
      <c r="FN358" s="44"/>
      <c r="FO358" s="294"/>
      <c r="FP358" s="20">
        <f t="shared" si="2772"/>
        <v>0</v>
      </c>
      <c r="FQ358" s="20">
        <f t="shared" si="3109"/>
        <v>4</v>
      </c>
      <c r="FR358" s="20">
        <f t="shared" si="3110"/>
        <v>0</v>
      </c>
      <c r="FS358" s="20">
        <f t="shared" si="3111"/>
        <v>0</v>
      </c>
      <c r="FT358" s="20">
        <f t="shared" si="3112"/>
        <v>0</v>
      </c>
      <c r="FU358" s="20">
        <f t="shared" si="3113"/>
        <v>0</v>
      </c>
      <c r="FV358" s="20">
        <f t="shared" si="3114"/>
        <v>0</v>
      </c>
      <c r="FW358" s="44"/>
    </row>
    <row r="359" spans="1:179" ht="27.75" customHeight="1">
      <c r="A359" s="40"/>
      <c r="B359" s="48" t="s">
        <v>237</v>
      </c>
      <c r="C359" s="48" t="str">
        <f t="shared" ref="C359" si="3150">B359</f>
        <v>A2.8.2</v>
      </c>
      <c r="D359" s="48" t="s">
        <v>53</v>
      </c>
      <c r="E359" s="48" t="s">
        <v>53</v>
      </c>
      <c r="F359" s="48">
        <v>29</v>
      </c>
      <c r="G359" s="48">
        <v>27</v>
      </c>
      <c r="H359" s="43"/>
      <c r="I359" s="43"/>
      <c r="J359" s="44"/>
      <c r="K359" s="44"/>
      <c r="L359" s="44"/>
      <c r="M359" s="44"/>
      <c r="N359" s="43"/>
      <c r="O359" s="43"/>
      <c r="P359" s="1"/>
      <c r="Q359" s="16"/>
      <c r="R359" s="1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1">
        <f t="shared" ref="AC359" si="3151">+IF(S359=1,1,0)+IF(T359=1,1,0)</f>
        <v>0</v>
      </c>
      <c r="AD359" s="1">
        <f t="shared" ref="AD359" si="3152">+IF(U359=1,1,0)+IF(V359=1,1,0)</f>
        <v>0</v>
      </c>
      <c r="AE359" s="1">
        <f t="shared" ref="AE359" si="3153">+IF(W359=1,1,0)+IF(X359=1,1,0)</f>
        <v>0</v>
      </c>
      <c r="AF359" s="1">
        <f t="shared" ref="AF359" si="3154">+IF(Y359=1,1,0)+IF(Z359=1,1,0)</f>
        <v>0</v>
      </c>
      <c r="AG359" s="1">
        <f t="shared" ref="AG359" si="3155">+IF(AA359=1,1,0)</f>
        <v>0</v>
      </c>
      <c r="AH359" s="1">
        <f t="shared" ref="AH359" si="3156">+IF(AB359=1,1,0)</f>
        <v>0</v>
      </c>
      <c r="AI359" s="1">
        <f t="shared" ref="AI359" si="3157">+IF(S359=2,1,0)+IF(T359=2,1,0)</f>
        <v>0</v>
      </c>
      <c r="AJ359" s="1">
        <f t="shared" ref="AJ359" si="3158">+IF(U359=2,1,0)+IF(V359=2,1,0)</f>
        <v>0</v>
      </c>
      <c r="AK359" s="1">
        <f t="shared" ref="AK359" si="3159">+IF(X359=2,1,0)+IF(W359=2,1,0)</f>
        <v>0</v>
      </c>
      <c r="AL359" s="1">
        <f t="shared" ref="AL359" si="3160">+IF(Y359=2,1,0)+IF(Z359=2,1,0)</f>
        <v>0</v>
      </c>
      <c r="AM359" s="1">
        <f t="shared" ref="AM359" si="3161">+IF(AA359=2,1,0)</f>
        <v>0</v>
      </c>
      <c r="AN359" s="1">
        <f t="shared" ref="AN359" si="3162">+IF(AB359=2,1,0)</f>
        <v>0</v>
      </c>
      <c r="AO359" s="44"/>
      <c r="AP359" s="44"/>
      <c r="AQ359" s="44"/>
      <c r="AR359" s="44">
        <f t="shared" si="3146"/>
        <v>27</v>
      </c>
      <c r="AS359" s="122">
        <f t="shared" si="3085"/>
        <v>0</v>
      </c>
      <c r="AT359" s="122">
        <f t="shared" si="3086"/>
        <v>0</v>
      </c>
      <c r="AU359" s="122">
        <f t="shared" si="3087"/>
        <v>0</v>
      </c>
      <c r="AV359" s="122">
        <f t="shared" si="3088"/>
        <v>1</v>
      </c>
      <c r="AW359" s="44"/>
      <c r="AX359" s="294"/>
      <c r="AY359" s="294"/>
      <c r="AZ359" s="294"/>
      <c r="BA359" s="294"/>
      <c r="BB359" s="294"/>
      <c r="BC359" s="294"/>
      <c r="BD359" s="44"/>
      <c r="BE359" s="44"/>
      <c r="BF359" s="44"/>
      <c r="BG359" s="44"/>
      <c r="BH359" s="44"/>
      <c r="BI359" s="44">
        <v>1</v>
      </c>
      <c r="BJ359" s="44"/>
      <c r="BK359" s="44"/>
      <c r="BL359" s="44"/>
      <c r="BM359" s="44"/>
      <c r="BN359" s="127"/>
      <c r="BO359" s="44"/>
      <c r="BP359" s="1"/>
      <c r="BQ359" s="44"/>
      <c r="BR359" s="17">
        <v>2</v>
      </c>
      <c r="BS359" s="1">
        <f t="shared" si="2741"/>
        <v>0</v>
      </c>
      <c r="BT359" s="17">
        <f t="shared" ref="BT359" si="3163">+BS359*2</f>
        <v>0</v>
      </c>
      <c r="BU359" s="44"/>
      <c r="BV359" s="44">
        <v>1</v>
      </c>
      <c r="BW359" s="44"/>
      <c r="BX359" s="44"/>
      <c r="BY359" s="44"/>
      <c r="BZ359" s="44"/>
      <c r="CA359" s="44"/>
      <c r="CB359" s="44"/>
      <c r="CC359" s="44"/>
      <c r="CD359" s="92"/>
      <c r="CE359" s="92"/>
      <c r="CF359" s="92"/>
      <c r="CG359" s="44"/>
      <c r="CH359" s="1"/>
      <c r="CI359" s="1">
        <v>1</v>
      </c>
      <c r="CJ359" s="1"/>
      <c r="CK359" s="383"/>
      <c r="CL359" s="383"/>
      <c r="CM359" s="383"/>
      <c r="CN359" s="1">
        <f t="shared" si="3090"/>
        <v>0</v>
      </c>
      <c r="CO359" s="1">
        <f t="shared" si="3091"/>
        <v>0</v>
      </c>
      <c r="CP359" s="20">
        <f t="shared" si="3092"/>
        <v>2.5</v>
      </c>
      <c r="CQ359" s="351"/>
      <c r="CR359" s="131">
        <f t="shared" si="2910"/>
        <v>1</v>
      </c>
      <c r="CS359" s="44"/>
      <c r="CT359" s="44"/>
      <c r="CU359" s="1"/>
      <c r="CV359" s="1"/>
      <c r="CW359" s="1">
        <v>1</v>
      </c>
      <c r="CX359" s="1"/>
      <c r="CY359" s="1">
        <v>1</v>
      </c>
      <c r="CZ359" s="44">
        <v>3</v>
      </c>
      <c r="DA359" s="17">
        <f t="shared" ref="DA359" si="3164">+CY359</f>
        <v>1</v>
      </c>
      <c r="DB359" s="359">
        <f t="shared" si="2770"/>
        <v>4</v>
      </c>
      <c r="DC359" s="359">
        <f t="shared" si="2771"/>
        <v>2</v>
      </c>
      <c r="DD359" s="44"/>
      <c r="DE359" s="44">
        <v>4</v>
      </c>
      <c r="DF359" s="44"/>
      <c r="DG359" s="44"/>
      <c r="DH359" s="44"/>
      <c r="DI359" s="44">
        <v>3</v>
      </c>
      <c r="DJ359" s="44"/>
      <c r="DK359" s="44"/>
      <c r="DL359" s="44"/>
      <c r="DM359" s="44"/>
      <c r="DN359" s="44"/>
      <c r="DO359" s="1"/>
      <c r="DP359" s="1"/>
      <c r="DQ359" s="17">
        <f t="shared" si="3094"/>
        <v>0</v>
      </c>
      <c r="DR359" s="17">
        <f t="shared" si="3095"/>
        <v>0</v>
      </c>
      <c r="DS359" s="17">
        <f t="shared" si="3096"/>
        <v>0</v>
      </c>
      <c r="DT359" s="17">
        <f t="shared" si="3097"/>
        <v>0</v>
      </c>
      <c r="DU359" s="17">
        <f t="shared" si="3098"/>
        <v>0</v>
      </c>
      <c r="DV359" s="17">
        <f t="shared" si="3099"/>
        <v>0</v>
      </c>
      <c r="DW359" s="1"/>
      <c r="DX359" s="1"/>
      <c r="DY359" s="20">
        <f t="shared" si="3100"/>
        <v>0</v>
      </c>
      <c r="DZ359" s="20">
        <f t="shared" si="3101"/>
        <v>0</v>
      </c>
      <c r="EA359" s="20">
        <f t="shared" si="3102"/>
        <v>0</v>
      </c>
      <c r="EB359" s="20">
        <f t="shared" si="3103"/>
        <v>0</v>
      </c>
      <c r="EC359" s="18">
        <f t="shared" si="3104"/>
        <v>1</v>
      </c>
      <c r="ED359" s="19">
        <f t="shared" ref="ED359" si="3165">+IF(EC359&lt;&gt;0,EC359*3,0)</f>
        <v>3</v>
      </c>
      <c r="EE359" s="19">
        <f t="shared" si="3106"/>
        <v>0</v>
      </c>
      <c r="EF359" s="1">
        <f t="shared" si="3107"/>
        <v>0</v>
      </c>
      <c r="EG359" s="18">
        <f t="shared" si="3132"/>
        <v>5</v>
      </c>
      <c r="EH359" s="341"/>
      <c r="EI359" s="44"/>
      <c r="EJ359" s="44">
        <v>4.5</v>
      </c>
      <c r="EK359" s="44"/>
      <c r="EL359" s="93">
        <v>1</v>
      </c>
      <c r="EM359" s="93"/>
      <c r="EN359" s="93"/>
      <c r="EO359" s="366"/>
      <c r="EP359" s="366"/>
      <c r="EQ359" s="374"/>
      <c r="ER359" s="374"/>
      <c r="ES359" s="374"/>
      <c r="ET359" s="374"/>
      <c r="EU359" s="18">
        <f t="shared" si="3108"/>
        <v>5</v>
      </c>
      <c r="EV359" s="18">
        <f t="shared" si="2763"/>
        <v>2</v>
      </c>
      <c r="EW359" s="341">
        <v>1</v>
      </c>
      <c r="EX359" s="341"/>
      <c r="EY359" s="341">
        <v>4</v>
      </c>
      <c r="EZ359" s="365">
        <f t="shared" si="2773"/>
        <v>0</v>
      </c>
      <c r="FA359" s="44"/>
      <c r="FB359" s="44"/>
      <c r="FC359" s="44"/>
      <c r="FD359" s="45"/>
      <c r="FE359" s="45"/>
      <c r="FF359" s="45"/>
      <c r="FG359" s="300"/>
      <c r="FH359" s="45"/>
      <c r="FI359" s="45"/>
      <c r="FJ359" s="45"/>
      <c r="FK359" s="44">
        <f>F359</f>
        <v>29</v>
      </c>
      <c r="FL359" s="44"/>
      <c r="FM359" s="44"/>
      <c r="FN359" s="44"/>
      <c r="FO359" s="294"/>
      <c r="FP359" s="20">
        <f t="shared" si="2772"/>
        <v>0</v>
      </c>
      <c r="FQ359" s="20">
        <f t="shared" si="3109"/>
        <v>4</v>
      </c>
      <c r="FR359" s="20">
        <f t="shared" si="3110"/>
        <v>0</v>
      </c>
      <c r="FS359" s="20">
        <f t="shared" si="3111"/>
        <v>0</v>
      </c>
      <c r="FT359" s="20">
        <f t="shared" si="3112"/>
        <v>0</v>
      </c>
      <c r="FU359" s="20">
        <f t="shared" si="3113"/>
        <v>0</v>
      </c>
      <c r="FV359" s="20">
        <f t="shared" si="3114"/>
        <v>0</v>
      </c>
      <c r="FW359" s="44"/>
    </row>
    <row r="360" spans="1:179" ht="27.75" customHeight="1">
      <c r="A360" s="40"/>
      <c r="B360" s="48" t="s">
        <v>650</v>
      </c>
      <c r="C360" s="48" t="str">
        <f>B360</f>
        <v>A2.8.3</v>
      </c>
      <c r="D360" s="48" t="s">
        <v>53</v>
      </c>
      <c r="E360" s="48" t="s">
        <v>53</v>
      </c>
      <c r="F360" s="48">
        <v>46</v>
      </c>
      <c r="G360" s="48">
        <f>F360</f>
        <v>46</v>
      </c>
      <c r="H360" s="43"/>
      <c r="I360" s="43"/>
      <c r="J360" s="44"/>
      <c r="K360" s="44"/>
      <c r="L360" s="44"/>
      <c r="M360" s="44"/>
      <c r="N360" s="43"/>
      <c r="O360" s="43"/>
      <c r="P360" s="1"/>
      <c r="Q360" s="16"/>
      <c r="R360" s="1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1">
        <f t="shared" ref="AC360" si="3166">+IF(S360=1,1,0)+IF(T360=1,1,0)</f>
        <v>0</v>
      </c>
      <c r="AD360" s="1">
        <f t="shared" ref="AD360" si="3167">+IF(U360=1,1,0)+IF(V360=1,1,0)</f>
        <v>0</v>
      </c>
      <c r="AE360" s="1">
        <f t="shared" ref="AE360" si="3168">+IF(W360=1,1,0)+IF(X360=1,1,0)</f>
        <v>0</v>
      </c>
      <c r="AF360" s="1">
        <f t="shared" ref="AF360" si="3169">+IF(Y360=1,1,0)+IF(Z360=1,1,0)</f>
        <v>0</v>
      </c>
      <c r="AG360" s="1">
        <f t="shared" ref="AG360" si="3170">+IF(AA360=1,1,0)</f>
        <v>0</v>
      </c>
      <c r="AH360" s="1">
        <f t="shared" ref="AH360" si="3171">+IF(AB360=1,1,0)</f>
        <v>0</v>
      </c>
      <c r="AI360" s="1">
        <f t="shared" ref="AI360" si="3172">+IF(S360=2,1,0)+IF(T360=2,1,0)</f>
        <v>0</v>
      </c>
      <c r="AJ360" s="1">
        <f t="shared" ref="AJ360" si="3173">+IF(U360=2,1,0)+IF(V360=2,1,0)</f>
        <v>0</v>
      </c>
      <c r="AK360" s="1">
        <f t="shared" ref="AK360" si="3174">+IF(X360=2,1,0)+IF(W360=2,1,0)</f>
        <v>0</v>
      </c>
      <c r="AL360" s="1">
        <f t="shared" ref="AL360" si="3175">+IF(Y360=2,1,0)+IF(Z360=2,1,0)</f>
        <v>0</v>
      </c>
      <c r="AM360" s="1">
        <f t="shared" ref="AM360" si="3176">+IF(AA360=2,1,0)</f>
        <v>0</v>
      </c>
      <c r="AN360" s="1">
        <f t="shared" ref="AN360" si="3177">+IF(AB360=2,1,0)</f>
        <v>0</v>
      </c>
      <c r="AO360" s="44"/>
      <c r="AP360" s="44"/>
      <c r="AQ360" s="44"/>
      <c r="AR360" s="44">
        <f t="shared" si="3146"/>
        <v>46</v>
      </c>
      <c r="AS360" s="122">
        <f t="shared" si="3085"/>
        <v>0</v>
      </c>
      <c r="AT360" s="122">
        <f t="shared" si="3086"/>
        <v>0</v>
      </c>
      <c r="AU360" s="122">
        <f t="shared" si="3087"/>
        <v>0</v>
      </c>
      <c r="AV360" s="122">
        <f t="shared" si="3088"/>
        <v>1</v>
      </c>
      <c r="AW360" s="44"/>
      <c r="AX360" s="294"/>
      <c r="AY360" s="294"/>
      <c r="AZ360" s="294"/>
      <c r="BA360" s="294"/>
      <c r="BB360" s="294"/>
      <c r="BC360" s="294"/>
      <c r="BD360" s="44"/>
      <c r="BE360" s="44"/>
      <c r="BF360" s="44"/>
      <c r="BG360" s="44"/>
      <c r="BH360" s="44"/>
      <c r="BI360" s="44">
        <v>1</v>
      </c>
      <c r="BJ360" s="44"/>
      <c r="BK360" s="44"/>
      <c r="BL360" s="44"/>
      <c r="BM360" s="44"/>
      <c r="BN360" s="127"/>
      <c r="BO360" s="44"/>
      <c r="BP360" s="1"/>
      <c r="BQ360" s="44"/>
      <c r="BR360" s="17">
        <v>2</v>
      </c>
      <c r="BS360" s="1">
        <f t="shared" si="2741"/>
        <v>0</v>
      </c>
      <c r="BT360" s="17">
        <f t="shared" ref="BT360" si="3178">+BS360*2</f>
        <v>0</v>
      </c>
      <c r="BU360" s="44"/>
      <c r="BV360" s="44">
        <v>1</v>
      </c>
      <c r="BW360" s="44"/>
      <c r="BX360" s="44"/>
      <c r="BY360" s="44"/>
      <c r="BZ360" s="44"/>
      <c r="CA360" s="44"/>
      <c r="CB360" s="44"/>
      <c r="CC360" s="44"/>
      <c r="CD360" s="92"/>
      <c r="CE360" s="92"/>
      <c r="CF360" s="92"/>
      <c r="CG360" s="44"/>
      <c r="CH360" s="1">
        <v>1</v>
      </c>
      <c r="CI360" s="1"/>
      <c r="CJ360" s="1"/>
      <c r="CK360" s="383"/>
      <c r="CL360" s="383"/>
      <c r="CM360" s="383"/>
      <c r="CN360" s="1">
        <f t="shared" si="3090"/>
        <v>0</v>
      </c>
      <c r="CO360" s="1">
        <f t="shared" si="3091"/>
        <v>0</v>
      </c>
      <c r="CP360" s="20">
        <f t="shared" si="3092"/>
        <v>2.5</v>
      </c>
      <c r="CQ360" s="351"/>
      <c r="CR360" s="131">
        <f t="shared" si="2910"/>
        <v>1</v>
      </c>
      <c r="CS360" s="44"/>
      <c r="CT360" s="44"/>
      <c r="CU360" s="1"/>
      <c r="CV360" s="1"/>
      <c r="CW360" s="1">
        <v>1</v>
      </c>
      <c r="CX360" s="1"/>
      <c r="CY360" s="1">
        <v>1</v>
      </c>
      <c r="CZ360" s="44">
        <v>4</v>
      </c>
      <c r="DA360" s="17">
        <f t="shared" ref="DA360" si="3179">+CY360</f>
        <v>1</v>
      </c>
      <c r="DB360" s="359">
        <f t="shared" si="2770"/>
        <v>5</v>
      </c>
      <c r="DC360" s="359">
        <f t="shared" si="2771"/>
        <v>2</v>
      </c>
      <c r="DD360" s="44"/>
      <c r="DE360" s="44">
        <v>4</v>
      </c>
      <c r="DF360" s="44">
        <v>4</v>
      </c>
      <c r="DG360" s="44"/>
      <c r="DH360" s="44"/>
      <c r="DI360" s="44"/>
      <c r="DJ360" s="44"/>
      <c r="DK360" s="44"/>
      <c r="DL360" s="44"/>
      <c r="DM360" s="44"/>
      <c r="DN360" s="44"/>
      <c r="DO360" s="1"/>
      <c r="DP360" s="1"/>
      <c r="DQ360" s="17">
        <f t="shared" si="3094"/>
        <v>0</v>
      </c>
      <c r="DR360" s="17">
        <f t="shared" si="3095"/>
        <v>0</v>
      </c>
      <c r="DS360" s="17">
        <f t="shared" si="3096"/>
        <v>0</v>
      </c>
      <c r="DT360" s="17">
        <f t="shared" si="3097"/>
        <v>0</v>
      </c>
      <c r="DU360" s="17">
        <f t="shared" si="3098"/>
        <v>0</v>
      </c>
      <c r="DV360" s="17">
        <f t="shared" si="3099"/>
        <v>0</v>
      </c>
      <c r="DW360" s="1"/>
      <c r="DX360" s="1"/>
      <c r="DY360" s="20">
        <f t="shared" si="3100"/>
        <v>0</v>
      </c>
      <c r="DZ360" s="20">
        <f t="shared" si="3101"/>
        <v>0</v>
      </c>
      <c r="EA360" s="20">
        <f t="shared" si="3102"/>
        <v>0</v>
      </c>
      <c r="EB360" s="20">
        <f t="shared" si="3103"/>
        <v>0</v>
      </c>
      <c r="EC360" s="18">
        <f t="shared" si="3104"/>
        <v>1</v>
      </c>
      <c r="ED360" s="19">
        <f t="shared" ref="ED360" si="3180">+IF(EC360&lt;&gt;0,EC360*3,0)</f>
        <v>3</v>
      </c>
      <c r="EE360" s="19">
        <f t="shared" si="3106"/>
        <v>0</v>
      </c>
      <c r="EF360" s="1">
        <f t="shared" si="3107"/>
        <v>0</v>
      </c>
      <c r="EG360" s="18">
        <f t="shared" si="3132"/>
        <v>5</v>
      </c>
      <c r="EH360" s="341"/>
      <c r="EI360" s="44"/>
      <c r="EJ360" s="44">
        <v>4.5</v>
      </c>
      <c r="EK360" s="44">
        <v>4.5</v>
      </c>
      <c r="EL360" s="93">
        <v>1</v>
      </c>
      <c r="EM360" s="93"/>
      <c r="EN360" s="93"/>
      <c r="EO360" s="366"/>
      <c r="EP360" s="366"/>
      <c r="EQ360" s="374"/>
      <c r="ER360" s="374"/>
      <c r="ES360" s="374"/>
      <c r="ET360" s="374"/>
      <c r="EU360" s="18">
        <f t="shared" si="3108"/>
        <v>6</v>
      </c>
      <c r="EV360" s="18">
        <f t="shared" si="2763"/>
        <v>2</v>
      </c>
      <c r="EW360" s="341">
        <v>1</v>
      </c>
      <c r="EX360" s="341"/>
      <c r="EY360" s="341">
        <v>4</v>
      </c>
      <c r="EZ360" s="365">
        <f t="shared" si="2773"/>
        <v>0</v>
      </c>
      <c r="FA360" s="44"/>
      <c r="FB360" s="44"/>
      <c r="FC360" s="44"/>
      <c r="FD360" s="45"/>
      <c r="FE360" s="45"/>
      <c r="FF360" s="45"/>
      <c r="FG360" s="300"/>
      <c r="FH360" s="45"/>
      <c r="FI360" s="45"/>
      <c r="FJ360" s="45"/>
      <c r="FK360" s="44">
        <f>F360</f>
        <v>46</v>
      </c>
      <c r="FL360" s="44"/>
      <c r="FM360" s="44"/>
      <c r="FN360" s="44"/>
      <c r="FO360" s="294"/>
      <c r="FP360" s="20">
        <f t="shared" si="2772"/>
        <v>0</v>
      </c>
      <c r="FQ360" s="20">
        <f t="shared" si="3109"/>
        <v>4</v>
      </c>
      <c r="FR360" s="20">
        <f t="shared" si="3110"/>
        <v>4</v>
      </c>
      <c r="FS360" s="20">
        <f t="shared" si="3111"/>
        <v>0</v>
      </c>
      <c r="FT360" s="20">
        <f t="shared" si="3112"/>
        <v>0</v>
      </c>
      <c r="FU360" s="20">
        <f t="shared" si="3113"/>
        <v>0</v>
      </c>
      <c r="FV360" s="20">
        <f t="shared" si="3114"/>
        <v>0</v>
      </c>
      <c r="FW360" s="44"/>
    </row>
    <row r="361" spans="1:179" ht="27.75" customHeight="1">
      <c r="A361" s="40"/>
      <c r="B361" s="48" t="s">
        <v>651</v>
      </c>
      <c r="C361" s="48" t="str">
        <f>B361</f>
        <v>A2.8.4</v>
      </c>
      <c r="D361" s="48" t="s">
        <v>53</v>
      </c>
      <c r="E361" s="48" t="s">
        <v>53</v>
      </c>
      <c r="F361" s="48">
        <v>29</v>
      </c>
      <c r="G361" s="48">
        <f>F361</f>
        <v>29</v>
      </c>
      <c r="H361" s="43"/>
      <c r="I361" s="43"/>
      <c r="J361" s="44"/>
      <c r="K361" s="44"/>
      <c r="L361" s="44"/>
      <c r="M361" s="44"/>
      <c r="N361" s="43"/>
      <c r="O361" s="43"/>
      <c r="P361" s="1"/>
      <c r="Q361" s="16"/>
      <c r="R361" s="1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1">
        <f t="shared" ref="AC361" si="3181">+IF(S361=1,1,0)+IF(T361=1,1,0)</f>
        <v>0</v>
      </c>
      <c r="AD361" s="1">
        <f t="shared" ref="AD361" si="3182">+IF(U361=1,1,0)+IF(V361=1,1,0)</f>
        <v>0</v>
      </c>
      <c r="AE361" s="1">
        <f t="shared" ref="AE361" si="3183">+IF(W361=1,1,0)+IF(X361=1,1,0)</f>
        <v>0</v>
      </c>
      <c r="AF361" s="1">
        <f t="shared" ref="AF361" si="3184">+IF(Y361=1,1,0)+IF(Z361=1,1,0)</f>
        <v>0</v>
      </c>
      <c r="AG361" s="1">
        <f t="shared" ref="AG361" si="3185">+IF(AA361=1,1,0)</f>
        <v>0</v>
      </c>
      <c r="AH361" s="1">
        <f t="shared" ref="AH361" si="3186">+IF(AB361=1,1,0)</f>
        <v>0</v>
      </c>
      <c r="AI361" s="1">
        <f t="shared" ref="AI361" si="3187">+IF(S361=2,1,0)+IF(T361=2,1,0)</f>
        <v>0</v>
      </c>
      <c r="AJ361" s="1">
        <f t="shared" ref="AJ361" si="3188">+IF(U361=2,1,0)+IF(V361=2,1,0)</f>
        <v>0</v>
      </c>
      <c r="AK361" s="1">
        <f t="shared" ref="AK361" si="3189">+IF(X361=2,1,0)+IF(W361=2,1,0)</f>
        <v>0</v>
      </c>
      <c r="AL361" s="1">
        <f t="shared" ref="AL361" si="3190">+IF(Y361=2,1,0)+IF(Z361=2,1,0)</f>
        <v>0</v>
      </c>
      <c r="AM361" s="1">
        <f t="shared" ref="AM361" si="3191">+IF(AA361=2,1,0)</f>
        <v>0</v>
      </c>
      <c r="AN361" s="1">
        <f t="shared" ref="AN361" si="3192">+IF(AB361=2,1,0)</f>
        <v>0</v>
      </c>
      <c r="AO361" s="44"/>
      <c r="AP361" s="44"/>
      <c r="AQ361" s="44"/>
      <c r="AR361" s="44">
        <f t="shared" si="3146"/>
        <v>29</v>
      </c>
      <c r="AS361" s="122">
        <f t="shared" si="3085"/>
        <v>0</v>
      </c>
      <c r="AT361" s="122">
        <f t="shared" si="3086"/>
        <v>0</v>
      </c>
      <c r="AU361" s="122">
        <f t="shared" si="3087"/>
        <v>0</v>
      </c>
      <c r="AV361" s="122">
        <f t="shared" si="3088"/>
        <v>1</v>
      </c>
      <c r="AW361" s="44"/>
      <c r="AX361" s="294"/>
      <c r="AY361" s="294"/>
      <c r="AZ361" s="294"/>
      <c r="BA361" s="294"/>
      <c r="BB361" s="294"/>
      <c r="BC361" s="294"/>
      <c r="BD361" s="44"/>
      <c r="BE361" s="44"/>
      <c r="BF361" s="44"/>
      <c r="BG361" s="44"/>
      <c r="BH361" s="44"/>
      <c r="BI361" s="44">
        <v>1</v>
      </c>
      <c r="BJ361" s="44"/>
      <c r="BK361" s="44"/>
      <c r="BL361" s="44"/>
      <c r="BM361" s="44"/>
      <c r="BN361" s="127"/>
      <c r="BO361" s="44"/>
      <c r="BP361" s="1"/>
      <c r="BQ361" s="44"/>
      <c r="BR361" s="17">
        <v>2</v>
      </c>
      <c r="BS361" s="1">
        <f t="shared" si="2741"/>
        <v>0</v>
      </c>
      <c r="BT361" s="17">
        <f t="shared" ref="BT361" si="3193">+BS361*2</f>
        <v>0</v>
      </c>
      <c r="BU361" s="44"/>
      <c r="BV361" s="44">
        <v>1</v>
      </c>
      <c r="BW361" s="44"/>
      <c r="BX361" s="44"/>
      <c r="BY361" s="44"/>
      <c r="BZ361" s="44"/>
      <c r="CA361" s="44"/>
      <c r="CB361" s="44"/>
      <c r="CC361" s="44"/>
      <c r="CD361" s="92"/>
      <c r="CE361" s="92"/>
      <c r="CF361" s="92"/>
      <c r="CG361" s="44"/>
      <c r="CH361" s="1">
        <v>1</v>
      </c>
      <c r="CI361" s="1"/>
      <c r="CJ361" s="1"/>
      <c r="CK361" s="383"/>
      <c r="CL361" s="383"/>
      <c r="CM361" s="383"/>
      <c r="CN361" s="1">
        <f t="shared" si="3090"/>
        <v>0</v>
      </c>
      <c r="CO361" s="1">
        <f t="shared" si="3091"/>
        <v>0</v>
      </c>
      <c r="CP361" s="20">
        <f t="shared" si="3092"/>
        <v>2.5</v>
      </c>
      <c r="CQ361" s="351"/>
      <c r="CR361" s="131">
        <f t="shared" si="2910"/>
        <v>1</v>
      </c>
      <c r="CS361" s="44"/>
      <c r="CT361" s="44"/>
      <c r="CU361" s="1"/>
      <c r="CV361" s="1"/>
      <c r="CW361" s="1">
        <v>1</v>
      </c>
      <c r="CX361" s="1"/>
      <c r="CY361" s="1">
        <v>1</v>
      </c>
      <c r="CZ361" s="44">
        <v>4</v>
      </c>
      <c r="DA361" s="17">
        <f t="shared" ref="DA361" si="3194">+CY361</f>
        <v>1</v>
      </c>
      <c r="DB361" s="359">
        <f t="shared" si="2770"/>
        <v>5</v>
      </c>
      <c r="DC361" s="359">
        <f t="shared" si="2771"/>
        <v>2</v>
      </c>
      <c r="DD361" s="44"/>
      <c r="DE361" s="44">
        <v>4</v>
      </c>
      <c r="DF361" s="44"/>
      <c r="DG361" s="44"/>
      <c r="DH361" s="44"/>
      <c r="DI361" s="44">
        <v>4</v>
      </c>
      <c r="DJ361" s="44"/>
      <c r="DK361" s="44"/>
      <c r="DL361" s="44"/>
      <c r="DM361" s="44"/>
      <c r="DN361" s="44"/>
      <c r="DO361" s="1"/>
      <c r="DP361" s="1"/>
      <c r="DQ361" s="17">
        <f t="shared" si="3094"/>
        <v>0</v>
      </c>
      <c r="DR361" s="17">
        <f t="shared" si="3095"/>
        <v>0</v>
      </c>
      <c r="DS361" s="17">
        <f t="shared" si="3096"/>
        <v>0</v>
      </c>
      <c r="DT361" s="17">
        <f t="shared" si="3097"/>
        <v>0</v>
      </c>
      <c r="DU361" s="17">
        <f t="shared" si="3098"/>
        <v>0</v>
      </c>
      <c r="DV361" s="17">
        <f t="shared" si="3099"/>
        <v>0</v>
      </c>
      <c r="DW361" s="1"/>
      <c r="DX361" s="1"/>
      <c r="DY361" s="20">
        <f t="shared" si="3100"/>
        <v>0</v>
      </c>
      <c r="DZ361" s="20">
        <f t="shared" si="3101"/>
        <v>0</v>
      </c>
      <c r="EA361" s="20">
        <f t="shared" si="3102"/>
        <v>0</v>
      </c>
      <c r="EB361" s="20">
        <f t="shared" si="3103"/>
        <v>0</v>
      </c>
      <c r="EC361" s="18">
        <f t="shared" si="3104"/>
        <v>1</v>
      </c>
      <c r="ED361" s="19">
        <f t="shared" ref="ED361" si="3195">+IF(EC361&lt;&gt;0,EC361*3,0)</f>
        <v>3</v>
      </c>
      <c r="EE361" s="19">
        <f t="shared" si="3106"/>
        <v>0</v>
      </c>
      <c r="EF361" s="1">
        <f t="shared" si="3107"/>
        <v>0</v>
      </c>
      <c r="EG361" s="18">
        <f t="shared" si="3132"/>
        <v>5</v>
      </c>
      <c r="EH361" s="341"/>
      <c r="EI361" s="44"/>
      <c r="EJ361" s="44">
        <v>4.5</v>
      </c>
      <c r="EK361" s="44"/>
      <c r="EL361" s="93">
        <v>1</v>
      </c>
      <c r="EM361" s="93"/>
      <c r="EN361" s="93"/>
      <c r="EO361" s="366"/>
      <c r="EP361" s="366"/>
      <c r="EQ361" s="374"/>
      <c r="ER361" s="374"/>
      <c r="ES361" s="374"/>
      <c r="ET361" s="374"/>
      <c r="EU361" s="18">
        <f t="shared" si="3108"/>
        <v>6</v>
      </c>
      <c r="EV361" s="18">
        <f t="shared" si="2763"/>
        <v>2</v>
      </c>
      <c r="EW361" s="341">
        <v>2</v>
      </c>
      <c r="EX361" s="341">
        <v>2</v>
      </c>
      <c r="EY361" s="341">
        <v>4</v>
      </c>
      <c r="EZ361" s="365">
        <f t="shared" si="2773"/>
        <v>0</v>
      </c>
      <c r="FA361" s="44"/>
      <c r="FB361" s="44"/>
      <c r="FC361" s="44"/>
      <c r="FD361" s="45"/>
      <c r="FE361" s="45"/>
      <c r="FF361" s="45"/>
      <c r="FG361" s="300"/>
      <c r="FH361" s="45"/>
      <c r="FI361" s="45"/>
      <c r="FJ361" s="45"/>
      <c r="FK361" s="44">
        <f>F361</f>
        <v>29</v>
      </c>
      <c r="FL361" s="44"/>
      <c r="FM361" s="44"/>
      <c r="FN361" s="44"/>
      <c r="FO361" s="294"/>
      <c r="FP361" s="20">
        <f t="shared" si="2772"/>
        <v>0</v>
      </c>
      <c r="FQ361" s="20">
        <f t="shared" si="3109"/>
        <v>4</v>
      </c>
      <c r="FR361" s="20">
        <f t="shared" si="3110"/>
        <v>0</v>
      </c>
      <c r="FS361" s="20">
        <f t="shared" si="3111"/>
        <v>0</v>
      </c>
      <c r="FT361" s="20">
        <f t="shared" si="3112"/>
        <v>0</v>
      </c>
      <c r="FU361" s="20">
        <f t="shared" si="3113"/>
        <v>0</v>
      </c>
      <c r="FV361" s="20">
        <f t="shared" si="3114"/>
        <v>0</v>
      </c>
      <c r="FW361" s="44"/>
    </row>
    <row r="362" spans="1:179" ht="27.75" customHeight="1">
      <c r="A362" s="40"/>
      <c r="B362" s="48" t="s">
        <v>652</v>
      </c>
      <c r="C362" s="48" t="str">
        <f>B362</f>
        <v>A2.8.5</v>
      </c>
      <c r="D362" s="48" t="s">
        <v>53</v>
      </c>
      <c r="E362" s="48" t="s">
        <v>53</v>
      </c>
      <c r="F362" s="48">
        <v>37</v>
      </c>
      <c r="G362" s="48">
        <f>F362</f>
        <v>37</v>
      </c>
      <c r="H362" s="43"/>
      <c r="I362" s="43"/>
      <c r="J362" s="44"/>
      <c r="K362" s="44"/>
      <c r="L362" s="44"/>
      <c r="M362" s="44"/>
      <c r="N362" s="43"/>
      <c r="O362" s="43"/>
      <c r="P362" s="1"/>
      <c r="Q362" s="16"/>
      <c r="R362" s="1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1">
        <f t="shared" ref="AC362:AC363" si="3196">+IF(S362=1,1,0)+IF(T362=1,1,0)</f>
        <v>0</v>
      </c>
      <c r="AD362" s="1">
        <f t="shared" ref="AD362:AD363" si="3197">+IF(U362=1,1,0)+IF(V362=1,1,0)</f>
        <v>0</v>
      </c>
      <c r="AE362" s="1">
        <f t="shared" ref="AE362:AE363" si="3198">+IF(W362=1,1,0)+IF(X362=1,1,0)</f>
        <v>0</v>
      </c>
      <c r="AF362" s="1">
        <f t="shared" ref="AF362:AF363" si="3199">+IF(Y362=1,1,0)+IF(Z362=1,1,0)</f>
        <v>0</v>
      </c>
      <c r="AG362" s="1">
        <f t="shared" ref="AG362:AG363" si="3200">+IF(AA362=1,1,0)</f>
        <v>0</v>
      </c>
      <c r="AH362" s="1">
        <f t="shared" ref="AH362:AH363" si="3201">+IF(AB362=1,1,0)</f>
        <v>0</v>
      </c>
      <c r="AI362" s="1">
        <f t="shared" ref="AI362:AI363" si="3202">+IF(S362=2,1,0)+IF(T362=2,1,0)</f>
        <v>0</v>
      </c>
      <c r="AJ362" s="1">
        <f t="shared" ref="AJ362:AJ363" si="3203">+IF(U362=2,1,0)+IF(V362=2,1,0)</f>
        <v>0</v>
      </c>
      <c r="AK362" s="1">
        <f t="shared" ref="AK362:AK363" si="3204">+IF(X362=2,1,0)+IF(W362=2,1,0)</f>
        <v>0</v>
      </c>
      <c r="AL362" s="1">
        <f t="shared" ref="AL362:AL363" si="3205">+IF(Y362=2,1,0)+IF(Z362=2,1,0)</f>
        <v>0</v>
      </c>
      <c r="AM362" s="1">
        <f t="shared" ref="AM362:AM363" si="3206">+IF(AA362=2,1,0)</f>
        <v>0</v>
      </c>
      <c r="AN362" s="1">
        <f t="shared" ref="AN362:AN363" si="3207">+IF(AB362=2,1,0)</f>
        <v>0</v>
      </c>
      <c r="AO362" s="44"/>
      <c r="AP362" s="44"/>
      <c r="AQ362" s="44"/>
      <c r="AR362" s="44">
        <f t="shared" si="3146"/>
        <v>37</v>
      </c>
      <c r="AS362" s="122">
        <f t="shared" si="3085"/>
        <v>0</v>
      </c>
      <c r="AT362" s="122">
        <f t="shared" si="3086"/>
        <v>0</v>
      </c>
      <c r="AU362" s="122">
        <f t="shared" si="3087"/>
        <v>0</v>
      </c>
      <c r="AV362" s="122">
        <f t="shared" si="3088"/>
        <v>1</v>
      </c>
      <c r="AW362" s="44"/>
      <c r="AX362" s="294"/>
      <c r="AY362" s="294"/>
      <c r="AZ362" s="294"/>
      <c r="BA362" s="294"/>
      <c r="BB362" s="294"/>
      <c r="BC362" s="294"/>
      <c r="BD362" s="44"/>
      <c r="BE362" s="44"/>
      <c r="BF362" s="44"/>
      <c r="BG362" s="44"/>
      <c r="BH362" s="44"/>
      <c r="BI362" s="44">
        <v>1</v>
      </c>
      <c r="BJ362" s="44"/>
      <c r="BK362" s="44"/>
      <c r="BL362" s="44"/>
      <c r="BM362" s="44"/>
      <c r="BN362" s="127"/>
      <c r="BO362" s="44"/>
      <c r="BP362" s="1"/>
      <c r="BQ362" s="44"/>
      <c r="BR362" s="17">
        <v>2</v>
      </c>
      <c r="BS362" s="1">
        <f t="shared" si="2741"/>
        <v>0</v>
      </c>
      <c r="BT362" s="17">
        <f t="shared" ref="BT362:BT363" si="3208">+BS362*2</f>
        <v>0</v>
      </c>
      <c r="BU362" s="44"/>
      <c r="BV362" s="44">
        <v>1</v>
      </c>
      <c r="BW362" s="44"/>
      <c r="BX362" s="44"/>
      <c r="BY362" s="44"/>
      <c r="BZ362" s="44"/>
      <c r="CA362" s="44"/>
      <c r="CB362" s="44"/>
      <c r="CC362" s="44"/>
      <c r="CD362" s="92"/>
      <c r="CE362" s="92"/>
      <c r="CF362" s="92"/>
      <c r="CG362" s="44"/>
      <c r="CH362" s="1">
        <v>1</v>
      </c>
      <c r="CI362" s="1"/>
      <c r="CJ362" s="1"/>
      <c r="CK362" s="383"/>
      <c r="CL362" s="383"/>
      <c r="CM362" s="383"/>
      <c r="CN362" s="1">
        <f t="shared" si="3090"/>
        <v>0</v>
      </c>
      <c r="CO362" s="1">
        <f t="shared" si="3091"/>
        <v>0</v>
      </c>
      <c r="CP362" s="20">
        <f t="shared" si="3092"/>
        <v>2.5</v>
      </c>
      <c r="CQ362" s="351"/>
      <c r="CR362" s="131">
        <f t="shared" si="2910"/>
        <v>1</v>
      </c>
      <c r="CS362" s="44"/>
      <c r="CT362" s="44"/>
      <c r="CU362" s="1"/>
      <c r="CV362" s="1"/>
      <c r="CW362" s="1">
        <v>1</v>
      </c>
      <c r="CX362" s="1"/>
      <c r="CY362" s="1">
        <v>1</v>
      </c>
      <c r="CZ362" s="44">
        <v>3</v>
      </c>
      <c r="DA362" s="17">
        <f t="shared" ref="DA362:DA363" si="3209">+CY362</f>
        <v>1</v>
      </c>
      <c r="DB362" s="359">
        <f t="shared" si="2770"/>
        <v>4</v>
      </c>
      <c r="DC362" s="359">
        <f t="shared" si="2771"/>
        <v>2</v>
      </c>
      <c r="DD362" s="44"/>
      <c r="DE362" s="44">
        <v>4</v>
      </c>
      <c r="DF362" s="44">
        <v>4</v>
      </c>
      <c r="DG362" s="44"/>
      <c r="DH362" s="44"/>
      <c r="DI362" s="44"/>
      <c r="DJ362" s="44"/>
      <c r="DK362" s="44"/>
      <c r="DL362" s="44"/>
      <c r="DM362" s="44"/>
      <c r="DN362" s="44"/>
      <c r="DO362" s="1"/>
      <c r="DP362" s="1"/>
      <c r="DQ362" s="17">
        <f t="shared" si="3094"/>
        <v>0</v>
      </c>
      <c r="DR362" s="17">
        <f t="shared" si="3095"/>
        <v>0</v>
      </c>
      <c r="DS362" s="17">
        <f t="shared" si="3096"/>
        <v>0</v>
      </c>
      <c r="DT362" s="17">
        <f t="shared" si="3097"/>
        <v>0</v>
      </c>
      <c r="DU362" s="17">
        <f t="shared" si="3098"/>
        <v>0</v>
      </c>
      <c r="DV362" s="17">
        <f t="shared" si="3099"/>
        <v>0</v>
      </c>
      <c r="DW362" s="1"/>
      <c r="DX362" s="1"/>
      <c r="DY362" s="20">
        <f t="shared" si="3100"/>
        <v>0</v>
      </c>
      <c r="DZ362" s="20">
        <f t="shared" si="3101"/>
        <v>0</v>
      </c>
      <c r="EA362" s="20">
        <f t="shared" si="3102"/>
        <v>0</v>
      </c>
      <c r="EB362" s="20">
        <f t="shared" si="3103"/>
        <v>0</v>
      </c>
      <c r="EC362" s="18">
        <f t="shared" si="3104"/>
        <v>1</v>
      </c>
      <c r="ED362" s="19">
        <f t="shared" ref="ED362:ED363" si="3210">+IF(EC362&lt;&gt;0,EC362*3,0)</f>
        <v>3</v>
      </c>
      <c r="EE362" s="19">
        <f t="shared" si="3106"/>
        <v>0</v>
      </c>
      <c r="EF362" s="1">
        <f t="shared" si="3107"/>
        <v>0</v>
      </c>
      <c r="EG362" s="18">
        <f t="shared" si="3132"/>
        <v>5</v>
      </c>
      <c r="EH362" s="341"/>
      <c r="EI362" s="44"/>
      <c r="EJ362" s="44">
        <v>4.5</v>
      </c>
      <c r="EK362" s="44">
        <v>4.5</v>
      </c>
      <c r="EL362" s="93">
        <v>1</v>
      </c>
      <c r="EM362" s="93"/>
      <c r="EN362" s="93"/>
      <c r="EO362" s="366"/>
      <c r="EP362" s="366"/>
      <c r="EQ362" s="374"/>
      <c r="ER362" s="374"/>
      <c r="ES362" s="374"/>
      <c r="ET362" s="374"/>
      <c r="EU362" s="18">
        <f t="shared" si="3108"/>
        <v>5</v>
      </c>
      <c r="EV362" s="18">
        <f t="shared" si="2763"/>
        <v>2</v>
      </c>
      <c r="EW362" s="341">
        <v>1</v>
      </c>
      <c r="EX362" s="341"/>
      <c r="EY362" s="341">
        <v>4</v>
      </c>
      <c r="EZ362" s="365">
        <f t="shared" si="2773"/>
        <v>0</v>
      </c>
      <c r="FA362" s="44"/>
      <c r="FB362" s="44"/>
      <c r="FC362" s="44"/>
      <c r="FD362" s="45"/>
      <c r="FE362" s="45"/>
      <c r="FF362" s="45"/>
      <c r="FG362" s="300"/>
      <c r="FH362" s="45"/>
      <c r="FI362" s="45"/>
      <c r="FJ362" s="45"/>
      <c r="FK362" s="44">
        <f>F362</f>
        <v>37</v>
      </c>
      <c r="FL362" s="44"/>
      <c r="FM362" s="44"/>
      <c r="FN362" s="44"/>
      <c r="FO362" s="294"/>
      <c r="FP362" s="20">
        <f t="shared" si="2772"/>
        <v>0</v>
      </c>
      <c r="FQ362" s="20">
        <f t="shared" si="3109"/>
        <v>4</v>
      </c>
      <c r="FR362" s="20">
        <f t="shared" si="3110"/>
        <v>4</v>
      </c>
      <c r="FS362" s="20">
        <f t="shared" si="3111"/>
        <v>0</v>
      </c>
      <c r="FT362" s="20">
        <f t="shared" si="3112"/>
        <v>0</v>
      </c>
      <c r="FU362" s="20">
        <f t="shared" si="3113"/>
        <v>0</v>
      </c>
      <c r="FV362" s="20">
        <f t="shared" si="3114"/>
        <v>0</v>
      </c>
      <c r="FW362" s="44"/>
    </row>
    <row r="363" spans="1:179" ht="27.75" customHeight="1">
      <c r="A363" s="40"/>
      <c r="B363" s="48"/>
      <c r="C363" s="48" t="s">
        <v>653</v>
      </c>
      <c r="D363" s="48"/>
      <c r="E363" s="48" t="s">
        <v>53</v>
      </c>
      <c r="F363" s="48"/>
      <c r="G363" s="48">
        <v>26</v>
      </c>
      <c r="H363" s="43"/>
      <c r="I363" s="43"/>
      <c r="J363" s="44"/>
      <c r="K363" s="44"/>
      <c r="L363" s="44"/>
      <c r="M363" s="44"/>
      <c r="N363" s="43"/>
      <c r="O363" s="43"/>
      <c r="P363" s="1"/>
      <c r="Q363" s="16"/>
      <c r="R363" s="1"/>
      <c r="S363" s="44"/>
      <c r="T363" s="44"/>
      <c r="U363" s="44"/>
      <c r="V363" s="44"/>
      <c r="W363" s="44"/>
      <c r="X363" s="44">
        <v>1</v>
      </c>
      <c r="Y363" s="44"/>
      <c r="Z363" s="44"/>
      <c r="AA363" s="44"/>
      <c r="AB363" s="44"/>
      <c r="AC363" s="1">
        <f t="shared" si="3196"/>
        <v>0</v>
      </c>
      <c r="AD363" s="1">
        <f t="shared" si="3197"/>
        <v>0</v>
      </c>
      <c r="AE363" s="1">
        <f t="shared" si="3198"/>
        <v>1</v>
      </c>
      <c r="AF363" s="1">
        <f t="shared" si="3199"/>
        <v>0</v>
      </c>
      <c r="AG363" s="1">
        <f t="shared" si="3200"/>
        <v>0</v>
      </c>
      <c r="AH363" s="1">
        <f t="shared" si="3201"/>
        <v>0</v>
      </c>
      <c r="AI363" s="1">
        <f t="shared" si="3202"/>
        <v>0</v>
      </c>
      <c r="AJ363" s="1">
        <f t="shared" si="3203"/>
        <v>0</v>
      </c>
      <c r="AK363" s="1">
        <f t="shared" si="3204"/>
        <v>0</v>
      </c>
      <c r="AL363" s="1">
        <f t="shared" si="3205"/>
        <v>0</v>
      </c>
      <c r="AM363" s="1">
        <f t="shared" si="3206"/>
        <v>0</v>
      </c>
      <c r="AN363" s="1">
        <f t="shared" si="3207"/>
        <v>0</v>
      </c>
      <c r="AO363" s="44"/>
      <c r="AP363" s="44"/>
      <c r="AQ363" s="44"/>
      <c r="AR363" s="44">
        <f t="shared" si="3146"/>
        <v>26</v>
      </c>
      <c r="AS363" s="122">
        <f t="shared" si="3085"/>
        <v>0</v>
      </c>
      <c r="AT363" s="122">
        <f t="shared" si="3086"/>
        <v>0</v>
      </c>
      <c r="AU363" s="122">
        <f t="shared" si="3087"/>
        <v>0</v>
      </c>
      <c r="AV363" s="122">
        <f t="shared" si="3088"/>
        <v>1</v>
      </c>
      <c r="AW363" s="44"/>
      <c r="AX363" s="294"/>
      <c r="AY363" s="294"/>
      <c r="AZ363" s="294"/>
      <c r="BA363" s="294"/>
      <c r="BB363" s="294"/>
      <c r="BC363" s="294"/>
      <c r="BD363" s="44"/>
      <c r="BE363" s="44"/>
      <c r="BF363" s="44"/>
      <c r="BG363" s="44"/>
      <c r="BH363" s="44"/>
      <c r="BI363" s="44">
        <v>1</v>
      </c>
      <c r="BJ363" s="44"/>
      <c r="BK363" s="44"/>
      <c r="BL363" s="44"/>
      <c r="BM363" s="44"/>
      <c r="BN363" s="127"/>
      <c r="BO363" s="44"/>
      <c r="BP363" s="1"/>
      <c r="BQ363" s="44"/>
      <c r="BR363" s="17">
        <v>2</v>
      </c>
      <c r="BS363" s="1">
        <f t="shared" si="2741"/>
        <v>0</v>
      </c>
      <c r="BT363" s="17">
        <f t="shared" si="3208"/>
        <v>0</v>
      </c>
      <c r="BU363" s="44"/>
      <c r="BV363" s="44">
        <v>1</v>
      </c>
      <c r="BW363" s="44"/>
      <c r="BX363" s="44"/>
      <c r="BY363" s="44"/>
      <c r="BZ363" s="44"/>
      <c r="CA363" s="44"/>
      <c r="CB363" s="44"/>
      <c r="CC363" s="44"/>
      <c r="CD363" s="92">
        <v>1</v>
      </c>
      <c r="CE363" s="92"/>
      <c r="CF363" s="92"/>
      <c r="CG363" s="44"/>
      <c r="CH363" s="1"/>
      <c r="CI363" s="1"/>
      <c r="CJ363" s="1"/>
      <c r="CK363" s="383"/>
      <c r="CL363" s="383"/>
      <c r="CM363" s="383"/>
      <c r="CN363" s="1">
        <f t="shared" si="3090"/>
        <v>0</v>
      </c>
      <c r="CO363" s="1">
        <f t="shared" si="3091"/>
        <v>0</v>
      </c>
      <c r="CP363" s="20">
        <f t="shared" si="3092"/>
        <v>0.5</v>
      </c>
      <c r="CQ363" s="351"/>
      <c r="CR363" s="131">
        <f t="shared" si="2910"/>
        <v>1</v>
      </c>
      <c r="CS363" s="44"/>
      <c r="CT363" s="44"/>
      <c r="CU363" s="1"/>
      <c r="CV363" s="1"/>
      <c r="CW363" s="1"/>
      <c r="CX363" s="1"/>
      <c r="CY363" s="1"/>
      <c r="CZ363" s="44"/>
      <c r="DA363" s="17">
        <f t="shared" si="3209"/>
        <v>0</v>
      </c>
      <c r="DB363" s="359">
        <f t="shared" si="2770"/>
        <v>0</v>
      </c>
      <c r="DC363" s="359">
        <f t="shared" si="2771"/>
        <v>0</v>
      </c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1"/>
      <c r="DP363" s="1"/>
      <c r="DQ363" s="17">
        <f t="shared" si="3094"/>
        <v>0</v>
      </c>
      <c r="DR363" s="17">
        <f t="shared" si="3095"/>
        <v>0</v>
      </c>
      <c r="DS363" s="17">
        <f t="shared" si="3096"/>
        <v>0</v>
      </c>
      <c r="DT363" s="17">
        <f t="shared" si="3097"/>
        <v>0</v>
      </c>
      <c r="DU363" s="17">
        <f t="shared" si="3098"/>
        <v>0</v>
      </c>
      <c r="DV363" s="17">
        <f t="shared" si="3099"/>
        <v>0</v>
      </c>
      <c r="DW363" s="1"/>
      <c r="DX363" s="1"/>
      <c r="DY363" s="20">
        <f t="shared" si="3100"/>
        <v>0</v>
      </c>
      <c r="DZ363" s="20">
        <f t="shared" si="3101"/>
        <v>0</v>
      </c>
      <c r="EA363" s="20">
        <f t="shared" si="3102"/>
        <v>0</v>
      </c>
      <c r="EB363" s="20">
        <f t="shared" si="3103"/>
        <v>0</v>
      </c>
      <c r="EC363" s="18">
        <f t="shared" si="3104"/>
        <v>0</v>
      </c>
      <c r="ED363" s="19">
        <f t="shared" si="3210"/>
        <v>0</v>
      </c>
      <c r="EE363" s="19">
        <f t="shared" si="3106"/>
        <v>0</v>
      </c>
      <c r="EF363" s="1">
        <f t="shared" si="3107"/>
        <v>0</v>
      </c>
      <c r="EG363" s="18">
        <f t="shared" si="3132"/>
        <v>0</v>
      </c>
      <c r="EH363" s="341"/>
      <c r="EI363" s="44"/>
      <c r="EJ363" s="44"/>
      <c r="EK363" s="44"/>
      <c r="EL363" s="93"/>
      <c r="EM363" s="93"/>
      <c r="EN363" s="93"/>
      <c r="EO363" s="366"/>
      <c r="EP363" s="366"/>
      <c r="EQ363" s="374"/>
      <c r="ER363" s="374"/>
      <c r="ES363" s="374"/>
      <c r="ET363" s="374"/>
      <c r="EU363" s="18">
        <f t="shared" si="3108"/>
        <v>0</v>
      </c>
      <c r="EV363" s="18">
        <f t="shared" si="2763"/>
        <v>2</v>
      </c>
      <c r="EW363" s="341"/>
      <c r="EX363" s="341"/>
      <c r="EY363" s="341"/>
      <c r="EZ363" s="365">
        <f t="shared" si="2773"/>
        <v>0</v>
      </c>
      <c r="FA363" s="44"/>
      <c r="FB363" s="44"/>
      <c r="FC363" s="44"/>
      <c r="FD363" s="45"/>
      <c r="FE363" s="45"/>
      <c r="FF363" s="45"/>
      <c r="FG363" s="300"/>
      <c r="FH363" s="45"/>
      <c r="FI363" s="45"/>
      <c r="FJ363" s="45"/>
      <c r="FK363" s="44"/>
      <c r="FL363" s="44"/>
      <c r="FM363" s="44"/>
      <c r="FN363" s="44"/>
      <c r="FO363" s="294"/>
      <c r="FP363" s="20">
        <f t="shared" si="2772"/>
        <v>0</v>
      </c>
      <c r="FQ363" s="20">
        <f t="shared" si="3109"/>
        <v>0</v>
      </c>
      <c r="FR363" s="20">
        <f t="shared" si="3110"/>
        <v>0</v>
      </c>
      <c r="FS363" s="20">
        <f t="shared" si="3111"/>
        <v>0</v>
      </c>
      <c r="FT363" s="20">
        <f t="shared" si="3112"/>
        <v>0</v>
      </c>
      <c r="FU363" s="20">
        <f t="shared" si="3113"/>
        <v>0</v>
      </c>
      <c r="FV363" s="20">
        <f t="shared" si="3114"/>
        <v>0</v>
      </c>
      <c r="FW363" s="44"/>
    </row>
    <row r="364" spans="1:179" ht="27.75" customHeight="1">
      <c r="A364" s="40"/>
      <c r="B364" s="48" t="s">
        <v>653</v>
      </c>
      <c r="C364" s="48" t="s">
        <v>654</v>
      </c>
      <c r="D364" s="48" t="s">
        <v>53</v>
      </c>
      <c r="E364" s="48" t="s">
        <v>53</v>
      </c>
      <c r="F364" s="48">
        <v>49</v>
      </c>
      <c r="G364" s="48">
        <v>23</v>
      </c>
      <c r="H364" s="43"/>
      <c r="I364" s="43"/>
      <c r="J364" s="44"/>
      <c r="K364" s="44"/>
      <c r="L364" s="44"/>
      <c r="M364" s="44"/>
      <c r="N364" s="43"/>
      <c r="O364" s="43"/>
      <c r="P364" s="1"/>
      <c r="Q364" s="16"/>
      <c r="R364" s="1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1">
        <f t="shared" ref="AC364" si="3211">+IF(S364=1,1,0)+IF(T364=1,1,0)</f>
        <v>0</v>
      </c>
      <c r="AD364" s="1">
        <f t="shared" ref="AD364" si="3212">+IF(U364=1,1,0)+IF(V364=1,1,0)</f>
        <v>0</v>
      </c>
      <c r="AE364" s="1">
        <f t="shared" ref="AE364" si="3213">+IF(W364=1,1,0)+IF(X364=1,1,0)</f>
        <v>0</v>
      </c>
      <c r="AF364" s="1">
        <f t="shared" ref="AF364" si="3214">+IF(Y364=1,1,0)+IF(Z364=1,1,0)</f>
        <v>0</v>
      </c>
      <c r="AG364" s="1">
        <f t="shared" ref="AG364" si="3215">+IF(AA364=1,1,0)</f>
        <v>0</v>
      </c>
      <c r="AH364" s="1">
        <f t="shared" ref="AH364" si="3216">+IF(AB364=1,1,0)</f>
        <v>0</v>
      </c>
      <c r="AI364" s="1">
        <f t="shared" ref="AI364" si="3217">+IF(S364=2,1,0)+IF(T364=2,1,0)</f>
        <v>0</v>
      </c>
      <c r="AJ364" s="1">
        <f t="shared" ref="AJ364" si="3218">+IF(U364=2,1,0)+IF(V364=2,1,0)</f>
        <v>0</v>
      </c>
      <c r="AK364" s="1">
        <f t="shared" ref="AK364" si="3219">+IF(X364=2,1,0)+IF(W364=2,1,0)</f>
        <v>0</v>
      </c>
      <c r="AL364" s="1">
        <f t="shared" ref="AL364" si="3220">+IF(Y364=2,1,0)+IF(Z364=2,1,0)</f>
        <v>0</v>
      </c>
      <c r="AM364" s="1">
        <f t="shared" ref="AM364" si="3221">+IF(AA364=2,1,0)</f>
        <v>0</v>
      </c>
      <c r="AN364" s="1">
        <f t="shared" ref="AN364" si="3222">+IF(AB364=2,1,0)</f>
        <v>0</v>
      </c>
      <c r="AO364" s="44"/>
      <c r="AP364" s="44"/>
      <c r="AQ364" s="44"/>
      <c r="AR364" s="44">
        <f t="shared" si="3146"/>
        <v>23</v>
      </c>
      <c r="AS364" s="122">
        <f t="shared" si="3085"/>
        <v>0</v>
      </c>
      <c r="AT364" s="122">
        <f t="shared" si="3086"/>
        <v>0</v>
      </c>
      <c r="AU364" s="122">
        <f t="shared" si="3087"/>
        <v>0</v>
      </c>
      <c r="AV364" s="122">
        <f t="shared" si="3088"/>
        <v>1</v>
      </c>
      <c r="AW364" s="44"/>
      <c r="AX364" s="294"/>
      <c r="AY364" s="294">
        <v>1</v>
      </c>
      <c r="AZ364" s="294"/>
      <c r="BA364" s="294"/>
      <c r="BB364" s="294"/>
      <c r="BC364" s="29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127"/>
      <c r="BO364" s="44"/>
      <c r="BP364" s="1"/>
      <c r="BQ364" s="44"/>
      <c r="BR364" s="17">
        <v>1</v>
      </c>
      <c r="BS364" s="1">
        <f t="shared" si="2741"/>
        <v>0</v>
      </c>
      <c r="BT364" s="17">
        <f t="shared" ref="BT364" si="3223">+BS364*2</f>
        <v>0</v>
      </c>
      <c r="BU364" s="44"/>
      <c r="BV364" s="44">
        <v>1</v>
      </c>
      <c r="BW364" s="44">
        <v>1</v>
      </c>
      <c r="BX364" s="44">
        <v>1</v>
      </c>
      <c r="BY364" s="44"/>
      <c r="BZ364" s="44"/>
      <c r="CA364" s="44"/>
      <c r="CB364" s="44"/>
      <c r="CC364" s="44"/>
      <c r="CD364" s="92"/>
      <c r="CE364" s="92"/>
      <c r="CF364" s="92"/>
      <c r="CG364" s="44"/>
      <c r="CH364" s="1">
        <v>1</v>
      </c>
      <c r="CI364" s="1"/>
      <c r="CJ364" s="1"/>
      <c r="CK364" s="383"/>
      <c r="CL364" s="383"/>
      <c r="CM364" s="383"/>
      <c r="CN364" s="1">
        <f t="shared" si="3090"/>
        <v>1</v>
      </c>
      <c r="CO364" s="1">
        <f t="shared" si="3091"/>
        <v>1</v>
      </c>
      <c r="CP364" s="20">
        <f t="shared" si="3092"/>
        <v>2.5</v>
      </c>
      <c r="CQ364" s="351"/>
      <c r="CR364" s="131">
        <f t="shared" si="2910"/>
        <v>1</v>
      </c>
      <c r="CS364" s="44"/>
      <c r="CT364" s="44"/>
      <c r="CU364" s="1"/>
      <c r="CV364" s="1"/>
      <c r="CW364" s="1">
        <v>1</v>
      </c>
      <c r="CX364" s="1"/>
      <c r="CY364" s="1">
        <v>2</v>
      </c>
      <c r="CZ364" s="44">
        <v>3</v>
      </c>
      <c r="DA364" s="17">
        <f t="shared" ref="DA364" si="3224">+CY364</f>
        <v>2</v>
      </c>
      <c r="DB364" s="359">
        <f t="shared" si="2770"/>
        <v>5</v>
      </c>
      <c r="DC364" s="359">
        <f t="shared" si="2771"/>
        <v>3</v>
      </c>
      <c r="DD364" s="44"/>
      <c r="DE364" s="44">
        <v>3</v>
      </c>
      <c r="DF364" s="44"/>
      <c r="DG364" s="44"/>
      <c r="DH364" s="44"/>
      <c r="DI364" s="44">
        <v>6</v>
      </c>
      <c r="DJ364" s="44"/>
      <c r="DK364" s="44"/>
      <c r="DL364" s="44"/>
      <c r="DM364" s="44"/>
      <c r="DN364" s="44"/>
      <c r="DO364" s="1"/>
      <c r="DP364" s="1"/>
      <c r="DQ364" s="17">
        <f t="shared" si="3094"/>
        <v>0</v>
      </c>
      <c r="DR364" s="17">
        <f t="shared" si="3095"/>
        <v>0</v>
      </c>
      <c r="DS364" s="17">
        <f t="shared" si="3096"/>
        <v>0</v>
      </c>
      <c r="DT364" s="17">
        <f t="shared" si="3097"/>
        <v>0</v>
      </c>
      <c r="DU364" s="17">
        <f t="shared" si="3098"/>
        <v>0</v>
      </c>
      <c r="DV364" s="17">
        <f t="shared" si="3099"/>
        <v>0</v>
      </c>
      <c r="DW364" s="1"/>
      <c r="DX364" s="1"/>
      <c r="DY364" s="20">
        <f t="shared" si="3100"/>
        <v>0</v>
      </c>
      <c r="DZ364" s="20">
        <f t="shared" si="3101"/>
        <v>0</v>
      </c>
      <c r="EA364" s="20">
        <f t="shared" si="3102"/>
        <v>0</v>
      </c>
      <c r="EB364" s="20">
        <f t="shared" si="3103"/>
        <v>0</v>
      </c>
      <c r="EC364" s="18">
        <f t="shared" si="3104"/>
        <v>1</v>
      </c>
      <c r="ED364" s="19"/>
      <c r="EE364" s="19">
        <f t="shared" si="3106"/>
        <v>0</v>
      </c>
      <c r="EF364" s="1">
        <f t="shared" si="3107"/>
        <v>0</v>
      </c>
      <c r="EG364" s="18"/>
      <c r="EH364" s="341"/>
      <c r="EI364" s="44"/>
      <c r="EJ364" s="44">
        <v>4.5</v>
      </c>
      <c r="EK364" s="44"/>
      <c r="EL364" s="93">
        <v>1</v>
      </c>
      <c r="EM364" s="93"/>
      <c r="EN364" s="93"/>
      <c r="EO364" s="366"/>
      <c r="EP364" s="366"/>
      <c r="EQ364" s="374">
        <v>1</v>
      </c>
      <c r="ER364" s="374"/>
      <c r="ES364" s="374"/>
      <c r="ET364" s="374"/>
      <c r="EU364" s="18">
        <f t="shared" si="3108"/>
        <v>5</v>
      </c>
      <c r="EV364" s="18">
        <f t="shared" si="2763"/>
        <v>2</v>
      </c>
      <c r="EW364" s="341">
        <v>1</v>
      </c>
      <c r="EX364" s="341">
        <v>1</v>
      </c>
      <c r="EY364" s="341">
        <v>4</v>
      </c>
      <c r="EZ364" s="365">
        <f t="shared" si="2773"/>
        <v>0.5</v>
      </c>
      <c r="FA364" s="44"/>
      <c r="FB364" s="44"/>
      <c r="FC364" s="44"/>
      <c r="FD364" s="45"/>
      <c r="FE364" s="45"/>
      <c r="FF364" s="45"/>
      <c r="FG364" s="300"/>
      <c r="FH364" s="45"/>
      <c r="FI364" s="45"/>
      <c r="FJ364" s="45"/>
      <c r="FK364" s="44">
        <f>F364</f>
        <v>49</v>
      </c>
      <c r="FL364" s="44"/>
      <c r="FM364" s="44"/>
      <c r="FN364" s="44"/>
      <c r="FO364" s="294"/>
      <c r="FP364" s="20">
        <f t="shared" si="2772"/>
        <v>0</v>
      </c>
      <c r="FQ364" s="20">
        <f t="shared" si="3109"/>
        <v>3</v>
      </c>
      <c r="FR364" s="20">
        <f t="shared" si="3110"/>
        <v>0</v>
      </c>
      <c r="FS364" s="20">
        <f t="shared" si="3111"/>
        <v>0</v>
      </c>
      <c r="FT364" s="20">
        <f t="shared" si="3112"/>
        <v>0</v>
      </c>
      <c r="FU364" s="20">
        <f t="shared" si="3113"/>
        <v>0</v>
      </c>
      <c r="FV364" s="20">
        <f t="shared" si="3114"/>
        <v>0</v>
      </c>
      <c r="FW364" s="44"/>
    </row>
    <row r="365" spans="1:179" ht="27.75" customHeight="1">
      <c r="A365" s="40"/>
      <c r="B365" s="41" t="s">
        <v>164</v>
      </c>
      <c r="C365" s="41"/>
      <c r="D365" s="48"/>
      <c r="E365" s="41"/>
      <c r="F365" s="41"/>
      <c r="G365" s="48"/>
      <c r="H365" s="43"/>
      <c r="I365" s="43"/>
      <c r="J365" s="44"/>
      <c r="K365" s="44"/>
      <c r="L365" s="44"/>
      <c r="M365" s="44"/>
      <c r="N365" s="43"/>
      <c r="O365" s="43"/>
      <c r="P365" s="1"/>
      <c r="Q365" s="16"/>
      <c r="R365" s="1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1">
        <f t="shared" si="2727"/>
        <v>0</v>
      </c>
      <c r="AD365" s="1">
        <f t="shared" si="2728"/>
        <v>0</v>
      </c>
      <c r="AE365" s="1">
        <f t="shared" si="2729"/>
        <v>0</v>
      </c>
      <c r="AF365" s="1">
        <f t="shared" si="2730"/>
        <v>0</v>
      </c>
      <c r="AG365" s="1">
        <f t="shared" si="2731"/>
        <v>0</v>
      </c>
      <c r="AH365" s="1">
        <f t="shared" si="2731"/>
        <v>0</v>
      </c>
      <c r="AI365" s="1">
        <f t="shared" si="2732"/>
        <v>0</v>
      </c>
      <c r="AJ365" s="1">
        <f t="shared" si="2733"/>
        <v>0</v>
      </c>
      <c r="AK365" s="1">
        <f t="shared" si="2734"/>
        <v>0</v>
      </c>
      <c r="AL365" s="1">
        <f t="shared" si="2735"/>
        <v>0</v>
      </c>
      <c r="AM365" s="1">
        <f t="shared" si="2736"/>
        <v>0</v>
      </c>
      <c r="AN365" s="1">
        <f t="shared" si="2736"/>
        <v>0</v>
      </c>
      <c r="AO365" s="44"/>
      <c r="AP365" s="44"/>
      <c r="AQ365" s="44"/>
      <c r="AR365" s="44"/>
      <c r="AS365" s="122">
        <f t="shared" si="3085"/>
        <v>0</v>
      </c>
      <c r="AT365" s="122">
        <f t="shared" si="3086"/>
        <v>0</v>
      </c>
      <c r="AU365" s="122">
        <f t="shared" si="3087"/>
        <v>0</v>
      </c>
      <c r="AV365" s="122">
        <f t="shared" si="3088"/>
        <v>0</v>
      </c>
      <c r="AW365" s="44"/>
      <c r="AX365" s="294"/>
      <c r="AY365" s="294"/>
      <c r="AZ365" s="294"/>
      <c r="BA365" s="294"/>
      <c r="BB365" s="294"/>
      <c r="BC365" s="29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127"/>
      <c r="BO365" s="44"/>
      <c r="BP365" s="1"/>
      <c r="BQ365" s="44"/>
      <c r="BR365" s="17"/>
      <c r="BS365" s="1">
        <f t="shared" si="2741"/>
        <v>0</v>
      </c>
      <c r="BT365" s="17">
        <f t="shared" si="2742"/>
        <v>0</v>
      </c>
      <c r="BU365" s="44"/>
      <c r="BV365" s="44"/>
      <c r="BW365" s="44"/>
      <c r="BX365" s="44"/>
      <c r="BY365" s="44"/>
      <c r="BZ365" s="44"/>
      <c r="CA365" s="44"/>
      <c r="CB365" s="44"/>
      <c r="CC365" s="44"/>
      <c r="CD365" s="92"/>
      <c r="CE365" s="92"/>
      <c r="CF365" s="92"/>
      <c r="CG365" s="44"/>
      <c r="CH365" s="1"/>
      <c r="CI365" s="1"/>
      <c r="CJ365" s="1"/>
      <c r="CK365" s="383"/>
      <c r="CL365" s="383"/>
      <c r="CM365" s="383"/>
      <c r="CN365" s="1">
        <f t="shared" si="3090"/>
        <v>0</v>
      </c>
      <c r="CO365" s="1">
        <f t="shared" si="3091"/>
        <v>0</v>
      </c>
      <c r="CP365" s="20">
        <f t="shared" si="3092"/>
        <v>0</v>
      </c>
      <c r="CQ365" s="351"/>
      <c r="CR365" s="131">
        <f t="shared" si="2910"/>
        <v>0</v>
      </c>
      <c r="CS365" s="44"/>
      <c r="CT365" s="44"/>
      <c r="CU365" s="1"/>
      <c r="CV365" s="1"/>
      <c r="CW365" s="1"/>
      <c r="CX365" s="1"/>
      <c r="CY365" s="1"/>
      <c r="CZ365" s="44"/>
      <c r="DA365" s="17">
        <f t="shared" si="2746"/>
        <v>0</v>
      </c>
      <c r="DB365" s="359">
        <f t="shared" si="2770"/>
        <v>0</v>
      </c>
      <c r="DC365" s="359">
        <f t="shared" si="2771"/>
        <v>0</v>
      </c>
      <c r="DD365" s="44"/>
      <c r="DE365" s="44"/>
      <c r="DF365" s="44"/>
      <c r="DG365" s="44"/>
      <c r="DH365" s="44"/>
      <c r="DI365" s="44"/>
      <c r="DJ365" s="44"/>
      <c r="DK365" s="44"/>
      <c r="DL365" s="44"/>
      <c r="DM365" s="44"/>
      <c r="DN365" s="44"/>
      <c r="DO365" s="1"/>
      <c r="DP365" s="1"/>
      <c r="DQ365" s="17">
        <f t="shared" si="3094"/>
        <v>0</v>
      </c>
      <c r="DR365" s="17">
        <f t="shared" si="3095"/>
        <v>0</v>
      </c>
      <c r="DS365" s="17">
        <f t="shared" si="3096"/>
        <v>0</v>
      </c>
      <c r="DT365" s="17">
        <f t="shared" si="3097"/>
        <v>0</v>
      </c>
      <c r="DU365" s="17">
        <f t="shared" si="3098"/>
        <v>0</v>
      </c>
      <c r="DV365" s="17">
        <f t="shared" si="3099"/>
        <v>0</v>
      </c>
      <c r="DW365" s="1"/>
      <c r="DX365" s="1"/>
      <c r="DY365" s="20">
        <f t="shared" si="3100"/>
        <v>0</v>
      </c>
      <c r="DZ365" s="20">
        <f t="shared" si="3101"/>
        <v>0</v>
      </c>
      <c r="EA365" s="20">
        <f t="shared" si="3102"/>
        <v>0</v>
      </c>
      <c r="EB365" s="20">
        <f t="shared" si="3103"/>
        <v>0</v>
      </c>
      <c r="EC365" s="18">
        <f t="shared" si="3104"/>
        <v>0</v>
      </c>
      <c r="ED365" s="19">
        <f t="shared" si="2926"/>
        <v>0</v>
      </c>
      <c r="EE365" s="19">
        <f t="shared" si="3106"/>
        <v>0</v>
      </c>
      <c r="EF365" s="1">
        <f t="shared" si="3107"/>
        <v>0</v>
      </c>
      <c r="EG365" s="18">
        <f t="shared" si="3132"/>
        <v>0</v>
      </c>
      <c r="EH365" s="341"/>
      <c r="EI365" s="44"/>
      <c r="EJ365" s="44"/>
      <c r="EK365" s="44"/>
      <c r="EL365" s="93"/>
      <c r="EM365" s="93"/>
      <c r="EN365" s="93"/>
      <c r="EO365" s="366"/>
      <c r="EP365" s="366"/>
      <c r="EQ365" s="374"/>
      <c r="ER365" s="374"/>
      <c r="ES365" s="374"/>
      <c r="ET365" s="374"/>
      <c r="EU365" s="18">
        <f t="shared" si="3108"/>
        <v>0</v>
      </c>
      <c r="EV365" s="18">
        <f t="shared" si="2763"/>
        <v>0</v>
      </c>
      <c r="EW365" s="341"/>
      <c r="EX365" s="341"/>
      <c r="EY365" s="341"/>
      <c r="EZ365" s="365">
        <f t="shared" si="2773"/>
        <v>0</v>
      </c>
      <c r="FA365" s="44"/>
      <c r="FB365" s="44"/>
      <c r="FC365" s="44"/>
      <c r="FD365" s="45"/>
      <c r="FE365" s="45"/>
      <c r="FF365" s="45"/>
      <c r="FG365" s="300"/>
      <c r="FH365" s="45"/>
      <c r="FI365" s="45"/>
      <c r="FJ365" s="45"/>
      <c r="FK365" s="44"/>
      <c r="FL365" s="44"/>
      <c r="FM365" s="44"/>
      <c r="FN365" s="44"/>
      <c r="FO365" s="294"/>
      <c r="FP365" s="20">
        <f t="shared" si="2772"/>
        <v>0</v>
      </c>
      <c r="FQ365" s="20">
        <f t="shared" si="3109"/>
        <v>0</v>
      </c>
      <c r="FR365" s="20">
        <f t="shared" si="3110"/>
        <v>0</v>
      </c>
      <c r="FS365" s="20">
        <f t="shared" si="3111"/>
        <v>0</v>
      </c>
      <c r="FT365" s="20">
        <f t="shared" si="3112"/>
        <v>0</v>
      </c>
      <c r="FU365" s="20">
        <f t="shared" si="3113"/>
        <v>0</v>
      </c>
      <c r="FV365" s="20">
        <f t="shared" si="3114"/>
        <v>0</v>
      </c>
      <c r="FW365" s="44"/>
    </row>
    <row r="366" spans="1:179" ht="27.75" customHeight="1">
      <c r="A366" s="40"/>
      <c r="B366" s="41">
        <v>5</v>
      </c>
      <c r="C366" s="41">
        <f t="shared" ref="C366:C371" si="3225">B366</f>
        <v>5</v>
      </c>
      <c r="D366" s="48"/>
      <c r="E366" s="48"/>
      <c r="F366" s="41"/>
      <c r="G366" s="48"/>
      <c r="H366" s="43"/>
      <c r="I366" s="43"/>
      <c r="J366" s="44"/>
      <c r="K366" s="44"/>
      <c r="L366" s="44"/>
      <c r="M366" s="44"/>
      <c r="N366" s="43"/>
      <c r="O366" s="43"/>
      <c r="P366" s="1"/>
      <c r="Q366" s="16"/>
      <c r="R366" s="1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1">
        <f t="shared" si="2727"/>
        <v>0</v>
      </c>
      <c r="AD366" s="1">
        <f t="shared" si="2728"/>
        <v>0</v>
      </c>
      <c r="AE366" s="1">
        <f t="shared" si="2729"/>
        <v>0</v>
      </c>
      <c r="AF366" s="1">
        <f t="shared" si="2730"/>
        <v>0</v>
      </c>
      <c r="AG366" s="1">
        <f t="shared" si="2731"/>
        <v>0</v>
      </c>
      <c r="AH366" s="1">
        <f t="shared" si="2731"/>
        <v>0</v>
      </c>
      <c r="AI366" s="1">
        <f t="shared" si="2732"/>
        <v>0</v>
      </c>
      <c r="AJ366" s="1">
        <f t="shared" si="2733"/>
        <v>0</v>
      </c>
      <c r="AK366" s="1">
        <f t="shared" si="2734"/>
        <v>0</v>
      </c>
      <c r="AL366" s="1">
        <f t="shared" si="2735"/>
        <v>0</v>
      </c>
      <c r="AM366" s="1">
        <f t="shared" si="2736"/>
        <v>0</v>
      </c>
      <c r="AN366" s="1">
        <f t="shared" si="2736"/>
        <v>0</v>
      </c>
      <c r="AO366" s="44"/>
      <c r="AP366" s="44"/>
      <c r="AQ366" s="44"/>
      <c r="AR366" s="44"/>
      <c r="AS366" s="122">
        <f t="shared" si="3085"/>
        <v>0</v>
      </c>
      <c r="AT366" s="122">
        <f t="shared" si="3086"/>
        <v>0</v>
      </c>
      <c r="AU366" s="122">
        <f t="shared" si="3087"/>
        <v>0</v>
      </c>
      <c r="AV366" s="122">
        <f t="shared" si="3088"/>
        <v>0</v>
      </c>
      <c r="AW366" s="44"/>
      <c r="AX366" s="294"/>
      <c r="AY366" s="294">
        <v>1</v>
      </c>
      <c r="AZ366" s="294"/>
      <c r="BA366" s="294"/>
      <c r="BB366" s="294"/>
      <c r="BC366" s="29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127"/>
      <c r="BO366" s="44"/>
      <c r="BP366" s="1"/>
      <c r="BQ366" s="44"/>
      <c r="BR366" s="17">
        <v>1</v>
      </c>
      <c r="BS366" s="1">
        <f t="shared" si="2741"/>
        <v>0</v>
      </c>
      <c r="BT366" s="17">
        <f t="shared" si="2742"/>
        <v>0</v>
      </c>
      <c r="BU366" s="44">
        <v>8</v>
      </c>
      <c r="BV366" s="44"/>
      <c r="BW366" s="44"/>
      <c r="BX366" s="44"/>
      <c r="BY366" s="44"/>
      <c r="BZ366" s="44"/>
      <c r="CA366" s="44"/>
      <c r="CB366" s="44"/>
      <c r="CC366" s="44"/>
      <c r="CD366" s="92"/>
      <c r="CE366" s="92"/>
      <c r="CF366" s="92"/>
      <c r="CG366" s="44"/>
      <c r="CH366" s="1"/>
      <c r="CI366" s="1"/>
      <c r="CJ366" s="1"/>
      <c r="CK366" s="383"/>
      <c r="CL366" s="383"/>
      <c r="CM366" s="383"/>
      <c r="CN366" s="1">
        <f t="shared" si="3090"/>
        <v>0</v>
      </c>
      <c r="CO366" s="1">
        <f t="shared" si="3091"/>
        <v>0</v>
      </c>
      <c r="CP366" s="20">
        <f t="shared" si="3092"/>
        <v>0</v>
      </c>
      <c r="CQ366" s="351"/>
      <c r="CR366" s="131"/>
      <c r="CS366" s="44"/>
      <c r="CT366" s="44"/>
      <c r="CU366" s="1"/>
      <c r="CV366" s="1"/>
      <c r="CW366" s="1"/>
      <c r="CX366" s="1"/>
      <c r="CY366" s="1"/>
      <c r="CZ366" s="44"/>
      <c r="DA366" s="17">
        <f t="shared" si="2746"/>
        <v>0</v>
      </c>
      <c r="DB366" s="359">
        <f t="shared" si="2770"/>
        <v>0</v>
      </c>
      <c r="DC366" s="359">
        <f t="shared" si="2771"/>
        <v>0</v>
      </c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1"/>
      <c r="DP366" s="1"/>
      <c r="DQ366" s="17">
        <f t="shared" si="3094"/>
        <v>0</v>
      </c>
      <c r="DR366" s="17">
        <f t="shared" si="3095"/>
        <v>0</v>
      </c>
      <c r="DS366" s="17">
        <f t="shared" si="3096"/>
        <v>0</v>
      </c>
      <c r="DT366" s="17">
        <f t="shared" si="3097"/>
        <v>0</v>
      </c>
      <c r="DU366" s="17">
        <f t="shared" si="3098"/>
        <v>0</v>
      </c>
      <c r="DV366" s="17">
        <f t="shared" si="3099"/>
        <v>0</v>
      </c>
      <c r="DW366" s="1"/>
      <c r="DX366" s="1"/>
      <c r="DY366" s="20">
        <f t="shared" si="3100"/>
        <v>0</v>
      </c>
      <c r="DZ366" s="20">
        <f t="shared" si="3101"/>
        <v>0</v>
      </c>
      <c r="EA366" s="20">
        <f t="shared" si="3102"/>
        <v>0</v>
      </c>
      <c r="EB366" s="20">
        <f t="shared" si="3103"/>
        <v>0</v>
      </c>
      <c r="EC366" s="18">
        <f t="shared" si="3104"/>
        <v>0</v>
      </c>
      <c r="ED366" s="19">
        <f t="shared" si="2926"/>
        <v>0</v>
      </c>
      <c r="EE366" s="19">
        <f t="shared" si="3106"/>
        <v>0</v>
      </c>
      <c r="EF366" s="1">
        <f t="shared" si="3107"/>
        <v>0</v>
      </c>
      <c r="EG366" s="18">
        <f t="shared" si="3132"/>
        <v>0</v>
      </c>
      <c r="EH366" s="341"/>
      <c r="EI366" s="44"/>
      <c r="EJ366" s="44"/>
      <c r="EK366" s="44"/>
      <c r="EL366" s="93"/>
      <c r="EM366" s="93"/>
      <c r="EN366" s="93"/>
      <c r="EO366" s="366"/>
      <c r="EP366" s="366"/>
      <c r="EQ366" s="374"/>
      <c r="ER366" s="374"/>
      <c r="ES366" s="374"/>
      <c r="ET366" s="374"/>
      <c r="EU366" s="18">
        <f t="shared" si="3108"/>
        <v>0</v>
      </c>
      <c r="EV366" s="18">
        <f t="shared" si="2763"/>
        <v>0</v>
      </c>
      <c r="EW366" s="341"/>
      <c r="EX366" s="341"/>
      <c r="EY366" s="341"/>
      <c r="EZ366" s="365">
        <f t="shared" si="2773"/>
        <v>0</v>
      </c>
      <c r="FA366" s="44"/>
      <c r="FB366" s="44"/>
      <c r="FC366" s="44"/>
      <c r="FD366" s="45"/>
      <c r="FE366" s="45"/>
      <c r="FF366" s="45"/>
      <c r="FG366" s="300"/>
      <c r="FH366" s="45"/>
      <c r="FI366" s="45"/>
      <c r="FJ366" s="45"/>
      <c r="FK366" s="44"/>
      <c r="FL366" s="44"/>
      <c r="FM366" s="44"/>
      <c r="FN366" s="44"/>
      <c r="FO366" s="294"/>
      <c r="FP366" s="20">
        <f t="shared" si="2772"/>
        <v>0</v>
      </c>
      <c r="FQ366" s="20">
        <f t="shared" si="3109"/>
        <v>0</v>
      </c>
      <c r="FR366" s="20">
        <f t="shared" si="3110"/>
        <v>0</v>
      </c>
      <c r="FS366" s="20">
        <f t="shared" si="3111"/>
        <v>0</v>
      </c>
      <c r="FT366" s="20">
        <f t="shared" si="3112"/>
        <v>0</v>
      </c>
      <c r="FU366" s="20">
        <f t="shared" si="3113"/>
        <v>0</v>
      </c>
      <c r="FV366" s="20">
        <f t="shared" si="3114"/>
        <v>0</v>
      </c>
      <c r="FW366" s="44"/>
    </row>
    <row r="367" spans="1:179" ht="27.75" customHeight="1">
      <c r="A367" s="40"/>
      <c r="B367" s="48" t="s">
        <v>202</v>
      </c>
      <c r="C367" s="48" t="str">
        <f t="shared" si="3225"/>
        <v>5.1</v>
      </c>
      <c r="D367" s="48" t="s">
        <v>53</v>
      </c>
      <c r="E367" s="48" t="str">
        <f t="shared" ref="E367" si="3226">D367</f>
        <v>LT7,5</v>
      </c>
      <c r="F367" s="48">
        <v>40</v>
      </c>
      <c r="G367" s="48">
        <f>F367</f>
        <v>40</v>
      </c>
      <c r="H367" s="43"/>
      <c r="I367" s="43"/>
      <c r="J367" s="44"/>
      <c r="K367" s="44"/>
      <c r="L367" s="44"/>
      <c r="M367" s="44"/>
      <c r="N367" s="43"/>
      <c r="O367" s="43"/>
      <c r="P367" s="1"/>
      <c r="Q367" s="16"/>
      <c r="R367" s="1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1">
        <f t="shared" ref="AC367" si="3227">+IF(S367=1,1,0)+IF(T367=1,1,0)</f>
        <v>0</v>
      </c>
      <c r="AD367" s="1">
        <f t="shared" ref="AD367" si="3228">+IF(U367=1,1,0)+IF(V367=1,1,0)</f>
        <v>0</v>
      </c>
      <c r="AE367" s="1">
        <f t="shared" ref="AE367" si="3229">+IF(W367=1,1,0)+IF(X367=1,1,0)</f>
        <v>0</v>
      </c>
      <c r="AF367" s="1">
        <f t="shared" ref="AF367" si="3230">+IF(Y367=1,1,0)+IF(Z367=1,1,0)</f>
        <v>0</v>
      </c>
      <c r="AG367" s="1">
        <f t="shared" ref="AG367" si="3231">+IF(AA367=1,1,0)</f>
        <v>0</v>
      </c>
      <c r="AH367" s="1">
        <f t="shared" ref="AH367" si="3232">+IF(AB367=1,1,0)</f>
        <v>0</v>
      </c>
      <c r="AI367" s="1">
        <f t="shared" ref="AI367" si="3233">+IF(S367=2,1,0)+IF(T367=2,1,0)</f>
        <v>0</v>
      </c>
      <c r="AJ367" s="1">
        <f t="shared" ref="AJ367" si="3234">+IF(U367=2,1,0)+IF(V367=2,1,0)</f>
        <v>0</v>
      </c>
      <c r="AK367" s="1">
        <f t="shared" ref="AK367" si="3235">+IF(X367=2,1,0)+IF(W367=2,1,0)</f>
        <v>0</v>
      </c>
      <c r="AL367" s="1">
        <f t="shared" ref="AL367" si="3236">+IF(Y367=2,1,0)+IF(Z367=2,1,0)</f>
        <v>0</v>
      </c>
      <c r="AM367" s="1">
        <f t="shared" ref="AM367" si="3237">+IF(AA367=2,1,0)</f>
        <v>0</v>
      </c>
      <c r="AN367" s="1">
        <f t="shared" ref="AN367" si="3238">+IF(AB367=2,1,0)</f>
        <v>0</v>
      </c>
      <c r="AO367" s="44"/>
      <c r="AP367" s="44">
        <f>G367</f>
        <v>40</v>
      </c>
      <c r="AQ367" s="44"/>
      <c r="AR367" s="44"/>
      <c r="AS367" s="122">
        <f t="shared" si="3085"/>
        <v>0</v>
      </c>
      <c r="AT367" s="122">
        <f t="shared" si="3086"/>
        <v>1</v>
      </c>
      <c r="AU367" s="122">
        <f t="shared" si="3087"/>
        <v>0</v>
      </c>
      <c r="AV367" s="122">
        <f t="shared" si="3088"/>
        <v>0</v>
      </c>
      <c r="AW367" s="44"/>
      <c r="AX367" s="294"/>
      <c r="AY367" s="294"/>
      <c r="AZ367" s="294"/>
      <c r="BA367" s="294"/>
      <c r="BB367" s="294"/>
      <c r="BC367" s="294"/>
      <c r="BD367" s="44"/>
      <c r="BE367" s="44"/>
      <c r="BF367" s="44"/>
      <c r="BG367" s="44"/>
      <c r="BH367" s="44"/>
      <c r="BI367" s="44">
        <v>1</v>
      </c>
      <c r="BJ367" s="44"/>
      <c r="BK367" s="44"/>
      <c r="BL367" s="44"/>
      <c r="BM367" s="44"/>
      <c r="BN367" s="127"/>
      <c r="BO367" s="44"/>
      <c r="BP367" s="1"/>
      <c r="BQ367" s="44"/>
      <c r="BR367" s="17">
        <v>2</v>
      </c>
      <c r="BS367" s="1">
        <f t="shared" si="2741"/>
        <v>0</v>
      </c>
      <c r="BT367" s="17">
        <f t="shared" ref="BT367" si="3239">+BS367*2</f>
        <v>0</v>
      </c>
      <c r="BU367" s="44"/>
      <c r="BV367" s="44">
        <v>1</v>
      </c>
      <c r="BW367" s="44"/>
      <c r="BX367" s="44"/>
      <c r="BY367" s="44"/>
      <c r="BZ367" s="44"/>
      <c r="CA367" s="44"/>
      <c r="CB367" s="44"/>
      <c r="CC367" s="44"/>
      <c r="CD367" s="92"/>
      <c r="CE367" s="92"/>
      <c r="CF367" s="92"/>
      <c r="CG367" s="44"/>
      <c r="CH367" s="1">
        <v>1</v>
      </c>
      <c r="CI367" s="1"/>
      <c r="CJ367" s="1"/>
      <c r="CK367" s="383"/>
      <c r="CL367" s="383"/>
      <c r="CM367" s="383"/>
      <c r="CN367" s="1">
        <f t="shared" si="3090"/>
        <v>0</v>
      </c>
      <c r="CO367" s="1">
        <f t="shared" si="3091"/>
        <v>0</v>
      </c>
      <c r="CP367" s="20">
        <f t="shared" si="3092"/>
        <v>2.5</v>
      </c>
      <c r="CQ367" s="351"/>
      <c r="CR367" s="131">
        <f>+IF(SUM(AX367:BM367)&gt;0,1,0)</f>
        <v>1</v>
      </c>
      <c r="CS367" s="44"/>
      <c r="CT367" s="44"/>
      <c r="CU367" s="1"/>
      <c r="CV367" s="1"/>
      <c r="CW367" s="1">
        <v>1</v>
      </c>
      <c r="CX367" s="1"/>
      <c r="CY367" s="1">
        <v>4</v>
      </c>
      <c r="CZ367" s="44">
        <v>2</v>
      </c>
      <c r="DA367" s="17">
        <f t="shared" ref="DA367" si="3240">+CY367</f>
        <v>4</v>
      </c>
      <c r="DB367" s="359">
        <f t="shared" si="2770"/>
        <v>6</v>
      </c>
      <c r="DC367" s="359">
        <f t="shared" si="2771"/>
        <v>5</v>
      </c>
      <c r="DD367" s="44"/>
      <c r="DE367" s="44">
        <v>3</v>
      </c>
      <c r="DF367" s="44"/>
      <c r="DG367" s="44"/>
      <c r="DH367" s="44"/>
      <c r="DI367" s="44">
        <v>16</v>
      </c>
      <c r="DJ367" s="44"/>
      <c r="DK367" s="44"/>
      <c r="DL367" s="44"/>
      <c r="DM367" s="44"/>
      <c r="DN367" s="44"/>
      <c r="DO367" s="1"/>
      <c r="DP367" s="1"/>
      <c r="DQ367" s="17">
        <f t="shared" si="3094"/>
        <v>0</v>
      </c>
      <c r="DR367" s="17">
        <f t="shared" si="3095"/>
        <v>0</v>
      </c>
      <c r="DS367" s="17">
        <f t="shared" si="3096"/>
        <v>0</v>
      </c>
      <c r="DT367" s="17">
        <f t="shared" si="3097"/>
        <v>0</v>
      </c>
      <c r="DU367" s="17">
        <f t="shared" si="3098"/>
        <v>0</v>
      </c>
      <c r="DV367" s="17">
        <f t="shared" si="3099"/>
        <v>0</v>
      </c>
      <c r="DW367" s="1"/>
      <c r="DX367" s="1"/>
      <c r="DY367" s="20">
        <f t="shared" si="3100"/>
        <v>0</v>
      </c>
      <c r="DZ367" s="20">
        <f t="shared" si="3101"/>
        <v>0</v>
      </c>
      <c r="EA367" s="20">
        <f t="shared" si="3102"/>
        <v>0</v>
      </c>
      <c r="EB367" s="20">
        <f t="shared" si="3103"/>
        <v>0</v>
      </c>
      <c r="EC367" s="18">
        <f t="shared" si="3104"/>
        <v>2</v>
      </c>
      <c r="ED367" s="19">
        <f t="shared" ref="ED367" si="3241">+IF(EC367&lt;&gt;0,EC367*3,0)</f>
        <v>6</v>
      </c>
      <c r="EE367" s="19">
        <f t="shared" si="3106"/>
        <v>0</v>
      </c>
      <c r="EF367" s="1">
        <f t="shared" si="3107"/>
        <v>0</v>
      </c>
      <c r="EG367" s="18">
        <f t="shared" si="3132"/>
        <v>10</v>
      </c>
      <c r="EH367" s="341"/>
      <c r="EI367" s="49"/>
      <c r="EJ367" s="44">
        <v>4.5</v>
      </c>
      <c r="EK367" s="44"/>
      <c r="EL367" s="93">
        <v>1</v>
      </c>
      <c r="EM367" s="93"/>
      <c r="EN367" s="93"/>
      <c r="EO367" s="366"/>
      <c r="EP367" s="366"/>
      <c r="EQ367" s="374"/>
      <c r="ER367" s="374"/>
      <c r="ES367" s="374">
        <v>1</v>
      </c>
      <c r="ET367" s="374"/>
      <c r="EU367" s="18">
        <f t="shared" si="3108"/>
        <v>4</v>
      </c>
      <c r="EV367" s="18">
        <f t="shared" si="2763"/>
        <v>2</v>
      </c>
      <c r="EW367" s="341">
        <v>1</v>
      </c>
      <c r="EX367" s="341"/>
      <c r="EY367" s="341">
        <v>4</v>
      </c>
      <c r="EZ367" s="365">
        <f t="shared" si="2773"/>
        <v>0</v>
      </c>
      <c r="FA367" s="44"/>
      <c r="FB367" s="44"/>
      <c r="FC367" s="44"/>
      <c r="FD367" s="45"/>
      <c r="FE367" s="45"/>
      <c r="FF367" s="45"/>
      <c r="FG367" s="300"/>
      <c r="FH367" s="45"/>
      <c r="FI367" s="45"/>
      <c r="FJ367" s="45">
        <f>F367</f>
        <v>40</v>
      </c>
      <c r="FK367" s="44"/>
      <c r="FL367" s="44"/>
      <c r="FM367" s="44"/>
      <c r="FN367" s="44"/>
      <c r="FO367" s="294"/>
      <c r="FP367" s="20">
        <f t="shared" si="2772"/>
        <v>0</v>
      </c>
      <c r="FQ367" s="20">
        <f t="shared" si="3109"/>
        <v>3</v>
      </c>
      <c r="FR367" s="20">
        <f t="shared" si="3110"/>
        <v>0</v>
      </c>
      <c r="FS367" s="20">
        <f t="shared" si="3111"/>
        <v>0</v>
      </c>
      <c r="FT367" s="20">
        <f t="shared" si="3112"/>
        <v>0</v>
      </c>
      <c r="FU367" s="20">
        <f t="shared" si="3113"/>
        <v>0</v>
      </c>
      <c r="FV367" s="20">
        <f t="shared" si="3114"/>
        <v>0</v>
      </c>
      <c r="FW367" s="44"/>
    </row>
    <row r="368" spans="1:179" ht="27.75" customHeight="1">
      <c r="A368" s="40"/>
      <c r="B368" s="48" t="s">
        <v>205</v>
      </c>
      <c r="C368" s="48" t="str">
        <f t="shared" si="3225"/>
        <v>5.2</v>
      </c>
      <c r="D368" s="48" t="s">
        <v>53</v>
      </c>
      <c r="E368" s="48" t="str">
        <f t="shared" ref="E368" si="3242">D368</f>
        <v>LT7,5</v>
      </c>
      <c r="F368" s="48">
        <v>44</v>
      </c>
      <c r="G368" s="48">
        <f>F368</f>
        <v>44</v>
      </c>
      <c r="H368" s="43"/>
      <c r="I368" s="43"/>
      <c r="J368" s="44"/>
      <c r="K368" s="44"/>
      <c r="L368" s="44"/>
      <c r="M368" s="44"/>
      <c r="N368" s="43"/>
      <c r="O368" s="43"/>
      <c r="P368" s="1"/>
      <c r="Q368" s="16"/>
      <c r="R368" s="1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1">
        <f t="shared" ref="AC368" si="3243">+IF(S368=1,1,0)+IF(T368=1,1,0)</f>
        <v>0</v>
      </c>
      <c r="AD368" s="1">
        <f t="shared" ref="AD368" si="3244">+IF(U368=1,1,0)+IF(V368=1,1,0)</f>
        <v>0</v>
      </c>
      <c r="AE368" s="1">
        <f t="shared" ref="AE368" si="3245">+IF(W368=1,1,0)+IF(X368=1,1,0)</f>
        <v>0</v>
      </c>
      <c r="AF368" s="1">
        <f t="shared" ref="AF368" si="3246">+IF(Y368=1,1,0)+IF(Z368=1,1,0)</f>
        <v>0</v>
      </c>
      <c r="AG368" s="1">
        <f t="shared" ref="AG368" si="3247">+IF(AA368=1,1,0)</f>
        <v>0</v>
      </c>
      <c r="AH368" s="1">
        <f t="shared" ref="AH368" si="3248">+IF(AB368=1,1,0)</f>
        <v>0</v>
      </c>
      <c r="AI368" s="1">
        <f t="shared" ref="AI368" si="3249">+IF(S368=2,1,0)+IF(T368=2,1,0)</f>
        <v>0</v>
      </c>
      <c r="AJ368" s="1">
        <f t="shared" ref="AJ368" si="3250">+IF(U368=2,1,0)+IF(V368=2,1,0)</f>
        <v>0</v>
      </c>
      <c r="AK368" s="1">
        <f t="shared" ref="AK368" si="3251">+IF(X368=2,1,0)+IF(W368=2,1,0)</f>
        <v>0</v>
      </c>
      <c r="AL368" s="1">
        <f t="shared" ref="AL368" si="3252">+IF(Y368=2,1,0)+IF(Z368=2,1,0)</f>
        <v>0</v>
      </c>
      <c r="AM368" s="1">
        <f t="shared" ref="AM368" si="3253">+IF(AA368=2,1,0)</f>
        <v>0</v>
      </c>
      <c r="AN368" s="1">
        <f t="shared" ref="AN368" si="3254">+IF(AB368=2,1,0)</f>
        <v>0</v>
      </c>
      <c r="AO368" s="44"/>
      <c r="AP368" s="44">
        <f>G368</f>
        <v>44</v>
      </c>
      <c r="AQ368" s="44"/>
      <c r="AR368" s="44"/>
      <c r="AS368" s="122">
        <f t="shared" si="3085"/>
        <v>0</v>
      </c>
      <c r="AT368" s="122">
        <f t="shared" si="3086"/>
        <v>1</v>
      </c>
      <c r="AU368" s="122">
        <f t="shared" si="3087"/>
        <v>0</v>
      </c>
      <c r="AV368" s="122">
        <f t="shared" si="3088"/>
        <v>0</v>
      </c>
      <c r="AW368" s="44"/>
      <c r="AX368" s="294"/>
      <c r="AY368" s="294"/>
      <c r="AZ368" s="294"/>
      <c r="BA368" s="294"/>
      <c r="BB368" s="294"/>
      <c r="BC368" s="294"/>
      <c r="BD368" s="44"/>
      <c r="BE368" s="44"/>
      <c r="BF368" s="44"/>
      <c r="BG368" s="44"/>
      <c r="BH368" s="44"/>
      <c r="BI368" s="44">
        <v>1</v>
      </c>
      <c r="BJ368" s="44"/>
      <c r="BK368" s="44"/>
      <c r="BL368" s="44"/>
      <c r="BM368" s="44"/>
      <c r="BN368" s="127"/>
      <c r="BO368" s="44"/>
      <c r="BP368" s="1"/>
      <c r="BQ368" s="44"/>
      <c r="BR368" s="17">
        <v>2</v>
      </c>
      <c r="BS368" s="1">
        <f t="shared" si="2741"/>
        <v>0</v>
      </c>
      <c r="BT368" s="17">
        <f t="shared" ref="BT368" si="3255">+BS368*2</f>
        <v>0</v>
      </c>
      <c r="BU368" s="44"/>
      <c r="BV368" s="44">
        <v>1</v>
      </c>
      <c r="BW368" s="44"/>
      <c r="BX368" s="44"/>
      <c r="BY368" s="44"/>
      <c r="BZ368" s="44"/>
      <c r="CA368" s="44"/>
      <c r="CB368" s="44"/>
      <c r="CC368" s="44"/>
      <c r="CD368" s="92"/>
      <c r="CE368" s="92"/>
      <c r="CF368" s="92"/>
      <c r="CG368" s="44"/>
      <c r="CH368" s="1">
        <v>1</v>
      </c>
      <c r="CI368" s="1"/>
      <c r="CJ368" s="1"/>
      <c r="CK368" s="383"/>
      <c r="CL368" s="383"/>
      <c r="CM368" s="383"/>
      <c r="CN368" s="1">
        <f t="shared" si="3090"/>
        <v>0</v>
      </c>
      <c r="CO368" s="1">
        <f t="shared" si="3091"/>
        <v>0</v>
      </c>
      <c r="CP368" s="20">
        <f t="shared" si="3092"/>
        <v>2.5</v>
      </c>
      <c r="CQ368" s="351"/>
      <c r="CR368" s="131">
        <f>+IF(SUM(AX368:BM368)&gt;0,1,0)</f>
        <v>1</v>
      </c>
      <c r="CS368" s="44"/>
      <c r="CT368" s="44"/>
      <c r="CU368" s="1"/>
      <c r="CV368" s="1"/>
      <c r="CW368" s="1">
        <v>1</v>
      </c>
      <c r="CX368" s="1"/>
      <c r="CY368" s="1">
        <v>1</v>
      </c>
      <c r="CZ368" s="44">
        <v>4</v>
      </c>
      <c r="DA368" s="17">
        <f t="shared" ref="DA368" si="3256">+CY368</f>
        <v>1</v>
      </c>
      <c r="DB368" s="359">
        <f t="shared" si="2770"/>
        <v>5</v>
      </c>
      <c r="DC368" s="359">
        <f t="shared" si="2771"/>
        <v>2</v>
      </c>
      <c r="DD368" s="44"/>
      <c r="DE368" s="44">
        <v>3</v>
      </c>
      <c r="DF368" s="44"/>
      <c r="DG368" s="44"/>
      <c r="DH368" s="44"/>
      <c r="DI368" s="44">
        <v>4</v>
      </c>
      <c r="DJ368" s="44"/>
      <c r="DK368" s="44"/>
      <c r="DL368" s="44"/>
      <c r="DM368" s="44"/>
      <c r="DN368" s="44"/>
      <c r="DO368" s="1"/>
      <c r="DP368" s="1"/>
      <c r="DQ368" s="17">
        <f t="shared" si="3094"/>
        <v>0</v>
      </c>
      <c r="DR368" s="17">
        <f t="shared" si="3095"/>
        <v>0</v>
      </c>
      <c r="DS368" s="17">
        <f t="shared" si="3096"/>
        <v>0</v>
      </c>
      <c r="DT368" s="17">
        <f t="shared" si="3097"/>
        <v>0</v>
      </c>
      <c r="DU368" s="17">
        <f t="shared" si="3098"/>
        <v>0</v>
      </c>
      <c r="DV368" s="17">
        <f t="shared" si="3099"/>
        <v>0</v>
      </c>
      <c r="DW368" s="1"/>
      <c r="DX368" s="1"/>
      <c r="DY368" s="20">
        <f t="shared" si="3100"/>
        <v>0</v>
      </c>
      <c r="DZ368" s="20">
        <f t="shared" si="3101"/>
        <v>0</v>
      </c>
      <c r="EA368" s="20">
        <f t="shared" si="3102"/>
        <v>0</v>
      </c>
      <c r="EB368" s="20">
        <f t="shared" si="3103"/>
        <v>0</v>
      </c>
      <c r="EC368" s="18">
        <f t="shared" si="3104"/>
        <v>1</v>
      </c>
      <c r="ED368" s="19">
        <f t="shared" ref="ED368" si="3257">+IF(EC368&lt;&gt;0,EC368*3,0)</f>
        <v>3</v>
      </c>
      <c r="EE368" s="19">
        <f t="shared" si="3106"/>
        <v>0</v>
      </c>
      <c r="EF368" s="1">
        <f t="shared" si="3107"/>
        <v>0</v>
      </c>
      <c r="EG368" s="18">
        <f t="shared" si="3132"/>
        <v>5</v>
      </c>
      <c r="EH368" s="341"/>
      <c r="EI368" s="49"/>
      <c r="EJ368" s="44">
        <v>4.5</v>
      </c>
      <c r="EK368" s="44"/>
      <c r="EL368" s="93">
        <v>1</v>
      </c>
      <c r="EM368" s="93"/>
      <c r="EN368" s="93"/>
      <c r="EO368" s="366"/>
      <c r="EP368" s="366"/>
      <c r="EQ368" s="374"/>
      <c r="ER368" s="374"/>
      <c r="ES368" s="374"/>
      <c r="ET368" s="374"/>
      <c r="EU368" s="18">
        <f t="shared" si="3108"/>
        <v>6</v>
      </c>
      <c r="EV368" s="18">
        <f t="shared" si="2763"/>
        <v>2</v>
      </c>
      <c r="EW368" s="341">
        <v>1</v>
      </c>
      <c r="EX368" s="341"/>
      <c r="EY368" s="341">
        <v>4</v>
      </c>
      <c r="EZ368" s="365">
        <f t="shared" si="2773"/>
        <v>0</v>
      </c>
      <c r="FA368" s="44"/>
      <c r="FB368" s="44"/>
      <c r="FC368" s="44"/>
      <c r="FD368" s="45"/>
      <c r="FE368" s="45"/>
      <c r="FF368" s="45"/>
      <c r="FG368" s="300"/>
      <c r="FH368" s="45"/>
      <c r="FI368" s="45"/>
      <c r="FJ368" s="45">
        <f>F368</f>
        <v>44</v>
      </c>
      <c r="FK368" s="44"/>
      <c r="FL368" s="44"/>
      <c r="FM368" s="44"/>
      <c r="FN368" s="44"/>
      <c r="FO368" s="294"/>
      <c r="FP368" s="20">
        <f t="shared" si="2772"/>
        <v>0</v>
      </c>
      <c r="FQ368" s="20">
        <f t="shared" si="3109"/>
        <v>3</v>
      </c>
      <c r="FR368" s="20">
        <f t="shared" si="3110"/>
        <v>0</v>
      </c>
      <c r="FS368" s="20">
        <f t="shared" si="3111"/>
        <v>0</v>
      </c>
      <c r="FT368" s="20">
        <f t="shared" si="3112"/>
        <v>0</v>
      </c>
      <c r="FU368" s="20">
        <f t="shared" si="3113"/>
        <v>0</v>
      </c>
      <c r="FV368" s="20">
        <f t="shared" si="3114"/>
        <v>0</v>
      </c>
      <c r="FW368" s="44"/>
    </row>
    <row r="369" spans="1:179" ht="27.75" customHeight="1">
      <c r="A369" s="40"/>
      <c r="B369" s="48" t="s">
        <v>203</v>
      </c>
      <c r="C369" s="48" t="str">
        <f t="shared" si="3225"/>
        <v>5.3</v>
      </c>
      <c r="D369" s="48" t="s">
        <v>53</v>
      </c>
      <c r="E369" s="48" t="str">
        <f t="shared" ref="E369" si="3258">D369</f>
        <v>LT7,5</v>
      </c>
      <c r="F369" s="48">
        <v>44</v>
      </c>
      <c r="G369" s="48">
        <f>F369</f>
        <v>44</v>
      </c>
      <c r="H369" s="43"/>
      <c r="I369" s="43"/>
      <c r="J369" s="44"/>
      <c r="K369" s="44"/>
      <c r="L369" s="44"/>
      <c r="M369" s="44"/>
      <c r="N369" s="43"/>
      <c r="O369" s="43"/>
      <c r="P369" s="1"/>
      <c r="Q369" s="16"/>
      <c r="R369" s="1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1">
        <f t="shared" ref="AC369" si="3259">+IF(S369=1,1,0)+IF(T369=1,1,0)</f>
        <v>0</v>
      </c>
      <c r="AD369" s="1">
        <f t="shared" ref="AD369" si="3260">+IF(U369=1,1,0)+IF(V369=1,1,0)</f>
        <v>0</v>
      </c>
      <c r="AE369" s="1">
        <f t="shared" ref="AE369" si="3261">+IF(W369=1,1,0)+IF(X369=1,1,0)</f>
        <v>0</v>
      </c>
      <c r="AF369" s="1">
        <f t="shared" ref="AF369" si="3262">+IF(Y369=1,1,0)+IF(Z369=1,1,0)</f>
        <v>0</v>
      </c>
      <c r="AG369" s="1">
        <f t="shared" ref="AG369" si="3263">+IF(AA369=1,1,0)</f>
        <v>0</v>
      </c>
      <c r="AH369" s="1">
        <f t="shared" ref="AH369" si="3264">+IF(AB369=1,1,0)</f>
        <v>0</v>
      </c>
      <c r="AI369" s="1">
        <f t="shared" ref="AI369" si="3265">+IF(S369=2,1,0)+IF(T369=2,1,0)</f>
        <v>0</v>
      </c>
      <c r="AJ369" s="1">
        <f t="shared" ref="AJ369" si="3266">+IF(U369=2,1,0)+IF(V369=2,1,0)</f>
        <v>0</v>
      </c>
      <c r="AK369" s="1">
        <f t="shared" ref="AK369" si="3267">+IF(X369=2,1,0)+IF(W369=2,1,0)</f>
        <v>0</v>
      </c>
      <c r="AL369" s="1">
        <f t="shared" ref="AL369" si="3268">+IF(Y369=2,1,0)+IF(Z369=2,1,0)</f>
        <v>0</v>
      </c>
      <c r="AM369" s="1">
        <f t="shared" ref="AM369" si="3269">+IF(AA369=2,1,0)</f>
        <v>0</v>
      </c>
      <c r="AN369" s="1">
        <f t="shared" ref="AN369" si="3270">+IF(AB369=2,1,0)</f>
        <v>0</v>
      </c>
      <c r="AO369" s="44"/>
      <c r="AP369" s="44">
        <f>G369</f>
        <v>44</v>
      </c>
      <c r="AQ369" s="44"/>
      <c r="AR369" s="44"/>
      <c r="AS369" s="122">
        <f t="shared" si="3085"/>
        <v>0</v>
      </c>
      <c r="AT369" s="122">
        <f t="shared" si="3086"/>
        <v>1</v>
      </c>
      <c r="AU369" s="122">
        <f t="shared" si="3087"/>
        <v>0</v>
      </c>
      <c r="AV369" s="122">
        <f t="shared" si="3088"/>
        <v>0</v>
      </c>
      <c r="AW369" s="44"/>
      <c r="AX369" s="294"/>
      <c r="AY369" s="294"/>
      <c r="AZ369" s="294"/>
      <c r="BA369" s="294"/>
      <c r="BB369" s="294"/>
      <c r="BC369" s="294"/>
      <c r="BD369" s="44"/>
      <c r="BE369" s="44"/>
      <c r="BF369" s="44"/>
      <c r="BG369" s="44"/>
      <c r="BH369" s="44"/>
      <c r="BI369" s="44">
        <v>1</v>
      </c>
      <c r="BJ369" s="44"/>
      <c r="BK369" s="44"/>
      <c r="BL369" s="44"/>
      <c r="BM369" s="44"/>
      <c r="BN369" s="127"/>
      <c r="BO369" s="44"/>
      <c r="BP369" s="1"/>
      <c r="BQ369" s="44"/>
      <c r="BR369" s="17">
        <v>2</v>
      </c>
      <c r="BS369" s="1">
        <f t="shared" si="2741"/>
        <v>0</v>
      </c>
      <c r="BT369" s="17">
        <f t="shared" ref="BT369" si="3271">+BS369*2</f>
        <v>0</v>
      </c>
      <c r="BU369" s="44"/>
      <c r="BV369" s="44">
        <v>1</v>
      </c>
      <c r="BW369" s="44"/>
      <c r="BX369" s="44"/>
      <c r="BY369" s="44"/>
      <c r="BZ369" s="44"/>
      <c r="CA369" s="44"/>
      <c r="CB369" s="44"/>
      <c r="CC369" s="44"/>
      <c r="CD369" s="92"/>
      <c r="CE369" s="92"/>
      <c r="CF369" s="92"/>
      <c r="CG369" s="44"/>
      <c r="CH369" s="1">
        <v>1</v>
      </c>
      <c r="CI369" s="1"/>
      <c r="CJ369" s="1"/>
      <c r="CK369" s="383"/>
      <c r="CL369" s="383"/>
      <c r="CM369" s="383"/>
      <c r="CN369" s="1">
        <f t="shared" si="3090"/>
        <v>0</v>
      </c>
      <c r="CO369" s="1">
        <f t="shared" si="3091"/>
        <v>0</v>
      </c>
      <c r="CP369" s="20">
        <f t="shared" si="3092"/>
        <v>2.5</v>
      </c>
      <c r="CQ369" s="351"/>
      <c r="CR369" s="131">
        <f>+IF(SUM(AX369:BM369)&gt;0,1,0)</f>
        <v>1</v>
      </c>
      <c r="CS369" s="44"/>
      <c r="CT369" s="44"/>
      <c r="CU369" s="1"/>
      <c r="CV369" s="1"/>
      <c r="CW369" s="1">
        <v>1</v>
      </c>
      <c r="CX369" s="1"/>
      <c r="CY369" s="1"/>
      <c r="CZ369" s="44">
        <v>2</v>
      </c>
      <c r="DA369" s="17">
        <f t="shared" ref="DA369" si="3272">+CY369</f>
        <v>0</v>
      </c>
      <c r="DB369" s="359">
        <f t="shared" si="2770"/>
        <v>2</v>
      </c>
      <c r="DC369" s="359">
        <f t="shared" si="2771"/>
        <v>1</v>
      </c>
      <c r="DD369" s="44"/>
      <c r="DE369" s="44">
        <v>3</v>
      </c>
      <c r="DF369" s="44"/>
      <c r="DG369" s="44"/>
      <c r="DH369" s="44"/>
      <c r="DI369" s="44"/>
      <c r="DJ369" s="44"/>
      <c r="DK369" s="44"/>
      <c r="DL369" s="44"/>
      <c r="DM369" s="44"/>
      <c r="DN369" s="44"/>
      <c r="DO369" s="1"/>
      <c r="DP369" s="1"/>
      <c r="DQ369" s="17">
        <f t="shared" si="3094"/>
        <v>0</v>
      </c>
      <c r="DR369" s="17">
        <f t="shared" si="3095"/>
        <v>0</v>
      </c>
      <c r="DS369" s="17">
        <f t="shared" si="3096"/>
        <v>0</v>
      </c>
      <c r="DT369" s="17">
        <f t="shared" si="3097"/>
        <v>0</v>
      </c>
      <c r="DU369" s="17">
        <f t="shared" si="3098"/>
        <v>0</v>
      </c>
      <c r="DV369" s="17">
        <f t="shared" si="3099"/>
        <v>0</v>
      </c>
      <c r="DW369" s="1"/>
      <c r="DX369" s="1"/>
      <c r="DY369" s="20">
        <f t="shared" si="3100"/>
        <v>0</v>
      </c>
      <c r="DZ369" s="20">
        <f t="shared" si="3101"/>
        <v>0</v>
      </c>
      <c r="EA369" s="20">
        <f t="shared" si="3102"/>
        <v>0</v>
      </c>
      <c r="EB369" s="20">
        <f t="shared" si="3103"/>
        <v>0</v>
      </c>
      <c r="EC369" s="18">
        <f t="shared" si="3104"/>
        <v>0</v>
      </c>
      <c r="ED369" s="19">
        <f t="shared" ref="ED369" si="3273">+IF(EC369&lt;&gt;0,EC369*3,0)</f>
        <v>0</v>
      </c>
      <c r="EE369" s="19">
        <f t="shared" si="3106"/>
        <v>0</v>
      </c>
      <c r="EF369" s="1">
        <f t="shared" si="3107"/>
        <v>0</v>
      </c>
      <c r="EG369" s="18">
        <f t="shared" si="3132"/>
        <v>2</v>
      </c>
      <c r="EH369" s="341"/>
      <c r="EI369" s="49"/>
      <c r="EJ369" s="44">
        <v>4.5</v>
      </c>
      <c r="EK369" s="44"/>
      <c r="EL369" s="93">
        <v>1</v>
      </c>
      <c r="EM369" s="93"/>
      <c r="EN369" s="93"/>
      <c r="EO369" s="366"/>
      <c r="EP369" s="366"/>
      <c r="EQ369" s="374"/>
      <c r="ER369" s="374"/>
      <c r="ES369" s="374"/>
      <c r="ET369" s="374"/>
      <c r="EU369" s="18">
        <f t="shared" si="3108"/>
        <v>4</v>
      </c>
      <c r="EV369" s="18">
        <f t="shared" si="2763"/>
        <v>2</v>
      </c>
      <c r="EW369" s="341">
        <v>2</v>
      </c>
      <c r="EX369" s="341">
        <v>2</v>
      </c>
      <c r="EY369" s="341">
        <v>2</v>
      </c>
      <c r="EZ369" s="365">
        <f t="shared" si="2773"/>
        <v>0</v>
      </c>
      <c r="FA369" s="44"/>
      <c r="FB369" s="44"/>
      <c r="FC369" s="44"/>
      <c r="FD369" s="45"/>
      <c r="FE369" s="45"/>
      <c r="FF369" s="45"/>
      <c r="FG369" s="300"/>
      <c r="FH369" s="45"/>
      <c r="FI369" s="45"/>
      <c r="FJ369" s="45">
        <f>F369</f>
        <v>44</v>
      </c>
      <c r="FK369" s="44"/>
      <c r="FL369" s="44"/>
      <c r="FM369" s="44"/>
      <c r="FN369" s="44"/>
      <c r="FO369" s="294"/>
      <c r="FP369" s="20">
        <f t="shared" si="2772"/>
        <v>0</v>
      </c>
      <c r="FQ369" s="20">
        <f t="shared" si="3109"/>
        <v>3</v>
      </c>
      <c r="FR369" s="20">
        <f t="shared" si="3110"/>
        <v>0</v>
      </c>
      <c r="FS369" s="20">
        <f t="shared" si="3111"/>
        <v>0</v>
      </c>
      <c r="FT369" s="20">
        <f t="shared" si="3112"/>
        <v>0</v>
      </c>
      <c r="FU369" s="20">
        <f t="shared" si="3113"/>
        <v>0</v>
      </c>
      <c r="FV369" s="20">
        <f t="shared" si="3114"/>
        <v>0</v>
      </c>
      <c r="FW369" s="44"/>
    </row>
    <row r="370" spans="1:179" ht="27.75" customHeight="1">
      <c r="A370" s="40"/>
      <c r="B370" s="48" t="s">
        <v>231</v>
      </c>
      <c r="C370" s="48" t="str">
        <f t="shared" si="3225"/>
        <v>A2.8</v>
      </c>
      <c r="D370" s="48" t="s">
        <v>44</v>
      </c>
      <c r="E370" s="48" t="str">
        <f t="shared" ref="E370" si="3274">D370</f>
        <v>LT8,5</v>
      </c>
      <c r="F370" s="48">
        <v>41</v>
      </c>
      <c r="G370" s="48">
        <f>F370</f>
        <v>41</v>
      </c>
      <c r="H370" s="43"/>
      <c r="I370" s="43"/>
      <c r="J370" s="44"/>
      <c r="K370" s="44"/>
      <c r="L370" s="44"/>
      <c r="M370" s="44"/>
      <c r="N370" s="43"/>
      <c r="O370" s="43"/>
      <c r="P370" s="1"/>
      <c r="Q370" s="16"/>
      <c r="R370" s="1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1">
        <f t="shared" ref="AC370:AC371" si="3275">+IF(S370=1,1,0)+IF(T370=1,1,0)</f>
        <v>0</v>
      </c>
      <c r="AD370" s="1">
        <f t="shared" ref="AD370:AD371" si="3276">+IF(U370=1,1,0)+IF(V370=1,1,0)</f>
        <v>0</v>
      </c>
      <c r="AE370" s="1">
        <f t="shared" ref="AE370:AE371" si="3277">+IF(W370=1,1,0)+IF(X370=1,1,0)</f>
        <v>0</v>
      </c>
      <c r="AF370" s="1">
        <f t="shared" ref="AF370:AF371" si="3278">+IF(Y370=1,1,0)+IF(Z370=1,1,0)</f>
        <v>0</v>
      </c>
      <c r="AG370" s="1">
        <f t="shared" ref="AG370:AG371" si="3279">+IF(AA370=1,1,0)</f>
        <v>0</v>
      </c>
      <c r="AH370" s="1">
        <f t="shared" ref="AH370:AH371" si="3280">+IF(AB370=1,1,0)</f>
        <v>0</v>
      </c>
      <c r="AI370" s="1">
        <f t="shared" ref="AI370:AI371" si="3281">+IF(S370=2,1,0)+IF(T370=2,1,0)</f>
        <v>0</v>
      </c>
      <c r="AJ370" s="1">
        <f t="shared" ref="AJ370:AJ371" si="3282">+IF(U370=2,1,0)+IF(V370=2,1,0)</f>
        <v>0</v>
      </c>
      <c r="AK370" s="1">
        <f t="shared" ref="AK370:AK371" si="3283">+IF(X370=2,1,0)+IF(W370=2,1,0)</f>
        <v>0</v>
      </c>
      <c r="AL370" s="1">
        <f t="shared" ref="AL370:AL371" si="3284">+IF(Y370=2,1,0)+IF(Z370=2,1,0)</f>
        <v>0</v>
      </c>
      <c r="AM370" s="1">
        <f t="shared" ref="AM370:AM371" si="3285">+IF(AA370=2,1,0)</f>
        <v>0</v>
      </c>
      <c r="AN370" s="1">
        <f t="shared" ref="AN370:AN371" si="3286">+IF(AB370=2,1,0)</f>
        <v>0</v>
      </c>
      <c r="AO370" s="44"/>
      <c r="AP370" s="44">
        <f>G370</f>
        <v>41</v>
      </c>
      <c r="AQ370" s="44"/>
      <c r="AR370" s="44"/>
      <c r="AS370" s="122">
        <f t="shared" si="3085"/>
        <v>0</v>
      </c>
      <c r="AT370" s="122">
        <f t="shared" si="3086"/>
        <v>1</v>
      </c>
      <c r="AU370" s="122">
        <f t="shared" si="3087"/>
        <v>0</v>
      </c>
      <c r="AV370" s="122">
        <f t="shared" si="3088"/>
        <v>0</v>
      </c>
      <c r="AW370" s="44"/>
      <c r="AX370" s="294"/>
      <c r="AY370" s="294"/>
      <c r="AZ370" s="294"/>
      <c r="BA370" s="294"/>
      <c r="BB370" s="294"/>
      <c r="BC370" s="29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127"/>
      <c r="BO370" s="44">
        <v>1</v>
      </c>
      <c r="BP370" s="1"/>
      <c r="BQ370" s="44"/>
      <c r="BR370" s="17">
        <v>1</v>
      </c>
      <c r="BS370" s="1">
        <f t="shared" si="2741"/>
        <v>0</v>
      </c>
      <c r="BT370" s="17">
        <f t="shared" ref="BT370:BT371" si="3287">+BS370*2</f>
        <v>0</v>
      </c>
      <c r="BU370" s="44"/>
      <c r="BV370" s="44">
        <v>1</v>
      </c>
      <c r="BW370" s="44"/>
      <c r="BX370" s="44"/>
      <c r="BY370" s="44"/>
      <c r="BZ370" s="44"/>
      <c r="CA370" s="44"/>
      <c r="CB370" s="44"/>
      <c r="CC370" s="44"/>
      <c r="CD370" s="92"/>
      <c r="CE370" s="92"/>
      <c r="CF370" s="92"/>
      <c r="CG370" s="44"/>
      <c r="CH370" s="1"/>
      <c r="CI370" s="1"/>
      <c r="CJ370" s="1"/>
      <c r="CK370" s="383"/>
      <c r="CL370" s="383"/>
      <c r="CM370" s="383"/>
      <c r="CN370" s="1">
        <f t="shared" si="3090"/>
        <v>0</v>
      </c>
      <c r="CO370" s="1">
        <f t="shared" si="3091"/>
        <v>0</v>
      </c>
      <c r="CP370" s="20">
        <f t="shared" si="3092"/>
        <v>0</v>
      </c>
      <c r="CQ370" s="351"/>
      <c r="CR370" s="131">
        <f>+IF(SUM(AX370:BM370)&gt;0,1,0)</f>
        <v>0</v>
      </c>
      <c r="CS370" s="44"/>
      <c r="CT370" s="44"/>
      <c r="CU370" s="1"/>
      <c r="CV370" s="1"/>
      <c r="CW370" s="1"/>
      <c r="CX370" s="1"/>
      <c r="CY370" s="1"/>
      <c r="CZ370" s="44"/>
      <c r="DA370" s="17">
        <f t="shared" ref="DA370:DA371" si="3288">+CY370</f>
        <v>0</v>
      </c>
      <c r="DB370" s="359">
        <f t="shared" si="2770"/>
        <v>0</v>
      </c>
      <c r="DC370" s="359">
        <f t="shared" si="2771"/>
        <v>0</v>
      </c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1"/>
      <c r="DP370" s="1"/>
      <c r="DQ370" s="17">
        <f t="shared" si="3094"/>
        <v>0</v>
      </c>
      <c r="DR370" s="17">
        <f t="shared" si="3095"/>
        <v>0</v>
      </c>
      <c r="DS370" s="17">
        <f t="shared" si="3096"/>
        <v>0</v>
      </c>
      <c r="DT370" s="17">
        <f t="shared" si="3097"/>
        <v>0</v>
      </c>
      <c r="DU370" s="17">
        <f t="shared" si="3098"/>
        <v>0</v>
      </c>
      <c r="DV370" s="17">
        <f t="shared" si="3099"/>
        <v>0</v>
      </c>
      <c r="DW370" s="1"/>
      <c r="DX370" s="1"/>
      <c r="DY370" s="20">
        <f t="shared" si="3100"/>
        <v>0</v>
      </c>
      <c r="DZ370" s="20">
        <f t="shared" si="3101"/>
        <v>0</v>
      </c>
      <c r="EA370" s="20">
        <f t="shared" si="3102"/>
        <v>0</v>
      </c>
      <c r="EB370" s="20">
        <f t="shared" si="3103"/>
        <v>0</v>
      </c>
      <c r="EC370" s="18">
        <f t="shared" si="3104"/>
        <v>0</v>
      </c>
      <c r="ED370" s="19">
        <f t="shared" ref="ED370:ED371" si="3289">+IF(EC370&lt;&gt;0,EC370*3,0)</f>
        <v>0</v>
      </c>
      <c r="EE370" s="19">
        <f t="shared" si="3106"/>
        <v>0</v>
      </c>
      <c r="EF370" s="1">
        <f t="shared" si="3107"/>
        <v>0</v>
      </c>
      <c r="EG370" s="18">
        <f t="shared" si="3132"/>
        <v>0</v>
      </c>
      <c r="EH370" s="341"/>
      <c r="EI370" s="49"/>
      <c r="EJ370" s="44"/>
      <c r="EK370" s="44"/>
      <c r="EL370" s="93"/>
      <c r="EM370" s="93"/>
      <c r="EN370" s="93"/>
      <c r="EO370" s="366"/>
      <c r="EP370" s="366"/>
      <c r="EQ370" s="374"/>
      <c r="ER370" s="374"/>
      <c r="ES370" s="374"/>
      <c r="ET370" s="374"/>
      <c r="EU370" s="18">
        <f t="shared" si="3108"/>
        <v>0</v>
      </c>
      <c r="EV370" s="18">
        <f t="shared" si="2763"/>
        <v>0</v>
      </c>
      <c r="EW370" s="341"/>
      <c r="EX370" s="341"/>
      <c r="EY370" s="341"/>
      <c r="EZ370" s="365">
        <f t="shared" si="2773"/>
        <v>0</v>
      </c>
      <c r="FA370" s="44"/>
      <c r="FB370" s="44"/>
      <c r="FC370" s="44"/>
      <c r="FD370" s="45"/>
      <c r="FE370" s="45"/>
      <c r="FF370" s="45"/>
      <c r="FG370" s="300"/>
      <c r="FH370" s="45"/>
      <c r="FI370" s="45"/>
      <c r="FJ370" s="45">
        <f>F370</f>
        <v>41</v>
      </c>
      <c r="FK370" s="44"/>
      <c r="FL370" s="44"/>
      <c r="FM370" s="44"/>
      <c r="FN370" s="44"/>
      <c r="FO370" s="294"/>
      <c r="FP370" s="20">
        <f t="shared" si="2772"/>
        <v>0</v>
      </c>
      <c r="FQ370" s="20">
        <f t="shared" si="3109"/>
        <v>0</v>
      </c>
      <c r="FR370" s="20">
        <f t="shared" si="3110"/>
        <v>0</v>
      </c>
      <c r="FS370" s="20">
        <f t="shared" si="3111"/>
        <v>0</v>
      </c>
      <c r="FT370" s="20">
        <f t="shared" si="3112"/>
        <v>0</v>
      </c>
      <c r="FU370" s="20">
        <f t="shared" si="3113"/>
        <v>0</v>
      </c>
      <c r="FV370" s="20">
        <f t="shared" si="3114"/>
        <v>0</v>
      </c>
      <c r="FW370" s="44"/>
    </row>
    <row r="371" spans="1:179" ht="27.75" customHeight="1">
      <c r="A371" s="40"/>
      <c r="B371" s="41">
        <v>8</v>
      </c>
      <c r="C371" s="41">
        <f t="shared" si="3225"/>
        <v>8</v>
      </c>
      <c r="D371" s="48"/>
      <c r="E371" s="48"/>
      <c r="F371" s="41"/>
      <c r="G371" s="48"/>
      <c r="H371" s="43"/>
      <c r="I371" s="43"/>
      <c r="J371" s="44"/>
      <c r="K371" s="44"/>
      <c r="L371" s="44"/>
      <c r="M371" s="44"/>
      <c r="N371" s="43"/>
      <c r="O371" s="43"/>
      <c r="P371" s="1"/>
      <c r="Q371" s="16"/>
      <c r="R371" s="1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1">
        <f t="shared" si="3275"/>
        <v>0</v>
      </c>
      <c r="AD371" s="1">
        <f t="shared" si="3276"/>
        <v>0</v>
      </c>
      <c r="AE371" s="1">
        <f t="shared" si="3277"/>
        <v>0</v>
      </c>
      <c r="AF371" s="1">
        <f t="shared" si="3278"/>
        <v>0</v>
      </c>
      <c r="AG371" s="1">
        <f t="shared" si="3279"/>
        <v>0</v>
      </c>
      <c r="AH371" s="1">
        <f t="shared" si="3280"/>
        <v>0</v>
      </c>
      <c r="AI371" s="1">
        <f t="shared" si="3281"/>
        <v>0</v>
      </c>
      <c r="AJ371" s="1">
        <f t="shared" si="3282"/>
        <v>0</v>
      </c>
      <c r="AK371" s="1">
        <f t="shared" si="3283"/>
        <v>0</v>
      </c>
      <c r="AL371" s="1">
        <f t="shared" si="3284"/>
        <v>0</v>
      </c>
      <c r="AM371" s="1">
        <f t="shared" si="3285"/>
        <v>0</v>
      </c>
      <c r="AN371" s="1">
        <f t="shared" si="3286"/>
        <v>0</v>
      </c>
      <c r="AO371" s="44"/>
      <c r="AP371" s="44"/>
      <c r="AQ371" s="44"/>
      <c r="AR371" s="44"/>
      <c r="AS371" s="122">
        <f t="shared" si="3085"/>
        <v>0</v>
      </c>
      <c r="AT371" s="122">
        <f t="shared" si="3086"/>
        <v>0</v>
      </c>
      <c r="AU371" s="122">
        <f t="shared" si="3087"/>
        <v>0</v>
      </c>
      <c r="AV371" s="122">
        <f t="shared" si="3088"/>
        <v>0</v>
      </c>
      <c r="AW371" s="44"/>
      <c r="AX371" s="294"/>
      <c r="AY371" s="294">
        <v>1</v>
      </c>
      <c r="AZ371" s="294"/>
      <c r="BA371" s="294"/>
      <c r="BB371" s="294"/>
      <c r="BC371" s="29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127"/>
      <c r="BO371" s="44"/>
      <c r="BP371" s="1"/>
      <c r="BQ371" s="44"/>
      <c r="BR371" s="17">
        <v>1</v>
      </c>
      <c r="BS371" s="1">
        <f t="shared" si="2741"/>
        <v>0</v>
      </c>
      <c r="BT371" s="17">
        <f t="shared" si="3287"/>
        <v>0</v>
      </c>
      <c r="BU371" s="44">
        <v>8</v>
      </c>
      <c r="BV371" s="44"/>
      <c r="BW371" s="44"/>
      <c r="BX371" s="44"/>
      <c r="BY371" s="44"/>
      <c r="BZ371" s="44"/>
      <c r="CA371" s="44"/>
      <c r="CB371" s="44"/>
      <c r="CC371" s="44"/>
      <c r="CD371" s="92"/>
      <c r="CE371" s="92"/>
      <c r="CF371" s="92"/>
      <c r="CG371" s="44"/>
      <c r="CH371" s="1"/>
      <c r="CI371" s="1"/>
      <c r="CJ371" s="1"/>
      <c r="CK371" s="383"/>
      <c r="CL371" s="383"/>
      <c r="CM371" s="383"/>
      <c r="CN371" s="1">
        <f t="shared" si="3090"/>
        <v>0</v>
      </c>
      <c r="CO371" s="1">
        <f t="shared" si="3091"/>
        <v>0</v>
      </c>
      <c r="CP371" s="20">
        <f t="shared" si="3092"/>
        <v>0</v>
      </c>
      <c r="CQ371" s="351"/>
      <c r="CR371" s="131"/>
      <c r="CS371" s="44"/>
      <c r="CT371" s="44"/>
      <c r="CU371" s="1"/>
      <c r="CV371" s="1"/>
      <c r="CW371" s="1"/>
      <c r="CX371" s="1"/>
      <c r="CY371" s="1"/>
      <c r="CZ371" s="44"/>
      <c r="DA371" s="17">
        <f t="shared" si="3288"/>
        <v>0</v>
      </c>
      <c r="DB371" s="359">
        <f t="shared" si="2770"/>
        <v>0</v>
      </c>
      <c r="DC371" s="359">
        <f t="shared" si="2771"/>
        <v>0</v>
      </c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1"/>
      <c r="DP371" s="1"/>
      <c r="DQ371" s="17">
        <f t="shared" si="3094"/>
        <v>0</v>
      </c>
      <c r="DR371" s="17">
        <f t="shared" si="3095"/>
        <v>0</v>
      </c>
      <c r="DS371" s="17">
        <f t="shared" si="3096"/>
        <v>0</v>
      </c>
      <c r="DT371" s="17">
        <f t="shared" si="3097"/>
        <v>0</v>
      </c>
      <c r="DU371" s="17">
        <f t="shared" si="3098"/>
        <v>0</v>
      </c>
      <c r="DV371" s="17">
        <f t="shared" si="3099"/>
        <v>0</v>
      </c>
      <c r="DW371" s="1"/>
      <c r="DX371" s="1"/>
      <c r="DY371" s="20">
        <f t="shared" si="3100"/>
        <v>0</v>
      </c>
      <c r="DZ371" s="20">
        <f t="shared" si="3101"/>
        <v>0</v>
      </c>
      <c r="EA371" s="20">
        <f t="shared" si="3102"/>
        <v>0</v>
      </c>
      <c r="EB371" s="20">
        <f t="shared" si="3103"/>
        <v>0</v>
      </c>
      <c r="EC371" s="18">
        <f t="shared" si="3104"/>
        <v>0</v>
      </c>
      <c r="ED371" s="19">
        <f t="shared" si="3289"/>
        <v>0</v>
      </c>
      <c r="EE371" s="19">
        <f t="shared" si="3106"/>
        <v>0</v>
      </c>
      <c r="EF371" s="1">
        <f t="shared" si="3107"/>
        <v>0</v>
      </c>
      <c r="EG371" s="18">
        <f t="shared" si="3132"/>
        <v>0</v>
      </c>
      <c r="EH371" s="341"/>
      <c r="EI371" s="44"/>
      <c r="EJ371" s="44"/>
      <c r="EK371" s="44"/>
      <c r="EL371" s="93"/>
      <c r="EM371" s="93"/>
      <c r="EN371" s="93"/>
      <c r="EO371" s="366"/>
      <c r="EP371" s="366"/>
      <c r="EQ371" s="374"/>
      <c r="ER371" s="374"/>
      <c r="ES371" s="374"/>
      <c r="ET371" s="374"/>
      <c r="EU371" s="18">
        <f t="shared" si="3108"/>
        <v>0</v>
      </c>
      <c r="EV371" s="18">
        <f t="shared" si="2763"/>
        <v>0</v>
      </c>
      <c r="EW371" s="341"/>
      <c r="EX371" s="341"/>
      <c r="EY371" s="341"/>
      <c r="EZ371" s="365">
        <f t="shared" si="2773"/>
        <v>0</v>
      </c>
      <c r="FA371" s="44"/>
      <c r="FB371" s="44"/>
      <c r="FC371" s="44"/>
      <c r="FD371" s="45"/>
      <c r="FE371" s="45"/>
      <c r="FF371" s="45"/>
      <c r="FG371" s="300"/>
      <c r="FH371" s="45"/>
      <c r="FI371" s="45"/>
      <c r="FJ371" s="45"/>
      <c r="FK371" s="44"/>
      <c r="FL371" s="44"/>
      <c r="FM371" s="44"/>
      <c r="FN371" s="44"/>
      <c r="FO371" s="294"/>
      <c r="FP371" s="20">
        <f t="shared" si="2772"/>
        <v>0</v>
      </c>
      <c r="FQ371" s="20">
        <f t="shared" si="3109"/>
        <v>0</v>
      </c>
      <c r="FR371" s="20">
        <f t="shared" si="3110"/>
        <v>0</v>
      </c>
      <c r="FS371" s="20">
        <f t="shared" si="3111"/>
        <v>0</v>
      </c>
      <c r="FT371" s="20">
        <f t="shared" si="3112"/>
        <v>0</v>
      </c>
      <c r="FU371" s="20">
        <f t="shared" si="3113"/>
        <v>0</v>
      </c>
      <c r="FV371" s="20">
        <f t="shared" si="3114"/>
        <v>0</v>
      </c>
      <c r="FW371" s="44"/>
    </row>
    <row r="372" spans="1:179" ht="27.75" customHeight="1">
      <c r="A372" s="40"/>
      <c r="B372" s="48" t="s">
        <v>204</v>
      </c>
      <c r="C372" s="48" t="s">
        <v>307</v>
      </c>
      <c r="D372" s="48" t="s">
        <v>53</v>
      </c>
      <c r="E372" s="48" t="s">
        <v>53</v>
      </c>
      <c r="F372" s="48">
        <v>50</v>
      </c>
      <c r="G372" s="48">
        <f>F372</f>
        <v>50</v>
      </c>
      <c r="H372" s="43"/>
      <c r="I372" s="43"/>
      <c r="J372" s="44"/>
      <c r="K372" s="44"/>
      <c r="L372" s="44"/>
      <c r="M372" s="44"/>
      <c r="N372" s="43"/>
      <c r="O372" s="43"/>
      <c r="P372" s="1"/>
      <c r="Q372" s="16"/>
      <c r="R372" s="1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1">
        <f t="shared" ref="AC372" si="3290">+IF(S372=1,1,0)+IF(T372=1,1,0)</f>
        <v>0</v>
      </c>
      <c r="AD372" s="1">
        <f t="shared" ref="AD372" si="3291">+IF(U372=1,1,0)+IF(V372=1,1,0)</f>
        <v>0</v>
      </c>
      <c r="AE372" s="1">
        <f t="shared" ref="AE372" si="3292">+IF(W372=1,1,0)+IF(X372=1,1,0)</f>
        <v>0</v>
      </c>
      <c r="AF372" s="1">
        <f t="shared" ref="AF372" si="3293">+IF(Y372=1,1,0)+IF(Z372=1,1,0)</f>
        <v>0</v>
      </c>
      <c r="AG372" s="1">
        <f t="shared" ref="AG372" si="3294">+IF(AA372=1,1,0)</f>
        <v>0</v>
      </c>
      <c r="AH372" s="1">
        <f t="shared" ref="AH372" si="3295">+IF(AB372=1,1,0)</f>
        <v>0</v>
      </c>
      <c r="AI372" s="1">
        <f t="shared" ref="AI372" si="3296">+IF(S372=2,1,0)+IF(T372=2,1,0)</f>
        <v>0</v>
      </c>
      <c r="AJ372" s="1">
        <f t="shared" ref="AJ372" si="3297">+IF(U372=2,1,0)+IF(V372=2,1,0)</f>
        <v>0</v>
      </c>
      <c r="AK372" s="1">
        <f t="shared" ref="AK372" si="3298">+IF(X372=2,1,0)+IF(W372=2,1,0)</f>
        <v>0</v>
      </c>
      <c r="AL372" s="1">
        <f t="shared" ref="AL372" si="3299">+IF(Y372=2,1,0)+IF(Z372=2,1,0)</f>
        <v>0</v>
      </c>
      <c r="AM372" s="1">
        <f t="shared" ref="AM372" si="3300">+IF(AA372=2,1,0)</f>
        <v>0</v>
      </c>
      <c r="AN372" s="1">
        <f t="shared" ref="AN372" si="3301">+IF(AB372=2,1,0)</f>
        <v>0</v>
      </c>
      <c r="AO372" s="44"/>
      <c r="AP372" s="44">
        <f t="shared" ref="AP372:AP375" si="3302">G372</f>
        <v>50</v>
      </c>
      <c r="AQ372" s="44"/>
      <c r="AR372" s="44"/>
      <c r="AS372" s="122">
        <f t="shared" si="3085"/>
        <v>0</v>
      </c>
      <c r="AT372" s="122">
        <f t="shared" si="3086"/>
        <v>1</v>
      </c>
      <c r="AU372" s="122">
        <f t="shared" si="3087"/>
        <v>0</v>
      </c>
      <c r="AV372" s="122">
        <f t="shared" si="3088"/>
        <v>0</v>
      </c>
      <c r="AW372" s="44"/>
      <c r="AX372" s="294"/>
      <c r="AY372" s="294"/>
      <c r="AZ372" s="294"/>
      <c r="BA372" s="294"/>
      <c r="BB372" s="294"/>
      <c r="BC372" s="294"/>
      <c r="BD372" s="44"/>
      <c r="BE372" s="44"/>
      <c r="BF372" s="44"/>
      <c r="BG372" s="44"/>
      <c r="BH372" s="44"/>
      <c r="BI372" s="44">
        <v>1</v>
      </c>
      <c r="BJ372" s="44"/>
      <c r="BK372" s="44"/>
      <c r="BL372" s="44"/>
      <c r="BM372" s="44"/>
      <c r="BN372" s="127"/>
      <c r="BO372" s="44"/>
      <c r="BP372" s="1"/>
      <c r="BQ372" s="44"/>
      <c r="BR372" s="17">
        <v>2</v>
      </c>
      <c r="BS372" s="1">
        <f t="shared" si="2741"/>
        <v>0</v>
      </c>
      <c r="BT372" s="17">
        <f t="shared" ref="BT372" si="3303">+BS372*2</f>
        <v>0</v>
      </c>
      <c r="BU372" s="44"/>
      <c r="BV372" s="44">
        <v>1</v>
      </c>
      <c r="BW372" s="44"/>
      <c r="BX372" s="44"/>
      <c r="BY372" s="44"/>
      <c r="BZ372" s="44"/>
      <c r="CA372" s="44"/>
      <c r="CB372" s="44"/>
      <c r="CC372" s="44"/>
      <c r="CD372" s="92"/>
      <c r="CE372" s="92"/>
      <c r="CF372" s="92"/>
      <c r="CG372" s="44"/>
      <c r="CH372" s="1">
        <v>1</v>
      </c>
      <c r="CI372" s="1"/>
      <c r="CJ372" s="1"/>
      <c r="CK372" s="383"/>
      <c r="CL372" s="383"/>
      <c r="CM372" s="383"/>
      <c r="CN372" s="1">
        <f t="shared" si="3090"/>
        <v>0</v>
      </c>
      <c r="CO372" s="1">
        <f t="shared" si="3091"/>
        <v>0</v>
      </c>
      <c r="CP372" s="20">
        <f t="shared" si="3092"/>
        <v>2.5</v>
      </c>
      <c r="CQ372" s="351"/>
      <c r="CR372" s="131">
        <f t="shared" ref="CR372:CR375" si="3304">+IF(SUM(AX372:BM372)&gt;0,1,0)</f>
        <v>1</v>
      </c>
      <c r="CS372" s="44"/>
      <c r="CT372" s="44"/>
      <c r="CU372" s="1"/>
      <c r="CV372" s="1"/>
      <c r="CW372" s="1">
        <v>1</v>
      </c>
      <c r="CX372" s="1"/>
      <c r="CY372" s="1"/>
      <c r="CZ372" s="44">
        <v>3</v>
      </c>
      <c r="DA372" s="17">
        <f t="shared" ref="DA372" si="3305">+CY372</f>
        <v>0</v>
      </c>
      <c r="DB372" s="359">
        <f t="shared" si="2770"/>
        <v>3</v>
      </c>
      <c r="DC372" s="359">
        <f t="shared" si="2771"/>
        <v>1</v>
      </c>
      <c r="DD372" s="44"/>
      <c r="DE372" s="44">
        <v>3</v>
      </c>
      <c r="DF372" s="44"/>
      <c r="DG372" s="44"/>
      <c r="DH372" s="44"/>
      <c r="DI372" s="44"/>
      <c r="DJ372" s="44"/>
      <c r="DK372" s="44"/>
      <c r="DL372" s="44"/>
      <c r="DM372" s="44"/>
      <c r="DN372" s="44"/>
      <c r="DO372" s="1"/>
      <c r="DP372" s="1"/>
      <c r="DQ372" s="17">
        <f t="shared" si="3094"/>
        <v>0</v>
      </c>
      <c r="DR372" s="17">
        <f t="shared" si="3095"/>
        <v>0</v>
      </c>
      <c r="DS372" s="17">
        <f t="shared" si="3096"/>
        <v>0</v>
      </c>
      <c r="DT372" s="17">
        <f t="shared" si="3097"/>
        <v>0</v>
      </c>
      <c r="DU372" s="17">
        <f t="shared" si="3098"/>
        <v>0</v>
      </c>
      <c r="DV372" s="17">
        <f t="shared" si="3099"/>
        <v>0</v>
      </c>
      <c r="DW372" s="1"/>
      <c r="DX372" s="1"/>
      <c r="DY372" s="20">
        <f t="shared" si="3100"/>
        <v>0</v>
      </c>
      <c r="DZ372" s="20">
        <f t="shared" si="3101"/>
        <v>0</v>
      </c>
      <c r="EA372" s="20">
        <f t="shared" si="3102"/>
        <v>0</v>
      </c>
      <c r="EB372" s="20">
        <f t="shared" si="3103"/>
        <v>0</v>
      </c>
      <c r="EC372" s="18">
        <f t="shared" si="3104"/>
        <v>0</v>
      </c>
      <c r="ED372" s="19">
        <f t="shared" ref="ED372" si="3306">+IF(EC372&lt;&gt;0,EC372*3,0)</f>
        <v>0</v>
      </c>
      <c r="EE372" s="19">
        <f t="shared" si="3106"/>
        <v>0</v>
      </c>
      <c r="EF372" s="1">
        <f t="shared" si="3107"/>
        <v>0</v>
      </c>
      <c r="EG372" s="18">
        <f t="shared" si="3132"/>
        <v>2</v>
      </c>
      <c r="EH372" s="341"/>
      <c r="EI372" s="49"/>
      <c r="EJ372" s="44">
        <v>4.5</v>
      </c>
      <c r="EK372" s="44"/>
      <c r="EL372" s="93">
        <v>1</v>
      </c>
      <c r="EM372" s="93"/>
      <c r="EN372" s="93"/>
      <c r="EO372" s="366"/>
      <c r="EP372" s="366"/>
      <c r="EQ372" s="374"/>
      <c r="ER372" s="374"/>
      <c r="ES372" s="374"/>
      <c r="ET372" s="374"/>
      <c r="EU372" s="18">
        <f t="shared" si="3108"/>
        <v>5</v>
      </c>
      <c r="EV372" s="18">
        <f t="shared" si="2763"/>
        <v>2</v>
      </c>
      <c r="EW372" s="341">
        <v>2</v>
      </c>
      <c r="EX372" s="341">
        <v>2</v>
      </c>
      <c r="EY372" s="341">
        <v>2</v>
      </c>
      <c r="EZ372" s="365">
        <f t="shared" si="2773"/>
        <v>0</v>
      </c>
      <c r="FA372" s="44"/>
      <c r="FB372" s="44"/>
      <c r="FC372" s="44"/>
      <c r="FD372" s="45"/>
      <c r="FE372" s="45"/>
      <c r="FF372" s="45"/>
      <c r="FG372" s="300"/>
      <c r="FH372" s="45"/>
      <c r="FI372" s="45"/>
      <c r="FJ372" s="45">
        <f>F372</f>
        <v>50</v>
      </c>
      <c r="FK372" s="44"/>
      <c r="FL372" s="44"/>
      <c r="FM372" s="44"/>
      <c r="FN372" s="44"/>
      <c r="FO372" s="294"/>
      <c r="FP372" s="20">
        <f t="shared" si="2772"/>
        <v>0</v>
      </c>
      <c r="FQ372" s="20">
        <f t="shared" si="3109"/>
        <v>3</v>
      </c>
      <c r="FR372" s="20">
        <f t="shared" si="3110"/>
        <v>0</v>
      </c>
      <c r="FS372" s="20">
        <f t="shared" si="3111"/>
        <v>0</v>
      </c>
      <c r="FT372" s="20">
        <f t="shared" si="3112"/>
        <v>0</v>
      </c>
      <c r="FU372" s="20">
        <f t="shared" si="3113"/>
        <v>0</v>
      </c>
      <c r="FV372" s="20">
        <f t="shared" si="3114"/>
        <v>0</v>
      </c>
      <c r="FW372" s="44"/>
    </row>
    <row r="373" spans="1:179" ht="27.75" customHeight="1">
      <c r="A373" s="40"/>
      <c r="B373" s="48" t="s">
        <v>307</v>
      </c>
      <c r="C373" s="48" t="str">
        <f>B373</f>
        <v>8.2</v>
      </c>
      <c r="D373" s="48" t="s">
        <v>53</v>
      </c>
      <c r="E373" s="48" t="s">
        <v>53</v>
      </c>
      <c r="F373" s="48">
        <v>49</v>
      </c>
      <c r="G373" s="48">
        <f>F373</f>
        <v>49</v>
      </c>
      <c r="H373" s="43"/>
      <c r="I373" s="43"/>
      <c r="J373" s="44"/>
      <c r="K373" s="44"/>
      <c r="L373" s="44"/>
      <c r="M373" s="44"/>
      <c r="N373" s="43"/>
      <c r="O373" s="43"/>
      <c r="P373" s="1"/>
      <c r="Q373" s="16"/>
      <c r="R373" s="1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1">
        <f t="shared" ref="AC373" si="3307">+IF(S373=1,1,0)+IF(T373=1,1,0)</f>
        <v>0</v>
      </c>
      <c r="AD373" s="1">
        <f t="shared" ref="AD373" si="3308">+IF(U373=1,1,0)+IF(V373=1,1,0)</f>
        <v>0</v>
      </c>
      <c r="AE373" s="1">
        <f t="shared" ref="AE373" si="3309">+IF(W373=1,1,0)+IF(X373=1,1,0)</f>
        <v>0</v>
      </c>
      <c r="AF373" s="1">
        <f t="shared" ref="AF373" si="3310">+IF(Y373=1,1,0)+IF(Z373=1,1,0)</f>
        <v>0</v>
      </c>
      <c r="AG373" s="1">
        <f t="shared" ref="AG373" si="3311">+IF(AA373=1,1,0)</f>
        <v>0</v>
      </c>
      <c r="AH373" s="1">
        <f t="shared" ref="AH373" si="3312">+IF(AB373=1,1,0)</f>
        <v>0</v>
      </c>
      <c r="AI373" s="1">
        <f t="shared" ref="AI373" si="3313">+IF(S373=2,1,0)+IF(T373=2,1,0)</f>
        <v>0</v>
      </c>
      <c r="AJ373" s="1">
        <f t="shared" ref="AJ373" si="3314">+IF(U373=2,1,0)+IF(V373=2,1,0)</f>
        <v>0</v>
      </c>
      <c r="AK373" s="1">
        <f t="shared" ref="AK373" si="3315">+IF(X373=2,1,0)+IF(W373=2,1,0)</f>
        <v>0</v>
      </c>
      <c r="AL373" s="1">
        <f t="shared" ref="AL373" si="3316">+IF(Y373=2,1,0)+IF(Z373=2,1,0)</f>
        <v>0</v>
      </c>
      <c r="AM373" s="1">
        <f t="shared" ref="AM373" si="3317">+IF(AA373=2,1,0)</f>
        <v>0</v>
      </c>
      <c r="AN373" s="1">
        <f t="shared" ref="AN373" si="3318">+IF(AB373=2,1,0)</f>
        <v>0</v>
      </c>
      <c r="AO373" s="44"/>
      <c r="AP373" s="44">
        <f t="shared" si="3302"/>
        <v>49</v>
      </c>
      <c r="AQ373" s="44"/>
      <c r="AR373" s="44"/>
      <c r="AS373" s="122">
        <f t="shared" si="3085"/>
        <v>0</v>
      </c>
      <c r="AT373" s="122">
        <f t="shared" si="3086"/>
        <v>1</v>
      </c>
      <c r="AU373" s="122">
        <f t="shared" si="3087"/>
        <v>0</v>
      </c>
      <c r="AV373" s="122">
        <f t="shared" si="3088"/>
        <v>0</v>
      </c>
      <c r="AW373" s="44"/>
      <c r="AX373" s="294"/>
      <c r="AY373" s="294"/>
      <c r="AZ373" s="294"/>
      <c r="BA373" s="294"/>
      <c r="BB373" s="294"/>
      <c r="BC373" s="294"/>
      <c r="BD373" s="44"/>
      <c r="BE373" s="44"/>
      <c r="BF373" s="44"/>
      <c r="BG373" s="44"/>
      <c r="BH373" s="44"/>
      <c r="BI373" s="44">
        <v>1</v>
      </c>
      <c r="BJ373" s="44"/>
      <c r="BK373" s="44"/>
      <c r="BL373" s="44"/>
      <c r="BM373" s="44"/>
      <c r="BN373" s="127"/>
      <c r="BO373" s="44"/>
      <c r="BP373" s="1"/>
      <c r="BQ373" s="44"/>
      <c r="BR373" s="17">
        <v>2</v>
      </c>
      <c r="BS373" s="1">
        <f t="shared" si="2741"/>
        <v>0</v>
      </c>
      <c r="BT373" s="17">
        <f t="shared" ref="BT373" si="3319">+BS373*2</f>
        <v>0</v>
      </c>
      <c r="BU373" s="44"/>
      <c r="BV373" s="44">
        <v>1</v>
      </c>
      <c r="BW373" s="44"/>
      <c r="BX373" s="44"/>
      <c r="BY373" s="44"/>
      <c r="BZ373" s="44"/>
      <c r="CA373" s="44"/>
      <c r="CB373" s="44"/>
      <c r="CC373" s="44"/>
      <c r="CD373" s="92"/>
      <c r="CE373" s="92"/>
      <c r="CF373" s="92"/>
      <c r="CG373" s="44"/>
      <c r="CH373" s="1">
        <v>1</v>
      </c>
      <c r="CI373" s="1"/>
      <c r="CJ373" s="1"/>
      <c r="CK373" s="383"/>
      <c r="CL373" s="383"/>
      <c r="CM373" s="383"/>
      <c r="CN373" s="1">
        <f t="shared" si="3090"/>
        <v>0</v>
      </c>
      <c r="CO373" s="1">
        <f t="shared" si="3091"/>
        <v>0</v>
      </c>
      <c r="CP373" s="20">
        <f t="shared" si="3092"/>
        <v>2.5</v>
      </c>
      <c r="CQ373" s="351"/>
      <c r="CR373" s="131">
        <f t="shared" si="3304"/>
        <v>1</v>
      </c>
      <c r="CS373" s="44"/>
      <c r="CT373" s="44"/>
      <c r="CU373" s="1">
        <v>1</v>
      </c>
      <c r="CV373" s="1"/>
      <c r="CW373" s="1"/>
      <c r="CX373" s="1"/>
      <c r="CY373" s="1"/>
      <c r="CZ373" s="44">
        <v>1</v>
      </c>
      <c r="DA373" s="17">
        <f t="shared" ref="DA373" si="3320">+CY373</f>
        <v>0</v>
      </c>
      <c r="DB373" s="359">
        <f t="shared" si="2770"/>
        <v>1</v>
      </c>
      <c r="DC373" s="359">
        <f t="shared" si="2771"/>
        <v>1</v>
      </c>
      <c r="DD373" s="44"/>
      <c r="DE373" s="44">
        <v>3</v>
      </c>
      <c r="DF373" s="44"/>
      <c r="DG373" s="44"/>
      <c r="DH373" s="44"/>
      <c r="DI373" s="44"/>
      <c r="DJ373" s="44"/>
      <c r="DK373" s="44"/>
      <c r="DL373" s="44"/>
      <c r="DM373" s="44"/>
      <c r="DN373" s="44"/>
      <c r="DO373" s="1"/>
      <c r="DP373" s="1"/>
      <c r="DQ373" s="17">
        <f t="shared" si="3094"/>
        <v>0</v>
      </c>
      <c r="DR373" s="17">
        <f t="shared" si="3095"/>
        <v>0</v>
      </c>
      <c r="DS373" s="17">
        <f t="shared" si="3096"/>
        <v>0</v>
      </c>
      <c r="DT373" s="17">
        <f t="shared" si="3097"/>
        <v>0</v>
      </c>
      <c r="DU373" s="17">
        <f t="shared" si="3098"/>
        <v>0</v>
      </c>
      <c r="DV373" s="17">
        <f t="shared" si="3099"/>
        <v>0</v>
      </c>
      <c r="DW373" s="1"/>
      <c r="DX373" s="1"/>
      <c r="DY373" s="20">
        <f t="shared" si="3100"/>
        <v>0</v>
      </c>
      <c r="DZ373" s="20">
        <f t="shared" si="3101"/>
        <v>0</v>
      </c>
      <c r="EA373" s="20">
        <f t="shared" si="3102"/>
        <v>0</v>
      </c>
      <c r="EB373" s="20">
        <f t="shared" si="3103"/>
        <v>0</v>
      </c>
      <c r="EC373" s="18">
        <f t="shared" si="3104"/>
        <v>0</v>
      </c>
      <c r="ED373" s="19">
        <f t="shared" ref="ED373" si="3321">+IF(EC373&lt;&gt;0,EC373*3,0)</f>
        <v>0</v>
      </c>
      <c r="EE373" s="19">
        <f t="shared" si="3106"/>
        <v>0</v>
      </c>
      <c r="EF373" s="1">
        <f t="shared" si="3107"/>
        <v>0</v>
      </c>
      <c r="EG373" s="18">
        <f t="shared" si="3132"/>
        <v>2</v>
      </c>
      <c r="EH373" s="341"/>
      <c r="EI373" s="44">
        <v>4.5</v>
      </c>
      <c r="EJ373" s="44"/>
      <c r="EK373" s="44"/>
      <c r="EL373" s="93">
        <v>1</v>
      </c>
      <c r="EM373" s="93"/>
      <c r="EN373" s="93"/>
      <c r="EO373" s="366"/>
      <c r="EP373" s="366"/>
      <c r="EQ373" s="374"/>
      <c r="ER373" s="374"/>
      <c r="ES373" s="374"/>
      <c r="ET373" s="374"/>
      <c r="EU373" s="18">
        <f t="shared" si="3108"/>
        <v>3</v>
      </c>
      <c r="EV373" s="18">
        <f t="shared" si="2763"/>
        <v>2</v>
      </c>
      <c r="EW373" s="341">
        <v>1</v>
      </c>
      <c r="EX373" s="341"/>
      <c r="EY373" s="341">
        <v>2</v>
      </c>
      <c r="EZ373" s="365">
        <f t="shared" si="2773"/>
        <v>0</v>
      </c>
      <c r="FA373" s="44"/>
      <c r="FB373" s="44"/>
      <c r="FC373" s="44"/>
      <c r="FD373" s="45"/>
      <c r="FE373" s="45"/>
      <c r="FF373" s="45"/>
      <c r="FG373" s="300"/>
      <c r="FH373" s="45"/>
      <c r="FI373" s="45"/>
      <c r="FJ373" s="45">
        <f>F373</f>
        <v>49</v>
      </c>
      <c r="FK373" s="44"/>
      <c r="FL373" s="44"/>
      <c r="FM373" s="44"/>
      <c r="FN373" s="44"/>
      <c r="FO373" s="294"/>
      <c r="FP373" s="20">
        <f t="shared" si="2772"/>
        <v>0</v>
      </c>
      <c r="FQ373" s="20">
        <f t="shared" si="3109"/>
        <v>3</v>
      </c>
      <c r="FR373" s="20">
        <f t="shared" si="3110"/>
        <v>0</v>
      </c>
      <c r="FS373" s="20">
        <f t="shared" si="3111"/>
        <v>0</v>
      </c>
      <c r="FT373" s="20">
        <f t="shared" si="3112"/>
        <v>0</v>
      </c>
      <c r="FU373" s="20">
        <f t="shared" si="3113"/>
        <v>0</v>
      </c>
      <c r="FV373" s="20">
        <f t="shared" si="3114"/>
        <v>0</v>
      </c>
      <c r="FW373" s="44"/>
    </row>
    <row r="374" spans="1:179" ht="27.75" customHeight="1">
      <c r="A374" s="40"/>
      <c r="B374" s="48" t="s">
        <v>308</v>
      </c>
      <c r="C374" s="48" t="str">
        <f>B374</f>
        <v>8.3</v>
      </c>
      <c r="D374" s="48" t="s">
        <v>53</v>
      </c>
      <c r="E374" s="48" t="s">
        <v>53</v>
      </c>
      <c r="F374" s="48">
        <v>39</v>
      </c>
      <c r="G374" s="48">
        <f>F374</f>
        <v>39</v>
      </c>
      <c r="H374" s="43"/>
      <c r="I374" s="43"/>
      <c r="J374" s="44"/>
      <c r="K374" s="44"/>
      <c r="L374" s="44"/>
      <c r="M374" s="44"/>
      <c r="N374" s="43"/>
      <c r="O374" s="43"/>
      <c r="P374" s="1"/>
      <c r="Q374" s="16"/>
      <c r="R374" s="1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1">
        <f t="shared" ref="AC374:AC377" si="3322">+IF(S374=1,1,0)+IF(T374=1,1,0)</f>
        <v>0</v>
      </c>
      <c r="AD374" s="1">
        <f t="shared" ref="AD374:AD377" si="3323">+IF(U374=1,1,0)+IF(V374=1,1,0)</f>
        <v>0</v>
      </c>
      <c r="AE374" s="1">
        <f t="shared" ref="AE374:AE377" si="3324">+IF(W374=1,1,0)+IF(X374=1,1,0)</f>
        <v>0</v>
      </c>
      <c r="AF374" s="1">
        <f t="shared" ref="AF374:AF377" si="3325">+IF(Y374=1,1,0)+IF(Z374=1,1,0)</f>
        <v>0</v>
      </c>
      <c r="AG374" s="1">
        <f t="shared" ref="AG374:AG377" si="3326">+IF(AA374=1,1,0)</f>
        <v>0</v>
      </c>
      <c r="AH374" s="1">
        <f t="shared" ref="AH374:AH377" si="3327">+IF(AB374=1,1,0)</f>
        <v>0</v>
      </c>
      <c r="AI374" s="1">
        <f t="shared" ref="AI374:AI377" si="3328">+IF(S374=2,1,0)+IF(T374=2,1,0)</f>
        <v>0</v>
      </c>
      <c r="AJ374" s="1">
        <f t="shared" ref="AJ374:AJ377" si="3329">+IF(U374=2,1,0)+IF(V374=2,1,0)</f>
        <v>0</v>
      </c>
      <c r="AK374" s="1">
        <f t="shared" ref="AK374:AK377" si="3330">+IF(X374=2,1,0)+IF(W374=2,1,0)</f>
        <v>0</v>
      </c>
      <c r="AL374" s="1">
        <f t="shared" ref="AL374:AL377" si="3331">+IF(Y374=2,1,0)+IF(Z374=2,1,0)</f>
        <v>0</v>
      </c>
      <c r="AM374" s="1">
        <f t="shared" ref="AM374:AM377" si="3332">+IF(AA374=2,1,0)</f>
        <v>0</v>
      </c>
      <c r="AN374" s="1">
        <f t="shared" ref="AN374:AN377" si="3333">+IF(AB374=2,1,0)</f>
        <v>0</v>
      </c>
      <c r="AO374" s="44"/>
      <c r="AP374" s="44">
        <f t="shared" si="3302"/>
        <v>39</v>
      </c>
      <c r="AQ374" s="44"/>
      <c r="AR374" s="44"/>
      <c r="AS374" s="122">
        <f t="shared" si="3085"/>
        <v>0</v>
      </c>
      <c r="AT374" s="122">
        <f t="shared" si="3086"/>
        <v>1</v>
      </c>
      <c r="AU374" s="122">
        <f t="shared" si="3087"/>
        <v>0</v>
      </c>
      <c r="AV374" s="122">
        <f t="shared" si="3088"/>
        <v>0</v>
      </c>
      <c r="AW374" s="44"/>
      <c r="AX374" s="294"/>
      <c r="AY374" s="294"/>
      <c r="AZ374" s="294"/>
      <c r="BA374" s="294"/>
      <c r="BB374" s="294"/>
      <c r="BC374" s="294"/>
      <c r="BD374" s="44"/>
      <c r="BE374" s="44"/>
      <c r="BF374" s="44"/>
      <c r="BG374" s="44"/>
      <c r="BH374" s="44"/>
      <c r="BI374" s="44">
        <v>1</v>
      </c>
      <c r="BJ374" s="44"/>
      <c r="BK374" s="44"/>
      <c r="BL374" s="44"/>
      <c r="BM374" s="44"/>
      <c r="BN374" s="127"/>
      <c r="BO374" s="44"/>
      <c r="BP374" s="1"/>
      <c r="BQ374" s="44"/>
      <c r="BR374" s="17">
        <v>2</v>
      </c>
      <c r="BS374" s="1">
        <f t="shared" si="2741"/>
        <v>0</v>
      </c>
      <c r="BT374" s="17">
        <f t="shared" ref="BT374:BT377" si="3334">+BS374*2</f>
        <v>0</v>
      </c>
      <c r="BU374" s="44"/>
      <c r="BV374" s="44">
        <v>1</v>
      </c>
      <c r="BW374" s="44"/>
      <c r="BX374" s="44"/>
      <c r="BY374" s="44"/>
      <c r="BZ374" s="44"/>
      <c r="CA374" s="44"/>
      <c r="CB374" s="44"/>
      <c r="CC374" s="44"/>
      <c r="CD374" s="92"/>
      <c r="CE374" s="92"/>
      <c r="CF374" s="92"/>
      <c r="CG374" s="44"/>
      <c r="CH374" s="1">
        <v>1</v>
      </c>
      <c r="CI374" s="1"/>
      <c r="CJ374" s="1"/>
      <c r="CK374" s="383"/>
      <c r="CL374" s="383"/>
      <c r="CM374" s="383"/>
      <c r="CN374" s="1">
        <f t="shared" si="3090"/>
        <v>0</v>
      </c>
      <c r="CO374" s="1">
        <f t="shared" si="3091"/>
        <v>0</v>
      </c>
      <c r="CP374" s="20">
        <f t="shared" si="3092"/>
        <v>2.5</v>
      </c>
      <c r="CQ374" s="351"/>
      <c r="CR374" s="131">
        <f t="shared" si="3304"/>
        <v>1</v>
      </c>
      <c r="CS374" s="44"/>
      <c r="CT374" s="44"/>
      <c r="CU374" s="1"/>
      <c r="CV374" s="1"/>
      <c r="CW374" s="1">
        <v>1</v>
      </c>
      <c r="CX374" s="1"/>
      <c r="CY374" s="1">
        <v>1</v>
      </c>
      <c r="CZ374" s="44">
        <v>1</v>
      </c>
      <c r="DA374" s="17">
        <f t="shared" ref="DA374:DA377" si="3335">+CY374</f>
        <v>1</v>
      </c>
      <c r="DB374" s="359">
        <f t="shared" si="2770"/>
        <v>2</v>
      </c>
      <c r="DC374" s="359">
        <f t="shared" si="2771"/>
        <v>2</v>
      </c>
      <c r="DD374" s="44"/>
      <c r="DE374" s="44">
        <v>3</v>
      </c>
      <c r="DF374" s="44"/>
      <c r="DG374" s="44"/>
      <c r="DH374" s="44"/>
      <c r="DI374" s="44">
        <v>4</v>
      </c>
      <c r="DJ374" s="44"/>
      <c r="DK374" s="44"/>
      <c r="DL374" s="44"/>
      <c r="DM374" s="44"/>
      <c r="DN374" s="44"/>
      <c r="DO374" s="1"/>
      <c r="DP374" s="1"/>
      <c r="DQ374" s="17">
        <f t="shared" si="3094"/>
        <v>0</v>
      </c>
      <c r="DR374" s="17">
        <f t="shared" si="3095"/>
        <v>0</v>
      </c>
      <c r="DS374" s="17">
        <f t="shared" si="3096"/>
        <v>0</v>
      </c>
      <c r="DT374" s="17">
        <f t="shared" si="3097"/>
        <v>0</v>
      </c>
      <c r="DU374" s="17">
        <f t="shared" si="3098"/>
        <v>0</v>
      </c>
      <c r="DV374" s="17">
        <f t="shared" si="3099"/>
        <v>0</v>
      </c>
      <c r="DW374" s="1"/>
      <c r="DX374" s="1"/>
      <c r="DY374" s="20">
        <f t="shared" si="3100"/>
        <v>0</v>
      </c>
      <c r="DZ374" s="20">
        <f t="shared" si="3101"/>
        <v>0</v>
      </c>
      <c r="EA374" s="20">
        <f t="shared" si="3102"/>
        <v>0</v>
      </c>
      <c r="EB374" s="20">
        <f t="shared" si="3103"/>
        <v>0</v>
      </c>
      <c r="EC374" s="18">
        <f t="shared" si="3104"/>
        <v>1</v>
      </c>
      <c r="ED374" s="19">
        <f t="shared" ref="ED374:ED377" si="3336">+IF(EC374&lt;&gt;0,EC374*3,0)</f>
        <v>3</v>
      </c>
      <c r="EE374" s="19">
        <f t="shared" si="3106"/>
        <v>0</v>
      </c>
      <c r="EF374" s="1">
        <f t="shared" si="3107"/>
        <v>0</v>
      </c>
      <c r="EG374" s="18">
        <f t="shared" si="3132"/>
        <v>5</v>
      </c>
      <c r="EH374" s="341"/>
      <c r="EI374" s="44"/>
      <c r="EJ374" s="44">
        <v>4.5</v>
      </c>
      <c r="EK374" s="44"/>
      <c r="EL374" s="93">
        <v>1</v>
      </c>
      <c r="EM374" s="93"/>
      <c r="EN374" s="93"/>
      <c r="EO374" s="366"/>
      <c r="EP374" s="366"/>
      <c r="EQ374" s="374"/>
      <c r="ER374" s="374"/>
      <c r="ES374" s="374"/>
      <c r="ET374" s="374"/>
      <c r="EU374" s="18">
        <f t="shared" si="3108"/>
        <v>3</v>
      </c>
      <c r="EV374" s="18">
        <f t="shared" si="2763"/>
        <v>2</v>
      </c>
      <c r="EW374" s="341">
        <v>1</v>
      </c>
      <c r="EX374" s="341"/>
      <c r="EY374" s="341">
        <v>4</v>
      </c>
      <c r="EZ374" s="365">
        <f t="shared" si="2773"/>
        <v>0</v>
      </c>
      <c r="FA374" s="44"/>
      <c r="FB374" s="44"/>
      <c r="FC374" s="44"/>
      <c r="FD374" s="45"/>
      <c r="FE374" s="45"/>
      <c r="FF374" s="45"/>
      <c r="FG374" s="300"/>
      <c r="FH374" s="45"/>
      <c r="FI374" s="45"/>
      <c r="FJ374" s="45">
        <f>F374</f>
        <v>39</v>
      </c>
      <c r="FK374" s="44"/>
      <c r="FL374" s="44"/>
      <c r="FM374" s="44"/>
      <c r="FN374" s="44"/>
      <c r="FO374" s="294"/>
      <c r="FP374" s="20">
        <f t="shared" si="2772"/>
        <v>0</v>
      </c>
      <c r="FQ374" s="20">
        <f t="shared" si="3109"/>
        <v>3</v>
      </c>
      <c r="FR374" s="20">
        <f t="shared" si="3110"/>
        <v>0</v>
      </c>
      <c r="FS374" s="20">
        <f t="shared" si="3111"/>
        <v>0</v>
      </c>
      <c r="FT374" s="20">
        <f t="shared" si="3112"/>
        <v>0</v>
      </c>
      <c r="FU374" s="20">
        <f t="shared" si="3113"/>
        <v>0</v>
      </c>
      <c r="FV374" s="20">
        <f t="shared" si="3114"/>
        <v>0</v>
      </c>
      <c r="FW374" s="44"/>
    </row>
    <row r="375" spans="1:179" ht="27.75" customHeight="1">
      <c r="A375" s="40"/>
      <c r="B375" s="48" t="s">
        <v>234</v>
      </c>
      <c r="C375" s="48" t="str">
        <f t="shared" ref="C375:C388" si="3337">B375</f>
        <v>A2.11</v>
      </c>
      <c r="D375" s="48" t="s">
        <v>44</v>
      </c>
      <c r="E375" s="48" t="str">
        <f t="shared" ref="E375" si="3338">D375</f>
        <v>LT8,5</v>
      </c>
      <c r="F375" s="48">
        <v>33</v>
      </c>
      <c r="G375" s="48">
        <f>F375</f>
        <v>33</v>
      </c>
      <c r="H375" s="43"/>
      <c r="I375" s="43"/>
      <c r="J375" s="44"/>
      <c r="K375" s="44"/>
      <c r="L375" s="44"/>
      <c r="M375" s="44"/>
      <c r="N375" s="43"/>
      <c r="O375" s="43"/>
      <c r="P375" s="1"/>
      <c r="Q375" s="16"/>
      <c r="R375" s="1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1">
        <f t="shared" si="3322"/>
        <v>0</v>
      </c>
      <c r="AD375" s="1">
        <f t="shared" si="3323"/>
        <v>0</v>
      </c>
      <c r="AE375" s="1">
        <f t="shared" si="3324"/>
        <v>0</v>
      </c>
      <c r="AF375" s="1">
        <f t="shared" si="3325"/>
        <v>0</v>
      </c>
      <c r="AG375" s="1">
        <f t="shared" si="3326"/>
        <v>0</v>
      </c>
      <c r="AH375" s="1">
        <f t="shared" si="3327"/>
        <v>0</v>
      </c>
      <c r="AI375" s="1">
        <f t="shared" si="3328"/>
        <v>0</v>
      </c>
      <c r="AJ375" s="1">
        <f t="shared" si="3329"/>
        <v>0</v>
      </c>
      <c r="AK375" s="1">
        <f t="shared" si="3330"/>
        <v>0</v>
      </c>
      <c r="AL375" s="1">
        <f t="shared" si="3331"/>
        <v>0</v>
      </c>
      <c r="AM375" s="1">
        <f t="shared" si="3332"/>
        <v>0</v>
      </c>
      <c r="AN375" s="1">
        <f t="shared" si="3333"/>
        <v>0</v>
      </c>
      <c r="AO375" s="44"/>
      <c r="AP375" s="44">
        <f t="shared" si="3302"/>
        <v>33</v>
      </c>
      <c r="AQ375" s="44"/>
      <c r="AR375" s="44"/>
      <c r="AS375" s="122">
        <f t="shared" si="3085"/>
        <v>0</v>
      </c>
      <c r="AT375" s="122">
        <f t="shared" si="3086"/>
        <v>1</v>
      </c>
      <c r="AU375" s="122">
        <f t="shared" si="3087"/>
        <v>0</v>
      </c>
      <c r="AV375" s="122">
        <f t="shared" si="3088"/>
        <v>0</v>
      </c>
      <c r="AW375" s="44"/>
      <c r="AX375" s="294"/>
      <c r="AY375" s="294"/>
      <c r="AZ375" s="294"/>
      <c r="BA375" s="294"/>
      <c r="BB375" s="294"/>
      <c r="BC375" s="29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127"/>
      <c r="BO375" s="44">
        <v>1</v>
      </c>
      <c r="BP375" s="1"/>
      <c r="BQ375" s="44"/>
      <c r="BR375" s="17">
        <v>1</v>
      </c>
      <c r="BS375" s="1">
        <f t="shared" si="2741"/>
        <v>0</v>
      </c>
      <c r="BT375" s="17">
        <f t="shared" si="3334"/>
        <v>0</v>
      </c>
      <c r="BU375" s="44"/>
      <c r="BV375" s="44">
        <v>1</v>
      </c>
      <c r="BW375" s="44"/>
      <c r="BX375" s="44"/>
      <c r="BY375" s="44"/>
      <c r="BZ375" s="44"/>
      <c r="CA375" s="44"/>
      <c r="CB375" s="44"/>
      <c r="CC375" s="44"/>
      <c r="CD375" s="92"/>
      <c r="CE375" s="92"/>
      <c r="CF375" s="92"/>
      <c r="CG375" s="44"/>
      <c r="CH375" s="1"/>
      <c r="CI375" s="1"/>
      <c r="CJ375" s="1"/>
      <c r="CK375" s="383"/>
      <c r="CL375" s="383"/>
      <c r="CM375" s="383"/>
      <c r="CN375" s="1">
        <f t="shared" si="3090"/>
        <v>0</v>
      </c>
      <c r="CO375" s="1">
        <f t="shared" si="3091"/>
        <v>0</v>
      </c>
      <c r="CP375" s="20">
        <f t="shared" si="3092"/>
        <v>0</v>
      </c>
      <c r="CQ375" s="351"/>
      <c r="CR375" s="131">
        <f t="shared" si="3304"/>
        <v>0</v>
      </c>
      <c r="CS375" s="44"/>
      <c r="CT375" s="44"/>
      <c r="CU375" s="1"/>
      <c r="CV375" s="1"/>
      <c r="CW375" s="1"/>
      <c r="CX375" s="1"/>
      <c r="CY375" s="1"/>
      <c r="CZ375" s="44"/>
      <c r="DA375" s="17">
        <f t="shared" si="3335"/>
        <v>0</v>
      </c>
      <c r="DB375" s="359">
        <f t="shared" si="2770"/>
        <v>0</v>
      </c>
      <c r="DC375" s="359">
        <f t="shared" si="2771"/>
        <v>0</v>
      </c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1"/>
      <c r="DP375" s="1"/>
      <c r="DQ375" s="17">
        <f t="shared" si="3094"/>
        <v>0</v>
      </c>
      <c r="DR375" s="17">
        <f t="shared" si="3095"/>
        <v>0</v>
      </c>
      <c r="DS375" s="17">
        <f t="shared" si="3096"/>
        <v>0</v>
      </c>
      <c r="DT375" s="17">
        <f t="shared" si="3097"/>
        <v>0</v>
      </c>
      <c r="DU375" s="17">
        <f t="shared" si="3098"/>
        <v>0</v>
      </c>
      <c r="DV375" s="17">
        <f t="shared" si="3099"/>
        <v>0</v>
      </c>
      <c r="DW375" s="1"/>
      <c r="DX375" s="1"/>
      <c r="DY375" s="20">
        <f t="shared" si="3100"/>
        <v>0</v>
      </c>
      <c r="DZ375" s="20">
        <f t="shared" si="3101"/>
        <v>0</v>
      </c>
      <c r="EA375" s="20">
        <f t="shared" si="3102"/>
        <v>0</v>
      </c>
      <c r="EB375" s="20">
        <f t="shared" si="3103"/>
        <v>0</v>
      </c>
      <c r="EC375" s="18">
        <f t="shared" si="3104"/>
        <v>0</v>
      </c>
      <c r="ED375" s="19">
        <f t="shared" si="3336"/>
        <v>0</v>
      </c>
      <c r="EE375" s="19">
        <f t="shared" si="3106"/>
        <v>0</v>
      </c>
      <c r="EF375" s="1">
        <f t="shared" si="3107"/>
        <v>0</v>
      </c>
      <c r="EG375" s="18">
        <f t="shared" si="3132"/>
        <v>0</v>
      </c>
      <c r="EH375" s="341"/>
      <c r="EI375" s="49"/>
      <c r="EJ375" s="44"/>
      <c r="EK375" s="44"/>
      <c r="EL375" s="93"/>
      <c r="EM375" s="93"/>
      <c r="EN375" s="93"/>
      <c r="EO375" s="366"/>
      <c r="EP375" s="366"/>
      <c r="EQ375" s="374"/>
      <c r="ER375" s="374"/>
      <c r="ES375" s="374"/>
      <c r="ET375" s="374"/>
      <c r="EU375" s="18">
        <f t="shared" si="3108"/>
        <v>0</v>
      </c>
      <c r="EV375" s="18">
        <f t="shared" si="2763"/>
        <v>0</v>
      </c>
      <c r="EW375" s="341"/>
      <c r="EX375" s="341"/>
      <c r="EY375" s="341"/>
      <c r="EZ375" s="365">
        <f t="shared" si="2773"/>
        <v>0</v>
      </c>
      <c r="FA375" s="44"/>
      <c r="FB375" s="44"/>
      <c r="FC375" s="44"/>
      <c r="FD375" s="45"/>
      <c r="FE375" s="45"/>
      <c r="FF375" s="45"/>
      <c r="FG375" s="300"/>
      <c r="FH375" s="45"/>
      <c r="FI375" s="45"/>
      <c r="FJ375" s="45">
        <f>F375</f>
        <v>33</v>
      </c>
      <c r="FK375" s="44"/>
      <c r="FL375" s="44"/>
      <c r="FM375" s="44"/>
      <c r="FN375" s="44"/>
      <c r="FO375" s="294"/>
      <c r="FP375" s="20">
        <f t="shared" si="2772"/>
        <v>0</v>
      </c>
      <c r="FQ375" s="20">
        <f t="shared" si="3109"/>
        <v>0</v>
      </c>
      <c r="FR375" s="20">
        <f t="shared" si="3110"/>
        <v>0</v>
      </c>
      <c r="FS375" s="20">
        <f t="shared" si="3111"/>
        <v>0</v>
      </c>
      <c r="FT375" s="20">
        <f t="shared" si="3112"/>
        <v>0</v>
      </c>
      <c r="FU375" s="20">
        <f t="shared" si="3113"/>
        <v>0</v>
      </c>
      <c r="FV375" s="20">
        <f t="shared" si="3114"/>
        <v>0</v>
      </c>
      <c r="FW375" s="44"/>
    </row>
    <row r="376" spans="1:179" ht="27.75" customHeight="1">
      <c r="A376" s="40"/>
      <c r="B376" s="41" t="s">
        <v>27</v>
      </c>
      <c r="C376" s="41" t="str">
        <f t="shared" si="3337"/>
        <v>TBA</v>
      </c>
      <c r="D376" s="48"/>
      <c r="E376" s="48"/>
      <c r="F376" s="41"/>
      <c r="G376" s="48"/>
      <c r="H376" s="43"/>
      <c r="I376" s="43"/>
      <c r="J376" s="44"/>
      <c r="K376" s="44"/>
      <c r="L376" s="44"/>
      <c r="M376" s="44"/>
      <c r="N376" s="43"/>
      <c r="O376" s="43"/>
      <c r="P376" s="1"/>
      <c r="Q376" s="16"/>
      <c r="R376" s="1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1">
        <f t="shared" si="3322"/>
        <v>0</v>
      </c>
      <c r="AD376" s="1">
        <f t="shared" si="3323"/>
        <v>0</v>
      </c>
      <c r="AE376" s="1">
        <f t="shared" si="3324"/>
        <v>0</v>
      </c>
      <c r="AF376" s="1">
        <f t="shared" si="3325"/>
        <v>0</v>
      </c>
      <c r="AG376" s="1">
        <f t="shared" si="3326"/>
        <v>0</v>
      </c>
      <c r="AH376" s="1">
        <f t="shared" si="3327"/>
        <v>0</v>
      </c>
      <c r="AI376" s="1">
        <f t="shared" si="3328"/>
        <v>0</v>
      </c>
      <c r="AJ376" s="1">
        <f t="shared" si="3329"/>
        <v>0</v>
      </c>
      <c r="AK376" s="1">
        <f t="shared" si="3330"/>
        <v>0</v>
      </c>
      <c r="AL376" s="1">
        <f t="shared" si="3331"/>
        <v>0</v>
      </c>
      <c r="AM376" s="1">
        <f t="shared" si="3332"/>
        <v>0</v>
      </c>
      <c r="AN376" s="1">
        <f t="shared" si="3333"/>
        <v>0</v>
      </c>
      <c r="AO376" s="44"/>
      <c r="AP376" s="44"/>
      <c r="AQ376" s="44"/>
      <c r="AR376" s="44"/>
      <c r="AS376" s="122">
        <f t="shared" si="3085"/>
        <v>0</v>
      </c>
      <c r="AT376" s="122">
        <f t="shared" si="3086"/>
        <v>0</v>
      </c>
      <c r="AU376" s="122">
        <f t="shared" si="3087"/>
        <v>0</v>
      </c>
      <c r="AV376" s="122">
        <f t="shared" si="3088"/>
        <v>0</v>
      </c>
      <c r="AW376" s="44"/>
      <c r="AX376" s="294"/>
      <c r="AY376" s="294">
        <v>1</v>
      </c>
      <c r="AZ376" s="294"/>
      <c r="BA376" s="294"/>
      <c r="BB376" s="294"/>
      <c r="BC376" s="29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127"/>
      <c r="BO376" s="44"/>
      <c r="BP376" s="1"/>
      <c r="BQ376" s="44"/>
      <c r="BR376" s="17"/>
      <c r="BS376" s="1">
        <f t="shared" si="2741"/>
        <v>0</v>
      </c>
      <c r="BT376" s="17">
        <f t="shared" si="3334"/>
        <v>0</v>
      </c>
      <c r="BU376" s="44"/>
      <c r="BV376" s="44"/>
      <c r="BW376" s="44"/>
      <c r="BX376" s="44"/>
      <c r="BY376" s="44"/>
      <c r="BZ376" s="44"/>
      <c r="CA376" s="44"/>
      <c r="CB376" s="44"/>
      <c r="CC376" s="44"/>
      <c r="CD376" s="92"/>
      <c r="CE376" s="92"/>
      <c r="CF376" s="92"/>
      <c r="CG376" s="44"/>
      <c r="CH376" s="1"/>
      <c r="CI376" s="1"/>
      <c r="CJ376" s="1"/>
      <c r="CK376" s="383"/>
      <c r="CL376" s="383"/>
      <c r="CM376" s="383"/>
      <c r="CN376" s="1">
        <f t="shared" si="3090"/>
        <v>0</v>
      </c>
      <c r="CO376" s="1">
        <f t="shared" si="3091"/>
        <v>0</v>
      </c>
      <c r="CP376" s="20">
        <f t="shared" si="3092"/>
        <v>0</v>
      </c>
      <c r="CQ376" s="351"/>
      <c r="CR376" s="131"/>
      <c r="CS376" s="44"/>
      <c r="CT376" s="44"/>
      <c r="CU376" s="1"/>
      <c r="CV376" s="1"/>
      <c r="CW376" s="1"/>
      <c r="CX376" s="1"/>
      <c r="CY376" s="1"/>
      <c r="CZ376" s="44"/>
      <c r="DA376" s="17">
        <f t="shared" si="3335"/>
        <v>0</v>
      </c>
      <c r="DB376" s="359">
        <f t="shared" si="2770"/>
        <v>0</v>
      </c>
      <c r="DC376" s="359">
        <f t="shared" si="2771"/>
        <v>0</v>
      </c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1"/>
      <c r="DP376" s="1"/>
      <c r="DQ376" s="17">
        <f t="shared" si="3094"/>
        <v>0</v>
      </c>
      <c r="DR376" s="17">
        <f t="shared" si="3095"/>
        <v>0</v>
      </c>
      <c r="DS376" s="17">
        <f t="shared" si="3096"/>
        <v>0</v>
      </c>
      <c r="DT376" s="17">
        <f t="shared" si="3097"/>
        <v>0</v>
      </c>
      <c r="DU376" s="17">
        <f t="shared" si="3098"/>
        <v>0</v>
      </c>
      <c r="DV376" s="17">
        <f t="shared" si="3099"/>
        <v>0</v>
      </c>
      <c r="DW376" s="1"/>
      <c r="DX376" s="1"/>
      <c r="DY376" s="20">
        <f t="shared" si="3100"/>
        <v>0</v>
      </c>
      <c r="DZ376" s="20">
        <f t="shared" si="3101"/>
        <v>0</v>
      </c>
      <c r="EA376" s="20">
        <f t="shared" si="3102"/>
        <v>0</v>
      </c>
      <c r="EB376" s="20">
        <f t="shared" si="3103"/>
        <v>0</v>
      </c>
      <c r="EC376" s="18">
        <f t="shared" si="3104"/>
        <v>0</v>
      </c>
      <c r="ED376" s="19">
        <f t="shared" si="3336"/>
        <v>0</v>
      </c>
      <c r="EE376" s="19">
        <f t="shared" si="3106"/>
        <v>0</v>
      </c>
      <c r="EF376" s="1">
        <f t="shared" si="3107"/>
        <v>0</v>
      </c>
      <c r="EG376" s="18">
        <f t="shared" si="3132"/>
        <v>0</v>
      </c>
      <c r="EH376" s="341"/>
      <c r="EI376" s="44"/>
      <c r="EJ376" s="44"/>
      <c r="EK376" s="44"/>
      <c r="EL376" s="93"/>
      <c r="EM376" s="93"/>
      <c r="EN376" s="93"/>
      <c r="EO376" s="366"/>
      <c r="EP376" s="366"/>
      <c r="EQ376" s="374"/>
      <c r="ER376" s="374"/>
      <c r="ES376" s="374"/>
      <c r="ET376" s="374"/>
      <c r="EU376" s="18">
        <f t="shared" si="3108"/>
        <v>0</v>
      </c>
      <c r="EV376" s="18">
        <f t="shared" si="2763"/>
        <v>0</v>
      </c>
      <c r="EW376" s="341"/>
      <c r="EX376" s="341"/>
      <c r="EY376" s="341"/>
      <c r="EZ376" s="365">
        <f t="shared" si="2773"/>
        <v>0</v>
      </c>
      <c r="FA376" s="44"/>
      <c r="FB376" s="44"/>
      <c r="FC376" s="44"/>
      <c r="FD376" s="45"/>
      <c r="FE376" s="45"/>
      <c r="FF376" s="45"/>
      <c r="FG376" s="300"/>
      <c r="FH376" s="45"/>
      <c r="FI376" s="45"/>
      <c r="FJ376" s="45"/>
      <c r="FK376" s="44"/>
      <c r="FL376" s="44"/>
      <c r="FM376" s="44"/>
      <c r="FN376" s="44"/>
      <c r="FO376" s="294"/>
      <c r="FP376" s="20">
        <f t="shared" si="2772"/>
        <v>0</v>
      </c>
      <c r="FQ376" s="20">
        <f t="shared" si="3109"/>
        <v>0</v>
      </c>
      <c r="FR376" s="20">
        <f t="shared" si="3110"/>
        <v>0</v>
      </c>
      <c r="FS376" s="20">
        <f t="shared" si="3111"/>
        <v>0</v>
      </c>
      <c r="FT376" s="20">
        <f t="shared" si="3112"/>
        <v>0</v>
      </c>
      <c r="FU376" s="20">
        <f t="shared" si="3113"/>
        <v>0</v>
      </c>
      <c r="FV376" s="20">
        <f t="shared" si="3114"/>
        <v>0</v>
      </c>
      <c r="FW376" s="44"/>
    </row>
    <row r="377" spans="1:179" ht="27.75" customHeight="1">
      <c r="A377" s="40"/>
      <c r="B377" s="48" t="s">
        <v>177</v>
      </c>
      <c r="C377" s="48" t="str">
        <f t="shared" si="3337"/>
        <v>A1.1</v>
      </c>
      <c r="D377" s="48" t="s">
        <v>188</v>
      </c>
      <c r="E377" s="48" t="str">
        <f t="shared" ref="E377:E382" si="3339">D377</f>
        <v>2LT7,5</v>
      </c>
      <c r="F377" s="48">
        <v>35</v>
      </c>
      <c r="G377" s="48">
        <f t="shared" ref="G377:G382" si="3340">F377</f>
        <v>35</v>
      </c>
      <c r="H377" s="43"/>
      <c r="I377" s="43"/>
      <c r="J377" s="44"/>
      <c r="K377" s="44"/>
      <c r="L377" s="44"/>
      <c r="M377" s="44"/>
      <c r="N377" s="43"/>
      <c r="O377" s="43"/>
      <c r="P377" s="1"/>
      <c r="Q377" s="16"/>
      <c r="R377" s="1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1">
        <f t="shared" si="3322"/>
        <v>0</v>
      </c>
      <c r="AD377" s="1">
        <f t="shared" si="3323"/>
        <v>0</v>
      </c>
      <c r="AE377" s="1">
        <f t="shared" si="3324"/>
        <v>0</v>
      </c>
      <c r="AF377" s="1">
        <f t="shared" si="3325"/>
        <v>0</v>
      </c>
      <c r="AG377" s="1">
        <f t="shared" si="3326"/>
        <v>0</v>
      </c>
      <c r="AH377" s="1">
        <f t="shared" si="3327"/>
        <v>0</v>
      </c>
      <c r="AI377" s="1">
        <f t="shared" si="3328"/>
        <v>0</v>
      </c>
      <c r="AJ377" s="1">
        <f t="shared" si="3329"/>
        <v>0</v>
      </c>
      <c r="AK377" s="1">
        <f t="shared" si="3330"/>
        <v>0</v>
      </c>
      <c r="AL377" s="1">
        <f t="shared" si="3331"/>
        <v>0</v>
      </c>
      <c r="AM377" s="1">
        <f t="shared" si="3332"/>
        <v>0</v>
      </c>
      <c r="AN377" s="1">
        <f t="shared" si="3333"/>
        <v>0</v>
      </c>
      <c r="AO377" s="44"/>
      <c r="AP377" s="44"/>
      <c r="AQ377" s="44"/>
      <c r="AR377" s="44"/>
      <c r="AS377" s="122">
        <f t="shared" si="3085"/>
        <v>0</v>
      </c>
      <c r="AT377" s="122">
        <f t="shared" si="3086"/>
        <v>0</v>
      </c>
      <c r="AU377" s="122">
        <f t="shared" si="3087"/>
        <v>0</v>
      </c>
      <c r="AV377" s="122">
        <f t="shared" si="3088"/>
        <v>0</v>
      </c>
      <c r="AW377" s="44"/>
      <c r="AX377" s="294"/>
      <c r="AY377" s="294"/>
      <c r="AZ377" s="294"/>
      <c r="BA377" s="294"/>
      <c r="BB377" s="294"/>
      <c r="BC377" s="29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127"/>
      <c r="BO377" s="44"/>
      <c r="BP377" s="1"/>
      <c r="BQ377" s="44"/>
      <c r="BR377" s="17"/>
      <c r="BS377" s="1">
        <f t="shared" si="2741"/>
        <v>0</v>
      </c>
      <c r="BT377" s="17">
        <f t="shared" si="3334"/>
        <v>0</v>
      </c>
      <c r="BU377" s="44"/>
      <c r="BV377" s="44">
        <v>1</v>
      </c>
      <c r="BW377" s="44"/>
      <c r="BX377" s="44"/>
      <c r="BY377" s="44"/>
      <c r="BZ377" s="44"/>
      <c r="CA377" s="44"/>
      <c r="CB377" s="44"/>
      <c r="CC377" s="44"/>
      <c r="CD377" s="92"/>
      <c r="CE377" s="92"/>
      <c r="CF377" s="92"/>
      <c r="CG377" s="44"/>
      <c r="CH377" s="1">
        <v>1</v>
      </c>
      <c r="CI377" s="1"/>
      <c r="CJ377" s="1"/>
      <c r="CK377" s="383"/>
      <c r="CL377" s="383"/>
      <c r="CM377" s="383"/>
      <c r="CN377" s="1">
        <f t="shared" si="3090"/>
        <v>0</v>
      </c>
      <c r="CO377" s="1">
        <f t="shared" si="3091"/>
        <v>0</v>
      </c>
      <c r="CP377" s="20">
        <f t="shared" si="3092"/>
        <v>2.5</v>
      </c>
      <c r="CQ377" s="351"/>
      <c r="CR377" s="131">
        <f t="shared" ref="CR377:CR382" si="3341">+IF(SUM(AX377:BM377)&gt;0,1,0)+1</f>
        <v>1</v>
      </c>
      <c r="CS377" s="44"/>
      <c r="CT377" s="44"/>
      <c r="CU377" s="1"/>
      <c r="CV377" s="1">
        <v>1</v>
      </c>
      <c r="CW377" s="1"/>
      <c r="CX377" s="1"/>
      <c r="CY377" s="1"/>
      <c r="CZ377" s="44">
        <v>1</v>
      </c>
      <c r="DA377" s="17">
        <f t="shared" si="3335"/>
        <v>0</v>
      </c>
      <c r="DB377" s="359">
        <f t="shared" si="2770"/>
        <v>1</v>
      </c>
      <c r="DC377" s="359">
        <f t="shared" si="2771"/>
        <v>1</v>
      </c>
      <c r="DD377" s="44"/>
      <c r="DE377" s="44">
        <v>3</v>
      </c>
      <c r="DF377" s="44"/>
      <c r="DG377" s="44"/>
      <c r="DH377" s="44"/>
      <c r="DI377" s="44"/>
      <c r="DJ377" s="44"/>
      <c r="DK377" s="44"/>
      <c r="DL377" s="44"/>
      <c r="DM377" s="44"/>
      <c r="DN377" s="44"/>
      <c r="DO377" s="1"/>
      <c r="DP377" s="1"/>
      <c r="DQ377" s="17">
        <f t="shared" si="3094"/>
        <v>0</v>
      </c>
      <c r="DR377" s="17">
        <f t="shared" si="3095"/>
        <v>0</v>
      </c>
      <c r="DS377" s="17">
        <f t="shared" si="3096"/>
        <v>0</v>
      </c>
      <c r="DT377" s="17">
        <f t="shared" si="3097"/>
        <v>0</v>
      </c>
      <c r="DU377" s="17">
        <f t="shared" si="3098"/>
        <v>0</v>
      </c>
      <c r="DV377" s="17">
        <f t="shared" si="3099"/>
        <v>0</v>
      </c>
      <c r="DW377" s="1"/>
      <c r="DX377" s="1"/>
      <c r="DY377" s="20">
        <f t="shared" si="3100"/>
        <v>0</v>
      </c>
      <c r="DZ377" s="20">
        <f t="shared" si="3101"/>
        <v>0</v>
      </c>
      <c r="EA377" s="20">
        <f t="shared" si="3102"/>
        <v>0</v>
      </c>
      <c r="EB377" s="20">
        <f t="shared" si="3103"/>
        <v>0</v>
      </c>
      <c r="EC377" s="18">
        <f t="shared" si="3104"/>
        <v>0</v>
      </c>
      <c r="ED377" s="19">
        <f t="shared" si="3336"/>
        <v>0</v>
      </c>
      <c r="EE377" s="19">
        <f t="shared" si="3106"/>
        <v>0</v>
      </c>
      <c r="EF377" s="1">
        <f t="shared" si="3107"/>
        <v>0</v>
      </c>
      <c r="EG377" s="18">
        <f>+IF(AND(CT377+EC377=0,SUM(AO377:AR377)&gt;0,SUM(DK377:DN377)&gt;0),(CU377+CV377+CW377+CX377)*2+CY377*5,(EC377+CT377-FO377)*5)+IF(AND(EC377+DQ377+CT377=0,SUM(AO377:AR377)&gt;0),SUM(CU377:CX377)*2+CY377*5,0)+2</f>
        <v>2</v>
      </c>
      <c r="EH377" s="341"/>
      <c r="EI377" s="44">
        <v>4.5</v>
      </c>
      <c r="EJ377" s="44"/>
      <c r="EK377" s="44"/>
      <c r="EL377" s="93"/>
      <c r="EM377" s="93"/>
      <c r="EN377" s="93"/>
      <c r="EO377" s="366"/>
      <c r="EP377" s="366"/>
      <c r="EQ377" s="374"/>
      <c r="ER377" s="374"/>
      <c r="ES377" s="374"/>
      <c r="ET377" s="374"/>
      <c r="EU377" s="18">
        <f t="shared" si="3108"/>
        <v>3</v>
      </c>
      <c r="EV377" s="18">
        <f t="shared" si="2763"/>
        <v>2</v>
      </c>
      <c r="EW377" s="341"/>
      <c r="EX377" s="341"/>
      <c r="EY377" s="341"/>
      <c r="EZ377" s="365">
        <f t="shared" si="2773"/>
        <v>0</v>
      </c>
      <c r="FA377" s="44"/>
      <c r="FB377" s="44"/>
      <c r="FC377" s="44"/>
      <c r="FD377" s="45"/>
      <c r="FE377" s="45"/>
      <c r="FF377" s="45"/>
      <c r="FG377" s="300"/>
      <c r="FH377" s="45"/>
      <c r="FI377" s="45"/>
      <c r="FJ377" s="45"/>
      <c r="FK377" s="44"/>
      <c r="FL377" s="44"/>
      <c r="FM377" s="44"/>
      <c r="FN377" s="44"/>
      <c r="FO377" s="294"/>
      <c r="FP377" s="20">
        <f t="shared" si="2772"/>
        <v>0</v>
      </c>
      <c r="FQ377" s="20">
        <f t="shared" si="3109"/>
        <v>3</v>
      </c>
      <c r="FR377" s="20">
        <f t="shared" si="3110"/>
        <v>0</v>
      </c>
      <c r="FS377" s="20">
        <f t="shared" si="3111"/>
        <v>0</v>
      </c>
      <c r="FT377" s="20">
        <f t="shared" si="3112"/>
        <v>0</v>
      </c>
      <c r="FU377" s="20">
        <f t="shared" si="3113"/>
        <v>0</v>
      </c>
      <c r="FV377" s="20">
        <f t="shared" si="3114"/>
        <v>0</v>
      </c>
      <c r="FW377" s="44"/>
    </row>
    <row r="378" spans="1:179" ht="27.75" customHeight="1">
      <c r="A378" s="40"/>
      <c r="B378" s="48" t="s">
        <v>178</v>
      </c>
      <c r="C378" s="48" t="str">
        <f t="shared" si="3337"/>
        <v>A1.2</v>
      </c>
      <c r="D378" s="48" t="s">
        <v>53</v>
      </c>
      <c r="E378" s="48" t="str">
        <f t="shared" si="3339"/>
        <v>LT7,5</v>
      </c>
      <c r="F378" s="48">
        <v>35</v>
      </c>
      <c r="G378" s="48">
        <f t="shared" si="3340"/>
        <v>35</v>
      </c>
      <c r="H378" s="43"/>
      <c r="I378" s="43"/>
      <c r="J378" s="44"/>
      <c r="K378" s="44"/>
      <c r="L378" s="44"/>
      <c r="M378" s="44"/>
      <c r="N378" s="43"/>
      <c r="O378" s="43"/>
      <c r="P378" s="1"/>
      <c r="Q378" s="16"/>
      <c r="R378" s="1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1">
        <f t="shared" ref="AC378" si="3342">+IF(S378=1,1,0)+IF(T378=1,1,0)</f>
        <v>0</v>
      </c>
      <c r="AD378" s="1">
        <f t="shared" ref="AD378" si="3343">+IF(U378=1,1,0)+IF(V378=1,1,0)</f>
        <v>0</v>
      </c>
      <c r="AE378" s="1">
        <f t="shared" ref="AE378" si="3344">+IF(W378=1,1,0)+IF(X378=1,1,0)</f>
        <v>0</v>
      </c>
      <c r="AF378" s="1">
        <f t="shared" ref="AF378" si="3345">+IF(Y378=1,1,0)+IF(Z378=1,1,0)</f>
        <v>0</v>
      </c>
      <c r="AG378" s="1">
        <f t="shared" ref="AG378" si="3346">+IF(AA378=1,1,0)</f>
        <v>0</v>
      </c>
      <c r="AH378" s="1">
        <f t="shared" ref="AH378" si="3347">+IF(AB378=1,1,0)</f>
        <v>0</v>
      </c>
      <c r="AI378" s="1">
        <f t="shared" ref="AI378" si="3348">+IF(S378=2,1,0)+IF(T378=2,1,0)</f>
        <v>0</v>
      </c>
      <c r="AJ378" s="1">
        <f t="shared" ref="AJ378" si="3349">+IF(U378=2,1,0)+IF(V378=2,1,0)</f>
        <v>0</v>
      </c>
      <c r="AK378" s="1">
        <f t="shared" ref="AK378" si="3350">+IF(X378=2,1,0)+IF(W378=2,1,0)</f>
        <v>0</v>
      </c>
      <c r="AL378" s="1">
        <f t="shared" ref="AL378" si="3351">+IF(Y378=2,1,0)+IF(Z378=2,1,0)</f>
        <v>0</v>
      </c>
      <c r="AM378" s="1">
        <f t="shared" ref="AM378" si="3352">+IF(AA378=2,1,0)</f>
        <v>0</v>
      </c>
      <c r="AN378" s="1">
        <f t="shared" ref="AN378" si="3353">+IF(AB378=2,1,0)</f>
        <v>0</v>
      </c>
      <c r="AO378" s="44"/>
      <c r="AP378" s="44"/>
      <c r="AQ378" s="44"/>
      <c r="AR378" s="44"/>
      <c r="AS378" s="122">
        <f t="shared" si="3085"/>
        <v>0</v>
      </c>
      <c r="AT378" s="122">
        <f t="shared" si="3086"/>
        <v>0</v>
      </c>
      <c r="AU378" s="122">
        <f t="shared" si="3087"/>
        <v>0</v>
      </c>
      <c r="AV378" s="122">
        <f t="shared" si="3088"/>
        <v>0</v>
      </c>
      <c r="AW378" s="44"/>
      <c r="AX378" s="294"/>
      <c r="AY378" s="294"/>
      <c r="AZ378" s="294"/>
      <c r="BA378" s="294"/>
      <c r="BB378" s="294"/>
      <c r="BC378" s="29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127"/>
      <c r="BO378" s="44"/>
      <c r="BP378" s="1"/>
      <c r="BQ378" s="44"/>
      <c r="BR378" s="17"/>
      <c r="BS378" s="1">
        <f t="shared" si="2741"/>
        <v>0</v>
      </c>
      <c r="BT378" s="17">
        <f t="shared" ref="BT378" si="3354">+BS378*2</f>
        <v>0</v>
      </c>
      <c r="BU378" s="44"/>
      <c r="BV378" s="44">
        <v>1</v>
      </c>
      <c r="BW378" s="44"/>
      <c r="BX378" s="44"/>
      <c r="BY378" s="44"/>
      <c r="BZ378" s="44"/>
      <c r="CA378" s="44"/>
      <c r="CB378" s="44"/>
      <c r="CC378" s="44"/>
      <c r="CD378" s="92"/>
      <c r="CE378" s="92"/>
      <c r="CF378" s="92"/>
      <c r="CG378" s="44"/>
      <c r="CH378" s="1">
        <v>1</v>
      </c>
      <c r="CI378" s="1"/>
      <c r="CJ378" s="1"/>
      <c r="CK378" s="383"/>
      <c r="CL378" s="383"/>
      <c r="CM378" s="383"/>
      <c r="CN378" s="1">
        <f t="shared" si="3090"/>
        <v>0</v>
      </c>
      <c r="CO378" s="1">
        <f t="shared" si="3091"/>
        <v>0</v>
      </c>
      <c r="CP378" s="20">
        <f t="shared" si="3092"/>
        <v>2.5</v>
      </c>
      <c r="CQ378" s="351"/>
      <c r="CR378" s="131">
        <f t="shared" si="3341"/>
        <v>1</v>
      </c>
      <c r="CS378" s="44"/>
      <c r="CT378" s="44"/>
      <c r="CU378" s="1"/>
      <c r="CV378" s="1"/>
      <c r="CW378" s="1"/>
      <c r="CX378" s="1"/>
      <c r="CY378" s="1"/>
      <c r="CZ378" s="44"/>
      <c r="DA378" s="17">
        <f t="shared" ref="DA378" si="3355">+CY378</f>
        <v>0</v>
      </c>
      <c r="DB378" s="359">
        <f t="shared" si="2770"/>
        <v>0</v>
      </c>
      <c r="DC378" s="359">
        <f t="shared" si="2771"/>
        <v>0</v>
      </c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1"/>
      <c r="DP378" s="1"/>
      <c r="DQ378" s="17">
        <f t="shared" si="3094"/>
        <v>0</v>
      </c>
      <c r="DR378" s="17">
        <f t="shared" si="3095"/>
        <v>0</v>
      </c>
      <c r="DS378" s="17">
        <f t="shared" si="3096"/>
        <v>0</v>
      </c>
      <c r="DT378" s="17">
        <f t="shared" si="3097"/>
        <v>0</v>
      </c>
      <c r="DU378" s="17">
        <f t="shared" si="3098"/>
        <v>0</v>
      </c>
      <c r="DV378" s="17">
        <f t="shared" si="3099"/>
        <v>0</v>
      </c>
      <c r="DW378" s="1"/>
      <c r="DX378" s="1"/>
      <c r="DY378" s="20">
        <f t="shared" si="3100"/>
        <v>0</v>
      </c>
      <c r="DZ378" s="20">
        <f t="shared" si="3101"/>
        <v>0</v>
      </c>
      <c r="EA378" s="20">
        <f t="shared" si="3102"/>
        <v>0</v>
      </c>
      <c r="EB378" s="20">
        <f t="shared" si="3103"/>
        <v>0</v>
      </c>
      <c r="EC378" s="18">
        <f t="shared" si="3104"/>
        <v>0</v>
      </c>
      <c r="ED378" s="19">
        <f t="shared" ref="ED378" si="3356">+IF(EC378&lt;&gt;0,EC378*3,0)</f>
        <v>0</v>
      </c>
      <c r="EE378" s="19">
        <f t="shared" si="3106"/>
        <v>0</v>
      </c>
      <c r="EF378" s="1">
        <f t="shared" si="3107"/>
        <v>0</v>
      </c>
      <c r="EG378" s="18">
        <f>+IF(AND(CT378+EC378=0,SUM(AO378:AR378)&gt;0,SUM(DK378:DN378)&gt;0),(CU378+CV378+CW378+CX378)*2+CY378*5,(EC378+CT378-FO378)*5)+IF(AND(EC378+DQ378+CT378=0,SUM(AO378:AR378)&gt;0),SUM(CU378:CX378)*2+CY378*5,0)</f>
        <v>0</v>
      </c>
      <c r="EH378" s="341"/>
      <c r="EI378" s="44"/>
      <c r="EJ378" s="44"/>
      <c r="EK378" s="44"/>
      <c r="EL378" s="93"/>
      <c r="EM378" s="93"/>
      <c r="EN378" s="93"/>
      <c r="EO378" s="366"/>
      <c r="EP378" s="366"/>
      <c r="EQ378" s="374"/>
      <c r="ER378" s="374"/>
      <c r="ES378" s="374"/>
      <c r="ET378" s="374"/>
      <c r="EU378" s="18">
        <f t="shared" si="3108"/>
        <v>0</v>
      </c>
      <c r="EV378" s="18">
        <f t="shared" si="2763"/>
        <v>2</v>
      </c>
      <c r="EW378" s="341"/>
      <c r="EX378" s="341"/>
      <c r="EY378" s="341"/>
      <c r="EZ378" s="365">
        <f t="shared" si="2773"/>
        <v>0</v>
      </c>
      <c r="FA378" s="44"/>
      <c r="FB378" s="44"/>
      <c r="FC378" s="44"/>
      <c r="FD378" s="45"/>
      <c r="FE378" s="45"/>
      <c r="FF378" s="45"/>
      <c r="FG378" s="300"/>
      <c r="FH378" s="45"/>
      <c r="FI378" s="45"/>
      <c r="FJ378" s="45"/>
      <c r="FK378" s="44"/>
      <c r="FL378" s="44"/>
      <c r="FM378" s="44"/>
      <c r="FN378" s="44"/>
      <c r="FO378" s="294"/>
      <c r="FP378" s="20">
        <f t="shared" si="2772"/>
        <v>0</v>
      </c>
      <c r="FQ378" s="20">
        <f t="shared" si="3109"/>
        <v>0</v>
      </c>
      <c r="FR378" s="20">
        <f t="shared" si="3110"/>
        <v>0</v>
      </c>
      <c r="FS378" s="20">
        <f t="shared" si="3111"/>
        <v>0</v>
      </c>
      <c r="FT378" s="20">
        <f t="shared" si="3112"/>
        <v>0</v>
      </c>
      <c r="FU378" s="20">
        <f t="shared" si="3113"/>
        <v>0</v>
      </c>
      <c r="FV378" s="20">
        <f t="shared" si="3114"/>
        <v>0</v>
      </c>
      <c r="FW378" s="44"/>
    </row>
    <row r="379" spans="1:179" ht="27.75" customHeight="1">
      <c r="A379" s="40"/>
      <c r="B379" s="48" t="s">
        <v>179</v>
      </c>
      <c r="C379" s="48" t="str">
        <f t="shared" si="3337"/>
        <v>A1.3</v>
      </c>
      <c r="D379" s="48" t="s">
        <v>53</v>
      </c>
      <c r="E379" s="48" t="str">
        <f t="shared" si="3339"/>
        <v>LT7,5</v>
      </c>
      <c r="F379" s="48">
        <v>38</v>
      </c>
      <c r="G379" s="48">
        <f t="shared" si="3340"/>
        <v>38</v>
      </c>
      <c r="H379" s="43"/>
      <c r="I379" s="43"/>
      <c r="J379" s="44"/>
      <c r="K379" s="44"/>
      <c r="L379" s="44"/>
      <c r="M379" s="44"/>
      <c r="N379" s="43"/>
      <c r="O379" s="43"/>
      <c r="P379" s="1"/>
      <c r="Q379" s="16"/>
      <c r="R379" s="1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1">
        <f t="shared" ref="AC379" si="3357">+IF(S379=1,1,0)+IF(T379=1,1,0)</f>
        <v>0</v>
      </c>
      <c r="AD379" s="1">
        <f t="shared" ref="AD379" si="3358">+IF(U379=1,1,0)+IF(V379=1,1,0)</f>
        <v>0</v>
      </c>
      <c r="AE379" s="1">
        <f t="shared" ref="AE379" si="3359">+IF(W379=1,1,0)+IF(X379=1,1,0)</f>
        <v>0</v>
      </c>
      <c r="AF379" s="1">
        <f t="shared" ref="AF379" si="3360">+IF(Y379=1,1,0)+IF(Z379=1,1,0)</f>
        <v>0</v>
      </c>
      <c r="AG379" s="1">
        <f t="shared" ref="AG379" si="3361">+IF(AA379=1,1,0)</f>
        <v>0</v>
      </c>
      <c r="AH379" s="1">
        <f t="shared" ref="AH379" si="3362">+IF(AB379=1,1,0)</f>
        <v>0</v>
      </c>
      <c r="AI379" s="1">
        <f t="shared" ref="AI379" si="3363">+IF(S379=2,1,0)+IF(T379=2,1,0)</f>
        <v>0</v>
      </c>
      <c r="AJ379" s="1">
        <f t="shared" ref="AJ379" si="3364">+IF(U379=2,1,0)+IF(V379=2,1,0)</f>
        <v>0</v>
      </c>
      <c r="AK379" s="1">
        <f t="shared" ref="AK379" si="3365">+IF(X379=2,1,0)+IF(W379=2,1,0)</f>
        <v>0</v>
      </c>
      <c r="AL379" s="1">
        <f t="shared" ref="AL379" si="3366">+IF(Y379=2,1,0)+IF(Z379=2,1,0)</f>
        <v>0</v>
      </c>
      <c r="AM379" s="1">
        <f t="shared" ref="AM379" si="3367">+IF(AA379=2,1,0)</f>
        <v>0</v>
      </c>
      <c r="AN379" s="1">
        <f t="shared" ref="AN379" si="3368">+IF(AB379=2,1,0)</f>
        <v>0</v>
      </c>
      <c r="AO379" s="44"/>
      <c r="AP379" s="44"/>
      <c r="AQ379" s="44"/>
      <c r="AR379" s="44"/>
      <c r="AS379" s="122">
        <f t="shared" si="3085"/>
        <v>0</v>
      </c>
      <c r="AT379" s="122">
        <f t="shared" si="3086"/>
        <v>0</v>
      </c>
      <c r="AU379" s="122">
        <f t="shared" si="3087"/>
        <v>0</v>
      </c>
      <c r="AV379" s="122">
        <f t="shared" si="3088"/>
        <v>0</v>
      </c>
      <c r="AW379" s="44"/>
      <c r="AX379" s="294"/>
      <c r="AY379" s="294"/>
      <c r="AZ379" s="294"/>
      <c r="BA379" s="294"/>
      <c r="BB379" s="294"/>
      <c r="BC379" s="29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127"/>
      <c r="BO379" s="44"/>
      <c r="BP379" s="1"/>
      <c r="BQ379" s="44"/>
      <c r="BR379" s="17"/>
      <c r="BS379" s="1">
        <f t="shared" si="2741"/>
        <v>0</v>
      </c>
      <c r="BT379" s="17">
        <f t="shared" ref="BT379" si="3369">+BS379*2</f>
        <v>0</v>
      </c>
      <c r="BU379" s="44"/>
      <c r="BV379" s="44">
        <v>1</v>
      </c>
      <c r="BW379" s="44"/>
      <c r="BX379" s="44"/>
      <c r="BY379" s="44"/>
      <c r="BZ379" s="44"/>
      <c r="CA379" s="44"/>
      <c r="CB379" s="44"/>
      <c r="CC379" s="44"/>
      <c r="CD379" s="92"/>
      <c r="CE379" s="92"/>
      <c r="CF379" s="92"/>
      <c r="CG379" s="44"/>
      <c r="CH379" s="1">
        <v>1</v>
      </c>
      <c r="CI379" s="1"/>
      <c r="CJ379" s="1"/>
      <c r="CK379" s="383"/>
      <c r="CL379" s="383"/>
      <c r="CM379" s="383"/>
      <c r="CN379" s="1">
        <f t="shared" si="3090"/>
        <v>0</v>
      </c>
      <c r="CO379" s="1">
        <f t="shared" si="3091"/>
        <v>0</v>
      </c>
      <c r="CP379" s="20">
        <f t="shared" si="3092"/>
        <v>2.5</v>
      </c>
      <c r="CQ379" s="351"/>
      <c r="CR379" s="131">
        <f t="shared" si="3341"/>
        <v>1</v>
      </c>
      <c r="CS379" s="44"/>
      <c r="CT379" s="44"/>
      <c r="CU379" s="1"/>
      <c r="CV379" s="1"/>
      <c r="CW379" s="1"/>
      <c r="CX379" s="1"/>
      <c r="CY379" s="1"/>
      <c r="CZ379" s="44"/>
      <c r="DA379" s="17">
        <f t="shared" ref="DA379" si="3370">+CY379</f>
        <v>0</v>
      </c>
      <c r="DB379" s="359">
        <f t="shared" si="2770"/>
        <v>0</v>
      </c>
      <c r="DC379" s="359">
        <f t="shared" si="2771"/>
        <v>0</v>
      </c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1"/>
      <c r="DP379" s="1"/>
      <c r="DQ379" s="17">
        <f t="shared" si="3094"/>
        <v>0</v>
      </c>
      <c r="DR379" s="17">
        <f t="shared" si="3095"/>
        <v>0</v>
      </c>
      <c r="DS379" s="17">
        <f t="shared" si="3096"/>
        <v>0</v>
      </c>
      <c r="DT379" s="17">
        <f t="shared" si="3097"/>
        <v>0</v>
      </c>
      <c r="DU379" s="17">
        <f t="shared" si="3098"/>
        <v>0</v>
      </c>
      <c r="DV379" s="17">
        <f t="shared" si="3099"/>
        <v>0</v>
      </c>
      <c r="DW379" s="1"/>
      <c r="DX379" s="1"/>
      <c r="DY379" s="20">
        <f t="shared" si="3100"/>
        <v>0</v>
      </c>
      <c r="DZ379" s="20">
        <f t="shared" si="3101"/>
        <v>0</v>
      </c>
      <c r="EA379" s="20">
        <f t="shared" si="3102"/>
        <v>0</v>
      </c>
      <c r="EB379" s="20">
        <f t="shared" si="3103"/>
        <v>0</v>
      </c>
      <c r="EC379" s="18">
        <f t="shared" si="3104"/>
        <v>0</v>
      </c>
      <c r="ED379" s="19">
        <f t="shared" ref="ED379" si="3371">+IF(EC379&lt;&gt;0,EC379*3,0)</f>
        <v>0</v>
      </c>
      <c r="EE379" s="19">
        <f t="shared" si="3106"/>
        <v>0</v>
      </c>
      <c r="EF379" s="1">
        <f t="shared" si="3107"/>
        <v>0</v>
      </c>
      <c r="EG379" s="18">
        <f>+IF(AND(CT379+EC379=0,SUM(AO379:AR379)&gt;0,SUM(DK379:DN379)&gt;0),(CU379+CV379+CW379+CX379)*2+CY379*5,(EC379+CT379-FO379)*5)+IF(AND(EC379+DQ379+CT379=0,SUM(AO379:AR379)&gt;0),SUM(CU379:CX379)*2+CY379*5,0)</f>
        <v>0</v>
      </c>
      <c r="EH379" s="341"/>
      <c r="EI379" s="44"/>
      <c r="EJ379" s="44"/>
      <c r="EK379" s="44"/>
      <c r="EL379" s="93"/>
      <c r="EM379" s="93"/>
      <c r="EN379" s="93"/>
      <c r="EO379" s="366"/>
      <c r="EP379" s="366"/>
      <c r="EQ379" s="374"/>
      <c r="ER379" s="374"/>
      <c r="ES379" s="374"/>
      <c r="ET379" s="374"/>
      <c r="EU379" s="18">
        <f t="shared" si="3108"/>
        <v>0</v>
      </c>
      <c r="EV379" s="18">
        <f t="shared" si="2763"/>
        <v>2</v>
      </c>
      <c r="EW379" s="341"/>
      <c r="EX379" s="341"/>
      <c r="EY379" s="341"/>
      <c r="EZ379" s="365">
        <f t="shared" si="2773"/>
        <v>0</v>
      </c>
      <c r="FA379" s="44"/>
      <c r="FB379" s="44"/>
      <c r="FC379" s="44"/>
      <c r="FD379" s="45"/>
      <c r="FE379" s="45"/>
      <c r="FF379" s="45"/>
      <c r="FG379" s="300"/>
      <c r="FH379" s="45"/>
      <c r="FI379" s="45"/>
      <c r="FJ379" s="45"/>
      <c r="FK379" s="44"/>
      <c r="FL379" s="44"/>
      <c r="FM379" s="44"/>
      <c r="FN379" s="44"/>
      <c r="FO379" s="294"/>
      <c r="FP379" s="20">
        <f t="shared" si="2772"/>
        <v>0</v>
      </c>
      <c r="FQ379" s="20">
        <f t="shared" si="3109"/>
        <v>0</v>
      </c>
      <c r="FR379" s="20">
        <f t="shared" si="3110"/>
        <v>0</v>
      </c>
      <c r="FS379" s="20">
        <f t="shared" si="3111"/>
        <v>0</v>
      </c>
      <c r="FT379" s="20">
        <f t="shared" si="3112"/>
        <v>0</v>
      </c>
      <c r="FU379" s="20">
        <f t="shared" si="3113"/>
        <v>0</v>
      </c>
      <c r="FV379" s="20">
        <f t="shared" si="3114"/>
        <v>0</v>
      </c>
      <c r="FW379" s="44"/>
    </row>
    <row r="380" spans="1:179" ht="27.75" customHeight="1">
      <c r="A380" s="40"/>
      <c r="B380" s="48" t="s">
        <v>180</v>
      </c>
      <c r="C380" s="48" t="str">
        <f t="shared" si="3337"/>
        <v>A1.4</v>
      </c>
      <c r="D380" s="48" t="s">
        <v>53</v>
      </c>
      <c r="E380" s="48" t="str">
        <f t="shared" si="3339"/>
        <v>LT7,5</v>
      </c>
      <c r="F380" s="48">
        <v>33</v>
      </c>
      <c r="G380" s="48">
        <f t="shared" si="3340"/>
        <v>33</v>
      </c>
      <c r="H380" s="43"/>
      <c r="I380" s="43"/>
      <c r="J380" s="44"/>
      <c r="K380" s="44"/>
      <c r="L380" s="44"/>
      <c r="M380" s="44"/>
      <c r="N380" s="43"/>
      <c r="O380" s="43"/>
      <c r="P380" s="1"/>
      <c r="Q380" s="16"/>
      <c r="R380" s="1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1">
        <f t="shared" ref="AC380" si="3372">+IF(S380=1,1,0)+IF(T380=1,1,0)</f>
        <v>0</v>
      </c>
      <c r="AD380" s="1">
        <f t="shared" ref="AD380" si="3373">+IF(U380=1,1,0)+IF(V380=1,1,0)</f>
        <v>0</v>
      </c>
      <c r="AE380" s="1">
        <f t="shared" ref="AE380" si="3374">+IF(W380=1,1,0)+IF(X380=1,1,0)</f>
        <v>0</v>
      </c>
      <c r="AF380" s="1">
        <f t="shared" ref="AF380" si="3375">+IF(Y380=1,1,0)+IF(Z380=1,1,0)</f>
        <v>0</v>
      </c>
      <c r="AG380" s="1">
        <f t="shared" ref="AG380" si="3376">+IF(AA380=1,1,0)</f>
        <v>0</v>
      </c>
      <c r="AH380" s="1">
        <f t="shared" ref="AH380" si="3377">+IF(AB380=1,1,0)</f>
        <v>0</v>
      </c>
      <c r="AI380" s="1">
        <f t="shared" ref="AI380" si="3378">+IF(S380=2,1,0)+IF(T380=2,1,0)</f>
        <v>0</v>
      </c>
      <c r="AJ380" s="1">
        <f t="shared" ref="AJ380" si="3379">+IF(U380=2,1,0)+IF(V380=2,1,0)</f>
        <v>0</v>
      </c>
      <c r="AK380" s="1">
        <f t="shared" ref="AK380" si="3380">+IF(X380=2,1,0)+IF(W380=2,1,0)</f>
        <v>0</v>
      </c>
      <c r="AL380" s="1">
        <f t="shared" ref="AL380" si="3381">+IF(Y380=2,1,0)+IF(Z380=2,1,0)</f>
        <v>0</v>
      </c>
      <c r="AM380" s="1">
        <f t="shared" ref="AM380" si="3382">+IF(AA380=2,1,0)</f>
        <v>0</v>
      </c>
      <c r="AN380" s="1">
        <f t="shared" ref="AN380" si="3383">+IF(AB380=2,1,0)</f>
        <v>0</v>
      </c>
      <c r="AO380" s="44"/>
      <c r="AP380" s="44"/>
      <c r="AQ380" s="44"/>
      <c r="AR380" s="44"/>
      <c r="AS380" s="122">
        <f t="shared" si="3085"/>
        <v>0</v>
      </c>
      <c r="AT380" s="122">
        <f t="shared" si="3086"/>
        <v>0</v>
      </c>
      <c r="AU380" s="122">
        <f t="shared" si="3087"/>
        <v>0</v>
      </c>
      <c r="AV380" s="122">
        <f t="shared" si="3088"/>
        <v>0</v>
      </c>
      <c r="AW380" s="44"/>
      <c r="AX380" s="294"/>
      <c r="AY380" s="294"/>
      <c r="AZ380" s="294"/>
      <c r="BA380" s="294"/>
      <c r="BB380" s="294"/>
      <c r="BC380" s="29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127"/>
      <c r="BO380" s="44"/>
      <c r="BP380" s="1"/>
      <c r="BQ380" s="44"/>
      <c r="BR380" s="17"/>
      <c r="BS380" s="1">
        <f t="shared" si="2741"/>
        <v>0</v>
      </c>
      <c r="BT380" s="17">
        <f t="shared" ref="BT380" si="3384">+BS380*2</f>
        <v>0</v>
      </c>
      <c r="BU380" s="44"/>
      <c r="BV380" s="44">
        <v>1</v>
      </c>
      <c r="BW380" s="44"/>
      <c r="BX380" s="44"/>
      <c r="BY380" s="44"/>
      <c r="BZ380" s="44"/>
      <c r="CA380" s="44"/>
      <c r="CB380" s="44"/>
      <c r="CC380" s="44"/>
      <c r="CD380" s="92"/>
      <c r="CE380" s="92"/>
      <c r="CF380" s="92"/>
      <c r="CG380" s="44"/>
      <c r="CH380" s="1">
        <v>1</v>
      </c>
      <c r="CI380" s="1"/>
      <c r="CJ380" s="1"/>
      <c r="CK380" s="383"/>
      <c r="CL380" s="383"/>
      <c r="CM380" s="383"/>
      <c r="CN380" s="1">
        <f t="shared" si="3090"/>
        <v>0</v>
      </c>
      <c r="CO380" s="1">
        <f t="shared" si="3091"/>
        <v>0</v>
      </c>
      <c r="CP380" s="20">
        <f t="shared" si="3092"/>
        <v>2.5</v>
      </c>
      <c r="CQ380" s="351"/>
      <c r="CR380" s="131">
        <f t="shared" si="3341"/>
        <v>1</v>
      </c>
      <c r="CS380" s="44"/>
      <c r="CT380" s="44"/>
      <c r="CU380" s="1"/>
      <c r="CV380" s="1"/>
      <c r="CW380" s="1"/>
      <c r="CX380" s="1"/>
      <c r="CY380" s="1"/>
      <c r="CZ380" s="44"/>
      <c r="DA380" s="17">
        <f t="shared" ref="DA380" si="3385">+CY380</f>
        <v>0</v>
      </c>
      <c r="DB380" s="359">
        <f t="shared" si="2770"/>
        <v>0</v>
      </c>
      <c r="DC380" s="359">
        <f t="shared" si="2771"/>
        <v>0</v>
      </c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1"/>
      <c r="DP380" s="1"/>
      <c r="DQ380" s="17">
        <f t="shared" si="3094"/>
        <v>0</v>
      </c>
      <c r="DR380" s="17">
        <f t="shared" si="3095"/>
        <v>0</v>
      </c>
      <c r="DS380" s="17">
        <f t="shared" si="3096"/>
        <v>0</v>
      </c>
      <c r="DT380" s="17">
        <f t="shared" si="3097"/>
        <v>0</v>
      </c>
      <c r="DU380" s="17">
        <f t="shared" si="3098"/>
        <v>0</v>
      </c>
      <c r="DV380" s="17">
        <f t="shared" si="3099"/>
        <v>0</v>
      </c>
      <c r="DW380" s="1"/>
      <c r="DX380" s="1"/>
      <c r="DY380" s="20">
        <f t="shared" si="3100"/>
        <v>0</v>
      </c>
      <c r="DZ380" s="20">
        <f t="shared" si="3101"/>
        <v>0</v>
      </c>
      <c r="EA380" s="20">
        <f t="shared" si="3102"/>
        <v>0</v>
      </c>
      <c r="EB380" s="20">
        <f t="shared" si="3103"/>
        <v>0</v>
      </c>
      <c r="EC380" s="18">
        <f t="shared" si="3104"/>
        <v>0</v>
      </c>
      <c r="ED380" s="19">
        <f t="shared" ref="ED380" si="3386">+IF(EC380&lt;&gt;0,EC380*3,0)</f>
        <v>0</v>
      </c>
      <c r="EE380" s="19">
        <f t="shared" si="3106"/>
        <v>0</v>
      </c>
      <c r="EF380" s="1">
        <f t="shared" si="3107"/>
        <v>0</v>
      </c>
      <c r="EG380" s="18">
        <f>+IF(AND(CT380+EC380=0,SUM(AO380:AR380)&gt;0,SUM(DK380:DN380)&gt;0),(CU380+CV380+CW380+CX380)*2+CY380*5,(EC380+CT380-FO380)*5)+IF(AND(EC380+DQ380+CT380=0,SUM(AO380:AR380)&gt;0),SUM(CU380:CX380)*2+CY380*5,0)</f>
        <v>0</v>
      </c>
      <c r="EH380" s="341"/>
      <c r="EI380" s="44"/>
      <c r="EJ380" s="44"/>
      <c r="EK380" s="44"/>
      <c r="EL380" s="93"/>
      <c r="EM380" s="93"/>
      <c r="EN380" s="93"/>
      <c r="EO380" s="366"/>
      <c r="EP380" s="366"/>
      <c r="EQ380" s="374"/>
      <c r="ER380" s="374"/>
      <c r="ES380" s="374"/>
      <c r="ET380" s="374"/>
      <c r="EU380" s="18">
        <f t="shared" si="3108"/>
        <v>0</v>
      </c>
      <c r="EV380" s="18">
        <f t="shared" si="2763"/>
        <v>2</v>
      </c>
      <c r="EW380" s="341"/>
      <c r="EX380" s="341"/>
      <c r="EY380" s="341"/>
      <c r="EZ380" s="365">
        <f t="shared" si="2773"/>
        <v>0</v>
      </c>
      <c r="FA380" s="44"/>
      <c r="FB380" s="44"/>
      <c r="FC380" s="44"/>
      <c r="FD380" s="45"/>
      <c r="FE380" s="45"/>
      <c r="FF380" s="45"/>
      <c r="FG380" s="300"/>
      <c r="FH380" s="45"/>
      <c r="FI380" s="45"/>
      <c r="FJ380" s="45"/>
      <c r="FK380" s="44"/>
      <c r="FL380" s="44"/>
      <c r="FM380" s="44"/>
      <c r="FN380" s="44"/>
      <c r="FO380" s="294"/>
      <c r="FP380" s="20">
        <f t="shared" si="2772"/>
        <v>0</v>
      </c>
      <c r="FQ380" s="20">
        <f t="shared" si="3109"/>
        <v>0</v>
      </c>
      <c r="FR380" s="20">
        <f t="shared" si="3110"/>
        <v>0</v>
      </c>
      <c r="FS380" s="20">
        <f t="shared" si="3111"/>
        <v>0</v>
      </c>
      <c r="FT380" s="20">
        <f t="shared" si="3112"/>
        <v>0</v>
      </c>
      <c r="FU380" s="20">
        <f t="shared" si="3113"/>
        <v>0</v>
      </c>
      <c r="FV380" s="20">
        <f t="shared" si="3114"/>
        <v>0</v>
      </c>
      <c r="FW380" s="44"/>
    </row>
    <row r="381" spans="1:179" ht="27.75" customHeight="1">
      <c r="A381" s="40"/>
      <c r="B381" s="48" t="s">
        <v>181</v>
      </c>
      <c r="C381" s="48" t="str">
        <f t="shared" si="3337"/>
        <v>A1.5</v>
      </c>
      <c r="D381" s="48" t="s">
        <v>53</v>
      </c>
      <c r="E381" s="48" t="str">
        <f t="shared" si="3339"/>
        <v>LT7,5</v>
      </c>
      <c r="F381" s="48">
        <v>36</v>
      </c>
      <c r="G381" s="48">
        <f t="shared" si="3340"/>
        <v>36</v>
      </c>
      <c r="H381" s="43"/>
      <c r="I381" s="43"/>
      <c r="J381" s="44"/>
      <c r="K381" s="44"/>
      <c r="L381" s="44"/>
      <c r="M381" s="44"/>
      <c r="N381" s="43"/>
      <c r="O381" s="43"/>
      <c r="P381" s="1"/>
      <c r="Q381" s="16"/>
      <c r="R381" s="1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1">
        <f t="shared" ref="AC381" si="3387">+IF(S381=1,1,0)+IF(T381=1,1,0)</f>
        <v>0</v>
      </c>
      <c r="AD381" s="1">
        <f t="shared" ref="AD381" si="3388">+IF(U381=1,1,0)+IF(V381=1,1,0)</f>
        <v>0</v>
      </c>
      <c r="AE381" s="1">
        <f t="shared" ref="AE381" si="3389">+IF(W381=1,1,0)+IF(X381=1,1,0)</f>
        <v>0</v>
      </c>
      <c r="AF381" s="1">
        <f t="shared" ref="AF381" si="3390">+IF(Y381=1,1,0)+IF(Z381=1,1,0)</f>
        <v>0</v>
      </c>
      <c r="AG381" s="1">
        <f t="shared" ref="AG381" si="3391">+IF(AA381=1,1,0)</f>
        <v>0</v>
      </c>
      <c r="AH381" s="1">
        <f t="shared" ref="AH381" si="3392">+IF(AB381=1,1,0)</f>
        <v>0</v>
      </c>
      <c r="AI381" s="1">
        <f t="shared" ref="AI381" si="3393">+IF(S381=2,1,0)+IF(T381=2,1,0)</f>
        <v>0</v>
      </c>
      <c r="AJ381" s="1">
        <f t="shared" ref="AJ381" si="3394">+IF(U381=2,1,0)+IF(V381=2,1,0)</f>
        <v>0</v>
      </c>
      <c r="AK381" s="1">
        <f t="shared" ref="AK381" si="3395">+IF(X381=2,1,0)+IF(W381=2,1,0)</f>
        <v>0</v>
      </c>
      <c r="AL381" s="1">
        <f t="shared" ref="AL381" si="3396">+IF(Y381=2,1,0)+IF(Z381=2,1,0)</f>
        <v>0</v>
      </c>
      <c r="AM381" s="1">
        <f t="shared" ref="AM381" si="3397">+IF(AA381=2,1,0)</f>
        <v>0</v>
      </c>
      <c r="AN381" s="1">
        <f t="shared" ref="AN381" si="3398">+IF(AB381=2,1,0)</f>
        <v>0</v>
      </c>
      <c r="AO381" s="44"/>
      <c r="AP381" s="44"/>
      <c r="AQ381" s="44"/>
      <c r="AR381" s="44"/>
      <c r="AS381" s="122">
        <f t="shared" si="3085"/>
        <v>0</v>
      </c>
      <c r="AT381" s="122">
        <f t="shared" si="3086"/>
        <v>0</v>
      </c>
      <c r="AU381" s="122">
        <f t="shared" si="3087"/>
        <v>0</v>
      </c>
      <c r="AV381" s="122">
        <f t="shared" si="3088"/>
        <v>0</v>
      </c>
      <c r="AW381" s="44"/>
      <c r="AX381" s="294"/>
      <c r="AY381" s="294"/>
      <c r="AZ381" s="294"/>
      <c r="BA381" s="294"/>
      <c r="BB381" s="294"/>
      <c r="BC381" s="29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127"/>
      <c r="BO381" s="44"/>
      <c r="BP381" s="1"/>
      <c r="BQ381" s="44"/>
      <c r="BR381" s="17"/>
      <c r="BS381" s="1">
        <f t="shared" si="2741"/>
        <v>0</v>
      </c>
      <c r="BT381" s="17">
        <f t="shared" ref="BT381" si="3399">+BS381*2</f>
        <v>0</v>
      </c>
      <c r="BU381" s="44"/>
      <c r="BV381" s="44">
        <v>1</v>
      </c>
      <c r="BW381" s="44"/>
      <c r="BX381" s="44"/>
      <c r="BY381" s="44"/>
      <c r="BZ381" s="44"/>
      <c r="CA381" s="44"/>
      <c r="CB381" s="44"/>
      <c r="CC381" s="44"/>
      <c r="CD381" s="92"/>
      <c r="CE381" s="92"/>
      <c r="CF381" s="92"/>
      <c r="CG381" s="44"/>
      <c r="CH381" s="1">
        <v>1</v>
      </c>
      <c r="CI381" s="1"/>
      <c r="CJ381" s="1"/>
      <c r="CK381" s="383"/>
      <c r="CL381" s="383"/>
      <c r="CM381" s="383"/>
      <c r="CN381" s="1">
        <f t="shared" si="3090"/>
        <v>0</v>
      </c>
      <c r="CO381" s="1">
        <f t="shared" si="3091"/>
        <v>0</v>
      </c>
      <c r="CP381" s="20">
        <f t="shared" si="3092"/>
        <v>2.5</v>
      </c>
      <c r="CQ381" s="351"/>
      <c r="CR381" s="131">
        <f t="shared" si="3341"/>
        <v>1</v>
      </c>
      <c r="CS381" s="44"/>
      <c r="CT381" s="44"/>
      <c r="CU381" s="1"/>
      <c r="CV381" s="1"/>
      <c r="CW381" s="1"/>
      <c r="CX381" s="1"/>
      <c r="CY381" s="1"/>
      <c r="CZ381" s="44"/>
      <c r="DA381" s="17">
        <f t="shared" ref="DA381" si="3400">+CY381</f>
        <v>0</v>
      </c>
      <c r="DB381" s="359">
        <f t="shared" si="2770"/>
        <v>0</v>
      </c>
      <c r="DC381" s="359">
        <f t="shared" si="2771"/>
        <v>0</v>
      </c>
      <c r="DD381" s="44"/>
      <c r="DE381" s="44"/>
      <c r="DF381" s="44"/>
      <c r="DG381" s="44"/>
      <c r="DH381" s="44"/>
      <c r="DI381" s="44"/>
      <c r="DJ381" s="44"/>
      <c r="DK381" s="44"/>
      <c r="DL381" s="44"/>
      <c r="DM381" s="44"/>
      <c r="DN381" s="44"/>
      <c r="DO381" s="1"/>
      <c r="DP381" s="1"/>
      <c r="DQ381" s="17">
        <f t="shared" si="3094"/>
        <v>0</v>
      </c>
      <c r="DR381" s="17">
        <f t="shared" si="3095"/>
        <v>0</v>
      </c>
      <c r="DS381" s="17">
        <f t="shared" si="3096"/>
        <v>0</v>
      </c>
      <c r="DT381" s="17">
        <f t="shared" si="3097"/>
        <v>0</v>
      </c>
      <c r="DU381" s="17">
        <f t="shared" si="3098"/>
        <v>0</v>
      </c>
      <c r="DV381" s="17">
        <f t="shared" si="3099"/>
        <v>0</v>
      </c>
      <c r="DW381" s="1"/>
      <c r="DX381" s="1"/>
      <c r="DY381" s="20">
        <f t="shared" si="3100"/>
        <v>0</v>
      </c>
      <c r="DZ381" s="20">
        <f t="shared" si="3101"/>
        <v>0</v>
      </c>
      <c r="EA381" s="20">
        <f t="shared" si="3102"/>
        <v>0</v>
      </c>
      <c r="EB381" s="20">
        <f t="shared" si="3103"/>
        <v>0</v>
      </c>
      <c r="EC381" s="18">
        <f t="shared" si="3104"/>
        <v>0</v>
      </c>
      <c r="ED381" s="19">
        <f t="shared" ref="ED381" si="3401">+IF(EC381&lt;&gt;0,EC381*3,0)</f>
        <v>0</v>
      </c>
      <c r="EE381" s="19">
        <f t="shared" si="3106"/>
        <v>0</v>
      </c>
      <c r="EF381" s="1">
        <f t="shared" si="3107"/>
        <v>0</v>
      </c>
      <c r="EG381" s="18">
        <f>+IF(AND(CT381+EC381=0,SUM(AO381:AR381)&gt;0,SUM(DK381:DN381)&gt;0),(CU381+CV381+CW381+CX381)*2+CY381*5,(EC381+CT381-FO381)*5)+IF(AND(EC381+DQ381+CT381=0,SUM(AO381:AR381)&gt;0),SUM(CU381:CX381)*2+CY381*5,0)</f>
        <v>0</v>
      </c>
      <c r="EH381" s="341"/>
      <c r="EI381" s="44"/>
      <c r="EJ381" s="44"/>
      <c r="EK381" s="44"/>
      <c r="EL381" s="93"/>
      <c r="EM381" s="93"/>
      <c r="EN381" s="93"/>
      <c r="EO381" s="366"/>
      <c r="EP381" s="366"/>
      <c r="EQ381" s="374"/>
      <c r="ER381" s="374"/>
      <c r="ES381" s="374"/>
      <c r="ET381" s="374"/>
      <c r="EU381" s="18">
        <f t="shared" si="3108"/>
        <v>0</v>
      </c>
      <c r="EV381" s="18">
        <f t="shared" si="2763"/>
        <v>2</v>
      </c>
      <c r="EW381" s="341"/>
      <c r="EX381" s="341"/>
      <c r="EY381" s="341"/>
      <c r="EZ381" s="365">
        <f t="shared" si="2773"/>
        <v>0</v>
      </c>
      <c r="FA381" s="44"/>
      <c r="FB381" s="44"/>
      <c r="FC381" s="44"/>
      <c r="FD381" s="45"/>
      <c r="FE381" s="45"/>
      <c r="FF381" s="45"/>
      <c r="FG381" s="300"/>
      <c r="FH381" s="45"/>
      <c r="FI381" s="45"/>
      <c r="FJ381" s="45"/>
      <c r="FK381" s="44"/>
      <c r="FL381" s="44"/>
      <c r="FM381" s="44"/>
      <c r="FN381" s="44"/>
      <c r="FO381" s="294"/>
      <c r="FP381" s="20">
        <f t="shared" si="2772"/>
        <v>0</v>
      </c>
      <c r="FQ381" s="20">
        <f t="shared" si="3109"/>
        <v>0</v>
      </c>
      <c r="FR381" s="20">
        <f t="shared" si="3110"/>
        <v>0</v>
      </c>
      <c r="FS381" s="20">
        <f t="shared" si="3111"/>
        <v>0</v>
      </c>
      <c r="FT381" s="20">
        <f t="shared" si="3112"/>
        <v>0</v>
      </c>
      <c r="FU381" s="20">
        <f t="shared" si="3113"/>
        <v>0</v>
      </c>
      <c r="FV381" s="20">
        <f t="shared" si="3114"/>
        <v>0</v>
      </c>
      <c r="FW381" s="44"/>
    </row>
    <row r="382" spans="1:179" ht="27.75" customHeight="1">
      <c r="A382" s="40"/>
      <c r="B382" s="48" t="s">
        <v>182</v>
      </c>
      <c r="C382" s="48" t="str">
        <f t="shared" si="3337"/>
        <v>A1.6</v>
      </c>
      <c r="D382" s="48" t="s">
        <v>188</v>
      </c>
      <c r="E382" s="48" t="str">
        <f t="shared" si="3339"/>
        <v>2LT7,5</v>
      </c>
      <c r="F382" s="48">
        <v>35</v>
      </c>
      <c r="G382" s="48">
        <f t="shared" si="3340"/>
        <v>35</v>
      </c>
      <c r="H382" s="43"/>
      <c r="I382" s="43"/>
      <c r="J382" s="44"/>
      <c r="K382" s="44"/>
      <c r="L382" s="44"/>
      <c r="M382" s="44"/>
      <c r="N382" s="43"/>
      <c r="O382" s="43"/>
      <c r="P382" s="1"/>
      <c r="Q382" s="16"/>
      <c r="R382" s="1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1">
        <f t="shared" ref="AC382:AC384" si="3402">+IF(S382=1,1,0)+IF(T382=1,1,0)</f>
        <v>0</v>
      </c>
      <c r="AD382" s="1">
        <f t="shared" ref="AD382:AD384" si="3403">+IF(U382=1,1,0)+IF(V382=1,1,0)</f>
        <v>0</v>
      </c>
      <c r="AE382" s="1">
        <f t="shared" ref="AE382:AE384" si="3404">+IF(W382=1,1,0)+IF(X382=1,1,0)</f>
        <v>0</v>
      </c>
      <c r="AF382" s="1">
        <f t="shared" ref="AF382:AF384" si="3405">+IF(Y382=1,1,0)+IF(Z382=1,1,0)</f>
        <v>0</v>
      </c>
      <c r="AG382" s="1">
        <f t="shared" ref="AG382:AG384" si="3406">+IF(AA382=1,1,0)</f>
        <v>0</v>
      </c>
      <c r="AH382" s="1">
        <f t="shared" ref="AH382:AH384" si="3407">+IF(AB382=1,1,0)</f>
        <v>0</v>
      </c>
      <c r="AI382" s="1">
        <f t="shared" ref="AI382:AI384" si="3408">+IF(S382=2,1,0)+IF(T382=2,1,0)</f>
        <v>0</v>
      </c>
      <c r="AJ382" s="1">
        <f t="shared" ref="AJ382:AJ384" si="3409">+IF(U382=2,1,0)+IF(V382=2,1,0)</f>
        <v>0</v>
      </c>
      <c r="AK382" s="1">
        <f t="shared" ref="AK382:AK384" si="3410">+IF(X382=2,1,0)+IF(W382=2,1,0)</f>
        <v>0</v>
      </c>
      <c r="AL382" s="1">
        <f t="shared" ref="AL382:AL384" si="3411">+IF(Y382=2,1,0)+IF(Z382=2,1,0)</f>
        <v>0</v>
      </c>
      <c r="AM382" s="1">
        <f t="shared" ref="AM382:AM384" si="3412">+IF(AA382=2,1,0)</f>
        <v>0</v>
      </c>
      <c r="AN382" s="1">
        <f t="shared" ref="AN382:AN384" si="3413">+IF(AB382=2,1,0)</f>
        <v>0</v>
      </c>
      <c r="AO382" s="44"/>
      <c r="AP382" s="44"/>
      <c r="AQ382" s="44"/>
      <c r="AR382" s="44"/>
      <c r="AS382" s="122">
        <f t="shared" si="3085"/>
        <v>0</v>
      </c>
      <c r="AT382" s="122">
        <f t="shared" si="3086"/>
        <v>0</v>
      </c>
      <c r="AU382" s="122">
        <f t="shared" si="3087"/>
        <v>0</v>
      </c>
      <c r="AV382" s="122">
        <f t="shared" si="3088"/>
        <v>0</v>
      </c>
      <c r="AW382" s="44"/>
      <c r="AX382" s="294"/>
      <c r="AY382" s="294"/>
      <c r="AZ382" s="294"/>
      <c r="BA382" s="294"/>
      <c r="BB382" s="294"/>
      <c r="BC382" s="29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127"/>
      <c r="BO382" s="44"/>
      <c r="BP382" s="1"/>
      <c r="BQ382" s="44"/>
      <c r="BR382" s="17"/>
      <c r="BS382" s="1">
        <f t="shared" si="2741"/>
        <v>0</v>
      </c>
      <c r="BT382" s="17">
        <f t="shared" ref="BT382:BT384" si="3414">+BS382*2</f>
        <v>0</v>
      </c>
      <c r="BU382" s="44"/>
      <c r="BV382" s="44">
        <v>1</v>
      </c>
      <c r="BW382" s="44"/>
      <c r="BX382" s="44"/>
      <c r="BY382" s="44"/>
      <c r="BZ382" s="44"/>
      <c r="CA382" s="44"/>
      <c r="CB382" s="44"/>
      <c r="CC382" s="44"/>
      <c r="CD382" s="92"/>
      <c r="CE382" s="92"/>
      <c r="CF382" s="92"/>
      <c r="CG382" s="44"/>
      <c r="CH382" s="1">
        <v>1</v>
      </c>
      <c r="CI382" s="1"/>
      <c r="CJ382" s="1"/>
      <c r="CK382" s="383"/>
      <c r="CL382" s="383"/>
      <c r="CM382" s="383"/>
      <c r="CN382" s="1">
        <f t="shared" si="3090"/>
        <v>0</v>
      </c>
      <c r="CO382" s="1">
        <f t="shared" si="3091"/>
        <v>0</v>
      </c>
      <c r="CP382" s="20">
        <f t="shared" si="3092"/>
        <v>2.5</v>
      </c>
      <c r="CQ382" s="351"/>
      <c r="CR382" s="131">
        <f t="shared" si="3341"/>
        <v>1</v>
      </c>
      <c r="CS382" s="44"/>
      <c r="CT382" s="44"/>
      <c r="CU382" s="1"/>
      <c r="CV382" s="1"/>
      <c r="CW382" s="1">
        <v>1</v>
      </c>
      <c r="CX382" s="1"/>
      <c r="CY382" s="1">
        <v>2</v>
      </c>
      <c r="CZ382" s="44">
        <v>3</v>
      </c>
      <c r="DA382" s="17">
        <f t="shared" ref="DA382:DA384" si="3415">+CY382</f>
        <v>2</v>
      </c>
      <c r="DB382" s="359">
        <f t="shared" si="2770"/>
        <v>5</v>
      </c>
      <c r="DC382" s="359">
        <f t="shared" si="2771"/>
        <v>3</v>
      </c>
      <c r="DD382" s="44"/>
      <c r="DE382" s="44"/>
      <c r="DF382" s="44">
        <v>4</v>
      </c>
      <c r="DG382" s="44"/>
      <c r="DH382" s="44">
        <v>4</v>
      </c>
      <c r="DI382" s="44">
        <v>4</v>
      </c>
      <c r="DJ382" s="44"/>
      <c r="DK382" s="44"/>
      <c r="DL382" s="44"/>
      <c r="DM382" s="44"/>
      <c r="DN382" s="44"/>
      <c r="DO382" s="1"/>
      <c r="DP382" s="1"/>
      <c r="DQ382" s="17">
        <f t="shared" si="3094"/>
        <v>0</v>
      </c>
      <c r="DR382" s="17">
        <f t="shared" si="3095"/>
        <v>0</v>
      </c>
      <c r="DS382" s="17">
        <f t="shared" si="3096"/>
        <v>0</v>
      </c>
      <c r="DT382" s="17">
        <f t="shared" si="3097"/>
        <v>0</v>
      </c>
      <c r="DU382" s="17">
        <f t="shared" si="3098"/>
        <v>0</v>
      </c>
      <c r="DV382" s="17">
        <f t="shared" si="3099"/>
        <v>0</v>
      </c>
      <c r="DW382" s="1"/>
      <c r="DX382" s="1"/>
      <c r="DY382" s="20">
        <f t="shared" si="3100"/>
        <v>0</v>
      </c>
      <c r="DZ382" s="20">
        <f t="shared" si="3101"/>
        <v>0</v>
      </c>
      <c r="EA382" s="20">
        <f t="shared" si="3102"/>
        <v>0</v>
      </c>
      <c r="EB382" s="20">
        <f t="shared" si="3103"/>
        <v>0</v>
      </c>
      <c r="EC382" s="18">
        <f t="shared" si="3104"/>
        <v>1</v>
      </c>
      <c r="ED382" s="19">
        <f t="shared" ref="ED382:ED384" si="3416">+IF(EC382&lt;&gt;0,EC382*3,0)</f>
        <v>3</v>
      </c>
      <c r="EE382" s="19">
        <f t="shared" si="3106"/>
        <v>0</v>
      </c>
      <c r="EF382" s="1">
        <f t="shared" si="3107"/>
        <v>0</v>
      </c>
      <c r="EG382" s="18"/>
      <c r="EH382" s="341"/>
      <c r="EI382" s="44"/>
      <c r="EJ382" s="44"/>
      <c r="EK382" s="44">
        <v>4.5</v>
      </c>
      <c r="EL382" s="93"/>
      <c r="EM382" s="93">
        <v>1</v>
      </c>
      <c r="EN382" s="93"/>
      <c r="EO382" s="366"/>
      <c r="EP382" s="366"/>
      <c r="EQ382" s="374"/>
      <c r="ER382" s="374">
        <v>1</v>
      </c>
      <c r="ES382" s="374"/>
      <c r="ET382" s="374"/>
      <c r="EU382" s="18">
        <f t="shared" si="3108"/>
        <v>5</v>
      </c>
      <c r="EV382" s="18">
        <f t="shared" si="2763"/>
        <v>2</v>
      </c>
      <c r="EW382" s="341"/>
      <c r="EX382" s="341"/>
      <c r="EY382" s="341"/>
      <c r="EZ382" s="365">
        <f t="shared" si="2773"/>
        <v>0</v>
      </c>
      <c r="FA382" s="44"/>
      <c r="FB382" s="44"/>
      <c r="FC382" s="44"/>
      <c r="FD382" s="45"/>
      <c r="FE382" s="45"/>
      <c r="FF382" s="45"/>
      <c r="FG382" s="300"/>
      <c r="FH382" s="45"/>
      <c r="FI382" s="45"/>
      <c r="FJ382" s="45"/>
      <c r="FK382" s="44"/>
      <c r="FL382" s="44"/>
      <c r="FM382" s="44"/>
      <c r="FN382" s="44"/>
      <c r="FO382" s="294"/>
      <c r="FP382" s="20">
        <f t="shared" si="2772"/>
        <v>0</v>
      </c>
      <c r="FQ382" s="20">
        <f t="shared" si="3109"/>
        <v>0</v>
      </c>
      <c r="FR382" s="20">
        <f t="shared" si="3110"/>
        <v>4</v>
      </c>
      <c r="FS382" s="20">
        <f t="shared" si="3111"/>
        <v>0</v>
      </c>
      <c r="FT382" s="20">
        <f t="shared" si="3112"/>
        <v>0</v>
      </c>
      <c r="FU382" s="20">
        <f t="shared" si="3113"/>
        <v>0</v>
      </c>
      <c r="FV382" s="20">
        <f t="shared" si="3114"/>
        <v>0</v>
      </c>
      <c r="FW382" s="44"/>
    </row>
    <row r="383" spans="1:179" ht="27.75" customHeight="1">
      <c r="A383" s="40"/>
      <c r="B383" s="41" t="s">
        <v>228</v>
      </c>
      <c r="C383" s="41" t="str">
        <f t="shared" si="3337"/>
        <v>A2.5</v>
      </c>
      <c r="D383" s="48"/>
      <c r="E383" s="48"/>
      <c r="F383" s="41"/>
      <c r="G383" s="48"/>
      <c r="H383" s="43"/>
      <c r="I383" s="43"/>
      <c r="J383" s="44"/>
      <c r="K383" s="44"/>
      <c r="L383" s="44"/>
      <c r="M383" s="44"/>
      <c r="N383" s="43"/>
      <c r="O383" s="43"/>
      <c r="P383" s="1"/>
      <c r="Q383" s="16"/>
      <c r="R383" s="1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1">
        <f t="shared" si="3402"/>
        <v>0</v>
      </c>
      <c r="AD383" s="1">
        <f t="shared" si="3403"/>
        <v>0</v>
      </c>
      <c r="AE383" s="1">
        <f t="shared" si="3404"/>
        <v>0</v>
      </c>
      <c r="AF383" s="1">
        <f t="shared" si="3405"/>
        <v>0</v>
      </c>
      <c r="AG383" s="1">
        <f t="shared" si="3406"/>
        <v>0</v>
      </c>
      <c r="AH383" s="1">
        <f t="shared" si="3407"/>
        <v>0</v>
      </c>
      <c r="AI383" s="1">
        <f t="shared" si="3408"/>
        <v>0</v>
      </c>
      <c r="AJ383" s="1">
        <f t="shared" si="3409"/>
        <v>0</v>
      </c>
      <c r="AK383" s="1">
        <f t="shared" si="3410"/>
        <v>0</v>
      </c>
      <c r="AL383" s="1">
        <f t="shared" si="3411"/>
        <v>0</v>
      </c>
      <c r="AM383" s="1">
        <f t="shared" si="3412"/>
        <v>0</v>
      </c>
      <c r="AN383" s="1">
        <f t="shared" si="3413"/>
        <v>0</v>
      </c>
      <c r="AO383" s="44"/>
      <c r="AP383" s="44"/>
      <c r="AQ383" s="44"/>
      <c r="AR383" s="44"/>
      <c r="AS383" s="122">
        <f t="shared" ref="AS383:AS388" si="3417">IF(AND(AO383&gt;0,OR(BR383&gt;=2,BR383=1)),1,0)</f>
        <v>0</v>
      </c>
      <c r="AT383" s="122">
        <f t="shared" ref="AT383:AT388" si="3418">IF(AND(AP383&gt;0,OR(BR383&gt;=2,BR383=1)),1,0)</f>
        <v>0</v>
      </c>
      <c r="AU383" s="122">
        <f t="shared" ref="AU383:AU388" si="3419">IF(AND(AQ383&gt;0,OR(BR383&gt;=2,BR383=1)),1,0)</f>
        <v>0</v>
      </c>
      <c r="AV383" s="122">
        <f t="shared" ref="AV383:AV388" si="3420">IF(AND(AR383&gt;0,OR(BR383&gt;=2,BR383=1)),AR383/G383,0)</f>
        <v>0</v>
      </c>
      <c r="AW383" s="44"/>
      <c r="AX383" s="294"/>
      <c r="AY383" s="294"/>
      <c r="AZ383" s="294"/>
      <c r="BA383" s="294"/>
      <c r="BB383" s="294"/>
      <c r="BC383" s="29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127"/>
      <c r="BO383" s="44"/>
      <c r="BP383" s="1"/>
      <c r="BQ383" s="44"/>
      <c r="BR383" s="17">
        <v>1</v>
      </c>
      <c r="BS383" s="1">
        <f t="shared" si="2741"/>
        <v>0</v>
      </c>
      <c r="BT383" s="17">
        <f t="shared" si="3414"/>
        <v>0</v>
      </c>
      <c r="BU383" s="44">
        <v>8</v>
      </c>
      <c r="BV383" s="44"/>
      <c r="BW383" s="44"/>
      <c r="BX383" s="44"/>
      <c r="BY383" s="44"/>
      <c r="BZ383" s="44"/>
      <c r="CA383" s="44"/>
      <c r="CB383" s="44"/>
      <c r="CC383" s="44"/>
      <c r="CD383" s="92"/>
      <c r="CE383" s="92"/>
      <c r="CF383" s="92"/>
      <c r="CG383" s="44"/>
      <c r="CH383" s="1"/>
      <c r="CI383" s="1"/>
      <c r="CJ383" s="1"/>
      <c r="CK383" s="383"/>
      <c r="CL383" s="383"/>
      <c r="CM383" s="383"/>
      <c r="CN383" s="1">
        <f t="shared" ref="CN383:CN389" si="3421">+SUM(BX383:CC383)*BW383</f>
        <v>0</v>
      </c>
      <c r="CO383" s="1">
        <f t="shared" ref="CO383:CO389" si="3422">+SUM(BX383:CC383)*BW383</f>
        <v>0</v>
      </c>
      <c r="CP383" s="20">
        <f t="shared" ref="CP383:CP389" si="3423">+SUM(BY383:CC383)*2.5+SUM(CD383:CG383)*0.5+SUM(CH383:CJ383)*2.5</f>
        <v>0</v>
      </c>
      <c r="CQ383" s="351"/>
      <c r="CR383" s="131"/>
      <c r="CS383" s="44"/>
      <c r="CT383" s="44"/>
      <c r="CU383" s="1"/>
      <c r="CV383" s="1"/>
      <c r="CW383" s="1"/>
      <c r="CX383" s="1"/>
      <c r="CY383" s="1"/>
      <c r="CZ383" s="44"/>
      <c r="DA383" s="17">
        <f t="shared" si="3415"/>
        <v>0</v>
      </c>
      <c r="DB383" s="359">
        <f t="shared" si="2770"/>
        <v>0</v>
      </c>
      <c r="DC383" s="359">
        <f t="shared" si="2771"/>
        <v>0</v>
      </c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1"/>
      <c r="DP383" s="1"/>
      <c r="DQ383" s="17">
        <f t="shared" ref="DQ383:DQ388" si="3424">+IF(AND(SUM(S383:AA383)&gt;0,SUM(FA383:FF383)&gt;0),CT383,0)</f>
        <v>0</v>
      </c>
      <c r="DR383" s="17">
        <f t="shared" ref="DR383:DR388" si="3425">+IF(AND(SUM(S383:AA383)&gt;0,SUM(FA383:FF383)&gt;0),CU383,0)</f>
        <v>0</v>
      </c>
      <c r="DS383" s="17">
        <f t="shared" ref="DS383:DS388" si="3426">+IF(AND(SUM(S383:AA383)&gt;0,SUM(FA383:FF383)&gt;0),CV383,0)</f>
        <v>0</v>
      </c>
      <c r="DT383" s="17">
        <f t="shared" ref="DT383:DT388" si="3427">+IF(AND(SUM(S383:AA383)&gt;0,SUM(FA383:FF383)&gt;0),CW383,0)</f>
        <v>0</v>
      </c>
      <c r="DU383" s="17">
        <f t="shared" ref="DU383:DU388" si="3428">+IF(AND(SUM(S383:AA383)&gt;0,SUM(FA383:FF383)&gt;0),CX383,0)</f>
        <v>0</v>
      </c>
      <c r="DV383" s="17">
        <f t="shared" ref="DV383:DV388" si="3429">+IF(AND(SUM(S383:AA383)&gt;0,SUM(FA383:FF383)&gt;0),CY383,0)</f>
        <v>0</v>
      </c>
      <c r="DW383" s="1"/>
      <c r="DX383" s="1"/>
      <c r="DY383" s="20">
        <f t="shared" ref="DY383:DY388" si="3430">+IF(AND(SUM(S383:AB383)&gt;0,SUM(FA383:FF383)&gt;0,DG383&gt;=3),DG383,0)</f>
        <v>0</v>
      </c>
      <c r="DZ383" s="20">
        <f t="shared" ref="DZ383:DZ388" si="3431">+IF(AND(SUM(S383:AB383)&gt;0,SUM(FA383:FF383)&gt;0,DH383&gt;=3),DH383,0)</f>
        <v>0</v>
      </c>
      <c r="EA383" s="20">
        <f t="shared" ref="EA383:EA388" si="3432">+IF(AND(SUM(S383:AB383)&gt;0,SUM(FA383:FF383)&gt;0,DI383&gt;=3),DI383,0)</f>
        <v>0</v>
      </c>
      <c r="EB383" s="20">
        <f t="shared" ref="EB383:EB388" si="3433">+IF(AND(SUM(S383:AB383)&gt;0,SUM(FA383:FF383)&gt;0,DJ383&gt;=3),DJ383,0)</f>
        <v>0</v>
      </c>
      <c r="EC383" s="18">
        <f t="shared" ref="EC383:EC388" si="3434">+IF(AND(CT383=0,SUM(CU383:CY383)&gt;1,SUM(CU383:CY383)&lt;=4),1,IF(AND(CT383=0,SUM(CU383:CY383)&gt;4),2,0))</f>
        <v>0</v>
      </c>
      <c r="ED383" s="19">
        <f t="shared" si="3416"/>
        <v>0</v>
      </c>
      <c r="EE383" s="19">
        <f t="shared" ref="EE383:EE389" si="3435">+IF(SUM(AO383:AR383)+SUM(DK383:DN383)&gt;0,CT383*3,0)</f>
        <v>0</v>
      </c>
      <c r="EF383" s="1">
        <f t="shared" ref="EF383:EF389" si="3436">+IF(EE383&gt;0,CT383*4,0)</f>
        <v>0</v>
      </c>
      <c r="EG383" s="18">
        <f t="shared" ref="EG383:EG388" si="3437">+IF(AND(CT383+EC383=0,SUM(AO383:AR383)&gt;0,SUM(DK383:DN383)&gt;0),(CU383+CV383+CW383+CX383)*2+CY383*5,(EC383+CT383-FO383)*5)+IF(AND(EC383+DQ383+CT383=0,SUM(AO383:AR383)&gt;0),SUM(CU383:CX383)*2+CY383*5,0)</f>
        <v>0</v>
      </c>
      <c r="EH383" s="341"/>
      <c r="EI383" s="44"/>
      <c r="EJ383" s="44"/>
      <c r="EK383" s="44"/>
      <c r="EL383" s="93"/>
      <c r="EM383" s="93"/>
      <c r="EN383" s="93"/>
      <c r="EO383" s="366"/>
      <c r="EP383" s="366"/>
      <c r="EQ383" s="374"/>
      <c r="ER383" s="374"/>
      <c r="ES383" s="374"/>
      <c r="ET383" s="374"/>
      <c r="EU383" s="18">
        <f t="shared" ref="EU383:EU388" si="3438">IF(SUM(CU383:CX383)&gt;0,CZ383*1+2,0)</f>
        <v>0</v>
      </c>
      <c r="EV383" s="18">
        <f t="shared" si="2763"/>
        <v>0</v>
      </c>
      <c r="EW383" s="341"/>
      <c r="EX383" s="341"/>
      <c r="EY383" s="341"/>
      <c r="EZ383" s="365">
        <f t="shared" si="2773"/>
        <v>0</v>
      </c>
      <c r="FA383" s="44"/>
      <c r="FB383" s="44"/>
      <c r="FC383" s="44"/>
      <c r="FD383" s="45"/>
      <c r="FE383" s="45"/>
      <c r="FF383" s="45"/>
      <c r="FG383" s="300"/>
      <c r="FH383" s="45"/>
      <c r="FI383" s="45"/>
      <c r="FJ383" s="45"/>
      <c r="FK383" s="44"/>
      <c r="FL383" s="44"/>
      <c r="FM383" s="44"/>
      <c r="FN383" s="44"/>
      <c r="FO383" s="294"/>
      <c r="FP383" s="20">
        <f t="shared" si="2772"/>
        <v>0</v>
      </c>
      <c r="FQ383" s="20">
        <f t="shared" ref="FQ383:FQ388" si="3439">+DE383</f>
        <v>0</v>
      </c>
      <c r="FR383" s="20">
        <f t="shared" ref="FR383:FR388" si="3440">+DF383</f>
        <v>0</v>
      </c>
      <c r="FS383" s="20">
        <f t="shared" ref="FS383:FS388" si="3441">+IF(DG383&lt;3,DG383,0)</f>
        <v>0</v>
      </c>
      <c r="FT383" s="20">
        <f t="shared" ref="FT383:FT388" si="3442">+IF(DH383&lt;3,DH383,0)</f>
        <v>0</v>
      </c>
      <c r="FU383" s="20">
        <f t="shared" ref="FU383:FU388" si="3443">+IF(DI383&lt;3,DI383,0)</f>
        <v>0</v>
      </c>
      <c r="FV383" s="20">
        <f t="shared" ref="FV383:FV388" si="3444">+IF(DJ383&lt;3,DJ383,0)</f>
        <v>0</v>
      </c>
      <c r="FW383" s="44"/>
    </row>
    <row r="384" spans="1:179" ht="27.75" customHeight="1">
      <c r="A384" s="40"/>
      <c r="B384" s="48" t="s">
        <v>244</v>
      </c>
      <c r="C384" s="48" t="str">
        <f t="shared" si="3337"/>
        <v>A2.5.1</v>
      </c>
      <c r="D384" s="48" t="s">
        <v>53</v>
      </c>
      <c r="E384" s="48" t="s">
        <v>53</v>
      </c>
      <c r="F384" s="48">
        <v>43</v>
      </c>
      <c r="G384" s="48">
        <f>F384</f>
        <v>43</v>
      </c>
      <c r="H384" s="43"/>
      <c r="I384" s="43"/>
      <c r="J384" s="44"/>
      <c r="K384" s="44"/>
      <c r="L384" s="44"/>
      <c r="M384" s="44"/>
      <c r="N384" s="43"/>
      <c r="O384" s="43"/>
      <c r="P384" s="1"/>
      <c r="Q384" s="16"/>
      <c r="R384" s="1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1">
        <f t="shared" si="3402"/>
        <v>0</v>
      </c>
      <c r="AD384" s="1">
        <f t="shared" si="3403"/>
        <v>0</v>
      </c>
      <c r="AE384" s="1">
        <f t="shared" si="3404"/>
        <v>0</v>
      </c>
      <c r="AF384" s="1">
        <f t="shared" si="3405"/>
        <v>0</v>
      </c>
      <c r="AG384" s="1">
        <f t="shared" si="3406"/>
        <v>0</v>
      </c>
      <c r="AH384" s="1">
        <f t="shared" si="3407"/>
        <v>0</v>
      </c>
      <c r="AI384" s="1">
        <f t="shared" si="3408"/>
        <v>0</v>
      </c>
      <c r="AJ384" s="1">
        <f t="shared" si="3409"/>
        <v>0</v>
      </c>
      <c r="AK384" s="1">
        <f t="shared" si="3410"/>
        <v>0</v>
      </c>
      <c r="AL384" s="1">
        <f t="shared" si="3411"/>
        <v>0</v>
      </c>
      <c r="AM384" s="1">
        <f t="shared" si="3412"/>
        <v>0</v>
      </c>
      <c r="AN384" s="1">
        <f t="shared" si="3413"/>
        <v>0</v>
      </c>
      <c r="AO384" s="44"/>
      <c r="AP384" s="44">
        <f>G384</f>
        <v>43</v>
      </c>
      <c r="AQ384" s="44"/>
      <c r="AR384" s="44"/>
      <c r="AS384" s="122">
        <f t="shared" si="3417"/>
        <v>0</v>
      </c>
      <c r="AT384" s="122">
        <f t="shared" si="3418"/>
        <v>1</v>
      </c>
      <c r="AU384" s="122">
        <f t="shared" si="3419"/>
        <v>0</v>
      </c>
      <c r="AV384" s="122">
        <f t="shared" si="3420"/>
        <v>0</v>
      </c>
      <c r="AW384" s="44"/>
      <c r="AX384" s="294"/>
      <c r="AY384" s="294"/>
      <c r="AZ384" s="294"/>
      <c r="BA384" s="294"/>
      <c r="BB384" s="294"/>
      <c r="BC384" s="294"/>
      <c r="BD384" s="44"/>
      <c r="BE384" s="44"/>
      <c r="BF384" s="44"/>
      <c r="BG384" s="44"/>
      <c r="BH384" s="44"/>
      <c r="BI384" s="44">
        <v>1</v>
      </c>
      <c r="BJ384" s="44"/>
      <c r="BK384" s="44"/>
      <c r="BL384" s="44"/>
      <c r="BM384" s="44"/>
      <c r="BN384" s="127"/>
      <c r="BO384" s="44"/>
      <c r="BP384" s="1"/>
      <c r="BQ384" s="44"/>
      <c r="BR384" s="17">
        <v>2</v>
      </c>
      <c r="BS384" s="1">
        <f t="shared" si="2741"/>
        <v>0</v>
      </c>
      <c r="BT384" s="17">
        <f t="shared" si="3414"/>
        <v>0</v>
      </c>
      <c r="BU384" s="44"/>
      <c r="BV384" s="44">
        <v>1</v>
      </c>
      <c r="BW384" s="44"/>
      <c r="BX384" s="44"/>
      <c r="BY384" s="44"/>
      <c r="BZ384" s="44"/>
      <c r="CA384" s="44"/>
      <c r="CB384" s="44"/>
      <c r="CC384" s="44"/>
      <c r="CD384" s="92"/>
      <c r="CE384" s="92"/>
      <c r="CF384" s="92"/>
      <c r="CG384" s="44"/>
      <c r="CH384" s="1">
        <v>1</v>
      </c>
      <c r="CI384" s="1"/>
      <c r="CJ384" s="1"/>
      <c r="CK384" s="383"/>
      <c r="CL384" s="383"/>
      <c r="CM384" s="383"/>
      <c r="CN384" s="1">
        <f t="shared" si="3421"/>
        <v>0</v>
      </c>
      <c r="CO384" s="1">
        <f t="shared" si="3422"/>
        <v>0</v>
      </c>
      <c r="CP384" s="20">
        <f t="shared" si="3423"/>
        <v>2.5</v>
      </c>
      <c r="CQ384" s="351"/>
      <c r="CR384" s="131">
        <f t="shared" ref="CR384:CR389" si="3445">+IF(SUM(AX384:BM384)&gt;0,1,0)</f>
        <v>1</v>
      </c>
      <c r="CS384" s="44"/>
      <c r="CT384" s="44"/>
      <c r="CU384" s="1"/>
      <c r="CV384" s="1"/>
      <c r="CW384" s="1">
        <v>1</v>
      </c>
      <c r="CX384" s="1"/>
      <c r="CY384" s="1"/>
      <c r="CZ384" s="44">
        <v>3</v>
      </c>
      <c r="DA384" s="17">
        <f t="shared" si="3415"/>
        <v>0</v>
      </c>
      <c r="DB384" s="359">
        <f t="shared" ref="DB384:DB388" si="3446">CZ384+DA384</f>
        <v>3</v>
      </c>
      <c r="DC384" s="359">
        <f t="shared" ref="DC384:DC388" si="3447">CU384+CV384+CW384+CX384+CY384</f>
        <v>1</v>
      </c>
      <c r="DD384" s="44"/>
      <c r="DE384" s="44">
        <v>3</v>
      </c>
      <c r="DF384" s="44"/>
      <c r="DG384" s="44"/>
      <c r="DH384" s="44"/>
      <c r="DI384" s="44"/>
      <c r="DJ384" s="44"/>
      <c r="DK384" s="44"/>
      <c r="DL384" s="44"/>
      <c r="DM384" s="44"/>
      <c r="DN384" s="44"/>
      <c r="DO384" s="1"/>
      <c r="DP384" s="1"/>
      <c r="DQ384" s="17">
        <f t="shared" si="3424"/>
        <v>0</v>
      </c>
      <c r="DR384" s="17">
        <f t="shared" si="3425"/>
        <v>0</v>
      </c>
      <c r="DS384" s="17">
        <f t="shared" si="3426"/>
        <v>0</v>
      </c>
      <c r="DT384" s="17">
        <f t="shared" si="3427"/>
        <v>0</v>
      </c>
      <c r="DU384" s="17">
        <f t="shared" si="3428"/>
        <v>0</v>
      </c>
      <c r="DV384" s="17">
        <f t="shared" si="3429"/>
        <v>0</v>
      </c>
      <c r="DW384" s="1"/>
      <c r="DX384" s="1"/>
      <c r="DY384" s="20">
        <f t="shared" si="3430"/>
        <v>0</v>
      </c>
      <c r="DZ384" s="20">
        <f t="shared" si="3431"/>
        <v>0</v>
      </c>
      <c r="EA384" s="20">
        <f t="shared" si="3432"/>
        <v>0</v>
      </c>
      <c r="EB384" s="20">
        <f t="shared" si="3433"/>
        <v>0</v>
      </c>
      <c r="EC384" s="18">
        <f t="shared" si="3434"/>
        <v>0</v>
      </c>
      <c r="ED384" s="19">
        <f t="shared" si="3416"/>
        <v>0</v>
      </c>
      <c r="EE384" s="19">
        <f t="shared" si="3435"/>
        <v>0</v>
      </c>
      <c r="EF384" s="1">
        <f t="shared" si="3436"/>
        <v>0</v>
      </c>
      <c r="EG384" s="18">
        <f t="shared" si="3437"/>
        <v>2</v>
      </c>
      <c r="EH384" s="341"/>
      <c r="EI384" s="49"/>
      <c r="EJ384" s="44">
        <v>4.5</v>
      </c>
      <c r="EK384" s="44"/>
      <c r="EL384" s="93">
        <v>1</v>
      </c>
      <c r="EM384" s="93"/>
      <c r="EN384" s="93"/>
      <c r="EO384" s="366"/>
      <c r="EP384" s="366"/>
      <c r="EQ384" s="374"/>
      <c r="ER384" s="374"/>
      <c r="ES384" s="374"/>
      <c r="ET384" s="374"/>
      <c r="EU384" s="18">
        <f t="shared" si="3438"/>
        <v>5</v>
      </c>
      <c r="EV384" s="18">
        <f t="shared" si="2763"/>
        <v>2</v>
      </c>
      <c r="EW384" s="341">
        <v>2</v>
      </c>
      <c r="EX384" s="341">
        <v>2</v>
      </c>
      <c r="EY384" s="341">
        <v>2</v>
      </c>
      <c r="EZ384" s="365">
        <f t="shared" si="2773"/>
        <v>0</v>
      </c>
      <c r="FA384" s="44"/>
      <c r="FB384" s="44"/>
      <c r="FC384" s="44"/>
      <c r="FD384" s="45"/>
      <c r="FE384" s="45"/>
      <c r="FF384" s="45"/>
      <c r="FG384" s="300"/>
      <c r="FH384" s="45"/>
      <c r="FI384" s="45"/>
      <c r="FJ384" s="45">
        <f>F384</f>
        <v>43</v>
      </c>
      <c r="FK384" s="44"/>
      <c r="FL384" s="44"/>
      <c r="FM384" s="44"/>
      <c r="FN384" s="44"/>
      <c r="FO384" s="294"/>
      <c r="FP384" s="20">
        <f t="shared" ref="FP384:FP388" si="3448">+FO384*3</f>
        <v>0</v>
      </c>
      <c r="FQ384" s="20">
        <f t="shared" si="3439"/>
        <v>3</v>
      </c>
      <c r="FR384" s="20">
        <f t="shared" si="3440"/>
        <v>0</v>
      </c>
      <c r="FS384" s="20">
        <f t="shared" si="3441"/>
        <v>0</v>
      </c>
      <c r="FT384" s="20">
        <f t="shared" si="3442"/>
        <v>0</v>
      </c>
      <c r="FU384" s="20">
        <f t="shared" si="3443"/>
        <v>0</v>
      </c>
      <c r="FV384" s="20">
        <f t="shared" si="3444"/>
        <v>0</v>
      </c>
      <c r="FW384" s="44"/>
    </row>
    <row r="385" spans="1:180" ht="27.75" customHeight="1">
      <c r="A385" s="40"/>
      <c r="B385" s="48" t="s">
        <v>245</v>
      </c>
      <c r="C385" s="48" t="str">
        <f t="shared" si="3337"/>
        <v>A2.5.2</v>
      </c>
      <c r="D385" s="48" t="s">
        <v>53</v>
      </c>
      <c r="E385" s="48" t="s">
        <v>53</v>
      </c>
      <c r="F385" s="48">
        <v>32</v>
      </c>
      <c r="G385" s="48">
        <f>F385</f>
        <v>32</v>
      </c>
      <c r="H385" s="43"/>
      <c r="I385" s="43"/>
      <c r="J385" s="44"/>
      <c r="K385" s="44"/>
      <c r="L385" s="44"/>
      <c r="M385" s="44"/>
      <c r="N385" s="43"/>
      <c r="O385" s="43"/>
      <c r="P385" s="1"/>
      <c r="Q385" s="16"/>
      <c r="R385" s="1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1">
        <f t="shared" ref="AC385" si="3449">+IF(S385=1,1,0)+IF(T385=1,1,0)</f>
        <v>0</v>
      </c>
      <c r="AD385" s="1">
        <f t="shared" ref="AD385" si="3450">+IF(U385=1,1,0)+IF(V385=1,1,0)</f>
        <v>0</v>
      </c>
      <c r="AE385" s="1">
        <f t="shared" ref="AE385" si="3451">+IF(W385=1,1,0)+IF(X385=1,1,0)</f>
        <v>0</v>
      </c>
      <c r="AF385" s="1">
        <f t="shared" ref="AF385" si="3452">+IF(Y385=1,1,0)+IF(Z385=1,1,0)</f>
        <v>0</v>
      </c>
      <c r="AG385" s="1">
        <f t="shared" ref="AG385" si="3453">+IF(AA385=1,1,0)</f>
        <v>0</v>
      </c>
      <c r="AH385" s="1">
        <f t="shared" ref="AH385" si="3454">+IF(AB385=1,1,0)</f>
        <v>0</v>
      </c>
      <c r="AI385" s="1">
        <f t="shared" ref="AI385" si="3455">+IF(S385=2,1,0)+IF(T385=2,1,0)</f>
        <v>0</v>
      </c>
      <c r="AJ385" s="1">
        <f t="shared" ref="AJ385" si="3456">+IF(U385=2,1,0)+IF(V385=2,1,0)</f>
        <v>0</v>
      </c>
      <c r="AK385" s="1">
        <f t="shared" ref="AK385" si="3457">+IF(X385=2,1,0)+IF(W385=2,1,0)</f>
        <v>0</v>
      </c>
      <c r="AL385" s="1">
        <f t="shared" ref="AL385" si="3458">+IF(Y385=2,1,0)+IF(Z385=2,1,0)</f>
        <v>0</v>
      </c>
      <c r="AM385" s="1">
        <f t="shared" ref="AM385" si="3459">+IF(AA385=2,1,0)</f>
        <v>0</v>
      </c>
      <c r="AN385" s="1">
        <f t="shared" ref="AN385" si="3460">+IF(AB385=2,1,0)</f>
        <v>0</v>
      </c>
      <c r="AO385" s="44"/>
      <c r="AP385" s="44">
        <f>G385</f>
        <v>32</v>
      </c>
      <c r="AQ385" s="44"/>
      <c r="AR385" s="44"/>
      <c r="AS385" s="122">
        <f t="shared" si="3417"/>
        <v>0</v>
      </c>
      <c r="AT385" s="122">
        <f t="shared" si="3418"/>
        <v>1</v>
      </c>
      <c r="AU385" s="122">
        <f t="shared" si="3419"/>
        <v>0</v>
      </c>
      <c r="AV385" s="122">
        <f t="shared" si="3420"/>
        <v>0</v>
      </c>
      <c r="AW385" s="44"/>
      <c r="AX385" s="294"/>
      <c r="AY385" s="294"/>
      <c r="AZ385" s="294"/>
      <c r="BA385" s="294"/>
      <c r="BB385" s="294"/>
      <c r="BC385" s="294"/>
      <c r="BD385" s="44"/>
      <c r="BE385" s="44"/>
      <c r="BF385" s="44"/>
      <c r="BG385" s="44"/>
      <c r="BH385" s="44"/>
      <c r="BI385" s="44">
        <v>1</v>
      </c>
      <c r="BJ385" s="44"/>
      <c r="BK385" s="44"/>
      <c r="BL385" s="44"/>
      <c r="BM385" s="44"/>
      <c r="BN385" s="127"/>
      <c r="BO385" s="44"/>
      <c r="BP385" s="1"/>
      <c r="BQ385" s="44"/>
      <c r="BR385" s="17">
        <v>2</v>
      </c>
      <c r="BS385" s="1">
        <f t="shared" si="2741"/>
        <v>0</v>
      </c>
      <c r="BT385" s="17">
        <f t="shared" ref="BT385" si="3461">+BS385*2</f>
        <v>0</v>
      </c>
      <c r="BU385" s="44"/>
      <c r="BV385" s="44">
        <v>1</v>
      </c>
      <c r="BW385" s="44"/>
      <c r="BX385" s="44"/>
      <c r="BY385" s="44"/>
      <c r="BZ385" s="44"/>
      <c r="CA385" s="44"/>
      <c r="CB385" s="44"/>
      <c r="CC385" s="44"/>
      <c r="CD385" s="92"/>
      <c r="CE385" s="92"/>
      <c r="CF385" s="92"/>
      <c r="CG385" s="44"/>
      <c r="CH385" s="1">
        <v>1</v>
      </c>
      <c r="CI385" s="1"/>
      <c r="CJ385" s="1"/>
      <c r="CK385" s="383"/>
      <c r="CL385" s="383"/>
      <c r="CM385" s="383"/>
      <c r="CN385" s="1">
        <f t="shared" si="3421"/>
        <v>0</v>
      </c>
      <c r="CO385" s="1">
        <f t="shared" si="3422"/>
        <v>0</v>
      </c>
      <c r="CP385" s="20">
        <f t="shared" si="3423"/>
        <v>2.5</v>
      </c>
      <c r="CQ385" s="351"/>
      <c r="CR385" s="131">
        <f t="shared" si="3445"/>
        <v>1</v>
      </c>
      <c r="CS385" s="44"/>
      <c r="CT385" s="44"/>
      <c r="CU385" s="1"/>
      <c r="CV385" s="1"/>
      <c r="CW385" s="1">
        <v>1</v>
      </c>
      <c r="CX385" s="1"/>
      <c r="CY385" s="1">
        <v>1</v>
      </c>
      <c r="CZ385" s="44">
        <v>2</v>
      </c>
      <c r="DA385" s="17">
        <f t="shared" ref="DA385" si="3462">+CY385</f>
        <v>1</v>
      </c>
      <c r="DB385" s="359">
        <f t="shared" si="3446"/>
        <v>3</v>
      </c>
      <c r="DC385" s="359">
        <f t="shared" si="3447"/>
        <v>2</v>
      </c>
      <c r="DD385" s="44"/>
      <c r="DE385" s="44">
        <v>3</v>
      </c>
      <c r="DF385" s="44"/>
      <c r="DG385" s="44"/>
      <c r="DH385" s="44"/>
      <c r="DI385" s="44">
        <v>3</v>
      </c>
      <c r="DJ385" s="44"/>
      <c r="DK385" s="44"/>
      <c r="DL385" s="44"/>
      <c r="DM385" s="44"/>
      <c r="DN385" s="44"/>
      <c r="DO385" s="1"/>
      <c r="DP385" s="1"/>
      <c r="DQ385" s="17">
        <f t="shared" si="3424"/>
        <v>0</v>
      </c>
      <c r="DR385" s="17">
        <f t="shared" si="3425"/>
        <v>0</v>
      </c>
      <c r="DS385" s="17">
        <f t="shared" si="3426"/>
        <v>0</v>
      </c>
      <c r="DT385" s="17">
        <f t="shared" si="3427"/>
        <v>0</v>
      </c>
      <c r="DU385" s="17">
        <f t="shared" si="3428"/>
        <v>0</v>
      </c>
      <c r="DV385" s="17">
        <f t="shared" si="3429"/>
        <v>0</v>
      </c>
      <c r="DW385" s="1"/>
      <c r="DX385" s="1"/>
      <c r="DY385" s="20">
        <f t="shared" si="3430"/>
        <v>0</v>
      </c>
      <c r="DZ385" s="20">
        <f t="shared" si="3431"/>
        <v>0</v>
      </c>
      <c r="EA385" s="20">
        <f t="shared" si="3432"/>
        <v>0</v>
      </c>
      <c r="EB385" s="20">
        <f t="shared" si="3433"/>
        <v>0</v>
      </c>
      <c r="EC385" s="18">
        <f t="shared" si="3434"/>
        <v>1</v>
      </c>
      <c r="ED385" s="19">
        <f t="shared" ref="ED385" si="3463">+IF(EC385&lt;&gt;0,EC385*3,0)</f>
        <v>3</v>
      </c>
      <c r="EE385" s="19">
        <f t="shared" si="3435"/>
        <v>0</v>
      </c>
      <c r="EF385" s="1">
        <f t="shared" si="3436"/>
        <v>0</v>
      </c>
      <c r="EG385" s="18">
        <f t="shared" si="3437"/>
        <v>5</v>
      </c>
      <c r="EH385" s="341"/>
      <c r="EI385" s="49"/>
      <c r="EJ385" s="44">
        <v>4.5</v>
      </c>
      <c r="EK385" s="44"/>
      <c r="EL385" s="93">
        <v>1</v>
      </c>
      <c r="EM385" s="93"/>
      <c r="EN385" s="93"/>
      <c r="EO385" s="366"/>
      <c r="EP385" s="366"/>
      <c r="EQ385" s="374"/>
      <c r="ER385" s="374"/>
      <c r="ES385" s="374"/>
      <c r="ET385" s="374"/>
      <c r="EU385" s="18">
        <f t="shared" si="3438"/>
        <v>4</v>
      </c>
      <c r="EV385" s="18">
        <f t="shared" si="2763"/>
        <v>2</v>
      </c>
      <c r="EW385" s="341">
        <v>1</v>
      </c>
      <c r="EX385" s="341"/>
      <c r="EY385" s="341">
        <v>4</v>
      </c>
      <c r="EZ385" s="365">
        <f t="shared" ref="EZ385:EZ430" si="3464">BX385/2</f>
        <v>0</v>
      </c>
      <c r="FA385" s="44"/>
      <c r="FB385" s="44"/>
      <c r="FC385" s="44"/>
      <c r="FD385" s="45"/>
      <c r="FE385" s="45"/>
      <c r="FF385" s="45"/>
      <c r="FG385" s="300"/>
      <c r="FH385" s="45"/>
      <c r="FI385" s="45"/>
      <c r="FJ385" s="45">
        <f>F385</f>
        <v>32</v>
      </c>
      <c r="FK385" s="44"/>
      <c r="FL385" s="44"/>
      <c r="FM385" s="44"/>
      <c r="FN385" s="44"/>
      <c r="FO385" s="294"/>
      <c r="FP385" s="20">
        <f t="shared" si="3448"/>
        <v>0</v>
      </c>
      <c r="FQ385" s="20">
        <f t="shared" si="3439"/>
        <v>3</v>
      </c>
      <c r="FR385" s="20">
        <f t="shared" si="3440"/>
        <v>0</v>
      </c>
      <c r="FS385" s="20">
        <f t="shared" si="3441"/>
        <v>0</v>
      </c>
      <c r="FT385" s="20">
        <f t="shared" si="3442"/>
        <v>0</v>
      </c>
      <c r="FU385" s="20">
        <f t="shared" si="3443"/>
        <v>0</v>
      </c>
      <c r="FV385" s="20">
        <f t="shared" si="3444"/>
        <v>0</v>
      </c>
      <c r="FW385" s="44"/>
    </row>
    <row r="386" spans="1:180" ht="27.75" customHeight="1">
      <c r="A386" s="40"/>
      <c r="B386" s="48" t="s">
        <v>309</v>
      </c>
      <c r="C386" s="48" t="str">
        <f t="shared" si="3337"/>
        <v>A2.5.3</v>
      </c>
      <c r="D386" s="48" t="s">
        <v>53</v>
      </c>
      <c r="E386" s="48" t="s">
        <v>53</v>
      </c>
      <c r="F386" s="48">
        <v>30</v>
      </c>
      <c r="G386" s="48">
        <f>F386</f>
        <v>30</v>
      </c>
      <c r="H386" s="43"/>
      <c r="I386" s="43"/>
      <c r="J386" s="44"/>
      <c r="K386" s="44"/>
      <c r="L386" s="44"/>
      <c r="M386" s="44"/>
      <c r="N386" s="43"/>
      <c r="O386" s="43"/>
      <c r="P386" s="1"/>
      <c r="Q386" s="16"/>
      <c r="R386" s="1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1">
        <f t="shared" ref="AC386" si="3465">+IF(S386=1,1,0)+IF(T386=1,1,0)</f>
        <v>0</v>
      </c>
      <c r="AD386" s="1">
        <f t="shared" ref="AD386" si="3466">+IF(U386=1,1,0)+IF(V386=1,1,0)</f>
        <v>0</v>
      </c>
      <c r="AE386" s="1">
        <f t="shared" ref="AE386" si="3467">+IF(W386=1,1,0)+IF(X386=1,1,0)</f>
        <v>0</v>
      </c>
      <c r="AF386" s="1">
        <f t="shared" ref="AF386" si="3468">+IF(Y386=1,1,0)+IF(Z386=1,1,0)</f>
        <v>0</v>
      </c>
      <c r="AG386" s="1">
        <f t="shared" ref="AG386" si="3469">+IF(AA386=1,1,0)</f>
        <v>0</v>
      </c>
      <c r="AH386" s="1">
        <f t="shared" ref="AH386" si="3470">+IF(AB386=1,1,0)</f>
        <v>0</v>
      </c>
      <c r="AI386" s="1">
        <f t="shared" ref="AI386" si="3471">+IF(S386=2,1,0)+IF(T386=2,1,0)</f>
        <v>0</v>
      </c>
      <c r="AJ386" s="1">
        <f t="shared" ref="AJ386" si="3472">+IF(U386=2,1,0)+IF(V386=2,1,0)</f>
        <v>0</v>
      </c>
      <c r="AK386" s="1">
        <f t="shared" ref="AK386" si="3473">+IF(X386=2,1,0)+IF(W386=2,1,0)</f>
        <v>0</v>
      </c>
      <c r="AL386" s="1">
        <f t="shared" ref="AL386" si="3474">+IF(Y386=2,1,0)+IF(Z386=2,1,0)</f>
        <v>0</v>
      </c>
      <c r="AM386" s="1">
        <f t="shared" ref="AM386" si="3475">+IF(AA386=2,1,0)</f>
        <v>0</v>
      </c>
      <c r="AN386" s="1">
        <f t="shared" ref="AN386" si="3476">+IF(AB386=2,1,0)</f>
        <v>0</v>
      </c>
      <c r="AO386" s="44"/>
      <c r="AP386" s="44">
        <f>G386</f>
        <v>30</v>
      </c>
      <c r="AQ386" s="44"/>
      <c r="AR386" s="44"/>
      <c r="AS386" s="122">
        <f t="shared" si="3417"/>
        <v>0</v>
      </c>
      <c r="AT386" s="122">
        <f t="shared" si="3418"/>
        <v>1</v>
      </c>
      <c r="AU386" s="122">
        <f t="shared" si="3419"/>
        <v>0</v>
      </c>
      <c r="AV386" s="122">
        <f t="shared" si="3420"/>
        <v>0</v>
      </c>
      <c r="AW386" s="44"/>
      <c r="AX386" s="294"/>
      <c r="AY386" s="294"/>
      <c r="AZ386" s="294"/>
      <c r="BA386" s="294"/>
      <c r="BB386" s="294"/>
      <c r="BC386" s="294"/>
      <c r="BD386" s="44"/>
      <c r="BE386" s="44"/>
      <c r="BF386" s="44"/>
      <c r="BG386" s="44"/>
      <c r="BH386" s="44"/>
      <c r="BI386" s="44">
        <v>1</v>
      </c>
      <c r="BJ386" s="44"/>
      <c r="BK386" s="44"/>
      <c r="BL386" s="44"/>
      <c r="BM386" s="44"/>
      <c r="BN386" s="127"/>
      <c r="BO386" s="44"/>
      <c r="BP386" s="1"/>
      <c r="BQ386" s="44"/>
      <c r="BR386" s="17">
        <v>2</v>
      </c>
      <c r="BS386" s="1">
        <f t="shared" si="2741"/>
        <v>0</v>
      </c>
      <c r="BT386" s="17">
        <f t="shared" ref="BT386" si="3477">+BS386*2</f>
        <v>0</v>
      </c>
      <c r="BU386" s="44"/>
      <c r="BV386" s="44">
        <v>1</v>
      </c>
      <c r="BW386" s="44"/>
      <c r="BX386" s="44"/>
      <c r="BY386" s="44"/>
      <c r="BZ386" s="44"/>
      <c r="CA386" s="44"/>
      <c r="CB386" s="44"/>
      <c r="CC386" s="44"/>
      <c r="CD386" s="92"/>
      <c r="CE386" s="92"/>
      <c r="CF386" s="92"/>
      <c r="CG386" s="44"/>
      <c r="CH386" s="1">
        <v>1</v>
      </c>
      <c r="CI386" s="1"/>
      <c r="CJ386" s="1"/>
      <c r="CK386" s="383"/>
      <c r="CL386" s="383"/>
      <c r="CM386" s="383"/>
      <c r="CN386" s="1">
        <f t="shared" si="3421"/>
        <v>0</v>
      </c>
      <c r="CO386" s="1">
        <f t="shared" si="3422"/>
        <v>0</v>
      </c>
      <c r="CP386" s="20">
        <f t="shared" si="3423"/>
        <v>2.5</v>
      </c>
      <c r="CQ386" s="351"/>
      <c r="CR386" s="131">
        <f t="shared" si="3445"/>
        <v>1</v>
      </c>
      <c r="CS386" s="44"/>
      <c r="CT386" s="44"/>
      <c r="CU386" s="1"/>
      <c r="CV386" s="1"/>
      <c r="CW386" s="1">
        <v>1</v>
      </c>
      <c r="CX386" s="1"/>
      <c r="CY386" s="1">
        <v>1</v>
      </c>
      <c r="CZ386" s="44">
        <v>3</v>
      </c>
      <c r="DA386" s="17">
        <f t="shared" ref="DA386" si="3478">+CY386</f>
        <v>1</v>
      </c>
      <c r="DB386" s="359">
        <f t="shared" si="3446"/>
        <v>4</v>
      </c>
      <c r="DC386" s="359">
        <f t="shared" si="3447"/>
        <v>2</v>
      </c>
      <c r="DD386" s="44"/>
      <c r="DE386" s="44">
        <v>3</v>
      </c>
      <c r="DF386" s="44"/>
      <c r="DG386" s="44"/>
      <c r="DH386" s="44"/>
      <c r="DI386" s="44">
        <v>3</v>
      </c>
      <c r="DJ386" s="44"/>
      <c r="DK386" s="44"/>
      <c r="DL386" s="44"/>
      <c r="DM386" s="44"/>
      <c r="DN386" s="44"/>
      <c r="DO386" s="1"/>
      <c r="DP386" s="1"/>
      <c r="DQ386" s="17">
        <f t="shared" si="3424"/>
        <v>0</v>
      </c>
      <c r="DR386" s="17">
        <f t="shared" si="3425"/>
        <v>0</v>
      </c>
      <c r="DS386" s="17">
        <f t="shared" si="3426"/>
        <v>0</v>
      </c>
      <c r="DT386" s="17">
        <f t="shared" si="3427"/>
        <v>0</v>
      </c>
      <c r="DU386" s="17">
        <f t="shared" si="3428"/>
        <v>0</v>
      </c>
      <c r="DV386" s="17">
        <f t="shared" si="3429"/>
        <v>0</v>
      </c>
      <c r="DW386" s="1"/>
      <c r="DX386" s="1"/>
      <c r="DY386" s="20">
        <f t="shared" si="3430"/>
        <v>0</v>
      </c>
      <c r="DZ386" s="20">
        <f t="shared" si="3431"/>
        <v>0</v>
      </c>
      <c r="EA386" s="20">
        <f t="shared" si="3432"/>
        <v>0</v>
      </c>
      <c r="EB386" s="20">
        <f t="shared" si="3433"/>
        <v>0</v>
      </c>
      <c r="EC386" s="18">
        <f t="shared" si="3434"/>
        <v>1</v>
      </c>
      <c r="ED386" s="19">
        <f t="shared" ref="ED386" si="3479">+IF(EC386&lt;&gt;0,EC386*3,0)</f>
        <v>3</v>
      </c>
      <c r="EE386" s="19">
        <f t="shared" si="3435"/>
        <v>0</v>
      </c>
      <c r="EF386" s="1">
        <f t="shared" si="3436"/>
        <v>0</v>
      </c>
      <c r="EG386" s="18">
        <f t="shared" si="3437"/>
        <v>5</v>
      </c>
      <c r="EH386" s="341"/>
      <c r="EI386" s="49"/>
      <c r="EJ386" s="44">
        <v>4.5</v>
      </c>
      <c r="EK386" s="44"/>
      <c r="EL386" s="93">
        <v>1</v>
      </c>
      <c r="EM386" s="93"/>
      <c r="EN386" s="93"/>
      <c r="EO386" s="366"/>
      <c r="EP386" s="366"/>
      <c r="EQ386" s="374"/>
      <c r="ER386" s="374"/>
      <c r="ES386" s="374"/>
      <c r="ET386" s="374"/>
      <c r="EU386" s="18">
        <f t="shared" si="3438"/>
        <v>5</v>
      </c>
      <c r="EV386" s="18">
        <f t="shared" si="2763"/>
        <v>2</v>
      </c>
      <c r="EW386" s="341">
        <v>1</v>
      </c>
      <c r="EX386" s="341"/>
      <c r="EY386" s="341">
        <v>4</v>
      </c>
      <c r="EZ386" s="365">
        <f t="shared" si="3464"/>
        <v>0</v>
      </c>
      <c r="FA386" s="44"/>
      <c r="FB386" s="44"/>
      <c r="FC386" s="44"/>
      <c r="FD386" s="45"/>
      <c r="FE386" s="45"/>
      <c r="FF386" s="45"/>
      <c r="FG386" s="300"/>
      <c r="FH386" s="45"/>
      <c r="FI386" s="45"/>
      <c r="FJ386" s="45">
        <f>F386</f>
        <v>30</v>
      </c>
      <c r="FK386" s="44"/>
      <c r="FL386" s="44"/>
      <c r="FM386" s="44"/>
      <c r="FN386" s="44"/>
      <c r="FO386" s="294"/>
      <c r="FP386" s="20">
        <f t="shared" si="3448"/>
        <v>0</v>
      </c>
      <c r="FQ386" s="20">
        <f t="shared" si="3439"/>
        <v>3</v>
      </c>
      <c r="FR386" s="20">
        <f t="shared" si="3440"/>
        <v>0</v>
      </c>
      <c r="FS386" s="20">
        <f t="shared" si="3441"/>
        <v>0</v>
      </c>
      <c r="FT386" s="20">
        <f t="shared" si="3442"/>
        <v>0</v>
      </c>
      <c r="FU386" s="20">
        <f t="shared" si="3443"/>
        <v>0</v>
      </c>
      <c r="FV386" s="20">
        <f t="shared" si="3444"/>
        <v>0</v>
      </c>
      <c r="FW386" s="44"/>
    </row>
    <row r="387" spans="1:180" ht="27.75" customHeight="1">
      <c r="A387" s="40"/>
      <c r="B387" s="48" t="s">
        <v>310</v>
      </c>
      <c r="C387" s="48" t="str">
        <f t="shared" si="3337"/>
        <v>A2.5.4</v>
      </c>
      <c r="D387" s="48" t="s">
        <v>53</v>
      </c>
      <c r="E387" s="48" t="s">
        <v>53</v>
      </c>
      <c r="F387" s="48">
        <v>31</v>
      </c>
      <c r="G387" s="48">
        <f>F387</f>
        <v>31</v>
      </c>
      <c r="H387" s="43"/>
      <c r="I387" s="43"/>
      <c r="J387" s="44"/>
      <c r="K387" s="44"/>
      <c r="L387" s="44"/>
      <c r="M387" s="44"/>
      <c r="N387" s="43"/>
      <c r="O387" s="43"/>
      <c r="P387" s="1"/>
      <c r="Q387" s="16"/>
      <c r="R387" s="1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1">
        <f t="shared" ref="AC387:AC388" si="3480">+IF(S387=1,1,0)+IF(T387=1,1,0)</f>
        <v>0</v>
      </c>
      <c r="AD387" s="1">
        <f t="shared" ref="AD387:AD388" si="3481">+IF(U387=1,1,0)+IF(V387=1,1,0)</f>
        <v>0</v>
      </c>
      <c r="AE387" s="1">
        <f t="shared" ref="AE387:AE388" si="3482">+IF(W387=1,1,0)+IF(X387=1,1,0)</f>
        <v>0</v>
      </c>
      <c r="AF387" s="1">
        <f t="shared" ref="AF387:AF388" si="3483">+IF(Y387=1,1,0)+IF(Z387=1,1,0)</f>
        <v>0</v>
      </c>
      <c r="AG387" s="1">
        <f t="shared" ref="AG387:AG388" si="3484">+IF(AA387=1,1,0)</f>
        <v>0</v>
      </c>
      <c r="AH387" s="1">
        <f t="shared" ref="AH387:AH388" si="3485">+IF(AB387=1,1,0)</f>
        <v>0</v>
      </c>
      <c r="AI387" s="1">
        <f t="shared" ref="AI387:AI388" si="3486">+IF(S387=2,1,0)+IF(T387=2,1,0)</f>
        <v>0</v>
      </c>
      <c r="AJ387" s="1">
        <f t="shared" ref="AJ387:AJ388" si="3487">+IF(U387=2,1,0)+IF(V387=2,1,0)</f>
        <v>0</v>
      </c>
      <c r="AK387" s="1">
        <f t="shared" ref="AK387:AK388" si="3488">+IF(X387=2,1,0)+IF(W387=2,1,0)</f>
        <v>0</v>
      </c>
      <c r="AL387" s="1">
        <f t="shared" ref="AL387:AL388" si="3489">+IF(Y387=2,1,0)+IF(Z387=2,1,0)</f>
        <v>0</v>
      </c>
      <c r="AM387" s="1">
        <f t="shared" ref="AM387:AM388" si="3490">+IF(AA387=2,1,0)</f>
        <v>0</v>
      </c>
      <c r="AN387" s="1">
        <f t="shared" ref="AN387:AN388" si="3491">+IF(AB387=2,1,0)</f>
        <v>0</v>
      </c>
      <c r="AO387" s="44"/>
      <c r="AP387" s="44">
        <f>G387</f>
        <v>31</v>
      </c>
      <c r="AQ387" s="44"/>
      <c r="AR387" s="44"/>
      <c r="AS387" s="122">
        <f t="shared" si="3417"/>
        <v>0</v>
      </c>
      <c r="AT387" s="122">
        <f t="shared" si="3418"/>
        <v>1</v>
      </c>
      <c r="AU387" s="122">
        <f t="shared" si="3419"/>
        <v>0</v>
      </c>
      <c r="AV387" s="122">
        <f t="shared" si="3420"/>
        <v>0</v>
      </c>
      <c r="AW387" s="44"/>
      <c r="AX387" s="294"/>
      <c r="AY387" s="294"/>
      <c r="AZ387" s="294"/>
      <c r="BA387" s="294"/>
      <c r="BB387" s="294"/>
      <c r="BC387" s="294"/>
      <c r="BD387" s="44"/>
      <c r="BE387" s="44"/>
      <c r="BF387" s="44"/>
      <c r="BG387" s="44"/>
      <c r="BH387" s="44"/>
      <c r="BI387" s="44">
        <v>1</v>
      </c>
      <c r="BJ387" s="44"/>
      <c r="BK387" s="44"/>
      <c r="BL387" s="44"/>
      <c r="BM387" s="44"/>
      <c r="BN387" s="127"/>
      <c r="BO387" s="44"/>
      <c r="BP387" s="1"/>
      <c r="BQ387" s="44"/>
      <c r="BR387" s="17">
        <v>2</v>
      </c>
      <c r="BS387" s="1">
        <f t="shared" si="2741"/>
        <v>0</v>
      </c>
      <c r="BT387" s="17">
        <f t="shared" ref="BT387:BT388" si="3492">+BS387*2</f>
        <v>0</v>
      </c>
      <c r="BU387" s="44"/>
      <c r="BV387" s="44">
        <v>1</v>
      </c>
      <c r="BW387" s="44"/>
      <c r="BX387" s="44"/>
      <c r="BY387" s="44"/>
      <c r="BZ387" s="44"/>
      <c r="CA387" s="44"/>
      <c r="CB387" s="44"/>
      <c r="CC387" s="44"/>
      <c r="CD387" s="92"/>
      <c r="CE387" s="92"/>
      <c r="CF387" s="92"/>
      <c r="CG387" s="44"/>
      <c r="CH387" s="1">
        <v>1</v>
      </c>
      <c r="CI387" s="1"/>
      <c r="CJ387" s="1"/>
      <c r="CK387" s="383"/>
      <c r="CL387" s="383"/>
      <c r="CM387" s="383"/>
      <c r="CN387" s="1">
        <f t="shared" si="3421"/>
        <v>0</v>
      </c>
      <c r="CO387" s="1">
        <f t="shared" si="3422"/>
        <v>0</v>
      </c>
      <c r="CP387" s="20">
        <f t="shared" si="3423"/>
        <v>2.5</v>
      </c>
      <c r="CQ387" s="351"/>
      <c r="CR387" s="131">
        <f t="shared" si="3445"/>
        <v>1</v>
      </c>
      <c r="CS387" s="44"/>
      <c r="CT387" s="44"/>
      <c r="CU387" s="1"/>
      <c r="CV387" s="1"/>
      <c r="CW387" s="1"/>
      <c r="CX387" s="1"/>
      <c r="CY387" s="1"/>
      <c r="CZ387" s="44"/>
      <c r="DA387" s="17">
        <f t="shared" ref="DA387:DA388" si="3493">+CY387</f>
        <v>0</v>
      </c>
      <c r="DB387" s="359">
        <f t="shared" si="3446"/>
        <v>0</v>
      </c>
      <c r="DC387" s="359">
        <f t="shared" si="3447"/>
        <v>0</v>
      </c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1"/>
      <c r="DP387" s="1"/>
      <c r="DQ387" s="17">
        <f t="shared" si="3424"/>
        <v>0</v>
      </c>
      <c r="DR387" s="17">
        <f t="shared" si="3425"/>
        <v>0</v>
      </c>
      <c r="DS387" s="17">
        <f t="shared" si="3426"/>
        <v>0</v>
      </c>
      <c r="DT387" s="17">
        <f t="shared" si="3427"/>
        <v>0</v>
      </c>
      <c r="DU387" s="17">
        <f t="shared" si="3428"/>
        <v>0</v>
      </c>
      <c r="DV387" s="17">
        <f t="shared" si="3429"/>
        <v>0</v>
      </c>
      <c r="DW387" s="1"/>
      <c r="DX387" s="1"/>
      <c r="DY387" s="20">
        <f t="shared" si="3430"/>
        <v>0</v>
      </c>
      <c r="DZ387" s="20">
        <f t="shared" si="3431"/>
        <v>0</v>
      </c>
      <c r="EA387" s="20">
        <f t="shared" si="3432"/>
        <v>0</v>
      </c>
      <c r="EB387" s="20">
        <f t="shared" si="3433"/>
        <v>0</v>
      </c>
      <c r="EC387" s="18">
        <f t="shared" si="3434"/>
        <v>0</v>
      </c>
      <c r="ED387" s="19">
        <f t="shared" ref="ED387:ED388" si="3494">+IF(EC387&lt;&gt;0,EC387*3,0)</f>
        <v>0</v>
      </c>
      <c r="EE387" s="19">
        <f t="shared" si="3435"/>
        <v>0</v>
      </c>
      <c r="EF387" s="1">
        <f t="shared" si="3436"/>
        <v>0</v>
      </c>
      <c r="EG387" s="18">
        <f t="shared" si="3437"/>
        <v>0</v>
      </c>
      <c r="EH387" s="341"/>
      <c r="EI387" s="49"/>
      <c r="EJ387" s="44"/>
      <c r="EK387" s="44"/>
      <c r="EL387" s="93"/>
      <c r="EM387" s="93"/>
      <c r="EN387" s="93"/>
      <c r="EO387" s="366"/>
      <c r="EP387" s="366"/>
      <c r="EQ387" s="374"/>
      <c r="ER387" s="374"/>
      <c r="ES387" s="374"/>
      <c r="ET387" s="374"/>
      <c r="EU387" s="18">
        <f t="shared" si="3438"/>
        <v>0</v>
      </c>
      <c r="EV387" s="18">
        <f t="shared" si="2763"/>
        <v>2</v>
      </c>
      <c r="EW387" s="341">
        <v>1</v>
      </c>
      <c r="EX387" s="341"/>
      <c r="EY387" s="341"/>
      <c r="EZ387" s="365">
        <f t="shared" si="3464"/>
        <v>0</v>
      </c>
      <c r="FA387" s="44"/>
      <c r="FB387" s="44"/>
      <c r="FC387" s="44"/>
      <c r="FD387" s="45"/>
      <c r="FE387" s="45"/>
      <c r="FF387" s="45"/>
      <c r="FG387" s="300"/>
      <c r="FH387" s="45"/>
      <c r="FI387" s="45"/>
      <c r="FJ387" s="45">
        <f>F387</f>
        <v>31</v>
      </c>
      <c r="FK387" s="44"/>
      <c r="FL387" s="44"/>
      <c r="FM387" s="44"/>
      <c r="FN387" s="44"/>
      <c r="FO387" s="294"/>
      <c r="FP387" s="20">
        <f t="shared" si="3448"/>
        <v>0</v>
      </c>
      <c r="FQ387" s="20">
        <f t="shared" si="3439"/>
        <v>0</v>
      </c>
      <c r="FR387" s="20">
        <f t="shared" si="3440"/>
        <v>0</v>
      </c>
      <c r="FS387" s="20">
        <f t="shared" si="3441"/>
        <v>0</v>
      </c>
      <c r="FT387" s="20">
        <f t="shared" si="3442"/>
        <v>0</v>
      </c>
      <c r="FU387" s="20">
        <f t="shared" si="3443"/>
        <v>0</v>
      </c>
      <c r="FV387" s="20">
        <f t="shared" si="3444"/>
        <v>0</v>
      </c>
      <c r="FW387" s="44"/>
    </row>
    <row r="388" spans="1:180" ht="27.75" customHeight="1">
      <c r="A388" s="40"/>
      <c r="B388" s="48" t="s">
        <v>311</v>
      </c>
      <c r="C388" s="48" t="str">
        <f t="shared" si="3337"/>
        <v>A2.5.5</v>
      </c>
      <c r="D388" s="48" t="s">
        <v>53</v>
      </c>
      <c r="E388" s="48" t="s">
        <v>53</v>
      </c>
      <c r="F388" s="48">
        <v>33</v>
      </c>
      <c r="G388" s="48">
        <f>F388</f>
        <v>33</v>
      </c>
      <c r="H388" s="43"/>
      <c r="I388" s="43"/>
      <c r="J388" s="44"/>
      <c r="K388" s="44"/>
      <c r="L388" s="44"/>
      <c r="M388" s="44"/>
      <c r="N388" s="43"/>
      <c r="O388" s="43"/>
      <c r="P388" s="1"/>
      <c r="Q388" s="16"/>
      <c r="R388" s="1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1">
        <f t="shared" si="3480"/>
        <v>0</v>
      </c>
      <c r="AD388" s="1">
        <f t="shared" si="3481"/>
        <v>0</v>
      </c>
      <c r="AE388" s="1">
        <f t="shared" si="3482"/>
        <v>0</v>
      </c>
      <c r="AF388" s="1">
        <f t="shared" si="3483"/>
        <v>0</v>
      </c>
      <c r="AG388" s="1">
        <f t="shared" si="3484"/>
        <v>0</v>
      </c>
      <c r="AH388" s="1">
        <f t="shared" si="3485"/>
        <v>0</v>
      </c>
      <c r="AI388" s="1">
        <f t="shared" si="3486"/>
        <v>0</v>
      </c>
      <c r="AJ388" s="1">
        <f t="shared" si="3487"/>
        <v>0</v>
      </c>
      <c r="AK388" s="1">
        <f t="shared" si="3488"/>
        <v>0</v>
      </c>
      <c r="AL388" s="1">
        <f t="shared" si="3489"/>
        <v>0</v>
      </c>
      <c r="AM388" s="1">
        <f t="shared" si="3490"/>
        <v>0</v>
      </c>
      <c r="AN388" s="1">
        <f t="shared" si="3491"/>
        <v>0</v>
      </c>
      <c r="AO388" s="44"/>
      <c r="AP388" s="44">
        <f>G388</f>
        <v>33</v>
      </c>
      <c r="AQ388" s="44"/>
      <c r="AR388" s="44"/>
      <c r="AS388" s="122">
        <f t="shared" si="3417"/>
        <v>0</v>
      </c>
      <c r="AT388" s="122">
        <f t="shared" si="3418"/>
        <v>1</v>
      </c>
      <c r="AU388" s="122">
        <f t="shared" si="3419"/>
        <v>0</v>
      </c>
      <c r="AV388" s="122">
        <f t="shared" si="3420"/>
        <v>0</v>
      </c>
      <c r="AW388" s="44"/>
      <c r="AX388" s="294"/>
      <c r="AY388" s="294">
        <v>1</v>
      </c>
      <c r="AZ388" s="294"/>
      <c r="BA388" s="294"/>
      <c r="BB388" s="294"/>
      <c r="BC388" s="29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127"/>
      <c r="BO388" s="44"/>
      <c r="BP388" s="1"/>
      <c r="BQ388" s="44"/>
      <c r="BR388" s="17">
        <v>2</v>
      </c>
      <c r="BS388" s="1">
        <f t="shared" ref="BS388" si="3495">IF(BP388=1, 2,IF(BP388=2,3,IF(BP388&gt;=3,4,0)))*2</f>
        <v>0</v>
      </c>
      <c r="BT388" s="17">
        <f t="shared" si="3492"/>
        <v>0</v>
      </c>
      <c r="BU388" s="44"/>
      <c r="BV388" s="44">
        <v>1</v>
      </c>
      <c r="BW388" s="44">
        <v>1</v>
      </c>
      <c r="BX388" s="44">
        <v>1</v>
      </c>
      <c r="BY388" s="44"/>
      <c r="BZ388" s="44"/>
      <c r="CA388" s="44"/>
      <c r="CB388" s="44"/>
      <c r="CC388" s="44"/>
      <c r="CD388" s="92"/>
      <c r="CE388" s="92"/>
      <c r="CF388" s="92"/>
      <c r="CG388" s="44"/>
      <c r="CH388" s="1">
        <v>1</v>
      </c>
      <c r="CI388" s="1"/>
      <c r="CJ388" s="1"/>
      <c r="CK388" s="383"/>
      <c r="CL388" s="383"/>
      <c r="CM388" s="383"/>
      <c r="CN388" s="1">
        <f t="shared" si="3421"/>
        <v>1</v>
      </c>
      <c r="CO388" s="1">
        <f t="shared" si="3422"/>
        <v>1</v>
      </c>
      <c r="CP388" s="20">
        <f t="shared" si="3423"/>
        <v>2.5</v>
      </c>
      <c r="CQ388" s="351"/>
      <c r="CR388" s="131">
        <f t="shared" si="3445"/>
        <v>1</v>
      </c>
      <c r="CS388" s="44"/>
      <c r="CT388" s="44"/>
      <c r="CU388" s="1"/>
      <c r="CV388" s="1"/>
      <c r="CW388" s="1">
        <v>1</v>
      </c>
      <c r="CX388" s="1"/>
      <c r="CY388" s="1"/>
      <c r="CZ388" s="44">
        <v>2</v>
      </c>
      <c r="DA388" s="17">
        <f t="shared" si="3493"/>
        <v>0</v>
      </c>
      <c r="DB388" s="359">
        <f t="shared" si="3446"/>
        <v>2</v>
      </c>
      <c r="DC388" s="359">
        <f t="shared" si="3447"/>
        <v>1</v>
      </c>
      <c r="DD388" s="44"/>
      <c r="DE388" s="44">
        <v>3</v>
      </c>
      <c r="DF388" s="44"/>
      <c r="DG388" s="44"/>
      <c r="DH388" s="44"/>
      <c r="DI388" s="44"/>
      <c r="DJ388" s="44"/>
      <c r="DK388" s="44"/>
      <c r="DL388" s="44"/>
      <c r="DM388" s="44"/>
      <c r="DN388" s="44"/>
      <c r="DO388" s="1"/>
      <c r="DP388" s="1"/>
      <c r="DQ388" s="17">
        <f t="shared" si="3424"/>
        <v>0</v>
      </c>
      <c r="DR388" s="17">
        <f t="shared" si="3425"/>
        <v>0</v>
      </c>
      <c r="DS388" s="17">
        <f t="shared" si="3426"/>
        <v>0</v>
      </c>
      <c r="DT388" s="17">
        <f t="shared" si="3427"/>
        <v>0</v>
      </c>
      <c r="DU388" s="17">
        <f t="shared" si="3428"/>
        <v>0</v>
      </c>
      <c r="DV388" s="17">
        <f t="shared" si="3429"/>
        <v>0</v>
      </c>
      <c r="DW388" s="1"/>
      <c r="DX388" s="1"/>
      <c r="DY388" s="20">
        <f t="shared" si="3430"/>
        <v>0</v>
      </c>
      <c r="DZ388" s="20">
        <f t="shared" si="3431"/>
        <v>0</v>
      </c>
      <c r="EA388" s="20">
        <f t="shared" si="3432"/>
        <v>0</v>
      </c>
      <c r="EB388" s="20">
        <f t="shared" si="3433"/>
        <v>0</v>
      </c>
      <c r="EC388" s="18">
        <f t="shared" si="3434"/>
        <v>0</v>
      </c>
      <c r="ED388" s="19">
        <f t="shared" si="3494"/>
        <v>0</v>
      </c>
      <c r="EE388" s="19">
        <f t="shared" si="3435"/>
        <v>0</v>
      </c>
      <c r="EF388" s="1">
        <f t="shared" si="3436"/>
        <v>0</v>
      </c>
      <c r="EG388" s="18">
        <f t="shared" si="3437"/>
        <v>2</v>
      </c>
      <c r="EH388" s="341"/>
      <c r="EI388" s="49"/>
      <c r="EJ388" s="44">
        <v>4.5</v>
      </c>
      <c r="EK388" s="44"/>
      <c r="EL388" s="93">
        <v>1</v>
      </c>
      <c r="EM388" s="93"/>
      <c r="EN388" s="93"/>
      <c r="EO388" s="366"/>
      <c r="EP388" s="366"/>
      <c r="EQ388" s="374"/>
      <c r="ER388" s="374"/>
      <c r="ES388" s="374"/>
      <c r="ET388" s="374"/>
      <c r="EU388" s="18">
        <f t="shared" si="3438"/>
        <v>4</v>
      </c>
      <c r="EV388" s="18">
        <f t="shared" ref="EV388" si="3496">+(DR388+DS388+DT388+DU388+DV388)*2+SUM(BY388:CJ388)*2</f>
        <v>2</v>
      </c>
      <c r="EW388" s="341">
        <v>1</v>
      </c>
      <c r="EX388" s="341">
        <v>1</v>
      </c>
      <c r="EY388" s="341">
        <v>2</v>
      </c>
      <c r="EZ388" s="365">
        <f t="shared" si="3464"/>
        <v>0.5</v>
      </c>
      <c r="FA388" s="44"/>
      <c r="FB388" s="44"/>
      <c r="FC388" s="44"/>
      <c r="FD388" s="45"/>
      <c r="FE388" s="45"/>
      <c r="FF388" s="45"/>
      <c r="FG388" s="300"/>
      <c r="FH388" s="45"/>
      <c r="FI388" s="45"/>
      <c r="FJ388" s="45">
        <f>F388</f>
        <v>33</v>
      </c>
      <c r="FK388" s="44"/>
      <c r="FL388" s="44"/>
      <c r="FM388" s="44"/>
      <c r="FN388" s="44"/>
      <c r="FO388" s="294"/>
      <c r="FP388" s="20">
        <f t="shared" si="3448"/>
        <v>0</v>
      </c>
      <c r="FQ388" s="20">
        <f t="shared" si="3439"/>
        <v>3</v>
      </c>
      <c r="FR388" s="20">
        <f t="shared" si="3440"/>
        <v>0</v>
      </c>
      <c r="FS388" s="20">
        <f t="shared" si="3441"/>
        <v>0</v>
      </c>
      <c r="FT388" s="20">
        <f t="shared" si="3442"/>
        <v>0</v>
      </c>
      <c r="FU388" s="20">
        <f t="shared" si="3443"/>
        <v>0</v>
      </c>
      <c r="FV388" s="20">
        <f t="shared" si="3444"/>
        <v>0</v>
      </c>
      <c r="FW388" s="44"/>
    </row>
    <row r="389" spans="1:180" ht="15.75" customHeight="1">
      <c r="A389" s="53"/>
      <c r="B389" s="54"/>
      <c r="C389" s="54"/>
      <c r="D389" s="54"/>
      <c r="E389" s="54"/>
      <c r="F389" s="54"/>
      <c r="G389" s="54"/>
      <c r="H389" s="55"/>
      <c r="I389" s="55"/>
      <c r="J389" s="56"/>
      <c r="K389" s="56"/>
      <c r="L389" s="56"/>
      <c r="M389" s="56"/>
      <c r="N389" s="55"/>
      <c r="O389" s="55"/>
      <c r="P389" s="29"/>
      <c r="Q389" s="30"/>
      <c r="R389" s="29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56"/>
      <c r="AP389" s="56"/>
      <c r="AQ389" s="56"/>
      <c r="AR389" s="56"/>
      <c r="AS389" s="123"/>
      <c r="AT389" s="123"/>
      <c r="AU389" s="123"/>
      <c r="AV389" s="123"/>
      <c r="AW389" s="56"/>
      <c r="AX389" s="320"/>
      <c r="AY389" s="320"/>
      <c r="AZ389" s="320"/>
      <c r="BA389" s="320"/>
      <c r="BB389" s="320"/>
      <c r="BC389" s="320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128"/>
      <c r="BO389" s="56"/>
      <c r="BP389" s="1"/>
      <c r="BQ389" s="56"/>
      <c r="BR389" s="31"/>
      <c r="BS389" s="29"/>
      <c r="BT389" s="31"/>
      <c r="BU389" s="56"/>
      <c r="BV389" s="56"/>
      <c r="BW389" s="56"/>
      <c r="BX389" s="56"/>
      <c r="BY389" s="56"/>
      <c r="BZ389" s="56"/>
      <c r="CA389" s="56"/>
      <c r="CB389" s="56"/>
      <c r="CC389" s="56"/>
      <c r="CD389" s="92"/>
      <c r="CE389" s="92"/>
      <c r="CF389" s="92"/>
      <c r="CG389" s="56"/>
      <c r="CH389" s="1"/>
      <c r="CI389" s="1"/>
      <c r="CJ389" s="1"/>
      <c r="CK389" s="383"/>
      <c r="CL389" s="383"/>
      <c r="CM389" s="383"/>
      <c r="CN389" s="1">
        <f t="shared" si="3421"/>
        <v>0</v>
      </c>
      <c r="CO389" s="1">
        <f t="shared" si="3422"/>
        <v>0</v>
      </c>
      <c r="CP389" s="20">
        <f t="shared" si="3423"/>
        <v>0</v>
      </c>
      <c r="CQ389" s="351"/>
      <c r="CR389" s="131">
        <f t="shared" si="3445"/>
        <v>0</v>
      </c>
      <c r="CS389" s="56"/>
      <c r="CT389" s="56"/>
      <c r="CU389" s="29"/>
      <c r="CV389" s="29"/>
      <c r="CW389" s="29"/>
      <c r="CX389" s="29"/>
      <c r="CY389" s="29"/>
      <c r="CZ389" s="56"/>
      <c r="DA389" s="31"/>
      <c r="DB389" s="360"/>
      <c r="DC389" s="360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29"/>
      <c r="DP389" s="29"/>
      <c r="DQ389" s="31"/>
      <c r="DR389" s="31"/>
      <c r="DS389" s="31"/>
      <c r="DT389" s="31"/>
      <c r="DU389" s="31"/>
      <c r="DV389" s="31"/>
      <c r="DW389" s="29"/>
      <c r="DX389" s="29"/>
      <c r="DY389" s="32"/>
      <c r="DZ389" s="32"/>
      <c r="EA389" s="32"/>
      <c r="EB389" s="32"/>
      <c r="EC389" s="33"/>
      <c r="ED389" s="34"/>
      <c r="EE389" s="19">
        <f t="shared" si="3435"/>
        <v>0</v>
      </c>
      <c r="EF389" s="1">
        <f t="shared" si="3436"/>
        <v>0</v>
      </c>
      <c r="EG389" s="33"/>
      <c r="EH389" s="345"/>
      <c r="EI389" s="56"/>
      <c r="EJ389" s="56"/>
      <c r="EK389" s="56"/>
      <c r="EL389" s="93"/>
      <c r="EM389" s="93"/>
      <c r="EN389" s="93"/>
      <c r="EO389" s="367"/>
      <c r="EP389" s="367"/>
      <c r="EQ389" s="376"/>
      <c r="ER389" s="376"/>
      <c r="ES389" s="376"/>
      <c r="ET389" s="376"/>
      <c r="EU389" s="18"/>
      <c r="EV389" s="18">
        <f t="shared" ref="EV389" si="3497">+(DR389+DS389+DT389+DU389+DV389)+SUM(BY389:CJ389)*2</f>
        <v>0</v>
      </c>
      <c r="EW389" s="345"/>
      <c r="EX389" s="345"/>
      <c r="EY389" s="345"/>
      <c r="EZ389" s="365">
        <f t="shared" si="3464"/>
        <v>0</v>
      </c>
      <c r="FA389" s="56"/>
      <c r="FB389" s="56"/>
      <c r="FC389" s="56"/>
      <c r="FD389" s="57"/>
      <c r="FE389" s="57"/>
      <c r="FF389" s="57"/>
      <c r="FG389" s="323"/>
      <c r="FH389" s="57"/>
      <c r="FI389" s="57"/>
      <c r="FJ389" s="57"/>
      <c r="FK389" s="56"/>
      <c r="FL389" s="56"/>
      <c r="FM389" s="56"/>
      <c r="FN389" s="56"/>
      <c r="FO389" s="320"/>
      <c r="FP389" s="32"/>
      <c r="FQ389" s="32"/>
      <c r="FR389" s="32"/>
      <c r="FS389" s="32"/>
      <c r="FT389" s="32"/>
      <c r="FU389" s="32"/>
      <c r="FV389" s="32"/>
      <c r="FW389" s="56"/>
    </row>
    <row r="390" spans="1:180" s="99" customFormat="1" ht="33" customHeight="1">
      <c r="A390" s="94">
        <v>7</v>
      </c>
      <c r="B390" s="95" t="s">
        <v>656</v>
      </c>
      <c r="C390" s="96"/>
      <c r="D390" s="96"/>
      <c r="E390" s="96"/>
      <c r="F390" s="96">
        <f t="shared" ref="F390:AK390" si="3498">+SUM(F391:F430)</f>
        <v>722</v>
      </c>
      <c r="G390" s="96">
        <f t="shared" si="3498"/>
        <v>1037</v>
      </c>
      <c r="H390" s="96">
        <f t="shared" si="3498"/>
        <v>1</v>
      </c>
      <c r="I390" s="96">
        <f t="shared" si="3498"/>
        <v>1.5</v>
      </c>
      <c r="J390" s="96">
        <f t="shared" si="3498"/>
        <v>0</v>
      </c>
      <c r="K390" s="96">
        <f t="shared" si="3498"/>
        <v>12</v>
      </c>
      <c r="L390" s="96">
        <f t="shared" si="3498"/>
        <v>0</v>
      </c>
      <c r="M390" s="96">
        <f t="shared" si="3498"/>
        <v>0</v>
      </c>
      <c r="N390" s="96">
        <f t="shared" si="3498"/>
        <v>0</v>
      </c>
      <c r="O390" s="96">
        <f t="shared" si="3498"/>
        <v>0</v>
      </c>
      <c r="P390" s="96">
        <f t="shared" si="3498"/>
        <v>0</v>
      </c>
      <c r="Q390" s="96">
        <f t="shared" si="3498"/>
        <v>0</v>
      </c>
      <c r="R390" s="96">
        <f t="shared" si="3498"/>
        <v>0</v>
      </c>
      <c r="S390" s="96">
        <f t="shared" si="3498"/>
        <v>0</v>
      </c>
      <c r="T390" s="96">
        <f t="shared" si="3498"/>
        <v>0</v>
      </c>
      <c r="U390" s="96">
        <f t="shared" si="3498"/>
        <v>1</v>
      </c>
      <c r="V390" s="96">
        <f t="shared" si="3498"/>
        <v>0</v>
      </c>
      <c r="W390" s="96">
        <f t="shared" si="3498"/>
        <v>0</v>
      </c>
      <c r="X390" s="96">
        <f t="shared" si="3498"/>
        <v>0</v>
      </c>
      <c r="Y390" s="96">
        <f t="shared" si="3498"/>
        <v>16</v>
      </c>
      <c r="Z390" s="96">
        <f t="shared" si="3498"/>
        <v>6</v>
      </c>
      <c r="AA390" s="96">
        <f t="shared" si="3498"/>
        <v>0</v>
      </c>
      <c r="AB390" s="96">
        <f t="shared" si="3498"/>
        <v>0</v>
      </c>
      <c r="AC390" s="96">
        <f t="shared" si="3498"/>
        <v>0</v>
      </c>
      <c r="AD390" s="96">
        <f t="shared" si="3498"/>
        <v>1</v>
      </c>
      <c r="AE390" s="96">
        <f t="shared" si="3498"/>
        <v>0</v>
      </c>
      <c r="AF390" s="96">
        <f t="shared" si="3498"/>
        <v>16</v>
      </c>
      <c r="AG390" s="96">
        <f t="shared" si="3498"/>
        <v>0</v>
      </c>
      <c r="AH390" s="96">
        <f t="shared" si="3498"/>
        <v>0</v>
      </c>
      <c r="AI390" s="96">
        <f t="shared" si="3498"/>
        <v>0</v>
      </c>
      <c r="AJ390" s="96">
        <f t="shared" si="3498"/>
        <v>0</v>
      </c>
      <c r="AK390" s="96">
        <f t="shared" si="3498"/>
        <v>0</v>
      </c>
      <c r="AL390" s="96">
        <f t="shared" ref="AL390:BQ390" si="3499">+SUM(AL391:AL430)</f>
        <v>3</v>
      </c>
      <c r="AM390" s="96">
        <f t="shared" si="3499"/>
        <v>0</v>
      </c>
      <c r="AN390" s="96">
        <f t="shared" si="3499"/>
        <v>0</v>
      </c>
      <c r="AO390" s="96">
        <f t="shared" si="3499"/>
        <v>0</v>
      </c>
      <c r="AP390" s="96">
        <f t="shared" si="3499"/>
        <v>0</v>
      </c>
      <c r="AQ390" s="96">
        <f t="shared" si="3499"/>
        <v>0</v>
      </c>
      <c r="AR390" s="96">
        <f t="shared" si="3499"/>
        <v>1037</v>
      </c>
      <c r="AS390" s="96">
        <f t="shared" si="3499"/>
        <v>0</v>
      </c>
      <c r="AT390" s="96">
        <f t="shared" si="3499"/>
        <v>0</v>
      </c>
      <c r="AU390" s="96">
        <f t="shared" si="3499"/>
        <v>0</v>
      </c>
      <c r="AV390" s="96">
        <f t="shared" si="3499"/>
        <v>35</v>
      </c>
      <c r="AW390" s="96">
        <f t="shared" si="3499"/>
        <v>1</v>
      </c>
      <c r="AX390" s="96">
        <f t="shared" si="3499"/>
        <v>0</v>
      </c>
      <c r="AY390" s="96">
        <f t="shared" si="3499"/>
        <v>0</v>
      </c>
      <c r="AZ390" s="96">
        <f t="shared" si="3499"/>
        <v>0</v>
      </c>
      <c r="BA390" s="96">
        <f t="shared" si="3499"/>
        <v>0</v>
      </c>
      <c r="BB390" s="96">
        <f t="shared" si="3499"/>
        <v>0</v>
      </c>
      <c r="BC390" s="96">
        <f t="shared" si="3499"/>
        <v>0</v>
      </c>
      <c r="BD390" s="96">
        <f t="shared" si="3499"/>
        <v>1</v>
      </c>
      <c r="BE390" s="96">
        <f t="shared" si="3499"/>
        <v>0</v>
      </c>
      <c r="BF390" s="96">
        <f t="shared" si="3499"/>
        <v>0</v>
      </c>
      <c r="BG390" s="96">
        <f t="shared" si="3499"/>
        <v>0</v>
      </c>
      <c r="BH390" s="96">
        <f t="shared" si="3499"/>
        <v>0</v>
      </c>
      <c r="BI390" s="96">
        <f t="shared" si="3499"/>
        <v>3</v>
      </c>
      <c r="BJ390" s="96">
        <f t="shared" si="3499"/>
        <v>14</v>
      </c>
      <c r="BK390" s="96">
        <f t="shared" si="3499"/>
        <v>0</v>
      </c>
      <c r="BL390" s="96">
        <f t="shared" si="3499"/>
        <v>0</v>
      </c>
      <c r="BM390" s="96">
        <f t="shared" si="3499"/>
        <v>3</v>
      </c>
      <c r="BN390" s="96">
        <f t="shared" si="3499"/>
        <v>2</v>
      </c>
      <c r="BO390" s="96">
        <f t="shared" si="3499"/>
        <v>1</v>
      </c>
      <c r="BP390" s="96">
        <f t="shared" si="3499"/>
        <v>0</v>
      </c>
      <c r="BQ390" s="96">
        <f t="shared" si="3499"/>
        <v>0</v>
      </c>
      <c r="BR390" s="96">
        <f t="shared" ref="BR390:CW390" si="3500">+SUM(BR391:BR430)</f>
        <v>64</v>
      </c>
      <c r="BS390" s="96">
        <f t="shared" si="3500"/>
        <v>0</v>
      </c>
      <c r="BT390" s="96">
        <f t="shared" si="3500"/>
        <v>0</v>
      </c>
      <c r="BU390" s="96">
        <f t="shared" si="3500"/>
        <v>0</v>
      </c>
      <c r="BV390" s="96">
        <f t="shared" si="3500"/>
        <v>35</v>
      </c>
      <c r="BW390" s="96">
        <f t="shared" si="3500"/>
        <v>5</v>
      </c>
      <c r="BX390" s="96">
        <f t="shared" si="3500"/>
        <v>5</v>
      </c>
      <c r="BY390" s="96">
        <f t="shared" si="3500"/>
        <v>0</v>
      </c>
      <c r="BZ390" s="96">
        <f t="shared" si="3500"/>
        <v>3</v>
      </c>
      <c r="CA390" s="96">
        <f t="shared" si="3500"/>
        <v>0</v>
      </c>
      <c r="CB390" s="96">
        <f t="shared" si="3500"/>
        <v>0</v>
      </c>
      <c r="CC390" s="96">
        <f t="shared" si="3500"/>
        <v>0</v>
      </c>
      <c r="CD390" s="96">
        <f t="shared" si="3500"/>
        <v>0</v>
      </c>
      <c r="CE390" s="96">
        <f t="shared" si="3500"/>
        <v>20</v>
      </c>
      <c r="CF390" s="96">
        <f t="shared" si="3500"/>
        <v>0</v>
      </c>
      <c r="CG390" s="96">
        <f t="shared" si="3500"/>
        <v>0</v>
      </c>
      <c r="CH390" s="96">
        <f t="shared" si="3500"/>
        <v>0</v>
      </c>
      <c r="CI390" s="96">
        <f t="shared" si="3500"/>
        <v>1</v>
      </c>
      <c r="CJ390" s="96">
        <f t="shared" si="3500"/>
        <v>0</v>
      </c>
      <c r="CK390" s="96">
        <f t="shared" si="3500"/>
        <v>0</v>
      </c>
      <c r="CL390" s="96">
        <f t="shared" si="3500"/>
        <v>0</v>
      </c>
      <c r="CM390" s="96">
        <f t="shared" si="3500"/>
        <v>0</v>
      </c>
      <c r="CN390" s="96">
        <f t="shared" si="3500"/>
        <v>8</v>
      </c>
      <c r="CO390" s="96">
        <f t="shared" si="3500"/>
        <v>8</v>
      </c>
      <c r="CP390" s="96">
        <f t="shared" si="3500"/>
        <v>20</v>
      </c>
      <c r="CQ390" s="96">
        <f t="shared" si="3500"/>
        <v>0</v>
      </c>
      <c r="CR390" s="96">
        <f t="shared" si="3500"/>
        <v>21</v>
      </c>
      <c r="CS390" s="96">
        <f t="shared" si="3500"/>
        <v>0</v>
      </c>
      <c r="CT390" s="96">
        <f t="shared" si="3500"/>
        <v>0</v>
      </c>
      <c r="CU390" s="96">
        <f t="shared" si="3500"/>
        <v>0</v>
      </c>
      <c r="CV390" s="96">
        <f t="shared" si="3500"/>
        <v>3</v>
      </c>
      <c r="CW390" s="96">
        <f t="shared" si="3500"/>
        <v>28</v>
      </c>
      <c r="CX390" s="96">
        <f t="shared" ref="CX390:EC390" si="3501">+SUM(CX391:CX430)</f>
        <v>0</v>
      </c>
      <c r="CY390" s="96">
        <f t="shared" si="3501"/>
        <v>38</v>
      </c>
      <c r="CZ390" s="96">
        <f t="shared" si="3501"/>
        <v>105</v>
      </c>
      <c r="DA390" s="96">
        <f t="shared" si="3501"/>
        <v>38</v>
      </c>
      <c r="DB390" s="96">
        <f t="shared" si="3501"/>
        <v>143</v>
      </c>
      <c r="DC390" s="96">
        <f t="shared" si="3501"/>
        <v>69</v>
      </c>
      <c r="DD390" s="96">
        <f t="shared" si="3501"/>
        <v>0</v>
      </c>
      <c r="DE390" s="96">
        <f t="shared" si="3501"/>
        <v>35</v>
      </c>
      <c r="DF390" s="96">
        <f t="shared" si="3501"/>
        <v>87</v>
      </c>
      <c r="DG390" s="96">
        <f t="shared" si="3501"/>
        <v>10</v>
      </c>
      <c r="DH390" s="96">
        <f t="shared" si="3501"/>
        <v>68</v>
      </c>
      <c r="DI390" s="96">
        <f t="shared" si="3501"/>
        <v>53</v>
      </c>
      <c r="DJ390" s="96">
        <f t="shared" si="3501"/>
        <v>0</v>
      </c>
      <c r="DK390" s="96">
        <f t="shared" si="3501"/>
        <v>0</v>
      </c>
      <c r="DL390" s="96">
        <f t="shared" si="3501"/>
        <v>0</v>
      </c>
      <c r="DM390" s="96">
        <f t="shared" si="3501"/>
        <v>0</v>
      </c>
      <c r="DN390" s="96">
        <f t="shared" si="3501"/>
        <v>0</v>
      </c>
      <c r="DO390" s="96">
        <f t="shared" si="3501"/>
        <v>0</v>
      </c>
      <c r="DP390" s="96">
        <f t="shared" si="3501"/>
        <v>0</v>
      </c>
      <c r="DQ390" s="96">
        <f t="shared" si="3501"/>
        <v>0</v>
      </c>
      <c r="DR390" s="96">
        <f t="shared" si="3501"/>
        <v>0</v>
      </c>
      <c r="DS390" s="96">
        <f t="shared" si="3501"/>
        <v>5</v>
      </c>
      <c r="DT390" s="96">
        <f t="shared" si="3501"/>
        <v>28</v>
      </c>
      <c r="DU390" s="96">
        <f t="shared" si="3501"/>
        <v>0</v>
      </c>
      <c r="DV390" s="96">
        <f t="shared" si="3501"/>
        <v>40</v>
      </c>
      <c r="DW390" s="96">
        <f t="shared" si="3501"/>
        <v>0</v>
      </c>
      <c r="DX390" s="96">
        <f t="shared" si="3501"/>
        <v>0</v>
      </c>
      <c r="DY390" s="96">
        <f t="shared" si="3501"/>
        <v>10</v>
      </c>
      <c r="DZ390" s="96">
        <f t="shared" si="3501"/>
        <v>60</v>
      </c>
      <c r="EA390" s="96">
        <f t="shared" si="3501"/>
        <v>49</v>
      </c>
      <c r="EB390" s="96">
        <f t="shared" si="3501"/>
        <v>0</v>
      </c>
      <c r="EC390" s="96">
        <f t="shared" si="3501"/>
        <v>25</v>
      </c>
      <c r="ED390" s="96">
        <f t="shared" ref="ED390:FI390" si="3502">+SUM(ED391:ED430)</f>
        <v>69</v>
      </c>
      <c r="EE390" s="96">
        <f t="shared" si="3502"/>
        <v>0</v>
      </c>
      <c r="EF390" s="96">
        <f t="shared" si="3502"/>
        <v>0</v>
      </c>
      <c r="EG390" s="96">
        <f t="shared" si="3502"/>
        <v>115</v>
      </c>
      <c r="EH390" s="96">
        <f t="shared" si="3502"/>
        <v>0</v>
      </c>
      <c r="EI390" s="96">
        <f t="shared" si="3502"/>
        <v>5.5</v>
      </c>
      <c r="EJ390" s="96">
        <f t="shared" si="3502"/>
        <v>44</v>
      </c>
      <c r="EK390" s="96">
        <f t="shared" si="3502"/>
        <v>121</v>
      </c>
      <c r="EL390" s="96">
        <f t="shared" si="3502"/>
        <v>12</v>
      </c>
      <c r="EM390" s="96">
        <f t="shared" si="3502"/>
        <v>2</v>
      </c>
      <c r="EN390" s="96">
        <f t="shared" si="3502"/>
        <v>1</v>
      </c>
      <c r="EO390" s="96">
        <f t="shared" si="3502"/>
        <v>18</v>
      </c>
      <c r="EP390" s="96">
        <f t="shared" si="3502"/>
        <v>10</v>
      </c>
      <c r="EQ390" s="96">
        <f t="shared" si="3502"/>
        <v>2</v>
      </c>
      <c r="ER390" s="96">
        <f t="shared" si="3502"/>
        <v>1</v>
      </c>
      <c r="ES390" s="96">
        <f t="shared" si="3502"/>
        <v>8</v>
      </c>
      <c r="ET390" s="96">
        <f t="shared" si="3502"/>
        <v>4</v>
      </c>
      <c r="EU390" s="96">
        <f t="shared" si="3502"/>
        <v>127</v>
      </c>
      <c r="EV390" s="96">
        <f t="shared" si="3502"/>
        <v>194</v>
      </c>
      <c r="EW390" s="96">
        <f t="shared" si="3502"/>
        <v>26</v>
      </c>
      <c r="EX390" s="96">
        <f t="shared" si="3502"/>
        <v>16</v>
      </c>
      <c r="EY390" s="96">
        <f t="shared" si="3502"/>
        <v>64</v>
      </c>
      <c r="EZ390" s="96">
        <f t="shared" si="3502"/>
        <v>2.5</v>
      </c>
      <c r="FA390" s="96">
        <f t="shared" si="3502"/>
        <v>0</v>
      </c>
      <c r="FB390" s="96">
        <f t="shared" si="3502"/>
        <v>1</v>
      </c>
      <c r="FC390" s="96">
        <f t="shared" si="3502"/>
        <v>10</v>
      </c>
      <c r="FD390" s="96">
        <f t="shared" si="3502"/>
        <v>0</v>
      </c>
      <c r="FE390" s="96">
        <f t="shared" si="3502"/>
        <v>0</v>
      </c>
      <c r="FF390" s="96">
        <f t="shared" si="3502"/>
        <v>0</v>
      </c>
      <c r="FG390" s="96">
        <f t="shared" si="3502"/>
        <v>0</v>
      </c>
      <c r="FH390" s="96">
        <f t="shared" si="3502"/>
        <v>0</v>
      </c>
      <c r="FI390" s="96">
        <f t="shared" si="3502"/>
        <v>0</v>
      </c>
      <c r="FJ390" s="96">
        <f t="shared" ref="FJ390:FW390" si="3503">+SUM(FJ391:FJ430)</f>
        <v>40</v>
      </c>
      <c r="FK390" s="96">
        <f t="shared" si="3503"/>
        <v>0</v>
      </c>
      <c r="FL390" s="96">
        <f t="shared" si="3503"/>
        <v>0</v>
      </c>
      <c r="FM390" s="96">
        <f t="shared" si="3503"/>
        <v>0</v>
      </c>
      <c r="FN390" s="96">
        <f t="shared" si="3503"/>
        <v>744</v>
      </c>
      <c r="FO390" s="96">
        <f t="shared" si="3503"/>
        <v>0</v>
      </c>
      <c r="FP390" s="96">
        <f t="shared" si="3503"/>
        <v>0</v>
      </c>
      <c r="FQ390" s="96">
        <f t="shared" si="3503"/>
        <v>35</v>
      </c>
      <c r="FR390" s="96">
        <f t="shared" si="3503"/>
        <v>87</v>
      </c>
      <c r="FS390" s="96">
        <f t="shared" si="3503"/>
        <v>0</v>
      </c>
      <c r="FT390" s="96">
        <f t="shared" si="3503"/>
        <v>0</v>
      </c>
      <c r="FU390" s="96">
        <f t="shared" si="3503"/>
        <v>0</v>
      </c>
      <c r="FV390" s="96">
        <f t="shared" si="3503"/>
        <v>0</v>
      </c>
      <c r="FW390" s="96">
        <f t="shared" si="3503"/>
        <v>0</v>
      </c>
      <c r="FX390" s="98"/>
    </row>
    <row r="391" spans="1:180" ht="27.75" customHeight="1">
      <c r="A391" s="40"/>
      <c r="B391" s="41" t="s">
        <v>163</v>
      </c>
      <c r="C391" s="41"/>
      <c r="D391" s="48"/>
      <c r="E391" s="41"/>
      <c r="F391" s="48"/>
      <c r="G391" s="48"/>
      <c r="H391" s="43"/>
      <c r="I391" s="43"/>
      <c r="J391" s="44"/>
      <c r="K391" s="44"/>
      <c r="L391" s="44"/>
      <c r="M391" s="44"/>
      <c r="N391" s="43"/>
      <c r="O391" s="43"/>
      <c r="P391" s="1"/>
      <c r="Q391" s="16"/>
      <c r="R391" s="1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1">
        <f t="shared" ref="AC391:AC394" si="3504">+IF(S391=1,1,0)+IF(T391=1,1,0)</f>
        <v>0</v>
      </c>
      <c r="AD391" s="1">
        <f t="shared" ref="AD391:AD394" si="3505">+IF(U391=1,1,0)+IF(V391=1,1,0)</f>
        <v>0</v>
      </c>
      <c r="AE391" s="1">
        <f t="shared" ref="AE391:AE394" si="3506">+IF(W391=1,1,0)+IF(X391=1,1,0)</f>
        <v>0</v>
      </c>
      <c r="AF391" s="1">
        <f t="shared" ref="AF391:AF394" si="3507">+IF(Y391=1,1,0)+IF(Z391=1,1,0)</f>
        <v>0</v>
      </c>
      <c r="AG391" s="1">
        <f t="shared" ref="AG391:AH394" si="3508">+IF(AA391=1,1,0)</f>
        <v>0</v>
      </c>
      <c r="AH391" s="1">
        <f t="shared" si="3508"/>
        <v>0</v>
      </c>
      <c r="AI391" s="1">
        <f t="shared" ref="AI391:AI394" si="3509">+IF(S391=2,1,0)+IF(T391=2,1,0)</f>
        <v>0</v>
      </c>
      <c r="AJ391" s="1">
        <f t="shared" ref="AJ391:AJ394" si="3510">+IF(U391=2,1,0)+IF(V391=2,1,0)</f>
        <v>0</v>
      </c>
      <c r="AK391" s="1">
        <f t="shared" ref="AK391:AK394" si="3511">+IF(X391=2,1,0)+IF(W391=2,1,0)</f>
        <v>0</v>
      </c>
      <c r="AL391" s="1">
        <f t="shared" ref="AL391:AL394" si="3512">+IF(Y391=2,1,0)+IF(Z391=2,1,0)</f>
        <v>0</v>
      </c>
      <c r="AM391" s="1">
        <f t="shared" ref="AM391:AN394" si="3513">+IF(AA391=2,1,0)</f>
        <v>0</v>
      </c>
      <c r="AN391" s="1">
        <f t="shared" si="3513"/>
        <v>0</v>
      </c>
      <c r="AO391" s="44"/>
      <c r="AP391" s="44"/>
      <c r="AQ391" s="44"/>
      <c r="AR391" s="44"/>
      <c r="AS391" s="122">
        <f t="shared" ref="AS391:AS399" si="3514">IF(AND(AO391&gt;0,OR(BR391&gt;=2,BR391=1)),1,0)</f>
        <v>0</v>
      </c>
      <c r="AT391" s="122">
        <f t="shared" ref="AT391:AT399" si="3515">IF(AND(AP391&gt;0,OR(BR391&gt;=2,BR391=1)),1,0)</f>
        <v>0</v>
      </c>
      <c r="AU391" s="122">
        <f t="shared" ref="AU391:AU399" si="3516">IF(AND(AQ391&gt;0,OR(BR391&gt;=2,BR391=1)),1,0)</f>
        <v>0</v>
      </c>
      <c r="AV391" s="122">
        <f t="shared" ref="AV391:AV399" si="3517">IF(AND(AR391&gt;0,OR(BR391&gt;=2,BR391=1)),AR391/G391,0)</f>
        <v>0</v>
      </c>
      <c r="AW391" s="44"/>
      <c r="AX391" s="294"/>
      <c r="AY391" s="294"/>
      <c r="AZ391" s="294"/>
      <c r="BA391" s="294"/>
      <c r="BB391" s="294"/>
      <c r="BC391" s="29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127"/>
      <c r="BO391" s="44"/>
      <c r="BP391" s="1"/>
      <c r="BQ391" s="44"/>
      <c r="BR391" s="17"/>
      <c r="BS391" s="1">
        <f t="shared" ref="BS391:BS429" si="3518">IF(BP391=1, 2,IF(BP391=2,3,IF(BP391&gt;=3,4,0)))*2</f>
        <v>0</v>
      </c>
      <c r="BT391" s="17">
        <f t="shared" ref="BT391:BT394" si="3519">+BS391*2</f>
        <v>0</v>
      </c>
      <c r="BU391" s="44"/>
      <c r="BV391" s="44"/>
      <c r="BW391" s="44"/>
      <c r="BX391" s="44"/>
      <c r="BY391" s="44"/>
      <c r="BZ391" s="44"/>
      <c r="CA391" s="44"/>
      <c r="CB391" s="44"/>
      <c r="CC391" s="44"/>
      <c r="CD391" s="92"/>
      <c r="CE391" s="92"/>
      <c r="CF391" s="92"/>
      <c r="CG391" s="44"/>
      <c r="CH391" s="1"/>
      <c r="CI391" s="1"/>
      <c r="CJ391" s="1"/>
      <c r="CK391" s="383"/>
      <c r="CL391" s="383"/>
      <c r="CM391" s="383"/>
      <c r="CN391" s="1">
        <f t="shared" ref="CN391:CN399" si="3520">+SUM(BX391:CC391)*BW391</f>
        <v>0</v>
      </c>
      <c r="CO391" s="1">
        <f t="shared" ref="CO391:CO399" si="3521">+SUM(BX391:CC391)*BW391</f>
        <v>0</v>
      </c>
      <c r="CP391" s="20">
        <f t="shared" ref="CP391:CP399" si="3522">+SUM(BY391:CC391)*2.5+SUM(CD391:CG391)*0.5+SUM(CH391:CJ391)*2.5</f>
        <v>0</v>
      </c>
      <c r="CQ391" s="351"/>
      <c r="CR391" s="131">
        <f t="shared" ref="CR391:CR399" si="3523">+IF(SUM(AX391:BM391)&gt;0,1,0)</f>
        <v>0</v>
      </c>
      <c r="CS391" s="44"/>
      <c r="CT391" s="44"/>
      <c r="CU391" s="1"/>
      <c r="CV391" s="1"/>
      <c r="CW391" s="1"/>
      <c r="CX391" s="1"/>
      <c r="CY391" s="1"/>
      <c r="CZ391" s="44"/>
      <c r="DA391" s="17">
        <f t="shared" ref="DA391:DA394" si="3524">+CY391</f>
        <v>0</v>
      </c>
      <c r="DB391" s="359">
        <f t="shared" ref="DB391:DB430" si="3525">CZ391+DA391</f>
        <v>0</v>
      </c>
      <c r="DC391" s="359">
        <f t="shared" ref="DC391:DC430" si="3526">CU391+CV391+CW391+CX391+CY391</f>
        <v>0</v>
      </c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1"/>
      <c r="DP391" s="1"/>
      <c r="DQ391" s="17">
        <f t="shared" ref="DQ391:DQ399" si="3527">+IF(AND(SUM(S391:AA391)&gt;0,SUM(FA391:FF391)&gt;0),CT391,0)</f>
        <v>0</v>
      </c>
      <c r="DR391" s="17">
        <f t="shared" ref="DR391:DR399" si="3528">+IF(AND(SUM(S391:AA391)&gt;0,SUM(FA391:FF391)&gt;0),CU391,0)</f>
        <v>0</v>
      </c>
      <c r="DS391" s="17">
        <f t="shared" ref="DS391:DS399" si="3529">+IF(AND(SUM(S391:AA391)&gt;0,SUM(FA391:FF391)&gt;0),CV391,0)</f>
        <v>0</v>
      </c>
      <c r="DT391" s="17">
        <f t="shared" ref="DT391:DT399" si="3530">+IF(AND(SUM(S391:AA391)&gt;0,SUM(FA391:FF391)&gt;0),CW391,0)</f>
        <v>0</v>
      </c>
      <c r="DU391" s="17">
        <f t="shared" ref="DU391:DU399" si="3531">+IF(AND(SUM(S391:AA391)&gt;0,SUM(FA391:FF391)&gt;0),CX391,0)</f>
        <v>0</v>
      </c>
      <c r="DV391" s="17">
        <f t="shared" ref="DV391:DV399" si="3532">+IF(AND(SUM(S391:AA391)&gt;0,SUM(FA391:FF391)&gt;0),CY391,0)</f>
        <v>0</v>
      </c>
      <c r="DW391" s="1"/>
      <c r="DX391" s="1"/>
      <c r="DY391" s="20">
        <f t="shared" ref="DY391:DY399" si="3533">+IF(AND(SUM(S391:AB391)&gt;0,SUM(FA391:FF391)&gt;0,DG391&gt;=3),DG391,0)</f>
        <v>0</v>
      </c>
      <c r="DZ391" s="20">
        <f t="shared" ref="DZ391:DZ399" si="3534">+IF(AND(SUM(S391:AB391)&gt;0,SUM(FA391:FF391)&gt;0,DH391&gt;=3),DH391,0)</f>
        <v>0</v>
      </c>
      <c r="EA391" s="20">
        <f t="shared" ref="EA391:EA399" si="3535">+IF(AND(SUM(S391:AB391)&gt;0,SUM(FA391:FF391)&gt;0,DI391&gt;=3),DI391,0)</f>
        <v>0</v>
      </c>
      <c r="EB391" s="20">
        <f t="shared" ref="EB391:EB399" si="3536">+IF(AND(SUM(S391:AB391)&gt;0,SUM(FA391:FF391)&gt;0,DJ391&gt;=3),DJ391,0)</f>
        <v>0</v>
      </c>
      <c r="EC391" s="18">
        <f t="shared" ref="EC391:EC399" si="3537">+IF(AND(CT391=0,SUM(CU391:CY391)&gt;1,SUM(CU391:CY391)&lt;=4),1,IF(AND(CT391=0,SUM(CU391:CY391)&gt;4),2,0))</f>
        <v>0</v>
      </c>
      <c r="ED391" s="19">
        <f t="shared" ref="ED391:ED394" si="3538">+IF(EC391&lt;&gt;0,EC391*3,0)</f>
        <v>0</v>
      </c>
      <c r="EE391" s="19">
        <f t="shared" ref="EE391:EE399" si="3539">+IF(SUM(AO391:AR391)+SUM(DK391:DN391)&gt;0,CT391*3,0)</f>
        <v>0</v>
      </c>
      <c r="EF391" s="1">
        <f t="shared" ref="EF391:EF399" si="3540">+IF(EE391&gt;0,CT391*4,0)</f>
        <v>0</v>
      </c>
      <c r="EG391" s="18">
        <f t="shared" ref="EG391:EG399" si="3541">+IF(AND(CT391+EC391=0,SUM(AO391:AR391)&gt;0,SUM(DK391:DN391)&gt;0),(CU391+CV391+CW391+CX391)*2+CY391*5,(EC391+CT391-FO391)*5)+IF(AND(EC391+DQ391+CT391=0,SUM(AO391:AR391)&gt;0),SUM(CU391:CX391)*2+CY391*5,0)</f>
        <v>0</v>
      </c>
      <c r="EH391" s="341"/>
      <c r="EI391" s="44"/>
      <c r="EJ391" s="44"/>
      <c r="EK391" s="44"/>
      <c r="EL391" s="93"/>
      <c r="EM391" s="93"/>
      <c r="EN391" s="93"/>
      <c r="EO391" s="366"/>
      <c r="EP391" s="366"/>
      <c r="EQ391" s="374"/>
      <c r="ER391" s="374"/>
      <c r="ES391" s="374"/>
      <c r="ET391" s="374"/>
      <c r="EU391" s="18">
        <f t="shared" ref="EU391:EU399" si="3542">IF(SUM(CU391:CX391)&gt;0,CZ391*1+2,0)</f>
        <v>0</v>
      </c>
      <c r="EV391" s="18">
        <f t="shared" ref="EV391:EV428" si="3543">+(DR391+DS391+DT391+DU391+DV391)*2+SUM(BY391:CJ391)*2</f>
        <v>0</v>
      </c>
      <c r="EW391" s="341"/>
      <c r="EX391" s="341"/>
      <c r="EY391" s="341"/>
      <c r="EZ391" s="365">
        <f t="shared" si="3464"/>
        <v>0</v>
      </c>
      <c r="FA391" s="44"/>
      <c r="FB391" s="44"/>
      <c r="FC391" s="44"/>
      <c r="FD391" s="45"/>
      <c r="FE391" s="45"/>
      <c r="FF391" s="45"/>
      <c r="FG391" s="300"/>
      <c r="FH391" s="45"/>
      <c r="FI391" s="45"/>
      <c r="FJ391" s="45"/>
      <c r="FK391" s="44"/>
      <c r="FL391" s="44"/>
      <c r="FM391" s="44"/>
      <c r="FN391" s="44"/>
      <c r="FO391" s="294"/>
      <c r="FP391" s="20">
        <f>+FO391*3</f>
        <v>0</v>
      </c>
      <c r="FQ391" s="20">
        <f t="shared" ref="FQ391:FQ399" si="3544">+DE391</f>
        <v>0</v>
      </c>
      <c r="FR391" s="20">
        <f t="shared" ref="FR391:FR399" si="3545">+DF391</f>
        <v>0</v>
      </c>
      <c r="FS391" s="20">
        <f t="shared" ref="FS391:FS399" si="3546">+IF(DG391&lt;3,DG391,0)</f>
        <v>0</v>
      </c>
      <c r="FT391" s="20">
        <f t="shared" ref="FT391:FT399" si="3547">+IF(DH391&lt;3,DH391,0)</f>
        <v>0</v>
      </c>
      <c r="FU391" s="20">
        <f t="shared" ref="FU391:FU399" si="3548">+IF(DI391&lt;3,DI391,0)</f>
        <v>0</v>
      </c>
      <c r="FV391" s="20">
        <f t="shared" ref="FV391:FV399" si="3549">+IF(DJ391&lt;3,DJ391,0)</f>
        <v>0</v>
      </c>
      <c r="FW391" s="44"/>
    </row>
    <row r="392" spans="1:180" ht="27.75" customHeight="1">
      <c r="A392" s="40"/>
      <c r="B392" s="41" t="s">
        <v>189</v>
      </c>
      <c r="C392" s="41" t="str">
        <f>B392</f>
        <v>Lộ 1</v>
      </c>
      <c r="D392" s="48"/>
      <c r="E392" s="41"/>
      <c r="F392" s="48"/>
      <c r="G392" s="48"/>
      <c r="H392" s="43"/>
      <c r="I392" s="43"/>
      <c r="J392" s="44"/>
      <c r="K392" s="44"/>
      <c r="L392" s="44"/>
      <c r="M392" s="44"/>
      <c r="N392" s="43"/>
      <c r="O392" s="43"/>
      <c r="P392" s="1"/>
      <c r="Q392" s="16"/>
      <c r="R392" s="1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1">
        <f t="shared" si="3504"/>
        <v>0</v>
      </c>
      <c r="AD392" s="1">
        <f t="shared" si="3505"/>
        <v>0</v>
      </c>
      <c r="AE392" s="1">
        <f t="shared" si="3506"/>
        <v>0</v>
      </c>
      <c r="AF392" s="1">
        <f t="shared" si="3507"/>
        <v>0</v>
      </c>
      <c r="AG392" s="1">
        <f t="shared" si="3508"/>
        <v>0</v>
      </c>
      <c r="AH392" s="1">
        <f t="shared" si="3508"/>
        <v>0</v>
      </c>
      <c r="AI392" s="1">
        <f t="shared" si="3509"/>
        <v>0</v>
      </c>
      <c r="AJ392" s="1">
        <f t="shared" si="3510"/>
        <v>0</v>
      </c>
      <c r="AK392" s="1">
        <f t="shared" si="3511"/>
        <v>0</v>
      </c>
      <c r="AL392" s="1">
        <f t="shared" si="3512"/>
        <v>0</v>
      </c>
      <c r="AM392" s="1">
        <f t="shared" si="3513"/>
        <v>0</v>
      </c>
      <c r="AN392" s="1">
        <f t="shared" si="3513"/>
        <v>0</v>
      </c>
      <c r="AO392" s="44"/>
      <c r="AP392" s="44"/>
      <c r="AQ392" s="44"/>
      <c r="AR392" s="44"/>
      <c r="AS392" s="122">
        <f t="shared" si="3514"/>
        <v>0</v>
      </c>
      <c r="AT392" s="122">
        <f t="shared" si="3515"/>
        <v>0</v>
      </c>
      <c r="AU392" s="122">
        <f t="shared" si="3516"/>
        <v>0</v>
      </c>
      <c r="AV392" s="122">
        <f t="shared" si="3517"/>
        <v>0</v>
      </c>
      <c r="AW392" s="44"/>
      <c r="AX392" s="294"/>
      <c r="AY392" s="294"/>
      <c r="AZ392" s="294"/>
      <c r="BA392" s="294"/>
      <c r="BB392" s="294"/>
      <c r="BC392" s="29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127"/>
      <c r="BO392" s="44"/>
      <c r="BP392" s="1"/>
      <c r="BQ392" s="44"/>
      <c r="BR392" s="17"/>
      <c r="BS392" s="1">
        <f t="shared" si="3518"/>
        <v>0</v>
      </c>
      <c r="BT392" s="17">
        <f t="shared" si="3519"/>
        <v>0</v>
      </c>
      <c r="BU392" s="44"/>
      <c r="BV392" s="44"/>
      <c r="BW392" s="44"/>
      <c r="BX392" s="44"/>
      <c r="BY392" s="44"/>
      <c r="BZ392" s="44"/>
      <c r="CA392" s="44"/>
      <c r="CB392" s="44"/>
      <c r="CC392" s="44"/>
      <c r="CD392" s="92"/>
      <c r="CE392" s="92"/>
      <c r="CF392" s="92"/>
      <c r="CG392" s="44"/>
      <c r="CH392" s="1"/>
      <c r="CI392" s="1"/>
      <c r="CJ392" s="1"/>
      <c r="CK392" s="383"/>
      <c r="CL392" s="383"/>
      <c r="CM392" s="383"/>
      <c r="CN392" s="1">
        <f t="shared" si="3520"/>
        <v>0</v>
      </c>
      <c r="CO392" s="1">
        <f t="shared" si="3521"/>
        <v>0</v>
      </c>
      <c r="CP392" s="20">
        <f t="shared" si="3522"/>
        <v>0</v>
      </c>
      <c r="CQ392" s="351"/>
      <c r="CR392" s="131">
        <f t="shared" si="3523"/>
        <v>0</v>
      </c>
      <c r="CS392" s="44"/>
      <c r="CT392" s="44"/>
      <c r="CU392" s="1"/>
      <c r="CV392" s="1"/>
      <c r="CW392" s="1"/>
      <c r="CX392" s="1"/>
      <c r="CY392" s="1"/>
      <c r="CZ392" s="44"/>
      <c r="DA392" s="17">
        <f t="shared" si="3524"/>
        <v>0</v>
      </c>
      <c r="DB392" s="359">
        <f t="shared" si="3525"/>
        <v>0</v>
      </c>
      <c r="DC392" s="359">
        <f t="shared" si="3526"/>
        <v>0</v>
      </c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1"/>
      <c r="DP392" s="1"/>
      <c r="DQ392" s="17">
        <f t="shared" si="3527"/>
        <v>0</v>
      </c>
      <c r="DR392" s="17">
        <f t="shared" si="3528"/>
        <v>0</v>
      </c>
      <c r="DS392" s="17">
        <f t="shared" si="3529"/>
        <v>0</v>
      </c>
      <c r="DT392" s="17">
        <f t="shared" si="3530"/>
        <v>0</v>
      </c>
      <c r="DU392" s="17">
        <f t="shared" si="3531"/>
        <v>0</v>
      </c>
      <c r="DV392" s="17">
        <f t="shared" si="3532"/>
        <v>0</v>
      </c>
      <c r="DW392" s="1"/>
      <c r="DX392" s="1"/>
      <c r="DY392" s="20">
        <f t="shared" si="3533"/>
        <v>0</v>
      </c>
      <c r="DZ392" s="20">
        <f t="shared" si="3534"/>
        <v>0</v>
      </c>
      <c r="EA392" s="20">
        <f t="shared" si="3535"/>
        <v>0</v>
      </c>
      <c r="EB392" s="20">
        <f t="shared" si="3536"/>
        <v>0</v>
      </c>
      <c r="EC392" s="18">
        <f t="shared" si="3537"/>
        <v>0</v>
      </c>
      <c r="ED392" s="19">
        <f t="shared" si="3538"/>
        <v>0</v>
      </c>
      <c r="EE392" s="19">
        <f t="shared" si="3539"/>
        <v>0</v>
      </c>
      <c r="EF392" s="1">
        <f t="shared" si="3540"/>
        <v>0</v>
      </c>
      <c r="EG392" s="18">
        <f t="shared" si="3541"/>
        <v>0</v>
      </c>
      <c r="EH392" s="341"/>
      <c r="EI392" s="44"/>
      <c r="EJ392" s="44"/>
      <c r="EK392" s="44"/>
      <c r="EL392" s="93"/>
      <c r="EM392" s="93"/>
      <c r="EN392" s="93"/>
      <c r="EO392" s="366"/>
      <c r="EP392" s="366"/>
      <c r="EQ392" s="374"/>
      <c r="ER392" s="374"/>
      <c r="ES392" s="374"/>
      <c r="ET392" s="374"/>
      <c r="EU392" s="18">
        <f t="shared" si="3542"/>
        <v>0</v>
      </c>
      <c r="EV392" s="18">
        <f t="shared" si="3543"/>
        <v>0</v>
      </c>
      <c r="EW392" s="341"/>
      <c r="EX392" s="341"/>
      <c r="EY392" s="341"/>
      <c r="EZ392" s="365">
        <f t="shared" si="3464"/>
        <v>0</v>
      </c>
      <c r="FA392" s="44"/>
      <c r="FB392" s="44"/>
      <c r="FC392" s="44"/>
      <c r="FD392" s="45"/>
      <c r="FE392" s="45"/>
      <c r="FF392" s="45"/>
      <c r="FG392" s="300"/>
      <c r="FH392" s="45"/>
      <c r="FI392" s="45"/>
      <c r="FJ392" s="45"/>
      <c r="FK392" s="44"/>
      <c r="FL392" s="44"/>
      <c r="FM392" s="44"/>
      <c r="FN392" s="44"/>
      <c r="FO392" s="294"/>
      <c r="FP392" s="20">
        <f t="shared" ref="FP392:FP399" si="3550">+FO392*3</f>
        <v>0</v>
      </c>
      <c r="FQ392" s="20">
        <f t="shared" si="3544"/>
        <v>0</v>
      </c>
      <c r="FR392" s="20">
        <f t="shared" si="3545"/>
        <v>0</v>
      </c>
      <c r="FS392" s="20">
        <f t="shared" si="3546"/>
        <v>0</v>
      </c>
      <c r="FT392" s="20">
        <f t="shared" si="3547"/>
        <v>0</v>
      </c>
      <c r="FU392" s="20">
        <f t="shared" si="3548"/>
        <v>0</v>
      </c>
      <c r="FV392" s="20">
        <f t="shared" si="3549"/>
        <v>0</v>
      </c>
      <c r="FW392" s="44"/>
    </row>
    <row r="393" spans="1:180" ht="27.75" customHeight="1">
      <c r="A393" s="40"/>
      <c r="B393" s="46" t="s">
        <v>27</v>
      </c>
      <c r="C393" s="46" t="s">
        <v>27</v>
      </c>
      <c r="D393" s="48"/>
      <c r="E393" s="48" t="s">
        <v>165</v>
      </c>
      <c r="F393" s="48">
        <v>6</v>
      </c>
      <c r="G393" s="48">
        <v>6</v>
      </c>
      <c r="H393" s="43"/>
      <c r="I393" s="43"/>
      <c r="J393" s="44"/>
      <c r="K393" s="44">
        <v>4</v>
      </c>
      <c r="L393" s="44"/>
      <c r="M393" s="44"/>
      <c r="N393" s="43"/>
      <c r="O393" s="43"/>
      <c r="P393" s="1"/>
      <c r="Q393" s="16"/>
      <c r="R393" s="1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1">
        <f t="shared" si="3504"/>
        <v>0</v>
      </c>
      <c r="AD393" s="1">
        <f t="shared" si="3505"/>
        <v>0</v>
      </c>
      <c r="AE393" s="1">
        <f t="shared" si="3506"/>
        <v>0</v>
      </c>
      <c r="AF393" s="1">
        <f t="shared" si="3507"/>
        <v>0</v>
      </c>
      <c r="AG393" s="1">
        <f t="shared" si="3508"/>
        <v>0</v>
      </c>
      <c r="AH393" s="1">
        <f t="shared" si="3508"/>
        <v>0</v>
      </c>
      <c r="AI393" s="1">
        <f t="shared" si="3509"/>
        <v>0</v>
      </c>
      <c r="AJ393" s="1">
        <f t="shared" si="3510"/>
        <v>0</v>
      </c>
      <c r="AK393" s="1">
        <f t="shared" si="3511"/>
        <v>0</v>
      </c>
      <c r="AL393" s="1">
        <f t="shared" si="3512"/>
        <v>0</v>
      </c>
      <c r="AM393" s="1">
        <f t="shared" si="3513"/>
        <v>0</v>
      </c>
      <c r="AN393" s="1">
        <f t="shared" si="3513"/>
        <v>0</v>
      </c>
      <c r="AO393" s="44"/>
      <c r="AP393" s="44"/>
      <c r="AQ393" s="44"/>
      <c r="AR393" s="44">
        <f>+G393</f>
        <v>6</v>
      </c>
      <c r="AS393" s="122">
        <f t="shared" si="3514"/>
        <v>0</v>
      </c>
      <c r="AT393" s="122">
        <f t="shared" si="3515"/>
        <v>0</v>
      </c>
      <c r="AU393" s="122">
        <f t="shared" si="3516"/>
        <v>0</v>
      </c>
      <c r="AV393" s="122">
        <f t="shared" si="3517"/>
        <v>1</v>
      </c>
      <c r="AW393" s="44">
        <v>1</v>
      </c>
      <c r="AX393" s="294"/>
      <c r="AY393" s="294"/>
      <c r="AZ393" s="294"/>
      <c r="BA393" s="294"/>
      <c r="BB393" s="294"/>
      <c r="BC393" s="29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127"/>
      <c r="BO393" s="44"/>
      <c r="BP393" s="1"/>
      <c r="BQ393" s="44"/>
      <c r="BR393" s="17">
        <v>1</v>
      </c>
      <c r="BS393" s="1">
        <f t="shared" si="3518"/>
        <v>0</v>
      </c>
      <c r="BT393" s="17">
        <f t="shared" si="3519"/>
        <v>0</v>
      </c>
      <c r="BU393" s="44"/>
      <c r="BV393" s="44">
        <v>1</v>
      </c>
      <c r="BW393" s="44"/>
      <c r="BX393" s="44"/>
      <c r="BY393" s="44"/>
      <c r="BZ393" s="44"/>
      <c r="CA393" s="44"/>
      <c r="CB393" s="44"/>
      <c r="CC393" s="44"/>
      <c r="CD393" s="92"/>
      <c r="CE393" s="92"/>
      <c r="CF393" s="92"/>
      <c r="CG393" s="44"/>
      <c r="CH393" s="1"/>
      <c r="CI393" s="1"/>
      <c r="CJ393" s="1"/>
      <c r="CK393" s="383"/>
      <c r="CL393" s="383"/>
      <c r="CM393" s="383"/>
      <c r="CN393" s="1">
        <f t="shared" si="3520"/>
        <v>0</v>
      </c>
      <c r="CO393" s="1">
        <f t="shared" si="3521"/>
        <v>0</v>
      </c>
      <c r="CP393" s="20">
        <f t="shared" si="3522"/>
        <v>0</v>
      </c>
      <c r="CQ393" s="351"/>
      <c r="CR393" s="131">
        <f t="shared" si="3523"/>
        <v>0</v>
      </c>
      <c r="CS393" s="44"/>
      <c r="CT393" s="44"/>
      <c r="CU393" s="1"/>
      <c r="CV393" s="1"/>
      <c r="CW393" s="1"/>
      <c r="CX393" s="1"/>
      <c r="CY393" s="1"/>
      <c r="CZ393" s="44"/>
      <c r="DA393" s="17">
        <f t="shared" si="3524"/>
        <v>0</v>
      </c>
      <c r="DB393" s="359">
        <f t="shared" si="3525"/>
        <v>0</v>
      </c>
      <c r="DC393" s="359">
        <f t="shared" si="3526"/>
        <v>0</v>
      </c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1"/>
      <c r="DP393" s="1"/>
      <c r="DQ393" s="17">
        <f t="shared" si="3527"/>
        <v>0</v>
      </c>
      <c r="DR393" s="17">
        <f t="shared" si="3528"/>
        <v>0</v>
      </c>
      <c r="DS393" s="17">
        <f t="shared" si="3529"/>
        <v>0</v>
      </c>
      <c r="DT393" s="17">
        <f t="shared" si="3530"/>
        <v>0</v>
      </c>
      <c r="DU393" s="17">
        <f t="shared" si="3531"/>
        <v>0</v>
      </c>
      <c r="DV393" s="17">
        <f t="shared" si="3532"/>
        <v>0</v>
      </c>
      <c r="DW393" s="1"/>
      <c r="DX393" s="1"/>
      <c r="DY393" s="20">
        <f t="shared" si="3533"/>
        <v>0</v>
      </c>
      <c r="DZ393" s="20">
        <f t="shared" si="3534"/>
        <v>0</v>
      </c>
      <c r="EA393" s="20">
        <f t="shared" si="3535"/>
        <v>0</v>
      </c>
      <c r="EB393" s="20">
        <f t="shared" si="3536"/>
        <v>0</v>
      </c>
      <c r="EC393" s="18">
        <f t="shared" si="3537"/>
        <v>0</v>
      </c>
      <c r="ED393" s="19">
        <f t="shared" si="3538"/>
        <v>0</v>
      </c>
      <c r="EE393" s="19">
        <f t="shared" si="3539"/>
        <v>0</v>
      </c>
      <c r="EF393" s="1">
        <f t="shared" si="3540"/>
        <v>0</v>
      </c>
      <c r="EG393" s="18">
        <f t="shared" si="3541"/>
        <v>0</v>
      </c>
      <c r="EH393" s="341"/>
      <c r="EI393" s="44"/>
      <c r="EJ393" s="44"/>
      <c r="EK393" s="44"/>
      <c r="EL393" s="93"/>
      <c r="EM393" s="93"/>
      <c r="EN393" s="93"/>
      <c r="EO393" s="366"/>
      <c r="EP393" s="366"/>
      <c r="EQ393" s="374"/>
      <c r="ER393" s="374"/>
      <c r="ES393" s="374"/>
      <c r="ET393" s="374"/>
      <c r="EU393" s="18">
        <f t="shared" si="3542"/>
        <v>0</v>
      </c>
      <c r="EV393" s="18">
        <f t="shared" si="3543"/>
        <v>0</v>
      </c>
      <c r="EW393" s="341">
        <v>1</v>
      </c>
      <c r="EX393" s="341">
        <v>1</v>
      </c>
      <c r="EY393" s="341"/>
      <c r="EZ393" s="365">
        <f t="shared" si="3464"/>
        <v>0</v>
      </c>
      <c r="FA393" s="44"/>
      <c r="FB393" s="44"/>
      <c r="FC393" s="44"/>
      <c r="FD393" s="45"/>
      <c r="FE393" s="45"/>
      <c r="FF393" s="45"/>
      <c r="FG393" s="300"/>
      <c r="FH393" s="45"/>
      <c r="FI393" s="45"/>
      <c r="FJ393" s="45"/>
      <c r="FK393" s="44"/>
      <c r="FL393" s="44"/>
      <c r="FM393" s="44"/>
      <c r="FN393" s="44"/>
      <c r="FO393" s="294"/>
      <c r="FP393" s="20">
        <f t="shared" si="3550"/>
        <v>0</v>
      </c>
      <c r="FQ393" s="20">
        <f t="shared" si="3544"/>
        <v>0</v>
      </c>
      <c r="FR393" s="20">
        <f t="shared" si="3545"/>
        <v>0</v>
      </c>
      <c r="FS393" s="20">
        <f t="shared" si="3546"/>
        <v>0</v>
      </c>
      <c r="FT393" s="20">
        <f t="shared" si="3547"/>
        <v>0</v>
      </c>
      <c r="FU393" s="20">
        <f t="shared" si="3548"/>
        <v>0</v>
      </c>
      <c r="FV393" s="20">
        <f t="shared" si="3549"/>
        <v>0</v>
      </c>
      <c r="FW393" s="44"/>
    </row>
    <row r="394" spans="1:180" s="301" customFormat="1" ht="26.25" customHeight="1">
      <c r="A394" s="295"/>
      <c r="B394" s="296">
        <v>1</v>
      </c>
      <c r="C394" s="296">
        <v>1</v>
      </c>
      <c r="D394" s="296" t="s">
        <v>201</v>
      </c>
      <c r="E394" s="296" t="s">
        <v>187</v>
      </c>
      <c r="F394" s="296">
        <v>14</v>
      </c>
      <c r="G394" s="296">
        <f>F394</f>
        <v>14</v>
      </c>
      <c r="H394" s="297"/>
      <c r="I394" s="297"/>
      <c r="J394" s="294"/>
      <c r="K394" s="294"/>
      <c r="L394" s="294"/>
      <c r="M394" s="294"/>
      <c r="N394" s="297"/>
      <c r="O394" s="297"/>
      <c r="P394" s="1"/>
      <c r="Q394" s="16"/>
      <c r="R394" s="1"/>
      <c r="S394" s="294"/>
      <c r="T394" s="294"/>
      <c r="U394" s="294"/>
      <c r="V394" s="294"/>
      <c r="W394" s="294"/>
      <c r="X394" s="294"/>
      <c r="Y394" s="294"/>
      <c r="Z394" s="294">
        <v>2</v>
      </c>
      <c r="AA394" s="294"/>
      <c r="AB394" s="294"/>
      <c r="AC394" s="1">
        <f t="shared" si="3504"/>
        <v>0</v>
      </c>
      <c r="AD394" s="1">
        <f t="shared" si="3505"/>
        <v>0</v>
      </c>
      <c r="AE394" s="1">
        <f t="shared" si="3506"/>
        <v>0</v>
      </c>
      <c r="AF394" s="1">
        <f t="shared" si="3507"/>
        <v>0</v>
      </c>
      <c r="AG394" s="1">
        <f t="shared" si="3508"/>
        <v>0</v>
      </c>
      <c r="AH394" s="1">
        <f t="shared" si="3508"/>
        <v>0</v>
      </c>
      <c r="AI394" s="1">
        <f t="shared" si="3509"/>
        <v>0</v>
      </c>
      <c r="AJ394" s="1">
        <f t="shared" si="3510"/>
        <v>0</v>
      </c>
      <c r="AK394" s="1">
        <f t="shared" si="3511"/>
        <v>0</v>
      </c>
      <c r="AL394" s="1">
        <f t="shared" si="3512"/>
        <v>1</v>
      </c>
      <c r="AM394" s="1">
        <f t="shared" si="3513"/>
        <v>0</v>
      </c>
      <c r="AN394" s="1">
        <f t="shared" si="3513"/>
        <v>0</v>
      </c>
      <c r="AO394" s="294"/>
      <c r="AP394" s="294"/>
      <c r="AQ394" s="294"/>
      <c r="AR394" s="44">
        <f t="shared" ref="AR394:AR399" si="3551">+G394</f>
        <v>14</v>
      </c>
      <c r="AS394" s="298">
        <f t="shared" si="3514"/>
        <v>0</v>
      </c>
      <c r="AT394" s="298">
        <f t="shared" si="3515"/>
        <v>0</v>
      </c>
      <c r="AU394" s="298">
        <f t="shared" si="3516"/>
        <v>0</v>
      </c>
      <c r="AV394" s="298">
        <f t="shared" si="3517"/>
        <v>1</v>
      </c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294"/>
      <c r="BG394" s="294"/>
      <c r="BH394" s="294"/>
      <c r="BI394" s="294"/>
      <c r="BJ394" s="294"/>
      <c r="BK394" s="294"/>
      <c r="BL394" s="294"/>
      <c r="BM394" s="294">
        <v>1</v>
      </c>
      <c r="BN394" s="294"/>
      <c r="BO394" s="294"/>
      <c r="BP394" s="1"/>
      <c r="BQ394" s="294"/>
      <c r="BR394" s="17">
        <v>2</v>
      </c>
      <c r="BS394" s="1">
        <f t="shared" si="3518"/>
        <v>0</v>
      </c>
      <c r="BT394" s="17">
        <f t="shared" si="3519"/>
        <v>0</v>
      </c>
      <c r="BU394" s="294"/>
      <c r="BV394" s="44">
        <v>1</v>
      </c>
      <c r="BW394" s="294"/>
      <c r="BX394" s="294"/>
      <c r="BY394" s="294"/>
      <c r="BZ394" s="294"/>
      <c r="CA394" s="294"/>
      <c r="CB394" s="294"/>
      <c r="CC394" s="294"/>
      <c r="CD394" s="1"/>
      <c r="CE394" s="1">
        <v>1</v>
      </c>
      <c r="CF394" s="1"/>
      <c r="CG394" s="294"/>
      <c r="CH394" s="1"/>
      <c r="CI394" s="1"/>
      <c r="CJ394" s="1"/>
      <c r="CK394" s="383"/>
      <c r="CL394" s="383"/>
      <c r="CM394" s="383"/>
      <c r="CN394" s="1">
        <f t="shared" si="3520"/>
        <v>0</v>
      </c>
      <c r="CO394" s="1">
        <f t="shared" si="3521"/>
        <v>0</v>
      </c>
      <c r="CP394" s="20">
        <f t="shared" si="3522"/>
        <v>0.5</v>
      </c>
      <c r="CQ394" s="351"/>
      <c r="CR394" s="299">
        <f t="shared" si="3523"/>
        <v>1</v>
      </c>
      <c r="CS394" s="294"/>
      <c r="CT394" s="294"/>
      <c r="CU394" s="1"/>
      <c r="CV394" s="1"/>
      <c r="CW394" s="1">
        <v>4</v>
      </c>
      <c r="CX394" s="1"/>
      <c r="CY394" s="1">
        <v>4</v>
      </c>
      <c r="CZ394" s="294">
        <v>15</v>
      </c>
      <c r="DA394" s="17">
        <f t="shared" si="3524"/>
        <v>4</v>
      </c>
      <c r="DB394" s="359">
        <f t="shared" si="3525"/>
        <v>19</v>
      </c>
      <c r="DC394" s="359">
        <f t="shared" si="3526"/>
        <v>8</v>
      </c>
      <c r="DD394" s="294"/>
      <c r="DE394" s="294">
        <v>8</v>
      </c>
      <c r="DF394" s="294">
        <v>12</v>
      </c>
      <c r="DG394" s="294"/>
      <c r="DH394" s="294">
        <v>8</v>
      </c>
      <c r="DI394" s="294">
        <v>4</v>
      </c>
      <c r="DJ394" s="294"/>
      <c r="DK394" s="294"/>
      <c r="DL394" s="294"/>
      <c r="DM394" s="294"/>
      <c r="DN394" s="294"/>
      <c r="DO394" s="1"/>
      <c r="DP394" s="1"/>
      <c r="DQ394" s="17">
        <f t="shared" si="3527"/>
        <v>0</v>
      </c>
      <c r="DR394" s="17">
        <f t="shared" si="3528"/>
        <v>0</v>
      </c>
      <c r="DS394" s="17">
        <f t="shared" si="3529"/>
        <v>0</v>
      </c>
      <c r="DT394" s="17">
        <f t="shared" si="3530"/>
        <v>4</v>
      </c>
      <c r="DU394" s="17">
        <f t="shared" si="3531"/>
        <v>0</v>
      </c>
      <c r="DV394" s="17">
        <f t="shared" si="3532"/>
        <v>4</v>
      </c>
      <c r="DW394" s="1"/>
      <c r="DX394" s="1"/>
      <c r="DY394" s="20">
        <f t="shared" si="3533"/>
        <v>0</v>
      </c>
      <c r="DZ394" s="20">
        <f t="shared" si="3534"/>
        <v>8</v>
      </c>
      <c r="EA394" s="20">
        <f t="shared" si="3535"/>
        <v>4</v>
      </c>
      <c r="EB394" s="20">
        <f t="shared" si="3536"/>
        <v>0</v>
      </c>
      <c r="EC394" s="18">
        <f t="shared" si="3537"/>
        <v>2</v>
      </c>
      <c r="ED394" s="19">
        <f t="shared" si="3538"/>
        <v>6</v>
      </c>
      <c r="EE394" s="19">
        <f t="shared" si="3539"/>
        <v>0</v>
      </c>
      <c r="EF394" s="1">
        <f t="shared" si="3540"/>
        <v>0</v>
      </c>
      <c r="EG394" s="18">
        <f t="shared" si="3541"/>
        <v>10</v>
      </c>
      <c r="EH394" s="341"/>
      <c r="EI394" s="294"/>
      <c r="EJ394" s="294">
        <v>11</v>
      </c>
      <c r="EK394" s="294">
        <f>3*5.5</f>
        <v>16.5</v>
      </c>
      <c r="EL394" s="19"/>
      <c r="EM394" s="19">
        <v>1</v>
      </c>
      <c r="EN394" s="19"/>
      <c r="EO394" s="366"/>
      <c r="EP394" s="366"/>
      <c r="EQ394" s="374"/>
      <c r="ER394" s="374"/>
      <c r="ES394" s="374"/>
      <c r="ET394" s="374">
        <v>2</v>
      </c>
      <c r="EU394" s="18">
        <f t="shared" si="3542"/>
        <v>17</v>
      </c>
      <c r="EV394" s="18">
        <f t="shared" si="3543"/>
        <v>18</v>
      </c>
      <c r="EW394" s="341">
        <v>2</v>
      </c>
      <c r="EX394" s="341">
        <v>2</v>
      </c>
      <c r="EY394" s="341">
        <v>8</v>
      </c>
      <c r="EZ394" s="365">
        <f t="shared" si="3464"/>
        <v>0</v>
      </c>
      <c r="FA394" s="294"/>
      <c r="FB394" s="294"/>
      <c r="FC394" s="294">
        <v>2</v>
      </c>
      <c r="FD394" s="300"/>
      <c r="FE394" s="300"/>
      <c r="FF394" s="300"/>
      <c r="FG394" s="300"/>
      <c r="FH394" s="300"/>
      <c r="FI394" s="300"/>
      <c r="FJ394" s="300"/>
      <c r="FK394" s="294"/>
      <c r="FL394" s="294"/>
      <c r="FM394" s="294"/>
      <c r="FN394" s="294">
        <f>+F394</f>
        <v>14</v>
      </c>
      <c r="FO394" s="294"/>
      <c r="FP394" s="20">
        <f t="shared" si="3550"/>
        <v>0</v>
      </c>
      <c r="FQ394" s="20">
        <f t="shared" si="3544"/>
        <v>8</v>
      </c>
      <c r="FR394" s="20">
        <f t="shared" si="3545"/>
        <v>12</v>
      </c>
      <c r="FS394" s="20">
        <f t="shared" si="3546"/>
        <v>0</v>
      </c>
      <c r="FT394" s="20">
        <f t="shared" si="3547"/>
        <v>0</v>
      </c>
      <c r="FU394" s="20">
        <f t="shared" si="3548"/>
        <v>0</v>
      </c>
      <c r="FV394" s="20">
        <f t="shared" si="3549"/>
        <v>0</v>
      </c>
      <c r="FW394" s="294"/>
    </row>
    <row r="395" spans="1:180" s="301" customFormat="1" ht="26.25" customHeight="1">
      <c r="A395" s="295"/>
      <c r="B395" s="296">
        <v>2</v>
      </c>
      <c r="C395" s="296">
        <f>B395</f>
        <v>2</v>
      </c>
      <c r="D395" s="48" t="s">
        <v>44</v>
      </c>
      <c r="E395" s="296" t="str">
        <f>D395</f>
        <v>LT8,5</v>
      </c>
      <c r="F395" s="296">
        <v>43</v>
      </c>
      <c r="G395" s="296">
        <f>F395</f>
        <v>43</v>
      </c>
      <c r="H395" s="297"/>
      <c r="I395" s="297"/>
      <c r="J395" s="294"/>
      <c r="K395" s="294"/>
      <c r="L395" s="294"/>
      <c r="M395" s="294"/>
      <c r="N395" s="297"/>
      <c r="O395" s="297"/>
      <c r="P395" s="1"/>
      <c r="Q395" s="16"/>
      <c r="R395" s="1"/>
      <c r="S395" s="294"/>
      <c r="T395" s="294"/>
      <c r="U395" s="294"/>
      <c r="V395" s="294"/>
      <c r="W395" s="294"/>
      <c r="X395" s="294"/>
      <c r="Y395" s="294"/>
      <c r="Z395" s="294"/>
      <c r="AA395" s="294"/>
      <c r="AB395" s="294"/>
      <c r="AC395" s="1">
        <f t="shared" ref="AC395:AC396" si="3552">+IF(S395=1,1,0)+IF(T395=1,1,0)</f>
        <v>0</v>
      </c>
      <c r="AD395" s="1">
        <f t="shared" ref="AD395:AD396" si="3553">+IF(U395=1,1,0)+IF(V395=1,1,0)</f>
        <v>0</v>
      </c>
      <c r="AE395" s="1">
        <f t="shared" ref="AE395:AE396" si="3554">+IF(W395=1,1,0)+IF(X395=1,1,0)</f>
        <v>0</v>
      </c>
      <c r="AF395" s="1">
        <f t="shared" ref="AF395:AF396" si="3555">+IF(Y395=1,1,0)+IF(Z395=1,1,0)</f>
        <v>0</v>
      </c>
      <c r="AG395" s="1">
        <f t="shared" ref="AG395:AG396" si="3556">+IF(AA395=1,1,0)</f>
        <v>0</v>
      </c>
      <c r="AH395" s="1">
        <f t="shared" ref="AH395:AH396" si="3557">+IF(AB395=1,1,0)</f>
        <v>0</v>
      </c>
      <c r="AI395" s="1">
        <f t="shared" ref="AI395:AI396" si="3558">+IF(S395=2,1,0)+IF(T395=2,1,0)</f>
        <v>0</v>
      </c>
      <c r="AJ395" s="1">
        <f t="shared" ref="AJ395:AJ396" si="3559">+IF(U395=2,1,0)+IF(V395=2,1,0)</f>
        <v>0</v>
      </c>
      <c r="AK395" s="1">
        <f t="shared" ref="AK395:AK396" si="3560">+IF(X395=2,1,0)+IF(W395=2,1,0)</f>
        <v>0</v>
      </c>
      <c r="AL395" s="1">
        <f t="shared" ref="AL395:AL396" si="3561">+IF(Y395=2,1,0)+IF(Z395=2,1,0)</f>
        <v>0</v>
      </c>
      <c r="AM395" s="1">
        <f t="shared" ref="AM395:AM396" si="3562">+IF(AA395=2,1,0)</f>
        <v>0</v>
      </c>
      <c r="AN395" s="1">
        <f t="shared" ref="AN395:AN396" si="3563">+IF(AB395=2,1,0)</f>
        <v>0</v>
      </c>
      <c r="AO395" s="294"/>
      <c r="AP395" s="294"/>
      <c r="AQ395" s="294"/>
      <c r="AR395" s="44">
        <f t="shared" si="3551"/>
        <v>43</v>
      </c>
      <c r="AS395" s="298">
        <f t="shared" si="3514"/>
        <v>0</v>
      </c>
      <c r="AT395" s="298">
        <f t="shared" si="3515"/>
        <v>0</v>
      </c>
      <c r="AU395" s="298">
        <f t="shared" si="3516"/>
        <v>0</v>
      </c>
      <c r="AV395" s="298">
        <f t="shared" si="3517"/>
        <v>1</v>
      </c>
      <c r="AW395" s="294"/>
      <c r="AX395" s="294"/>
      <c r="AY395" s="294"/>
      <c r="AZ395" s="294"/>
      <c r="BA395" s="294"/>
      <c r="BB395" s="294"/>
      <c r="BC395" s="294"/>
      <c r="BD395" s="294"/>
      <c r="BE395" s="294"/>
      <c r="BF395" s="294"/>
      <c r="BG395" s="294"/>
      <c r="BH395" s="294"/>
      <c r="BI395" s="294"/>
      <c r="BJ395" s="294">
        <v>1</v>
      </c>
      <c r="BK395" s="294"/>
      <c r="BL395" s="294"/>
      <c r="BM395" s="294"/>
      <c r="BN395" s="294"/>
      <c r="BO395" s="294"/>
      <c r="BP395" s="1"/>
      <c r="BQ395" s="294"/>
      <c r="BR395" s="17">
        <v>2</v>
      </c>
      <c r="BS395" s="1">
        <f t="shared" si="3518"/>
        <v>0</v>
      </c>
      <c r="BT395" s="17">
        <f t="shared" ref="BT395:BT396" si="3564">+BS395*2</f>
        <v>0</v>
      </c>
      <c r="BU395" s="294"/>
      <c r="BV395" s="44">
        <v>1</v>
      </c>
      <c r="BW395" s="294"/>
      <c r="BX395" s="294"/>
      <c r="BY395" s="294"/>
      <c r="BZ395" s="294"/>
      <c r="CA395" s="294"/>
      <c r="CB395" s="294"/>
      <c r="CC395" s="294"/>
      <c r="CD395" s="1"/>
      <c r="CE395" s="1"/>
      <c r="CF395" s="1"/>
      <c r="CG395" s="294"/>
      <c r="CH395" s="1"/>
      <c r="CI395" s="1">
        <v>1</v>
      </c>
      <c r="CJ395" s="1"/>
      <c r="CK395" s="383"/>
      <c r="CL395" s="383"/>
      <c r="CM395" s="383"/>
      <c r="CN395" s="1">
        <f t="shared" si="3520"/>
        <v>0</v>
      </c>
      <c r="CO395" s="1">
        <f t="shared" si="3521"/>
        <v>0</v>
      </c>
      <c r="CP395" s="20">
        <f t="shared" si="3522"/>
        <v>2.5</v>
      </c>
      <c r="CQ395" s="351"/>
      <c r="CR395" s="299">
        <f t="shared" si="3523"/>
        <v>1</v>
      </c>
      <c r="CS395" s="294"/>
      <c r="CT395" s="294"/>
      <c r="CU395" s="1"/>
      <c r="CV395" s="1"/>
      <c r="CW395" s="1">
        <v>2</v>
      </c>
      <c r="CX395" s="1"/>
      <c r="CY395" s="1">
        <v>3</v>
      </c>
      <c r="CZ395" s="294">
        <v>7</v>
      </c>
      <c r="DA395" s="17">
        <f t="shared" ref="DA395:DA396" si="3565">+CY395</f>
        <v>3</v>
      </c>
      <c r="DB395" s="359">
        <f t="shared" si="3525"/>
        <v>10</v>
      </c>
      <c r="DC395" s="359">
        <f t="shared" si="3526"/>
        <v>5</v>
      </c>
      <c r="DD395" s="294"/>
      <c r="DE395" s="294"/>
      <c r="DF395" s="294">
        <v>8</v>
      </c>
      <c r="DG395" s="294"/>
      <c r="DH395" s="294">
        <v>8</v>
      </c>
      <c r="DI395" s="294">
        <v>4</v>
      </c>
      <c r="DJ395" s="294"/>
      <c r="DK395" s="294"/>
      <c r="DL395" s="294"/>
      <c r="DM395" s="294"/>
      <c r="DN395" s="294"/>
      <c r="DO395" s="1"/>
      <c r="DP395" s="1"/>
      <c r="DQ395" s="17">
        <f t="shared" si="3527"/>
        <v>0</v>
      </c>
      <c r="DR395" s="17">
        <f t="shared" si="3528"/>
        <v>0</v>
      </c>
      <c r="DS395" s="17">
        <f t="shared" si="3529"/>
        <v>0</v>
      </c>
      <c r="DT395" s="17">
        <f t="shared" si="3530"/>
        <v>0</v>
      </c>
      <c r="DU395" s="17">
        <f t="shared" si="3531"/>
        <v>0</v>
      </c>
      <c r="DV395" s="17">
        <f t="shared" si="3532"/>
        <v>0</v>
      </c>
      <c r="DW395" s="1"/>
      <c r="DX395" s="1"/>
      <c r="DY395" s="20">
        <f t="shared" si="3533"/>
        <v>0</v>
      </c>
      <c r="DZ395" s="20">
        <f t="shared" si="3534"/>
        <v>0</v>
      </c>
      <c r="EA395" s="20">
        <f t="shared" si="3535"/>
        <v>0</v>
      </c>
      <c r="EB395" s="20">
        <f t="shared" si="3536"/>
        <v>0</v>
      </c>
      <c r="EC395" s="18">
        <f t="shared" si="3537"/>
        <v>2</v>
      </c>
      <c r="ED395" s="19">
        <f t="shared" ref="ED395:ED396" si="3566">+IF(EC395&lt;&gt;0,EC395*3,0)</f>
        <v>6</v>
      </c>
      <c r="EE395" s="19">
        <f t="shared" si="3539"/>
        <v>0</v>
      </c>
      <c r="EF395" s="1">
        <f t="shared" si="3540"/>
        <v>0</v>
      </c>
      <c r="EG395" s="18">
        <f t="shared" si="3541"/>
        <v>10</v>
      </c>
      <c r="EH395" s="341"/>
      <c r="EI395" s="294"/>
      <c r="EJ395" s="294"/>
      <c r="EK395" s="294">
        <v>11</v>
      </c>
      <c r="EL395" s="19">
        <v>1</v>
      </c>
      <c r="EM395" s="19"/>
      <c r="EN395" s="19"/>
      <c r="EO395" s="366"/>
      <c r="EP395" s="366"/>
      <c r="EQ395" s="374"/>
      <c r="ER395" s="374"/>
      <c r="ES395" s="374">
        <v>1</v>
      </c>
      <c r="ET395" s="374"/>
      <c r="EU395" s="18">
        <f t="shared" si="3542"/>
        <v>9</v>
      </c>
      <c r="EV395" s="18">
        <f t="shared" si="3543"/>
        <v>2</v>
      </c>
      <c r="EW395" s="341">
        <v>2</v>
      </c>
      <c r="EX395" s="341"/>
      <c r="EY395" s="341">
        <v>4</v>
      </c>
      <c r="EZ395" s="365">
        <f t="shared" si="3464"/>
        <v>0</v>
      </c>
      <c r="FA395" s="294"/>
      <c r="FB395" s="294"/>
      <c r="FC395" s="294"/>
      <c r="FD395" s="300"/>
      <c r="FE395" s="300"/>
      <c r="FF395" s="300"/>
      <c r="FG395" s="300"/>
      <c r="FH395" s="300"/>
      <c r="FI395" s="300"/>
      <c r="FJ395" s="300"/>
      <c r="FK395" s="294"/>
      <c r="FL395" s="294"/>
      <c r="FM395" s="294"/>
      <c r="FN395" s="294">
        <f>+F395</f>
        <v>43</v>
      </c>
      <c r="FO395" s="294"/>
      <c r="FP395" s="20">
        <f t="shared" si="3550"/>
        <v>0</v>
      </c>
      <c r="FQ395" s="20">
        <f t="shared" si="3544"/>
        <v>0</v>
      </c>
      <c r="FR395" s="20">
        <f t="shared" si="3545"/>
        <v>8</v>
      </c>
      <c r="FS395" s="20">
        <f t="shared" si="3546"/>
        <v>0</v>
      </c>
      <c r="FT395" s="20">
        <f t="shared" si="3547"/>
        <v>0</v>
      </c>
      <c r="FU395" s="20">
        <f t="shared" si="3548"/>
        <v>0</v>
      </c>
      <c r="FV395" s="20">
        <f t="shared" si="3549"/>
        <v>0</v>
      </c>
      <c r="FW395" s="294"/>
    </row>
    <row r="396" spans="1:180" s="301" customFormat="1" ht="26.25" customHeight="1">
      <c r="A396" s="295"/>
      <c r="B396" s="296">
        <v>3</v>
      </c>
      <c r="C396" s="296">
        <f>B396</f>
        <v>3</v>
      </c>
      <c r="D396" s="296" t="s">
        <v>26</v>
      </c>
      <c r="E396" s="48" t="s">
        <v>44</v>
      </c>
      <c r="F396" s="296">
        <v>35</v>
      </c>
      <c r="G396" s="296">
        <v>32</v>
      </c>
      <c r="H396" s="297"/>
      <c r="I396" s="297"/>
      <c r="J396" s="294"/>
      <c r="K396" s="294"/>
      <c r="L396" s="294"/>
      <c r="M396" s="294"/>
      <c r="N396" s="297"/>
      <c r="O396" s="297"/>
      <c r="P396" s="1"/>
      <c r="Q396" s="16"/>
      <c r="R396" s="1"/>
      <c r="S396" s="294"/>
      <c r="T396" s="294"/>
      <c r="U396" s="294"/>
      <c r="V396" s="294"/>
      <c r="W396" s="294"/>
      <c r="X396" s="294"/>
      <c r="Y396" s="294">
        <v>1</v>
      </c>
      <c r="Z396" s="294"/>
      <c r="AA396" s="294"/>
      <c r="AB396" s="294"/>
      <c r="AC396" s="1">
        <f t="shared" si="3552"/>
        <v>0</v>
      </c>
      <c r="AD396" s="1">
        <f t="shared" si="3553"/>
        <v>0</v>
      </c>
      <c r="AE396" s="1">
        <f t="shared" si="3554"/>
        <v>0</v>
      </c>
      <c r="AF396" s="1">
        <f t="shared" si="3555"/>
        <v>1</v>
      </c>
      <c r="AG396" s="1">
        <f t="shared" si="3556"/>
        <v>0</v>
      </c>
      <c r="AH396" s="1">
        <f t="shared" si="3557"/>
        <v>0</v>
      </c>
      <c r="AI396" s="1">
        <f t="shared" si="3558"/>
        <v>0</v>
      </c>
      <c r="AJ396" s="1">
        <f t="shared" si="3559"/>
        <v>0</v>
      </c>
      <c r="AK396" s="1">
        <f t="shared" si="3560"/>
        <v>0</v>
      </c>
      <c r="AL396" s="1">
        <f t="shared" si="3561"/>
        <v>0</v>
      </c>
      <c r="AM396" s="1">
        <f t="shared" si="3562"/>
        <v>0</v>
      </c>
      <c r="AN396" s="1">
        <f t="shared" si="3563"/>
        <v>0</v>
      </c>
      <c r="AO396" s="294"/>
      <c r="AP396" s="294"/>
      <c r="AQ396" s="294"/>
      <c r="AR396" s="44">
        <f t="shared" si="3551"/>
        <v>32</v>
      </c>
      <c r="AS396" s="298">
        <f t="shared" si="3514"/>
        <v>0</v>
      </c>
      <c r="AT396" s="298">
        <f t="shared" si="3515"/>
        <v>0</v>
      </c>
      <c r="AU396" s="298">
        <f t="shared" si="3516"/>
        <v>0</v>
      </c>
      <c r="AV396" s="298">
        <f t="shared" si="3517"/>
        <v>1</v>
      </c>
      <c r="AW396" s="294"/>
      <c r="AX396" s="294"/>
      <c r="AY396" s="294"/>
      <c r="AZ396" s="294"/>
      <c r="BA396" s="294"/>
      <c r="BB396" s="294"/>
      <c r="BC396" s="294"/>
      <c r="BD396" s="294"/>
      <c r="BE396" s="294"/>
      <c r="BF396" s="294"/>
      <c r="BG396" s="294"/>
      <c r="BH396" s="294"/>
      <c r="BI396" s="294"/>
      <c r="BJ396" s="294">
        <v>1</v>
      </c>
      <c r="BK396" s="294"/>
      <c r="BL396" s="294"/>
      <c r="BM396" s="294"/>
      <c r="BN396" s="294"/>
      <c r="BO396" s="294"/>
      <c r="BP396" s="1"/>
      <c r="BQ396" s="294"/>
      <c r="BR396" s="17">
        <v>2</v>
      </c>
      <c r="BS396" s="1">
        <f t="shared" si="3518"/>
        <v>0</v>
      </c>
      <c r="BT396" s="17">
        <f t="shared" si="3564"/>
        <v>0</v>
      </c>
      <c r="BU396" s="294"/>
      <c r="BV396" s="44">
        <v>1</v>
      </c>
      <c r="BW396" s="294"/>
      <c r="BX396" s="294"/>
      <c r="BY396" s="294"/>
      <c r="BZ396" s="294"/>
      <c r="CA396" s="294"/>
      <c r="CB396" s="294"/>
      <c r="CC396" s="294"/>
      <c r="CD396" s="1"/>
      <c r="CE396" s="1">
        <v>1</v>
      </c>
      <c r="CF396" s="1"/>
      <c r="CG396" s="294"/>
      <c r="CH396" s="1"/>
      <c r="CI396" s="1"/>
      <c r="CJ396" s="1"/>
      <c r="CK396" s="383"/>
      <c r="CL396" s="383"/>
      <c r="CM396" s="383"/>
      <c r="CN396" s="1">
        <f t="shared" si="3520"/>
        <v>0</v>
      </c>
      <c r="CO396" s="1">
        <f t="shared" si="3521"/>
        <v>0</v>
      </c>
      <c r="CP396" s="20">
        <f t="shared" si="3522"/>
        <v>0.5</v>
      </c>
      <c r="CQ396" s="351"/>
      <c r="CR396" s="299">
        <f t="shared" si="3523"/>
        <v>1</v>
      </c>
      <c r="CS396" s="294"/>
      <c r="CT396" s="294"/>
      <c r="CU396" s="1"/>
      <c r="CV396" s="1"/>
      <c r="CW396" s="1">
        <v>3</v>
      </c>
      <c r="CX396" s="1"/>
      <c r="CY396" s="1">
        <v>1</v>
      </c>
      <c r="CZ396" s="294">
        <v>11</v>
      </c>
      <c r="DA396" s="17">
        <f t="shared" si="3565"/>
        <v>1</v>
      </c>
      <c r="DB396" s="359">
        <f t="shared" si="3525"/>
        <v>12</v>
      </c>
      <c r="DC396" s="359">
        <f t="shared" si="3526"/>
        <v>4</v>
      </c>
      <c r="DD396" s="294"/>
      <c r="DE396" s="294"/>
      <c r="DF396" s="294">
        <v>4</v>
      </c>
      <c r="DG396" s="294"/>
      <c r="DH396" s="294">
        <v>9</v>
      </c>
      <c r="DI396" s="294"/>
      <c r="DJ396" s="294"/>
      <c r="DK396" s="294"/>
      <c r="DL396" s="294"/>
      <c r="DM396" s="294"/>
      <c r="DN396" s="294"/>
      <c r="DO396" s="1"/>
      <c r="DP396" s="1"/>
      <c r="DQ396" s="17">
        <f t="shared" si="3527"/>
        <v>0</v>
      </c>
      <c r="DR396" s="17">
        <f t="shared" si="3528"/>
        <v>0</v>
      </c>
      <c r="DS396" s="17">
        <f t="shared" si="3529"/>
        <v>0</v>
      </c>
      <c r="DT396" s="17">
        <f t="shared" si="3530"/>
        <v>3</v>
      </c>
      <c r="DU396" s="17">
        <f t="shared" si="3531"/>
        <v>0</v>
      </c>
      <c r="DV396" s="17">
        <f t="shared" si="3532"/>
        <v>1</v>
      </c>
      <c r="DW396" s="1"/>
      <c r="DX396" s="1"/>
      <c r="DY396" s="20">
        <f t="shared" si="3533"/>
        <v>0</v>
      </c>
      <c r="DZ396" s="20">
        <f t="shared" si="3534"/>
        <v>9</v>
      </c>
      <c r="EA396" s="20">
        <f t="shared" si="3535"/>
        <v>0</v>
      </c>
      <c r="EB396" s="20">
        <f t="shared" si="3536"/>
        <v>0</v>
      </c>
      <c r="EC396" s="18">
        <f t="shared" si="3537"/>
        <v>1</v>
      </c>
      <c r="ED396" s="19">
        <f t="shared" si="3566"/>
        <v>3</v>
      </c>
      <c r="EE396" s="19">
        <f t="shared" si="3539"/>
        <v>0</v>
      </c>
      <c r="EF396" s="1">
        <f t="shared" si="3540"/>
        <v>0</v>
      </c>
      <c r="EG396" s="18">
        <f t="shared" si="3541"/>
        <v>5</v>
      </c>
      <c r="EH396" s="341"/>
      <c r="EI396" s="294"/>
      <c r="EJ396" s="294"/>
      <c r="EK396" s="294">
        <v>5.5</v>
      </c>
      <c r="EL396" s="19">
        <v>1</v>
      </c>
      <c r="EM396" s="19"/>
      <c r="EN396" s="19"/>
      <c r="EO396" s="366"/>
      <c r="EP396" s="366"/>
      <c r="EQ396" s="374"/>
      <c r="ER396" s="374"/>
      <c r="ES396" s="374">
        <v>1</v>
      </c>
      <c r="ET396" s="374"/>
      <c r="EU396" s="18">
        <f t="shared" si="3542"/>
        <v>13</v>
      </c>
      <c r="EV396" s="18">
        <f t="shared" si="3543"/>
        <v>10</v>
      </c>
      <c r="EW396" s="341">
        <v>2</v>
      </c>
      <c r="EX396" s="341"/>
      <c r="EY396" s="341">
        <v>4</v>
      </c>
      <c r="EZ396" s="365">
        <f t="shared" si="3464"/>
        <v>0</v>
      </c>
      <c r="FA396" s="294"/>
      <c r="FB396" s="294"/>
      <c r="FC396" s="294">
        <v>1</v>
      </c>
      <c r="FD396" s="300"/>
      <c r="FE396" s="300"/>
      <c r="FF396" s="300"/>
      <c r="FG396" s="300"/>
      <c r="FH396" s="300"/>
      <c r="FI396" s="300"/>
      <c r="FJ396" s="300"/>
      <c r="FK396" s="294"/>
      <c r="FL396" s="294"/>
      <c r="FM396" s="294"/>
      <c r="FN396" s="294">
        <f t="shared" ref="FN396:FN398" si="3567">+F396</f>
        <v>35</v>
      </c>
      <c r="FO396" s="294"/>
      <c r="FP396" s="20">
        <f t="shared" si="3550"/>
        <v>0</v>
      </c>
      <c r="FQ396" s="20">
        <f t="shared" si="3544"/>
        <v>0</v>
      </c>
      <c r="FR396" s="20">
        <f t="shared" si="3545"/>
        <v>4</v>
      </c>
      <c r="FS396" s="20">
        <f t="shared" si="3546"/>
        <v>0</v>
      </c>
      <c r="FT396" s="20">
        <f t="shared" si="3547"/>
        <v>0</v>
      </c>
      <c r="FU396" s="20">
        <f t="shared" si="3548"/>
        <v>0</v>
      </c>
      <c r="FV396" s="20">
        <f t="shared" si="3549"/>
        <v>0</v>
      </c>
      <c r="FW396" s="294"/>
    </row>
    <row r="397" spans="1:180" s="301" customFormat="1" ht="26.25" customHeight="1">
      <c r="A397" s="295"/>
      <c r="B397" s="296">
        <v>4</v>
      </c>
      <c r="C397" s="296">
        <v>4</v>
      </c>
      <c r="D397" s="296" t="s">
        <v>26</v>
      </c>
      <c r="E397" s="48" t="s">
        <v>187</v>
      </c>
      <c r="F397" s="296">
        <v>32</v>
      </c>
      <c r="G397" s="296">
        <v>34</v>
      </c>
      <c r="H397" s="297"/>
      <c r="I397" s="297"/>
      <c r="J397" s="294"/>
      <c r="K397" s="294"/>
      <c r="L397" s="294"/>
      <c r="M397" s="294"/>
      <c r="N397" s="297"/>
      <c r="O397" s="297"/>
      <c r="P397" s="1"/>
      <c r="Q397" s="16"/>
      <c r="R397" s="1"/>
      <c r="S397" s="294"/>
      <c r="T397" s="294"/>
      <c r="U397" s="294"/>
      <c r="V397" s="294"/>
      <c r="W397" s="294"/>
      <c r="X397" s="294"/>
      <c r="Y397" s="294">
        <v>2</v>
      </c>
      <c r="Z397" s="294"/>
      <c r="AA397" s="294"/>
      <c r="AB397" s="294"/>
      <c r="AC397" s="1">
        <f t="shared" ref="AC397" si="3568">+IF(S397=1,1,0)+IF(T397=1,1,0)</f>
        <v>0</v>
      </c>
      <c r="AD397" s="1">
        <f t="shared" ref="AD397" si="3569">+IF(U397=1,1,0)+IF(V397=1,1,0)</f>
        <v>0</v>
      </c>
      <c r="AE397" s="1">
        <f t="shared" ref="AE397" si="3570">+IF(W397=1,1,0)+IF(X397=1,1,0)</f>
        <v>0</v>
      </c>
      <c r="AF397" s="1">
        <f t="shared" ref="AF397" si="3571">+IF(Y397=1,1,0)+IF(Z397=1,1,0)</f>
        <v>0</v>
      </c>
      <c r="AG397" s="1">
        <f t="shared" ref="AG397" si="3572">+IF(AA397=1,1,0)</f>
        <v>0</v>
      </c>
      <c r="AH397" s="1">
        <f t="shared" ref="AH397" si="3573">+IF(AB397=1,1,0)</f>
        <v>0</v>
      </c>
      <c r="AI397" s="1">
        <f t="shared" ref="AI397" si="3574">+IF(S397=2,1,0)+IF(T397=2,1,0)</f>
        <v>0</v>
      </c>
      <c r="AJ397" s="1">
        <f t="shared" ref="AJ397" si="3575">+IF(U397=2,1,0)+IF(V397=2,1,0)</f>
        <v>0</v>
      </c>
      <c r="AK397" s="1">
        <f t="shared" ref="AK397" si="3576">+IF(X397=2,1,0)+IF(W397=2,1,0)</f>
        <v>0</v>
      </c>
      <c r="AL397" s="1">
        <f t="shared" ref="AL397" si="3577">+IF(Y397=2,1,0)+IF(Z397=2,1,0)</f>
        <v>1</v>
      </c>
      <c r="AM397" s="1">
        <f t="shared" ref="AM397" si="3578">+IF(AA397=2,1,0)</f>
        <v>0</v>
      </c>
      <c r="AN397" s="1">
        <f t="shared" ref="AN397" si="3579">+IF(AB397=2,1,0)</f>
        <v>0</v>
      </c>
      <c r="AO397" s="294"/>
      <c r="AP397" s="294"/>
      <c r="AQ397" s="294"/>
      <c r="AR397" s="44">
        <f t="shared" si="3551"/>
        <v>34</v>
      </c>
      <c r="AS397" s="298">
        <f t="shared" si="3514"/>
        <v>0</v>
      </c>
      <c r="AT397" s="298">
        <f t="shared" si="3515"/>
        <v>0</v>
      </c>
      <c r="AU397" s="298">
        <f t="shared" si="3516"/>
        <v>0</v>
      </c>
      <c r="AV397" s="298">
        <f t="shared" si="3517"/>
        <v>1</v>
      </c>
      <c r="AW397" s="294"/>
      <c r="AX397" s="294"/>
      <c r="AY397" s="294"/>
      <c r="AZ397" s="294"/>
      <c r="BA397" s="294"/>
      <c r="BB397" s="294"/>
      <c r="BC397" s="294"/>
      <c r="BD397" s="294"/>
      <c r="BE397" s="294"/>
      <c r="BF397" s="294"/>
      <c r="BG397" s="294"/>
      <c r="BH397" s="294"/>
      <c r="BI397" s="294"/>
      <c r="BJ397" s="294"/>
      <c r="BK397" s="294"/>
      <c r="BL397" s="294"/>
      <c r="BM397" s="294">
        <v>1</v>
      </c>
      <c r="BN397" s="294">
        <v>1</v>
      </c>
      <c r="BO397" s="294"/>
      <c r="BP397" s="1"/>
      <c r="BQ397" s="294"/>
      <c r="BR397" s="17">
        <v>2</v>
      </c>
      <c r="BS397" s="1">
        <f t="shared" si="3518"/>
        <v>0</v>
      </c>
      <c r="BT397" s="17">
        <f t="shared" ref="BT397" si="3580">+BS397*2</f>
        <v>0</v>
      </c>
      <c r="BU397" s="294"/>
      <c r="BV397" s="44">
        <v>1</v>
      </c>
      <c r="BW397" s="294"/>
      <c r="BX397" s="294"/>
      <c r="BY397" s="294"/>
      <c r="BZ397" s="294"/>
      <c r="CA397" s="294"/>
      <c r="CB397" s="294"/>
      <c r="CC397" s="294"/>
      <c r="CD397" s="1"/>
      <c r="CE397" s="1">
        <v>1</v>
      </c>
      <c r="CF397" s="1"/>
      <c r="CG397" s="294"/>
      <c r="CH397" s="1"/>
      <c r="CI397" s="1"/>
      <c r="CJ397" s="1"/>
      <c r="CK397" s="383"/>
      <c r="CL397" s="383"/>
      <c r="CM397" s="383"/>
      <c r="CN397" s="1">
        <f t="shared" si="3520"/>
        <v>0</v>
      </c>
      <c r="CO397" s="1">
        <f t="shared" si="3521"/>
        <v>0</v>
      </c>
      <c r="CP397" s="20">
        <f t="shared" si="3522"/>
        <v>0.5</v>
      </c>
      <c r="CQ397" s="351"/>
      <c r="CR397" s="299">
        <f t="shared" si="3523"/>
        <v>1</v>
      </c>
      <c r="CS397" s="294"/>
      <c r="CT397" s="294"/>
      <c r="CU397" s="1"/>
      <c r="CV397" s="1">
        <v>1</v>
      </c>
      <c r="CW397" s="1">
        <v>1</v>
      </c>
      <c r="CX397" s="1"/>
      <c r="CY397" s="1">
        <v>4</v>
      </c>
      <c r="CZ397" s="294">
        <v>6</v>
      </c>
      <c r="DA397" s="17">
        <f t="shared" ref="DA397" si="3581">+CY397</f>
        <v>4</v>
      </c>
      <c r="DB397" s="359">
        <f t="shared" si="3525"/>
        <v>10</v>
      </c>
      <c r="DC397" s="359">
        <f t="shared" si="3526"/>
        <v>6</v>
      </c>
      <c r="DD397" s="294"/>
      <c r="DE397" s="294">
        <v>4</v>
      </c>
      <c r="DF397" s="294">
        <v>7</v>
      </c>
      <c r="DG397" s="294"/>
      <c r="DH397" s="294">
        <v>3</v>
      </c>
      <c r="DI397" s="294">
        <v>8</v>
      </c>
      <c r="DJ397" s="294"/>
      <c r="DK397" s="294"/>
      <c r="DL397" s="294"/>
      <c r="DM397" s="294"/>
      <c r="DN397" s="294"/>
      <c r="DO397" s="1"/>
      <c r="DP397" s="1"/>
      <c r="DQ397" s="17">
        <f t="shared" si="3527"/>
        <v>0</v>
      </c>
      <c r="DR397" s="17">
        <f t="shared" si="3528"/>
        <v>0</v>
      </c>
      <c r="DS397" s="17">
        <f t="shared" si="3529"/>
        <v>1</v>
      </c>
      <c r="DT397" s="17">
        <f t="shared" si="3530"/>
        <v>1</v>
      </c>
      <c r="DU397" s="17">
        <f t="shared" si="3531"/>
        <v>0</v>
      </c>
      <c r="DV397" s="17">
        <f t="shared" si="3532"/>
        <v>4</v>
      </c>
      <c r="DW397" s="1"/>
      <c r="DX397" s="1"/>
      <c r="DY397" s="20">
        <f t="shared" si="3533"/>
        <v>0</v>
      </c>
      <c r="DZ397" s="20">
        <f t="shared" si="3534"/>
        <v>3</v>
      </c>
      <c r="EA397" s="20">
        <f t="shared" si="3535"/>
        <v>8</v>
      </c>
      <c r="EB397" s="20">
        <f t="shared" si="3536"/>
        <v>0</v>
      </c>
      <c r="EC397" s="18">
        <f t="shared" si="3537"/>
        <v>2</v>
      </c>
      <c r="ED397" s="19">
        <f t="shared" ref="ED397" si="3582">+IF(EC397&lt;&gt;0,EC397*3,0)</f>
        <v>6</v>
      </c>
      <c r="EE397" s="19">
        <f t="shared" si="3539"/>
        <v>0</v>
      </c>
      <c r="EF397" s="1">
        <f t="shared" si="3540"/>
        <v>0</v>
      </c>
      <c r="EG397" s="18">
        <f t="shared" si="3541"/>
        <v>10</v>
      </c>
      <c r="EH397" s="341"/>
      <c r="EI397" s="294">
        <v>5.5</v>
      </c>
      <c r="EJ397" s="294"/>
      <c r="EK397" s="294">
        <v>11</v>
      </c>
      <c r="EL397" s="19">
        <v>1</v>
      </c>
      <c r="EM397" s="19"/>
      <c r="EN397" s="19"/>
      <c r="EO397" s="366"/>
      <c r="EP397" s="366"/>
      <c r="EQ397" s="374"/>
      <c r="ER397" s="374">
        <v>1</v>
      </c>
      <c r="ES397" s="374"/>
      <c r="ET397" s="374">
        <v>1</v>
      </c>
      <c r="EU397" s="18">
        <f t="shared" si="3542"/>
        <v>8</v>
      </c>
      <c r="EV397" s="18">
        <f t="shared" si="3543"/>
        <v>14</v>
      </c>
      <c r="EW397" s="341">
        <v>2</v>
      </c>
      <c r="EX397" s="341">
        <v>2</v>
      </c>
      <c r="EY397" s="341">
        <v>4</v>
      </c>
      <c r="EZ397" s="365">
        <f t="shared" si="3464"/>
        <v>0</v>
      </c>
      <c r="FA397" s="294"/>
      <c r="FB397" s="294"/>
      <c r="FC397" s="294">
        <v>1</v>
      </c>
      <c r="FD397" s="300"/>
      <c r="FE397" s="300"/>
      <c r="FF397" s="300"/>
      <c r="FG397" s="300"/>
      <c r="FH397" s="300"/>
      <c r="FI397" s="300"/>
      <c r="FJ397" s="300"/>
      <c r="FK397" s="294"/>
      <c r="FL397" s="294"/>
      <c r="FM397" s="294"/>
      <c r="FN397" s="294">
        <f t="shared" si="3567"/>
        <v>32</v>
      </c>
      <c r="FO397" s="294"/>
      <c r="FP397" s="20">
        <f t="shared" si="3550"/>
        <v>0</v>
      </c>
      <c r="FQ397" s="20">
        <f t="shared" si="3544"/>
        <v>4</v>
      </c>
      <c r="FR397" s="20">
        <f t="shared" si="3545"/>
        <v>7</v>
      </c>
      <c r="FS397" s="20">
        <f t="shared" si="3546"/>
        <v>0</v>
      </c>
      <c r="FT397" s="20">
        <f t="shared" si="3547"/>
        <v>0</v>
      </c>
      <c r="FU397" s="20">
        <f t="shared" si="3548"/>
        <v>0</v>
      </c>
      <c r="FV397" s="20">
        <f t="shared" si="3549"/>
        <v>0</v>
      </c>
      <c r="FW397" s="294"/>
    </row>
    <row r="398" spans="1:180" s="301" customFormat="1" ht="26.25" customHeight="1">
      <c r="A398" s="295"/>
      <c r="B398" s="296">
        <v>5</v>
      </c>
      <c r="C398" s="296">
        <f>B398</f>
        <v>5</v>
      </c>
      <c r="D398" s="296" t="s">
        <v>26</v>
      </c>
      <c r="E398" s="48" t="s">
        <v>44</v>
      </c>
      <c r="F398" s="296">
        <v>44</v>
      </c>
      <c r="G398" s="296">
        <v>35</v>
      </c>
      <c r="H398" s="297"/>
      <c r="I398" s="297"/>
      <c r="J398" s="294"/>
      <c r="K398" s="294"/>
      <c r="L398" s="294"/>
      <c r="M398" s="294"/>
      <c r="N398" s="297"/>
      <c r="O398" s="297"/>
      <c r="P398" s="1"/>
      <c r="Q398" s="16"/>
      <c r="R398" s="1"/>
      <c r="S398" s="294"/>
      <c r="T398" s="294"/>
      <c r="U398" s="294"/>
      <c r="V398" s="294"/>
      <c r="W398" s="294"/>
      <c r="X398" s="294"/>
      <c r="Y398" s="294">
        <v>1</v>
      </c>
      <c r="Z398" s="294"/>
      <c r="AA398" s="294"/>
      <c r="AB398" s="294"/>
      <c r="AC398" s="1">
        <f t="shared" ref="AC398:AC405" si="3583">+IF(S398=1,1,0)+IF(T398=1,1,0)</f>
        <v>0</v>
      </c>
      <c r="AD398" s="1">
        <f t="shared" ref="AD398:AD405" si="3584">+IF(U398=1,1,0)+IF(V398=1,1,0)</f>
        <v>0</v>
      </c>
      <c r="AE398" s="1">
        <f t="shared" ref="AE398:AE405" si="3585">+IF(W398=1,1,0)+IF(X398=1,1,0)</f>
        <v>0</v>
      </c>
      <c r="AF398" s="1">
        <f t="shared" ref="AF398:AF405" si="3586">+IF(Y398=1,1,0)+IF(Z398=1,1,0)</f>
        <v>1</v>
      </c>
      <c r="AG398" s="1">
        <f t="shared" ref="AG398:AG405" si="3587">+IF(AA398=1,1,0)</f>
        <v>0</v>
      </c>
      <c r="AH398" s="1">
        <f t="shared" ref="AH398:AH405" si="3588">+IF(AB398=1,1,0)</f>
        <v>0</v>
      </c>
      <c r="AI398" s="1">
        <f t="shared" ref="AI398:AI405" si="3589">+IF(S398=2,1,0)+IF(T398=2,1,0)</f>
        <v>0</v>
      </c>
      <c r="AJ398" s="1">
        <f t="shared" ref="AJ398:AJ405" si="3590">+IF(U398=2,1,0)+IF(V398=2,1,0)</f>
        <v>0</v>
      </c>
      <c r="AK398" s="1">
        <f t="shared" ref="AK398:AK405" si="3591">+IF(X398=2,1,0)+IF(W398=2,1,0)</f>
        <v>0</v>
      </c>
      <c r="AL398" s="1">
        <f t="shared" ref="AL398:AL405" si="3592">+IF(Y398=2,1,0)+IF(Z398=2,1,0)</f>
        <v>0</v>
      </c>
      <c r="AM398" s="1">
        <f t="shared" ref="AM398:AM405" si="3593">+IF(AA398=2,1,0)</f>
        <v>0</v>
      </c>
      <c r="AN398" s="1">
        <f t="shared" ref="AN398:AN405" si="3594">+IF(AB398=2,1,0)</f>
        <v>0</v>
      </c>
      <c r="AO398" s="294"/>
      <c r="AP398" s="294"/>
      <c r="AQ398" s="294"/>
      <c r="AR398" s="44">
        <f t="shared" si="3551"/>
        <v>35</v>
      </c>
      <c r="AS398" s="298">
        <f t="shared" si="3514"/>
        <v>0</v>
      </c>
      <c r="AT398" s="298">
        <f t="shared" si="3515"/>
        <v>0</v>
      </c>
      <c r="AU398" s="298">
        <f t="shared" si="3516"/>
        <v>0</v>
      </c>
      <c r="AV398" s="298">
        <f t="shared" si="3517"/>
        <v>1</v>
      </c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294"/>
      <c r="BG398" s="294"/>
      <c r="BH398" s="294"/>
      <c r="BI398" s="294"/>
      <c r="BJ398" s="294">
        <v>1</v>
      </c>
      <c r="BK398" s="294"/>
      <c r="BL398" s="294"/>
      <c r="BM398" s="294"/>
      <c r="BN398" s="294"/>
      <c r="BO398" s="294"/>
      <c r="BP398" s="1"/>
      <c r="BQ398" s="294"/>
      <c r="BR398" s="17">
        <v>2</v>
      </c>
      <c r="BS398" s="1">
        <f t="shared" si="3518"/>
        <v>0</v>
      </c>
      <c r="BT398" s="17">
        <f t="shared" ref="BT398:BT405" si="3595">+BS398*2</f>
        <v>0</v>
      </c>
      <c r="BU398" s="294"/>
      <c r="BV398" s="44">
        <v>1</v>
      </c>
      <c r="BW398" s="294"/>
      <c r="BX398" s="294"/>
      <c r="BY398" s="294"/>
      <c r="BZ398" s="294"/>
      <c r="CA398" s="294"/>
      <c r="CB398" s="294"/>
      <c r="CC398" s="294"/>
      <c r="CD398" s="1"/>
      <c r="CE398" s="1">
        <v>1</v>
      </c>
      <c r="CF398" s="1"/>
      <c r="CG398" s="294"/>
      <c r="CH398" s="1"/>
      <c r="CI398" s="1"/>
      <c r="CJ398" s="1"/>
      <c r="CK398" s="383"/>
      <c r="CL398" s="383"/>
      <c r="CM398" s="383"/>
      <c r="CN398" s="1">
        <f t="shared" si="3520"/>
        <v>0</v>
      </c>
      <c r="CO398" s="1">
        <f t="shared" si="3521"/>
        <v>0</v>
      </c>
      <c r="CP398" s="20">
        <f t="shared" si="3522"/>
        <v>0.5</v>
      </c>
      <c r="CQ398" s="351"/>
      <c r="CR398" s="299">
        <f t="shared" si="3523"/>
        <v>1</v>
      </c>
      <c r="CS398" s="294"/>
      <c r="CT398" s="294"/>
      <c r="CU398" s="1"/>
      <c r="CV398" s="1"/>
      <c r="CW398" s="1">
        <v>4</v>
      </c>
      <c r="CX398" s="1"/>
      <c r="CY398" s="1">
        <v>3</v>
      </c>
      <c r="CZ398" s="294">
        <v>14</v>
      </c>
      <c r="DA398" s="17">
        <f t="shared" ref="DA398:DA405" si="3596">+CY398</f>
        <v>3</v>
      </c>
      <c r="DB398" s="359">
        <f t="shared" si="3525"/>
        <v>17</v>
      </c>
      <c r="DC398" s="359">
        <f t="shared" si="3526"/>
        <v>7</v>
      </c>
      <c r="DD398" s="294"/>
      <c r="DE398" s="294">
        <v>8</v>
      </c>
      <c r="DF398" s="294"/>
      <c r="DG398" s="294"/>
      <c r="DH398" s="294">
        <v>8</v>
      </c>
      <c r="DI398" s="294">
        <v>9</v>
      </c>
      <c r="DJ398" s="294"/>
      <c r="DK398" s="294"/>
      <c r="DL398" s="294"/>
      <c r="DM398" s="294"/>
      <c r="DN398" s="294"/>
      <c r="DO398" s="1"/>
      <c r="DP398" s="1"/>
      <c r="DQ398" s="17">
        <f t="shared" si="3527"/>
        <v>0</v>
      </c>
      <c r="DR398" s="17">
        <f t="shared" si="3528"/>
        <v>0</v>
      </c>
      <c r="DS398" s="17">
        <f t="shared" si="3529"/>
        <v>0</v>
      </c>
      <c r="DT398" s="17">
        <f t="shared" si="3530"/>
        <v>4</v>
      </c>
      <c r="DU398" s="17">
        <f t="shared" si="3531"/>
        <v>0</v>
      </c>
      <c r="DV398" s="17">
        <f t="shared" si="3532"/>
        <v>3</v>
      </c>
      <c r="DW398" s="1"/>
      <c r="DX398" s="1"/>
      <c r="DY398" s="20">
        <f t="shared" si="3533"/>
        <v>0</v>
      </c>
      <c r="DZ398" s="20">
        <f t="shared" si="3534"/>
        <v>8</v>
      </c>
      <c r="EA398" s="20">
        <f t="shared" si="3535"/>
        <v>9</v>
      </c>
      <c r="EB398" s="20">
        <f t="shared" si="3536"/>
        <v>0</v>
      </c>
      <c r="EC398" s="18">
        <f t="shared" si="3537"/>
        <v>2</v>
      </c>
      <c r="ED398" s="19">
        <f t="shared" ref="ED398:ED405" si="3597">+IF(EC398&lt;&gt;0,EC398*3,0)</f>
        <v>6</v>
      </c>
      <c r="EE398" s="19">
        <f t="shared" si="3539"/>
        <v>0</v>
      </c>
      <c r="EF398" s="1">
        <f t="shared" si="3540"/>
        <v>0</v>
      </c>
      <c r="EG398" s="18">
        <f t="shared" si="3541"/>
        <v>10</v>
      </c>
      <c r="EH398" s="341"/>
      <c r="EI398" s="294"/>
      <c r="EJ398" s="294">
        <v>11</v>
      </c>
      <c r="EK398" s="294"/>
      <c r="EL398" s="19">
        <v>1</v>
      </c>
      <c r="EM398" s="19"/>
      <c r="EN398" s="19"/>
      <c r="EO398" s="366"/>
      <c r="EP398" s="366"/>
      <c r="EQ398" s="374">
        <v>1</v>
      </c>
      <c r="ER398" s="374"/>
      <c r="ES398" s="374">
        <v>1</v>
      </c>
      <c r="ET398" s="374"/>
      <c r="EU398" s="18">
        <f t="shared" si="3542"/>
        <v>16</v>
      </c>
      <c r="EV398" s="18">
        <f t="shared" si="3543"/>
        <v>16</v>
      </c>
      <c r="EW398" s="341">
        <v>2</v>
      </c>
      <c r="EX398" s="341"/>
      <c r="EY398" s="341">
        <v>4</v>
      </c>
      <c r="EZ398" s="365">
        <f t="shared" si="3464"/>
        <v>0</v>
      </c>
      <c r="FA398" s="294"/>
      <c r="FB398" s="294"/>
      <c r="FC398" s="294">
        <v>1</v>
      </c>
      <c r="FD398" s="300"/>
      <c r="FE398" s="300"/>
      <c r="FF398" s="300"/>
      <c r="FG398" s="300"/>
      <c r="FH398" s="300"/>
      <c r="FI398" s="300"/>
      <c r="FJ398" s="300"/>
      <c r="FK398" s="294"/>
      <c r="FL398" s="294"/>
      <c r="FM398" s="294"/>
      <c r="FN398" s="294">
        <f t="shared" si="3567"/>
        <v>44</v>
      </c>
      <c r="FO398" s="294"/>
      <c r="FP398" s="20">
        <f t="shared" si="3550"/>
        <v>0</v>
      </c>
      <c r="FQ398" s="20">
        <f t="shared" si="3544"/>
        <v>8</v>
      </c>
      <c r="FR398" s="20">
        <f t="shared" si="3545"/>
        <v>0</v>
      </c>
      <c r="FS398" s="20">
        <f t="shared" si="3546"/>
        <v>0</v>
      </c>
      <c r="FT398" s="20">
        <f t="shared" si="3547"/>
        <v>0</v>
      </c>
      <c r="FU398" s="20">
        <f t="shared" si="3548"/>
        <v>0</v>
      </c>
      <c r="FV398" s="20">
        <f t="shared" si="3549"/>
        <v>0</v>
      </c>
      <c r="FW398" s="294"/>
    </row>
    <row r="399" spans="1:180" s="301" customFormat="1" ht="27.75" customHeight="1">
      <c r="A399" s="295"/>
      <c r="B399" s="296"/>
      <c r="C399" s="296" t="s">
        <v>196</v>
      </c>
      <c r="D399" s="296"/>
      <c r="E399" s="296" t="s">
        <v>44</v>
      </c>
      <c r="F399" s="296"/>
      <c r="G399" s="296">
        <v>37</v>
      </c>
      <c r="H399" s="297"/>
      <c r="I399" s="297"/>
      <c r="J399" s="294"/>
      <c r="K399" s="294"/>
      <c r="L399" s="294"/>
      <c r="M399" s="294"/>
      <c r="N399" s="297"/>
      <c r="O399" s="297"/>
      <c r="P399" s="1"/>
      <c r="Q399" s="16"/>
      <c r="R399" s="1"/>
      <c r="S399" s="294"/>
      <c r="T399" s="294"/>
      <c r="U399" s="294"/>
      <c r="V399" s="294"/>
      <c r="W399" s="294"/>
      <c r="X399" s="294"/>
      <c r="Y399" s="294"/>
      <c r="Z399" s="294">
        <v>1</v>
      </c>
      <c r="AA399" s="294"/>
      <c r="AB399" s="294"/>
      <c r="AC399" s="1">
        <f t="shared" si="3583"/>
        <v>0</v>
      </c>
      <c r="AD399" s="1">
        <f t="shared" si="3584"/>
        <v>0</v>
      </c>
      <c r="AE399" s="1">
        <f t="shared" si="3585"/>
        <v>0</v>
      </c>
      <c r="AF399" s="1">
        <f t="shared" si="3586"/>
        <v>1</v>
      </c>
      <c r="AG399" s="1">
        <f t="shared" si="3587"/>
        <v>0</v>
      </c>
      <c r="AH399" s="1">
        <f t="shared" si="3588"/>
        <v>0</v>
      </c>
      <c r="AI399" s="1">
        <f t="shared" si="3589"/>
        <v>0</v>
      </c>
      <c r="AJ399" s="1">
        <f t="shared" si="3590"/>
        <v>0</v>
      </c>
      <c r="AK399" s="1">
        <f t="shared" si="3591"/>
        <v>0</v>
      </c>
      <c r="AL399" s="1">
        <f t="shared" si="3592"/>
        <v>0</v>
      </c>
      <c r="AM399" s="1">
        <f t="shared" si="3593"/>
        <v>0</v>
      </c>
      <c r="AN399" s="1">
        <f t="shared" si="3594"/>
        <v>0</v>
      </c>
      <c r="AO399" s="294"/>
      <c r="AP399" s="294"/>
      <c r="AQ399" s="294"/>
      <c r="AR399" s="294">
        <f t="shared" si="3551"/>
        <v>37</v>
      </c>
      <c r="AS399" s="298">
        <f t="shared" si="3514"/>
        <v>0</v>
      </c>
      <c r="AT399" s="298">
        <f t="shared" si="3515"/>
        <v>0</v>
      </c>
      <c r="AU399" s="298">
        <f t="shared" si="3516"/>
        <v>0</v>
      </c>
      <c r="AV399" s="298">
        <f t="shared" si="3517"/>
        <v>1</v>
      </c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294"/>
      <c r="BG399" s="294"/>
      <c r="BH399" s="294"/>
      <c r="BI399" s="294"/>
      <c r="BJ399" s="294">
        <v>1</v>
      </c>
      <c r="BK399" s="294"/>
      <c r="BL399" s="294"/>
      <c r="BM399" s="294"/>
      <c r="BN399" s="294"/>
      <c r="BO399" s="294"/>
      <c r="BP399" s="1"/>
      <c r="BQ399" s="294"/>
      <c r="BR399" s="17">
        <v>1</v>
      </c>
      <c r="BS399" s="1">
        <f t="shared" si="3518"/>
        <v>0</v>
      </c>
      <c r="BT399" s="17">
        <f t="shared" si="3595"/>
        <v>0</v>
      </c>
      <c r="BU399" s="294"/>
      <c r="BV399" s="294">
        <v>1</v>
      </c>
      <c r="BW399" s="294">
        <v>1</v>
      </c>
      <c r="BX399" s="294">
        <v>1</v>
      </c>
      <c r="BY399" s="294"/>
      <c r="BZ399" s="294">
        <v>1</v>
      </c>
      <c r="CA399" s="294"/>
      <c r="CB399" s="294"/>
      <c r="CC399" s="294"/>
      <c r="CD399" s="1"/>
      <c r="CE399" s="1">
        <v>1</v>
      </c>
      <c r="CF399" s="1"/>
      <c r="CG399" s="294"/>
      <c r="CH399" s="1"/>
      <c r="CI399" s="1"/>
      <c r="CJ399" s="1"/>
      <c r="CK399" s="1"/>
      <c r="CL399" s="1"/>
      <c r="CM399" s="1"/>
      <c r="CN399" s="1">
        <f t="shared" si="3520"/>
        <v>2</v>
      </c>
      <c r="CO399" s="1">
        <f t="shared" si="3521"/>
        <v>2</v>
      </c>
      <c r="CP399" s="20">
        <f t="shared" si="3522"/>
        <v>3</v>
      </c>
      <c r="CQ399" s="20"/>
      <c r="CR399" s="299">
        <f t="shared" si="3523"/>
        <v>1</v>
      </c>
      <c r="CS399" s="294"/>
      <c r="CT399" s="294"/>
      <c r="CU399" s="1"/>
      <c r="CV399" s="1"/>
      <c r="CW399" s="1"/>
      <c r="CX399" s="1"/>
      <c r="CY399" s="1"/>
      <c r="CZ399" s="294"/>
      <c r="DA399" s="17">
        <f t="shared" si="3596"/>
        <v>0</v>
      </c>
      <c r="DB399" s="17">
        <f t="shared" si="3525"/>
        <v>0</v>
      </c>
      <c r="DC399" s="17">
        <f t="shared" si="3526"/>
        <v>0</v>
      </c>
      <c r="DD399" s="294"/>
      <c r="DE399" s="294"/>
      <c r="DF399" s="294"/>
      <c r="DG399" s="294"/>
      <c r="DH399" s="294"/>
      <c r="DI399" s="294"/>
      <c r="DJ399" s="294"/>
      <c r="DK399" s="294"/>
      <c r="DL399" s="294"/>
      <c r="DM399" s="294"/>
      <c r="DN399" s="294"/>
      <c r="DO399" s="1"/>
      <c r="DP399" s="1"/>
      <c r="DQ399" s="17">
        <f t="shared" si="3527"/>
        <v>0</v>
      </c>
      <c r="DR399" s="17">
        <f t="shared" si="3528"/>
        <v>0</v>
      </c>
      <c r="DS399" s="17">
        <f t="shared" si="3529"/>
        <v>0</v>
      </c>
      <c r="DT399" s="17">
        <f t="shared" si="3530"/>
        <v>0</v>
      </c>
      <c r="DU399" s="17">
        <f t="shared" si="3531"/>
        <v>0</v>
      </c>
      <c r="DV399" s="17">
        <f t="shared" si="3532"/>
        <v>0</v>
      </c>
      <c r="DW399" s="1"/>
      <c r="DX399" s="1"/>
      <c r="DY399" s="20">
        <f t="shared" si="3533"/>
        <v>0</v>
      </c>
      <c r="DZ399" s="20">
        <f t="shared" si="3534"/>
        <v>0</v>
      </c>
      <c r="EA399" s="20">
        <f t="shared" si="3535"/>
        <v>0</v>
      </c>
      <c r="EB399" s="20">
        <f t="shared" si="3536"/>
        <v>0</v>
      </c>
      <c r="EC399" s="18">
        <f t="shared" si="3537"/>
        <v>0</v>
      </c>
      <c r="ED399" s="19">
        <f t="shared" si="3597"/>
        <v>0</v>
      </c>
      <c r="EE399" s="19">
        <f t="shared" si="3539"/>
        <v>0</v>
      </c>
      <c r="EF399" s="1">
        <f t="shared" si="3540"/>
        <v>0</v>
      </c>
      <c r="EG399" s="18">
        <f t="shared" si="3541"/>
        <v>0</v>
      </c>
      <c r="EH399" s="18"/>
      <c r="EI399" s="294"/>
      <c r="EJ399" s="294"/>
      <c r="EK399" s="294"/>
      <c r="EL399" s="19"/>
      <c r="EM399" s="19"/>
      <c r="EN399" s="19"/>
      <c r="EO399" s="19"/>
      <c r="EP399" s="19"/>
      <c r="EQ399" s="18"/>
      <c r="ER399" s="18"/>
      <c r="ES399" s="18"/>
      <c r="ET399" s="18"/>
      <c r="EU399" s="18">
        <f t="shared" si="3542"/>
        <v>0</v>
      </c>
      <c r="EV399" s="18">
        <f t="shared" si="3543"/>
        <v>4</v>
      </c>
      <c r="EW399" s="18"/>
      <c r="EX399" s="18"/>
      <c r="EY399" s="18"/>
      <c r="EZ399" s="20">
        <f t="shared" si="3464"/>
        <v>0.5</v>
      </c>
      <c r="FA399" s="294"/>
      <c r="FB399" s="294"/>
      <c r="FC399" s="294"/>
      <c r="FD399" s="300"/>
      <c r="FE399" s="300"/>
      <c r="FF399" s="300"/>
      <c r="FG399" s="300"/>
      <c r="FH399" s="300"/>
      <c r="FI399" s="300"/>
      <c r="FJ399" s="300"/>
      <c r="FK399" s="294"/>
      <c r="FL399" s="294"/>
      <c r="FM399" s="294"/>
      <c r="FN399" s="294"/>
      <c r="FO399" s="294"/>
      <c r="FP399" s="20">
        <f t="shared" si="3550"/>
        <v>0</v>
      </c>
      <c r="FQ399" s="20">
        <f t="shared" si="3544"/>
        <v>0</v>
      </c>
      <c r="FR399" s="20">
        <f t="shared" si="3545"/>
        <v>0</v>
      </c>
      <c r="FS399" s="20">
        <f t="shared" si="3546"/>
        <v>0</v>
      </c>
      <c r="FT399" s="20">
        <f t="shared" si="3547"/>
        <v>0</v>
      </c>
      <c r="FU399" s="20">
        <f t="shared" si="3548"/>
        <v>0</v>
      </c>
      <c r="FV399" s="20">
        <f t="shared" si="3549"/>
        <v>0</v>
      </c>
      <c r="FW399" s="294"/>
    </row>
    <row r="400" spans="1:180" ht="27.75" customHeight="1">
      <c r="A400" s="40"/>
      <c r="B400" s="41" t="s">
        <v>194</v>
      </c>
      <c r="C400" s="41" t="str">
        <f>B400</f>
        <v>Lộ 2</v>
      </c>
      <c r="D400" s="48"/>
      <c r="E400" s="41"/>
      <c r="F400" s="48"/>
      <c r="G400" s="48"/>
      <c r="H400" s="43"/>
      <c r="I400" s="43"/>
      <c r="J400" s="44"/>
      <c r="K400" s="44"/>
      <c r="L400" s="44"/>
      <c r="M400" s="44"/>
      <c r="N400" s="43"/>
      <c r="O400" s="43"/>
      <c r="P400" s="1"/>
      <c r="Q400" s="16"/>
      <c r="R400" s="1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1">
        <f t="shared" si="3583"/>
        <v>0</v>
      </c>
      <c r="AD400" s="1">
        <f t="shared" si="3584"/>
        <v>0</v>
      </c>
      <c r="AE400" s="1">
        <f t="shared" si="3585"/>
        <v>0</v>
      </c>
      <c r="AF400" s="1">
        <f t="shared" si="3586"/>
        <v>0</v>
      </c>
      <c r="AG400" s="1">
        <f t="shared" si="3587"/>
        <v>0</v>
      </c>
      <c r="AH400" s="1">
        <f t="shared" si="3588"/>
        <v>0</v>
      </c>
      <c r="AI400" s="1">
        <f t="shared" si="3589"/>
        <v>0</v>
      </c>
      <c r="AJ400" s="1">
        <f t="shared" si="3590"/>
        <v>0</v>
      </c>
      <c r="AK400" s="1">
        <f t="shared" si="3591"/>
        <v>0</v>
      </c>
      <c r="AL400" s="1">
        <f t="shared" si="3592"/>
        <v>0</v>
      </c>
      <c r="AM400" s="1">
        <f t="shared" si="3593"/>
        <v>0</v>
      </c>
      <c r="AN400" s="1">
        <f t="shared" si="3594"/>
        <v>0</v>
      </c>
      <c r="AO400" s="44"/>
      <c r="AP400" s="44"/>
      <c r="AQ400" s="44"/>
      <c r="AR400" s="44"/>
      <c r="AS400" s="122">
        <f t="shared" ref="AS400:AS427" si="3598">IF(AND(AO400&gt;0,OR(BR400&gt;=2,BR400=1)),1,0)</f>
        <v>0</v>
      </c>
      <c r="AT400" s="122">
        <f t="shared" ref="AT400:AT427" si="3599">IF(AND(AP400&gt;0,OR(BR400&gt;=2,BR400=1)),1,0)</f>
        <v>0</v>
      </c>
      <c r="AU400" s="122">
        <f t="shared" ref="AU400:AU427" si="3600">IF(AND(AQ400&gt;0,OR(BR400&gt;=2,BR400=1)),1,0)</f>
        <v>0</v>
      </c>
      <c r="AV400" s="122">
        <f t="shared" ref="AV400:AV427" si="3601">IF(AND(AR400&gt;0,OR(BR400&gt;=2,BR400=1)),AR400/G400,0)</f>
        <v>0</v>
      </c>
      <c r="AW400" s="44"/>
      <c r="AX400" s="294"/>
      <c r="AY400" s="294"/>
      <c r="AZ400" s="294"/>
      <c r="BA400" s="294"/>
      <c r="BB400" s="294"/>
      <c r="BC400" s="29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127"/>
      <c r="BO400" s="44"/>
      <c r="BP400" s="1"/>
      <c r="BQ400" s="44"/>
      <c r="BR400" s="17"/>
      <c r="BS400" s="1">
        <f t="shared" si="3518"/>
        <v>0</v>
      </c>
      <c r="BT400" s="17">
        <f t="shared" si="3595"/>
        <v>0</v>
      </c>
      <c r="BU400" s="44"/>
      <c r="BV400" s="44"/>
      <c r="BW400" s="44"/>
      <c r="BX400" s="44"/>
      <c r="BY400" s="44"/>
      <c r="BZ400" s="44"/>
      <c r="CA400" s="44"/>
      <c r="CB400" s="44"/>
      <c r="CC400" s="44"/>
      <c r="CD400" s="92"/>
      <c r="CE400" s="92"/>
      <c r="CF400" s="92"/>
      <c r="CG400" s="44"/>
      <c r="CH400" s="1"/>
      <c r="CI400" s="1"/>
      <c r="CJ400" s="1"/>
      <c r="CK400" s="383"/>
      <c r="CL400" s="383"/>
      <c r="CM400" s="383"/>
      <c r="CN400" s="1">
        <f t="shared" ref="CN400:CN427" si="3602">+SUM(BX400:CC400)*BW400</f>
        <v>0</v>
      </c>
      <c r="CO400" s="1">
        <f t="shared" ref="CO400:CO427" si="3603">+SUM(BX400:CC400)*BW400</f>
        <v>0</v>
      </c>
      <c r="CP400" s="20">
        <f t="shared" ref="CP400:CP427" si="3604">+SUM(BY400:CC400)*2.5+SUM(CD400:CG400)*0.5+SUM(CH400:CJ400)*2.5</f>
        <v>0</v>
      </c>
      <c r="CQ400" s="351"/>
      <c r="CR400" s="131">
        <f t="shared" ref="CR400:CR412" si="3605">+IF(SUM(AX400:BM400)&gt;0,1,0)</f>
        <v>0</v>
      </c>
      <c r="CS400" s="44"/>
      <c r="CT400" s="44"/>
      <c r="CU400" s="1"/>
      <c r="CV400" s="1"/>
      <c r="CW400" s="1"/>
      <c r="CX400" s="1"/>
      <c r="CY400" s="1"/>
      <c r="CZ400" s="44"/>
      <c r="DA400" s="17">
        <f t="shared" si="3596"/>
        <v>0</v>
      </c>
      <c r="DB400" s="359">
        <f t="shared" si="3525"/>
        <v>0</v>
      </c>
      <c r="DC400" s="359">
        <f t="shared" si="3526"/>
        <v>0</v>
      </c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1"/>
      <c r="DP400" s="1"/>
      <c r="DQ400" s="17">
        <f t="shared" ref="DQ400:DQ427" si="3606">+IF(AND(SUM(S400:AA400)&gt;0,SUM(FA400:FF400)&gt;0),CT400,0)</f>
        <v>0</v>
      </c>
      <c r="DR400" s="17">
        <f t="shared" ref="DR400:DR427" si="3607">+IF(AND(SUM(S400:AA400)&gt;0,SUM(FA400:FF400)&gt;0),CU400,0)</f>
        <v>0</v>
      </c>
      <c r="DS400" s="17">
        <f t="shared" ref="DS400:DS421" si="3608">+IF(AND(SUM(S400:AA400)&gt;0,SUM(FA400:FF400)&gt;0),CV400,0)</f>
        <v>0</v>
      </c>
      <c r="DT400" s="17">
        <f t="shared" ref="DT400:DT419" si="3609">+IF(AND(SUM(S400:AA400)&gt;0,SUM(FA400:FF400)&gt;0),CW400,0)</f>
        <v>0</v>
      </c>
      <c r="DU400" s="17">
        <f t="shared" ref="DU400:DU427" si="3610">+IF(AND(SUM(S400:AA400)&gt;0,SUM(FA400:FF400)&gt;0),CX400,0)</f>
        <v>0</v>
      </c>
      <c r="DV400" s="17">
        <f t="shared" ref="DV400:DV419" si="3611">+IF(AND(SUM(S400:AA400)&gt;0,SUM(FA400:FF400)&gt;0),CY400,0)</f>
        <v>0</v>
      </c>
      <c r="DW400" s="1"/>
      <c r="DX400" s="1"/>
      <c r="DY400" s="20">
        <f t="shared" ref="DY400:DY427" si="3612">+IF(AND(SUM(S400:AB400)&gt;0,SUM(FA400:FF400)&gt;0,DG400&gt;=3),DG400,0)</f>
        <v>0</v>
      </c>
      <c r="DZ400" s="20">
        <f t="shared" ref="DZ400:DZ427" si="3613">+IF(AND(SUM(S400:AB400)&gt;0,SUM(FA400:FF400)&gt;0,DH400&gt;=3),DH400,0)</f>
        <v>0</v>
      </c>
      <c r="EA400" s="20">
        <f t="shared" ref="EA400:EA427" si="3614">+IF(AND(SUM(S400:AB400)&gt;0,SUM(FA400:FF400)&gt;0,DI400&gt;=3),DI400,0)</f>
        <v>0</v>
      </c>
      <c r="EB400" s="20">
        <f t="shared" ref="EB400:EB427" si="3615">+IF(AND(SUM(S400:AB400)&gt;0,SUM(FA400:FF400)&gt;0,DJ400&gt;=3),DJ400,0)</f>
        <v>0</v>
      </c>
      <c r="EC400" s="18">
        <f t="shared" ref="EC400:EC419" si="3616">+IF(AND(CT400=0,SUM(CU400:CY400)&gt;1,SUM(CU400:CY400)&lt;=4),1,IF(AND(CT400=0,SUM(CU400:CY400)&gt;4),2,0))</f>
        <v>0</v>
      </c>
      <c r="ED400" s="19">
        <f t="shared" si="3597"/>
        <v>0</v>
      </c>
      <c r="EE400" s="19">
        <f t="shared" ref="EE400:EE427" si="3617">+IF(SUM(AO400:AR400)+SUM(DK400:DN400)&gt;0,CT400*3,0)</f>
        <v>0</v>
      </c>
      <c r="EF400" s="1">
        <f t="shared" ref="EF400:EF427" si="3618">+IF(EE400&gt;0,CT400*4,0)</f>
        <v>0</v>
      </c>
      <c r="EG400" s="18">
        <f t="shared" ref="EG400:EG427" si="3619">+IF(AND(CT400+EC400=0,SUM(AO400:AR400)&gt;0,SUM(DK400:DN400)&gt;0),(CU400+CV400+CW400+CX400)*2+CY400*5,(EC400+CT400-FO400)*5)+IF(AND(EC400+DQ400+CT400=0,SUM(AO400:AR400)&gt;0),SUM(CU400:CX400)*2+CY400*5,0)</f>
        <v>0</v>
      </c>
      <c r="EH400" s="341"/>
      <c r="EI400" s="44"/>
      <c r="EJ400" s="44"/>
      <c r="EK400" s="44"/>
      <c r="EL400" s="93"/>
      <c r="EM400" s="93"/>
      <c r="EN400" s="93"/>
      <c r="EO400" s="366"/>
      <c r="EP400" s="366"/>
      <c r="EQ400" s="374"/>
      <c r="ER400" s="374"/>
      <c r="ES400" s="374"/>
      <c r="ET400" s="374"/>
      <c r="EU400" s="18">
        <f t="shared" ref="EU400:EU427" si="3620">IF(SUM(CU400:CX400)&gt;0,CZ400*1+2,0)</f>
        <v>0</v>
      </c>
      <c r="EV400" s="18">
        <f t="shared" si="3543"/>
        <v>0</v>
      </c>
      <c r="EW400" s="341"/>
      <c r="EX400" s="341"/>
      <c r="EY400" s="341"/>
      <c r="EZ400" s="365">
        <f t="shared" si="3464"/>
        <v>0</v>
      </c>
      <c r="FA400" s="44"/>
      <c r="FB400" s="44"/>
      <c r="FC400" s="44"/>
      <c r="FD400" s="45"/>
      <c r="FE400" s="45"/>
      <c r="FF400" s="45"/>
      <c r="FG400" s="300"/>
      <c r="FH400" s="45"/>
      <c r="FI400" s="45"/>
      <c r="FJ400" s="45"/>
      <c r="FK400" s="44"/>
      <c r="FL400" s="44"/>
      <c r="FM400" s="44"/>
      <c r="FN400" s="44"/>
      <c r="FO400" s="294"/>
      <c r="FP400" s="20">
        <f t="shared" ref="FP400:FP427" si="3621">+FO400*3</f>
        <v>0</v>
      </c>
      <c r="FQ400" s="20">
        <f t="shared" ref="FQ400:FQ427" si="3622">+DE400</f>
        <v>0</v>
      </c>
      <c r="FR400" s="20">
        <f t="shared" ref="FR400:FR427" si="3623">+DF400</f>
        <v>0</v>
      </c>
      <c r="FS400" s="20">
        <f t="shared" ref="FS400:FS427" si="3624">+IF(DG400&lt;3,DG400,0)</f>
        <v>0</v>
      </c>
      <c r="FT400" s="20">
        <f t="shared" ref="FT400:FT427" si="3625">+IF(DH400&lt;3,DH400,0)</f>
        <v>0</v>
      </c>
      <c r="FU400" s="20">
        <f t="shared" ref="FU400:FU427" si="3626">+IF(DI400&lt;3,DI400,0)</f>
        <v>0</v>
      </c>
      <c r="FV400" s="20">
        <f t="shared" ref="FV400:FV427" si="3627">+IF(DJ400&lt;3,DJ400,0)</f>
        <v>0</v>
      </c>
      <c r="FW400" s="44"/>
    </row>
    <row r="401" spans="1:179" ht="27.75" customHeight="1">
      <c r="A401" s="40"/>
      <c r="B401" s="46" t="s">
        <v>27</v>
      </c>
      <c r="C401" s="46" t="s">
        <v>27</v>
      </c>
      <c r="D401" s="48"/>
      <c r="E401" s="48" t="s">
        <v>165</v>
      </c>
      <c r="F401" s="48">
        <v>6</v>
      </c>
      <c r="G401" s="48">
        <v>6</v>
      </c>
      <c r="H401" s="43"/>
      <c r="I401" s="43"/>
      <c r="J401" s="44"/>
      <c r="K401" s="44">
        <v>4</v>
      </c>
      <c r="L401" s="44"/>
      <c r="M401" s="44"/>
      <c r="N401" s="43"/>
      <c r="O401" s="43"/>
      <c r="P401" s="1"/>
      <c r="Q401" s="16"/>
      <c r="R401" s="1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1">
        <f t="shared" si="3583"/>
        <v>0</v>
      </c>
      <c r="AD401" s="1">
        <f t="shared" si="3584"/>
        <v>0</v>
      </c>
      <c r="AE401" s="1">
        <f t="shared" si="3585"/>
        <v>0</v>
      </c>
      <c r="AF401" s="1">
        <f t="shared" si="3586"/>
        <v>0</v>
      </c>
      <c r="AG401" s="1">
        <f t="shared" si="3587"/>
        <v>0</v>
      </c>
      <c r="AH401" s="1">
        <f t="shared" si="3588"/>
        <v>0</v>
      </c>
      <c r="AI401" s="1">
        <f t="shared" si="3589"/>
        <v>0</v>
      </c>
      <c r="AJ401" s="1">
        <f t="shared" si="3590"/>
        <v>0</v>
      </c>
      <c r="AK401" s="1">
        <f t="shared" si="3591"/>
        <v>0</v>
      </c>
      <c r="AL401" s="1">
        <f t="shared" si="3592"/>
        <v>0</v>
      </c>
      <c r="AM401" s="1">
        <f t="shared" si="3593"/>
        <v>0</v>
      </c>
      <c r="AN401" s="1">
        <f t="shared" si="3594"/>
        <v>0</v>
      </c>
      <c r="AO401" s="44"/>
      <c r="AP401" s="44"/>
      <c r="AQ401" s="44"/>
      <c r="AR401" s="44">
        <f>+G401</f>
        <v>6</v>
      </c>
      <c r="AS401" s="122">
        <f t="shared" si="3598"/>
        <v>0</v>
      </c>
      <c r="AT401" s="122">
        <f t="shared" si="3599"/>
        <v>0</v>
      </c>
      <c r="AU401" s="122">
        <f t="shared" si="3600"/>
        <v>0</v>
      </c>
      <c r="AV401" s="122">
        <f t="shared" si="3601"/>
        <v>1</v>
      </c>
      <c r="AW401" s="44"/>
      <c r="AX401" s="294"/>
      <c r="AY401" s="294"/>
      <c r="AZ401" s="294"/>
      <c r="BA401" s="294"/>
      <c r="BB401" s="294"/>
      <c r="BC401" s="29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127"/>
      <c r="BO401" s="44"/>
      <c r="BP401" s="1"/>
      <c r="BQ401" s="44"/>
      <c r="BR401" s="17">
        <v>1</v>
      </c>
      <c r="BS401" s="1">
        <f t="shared" si="3518"/>
        <v>0</v>
      </c>
      <c r="BT401" s="17">
        <f t="shared" si="3595"/>
        <v>0</v>
      </c>
      <c r="BU401" s="44"/>
      <c r="BV401" s="44">
        <v>1</v>
      </c>
      <c r="BW401" s="44"/>
      <c r="BX401" s="44"/>
      <c r="BY401" s="44"/>
      <c r="BZ401" s="44"/>
      <c r="CA401" s="44"/>
      <c r="CB401" s="44"/>
      <c r="CC401" s="44"/>
      <c r="CD401" s="92"/>
      <c r="CE401" s="92"/>
      <c r="CF401" s="92"/>
      <c r="CG401" s="44"/>
      <c r="CH401" s="1"/>
      <c r="CI401" s="1"/>
      <c r="CJ401" s="1"/>
      <c r="CK401" s="383"/>
      <c r="CL401" s="383"/>
      <c r="CM401" s="383"/>
      <c r="CN401" s="1">
        <f t="shared" si="3602"/>
        <v>0</v>
      </c>
      <c r="CO401" s="1">
        <f t="shared" si="3603"/>
        <v>0</v>
      </c>
      <c r="CP401" s="20">
        <f t="shared" si="3604"/>
        <v>0</v>
      </c>
      <c r="CQ401" s="351"/>
      <c r="CR401" s="131">
        <f t="shared" si="3605"/>
        <v>0</v>
      </c>
      <c r="CS401" s="44"/>
      <c r="CT401" s="44"/>
      <c r="CU401" s="1"/>
      <c r="CV401" s="1"/>
      <c r="CW401" s="1"/>
      <c r="CX401" s="1"/>
      <c r="CY401" s="1"/>
      <c r="CZ401" s="44"/>
      <c r="DA401" s="17">
        <f t="shared" si="3596"/>
        <v>0</v>
      </c>
      <c r="DB401" s="359">
        <f t="shared" si="3525"/>
        <v>0</v>
      </c>
      <c r="DC401" s="359">
        <f t="shared" si="3526"/>
        <v>0</v>
      </c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1"/>
      <c r="DP401" s="1"/>
      <c r="DQ401" s="17">
        <f t="shared" si="3606"/>
        <v>0</v>
      </c>
      <c r="DR401" s="17">
        <f t="shared" si="3607"/>
        <v>0</v>
      </c>
      <c r="DS401" s="17">
        <f t="shared" si="3608"/>
        <v>0</v>
      </c>
      <c r="DT401" s="17">
        <f t="shared" si="3609"/>
        <v>0</v>
      </c>
      <c r="DU401" s="17">
        <f t="shared" si="3610"/>
        <v>0</v>
      </c>
      <c r="DV401" s="17">
        <f t="shared" si="3611"/>
        <v>0</v>
      </c>
      <c r="DW401" s="1"/>
      <c r="DX401" s="1"/>
      <c r="DY401" s="20">
        <f t="shared" si="3612"/>
        <v>0</v>
      </c>
      <c r="DZ401" s="20">
        <f t="shared" si="3613"/>
        <v>0</v>
      </c>
      <c r="EA401" s="20">
        <f t="shared" si="3614"/>
        <v>0</v>
      </c>
      <c r="EB401" s="20">
        <f t="shared" si="3615"/>
        <v>0</v>
      </c>
      <c r="EC401" s="18">
        <f t="shared" si="3616"/>
        <v>0</v>
      </c>
      <c r="ED401" s="19">
        <f t="shared" si="3597"/>
        <v>0</v>
      </c>
      <c r="EE401" s="19">
        <f t="shared" si="3617"/>
        <v>0</v>
      </c>
      <c r="EF401" s="1">
        <f t="shared" si="3618"/>
        <v>0</v>
      </c>
      <c r="EG401" s="18">
        <f t="shared" si="3619"/>
        <v>0</v>
      </c>
      <c r="EH401" s="341"/>
      <c r="EI401" s="44"/>
      <c r="EJ401" s="44"/>
      <c r="EK401" s="44"/>
      <c r="EL401" s="93"/>
      <c r="EM401" s="93"/>
      <c r="EN401" s="93"/>
      <c r="EO401" s="366"/>
      <c r="EP401" s="366"/>
      <c r="EQ401" s="374"/>
      <c r="ER401" s="374"/>
      <c r="ES401" s="374"/>
      <c r="ET401" s="374"/>
      <c r="EU401" s="18">
        <f t="shared" si="3620"/>
        <v>0</v>
      </c>
      <c r="EV401" s="18">
        <f t="shared" si="3543"/>
        <v>0</v>
      </c>
      <c r="EW401" s="341"/>
      <c r="EX401" s="341"/>
      <c r="EY401" s="341"/>
      <c r="EZ401" s="365">
        <f t="shared" si="3464"/>
        <v>0</v>
      </c>
      <c r="FA401" s="44"/>
      <c r="FB401" s="44"/>
      <c r="FC401" s="44"/>
      <c r="FD401" s="45"/>
      <c r="FE401" s="45"/>
      <c r="FF401" s="45"/>
      <c r="FG401" s="300"/>
      <c r="FH401" s="45"/>
      <c r="FI401" s="45"/>
      <c r="FJ401" s="45"/>
      <c r="FK401" s="44"/>
      <c r="FL401" s="44"/>
      <c r="FM401" s="44"/>
      <c r="FN401" s="44"/>
      <c r="FO401" s="294"/>
      <c r="FP401" s="20">
        <f t="shared" si="3621"/>
        <v>0</v>
      </c>
      <c r="FQ401" s="20">
        <f t="shared" si="3622"/>
        <v>0</v>
      </c>
      <c r="FR401" s="20">
        <f t="shared" si="3623"/>
        <v>0</v>
      </c>
      <c r="FS401" s="20">
        <f t="shared" si="3624"/>
        <v>0</v>
      </c>
      <c r="FT401" s="20">
        <f t="shared" si="3625"/>
        <v>0</v>
      </c>
      <c r="FU401" s="20">
        <f t="shared" si="3626"/>
        <v>0</v>
      </c>
      <c r="FV401" s="20">
        <f t="shared" si="3627"/>
        <v>0</v>
      </c>
      <c r="FW401" s="44"/>
    </row>
    <row r="402" spans="1:179" s="301" customFormat="1" ht="26.25" customHeight="1">
      <c r="A402" s="295"/>
      <c r="B402" s="296">
        <v>1</v>
      </c>
      <c r="C402" s="296">
        <v>1</v>
      </c>
      <c r="D402" s="296" t="s">
        <v>201</v>
      </c>
      <c r="E402" s="296" t="s">
        <v>187</v>
      </c>
      <c r="F402" s="296">
        <v>14</v>
      </c>
      <c r="G402" s="296">
        <f>F402</f>
        <v>14</v>
      </c>
      <c r="H402" s="297"/>
      <c r="I402" s="297"/>
      <c r="J402" s="294"/>
      <c r="K402" s="294"/>
      <c r="L402" s="294"/>
      <c r="M402" s="294"/>
      <c r="N402" s="297"/>
      <c r="O402" s="297"/>
      <c r="P402" s="1"/>
      <c r="Q402" s="16"/>
      <c r="R402" s="1"/>
      <c r="S402" s="294"/>
      <c r="T402" s="294"/>
      <c r="U402" s="294"/>
      <c r="V402" s="294"/>
      <c r="W402" s="294"/>
      <c r="X402" s="294"/>
      <c r="Y402" s="294"/>
      <c r="Z402" s="294"/>
      <c r="AA402" s="294"/>
      <c r="AB402" s="294"/>
      <c r="AC402" s="1">
        <f t="shared" si="3583"/>
        <v>0</v>
      </c>
      <c r="AD402" s="1">
        <f t="shared" si="3584"/>
        <v>0</v>
      </c>
      <c r="AE402" s="1">
        <f t="shared" si="3585"/>
        <v>0</v>
      </c>
      <c r="AF402" s="1">
        <f t="shared" si="3586"/>
        <v>0</v>
      </c>
      <c r="AG402" s="1">
        <f t="shared" si="3587"/>
        <v>0</v>
      </c>
      <c r="AH402" s="1">
        <f t="shared" si="3588"/>
        <v>0</v>
      </c>
      <c r="AI402" s="1">
        <f t="shared" si="3589"/>
        <v>0</v>
      </c>
      <c r="AJ402" s="1">
        <f t="shared" si="3590"/>
        <v>0</v>
      </c>
      <c r="AK402" s="1">
        <f t="shared" si="3591"/>
        <v>0</v>
      </c>
      <c r="AL402" s="1">
        <f t="shared" si="3592"/>
        <v>0</v>
      </c>
      <c r="AM402" s="1">
        <f t="shared" si="3593"/>
        <v>0</v>
      </c>
      <c r="AN402" s="1">
        <f t="shared" si="3594"/>
        <v>0</v>
      </c>
      <c r="AO402" s="294"/>
      <c r="AP402" s="294"/>
      <c r="AQ402" s="294"/>
      <c r="AR402" s="44">
        <f t="shared" ref="AR402:AR412" si="3628">+G402</f>
        <v>14</v>
      </c>
      <c r="AS402" s="298">
        <f t="shared" si="3598"/>
        <v>0</v>
      </c>
      <c r="AT402" s="298">
        <f t="shared" si="3599"/>
        <v>0</v>
      </c>
      <c r="AU402" s="298">
        <f t="shared" si="3600"/>
        <v>0</v>
      </c>
      <c r="AV402" s="298">
        <f t="shared" si="3601"/>
        <v>1</v>
      </c>
      <c r="AW402" s="294"/>
      <c r="AX402" s="294"/>
      <c r="AY402" s="294"/>
      <c r="AZ402" s="294"/>
      <c r="BA402" s="294"/>
      <c r="BB402" s="294"/>
      <c r="BC402" s="294"/>
      <c r="BD402" s="294"/>
      <c r="BE402" s="294"/>
      <c r="BF402" s="294"/>
      <c r="BG402" s="294"/>
      <c r="BH402" s="294"/>
      <c r="BI402" s="294"/>
      <c r="BJ402" s="294"/>
      <c r="BK402" s="294"/>
      <c r="BL402" s="294"/>
      <c r="BM402" s="294"/>
      <c r="BN402" s="294"/>
      <c r="BO402" s="294"/>
      <c r="BP402" s="1"/>
      <c r="BQ402" s="294"/>
      <c r="BR402" s="17">
        <v>2</v>
      </c>
      <c r="BS402" s="1">
        <f t="shared" si="3518"/>
        <v>0</v>
      </c>
      <c r="BT402" s="17">
        <f t="shared" si="3595"/>
        <v>0</v>
      </c>
      <c r="BU402" s="294"/>
      <c r="BV402" s="44">
        <v>1</v>
      </c>
      <c r="BW402" s="294"/>
      <c r="BX402" s="294"/>
      <c r="BY402" s="294"/>
      <c r="BZ402" s="294"/>
      <c r="CA402" s="294"/>
      <c r="CB402" s="294"/>
      <c r="CC402" s="294"/>
      <c r="CD402" s="1"/>
      <c r="CE402" s="1"/>
      <c r="CF402" s="1"/>
      <c r="CG402" s="294"/>
      <c r="CH402" s="1"/>
      <c r="CI402" s="1"/>
      <c r="CJ402" s="1"/>
      <c r="CK402" s="383"/>
      <c r="CL402" s="383"/>
      <c r="CM402" s="383"/>
      <c r="CN402" s="1">
        <f t="shared" si="3602"/>
        <v>0</v>
      </c>
      <c r="CO402" s="1">
        <f t="shared" si="3603"/>
        <v>0</v>
      </c>
      <c r="CP402" s="20">
        <f t="shared" si="3604"/>
        <v>0</v>
      </c>
      <c r="CQ402" s="351"/>
      <c r="CR402" s="299">
        <f t="shared" si="3605"/>
        <v>0</v>
      </c>
      <c r="CS402" s="294"/>
      <c r="CT402" s="294"/>
      <c r="CU402" s="1"/>
      <c r="CV402" s="1"/>
      <c r="CW402" s="1"/>
      <c r="CX402" s="1"/>
      <c r="CY402" s="1"/>
      <c r="CZ402" s="294"/>
      <c r="DA402" s="17">
        <f t="shared" si="3596"/>
        <v>0</v>
      </c>
      <c r="DB402" s="359">
        <f t="shared" si="3525"/>
        <v>0</v>
      </c>
      <c r="DC402" s="359">
        <f t="shared" si="3526"/>
        <v>0</v>
      </c>
      <c r="DD402" s="294"/>
      <c r="DE402" s="294"/>
      <c r="DF402" s="294"/>
      <c r="DG402" s="294"/>
      <c r="DH402" s="294"/>
      <c r="DI402" s="294"/>
      <c r="DJ402" s="294"/>
      <c r="DK402" s="294"/>
      <c r="DL402" s="294"/>
      <c r="DM402" s="294"/>
      <c r="DN402" s="294"/>
      <c r="DO402" s="1"/>
      <c r="DP402" s="1"/>
      <c r="DQ402" s="17">
        <f t="shared" si="3606"/>
        <v>0</v>
      </c>
      <c r="DR402" s="17">
        <f t="shared" si="3607"/>
        <v>0</v>
      </c>
      <c r="DS402" s="17">
        <f t="shared" si="3608"/>
        <v>0</v>
      </c>
      <c r="DT402" s="17">
        <f t="shared" si="3609"/>
        <v>0</v>
      </c>
      <c r="DU402" s="17">
        <f t="shared" si="3610"/>
        <v>0</v>
      </c>
      <c r="DV402" s="17">
        <f t="shared" si="3611"/>
        <v>0</v>
      </c>
      <c r="DW402" s="1"/>
      <c r="DX402" s="1"/>
      <c r="DY402" s="20">
        <f t="shared" si="3612"/>
        <v>0</v>
      </c>
      <c r="DZ402" s="20">
        <f t="shared" si="3613"/>
        <v>0</v>
      </c>
      <c r="EA402" s="20">
        <f t="shared" si="3614"/>
        <v>0</v>
      </c>
      <c r="EB402" s="20">
        <f t="shared" si="3615"/>
        <v>0</v>
      </c>
      <c r="EC402" s="18">
        <f t="shared" si="3616"/>
        <v>0</v>
      </c>
      <c r="ED402" s="19">
        <f t="shared" si="3597"/>
        <v>0</v>
      </c>
      <c r="EE402" s="19">
        <f t="shared" si="3617"/>
        <v>0</v>
      </c>
      <c r="EF402" s="1">
        <f t="shared" si="3618"/>
        <v>0</v>
      </c>
      <c r="EG402" s="18">
        <f t="shared" si="3619"/>
        <v>0</v>
      </c>
      <c r="EH402" s="341"/>
      <c r="EI402" s="294"/>
      <c r="EJ402" s="294"/>
      <c r="EK402" s="294"/>
      <c r="EL402" s="19"/>
      <c r="EM402" s="19"/>
      <c r="EN402" s="19"/>
      <c r="EO402" s="366"/>
      <c r="EP402" s="366"/>
      <c r="EQ402" s="374"/>
      <c r="ER402" s="374"/>
      <c r="ES402" s="374"/>
      <c r="ET402" s="374"/>
      <c r="EU402" s="18">
        <f t="shared" si="3620"/>
        <v>0</v>
      </c>
      <c r="EV402" s="18">
        <f t="shared" si="3543"/>
        <v>0</v>
      </c>
      <c r="EW402" s="341"/>
      <c r="EX402" s="341"/>
      <c r="EY402" s="341"/>
      <c r="EZ402" s="365">
        <f t="shared" si="3464"/>
        <v>0</v>
      </c>
      <c r="FA402" s="294"/>
      <c r="FB402" s="294"/>
      <c r="FC402" s="294"/>
      <c r="FD402" s="300"/>
      <c r="FE402" s="300"/>
      <c r="FF402" s="300"/>
      <c r="FG402" s="300"/>
      <c r="FH402" s="300"/>
      <c r="FI402" s="300"/>
      <c r="FJ402" s="300"/>
      <c r="FK402" s="294"/>
      <c r="FL402" s="294"/>
      <c r="FM402" s="294"/>
      <c r="FN402" s="294">
        <f>+F402</f>
        <v>14</v>
      </c>
      <c r="FO402" s="294"/>
      <c r="FP402" s="20">
        <f t="shared" si="3621"/>
        <v>0</v>
      </c>
      <c r="FQ402" s="20">
        <f t="shared" si="3622"/>
        <v>0</v>
      </c>
      <c r="FR402" s="20">
        <f t="shared" si="3623"/>
        <v>0</v>
      </c>
      <c r="FS402" s="20">
        <f t="shared" si="3624"/>
        <v>0</v>
      </c>
      <c r="FT402" s="20">
        <f t="shared" si="3625"/>
        <v>0</v>
      </c>
      <c r="FU402" s="20">
        <f t="shared" si="3626"/>
        <v>0</v>
      </c>
      <c r="FV402" s="20">
        <f t="shared" si="3627"/>
        <v>0</v>
      </c>
      <c r="FW402" s="294"/>
    </row>
    <row r="403" spans="1:179" s="301" customFormat="1" ht="26.25" customHeight="1">
      <c r="A403" s="295"/>
      <c r="B403" s="296">
        <v>2</v>
      </c>
      <c r="C403" s="296">
        <f>B403</f>
        <v>2</v>
      </c>
      <c r="D403" s="48" t="s">
        <v>44</v>
      </c>
      <c r="E403" s="296" t="str">
        <f>D403</f>
        <v>LT8,5</v>
      </c>
      <c r="F403" s="296">
        <v>43</v>
      </c>
      <c r="G403" s="296">
        <f>F403</f>
        <v>43</v>
      </c>
      <c r="H403" s="297"/>
      <c r="I403" s="297"/>
      <c r="J403" s="294"/>
      <c r="K403" s="294"/>
      <c r="L403" s="294"/>
      <c r="M403" s="294"/>
      <c r="N403" s="297"/>
      <c r="O403" s="297"/>
      <c r="P403" s="1"/>
      <c r="Q403" s="16"/>
      <c r="R403" s="1"/>
      <c r="S403" s="294"/>
      <c r="T403" s="294"/>
      <c r="U403" s="294"/>
      <c r="V403" s="294"/>
      <c r="W403" s="294"/>
      <c r="X403" s="294"/>
      <c r="Y403" s="294"/>
      <c r="Z403" s="294"/>
      <c r="AA403" s="294"/>
      <c r="AB403" s="294"/>
      <c r="AC403" s="1">
        <f t="shared" si="3583"/>
        <v>0</v>
      </c>
      <c r="AD403" s="1">
        <f t="shared" si="3584"/>
        <v>0</v>
      </c>
      <c r="AE403" s="1">
        <f t="shared" si="3585"/>
        <v>0</v>
      </c>
      <c r="AF403" s="1">
        <f t="shared" si="3586"/>
        <v>0</v>
      </c>
      <c r="AG403" s="1">
        <f t="shared" si="3587"/>
        <v>0</v>
      </c>
      <c r="AH403" s="1">
        <f t="shared" si="3588"/>
        <v>0</v>
      </c>
      <c r="AI403" s="1">
        <f t="shared" si="3589"/>
        <v>0</v>
      </c>
      <c r="AJ403" s="1">
        <f t="shared" si="3590"/>
        <v>0</v>
      </c>
      <c r="AK403" s="1">
        <f t="shared" si="3591"/>
        <v>0</v>
      </c>
      <c r="AL403" s="1">
        <f t="shared" si="3592"/>
        <v>0</v>
      </c>
      <c r="AM403" s="1">
        <f t="shared" si="3593"/>
        <v>0</v>
      </c>
      <c r="AN403" s="1">
        <f t="shared" si="3594"/>
        <v>0</v>
      </c>
      <c r="AO403" s="294"/>
      <c r="AP403" s="294"/>
      <c r="AQ403" s="294"/>
      <c r="AR403" s="44">
        <f t="shared" si="3628"/>
        <v>43</v>
      </c>
      <c r="AS403" s="298">
        <f t="shared" si="3598"/>
        <v>0</v>
      </c>
      <c r="AT403" s="298">
        <f t="shared" si="3599"/>
        <v>0</v>
      </c>
      <c r="AU403" s="298">
        <f t="shared" si="3600"/>
        <v>0</v>
      </c>
      <c r="AV403" s="298">
        <f t="shared" si="3601"/>
        <v>1</v>
      </c>
      <c r="AW403" s="294"/>
      <c r="AX403" s="294"/>
      <c r="AY403" s="294"/>
      <c r="AZ403" s="294"/>
      <c r="BA403" s="294"/>
      <c r="BB403" s="294"/>
      <c r="BC403" s="294"/>
      <c r="BD403" s="294"/>
      <c r="BE403" s="294"/>
      <c r="BF403" s="294"/>
      <c r="BG403" s="294"/>
      <c r="BH403" s="294"/>
      <c r="BI403" s="294"/>
      <c r="BJ403" s="294"/>
      <c r="BK403" s="294"/>
      <c r="BL403" s="294"/>
      <c r="BM403" s="294"/>
      <c r="BN403" s="294"/>
      <c r="BO403" s="294"/>
      <c r="BP403" s="1"/>
      <c r="BQ403" s="294"/>
      <c r="BR403" s="17">
        <v>2</v>
      </c>
      <c r="BS403" s="1">
        <f t="shared" si="3518"/>
        <v>0</v>
      </c>
      <c r="BT403" s="17">
        <f t="shared" si="3595"/>
        <v>0</v>
      </c>
      <c r="BU403" s="294"/>
      <c r="BV403" s="44">
        <v>1</v>
      </c>
      <c r="BW403" s="294">
        <v>1</v>
      </c>
      <c r="BX403" s="294">
        <v>1</v>
      </c>
      <c r="BY403" s="294"/>
      <c r="BZ403" s="294"/>
      <c r="CA403" s="294"/>
      <c r="CB403" s="294"/>
      <c r="CC403" s="294"/>
      <c r="CD403" s="1"/>
      <c r="CE403" s="1"/>
      <c r="CF403" s="1"/>
      <c r="CG403" s="294"/>
      <c r="CH403" s="1"/>
      <c r="CI403" s="1"/>
      <c r="CJ403" s="1"/>
      <c r="CK403" s="383"/>
      <c r="CL403" s="383"/>
      <c r="CM403" s="383"/>
      <c r="CN403" s="1">
        <f t="shared" si="3602"/>
        <v>1</v>
      </c>
      <c r="CO403" s="1">
        <f t="shared" si="3603"/>
        <v>1</v>
      </c>
      <c r="CP403" s="20">
        <f t="shared" si="3604"/>
        <v>0</v>
      </c>
      <c r="CQ403" s="351"/>
      <c r="CR403" s="299">
        <f t="shared" si="3605"/>
        <v>0</v>
      </c>
      <c r="CS403" s="294"/>
      <c r="CT403" s="294"/>
      <c r="CU403" s="1"/>
      <c r="CV403" s="1"/>
      <c r="CW403" s="1"/>
      <c r="CX403" s="1"/>
      <c r="CY403" s="1"/>
      <c r="CZ403" s="294"/>
      <c r="DA403" s="17">
        <f t="shared" si="3596"/>
        <v>0</v>
      </c>
      <c r="DB403" s="359">
        <f t="shared" si="3525"/>
        <v>0</v>
      </c>
      <c r="DC403" s="359">
        <f t="shared" si="3526"/>
        <v>0</v>
      </c>
      <c r="DD403" s="294"/>
      <c r="DE403" s="294"/>
      <c r="DF403" s="294"/>
      <c r="DG403" s="294"/>
      <c r="DH403" s="294"/>
      <c r="DI403" s="294"/>
      <c r="DJ403" s="294"/>
      <c r="DK403" s="294"/>
      <c r="DL403" s="294"/>
      <c r="DM403" s="294"/>
      <c r="DN403" s="294"/>
      <c r="DO403" s="1"/>
      <c r="DP403" s="1"/>
      <c r="DQ403" s="17">
        <f t="shared" si="3606"/>
        <v>0</v>
      </c>
      <c r="DR403" s="17">
        <f t="shared" si="3607"/>
        <v>0</v>
      </c>
      <c r="DS403" s="17">
        <f t="shared" si="3608"/>
        <v>0</v>
      </c>
      <c r="DT403" s="17">
        <f t="shared" si="3609"/>
        <v>0</v>
      </c>
      <c r="DU403" s="17">
        <f t="shared" si="3610"/>
        <v>0</v>
      </c>
      <c r="DV403" s="17">
        <f t="shared" si="3611"/>
        <v>0</v>
      </c>
      <c r="DW403" s="1"/>
      <c r="DX403" s="1"/>
      <c r="DY403" s="20">
        <f t="shared" si="3612"/>
        <v>0</v>
      </c>
      <c r="DZ403" s="20">
        <f t="shared" si="3613"/>
        <v>0</v>
      </c>
      <c r="EA403" s="20">
        <f t="shared" si="3614"/>
        <v>0</v>
      </c>
      <c r="EB403" s="20">
        <f t="shared" si="3615"/>
        <v>0</v>
      </c>
      <c r="EC403" s="18">
        <f t="shared" si="3616"/>
        <v>0</v>
      </c>
      <c r="ED403" s="19">
        <f t="shared" si="3597"/>
        <v>0</v>
      </c>
      <c r="EE403" s="19">
        <f t="shared" si="3617"/>
        <v>0</v>
      </c>
      <c r="EF403" s="1">
        <f t="shared" si="3618"/>
        <v>0</v>
      </c>
      <c r="EG403" s="18">
        <f t="shared" si="3619"/>
        <v>0</v>
      </c>
      <c r="EH403" s="341"/>
      <c r="EI403" s="294"/>
      <c r="EJ403" s="294"/>
      <c r="EK403" s="294"/>
      <c r="EL403" s="19"/>
      <c r="EM403" s="19"/>
      <c r="EN403" s="19"/>
      <c r="EO403" s="366"/>
      <c r="EP403" s="366"/>
      <c r="EQ403" s="374"/>
      <c r="ER403" s="374"/>
      <c r="ES403" s="374"/>
      <c r="ET403" s="374"/>
      <c r="EU403" s="18">
        <f t="shared" si="3620"/>
        <v>0</v>
      </c>
      <c r="EV403" s="18">
        <f t="shared" si="3543"/>
        <v>0</v>
      </c>
      <c r="EW403" s="341"/>
      <c r="EX403" s="341"/>
      <c r="EY403" s="341"/>
      <c r="EZ403" s="365">
        <f t="shared" si="3464"/>
        <v>0.5</v>
      </c>
      <c r="FA403" s="294"/>
      <c r="FB403" s="294"/>
      <c r="FC403" s="294"/>
      <c r="FD403" s="300"/>
      <c r="FE403" s="300"/>
      <c r="FF403" s="300"/>
      <c r="FG403" s="300"/>
      <c r="FH403" s="300"/>
      <c r="FI403" s="300"/>
      <c r="FJ403" s="300"/>
      <c r="FK403" s="294"/>
      <c r="FL403" s="294"/>
      <c r="FM403" s="294"/>
      <c r="FN403" s="294">
        <f>+F403</f>
        <v>43</v>
      </c>
      <c r="FO403" s="294"/>
      <c r="FP403" s="20">
        <f t="shared" si="3621"/>
        <v>0</v>
      </c>
      <c r="FQ403" s="20">
        <f t="shared" si="3622"/>
        <v>0</v>
      </c>
      <c r="FR403" s="20">
        <f t="shared" si="3623"/>
        <v>0</v>
      </c>
      <c r="FS403" s="20">
        <f t="shared" si="3624"/>
        <v>0</v>
      </c>
      <c r="FT403" s="20">
        <f t="shared" si="3625"/>
        <v>0</v>
      </c>
      <c r="FU403" s="20">
        <f t="shared" si="3626"/>
        <v>0</v>
      </c>
      <c r="FV403" s="20">
        <f t="shared" si="3627"/>
        <v>0</v>
      </c>
      <c r="FW403" s="294"/>
    </row>
    <row r="404" spans="1:179" s="301" customFormat="1" ht="26.25" customHeight="1">
      <c r="A404" s="295"/>
      <c r="B404" s="296">
        <v>3</v>
      </c>
      <c r="C404" s="296">
        <f>B404</f>
        <v>3</v>
      </c>
      <c r="D404" s="296" t="s">
        <v>26</v>
      </c>
      <c r="E404" s="48" t="s">
        <v>44</v>
      </c>
      <c r="F404" s="296">
        <v>35</v>
      </c>
      <c r="G404" s="296">
        <v>32</v>
      </c>
      <c r="H404" s="297"/>
      <c r="I404" s="297"/>
      <c r="J404" s="294"/>
      <c r="K404" s="294"/>
      <c r="L404" s="294"/>
      <c r="M404" s="294"/>
      <c r="N404" s="297"/>
      <c r="O404" s="297"/>
      <c r="P404" s="1"/>
      <c r="Q404" s="16"/>
      <c r="R404" s="1"/>
      <c r="S404" s="294"/>
      <c r="T404" s="294"/>
      <c r="U404" s="294"/>
      <c r="V404" s="294"/>
      <c r="W404" s="294"/>
      <c r="X404" s="294"/>
      <c r="Y404" s="294"/>
      <c r="Z404" s="294"/>
      <c r="AA404" s="294"/>
      <c r="AB404" s="294"/>
      <c r="AC404" s="1">
        <f t="shared" si="3583"/>
        <v>0</v>
      </c>
      <c r="AD404" s="1">
        <f t="shared" si="3584"/>
        <v>0</v>
      </c>
      <c r="AE404" s="1">
        <f t="shared" si="3585"/>
        <v>0</v>
      </c>
      <c r="AF404" s="1">
        <f t="shared" si="3586"/>
        <v>0</v>
      </c>
      <c r="AG404" s="1">
        <f t="shared" si="3587"/>
        <v>0</v>
      </c>
      <c r="AH404" s="1">
        <f t="shared" si="3588"/>
        <v>0</v>
      </c>
      <c r="AI404" s="1">
        <f t="shared" si="3589"/>
        <v>0</v>
      </c>
      <c r="AJ404" s="1">
        <f t="shared" si="3590"/>
        <v>0</v>
      </c>
      <c r="AK404" s="1">
        <f t="shared" si="3591"/>
        <v>0</v>
      </c>
      <c r="AL404" s="1">
        <f t="shared" si="3592"/>
        <v>0</v>
      </c>
      <c r="AM404" s="1">
        <f t="shared" si="3593"/>
        <v>0</v>
      </c>
      <c r="AN404" s="1">
        <f t="shared" si="3594"/>
        <v>0</v>
      </c>
      <c r="AO404" s="294"/>
      <c r="AP404" s="294"/>
      <c r="AQ404" s="294"/>
      <c r="AR404" s="44">
        <f t="shared" si="3628"/>
        <v>32</v>
      </c>
      <c r="AS404" s="298">
        <f t="shared" si="3598"/>
        <v>0</v>
      </c>
      <c r="AT404" s="298">
        <f t="shared" si="3599"/>
        <v>0</v>
      </c>
      <c r="AU404" s="298">
        <f t="shared" si="3600"/>
        <v>0</v>
      </c>
      <c r="AV404" s="298">
        <f t="shared" si="3601"/>
        <v>1</v>
      </c>
      <c r="AW404" s="294"/>
      <c r="AX404" s="294"/>
      <c r="AY404" s="294"/>
      <c r="AZ404" s="294"/>
      <c r="BA404" s="294"/>
      <c r="BB404" s="294"/>
      <c r="BC404" s="294"/>
      <c r="BD404" s="294"/>
      <c r="BE404" s="294"/>
      <c r="BF404" s="294"/>
      <c r="BG404" s="294"/>
      <c r="BH404" s="294"/>
      <c r="BI404" s="294"/>
      <c r="BJ404" s="294"/>
      <c r="BK404" s="294"/>
      <c r="BL404" s="294"/>
      <c r="BM404" s="294"/>
      <c r="BN404" s="294"/>
      <c r="BO404" s="294"/>
      <c r="BP404" s="1"/>
      <c r="BQ404" s="294"/>
      <c r="BR404" s="17">
        <v>2</v>
      </c>
      <c r="BS404" s="1">
        <f t="shared" si="3518"/>
        <v>0</v>
      </c>
      <c r="BT404" s="17">
        <f t="shared" si="3595"/>
        <v>0</v>
      </c>
      <c r="BU404" s="294"/>
      <c r="BV404" s="44">
        <v>1</v>
      </c>
      <c r="BW404" s="294"/>
      <c r="BX404" s="294"/>
      <c r="BY404" s="294"/>
      <c r="BZ404" s="294"/>
      <c r="CA404" s="294"/>
      <c r="CB404" s="294"/>
      <c r="CC404" s="294"/>
      <c r="CD404" s="1"/>
      <c r="CE404" s="1"/>
      <c r="CF404" s="1"/>
      <c r="CG404" s="294"/>
      <c r="CH404" s="1"/>
      <c r="CI404" s="1"/>
      <c r="CJ404" s="1"/>
      <c r="CK404" s="383"/>
      <c r="CL404" s="383"/>
      <c r="CM404" s="383"/>
      <c r="CN404" s="1">
        <f t="shared" si="3602"/>
        <v>0</v>
      </c>
      <c r="CO404" s="1">
        <f t="shared" si="3603"/>
        <v>0</v>
      </c>
      <c r="CP404" s="20">
        <f t="shared" si="3604"/>
        <v>0</v>
      </c>
      <c r="CQ404" s="351"/>
      <c r="CR404" s="299">
        <f t="shared" si="3605"/>
        <v>0</v>
      </c>
      <c r="CS404" s="294"/>
      <c r="CT404" s="294"/>
      <c r="CU404" s="1"/>
      <c r="CV404" s="1"/>
      <c r="CW404" s="1"/>
      <c r="CX404" s="1"/>
      <c r="CY404" s="1"/>
      <c r="CZ404" s="294"/>
      <c r="DA404" s="17">
        <f t="shared" si="3596"/>
        <v>0</v>
      </c>
      <c r="DB404" s="359">
        <f t="shared" si="3525"/>
        <v>0</v>
      </c>
      <c r="DC404" s="359">
        <f t="shared" si="3526"/>
        <v>0</v>
      </c>
      <c r="DD404" s="294"/>
      <c r="DE404" s="294"/>
      <c r="DF404" s="294"/>
      <c r="DG404" s="294"/>
      <c r="DH404" s="294"/>
      <c r="DI404" s="294"/>
      <c r="DJ404" s="294"/>
      <c r="DK404" s="294"/>
      <c r="DL404" s="294"/>
      <c r="DM404" s="294"/>
      <c r="DN404" s="294"/>
      <c r="DO404" s="1"/>
      <c r="DP404" s="1"/>
      <c r="DQ404" s="17">
        <f t="shared" si="3606"/>
        <v>0</v>
      </c>
      <c r="DR404" s="17">
        <f t="shared" si="3607"/>
        <v>0</v>
      </c>
      <c r="DS404" s="17">
        <f t="shared" si="3608"/>
        <v>0</v>
      </c>
      <c r="DT404" s="17">
        <f t="shared" si="3609"/>
        <v>0</v>
      </c>
      <c r="DU404" s="17">
        <f t="shared" si="3610"/>
        <v>0</v>
      </c>
      <c r="DV404" s="17">
        <f t="shared" si="3611"/>
        <v>0</v>
      </c>
      <c r="DW404" s="1"/>
      <c r="DX404" s="1"/>
      <c r="DY404" s="20">
        <f t="shared" si="3612"/>
        <v>0</v>
      </c>
      <c r="DZ404" s="20">
        <f t="shared" si="3613"/>
        <v>0</v>
      </c>
      <c r="EA404" s="20">
        <f t="shared" si="3614"/>
        <v>0</v>
      </c>
      <c r="EB404" s="20">
        <f t="shared" si="3615"/>
        <v>0</v>
      </c>
      <c r="EC404" s="18">
        <f t="shared" si="3616"/>
        <v>0</v>
      </c>
      <c r="ED404" s="19">
        <f t="shared" si="3597"/>
        <v>0</v>
      </c>
      <c r="EE404" s="19">
        <f t="shared" si="3617"/>
        <v>0</v>
      </c>
      <c r="EF404" s="1">
        <f t="shared" si="3618"/>
        <v>0</v>
      </c>
      <c r="EG404" s="18">
        <f t="shared" si="3619"/>
        <v>0</v>
      </c>
      <c r="EH404" s="341"/>
      <c r="EI404" s="294"/>
      <c r="EJ404" s="294"/>
      <c r="EK404" s="294"/>
      <c r="EL404" s="19"/>
      <c r="EM404" s="19"/>
      <c r="EN404" s="19"/>
      <c r="EO404" s="366"/>
      <c r="EP404" s="366"/>
      <c r="EQ404" s="374"/>
      <c r="ER404" s="374"/>
      <c r="ES404" s="374"/>
      <c r="ET404" s="374"/>
      <c r="EU404" s="18">
        <f t="shared" si="3620"/>
        <v>0</v>
      </c>
      <c r="EV404" s="18">
        <f t="shared" si="3543"/>
        <v>0</v>
      </c>
      <c r="EW404" s="341"/>
      <c r="EX404" s="341"/>
      <c r="EY404" s="341"/>
      <c r="EZ404" s="365">
        <f t="shared" si="3464"/>
        <v>0</v>
      </c>
      <c r="FA404" s="294"/>
      <c r="FB404" s="294"/>
      <c r="FC404" s="294"/>
      <c r="FD404" s="300"/>
      <c r="FE404" s="300"/>
      <c r="FF404" s="300"/>
      <c r="FG404" s="300"/>
      <c r="FH404" s="300"/>
      <c r="FI404" s="300"/>
      <c r="FJ404" s="300"/>
      <c r="FK404" s="294"/>
      <c r="FL404" s="294"/>
      <c r="FM404" s="294"/>
      <c r="FN404" s="294">
        <f t="shared" ref="FN404:FN406" si="3629">+F404</f>
        <v>35</v>
      </c>
      <c r="FO404" s="294"/>
      <c r="FP404" s="20">
        <f t="shared" si="3621"/>
        <v>0</v>
      </c>
      <c r="FQ404" s="20">
        <f t="shared" si="3622"/>
        <v>0</v>
      </c>
      <c r="FR404" s="20">
        <f t="shared" si="3623"/>
        <v>0</v>
      </c>
      <c r="FS404" s="20">
        <f t="shared" si="3624"/>
        <v>0</v>
      </c>
      <c r="FT404" s="20">
        <f t="shared" si="3625"/>
        <v>0</v>
      </c>
      <c r="FU404" s="20">
        <f t="shared" si="3626"/>
        <v>0</v>
      </c>
      <c r="FV404" s="20">
        <f t="shared" si="3627"/>
        <v>0</v>
      </c>
      <c r="FW404" s="294"/>
    </row>
    <row r="405" spans="1:179" s="301" customFormat="1" ht="26.25" customHeight="1">
      <c r="A405" s="295"/>
      <c r="B405" s="296">
        <v>4</v>
      </c>
      <c r="C405" s="296">
        <v>4</v>
      </c>
      <c r="D405" s="296" t="s">
        <v>26</v>
      </c>
      <c r="E405" s="48" t="s">
        <v>187</v>
      </c>
      <c r="F405" s="296">
        <v>32</v>
      </c>
      <c r="G405" s="296">
        <v>34</v>
      </c>
      <c r="H405" s="297"/>
      <c r="I405" s="297"/>
      <c r="J405" s="294"/>
      <c r="K405" s="294"/>
      <c r="L405" s="294"/>
      <c r="M405" s="294"/>
      <c r="N405" s="297"/>
      <c r="O405" s="297"/>
      <c r="P405" s="1"/>
      <c r="Q405" s="16"/>
      <c r="R405" s="1"/>
      <c r="S405" s="294"/>
      <c r="T405" s="294"/>
      <c r="U405" s="294"/>
      <c r="V405" s="294"/>
      <c r="W405" s="294"/>
      <c r="X405" s="294"/>
      <c r="Y405" s="294"/>
      <c r="Z405" s="294"/>
      <c r="AA405" s="294"/>
      <c r="AB405" s="294"/>
      <c r="AC405" s="1">
        <f t="shared" si="3583"/>
        <v>0</v>
      </c>
      <c r="AD405" s="1">
        <f t="shared" si="3584"/>
        <v>0</v>
      </c>
      <c r="AE405" s="1">
        <f t="shared" si="3585"/>
        <v>0</v>
      </c>
      <c r="AF405" s="1">
        <f t="shared" si="3586"/>
        <v>0</v>
      </c>
      <c r="AG405" s="1">
        <f t="shared" si="3587"/>
        <v>0</v>
      </c>
      <c r="AH405" s="1">
        <f t="shared" si="3588"/>
        <v>0</v>
      </c>
      <c r="AI405" s="1">
        <f t="shared" si="3589"/>
        <v>0</v>
      </c>
      <c r="AJ405" s="1">
        <f t="shared" si="3590"/>
        <v>0</v>
      </c>
      <c r="AK405" s="1">
        <f t="shared" si="3591"/>
        <v>0</v>
      </c>
      <c r="AL405" s="1">
        <f t="shared" si="3592"/>
        <v>0</v>
      </c>
      <c r="AM405" s="1">
        <f t="shared" si="3593"/>
        <v>0</v>
      </c>
      <c r="AN405" s="1">
        <f t="shared" si="3594"/>
        <v>0</v>
      </c>
      <c r="AO405" s="294"/>
      <c r="AP405" s="294"/>
      <c r="AQ405" s="294"/>
      <c r="AR405" s="44">
        <f t="shared" si="3628"/>
        <v>34</v>
      </c>
      <c r="AS405" s="298">
        <f t="shared" si="3598"/>
        <v>0</v>
      </c>
      <c r="AT405" s="298">
        <f t="shared" si="3599"/>
        <v>0</v>
      </c>
      <c r="AU405" s="298">
        <f t="shared" si="3600"/>
        <v>0</v>
      </c>
      <c r="AV405" s="298">
        <f t="shared" si="3601"/>
        <v>1</v>
      </c>
      <c r="AW405" s="294"/>
      <c r="AX405" s="294"/>
      <c r="AY405" s="294"/>
      <c r="AZ405" s="294"/>
      <c r="BA405" s="294"/>
      <c r="BB405" s="294"/>
      <c r="BC405" s="294"/>
      <c r="BD405" s="294"/>
      <c r="BE405" s="294"/>
      <c r="BF405" s="294"/>
      <c r="BG405" s="294"/>
      <c r="BH405" s="294"/>
      <c r="BI405" s="294"/>
      <c r="BJ405" s="294"/>
      <c r="BK405" s="294"/>
      <c r="BL405" s="294"/>
      <c r="BM405" s="294"/>
      <c r="BN405" s="294"/>
      <c r="BO405" s="294"/>
      <c r="BP405" s="1"/>
      <c r="BQ405" s="294"/>
      <c r="BR405" s="17">
        <v>2</v>
      </c>
      <c r="BS405" s="1">
        <f t="shared" si="3518"/>
        <v>0</v>
      </c>
      <c r="BT405" s="17">
        <f t="shared" si="3595"/>
        <v>0</v>
      </c>
      <c r="BU405" s="294"/>
      <c r="BV405" s="44">
        <v>1</v>
      </c>
      <c r="BW405" s="294"/>
      <c r="BX405" s="294"/>
      <c r="BY405" s="294"/>
      <c r="BZ405" s="294"/>
      <c r="CA405" s="294"/>
      <c r="CB405" s="294"/>
      <c r="CC405" s="294"/>
      <c r="CD405" s="1"/>
      <c r="CE405" s="1"/>
      <c r="CF405" s="1"/>
      <c r="CG405" s="294"/>
      <c r="CH405" s="1"/>
      <c r="CI405" s="1"/>
      <c r="CJ405" s="1"/>
      <c r="CK405" s="383"/>
      <c r="CL405" s="383"/>
      <c r="CM405" s="383"/>
      <c r="CN405" s="1">
        <f t="shared" si="3602"/>
        <v>0</v>
      </c>
      <c r="CO405" s="1">
        <f t="shared" si="3603"/>
        <v>0</v>
      </c>
      <c r="CP405" s="20">
        <f t="shared" si="3604"/>
        <v>0</v>
      </c>
      <c r="CQ405" s="351"/>
      <c r="CR405" s="299">
        <f t="shared" si="3605"/>
        <v>0</v>
      </c>
      <c r="CS405" s="294"/>
      <c r="CT405" s="294"/>
      <c r="CU405" s="1"/>
      <c r="CV405" s="1"/>
      <c r="CW405" s="1"/>
      <c r="CX405" s="1"/>
      <c r="CY405" s="1"/>
      <c r="CZ405" s="294"/>
      <c r="DA405" s="17">
        <f t="shared" si="3596"/>
        <v>0</v>
      </c>
      <c r="DB405" s="359">
        <f t="shared" si="3525"/>
        <v>0</v>
      </c>
      <c r="DC405" s="359">
        <f t="shared" si="3526"/>
        <v>0</v>
      </c>
      <c r="DD405" s="294"/>
      <c r="DE405" s="294"/>
      <c r="DF405" s="294"/>
      <c r="DG405" s="294"/>
      <c r="DH405" s="294"/>
      <c r="DI405" s="294"/>
      <c r="DJ405" s="294"/>
      <c r="DK405" s="294"/>
      <c r="DL405" s="294"/>
      <c r="DM405" s="294"/>
      <c r="DN405" s="294"/>
      <c r="DO405" s="1"/>
      <c r="DP405" s="1"/>
      <c r="DQ405" s="17">
        <f t="shared" si="3606"/>
        <v>0</v>
      </c>
      <c r="DR405" s="17">
        <f t="shared" si="3607"/>
        <v>0</v>
      </c>
      <c r="DS405" s="17">
        <f t="shared" si="3608"/>
        <v>0</v>
      </c>
      <c r="DT405" s="17">
        <f t="shared" si="3609"/>
        <v>0</v>
      </c>
      <c r="DU405" s="17">
        <f t="shared" si="3610"/>
        <v>0</v>
      </c>
      <c r="DV405" s="17">
        <f t="shared" si="3611"/>
        <v>0</v>
      </c>
      <c r="DW405" s="1"/>
      <c r="DX405" s="1"/>
      <c r="DY405" s="20">
        <f t="shared" si="3612"/>
        <v>0</v>
      </c>
      <c r="DZ405" s="20">
        <f t="shared" si="3613"/>
        <v>0</v>
      </c>
      <c r="EA405" s="20">
        <f t="shared" si="3614"/>
        <v>0</v>
      </c>
      <c r="EB405" s="20">
        <f t="shared" si="3615"/>
        <v>0</v>
      </c>
      <c r="EC405" s="18">
        <f t="shared" si="3616"/>
        <v>0</v>
      </c>
      <c r="ED405" s="19">
        <f t="shared" si="3597"/>
        <v>0</v>
      </c>
      <c r="EE405" s="19">
        <f t="shared" si="3617"/>
        <v>0</v>
      </c>
      <c r="EF405" s="1">
        <f t="shared" si="3618"/>
        <v>0</v>
      </c>
      <c r="EG405" s="18">
        <f t="shared" si="3619"/>
        <v>0</v>
      </c>
      <c r="EH405" s="341"/>
      <c r="EI405" s="294"/>
      <c r="EJ405" s="294"/>
      <c r="EK405" s="294"/>
      <c r="EL405" s="19"/>
      <c r="EM405" s="19"/>
      <c r="EN405" s="19"/>
      <c r="EO405" s="366"/>
      <c r="EP405" s="366"/>
      <c r="EQ405" s="374"/>
      <c r="ER405" s="374"/>
      <c r="ES405" s="374"/>
      <c r="ET405" s="374"/>
      <c r="EU405" s="18">
        <f t="shared" si="3620"/>
        <v>0</v>
      </c>
      <c r="EV405" s="18">
        <f t="shared" si="3543"/>
        <v>0</v>
      </c>
      <c r="EW405" s="341"/>
      <c r="EX405" s="341"/>
      <c r="EY405" s="341"/>
      <c r="EZ405" s="365">
        <f t="shared" si="3464"/>
        <v>0</v>
      </c>
      <c r="FA405" s="294"/>
      <c r="FB405" s="294"/>
      <c r="FC405" s="294"/>
      <c r="FD405" s="300"/>
      <c r="FE405" s="300"/>
      <c r="FF405" s="300"/>
      <c r="FG405" s="300"/>
      <c r="FH405" s="300"/>
      <c r="FI405" s="300"/>
      <c r="FJ405" s="300"/>
      <c r="FK405" s="294"/>
      <c r="FL405" s="294"/>
      <c r="FM405" s="294"/>
      <c r="FN405" s="294">
        <f t="shared" si="3629"/>
        <v>32</v>
      </c>
      <c r="FO405" s="294"/>
      <c r="FP405" s="20">
        <f t="shared" si="3621"/>
        <v>0</v>
      </c>
      <c r="FQ405" s="20">
        <f t="shared" si="3622"/>
        <v>0</v>
      </c>
      <c r="FR405" s="20">
        <f t="shared" si="3623"/>
        <v>0</v>
      </c>
      <c r="FS405" s="20">
        <f t="shared" si="3624"/>
        <v>0</v>
      </c>
      <c r="FT405" s="20">
        <f t="shared" si="3625"/>
        <v>0</v>
      </c>
      <c r="FU405" s="20">
        <f t="shared" si="3626"/>
        <v>0</v>
      </c>
      <c r="FV405" s="20">
        <f t="shared" si="3627"/>
        <v>0</v>
      </c>
      <c r="FW405" s="294"/>
    </row>
    <row r="406" spans="1:179" s="301" customFormat="1" ht="26.25" customHeight="1">
      <c r="A406" s="295"/>
      <c r="B406" s="296">
        <v>5</v>
      </c>
      <c r="C406" s="296">
        <f>B406</f>
        <v>5</v>
      </c>
      <c r="D406" s="296" t="s">
        <v>26</v>
      </c>
      <c r="E406" s="48" t="s">
        <v>44</v>
      </c>
      <c r="F406" s="296">
        <v>44</v>
      </c>
      <c r="G406" s="296">
        <v>35</v>
      </c>
      <c r="H406" s="297"/>
      <c r="I406" s="297"/>
      <c r="J406" s="294"/>
      <c r="K406" s="294"/>
      <c r="L406" s="294"/>
      <c r="M406" s="294"/>
      <c r="N406" s="297"/>
      <c r="O406" s="297"/>
      <c r="P406" s="1"/>
      <c r="Q406" s="16"/>
      <c r="R406" s="1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1">
        <f t="shared" ref="AC406:AC427" si="3630">+IF(S406=1,1,0)+IF(T406=1,1,0)</f>
        <v>0</v>
      </c>
      <c r="AD406" s="1">
        <f t="shared" ref="AD406:AD427" si="3631">+IF(U406=1,1,0)+IF(V406=1,1,0)</f>
        <v>0</v>
      </c>
      <c r="AE406" s="1">
        <f t="shared" ref="AE406:AE427" si="3632">+IF(W406=1,1,0)+IF(X406=1,1,0)</f>
        <v>0</v>
      </c>
      <c r="AF406" s="1">
        <f t="shared" ref="AF406:AF427" si="3633">+IF(Y406=1,1,0)+IF(Z406=1,1,0)</f>
        <v>0</v>
      </c>
      <c r="AG406" s="1">
        <f t="shared" ref="AG406:AG427" si="3634">+IF(AA406=1,1,0)</f>
        <v>0</v>
      </c>
      <c r="AH406" s="1">
        <f t="shared" ref="AH406:AH427" si="3635">+IF(AB406=1,1,0)</f>
        <v>0</v>
      </c>
      <c r="AI406" s="1">
        <f t="shared" ref="AI406:AI427" si="3636">+IF(S406=2,1,0)+IF(T406=2,1,0)</f>
        <v>0</v>
      </c>
      <c r="AJ406" s="1">
        <f t="shared" ref="AJ406:AJ427" si="3637">+IF(U406=2,1,0)+IF(V406=2,1,0)</f>
        <v>0</v>
      </c>
      <c r="AK406" s="1">
        <f t="shared" ref="AK406:AK427" si="3638">+IF(X406=2,1,0)+IF(W406=2,1,0)</f>
        <v>0</v>
      </c>
      <c r="AL406" s="1">
        <f t="shared" ref="AL406:AL427" si="3639">+IF(Y406=2,1,0)+IF(Z406=2,1,0)</f>
        <v>0</v>
      </c>
      <c r="AM406" s="1">
        <f t="shared" ref="AM406:AM427" si="3640">+IF(AA406=2,1,0)</f>
        <v>0</v>
      </c>
      <c r="AN406" s="1">
        <f t="shared" ref="AN406:AN427" si="3641">+IF(AB406=2,1,0)</f>
        <v>0</v>
      </c>
      <c r="AO406" s="294"/>
      <c r="AP406" s="294"/>
      <c r="AQ406" s="294"/>
      <c r="AR406" s="44">
        <f t="shared" si="3628"/>
        <v>35</v>
      </c>
      <c r="AS406" s="298">
        <f t="shared" si="3598"/>
        <v>0</v>
      </c>
      <c r="AT406" s="298">
        <f t="shared" si="3599"/>
        <v>0</v>
      </c>
      <c r="AU406" s="298">
        <f t="shared" si="3600"/>
        <v>0</v>
      </c>
      <c r="AV406" s="298">
        <f t="shared" si="3601"/>
        <v>1</v>
      </c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1"/>
      <c r="BQ406" s="294"/>
      <c r="BR406" s="17">
        <v>2</v>
      </c>
      <c r="BS406" s="1">
        <f t="shared" si="3518"/>
        <v>0</v>
      </c>
      <c r="BT406" s="17">
        <f t="shared" ref="BT406:BT427" si="3642">+BS406*2</f>
        <v>0</v>
      </c>
      <c r="BU406" s="294"/>
      <c r="BV406" s="44">
        <v>1</v>
      </c>
      <c r="BW406" s="294"/>
      <c r="BX406" s="294"/>
      <c r="BY406" s="294"/>
      <c r="BZ406" s="294"/>
      <c r="CA406" s="294"/>
      <c r="CB406" s="294"/>
      <c r="CC406" s="294"/>
      <c r="CD406" s="1"/>
      <c r="CE406" s="1"/>
      <c r="CF406" s="1"/>
      <c r="CG406" s="294"/>
      <c r="CH406" s="1"/>
      <c r="CI406" s="1"/>
      <c r="CJ406" s="1"/>
      <c r="CK406" s="383"/>
      <c r="CL406" s="383"/>
      <c r="CM406" s="383"/>
      <c r="CN406" s="1">
        <f t="shared" si="3602"/>
        <v>0</v>
      </c>
      <c r="CO406" s="1">
        <f t="shared" si="3603"/>
        <v>0</v>
      </c>
      <c r="CP406" s="20">
        <f t="shared" si="3604"/>
        <v>0</v>
      </c>
      <c r="CQ406" s="351"/>
      <c r="CR406" s="299">
        <f t="shared" si="3605"/>
        <v>0</v>
      </c>
      <c r="CS406" s="294"/>
      <c r="CT406" s="294"/>
      <c r="CU406" s="1"/>
      <c r="CV406" s="1"/>
      <c r="CW406" s="1"/>
      <c r="CX406" s="1"/>
      <c r="CY406" s="1"/>
      <c r="CZ406" s="294"/>
      <c r="DA406" s="17">
        <f t="shared" ref="DA406:DA427" si="3643">+CY406</f>
        <v>0</v>
      </c>
      <c r="DB406" s="359">
        <f t="shared" si="3525"/>
        <v>0</v>
      </c>
      <c r="DC406" s="359">
        <f t="shared" si="3526"/>
        <v>0</v>
      </c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1"/>
      <c r="DP406" s="1"/>
      <c r="DQ406" s="17">
        <f t="shared" si="3606"/>
        <v>0</v>
      </c>
      <c r="DR406" s="17">
        <f t="shared" si="3607"/>
        <v>0</v>
      </c>
      <c r="DS406" s="17">
        <f t="shared" si="3608"/>
        <v>0</v>
      </c>
      <c r="DT406" s="17">
        <f t="shared" si="3609"/>
        <v>0</v>
      </c>
      <c r="DU406" s="17">
        <f t="shared" si="3610"/>
        <v>0</v>
      </c>
      <c r="DV406" s="17">
        <f t="shared" si="3611"/>
        <v>0</v>
      </c>
      <c r="DW406" s="1"/>
      <c r="DX406" s="1"/>
      <c r="DY406" s="20">
        <f t="shared" si="3612"/>
        <v>0</v>
      </c>
      <c r="DZ406" s="20">
        <f t="shared" si="3613"/>
        <v>0</v>
      </c>
      <c r="EA406" s="20">
        <f t="shared" si="3614"/>
        <v>0</v>
      </c>
      <c r="EB406" s="20">
        <f t="shared" si="3615"/>
        <v>0</v>
      </c>
      <c r="EC406" s="18">
        <f t="shared" si="3616"/>
        <v>0</v>
      </c>
      <c r="ED406" s="19">
        <f t="shared" ref="ED406:ED427" si="3644">+IF(EC406&lt;&gt;0,EC406*3,0)</f>
        <v>0</v>
      </c>
      <c r="EE406" s="19">
        <f t="shared" si="3617"/>
        <v>0</v>
      </c>
      <c r="EF406" s="1">
        <f t="shared" si="3618"/>
        <v>0</v>
      </c>
      <c r="EG406" s="18">
        <f t="shared" si="3619"/>
        <v>0</v>
      </c>
      <c r="EH406" s="341"/>
      <c r="EI406" s="294"/>
      <c r="EJ406" s="294"/>
      <c r="EK406" s="294"/>
      <c r="EL406" s="19"/>
      <c r="EM406" s="19"/>
      <c r="EN406" s="19"/>
      <c r="EO406" s="366"/>
      <c r="EP406" s="366"/>
      <c r="EQ406" s="374"/>
      <c r="ER406" s="374"/>
      <c r="ES406" s="374"/>
      <c r="ET406" s="374"/>
      <c r="EU406" s="18">
        <f t="shared" si="3620"/>
        <v>0</v>
      </c>
      <c r="EV406" s="18">
        <f t="shared" si="3543"/>
        <v>0</v>
      </c>
      <c r="EW406" s="341"/>
      <c r="EX406" s="341"/>
      <c r="EY406" s="341"/>
      <c r="EZ406" s="365">
        <f t="shared" si="3464"/>
        <v>0</v>
      </c>
      <c r="FA406" s="294"/>
      <c r="FB406" s="294"/>
      <c r="FC406" s="294"/>
      <c r="FD406" s="300"/>
      <c r="FE406" s="300"/>
      <c r="FF406" s="300"/>
      <c r="FG406" s="300"/>
      <c r="FH406" s="300"/>
      <c r="FI406" s="300"/>
      <c r="FJ406" s="300"/>
      <c r="FK406" s="294"/>
      <c r="FL406" s="294"/>
      <c r="FM406" s="294"/>
      <c r="FN406" s="294">
        <f t="shared" si="3629"/>
        <v>44</v>
      </c>
      <c r="FO406" s="294"/>
      <c r="FP406" s="20">
        <f t="shared" si="3621"/>
        <v>0</v>
      </c>
      <c r="FQ406" s="20">
        <f t="shared" si="3622"/>
        <v>0</v>
      </c>
      <c r="FR406" s="20">
        <f t="shared" si="3623"/>
        <v>0</v>
      </c>
      <c r="FS406" s="20">
        <f t="shared" si="3624"/>
        <v>0</v>
      </c>
      <c r="FT406" s="20">
        <f t="shared" si="3625"/>
        <v>0</v>
      </c>
      <c r="FU406" s="20">
        <f t="shared" si="3626"/>
        <v>0</v>
      </c>
      <c r="FV406" s="20">
        <f t="shared" si="3627"/>
        <v>0</v>
      </c>
      <c r="FW406" s="294"/>
    </row>
    <row r="407" spans="1:179" ht="27.75" customHeight="1">
      <c r="A407" s="40"/>
      <c r="B407" s="48"/>
      <c r="C407" s="48" t="s">
        <v>196</v>
      </c>
      <c r="D407" s="48"/>
      <c r="E407" s="48" t="s">
        <v>44</v>
      </c>
      <c r="F407" s="48"/>
      <c r="G407" s="48">
        <v>37</v>
      </c>
      <c r="H407" s="43"/>
      <c r="I407" s="43"/>
      <c r="J407" s="44"/>
      <c r="K407" s="44"/>
      <c r="L407" s="44"/>
      <c r="M407" s="44"/>
      <c r="N407" s="43"/>
      <c r="O407" s="43"/>
      <c r="P407" s="1"/>
      <c r="Q407" s="16"/>
      <c r="R407" s="1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1">
        <f t="shared" si="3630"/>
        <v>0</v>
      </c>
      <c r="AD407" s="1">
        <f t="shared" si="3631"/>
        <v>0</v>
      </c>
      <c r="AE407" s="1">
        <f t="shared" si="3632"/>
        <v>0</v>
      </c>
      <c r="AF407" s="1">
        <f t="shared" si="3633"/>
        <v>0</v>
      </c>
      <c r="AG407" s="1">
        <f t="shared" si="3634"/>
        <v>0</v>
      </c>
      <c r="AH407" s="1">
        <f t="shared" si="3635"/>
        <v>0</v>
      </c>
      <c r="AI407" s="1">
        <f t="shared" si="3636"/>
        <v>0</v>
      </c>
      <c r="AJ407" s="1">
        <f t="shared" si="3637"/>
        <v>0</v>
      </c>
      <c r="AK407" s="1">
        <f t="shared" si="3638"/>
        <v>0</v>
      </c>
      <c r="AL407" s="1">
        <f t="shared" si="3639"/>
        <v>0</v>
      </c>
      <c r="AM407" s="1">
        <f t="shared" si="3640"/>
        <v>0</v>
      </c>
      <c r="AN407" s="1">
        <f t="shared" si="3641"/>
        <v>0</v>
      </c>
      <c r="AO407" s="44"/>
      <c r="AP407" s="44"/>
      <c r="AQ407" s="44"/>
      <c r="AR407" s="44">
        <f t="shared" si="3628"/>
        <v>37</v>
      </c>
      <c r="AS407" s="122">
        <f t="shared" si="3598"/>
        <v>0</v>
      </c>
      <c r="AT407" s="122">
        <f t="shared" si="3599"/>
        <v>0</v>
      </c>
      <c r="AU407" s="122">
        <f t="shared" si="3600"/>
        <v>0</v>
      </c>
      <c r="AV407" s="122">
        <f t="shared" si="3601"/>
        <v>1</v>
      </c>
      <c r="AW407" s="44"/>
      <c r="AX407" s="294"/>
      <c r="AY407" s="294"/>
      <c r="AZ407" s="294"/>
      <c r="BA407" s="294"/>
      <c r="BB407" s="294"/>
      <c r="BC407" s="29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127"/>
      <c r="BO407" s="44"/>
      <c r="BP407" s="1"/>
      <c r="BQ407" s="44"/>
      <c r="BR407" s="17">
        <v>2</v>
      </c>
      <c r="BS407" s="1">
        <f t="shared" si="3518"/>
        <v>0</v>
      </c>
      <c r="BT407" s="17">
        <f t="shared" si="3642"/>
        <v>0</v>
      </c>
      <c r="BU407" s="44"/>
      <c r="BV407" s="44">
        <v>1</v>
      </c>
      <c r="BW407" s="44"/>
      <c r="BX407" s="44"/>
      <c r="BY407" s="44"/>
      <c r="BZ407" s="44"/>
      <c r="CA407" s="44"/>
      <c r="CB407" s="44"/>
      <c r="CC407" s="44"/>
      <c r="CD407" s="92"/>
      <c r="CE407" s="92"/>
      <c r="CF407" s="92"/>
      <c r="CG407" s="44"/>
      <c r="CH407" s="1"/>
      <c r="CI407" s="1"/>
      <c r="CJ407" s="1"/>
      <c r="CK407" s="383"/>
      <c r="CL407" s="383"/>
      <c r="CM407" s="383"/>
      <c r="CN407" s="1">
        <f t="shared" si="3602"/>
        <v>0</v>
      </c>
      <c r="CO407" s="1">
        <f t="shared" si="3603"/>
        <v>0</v>
      </c>
      <c r="CP407" s="20">
        <f t="shared" si="3604"/>
        <v>0</v>
      </c>
      <c r="CQ407" s="351"/>
      <c r="CR407" s="131">
        <f t="shared" si="3605"/>
        <v>0</v>
      </c>
      <c r="CS407" s="44"/>
      <c r="CT407" s="44"/>
      <c r="CU407" s="1"/>
      <c r="CV407" s="1"/>
      <c r="CW407" s="1"/>
      <c r="CX407" s="1"/>
      <c r="CY407" s="1"/>
      <c r="CZ407" s="44"/>
      <c r="DA407" s="17">
        <f t="shared" si="3643"/>
        <v>0</v>
      </c>
      <c r="DB407" s="359">
        <f t="shared" si="3525"/>
        <v>0</v>
      </c>
      <c r="DC407" s="359">
        <f t="shared" si="3526"/>
        <v>0</v>
      </c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1"/>
      <c r="DP407" s="1"/>
      <c r="DQ407" s="17">
        <f t="shared" si="3606"/>
        <v>0</v>
      </c>
      <c r="DR407" s="17">
        <f t="shared" si="3607"/>
        <v>0</v>
      </c>
      <c r="DS407" s="17">
        <f t="shared" si="3608"/>
        <v>0</v>
      </c>
      <c r="DT407" s="17">
        <f t="shared" si="3609"/>
        <v>0</v>
      </c>
      <c r="DU407" s="17">
        <f t="shared" si="3610"/>
        <v>0</v>
      </c>
      <c r="DV407" s="17">
        <f t="shared" si="3611"/>
        <v>0</v>
      </c>
      <c r="DW407" s="1"/>
      <c r="DX407" s="1"/>
      <c r="DY407" s="20">
        <f t="shared" si="3612"/>
        <v>0</v>
      </c>
      <c r="DZ407" s="20">
        <f t="shared" si="3613"/>
        <v>0</v>
      </c>
      <c r="EA407" s="20">
        <f t="shared" si="3614"/>
        <v>0</v>
      </c>
      <c r="EB407" s="20">
        <f t="shared" si="3615"/>
        <v>0</v>
      </c>
      <c r="EC407" s="18">
        <f t="shared" si="3616"/>
        <v>0</v>
      </c>
      <c r="ED407" s="19">
        <f t="shared" si="3644"/>
        <v>0</v>
      </c>
      <c r="EE407" s="19">
        <f t="shared" si="3617"/>
        <v>0</v>
      </c>
      <c r="EF407" s="1">
        <f t="shared" si="3618"/>
        <v>0</v>
      </c>
      <c r="EG407" s="18">
        <f t="shared" si="3619"/>
        <v>0</v>
      </c>
      <c r="EH407" s="341"/>
      <c r="EI407" s="44"/>
      <c r="EJ407" s="44"/>
      <c r="EK407" s="44"/>
      <c r="EL407" s="19"/>
      <c r="EM407" s="19"/>
      <c r="EN407" s="19"/>
      <c r="EO407" s="366"/>
      <c r="EP407" s="366"/>
      <c r="EQ407" s="374"/>
      <c r="ER407" s="374"/>
      <c r="ES407" s="374"/>
      <c r="ET407" s="374"/>
      <c r="EU407" s="18">
        <f t="shared" si="3620"/>
        <v>0</v>
      </c>
      <c r="EV407" s="18">
        <f t="shared" si="3543"/>
        <v>0</v>
      </c>
      <c r="EW407" s="341"/>
      <c r="EX407" s="341"/>
      <c r="EY407" s="341"/>
      <c r="EZ407" s="365">
        <f t="shared" si="3464"/>
        <v>0</v>
      </c>
      <c r="FA407" s="44"/>
      <c r="FB407" s="44"/>
      <c r="FC407" s="44"/>
      <c r="FD407" s="45"/>
      <c r="FE407" s="45"/>
      <c r="FF407" s="45"/>
      <c r="FG407" s="300"/>
      <c r="FH407" s="45"/>
      <c r="FI407" s="45"/>
      <c r="FJ407" s="45"/>
      <c r="FK407" s="44"/>
      <c r="FL407" s="44"/>
      <c r="FM407" s="44"/>
      <c r="FN407" s="44"/>
      <c r="FO407" s="294"/>
      <c r="FP407" s="20">
        <f t="shared" si="3621"/>
        <v>0</v>
      </c>
      <c r="FQ407" s="20">
        <f t="shared" si="3622"/>
        <v>0</v>
      </c>
      <c r="FR407" s="20">
        <f t="shared" si="3623"/>
        <v>0</v>
      </c>
      <c r="FS407" s="20">
        <f t="shared" si="3624"/>
        <v>0</v>
      </c>
      <c r="FT407" s="20">
        <f t="shared" si="3625"/>
        <v>0</v>
      </c>
      <c r="FU407" s="20">
        <f t="shared" si="3626"/>
        <v>0</v>
      </c>
      <c r="FV407" s="20">
        <f t="shared" si="3627"/>
        <v>0</v>
      </c>
      <c r="FW407" s="44"/>
    </row>
    <row r="408" spans="1:179" s="301" customFormat="1" ht="26.25" customHeight="1">
      <c r="A408" s="295"/>
      <c r="B408" s="296">
        <v>6</v>
      </c>
      <c r="C408" s="296">
        <f t="shared" ref="C408:C412" si="3645">B408</f>
        <v>6</v>
      </c>
      <c r="D408" s="296" t="s">
        <v>26</v>
      </c>
      <c r="E408" s="48" t="s">
        <v>44</v>
      </c>
      <c r="F408" s="296">
        <v>38</v>
      </c>
      <c r="G408" s="296">
        <v>32</v>
      </c>
      <c r="H408" s="297"/>
      <c r="I408" s="297"/>
      <c r="J408" s="294"/>
      <c r="K408" s="294"/>
      <c r="L408" s="294"/>
      <c r="M408" s="294"/>
      <c r="N408" s="297"/>
      <c r="O408" s="297"/>
      <c r="P408" s="1"/>
      <c r="Q408" s="16"/>
      <c r="R408" s="1"/>
      <c r="S408" s="294"/>
      <c r="T408" s="294"/>
      <c r="U408" s="294"/>
      <c r="V408" s="294"/>
      <c r="W408" s="294"/>
      <c r="X408" s="294"/>
      <c r="Y408" s="294">
        <v>1</v>
      </c>
      <c r="Z408" s="294"/>
      <c r="AA408" s="294"/>
      <c r="AB408" s="294"/>
      <c r="AC408" s="1">
        <f t="shared" si="3630"/>
        <v>0</v>
      </c>
      <c r="AD408" s="1">
        <f t="shared" si="3631"/>
        <v>0</v>
      </c>
      <c r="AE408" s="1">
        <f t="shared" si="3632"/>
        <v>0</v>
      </c>
      <c r="AF408" s="1">
        <f t="shared" si="3633"/>
        <v>1</v>
      </c>
      <c r="AG408" s="1">
        <f t="shared" si="3634"/>
        <v>0</v>
      </c>
      <c r="AH408" s="1">
        <f t="shared" si="3635"/>
        <v>0</v>
      </c>
      <c r="AI408" s="1">
        <f t="shared" si="3636"/>
        <v>0</v>
      </c>
      <c r="AJ408" s="1">
        <f t="shared" si="3637"/>
        <v>0</v>
      </c>
      <c r="AK408" s="1">
        <f t="shared" si="3638"/>
        <v>0</v>
      </c>
      <c r="AL408" s="1">
        <f t="shared" si="3639"/>
        <v>0</v>
      </c>
      <c r="AM408" s="1">
        <f t="shared" si="3640"/>
        <v>0</v>
      </c>
      <c r="AN408" s="1">
        <f t="shared" si="3641"/>
        <v>0</v>
      </c>
      <c r="AO408" s="294"/>
      <c r="AP408" s="294"/>
      <c r="AQ408" s="294"/>
      <c r="AR408" s="44">
        <f t="shared" si="3628"/>
        <v>32</v>
      </c>
      <c r="AS408" s="298">
        <f t="shared" si="3598"/>
        <v>0</v>
      </c>
      <c r="AT408" s="298">
        <f t="shared" si="3599"/>
        <v>0</v>
      </c>
      <c r="AU408" s="298">
        <f t="shared" si="3600"/>
        <v>0</v>
      </c>
      <c r="AV408" s="298">
        <f t="shared" si="3601"/>
        <v>1</v>
      </c>
      <c r="AW408" s="294"/>
      <c r="AX408" s="294"/>
      <c r="AY408" s="294"/>
      <c r="AZ408" s="294"/>
      <c r="BA408" s="294"/>
      <c r="BB408" s="294"/>
      <c r="BC408" s="294"/>
      <c r="BD408" s="294"/>
      <c r="BE408" s="294"/>
      <c r="BF408" s="294"/>
      <c r="BG408" s="294"/>
      <c r="BH408" s="294"/>
      <c r="BI408" s="294"/>
      <c r="BJ408" s="294">
        <v>1</v>
      </c>
      <c r="BK408" s="294"/>
      <c r="BL408" s="294"/>
      <c r="BM408" s="294"/>
      <c r="BN408" s="294"/>
      <c r="BO408" s="294"/>
      <c r="BP408" s="1"/>
      <c r="BQ408" s="294"/>
      <c r="BR408" s="17">
        <v>2</v>
      </c>
      <c r="BS408" s="1">
        <f t="shared" si="3518"/>
        <v>0</v>
      </c>
      <c r="BT408" s="17">
        <f t="shared" si="3642"/>
        <v>0</v>
      </c>
      <c r="BU408" s="294"/>
      <c r="BV408" s="44">
        <v>1</v>
      </c>
      <c r="BW408" s="294"/>
      <c r="BX408" s="294"/>
      <c r="BY408" s="294"/>
      <c r="BZ408" s="294"/>
      <c r="CA408" s="294"/>
      <c r="CB408" s="294"/>
      <c r="CC408" s="294"/>
      <c r="CD408" s="1"/>
      <c r="CE408" s="1">
        <v>1</v>
      </c>
      <c r="CF408" s="1"/>
      <c r="CG408" s="294"/>
      <c r="CH408" s="1"/>
      <c r="CI408" s="1"/>
      <c r="CJ408" s="1"/>
      <c r="CK408" s="383"/>
      <c r="CL408" s="383"/>
      <c r="CM408" s="383"/>
      <c r="CN408" s="1">
        <f t="shared" si="3602"/>
        <v>0</v>
      </c>
      <c r="CO408" s="1">
        <f t="shared" si="3603"/>
        <v>0</v>
      </c>
      <c r="CP408" s="20">
        <f t="shared" si="3604"/>
        <v>0.5</v>
      </c>
      <c r="CQ408" s="351"/>
      <c r="CR408" s="299">
        <f t="shared" si="3605"/>
        <v>1</v>
      </c>
      <c r="CS408" s="294"/>
      <c r="CT408" s="294"/>
      <c r="CU408" s="1"/>
      <c r="CV408" s="1">
        <v>1</v>
      </c>
      <c r="CW408" s="1">
        <v>2</v>
      </c>
      <c r="CX408" s="1"/>
      <c r="CY408" s="1">
        <v>5</v>
      </c>
      <c r="CZ408" s="294">
        <v>10</v>
      </c>
      <c r="DA408" s="17">
        <f t="shared" si="3643"/>
        <v>5</v>
      </c>
      <c r="DB408" s="359">
        <f t="shared" si="3525"/>
        <v>15</v>
      </c>
      <c r="DC408" s="359">
        <f t="shared" si="3526"/>
        <v>8</v>
      </c>
      <c r="DD408" s="294"/>
      <c r="DE408" s="294">
        <v>3</v>
      </c>
      <c r="DF408" s="294">
        <v>8</v>
      </c>
      <c r="DG408" s="294"/>
      <c r="DH408" s="294">
        <v>6</v>
      </c>
      <c r="DI408" s="294">
        <v>12</v>
      </c>
      <c r="DJ408" s="294"/>
      <c r="DK408" s="294"/>
      <c r="DL408" s="294"/>
      <c r="DM408" s="294"/>
      <c r="DN408" s="294"/>
      <c r="DO408" s="1"/>
      <c r="DP408" s="1"/>
      <c r="DQ408" s="17">
        <f t="shared" si="3606"/>
        <v>0</v>
      </c>
      <c r="DR408" s="17">
        <f t="shared" si="3607"/>
        <v>0</v>
      </c>
      <c r="DS408" s="17">
        <f t="shared" si="3608"/>
        <v>1</v>
      </c>
      <c r="DT408" s="17">
        <f t="shared" si="3609"/>
        <v>2</v>
      </c>
      <c r="DU408" s="17">
        <f t="shared" si="3610"/>
        <v>0</v>
      </c>
      <c r="DV408" s="17">
        <f t="shared" si="3611"/>
        <v>5</v>
      </c>
      <c r="DW408" s="1"/>
      <c r="DX408" s="1"/>
      <c r="DY408" s="20">
        <f t="shared" si="3612"/>
        <v>0</v>
      </c>
      <c r="DZ408" s="20">
        <f t="shared" si="3613"/>
        <v>6</v>
      </c>
      <c r="EA408" s="20">
        <f t="shared" si="3614"/>
        <v>12</v>
      </c>
      <c r="EB408" s="20">
        <f t="shared" si="3615"/>
        <v>0</v>
      </c>
      <c r="EC408" s="18">
        <f t="shared" si="3616"/>
        <v>2</v>
      </c>
      <c r="ED408" s="19">
        <f t="shared" si="3644"/>
        <v>6</v>
      </c>
      <c r="EE408" s="19">
        <f t="shared" si="3617"/>
        <v>0</v>
      </c>
      <c r="EF408" s="1">
        <f t="shared" si="3618"/>
        <v>0</v>
      </c>
      <c r="EG408" s="18">
        <f t="shared" si="3619"/>
        <v>10</v>
      </c>
      <c r="EH408" s="341"/>
      <c r="EI408" s="294"/>
      <c r="EJ408" s="294">
        <v>5.5</v>
      </c>
      <c r="EK408" s="294">
        <v>11</v>
      </c>
      <c r="EL408" s="19">
        <v>1</v>
      </c>
      <c r="EM408" s="19"/>
      <c r="EN408" s="19"/>
      <c r="EO408" s="366"/>
      <c r="EP408" s="366"/>
      <c r="EQ408" s="374"/>
      <c r="ER408" s="374"/>
      <c r="ES408" s="374">
        <v>1</v>
      </c>
      <c r="ET408" s="374"/>
      <c r="EU408" s="18">
        <f t="shared" si="3620"/>
        <v>12</v>
      </c>
      <c r="EV408" s="18">
        <f t="shared" si="3543"/>
        <v>18</v>
      </c>
      <c r="EW408" s="341">
        <v>4</v>
      </c>
      <c r="EX408" s="341">
        <v>4</v>
      </c>
      <c r="EY408" s="341">
        <v>8</v>
      </c>
      <c r="EZ408" s="365">
        <f t="shared" si="3464"/>
        <v>0</v>
      </c>
      <c r="FA408" s="294"/>
      <c r="FB408" s="294"/>
      <c r="FC408" s="294">
        <v>1</v>
      </c>
      <c r="FD408" s="300"/>
      <c r="FE408" s="300"/>
      <c r="FF408" s="300"/>
      <c r="FG408" s="300"/>
      <c r="FH408" s="300"/>
      <c r="FI408" s="300"/>
      <c r="FJ408" s="300"/>
      <c r="FK408" s="294"/>
      <c r="FL408" s="294"/>
      <c r="FM408" s="294"/>
      <c r="FN408" s="294">
        <f t="shared" ref="FN408:FN412" si="3646">+F408*2</f>
        <v>76</v>
      </c>
      <c r="FO408" s="294"/>
      <c r="FP408" s="20">
        <f t="shared" si="3621"/>
        <v>0</v>
      </c>
      <c r="FQ408" s="20">
        <f t="shared" si="3622"/>
        <v>3</v>
      </c>
      <c r="FR408" s="20">
        <f t="shared" si="3623"/>
        <v>8</v>
      </c>
      <c r="FS408" s="20">
        <f t="shared" si="3624"/>
        <v>0</v>
      </c>
      <c r="FT408" s="20">
        <f t="shared" si="3625"/>
        <v>0</v>
      </c>
      <c r="FU408" s="20">
        <f t="shared" si="3626"/>
        <v>0</v>
      </c>
      <c r="FV408" s="20">
        <f t="shared" si="3627"/>
        <v>0</v>
      </c>
      <c r="FW408" s="294"/>
    </row>
    <row r="409" spans="1:179" s="301" customFormat="1" ht="26.25" customHeight="1">
      <c r="A409" s="295"/>
      <c r="B409" s="296">
        <v>7</v>
      </c>
      <c r="C409" s="296">
        <f t="shared" si="3645"/>
        <v>7</v>
      </c>
      <c r="D409" s="296" t="s">
        <v>26</v>
      </c>
      <c r="E409" s="48" t="s">
        <v>44</v>
      </c>
      <c r="F409" s="296">
        <v>41</v>
      </c>
      <c r="G409" s="296">
        <v>34</v>
      </c>
      <c r="H409" s="297"/>
      <c r="I409" s="297"/>
      <c r="J409" s="294"/>
      <c r="K409" s="294"/>
      <c r="L409" s="294"/>
      <c r="M409" s="294"/>
      <c r="N409" s="297"/>
      <c r="O409" s="297"/>
      <c r="P409" s="1"/>
      <c r="Q409" s="16"/>
      <c r="R409" s="1"/>
      <c r="S409" s="294"/>
      <c r="T409" s="294"/>
      <c r="U409" s="294"/>
      <c r="V409" s="294"/>
      <c r="W409" s="294"/>
      <c r="X409" s="294"/>
      <c r="Y409" s="294">
        <v>1</v>
      </c>
      <c r="Z409" s="294"/>
      <c r="AA409" s="294"/>
      <c r="AB409" s="294"/>
      <c r="AC409" s="1">
        <f t="shared" si="3630"/>
        <v>0</v>
      </c>
      <c r="AD409" s="1">
        <f t="shared" si="3631"/>
        <v>0</v>
      </c>
      <c r="AE409" s="1">
        <f t="shared" si="3632"/>
        <v>0</v>
      </c>
      <c r="AF409" s="1">
        <f t="shared" si="3633"/>
        <v>1</v>
      </c>
      <c r="AG409" s="1">
        <f t="shared" si="3634"/>
        <v>0</v>
      </c>
      <c r="AH409" s="1">
        <f t="shared" si="3635"/>
        <v>0</v>
      </c>
      <c r="AI409" s="1">
        <f t="shared" si="3636"/>
        <v>0</v>
      </c>
      <c r="AJ409" s="1">
        <f t="shared" si="3637"/>
        <v>0</v>
      </c>
      <c r="AK409" s="1">
        <f t="shared" si="3638"/>
        <v>0</v>
      </c>
      <c r="AL409" s="1">
        <f t="shared" si="3639"/>
        <v>0</v>
      </c>
      <c r="AM409" s="1">
        <f t="shared" si="3640"/>
        <v>0</v>
      </c>
      <c r="AN409" s="1">
        <f t="shared" si="3641"/>
        <v>0</v>
      </c>
      <c r="AO409" s="294"/>
      <c r="AP409" s="294"/>
      <c r="AQ409" s="294"/>
      <c r="AR409" s="44">
        <f t="shared" si="3628"/>
        <v>34</v>
      </c>
      <c r="AS409" s="298">
        <f t="shared" si="3598"/>
        <v>0</v>
      </c>
      <c r="AT409" s="298">
        <f t="shared" si="3599"/>
        <v>0</v>
      </c>
      <c r="AU409" s="298">
        <f t="shared" si="3600"/>
        <v>0</v>
      </c>
      <c r="AV409" s="298">
        <f t="shared" si="3601"/>
        <v>1</v>
      </c>
      <c r="AW409" s="294"/>
      <c r="AX409" s="294"/>
      <c r="AY409" s="294"/>
      <c r="AZ409" s="294"/>
      <c r="BA409" s="294"/>
      <c r="BB409" s="294"/>
      <c r="BC409" s="294"/>
      <c r="BD409" s="294"/>
      <c r="BE409" s="294"/>
      <c r="BF409" s="294"/>
      <c r="BG409" s="294"/>
      <c r="BH409" s="294"/>
      <c r="BI409" s="294"/>
      <c r="BJ409" s="294">
        <v>1</v>
      </c>
      <c r="BK409" s="294"/>
      <c r="BL409" s="294"/>
      <c r="BM409" s="294"/>
      <c r="BN409" s="294"/>
      <c r="BO409" s="294"/>
      <c r="BP409" s="1"/>
      <c r="BQ409" s="294"/>
      <c r="BR409" s="17">
        <v>2</v>
      </c>
      <c r="BS409" s="1">
        <f t="shared" si="3518"/>
        <v>0</v>
      </c>
      <c r="BT409" s="17">
        <f t="shared" si="3642"/>
        <v>0</v>
      </c>
      <c r="BU409" s="294"/>
      <c r="BV409" s="44">
        <v>1</v>
      </c>
      <c r="BW409" s="294"/>
      <c r="BX409" s="294"/>
      <c r="BY409" s="294"/>
      <c r="BZ409" s="294"/>
      <c r="CA409" s="294"/>
      <c r="CB409" s="294"/>
      <c r="CC409" s="294"/>
      <c r="CD409" s="1"/>
      <c r="CE409" s="1">
        <v>1</v>
      </c>
      <c r="CF409" s="1"/>
      <c r="CG409" s="294"/>
      <c r="CH409" s="1"/>
      <c r="CI409" s="1"/>
      <c r="CJ409" s="1"/>
      <c r="CK409" s="383"/>
      <c r="CL409" s="383"/>
      <c r="CM409" s="383"/>
      <c r="CN409" s="1">
        <f t="shared" si="3602"/>
        <v>0</v>
      </c>
      <c r="CO409" s="1">
        <f t="shared" si="3603"/>
        <v>0</v>
      </c>
      <c r="CP409" s="20">
        <f t="shared" si="3604"/>
        <v>0.5</v>
      </c>
      <c r="CQ409" s="351"/>
      <c r="CR409" s="299">
        <f t="shared" si="3605"/>
        <v>1</v>
      </c>
      <c r="CS409" s="294"/>
      <c r="CT409" s="294"/>
      <c r="CU409" s="1"/>
      <c r="CV409" s="1"/>
      <c r="CW409" s="1">
        <v>2</v>
      </c>
      <c r="CX409" s="1"/>
      <c r="CY409" s="1">
        <v>4</v>
      </c>
      <c r="CZ409" s="294">
        <v>8</v>
      </c>
      <c r="DA409" s="17">
        <f t="shared" si="3643"/>
        <v>4</v>
      </c>
      <c r="DB409" s="359">
        <f t="shared" si="3525"/>
        <v>12</v>
      </c>
      <c r="DC409" s="359">
        <f t="shared" si="3526"/>
        <v>6</v>
      </c>
      <c r="DD409" s="294"/>
      <c r="DE409" s="294"/>
      <c r="DF409" s="294">
        <v>8</v>
      </c>
      <c r="DG409" s="294">
        <v>4</v>
      </c>
      <c r="DH409" s="294">
        <v>4</v>
      </c>
      <c r="DI409" s="294">
        <v>3</v>
      </c>
      <c r="DJ409" s="294"/>
      <c r="DK409" s="294"/>
      <c r="DL409" s="294"/>
      <c r="DM409" s="294"/>
      <c r="DN409" s="294"/>
      <c r="DO409" s="1"/>
      <c r="DP409" s="1"/>
      <c r="DQ409" s="17">
        <f t="shared" si="3606"/>
        <v>0</v>
      </c>
      <c r="DR409" s="17">
        <f t="shared" si="3607"/>
        <v>0</v>
      </c>
      <c r="DS409" s="17">
        <f t="shared" si="3608"/>
        <v>0</v>
      </c>
      <c r="DT409" s="17">
        <f t="shared" si="3609"/>
        <v>2</v>
      </c>
      <c r="DU409" s="17">
        <f t="shared" si="3610"/>
        <v>0</v>
      </c>
      <c r="DV409" s="17">
        <f t="shared" si="3611"/>
        <v>4</v>
      </c>
      <c r="DW409" s="1"/>
      <c r="DX409" s="1"/>
      <c r="DY409" s="20">
        <f t="shared" si="3612"/>
        <v>4</v>
      </c>
      <c r="DZ409" s="20">
        <f t="shared" si="3613"/>
        <v>4</v>
      </c>
      <c r="EA409" s="20">
        <f t="shared" si="3614"/>
        <v>3</v>
      </c>
      <c r="EB409" s="20">
        <f t="shared" si="3615"/>
        <v>0</v>
      </c>
      <c r="EC409" s="18">
        <f t="shared" si="3616"/>
        <v>2</v>
      </c>
      <c r="ED409" s="19">
        <f t="shared" si="3644"/>
        <v>6</v>
      </c>
      <c r="EE409" s="19">
        <f t="shared" si="3617"/>
        <v>0</v>
      </c>
      <c r="EF409" s="1">
        <f t="shared" si="3618"/>
        <v>0</v>
      </c>
      <c r="EG409" s="18">
        <f t="shared" si="3619"/>
        <v>10</v>
      </c>
      <c r="EH409" s="341"/>
      <c r="EI409" s="294"/>
      <c r="EJ409" s="294"/>
      <c r="EK409" s="294">
        <v>11</v>
      </c>
      <c r="EL409" s="19">
        <v>1</v>
      </c>
      <c r="EM409" s="19"/>
      <c r="EN409" s="19"/>
      <c r="EO409" s="366"/>
      <c r="EP409" s="366"/>
      <c r="EQ409" s="374"/>
      <c r="ER409" s="374"/>
      <c r="ES409" s="374">
        <v>1</v>
      </c>
      <c r="ET409" s="374"/>
      <c r="EU409" s="18">
        <f t="shared" si="3620"/>
        <v>10</v>
      </c>
      <c r="EV409" s="18">
        <f t="shared" si="3543"/>
        <v>14</v>
      </c>
      <c r="EW409" s="341">
        <v>4</v>
      </c>
      <c r="EX409" s="341">
        <v>4</v>
      </c>
      <c r="EY409" s="341">
        <v>8</v>
      </c>
      <c r="EZ409" s="365">
        <f t="shared" si="3464"/>
        <v>0</v>
      </c>
      <c r="FA409" s="294"/>
      <c r="FB409" s="294"/>
      <c r="FC409" s="294">
        <v>1</v>
      </c>
      <c r="FD409" s="300"/>
      <c r="FE409" s="300"/>
      <c r="FF409" s="300"/>
      <c r="FG409" s="300"/>
      <c r="FH409" s="300"/>
      <c r="FI409" s="300"/>
      <c r="FJ409" s="300"/>
      <c r="FK409" s="294"/>
      <c r="FL409" s="294"/>
      <c r="FM409" s="294"/>
      <c r="FN409" s="294">
        <f t="shared" si="3646"/>
        <v>82</v>
      </c>
      <c r="FO409" s="294"/>
      <c r="FP409" s="20">
        <f t="shared" si="3621"/>
        <v>0</v>
      </c>
      <c r="FQ409" s="20">
        <f t="shared" si="3622"/>
        <v>0</v>
      </c>
      <c r="FR409" s="20">
        <f t="shared" si="3623"/>
        <v>8</v>
      </c>
      <c r="FS409" s="20">
        <f t="shared" si="3624"/>
        <v>0</v>
      </c>
      <c r="FT409" s="20">
        <f t="shared" si="3625"/>
        <v>0</v>
      </c>
      <c r="FU409" s="20">
        <f t="shared" si="3626"/>
        <v>0</v>
      </c>
      <c r="FV409" s="20">
        <f t="shared" si="3627"/>
        <v>0</v>
      </c>
      <c r="FW409" s="294"/>
    </row>
    <row r="410" spans="1:179" s="301" customFormat="1" ht="26.25" customHeight="1">
      <c r="A410" s="295"/>
      <c r="B410" s="296">
        <v>8</v>
      </c>
      <c r="C410" s="296">
        <f t="shared" si="3645"/>
        <v>8</v>
      </c>
      <c r="D410" s="296" t="s">
        <v>26</v>
      </c>
      <c r="E410" s="48" t="s">
        <v>44</v>
      </c>
      <c r="F410" s="296">
        <v>48</v>
      </c>
      <c r="G410" s="296">
        <v>36</v>
      </c>
      <c r="H410" s="297"/>
      <c r="I410" s="297"/>
      <c r="J410" s="294"/>
      <c r="K410" s="294"/>
      <c r="L410" s="294"/>
      <c r="M410" s="294"/>
      <c r="N410" s="297"/>
      <c r="O410" s="297"/>
      <c r="P410" s="1"/>
      <c r="Q410" s="16"/>
      <c r="R410" s="1"/>
      <c r="S410" s="294"/>
      <c r="T410" s="294"/>
      <c r="U410" s="294"/>
      <c r="V410" s="294"/>
      <c r="W410" s="294"/>
      <c r="X410" s="294"/>
      <c r="Y410" s="294">
        <v>1</v>
      </c>
      <c r="Z410" s="294"/>
      <c r="AA410" s="294"/>
      <c r="AB410" s="294"/>
      <c r="AC410" s="1">
        <f t="shared" si="3630"/>
        <v>0</v>
      </c>
      <c r="AD410" s="1">
        <f t="shared" si="3631"/>
        <v>0</v>
      </c>
      <c r="AE410" s="1">
        <f t="shared" si="3632"/>
        <v>0</v>
      </c>
      <c r="AF410" s="1">
        <f t="shared" si="3633"/>
        <v>1</v>
      </c>
      <c r="AG410" s="1">
        <f t="shared" si="3634"/>
        <v>0</v>
      </c>
      <c r="AH410" s="1">
        <f t="shared" si="3635"/>
        <v>0</v>
      </c>
      <c r="AI410" s="1">
        <f t="shared" si="3636"/>
        <v>0</v>
      </c>
      <c r="AJ410" s="1">
        <f t="shared" si="3637"/>
        <v>0</v>
      </c>
      <c r="AK410" s="1">
        <f t="shared" si="3638"/>
        <v>0</v>
      </c>
      <c r="AL410" s="1">
        <f t="shared" si="3639"/>
        <v>0</v>
      </c>
      <c r="AM410" s="1">
        <f t="shared" si="3640"/>
        <v>0</v>
      </c>
      <c r="AN410" s="1">
        <f t="shared" si="3641"/>
        <v>0</v>
      </c>
      <c r="AO410" s="294"/>
      <c r="AP410" s="294"/>
      <c r="AQ410" s="294"/>
      <c r="AR410" s="44">
        <f t="shared" si="3628"/>
        <v>36</v>
      </c>
      <c r="AS410" s="298">
        <f t="shared" si="3598"/>
        <v>0</v>
      </c>
      <c r="AT410" s="298">
        <f t="shared" si="3599"/>
        <v>0</v>
      </c>
      <c r="AU410" s="298">
        <f t="shared" si="3600"/>
        <v>0</v>
      </c>
      <c r="AV410" s="298">
        <f t="shared" si="3601"/>
        <v>1</v>
      </c>
      <c r="AW410" s="294"/>
      <c r="AX410" s="294"/>
      <c r="AY410" s="294"/>
      <c r="AZ410" s="294"/>
      <c r="BA410" s="294"/>
      <c r="BB410" s="294"/>
      <c r="BC410" s="294"/>
      <c r="BD410" s="294"/>
      <c r="BE410" s="294"/>
      <c r="BF410" s="294"/>
      <c r="BG410" s="294"/>
      <c r="BH410" s="294"/>
      <c r="BI410" s="294"/>
      <c r="BJ410" s="294">
        <v>1</v>
      </c>
      <c r="BK410" s="294"/>
      <c r="BL410" s="294"/>
      <c r="BM410" s="294"/>
      <c r="BN410" s="294"/>
      <c r="BO410" s="294"/>
      <c r="BP410" s="1"/>
      <c r="BQ410" s="294"/>
      <c r="BR410" s="17">
        <v>2</v>
      </c>
      <c r="BS410" s="1">
        <f t="shared" si="3518"/>
        <v>0</v>
      </c>
      <c r="BT410" s="17">
        <f t="shared" si="3642"/>
        <v>0</v>
      </c>
      <c r="BU410" s="294"/>
      <c r="BV410" s="44">
        <v>1</v>
      </c>
      <c r="BW410" s="294"/>
      <c r="BX410" s="294"/>
      <c r="BY410" s="294"/>
      <c r="BZ410" s="294"/>
      <c r="CA410" s="294"/>
      <c r="CB410" s="294"/>
      <c r="CC410" s="294"/>
      <c r="CD410" s="1"/>
      <c r="CE410" s="1">
        <v>1</v>
      </c>
      <c r="CF410" s="1"/>
      <c r="CG410" s="294"/>
      <c r="CH410" s="1"/>
      <c r="CI410" s="1"/>
      <c r="CJ410" s="1"/>
      <c r="CK410" s="383"/>
      <c r="CL410" s="383"/>
      <c r="CM410" s="383"/>
      <c r="CN410" s="1">
        <f t="shared" si="3602"/>
        <v>0</v>
      </c>
      <c r="CO410" s="1">
        <f t="shared" si="3603"/>
        <v>0</v>
      </c>
      <c r="CP410" s="20">
        <f t="shared" si="3604"/>
        <v>0.5</v>
      </c>
      <c r="CQ410" s="351"/>
      <c r="CR410" s="299">
        <f t="shared" si="3605"/>
        <v>1</v>
      </c>
      <c r="CS410" s="294"/>
      <c r="CT410" s="294"/>
      <c r="CU410" s="1"/>
      <c r="CV410" s="1"/>
      <c r="CW410" s="1">
        <v>4</v>
      </c>
      <c r="CX410" s="1"/>
      <c r="CY410" s="1">
        <v>4</v>
      </c>
      <c r="CZ410" s="294">
        <v>13</v>
      </c>
      <c r="DA410" s="17">
        <f t="shared" si="3643"/>
        <v>4</v>
      </c>
      <c r="DB410" s="359">
        <f t="shared" si="3525"/>
        <v>17</v>
      </c>
      <c r="DC410" s="359">
        <f t="shared" si="3526"/>
        <v>8</v>
      </c>
      <c r="DD410" s="294"/>
      <c r="DE410" s="294"/>
      <c r="DF410" s="294">
        <v>12</v>
      </c>
      <c r="DG410" s="294">
        <v>3</v>
      </c>
      <c r="DH410" s="294">
        <v>10</v>
      </c>
      <c r="DI410" s="294">
        <v>4</v>
      </c>
      <c r="DJ410" s="294"/>
      <c r="DK410" s="294"/>
      <c r="DL410" s="294"/>
      <c r="DM410" s="294"/>
      <c r="DN410" s="294"/>
      <c r="DO410" s="1"/>
      <c r="DP410" s="1"/>
      <c r="DQ410" s="17">
        <f t="shared" si="3606"/>
        <v>0</v>
      </c>
      <c r="DR410" s="17">
        <f t="shared" si="3607"/>
        <v>0</v>
      </c>
      <c r="DS410" s="17">
        <f t="shared" si="3608"/>
        <v>0</v>
      </c>
      <c r="DT410" s="17">
        <f t="shared" si="3609"/>
        <v>4</v>
      </c>
      <c r="DU410" s="17">
        <f t="shared" si="3610"/>
        <v>0</v>
      </c>
      <c r="DV410" s="17">
        <f t="shared" si="3611"/>
        <v>4</v>
      </c>
      <c r="DW410" s="1"/>
      <c r="DX410" s="1"/>
      <c r="DY410" s="20">
        <f t="shared" si="3612"/>
        <v>3</v>
      </c>
      <c r="DZ410" s="20">
        <f t="shared" si="3613"/>
        <v>10</v>
      </c>
      <c r="EA410" s="20">
        <f t="shared" si="3614"/>
        <v>4</v>
      </c>
      <c r="EB410" s="20">
        <f t="shared" si="3615"/>
        <v>0</v>
      </c>
      <c r="EC410" s="18">
        <f t="shared" si="3616"/>
        <v>2</v>
      </c>
      <c r="ED410" s="19">
        <f t="shared" si="3644"/>
        <v>6</v>
      </c>
      <c r="EE410" s="19">
        <f t="shared" si="3617"/>
        <v>0</v>
      </c>
      <c r="EF410" s="1">
        <f t="shared" si="3618"/>
        <v>0</v>
      </c>
      <c r="EG410" s="18">
        <f t="shared" si="3619"/>
        <v>10</v>
      </c>
      <c r="EH410" s="341"/>
      <c r="EI410" s="294"/>
      <c r="EJ410" s="294"/>
      <c r="EK410" s="294">
        <f>3*5.5</f>
        <v>16.5</v>
      </c>
      <c r="EL410" s="19">
        <v>1</v>
      </c>
      <c r="EM410" s="19"/>
      <c r="EN410" s="19"/>
      <c r="EO410" s="366"/>
      <c r="EP410" s="366"/>
      <c r="EQ410" s="374">
        <v>1</v>
      </c>
      <c r="ER410" s="374"/>
      <c r="ES410" s="374">
        <v>1</v>
      </c>
      <c r="ET410" s="374"/>
      <c r="EU410" s="18">
        <f t="shared" si="3620"/>
        <v>15</v>
      </c>
      <c r="EV410" s="18">
        <f t="shared" si="3543"/>
        <v>18</v>
      </c>
      <c r="EW410" s="341">
        <v>2</v>
      </c>
      <c r="EX410" s="341"/>
      <c r="EY410" s="341">
        <v>4</v>
      </c>
      <c r="EZ410" s="365">
        <f t="shared" si="3464"/>
        <v>0</v>
      </c>
      <c r="FA410" s="294"/>
      <c r="FB410" s="294"/>
      <c r="FC410" s="294">
        <v>1</v>
      </c>
      <c r="FD410" s="300"/>
      <c r="FE410" s="300"/>
      <c r="FF410" s="300"/>
      <c r="FG410" s="300"/>
      <c r="FH410" s="300"/>
      <c r="FI410" s="300"/>
      <c r="FJ410" s="300"/>
      <c r="FK410" s="294"/>
      <c r="FL410" s="294"/>
      <c r="FM410" s="294"/>
      <c r="FN410" s="294">
        <f t="shared" si="3646"/>
        <v>96</v>
      </c>
      <c r="FO410" s="294"/>
      <c r="FP410" s="20">
        <f t="shared" si="3621"/>
        <v>0</v>
      </c>
      <c r="FQ410" s="20">
        <f t="shared" si="3622"/>
        <v>0</v>
      </c>
      <c r="FR410" s="20">
        <f t="shared" si="3623"/>
        <v>12</v>
      </c>
      <c r="FS410" s="20">
        <f t="shared" si="3624"/>
        <v>0</v>
      </c>
      <c r="FT410" s="20">
        <f t="shared" si="3625"/>
        <v>0</v>
      </c>
      <c r="FU410" s="20">
        <f t="shared" si="3626"/>
        <v>0</v>
      </c>
      <c r="FV410" s="20">
        <f t="shared" si="3627"/>
        <v>0</v>
      </c>
      <c r="FW410" s="294"/>
    </row>
    <row r="411" spans="1:179" s="301" customFormat="1" ht="26.25" customHeight="1">
      <c r="A411" s="295"/>
      <c r="B411" s="296">
        <v>9</v>
      </c>
      <c r="C411" s="296">
        <f t="shared" si="3645"/>
        <v>9</v>
      </c>
      <c r="D411" s="296" t="s">
        <v>26</v>
      </c>
      <c r="E411" s="48" t="s">
        <v>44</v>
      </c>
      <c r="F411" s="296">
        <v>38</v>
      </c>
      <c r="G411" s="296">
        <v>37</v>
      </c>
      <c r="H411" s="297"/>
      <c r="I411" s="297"/>
      <c r="J411" s="294"/>
      <c r="K411" s="294"/>
      <c r="L411" s="294"/>
      <c r="M411" s="294"/>
      <c r="N411" s="297"/>
      <c r="O411" s="297"/>
      <c r="P411" s="1"/>
      <c r="Q411" s="16"/>
      <c r="R411" s="1"/>
      <c r="S411" s="294"/>
      <c r="T411" s="294"/>
      <c r="U411" s="294"/>
      <c r="V411" s="294"/>
      <c r="W411" s="294"/>
      <c r="X411" s="294"/>
      <c r="Y411" s="294">
        <v>1</v>
      </c>
      <c r="Z411" s="294"/>
      <c r="AA411" s="294"/>
      <c r="AB411" s="294"/>
      <c r="AC411" s="1">
        <f t="shared" si="3630"/>
        <v>0</v>
      </c>
      <c r="AD411" s="1">
        <f t="shared" si="3631"/>
        <v>0</v>
      </c>
      <c r="AE411" s="1">
        <f t="shared" si="3632"/>
        <v>0</v>
      </c>
      <c r="AF411" s="1">
        <f t="shared" si="3633"/>
        <v>1</v>
      </c>
      <c r="AG411" s="1">
        <f t="shared" si="3634"/>
        <v>0</v>
      </c>
      <c r="AH411" s="1">
        <f t="shared" si="3635"/>
        <v>0</v>
      </c>
      <c r="AI411" s="1">
        <f t="shared" si="3636"/>
        <v>0</v>
      </c>
      <c r="AJ411" s="1">
        <f t="shared" si="3637"/>
        <v>0</v>
      </c>
      <c r="AK411" s="1">
        <f t="shared" si="3638"/>
        <v>0</v>
      </c>
      <c r="AL411" s="1">
        <f t="shared" si="3639"/>
        <v>0</v>
      </c>
      <c r="AM411" s="1">
        <f t="shared" si="3640"/>
        <v>0</v>
      </c>
      <c r="AN411" s="1">
        <f t="shared" si="3641"/>
        <v>0</v>
      </c>
      <c r="AO411" s="294"/>
      <c r="AP411" s="294"/>
      <c r="AQ411" s="294"/>
      <c r="AR411" s="44">
        <f t="shared" si="3628"/>
        <v>37</v>
      </c>
      <c r="AS411" s="298">
        <f t="shared" si="3598"/>
        <v>0</v>
      </c>
      <c r="AT411" s="298">
        <f t="shared" si="3599"/>
        <v>0</v>
      </c>
      <c r="AU411" s="298">
        <f t="shared" si="3600"/>
        <v>0</v>
      </c>
      <c r="AV411" s="298">
        <f t="shared" si="3601"/>
        <v>1</v>
      </c>
      <c r="AW411" s="294"/>
      <c r="AX411" s="294"/>
      <c r="AY411" s="294"/>
      <c r="AZ411" s="294"/>
      <c r="BA411" s="294"/>
      <c r="BB411" s="294"/>
      <c r="BC411" s="294"/>
      <c r="BD411" s="294"/>
      <c r="BE411" s="294"/>
      <c r="BF411" s="294"/>
      <c r="BG411" s="294"/>
      <c r="BH411" s="294"/>
      <c r="BI411" s="294"/>
      <c r="BJ411" s="294">
        <v>1</v>
      </c>
      <c r="BK411" s="294"/>
      <c r="BL411" s="294"/>
      <c r="BM411" s="294"/>
      <c r="BN411" s="294"/>
      <c r="BO411" s="294"/>
      <c r="BP411" s="1"/>
      <c r="BQ411" s="294"/>
      <c r="BR411" s="17">
        <v>2</v>
      </c>
      <c r="BS411" s="1">
        <f t="shared" si="3518"/>
        <v>0</v>
      </c>
      <c r="BT411" s="17">
        <f t="shared" si="3642"/>
        <v>0</v>
      </c>
      <c r="BU411" s="294"/>
      <c r="BV411" s="44">
        <v>1</v>
      </c>
      <c r="BW411" s="294"/>
      <c r="BX411" s="294"/>
      <c r="BY411" s="294"/>
      <c r="BZ411" s="294"/>
      <c r="CA411" s="294"/>
      <c r="CB411" s="294"/>
      <c r="CC411" s="294"/>
      <c r="CD411" s="1"/>
      <c r="CE411" s="1">
        <v>1</v>
      </c>
      <c r="CF411" s="1"/>
      <c r="CG411" s="294"/>
      <c r="CH411" s="1"/>
      <c r="CI411" s="1"/>
      <c r="CJ411" s="1"/>
      <c r="CK411" s="383"/>
      <c r="CL411" s="383"/>
      <c r="CM411" s="383"/>
      <c r="CN411" s="1">
        <f t="shared" si="3602"/>
        <v>0</v>
      </c>
      <c r="CO411" s="1">
        <f t="shared" si="3603"/>
        <v>0</v>
      </c>
      <c r="CP411" s="20">
        <f t="shared" si="3604"/>
        <v>0.5</v>
      </c>
      <c r="CQ411" s="351"/>
      <c r="CR411" s="299">
        <f t="shared" si="3605"/>
        <v>1</v>
      </c>
      <c r="CS411" s="294"/>
      <c r="CT411" s="294"/>
      <c r="CU411" s="1"/>
      <c r="CV411" s="1">
        <v>1</v>
      </c>
      <c r="CW411" s="1">
        <v>2</v>
      </c>
      <c r="CX411" s="1"/>
      <c r="CY411" s="1">
        <v>4</v>
      </c>
      <c r="CZ411" s="294">
        <v>7</v>
      </c>
      <c r="DA411" s="17">
        <f t="shared" si="3643"/>
        <v>4</v>
      </c>
      <c r="DB411" s="359">
        <f t="shared" si="3525"/>
        <v>11</v>
      </c>
      <c r="DC411" s="359">
        <f t="shared" si="3526"/>
        <v>7</v>
      </c>
      <c r="DD411" s="294"/>
      <c r="DE411" s="294">
        <v>4</v>
      </c>
      <c r="DF411" s="294">
        <f>4*4</f>
        <v>16</v>
      </c>
      <c r="DG411" s="294">
        <v>3</v>
      </c>
      <c r="DH411" s="294">
        <v>4</v>
      </c>
      <c r="DI411" s="294"/>
      <c r="DJ411" s="294"/>
      <c r="DK411" s="294"/>
      <c r="DL411" s="294"/>
      <c r="DM411" s="294"/>
      <c r="DN411" s="294"/>
      <c r="DO411" s="1"/>
      <c r="DP411" s="1"/>
      <c r="DQ411" s="17">
        <f t="shared" si="3606"/>
        <v>0</v>
      </c>
      <c r="DR411" s="17">
        <f t="shared" si="3607"/>
        <v>0</v>
      </c>
      <c r="DS411" s="17">
        <f t="shared" si="3608"/>
        <v>1</v>
      </c>
      <c r="DT411" s="17">
        <f t="shared" si="3609"/>
        <v>2</v>
      </c>
      <c r="DU411" s="17">
        <f t="shared" si="3610"/>
        <v>0</v>
      </c>
      <c r="DV411" s="17">
        <f t="shared" si="3611"/>
        <v>4</v>
      </c>
      <c r="DW411" s="1"/>
      <c r="DX411" s="1"/>
      <c r="DY411" s="20">
        <f t="shared" si="3612"/>
        <v>3</v>
      </c>
      <c r="DZ411" s="20">
        <f t="shared" si="3613"/>
        <v>4</v>
      </c>
      <c r="EA411" s="20">
        <f t="shared" si="3614"/>
        <v>0</v>
      </c>
      <c r="EB411" s="20">
        <f t="shared" si="3615"/>
        <v>0</v>
      </c>
      <c r="EC411" s="18">
        <f t="shared" si="3616"/>
        <v>2</v>
      </c>
      <c r="ED411" s="19">
        <f t="shared" si="3644"/>
        <v>6</v>
      </c>
      <c r="EE411" s="19">
        <f t="shared" si="3617"/>
        <v>0</v>
      </c>
      <c r="EF411" s="1">
        <f t="shared" si="3618"/>
        <v>0</v>
      </c>
      <c r="EG411" s="18">
        <f t="shared" si="3619"/>
        <v>10</v>
      </c>
      <c r="EH411" s="341"/>
      <c r="EI411" s="294"/>
      <c r="EJ411" s="294">
        <v>5.5</v>
      </c>
      <c r="EK411" s="294">
        <f>4*5.5</f>
        <v>22</v>
      </c>
      <c r="EL411" s="19">
        <v>1</v>
      </c>
      <c r="EM411" s="19"/>
      <c r="EN411" s="19"/>
      <c r="EO411" s="366"/>
      <c r="EP411" s="366"/>
      <c r="EQ411" s="374"/>
      <c r="ER411" s="374"/>
      <c r="ES411" s="374">
        <v>1</v>
      </c>
      <c r="ET411" s="374"/>
      <c r="EU411" s="18">
        <f t="shared" si="3620"/>
        <v>9</v>
      </c>
      <c r="EV411" s="18">
        <f t="shared" si="3543"/>
        <v>16</v>
      </c>
      <c r="EW411" s="341">
        <v>2</v>
      </c>
      <c r="EX411" s="341"/>
      <c r="EY411" s="341">
        <v>4</v>
      </c>
      <c r="EZ411" s="365">
        <f t="shared" si="3464"/>
        <v>0</v>
      </c>
      <c r="FA411" s="294"/>
      <c r="FB411" s="294"/>
      <c r="FC411" s="294">
        <v>1</v>
      </c>
      <c r="FD411" s="300"/>
      <c r="FE411" s="300"/>
      <c r="FF411" s="300"/>
      <c r="FG411" s="300"/>
      <c r="FH411" s="300"/>
      <c r="FI411" s="300"/>
      <c r="FJ411" s="300"/>
      <c r="FK411" s="294"/>
      <c r="FL411" s="294"/>
      <c r="FM411" s="294"/>
      <c r="FN411" s="294">
        <f t="shared" si="3646"/>
        <v>76</v>
      </c>
      <c r="FO411" s="294"/>
      <c r="FP411" s="20">
        <f t="shared" si="3621"/>
        <v>0</v>
      </c>
      <c r="FQ411" s="20">
        <f t="shared" si="3622"/>
        <v>4</v>
      </c>
      <c r="FR411" s="20">
        <f t="shared" si="3623"/>
        <v>16</v>
      </c>
      <c r="FS411" s="20">
        <f t="shared" si="3624"/>
        <v>0</v>
      </c>
      <c r="FT411" s="20">
        <f t="shared" si="3625"/>
        <v>0</v>
      </c>
      <c r="FU411" s="20">
        <f t="shared" si="3626"/>
        <v>0</v>
      </c>
      <c r="FV411" s="20">
        <f t="shared" si="3627"/>
        <v>0</v>
      </c>
      <c r="FW411" s="294"/>
    </row>
    <row r="412" spans="1:179" s="301" customFormat="1" ht="24.75" customHeight="1">
      <c r="A412" s="295"/>
      <c r="B412" s="296">
        <v>10</v>
      </c>
      <c r="C412" s="296">
        <f t="shared" si="3645"/>
        <v>10</v>
      </c>
      <c r="D412" s="296" t="s">
        <v>26</v>
      </c>
      <c r="E412" s="296" t="s">
        <v>187</v>
      </c>
      <c r="F412" s="296">
        <v>39</v>
      </c>
      <c r="G412" s="296">
        <v>37</v>
      </c>
      <c r="H412" s="297"/>
      <c r="I412" s="297"/>
      <c r="J412" s="294"/>
      <c r="K412" s="294"/>
      <c r="L412" s="294"/>
      <c r="M412" s="294"/>
      <c r="N412" s="297"/>
      <c r="O412" s="297"/>
      <c r="P412" s="1"/>
      <c r="Q412" s="16"/>
      <c r="R412" s="1"/>
      <c r="S412" s="294"/>
      <c r="T412" s="294"/>
      <c r="U412" s="294"/>
      <c r="V412" s="294"/>
      <c r="W412" s="294"/>
      <c r="X412" s="294"/>
      <c r="Y412" s="294">
        <v>2</v>
      </c>
      <c r="Z412" s="294"/>
      <c r="AA412" s="294"/>
      <c r="AB412" s="294"/>
      <c r="AC412" s="1">
        <f t="shared" si="3630"/>
        <v>0</v>
      </c>
      <c r="AD412" s="1">
        <f t="shared" si="3631"/>
        <v>0</v>
      </c>
      <c r="AE412" s="1">
        <f t="shared" si="3632"/>
        <v>0</v>
      </c>
      <c r="AF412" s="1">
        <f t="shared" si="3633"/>
        <v>0</v>
      </c>
      <c r="AG412" s="1">
        <f t="shared" si="3634"/>
        <v>0</v>
      </c>
      <c r="AH412" s="1">
        <f t="shared" si="3635"/>
        <v>0</v>
      </c>
      <c r="AI412" s="1">
        <f t="shared" si="3636"/>
        <v>0</v>
      </c>
      <c r="AJ412" s="1">
        <f t="shared" si="3637"/>
        <v>0</v>
      </c>
      <c r="AK412" s="1">
        <f t="shared" si="3638"/>
        <v>0</v>
      </c>
      <c r="AL412" s="1">
        <f t="shared" si="3639"/>
        <v>1</v>
      </c>
      <c r="AM412" s="1">
        <f t="shared" si="3640"/>
        <v>0</v>
      </c>
      <c r="AN412" s="1">
        <f t="shared" si="3641"/>
        <v>0</v>
      </c>
      <c r="AO412" s="294"/>
      <c r="AP412" s="294"/>
      <c r="AQ412" s="294"/>
      <c r="AR412" s="294">
        <f t="shared" si="3628"/>
        <v>37</v>
      </c>
      <c r="AS412" s="298">
        <f t="shared" si="3598"/>
        <v>0</v>
      </c>
      <c r="AT412" s="298">
        <f t="shared" si="3599"/>
        <v>0</v>
      </c>
      <c r="AU412" s="298">
        <f t="shared" si="3600"/>
        <v>0</v>
      </c>
      <c r="AV412" s="298">
        <f t="shared" si="3601"/>
        <v>1</v>
      </c>
      <c r="AW412" s="294"/>
      <c r="AX412" s="294"/>
      <c r="AY412" s="294"/>
      <c r="AZ412" s="294"/>
      <c r="BA412" s="294"/>
      <c r="BB412" s="294"/>
      <c r="BC412" s="294"/>
      <c r="BD412" s="294"/>
      <c r="BE412" s="294"/>
      <c r="BF412" s="294"/>
      <c r="BG412" s="294"/>
      <c r="BH412" s="294"/>
      <c r="BI412" s="294"/>
      <c r="BJ412" s="294"/>
      <c r="BK412" s="294"/>
      <c r="BL412" s="294"/>
      <c r="BM412" s="294">
        <v>1</v>
      </c>
      <c r="BN412" s="294"/>
      <c r="BO412" s="294"/>
      <c r="BP412" s="1"/>
      <c r="BQ412" s="294"/>
      <c r="BR412" s="17">
        <v>1</v>
      </c>
      <c r="BS412" s="1">
        <f t="shared" si="3518"/>
        <v>0</v>
      </c>
      <c r="BT412" s="17">
        <f t="shared" si="3642"/>
        <v>0</v>
      </c>
      <c r="BU412" s="294"/>
      <c r="BV412" s="294">
        <v>1</v>
      </c>
      <c r="BW412" s="294">
        <v>1</v>
      </c>
      <c r="BX412" s="294">
        <v>1</v>
      </c>
      <c r="BY412" s="294"/>
      <c r="BZ412" s="294">
        <v>1</v>
      </c>
      <c r="CA412" s="294"/>
      <c r="CB412" s="294"/>
      <c r="CC412" s="294"/>
      <c r="CD412" s="1"/>
      <c r="CE412" s="1">
        <v>1</v>
      </c>
      <c r="CF412" s="1"/>
      <c r="CG412" s="294"/>
      <c r="CH412" s="1"/>
      <c r="CI412" s="1"/>
      <c r="CJ412" s="1"/>
      <c r="CK412" s="1"/>
      <c r="CL412" s="1"/>
      <c r="CM412" s="1"/>
      <c r="CN412" s="1">
        <f t="shared" si="3602"/>
        <v>2</v>
      </c>
      <c r="CO412" s="1">
        <f t="shared" si="3603"/>
        <v>2</v>
      </c>
      <c r="CP412" s="20">
        <f t="shared" si="3604"/>
        <v>3</v>
      </c>
      <c r="CQ412" s="20"/>
      <c r="CR412" s="299">
        <f t="shared" si="3605"/>
        <v>1</v>
      </c>
      <c r="CS412" s="294"/>
      <c r="CT412" s="294"/>
      <c r="CU412" s="1"/>
      <c r="CV412" s="1"/>
      <c r="CW412" s="1">
        <v>3</v>
      </c>
      <c r="CX412" s="1"/>
      <c r="CY412" s="1">
        <v>2</v>
      </c>
      <c r="CZ412" s="294">
        <v>10</v>
      </c>
      <c r="DA412" s="17">
        <f t="shared" si="3643"/>
        <v>2</v>
      </c>
      <c r="DB412" s="17">
        <f t="shared" si="3525"/>
        <v>12</v>
      </c>
      <c r="DC412" s="17">
        <f t="shared" si="3526"/>
        <v>5</v>
      </c>
      <c r="DD412" s="294"/>
      <c r="DE412" s="294">
        <v>4</v>
      </c>
      <c r="DF412" s="294">
        <v>8</v>
      </c>
      <c r="DG412" s="294"/>
      <c r="DH412" s="294">
        <v>8</v>
      </c>
      <c r="DI412" s="294"/>
      <c r="DJ412" s="294"/>
      <c r="DK412" s="294"/>
      <c r="DL412" s="294"/>
      <c r="DM412" s="294"/>
      <c r="DN412" s="294"/>
      <c r="DO412" s="1"/>
      <c r="DP412" s="1"/>
      <c r="DQ412" s="17">
        <f t="shared" si="3606"/>
        <v>0</v>
      </c>
      <c r="DR412" s="17">
        <f t="shared" si="3607"/>
        <v>0</v>
      </c>
      <c r="DS412" s="17">
        <f t="shared" si="3608"/>
        <v>0</v>
      </c>
      <c r="DT412" s="17">
        <f t="shared" si="3609"/>
        <v>3</v>
      </c>
      <c r="DU412" s="17">
        <f t="shared" si="3610"/>
        <v>0</v>
      </c>
      <c r="DV412" s="17">
        <f t="shared" si="3611"/>
        <v>2</v>
      </c>
      <c r="DW412" s="1"/>
      <c r="DX412" s="1"/>
      <c r="DY412" s="20">
        <f t="shared" si="3612"/>
        <v>0</v>
      </c>
      <c r="DZ412" s="20">
        <f t="shared" si="3613"/>
        <v>8</v>
      </c>
      <c r="EA412" s="20">
        <f t="shared" si="3614"/>
        <v>0</v>
      </c>
      <c r="EB412" s="20">
        <f t="shared" si="3615"/>
        <v>0</v>
      </c>
      <c r="EC412" s="18">
        <f t="shared" si="3616"/>
        <v>2</v>
      </c>
      <c r="ED412" s="19"/>
      <c r="EE412" s="19">
        <f t="shared" si="3617"/>
        <v>0</v>
      </c>
      <c r="EF412" s="1">
        <f t="shared" si="3618"/>
        <v>0</v>
      </c>
      <c r="EG412" s="18"/>
      <c r="EH412" s="18"/>
      <c r="EI412" s="294"/>
      <c r="EJ412" s="294">
        <v>5.5</v>
      </c>
      <c r="EK412" s="294">
        <v>11</v>
      </c>
      <c r="EL412" s="19"/>
      <c r="EM412" s="19"/>
      <c r="EN412" s="19">
        <v>1</v>
      </c>
      <c r="EO412" s="19"/>
      <c r="EP412" s="19"/>
      <c r="EQ412" s="18"/>
      <c r="ER412" s="18"/>
      <c r="ES412" s="18"/>
      <c r="ET412" s="18">
        <v>1</v>
      </c>
      <c r="EU412" s="18">
        <f t="shared" si="3620"/>
        <v>12</v>
      </c>
      <c r="EV412" s="18">
        <f t="shared" si="3543"/>
        <v>14</v>
      </c>
      <c r="EW412" s="18">
        <v>2</v>
      </c>
      <c r="EX412" s="18">
        <v>2</v>
      </c>
      <c r="EY412" s="18">
        <v>8</v>
      </c>
      <c r="EZ412" s="20">
        <f t="shared" si="3464"/>
        <v>0.5</v>
      </c>
      <c r="FA412" s="294"/>
      <c r="FB412" s="294"/>
      <c r="FC412" s="294">
        <v>1</v>
      </c>
      <c r="FD412" s="300"/>
      <c r="FE412" s="300"/>
      <c r="FF412" s="300"/>
      <c r="FG412" s="300"/>
      <c r="FH412" s="300"/>
      <c r="FI412" s="300"/>
      <c r="FJ412" s="300"/>
      <c r="FK412" s="294"/>
      <c r="FL412" s="294"/>
      <c r="FM412" s="294"/>
      <c r="FN412" s="294">
        <f t="shared" si="3646"/>
        <v>78</v>
      </c>
      <c r="FO412" s="294"/>
      <c r="FP412" s="20">
        <f t="shared" si="3621"/>
        <v>0</v>
      </c>
      <c r="FQ412" s="20">
        <f t="shared" si="3622"/>
        <v>4</v>
      </c>
      <c r="FR412" s="20">
        <f t="shared" si="3623"/>
        <v>8</v>
      </c>
      <c r="FS412" s="20">
        <f t="shared" si="3624"/>
        <v>0</v>
      </c>
      <c r="FT412" s="20">
        <f t="shared" si="3625"/>
        <v>0</v>
      </c>
      <c r="FU412" s="20">
        <f t="shared" si="3626"/>
        <v>0</v>
      </c>
      <c r="FV412" s="20">
        <f t="shared" si="3627"/>
        <v>0</v>
      </c>
      <c r="FW412" s="294"/>
    </row>
    <row r="413" spans="1:179" ht="27.75" customHeight="1">
      <c r="A413" s="40"/>
      <c r="B413" s="41"/>
      <c r="C413" s="41" t="s">
        <v>183</v>
      </c>
      <c r="D413" s="48"/>
      <c r="E413" s="41"/>
      <c r="F413" s="48"/>
      <c r="G413" s="48"/>
      <c r="H413" s="43"/>
      <c r="I413" s="43"/>
      <c r="J413" s="44"/>
      <c r="K413" s="44"/>
      <c r="L413" s="44"/>
      <c r="M413" s="44"/>
      <c r="N413" s="43"/>
      <c r="O413" s="43"/>
      <c r="P413" s="1"/>
      <c r="Q413" s="16"/>
      <c r="R413" s="1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1">
        <f t="shared" si="3630"/>
        <v>0</v>
      </c>
      <c r="AD413" s="1">
        <f t="shared" si="3631"/>
        <v>0</v>
      </c>
      <c r="AE413" s="1">
        <f t="shared" si="3632"/>
        <v>0</v>
      </c>
      <c r="AF413" s="1">
        <f t="shared" si="3633"/>
        <v>0</v>
      </c>
      <c r="AG413" s="1">
        <f t="shared" si="3634"/>
        <v>0</v>
      </c>
      <c r="AH413" s="1">
        <f t="shared" si="3635"/>
        <v>0</v>
      </c>
      <c r="AI413" s="1">
        <f t="shared" si="3636"/>
        <v>0</v>
      </c>
      <c r="AJ413" s="1">
        <f t="shared" si="3637"/>
        <v>0</v>
      </c>
      <c r="AK413" s="1">
        <f t="shared" si="3638"/>
        <v>0</v>
      </c>
      <c r="AL413" s="1">
        <f t="shared" si="3639"/>
        <v>0</v>
      </c>
      <c r="AM413" s="1">
        <f t="shared" si="3640"/>
        <v>0</v>
      </c>
      <c r="AN413" s="1">
        <f t="shared" si="3641"/>
        <v>0</v>
      </c>
      <c r="AO413" s="44"/>
      <c r="AP413" s="44"/>
      <c r="AQ413" s="44"/>
      <c r="AR413" s="44"/>
      <c r="AS413" s="122">
        <f t="shared" si="3598"/>
        <v>0</v>
      </c>
      <c r="AT413" s="122">
        <f t="shared" si="3599"/>
        <v>0</v>
      </c>
      <c r="AU413" s="122">
        <f t="shared" si="3600"/>
        <v>0</v>
      </c>
      <c r="AV413" s="122">
        <f t="shared" si="3601"/>
        <v>0</v>
      </c>
      <c r="AW413" s="44"/>
      <c r="AX413" s="294"/>
      <c r="AY413" s="294"/>
      <c r="AZ413" s="294"/>
      <c r="BA413" s="294"/>
      <c r="BB413" s="294"/>
      <c r="BC413" s="29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127"/>
      <c r="BO413" s="44"/>
      <c r="BP413" s="1"/>
      <c r="BQ413" s="44"/>
      <c r="BR413" s="17"/>
      <c r="BS413" s="1">
        <f t="shared" si="3518"/>
        <v>0</v>
      </c>
      <c r="BT413" s="17">
        <f t="shared" si="3642"/>
        <v>0</v>
      </c>
      <c r="BU413" s="44"/>
      <c r="BV413" s="44"/>
      <c r="BW413" s="44"/>
      <c r="BX413" s="44"/>
      <c r="BY413" s="44"/>
      <c r="BZ413" s="44"/>
      <c r="CA413" s="44"/>
      <c r="CB413" s="44"/>
      <c r="CC413" s="44"/>
      <c r="CD413" s="92"/>
      <c r="CE413" s="92"/>
      <c r="CF413" s="92"/>
      <c r="CG413" s="44"/>
      <c r="CH413" s="1"/>
      <c r="CI413" s="1"/>
      <c r="CJ413" s="1"/>
      <c r="CK413" s="383"/>
      <c r="CL413" s="383"/>
      <c r="CM413" s="383"/>
      <c r="CN413" s="1">
        <f t="shared" si="3602"/>
        <v>0</v>
      </c>
      <c r="CO413" s="1">
        <f t="shared" si="3603"/>
        <v>0</v>
      </c>
      <c r="CP413" s="20">
        <f t="shared" si="3604"/>
        <v>0</v>
      </c>
      <c r="CQ413" s="351"/>
      <c r="CR413" s="131">
        <f t="shared" ref="CR413:CR427" si="3647">+IF(SUM(AX413:BM413)&gt;0,1,0)</f>
        <v>0</v>
      </c>
      <c r="CS413" s="44"/>
      <c r="CT413" s="44"/>
      <c r="CU413" s="1"/>
      <c r="CV413" s="1"/>
      <c r="CW413" s="1"/>
      <c r="CX413" s="1"/>
      <c r="CY413" s="1"/>
      <c r="CZ413" s="44"/>
      <c r="DA413" s="17">
        <f t="shared" si="3643"/>
        <v>0</v>
      </c>
      <c r="DB413" s="359">
        <f t="shared" si="3525"/>
        <v>0</v>
      </c>
      <c r="DC413" s="359">
        <f t="shared" si="3526"/>
        <v>0</v>
      </c>
      <c r="DD413" s="44"/>
      <c r="DE413" s="44"/>
      <c r="DF413" s="44"/>
      <c r="DG413" s="44"/>
      <c r="DH413" s="44"/>
      <c r="DI413" s="44"/>
      <c r="DJ413" s="44"/>
      <c r="DK413" s="44"/>
      <c r="DL413" s="44"/>
      <c r="DM413" s="44"/>
      <c r="DN413" s="44"/>
      <c r="DO413" s="1"/>
      <c r="DP413" s="1"/>
      <c r="DQ413" s="17">
        <f t="shared" si="3606"/>
        <v>0</v>
      </c>
      <c r="DR413" s="17">
        <f t="shared" si="3607"/>
        <v>0</v>
      </c>
      <c r="DS413" s="17">
        <f t="shared" si="3608"/>
        <v>0</v>
      </c>
      <c r="DT413" s="17">
        <f t="shared" si="3609"/>
        <v>0</v>
      </c>
      <c r="DU413" s="17">
        <f t="shared" si="3610"/>
        <v>0</v>
      </c>
      <c r="DV413" s="17">
        <f t="shared" si="3611"/>
        <v>0</v>
      </c>
      <c r="DW413" s="1"/>
      <c r="DX413" s="1"/>
      <c r="DY413" s="20">
        <f t="shared" si="3612"/>
        <v>0</v>
      </c>
      <c r="DZ413" s="20">
        <f t="shared" si="3613"/>
        <v>0</v>
      </c>
      <c r="EA413" s="20">
        <f t="shared" si="3614"/>
        <v>0</v>
      </c>
      <c r="EB413" s="20">
        <f t="shared" si="3615"/>
        <v>0</v>
      </c>
      <c r="EC413" s="18">
        <f t="shared" si="3616"/>
        <v>0</v>
      </c>
      <c r="ED413" s="19">
        <f t="shared" si="3644"/>
        <v>0</v>
      </c>
      <c r="EE413" s="19">
        <f t="shared" si="3617"/>
        <v>0</v>
      </c>
      <c r="EF413" s="1">
        <f t="shared" si="3618"/>
        <v>0</v>
      </c>
      <c r="EG413" s="18">
        <f t="shared" si="3619"/>
        <v>0</v>
      </c>
      <c r="EH413" s="341"/>
      <c r="EI413" s="44"/>
      <c r="EJ413" s="44"/>
      <c r="EK413" s="44"/>
      <c r="EL413" s="93"/>
      <c r="EM413" s="93"/>
      <c r="EN413" s="93"/>
      <c r="EO413" s="366"/>
      <c r="EP413" s="366"/>
      <c r="EQ413" s="374"/>
      <c r="ER413" s="374"/>
      <c r="ES413" s="374"/>
      <c r="ET413" s="374"/>
      <c r="EU413" s="18">
        <f t="shared" si="3620"/>
        <v>0</v>
      </c>
      <c r="EV413" s="18">
        <f t="shared" si="3543"/>
        <v>0</v>
      </c>
      <c r="EW413" s="341"/>
      <c r="EX413" s="341"/>
      <c r="EY413" s="341"/>
      <c r="EZ413" s="365">
        <f t="shared" si="3464"/>
        <v>0</v>
      </c>
      <c r="FA413" s="44"/>
      <c r="FB413" s="44"/>
      <c r="FC413" s="44"/>
      <c r="FD413" s="45"/>
      <c r="FE413" s="45"/>
      <c r="FF413" s="45"/>
      <c r="FG413" s="300"/>
      <c r="FH413" s="45"/>
      <c r="FI413" s="45"/>
      <c r="FJ413" s="45"/>
      <c r="FK413" s="44"/>
      <c r="FL413" s="44"/>
      <c r="FM413" s="44"/>
      <c r="FN413" s="44"/>
      <c r="FO413" s="294"/>
      <c r="FP413" s="20">
        <f t="shared" si="3621"/>
        <v>0</v>
      </c>
      <c r="FQ413" s="20">
        <f t="shared" si="3622"/>
        <v>0</v>
      </c>
      <c r="FR413" s="20">
        <f t="shared" si="3623"/>
        <v>0</v>
      </c>
      <c r="FS413" s="20">
        <f t="shared" si="3624"/>
        <v>0</v>
      </c>
      <c r="FT413" s="20">
        <f t="shared" si="3625"/>
        <v>0</v>
      </c>
      <c r="FU413" s="20">
        <f t="shared" si="3626"/>
        <v>0</v>
      </c>
      <c r="FV413" s="20">
        <f t="shared" si="3627"/>
        <v>0</v>
      </c>
      <c r="FW413" s="44"/>
    </row>
    <row r="414" spans="1:179" ht="27.75" customHeight="1">
      <c r="A414" s="40"/>
      <c r="B414" s="46" t="s">
        <v>27</v>
      </c>
      <c r="C414" s="46" t="s">
        <v>27</v>
      </c>
      <c r="D414" s="48"/>
      <c r="E414" s="48" t="s">
        <v>165</v>
      </c>
      <c r="F414" s="48">
        <v>6</v>
      </c>
      <c r="G414" s="48">
        <v>6</v>
      </c>
      <c r="H414" s="43">
        <v>1</v>
      </c>
      <c r="I414" s="43">
        <f>H414*1.5</f>
        <v>1.5</v>
      </c>
      <c r="J414" s="44"/>
      <c r="K414" s="44">
        <v>4</v>
      </c>
      <c r="L414" s="44"/>
      <c r="M414" s="44"/>
      <c r="N414" s="43"/>
      <c r="O414" s="43"/>
      <c r="P414" s="1"/>
      <c r="Q414" s="16"/>
      <c r="R414" s="1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1">
        <f t="shared" si="3630"/>
        <v>0</v>
      </c>
      <c r="AD414" s="1">
        <f t="shared" si="3631"/>
        <v>0</v>
      </c>
      <c r="AE414" s="1">
        <f t="shared" si="3632"/>
        <v>0</v>
      </c>
      <c r="AF414" s="1">
        <f t="shared" si="3633"/>
        <v>0</v>
      </c>
      <c r="AG414" s="1">
        <f t="shared" si="3634"/>
        <v>0</v>
      </c>
      <c r="AH414" s="1">
        <f t="shared" si="3635"/>
        <v>0</v>
      </c>
      <c r="AI414" s="1">
        <f t="shared" si="3636"/>
        <v>0</v>
      </c>
      <c r="AJ414" s="1">
        <f t="shared" si="3637"/>
        <v>0</v>
      </c>
      <c r="AK414" s="1">
        <f t="shared" si="3638"/>
        <v>0</v>
      </c>
      <c r="AL414" s="1">
        <f t="shared" si="3639"/>
        <v>0</v>
      </c>
      <c r="AM414" s="1">
        <f t="shared" si="3640"/>
        <v>0</v>
      </c>
      <c r="AN414" s="1">
        <f t="shared" si="3641"/>
        <v>0</v>
      </c>
      <c r="AO414" s="44"/>
      <c r="AP414" s="44"/>
      <c r="AQ414" s="44"/>
      <c r="AR414" s="44">
        <f t="shared" ref="AR414:AR427" si="3648">+G414</f>
        <v>6</v>
      </c>
      <c r="AS414" s="122">
        <f t="shared" si="3598"/>
        <v>0</v>
      </c>
      <c r="AT414" s="122">
        <f t="shared" si="3599"/>
        <v>0</v>
      </c>
      <c r="AU414" s="122">
        <f t="shared" si="3600"/>
        <v>0</v>
      </c>
      <c r="AV414" s="122">
        <f t="shared" si="3601"/>
        <v>1</v>
      </c>
      <c r="AW414" s="44"/>
      <c r="AX414" s="294"/>
      <c r="AY414" s="294"/>
      <c r="AZ414" s="294"/>
      <c r="BA414" s="294"/>
      <c r="BB414" s="294"/>
      <c r="BC414" s="29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127"/>
      <c r="BO414" s="44"/>
      <c r="BP414" s="1"/>
      <c r="BQ414" s="44"/>
      <c r="BR414" s="17">
        <v>1</v>
      </c>
      <c r="BS414" s="1">
        <f t="shared" si="3518"/>
        <v>0</v>
      </c>
      <c r="BT414" s="17">
        <f t="shared" si="3642"/>
        <v>0</v>
      </c>
      <c r="BU414" s="44"/>
      <c r="BV414" s="44">
        <v>1</v>
      </c>
      <c r="BW414" s="44"/>
      <c r="BX414" s="44"/>
      <c r="BY414" s="44"/>
      <c r="BZ414" s="44"/>
      <c r="CA414" s="44"/>
      <c r="CB414" s="44"/>
      <c r="CC414" s="44"/>
      <c r="CD414" s="92"/>
      <c r="CE414" s="92"/>
      <c r="CF414" s="92"/>
      <c r="CG414" s="44"/>
      <c r="CH414" s="1"/>
      <c r="CI414" s="1"/>
      <c r="CJ414" s="1"/>
      <c r="CK414" s="383"/>
      <c r="CL414" s="383"/>
      <c r="CM414" s="383"/>
      <c r="CN414" s="1">
        <f t="shared" si="3602"/>
        <v>0</v>
      </c>
      <c r="CO414" s="1">
        <f t="shared" si="3603"/>
        <v>0</v>
      </c>
      <c r="CP414" s="20">
        <f t="shared" si="3604"/>
        <v>0</v>
      </c>
      <c r="CQ414" s="351"/>
      <c r="CR414" s="131">
        <f t="shared" si="3647"/>
        <v>0</v>
      </c>
      <c r="CS414" s="44"/>
      <c r="CT414" s="44"/>
      <c r="CU414" s="1"/>
      <c r="CV414" s="1"/>
      <c r="CW414" s="1"/>
      <c r="CX414" s="1"/>
      <c r="CY414" s="1"/>
      <c r="CZ414" s="44"/>
      <c r="DA414" s="17">
        <f t="shared" si="3643"/>
        <v>0</v>
      </c>
      <c r="DB414" s="359">
        <f t="shared" si="3525"/>
        <v>0</v>
      </c>
      <c r="DC414" s="359">
        <f t="shared" si="3526"/>
        <v>0</v>
      </c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1"/>
      <c r="DP414" s="1"/>
      <c r="DQ414" s="17">
        <f t="shared" si="3606"/>
        <v>0</v>
      </c>
      <c r="DR414" s="17">
        <f t="shared" si="3607"/>
        <v>0</v>
      </c>
      <c r="DS414" s="17">
        <f t="shared" si="3608"/>
        <v>0</v>
      </c>
      <c r="DT414" s="17">
        <f t="shared" si="3609"/>
        <v>0</v>
      </c>
      <c r="DU414" s="17">
        <f t="shared" si="3610"/>
        <v>0</v>
      </c>
      <c r="DV414" s="17">
        <f t="shared" si="3611"/>
        <v>0</v>
      </c>
      <c r="DW414" s="1"/>
      <c r="DX414" s="1"/>
      <c r="DY414" s="20">
        <f t="shared" si="3612"/>
        <v>0</v>
      </c>
      <c r="DZ414" s="20">
        <f t="shared" si="3613"/>
        <v>0</v>
      </c>
      <c r="EA414" s="20">
        <f t="shared" si="3614"/>
        <v>0</v>
      </c>
      <c r="EB414" s="20">
        <f t="shared" si="3615"/>
        <v>0</v>
      </c>
      <c r="EC414" s="18">
        <f t="shared" si="3616"/>
        <v>0</v>
      </c>
      <c r="ED414" s="19">
        <f t="shared" si="3644"/>
        <v>0</v>
      </c>
      <c r="EE414" s="19">
        <f t="shared" si="3617"/>
        <v>0</v>
      </c>
      <c r="EF414" s="1">
        <f t="shared" si="3618"/>
        <v>0</v>
      </c>
      <c r="EG414" s="18">
        <f t="shared" si="3619"/>
        <v>0</v>
      </c>
      <c r="EH414" s="341"/>
      <c r="EI414" s="44"/>
      <c r="EJ414" s="44"/>
      <c r="EK414" s="44"/>
      <c r="EL414" s="93"/>
      <c r="EM414" s="93"/>
      <c r="EN414" s="93"/>
      <c r="EO414" s="366"/>
      <c r="EP414" s="366"/>
      <c r="EQ414" s="374"/>
      <c r="ER414" s="374"/>
      <c r="ES414" s="374"/>
      <c r="ET414" s="374"/>
      <c r="EU414" s="18">
        <f t="shared" si="3620"/>
        <v>0</v>
      </c>
      <c r="EV414" s="18">
        <f t="shared" si="3543"/>
        <v>0</v>
      </c>
      <c r="EW414" s="341"/>
      <c r="EX414" s="341"/>
      <c r="EY414" s="341"/>
      <c r="EZ414" s="365">
        <f t="shared" si="3464"/>
        <v>0</v>
      </c>
      <c r="FA414" s="44"/>
      <c r="FB414" s="44"/>
      <c r="FC414" s="44"/>
      <c r="FD414" s="45"/>
      <c r="FE414" s="45"/>
      <c r="FF414" s="45"/>
      <c r="FG414" s="300"/>
      <c r="FH414" s="45"/>
      <c r="FI414" s="45"/>
      <c r="FJ414" s="45"/>
      <c r="FK414" s="44"/>
      <c r="FL414" s="44"/>
      <c r="FM414" s="44"/>
      <c r="FN414" s="44"/>
      <c r="FO414" s="294"/>
      <c r="FP414" s="20">
        <f t="shared" si="3621"/>
        <v>0</v>
      </c>
      <c r="FQ414" s="20">
        <f t="shared" si="3622"/>
        <v>0</v>
      </c>
      <c r="FR414" s="20">
        <f t="shared" si="3623"/>
        <v>0</v>
      </c>
      <c r="FS414" s="20">
        <f t="shared" si="3624"/>
        <v>0</v>
      </c>
      <c r="FT414" s="20">
        <f t="shared" si="3625"/>
        <v>0</v>
      </c>
      <c r="FU414" s="20">
        <f t="shared" si="3626"/>
        <v>0</v>
      </c>
      <c r="FV414" s="20">
        <f t="shared" si="3627"/>
        <v>0</v>
      </c>
      <c r="FW414" s="44"/>
    </row>
    <row r="415" spans="1:179" s="301" customFormat="1" ht="26.25" customHeight="1">
      <c r="A415" s="295"/>
      <c r="B415" s="296">
        <v>1</v>
      </c>
      <c r="C415" s="296">
        <v>1</v>
      </c>
      <c r="D415" s="296" t="s">
        <v>201</v>
      </c>
      <c r="E415" s="296" t="s">
        <v>187</v>
      </c>
      <c r="F415" s="296">
        <v>14</v>
      </c>
      <c r="G415" s="296">
        <f>F415</f>
        <v>14</v>
      </c>
      <c r="H415" s="297"/>
      <c r="I415" s="297"/>
      <c r="J415" s="294"/>
      <c r="K415" s="294"/>
      <c r="L415" s="294"/>
      <c r="M415" s="294"/>
      <c r="N415" s="297"/>
      <c r="O415" s="297"/>
      <c r="P415" s="1"/>
      <c r="Q415" s="16"/>
      <c r="R415" s="1"/>
      <c r="S415" s="294"/>
      <c r="T415" s="294"/>
      <c r="U415" s="294"/>
      <c r="V415" s="294"/>
      <c r="W415" s="294"/>
      <c r="X415" s="294"/>
      <c r="Y415" s="294"/>
      <c r="Z415" s="294"/>
      <c r="AA415" s="294"/>
      <c r="AB415" s="294"/>
      <c r="AC415" s="1">
        <f t="shared" si="3630"/>
        <v>0</v>
      </c>
      <c r="AD415" s="1">
        <f t="shared" si="3631"/>
        <v>0</v>
      </c>
      <c r="AE415" s="1">
        <f t="shared" si="3632"/>
        <v>0</v>
      </c>
      <c r="AF415" s="1">
        <f t="shared" si="3633"/>
        <v>0</v>
      </c>
      <c r="AG415" s="1">
        <f t="shared" si="3634"/>
        <v>0</v>
      </c>
      <c r="AH415" s="1">
        <f t="shared" si="3635"/>
        <v>0</v>
      </c>
      <c r="AI415" s="1">
        <f t="shared" si="3636"/>
        <v>0</v>
      </c>
      <c r="AJ415" s="1">
        <f t="shared" si="3637"/>
        <v>0</v>
      </c>
      <c r="AK415" s="1">
        <f t="shared" si="3638"/>
        <v>0</v>
      </c>
      <c r="AL415" s="1">
        <f t="shared" si="3639"/>
        <v>0</v>
      </c>
      <c r="AM415" s="1">
        <f t="shared" si="3640"/>
        <v>0</v>
      </c>
      <c r="AN415" s="1">
        <f t="shared" si="3641"/>
        <v>0</v>
      </c>
      <c r="AO415" s="294"/>
      <c r="AP415" s="294"/>
      <c r="AQ415" s="294"/>
      <c r="AR415" s="44">
        <f t="shared" si="3648"/>
        <v>14</v>
      </c>
      <c r="AS415" s="298">
        <f t="shared" si="3598"/>
        <v>0</v>
      </c>
      <c r="AT415" s="298">
        <f t="shared" si="3599"/>
        <v>0</v>
      </c>
      <c r="AU415" s="298">
        <f t="shared" si="3600"/>
        <v>0</v>
      </c>
      <c r="AV415" s="298">
        <f t="shared" si="3601"/>
        <v>1</v>
      </c>
      <c r="AW415" s="294"/>
      <c r="AX415" s="294"/>
      <c r="AY415" s="294"/>
      <c r="AZ415" s="294"/>
      <c r="BA415" s="294"/>
      <c r="BB415" s="294"/>
      <c r="BC415" s="294"/>
      <c r="BD415" s="294"/>
      <c r="BE415" s="294"/>
      <c r="BF415" s="294"/>
      <c r="BG415" s="294"/>
      <c r="BH415" s="294"/>
      <c r="BI415" s="294"/>
      <c r="BJ415" s="294"/>
      <c r="BK415" s="294"/>
      <c r="BL415" s="294"/>
      <c r="BM415" s="294"/>
      <c r="BN415" s="294"/>
      <c r="BO415" s="294"/>
      <c r="BP415" s="1"/>
      <c r="BQ415" s="294"/>
      <c r="BR415" s="17">
        <v>2</v>
      </c>
      <c r="BS415" s="1">
        <f t="shared" si="3518"/>
        <v>0</v>
      </c>
      <c r="BT415" s="17">
        <f t="shared" si="3642"/>
        <v>0</v>
      </c>
      <c r="BU415" s="294"/>
      <c r="BV415" s="44">
        <v>1</v>
      </c>
      <c r="BW415" s="294"/>
      <c r="BX415" s="294"/>
      <c r="BY415" s="294"/>
      <c r="BZ415" s="294"/>
      <c r="CA415" s="294"/>
      <c r="CB415" s="294"/>
      <c r="CC415" s="294"/>
      <c r="CD415" s="1"/>
      <c r="CE415" s="1"/>
      <c r="CF415" s="1"/>
      <c r="CG415" s="294"/>
      <c r="CH415" s="1"/>
      <c r="CI415" s="1"/>
      <c r="CJ415" s="1"/>
      <c r="CK415" s="383"/>
      <c r="CL415" s="383"/>
      <c r="CM415" s="383"/>
      <c r="CN415" s="1">
        <f t="shared" si="3602"/>
        <v>0</v>
      </c>
      <c r="CO415" s="1">
        <f t="shared" si="3603"/>
        <v>0</v>
      </c>
      <c r="CP415" s="20">
        <f t="shared" si="3604"/>
        <v>0</v>
      </c>
      <c r="CQ415" s="351"/>
      <c r="CR415" s="299">
        <f t="shared" si="3647"/>
        <v>0</v>
      </c>
      <c r="CS415" s="294"/>
      <c r="CT415" s="294"/>
      <c r="CU415" s="1"/>
      <c r="CV415" s="1"/>
      <c r="CW415" s="1"/>
      <c r="CX415" s="1"/>
      <c r="CY415" s="1"/>
      <c r="CZ415" s="294"/>
      <c r="DA415" s="17">
        <f t="shared" si="3643"/>
        <v>0</v>
      </c>
      <c r="DB415" s="359">
        <f t="shared" si="3525"/>
        <v>0</v>
      </c>
      <c r="DC415" s="359">
        <f t="shared" si="3526"/>
        <v>0</v>
      </c>
      <c r="DD415" s="294"/>
      <c r="DE415" s="294"/>
      <c r="DF415" s="294"/>
      <c r="DG415" s="294"/>
      <c r="DH415" s="294"/>
      <c r="DI415" s="294"/>
      <c r="DJ415" s="294"/>
      <c r="DK415" s="294"/>
      <c r="DL415" s="294"/>
      <c r="DM415" s="294"/>
      <c r="DN415" s="294"/>
      <c r="DO415" s="1"/>
      <c r="DP415" s="1"/>
      <c r="DQ415" s="17">
        <f t="shared" si="3606"/>
        <v>0</v>
      </c>
      <c r="DR415" s="17">
        <f t="shared" si="3607"/>
        <v>0</v>
      </c>
      <c r="DS415" s="17">
        <f t="shared" si="3608"/>
        <v>0</v>
      </c>
      <c r="DT415" s="17">
        <f t="shared" si="3609"/>
        <v>0</v>
      </c>
      <c r="DU415" s="17">
        <f t="shared" si="3610"/>
        <v>0</v>
      </c>
      <c r="DV415" s="17">
        <f t="shared" si="3611"/>
        <v>0</v>
      </c>
      <c r="DW415" s="1"/>
      <c r="DX415" s="1"/>
      <c r="DY415" s="20">
        <f t="shared" si="3612"/>
        <v>0</v>
      </c>
      <c r="DZ415" s="20">
        <f t="shared" si="3613"/>
        <v>0</v>
      </c>
      <c r="EA415" s="20">
        <f t="shared" si="3614"/>
        <v>0</v>
      </c>
      <c r="EB415" s="20">
        <f t="shared" si="3615"/>
        <v>0</v>
      </c>
      <c r="EC415" s="18">
        <f t="shared" si="3616"/>
        <v>0</v>
      </c>
      <c r="ED415" s="19">
        <f t="shared" si="3644"/>
        <v>0</v>
      </c>
      <c r="EE415" s="19">
        <f t="shared" si="3617"/>
        <v>0</v>
      </c>
      <c r="EF415" s="1">
        <f t="shared" si="3618"/>
        <v>0</v>
      </c>
      <c r="EG415" s="18">
        <f t="shared" si="3619"/>
        <v>0</v>
      </c>
      <c r="EH415" s="341"/>
      <c r="EI415" s="294"/>
      <c r="EJ415" s="294"/>
      <c r="EK415" s="294"/>
      <c r="EL415" s="19"/>
      <c r="EM415" s="19"/>
      <c r="EN415" s="19"/>
      <c r="EO415" s="366"/>
      <c r="EP415" s="366"/>
      <c r="EQ415" s="374"/>
      <c r="ER415" s="374"/>
      <c r="ES415" s="374"/>
      <c r="ET415" s="374"/>
      <c r="EU415" s="18">
        <f t="shared" si="3620"/>
        <v>0</v>
      </c>
      <c r="EV415" s="18">
        <f t="shared" si="3543"/>
        <v>0</v>
      </c>
      <c r="EW415" s="341"/>
      <c r="EX415" s="341"/>
      <c r="EY415" s="341"/>
      <c r="EZ415" s="365">
        <f t="shared" si="3464"/>
        <v>0</v>
      </c>
      <c r="FA415" s="294"/>
      <c r="FB415" s="294"/>
      <c r="FC415" s="294"/>
      <c r="FD415" s="300"/>
      <c r="FE415" s="300"/>
      <c r="FF415" s="300"/>
      <c r="FG415" s="300"/>
      <c r="FH415" s="300"/>
      <c r="FI415" s="300"/>
      <c r="FJ415" s="300"/>
      <c r="FK415" s="294"/>
      <c r="FL415" s="294"/>
      <c r="FM415" s="294"/>
      <c r="FN415" s="294"/>
      <c r="FO415" s="294"/>
      <c r="FP415" s="20">
        <f t="shared" si="3621"/>
        <v>0</v>
      </c>
      <c r="FQ415" s="20">
        <f t="shared" si="3622"/>
        <v>0</v>
      </c>
      <c r="FR415" s="20">
        <f t="shared" si="3623"/>
        <v>0</v>
      </c>
      <c r="FS415" s="20">
        <f t="shared" si="3624"/>
        <v>0</v>
      </c>
      <c r="FT415" s="20">
        <f t="shared" si="3625"/>
        <v>0</v>
      </c>
      <c r="FU415" s="20">
        <f t="shared" si="3626"/>
        <v>0</v>
      </c>
      <c r="FV415" s="20">
        <f t="shared" si="3627"/>
        <v>0</v>
      </c>
      <c r="FW415" s="294"/>
    </row>
    <row r="416" spans="1:179" s="301" customFormat="1" ht="26.25" customHeight="1">
      <c r="A416" s="295"/>
      <c r="B416" s="296">
        <v>2</v>
      </c>
      <c r="C416" s="296">
        <f>B416</f>
        <v>2</v>
      </c>
      <c r="D416" s="48" t="s">
        <v>44</v>
      </c>
      <c r="E416" s="296" t="str">
        <f>D416</f>
        <v>LT8,5</v>
      </c>
      <c r="F416" s="296">
        <v>43</v>
      </c>
      <c r="G416" s="296">
        <f>F416</f>
        <v>43</v>
      </c>
      <c r="H416" s="297"/>
      <c r="I416" s="297"/>
      <c r="J416" s="294"/>
      <c r="K416" s="294"/>
      <c r="L416" s="294"/>
      <c r="M416" s="294"/>
      <c r="N416" s="297"/>
      <c r="O416" s="297"/>
      <c r="P416" s="1"/>
      <c r="Q416" s="16"/>
      <c r="R416" s="1"/>
      <c r="S416" s="294"/>
      <c r="T416" s="294"/>
      <c r="U416" s="294"/>
      <c r="V416" s="294"/>
      <c r="W416" s="294"/>
      <c r="X416" s="294"/>
      <c r="Y416" s="294"/>
      <c r="Z416" s="294"/>
      <c r="AA416" s="294"/>
      <c r="AB416" s="294"/>
      <c r="AC416" s="1">
        <f t="shared" si="3630"/>
        <v>0</v>
      </c>
      <c r="AD416" s="1">
        <f t="shared" si="3631"/>
        <v>0</v>
      </c>
      <c r="AE416" s="1">
        <f t="shared" si="3632"/>
        <v>0</v>
      </c>
      <c r="AF416" s="1">
        <f t="shared" si="3633"/>
        <v>0</v>
      </c>
      <c r="AG416" s="1">
        <f t="shared" si="3634"/>
        <v>0</v>
      </c>
      <c r="AH416" s="1">
        <f t="shared" si="3635"/>
        <v>0</v>
      </c>
      <c r="AI416" s="1">
        <f t="shared" si="3636"/>
        <v>0</v>
      </c>
      <c r="AJ416" s="1">
        <f t="shared" si="3637"/>
        <v>0</v>
      </c>
      <c r="AK416" s="1">
        <f t="shared" si="3638"/>
        <v>0</v>
      </c>
      <c r="AL416" s="1">
        <f t="shared" si="3639"/>
        <v>0</v>
      </c>
      <c r="AM416" s="1">
        <f t="shared" si="3640"/>
        <v>0</v>
      </c>
      <c r="AN416" s="1">
        <f t="shared" si="3641"/>
        <v>0</v>
      </c>
      <c r="AO416" s="294"/>
      <c r="AP416" s="294"/>
      <c r="AQ416" s="294"/>
      <c r="AR416" s="44">
        <f t="shared" si="3648"/>
        <v>43</v>
      </c>
      <c r="AS416" s="298">
        <f t="shared" si="3598"/>
        <v>0</v>
      </c>
      <c r="AT416" s="298">
        <f t="shared" si="3599"/>
        <v>0</v>
      </c>
      <c r="AU416" s="298">
        <f t="shared" si="3600"/>
        <v>0</v>
      </c>
      <c r="AV416" s="298">
        <f t="shared" si="3601"/>
        <v>1</v>
      </c>
      <c r="AW416" s="294"/>
      <c r="AX416" s="294"/>
      <c r="AY416" s="294"/>
      <c r="AZ416" s="294"/>
      <c r="BA416" s="294"/>
      <c r="BB416" s="294"/>
      <c r="BC416" s="294"/>
      <c r="BD416" s="294"/>
      <c r="BE416" s="294"/>
      <c r="BF416" s="294"/>
      <c r="BG416" s="294"/>
      <c r="BH416" s="294"/>
      <c r="BI416" s="294"/>
      <c r="BJ416" s="294"/>
      <c r="BK416" s="294"/>
      <c r="BL416" s="294"/>
      <c r="BM416" s="294"/>
      <c r="BN416" s="294"/>
      <c r="BO416" s="294"/>
      <c r="BP416" s="1"/>
      <c r="BQ416" s="294"/>
      <c r="BR416" s="17">
        <v>2</v>
      </c>
      <c r="BS416" s="1">
        <f t="shared" si="3518"/>
        <v>0</v>
      </c>
      <c r="BT416" s="17">
        <f t="shared" si="3642"/>
        <v>0</v>
      </c>
      <c r="BU416" s="294"/>
      <c r="BV416" s="44">
        <v>1</v>
      </c>
      <c r="BW416" s="294">
        <v>1</v>
      </c>
      <c r="BX416" s="294">
        <v>1</v>
      </c>
      <c r="BY416" s="294"/>
      <c r="BZ416" s="294"/>
      <c r="CA416" s="294"/>
      <c r="CB416" s="294"/>
      <c r="CC416" s="294"/>
      <c r="CD416" s="1"/>
      <c r="CE416" s="1"/>
      <c r="CF416" s="1"/>
      <c r="CG416" s="294"/>
      <c r="CH416" s="1"/>
      <c r="CI416" s="1"/>
      <c r="CJ416" s="1"/>
      <c r="CK416" s="383"/>
      <c r="CL416" s="383"/>
      <c r="CM416" s="383"/>
      <c r="CN416" s="1">
        <f t="shared" si="3602"/>
        <v>1</v>
      </c>
      <c r="CO416" s="1">
        <f t="shared" si="3603"/>
        <v>1</v>
      </c>
      <c r="CP416" s="20">
        <f t="shared" si="3604"/>
        <v>0</v>
      </c>
      <c r="CQ416" s="351"/>
      <c r="CR416" s="299">
        <f t="shared" si="3647"/>
        <v>0</v>
      </c>
      <c r="CS416" s="294"/>
      <c r="CT416" s="294"/>
      <c r="CU416" s="1"/>
      <c r="CV416" s="1"/>
      <c r="CW416" s="1"/>
      <c r="CX416" s="1"/>
      <c r="CY416" s="1"/>
      <c r="CZ416" s="294"/>
      <c r="DA416" s="17">
        <f t="shared" si="3643"/>
        <v>0</v>
      </c>
      <c r="DB416" s="359">
        <f t="shared" si="3525"/>
        <v>0</v>
      </c>
      <c r="DC416" s="359">
        <f t="shared" si="3526"/>
        <v>0</v>
      </c>
      <c r="DD416" s="294"/>
      <c r="DE416" s="294"/>
      <c r="DF416" s="294"/>
      <c r="DG416" s="294"/>
      <c r="DH416" s="294"/>
      <c r="DI416" s="294"/>
      <c r="DJ416" s="294"/>
      <c r="DK416" s="294"/>
      <c r="DL416" s="294"/>
      <c r="DM416" s="294"/>
      <c r="DN416" s="294"/>
      <c r="DO416" s="1"/>
      <c r="DP416" s="1"/>
      <c r="DQ416" s="17">
        <f t="shared" si="3606"/>
        <v>0</v>
      </c>
      <c r="DR416" s="17">
        <f t="shared" si="3607"/>
        <v>0</v>
      </c>
      <c r="DS416" s="17">
        <f t="shared" si="3608"/>
        <v>0</v>
      </c>
      <c r="DT416" s="17">
        <f t="shared" si="3609"/>
        <v>0</v>
      </c>
      <c r="DU416" s="17">
        <f t="shared" si="3610"/>
        <v>0</v>
      </c>
      <c r="DV416" s="17">
        <f t="shared" si="3611"/>
        <v>0</v>
      </c>
      <c r="DW416" s="1"/>
      <c r="DX416" s="1"/>
      <c r="DY416" s="20">
        <f t="shared" si="3612"/>
        <v>0</v>
      </c>
      <c r="DZ416" s="20">
        <f t="shared" si="3613"/>
        <v>0</v>
      </c>
      <c r="EA416" s="20">
        <f t="shared" si="3614"/>
        <v>0</v>
      </c>
      <c r="EB416" s="20">
        <f t="shared" si="3615"/>
        <v>0</v>
      </c>
      <c r="EC416" s="18">
        <f t="shared" si="3616"/>
        <v>0</v>
      </c>
      <c r="ED416" s="19">
        <f t="shared" si="3644"/>
        <v>0</v>
      </c>
      <c r="EE416" s="19">
        <f t="shared" si="3617"/>
        <v>0</v>
      </c>
      <c r="EF416" s="1">
        <f t="shared" si="3618"/>
        <v>0</v>
      </c>
      <c r="EG416" s="18">
        <f t="shared" si="3619"/>
        <v>0</v>
      </c>
      <c r="EH416" s="341"/>
      <c r="EI416" s="294"/>
      <c r="EJ416" s="294"/>
      <c r="EK416" s="294"/>
      <c r="EL416" s="19"/>
      <c r="EM416" s="19"/>
      <c r="EN416" s="19"/>
      <c r="EO416" s="366"/>
      <c r="EP416" s="366"/>
      <c r="EQ416" s="374"/>
      <c r="ER416" s="374"/>
      <c r="ES416" s="374"/>
      <c r="ET416" s="374"/>
      <c r="EU416" s="18">
        <f t="shared" si="3620"/>
        <v>0</v>
      </c>
      <c r="EV416" s="18">
        <f t="shared" si="3543"/>
        <v>0</v>
      </c>
      <c r="EW416" s="341"/>
      <c r="EX416" s="341"/>
      <c r="EY416" s="341"/>
      <c r="EZ416" s="365">
        <f t="shared" si="3464"/>
        <v>0.5</v>
      </c>
      <c r="FA416" s="294"/>
      <c r="FB416" s="294"/>
      <c r="FC416" s="294"/>
      <c r="FD416" s="300"/>
      <c r="FE416" s="300"/>
      <c r="FF416" s="300"/>
      <c r="FG416" s="300"/>
      <c r="FH416" s="300"/>
      <c r="FI416" s="300"/>
      <c r="FJ416" s="300"/>
      <c r="FK416" s="294"/>
      <c r="FL416" s="294"/>
      <c r="FM416" s="294"/>
      <c r="FN416" s="294"/>
      <c r="FO416" s="294"/>
      <c r="FP416" s="20">
        <f t="shared" si="3621"/>
        <v>0</v>
      </c>
      <c r="FQ416" s="20">
        <f t="shared" si="3622"/>
        <v>0</v>
      </c>
      <c r="FR416" s="20">
        <f t="shared" si="3623"/>
        <v>0</v>
      </c>
      <c r="FS416" s="20">
        <f t="shared" si="3624"/>
        <v>0</v>
      </c>
      <c r="FT416" s="20">
        <f t="shared" si="3625"/>
        <v>0</v>
      </c>
      <c r="FU416" s="20">
        <f t="shared" si="3626"/>
        <v>0</v>
      </c>
      <c r="FV416" s="20">
        <f t="shared" si="3627"/>
        <v>0</v>
      </c>
      <c r="FW416" s="294"/>
    </row>
    <row r="417" spans="1:180" s="301" customFormat="1" ht="26.25" customHeight="1">
      <c r="A417" s="295"/>
      <c r="B417" s="296">
        <v>3</v>
      </c>
      <c r="C417" s="296">
        <f>B417</f>
        <v>3</v>
      </c>
      <c r="D417" s="296" t="s">
        <v>26</v>
      </c>
      <c r="E417" s="48" t="s">
        <v>44</v>
      </c>
      <c r="F417" s="296">
        <v>35</v>
      </c>
      <c r="G417" s="296">
        <v>32</v>
      </c>
      <c r="H417" s="297"/>
      <c r="I417" s="297"/>
      <c r="J417" s="294"/>
      <c r="K417" s="294"/>
      <c r="L417" s="294"/>
      <c r="M417" s="294"/>
      <c r="N417" s="297"/>
      <c r="O417" s="297"/>
      <c r="P417" s="1"/>
      <c r="Q417" s="16"/>
      <c r="R417" s="1"/>
      <c r="S417" s="294"/>
      <c r="T417" s="294"/>
      <c r="U417" s="294"/>
      <c r="V417" s="294"/>
      <c r="W417" s="294"/>
      <c r="X417" s="294"/>
      <c r="Y417" s="294"/>
      <c r="Z417" s="294"/>
      <c r="AA417" s="294"/>
      <c r="AB417" s="294"/>
      <c r="AC417" s="1">
        <f t="shared" si="3630"/>
        <v>0</v>
      </c>
      <c r="AD417" s="1">
        <f t="shared" si="3631"/>
        <v>0</v>
      </c>
      <c r="AE417" s="1">
        <f t="shared" si="3632"/>
        <v>0</v>
      </c>
      <c r="AF417" s="1">
        <f t="shared" si="3633"/>
        <v>0</v>
      </c>
      <c r="AG417" s="1">
        <f t="shared" si="3634"/>
        <v>0</v>
      </c>
      <c r="AH417" s="1">
        <f t="shared" si="3635"/>
        <v>0</v>
      </c>
      <c r="AI417" s="1">
        <f t="shared" si="3636"/>
        <v>0</v>
      </c>
      <c r="AJ417" s="1">
        <f t="shared" si="3637"/>
        <v>0</v>
      </c>
      <c r="AK417" s="1">
        <f t="shared" si="3638"/>
        <v>0</v>
      </c>
      <c r="AL417" s="1">
        <f t="shared" si="3639"/>
        <v>0</v>
      </c>
      <c r="AM417" s="1">
        <f t="shared" si="3640"/>
        <v>0</v>
      </c>
      <c r="AN417" s="1">
        <f t="shared" si="3641"/>
        <v>0</v>
      </c>
      <c r="AO417" s="294"/>
      <c r="AP417" s="294"/>
      <c r="AQ417" s="294"/>
      <c r="AR417" s="44">
        <f t="shared" si="3648"/>
        <v>32</v>
      </c>
      <c r="AS417" s="298">
        <f t="shared" si="3598"/>
        <v>0</v>
      </c>
      <c r="AT417" s="298">
        <f t="shared" si="3599"/>
        <v>0</v>
      </c>
      <c r="AU417" s="298">
        <f t="shared" si="3600"/>
        <v>0</v>
      </c>
      <c r="AV417" s="298">
        <f t="shared" si="3601"/>
        <v>1</v>
      </c>
      <c r="AW417" s="294"/>
      <c r="AX417" s="294"/>
      <c r="AY417" s="294"/>
      <c r="AZ417" s="294"/>
      <c r="BA417" s="294"/>
      <c r="BB417" s="294"/>
      <c r="BC417" s="294"/>
      <c r="BD417" s="294"/>
      <c r="BE417" s="294"/>
      <c r="BF417" s="294"/>
      <c r="BG417" s="294"/>
      <c r="BH417" s="294"/>
      <c r="BI417" s="294"/>
      <c r="BJ417" s="294"/>
      <c r="BK417" s="294"/>
      <c r="BL417" s="294"/>
      <c r="BM417" s="294"/>
      <c r="BN417" s="294"/>
      <c r="BO417" s="294"/>
      <c r="BP417" s="1"/>
      <c r="BQ417" s="294"/>
      <c r="BR417" s="17">
        <v>2</v>
      </c>
      <c r="BS417" s="1">
        <f t="shared" si="3518"/>
        <v>0</v>
      </c>
      <c r="BT417" s="17">
        <f t="shared" si="3642"/>
        <v>0</v>
      </c>
      <c r="BU417" s="294"/>
      <c r="BV417" s="44">
        <v>1</v>
      </c>
      <c r="BW417" s="294"/>
      <c r="BX417" s="294"/>
      <c r="BY417" s="294"/>
      <c r="BZ417" s="294"/>
      <c r="CA417" s="294"/>
      <c r="CB417" s="294"/>
      <c r="CC417" s="294"/>
      <c r="CD417" s="1"/>
      <c r="CE417" s="1"/>
      <c r="CF417" s="1"/>
      <c r="CG417" s="294"/>
      <c r="CH417" s="1"/>
      <c r="CI417" s="1"/>
      <c r="CJ417" s="1"/>
      <c r="CK417" s="383"/>
      <c r="CL417" s="383"/>
      <c r="CM417" s="383"/>
      <c r="CN417" s="1">
        <f t="shared" si="3602"/>
        <v>0</v>
      </c>
      <c r="CO417" s="1">
        <f t="shared" si="3603"/>
        <v>0</v>
      </c>
      <c r="CP417" s="20">
        <f t="shared" si="3604"/>
        <v>0</v>
      </c>
      <c r="CQ417" s="351"/>
      <c r="CR417" s="299">
        <f t="shared" si="3647"/>
        <v>0</v>
      </c>
      <c r="CS417" s="294"/>
      <c r="CT417" s="294"/>
      <c r="CU417" s="1"/>
      <c r="CV417" s="1"/>
      <c r="CW417" s="1"/>
      <c r="CX417" s="1"/>
      <c r="CY417" s="1"/>
      <c r="CZ417" s="294"/>
      <c r="DA417" s="17">
        <f t="shared" si="3643"/>
        <v>0</v>
      </c>
      <c r="DB417" s="359">
        <f t="shared" si="3525"/>
        <v>0</v>
      </c>
      <c r="DC417" s="359">
        <f t="shared" si="3526"/>
        <v>0</v>
      </c>
      <c r="DD417" s="294"/>
      <c r="DE417" s="294"/>
      <c r="DF417" s="294"/>
      <c r="DG417" s="294"/>
      <c r="DH417" s="294"/>
      <c r="DI417" s="294"/>
      <c r="DJ417" s="294"/>
      <c r="DK417" s="294"/>
      <c r="DL417" s="294"/>
      <c r="DM417" s="294"/>
      <c r="DN417" s="294"/>
      <c r="DO417" s="1"/>
      <c r="DP417" s="1"/>
      <c r="DQ417" s="17">
        <f t="shared" si="3606"/>
        <v>0</v>
      </c>
      <c r="DR417" s="17">
        <f t="shared" si="3607"/>
        <v>0</v>
      </c>
      <c r="DS417" s="17">
        <f t="shared" si="3608"/>
        <v>0</v>
      </c>
      <c r="DT417" s="17">
        <f t="shared" si="3609"/>
        <v>0</v>
      </c>
      <c r="DU417" s="17">
        <f t="shared" si="3610"/>
        <v>0</v>
      </c>
      <c r="DV417" s="17">
        <f t="shared" si="3611"/>
        <v>0</v>
      </c>
      <c r="DW417" s="1"/>
      <c r="DX417" s="1"/>
      <c r="DY417" s="20">
        <f t="shared" si="3612"/>
        <v>0</v>
      </c>
      <c r="DZ417" s="20">
        <f t="shared" si="3613"/>
        <v>0</v>
      </c>
      <c r="EA417" s="20">
        <f t="shared" si="3614"/>
        <v>0</v>
      </c>
      <c r="EB417" s="20">
        <f t="shared" si="3615"/>
        <v>0</v>
      </c>
      <c r="EC417" s="18">
        <f t="shared" si="3616"/>
        <v>0</v>
      </c>
      <c r="ED417" s="19">
        <f t="shared" si="3644"/>
        <v>0</v>
      </c>
      <c r="EE417" s="19">
        <f t="shared" si="3617"/>
        <v>0</v>
      </c>
      <c r="EF417" s="1">
        <f t="shared" si="3618"/>
        <v>0</v>
      </c>
      <c r="EG417" s="18">
        <f t="shared" si="3619"/>
        <v>0</v>
      </c>
      <c r="EH417" s="341"/>
      <c r="EI417" s="294"/>
      <c r="EJ417" s="294"/>
      <c r="EK417" s="294"/>
      <c r="EL417" s="19"/>
      <c r="EM417" s="19"/>
      <c r="EN417" s="19"/>
      <c r="EO417" s="366"/>
      <c r="EP417" s="366"/>
      <c r="EQ417" s="374"/>
      <c r="ER417" s="374"/>
      <c r="ES417" s="374"/>
      <c r="ET417" s="374"/>
      <c r="EU417" s="18">
        <f t="shared" si="3620"/>
        <v>0</v>
      </c>
      <c r="EV417" s="18">
        <f t="shared" si="3543"/>
        <v>0</v>
      </c>
      <c r="EW417" s="341"/>
      <c r="EX417" s="341"/>
      <c r="EY417" s="341"/>
      <c r="EZ417" s="365">
        <f t="shared" si="3464"/>
        <v>0</v>
      </c>
      <c r="FA417" s="294"/>
      <c r="FB417" s="294"/>
      <c r="FC417" s="294"/>
      <c r="FD417" s="300"/>
      <c r="FE417" s="300"/>
      <c r="FF417" s="300"/>
      <c r="FG417" s="300"/>
      <c r="FH417" s="300"/>
      <c r="FI417" s="300"/>
      <c r="FJ417" s="300"/>
      <c r="FK417" s="294"/>
      <c r="FL417" s="294"/>
      <c r="FM417" s="294"/>
      <c r="FN417" s="294"/>
      <c r="FO417" s="294"/>
      <c r="FP417" s="20">
        <f t="shared" si="3621"/>
        <v>0</v>
      </c>
      <c r="FQ417" s="20">
        <f t="shared" si="3622"/>
        <v>0</v>
      </c>
      <c r="FR417" s="20">
        <f t="shared" si="3623"/>
        <v>0</v>
      </c>
      <c r="FS417" s="20">
        <f t="shared" si="3624"/>
        <v>0</v>
      </c>
      <c r="FT417" s="20">
        <f t="shared" si="3625"/>
        <v>0</v>
      </c>
      <c r="FU417" s="20">
        <f t="shared" si="3626"/>
        <v>0</v>
      </c>
      <c r="FV417" s="20">
        <f t="shared" si="3627"/>
        <v>0</v>
      </c>
      <c r="FW417" s="294"/>
    </row>
    <row r="418" spans="1:180" s="301" customFormat="1" ht="26.25" customHeight="1">
      <c r="A418" s="295"/>
      <c r="B418" s="296">
        <v>4</v>
      </c>
      <c r="C418" s="296">
        <v>4</v>
      </c>
      <c r="D418" s="296" t="s">
        <v>26</v>
      </c>
      <c r="E418" s="48" t="s">
        <v>187</v>
      </c>
      <c r="F418" s="296">
        <v>32</v>
      </c>
      <c r="G418" s="296">
        <v>34</v>
      </c>
      <c r="H418" s="297"/>
      <c r="I418" s="297"/>
      <c r="J418" s="294"/>
      <c r="K418" s="294"/>
      <c r="L418" s="294"/>
      <c r="M418" s="294"/>
      <c r="N418" s="297"/>
      <c r="O418" s="297"/>
      <c r="P418" s="1"/>
      <c r="Q418" s="16"/>
      <c r="R418" s="1"/>
      <c r="S418" s="294"/>
      <c r="T418" s="294"/>
      <c r="U418" s="294"/>
      <c r="V418" s="294"/>
      <c r="W418" s="294"/>
      <c r="X418" s="294"/>
      <c r="Y418" s="294"/>
      <c r="Z418" s="294"/>
      <c r="AA418" s="294"/>
      <c r="AB418" s="294"/>
      <c r="AC418" s="1">
        <f t="shared" si="3630"/>
        <v>0</v>
      </c>
      <c r="AD418" s="1">
        <f t="shared" si="3631"/>
        <v>0</v>
      </c>
      <c r="AE418" s="1">
        <f t="shared" si="3632"/>
        <v>0</v>
      </c>
      <c r="AF418" s="1">
        <f t="shared" si="3633"/>
        <v>0</v>
      </c>
      <c r="AG418" s="1">
        <f t="shared" si="3634"/>
        <v>0</v>
      </c>
      <c r="AH418" s="1">
        <f t="shared" si="3635"/>
        <v>0</v>
      </c>
      <c r="AI418" s="1">
        <f t="shared" si="3636"/>
        <v>0</v>
      </c>
      <c r="AJ418" s="1">
        <f t="shared" si="3637"/>
        <v>0</v>
      </c>
      <c r="AK418" s="1">
        <f t="shared" si="3638"/>
        <v>0</v>
      </c>
      <c r="AL418" s="1">
        <f t="shared" si="3639"/>
        <v>0</v>
      </c>
      <c r="AM418" s="1">
        <f t="shared" si="3640"/>
        <v>0</v>
      </c>
      <c r="AN418" s="1">
        <f t="shared" si="3641"/>
        <v>0</v>
      </c>
      <c r="AO418" s="294"/>
      <c r="AP418" s="294"/>
      <c r="AQ418" s="294"/>
      <c r="AR418" s="44">
        <f t="shared" si="3648"/>
        <v>34</v>
      </c>
      <c r="AS418" s="298">
        <f t="shared" si="3598"/>
        <v>0</v>
      </c>
      <c r="AT418" s="298">
        <f t="shared" si="3599"/>
        <v>0</v>
      </c>
      <c r="AU418" s="298">
        <f t="shared" si="3600"/>
        <v>0</v>
      </c>
      <c r="AV418" s="298">
        <f t="shared" si="3601"/>
        <v>1</v>
      </c>
      <c r="AW418" s="294"/>
      <c r="AX418" s="294"/>
      <c r="AY418" s="294"/>
      <c r="AZ418" s="294"/>
      <c r="BA418" s="294"/>
      <c r="BB418" s="294"/>
      <c r="BC418" s="294"/>
      <c r="BD418" s="294"/>
      <c r="BE418" s="294"/>
      <c r="BF418" s="294"/>
      <c r="BG418" s="294"/>
      <c r="BH418" s="294"/>
      <c r="BI418" s="294"/>
      <c r="BJ418" s="294"/>
      <c r="BK418" s="294"/>
      <c r="BL418" s="294"/>
      <c r="BM418" s="294"/>
      <c r="BN418" s="294"/>
      <c r="BO418" s="294"/>
      <c r="BP418" s="1"/>
      <c r="BQ418" s="294"/>
      <c r="BR418" s="17">
        <v>2</v>
      </c>
      <c r="BS418" s="1">
        <f t="shared" si="3518"/>
        <v>0</v>
      </c>
      <c r="BT418" s="17">
        <f t="shared" si="3642"/>
        <v>0</v>
      </c>
      <c r="BU418" s="294"/>
      <c r="BV418" s="44">
        <v>1</v>
      </c>
      <c r="BW418" s="294"/>
      <c r="BX418" s="294"/>
      <c r="BY418" s="294"/>
      <c r="BZ418" s="294"/>
      <c r="CA418" s="294"/>
      <c r="CB418" s="294"/>
      <c r="CC418" s="294"/>
      <c r="CD418" s="1"/>
      <c r="CE418" s="1"/>
      <c r="CF418" s="1"/>
      <c r="CG418" s="294"/>
      <c r="CH418" s="1"/>
      <c r="CI418" s="1"/>
      <c r="CJ418" s="1"/>
      <c r="CK418" s="383"/>
      <c r="CL418" s="383"/>
      <c r="CM418" s="383"/>
      <c r="CN418" s="1">
        <f t="shared" si="3602"/>
        <v>0</v>
      </c>
      <c r="CO418" s="1">
        <f t="shared" si="3603"/>
        <v>0</v>
      </c>
      <c r="CP418" s="20">
        <f t="shared" si="3604"/>
        <v>0</v>
      </c>
      <c r="CQ418" s="351"/>
      <c r="CR418" s="299">
        <f t="shared" si="3647"/>
        <v>0</v>
      </c>
      <c r="CS418" s="294"/>
      <c r="CT418" s="294"/>
      <c r="CU418" s="1"/>
      <c r="CV418" s="1"/>
      <c r="CW418" s="1"/>
      <c r="CX418" s="1"/>
      <c r="CY418" s="1"/>
      <c r="CZ418" s="294"/>
      <c r="DA418" s="17">
        <f t="shared" si="3643"/>
        <v>0</v>
      </c>
      <c r="DB418" s="359">
        <f t="shared" si="3525"/>
        <v>0</v>
      </c>
      <c r="DC418" s="359">
        <f t="shared" si="3526"/>
        <v>0</v>
      </c>
      <c r="DD418" s="294"/>
      <c r="DE418" s="294"/>
      <c r="DF418" s="294"/>
      <c r="DG418" s="294"/>
      <c r="DH418" s="294"/>
      <c r="DI418" s="294"/>
      <c r="DJ418" s="294"/>
      <c r="DK418" s="294"/>
      <c r="DL418" s="294"/>
      <c r="DM418" s="294"/>
      <c r="DN418" s="294"/>
      <c r="DO418" s="1"/>
      <c r="DP418" s="1"/>
      <c r="DQ418" s="17">
        <f t="shared" si="3606"/>
        <v>0</v>
      </c>
      <c r="DR418" s="17">
        <f t="shared" si="3607"/>
        <v>0</v>
      </c>
      <c r="DS418" s="17">
        <f t="shared" si="3608"/>
        <v>0</v>
      </c>
      <c r="DT418" s="17">
        <f t="shared" si="3609"/>
        <v>0</v>
      </c>
      <c r="DU418" s="17">
        <f t="shared" si="3610"/>
        <v>0</v>
      </c>
      <c r="DV418" s="17">
        <f t="shared" si="3611"/>
        <v>0</v>
      </c>
      <c r="DW418" s="1"/>
      <c r="DX418" s="1"/>
      <c r="DY418" s="20">
        <f t="shared" si="3612"/>
        <v>0</v>
      </c>
      <c r="DZ418" s="20">
        <f t="shared" si="3613"/>
        <v>0</v>
      </c>
      <c r="EA418" s="20">
        <f t="shared" si="3614"/>
        <v>0</v>
      </c>
      <c r="EB418" s="20">
        <f t="shared" si="3615"/>
        <v>0</v>
      </c>
      <c r="EC418" s="18">
        <f t="shared" si="3616"/>
        <v>0</v>
      </c>
      <c r="ED418" s="19">
        <f t="shared" si="3644"/>
        <v>0</v>
      </c>
      <c r="EE418" s="19">
        <f t="shared" si="3617"/>
        <v>0</v>
      </c>
      <c r="EF418" s="1">
        <f t="shared" si="3618"/>
        <v>0</v>
      </c>
      <c r="EG418" s="18">
        <f t="shared" si="3619"/>
        <v>0</v>
      </c>
      <c r="EH418" s="341"/>
      <c r="EI418" s="294"/>
      <c r="EJ418" s="294"/>
      <c r="EK418" s="294"/>
      <c r="EL418" s="19"/>
      <c r="EM418" s="19"/>
      <c r="EN418" s="19"/>
      <c r="EO418" s="366"/>
      <c r="EP418" s="366"/>
      <c r="EQ418" s="374"/>
      <c r="ER418" s="374"/>
      <c r="ES418" s="374"/>
      <c r="ET418" s="374"/>
      <c r="EU418" s="18">
        <f t="shared" si="3620"/>
        <v>0</v>
      </c>
      <c r="EV418" s="18">
        <f t="shared" si="3543"/>
        <v>0</v>
      </c>
      <c r="EW418" s="341"/>
      <c r="EX418" s="341"/>
      <c r="EY418" s="341"/>
      <c r="EZ418" s="365">
        <f t="shared" si="3464"/>
        <v>0</v>
      </c>
      <c r="FA418" s="294"/>
      <c r="FB418" s="294"/>
      <c r="FC418" s="294"/>
      <c r="FD418" s="300"/>
      <c r="FE418" s="300"/>
      <c r="FF418" s="300"/>
      <c r="FG418" s="300"/>
      <c r="FH418" s="300"/>
      <c r="FI418" s="300"/>
      <c r="FJ418" s="300"/>
      <c r="FK418" s="294"/>
      <c r="FL418" s="294"/>
      <c r="FM418" s="294"/>
      <c r="FN418" s="294"/>
      <c r="FO418" s="294"/>
      <c r="FP418" s="20">
        <f t="shared" si="3621"/>
        <v>0</v>
      </c>
      <c r="FQ418" s="20">
        <f t="shared" si="3622"/>
        <v>0</v>
      </c>
      <c r="FR418" s="20">
        <f t="shared" si="3623"/>
        <v>0</v>
      </c>
      <c r="FS418" s="20">
        <f t="shared" si="3624"/>
        <v>0</v>
      </c>
      <c r="FT418" s="20">
        <f t="shared" si="3625"/>
        <v>0</v>
      </c>
      <c r="FU418" s="20">
        <f t="shared" si="3626"/>
        <v>0</v>
      </c>
      <c r="FV418" s="20">
        <f t="shared" si="3627"/>
        <v>0</v>
      </c>
      <c r="FW418" s="294"/>
    </row>
    <row r="419" spans="1:180" s="301" customFormat="1" ht="26.25" customHeight="1">
      <c r="A419" s="295"/>
      <c r="B419" s="296"/>
      <c r="C419" s="296" t="s">
        <v>254</v>
      </c>
      <c r="D419" s="296"/>
      <c r="E419" s="296" t="s">
        <v>44</v>
      </c>
      <c r="F419" s="296"/>
      <c r="G419" s="296">
        <v>21</v>
      </c>
      <c r="H419" s="297"/>
      <c r="I419" s="297"/>
      <c r="J419" s="294"/>
      <c r="K419" s="294"/>
      <c r="L419" s="294"/>
      <c r="M419" s="294"/>
      <c r="N419" s="297"/>
      <c r="O419" s="297"/>
      <c r="P419" s="1"/>
      <c r="Q419" s="16"/>
      <c r="R419" s="1"/>
      <c r="S419" s="294"/>
      <c r="T419" s="294"/>
      <c r="U419" s="294"/>
      <c r="V419" s="294"/>
      <c r="W419" s="294"/>
      <c r="X419" s="294"/>
      <c r="Y419" s="294"/>
      <c r="Z419" s="294">
        <v>1</v>
      </c>
      <c r="AA419" s="294"/>
      <c r="AB419" s="294"/>
      <c r="AC419" s="1">
        <f t="shared" si="3630"/>
        <v>0</v>
      </c>
      <c r="AD419" s="1">
        <f t="shared" si="3631"/>
        <v>0</v>
      </c>
      <c r="AE419" s="1">
        <f t="shared" si="3632"/>
        <v>0</v>
      </c>
      <c r="AF419" s="1">
        <f t="shared" si="3633"/>
        <v>1</v>
      </c>
      <c r="AG419" s="1">
        <f t="shared" si="3634"/>
        <v>0</v>
      </c>
      <c r="AH419" s="1">
        <f t="shared" si="3635"/>
        <v>0</v>
      </c>
      <c r="AI419" s="1">
        <f t="shared" si="3636"/>
        <v>0</v>
      </c>
      <c r="AJ419" s="1">
        <f t="shared" si="3637"/>
        <v>0</v>
      </c>
      <c r="AK419" s="1">
        <f t="shared" si="3638"/>
        <v>0</v>
      </c>
      <c r="AL419" s="1">
        <f t="shared" si="3639"/>
        <v>0</v>
      </c>
      <c r="AM419" s="1">
        <f t="shared" si="3640"/>
        <v>0</v>
      </c>
      <c r="AN419" s="1">
        <f t="shared" si="3641"/>
        <v>0</v>
      </c>
      <c r="AO419" s="294"/>
      <c r="AP419" s="294"/>
      <c r="AQ419" s="294"/>
      <c r="AR419" s="294">
        <f t="shared" si="3648"/>
        <v>21</v>
      </c>
      <c r="AS419" s="298">
        <f t="shared" si="3598"/>
        <v>0</v>
      </c>
      <c r="AT419" s="298">
        <f t="shared" si="3599"/>
        <v>0</v>
      </c>
      <c r="AU419" s="298">
        <f t="shared" si="3600"/>
        <v>0</v>
      </c>
      <c r="AV419" s="298">
        <f t="shared" si="3601"/>
        <v>1</v>
      </c>
      <c r="AW419" s="294"/>
      <c r="AX419" s="294"/>
      <c r="AY419" s="294"/>
      <c r="AZ419" s="294"/>
      <c r="BA419" s="294"/>
      <c r="BB419" s="294"/>
      <c r="BC419" s="294"/>
      <c r="BD419" s="294">
        <v>1</v>
      </c>
      <c r="BE419" s="294"/>
      <c r="BF419" s="294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1"/>
      <c r="BQ419" s="294"/>
      <c r="BR419" s="17">
        <v>2</v>
      </c>
      <c r="BS419" s="1">
        <f t="shared" si="3518"/>
        <v>0</v>
      </c>
      <c r="BT419" s="17">
        <f t="shared" si="3642"/>
        <v>0</v>
      </c>
      <c r="BU419" s="294"/>
      <c r="BV419" s="294">
        <v>1</v>
      </c>
      <c r="BW419" s="294"/>
      <c r="BX419" s="294"/>
      <c r="BY419" s="294"/>
      <c r="BZ419" s="294"/>
      <c r="CA419" s="294"/>
      <c r="CB419" s="294"/>
      <c r="CC419" s="294"/>
      <c r="CD419" s="1"/>
      <c r="CE419" s="1">
        <v>1</v>
      </c>
      <c r="CF419" s="1"/>
      <c r="CG419" s="294"/>
      <c r="CH419" s="1"/>
      <c r="CI419" s="1"/>
      <c r="CJ419" s="1"/>
      <c r="CK419" s="1"/>
      <c r="CL419" s="1"/>
      <c r="CM419" s="1"/>
      <c r="CN419" s="1">
        <f t="shared" si="3602"/>
        <v>0</v>
      </c>
      <c r="CO419" s="1">
        <f t="shared" si="3603"/>
        <v>0</v>
      </c>
      <c r="CP419" s="20">
        <f t="shared" si="3604"/>
        <v>0.5</v>
      </c>
      <c r="CQ419" s="20"/>
      <c r="CR419" s="299">
        <f t="shared" si="3647"/>
        <v>1</v>
      </c>
      <c r="CS419" s="294"/>
      <c r="CT419" s="294"/>
      <c r="CU419" s="1"/>
      <c r="CV419" s="1"/>
      <c r="CW419" s="1"/>
      <c r="CX419" s="1"/>
      <c r="CY419" s="1"/>
      <c r="CZ419" s="294"/>
      <c r="DA419" s="17">
        <f t="shared" si="3643"/>
        <v>0</v>
      </c>
      <c r="DB419" s="17">
        <f t="shared" si="3525"/>
        <v>0</v>
      </c>
      <c r="DC419" s="17">
        <f t="shared" si="3526"/>
        <v>0</v>
      </c>
      <c r="DD419" s="294"/>
      <c r="DE419" s="294"/>
      <c r="DF419" s="294"/>
      <c r="DG419" s="294"/>
      <c r="DH419" s="294"/>
      <c r="DI419" s="294"/>
      <c r="DJ419" s="294"/>
      <c r="DK419" s="294"/>
      <c r="DL419" s="294"/>
      <c r="DM419" s="294"/>
      <c r="DN419" s="294"/>
      <c r="DO419" s="1"/>
      <c r="DP419" s="1"/>
      <c r="DQ419" s="17">
        <f t="shared" si="3606"/>
        <v>0</v>
      </c>
      <c r="DR419" s="17">
        <f t="shared" si="3607"/>
        <v>0</v>
      </c>
      <c r="DS419" s="17">
        <f t="shared" si="3608"/>
        <v>0</v>
      </c>
      <c r="DT419" s="17">
        <f t="shared" si="3609"/>
        <v>0</v>
      </c>
      <c r="DU419" s="17">
        <f t="shared" si="3610"/>
        <v>0</v>
      </c>
      <c r="DV419" s="17">
        <f t="shared" si="3611"/>
        <v>0</v>
      </c>
      <c r="DW419" s="1"/>
      <c r="DX419" s="1"/>
      <c r="DY419" s="20">
        <f t="shared" si="3612"/>
        <v>0</v>
      </c>
      <c r="DZ419" s="20">
        <f t="shared" si="3613"/>
        <v>0</v>
      </c>
      <c r="EA419" s="20">
        <f t="shared" si="3614"/>
        <v>0</v>
      </c>
      <c r="EB419" s="20">
        <f t="shared" si="3615"/>
        <v>0</v>
      </c>
      <c r="EC419" s="18">
        <f t="shared" si="3616"/>
        <v>0</v>
      </c>
      <c r="ED419" s="19">
        <f t="shared" si="3644"/>
        <v>0</v>
      </c>
      <c r="EE419" s="19">
        <f t="shared" si="3617"/>
        <v>0</v>
      </c>
      <c r="EF419" s="1">
        <f t="shared" si="3618"/>
        <v>0</v>
      </c>
      <c r="EG419" s="18">
        <f t="shared" si="3619"/>
        <v>0</v>
      </c>
      <c r="EH419" s="18"/>
      <c r="EI419" s="294"/>
      <c r="EJ419" s="294"/>
      <c r="EK419" s="294"/>
      <c r="EL419" s="19"/>
      <c r="EM419" s="19"/>
      <c r="EN419" s="19"/>
      <c r="EO419" s="19"/>
      <c r="EP419" s="19"/>
      <c r="EQ419" s="18"/>
      <c r="ER419" s="18"/>
      <c r="ES419" s="18"/>
      <c r="ET419" s="18"/>
      <c r="EU419" s="18">
        <f t="shared" si="3620"/>
        <v>0</v>
      </c>
      <c r="EV419" s="18">
        <f t="shared" si="3543"/>
        <v>2</v>
      </c>
      <c r="EW419" s="18"/>
      <c r="EX419" s="18"/>
      <c r="EY419" s="18"/>
      <c r="EZ419" s="20">
        <f t="shared" si="3464"/>
        <v>0</v>
      </c>
      <c r="FA419" s="294"/>
      <c r="FB419" s="294"/>
      <c r="FC419" s="294"/>
      <c r="FD419" s="300"/>
      <c r="FE419" s="300"/>
      <c r="FF419" s="300"/>
      <c r="FG419" s="300"/>
      <c r="FH419" s="300"/>
      <c r="FI419" s="300"/>
      <c r="FJ419" s="300"/>
      <c r="FK419" s="294"/>
      <c r="FL419" s="294"/>
      <c r="FM419" s="294"/>
      <c r="FN419" s="294"/>
      <c r="FO419" s="294"/>
      <c r="FP419" s="20">
        <f t="shared" si="3621"/>
        <v>0</v>
      </c>
      <c r="FQ419" s="20">
        <f t="shared" si="3622"/>
        <v>0</v>
      </c>
      <c r="FR419" s="20">
        <f t="shared" si="3623"/>
        <v>0</v>
      </c>
      <c r="FS419" s="20">
        <f t="shared" si="3624"/>
        <v>0</v>
      </c>
      <c r="FT419" s="20">
        <f t="shared" si="3625"/>
        <v>0</v>
      </c>
      <c r="FU419" s="20">
        <f t="shared" si="3626"/>
        <v>0</v>
      </c>
      <c r="FV419" s="20">
        <f t="shared" si="3627"/>
        <v>0</v>
      </c>
      <c r="FW419" s="294"/>
    </row>
    <row r="420" spans="1:180" s="301" customFormat="1" ht="26.25" customHeight="1">
      <c r="A420" s="295"/>
      <c r="B420" s="296"/>
      <c r="C420" s="296" t="s">
        <v>564</v>
      </c>
      <c r="D420" s="48"/>
      <c r="E420" s="48" t="s">
        <v>44</v>
      </c>
      <c r="F420" s="296"/>
      <c r="G420" s="296">
        <v>33</v>
      </c>
      <c r="H420" s="297"/>
      <c r="I420" s="297"/>
      <c r="J420" s="294"/>
      <c r="K420" s="294"/>
      <c r="L420" s="294"/>
      <c r="M420" s="294"/>
      <c r="N420" s="297"/>
      <c r="O420" s="297"/>
      <c r="P420" s="1"/>
      <c r="Q420" s="16"/>
      <c r="R420" s="1"/>
      <c r="S420" s="294"/>
      <c r="T420" s="294"/>
      <c r="U420" s="294"/>
      <c r="V420" s="294"/>
      <c r="W420" s="294"/>
      <c r="X420" s="294"/>
      <c r="Y420" s="294">
        <v>1</v>
      </c>
      <c r="Z420" s="294"/>
      <c r="AA420" s="294"/>
      <c r="AB420" s="294"/>
      <c r="AC420" s="1">
        <f t="shared" si="3630"/>
        <v>0</v>
      </c>
      <c r="AD420" s="1">
        <f t="shared" si="3631"/>
        <v>0</v>
      </c>
      <c r="AE420" s="1">
        <f t="shared" si="3632"/>
        <v>0</v>
      </c>
      <c r="AF420" s="1">
        <f t="shared" si="3633"/>
        <v>1</v>
      </c>
      <c r="AG420" s="1">
        <f t="shared" si="3634"/>
        <v>0</v>
      </c>
      <c r="AH420" s="1">
        <f t="shared" si="3635"/>
        <v>0</v>
      </c>
      <c r="AI420" s="1">
        <f t="shared" si="3636"/>
        <v>0</v>
      </c>
      <c r="AJ420" s="1">
        <f t="shared" si="3637"/>
        <v>0</v>
      </c>
      <c r="AK420" s="1">
        <f t="shared" si="3638"/>
        <v>0</v>
      </c>
      <c r="AL420" s="1">
        <f t="shared" si="3639"/>
        <v>0</v>
      </c>
      <c r="AM420" s="1">
        <f t="shared" si="3640"/>
        <v>0</v>
      </c>
      <c r="AN420" s="1">
        <f t="shared" si="3641"/>
        <v>0</v>
      </c>
      <c r="AO420" s="294"/>
      <c r="AP420" s="294"/>
      <c r="AQ420" s="294"/>
      <c r="AR420" s="44">
        <f t="shared" si="3648"/>
        <v>33</v>
      </c>
      <c r="AS420" s="298">
        <f t="shared" si="3598"/>
        <v>0</v>
      </c>
      <c r="AT420" s="298">
        <f t="shared" si="3599"/>
        <v>0</v>
      </c>
      <c r="AU420" s="298">
        <f t="shared" si="3600"/>
        <v>0</v>
      </c>
      <c r="AV420" s="298">
        <f t="shared" si="3601"/>
        <v>1</v>
      </c>
      <c r="AW420" s="294"/>
      <c r="AX420" s="294"/>
      <c r="AY420" s="294"/>
      <c r="AZ420" s="294"/>
      <c r="BA420" s="294"/>
      <c r="BB420" s="294"/>
      <c r="BC420" s="294"/>
      <c r="BD420" s="294"/>
      <c r="BE420" s="294"/>
      <c r="BF420" s="294"/>
      <c r="BG420" s="294"/>
      <c r="BH420" s="294"/>
      <c r="BI420" s="294"/>
      <c r="BJ420" s="294">
        <v>1</v>
      </c>
      <c r="BK420" s="294"/>
      <c r="BL420" s="294"/>
      <c r="BM420" s="294"/>
      <c r="BN420" s="294"/>
      <c r="BO420" s="294"/>
      <c r="BP420" s="1"/>
      <c r="BQ420" s="294"/>
      <c r="BR420" s="17">
        <v>2</v>
      </c>
      <c r="BS420" s="1">
        <f t="shared" si="3518"/>
        <v>0</v>
      </c>
      <c r="BT420" s="17">
        <f t="shared" si="3642"/>
        <v>0</v>
      </c>
      <c r="BU420" s="294"/>
      <c r="BV420" s="44">
        <v>1</v>
      </c>
      <c r="BW420" s="294"/>
      <c r="BX420" s="294"/>
      <c r="BY420" s="294"/>
      <c r="BZ420" s="294"/>
      <c r="CA420" s="294"/>
      <c r="CB420" s="294"/>
      <c r="CC420" s="294"/>
      <c r="CD420" s="1"/>
      <c r="CE420" s="1">
        <v>1</v>
      </c>
      <c r="CF420" s="1"/>
      <c r="CG420" s="294"/>
      <c r="CH420" s="1"/>
      <c r="CI420" s="1"/>
      <c r="CJ420" s="1"/>
      <c r="CK420" s="383"/>
      <c r="CL420" s="383"/>
      <c r="CM420" s="383"/>
      <c r="CN420" s="1">
        <f t="shared" si="3602"/>
        <v>0</v>
      </c>
      <c r="CO420" s="1">
        <f t="shared" si="3603"/>
        <v>0</v>
      </c>
      <c r="CP420" s="20">
        <f t="shared" si="3604"/>
        <v>0.5</v>
      </c>
      <c r="CQ420" s="351"/>
      <c r="CR420" s="299">
        <f t="shared" si="3647"/>
        <v>1</v>
      </c>
      <c r="CS420" s="294"/>
      <c r="CT420" s="294"/>
      <c r="CU420" s="1"/>
      <c r="CV420" s="1"/>
      <c r="CW420" s="1"/>
      <c r="CX420" s="1"/>
      <c r="CY420" s="1"/>
      <c r="CZ420" s="294"/>
      <c r="DA420" s="17">
        <f t="shared" si="3643"/>
        <v>0</v>
      </c>
      <c r="DB420" s="359">
        <f t="shared" si="3525"/>
        <v>0</v>
      </c>
      <c r="DC420" s="359">
        <f t="shared" si="3526"/>
        <v>0</v>
      </c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1"/>
      <c r="DP420" s="1"/>
      <c r="DQ420" s="17">
        <f t="shared" si="3606"/>
        <v>0</v>
      </c>
      <c r="DR420" s="17">
        <f t="shared" si="3607"/>
        <v>0</v>
      </c>
      <c r="DS420" s="17">
        <f t="shared" si="3608"/>
        <v>0</v>
      </c>
      <c r="DT420" s="17">
        <f>+IF(AND(SUM(S420:AA420)&gt;0,SUM(FA420:FF420)&gt;0),CW420,0)+1</f>
        <v>1</v>
      </c>
      <c r="DU420" s="17">
        <f t="shared" si="3610"/>
        <v>0</v>
      </c>
      <c r="DV420" s="17">
        <f>+IF(AND(SUM(S420:AA420)&gt;0,SUM(FA420:FF420)&gt;0),CY420,0)+1</f>
        <v>1</v>
      </c>
      <c r="DW420" s="1"/>
      <c r="DX420" s="1"/>
      <c r="DY420" s="20">
        <f t="shared" si="3612"/>
        <v>0</v>
      </c>
      <c r="DZ420" s="20">
        <f t="shared" si="3613"/>
        <v>0</v>
      </c>
      <c r="EA420" s="20">
        <f t="shared" si="3614"/>
        <v>0</v>
      </c>
      <c r="EB420" s="20">
        <f t="shared" si="3615"/>
        <v>0</v>
      </c>
      <c r="EC420" s="18">
        <f>+IF(AND(CT420=0,SUM(CU420:CY420)&gt;1,SUM(CU420:CY420)&lt;=4),1,IF(AND(CT420=0,SUM(CU420:CY420)&gt;4),2,0))+1</f>
        <v>1</v>
      </c>
      <c r="ED420" s="19">
        <f t="shared" si="3644"/>
        <v>3</v>
      </c>
      <c r="EE420" s="19">
        <f t="shared" si="3617"/>
        <v>0</v>
      </c>
      <c r="EF420" s="1">
        <f t="shared" si="3618"/>
        <v>0</v>
      </c>
      <c r="EG420" s="18">
        <f t="shared" si="3619"/>
        <v>5</v>
      </c>
      <c r="EH420" s="341"/>
      <c r="EI420" s="294"/>
      <c r="EJ420" s="294"/>
      <c r="EK420" s="294"/>
      <c r="EL420" s="19">
        <v>1</v>
      </c>
      <c r="EM420" s="19"/>
      <c r="EN420" s="19"/>
      <c r="EO420" s="366">
        <f>2*2</f>
        <v>4</v>
      </c>
      <c r="EP420" s="366">
        <f>2</f>
        <v>2</v>
      </c>
      <c r="EQ420" s="374"/>
      <c r="ER420" s="374"/>
      <c r="ES420" s="374"/>
      <c r="ET420" s="374"/>
      <c r="EU420" s="18">
        <f t="shared" si="3620"/>
        <v>0</v>
      </c>
      <c r="EV420" s="18">
        <f t="shared" si="3543"/>
        <v>6</v>
      </c>
      <c r="EW420" s="341"/>
      <c r="EX420" s="341"/>
      <c r="EY420" s="341"/>
      <c r="EZ420" s="365">
        <f t="shared" si="3464"/>
        <v>0</v>
      </c>
      <c r="FA420" s="294"/>
      <c r="FB420" s="294"/>
      <c r="FC420" s="294"/>
      <c r="FD420" s="300"/>
      <c r="FE420" s="300"/>
      <c r="FF420" s="300"/>
      <c r="FG420" s="300"/>
      <c r="FH420" s="300"/>
      <c r="FI420" s="300"/>
      <c r="FJ420" s="300"/>
      <c r="FK420" s="294"/>
      <c r="FL420" s="294"/>
      <c r="FM420" s="294"/>
      <c r="FN420" s="294"/>
      <c r="FO420" s="294"/>
      <c r="FP420" s="20">
        <f t="shared" si="3621"/>
        <v>0</v>
      </c>
      <c r="FQ420" s="20">
        <f t="shared" si="3622"/>
        <v>0</v>
      </c>
      <c r="FR420" s="20">
        <f t="shared" si="3623"/>
        <v>0</v>
      </c>
      <c r="FS420" s="20">
        <f t="shared" si="3624"/>
        <v>0</v>
      </c>
      <c r="FT420" s="20">
        <f t="shared" si="3625"/>
        <v>0</v>
      </c>
      <c r="FU420" s="20">
        <f t="shared" si="3626"/>
        <v>0</v>
      </c>
      <c r="FV420" s="20">
        <f t="shared" si="3627"/>
        <v>0</v>
      </c>
      <c r="FW420" s="294" t="s">
        <v>851</v>
      </c>
    </row>
    <row r="421" spans="1:180" s="301" customFormat="1" ht="26.25" customHeight="1">
      <c r="A421" s="295"/>
      <c r="B421" s="296"/>
      <c r="C421" s="296" t="s">
        <v>565</v>
      </c>
      <c r="D421" s="48"/>
      <c r="E421" s="48" t="s">
        <v>44</v>
      </c>
      <c r="F421" s="296"/>
      <c r="G421" s="296">
        <v>33</v>
      </c>
      <c r="H421" s="297"/>
      <c r="I421" s="297"/>
      <c r="J421" s="294"/>
      <c r="K421" s="294"/>
      <c r="L421" s="294"/>
      <c r="M421" s="294"/>
      <c r="N421" s="297"/>
      <c r="O421" s="297"/>
      <c r="P421" s="1"/>
      <c r="Q421" s="16"/>
      <c r="R421" s="1"/>
      <c r="S421" s="294"/>
      <c r="T421" s="294"/>
      <c r="U421" s="294"/>
      <c r="V421" s="294"/>
      <c r="W421" s="294"/>
      <c r="X421" s="294"/>
      <c r="Y421" s="294">
        <v>1</v>
      </c>
      <c r="Z421" s="294"/>
      <c r="AA421" s="294"/>
      <c r="AB421" s="294"/>
      <c r="AC421" s="1">
        <f t="shared" si="3630"/>
        <v>0</v>
      </c>
      <c r="AD421" s="1">
        <f t="shared" si="3631"/>
        <v>0</v>
      </c>
      <c r="AE421" s="1">
        <f t="shared" si="3632"/>
        <v>0</v>
      </c>
      <c r="AF421" s="1">
        <f t="shared" si="3633"/>
        <v>1</v>
      </c>
      <c r="AG421" s="1">
        <f t="shared" si="3634"/>
        <v>0</v>
      </c>
      <c r="AH421" s="1">
        <f t="shared" si="3635"/>
        <v>0</v>
      </c>
      <c r="AI421" s="1">
        <f t="shared" si="3636"/>
        <v>0</v>
      </c>
      <c r="AJ421" s="1">
        <f t="shared" si="3637"/>
        <v>0</v>
      </c>
      <c r="AK421" s="1">
        <f t="shared" si="3638"/>
        <v>0</v>
      </c>
      <c r="AL421" s="1">
        <f t="shared" si="3639"/>
        <v>0</v>
      </c>
      <c r="AM421" s="1">
        <f t="shared" si="3640"/>
        <v>0</v>
      </c>
      <c r="AN421" s="1">
        <f t="shared" si="3641"/>
        <v>0</v>
      </c>
      <c r="AO421" s="294"/>
      <c r="AP421" s="294"/>
      <c r="AQ421" s="294"/>
      <c r="AR421" s="44">
        <f t="shared" si="3648"/>
        <v>33</v>
      </c>
      <c r="AS421" s="298">
        <f t="shared" si="3598"/>
        <v>0</v>
      </c>
      <c r="AT421" s="298">
        <f t="shared" si="3599"/>
        <v>0</v>
      </c>
      <c r="AU421" s="298">
        <f t="shared" si="3600"/>
        <v>0</v>
      </c>
      <c r="AV421" s="298">
        <f t="shared" si="3601"/>
        <v>1</v>
      </c>
      <c r="AW421" s="294"/>
      <c r="AX421" s="294"/>
      <c r="AY421" s="294"/>
      <c r="AZ421" s="294"/>
      <c r="BA421" s="294"/>
      <c r="BB421" s="294"/>
      <c r="BC421" s="294"/>
      <c r="BD421" s="294"/>
      <c r="BE421" s="294"/>
      <c r="BF421" s="294"/>
      <c r="BG421" s="294"/>
      <c r="BH421" s="294"/>
      <c r="BI421" s="294"/>
      <c r="BJ421" s="294">
        <v>1</v>
      </c>
      <c r="BK421" s="294"/>
      <c r="BL421" s="294"/>
      <c r="BM421" s="294"/>
      <c r="BN421" s="294"/>
      <c r="BO421" s="294"/>
      <c r="BP421" s="1"/>
      <c r="BQ421" s="294"/>
      <c r="BR421" s="17">
        <v>2</v>
      </c>
      <c r="BS421" s="1">
        <f t="shared" si="3518"/>
        <v>0</v>
      </c>
      <c r="BT421" s="17">
        <f t="shared" si="3642"/>
        <v>0</v>
      </c>
      <c r="BU421" s="294"/>
      <c r="BV421" s="44">
        <v>1</v>
      </c>
      <c r="BW421" s="294"/>
      <c r="BX421" s="294"/>
      <c r="BY421" s="294"/>
      <c r="BZ421" s="294"/>
      <c r="CA421" s="294"/>
      <c r="CB421" s="294"/>
      <c r="CC421" s="294"/>
      <c r="CD421" s="1"/>
      <c r="CE421" s="1">
        <v>1</v>
      </c>
      <c r="CF421" s="1"/>
      <c r="CG421" s="294"/>
      <c r="CH421" s="1"/>
      <c r="CI421" s="1"/>
      <c r="CJ421" s="1"/>
      <c r="CK421" s="383"/>
      <c r="CL421" s="383"/>
      <c r="CM421" s="383"/>
      <c r="CN421" s="1">
        <f t="shared" si="3602"/>
        <v>0</v>
      </c>
      <c r="CO421" s="1">
        <f t="shared" si="3603"/>
        <v>0</v>
      </c>
      <c r="CP421" s="20">
        <f t="shared" si="3604"/>
        <v>0.5</v>
      </c>
      <c r="CQ421" s="351"/>
      <c r="CR421" s="299">
        <f t="shared" si="3647"/>
        <v>1</v>
      </c>
      <c r="CS421" s="294"/>
      <c r="CT421" s="294"/>
      <c r="CU421" s="1"/>
      <c r="CV421" s="1"/>
      <c r="CW421" s="1"/>
      <c r="CX421" s="1"/>
      <c r="CY421" s="1"/>
      <c r="CZ421" s="294"/>
      <c r="DA421" s="17">
        <f t="shared" si="3643"/>
        <v>0</v>
      </c>
      <c r="DB421" s="359">
        <f t="shared" si="3525"/>
        <v>0</v>
      </c>
      <c r="DC421" s="359">
        <f t="shared" si="3526"/>
        <v>0</v>
      </c>
      <c r="DD421" s="294"/>
      <c r="DE421" s="294"/>
      <c r="DF421" s="294"/>
      <c r="DG421" s="294"/>
      <c r="DH421" s="294"/>
      <c r="DI421" s="294"/>
      <c r="DJ421" s="294"/>
      <c r="DK421" s="294"/>
      <c r="DL421" s="294"/>
      <c r="DM421" s="294"/>
      <c r="DN421" s="294"/>
      <c r="DO421" s="1"/>
      <c r="DP421" s="1"/>
      <c r="DQ421" s="17">
        <f t="shared" si="3606"/>
        <v>0</v>
      </c>
      <c r="DR421" s="17">
        <f t="shared" si="3607"/>
        <v>0</v>
      </c>
      <c r="DS421" s="17">
        <f t="shared" si="3608"/>
        <v>0</v>
      </c>
      <c r="DT421" s="17">
        <f>+IF(AND(SUM(S421:AA421)&gt;0,SUM(FA421:FF421)&gt;0),CW421,0)</f>
        <v>0</v>
      </c>
      <c r="DU421" s="17">
        <f t="shared" si="3610"/>
        <v>0</v>
      </c>
      <c r="DV421" s="17">
        <f>+IF(AND(SUM(S421:AA421)&gt;0,SUM(FA421:FF421)&gt;0),CY421,0)</f>
        <v>0</v>
      </c>
      <c r="DW421" s="1"/>
      <c r="DX421" s="1"/>
      <c r="DY421" s="20">
        <f t="shared" si="3612"/>
        <v>0</v>
      </c>
      <c r="DZ421" s="20">
        <f t="shared" si="3613"/>
        <v>0</v>
      </c>
      <c r="EA421" s="20">
        <f t="shared" si="3614"/>
        <v>0</v>
      </c>
      <c r="EB421" s="20">
        <f t="shared" si="3615"/>
        <v>0</v>
      </c>
      <c r="EC421" s="18">
        <f>+IF(AND(CT421=0,SUM(CU421:CY421)&gt;1,SUM(CU421:CY421)&lt;=4),1,IF(AND(CT421=0,SUM(CU421:CY421)&gt;4),2,0))</f>
        <v>0</v>
      </c>
      <c r="ED421" s="19">
        <f t="shared" si="3644"/>
        <v>0</v>
      </c>
      <c r="EE421" s="19">
        <f t="shared" si="3617"/>
        <v>0</v>
      </c>
      <c r="EF421" s="1">
        <f t="shared" si="3618"/>
        <v>0</v>
      </c>
      <c r="EG421" s="18">
        <f t="shared" si="3619"/>
        <v>0</v>
      </c>
      <c r="EH421" s="341"/>
      <c r="EI421" s="294"/>
      <c r="EJ421" s="294"/>
      <c r="EK421" s="294"/>
      <c r="EL421" s="19"/>
      <c r="EM421" s="19"/>
      <c r="EN421" s="19"/>
      <c r="EO421" s="366"/>
      <c r="EP421" s="366"/>
      <c r="EQ421" s="374"/>
      <c r="ER421" s="374"/>
      <c r="ES421" s="374"/>
      <c r="ET421" s="374"/>
      <c r="EU421" s="18">
        <f t="shared" si="3620"/>
        <v>0</v>
      </c>
      <c r="EV421" s="18">
        <f t="shared" si="3543"/>
        <v>2</v>
      </c>
      <c r="EW421" s="341"/>
      <c r="EX421" s="341"/>
      <c r="EY421" s="341"/>
      <c r="EZ421" s="365">
        <f t="shared" si="3464"/>
        <v>0</v>
      </c>
      <c r="FA421" s="294"/>
      <c r="FB421" s="294"/>
      <c r="FC421" s="294"/>
      <c r="FD421" s="300"/>
      <c r="FE421" s="300"/>
      <c r="FF421" s="300"/>
      <c r="FG421" s="300"/>
      <c r="FH421" s="300"/>
      <c r="FI421" s="300"/>
      <c r="FJ421" s="300"/>
      <c r="FK421" s="294"/>
      <c r="FL421" s="294"/>
      <c r="FM421" s="294"/>
      <c r="FN421" s="294"/>
      <c r="FO421" s="294"/>
      <c r="FP421" s="20">
        <f t="shared" si="3621"/>
        <v>0</v>
      </c>
      <c r="FQ421" s="20">
        <f t="shared" si="3622"/>
        <v>0</v>
      </c>
      <c r="FR421" s="20">
        <f t="shared" si="3623"/>
        <v>0</v>
      </c>
      <c r="FS421" s="20">
        <f t="shared" si="3624"/>
        <v>0</v>
      </c>
      <c r="FT421" s="20">
        <f t="shared" si="3625"/>
        <v>0</v>
      </c>
      <c r="FU421" s="20">
        <f t="shared" si="3626"/>
        <v>0</v>
      </c>
      <c r="FV421" s="20">
        <f t="shared" si="3627"/>
        <v>0</v>
      </c>
      <c r="FW421" s="294"/>
    </row>
    <row r="422" spans="1:180" s="301" customFormat="1" ht="26.25" customHeight="1">
      <c r="A422" s="295"/>
      <c r="B422" s="296"/>
      <c r="C422" s="296" t="s">
        <v>566</v>
      </c>
      <c r="D422" s="48"/>
      <c r="E422" s="48" t="s">
        <v>44</v>
      </c>
      <c r="F422" s="296"/>
      <c r="G422" s="296">
        <v>32</v>
      </c>
      <c r="H422" s="297"/>
      <c r="I422" s="297"/>
      <c r="J422" s="294"/>
      <c r="K422" s="294"/>
      <c r="L422" s="294"/>
      <c r="M422" s="294"/>
      <c r="N422" s="297"/>
      <c r="O422" s="297"/>
      <c r="P422" s="1"/>
      <c r="Q422" s="16"/>
      <c r="R422" s="1"/>
      <c r="S422" s="294"/>
      <c r="T422" s="294"/>
      <c r="U422" s="294"/>
      <c r="V422" s="294"/>
      <c r="W422" s="294"/>
      <c r="X422" s="294"/>
      <c r="Y422" s="294">
        <v>1</v>
      </c>
      <c r="Z422" s="294"/>
      <c r="AA422" s="294"/>
      <c r="AB422" s="294"/>
      <c r="AC422" s="1">
        <f t="shared" si="3630"/>
        <v>0</v>
      </c>
      <c r="AD422" s="1">
        <f t="shared" si="3631"/>
        <v>0</v>
      </c>
      <c r="AE422" s="1">
        <f t="shared" si="3632"/>
        <v>0</v>
      </c>
      <c r="AF422" s="1">
        <f t="shared" si="3633"/>
        <v>1</v>
      </c>
      <c r="AG422" s="1">
        <f t="shared" si="3634"/>
        <v>0</v>
      </c>
      <c r="AH422" s="1">
        <f t="shared" si="3635"/>
        <v>0</v>
      </c>
      <c r="AI422" s="1">
        <f t="shared" si="3636"/>
        <v>0</v>
      </c>
      <c r="AJ422" s="1">
        <f t="shared" si="3637"/>
        <v>0</v>
      </c>
      <c r="AK422" s="1">
        <f t="shared" si="3638"/>
        <v>0</v>
      </c>
      <c r="AL422" s="1">
        <f t="shared" si="3639"/>
        <v>0</v>
      </c>
      <c r="AM422" s="1">
        <f t="shared" si="3640"/>
        <v>0</v>
      </c>
      <c r="AN422" s="1">
        <f t="shared" si="3641"/>
        <v>0</v>
      </c>
      <c r="AO422" s="294"/>
      <c r="AP422" s="294"/>
      <c r="AQ422" s="294"/>
      <c r="AR422" s="44">
        <f t="shared" si="3648"/>
        <v>32</v>
      </c>
      <c r="AS422" s="298">
        <f t="shared" si="3598"/>
        <v>0</v>
      </c>
      <c r="AT422" s="298">
        <f t="shared" si="3599"/>
        <v>0</v>
      </c>
      <c r="AU422" s="298">
        <f t="shared" si="3600"/>
        <v>0</v>
      </c>
      <c r="AV422" s="298">
        <f t="shared" si="3601"/>
        <v>1</v>
      </c>
      <c r="AW422" s="294"/>
      <c r="AX422" s="294"/>
      <c r="AY422" s="294"/>
      <c r="AZ422" s="294"/>
      <c r="BA422" s="294"/>
      <c r="BB422" s="294"/>
      <c r="BC422" s="294"/>
      <c r="BD422" s="294"/>
      <c r="BE422" s="294"/>
      <c r="BF422" s="294"/>
      <c r="BG422" s="294"/>
      <c r="BH422" s="294"/>
      <c r="BI422" s="294"/>
      <c r="BJ422" s="294">
        <v>1</v>
      </c>
      <c r="BK422" s="294"/>
      <c r="BL422" s="294"/>
      <c r="BM422" s="294"/>
      <c r="BN422" s="294"/>
      <c r="BO422" s="294"/>
      <c r="BP422" s="1"/>
      <c r="BQ422" s="294"/>
      <c r="BR422" s="17">
        <v>2</v>
      </c>
      <c r="BS422" s="1">
        <f t="shared" si="3518"/>
        <v>0</v>
      </c>
      <c r="BT422" s="17">
        <f t="shared" si="3642"/>
        <v>0</v>
      </c>
      <c r="BU422" s="294"/>
      <c r="BV422" s="44">
        <v>1</v>
      </c>
      <c r="BW422" s="294"/>
      <c r="BX422" s="294"/>
      <c r="BY422" s="294"/>
      <c r="BZ422" s="294"/>
      <c r="CA422" s="294"/>
      <c r="CB422" s="294"/>
      <c r="CC422" s="294"/>
      <c r="CD422" s="1"/>
      <c r="CE422" s="1">
        <v>1</v>
      </c>
      <c r="CF422" s="1"/>
      <c r="CG422" s="294"/>
      <c r="CH422" s="1"/>
      <c r="CI422" s="1"/>
      <c r="CJ422" s="1"/>
      <c r="CK422" s="383"/>
      <c r="CL422" s="383"/>
      <c r="CM422" s="383"/>
      <c r="CN422" s="1">
        <f t="shared" si="3602"/>
        <v>0</v>
      </c>
      <c r="CO422" s="1">
        <f t="shared" si="3603"/>
        <v>0</v>
      </c>
      <c r="CP422" s="20">
        <f t="shared" si="3604"/>
        <v>0.5</v>
      </c>
      <c r="CQ422" s="351"/>
      <c r="CR422" s="299">
        <f t="shared" si="3647"/>
        <v>1</v>
      </c>
      <c r="CS422" s="294"/>
      <c r="CT422" s="294"/>
      <c r="CU422" s="1"/>
      <c r="CV422" s="1"/>
      <c r="CW422" s="1"/>
      <c r="CX422" s="1"/>
      <c r="CY422" s="1"/>
      <c r="CZ422" s="294"/>
      <c r="DA422" s="17">
        <f t="shared" si="3643"/>
        <v>0</v>
      </c>
      <c r="DB422" s="359">
        <f t="shared" si="3525"/>
        <v>0</v>
      </c>
      <c r="DC422" s="359">
        <f t="shared" si="3526"/>
        <v>0</v>
      </c>
      <c r="DD422" s="294"/>
      <c r="DE422" s="294"/>
      <c r="DF422" s="294"/>
      <c r="DG422" s="294"/>
      <c r="DH422" s="294"/>
      <c r="DI422" s="294"/>
      <c r="DJ422" s="294"/>
      <c r="DK422" s="294"/>
      <c r="DL422" s="294"/>
      <c r="DM422" s="294"/>
      <c r="DN422" s="294"/>
      <c r="DO422" s="1"/>
      <c r="DP422" s="1"/>
      <c r="DQ422" s="17">
        <f t="shared" si="3606"/>
        <v>0</v>
      </c>
      <c r="DR422" s="17">
        <f t="shared" si="3607"/>
        <v>0</v>
      </c>
      <c r="DS422" s="17">
        <f>+IF(AND(SUM(S422:AA422)&gt;0,SUM(FA422:FF422)&gt;0),CV422,0)+1</f>
        <v>1</v>
      </c>
      <c r="DT422" s="17">
        <f>+IF(AND(SUM(S422:AA422)&gt;0,SUM(FA422:FF422)&gt;0),CW422,0)</f>
        <v>0</v>
      </c>
      <c r="DU422" s="17">
        <f t="shared" si="3610"/>
        <v>0</v>
      </c>
      <c r="DV422" s="17">
        <f>+IF(AND(SUM(S422:AA422)&gt;0,SUM(FA422:FF422)&gt;0),CY422,0)+2</f>
        <v>2</v>
      </c>
      <c r="DW422" s="1"/>
      <c r="DX422" s="1"/>
      <c r="DY422" s="20">
        <f t="shared" si="3612"/>
        <v>0</v>
      </c>
      <c r="DZ422" s="20">
        <f t="shared" si="3613"/>
        <v>0</v>
      </c>
      <c r="EA422" s="20">
        <f t="shared" si="3614"/>
        <v>0</v>
      </c>
      <c r="EB422" s="20">
        <f t="shared" si="3615"/>
        <v>0</v>
      </c>
      <c r="EC422" s="18">
        <f>+IF(AND(CT422=0,SUM(CU422:CY422)&gt;1,SUM(CU422:CY422)&lt;=4),1,IF(AND(CT422=0,SUM(CU422:CY422)&gt;4),2,0))+1</f>
        <v>1</v>
      </c>
      <c r="ED422" s="19">
        <f t="shared" si="3644"/>
        <v>3</v>
      </c>
      <c r="EE422" s="19">
        <f t="shared" si="3617"/>
        <v>0</v>
      </c>
      <c r="EF422" s="1">
        <f t="shared" si="3618"/>
        <v>0</v>
      </c>
      <c r="EG422" s="18">
        <f t="shared" si="3619"/>
        <v>5</v>
      </c>
      <c r="EH422" s="341"/>
      <c r="EI422" s="294"/>
      <c r="EJ422" s="294"/>
      <c r="EK422" s="294"/>
      <c r="EL422" s="19">
        <v>1</v>
      </c>
      <c r="EM422" s="19"/>
      <c r="EN422" s="19"/>
      <c r="EO422" s="366">
        <f>2*2</f>
        <v>4</v>
      </c>
      <c r="EP422" s="366">
        <f>2*2</f>
        <v>4</v>
      </c>
      <c r="EQ422" s="374"/>
      <c r="ER422" s="374"/>
      <c r="ES422" s="374"/>
      <c r="ET422" s="374"/>
      <c r="EU422" s="18">
        <f t="shared" si="3620"/>
        <v>0</v>
      </c>
      <c r="EV422" s="18">
        <f t="shared" si="3543"/>
        <v>8</v>
      </c>
      <c r="EW422" s="341"/>
      <c r="EX422" s="341"/>
      <c r="EY422" s="341"/>
      <c r="EZ422" s="365">
        <f t="shared" si="3464"/>
        <v>0</v>
      </c>
      <c r="FA422" s="294"/>
      <c r="FB422" s="294"/>
      <c r="FC422" s="294"/>
      <c r="FD422" s="300"/>
      <c r="FE422" s="300"/>
      <c r="FF422" s="300"/>
      <c r="FG422" s="300"/>
      <c r="FH422" s="300"/>
      <c r="FI422" s="300"/>
      <c r="FJ422" s="300"/>
      <c r="FK422" s="294"/>
      <c r="FL422" s="294"/>
      <c r="FM422" s="294"/>
      <c r="FN422" s="294"/>
      <c r="FO422" s="294"/>
      <c r="FP422" s="20">
        <f t="shared" si="3621"/>
        <v>0</v>
      </c>
      <c r="FQ422" s="20">
        <f t="shared" si="3622"/>
        <v>0</v>
      </c>
      <c r="FR422" s="20">
        <f t="shared" si="3623"/>
        <v>0</v>
      </c>
      <c r="FS422" s="20">
        <f t="shared" si="3624"/>
        <v>0</v>
      </c>
      <c r="FT422" s="20">
        <f t="shared" si="3625"/>
        <v>0</v>
      </c>
      <c r="FU422" s="20">
        <f t="shared" si="3626"/>
        <v>0</v>
      </c>
      <c r="FV422" s="20">
        <f t="shared" si="3627"/>
        <v>0</v>
      </c>
      <c r="FW422" s="294" t="s">
        <v>852</v>
      </c>
    </row>
    <row r="423" spans="1:180" s="301" customFormat="1" ht="26.25" customHeight="1">
      <c r="A423" s="295"/>
      <c r="B423" s="296"/>
      <c r="C423" s="296" t="s">
        <v>758</v>
      </c>
      <c r="D423" s="48"/>
      <c r="E423" s="48" t="s">
        <v>44</v>
      </c>
      <c r="F423" s="296"/>
      <c r="G423" s="296">
        <v>33</v>
      </c>
      <c r="H423" s="297"/>
      <c r="I423" s="297"/>
      <c r="J423" s="294"/>
      <c r="K423" s="294"/>
      <c r="L423" s="294"/>
      <c r="M423" s="294"/>
      <c r="N423" s="297"/>
      <c r="O423" s="297"/>
      <c r="P423" s="1"/>
      <c r="Q423" s="16"/>
      <c r="R423" s="1"/>
      <c r="S423" s="294"/>
      <c r="T423" s="294"/>
      <c r="U423" s="294"/>
      <c r="V423" s="294"/>
      <c r="W423" s="294"/>
      <c r="X423" s="294"/>
      <c r="Y423" s="294">
        <v>1</v>
      </c>
      <c r="Z423" s="294"/>
      <c r="AA423" s="294"/>
      <c r="AB423" s="294"/>
      <c r="AC423" s="1">
        <f t="shared" si="3630"/>
        <v>0</v>
      </c>
      <c r="AD423" s="1">
        <f t="shared" si="3631"/>
        <v>0</v>
      </c>
      <c r="AE423" s="1">
        <f t="shared" si="3632"/>
        <v>0</v>
      </c>
      <c r="AF423" s="1">
        <f t="shared" si="3633"/>
        <v>1</v>
      </c>
      <c r="AG423" s="1">
        <f t="shared" si="3634"/>
        <v>0</v>
      </c>
      <c r="AH423" s="1">
        <f t="shared" si="3635"/>
        <v>0</v>
      </c>
      <c r="AI423" s="1">
        <f t="shared" si="3636"/>
        <v>0</v>
      </c>
      <c r="AJ423" s="1">
        <f t="shared" si="3637"/>
        <v>0</v>
      </c>
      <c r="AK423" s="1">
        <f t="shared" si="3638"/>
        <v>0</v>
      </c>
      <c r="AL423" s="1">
        <f t="shared" si="3639"/>
        <v>0</v>
      </c>
      <c r="AM423" s="1">
        <f t="shared" si="3640"/>
        <v>0</v>
      </c>
      <c r="AN423" s="1">
        <f t="shared" si="3641"/>
        <v>0</v>
      </c>
      <c r="AO423" s="294"/>
      <c r="AP423" s="294"/>
      <c r="AQ423" s="294"/>
      <c r="AR423" s="44">
        <f t="shared" si="3648"/>
        <v>33</v>
      </c>
      <c r="AS423" s="298">
        <f t="shared" si="3598"/>
        <v>0</v>
      </c>
      <c r="AT423" s="298">
        <f t="shared" si="3599"/>
        <v>0</v>
      </c>
      <c r="AU423" s="298">
        <f t="shared" si="3600"/>
        <v>0</v>
      </c>
      <c r="AV423" s="298">
        <f t="shared" si="3601"/>
        <v>1</v>
      </c>
      <c r="AW423" s="294"/>
      <c r="AX423" s="294"/>
      <c r="AY423" s="294"/>
      <c r="AZ423" s="294"/>
      <c r="BA423" s="294"/>
      <c r="BB423" s="294"/>
      <c r="BC423" s="294"/>
      <c r="BD423" s="294"/>
      <c r="BE423" s="294"/>
      <c r="BF423" s="294"/>
      <c r="BG423" s="294"/>
      <c r="BH423" s="294"/>
      <c r="BI423" s="294"/>
      <c r="BJ423" s="294">
        <v>1</v>
      </c>
      <c r="BK423" s="294"/>
      <c r="BL423" s="294"/>
      <c r="BM423" s="294"/>
      <c r="BN423" s="294"/>
      <c r="BO423" s="294"/>
      <c r="BP423" s="1"/>
      <c r="BQ423" s="294"/>
      <c r="BR423" s="17">
        <v>2</v>
      </c>
      <c r="BS423" s="1">
        <f t="shared" si="3518"/>
        <v>0</v>
      </c>
      <c r="BT423" s="17">
        <f t="shared" si="3642"/>
        <v>0</v>
      </c>
      <c r="BU423" s="294"/>
      <c r="BV423" s="44">
        <v>1</v>
      </c>
      <c r="BW423" s="294"/>
      <c r="BX423" s="294"/>
      <c r="BY423" s="294"/>
      <c r="BZ423" s="294"/>
      <c r="CA423" s="294"/>
      <c r="CB423" s="294"/>
      <c r="CC423" s="294"/>
      <c r="CD423" s="1"/>
      <c r="CE423" s="1">
        <v>1</v>
      </c>
      <c r="CF423" s="1"/>
      <c r="CG423" s="294"/>
      <c r="CH423" s="1"/>
      <c r="CI423" s="1"/>
      <c r="CJ423" s="1"/>
      <c r="CK423" s="383"/>
      <c r="CL423" s="383"/>
      <c r="CM423" s="383"/>
      <c r="CN423" s="1">
        <f t="shared" si="3602"/>
        <v>0</v>
      </c>
      <c r="CO423" s="1">
        <f t="shared" si="3603"/>
        <v>0</v>
      </c>
      <c r="CP423" s="20">
        <f t="shared" si="3604"/>
        <v>0.5</v>
      </c>
      <c r="CQ423" s="351"/>
      <c r="CR423" s="299">
        <f t="shared" si="3647"/>
        <v>1</v>
      </c>
      <c r="CS423" s="294"/>
      <c r="CT423" s="294"/>
      <c r="CU423" s="1"/>
      <c r="CV423" s="1"/>
      <c r="CW423" s="1"/>
      <c r="CX423" s="1"/>
      <c r="CY423" s="1"/>
      <c r="CZ423" s="294"/>
      <c r="DA423" s="17">
        <f t="shared" si="3643"/>
        <v>0</v>
      </c>
      <c r="DB423" s="359">
        <f t="shared" si="3525"/>
        <v>0</v>
      </c>
      <c r="DC423" s="359">
        <f t="shared" si="3526"/>
        <v>0</v>
      </c>
      <c r="DD423" s="294"/>
      <c r="DE423" s="294"/>
      <c r="DF423" s="294"/>
      <c r="DG423" s="294"/>
      <c r="DH423" s="294"/>
      <c r="DI423" s="294"/>
      <c r="DJ423" s="294"/>
      <c r="DK423" s="294"/>
      <c r="DL423" s="294"/>
      <c r="DM423" s="294"/>
      <c r="DN423" s="294"/>
      <c r="DO423" s="1"/>
      <c r="DP423" s="1"/>
      <c r="DQ423" s="17">
        <f t="shared" si="3606"/>
        <v>0</v>
      </c>
      <c r="DR423" s="17">
        <f t="shared" si="3607"/>
        <v>0</v>
      </c>
      <c r="DS423" s="17">
        <f>+IF(AND(SUM(S423:AA423)&gt;0,SUM(FA423:FF423)&gt;0),CV423,0)</f>
        <v>0</v>
      </c>
      <c r="DT423" s="17">
        <f>+IF(AND(SUM(S423:AA423)&gt;0,SUM(FA423:FF423)&gt;0),CW423,0)</f>
        <v>0</v>
      </c>
      <c r="DU423" s="17">
        <f t="shared" si="3610"/>
        <v>0</v>
      </c>
      <c r="DV423" s="17">
        <f>+IF(AND(SUM(S423:AA423)&gt;0,SUM(FA423:FF423)&gt;0),CY423,0)</f>
        <v>0</v>
      </c>
      <c r="DW423" s="1"/>
      <c r="DX423" s="1"/>
      <c r="DY423" s="20">
        <f t="shared" si="3612"/>
        <v>0</v>
      </c>
      <c r="DZ423" s="20">
        <f t="shared" si="3613"/>
        <v>0</v>
      </c>
      <c r="EA423" s="20">
        <f t="shared" si="3614"/>
        <v>0</v>
      </c>
      <c r="EB423" s="20">
        <f t="shared" si="3615"/>
        <v>0</v>
      </c>
      <c r="EC423" s="18">
        <f>+IF(AND(CT423=0,SUM(CU423:CY423)&gt;1,SUM(CU423:CY423)&lt;=4),1,IF(AND(CT423=0,SUM(CU423:CY423)&gt;4),2,0))</f>
        <v>0</v>
      </c>
      <c r="ED423" s="19">
        <f t="shared" si="3644"/>
        <v>0</v>
      </c>
      <c r="EE423" s="19">
        <f t="shared" si="3617"/>
        <v>0</v>
      </c>
      <c r="EF423" s="1">
        <f t="shared" si="3618"/>
        <v>0</v>
      </c>
      <c r="EG423" s="18">
        <f t="shared" si="3619"/>
        <v>0</v>
      </c>
      <c r="EH423" s="341"/>
      <c r="EI423" s="294"/>
      <c r="EJ423" s="294"/>
      <c r="EK423" s="294"/>
      <c r="EL423" s="19"/>
      <c r="EM423" s="19"/>
      <c r="EN423" s="19"/>
      <c r="EO423" s="366"/>
      <c r="EP423" s="366"/>
      <c r="EQ423" s="374"/>
      <c r="ER423" s="374"/>
      <c r="ES423" s="374"/>
      <c r="ET423" s="374"/>
      <c r="EU423" s="18">
        <f t="shared" si="3620"/>
        <v>0</v>
      </c>
      <c r="EV423" s="18">
        <f t="shared" si="3543"/>
        <v>2</v>
      </c>
      <c r="EW423" s="341"/>
      <c r="EX423" s="341"/>
      <c r="EY423" s="341"/>
      <c r="EZ423" s="365">
        <f t="shared" si="3464"/>
        <v>0</v>
      </c>
      <c r="FA423" s="294"/>
      <c r="FB423" s="294"/>
      <c r="FC423" s="294"/>
      <c r="FD423" s="300"/>
      <c r="FE423" s="300"/>
      <c r="FF423" s="300"/>
      <c r="FG423" s="300"/>
      <c r="FH423" s="300"/>
      <c r="FI423" s="300"/>
      <c r="FJ423" s="300"/>
      <c r="FK423" s="294"/>
      <c r="FL423" s="294"/>
      <c r="FM423" s="294"/>
      <c r="FN423" s="294"/>
      <c r="FO423" s="294"/>
      <c r="FP423" s="20">
        <f t="shared" si="3621"/>
        <v>0</v>
      </c>
      <c r="FQ423" s="20">
        <f t="shared" si="3622"/>
        <v>0</v>
      </c>
      <c r="FR423" s="20">
        <f t="shared" si="3623"/>
        <v>0</v>
      </c>
      <c r="FS423" s="20">
        <f t="shared" si="3624"/>
        <v>0</v>
      </c>
      <c r="FT423" s="20">
        <f t="shared" si="3625"/>
        <v>0</v>
      </c>
      <c r="FU423" s="20">
        <f t="shared" si="3626"/>
        <v>0</v>
      </c>
      <c r="FV423" s="20">
        <f t="shared" si="3627"/>
        <v>0</v>
      </c>
      <c r="FW423" s="294"/>
    </row>
    <row r="424" spans="1:180" s="301" customFormat="1" ht="26.25" customHeight="1">
      <c r="A424" s="295"/>
      <c r="B424" s="296"/>
      <c r="C424" s="296" t="s">
        <v>759</v>
      </c>
      <c r="D424" s="48"/>
      <c r="E424" s="48" t="s">
        <v>44</v>
      </c>
      <c r="F424" s="296"/>
      <c r="G424" s="296">
        <v>36</v>
      </c>
      <c r="H424" s="297"/>
      <c r="I424" s="297"/>
      <c r="J424" s="294"/>
      <c r="K424" s="294"/>
      <c r="L424" s="294"/>
      <c r="M424" s="294"/>
      <c r="N424" s="297"/>
      <c r="O424" s="297"/>
      <c r="P424" s="1"/>
      <c r="Q424" s="16"/>
      <c r="R424" s="1"/>
      <c r="S424" s="294"/>
      <c r="T424" s="294"/>
      <c r="U424" s="294"/>
      <c r="V424" s="294"/>
      <c r="W424" s="294"/>
      <c r="X424" s="294"/>
      <c r="Y424" s="294">
        <v>1</v>
      </c>
      <c r="Z424" s="294"/>
      <c r="AA424" s="294"/>
      <c r="AB424" s="294"/>
      <c r="AC424" s="1">
        <f t="shared" si="3630"/>
        <v>0</v>
      </c>
      <c r="AD424" s="1">
        <f t="shared" si="3631"/>
        <v>0</v>
      </c>
      <c r="AE424" s="1">
        <f t="shared" si="3632"/>
        <v>0</v>
      </c>
      <c r="AF424" s="1">
        <f t="shared" si="3633"/>
        <v>1</v>
      </c>
      <c r="AG424" s="1">
        <f t="shared" si="3634"/>
        <v>0</v>
      </c>
      <c r="AH424" s="1">
        <f t="shared" si="3635"/>
        <v>0</v>
      </c>
      <c r="AI424" s="1">
        <f t="shared" si="3636"/>
        <v>0</v>
      </c>
      <c r="AJ424" s="1">
        <f t="shared" si="3637"/>
        <v>0</v>
      </c>
      <c r="AK424" s="1">
        <f t="shared" si="3638"/>
        <v>0</v>
      </c>
      <c r="AL424" s="1">
        <f t="shared" si="3639"/>
        <v>0</v>
      </c>
      <c r="AM424" s="1">
        <f t="shared" si="3640"/>
        <v>0</v>
      </c>
      <c r="AN424" s="1">
        <f t="shared" si="3641"/>
        <v>0</v>
      </c>
      <c r="AO424" s="294"/>
      <c r="AP424" s="294"/>
      <c r="AQ424" s="294"/>
      <c r="AR424" s="44">
        <f t="shared" si="3648"/>
        <v>36</v>
      </c>
      <c r="AS424" s="298">
        <f t="shared" si="3598"/>
        <v>0</v>
      </c>
      <c r="AT424" s="298">
        <f t="shared" si="3599"/>
        <v>0</v>
      </c>
      <c r="AU424" s="298">
        <f t="shared" si="3600"/>
        <v>0</v>
      </c>
      <c r="AV424" s="298">
        <f t="shared" si="3601"/>
        <v>1</v>
      </c>
      <c r="AW424" s="294"/>
      <c r="AX424" s="294"/>
      <c r="AY424" s="294"/>
      <c r="AZ424" s="294"/>
      <c r="BA424" s="294"/>
      <c r="BB424" s="294"/>
      <c r="BC424" s="294"/>
      <c r="BD424" s="294"/>
      <c r="BE424" s="294"/>
      <c r="BF424" s="294"/>
      <c r="BG424" s="294"/>
      <c r="BH424" s="294"/>
      <c r="BI424" s="294"/>
      <c r="BJ424" s="294">
        <v>1</v>
      </c>
      <c r="BK424" s="294"/>
      <c r="BL424" s="294"/>
      <c r="BM424" s="294"/>
      <c r="BN424" s="294"/>
      <c r="BO424" s="294"/>
      <c r="BP424" s="1"/>
      <c r="BQ424" s="294"/>
      <c r="BR424" s="17">
        <v>2</v>
      </c>
      <c r="BS424" s="1">
        <f t="shared" si="3518"/>
        <v>0</v>
      </c>
      <c r="BT424" s="17">
        <f t="shared" si="3642"/>
        <v>0</v>
      </c>
      <c r="BU424" s="294"/>
      <c r="BV424" s="44">
        <v>1</v>
      </c>
      <c r="BW424" s="294"/>
      <c r="BX424" s="294"/>
      <c r="BY424" s="294"/>
      <c r="BZ424" s="294"/>
      <c r="CA424" s="294"/>
      <c r="CB424" s="294"/>
      <c r="CC424" s="294"/>
      <c r="CD424" s="1"/>
      <c r="CE424" s="1">
        <v>1</v>
      </c>
      <c r="CF424" s="1"/>
      <c r="CG424" s="294"/>
      <c r="CH424" s="1"/>
      <c r="CI424" s="1"/>
      <c r="CJ424" s="1"/>
      <c r="CK424" s="383"/>
      <c r="CL424" s="383"/>
      <c r="CM424" s="383"/>
      <c r="CN424" s="1">
        <f t="shared" si="3602"/>
        <v>0</v>
      </c>
      <c r="CO424" s="1">
        <f t="shared" si="3603"/>
        <v>0</v>
      </c>
      <c r="CP424" s="20">
        <f t="shared" si="3604"/>
        <v>0.5</v>
      </c>
      <c r="CQ424" s="351"/>
      <c r="CR424" s="299">
        <f t="shared" si="3647"/>
        <v>1</v>
      </c>
      <c r="CS424" s="294"/>
      <c r="CT424" s="294"/>
      <c r="CU424" s="1"/>
      <c r="CV424" s="1"/>
      <c r="CW424" s="1"/>
      <c r="CX424" s="1"/>
      <c r="CY424" s="1"/>
      <c r="CZ424" s="294"/>
      <c r="DA424" s="17">
        <f t="shared" si="3643"/>
        <v>0</v>
      </c>
      <c r="DB424" s="359">
        <f t="shared" si="3525"/>
        <v>0</v>
      </c>
      <c r="DC424" s="359">
        <f t="shared" si="3526"/>
        <v>0</v>
      </c>
      <c r="DD424" s="294"/>
      <c r="DE424" s="294"/>
      <c r="DF424" s="294"/>
      <c r="DG424" s="294"/>
      <c r="DH424" s="294"/>
      <c r="DI424" s="294"/>
      <c r="DJ424" s="294"/>
      <c r="DK424" s="294"/>
      <c r="DL424" s="294"/>
      <c r="DM424" s="294"/>
      <c r="DN424" s="294"/>
      <c r="DO424" s="1"/>
      <c r="DP424" s="1"/>
      <c r="DQ424" s="17">
        <f t="shared" si="3606"/>
        <v>0</v>
      </c>
      <c r="DR424" s="17">
        <f t="shared" si="3607"/>
        <v>0</v>
      </c>
      <c r="DS424" s="17">
        <f>+IF(AND(SUM(S424:AA424)&gt;0,SUM(FA424:FF424)&gt;0),CV424,0)</f>
        <v>0</v>
      </c>
      <c r="DT424" s="17">
        <f>+IF(AND(SUM(S424:AA424)&gt;0,SUM(FA424:FF424)&gt;0),CW424,0)+1</f>
        <v>1</v>
      </c>
      <c r="DU424" s="17">
        <f t="shared" si="3610"/>
        <v>0</v>
      </c>
      <c r="DV424" s="17">
        <f>+IF(AND(SUM(S424:AA424)&gt;0,SUM(FA424:FF424)&gt;0),CY424,0)+1</f>
        <v>1</v>
      </c>
      <c r="DW424" s="1"/>
      <c r="DX424" s="1"/>
      <c r="DY424" s="20">
        <f t="shared" si="3612"/>
        <v>0</v>
      </c>
      <c r="DZ424" s="20">
        <f t="shared" si="3613"/>
        <v>0</v>
      </c>
      <c r="EA424" s="20">
        <f t="shared" si="3614"/>
        <v>0</v>
      </c>
      <c r="EB424" s="20">
        <f t="shared" si="3615"/>
        <v>0</v>
      </c>
      <c r="EC424" s="18">
        <f>+IF(AND(CT424=0,SUM(CU424:CY424)&gt;1,SUM(CU424:CY424)&lt;=4),1,IF(AND(CT424=0,SUM(CU424:CY424)&gt;4),2,0))+1</f>
        <v>1</v>
      </c>
      <c r="ED424" s="19">
        <f t="shared" si="3644"/>
        <v>3</v>
      </c>
      <c r="EE424" s="19">
        <f t="shared" si="3617"/>
        <v>0</v>
      </c>
      <c r="EF424" s="1">
        <f t="shared" si="3618"/>
        <v>0</v>
      </c>
      <c r="EG424" s="18">
        <f t="shared" si="3619"/>
        <v>5</v>
      </c>
      <c r="EH424" s="341"/>
      <c r="EI424" s="294"/>
      <c r="EJ424" s="294"/>
      <c r="EK424" s="294"/>
      <c r="EL424" s="19">
        <v>1</v>
      </c>
      <c r="EM424" s="19"/>
      <c r="EN424" s="19"/>
      <c r="EO424" s="366">
        <f>3*2</f>
        <v>6</v>
      </c>
      <c r="EP424" s="366">
        <v>2</v>
      </c>
      <c r="EQ424" s="374"/>
      <c r="ER424" s="374"/>
      <c r="ES424" s="374"/>
      <c r="ET424" s="374"/>
      <c r="EU424" s="18">
        <f t="shared" si="3620"/>
        <v>0</v>
      </c>
      <c r="EV424" s="18">
        <f t="shared" si="3543"/>
        <v>6</v>
      </c>
      <c r="EW424" s="341"/>
      <c r="EX424" s="341"/>
      <c r="EY424" s="341"/>
      <c r="EZ424" s="365">
        <f t="shared" si="3464"/>
        <v>0</v>
      </c>
      <c r="FA424" s="294"/>
      <c r="FB424" s="294"/>
      <c r="FC424" s="294"/>
      <c r="FD424" s="300"/>
      <c r="FE424" s="300"/>
      <c r="FF424" s="300"/>
      <c r="FG424" s="300"/>
      <c r="FH424" s="300"/>
      <c r="FI424" s="300"/>
      <c r="FJ424" s="300"/>
      <c r="FK424" s="294"/>
      <c r="FL424" s="294"/>
      <c r="FM424" s="294"/>
      <c r="FN424" s="294"/>
      <c r="FO424" s="294"/>
      <c r="FP424" s="20">
        <f t="shared" si="3621"/>
        <v>0</v>
      </c>
      <c r="FQ424" s="20">
        <f t="shared" si="3622"/>
        <v>0</v>
      </c>
      <c r="FR424" s="20">
        <f t="shared" si="3623"/>
        <v>0</v>
      </c>
      <c r="FS424" s="20">
        <f t="shared" si="3624"/>
        <v>0</v>
      </c>
      <c r="FT424" s="20">
        <f t="shared" si="3625"/>
        <v>0</v>
      </c>
      <c r="FU424" s="20">
        <f t="shared" si="3626"/>
        <v>0</v>
      </c>
      <c r="FV424" s="20">
        <f t="shared" si="3627"/>
        <v>0</v>
      </c>
      <c r="FW424" s="294" t="s">
        <v>853</v>
      </c>
    </row>
    <row r="425" spans="1:180" s="301" customFormat="1" ht="26.25" customHeight="1">
      <c r="A425" s="295"/>
      <c r="B425" s="296"/>
      <c r="C425" s="296" t="s">
        <v>760</v>
      </c>
      <c r="D425" s="48"/>
      <c r="E425" s="48" t="s">
        <v>44</v>
      </c>
      <c r="F425" s="296"/>
      <c r="G425" s="296">
        <v>36</v>
      </c>
      <c r="H425" s="297"/>
      <c r="I425" s="297"/>
      <c r="J425" s="294"/>
      <c r="K425" s="294"/>
      <c r="L425" s="294"/>
      <c r="M425" s="294"/>
      <c r="N425" s="297"/>
      <c r="O425" s="297"/>
      <c r="P425" s="1"/>
      <c r="Q425" s="16"/>
      <c r="R425" s="1"/>
      <c r="S425" s="294"/>
      <c r="T425" s="294"/>
      <c r="U425" s="294"/>
      <c r="V425" s="294"/>
      <c r="W425" s="294"/>
      <c r="X425" s="294"/>
      <c r="Y425" s="294">
        <v>1</v>
      </c>
      <c r="Z425" s="294"/>
      <c r="AA425" s="294"/>
      <c r="AB425" s="294"/>
      <c r="AC425" s="1">
        <f t="shared" si="3630"/>
        <v>0</v>
      </c>
      <c r="AD425" s="1">
        <f t="shared" si="3631"/>
        <v>0</v>
      </c>
      <c r="AE425" s="1">
        <f t="shared" si="3632"/>
        <v>0</v>
      </c>
      <c r="AF425" s="1">
        <f t="shared" si="3633"/>
        <v>1</v>
      </c>
      <c r="AG425" s="1">
        <f t="shared" si="3634"/>
        <v>0</v>
      </c>
      <c r="AH425" s="1">
        <f t="shared" si="3635"/>
        <v>0</v>
      </c>
      <c r="AI425" s="1">
        <f t="shared" si="3636"/>
        <v>0</v>
      </c>
      <c r="AJ425" s="1">
        <f t="shared" si="3637"/>
        <v>0</v>
      </c>
      <c r="AK425" s="1">
        <f t="shared" si="3638"/>
        <v>0</v>
      </c>
      <c r="AL425" s="1">
        <f t="shared" si="3639"/>
        <v>0</v>
      </c>
      <c r="AM425" s="1">
        <f t="shared" si="3640"/>
        <v>0</v>
      </c>
      <c r="AN425" s="1">
        <f t="shared" si="3641"/>
        <v>0</v>
      </c>
      <c r="AO425" s="294"/>
      <c r="AP425" s="294"/>
      <c r="AQ425" s="294"/>
      <c r="AR425" s="44">
        <f t="shared" si="3648"/>
        <v>36</v>
      </c>
      <c r="AS425" s="298">
        <f t="shared" si="3598"/>
        <v>0</v>
      </c>
      <c r="AT425" s="298">
        <f t="shared" si="3599"/>
        <v>0</v>
      </c>
      <c r="AU425" s="298">
        <f t="shared" si="3600"/>
        <v>0</v>
      </c>
      <c r="AV425" s="298">
        <f t="shared" si="3601"/>
        <v>1</v>
      </c>
      <c r="AW425" s="294"/>
      <c r="AX425" s="294"/>
      <c r="AY425" s="294"/>
      <c r="AZ425" s="294"/>
      <c r="BA425" s="294"/>
      <c r="BB425" s="294"/>
      <c r="BC425" s="294"/>
      <c r="BD425" s="294"/>
      <c r="BE425" s="294"/>
      <c r="BF425" s="294"/>
      <c r="BG425" s="294"/>
      <c r="BH425" s="294"/>
      <c r="BI425" s="294"/>
      <c r="BJ425" s="294">
        <v>1</v>
      </c>
      <c r="BK425" s="294"/>
      <c r="BL425" s="294"/>
      <c r="BM425" s="294"/>
      <c r="BN425" s="294"/>
      <c r="BO425" s="294"/>
      <c r="BP425" s="1"/>
      <c r="BQ425" s="294"/>
      <c r="BR425" s="17">
        <v>2</v>
      </c>
      <c r="BS425" s="1">
        <f t="shared" si="3518"/>
        <v>0</v>
      </c>
      <c r="BT425" s="17">
        <f t="shared" si="3642"/>
        <v>0</v>
      </c>
      <c r="BU425" s="294"/>
      <c r="BV425" s="44">
        <v>1</v>
      </c>
      <c r="BW425" s="294"/>
      <c r="BX425" s="294"/>
      <c r="BY425" s="294"/>
      <c r="BZ425" s="294"/>
      <c r="CA425" s="294"/>
      <c r="CB425" s="294"/>
      <c r="CC425" s="294"/>
      <c r="CD425" s="1"/>
      <c r="CE425" s="1">
        <v>1</v>
      </c>
      <c r="CF425" s="1"/>
      <c r="CG425" s="294"/>
      <c r="CH425" s="1"/>
      <c r="CI425" s="1"/>
      <c r="CJ425" s="1"/>
      <c r="CK425" s="383"/>
      <c r="CL425" s="383"/>
      <c r="CM425" s="383"/>
      <c r="CN425" s="1">
        <f t="shared" si="3602"/>
        <v>0</v>
      </c>
      <c r="CO425" s="1">
        <f t="shared" si="3603"/>
        <v>0</v>
      </c>
      <c r="CP425" s="20">
        <f t="shared" si="3604"/>
        <v>0.5</v>
      </c>
      <c r="CQ425" s="351"/>
      <c r="CR425" s="299">
        <f t="shared" si="3647"/>
        <v>1</v>
      </c>
      <c r="CS425" s="294"/>
      <c r="CT425" s="294"/>
      <c r="CU425" s="1"/>
      <c r="CV425" s="1"/>
      <c r="CW425" s="1"/>
      <c r="CX425" s="1"/>
      <c r="CY425" s="1"/>
      <c r="CZ425" s="294"/>
      <c r="DA425" s="17">
        <f t="shared" si="3643"/>
        <v>0</v>
      </c>
      <c r="DB425" s="359">
        <f t="shared" si="3525"/>
        <v>0</v>
      </c>
      <c r="DC425" s="359">
        <f t="shared" si="3526"/>
        <v>0</v>
      </c>
      <c r="DD425" s="294"/>
      <c r="DE425" s="294"/>
      <c r="DF425" s="294"/>
      <c r="DG425" s="294"/>
      <c r="DH425" s="294"/>
      <c r="DI425" s="294"/>
      <c r="DJ425" s="294"/>
      <c r="DK425" s="294"/>
      <c r="DL425" s="294"/>
      <c r="DM425" s="294"/>
      <c r="DN425" s="294"/>
      <c r="DO425" s="1"/>
      <c r="DP425" s="1"/>
      <c r="DQ425" s="17">
        <f t="shared" si="3606"/>
        <v>0</v>
      </c>
      <c r="DR425" s="17">
        <f t="shared" si="3607"/>
        <v>0</v>
      </c>
      <c r="DS425" s="17">
        <f>+IF(AND(SUM(S425:AA425)&gt;0,SUM(FA425:FF425)&gt;0),CV425,0)+1</f>
        <v>1</v>
      </c>
      <c r="DT425" s="17">
        <f>+IF(AND(SUM(S425:AA425)&gt;0,SUM(FA425:FF425)&gt;0),CW425,0)</f>
        <v>0</v>
      </c>
      <c r="DU425" s="17">
        <f t="shared" si="3610"/>
        <v>0</v>
      </c>
      <c r="DV425" s="17">
        <f>+IF(AND(SUM(S425:AA425)&gt;0,SUM(FA425:FF425)&gt;0),CY425,0)+1</f>
        <v>1</v>
      </c>
      <c r="DW425" s="1"/>
      <c r="DX425" s="1"/>
      <c r="DY425" s="20">
        <f t="shared" si="3612"/>
        <v>0</v>
      </c>
      <c r="DZ425" s="20">
        <f t="shared" si="3613"/>
        <v>0</v>
      </c>
      <c r="EA425" s="20">
        <f t="shared" si="3614"/>
        <v>0</v>
      </c>
      <c r="EB425" s="20">
        <f t="shared" si="3615"/>
        <v>0</v>
      </c>
      <c r="EC425" s="18">
        <f>+IF(AND(CT425=0,SUM(CU425:CY425)&gt;1,SUM(CU425:CY425)&lt;=4),1,IF(AND(CT425=0,SUM(CU425:CY425)&gt;4),2,0))+1</f>
        <v>1</v>
      </c>
      <c r="ED425" s="19">
        <f t="shared" si="3644"/>
        <v>3</v>
      </c>
      <c r="EE425" s="19">
        <f t="shared" si="3617"/>
        <v>0</v>
      </c>
      <c r="EF425" s="1">
        <f t="shared" si="3618"/>
        <v>0</v>
      </c>
      <c r="EG425" s="18">
        <f t="shared" si="3619"/>
        <v>5</v>
      </c>
      <c r="EH425" s="341"/>
      <c r="EI425" s="294"/>
      <c r="EJ425" s="294"/>
      <c r="EK425" s="294"/>
      <c r="EL425" s="19">
        <v>1</v>
      </c>
      <c r="EM425" s="19"/>
      <c r="EN425" s="19"/>
      <c r="EO425" s="366">
        <f>2*2</f>
        <v>4</v>
      </c>
      <c r="EP425" s="366">
        <v>2</v>
      </c>
      <c r="EQ425" s="374"/>
      <c r="ER425" s="374"/>
      <c r="ES425" s="374"/>
      <c r="ET425" s="374"/>
      <c r="EU425" s="18">
        <f t="shared" si="3620"/>
        <v>0</v>
      </c>
      <c r="EV425" s="18">
        <f t="shared" si="3543"/>
        <v>6</v>
      </c>
      <c r="EW425" s="341"/>
      <c r="EX425" s="341"/>
      <c r="EY425" s="341"/>
      <c r="EZ425" s="365">
        <f t="shared" si="3464"/>
        <v>0</v>
      </c>
      <c r="FA425" s="294"/>
      <c r="FB425" s="294"/>
      <c r="FC425" s="294"/>
      <c r="FD425" s="300"/>
      <c r="FE425" s="300"/>
      <c r="FF425" s="300"/>
      <c r="FG425" s="300"/>
      <c r="FH425" s="300"/>
      <c r="FI425" s="300"/>
      <c r="FJ425" s="300"/>
      <c r="FK425" s="294"/>
      <c r="FL425" s="294"/>
      <c r="FM425" s="294"/>
      <c r="FN425" s="294"/>
      <c r="FO425" s="294"/>
      <c r="FP425" s="20">
        <f t="shared" si="3621"/>
        <v>0</v>
      </c>
      <c r="FQ425" s="20">
        <f t="shared" si="3622"/>
        <v>0</v>
      </c>
      <c r="FR425" s="20">
        <f t="shared" si="3623"/>
        <v>0</v>
      </c>
      <c r="FS425" s="20">
        <f t="shared" si="3624"/>
        <v>0</v>
      </c>
      <c r="FT425" s="20">
        <f t="shared" si="3625"/>
        <v>0</v>
      </c>
      <c r="FU425" s="20">
        <f t="shared" si="3626"/>
        <v>0</v>
      </c>
      <c r="FV425" s="20">
        <f t="shared" si="3627"/>
        <v>0</v>
      </c>
      <c r="FW425" s="294" t="s">
        <v>854</v>
      </c>
    </row>
    <row r="426" spans="1:180" s="301" customFormat="1" ht="26.25" customHeight="1">
      <c r="A426" s="295"/>
      <c r="B426" s="296"/>
      <c r="C426" s="296" t="s">
        <v>761</v>
      </c>
      <c r="D426" s="296"/>
      <c r="E426" s="296" t="s">
        <v>44</v>
      </c>
      <c r="F426" s="296"/>
      <c r="G426" s="296">
        <v>31</v>
      </c>
      <c r="H426" s="297"/>
      <c r="I426" s="297"/>
      <c r="J426" s="294"/>
      <c r="K426" s="294"/>
      <c r="L426" s="294"/>
      <c r="M426" s="294"/>
      <c r="N426" s="297"/>
      <c r="O426" s="297"/>
      <c r="P426" s="1"/>
      <c r="Q426" s="16"/>
      <c r="R426" s="1"/>
      <c r="S426" s="294"/>
      <c r="T426" s="294"/>
      <c r="U426" s="294"/>
      <c r="V426" s="294"/>
      <c r="W426" s="294"/>
      <c r="X426" s="294"/>
      <c r="Y426" s="294"/>
      <c r="Z426" s="294">
        <v>1</v>
      </c>
      <c r="AA426" s="294"/>
      <c r="AB426" s="294"/>
      <c r="AC426" s="1">
        <f t="shared" si="3630"/>
        <v>0</v>
      </c>
      <c r="AD426" s="1">
        <f t="shared" si="3631"/>
        <v>0</v>
      </c>
      <c r="AE426" s="1">
        <f t="shared" si="3632"/>
        <v>0</v>
      </c>
      <c r="AF426" s="1">
        <f t="shared" si="3633"/>
        <v>1</v>
      </c>
      <c r="AG426" s="1">
        <f t="shared" si="3634"/>
        <v>0</v>
      </c>
      <c r="AH426" s="1">
        <f t="shared" si="3635"/>
        <v>0</v>
      </c>
      <c r="AI426" s="1">
        <f t="shared" si="3636"/>
        <v>0</v>
      </c>
      <c r="AJ426" s="1">
        <f t="shared" si="3637"/>
        <v>0</v>
      </c>
      <c r="AK426" s="1">
        <f t="shared" si="3638"/>
        <v>0</v>
      </c>
      <c r="AL426" s="1">
        <f t="shared" si="3639"/>
        <v>0</v>
      </c>
      <c r="AM426" s="1">
        <f t="shared" si="3640"/>
        <v>0</v>
      </c>
      <c r="AN426" s="1">
        <f t="shared" si="3641"/>
        <v>0</v>
      </c>
      <c r="AO426" s="294"/>
      <c r="AP426" s="294"/>
      <c r="AQ426" s="294"/>
      <c r="AR426" s="294">
        <f t="shared" si="3648"/>
        <v>31</v>
      </c>
      <c r="AS426" s="298">
        <f t="shared" si="3598"/>
        <v>0</v>
      </c>
      <c r="AT426" s="298">
        <f t="shared" si="3599"/>
        <v>0</v>
      </c>
      <c r="AU426" s="298">
        <f t="shared" si="3600"/>
        <v>0</v>
      </c>
      <c r="AV426" s="298">
        <f t="shared" si="3601"/>
        <v>1</v>
      </c>
      <c r="AW426" s="294"/>
      <c r="AX426" s="294"/>
      <c r="AY426" s="294"/>
      <c r="AZ426" s="294"/>
      <c r="BA426" s="294"/>
      <c r="BB426" s="294"/>
      <c r="BC426" s="294"/>
      <c r="BD426" s="294"/>
      <c r="BE426" s="294"/>
      <c r="BF426" s="294"/>
      <c r="BG426" s="294"/>
      <c r="BH426" s="294"/>
      <c r="BI426" s="294">
        <v>1</v>
      </c>
      <c r="BJ426" s="294"/>
      <c r="BK426" s="294"/>
      <c r="BL426" s="294"/>
      <c r="BM426" s="294"/>
      <c r="BN426" s="294"/>
      <c r="BO426" s="294"/>
      <c r="BP426" s="1"/>
      <c r="BQ426" s="294"/>
      <c r="BR426" s="17">
        <v>2</v>
      </c>
      <c r="BS426" s="1">
        <f t="shared" si="3518"/>
        <v>0</v>
      </c>
      <c r="BT426" s="17">
        <f t="shared" si="3642"/>
        <v>0</v>
      </c>
      <c r="BU426" s="294"/>
      <c r="BV426" s="294">
        <v>1</v>
      </c>
      <c r="BW426" s="294"/>
      <c r="BX426" s="294"/>
      <c r="BY426" s="294"/>
      <c r="BZ426" s="294"/>
      <c r="CA426" s="294"/>
      <c r="CB426" s="294"/>
      <c r="CC426" s="294"/>
      <c r="CD426" s="1"/>
      <c r="CE426" s="1">
        <v>1</v>
      </c>
      <c r="CF426" s="1"/>
      <c r="CG426" s="294"/>
      <c r="CH426" s="1"/>
      <c r="CI426" s="1"/>
      <c r="CJ426" s="1"/>
      <c r="CK426" s="1"/>
      <c r="CL426" s="1"/>
      <c r="CM426" s="1"/>
      <c r="CN426" s="1">
        <f t="shared" si="3602"/>
        <v>0</v>
      </c>
      <c r="CO426" s="1">
        <f t="shared" si="3603"/>
        <v>0</v>
      </c>
      <c r="CP426" s="20">
        <f t="shared" si="3604"/>
        <v>0.5</v>
      </c>
      <c r="CQ426" s="20"/>
      <c r="CR426" s="299">
        <f t="shared" si="3647"/>
        <v>1</v>
      </c>
      <c r="CS426" s="294"/>
      <c r="CT426" s="294"/>
      <c r="CU426" s="1"/>
      <c r="CV426" s="1"/>
      <c r="CW426" s="1"/>
      <c r="CX426" s="1"/>
      <c r="CY426" s="1"/>
      <c r="CZ426" s="294"/>
      <c r="DA426" s="17">
        <f t="shared" si="3643"/>
        <v>0</v>
      </c>
      <c r="DB426" s="17">
        <f t="shared" si="3525"/>
        <v>0</v>
      </c>
      <c r="DC426" s="17">
        <f t="shared" si="3526"/>
        <v>0</v>
      </c>
      <c r="DD426" s="294"/>
      <c r="DE426" s="294"/>
      <c r="DF426" s="294"/>
      <c r="DG426" s="294"/>
      <c r="DH426" s="294"/>
      <c r="DI426" s="294"/>
      <c r="DJ426" s="294"/>
      <c r="DK426" s="294"/>
      <c r="DL426" s="294"/>
      <c r="DM426" s="294"/>
      <c r="DN426" s="294"/>
      <c r="DO426" s="1"/>
      <c r="DP426" s="1"/>
      <c r="DQ426" s="17">
        <f t="shared" si="3606"/>
        <v>0</v>
      </c>
      <c r="DR426" s="17">
        <f t="shared" si="3607"/>
        <v>0</v>
      </c>
      <c r="DS426" s="17">
        <f>+IF(AND(SUM(S426:AA426)&gt;0,SUM(FA426:FF426)&gt;0),CV426,0)</f>
        <v>0</v>
      </c>
      <c r="DT426" s="17">
        <f>+IF(AND(SUM(S426:AA426)&gt;0,SUM(FA426:FF426)&gt;0),CW426,0)</f>
        <v>0</v>
      </c>
      <c r="DU426" s="17">
        <f t="shared" si="3610"/>
        <v>0</v>
      </c>
      <c r="DV426" s="17">
        <f>+IF(AND(SUM(S426:AA426)&gt;0,SUM(FA426:FF426)&gt;0),CY426,0)</f>
        <v>0</v>
      </c>
      <c r="DW426" s="1"/>
      <c r="DX426" s="1"/>
      <c r="DY426" s="20">
        <f t="shared" si="3612"/>
        <v>0</v>
      </c>
      <c r="DZ426" s="20">
        <f t="shared" si="3613"/>
        <v>0</v>
      </c>
      <c r="EA426" s="20">
        <f t="shared" si="3614"/>
        <v>0</v>
      </c>
      <c r="EB426" s="20">
        <f t="shared" si="3615"/>
        <v>0</v>
      </c>
      <c r="EC426" s="18">
        <f>+IF(AND(CT426=0,SUM(CU426:CY426)&gt;1,SUM(CU426:CY426)&lt;=4),1,IF(AND(CT426=0,SUM(CU426:CY426)&gt;4),2,0))</f>
        <v>0</v>
      </c>
      <c r="ED426" s="19">
        <f t="shared" si="3644"/>
        <v>0</v>
      </c>
      <c r="EE426" s="19">
        <f t="shared" si="3617"/>
        <v>0</v>
      </c>
      <c r="EF426" s="1">
        <f t="shared" si="3618"/>
        <v>0</v>
      </c>
      <c r="EG426" s="18">
        <f t="shared" si="3619"/>
        <v>0</v>
      </c>
      <c r="EH426" s="18"/>
      <c r="EI426" s="294"/>
      <c r="EJ426" s="294"/>
      <c r="EK426" s="294"/>
      <c r="EL426" s="19"/>
      <c r="EM426" s="19"/>
      <c r="EN426" s="19"/>
      <c r="EO426" s="19"/>
      <c r="EP426" s="19"/>
      <c r="EQ426" s="18"/>
      <c r="ER426" s="18"/>
      <c r="ES426" s="18"/>
      <c r="ET426" s="18"/>
      <c r="EU426" s="18">
        <f t="shared" si="3620"/>
        <v>0</v>
      </c>
      <c r="EV426" s="18">
        <f t="shared" si="3543"/>
        <v>2</v>
      </c>
      <c r="EW426" s="18"/>
      <c r="EX426" s="18"/>
      <c r="EY426" s="18"/>
      <c r="EZ426" s="20">
        <f t="shared" si="3464"/>
        <v>0</v>
      </c>
      <c r="FA426" s="294"/>
      <c r="FB426" s="294"/>
      <c r="FC426" s="294"/>
      <c r="FD426" s="300"/>
      <c r="FE426" s="300"/>
      <c r="FF426" s="300"/>
      <c r="FG426" s="300"/>
      <c r="FH426" s="300"/>
      <c r="FI426" s="300"/>
      <c r="FJ426" s="300"/>
      <c r="FK426" s="294"/>
      <c r="FL426" s="294"/>
      <c r="FM426" s="294"/>
      <c r="FN426" s="294"/>
      <c r="FO426" s="294"/>
      <c r="FP426" s="20">
        <f t="shared" si="3621"/>
        <v>0</v>
      </c>
      <c r="FQ426" s="20">
        <f t="shared" si="3622"/>
        <v>0</v>
      </c>
      <c r="FR426" s="20">
        <f t="shared" si="3623"/>
        <v>0</v>
      </c>
      <c r="FS426" s="20">
        <f t="shared" si="3624"/>
        <v>0</v>
      </c>
      <c r="FT426" s="20">
        <f t="shared" si="3625"/>
        <v>0</v>
      </c>
      <c r="FU426" s="20">
        <f t="shared" si="3626"/>
        <v>0</v>
      </c>
      <c r="FV426" s="20">
        <f t="shared" si="3627"/>
        <v>0</v>
      </c>
      <c r="FW426" s="294"/>
    </row>
    <row r="427" spans="1:180" s="301" customFormat="1" ht="26.25" customHeight="1">
      <c r="A427" s="295"/>
      <c r="B427" s="296" t="s">
        <v>657</v>
      </c>
      <c r="C427" s="296" t="s">
        <v>762</v>
      </c>
      <c r="D427" s="296" t="s">
        <v>25</v>
      </c>
      <c r="E427" s="296" t="s">
        <v>44</v>
      </c>
      <c r="F427" s="296">
        <v>40</v>
      </c>
      <c r="G427" s="296">
        <v>18</v>
      </c>
      <c r="H427" s="297"/>
      <c r="I427" s="297"/>
      <c r="J427" s="294"/>
      <c r="K427" s="294"/>
      <c r="L427" s="294"/>
      <c r="M427" s="294"/>
      <c r="N427" s="297"/>
      <c r="O427" s="297"/>
      <c r="P427" s="1"/>
      <c r="Q427" s="16"/>
      <c r="R427" s="1"/>
      <c r="S427" s="294"/>
      <c r="T427" s="294"/>
      <c r="U427" s="294"/>
      <c r="V427" s="294"/>
      <c r="W427" s="294"/>
      <c r="X427" s="294"/>
      <c r="Y427" s="294"/>
      <c r="Z427" s="294">
        <v>1</v>
      </c>
      <c r="AA427" s="294"/>
      <c r="AB427" s="294"/>
      <c r="AC427" s="1">
        <f t="shared" si="3630"/>
        <v>0</v>
      </c>
      <c r="AD427" s="1">
        <f t="shared" si="3631"/>
        <v>0</v>
      </c>
      <c r="AE427" s="1">
        <f t="shared" si="3632"/>
        <v>0</v>
      </c>
      <c r="AF427" s="1">
        <f t="shared" si="3633"/>
        <v>1</v>
      </c>
      <c r="AG427" s="1">
        <f t="shared" si="3634"/>
        <v>0</v>
      </c>
      <c r="AH427" s="1">
        <f t="shared" si="3635"/>
        <v>0</v>
      </c>
      <c r="AI427" s="1">
        <f t="shared" si="3636"/>
        <v>0</v>
      </c>
      <c r="AJ427" s="1">
        <f t="shared" si="3637"/>
        <v>0</v>
      </c>
      <c r="AK427" s="1">
        <f t="shared" si="3638"/>
        <v>0</v>
      </c>
      <c r="AL427" s="1">
        <f t="shared" si="3639"/>
        <v>0</v>
      </c>
      <c r="AM427" s="1">
        <f t="shared" si="3640"/>
        <v>0</v>
      </c>
      <c r="AN427" s="1">
        <f t="shared" si="3641"/>
        <v>0</v>
      </c>
      <c r="AO427" s="294"/>
      <c r="AP427" s="294"/>
      <c r="AQ427" s="294"/>
      <c r="AR427" s="294">
        <f t="shared" si="3648"/>
        <v>18</v>
      </c>
      <c r="AS427" s="298">
        <f t="shared" si="3598"/>
        <v>0</v>
      </c>
      <c r="AT427" s="298">
        <f t="shared" si="3599"/>
        <v>0</v>
      </c>
      <c r="AU427" s="298">
        <f t="shared" si="3600"/>
        <v>0</v>
      </c>
      <c r="AV427" s="298">
        <f t="shared" si="3601"/>
        <v>1</v>
      </c>
      <c r="AW427" s="294"/>
      <c r="AX427" s="294"/>
      <c r="AY427" s="294"/>
      <c r="AZ427" s="294"/>
      <c r="BA427" s="294"/>
      <c r="BB427" s="294"/>
      <c r="BC427" s="294"/>
      <c r="BD427" s="294"/>
      <c r="BE427" s="294"/>
      <c r="BF427" s="294"/>
      <c r="BG427" s="294"/>
      <c r="BH427" s="294"/>
      <c r="BI427" s="294">
        <v>1</v>
      </c>
      <c r="BJ427" s="294"/>
      <c r="BK427" s="294"/>
      <c r="BL427" s="294"/>
      <c r="BM427" s="294"/>
      <c r="BN427" s="294">
        <v>1</v>
      </c>
      <c r="BO427" s="294"/>
      <c r="BP427" s="1"/>
      <c r="BQ427" s="294"/>
      <c r="BR427" s="17">
        <v>2</v>
      </c>
      <c r="BS427" s="1">
        <f t="shared" si="3518"/>
        <v>0</v>
      </c>
      <c r="BT427" s="17">
        <f t="shared" si="3642"/>
        <v>0</v>
      </c>
      <c r="BU427" s="294"/>
      <c r="BV427" s="294">
        <v>1</v>
      </c>
      <c r="BW427" s="294">
        <v>1</v>
      </c>
      <c r="BX427" s="294">
        <v>1</v>
      </c>
      <c r="BY427" s="294"/>
      <c r="BZ427" s="294">
        <v>1</v>
      </c>
      <c r="CA427" s="294"/>
      <c r="CB427" s="294"/>
      <c r="CC427" s="294"/>
      <c r="CD427" s="1"/>
      <c r="CE427" s="1">
        <v>1</v>
      </c>
      <c r="CF427" s="1"/>
      <c r="CG427" s="294"/>
      <c r="CH427" s="1"/>
      <c r="CI427" s="1"/>
      <c r="CJ427" s="1"/>
      <c r="CK427" s="1"/>
      <c r="CL427" s="1"/>
      <c r="CM427" s="1"/>
      <c r="CN427" s="1">
        <f t="shared" si="3602"/>
        <v>2</v>
      </c>
      <c r="CO427" s="1">
        <f t="shared" si="3603"/>
        <v>2</v>
      </c>
      <c r="CP427" s="20">
        <f t="shared" si="3604"/>
        <v>3</v>
      </c>
      <c r="CQ427" s="20"/>
      <c r="CR427" s="299">
        <f t="shared" si="3647"/>
        <v>1</v>
      </c>
      <c r="CS427" s="294"/>
      <c r="CT427" s="294"/>
      <c r="CU427" s="1"/>
      <c r="CV427" s="1"/>
      <c r="CW427" s="1">
        <v>1</v>
      </c>
      <c r="CX427" s="1"/>
      <c r="CY427" s="1">
        <v>4</v>
      </c>
      <c r="CZ427" s="294">
        <v>4</v>
      </c>
      <c r="DA427" s="17">
        <f t="shared" si="3643"/>
        <v>4</v>
      </c>
      <c r="DB427" s="17">
        <f t="shared" si="3525"/>
        <v>8</v>
      </c>
      <c r="DC427" s="17">
        <f t="shared" si="3526"/>
        <v>5</v>
      </c>
      <c r="DD427" s="294"/>
      <c r="DE427" s="294">
        <v>4</v>
      </c>
      <c r="DF427" s="294">
        <v>4</v>
      </c>
      <c r="DG427" s="294"/>
      <c r="DH427" s="294"/>
      <c r="DI427" s="294">
        <v>9</v>
      </c>
      <c r="DJ427" s="294"/>
      <c r="DK427" s="294"/>
      <c r="DL427" s="294"/>
      <c r="DM427" s="294"/>
      <c r="DN427" s="294"/>
      <c r="DO427" s="1"/>
      <c r="DP427" s="1"/>
      <c r="DQ427" s="17">
        <f t="shared" si="3606"/>
        <v>0</v>
      </c>
      <c r="DR427" s="17">
        <f t="shared" si="3607"/>
        <v>0</v>
      </c>
      <c r="DS427" s="17">
        <f>+IF(AND(SUM(S427:AA427)&gt;0,SUM(FA427:FF427)&gt;0),CV427,0)</f>
        <v>0</v>
      </c>
      <c r="DT427" s="17">
        <f>+IF(AND(SUM(S427:AA427)&gt;0,SUM(FA427:FF427)&gt;0),CW427,0)</f>
        <v>1</v>
      </c>
      <c r="DU427" s="17">
        <f t="shared" si="3610"/>
        <v>0</v>
      </c>
      <c r="DV427" s="17">
        <f>+IF(AND(SUM(S427:AA427)&gt;0,SUM(FA427:FF427)&gt;0),CY427,0)</f>
        <v>4</v>
      </c>
      <c r="DW427" s="1"/>
      <c r="DX427" s="1"/>
      <c r="DY427" s="20">
        <f t="shared" si="3612"/>
        <v>0</v>
      </c>
      <c r="DZ427" s="20">
        <f t="shared" si="3613"/>
        <v>0</v>
      </c>
      <c r="EA427" s="20">
        <f t="shared" si="3614"/>
        <v>9</v>
      </c>
      <c r="EB427" s="20">
        <f t="shared" si="3615"/>
        <v>0</v>
      </c>
      <c r="EC427" s="18">
        <f>+IF(AND(CT427=0,SUM(CU427:CY427)&gt;1,SUM(CU427:CY427)&lt;=4),1,IF(AND(CT427=0,SUM(CU427:CY427)&gt;4),2,0))</f>
        <v>2</v>
      </c>
      <c r="ED427" s="19">
        <f t="shared" si="3644"/>
        <v>6</v>
      </c>
      <c r="EE427" s="19">
        <f t="shared" si="3617"/>
        <v>0</v>
      </c>
      <c r="EF427" s="1">
        <f t="shared" si="3618"/>
        <v>0</v>
      </c>
      <c r="EG427" s="18">
        <f t="shared" si="3619"/>
        <v>10</v>
      </c>
      <c r="EH427" s="18"/>
      <c r="EI427" s="294"/>
      <c r="EJ427" s="294">
        <v>5.5</v>
      </c>
      <c r="EK427" s="294">
        <v>5.5</v>
      </c>
      <c r="EL427" s="19"/>
      <c r="EM427" s="19">
        <v>1</v>
      </c>
      <c r="EN427" s="19"/>
      <c r="EO427" s="19"/>
      <c r="EP427" s="19"/>
      <c r="EQ427" s="18"/>
      <c r="ER427" s="18"/>
      <c r="ES427" s="18">
        <v>1</v>
      </c>
      <c r="ET427" s="18"/>
      <c r="EU427" s="18">
        <f t="shared" si="3620"/>
        <v>6</v>
      </c>
      <c r="EV427" s="18">
        <f t="shared" si="3543"/>
        <v>14</v>
      </c>
      <c r="EW427" s="18">
        <v>1</v>
      </c>
      <c r="EX427" s="18">
        <v>1</v>
      </c>
      <c r="EY427" s="18">
        <v>8</v>
      </c>
      <c r="EZ427" s="20">
        <f t="shared" si="3464"/>
        <v>0.5</v>
      </c>
      <c r="FA427" s="294"/>
      <c r="FB427" s="294">
        <v>1</v>
      </c>
      <c r="FC427" s="294"/>
      <c r="FD427" s="300"/>
      <c r="FE427" s="300"/>
      <c r="FF427" s="300"/>
      <c r="FG427" s="300"/>
      <c r="FH427" s="300"/>
      <c r="FI427" s="300"/>
      <c r="FJ427" s="300">
        <f>F427</f>
        <v>40</v>
      </c>
      <c r="FK427" s="294"/>
      <c r="FL427" s="294"/>
      <c r="FM427" s="294"/>
      <c r="FN427" s="294"/>
      <c r="FO427" s="294"/>
      <c r="FP427" s="20">
        <f t="shared" si="3621"/>
        <v>0</v>
      </c>
      <c r="FQ427" s="20">
        <f t="shared" si="3622"/>
        <v>4</v>
      </c>
      <c r="FR427" s="20">
        <f t="shared" si="3623"/>
        <v>4</v>
      </c>
      <c r="FS427" s="20">
        <f t="shared" si="3624"/>
        <v>0</v>
      </c>
      <c r="FT427" s="20">
        <f t="shared" si="3625"/>
        <v>0</v>
      </c>
      <c r="FU427" s="20">
        <f t="shared" si="3626"/>
        <v>0</v>
      </c>
      <c r="FV427" s="20">
        <f t="shared" si="3627"/>
        <v>0</v>
      </c>
      <c r="FW427" s="294"/>
    </row>
    <row r="428" spans="1:180" s="301" customFormat="1" ht="26.25" customHeight="1">
      <c r="A428" s="295"/>
      <c r="B428" s="296"/>
      <c r="C428" s="296" t="s">
        <v>946</v>
      </c>
      <c r="D428" s="48"/>
      <c r="E428" s="48" t="s">
        <v>44</v>
      </c>
      <c r="F428" s="296"/>
      <c r="G428" s="296">
        <v>22</v>
      </c>
      <c r="H428" s="297"/>
      <c r="I428" s="297"/>
      <c r="J428" s="294"/>
      <c r="K428" s="294"/>
      <c r="L428" s="294"/>
      <c r="M428" s="294"/>
      <c r="N428" s="297"/>
      <c r="O428" s="297"/>
      <c r="P428" s="1"/>
      <c r="Q428" s="16"/>
      <c r="R428" s="1"/>
      <c r="S428" s="294"/>
      <c r="T428" s="294"/>
      <c r="U428" s="294">
        <v>1</v>
      </c>
      <c r="V428" s="294"/>
      <c r="W428" s="294"/>
      <c r="X428" s="294"/>
      <c r="Y428" s="294"/>
      <c r="Z428" s="294"/>
      <c r="AA428" s="294"/>
      <c r="AB428" s="294"/>
      <c r="AC428" s="1">
        <f t="shared" ref="AC428" si="3649">+IF(S428=1,1,0)+IF(T428=1,1,0)</f>
        <v>0</v>
      </c>
      <c r="AD428" s="1">
        <f t="shared" ref="AD428" si="3650">+IF(U428=1,1,0)+IF(V428=1,1,0)</f>
        <v>1</v>
      </c>
      <c r="AE428" s="1">
        <f t="shared" ref="AE428" si="3651">+IF(W428=1,1,0)+IF(X428=1,1,0)</f>
        <v>0</v>
      </c>
      <c r="AF428" s="1">
        <f t="shared" ref="AF428" si="3652">+IF(Y428=1,1,0)+IF(Z428=1,1,0)</f>
        <v>0</v>
      </c>
      <c r="AG428" s="1">
        <f t="shared" ref="AG428" si="3653">+IF(AA428=1,1,0)</f>
        <v>0</v>
      </c>
      <c r="AH428" s="1">
        <f t="shared" ref="AH428" si="3654">+IF(AB428=1,1,0)</f>
        <v>0</v>
      </c>
      <c r="AI428" s="1">
        <f t="shared" ref="AI428" si="3655">+IF(S428=2,1,0)+IF(T428=2,1,0)</f>
        <v>0</v>
      </c>
      <c r="AJ428" s="1">
        <f t="shared" ref="AJ428" si="3656">+IF(U428=2,1,0)+IF(V428=2,1,0)</f>
        <v>0</v>
      </c>
      <c r="AK428" s="1">
        <f t="shared" ref="AK428" si="3657">+IF(X428=2,1,0)+IF(W428=2,1,0)</f>
        <v>0</v>
      </c>
      <c r="AL428" s="1">
        <f t="shared" ref="AL428" si="3658">+IF(Y428=2,1,0)+IF(Z428=2,1,0)</f>
        <v>0</v>
      </c>
      <c r="AM428" s="1">
        <f t="shared" ref="AM428" si="3659">+IF(AA428=2,1,0)</f>
        <v>0</v>
      </c>
      <c r="AN428" s="1">
        <f t="shared" ref="AN428" si="3660">+IF(AB428=2,1,0)</f>
        <v>0</v>
      </c>
      <c r="AO428" s="294"/>
      <c r="AP428" s="294"/>
      <c r="AQ428" s="294"/>
      <c r="AR428" s="44">
        <f t="shared" ref="AR428:AR429" si="3661">+G428</f>
        <v>22</v>
      </c>
      <c r="AS428" s="298">
        <f t="shared" ref="AS428" si="3662">IF(AND(AO428&gt;0,OR(BR428&gt;=2,BR428=1)),1,0)</f>
        <v>0</v>
      </c>
      <c r="AT428" s="298">
        <f t="shared" ref="AT428" si="3663">IF(AND(AP428&gt;0,OR(BR428&gt;=2,BR428=1)),1,0)</f>
        <v>0</v>
      </c>
      <c r="AU428" s="298">
        <f t="shared" ref="AU428" si="3664">IF(AND(AQ428&gt;0,OR(BR428&gt;=2,BR428=1)),1,0)</f>
        <v>0</v>
      </c>
      <c r="AV428" s="298">
        <f t="shared" ref="AV428" si="3665">IF(AND(AR428&gt;0,OR(BR428&gt;=2,BR428=1)),AR428/G428,0)</f>
        <v>1</v>
      </c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>
        <v>1</v>
      </c>
      <c r="BJ428" s="294"/>
      <c r="BK428" s="294"/>
      <c r="BL428" s="294"/>
      <c r="BM428" s="294"/>
      <c r="BN428" s="294"/>
      <c r="BO428" s="294"/>
      <c r="BP428" s="1"/>
      <c r="BQ428" s="294"/>
      <c r="BR428" s="17">
        <v>2</v>
      </c>
      <c r="BS428" s="1">
        <f t="shared" si="3518"/>
        <v>0</v>
      </c>
      <c r="BT428" s="17">
        <f t="shared" ref="BT428" si="3666">+BS428*2</f>
        <v>0</v>
      </c>
      <c r="BU428" s="294"/>
      <c r="BV428" s="44">
        <v>1</v>
      </c>
      <c r="BW428" s="294"/>
      <c r="BX428" s="294"/>
      <c r="BY428" s="294"/>
      <c r="BZ428" s="294"/>
      <c r="CA428" s="294"/>
      <c r="CB428" s="294"/>
      <c r="CC428" s="294"/>
      <c r="CD428" s="1"/>
      <c r="CE428" s="1">
        <v>1</v>
      </c>
      <c r="CF428" s="1"/>
      <c r="CG428" s="294"/>
      <c r="CH428" s="1"/>
      <c r="CI428" s="1"/>
      <c r="CJ428" s="1"/>
      <c r="CK428" s="383"/>
      <c r="CL428" s="383"/>
      <c r="CM428" s="383"/>
      <c r="CN428" s="1">
        <f t="shared" ref="CN428" si="3667">+SUM(BX428:CC428)*BW428</f>
        <v>0</v>
      </c>
      <c r="CO428" s="1">
        <f t="shared" ref="CO428" si="3668">+SUM(BX428:CC428)*BW428</f>
        <v>0</v>
      </c>
      <c r="CP428" s="20">
        <f t="shared" ref="CP428" si="3669">+SUM(BY428:CC428)*2.5+SUM(CD428:CG428)*0.5+SUM(CH428:CJ428)*2.5</f>
        <v>0.5</v>
      </c>
      <c r="CQ428" s="351"/>
      <c r="CR428" s="299">
        <f t="shared" ref="CR428" si="3670">+IF(SUM(AX428:BM428)&gt;0,1,0)</f>
        <v>1</v>
      </c>
      <c r="CS428" s="294"/>
      <c r="CT428" s="294"/>
      <c r="CU428" s="1"/>
      <c r="CV428" s="1"/>
      <c r="CW428" s="1"/>
      <c r="CX428" s="1"/>
      <c r="CY428" s="1"/>
      <c r="CZ428" s="294"/>
      <c r="DA428" s="17">
        <f t="shared" ref="DA428:DA429" si="3671">+CY428</f>
        <v>0</v>
      </c>
      <c r="DB428" s="359">
        <f t="shared" si="3525"/>
        <v>0</v>
      </c>
      <c r="DC428" s="359">
        <f t="shared" si="3526"/>
        <v>0</v>
      </c>
      <c r="DD428" s="294"/>
      <c r="DE428" s="294"/>
      <c r="DF428" s="294"/>
      <c r="DG428" s="294"/>
      <c r="DH428" s="294"/>
      <c r="DI428" s="294"/>
      <c r="DJ428" s="294"/>
      <c r="DK428" s="294"/>
      <c r="DL428" s="294"/>
      <c r="DM428" s="294"/>
      <c r="DN428" s="294"/>
      <c r="DO428" s="1"/>
      <c r="DP428" s="1"/>
      <c r="DQ428" s="17">
        <f t="shared" ref="DQ428" si="3672">+IF(AND(SUM(S428:AA428)&gt;0,SUM(FA428:FF428)&gt;0),CT428,0)</f>
        <v>0</v>
      </c>
      <c r="DR428" s="17">
        <f t="shared" ref="DR428" si="3673">+IF(AND(SUM(S428:AA428)&gt;0,SUM(FA428:FF428)&gt;0),CU428,0)</f>
        <v>0</v>
      </c>
      <c r="DS428" s="17">
        <f>+IF(AND(SUM(S428:AA428)&gt;0,SUM(FA428:FF428)&gt;0),CV428,0)</f>
        <v>0</v>
      </c>
      <c r="DT428" s="17">
        <f>+IF(AND(SUM(S428:AA428)&gt;0,SUM(FA428:FF428)&gt;0),CW428,0)</f>
        <v>0</v>
      </c>
      <c r="DU428" s="17">
        <f t="shared" ref="DU428" si="3674">+IF(AND(SUM(S428:AA428)&gt;0,SUM(FA428:FF428)&gt;0),CX428,0)</f>
        <v>0</v>
      </c>
      <c r="DV428" s="17">
        <f>+IF(AND(SUM(S428:AA428)&gt;0,SUM(FA428:FF428)&gt;0),CY428,0)</f>
        <v>0</v>
      </c>
      <c r="DW428" s="1"/>
      <c r="DX428" s="1"/>
      <c r="DY428" s="20">
        <f t="shared" ref="DY428" si="3675">+IF(AND(SUM(S428:AB428)&gt;0,SUM(FA428:FF428)&gt;0,DG428&gt;=3),DG428,0)</f>
        <v>0</v>
      </c>
      <c r="DZ428" s="20">
        <f t="shared" ref="DZ428" si="3676">+IF(AND(SUM(S428:AB428)&gt;0,SUM(FA428:FF428)&gt;0,DH428&gt;=3),DH428,0)</f>
        <v>0</v>
      </c>
      <c r="EA428" s="20">
        <f t="shared" ref="EA428" si="3677">+IF(AND(SUM(S428:AB428)&gt;0,SUM(FA428:FF428)&gt;0,DI428&gt;=3),DI428,0)</f>
        <v>0</v>
      </c>
      <c r="EB428" s="20">
        <f t="shared" ref="EB428" si="3678">+IF(AND(SUM(S428:AB428)&gt;0,SUM(FA428:FF428)&gt;0,DJ428&gt;=3),DJ428,0)</f>
        <v>0</v>
      </c>
      <c r="EC428" s="18">
        <f>+IF(AND(CT428=0,SUM(CU428:CY428)&gt;1,SUM(CU428:CY428)&lt;=4),1,IF(AND(CT428=0,SUM(CU428:CY428)&gt;4),2,0))</f>
        <v>0</v>
      </c>
      <c r="ED428" s="19">
        <f t="shared" ref="ED428" si="3679">+IF(EC428&lt;&gt;0,EC428*3,0)</f>
        <v>0</v>
      </c>
      <c r="EE428" s="19">
        <f t="shared" ref="EE428" si="3680">+IF(SUM(AO428:AR428)+SUM(DK428:DN428)&gt;0,CT428*3,0)</f>
        <v>0</v>
      </c>
      <c r="EF428" s="1">
        <f t="shared" ref="EF428" si="3681">+IF(EE428&gt;0,CT428*4,0)</f>
        <v>0</v>
      </c>
      <c r="EG428" s="18">
        <f t="shared" ref="EG428" si="3682">+IF(AND(CT428+EC428=0,SUM(AO428:AR428)&gt;0,SUM(DK428:DN428)&gt;0),(CU428+CV428+CW428+CX428)*2+CY428*5,(EC428+CT428-FO428)*5)+IF(AND(EC428+DQ428+CT428=0,SUM(AO428:AR428)&gt;0),SUM(CU428:CX428)*2+CY428*5,0)</f>
        <v>0</v>
      </c>
      <c r="EH428" s="341"/>
      <c r="EI428" s="294"/>
      <c r="EJ428" s="294"/>
      <c r="EK428" s="294"/>
      <c r="EL428" s="19"/>
      <c r="EM428" s="19"/>
      <c r="EN428" s="19"/>
      <c r="EO428" s="366"/>
      <c r="EP428" s="366"/>
      <c r="EQ428" s="374"/>
      <c r="ER428" s="374"/>
      <c r="ES428" s="374"/>
      <c r="ET428" s="374"/>
      <c r="EU428" s="18">
        <f t="shared" ref="EU428" si="3683">IF(SUM(CU428:CX428)&gt;0,CZ428*1+2,0)</f>
        <v>0</v>
      </c>
      <c r="EV428" s="18">
        <f t="shared" si="3543"/>
        <v>2</v>
      </c>
      <c r="EW428" s="341"/>
      <c r="EX428" s="341"/>
      <c r="EY428" s="341"/>
      <c r="EZ428" s="365">
        <f t="shared" si="3464"/>
        <v>0</v>
      </c>
      <c r="FA428" s="294"/>
      <c r="FB428" s="294"/>
      <c r="FC428" s="294"/>
      <c r="FD428" s="300"/>
      <c r="FE428" s="300"/>
      <c r="FF428" s="300"/>
      <c r="FG428" s="300"/>
      <c r="FH428" s="300"/>
      <c r="FI428" s="300"/>
      <c r="FJ428" s="300"/>
      <c r="FK428" s="294"/>
      <c r="FL428" s="294"/>
      <c r="FM428" s="294"/>
      <c r="FN428" s="294"/>
      <c r="FO428" s="294"/>
      <c r="FP428" s="20">
        <f t="shared" ref="FP428" si="3684">+FO428*3</f>
        <v>0</v>
      </c>
      <c r="FQ428" s="20">
        <f t="shared" ref="FQ428" si="3685">+DE428</f>
        <v>0</v>
      </c>
      <c r="FR428" s="20">
        <f t="shared" ref="FR428" si="3686">+DF428</f>
        <v>0</v>
      </c>
      <c r="FS428" s="20">
        <f t="shared" ref="FS428" si="3687">+IF(DG428&lt;3,DG428,0)</f>
        <v>0</v>
      </c>
      <c r="FT428" s="20">
        <f t="shared" ref="FT428" si="3688">+IF(DH428&lt;3,DH428,0)</f>
        <v>0</v>
      </c>
      <c r="FU428" s="20">
        <f t="shared" ref="FU428" si="3689">+IF(DI428&lt;3,DI428,0)</f>
        <v>0</v>
      </c>
      <c r="FV428" s="20">
        <f t="shared" ref="FV428" si="3690">+IF(DJ428&lt;3,DJ428,0)</f>
        <v>0</v>
      </c>
      <c r="FW428" s="294"/>
    </row>
    <row r="429" spans="1:180" ht="27.75" customHeight="1">
      <c r="A429" s="40"/>
      <c r="B429" s="48" t="s">
        <v>947</v>
      </c>
      <c r="C429" s="48" t="s">
        <v>948</v>
      </c>
      <c r="D429" s="48" t="s">
        <v>24</v>
      </c>
      <c r="E429" s="48" t="s">
        <v>44</v>
      </c>
      <c r="F429" s="48"/>
      <c r="G429" s="48">
        <v>35</v>
      </c>
      <c r="H429" s="43"/>
      <c r="I429" s="43"/>
      <c r="J429" s="44"/>
      <c r="K429" s="44"/>
      <c r="L429" s="44"/>
      <c r="M429" s="44"/>
      <c r="N429" s="43"/>
      <c r="O429" s="43"/>
      <c r="P429" s="1"/>
      <c r="Q429" s="16"/>
      <c r="R429" s="1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1">
        <f t="shared" ref="AC429" si="3691">+IF(S429=1,1,0)+IF(T429=1,1,0)</f>
        <v>0</v>
      </c>
      <c r="AD429" s="1">
        <f t="shared" ref="AD429" si="3692">+IF(U429=1,1,0)+IF(V429=1,1,0)</f>
        <v>0</v>
      </c>
      <c r="AE429" s="1">
        <f t="shared" ref="AE429" si="3693">+IF(W429=1,1,0)+IF(X429=1,1,0)</f>
        <v>0</v>
      </c>
      <c r="AF429" s="1">
        <f t="shared" ref="AF429" si="3694">+IF(Y429=1,1,0)+IF(Z429=1,1,0)</f>
        <v>0</v>
      </c>
      <c r="AG429" s="1">
        <f t="shared" ref="AG429" si="3695">+IF(AA429=1,1,0)</f>
        <v>0</v>
      </c>
      <c r="AH429" s="1">
        <f t="shared" ref="AH429" si="3696">+IF(AB429=1,1,0)</f>
        <v>0</v>
      </c>
      <c r="AI429" s="1">
        <f t="shared" ref="AI429" si="3697">+IF(S429=2,1,0)+IF(T429=2,1,0)</f>
        <v>0</v>
      </c>
      <c r="AJ429" s="1">
        <f t="shared" ref="AJ429" si="3698">+IF(U429=2,1,0)+IF(V429=2,1,0)</f>
        <v>0</v>
      </c>
      <c r="AK429" s="1">
        <f t="shared" ref="AK429" si="3699">+IF(X429=2,1,0)+IF(W429=2,1,0)</f>
        <v>0</v>
      </c>
      <c r="AL429" s="1">
        <f t="shared" ref="AL429" si="3700">+IF(Y429=2,1,0)+IF(Z429=2,1,0)</f>
        <v>0</v>
      </c>
      <c r="AM429" s="1">
        <f t="shared" ref="AM429" si="3701">+IF(AA429=2,1,0)</f>
        <v>0</v>
      </c>
      <c r="AN429" s="1">
        <f t="shared" ref="AN429" si="3702">+IF(AB429=2,1,0)</f>
        <v>0</v>
      </c>
      <c r="AO429" s="44"/>
      <c r="AP429" s="44"/>
      <c r="AQ429" s="44"/>
      <c r="AR429" s="44">
        <f t="shared" si="3661"/>
        <v>35</v>
      </c>
      <c r="AS429" s="298">
        <f t="shared" ref="AS429" si="3703">IF(AND(AO429&gt;0,OR(BR429&gt;=2,BR429=1)),1,0)</f>
        <v>0</v>
      </c>
      <c r="AT429" s="298">
        <f t="shared" ref="AT429" si="3704">IF(AND(AP429&gt;0,OR(BR429&gt;=2,BR429=1)),1,0)</f>
        <v>0</v>
      </c>
      <c r="AU429" s="298">
        <f t="shared" ref="AU429" si="3705">IF(AND(AQ429&gt;0,OR(BR429&gt;=2,BR429=1)),1,0)</f>
        <v>0</v>
      </c>
      <c r="AV429" s="298">
        <f t="shared" ref="AV429" si="3706">IF(AND(AR429&gt;0,OR(BR429&gt;=2,BR429=1)),AR429/G429,0)</f>
        <v>1</v>
      </c>
      <c r="AW429" s="44"/>
      <c r="AX429" s="294"/>
      <c r="AY429" s="294"/>
      <c r="AZ429" s="294"/>
      <c r="BA429" s="294"/>
      <c r="BB429" s="294"/>
      <c r="BC429" s="29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127"/>
      <c r="BO429" s="44">
        <v>1</v>
      </c>
      <c r="BP429" s="1"/>
      <c r="BQ429" s="44"/>
      <c r="BR429" s="17">
        <v>1</v>
      </c>
      <c r="BS429" s="1">
        <f t="shared" si="3518"/>
        <v>0</v>
      </c>
      <c r="BT429" s="17">
        <f t="shared" ref="BT429" si="3707">+BS429*2</f>
        <v>0</v>
      </c>
      <c r="BU429" s="44"/>
      <c r="BV429" s="44">
        <v>1</v>
      </c>
      <c r="BW429" s="44"/>
      <c r="BX429" s="44"/>
      <c r="BY429" s="44"/>
      <c r="BZ429" s="44"/>
      <c r="CA429" s="44"/>
      <c r="CB429" s="44"/>
      <c r="CC429" s="44"/>
      <c r="CD429" s="92"/>
      <c r="CE429" s="92"/>
      <c r="CF429" s="92"/>
      <c r="CG429" s="44"/>
      <c r="CH429" s="1"/>
      <c r="CI429" s="1"/>
      <c r="CJ429" s="1"/>
      <c r="CK429" s="383"/>
      <c r="CL429" s="383"/>
      <c r="CM429" s="383"/>
      <c r="CN429" s="1">
        <f t="shared" ref="CN429" si="3708">+SUM(BX429:CC429)*BW429</f>
        <v>0</v>
      </c>
      <c r="CO429" s="1">
        <f t="shared" ref="CO429" si="3709">+SUM(BX429:CC429)*BW429</f>
        <v>0</v>
      </c>
      <c r="CP429" s="20">
        <f t="shared" ref="CP429" si="3710">+SUM(BY429:CC429)*2.5+SUM(CD429:CG429)*0.5+SUM(CH429:CJ429)*2.5</f>
        <v>0</v>
      </c>
      <c r="CQ429" s="351"/>
      <c r="CR429" s="299">
        <f t="shared" ref="CR429" si="3711">+IF(SUM(AX429:BM429)&gt;0,1,0)</f>
        <v>0</v>
      </c>
      <c r="CS429" s="44"/>
      <c r="CT429" s="44"/>
      <c r="CU429" s="1"/>
      <c r="CV429" s="1"/>
      <c r="CW429" s="1"/>
      <c r="CX429" s="1"/>
      <c r="CY429" s="1"/>
      <c r="CZ429" s="44"/>
      <c r="DA429" s="17">
        <f t="shared" si="3671"/>
        <v>0</v>
      </c>
      <c r="DB429" s="359">
        <f t="shared" si="3525"/>
        <v>0</v>
      </c>
      <c r="DC429" s="359">
        <f t="shared" si="3526"/>
        <v>0</v>
      </c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1"/>
      <c r="DP429" s="1"/>
      <c r="DQ429" s="17">
        <f t="shared" ref="DQ429" si="3712">+IF(AND(SUM(S429:AA429)&gt;0,SUM(FA429:FF429)&gt;0),CT429,0)</f>
        <v>0</v>
      </c>
      <c r="DR429" s="17">
        <f t="shared" ref="DR429" si="3713">+IF(AND(SUM(S429:AA429)&gt;0,SUM(FA429:FF429)&gt;0),CU429,0)</f>
        <v>0</v>
      </c>
      <c r="DS429" s="17">
        <f>+IF(AND(SUM(S429:AA429)&gt;0,SUM(FA429:FF429)&gt;0),CV429,0)</f>
        <v>0</v>
      </c>
      <c r="DT429" s="17">
        <f>+IF(AND(SUM(S429:AA429)&gt;0,SUM(FA429:FF429)&gt;0),CW429,0)</f>
        <v>0</v>
      </c>
      <c r="DU429" s="17">
        <f t="shared" ref="DU429" si="3714">+IF(AND(SUM(S429:AA429)&gt;0,SUM(FA429:FF429)&gt;0),CX429,0)</f>
        <v>0</v>
      </c>
      <c r="DV429" s="17">
        <f>+IF(AND(SUM(S429:AA429)&gt;0,SUM(FA429:FF429)&gt;0),CY429,0)</f>
        <v>0</v>
      </c>
      <c r="DW429" s="1"/>
      <c r="DX429" s="1"/>
      <c r="DY429" s="20">
        <f t="shared" ref="DY429" si="3715">+IF(AND(SUM(S429:AB429)&gt;0,SUM(FA429:FF429)&gt;0,DG429&gt;=3),DG429,0)</f>
        <v>0</v>
      </c>
      <c r="DZ429" s="20">
        <f t="shared" ref="DZ429" si="3716">+IF(AND(SUM(S429:AB429)&gt;0,SUM(FA429:FF429)&gt;0,DH429&gt;=3),DH429,0)</f>
        <v>0</v>
      </c>
      <c r="EA429" s="20">
        <f t="shared" ref="EA429" si="3717">+IF(AND(SUM(S429:AB429)&gt;0,SUM(FA429:FF429)&gt;0,DI429&gt;=3),DI429,0)</f>
        <v>0</v>
      </c>
      <c r="EB429" s="20">
        <f t="shared" ref="EB429" si="3718">+IF(AND(SUM(S429:AB429)&gt;0,SUM(FA429:FF429)&gt;0,DJ429&gt;=3),DJ429,0)</f>
        <v>0</v>
      </c>
      <c r="EC429" s="18">
        <f>+IF(AND(CT429=0,SUM(CU429:CY429)&gt;1,SUM(CU429:CY429)&lt;=4),1,IF(AND(CT429=0,SUM(CU429:CY429)&gt;4),2,0))</f>
        <v>0</v>
      </c>
      <c r="ED429" s="19">
        <f t="shared" ref="ED429" si="3719">+IF(EC429&lt;&gt;0,EC429*3,0)</f>
        <v>0</v>
      </c>
      <c r="EE429" s="19">
        <f t="shared" ref="EE429" si="3720">+IF(SUM(AO429:AR429)+SUM(DK429:DN429)&gt;0,CT429*3,0)</f>
        <v>0</v>
      </c>
      <c r="EF429" s="1">
        <f t="shared" ref="EF429" si="3721">+IF(EE429&gt;0,CT429*4,0)</f>
        <v>0</v>
      </c>
      <c r="EG429" s="18">
        <f t="shared" ref="EG429" si="3722">+IF(AND(CT429+EC429=0,SUM(AO429:AR429)&gt;0,SUM(DK429:DN429)&gt;0),(CU429+CV429+CW429+CX429)*2+CY429*5,(EC429+CT429-FO429)*5)+IF(AND(EC429+DQ429+CT429=0,SUM(AO429:AR429)&gt;0),SUM(CU429:CX429)*2+CY429*5,0)</f>
        <v>0</v>
      </c>
      <c r="EH429" s="341"/>
      <c r="EI429" s="44"/>
      <c r="EJ429" s="44"/>
      <c r="EK429" s="44"/>
      <c r="EL429" s="19"/>
      <c r="EM429" s="19"/>
      <c r="EN429" s="19"/>
      <c r="EO429" s="366"/>
      <c r="EP429" s="366"/>
      <c r="EQ429" s="374"/>
      <c r="ER429" s="374"/>
      <c r="ES429" s="374"/>
      <c r="ET429" s="374"/>
      <c r="EU429" s="18"/>
      <c r="EV429" s="18"/>
      <c r="EW429" s="341"/>
      <c r="EX429" s="341"/>
      <c r="EY429" s="341"/>
      <c r="EZ429" s="365">
        <f t="shared" si="3464"/>
        <v>0</v>
      </c>
      <c r="FA429" s="44"/>
      <c r="FB429" s="44"/>
      <c r="FC429" s="44"/>
      <c r="FD429" s="45"/>
      <c r="FE429" s="45"/>
      <c r="FF429" s="45"/>
      <c r="FG429" s="300"/>
      <c r="FH429" s="45"/>
      <c r="FI429" s="45"/>
      <c r="FJ429" s="45"/>
      <c r="FK429" s="44"/>
      <c r="FL429" s="44"/>
      <c r="FM429" s="44"/>
      <c r="FN429" s="44"/>
      <c r="FO429" s="294"/>
      <c r="FP429" s="20">
        <f t="shared" ref="FP429" si="3723">+FO429*3</f>
        <v>0</v>
      </c>
      <c r="FQ429" s="20">
        <f t="shared" ref="FQ429" si="3724">+DE429</f>
        <v>0</v>
      </c>
      <c r="FR429" s="20">
        <f t="shared" ref="FR429" si="3725">+DF429</f>
        <v>0</v>
      </c>
      <c r="FS429" s="20">
        <f t="shared" ref="FS429" si="3726">+IF(DG429&lt;3,DG429,0)</f>
        <v>0</v>
      </c>
      <c r="FT429" s="20">
        <f t="shared" ref="FT429" si="3727">+IF(DH429&lt;3,DH429,0)</f>
        <v>0</v>
      </c>
      <c r="FU429" s="20">
        <f t="shared" ref="FU429" si="3728">+IF(DI429&lt;3,DI429,0)</f>
        <v>0</v>
      </c>
      <c r="FV429" s="20">
        <f t="shared" ref="FV429" si="3729">+IF(DJ429&lt;3,DJ429,0)</f>
        <v>0</v>
      </c>
      <c r="FW429" s="44"/>
    </row>
    <row r="430" spans="1:180" ht="27.75" customHeight="1">
      <c r="A430" s="40"/>
      <c r="B430" s="48"/>
      <c r="C430" s="48"/>
      <c r="D430" s="48"/>
      <c r="E430" s="48"/>
      <c r="F430" s="48"/>
      <c r="G430" s="48"/>
      <c r="H430" s="43"/>
      <c r="I430" s="43"/>
      <c r="J430" s="44"/>
      <c r="K430" s="44"/>
      <c r="L430" s="44"/>
      <c r="M430" s="44"/>
      <c r="N430" s="43"/>
      <c r="O430" s="43"/>
      <c r="P430" s="1"/>
      <c r="Q430" s="16"/>
      <c r="R430" s="1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44"/>
      <c r="AP430" s="44"/>
      <c r="AQ430" s="44"/>
      <c r="AR430" s="44"/>
      <c r="AS430" s="122"/>
      <c r="AT430" s="122"/>
      <c r="AU430" s="122"/>
      <c r="AV430" s="122"/>
      <c r="AW430" s="44"/>
      <c r="AX430" s="294"/>
      <c r="AY430" s="294"/>
      <c r="AZ430" s="294"/>
      <c r="BA430" s="294"/>
      <c r="BB430" s="294"/>
      <c r="BC430" s="29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127"/>
      <c r="BO430" s="44"/>
      <c r="BP430" s="1"/>
      <c r="BQ430" s="44"/>
      <c r="BR430" s="17"/>
      <c r="BS430" s="1"/>
      <c r="BT430" s="17"/>
      <c r="BU430" s="44"/>
      <c r="BV430" s="44"/>
      <c r="BW430" s="44"/>
      <c r="BX430" s="44"/>
      <c r="BY430" s="44"/>
      <c r="BZ430" s="44"/>
      <c r="CA430" s="44"/>
      <c r="CB430" s="44"/>
      <c r="CC430" s="44"/>
      <c r="CD430" s="92"/>
      <c r="CE430" s="92"/>
      <c r="CF430" s="92"/>
      <c r="CG430" s="44"/>
      <c r="CH430" s="1"/>
      <c r="CI430" s="1"/>
      <c r="CJ430" s="1"/>
      <c r="CK430" s="383"/>
      <c r="CL430" s="383"/>
      <c r="CM430" s="383"/>
      <c r="CN430" s="1"/>
      <c r="CO430" s="1"/>
      <c r="CP430" s="20"/>
      <c r="CQ430" s="351"/>
      <c r="CR430" s="131"/>
      <c r="CS430" s="44"/>
      <c r="CT430" s="44"/>
      <c r="CU430" s="1"/>
      <c r="CV430" s="1"/>
      <c r="CW430" s="1"/>
      <c r="CX430" s="1"/>
      <c r="CY430" s="1"/>
      <c r="CZ430" s="44"/>
      <c r="DA430" s="17"/>
      <c r="DB430" s="359">
        <f t="shared" si="3525"/>
        <v>0</v>
      </c>
      <c r="DC430" s="359">
        <f t="shared" si="3526"/>
        <v>0</v>
      </c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1"/>
      <c r="DP430" s="1"/>
      <c r="DQ430" s="17"/>
      <c r="DR430" s="17"/>
      <c r="DS430" s="17"/>
      <c r="DT430" s="17"/>
      <c r="DU430" s="17"/>
      <c r="DV430" s="17"/>
      <c r="DW430" s="1"/>
      <c r="DX430" s="1"/>
      <c r="DY430" s="20"/>
      <c r="DZ430" s="20"/>
      <c r="EA430" s="20"/>
      <c r="EB430" s="20"/>
      <c r="EC430" s="18"/>
      <c r="ED430" s="19"/>
      <c r="EE430" s="19"/>
      <c r="EF430" s="1"/>
      <c r="EG430" s="18"/>
      <c r="EH430" s="341"/>
      <c r="EI430" s="44"/>
      <c r="EJ430" s="44"/>
      <c r="EK430" s="44"/>
      <c r="EL430" s="93"/>
      <c r="EM430" s="93"/>
      <c r="EN430" s="93"/>
      <c r="EO430" s="366"/>
      <c r="EP430" s="366"/>
      <c r="EQ430" s="374"/>
      <c r="ER430" s="374"/>
      <c r="ES430" s="374"/>
      <c r="ET430" s="374"/>
      <c r="EU430" s="18"/>
      <c r="EV430" s="18"/>
      <c r="EW430" s="341"/>
      <c r="EX430" s="341"/>
      <c r="EY430" s="341"/>
      <c r="EZ430" s="365">
        <f t="shared" si="3464"/>
        <v>0</v>
      </c>
      <c r="FA430" s="44"/>
      <c r="FB430" s="44"/>
      <c r="FC430" s="44"/>
      <c r="FD430" s="45"/>
      <c r="FE430" s="45"/>
      <c r="FF430" s="45"/>
      <c r="FG430" s="300"/>
      <c r="FH430" s="45"/>
      <c r="FI430" s="45"/>
      <c r="FJ430" s="45"/>
      <c r="FK430" s="44"/>
      <c r="FL430" s="44"/>
      <c r="FM430" s="44"/>
      <c r="FN430" s="44"/>
      <c r="FO430" s="294"/>
      <c r="FP430" s="20"/>
      <c r="FQ430" s="20"/>
      <c r="FR430" s="20"/>
      <c r="FS430" s="20"/>
      <c r="FT430" s="20"/>
      <c r="FU430" s="20"/>
      <c r="FV430" s="20"/>
      <c r="FW430" s="44"/>
    </row>
    <row r="431" spans="1:180" s="99" customFormat="1" ht="33" customHeight="1">
      <c r="A431" s="94">
        <v>8</v>
      </c>
      <c r="B431" s="105" t="s">
        <v>658</v>
      </c>
      <c r="C431" s="96"/>
      <c r="D431" s="96"/>
      <c r="E431" s="96"/>
      <c r="F431" s="96">
        <f t="shared" ref="F431:AK431" si="3730">+SUM(F432:F504)</f>
        <v>1200</v>
      </c>
      <c r="G431" s="96">
        <f t="shared" si="3730"/>
        <v>1415</v>
      </c>
      <c r="H431" s="96">
        <f t="shared" si="3730"/>
        <v>1</v>
      </c>
      <c r="I431" s="96">
        <f t="shared" si="3730"/>
        <v>1.5</v>
      </c>
      <c r="J431" s="96">
        <f t="shared" si="3730"/>
        <v>0</v>
      </c>
      <c r="K431" s="96">
        <f t="shared" si="3730"/>
        <v>8</v>
      </c>
      <c r="L431" s="96">
        <f t="shared" si="3730"/>
        <v>0</v>
      </c>
      <c r="M431" s="96">
        <f t="shared" si="3730"/>
        <v>12</v>
      </c>
      <c r="N431" s="96">
        <f t="shared" si="3730"/>
        <v>0</v>
      </c>
      <c r="O431" s="96">
        <f t="shared" si="3730"/>
        <v>0</v>
      </c>
      <c r="P431" s="96">
        <f t="shared" si="3730"/>
        <v>0</v>
      </c>
      <c r="Q431" s="96">
        <f t="shared" si="3730"/>
        <v>0</v>
      </c>
      <c r="R431" s="96">
        <f t="shared" si="3730"/>
        <v>0</v>
      </c>
      <c r="S431" s="96">
        <f t="shared" si="3730"/>
        <v>0</v>
      </c>
      <c r="T431" s="96">
        <f t="shared" si="3730"/>
        <v>2</v>
      </c>
      <c r="U431" s="96">
        <f t="shared" si="3730"/>
        <v>0</v>
      </c>
      <c r="V431" s="96">
        <f t="shared" si="3730"/>
        <v>0</v>
      </c>
      <c r="W431" s="96">
        <f t="shared" si="3730"/>
        <v>0</v>
      </c>
      <c r="X431" s="96">
        <f t="shared" si="3730"/>
        <v>3</v>
      </c>
      <c r="Y431" s="96">
        <f t="shared" si="3730"/>
        <v>6</v>
      </c>
      <c r="Z431" s="96">
        <f t="shared" si="3730"/>
        <v>2</v>
      </c>
      <c r="AA431" s="96">
        <f t="shared" si="3730"/>
        <v>0</v>
      </c>
      <c r="AB431" s="96">
        <f t="shared" si="3730"/>
        <v>0</v>
      </c>
      <c r="AC431" s="96">
        <f t="shared" si="3730"/>
        <v>2</v>
      </c>
      <c r="AD431" s="96">
        <f t="shared" si="3730"/>
        <v>0</v>
      </c>
      <c r="AE431" s="96">
        <f t="shared" si="3730"/>
        <v>3</v>
      </c>
      <c r="AF431" s="96">
        <f t="shared" si="3730"/>
        <v>8</v>
      </c>
      <c r="AG431" s="96">
        <f t="shared" si="3730"/>
        <v>0</v>
      </c>
      <c r="AH431" s="96">
        <f t="shared" si="3730"/>
        <v>0</v>
      </c>
      <c r="AI431" s="96">
        <f t="shared" si="3730"/>
        <v>0</v>
      </c>
      <c r="AJ431" s="96">
        <f t="shared" si="3730"/>
        <v>0</v>
      </c>
      <c r="AK431" s="96">
        <f t="shared" si="3730"/>
        <v>0</v>
      </c>
      <c r="AL431" s="96">
        <f t="shared" ref="AL431:BQ431" si="3731">+SUM(AL432:AL504)</f>
        <v>0</v>
      </c>
      <c r="AM431" s="96">
        <f t="shared" si="3731"/>
        <v>0</v>
      </c>
      <c r="AN431" s="96">
        <f t="shared" si="3731"/>
        <v>0</v>
      </c>
      <c r="AO431" s="96">
        <f t="shared" si="3731"/>
        <v>0</v>
      </c>
      <c r="AP431" s="96">
        <f t="shared" si="3731"/>
        <v>153</v>
      </c>
      <c r="AQ431" s="96">
        <f t="shared" si="3731"/>
        <v>0</v>
      </c>
      <c r="AR431" s="96">
        <f t="shared" si="3731"/>
        <v>717</v>
      </c>
      <c r="AS431" s="96">
        <f t="shared" si="3731"/>
        <v>0</v>
      </c>
      <c r="AT431" s="96">
        <f t="shared" si="3731"/>
        <v>6</v>
      </c>
      <c r="AU431" s="96">
        <f t="shared" si="3731"/>
        <v>0</v>
      </c>
      <c r="AV431" s="96">
        <f t="shared" si="3731"/>
        <v>29.46153846153846</v>
      </c>
      <c r="AW431" s="96">
        <f t="shared" si="3731"/>
        <v>1</v>
      </c>
      <c r="AX431" s="96">
        <f t="shared" si="3731"/>
        <v>1</v>
      </c>
      <c r="AY431" s="96">
        <f t="shared" si="3731"/>
        <v>5</v>
      </c>
      <c r="AZ431" s="96">
        <f t="shared" si="3731"/>
        <v>0</v>
      </c>
      <c r="BA431" s="96">
        <f t="shared" si="3731"/>
        <v>0</v>
      </c>
      <c r="BB431" s="96">
        <f t="shared" si="3731"/>
        <v>0</v>
      </c>
      <c r="BC431" s="96">
        <f t="shared" si="3731"/>
        <v>0</v>
      </c>
      <c r="BD431" s="96">
        <f t="shared" si="3731"/>
        <v>2</v>
      </c>
      <c r="BE431" s="96">
        <f t="shared" si="3731"/>
        <v>1</v>
      </c>
      <c r="BF431" s="96">
        <f t="shared" si="3731"/>
        <v>1</v>
      </c>
      <c r="BG431" s="96">
        <f t="shared" si="3731"/>
        <v>0</v>
      </c>
      <c r="BH431" s="96">
        <f t="shared" si="3731"/>
        <v>6</v>
      </c>
      <c r="BI431" s="96">
        <f t="shared" si="3731"/>
        <v>14</v>
      </c>
      <c r="BJ431" s="96">
        <f t="shared" si="3731"/>
        <v>12</v>
      </c>
      <c r="BK431" s="96">
        <f t="shared" si="3731"/>
        <v>0</v>
      </c>
      <c r="BL431" s="96">
        <f t="shared" si="3731"/>
        <v>0</v>
      </c>
      <c r="BM431" s="96">
        <f t="shared" si="3731"/>
        <v>6</v>
      </c>
      <c r="BN431" s="96">
        <f t="shared" si="3731"/>
        <v>5</v>
      </c>
      <c r="BO431" s="96">
        <f t="shared" si="3731"/>
        <v>7</v>
      </c>
      <c r="BP431" s="96">
        <f t="shared" si="3731"/>
        <v>0</v>
      </c>
      <c r="BQ431" s="96">
        <f t="shared" si="3731"/>
        <v>0</v>
      </c>
      <c r="BR431" s="96">
        <f t="shared" ref="BR431:CW431" si="3732">+SUM(BR432:BR504)</f>
        <v>125</v>
      </c>
      <c r="BS431" s="96">
        <f t="shared" si="3732"/>
        <v>0</v>
      </c>
      <c r="BT431" s="96">
        <f t="shared" si="3732"/>
        <v>0</v>
      </c>
      <c r="BU431" s="96">
        <f t="shared" si="3732"/>
        <v>56</v>
      </c>
      <c r="BV431" s="96">
        <f t="shared" si="3732"/>
        <v>58</v>
      </c>
      <c r="BW431" s="96">
        <f t="shared" si="3732"/>
        <v>7</v>
      </c>
      <c r="BX431" s="96">
        <f t="shared" si="3732"/>
        <v>7</v>
      </c>
      <c r="BY431" s="96">
        <f t="shared" si="3732"/>
        <v>0</v>
      </c>
      <c r="BZ431" s="96">
        <f t="shared" si="3732"/>
        <v>0</v>
      </c>
      <c r="CA431" s="96">
        <f t="shared" si="3732"/>
        <v>0</v>
      </c>
      <c r="CB431" s="96">
        <f t="shared" si="3732"/>
        <v>0</v>
      </c>
      <c r="CC431" s="96">
        <f t="shared" si="3732"/>
        <v>0</v>
      </c>
      <c r="CD431" s="96">
        <f t="shared" si="3732"/>
        <v>3</v>
      </c>
      <c r="CE431" s="96">
        <f t="shared" si="3732"/>
        <v>8</v>
      </c>
      <c r="CF431" s="96">
        <f t="shared" si="3732"/>
        <v>0</v>
      </c>
      <c r="CG431" s="96">
        <f t="shared" si="3732"/>
        <v>0</v>
      </c>
      <c r="CH431" s="96">
        <f t="shared" si="3732"/>
        <v>18</v>
      </c>
      <c r="CI431" s="96">
        <f t="shared" si="3732"/>
        <v>22</v>
      </c>
      <c r="CJ431" s="96">
        <f t="shared" si="3732"/>
        <v>0</v>
      </c>
      <c r="CK431" s="96">
        <f t="shared" si="3732"/>
        <v>0</v>
      </c>
      <c r="CL431" s="96">
        <f t="shared" si="3732"/>
        <v>0</v>
      </c>
      <c r="CM431" s="96">
        <f t="shared" si="3732"/>
        <v>0</v>
      </c>
      <c r="CN431" s="96">
        <f t="shared" si="3732"/>
        <v>7</v>
      </c>
      <c r="CO431" s="96">
        <f t="shared" si="3732"/>
        <v>7</v>
      </c>
      <c r="CP431" s="96">
        <f t="shared" si="3732"/>
        <v>105.5</v>
      </c>
      <c r="CQ431" s="96">
        <f t="shared" si="3732"/>
        <v>0</v>
      </c>
      <c r="CR431" s="96">
        <f t="shared" si="3732"/>
        <v>51</v>
      </c>
      <c r="CS431" s="96">
        <f t="shared" si="3732"/>
        <v>25</v>
      </c>
      <c r="CT431" s="96">
        <f t="shared" si="3732"/>
        <v>26</v>
      </c>
      <c r="CU431" s="96">
        <f t="shared" si="3732"/>
        <v>2</v>
      </c>
      <c r="CV431" s="96">
        <f t="shared" si="3732"/>
        <v>5</v>
      </c>
      <c r="CW431" s="96">
        <f t="shared" si="3732"/>
        <v>48</v>
      </c>
      <c r="CX431" s="96">
        <f t="shared" ref="CX431:EC431" si="3733">+SUM(CX432:CX504)</f>
        <v>0</v>
      </c>
      <c r="CY431" s="96">
        <f t="shared" si="3733"/>
        <v>100</v>
      </c>
      <c r="CZ431" s="96">
        <f t="shared" si="3733"/>
        <v>138</v>
      </c>
      <c r="DA431" s="96">
        <f t="shared" si="3733"/>
        <v>100</v>
      </c>
      <c r="DB431" s="96">
        <f t="shared" si="3733"/>
        <v>238</v>
      </c>
      <c r="DC431" s="96">
        <f t="shared" si="3733"/>
        <v>155</v>
      </c>
      <c r="DD431" s="96">
        <f t="shared" si="3733"/>
        <v>0</v>
      </c>
      <c r="DE431" s="96">
        <f t="shared" si="3733"/>
        <v>137</v>
      </c>
      <c r="DF431" s="96">
        <f t="shared" si="3733"/>
        <v>194</v>
      </c>
      <c r="DG431" s="96">
        <f t="shared" si="3733"/>
        <v>21</v>
      </c>
      <c r="DH431" s="96">
        <f t="shared" si="3733"/>
        <v>26</v>
      </c>
      <c r="DI431" s="96">
        <f t="shared" si="3733"/>
        <v>127</v>
      </c>
      <c r="DJ431" s="96">
        <f t="shared" si="3733"/>
        <v>5</v>
      </c>
      <c r="DK431" s="96">
        <f t="shared" si="3733"/>
        <v>27</v>
      </c>
      <c r="DL431" s="96">
        <f t="shared" si="3733"/>
        <v>61</v>
      </c>
      <c r="DM431" s="96">
        <f t="shared" si="3733"/>
        <v>281</v>
      </c>
      <c r="DN431" s="96">
        <f t="shared" si="3733"/>
        <v>400</v>
      </c>
      <c r="DO431" s="96">
        <f t="shared" si="3733"/>
        <v>0</v>
      </c>
      <c r="DP431" s="96">
        <f t="shared" si="3733"/>
        <v>0</v>
      </c>
      <c r="DQ431" s="96">
        <f t="shared" si="3733"/>
        <v>0</v>
      </c>
      <c r="DR431" s="96">
        <f t="shared" si="3733"/>
        <v>0</v>
      </c>
      <c r="DS431" s="96">
        <f t="shared" si="3733"/>
        <v>0</v>
      </c>
      <c r="DT431" s="96">
        <f t="shared" si="3733"/>
        <v>0</v>
      </c>
      <c r="DU431" s="96">
        <f t="shared" si="3733"/>
        <v>0</v>
      </c>
      <c r="DV431" s="96">
        <f t="shared" si="3733"/>
        <v>1</v>
      </c>
      <c r="DW431" s="96">
        <f t="shared" si="3733"/>
        <v>0</v>
      </c>
      <c r="DX431" s="96">
        <f t="shared" si="3733"/>
        <v>0</v>
      </c>
      <c r="DY431" s="96">
        <f t="shared" si="3733"/>
        <v>0</v>
      </c>
      <c r="DZ431" s="96">
        <f t="shared" si="3733"/>
        <v>0</v>
      </c>
      <c r="EA431" s="96">
        <f t="shared" si="3733"/>
        <v>0</v>
      </c>
      <c r="EB431" s="96">
        <f t="shared" si="3733"/>
        <v>0</v>
      </c>
      <c r="EC431" s="96">
        <f t="shared" si="3733"/>
        <v>15</v>
      </c>
      <c r="ED431" s="96">
        <f t="shared" ref="ED431:FI431" si="3734">+SUM(ED432:ED504)</f>
        <v>42</v>
      </c>
      <c r="EE431" s="96">
        <f t="shared" si="3734"/>
        <v>69</v>
      </c>
      <c r="EF431" s="96">
        <f t="shared" si="3734"/>
        <v>100</v>
      </c>
      <c r="EG431" s="96">
        <f t="shared" si="3734"/>
        <v>150</v>
      </c>
      <c r="EH431" s="96">
        <f t="shared" si="3734"/>
        <v>0</v>
      </c>
      <c r="EI431" s="96">
        <f t="shared" si="3734"/>
        <v>9</v>
      </c>
      <c r="EJ431" s="96">
        <f t="shared" si="3734"/>
        <v>208</v>
      </c>
      <c r="EK431" s="96">
        <f t="shared" si="3734"/>
        <v>316</v>
      </c>
      <c r="EL431" s="96">
        <f t="shared" si="3734"/>
        <v>30</v>
      </c>
      <c r="EM431" s="96">
        <f t="shared" si="3734"/>
        <v>4</v>
      </c>
      <c r="EN431" s="96">
        <f t="shared" si="3734"/>
        <v>3</v>
      </c>
      <c r="EO431" s="96">
        <f t="shared" si="3734"/>
        <v>0</v>
      </c>
      <c r="EP431" s="96">
        <f t="shared" si="3734"/>
        <v>0</v>
      </c>
      <c r="EQ431" s="96">
        <f t="shared" si="3734"/>
        <v>9</v>
      </c>
      <c r="ER431" s="96">
        <f t="shared" si="3734"/>
        <v>2</v>
      </c>
      <c r="ES431" s="96">
        <f t="shared" si="3734"/>
        <v>0</v>
      </c>
      <c r="ET431" s="96">
        <f t="shared" si="3734"/>
        <v>0</v>
      </c>
      <c r="EU431" s="96">
        <f t="shared" si="3734"/>
        <v>198</v>
      </c>
      <c r="EV431" s="96">
        <f t="shared" si="3734"/>
        <v>104</v>
      </c>
      <c r="EW431" s="96">
        <f t="shared" si="3734"/>
        <v>53</v>
      </c>
      <c r="EX431" s="96">
        <f t="shared" si="3734"/>
        <v>39</v>
      </c>
      <c r="EY431" s="96">
        <f t="shared" si="3734"/>
        <v>148</v>
      </c>
      <c r="EZ431" s="96">
        <f t="shared" si="3734"/>
        <v>3.5</v>
      </c>
      <c r="FA431" s="96">
        <f t="shared" si="3734"/>
        <v>0</v>
      </c>
      <c r="FB431" s="96">
        <f t="shared" si="3734"/>
        <v>0</v>
      </c>
      <c r="FC431" s="96">
        <f t="shared" si="3734"/>
        <v>0</v>
      </c>
      <c r="FD431" s="96">
        <f t="shared" si="3734"/>
        <v>0</v>
      </c>
      <c r="FE431" s="96">
        <f t="shared" si="3734"/>
        <v>0</v>
      </c>
      <c r="FF431" s="96">
        <f t="shared" si="3734"/>
        <v>0</v>
      </c>
      <c r="FG431" s="96">
        <f t="shared" si="3734"/>
        <v>0</v>
      </c>
      <c r="FH431" s="96">
        <f t="shared" si="3734"/>
        <v>0</v>
      </c>
      <c r="FI431" s="96">
        <f t="shared" si="3734"/>
        <v>133</v>
      </c>
      <c r="FJ431" s="96">
        <f t="shared" ref="FJ431:FW431" si="3735">+SUM(FJ432:FJ504)</f>
        <v>159</v>
      </c>
      <c r="FK431" s="96">
        <f t="shared" si="3735"/>
        <v>125</v>
      </c>
      <c r="FL431" s="96">
        <f t="shared" si="3735"/>
        <v>286</v>
      </c>
      <c r="FM431" s="96">
        <f t="shared" si="3735"/>
        <v>0</v>
      </c>
      <c r="FN431" s="96">
        <f t="shared" si="3735"/>
        <v>40</v>
      </c>
      <c r="FO431" s="96">
        <f t="shared" si="3735"/>
        <v>2</v>
      </c>
      <c r="FP431" s="96">
        <f t="shared" si="3735"/>
        <v>6</v>
      </c>
      <c r="FQ431" s="96">
        <f t="shared" si="3735"/>
        <v>137</v>
      </c>
      <c r="FR431" s="96">
        <f t="shared" si="3735"/>
        <v>194</v>
      </c>
      <c r="FS431" s="96">
        <f t="shared" si="3735"/>
        <v>0</v>
      </c>
      <c r="FT431" s="96">
        <f t="shared" si="3735"/>
        <v>0</v>
      </c>
      <c r="FU431" s="96">
        <f t="shared" si="3735"/>
        <v>0</v>
      </c>
      <c r="FV431" s="96">
        <f t="shared" si="3735"/>
        <v>0</v>
      </c>
      <c r="FW431" s="96">
        <f t="shared" si="3735"/>
        <v>0</v>
      </c>
      <c r="FX431" s="98"/>
    </row>
    <row r="432" spans="1:180" s="316" customFormat="1">
      <c r="A432" s="302"/>
      <c r="B432" s="41" t="s">
        <v>163</v>
      </c>
      <c r="C432" s="41"/>
      <c r="D432" s="41"/>
      <c r="E432" s="41"/>
      <c r="F432" s="41"/>
      <c r="G432" s="41"/>
      <c r="H432" s="42"/>
      <c r="I432" s="42"/>
      <c r="J432" s="303"/>
      <c r="K432" s="303"/>
      <c r="L432" s="303"/>
      <c r="M432" s="303"/>
      <c r="N432" s="42"/>
      <c r="O432" s="42"/>
      <c r="P432" s="304"/>
      <c r="Q432" s="305"/>
      <c r="R432" s="304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4">
        <f t="shared" ref="AC432:AC438" si="3736">+IF(S432=1,1,0)+IF(T432=1,1,0)</f>
        <v>0</v>
      </c>
      <c r="AD432" s="304">
        <f t="shared" ref="AD432:AD438" si="3737">+IF(U432=1,1,0)+IF(V432=1,1,0)</f>
        <v>0</v>
      </c>
      <c r="AE432" s="304">
        <f t="shared" ref="AE432:AE438" si="3738">+IF(W432=1,1,0)+IF(X432=1,1,0)</f>
        <v>0</v>
      </c>
      <c r="AF432" s="304">
        <f t="shared" ref="AF432:AF438" si="3739">+IF(Y432=1,1,0)+IF(Z432=1,1,0)</f>
        <v>0</v>
      </c>
      <c r="AG432" s="304">
        <f t="shared" ref="AG432:AH438" si="3740">+IF(AA432=1,1,0)</f>
        <v>0</v>
      </c>
      <c r="AH432" s="304">
        <f t="shared" si="3740"/>
        <v>0</v>
      </c>
      <c r="AI432" s="304">
        <f t="shared" ref="AI432:AI438" si="3741">+IF(S432=2,1,0)+IF(T432=2,1,0)</f>
        <v>0</v>
      </c>
      <c r="AJ432" s="304">
        <f t="shared" ref="AJ432:AJ438" si="3742">+IF(U432=2,1,0)+IF(V432=2,1,0)</f>
        <v>0</v>
      </c>
      <c r="AK432" s="304">
        <f t="shared" ref="AK432:AK438" si="3743">+IF(X432=2,1,0)+IF(W432=2,1,0)</f>
        <v>0</v>
      </c>
      <c r="AL432" s="304">
        <f t="shared" ref="AL432:AL438" si="3744">+IF(Y432=2,1,0)+IF(Z432=2,1,0)</f>
        <v>0</v>
      </c>
      <c r="AM432" s="304">
        <f t="shared" ref="AM432:AN438" si="3745">+IF(AA432=2,1,0)</f>
        <v>0</v>
      </c>
      <c r="AN432" s="304">
        <f t="shared" si="3745"/>
        <v>0</v>
      </c>
      <c r="AO432" s="303"/>
      <c r="AP432" s="303"/>
      <c r="AQ432" s="303"/>
      <c r="AR432" s="303"/>
      <c r="AS432" s="306">
        <f t="shared" ref="AS432:AS463" si="3746">IF(AND(AO432&gt;0,OR(BR432&gt;=2,BR432=1)),1,0)</f>
        <v>0</v>
      </c>
      <c r="AT432" s="306">
        <f t="shared" ref="AT432:AT463" si="3747">IF(AND(AP432&gt;0,OR(BR432&gt;=2,BR432=1)),1,0)</f>
        <v>0</v>
      </c>
      <c r="AU432" s="306">
        <f t="shared" ref="AU432:AU463" si="3748">IF(AND(AQ432&gt;0,OR(BR432&gt;=2,BR432=1)),1,0)</f>
        <v>0</v>
      </c>
      <c r="AV432" s="306">
        <f t="shared" ref="AV432:AV441" si="3749">IF(AND(AR432&gt;0,OR(BR432&gt;=2,BR432=1)),AR432/G432,0)</f>
        <v>0</v>
      </c>
      <c r="AW432" s="303"/>
      <c r="AX432" s="333"/>
      <c r="AY432" s="333"/>
      <c r="AZ432" s="333"/>
      <c r="BA432" s="333"/>
      <c r="BB432" s="333"/>
      <c r="BC432" s="333"/>
      <c r="BD432" s="303"/>
      <c r="BE432" s="303"/>
      <c r="BF432" s="303"/>
      <c r="BG432" s="303"/>
      <c r="BH432" s="303"/>
      <c r="BI432" s="303"/>
      <c r="BJ432" s="303"/>
      <c r="BK432" s="303"/>
      <c r="BL432" s="303"/>
      <c r="BM432" s="303"/>
      <c r="BN432" s="307"/>
      <c r="BO432" s="303"/>
      <c r="BP432" s="304"/>
      <c r="BQ432" s="303"/>
      <c r="BR432" s="308"/>
      <c r="BS432" s="1">
        <f t="shared" ref="BS432:BS495" si="3750">IF(BP432=1, 2,IF(BP432=2,3,IF(BP432&gt;=3,4,0)))*2</f>
        <v>0</v>
      </c>
      <c r="BT432" s="308">
        <f t="shared" ref="BT432:BT438" si="3751">+BS432*2</f>
        <v>0</v>
      </c>
      <c r="BU432" s="303"/>
      <c r="BV432" s="303"/>
      <c r="BW432" s="303"/>
      <c r="BX432" s="303"/>
      <c r="BY432" s="303"/>
      <c r="BZ432" s="303"/>
      <c r="CA432" s="303"/>
      <c r="CB432" s="303"/>
      <c r="CC432" s="303"/>
      <c r="CD432" s="309"/>
      <c r="CE432" s="309"/>
      <c r="CF432" s="309"/>
      <c r="CG432" s="303"/>
      <c r="CH432" s="304"/>
      <c r="CI432" s="304"/>
      <c r="CJ432" s="304"/>
      <c r="CK432" s="384"/>
      <c r="CL432" s="384"/>
      <c r="CM432" s="384"/>
      <c r="CN432" s="304">
        <f t="shared" ref="CN432:CN463" si="3752">+SUM(BX432:CC432)*BW432</f>
        <v>0</v>
      </c>
      <c r="CO432" s="304">
        <f t="shared" ref="CO432:CO463" si="3753">+SUM(BX432:CC432)*BW432</f>
        <v>0</v>
      </c>
      <c r="CP432" s="310">
        <f t="shared" ref="CP432:CP463" si="3754">+SUM(BY432:CC432)*2.5+SUM(CD432:CG432)*0.5+SUM(CH432:CJ432)*2.5</f>
        <v>0</v>
      </c>
      <c r="CQ432" s="352"/>
      <c r="CR432" s="311">
        <f t="shared" ref="CR432:CR458" si="3755">+IF(SUM(AX432:BM432)&gt;0,1,0)</f>
        <v>0</v>
      </c>
      <c r="CS432" s="303"/>
      <c r="CT432" s="303"/>
      <c r="CU432" s="304"/>
      <c r="CV432" s="304"/>
      <c r="CW432" s="304"/>
      <c r="CX432" s="304"/>
      <c r="CY432" s="304"/>
      <c r="CZ432" s="303"/>
      <c r="DA432" s="308">
        <f t="shared" ref="DA432:DA438" si="3756">+CY432</f>
        <v>0</v>
      </c>
      <c r="DB432" s="361"/>
      <c r="DC432" s="361"/>
      <c r="DD432" s="303"/>
      <c r="DE432" s="303"/>
      <c r="DF432" s="303"/>
      <c r="DG432" s="303"/>
      <c r="DH432" s="303"/>
      <c r="DI432" s="303"/>
      <c r="DJ432" s="303"/>
      <c r="DK432" s="303"/>
      <c r="DL432" s="303"/>
      <c r="DM432" s="303"/>
      <c r="DN432" s="303"/>
      <c r="DO432" s="304"/>
      <c r="DP432" s="304"/>
      <c r="DQ432" s="308">
        <f t="shared" ref="DQ432:DQ463" si="3757">+IF(AND(SUM(S432:AA432)&gt;0,SUM(FA432:FF432)&gt;0),CT432,0)</f>
        <v>0</v>
      </c>
      <c r="DR432" s="308">
        <f t="shared" ref="DR432:DR463" si="3758">+IF(AND(SUM(S432:AA432)&gt;0,SUM(FA432:FF432)&gt;0),CU432,0)</f>
        <v>0</v>
      </c>
      <c r="DS432" s="308">
        <f t="shared" ref="DS432:DS463" si="3759">+IF(AND(SUM(S432:AA432)&gt;0,SUM(FA432:FF432)&gt;0),CV432,0)</f>
        <v>0</v>
      </c>
      <c r="DT432" s="308">
        <f t="shared" ref="DT432:DT463" si="3760">+IF(AND(SUM(S432:AA432)&gt;0,SUM(FA432:FF432)&gt;0),CW432,0)</f>
        <v>0</v>
      </c>
      <c r="DU432" s="308">
        <f t="shared" ref="DU432:DU463" si="3761">+IF(AND(SUM(S432:AA432)&gt;0,SUM(FA432:FF432)&gt;0),CX432,0)</f>
        <v>0</v>
      </c>
      <c r="DV432" s="308">
        <f t="shared" ref="DV432:DV463" si="3762">+IF(AND(SUM(S432:AA432)&gt;0,SUM(FA432:FF432)&gt;0),CY432,0)</f>
        <v>0</v>
      </c>
      <c r="DW432" s="304"/>
      <c r="DX432" s="304"/>
      <c r="DY432" s="310">
        <f t="shared" ref="DY432:DY463" si="3763">+IF(AND(SUM(S432:AB432)&gt;0,SUM(FA432:FF432)&gt;0,DG432&gt;=3),DG432,0)</f>
        <v>0</v>
      </c>
      <c r="DZ432" s="310">
        <f t="shared" ref="DZ432:DZ463" si="3764">+IF(AND(SUM(S432:AB432)&gt;0,SUM(FA432:FF432)&gt;0,DH432&gt;=3),DH432,0)</f>
        <v>0</v>
      </c>
      <c r="EA432" s="310">
        <f t="shared" ref="EA432:EA463" si="3765">+IF(AND(SUM(S432:AB432)&gt;0,SUM(FA432:FF432)&gt;0,DI432&gt;=3),DI432,0)</f>
        <v>0</v>
      </c>
      <c r="EB432" s="310">
        <f t="shared" ref="EB432:EB463" si="3766">+IF(AND(SUM(S432:AB432)&gt;0,SUM(FA432:FF432)&gt;0,DJ432&gt;=3),DJ432,0)</f>
        <v>0</v>
      </c>
      <c r="EC432" s="312">
        <f t="shared" ref="EC432:EC492" si="3767">+IF(AND(CT432=0,SUM(CU432:CY432)&gt;1,SUM(CU432:CY432)&lt;=4),1,IF(AND(CT432=0,SUM(CU432:CY432)&gt;4),2,0))</f>
        <v>0</v>
      </c>
      <c r="ED432" s="313">
        <f t="shared" ref="ED432:ED438" si="3768">+IF(EC432&lt;&gt;0,EC432*3,0)</f>
        <v>0</v>
      </c>
      <c r="EE432" s="313">
        <f t="shared" ref="EE432:EE463" si="3769">+IF(SUM(AO432:AR432)+SUM(DK432:DN432)&gt;0,CT432*3,0)</f>
        <v>0</v>
      </c>
      <c r="EF432" s="304">
        <f t="shared" ref="EF432:EF463" si="3770">+IF(EE432&gt;0,CT432*4,0)</f>
        <v>0</v>
      </c>
      <c r="EG432" s="312">
        <f t="shared" ref="EG432:EG487" si="3771">+IF(AND(CT432+EC432=0,SUM(AO432:AR432)&gt;0,SUM(DK432:DN432)&gt;0),(CU432+CV432+CW432+CX432)*2+CY432*5,(EC432+CT432-FO432)*5)+IF(AND(EC432+DQ432+CT432=0,SUM(AO432:AR432)&gt;0),SUM(CU432:CX432)*2+CY432*5,0)</f>
        <v>0</v>
      </c>
      <c r="EH432" s="344"/>
      <c r="EI432" s="303"/>
      <c r="EJ432" s="303"/>
      <c r="EK432" s="303"/>
      <c r="EL432" s="314"/>
      <c r="EM432" s="314"/>
      <c r="EN432" s="314"/>
      <c r="EO432" s="368"/>
      <c r="EP432" s="368"/>
      <c r="EQ432" s="375"/>
      <c r="ER432" s="375"/>
      <c r="ES432" s="375"/>
      <c r="ET432" s="375"/>
      <c r="EU432" s="18">
        <f t="shared" ref="EU432:EU494" si="3772">IF(SUM(CU432:CX432)&gt;0,CZ432*1+2,0)</f>
        <v>0</v>
      </c>
      <c r="EV432" s="312">
        <f t="shared" ref="EV432" si="3773">+(DR432+DS432+DT432+DU432+DV432)+SUM(BY432:CJ432)*2</f>
        <v>0</v>
      </c>
      <c r="EW432" s="344"/>
      <c r="EX432" s="344"/>
      <c r="EY432" s="344"/>
      <c r="EZ432" s="344"/>
      <c r="FA432" s="303"/>
      <c r="FB432" s="303"/>
      <c r="FC432" s="303"/>
      <c r="FD432" s="315"/>
      <c r="FE432" s="315"/>
      <c r="FF432" s="315"/>
      <c r="FG432" s="337"/>
      <c r="FH432" s="315"/>
      <c r="FI432" s="315"/>
      <c r="FJ432" s="315"/>
      <c r="FK432" s="303"/>
      <c r="FL432" s="303"/>
      <c r="FM432" s="303"/>
      <c r="FN432" s="303"/>
      <c r="FO432" s="333"/>
      <c r="FP432" s="310">
        <f>+FO432*3</f>
        <v>0</v>
      </c>
      <c r="FQ432" s="310">
        <f t="shared" ref="FQ432:FQ463" si="3774">+DE432</f>
        <v>0</v>
      </c>
      <c r="FR432" s="310">
        <f t="shared" ref="FR432:FR463" si="3775">+DF432</f>
        <v>0</v>
      </c>
      <c r="FS432" s="310">
        <f t="shared" ref="FS432:FS463" si="3776">+IF(DG432&lt;3,DG432,0)</f>
        <v>0</v>
      </c>
      <c r="FT432" s="310">
        <f t="shared" ref="FT432:FT463" si="3777">+IF(DH432&lt;3,DH432,0)</f>
        <v>0</v>
      </c>
      <c r="FU432" s="310">
        <f t="shared" ref="FU432:FU463" si="3778">+IF(DI432&lt;3,DI432,0)</f>
        <v>0</v>
      </c>
      <c r="FV432" s="310">
        <f t="shared" ref="FV432:FV463" si="3779">+IF(DJ432&lt;3,DJ432,0)</f>
        <v>0</v>
      </c>
      <c r="FW432" s="303"/>
    </row>
    <row r="433" spans="1:179" s="316" customFormat="1" ht="24" customHeight="1">
      <c r="A433" s="302"/>
      <c r="B433" s="46" t="s">
        <v>189</v>
      </c>
      <c r="C433" s="46"/>
      <c r="D433" s="41"/>
      <c r="E433" s="41"/>
      <c r="F433" s="41"/>
      <c r="G433" s="41"/>
      <c r="H433" s="42"/>
      <c r="I433" s="42"/>
      <c r="J433" s="303"/>
      <c r="K433" s="303"/>
      <c r="L433" s="303"/>
      <c r="M433" s="303"/>
      <c r="N433" s="42"/>
      <c r="O433" s="42"/>
      <c r="P433" s="304"/>
      <c r="Q433" s="305"/>
      <c r="R433" s="304"/>
      <c r="S433" s="303"/>
      <c r="T433" s="303"/>
      <c r="U433" s="303"/>
      <c r="V433" s="303"/>
      <c r="W433" s="303"/>
      <c r="X433" s="303"/>
      <c r="Y433" s="303"/>
      <c r="Z433" s="303"/>
      <c r="AA433" s="303"/>
      <c r="AB433" s="303"/>
      <c r="AC433" s="304">
        <f t="shared" si="3736"/>
        <v>0</v>
      </c>
      <c r="AD433" s="304">
        <f t="shared" si="3737"/>
        <v>0</v>
      </c>
      <c r="AE433" s="304">
        <f t="shared" si="3738"/>
        <v>0</v>
      </c>
      <c r="AF433" s="304">
        <f t="shared" si="3739"/>
        <v>0</v>
      </c>
      <c r="AG433" s="304">
        <f t="shared" si="3740"/>
        <v>0</v>
      </c>
      <c r="AH433" s="304">
        <f t="shared" si="3740"/>
        <v>0</v>
      </c>
      <c r="AI433" s="304">
        <f t="shared" si="3741"/>
        <v>0</v>
      </c>
      <c r="AJ433" s="304">
        <f t="shared" si="3742"/>
        <v>0</v>
      </c>
      <c r="AK433" s="304">
        <f t="shared" si="3743"/>
        <v>0</v>
      </c>
      <c r="AL433" s="304">
        <f t="shared" si="3744"/>
        <v>0</v>
      </c>
      <c r="AM433" s="304">
        <f t="shared" si="3745"/>
        <v>0</v>
      </c>
      <c r="AN433" s="304">
        <f t="shared" si="3745"/>
        <v>0</v>
      </c>
      <c r="AO433" s="303"/>
      <c r="AP433" s="303"/>
      <c r="AQ433" s="303"/>
      <c r="AR433" s="303"/>
      <c r="AS433" s="306">
        <f t="shared" si="3746"/>
        <v>0</v>
      </c>
      <c r="AT433" s="306">
        <f t="shared" si="3747"/>
        <v>0</v>
      </c>
      <c r="AU433" s="306">
        <f t="shared" si="3748"/>
        <v>0</v>
      </c>
      <c r="AV433" s="306">
        <f t="shared" si="3749"/>
        <v>0</v>
      </c>
      <c r="AW433" s="303"/>
      <c r="AX433" s="333"/>
      <c r="AY433" s="333"/>
      <c r="AZ433" s="333"/>
      <c r="BA433" s="333"/>
      <c r="BB433" s="333"/>
      <c r="BC433" s="333"/>
      <c r="BD433" s="303"/>
      <c r="BE433" s="303"/>
      <c r="BF433" s="303"/>
      <c r="BG433" s="303"/>
      <c r="BH433" s="303"/>
      <c r="BI433" s="303"/>
      <c r="BJ433" s="303"/>
      <c r="BK433" s="303"/>
      <c r="BL433" s="303"/>
      <c r="BM433" s="303"/>
      <c r="BN433" s="307"/>
      <c r="BO433" s="303"/>
      <c r="BP433" s="304"/>
      <c r="BQ433" s="303"/>
      <c r="BR433" s="308"/>
      <c r="BS433" s="1">
        <f t="shared" si="3750"/>
        <v>0</v>
      </c>
      <c r="BT433" s="308">
        <f t="shared" si="3751"/>
        <v>0</v>
      </c>
      <c r="BU433" s="303"/>
      <c r="BV433" s="303"/>
      <c r="BW433" s="303"/>
      <c r="BX433" s="303"/>
      <c r="BY433" s="303"/>
      <c r="BZ433" s="303"/>
      <c r="CA433" s="303"/>
      <c r="CB433" s="303"/>
      <c r="CC433" s="303"/>
      <c r="CD433" s="309"/>
      <c r="CE433" s="309"/>
      <c r="CF433" s="309"/>
      <c r="CG433" s="303"/>
      <c r="CH433" s="304"/>
      <c r="CI433" s="304"/>
      <c r="CJ433" s="304"/>
      <c r="CK433" s="384"/>
      <c r="CL433" s="384"/>
      <c r="CM433" s="384"/>
      <c r="CN433" s="304">
        <f t="shared" si="3752"/>
        <v>0</v>
      </c>
      <c r="CO433" s="304">
        <f t="shared" si="3753"/>
        <v>0</v>
      </c>
      <c r="CP433" s="310">
        <f t="shared" si="3754"/>
        <v>0</v>
      </c>
      <c r="CQ433" s="352"/>
      <c r="CR433" s="311">
        <f t="shared" si="3755"/>
        <v>0</v>
      </c>
      <c r="CS433" s="303"/>
      <c r="CT433" s="303"/>
      <c r="CU433" s="304"/>
      <c r="CV433" s="304"/>
      <c r="CW433" s="304"/>
      <c r="CX433" s="304"/>
      <c r="CY433" s="304"/>
      <c r="CZ433" s="303"/>
      <c r="DA433" s="308">
        <f t="shared" si="3756"/>
        <v>0</v>
      </c>
      <c r="DB433" s="359">
        <f t="shared" ref="DB433:DB495" si="3780">CZ433+DA433</f>
        <v>0</v>
      </c>
      <c r="DC433" s="359">
        <f t="shared" ref="DC433:DC495" si="3781">CU433+CV433+CW433+CX433+CY433</f>
        <v>0</v>
      </c>
      <c r="DD433" s="303"/>
      <c r="DE433" s="303"/>
      <c r="DF433" s="303"/>
      <c r="DG433" s="303"/>
      <c r="DH433" s="303"/>
      <c r="DI433" s="303"/>
      <c r="DJ433" s="303"/>
      <c r="DK433" s="303"/>
      <c r="DL433" s="303"/>
      <c r="DM433" s="303"/>
      <c r="DN433" s="303"/>
      <c r="DO433" s="304"/>
      <c r="DP433" s="304"/>
      <c r="DQ433" s="308">
        <f t="shared" si="3757"/>
        <v>0</v>
      </c>
      <c r="DR433" s="308">
        <f t="shared" si="3758"/>
        <v>0</v>
      </c>
      <c r="DS433" s="308">
        <f t="shared" si="3759"/>
        <v>0</v>
      </c>
      <c r="DT433" s="308">
        <f t="shared" si="3760"/>
        <v>0</v>
      </c>
      <c r="DU433" s="308">
        <f t="shared" si="3761"/>
        <v>0</v>
      </c>
      <c r="DV433" s="308">
        <f t="shared" si="3762"/>
        <v>0</v>
      </c>
      <c r="DW433" s="304"/>
      <c r="DX433" s="304"/>
      <c r="DY433" s="310">
        <f t="shared" si="3763"/>
        <v>0</v>
      </c>
      <c r="DZ433" s="310">
        <f t="shared" si="3764"/>
        <v>0</v>
      </c>
      <c r="EA433" s="310">
        <f t="shared" si="3765"/>
        <v>0</v>
      </c>
      <c r="EB433" s="310">
        <f t="shared" si="3766"/>
        <v>0</v>
      </c>
      <c r="EC433" s="312">
        <f t="shared" si="3767"/>
        <v>0</v>
      </c>
      <c r="ED433" s="313">
        <f t="shared" si="3768"/>
        <v>0</v>
      </c>
      <c r="EE433" s="313">
        <f t="shared" si="3769"/>
        <v>0</v>
      </c>
      <c r="EF433" s="304">
        <f t="shared" si="3770"/>
        <v>0</v>
      </c>
      <c r="EG433" s="312">
        <f t="shared" si="3771"/>
        <v>0</v>
      </c>
      <c r="EH433" s="344"/>
      <c r="EI433" s="303"/>
      <c r="EJ433" s="303"/>
      <c r="EK433" s="303"/>
      <c r="EL433" s="314"/>
      <c r="EM433" s="314"/>
      <c r="EN433" s="314"/>
      <c r="EO433" s="368"/>
      <c r="EP433" s="368"/>
      <c r="EQ433" s="375"/>
      <c r="ER433" s="375"/>
      <c r="ES433" s="375"/>
      <c r="ET433" s="375"/>
      <c r="EU433" s="18">
        <f t="shared" si="3772"/>
        <v>0</v>
      </c>
      <c r="EV433" s="18">
        <f t="shared" ref="EV433:EV496" si="3782">+(DR433+DS433+DT433+DU433+DV433)*2+SUM(BY433:CJ433)*2</f>
        <v>0</v>
      </c>
      <c r="EW433" s="344"/>
      <c r="EX433" s="344"/>
      <c r="EY433" s="344"/>
      <c r="EZ433" s="365">
        <f t="shared" ref="EZ433:EZ495" si="3783">BX433/2</f>
        <v>0</v>
      </c>
      <c r="FA433" s="303"/>
      <c r="FB433" s="303"/>
      <c r="FC433" s="303"/>
      <c r="FD433" s="315"/>
      <c r="FE433" s="315"/>
      <c r="FF433" s="315"/>
      <c r="FG433" s="337"/>
      <c r="FH433" s="315"/>
      <c r="FI433" s="315"/>
      <c r="FJ433" s="315"/>
      <c r="FK433" s="303"/>
      <c r="FL433" s="303"/>
      <c r="FM433" s="303"/>
      <c r="FN433" s="303"/>
      <c r="FO433" s="333"/>
      <c r="FP433" s="310">
        <f t="shared" ref="FP433:FP504" si="3784">+FO433*3</f>
        <v>0</v>
      </c>
      <c r="FQ433" s="310">
        <f t="shared" si="3774"/>
        <v>0</v>
      </c>
      <c r="FR433" s="310">
        <f t="shared" si="3775"/>
        <v>0</v>
      </c>
      <c r="FS433" s="310">
        <f t="shared" si="3776"/>
        <v>0</v>
      </c>
      <c r="FT433" s="310">
        <f t="shared" si="3777"/>
        <v>0</v>
      </c>
      <c r="FU433" s="310">
        <f t="shared" si="3778"/>
        <v>0</v>
      </c>
      <c r="FV433" s="310">
        <f t="shared" si="3779"/>
        <v>0</v>
      </c>
      <c r="FW433" s="303"/>
    </row>
    <row r="434" spans="1:179" ht="24" customHeight="1">
      <c r="A434" s="40"/>
      <c r="B434" s="48" t="s">
        <v>27</v>
      </c>
      <c r="C434" s="48" t="s">
        <v>27</v>
      </c>
      <c r="D434" s="48" t="s">
        <v>165</v>
      </c>
      <c r="E434" s="48" t="s">
        <v>165</v>
      </c>
      <c r="F434" s="48"/>
      <c r="G434" s="48"/>
      <c r="H434" s="43"/>
      <c r="I434" s="43"/>
      <c r="J434" s="44"/>
      <c r="K434" s="44"/>
      <c r="L434" s="44"/>
      <c r="M434" s="44"/>
      <c r="N434" s="43"/>
      <c r="O434" s="43"/>
      <c r="P434" s="1"/>
      <c r="Q434" s="16"/>
      <c r="R434" s="1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1">
        <f t="shared" si="3736"/>
        <v>0</v>
      </c>
      <c r="AD434" s="1">
        <f t="shared" si="3737"/>
        <v>0</v>
      </c>
      <c r="AE434" s="1">
        <f t="shared" si="3738"/>
        <v>0</v>
      </c>
      <c r="AF434" s="1">
        <f t="shared" si="3739"/>
        <v>0</v>
      </c>
      <c r="AG434" s="1">
        <f t="shared" si="3740"/>
        <v>0</v>
      </c>
      <c r="AH434" s="1">
        <f t="shared" si="3740"/>
        <v>0</v>
      </c>
      <c r="AI434" s="1">
        <f t="shared" si="3741"/>
        <v>0</v>
      </c>
      <c r="AJ434" s="1">
        <f t="shared" si="3742"/>
        <v>0</v>
      </c>
      <c r="AK434" s="1">
        <f t="shared" si="3743"/>
        <v>0</v>
      </c>
      <c r="AL434" s="1">
        <f t="shared" si="3744"/>
        <v>0</v>
      </c>
      <c r="AM434" s="1">
        <f t="shared" si="3745"/>
        <v>0</v>
      </c>
      <c r="AN434" s="1">
        <f t="shared" si="3745"/>
        <v>0</v>
      </c>
      <c r="AO434" s="44"/>
      <c r="AP434" s="44"/>
      <c r="AQ434" s="44"/>
      <c r="AR434" s="44"/>
      <c r="AS434" s="122">
        <f t="shared" si="3746"/>
        <v>0</v>
      </c>
      <c r="AT434" s="122">
        <f t="shared" si="3747"/>
        <v>0</v>
      </c>
      <c r="AU434" s="122">
        <f t="shared" si="3748"/>
        <v>0</v>
      </c>
      <c r="AV434" s="122">
        <f t="shared" si="3749"/>
        <v>0</v>
      </c>
      <c r="AW434" s="44">
        <v>1</v>
      </c>
      <c r="AX434" s="294"/>
      <c r="AY434" s="294"/>
      <c r="AZ434" s="294"/>
      <c r="BA434" s="294"/>
      <c r="BB434" s="294"/>
      <c r="BC434" s="29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127"/>
      <c r="BO434" s="44"/>
      <c r="BP434" s="1"/>
      <c r="BQ434" s="44"/>
      <c r="BR434" s="17">
        <v>1</v>
      </c>
      <c r="BS434" s="1">
        <f t="shared" si="3750"/>
        <v>0</v>
      </c>
      <c r="BT434" s="17">
        <f t="shared" si="3751"/>
        <v>0</v>
      </c>
      <c r="BU434" s="44"/>
      <c r="BV434" s="44">
        <v>1</v>
      </c>
      <c r="BW434" s="44"/>
      <c r="BX434" s="44"/>
      <c r="BY434" s="44"/>
      <c r="BZ434" s="44"/>
      <c r="CA434" s="44"/>
      <c r="CB434" s="44"/>
      <c r="CC434" s="44"/>
      <c r="CD434" s="92"/>
      <c r="CE434" s="92"/>
      <c r="CF434" s="92"/>
      <c r="CG434" s="44"/>
      <c r="CH434" s="1"/>
      <c r="CI434" s="1"/>
      <c r="CJ434" s="1"/>
      <c r="CK434" s="383"/>
      <c r="CL434" s="383"/>
      <c r="CM434" s="383"/>
      <c r="CN434" s="1">
        <f t="shared" si="3752"/>
        <v>0</v>
      </c>
      <c r="CO434" s="1">
        <f t="shared" si="3753"/>
        <v>0</v>
      </c>
      <c r="CP434" s="20">
        <f t="shared" si="3754"/>
        <v>0</v>
      </c>
      <c r="CQ434" s="351"/>
      <c r="CR434" s="131">
        <f t="shared" si="3755"/>
        <v>0</v>
      </c>
      <c r="CS434" s="44"/>
      <c r="CT434" s="44"/>
      <c r="CU434" s="1"/>
      <c r="CV434" s="1"/>
      <c r="CW434" s="1"/>
      <c r="CX434" s="1"/>
      <c r="CY434" s="1"/>
      <c r="CZ434" s="44"/>
      <c r="DA434" s="17">
        <f t="shared" si="3756"/>
        <v>0</v>
      </c>
      <c r="DB434" s="359">
        <f t="shared" si="3780"/>
        <v>0</v>
      </c>
      <c r="DC434" s="359">
        <f t="shared" si="3781"/>
        <v>0</v>
      </c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1"/>
      <c r="DP434" s="1"/>
      <c r="DQ434" s="17">
        <f t="shared" si="3757"/>
        <v>0</v>
      </c>
      <c r="DR434" s="17">
        <f t="shared" si="3758"/>
        <v>0</v>
      </c>
      <c r="DS434" s="17">
        <f t="shared" si="3759"/>
        <v>0</v>
      </c>
      <c r="DT434" s="17">
        <f t="shared" si="3760"/>
        <v>0</v>
      </c>
      <c r="DU434" s="17">
        <f t="shared" si="3761"/>
        <v>0</v>
      </c>
      <c r="DV434" s="17">
        <f t="shared" si="3762"/>
        <v>0</v>
      </c>
      <c r="DW434" s="1"/>
      <c r="DX434" s="1"/>
      <c r="DY434" s="20">
        <f t="shared" si="3763"/>
        <v>0</v>
      </c>
      <c r="DZ434" s="20">
        <f t="shared" si="3764"/>
        <v>0</v>
      </c>
      <c r="EA434" s="20">
        <f t="shared" si="3765"/>
        <v>0</v>
      </c>
      <c r="EB434" s="20">
        <f t="shared" si="3766"/>
        <v>0</v>
      </c>
      <c r="EC434" s="18">
        <f t="shared" si="3767"/>
        <v>0</v>
      </c>
      <c r="ED434" s="19">
        <f t="shared" si="3768"/>
        <v>0</v>
      </c>
      <c r="EE434" s="19">
        <f t="shared" si="3769"/>
        <v>0</v>
      </c>
      <c r="EF434" s="1">
        <f t="shared" si="3770"/>
        <v>0</v>
      </c>
      <c r="EG434" s="18">
        <f t="shared" si="3771"/>
        <v>0</v>
      </c>
      <c r="EH434" s="341"/>
      <c r="EI434" s="44"/>
      <c r="EJ434" s="44"/>
      <c r="EK434" s="44"/>
      <c r="EL434" s="93"/>
      <c r="EM434" s="93"/>
      <c r="EN434" s="93"/>
      <c r="EO434" s="366"/>
      <c r="EP434" s="366"/>
      <c r="EQ434" s="374"/>
      <c r="ER434" s="374"/>
      <c r="ES434" s="374"/>
      <c r="ET434" s="374"/>
      <c r="EU434" s="18">
        <f t="shared" si="3772"/>
        <v>0</v>
      </c>
      <c r="EV434" s="18">
        <f t="shared" si="3782"/>
        <v>0</v>
      </c>
      <c r="EW434" s="341">
        <v>2</v>
      </c>
      <c r="EX434" s="341">
        <v>2</v>
      </c>
      <c r="EY434" s="341"/>
      <c r="EZ434" s="365">
        <f t="shared" si="3783"/>
        <v>0</v>
      </c>
      <c r="FA434" s="44"/>
      <c r="FB434" s="44"/>
      <c r="FC434" s="44"/>
      <c r="FD434" s="45"/>
      <c r="FE434" s="45"/>
      <c r="FF434" s="45"/>
      <c r="FG434" s="300"/>
      <c r="FH434" s="45"/>
      <c r="FI434" s="45"/>
      <c r="FJ434" s="45"/>
      <c r="FK434" s="44"/>
      <c r="FL434" s="44"/>
      <c r="FM434" s="44"/>
      <c r="FN434" s="44"/>
      <c r="FO434" s="294"/>
      <c r="FP434" s="310">
        <f t="shared" si="3784"/>
        <v>0</v>
      </c>
      <c r="FQ434" s="20">
        <f t="shared" si="3774"/>
        <v>0</v>
      </c>
      <c r="FR434" s="20">
        <f t="shared" si="3775"/>
        <v>0</v>
      </c>
      <c r="FS434" s="20">
        <f t="shared" si="3776"/>
        <v>0</v>
      </c>
      <c r="FT434" s="20">
        <f t="shared" si="3777"/>
        <v>0</v>
      </c>
      <c r="FU434" s="20">
        <f t="shared" si="3778"/>
        <v>0</v>
      </c>
      <c r="FV434" s="20">
        <f t="shared" si="3779"/>
        <v>0</v>
      </c>
      <c r="FW434" s="44"/>
    </row>
    <row r="435" spans="1:179" ht="24" customHeight="1">
      <c r="A435" s="40"/>
      <c r="B435" s="48">
        <v>1</v>
      </c>
      <c r="C435" s="48">
        <f t="shared" ref="C435:C442" si="3785">B435</f>
        <v>1</v>
      </c>
      <c r="D435" s="48" t="s">
        <v>187</v>
      </c>
      <c r="E435" s="48" t="s">
        <v>187</v>
      </c>
      <c r="F435" s="48">
        <v>10</v>
      </c>
      <c r="G435" s="48">
        <f t="shared" ref="G435:G442" si="3786">F435</f>
        <v>10</v>
      </c>
      <c r="H435" s="43"/>
      <c r="I435" s="43"/>
      <c r="J435" s="44"/>
      <c r="K435" s="44"/>
      <c r="L435" s="44"/>
      <c r="M435" s="44"/>
      <c r="N435" s="43"/>
      <c r="O435" s="43"/>
      <c r="P435" s="1"/>
      <c r="Q435" s="16"/>
      <c r="R435" s="1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1">
        <f t="shared" si="3736"/>
        <v>0</v>
      </c>
      <c r="AD435" s="1">
        <f t="shared" si="3737"/>
        <v>0</v>
      </c>
      <c r="AE435" s="1">
        <f t="shared" si="3738"/>
        <v>0</v>
      </c>
      <c r="AF435" s="1">
        <f t="shared" si="3739"/>
        <v>0</v>
      </c>
      <c r="AG435" s="1">
        <f t="shared" si="3740"/>
        <v>0</v>
      </c>
      <c r="AH435" s="1">
        <f t="shared" si="3740"/>
        <v>0</v>
      </c>
      <c r="AI435" s="1">
        <f t="shared" si="3741"/>
        <v>0</v>
      </c>
      <c r="AJ435" s="1">
        <f t="shared" si="3742"/>
        <v>0</v>
      </c>
      <c r="AK435" s="1">
        <f t="shared" si="3743"/>
        <v>0</v>
      </c>
      <c r="AL435" s="1">
        <f t="shared" si="3744"/>
        <v>0</v>
      </c>
      <c r="AM435" s="1">
        <f t="shared" si="3745"/>
        <v>0</v>
      </c>
      <c r="AN435" s="1">
        <f t="shared" si="3745"/>
        <v>0</v>
      </c>
      <c r="AO435" s="44"/>
      <c r="AP435" s="44"/>
      <c r="AQ435" s="44"/>
      <c r="AR435" s="44"/>
      <c r="AS435" s="122">
        <f t="shared" si="3746"/>
        <v>0</v>
      </c>
      <c r="AT435" s="122">
        <f t="shared" si="3747"/>
        <v>0</v>
      </c>
      <c r="AU435" s="122">
        <f t="shared" si="3748"/>
        <v>0</v>
      </c>
      <c r="AV435" s="122">
        <f t="shared" si="3749"/>
        <v>0</v>
      </c>
      <c r="AW435" s="44"/>
      <c r="AX435" s="294"/>
      <c r="AY435" s="294"/>
      <c r="AZ435" s="294"/>
      <c r="BA435" s="294"/>
      <c r="BB435" s="294"/>
      <c r="BC435" s="29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>
        <v>1</v>
      </c>
      <c r="BN435" s="127"/>
      <c r="BO435" s="44"/>
      <c r="BP435" s="1"/>
      <c r="BQ435" s="44"/>
      <c r="BR435" s="17">
        <v>2</v>
      </c>
      <c r="BS435" s="1">
        <f t="shared" si="3750"/>
        <v>0</v>
      </c>
      <c r="BT435" s="17">
        <f t="shared" si="3751"/>
        <v>0</v>
      </c>
      <c r="BU435" s="44"/>
      <c r="BV435" s="44">
        <v>1</v>
      </c>
      <c r="BW435" s="44"/>
      <c r="BX435" s="44"/>
      <c r="BY435" s="44"/>
      <c r="BZ435" s="44"/>
      <c r="CA435" s="44"/>
      <c r="CB435" s="44"/>
      <c r="CC435" s="44"/>
      <c r="CD435" s="92"/>
      <c r="CE435" s="92"/>
      <c r="CF435" s="92"/>
      <c r="CG435" s="44"/>
      <c r="CH435" s="1"/>
      <c r="CI435" s="1">
        <v>1</v>
      </c>
      <c r="CJ435" s="1"/>
      <c r="CK435" s="383"/>
      <c r="CL435" s="383"/>
      <c r="CM435" s="383"/>
      <c r="CN435" s="1">
        <f t="shared" si="3752"/>
        <v>0</v>
      </c>
      <c r="CO435" s="1">
        <f t="shared" si="3753"/>
        <v>0</v>
      </c>
      <c r="CP435" s="20">
        <f t="shared" si="3754"/>
        <v>2.5</v>
      </c>
      <c r="CQ435" s="351"/>
      <c r="CR435" s="131">
        <f t="shared" si="3755"/>
        <v>1</v>
      </c>
      <c r="CS435" s="44"/>
      <c r="CT435" s="44"/>
      <c r="CU435" s="1"/>
      <c r="CV435" s="1"/>
      <c r="CW435" s="1"/>
      <c r="CX435" s="1"/>
      <c r="CY435" s="1">
        <v>1</v>
      </c>
      <c r="CZ435" s="44"/>
      <c r="DA435" s="17">
        <f t="shared" si="3756"/>
        <v>1</v>
      </c>
      <c r="DB435" s="359">
        <f t="shared" si="3780"/>
        <v>1</v>
      </c>
      <c r="DC435" s="359">
        <f t="shared" si="3781"/>
        <v>1</v>
      </c>
      <c r="DD435" s="44"/>
      <c r="DE435" s="44"/>
      <c r="DF435" s="44"/>
      <c r="DG435" s="44"/>
      <c r="DH435" s="44"/>
      <c r="DI435" s="44">
        <v>4</v>
      </c>
      <c r="DJ435" s="44"/>
      <c r="DK435" s="44"/>
      <c r="DL435" s="44"/>
      <c r="DM435" s="44"/>
      <c r="DN435" s="44">
        <f t="shared" ref="DN435:DN442" si="3787">+G435</f>
        <v>10</v>
      </c>
      <c r="DO435" s="1"/>
      <c r="DP435" s="1"/>
      <c r="DQ435" s="17">
        <f t="shared" si="3757"/>
        <v>0</v>
      </c>
      <c r="DR435" s="17">
        <f t="shared" si="3758"/>
        <v>0</v>
      </c>
      <c r="DS435" s="17">
        <f t="shared" si="3759"/>
        <v>0</v>
      </c>
      <c r="DT435" s="17">
        <f t="shared" si="3760"/>
        <v>0</v>
      </c>
      <c r="DU435" s="17">
        <f t="shared" si="3761"/>
        <v>0</v>
      </c>
      <c r="DV435" s="17">
        <f t="shared" si="3762"/>
        <v>0</v>
      </c>
      <c r="DW435" s="1"/>
      <c r="DX435" s="1"/>
      <c r="DY435" s="20">
        <f t="shared" si="3763"/>
        <v>0</v>
      </c>
      <c r="DZ435" s="20">
        <f t="shared" si="3764"/>
        <v>0</v>
      </c>
      <c r="EA435" s="20">
        <f t="shared" si="3765"/>
        <v>0</v>
      </c>
      <c r="EB435" s="20">
        <f t="shared" si="3766"/>
        <v>0</v>
      </c>
      <c r="EC435" s="18">
        <f t="shared" si="3767"/>
        <v>0</v>
      </c>
      <c r="ED435" s="19">
        <f t="shared" si="3768"/>
        <v>0</v>
      </c>
      <c r="EE435" s="19">
        <f t="shared" si="3769"/>
        <v>0</v>
      </c>
      <c r="EF435" s="1">
        <f t="shared" si="3770"/>
        <v>0</v>
      </c>
      <c r="EG435" s="18">
        <f t="shared" si="3771"/>
        <v>0</v>
      </c>
      <c r="EH435" s="341"/>
      <c r="EI435" s="44"/>
      <c r="EJ435" s="44"/>
      <c r="EK435" s="44"/>
      <c r="EL435" s="93"/>
      <c r="EM435" s="93"/>
      <c r="EN435" s="93">
        <v>1</v>
      </c>
      <c r="EO435" s="366"/>
      <c r="EP435" s="366"/>
      <c r="EQ435" s="374"/>
      <c r="ER435" s="374"/>
      <c r="ES435" s="374"/>
      <c r="ET435" s="374"/>
      <c r="EU435" s="18">
        <f t="shared" si="3772"/>
        <v>0</v>
      </c>
      <c r="EV435" s="18">
        <f t="shared" si="3782"/>
        <v>2</v>
      </c>
      <c r="EW435" s="341">
        <v>4</v>
      </c>
      <c r="EX435" s="341">
        <v>4</v>
      </c>
      <c r="EY435" s="341">
        <v>4</v>
      </c>
      <c r="EZ435" s="365">
        <f t="shared" si="3783"/>
        <v>0</v>
      </c>
      <c r="FA435" s="44"/>
      <c r="FB435" s="44"/>
      <c r="FC435" s="44"/>
      <c r="FD435" s="45"/>
      <c r="FE435" s="45"/>
      <c r="FF435" s="45"/>
      <c r="FG435" s="300"/>
      <c r="FH435" s="45"/>
      <c r="FI435" s="45"/>
      <c r="FJ435" s="45"/>
      <c r="FK435" s="44"/>
      <c r="FL435" s="44"/>
      <c r="FM435" s="44"/>
      <c r="FN435" s="44"/>
      <c r="FO435" s="294"/>
      <c r="FP435" s="310">
        <f t="shared" si="3784"/>
        <v>0</v>
      </c>
      <c r="FQ435" s="20">
        <f t="shared" si="3774"/>
        <v>0</v>
      </c>
      <c r="FR435" s="20">
        <f t="shared" si="3775"/>
        <v>0</v>
      </c>
      <c r="FS435" s="20">
        <f t="shared" si="3776"/>
        <v>0</v>
      </c>
      <c r="FT435" s="20">
        <f t="shared" si="3777"/>
        <v>0</v>
      </c>
      <c r="FU435" s="20">
        <f t="shared" si="3778"/>
        <v>0</v>
      </c>
      <c r="FV435" s="20">
        <f t="shared" si="3779"/>
        <v>0</v>
      </c>
      <c r="FW435" s="44"/>
    </row>
    <row r="436" spans="1:179" ht="24" customHeight="1">
      <c r="A436" s="40"/>
      <c r="B436" s="48" t="s">
        <v>248</v>
      </c>
      <c r="C436" s="48" t="str">
        <f t="shared" si="3785"/>
        <v>1.1</v>
      </c>
      <c r="D436" s="48" t="s">
        <v>187</v>
      </c>
      <c r="E436" s="48" t="str">
        <f>D436</f>
        <v>2LT8,5</v>
      </c>
      <c r="F436" s="48">
        <v>25</v>
      </c>
      <c r="G436" s="48">
        <f t="shared" si="3786"/>
        <v>25</v>
      </c>
      <c r="H436" s="43"/>
      <c r="I436" s="43"/>
      <c r="J436" s="44"/>
      <c r="K436" s="44"/>
      <c r="L436" s="44"/>
      <c r="M436" s="44"/>
      <c r="N436" s="43"/>
      <c r="O436" s="43"/>
      <c r="P436" s="1"/>
      <c r="Q436" s="16"/>
      <c r="R436" s="1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1">
        <f t="shared" si="3736"/>
        <v>0</v>
      </c>
      <c r="AD436" s="1">
        <f t="shared" si="3737"/>
        <v>0</v>
      </c>
      <c r="AE436" s="1">
        <f t="shared" si="3738"/>
        <v>0</v>
      </c>
      <c r="AF436" s="1">
        <f t="shared" si="3739"/>
        <v>0</v>
      </c>
      <c r="AG436" s="1">
        <f t="shared" si="3740"/>
        <v>0</v>
      </c>
      <c r="AH436" s="1">
        <f t="shared" si="3740"/>
        <v>0</v>
      </c>
      <c r="AI436" s="1">
        <f t="shared" si="3741"/>
        <v>0</v>
      </c>
      <c r="AJ436" s="1">
        <f t="shared" si="3742"/>
        <v>0</v>
      </c>
      <c r="AK436" s="1">
        <f t="shared" si="3743"/>
        <v>0</v>
      </c>
      <c r="AL436" s="1">
        <f t="shared" si="3744"/>
        <v>0</v>
      </c>
      <c r="AM436" s="1">
        <f t="shared" si="3745"/>
        <v>0</v>
      </c>
      <c r="AN436" s="1">
        <f t="shared" si="3745"/>
        <v>0</v>
      </c>
      <c r="AO436" s="44"/>
      <c r="AP436" s="44"/>
      <c r="AQ436" s="44"/>
      <c r="AR436" s="44"/>
      <c r="AS436" s="122">
        <f t="shared" si="3746"/>
        <v>0</v>
      </c>
      <c r="AT436" s="122">
        <f t="shared" si="3747"/>
        <v>0</v>
      </c>
      <c r="AU436" s="122">
        <f t="shared" si="3748"/>
        <v>0</v>
      </c>
      <c r="AV436" s="122">
        <f t="shared" si="3749"/>
        <v>0</v>
      </c>
      <c r="AW436" s="44"/>
      <c r="AX436" s="294"/>
      <c r="AY436" s="294"/>
      <c r="AZ436" s="294"/>
      <c r="BA436" s="294"/>
      <c r="BB436" s="294"/>
      <c r="BC436" s="294"/>
      <c r="BD436" s="44"/>
      <c r="BE436" s="44">
        <v>1</v>
      </c>
      <c r="BF436" s="44"/>
      <c r="BG436" s="44"/>
      <c r="BH436" s="44"/>
      <c r="BI436" s="44"/>
      <c r="BJ436" s="44"/>
      <c r="BK436" s="44"/>
      <c r="BL436" s="44"/>
      <c r="BM436" s="44"/>
      <c r="BN436" s="127"/>
      <c r="BO436" s="44"/>
      <c r="BP436" s="1"/>
      <c r="BQ436" s="44"/>
      <c r="BR436" s="17">
        <v>2</v>
      </c>
      <c r="BS436" s="1">
        <f t="shared" si="3750"/>
        <v>0</v>
      </c>
      <c r="BT436" s="17">
        <f t="shared" si="3751"/>
        <v>0</v>
      </c>
      <c r="BU436" s="44"/>
      <c r="BV436" s="44">
        <v>1</v>
      </c>
      <c r="BW436" s="44"/>
      <c r="BX436" s="44"/>
      <c r="BY436" s="44"/>
      <c r="BZ436" s="44"/>
      <c r="CA436" s="44"/>
      <c r="CB436" s="44"/>
      <c r="CC436" s="44"/>
      <c r="CD436" s="92"/>
      <c r="CE436" s="92"/>
      <c r="CF436" s="92"/>
      <c r="CG436" s="44"/>
      <c r="CH436" s="1"/>
      <c r="CI436" s="1">
        <v>1</v>
      </c>
      <c r="CJ436" s="1"/>
      <c r="CK436" s="383"/>
      <c r="CL436" s="383"/>
      <c r="CM436" s="383"/>
      <c r="CN436" s="1">
        <f t="shared" si="3752"/>
        <v>0</v>
      </c>
      <c r="CO436" s="1">
        <f t="shared" si="3753"/>
        <v>0</v>
      </c>
      <c r="CP436" s="20">
        <f t="shared" si="3754"/>
        <v>2.5</v>
      </c>
      <c r="CQ436" s="351"/>
      <c r="CR436" s="131">
        <f t="shared" si="3755"/>
        <v>1</v>
      </c>
      <c r="CS436" s="44"/>
      <c r="CT436" s="44"/>
      <c r="CU436" s="1"/>
      <c r="CV436" s="1"/>
      <c r="CW436" s="1"/>
      <c r="CX436" s="1"/>
      <c r="CY436" s="1">
        <v>2</v>
      </c>
      <c r="CZ436" s="44"/>
      <c r="DA436" s="17">
        <f t="shared" si="3756"/>
        <v>2</v>
      </c>
      <c r="DB436" s="359">
        <f t="shared" si="3780"/>
        <v>2</v>
      </c>
      <c r="DC436" s="359">
        <f t="shared" si="3781"/>
        <v>2</v>
      </c>
      <c r="DD436" s="44"/>
      <c r="DE436" s="44"/>
      <c r="DF436" s="44"/>
      <c r="DG436" s="44"/>
      <c r="DH436" s="44"/>
      <c r="DI436" s="44">
        <v>8</v>
      </c>
      <c r="DJ436" s="44"/>
      <c r="DK436" s="44"/>
      <c r="DL436" s="44"/>
      <c r="DM436" s="44"/>
      <c r="DN436" s="44">
        <f t="shared" si="3787"/>
        <v>25</v>
      </c>
      <c r="DO436" s="1"/>
      <c r="DP436" s="1"/>
      <c r="DQ436" s="17">
        <f t="shared" si="3757"/>
        <v>0</v>
      </c>
      <c r="DR436" s="17">
        <f t="shared" si="3758"/>
        <v>0</v>
      </c>
      <c r="DS436" s="17">
        <f t="shared" si="3759"/>
        <v>0</v>
      </c>
      <c r="DT436" s="17">
        <f t="shared" si="3760"/>
        <v>0</v>
      </c>
      <c r="DU436" s="17">
        <f t="shared" si="3761"/>
        <v>0</v>
      </c>
      <c r="DV436" s="17">
        <f t="shared" si="3762"/>
        <v>0</v>
      </c>
      <c r="DW436" s="1"/>
      <c r="DX436" s="1"/>
      <c r="DY436" s="20">
        <f t="shared" si="3763"/>
        <v>0</v>
      </c>
      <c r="DZ436" s="20">
        <f t="shared" si="3764"/>
        <v>0</v>
      </c>
      <c r="EA436" s="20">
        <f t="shared" si="3765"/>
        <v>0</v>
      </c>
      <c r="EB436" s="20">
        <f t="shared" si="3766"/>
        <v>0</v>
      </c>
      <c r="EC436" s="18">
        <f t="shared" si="3767"/>
        <v>1</v>
      </c>
      <c r="ED436" s="19">
        <f t="shared" si="3768"/>
        <v>3</v>
      </c>
      <c r="EE436" s="19">
        <f t="shared" si="3769"/>
        <v>0</v>
      </c>
      <c r="EF436" s="1">
        <f t="shared" si="3770"/>
        <v>0</v>
      </c>
      <c r="EG436" s="18">
        <f t="shared" si="3771"/>
        <v>5</v>
      </c>
      <c r="EH436" s="341"/>
      <c r="EI436" s="44"/>
      <c r="EJ436" s="44"/>
      <c r="EK436" s="44"/>
      <c r="EL436" s="93"/>
      <c r="EM436" s="93">
        <v>1</v>
      </c>
      <c r="EN436" s="93"/>
      <c r="EO436" s="366"/>
      <c r="EP436" s="366"/>
      <c r="EQ436" s="374"/>
      <c r="ER436" s="374"/>
      <c r="ES436" s="374"/>
      <c r="ET436" s="374"/>
      <c r="EU436" s="18">
        <f t="shared" si="3772"/>
        <v>0</v>
      </c>
      <c r="EV436" s="18">
        <f t="shared" si="3782"/>
        <v>2</v>
      </c>
      <c r="EW436" s="341">
        <v>2</v>
      </c>
      <c r="EX436" s="341">
        <v>2</v>
      </c>
      <c r="EY436" s="341">
        <v>4</v>
      </c>
      <c r="EZ436" s="365">
        <f t="shared" si="3783"/>
        <v>0</v>
      </c>
      <c r="FA436" s="44"/>
      <c r="FB436" s="44"/>
      <c r="FC436" s="44"/>
      <c r="FD436" s="45"/>
      <c r="FE436" s="45"/>
      <c r="FF436" s="45"/>
      <c r="FG436" s="300"/>
      <c r="FH436" s="45"/>
      <c r="FI436" s="45"/>
      <c r="FJ436" s="45"/>
      <c r="FK436" s="44"/>
      <c r="FL436" s="44"/>
      <c r="FM436" s="44"/>
      <c r="FN436" s="44"/>
      <c r="FO436" s="294"/>
      <c r="FP436" s="310">
        <f t="shared" si="3784"/>
        <v>0</v>
      </c>
      <c r="FQ436" s="20">
        <f t="shared" si="3774"/>
        <v>0</v>
      </c>
      <c r="FR436" s="20">
        <f t="shared" si="3775"/>
        <v>0</v>
      </c>
      <c r="FS436" s="20">
        <f t="shared" si="3776"/>
        <v>0</v>
      </c>
      <c r="FT436" s="20">
        <f t="shared" si="3777"/>
        <v>0</v>
      </c>
      <c r="FU436" s="20">
        <f t="shared" si="3778"/>
        <v>0</v>
      </c>
      <c r="FV436" s="20">
        <f t="shared" si="3779"/>
        <v>0</v>
      </c>
      <c r="FW436" s="44"/>
    </row>
    <row r="437" spans="1:179" ht="24" customHeight="1">
      <c r="A437" s="40"/>
      <c r="B437" s="48" t="s">
        <v>249</v>
      </c>
      <c r="C437" s="48" t="str">
        <f t="shared" si="3785"/>
        <v>1.2</v>
      </c>
      <c r="D437" s="48" t="s">
        <v>187</v>
      </c>
      <c r="E437" s="48" t="str">
        <f>D437</f>
        <v>2LT8,5</v>
      </c>
      <c r="F437" s="48">
        <v>20</v>
      </c>
      <c r="G437" s="48">
        <f t="shared" si="3786"/>
        <v>20</v>
      </c>
      <c r="H437" s="43"/>
      <c r="I437" s="43"/>
      <c r="J437" s="44"/>
      <c r="K437" s="44"/>
      <c r="L437" s="44"/>
      <c r="M437" s="44"/>
      <c r="N437" s="43"/>
      <c r="O437" s="43"/>
      <c r="P437" s="1"/>
      <c r="Q437" s="16"/>
      <c r="R437" s="1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1">
        <f t="shared" ref="AC437" si="3788">+IF(S437=1,1,0)+IF(T437=1,1,0)</f>
        <v>0</v>
      </c>
      <c r="AD437" s="1">
        <f t="shared" ref="AD437" si="3789">+IF(U437=1,1,0)+IF(V437=1,1,0)</f>
        <v>0</v>
      </c>
      <c r="AE437" s="1">
        <f t="shared" ref="AE437" si="3790">+IF(W437=1,1,0)+IF(X437=1,1,0)</f>
        <v>0</v>
      </c>
      <c r="AF437" s="1">
        <f t="shared" ref="AF437" si="3791">+IF(Y437=1,1,0)+IF(Z437=1,1,0)</f>
        <v>0</v>
      </c>
      <c r="AG437" s="1">
        <f t="shared" ref="AG437" si="3792">+IF(AA437=1,1,0)</f>
        <v>0</v>
      </c>
      <c r="AH437" s="1">
        <f t="shared" ref="AH437" si="3793">+IF(AB437=1,1,0)</f>
        <v>0</v>
      </c>
      <c r="AI437" s="1">
        <f t="shared" ref="AI437" si="3794">+IF(S437=2,1,0)+IF(T437=2,1,0)</f>
        <v>0</v>
      </c>
      <c r="AJ437" s="1">
        <f t="shared" ref="AJ437" si="3795">+IF(U437=2,1,0)+IF(V437=2,1,0)</f>
        <v>0</v>
      </c>
      <c r="AK437" s="1">
        <f t="shared" ref="AK437" si="3796">+IF(X437=2,1,0)+IF(W437=2,1,0)</f>
        <v>0</v>
      </c>
      <c r="AL437" s="1">
        <f t="shared" ref="AL437" si="3797">+IF(Y437=2,1,0)+IF(Z437=2,1,0)</f>
        <v>0</v>
      </c>
      <c r="AM437" s="1">
        <f t="shared" ref="AM437" si="3798">+IF(AA437=2,1,0)</f>
        <v>0</v>
      </c>
      <c r="AN437" s="1">
        <f t="shared" ref="AN437" si="3799">+IF(AB437=2,1,0)</f>
        <v>0</v>
      </c>
      <c r="AO437" s="44"/>
      <c r="AP437" s="44"/>
      <c r="AQ437" s="44"/>
      <c r="AR437" s="44"/>
      <c r="AS437" s="122">
        <f t="shared" si="3746"/>
        <v>0</v>
      </c>
      <c r="AT437" s="122">
        <f t="shared" si="3747"/>
        <v>0</v>
      </c>
      <c r="AU437" s="122">
        <f t="shared" si="3748"/>
        <v>0</v>
      </c>
      <c r="AV437" s="122">
        <f t="shared" si="3749"/>
        <v>0</v>
      </c>
      <c r="AW437" s="44"/>
      <c r="AX437" s="294"/>
      <c r="AY437" s="294"/>
      <c r="AZ437" s="294"/>
      <c r="BA437" s="294"/>
      <c r="BB437" s="294"/>
      <c r="BC437" s="294"/>
      <c r="BD437" s="44"/>
      <c r="BE437" s="44"/>
      <c r="BF437" s="44">
        <v>1</v>
      </c>
      <c r="BG437" s="44"/>
      <c r="BH437" s="44"/>
      <c r="BI437" s="44"/>
      <c r="BJ437" s="44"/>
      <c r="BK437" s="44"/>
      <c r="BL437" s="44"/>
      <c r="BM437" s="44"/>
      <c r="BN437" s="127"/>
      <c r="BO437" s="44"/>
      <c r="BP437" s="1"/>
      <c r="BQ437" s="44"/>
      <c r="BR437" s="17">
        <v>2</v>
      </c>
      <c r="BS437" s="1">
        <f t="shared" si="3750"/>
        <v>0</v>
      </c>
      <c r="BT437" s="17">
        <f t="shared" ref="BT437" si="3800">+BS437*2</f>
        <v>0</v>
      </c>
      <c r="BU437" s="44"/>
      <c r="BV437" s="44">
        <v>1</v>
      </c>
      <c r="BW437" s="44"/>
      <c r="BX437" s="44"/>
      <c r="BY437" s="44"/>
      <c r="BZ437" s="44"/>
      <c r="CA437" s="44"/>
      <c r="CB437" s="44"/>
      <c r="CC437" s="44"/>
      <c r="CD437" s="92"/>
      <c r="CE437" s="92"/>
      <c r="CF437" s="92"/>
      <c r="CG437" s="44"/>
      <c r="CH437" s="1"/>
      <c r="CI437" s="1">
        <v>1</v>
      </c>
      <c r="CJ437" s="1"/>
      <c r="CK437" s="383"/>
      <c r="CL437" s="383"/>
      <c r="CM437" s="383"/>
      <c r="CN437" s="1">
        <f t="shared" si="3752"/>
        <v>0</v>
      </c>
      <c r="CO437" s="1">
        <f t="shared" si="3753"/>
        <v>0</v>
      </c>
      <c r="CP437" s="20">
        <f t="shared" si="3754"/>
        <v>2.5</v>
      </c>
      <c r="CQ437" s="351"/>
      <c r="CR437" s="131">
        <f t="shared" si="3755"/>
        <v>1</v>
      </c>
      <c r="CS437" s="44"/>
      <c r="CT437" s="44"/>
      <c r="CU437" s="1"/>
      <c r="CV437" s="1"/>
      <c r="CW437" s="1"/>
      <c r="CX437" s="1"/>
      <c r="CY437" s="1"/>
      <c r="CZ437" s="44"/>
      <c r="DA437" s="17">
        <f t="shared" ref="DA437" si="3801">+CY437</f>
        <v>0</v>
      </c>
      <c r="DB437" s="359">
        <f t="shared" si="3780"/>
        <v>0</v>
      </c>
      <c r="DC437" s="359">
        <f t="shared" si="3781"/>
        <v>0</v>
      </c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>
        <f t="shared" si="3787"/>
        <v>20</v>
      </c>
      <c r="DO437" s="1"/>
      <c r="DP437" s="1"/>
      <c r="DQ437" s="17">
        <f t="shared" si="3757"/>
        <v>0</v>
      </c>
      <c r="DR437" s="17">
        <f t="shared" si="3758"/>
        <v>0</v>
      </c>
      <c r="DS437" s="17">
        <f t="shared" si="3759"/>
        <v>0</v>
      </c>
      <c r="DT437" s="17">
        <f t="shared" si="3760"/>
        <v>0</v>
      </c>
      <c r="DU437" s="17">
        <f t="shared" si="3761"/>
        <v>0</v>
      </c>
      <c r="DV437" s="17">
        <f t="shared" si="3762"/>
        <v>0</v>
      </c>
      <c r="DW437" s="1"/>
      <c r="DX437" s="1"/>
      <c r="DY437" s="20">
        <f t="shared" si="3763"/>
        <v>0</v>
      </c>
      <c r="DZ437" s="20">
        <f t="shared" si="3764"/>
        <v>0</v>
      </c>
      <c r="EA437" s="20">
        <f t="shared" si="3765"/>
        <v>0</v>
      </c>
      <c r="EB437" s="20">
        <f t="shared" si="3766"/>
        <v>0</v>
      </c>
      <c r="EC437" s="18">
        <f t="shared" si="3767"/>
        <v>0</v>
      </c>
      <c r="ED437" s="19">
        <f t="shared" ref="ED437" si="3802">+IF(EC437&lt;&gt;0,EC437*3,0)</f>
        <v>0</v>
      </c>
      <c r="EE437" s="19">
        <f t="shared" si="3769"/>
        <v>0</v>
      </c>
      <c r="EF437" s="1">
        <f t="shared" si="3770"/>
        <v>0</v>
      </c>
      <c r="EG437" s="18">
        <f t="shared" si="3771"/>
        <v>0</v>
      </c>
      <c r="EH437" s="341"/>
      <c r="EI437" s="44"/>
      <c r="EJ437" s="44"/>
      <c r="EK437" s="44"/>
      <c r="EL437" s="93"/>
      <c r="EM437" s="93"/>
      <c r="EN437" s="93"/>
      <c r="EO437" s="366"/>
      <c r="EP437" s="366"/>
      <c r="EQ437" s="374"/>
      <c r="ER437" s="374"/>
      <c r="ES437" s="374"/>
      <c r="ET437" s="374"/>
      <c r="EU437" s="18">
        <f t="shared" si="3772"/>
        <v>0</v>
      </c>
      <c r="EV437" s="18">
        <f t="shared" si="3782"/>
        <v>2</v>
      </c>
      <c r="EW437" s="341">
        <v>2</v>
      </c>
      <c r="EX437" s="341">
        <v>2</v>
      </c>
      <c r="EY437" s="341"/>
      <c r="EZ437" s="365">
        <f t="shared" si="3783"/>
        <v>0</v>
      </c>
      <c r="FA437" s="44"/>
      <c r="FB437" s="44"/>
      <c r="FC437" s="44"/>
      <c r="FD437" s="45"/>
      <c r="FE437" s="45"/>
      <c r="FF437" s="45"/>
      <c r="FG437" s="300"/>
      <c r="FH437" s="45"/>
      <c r="FI437" s="45"/>
      <c r="FJ437" s="45"/>
      <c r="FK437" s="44"/>
      <c r="FL437" s="44"/>
      <c r="FM437" s="44"/>
      <c r="FN437" s="44"/>
      <c r="FO437" s="294"/>
      <c r="FP437" s="310">
        <f t="shared" si="3784"/>
        <v>0</v>
      </c>
      <c r="FQ437" s="20">
        <f t="shared" si="3774"/>
        <v>0</v>
      </c>
      <c r="FR437" s="20">
        <f t="shared" si="3775"/>
        <v>0</v>
      </c>
      <c r="FS437" s="20">
        <f t="shared" si="3776"/>
        <v>0</v>
      </c>
      <c r="FT437" s="20">
        <f t="shared" si="3777"/>
        <v>0</v>
      </c>
      <c r="FU437" s="20">
        <f t="shared" si="3778"/>
        <v>0</v>
      </c>
      <c r="FV437" s="20">
        <f t="shared" si="3779"/>
        <v>0</v>
      </c>
      <c r="FW437" s="44"/>
    </row>
    <row r="438" spans="1:179" ht="24" customHeight="1">
      <c r="A438" s="40"/>
      <c r="B438" s="48" t="s">
        <v>250</v>
      </c>
      <c r="C438" s="48" t="str">
        <f t="shared" si="3785"/>
        <v>1.3</v>
      </c>
      <c r="D438" s="48" t="s">
        <v>44</v>
      </c>
      <c r="E438" s="48" t="s">
        <v>44</v>
      </c>
      <c r="F438" s="48">
        <v>32</v>
      </c>
      <c r="G438" s="48">
        <f t="shared" si="3786"/>
        <v>32</v>
      </c>
      <c r="H438" s="43"/>
      <c r="I438" s="43"/>
      <c r="J438" s="44"/>
      <c r="K438" s="44"/>
      <c r="L438" s="44"/>
      <c r="M438" s="44"/>
      <c r="N438" s="43"/>
      <c r="O438" s="43"/>
      <c r="P438" s="1"/>
      <c r="Q438" s="16"/>
      <c r="R438" s="1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1">
        <f t="shared" si="3736"/>
        <v>0</v>
      </c>
      <c r="AD438" s="1">
        <f t="shared" si="3737"/>
        <v>0</v>
      </c>
      <c r="AE438" s="1">
        <f t="shared" si="3738"/>
        <v>0</v>
      </c>
      <c r="AF438" s="1">
        <f t="shared" si="3739"/>
        <v>0</v>
      </c>
      <c r="AG438" s="1">
        <f t="shared" si="3740"/>
        <v>0</v>
      </c>
      <c r="AH438" s="1">
        <f t="shared" si="3740"/>
        <v>0</v>
      </c>
      <c r="AI438" s="1">
        <f t="shared" si="3741"/>
        <v>0</v>
      </c>
      <c r="AJ438" s="1">
        <f t="shared" si="3742"/>
        <v>0</v>
      </c>
      <c r="AK438" s="1">
        <f t="shared" si="3743"/>
        <v>0</v>
      </c>
      <c r="AL438" s="1">
        <f t="shared" si="3744"/>
        <v>0</v>
      </c>
      <c r="AM438" s="1">
        <f t="shared" si="3745"/>
        <v>0</v>
      </c>
      <c r="AN438" s="1">
        <f t="shared" si="3745"/>
        <v>0</v>
      </c>
      <c r="AO438" s="44"/>
      <c r="AP438" s="44"/>
      <c r="AQ438" s="44"/>
      <c r="AR438" s="44"/>
      <c r="AS438" s="122">
        <f t="shared" si="3746"/>
        <v>0</v>
      </c>
      <c r="AT438" s="122">
        <f t="shared" si="3747"/>
        <v>0</v>
      </c>
      <c r="AU438" s="122">
        <f t="shared" si="3748"/>
        <v>0</v>
      </c>
      <c r="AV438" s="122">
        <f t="shared" si="3749"/>
        <v>0</v>
      </c>
      <c r="AW438" s="44"/>
      <c r="AX438" s="294"/>
      <c r="AY438" s="294"/>
      <c r="AZ438" s="294"/>
      <c r="BA438" s="294"/>
      <c r="BB438" s="294"/>
      <c r="BC438" s="294"/>
      <c r="BD438" s="44"/>
      <c r="BE438" s="44"/>
      <c r="BF438" s="44"/>
      <c r="BG438" s="44"/>
      <c r="BH438" s="44"/>
      <c r="BI438" s="44"/>
      <c r="BJ438" s="44">
        <v>1</v>
      </c>
      <c r="BK438" s="44"/>
      <c r="BL438" s="44"/>
      <c r="BM438" s="44"/>
      <c r="BN438" s="127"/>
      <c r="BO438" s="44"/>
      <c r="BP438" s="1"/>
      <c r="BQ438" s="44"/>
      <c r="BR438" s="17">
        <v>2</v>
      </c>
      <c r="BS438" s="1">
        <f t="shared" si="3750"/>
        <v>0</v>
      </c>
      <c r="BT438" s="17">
        <f t="shared" si="3751"/>
        <v>0</v>
      </c>
      <c r="BU438" s="44"/>
      <c r="BV438" s="44">
        <v>1</v>
      </c>
      <c r="BW438" s="44"/>
      <c r="BX438" s="44"/>
      <c r="BY438" s="44"/>
      <c r="BZ438" s="44"/>
      <c r="CA438" s="44"/>
      <c r="CB438" s="44"/>
      <c r="CC438" s="44"/>
      <c r="CD438" s="92"/>
      <c r="CE438" s="92"/>
      <c r="CF438" s="92"/>
      <c r="CG438" s="44"/>
      <c r="CH438" s="1"/>
      <c r="CI438" s="1">
        <v>1</v>
      </c>
      <c r="CJ438" s="1"/>
      <c r="CK438" s="383"/>
      <c r="CL438" s="383"/>
      <c r="CM438" s="383"/>
      <c r="CN438" s="1">
        <f t="shared" si="3752"/>
        <v>0</v>
      </c>
      <c r="CO438" s="1">
        <f t="shared" si="3753"/>
        <v>0</v>
      </c>
      <c r="CP438" s="20">
        <f t="shared" si="3754"/>
        <v>2.5</v>
      </c>
      <c r="CQ438" s="351"/>
      <c r="CR438" s="131">
        <f t="shared" si="3755"/>
        <v>1</v>
      </c>
      <c r="CS438" s="44"/>
      <c r="CT438" s="44"/>
      <c r="CU438" s="1"/>
      <c r="CV438" s="1"/>
      <c r="CW438" s="1">
        <v>1</v>
      </c>
      <c r="CX438" s="1"/>
      <c r="CY438" s="1">
        <v>2</v>
      </c>
      <c r="CZ438" s="44">
        <v>3</v>
      </c>
      <c r="DA438" s="17">
        <f t="shared" si="3756"/>
        <v>2</v>
      </c>
      <c r="DB438" s="359">
        <f t="shared" si="3780"/>
        <v>5</v>
      </c>
      <c r="DC438" s="359">
        <f t="shared" si="3781"/>
        <v>3</v>
      </c>
      <c r="DD438" s="44"/>
      <c r="DE438" s="44"/>
      <c r="DF438" s="44">
        <v>4</v>
      </c>
      <c r="DG438" s="44"/>
      <c r="DH438" s="44">
        <v>4</v>
      </c>
      <c r="DI438" s="44">
        <v>4</v>
      </c>
      <c r="DJ438" s="44"/>
      <c r="DK438" s="44"/>
      <c r="DL438" s="44"/>
      <c r="DM438" s="44"/>
      <c r="DN438" s="44">
        <f t="shared" si="3787"/>
        <v>32</v>
      </c>
      <c r="DO438" s="1"/>
      <c r="DP438" s="1"/>
      <c r="DQ438" s="17">
        <f t="shared" si="3757"/>
        <v>0</v>
      </c>
      <c r="DR438" s="17">
        <f t="shared" si="3758"/>
        <v>0</v>
      </c>
      <c r="DS438" s="17">
        <f t="shared" si="3759"/>
        <v>0</v>
      </c>
      <c r="DT438" s="17">
        <f t="shared" si="3760"/>
        <v>0</v>
      </c>
      <c r="DU438" s="17">
        <f t="shared" si="3761"/>
        <v>0</v>
      </c>
      <c r="DV438" s="17">
        <f t="shared" si="3762"/>
        <v>0</v>
      </c>
      <c r="DW438" s="1"/>
      <c r="DX438" s="1"/>
      <c r="DY438" s="20">
        <f t="shared" si="3763"/>
        <v>0</v>
      </c>
      <c r="DZ438" s="20">
        <f t="shared" si="3764"/>
        <v>0</v>
      </c>
      <c r="EA438" s="20">
        <f t="shared" si="3765"/>
        <v>0</v>
      </c>
      <c r="EB438" s="20">
        <f t="shared" si="3766"/>
        <v>0</v>
      </c>
      <c r="EC438" s="18">
        <f t="shared" si="3767"/>
        <v>1</v>
      </c>
      <c r="ED438" s="19">
        <f t="shared" si="3768"/>
        <v>3</v>
      </c>
      <c r="EE438" s="19">
        <f t="shared" si="3769"/>
        <v>0</v>
      </c>
      <c r="EF438" s="1">
        <f t="shared" si="3770"/>
        <v>0</v>
      </c>
      <c r="EG438" s="18">
        <f t="shared" si="3771"/>
        <v>5</v>
      </c>
      <c r="EH438" s="341"/>
      <c r="EI438" s="44"/>
      <c r="EJ438" s="44"/>
      <c r="EK438" s="44">
        <v>5.5</v>
      </c>
      <c r="EL438" s="93">
        <v>1</v>
      </c>
      <c r="EM438" s="93"/>
      <c r="EN438" s="93"/>
      <c r="EO438" s="366"/>
      <c r="EP438" s="366"/>
      <c r="EQ438" s="374">
        <v>1</v>
      </c>
      <c r="ER438" s="374"/>
      <c r="ES438" s="374"/>
      <c r="ET438" s="374"/>
      <c r="EU438" s="18">
        <f t="shared" si="3772"/>
        <v>5</v>
      </c>
      <c r="EV438" s="18">
        <f t="shared" si="3782"/>
        <v>2</v>
      </c>
      <c r="EW438" s="341">
        <v>1</v>
      </c>
      <c r="EX438" s="341"/>
      <c r="EY438" s="341">
        <v>4</v>
      </c>
      <c r="EZ438" s="365">
        <f t="shared" si="3783"/>
        <v>0</v>
      </c>
      <c r="FA438" s="44"/>
      <c r="FB438" s="44"/>
      <c r="FC438" s="44"/>
      <c r="FD438" s="45"/>
      <c r="FE438" s="45"/>
      <c r="FF438" s="45"/>
      <c r="FG438" s="300"/>
      <c r="FH438" s="45"/>
      <c r="FI438" s="45"/>
      <c r="FJ438" s="45"/>
      <c r="FK438" s="44"/>
      <c r="FL438" s="44"/>
      <c r="FM438" s="44"/>
      <c r="FN438" s="44"/>
      <c r="FO438" s="294"/>
      <c r="FP438" s="310">
        <f t="shared" si="3784"/>
        <v>0</v>
      </c>
      <c r="FQ438" s="20">
        <f t="shared" si="3774"/>
        <v>0</v>
      </c>
      <c r="FR438" s="20">
        <f t="shared" si="3775"/>
        <v>4</v>
      </c>
      <c r="FS438" s="20">
        <f t="shared" si="3776"/>
        <v>0</v>
      </c>
      <c r="FT438" s="20">
        <f t="shared" si="3777"/>
        <v>0</v>
      </c>
      <c r="FU438" s="20">
        <f t="shared" si="3778"/>
        <v>0</v>
      </c>
      <c r="FV438" s="20">
        <f t="shared" si="3779"/>
        <v>0</v>
      </c>
      <c r="FW438" s="44"/>
    </row>
    <row r="439" spans="1:179" ht="24" customHeight="1">
      <c r="A439" s="40"/>
      <c r="B439" s="48" t="s">
        <v>251</v>
      </c>
      <c r="C439" s="48" t="str">
        <f t="shared" si="3785"/>
        <v>1.4</v>
      </c>
      <c r="D439" s="48" t="s">
        <v>44</v>
      </c>
      <c r="E439" s="48" t="s">
        <v>44</v>
      </c>
      <c r="F439" s="48">
        <v>31</v>
      </c>
      <c r="G439" s="48">
        <f t="shared" si="3786"/>
        <v>31</v>
      </c>
      <c r="H439" s="43"/>
      <c r="I439" s="43"/>
      <c r="J439" s="44"/>
      <c r="K439" s="44"/>
      <c r="L439" s="44"/>
      <c r="M439" s="44"/>
      <c r="N439" s="43"/>
      <c r="O439" s="43"/>
      <c r="P439" s="1"/>
      <c r="Q439" s="16"/>
      <c r="R439" s="1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1">
        <f t="shared" ref="AC439" si="3803">+IF(S439=1,1,0)+IF(T439=1,1,0)</f>
        <v>0</v>
      </c>
      <c r="AD439" s="1">
        <f t="shared" ref="AD439" si="3804">+IF(U439=1,1,0)+IF(V439=1,1,0)</f>
        <v>0</v>
      </c>
      <c r="AE439" s="1">
        <f t="shared" ref="AE439" si="3805">+IF(W439=1,1,0)+IF(X439=1,1,0)</f>
        <v>0</v>
      </c>
      <c r="AF439" s="1">
        <f t="shared" ref="AF439" si="3806">+IF(Y439=1,1,0)+IF(Z439=1,1,0)</f>
        <v>0</v>
      </c>
      <c r="AG439" s="1">
        <f t="shared" ref="AG439" si="3807">+IF(AA439=1,1,0)</f>
        <v>0</v>
      </c>
      <c r="AH439" s="1">
        <f t="shared" ref="AH439" si="3808">+IF(AB439=1,1,0)</f>
        <v>0</v>
      </c>
      <c r="AI439" s="1">
        <f t="shared" ref="AI439" si="3809">+IF(S439=2,1,0)+IF(T439=2,1,0)</f>
        <v>0</v>
      </c>
      <c r="AJ439" s="1">
        <f t="shared" ref="AJ439" si="3810">+IF(U439=2,1,0)+IF(V439=2,1,0)</f>
        <v>0</v>
      </c>
      <c r="AK439" s="1">
        <f t="shared" ref="AK439" si="3811">+IF(X439=2,1,0)+IF(W439=2,1,0)</f>
        <v>0</v>
      </c>
      <c r="AL439" s="1">
        <f t="shared" ref="AL439" si="3812">+IF(Y439=2,1,0)+IF(Z439=2,1,0)</f>
        <v>0</v>
      </c>
      <c r="AM439" s="1">
        <f t="shared" ref="AM439" si="3813">+IF(AA439=2,1,0)</f>
        <v>0</v>
      </c>
      <c r="AN439" s="1">
        <f t="shared" ref="AN439" si="3814">+IF(AB439=2,1,0)</f>
        <v>0</v>
      </c>
      <c r="AO439" s="44"/>
      <c r="AP439" s="44"/>
      <c r="AQ439" s="44"/>
      <c r="AR439" s="44"/>
      <c r="AS439" s="122">
        <f t="shared" si="3746"/>
        <v>0</v>
      </c>
      <c r="AT439" s="122">
        <f t="shared" si="3747"/>
        <v>0</v>
      </c>
      <c r="AU439" s="122">
        <f t="shared" si="3748"/>
        <v>0</v>
      </c>
      <c r="AV439" s="122">
        <f t="shared" si="3749"/>
        <v>0</v>
      </c>
      <c r="AW439" s="44"/>
      <c r="AX439" s="294"/>
      <c r="AY439" s="294"/>
      <c r="AZ439" s="294"/>
      <c r="BA439" s="294"/>
      <c r="BB439" s="294"/>
      <c r="BC439" s="294"/>
      <c r="BD439" s="44"/>
      <c r="BE439" s="44"/>
      <c r="BF439" s="44"/>
      <c r="BG439" s="44"/>
      <c r="BH439" s="44"/>
      <c r="BI439" s="44"/>
      <c r="BJ439" s="44">
        <v>1</v>
      </c>
      <c r="BK439" s="44"/>
      <c r="BL439" s="44"/>
      <c r="BM439" s="44"/>
      <c r="BN439" s="127"/>
      <c r="BO439" s="44"/>
      <c r="BP439" s="1"/>
      <c r="BQ439" s="44"/>
      <c r="BR439" s="17">
        <v>2</v>
      </c>
      <c r="BS439" s="1">
        <f t="shared" si="3750"/>
        <v>0</v>
      </c>
      <c r="BT439" s="17">
        <f t="shared" ref="BT439" si="3815">+BS439*2</f>
        <v>0</v>
      </c>
      <c r="BU439" s="44"/>
      <c r="BV439" s="44">
        <v>1</v>
      </c>
      <c r="BW439" s="44"/>
      <c r="BX439" s="44"/>
      <c r="BY439" s="44"/>
      <c r="BZ439" s="44"/>
      <c r="CA439" s="44"/>
      <c r="CB439" s="44"/>
      <c r="CC439" s="44"/>
      <c r="CD439" s="92"/>
      <c r="CE439" s="92"/>
      <c r="CF439" s="92"/>
      <c r="CG439" s="44"/>
      <c r="CH439" s="1"/>
      <c r="CI439" s="1">
        <v>1</v>
      </c>
      <c r="CJ439" s="1"/>
      <c r="CK439" s="383"/>
      <c r="CL439" s="383"/>
      <c r="CM439" s="383"/>
      <c r="CN439" s="1">
        <f t="shared" si="3752"/>
        <v>0</v>
      </c>
      <c r="CO439" s="1">
        <f t="shared" si="3753"/>
        <v>0</v>
      </c>
      <c r="CP439" s="20">
        <f t="shared" si="3754"/>
        <v>2.5</v>
      </c>
      <c r="CQ439" s="351"/>
      <c r="CR439" s="131">
        <f t="shared" si="3755"/>
        <v>1</v>
      </c>
      <c r="CS439" s="44"/>
      <c r="CT439" s="44"/>
      <c r="CU439" s="1"/>
      <c r="CV439" s="1"/>
      <c r="CW439" s="1"/>
      <c r="CX439" s="1"/>
      <c r="CY439" s="1">
        <v>3</v>
      </c>
      <c r="CZ439" s="44"/>
      <c r="DA439" s="17">
        <f t="shared" ref="DA439" si="3816">+CY439</f>
        <v>3</v>
      </c>
      <c r="DB439" s="359">
        <f t="shared" si="3780"/>
        <v>3</v>
      </c>
      <c r="DC439" s="359">
        <f t="shared" si="3781"/>
        <v>3</v>
      </c>
      <c r="DD439" s="44"/>
      <c r="DE439" s="44"/>
      <c r="DF439" s="44"/>
      <c r="DG439" s="44"/>
      <c r="DH439" s="44"/>
      <c r="DI439" s="44">
        <v>12</v>
      </c>
      <c r="DJ439" s="44"/>
      <c r="DK439" s="44"/>
      <c r="DL439" s="44"/>
      <c r="DM439" s="44"/>
      <c r="DN439" s="44">
        <f t="shared" si="3787"/>
        <v>31</v>
      </c>
      <c r="DO439" s="1"/>
      <c r="DP439" s="1"/>
      <c r="DQ439" s="17">
        <f t="shared" si="3757"/>
        <v>0</v>
      </c>
      <c r="DR439" s="17">
        <f t="shared" si="3758"/>
        <v>0</v>
      </c>
      <c r="DS439" s="17">
        <f t="shared" si="3759"/>
        <v>0</v>
      </c>
      <c r="DT439" s="17">
        <f t="shared" si="3760"/>
        <v>0</v>
      </c>
      <c r="DU439" s="17">
        <f t="shared" si="3761"/>
        <v>0</v>
      </c>
      <c r="DV439" s="17">
        <f t="shared" si="3762"/>
        <v>0</v>
      </c>
      <c r="DW439" s="1"/>
      <c r="DX439" s="1"/>
      <c r="DY439" s="20">
        <f t="shared" si="3763"/>
        <v>0</v>
      </c>
      <c r="DZ439" s="20">
        <f t="shared" si="3764"/>
        <v>0</v>
      </c>
      <c r="EA439" s="20">
        <f t="shared" si="3765"/>
        <v>0</v>
      </c>
      <c r="EB439" s="20">
        <f t="shared" si="3766"/>
        <v>0</v>
      </c>
      <c r="EC439" s="18">
        <f t="shared" si="3767"/>
        <v>1</v>
      </c>
      <c r="ED439" s="19">
        <f t="shared" ref="ED439" si="3817">+IF(EC439&lt;&gt;0,EC439*3,0)</f>
        <v>3</v>
      </c>
      <c r="EE439" s="19">
        <f t="shared" si="3769"/>
        <v>0</v>
      </c>
      <c r="EF439" s="1">
        <f t="shared" si="3770"/>
        <v>0</v>
      </c>
      <c r="EG439" s="18">
        <f t="shared" si="3771"/>
        <v>5</v>
      </c>
      <c r="EH439" s="341"/>
      <c r="EI439" s="44"/>
      <c r="EJ439" s="44"/>
      <c r="EK439" s="44"/>
      <c r="EL439" s="93">
        <v>1</v>
      </c>
      <c r="EM439" s="93"/>
      <c r="EN439" s="93"/>
      <c r="EO439" s="366"/>
      <c r="EP439" s="366"/>
      <c r="EQ439" s="374">
        <v>1</v>
      </c>
      <c r="ER439" s="374"/>
      <c r="ES439" s="374"/>
      <c r="ET439" s="374"/>
      <c r="EU439" s="18">
        <f t="shared" si="3772"/>
        <v>0</v>
      </c>
      <c r="EV439" s="18">
        <f t="shared" si="3782"/>
        <v>2</v>
      </c>
      <c r="EW439" s="341">
        <v>1</v>
      </c>
      <c r="EX439" s="341"/>
      <c r="EY439" s="341">
        <v>4</v>
      </c>
      <c r="EZ439" s="365">
        <f t="shared" si="3783"/>
        <v>0</v>
      </c>
      <c r="FA439" s="44"/>
      <c r="FB439" s="44"/>
      <c r="FC439" s="44"/>
      <c r="FD439" s="45"/>
      <c r="FE439" s="45"/>
      <c r="FF439" s="45"/>
      <c r="FG439" s="300"/>
      <c r="FH439" s="45"/>
      <c r="FI439" s="45"/>
      <c r="FJ439" s="45"/>
      <c r="FK439" s="44"/>
      <c r="FL439" s="44"/>
      <c r="FM439" s="44"/>
      <c r="FN439" s="44"/>
      <c r="FO439" s="294"/>
      <c r="FP439" s="310">
        <f t="shared" si="3784"/>
        <v>0</v>
      </c>
      <c r="FQ439" s="20">
        <f t="shared" si="3774"/>
        <v>0</v>
      </c>
      <c r="FR439" s="20">
        <f t="shared" si="3775"/>
        <v>0</v>
      </c>
      <c r="FS439" s="20">
        <f t="shared" si="3776"/>
        <v>0</v>
      </c>
      <c r="FT439" s="20">
        <f t="shared" si="3777"/>
        <v>0</v>
      </c>
      <c r="FU439" s="20">
        <f t="shared" si="3778"/>
        <v>0</v>
      </c>
      <c r="FV439" s="20">
        <f t="shared" si="3779"/>
        <v>0</v>
      </c>
      <c r="FW439" s="44"/>
    </row>
    <row r="440" spans="1:179" ht="24" customHeight="1">
      <c r="A440" s="40"/>
      <c r="B440" s="48" t="s">
        <v>252</v>
      </c>
      <c r="C440" s="48" t="str">
        <f t="shared" si="3785"/>
        <v>1.5</v>
      </c>
      <c r="D440" s="48" t="s">
        <v>44</v>
      </c>
      <c r="E440" s="48" t="s">
        <v>44</v>
      </c>
      <c r="F440" s="48">
        <v>30</v>
      </c>
      <c r="G440" s="48">
        <f t="shared" si="3786"/>
        <v>30</v>
      </c>
      <c r="H440" s="43"/>
      <c r="I440" s="43"/>
      <c r="J440" s="44"/>
      <c r="K440" s="44"/>
      <c r="L440" s="44"/>
      <c r="M440" s="44"/>
      <c r="N440" s="43"/>
      <c r="O440" s="43"/>
      <c r="P440" s="1"/>
      <c r="Q440" s="16"/>
      <c r="R440" s="1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1">
        <f t="shared" ref="AC440" si="3818">+IF(S440=1,1,0)+IF(T440=1,1,0)</f>
        <v>0</v>
      </c>
      <c r="AD440" s="1">
        <f t="shared" ref="AD440" si="3819">+IF(U440=1,1,0)+IF(V440=1,1,0)</f>
        <v>0</v>
      </c>
      <c r="AE440" s="1">
        <f t="shared" ref="AE440" si="3820">+IF(W440=1,1,0)+IF(X440=1,1,0)</f>
        <v>0</v>
      </c>
      <c r="AF440" s="1">
        <f t="shared" ref="AF440" si="3821">+IF(Y440=1,1,0)+IF(Z440=1,1,0)</f>
        <v>0</v>
      </c>
      <c r="AG440" s="1">
        <f t="shared" ref="AG440" si="3822">+IF(AA440=1,1,0)</f>
        <v>0</v>
      </c>
      <c r="AH440" s="1">
        <f t="shared" ref="AH440" si="3823">+IF(AB440=1,1,0)</f>
        <v>0</v>
      </c>
      <c r="AI440" s="1">
        <f t="shared" ref="AI440" si="3824">+IF(S440=2,1,0)+IF(T440=2,1,0)</f>
        <v>0</v>
      </c>
      <c r="AJ440" s="1">
        <f t="shared" ref="AJ440" si="3825">+IF(U440=2,1,0)+IF(V440=2,1,0)</f>
        <v>0</v>
      </c>
      <c r="AK440" s="1">
        <f t="shared" ref="AK440" si="3826">+IF(X440=2,1,0)+IF(W440=2,1,0)</f>
        <v>0</v>
      </c>
      <c r="AL440" s="1">
        <f t="shared" ref="AL440" si="3827">+IF(Y440=2,1,0)+IF(Z440=2,1,0)</f>
        <v>0</v>
      </c>
      <c r="AM440" s="1">
        <f t="shared" ref="AM440" si="3828">+IF(AA440=2,1,0)</f>
        <v>0</v>
      </c>
      <c r="AN440" s="1">
        <f t="shared" ref="AN440" si="3829">+IF(AB440=2,1,0)</f>
        <v>0</v>
      </c>
      <c r="AO440" s="44"/>
      <c r="AP440" s="44"/>
      <c r="AQ440" s="44"/>
      <c r="AR440" s="44"/>
      <c r="AS440" s="122">
        <f t="shared" si="3746"/>
        <v>0</v>
      </c>
      <c r="AT440" s="122">
        <f t="shared" si="3747"/>
        <v>0</v>
      </c>
      <c r="AU440" s="122">
        <f t="shared" si="3748"/>
        <v>0</v>
      </c>
      <c r="AV440" s="122">
        <f t="shared" si="3749"/>
        <v>0</v>
      </c>
      <c r="AW440" s="44"/>
      <c r="AX440" s="294"/>
      <c r="AY440" s="294"/>
      <c r="AZ440" s="294"/>
      <c r="BA440" s="294"/>
      <c r="BB440" s="294"/>
      <c r="BC440" s="294"/>
      <c r="BD440" s="44"/>
      <c r="BE440" s="44"/>
      <c r="BF440" s="44"/>
      <c r="BG440" s="44"/>
      <c r="BH440" s="44"/>
      <c r="BI440" s="44"/>
      <c r="BJ440" s="44">
        <v>1</v>
      </c>
      <c r="BK440" s="44"/>
      <c r="BL440" s="44"/>
      <c r="BM440" s="44"/>
      <c r="BN440" s="127"/>
      <c r="BO440" s="44"/>
      <c r="BP440" s="1"/>
      <c r="BQ440" s="44"/>
      <c r="BR440" s="17">
        <v>2</v>
      </c>
      <c r="BS440" s="1">
        <f t="shared" si="3750"/>
        <v>0</v>
      </c>
      <c r="BT440" s="17">
        <f t="shared" ref="BT440" si="3830">+BS440*2</f>
        <v>0</v>
      </c>
      <c r="BU440" s="44"/>
      <c r="BV440" s="44">
        <v>1</v>
      </c>
      <c r="BW440" s="44"/>
      <c r="BX440" s="44"/>
      <c r="BY440" s="44"/>
      <c r="BZ440" s="44"/>
      <c r="CA440" s="44"/>
      <c r="CB440" s="44"/>
      <c r="CC440" s="44"/>
      <c r="CD440" s="92"/>
      <c r="CE440" s="92"/>
      <c r="CF440" s="92"/>
      <c r="CG440" s="44"/>
      <c r="CH440" s="1"/>
      <c r="CI440" s="1">
        <v>1</v>
      </c>
      <c r="CJ440" s="1"/>
      <c r="CK440" s="383"/>
      <c r="CL440" s="383"/>
      <c r="CM440" s="383"/>
      <c r="CN440" s="1">
        <f t="shared" si="3752"/>
        <v>0</v>
      </c>
      <c r="CO440" s="1">
        <f t="shared" si="3753"/>
        <v>0</v>
      </c>
      <c r="CP440" s="20">
        <f t="shared" si="3754"/>
        <v>2.5</v>
      </c>
      <c r="CQ440" s="351"/>
      <c r="CR440" s="131">
        <f t="shared" si="3755"/>
        <v>1</v>
      </c>
      <c r="CS440" s="44"/>
      <c r="CT440" s="44"/>
      <c r="CU440" s="1"/>
      <c r="CV440" s="1"/>
      <c r="CW440" s="1">
        <v>1</v>
      </c>
      <c r="CX440" s="1"/>
      <c r="CY440" s="1">
        <v>1</v>
      </c>
      <c r="CZ440" s="44">
        <v>1</v>
      </c>
      <c r="DA440" s="17">
        <f t="shared" ref="DA440" si="3831">+CY440</f>
        <v>1</v>
      </c>
      <c r="DB440" s="359">
        <f t="shared" si="3780"/>
        <v>2</v>
      </c>
      <c r="DC440" s="359">
        <f t="shared" si="3781"/>
        <v>2</v>
      </c>
      <c r="DD440" s="44"/>
      <c r="DE440" s="44"/>
      <c r="DF440" s="44"/>
      <c r="DG440" s="44">
        <v>4</v>
      </c>
      <c r="DH440" s="44"/>
      <c r="DI440" s="44">
        <v>4</v>
      </c>
      <c r="DJ440" s="44"/>
      <c r="DK440" s="44"/>
      <c r="DL440" s="44"/>
      <c r="DM440" s="44"/>
      <c r="DN440" s="44">
        <f t="shared" si="3787"/>
        <v>30</v>
      </c>
      <c r="DO440" s="1"/>
      <c r="DP440" s="1"/>
      <c r="DQ440" s="17">
        <f t="shared" si="3757"/>
        <v>0</v>
      </c>
      <c r="DR440" s="17">
        <f t="shared" si="3758"/>
        <v>0</v>
      </c>
      <c r="DS440" s="17">
        <f t="shared" si="3759"/>
        <v>0</v>
      </c>
      <c r="DT440" s="17">
        <f t="shared" si="3760"/>
        <v>0</v>
      </c>
      <c r="DU440" s="17">
        <f t="shared" si="3761"/>
        <v>0</v>
      </c>
      <c r="DV440" s="17">
        <f t="shared" si="3762"/>
        <v>0</v>
      </c>
      <c r="DW440" s="1"/>
      <c r="DX440" s="1"/>
      <c r="DY440" s="20">
        <f t="shared" si="3763"/>
        <v>0</v>
      </c>
      <c r="DZ440" s="20">
        <f t="shared" si="3764"/>
        <v>0</v>
      </c>
      <c r="EA440" s="20">
        <f t="shared" si="3765"/>
        <v>0</v>
      </c>
      <c r="EB440" s="20">
        <f t="shared" si="3766"/>
        <v>0</v>
      </c>
      <c r="EC440" s="18">
        <f t="shared" si="3767"/>
        <v>1</v>
      </c>
      <c r="ED440" s="19">
        <f t="shared" ref="ED440" si="3832">+IF(EC440&lt;&gt;0,EC440*3,0)</f>
        <v>3</v>
      </c>
      <c r="EE440" s="19">
        <f t="shared" si="3769"/>
        <v>0</v>
      </c>
      <c r="EF440" s="1">
        <f t="shared" si="3770"/>
        <v>0</v>
      </c>
      <c r="EG440" s="18">
        <f t="shared" si="3771"/>
        <v>5</v>
      </c>
      <c r="EH440" s="341"/>
      <c r="EI440" s="44"/>
      <c r="EJ440" s="44"/>
      <c r="EK440" s="44"/>
      <c r="EL440" s="93">
        <v>1</v>
      </c>
      <c r="EM440" s="93"/>
      <c r="EN440" s="93"/>
      <c r="EO440" s="366"/>
      <c r="EP440" s="366"/>
      <c r="EQ440" s="374"/>
      <c r="ER440" s="374"/>
      <c r="ES440" s="374"/>
      <c r="ET440" s="374"/>
      <c r="EU440" s="18">
        <f t="shared" si="3772"/>
        <v>3</v>
      </c>
      <c r="EV440" s="18">
        <f t="shared" si="3782"/>
        <v>2</v>
      </c>
      <c r="EW440" s="341">
        <v>1</v>
      </c>
      <c r="EX440" s="341"/>
      <c r="EY440" s="341">
        <v>4</v>
      </c>
      <c r="EZ440" s="365">
        <f t="shared" si="3783"/>
        <v>0</v>
      </c>
      <c r="FA440" s="44"/>
      <c r="FB440" s="44"/>
      <c r="FC440" s="44"/>
      <c r="FD440" s="45"/>
      <c r="FE440" s="45"/>
      <c r="FF440" s="45"/>
      <c r="FG440" s="300"/>
      <c r="FH440" s="45"/>
      <c r="FI440" s="45"/>
      <c r="FJ440" s="45"/>
      <c r="FK440" s="44"/>
      <c r="FL440" s="44"/>
      <c r="FM440" s="44"/>
      <c r="FN440" s="44"/>
      <c r="FO440" s="294"/>
      <c r="FP440" s="310">
        <f t="shared" si="3784"/>
        <v>0</v>
      </c>
      <c r="FQ440" s="20">
        <f t="shared" si="3774"/>
        <v>0</v>
      </c>
      <c r="FR440" s="20">
        <f t="shared" si="3775"/>
        <v>0</v>
      </c>
      <c r="FS440" s="20">
        <f t="shared" si="3776"/>
        <v>0</v>
      </c>
      <c r="FT440" s="20">
        <f t="shared" si="3777"/>
        <v>0</v>
      </c>
      <c r="FU440" s="20">
        <f t="shared" si="3778"/>
        <v>0</v>
      </c>
      <c r="FV440" s="20">
        <f t="shared" si="3779"/>
        <v>0</v>
      </c>
      <c r="FW440" s="44"/>
    </row>
    <row r="441" spans="1:179" ht="24" customHeight="1">
      <c r="A441" s="40"/>
      <c r="B441" s="48" t="s">
        <v>253</v>
      </c>
      <c r="C441" s="48" t="str">
        <f t="shared" si="3785"/>
        <v>1.6</v>
      </c>
      <c r="D441" s="48" t="s">
        <v>44</v>
      </c>
      <c r="E441" s="48" t="s">
        <v>44</v>
      </c>
      <c r="F441" s="48">
        <v>25</v>
      </c>
      <c r="G441" s="48">
        <f t="shared" si="3786"/>
        <v>25</v>
      </c>
      <c r="H441" s="43"/>
      <c r="I441" s="43"/>
      <c r="J441" s="44"/>
      <c r="K441" s="44"/>
      <c r="L441" s="44"/>
      <c r="M441" s="44"/>
      <c r="N441" s="43"/>
      <c r="O441" s="43"/>
      <c r="P441" s="1"/>
      <c r="Q441" s="16"/>
      <c r="R441" s="1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1">
        <f t="shared" ref="AC441" si="3833">+IF(S441=1,1,0)+IF(T441=1,1,0)</f>
        <v>0</v>
      </c>
      <c r="AD441" s="1">
        <f t="shared" ref="AD441" si="3834">+IF(U441=1,1,0)+IF(V441=1,1,0)</f>
        <v>0</v>
      </c>
      <c r="AE441" s="1">
        <f t="shared" ref="AE441" si="3835">+IF(W441=1,1,0)+IF(X441=1,1,0)</f>
        <v>0</v>
      </c>
      <c r="AF441" s="1">
        <f t="shared" ref="AF441" si="3836">+IF(Y441=1,1,0)+IF(Z441=1,1,0)</f>
        <v>0</v>
      </c>
      <c r="AG441" s="1">
        <f t="shared" ref="AG441" si="3837">+IF(AA441=1,1,0)</f>
        <v>0</v>
      </c>
      <c r="AH441" s="1">
        <f t="shared" ref="AH441" si="3838">+IF(AB441=1,1,0)</f>
        <v>0</v>
      </c>
      <c r="AI441" s="1">
        <f t="shared" ref="AI441" si="3839">+IF(S441=2,1,0)+IF(T441=2,1,0)</f>
        <v>0</v>
      </c>
      <c r="AJ441" s="1">
        <f t="shared" ref="AJ441" si="3840">+IF(U441=2,1,0)+IF(V441=2,1,0)</f>
        <v>0</v>
      </c>
      <c r="AK441" s="1">
        <f t="shared" ref="AK441" si="3841">+IF(X441=2,1,0)+IF(W441=2,1,0)</f>
        <v>0</v>
      </c>
      <c r="AL441" s="1">
        <f t="shared" ref="AL441" si="3842">+IF(Y441=2,1,0)+IF(Z441=2,1,0)</f>
        <v>0</v>
      </c>
      <c r="AM441" s="1">
        <f t="shared" ref="AM441" si="3843">+IF(AA441=2,1,0)</f>
        <v>0</v>
      </c>
      <c r="AN441" s="1">
        <f t="shared" ref="AN441" si="3844">+IF(AB441=2,1,0)</f>
        <v>0</v>
      </c>
      <c r="AO441" s="44"/>
      <c r="AP441" s="44"/>
      <c r="AQ441" s="44"/>
      <c r="AR441" s="44"/>
      <c r="AS441" s="122">
        <f t="shared" si="3746"/>
        <v>0</v>
      </c>
      <c r="AT441" s="122">
        <f t="shared" si="3747"/>
        <v>0</v>
      </c>
      <c r="AU441" s="122">
        <f t="shared" si="3748"/>
        <v>0</v>
      </c>
      <c r="AV441" s="122">
        <f t="shared" si="3749"/>
        <v>0</v>
      </c>
      <c r="AW441" s="44"/>
      <c r="AX441" s="294"/>
      <c r="AY441" s="294"/>
      <c r="AZ441" s="294"/>
      <c r="BA441" s="294"/>
      <c r="BB441" s="294"/>
      <c r="BC441" s="294"/>
      <c r="BD441" s="44"/>
      <c r="BE441" s="44"/>
      <c r="BF441" s="44"/>
      <c r="BG441" s="44"/>
      <c r="BH441" s="44"/>
      <c r="BI441" s="44"/>
      <c r="BJ441" s="44">
        <v>1</v>
      </c>
      <c r="BK441" s="44"/>
      <c r="BL441" s="44"/>
      <c r="BM441" s="44"/>
      <c r="BN441" s="127"/>
      <c r="BO441" s="44"/>
      <c r="BP441" s="1"/>
      <c r="BQ441" s="44"/>
      <c r="BR441" s="17">
        <v>2</v>
      </c>
      <c r="BS441" s="1">
        <f t="shared" si="3750"/>
        <v>0</v>
      </c>
      <c r="BT441" s="17">
        <f t="shared" ref="BT441" si="3845">+BS441*2</f>
        <v>0</v>
      </c>
      <c r="BU441" s="44"/>
      <c r="BV441" s="44">
        <v>1</v>
      </c>
      <c r="BW441" s="44"/>
      <c r="BX441" s="44"/>
      <c r="BY441" s="44"/>
      <c r="BZ441" s="44"/>
      <c r="CA441" s="44"/>
      <c r="CB441" s="44"/>
      <c r="CC441" s="44"/>
      <c r="CD441" s="92"/>
      <c r="CE441" s="92"/>
      <c r="CF441" s="92"/>
      <c r="CG441" s="44"/>
      <c r="CH441" s="1"/>
      <c r="CI441" s="1">
        <v>1</v>
      </c>
      <c r="CJ441" s="1"/>
      <c r="CK441" s="383"/>
      <c r="CL441" s="383"/>
      <c r="CM441" s="383"/>
      <c r="CN441" s="1">
        <f t="shared" si="3752"/>
        <v>0</v>
      </c>
      <c r="CO441" s="1">
        <f t="shared" si="3753"/>
        <v>0</v>
      </c>
      <c r="CP441" s="20">
        <f t="shared" si="3754"/>
        <v>2.5</v>
      </c>
      <c r="CQ441" s="351"/>
      <c r="CR441" s="131">
        <f t="shared" si="3755"/>
        <v>1</v>
      </c>
      <c r="CS441" s="44"/>
      <c r="CT441" s="44"/>
      <c r="CU441" s="1"/>
      <c r="CV441" s="1">
        <v>1</v>
      </c>
      <c r="CW441" s="1"/>
      <c r="CX441" s="1"/>
      <c r="CY441" s="1">
        <v>2</v>
      </c>
      <c r="CZ441" s="44">
        <v>2</v>
      </c>
      <c r="DA441" s="17">
        <f t="shared" ref="DA441" si="3846">+CY441</f>
        <v>2</v>
      </c>
      <c r="DB441" s="359">
        <f t="shared" si="3780"/>
        <v>4</v>
      </c>
      <c r="DC441" s="359">
        <f t="shared" si="3781"/>
        <v>3</v>
      </c>
      <c r="DD441" s="44"/>
      <c r="DE441" s="44">
        <v>4</v>
      </c>
      <c r="DF441" s="44">
        <v>4</v>
      </c>
      <c r="DG441" s="44"/>
      <c r="DH441" s="44"/>
      <c r="DI441" s="44">
        <v>4</v>
      </c>
      <c r="DJ441" s="44"/>
      <c r="DK441" s="44"/>
      <c r="DL441" s="44"/>
      <c r="DM441" s="44"/>
      <c r="DN441" s="44">
        <f t="shared" si="3787"/>
        <v>25</v>
      </c>
      <c r="DO441" s="1"/>
      <c r="DP441" s="1"/>
      <c r="DQ441" s="17">
        <f t="shared" si="3757"/>
        <v>0</v>
      </c>
      <c r="DR441" s="17">
        <f t="shared" si="3758"/>
        <v>0</v>
      </c>
      <c r="DS441" s="17">
        <f t="shared" si="3759"/>
        <v>0</v>
      </c>
      <c r="DT441" s="17">
        <f t="shared" si="3760"/>
        <v>0</v>
      </c>
      <c r="DU441" s="17">
        <f t="shared" si="3761"/>
        <v>0</v>
      </c>
      <c r="DV441" s="17">
        <f t="shared" si="3762"/>
        <v>0</v>
      </c>
      <c r="DW441" s="1"/>
      <c r="DX441" s="1"/>
      <c r="DY441" s="20">
        <f t="shared" si="3763"/>
        <v>0</v>
      </c>
      <c r="DZ441" s="20">
        <f t="shared" si="3764"/>
        <v>0</v>
      </c>
      <c r="EA441" s="20">
        <f t="shared" si="3765"/>
        <v>0</v>
      </c>
      <c r="EB441" s="20">
        <f t="shared" si="3766"/>
        <v>0</v>
      </c>
      <c r="EC441" s="18">
        <f t="shared" si="3767"/>
        <v>1</v>
      </c>
      <c r="ED441" s="19">
        <f t="shared" ref="ED441" si="3847">+IF(EC441&lt;&gt;0,EC441*3,0)</f>
        <v>3</v>
      </c>
      <c r="EE441" s="19">
        <f t="shared" si="3769"/>
        <v>0</v>
      </c>
      <c r="EF441" s="1">
        <f t="shared" si="3770"/>
        <v>0</v>
      </c>
      <c r="EG441" s="18">
        <f t="shared" si="3771"/>
        <v>5</v>
      </c>
      <c r="EH441" s="341"/>
      <c r="EI441" s="44"/>
      <c r="EJ441" s="44">
        <v>5.5</v>
      </c>
      <c r="EK441" s="44">
        <v>5.5</v>
      </c>
      <c r="EL441" s="93">
        <v>1</v>
      </c>
      <c r="EM441" s="93"/>
      <c r="EN441" s="93"/>
      <c r="EO441" s="366"/>
      <c r="EP441" s="366"/>
      <c r="EQ441" s="374">
        <v>1</v>
      </c>
      <c r="ER441" s="374"/>
      <c r="ES441" s="374"/>
      <c r="ET441" s="374"/>
      <c r="EU441" s="18">
        <f t="shared" si="3772"/>
        <v>4</v>
      </c>
      <c r="EV441" s="18">
        <f t="shared" si="3782"/>
        <v>2</v>
      </c>
      <c r="EW441" s="341">
        <v>1</v>
      </c>
      <c r="EX441" s="341"/>
      <c r="EY441" s="341">
        <v>4</v>
      </c>
      <c r="EZ441" s="365">
        <f t="shared" si="3783"/>
        <v>0</v>
      </c>
      <c r="FA441" s="44"/>
      <c r="FB441" s="44"/>
      <c r="FC441" s="44"/>
      <c r="FD441" s="45"/>
      <c r="FE441" s="45"/>
      <c r="FF441" s="45"/>
      <c r="FG441" s="300"/>
      <c r="FH441" s="45"/>
      <c r="FI441" s="45"/>
      <c r="FJ441" s="45"/>
      <c r="FK441" s="44"/>
      <c r="FL441" s="44"/>
      <c r="FM441" s="44"/>
      <c r="FN441" s="44"/>
      <c r="FO441" s="294"/>
      <c r="FP441" s="310">
        <f t="shared" si="3784"/>
        <v>0</v>
      </c>
      <c r="FQ441" s="20">
        <f t="shared" si="3774"/>
        <v>4</v>
      </c>
      <c r="FR441" s="20">
        <f t="shared" si="3775"/>
        <v>4</v>
      </c>
      <c r="FS441" s="20">
        <f t="shared" si="3776"/>
        <v>0</v>
      </c>
      <c r="FT441" s="20">
        <f t="shared" si="3777"/>
        <v>0</v>
      </c>
      <c r="FU441" s="20">
        <f t="shared" si="3778"/>
        <v>0</v>
      </c>
      <c r="FV441" s="20">
        <f t="shared" si="3779"/>
        <v>0</v>
      </c>
      <c r="FW441" s="44"/>
    </row>
    <row r="442" spans="1:179" ht="24" customHeight="1">
      <c r="A442" s="40"/>
      <c r="B442" s="48" t="s">
        <v>561</v>
      </c>
      <c r="C442" s="48" t="str">
        <f t="shared" si="3785"/>
        <v>1.7</v>
      </c>
      <c r="D442" s="48" t="s">
        <v>187</v>
      </c>
      <c r="E442" s="48" t="str">
        <f>D442</f>
        <v>2LT8,5</v>
      </c>
      <c r="F442" s="48">
        <v>34</v>
      </c>
      <c r="G442" s="48">
        <f t="shared" si="3786"/>
        <v>34</v>
      </c>
      <c r="H442" s="43"/>
      <c r="I442" s="43"/>
      <c r="J442" s="44"/>
      <c r="K442" s="44"/>
      <c r="L442" s="44"/>
      <c r="M442" s="44">
        <v>4</v>
      </c>
      <c r="N442" s="43"/>
      <c r="O442" s="43"/>
      <c r="P442" s="1"/>
      <c r="Q442" s="16"/>
      <c r="R442" s="1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1">
        <f t="shared" ref="AC442:AC446" si="3848">+IF(S442=1,1,0)+IF(T442=1,1,0)</f>
        <v>0</v>
      </c>
      <c r="AD442" s="1">
        <f t="shared" ref="AD442:AD446" si="3849">+IF(U442=1,1,0)+IF(V442=1,1,0)</f>
        <v>0</v>
      </c>
      <c r="AE442" s="1">
        <f t="shared" ref="AE442:AE446" si="3850">+IF(W442=1,1,0)+IF(X442=1,1,0)</f>
        <v>0</v>
      </c>
      <c r="AF442" s="1">
        <f t="shared" ref="AF442:AF446" si="3851">+IF(Y442=1,1,0)+IF(Z442=1,1,0)</f>
        <v>0</v>
      </c>
      <c r="AG442" s="1">
        <f t="shared" ref="AG442:AG446" si="3852">+IF(AA442=1,1,0)</f>
        <v>0</v>
      </c>
      <c r="AH442" s="1">
        <f t="shared" ref="AH442:AH446" si="3853">+IF(AB442=1,1,0)</f>
        <v>0</v>
      </c>
      <c r="AI442" s="1">
        <f t="shared" ref="AI442:AI446" si="3854">+IF(S442=2,1,0)+IF(T442=2,1,0)</f>
        <v>0</v>
      </c>
      <c r="AJ442" s="1">
        <f t="shared" ref="AJ442:AJ446" si="3855">+IF(U442=2,1,0)+IF(V442=2,1,0)</f>
        <v>0</v>
      </c>
      <c r="AK442" s="1">
        <f t="shared" ref="AK442:AK446" si="3856">+IF(X442=2,1,0)+IF(W442=2,1,0)</f>
        <v>0</v>
      </c>
      <c r="AL442" s="1">
        <f t="shared" ref="AL442:AL446" si="3857">+IF(Y442=2,1,0)+IF(Z442=2,1,0)</f>
        <v>0</v>
      </c>
      <c r="AM442" s="1">
        <f t="shared" ref="AM442:AM446" si="3858">+IF(AA442=2,1,0)</f>
        <v>0</v>
      </c>
      <c r="AN442" s="1">
        <f t="shared" ref="AN442:AN446" si="3859">+IF(AB442=2,1,0)</f>
        <v>0</v>
      </c>
      <c r="AO442" s="44"/>
      <c r="AP442" s="44"/>
      <c r="AQ442" s="44"/>
      <c r="AR442" s="44">
        <v>10</v>
      </c>
      <c r="AS442" s="122">
        <f t="shared" si="3746"/>
        <v>0</v>
      </c>
      <c r="AT442" s="122">
        <f t="shared" si="3747"/>
        <v>0</v>
      </c>
      <c r="AU442" s="122">
        <f t="shared" si="3748"/>
        <v>0</v>
      </c>
      <c r="AV442" s="122"/>
      <c r="AW442" s="44"/>
      <c r="AX442" s="294"/>
      <c r="AY442" s="294"/>
      <c r="AZ442" s="294"/>
      <c r="BA442" s="294"/>
      <c r="BB442" s="294"/>
      <c r="BC442" s="29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>
        <v>1</v>
      </c>
      <c r="BN442" s="127"/>
      <c r="BO442" s="44"/>
      <c r="BP442" s="1"/>
      <c r="BQ442" s="44"/>
      <c r="BR442" s="17">
        <v>1</v>
      </c>
      <c r="BS442" s="1">
        <f t="shared" si="3750"/>
        <v>0</v>
      </c>
      <c r="BT442" s="17">
        <f t="shared" ref="BT442:BT446" si="3860">+BS442*2</f>
        <v>0</v>
      </c>
      <c r="BU442" s="44"/>
      <c r="BV442" s="44">
        <v>1</v>
      </c>
      <c r="BW442" s="44">
        <v>1</v>
      </c>
      <c r="BX442" s="44">
        <v>1</v>
      </c>
      <c r="BY442" s="44"/>
      <c r="BZ442" s="44"/>
      <c r="CA442" s="44"/>
      <c r="CB442" s="44"/>
      <c r="CC442" s="44"/>
      <c r="CD442" s="92"/>
      <c r="CE442" s="92"/>
      <c r="CF442" s="92"/>
      <c r="CG442" s="44"/>
      <c r="CH442" s="1"/>
      <c r="CI442" s="1">
        <v>1</v>
      </c>
      <c r="CJ442" s="1"/>
      <c r="CK442" s="383"/>
      <c r="CL442" s="383"/>
      <c r="CM442" s="383"/>
      <c r="CN442" s="1">
        <f t="shared" si="3752"/>
        <v>1</v>
      </c>
      <c r="CO442" s="1">
        <f t="shared" si="3753"/>
        <v>1</v>
      </c>
      <c r="CP442" s="20">
        <f t="shared" si="3754"/>
        <v>2.5</v>
      </c>
      <c r="CQ442" s="351"/>
      <c r="CR442" s="131">
        <f t="shared" si="3755"/>
        <v>1</v>
      </c>
      <c r="CS442" s="44"/>
      <c r="CT442" s="44"/>
      <c r="CU442" s="1"/>
      <c r="CV442" s="1"/>
      <c r="CW442" s="1"/>
      <c r="CX442" s="1"/>
      <c r="CY442" s="1">
        <v>2</v>
      </c>
      <c r="CZ442" s="44"/>
      <c r="DA442" s="17">
        <f t="shared" ref="DA442:DA446" si="3861">+CY442</f>
        <v>2</v>
      </c>
      <c r="DB442" s="359">
        <f t="shared" si="3780"/>
        <v>2</v>
      </c>
      <c r="DC442" s="359">
        <f t="shared" si="3781"/>
        <v>2</v>
      </c>
      <c r="DD442" s="44"/>
      <c r="DE442" s="44"/>
      <c r="DF442" s="44">
        <v>4</v>
      </c>
      <c r="DG442" s="44"/>
      <c r="DH442" s="44"/>
      <c r="DI442" s="44">
        <v>4</v>
      </c>
      <c r="DJ442" s="44"/>
      <c r="DK442" s="44"/>
      <c r="DL442" s="44"/>
      <c r="DM442" s="44"/>
      <c r="DN442" s="44">
        <f t="shared" si="3787"/>
        <v>34</v>
      </c>
      <c r="DO442" s="1"/>
      <c r="DP442" s="1"/>
      <c r="DQ442" s="17">
        <f t="shared" si="3757"/>
        <v>0</v>
      </c>
      <c r="DR442" s="17">
        <f t="shared" si="3758"/>
        <v>0</v>
      </c>
      <c r="DS442" s="17">
        <f t="shared" si="3759"/>
        <v>0</v>
      </c>
      <c r="DT442" s="17">
        <f t="shared" si="3760"/>
        <v>0</v>
      </c>
      <c r="DU442" s="17">
        <f t="shared" si="3761"/>
        <v>0</v>
      </c>
      <c r="DV442" s="17">
        <f t="shared" si="3762"/>
        <v>0</v>
      </c>
      <c r="DW442" s="1"/>
      <c r="DX442" s="1"/>
      <c r="DY442" s="20">
        <f t="shared" si="3763"/>
        <v>0</v>
      </c>
      <c r="DZ442" s="20">
        <f t="shared" si="3764"/>
        <v>0</v>
      </c>
      <c r="EA442" s="20">
        <f t="shared" si="3765"/>
        <v>0</v>
      </c>
      <c r="EB442" s="20">
        <f t="shared" si="3766"/>
        <v>0</v>
      </c>
      <c r="EC442" s="18">
        <f t="shared" si="3767"/>
        <v>1</v>
      </c>
      <c r="ED442" s="19"/>
      <c r="EE442" s="19">
        <f t="shared" si="3769"/>
        <v>0</v>
      </c>
      <c r="EF442" s="1">
        <f t="shared" si="3770"/>
        <v>0</v>
      </c>
      <c r="EG442" s="18"/>
      <c r="EH442" s="341"/>
      <c r="EI442" s="44"/>
      <c r="EJ442" s="44"/>
      <c r="EK442" s="44">
        <v>5.5</v>
      </c>
      <c r="EL442" s="93"/>
      <c r="EM442" s="93">
        <v>1</v>
      </c>
      <c r="EN442" s="93"/>
      <c r="EO442" s="366"/>
      <c r="EP442" s="366"/>
      <c r="EQ442" s="374"/>
      <c r="ER442" s="374"/>
      <c r="ES442" s="374"/>
      <c r="ET442" s="374"/>
      <c r="EU442" s="18">
        <f t="shared" si="3772"/>
        <v>0</v>
      </c>
      <c r="EV442" s="18">
        <f t="shared" si="3782"/>
        <v>2</v>
      </c>
      <c r="EW442" s="341">
        <v>1</v>
      </c>
      <c r="EX442" s="341">
        <v>1</v>
      </c>
      <c r="EY442" s="341">
        <v>4</v>
      </c>
      <c r="EZ442" s="365">
        <f t="shared" si="3783"/>
        <v>0.5</v>
      </c>
      <c r="FA442" s="44"/>
      <c r="FB442" s="44"/>
      <c r="FC442" s="44"/>
      <c r="FD442" s="45"/>
      <c r="FE442" s="45"/>
      <c r="FF442" s="45"/>
      <c r="FG442" s="300"/>
      <c r="FH442" s="45"/>
      <c r="FI442" s="45"/>
      <c r="FJ442" s="45"/>
      <c r="FK442" s="44"/>
      <c r="FL442" s="44"/>
      <c r="FM442" s="44"/>
      <c r="FN442" s="44"/>
      <c r="FO442" s="294"/>
      <c r="FP442" s="310">
        <f t="shared" si="3784"/>
        <v>0</v>
      </c>
      <c r="FQ442" s="20">
        <f t="shared" si="3774"/>
        <v>0</v>
      </c>
      <c r="FR442" s="20">
        <f t="shared" si="3775"/>
        <v>4</v>
      </c>
      <c r="FS442" s="20">
        <f t="shared" si="3776"/>
        <v>0</v>
      </c>
      <c r="FT442" s="20">
        <f t="shared" si="3777"/>
        <v>0</v>
      </c>
      <c r="FU442" s="20">
        <f t="shared" si="3778"/>
        <v>0</v>
      </c>
      <c r="FV442" s="20">
        <f t="shared" si="3779"/>
        <v>0</v>
      </c>
      <c r="FW442" s="44"/>
    </row>
    <row r="443" spans="1:179" s="316" customFormat="1" ht="24" customHeight="1">
      <c r="A443" s="302" t="s">
        <v>659</v>
      </c>
      <c r="B443" s="46" t="s">
        <v>194</v>
      </c>
      <c r="C443" s="46"/>
      <c r="D443" s="41"/>
      <c r="E443" s="41"/>
      <c r="F443" s="41"/>
      <c r="G443" s="41"/>
      <c r="H443" s="42"/>
      <c r="I443" s="42"/>
      <c r="J443" s="303"/>
      <c r="K443" s="303"/>
      <c r="L443" s="303"/>
      <c r="M443" s="303"/>
      <c r="N443" s="42"/>
      <c r="O443" s="42"/>
      <c r="P443" s="304"/>
      <c r="Q443" s="305"/>
      <c r="R443" s="304"/>
      <c r="S443" s="303"/>
      <c r="T443" s="303"/>
      <c r="U443" s="303"/>
      <c r="V443" s="303"/>
      <c r="W443" s="303"/>
      <c r="X443" s="303"/>
      <c r="Y443" s="303"/>
      <c r="Z443" s="303"/>
      <c r="AA443" s="303"/>
      <c r="AB443" s="303"/>
      <c r="AC443" s="304">
        <f t="shared" si="3848"/>
        <v>0</v>
      </c>
      <c r="AD443" s="304">
        <f t="shared" si="3849"/>
        <v>0</v>
      </c>
      <c r="AE443" s="304">
        <f t="shared" si="3850"/>
        <v>0</v>
      </c>
      <c r="AF443" s="304">
        <f t="shared" si="3851"/>
        <v>0</v>
      </c>
      <c r="AG443" s="304">
        <f t="shared" si="3852"/>
        <v>0</v>
      </c>
      <c r="AH443" s="304">
        <f t="shared" si="3853"/>
        <v>0</v>
      </c>
      <c r="AI443" s="304">
        <f t="shared" si="3854"/>
        <v>0</v>
      </c>
      <c r="AJ443" s="304">
        <f t="shared" si="3855"/>
        <v>0</v>
      </c>
      <c r="AK443" s="304">
        <f t="shared" si="3856"/>
        <v>0</v>
      </c>
      <c r="AL443" s="304">
        <f t="shared" si="3857"/>
        <v>0</v>
      </c>
      <c r="AM443" s="304">
        <f t="shared" si="3858"/>
        <v>0</v>
      </c>
      <c r="AN443" s="304">
        <f t="shared" si="3859"/>
        <v>0</v>
      </c>
      <c r="AO443" s="303"/>
      <c r="AP443" s="303"/>
      <c r="AQ443" s="303"/>
      <c r="AR443" s="303"/>
      <c r="AS443" s="306">
        <f t="shared" si="3746"/>
        <v>0</v>
      </c>
      <c r="AT443" s="306">
        <f t="shared" si="3747"/>
        <v>0</v>
      </c>
      <c r="AU443" s="306">
        <f t="shared" si="3748"/>
        <v>0</v>
      </c>
      <c r="AV443" s="306">
        <f t="shared" ref="AV443:AV451" si="3862">IF(AND(AR443&gt;0,OR(BR443&gt;=2,BR443=1)),AR443/G443,0)</f>
        <v>0</v>
      </c>
      <c r="AW443" s="303"/>
      <c r="AX443" s="333"/>
      <c r="AY443" s="333"/>
      <c r="AZ443" s="333"/>
      <c r="BA443" s="333"/>
      <c r="BB443" s="333"/>
      <c r="BC443" s="333"/>
      <c r="BD443" s="303"/>
      <c r="BE443" s="303"/>
      <c r="BF443" s="303"/>
      <c r="BG443" s="303"/>
      <c r="BH443" s="303"/>
      <c r="BI443" s="303"/>
      <c r="BJ443" s="303"/>
      <c r="BK443" s="303"/>
      <c r="BL443" s="303"/>
      <c r="BM443" s="303"/>
      <c r="BN443" s="307"/>
      <c r="BO443" s="303"/>
      <c r="BP443" s="304"/>
      <c r="BQ443" s="303"/>
      <c r="BR443" s="308"/>
      <c r="BS443" s="1">
        <f t="shared" si="3750"/>
        <v>0</v>
      </c>
      <c r="BT443" s="308">
        <f t="shared" si="3860"/>
        <v>0</v>
      </c>
      <c r="BU443" s="303"/>
      <c r="BV443" s="303"/>
      <c r="BW443" s="303"/>
      <c r="BX443" s="303"/>
      <c r="BY443" s="303"/>
      <c r="BZ443" s="303"/>
      <c r="CA443" s="303"/>
      <c r="CB443" s="303"/>
      <c r="CC443" s="303"/>
      <c r="CD443" s="309"/>
      <c r="CE443" s="309"/>
      <c r="CF443" s="309"/>
      <c r="CG443" s="303"/>
      <c r="CH443" s="304"/>
      <c r="CI443" s="304"/>
      <c r="CJ443" s="304"/>
      <c r="CK443" s="384"/>
      <c r="CL443" s="384"/>
      <c r="CM443" s="384"/>
      <c r="CN443" s="304">
        <f t="shared" si="3752"/>
        <v>0</v>
      </c>
      <c r="CO443" s="304">
        <f t="shared" si="3753"/>
        <v>0</v>
      </c>
      <c r="CP443" s="310">
        <f t="shared" si="3754"/>
        <v>0</v>
      </c>
      <c r="CQ443" s="352"/>
      <c r="CR443" s="311">
        <f t="shared" si="3755"/>
        <v>0</v>
      </c>
      <c r="CS443" s="303"/>
      <c r="CT443" s="303"/>
      <c r="CU443" s="304"/>
      <c r="CV443" s="304"/>
      <c r="CW443" s="304"/>
      <c r="CX443" s="304"/>
      <c r="CY443" s="304"/>
      <c r="CZ443" s="303"/>
      <c r="DA443" s="308">
        <f t="shared" si="3861"/>
        <v>0</v>
      </c>
      <c r="DB443" s="359">
        <f t="shared" si="3780"/>
        <v>0</v>
      </c>
      <c r="DC443" s="359">
        <f t="shared" si="3781"/>
        <v>0</v>
      </c>
      <c r="DD443" s="303"/>
      <c r="DE443" s="303"/>
      <c r="DF443" s="303"/>
      <c r="DG443" s="303"/>
      <c r="DH443" s="303"/>
      <c r="DI443" s="303"/>
      <c r="DJ443" s="303"/>
      <c r="DK443" s="303"/>
      <c r="DL443" s="303"/>
      <c r="DM443" s="303"/>
      <c r="DN443" s="303"/>
      <c r="DO443" s="304"/>
      <c r="DP443" s="304"/>
      <c r="DQ443" s="308">
        <f t="shared" si="3757"/>
        <v>0</v>
      </c>
      <c r="DR443" s="308">
        <f t="shared" si="3758"/>
        <v>0</v>
      </c>
      <c r="DS443" s="308">
        <f t="shared" si="3759"/>
        <v>0</v>
      </c>
      <c r="DT443" s="308">
        <f t="shared" si="3760"/>
        <v>0</v>
      </c>
      <c r="DU443" s="308">
        <f t="shared" si="3761"/>
        <v>0</v>
      </c>
      <c r="DV443" s="308">
        <f t="shared" si="3762"/>
        <v>0</v>
      </c>
      <c r="DW443" s="304"/>
      <c r="DX443" s="304"/>
      <c r="DY443" s="310">
        <f t="shared" si="3763"/>
        <v>0</v>
      </c>
      <c r="DZ443" s="310">
        <f t="shared" si="3764"/>
        <v>0</v>
      </c>
      <c r="EA443" s="310">
        <f t="shared" si="3765"/>
        <v>0</v>
      </c>
      <c r="EB443" s="310">
        <f t="shared" si="3766"/>
        <v>0</v>
      </c>
      <c r="EC443" s="312">
        <f t="shared" si="3767"/>
        <v>0</v>
      </c>
      <c r="ED443" s="313">
        <f t="shared" ref="ED443:ED446" si="3863">+IF(EC443&lt;&gt;0,EC443*3,0)</f>
        <v>0</v>
      </c>
      <c r="EE443" s="313">
        <f t="shared" si="3769"/>
        <v>0</v>
      </c>
      <c r="EF443" s="304">
        <f t="shared" si="3770"/>
        <v>0</v>
      </c>
      <c r="EG443" s="312">
        <f t="shared" si="3771"/>
        <v>0</v>
      </c>
      <c r="EH443" s="344"/>
      <c r="EI443" s="303"/>
      <c r="EJ443" s="303"/>
      <c r="EK443" s="303"/>
      <c r="EL443" s="314"/>
      <c r="EM443" s="314"/>
      <c r="EN443" s="314"/>
      <c r="EO443" s="368"/>
      <c r="EP443" s="368"/>
      <c r="EQ443" s="375"/>
      <c r="ER443" s="375"/>
      <c r="ES443" s="375"/>
      <c r="ET443" s="375"/>
      <c r="EU443" s="18">
        <f t="shared" si="3772"/>
        <v>0</v>
      </c>
      <c r="EV443" s="18">
        <f t="shared" si="3782"/>
        <v>0</v>
      </c>
      <c r="EW443" s="344"/>
      <c r="EX443" s="344"/>
      <c r="EY443" s="344"/>
      <c r="EZ443" s="365">
        <f t="shared" si="3783"/>
        <v>0</v>
      </c>
      <c r="FA443" s="303"/>
      <c r="FB443" s="303"/>
      <c r="FC443" s="303"/>
      <c r="FD443" s="315"/>
      <c r="FE443" s="315"/>
      <c r="FF443" s="315"/>
      <c r="FG443" s="337"/>
      <c r="FH443" s="315"/>
      <c r="FI443" s="315"/>
      <c r="FJ443" s="315"/>
      <c r="FK443" s="303"/>
      <c r="FL443" s="303"/>
      <c r="FM443" s="303"/>
      <c r="FN443" s="303"/>
      <c r="FO443" s="333"/>
      <c r="FP443" s="310">
        <f t="shared" si="3784"/>
        <v>0</v>
      </c>
      <c r="FQ443" s="310">
        <f t="shared" si="3774"/>
        <v>0</v>
      </c>
      <c r="FR443" s="310">
        <f t="shared" si="3775"/>
        <v>0</v>
      </c>
      <c r="FS443" s="310">
        <f t="shared" si="3776"/>
        <v>0</v>
      </c>
      <c r="FT443" s="310">
        <f t="shared" si="3777"/>
        <v>0</v>
      </c>
      <c r="FU443" s="310">
        <f t="shared" si="3778"/>
        <v>0</v>
      </c>
      <c r="FV443" s="310">
        <f t="shared" si="3779"/>
        <v>0</v>
      </c>
      <c r="FW443" s="303"/>
    </row>
    <row r="444" spans="1:179" ht="24" customHeight="1">
      <c r="A444" s="40"/>
      <c r="B444" s="48" t="s">
        <v>27</v>
      </c>
      <c r="C444" s="48" t="s">
        <v>27</v>
      </c>
      <c r="D444" s="48" t="s">
        <v>165</v>
      </c>
      <c r="E444" s="48" t="s">
        <v>165</v>
      </c>
      <c r="F444" s="48"/>
      <c r="G444" s="48"/>
      <c r="H444" s="43"/>
      <c r="I444" s="43"/>
      <c r="J444" s="44"/>
      <c r="K444" s="44"/>
      <c r="L444" s="44"/>
      <c r="M444" s="44"/>
      <c r="N444" s="43"/>
      <c r="O444" s="43"/>
      <c r="P444" s="1"/>
      <c r="Q444" s="16"/>
      <c r="R444" s="1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1">
        <f t="shared" si="3848"/>
        <v>0</v>
      </c>
      <c r="AD444" s="1">
        <f t="shared" si="3849"/>
        <v>0</v>
      </c>
      <c r="AE444" s="1">
        <f t="shared" si="3850"/>
        <v>0</v>
      </c>
      <c r="AF444" s="1">
        <f t="shared" si="3851"/>
        <v>0</v>
      </c>
      <c r="AG444" s="1">
        <f t="shared" si="3852"/>
        <v>0</v>
      </c>
      <c r="AH444" s="1">
        <f t="shared" si="3853"/>
        <v>0</v>
      </c>
      <c r="AI444" s="1">
        <f t="shared" si="3854"/>
        <v>0</v>
      </c>
      <c r="AJ444" s="1">
        <f t="shared" si="3855"/>
        <v>0</v>
      </c>
      <c r="AK444" s="1">
        <f t="shared" si="3856"/>
        <v>0</v>
      </c>
      <c r="AL444" s="1">
        <f t="shared" si="3857"/>
        <v>0</v>
      </c>
      <c r="AM444" s="1">
        <f t="shared" si="3858"/>
        <v>0</v>
      </c>
      <c r="AN444" s="1">
        <f t="shared" si="3859"/>
        <v>0</v>
      </c>
      <c r="AO444" s="44"/>
      <c r="AP444" s="44"/>
      <c r="AQ444" s="44"/>
      <c r="AR444" s="44"/>
      <c r="AS444" s="122">
        <f t="shared" si="3746"/>
        <v>0</v>
      </c>
      <c r="AT444" s="122">
        <f t="shared" si="3747"/>
        <v>0</v>
      </c>
      <c r="AU444" s="122">
        <f t="shared" si="3748"/>
        <v>0</v>
      </c>
      <c r="AV444" s="122">
        <f t="shared" si="3862"/>
        <v>0</v>
      </c>
      <c r="AW444" s="44"/>
      <c r="AX444" s="294"/>
      <c r="AY444" s="294"/>
      <c r="AZ444" s="294"/>
      <c r="BA444" s="294"/>
      <c r="BB444" s="294"/>
      <c r="BC444" s="29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127"/>
      <c r="BO444" s="44"/>
      <c r="BP444" s="1"/>
      <c r="BQ444" s="44"/>
      <c r="BR444" s="17">
        <v>1</v>
      </c>
      <c r="BS444" s="1">
        <f t="shared" si="3750"/>
        <v>0</v>
      </c>
      <c r="BT444" s="17">
        <f t="shared" si="3860"/>
        <v>0</v>
      </c>
      <c r="BU444" s="44"/>
      <c r="BV444" s="44">
        <v>1</v>
      </c>
      <c r="BW444" s="44"/>
      <c r="BX444" s="44"/>
      <c r="BY444" s="44"/>
      <c r="BZ444" s="44"/>
      <c r="CA444" s="44"/>
      <c r="CB444" s="44"/>
      <c r="CC444" s="44"/>
      <c r="CD444" s="92"/>
      <c r="CE444" s="92"/>
      <c r="CF444" s="92"/>
      <c r="CG444" s="44"/>
      <c r="CH444" s="1"/>
      <c r="CI444" s="1"/>
      <c r="CJ444" s="1"/>
      <c r="CK444" s="383"/>
      <c r="CL444" s="383"/>
      <c r="CM444" s="383"/>
      <c r="CN444" s="1">
        <f t="shared" si="3752"/>
        <v>0</v>
      </c>
      <c r="CO444" s="1">
        <f t="shared" si="3753"/>
        <v>0</v>
      </c>
      <c r="CP444" s="20">
        <f t="shared" si="3754"/>
        <v>0</v>
      </c>
      <c r="CQ444" s="351"/>
      <c r="CR444" s="131">
        <f t="shared" si="3755"/>
        <v>0</v>
      </c>
      <c r="CS444" s="44"/>
      <c r="CT444" s="44"/>
      <c r="CU444" s="1"/>
      <c r="CV444" s="1"/>
      <c r="CW444" s="1"/>
      <c r="CX444" s="1"/>
      <c r="CY444" s="1"/>
      <c r="CZ444" s="44"/>
      <c r="DA444" s="17">
        <f t="shared" si="3861"/>
        <v>0</v>
      </c>
      <c r="DB444" s="359">
        <f t="shared" si="3780"/>
        <v>0</v>
      </c>
      <c r="DC444" s="359">
        <f t="shared" si="3781"/>
        <v>0</v>
      </c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1"/>
      <c r="DP444" s="1"/>
      <c r="DQ444" s="17">
        <f t="shared" si="3757"/>
        <v>0</v>
      </c>
      <c r="DR444" s="17">
        <f t="shared" si="3758"/>
        <v>0</v>
      </c>
      <c r="DS444" s="17">
        <f t="shared" si="3759"/>
        <v>0</v>
      </c>
      <c r="DT444" s="17">
        <f t="shared" si="3760"/>
        <v>0</v>
      </c>
      <c r="DU444" s="17">
        <f t="shared" si="3761"/>
        <v>0</v>
      </c>
      <c r="DV444" s="17">
        <f t="shared" si="3762"/>
        <v>0</v>
      </c>
      <c r="DW444" s="1"/>
      <c r="DX444" s="1"/>
      <c r="DY444" s="20">
        <f t="shared" si="3763"/>
        <v>0</v>
      </c>
      <c r="DZ444" s="20">
        <f t="shared" si="3764"/>
        <v>0</v>
      </c>
      <c r="EA444" s="20">
        <f t="shared" si="3765"/>
        <v>0</v>
      </c>
      <c r="EB444" s="20">
        <f t="shared" si="3766"/>
        <v>0</v>
      </c>
      <c r="EC444" s="18">
        <f t="shared" si="3767"/>
        <v>0</v>
      </c>
      <c r="ED444" s="19">
        <f t="shared" si="3863"/>
        <v>0</v>
      </c>
      <c r="EE444" s="19">
        <f t="shared" si="3769"/>
        <v>0</v>
      </c>
      <c r="EF444" s="1">
        <f t="shared" si="3770"/>
        <v>0</v>
      </c>
      <c r="EG444" s="18">
        <f t="shared" si="3771"/>
        <v>0</v>
      </c>
      <c r="EH444" s="341"/>
      <c r="EI444" s="44"/>
      <c r="EJ444" s="44"/>
      <c r="EK444" s="44"/>
      <c r="EL444" s="93"/>
      <c r="EM444" s="93"/>
      <c r="EN444" s="93"/>
      <c r="EO444" s="366"/>
      <c r="EP444" s="366"/>
      <c r="EQ444" s="374"/>
      <c r="ER444" s="374"/>
      <c r="ES444" s="374"/>
      <c r="ET444" s="374"/>
      <c r="EU444" s="18">
        <f t="shared" si="3772"/>
        <v>0</v>
      </c>
      <c r="EV444" s="18">
        <f t="shared" si="3782"/>
        <v>0</v>
      </c>
      <c r="EW444" s="341"/>
      <c r="EX444" s="341"/>
      <c r="EY444" s="341"/>
      <c r="EZ444" s="365">
        <f t="shared" si="3783"/>
        <v>0</v>
      </c>
      <c r="FA444" s="44"/>
      <c r="FB444" s="44"/>
      <c r="FC444" s="44"/>
      <c r="FD444" s="45"/>
      <c r="FE444" s="45"/>
      <c r="FF444" s="45"/>
      <c r="FG444" s="300"/>
      <c r="FH444" s="45"/>
      <c r="FI444" s="45"/>
      <c r="FJ444" s="45"/>
      <c r="FK444" s="44"/>
      <c r="FL444" s="44"/>
      <c r="FM444" s="44"/>
      <c r="FN444" s="44"/>
      <c r="FO444" s="294"/>
      <c r="FP444" s="310">
        <f t="shared" si="3784"/>
        <v>0</v>
      </c>
      <c r="FQ444" s="20">
        <f t="shared" si="3774"/>
        <v>0</v>
      </c>
      <c r="FR444" s="20">
        <f t="shared" si="3775"/>
        <v>0</v>
      </c>
      <c r="FS444" s="20">
        <f t="shared" si="3776"/>
        <v>0</v>
      </c>
      <c r="FT444" s="20">
        <f t="shared" si="3777"/>
        <v>0</v>
      </c>
      <c r="FU444" s="20">
        <f t="shared" si="3778"/>
        <v>0</v>
      </c>
      <c r="FV444" s="20">
        <f t="shared" si="3779"/>
        <v>0</v>
      </c>
      <c r="FW444" s="44"/>
    </row>
    <row r="445" spans="1:179" ht="24" customHeight="1">
      <c r="A445" s="40"/>
      <c r="B445" s="48">
        <v>1</v>
      </c>
      <c r="C445" s="48">
        <f t="shared" ref="C445:C450" si="3864">B445</f>
        <v>1</v>
      </c>
      <c r="D445" s="48" t="s">
        <v>187</v>
      </c>
      <c r="E445" s="48" t="s">
        <v>187</v>
      </c>
      <c r="F445" s="48">
        <v>10</v>
      </c>
      <c r="G445" s="48">
        <f t="shared" ref="G445:G450" si="3865">F445</f>
        <v>10</v>
      </c>
      <c r="H445" s="43"/>
      <c r="I445" s="43"/>
      <c r="J445" s="44"/>
      <c r="K445" s="44"/>
      <c r="L445" s="44"/>
      <c r="M445" s="44"/>
      <c r="N445" s="43"/>
      <c r="O445" s="43"/>
      <c r="P445" s="1"/>
      <c r="Q445" s="16"/>
      <c r="R445" s="1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1">
        <f t="shared" si="3848"/>
        <v>0</v>
      </c>
      <c r="AD445" s="1">
        <f t="shared" si="3849"/>
        <v>0</v>
      </c>
      <c r="AE445" s="1">
        <f t="shared" si="3850"/>
        <v>0</v>
      </c>
      <c r="AF445" s="1">
        <f t="shared" si="3851"/>
        <v>0</v>
      </c>
      <c r="AG445" s="1">
        <f t="shared" si="3852"/>
        <v>0</v>
      </c>
      <c r="AH445" s="1">
        <f t="shared" si="3853"/>
        <v>0</v>
      </c>
      <c r="AI445" s="1">
        <f t="shared" si="3854"/>
        <v>0</v>
      </c>
      <c r="AJ445" s="1">
        <f t="shared" si="3855"/>
        <v>0</v>
      </c>
      <c r="AK445" s="1">
        <f t="shared" si="3856"/>
        <v>0</v>
      </c>
      <c r="AL445" s="1">
        <f t="shared" si="3857"/>
        <v>0</v>
      </c>
      <c r="AM445" s="1">
        <f t="shared" si="3858"/>
        <v>0</v>
      </c>
      <c r="AN445" s="1">
        <f t="shared" si="3859"/>
        <v>0</v>
      </c>
      <c r="AO445" s="44"/>
      <c r="AP445" s="44"/>
      <c r="AQ445" s="44"/>
      <c r="AR445" s="44"/>
      <c r="AS445" s="122">
        <f t="shared" si="3746"/>
        <v>0</v>
      </c>
      <c r="AT445" s="122">
        <f t="shared" si="3747"/>
        <v>0</v>
      </c>
      <c r="AU445" s="122">
        <f t="shared" si="3748"/>
        <v>0</v>
      </c>
      <c r="AV445" s="122">
        <f t="shared" si="3862"/>
        <v>0</v>
      </c>
      <c r="AW445" s="44"/>
      <c r="AX445" s="294"/>
      <c r="AY445" s="294"/>
      <c r="AZ445" s="294"/>
      <c r="BA445" s="294"/>
      <c r="BB445" s="294"/>
      <c r="BC445" s="29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127"/>
      <c r="BO445" s="44"/>
      <c r="BP445" s="1"/>
      <c r="BQ445" s="44"/>
      <c r="BR445" s="17">
        <v>2</v>
      </c>
      <c r="BS445" s="1">
        <f t="shared" si="3750"/>
        <v>0</v>
      </c>
      <c r="BT445" s="17">
        <f t="shared" si="3860"/>
        <v>0</v>
      </c>
      <c r="BU445" s="44"/>
      <c r="BV445" s="44">
        <v>1</v>
      </c>
      <c r="BW445" s="44"/>
      <c r="BX445" s="44"/>
      <c r="BY445" s="44"/>
      <c r="BZ445" s="44"/>
      <c r="CA445" s="44"/>
      <c r="CB445" s="44"/>
      <c r="CC445" s="44"/>
      <c r="CD445" s="92"/>
      <c r="CE445" s="92"/>
      <c r="CF445" s="92"/>
      <c r="CG445" s="44"/>
      <c r="CH445" s="1"/>
      <c r="CI445" s="1"/>
      <c r="CJ445" s="1"/>
      <c r="CK445" s="383"/>
      <c r="CL445" s="383"/>
      <c r="CM445" s="383"/>
      <c r="CN445" s="1">
        <f t="shared" si="3752"/>
        <v>0</v>
      </c>
      <c r="CO445" s="1">
        <f t="shared" si="3753"/>
        <v>0</v>
      </c>
      <c r="CP445" s="20">
        <f t="shared" si="3754"/>
        <v>0</v>
      </c>
      <c r="CQ445" s="351"/>
      <c r="CR445" s="131">
        <f t="shared" si="3755"/>
        <v>0</v>
      </c>
      <c r="CS445" s="44"/>
      <c r="CT445" s="44"/>
      <c r="CU445" s="1"/>
      <c r="CV445" s="1"/>
      <c r="CW445" s="1"/>
      <c r="CX445" s="1"/>
      <c r="CY445" s="1"/>
      <c r="CZ445" s="44"/>
      <c r="DA445" s="17">
        <f t="shared" si="3861"/>
        <v>0</v>
      </c>
      <c r="DB445" s="359">
        <f t="shared" si="3780"/>
        <v>0</v>
      </c>
      <c r="DC445" s="359">
        <f t="shared" si="3781"/>
        <v>0</v>
      </c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>
        <f t="shared" ref="DN445:DN450" si="3866">+G445</f>
        <v>10</v>
      </c>
      <c r="DO445" s="1"/>
      <c r="DP445" s="1"/>
      <c r="DQ445" s="17">
        <f t="shared" si="3757"/>
        <v>0</v>
      </c>
      <c r="DR445" s="17">
        <f t="shared" si="3758"/>
        <v>0</v>
      </c>
      <c r="DS445" s="17">
        <f t="shared" si="3759"/>
        <v>0</v>
      </c>
      <c r="DT445" s="17">
        <f t="shared" si="3760"/>
        <v>0</v>
      </c>
      <c r="DU445" s="17">
        <f t="shared" si="3761"/>
        <v>0</v>
      </c>
      <c r="DV445" s="17">
        <f t="shared" si="3762"/>
        <v>0</v>
      </c>
      <c r="DW445" s="1"/>
      <c r="DX445" s="1"/>
      <c r="DY445" s="20">
        <f t="shared" si="3763"/>
        <v>0</v>
      </c>
      <c r="DZ445" s="20">
        <f t="shared" si="3764"/>
        <v>0</v>
      </c>
      <c r="EA445" s="20">
        <f t="shared" si="3765"/>
        <v>0</v>
      </c>
      <c r="EB445" s="20">
        <f t="shared" si="3766"/>
        <v>0</v>
      </c>
      <c r="EC445" s="18">
        <f t="shared" si="3767"/>
        <v>0</v>
      </c>
      <c r="ED445" s="19">
        <f t="shared" si="3863"/>
        <v>0</v>
      </c>
      <c r="EE445" s="19">
        <f t="shared" si="3769"/>
        <v>0</v>
      </c>
      <c r="EF445" s="1">
        <f t="shared" si="3770"/>
        <v>0</v>
      </c>
      <c r="EG445" s="18">
        <f t="shared" si="3771"/>
        <v>0</v>
      </c>
      <c r="EH445" s="341"/>
      <c r="EI445" s="44"/>
      <c r="EJ445" s="44"/>
      <c r="EK445" s="44"/>
      <c r="EL445" s="93"/>
      <c r="EM445" s="93"/>
      <c r="EN445" s="93"/>
      <c r="EO445" s="366"/>
      <c r="EP445" s="366"/>
      <c r="EQ445" s="374"/>
      <c r="ER445" s="374"/>
      <c r="ES445" s="374"/>
      <c r="ET445" s="374"/>
      <c r="EU445" s="18">
        <f t="shared" si="3772"/>
        <v>0</v>
      </c>
      <c r="EV445" s="18">
        <f t="shared" si="3782"/>
        <v>0</v>
      </c>
      <c r="EW445" s="341"/>
      <c r="EX445" s="341"/>
      <c r="EY445" s="341"/>
      <c r="EZ445" s="365">
        <f t="shared" si="3783"/>
        <v>0</v>
      </c>
      <c r="FA445" s="44"/>
      <c r="FB445" s="44"/>
      <c r="FC445" s="44"/>
      <c r="FD445" s="45"/>
      <c r="FE445" s="45"/>
      <c r="FF445" s="45"/>
      <c r="FG445" s="300"/>
      <c r="FH445" s="45"/>
      <c r="FI445" s="45"/>
      <c r="FJ445" s="45"/>
      <c r="FK445" s="44"/>
      <c r="FL445" s="44"/>
      <c r="FM445" s="44"/>
      <c r="FN445" s="44"/>
      <c r="FO445" s="294"/>
      <c r="FP445" s="310">
        <f t="shared" si="3784"/>
        <v>0</v>
      </c>
      <c r="FQ445" s="20">
        <f t="shared" si="3774"/>
        <v>0</v>
      </c>
      <c r="FR445" s="20">
        <f t="shared" si="3775"/>
        <v>0</v>
      </c>
      <c r="FS445" s="20">
        <f t="shared" si="3776"/>
        <v>0</v>
      </c>
      <c r="FT445" s="20">
        <f t="shared" si="3777"/>
        <v>0</v>
      </c>
      <c r="FU445" s="20">
        <f t="shared" si="3778"/>
        <v>0</v>
      </c>
      <c r="FV445" s="20">
        <f t="shared" si="3779"/>
        <v>0</v>
      </c>
      <c r="FW445" s="44"/>
    </row>
    <row r="446" spans="1:179" ht="24" customHeight="1">
      <c r="A446" s="40"/>
      <c r="B446" s="48">
        <v>2</v>
      </c>
      <c r="C446" s="48">
        <f t="shared" si="3864"/>
        <v>2</v>
      </c>
      <c r="D446" s="48" t="s">
        <v>44</v>
      </c>
      <c r="E446" s="48" t="s">
        <v>44</v>
      </c>
      <c r="F446" s="48">
        <v>31</v>
      </c>
      <c r="G446" s="48">
        <f t="shared" si="3865"/>
        <v>31</v>
      </c>
      <c r="H446" s="43"/>
      <c r="I446" s="43"/>
      <c r="J446" s="44"/>
      <c r="K446" s="44"/>
      <c r="L446" s="44"/>
      <c r="M446" s="44"/>
      <c r="N446" s="43"/>
      <c r="O446" s="43"/>
      <c r="P446" s="1"/>
      <c r="Q446" s="16"/>
      <c r="R446" s="1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1">
        <f t="shared" si="3848"/>
        <v>0</v>
      </c>
      <c r="AD446" s="1">
        <f t="shared" si="3849"/>
        <v>0</v>
      </c>
      <c r="AE446" s="1">
        <f t="shared" si="3850"/>
        <v>0</v>
      </c>
      <c r="AF446" s="1">
        <f t="shared" si="3851"/>
        <v>0</v>
      </c>
      <c r="AG446" s="1">
        <f t="shared" si="3852"/>
        <v>0</v>
      </c>
      <c r="AH446" s="1">
        <f t="shared" si="3853"/>
        <v>0</v>
      </c>
      <c r="AI446" s="1">
        <f t="shared" si="3854"/>
        <v>0</v>
      </c>
      <c r="AJ446" s="1">
        <f t="shared" si="3855"/>
        <v>0</v>
      </c>
      <c r="AK446" s="1">
        <f t="shared" si="3856"/>
        <v>0</v>
      </c>
      <c r="AL446" s="1">
        <f t="shared" si="3857"/>
        <v>0</v>
      </c>
      <c r="AM446" s="1">
        <f t="shared" si="3858"/>
        <v>0</v>
      </c>
      <c r="AN446" s="1">
        <f t="shared" si="3859"/>
        <v>0</v>
      </c>
      <c r="AO446" s="44"/>
      <c r="AP446" s="44"/>
      <c r="AQ446" s="44"/>
      <c r="AR446" s="44"/>
      <c r="AS446" s="122">
        <f t="shared" si="3746"/>
        <v>0</v>
      </c>
      <c r="AT446" s="122">
        <f t="shared" si="3747"/>
        <v>0</v>
      </c>
      <c r="AU446" s="122">
        <f t="shared" si="3748"/>
        <v>0</v>
      </c>
      <c r="AV446" s="122">
        <f t="shared" si="3862"/>
        <v>0</v>
      </c>
      <c r="AW446" s="44"/>
      <c r="AX446" s="294"/>
      <c r="AY446" s="294"/>
      <c r="AZ446" s="294"/>
      <c r="BA446" s="294"/>
      <c r="BB446" s="294"/>
      <c r="BC446" s="294"/>
      <c r="BD446" s="44"/>
      <c r="BE446" s="44"/>
      <c r="BF446" s="44"/>
      <c r="BG446" s="44"/>
      <c r="BH446" s="44"/>
      <c r="BI446" s="44"/>
      <c r="BJ446" s="44">
        <v>1</v>
      </c>
      <c r="BK446" s="44"/>
      <c r="BL446" s="44"/>
      <c r="BM446" s="44"/>
      <c r="BN446" s="127"/>
      <c r="BO446" s="44"/>
      <c r="BP446" s="1"/>
      <c r="BQ446" s="44"/>
      <c r="BR446" s="17">
        <v>2</v>
      </c>
      <c r="BS446" s="1">
        <f t="shared" si="3750"/>
        <v>0</v>
      </c>
      <c r="BT446" s="17">
        <f t="shared" si="3860"/>
        <v>0</v>
      </c>
      <c r="BU446" s="44"/>
      <c r="BV446" s="44">
        <v>1</v>
      </c>
      <c r="BW446" s="44"/>
      <c r="BX446" s="44"/>
      <c r="BY446" s="44"/>
      <c r="BZ446" s="44"/>
      <c r="CA446" s="44"/>
      <c r="CB446" s="44"/>
      <c r="CC446" s="44"/>
      <c r="CD446" s="92"/>
      <c r="CE446" s="92"/>
      <c r="CF446" s="92"/>
      <c r="CG446" s="44"/>
      <c r="CH446" s="1"/>
      <c r="CI446" s="1">
        <v>1</v>
      </c>
      <c r="CJ446" s="1"/>
      <c r="CK446" s="383"/>
      <c r="CL446" s="383"/>
      <c r="CM446" s="383"/>
      <c r="CN446" s="1">
        <f t="shared" si="3752"/>
        <v>0</v>
      </c>
      <c r="CO446" s="1">
        <f t="shared" si="3753"/>
        <v>0</v>
      </c>
      <c r="CP446" s="20">
        <f t="shared" si="3754"/>
        <v>2.5</v>
      </c>
      <c r="CQ446" s="351"/>
      <c r="CR446" s="131">
        <f t="shared" si="3755"/>
        <v>1</v>
      </c>
      <c r="CS446" s="44"/>
      <c r="CT446" s="44"/>
      <c r="CU446" s="1"/>
      <c r="CV446" s="1"/>
      <c r="CW446" s="1"/>
      <c r="CX446" s="1"/>
      <c r="CY446" s="1"/>
      <c r="CZ446" s="44"/>
      <c r="DA446" s="17">
        <f t="shared" si="3861"/>
        <v>0</v>
      </c>
      <c r="DB446" s="359">
        <f t="shared" si="3780"/>
        <v>0</v>
      </c>
      <c r="DC446" s="359">
        <f t="shared" si="3781"/>
        <v>0</v>
      </c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>
        <f t="shared" si="3866"/>
        <v>31</v>
      </c>
      <c r="DO446" s="1"/>
      <c r="DP446" s="1"/>
      <c r="DQ446" s="17">
        <f t="shared" si="3757"/>
        <v>0</v>
      </c>
      <c r="DR446" s="17">
        <f t="shared" si="3758"/>
        <v>0</v>
      </c>
      <c r="DS446" s="17">
        <f t="shared" si="3759"/>
        <v>0</v>
      </c>
      <c r="DT446" s="17">
        <f t="shared" si="3760"/>
        <v>0</v>
      </c>
      <c r="DU446" s="17">
        <f t="shared" si="3761"/>
        <v>0</v>
      </c>
      <c r="DV446" s="17">
        <f t="shared" si="3762"/>
        <v>0</v>
      </c>
      <c r="DW446" s="1"/>
      <c r="DX446" s="1"/>
      <c r="DY446" s="20">
        <f t="shared" si="3763"/>
        <v>0</v>
      </c>
      <c r="DZ446" s="20">
        <f t="shared" si="3764"/>
        <v>0</v>
      </c>
      <c r="EA446" s="20">
        <f t="shared" si="3765"/>
        <v>0</v>
      </c>
      <c r="EB446" s="20">
        <f t="shared" si="3766"/>
        <v>0</v>
      </c>
      <c r="EC446" s="18">
        <f t="shared" si="3767"/>
        <v>0</v>
      </c>
      <c r="ED446" s="19">
        <f t="shared" si="3863"/>
        <v>0</v>
      </c>
      <c r="EE446" s="19">
        <f t="shared" si="3769"/>
        <v>0</v>
      </c>
      <c r="EF446" s="1">
        <f t="shared" si="3770"/>
        <v>0</v>
      </c>
      <c r="EG446" s="18">
        <f t="shared" si="3771"/>
        <v>0</v>
      </c>
      <c r="EH446" s="341"/>
      <c r="EI446" s="44"/>
      <c r="EJ446" s="44"/>
      <c r="EK446" s="44"/>
      <c r="EL446" s="93"/>
      <c r="EM446" s="93"/>
      <c r="EN446" s="93"/>
      <c r="EO446" s="366"/>
      <c r="EP446" s="366"/>
      <c r="EQ446" s="374"/>
      <c r="ER446" s="374"/>
      <c r="ES446" s="374"/>
      <c r="ET446" s="374"/>
      <c r="EU446" s="18">
        <f t="shared" si="3772"/>
        <v>0</v>
      </c>
      <c r="EV446" s="18">
        <f t="shared" si="3782"/>
        <v>2</v>
      </c>
      <c r="EW446" s="341">
        <v>1</v>
      </c>
      <c r="EX446" s="341"/>
      <c r="EY446" s="341"/>
      <c r="EZ446" s="365">
        <f t="shared" si="3783"/>
        <v>0</v>
      </c>
      <c r="FA446" s="44"/>
      <c r="FB446" s="44"/>
      <c r="FC446" s="44"/>
      <c r="FD446" s="45"/>
      <c r="FE446" s="45"/>
      <c r="FF446" s="45"/>
      <c r="FG446" s="300"/>
      <c r="FH446" s="45"/>
      <c r="FI446" s="45"/>
      <c r="FJ446" s="45"/>
      <c r="FK446" s="44"/>
      <c r="FL446" s="44"/>
      <c r="FM446" s="44"/>
      <c r="FN446" s="44"/>
      <c r="FO446" s="294"/>
      <c r="FP446" s="310">
        <f t="shared" si="3784"/>
        <v>0</v>
      </c>
      <c r="FQ446" s="20">
        <f t="shared" si="3774"/>
        <v>0</v>
      </c>
      <c r="FR446" s="20">
        <f t="shared" si="3775"/>
        <v>0</v>
      </c>
      <c r="FS446" s="20">
        <f t="shared" si="3776"/>
        <v>0</v>
      </c>
      <c r="FT446" s="20">
        <f t="shared" si="3777"/>
        <v>0</v>
      </c>
      <c r="FU446" s="20">
        <f t="shared" si="3778"/>
        <v>0</v>
      </c>
      <c r="FV446" s="20">
        <f t="shared" si="3779"/>
        <v>0</v>
      </c>
      <c r="FW446" s="44"/>
    </row>
    <row r="447" spans="1:179" ht="24" customHeight="1">
      <c r="A447" s="40"/>
      <c r="B447" s="48">
        <v>3</v>
      </c>
      <c r="C447" s="48">
        <f t="shared" si="3864"/>
        <v>3</v>
      </c>
      <c r="D447" s="48" t="s">
        <v>187</v>
      </c>
      <c r="E447" s="48" t="str">
        <f>D447</f>
        <v>2LT8,5</v>
      </c>
      <c r="F447" s="48">
        <v>27</v>
      </c>
      <c r="G447" s="48">
        <f t="shared" si="3865"/>
        <v>27</v>
      </c>
      <c r="H447" s="43"/>
      <c r="I447" s="43"/>
      <c r="J447" s="44"/>
      <c r="K447" s="44"/>
      <c r="L447" s="44"/>
      <c r="M447" s="44"/>
      <c r="N447" s="43"/>
      <c r="O447" s="43"/>
      <c r="P447" s="1"/>
      <c r="Q447" s="16"/>
      <c r="R447" s="1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1">
        <f t="shared" ref="AC447" si="3867">+IF(S447=1,1,0)+IF(T447=1,1,0)</f>
        <v>0</v>
      </c>
      <c r="AD447" s="1">
        <f t="shared" ref="AD447" si="3868">+IF(U447=1,1,0)+IF(V447=1,1,0)</f>
        <v>0</v>
      </c>
      <c r="AE447" s="1">
        <f t="shared" ref="AE447" si="3869">+IF(W447=1,1,0)+IF(X447=1,1,0)</f>
        <v>0</v>
      </c>
      <c r="AF447" s="1">
        <f t="shared" ref="AF447" si="3870">+IF(Y447=1,1,0)+IF(Z447=1,1,0)</f>
        <v>0</v>
      </c>
      <c r="AG447" s="1">
        <f t="shared" ref="AG447" si="3871">+IF(AA447=1,1,0)</f>
        <v>0</v>
      </c>
      <c r="AH447" s="1">
        <f t="shared" ref="AH447" si="3872">+IF(AB447=1,1,0)</f>
        <v>0</v>
      </c>
      <c r="AI447" s="1">
        <f t="shared" ref="AI447" si="3873">+IF(S447=2,1,0)+IF(T447=2,1,0)</f>
        <v>0</v>
      </c>
      <c r="AJ447" s="1">
        <f t="shared" ref="AJ447" si="3874">+IF(U447=2,1,0)+IF(V447=2,1,0)</f>
        <v>0</v>
      </c>
      <c r="AK447" s="1">
        <f t="shared" ref="AK447" si="3875">+IF(X447=2,1,0)+IF(W447=2,1,0)</f>
        <v>0</v>
      </c>
      <c r="AL447" s="1">
        <f t="shared" ref="AL447" si="3876">+IF(Y447=2,1,0)+IF(Z447=2,1,0)</f>
        <v>0</v>
      </c>
      <c r="AM447" s="1">
        <f t="shared" ref="AM447" si="3877">+IF(AA447=2,1,0)</f>
        <v>0</v>
      </c>
      <c r="AN447" s="1">
        <f t="shared" ref="AN447" si="3878">+IF(AB447=2,1,0)</f>
        <v>0</v>
      </c>
      <c r="AO447" s="44"/>
      <c r="AP447" s="44"/>
      <c r="AQ447" s="44"/>
      <c r="AR447" s="44"/>
      <c r="AS447" s="122">
        <f t="shared" si="3746"/>
        <v>0</v>
      </c>
      <c r="AT447" s="122">
        <f t="shared" si="3747"/>
        <v>0</v>
      </c>
      <c r="AU447" s="122">
        <f t="shared" si="3748"/>
        <v>0</v>
      </c>
      <c r="AV447" s="122">
        <f t="shared" si="3862"/>
        <v>0</v>
      </c>
      <c r="AW447" s="44"/>
      <c r="AX447" s="294"/>
      <c r="AY447" s="294"/>
      <c r="AZ447" s="294"/>
      <c r="BA447" s="294"/>
      <c r="BB447" s="294"/>
      <c r="BC447" s="29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>
        <v>1</v>
      </c>
      <c r="BN447" s="127"/>
      <c r="BO447" s="44">
        <v>1</v>
      </c>
      <c r="BP447" s="1"/>
      <c r="BQ447" s="44"/>
      <c r="BR447" s="17">
        <v>2</v>
      </c>
      <c r="BS447" s="1">
        <f t="shared" si="3750"/>
        <v>0</v>
      </c>
      <c r="BT447" s="17">
        <f t="shared" ref="BT447" si="3879">+BS447*2</f>
        <v>0</v>
      </c>
      <c r="BU447" s="44"/>
      <c r="BV447" s="44">
        <v>1</v>
      </c>
      <c r="BW447" s="44"/>
      <c r="BX447" s="44"/>
      <c r="BY447" s="44"/>
      <c r="BZ447" s="44"/>
      <c r="CA447" s="44"/>
      <c r="CB447" s="44"/>
      <c r="CC447" s="44"/>
      <c r="CD447" s="92"/>
      <c r="CE447" s="92"/>
      <c r="CF447" s="92"/>
      <c r="CG447" s="44"/>
      <c r="CH447" s="1"/>
      <c r="CI447" s="1">
        <v>1</v>
      </c>
      <c r="CJ447" s="1"/>
      <c r="CK447" s="383"/>
      <c r="CL447" s="383"/>
      <c r="CM447" s="383"/>
      <c r="CN447" s="1">
        <f t="shared" si="3752"/>
        <v>0</v>
      </c>
      <c r="CO447" s="1">
        <f t="shared" si="3753"/>
        <v>0</v>
      </c>
      <c r="CP447" s="20">
        <f t="shared" si="3754"/>
        <v>2.5</v>
      </c>
      <c r="CQ447" s="351"/>
      <c r="CR447" s="131">
        <f t="shared" si="3755"/>
        <v>1</v>
      </c>
      <c r="CS447" s="44">
        <v>1</v>
      </c>
      <c r="CT447" s="44">
        <v>1</v>
      </c>
      <c r="CU447" s="1"/>
      <c r="CV447" s="1"/>
      <c r="CW447" s="1">
        <v>1</v>
      </c>
      <c r="CX447" s="1"/>
      <c r="CY447" s="1">
        <v>3</v>
      </c>
      <c r="CZ447" s="44">
        <v>4</v>
      </c>
      <c r="DA447" s="17">
        <f t="shared" ref="DA447" si="3880">+CY447</f>
        <v>3</v>
      </c>
      <c r="DB447" s="359">
        <f t="shared" si="3780"/>
        <v>7</v>
      </c>
      <c r="DC447" s="359">
        <f t="shared" si="3781"/>
        <v>4</v>
      </c>
      <c r="DD447" s="44"/>
      <c r="DE447" s="44">
        <v>4</v>
      </c>
      <c r="DF447" s="44">
        <v>4</v>
      </c>
      <c r="DG447" s="44"/>
      <c r="DH447" s="44"/>
      <c r="DI447" s="44">
        <v>8</v>
      </c>
      <c r="DJ447" s="44"/>
      <c r="DK447" s="44"/>
      <c r="DL447" s="44"/>
      <c r="DM447" s="44"/>
      <c r="DN447" s="44">
        <f t="shared" si="3866"/>
        <v>27</v>
      </c>
      <c r="DO447" s="1"/>
      <c r="DP447" s="1"/>
      <c r="DQ447" s="17">
        <f t="shared" si="3757"/>
        <v>0</v>
      </c>
      <c r="DR447" s="17">
        <f t="shared" si="3758"/>
        <v>0</v>
      </c>
      <c r="DS447" s="17">
        <f t="shared" si="3759"/>
        <v>0</v>
      </c>
      <c r="DT447" s="17">
        <f t="shared" si="3760"/>
        <v>0</v>
      </c>
      <c r="DU447" s="17">
        <f t="shared" si="3761"/>
        <v>0</v>
      </c>
      <c r="DV447" s="17">
        <f t="shared" si="3762"/>
        <v>0</v>
      </c>
      <c r="DW447" s="1"/>
      <c r="DX447" s="1"/>
      <c r="DY447" s="20">
        <f t="shared" si="3763"/>
        <v>0</v>
      </c>
      <c r="DZ447" s="20">
        <f t="shared" si="3764"/>
        <v>0</v>
      </c>
      <c r="EA447" s="20">
        <f t="shared" si="3765"/>
        <v>0</v>
      </c>
      <c r="EB447" s="20">
        <f t="shared" si="3766"/>
        <v>0</v>
      </c>
      <c r="EC447" s="18">
        <f t="shared" si="3767"/>
        <v>0</v>
      </c>
      <c r="ED447" s="19">
        <f t="shared" ref="ED447" si="3881">+IF(EC447&lt;&gt;0,EC447*3,0)</f>
        <v>0</v>
      </c>
      <c r="EE447" s="19">
        <f t="shared" si="3769"/>
        <v>3</v>
      </c>
      <c r="EF447" s="1">
        <f t="shared" si="3770"/>
        <v>4</v>
      </c>
      <c r="EG447" s="18">
        <f t="shared" si="3771"/>
        <v>5</v>
      </c>
      <c r="EH447" s="341"/>
      <c r="EI447" s="44"/>
      <c r="EJ447" s="44">
        <v>5.5</v>
      </c>
      <c r="EK447" s="44">
        <v>5.5</v>
      </c>
      <c r="EL447" s="93"/>
      <c r="EM447" s="93"/>
      <c r="EN447" s="93">
        <v>1</v>
      </c>
      <c r="EO447" s="366"/>
      <c r="EP447" s="366"/>
      <c r="EQ447" s="374"/>
      <c r="ER447" s="374"/>
      <c r="ES447" s="374"/>
      <c r="ET447" s="374"/>
      <c r="EU447" s="18">
        <f t="shared" si="3772"/>
        <v>6</v>
      </c>
      <c r="EV447" s="18">
        <f t="shared" si="3782"/>
        <v>2</v>
      </c>
      <c r="EW447" s="341">
        <v>2</v>
      </c>
      <c r="EX447" s="341">
        <v>2</v>
      </c>
      <c r="EY447" s="341">
        <v>5</v>
      </c>
      <c r="EZ447" s="365">
        <f t="shared" si="3783"/>
        <v>0</v>
      </c>
      <c r="FA447" s="44"/>
      <c r="FB447" s="44"/>
      <c r="FC447" s="44"/>
      <c r="FD447" s="45"/>
      <c r="FE447" s="45"/>
      <c r="FF447" s="45"/>
      <c r="FG447" s="300"/>
      <c r="FH447" s="45"/>
      <c r="FI447" s="45"/>
      <c r="FJ447" s="45"/>
      <c r="FK447" s="44">
        <f>F448</f>
        <v>19</v>
      </c>
      <c r="FL447" s="44"/>
      <c r="FM447" s="44"/>
      <c r="FN447" s="44"/>
      <c r="FO447" s="294"/>
      <c r="FP447" s="310">
        <f t="shared" si="3784"/>
        <v>0</v>
      </c>
      <c r="FQ447" s="20">
        <f t="shared" si="3774"/>
        <v>4</v>
      </c>
      <c r="FR447" s="20">
        <f t="shared" si="3775"/>
        <v>4</v>
      </c>
      <c r="FS447" s="20">
        <f t="shared" si="3776"/>
        <v>0</v>
      </c>
      <c r="FT447" s="20">
        <f t="shared" si="3777"/>
        <v>0</v>
      </c>
      <c r="FU447" s="20">
        <f t="shared" si="3778"/>
        <v>0</v>
      </c>
      <c r="FV447" s="20">
        <f t="shared" si="3779"/>
        <v>0</v>
      </c>
      <c r="FW447" s="44"/>
    </row>
    <row r="448" spans="1:179" ht="24" customHeight="1">
      <c r="A448" s="40"/>
      <c r="B448" s="48">
        <v>4</v>
      </c>
      <c r="C448" s="48">
        <f t="shared" si="3864"/>
        <v>4</v>
      </c>
      <c r="D448" s="48" t="s">
        <v>44</v>
      </c>
      <c r="E448" s="48" t="str">
        <f>D448</f>
        <v>LT8,5</v>
      </c>
      <c r="F448" s="48">
        <v>19</v>
      </c>
      <c r="G448" s="48">
        <f t="shared" si="3865"/>
        <v>19</v>
      </c>
      <c r="H448" s="43"/>
      <c r="I448" s="43"/>
      <c r="J448" s="44"/>
      <c r="K448" s="44"/>
      <c r="L448" s="44"/>
      <c r="M448" s="44"/>
      <c r="N448" s="43"/>
      <c r="O448" s="43"/>
      <c r="P448" s="1"/>
      <c r="Q448" s="16"/>
      <c r="R448" s="1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1">
        <f t="shared" ref="AC448" si="3882">+IF(S448=1,1,0)+IF(T448=1,1,0)</f>
        <v>0</v>
      </c>
      <c r="AD448" s="1">
        <f t="shared" ref="AD448" si="3883">+IF(U448=1,1,0)+IF(V448=1,1,0)</f>
        <v>0</v>
      </c>
      <c r="AE448" s="1">
        <f t="shared" ref="AE448" si="3884">+IF(W448=1,1,0)+IF(X448=1,1,0)</f>
        <v>0</v>
      </c>
      <c r="AF448" s="1">
        <f t="shared" ref="AF448" si="3885">+IF(Y448=1,1,0)+IF(Z448=1,1,0)</f>
        <v>0</v>
      </c>
      <c r="AG448" s="1">
        <f t="shared" ref="AG448" si="3886">+IF(AA448=1,1,0)</f>
        <v>0</v>
      </c>
      <c r="AH448" s="1">
        <f t="shared" ref="AH448" si="3887">+IF(AB448=1,1,0)</f>
        <v>0</v>
      </c>
      <c r="AI448" s="1">
        <f t="shared" ref="AI448" si="3888">+IF(S448=2,1,0)+IF(T448=2,1,0)</f>
        <v>0</v>
      </c>
      <c r="AJ448" s="1">
        <f t="shared" ref="AJ448" si="3889">+IF(U448=2,1,0)+IF(V448=2,1,0)</f>
        <v>0</v>
      </c>
      <c r="AK448" s="1">
        <f t="shared" ref="AK448" si="3890">+IF(X448=2,1,0)+IF(W448=2,1,0)</f>
        <v>0</v>
      </c>
      <c r="AL448" s="1">
        <f t="shared" ref="AL448" si="3891">+IF(Y448=2,1,0)+IF(Z448=2,1,0)</f>
        <v>0</v>
      </c>
      <c r="AM448" s="1">
        <f t="shared" ref="AM448" si="3892">+IF(AA448=2,1,0)</f>
        <v>0</v>
      </c>
      <c r="AN448" s="1">
        <f t="shared" ref="AN448" si="3893">+IF(AB448=2,1,0)</f>
        <v>0</v>
      </c>
      <c r="AO448" s="44"/>
      <c r="AP448" s="44"/>
      <c r="AQ448" s="44"/>
      <c r="AR448" s="44"/>
      <c r="AS448" s="122">
        <f t="shared" si="3746"/>
        <v>0</v>
      </c>
      <c r="AT448" s="122">
        <f t="shared" si="3747"/>
        <v>0</v>
      </c>
      <c r="AU448" s="122">
        <f t="shared" si="3748"/>
        <v>0</v>
      </c>
      <c r="AV448" s="122">
        <f t="shared" si="3862"/>
        <v>0</v>
      </c>
      <c r="AW448" s="44"/>
      <c r="AX448" s="294"/>
      <c r="AY448" s="294"/>
      <c r="AZ448" s="294"/>
      <c r="BA448" s="294"/>
      <c r="BB448" s="294"/>
      <c r="BC448" s="294"/>
      <c r="BD448" s="44"/>
      <c r="BE448" s="44"/>
      <c r="BF448" s="44"/>
      <c r="BG448" s="44"/>
      <c r="BH448" s="44"/>
      <c r="BI448" s="44"/>
      <c r="BJ448" s="44">
        <v>1</v>
      </c>
      <c r="BK448" s="44"/>
      <c r="BL448" s="44"/>
      <c r="BM448" s="44"/>
      <c r="BN448" s="127">
        <v>1</v>
      </c>
      <c r="BO448" s="44"/>
      <c r="BP448" s="1"/>
      <c r="BQ448" s="44"/>
      <c r="BR448" s="17">
        <v>2</v>
      </c>
      <c r="BS448" s="1">
        <f t="shared" si="3750"/>
        <v>0</v>
      </c>
      <c r="BT448" s="17">
        <f t="shared" ref="BT448" si="3894">+BS448*2</f>
        <v>0</v>
      </c>
      <c r="BU448" s="44"/>
      <c r="BV448" s="44">
        <v>1</v>
      </c>
      <c r="BW448" s="44"/>
      <c r="BX448" s="44"/>
      <c r="BY448" s="44"/>
      <c r="BZ448" s="44"/>
      <c r="CA448" s="44"/>
      <c r="CB448" s="44"/>
      <c r="CC448" s="44"/>
      <c r="CD448" s="92"/>
      <c r="CE448" s="92"/>
      <c r="CF448" s="92"/>
      <c r="CG448" s="44"/>
      <c r="CH448" s="1"/>
      <c r="CI448" s="1">
        <v>1</v>
      </c>
      <c r="CJ448" s="1"/>
      <c r="CK448" s="383"/>
      <c r="CL448" s="383"/>
      <c r="CM448" s="383"/>
      <c r="CN448" s="1">
        <f t="shared" si="3752"/>
        <v>0</v>
      </c>
      <c r="CO448" s="1">
        <f t="shared" si="3753"/>
        <v>0</v>
      </c>
      <c r="CP448" s="20">
        <f t="shared" si="3754"/>
        <v>2.5</v>
      </c>
      <c r="CQ448" s="351"/>
      <c r="CR448" s="131">
        <f t="shared" si="3755"/>
        <v>1</v>
      </c>
      <c r="CS448" s="44">
        <v>2</v>
      </c>
      <c r="CT448" s="44">
        <v>2</v>
      </c>
      <c r="CU448" s="1"/>
      <c r="CV448" s="1"/>
      <c r="CW448" s="1">
        <v>3</v>
      </c>
      <c r="CX448" s="1"/>
      <c r="CY448" s="1">
        <v>6</v>
      </c>
      <c r="CZ448" s="44">
        <v>7</v>
      </c>
      <c r="DA448" s="17">
        <f t="shared" ref="DA448" si="3895">+CY448</f>
        <v>6</v>
      </c>
      <c r="DB448" s="359">
        <f t="shared" si="3780"/>
        <v>13</v>
      </c>
      <c r="DC448" s="359">
        <f t="shared" si="3781"/>
        <v>9</v>
      </c>
      <c r="DD448" s="44"/>
      <c r="DE448" s="44">
        <v>12</v>
      </c>
      <c r="DF448" s="44">
        <v>6</v>
      </c>
      <c r="DG448" s="44"/>
      <c r="DH448" s="44"/>
      <c r="DI448" s="44">
        <v>10</v>
      </c>
      <c r="DJ448" s="44"/>
      <c r="DK448" s="44"/>
      <c r="DL448" s="44"/>
      <c r="DM448" s="44"/>
      <c r="DN448" s="44">
        <f t="shared" si="3866"/>
        <v>19</v>
      </c>
      <c r="DO448" s="1"/>
      <c r="DP448" s="1"/>
      <c r="DQ448" s="17">
        <f t="shared" si="3757"/>
        <v>0</v>
      </c>
      <c r="DR448" s="17">
        <f t="shared" si="3758"/>
        <v>0</v>
      </c>
      <c r="DS448" s="17">
        <f t="shared" si="3759"/>
        <v>0</v>
      </c>
      <c r="DT448" s="17">
        <f t="shared" si="3760"/>
        <v>0</v>
      </c>
      <c r="DU448" s="17">
        <f t="shared" si="3761"/>
        <v>0</v>
      </c>
      <c r="DV448" s="17">
        <f t="shared" si="3762"/>
        <v>0</v>
      </c>
      <c r="DW448" s="1"/>
      <c r="DX448" s="1"/>
      <c r="DY448" s="20">
        <f t="shared" si="3763"/>
        <v>0</v>
      </c>
      <c r="DZ448" s="20">
        <f t="shared" si="3764"/>
        <v>0</v>
      </c>
      <c r="EA448" s="20">
        <f t="shared" si="3765"/>
        <v>0</v>
      </c>
      <c r="EB448" s="20">
        <f t="shared" si="3766"/>
        <v>0</v>
      </c>
      <c r="EC448" s="18">
        <f t="shared" si="3767"/>
        <v>0</v>
      </c>
      <c r="ED448" s="19">
        <f t="shared" ref="ED448" si="3896">+IF(EC448&lt;&gt;0,EC448*3,0)</f>
        <v>0</v>
      </c>
      <c r="EE448" s="19">
        <f t="shared" si="3769"/>
        <v>6</v>
      </c>
      <c r="EF448" s="1">
        <f t="shared" si="3770"/>
        <v>8</v>
      </c>
      <c r="EG448" s="18">
        <f t="shared" si="3771"/>
        <v>10</v>
      </c>
      <c r="EH448" s="341"/>
      <c r="EI448" s="44"/>
      <c r="EJ448" s="44">
        <f>3*5.5</f>
        <v>16.5</v>
      </c>
      <c r="EK448" s="44">
        <f>4*5.5</f>
        <v>22</v>
      </c>
      <c r="EL448" s="93">
        <v>1</v>
      </c>
      <c r="EM448" s="93"/>
      <c r="EN448" s="93"/>
      <c r="EO448" s="366"/>
      <c r="EP448" s="366"/>
      <c r="EQ448" s="374"/>
      <c r="ER448" s="374"/>
      <c r="ES448" s="374"/>
      <c r="ET448" s="374"/>
      <c r="EU448" s="18">
        <f t="shared" si="3772"/>
        <v>9</v>
      </c>
      <c r="EV448" s="18">
        <f t="shared" si="3782"/>
        <v>2</v>
      </c>
      <c r="EW448" s="341">
        <v>1</v>
      </c>
      <c r="EX448" s="341"/>
      <c r="EY448" s="341">
        <v>5</v>
      </c>
      <c r="EZ448" s="365">
        <f t="shared" si="3783"/>
        <v>0</v>
      </c>
      <c r="FA448" s="44"/>
      <c r="FB448" s="44"/>
      <c r="FC448" s="44"/>
      <c r="FD448" s="45"/>
      <c r="FE448" s="45"/>
      <c r="FF448" s="45"/>
      <c r="FG448" s="300"/>
      <c r="FH448" s="45"/>
      <c r="FI448" s="45"/>
      <c r="FJ448" s="45"/>
      <c r="FK448" s="44">
        <f>F449</f>
        <v>35</v>
      </c>
      <c r="FL448" s="44"/>
      <c r="FM448" s="44"/>
      <c r="FN448" s="44"/>
      <c r="FO448" s="294"/>
      <c r="FP448" s="310">
        <f t="shared" si="3784"/>
        <v>0</v>
      </c>
      <c r="FQ448" s="20">
        <f t="shared" si="3774"/>
        <v>12</v>
      </c>
      <c r="FR448" s="20">
        <f t="shared" si="3775"/>
        <v>6</v>
      </c>
      <c r="FS448" s="20">
        <f t="shared" si="3776"/>
        <v>0</v>
      </c>
      <c r="FT448" s="20">
        <f t="shared" si="3777"/>
        <v>0</v>
      </c>
      <c r="FU448" s="20">
        <f t="shared" si="3778"/>
        <v>0</v>
      </c>
      <c r="FV448" s="20">
        <f t="shared" si="3779"/>
        <v>0</v>
      </c>
      <c r="FW448" s="44"/>
    </row>
    <row r="449" spans="1:179" ht="24" customHeight="1">
      <c r="A449" s="40"/>
      <c r="B449" s="48">
        <v>5</v>
      </c>
      <c r="C449" s="48">
        <f t="shared" si="3864"/>
        <v>5</v>
      </c>
      <c r="D449" s="48" t="s">
        <v>44</v>
      </c>
      <c r="E449" s="48" t="str">
        <f>D449</f>
        <v>LT8,5</v>
      </c>
      <c r="F449" s="48">
        <v>35</v>
      </c>
      <c r="G449" s="48">
        <f t="shared" si="3865"/>
        <v>35</v>
      </c>
      <c r="H449" s="43"/>
      <c r="I449" s="43"/>
      <c r="J449" s="44"/>
      <c r="K449" s="44"/>
      <c r="L449" s="44"/>
      <c r="M449" s="44"/>
      <c r="N449" s="43"/>
      <c r="O449" s="43"/>
      <c r="P449" s="1"/>
      <c r="Q449" s="16"/>
      <c r="R449" s="1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1">
        <f t="shared" ref="AC449" si="3897">+IF(S449=1,1,0)+IF(T449=1,1,0)</f>
        <v>0</v>
      </c>
      <c r="AD449" s="1">
        <f t="shared" ref="AD449" si="3898">+IF(U449=1,1,0)+IF(V449=1,1,0)</f>
        <v>0</v>
      </c>
      <c r="AE449" s="1">
        <f t="shared" ref="AE449" si="3899">+IF(W449=1,1,0)+IF(X449=1,1,0)</f>
        <v>0</v>
      </c>
      <c r="AF449" s="1">
        <f t="shared" ref="AF449" si="3900">+IF(Y449=1,1,0)+IF(Z449=1,1,0)</f>
        <v>0</v>
      </c>
      <c r="AG449" s="1">
        <f t="shared" ref="AG449" si="3901">+IF(AA449=1,1,0)</f>
        <v>0</v>
      </c>
      <c r="AH449" s="1">
        <f t="shared" ref="AH449" si="3902">+IF(AB449=1,1,0)</f>
        <v>0</v>
      </c>
      <c r="AI449" s="1">
        <f t="shared" ref="AI449" si="3903">+IF(S449=2,1,0)+IF(T449=2,1,0)</f>
        <v>0</v>
      </c>
      <c r="AJ449" s="1">
        <f t="shared" ref="AJ449" si="3904">+IF(U449=2,1,0)+IF(V449=2,1,0)</f>
        <v>0</v>
      </c>
      <c r="AK449" s="1">
        <f t="shared" ref="AK449" si="3905">+IF(X449=2,1,0)+IF(W449=2,1,0)</f>
        <v>0</v>
      </c>
      <c r="AL449" s="1">
        <f t="shared" ref="AL449" si="3906">+IF(Y449=2,1,0)+IF(Z449=2,1,0)</f>
        <v>0</v>
      </c>
      <c r="AM449" s="1">
        <f t="shared" ref="AM449" si="3907">+IF(AA449=2,1,0)</f>
        <v>0</v>
      </c>
      <c r="AN449" s="1">
        <f t="shared" ref="AN449" si="3908">+IF(AB449=2,1,0)</f>
        <v>0</v>
      </c>
      <c r="AO449" s="44"/>
      <c r="AP449" s="44"/>
      <c r="AQ449" s="44"/>
      <c r="AR449" s="44"/>
      <c r="AS449" s="122">
        <f t="shared" si="3746"/>
        <v>0</v>
      </c>
      <c r="AT449" s="122">
        <f t="shared" si="3747"/>
        <v>0</v>
      </c>
      <c r="AU449" s="122">
        <f t="shared" si="3748"/>
        <v>0</v>
      </c>
      <c r="AV449" s="122">
        <f t="shared" si="3862"/>
        <v>0</v>
      </c>
      <c r="AW449" s="44"/>
      <c r="AX449" s="294"/>
      <c r="AY449" s="294"/>
      <c r="AZ449" s="294"/>
      <c r="BA449" s="294"/>
      <c r="BB449" s="294"/>
      <c r="BC449" s="294"/>
      <c r="BD449" s="44"/>
      <c r="BE449" s="44"/>
      <c r="BF449" s="44"/>
      <c r="BG449" s="44"/>
      <c r="BH449" s="44"/>
      <c r="BI449" s="44"/>
      <c r="BJ449" s="44">
        <v>1</v>
      </c>
      <c r="BK449" s="44"/>
      <c r="BL449" s="44"/>
      <c r="BM449" s="44"/>
      <c r="BN449" s="127"/>
      <c r="BO449" s="44"/>
      <c r="BP449" s="1"/>
      <c r="BQ449" s="44"/>
      <c r="BR449" s="17">
        <v>2</v>
      </c>
      <c r="BS449" s="1">
        <f t="shared" si="3750"/>
        <v>0</v>
      </c>
      <c r="BT449" s="17">
        <f t="shared" ref="BT449" si="3909">+BS449*2</f>
        <v>0</v>
      </c>
      <c r="BU449" s="44"/>
      <c r="BV449" s="44">
        <v>1</v>
      </c>
      <c r="BW449" s="44"/>
      <c r="BX449" s="44"/>
      <c r="BY449" s="44"/>
      <c r="BZ449" s="44"/>
      <c r="CA449" s="44"/>
      <c r="CB449" s="44"/>
      <c r="CC449" s="44"/>
      <c r="CD449" s="92"/>
      <c r="CE449" s="92"/>
      <c r="CF449" s="92"/>
      <c r="CG449" s="44"/>
      <c r="CH449" s="1"/>
      <c r="CI449" s="1">
        <v>1</v>
      </c>
      <c r="CJ449" s="1"/>
      <c r="CK449" s="383"/>
      <c r="CL449" s="383"/>
      <c r="CM449" s="383"/>
      <c r="CN449" s="1">
        <f t="shared" si="3752"/>
        <v>0</v>
      </c>
      <c r="CO449" s="1">
        <f t="shared" si="3753"/>
        <v>0</v>
      </c>
      <c r="CP449" s="20">
        <f t="shared" si="3754"/>
        <v>2.5</v>
      </c>
      <c r="CQ449" s="351"/>
      <c r="CR449" s="131">
        <f t="shared" si="3755"/>
        <v>1</v>
      </c>
      <c r="CS449" s="44"/>
      <c r="CT449" s="44"/>
      <c r="CU449" s="1"/>
      <c r="CV449" s="1"/>
      <c r="CW449" s="1">
        <v>1</v>
      </c>
      <c r="CX449" s="1"/>
      <c r="CY449" s="1">
        <v>1</v>
      </c>
      <c r="CZ449" s="44">
        <v>1</v>
      </c>
      <c r="DA449" s="17">
        <f t="shared" ref="DA449" si="3910">+CY449</f>
        <v>1</v>
      </c>
      <c r="DB449" s="359">
        <f t="shared" si="3780"/>
        <v>2</v>
      </c>
      <c r="DC449" s="359">
        <f t="shared" si="3781"/>
        <v>2</v>
      </c>
      <c r="DD449" s="44"/>
      <c r="DE449" s="44"/>
      <c r="DF449" s="44">
        <v>4</v>
      </c>
      <c r="DG449" s="44"/>
      <c r="DH449" s="44">
        <v>4</v>
      </c>
      <c r="DI449" s="44"/>
      <c r="DJ449" s="44"/>
      <c r="DK449" s="44"/>
      <c r="DL449" s="44"/>
      <c r="DM449" s="44"/>
      <c r="DN449" s="44">
        <f t="shared" si="3866"/>
        <v>35</v>
      </c>
      <c r="DO449" s="1"/>
      <c r="DP449" s="1"/>
      <c r="DQ449" s="17">
        <f t="shared" si="3757"/>
        <v>0</v>
      </c>
      <c r="DR449" s="17">
        <f t="shared" si="3758"/>
        <v>0</v>
      </c>
      <c r="DS449" s="17">
        <f t="shared" si="3759"/>
        <v>0</v>
      </c>
      <c r="DT449" s="17">
        <f t="shared" si="3760"/>
        <v>0</v>
      </c>
      <c r="DU449" s="17">
        <f t="shared" si="3761"/>
        <v>0</v>
      </c>
      <c r="DV449" s="17">
        <f t="shared" si="3762"/>
        <v>0</v>
      </c>
      <c r="DW449" s="1"/>
      <c r="DX449" s="1"/>
      <c r="DY449" s="20">
        <f t="shared" si="3763"/>
        <v>0</v>
      </c>
      <c r="DZ449" s="20">
        <f t="shared" si="3764"/>
        <v>0</v>
      </c>
      <c r="EA449" s="20">
        <f t="shared" si="3765"/>
        <v>0</v>
      </c>
      <c r="EB449" s="20">
        <f t="shared" si="3766"/>
        <v>0</v>
      </c>
      <c r="EC449" s="18">
        <f t="shared" si="3767"/>
        <v>1</v>
      </c>
      <c r="ED449" s="19">
        <f t="shared" ref="ED449" si="3911">+IF(EC449&lt;&gt;0,EC449*3,0)</f>
        <v>3</v>
      </c>
      <c r="EE449" s="19">
        <f t="shared" si="3769"/>
        <v>0</v>
      </c>
      <c r="EF449" s="1">
        <f t="shared" si="3770"/>
        <v>0</v>
      </c>
      <c r="EG449" s="18">
        <f t="shared" si="3771"/>
        <v>5</v>
      </c>
      <c r="EH449" s="341"/>
      <c r="EI449" s="44"/>
      <c r="EJ449" s="44">
        <v>5.5</v>
      </c>
      <c r="EK449" s="44"/>
      <c r="EL449" s="93">
        <v>1</v>
      </c>
      <c r="EM449" s="93"/>
      <c r="EN449" s="93"/>
      <c r="EO449" s="366"/>
      <c r="EP449" s="366"/>
      <c r="EQ449" s="374"/>
      <c r="ER449" s="374"/>
      <c r="ES449" s="374"/>
      <c r="ET449" s="374"/>
      <c r="EU449" s="18">
        <f t="shared" si="3772"/>
        <v>3</v>
      </c>
      <c r="EV449" s="18">
        <f t="shared" si="3782"/>
        <v>2</v>
      </c>
      <c r="EW449" s="341">
        <v>1</v>
      </c>
      <c r="EX449" s="341"/>
      <c r="EY449" s="341">
        <v>4</v>
      </c>
      <c r="EZ449" s="365">
        <f t="shared" si="3783"/>
        <v>0</v>
      </c>
      <c r="FA449" s="44"/>
      <c r="FB449" s="44"/>
      <c r="FC449" s="44"/>
      <c r="FD449" s="45"/>
      <c r="FE449" s="45"/>
      <c r="FF449" s="45"/>
      <c r="FG449" s="300"/>
      <c r="FH449" s="45"/>
      <c r="FI449" s="45"/>
      <c r="FJ449" s="45"/>
      <c r="FK449" s="44">
        <f>F450</f>
        <v>21</v>
      </c>
      <c r="FL449" s="44"/>
      <c r="FM449" s="44"/>
      <c r="FN449" s="44"/>
      <c r="FO449" s="294"/>
      <c r="FP449" s="310">
        <f t="shared" si="3784"/>
        <v>0</v>
      </c>
      <c r="FQ449" s="20">
        <f t="shared" si="3774"/>
        <v>0</v>
      </c>
      <c r="FR449" s="20">
        <f t="shared" si="3775"/>
        <v>4</v>
      </c>
      <c r="FS449" s="20">
        <f t="shared" si="3776"/>
        <v>0</v>
      </c>
      <c r="FT449" s="20">
        <f t="shared" si="3777"/>
        <v>0</v>
      </c>
      <c r="FU449" s="20">
        <f t="shared" si="3778"/>
        <v>0</v>
      </c>
      <c r="FV449" s="20">
        <f t="shared" si="3779"/>
        <v>0</v>
      </c>
      <c r="FW449" s="44"/>
    </row>
    <row r="450" spans="1:179" ht="24" customHeight="1">
      <c r="A450" s="40"/>
      <c r="B450" s="48">
        <v>6</v>
      </c>
      <c r="C450" s="48">
        <f t="shared" si="3864"/>
        <v>6</v>
      </c>
      <c r="D450" s="48" t="s">
        <v>53</v>
      </c>
      <c r="E450" s="48" t="str">
        <f>D450</f>
        <v>LT7,5</v>
      </c>
      <c r="F450" s="48">
        <v>21</v>
      </c>
      <c r="G450" s="48">
        <f t="shared" si="3865"/>
        <v>21</v>
      </c>
      <c r="H450" s="43"/>
      <c r="I450" s="43"/>
      <c r="J450" s="44"/>
      <c r="K450" s="44"/>
      <c r="L450" s="44"/>
      <c r="M450" s="44"/>
      <c r="N450" s="43"/>
      <c r="O450" s="43"/>
      <c r="P450" s="1"/>
      <c r="Q450" s="16"/>
      <c r="R450" s="1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1">
        <f t="shared" ref="AC450" si="3912">+IF(S450=1,1,0)+IF(T450=1,1,0)</f>
        <v>0</v>
      </c>
      <c r="AD450" s="1">
        <f t="shared" ref="AD450" si="3913">+IF(U450=1,1,0)+IF(V450=1,1,0)</f>
        <v>0</v>
      </c>
      <c r="AE450" s="1">
        <f t="shared" ref="AE450" si="3914">+IF(W450=1,1,0)+IF(X450=1,1,0)</f>
        <v>0</v>
      </c>
      <c r="AF450" s="1">
        <f t="shared" ref="AF450" si="3915">+IF(Y450=1,1,0)+IF(Z450=1,1,0)</f>
        <v>0</v>
      </c>
      <c r="AG450" s="1">
        <f t="shared" ref="AG450" si="3916">+IF(AA450=1,1,0)</f>
        <v>0</v>
      </c>
      <c r="AH450" s="1">
        <f t="shared" ref="AH450" si="3917">+IF(AB450=1,1,0)</f>
        <v>0</v>
      </c>
      <c r="AI450" s="1">
        <f t="shared" ref="AI450" si="3918">+IF(S450=2,1,0)+IF(T450=2,1,0)</f>
        <v>0</v>
      </c>
      <c r="AJ450" s="1">
        <f t="shared" ref="AJ450" si="3919">+IF(U450=2,1,0)+IF(V450=2,1,0)</f>
        <v>0</v>
      </c>
      <c r="AK450" s="1">
        <f t="shared" ref="AK450" si="3920">+IF(X450=2,1,0)+IF(W450=2,1,0)</f>
        <v>0</v>
      </c>
      <c r="AL450" s="1">
        <f t="shared" ref="AL450" si="3921">+IF(Y450=2,1,0)+IF(Z450=2,1,0)</f>
        <v>0</v>
      </c>
      <c r="AM450" s="1">
        <f t="shared" ref="AM450" si="3922">+IF(AA450=2,1,0)</f>
        <v>0</v>
      </c>
      <c r="AN450" s="1">
        <f t="shared" ref="AN450" si="3923">+IF(AB450=2,1,0)</f>
        <v>0</v>
      </c>
      <c r="AO450" s="44"/>
      <c r="AP450" s="44"/>
      <c r="AQ450" s="44"/>
      <c r="AR450" s="44"/>
      <c r="AS450" s="122">
        <f t="shared" si="3746"/>
        <v>0</v>
      </c>
      <c r="AT450" s="122">
        <f t="shared" si="3747"/>
        <v>0</v>
      </c>
      <c r="AU450" s="122">
        <f t="shared" si="3748"/>
        <v>0</v>
      </c>
      <c r="AV450" s="122">
        <f t="shared" si="3862"/>
        <v>0</v>
      </c>
      <c r="AW450" s="44"/>
      <c r="AX450" s="294"/>
      <c r="AY450" s="294"/>
      <c r="AZ450" s="294"/>
      <c r="BA450" s="294"/>
      <c r="BB450" s="294"/>
      <c r="BC450" s="294"/>
      <c r="BD450" s="44"/>
      <c r="BE450" s="44"/>
      <c r="BF450" s="44"/>
      <c r="BG450" s="44"/>
      <c r="BH450" s="44"/>
      <c r="BI450" s="44"/>
      <c r="BJ450" s="44">
        <v>1</v>
      </c>
      <c r="BK450" s="44"/>
      <c r="BL450" s="44"/>
      <c r="BM450" s="44"/>
      <c r="BN450" s="127">
        <v>1</v>
      </c>
      <c r="BO450" s="44"/>
      <c r="BP450" s="1"/>
      <c r="BQ450" s="44"/>
      <c r="BR450" s="17">
        <v>2</v>
      </c>
      <c r="BS450" s="1">
        <f t="shared" si="3750"/>
        <v>0</v>
      </c>
      <c r="BT450" s="17">
        <f t="shared" ref="BT450" si="3924">+BS450*2</f>
        <v>0</v>
      </c>
      <c r="BU450" s="44"/>
      <c r="BV450" s="44">
        <v>1</v>
      </c>
      <c r="BW450" s="44"/>
      <c r="BX450" s="44"/>
      <c r="BY450" s="44"/>
      <c r="BZ450" s="44"/>
      <c r="CA450" s="44"/>
      <c r="CB450" s="44"/>
      <c r="CC450" s="44"/>
      <c r="CD450" s="92"/>
      <c r="CE450" s="92"/>
      <c r="CF450" s="92"/>
      <c r="CG450" s="44"/>
      <c r="CH450" s="1">
        <v>1</v>
      </c>
      <c r="CI450" s="1"/>
      <c r="CJ450" s="1"/>
      <c r="CK450" s="383"/>
      <c r="CL450" s="383"/>
      <c r="CM450" s="383"/>
      <c r="CN450" s="1">
        <f t="shared" si="3752"/>
        <v>0</v>
      </c>
      <c r="CO450" s="1">
        <f t="shared" si="3753"/>
        <v>0</v>
      </c>
      <c r="CP450" s="20">
        <f t="shared" si="3754"/>
        <v>2.5</v>
      </c>
      <c r="CQ450" s="351"/>
      <c r="CR450" s="131">
        <f t="shared" si="3755"/>
        <v>1</v>
      </c>
      <c r="CS450" s="44">
        <v>1</v>
      </c>
      <c r="CT450" s="44">
        <v>2</v>
      </c>
      <c r="CU450" s="1">
        <v>1</v>
      </c>
      <c r="CV450" s="1"/>
      <c r="CW450" s="1">
        <v>3</v>
      </c>
      <c r="CX450" s="1"/>
      <c r="CY450" s="1">
        <v>6</v>
      </c>
      <c r="CZ450" s="44">
        <v>9</v>
      </c>
      <c r="DA450" s="17">
        <f t="shared" ref="DA450" si="3925">+CY450</f>
        <v>6</v>
      </c>
      <c r="DB450" s="359">
        <f t="shared" si="3780"/>
        <v>15</v>
      </c>
      <c r="DC450" s="359">
        <f t="shared" si="3781"/>
        <v>10</v>
      </c>
      <c r="DD450" s="44"/>
      <c r="DE450" s="44">
        <v>9</v>
      </c>
      <c r="DF450" s="44">
        <f>4*3</f>
        <v>12</v>
      </c>
      <c r="DG450" s="44">
        <v>3</v>
      </c>
      <c r="DH450" s="44"/>
      <c r="DI450" s="44">
        <v>5</v>
      </c>
      <c r="DJ450" s="44"/>
      <c r="DK450" s="44"/>
      <c r="DL450" s="44"/>
      <c r="DM450" s="44"/>
      <c r="DN450" s="44">
        <f t="shared" si="3866"/>
        <v>21</v>
      </c>
      <c r="DO450" s="1"/>
      <c r="DP450" s="1"/>
      <c r="DQ450" s="17">
        <f t="shared" si="3757"/>
        <v>0</v>
      </c>
      <c r="DR450" s="17">
        <f t="shared" si="3758"/>
        <v>0</v>
      </c>
      <c r="DS450" s="17">
        <f t="shared" si="3759"/>
        <v>0</v>
      </c>
      <c r="DT450" s="17">
        <f t="shared" si="3760"/>
        <v>0</v>
      </c>
      <c r="DU450" s="17">
        <f t="shared" si="3761"/>
        <v>0</v>
      </c>
      <c r="DV450" s="17">
        <f t="shared" si="3762"/>
        <v>0</v>
      </c>
      <c r="DW450" s="1"/>
      <c r="DX450" s="1"/>
      <c r="DY450" s="20">
        <f t="shared" si="3763"/>
        <v>0</v>
      </c>
      <c r="DZ450" s="20">
        <f t="shared" si="3764"/>
        <v>0</v>
      </c>
      <c r="EA450" s="20">
        <f t="shared" si="3765"/>
        <v>0</v>
      </c>
      <c r="EB450" s="20">
        <f t="shared" si="3766"/>
        <v>0</v>
      </c>
      <c r="EC450" s="18">
        <f t="shared" si="3767"/>
        <v>0</v>
      </c>
      <c r="ED450" s="19">
        <f t="shared" ref="ED450" si="3926">+IF(EC450&lt;&gt;0,EC450*3,0)</f>
        <v>0</v>
      </c>
      <c r="EE450" s="19">
        <f t="shared" si="3769"/>
        <v>6</v>
      </c>
      <c r="EF450" s="1">
        <f t="shared" si="3770"/>
        <v>8</v>
      </c>
      <c r="EG450" s="18">
        <f t="shared" si="3771"/>
        <v>10</v>
      </c>
      <c r="EH450" s="341"/>
      <c r="EI450" s="44"/>
      <c r="EJ450" s="44">
        <f>3*5.5</f>
        <v>16.5</v>
      </c>
      <c r="EK450" s="44">
        <f>4*5.5</f>
        <v>22</v>
      </c>
      <c r="EL450" s="93">
        <v>1</v>
      </c>
      <c r="EM450" s="93"/>
      <c r="EN450" s="93"/>
      <c r="EO450" s="366"/>
      <c r="EP450" s="366"/>
      <c r="EQ450" s="374"/>
      <c r="ER450" s="374"/>
      <c r="ES450" s="374"/>
      <c r="ET450" s="374"/>
      <c r="EU450" s="18">
        <f t="shared" si="3772"/>
        <v>11</v>
      </c>
      <c r="EV450" s="18">
        <f t="shared" si="3782"/>
        <v>2</v>
      </c>
      <c r="EW450" s="341">
        <v>2</v>
      </c>
      <c r="EX450" s="341">
        <v>2</v>
      </c>
      <c r="EY450" s="341">
        <v>4</v>
      </c>
      <c r="EZ450" s="365">
        <f t="shared" si="3783"/>
        <v>0</v>
      </c>
      <c r="FA450" s="44"/>
      <c r="FB450" s="44"/>
      <c r="FC450" s="44"/>
      <c r="FD450" s="45"/>
      <c r="FE450" s="45"/>
      <c r="FF450" s="45"/>
      <c r="FG450" s="300"/>
      <c r="FH450" s="45"/>
      <c r="FI450" s="45"/>
      <c r="FJ450" s="45"/>
      <c r="FK450" s="44"/>
      <c r="FL450" s="44"/>
      <c r="FM450" s="44"/>
      <c r="FN450" s="44"/>
      <c r="FO450" s="294"/>
      <c r="FP450" s="310">
        <f t="shared" si="3784"/>
        <v>0</v>
      </c>
      <c r="FQ450" s="20">
        <f t="shared" si="3774"/>
        <v>9</v>
      </c>
      <c r="FR450" s="20">
        <f t="shared" si="3775"/>
        <v>12</v>
      </c>
      <c r="FS450" s="20">
        <f t="shared" si="3776"/>
        <v>0</v>
      </c>
      <c r="FT450" s="20">
        <f t="shared" si="3777"/>
        <v>0</v>
      </c>
      <c r="FU450" s="20">
        <f t="shared" si="3778"/>
        <v>0</v>
      </c>
      <c r="FV450" s="20">
        <f t="shared" si="3779"/>
        <v>0</v>
      </c>
      <c r="FW450" s="44"/>
    </row>
    <row r="451" spans="1:179" ht="24" customHeight="1">
      <c r="A451" s="40"/>
      <c r="B451" s="48"/>
      <c r="C451" s="48" t="s">
        <v>301</v>
      </c>
      <c r="D451" s="48"/>
      <c r="E451" s="48" t="s">
        <v>44</v>
      </c>
      <c r="F451" s="48"/>
      <c r="G451" s="48">
        <v>23</v>
      </c>
      <c r="H451" s="43"/>
      <c r="I451" s="43"/>
      <c r="J451" s="44"/>
      <c r="K451" s="44"/>
      <c r="L451" s="44"/>
      <c r="M451" s="44"/>
      <c r="N451" s="43"/>
      <c r="O451" s="43"/>
      <c r="P451" s="1"/>
      <c r="Q451" s="16"/>
      <c r="R451" s="1"/>
      <c r="S451" s="44"/>
      <c r="T451" s="44"/>
      <c r="U451" s="44"/>
      <c r="V451" s="44"/>
      <c r="W451" s="44"/>
      <c r="X451" s="44"/>
      <c r="Y451" s="44">
        <v>1</v>
      </c>
      <c r="Z451" s="44"/>
      <c r="AA451" s="44"/>
      <c r="AB451" s="44"/>
      <c r="AC451" s="1">
        <f t="shared" ref="AC451:AC458" si="3927">+IF(S451=1,1,0)+IF(T451=1,1,0)</f>
        <v>0</v>
      </c>
      <c r="AD451" s="1">
        <f t="shared" ref="AD451:AD458" si="3928">+IF(U451=1,1,0)+IF(V451=1,1,0)</f>
        <v>0</v>
      </c>
      <c r="AE451" s="1">
        <f t="shared" ref="AE451:AE458" si="3929">+IF(W451=1,1,0)+IF(X451=1,1,0)</f>
        <v>0</v>
      </c>
      <c r="AF451" s="1">
        <f t="shared" ref="AF451:AF458" si="3930">+IF(Y451=1,1,0)+IF(Z451=1,1,0)</f>
        <v>1</v>
      </c>
      <c r="AG451" s="1">
        <f t="shared" ref="AG451:AG458" si="3931">+IF(AA451=1,1,0)</f>
        <v>0</v>
      </c>
      <c r="AH451" s="1">
        <f t="shared" ref="AH451:AH458" si="3932">+IF(AB451=1,1,0)</f>
        <v>0</v>
      </c>
      <c r="AI451" s="1">
        <f t="shared" ref="AI451:AI458" si="3933">+IF(S451=2,1,0)+IF(T451=2,1,0)</f>
        <v>0</v>
      </c>
      <c r="AJ451" s="1">
        <f t="shared" ref="AJ451:AJ458" si="3934">+IF(U451=2,1,0)+IF(V451=2,1,0)</f>
        <v>0</v>
      </c>
      <c r="AK451" s="1">
        <f t="shared" ref="AK451:AK458" si="3935">+IF(X451=2,1,0)+IF(W451=2,1,0)</f>
        <v>0</v>
      </c>
      <c r="AL451" s="1">
        <f t="shared" ref="AL451:AL458" si="3936">+IF(Y451=2,1,0)+IF(Z451=2,1,0)</f>
        <v>0</v>
      </c>
      <c r="AM451" s="1">
        <f t="shared" ref="AM451:AM458" si="3937">+IF(AA451=2,1,0)</f>
        <v>0</v>
      </c>
      <c r="AN451" s="1">
        <f t="shared" ref="AN451:AN458" si="3938">+IF(AB451=2,1,0)</f>
        <v>0</v>
      </c>
      <c r="AO451" s="44"/>
      <c r="AP451" s="44"/>
      <c r="AQ451" s="44"/>
      <c r="AR451" s="44"/>
      <c r="AS451" s="122">
        <f t="shared" si="3746"/>
        <v>0</v>
      </c>
      <c r="AT451" s="122">
        <f t="shared" si="3747"/>
        <v>0</v>
      </c>
      <c r="AU451" s="122">
        <f t="shared" si="3748"/>
        <v>0</v>
      </c>
      <c r="AV451" s="122">
        <f t="shared" si="3862"/>
        <v>0</v>
      </c>
      <c r="AW451" s="44"/>
      <c r="AX451" s="294"/>
      <c r="AY451" s="294"/>
      <c r="AZ451" s="294"/>
      <c r="BA451" s="294"/>
      <c r="BB451" s="294"/>
      <c r="BC451" s="294"/>
      <c r="BD451" s="44"/>
      <c r="BE451" s="44"/>
      <c r="BF451" s="44"/>
      <c r="BG451" s="44"/>
      <c r="BH451" s="44"/>
      <c r="BI451" s="44"/>
      <c r="BJ451" s="44">
        <v>1</v>
      </c>
      <c r="BK451" s="44"/>
      <c r="BL451" s="44"/>
      <c r="BM451" s="44"/>
      <c r="BN451" s="127"/>
      <c r="BO451" s="44"/>
      <c r="BP451" s="1"/>
      <c r="BQ451" s="44"/>
      <c r="BR451" s="17">
        <v>2</v>
      </c>
      <c r="BS451" s="1">
        <f t="shared" si="3750"/>
        <v>0</v>
      </c>
      <c r="BT451" s="17">
        <f t="shared" ref="BT451:BT458" si="3939">+BS451*2</f>
        <v>0</v>
      </c>
      <c r="BU451" s="44"/>
      <c r="BV451" s="44">
        <v>1</v>
      </c>
      <c r="BW451" s="44"/>
      <c r="BX451" s="44"/>
      <c r="BY451" s="44"/>
      <c r="BZ451" s="44"/>
      <c r="CA451" s="44"/>
      <c r="CB451" s="44"/>
      <c r="CC451" s="44"/>
      <c r="CD451" s="92"/>
      <c r="CE451" s="92">
        <v>1</v>
      </c>
      <c r="CF451" s="92"/>
      <c r="CG451" s="44"/>
      <c r="CH451" s="1"/>
      <c r="CI451" s="1"/>
      <c r="CJ451" s="1"/>
      <c r="CK451" s="383"/>
      <c r="CL451" s="383"/>
      <c r="CM451" s="383"/>
      <c r="CN451" s="1">
        <f t="shared" si="3752"/>
        <v>0</v>
      </c>
      <c r="CO451" s="1">
        <f t="shared" si="3753"/>
        <v>0</v>
      </c>
      <c r="CP451" s="20">
        <f t="shared" si="3754"/>
        <v>0.5</v>
      </c>
      <c r="CQ451" s="351"/>
      <c r="CR451" s="131">
        <f t="shared" si="3755"/>
        <v>1</v>
      </c>
      <c r="CS451" s="44"/>
      <c r="CT451" s="44"/>
      <c r="CU451" s="1"/>
      <c r="CV451" s="1"/>
      <c r="CW451" s="1"/>
      <c r="CX451" s="1"/>
      <c r="CY451" s="1"/>
      <c r="CZ451" s="44"/>
      <c r="DA451" s="17">
        <f t="shared" ref="DA451:DA458" si="3940">+CY451</f>
        <v>0</v>
      </c>
      <c r="DB451" s="359">
        <f t="shared" si="3780"/>
        <v>0</v>
      </c>
      <c r="DC451" s="359">
        <f t="shared" si="3781"/>
        <v>0</v>
      </c>
      <c r="DD451" s="44"/>
      <c r="DE451" s="44"/>
      <c r="DF451" s="44"/>
      <c r="DG451" s="44"/>
      <c r="DH451" s="44"/>
      <c r="DI451" s="44">
        <v>5</v>
      </c>
      <c r="DJ451" s="44"/>
      <c r="DK451" s="44"/>
      <c r="DL451" s="44"/>
      <c r="DM451" s="44"/>
      <c r="DN451" s="44"/>
      <c r="DO451" s="1"/>
      <c r="DP451" s="1"/>
      <c r="DQ451" s="17">
        <f t="shared" si="3757"/>
        <v>0</v>
      </c>
      <c r="DR451" s="17">
        <f t="shared" si="3758"/>
        <v>0</v>
      </c>
      <c r="DS451" s="17">
        <f t="shared" si="3759"/>
        <v>0</v>
      </c>
      <c r="DT451" s="17">
        <f t="shared" si="3760"/>
        <v>0</v>
      </c>
      <c r="DU451" s="17">
        <f t="shared" si="3761"/>
        <v>0</v>
      </c>
      <c r="DV451" s="17">
        <f t="shared" si="3762"/>
        <v>0</v>
      </c>
      <c r="DW451" s="1"/>
      <c r="DX451" s="1"/>
      <c r="DY451" s="20">
        <f t="shared" si="3763"/>
        <v>0</v>
      </c>
      <c r="DZ451" s="20">
        <f t="shared" si="3764"/>
        <v>0</v>
      </c>
      <c r="EA451" s="20">
        <f t="shared" si="3765"/>
        <v>0</v>
      </c>
      <c r="EB451" s="20">
        <f t="shared" si="3766"/>
        <v>0</v>
      </c>
      <c r="EC451" s="18">
        <f t="shared" si="3767"/>
        <v>0</v>
      </c>
      <c r="ED451" s="19">
        <f t="shared" ref="ED451:ED458" si="3941">+IF(EC451&lt;&gt;0,EC451*3,0)</f>
        <v>0</v>
      </c>
      <c r="EE451" s="19">
        <f t="shared" si="3769"/>
        <v>0</v>
      </c>
      <c r="EF451" s="1">
        <f t="shared" si="3770"/>
        <v>0</v>
      </c>
      <c r="EG451" s="18">
        <f t="shared" si="3771"/>
        <v>0</v>
      </c>
      <c r="EH451" s="341"/>
      <c r="EI451" s="44"/>
      <c r="EJ451" s="44"/>
      <c r="EK451" s="44"/>
      <c r="EL451" s="93"/>
      <c r="EM451" s="93"/>
      <c r="EN451" s="93"/>
      <c r="EO451" s="366"/>
      <c r="EP451" s="366"/>
      <c r="EQ451" s="374"/>
      <c r="ER451" s="374"/>
      <c r="ES451" s="374"/>
      <c r="ET451" s="374"/>
      <c r="EU451" s="18">
        <f t="shared" si="3772"/>
        <v>0</v>
      </c>
      <c r="EV451" s="18">
        <f t="shared" si="3782"/>
        <v>2</v>
      </c>
      <c r="EW451" s="341"/>
      <c r="EX451" s="341"/>
      <c r="EY451" s="341"/>
      <c r="EZ451" s="365">
        <f t="shared" si="3783"/>
        <v>0</v>
      </c>
      <c r="FA451" s="44"/>
      <c r="FB451" s="44"/>
      <c r="FC451" s="44"/>
      <c r="FD451" s="45"/>
      <c r="FE451" s="45"/>
      <c r="FF451" s="45"/>
      <c r="FG451" s="300"/>
      <c r="FH451" s="45"/>
      <c r="FI451" s="45"/>
      <c r="FJ451" s="45"/>
      <c r="FK451" s="44">
        <f>F452</f>
        <v>50</v>
      </c>
      <c r="FL451" s="44"/>
      <c r="FM451" s="44"/>
      <c r="FN451" s="44"/>
      <c r="FO451" s="294"/>
      <c r="FP451" s="310">
        <f t="shared" si="3784"/>
        <v>0</v>
      </c>
      <c r="FQ451" s="20">
        <f t="shared" si="3774"/>
        <v>0</v>
      </c>
      <c r="FR451" s="20">
        <f t="shared" si="3775"/>
        <v>0</v>
      </c>
      <c r="FS451" s="20">
        <f t="shared" si="3776"/>
        <v>0</v>
      </c>
      <c r="FT451" s="20">
        <f t="shared" si="3777"/>
        <v>0</v>
      </c>
      <c r="FU451" s="20">
        <f t="shared" si="3778"/>
        <v>0</v>
      </c>
      <c r="FV451" s="20">
        <f t="shared" si="3779"/>
        <v>0</v>
      </c>
      <c r="FW451" s="44"/>
    </row>
    <row r="452" spans="1:179" ht="24" customHeight="1">
      <c r="A452" s="40"/>
      <c r="B452" s="48">
        <v>7</v>
      </c>
      <c r="C452" s="48">
        <f>B452</f>
        <v>7</v>
      </c>
      <c r="D452" s="48" t="s">
        <v>187</v>
      </c>
      <c r="E452" s="48" t="str">
        <f>D452</f>
        <v>2LT8,5</v>
      </c>
      <c r="F452" s="48">
        <v>50</v>
      </c>
      <c r="G452" s="48">
        <v>27</v>
      </c>
      <c r="H452" s="43"/>
      <c r="I452" s="43"/>
      <c r="J452" s="44"/>
      <c r="K452" s="44"/>
      <c r="L452" s="44"/>
      <c r="M452" s="44">
        <v>4</v>
      </c>
      <c r="N452" s="43"/>
      <c r="O452" s="43"/>
      <c r="P452" s="1"/>
      <c r="Q452" s="16"/>
      <c r="R452" s="1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1">
        <f t="shared" si="3927"/>
        <v>0</v>
      </c>
      <c r="AD452" s="1">
        <f t="shared" si="3928"/>
        <v>0</v>
      </c>
      <c r="AE452" s="1">
        <f t="shared" si="3929"/>
        <v>0</v>
      </c>
      <c r="AF452" s="1">
        <f t="shared" si="3930"/>
        <v>0</v>
      </c>
      <c r="AG452" s="1">
        <f t="shared" si="3931"/>
        <v>0</v>
      </c>
      <c r="AH452" s="1">
        <f t="shared" si="3932"/>
        <v>0</v>
      </c>
      <c r="AI452" s="1">
        <f t="shared" si="3933"/>
        <v>0</v>
      </c>
      <c r="AJ452" s="1">
        <f t="shared" si="3934"/>
        <v>0</v>
      </c>
      <c r="AK452" s="1">
        <f t="shared" si="3935"/>
        <v>0</v>
      </c>
      <c r="AL452" s="1">
        <f t="shared" si="3936"/>
        <v>0</v>
      </c>
      <c r="AM452" s="1">
        <f t="shared" si="3937"/>
        <v>0</v>
      </c>
      <c r="AN452" s="1">
        <f t="shared" si="3938"/>
        <v>0</v>
      </c>
      <c r="AO452" s="44"/>
      <c r="AP452" s="44"/>
      <c r="AQ452" s="44"/>
      <c r="AR452" s="44">
        <v>7</v>
      </c>
      <c r="AS452" s="122">
        <f t="shared" si="3746"/>
        <v>0</v>
      </c>
      <c r="AT452" s="122">
        <f t="shared" si="3747"/>
        <v>0</v>
      </c>
      <c r="AU452" s="122">
        <f t="shared" si="3748"/>
        <v>0</v>
      </c>
      <c r="AV452" s="122"/>
      <c r="AW452" s="44"/>
      <c r="AX452" s="294"/>
      <c r="AY452" s="294"/>
      <c r="AZ452" s="294"/>
      <c r="BA452" s="294"/>
      <c r="BB452" s="294"/>
      <c r="BC452" s="29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>
        <v>1</v>
      </c>
      <c r="BN452" s="127"/>
      <c r="BO452" s="44"/>
      <c r="BP452" s="1"/>
      <c r="BQ452" s="44"/>
      <c r="BR452" s="17">
        <v>1</v>
      </c>
      <c r="BS452" s="1">
        <f t="shared" si="3750"/>
        <v>0</v>
      </c>
      <c r="BT452" s="17">
        <f t="shared" si="3939"/>
        <v>0</v>
      </c>
      <c r="BU452" s="44"/>
      <c r="BV452" s="44">
        <v>1</v>
      </c>
      <c r="BW452" s="44">
        <v>1</v>
      </c>
      <c r="BX452" s="44">
        <v>1</v>
      </c>
      <c r="BY452" s="44"/>
      <c r="BZ452" s="44"/>
      <c r="CA452" s="44"/>
      <c r="CB452" s="44"/>
      <c r="CC452" s="44"/>
      <c r="CD452" s="92"/>
      <c r="CE452" s="92"/>
      <c r="CF452" s="92"/>
      <c r="CG452" s="44"/>
      <c r="CH452" s="1"/>
      <c r="CI452" s="1">
        <v>1</v>
      </c>
      <c r="CJ452" s="1"/>
      <c r="CK452" s="383"/>
      <c r="CL452" s="383"/>
      <c r="CM452" s="383"/>
      <c r="CN452" s="1">
        <f t="shared" si="3752"/>
        <v>1</v>
      </c>
      <c r="CO452" s="1">
        <f t="shared" si="3753"/>
        <v>1</v>
      </c>
      <c r="CP452" s="20">
        <f t="shared" si="3754"/>
        <v>2.5</v>
      </c>
      <c r="CQ452" s="351"/>
      <c r="CR452" s="131">
        <f t="shared" si="3755"/>
        <v>1</v>
      </c>
      <c r="CS452" s="44">
        <v>2</v>
      </c>
      <c r="CT452" s="44">
        <v>1</v>
      </c>
      <c r="CU452" s="1"/>
      <c r="CV452" s="1"/>
      <c r="CW452" s="1">
        <v>2</v>
      </c>
      <c r="CX452" s="1"/>
      <c r="CY452" s="1">
        <v>4</v>
      </c>
      <c r="CZ452" s="44">
        <v>4</v>
      </c>
      <c r="DA452" s="17">
        <f t="shared" si="3940"/>
        <v>4</v>
      </c>
      <c r="DB452" s="359">
        <f t="shared" si="3780"/>
        <v>8</v>
      </c>
      <c r="DC452" s="359">
        <f t="shared" si="3781"/>
        <v>6</v>
      </c>
      <c r="DD452" s="44"/>
      <c r="DE452" s="44">
        <v>7</v>
      </c>
      <c r="DF452" s="44">
        <f>4*3</f>
        <v>12</v>
      </c>
      <c r="DG452" s="44"/>
      <c r="DH452" s="44"/>
      <c r="DI452" s="44"/>
      <c r="DJ452" s="44"/>
      <c r="DK452" s="44"/>
      <c r="DL452" s="44"/>
      <c r="DM452" s="44"/>
      <c r="DN452" s="44">
        <f>F452</f>
        <v>50</v>
      </c>
      <c r="DO452" s="1"/>
      <c r="DP452" s="1"/>
      <c r="DQ452" s="17">
        <f t="shared" si="3757"/>
        <v>0</v>
      </c>
      <c r="DR452" s="17">
        <f t="shared" si="3758"/>
        <v>0</v>
      </c>
      <c r="DS452" s="17">
        <f t="shared" si="3759"/>
        <v>0</v>
      </c>
      <c r="DT452" s="17">
        <f t="shared" si="3760"/>
        <v>0</v>
      </c>
      <c r="DU452" s="17">
        <f t="shared" si="3761"/>
        <v>0</v>
      </c>
      <c r="DV452" s="17">
        <f t="shared" si="3762"/>
        <v>0</v>
      </c>
      <c r="DW452" s="1"/>
      <c r="DX452" s="1"/>
      <c r="DY452" s="20">
        <f t="shared" si="3763"/>
        <v>0</v>
      </c>
      <c r="DZ452" s="20">
        <f t="shared" si="3764"/>
        <v>0</v>
      </c>
      <c r="EA452" s="20">
        <f t="shared" si="3765"/>
        <v>0</v>
      </c>
      <c r="EB452" s="20">
        <f t="shared" si="3766"/>
        <v>0</v>
      </c>
      <c r="EC452" s="18">
        <f t="shared" si="3767"/>
        <v>0</v>
      </c>
      <c r="ED452" s="19">
        <f t="shared" si="3941"/>
        <v>0</v>
      </c>
      <c r="EE452" s="19">
        <f t="shared" si="3769"/>
        <v>3</v>
      </c>
      <c r="EF452" s="1">
        <f t="shared" si="3770"/>
        <v>4</v>
      </c>
      <c r="EG452" s="18"/>
      <c r="EH452" s="341"/>
      <c r="EI452" s="44"/>
      <c r="EJ452" s="44">
        <v>11</v>
      </c>
      <c r="EK452" s="44">
        <f>4*5.5</f>
        <v>22</v>
      </c>
      <c r="EL452" s="93"/>
      <c r="EM452" s="93">
        <v>1</v>
      </c>
      <c r="EN452" s="93"/>
      <c r="EO452" s="366"/>
      <c r="EP452" s="366"/>
      <c r="EQ452" s="374"/>
      <c r="ER452" s="374"/>
      <c r="ES452" s="374"/>
      <c r="ET452" s="374"/>
      <c r="EU452" s="18">
        <f t="shared" si="3772"/>
        <v>6</v>
      </c>
      <c r="EV452" s="18">
        <f t="shared" si="3782"/>
        <v>2</v>
      </c>
      <c r="EW452" s="341">
        <v>1</v>
      </c>
      <c r="EX452" s="341">
        <v>1</v>
      </c>
      <c r="EY452" s="341">
        <v>5</v>
      </c>
      <c r="EZ452" s="365">
        <f t="shared" si="3783"/>
        <v>0.5</v>
      </c>
      <c r="FA452" s="44"/>
      <c r="FB452" s="44"/>
      <c r="FC452" s="44"/>
      <c r="FD452" s="45"/>
      <c r="FE452" s="45"/>
      <c r="FF452" s="45"/>
      <c r="FG452" s="300"/>
      <c r="FH452" s="45"/>
      <c r="FI452" s="45"/>
      <c r="FJ452" s="45"/>
      <c r="FK452" s="44"/>
      <c r="FL452" s="44"/>
      <c r="FM452" s="44"/>
      <c r="FN452" s="44"/>
      <c r="FO452" s="294"/>
      <c r="FP452" s="310">
        <f t="shared" si="3784"/>
        <v>0</v>
      </c>
      <c r="FQ452" s="20">
        <f t="shared" si="3774"/>
        <v>7</v>
      </c>
      <c r="FR452" s="20">
        <f t="shared" si="3775"/>
        <v>12</v>
      </c>
      <c r="FS452" s="20">
        <f t="shared" si="3776"/>
        <v>0</v>
      </c>
      <c r="FT452" s="20">
        <f t="shared" si="3777"/>
        <v>0</v>
      </c>
      <c r="FU452" s="20">
        <f t="shared" si="3778"/>
        <v>0</v>
      </c>
      <c r="FV452" s="20">
        <f t="shared" si="3779"/>
        <v>0</v>
      </c>
      <c r="FW452" s="44"/>
    </row>
    <row r="453" spans="1:179" s="316" customFormat="1" ht="24" customHeight="1">
      <c r="A453" s="302" t="s">
        <v>659</v>
      </c>
      <c r="B453" s="46" t="s">
        <v>183</v>
      </c>
      <c r="C453" s="46"/>
      <c r="D453" s="41"/>
      <c r="E453" s="41"/>
      <c r="F453" s="41"/>
      <c r="G453" s="41"/>
      <c r="H453" s="42"/>
      <c r="I453" s="42"/>
      <c r="J453" s="303"/>
      <c r="K453" s="303"/>
      <c r="L453" s="303"/>
      <c r="M453" s="303"/>
      <c r="N453" s="42"/>
      <c r="O453" s="42"/>
      <c r="P453" s="304"/>
      <c r="Q453" s="305"/>
      <c r="R453" s="304"/>
      <c r="S453" s="303"/>
      <c r="T453" s="303"/>
      <c r="U453" s="303"/>
      <c r="V453" s="303"/>
      <c r="W453" s="303"/>
      <c r="X453" s="303"/>
      <c r="Y453" s="303"/>
      <c r="Z453" s="303"/>
      <c r="AA453" s="303"/>
      <c r="AB453" s="303"/>
      <c r="AC453" s="304">
        <f t="shared" si="3927"/>
        <v>0</v>
      </c>
      <c r="AD453" s="304">
        <f t="shared" si="3928"/>
        <v>0</v>
      </c>
      <c r="AE453" s="304">
        <f t="shared" si="3929"/>
        <v>0</v>
      </c>
      <c r="AF453" s="304">
        <f t="shared" si="3930"/>
        <v>0</v>
      </c>
      <c r="AG453" s="304">
        <f t="shared" si="3931"/>
        <v>0</v>
      </c>
      <c r="AH453" s="304">
        <f t="shared" si="3932"/>
        <v>0</v>
      </c>
      <c r="AI453" s="304">
        <f t="shared" si="3933"/>
        <v>0</v>
      </c>
      <c r="AJ453" s="304">
        <f t="shared" si="3934"/>
        <v>0</v>
      </c>
      <c r="AK453" s="304">
        <f t="shared" si="3935"/>
        <v>0</v>
      </c>
      <c r="AL453" s="304">
        <f t="shared" si="3936"/>
        <v>0</v>
      </c>
      <c r="AM453" s="304">
        <f t="shared" si="3937"/>
        <v>0</v>
      </c>
      <c r="AN453" s="304">
        <f t="shared" si="3938"/>
        <v>0</v>
      </c>
      <c r="AO453" s="303"/>
      <c r="AP453" s="303"/>
      <c r="AQ453" s="303"/>
      <c r="AR453" s="303"/>
      <c r="AS453" s="306">
        <f t="shared" si="3746"/>
        <v>0</v>
      </c>
      <c r="AT453" s="306">
        <f t="shared" si="3747"/>
        <v>0</v>
      </c>
      <c r="AU453" s="306">
        <f t="shared" si="3748"/>
        <v>0</v>
      </c>
      <c r="AV453" s="306">
        <f t="shared" ref="AV453:AV504" si="3942">IF(AND(AR453&gt;0,OR(BR453&gt;=2,BR453=1)),AR453/G453,0)</f>
        <v>0</v>
      </c>
      <c r="AW453" s="303"/>
      <c r="AX453" s="333"/>
      <c r="AY453" s="333"/>
      <c r="AZ453" s="333"/>
      <c r="BA453" s="333"/>
      <c r="BB453" s="333"/>
      <c r="BC453" s="333"/>
      <c r="BD453" s="303"/>
      <c r="BE453" s="303"/>
      <c r="BF453" s="303"/>
      <c r="BG453" s="303"/>
      <c r="BH453" s="303"/>
      <c r="BI453" s="303"/>
      <c r="BJ453" s="303"/>
      <c r="BK453" s="303"/>
      <c r="BL453" s="303"/>
      <c r="BM453" s="303"/>
      <c r="BN453" s="307"/>
      <c r="BO453" s="303"/>
      <c r="BP453" s="304"/>
      <c r="BQ453" s="303"/>
      <c r="BR453" s="308"/>
      <c r="BS453" s="1">
        <f t="shared" si="3750"/>
        <v>0</v>
      </c>
      <c r="BT453" s="308">
        <f t="shared" si="3939"/>
        <v>0</v>
      </c>
      <c r="BU453" s="303"/>
      <c r="BV453" s="303"/>
      <c r="BW453" s="303"/>
      <c r="BX453" s="303"/>
      <c r="BY453" s="303"/>
      <c r="BZ453" s="303"/>
      <c r="CA453" s="303"/>
      <c r="CB453" s="303"/>
      <c r="CC453" s="303"/>
      <c r="CD453" s="309"/>
      <c r="CE453" s="309"/>
      <c r="CF453" s="309"/>
      <c r="CG453" s="303"/>
      <c r="CH453" s="304"/>
      <c r="CI453" s="304"/>
      <c r="CJ453" s="304"/>
      <c r="CK453" s="384"/>
      <c r="CL453" s="384"/>
      <c r="CM453" s="384"/>
      <c r="CN453" s="304">
        <f t="shared" si="3752"/>
        <v>0</v>
      </c>
      <c r="CO453" s="304">
        <f t="shared" si="3753"/>
        <v>0</v>
      </c>
      <c r="CP453" s="310">
        <f t="shared" si="3754"/>
        <v>0</v>
      </c>
      <c r="CQ453" s="352"/>
      <c r="CR453" s="311">
        <f t="shared" si="3755"/>
        <v>0</v>
      </c>
      <c r="CS453" s="303"/>
      <c r="CT453" s="303"/>
      <c r="CU453" s="304"/>
      <c r="CV453" s="304"/>
      <c r="CW453" s="304"/>
      <c r="CX453" s="304"/>
      <c r="CY453" s="304"/>
      <c r="CZ453" s="303"/>
      <c r="DA453" s="308">
        <f t="shared" si="3940"/>
        <v>0</v>
      </c>
      <c r="DB453" s="359">
        <f t="shared" si="3780"/>
        <v>0</v>
      </c>
      <c r="DC453" s="359">
        <f t="shared" si="3781"/>
        <v>0</v>
      </c>
      <c r="DD453" s="303"/>
      <c r="DE453" s="303"/>
      <c r="DF453" s="303"/>
      <c r="DG453" s="303"/>
      <c r="DH453" s="303"/>
      <c r="DI453" s="303"/>
      <c r="DJ453" s="303"/>
      <c r="DK453" s="303"/>
      <c r="DL453" s="303"/>
      <c r="DM453" s="303"/>
      <c r="DN453" s="303"/>
      <c r="DO453" s="304"/>
      <c r="DP453" s="304"/>
      <c r="DQ453" s="308">
        <f t="shared" si="3757"/>
        <v>0</v>
      </c>
      <c r="DR453" s="308">
        <f t="shared" si="3758"/>
        <v>0</v>
      </c>
      <c r="DS453" s="308">
        <f t="shared" si="3759"/>
        <v>0</v>
      </c>
      <c r="DT453" s="308">
        <f t="shared" si="3760"/>
        <v>0</v>
      </c>
      <c r="DU453" s="308">
        <f t="shared" si="3761"/>
        <v>0</v>
      </c>
      <c r="DV453" s="308">
        <f t="shared" si="3762"/>
        <v>0</v>
      </c>
      <c r="DW453" s="304"/>
      <c r="DX453" s="304"/>
      <c r="DY453" s="310">
        <f t="shared" si="3763"/>
        <v>0</v>
      </c>
      <c r="DZ453" s="310">
        <f t="shared" si="3764"/>
        <v>0</v>
      </c>
      <c r="EA453" s="310">
        <f t="shared" si="3765"/>
        <v>0</v>
      </c>
      <c r="EB453" s="310">
        <f t="shared" si="3766"/>
        <v>0</v>
      </c>
      <c r="EC453" s="312">
        <f t="shared" si="3767"/>
        <v>0</v>
      </c>
      <c r="ED453" s="313">
        <f t="shared" si="3941"/>
        <v>0</v>
      </c>
      <c r="EE453" s="313">
        <f t="shared" si="3769"/>
        <v>0</v>
      </c>
      <c r="EF453" s="304">
        <f t="shared" si="3770"/>
        <v>0</v>
      </c>
      <c r="EG453" s="312">
        <f t="shared" si="3771"/>
        <v>0</v>
      </c>
      <c r="EH453" s="344"/>
      <c r="EI453" s="303"/>
      <c r="EJ453" s="303"/>
      <c r="EK453" s="303"/>
      <c r="EL453" s="314"/>
      <c r="EM453" s="314"/>
      <c r="EN453" s="314"/>
      <c r="EO453" s="368"/>
      <c r="EP453" s="368"/>
      <c r="EQ453" s="375"/>
      <c r="ER453" s="375"/>
      <c r="ES453" s="375"/>
      <c r="ET453" s="375"/>
      <c r="EU453" s="18">
        <f t="shared" si="3772"/>
        <v>0</v>
      </c>
      <c r="EV453" s="18">
        <f t="shared" si="3782"/>
        <v>0</v>
      </c>
      <c r="EW453" s="344"/>
      <c r="EX453" s="344"/>
      <c r="EY453" s="344"/>
      <c r="EZ453" s="365">
        <f t="shared" si="3783"/>
        <v>0</v>
      </c>
      <c r="FA453" s="303"/>
      <c r="FB453" s="303"/>
      <c r="FC453" s="303"/>
      <c r="FD453" s="315"/>
      <c r="FE453" s="315"/>
      <c r="FF453" s="315"/>
      <c r="FG453" s="337"/>
      <c r="FH453" s="315"/>
      <c r="FI453" s="315"/>
      <c r="FJ453" s="315"/>
      <c r="FK453" s="303"/>
      <c r="FL453" s="303"/>
      <c r="FM453" s="303"/>
      <c r="FN453" s="303"/>
      <c r="FO453" s="333"/>
      <c r="FP453" s="310">
        <f t="shared" si="3784"/>
        <v>0</v>
      </c>
      <c r="FQ453" s="310">
        <f t="shared" si="3774"/>
        <v>0</v>
      </c>
      <c r="FR453" s="310">
        <f t="shared" si="3775"/>
        <v>0</v>
      </c>
      <c r="FS453" s="310">
        <f t="shared" si="3776"/>
        <v>0</v>
      </c>
      <c r="FT453" s="310">
        <f t="shared" si="3777"/>
        <v>0</v>
      </c>
      <c r="FU453" s="310">
        <f t="shared" si="3778"/>
        <v>0</v>
      </c>
      <c r="FV453" s="310">
        <f t="shared" si="3779"/>
        <v>0</v>
      </c>
      <c r="FW453" s="303"/>
    </row>
    <row r="454" spans="1:179" ht="24" customHeight="1">
      <c r="A454" s="40"/>
      <c r="B454" s="48" t="s">
        <v>27</v>
      </c>
      <c r="C454" s="48" t="s">
        <v>27</v>
      </c>
      <c r="D454" s="48" t="s">
        <v>165</v>
      </c>
      <c r="E454" s="48" t="s">
        <v>165</v>
      </c>
      <c r="F454" s="48">
        <v>6</v>
      </c>
      <c r="G454" s="48">
        <f t="shared" ref="G454:G461" si="3943">F454</f>
        <v>6</v>
      </c>
      <c r="H454" s="43">
        <v>1</v>
      </c>
      <c r="I454" s="43">
        <f>H454*1.5</f>
        <v>1.5</v>
      </c>
      <c r="J454" s="44"/>
      <c r="K454" s="44">
        <v>4</v>
      </c>
      <c r="L454" s="44"/>
      <c r="M454" s="44"/>
      <c r="N454" s="43"/>
      <c r="O454" s="43"/>
      <c r="P454" s="1"/>
      <c r="Q454" s="16"/>
      <c r="R454" s="1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1">
        <f t="shared" si="3927"/>
        <v>0</v>
      </c>
      <c r="AD454" s="1">
        <f t="shared" si="3928"/>
        <v>0</v>
      </c>
      <c r="AE454" s="1">
        <f t="shared" si="3929"/>
        <v>0</v>
      </c>
      <c r="AF454" s="1">
        <f t="shared" si="3930"/>
        <v>0</v>
      </c>
      <c r="AG454" s="1">
        <f t="shared" si="3931"/>
        <v>0</v>
      </c>
      <c r="AH454" s="1">
        <f t="shared" si="3932"/>
        <v>0</v>
      </c>
      <c r="AI454" s="1">
        <f t="shared" si="3933"/>
        <v>0</v>
      </c>
      <c r="AJ454" s="1">
        <f t="shared" si="3934"/>
        <v>0</v>
      </c>
      <c r="AK454" s="1">
        <f t="shared" si="3935"/>
        <v>0</v>
      </c>
      <c r="AL454" s="1">
        <f t="shared" si="3936"/>
        <v>0</v>
      </c>
      <c r="AM454" s="1">
        <f t="shared" si="3937"/>
        <v>0</v>
      </c>
      <c r="AN454" s="1">
        <f t="shared" si="3938"/>
        <v>0</v>
      </c>
      <c r="AO454" s="44"/>
      <c r="AP454" s="44"/>
      <c r="AQ454" s="44"/>
      <c r="AR454" s="44">
        <f t="shared" ref="AR454:AR467" si="3944">G454</f>
        <v>6</v>
      </c>
      <c r="AS454" s="122">
        <f t="shared" si="3746"/>
        <v>0</v>
      </c>
      <c r="AT454" s="122">
        <f t="shared" si="3747"/>
        <v>0</v>
      </c>
      <c r="AU454" s="122">
        <f t="shared" si="3748"/>
        <v>0</v>
      </c>
      <c r="AV454" s="122">
        <f t="shared" si="3942"/>
        <v>1</v>
      </c>
      <c r="AW454" s="44"/>
      <c r="AX454" s="294"/>
      <c r="AY454" s="294"/>
      <c r="AZ454" s="294"/>
      <c r="BA454" s="294"/>
      <c r="BB454" s="294"/>
      <c r="BC454" s="29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127"/>
      <c r="BO454" s="44"/>
      <c r="BP454" s="1"/>
      <c r="BQ454" s="44"/>
      <c r="BR454" s="17">
        <v>1</v>
      </c>
      <c r="BS454" s="1">
        <f t="shared" si="3750"/>
        <v>0</v>
      </c>
      <c r="BT454" s="17">
        <f t="shared" si="3939"/>
        <v>0</v>
      </c>
      <c r="BU454" s="44"/>
      <c r="BV454" s="44">
        <v>1</v>
      </c>
      <c r="BW454" s="44"/>
      <c r="BX454" s="44"/>
      <c r="BY454" s="44"/>
      <c r="BZ454" s="44"/>
      <c r="CA454" s="44"/>
      <c r="CB454" s="44"/>
      <c r="CC454" s="44"/>
      <c r="CD454" s="92"/>
      <c r="CE454" s="92"/>
      <c r="CF454" s="92"/>
      <c r="CG454" s="44"/>
      <c r="CH454" s="1"/>
      <c r="CI454" s="1"/>
      <c r="CJ454" s="1"/>
      <c r="CK454" s="383"/>
      <c r="CL454" s="383"/>
      <c r="CM454" s="383"/>
      <c r="CN454" s="1">
        <f t="shared" si="3752"/>
        <v>0</v>
      </c>
      <c r="CO454" s="1">
        <f t="shared" si="3753"/>
        <v>0</v>
      </c>
      <c r="CP454" s="20">
        <f t="shared" si="3754"/>
        <v>0</v>
      </c>
      <c r="CQ454" s="351"/>
      <c r="CR454" s="131">
        <f t="shared" si="3755"/>
        <v>0</v>
      </c>
      <c r="CS454" s="44"/>
      <c r="CT454" s="44"/>
      <c r="CU454" s="1"/>
      <c r="CV454" s="1"/>
      <c r="CW454" s="1"/>
      <c r="CX454" s="1"/>
      <c r="CY454" s="1"/>
      <c r="CZ454" s="44"/>
      <c r="DA454" s="17">
        <f t="shared" si="3940"/>
        <v>0</v>
      </c>
      <c r="DB454" s="359">
        <f t="shared" si="3780"/>
        <v>0</v>
      </c>
      <c r="DC454" s="359">
        <f t="shared" si="3781"/>
        <v>0</v>
      </c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1"/>
      <c r="DP454" s="1"/>
      <c r="DQ454" s="17">
        <f t="shared" si="3757"/>
        <v>0</v>
      </c>
      <c r="DR454" s="17">
        <f t="shared" si="3758"/>
        <v>0</v>
      </c>
      <c r="DS454" s="17">
        <f t="shared" si="3759"/>
        <v>0</v>
      </c>
      <c r="DT454" s="17">
        <f t="shared" si="3760"/>
        <v>0</v>
      </c>
      <c r="DU454" s="17">
        <f t="shared" si="3761"/>
        <v>0</v>
      </c>
      <c r="DV454" s="17">
        <f t="shared" si="3762"/>
        <v>0</v>
      </c>
      <c r="DW454" s="1"/>
      <c r="DX454" s="1"/>
      <c r="DY454" s="20">
        <f t="shared" si="3763"/>
        <v>0</v>
      </c>
      <c r="DZ454" s="20">
        <f t="shared" si="3764"/>
        <v>0</v>
      </c>
      <c r="EA454" s="20">
        <f t="shared" si="3765"/>
        <v>0</v>
      </c>
      <c r="EB454" s="20">
        <f t="shared" si="3766"/>
        <v>0</v>
      </c>
      <c r="EC454" s="18">
        <f t="shared" si="3767"/>
        <v>0</v>
      </c>
      <c r="ED454" s="19">
        <f t="shared" si="3941"/>
        <v>0</v>
      </c>
      <c r="EE454" s="19">
        <f t="shared" si="3769"/>
        <v>0</v>
      </c>
      <c r="EF454" s="1">
        <f t="shared" si="3770"/>
        <v>0</v>
      </c>
      <c r="EG454" s="18">
        <f t="shared" si="3771"/>
        <v>0</v>
      </c>
      <c r="EH454" s="341"/>
      <c r="EI454" s="44"/>
      <c r="EJ454" s="44"/>
      <c r="EK454" s="44"/>
      <c r="EL454" s="93"/>
      <c r="EM454" s="93"/>
      <c r="EN454" s="93"/>
      <c r="EO454" s="366"/>
      <c r="EP454" s="366"/>
      <c r="EQ454" s="374"/>
      <c r="ER454" s="374"/>
      <c r="ES454" s="374"/>
      <c r="ET454" s="374"/>
      <c r="EU454" s="18">
        <f t="shared" si="3772"/>
        <v>0</v>
      </c>
      <c r="EV454" s="18">
        <f t="shared" si="3782"/>
        <v>0</v>
      </c>
      <c r="EW454" s="341"/>
      <c r="EX454" s="341"/>
      <c r="EY454" s="341"/>
      <c r="EZ454" s="365">
        <f t="shared" si="3783"/>
        <v>0</v>
      </c>
      <c r="FA454" s="44"/>
      <c r="FB454" s="44"/>
      <c r="FC454" s="44"/>
      <c r="FD454" s="45"/>
      <c r="FE454" s="45"/>
      <c r="FF454" s="45"/>
      <c r="FG454" s="300"/>
      <c r="FH454" s="45"/>
      <c r="FI454" s="45"/>
      <c r="FJ454" s="45"/>
      <c r="FK454" s="44"/>
      <c r="FL454" s="44"/>
      <c r="FM454" s="44"/>
      <c r="FN454" s="44"/>
      <c r="FO454" s="294"/>
      <c r="FP454" s="310">
        <f t="shared" si="3784"/>
        <v>0</v>
      </c>
      <c r="FQ454" s="20">
        <f t="shared" si="3774"/>
        <v>0</v>
      </c>
      <c r="FR454" s="20">
        <f t="shared" si="3775"/>
        <v>0</v>
      </c>
      <c r="FS454" s="20">
        <f t="shared" si="3776"/>
        <v>0</v>
      </c>
      <c r="FT454" s="20">
        <f t="shared" si="3777"/>
        <v>0</v>
      </c>
      <c r="FU454" s="20">
        <f t="shared" si="3778"/>
        <v>0</v>
      </c>
      <c r="FV454" s="20">
        <f t="shared" si="3779"/>
        <v>0</v>
      </c>
      <c r="FW454" s="44"/>
    </row>
    <row r="455" spans="1:179" ht="24" customHeight="1">
      <c r="A455" s="40"/>
      <c r="B455" s="48">
        <v>1</v>
      </c>
      <c r="C455" s="48">
        <f t="shared" ref="C455:C461" si="3945">B455</f>
        <v>1</v>
      </c>
      <c r="D455" s="48" t="s">
        <v>187</v>
      </c>
      <c r="E455" s="48" t="s">
        <v>187</v>
      </c>
      <c r="F455" s="48">
        <v>10</v>
      </c>
      <c r="G455" s="48">
        <f t="shared" si="3943"/>
        <v>10</v>
      </c>
      <c r="H455" s="43"/>
      <c r="I455" s="43"/>
      <c r="J455" s="44"/>
      <c r="K455" s="44"/>
      <c r="L455" s="44"/>
      <c r="M455" s="44"/>
      <c r="N455" s="43"/>
      <c r="O455" s="43"/>
      <c r="P455" s="1"/>
      <c r="Q455" s="16"/>
      <c r="R455" s="1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1">
        <f t="shared" si="3927"/>
        <v>0</v>
      </c>
      <c r="AD455" s="1">
        <f t="shared" si="3928"/>
        <v>0</v>
      </c>
      <c r="AE455" s="1">
        <f t="shared" si="3929"/>
        <v>0</v>
      </c>
      <c r="AF455" s="1">
        <f t="shared" si="3930"/>
        <v>0</v>
      </c>
      <c r="AG455" s="1">
        <f t="shared" si="3931"/>
        <v>0</v>
      </c>
      <c r="AH455" s="1">
        <f t="shared" si="3932"/>
        <v>0</v>
      </c>
      <c r="AI455" s="1">
        <f t="shared" si="3933"/>
        <v>0</v>
      </c>
      <c r="AJ455" s="1">
        <f t="shared" si="3934"/>
        <v>0</v>
      </c>
      <c r="AK455" s="1">
        <f t="shared" si="3935"/>
        <v>0</v>
      </c>
      <c r="AL455" s="1">
        <f t="shared" si="3936"/>
        <v>0</v>
      </c>
      <c r="AM455" s="1">
        <f t="shared" si="3937"/>
        <v>0</v>
      </c>
      <c r="AN455" s="1">
        <f t="shared" si="3938"/>
        <v>0</v>
      </c>
      <c r="AO455" s="44"/>
      <c r="AP455" s="44"/>
      <c r="AQ455" s="44"/>
      <c r="AR455" s="44">
        <f t="shared" si="3944"/>
        <v>10</v>
      </c>
      <c r="AS455" s="122">
        <f t="shared" si="3746"/>
        <v>0</v>
      </c>
      <c r="AT455" s="122">
        <f t="shared" si="3747"/>
        <v>0</v>
      </c>
      <c r="AU455" s="122">
        <f t="shared" si="3748"/>
        <v>0</v>
      </c>
      <c r="AV455" s="122">
        <f t="shared" si="3942"/>
        <v>1</v>
      </c>
      <c r="AW455" s="44"/>
      <c r="AX455" s="294"/>
      <c r="AY455" s="294"/>
      <c r="AZ455" s="294"/>
      <c r="BA455" s="294"/>
      <c r="BB455" s="294"/>
      <c r="BC455" s="29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127"/>
      <c r="BO455" s="44"/>
      <c r="BP455" s="1"/>
      <c r="BQ455" s="44"/>
      <c r="BR455" s="17">
        <v>2</v>
      </c>
      <c r="BS455" s="1">
        <f t="shared" si="3750"/>
        <v>0</v>
      </c>
      <c r="BT455" s="17">
        <f t="shared" si="3939"/>
        <v>0</v>
      </c>
      <c r="BU455" s="44"/>
      <c r="BV455" s="44">
        <v>1</v>
      </c>
      <c r="BW455" s="44"/>
      <c r="BX455" s="44"/>
      <c r="BY455" s="44"/>
      <c r="BZ455" s="44"/>
      <c r="CA455" s="44"/>
      <c r="CB455" s="44"/>
      <c r="CC455" s="44"/>
      <c r="CD455" s="92"/>
      <c r="CE455" s="92"/>
      <c r="CF455" s="92"/>
      <c r="CG455" s="44"/>
      <c r="CH455" s="1"/>
      <c r="CI455" s="1"/>
      <c r="CJ455" s="1"/>
      <c r="CK455" s="383"/>
      <c r="CL455" s="383"/>
      <c r="CM455" s="383"/>
      <c r="CN455" s="1">
        <f t="shared" si="3752"/>
        <v>0</v>
      </c>
      <c r="CO455" s="1">
        <f t="shared" si="3753"/>
        <v>0</v>
      </c>
      <c r="CP455" s="20">
        <f t="shared" si="3754"/>
        <v>0</v>
      </c>
      <c r="CQ455" s="351"/>
      <c r="CR455" s="131">
        <f t="shared" si="3755"/>
        <v>0</v>
      </c>
      <c r="CS455" s="44"/>
      <c r="CT455" s="44"/>
      <c r="CU455" s="1"/>
      <c r="CV455" s="1"/>
      <c r="CW455" s="1"/>
      <c r="CX455" s="1"/>
      <c r="CY455" s="1"/>
      <c r="CZ455" s="44"/>
      <c r="DA455" s="17">
        <f t="shared" si="3940"/>
        <v>0</v>
      </c>
      <c r="DB455" s="359">
        <f t="shared" si="3780"/>
        <v>0</v>
      </c>
      <c r="DC455" s="359">
        <f t="shared" si="3781"/>
        <v>0</v>
      </c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1"/>
      <c r="DP455" s="1"/>
      <c r="DQ455" s="17">
        <f t="shared" si="3757"/>
        <v>0</v>
      </c>
      <c r="DR455" s="17">
        <f t="shared" si="3758"/>
        <v>0</v>
      </c>
      <c r="DS455" s="17">
        <f t="shared" si="3759"/>
        <v>0</v>
      </c>
      <c r="DT455" s="17">
        <f t="shared" si="3760"/>
        <v>0</v>
      </c>
      <c r="DU455" s="17">
        <f t="shared" si="3761"/>
        <v>0</v>
      </c>
      <c r="DV455" s="17">
        <f t="shared" si="3762"/>
        <v>0</v>
      </c>
      <c r="DW455" s="1"/>
      <c r="DX455" s="1"/>
      <c r="DY455" s="20">
        <f t="shared" si="3763"/>
        <v>0</v>
      </c>
      <c r="DZ455" s="20">
        <f t="shared" si="3764"/>
        <v>0</v>
      </c>
      <c r="EA455" s="20">
        <f t="shared" si="3765"/>
        <v>0</v>
      </c>
      <c r="EB455" s="20">
        <f t="shared" si="3766"/>
        <v>0</v>
      </c>
      <c r="EC455" s="18">
        <f t="shared" si="3767"/>
        <v>0</v>
      </c>
      <c r="ED455" s="19">
        <f t="shared" si="3941"/>
        <v>0</v>
      </c>
      <c r="EE455" s="19">
        <f t="shared" si="3769"/>
        <v>0</v>
      </c>
      <c r="EF455" s="1">
        <f t="shared" si="3770"/>
        <v>0</v>
      </c>
      <c r="EG455" s="18">
        <f t="shared" si="3771"/>
        <v>0</v>
      </c>
      <c r="EH455" s="341"/>
      <c r="EI455" s="44"/>
      <c r="EJ455" s="44"/>
      <c r="EK455" s="44"/>
      <c r="EL455" s="93"/>
      <c r="EM455" s="93"/>
      <c r="EN455" s="93"/>
      <c r="EO455" s="366"/>
      <c r="EP455" s="366"/>
      <c r="EQ455" s="374"/>
      <c r="ER455" s="374"/>
      <c r="ES455" s="374"/>
      <c r="ET455" s="374"/>
      <c r="EU455" s="18">
        <f t="shared" si="3772"/>
        <v>0</v>
      </c>
      <c r="EV455" s="18">
        <f t="shared" si="3782"/>
        <v>0</v>
      </c>
      <c r="EW455" s="341"/>
      <c r="EX455" s="341"/>
      <c r="EY455" s="341"/>
      <c r="EZ455" s="365">
        <f t="shared" si="3783"/>
        <v>0</v>
      </c>
      <c r="FA455" s="44"/>
      <c r="FB455" s="44"/>
      <c r="FC455" s="44"/>
      <c r="FD455" s="45"/>
      <c r="FE455" s="45"/>
      <c r="FF455" s="45"/>
      <c r="FG455" s="300"/>
      <c r="FH455" s="45"/>
      <c r="FI455" s="45"/>
      <c r="FJ455" s="45"/>
      <c r="FK455" s="44"/>
      <c r="FL455" s="44"/>
      <c r="FM455" s="44"/>
      <c r="FN455" s="44"/>
      <c r="FO455" s="294"/>
      <c r="FP455" s="310">
        <f t="shared" si="3784"/>
        <v>0</v>
      </c>
      <c r="FQ455" s="20">
        <f t="shared" si="3774"/>
        <v>0</v>
      </c>
      <c r="FR455" s="20">
        <f t="shared" si="3775"/>
        <v>0</v>
      </c>
      <c r="FS455" s="20">
        <f t="shared" si="3776"/>
        <v>0</v>
      </c>
      <c r="FT455" s="20">
        <f t="shared" si="3777"/>
        <v>0</v>
      </c>
      <c r="FU455" s="20">
        <f t="shared" si="3778"/>
        <v>0</v>
      </c>
      <c r="FV455" s="20">
        <f t="shared" si="3779"/>
        <v>0</v>
      </c>
      <c r="FW455" s="44"/>
    </row>
    <row r="456" spans="1:179" ht="24" customHeight="1">
      <c r="A456" s="40"/>
      <c r="B456" s="48">
        <v>2</v>
      </c>
      <c r="C456" s="48">
        <f t="shared" si="3945"/>
        <v>2</v>
      </c>
      <c r="D456" s="48" t="s">
        <v>44</v>
      </c>
      <c r="E456" s="48" t="s">
        <v>44</v>
      </c>
      <c r="F456" s="48">
        <v>31</v>
      </c>
      <c r="G456" s="48">
        <f t="shared" si="3943"/>
        <v>31</v>
      </c>
      <c r="H456" s="43"/>
      <c r="I456" s="43"/>
      <c r="J456" s="44"/>
      <c r="K456" s="44"/>
      <c r="L456" s="44"/>
      <c r="M456" s="44"/>
      <c r="N456" s="43"/>
      <c r="O456" s="43"/>
      <c r="P456" s="1"/>
      <c r="Q456" s="16"/>
      <c r="R456" s="1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1">
        <f t="shared" si="3927"/>
        <v>0</v>
      </c>
      <c r="AD456" s="1">
        <f t="shared" si="3928"/>
        <v>0</v>
      </c>
      <c r="AE456" s="1">
        <f t="shared" si="3929"/>
        <v>0</v>
      </c>
      <c r="AF456" s="1">
        <f t="shared" si="3930"/>
        <v>0</v>
      </c>
      <c r="AG456" s="1">
        <f t="shared" si="3931"/>
        <v>0</v>
      </c>
      <c r="AH456" s="1">
        <f t="shared" si="3932"/>
        <v>0</v>
      </c>
      <c r="AI456" s="1">
        <f t="shared" si="3933"/>
        <v>0</v>
      </c>
      <c r="AJ456" s="1">
        <f t="shared" si="3934"/>
        <v>0</v>
      </c>
      <c r="AK456" s="1">
        <f t="shared" si="3935"/>
        <v>0</v>
      </c>
      <c r="AL456" s="1">
        <f t="shared" si="3936"/>
        <v>0</v>
      </c>
      <c r="AM456" s="1">
        <f t="shared" si="3937"/>
        <v>0</v>
      </c>
      <c r="AN456" s="1">
        <f t="shared" si="3938"/>
        <v>0</v>
      </c>
      <c r="AO456" s="44"/>
      <c r="AP456" s="44"/>
      <c r="AQ456" s="44"/>
      <c r="AR456" s="44">
        <f t="shared" si="3944"/>
        <v>31</v>
      </c>
      <c r="AS456" s="122">
        <f t="shared" si="3746"/>
        <v>0</v>
      </c>
      <c r="AT456" s="122">
        <f t="shared" si="3747"/>
        <v>0</v>
      </c>
      <c r="AU456" s="122">
        <f t="shared" si="3748"/>
        <v>0</v>
      </c>
      <c r="AV456" s="122">
        <f t="shared" si="3942"/>
        <v>1</v>
      </c>
      <c r="AW456" s="44"/>
      <c r="AX456" s="294"/>
      <c r="AY456" s="294"/>
      <c r="AZ456" s="294"/>
      <c r="BA456" s="294"/>
      <c r="BB456" s="294"/>
      <c r="BC456" s="29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127"/>
      <c r="BO456" s="44"/>
      <c r="BP456" s="1"/>
      <c r="BQ456" s="44"/>
      <c r="BR456" s="17">
        <v>2</v>
      </c>
      <c r="BS456" s="1">
        <f t="shared" si="3750"/>
        <v>0</v>
      </c>
      <c r="BT456" s="17">
        <f t="shared" si="3939"/>
        <v>0</v>
      </c>
      <c r="BU456" s="44"/>
      <c r="BV456" s="44">
        <v>1</v>
      </c>
      <c r="BW456" s="44"/>
      <c r="BX456" s="44"/>
      <c r="BY456" s="44"/>
      <c r="BZ456" s="44"/>
      <c r="CA456" s="44"/>
      <c r="CB456" s="44"/>
      <c r="CC456" s="44"/>
      <c r="CD456" s="92"/>
      <c r="CE456" s="92"/>
      <c r="CF456" s="92"/>
      <c r="CG456" s="44"/>
      <c r="CH456" s="1"/>
      <c r="CI456" s="1"/>
      <c r="CJ456" s="1"/>
      <c r="CK456" s="383"/>
      <c r="CL456" s="383"/>
      <c r="CM456" s="383"/>
      <c r="CN456" s="1">
        <f t="shared" si="3752"/>
        <v>0</v>
      </c>
      <c r="CO456" s="1">
        <f t="shared" si="3753"/>
        <v>0</v>
      </c>
      <c r="CP456" s="20">
        <f t="shared" si="3754"/>
        <v>0</v>
      </c>
      <c r="CQ456" s="351"/>
      <c r="CR456" s="131">
        <f t="shared" si="3755"/>
        <v>0</v>
      </c>
      <c r="CS456" s="44"/>
      <c r="CT456" s="44"/>
      <c r="CU456" s="1"/>
      <c r="CV456" s="1"/>
      <c r="CW456" s="1"/>
      <c r="CX456" s="1"/>
      <c r="CY456" s="1"/>
      <c r="CZ456" s="44"/>
      <c r="DA456" s="17">
        <f t="shared" si="3940"/>
        <v>0</v>
      </c>
      <c r="DB456" s="359">
        <f t="shared" si="3780"/>
        <v>0</v>
      </c>
      <c r="DC456" s="359">
        <f t="shared" si="3781"/>
        <v>0</v>
      </c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1"/>
      <c r="DP456" s="1"/>
      <c r="DQ456" s="17">
        <f t="shared" si="3757"/>
        <v>0</v>
      </c>
      <c r="DR456" s="17">
        <f t="shared" si="3758"/>
        <v>0</v>
      </c>
      <c r="DS456" s="17">
        <f t="shared" si="3759"/>
        <v>0</v>
      </c>
      <c r="DT456" s="17">
        <f t="shared" si="3760"/>
        <v>0</v>
      </c>
      <c r="DU456" s="17">
        <f t="shared" si="3761"/>
        <v>0</v>
      </c>
      <c r="DV456" s="17">
        <f t="shared" si="3762"/>
        <v>0</v>
      </c>
      <c r="DW456" s="1"/>
      <c r="DX456" s="1"/>
      <c r="DY456" s="20">
        <f t="shared" si="3763"/>
        <v>0</v>
      </c>
      <c r="DZ456" s="20">
        <f t="shared" si="3764"/>
        <v>0</v>
      </c>
      <c r="EA456" s="20">
        <f t="shared" si="3765"/>
        <v>0</v>
      </c>
      <c r="EB456" s="20">
        <f t="shared" si="3766"/>
        <v>0</v>
      </c>
      <c r="EC456" s="18">
        <f t="shared" si="3767"/>
        <v>0</v>
      </c>
      <c r="ED456" s="19">
        <f t="shared" si="3941"/>
        <v>0</v>
      </c>
      <c r="EE456" s="19">
        <f t="shared" si="3769"/>
        <v>0</v>
      </c>
      <c r="EF456" s="1">
        <f t="shared" si="3770"/>
        <v>0</v>
      </c>
      <c r="EG456" s="18">
        <f t="shared" si="3771"/>
        <v>0</v>
      </c>
      <c r="EH456" s="341"/>
      <c r="EI456" s="44"/>
      <c r="EJ456" s="44"/>
      <c r="EK456" s="44"/>
      <c r="EL456" s="93"/>
      <c r="EM456" s="93"/>
      <c r="EN456" s="93"/>
      <c r="EO456" s="366"/>
      <c r="EP456" s="366"/>
      <c r="EQ456" s="374"/>
      <c r="ER456" s="374"/>
      <c r="ES456" s="374"/>
      <c r="ET456" s="374"/>
      <c r="EU456" s="18">
        <f t="shared" si="3772"/>
        <v>0</v>
      </c>
      <c r="EV456" s="18">
        <f t="shared" si="3782"/>
        <v>0</v>
      </c>
      <c r="EW456" s="341"/>
      <c r="EX456" s="341"/>
      <c r="EY456" s="341"/>
      <c r="EZ456" s="365">
        <f t="shared" si="3783"/>
        <v>0</v>
      </c>
      <c r="FA456" s="44"/>
      <c r="FB456" s="44"/>
      <c r="FC456" s="44"/>
      <c r="FD456" s="45"/>
      <c r="FE456" s="45"/>
      <c r="FF456" s="45"/>
      <c r="FG456" s="300"/>
      <c r="FH456" s="45"/>
      <c r="FI456" s="45"/>
      <c r="FJ456" s="45"/>
      <c r="FK456" s="44"/>
      <c r="FL456" s="44"/>
      <c r="FM456" s="44"/>
      <c r="FN456" s="44"/>
      <c r="FO456" s="294"/>
      <c r="FP456" s="310">
        <f t="shared" si="3784"/>
        <v>0</v>
      </c>
      <c r="FQ456" s="20">
        <f t="shared" si="3774"/>
        <v>0</v>
      </c>
      <c r="FR456" s="20">
        <f t="shared" si="3775"/>
        <v>0</v>
      </c>
      <c r="FS456" s="20">
        <f t="shared" si="3776"/>
        <v>0</v>
      </c>
      <c r="FT456" s="20">
        <f t="shared" si="3777"/>
        <v>0</v>
      </c>
      <c r="FU456" s="20">
        <f t="shared" si="3778"/>
        <v>0</v>
      </c>
      <c r="FV456" s="20">
        <f t="shared" si="3779"/>
        <v>0</v>
      </c>
      <c r="FW456" s="44"/>
    </row>
    <row r="457" spans="1:179" ht="24" customHeight="1">
      <c r="A457" s="40"/>
      <c r="B457" s="48">
        <v>3</v>
      </c>
      <c r="C457" s="48">
        <f t="shared" si="3945"/>
        <v>3</v>
      </c>
      <c r="D457" s="48" t="s">
        <v>187</v>
      </c>
      <c r="E457" s="48" t="str">
        <f>D457</f>
        <v>2LT8,5</v>
      </c>
      <c r="F457" s="48">
        <v>27</v>
      </c>
      <c r="G457" s="48">
        <f t="shared" si="3943"/>
        <v>27</v>
      </c>
      <c r="H457" s="43"/>
      <c r="I457" s="43"/>
      <c r="J457" s="44"/>
      <c r="K457" s="44"/>
      <c r="L457" s="44"/>
      <c r="M457" s="44"/>
      <c r="N457" s="43"/>
      <c r="O457" s="43"/>
      <c r="P457" s="1"/>
      <c r="Q457" s="16"/>
      <c r="R457" s="1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1">
        <f t="shared" si="3927"/>
        <v>0</v>
      </c>
      <c r="AD457" s="1">
        <f t="shared" si="3928"/>
        <v>0</v>
      </c>
      <c r="AE457" s="1">
        <f t="shared" si="3929"/>
        <v>0</v>
      </c>
      <c r="AF457" s="1">
        <f t="shared" si="3930"/>
        <v>0</v>
      </c>
      <c r="AG457" s="1">
        <f t="shared" si="3931"/>
        <v>0</v>
      </c>
      <c r="AH457" s="1">
        <f t="shared" si="3932"/>
        <v>0</v>
      </c>
      <c r="AI457" s="1">
        <f t="shared" si="3933"/>
        <v>0</v>
      </c>
      <c r="AJ457" s="1">
        <f t="shared" si="3934"/>
        <v>0</v>
      </c>
      <c r="AK457" s="1">
        <f t="shared" si="3935"/>
        <v>0</v>
      </c>
      <c r="AL457" s="1">
        <f t="shared" si="3936"/>
        <v>0</v>
      </c>
      <c r="AM457" s="1">
        <f t="shared" si="3937"/>
        <v>0</v>
      </c>
      <c r="AN457" s="1">
        <f t="shared" si="3938"/>
        <v>0</v>
      </c>
      <c r="AO457" s="44"/>
      <c r="AP457" s="44"/>
      <c r="AQ457" s="44"/>
      <c r="AR457" s="44">
        <f t="shared" si="3944"/>
        <v>27</v>
      </c>
      <c r="AS457" s="122">
        <f t="shared" si="3746"/>
        <v>0</v>
      </c>
      <c r="AT457" s="122">
        <f t="shared" si="3747"/>
        <v>0</v>
      </c>
      <c r="AU457" s="122">
        <f t="shared" si="3748"/>
        <v>0</v>
      </c>
      <c r="AV457" s="122">
        <f t="shared" si="3942"/>
        <v>1</v>
      </c>
      <c r="AW457" s="44"/>
      <c r="AX457" s="294"/>
      <c r="AY457" s="294"/>
      <c r="AZ457" s="294"/>
      <c r="BA457" s="294"/>
      <c r="BB457" s="294"/>
      <c r="BC457" s="29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127"/>
      <c r="BO457" s="44"/>
      <c r="BP457" s="1"/>
      <c r="BQ457" s="44"/>
      <c r="BR457" s="17">
        <v>2</v>
      </c>
      <c r="BS457" s="1">
        <f t="shared" si="3750"/>
        <v>0</v>
      </c>
      <c r="BT457" s="17">
        <f t="shared" si="3939"/>
        <v>0</v>
      </c>
      <c r="BU457" s="44">
        <v>8</v>
      </c>
      <c r="BV457" s="44">
        <v>1</v>
      </c>
      <c r="BW457" s="44"/>
      <c r="BX457" s="44"/>
      <c r="BY457" s="44"/>
      <c r="BZ457" s="44"/>
      <c r="CA457" s="44"/>
      <c r="CB457" s="44"/>
      <c r="CC457" s="44"/>
      <c r="CD457" s="92"/>
      <c r="CE457" s="92"/>
      <c r="CF457" s="92"/>
      <c r="CG457" s="44"/>
      <c r="CH457" s="1"/>
      <c r="CI457" s="1"/>
      <c r="CJ457" s="1"/>
      <c r="CK457" s="383"/>
      <c r="CL457" s="383"/>
      <c r="CM457" s="383"/>
      <c r="CN457" s="1">
        <f t="shared" si="3752"/>
        <v>0</v>
      </c>
      <c r="CO457" s="1">
        <f t="shared" si="3753"/>
        <v>0</v>
      </c>
      <c r="CP457" s="20">
        <f t="shared" si="3754"/>
        <v>0</v>
      </c>
      <c r="CQ457" s="351"/>
      <c r="CR457" s="131">
        <f t="shared" si="3755"/>
        <v>0</v>
      </c>
      <c r="CS457" s="44"/>
      <c r="CT457" s="44"/>
      <c r="CU457" s="1"/>
      <c r="CV457" s="1"/>
      <c r="CW457" s="1"/>
      <c r="CX457" s="1"/>
      <c r="CY457" s="1"/>
      <c r="CZ457" s="44"/>
      <c r="DA457" s="17">
        <f t="shared" si="3940"/>
        <v>0</v>
      </c>
      <c r="DB457" s="359">
        <f t="shared" si="3780"/>
        <v>0</v>
      </c>
      <c r="DC457" s="359">
        <f t="shared" si="3781"/>
        <v>0</v>
      </c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1"/>
      <c r="DP457" s="1"/>
      <c r="DQ457" s="17">
        <f t="shared" si="3757"/>
        <v>0</v>
      </c>
      <c r="DR457" s="17">
        <f t="shared" si="3758"/>
        <v>0</v>
      </c>
      <c r="DS457" s="17">
        <f t="shared" si="3759"/>
        <v>0</v>
      </c>
      <c r="DT457" s="17">
        <f t="shared" si="3760"/>
        <v>0</v>
      </c>
      <c r="DU457" s="17">
        <f t="shared" si="3761"/>
        <v>0</v>
      </c>
      <c r="DV457" s="17">
        <f t="shared" si="3762"/>
        <v>0</v>
      </c>
      <c r="DW457" s="1"/>
      <c r="DX457" s="1"/>
      <c r="DY457" s="20">
        <f t="shared" si="3763"/>
        <v>0</v>
      </c>
      <c r="DZ457" s="20">
        <f t="shared" si="3764"/>
        <v>0</v>
      </c>
      <c r="EA457" s="20">
        <f t="shared" si="3765"/>
        <v>0</v>
      </c>
      <c r="EB457" s="20">
        <f t="shared" si="3766"/>
        <v>0</v>
      </c>
      <c r="EC457" s="18">
        <f t="shared" si="3767"/>
        <v>0</v>
      </c>
      <c r="ED457" s="19">
        <f t="shared" si="3941"/>
        <v>0</v>
      </c>
      <c r="EE457" s="19">
        <f t="shared" si="3769"/>
        <v>0</v>
      </c>
      <c r="EF457" s="1">
        <f t="shared" si="3770"/>
        <v>0</v>
      </c>
      <c r="EG457" s="18">
        <f t="shared" si="3771"/>
        <v>0</v>
      </c>
      <c r="EH457" s="341"/>
      <c r="EI457" s="44"/>
      <c r="EJ457" s="44"/>
      <c r="EK457" s="44"/>
      <c r="EL457" s="93"/>
      <c r="EM457" s="93"/>
      <c r="EN457" s="93"/>
      <c r="EO457" s="366"/>
      <c r="EP457" s="366"/>
      <c r="EQ457" s="374"/>
      <c r="ER457" s="374"/>
      <c r="ES457" s="374"/>
      <c r="ET457" s="374"/>
      <c r="EU457" s="18">
        <f t="shared" si="3772"/>
        <v>0</v>
      </c>
      <c r="EV457" s="18">
        <f t="shared" si="3782"/>
        <v>0</v>
      </c>
      <c r="EW457" s="341"/>
      <c r="EX457" s="341"/>
      <c r="EY457" s="341"/>
      <c r="EZ457" s="365">
        <f t="shared" si="3783"/>
        <v>0</v>
      </c>
      <c r="FA457" s="44"/>
      <c r="FB457" s="44"/>
      <c r="FC457" s="44"/>
      <c r="FD457" s="45"/>
      <c r="FE457" s="45"/>
      <c r="FF457" s="45"/>
      <c r="FG457" s="300"/>
      <c r="FH457" s="45"/>
      <c r="FI457" s="45"/>
      <c r="FJ457" s="45"/>
      <c r="FK457" s="44"/>
      <c r="FL457" s="44"/>
      <c r="FM457" s="44"/>
      <c r="FN457" s="44"/>
      <c r="FO457" s="294"/>
      <c r="FP457" s="310">
        <f t="shared" si="3784"/>
        <v>0</v>
      </c>
      <c r="FQ457" s="20">
        <f t="shared" si="3774"/>
        <v>0</v>
      </c>
      <c r="FR457" s="20">
        <f t="shared" si="3775"/>
        <v>0</v>
      </c>
      <c r="FS457" s="20">
        <f t="shared" si="3776"/>
        <v>0</v>
      </c>
      <c r="FT457" s="20">
        <f t="shared" si="3777"/>
        <v>0</v>
      </c>
      <c r="FU457" s="20">
        <f t="shared" si="3778"/>
        <v>0</v>
      </c>
      <c r="FV457" s="20">
        <f t="shared" si="3779"/>
        <v>0</v>
      </c>
      <c r="FW457" s="44"/>
    </row>
    <row r="458" spans="1:179" ht="24" customHeight="1">
      <c r="A458" s="40"/>
      <c r="B458" s="48" t="s">
        <v>243</v>
      </c>
      <c r="C458" s="48" t="str">
        <f t="shared" si="3945"/>
        <v>3.2</v>
      </c>
      <c r="D458" s="48" t="s">
        <v>44</v>
      </c>
      <c r="E458" s="48" t="str">
        <f>D458</f>
        <v>LT8,5</v>
      </c>
      <c r="F458" s="48">
        <v>21</v>
      </c>
      <c r="G458" s="48">
        <f t="shared" si="3943"/>
        <v>21</v>
      </c>
      <c r="H458" s="43"/>
      <c r="I458" s="43"/>
      <c r="J458" s="44"/>
      <c r="K458" s="44"/>
      <c r="L458" s="44"/>
      <c r="M458" s="44"/>
      <c r="N458" s="43"/>
      <c r="O458" s="43"/>
      <c r="P458" s="1"/>
      <c r="Q458" s="16"/>
      <c r="R458" s="1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1">
        <f t="shared" si="3927"/>
        <v>0</v>
      </c>
      <c r="AD458" s="1">
        <f t="shared" si="3928"/>
        <v>0</v>
      </c>
      <c r="AE458" s="1">
        <f t="shared" si="3929"/>
        <v>0</v>
      </c>
      <c r="AF458" s="1">
        <f t="shared" si="3930"/>
        <v>0</v>
      </c>
      <c r="AG458" s="1">
        <f t="shared" si="3931"/>
        <v>0</v>
      </c>
      <c r="AH458" s="1">
        <f t="shared" si="3932"/>
        <v>0</v>
      </c>
      <c r="AI458" s="1">
        <f t="shared" si="3933"/>
        <v>0</v>
      </c>
      <c r="AJ458" s="1">
        <f t="shared" si="3934"/>
        <v>0</v>
      </c>
      <c r="AK458" s="1">
        <f t="shared" si="3935"/>
        <v>0</v>
      </c>
      <c r="AL458" s="1">
        <f t="shared" si="3936"/>
        <v>0</v>
      </c>
      <c r="AM458" s="1">
        <f t="shared" si="3937"/>
        <v>0</v>
      </c>
      <c r="AN458" s="1">
        <f t="shared" si="3938"/>
        <v>0</v>
      </c>
      <c r="AO458" s="44"/>
      <c r="AP458" s="44"/>
      <c r="AQ458" s="44"/>
      <c r="AR458" s="44">
        <f t="shared" si="3944"/>
        <v>21</v>
      </c>
      <c r="AS458" s="122">
        <f t="shared" si="3746"/>
        <v>0</v>
      </c>
      <c r="AT458" s="122">
        <f t="shared" si="3747"/>
        <v>0</v>
      </c>
      <c r="AU458" s="122">
        <f t="shared" si="3748"/>
        <v>0</v>
      </c>
      <c r="AV458" s="122">
        <f t="shared" si="3942"/>
        <v>1</v>
      </c>
      <c r="AW458" s="44"/>
      <c r="AX458" s="294"/>
      <c r="AY458" s="294"/>
      <c r="AZ458" s="294"/>
      <c r="BA458" s="294"/>
      <c r="BB458" s="294"/>
      <c r="BC458" s="294"/>
      <c r="BD458" s="44"/>
      <c r="BE458" s="44"/>
      <c r="BF458" s="44"/>
      <c r="BG458" s="44"/>
      <c r="BH458" s="44"/>
      <c r="BI458" s="44"/>
      <c r="BJ458" s="44">
        <v>1</v>
      </c>
      <c r="BK458" s="44"/>
      <c r="BL458" s="44"/>
      <c r="BM458" s="44"/>
      <c r="BN458" s="127"/>
      <c r="BO458" s="44"/>
      <c r="BP458" s="1"/>
      <c r="BQ458" s="44"/>
      <c r="BR458" s="17">
        <v>4</v>
      </c>
      <c r="BS458" s="1">
        <f t="shared" si="3750"/>
        <v>0</v>
      </c>
      <c r="BT458" s="17">
        <f t="shared" si="3939"/>
        <v>0</v>
      </c>
      <c r="BU458" s="44"/>
      <c r="BV458" s="44">
        <v>1</v>
      </c>
      <c r="BW458" s="44"/>
      <c r="BX458" s="44"/>
      <c r="BY458" s="44"/>
      <c r="BZ458" s="44"/>
      <c r="CA458" s="44"/>
      <c r="CB458" s="44"/>
      <c r="CC458" s="44"/>
      <c r="CD458" s="92"/>
      <c r="CE458" s="92"/>
      <c r="CF458" s="92"/>
      <c r="CG458" s="44"/>
      <c r="CH458" s="1"/>
      <c r="CI458" s="1">
        <v>1</v>
      </c>
      <c r="CJ458" s="1"/>
      <c r="CK458" s="383"/>
      <c r="CL458" s="383"/>
      <c r="CM458" s="383"/>
      <c r="CN458" s="1">
        <f t="shared" si="3752"/>
        <v>0</v>
      </c>
      <c r="CO458" s="1">
        <f t="shared" si="3753"/>
        <v>0</v>
      </c>
      <c r="CP458" s="20">
        <f t="shared" si="3754"/>
        <v>2.5</v>
      </c>
      <c r="CQ458" s="351"/>
      <c r="CR458" s="131">
        <f t="shared" si="3755"/>
        <v>1</v>
      </c>
      <c r="CS458" s="44"/>
      <c r="CT458" s="44"/>
      <c r="CU458" s="1"/>
      <c r="CV458" s="1"/>
      <c r="CW458" s="1">
        <v>1</v>
      </c>
      <c r="CX458" s="1"/>
      <c r="CY458" s="1">
        <v>1</v>
      </c>
      <c r="CZ458" s="44">
        <v>1</v>
      </c>
      <c r="DA458" s="17">
        <f t="shared" si="3940"/>
        <v>1</v>
      </c>
      <c r="DB458" s="359">
        <f t="shared" si="3780"/>
        <v>2</v>
      </c>
      <c r="DC458" s="359">
        <f t="shared" si="3781"/>
        <v>2</v>
      </c>
      <c r="DD458" s="44"/>
      <c r="DE458" s="44"/>
      <c r="DF458" s="44"/>
      <c r="DG458" s="44"/>
      <c r="DH458" s="44">
        <v>4</v>
      </c>
      <c r="DI458" s="44">
        <v>4</v>
      </c>
      <c r="DJ458" s="44"/>
      <c r="DK458" s="44"/>
      <c r="DL458" s="44"/>
      <c r="DM458" s="44">
        <f t="shared" ref="DM458:DM468" si="3946">G458</f>
        <v>21</v>
      </c>
      <c r="DN458" s="44"/>
      <c r="DO458" s="1"/>
      <c r="DP458" s="1"/>
      <c r="DQ458" s="17">
        <f t="shared" si="3757"/>
        <v>0</v>
      </c>
      <c r="DR458" s="17">
        <f t="shared" si="3758"/>
        <v>0</v>
      </c>
      <c r="DS458" s="17">
        <f t="shared" si="3759"/>
        <v>0</v>
      </c>
      <c r="DT458" s="17">
        <f t="shared" si="3760"/>
        <v>0</v>
      </c>
      <c r="DU458" s="17">
        <f t="shared" si="3761"/>
        <v>0</v>
      </c>
      <c r="DV458" s="17">
        <f t="shared" si="3762"/>
        <v>0</v>
      </c>
      <c r="DW458" s="1"/>
      <c r="DX458" s="1"/>
      <c r="DY458" s="20">
        <f t="shared" si="3763"/>
        <v>0</v>
      </c>
      <c r="DZ458" s="20">
        <f t="shared" si="3764"/>
        <v>0</v>
      </c>
      <c r="EA458" s="20">
        <f t="shared" si="3765"/>
        <v>0</v>
      </c>
      <c r="EB458" s="20">
        <f t="shared" si="3766"/>
        <v>0</v>
      </c>
      <c r="EC458" s="18">
        <f t="shared" si="3767"/>
        <v>1</v>
      </c>
      <c r="ED458" s="19">
        <f t="shared" si="3941"/>
        <v>3</v>
      </c>
      <c r="EE458" s="19">
        <f t="shared" si="3769"/>
        <v>0</v>
      </c>
      <c r="EF458" s="1">
        <f t="shared" si="3770"/>
        <v>0</v>
      </c>
      <c r="EG458" s="18">
        <f t="shared" si="3771"/>
        <v>5</v>
      </c>
      <c r="EH458" s="341"/>
      <c r="EI458" s="44"/>
      <c r="EJ458" s="44">
        <v>5.5</v>
      </c>
      <c r="EK458" s="44">
        <v>5.5</v>
      </c>
      <c r="EL458" s="93">
        <v>1</v>
      </c>
      <c r="EM458" s="93"/>
      <c r="EN458" s="93"/>
      <c r="EO458" s="366"/>
      <c r="EP458" s="366"/>
      <c r="EQ458" s="374"/>
      <c r="ER458" s="374"/>
      <c r="ES458" s="374"/>
      <c r="ET458" s="374"/>
      <c r="EU458" s="18">
        <f t="shared" si="3772"/>
        <v>3</v>
      </c>
      <c r="EV458" s="18">
        <f t="shared" si="3782"/>
        <v>2</v>
      </c>
      <c r="EW458" s="341">
        <v>1</v>
      </c>
      <c r="EX458" s="341"/>
      <c r="EY458" s="341">
        <v>4</v>
      </c>
      <c r="EZ458" s="365">
        <f t="shared" si="3783"/>
        <v>0</v>
      </c>
      <c r="FA458" s="44"/>
      <c r="FB458" s="44"/>
      <c r="FC458" s="44"/>
      <c r="FD458" s="45"/>
      <c r="FE458" s="45"/>
      <c r="FF458" s="45"/>
      <c r="FG458" s="300"/>
      <c r="FH458" s="45"/>
      <c r="FI458" s="45"/>
      <c r="FJ458" s="45"/>
      <c r="FK458" s="44"/>
      <c r="FL458" s="44">
        <f>F458</f>
        <v>21</v>
      </c>
      <c r="FM458" s="44"/>
      <c r="FN458" s="44"/>
      <c r="FO458" s="294"/>
      <c r="FP458" s="310">
        <f t="shared" si="3784"/>
        <v>0</v>
      </c>
      <c r="FQ458" s="20">
        <f t="shared" si="3774"/>
        <v>0</v>
      </c>
      <c r="FR458" s="20">
        <f t="shared" si="3775"/>
        <v>0</v>
      </c>
      <c r="FS458" s="20">
        <f t="shared" si="3776"/>
        <v>0</v>
      </c>
      <c r="FT458" s="20">
        <f t="shared" si="3777"/>
        <v>0</v>
      </c>
      <c r="FU458" s="20">
        <f t="shared" si="3778"/>
        <v>0</v>
      </c>
      <c r="FV458" s="20">
        <f t="shared" si="3779"/>
        <v>0</v>
      </c>
      <c r="FW458" s="44"/>
    </row>
    <row r="459" spans="1:179" ht="24" customHeight="1">
      <c r="A459" s="40"/>
      <c r="B459" s="48" t="s">
        <v>660</v>
      </c>
      <c r="C459" s="48" t="str">
        <f t="shared" si="3945"/>
        <v>3.4</v>
      </c>
      <c r="D459" s="48" t="s">
        <v>645</v>
      </c>
      <c r="E459" s="48" t="str">
        <f>D459</f>
        <v>LT7,5 +LT8,5</v>
      </c>
      <c r="F459" s="48">
        <v>24</v>
      </c>
      <c r="G459" s="48">
        <f t="shared" si="3943"/>
        <v>24</v>
      </c>
      <c r="H459" s="43"/>
      <c r="I459" s="43"/>
      <c r="J459" s="44"/>
      <c r="K459" s="44"/>
      <c r="L459" s="44"/>
      <c r="M459" s="44"/>
      <c r="N459" s="43"/>
      <c r="O459" s="43"/>
      <c r="P459" s="1"/>
      <c r="Q459" s="16"/>
      <c r="R459" s="1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1">
        <f t="shared" ref="AC459:AC460" si="3947">+IF(S459=1,1,0)+IF(T459=1,1,0)</f>
        <v>0</v>
      </c>
      <c r="AD459" s="1">
        <f t="shared" ref="AD459:AD460" si="3948">+IF(U459=1,1,0)+IF(V459=1,1,0)</f>
        <v>0</v>
      </c>
      <c r="AE459" s="1">
        <f t="shared" ref="AE459:AE460" si="3949">+IF(W459=1,1,0)+IF(X459=1,1,0)</f>
        <v>0</v>
      </c>
      <c r="AF459" s="1">
        <f t="shared" ref="AF459:AF460" si="3950">+IF(Y459=1,1,0)+IF(Z459=1,1,0)</f>
        <v>0</v>
      </c>
      <c r="AG459" s="1">
        <f t="shared" ref="AG459:AG460" si="3951">+IF(AA459=1,1,0)</f>
        <v>0</v>
      </c>
      <c r="AH459" s="1">
        <f t="shared" ref="AH459:AH460" si="3952">+IF(AB459=1,1,0)</f>
        <v>0</v>
      </c>
      <c r="AI459" s="1">
        <f t="shared" ref="AI459:AI460" si="3953">+IF(S459=2,1,0)+IF(T459=2,1,0)</f>
        <v>0</v>
      </c>
      <c r="AJ459" s="1">
        <f t="shared" ref="AJ459:AJ460" si="3954">+IF(U459=2,1,0)+IF(V459=2,1,0)</f>
        <v>0</v>
      </c>
      <c r="AK459" s="1">
        <f t="shared" ref="AK459:AK460" si="3955">+IF(X459=2,1,0)+IF(W459=2,1,0)</f>
        <v>0</v>
      </c>
      <c r="AL459" s="1">
        <f t="shared" ref="AL459:AL460" si="3956">+IF(Y459=2,1,0)+IF(Z459=2,1,0)</f>
        <v>0</v>
      </c>
      <c r="AM459" s="1">
        <f t="shared" ref="AM459:AM460" si="3957">+IF(AA459=2,1,0)</f>
        <v>0</v>
      </c>
      <c r="AN459" s="1">
        <f t="shared" ref="AN459:AN460" si="3958">+IF(AB459=2,1,0)</f>
        <v>0</v>
      </c>
      <c r="AO459" s="44"/>
      <c r="AP459" s="44"/>
      <c r="AQ459" s="44"/>
      <c r="AR459" s="44">
        <f t="shared" si="3944"/>
        <v>24</v>
      </c>
      <c r="AS459" s="122">
        <f t="shared" si="3746"/>
        <v>0</v>
      </c>
      <c r="AT459" s="122">
        <f t="shared" si="3747"/>
        <v>0</v>
      </c>
      <c r="AU459" s="122">
        <f t="shared" si="3748"/>
        <v>0</v>
      </c>
      <c r="AV459" s="122">
        <f t="shared" si="3942"/>
        <v>1</v>
      </c>
      <c r="AW459" s="44"/>
      <c r="AX459" s="294"/>
      <c r="AY459" s="294"/>
      <c r="AZ459" s="294"/>
      <c r="BA459" s="294"/>
      <c r="BB459" s="294"/>
      <c r="BC459" s="29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127"/>
      <c r="BO459" s="44">
        <v>1</v>
      </c>
      <c r="BP459" s="1"/>
      <c r="BQ459" s="44"/>
      <c r="BR459" s="17">
        <v>4</v>
      </c>
      <c r="BS459" s="1">
        <f t="shared" si="3750"/>
        <v>0</v>
      </c>
      <c r="BT459" s="17">
        <f t="shared" ref="BT459:BT460" si="3959">+BS459*2</f>
        <v>0</v>
      </c>
      <c r="BU459" s="44"/>
      <c r="BV459" s="44">
        <v>1</v>
      </c>
      <c r="BW459" s="44"/>
      <c r="BX459" s="44"/>
      <c r="BY459" s="44"/>
      <c r="BZ459" s="44"/>
      <c r="CA459" s="44"/>
      <c r="CB459" s="44"/>
      <c r="CC459" s="44"/>
      <c r="CD459" s="92"/>
      <c r="CE459" s="92"/>
      <c r="CF459" s="92"/>
      <c r="CG459" s="44"/>
      <c r="CH459" s="1"/>
      <c r="CI459" s="1">
        <v>1</v>
      </c>
      <c r="CJ459" s="1"/>
      <c r="CK459" s="383"/>
      <c r="CL459" s="383"/>
      <c r="CM459" s="383"/>
      <c r="CN459" s="1">
        <f t="shared" si="3752"/>
        <v>0</v>
      </c>
      <c r="CO459" s="1">
        <f t="shared" si="3753"/>
        <v>0</v>
      </c>
      <c r="CP459" s="20">
        <f t="shared" si="3754"/>
        <v>2.5</v>
      </c>
      <c r="CQ459" s="351"/>
      <c r="CR459" s="131">
        <f>+IF(SUM(AX459:BM459)&gt;0,1,0)+1</f>
        <v>1</v>
      </c>
      <c r="CS459" s="44">
        <v>2</v>
      </c>
      <c r="CT459" s="44">
        <v>1</v>
      </c>
      <c r="CU459" s="1"/>
      <c r="CV459" s="1"/>
      <c r="CW459" s="1">
        <v>2</v>
      </c>
      <c r="CX459" s="1"/>
      <c r="CY459" s="1">
        <v>4</v>
      </c>
      <c r="CZ459" s="44">
        <v>5</v>
      </c>
      <c r="DA459" s="17">
        <f t="shared" ref="DA459:DA460" si="3960">+CY459</f>
        <v>4</v>
      </c>
      <c r="DB459" s="359">
        <f t="shared" si="3780"/>
        <v>9</v>
      </c>
      <c r="DC459" s="359">
        <f t="shared" si="3781"/>
        <v>6</v>
      </c>
      <c r="DD459" s="44"/>
      <c r="DE459" s="44">
        <v>6</v>
      </c>
      <c r="DF459" s="44">
        <v>6</v>
      </c>
      <c r="DG459" s="44"/>
      <c r="DH459" s="44"/>
      <c r="DI459" s="44">
        <v>4</v>
      </c>
      <c r="DJ459" s="44"/>
      <c r="DK459" s="44"/>
      <c r="DL459" s="44"/>
      <c r="DM459" s="44">
        <f t="shared" si="3946"/>
        <v>24</v>
      </c>
      <c r="DN459" s="44"/>
      <c r="DO459" s="1"/>
      <c r="DP459" s="1"/>
      <c r="DQ459" s="17">
        <f t="shared" si="3757"/>
        <v>0</v>
      </c>
      <c r="DR459" s="17">
        <f t="shared" si="3758"/>
        <v>0</v>
      </c>
      <c r="DS459" s="17">
        <f t="shared" si="3759"/>
        <v>0</v>
      </c>
      <c r="DT459" s="17">
        <f t="shared" si="3760"/>
        <v>0</v>
      </c>
      <c r="DU459" s="17">
        <f t="shared" si="3761"/>
        <v>0</v>
      </c>
      <c r="DV459" s="17">
        <f t="shared" si="3762"/>
        <v>0</v>
      </c>
      <c r="DW459" s="1"/>
      <c r="DX459" s="1"/>
      <c r="DY459" s="20">
        <f t="shared" si="3763"/>
        <v>0</v>
      </c>
      <c r="DZ459" s="20">
        <f t="shared" si="3764"/>
        <v>0</v>
      </c>
      <c r="EA459" s="20">
        <f t="shared" si="3765"/>
        <v>0</v>
      </c>
      <c r="EB459" s="20">
        <f t="shared" si="3766"/>
        <v>0</v>
      </c>
      <c r="EC459" s="18">
        <f t="shared" si="3767"/>
        <v>0</v>
      </c>
      <c r="ED459" s="19">
        <f t="shared" ref="ED459:ED460" si="3961">+IF(EC459&lt;&gt;0,EC459*3,0)</f>
        <v>0</v>
      </c>
      <c r="EE459" s="19">
        <f t="shared" si="3769"/>
        <v>3</v>
      </c>
      <c r="EF459" s="1">
        <f t="shared" si="3770"/>
        <v>4</v>
      </c>
      <c r="EG459" s="18">
        <f t="shared" si="3771"/>
        <v>5</v>
      </c>
      <c r="EH459" s="341"/>
      <c r="EI459" s="44"/>
      <c r="EJ459" s="44">
        <v>11</v>
      </c>
      <c r="EK459" s="44">
        <v>11</v>
      </c>
      <c r="EL459" s="93">
        <v>1</v>
      </c>
      <c r="EM459" s="93"/>
      <c r="EN459" s="93"/>
      <c r="EO459" s="366"/>
      <c r="EP459" s="366"/>
      <c r="EQ459" s="374"/>
      <c r="ER459" s="374"/>
      <c r="ES459" s="374"/>
      <c r="ET459" s="374"/>
      <c r="EU459" s="18">
        <f t="shared" si="3772"/>
        <v>7</v>
      </c>
      <c r="EV459" s="18">
        <f t="shared" si="3782"/>
        <v>2</v>
      </c>
      <c r="EW459" s="341">
        <v>2</v>
      </c>
      <c r="EX459" s="341">
        <v>2</v>
      </c>
      <c r="EY459" s="341">
        <v>5</v>
      </c>
      <c r="EZ459" s="365">
        <f t="shared" si="3783"/>
        <v>0</v>
      </c>
      <c r="FA459" s="44"/>
      <c r="FB459" s="44"/>
      <c r="FC459" s="44"/>
      <c r="FD459" s="45"/>
      <c r="FE459" s="45"/>
      <c r="FF459" s="45"/>
      <c r="FG459" s="300"/>
      <c r="FH459" s="45"/>
      <c r="FI459" s="45"/>
      <c r="FJ459" s="45"/>
      <c r="FK459" s="44"/>
      <c r="FL459" s="44">
        <f>F459</f>
        <v>24</v>
      </c>
      <c r="FM459" s="44"/>
      <c r="FN459" s="44"/>
      <c r="FO459" s="294"/>
      <c r="FP459" s="310">
        <f t="shared" si="3784"/>
        <v>0</v>
      </c>
      <c r="FQ459" s="20">
        <f t="shared" si="3774"/>
        <v>6</v>
      </c>
      <c r="FR459" s="20">
        <f t="shared" si="3775"/>
        <v>6</v>
      </c>
      <c r="FS459" s="20">
        <f t="shared" si="3776"/>
        <v>0</v>
      </c>
      <c r="FT459" s="20">
        <f t="shared" si="3777"/>
        <v>0</v>
      </c>
      <c r="FU459" s="20">
        <f t="shared" si="3778"/>
        <v>0</v>
      </c>
      <c r="FV459" s="20">
        <f t="shared" si="3779"/>
        <v>0</v>
      </c>
      <c r="FW459" s="44"/>
    </row>
    <row r="460" spans="1:179" ht="24" customHeight="1">
      <c r="A460" s="40"/>
      <c r="B460" s="48" t="s">
        <v>661</v>
      </c>
      <c r="C460" s="48" t="str">
        <f t="shared" si="3945"/>
        <v>3.6</v>
      </c>
      <c r="D460" s="48" t="s">
        <v>53</v>
      </c>
      <c r="E460" s="48" t="str">
        <f>D460</f>
        <v>LT7,5</v>
      </c>
      <c r="F460" s="48">
        <v>29</v>
      </c>
      <c r="G460" s="48">
        <f t="shared" si="3943"/>
        <v>29</v>
      </c>
      <c r="H460" s="43"/>
      <c r="I460" s="43"/>
      <c r="J460" s="44"/>
      <c r="K460" s="44"/>
      <c r="L460" s="44"/>
      <c r="M460" s="44"/>
      <c r="N460" s="43"/>
      <c r="O460" s="43"/>
      <c r="P460" s="1"/>
      <c r="Q460" s="16"/>
      <c r="R460" s="1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1">
        <f t="shared" si="3947"/>
        <v>0</v>
      </c>
      <c r="AD460" s="1">
        <f t="shared" si="3948"/>
        <v>0</v>
      </c>
      <c r="AE460" s="1">
        <f t="shared" si="3949"/>
        <v>0</v>
      </c>
      <c r="AF460" s="1">
        <f t="shared" si="3950"/>
        <v>0</v>
      </c>
      <c r="AG460" s="1">
        <f t="shared" si="3951"/>
        <v>0</v>
      </c>
      <c r="AH460" s="1">
        <f t="shared" si="3952"/>
        <v>0</v>
      </c>
      <c r="AI460" s="1">
        <f t="shared" si="3953"/>
        <v>0</v>
      </c>
      <c r="AJ460" s="1">
        <f t="shared" si="3954"/>
        <v>0</v>
      </c>
      <c r="AK460" s="1">
        <f t="shared" si="3955"/>
        <v>0</v>
      </c>
      <c r="AL460" s="1">
        <f t="shared" si="3956"/>
        <v>0</v>
      </c>
      <c r="AM460" s="1">
        <f t="shared" si="3957"/>
        <v>0</v>
      </c>
      <c r="AN460" s="1">
        <f t="shared" si="3958"/>
        <v>0</v>
      </c>
      <c r="AO460" s="44"/>
      <c r="AP460" s="44"/>
      <c r="AQ460" s="44"/>
      <c r="AR460" s="44">
        <f t="shared" si="3944"/>
        <v>29</v>
      </c>
      <c r="AS460" s="122">
        <f t="shared" si="3746"/>
        <v>0</v>
      </c>
      <c r="AT460" s="122">
        <f t="shared" si="3747"/>
        <v>0</v>
      </c>
      <c r="AU460" s="122">
        <f t="shared" si="3748"/>
        <v>0</v>
      </c>
      <c r="AV460" s="122">
        <f t="shared" si="3942"/>
        <v>1</v>
      </c>
      <c r="AW460" s="44"/>
      <c r="AX460" s="294"/>
      <c r="AY460" s="294"/>
      <c r="AZ460" s="294"/>
      <c r="BA460" s="294"/>
      <c r="BB460" s="294"/>
      <c r="BC460" s="294"/>
      <c r="BD460" s="44"/>
      <c r="BE460" s="44"/>
      <c r="BF460" s="44"/>
      <c r="BG460" s="44"/>
      <c r="BH460" s="44">
        <v>1</v>
      </c>
      <c r="BI460" s="44"/>
      <c r="BJ460" s="44"/>
      <c r="BK460" s="44"/>
      <c r="BL460" s="44"/>
      <c r="BM460" s="44"/>
      <c r="BN460" s="127"/>
      <c r="BO460" s="44"/>
      <c r="BP460" s="1"/>
      <c r="BQ460" s="44"/>
      <c r="BR460" s="17">
        <v>4</v>
      </c>
      <c r="BS460" s="1">
        <f t="shared" si="3750"/>
        <v>0</v>
      </c>
      <c r="BT460" s="17">
        <f t="shared" si="3959"/>
        <v>0</v>
      </c>
      <c r="BU460" s="44"/>
      <c r="BV460" s="44">
        <v>1</v>
      </c>
      <c r="BW460" s="44"/>
      <c r="BX460" s="44"/>
      <c r="BY460" s="44"/>
      <c r="BZ460" s="44"/>
      <c r="CA460" s="44"/>
      <c r="CB460" s="44"/>
      <c r="CC460" s="44"/>
      <c r="CD460" s="92"/>
      <c r="CE460" s="92"/>
      <c r="CF460" s="92"/>
      <c r="CG460" s="44"/>
      <c r="CH460" s="1">
        <v>1</v>
      </c>
      <c r="CI460" s="1"/>
      <c r="CJ460" s="1"/>
      <c r="CK460" s="383"/>
      <c r="CL460" s="383"/>
      <c r="CM460" s="383"/>
      <c r="CN460" s="1">
        <f t="shared" si="3752"/>
        <v>0</v>
      </c>
      <c r="CO460" s="1">
        <f t="shared" si="3753"/>
        <v>0</v>
      </c>
      <c r="CP460" s="20">
        <f t="shared" si="3754"/>
        <v>2.5</v>
      </c>
      <c r="CQ460" s="351"/>
      <c r="CR460" s="131">
        <f t="shared" ref="CR460:CR485" si="3962">+IF(SUM(AX460:BM460)&gt;0,1,0)</f>
        <v>1</v>
      </c>
      <c r="CS460" s="44">
        <v>1</v>
      </c>
      <c r="CT460" s="44">
        <v>1</v>
      </c>
      <c r="CU460" s="1"/>
      <c r="CV460" s="1"/>
      <c r="CW460" s="1">
        <v>2</v>
      </c>
      <c r="CX460" s="1"/>
      <c r="CY460" s="1">
        <v>1</v>
      </c>
      <c r="CZ460" s="44">
        <v>5</v>
      </c>
      <c r="DA460" s="17">
        <f t="shared" si="3960"/>
        <v>1</v>
      </c>
      <c r="DB460" s="359">
        <f t="shared" si="3780"/>
        <v>6</v>
      </c>
      <c r="DC460" s="359">
        <f t="shared" si="3781"/>
        <v>3</v>
      </c>
      <c r="DD460" s="44"/>
      <c r="DE460" s="44">
        <v>6</v>
      </c>
      <c r="DF460" s="44"/>
      <c r="DG460" s="44"/>
      <c r="DH460" s="44"/>
      <c r="DI460" s="44">
        <v>4</v>
      </c>
      <c r="DJ460" s="44"/>
      <c r="DK460" s="44"/>
      <c r="DL460" s="44"/>
      <c r="DM460" s="44">
        <f t="shared" si="3946"/>
        <v>29</v>
      </c>
      <c r="DN460" s="44"/>
      <c r="DO460" s="1"/>
      <c r="DP460" s="1"/>
      <c r="DQ460" s="17">
        <f t="shared" si="3757"/>
        <v>0</v>
      </c>
      <c r="DR460" s="17">
        <f t="shared" si="3758"/>
        <v>0</v>
      </c>
      <c r="DS460" s="17">
        <f t="shared" si="3759"/>
        <v>0</v>
      </c>
      <c r="DT460" s="17">
        <f t="shared" si="3760"/>
        <v>0</v>
      </c>
      <c r="DU460" s="17">
        <f t="shared" si="3761"/>
        <v>0</v>
      </c>
      <c r="DV460" s="17">
        <f t="shared" si="3762"/>
        <v>0</v>
      </c>
      <c r="DW460" s="1"/>
      <c r="DX460" s="1"/>
      <c r="DY460" s="20">
        <f t="shared" si="3763"/>
        <v>0</v>
      </c>
      <c r="DZ460" s="20">
        <f t="shared" si="3764"/>
        <v>0</v>
      </c>
      <c r="EA460" s="20">
        <f t="shared" si="3765"/>
        <v>0</v>
      </c>
      <c r="EB460" s="20">
        <f t="shared" si="3766"/>
        <v>0</v>
      </c>
      <c r="EC460" s="18">
        <f t="shared" si="3767"/>
        <v>0</v>
      </c>
      <c r="ED460" s="19">
        <f t="shared" si="3961"/>
        <v>0</v>
      </c>
      <c r="EE460" s="19">
        <f t="shared" si="3769"/>
        <v>3</v>
      </c>
      <c r="EF460" s="1">
        <f t="shared" si="3770"/>
        <v>4</v>
      </c>
      <c r="EG460" s="18">
        <f t="shared" si="3771"/>
        <v>5</v>
      </c>
      <c r="EH460" s="341"/>
      <c r="EI460" s="44"/>
      <c r="EJ460" s="44">
        <v>9</v>
      </c>
      <c r="EK460" s="44"/>
      <c r="EL460" s="93">
        <v>1</v>
      </c>
      <c r="EM460" s="93"/>
      <c r="EN460" s="93"/>
      <c r="EO460" s="366"/>
      <c r="EP460" s="366"/>
      <c r="EQ460" s="374"/>
      <c r="ER460" s="374"/>
      <c r="ES460" s="374"/>
      <c r="ET460" s="374"/>
      <c r="EU460" s="18">
        <f t="shared" si="3772"/>
        <v>7</v>
      </c>
      <c r="EV460" s="18">
        <f t="shared" si="3782"/>
        <v>2</v>
      </c>
      <c r="EW460" s="341">
        <v>1</v>
      </c>
      <c r="EX460" s="341"/>
      <c r="EY460" s="341">
        <v>5</v>
      </c>
      <c r="EZ460" s="365">
        <f t="shared" si="3783"/>
        <v>0</v>
      </c>
      <c r="FA460" s="44"/>
      <c r="FB460" s="44"/>
      <c r="FC460" s="44"/>
      <c r="FD460" s="45"/>
      <c r="FE460" s="45"/>
      <c r="FF460" s="45"/>
      <c r="FG460" s="300"/>
      <c r="FH460" s="45"/>
      <c r="FI460" s="45"/>
      <c r="FJ460" s="45"/>
      <c r="FK460" s="44"/>
      <c r="FL460" s="44">
        <f>F460</f>
        <v>29</v>
      </c>
      <c r="FM460" s="44"/>
      <c r="FN460" s="44"/>
      <c r="FO460" s="294"/>
      <c r="FP460" s="310">
        <f t="shared" si="3784"/>
        <v>0</v>
      </c>
      <c r="FQ460" s="20">
        <f t="shared" si="3774"/>
        <v>6</v>
      </c>
      <c r="FR460" s="20">
        <f t="shared" si="3775"/>
        <v>0</v>
      </c>
      <c r="FS460" s="20">
        <f t="shared" si="3776"/>
        <v>0</v>
      </c>
      <c r="FT460" s="20">
        <f t="shared" si="3777"/>
        <v>0</v>
      </c>
      <c r="FU460" s="20">
        <f t="shared" si="3778"/>
        <v>0</v>
      </c>
      <c r="FV460" s="20">
        <f t="shared" si="3779"/>
        <v>0</v>
      </c>
      <c r="FW460" s="44"/>
    </row>
    <row r="461" spans="1:179" ht="24" customHeight="1">
      <c r="A461" s="40"/>
      <c r="B461" s="48" t="s">
        <v>662</v>
      </c>
      <c r="C461" s="48" t="str">
        <f t="shared" si="3945"/>
        <v>3.8</v>
      </c>
      <c r="D461" s="48" t="s">
        <v>53</v>
      </c>
      <c r="E461" s="48" t="s">
        <v>188</v>
      </c>
      <c r="F461" s="48">
        <v>39</v>
      </c>
      <c r="G461" s="48">
        <f t="shared" si="3943"/>
        <v>39</v>
      </c>
      <c r="H461" s="43"/>
      <c r="I461" s="43"/>
      <c r="J461" s="44"/>
      <c r="K461" s="44"/>
      <c r="L461" s="44"/>
      <c r="M461" s="44"/>
      <c r="N461" s="43"/>
      <c r="O461" s="43"/>
      <c r="P461" s="1"/>
      <c r="Q461" s="16"/>
      <c r="R461" s="1"/>
      <c r="S461" s="44"/>
      <c r="T461" s="44">
        <v>1</v>
      </c>
      <c r="U461" s="44"/>
      <c r="V461" s="44"/>
      <c r="W461" s="44"/>
      <c r="X461" s="44"/>
      <c r="Y461" s="44"/>
      <c r="Z461" s="44"/>
      <c r="AA461" s="44"/>
      <c r="AB461" s="44"/>
      <c r="AC461" s="1">
        <f t="shared" ref="AC461:AC462" si="3963">+IF(S461=1,1,0)+IF(T461=1,1,0)</f>
        <v>1</v>
      </c>
      <c r="AD461" s="1">
        <f t="shared" ref="AD461:AD462" si="3964">+IF(U461=1,1,0)+IF(V461=1,1,0)</f>
        <v>0</v>
      </c>
      <c r="AE461" s="1">
        <f t="shared" ref="AE461:AE462" si="3965">+IF(W461=1,1,0)+IF(X461=1,1,0)</f>
        <v>0</v>
      </c>
      <c r="AF461" s="1">
        <f t="shared" ref="AF461:AF462" si="3966">+IF(Y461=1,1,0)+IF(Z461=1,1,0)</f>
        <v>0</v>
      </c>
      <c r="AG461" s="1">
        <f t="shared" ref="AG461:AG462" si="3967">+IF(AA461=1,1,0)</f>
        <v>0</v>
      </c>
      <c r="AH461" s="1">
        <f t="shared" ref="AH461:AH462" si="3968">+IF(AB461=1,1,0)</f>
        <v>0</v>
      </c>
      <c r="AI461" s="1">
        <f t="shared" ref="AI461:AI462" si="3969">+IF(S461=2,1,0)+IF(T461=2,1,0)</f>
        <v>0</v>
      </c>
      <c r="AJ461" s="1">
        <f t="shared" ref="AJ461:AJ462" si="3970">+IF(U461=2,1,0)+IF(V461=2,1,0)</f>
        <v>0</v>
      </c>
      <c r="AK461" s="1">
        <f t="shared" ref="AK461:AK462" si="3971">+IF(X461=2,1,0)+IF(W461=2,1,0)</f>
        <v>0</v>
      </c>
      <c r="AL461" s="1">
        <f t="shared" ref="AL461:AL462" si="3972">+IF(Y461=2,1,0)+IF(Z461=2,1,0)</f>
        <v>0</v>
      </c>
      <c r="AM461" s="1">
        <f t="shared" ref="AM461:AM462" si="3973">+IF(AA461=2,1,0)</f>
        <v>0</v>
      </c>
      <c r="AN461" s="1">
        <f t="shared" ref="AN461:AN462" si="3974">+IF(AB461=2,1,0)</f>
        <v>0</v>
      </c>
      <c r="AO461" s="44"/>
      <c r="AP461" s="44"/>
      <c r="AQ461" s="44"/>
      <c r="AR461" s="44">
        <f t="shared" si="3944"/>
        <v>39</v>
      </c>
      <c r="AS461" s="122">
        <f t="shared" si="3746"/>
        <v>0</v>
      </c>
      <c r="AT461" s="122">
        <f t="shared" si="3747"/>
        <v>0</v>
      </c>
      <c r="AU461" s="122">
        <f t="shared" si="3748"/>
        <v>0</v>
      </c>
      <c r="AV461" s="122">
        <f t="shared" si="3942"/>
        <v>1</v>
      </c>
      <c r="AW461" s="44"/>
      <c r="AX461" s="294"/>
      <c r="AY461" s="294"/>
      <c r="AZ461" s="294"/>
      <c r="BA461" s="294"/>
      <c r="BB461" s="294"/>
      <c r="BC461" s="29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>
        <v>1</v>
      </c>
      <c r="BN461" s="127"/>
      <c r="BO461" s="44"/>
      <c r="BP461" s="1"/>
      <c r="BQ461" s="44"/>
      <c r="BR461" s="17">
        <v>4</v>
      </c>
      <c r="BS461" s="1">
        <f t="shared" si="3750"/>
        <v>0</v>
      </c>
      <c r="BT461" s="17">
        <f t="shared" ref="BT461:BT462" si="3975">+BS461*2</f>
        <v>0</v>
      </c>
      <c r="BU461" s="44"/>
      <c r="BV461" s="44">
        <v>1</v>
      </c>
      <c r="BW461" s="44"/>
      <c r="BX461" s="44"/>
      <c r="BY461" s="44"/>
      <c r="BZ461" s="44"/>
      <c r="CA461" s="44"/>
      <c r="CB461" s="44"/>
      <c r="CC461" s="44"/>
      <c r="CD461" s="92"/>
      <c r="CE461" s="92"/>
      <c r="CF461" s="92"/>
      <c r="CG461" s="44"/>
      <c r="CH461" s="1">
        <v>1</v>
      </c>
      <c r="CI461" s="1"/>
      <c r="CJ461" s="1"/>
      <c r="CK461" s="383"/>
      <c r="CL461" s="383"/>
      <c r="CM461" s="383"/>
      <c r="CN461" s="1">
        <f t="shared" si="3752"/>
        <v>0</v>
      </c>
      <c r="CO461" s="1">
        <f t="shared" si="3753"/>
        <v>0</v>
      </c>
      <c r="CP461" s="20">
        <f t="shared" si="3754"/>
        <v>2.5</v>
      </c>
      <c r="CQ461" s="351"/>
      <c r="CR461" s="131">
        <f t="shared" si="3962"/>
        <v>1</v>
      </c>
      <c r="CS461" s="44">
        <v>2</v>
      </c>
      <c r="CT461" s="44">
        <v>2</v>
      </c>
      <c r="CU461" s="1"/>
      <c r="CV461" s="1"/>
      <c r="CW461" s="1">
        <v>3</v>
      </c>
      <c r="CX461" s="1"/>
      <c r="CY461" s="1">
        <v>8</v>
      </c>
      <c r="CZ461" s="44">
        <v>6</v>
      </c>
      <c r="DA461" s="17">
        <f t="shared" ref="DA461:DA462" si="3976">+CY461</f>
        <v>8</v>
      </c>
      <c r="DB461" s="359">
        <f t="shared" si="3780"/>
        <v>14</v>
      </c>
      <c r="DC461" s="359">
        <f t="shared" si="3781"/>
        <v>11</v>
      </c>
      <c r="DD461" s="44"/>
      <c r="DE461" s="44">
        <v>9</v>
      </c>
      <c r="DF461" s="44">
        <f>4*3</f>
        <v>12</v>
      </c>
      <c r="DG461" s="44"/>
      <c r="DH461" s="44"/>
      <c r="DI461" s="44">
        <v>5</v>
      </c>
      <c r="DJ461" s="44">
        <v>5</v>
      </c>
      <c r="DK461" s="44"/>
      <c r="DL461" s="44"/>
      <c r="DM461" s="44">
        <f t="shared" si="3946"/>
        <v>39</v>
      </c>
      <c r="DN461" s="44"/>
      <c r="DO461" s="1"/>
      <c r="DP461" s="1"/>
      <c r="DQ461" s="17">
        <f t="shared" si="3757"/>
        <v>0</v>
      </c>
      <c r="DR461" s="17">
        <f t="shared" si="3758"/>
        <v>0</v>
      </c>
      <c r="DS461" s="17">
        <f t="shared" si="3759"/>
        <v>0</v>
      </c>
      <c r="DT461" s="17">
        <f t="shared" si="3760"/>
        <v>0</v>
      </c>
      <c r="DU461" s="17">
        <f t="shared" si="3761"/>
        <v>0</v>
      </c>
      <c r="DV461" s="17">
        <f t="shared" si="3762"/>
        <v>0</v>
      </c>
      <c r="DW461" s="1"/>
      <c r="DX461" s="1"/>
      <c r="DY461" s="20">
        <f t="shared" si="3763"/>
        <v>0</v>
      </c>
      <c r="DZ461" s="20">
        <f t="shared" si="3764"/>
        <v>0</v>
      </c>
      <c r="EA461" s="20">
        <f t="shared" si="3765"/>
        <v>0</v>
      </c>
      <c r="EB461" s="20">
        <f t="shared" si="3766"/>
        <v>0</v>
      </c>
      <c r="EC461" s="18">
        <f t="shared" si="3767"/>
        <v>0</v>
      </c>
      <c r="ED461" s="19">
        <f t="shared" ref="ED461:ED462" si="3977">+IF(EC461&lt;&gt;0,EC461*3,0)</f>
        <v>0</v>
      </c>
      <c r="EE461" s="19">
        <f t="shared" si="3769"/>
        <v>6</v>
      </c>
      <c r="EF461" s="1">
        <f t="shared" si="3770"/>
        <v>8</v>
      </c>
      <c r="EG461" s="18">
        <f t="shared" si="3771"/>
        <v>10</v>
      </c>
      <c r="EH461" s="341"/>
      <c r="EI461" s="44"/>
      <c r="EJ461" s="44">
        <f>3*4.5</f>
        <v>13.5</v>
      </c>
      <c r="EK461" s="44">
        <f>4*4.5</f>
        <v>18</v>
      </c>
      <c r="EL461" s="93"/>
      <c r="EM461" s="93"/>
      <c r="EN461" s="93">
        <v>1</v>
      </c>
      <c r="EO461" s="366"/>
      <c r="EP461" s="366"/>
      <c r="EQ461" s="374"/>
      <c r="ER461" s="374"/>
      <c r="ES461" s="374"/>
      <c r="ET461" s="374"/>
      <c r="EU461" s="18">
        <f t="shared" si="3772"/>
        <v>8</v>
      </c>
      <c r="EV461" s="18">
        <f t="shared" si="3782"/>
        <v>2</v>
      </c>
      <c r="EW461" s="341">
        <v>2</v>
      </c>
      <c r="EX461" s="341">
        <v>2</v>
      </c>
      <c r="EY461" s="341">
        <v>5</v>
      </c>
      <c r="EZ461" s="365">
        <f t="shared" si="3783"/>
        <v>0</v>
      </c>
      <c r="FA461" s="44"/>
      <c r="FB461" s="44"/>
      <c r="FC461" s="44"/>
      <c r="FD461" s="45"/>
      <c r="FE461" s="45"/>
      <c r="FF461" s="45"/>
      <c r="FG461" s="300"/>
      <c r="FH461" s="45"/>
      <c r="FI461" s="45"/>
      <c r="FJ461" s="45"/>
      <c r="FK461" s="44"/>
      <c r="FL461" s="44">
        <f>F461</f>
        <v>39</v>
      </c>
      <c r="FM461" s="44"/>
      <c r="FN461" s="44"/>
      <c r="FO461" s="294"/>
      <c r="FP461" s="310">
        <f t="shared" si="3784"/>
        <v>0</v>
      </c>
      <c r="FQ461" s="20">
        <f t="shared" si="3774"/>
        <v>9</v>
      </c>
      <c r="FR461" s="20">
        <f t="shared" si="3775"/>
        <v>12</v>
      </c>
      <c r="FS461" s="20">
        <f t="shared" si="3776"/>
        <v>0</v>
      </c>
      <c r="FT461" s="20">
        <f t="shared" si="3777"/>
        <v>0</v>
      </c>
      <c r="FU461" s="20">
        <f t="shared" si="3778"/>
        <v>0</v>
      </c>
      <c r="FV461" s="20">
        <f t="shared" si="3779"/>
        <v>0</v>
      </c>
      <c r="FW461" s="44"/>
    </row>
    <row r="462" spans="1:179" ht="24" customHeight="1">
      <c r="A462" s="40"/>
      <c r="B462" s="48"/>
      <c r="C462" s="48" t="s">
        <v>663</v>
      </c>
      <c r="D462" s="48"/>
      <c r="E462" s="48" t="s">
        <v>53</v>
      </c>
      <c r="F462" s="48"/>
      <c r="G462" s="48">
        <v>24</v>
      </c>
      <c r="H462" s="43"/>
      <c r="I462" s="43"/>
      <c r="J462" s="44"/>
      <c r="K462" s="44"/>
      <c r="L462" s="44"/>
      <c r="M462" s="44"/>
      <c r="N462" s="43"/>
      <c r="O462" s="43"/>
      <c r="P462" s="1"/>
      <c r="Q462" s="16"/>
      <c r="R462" s="1"/>
      <c r="S462" s="44"/>
      <c r="T462" s="44"/>
      <c r="U462" s="44"/>
      <c r="V462" s="44"/>
      <c r="W462" s="44"/>
      <c r="X462" s="44">
        <v>1</v>
      </c>
      <c r="Y462" s="44"/>
      <c r="Z462" s="44"/>
      <c r="AA462" s="44"/>
      <c r="AB462" s="44"/>
      <c r="AC462" s="1">
        <f t="shared" si="3963"/>
        <v>0</v>
      </c>
      <c r="AD462" s="1">
        <f t="shared" si="3964"/>
        <v>0</v>
      </c>
      <c r="AE462" s="1">
        <f t="shared" si="3965"/>
        <v>1</v>
      </c>
      <c r="AF462" s="1">
        <f t="shared" si="3966"/>
        <v>0</v>
      </c>
      <c r="AG462" s="1">
        <f t="shared" si="3967"/>
        <v>0</v>
      </c>
      <c r="AH462" s="1">
        <f t="shared" si="3968"/>
        <v>0</v>
      </c>
      <c r="AI462" s="1">
        <f t="shared" si="3969"/>
        <v>0</v>
      </c>
      <c r="AJ462" s="1">
        <f t="shared" si="3970"/>
        <v>0</v>
      </c>
      <c r="AK462" s="1">
        <f t="shared" si="3971"/>
        <v>0</v>
      </c>
      <c r="AL462" s="1">
        <f t="shared" si="3972"/>
        <v>0</v>
      </c>
      <c r="AM462" s="1">
        <f t="shared" si="3973"/>
        <v>0</v>
      </c>
      <c r="AN462" s="1">
        <f t="shared" si="3974"/>
        <v>0</v>
      </c>
      <c r="AO462" s="44"/>
      <c r="AP462" s="44"/>
      <c r="AQ462" s="44"/>
      <c r="AR462" s="44">
        <f t="shared" si="3944"/>
        <v>24</v>
      </c>
      <c r="AS462" s="122">
        <f t="shared" si="3746"/>
        <v>0</v>
      </c>
      <c r="AT462" s="122">
        <f t="shared" si="3747"/>
        <v>0</v>
      </c>
      <c r="AU462" s="122">
        <f t="shared" si="3748"/>
        <v>0</v>
      </c>
      <c r="AV462" s="122">
        <f t="shared" si="3942"/>
        <v>1</v>
      </c>
      <c r="AW462" s="44"/>
      <c r="AX462" s="294"/>
      <c r="AY462" s="294"/>
      <c r="AZ462" s="294"/>
      <c r="BA462" s="294"/>
      <c r="BB462" s="294"/>
      <c r="BC462" s="294"/>
      <c r="BD462" s="44"/>
      <c r="BE462" s="44"/>
      <c r="BF462" s="44"/>
      <c r="BG462" s="44"/>
      <c r="BH462" s="44"/>
      <c r="BI462" s="44">
        <v>1</v>
      </c>
      <c r="BJ462" s="44"/>
      <c r="BK462" s="44"/>
      <c r="BL462" s="44"/>
      <c r="BM462" s="44"/>
      <c r="BN462" s="127"/>
      <c r="BO462" s="44"/>
      <c r="BP462" s="1"/>
      <c r="BQ462" s="44"/>
      <c r="BR462" s="17">
        <v>4</v>
      </c>
      <c r="BS462" s="1">
        <f t="shared" si="3750"/>
        <v>0</v>
      </c>
      <c r="BT462" s="17">
        <f t="shared" si="3975"/>
        <v>0</v>
      </c>
      <c r="BU462" s="44"/>
      <c r="BV462" s="44">
        <v>1</v>
      </c>
      <c r="BW462" s="44"/>
      <c r="BX462" s="44"/>
      <c r="BY462" s="44"/>
      <c r="BZ462" s="44"/>
      <c r="CA462" s="44"/>
      <c r="CB462" s="44"/>
      <c r="CC462" s="44"/>
      <c r="CD462" s="92">
        <v>1</v>
      </c>
      <c r="CE462" s="92"/>
      <c r="CF462" s="92"/>
      <c r="CG462" s="44"/>
      <c r="CH462" s="1"/>
      <c r="CI462" s="1"/>
      <c r="CJ462" s="1"/>
      <c r="CK462" s="383"/>
      <c r="CL462" s="383"/>
      <c r="CM462" s="383"/>
      <c r="CN462" s="1">
        <f t="shared" si="3752"/>
        <v>0</v>
      </c>
      <c r="CO462" s="1">
        <f t="shared" si="3753"/>
        <v>0</v>
      </c>
      <c r="CP462" s="20">
        <f t="shared" si="3754"/>
        <v>0.5</v>
      </c>
      <c r="CQ462" s="351"/>
      <c r="CR462" s="131">
        <f t="shared" si="3962"/>
        <v>1</v>
      </c>
      <c r="CS462" s="44"/>
      <c r="CT462" s="44"/>
      <c r="CU462" s="1"/>
      <c r="CV462" s="1"/>
      <c r="CW462" s="1"/>
      <c r="CX462" s="1"/>
      <c r="CY462" s="1"/>
      <c r="CZ462" s="44"/>
      <c r="DA462" s="17">
        <f t="shared" si="3976"/>
        <v>0</v>
      </c>
      <c r="DB462" s="359">
        <f t="shared" si="3780"/>
        <v>0</v>
      </c>
      <c r="DC462" s="359">
        <f t="shared" si="3781"/>
        <v>0</v>
      </c>
      <c r="DD462" s="44"/>
      <c r="DE462" s="44"/>
      <c r="DF462" s="44"/>
      <c r="DG462" s="44"/>
      <c r="DH462" s="44"/>
      <c r="DI462" s="44"/>
      <c r="DJ462" s="44"/>
      <c r="DK462" s="44"/>
      <c r="DL462" s="44"/>
      <c r="DM462" s="44">
        <f t="shared" si="3946"/>
        <v>24</v>
      </c>
      <c r="DN462" s="44"/>
      <c r="DO462" s="1"/>
      <c r="DP462" s="1"/>
      <c r="DQ462" s="17">
        <f t="shared" si="3757"/>
        <v>0</v>
      </c>
      <c r="DR462" s="17">
        <f t="shared" si="3758"/>
        <v>0</v>
      </c>
      <c r="DS462" s="17">
        <f t="shared" si="3759"/>
        <v>0</v>
      </c>
      <c r="DT462" s="17">
        <f t="shared" si="3760"/>
        <v>0</v>
      </c>
      <c r="DU462" s="17">
        <f t="shared" si="3761"/>
        <v>0</v>
      </c>
      <c r="DV462" s="17">
        <f t="shared" si="3762"/>
        <v>0</v>
      </c>
      <c r="DW462" s="1"/>
      <c r="DX462" s="1"/>
      <c r="DY462" s="20">
        <f t="shared" si="3763"/>
        <v>0</v>
      </c>
      <c r="DZ462" s="20">
        <f t="shared" si="3764"/>
        <v>0</v>
      </c>
      <c r="EA462" s="20">
        <f t="shared" si="3765"/>
        <v>0</v>
      </c>
      <c r="EB462" s="20">
        <f t="shared" si="3766"/>
        <v>0</v>
      </c>
      <c r="EC462" s="18">
        <f t="shared" si="3767"/>
        <v>0</v>
      </c>
      <c r="ED462" s="19">
        <f t="shared" si="3977"/>
        <v>0</v>
      </c>
      <c r="EE462" s="19">
        <f t="shared" si="3769"/>
        <v>0</v>
      </c>
      <c r="EF462" s="1">
        <f t="shared" si="3770"/>
        <v>0</v>
      </c>
      <c r="EG462" s="18">
        <f t="shared" si="3771"/>
        <v>0</v>
      </c>
      <c r="EH462" s="341"/>
      <c r="EI462" s="44"/>
      <c r="EJ462" s="44"/>
      <c r="EK462" s="44"/>
      <c r="EL462" s="93"/>
      <c r="EM462" s="93"/>
      <c r="EN462" s="93"/>
      <c r="EO462" s="366"/>
      <c r="EP462" s="366"/>
      <c r="EQ462" s="374"/>
      <c r="ER462" s="374"/>
      <c r="ES462" s="374"/>
      <c r="ET462" s="374"/>
      <c r="EU462" s="18">
        <f t="shared" si="3772"/>
        <v>0</v>
      </c>
      <c r="EV462" s="18">
        <f t="shared" si="3782"/>
        <v>2</v>
      </c>
      <c r="EW462" s="341"/>
      <c r="EX462" s="341"/>
      <c r="EY462" s="341"/>
      <c r="EZ462" s="365">
        <f t="shared" si="3783"/>
        <v>0</v>
      </c>
      <c r="FA462" s="44"/>
      <c r="FB462" s="44"/>
      <c r="FC462" s="44"/>
      <c r="FD462" s="45"/>
      <c r="FE462" s="45"/>
      <c r="FF462" s="45"/>
      <c r="FG462" s="300"/>
      <c r="FH462" s="45"/>
      <c r="FI462" s="45"/>
      <c r="FJ462" s="45"/>
      <c r="FK462" s="44"/>
      <c r="FL462" s="44"/>
      <c r="FM462" s="44"/>
      <c r="FN462" s="44"/>
      <c r="FO462" s="294"/>
      <c r="FP462" s="310">
        <f t="shared" si="3784"/>
        <v>0</v>
      </c>
      <c r="FQ462" s="20">
        <f t="shared" si="3774"/>
        <v>0</v>
      </c>
      <c r="FR462" s="20">
        <f t="shared" si="3775"/>
        <v>0</v>
      </c>
      <c r="FS462" s="20">
        <f t="shared" si="3776"/>
        <v>0</v>
      </c>
      <c r="FT462" s="20">
        <f t="shared" si="3777"/>
        <v>0</v>
      </c>
      <c r="FU462" s="20">
        <f t="shared" si="3778"/>
        <v>0</v>
      </c>
      <c r="FV462" s="20">
        <f t="shared" si="3779"/>
        <v>0</v>
      </c>
      <c r="FW462" s="44"/>
    </row>
    <row r="463" spans="1:179" ht="24" customHeight="1">
      <c r="A463" s="40"/>
      <c r="B463" s="48" t="s">
        <v>664</v>
      </c>
      <c r="C463" s="48" t="str">
        <f>B463</f>
        <v>3.10</v>
      </c>
      <c r="D463" s="48" t="s">
        <v>53</v>
      </c>
      <c r="E463" s="48" t="s">
        <v>53</v>
      </c>
      <c r="F463" s="48">
        <v>50</v>
      </c>
      <c r="G463" s="48">
        <v>21</v>
      </c>
      <c r="H463" s="43"/>
      <c r="I463" s="43"/>
      <c r="J463" s="44"/>
      <c r="K463" s="44"/>
      <c r="L463" s="44"/>
      <c r="M463" s="44"/>
      <c r="N463" s="43"/>
      <c r="O463" s="43"/>
      <c r="P463" s="1"/>
      <c r="Q463" s="16"/>
      <c r="R463" s="1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1">
        <f t="shared" ref="AC463:AC464" si="3978">+IF(S463=1,1,0)+IF(T463=1,1,0)</f>
        <v>0</v>
      </c>
      <c r="AD463" s="1">
        <f t="shared" ref="AD463:AD464" si="3979">+IF(U463=1,1,0)+IF(V463=1,1,0)</f>
        <v>0</v>
      </c>
      <c r="AE463" s="1">
        <f t="shared" ref="AE463:AE464" si="3980">+IF(W463=1,1,0)+IF(X463=1,1,0)</f>
        <v>0</v>
      </c>
      <c r="AF463" s="1">
        <f t="shared" ref="AF463:AF464" si="3981">+IF(Y463=1,1,0)+IF(Z463=1,1,0)</f>
        <v>0</v>
      </c>
      <c r="AG463" s="1">
        <f t="shared" ref="AG463:AG464" si="3982">+IF(AA463=1,1,0)</f>
        <v>0</v>
      </c>
      <c r="AH463" s="1">
        <f t="shared" ref="AH463:AH464" si="3983">+IF(AB463=1,1,0)</f>
        <v>0</v>
      </c>
      <c r="AI463" s="1">
        <f t="shared" ref="AI463:AI464" si="3984">+IF(S463=2,1,0)+IF(T463=2,1,0)</f>
        <v>0</v>
      </c>
      <c r="AJ463" s="1">
        <f t="shared" ref="AJ463:AJ464" si="3985">+IF(U463=2,1,0)+IF(V463=2,1,0)</f>
        <v>0</v>
      </c>
      <c r="AK463" s="1">
        <f t="shared" ref="AK463:AK464" si="3986">+IF(X463=2,1,0)+IF(W463=2,1,0)</f>
        <v>0</v>
      </c>
      <c r="AL463" s="1">
        <f t="shared" ref="AL463:AL464" si="3987">+IF(Y463=2,1,0)+IF(Z463=2,1,0)</f>
        <v>0</v>
      </c>
      <c r="AM463" s="1">
        <f t="shared" ref="AM463:AM464" si="3988">+IF(AA463=2,1,0)</f>
        <v>0</v>
      </c>
      <c r="AN463" s="1">
        <f t="shared" ref="AN463:AN464" si="3989">+IF(AB463=2,1,0)</f>
        <v>0</v>
      </c>
      <c r="AO463" s="44"/>
      <c r="AP463" s="44"/>
      <c r="AQ463" s="44"/>
      <c r="AR463" s="44">
        <f t="shared" si="3944"/>
        <v>21</v>
      </c>
      <c r="AS463" s="122">
        <f t="shared" si="3746"/>
        <v>0</v>
      </c>
      <c r="AT463" s="122">
        <f t="shared" si="3747"/>
        <v>0</v>
      </c>
      <c r="AU463" s="122">
        <f t="shared" si="3748"/>
        <v>0</v>
      </c>
      <c r="AV463" s="122">
        <f t="shared" si="3942"/>
        <v>1</v>
      </c>
      <c r="AW463" s="44"/>
      <c r="AX463" s="294"/>
      <c r="AY463" s="294"/>
      <c r="AZ463" s="294"/>
      <c r="BA463" s="294"/>
      <c r="BB463" s="294"/>
      <c r="BC463" s="294"/>
      <c r="BD463" s="44"/>
      <c r="BE463" s="44"/>
      <c r="BF463" s="44"/>
      <c r="BG463" s="44"/>
      <c r="BH463" s="44">
        <v>1</v>
      </c>
      <c r="BI463" s="44"/>
      <c r="BJ463" s="44"/>
      <c r="BK463" s="44"/>
      <c r="BL463" s="44"/>
      <c r="BM463" s="44"/>
      <c r="BN463" s="127"/>
      <c r="BO463" s="44"/>
      <c r="BP463" s="1"/>
      <c r="BQ463" s="44"/>
      <c r="BR463" s="17">
        <v>4</v>
      </c>
      <c r="BS463" s="1">
        <f t="shared" si="3750"/>
        <v>0</v>
      </c>
      <c r="BT463" s="17">
        <f t="shared" ref="BT463:BT464" si="3990">+BS463*2</f>
        <v>0</v>
      </c>
      <c r="BU463" s="44"/>
      <c r="BV463" s="44">
        <v>1</v>
      </c>
      <c r="BW463" s="44"/>
      <c r="BX463" s="44"/>
      <c r="BY463" s="44"/>
      <c r="BZ463" s="44"/>
      <c r="CA463" s="44"/>
      <c r="CB463" s="44"/>
      <c r="CC463" s="44"/>
      <c r="CD463" s="92"/>
      <c r="CE463" s="92"/>
      <c r="CF463" s="92"/>
      <c r="CG463" s="44"/>
      <c r="CH463" s="1">
        <v>1</v>
      </c>
      <c r="CI463" s="1"/>
      <c r="CJ463" s="1"/>
      <c r="CK463" s="383"/>
      <c r="CL463" s="383"/>
      <c r="CM463" s="383"/>
      <c r="CN463" s="1">
        <f t="shared" si="3752"/>
        <v>0</v>
      </c>
      <c r="CO463" s="1">
        <f t="shared" si="3753"/>
        <v>0</v>
      </c>
      <c r="CP463" s="20">
        <f t="shared" si="3754"/>
        <v>2.5</v>
      </c>
      <c r="CQ463" s="351"/>
      <c r="CR463" s="131">
        <f t="shared" si="3962"/>
        <v>1</v>
      </c>
      <c r="CS463" s="44"/>
      <c r="CT463" s="44">
        <v>1</v>
      </c>
      <c r="CU463" s="1"/>
      <c r="CV463" s="1"/>
      <c r="CW463" s="1">
        <v>1</v>
      </c>
      <c r="CX463" s="1"/>
      <c r="CY463" s="1">
        <v>3</v>
      </c>
      <c r="CZ463" s="44">
        <v>2</v>
      </c>
      <c r="DA463" s="17">
        <f t="shared" ref="DA463:DA464" si="3991">+CY463</f>
        <v>3</v>
      </c>
      <c r="DB463" s="359">
        <f t="shared" si="3780"/>
        <v>5</v>
      </c>
      <c r="DC463" s="359">
        <f t="shared" si="3781"/>
        <v>4</v>
      </c>
      <c r="DD463" s="44"/>
      <c r="DE463" s="44">
        <v>3</v>
      </c>
      <c r="DF463" s="44">
        <v>6</v>
      </c>
      <c r="DG463" s="44"/>
      <c r="DH463" s="44"/>
      <c r="DI463" s="44">
        <v>4</v>
      </c>
      <c r="DJ463" s="44"/>
      <c r="DK463" s="44"/>
      <c r="DL463" s="44"/>
      <c r="DM463" s="44">
        <f t="shared" si="3946"/>
        <v>21</v>
      </c>
      <c r="DN463" s="44"/>
      <c r="DO463" s="1"/>
      <c r="DP463" s="1"/>
      <c r="DQ463" s="17">
        <f t="shared" si="3757"/>
        <v>0</v>
      </c>
      <c r="DR463" s="17">
        <f t="shared" si="3758"/>
        <v>0</v>
      </c>
      <c r="DS463" s="17">
        <f t="shared" si="3759"/>
        <v>0</v>
      </c>
      <c r="DT463" s="17">
        <f t="shared" si="3760"/>
        <v>0</v>
      </c>
      <c r="DU463" s="17">
        <f t="shared" si="3761"/>
        <v>0</v>
      </c>
      <c r="DV463" s="17">
        <f t="shared" si="3762"/>
        <v>0</v>
      </c>
      <c r="DW463" s="1"/>
      <c r="DX463" s="1"/>
      <c r="DY463" s="20">
        <f t="shared" si="3763"/>
        <v>0</v>
      </c>
      <c r="DZ463" s="20">
        <f t="shared" si="3764"/>
        <v>0</v>
      </c>
      <c r="EA463" s="20">
        <f t="shared" si="3765"/>
        <v>0</v>
      </c>
      <c r="EB463" s="20">
        <f t="shared" si="3766"/>
        <v>0</v>
      </c>
      <c r="EC463" s="18">
        <f t="shared" si="3767"/>
        <v>0</v>
      </c>
      <c r="ED463" s="19">
        <f t="shared" ref="ED463:ED464" si="3992">+IF(EC463&lt;&gt;0,EC463*3,0)</f>
        <v>0</v>
      </c>
      <c r="EE463" s="19">
        <f t="shared" si="3769"/>
        <v>3</v>
      </c>
      <c r="EF463" s="1">
        <f t="shared" si="3770"/>
        <v>4</v>
      </c>
      <c r="EG463" s="18">
        <f t="shared" si="3771"/>
        <v>5</v>
      </c>
      <c r="EH463" s="341"/>
      <c r="EI463" s="44"/>
      <c r="EJ463" s="44">
        <v>4.5</v>
      </c>
      <c r="EK463" s="44">
        <v>9</v>
      </c>
      <c r="EL463" s="93">
        <v>1</v>
      </c>
      <c r="EM463" s="93"/>
      <c r="EN463" s="93"/>
      <c r="EO463" s="366"/>
      <c r="EP463" s="366"/>
      <c r="EQ463" s="374">
        <v>1</v>
      </c>
      <c r="ER463" s="374"/>
      <c r="ES463" s="374"/>
      <c r="ET463" s="374"/>
      <c r="EU463" s="18">
        <f t="shared" si="3772"/>
        <v>4</v>
      </c>
      <c r="EV463" s="18">
        <f t="shared" si="3782"/>
        <v>2</v>
      </c>
      <c r="EW463" s="341">
        <v>2</v>
      </c>
      <c r="EX463" s="341">
        <v>2</v>
      </c>
      <c r="EY463" s="341">
        <v>5</v>
      </c>
      <c r="EZ463" s="365">
        <f t="shared" si="3783"/>
        <v>0</v>
      </c>
      <c r="FA463" s="44"/>
      <c r="FB463" s="44"/>
      <c r="FC463" s="44"/>
      <c r="FD463" s="45"/>
      <c r="FE463" s="45"/>
      <c r="FF463" s="45"/>
      <c r="FG463" s="300"/>
      <c r="FH463" s="45"/>
      <c r="FI463" s="45"/>
      <c r="FJ463" s="45"/>
      <c r="FK463" s="44"/>
      <c r="FL463" s="44">
        <f>F463</f>
        <v>50</v>
      </c>
      <c r="FM463" s="44"/>
      <c r="FN463" s="44"/>
      <c r="FO463" s="294"/>
      <c r="FP463" s="310">
        <f t="shared" si="3784"/>
        <v>0</v>
      </c>
      <c r="FQ463" s="20">
        <f t="shared" si="3774"/>
        <v>3</v>
      </c>
      <c r="FR463" s="20">
        <f t="shared" si="3775"/>
        <v>6</v>
      </c>
      <c r="FS463" s="20">
        <f t="shared" si="3776"/>
        <v>0</v>
      </c>
      <c r="FT463" s="20">
        <f t="shared" si="3777"/>
        <v>0</v>
      </c>
      <c r="FU463" s="20">
        <f t="shared" si="3778"/>
        <v>0</v>
      </c>
      <c r="FV463" s="20">
        <f t="shared" si="3779"/>
        <v>0</v>
      </c>
      <c r="FW463" s="44"/>
    </row>
    <row r="464" spans="1:179" ht="24" customHeight="1">
      <c r="A464" s="40"/>
      <c r="B464" s="48"/>
      <c r="C464" s="48" t="s">
        <v>665</v>
      </c>
      <c r="D464" s="48"/>
      <c r="E464" s="48" t="s">
        <v>53</v>
      </c>
      <c r="F464" s="48"/>
      <c r="G464" s="48">
        <v>27</v>
      </c>
      <c r="H464" s="43"/>
      <c r="I464" s="43"/>
      <c r="J464" s="44"/>
      <c r="K464" s="44"/>
      <c r="L464" s="44"/>
      <c r="M464" s="44"/>
      <c r="N464" s="43"/>
      <c r="O464" s="43"/>
      <c r="P464" s="1"/>
      <c r="Q464" s="16"/>
      <c r="R464" s="1"/>
      <c r="S464" s="44"/>
      <c r="T464" s="44"/>
      <c r="U464" s="44"/>
      <c r="V464" s="44"/>
      <c r="W464" s="44"/>
      <c r="X464" s="44">
        <v>1</v>
      </c>
      <c r="Y464" s="44"/>
      <c r="Z464" s="44"/>
      <c r="AA464" s="44"/>
      <c r="AB464" s="44"/>
      <c r="AC464" s="1">
        <f t="shared" si="3978"/>
        <v>0</v>
      </c>
      <c r="AD464" s="1">
        <f t="shared" si="3979"/>
        <v>0</v>
      </c>
      <c r="AE464" s="1">
        <f t="shared" si="3980"/>
        <v>1</v>
      </c>
      <c r="AF464" s="1">
        <f t="shared" si="3981"/>
        <v>0</v>
      </c>
      <c r="AG464" s="1">
        <f t="shared" si="3982"/>
        <v>0</v>
      </c>
      <c r="AH464" s="1">
        <f t="shared" si="3983"/>
        <v>0</v>
      </c>
      <c r="AI464" s="1">
        <f t="shared" si="3984"/>
        <v>0</v>
      </c>
      <c r="AJ464" s="1">
        <f t="shared" si="3985"/>
        <v>0</v>
      </c>
      <c r="AK464" s="1">
        <f t="shared" si="3986"/>
        <v>0</v>
      </c>
      <c r="AL464" s="1">
        <f t="shared" si="3987"/>
        <v>0</v>
      </c>
      <c r="AM464" s="1">
        <f t="shared" si="3988"/>
        <v>0</v>
      </c>
      <c r="AN464" s="1">
        <f t="shared" si="3989"/>
        <v>0</v>
      </c>
      <c r="AO464" s="44"/>
      <c r="AP464" s="44"/>
      <c r="AQ464" s="44"/>
      <c r="AR464" s="44">
        <f t="shared" si="3944"/>
        <v>27</v>
      </c>
      <c r="AS464" s="122">
        <f t="shared" ref="AS464:AS504" si="3993">IF(AND(AO464&gt;0,OR(BR464&gt;=2,BR464=1)),1,0)</f>
        <v>0</v>
      </c>
      <c r="AT464" s="122">
        <f t="shared" ref="AT464:AT504" si="3994">IF(AND(AP464&gt;0,OR(BR464&gt;=2,BR464=1)),1,0)</f>
        <v>0</v>
      </c>
      <c r="AU464" s="122">
        <f t="shared" ref="AU464:AU504" si="3995">IF(AND(AQ464&gt;0,OR(BR464&gt;=2,BR464=1)),1,0)</f>
        <v>0</v>
      </c>
      <c r="AV464" s="122">
        <f t="shared" si="3942"/>
        <v>1</v>
      </c>
      <c r="AW464" s="44"/>
      <c r="AX464" s="294"/>
      <c r="AY464" s="294"/>
      <c r="AZ464" s="294"/>
      <c r="BA464" s="294"/>
      <c r="BB464" s="294"/>
      <c r="BC464" s="294"/>
      <c r="BD464" s="44"/>
      <c r="BE464" s="44"/>
      <c r="BF464" s="44"/>
      <c r="BG464" s="44"/>
      <c r="BH464" s="44"/>
      <c r="BI464" s="44">
        <v>1</v>
      </c>
      <c r="BJ464" s="44"/>
      <c r="BK464" s="44"/>
      <c r="BL464" s="44"/>
      <c r="BM464" s="44"/>
      <c r="BN464" s="127"/>
      <c r="BO464" s="44"/>
      <c r="BP464" s="1"/>
      <c r="BQ464" s="44"/>
      <c r="BR464" s="17">
        <v>4</v>
      </c>
      <c r="BS464" s="1">
        <f t="shared" si="3750"/>
        <v>0</v>
      </c>
      <c r="BT464" s="17">
        <f t="shared" si="3990"/>
        <v>0</v>
      </c>
      <c r="BU464" s="44"/>
      <c r="BV464" s="44">
        <v>1</v>
      </c>
      <c r="BW464" s="44"/>
      <c r="BX464" s="44"/>
      <c r="BY464" s="44"/>
      <c r="BZ464" s="44"/>
      <c r="CA464" s="44"/>
      <c r="CB464" s="44"/>
      <c r="CC464" s="44"/>
      <c r="CD464" s="92">
        <v>1</v>
      </c>
      <c r="CE464" s="92"/>
      <c r="CF464" s="92"/>
      <c r="CG464" s="44"/>
      <c r="CH464" s="1"/>
      <c r="CI464" s="1"/>
      <c r="CJ464" s="1"/>
      <c r="CK464" s="383"/>
      <c r="CL464" s="383"/>
      <c r="CM464" s="383"/>
      <c r="CN464" s="1">
        <f t="shared" ref="CN464:CN504" si="3996">+SUM(BX464:CC464)*BW464</f>
        <v>0</v>
      </c>
      <c r="CO464" s="1">
        <f t="shared" ref="CO464:CO504" si="3997">+SUM(BX464:CC464)*BW464</f>
        <v>0</v>
      </c>
      <c r="CP464" s="20">
        <f t="shared" ref="CP464:CP504" si="3998">+SUM(BY464:CC464)*2.5+SUM(CD464:CG464)*0.5+SUM(CH464:CJ464)*2.5</f>
        <v>0.5</v>
      </c>
      <c r="CQ464" s="351"/>
      <c r="CR464" s="131">
        <f t="shared" si="3962"/>
        <v>1</v>
      </c>
      <c r="CS464" s="44"/>
      <c r="CT464" s="44"/>
      <c r="CU464" s="1"/>
      <c r="CV464" s="1"/>
      <c r="CW464" s="1"/>
      <c r="CX464" s="1"/>
      <c r="CY464" s="1"/>
      <c r="CZ464" s="44"/>
      <c r="DA464" s="17">
        <f t="shared" si="3991"/>
        <v>0</v>
      </c>
      <c r="DB464" s="359">
        <f t="shared" si="3780"/>
        <v>0</v>
      </c>
      <c r="DC464" s="359">
        <f t="shared" si="3781"/>
        <v>0</v>
      </c>
      <c r="DD464" s="44"/>
      <c r="DE464" s="44"/>
      <c r="DF464" s="44"/>
      <c r="DG464" s="44"/>
      <c r="DH464" s="44"/>
      <c r="DI464" s="44"/>
      <c r="DJ464" s="44"/>
      <c r="DK464" s="44"/>
      <c r="DL464" s="44"/>
      <c r="DM464" s="44">
        <f t="shared" si="3946"/>
        <v>27</v>
      </c>
      <c r="DN464" s="44"/>
      <c r="DO464" s="1"/>
      <c r="DP464" s="1"/>
      <c r="DQ464" s="17">
        <f t="shared" ref="DQ464:DQ504" si="3999">+IF(AND(SUM(S464:AA464)&gt;0,SUM(FA464:FF464)&gt;0),CT464,0)</f>
        <v>0</v>
      </c>
      <c r="DR464" s="17">
        <f t="shared" ref="DR464:DR504" si="4000">+IF(AND(SUM(S464:AA464)&gt;0,SUM(FA464:FF464)&gt;0),CU464,0)</f>
        <v>0</v>
      </c>
      <c r="DS464" s="17">
        <f t="shared" ref="DS464:DS504" si="4001">+IF(AND(SUM(S464:AA464)&gt;0,SUM(FA464:FF464)&gt;0),CV464,0)</f>
        <v>0</v>
      </c>
      <c r="DT464" s="17">
        <f t="shared" ref="DT464:DT504" si="4002">+IF(AND(SUM(S464:AA464)&gt;0,SUM(FA464:FF464)&gt;0),CW464,0)</f>
        <v>0</v>
      </c>
      <c r="DU464" s="17">
        <f t="shared" ref="DU464:DU504" si="4003">+IF(AND(SUM(S464:AA464)&gt;0,SUM(FA464:FF464)&gt;0),CX464,0)</f>
        <v>0</v>
      </c>
      <c r="DV464" s="17">
        <f t="shared" ref="DV464:DV504" si="4004">+IF(AND(SUM(S464:AA464)&gt;0,SUM(FA464:FF464)&gt;0),CY464,0)</f>
        <v>0</v>
      </c>
      <c r="DW464" s="1"/>
      <c r="DX464" s="1"/>
      <c r="DY464" s="20">
        <f t="shared" ref="DY464:DY504" si="4005">+IF(AND(SUM(S464:AB464)&gt;0,SUM(FA464:FF464)&gt;0,DG464&gt;=3),DG464,0)</f>
        <v>0</v>
      </c>
      <c r="DZ464" s="20">
        <f t="shared" ref="DZ464:DZ504" si="4006">+IF(AND(SUM(S464:AB464)&gt;0,SUM(FA464:FF464)&gt;0,DH464&gt;=3),DH464,0)</f>
        <v>0</v>
      </c>
      <c r="EA464" s="20">
        <f t="shared" ref="EA464:EA504" si="4007">+IF(AND(SUM(S464:AB464)&gt;0,SUM(FA464:FF464)&gt;0,DI464&gt;=3),DI464,0)</f>
        <v>0</v>
      </c>
      <c r="EB464" s="20">
        <f t="shared" ref="EB464:EB504" si="4008">+IF(AND(SUM(S464:AB464)&gt;0,SUM(FA464:FF464)&gt;0,DJ464&gt;=3),DJ464,0)</f>
        <v>0</v>
      </c>
      <c r="EC464" s="18">
        <f t="shared" si="3767"/>
        <v>0</v>
      </c>
      <c r="ED464" s="19">
        <f t="shared" si="3992"/>
        <v>0</v>
      </c>
      <c r="EE464" s="19">
        <f t="shared" ref="EE464:EE504" si="4009">+IF(SUM(AO464:AR464)+SUM(DK464:DN464)&gt;0,CT464*3,0)</f>
        <v>0</v>
      </c>
      <c r="EF464" s="1">
        <f t="shared" ref="EF464:EF504" si="4010">+IF(EE464&gt;0,CT464*4,0)</f>
        <v>0</v>
      </c>
      <c r="EG464" s="18">
        <f t="shared" si="3771"/>
        <v>0</v>
      </c>
      <c r="EH464" s="341"/>
      <c r="EI464" s="44"/>
      <c r="EJ464" s="44"/>
      <c r="EK464" s="44"/>
      <c r="EL464" s="93"/>
      <c r="EM464" s="93"/>
      <c r="EN464" s="93"/>
      <c r="EO464" s="366"/>
      <c r="EP464" s="366"/>
      <c r="EQ464" s="374"/>
      <c r="ER464" s="374"/>
      <c r="ES464" s="374"/>
      <c r="ET464" s="374"/>
      <c r="EU464" s="18">
        <f t="shared" si="3772"/>
        <v>0</v>
      </c>
      <c r="EV464" s="18">
        <f t="shared" si="3782"/>
        <v>2</v>
      </c>
      <c r="EW464" s="341"/>
      <c r="EX464" s="341"/>
      <c r="EY464" s="341"/>
      <c r="EZ464" s="365">
        <f t="shared" si="3783"/>
        <v>0</v>
      </c>
      <c r="FA464" s="44"/>
      <c r="FB464" s="44"/>
      <c r="FC464" s="44"/>
      <c r="FD464" s="45"/>
      <c r="FE464" s="45"/>
      <c r="FF464" s="45"/>
      <c r="FG464" s="300"/>
      <c r="FH464" s="45"/>
      <c r="FI464" s="45"/>
      <c r="FJ464" s="45"/>
      <c r="FK464" s="44"/>
      <c r="FL464" s="44"/>
      <c r="FM464" s="44"/>
      <c r="FN464" s="44"/>
      <c r="FO464" s="294"/>
      <c r="FP464" s="310">
        <f t="shared" si="3784"/>
        <v>0</v>
      </c>
      <c r="FQ464" s="20">
        <f t="shared" ref="FQ464:FQ504" si="4011">+DE464</f>
        <v>0</v>
      </c>
      <c r="FR464" s="20">
        <f t="shared" ref="FR464:FR504" si="4012">+DF464</f>
        <v>0</v>
      </c>
      <c r="FS464" s="20">
        <f t="shared" ref="FS464:FS504" si="4013">+IF(DG464&lt;3,DG464,0)</f>
        <v>0</v>
      </c>
      <c r="FT464" s="20">
        <f t="shared" ref="FT464:FT504" si="4014">+IF(DH464&lt;3,DH464,0)</f>
        <v>0</v>
      </c>
      <c r="FU464" s="20">
        <f t="shared" ref="FU464:FU504" si="4015">+IF(DI464&lt;3,DI464,0)</f>
        <v>0</v>
      </c>
      <c r="FV464" s="20">
        <f t="shared" ref="FV464:FV504" si="4016">+IF(DJ464&lt;3,DJ464,0)</f>
        <v>0</v>
      </c>
      <c r="FW464" s="44"/>
    </row>
    <row r="465" spans="1:179" ht="24" customHeight="1">
      <c r="A465" s="40"/>
      <c r="B465" s="48" t="s">
        <v>666</v>
      </c>
      <c r="C465" s="48" t="str">
        <f>B465</f>
        <v>3.12</v>
      </c>
      <c r="D465" s="48" t="s">
        <v>53</v>
      </c>
      <c r="E465" s="48" t="s">
        <v>53</v>
      </c>
      <c r="F465" s="48">
        <v>47</v>
      </c>
      <c r="G465" s="48">
        <v>20</v>
      </c>
      <c r="H465" s="43"/>
      <c r="I465" s="43"/>
      <c r="J465" s="44"/>
      <c r="K465" s="44"/>
      <c r="L465" s="44"/>
      <c r="M465" s="44"/>
      <c r="N465" s="43"/>
      <c r="O465" s="43"/>
      <c r="P465" s="1"/>
      <c r="Q465" s="16"/>
      <c r="R465" s="1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1">
        <f t="shared" ref="AC465:AC466" si="4017">+IF(S465=1,1,0)+IF(T465=1,1,0)</f>
        <v>0</v>
      </c>
      <c r="AD465" s="1">
        <f t="shared" ref="AD465:AD466" si="4018">+IF(U465=1,1,0)+IF(V465=1,1,0)</f>
        <v>0</v>
      </c>
      <c r="AE465" s="1">
        <f t="shared" ref="AE465:AE466" si="4019">+IF(W465=1,1,0)+IF(X465=1,1,0)</f>
        <v>0</v>
      </c>
      <c r="AF465" s="1">
        <f t="shared" ref="AF465:AF466" si="4020">+IF(Y465=1,1,0)+IF(Z465=1,1,0)</f>
        <v>0</v>
      </c>
      <c r="AG465" s="1">
        <f t="shared" ref="AG465:AG466" si="4021">+IF(AA465=1,1,0)</f>
        <v>0</v>
      </c>
      <c r="AH465" s="1">
        <f t="shared" ref="AH465:AH466" si="4022">+IF(AB465=1,1,0)</f>
        <v>0</v>
      </c>
      <c r="AI465" s="1">
        <f t="shared" ref="AI465:AI466" si="4023">+IF(S465=2,1,0)+IF(T465=2,1,0)</f>
        <v>0</v>
      </c>
      <c r="AJ465" s="1">
        <f t="shared" ref="AJ465:AJ466" si="4024">+IF(U465=2,1,0)+IF(V465=2,1,0)</f>
        <v>0</v>
      </c>
      <c r="AK465" s="1">
        <f t="shared" ref="AK465:AK466" si="4025">+IF(X465=2,1,0)+IF(W465=2,1,0)</f>
        <v>0</v>
      </c>
      <c r="AL465" s="1">
        <f t="shared" ref="AL465:AL466" si="4026">+IF(Y465=2,1,0)+IF(Z465=2,1,0)</f>
        <v>0</v>
      </c>
      <c r="AM465" s="1">
        <f t="shared" ref="AM465:AM466" si="4027">+IF(AA465=2,1,0)</f>
        <v>0</v>
      </c>
      <c r="AN465" s="1">
        <f t="shared" ref="AN465:AN466" si="4028">+IF(AB465=2,1,0)</f>
        <v>0</v>
      </c>
      <c r="AO465" s="44"/>
      <c r="AP465" s="44"/>
      <c r="AQ465" s="44"/>
      <c r="AR465" s="44">
        <f t="shared" si="3944"/>
        <v>20</v>
      </c>
      <c r="AS465" s="122">
        <f t="shared" si="3993"/>
        <v>0</v>
      </c>
      <c r="AT465" s="122">
        <f t="shared" si="3994"/>
        <v>0</v>
      </c>
      <c r="AU465" s="122">
        <f t="shared" si="3995"/>
        <v>0</v>
      </c>
      <c r="AV465" s="122">
        <f t="shared" si="3942"/>
        <v>1</v>
      </c>
      <c r="AW465" s="44"/>
      <c r="AX465" s="294"/>
      <c r="AY465" s="294"/>
      <c r="AZ465" s="294"/>
      <c r="BA465" s="294"/>
      <c r="BB465" s="294"/>
      <c r="BC465" s="294"/>
      <c r="BD465" s="44"/>
      <c r="BE465" s="44"/>
      <c r="BF465" s="44"/>
      <c r="BG465" s="44"/>
      <c r="BH465" s="44">
        <v>1</v>
      </c>
      <c r="BI465" s="44"/>
      <c r="BJ465" s="44"/>
      <c r="BK465" s="44"/>
      <c r="BL465" s="44"/>
      <c r="BM465" s="44"/>
      <c r="BN465" s="127"/>
      <c r="BO465" s="44"/>
      <c r="BP465" s="1"/>
      <c r="BQ465" s="44"/>
      <c r="BR465" s="17">
        <v>4</v>
      </c>
      <c r="BS465" s="1">
        <f t="shared" si="3750"/>
        <v>0</v>
      </c>
      <c r="BT465" s="17">
        <f t="shared" ref="BT465:BT466" si="4029">+BS465*2</f>
        <v>0</v>
      </c>
      <c r="BU465" s="44"/>
      <c r="BV465" s="44">
        <v>1</v>
      </c>
      <c r="BW465" s="44"/>
      <c r="BX465" s="44"/>
      <c r="BY465" s="44"/>
      <c r="BZ465" s="44"/>
      <c r="CA465" s="44"/>
      <c r="CB465" s="44"/>
      <c r="CC465" s="44"/>
      <c r="CD465" s="92"/>
      <c r="CE465" s="92"/>
      <c r="CF465" s="92"/>
      <c r="CG465" s="44"/>
      <c r="CH465" s="1">
        <v>1</v>
      </c>
      <c r="CI465" s="1"/>
      <c r="CJ465" s="1"/>
      <c r="CK465" s="383"/>
      <c r="CL465" s="383"/>
      <c r="CM465" s="383"/>
      <c r="CN465" s="1">
        <f t="shared" si="3996"/>
        <v>0</v>
      </c>
      <c r="CO465" s="1">
        <f t="shared" si="3997"/>
        <v>0</v>
      </c>
      <c r="CP465" s="20">
        <f t="shared" si="3998"/>
        <v>2.5</v>
      </c>
      <c r="CQ465" s="351"/>
      <c r="CR465" s="131">
        <f t="shared" si="3962"/>
        <v>1</v>
      </c>
      <c r="CS465" s="44"/>
      <c r="CT465" s="44">
        <v>1</v>
      </c>
      <c r="CU465" s="1"/>
      <c r="CV465" s="1">
        <v>1</v>
      </c>
      <c r="CW465" s="1">
        <v>1</v>
      </c>
      <c r="CX465" s="1"/>
      <c r="CY465" s="1">
        <v>5</v>
      </c>
      <c r="CZ465" s="44">
        <v>3</v>
      </c>
      <c r="DA465" s="17">
        <f t="shared" ref="DA465:DA466" si="4030">+CY465</f>
        <v>5</v>
      </c>
      <c r="DB465" s="359">
        <f t="shared" si="3780"/>
        <v>8</v>
      </c>
      <c r="DC465" s="359">
        <f t="shared" si="3781"/>
        <v>7</v>
      </c>
      <c r="DD465" s="44"/>
      <c r="DE465" s="44"/>
      <c r="DF465" s="44"/>
      <c r="DG465" s="44">
        <v>3</v>
      </c>
      <c r="DH465" s="44">
        <v>3</v>
      </c>
      <c r="DI465" s="44">
        <f>15</f>
        <v>15</v>
      </c>
      <c r="DJ465" s="44"/>
      <c r="DK465" s="44"/>
      <c r="DL465" s="44"/>
      <c r="DM465" s="44">
        <f t="shared" si="3946"/>
        <v>20</v>
      </c>
      <c r="DN465" s="44"/>
      <c r="DO465" s="1"/>
      <c r="DP465" s="1"/>
      <c r="DQ465" s="17">
        <f t="shared" si="3999"/>
        <v>0</v>
      </c>
      <c r="DR465" s="17">
        <f t="shared" si="4000"/>
        <v>0</v>
      </c>
      <c r="DS465" s="17">
        <f t="shared" si="4001"/>
        <v>0</v>
      </c>
      <c r="DT465" s="17">
        <f t="shared" si="4002"/>
        <v>0</v>
      </c>
      <c r="DU465" s="17">
        <f t="shared" si="4003"/>
        <v>0</v>
      </c>
      <c r="DV465" s="17">
        <f t="shared" si="4004"/>
        <v>0</v>
      </c>
      <c r="DW465" s="1"/>
      <c r="DX465" s="1"/>
      <c r="DY465" s="20">
        <f t="shared" si="4005"/>
        <v>0</v>
      </c>
      <c r="DZ465" s="20">
        <f t="shared" si="4006"/>
        <v>0</v>
      </c>
      <c r="EA465" s="20">
        <f t="shared" si="4007"/>
        <v>0</v>
      </c>
      <c r="EB465" s="20">
        <f t="shared" si="4008"/>
        <v>0</v>
      </c>
      <c r="EC465" s="18">
        <f t="shared" si="3767"/>
        <v>0</v>
      </c>
      <c r="ED465" s="19">
        <f t="shared" ref="ED465:ED466" si="4031">+IF(EC465&lt;&gt;0,EC465*3,0)</f>
        <v>0</v>
      </c>
      <c r="EE465" s="19">
        <f t="shared" si="4009"/>
        <v>3</v>
      </c>
      <c r="EF465" s="1">
        <f t="shared" si="4010"/>
        <v>4</v>
      </c>
      <c r="EG465" s="18">
        <f t="shared" si="3771"/>
        <v>5</v>
      </c>
      <c r="EH465" s="341"/>
      <c r="EI465" s="44"/>
      <c r="EJ465" s="44"/>
      <c r="EK465" s="44"/>
      <c r="EL465" s="93">
        <v>1</v>
      </c>
      <c r="EM465" s="93"/>
      <c r="EN465" s="93"/>
      <c r="EO465" s="366"/>
      <c r="EP465" s="366"/>
      <c r="EQ465" s="374">
        <v>2</v>
      </c>
      <c r="ER465" s="374"/>
      <c r="ES465" s="374"/>
      <c r="ET465" s="374"/>
      <c r="EU465" s="18">
        <f t="shared" si="3772"/>
        <v>5</v>
      </c>
      <c r="EV465" s="18">
        <f t="shared" si="3782"/>
        <v>2</v>
      </c>
      <c r="EW465" s="341">
        <v>1</v>
      </c>
      <c r="EX465" s="341"/>
      <c r="EY465" s="341">
        <v>5</v>
      </c>
      <c r="EZ465" s="365">
        <f t="shared" si="3783"/>
        <v>0</v>
      </c>
      <c r="FA465" s="44"/>
      <c r="FB465" s="44"/>
      <c r="FC465" s="44"/>
      <c r="FD465" s="45"/>
      <c r="FE465" s="45"/>
      <c r="FF465" s="45"/>
      <c r="FG465" s="300"/>
      <c r="FH465" s="45"/>
      <c r="FI465" s="45"/>
      <c r="FJ465" s="45"/>
      <c r="FK465" s="44"/>
      <c r="FL465" s="44">
        <f>F465</f>
        <v>47</v>
      </c>
      <c r="FM465" s="44"/>
      <c r="FN465" s="44"/>
      <c r="FO465" s="294"/>
      <c r="FP465" s="310">
        <f t="shared" si="3784"/>
        <v>0</v>
      </c>
      <c r="FQ465" s="20">
        <f t="shared" si="4011"/>
        <v>0</v>
      </c>
      <c r="FR465" s="20">
        <f t="shared" si="4012"/>
        <v>0</v>
      </c>
      <c r="FS465" s="20">
        <f t="shared" si="4013"/>
        <v>0</v>
      </c>
      <c r="FT465" s="20">
        <f t="shared" si="4014"/>
        <v>0</v>
      </c>
      <c r="FU465" s="20">
        <f t="shared" si="4015"/>
        <v>0</v>
      </c>
      <c r="FV465" s="20">
        <f t="shared" si="4016"/>
        <v>0</v>
      </c>
      <c r="FW465" s="44"/>
    </row>
    <row r="466" spans="1:179" ht="24" customHeight="1">
      <c r="A466" s="40"/>
      <c r="B466" s="48"/>
      <c r="C466" s="48" t="s">
        <v>667</v>
      </c>
      <c r="D466" s="48"/>
      <c r="E466" s="48" t="s">
        <v>53</v>
      </c>
      <c r="F466" s="48"/>
      <c r="G466" s="48">
        <v>26</v>
      </c>
      <c r="H466" s="43"/>
      <c r="I466" s="43"/>
      <c r="J466" s="44"/>
      <c r="K466" s="44"/>
      <c r="L466" s="44"/>
      <c r="M466" s="44"/>
      <c r="N466" s="43"/>
      <c r="O466" s="43"/>
      <c r="P466" s="1"/>
      <c r="Q466" s="16"/>
      <c r="R466" s="1"/>
      <c r="S466" s="44"/>
      <c r="T466" s="44"/>
      <c r="U466" s="44"/>
      <c r="V466" s="44"/>
      <c r="W466" s="44"/>
      <c r="X466" s="44">
        <v>1</v>
      </c>
      <c r="Y466" s="44"/>
      <c r="Z466" s="44"/>
      <c r="AA466" s="44"/>
      <c r="AB466" s="44"/>
      <c r="AC466" s="1">
        <f t="shared" si="4017"/>
        <v>0</v>
      </c>
      <c r="AD466" s="1">
        <f t="shared" si="4018"/>
        <v>0</v>
      </c>
      <c r="AE466" s="1">
        <f t="shared" si="4019"/>
        <v>1</v>
      </c>
      <c r="AF466" s="1">
        <f t="shared" si="4020"/>
        <v>0</v>
      </c>
      <c r="AG466" s="1">
        <f t="shared" si="4021"/>
        <v>0</v>
      </c>
      <c r="AH466" s="1">
        <f t="shared" si="4022"/>
        <v>0</v>
      </c>
      <c r="AI466" s="1">
        <f t="shared" si="4023"/>
        <v>0</v>
      </c>
      <c r="AJ466" s="1">
        <f t="shared" si="4024"/>
        <v>0</v>
      </c>
      <c r="AK466" s="1">
        <f t="shared" si="4025"/>
        <v>0</v>
      </c>
      <c r="AL466" s="1">
        <f t="shared" si="4026"/>
        <v>0</v>
      </c>
      <c r="AM466" s="1">
        <f t="shared" si="4027"/>
        <v>0</v>
      </c>
      <c r="AN466" s="1">
        <f t="shared" si="4028"/>
        <v>0</v>
      </c>
      <c r="AO466" s="44"/>
      <c r="AP466" s="44"/>
      <c r="AQ466" s="44"/>
      <c r="AR466" s="44">
        <f t="shared" si="3944"/>
        <v>26</v>
      </c>
      <c r="AS466" s="122">
        <f t="shared" si="3993"/>
        <v>0</v>
      </c>
      <c r="AT466" s="122">
        <f t="shared" si="3994"/>
        <v>0</v>
      </c>
      <c r="AU466" s="122">
        <f t="shared" si="3995"/>
        <v>0</v>
      </c>
      <c r="AV466" s="122">
        <f t="shared" si="3942"/>
        <v>1</v>
      </c>
      <c r="AW466" s="44"/>
      <c r="AX466" s="294"/>
      <c r="AY466" s="294"/>
      <c r="AZ466" s="294"/>
      <c r="BA466" s="294"/>
      <c r="BB466" s="294"/>
      <c r="BC466" s="294"/>
      <c r="BD466" s="44"/>
      <c r="BE466" s="44"/>
      <c r="BF466" s="44"/>
      <c r="BG466" s="44"/>
      <c r="BH466" s="44"/>
      <c r="BI466" s="44">
        <v>1</v>
      </c>
      <c r="BJ466" s="44"/>
      <c r="BK466" s="44"/>
      <c r="BL466" s="44"/>
      <c r="BM466" s="44"/>
      <c r="BN466" s="127"/>
      <c r="BO466" s="44"/>
      <c r="BP466" s="1"/>
      <c r="BQ466" s="44"/>
      <c r="BR466" s="17">
        <v>4</v>
      </c>
      <c r="BS466" s="1">
        <f t="shared" si="3750"/>
        <v>0</v>
      </c>
      <c r="BT466" s="17">
        <f t="shared" si="4029"/>
        <v>0</v>
      </c>
      <c r="BU466" s="44"/>
      <c r="BV466" s="44">
        <v>1</v>
      </c>
      <c r="BW466" s="44"/>
      <c r="BX466" s="44"/>
      <c r="BY466" s="44"/>
      <c r="BZ466" s="44"/>
      <c r="CA466" s="44"/>
      <c r="CB466" s="44"/>
      <c r="CC466" s="44"/>
      <c r="CD466" s="92">
        <v>1</v>
      </c>
      <c r="CE466" s="92"/>
      <c r="CF466" s="92"/>
      <c r="CG466" s="44"/>
      <c r="CH466" s="1"/>
      <c r="CI466" s="1"/>
      <c r="CJ466" s="1"/>
      <c r="CK466" s="383"/>
      <c r="CL466" s="383"/>
      <c r="CM466" s="383"/>
      <c r="CN466" s="1">
        <f t="shared" si="3996"/>
        <v>0</v>
      </c>
      <c r="CO466" s="1">
        <f t="shared" si="3997"/>
        <v>0</v>
      </c>
      <c r="CP466" s="20">
        <f t="shared" si="3998"/>
        <v>0.5</v>
      </c>
      <c r="CQ466" s="351"/>
      <c r="CR466" s="131">
        <f t="shared" si="3962"/>
        <v>1</v>
      </c>
      <c r="CS466" s="44"/>
      <c r="CT466" s="44"/>
      <c r="CU466" s="1"/>
      <c r="CV466" s="1"/>
      <c r="CW466" s="1"/>
      <c r="CX466" s="1"/>
      <c r="CY466" s="1"/>
      <c r="CZ466" s="44"/>
      <c r="DA466" s="17">
        <f t="shared" si="4030"/>
        <v>0</v>
      </c>
      <c r="DB466" s="359">
        <f t="shared" si="3780"/>
        <v>0</v>
      </c>
      <c r="DC466" s="359">
        <f t="shared" si="3781"/>
        <v>0</v>
      </c>
      <c r="DD466" s="44"/>
      <c r="DE466" s="44"/>
      <c r="DF466" s="44"/>
      <c r="DG466" s="44"/>
      <c r="DH466" s="44"/>
      <c r="DI466" s="44"/>
      <c r="DJ466" s="44"/>
      <c r="DK466" s="44"/>
      <c r="DL466" s="44"/>
      <c r="DM466" s="44">
        <f t="shared" si="3946"/>
        <v>26</v>
      </c>
      <c r="DN466" s="44"/>
      <c r="DO466" s="1"/>
      <c r="DP466" s="1"/>
      <c r="DQ466" s="17">
        <f t="shared" si="3999"/>
        <v>0</v>
      </c>
      <c r="DR466" s="17">
        <f t="shared" si="4000"/>
        <v>0</v>
      </c>
      <c r="DS466" s="17">
        <f t="shared" si="4001"/>
        <v>0</v>
      </c>
      <c r="DT466" s="17">
        <f t="shared" si="4002"/>
        <v>0</v>
      </c>
      <c r="DU466" s="17">
        <f t="shared" si="4003"/>
        <v>0</v>
      </c>
      <c r="DV466" s="17">
        <f t="shared" si="4004"/>
        <v>0</v>
      </c>
      <c r="DW466" s="1"/>
      <c r="DX466" s="1"/>
      <c r="DY466" s="20">
        <f t="shared" si="4005"/>
        <v>0</v>
      </c>
      <c r="DZ466" s="20">
        <f t="shared" si="4006"/>
        <v>0</v>
      </c>
      <c r="EA466" s="20">
        <f t="shared" si="4007"/>
        <v>0</v>
      </c>
      <c r="EB466" s="20">
        <f t="shared" si="4008"/>
        <v>0</v>
      </c>
      <c r="EC466" s="18">
        <f t="shared" si="3767"/>
        <v>0</v>
      </c>
      <c r="ED466" s="19">
        <f t="shared" si="4031"/>
        <v>0</v>
      </c>
      <c r="EE466" s="19">
        <f t="shared" si="4009"/>
        <v>0</v>
      </c>
      <c r="EF466" s="1">
        <f t="shared" si="4010"/>
        <v>0</v>
      </c>
      <c r="EG466" s="18">
        <f t="shared" si="3771"/>
        <v>0</v>
      </c>
      <c r="EH466" s="341"/>
      <c r="EI466" s="44"/>
      <c r="EJ466" s="44"/>
      <c r="EK466" s="44"/>
      <c r="EL466" s="93"/>
      <c r="EM466" s="93"/>
      <c r="EN466" s="93"/>
      <c r="EO466" s="366"/>
      <c r="EP466" s="366"/>
      <c r="EQ466" s="374"/>
      <c r="ER466" s="374"/>
      <c r="ES466" s="374"/>
      <c r="ET466" s="374"/>
      <c r="EU466" s="18">
        <f t="shared" si="3772"/>
        <v>0</v>
      </c>
      <c r="EV466" s="18">
        <f t="shared" si="3782"/>
        <v>2</v>
      </c>
      <c r="EW466" s="341"/>
      <c r="EX466" s="341"/>
      <c r="EY466" s="341"/>
      <c r="EZ466" s="365">
        <f t="shared" si="3783"/>
        <v>0</v>
      </c>
      <c r="FA466" s="44"/>
      <c r="FB466" s="44"/>
      <c r="FC466" s="44"/>
      <c r="FD466" s="45"/>
      <c r="FE466" s="45"/>
      <c r="FF466" s="45"/>
      <c r="FG466" s="300"/>
      <c r="FH466" s="45"/>
      <c r="FI466" s="45"/>
      <c r="FJ466" s="45"/>
      <c r="FK466" s="44"/>
      <c r="FL466" s="44"/>
      <c r="FM466" s="44"/>
      <c r="FN466" s="44"/>
      <c r="FO466" s="294"/>
      <c r="FP466" s="310">
        <f t="shared" si="3784"/>
        <v>0</v>
      </c>
      <c r="FQ466" s="20">
        <f t="shared" si="4011"/>
        <v>0</v>
      </c>
      <c r="FR466" s="20">
        <f t="shared" si="4012"/>
        <v>0</v>
      </c>
      <c r="FS466" s="20">
        <f t="shared" si="4013"/>
        <v>0</v>
      </c>
      <c r="FT466" s="20">
        <f t="shared" si="4014"/>
        <v>0</v>
      </c>
      <c r="FU466" s="20">
        <f t="shared" si="4015"/>
        <v>0</v>
      </c>
      <c r="FV466" s="20">
        <f t="shared" si="4016"/>
        <v>0</v>
      </c>
      <c r="FW466" s="44"/>
    </row>
    <row r="467" spans="1:179" ht="24" customHeight="1">
      <c r="A467" s="40"/>
      <c r="B467" s="48" t="s">
        <v>668</v>
      </c>
      <c r="C467" s="48" t="str">
        <f>B467</f>
        <v>3.14</v>
      </c>
      <c r="D467" s="48" t="s">
        <v>53</v>
      </c>
      <c r="E467" s="48" t="s">
        <v>53</v>
      </c>
      <c r="F467" s="48">
        <v>50</v>
      </c>
      <c r="G467" s="48">
        <v>24</v>
      </c>
      <c r="H467" s="43"/>
      <c r="I467" s="43"/>
      <c r="J467" s="44"/>
      <c r="K467" s="44"/>
      <c r="L467" s="44"/>
      <c r="M467" s="44"/>
      <c r="N467" s="43"/>
      <c r="O467" s="43"/>
      <c r="P467" s="1"/>
      <c r="Q467" s="16"/>
      <c r="R467" s="1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1">
        <f t="shared" ref="AC467:AC485" si="4032">+IF(S467=1,1,0)+IF(T467=1,1,0)</f>
        <v>0</v>
      </c>
      <c r="AD467" s="1">
        <f t="shared" ref="AD467:AD485" si="4033">+IF(U467=1,1,0)+IF(V467=1,1,0)</f>
        <v>0</v>
      </c>
      <c r="AE467" s="1">
        <f t="shared" ref="AE467:AE485" si="4034">+IF(W467=1,1,0)+IF(X467=1,1,0)</f>
        <v>0</v>
      </c>
      <c r="AF467" s="1">
        <f t="shared" ref="AF467:AF485" si="4035">+IF(Y467=1,1,0)+IF(Z467=1,1,0)</f>
        <v>0</v>
      </c>
      <c r="AG467" s="1">
        <f t="shared" ref="AG467:AG485" si="4036">+IF(AA467=1,1,0)</f>
        <v>0</v>
      </c>
      <c r="AH467" s="1">
        <f t="shared" ref="AH467:AH485" si="4037">+IF(AB467=1,1,0)</f>
        <v>0</v>
      </c>
      <c r="AI467" s="1">
        <f t="shared" ref="AI467:AI485" si="4038">+IF(S467=2,1,0)+IF(T467=2,1,0)</f>
        <v>0</v>
      </c>
      <c r="AJ467" s="1">
        <f t="shared" ref="AJ467:AJ485" si="4039">+IF(U467=2,1,0)+IF(V467=2,1,0)</f>
        <v>0</v>
      </c>
      <c r="AK467" s="1">
        <f t="shared" ref="AK467:AK485" si="4040">+IF(X467=2,1,0)+IF(W467=2,1,0)</f>
        <v>0</v>
      </c>
      <c r="AL467" s="1">
        <f t="shared" ref="AL467:AL485" si="4041">+IF(Y467=2,1,0)+IF(Z467=2,1,0)</f>
        <v>0</v>
      </c>
      <c r="AM467" s="1">
        <f t="shared" ref="AM467:AM485" si="4042">+IF(AA467=2,1,0)</f>
        <v>0</v>
      </c>
      <c r="AN467" s="1">
        <f t="shared" ref="AN467:AN485" si="4043">+IF(AB467=2,1,0)</f>
        <v>0</v>
      </c>
      <c r="AO467" s="44"/>
      <c r="AP467" s="44"/>
      <c r="AQ467" s="44"/>
      <c r="AR467" s="44">
        <f t="shared" si="3944"/>
        <v>24</v>
      </c>
      <c r="AS467" s="122">
        <f t="shared" si="3993"/>
        <v>0</v>
      </c>
      <c r="AT467" s="122">
        <f t="shared" si="3994"/>
        <v>0</v>
      </c>
      <c r="AU467" s="122">
        <f t="shared" si="3995"/>
        <v>0</v>
      </c>
      <c r="AV467" s="122">
        <f t="shared" si="3942"/>
        <v>1</v>
      </c>
      <c r="AW467" s="44"/>
      <c r="AX467" s="294"/>
      <c r="AY467" s="294"/>
      <c r="AZ467" s="294"/>
      <c r="BA467" s="294"/>
      <c r="BB467" s="294"/>
      <c r="BC467" s="294"/>
      <c r="BD467" s="44"/>
      <c r="BE467" s="44"/>
      <c r="BF467" s="44"/>
      <c r="BG467" s="44"/>
      <c r="BH467" s="44">
        <v>1</v>
      </c>
      <c r="BI467" s="44"/>
      <c r="BJ467" s="44"/>
      <c r="BK467" s="44"/>
      <c r="BL467" s="44"/>
      <c r="BM467" s="44"/>
      <c r="BN467" s="127"/>
      <c r="BO467" s="44"/>
      <c r="BP467" s="1"/>
      <c r="BQ467" s="44"/>
      <c r="BR467" s="17">
        <v>4</v>
      </c>
      <c r="BS467" s="1">
        <f t="shared" si="3750"/>
        <v>0</v>
      </c>
      <c r="BT467" s="17">
        <f t="shared" ref="BT467:BT485" si="4044">+BS467*2</f>
        <v>0</v>
      </c>
      <c r="BU467" s="44"/>
      <c r="BV467" s="44">
        <v>1</v>
      </c>
      <c r="BW467" s="44"/>
      <c r="BX467" s="44"/>
      <c r="BY467" s="44"/>
      <c r="BZ467" s="44"/>
      <c r="CA467" s="44"/>
      <c r="CB467" s="44"/>
      <c r="CC467" s="44"/>
      <c r="CD467" s="92"/>
      <c r="CE467" s="92"/>
      <c r="CF467" s="92"/>
      <c r="CG467" s="44"/>
      <c r="CH467" s="1">
        <v>1</v>
      </c>
      <c r="CI467" s="1"/>
      <c r="CJ467" s="1"/>
      <c r="CK467" s="383"/>
      <c r="CL467" s="383"/>
      <c r="CM467" s="383"/>
      <c r="CN467" s="1">
        <f t="shared" si="3996"/>
        <v>0</v>
      </c>
      <c r="CO467" s="1">
        <f t="shared" si="3997"/>
        <v>0</v>
      </c>
      <c r="CP467" s="20">
        <f t="shared" si="3998"/>
        <v>2.5</v>
      </c>
      <c r="CQ467" s="351"/>
      <c r="CR467" s="131">
        <f t="shared" si="3962"/>
        <v>1</v>
      </c>
      <c r="CS467" s="44">
        <v>1</v>
      </c>
      <c r="CT467" s="44">
        <v>2</v>
      </c>
      <c r="CU467" s="1"/>
      <c r="CV467" s="1"/>
      <c r="CW467" s="1">
        <v>2</v>
      </c>
      <c r="CX467" s="1"/>
      <c r="CY467" s="1">
        <v>3</v>
      </c>
      <c r="CZ467" s="44">
        <v>4</v>
      </c>
      <c r="DA467" s="17">
        <f t="shared" ref="DA467:DA485" si="4045">+CY467</f>
        <v>3</v>
      </c>
      <c r="DB467" s="359">
        <f t="shared" si="3780"/>
        <v>7</v>
      </c>
      <c r="DC467" s="359">
        <f t="shared" si="3781"/>
        <v>5</v>
      </c>
      <c r="DD467" s="44"/>
      <c r="DE467" s="44">
        <v>3</v>
      </c>
      <c r="DF467" s="44">
        <v>9</v>
      </c>
      <c r="DG467" s="44"/>
      <c r="DH467" s="44">
        <v>3</v>
      </c>
      <c r="DI467" s="44"/>
      <c r="DJ467" s="44"/>
      <c r="DK467" s="44"/>
      <c r="DL467" s="44"/>
      <c r="DM467" s="44">
        <f t="shared" si="3946"/>
        <v>24</v>
      </c>
      <c r="DN467" s="44"/>
      <c r="DO467" s="1"/>
      <c r="DP467" s="1"/>
      <c r="DQ467" s="17">
        <f t="shared" si="3999"/>
        <v>0</v>
      </c>
      <c r="DR467" s="17">
        <f t="shared" si="4000"/>
        <v>0</v>
      </c>
      <c r="DS467" s="17">
        <f t="shared" si="4001"/>
        <v>0</v>
      </c>
      <c r="DT467" s="17">
        <f t="shared" si="4002"/>
        <v>0</v>
      </c>
      <c r="DU467" s="17">
        <f t="shared" si="4003"/>
        <v>0</v>
      </c>
      <c r="DV467" s="17">
        <f t="shared" si="4004"/>
        <v>0</v>
      </c>
      <c r="DW467" s="1"/>
      <c r="DX467" s="1"/>
      <c r="DY467" s="20">
        <f t="shared" si="4005"/>
        <v>0</v>
      </c>
      <c r="DZ467" s="20">
        <f t="shared" si="4006"/>
        <v>0</v>
      </c>
      <c r="EA467" s="20">
        <f t="shared" si="4007"/>
        <v>0</v>
      </c>
      <c r="EB467" s="20">
        <f t="shared" si="4008"/>
        <v>0</v>
      </c>
      <c r="EC467" s="18">
        <f t="shared" si="3767"/>
        <v>0</v>
      </c>
      <c r="ED467" s="19">
        <f t="shared" ref="ED467:ED485" si="4046">+IF(EC467&lt;&gt;0,EC467*3,0)</f>
        <v>0</v>
      </c>
      <c r="EE467" s="19">
        <f t="shared" si="4009"/>
        <v>6</v>
      </c>
      <c r="EF467" s="1">
        <f t="shared" si="4010"/>
        <v>8</v>
      </c>
      <c r="EG467" s="18">
        <f t="shared" si="3771"/>
        <v>10</v>
      </c>
      <c r="EH467" s="341"/>
      <c r="EI467" s="44"/>
      <c r="EJ467" s="44">
        <v>4.5</v>
      </c>
      <c r="EK467" s="44">
        <f>3*4.5</f>
        <v>13.5</v>
      </c>
      <c r="EL467" s="93">
        <v>1</v>
      </c>
      <c r="EM467" s="93"/>
      <c r="EN467" s="93"/>
      <c r="EO467" s="366"/>
      <c r="EP467" s="366"/>
      <c r="EQ467" s="374"/>
      <c r="ER467" s="374"/>
      <c r="ES467" s="374"/>
      <c r="ET467" s="374"/>
      <c r="EU467" s="18">
        <f t="shared" si="3772"/>
        <v>6</v>
      </c>
      <c r="EV467" s="18">
        <f t="shared" si="3782"/>
        <v>2</v>
      </c>
      <c r="EW467" s="341">
        <v>2</v>
      </c>
      <c r="EX467" s="341">
        <v>2</v>
      </c>
      <c r="EY467" s="341">
        <v>5</v>
      </c>
      <c r="EZ467" s="365">
        <f t="shared" si="3783"/>
        <v>0</v>
      </c>
      <c r="FA467" s="44"/>
      <c r="FB467" s="44"/>
      <c r="FC467" s="44"/>
      <c r="FD467" s="45"/>
      <c r="FE467" s="45"/>
      <c r="FF467" s="45"/>
      <c r="FG467" s="300"/>
      <c r="FH467" s="45"/>
      <c r="FI467" s="45"/>
      <c r="FJ467" s="45"/>
      <c r="FK467" s="44"/>
      <c r="FL467" s="44">
        <f>F467</f>
        <v>50</v>
      </c>
      <c r="FM467" s="44"/>
      <c r="FN467" s="44"/>
      <c r="FO467" s="294"/>
      <c r="FP467" s="310">
        <f t="shared" si="3784"/>
        <v>0</v>
      </c>
      <c r="FQ467" s="20">
        <f t="shared" si="4011"/>
        <v>3</v>
      </c>
      <c r="FR467" s="20">
        <f t="shared" si="4012"/>
        <v>9</v>
      </c>
      <c r="FS467" s="20">
        <f t="shared" si="4013"/>
        <v>0</v>
      </c>
      <c r="FT467" s="20">
        <f t="shared" si="4014"/>
        <v>0</v>
      </c>
      <c r="FU467" s="20">
        <f t="shared" si="4015"/>
        <v>0</v>
      </c>
      <c r="FV467" s="20">
        <f t="shared" si="4016"/>
        <v>0</v>
      </c>
      <c r="FW467" s="44"/>
    </row>
    <row r="468" spans="1:179" ht="37.5" customHeight="1">
      <c r="A468" s="40"/>
      <c r="B468" s="48" t="s">
        <v>669</v>
      </c>
      <c r="C468" s="48" t="str">
        <f>B468</f>
        <v>3.16</v>
      </c>
      <c r="D468" s="48" t="s">
        <v>53</v>
      </c>
      <c r="E468" s="48" t="s">
        <v>188</v>
      </c>
      <c r="F468" s="48">
        <v>26</v>
      </c>
      <c r="G468" s="48">
        <f>F468</f>
        <v>26</v>
      </c>
      <c r="H468" s="43"/>
      <c r="I468" s="43"/>
      <c r="J468" s="44"/>
      <c r="K468" s="44"/>
      <c r="L468" s="44"/>
      <c r="M468" s="44">
        <v>4</v>
      </c>
      <c r="N468" s="43"/>
      <c r="O468" s="43"/>
      <c r="P468" s="1"/>
      <c r="Q468" s="16"/>
      <c r="R468" s="1"/>
      <c r="S468" s="44"/>
      <c r="T468" s="44">
        <v>1</v>
      </c>
      <c r="U468" s="44"/>
      <c r="V468" s="44"/>
      <c r="W468" s="44"/>
      <c r="X468" s="44"/>
      <c r="Y468" s="44"/>
      <c r="Z468" s="44"/>
      <c r="AA468" s="44"/>
      <c r="AB468" s="44"/>
      <c r="AC468" s="1">
        <f t="shared" si="4032"/>
        <v>1</v>
      </c>
      <c r="AD468" s="1">
        <f t="shared" si="4033"/>
        <v>0</v>
      </c>
      <c r="AE468" s="1">
        <f t="shared" si="4034"/>
        <v>0</v>
      </c>
      <c r="AF468" s="1">
        <f t="shared" si="4035"/>
        <v>0</v>
      </c>
      <c r="AG468" s="1">
        <f t="shared" si="4036"/>
        <v>0</v>
      </c>
      <c r="AH468" s="1">
        <f t="shared" si="4037"/>
        <v>0</v>
      </c>
      <c r="AI468" s="1">
        <f t="shared" si="4038"/>
        <v>0</v>
      </c>
      <c r="AJ468" s="1">
        <f t="shared" si="4039"/>
        <v>0</v>
      </c>
      <c r="AK468" s="1">
        <f t="shared" si="4040"/>
        <v>0</v>
      </c>
      <c r="AL468" s="1">
        <f t="shared" si="4041"/>
        <v>0</v>
      </c>
      <c r="AM468" s="1">
        <f t="shared" si="4042"/>
        <v>0</v>
      </c>
      <c r="AN468" s="1">
        <f t="shared" si="4043"/>
        <v>0</v>
      </c>
      <c r="AO468" s="44"/>
      <c r="AP468" s="44"/>
      <c r="AQ468" s="44"/>
      <c r="AR468" s="44">
        <f>G468+12</f>
        <v>38</v>
      </c>
      <c r="AS468" s="122">
        <f t="shared" si="3993"/>
        <v>0</v>
      </c>
      <c r="AT468" s="122">
        <f t="shared" si="3994"/>
        <v>0</v>
      </c>
      <c r="AU468" s="122">
        <f t="shared" si="3995"/>
        <v>0</v>
      </c>
      <c r="AV468" s="122">
        <f t="shared" si="3942"/>
        <v>1.4615384615384615</v>
      </c>
      <c r="AW468" s="44"/>
      <c r="AX468" s="294"/>
      <c r="AY468" s="294"/>
      <c r="AZ468" s="294"/>
      <c r="BA468" s="294"/>
      <c r="BB468" s="294"/>
      <c r="BC468" s="29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>
        <v>1</v>
      </c>
      <c r="BN468" s="127">
        <v>1</v>
      </c>
      <c r="BO468" s="44"/>
      <c r="BP468" s="1"/>
      <c r="BQ468" s="44"/>
      <c r="BR468" s="17">
        <v>3</v>
      </c>
      <c r="BS468" s="1">
        <f t="shared" si="3750"/>
        <v>0</v>
      </c>
      <c r="BT468" s="17">
        <f t="shared" si="4044"/>
        <v>0</v>
      </c>
      <c r="BU468" s="44">
        <v>8</v>
      </c>
      <c r="BV468" s="44">
        <v>1</v>
      </c>
      <c r="BW468" s="44">
        <v>1</v>
      </c>
      <c r="BX468" s="44">
        <v>1</v>
      </c>
      <c r="BY468" s="44"/>
      <c r="BZ468" s="44"/>
      <c r="CA468" s="44"/>
      <c r="CB468" s="44"/>
      <c r="CC468" s="44"/>
      <c r="CD468" s="92"/>
      <c r="CE468" s="92"/>
      <c r="CF468" s="92"/>
      <c r="CG468" s="44"/>
      <c r="CH468" s="1">
        <v>1</v>
      </c>
      <c r="CI468" s="1"/>
      <c r="CJ468" s="1"/>
      <c r="CK468" s="383"/>
      <c r="CL468" s="383"/>
      <c r="CM468" s="383"/>
      <c r="CN468" s="1">
        <f t="shared" si="3996"/>
        <v>1</v>
      </c>
      <c r="CO468" s="1">
        <f t="shared" si="3997"/>
        <v>1</v>
      </c>
      <c r="CP468" s="20">
        <f t="shared" si="3998"/>
        <v>2.5</v>
      </c>
      <c r="CQ468" s="351"/>
      <c r="CR468" s="131">
        <f t="shared" si="3962"/>
        <v>1</v>
      </c>
      <c r="CS468" s="44"/>
      <c r="CT468" s="44">
        <v>1</v>
      </c>
      <c r="CU468" s="1"/>
      <c r="CV468" s="1"/>
      <c r="CW468" s="1">
        <v>3</v>
      </c>
      <c r="CX468" s="1"/>
      <c r="CY468" s="1">
        <v>1</v>
      </c>
      <c r="CZ468" s="44">
        <v>9</v>
      </c>
      <c r="DA468" s="17">
        <f t="shared" si="4045"/>
        <v>1</v>
      </c>
      <c r="DB468" s="359">
        <f t="shared" si="3780"/>
        <v>10</v>
      </c>
      <c r="DC468" s="359">
        <f t="shared" si="3781"/>
        <v>4</v>
      </c>
      <c r="DD468" s="44"/>
      <c r="DE468" s="44">
        <v>3</v>
      </c>
      <c r="DF468" s="44"/>
      <c r="DG468" s="44">
        <v>4</v>
      </c>
      <c r="DH468" s="44">
        <v>4</v>
      </c>
      <c r="DI468" s="44">
        <v>4</v>
      </c>
      <c r="DJ468" s="44"/>
      <c r="DK468" s="44"/>
      <c r="DL468" s="44"/>
      <c r="DM468" s="44">
        <f t="shared" si="3946"/>
        <v>26</v>
      </c>
      <c r="DN468" s="44"/>
      <c r="DO468" s="1"/>
      <c r="DP468" s="1"/>
      <c r="DQ468" s="17">
        <f t="shared" si="3999"/>
        <v>0</v>
      </c>
      <c r="DR468" s="17">
        <f t="shared" si="4000"/>
        <v>0</v>
      </c>
      <c r="DS468" s="17">
        <f t="shared" si="4001"/>
        <v>0</v>
      </c>
      <c r="DT468" s="17">
        <f t="shared" si="4002"/>
        <v>0</v>
      </c>
      <c r="DU468" s="17">
        <f t="shared" si="4003"/>
        <v>0</v>
      </c>
      <c r="DV468" s="17">
        <f t="shared" si="4004"/>
        <v>0</v>
      </c>
      <c r="DW468" s="1"/>
      <c r="DX468" s="1"/>
      <c r="DY468" s="20">
        <f t="shared" si="4005"/>
        <v>0</v>
      </c>
      <c r="DZ468" s="20">
        <f t="shared" si="4006"/>
        <v>0</v>
      </c>
      <c r="EA468" s="20">
        <f t="shared" si="4007"/>
        <v>0</v>
      </c>
      <c r="EB468" s="20">
        <f t="shared" si="4008"/>
        <v>0</v>
      </c>
      <c r="EC468" s="18">
        <f t="shared" si="3767"/>
        <v>0</v>
      </c>
      <c r="ED468" s="19">
        <f t="shared" si="4046"/>
        <v>0</v>
      </c>
      <c r="EE468" s="19">
        <f t="shared" si="4009"/>
        <v>3</v>
      </c>
      <c r="EF468" s="1">
        <f t="shared" si="4010"/>
        <v>4</v>
      </c>
      <c r="EG468" s="18">
        <f t="shared" si="3771"/>
        <v>5</v>
      </c>
      <c r="EH468" s="341"/>
      <c r="EI468" s="44"/>
      <c r="EJ468" s="44">
        <v>4.5</v>
      </c>
      <c r="EK468" s="44"/>
      <c r="EL468" s="93"/>
      <c r="EM468" s="93">
        <v>1</v>
      </c>
      <c r="EN468" s="93"/>
      <c r="EO468" s="366"/>
      <c r="EP468" s="366"/>
      <c r="EQ468" s="374"/>
      <c r="ER468" s="374">
        <v>2</v>
      </c>
      <c r="ES468" s="374"/>
      <c r="ET468" s="374"/>
      <c r="EU468" s="18">
        <f t="shared" si="3772"/>
        <v>11</v>
      </c>
      <c r="EV468" s="18">
        <f t="shared" si="3782"/>
        <v>2</v>
      </c>
      <c r="EW468" s="341">
        <v>1</v>
      </c>
      <c r="EX468" s="341">
        <v>1</v>
      </c>
      <c r="EY468" s="341">
        <v>5</v>
      </c>
      <c r="EZ468" s="365">
        <f t="shared" si="3783"/>
        <v>0.5</v>
      </c>
      <c r="FA468" s="44"/>
      <c r="FB468" s="44"/>
      <c r="FC468" s="44"/>
      <c r="FD468" s="45"/>
      <c r="FE468" s="45"/>
      <c r="FF468" s="45"/>
      <c r="FG468" s="300"/>
      <c r="FH468" s="45"/>
      <c r="FI468" s="45"/>
      <c r="FJ468" s="45"/>
      <c r="FK468" s="44"/>
      <c r="FL468" s="44">
        <f>F468</f>
        <v>26</v>
      </c>
      <c r="FM468" s="44"/>
      <c r="FN468" s="44"/>
      <c r="FO468" s="294"/>
      <c r="FP468" s="310">
        <f t="shared" si="3784"/>
        <v>0</v>
      </c>
      <c r="FQ468" s="20">
        <f t="shared" si="4011"/>
        <v>3</v>
      </c>
      <c r="FR468" s="20">
        <f t="shared" si="4012"/>
        <v>0</v>
      </c>
      <c r="FS468" s="20">
        <f t="shared" si="4013"/>
        <v>0</v>
      </c>
      <c r="FT468" s="20">
        <f t="shared" si="4014"/>
        <v>0</v>
      </c>
      <c r="FU468" s="20">
        <f t="shared" si="4015"/>
        <v>0</v>
      </c>
      <c r="FV468" s="20">
        <f t="shared" si="4016"/>
        <v>0</v>
      </c>
      <c r="FW468" s="58" t="s">
        <v>670</v>
      </c>
    </row>
    <row r="469" spans="1:179" ht="24.75" customHeight="1">
      <c r="A469" s="40"/>
      <c r="B469" s="48" t="s">
        <v>561</v>
      </c>
      <c r="C469" s="48" t="s">
        <v>561</v>
      </c>
      <c r="D469" s="48" t="s">
        <v>187</v>
      </c>
      <c r="E469" s="48" t="str">
        <f>D469</f>
        <v>2LT8,5</v>
      </c>
      <c r="F469" s="48"/>
      <c r="G469" s="48">
        <v>29</v>
      </c>
      <c r="H469" s="43"/>
      <c r="I469" s="43"/>
      <c r="J469" s="44"/>
      <c r="K469" s="44"/>
      <c r="L469" s="44"/>
      <c r="M469" s="44"/>
      <c r="N469" s="43"/>
      <c r="O469" s="43"/>
      <c r="P469" s="1"/>
      <c r="Q469" s="16"/>
      <c r="R469" s="1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1">
        <f t="shared" ref="AC469" si="4047">+IF(S469=1,1,0)+IF(T469=1,1,0)</f>
        <v>0</v>
      </c>
      <c r="AD469" s="1">
        <f t="shared" ref="AD469" si="4048">+IF(U469=1,1,0)+IF(V469=1,1,0)</f>
        <v>0</v>
      </c>
      <c r="AE469" s="1">
        <f t="shared" ref="AE469" si="4049">+IF(W469=1,1,0)+IF(X469=1,1,0)</f>
        <v>0</v>
      </c>
      <c r="AF469" s="1">
        <f t="shared" ref="AF469" si="4050">+IF(Y469=1,1,0)+IF(Z469=1,1,0)</f>
        <v>0</v>
      </c>
      <c r="AG469" s="1">
        <f t="shared" ref="AG469" si="4051">+IF(AA469=1,1,0)</f>
        <v>0</v>
      </c>
      <c r="AH469" s="1">
        <f t="shared" ref="AH469" si="4052">+IF(AB469=1,1,0)</f>
        <v>0</v>
      </c>
      <c r="AI469" s="1">
        <f t="shared" ref="AI469" si="4053">+IF(S469=2,1,0)+IF(T469=2,1,0)</f>
        <v>0</v>
      </c>
      <c r="AJ469" s="1">
        <f t="shared" ref="AJ469" si="4054">+IF(U469=2,1,0)+IF(V469=2,1,0)</f>
        <v>0</v>
      </c>
      <c r="AK469" s="1">
        <f t="shared" ref="AK469" si="4055">+IF(X469=2,1,0)+IF(W469=2,1,0)</f>
        <v>0</v>
      </c>
      <c r="AL469" s="1">
        <f t="shared" ref="AL469" si="4056">+IF(Y469=2,1,0)+IF(Z469=2,1,0)</f>
        <v>0</v>
      </c>
      <c r="AM469" s="1">
        <f t="shared" ref="AM469" si="4057">+IF(AA469=2,1,0)</f>
        <v>0</v>
      </c>
      <c r="AN469" s="1">
        <f t="shared" ref="AN469" si="4058">+IF(AB469=2,1,0)</f>
        <v>0</v>
      </c>
      <c r="AO469" s="44"/>
      <c r="AP469" s="44"/>
      <c r="AQ469" s="44"/>
      <c r="AR469" s="44">
        <f>G469</f>
        <v>29</v>
      </c>
      <c r="AS469" s="122">
        <f t="shared" si="3993"/>
        <v>0</v>
      </c>
      <c r="AT469" s="122">
        <f t="shared" si="3994"/>
        <v>0</v>
      </c>
      <c r="AU469" s="122">
        <f t="shared" si="3995"/>
        <v>0</v>
      </c>
      <c r="AV469" s="122">
        <f t="shared" si="3942"/>
        <v>1</v>
      </c>
      <c r="AW469" s="44"/>
      <c r="AX469" s="294"/>
      <c r="AY469" s="294"/>
      <c r="AZ469" s="294"/>
      <c r="BA469" s="294"/>
      <c r="BB469" s="294"/>
      <c r="BC469" s="29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127"/>
      <c r="BO469" s="44">
        <v>1</v>
      </c>
      <c r="BP469" s="1"/>
      <c r="BQ469" s="44"/>
      <c r="BR469" s="17">
        <v>1</v>
      </c>
      <c r="BS469" s="1">
        <f t="shared" si="3750"/>
        <v>0</v>
      </c>
      <c r="BT469" s="17">
        <f t="shared" ref="BT469" si="4059">+BS469*2</f>
        <v>0</v>
      </c>
      <c r="BU469" s="44"/>
      <c r="BV469" s="44"/>
      <c r="BW469" s="44"/>
      <c r="BX469" s="44"/>
      <c r="BY469" s="44"/>
      <c r="BZ469" s="44"/>
      <c r="CA469" s="44"/>
      <c r="CB469" s="44"/>
      <c r="CC469" s="44"/>
      <c r="CD469" s="92"/>
      <c r="CE469" s="92"/>
      <c r="CF469" s="92"/>
      <c r="CG469" s="44"/>
      <c r="CH469" s="1"/>
      <c r="CI469" s="1"/>
      <c r="CJ469" s="1"/>
      <c r="CK469" s="383"/>
      <c r="CL469" s="383"/>
      <c r="CM469" s="383"/>
      <c r="CN469" s="1">
        <f t="shared" ref="CN469" si="4060">+SUM(BX469:CC469)*BW469</f>
        <v>0</v>
      </c>
      <c r="CO469" s="1">
        <f t="shared" ref="CO469" si="4061">+SUM(BX469:CC469)*BW469</f>
        <v>0</v>
      </c>
      <c r="CP469" s="20">
        <f t="shared" ref="CP469" si="4062">+SUM(BY469:CC469)*2.5+SUM(CD469:CG469)*0.5+SUM(CH469:CJ469)*2.5</f>
        <v>0</v>
      </c>
      <c r="CQ469" s="351"/>
      <c r="CR469" s="131"/>
      <c r="CS469" s="44"/>
      <c r="CT469" s="44"/>
      <c r="CU469" s="1"/>
      <c r="CV469" s="1"/>
      <c r="CW469" s="1"/>
      <c r="CX469" s="1"/>
      <c r="CY469" s="1"/>
      <c r="CZ469" s="44"/>
      <c r="DA469" s="17"/>
      <c r="DB469" s="359">
        <f t="shared" si="3780"/>
        <v>0</v>
      </c>
      <c r="DC469" s="359">
        <f t="shared" si="3781"/>
        <v>0</v>
      </c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1"/>
      <c r="DP469" s="1"/>
      <c r="DQ469" s="17">
        <f t="shared" ref="DQ469" si="4063">+IF(AND(SUM(S469:AA469)&gt;0,SUM(FA469:FF469)&gt;0),CT469,0)</f>
        <v>0</v>
      </c>
      <c r="DR469" s="17">
        <f t="shared" ref="DR469" si="4064">+IF(AND(SUM(S469:AA469)&gt;0,SUM(FA469:FF469)&gt;0),CU469,0)</f>
        <v>0</v>
      </c>
      <c r="DS469" s="17">
        <f t="shared" ref="DS469" si="4065">+IF(AND(SUM(S469:AA469)&gt;0,SUM(FA469:FF469)&gt;0),CV469,0)</f>
        <v>0</v>
      </c>
      <c r="DT469" s="17">
        <f t="shared" ref="DT469" si="4066">+IF(AND(SUM(S469:AA469)&gt;0,SUM(FA469:FF469)&gt;0),CW469,0)</f>
        <v>0</v>
      </c>
      <c r="DU469" s="17">
        <f t="shared" ref="DU469" si="4067">+IF(AND(SUM(S469:AA469)&gt;0,SUM(FA469:FF469)&gt;0),CX469,0)</f>
        <v>0</v>
      </c>
      <c r="DV469" s="17">
        <f t="shared" ref="DV469" si="4068">+IF(AND(SUM(S469:AA469)&gt;0,SUM(FA469:FF469)&gt;0),CY469,0)</f>
        <v>0</v>
      </c>
      <c r="DW469" s="1"/>
      <c r="DX469" s="1"/>
      <c r="DY469" s="20">
        <f t="shared" ref="DY469" si="4069">+IF(AND(SUM(S469:AB469)&gt;0,SUM(FA469:FF469)&gt;0,DG469&gt;=3),DG469,0)</f>
        <v>0</v>
      </c>
      <c r="DZ469" s="20">
        <f t="shared" ref="DZ469" si="4070">+IF(AND(SUM(S469:AB469)&gt;0,SUM(FA469:FF469)&gt;0,DH469&gt;=3),DH469,0)</f>
        <v>0</v>
      </c>
      <c r="EA469" s="20">
        <f t="shared" ref="EA469" si="4071">+IF(AND(SUM(S469:AB469)&gt;0,SUM(FA469:FF469)&gt;0,DI469&gt;=3),DI469,0)</f>
        <v>0</v>
      </c>
      <c r="EB469" s="20">
        <f t="shared" ref="EB469" si="4072">+IF(AND(SUM(S469:AB469)&gt;0,SUM(FA469:FF469)&gt;0,DJ469&gt;=3),DJ469,0)</f>
        <v>0</v>
      </c>
      <c r="EC469" s="18">
        <f t="shared" ref="EC469" si="4073">+IF(AND(CT469=0,SUM(CU469:CY469)&gt;1,SUM(CU469:CY469)&lt;=4),1,IF(AND(CT469=0,SUM(CU469:CY469)&gt;4),2,0))</f>
        <v>0</v>
      </c>
      <c r="ED469" s="19">
        <f t="shared" ref="ED469" si="4074">+IF(EC469&lt;&gt;0,EC469*3,0)</f>
        <v>0</v>
      </c>
      <c r="EE469" s="19">
        <f t="shared" ref="EE469" si="4075">+IF(SUM(AO469:AR469)+SUM(DK469:DN469)&gt;0,CT469*3,0)</f>
        <v>0</v>
      </c>
      <c r="EF469" s="1">
        <f t="shared" ref="EF469" si="4076">+IF(EE469&gt;0,CT469*4,0)</f>
        <v>0</v>
      </c>
      <c r="EG469" s="18">
        <f t="shared" ref="EG469" si="4077">+IF(AND(CT469+EC469=0,SUM(AO469:AR469)&gt;0,SUM(DK469:DN469)&gt;0),(CU469+CV469+CW469+CX469)*2+CY469*5,(EC469+CT469-FO469)*5)+IF(AND(EC469+DQ469+CT469=0,SUM(AO469:AR469)&gt;0),SUM(CU469:CX469)*2+CY469*5,0)</f>
        <v>0</v>
      </c>
      <c r="EH469" s="341"/>
      <c r="EI469" s="44"/>
      <c r="EJ469" s="44"/>
      <c r="EK469" s="44"/>
      <c r="EL469" s="93"/>
      <c r="EM469" s="93"/>
      <c r="EN469" s="93"/>
      <c r="EO469" s="366"/>
      <c r="EP469" s="366"/>
      <c r="EQ469" s="374"/>
      <c r="ER469" s="374"/>
      <c r="ES469" s="374"/>
      <c r="ET469" s="374"/>
      <c r="EU469" s="18">
        <f t="shared" ref="EU469" si="4078">IF(SUM(CU469:CX469)&gt;0,CZ469*1+2,0)</f>
        <v>0</v>
      </c>
      <c r="EV469" s="18">
        <f t="shared" si="3782"/>
        <v>0</v>
      </c>
      <c r="EW469" s="341"/>
      <c r="EX469" s="341"/>
      <c r="EY469" s="341"/>
      <c r="EZ469" s="365">
        <f t="shared" si="3783"/>
        <v>0</v>
      </c>
      <c r="FA469" s="44"/>
      <c r="FB469" s="44"/>
      <c r="FC469" s="44"/>
      <c r="FD469" s="45"/>
      <c r="FE469" s="45"/>
      <c r="FF469" s="45"/>
      <c r="FG469" s="300"/>
      <c r="FH469" s="45"/>
      <c r="FI469" s="45"/>
      <c r="FJ469" s="45"/>
      <c r="FK469" s="44"/>
      <c r="FL469" s="44"/>
      <c r="FM469" s="44"/>
      <c r="FN469" s="44"/>
      <c r="FO469" s="294"/>
      <c r="FP469" s="310">
        <f t="shared" ref="FP469" si="4079">+FO469*3</f>
        <v>0</v>
      </c>
      <c r="FQ469" s="20">
        <f t="shared" ref="FQ469" si="4080">+DE469</f>
        <v>0</v>
      </c>
      <c r="FR469" s="20">
        <f t="shared" ref="FR469" si="4081">+DF469</f>
        <v>0</v>
      </c>
      <c r="FS469" s="20">
        <f t="shared" ref="FS469" si="4082">+IF(DG469&lt;3,DG469,0)</f>
        <v>0</v>
      </c>
      <c r="FT469" s="20">
        <f t="shared" ref="FT469" si="4083">+IF(DH469&lt;3,DH469,0)</f>
        <v>0</v>
      </c>
      <c r="FU469" s="20">
        <f t="shared" ref="FU469" si="4084">+IF(DI469&lt;3,DI469,0)</f>
        <v>0</v>
      </c>
      <c r="FV469" s="20">
        <f t="shared" ref="FV469" si="4085">+IF(DJ469&lt;3,DJ469,0)</f>
        <v>0</v>
      </c>
      <c r="FW469" s="58"/>
    </row>
    <row r="470" spans="1:179" s="301" customFormat="1" ht="27.75" customHeight="1">
      <c r="A470" s="295"/>
      <c r="B470" s="296"/>
      <c r="C470" s="296" t="s">
        <v>925</v>
      </c>
      <c r="D470" s="296"/>
      <c r="E470" s="296" t="s">
        <v>187</v>
      </c>
      <c r="F470" s="296"/>
      <c r="G470" s="296">
        <v>33</v>
      </c>
      <c r="H470" s="297"/>
      <c r="I470" s="297"/>
      <c r="J470" s="294"/>
      <c r="K470" s="294"/>
      <c r="L470" s="294"/>
      <c r="M470" s="294"/>
      <c r="N470" s="297"/>
      <c r="O470" s="297"/>
      <c r="P470" s="1"/>
      <c r="Q470" s="16"/>
      <c r="R470" s="1"/>
      <c r="S470" s="294"/>
      <c r="T470" s="294"/>
      <c r="U470" s="294"/>
      <c r="V470" s="294"/>
      <c r="W470" s="294"/>
      <c r="X470" s="294"/>
      <c r="Y470" s="294"/>
      <c r="Z470" s="294">
        <v>1</v>
      </c>
      <c r="AA470" s="294"/>
      <c r="AB470" s="294"/>
      <c r="AC470" s="1">
        <f t="shared" ref="AC470:AC475" si="4086">+IF(S470=1,1,0)+IF(T470=1,1,0)</f>
        <v>0</v>
      </c>
      <c r="AD470" s="1">
        <f t="shared" ref="AD470:AD475" si="4087">+IF(U470=1,1,0)+IF(V470=1,1,0)</f>
        <v>0</v>
      </c>
      <c r="AE470" s="1">
        <f t="shared" ref="AE470:AE475" si="4088">+IF(W470=1,1,0)+IF(X470=1,1,0)</f>
        <v>0</v>
      </c>
      <c r="AF470" s="1">
        <f t="shared" ref="AF470:AF475" si="4089">+IF(Y470=1,1,0)+IF(Z470=1,1,0)</f>
        <v>1</v>
      </c>
      <c r="AG470" s="1">
        <f t="shared" ref="AG470:AG475" si="4090">+IF(AA470=1,1,0)</f>
        <v>0</v>
      </c>
      <c r="AH470" s="1">
        <f t="shared" ref="AH470:AH475" si="4091">+IF(AB470=1,1,0)</f>
        <v>0</v>
      </c>
      <c r="AI470" s="1">
        <f t="shared" ref="AI470:AI475" si="4092">+IF(S470=2,1,0)+IF(T470=2,1,0)</f>
        <v>0</v>
      </c>
      <c r="AJ470" s="1">
        <f t="shared" ref="AJ470:AJ475" si="4093">+IF(U470=2,1,0)+IF(V470=2,1,0)</f>
        <v>0</v>
      </c>
      <c r="AK470" s="1">
        <f t="shared" ref="AK470:AK475" si="4094">+IF(X470=2,1,0)+IF(W470=2,1,0)</f>
        <v>0</v>
      </c>
      <c r="AL470" s="1">
        <f t="shared" ref="AL470:AL475" si="4095">+IF(Y470=2,1,0)+IF(Z470=2,1,0)</f>
        <v>0</v>
      </c>
      <c r="AM470" s="1">
        <f t="shared" ref="AM470:AM475" si="4096">+IF(AA470=2,1,0)</f>
        <v>0</v>
      </c>
      <c r="AN470" s="1">
        <f t="shared" ref="AN470:AN475" si="4097">+IF(AB470=2,1,0)</f>
        <v>0</v>
      </c>
      <c r="AO470" s="294"/>
      <c r="AP470" s="294"/>
      <c r="AQ470" s="294"/>
      <c r="AR470" s="294">
        <f>G470</f>
        <v>33</v>
      </c>
      <c r="AS470" s="298">
        <f t="shared" ref="AS470:AS475" si="4098">IF(AND(AO470&gt;0,OR(BR470&gt;=2,BR470=1)),1,0)</f>
        <v>0</v>
      </c>
      <c r="AT470" s="298">
        <f t="shared" ref="AT470:AT475" si="4099">IF(AND(AP470&gt;0,OR(BR470&gt;=2,BR470=1)),1,0)</f>
        <v>0</v>
      </c>
      <c r="AU470" s="298">
        <f t="shared" ref="AU470:AU475" si="4100">IF(AND(AQ470&gt;0,OR(BR470&gt;=2,BR470=1)),1,0)</f>
        <v>0</v>
      </c>
      <c r="AV470" s="298">
        <f t="shared" ref="AV470:AV475" si="4101">IF(AND(AR470&gt;0,OR(BR470&gt;=2,BR470=1)),AR470/G470,0)</f>
        <v>1</v>
      </c>
      <c r="AW470" s="294"/>
      <c r="AX470" s="294"/>
      <c r="AY470" s="294"/>
      <c r="AZ470" s="294"/>
      <c r="BA470" s="294"/>
      <c r="BB470" s="294"/>
      <c r="BC470" s="294"/>
      <c r="BD470" s="294">
        <v>1</v>
      </c>
      <c r="BE470" s="294"/>
      <c r="BF470" s="294"/>
      <c r="BG470" s="294"/>
      <c r="BH470" s="294"/>
      <c r="BI470" s="294"/>
      <c r="BJ470" s="294"/>
      <c r="BK470" s="294"/>
      <c r="BL470" s="294"/>
      <c r="BM470" s="294"/>
      <c r="BN470" s="294"/>
      <c r="BO470" s="294"/>
      <c r="BP470" s="1"/>
      <c r="BQ470" s="294"/>
      <c r="BR470" s="17">
        <v>2</v>
      </c>
      <c r="BS470" s="1">
        <f t="shared" si="3750"/>
        <v>0</v>
      </c>
      <c r="BT470" s="17">
        <f t="shared" ref="BT470:BT475" si="4102">+BS470*2</f>
        <v>0</v>
      </c>
      <c r="BU470" s="294"/>
      <c r="BV470" s="294">
        <v>1</v>
      </c>
      <c r="BW470" s="294"/>
      <c r="BX470" s="294"/>
      <c r="BY470" s="294"/>
      <c r="BZ470" s="294"/>
      <c r="CA470" s="294"/>
      <c r="CB470" s="294"/>
      <c r="CC470" s="294"/>
      <c r="CD470" s="1"/>
      <c r="CE470" s="1">
        <v>1</v>
      </c>
      <c r="CF470" s="1"/>
      <c r="CG470" s="294"/>
      <c r="CH470" s="1"/>
      <c r="CI470" s="1"/>
      <c r="CJ470" s="1"/>
      <c r="CK470" s="1"/>
      <c r="CL470" s="1"/>
      <c r="CM470" s="1"/>
      <c r="CN470" s="1">
        <f t="shared" ref="CN470:CN475" si="4103">+SUM(BX470:CC470)*BW470</f>
        <v>0</v>
      </c>
      <c r="CO470" s="1">
        <f t="shared" ref="CO470:CO475" si="4104">+SUM(BX470:CC470)*BW470</f>
        <v>0</v>
      </c>
      <c r="CP470" s="20">
        <f t="shared" ref="CP470:CP475" si="4105">+SUM(BY470:CC470)*2.5+SUM(CD470:CG470)*0.5+SUM(CH470:CJ470)*2.5</f>
        <v>0.5</v>
      </c>
      <c r="CQ470" s="20"/>
      <c r="CR470" s="299">
        <f t="shared" ref="CR470:CR475" si="4106">+IF(SUM(AX470:BM470)&gt;0,1,0)</f>
        <v>1</v>
      </c>
      <c r="CS470" s="294"/>
      <c r="CT470" s="294"/>
      <c r="CU470" s="1"/>
      <c r="CV470" s="1"/>
      <c r="CW470" s="1"/>
      <c r="CX470" s="1"/>
      <c r="CY470" s="1"/>
      <c r="CZ470" s="294"/>
      <c r="DA470" s="17">
        <f t="shared" ref="DA470:DA475" si="4107">+CY470</f>
        <v>0</v>
      </c>
      <c r="DB470" s="17">
        <f t="shared" si="3780"/>
        <v>0</v>
      </c>
      <c r="DC470" s="17">
        <f t="shared" si="3781"/>
        <v>0</v>
      </c>
      <c r="DD470" s="294"/>
      <c r="DE470" s="294"/>
      <c r="DF470" s="294"/>
      <c r="DG470" s="294"/>
      <c r="DH470" s="294"/>
      <c r="DI470" s="294"/>
      <c r="DJ470" s="294"/>
      <c r="DK470" s="294"/>
      <c r="DL470" s="294"/>
      <c r="DM470" s="294"/>
      <c r="DN470" s="294"/>
      <c r="DO470" s="1"/>
      <c r="DP470" s="1"/>
      <c r="DQ470" s="17">
        <f t="shared" ref="DQ470:DQ475" si="4108">+IF(AND(SUM(S470:AA470)&gt;0,SUM(FA470:FF470)&gt;0),CT470,0)</f>
        <v>0</v>
      </c>
      <c r="DR470" s="17">
        <f t="shared" ref="DR470:DR475" si="4109">+IF(AND(SUM(S470:AA470)&gt;0,SUM(FA470:FF470)&gt;0),CU470,0)</f>
        <v>0</v>
      </c>
      <c r="DS470" s="17">
        <f t="shared" ref="DS470:DS475" si="4110">+IF(AND(SUM(S470:AA470)&gt;0,SUM(FA470:FF470)&gt;0),CV470,0)</f>
        <v>0</v>
      </c>
      <c r="DT470" s="17">
        <f t="shared" ref="DT470:DT475" si="4111">+IF(AND(SUM(S470:AA470)&gt;0,SUM(FA470:FF470)&gt;0),CW470,0)</f>
        <v>0</v>
      </c>
      <c r="DU470" s="17">
        <f t="shared" ref="DU470:DU475" si="4112">+IF(AND(SUM(S470:AA470)&gt;0,SUM(FA470:FF470)&gt;0),CX470,0)</f>
        <v>0</v>
      </c>
      <c r="DV470" s="17">
        <f t="shared" ref="DV470:DV475" si="4113">+IF(AND(SUM(S470:AA470)&gt;0,SUM(FA470:FF470)&gt;0),CY470,0)</f>
        <v>0</v>
      </c>
      <c r="DW470" s="1"/>
      <c r="DX470" s="1"/>
      <c r="DY470" s="20">
        <f t="shared" ref="DY470:DY475" si="4114">+IF(AND(SUM(S470:AB470)&gt;0,SUM(FA470:FF470)&gt;0,DG470&gt;=3),DG470,0)</f>
        <v>0</v>
      </c>
      <c r="DZ470" s="20">
        <f t="shared" ref="DZ470:DZ475" si="4115">+IF(AND(SUM(S470:AB470)&gt;0,SUM(FA470:FF470)&gt;0,DH470&gt;=3),DH470,0)</f>
        <v>0</v>
      </c>
      <c r="EA470" s="20">
        <f t="shared" ref="EA470:EA475" si="4116">+IF(AND(SUM(S470:AB470)&gt;0,SUM(FA470:FF470)&gt;0,DI470&gt;=3),DI470,0)</f>
        <v>0</v>
      </c>
      <c r="EB470" s="20">
        <f t="shared" ref="EB470:EB475" si="4117">+IF(AND(SUM(S470:AB470)&gt;0,SUM(FA470:FF470)&gt;0,DJ470&gt;=3),DJ470,0)</f>
        <v>0</v>
      </c>
      <c r="EC470" s="18">
        <f t="shared" ref="EC470:EC475" si="4118">+IF(AND(CT470=0,SUM(CU470:CY470)&gt;1,SUM(CU470:CY470)&lt;=4),1,IF(AND(CT470=0,SUM(CU470:CY470)&gt;4),2,0))</f>
        <v>0</v>
      </c>
      <c r="ED470" s="19">
        <f t="shared" ref="ED470:ED475" si="4119">+IF(EC470&lt;&gt;0,EC470*3,0)</f>
        <v>0</v>
      </c>
      <c r="EE470" s="19">
        <f t="shared" ref="EE470:EE475" si="4120">+IF(SUM(AO470:AR470)+SUM(DK470:DN470)&gt;0,CT470*3,0)</f>
        <v>0</v>
      </c>
      <c r="EF470" s="1">
        <f t="shared" ref="EF470:EF475" si="4121">+IF(EE470&gt;0,CT470*4,0)</f>
        <v>0</v>
      </c>
      <c r="EG470" s="18">
        <f t="shared" ref="EG470:EG475" si="4122">+IF(AND(CT470+EC470=0,SUM(AO470:AR470)&gt;0,SUM(DK470:DN470)&gt;0),(CU470+CV470+CW470+CX470)*2+CY470*5,(EC470+CT470-FO470)*5)+IF(AND(EC470+DQ470+CT470=0,SUM(AO470:AR470)&gt;0),SUM(CU470:CX470)*2+CY470*5,0)</f>
        <v>0</v>
      </c>
      <c r="EH470" s="18"/>
      <c r="EI470" s="294"/>
      <c r="EJ470" s="294"/>
      <c r="EK470" s="294"/>
      <c r="EL470" s="19"/>
      <c r="EM470" s="19"/>
      <c r="EN470" s="19"/>
      <c r="EO470" s="19"/>
      <c r="EP470" s="19"/>
      <c r="EQ470" s="18"/>
      <c r="ER470" s="18"/>
      <c r="ES470" s="18"/>
      <c r="ET470" s="18"/>
      <c r="EU470" s="18">
        <f t="shared" ref="EU470:EU475" si="4123">IF(SUM(CU470:CX470)&gt;0,CZ470*1+2,0)</f>
        <v>0</v>
      </c>
      <c r="EV470" s="18">
        <f t="shared" si="3782"/>
        <v>2</v>
      </c>
      <c r="EW470" s="18"/>
      <c r="EX470" s="18"/>
      <c r="EY470" s="18"/>
      <c r="EZ470" s="20">
        <f t="shared" si="3783"/>
        <v>0</v>
      </c>
      <c r="FA470" s="294"/>
      <c r="FB470" s="294"/>
      <c r="FC470" s="294"/>
      <c r="FD470" s="300"/>
      <c r="FE470" s="300"/>
      <c r="FF470" s="300"/>
      <c r="FG470" s="300"/>
      <c r="FH470" s="300"/>
      <c r="FI470" s="300"/>
      <c r="FJ470" s="300"/>
      <c r="FK470" s="294"/>
      <c r="FL470" s="294"/>
      <c r="FM470" s="294"/>
      <c r="FN470" s="294"/>
      <c r="FO470" s="294"/>
      <c r="FP470" s="310">
        <f t="shared" ref="FP470:FP475" si="4124">+FO470*3</f>
        <v>0</v>
      </c>
      <c r="FQ470" s="20">
        <f t="shared" ref="FQ470:FQ475" si="4125">+DE470</f>
        <v>0</v>
      </c>
      <c r="FR470" s="20">
        <f t="shared" ref="FR470:FR475" si="4126">+DF470</f>
        <v>0</v>
      </c>
      <c r="FS470" s="20">
        <f t="shared" ref="FS470:FS475" si="4127">+IF(DG470&lt;3,DG470,0)</f>
        <v>0</v>
      </c>
      <c r="FT470" s="20">
        <f t="shared" ref="FT470:FT475" si="4128">+IF(DH470&lt;3,DH470,0)</f>
        <v>0</v>
      </c>
      <c r="FU470" s="20">
        <f t="shared" ref="FU470:FU475" si="4129">+IF(DI470&lt;3,DI470,0)</f>
        <v>0</v>
      </c>
      <c r="FV470" s="20">
        <f t="shared" ref="FV470:FV475" si="4130">+IF(DJ470&lt;3,DJ470,0)</f>
        <v>0</v>
      </c>
      <c r="FW470" s="44"/>
    </row>
    <row r="471" spans="1:179" s="301" customFormat="1" ht="27.75" customHeight="1">
      <c r="A471" s="295"/>
      <c r="B471" s="296"/>
      <c r="C471" s="296" t="s">
        <v>926</v>
      </c>
      <c r="D471" s="296"/>
      <c r="E471" s="296" t="s">
        <v>187</v>
      </c>
      <c r="F471" s="296"/>
      <c r="G471" s="296">
        <v>30</v>
      </c>
      <c r="H471" s="297"/>
      <c r="I471" s="297"/>
      <c r="J471" s="294"/>
      <c r="K471" s="294"/>
      <c r="L471" s="294"/>
      <c r="M471" s="294"/>
      <c r="N471" s="297"/>
      <c r="O471" s="297"/>
      <c r="P471" s="1"/>
      <c r="Q471" s="16"/>
      <c r="R471" s="1"/>
      <c r="S471" s="294"/>
      <c r="T471" s="294"/>
      <c r="U471" s="294"/>
      <c r="V471" s="294"/>
      <c r="W471" s="294"/>
      <c r="X471" s="294"/>
      <c r="Y471" s="294"/>
      <c r="Z471" s="294">
        <v>1</v>
      </c>
      <c r="AA471" s="294"/>
      <c r="AB471" s="294"/>
      <c r="AC471" s="1">
        <f t="shared" si="4086"/>
        <v>0</v>
      </c>
      <c r="AD471" s="1">
        <f t="shared" si="4087"/>
        <v>0</v>
      </c>
      <c r="AE471" s="1">
        <f t="shared" si="4088"/>
        <v>0</v>
      </c>
      <c r="AF471" s="1">
        <f t="shared" si="4089"/>
        <v>1</v>
      </c>
      <c r="AG471" s="1">
        <f t="shared" si="4090"/>
        <v>0</v>
      </c>
      <c r="AH471" s="1">
        <f t="shared" si="4091"/>
        <v>0</v>
      </c>
      <c r="AI471" s="1">
        <f t="shared" si="4092"/>
        <v>0</v>
      </c>
      <c r="AJ471" s="1">
        <f t="shared" si="4093"/>
        <v>0</v>
      </c>
      <c r="AK471" s="1">
        <f t="shared" si="4094"/>
        <v>0</v>
      </c>
      <c r="AL471" s="1">
        <f t="shared" si="4095"/>
        <v>0</v>
      </c>
      <c r="AM471" s="1">
        <f t="shared" si="4096"/>
        <v>0</v>
      </c>
      <c r="AN471" s="1">
        <f t="shared" si="4097"/>
        <v>0</v>
      </c>
      <c r="AO471" s="294"/>
      <c r="AP471" s="294"/>
      <c r="AQ471" s="294"/>
      <c r="AR471" s="294">
        <f>G471</f>
        <v>30</v>
      </c>
      <c r="AS471" s="298">
        <f t="shared" si="4098"/>
        <v>0</v>
      </c>
      <c r="AT471" s="298">
        <f t="shared" si="4099"/>
        <v>0</v>
      </c>
      <c r="AU471" s="298">
        <f t="shared" si="4100"/>
        <v>0</v>
      </c>
      <c r="AV471" s="298">
        <f t="shared" si="4101"/>
        <v>1</v>
      </c>
      <c r="AW471" s="294"/>
      <c r="AX471" s="294"/>
      <c r="AY471" s="294"/>
      <c r="AZ471" s="294"/>
      <c r="BA471" s="294"/>
      <c r="BB471" s="294"/>
      <c r="BC471" s="294"/>
      <c r="BD471" s="294">
        <v>1</v>
      </c>
      <c r="BE471" s="294"/>
      <c r="BF471" s="294"/>
      <c r="BG471" s="294"/>
      <c r="BH471" s="294"/>
      <c r="BI471" s="294"/>
      <c r="BJ471" s="294"/>
      <c r="BK471" s="294"/>
      <c r="BL471" s="294"/>
      <c r="BM471" s="294"/>
      <c r="BN471" s="294"/>
      <c r="BO471" s="294"/>
      <c r="BP471" s="1"/>
      <c r="BQ471" s="294"/>
      <c r="BR471" s="17">
        <v>1</v>
      </c>
      <c r="BS471" s="1">
        <f t="shared" si="3750"/>
        <v>0</v>
      </c>
      <c r="BT471" s="17">
        <f t="shared" si="4102"/>
        <v>0</v>
      </c>
      <c r="BU471" s="294"/>
      <c r="BV471" s="294">
        <v>1</v>
      </c>
      <c r="BW471" s="294"/>
      <c r="BX471" s="294"/>
      <c r="BY471" s="294"/>
      <c r="BZ471" s="294"/>
      <c r="CA471" s="294"/>
      <c r="CB471" s="294"/>
      <c r="CC471" s="294"/>
      <c r="CD471" s="1"/>
      <c r="CE471" s="1">
        <v>1</v>
      </c>
      <c r="CF471" s="1"/>
      <c r="CG471" s="294"/>
      <c r="CH471" s="1"/>
      <c r="CI471" s="1"/>
      <c r="CJ471" s="1"/>
      <c r="CK471" s="1"/>
      <c r="CL471" s="1"/>
      <c r="CM471" s="1"/>
      <c r="CN471" s="1">
        <f t="shared" si="4103"/>
        <v>0</v>
      </c>
      <c r="CO471" s="1">
        <f t="shared" si="4104"/>
        <v>0</v>
      </c>
      <c r="CP471" s="20">
        <f t="shared" si="4105"/>
        <v>0.5</v>
      </c>
      <c r="CQ471" s="20"/>
      <c r="CR471" s="299">
        <f t="shared" si="4106"/>
        <v>1</v>
      </c>
      <c r="CS471" s="294"/>
      <c r="CT471" s="294"/>
      <c r="CU471" s="1"/>
      <c r="CV471" s="1"/>
      <c r="CW471" s="1"/>
      <c r="CX471" s="1"/>
      <c r="CY471" s="1"/>
      <c r="CZ471" s="294"/>
      <c r="DA471" s="17">
        <f t="shared" si="4107"/>
        <v>0</v>
      </c>
      <c r="DB471" s="17">
        <f t="shared" si="3780"/>
        <v>0</v>
      </c>
      <c r="DC471" s="17">
        <f t="shared" si="3781"/>
        <v>0</v>
      </c>
      <c r="DD471" s="294"/>
      <c r="DE471" s="294"/>
      <c r="DF471" s="294"/>
      <c r="DG471" s="294"/>
      <c r="DH471" s="294"/>
      <c r="DI471" s="294"/>
      <c r="DJ471" s="294"/>
      <c r="DK471" s="294"/>
      <c r="DL471" s="294"/>
      <c r="DM471" s="294"/>
      <c r="DN471" s="294"/>
      <c r="DO471" s="1"/>
      <c r="DP471" s="1"/>
      <c r="DQ471" s="17">
        <f t="shared" si="4108"/>
        <v>0</v>
      </c>
      <c r="DR471" s="17">
        <f t="shared" si="4109"/>
        <v>0</v>
      </c>
      <c r="DS471" s="17">
        <f t="shared" si="4110"/>
        <v>0</v>
      </c>
      <c r="DT471" s="17">
        <f t="shared" si="4111"/>
        <v>0</v>
      </c>
      <c r="DU471" s="17">
        <f t="shared" si="4112"/>
        <v>0</v>
      </c>
      <c r="DV471" s="17">
        <f t="shared" si="4113"/>
        <v>0</v>
      </c>
      <c r="DW471" s="1"/>
      <c r="DX471" s="1"/>
      <c r="DY471" s="20">
        <f t="shared" si="4114"/>
        <v>0</v>
      </c>
      <c r="DZ471" s="20">
        <f t="shared" si="4115"/>
        <v>0</v>
      </c>
      <c r="EA471" s="20">
        <f t="shared" si="4116"/>
        <v>0</v>
      </c>
      <c r="EB471" s="20">
        <f t="shared" si="4117"/>
        <v>0</v>
      </c>
      <c r="EC471" s="18">
        <f t="shared" si="4118"/>
        <v>0</v>
      </c>
      <c r="ED471" s="19">
        <f t="shared" si="4119"/>
        <v>0</v>
      </c>
      <c r="EE471" s="19">
        <f t="shared" si="4120"/>
        <v>0</v>
      </c>
      <c r="EF471" s="1">
        <f t="shared" si="4121"/>
        <v>0</v>
      </c>
      <c r="EG471" s="18">
        <f t="shared" si="4122"/>
        <v>0</v>
      </c>
      <c r="EH471" s="18"/>
      <c r="EI471" s="294"/>
      <c r="EJ471" s="294"/>
      <c r="EK471" s="294"/>
      <c r="EL471" s="19"/>
      <c r="EM471" s="19"/>
      <c r="EN471" s="19"/>
      <c r="EO471" s="19"/>
      <c r="EP471" s="19"/>
      <c r="EQ471" s="18"/>
      <c r="ER471" s="18"/>
      <c r="ES471" s="18"/>
      <c r="ET471" s="18"/>
      <c r="EU471" s="18">
        <f t="shared" si="4123"/>
        <v>0</v>
      </c>
      <c r="EV471" s="18">
        <f t="shared" si="3782"/>
        <v>2</v>
      </c>
      <c r="EW471" s="18"/>
      <c r="EX471" s="18"/>
      <c r="EY471" s="18"/>
      <c r="EZ471" s="20">
        <f t="shared" si="3783"/>
        <v>0</v>
      </c>
      <c r="FA471" s="294"/>
      <c r="FB471" s="294"/>
      <c r="FC471" s="294"/>
      <c r="FD471" s="300"/>
      <c r="FE471" s="300"/>
      <c r="FF471" s="300"/>
      <c r="FG471" s="300"/>
      <c r="FH471" s="300"/>
      <c r="FI471" s="300"/>
      <c r="FJ471" s="300"/>
      <c r="FK471" s="294"/>
      <c r="FL471" s="294"/>
      <c r="FM471" s="294"/>
      <c r="FN471" s="294"/>
      <c r="FO471" s="294"/>
      <c r="FP471" s="310">
        <f t="shared" si="4124"/>
        <v>0</v>
      </c>
      <c r="FQ471" s="20">
        <f t="shared" si="4125"/>
        <v>0</v>
      </c>
      <c r="FR471" s="20">
        <f t="shared" si="4126"/>
        <v>0</v>
      </c>
      <c r="FS471" s="20">
        <f t="shared" si="4127"/>
        <v>0</v>
      </c>
      <c r="FT471" s="20">
        <f t="shared" si="4128"/>
        <v>0</v>
      </c>
      <c r="FU471" s="20">
        <f t="shared" si="4129"/>
        <v>0</v>
      </c>
      <c r="FV471" s="20">
        <f t="shared" si="4130"/>
        <v>0</v>
      </c>
      <c r="FW471" s="44"/>
    </row>
    <row r="472" spans="1:179" s="316" customFormat="1" ht="24" customHeight="1">
      <c r="A472" s="302" t="s">
        <v>659</v>
      </c>
      <c r="B472" s="46" t="s">
        <v>223</v>
      </c>
      <c r="C472" s="46"/>
      <c r="D472" s="41"/>
      <c r="E472" s="41"/>
      <c r="F472" s="41"/>
      <c r="G472" s="41"/>
      <c r="H472" s="42"/>
      <c r="I472" s="42"/>
      <c r="J472" s="303"/>
      <c r="K472" s="303"/>
      <c r="L472" s="303"/>
      <c r="M472" s="303"/>
      <c r="N472" s="42"/>
      <c r="O472" s="42"/>
      <c r="P472" s="304"/>
      <c r="Q472" s="305"/>
      <c r="R472" s="304"/>
      <c r="S472" s="303"/>
      <c r="T472" s="303"/>
      <c r="U472" s="303"/>
      <c r="V472" s="303"/>
      <c r="W472" s="303"/>
      <c r="X472" s="303"/>
      <c r="Y472" s="303"/>
      <c r="Z472" s="303"/>
      <c r="AA472" s="303"/>
      <c r="AB472" s="303"/>
      <c r="AC472" s="304">
        <f t="shared" si="4086"/>
        <v>0</v>
      </c>
      <c r="AD472" s="304">
        <f t="shared" si="4087"/>
        <v>0</v>
      </c>
      <c r="AE472" s="304">
        <f t="shared" si="4088"/>
        <v>0</v>
      </c>
      <c r="AF472" s="304">
        <f t="shared" si="4089"/>
        <v>0</v>
      </c>
      <c r="AG472" s="304">
        <f t="shared" si="4090"/>
        <v>0</v>
      </c>
      <c r="AH472" s="304">
        <f t="shared" si="4091"/>
        <v>0</v>
      </c>
      <c r="AI472" s="304">
        <f t="shared" si="4092"/>
        <v>0</v>
      </c>
      <c r="AJ472" s="304">
        <f t="shared" si="4093"/>
        <v>0</v>
      </c>
      <c r="AK472" s="304">
        <f t="shared" si="4094"/>
        <v>0</v>
      </c>
      <c r="AL472" s="304">
        <f t="shared" si="4095"/>
        <v>0</v>
      </c>
      <c r="AM472" s="304">
        <f t="shared" si="4096"/>
        <v>0</v>
      </c>
      <c r="AN472" s="304">
        <f t="shared" si="4097"/>
        <v>0</v>
      </c>
      <c r="AO472" s="303"/>
      <c r="AP472" s="303"/>
      <c r="AQ472" s="303"/>
      <c r="AR472" s="303"/>
      <c r="AS472" s="306">
        <f t="shared" si="4098"/>
        <v>0</v>
      </c>
      <c r="AT472" s="306">
        <f t="shared" si="4099"/>
        <v>0</v>
      </c>
      <c r="AU472" s="306">
        <f t="shared" si="4100"/>
        <v>0</v>
      </c>
      <c r="AV472" s="306">
        <f t="shared" si="4101"/>
        <v>0</v>
      </c>
      <c r="AW472" s="303"/>
      <c r="AX472" s="333"/>
      <c r="AY472" s="333"/>
      <c r="AZ472" s="333"/>
      <c r="BA472" s="333"/>
      <c r="BB472" s="333"/>
      <c r="BC472" s="333"/>
      <c r="BD472" s="303"/>
      <c r="BE472" s="303"/>
      <c r="BF472" s="303"/>
      <c r="BG472" s="303"/>
      <c r="BH472" s="303"/>
      <c r="BI472" s="303"/>
      <c r="BJ472" s="303"/>
      <c r="BK472" s="303"/>
      <c r="BL472" s="303"/>
      <c r="BM472" s="303"/>
      <c r="BN472" s="307"/>
      <c r="BO472" s="303"/>
      <c r="BP472" s="304"/>
      <c r="BQ472" s="303"/>
      <c r="BR472" s="308"/>
      <c r="BS472" s="1">
        <f t="shared" si="3750"/>
        <v>0</v>
      </c>
      <c r="BT472" s="308">
        <f t="shared" si="4102"/>
        <v>0</v>
      </c>
      <c r="BU472" s="303"/>
      <c r="BV472" s="303"/>
      <c r="BW472" s="303"/>
      <c r="BX472" s="303"/>
      <c r="BY472" s="303"/>
      <c r="BZ472" s="303"/>
      <c r="CA472" s="303"/>
      <c r="CB472" s="303"/>
      <c r="CC472" s="303"/>
      <c r="CD472" s="309"/>
      <c r="CE472" s="309"/>
      <c r="CF472" s="309"/>
      <c r="CG472" s="303"/>
      <c r="CH472" s="304"/>
      <c r="CI472" s="304"/>
      <c r="CJ472" s="304"/>
      <c r="CK472" s="384"/>
      <c r="CL472" s="384"/>
      <c r="CM472" s="384"/>
      <c r="CN472" s="304">
        <f t="shared" si="4103"/>
        <v>0</v>
      </c>
      <c r="CO472" s="304">
        <f t="shared" si="4104"/>
        <v>0</v>
      </c>
      <c r="CP472" s="310">
        <f t="shared" si="4105"/>
        <v>0</v>
      </c>
      <c r="CQ472" s="352"/>
      <c r="CR472" s="311">
        <f t="shared" si="4106"/>
        <v>0</v>
      </c>
      <c r="CS472" s="303"/>
      <c r="CT472" s="303"/>
      <c r="CU472" s="304"/>
      <c r="CV472" s="304"/>
      <c r="CW472" s="304"/>
      <c r="CX472" s="304"/>
      <c r="CY472" s="304"/>
      <c r="CZ472" s="303"/>
      <c r="DA472" s="308">
        <f t="shared" si="4107"/>
        <v>0</v>
      </c>
      <c r="DB472" s="359">
        <f t="shared" si="3780"/>
        <v>0</v>
      </c>
      <c r="DC472" s="359">
        <f t="shared" si="3781"/>
        <v>0</v>
      </c>
      <c r="DD472" s="303"/>
      <c r="DE472" s="303"/>
      <c r="DF472" s="303"/>
      <c r="DG472" s="303"/>
      <c r="DH472" s="303"/>
      <c r="DI472" s="303"/>
      <c r="DJ472" s="303"/>
      <c r="DK472" s="303"/>
      <c r="DL472" s="303"/>
      <c r="DM472" s="303"/>
      <c r="DN472" s="303"/>
      <c r="DO472" s="304"/>
      <c r="DP472" s="304"/>
      <c r="DQ472" s="308">
        <f t="shared" si="4108"/>
        <v>0</v>
      </c>
      <c r="DR472" s="308">
        <f t="shared" si="4109"/>
        <v>0</v>
      </c>
      <c r="DS472" s="308">
        <f t="shared" si="4110"/>
        <v>0</v>
      </c>
      <c r="DT472" s="308">
        <f t="shared" si="4111"/>
        <v>0</v>
      </c>
      <c r="DU472" s="308">
        <f t="shared" si="4112"/>
        <v>0</v>
      </c>
      <c r="DV472" s="308">
        <f t="shared" si="4113"/>
        <v>0</v>
      </c>
      <c r="DW472" s="304"/>
      <c r="DX472" s="304"/>
      <c r="DY472" s="310">
        <f t="shared" si="4114"/>
        <v>0</v>
      </c>
      <c r="DZ472" s="310">
        <f t="shared" si="4115"/>
        <v>0</v>
      </c>
      <c r="EA472" s="310">
        <f t="shared" si="4116"/>
        <v>0</v>
      </c>
      <c r="EB472" s="310">
        <f t="shared" si="4117"/>
        <v>0</v>
      </c>
      <c r="EC472" s="312">
        <f t="shared" si="4118"/>
        <v>0</v>
      </c>
      <c r="ED472" s="313">
        <f t="shared" si="4119"/>
        <v>0</v>
      </c>
      <c r="EE472" s="313">
        <f t="shared" si="4120"/>
        <v>0</v>
      </c>
      <c r="EF472" s="304">
        <f t="shared" si="4121"/>
        <v>0</v>
      </c>
      <c r="EG472" s="312">
        <f t="shared" si="4122"/>
        <v>0</v>
      </c>
      <c r="EH472" s="344"/>
      <c r="EI472" s="303"/>
      <c r="EJ472" s="303"/>
      <c r="EK472" s="303"/>
      <c r="EL472" s="314"/>
      <c r="EM472" s="314"/>
      <c r="EN472" s="314"/>
      <c r="EO472" s="368"/>
      <c r="EP472" s="368"/>
      <c r="EQ472" s="375"/>
      <c r="ER472" s="375"/>
      <c r="ES472" s="375"/>
      <c r="ET472" s="375"/>
      <c r="EU472" s="18">
        <f t="shared" si="4123"/>
        <v>0</v>
      </c>
      <c r="EV472" s="18">
        <f t="shared" si="3782"/>
        <v>0</v>
      </c>
      <c r="EW472" s="344"/>
      <c r="EX472" s="344"/>
      <c r="EY472" s="344"/>
      <c r="EZ472" s="365">
        <f t="shared" si="3783"/>
        <v>0</v>
      </c>
      <c r="FA472" s="303"/>
      <c r="FB472" s="303"/>
      <c r="FC472" s="303"/>
      <c r="FD472" s="315"/>
      <c r="FE472" s="315"/>
      <c r="FF472" s="315"/>
      <c r="FG472" s="337"/>
      <c r="FH472" s="315"/>
      <c r="FI472" s="315"/>
      <c r="FJ472" s="315"/>
      <c r="FK472" s="303"/>
      <c r="FL472" s="303"/>
      <c r="FM472" s="303"/>
      <c r="FN472" s="303"/>
      <c r="FO472" s="333"/>
      <c r="FP472" s="310">
        <f t="shared" si="4124"/>
        <v>0</v>
      </c>
      <c r="FQ472" s="310">
        <f t="shared" si="4125"/>
        <v>0</v>
      </c>
      <c r="FR472" s="310">
        <f t="shared" si="4126"/>
        <v>0</v>
      </c>
      <c r="FS472" s="310">
        <f t="shared" si="4127"/>
        <v>0</v>
      </c>
      <c r="FT472" s="310">
        <f t="shared" si="4128"/>
        <v>0</v>
      </c>
      <c r="FU472" s="310">
        <f t="shared" si="4129"/>
        <v>0</v>
      </c>
      <c r="FV472" s="310">
        <f t="shared" si="4130"/>
        <v>0</v>
      </c>
      <c r="FW472" s="303"/>
    </row>
    <row r="473" spans="1:179" ht="24" customHeight="1">
      <c r="A473" s="40"/>
      <c r="B473" s="48" t="s">
        <v>27</v>
      </c>
      <c r="C473" s="48" t="s">
        <v>27</v>
      </c>
      <c r="D473" s="48" t="s">
        <v>165</v>
      </c>
      <c r="E473" s="48" t="s">
        <v>165</v>
      </c>
      <c r="F473" s="48"/>
      <c r="G473" s="48">
        <v>6</v>
      </c>
      <c r="H473" s="43"/>
      <c r="I473" s="43"/>
      <c r="J473" s="44"/>
      <c r="K473" s="44">
        <v>4</v>
      </c>
      <c r="L473" s="44"/>
      <c r="M473" s="44"/>
      <c r="N473" s="43"/>
      <c r="O473" s="43"/>
      <c r="P473" s="1"/>
      <c r="Q473" s="16"/>
      <c r="R473" s="1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1">
        <f t="shared" si="4086"/>
        <v>0</v>
      </c>
      <c r="AD473" s="1">
        <f t="shared" si="4087"/>
        <v>0</v>
      </c>
      <c r="AE473" s="1">
        <f t="shared" si="4088"/>
        <v>0</v>
      </c>
      <c r="AF473" s="1">
        <f t="shared" si="4089"/>
        <v>0</v>
      </c>
      <c r="AG473" s="1">
        <f t="shared" si="4090"/>
        <v>0</v>
      </c>
      <c r="AH473" s="1">
        <f t="shared" si="4091"/>
        <v>0</v>
      </c>
      <c r="AI473" s="1">
        <f t="shared" si="4092"/>
        <v>0</v>
      </c>
      <c r="AJ473" s="1">
        <f t="shared" si="4093"/>
        <v>0</v>
      </c>
      <c r="AK473" s="1">
        <f t="shared" si="4094"/>
        <v>0</v>
      </c>
      <c r="AL473" s="1">
        <f t="shared" si="4095"/>
        <v>0</v>
      </c>
      <c r="AM473" s="1">
        <f t="shared" si="4096"/>
        <v>0</v>
      </c>
      <c r="AN473" s="1">
        <f t="shared" si="4097"/>
        <v>0</v>
      </c>
      <c r="AO473" s="44"/>
      <c r="AP473" s="44"/>
      <c r="AQ473" s="44"/>
      <c r="AR473" s="44">
        <f t="shared" ref="AR473:AR475" si="4131">G473</f>
        <v>6</v>
      </c>
      <c r="AS473" s="122">
        <f t="shared" si="4098"/>
        <v>0</v>
      </c>
      <c r="AT473" s="122">
        <f t="shared" si="4099"/>
        <v>0</v>
      </c>
      <c r="AU473" s="122">
        <f t="shared" si="4100"/>
        <v>0</v>
      </c>
      <c r="AV473" s="122">
        <f t="shared" si="4101"/>
        <v>1</v>
      </c>
      <c r="AW473" s="44"/>
      <c r="AX473" s="294"/>
      <c r="AY473" s="294"/>
      <c r="AZ473" s="294"/>
      <c r="BA473" s="294"/>
      <c r="BB473" s="294"/>
      <c r="BC473" s="29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127"/>
      <c r="BO473" s="44"/>
      <c r="BP473" s="1"/>
      <c r="BQ473" s="44"/>
      <c r="BR473" s="17">
        <v>1</v>
      </c>
      <c r="BS473" s="1">
        <f t="shared" si="3750"/>
        <v>0</v>
      </c>
      <c r="BT473" s="17">
        <f t="shared" si="4102"/>
        <v>0</v>
      </c>
      <c r="BU473" s="44"/>
      <c r="BV473" s="44"/>
      <c r="BW473" s="44"/>
      <c r="BX473" s="44"/>
      <c r="BY473" s="44"/>
      <c r="BZ473" s="44"/>
      <c r="CA473" s="44"/>
      <c r="CB473" s="44"/>
      <c r="CC473" s="44"/>
      <c r="CD473" s="92"/>
      <c r="CE473" s="92"/>
      <c r="CF473" s="92"/>
      <c r="CG473" s="44"/>
      <c r="CH473" s="1"/>
      <c r="CI473" s="1"/>
      <c r="CJ473" s="1"/>
      <c r="CK473" s="383"/>
      <c r="CL473" s="383"/>
      <c r="CM473" s="383"/>
      <c r="CN473" s="1">
        <f t="shared" si="4103"/>
        <v>0</v>
      </c>
      <c r="CO473" s="1">
        <f t="shared" si="4104"/>
        <v>0</v>
      </c>
      <c r="CP473" s="20">
        <f t="shared" si="4105"/>
        <v>0</v>
      </c>
      <c r="CQ473" s="351"/>
      <c r="CR473" s="131">
        <f t="shared" si="4106"/>
        <v>0</v>
      </c>
      <c r="CS473" s="44"/>
      <c r="CT473" s="44"/>
      <c r="CU473" s="1"/>
      <c r="CV473" s="1"/>
      <c r="CW473" s="1"/>
      <c r="CX473" s="1"/>
      <c r="CY473" s="1"/>
      <c r="CZ473" s="44"/>
      <c r="DA473" s="17">
        <f t="shared" si="4107"/>
        <v>0</v>
      </c>
      <c r="DB473" s="359">
        <f t="shared" si="3780"/>
        <v>0</v>
      </c>
      <c r="DC473" s="359">
        <f t="shared" si="3781"/>
        <v>0</v>
      </c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1"/>
      <c r="DP473" s="1"/>
      <c r="DQ473" s="17">
        <f t="shared" si="4108"/>
        <v>0</v>
      </c>
      <c r="DR473" s="17">
        <f t="shared" si="4109"/>
        <v>0</v>
      </c>
      <c r="DS473" s="17">
        <f t="shared" si="4110"/>
        <v>0</v>
      </c>
      <c r="DT473" s="17">
        <f t="shared" si="4111"/>
        <v>0</v>
      </c>
      <c r="DU473" s="17">
        <f t="shared" si="4112"/>
        <v>0</v>
      </c>
      <c r="DV473" s="17">
        <f t="shared" si="4113"/>
        <v>0</v>
      </c>
      <c r="DW473" s="1"/>
      <c r="DX473" s="1"/>
      <c r="DY473" s="20">
        <f t="shared" si="4114"/>
        <v>0</v>
      </c>
      <c r="DZ473" s="20">
        <f t="shared" si="4115"/>
        <v>0</v>
      </c>
      <c r="EA473" s="20">
        <f t="shared" si="4116"/>
        <v>0</v>
      </c>
      <c r="EB473" s="20">
        <f t="shared" si="4117"/>
        <v>0</v>
      </c>
      <c r="EC473" s="18">
        <f t="shared" si="4118"/>
        <v>0</v>
      </c>
      <c r="ED473" s="19">
        <f t="shared" si="4119"/>
        <v>0</v>
      </c>
      <c r="EE473" s="19">
        <f t="shared" si="4120"/>
        <v>0</v>
      </c>
      <c r="EF473" s="1">
        <f t="shared" si="4121"/>
        <v>0</v>
      </c>
      <c r="EG473" s="18">
        <f t="shared" si="4122"/>
        <v>0</v>
      </c>
      <c r="EH473" s="341"/>
      <c r="EI473" s="44"/>
      <c r="EJ473" s="44"/>
      <c r="EK473" s="44"/>
      <c r="EL473" s="93"/>
      <c r="EM473" s="93"/>
      <c r="EN473" s="93"/>
      <c r="EO473" s="366"/>
      <c r="EP473" s="366"/>
      <c r="EQ473" s="374"/>
      <c r="ER473" s="374"/>
      <c r="ES473" s="374"/>
      <c r="ET473" s="374"/>
      <c r="EU473" s="18">
        <f t="shared" si="4123"/>
        <v>0</v>
      </c>
      <c r="EV473" s="18">
        <f t="shared" si="3782"/>
        <v>0</v>
      </c>
      <c r="EW473" s="341"/>
      <c r="EX473" s="341"/>
      <c r="EY473" s="341"/>
      <c r="EZ473" s="365">
        <f t="shared" si="3783"/>
        <v>0</v>
      </c>
      <c r="FA473" s="44"/>
      <c r="FB473" s="44"/>
      <c r="FC473" s="44"/>
      <c r="FD473" s="45"/>
      <c r="FE473" s="45"/>
      <c r="FF473" s="45"/>
      <c r="FG473" s="300"/>
      <c r="FH473" s="45"/>
      <c r="FI473" s="45"/>
      <c r="FJ473" s="45"/>
      <c r="FK473" s="44"/>
      <c r="FL473" s="44"/>
      <c r="FM473" s="44"/>
      <c r="FN473" s="44"/>
      <c r="FO473" s="294"/>
      <c r="FP473" s="310">
        <f t="shared" si="4124"/>
        <v>0</v>
      </c>
      <c r="FQ473" s="20">
        <f t="shared" si="4125"/>
        <v>0</v>
      </c>
      <c r="FR473" s="20">
        <f t="shared" si="4126"/>
        <v>0</v>
      </c>
      <c r="FS473" s="20">
        <f t="shared" si="4127"/>
        <v>0</v>
      </c>
      <c r="FT473" s="20">
        <f t="shared" si="4128"/>
        <v>0</v>
      </c>
      <c r="FU473" s="20">
        <f t="shared" si="4129"/>
        <v>0</v>
      </c>
      <c r="FV473" s="20">
        <f t="shared" si="4130"/>
        <v>0</v>
      </c>
      <c r="FW473" s="44"/>
    </row>
    <row r="474" spans="1:179" ht="24" customHeight="1">
      <c r="A474" s="40"/>
      <c r="B474" s="48"/>
      <c r="C474" s="48" t="s">
        <v>691</v>
      </c>
      <c r="D474" s="48"/>
      <c r="E474" s="48" t="s">
        <v>44</v>
      </c>
      <c r="F474" s="48"/>
      <c r="G474" s="48">
        <v>5</v>
      </c>
      <c r="H474" s="43"/>
      <c r="I474" s="43"/>
      <c r="J474" s="44"/>
      <c r="K474" s="44"/>
      <c r="L474" s="44"/>
      <c r="M474" s="44"/>
      <c r="N474" s="43"/>
      <c r="O474" s="43"/>
      <c r="P474" s="1"/>
      <c r="Q474" s="16"/>
      <c r="R474" s="1"/>
      <c r="S474" s="44"/>
      <c r="T474" s="44"/>
      <c r="U474" s="44"/>
      <c r="V474" s="44"/>
      <c r="W474" s="44"/>
      <c r="X474" s="44"/>
      <c r="Y474" s="44">
        <v>1</v>
      </c>
      <c r="Z474" s="44"/>
      <c r="AA474" s="44"/>
      <c r="AB474" s="44"/>
      <c r="AC474" s="1">
        <f t="shared" si="4086"/>
        <v>0</v>
      </c>
      <c r="AD474" s="1">
        <f t="shared" si="4087"/>
        <v>0</v>
      </c>
      <c r="AE474" s="1">
        <f t="shared" si="4088"/>
        <v>0</v>
      </c>
      <c r="AF474" s="1">
        <f t="shared" si="4089"/>
        <v>1</v>
      </c>
      <c r="AG474" s="1">
        <f t="shared" si="4090"/>
        <v>0</v>
      </c>
      <c r="AH474" s="1">
        <f t="shared" si="4091"/>
        <v>0</v>
      </c>
      <c r="AI474" s="1">
        <f t="shared" si="4092"/>
        <v>0</v>
      </c>
      <c r="AJ474" s="1">
        <f t="shared" si="4093"/>
        <v>0</v>
      </c>
      <c r="AK474" s="1">
        <f t="shared" si="4094"/>
        <v>0</v>
      </c>
      <c r="AL474" s="1">
        <f t="shared" si="4095"/>
        <v>0</v>
      </c>
      <c r="AM474" s="1">
        <f t="shared" si="4096"/>
        <v>0</v>
      </c>
      <c r="AN474" s="1">
        <f t="shared" si="4097"/>
        <v>0</v>
      </c>
      <c r="AO474" s="44"/>
      <c r="AP474" s="44"/>
      <c r="AQ474" s="44"/>
      <c r="AR474" s="44">
        <f t="shared" si="4131"/>
        <v>5</v>
      </c>
      <c r="AS474" s="122">
        <f t="shared" si="4098"/>
        <v>0</v>
      </c>
      <c r="AT474" s="122">
        <f t="shared" si="4099"/>
        <v>0</v>
      </c>
      <c r="AU474" s="122">
        <f t="shared" si="4100"/>
        <v>0</v>
      </c>
      <c r="AV474" s="122">
        <f t="shared" si="4101"/>
        <v>1</v>
      </c>
      <c r="AW474" s="44"/>
      <c r="AX474" s="294"/>
      <c r="AY474" s="294"/>
      <c r="AZ474" s="294"/>
      <c r="BA474" s="294"/>
      <c r="BB474" s="294"/>
      <c r="BC474" s="294"/>
      <c r="BD474" s="44"/>
      <c r="BE474" s="44"/>
      <c r="BF474" s="44"/>
      <c r="BG474" s="44"/>
      <c r="BH474" s="44"/>
      <c r="BI474" s="44">
        <v>1</v>
      </c>
      <c r="BJ474" s="44"/>
      <c r="BK474" s="44"/>
      <c r="BL474" s="44"/>
      <c r="BM474" s="44"/>
      <c r="BN474" s="127"/>
      <c r="BO474" s="44"/>
      <c r="BP474" s="1"/>
      <c r="BQ474" s="44"/>
      <c r="BR474" s="17">
        <v>2</v>
      </c>
      <c r="BS474" s="1">
        <f t="shared" si="3750"/>
        <v>0</v>
      </c>
      <c r="BT474" s="17">
        <f t="shared" si="4102"/>
        <v>0</v>
      </c>
      <c r="BU474" s="44"/>
      <c r="BV474" s="44">
        <v>1</v>
      </c>
      <c r="BW474" s="44"/>
      <c r="BX474" s="44"/>
      <c r="BY474" s="44"/>
      <c r="BZ474" s="44"/>
      <c r="CA474" s="44"/>
      <c r="CB474" s="44"/>
      <c r="CC474" s="44"/>
      <c r="CD474" s="92"/>
      <c r="CE474" s="92">
        <v>1</v>
      </c>
      <c r="CF474" s="92"/>
      <c r="CG474" s="44"/>
      <c r="CH474" s="1"/>
      <c r="CI474" s="1"/>
      <c r="CJ474" s="1"/>
      <c r="CK474" s="383"/>
      <c r="CL474" s="383"/>
      <c r="CM474" s="383"/>
      <c r="CN474" s="1">
        <f t="shared" si="4103"/>
        <v>0</v>
      </c>
      <c r="CO474" s="1">
        <f t="shared" si="4104"/>
        <v>0</v>
      </c>
      <c r="CP474" s="20">
        <f t="shared" si="4105"/>
        <v>0.5</v>
      </c>
      <c r="CQ474" s="351"/>
      <c r="CR474" s="131">
        <f t="shared" si="4106"/>
        <v>1</v>
      </c>
      <c r="CS474" s="44"/>
      <c r="CT474" s="44"/>
      <c r="CU474" s="1"/>
      <c r="CV474" s="1"/>
      <c r="CW474" s="1"/>
      <c r="CX474" s="1"/>
      <c r="CY474" s="1"/>
      <c r="CZ474" s="44"/>
      <c r="DA474" s="17">
        <f t="shared" si="4107"/>
        <v>0</v>
      </c>
      <c r="DB474" s="359">
        <f t="shared" si="3780"/>
        <v>0</v>
      </c>
      <c r="DC474" s="359">
        <f t="shared" si="3781"/>
        <v>0</v>
      </c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1"/>
      <c r="DP474" s="1"/>
      <c r="DQ474" s="17">
        <f t="shared" si="4108"/>
        <v>0</v>
      </c>
      <c r="DR474" s="17">
        <f t="shared" si="4109"/>
        <v>0</v>
      </c>
      <c r="DS474" s="17">
        <f t="shared" si="4110"/>
        <v>0</v>
      </c>
      <c r="DT474" s="17">
        <f t="shared" si="4111"/>
        <v>0</v>
      </c>
      <c r="DU474" s="17">
        <f t="shared" si="4112"/>
        <v>0</v>
      </c>
      <c r="DV474" s="17">
        <f t="shared" si="4113"/>
        <v>0</v>
      </c>
      <c r="DW474" s="1"/>
      <c r="DX474" s="1"/>
      <c r="DY474" s="20">
        <f t="shared" si="4114"/>
        <v>0</v>
      </c>
      <c r="DZ474" s="20">
        <f t="shared" si="4115"/>
        <v>0</v>
      </c>
      <c r="EA474" s="20">
        <f t="shared" si="4116"/>
        <v>0</v>
      </c>
      <c r="EB474" s="20">
        <f t="shared" si="4117"/>
        <v>0</v>
      </c>
      <c r="EC474" s="18">
        <f t="shared" si="4118"/>
        <v>0</v>
      </c>
      <c r="ED474" s="19">
        <f t="shared" si="4119"/>
        <v>0</v>
      </c>
      <c r="EE474" s="19">
        <f t="shared" si="4120"/>
        <v>0</v>
      </c>
      <c r="EF474" s="1">
        <f t="shared" si="4121"/>
        <v>0</v>
      </c>
      <c r="EG474" s="18">
        <f t="shared" si="4122"/>
        <v>0</v>
      </c>
      <c r="EH474" s="341"/>
      <c r="EI474" s="44"/>
      <c r="EJ474" s="44"/>
      <c r="EK474" s="44"/>
      <c r="EL474" s="93"/>
      <c r="EM474" s="93"/>
      <c r="EN474" s="93"/>
      <c r="EO474" s="366"/>
      <c r="EP474" s="366"/>
      <c r="EQ474" s="374"/>
      <c r="ER474" s="374"/>
      <c r="ES474" s="374"/>
      <c r="ET474" s="374"/>
      <c r="EU474" s="18">
        <f t="shared" si="4123"/>
        <v>0</v>
      </c>
      <c r="EV474" s="18">
        <f t="shared" si="3782"/>
        <v>2</v>
      </c>
      <c r="EW474" s="341"/>
      <c r="EX474" s="341"/>
      <c r="EY474" s="341"/>
      <c r="EZ474" s="365">
        <f t="shared" si="3783"/>
        <v>0</v>
      </c>
      <c r="FA474" s="44"/>
      <c r="FB474" s="44"/>
      <c r="FC474" s="44"/>
      <c r="FD474" s="45"/>
      <c r="FE474" s="45"/>
      <c r="FF474" s="45"/>
      <c r="FG474" s="300"/>
      <c r="FH474" s="45"/>
      <c r="FI474" s="45"/>
      <c r="FJ474" s="45"/>
      <c r="FK474" s="44"/>
      <c r="FL474" s="44"/>
      <c r="FM474" s="44"/>
      <c r="FN474" s="44"/>
      <c r="FO474" s="294"/>
      <c r="FP474" s="310">
        <f t="shared" si="4124"/>
        <v>0</v>
      </c>
      <c r="FQ474" s="20">
        <f t="shared" si="4125"/>
        <v>0</v>
      </c>
      <c r="FR474" s="20">
        <f t="shared" si="4126"/>
        <v>0</v>
      </c>
      <c r="FS474" s="20">
        <f t="shared" si="4127"/>
        <v>0</v>
      </c>
      <c r="FT474" s="20">
        <f t="shared" si="4128"/>
        <v>0</v>
      </c>
      <c r="FU474" s="20">
        <f t="shared" si="4129"/>
        <v>0</v>
      </c>
      <c r="FV474" s="20">
        <f t="shared" si="4130"/>
        <v>0</v>
      </c>
      <c r="FW474" s="44"/>
    </row>
    <row r="475" spans="1:179" ht="24" customHeight="1">
      <c r="A475" s="40"/>
      <c r="B475" s="48"/>
      <c r="C475" s="48" t="s">
        <v>584</v>
      </c>
      <c r="D475" s="48"/>
      <c r="E475" s="48" t="s">
        <v>44</v>
      </c>
      <c r="F475" s="48"/>
      <c r="G475" s="48">
        <v>28</v>
      </c>
      <c r="H475" s="43"/>
      <c r="I475" s="43"/>
      <c r="J475" s="44"/>
      <c r="K475" s="44"/>
      <c r="L475" s="44"/>
      <c r="M475" s="44"/>
      <c r="N475" s="43"/>
      <c r="O475" s="43"/>
      <c r="P475" s="1"/>
      <c r="Q475" s="16"/>
      <c r="R475" s="1"/>
      <c r="S475" s="44"/>
      <c r="T475" s="44"/>
      <c r="U475" s="44"/>
      <c r="V475" s="44"/>
      <c r="W475" s="44"/>
      <c r="X475" s="44"/>
      <c r="Y475" s="44">
        <v>1</v>
      </c>
      <c r="Z475" s="44"/>
      <c r="AA475" s="44"/>
      <c r="AB475" s="44"/>
      <c r="AC475" s="1">
        <f t="shared" si="4086"/>
        <v>0</v>
      </c>
      <c r="AD475" s="1">
        <f t="shared" si="4087"/>
        <v>0</v>
      </c>
      <c r="AE475" s="1">
        <f t="shared" si="4088"/>
        <v>0</v>
      </c>
      <c r="AF475" s="1">
        <f t="shared" si="4089"/>
        <v>1</v>
      </c>
      <c r="AG475" s="1">
        <f t="shared" si="4090"/>
        <v>0</v>
      </c>
      <c r="AH475" s="1">
        <f t="shared" si="4091"/>
        <v>0</v>
      </c>
      <c r="AI475" s="1">
        <f t="shared" si="4092"/>
        <v>0</v>
      </c>
      <c r="AJ475" s="1">
        <f t="shared" si="4093"/>
        <v>0</v>
      </c>
      <c r="AK475" s="1">
        <f t="shared" si="4094"/>
        <v>0</v>
      </c>
      <c r="AL475" s="1">
        <f t="shared" si="4095"/>
        <v>0</v>
      </c>
      <c r="AM475" s="1">
        <f t="shared" si="4096"/>
        <v>0</v>
      </c>
      <c r="AN475" s="1">
        <f t="shared" si="4097"/>
        <v>0</v>
      </c>
      <c r="AO475" s="44"/>
      <c r="AP475" s="44"/>
      <c r="AQ475" s="44"/>
      <c r="AR475" s="44">
        <f t="shared" si="4131"/>
        <v>28</v>
      </c>
      <c r="AS475" s="122">
        <f t="shared" si="4098"/>
        <v>0</v>
      </c>
      <c r="AT475" s="122">
        <f t="shared" si="4099"/>
        <v>0</v>
      </c>
      <c r="AU475" s="122">
        <f t="shared" si="4100"/>
        <v>0</v>
      </c>
      <c r="AV475" s="122">
        <f t="shared" si="4101"/>
        <v>1</v>
      </c>
      <c r="AW475" s="44"/>
      <c r="AX475" s="294"/>
      <c r="AY475" s="294"/>
      <c r="AZ475" s="294"/>
      <c r="BA475" s="294"/>
      <c r="BB475" s="294"/>
      <c r="BC475" s="294"/>
      <c r="BD475" s="44"/>
      <c r="BE475" s="44"/>
      <c r="BF475" s="44"/>
      <c r="BG475" s="44"/>
      <c r="BH475" s="44"/>
      <c r="BI475" s="44">
        <v>1</v>
      </c>
      <c r="BJ475" s="44"/>
      <c r="BK475" s="44"/>
      <c r="BL475" s="44"/>
      <c r="BM475" s="44"/>
      <c r="BN475" s="127"/>
      <c r="BO475" s="44"/>
      <c r="BP475" s="1"/>
      <c r="BQ475" s="44"/>
      <c r="BR475" s="17">
        <v>2</v>
      </c>
      <c r="BS475" s="1">
        <f t="shared" si="3750"/>
        <v>0</v>
      </c>
      <c r="BT475" s="17">
        <f t="shared" si="4102"/>
        <v>0</v>
      </c>
      <c r="BU475" s="44"/>
      <c r="BV475" s="44">
        <v>1</v>
      </c>
      <c r="BW475" s="44"/>
      <c r="BX475" s="44"/>
      <c r="BY475" s="44"/>
      <c r="BZ475" s="44"/>
      <c r="CA475" s="44"/>
      <c r="CB475" s="44"/>
      <c r="CC475" s="44"/>
      <c r="CD475" s="92"/>
      <c r="CE475" s="92">
        <v>1</v>
      </c>
      <c r="CF475" s="92"/>
      <c r="CG475" s="44"/>
      <c r="CH475" s="1"/>
      <c r="CI475" s="1"/>
      <c r="CJ475" s="1"/>
      <c r="CK475" s="383"/>
      <c r="CL475" s="383"/>
      <c r="CM475" s="383"/>
      <c r="CN475" s="1">
        <f t="shared" si="4103"/>
        <v>0</v>
      </c>
      <c r="CO475" s="1">
        <f t="shared" si="4104"/>
        <v>0</v>
      </c>
      <c r="CP475" s="20">
        <f t="shared" si="4105"/>
        <v>0.5</v>
      </c>
      <c r="CQ475" s="351"/>
      <c r="CR475" s="131">
        <f t="shared" si="4106"/>
        <v>1</v>
      </c>
      <c r="CS475" s="44"/>
      <c r="CT475" s="44"/>
      <c r="CU475" s="1"/>
      <c r="CV475" s="1"/>
      <c r="CW475" s="1"/>
      <c r="CX475" s="1"/>
      <c r="CY475" s="1"/>
      <c r="CZ475" s="44"/>
      <c r="DA475" s="17">
        <f t="shared" si="4107"/>
        <v>0</v>
      </c>
      <c r="DB475" s="359">
        <f t="shared" si="3780"/>
        <v>0</v>
      </c>
      <c r="DC475" s="359">
        <f t="shared" si="3781"/>
        <v>0</v>
      </c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1"/>
      <c r="DP475" s="1"/>
      <c r="DQ475" s="17">
        <f t="shared" si="4108"/>
        <v>0</v>
      </c>
      <c r="DR475" s="17">
        <f t="shared" si="4109"/>
        <v>0</v>
      </c>
      <c r="DS475" s="17">
        <f t="shared" si="4110"/>
        <v>0</v>
      </c>
      <c r="DT475" s="17">
        <f t="shared" si="4111"/>
        <v>0</v>
      </c>
      <c r="DU475" s="17">
        <f t="shared" si="4112"/>
        <v>0</v>
      </c>
      <c r="DV475" s="17">
        <f t="shared" si="4113"/>
        <v>0</v>
      </c>
      <c r="DW475" s="1"/>
      <c r="DX475" s="1"/>
      <c r="DY475" s="20">
        <f t="shared" si="4114"/>
        <v>0</v>
      </c>
      <c r="DZ475" s="20">
        <f t="shared" si="4115"/>
        <v>0</v>
      </c>
      <c r="EA475" s="20">
        <f t="shared" si="4116"/>
        <v>0</v>
      </c>
      <c r="EB475" s="20">
        <f t="shared" si="4117"/>
        <v>0</v>
      </c>
      <c r="EC475" s="18">
        <f t="shared" si="4118"/>
        <v>0</v>
      </c>
      <c r="ED475" s="19">
        <f t="shared" si="4119"/>
        <v>0</v>
      </c>
      <c r="EE475" s="19">
        <f t="shared" si="4120"/>
        <v>0</v>
      </c>
      <c r="EF475" s="1">
        <f t="shared" si="4121"/>
        <v>0</v>
      </c>
      <c r="EG475" s="18">
        <f t="shared" si="4122"/>
        <v>0</v>
      </c>
      <c r="EH475" s="341"/>
      <c r="EI475" s="44"/>
      <c r="EJ475" s="44"/>
      <c r="EK475" s="44"/>
      <c r="EL475" s="93"/>
      <c r="EM475" s="93"/>
      <c r="EN475" s="93"/>
      <c r="EO475" s="366"/>
      <c r="EP475" s="366"/>
      <c r="EQ475" s="374"/>
      <c r="ER475" s="374"/>
      <c r="ES475" s="374"/>
      <c r="ET475" s="374"/>
      <c r="EU475" s="18">
        <f t="shared" si="4123"/>
        <v>0</v>
      </c>
      <c r="EV475" s="18">
        <f t="shared" si="3782"/>
        <v>2</v>
      </c>
      <c r="EW475" s="341"/>
      <c r="EX475" s="341"/>
      <c r="EY475" s="341"/>
      <c r="EZ475" s="365">
        <f t="shared" si="3783"/>
        <v>0</v>
      </c>
      <c r="FA475" s="44"/>
      <c r="FB475" s="44"/>
      <c r="FC475" s="44"/>
      <c r="FD475" s="45"/>
      <c r="FE475" s="45"/>
      <c r="FF475" s="45"/>
      <c r="FG475" s="300"/>
      <c r="FH475" s="45"/>
      <c r="FI475" s="45"/>
      <c r="FJ475" s="45"/>
      <c r="FK475" s="44"/>
      <c r="FL475" s="44"/>
      <c r="FM475" s="44"/>
      <c r="FN475" s="44"/>
      <c r="FO475" s="294"/>
      <c r="FP475" s="310">
        <f t="shared" si="4124"/>
        <v>0</v>
      </c>
      <c r="FQ475" s="20">
        <f t="shared" si="4125"/>
        <v>0</v>
      </c>
      <c r="FR475" s="20">
        <f t="shared" si="4126"/>
        <v>0</v>
      </c>
      <c r="FS475" s="20">
        <f t="shared" si="4127"/>
        <v>0</v>
      </c>
      <c r="FT475" s="20">
        <f t="shared" si="4128"/>
        <v>0</v>
      </c>
      <c r="FU475" s="20">
        <f t="shared" si="4129"/>
        <v>0</v>
      </c>
      <c r="FV475" s="20">
        <f t="shared" si="4130"/>
        <v>0</v>
      </c>
      <c r="FW475" s="44"/>
    </row>
    <row r="476" spans="1:179" ht="24" customHeight="1">
      <c r="A476" s="40"/>
      <c r="B476" s="48"/>
      <c r="C476" s="48" t="s">
        <v>585</v>
      </c>
      <c r="D476" s="48"/>
      <c r="E476" s="48" t="s">
        <v>44</v>
      </c>
      <c r="F476" s="48"/>
      <c r="G476" s="48">
        <v>26</v>
      </c>
      <c r="H476" s="43"/>
      <c r="I476" s="43"/>
      <c r="J476" s="44"/>
      <c r="K476" s="44"/>
      <c r="L476" s="44"/>
      <c r="M476" s="44"/>
      <c r="N476" s="43"/>
      <c r="O476" s="43"/>
      <c r="P476" s="1"/>
      <c r="Q476" s="16"/>
      <c r="R476" s="1"/>
      <c r="S476" s="44"/>
      <c r="T476" s="44"/>
      <c r="U476" s="44"/>
      <c r="V476" s="44"/>
      <c r="W476" s="44"/>
      <c r="X476" s="44"/>
      <c r="Y476" s="44">
        <v>1</v>
      </c>
      <c r="Z476" s="44"/>
      <c r="AA476" s="44"/>
      <c r="AB476" s="44"/>
      <c r="AC476" s="1">
        <f t="shared" ref="AC476" si="4132">+IF(S476=1,1,0)+IF(T476=1,1,0)</f>
        <v>0</v>
      </c>
      <c r="AD476" s="1">
        <f t="shared" ref="AD476" si="4133">+IF(U476=1,1,0)+IF(V476=1,1,0)</f>
        <v>0</v>
      </c>
      <c r="AE476" s="1">
        <f t="shared" ref="AE476" si="4134">+IF(W476=1,1,0)+IF(X476=1,1,0)</f>
        <v>0</v>
      </c>
      <c r="AF476" s="1">
        <f t="shared" ref="AF476" si="4135">+IF(Y476=1,1,0)+IF(Z476=1,1,0)</f>
        <v>1</v>
      </c>
      <c r="AG476" s="1">
        <f t="shared" ref="AG476" si="4136">+IF(AA476=1,1,0)</f>
        <v>0</v>
      </c>
      <c r="AH476" s="1">
        <f t="shared" ref="AH476" si="4137">+IF(AB476=1,1,0)</f>
        <v>0</v>
      </c>
      <c r="AI476" s="1">
        <f t="shared" ref="AI476" si="4138">+IF(S476=2,1,0)+IF(T476=2,1,0)</f>
        <v>0</v>
      </c>
      <c r="AJ476" s="1">
        <f t="shared" ref="AJ476" si="4139">+IF(U476=2,1,0)+IF(V476=2,1,0)</f>
        <v>0</v>
      </c>
      <c r="AK476" s="1">
        <f t="shared" ref="AK476" si="4140">+IF(X476=2,1,0)+IF(W476=2,1,0)</f>
        <v>0</v>
      </c>
      <c r="AL476" s="1">
        <f t="shared" ref="AL476" si="4141">+IF(Y476=2,1,0)+IF(Z476=2,1,0)</f>
        <v>0</v>
      </c>
      <c r="AM476" s="1">
        <f t="shared" ref="AM476" si="4142">+IF(AA476=2,1,0)</f>
        <v>0</v>
      </c>
      <c r="AN476" s="1">
        <f t="shared" ref="AN476" si="4143">+IF(AB476=2,1,0)</f>
        <v>0</v>
      </c>
      <c r="AO476" s="44"/>
      <c r="AP476" s="44"/>
      <c r="AQ476" s="44"/>
      <c r="AR476" s="44">
        <f t="shared" ref="AR476" si="4144">G476</f>
        <v>26</v>
      </c>
      <c r="AS476" s="122">
        <f t="shared" ref="AS476" si="4145">IF(AND(AO476&gt;0,OR(BR476&gt;=2,BR476=1)),1,0)</f>
        <v>0</v>
      </c>
      <c r="AT476" s="122">
        <f t="shared" ref="AT476" si="4146">IF(AND(AP476&gt;0,OR(BR476&gt;=2,BR476=1)),1,0)</f>
        <v>0</v>
      </c>
      <c r="AU476" s="122">
        <f t="shared" ref="AU476" si="4147">IF(AND(AQ476&gt;0,OR(BR476&gt;=2,BR476=1)),1,0)</f>
        <v>0</v>
      </c>
      <c r="AV476" s="122">
        <f t="shared" ref="AV476" si="4148">IF(AND(AR476&gt;0,OR(BR476&gt;=2,BR476=1)),AR476/G476,0)</f>
        <v>1</v>
      </c>
      <c r="AW476" s="44"/>
      <c r="AX476" s="294"/>
      <c r="AY476" s="294"/>
      <c r="AZ476" s="294"/>
      <c r="BA476" s="294"/>
      <c r="BB476" s="294"/>
      <c r="BC476" s="294"/>
      <c r="BD476" s="44"/>
      <c r="BE476" s="44"/>
      <c r="BF476" s="44"/>
      <c r="BG476" s="44"/>
      <c r="BH476" s="44"/>
      <c r="BI476" s="44">
        <v>1</v>
      </c>
      <c r="BJ476" s="44"/>
      <c r="BK476" s="44"/>
      <c r="BL476" s="44"/>
      <c r="BM476" s="44"/>
      <c r="BN476" s="127"/>
      <c r="BO476" s="44"/>
      <c r="BP476" s="1"/>
      <c r="BQ476" s="44"/>
      <c r="BR476" s="17">
        <v>2</v>
      </c>
      <c r="BS476" s="1">
        <f t="shared" si="3750"/>
        <v>0</v>
      </c>
      <c r="BT476" s="17">
        <f t="shared" ref="BT476" si="4149">+BS476*2</f>
        <v>0</v>
      </c>
      <c r="BU476" s="44"/>
      <c r="BV476" s="44">
        <v>1</v>
      </c>
      <c r="BW476" s="44"/>
      <c r="BX476" s="44"/>
      <c r="BY476" s="44"/>
      <c r="BZ476" s="44"/>
      <c r="CA476" s="44"/>
      <c r="CB476" s="44"/>
      <c r="CC476" s="44"/>
      <c r="CD476" s="92"/>
      <c r="CE476" s="92">
        <v>1</v>
      </c>
      <c r="CF476" s="92"/>
      <c r="CG476" s="44"/>
      <c r="CH476" s="1"/>
      <c r="CI476" s="1"/>
      <c r="CJ476" s="1"/>
      <c r="CK476" s="383"/>
      <c r="CL476" s="383"/>
      <c r="CM476" s="383"/>
      <c r="CN476" s="1">
        <f t="shared" ref="CN476" si="4150">+SUM(BX476:CC476)*BW476</f>
        <v>0</v>
      </c>
      <c r="CO476" s="1">
        <f t="shared" ref="CO476" si="4151">+SUM(BX476:CC476)*BW476</f>
        <v>0</v>
      </c>
      <c r="CP476" s="20">
        <f t="shared" ref="CP476" si="4152">+SUM(BY476:CC476)*2.5+SUM(CD476:CG476)*0.5+SUM(CH476:CJ476)*2.5</f>
        <v>0.5</v>
      </c>
      <c r="CQ476" s="351"/>
      <c r="CR476" s="131">
        <f t="shared" ref="CR476" si="4153">+IF(SUM(AX476:BM476)&gt;0,1,0)</f>
        <v>1</v>
      </c>
      <c r="CS476" s="44"/>
      <c r="CT476" s="44"/>
      <c r="CU476" s="1"/>
      <c r="CV476" s="1"/>
      <c r="CW476" s="1"/>
      <c r="CX476" s="1"/>
      <c r="CY476" s="1"/>
      <c r="CZ476" s="44"/>
      <c r="DA476" s="17">
        <f t="shared" ref="DA476" si="4154">+CY476</f>
        <v>0</v>
      </c>
      <c r="DB476" s="359">
        <f t="shared" si="3780"/>
        <v>0</v>
      </c>
      <c r="DC476" s="359">
        <f t="shared" si="3781"/>
        <v>0</v>
      </c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1"/>
      <c r="DP476" s="1"/>
      <c r="DQ476" s="17">
        <f t="shared" ref="DQ476" si="4155">+IF(AND(SUM(S476:AA476)&gt;0,SUM(FA476:FF476)&gt;0),CT476,0)</f>
        <v>0</v>
      </c>
      <c r="DR476" s="17">
        <f t="shared" ref="DR476" si="4156">+IF(AND(SUM(S476:AA476)&gt;0,SUM(FA476:FF476)&gt;0),CU476,0)</f>
        <v>0</v>
      </c>
      <c r="DS476" s="17">
        <f t="shared" ref="DS476" si="4157">+IF(AND(SUM(S476:AA476)&gt;0,SUM(FA476:FF476)&gt;0),CV476,0)</f>
        <v>0</v>
      </c>
      <c r="DT476" s="17">
        <f t="shared" ref="DT476" si="4158">+IF(AND(SUM(S476:AA476)&gt;0,SUM(FA476:FF476)&gt;0),CW476,0)</f>
        <v>0</v>
      </c>
      <c r="DU476" s="17">
        <f t="shared" ref="DU476" si="4159">+IF(AND(SUM(S476:AA476)&gt;0,SUM(FA476:FF476)&gt;0),CX476,0)</f>
        <v>0</v>
      </c>
      <c r="DV476" s="17">
        <f t="shared" ref="DV476" si="4160">+IF(AND(SUM(S476:AA476)&gt;0,SUM(FA476:FF476)&gt;0),CY476,0)</f>
        <v>0</v>
      </c>
      <c r="DW476" s="1"/>
      <c r="DX476" s="1"/>
      <c r="DY476" s="20">
        <f t="shared" ref="DY476" si="4161">+IF(AND(SUM(S476:AB476)&gt;0,SUM(FA476:FF476)&gt;0,DG476&gt;=3),DG476,0)</f>
        <v>0</v>
      </c>
      <c r="DZ476" s="20">
        <f t="shared" ref="DZ476" si="4162">+IF(AND(SUM(S476:AB476)&gt;0,SUM(FA476:FF476)&gt;0,DH476&gt;=3),DH476,0)</f>
        <v>0</v>
      </c>
      <c r="EA476" s="20">
        <f t="shared" ref="EA476" si="4163">+IF(AND(SUM(S476:AB476)&gt;0,SUM(FA476:FF476)&gt;0,DI476&gt;=3),DI476,0)</f>
        <v>0</v>
      </c>
      <c r="EB476" s="20">
        <f t="shared" ref="EB476" si="4164">+IF(AND(SUM(S476:AB476)&gt;0,SUM(FA476:FF476)&gt;0,DJ476&gt;=3),DJ476,0)</f>
        <v>0</v>
      </c>
      <c r="EC476" s="18">
        <f t="shared" ref="EC476" si="4165">+IF(AND(CT476=0,SUM(CU476:CY476)&gt;1,SUM(CU476:CY476)&lt;=4),1,IF(AND(CT476=0,SUM(CU476:CY476)&gt;4),2,0))</f>
        <v>0</v>
      </c>
      <c r="ED476" s="19">
        <f t="shared" ref="ED476" si="4166">+IF(EC476&lt;&gt;0,EC476*3,0)</f>
        <v>0</v>
      </c>
      <c r="EE476" s="19">
        <f t="shared" ref="EE476" si="4167">+IF(SUM(AO476:AR476)+SUM(DK476:DN476)&gt;0,CT476*3,0)</f>
        <v>0</v>
      </c>
      <c r="EF476" s="1">
        <f t="shared" ref="EF476" si="4168">+IF(EE476&gt;0,CT476*4,0)</f>
        <v>0</v>
      </c>
      <c r="EG476" s="18">
        <f t="shared" ref="EG476" si="4169">+IF(AND(CT476+EC476=0,SUM(AO476:AR476)&gt;0,SUM(DK476:DN476)&gt;0),(CU476+CV476+CW476+CX476)*2+CY476*5,(EC476+CT476-FO476)*5)+IF(AND(EC476+DQ476+CT476=0,SUM(AO476:AR476)&gt;0),SUM(CU476:CX476)*2+CY476*5,0)</f>
        <v>0</v>
      </c>
      <c r="EH476" s="341"/>
      <c r="EI476" s="44"/>
      <c r="EJ476" s="44"/>
      <c r="EK476" s="44"/>
      <c r="EL476" s="93"/>
      <c r="EM476" s="93"/>
      <c r="EN476" s="93"/>
      <c r="EO476" s="366"/>
      <c r="EP476" s="366"/>
      <c r="EQ476" s="374"/>
      <c r="ER476" s="374"/>
      <c r="ES476" s="374"/>
      <c r="ET476" s="374"/>
      <c r="EU476" s="18">
        <f t="shared" ref="EU476" si="4170">IF(SUM(CU476:CX476)&gt;0,CZ476*1+2,0)</f>
        <v>0</v>
      </c>
      <c r="EV476" s="18">
        <f t="shared" si="3782"/>
        <v>2</v>
      </c>
      <c r="EW476" s="341"/>
      <c r="EX476" s="341"/>
      <c r="EY476" s="341"/>
      <c r="EZ476" s="365">
        <f t="shared" si="3783"/>
        <v>0</v>
      </c>
      <c r="FA476" s="44"/>
      <c r="FB476" s="44"/>
      <c r="FC476" s="44"/>
      <c r="FD476" s="45"/>
      <c r="FE476" s="45"/>
      <c r="FF476" s="45"/>
      <c r="FG476" s="300"/>
      <c r="FH476" s="45"/>
      <c r="FI476" s="45"/>
      <c r="FJ476" s="45"/>
      <c r="FK476" s="44"/>
      <c r="FL476" s="44"/>
      <c r="FM476" s="44"/>
      <c r="FN476" s="44"/>
      <c r="FO476" s="294"/>
      <c r="FP476" s="310">
        <f t="shared" ref="FP476" si="4171">+FO476*3</f>
        <v>0</v>
      </c>
      <c r="FQ476" s="20">
        <f t="shared" ref="FQ476" si="4172">+DE476</f>
        <v>0</v>
      </c>
      <c r="FR476" s="20">
        <f t="shared" ref="FR476" si="4173">+DF476</f>
        <v>0</v>
      </c>
      <c r="FS476" s="20">
        <f t="shared" ref="FS476" si="4174">+IF(DG476&lt;3,DG476,0)</f>
        <v>0</v>
      </c>
      <c r="FT476" s="20">
        <f t="shared" ref="FT476" si="4175">+IF(DH476&lt;3,DH476,0)</f>
        <v>0</v>
      </c>
      <c r="FU476" s="20">
        <f t="shared" ref="FU476" si="4176">+IF(DI476&lt;3,DI476,0)</f>
        <v>0</v>
      </c>
      <c r="FV476" s="20">
        <f t="shared" ref="FV476" si="4177">+IF(DJ476&lt;3,DJ476,0)</f>
        <v>0</v>
      </c>
      <c r="FW476" s="44"/>
    </row>
    <row r="477" spans="1:179" ht="24" customHeight="1">
      <c r="A477" s="40"/>
      <c r="B477" s="48"/>
      <c r="C477" s="48" t="s">
        <v>586</v>
      </c>
      <c r="D477" s="48"/>
      <c r="E477" s="48" t="s">
        <v>44</v>
      </c>
      <c r="F477" s="48"/>
      <c r="G477" s="48">
        <v>20</v>
      </c>
      <c r="H477" s="43"/>
      <c r="I477" s="43"/>
      <c r="J477" s="44"/>
      <c r="K477" s="44"/>
      <c r="L477" s="44"/>
      <c r="M477" s="44"/>
      <c r="N477" s="43"/>
      <c r="O477" s="43"/>
      <c r="P477" s="1"/>
      <c r="Q477" s="16"/>
      <c r="R477" s="1"/>
      <c r="S477" s="44"/>
      <c r="T477" s="44"/>
      <c r="U477" s="44"/>
      <c r="V477" s="44"/>
      <c r="W477" s="44"/>
      <c r="X477" s="44"/>
      <c r="Y477" s="44">
        <v>1</v>
      </c>
      <c r="Z477" s="44"/>
      <c r="AA477" s="44"/>
      <c r="AB477" s="44"/>
      <c r="AC477" s="1">
        <f t="shared" ref="AC477:AC483" si="4178">+IF(S477=1,1,0)+IF(T477=1,1,0)</f>
        <v>0</v>
      </c>
      <c r="AD477" s="1">
        <f t="shared" ref="AD477:AD483" si="4179">+IF(U477=1,1,0)+IF(V477=1,1,0)</f>
        <v>0</v>
      </c>
      <c r="AE477" s="1">
        <f t="shared" ref="AE477:AE483" si="4180">+IF(W477=1,1,0)+IF(X477=1,1,0)</f>
        <v>0</v>
      </c>
      <c r="AF477" s="1">
        <f t="shared" ref="AF477:AF483" si="4181">+IF(Y477=1,1,0)+IF(Z477=1,1,0)</f>
        <v>1</v>
      </c>
      <c r="AG477" s="1">
        <f t="shared" ref="AG477:AG483" si="4182">+IF(AA477=1,1,0)</f>
        <v>0</v>
      </c>
      <c r="AH477" s="1">
        <f t="shared" ref="AH477:AH483" si="4183">+IF(AB477=1,1,0)</f>
        <v>0</v>
      </c>
      <c r="AI477" s="1">
        <f t="shared" ref="AI477:AI483" si="4184">+IF(S477=2,1,0)+IF(T477=2,1,0)</f>
        <v>0</v>
      </c>
      <c r="AJ477" s="1">
        <f t="shared" ref="AJ477:AJ483" si="4185">+IF(U477=2,1,0)+IF(V477=2,1,0)</f>
        <v>0</v>
      </c>
      <c r="AK477" s="1">
        <f t="shared" ref="AK477:AK483" si="4186">+IF(X477=2,1,0)+IF(W477=2,1,0)</f>
        <v>0</v>
      </c>
      <c r="AL477" s="1">
        <f t="shared" ref="AL477:AL483" si="4187">+IF(Y477=2,1,0)+IF(Z477=2,1,0)</f>
        <v>0</v>
      </c>
      <c r="AM477" s="1">
        <f t="shared" ref="AM477:AM483" si="4188">+IF(AA477=2,1,0)</f>
        <v>0</v>
      </c>
      <c r="AN477" s="1">
        <f t="shared" ref="AN477:AN483" si="4189">+IF(AB477=2,1,0)</f>
        <v>0</v>
      </c>
      <c r="AO477" s="44"/>
      <c r="AP477" s="44"/>
      <c r="AQ477" s="44"/>
      <c r="AR477" s="44">
        <f t="shared" ref="AR477:AR478" si="4190">G477</f>
        <v>20</v>
      </c>
      <c r="AS477" s="122">
        <f t="shared" ref="AS477:AS483" si="4191">IF(AND(AO477&gt;0,OR(BR477&gt;=2,BR477=1)),1,0)</f>
        <v>0</v>
      </c>
      <c r="AT477" s="122">
        <f t="shared" ref="AT477:AT483" si="4192">IF(AND(AP477&gt;0,OR(BR477&gt;=2,BR477=1)),1,0)</f>
        <v>0</v>
      </c>
      <c r="AU477" s="122">
        <f t="shared" ref="AU477:AU483" si="4193">IF(AND(AQ477&gt;0,OR(BR477&gt;=2,BR477=1)),1,0)</f>
        <v>0</v>
      </c>
      <c r="AV477" s="122">
        <f t="shared" ref="AV477:AV483" si="4194">IF(AND(AR477&gt;0,OR(BR477&gt;=2,BR477=1)),AR477/G477,0)</f>
        <v>1</v>
      </c>
      <c r="AW477" s="44"/>
      <c r="AX477" s="294"/>
      <c r="AY477" s="294"/>
      <c r="AZ477" s="294"/>
      <c r="BA477" s="294"/>
      <c r="BB477" s="294"/>
      <c r="BC477" s="294"/>
      <c r="BD477" s="44"/>
      <c r="BE477" s="44"/>
      <c r="BF477" s="44"/>
      <c r="BG477" s="44"/>
      <c r="BH477" s="44"/>
      <c r="BI477" s="44">
        <v>1</v>
      </c>
      <c r="BJ477" s="44"/>
      <c r="BK477" s="44"/>
      <c r="BL477" s="44"/>
      <c r="BM477" s="44"/>
      <c r="BN477" s="127"/>
      <c r="BO477" s="44"/>
      <c r="BP477" s="1"/>
      <c r="BQ477" s="44"/>
      <c r="BR477" s="17">
        <v>2</v>
      </c>
      <c r="BS477" s="1">
        <f t="shared" si="3750"/>
        <v>0</v>
      </c>
      <c r="BT477" s="17">
        <f t="shared" ref="BT477:BT483" si="4195">+BS477*2</f>
        <v>0</v>
      </c>
      <c r="BU477" s="44"/>
      <c r="BV477" s="44">
        <v>1</v>
      </c>
      <c r="BW477" s="44"/>
      <c r="BX477" s="44"/>
      <c r="BY477" s="44"/>
      <c r="BZ477" s="44"/>
      <c r="CA477" s="44"/>
      <c r="CB477" s="44"/>
      <c r="CC477" s="44"/>
      <c r="CD477" s="92"/>
      <c r="CE477" s="92">
        <v>1</v>
      </c>
      <c r="CF477" s="92"/>
      <c r="CG477" s="44"/>
      <c r="CH477" s="1"/>
      <c r="CI477" s="1"/>
      <c r="CJ477" s="1"/>
      <c r="CK477" s="383"/>
      <c r="CL477" s="383"/>
      <c r="CM477" s="383"/>
      <c r="CN477" s="1">
        <f t="shared" ref="CN477" si="4196">+SUM(BX477:CC477)*BW477</f>
        <v>0</v>
      </c>
      <c r="CO477" s="1">
        <f t="shared" ref="CO477" si="4197">+SUM(BX477:CC477)*BW477</f>
        <v>0</v>
      </c>
      <c r="CP477" s="20">
        <f t="shared" ref="CP477" si="4198">+SUM(BY477:CC477)*2.5+SUM(CD477:CG477)*0.5+SUM(CH477:CJ477)*2.5</f>
        <v>0.5</v>
      </c>
      <c r="CQ477" s="351"/>
      <c r="CR477" s="131">
        <f t="shared" ref="CR477" si="4199">+IF(SUM(AX477:BM477)&gt;0,1,0)</f>
        <v>1</v>
      </c>
      <c r="CS477" s="44"/>
      <c r="CT477" s="44"/>
      <c r="CU477" s="1"/>
      <c r="CV477" s="1"/>
      <c r="CW477" s="1"/>
      <c r="CX477" s="1"/>
      <c r="CY477" s="1"/>
      <c r="CZ477" s="44"/>
      <c r="DA477" s="17">
        <f t="shared" ref="DA477:DA483" si="4200">+CY477</f>
        <v>0</v>
      </c>
      <c r="DB477" s="359">
        <f t="shared" si="3780"/>
        <v>0</v>
      </c>
      <c r="DC477" s="359">
        <f t="shared" si="3781"/>
        <v>0</v>
      </c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1"/>
      <c r="DP477" s="1"/>
      <c r="DQ477" s="17">
        <f t="shared" ref="DQ477" si="4201">+IF(AND(SUM(S477:AA477)&gt;0,SUM(FA477:FF477)&gt;0),CT477,0)</f>
        <v>0</v>
      </c>
      <c r="DR477" s="17">
        <f t="shared" ref="DR477" si="4202">+IF(AND(SUM(S477:AA477)&gt;0,SUM(FA477:FF477)&gt;0),CU477,0)</f>
        <v>0</v>
      </c>
      <c r="DS477" s="17">
        <f t="shared" ref="DS477" si="4203">+IF(AND(SUM(S477:AA477)&gt;0,SUM(FA477:FF477)&gt;0),CV477,0)</f>
        <v>0</v>
      </c>
      <c r="DT477" s="17">
        <f t="shared" ref="DT477" si="4204">+IF(AND(SUM(S477:AA477)&gt;0,SUM(FA477:FF477)&gt;0),CW477,0)</f>
        <v>0</v>
      </c>
      <c r="DU477" s="17">
        <f t="shared" ref="DU477" si="4205">+IF(AND(SUM(S477:AA477)&gt;0,SUM(FA477:FF477)&gt;0),CX477,0)</f>
        <v>0</v>
      </c>
      <c r="DV477" s="17">
        <f t="shared" ref="DV477" si="4206">+IF(AND(SUM(S477:AA477)&gt;0,SUM(FA477:FF477)&gt;0),CY477,0)</f>
        <v>0</v>
      </c>
      <c r="DW477" s="1"/>
      <c r="DX477" s="1"/>
      <c r="DY477" s="20">
        <f t="shared" ref="DY477" si="4207">+IF(AND(SUM(S477:AB477)&gt;0,SUM(FA477:FF477)&gt;0,DG477&gt;=3),DG477,0)</f>
        <v>0</v>
      </c>
      <c r="DZ477" s="20">
        <f t="shared" ref="DZ477" si="4208">+IF(AND(SUM(S477:AB477)&gt;0,SUM(FA477:FF477)&gt;0,DH477&gt;=3),DH477,0)</f>
        <v>0</v>
      </c>
      <c r="EA477" s="20">
        <f t="shared" ref="EA477" si="4209">+IF(AND(SUM(S477:AB477)&gt;0,SUM(FA477:FF477)&gt;0,DI477&gt;=3),DI477,0)</f>
        <v>0</v>
      </c>
      <c r="EB477" s="20">
        <f t="shared" ref="EB477" si="4210">+IF(AND(SUM(S477:AB477)&gt;0,SUM(FA477:FF477)&gt;0,DJ477&gt;=3),DJ477,0)</f>
        <v>0</v>
      </c>
      <c r="EC477" s="18">
        <f t="shared" ref="EC477" si="4211">+IF(AND(CT477=0,SUM(CU477:CY477)&gt;1,SUM(CU477:CY477)&lt;=4),1,IF(AND(CT477=0,SUM(CU477:CY477)&gt;4),2,0))</f>
        <v>0</v>
      </c>
      <c r="ED477" s="19">
        <f t="shared" ref="ED477:ED483" si="4212">+IF(EC477&lt;&gt;0,EC477*3,0)</f>
        <v>0</v>
      </c>
      <c r="EE477" s="19">
        <f t="shared" ref="EE477" si="4213">+IF(SUM(AO477:AR477)+SUM(DK477:DN477)&gt;0,CT477*3,0)</f>
        <v>0</v>
      </c>
      <c r="EF477" s="1">
        <f t="shared" ref="EF477" si="4214">+IF(EE477&gt;0,CT477*4,0)</f>
        <v>0</v>
      </c>
      <c r="EG477" s="18">
        <f t="shared" ref="EG477" si="4215">+IF(AND(CT477+EC477=0,SUM(AO477:AR477)&gt;0,SUM(DK477:DN477)&gt;0),(CU477+CV477+CW477+CX477)*2+CY477*5,(EC477+CT477-FO477)*5)+IF(AND(EC477+DQ477+CT477=0,SUM(AO477:AR477)&gt;0),SUM(CU477:CX477)*2+CY477*5,0)</f>
        <v>0</v>
      </c>
      <c r="EH477" s="341"/>
      <c r="EI477" s="44"/>
      <c r="EJ477" s="44"/>
      <c r="EK477" s="44"/>
      <c r="EL477" s="93"/>
      <c r="EM477" s="93"/>
      <c r="EN477" s="93"/>
      <c r="EO477" s="366"/>
      <c r="EP477" s="366"/>
      <c r="EQ477" s="374"/>
      <c r="ER477" s="374"/>
      <c r="ES477" s="374"/>
      <c r="ET477" s="374"/>
      <c r="EU477" s="18">
        <f t="shared" ref="EU477" si="4216">IF(SUM(CU477:CX477)&gt;0,CZ477*1+2,0)</f>
        <v>0</v>
      </c>
      <c r="EV477" s="18">
        <f t="shared" si="3782"/>
        <v>2</v>
      </c>
      <c r="EW477" s="341"/>
      <c r="EX477" s="341"/>
      <c r="EY477" s="341"/>
      <c r="EZ477" s="365">
        <f t="shared" si="3783"/>
        <v>0</v>
      </c>
      <c r="FA477" s="44"/>
      <c r="FB477" s="44"/>
      <c r="FC477" s="44"/>
      <c r="FD477" s="45"/>
      <c r="FE477" s="45"/>
      <c r="FF477" s="45"/>
      <c r="FG477" s="300"/>
      <c r="FH477" s="45"/>
      <c r="FI477" s="45"/>
      <c r="FJ477" s="45"/>
      <c r="FK477" s="44"/>
      <c r="FL477" s="44"/>
      <c r="FM477" s="44"/>
      <c r="FN477" s="44"/>
      <c r="FO477" s="294"/>
      <c r="FP477" s="310">
        <f t="shared" ref="FP477:FP483" si="4217">+FO477*3</f>
        <v>0</v>
      </c>
      <c r="FQ477" s="20">
        <f t="shared" ref="FQ477" si="4218">+DE477</f>
        <v>0</v>
      </c>
      <c r="FR477" s="20">
        <f t="shared" ref="FR477" si="4219">+DF477</f>
        <v>0</v>
      </c>
      <c r="FS477" s="20">
        <f t="shared" ref="FS477" si="4220">+IF(DG477&lt;3,DG477,0)</f>
        <v>0</v>
      </c>
      <c r="FT477" s="20">
        <f t="shared" ref="FT477" si="4221">+IF(DH477&lt;3,DH477,0)</f>
        <v>0</v>
      </c>
      <c r="FU477" s="20">
        <f t="shared" ref="FU477" si="4222">+IF(DI477&lt;3,DI477,0)</f>
        <v>0</v>
      </c>
      <c r="FV477" s="20">
        <f t="shared" ref="FV477" si="4223">+IF(DJ477&lt;3,DJ477,0)</f>
        <v>0</v>
      </c>
      <c r="FW477" s="44"/>
    </row>
    <row r="478" spans="1:179" s="301" customFormat="1" ht="27.75" customHeight="1">
      <c r="A478" s="295"/>
      <c r="B478" s="296"/>
      <c r="C478" s="48" t="s">
        <v>587</v>
      </c>
      <c r="D478" s="296"/>
      <c r="E478" s="48" t="s">
        <v>44</v>
      </c>
      <c r="F478" s="296"/>
      <c r="G478" s="296">
        <v>22</v>
      </c>
      <c r="H478" s="297"/>
      <c r="I478" s="297"/>
      <c r="J478" s="294"/>
      <c r="K478" s="294"/>
      <c r="L478" s="294"/>
      <c r="M478" s="294"/>
      <c r="N478" s="297"/>
      <c r="O478" s="297"/>
      <c r="P478" s="1"/>
      <c r="Q478" s="16"/>
      <c r="R478" s="1"/>
      <c r="S478" s="294"/>
      <c r="T478" s="294"/>
      <c r="U478" s="294"/>
      <c r="V478" s="294"/>
      <c r="W478" s="294"/>
      <c r="X478" s="294"/>
      <c r="Y478" s="294">
        <v>1</v>
      </c>
      <c r="Z478" s="294"/>
      <c r="AA478" s="294"/>
      <c r="AB478" s="294"/>
      <c r="AC478" s="1">
        <f t="shared" si="4178"/>
        <v>0</v>
      </c>
      <c r="AD478" s="1">
        <f t="shared" si="4179"/>
        <v>0</v>
      </c>
      <c r="AE478" s="1">
        <f t="shared" si="4180"/>
        <v>0</v>
      </c>
      <c r="AF478" s="1">
        <f t="shared" si="4181"/>
        <v>1</v>
      </c>
      <c r="AG478" s="1">
        <f t="shared" si="4182"/>
        <v>0</v>
      </c>
      <c r="AH478" s="1">
        <f t="shared" si="4183"/>
        <v>0</v>
      </c>
      <c r="AI478" s="1">
        <f t="shared" si="4184"/>
        <v>0</v>
      </c>
      <c r="AJ478" s="1">
        <f t="shared" si="4185"/>
        <v>0</v>
      </c>
      <c r="AK478" s="1">
        <f t="shared" si="4186"/>
        <v>0</v>
      </c>
      <c r="AL478" s="1">
        <f t="shared" si="4187"/>
        <v>0</v>
      </c>
      <c r="AM478" s="1">
        <f t="shared" si="4188"/>
        <v>0</v>
      </c>
      <c r="AN478" s="1">
        <f t="shared" si="4189"/>
        <v>0</v>
      </c>
      <c r="AO478" s="294"/>
      <c r="AP478" s="294"/>
      <c r="AQ478" s="294"/>
      <c r="AR478" s="44">
        <f t="shared" si="4190"/>
        <v>22</v>
      </c>
      <c r="AS478" s="298">
        <f t="shared" si="4191"/>
        <v>0</v>
      </c>
      <c r="AT478" s="298">
        <f t="shared" si="4192"/>
        <v>0</v>
      </c>
      <c r="AU478" s="298">
        <f t="shared" si="4193"/>
        <v>0</v>
      </c>
      <c r="AV478" s="298">
        <f t="shared" si="4194"/>
        <v>1</v>
      </c>
      <c r="AW478" s="294"/>
      <c r="AX478" s="294"/>
      <c r="AY478" s="294"/>
      <c r="AZ478" s="294"/>
      <c r="BA478" s="294"/>
      <c r="BB478" s="294"/>
      <c r="BC478" s="294"/>
      <c r="BD478" s="294"/>
      <c r="BE478" s="294"/>
      <c r="BF478" s="294"/>
      <c r="BG478" s="294"/>
      <c r="BH478" s="294"/>
      <c r="BI478" s="294">
        <v>1</v>
      </c>
      <c r="BJ478" s="294"/>
      <c r="BK478" s="294"/>
      <c r="BL478" s="294"/>
      <c r="BM478" s="294"/>
      <c r="BN478" s="294"/>
      <c r="BO478" s="294"/>
      <c r="BP478" s="1"/>
      <c r="BQ478" s="294"/>
      <c r="BR478" s="17">
        <v>2</v>
      </c>
      <c r="BS478" s="1">
        <f t="shared" si="3750"/>
        <v>0</v>
      </c>
      <c r="BT478" s="17">
        <f t="shared" si="4195"/>
        <v>0</v>
      </c>
      <c r="BU478" s="294"/>
      <c r="BV478" s="294">
        <v>1</v>
      </c>
      <c r="BW478" s="294"/>
      <c r="BX478" s="294"/>
      <c r="BY478" s="294"/>
      <c r="BZ478" s="294"/>
      <c r="CA478" s="294"/>
      <c r="CB478" s="294"/>
      <c r="CC478" s="294"/>
      <c r="CD478" s="1"/>
      <c r="CE478" s="1">
        <v>1</v>
      </c>
      <c r="CF478" s="1"/>
      <c r="CG478" s="294"/>
      <c r="CH478" s="1"/>
      <c r="CI478" s="1"/>
      <c r="CJ478" s="1"/>
      <c r="CK478" s="383"/>
      <c r="CL478" s="383"/>
      <c r="CM478" s="383"/>
      <c r="CN478" s="1">
        <f>+SUM(BX478:CC478)*BW478</f>
        <v>0</v>
      </c>
      <c r="CO478" s="1">
        <f>+SUM(BX478:CC478)*BW478</f>
        <v>0</v>
      </c>
      <c r="CP478" s="20">
        <f>+SUM(BY478:CC478)*2.5+SUM(CD478:CG478)*0.5+SUM(CH478:CJ478)*2.5</f>
        <v>0.5</v>
      </c>
      <c r="CQ478" s="351"/>
      <c r="CR478" s="299">
        <f>+IF(SUM(AX478:BM478)&gt;0,1,0)</f>
        <v>1</v>
      </c>
      <c r="CS478" s="294"/>
      <c r="CT478" s="294"/>
      <c r="CU478" s="1"/>
      <c r="CV478" s="1"/>
      <c r="CW478" s="1"/>
      <c r="CX478" s="1"/>
      <c r="CY478" s="1"/>
      <c r="CZ478" s="294"/>
      <c r="DA478" s="17">
        <f t="shared" si="4200"/>
        <v>0</v>
      </c>
      <c r="DB478" s="359">
        <f t="shared" si="3780"/>
        <v>0</v>
      </c>
      <c r="DC478" s="359">
        <f t="shared" si="3781"/>
        <v>0</v>
      </c>
      <c r="DD478" s="294"/>
      <c r="DE478" s="294"/>
      <c r="DF478" s="294"/>
      <c r="DG478" s="294"/>
      <c r="DH478" s="294"/>
      <c r="DI478" s="294"/>
      <c r="DJ478" s="294"/>
      <c r="DK478" s="294"/>
      <c r="DL478" s="294"/>
      <c r="DM478" s="294"/>
      <c r="DN478" s="294"/>
      <c r="DO478" s="1"/>
      <c r="DP478" s="1"/>
      <c r="DQ478" s="17">
        <f>+IF(AND(SUM(S478:AA478)&gt;0,SUM(FA478:FF478)&gt;0),CT478,0)</f>
        <v>0</v>
      </c>
      <c r="DR478" s="17">
        <f>+IF(AND(SUM(S478:AA478)&gt;0,SUM(FA478:FF478)&gt;0),CU478,0)</f>
        <v>0</v>
      </c>
      <c r="DS478" s="17">
        <f>+IF(AND(SUM(S478:AA478)&gt;0,SUM(FA478:FF478)&gt;0),CV478,0)</f>
        <v>0</v>
      </c>
      <c r="DT478" s="17">
        <f>+IF(AND(SUM(S478:AA478)&gt;0,SUM(FA478:FF478)&gt;0),CW478,0)</f>
        <v>0</v>
      </c>
      <c r="DU478" s="17">
        <f>+IF(AND(SUM(S478:AA478)&gt;0,SUM(FA478:FF478)&gt;0),CX478,0)</f>
        <v>0</v>
      </c>
      <c r="DV478" s="17">
        <f>+IF(AND(SUM(S478:AA478)&gt;0,SUM(FA478:FF478)&gt;0),CY478,0)+1</f>
        <v>1</v>
      </c>
      <c r="DW478" s="1"/>
      <c r="DX478" s="1"/>
      <c r="DY478" s="20">
        <f>+IF(AND(SUM(S478:AB478)&gt;0,SUM(FA478:FF478)&gt;0,DG478&gt;=3),DG478,0)</f>
        <v>0</v>
      </c>
      <c r="DZ478" s="20">
        <f>+IF(AND(SUM(S478:AB478)&gt;0,SUM(FA478:FF478)&gt;0,DH478&gt;=3),DH478,0)</f>
        <v>0</v>
      </c>
      <c r="EA478" s="20">
        <f>+IF(AND(SUM(S478:AB478)&gt;0,SUM(FA478:FF478)&gt;0,DI478&gt;=3),DI478,0)</f>
        <v>0</v>
      </c>
      <c r="EB478" s="20">
        <f>+IF(AND(SUM(S478:AB478)&gt;0,SUM(FA478:FF478)&gt;0,DJ478&gt;=3),DJ478,0)</f>
        <v>0</v>
      </c>
      <c r="EC478" s="18">
        <f>+IF(AND(CT478=0,SUM(CU478:CY478)&gt;1,SUM(CU478:CY478)&lt;=4),1,IF(AND(CT478=0,SUM(CU478:CY478)&gt;4),2,0))</f>
        <v>0</v>
      </c>
      <c r="ED478" s="19">
        <f t="shared" si="4212"/>
        <v>0</v>
      </c>
      <c r="EE478" s="19">
        <f>+IF(SUM(AO478:AR478)+SUM(DK478:DN478)&gt;0,CT478*3,0)</f>
        <v>0</v>
      </c>
      <c r="EF478" s="1">
        <f>+IF(EE478&gt;0,CT478*4,0)</f>
        <v>0</v>
      </c>
      <c r="EG478" s="18">
        <f>+IF(AND(CT478+EC478=0,SUM(AO478:AR478)&gt;0,SUM(DK478:DN478)&gt;0),(CU478+CV478+CW478+CX478)*2+CY478*5,(EC478+CT478-FO478)*5)+IF(AND(EC478+DQ478+CT478=0,SUM(AO478:AR478)&gt;0),SUM(CU478:CX478)*2+CY478*5,0)+5</f>
        <v>5</v>
      </c>
      <c r="EH478" s="341"/>
      <c r="EI478" s="294"/>
      <c r="EJ478" s="294"/>
      <c r="EK478" s="294"/>
      <c r="EL478" s="19">
        <v>1</v>
      </c>
      <c r="EM478" s="19"/>
      <c r="EN478" s="19"/>
      <c r="EO478" s="366"/>
      <c r="EP478" s="366"/>
      <c r="EQ478" s="374"/>
      <c r="ER478" s="374"/>
      <c r="ES478" s="374"/>
      <c r="ET478" s="374"/>
      <c r="EU478" s="18">
        <f>IF(SUM(CU478:CX478)&gt;0,CZ478*1+2,0)</f>
        <v>0</v>
      </c>
      <c r="EV478" s="18">
        <f t="shared" si="3782"/>
        <v>4</v>
      </c>
      <c r="EW478" s="341"/>
      <c r="EX478" s="341"/>
      <c r="EY478" s="341"/>
      <c r="EZ478" s="365">
        <f t="shared" si="3783"/>
        <v>0</v>
      </c>
      <c r="FA478" s="294"/>
      <c r="FB478" s="294"/>
      <c r="FC478" s="294"/>
      <c r="FD478" s="300"/>
      <c r="FE478" s="300"/>
      <c r="FF478" s="300"/>
      <c r="FG478" s="300"/>
      <c r="FH478" s="300"/>
      <c r="FI478" s="300"/>
      <c r="FJ478" s="300"/>
      <c r="FK478" s="294"/>
      <c r="FL478" s="294"/>
      <c r="FM478" s="294"/>
      <c r="FN478" s="294"/>
      <c r="FO478" s="294"/>
      <c r="FP478" s="20">
        <f t="shared" si="4217"/>
        <v>0</v>
      </c>
      <c r="FQ478" s="20">
        <f>+DE478</f>
        <v>0</v>
      </c>
      <c r="FR478" s="20">
        <f>+DF478</f>
        <v>0</v>
      </c>
      <c r="FS478" s="20">
        <f>+IF(DG478&lt;3,DG478,0)</f>
        <v>0</v>
      </c>
      <c r="FT478" s="20">
        <f>+IF(DH478&lt;3,DH478,0)</f>
        <v>0</v>
      </c>
      <c r="FU478" s="20">
        <f>+IF(DI478&lt;3,DI478,0)</f>
        <v>0</v>
      </c>
      <c r="FV478" s="20">
        <f>+IF(DJ478&lt;3,DJ478,0)</f>
        <v>0</v>
      </c>
      <c r="FW478" s="294" t="s">
        <v>975</v>
      </c>
    </row>
    <row r="479" spans="1:179" s="301" customFormat="1" ht="27.75" customHeight="1">
      <c r="A479" s="295"/>
      <c r="B479" s="296" t="s">
        <v>976</v>
      </c>
      <c r="C479" s="296" t="s">
        <v>588</v>
      </c>
      <c r="D479" s="296" t="s">
        <v>53</v>
      </c>
      <c r="E479" s="296" t="str">
        <f>D479</f>
        <v>LT7,5</v>
      </c>
      <c r="F479" s="296"/>
      <c r="G479" s="296">
        <v>21</v>
      </c>
      <c r="H479" s="297"/>
      <c r="I479" s="297"/>
      <c r="J479" s="294"/>
      <c r="K479" s="294"/>
      <c r="L479" s="294"/>
      <c r="M479" s="294"/>
      <c r="N479" s="297"/>
      <c r="O479" s="297"/>
      <c r="P479" s="1"/>
      <c r="Q479" s="16"/>
      <c r="R479" s="1"/>
      <c r="S479" s="294"/>
      <c r="T479" s="294"/>
      <c r="U479" s="294"/>
      <c r="V479" s="294"/>
      <c r="W479" s="294"/>
      <c r="X479" s="294"/>
      <c r="Y479" s="294"/>
      <c r="Z479" s="294"/>
      <c r="AA479" s="294"/>
      <c r="AB479" s="294"/>
      <c r="AC479" s="1">
        <f t="shared" si="4178"/>
        <v>0</v>
      </c>
      <c r="AD479" s="1">
        <f t="shared" si="4179"/>
        <v>0</v>
      </c>
      <c r="AE479" s="1">
        <f t="shared" si="4180"/>
        <v>0</v>
      </c>
      <c r="AF479" s="1">
        <f t="shared" si="4181"/>
        <v>0</v>
      </c>
      <c r="AG479" s="1">
        <f t="shared" si="4182"/>
        <v>0</v>
      </c>
      <c r="AH479" s="1">
        <f t="shared" si="4183"/>
        <v>0</v>
      </c>
      <c r="AI479" s="1">
        <f t="shared" si="4184"/>
        <v>0</v>
      </c>
      <c r="AJ479" s="1">
        <f t="shared" si="4185"/>
        <v>0</v>
      </c>
      <c r="AK479" s="1">
        <f t="shared" si="4186"/>
        <v>0</v>
      </c>
      <c r="AL479" s="1">
        <f t="shared" si="4187"/>
        <v>0</v>
      </c>
      <c r="AM479" s="1">
        <f t="shared" si="4188"/>
        <v>0</v>
      </c>
      <c r="AN479" s="1">
        <f t="shared" si="4189"/>
        <v>0</v>
      </c>
      <c r="AO479" s="294"/>
      <c r="AP479" s="294"/>
      <c r="AQ479" s="294"/>
      <c r="AR479" s="294">
        <f t="shared" ref="AR479:AR483" si="4224">+G479</f>
        <v>21</v>
      </c>
      <c r="AS479" s="298">
        <f t="shared" si="4191"/>
        <v>0</v>
      </c>
      <c r="AT479" s="298">
        <f t="shared" si="4192"/>
        <v>0</v>
      </c>
      <c r="AU479" s="298">
        <f t="shared" si="4193"/>
        <v>0</v>
      </c>
      <c r="AV479" s="298">
        <f t="shared" si="4194"/>
        <v>1</v>
      </c>
      <c r="AW479" s="294"/>
      <c r="AX479" s="294"/>
      <c r="AY479" s="294"/>
      <c r="AZ479" s="294"/>
      <c r="BA479" s="294"/>
      <c r="BB479" s="294"/>
      <c r="BC479" s="294"/>
      <c r="BD479" s="294"/>
      <c r="BE479" s="294"/>
      <c r="BF479" s="294"/>
      <c r="BG479" s="294"/>
      <c r="BH479" s="294">
        <v>1</v>
      </c>
      <c r="BI479" s="294"/>
      <c r="BJ479" s="294"/>
      <c r="BK479" s="294"/>
      <c r="BL479" s="294"/>
      <c r="BM479" s="294"/>
      <c r="BN479" s="294"/>
      <c r="BO479" s="294"/>
      <c r="BP479" s="1"/>
      <c r="BQ479" s="294"/>
      <c r="BR479" s="17">
        <v>2</v>
      </c>
      <c r="BS479" s="1">
        <f t="shared" si="3750"/>
        <v>0</v>
      </c>
      <c r="BT479" s="17">
        <f t="shared" si="4195"/>
        <v>0</v>
      </c>
      <c r="BU479" s="294"/>
      <c r="BV479" s="294">
        <v>1</v>
      </c>
      <c r="BW479" s="294"/>
      <c r="BX479" s="294"/>
      <c r="BY479" s="294"/>
      <c r="BZ479" s="294"/>
      <c r="CA479" s="294"/>
      <c r="CB479" s="294"/>
      <c r="CC479" s="294"/>
      <c r="CD479" s="1"/>
      <c r="CE479" s="1"/>
      <c r="CF479" s="1"/>
      <c r="CG479" s="294"/>
      <c r="CH479" s="1">
        <v>1</v>
      </c>
      <c r="CI479" s="1"/>
      <c r="CJ479" s="1"/>
      <c r="CK479" s="383"/>
      <c r="CL479" s="383"/>
      <c r="CM479" s="383"/>
      <c r="CN479" s="1">
        <f t="shared" ref="CN479:CN483" si="4225">+SUM(BX479:CC479)*BW479</f>
        <v>0</v>
      </c>
      <c r="CO479" s="1">
        <f t="shared" ref="CO479:CO483" si="4226">+SUM(BX479:CC479)*BW479</f>
        <v>0</v>
      </c>
      <c r="CP479" s="20">
        <f t="shared" ref="CP479:CP483" si="4227">+SUM(BY479:CC479)*2.5+SUM(CD479:CG479)*0.5+SUM(CH479:CJ479)*2.5</f>
        <v>2.5</v>
      </c>
      <c r="CQ479" s="351"/>
      <c r="CR479" s="299">
        <f t="shared" ref="CR479:CR483" si="4228">+IF(SUM(AX479:BM479)&gt;0,1,0)</f>
        <v>1</v>
      </c>
      <c r="CS479" s="294"/>
      <c r="CT479" s="294"/>
      <c r="CU479" s="1"/>
      <c r="CV479" s="1"/>
      <c r="CW479" s="1"/>
      <c r="CX479" s="1"/>
      <c r="CY479" s="1"/>
      <c r="CZ479" s="294"/>
      <c r="DA479" s="17">
        <f t="shared" si="4200"/>
        <v>0</v>
      </c>
      <c r="DB479" s="359">
        <f t="shared" si="3780"/>
        <v>0</v>
      </c>
      <c r="DC479" s="359">
        <f t="shared" si="3781"/>
        <v>0</v>
      </c>
      <c r="DD479" s="294"/>
      <c r="DE479" s="294"/>
      <c r="DF479" s="294"/>
      <c r="DG479" s="294"/>
      <c r="DH479" s="294"/>
      <c r="DI479" s="294"/>
      <c r="DJ479" s="294"/>
      <c r="DK479" s="294"/>
      <c r="DL479" s="294"/>
      <c r="DM479" s="294"/>
      <c r="DN479" s="294"/>
      <c r="DO479" s="1"/>
      <c r="DP479" s="1"/>
      <c r="DQ479" s="17">
        <f t="shared" ref="DQ479:DQ483" si="4229">+IF(AND(SUM(S479:AA479)&gt;0,SUM(FA479:FF479)&gt;0),CT479,0)</f>
        <v>0</v>
      </c>
      <c r="DR479" s="17">
        <f t="shared" ref="DR479:DR483" si="4230">+IF(AND(SUM(S479:AA479)&gt;0,SUM(FA479:FF479)&gt;0),CU479,0)</f>
        <v>0</v>
      </c>
      <c r="DS479" s="17">
        <f t="shared" ref="DS479:DS483" si="4231">+IF(AND(SUM(S479:AA479)&gt;0,SUM(FA479:FF479)&gt;0),CV479,0)</f>
        <v>0</v>
      </c>
      <c r="DT479" s="17">
        <f t="shared" ref="DT479:DT483" si="4232">+IF(AND(SUM(S479:AA479)&gt;0,SUM(FA479:FF479)&gt;0),CW479,0)</f>
        <v>0</v>
      </c>
      <c r="DU479" s="17">
        <f t="shared" ref="DU479:DU483" si="4233">+IF(AND(SUM(S479:AA479)&gt;0,SUM(FA479:FF479)&gt;0),CX479,0)</f>
        <v>0</v>
      </c>
      <c r="DV479" s="17">
        <f t="shared" ref="DV479:DV483" si="4234">+IF(AND(SUM(S479:AA479)&gt;0,SUM(FA479:FF479)&gt;0),CY479,0)</f>
        <v>0</v>
      </c>
      <c r="DW479" s="1"/>
      <c r="DX479" s="1"/>
      <c r="DY479" s="20">
        <f t="shared" ref="DY479:DY483" si="4235">+IF(AND(SUM(S479:AB479)&gt;0,SUM(FA479:FF479)&gt;0,DG479&gt;=3),DG479,0)</f>
        <v>0</v>
      </c>
      <c r="DZ479" s="20">
        <f t="shared" ref="DZ479:DZ483" si="4236">+IF(AND(SUM(S479:AB479)&gt;0,SUM(FA479:FF479)&gt;0,DH479&gt;=3),DH479,0)</f>
        <v>0</v>
      </c>
      <c r="EA479" s="20">
        <f t="shared" ref="EA479:EA483" si="4237">+IF(AND(SUM(S479:AB479)&gt;0,SUM(FA479:FF479)&gt;0,DI479&gt;=3),DI479,0)</f>
        <v>0</v>
      </c>
      <c r="EB479" s="20">
        <f t="shared" ref="EB479:EB483" si="4238">+IF(AND(SUM(S479:AB479)&gt;0,SUM(FA479:FF479)&gt;0,DJ479&gt;=3),DJ479,0)</f>
        <v>0</v>
      </c>
      <c r="EC479" s="18">
        <f>+IF(AND(CT479=0,SUM(CU479:CY479)&gt;1,SUM(CU479:CY479)&lt;=4),1,IF(AND(CT479=0,SUM(CU479:CY479)&gt;4),2,0))</f>
        <v>0</v>
      </c>
      <c r="ED479" s="19">
        <f t="shared" si="4212"/>
        <v>0</v>
      </c>
      <c r="EE479" s="19">
        <f>+IF(SUM(AO479:AR479)+SUM(DK479:DN479)&gt;0,CT479*3,0)</f>
        <v>0</v>
      </c>
      <c r="EF479" s="1">
        <f t="shared" ref="EF479:EF483" si="4239">+IF(EE479&gt;0,CT479*4,0)</f>
        <v>0</v>
      </c>
      <c r="EG479" s="18">
        <f>+IF(AND(CT479+EC479=0,SUM(AO479:AR479)&gt;0,SUM(DK479:DN479)&gt;0),(CU479+CV479+CW479+CX479)*2+CY479*5,(EC479+CT479-FO479)*5)+IF(AND(EC479+DQ479+CT479=0,SUM(AO479:AR479)&gt;0),SUM(CU479:CX479)*2+CY479*5,0)</f>
        <v>0</v>
      </c>
      <c r="EH479" s="341"/>
      <c r="EI479" s="294"/>
      <c r="EJ479" s="294"/>
      <c r="EK479" s="294"/>
      <c r="EL479" s="19"/>
      <c r="EM479" s="19"/>
      <c r="EN479" s="19"/>
      <c r="EO479" s="366"/>
      <c r="EP479" s="366"/>
      <c r="EQ479" s="374"/>
      <c r="ER479" s="374"/>
      <c r="ES479" s="374"/>
      <c r="ET479" s="374"/>
      <c r="EU479" s="18">
        <f t="shared" ref="EU479:EU483" si="4240">IF(SUM(CU479:CX479)&gt;0,CZ479*1+2,0)</f>
        <v>0</v>
      </c>
      <c r="EV479" s="18">
        <f t="shared" si="3782"/>
        <v>2</v>
      </c>
      <c r="EW479" s="341">
        <v>1</v>
      </c>
      <c r="EX479" s="341">
        <v>1</v>
      </c>
      <c r="EY479" s="341"/>
      <c r="EZ479" s="365">
        <f t="shared" si="3783"/>
        <v>0</v>
      </c>
      <c r="FA479" s="294"/>
      <c r="FB479" s="294"/>
      <c r="FC479" s="294"/>
      <c r="FD479" s="300"/>
      <c r="FE479" s="300"/>
      <c r="FF479" s="300"/>
      <c r="FG479" s="300"/>
      <c r="FH479" s="300"/>
      <c r="FI479" s="300"/>
      <c r="FJ479" s="300"/>
      <c r="FK479" s="294"/>
      <c r="FL479" s="294"/>
      <c r="FM479" s="294"/>
      <c r="FN479" s="294"/>
      <c r="FO479" s="294"/>
      <c r="FP479" s="20">
        <f t="shared" si="4217"/>
        <v>0</v>
      </c>
      <c r="FQ479" s="20">
        <f t="shared" ref="FQ479:FQ483" si="4241">+DE479</f>
        <v>0</v>
      </c>
      <c r="FR479" s="20">
        <f t="shared" ref="FR479:FR483" si="4242">+DF479</f>
        <v>0</v>
      </c>
      <c r="FS479" s="20">
        <f t="shared" ref="FS479:FS483" si="4243">+IF(DG479&lt;3,DG479,0)</f>
        <v>0</v>
      </c>
      <c r="FT479" s="20">
        <f t="shared" ref="FT479:FT483" si="4244">+IF(DH479&lt;3,DH479,0)</f>
        <v>0</v>
      </c>
      <c r="FU479" s="20">
        <f t="shared" ref="FU479:FU483" si="4245">+IF(DI479&lt;3,DI479,0)</f>
        <v>0</v>
      </c>
      <c r="FV479" s="20">
        <f t="shared" ref="FV479:FV483" si="4246">+IF(DJ479&lt;3,DJ479,0)</f>
        <v>0</v>
      </c>
      <c r="FW479" s="294"/>
    </row>
    <row r="480" spans="1:179" s="301" customFormat="1" ht="27.75" customHeight="1">
      <c r="A480" s="295"/>
      <c r="B480" s="296" t="s">
        <v>977</v>
      </c>
      <c r="C480" s="296" t="s">
        <v>589</v>
      </c>
      <c r="D480" s="296" t="s">
        <v>53</v>
      </c>
      <c r="E480" s="296" t="str">
        <f>D480</f>
        <v>LT7,5</v>
      </c>
      <c r="F480" s="296">
        <v>5</v>
      </c>
      <c r="G480" s="296">
        <f>F480</f>
        <v>5</v>
      </c>
      <c r="H480" s="297"/>
      <c r="I480" s="297"/>
      <c r="J480" s="294"/>
      <c r="K480" s="294"/>
      <c r="L480" s="294"/>
      <c r="M480" s="294"/>
      <c r="N480" s="297"/>
      <c r="O480" s="297"/>
      <c r="P480" s="1"/>
      <c r="Q480" s="16"/>
      <c r="R480" s="1"/>
      <c r="S480" s="294"/>
      <c r="T480" s="294"/>
      <c r="U480" s="294"/>
      <c r="V480" s="294"/>
      <c r="W480" s="294"/>
      <c r="X480" s="294"/>
      <c r="Y480" s="294"/>
      <c r="Z480" s="294"/>
      <c r="AA480" s="294"/>
      <c r="AB480" s="294"/>
      <c r="AC480" s="1">
        <f t="shared" si="4178"/>
        <v>0</v>
      </c>
      <c r="AD480" s="1">
        <f t="shared" si="4179"/>
        <v>0</v>
      </c>
      <c r="AE480" s="1">
        <f t="shared" si="4180"/>
        <v>0</v>
      </c>
      <c r="AF480" s="1">
        <f t="shared" si="4181"/>
        <v>0</v>
      </c>
      <c r="AG480" s="1">
        <f t="shared" si="4182"/>
        <v>0</v>
      </c>
      <c r="AH480" s="1">
        <f t="shared" si="4183"/>
        <v>0</v>
      </c>
      <c r="AI480" s="1">
        <f t="shared" si="4184"/>
        <v>0</v>
      </c>
      <c r="AJ480" s="1">
        <f t="shared" si="4185"/>
        <v>0</v>
      </c>
      <c r="AK480" s="1">
        <f t="shared" si="4186"/>
        <v>0</v>
      </c>
      <c r="AL480" s="1">
        <f t="shared" si="4187"/>
        <v>0</v>
      </c>
      <c r="AM480" s="1">
        <f t="shared" si="4188"/>
        <v>0</v>
      </c>
      <c r="AN480" s="1">
        <f t="shared" si="4189"/>
        <v>0</v>
      </c>
      <c r="AO480" s="294"/>
      <c r="AP480" s="294"/>
      <c r="AQ480" s="294"/>
      <c r="AR480" s="294">
        <f t="shared" si="4224"/>
        <v>5</v>
      </c>
      <c r="AS480" s="298">
        <f t="shared" si="4191"/>
        <v>0</v>
      </c>
      <c r="AT480" s="298">
        <f t="shared" si="4192"/>
        <v>0</v>
      </c>
      <c r="AU480" s="298">
        <f t="shared" si="4193"/>
        <v>0</v>
      </c>
      <c r="AV480" s="298">
        <f t="shared" si="4194"/>
        <v>1</v>
      </c>
      <c r="AW480" s="294"/>
      <c r="AX480" s="294"/>
      <c r="AY480" s="294"/>
      <c r="AZ480" s="294"/>
      <c r="BA480" s="294"/>
      <c r="BB480" s="294"/>
      <c r="BC480" s="294"/>
      <c r="BD480" s="294"/>
      <c r="BE480" s="294"/>
      <c r="BF480" s="294"/>
      <c r="BG480" s="294"/>
      <c r="BH480" s="294"/>
      <c r="BI480" s="294">
        <v>1</v>
      </c>
      <c r="BJ480" s="294"/>
      <c r="BK480" s="294"/>
      <c r="BL480" s="294"/>
      <c r="BM480" s="294"/>
      <c r="BN480" s="294">
        <v>1</v>
      </c>
      <c r="BO480" s="294"/>
      <c r="BP480" s="1"/>
      <c r="BQ480" s="294"/>
      <c r="BR480" s="17">
        <v>2</v>
      </c>
      <c r="BS480" s="1">
        <f t="shared" si="3750"/>
        <v>0</v>
      </c>
      <c r="BT480" s="17">
        <f t="shared" si="4195"/>
        <v>0</v>
      </c>
      <c r="BU480" s="294"/>
      <c r="BV480" s="294">
        <v>1</v>
      </c>
      <c r="BW480" s="294"/>
      <c r="BX480" s="294"/>
      <c r="BY480" s="294"/>
      <c r="BZ480" s="294"/>
      <c r="CA480" s="294"/>
      <c r="CB480" s="294"/>
      <c r="CC480" s="294"/>
      <c r="CD480" s="1"/>
      <c r="CE480" s="1"/>
      <c r="CF480" s="1"/>
      <c r="CG480" s="294"/>
      <c r="CH480" s="1">
        <v>1</v>
      </c>
      <c r="CI480" s="1"/>
      <c r="CJ480" s="1"/>
      <c r="CK480" s="383"/>
      <c r="CL480" s="383"/>
      <c r="CM480" s="383"/>
      <c r="CN480" s="1">
        <f t="shared" si="4225"/>
        <v>0</v>
      </c>
      <c r="CO480" s="1">
        <f t="shared" si="4226"/>
        <v>0</v>
      </c>
      <c r="CP480" s="20">
        <f t="shared" si="4227"/>
        <v>2.5</v>
      </c>
      <c r="CQ480" s="351"/>
      <c r="CR480" s="299">
        <f t="shared" si="4228"/>
        <v>1</v>
      </c>
      <c r="CS480" s="294">
        <v>2</v>
      </c>
      <c r="CT480" s="294">
        <v>1</v>
      </c>
      <c r="CU480" s="1"/>
      <c r="CV480" s="1"/>
      <c r="CW480" s="1">
        <v>2</v>
      </c>
      <c r="CX480" s="1"/>
      <c r="CY480" s="1">
        <v>4</v>
      </c>
      <c r="CZ480" s="294">
        <v>7</v>
      </c>
      <c r="DA480" s="17">
        <f t="shared" si="4200"/>
        <v>4</v>
      </c>
      <c r="DB480" s="359">
        <f t="shared" si="3780"/>
        <v>11</v>
      </c>
      <c r="DC480" s="359">
        <f t="shared" si="3781"/>
        <v>6</v>
      </c>
      <c r="DD480" s="294"/>
      <c r="DE480" s="294">
        <v>6</v>
      </c>
      <c r="DF480" s="294">
        <f>3*4</f>
        <v>12</v>
      </c>
      <c r="DG480" s="294"/>
      <c r="DH480" s="294"/>
      <c r="DI480" s="294"/>
      <c r="DJ480" s="294"/>
      <c r="DK480" s="294"/>
      <c r="DL480" s="294"/>
      <c r="DM480" s="294"/>
      <c r="DN480" s="294"/>
      <c r="DO480" s="1"/>
      <c r="DP480" s="1"/>
      <c r="DQ480" s="17">
        <f t="shared" si="4229"/>
        <v>0</v>
      </c>
      <c r="DR480" s="17">
        <f t="shared" si="4230"/>
        <v>0</v>
      </c>
      <c r="DS480" s="17">
        <f t="shared" si="4231"/>
        <v>0</v>
      </c>
      <c r="DT480" s="17">
        <f t="shared" si="4232"/>
        <v>0</v>
      </c>
      <c r="DU480" s="17">
        <f t="shared" si="4233"/>
        <v>0</v>
      </c>
      <c r="DV480" s="17">
        <f t="shared" si="4234"/>
        <v>0</v>
      </c>
      <c r="DW480" s="1"/>
      <c r="DX480" s="1"/>
      <c r="DY480" s="20">
        <f t="shared" si="4235"/>
        <v>0</v>
      </c>
      <c r="DZ480" s="20">
        <f t="shared" si="4236"/>
        <v>0</v>
      </c>
      <c r="EA480" s="20">
        <f t="shared" si="4237"/>
        <v>0</v>
      </c>
      <c r="EB480" s="20">
        <f t="shared" si="4238"/>
        <v>0</v>
      </c>
      <c r="EC480" s="18">
        <f>+IF(AND(CT480=0,SUM(CU480:CY480)&gt;1,SUM(CU480:CY480)&lt;=4),1,IF(AND(CT480=0,SUM(CU480:CY480)&gt;4),2,0))+1</f>
        <v>1</v>
      </c>
      <c r="ED480" s="19">
        <f t="shared" si="4212"/>
        <v>3</v>
      </c>
      <c r="EE480" s="19"/>
      <c r="EF480" s="1">
        <f t="shared" si="4239"/>
        <v>0</v>
      </c>
      <c r="EG480" s="18">
        <f>+IF(AND(CT480+EC480=0,SUM(AO480:AR480)&gt;0,SUM(DK480:DN480)&gt;0),(CU480+CV480+CW480+CX480)*2+CY480*5,(EC480+CT480-FO480)*5)+IF(AND(EC480+DQ480+CT480=0,SUM(AO480:AR480)&gt;0),SUM(CU480:CX480)*2+CY480*5,0)</f>
        <v>5</v>
      </c>
      <c r="EH480" s="341"/>
      <c r="EI480" s="294"/>
      <c r="EJ480" s="294">
        <f>2*4.5</f>
        <v>9</v>
      </c>
      <c r="EK480" s="294">
        <f>4*4.5</f>
        <v>18</v>
      </c>
      <c r="EL480" s="19">
        <v>1</v>
      </c>
      <c r="EM480" s="19"/>
      <c r="EN480" s="19"/>
      <c r="EO480" s="366"/>
      <c r="EP480" s="366"/>
      <c r="EQ480" s="374"/>
      <c r="ER480" s="374"/>
      <c r="ES480" s="374"/>
      <c r="ET480" s="374"/>
      <c r="EU480" s="18">
        <f t="shared" si="4240"/>
        <v>9</v>
      </c>
      <c r="EV480" s="18">
        <f t="shared" si="3782"/>
        <v>2</v>
      </c>
      <c r="EW480" s="341">
        <v>2</v>
      </c>
      <c r="EX480" s="341">
        <v>2</v>
      </c>
      <c r="EY480" s="341">
        <v>4</v>
      </c>
      <c r="EZ480" s="365">
        <f t="shared" si="3783"/>
        <v>0</v>
      </c>
      <c r="FA480" s="294"/>
      <c r="FB480" s="294"/>
      <c r="FC480" s="294"/>
      <c r="FD480" s="300"/>
      <c r="FE480" s="300"/>
      <c r="FF480" s="300"/>
      <c r="FG480" s="300"/>
      <c r="FH480" s="300"/>
      <c r="FI480" s="300"/>
      <c r="FJ480" s="300">
        <f>F480</f>
        <v>5</v>
      </c>
      <c r="FK480" s="294"/>
      <c r="FL480" s="294"/>
      <c r="FM480" s="294"/>
      <c r="FN480" s="294"/>
      <c r="FO480" s="294">
        <v>1</v>
      </c>
      <c r="FP480" s="20">
        <f t="shared" si="4217"/>
        <v>3</v>
      </c>
      <c r="FQ480" s="20">
        <f t="shared" si="4241"/>
        <v>6</v>
      </c>
      <c r="FR480" s="20">
        <f t="shared" si="4242"/>
        <v>12</v>
      </c>
      <c r="FS480" s="20">
        <f t="shared" si="4243"/>
        <v>0</v>
      </c>
      <c r="FT480" s="20">
        <f t="shared" si="4244"/>
        <v>0</v>
      </c>
      <c r="FU480" s="20">
        <f t="shared" si="4245"/>
        <v>0</v>
      </c>
      <c r="FV480" s="20">
        <f t="shared" si="4246"/>
        <v>0</v>
      </c>
      <c r="FW480" s="294"/>
    </row>
    <row r="481" spans="1:179" s="301" customFormat="1" ht="27.75" customHeight="1">
      <c r="A481" s="295"/>
      <c r="B481" s="296" t="s">
        <v>978</v>
      </c>
      <c r="C481" s="296" t="s">
        <v>590</v>
      </c>
      <c r="D481" s="296" t="s">
        <v>53</v>
      </c>
      <c r="E481" s="296" t="str">
        <f>D481</f>
        <v>LT7,5</v>
      </c>
      <c r="F481" s="296">
        <v>33</v>
      </c>
      <c r="G481" s="296">
        <f>F481</f>
        <v>33</v>
      </c>
      <c r="H481" s="297"/>
      <c r="I481" s="297"/>
      <c r="J481" s="294"/>
      <c r="K481" s="294"/>
      <c r="L481" s="294"/>
      <c r="M481" s="294"/>
      <c r="N481" s="297"/>
      <c r="O481" s="297"/>
      <c r="P481" s="1"/>
      <c r="Q481" s="16"/>
      <c r="R481" s="1"/>
      <c r="S481" s="294"/>
      <c r="T481" s="294"/>
      <c r="U481" s="294"/>
      <c r="V481" s="294"/>
      <c r="W481" s="294"/>
      <c r="X481" s="294"/>
      <c r="Y481" s="294"/>
      <c r="Z481" s="294"/>
      <c r="AA481" s="294"/>
      <c r="AB481" s="294"/>
      <c r="AC481" s="1">
        <f t="shared" si="4178"/>
        <v>0</v>
      </c>
      <c r="AD481" s="1">
        <f t="shared" si="4179"/>
        <v>0</v>
      </c>
      <c r="AE481" s="1">
        <f t="shared" si="4180"/>
        <v>0</v>
      </c>
      <c r="AF481" s="1">
        <f t="shared" si="4181"/>
        <v>0</v>
      </c>
      <c r="AG481" s="1">
        <f t="shared" si="4182"/>
        <v>0</v>
      </c>
      <c r="AH481" s="1">
        <f t="shared" si="4183"/>
        <v>0</v>
      </c>
      <c r="AI481" s="1">
        <f t="shared" si="4184"/>
        <v>0</v>
      </c>
      <c r="AJ481" s="1">
        <f t="shared" si="4185"/>
        <v>0</v>
      </c>
      <c r="AK481" s="1">
        <f t="shared" si="4186"/>
        <v>0</v>
      </c>
      <c r="AL481" s="1">
        <f t="shared" si="4187"/>
        <v>0</v>
      </c>
      <c r="AM481" s="1">
        <f t="shared" si="4188"/>
        <v>0</v>
      </c>
      <c r="AN481" s="1">
        <f t="shared" si="4189"/>
        <v>0</v>
      </c>
      <c r="AO481" s="294"/>
      <c r="AP481" s="294"/>
      <c r="AQ481" s="294"/>
      <c r="AR481" s="294">
        <f t="shared" si="4224"/>
        <v>33</v>
      </c>
      <c r="AS481" s="298">
        <f t="shared" si="4191"/>
        <v>0</v>
      </c>
      <c r="AT481" s="298">
        <f t="shared" si="4192"/>
        <v>0</v>
      </c>
      <c r="AU481" s="298">
        <f t="shared" si="4193"/>
        <v>0</v>
      </c>
      <c r="AV481" s="298">
        <f t="shared" si="4194"/>
        <v>1</v>
      </c>
      <c r="AW481" s="294"/>
      <c r="AX481" s="294"/>
      <c r="AY481" s="294"/>
      <c r="AZ481" s="294"/>
      <c r="BA481" s="294"/>
      <c r="BB481" s="294"/>
      <c r="BC481" s="294"/>
      <c r="BD481" s="294"/>
      <c r="BE481" s="294"/>
      <c r="BF481" s="294"/>
      <c r="BG481" s="294"/>
      <c r="BH481" s="294">
        <v>1</v>
      </c>
      <c r="BI481" s="294"/>
      <c r="BJ481" s="294"/>
      <c r="BK481" s="294"/>
      <c r="BL481" s="294"/>
      <c r="BM481" s="294"/>
      <c r="BN481" s="294"/>
      <c r="BO481" s="294"/>
      <c r="BP481" s="1"/>
      <c r="BQ481" s="294"/>
      <c r="BR481" s="17">
        <v>2</v>
      </c>
      <c r="BS481" s="1">
        <f t="shared" si="3750"/>
        <v>0</v>
      </c>
      <c r="BT481" s="17">
        <f t="shared" si="4195"/>
        <v>0</v>
      </c>
      <c r="BU481" s="294"/>
      <c r="BV481" s="294">
        <v>1</v>
      </c>
      <c r="BW481" s="294">
        <v>1</v>
      </c>
      <c r="BX481" s="294">
        <v>1</v>
      </c>
      <c r="BY481" s="294"/>
      <c r="BZ481" s="294"/>
      <c r="CA481" s="294"/>
      <c r="CB481" s="294"/>
      <c r="CC481" s="294"/>
      <c r="CD481" s="1"/>
      <c r="CE481" s="1"/>
      <c r="CF481" s="1"/>
      <c r="CG481" s="294"/>
      <c r="CH481" s="1">
        <v>1</v>
      </c>
      <c r="CI481" s="1"/>
      <c r="CJ481" s="1"/>
      <c r="CK481" s="383"/>
      <c r="CL481" s="383"/>
      <c r="CM481" s="383"/>
      <c r="CN481" s="1">
        <f t="shared" si="4225"/>
        <v>1</v>
      </c>
      <c r="CO481" s="1">
        <f t="shared" si="4226"/>
        <v>1</v>
      </c>
      <c r="CP481" s="20">
        <f t="shared" si="4227"/>
        <v>2.5</v>
      </c>
      <c r="CQ481" s="351"/>
      <c r="CR481" s="299">
        <f t="shared" si="4228"/>
        <v>1</v>
      </c>
      <c r="CS481" s="294">
        <v>2</v>
      </c>
      <c r="CT481" s="294">
        <v>1</v>
      </c>
      <c r="CU481" s="1"/>
      <c r="CV481" s="1"/>
      <c r="CW481" s="1">
        <v>3</v>
      </c>
      <c r="CX481" s="1"/>
      <c r="CY481" s="1">
        <v>5</v>
      </c>
      <c r="CZ481" s="294">
        <v>11</v>
      </c>
      <c r="DA481" s="17">
        <f t="shared" si="4200"/>
        <v>5</v>
      </c>
      <c r="DB481" s="359">
        <f t="shared" si="3780"/>
        <v>16</v>
      </c>
      <c r="DC481" s="359">
        <f t="shared" si="3781"/>
        <v>8</v>
      </c>
      <c r="DD481" s="294"/>
      <c r="DE481" s="294">
        <v>9</v>
      </c>
      <c r="DF481" s="294">
        <f>3*5</f>
        <v>15</v>
      </c>
      <c r="DG481" s="294"/>
      <c r="DH481" s="294"/>
      <c r="DI481" s="294"/>
      <c r="DJ481" s="294"/>
      <c r="DK481" s="294"/>
      <c r="DL481" s="294"/>
      <c r="DM481" s="294"/>
      <c r="DN481" s="294"/>
      <c r="DO481" s="1"/>
      <c r="DP481" s="1"/>
      <c r="DQ481" s="17">
        <f t="shared" si="4229"/>
        <v>0</v>
      </c>
      <c r="DR481" s="17">
        <f t="shared" si="4230"/>
        <v>0</v>
      </c>
      <c r="DS481" s="17">
        <f t="shared" si="4231"/>
        <v>0</v>
      </c>
      <c r="DT481" s="17">
        <f t="shared" si="4232"/>
        <v>0</v>
      </c>
      <c r="DU481" s="17">
        <f t="shared" si="4233"/>
        <v>0</v>
      </c>
      <c r="DV481" s="17">
        <f t="shared" si="4234"/>
        <v>0</v>
      </c>
      <c r="DW481" s="1"/>
      <c r="DX481" s="1"/>
      <c r="DY481" s="20">
        <f t="shared" si="4235"/>
        <v>0</v>
      </c>
      <c r="DZ481" s="20">
        <f t="shared" si="4236"/>
        <v>0</v>
      </c>
      <c r="EA481" s="20">
        <f t="shared" si="4237"/>
        <v>0</v>
      </c>
      <c r="EB481" s="20">
        <f t="shared" si="4238"/>
        <v>0</v>
      </c>
      <c r="EC481" s="18">
        <f t="shared" ref="EC481:EC482" si="4247">+IF(AND(CT481=0,SUM(CU481:CY481)&gt;1,SUM(CU481:CY481)&lt;=4),1,IF(AND(CT481=0,SUM(CU481:CY481)&gt;4),2,0))</f>
        <v>0</v>
      </c>
      <c r="ED481" s="19">
        <f t="shared" si="4212"/>
        <v>0</v>
      </c>
      <c r="EE481" s="19">
        <f t="shared" ref="EE481:EE482" si="4248">+IF(SUM(AO481:AR481)+SUM(DK481:DN481)&gt;0,CT481*3,0)</f>
        <v>3</v>
      </c>
      <c r="EF481" s="1">
        <f t="shared" si="4239"/>
        <v>4</v>
      </c>
      <c r="EG481" s="18">
        <f t="shared" ref="EG481:EG483" si="4249">+IF(AND(CT481+EC481=0,SUM(AO481:AR481)&gt;0,SUM(DK481:DN481)&gt;0),(CU481+CV481+CW481+CX481)*2+CY481*5,(EC481+CT481-FO481)*5)+IF(AND(EC481+DQ481+CT481=0,SUM(AO481:AR481)&gt;0),SUM(CU481:CX481)*2+CY481*5,0)</f>
        <v>5</v>
      </c>
      <c r="EH481" s="341"/>
      <c r="EI481" s="294"/>
      <c r="EJ481" s="294">
        <f>3*4.5</f>
        <v>13.5</v>
      </c>
      <c r="EK481" s="294">
        <f>5*4.5</f>
        <v>22.5</v>
      </c>
      <c r="EL481" s="19">
        <v>1</v>
      </c>
      <c r="EM481" s="19"/>
      <c r="EN481" s="19"/>
      <c r="EO481" s="366"/>
      <c r="EP481" s="366"/>
      <c r="EQ481" s="374"/>
      <c r="ER481" s="374"/>
      <c r="ES481" s="374"/>
      <c r="ET481" s="374"/>
      <c r="EU481" s="18">
        <f t="shared" si="4240"/>
        <v>13</v>
      </c>
      <c r="EV481" s="18">
        <f t="shared" si="3782"/>
        <v>2</v>
      </c>
      <c r="EW481" s="341">
        <v>2</v>
      </c>
      <c r="EX481" s="341">
        <v>2</v>
      </c>
      <c r="EY481" s="341">
        <v>5</v>
      </c>
      <c r="EZ481" s="365">
        <f t="shared" si="3783"/>
        <v>0.5</v>
      </c>
      <c r="FA481" s="294"/>
      <c r="FB481" s="294"/>
      <c r="FC481" s="294"/>
      <c r="FD481" s="300"/>
      <c r="FE481" s="300"/>
      <c r="FF481" s="300"/>
      <c r="FG481" s="300"/>
      <c r="FH481" s="300"/>
      <c r="FI481" s="300"/>
      <c r="FJ481" s="300">
        <f>F481</f>
        <v>33</v>
      </c>
      <c r="FK481" s="294"/>
      <c r="FL481" s="294"/>
      <c r="FM481" s="294"/>
      <c r="FN481" s="294"/>
      <c r="FO481" s="294"/>
      <c r="FP481" s="20">
        <f t="shared" si="4217"/>
        <v>0</v>
      </c>
      <c r="FQ481" s="20">
        <f t="shared" si="4241"/>
        <v>9</v>
      </c>
      <c r="FR481" s="20">
        <f t="shared" si="4242"/>
        <v>15</v>
      </c>
      <c r="FS481" s="20">
        <f t="shared" si="4243"/>
        <v>0</v>
      </c>
      <c r="FT481" s="20">
        <f t="shared" si="4244"/>
        <v>0</v>
      </c>
      <c r="FU481" s="20">
        <f t="shared" si="4245"/>
        <v>0</v>
      </c>
      <c r="FV481" s="20">
        <f t="shared" si="4246"/>
        <v>0</v>
      </c>
      <c r="FW481" s="294"/>
    </row>
    <row r="482" spans="1:179" s="301" customFormat="1" ht="27.75" customHeight="1">
      <c r="A482" s="295"/>
      <c r="B482" s="296" t="s">
        <v>979</v>
      </c>
      <c r="C482" s="296" t="s">
        <v>591</v>
      </c>
      <c r="D482" s="296" t="s">
        <v>44</v>
      </c>
      <c r="E482" s="296" t="str">
        <f>D482</f>
        <v>LT8,5</v>
      </c>
      <c r="F482" s="296">
        <v>35</v>
      </c>
      <c r="G482" s="296">
        <f>F482</f>
        <v>35</v>
      </c>
      <c r="H482" s="297"/>
      <c r="I482" s="297"/>
      <c r="J482" s="294"/>
      <c r="K482" s="294"/>
      <c r="L482" s="294"/>
      <c r="M482" s="294"/>
      <c r="N482" s="297"/>
      <c r="O482" s="297"/>
      <c r="P482" s="1"/>
      <c r="Q482" s="16"/>
      <c r="R482" s="1"/>
      <c r="S482" s="294"/>
      <c r="T482" s="294"/>
      <c r="U482" s="294"/>
      <c r="V482" s="294"/>
      <c r="W482" s="294"/>
      <c r="X482" s="294"/>
      <c r="Y482" s="294"/>
      <c r="Z482" s="294"/>
      <c r="AA482" s="294"/>
      <c r="AB482" s="294"/>
      <c r="AC482" s="1">
        <f t="shared" si="4178"/>
        <v>0</v>
      </c>
      <c r="AD482" s="1">
        <f t="shared" si="4179"/>
        <v>0</v>
      </c>
      <c r="AE482" s="1">
        <f t="shared" si="4180"/>
        <v>0</v>
      </c>
      <c r="AF482" s="1">
        <f t="shared" si="4181"/>
        <v>0</v>
      </c>
      <c r="AG482" s="1">
        <f t="shared" si="4182"/>
        <v>0</v>
      </c>
      <c r="AH482" s="1">
        <f t="shared" si="4183"/>
        <v>0</v>
      </c>
      <c r="AI482" s="1">
        <f t="shared" si="4184"/>
        <v>0</v>
      </c>
      <c r="AJ482" s="1">
        <f t="shared" si="4185"/>
        <v>0</v>
      </c>
      <c r="AK482" s="1">
        <f t="shared" si="4186"/>
        <v>0</v>
      </c>
      <c r="AL482" s="1">
        <f t="shared" si="4187"/>
        <v>0</v>
      </c>
      <c r="AM482" s="1">
        <f t="shared" si="4188"/>
        <v>0</v>
      </c>
      <c r="AN482" s="1">
        <f t="shared" si="4189"/>
        <v>0</v>
      </c>
      <c r="AO482" s="294"/>
      <c r="AP482" s="294"/>
      <c r="AQ482" s="294"/>
      <c r="AR482" s="294">
        <f t="shared" si="4224"/>
        <v>35</v>
      </c>
      <c r="AS482" s="298">
        <f t="shared" si="4191"/>
        <v>0</v>
      </c>
      <c r="AT482" s="298">
        <f t="shared" si="4192"/>
        <v>0</v>
      </c>
      <c r="AU482" s="298">
        <f t="shared" si="4193"/>
        <v>0</v>
      </c>
      <c r="AV482" s="298">
        <f t="shared" si="4194"/>
        <v>1</v>
      </c>
      <c r="AW482" s="294"/>
      <c r="AX482" s="294"/>
      <c r="AY482" s="294"/>
      <c r="AZ482" s="294"/>
      <c r="BA482" s="294"/>
      <c r="BB482" s="294"/>
      <c r="BC482" s="294"/>
      <c r="BD482" s="294"/>
      <c r="BE482" s="294"/>
      <c r="BF482" s="294"/>
      <c r="BG482" s="294"/>
      <c r="BH482" s="294"/>
      <c r="BI482" s="294">
        <v>1</v>
      </c>
      <c r="BJ482" s="294">
        <v>1</v>
      </c>
      <c r="BK482" s="294"/>
      <c r="BL482" s="294"/>
      <c r="BM482" s="294"/>
      <c r="BN482" s="294"/>
      <c r="BO482" s="294"/>
      <c r="BP482" s="1"/>
      <c r="BQ482" s="294"/>
      <c r="BR482" s="17">
        <v>2</v>
      </c>
      <c r="BS482" s="1">
        <f t="shared" si="3750"/>
        <v>0</v>
      </c>
      <c r="BT482" s="17">
        <f t="shared" si="4195"/>
        <v>0</v>
      </c>
      <c r="BU482" s="294"/>
      <c r="BV482" s="294">
        <v>1</v>
      </c>
      <c r="BW482" s="294"/>
      <c r="BX482" s="294"/>
      <c r="BY482" s="294"/>
      <c r="BZ482" s="294"/>
      <c r="CA482" s="294"/>
      <c r="CB482" s="294"/>
      <c r="CC482" s="294"/>
      <c r="CD482" s="1"/>
      <c r="CE482" s="1"/>
      <c r="CF482" s="1"/>
      <c r="CG482" s="294"/>
      <c r="CH482" s="1"/>
      <c r="CI482" s="1">
        <v>1</v>
      </c>
      <c r="CJ482" s="1"/>
      <c r="CK482" s="383"/>
      <c r="CL482" s="383"/>
      <c r="CM482" s="383"/>
      <c r="CN482" s="1">
        <f t="shared" si="4225"/>
        <v>0</v>
      </c>
      <c r="CO482" s="1">
        <f t="shared" si="4226"/>
        <v>0</v>
      </c>
      <c r="CP482" s="20">
        <f t="shared" si="4227"/>
        <v>2.5</v>
      </c>
      <c r="CQ482" s="351"/>
      <c r="CR482" s="299">
        <f t="shared" si="4228"/>
        <v>1</v>
      </c>
      <c r="CS482" s="294">
        <v>2</v>
      </c>
      <c r="CT482" s="294">
        <v>2</v>
      </c>
      <c r="CU482" s="1"/>
      <c r="CV482" s="1"/>
      <c r="CW482" s="1">
        <v>2</v>
      </c>
      <c r="CX482" s="1"/>
      <c r="CY482" s="1">
        <v>3</v>
      </c>
      <c r="CZ482" s="294">
        <v>5</v>
      </c>
      <c r="DA482" s="17">
        <f t="shared" si="4200"/>
        <v>3</v>
      </c>
      <c r="DB482" s="359">
        <f t="shared" si="3780"/>
        <v>8</v>
      </c>
      <c r="DC482" s="359">
        <f t="shared" si="3781"/>
        <v>5</v>
      </c>
      <c r="DD482" s="294"/>
      <c r="DE482" s="294">
        <v>6</v>
      </c>
      <c r="DF482" s="294">
        <v>6</v>
      </c>
      <c r="DG482" s="294"/>
      <c r="DH482" s="294"/>
      <c r="DI482" s="294">
        <v>4</v>
      </c>
      <c r="DJ482" s="294"/>
      <c r="DK482" s="294"/>
      <c r="DL482" s="294"/>
      <c r="DM482" s="294"/>
      <c r="DN482" s="294"/>
      <c r="DO482" s="1"/>
      <c r="DP482" s="1"/>
      <c r="DQ482" s="17">
        <f t="shared" si="4229"/>
        <v>0</v>
      </c>
      <c r="DR482" s="17">
        <f t="shared" si="4230"/>
        <v>0</v>
      </c>
      <c r="DS482" s="17">
        <f t="shared" si="4231"/>
        <v>0</v>
      </c>
      <c r="DT482" s="17">
        <f t="shared" si="4232"/>
        <v>0</v>
      </c>
      <c r="DU482" s="17">
        <f t="shared" si="4233"/>
        <v>0</v>
      </c>
      <c r="DV482" s="17">
        <f t="shared" si="4234"/>
        <v>0</v>
      </c>
      <c r="DW482" s="1"/>
      <c r="DX482" s="1"/>
      <c r="DY482" s="20">
        <f t="shared" si="4235"/>
        <v>0</v>
      </c>
      <c r="DZ482" s="20">
        <f t="shared" si="4236"/>
        <v>0</v>
      </c>
      <c r="EA482" s="20">
        <f t="shared" si="4237"/>
        <v>0</v>
      </c>
      <c r="EB482" s="20">
        <f t="shared" si="4238"/>
        <v>0</v>
      </c>
      <c r="EC482" s="18">
        <f t="shared" si="4247"/>
        <v>0</v>
      </c>
      <c r="ED482" s="19">
        <f t="shared" si="4212"/>
        <v>0</v>
      </c>
      <c r="EE482" s="19">
        <f t="shared" si="4248"/>
        <v>6</v>
      </c>
      <c r="EF482" s="1">
        <f t="shared" si="4239"/>
        <v>8</v>
      </c>
      <c r="EG482" s="18">
        <f t="shared" si="4249"/>
        <v>10</v>
      </c>
      <c r="EH482" s="341"/>
      <c r="EI482" s="294"/>
      <c r="EJ482" s="294">
        <v>11</v>
      </c>
      <c r="EK482" s="294">
        <v>11</v>
      </c>
      <c r="EL482" s="19">
        <v>1</v>
      </c>
      <c r="EM482" s="19"/>
      <c r="EN482" s="19"/>
      <c r="EO482" s="366"/>
      <c r="EP482" s="366"/>
      <c r="EQ482" s="374"/>
      <c r="ER482" s="374"/>
      <c r="ES482" s="374"/>
      <c r="ET482" s="374"/>
      <c r="EU482" s="18">
        <f t="shared" si="4240"/>
        <v>7</v>
      </c>
      <c r="EV482" s="18">
        <f t="shared" si="3782"/>
        <v>2</v>
      </c>
      <c r="EW482" s="341">
        <v>2</v>
      </c>
      <c r="EX482" s="341">
        <v>2</v>
      </c>
      <c r="EY482" s="341">
        <v>5</v>
      </c>
      <c r="EZ482" s="365">
        <f t="shared" si="3783"/>
        <v>0</v>
      </c>
      <c r="FA482" s="294"/>
      <c r="FB482" s="294"/>
      <c r="FC482" s="294"/>
      <c r="FD482" s="300"/>
      <c r="FE482" s="300"/>
      <c r="FF482" s="300"/>
      <c r="FG482" s="300"/>
      <c r="FH482" s="300"/>
      <c r="FI482" s="300"/>
      <c r="FJ482" s="300">
        <f>F482</f>
        <v>35</v>
      </c>
      <c r="FK482" s="294"/>
      <c r="FL482" s="294"/>
      <c r="FM482" s="294"/>
      <c r="FN482" s="294"/>
      <c r="FO482" s="294"/>
      <c r="FP482" s="20">
        <f t="shared" si="4217"/>
        <v>0</v>
      </c>
      <c r="FQ482" s="20">
        <f t="shared" si="4241"/>
        <v>6</v>
      </c>
      <c r="FR482" s="20">
        <f t="shared" si="4242"/>
        <v>6</v>
      </c>
      <c r="FS482" s="20">
        <f t="shared" si="4243"/>
        <v>0</v>
      </c>
      <c r="FT482" s="20">
        <f t="shared" si="4244"/>
        <v>0</v>
      </c>
      <c r="FU482" s="20">
        <f t="shared" si="4245"/>
        <v>0</v>
      </c>
      <c r="FV482" s="20">
        <f t="shared" si="4246"/>
        <v>0</v>
      </c>
      <c r="FW482" s="294"/>
    </row>
    <row r="483" spans="1:179" s="301" customFormat="1" ht="27.75" customHeight="1">
      <c r="A483" s="295"/>
      <c r="B483" s="296" t="s">
        <v>932</v>
      </c>
      <c r="C483" s="296" t="s">
        <v>593</v>
      </c>
      <c r="D483" s="296" t="s">
        <v>44</v>
      </c>
      <c r="E483" s="296" t="str">
        <f>D483</f>
        <v>LT8,5</v>
      </c>
      <c r="F483" s="296">
        <v>40</v>
      </c>
      <c r="G483" s="296">
        <f>F483</f>
        <v>40</v>
      </c>
      <c r="H483" s="297"/>
      <c r="I483" s="297"/>
      <c r="J483" s="294"/>
      <c r="K483" s="294"/>
      <c r="L483" s="294"/>
      <c r="M483" s="294"/>
      <c r="N483" s="297"/>
      <c r="O483" s="297"/>
      <c r="P483" s="1"/>
      <c r="Q483" s="16"/>
      <c r="R483" s="1"/>
      <c r="S483" s="294"/>
      <c r="T483" s="294"/>
      <c r="U483" s="294"/>
      <c r="V483" s="294"/>
      <c r="W483" s="294"/>
      <c r="X483" s="294"/>
      <c r="Y483" s="294"/>
      <c r="Z483" s="294"/>
      <c r="AA483" s="294"/>
      <c r="AB483" s="294"/>
      <c r="AC483" s="1">
        <f t="shared" si="4178"/>
        <v>0</v>
      </c>
      <c r="AD483" s="1">
        <f t="shared" si="4179"/>
        <v>0</v>
      </c>
      <c r="AE483" s="1">
        <f t="shared" si="4180"/>
        <v>0</v>
      </c>
      <c r="AF483" s="1">
        <f t="shared" si="4181"/>
        <v>0</v>
      </c>
      <c r="AG483" s="1">
        <f t="shared" si="4182"/>
        <v>0</v>
      </c>
      <c r="AH483" s="1">
        <f t="shared" si="4183"/>
        <v>0</v>
      </c>
      <c r="AI483" s="1">
        <f t="shared" si="4184"/>
        <v>0</v>
      </c>
      <c r="AJ483" s="1">
        <f t="shared" si="4185"/>
        <v>0</v>
      </c>
      <c r="AK483" s="1">
        <f t="shared" si="4186"/>
        <v>0</v>
      </c>
      <c r="AL483" s="1">
        <f t="shared" si="4187"/>
        <v>0</v>
      </c>
      <c r="AM483" s="1">
        <f t="shared" si="4188"/>
        <v>0</v>
      </c>
      <c r="AN483" s="1">
        <f t="shared" si="4189"/>
        <v>0</v>
      </c>
      <c r="AO483" s="294"/>
      <c r="AP483" s="294"/>
      <c r="AQ483" s="294"/>
      <c r="AR483" s="294">
        <f t="shared" si="4224"/>
        <v>40</v>
      </c>
      <c r="AS483" s="298">
        <f t="shared" si="4191"/>
        <v>0</v>
      </c>
      <c r="AT483" s="298">
        <f t="shared" si="4192"/>
        <v>0</v>
      </c>
      <c r="AU483" s="298">
        <f t="shared" si="4193"/>
        <v>0</v>
      </c>
      <c r="AV483" s="298">
        <f t="shared" si="4194"/>
        <v>1</v>
      </c>
      <c r="AW483" s="294"/>
      <c r="AX483" s="294"/>
      <c r="AY483" s="294"/>
      <c r="AZ483" s="294"/>
      <c r="BA483" s="294"/>
      <c r="BB483" s="294"/>
      <c r="BC483" s="294"/>
      <c r="BD483" s="294"/>
      <c r="BE483" s="294"/>
      <c r="BF483" s="294"/>
      <c r="BG483" s="294"/>
      <c r="BH483" s="294"/>
      <c r="BI483" s="294"/>
      <c r="BJ483" s="294">
        <v>1</v>
      </c>
      <c r="BK483" s="294"/>
      <c r="BL483" s="294"/>
      <c r="BM483" s="294"/>
      <c r="BN483" s="294">
        <v>1</v>
      </c>
      <c r="BO483" s="294"/>
      <c r="BP483" s="1"/>
      <c r="BQ483" s="294"/>
      <c r="BR483" s="17">
        <v>1</v>
      </c>
      <c r="BS483" s="1">
        <f t="shared" si="3750"/>
        <v>0</v>
      </c>
      <c r="BT483" s="17">
        <f t="shared" si="4195"/>
        <v>0</v>
      </c>
      <c r="BU483" s="294"/>
      <c r="BV483" s="294">
        <v>1</v>
      </c>
      <c r="BW483" s="294"/>
      <c r="BX483" s="294"/>
      <c r="BY483" s="294"/>
      <c r="BZ483" s="294"/>
      <c r="CA483" s="294"/>
      <c r="CB483" s="294"/>
      <c r="CC483" s="294"/>
      <c r="CD483" s="1"/>
      <c r="CE483" s="1"/>
      <c r="CF483" s="1"/>
      <c r="CG483" s="294"/>
      <c r="CH483" s="1"/>
      <c r="CI483" s="1">
        <v>1</v>
      </c>
      <c r="CJ483" s="1"/>
      <c r="CK483" s="383"/>
      <c r="CL483" s="383"/>
      <c r="CM483" s="383"/>
      <c r="CN483" s="1">
        <f t="shared" si="4225"/>
        <v>0</v>
      </c>
      <c r="CO483" s="1">
        <f t="shared" si="4226"/>
        <v>0</v>
      </c>
      <c r="CP483" s="20">
        <f t="shared" si="4227"/>
        <v>2.5</v>
      </c>
      <c r="CQ483" s="351"/>
      <c r="CR483" s="299">
        <f t="shared" si="4228"/>
        <v>1</v>
      </c>
      <c r="CS483" s="294">
        <v>2</v>
      </c>
      <c r="CT483" s="294">
        <v>2</v>
      </c>
      <c r="CU483" s="1"/>
      <c r="CV483" s="1"/>
      <c r="CW483" s="1">
        <v>3</v>
      </c>
      <c r="CX483" s="1"/>
      <c r="CY483" s="1">
        <v>7</v>
      </c>
      <c r="CZ483" s="294">
        <v>11</v>
      </c>
      <c r="DA483" s="17">
        <f t="shared" si="4200"/>
        <v>7</v>
      </c>
      <c r="DB483" s="359">
        <f t="shared" si="3780"/>
        <v>18</v>
      </c>
      <c r="DC483" s="359">
        <f t="shared" si="3781"/>
        <v>10</v>
      </c>
      <c r="DD483" s="294"/>
      <c r="DE483" s="294">
        <v>12</v>
      </c>
      <c r="DF483" s="294">
        <f>7*3</f>
        <v>21</v>
      </c>
      <c r="DG483" s="294"/>
      <c r="DH483" s="294"/>
      <c r="DI483" s="294"/>
      <c r="DJ483" s="294"/>
      <c r="DK483" s="294"/>
      <c r="DL483" s="294"/>
      <c r="DM483" s="294"/>
      <c r="DN483" s="294"/>
      <c r="DO483" s="1"/>
      <c r="DP483" s="1"/>
      <c r="DQ483" s="17">
        <f t="shared" si="4229"/>
        <v>0</v>
      </c>
      <c r="DR483" s="17">
        <f t="shared" si="4230"/>
        <v>0</v>
      </c>
      <c r="DS483" s="17">
        <f t="shared" si="4231"/>
        <v>0</v>
      </c>
      <c r="DT483" s="17">
        <f t="shared" si="4232"/>
        <v>0</v>
      </c>
      <c r="DU483" s="17">
        <f t="shared" si="4233"/>
        <v>0</v>
      </c>
      <c r="DV483" s="17">
        <f t="shared" si="4234"/>
        <v>0</v>
      </c>
      <c r="DW483" s="1"/>
      <c r="DX483" s="1"/>
      <c r="DY483" s="20">
        <f t="shared" si="4235"/>
        <v>0</v>
      </c>
      <c r="DZ483" s="20">
        <f t="shared" si="4236"/>
        <v>0</v>
      </c>
      <c r="EA483" s="20">
        <f t="shared" si="4237"/>
        <v>0</v>
      </c>
      <c r="EB483" s="20">
        <f t="shared" si="4238"/>
        <v>0</v>
      </c>
      <c r="EC483" s="18">
        <f t="shared" ref="EC483" si="4250">+IF(AND(CT483=0,SUM(CU483:CY483)&gt;1,SUM(CU483:CY483)&lt;=4),1,IF(AND(CT483=0,SUM(CU483:CY483)&gt;4),2,0))</f>
        <v>0</v>
      </c>
      <c r="ED483" s="19">
        <f t="shared" si="4212"/>
        <v>0</v>
      </c>
      <c r="EE483" s="19">
        <f t="shared" ref="EE483" si="4251">+IF(SUM(AO483:AR483)+SUM(DK483:DN483)&gt;0,CT483*3,0)</f>
        <v>6</v>
      </c>
      <c r="EF483" s="1">
        <f t="shared" si="4239"/>
        <v>8</v>
      </c>
      <c r="EG483" s="18">
        <f t="shared" si="4249"/>
        <v>10</v>
      </c>
      <c r="EH483" s="341"/>
      <c r="EI483" s="294"/>
      <c r="EJ483" s="294">
        <f>3*5.5</f>
        <v>16.5</v>
      </c>
      <c r="EK483" s="294">
        <f>7*5.5</f>
        <v>38.5</v>
      </c>
      <c r="EL483" s="19">
        <v>1</v>
      </c>
      <c r="EM483" s="19"/>
      <c r="EN483" s="19"/>
      <c r="EO483" s="366"/>
      <c r="EP483" s="366"/>
      <c r="EQ483" s="374"/>
      <c r="ER483" s="374"/>
      <c r="ES483" s="374"/>
      <c r="ET483" s="374"/>
      <c r="EU483" s="18">
        <f t="shared" si="4240"/>
        <v>13</v>
      </c>
      <c r="EV483" s="18">
        <f t="shared" si="3782"/>
        <v>2</v>
      </c>
      <c r="EW483" s="341">
        <v>1</v>
      </c>
      <c r="EX483" s="341">
        <v>1</v>
      </c>
      <c r="EY483" s="341">
        <v>5</v>
      </c>
      <c r="EZ483" s="365">
        <f t="shared" si="3783"/>
        <v>0</v>
      </c>
      <c r="FA483" s="294"/>
      <c r="FB483" s="294"/>
      <c r="FC483" s="294"/>
      <c r="FD483" s="300"/>
      <c r="FE483" s="300"/>
      <c r="FF483" s="300"/>
      <c r="FG483" s="300"/>
      <c r="FH483" s="300"/>
      <c r="FI483" s="300"/>
      <c r="FJ483" s="300"/>
      <c r="FK483" s="294"/>
      <c r="FL483" s="294"/>
      <c r="FM483" s="294"/>
      <c r="FN483" s="294">
        <f>F483</f>
        <v>40</v>
      </c>
      <c r="FO483" s="294"/>
      <c r="FP483" s="20">
        <f t="shared" si="4217"/>
        <v>0</v>
      </c>
      <c r="FQ483" s="20">
        <f t="shared" si="4241"/>
        <v>12</v>
      </c>
      <c r="FR483" s="20">
        <f t="shared" si="4242"/>
        <v>21</v>
      </c>
      <c r="FS483" s="20">
        <f t="shared" si="4243"/>
        <v>0</v>
      </c>
      <c r="FT483" s="20">
        <f t="shared" si="4244"/>
        <v>0</v>
      </c>
      <c r="FU483" s="20">
        <f t="shared" si="4245"/>
        <v>0</v>
      </c>
      <c r="FV483" s="20">
        <f t="shared" si="4246"/>
        <v>0</v>
      </c>
      <c r="FW483" s="294"/>
    </row>
    <row r="484" spans="1:179">
      <c r="A484" s="40"/>
      <c r="B484" s="41" t="s">
        <v>164</v>
      </c>
      <c r="C484" s="41"/>
      <c r="D484" s="48"/>
      <c r="E484" s="48"/>
      <c r="F484" s="48"/>
      <c r="G484" s="48"/>
      <c r="H484" s="43"/>
      <c r="I484" s="43"/>
      <c r="J484" s="44"/>
      <c r="K484" s="44"/>
      <c r="L484" s="44"/>
      <c r="M484" s="44"/>
      <c r="N484" s="43"/>
      <c r="O484" s="43"/>
      <c r="P484" s="1"/>
      <c r="Q484" s="16"/>
      <c r="R484" s="1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1">
        <f t="shared" si="4032"/>
        <v>0</v>
      </c>
      <c r="AD484" s="1">
        <f t="shared" si="4033"/>
        <v>0</v>
      </c>
      <c r="AE484" s="1">
        <f t="shared" si="4034"/>
        <v>0</v>
      </c>
      <c r="AF484" s="1">
        <f t="shared" si="4035"/>
        <v>0</v>
      </c>
      <c r="AG484" s="1">
        <f t="shared" si="4036"/>
        <v>0</v>
      </c>
      <c r="AH484" s="1">
        <f t="shared" si="4037"/>
        <v>0</v>
      </c>
      <c r="AI484" s="1">
        <f t="shared" si="4038"/>
        <v>0</v>
      </c>
      <c r="AJ484" s="1">
        <f t="shared" si="4039"/>
        <v>0</v>
      </c>
      <c r="AK484" s="1">
        <f t="shared" si="4040"/>
        <v>0</v>
      </c>
      <c r="AL484" s="1">
        <f t="shared" si="4041"/>
        <v>0</v>
      </c>
      <c r="AM484" s="1">
        <f t="shared" si="4042"/>
        <v>0</v>
      </c>
      <c r="AN484" s="1">
        <f t="shared" si="4043"/>
        <v>0</v>
      </c>
      <c r="AO484" s="44"/>
      <c r="AP484" s="44"/>
      <c r="AQ484" s="44"/>
      <c r="AR484" s="44"/>
      <c r="AS484" s="122">
        <f t="shared" si="3993"/>
        <v>0</v>
      </c>
      <c r="AT484" s="122">
        <f t="shared" si="3994"/>
        <v>0</v>
      </c>
      <c r="AU484" s="122">
        <f t="shared" si="3995"/>
        <v>0</v>
      </c>
      <c r="AV484" s="122">
        <f t="shared" si="3942"/>
        <v>0</v>
      </c>
      <c r="AW484" s="44"/>
      <c r="AX484" s="294"/>
      <c r="AY484" s="294"/>
      <c r="AZ484" s="294"/>
      <c r="BA484" s="294"/>
      <c r="BB484" s="294"/>
      <c r="BC484" s="29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127"/>
      <c r="BO484" s="44"/>
      <c r="BP484" s="1"/>
      <c r="BQ484" s="44"/>
      <c r="BR484" s="17"/>
      <c r="BS484" s="1">
        <f t="shared" si="3750"/>
        <v>0</v>
      </c>
      <c r="BT484" s="17">
        <f t="shared" si="4044"/>
        <v>0</v>
      </c>
      <c r="BU484" s="44"/>
      <c r="BV484" s="44"/>
      <c r="BW484" s="44"/>
      <c r="BX484" s="44"/>
      <c r="BY484" s="44"/>
      <c r="BZ484" s="44"/>
      <c r="CA484" s="44"/>
      <c r="CB484" s="44"/>
      <c r="CC484" s="44"/>
      <c r="CD484" s="92"/>
      <c r="CE484" s="92"/>
      <c r="CF484" s="92"/>
      <c r="CG484" s="44"/>
      <c r="CH484" s="1"/>
      <c r="CI484" s="1"/>
      <c r="CJ484" s="1"/>
      <c r="CK484" s="383"/>
      <c r="CL484" s="383"/>
      <c r="CM484" s="383"/>
      <c r="CN484" s="1">
        <f t="shared" si="3996"/>
        <v>0</v>
      </c>
      <c r="CO484" s="1">
        <f t="shared" si="3997"/>
        <v>0</v>
      </c>
      <c r="CP484" s="20">
        <f t="shared" si="3998"/>
        <v>0</v>
      </c>
      <c r="CQ484" s="351"/>
      <c r="CR484" s="131">
        <f t="shared" si="3962"/>
        <v>0</v>
      </c>
      <c r="CS484" s="44"/>
      <c r="CT484" s="44"/>
      <c r="CU484" s="1"/>
      <c r="CV484" s="1"/>
      <c r="CW484" s="1"/>
      <c r="CX484" s="1"/>
      <c r="CY484" s="1"/>
      <c r="CZ484" s="44"/>
      <c r="DA484" s="17">
        <f t="shared" si="4045"/>
        <v>0</v>
      </c>
      <c r="DB484" s="359">
        <f t="shared" si="3780"/>
        <v>0</v>
      </c>
      <c r="DC484" s="359">
        <f t="shared" si="3781"/>
        <v>0</v>
      </c>
      <c r="DD484" s="44"/>
      <c r="DE484" s="44"/>
      <c r="DF484" s="44"/>
      <c r="DG484" s="44"/>
      <c r="DH484" s="44"/>
      <c r="DI484" s="44"/>
      <c r="DJ484" s="44"/>
      <c r="DK484" s="44"/>
      <c r="DL484" s="44"/>
      <c r="DM484" s="44"/>
      <c r="DN484" s="44"/>
      <c r="DO484" s="1"/>
      <c r="DP484" s="1"/>
      <c r="DQ484" s="17">
        <f t="shared" si="3999"/>
        <v>0</v>
      </c>
      <c r="DR484" s="17">
        <f t="shared" si="4000"/>
        <v>0</v>
      </c>
      <c r="DS484" s="17">
        <f t="shared" si="4001"/>
        <v>0</v>
      </c>
      <c r="DT484" s="17">
        <f t="shared" si="4002"/>
        <v>0</v>
      </c>
      <c r="DU484" s="17">
        <f t="shared" si="4003"/>
        <v>0</v>
      </c>
      <c r="DV484" s="17">
        <f t="shared" si="4004"/>
        <v>0</v>
      </c>
      <c r="DW484" s="1"/>
      <c r="DX484" s="1"/>
      <c r="DY484" s="20">
        <f t="shared" si="4005"/>
        <v>0</v>
      </c>
      <c r="DZ484" s="20">
        <f t="shared" si="4006"/>
        <v>0</v>
      </c>
      <c r="EA484" s="20">
        <f t="shared" si="4007"/>
        <v>0</v>
      </c>
      <c r="EB484" s="20">
        <f t="shared" si="4008"/>
        <v>0</v>
      </c>
      <c r="EC484" s="18">
        <f t="shared" si="3767"/>
        <v>0</v>
      </c>
      <c r="ED484" s="19">
        <f t="shared" si="4046"/>
        <v>0</v>
      </c>
      <c r="EE484" s="19">
        <f t="shared" si="4009"/>
        <v>0</v>
      </c>
      <c r="EF484" s="1">
        <f t="shared" si="4010"/>
        <v>0</v>
      </c>
      <c r="EG484" s="18">
        <f t="shared" si="3771"/>
        <v>0</v>
      </c>
      <c r="EH484" s="341"/>
      <c r="EI484" s="44"/>
      <c r="EJ484" s="44"/>
      <c r="EK484" s="44"/>
      <c r="EL484" s="93"/>
      <c r="EM484" s="93"/>
      <c r="EN484" s="93"/>
      <c r="EO484" s="366"/>
      <c r="EP484" s="366"/>
      <c r="EQ484" s="374"/>
      <c r="ER484" s="374"/>
      <c r="ES484" s="374"/>
      <c r="ET484" s="374"/>
      <c r="EU484" s="18">
        <f t="shared" si="3772"/>
        <v>0</v>
      </c>
      <c r="EV484" s="18">
        <f t="shared" si="3782"/>
        <v>0</v>
      </c>
      <c r="EW484" s="341"/>
      <c r="EX484" s="341"/>
      <c r="EY484" s="341"/>
      <c r="EZ484" s="365">
        <f t="shared" si="3783"/>
        <v>0</v>
      </c>
      <c r="FA484" s="44"/>
      <c r="FB484" s="44"/>
      <c r="FC484" s="44"/>
      <c r="FD484" s="45"/>
      <c r="FE484" s="45"/>
      <c r="FF484" s="45"/>
      <c r="FG484" s="300"/>
      <c r="FH484" s="45"/>
      <c r="FI484" s="45"/>
      <c r="FJ484" s="45"/>
      <c r="FK484" s="44"/>
      <c r="FL484" s="44"/>
      <c r="FM484" s="44"/>
      <c r="FN484" s="44"/>
      <c r="FO484" s="294"/>
      <c r="FP484" s="310">
        <f t="shared" si="3784"/>
        <v>0</v>
      </c>
      <c r="FQ484" s="20">
        <f t="shared" si="4011"/>
        <v>0</v>
      </c>
      <c r="FR484" s="20">
        <f t="shared" si="4012"/>
        <v>0</v>
      </c>
      <c r="FS484" s="20">
        <f t="shared" si="4013"/>
        <v>0</v>
      </c>
      <c r="FT484" s="20">
        <f t="shared" si="4014"/>
        <v>0</v>
      </c>
      <c r="FU484" s="20">
        <f t="shared" si="4015"/>
        <v>0</v>
      </c>
      <c r="FV484" s="20">
        <f t="shared" si="4016"/>
        <v>0</v>
      </c>
      <c r="FW484" s="44"/>
    </row>
    <row r="485" spans="1:179" ht="24" customHeight="1">
      <c r="A485" s="40"/>
      <c r="B485" s="48" t="s">
        <v>242</v>
      </c>
      <c r="C485" s="48" t="str">
        <f t="shared" ref="C485:C494" si="4252">B485</f>
        <v>3.1</v>
      </c>
      <c r="D485" s="48" t="s">
        <v>44</v>
      </c>
      <c r="E485" s="48" t="str">
        <f>D485</f>
        <v>LT8,5</v>
      </c>
      <c r="F485" s="48">
        <v>29</v>
      </c>
      <c r="G485" s="48">
        <f>F485</f>
        <v>29</v>
      </c>
      <c r="H485" s="43"/>
      <c r="I485" s="43"/>
      <c r="J485" s="44"/>
      <c r="K485" s="44"/>
      <c r="L485" s="44"/>
      <c r="M485" s="44"/>
      <c r="N485" s="43"/>
      <c r="O485" s="43"/>
      <c r="P485" s="1"/>
      <c r="Q485" s="16"/>
      <c r="R485" s="1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1">
        <f t="shared" si="4032"/>
        <v>0</v>
      </c>
      <c r="AD485" s="1">
        <f t="shared" si="4033"/>
        <v>0</v>
      </c>
      <c r="AE485" s="1">
        <f t="shared" si="4034"/>
        <v>0</v>
      </c>
      <c r="AF485" s="1">
        <f t="shared" si="4035"/>
        <v>0</v>
      </c>
      <c r="AG485" s="1">
        <f t="shared" si="4036"/>
        <v>0</v>
      </c>
      <c r="AH485" s="1">
        <f t="shared" si="4037"/>
        <v>0</v>
      </c>
      <c r="AI485" s="1">
        <f t="shared" si="4038"/>
        <v>0</v>
      </c>
      <c r="AJ485" s="1">
        <f t="shared" si="4039"/>
        <v>0</v>
      </c>
      <c r="AK485" s="1">
        <f t="shared" si="4040"/>
        <v>0</v>
      </c>
      <c r="AL485" s="1">
        <f t="shared" si="4041"/>
        <v>0</v>
      </c>
      <c r="AM485" s="1">
        <f t="shared" si="4042"/>
        <v>0</v>
      </c>
      <c r="AN485" s="1">
        <f t="shared" si="4043"/>
        <v>0</v>
      </c>
      <c r="AO485" s="44"/>
      <c r="AP485" s="44"/>
      <c r="AQ485" s="44"/>
      <c r="AR485" s="44"/>
      <c r="AS485" s="122">
        <f t="shared" si="3993"/>
        <v>0</v>
      </c>
      <c r="AT485" s="122">
        <f t="shared" si="3994"/>
        <v>0</v>
      </c>
      <c r="AU485" s="122">
        <f t="shared" si="3995"/>
        <v>0</v>
      </c>
      <c r="AV485" s="122">
        <f t="shared" si="3942"/>
        <v>0</v>
      </c>
      <c r="AW485" s="44"/>
      <c r="AX485" s="294"/>
      <c r="AY485" s="294"/>
      <c r="AZ485" s="294"/>
      <c r="BA485" s="294"/>
      <c r="BB485" s="294"/>
      <c r="BC485" s="294"/>
      <c r="BD485" s="44"/>
      <c r="BE485" s="44"/>
      <c r="BF485" s="44"/>
      <c r="BG485" s="44"/>
      <c r="BH485" s="44"/>
      <c r="BI485" s="44">
        <v>1</v>
      </c>
      <c r="BJ485" s="44"/>
      <c r="BK485" s="44"/>
      <c r="BL485" s="44"/>
      <c r="BM485" s="44"/>
      <c r="BN485" s="127"/>
      <c r="BO485" s="44"/>
      <c r="BP485" s="1"/>
      <c r="BQ485" s="44"/>
      <c r="BR485" s="17">
        <v>2</v>
      </c>
      <c r="BS485" s="1">
        <f t="shared" si="3750"/>
        <v>0</v>
      </c>
      <c r="BT485" s="17">
        <f t="shared" si="4044"/>
        <v>0</v>
      </c>
      <c r="BU485" s="44"/>
      <c r="BV485" s="44">
        <v>1</v>
      </c>
      <c r="BW485" s="44"/>
      <c r="BX485" s="44"/>
      <c r="BY485" s="44"/>
      <c r="BZ485" s="44"/>
      <c r="CA485" s="44"/>
      <c r="CB485" s="44"/>
      <c r="CC485" s="44"/>
      <c r="CD485" s="92"/>
      <c r="CE485" s="92"/>
      <c r="CF485" s="92"/>
      <c r="CG485" s="44"/>
      <c r="CH485" s="1"/>
      <c r="CI485" s="1">
        <v>1</v>
      </c>
      <c r="CJ485" s="1"/>
      <c r="CK485" s="383"/>
      <c r="CL485" s="383"/>
      <c r="CM485" s="383"/>
      <c r="CN485" s="1">
        <f t="shared" si="3996"/>
        <v>0</v>
      </c>
      <c r="CO485" s="1">
        <f t="shared" si="3997"/>
        <v>0</v>
      </c>
      <c r="CP485" s="20">
        <f t="shared" si="3998"/>
        <v>2.5</v>
      </c>
      <c r="CQ485" s="351"/>
      <c r="CR485" s="131">
        <f t="shared" si="3962"/>
        <v>1</v>
      </c>
      <c r="CS485" s="44"/>
      <c r="CT485" s="44"/>
      <c r="CU485" s="1"/>
      <c r="CV485" s="1"/>
      <c r="CW485" s="1"/>
      <c r="CX485" s="1"/>
      <c r="CY485" s="1">
        <v>1</v>
      </c>
      <c r="CZ485" s="44"/>
      <c r="DA485" s="17">
        <f t="shared" si="4045"/>
        <v>1</v>
      </c>
      <c r="DB485" s="359">
        <f t="shared" si="3780"/>
        <v>1</v>
      </c>
      <c r="DC485" s="359">
        <f t="shared" si="3781"/>
        <v>1</v>
      </c>
      <c r="DD485" s="44"/>
      <c r="DE485" s="44"/>
      <c r="DF485" s="44"/>
      <c r="DG485" s="44"/>
      <c r="DH485" s="44"/>
      <c r="DI485" s="44">
        <v>4</v>
      </c>
      <c r="DJ485" s="44"/>
      <c r="DK485" s="44"/>
      <c r="DL485" s="44">
        <f>F485</f>
        <v>29</v>
      </c>
      <c r="DM485" s="44"/>
      <c r="DN485" s="44"/>
      <c r="DO485" s="1"/>
      <c r="DP485" s="1"/>
      <c r="DQ485" s="17">
        <f t="shared" si="3999"/>
        <v>0</v>
      </c>
      <c r="DR485" s="17">
        <f t="shared" si="4000"/>
        <v>0</v>
      </c>
      <c r="DS485" s="17">
        <f t="shared" si="4001"/>
        <v>0</v>
      </c>
      <c r="DT485" s="17">
        <f t="shared" si="4002"/>
        <v>0</v>
      </c>
      <c r="DU485" s="17">
        <f t="shared" si="4003"/>
        <v>0</v>
      </c>
      <c r="DV485" s="17">
        <f t="shared" si="4004"/>
        <v>0</v>
      </c>
      <c r="DW485" s="1"/>
      <c r="DX485" s="1"/>
      <c r="DY485" s="20">
        <f t="shared" si="4005"/>
        <v>0</v>
      </c>
      <c r="DZ485" s="20">
        <f t="shared" si="4006"/>
        <v>0</v>
      </c>
      <c r="EA485" s="20">
        <f t="shared" si="4007"/>
        <v>0</v>
      </c>
      <c r="EB485" s="20">
        <f t="shared" si="4008"/>
        <v>0</v>
      </c>
      <c r="EC485" s="18">
        <f t="shared" si="3767"/>
        <v>0</v>
      </c>
      <c r="ED485" s="19">
        <f t="shared" si="4046"/>
        <v>0</v>
      </c>
      <c r="EE485" s="19">
        <f t="shared" si="4009"/>
        <v>0</v>
      </c>
      <c r="EF485" s="1">
        <f t="shared" si="4010"/>
        <v>0</v>
      </c>
      <c r="EG485" s="18">
        <f t="shared" si="3771"/>
        <v>0</v>
      </c>
      <c r="EH485" s="341"/>
      <c r="EI485" s="44"/>
      <c r="EJ485" s="44"/>
      <c r="EK485" s="44"/>
      <c r="EL485" s="93">
        <v>1</v>
      </c>
      <c r="EM485" s="93"/>
      <c r="EN485" s="93"/>
      <c r="EO485" s="366"/>
      <c r="EP485" s="366"/>
      <c r="EQ485" s="374"/>
      <c r="ER485" s="374"/>
      <c r="ES485" s="374"/>
      <c r="ET485" s="374"/>
      <c r="EU485" s="18">
        <f t="shared" si="3772"/>
        <v>0</v>
      </c>
      <c r="EV485" s="18">
        <f t="shared" si="3782"/>
        <v>2</v>
      </c>
      <c r="EW485" s="341">
        <v>1</v>
      </c>
      <c r="EX485" s="341"/>
      <c r="EY485" s="341">
        <v>4</v>
      </c>
      <c r="EZ485" s="365">
        <f t="shared" si="3783"/>
        <v>0</v>
      </c>
      <c r="FA485" s="44"/>
      <c r="FB485" s="44"/>
      <c r="FC485" s="44"/>
      <c r="FD485" s="45"/>
      <c r="FE485" s="45"/>
      <c r="FF485" s="45"/>
      <c r="FG485" s="300"/>
      <c r="FH485" s="45"/>
      <c r="FI485" s="45"/>
      <c r="FJ485" s="45"/>
      <c r="FK485" s="44"/>
      <c r="FL485" s="44"/>
      <c r="FM485" s="44"/>
      <c r="FN485" s="44"/>
      <c r="FO485" s="294"/>
      <c r="FP485" s="310">
        <f t="shared" si="3784"/>
        <v>0</v>
      </c>
      <c r="FQ485" s="20">
        <f t="shared" si="4011"/>
        <v>0</v>
      </c>
      <c r="FR485" s="20">
        <f t="shared" si="4012"/>
        <v>0</v>
      </c>
      <c r="FS485" s="20">
        <f t="shared" si="4013"/>
        <v>0</v>
      </c>
      <c r="FT485" s="20">
        <f t="shared" si="4014"/>
        <v>0</v>
      </c>
      <c r="FU485" s="20">
        <f t="shared" si="4015"/>
        <v>0</v>
      </c>
      <c r="FV485" s="20">
        <f t="shared" si="4016"/>
        <v>0</v>
      </c>
      <c r="FW485" s="44"/>
    </row>
    <row r="486" spans="1:179" ht="24" customHeight="1">
      <c r="A486" s="40"/>
      <c r="B486" s="48" t="s">
        <v>671</v>
      </c>
      <c r="C486" s="48" t="str">
        <f t="shared" si="4252"/>
        <v>3.3</v>
      </c>
      <c r="D486" s="48" t="s">
        <v>44</v>
      </c>
      <c r="E486" s="48" t="str">
        <f>D486</f>
        <v>LT8,5</v>
      </c>
      <c r="F486" s="48">
        <v>32</v>
      </c>
      <c r="G486" s="48">
        <f>F486</f>
        <v>32</v>
      </c>
      <c r="H486" s="43"/>
      <c r="I486" s="43"/>
      <c r="J486" s="44"/>
      <c r="K486" s="44"/>
      <c r="L486" s="44"/>
      <c r="M486" s="44"/>
      <c r="N486" s="43"/>
      <c r="O486" s="43"/>
      <c r="P486" s="1"/>
      <c r="Q486" s="16"/>
      <c r="R486" s="1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1">
        <f t="shared" ref="AC486" si="4253">+IF(S486=1,1,0)+IF(T486=1,1,0)</f>
        <v>0</v>
      </c>
      <c r="AD486" s="1">
        <f t="shared" ref="AD486" si="4254">+IF(U486=1,1,0)+IF(V486=1,1,0)</f>
        <v>0</v>
      </c>
      <c r="AE486" s="1">
        <f t="shared" ref="AE486" si="4255">+IF(W486=1,1,0)+IF(X486=1,1,0)</f>
        <v>0</v>
      </c>
      <c r="AF486" s="1">
        <f t="shared" ref="AF486" si="4256">+IF(Y486=1,1,0)+IF(Z486=1,1,0)</f>
        <v>0</v>
      </c>
      <c r="AG486" s="1">
        <f t="shared" ref="AG486" si="4257">+IF(AA486=1,1,0)</f>
        <v>0</v>
      </c>
      <c r="AH486" s="1">
        <f t="shared" ref="AH486" si="4258">+IF(AB486=1,1,0)</f>
        <v>0</v>
      </c>
      <c r="AI486" s="1">
        <f t="shared" ref="AI486" si="4259">+IF(S486=2,1,0)+IF(T486=2,1,0)</f>
        <v>0</v>
      </c>
      <c r="AJ486" s="1">
        <f t="shared" ref="AJ486" si="4260">+IF(U486=2,1,0)+IF(V486=2,1,0)</f>
        <v>0</v>
      </c>
      <c r="AK486" s="1">
        <f t="shared" ref="AK486" si="4261">+IF(X486=2,1,0)+IF(W486=2,1,0)</f>
        <v>0</v>
      </c>
      <c r="AL486" s="1">
        <f t="shared" ref="AL486" si="4262">+IF(Y486=2,1,0)+IF(Z486=2,1,0)</f>
        <v>0</v>
      </c>
      <c r="AM486" s="1">
        <f t="shared" ref="AM486" si="4263">+IF(AA486=2,1,0)</f>
        <v>0</v>
      </c>
      <c r="AN486" s="1">
        <f t="shared" ref="AN486" si="4264">+IF(AB486=2,1,0)</f>
        <v>0</v>
      </c>
      <c r="AO486" s="44"/>
      <c r="AP486" s="44"/>
      <c r="AQ486" s="44"/>
      <c r="AR486" s="44"/>
      <c r="AS486" s="122">
        <f t="shared" si="3993"/>
        <v>0</v>
      </c>
      <c r="AT486" s="122">
        <f t="shared" si="3994"/>
        <v>0</v>
      </c>
      <c r="AU486" s="122">
        <f t="shared" si="3995"/>
        <v>0</v>
      </c>
      <c r="AV486" s="122">
        <f t="shared" si="3942"/>
        <v>0</v>
      </c>
      <c r="AW486" s="44"/>
      <c r="AX486" s="294"/>
      <c r="AY486" s="294"/>
      <c r="AZ486" s="294"/>
      <c r="BA486" s="294"/>
      <c r="BB486" s="294"/>
      <c r="BC486" s="29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127"/>
      <c r="BO486" s="44">
        <v>1</v>
      </c>
      <c r="BP486" s="1"/>
      <c r="BQ486" s="44"/>
      <c r="BR486" s="17"/>
      <c r="BS486" s="1">
        <f t="shared" si="3750"/>
        <v>0</v>
      </c>
      <c r="BT486" s="17">
        <f t="shared" ref="BT486" si="4265">+BS486*2</f>
        <v>0</v>
      </c>
      <c r="BU486" s="44"/>
      <c r="BV486" s="44">
        <v>1</v>
      </c>
      <c r="BW486" s="44"/>
      <c r="BX486" s="44"/>
      <c r="BY486" s="44"/>
      <c r="BZ486" s="44"/>
      <c r="CA486" s="44"/>
      <c r="CB486" s="44"/>
      <c r="CC486" s="44"/>
      <c r="CD486" s="92"/>
      <c r="CE486" s="92"/>
      <c r="CF486" s="92"/>
      <c r="CG486" s="44"/>
      <c r="CH486" s="1"/>
      <c r="CI486" s="1">
        <v>1</v>
      </c>
      <c r="CJ486" s="1"/>
      <c r="CK486" s="383"/>
      <c r="CL486" s="383"/>
      <c r="CM486" s="383"/>
      <c r="CN486" s="1">
        <f t="shared" si="3996"/>
        <v>0</v>
      </c>
      <c r="CO486" s="1">
        <f t="shared" si="3997"/>
        <v>0</v>
      </c>
      <c r="CP486" s="20">
        <f t="shared" si="3998"/>
        <v>2.5</v>
      </c>
      <c r="CQ486" s="351"/>
      <c r="CR486" s="131">
        <f>+IF(SUM(AX486:BM486)&gt;0,1,0)+1</f>
        <v>1</v>
      </c>
      <c r="CS486" s="44"/>
      <c r="CT486" s="44"/>
      <c r="CU486" s="1"/>
      <c r="CV486" s="1"/>
      <c r="CW486" s="1"/>
      <c r="CX486" s="1"/>
      <c r="CY486" s="1">
        <v>1</v>
      </c>
      <c r="CZ486" s="44"/>
      <c r="DA486" s="17">
        <f t="shared" ref="DA486" si="4266">+CY486</f>
        <v>1</v>
      </c>
      <c r="DB486" s="359">
        <f t="shared" si="3780"/>
        <v>1</v>
      </c>
      <c r="DC486" s="359">
        <f t="shared" si="3781"/>
        <v>1</v>
      </c>
      <c r="DD486" s="44"/>
      <c r="DE486" s="44"/>
      <c r="DF486" s="44"/>
      <c r="DG486" s="44"/>
      <c r="DH486" s="44"/>
      <c r="DI486" s="44">
        <v>4</v>
      </c>
      <c r="DJ486" s="44"/>
      <c r="DK486" s="44"/>
      <c r="DL486" s="44">
        <f>F486</f>
        <v>32</v>
      </c>
      <c r="DM486" s="44"/>
      <c r="DN486" s="44"/>
      <c r="DO486" s="1"/>
      <c r="DP486" s="1"/>
      <c r="DQ486" s="17">
        <f t="shared" si="3999"/>
        <v>0</v>
      </c>
      <c r="DR486" s="17">
        <f t="shared" si="4000"/>
        <v>0</v>
      </c>
      <c r="DS486" s="17">
        <f t="shared" si="4001"/>
        <v>0</v>
      </c>
      <c r="DT486" s="17">
        <f t="shared" si="4002"/>
        <v>0</v>
      </c>
      <c r="DU486" s="17">
        <f t="shared" si="4003"/>
        <v>0</v>
      </c>
      <c r="DV486" s="17">
        <f t="shared" si="4004"/>
        <v>0</v>
      </c>
      <c r="DW486" s="1"/>
      <c r="DX486" s="1"/>
      <c r="DY486" s="20">
        <f t="shared" si="4005"/>
        <v>0</v>
      </c>
      <c r="DZ486" s="20">
        <f t="shared" si="4006"/>
        <v>0</v>
      </c>
      <c r="EA486" s="20">
        <f t="shared" si="4007"/>
        <v>0</v>
      </c>
      <c r="EB486" s="20">
        <f t="shared" si="4008"/>
        <v>0</v>
      </c>
      <c r="EC486" s="18">
        <f t="shared" si="3767"/>
        <v>0</v>
      </c>
      <c r="ED486" s="19">
        <f t="shared" ref="ED486" si="4267">+IF(EC486&lt;&gt;0,EC486*3,0)</f>
        <v>0</v>
      </c>
      <c r="EE486" s="19">
        <f t="shared" si="4009"/>
        <v>0</v>
      </c>
      <c r="EF486" s="1">
        <f t="shared" si="4010"/>
        <v>0</v>
      </c>
      <c r="EG486" s="18">
        <f t="shared" si="3771"/>
        <v>0</v>
      </c>
      <c r="EH486" s="341"/>
      <c r="EI486" s="44"/>
      <c r="EJ486" s="44"/>
      <c r="EK486" s="44"/>
      <c r="EL486" s="93">
        <v>1</v>
      </c>
      <c r="EM486" s="93"/>
      <c r="EN486" s="93"/>
      <c r="EO486" s="366"/>
      <c r="EP486" s="366"/>
      <c r="EQ486" s="374"/>
      <c r="ER486" s="374"/>
      <c r="ES486" s="374"/>
      <c r="ET486" s="374"/>
      <c r="EU486" s="18">
        <f t="shared" si="3772"/>
        <v>0</v>
      </c>
      <c r="EV486" s="18">
        <f t="shared" si="3782"/>
        <v>2</v>
      </c>
      <c r="EW486" s="341"/>
      <c r="EX486" s="341"/>
      <c r="EY486" s="341"/>
      <c r="EZ486" s="365">
        <f t="shared" si="3783"/>
        <v>0</v>
      </c>
      <c r="FA486" s="44"/>
      <c r="FB486" s="44"/>
      <c r="FC486" s="44"/>
      <c r="FD486" s="45"/>
      <c r="FE486" s="45"/>
      <c r="FF486" s="45"/>
      <c r="FG486" s="300"/>
      <c r="FH486" s="45"/>
      <c r="FI486" s="45"/>
      <c r="FJ486" s="45"/>
      <c r="FK486" s="44"/>
      <c r="FL486" s="44"/>
      <c r="FM486" s="44"/>
      <c r="FN486" s="44"/>
      <c r="FO486" s="294"/>
      <c r="FP486" s="310">
        <f t="shared" si="3784"/>
        <v>0</v>
      </c>
      <c r="FQ486" s="20">
        <f t="shared" si="4011"/>
        <v>0</v>
      </c>
      <c r="FR486" s="20">
        <f t="shared" si="4012"/>
        <v>0</v>
      </c>
      <c r="FS486" s="20">
        <f t="shared" si="4013"/>
        <v>0</v>
      </c>
      <c r="FT486" s="20">
        <f t="shared" si="4014"/>
        <v>0</v>
      </c>
      <c r="FU486" s="20">
        <f t="shared" si="4015"/>
        <v>0</v>
      </c>
      <c r="FV486" s="20">
        <f t="shared" si="4016"/>
        <v>0</v>
      </c>
      <c r="FW486" s="44"/>
    </row>
    <row r="487" spans="1:179" ht="24" customHeight="1">
      <c r="A487" s="40"/>
      <c r="B487" s="48" t="s">
        <v>672</v>
      </c>
      <c r="C487" s="48" t="str">
        <f t="shared" si="4252"/>
        <v>3.5</v>
      </c>
      <c r="D487" s="48" t="s">
        <v>44</v>
      </c>
      <c r="E487" s="48" t="str">
        <f>D487</f>
        <v>LT8,5</v>
      </c>
      <c r="F487" s="48">
        <v>16</v>
      </c>
      <c r="G487" s="48">
        <f>F487</f>
        <v>16</v>
      </c>
      <c r="H487" s="43"/>
      <c r="I487" s="43"/>
      <c r="J487" s="44"/>
      <c r="K487" s="44"/>
      <c r="L487" s="44"/>
      <c r="M487" s="44"/>
      <c r="N487" s="43"/>
      <c r="O487" s="43"/>
      <c r="P487" s="1"/>
      <c r="Q487" s="16"/>
      <c r="R487" s="1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1">
        <f t="shared" ref="AC487" si="4268">+IF(S487=1,1,0)+IF(T487=1,1,0)</f>
        <v>0</v>
      </c>
      <c r="AD487" s="1">
        <f t="shared" ref="AD487" si="4269">+IF(U487=1,1,0)+IF(V487=1,1,0)</f>
        <v>0</v>
      </c>
      <c r="AE487" s="1">
        <f t="shared" ref="AE487" si="4270">+IF(W487=1,1,0)+IF(X487=1,1,0)</f>
        <v>0</v>
      </c>
      <c r="AF487" s="1">
        <f t="shared" ref="AF487" si="4271">+IF(Y487=1,1,0)+IF(Z487=1,1,0)</f>
        <v>0</v>
      </c>
      <c r="AG487" s="1">
        <f t="shared" ref="AG487" si="4272">+IF(AA487=1,1,0)</f>
        <v>0</v>
      </c>
      <c r="AH487" s="1">
        <f t="shared" ref="AH487" si="4273">+IF(AB487=1,1,0)</f>
        <v>0</v>
      </c>
      <c r="AI487" s="1">
        <f t="shared" ref="AI487" si="4274">+IF(S487=2,1,0)+IF(T487=2,1,0)</f>
        <v>0</v>
      </c>
      <c r="AJ487" s="1">
        <f t="shared" ref="AJ487" si="4275">+IF(U487=2,1,0)+IF(V487=2,1,0)</f>
        <v>0</v>
      </c>
      <c r="AK487" s="1">
        <f t="shared" ref="AK487" si="4276">+IF(X487=2,1,0)+IF(W487=2,1,0)</f>
        <v>0</v>
      </c>
      <c r="AL487" s="1">
        <f t="shared" ref="AL487" si="4277">+IF(Y487=2,1,0)+IF(Z487=2,1,0)</f>
        <v>0</v>
      </c>
      <c r="AM487" s="1">
        <f t="shared" ref="AM487" si="4278">+IF(AA487=2,1,0)</f>
        <v>0</v>
      </c>
      <c r="AN487" s="1">
        <f t="shared" ref="AN487" si="4279">+IF(AB487=2,1,0)</f>
        <v>0</v>
      </c>
      <c r="AO487" s="44"/>
      <c r="AP487" s="44"/>
      <c r="AQ487" s="44"/>
      <c r="AR487" s="44"/>
      <c r="AS487" s="122">
        <f t="shared" si="3993"/>
        <v>0</v>
      </c>
      <c r="AT487" s="122">
        <f t="shared" si="3994"/>
        <v>0</v>
      </c>
      <c r="AU487" s="122">
        <f t="shared" si="3995"/>
        <v>0</v>
      </c>
      <c r="AV487" s="122">
        <f t="shared" si="3942"/>
        <v>0</v>
      </c>
      <c r="AW487" s="44"/>
      <c r="AX487" s="294"/>
      <c r="AY487" s="294"/>
      <c r="AZ487" s="294"/>
      <c r="BA487" s="294"/>
      <c r="BB487" s="294"/>
      <c r="BC487" s="29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127"/>
      <c r="BO487" s="44">
        <v>1</v>
      </c>
      <c r="BP487" s="1"/>
      <c r="BQ487" s="44"/>
      <c r="BR487" s="17"/>
      <c r="BS487" s="1">
        <f t="shared" si="3750"/>
        <v>0</v>
      </c>
      <c r="BT487" s="17">
        <f t="shared" ref="BT487" si="4280">+BS487*2</f>
        <v>0</v>
      </c>
      <c r="BU487" s="44"/>
      <c r="BV487" s="44">
        <v>1</v>
      </c>
      <c r="BW487" s="44"/>
      <c r="BX487" s="44"/>
      <c r="BY487" s="44"/>
      <c r="BZ487" s="44"/>
      <c r="CA487" s="44"/>
      <c r="CB487" s="44"/>
      <c r="CC487" s="44"/>
      <c r="CD487" s="92"/>
      <c r="CE487" s="92"/>
      <c r="CF487" s="92"/>
      <c r="CG487" s="44"/>
      <c r="CH487" s="1"/>
      <c r="CI487" s="1">
        <v>1</v>
      </c>
      <c r="CJ487" s="1"/>
      <c r="CK487" s="383"/>
      <c r="CL487" s="383"/>
      <c r="CM487" s="383"/>
      <c r="CN487" s="1">
        <f t="shared" si="3996"/>
        <v>0</v>
      </c>
      <c r="CO487" s="1">
        <f t="shared" si="3997"/>
        <v>0</v>
      </c>
      <c r="CP487" s="20">
        <f t="shared" si="3998"/>
        <v>2.5</v>
      </c>
      <c r="CQ487" s="351"/>
      <c r="CR487" s="131">
        <f>+IF(SUM(AX487:BM487)&gt;0,1,0)+1</f>
        <v>1</v>
      </c>
      <c r="CS487" s="44"/>
      <c r="CT487" s="44"/>
      <c r="CU487" s="1"/>
      <c r="CV487" s="1"/>
      <c r="CW487" s="1">
        <v>1</v>
      </c>
      <c r="CX487" s="1"/>
      <c r="CY487" s="1"/>
      <c r="CZ487" s="44">
        <v>3</v>
      </c>
      <c r="DA487" s="17">
        <f t="shared" ref="DA487" si="4281">+CY487</f>
        <v>0</v>
      </c>
      <c r="DB487" s="359">
        <f t="shared" si="3780"/>
        <v>3</v>
      </c>
      <c r="DC487" s="359">
        <f t="shared" si="3781"/>
        <v>1</v>
      </c>
      <c r="DD487" s="44"/>
      <c r="DE487" s="44"/>
      <c r="DF487" s="44"/>
      <c r="DG487" s="44"/>
      <c r="DH487" s="44">
        <v>4</v>
      </c>
      <c r="DI487" s="44"/>
      <c r="DJ487" s="44"/>
      <c r="DK487" s="44"/>
      <c r="DL487" s="44"/>
      <c r="DM487" s="44"/>
      <c r="DN487" s="44"/>
      <c r="DO487" s="1"/>
      <c r="DP487" s="1"/>
      <c r="DQ487" s="17">
        <f t="shared" si="3999"/>
        <v>0</v>
      </c>
      <c r="DR487" s="17">
        <f t="shared" si="4000"/>
        <v>0</v>
      </c>
      <c r="DS487" s="17">
        <f t="shared" si="4001"/>
        <v>0</v>
      </c>
      <c r="DT487" s="17">
        <f t="shared" si="4002"/>
        <v>0</v>
      </c>
      <c r="DU487" s="17">
        <f t="shared" si="4003"/>
        <v>0</v>
      </c>
      <c r="DV487" s="17">
        <f t="shared" si="4004"/>
        <v>0</v>
      </c>
      <c r="DW487" s="1"/>
      <c r="DX487" s="1"/>
      <c r="DY487" s="20">
        <f t="shared" si="4005"/>
        <v>0</v>
      </c>
      <c r="DZ487" s="20">
        <f t="shared" si="4006"/>
        <v>0</v>
      </c>
      <c r="EA487" s="20">
        <f t="shared" si="4007"/>
        <v>0</v>
      </c>
      <c r="EB487" s="20">
        <f t="shared" si="4008"/>
        <v>0</v>
      </c>
      <c r="EC487" s="18">
        <f t="shared" si="3767"/>
        <v>0</v>
      </c>
      <c r="ED487" s="19">
        <f t="shared" ref="ED487" si="4282">+IF(EC487&lt;&gt;0,EC487*3,0)</f>
        <v>0</v>
      </c>
      <c r="EE487" s="19">
        <f t="shared" si="4009"/>
        <v>0</v>
      </c>
      <c r="EF487" s="1">
        <f t="shared" si="4010"/>
        <v>0</v>
      </c>
      <c r="EG487" s="18">
        <f t="shared" si="3771"/>
        <v>0</v>
      </c>
      <c r="EH487" s="341"/>
      <c r="EI487" s="44"/>
      <c r="EJ487" s="44"/>
      <c r="EK487" s="44"/>
      <c r="EL487" s="93">
        <v>1</v>
      </c>
      <c r="EM487" s="93"/>
      <c r="EN487" s="93"/>
      <c r="EO487" s="366"/>
      <c r="EP487" s="366"/>
      <c r="EQ487" s="374"/>
      <c r="ER487" s="374"/>
      <c r="ES487" s="374"/>
      <c r="ET487" s="374"/>
      <c r="EU487" s="18">
        <f t="shared" si="3772"/>
        <v>5</v>
      </c>
      <c r="EV487" s="18">
        <f t="shared" si="3782"/>
        <v>2</v>
      </c>
      <c r="EW487" s="341"/>
      <c r="EX487" s="341"/>
      <c r="EY487" s="341"/>
      <c r="EZ487" s="365">
        <f t="shared" si="3783"/>
        <v>0</v>
      </c>
      <c r="FA487" s="44"/>
      <c r="FB487" s="44"/>
      <c r="FC487" s="44"/>
      <c r="FD487" s="45"/>
      <c r="FE487" s="45"/>
      <c r="FF487" s="45"/>
      <c r="FG487" s="300"/>
      <c r="FH487" s="45"/>
      <c r="FI487" s="45"/>
      <c r="FJ487" s="45"/>
      <c r="FK487" s="44"/>
      <c r="FL487" s="44"/>
      <c r="FM487" s="44"/>
      <c r="FN487" s="44"/>
      <c r="FO487" s="294"/>
      <c r="FP487" s="310">
        <f t="shared" si="3784"/>
        <v>0</v>
      </c>
      <c r="FQ487" s="20">
        <f t="shared" si="4011"/>
        <v>0</v>
      </c>
      <c r="FR487" s="20">
        <f t="shared" si="4012"/>
        <v>0</v>
      </c>
      <c r="FS487" s="20">
        <f t="shared" si="4013"/>
        <v>0</v>
      </c>
      <c r="FT487" s="20">
        <f t="shared" si="4014"/>
        <v>0</v>
      </c>
      <c r="FU487" s="20">
        <f t="shared" si="4015"/>
        <v>0</v>
      </c>
      <c r="FV487" s="20">
        <f t="shared" si="4016"/>
        <v>0</v>
      </c>
      <c r="FW487" s="44"/>
    </row>
    <row r="488" spans="1:179" ht="24" customHeight="1">
      <c r="A488" s="40"/>
      <c r="B488" s="48" t="s">
        <v>673</v>
      </c>
      <c r="C488" s="48" t="str">
        <f t="shared" si="4252"/>
        <v>3.7</v>
      </c>
      <c r="D488" s="48" t="s">
        <v>44</v>
      </c>
      <c r="E488" s="48" t="str">
        <f>D488</f>
        <v>LT8,5</v>
      </c>
      <c r="F488" s="48">
        <v>31</v>
      </c>
      <c r="G488" s="48">
        <f>F488</f>
        <v>31</v>
      </c>
      <c r="H488" s="43"/>
      <c r="I488" s="43"/>
      <c r="J488" s="44"/>
      <c r="K488" s="44"/>
      <c r="L488" s="44"/>
      <c r="M488" s="44"/>
      <c r="N488" s="43"/>
      <c r="O488" s="43"/>
      <c r="P488" s="1"/>
      <c r="Q488" s="16"/>
      <c r="R488" s="1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1">
        <f t="shared" ref="AC488:AC490" si="4283">+IF(S488=1,1,0)+IF(T488=1,1,0)</f>
        <v>0</v>
      </c>
      <c r="AD488" s="1">
        <f t="shared" ref="AD488:AD490" si="4284">+IF(U488=1,1,0)+IF(V488=1,1,0)</f>
        <v>0</v>
      </c>
      <c r="AE488" s="1">
        <f t="shared" ref="AE488:AE490" si="4285">+IF(W488=1,1,0)+IF(X488=1,1,0)</f>
        <v>0</v>
      </c>
      <c r="AF488" s="1">
        <f t="shared" ref="AF488:AF490" si="4286">+IF(Y488=1,1,0)+IF(Z488=1,1,0)</f>
        <v>0</v>
      </c>
      <c r="AG488" s="1">
        <f t="shared" ref="AG488:AG490" si="4287">+IF(AA488=1,1,0)</f>
        <v>0</v>
      </c>
      <c r="AH488" s="1">
        <f t="shared" ref="AH488:AH490" si="4288">+IF(AB488=1,1,0)</f>
        <v>0</v>
      </c>
      <c r="AI488" s="1">
        <f t="shared" ref="AI488:AI490" si="4289">+IF(S488=2,1,0)+IF(T488=2,1,0)</f>
        <v>0</v>
      </c>
      <c r="AJ488" s="1">
        <f t="shared" ref="AJ488:AJ490" si="4290">+IF(U488=2,1,0)+IF(V488=2,1,0)</f>
        <v>0</v>
      </c>
      <c r="AK488" s="1">
        <f t="shared" ref="AK488:AK490" si="4291">+IF(X488=2,1,0)+IF(W488=2,1,0)</f>
        <v>0</v>
      </c>
      <c r="AL488" s="1">
        <f t="shared" ref="AL488:AL490" si="4292">+IF(Y488=2,1,0)+IF(Z488=2,1,0)</f>
        <v>0</v>
      </c>
      <c r="AM488" s="1">
        <f t="shared" ref="AM488:AM490" si="4293">+IF(AA488=2,1,0)</f>
        <v>0</v>
      </c>
      <c r="AN488" s="1">
        <f t="shared" ref="AN488:AN490" si="4294">+IF(AB488=2,1,0)</f>
        <v>0</v>
      </c>
      <c r="AO488" s="44"/>
      <c r="AP488" s="44"/>
      <c r="AQ488" s="44"/>
      <c r="AR488" s="44"/>
      <c r="AS488" s="122">
        <f t="shared" si="3993"/>
        <v>0</v>
      </c>
      <c r="AT488" s="122">
        <f t="shared" si="3994"/>
        <v>0</v>
      </c>
      <c r="AU488" s="122">
        <f t="shared" si="3995"/>
        <v>0</v>
      </c>
      <c r="AV488" s="122">
        <f t="shared" si="3942"/>
        <v>0</v>
      </c>
      <c r="AW488" s="44"/>
      <c r="AX488" s="294"/>
      <c r="AY488" s="294"/>
      <c r="AZ488" s="294"/>
      <c r="BA488" s="294"/>
      <c r="BB488" s="294"/>
      <c r="BC488" s="29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127"/>
      <c r="BO488" s="44">
        <v>1</v>
      </c>
      <c r="BP488" s="1"/>
      <c r="BQ488" s="44"/>
      <c r="BR488" s="17"/>
      <c r="BS488" s="1">
        <f t="shared" si="3750"/>
        <v>0</v>
      </c>
      <c r="BT488" s="17">
        <f t="shared" ref="BT488:BT490" si="4295">+BS488*2</f>
        <v>0</v>
      </c>
      <c r="BU488" s="44"/>
      <c r="BV488" s="44">
        <v>1</v>
      </c>
      <c r="BW488" s="44"/>
      <c r="BX488" s="44"/>
      <c r="BY488" s="44"/>
      <c r="BZ488" s="44"/>
      <c r="CA488" s="44"/>
      <c r="CB488" s="44"/>
      <c r="CC488" s="44"/>
      <c r="CD488" s="92"/>
      <c r="CE488" s="92"/>
      <c r="CF488" s="92"/>
      <c r="CG488" s="44"/>
      <c r="CH488" s="1"/>
      <c r="CI488" s="1">
        <v>1</v>
      </c>
      <c r="CJ488" s="1"/>
      <c r="CK488" s="383"/>
      <c r="CL488" s="383"/>
      <c r="CM488" s="383"/>
      <c r="CN488" s="1">
        <f t="shared" si="3996"/>
        <v>0</v>
      </c>
      <c r="CO488" s="1">
        <f t="shared" si="3997"/>
        <v>0</v>
      </c>
      <c r="CP488" s="20">
        <f t="shared" si="3998"/>
        <v>2.5</v>
      </c>
      <c r="CQ488" s="351"/>
      <c r="CR488" s="131">
        <f>+IF(SUM(AX488:BM488)&gt;0,1,0)+1</f>
        <v>1</v>
      </c>
      <c r="CS488" s="44"/>
      <c r="CT488" s="44"/>
      <c r="CU488" s="1"/>
      <c r="CV488" s="1">
        <v>1</v>
      </c>
      <c r="CW488" s="1"/>
      <c r="CX488" s="1"/>
      <c r="CY488" s="1">
        <v>1</v>
      </c>
      <c r="CZ488" s="44">
        <v>1</v>
      </c>
      <c r="DA488" s="17">
        <f t="shared" ref="DA488:DA490" si="4296">+CY488</f>
        <v>1</v>
      </c>
      <c r="DB488" s="359">
        <f t="shared" si="3780"/>
        <v>2</v>
      </c>
      <c r="DC488" s="359">
        <f t="shared" si="3781"/>
        <v>2</v>
      </c>
      <c r="DD488" s="44"/>
      <c r="DE488" s="44"/>
      <c r="DF488" s="44"/>
      <c r="DG488" s="44">
        <v>4</v>
      </c>
      <c r="DH488" s="44"/>
      <c r="DI488" s="44">
        <v>4</v>
      </c>
      <c r="DJ488" s="44"/>
      <c r="DK488" s="44"/>
      <c r="DL488" s="44"/>
      <c r="DM488" s="44"/>
      <c r="DN488" s="44"/>
      <c r="DO488" s="1"/>
      <c r="DP488" s="1"/>
      <c r="DQ488" s="17">
        <f t="shared" si="3999"/>
        <v>0</v>
      </c>
      <c r="DR488" s="17">
        <f t="shared" si="4000"/>
        <v>0</v>
      </c>
      <c r="DS488" s="17">
        <f t="shared" si="4001"/>
        <v>0</v>
      </c>
      <c r="DT488" s="17">
        <f t="shared" si="4002"/>
        <v>0</v>
      </c>
      <c r="DU488" s="17">
        <f t="shared" si="4003"/>
        <v>0</v>
      </c>
      <c r="DV488" s="17">
        <f t="shared" si="4004"/>
        <v>0</v>
      </c>
      <c r="DW488" s="1"/>
      <c r="DX488" s="1"/>
      <c r="DY488" s="20">
        <f t="shared" si="4005"/>
        <v>0</v>
      </c>
      <c r="DZ488" s="20">
        <f t="shared" si="4006"/>
        <v>0</v>
      </c>
      <c r="EA488" s="20">
        <f t="shared" si="4007"/>
        <v>0</v>
      </c>
      <c r="EB488" s="20">
        <f t="shared" si="4008"/>
        <v>0</v>
      </c>
      <c r="EC488" s="18">
        <f t="shared" si="3767"/>
        <v>1</v>
      </c>
      <c r="ED488" s="19">
        <f t="shared" ref="ED488:ED490" si="4297">+IF(EC488&lt;&gt;0,EC488*3,0)</f>
        <v>3</v>
      </c>
      <c r="EE488" s="19">
        <f t="shared" si="4009"/>
        <v>0</v>
      </c>
      <c r="EF488" s="1">
        <f t="shared" si="4010"/>
        <v>0</v>
      </c>
      <c r="EG488" s="18"/>
      <c r="EH488" s="341"/>
      <c r="EI488" s="44"/>
      <c r="EJ488" s="44"/>
      <c r="EK488" s="44"/>
      <c r="EL488" s="93">
        <v>1</v>
      </c>
      <c r="EM488" s="93"/>
      <c r="EN488" s="93"/>
      <c r="EO488" s="366"/>
      <c r="EP488" s="366"/>
      <c r="EQ488" s="374"/>
      <c r="ER488" s="374"/>
      <c r="ES488" s="374"/>
      <c r="ET488" s="374"/>
      <c r="EU488" s="18">
        <f t="shared" si="3772"/>
        <v>3</v>
      </c>
      <c r="EV488" s="18">
        <f t="shared" si="3782"/>
        <v>2</v>
      </c>
      <c r="EW488" s="341"/>
      <c r="EX488" s="341"/>
      <c r="EY488" s="341"/>
      <c r="EZ488" s="365">
        <f t="shared" si="3783"/>
        <v>0</v>
      </c>
      <c r="FA488" s="44"/>
      <c r="FB488" s="44"/>
      <c r="FC488" s="44"/>
      <c r="FD488" s="45"/>
      <c r="FE488" s="45"/>
      <c r="FF488" s="45"/>
      <c r="FG488" s="300"/>
      <c r="FH488" s="45"/>
      <c r="FI488" s="45"/>
      <c r="FJ488" s="45"/>
      <c r="FK488" s="44"/>
      <c r="FL488" s="44"/>
      <c r="FM488" s="44"/>
      <c r="FN488" s="44"/>
      <c r="FO488" s="294"/>
      <c r="FP488" s="310">
        <f t="shared" si="3784"/>
        <v>0</v>
      </c>
      <c r="FQ488" s="20">
        <f t="shared" si="4011"/>
        <v>0</v>
      </c>
      <c r="FR488" s="20">
        <f t="shared" si="4012"/>
        <v>0</v>
      </c>
      <c r="FS488" s="20">
        <f t="shared" si="4013"/>
        <v>0</v>
      </c>
      <c r="FT488" s="20">
        <f t="shared" si="4014"/>
        <v>0</v>
      </c>
      <c r="FU488" s="20">
        <f t="shared" si="4015"/>
        <v>0</v>
      </c>
      <c r="FV488" s="20">
        <f t="shared" si="4016"/>
        <v>0</v>
      </c>
      <c r="FW488" s="44"/>
    </row>
    <row r="489" spans="1:179" s="316" customFormat="1" ht="24" customHeight="1">
      <c r="A489" s="302"/>
      <c r="B489" s="41">
        <v>4</v>
      </c>
      <c r="C489" s="41">
        <f t="shared" si="4252"/>
        <v>4</v>
      </c>
      <c r="D489" s="41"/>
      <c r="E489" s="41"/>
      <c r="F489" s="41"/>
      <c r="G489" s="41"/>
      <c r="H489" s="42"/>
      <c r="I489" s="42"/>
      <c r="J489" s="303"/>
      <c r="K489" s="303"/>
      <c r="L489" s="303"/>
      <c r="M489" s="303"/>
      <c r="N489" s="42"/>
      <c r="O489" s="42"/>
      <c r="P489" s="304"/>
      <c r="Q489" s="305"/>
      <c r="R489" s="304"/>
      <c r="S489" s="303"/>
      <c r="T489" s="303"/>
      <c r="U489" s="303"/>
      <c r="V489" s="303"/>
      <c r="W489" s="303"/>
      <c r="X489" s="303"/>
      <c r="Y489" s="303"/>
      <c r="Z489" s="303"/>
      <c r="AA489" s="303"/>
      <c r="AB489" s="303"/>
      <c r="AC489" s="304">
        <f t="shared" si="4283"/>
        <v>0</v>
      </c>
      <c r="AD489" s="304">
        <f t="shared" si="4284"/>
        <v>0</v>
      </c>
      <c r="AE489" s="304">
        <f t="shared" si="4285"/>
        <v>0</v>
      </c>
      <c r="AF489" s="304">
        <f t="shared" si="4286"/>
        <v>0</v>
      </c>
      <c r="AG489" s="304">
        <f t="shared" si="4287"/>
        <v>0</v>
      </c>
      <c r="AH489" s="304">
        <f t="shared" si="4288"/>
        <v>0</v>
      </c>
      <c r="AI489" s="304">
        <f t="shared" si="4289"/>
        <v>0</v>
      </c>
      <c r="AJ489" s="304">
        <f t="shared" si="4290"/>
        <v>0</v>
      </c>
      <c r="AK489" s="304">
        <f t="shared" si="4291"/>
        <v>0</v>
      </c>
      <c r="AL489" s="304">
        <f t="shared" si="4292"/>
        <v>0</v>
      </c>
      <c r="AM489" s="304">
        <f t="shared" si="4293"/>
        <v>0</v>
      </c>
      <c r="AN489" s="304">
        <f t="shared" si="4294"/>
        <v>0</v>
      </c>
      <c r="AO489" s="303"/>
      <c r="AP489" s="303"/>
      <c r="AQ489" s="303"/>
      <c r="AR489" s="303"/>
      <c r="AS489" s="306">
        <f t="shared" si="3993"/>
        <v>0</v>
      </c>
      <c r="AT489" s="306">
        <f t="shared" si="3994"/>
        <v>0</v>
      </c>
      <c r="AU489" s="306">
        <f t="shared" si="3995"/>
        <v>0</v>
      </c>
      <c r="AV489" s="306">
        <f t="shared" si="3942"/>
        <v>0</v>
      </c>
      <c r="AW489" s="303"/>
      <c r="AX489" s="333"/>
      <c r="AY489" s="333"/>
      <c r="AZ489" s="333"/>
      <c r="BA489" s="333"/>
      <c r="BB489" s="333"/>
      <c r="BC489" s="333"/>
      <c r="BD489" s="303"/>
      <c r="BE489" s="303"/>
      <c r="BF489" s="303"/>
      <c r="BG489" s="303"/>
      <c r="BH489" s="303"/>
      <c r="BI489" s="303"/>
      <c r="BJ489" s="303"/>
      <c r="BK489" s="303"/>
      <c r="BL489" s="303"/>
      <c r="BM489" s="303"/>
      <c r="BN489" s="307"/>
      <c r="BO489" s="303"/>
      <c r="BP489" s="304"/>
      <c r="BQ489" s="303"/>
      <c r="BR489" s="308"/>
      <c r="BS489" s="1">
        <f t="shared" si="3750"/>
        <v>0</v>
      </c>
      <c r="BT489" s="308">
        <f t="shared" si="4295"/>
        <v>0</v>
      </c>
      <c r="BU489" s="303"/>
      <c r="BV489" s="303"/>
      <c r="BW489" s="303"/>
      <c r="BX489" s="303"/>
      <c r="BY489" s="303"/>
      <c r="BZ489" s="303"/>
      <c r="CA489" s="303"/>
      <c r="CB489" s="303"/>
      <c r="CC489" s="303"/>
      <c r="CD489" s="309"/>
      <c r="CE489" s="309"/>
      <c r="CF489" s="309"/>
      <c r="CG489" s="303"/>
      <c r="CH489" s="304"/>
      <c r="CI489" s="304"/>
      <c r="CJ489" s="304"/>
      <c r="CK489" s="384"/>
      <c r="CL489" s="384"/>
      <c r="CM489" s="384"/>
      <c r="CN489" s="304">
        <f t="shared" si="3996"/>
        <v>0</v>
      </c>
      <c r="CO489" s="304">
        <f t="shared" si="3997"/>
        <v>0</v>
      </c>
      <c r="CP489" s="310">
        <f t="shared" si="3998"/>
        <v>0</v>
      </c>
      <c r="CQ489" s="352"/>
      <c r="CR489" s="311">
        <f t="shared" ref="CR489:CR504" si="4298">+IF(SUM(AX489:BM489)&gt;0,1,0)</f>
        <v>0</v>
      </c>
      <c r="CS489" s="303"/>
      <c r="CT489" s="303"/>
      <c r="CU489" s="304"/>
      <c r="CV489" s="304"/>
      <c r="CW489" s="304"/>
      <c r="CX489" s="304"/>
      <c r="CY489" s="304"/>
      <c r="CZ489" s="303"/>
      <c r="DA489" s="308">
        <f t="shared" si="4296"/>
        <v>0</v>
      </c>
      <c r="DB489" s="359">
        <f t="shared" si="3780"/>
        <v>0</v>
      </c>
      <c r="DC489" s="359">
        <f t="shared" si="3781"/>
        <v>0</v>
      </c>
      <c r="DD489" s="303"/>
      <c r="DE489" s="303"/>
      <c r="DF489" s="303"/>
      <c r="DG489" s="303"/>
      <c r="DH489" s="303"/>
      <c r="DI489" s="303"/>
      <c r="DJ489" s="303"/>
      <c r="DK489" s="303"/>
      <c r="DL489" s="303"/>
      <c r="DM489" s="303"/>
      <c r="DN489" s="303"/>
      <c r="DO489" s="304"/>
      <c r="DP489" s="304"/>
      <c r="DQ489" s="308">
        <f t="shared" si="3999"/>
        <v>0</v>
      </c>
      <c r="DR489" s="308">
        <f t="shared" si="4000"/>
        <v>0</v>
      </c>
      <c r="DS489" s="308">
        <f t="shared" si="4001"/>
        <v>0</v>
      </c>
      <c r="DT489" s="308">
        <f t="shared" si="4002"/>
        <v>0</v>
      </c>
      <c r="DU489" s="308">
        <f t="shared" si="4003"/>
        <v>0</v>
      </c>
      <c r="DV489" s="308">
        <f t="shared" si="4004"/>
        <v>0</v>
      </c>
      <c r="DW489" s="304"/>
      <c r="DX489" s="304"/>
      <c r="DY489" s="310">
        <f t="shared" si="4005"/>
        <v>0</v>
      </c>
      <c r="DZ489" s="310">
        <f t="shared" si="4006"/>
        <v>0</v>
      </c>
      <c r="EA489" s="310">
        <f t="shared" si="4007"/>
        <v>0</v>
      </c>
      <c r="EB489" s="310">
        <f t="shared" si="4008"/>
        <v>0</v>
      </c>
      <c r="EC489" s="312">
        <f t="shared" si="3767"/>
        <v>0</v>
      </c>
      <c r="ED489" s="313">
        <f t="shared" si="4297"/>
        <v>0</v>
      </c>
      <c r="EE489" s="313">
        <f t="shared" si="4009"/>
        <v>0</v>
      </c>
      <c r="EF489" s="304">
        <f t="shared" si="4010"/>
        <v>0</v>
      </c>
      <c r="EG489" s="312">
        <f>+IF(AND(CT489+EC489=0,SUM(AO489:AR489)&gt;0,SUM(DK489:DN489)&gt;0),(CU489+CV489+CW489+CX489)*2+CY489*5,(EC489+CT489-FO489)*5)+IF(AND(EC489+DQ489+CT489=0,SUM(AO489:AR489)&gt;0),SUM(CU489:CX489)*2+CY489*5,0)</f>
        <v>0</v>
      </c>
      <c r="EH489" s="344"/>
      <c r="EI489" s="303"/>
      <c r="EJ489" s="303"/>
      <c r="EK489" s="303"/>
      <c r="EL489" s="314"/>
      <c r="EM489" s="314"/>
      <c r="EN489" s="314"/>
      <c r="EO489" s="368"/>
      <c r="EP489" s="368"/>
      <c r="EQ489" s="375"/>
      <c r="ER489" s="375"/>
      <c r="ES489" s="375"/>
      <c r="ET489" s="375"/>
      <c r="EU489" s="18">
        <f t="shared" si="3772"/>
        <v>0</v>
      </c>
      <c r="EV489" s="18">
        <f t="shared" si="3782"/>
        <v>0</v>
      </c>
      <c r="EW489" s="344"/>
      <c r="EX489" s="344"/>
      <c r="EY489" s="344"/>
      <c r="EZ489" s="365">
        <f t="shared" si="3783"/>
        <v>0</v>
      </c>
      <c r="FA489" s="303"/>
      <c r="FB489" s="303"/>
      <c r="FC489" s="303"/>
      <c r="FD489" s="315"/>
      <c r="FE489" s="315"/>
      <c r="FF489" s="315"/>
      <c r="FG489" s="337"/>
      <c r="FH489" s="315"/>
      <c r="FI489" s="315"/>
      <c r="FJ489" s="315"/>
      <c r="FK489" s="303"/>
      <c r="FL489" s="303"/>
      <c r="FM489" s="303"/>
      <c r="FN489" s="303"/>
      <c r="FO489" s="333"/>
      <c r="FP489" s="310">
        <f t="shared" si="3784"/>
        <v>0</v>
      </c>
      <c r="FQ489" s="310">
        <f t="shared" si="4011"/>
        <v>0</v>
      </c>
      <c r="FR489" s="310">
        <f t="shared" si="4012"/>
        <v>0</v>
      </c>
      <c r="FS489" s="310">
        <f t="shared" si="4013"/>
        <v>0</v>
      </c>
      <c r="FT489" s="310">
        <f t="shared" si="4014"/>
        <v>0</v>
      </c>
      <c r="FU489" s="310">
        <f t="shared" si="4015"/>
        <v>0</v>
      </c>
      <c r="FV489" s="310">
        <f t="shared" si="4016"/>
        <v>0</v>
      </c>
      <c r="FW489" s="303"/>
    </row>
    <row r="490" spans="1:179" ht="24" customHeight="1">
      <c r="A490" s="40"/>
      <c r="B490" s="48" t="s">
        <v>254</v>
      </c>
      <c r="C490" s="48" t="str">
        <f t="shared" si="4252"/>
        <v>4.1</v>
      </c>
      <c r="D490" s="48" t="s">
        <v>44</v>
      </c>
      <c r="E490" s="48" t="str">
        <f>D490</f>
        <v>LT8,5</v>
      </c>
      <c r="F490" s="48">
        <v>6</v>
      </c>
      <c r="G490" s="48">
        <f>F490</f>
        <v>6</v>
      </c>
      <c r="H490" s="43"/>
      <c r="I490" s="43"/>
      <c r="J490" s="44"/>
      <c r="K490" s="44"/>
      <c r="L490" s="44"/>
      <c r="M490" s="44"/>
      <c r="N490" s="43"/>
      <c r="O490" s="43"/>
      <c r="P490" s="1"/>
      <c r="Q490" s="16"/>
      <c r="R490" s="1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1">
        <f t="shared" si="4283"/>
        <v>0</v>
      </c>
      <c r="AD490" s="1">
        <f t="shared" si="4284"/>
        <v>0</v>
      </c>
      <c r="AE490" s="1">
        <f t="shared" si="4285"/>
        <v>0</v>
      </c>
      <c r="AF490" s="1">
        <f t="shared" si="4286"/>
        <v>0</v>
      </c>
      <c r="AG490" s="1">
        <f t="shared" si="4287"/>
        <v>0</v>
      </c>
      <c r="AH490" s="1">
        <f t="shared" si="4288"/>
        <v>0</v>
      </c>
      <c r="AI490" s="1">
        <f t="shared" si="4289"/>
        <v>0</v>
      </c>
      <c r="AJ490" s="1">
        <f t="shared" si="4290"/>
        <v>0</v>
      </c>
      <c r="AK490" s="1">
        <f t="shared" si="4291"/>
        <v>0</v>
      </c>
      <c r="AL490" s="1">
        <f t="shared" si="4292"/>
        <v>0</v>
      </c>
      <c r="AM490" s="1">
        <f t="shared" si="4293"/>
        <v>0</v>
      </c>
      <c r="AN490" s="1">
        <f t="shared" si="4294"/>
        <v>0</v>
      </c>
      <c r="AO490" s="44"/>
      <c r="AP490" s="44"/>
      <c r="AQ490" s="44"/>
      <c r="AR490" s="44"/>
      <c r="AS490" s="122">
        <f t="shared" si="3993"/>
        <v>0</v>
      </c>
      <c r="AT490" s="122">
        <f t="shared" si="3994"/>
        <v>0</v>
      </c>
      <c r="AU490" s="122">
        <f t="shared" si="3995"/>
        <v>0</v>
      </c>
      <c r="AV490" s="122">
        <f t="shared" si="3942"/>
        <v>0</v>
      </c>
      <c r="AW490" s="44"/>
      <c r="AX490" s="294"/>
      <c r="AY490" s="294"/>
      <c r="AZ490" s="294"/>
      <c r="BA490" s="294"/>
      <c r="BB490" s="294"/>
      <c r="BC490" s="294"/>
      <c r="BD490" s="44"/>
      <c r="BE490" s="44"/>
      <c r="BF490" s="44"/>
      <c r="BG490" s="44"/>
      <c r="BH490" s="44"/>
      <c r="BI490" s="44">
        <v>1</v>
      </c>
      <c r="BJ490" s="44"/>
      <c r="BK490" s="44"/>
      <c r="BL490" s="44"/>
      <c r="BM490" s="44"/>
      <c r="BN490" s="127"/>
      <c r="BO490" s="44"/>
      <c r="BP490" s="1"/>
      <c r="BQ490" s="44"/>
      <c r="BR490" s="17">
        <v>2</v>
      </c>
      <c r="BS490" s="1">
        <f t="shared" si="3750"/>
        <v>0</v>
      </c>
      <c r="BT490" s="17">
        <f t="shared" si="4295"/>
        <v>0</v>
      </c>
      <c r="BU490" s="44"/>
      <c r="BV490" s="44">
        <v>1</v>
      </c>
      <c r="BW490" s="44"/>
      <c r="BX490" s="44"/>
      <c r="BY490" s="44"/>
      <c r="BZ490" s="44"/>
      <c r="CA490" s="44"/>
      <c r="CB490" s="44"/>
      <c r="CC490" s="44"/>
      <c r="CD490" s="92"/>
      <c r="CE490" s="92"/>
      <c r="CF490" s="92"/>
      <c r="CG490" s="44"/>
      <c r="CH490" s="1"/>
      <c r="CI490" s="1">
        <v>1</v>
      </c>
      <c r="CJ490" s="1"/>
      <c r="CK490" s="383"/>
      <c r="CL490" s="383"/>
      <c r="CM490" s="383"/>
      <c r="CN490" s="1">
        <f t="shared" si="3996"/>
        <v>0</v>
      </c>
      <c r="CO490" s="1">
        <f t="shared" si="3997"/>
        <v>0</v>
      </c>
      <c r="CP490" s="20">
        <f t="shared" si="3998"/>
        <v>2.5</v>
      </c>
      <c r="CQ490" s="351"/>
      <c r="CR490" s="131">
        <f t="shared" si="4298"/>
        <v>1</v>
      </c>
      <c r="CS490" s="44"/>
      <c r="CT490" s="44"/>
      <c r="CU490" s="1"/>
      <c r="CV490" s="1"/>
      <c r="CW490" s="1"/>
      <c r="CX490" s="1"/>
      <c r="CY490" s="1"/>
      <c r="CZ490" s="44"/>
      <c r="DA490" s="17">
        <f t="shared" si="4296"/>
        <v>0</v>
      </c>
      <c r="DB490" s="359">
        <f t="shared" si="3780"/>
        <v>0</v>
      </c>
      <c r="DC490" s="359">
        <f t="shared" si="3781"/>
        <v>0</v>
      </c>
      <c r="DD490" s="44"/>
      <c r="DE490" s="44"/>
      <c r="DF490" s="44"/>
      <c r="DG490" s="44"/>
      <c r="DH490" s="44"/>
      <c r="DI490" s="44"/>
      <c r="DJ490" s="44"/>
      <c r="DK490" s="44">
        <f>F490</f>
        <v>6</v>
      </c>
      <c r="DL490" s="44"/>
      <c r="DM490" s="44"/>
      <c r="DN490" s="44"/>
      <c r="DO490" s="1"/>
      <c r="DP490" s="1"/>
      <c r="DQ490" s="17">
        <f t="shared" si="3999"/>
        <v>0</v>
      </c>
      <c r="DR490" s="17">
        <f t="shared" si="4000"/>
        <v>0</v>
      </c>
      <c r="DS490" s="17">
        <f t="shared" si="4001"/>
        <v>0</v>
      </c>
      <c r="DT490" s="17">
        <f t="shared" si="4002"/>
        <v>0</v>
      </c>
      <c r="DU490" s="17">
        <f t="shared" si="4003"/>
        <v>0</v>
      </c>
      <c r="DV490" s="17">
        <f t="shared" si="4004"/>
        <v>0</v>
      </c>
      <c r="DW490" s="1"/>
      <c r="DX490" s="1"/>
      <c r="DY490" s="20">
        <f t="shared" si="4005"/>
        <v>0</v>
      </c>
      <c r="DZ490" s="20">
        <f t="shared" si="4006"/>
        <v>0</v>
      </c>
      <c r="EA490" s="20">
        <f t="shared" si="4007"/>
        <v>0</v>
      </c>
      <c r="EB490" s="20">
        <f t="shared" si="4008"/>
        <v>0</v>
      </c>
      <c r="EC490" s="18">
        <f t="shared" si="3767"/>
        <v>0</v>
      </c>
      <c r="ED490" s="19">
        <f t="shared" si="4297"/>
        <v>0</v>
      </c>
      <c r="EE490" s="19">
        <f t="shared" si="4009"/>
        <v>0</v>
      </c>
      <c r="EF490" s="1">
        <f t="shared" si="4010"/>
        <v>0</v>
      </c>
      <c r="EG490" s="18">
        <f>+IF(AND(CT490+EC490=0,SUM(AO490:AR490)&gt;0,SUM(DK490:DN490)&gt;0),(CU490+CV490+CW490+CX490)*2+CY490*5,(EC490+CT490-FO490)*5)+IF(AND(EC490+DQ490+CT490=0,SUM(AO490:AR490)&gt;0),SUM(CU490:CX490)*2+CY490*5,0)</f>
        <v>0</v>
      </c>
      <c r="EH490" s="341"/>
      <c r="EI490" s="44"/>
      <c r="EJ490" s="44"/>
      <c r="EK490" s="44"/>
      <c r="EL490" s="93"/>
      <c r="EM490" s="93"/>
      <c r="EN490" s="93"/>
      <c r="EO490" s="366"/>
      <c r="EP490" s="366"/>
      <c r="EQ490" s="374"/>
      <c r="ER490" s="374"/>
      <c r="ES490" s="374"/>
      <c r="ET490" s="374"/>
      <c r="EU490" s="18">
        <f t="shared" si="3772"/>
        <v>0</v>
      </c>
      <c r="EV490" s="18">
        <f t="shared" si="3782"/>
        <v>2</v>
      </c>
      <c r="EW490" s="341">
        <v>1</v>
      </c>
      <c r="EX490" s="341"/>
      <c r="EY490" s="341"/>
      <c r="EZ490" s="365">
        <f t="shared" si="3783"/>
        <v>0</v>
      </c>
      <c r="FA490" s="44"/>
      <c r="FB490" s="44"/>
      <c r="FC490" s="44"/>
      <c r="FD490" s="45"/>
      <c r="FE490" s="45"/>
      <c r="FF490" s="45"/>
      <c r="FG490" s="300"/>
      <c r="FH490" s="45"/>
      <c r="FI490" s="45">
        <f>F490</f>
        <v>6</v>
      </c>
      <c r="FJ490" s="45"/>
      <c r="FK490" s="44"/>
      <c r="FL490" s="44"/>
      <c r="FM490" s="44"/>
      <c r="FN490" s="44"/>
      <c r="FO490" s="294"/>
      <c r="FP490" s="310">
        <f t="shared" si="3784"/>
        <v>0</v>
      </c>
      <c r="FQ490" s="20">
        <f t="shared" si="4011"/>
        <v>0</v>
      </c>
      <c r="FR490" s="20">
        <f t="shared" si="4012"/>
        <v>0</v>
      </c>
      <c r="FS490" s="20">
        <f t="shared" si="4013"/>
        <v>0</v>
      </c>
      <c r="FT490" s="20">
        <f t="shared" si="4014"/>
        <v>0</v>
      </c>
      <c r="FU490" s="20">
        <f t="shared" si="4015"/>
        <v>0</v>
      </c>
      <c r="FV490" s="20">
        <f t="shared" si="4016"/>
        <v>0</v>
      </c>
      <c r="FW490" s="44"/>
    </row>
    <row r="491" spans="1:179" ht="24" customHeight="1">
      <c r="A491" s="40"/>
      <c r="B491" s="48" t="s">
        <v>564</v>
      </c>
      <c r="C491" s="48" t="str">
        <f t="shared" si="4252"/>
        <v>4.2</v>
      </c>
      <c r="D491" s="48" t="s">
        <v>53</v>
      </c>
      <c r="E491" s="48" t="str">
        <f>D491</f>
        <v>LT7,5</v>
      </c>
      <c r="F491" s="48">
        <v>21</v>
      </c>
      <c r="G491" s="48">
        <f>F491</f>
        <v>21</v>
      </c>
      <c r="H491" s="43"/>
      <c r="I491" s="43"/>
      <c r="J491" s="44"/>
      <c r="K491" s="44"/>
      <c r="L491" s="44"/>
      <c r="M491" s="44"/>
      <c r="N491" s="43"/>
      <c r="O491" s="43"/>
      <c r="P491" s="1"/>
      <c r="Q491" s="16"/>
      <c r="R491" s="1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1">
        <f t="shared" ref="AC491:AC493" si="4299">+IF(S491=1,1,0)+IF(T491=1,1,0)</f>
        <v>0</v>
      </c>
      <c r="AD491" s="1">
        <f t="shared" ref="AD491:AD493" si="4300">+IF(U491=1,1,0)+IF(V491=1,1,0)</f>
        <v>0</v>
      </c>
      <c r="AE491" s="1">
        <f t="shared" ref="AE491:AE493" si="4301">+IF(W491=1,1,0)+IF(X491=1,1,0)</f>
        <v>0</v>
      </c>
      <c r="AF491" s="1">
        <f t="shared" ref="AF491:AF493" si="4302">+IF(Y491=1,1,0)+IF(Z491=1,1,0)</f>
        <v>0</v>
      </c>
      <c r="AG491" s="1">
        <f t="shared" ref="AG491:AG493" si="4303">+IF(AA491=1,1,0)</f>
        <v>0</v>
      </c>
      <c r="AH491" s="1">
        <f t="shared" ref="AH491:AH493" si="4304">+IF(AB491=1,1,0)</f>
        <v>0</v>
      </c>
      <c r="AI491" s="1">
        <f t="shared" ref="AI491:AI493" si="4305">+IF(S491=2,1,0)+IF(T491=2,1,0)</f>
        <v>0</v>
      </c>
      <c r="AJ491" s="1">
        <f t="shared" ref="AJ491:AJ493" si="4306">+IF(U491=2,1,0)+IF(V491=2,1,0)</f>
        <v>0</v>
      </c>
      <c r="AK491" s="1">
        <f t="shared" ref="AK491:AK493" si="4307">+IF(X491=2,1,0)+IF(W491=2,1,0)</f>
        <v>0</v>
      </c>
      <c r="AL491" s="1">
        <f t="shared" ref="AL491:AL493" si="4308">+IF(Y491=2,1,0)+IF(Z491=2,1,0)</f>
        <v>0</v>
      </c>
      <c r="AM491" s="1">
        <f t="shared" ref="AM491:AM493" si="4309">+IF(AA491=2,1,0)</f>
        <v>0</v>
      </c>
      <c r="AN491" s="1">
        <f t="shared" ref="AN491:AN493" si="4310">+IF(AB491=2,1,0)</f>
        <v>0</v>
      </c>
      <c r="AO491" s="44"/>
      <c r="AP491" s="44"/>
      <c r="AQ491" s="44"/>
      <c r="AR491" s="44"/>
      <c r="AS491" s="122">
        <f t="shared" si="3993"/>
        <v>0</v>
      </c>
      <c r="AT491" s="122">
        <f t="shared" si="3994"/>
        <v>0</v>
      </c>
      <c r="AU491" s="122">
        <f t="shared" si="3995"/>
        <v>0</v>
      </c>
      <c r="AV491" s="122">
        <f t="shared" si="3942"/>
        <v>0</v>
      </c>
      <c r="AW491" s="44"/>
      <c r="AX491" s="294"/>
      <c r="AY491" s="294">
        <v>1</v>
      </c>
      <c r="AZ491" s="294"/>
      <c r="BA491" s="294"/>
      <c r="BB491" s="294"/>
      <c r="BC491" s="29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127"/>
      <c r="BO491" s="44"/>
      <c r="BP491" s="1"/>
      <c r="BQ491" s="44"/>
      <c r="BR491" s="17">
        <v>1</v>
      </c>
      <c r="BS491" s="1">
        <f t="shared" si="3750"/>
        <v>0</v>
      </c>
      <c r="BT491" s="17">
        <f t="shared" ref="BT491:BT493" si="4311">+BS491*2</f>
        <v>0</v>
      </c>
      <c r="BU491" s="44"/>
      <c r="BV491" s="44">
        <v>1</v>
      </c>
      <c r="BW491" s="44"/>
      <c r="BX491" s="44"/>
      <c r="BY491" s="44"/>
      <c r="BZ491" s="44"/>
      <c r="CA491" s="44"/>
      <c r="CB491" s="44"/>
      <c r="CC491" s="44"/>
      <c r="CD491" s="92"/>
      <c r="CE491" s="92"/>
      <c r="CF491" s="92"/>
      <c r="CG491" s="44"/>
      <c r="CH491" s="1">
        <v>1</v>
      </c>
      <c r="CI491" s="1"/>
      <c r="CJ491" s="1"/>
      <c r="CK491" s="383"/>
      <c r="CL491" s="383"/>
      <c r="CM491" s="383"/>
      <c r="CN491" s="1">
        <f t="shared" si="3996"/>
        <v>0</v>
      </c>
      <c r="CO491" s="1">
        <f t="shared" si="3997"/>
        <v>0</v>
      </c>
      <c r="CP491" s="20">
        <f t="shared" si="3998"/>
        <v>2.5</v>
      </c>
      <c r="CQ491" s="351"/>
      <c r="CR491" s="131">
        <f t="shared" si="4298"/>
        <v>1</v>
      </c>
      <c r="CS491" s="44">
        <v>1</v>
      </c>
      <c r="CT491" s="44">
        <v>1</v>
      </c>
      <c r="CU491" s="1"/>
      <c r="CV491" s="1"/>
      <c r="CW491" s="1">
        <v>1</v>
      </c>
      <c r="CX491" s="1"/>
      <c r="CY491" s="1">
        <v>3</v>
      </c>
      <c r="CZ491" s="44">
        <v>3</v>
      </c>
      <c r="DA491" s="17">
        <f t="shared" ref="DA491:DA493" si="4312">+CY491</f>
        <v>3</v>
      </c>
      <c r="DB491" s="359">
        <f t="shared" si="3780"/>
        <v>6</v>
      </c>
      <c r="DC491" s="359">
        <f t="shared" si="3781"/>
        <v>4</v>
      </c>
      <c r="DD491" s="44"/>
      <c r="DE491" s="44">
        <v>4</v>
      </c>
      <c r="DF491" s="44">
        <v>9</v>
      </c>
      <c r="DG491" s="44"/>
      <c r="DH491" s="44"/>
      <c r="DI491" s="44"/>
      <c r="DJ491" s="44"/>
      <c r="DK491" s="44">
        <f>F491</f>
        <v>21</v>
      </c>
      <c r="DL491" s="44"/>
      <c r="DM491" s="44"/>
      <c r="DN491" s="44"/>
      <c r="DO491" s="1"/>
      <c r="DP491" s="1"/>
      <c r="DQ491" s="17">
        <f t="shared" si="3999"/>
        <v>0</v>
      </c>
      <c r="DR491" s="17">
        <f t="shared" si="4000"/>
        <v>0</v>
      </c>
      <c r="DS491" s="17">
        <f t="shared" si="4001"/>
        <v>0</v>
      </c>
      <c r="DT491" s="17">
        <f t="shared" si="4002"/>
        <v>0</v>
      </c>
      <c r="DU491" s="17">
        <f t="shared" si="4003"/>
        <v>0</v>
      </c>
      <c r="DV491" s="17">
        <f t="shared" si="4004"/>
        <v>0</v>
      </c>
      <c r="DW491" s="1"/>
      <c r="DX491" s="1"/>
      <c r="DY491" s="20">
        <f t="shared" si="4005"/>
        <v>0</v>
      </c>
      <c r="DZ491" s="20">
        <f t="shared" si="4006"/>
        <v>0</v>
      </c>
      <c r="EA491" s="20">
        <f t="shared" si="4007"/>
        <v>0</v>
      </c>
      <c r="EB491" s="20">
        <f t="shared" si="4008"/>
        <v>0</v>
      </c>
      <c r="EC491" s="18">
        <f t="shared" si="3767"/>
        <v>0</v>
      </c>
      <c r="ED491" s="19">
        <f t="shared" ref="ED491:ED493" si="4313">+IF(EC491&lt;&gt;0,EC491*3,0)</f>
        <v>0</v>
      </c>
      <c r="EE491" s="19">
        <f t="shared" si="4009"/>
        <v>3</v>
      </c>
      <c r="EF491" s="1">
        <f t="shared" si="4010"/>
        <v>4</v>
      </c>
      <c r="EG491" s="18"/>
      <c r="EH491" s="341"/>
      <c r="EI491" s="44"/>
      <c r="EJ491" s="44">
        <v>4.5</v>
      </c>
      <c r="EK491" s="44">
        <f>3*4.5</f>
        <v>13.5</v>
      </c>
      <c r="EL491" s="93">
        <v>1</v>
      </c>
      <c r="EM491" s="93"/>
      <c r="EN491" s="93"/>
      <c r="EO491" s="366"/>
      <c r="EP491" s="366"/>
      <c r="EQ491" s="374"/>
      <c r="ER491" s="374"/>
      <c r="ES491" s="374"/>
      <c r="ET491" s="374"/>
      <c r="EU491" s="18">
        <f t="shared" si="3772"/>
        <v>5</v>
      </c>
      <c r="EV491" s="18">
        <f t="shared" si="3782"/>
        <v>2</v>
      </c>
      <c r="EW491" s="341">
        <v>1</v>
      </c>
      <c r="EX491" s="341">
        <v>1</v>
      </c>
      <c r="EY491" s="341">
        <v>5</v>
      </c>
      <c r="EZ491" s="365">
        <f t="shared" si="3783"/>
        <v>0</v>
      </c>
      <c r="FA491" s="44"/>
      <c r="FB491" s="44"/>
      <c r="FC491" s="44"/>
      <c r="FD491" s="45"/>
      <c r="FE491" s="45"/>
      <c r="FF491" s="45"/>
      <c r="FG491" s="300"/>
      <c r="FH491" s="45"/>
      <c r="FI491" s="45">
        <f>F491</f>
        <v>21</v>
      </c>
      <c r="FJ491" s="45"/>
      <c r="FK491" s="44"/>
      <c r="FL491" s="44"/>
      <c r="FM491" s="44"/>
      <c r="FN491" s="44"/>
      <c r="FO491" s="294"/>
      <c r="FP491" s="310">
        <f t="shared" si="3784"/>
        <v>0</v>
      </c>
      <c r="FQ491" s="20">
        <f t="shared" si="4011"/>
        <v>4</v>
      </c>
      <c r="FR491" s="20">
        <f t="shared" si="4012"/>
        <v>9</v>
      </c>
      <c r="FS491" s="20">
        <f t="shared" si="4013"/>
        <v>0</v>
      </c>
      <c r="FT491" s="20">
        <f t="shared" si="4014"/>
        <v>0</v>
      </c>
      <c r="FU491" s="20">
        <f t="shared" si="4015"/>
        <v>0</v>
      </c>
      <c r="FV491" s="20">
        <f t="shared" si="4016"/>
        <v>0</v>
      </c>
      <c r="FW491" s="44"/>
    </row>
    <row r="492" spans="1:179" s="316" customFormat="1" ht="24" customHeight="1">
      <c r="A492" s="302"/>
      <c r="B492" s="41">
        <v>6</v>
      </c>
      <c r="C492" s="41">
        <f t="shared" si="4252"/>
        <v>6</v>
      </c>
      <c r="D492" s="41"/>
      <c r="E492" s="41"/>
      <c r="F492" s="41"/>
      <c r="G492" s="41"/>
      <c r="H492" s="42"/>
      <c r="I492" s="42"/>
      <c r="J492" s="303"/>
      <c r="K492" s="303"/>
      <c r="L492" s="303"/>
      <c r="M492" s="303"/>
      <c r="N492" s="42"/>
      <c r="O492" s="42"/>
      <c r="P492" s="304"/>
      <c r="Q492" s="305"/>
      <c r="R492" s="304"/>
      <c r="S492" s="303"/>
      <c r="T492" s="303"/>
      <c r="U492" s="303"/>
      <c r="V492" s="303"/>
      <c r="W492" s="303"/>
      <c r="X492" s="303"/>
      <c r="Y492" s="303"/>
      <c r="Z492" s="303"/>
      <c r="AA492" s="303"/>
      <c r="AB492" s="303"/>
      <c r="AC492" s="304">
        <f t="shared" si="4299"/>
        <v>0</v>
      </c>
      <c r="AD492" s="304">
        <f t="shared" si="4300"/>
        <v>0</v>
      </c>
      <c r="AE492" s="304">
        <f t="shared" si="4301"/>
        <v>0</v>
      </c>
      <c r="AF492" s="304">
        <f t="shared" si="4302"/>
        <v>0</v>
      </c>
      <c r="AG492" s="304">
        <f t="shared" si="4303"/>
        <v>0</v>
      </c>
      <c r="AH492" s="304">
        <f t="shared" si="4304"/>
        <v>0</v>
      </c>
      <c r="AI492" s="304">
        <f t="shared" si="4305"/>
        <v>0</v>
      </c>
      <c r="AJ492" s="304">
        <f t="shared" si="4306"/>
        <v>0</v>
      </c>
      <c r="AK492" s="304">
        <f t="shared" si="4307"/>
        <v>0</v>
      </c>
      <c r="AL492" s="304">
        <f t="shared" si="4308"/>
        <v>0</v>
      </c>
      <c r="AM492" s="304">
        <f t="shared" si="4309"/>
        <v>0</v>
      </c>
      <c r="AN492" s="304">
        <f t="shared" si="4310"/>
        <v>0</v>
      </c>
      <c r="AO492" s="303"/>
      <c r="AP492" s="303"/>
      <c r="AQ492" s="303"/>
      <c r="AR492" s="303"/>
      <c r="AS492" s="306">
        <f t="shared" si="3993"/>
        <v>0</v>
      </c>
      <c r="AT492" s="306">
        <f t="shared" si="3994"/>
        <v>0</v>
      </c>
      <c r="AU492" s="306">
        <f t="shared" si="3995"/>
        <v>0</v>
      </c>
      <c r="AV492" s="306">
        <f t="shared" si="3942"/>
        <v>0</v>
      </c>
      <c r="AW492" s="303"/>
      <c r="AX492" s="333"/>
      <c r="AY492" s="333"/>
      <c r="AZ492" s="333"/>
      <c r="BA492" s="333"/>
      <c r="BB492" s="333"/>
      <c r="BC492" s="333"/>
      <c r="BD492" s="303"/>
      <c r="BE492" s="303"/>
      <c r="BF492" s="303"/>
      <c r="BG492" s="303"/>
      <c r="BH492" s="303"/>
      <c r="BI492" s="303"/>
      <c r="BJ492" s="303"/>
      <c r="BK492" s="303"/>
      <c r="BL492" s="303"/>
      <c r="BM492" s="303"/>
      <c r="BN492" s="307"/>
      <c r="BO492" s="303"/>
      <c r="BP492" s="304"/>
      <c r="BQ492" s="303"/>
      <c r="BR492" s="17">
        <v>1</v>
      </c>
      <c r="BS492" s="1">
        <f t="shared" si="3750"/>
        <v>0</v>
      </c>
      <c r="BT492" s="308">
        <f t="shared" si="4311"/>
        <v>0</v>
      </c>
      <c r="BU492" s="44">
        <v>8</v>
      </c>
      <c r="BV492" s="303"/>
      <c r="BW492" s="303"/>
      <c r="BX492" s="303"/>
      <c r="BY492" s="303"/>
      <c r="BZ492" s="303"/>
      <c r="CA492" s="303"/>
      <c r="CB492" s="303"/>
      <c r="CC492" s="303"/>
      <c r="CD492" s="309"/>
      <c r="CE492" s="309"/>
      <c r="CF492" s="309"/>
      <c r="CG492" s="303"/>
      <c r="CH492" s="304"/>
      <c r="CI492" s="304"/>
      <c r="CJ492" s="304"/>
      <c r="CK492" s="384"/>
      <c r="CL492" s="384"/>
      <c r="CM492" s="384"/>
      <c r="CN492" s="304">
        <f t="shared" si="3996"/>
        <v>0</v>
      </c>
      <c r="CO492" s="304">
        <f t="shared" si="3997"/>
        <v>0</v>
      </c>
      <c r="CP492" s="310">
        <f t="shared" si="3998"/>
        <v>0</v>
      </c>
      <c r="CQ492" s="352"/>
      <c r="CR492" s="311">
        <f t="shared" si="4298"/>
        <v>0</v>
      </c>
      <c r="CS492" s="303"/>
      <c r="CT492" s="303"/>
      <c r="CU492" s="304"/>
      <c r="CV492" s="304"/>
      <c r="CW492" s="304"/>
      <c r="CX492" s="304"/>
      <c r="CY492" s="304"/>
      <c r="CZ492" s="303"/>
      <c r="DA492" s="308">
        <f t="shared" si="4312"/>
        <v>0</v>
      </c>
      <c r="DB492" s="359">
        <f t="shared" si="3780"/>
        <v>0</v>
      </c>
      <c r="DC492" s="359">
        <f t="shared" si="3781"/>
        <v>0</v>
      </c>
      <c r="DD492" s="303"/>
      <c r="DE492" s="303"/>
      <c r="DF492" s="303"/>
      <c r="DG492" s="303"/>
      <c r="DH492" s="303"/>
      <c r="DI492" s="303"/>
      <c r="DJ492" s="303"/>
      <c r="DK492" s="303"/>
      <c r="DL492" s="303"/>
      <c r="DM492" s="303"/>
      <c r="DN492" s="303"/>
      <c r="DO492" s="304"/>
      <c r="DP492" s="304"/>
      <c r="DQ492" s="308">
        <f t="shared" si="3999"/>
        <v>0</v>
      </c>
      <c r="DR492" s="308">
        <f t="shared" si="4000"/>
        <v>0</v>
      </c>
      <c r="DS492" s="308">
        <f t="shared" si="4001"/>
        <v>0</v>
      </c>
      <c r="DT492" s="308">
        <f t="shared" si="4002"/>
        <v>0</v>
      </c>
      <c r="DU492" s="308">
        <f t="shared" si="4003"/>
        <v>0</v>
      </c>
      <c r="DV492" s="308">
        <f t="shared" si="4004"/>
        <v>0</v>
      </c>
      <c r="DW492" s="304"/>
      <c r="DX492" s="304"/>
      <c r="DY492" s="310">
        <f t="shared" si="4005"/>
        <v>0</v>
      </c>
      <c r="DZ492" s="310">
        <f t="shared" si="4006"/>
        <v>0</v>
      </c>
      <c r="EA492" s="310">
        <f t="shared" si="4007"/>
        <v>0</v>
      </c>
      <c r="EB492" s="310">
        <f t="shared" si="4008"/>
        <v>0</v>
      </c>
      <c r="EC492" s="312">
        <f t="shared" si="3767"/>
        <v>0</v>
      </c>
      <c r="ED492" s="313">
        <f t="shared" si="4313"/>
        <v>0</v>
      </c>
      <c r="EE492" s="313">
        <f t="shared" si="4009"/>
        <v>0</v>
      </c>
      <c r="EF492" s="304">
        <f t="shared" si="4010"/>
        <v>0</v>
      </c>
      <c r="EG492" s="312">
        <f>+IF(AND(CT492+EC492=0,SUM(AO492:AR492)&gt;0,SUM(DK492:DN492)&gt;0),(CU492+CV492+CW492+CX492)*2+CY492*5,(EC492+CT492-FO492)*5)+IF(AND(EC492+DQ492+CT492=0,SUM(AO492:AR492)&gt;0),SUM(CU492:CX492)*2+CY492*5,0)</f>
        <v>0</v>
      </c>
      <c r="EH492" s="344"/>
      <c r="EI492" s="303"/>
      <c r="EJ492" s="303"/>
      <c r="EK492" s="303"/>
      <c r="EL492" s="314"/>
      <c r="EM492" s="314"/>
      <c r="EN492" s="314"/>
      <c r="EO492" s="368"/>
      <c r="EP492" s="368"/>
      <c r="EQ492" s="375"/>
      <c r="ER492" s="375"/>
      <c r="ES492" s="375"/>
      <c r="ET492" s="375"/>
      <c r="EU492" s="18">
        <f t="shared" si="3772"/>
        <v>0</v>
      </c>
      <c r="EV492" s="18">
        <f t="shared" si="3782"/>
        <v>0</v>
      </c>
      <c r="EW492" s="344"/>
      <c r="EX492" s="344"/>
      <c r="EY492" s="344"/>
      <c r="EZ492" s="365">
        <f t="shared" si="3783"/>
        <v>0</v>
      </c>
      <c r="FA492" s="303"/>
      <c r="FB492" s="303"/>
      <c r="FC492" s="303"/>
      <c r="FD492" s="315"/>
      <c r="FE492" s="315"/>
      <c r="FF492" s="315"/>
      <c r="FG492" s="337"/>
      <c r="FH492" s="315"/>
      <c r="FI492" s="315"/>
      <c r="FJ492" s="315"/>
      <c r="FK492" s="303"/>
      <c r="FL492" s="303"/>
      <c r="FM492" s="303"/>
      <c r="FN492" s="303"/>
      <c r="FO492" s="333"/>
      <c r="FP492" s="310">
        <f t="shared" si="3784"/>
        <v>0</v>
      </c>
      <c r="FQ492" s="310">
        <f t="shared" si="4011"/>
        <v>0</v>
      </c>
      <c r="FR492" s="310">
        <f t="shared" si="4012"/>
        <v>0</v>
      </c>
      <c r="FS492" s="310">
        <f t="shared" si="4013"/>
        <v>0</v>
      </c>
      <c r="FT492" s="310">
        <f t="shared" si="4014"/>
        <v>0</v>
      </c>
      <c r="FU492" s="310">
        <f t="shared" si="4015"/>
        <v>0</v>
      </c>
      <c r="FV492" s="310">
        <f t="shared" si="4016"/>
        <v>0</v>
      </c>
      <c r="FW492" s="303"/>
    </row>
    <row r="493" spans="1:179" ht="24" customHeight="1">
      <c r="A493" s="40"/>
      <c r="B493" s="48" t="s">
        <v>674</v>
      </c>
      <c r="C493" s="48" t="str">
        <f t="shared" si="4252"/>
        <v>6.1</v>
      </c>
      <c r="D493" s="48" t="s">
        <v>53</v>
      </c>
      <c r="E493" s="48" t="str">
        <f>D493</f>
        <v>LT7,5</v>
      </c>
      <c r="F493" s="48">
        <v>32</v>
      </c>
      <c r="G493" s="48">
        <f>F493</f>
        <v>32</v>
      </c>
      <c r="H493" s="43"/>
      <c r="I493" s="43"/>
      <c r="J493" s="44"/>
      <c r="K493" s="44"/>
      <c r="L493" s="44"/>
      <c r="M493" s="44"/>
      <c r="N493" s="43"/>
      <c r="O493" s="43"/>
      <c r="P493" s="1"/>
      <c r="Q493" s="16"/>
      <c r="R493" s="1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1">
        <f t="shared" si="4299"/>
        <v>0</v>
      </c>
      <c r="AD493" s="1">
        <f t="shared" si="4300"/>
        <v>0</v>
      </c>
      <c r="AE493" s="1">
        <f t="shared" si="4301"/>
        <v>0</v>
      </c>
      <c r="AF493" s="1">
        <f t="shared" si="4302"/>
        <v>0</v>
      </c>
      <c r="AG493" s="1">
        <f t="shared" si="4303"/>
        <v>0</v>
      </c>
      <c r="AH493" s="1">
        <f t="shared" si="4304"/>
        <v>0</v>
      </c>
      <c r="AI493" s="1">
        <f t="shared" si="4305"/>
        <v>0</v>
      </c>
      <c r="AJ493" s="1">
        <f t="shared" si="4306"/>
        <v>0</v>
      </c>
      <c r="AK493" s="1">
        <f t="shared" si="4307"/>
        <v>0</v>
      </c>
      <c r="AL493" s="1">
        <f t="shared" si="4308"/>
        <v>0</v>
      </c>
      <c r="AM493" s="1">
        <f t="shared" si="4309"/>
        <v>0</v>
      </c>
      <c r="AN493" s="1">
        <f t="shared" si="4310"/>
        <v>0</v>
      </c>
      <c r="AO493" s="44"/>
      <c r="AP493" s="44">
        <f>F493</f>
        <v>32</v>
      </c>
      <c r="AQ493" s="44"/>
      <c r="AR493" s="44"/>
      <c r="AS493" s="122">
        <f t="shared" si="3993"/>
        <v>0</v>
      </c>
      <c r="AT493" s="122">
        <f t="shared" si="3994"/>
        <v>1</v>
      </c>
      <c r="AU493" s="122">
        <f t="shared" si="3995"/>
        <v>0</v>
      </c>
      <c r="AV493" s="122">
        <f t="shared" si="3942"/>
        <v>0</v>
      </c>
      <c r="AW493" s="44"/>
      <c r="AX493" s="294"/>
      <c r="AY493" s="294"/>
      <c r="AZ493" s="294"/>
      <c r="BA493" s="294"/>
      <c r="BB493" s="294"/>
      <c r="BC493" s="294"/>
      <c r="BD493" s="44"/>
      <c r="BE493" s="44"/>
      <c r="BF493" s="44"/>
      <c r="BG493" s="44"/>
      <c r="BH493" s="44"/>
      <c r="BI493" s="44">
        <v>1</v>
      </c>
      <c r="BJ493" s="44"/>
      <c r="BK493" s="44"/>
      <c r="BL493" s="44"/>
      <c r="BM493" s="44"/>
      <c r="BN493" s="127"/>
      <c r="BO493" s="44"/>
      <c r="BP493" s="1"/>
      <c r="BQ493" s="44"/>
      <c r="BR493" s="17">
        <v>2</v>
      </c>
      <c r="BS493" s="1">
        <f t="shared" si="3750"/>
        <v>0</v>
      </c>
      <c r="BT493" s="17">
        <f t="shared" si="4311"/>
        <v>0</v>
      </c>
      <c r="BU493" s="44"/>
      <c r="BV493" s="44">
        <v>1</v>
      </c>
      <c r="BW493" s="44"/>
      <c r="BX493" s="44"/>
      <c r="BY493" s="44"/>
      <c r="BZ493" s="44"/>
      <c r="CA493" s="44"/>
      <c r="CB493" s="44"/>
      <c r="CC493" s="44"/>
      <c r="CD493" s="92"/>
      <c r="CE493" s="92"/>
      <c r="CF493" s="92"/>
      <c r="CG493" s="44"/>
      <c r="CH493" s="1">
        <v>1</v>
      </c>
      <c r="CI493" s="1"/>
      <c r="CJ493" s="1"/>
      <c r="CK493" s="383"/>
      <c r="CL493" s="383"/>
      <c r="CM493" s="383"/>
      <c r="CN493" s="1">
        <f t="shared" si="3996"/>
        <v>0</v>
      </c>
      <c r="CO493" s="1">
        <f t="shared" si="3997"/>
        <v>0</v>
      </c>
      <c r="CP493" s="20">
        <f t="shared" si="3998"/>
        <v>2.5</v>
      </c>
      <c r="CQ493" s="351"/>
      <c r="CR493" s="131">
        <f t="shared" si="4298"/>
        <v>1</v>
      </c>
      <c r="CS493" s="44">
        <v>1</v>
      </c>
      <c r="CT493" s="44">
        <v>1</v>
      </c>
      <c r="CU493" s="1">
        <v>1</v>
      </c>
      <c r="CV493" s="1"/>
      <c r="CW493" s="1">
        <v>1</v>
      </c>
      <c r="CX493" s="1"/>
      <c r="CY493" s="1">
        <v>3</v>
      </c>
      <c r="CZ493" s="44">
        <v>5</v>
      </c>
      <c r="DA493" s="17">
        <f t="shared" si="4312"/>
        <v>3</v>
      </c>
      <c r="DB493" s="359">
        <f t="shared" si="3780"/>
        <v>8</v>
      </c>
      <c r="DC493" s="359">
        <f t="shared" si="3781"/>
        <v>5</v>
      </c>
      <c r="DD493" s="44"/>
      <c r="DE493" s="44">
        <v>4</v>
      </c>
      <c r="DF493" s="44">
        <f>4*3</f>
        <v>12</v>
      </c>
      <c r="DG493" s="44">
        <v>3</v>
      </c>
      <c r="DH493" s="44"/>
      <c r="DI493" s="44"/>
      <c r="DJ493" s="44"/>
      <c r="DK493" s="44"/>
      <c r="DL493" s="44"/>
      <c r="DM493" s="44"/>
      <c r="DN493" s="44"/>
      <c r="DO493" s="1"/>
      <c r="DP493" s="1"/>
      <c r="DQ493" s="17">
        <f t="shared" si="3999"/>
        <v>0</v>
      </c>
      <c r="DR493" s="17">
        <f t="shared" si="4000"/>
        <v>0</v>
      </c>
      <c r="DS493" s="17">
        <f t="shared" si="4001"/>
        <v>0</v>
      </c>
      <c r="DT493" s="17">
        <f t="shared" si="4002"/>
        <v>0</v>
      </c>
      <c r="DU493" s="17">
        <f t="shared" si="4003"/>
        <v>0</v>
      </c>
      <c r="DV493" s="17">
        <f t="shared" si="4004"/>
        <v>0</v>
      </c>
      <c r="DW493" s="1"/>
      <c r="DX493" s="1"/>
      <c r="DY493" s="20">
        <f t="shared" si="4005"/>
        <v>0</v>
      </c>
      <c r="DZ493" s="20">
        <f t="shared" si="4006"/>
        <v>0</v>
      </c>
      <c r="EA493" s="20">
        <f t="shared" si="4007"/>
        <v>0</v>
      </c>
      <c r="EB493" s="20">
        <f t="shared" si="4008"/>
        <v>0</v>
      </c>
      <c r="EC493" s="18">
        <f>+IF(AND(CT493=0,SUM(CU493:CY493)&gt;1,SUM(CU493:CY493)&lt;=4),1,IF(AND(CT493=0,SUM(CU493:CY493)&gt;4),2,0))+1</f>
        <v>1</v>
      </c>
      <c r="ED493" s="19">
        <f t="shared" si="4313"/>
        <v>3</v>
      </c>
      <c r="EE493" s="19">
        <f t="shared" si="4009"/>
        <v>3</v>
      </c>
      <c r="EF493" s="1">
        <f t="shared" si="4010"/>
        <v>4</v>
      </c>
      <c r="EG493" s="18">
        <f>+IF(AND(CT493+EC493=0,SUM(AO493:AR493)&gt;0,SUM(DK493:DN493)&gt;0),(CU493+CV493+CW493+CX493)*2+CY493*5,(EC493+CT493-FO493)*5)+IF(AND(EC493+DQ493+CT493=0,SUM(AO493:AR493)&gt;0),SUM(CU493:CX493)*2+CY493*5,0)-5</f>
        <v>0</v>
      </c>
      <c r="EH493" s="341"/>
      <c r="EI493" s="44"/>
      <c r="EJ493" s="44">
        <v>4.5</v>
      </c>
      <c r="EK493" s="44">
        <f>3*4.5</f>
        <v>13.5</v>
      </c>
      <c r="EL493" s="93">
        <v>1</v>
      </c>
      <c r="EM493" s="93"/>
      <c r="EN493" s="93"/>
      <c r="EO493" s="366"/>
      <c r="EP493" s="366"/>
      <c r="EQ493" s="374"/>
      <c r="ER493" s="374"/>
      <c r="ES493" s="374"/>
      <c r="ET493" s="374"/>
      <c r="EU493" s="18">
        <f t="shared" si="3772"/>
        <v>7</v>
      </c>
      <c r="EV493" s="18">
        <f t="shared" si="3782"/>
        <v>2</v>
      </c>
      <c r="EW493" s="341">
        <v>1</v>
      </c>
      <c r="EX493" s="341"/>
      <c r="EY493" s="341">
        <v>4</v>
      </c>
      <c r="EZ493" s="365">
        <f t="shared" si="3783"/>
        <v>0</v>
      </c>
      <c r="FA493" s="44"/>
      <c r="FB493" s="44"/>
      <c r="FC493" s="44"/>
      <c r="FD493" s="45"/>
      <c r="FE493" s="45"/>
      <c r="FF493" s="45"/>
      <c r="FG493" s="300"/>
      <c r="FH493" s="45"/>
      <c r="FI493" s="45">
        <f>F493</f>
        <v>32</v>
      </c>
      <c r="FJ493" s="45"/>
      <c r="FK493" s="44"/>
      <c r="FL493" s="44"/>
      <c r="FM493" s="44"/>
      <c r="FN493" s="44"/>
      <c r="FO493" s="294">
        <v>1</v>
      </c>
      <c r="FP493" s="310">
        <f t="shared" si="3784"/>
        <v>3</v>
      </c>
      <c r="FQ493" s="20">
        <f t="shared" si="4011"/>
        <v>4</v>
      </c>
      <c r="FR493" s="20">
        <f t="shared" si="4012"/>
        <v>12</v>
      </c>
      <c r="FS493" s="20">
        <f t="shared" si="4013"/>
        <v>0</v>
      </c>
      <c r="FT493" s="20">
        <f t="shared" si="4014"/>
        <v>0</v>
      </c>
      <c r="FU493" s="20">
        <f t="shared" si="4015"/>
        <v>0</v>
      </c>
      <c r="FV493" s="20">
        <f t="shared" si="4016"/>
        <v>0</v>
      </c>
      <c r="FW493" s="44"/>
    </row>
    <row r="494" spans="1:179" ht="24" customHeight="1">
      <c r="A494" s="40"/>
      <c r="B494" s="48" t="s">
        <v>675</v>
      </c>
      <c r="C494" s="48" t="str">
        <f t="shared" si="4252"/>
        <v>6.2</v>
      </c>
      <c r="D494" s="48" t="s">
        <v>53</v>
      </c>
      <c r="E494" s="48" t="str">
        <f>D494</f>
        <v>LT7,5</v>
      </c>
      <c r="F494" s="48">
        <v>21</v>
      </c>
      <c r="G494" s="48">
        <f>F494</f>
        <v>21</v>
      </c>
      <c r="H494" s="43"/>
      <c r="I494" s="43"/>
      <c r="J494" s="44"/>
      <c r="K494" s="44"/>
      <c r="L494" s="44"/>
      <c r="M494" s="44"/>
      <c r="N494" s="43"/>
      <c r="O494" s="43"/>
      <c r="P494" s="1"/>
      <c r="Q494" s="16"/>
      <c r="R494" s="1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1">
        <f t="shared" ref="AC494" si="4314">+IF(S494=1,1,0)+IF(T494=1,1,0)</f>
        <v>0</v>
      </c>
      <c r="AD494" s="1">
        <f t="shared" ref="AD494" si="4315">+IF(U494=1,1,0)+IF(V494=1,1,0)</f>
        <v>0</v>
      </c>
      <c r="AE494" s="1">
        <f t="shared" ref="AE494" si="4316">+IF(W494=1,1,0)+IF(X494=1,1,0)</f>
        <v>0</v>
      </c>
      <c r="AF494" s="1">
        <f t="shared" ref="AF494" si="4317">+IF(Y494=1,1,0)+IF(Z494=1,1,0)</f>
        <v>0</v>
      </c>
      <c r="AG494" s="1">
        <f t="shared" ref="AG494" si="4318">+IF(AA494=1,1,0)</f>
        <v>0</v>
      </c>
      <c r="AH494" s="1">
        <f t="shared" ref="AH494" si="4319">+IF(AB494=1,1,0)</f>
        <v>0</v>
      </c>
      <c r="AI494" s="1">
        <f t="shared" ref="AI494" si="4320">+IF(S494=2,1,0)+IF(T494=2,1,0)</f>
        <v>0</v>
      </c>
      <c r="AJ494" s="1">
        <f t="shared" ref="AJ494" si="4321">+IF(U494=2,1,0)+IF(V494=2,1,0)</f>
        <v>0</v>
      </c>
      <c r="AK494" s="1">
        <f t="shared" ref="AK494" si="4322">+IF(X494=2,1,0)+IF(W494=2,1,0)</f>
        <v>0</v>
      </c>
      <c r="AL494" s="1">
        <f t="shared" ref="AL494" si="4323">+IF(Y494=2,1,0)+IF(Z494=2,1,0)</f>
        <v>0</v>
      </c>
      <c r="AM494" s="1">
        <f t="shared" ref="AM494" si="4324">+IF(AA494=2,1,0)</f>
        <v>0</v>
      </c>
      <c r="AN494" s="1">
        <f t="shared" ref="AN494" si="4325">+IF(AB494=2,1,0)</f>
        <v>0</v>
      </c>
      <c r="AO494" s="44"/>
      <c r="AP494" s="44">
        <f>F494</f>
        <v>21</v>
      </c>
      <c r="AQ494" s="44"/>
      <c r="AR494" s="44"/>
      <c r="AS494" s="122">
        <f t="shared" si="3993"/>
        <v>0</v>
      </c>
      <c r="AT494" s="122">
        <f t="shared" si="3994"/>
        <v>1</v>
      </c>
      <c r="AU494" s="122">
        <f t="shared" si="3995"/>
        <v>0</v>
      </c>
      <c r="AV494" s="122">
        <f t="shared" si="3942"/>
        <v>0</v>
      </c>
      <c r="AW494" s="44"/>
      <c r="AX494" s="294"/>
      <c r="AY494" s="294">
        <v>1</v>
      </c>
      <c r="AZ494" s="294"/>
      <c r="BA494" s="294"/>
      <c r="BB494" s="294"/>
      <c r="BC494" s="29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127"/>
      <c r="BO494" s="44"/>
      <c r="BP494" s="1"/>
      <c r="BQ494" s="44"/>
      <c r="BR494" s="17">
        <v>1</v>
      </c>
      <c r="BS494" s="1">
        <f t="shared" si="3750"/>
        <v>0</v>
      </c>
      <c r="BT494" s="17">
        <f t="shared" ref="BT494" si="4326">+BS494*2</f>
        <v>0</v>
      </c>
      <c r="BU494" s="44"/>
      <c r="BV494" s="44">
        <v>1</v>
      </c>
      <c r="BW494" s="44"/>
      <c r="BX494" s="44"/>
      <c r="BY494" s="44"/>
      <c r="BZ494" s="44"/>
      <c r="CA494" s="44"/>
      <c r="CB494" s="44"/>
      <c r="CC494" s="44"/>
      <c r="CD494" s="92"/>
      <c r="CE494" s="92"/>
      <c r="CF494" s="92"/>
      <c r="CG494" s="44"/>
      <c r="CH494" s="1">
        <v>1</v>
      </c>
      <c r="CI494" s="1"/>
      <c r="CJ494" s="1"/>
      <c r="CK494" s="383"/>
      <c r="CL494" s="383"/>
      <c r="CM494" s="383"/>
      <c r="CN494" s="1">
        <f t="shared" si="3996"/>
        <v>0</v>
      </c>
      <c r="CO494" s="1">
        <f t="shared" si="3997"/>
        <v>0</v>
      </c>
      <c r="CP494" s="20">
        <f t="shared" si="3998"/>
        <v>2.5</v>
      </c>
      <c r="CQ494" s="351"/>
      <c r="CR494" s="131">
        <f t="shared" si="4298"/>
        <v>1</v>
      </c>
      <c r="CS494" s="44">
        <v>1</v>
      </c>
      <c r="CT494" s="44">
        <v>1</v>
      </c>
      <c r="CU494" s="1"/>
      <c r="CV494" s="1"/>
      <c r="CW494" s="1">
        <v>1</v>
      </c>
      <c r="CX494" s="1"/>
      <c r="CY494" s="1">
        <v>3</v>
      </c>
      <c r="CZ494" s="44">
        <v>4</v>
      </c>
      <c r="DA494" s="17">
        <f t="shared" ref="DA494" si="4327">+CY494</f>
        <v>3</v>
      </c>
      <c r="DB494" s="359">
        <f t="shared" si="3780"/>
        <v>7</v>
      </c>
      <c r="DC494" s="359">
        <f t="shared" si="3781"/>
        <v>4</v>
      </c>
      <c r="DD494" s="44"/>
      <c r="DE494" s="44">
        <v>3</v>
      </c>
      <c r="DF494" s="44">
        <v>9</v>
      </c>
      <c r="DG494" s="44"/>
      <c r="DH494" s="44"/>
      <c r="DI494" s="44"/>
      <c r="DJ494" s="44"/>
      <c r="DK494" s="44"/>
      <c r="DL494" s="44"/>
      <c r="DM494" s="44"/>
      <c r="DN494" s="44"/>
      <c r="DO494" s="1"/>
      <c r="DP494" s="1"/>
      <c r="DQ494" s="17">
        <f t="shared" si="3999"/>
        <v>0</v>
      </c>
      <c r="DR494" s="17">
        <f t="shared" si="4000"/>
        <v>0</v>
      </c>
      <c r="DS494" s="17">
        <f t="shared" si="4001"/>
        <v>0</v>
      </c>
      <c r="DT494" s="17">
        <f t="shared" si="4002"/>
        <v>0</v>
      </c>
      <c r="DU494" s="17">
        <f t="shared" si="4003"/>
        <v>0</v>
      </c>
      <c r="DV494" s="17">
        <f t="shared" si="4004"/>
        <v>0</v>
      </c>
      <c r="DW494" s="1"/>
      <c r="DX494" s="1"/>
      <c r="DY494" s="20">
        <f t="shared" si="4005"/>
        <v>0</v>
      </c>
      <c r="DZ494" s="20">
        <f t="shared" si="4006"/>
        <v>0</v>
      </c>
      <c r="EA494" s="20">
        <f t="shared" si="4007"/>
        <v>0</v>
      </c>
      <c r="EB494" s="20">
        <f t="shared" si="4008"/>
        <v>0</v>
      </c>
      <c r="EC494" s="18">
        <f t="shared" ref="EC494:EC501" si="4328">+IF(AND(CT494=0,SUM(CU494:CY494)&gt;1,SUM(CU494:CY494)&lt;=4),1,IF(AND(CT494=0,SUM(CU494:CY494)&gt;4),2,0))</f>
        <v>0</v>
      </c>
      <c r="ED494" s="19">
        <f t="shared" ref="ED494" si="4329">+IF(EC494&lt;&gt;0,EC494*3,0)</f>
        <v>0</v>
      </c>
      <c r="EE494" s="19">
        <f t="shared" si="4009"/>
        <v>3</v>
      </c>
      <c r="EF494" s="1">
        <f t="shared" si="4010"/>
        <v>4</v>
      </c>
      <c r="EG494" s="18"/>
      <c r="EH494" s="341"/>
      <c r="EI494" s="44"/>
      <c r="EJ494" s="44">
        <v>4.5</v>
      </c>
      <c r="EK494" s="44">
        <f>3*4.5</f>
        <v>13.5</v>
      </c>
      <c r="EL494" s="93">
        <v>1</v>
      </c>
      <c r="EM494" s="93"/>
      <c r="EN494" s="93"/>
      <c r="EO494" s="366"/>
      <c r="EP494" s="366"/>
      <c r="EQ494" s="374"/>
      <c r="ER494" s="374"/>
      <c r="ES494" s="374"/>
      <c r="ET494" s="374"/>
      <c r="EU494" s="18">
        <f t="shared" si="3772"/>
        <v>6</v>
      </c>
      <c r="EV494" s="18">
        <f t="shared" si="3782"/>
        <v>2</v>
      </c>
      <c r="EW494" s="341">
        <v>1</v>
      </c>
      <c r="EX494" s="341">
        <v>1</v>
      </c>
      <c r="EY494" s="341">
        <v>5</v>
      </c>
      <c r="EZ494" s="365">
        <f t="shared" si="3783"/>
        <v>0</v>
      </c>
      <c r="FA494" s="44"/>
      <c r="FB494" s="44"/>
      <c r="FC494" s="44"/>
      <c r="FD494" s="45"/>
      <c r="FE494" s="45"/>
      <c r="FF494" s="45"/>
      <c r="FG494" s="300"/>
      <c r="FH494" s="45"/>
      <c r="FI494" s="45">
        <f>F494</f>
        <v>21</v>
      </c>
      <c r="FJ494" s="45"/>
      <c r="FK494" s="44"/>
      <c r="FL494" s="44"/>
      <c r="FM494" s="44"/>
      <c r="FN494" s="44"/>
      <c r="FO494" s="294"/>
      <c r="FP494" s="310">
        <f t="shared" si="3784"/>
        <v>0</v>
      </c>
      <c r="FQ494" s="20">
        <f t="shared" si="4011"/>
        <v>3</v>
      </c>
      <c r="FR494" s="20">
        <f t="shared" si="4012"/>
        <v>9</v>
      </c>
      <c r="FS494" s="20">
        <f t="shared" si="4013"/>
        <v>0</v>
      </c>
      <c r="FT494" s="20">
        <f t="shared" si="4014"/>
        <v>0</v>
      </c>
      <c r="FU494" s="20">
        <f t="shared" si="4015"/>
        <v>0</v>
      </c>
      <c r="FV494" s="20">
        <f t="shared" si="4016"/>
        <v>0</v>
      </c>
      <c r="FW494" s="44"/>
    </row>
    <row r="495" spans="1:179" s="301" customFormat="1" ht="27.75" customHeight="1">
      <c r="A495" s="295"/>
      <c r="B495" s="324" t="s">
        <v>976</v>
      </c>
      <c r="C495" s="324" t="s">
        <v>588</v>
      </c>
      <c r="D495" s="296"/>
      <c r="E495" s="296"/>
      <c r="F495" s="296"/>
      <c r="G495" s="296"/>
      <c r="H495" s="297"/>
      <c r="I495" s="297"/>
      <c r="J495" s="294"/>
      <c r="K495" s="294"/>
      <c r="L495" s="294"/>
      <c r="M495" s="294"/>
      <c r="N495" s="297"/>
      <c r="O495" s="297"/>
      <c r="P495" s="1"/>
      <c r="Q495" s="16"/>
      <c r="R495" s="1"/>
      <c r="S495" s="294"/>
      <c r="T495" s="294"/>
      <c r="U495" s="294"/>
      <c r="V495" s="294"/>
      <c r="W495" s="294"/>
      <c r="X495" s="294"/>
      <c r="Y495" s="294"/>
      <c r="Z495" s="294"/>
      <c r="AA495" s="294"/>
      <c r="AB495" s="294"/>
      <c r="AC495" s="1">
        <f t="shared" ref="AC495:AC496" si="4330">+IF(S495=1,1,0)+IF(T495=1,1,0)</f>
        <v>0</v>
      </c>
      <c r="AD495" s="1">
        <f t="shared" ref="AD495:AD496" si="4331">+IF(U495=1,1,0)+IF(V495=1,1,0)</f>
        <v>0</v>
      </c>
      <c r="AE495" s="1">
        <f t="shared" ref="AE495:AE496" si="4332">+IF(W495=1,1,0)+IF(X495=1,1,0)</f>
        <v>0</v>
      </c>
      <c r="AF495" s="1">
        <f t="shared" ref="AF495:AF496" si="4333">+IF(Y495=1,1,0)+IF(Z495=1,1,0)</f>
        <v>0</v>
      </c>
      <c r="AG495" s="1">
        <f t="shared" ref="AG495:AG496" si="4334">+IF(AA495=1,1,0)</f>
        <v>0</v>
      </c>
      <c r="AH495" s="1">
        <f t="shared" ref="AH495:AH496" si="4335">+IF(AB495=1,1,0)</f>
        <v>0</v>
      </c>
      <c r="AI495" s="1">
        <f t="shared" ref="AI495:AI496" si="4336">+IF(S495=2,1,0)+IF(T495=2,1,0)</f>
        <v>0</v>
      </c>
      <c r="AJ495" s="1">
        <f t="shared" ref="AJ495:AJ496" si="4337">+IF(U495=2,1,0)+IF(V495=2,1,0)</f>
        <v>0</v>
      </c>
      <c r="AK495" s="1">
        <f t="shared" ref="AK495:AK496" si="4338">+IF(X495=2,1,0)+IF(W495=2,1,0)</f>
        <v>0</v>
      </c>
      <c r="AL495" s="1">
        <f t="shared" ref="AL495:AL496" si="4339">+IF(Y495=2,1,0)+IF(Z495=2,1,0)</f>
        <v>0</v>
      </c>
      <c r="AM495" s="1">
        <f t="shared" ref="AM495:AM496" si="4340">+IF(AA495=2,1,0)</f>
        <v>0</v>
      </c>
      <c r="AN495" s="1">
        <f t="shared" ref="AN495:AN496" si="4341">+IF(AB495=2,1,0)</f>
        <v>0</v>
      </c>
      <c r="AO495" s="294"/>
      <c r="AP495" s="294"/>
      <c r="AQ495" s="294"/>
      <c r="AR495" s="294"/>
      <c r="AS495" s="298">
        <f t="shared" ref="AS495:AS496" si="4342">IF(AND(AO495&gt;0,OR(BR495&gt;=2,BR495=1)),1,0)</f>
        <v>0</v>
      </c>
      <c r="AT495" s="298">
        <f t="shared" ref="AT495:AT496" si="4343">IF(AND(AP495&gt;0,OR(BR495&gt;=2,BR495=1)),1,0)</f>
        <v>0</v>
      </c>
      <c r="AU495" s="298">
        <f t="shared" ref="AU495:AU496" si="4344">IF(AND(AQ495&gt;0,OR(BR495&gt;=2,BR495=1)),1,0)</f>
        <v>0</v>
      </c>
      <c r="AV495" s="298">
        <f t="shared" ref="AV495:AV496" si="4345">IF(AND(AR495&gt;0,OR(BR495&gt;=2,BR495=1)),AR495/G495,0)</f>
        <v>0</v>
      </c>
      <c r="AW495" s="294"/>
      <c r="AX495" s="294"/>
      <c r="AY495" s="294"/>
      <c r="AZ495" s="294"/>
      <c r="BA495" s="294"/>
      <c r="BB495" s="294"/>
      <c r="BC495" s="294"/>
      <c r="BD495" s="294"/>
      <c r="BE495" s="294"/>
      <c r="BF495" s="294"/>
      <c r="BG495" s="294"/>
      <c r="BH495" s="294"/>
      <c r="BI495" s="294"/>
      <c r="BJ495" s="294"/>
      <c r="BK495" s="294"/>
      <c r="BL495" s="294"/>
      <c r="BM495" s="294"/>
      <c r="BN495" s="294"/>
      <c r="BO495" s="294"/>
      <c r="BP495" s="1"/>
      <c r="BQ495" s="294"/>
      <c r="BR495" s="17">
        <v>1</v>
      </c>
      <c r="BS495" s="1">
        <f t="shared" si="3750"/>
        <v>0</v>
      </c>
      <c r="BT495" s="17">
        <f t="shared" ref="BT495:BT496" si="4346">+BS495*2</f>
        <v>0</v>
      </c>
      <c r="BU495" s="294">
        <v>8</v>
      </c>
      <c r="BV495" s="294"/>
      <c r="BW495" s="294"/>
      <c r="BX495" s="294"/>
      <c r="BY495" s="294"/>
      <c r="BZ495" s="294"/>
      <c r="CA495" s="294"/>
      <c r="CB495" s="294"/>
      <c r="CC495" s="294"/>
      <c r="CD495" s="1"/>
      <c r="CE495" s="1"/>
      <c r="CF495" s="1"/>
      <c r="CG495" s="294"/>
      <c r="CH495" s="1"/>
      <c r="CI495" s="1"/>
      <c r="CJ495" s="1"/>
      <c r="CK495" s="383"/>
      <c r="CL495" s="383"/>
      <c r="CM495" s="383"/>
      <c r="CN495" s="1">
        <f t="shared" ref="CN495:CN496" si="4347">+SUM(BX495:CC495)*BW495</f>
        <v>0</v>
      </c>
      <c r="CO495" s="1">
        <f t="shared" ref="CO495:CO496" si="4348">+SUM(BX495:CC495)*BW495</f>
        <v>0</v>
      </c>
      <c r="CP495" s="20">
        <f t="shared" ref="CP495:CP496" si="4349">+SUM(BY495:CC495)*2.5+SUM(CD495:CG495)*0.5+SUM(CH495:CJ495)*2.5</f>
        <v>0</v>
      </c>
      <c r="CQ495" s="351"/>
      <c r="CR495" s="299">
        <f t="shared" ref="CR495:CR496" si="4350">+IF(SUM(AX495:BM495)&gt;0,1,0)</f>
        <v>0</v>
      </c>
      <c r="CS495" s="294"/>
      <c r="CT495" s="294"/>
      <c r="CU495" s="1"/>
      <c r="CV495" s="1"/>
      <c r="CW495" s="1"/>
      <c r="CX495" s="1"/>
      <c r="CY495" s="1"/>
      <c r="CZ495" s="294"/>
      <c r="DA495" s="17">
        <f t="shared" ref="DA495:DA496" si="4351">+CY495</f>
        <v>0</v>
      </c>
      <c r="DB495" s="359">
        <f t="shared" si="3780"/>
        <v>0</v>
      </c>
      <c r="DC495" s="359">
        <f t="shared" si="3781"/>
        <v>0</v>
      </c>
      <c r="DD495" s="294"/>
      <c r="DE495" s="294"/>
      <c r="DF495" s="294"/>
      <c r="DG495" s="294"/>
      <c r="DH495" s="294"/>
      <c r="DI495" s="294"/>
      <c r="DJ495" s="294"/>
      <c r="DK495" s="294"/>
      <c r="DL495" s="294"/>
      <c r="DM495" s="294"/>
      <c r="DN495" s="294"/>
      <c r="DO495" s="1"/>
      <c r="DP495" s="1"/>
      <c r="DQ495" s="17">
        <f t="shared" ref="DQ495:DQ496" si="4352">+IF(AND(SUM(S495:AA495)&gt;0,SUM(FA495:FF495)&gt;0),CT495,0)</f>
        <v>0</v>
      </c>
      <c r="DR495" s="17">
        <f t="shared" ref="DR495:DR496" si="4353">+IF(AND(SUM(S495:AA495)&gt;0,SUM(FA495:FF495)&gt;0),CU495,0)</f>
        <v>0</v>
      </c>
      <c r="DS495" s="17">
        <f t="shared" ref="DS495:DS496" si="4354">+IF(AND(SUM(S495:AA495)&gt;0,SUM(FA495:FF495)&gt;0),CV495,0)</f>
        <v>0</v>
      </c>
      <c r="DT495" s="17">
        <f t="shared" ref="DT495:DT496" si="4355">+IF(AND(SUM(S495:AA495)&gt;0,SUM(FA495:FF495)&gt;0),CW495,0)</f>
        <v>0</v>
      </c>
      <c r="DU495" s="17">
        <f t="shared" ref="DU495:DU496" si="4356">+IF(AND(SUM(S495:AA495)&gt;0,SUM(FA495:FF495)&gt;0),CX495,0)</f>
        <v>0</v>
      </c>
      <c r="DV495" s="17">
        <f t="shared" ref="DV495:DV496" si="4357">+IF(AND(SUM(S495:AA495)&gt;0,SUM(FA495:FF495)&gt;0),CY495,0)</f>
        <v>0</v>
      </c>
      <c r="DW495" s="1"/>
      <c r="DX495" s="1"/>
      <c r="DY495" s="20">
        <f t="shared" ref="DY495:DY496" si="4358">+IF(AND(SUM(S495:AB495)&gt;0,SUM(FA495:FF495)&gt;0,DG495&gt;=3),DG495,0)</f>
        <v>0</v>
      </c>
      <c r="DZ495" s="20">
        <f t="shared" ref="DZ495:DZ496" si="4359">+IF(AND(SUM(S495:AB495)&gt;0,SUM(FA495:FF495)&gt;0,DH495&gt;=3),DH495,0)</f>
        <v>0</v>
      </c>
      <c r="EA495" s="20">
        <f t="shared" ref="EA495:EA496" si="4360">+IF(AND(SUM(S495:AB495)&gt;0,SUM(FA495:FF495)&gt;0,DI495&gt;=3),DI495,0)</f>
        <v>0</v>
      </c>
      <c r="EB495" s="20">
        <f t="shared" ref="EB495:EB496" si="4361">+IF(AND(SUM(S495:AB495)&gt;0,SUM(FA495:FF495)&gt;0,DJ495&gt;=3),DJ495,0)</f>
        <v>0</v>
      </c>
      <c r="EC495" s="18">
        <f t="shared" si="4328"/>
        <v>0</v>
      </c>
      <c r="ED495" s="19">
        <f t="shared" ref="ED495:ED496" si="4362">+IF(EC495&lt;&gt;0,EC495*3,0)</f>
        <v>0</v>
      </c>
      <c r="EE495" s="19">
        <f t="shared" ref="EE495:EE500" si="4363">+IF(SUM(AO495:AR495)+SUM(DK495:DN495)&gt;0,CT495*3,0)</f>
        <v>0</v>
      </c>
      <c r="EF495" s="1">
        <f t="shared" ref="EF495:EF496" si="4364">+IF(EE495&gt;0,CT495*4,0)</f>
        <v>0</v>
      </c>
      <c r="EG495" s="18">
        <f>+IF(AND(CT495+EC495=0,SUM(AO495:AR495)&gt;0,SUM(DK495:DN495)&gt;0),(CU495+CV495+CW495+CX495)*2+CY495*5,(EC495+CT495-FO495)*5)+IF(AND(EC495+DQ495+CT495=0,SUM(AO495:AR495)&gt;0),SUM(CU495:CX495)*2+CY495*5,0)</f>
        <v>0</v>
      </c>
      <c r="EH495" s="341"/>
      <c r="EI495" s="294"/>
      <c r="EJ495" s="294"/>
      <c r="EK495" s="294"/>
      <c r="EL495" s="19"/>
      <c r="EM495" s="19"/>
      <c r="EN495" s="19"/>
      <c r="EO495" s="366"/>
      <c r="EP495" s="366"/>
      <c r="EQ495" s="374"/>
      <c r="ER495" s="374"/>
      <c r="ES495" s="374"/>
      <c r="ET495" s="374"/>
      <c r="EU495" s="18">
        <f t="shared" ref="EU495:EU496" si="4365">IF(SUM(CU495:CX495)&gt;0,CZ495*1+2,0)</f>
        <v>0</v>
      </c>
      <c r="EV495" s="18">
        <f t="shared" si="3782"/>
        <v>0</v>
      </c>
      <c r="EW495" s="341"/>
      <c r="EX495" s="341"/>
      <c r="EY495" s="341"/>
      <c r="EZ495" s="365">
        <f t="shared" si="3783"/>
        <v>0</v>
      </c>
      <c r="FA495" s="294"/>
      <c r="FB495" s="294"/>
      <c r="FC495" s="294"/>
      <c r="FD495" s="300"/>
      <c r="FE495" s="300"/>
      <c r="FF495" s="300"/>
      <c r="FG495" s="300"/>
      <c r="FH495" s="300"/>
      <c r="FI495" s="300"/>
      <c r="FJ495" s="300"/>
      <c r="FK495" s="294"/>
      <c r="FL495" s="294"/>
      <c r="FM495" s="294"/>
      <c r="FN495" s="294"/>
      <c r="FO495" s="294"/>
      <c r="FP495" s="20">
        <f t="shared" ref="FP495:FP496" si="4366">+FO495*3</f>
        <v>0</v>
      </c>
      <c r="FQ495" s="20">
        <f t="shared" ref="FQ495:FQ496" si="4367">+DE495</f>
        <v>0</v>
      </c>
      <c r="FR495" s="20">
        <f t="shared" ref="FR495:FR496" si="4368">+DF495</f>
        <v>0</v>
      </c>
      <c r="FS495" s="20">
        <f t="shared" ref="FS495:FS496" si="4369">+IF(DG495&lt;3,DG495,0)</f>
        <v>0</v>
      </c>
      <c r="FT495" s="20">
        <f t="shared" ref="FT495:FT496" si="4370">+IF(DH495&lt;3,DH495,0)</f>
        <v>0</v>
      </c>
      <c r="FU495" s="20">
        <f t="shared" ref="FU495:FU496" si="4371">+IF(DI495&lt;3,DI495,0)</f>
        <v>0</v>
      </c>
      <c r="FV495" s="20">
        <f t="shared" ref="FV495:FV496" si="4372">+IF(DJ495&lt;3,DJ495,0)</f>
        <v>0</v>
      </c>
      <c r="FW495" s="294"/>
    </row>
    <row r="496" spans="1:179" s="301" customFormat="1" ht="27.75" customHeight="1">
      <c r="A496" s="295"/>
      <c r="B496" s="296" t="s">
        <v>980</v>
      </c>
      <c r="C496" s="296" t="s">
        <v>608</v>
      </c>
      <c r="D496" s="296" t="s">
        <v>53</v>
      </c>
      <c r="E496" s="296" t="str">
        <f>D496</f>
        <v>LT7,5</v>
      </c>
      <c r="F496" s="296">
        <v>26</v>
      </c>
      <c r="G496" s="296">
        <f>F496</f>
        <v>26</v>
      </c>
      <c r="H496" s="297"/>
      <c r="I496" s="297"/>
      <c r="J496" s="294"/>
      <c r="K496" s="294"/>
      <c r="L496" s="294"/>
      <c r="M496" s="294"/>
      <c r="N496" s="297"/>
      <c r="O496" s="297"/>
      <c r="P496" s="1"/>
      <c r="Q496" s="16"/>
      <c r="R496" s="1"/>
      <c r="S496" s="294"/>
      <c r="T496" s="294"/>
      <c r="U496" s="294"/>
      <c r="V496" s="294"/>
      <c r="W496" s="294"/>
      <c r="X496" s="294"/>
      <c r="Y496" s="294"/>
      <c r="Z496" s="294"/>
      <c r="AA496" s="294"/>
      <c r="AB496" s="294"/>
      <c r="AC496" s="1">
        <f t="shared" si="4330"/>
        <v>0</v>
      </c>
      <c r="AD496" s="1">
        <f t="shared" si="4331"/>
        <v>0</v>
      </c>
      <c r="AE496" s="1">
        <f t="shared" si="4332"/>
        <v>0</v>
      </c>
      <c r="AF496" s="1">
        <f t="shared" si="4333"/>
        <v>0</v>
      </c>
      <c r="AG496" s="1">
        <f t="shared" si="4334"/>
        <v>0</v>
      </c>
      <c r="AH496" s="1">
        <f t="shared" si="4335"/>
        <v>0</v>
      </c>
      <c r="AI496" s="1">
        <f t="shared" si="4336"/>
        <v>0</v>
      </c>
      <c r="AJ496" s="1">
        <f t="shared" si="4337"/>
        <v>0</v>
      </c>
      <c r="AK496" s="1">
        <f t="shared" si="4338"/>
        <v>0</v>
      </c>
      <c r="AL496" s="1">
        <f t="shared" si="4339"/>
        <v>0</v>
      </c>
      <c r="AM496" s="1">
        <f t="shared" si="4340"/>
        <v>0</v>
      </c>
      <c r="AN496" s="1">
        <f t="shared" si="4341"/>
        <v>0</v>
      </c>
      <c r="AO496" s="294"/>
      <c r="AP496" s="294">
        <f>G496</f>
        <v>26</v>
      </c>
      <c r="AQ496" s="294"/>
      <c r="AR496" s="294"/>
      <c r="AS496" s="298">
        <f t="shared" si="4342"/>
        <v>0</v>
      </c>
      <c r="AT496" s="298">
        <f t="shared" si="4343"/>
        <v>1</v>
      </c>
      <c r="AU496" s="298">
        <f t="shared" si="4344"/>
        <v>0</v>
      </c>
      <c r="AV496" s="298">
        <f t="shared" si="4345"/>
        <v>0</v>
      </c>
      <c r="AW496" s="294"/>
      <c r="AX496" s="294">
        <v>1</v>
      </c>
      <c r="AY496" s="294"/>
      <c r="AZ496" s="294"/>
      <c r="BA496" s="294"/>
      <c r="BB496" s="294"/>
      <c r="BC496" s="294"/>
      <c r="BD496" s="294"/>
      <c r="BE496" s="294"/>
      <c r="BF496" s="294"/>
      <c r="BG496" s="294"/>
      <c r="BH496" s="294"/>
      <c r="BI496" s="294"/>
      <c r="BJ496" s="294"/>
      <c r="BK496" s="294"/>
      <c r="BL496" s="294"/>
      <c r="BM496" s="294"/>
      <c r="BN496" s="294"/>
      <c r="BO496" s="294"/>
      <c r="BP496" s="1"/>
      <c r="BQ496" s="294"/>
      <c r="BR496" s="17">
        <v>1</v>
      </c>
      <c r="BS496" s="1">
        <f t="shared" ref="BS496:BS559" si="4373">IF(BP496=1, 2,IF(BP496=2,3,IF(BP496&gt;=3,4,0)))*2</f>
        <v>0</v>
      </c>
      <c r="BT496" s="17">
        <f t="shared" si="4346"/>
        <v>0</v>
      </c>
      <c r="BU496" s="294"/>
      <c r="BV496" s="294">
        <v>1</v>
      </c>
      <c r="BW496" s="294">
        <v>1</v>
      </c>
      <c r="BX496" s="294">
        <v>1</v>
      </c>
      <c r="BY496" s="294"/>
      <c r="BZ496" s="294"/>
      <c r="CA496" s="294"/>
      <c r="CB496" s="294"/>
      <c r="CC496" s="294"/>
      <c r="CD496" s="1"/>
      <c r="CE496" s="1"/>
      <c r="CF496" s="1"/>
      <c r="CG496" s="294"/>
      <c r="CH496" s="1">
        <v>1</v>
      </c>
      <c r="CI496" s="1"/>
      <c r="CJ496" s="1"/>
      <c r="CK496" s="383"/>
      <c r="CL496" s="383"/>
      <c r="CM496" s="383"/>
      <c r="CN496" s="1">
        <f t="shared" si="4347"/>
        <v>1</v>
      </c>
      <c r="CO496" s="1">
        <f t="shared" si="4348"/>
        <v>1</v>
      </c>
      <c r="CP496" s="20">
        <f t="shared" si="4349"/>
        <v>2.5</v>
      </c>
      <c r="CQ496" s="351"/>
      <c r="CR496" s="299">
        <f t="shared" si="4350"/>
        <v>1</v>
      </c>
      <c r="CS496" s="294"/>
      <c r="CT496" s="294"/>
      <c r="CU496" s="1"/>
      <c r="CV496" s="1"/>
      <c r="CW496" s="1">
        <v>1</v>
      </c>
      <c r="CX496" s="1"/>
      <c r="CY496" s="1">
        <v>2</v>
      </c>
      <c r="CZ496" s="294">
        <v>4</v>
      </c>
      <c r="DA496" s="17">
        <f t="shared" si="4351"/>
        <v>2</v>
      </c>
      <c r="DB496" s="359">
        <f t="shared" ref="DB496:DB558" si="4374">CZ496+DA496</f>
        <v>6</v>
      </c>
      <c r="DC496" s="359">
        <f t="shared" ref="DC496:DC558" si="4375">CU496+CV496+CW496+CX496+CY496</f>
        <v>3</v>
      </c>
      <c r="DD496" s="294"/>
      <c r="DE496" s="294">
        <v>3</v>
      </c>
      <c r="DF496" s="294">
        <v>3</v>
      </c>
      <c r="DG496" s="294"/>
      <c r="DH496" s="294"/>
      <c r="DI496" s="294">
        <v>3</v>
      </c>
      <c r="DJ496" s="294"/>
      <c r="DK496" s="294"/>
      <c r="DL496" s="294"/>
      <c r="DM496" s="294"/>
      <c r="DN496" s="294"/>
      <c r="DO496" s="1"/>
      <c r="DP496" s="1"/>
      <c r="DQ496" s="17">
        <f t="shared" si="4352"/>
        <v>0</v>
      </c>
      <c r="DR496" s="17">
        <f t="shared" si="4353"/>
        <v>0</v>
      </c>
      <c r="DS496" s="17">
        <f t="shared" si="4354"/>
        <v>0</v>
      </c>
      <c r="DT496" s="17">
        <f t="shared" si="4355"/>
        <v>0</v>
      </c>
      <c r="DU496" s="17">
        <f t="shared" si="4356"/>
        <v>0</v>
      </c>
      <c r="DV496" s="17">
        <f t="shared" si="4357"/>
        <v>0</v>
      </c>
      <c r="DW496" s="1"/>
      <c r="DX496" s="1"/>
      <c r="DY496" s="20">
        <f t="shared" si="4358"/>
        <v>0</v>
      </c>
      <c r="DZ496" s="20">
        <f t="shared" si="4359"/>
        <v>0</v>
      </c>
      <c r="EA496" s="20">
        <f t="shared" si="4360"/>
        <v>0</v>
      </c>
      <c r="EB496" s="20">
        <f t="shared" si="4361"/>
        <v>0</v>
      </c>
      <c r="EC496" s="18">
        <f t="shared" si="4328"/>
        <v>1</v>
      </c>
      <c r="ED496" s="19">
        <f t="shared" si="4362"/>
        <v>3</v>
      </c>
      <c r="EE496" s="19">
        <f t="shared" si="4363"/>
        <v>0</v>
      </c>
      <c r="EF496" s="1">
        <f t="shared" si="4364"/>
        <v>0</v>
      </c>
      <c r="EG496" s="18">
        <f>+IF(AND(CT496+EC496=0,SUM(AO496:AR496)&gt;0,SUM(DK496:DN496)&gt;0),(CU496+CV496+CW496+CX496)*2+CY496*5,(EC496+CT496-FO496)*5)+IF(AND(EC496+DQ496+CT496=0,SUM(AO496:AR496)&gt;0),SUM(CU496:CX496)*2+CY496*5,0)</f>
        <v>5</v>
      </c>
      <c r="EH496" s="341"/>
      <c r="EI496" s="294"/>
      <c r="EJ496" s="294">
        <v>4.5</v>
      </c>
      <c r="EK496" s="294">
        <v>4.5</v>
      </c>
      <c r="EL496" s="19">
        <v>1</v>
      </c>
      <c r="EM496" s="19"/>
      <c r="EN496" s="19"/>
      <c r="EO496" s="366"/>
      <c r="EP496" s="366"/>
      <c r="EQ496" s="374"/>
      <c r="ER496" s="374"/>
      <c r="ES496" s="374"/>
      <c r="ET496" s="374"/>
      <c r="EU496" s="18">
        <f t="shared" si="4365"/>
        <v>6</v>
      </c>
      <c r="EV496" s="18">
        <f t="shared" si="3782"/>
        <v>2</v>
      </c>
      <c r="EW496" s="341">
        <v>1</v>
      </c>
      <c r="EX496" s="341">
        <v>1</v>
      </c>
      <c r="EY496" s="341">
        <v>4</v>
      </c>
      <c r="EZ496" s="365">
        <f t="shared" ref="EZ496:EZ547" si="4376">BX496/2</f>
        <v>0.5</v>
      </c>
      <c r="FA496" s="294"/>
      <c r="FB496" s="294"/>
      <c r="FC496" s="294"/>
      <c r="FD496" s="300"/>
      <c r="FE496" s="300"/>
      <c r="FF496" s="300"/>
      <c r="FG496" s="300"/>
      <c r="FH496" s="300"/>
      <c r="FI496" s="300"/>
      <c r="FJ496" s="300">
        <f>F496</f>
        <v>26</v>
      </c>
      <c r="FK496" s="294"/>
      <c r="FL496" s="294"/>
      <c r="FM496" s="294"/>
      <c r="FN496" s="294"/>
      <c r="FO496" s="294"/>
      <c r="FP496" s="20">
        <f t="shared" si="4366"/>
        <v>0</v>
      </c>
      <c r="FQ496" s="20">
        <f t="shared" si="4367"/>
        <v>3</v>
      </c>
      <c r="FR496" s="20">
        <f t="shared" si="4368"/>
        <v>3</v>
      </c>
      <c r="FS496" s="20">
        <f t="shared" si="4369"/>
        <v>0</v>
      </c>
      <c r="FT496" s="20">
        <f t="shared" si="4370"/>
        <v>0</v>
      </c>
      <c r="FU496" s="20">
        <f t="shared" si="4371"/>
        <v>0</v>
      </c>
      <c r="FV496" s="20">
        <f t="shared" si="4372"/>
        <v>0</v>
      </c>
      <c r="FW496" s="294"/>
    </row>
    <row r="497" spans="1:180" s="301" customFormat="1" ht="27.75" customHeight="1">
      <c r="A497" s="295"/>
      <c r="B497" s="324" t="s">
        <v>977</v>
      </c>
      <c r="C497" s="324" t="s">
        <v>589</v>
      </c>
      <c r="D497" s="296"/>
      <c r="E497" s="296"/>
      <c r="F497" s="296"/>
      <c r="G497" s="296"/>
      <c r="H497" s="297"/>
      <c r="I497" s="297"/>
      <c r="J497" s="294"/>
      <c r="K497" s="294"/>
      <c r="L497" s="294"/>
      <c r="M497" s="294"/>
      <c r="N497" s="297"/>
      <c r="O497" s="297"/>
      <c r="P497" s="1"/>
      <c r="Q497" s="16"/>
      <c r="R497" s="1"/>
      <c r="S497" s="294"/>
      <c r="T497" s="294"/>
      <c r="U497" s="294"/>
      <c r="V497" s="294"/>
      <c r="W497" s="294"/>
      <c r="X497" s="294"/>
      <c r="Y497" s="294"/>
      <c r="Z497" s="294"/>
      <c r="AA497" s="294"/>
      <c r="AB497" s="294"/>
      <c r="AC497" s="1">
        <f t="shared" ref="AC497:AC499" si="4377">+IF(S497=1,1,0)+IF(T497=1,1,0)</f>
        <v>0</v>
      </c>
      <c r="AD497" s="1">
        <f t="shared" ref="AD497:AD499" si="4378">+IF(U497=1,1,0)+IF(V497=1,1,0)</f>
        <v>0</v>
      </c>
      <c r="AE497" s="1">
        <f t="shared" ref="AE497:AE499" si="4379">+IF(W497=1,1,0)+IF(X497=1,1,0)</f>
        <v>0</v>
      </c>
      <c r="AF497" s="1">
        <f t="shared" ref="AF497:AF499" si="4380">+IF(Y497=1,1,0)+IF(Z497=1,1,0)</f>
        <v>0</v>
      </c>
      <c r="AG497" s="1">
        <f t="shared" ref="AG497:AG499" si="4381">+IF(AA497=1,1,0)</f>
        <v>0</v>
      </c>
      <c r="AH497" s="1">
        <f t="shared" ref="AH497:AH499" si="4382">+IF(AB497=1,1,0)</f>
        <v>0</v>
      </c>
      <c r="AI497" s="1">
        <f t="shared" ref="AI497:AI499" si="4383">+IF(S497=2,1,0)+IF(T497=2,1,0)</f>
        <v>0</v>
      </c>
      <c r="AJ497" s="1">
        <f t="shared" ref="AJ497:AJ499" si="4384">+IF(U497=2,1,0)+IF(V497=2,1,0)</f>
        <v>0</v>
      </c>
      <c r="AK497" s="1">
        <f t="shared" ref="AK497:AK499" si="4385">+IF(X497=2,1,0)+IF(W497=2,1,0)</f>
        <v>0</v>
      </c>
      <c r="AL497" s="1">
        <f t="shared" ref="AL497:AL499" si="4386">+IF(Y497=2,1,0)+IF(Z497=2,1,0)</f>
        <v>0</v>
      </c>
      <c r="AM497" s="1">
        <f t="shared" ref="AM497:AM499" si="4387">+IF(AA497=2,1,0)</f>
        <v>0</v>
      </c>
      <c r="AN497" s="1">
        <f t="shared" ref="AN497:AN499" si="4388">+IF(AB497=2,1,0)</f>
        <v>0</v>
      </c>
      <c r="AO497" s="294"/>
      <c r="AP497" s="294"/>
      <c r="AQ497" s="294"/>
      <c r="AR497" s="294"/>
      <c r="AS497" s="298">
        <f t="shared" ref="AS497:AS499" si="4389">IF(AND(AO497&gt;0,OR(BR497&gt;=2,BR497=1)),1,0)</f>
        <v>0</v>
      </c>
      <c r="AT497" s="298">
        <f t="shared" ref="AT497:AT499" si="4390">IF(AND(AP497&gt;0,OR(BR497&gt;=2,BR497=1)),1,0)</f>
        <v>0</v>
      </c>
      <c r="AU497" s="298">
        <f t="shared" ref="AU497:AU499" si="4391">IF(AND(AQ497&gt;0,OR(BR497&gt;=2,BR497=1)),1,0)</f>
        <v>0</v>
      </c>
      <c r="AV497" s="298">
        <f t="shared" ref="AV497:AV499" si="4392">IF(AND(AR497&gt;0,OR(BR497&gt;=2,BR497=1)),AR497/G497,0)</f>
        <v>0</v>
      </c>
      <c r="AW497" s="294"/>
      <c r="AX497" s="294"/>
      <c r="AY497" s="294"/>
      <c r="AZ497" s="294"/>
      <c r="BA497" s="294"/>
      <c r="BB497" s="294"/>
      <c r="BC497" s="294"/>
      <c r="BD497" s="294"/>
      <c r="BE497" s="294"/>
      <c r="BF497" s="294"/>
      <c r="BG497" s="294"/>
      <c r="BH497" s="294"/>
      <c r="BI497" s="294"/>
      <c r="BJ497" s="294"/>
      <c r="BK497" s="294"/>
      <c r="BL497" s="294"/>
      <c r="BM497" s="294"/>
      <c r="BN497" s="294"/>
      <c r="BO497" s="294"/>
      <c r="BP497" s="1"/>
      <c r="BQ497" s="294"/>
      <c r="BR497" s="17">
        <v>1</v>
      </c>
      <c r="BS497" s="1">
        <f t="shared" si="4373"/>
        <v>0</v>
      </c>
      <c r="BT497" s="17">
        <f t="shared" ref="BT497:BT499" si="4393">+BS497*2</f>
        <v>0</v>
      </c>
      <c r="BU497" s="294">
        <v>8</v>
      </c>
      <c r="BV497" s="294"/>
      <c r="BW497" s="294"/>
      <c r="BX497" s="294"/>
      <c r="BY497" s="294"/>
      <c r="BZ497" s="294"/>
      <c r="CA497" s="294"/>
      <c r="CB497" s="294"/>
      <c r="CC497" s="294"/>
      <c r="CD497" s="1"/>
      <c r="CE497" s="1"/>
      <c r="CF497" s="1"/>
      <c r="CG497" s="294"/>
      <c r="CH497" s="1"/>
      <c r="CI497" s="1"/>
      <c r="CJ497" s="1"/>
      <c r="CK497" s="383"/>
      <c r="CL497" s="383"/>
      <c r="CM497" s="383"/>
      <c r="CN497" s="1">
        <f t="shared" ref="CN497" si="4394">+SUM(BX497:CC497)*BW497</f>
        <v>0</v>
      </c>
      <c r="CO497" s="1">
        <f t="shared" ref="CO497" si="4395">+SUM(BX497:CC497)*BW497</f>
        <v>0</v>
      </c>
      <c r="CP497" s="20">
        <f t="shared" ref="CP497" si="4396">+SUM(BY497:CC497)*2.5+SUM(CD497:CG497)*0.5+SUM(CH497:CJ497)*2.5</f>
        <v>0</v>
      </c>
      <c r="CQ497" s="351"/>
      <c r="CR497" s="299">
        <f t="shared" ref="CR497" si="4397">+IF(SUM(AX497:BM497)&gt;0,1,0)</f>
        <v>0</v>
      </c>
      <c r="CS497" s="294"/>
      <c r="CT497" s="294"/>
      <c r="CU497" s="1"/>
      <c r="CV497" s="1"/>
      <c r="CW497" s="1"/>
      <c r="CX497" s="1"/>
      <c r="CY497" s="1"/>
      <c r="CZ497" s="294"/>
      <c r="DA497" s="17">
        <f t="shared" ref="DA497:DA499" si="4398">+CY497</f>
        <v>0</v>
      </c>
      <c r="DB497" s="359">
        <f t="shared" si="4374"/>
        <v>0</v>
      </c>
      <c r="DC497" s="359">
        <f t="shared" si="4375"/>
        <v>0</v>
      </c>
      <c r="DD497" s="294"/>
      <c r="DE497" s="294"/>
      <c r="DF497" s="294"/>
      <c r="DG497" s="294"/>
      <c r="DH497" s="294"/>
      <c r="DI497" s="294"/>
      <c r="DJ497" s="294"/>
      <c r="DK497" s="294"/>
      <c r="DL497" s="294"/>
      <c r="DM497" s="294"/>
      <c r="DN497" s="294"/>
      <c r="DO497" s="1"/>
      <c r="DP497" s="1"/>
      <c r="DQ497" s="17">
        <f t="shared" ref="DQ497" si="4399">+IF(AND(SUM(S497:AA497)&gt;0,SUM(FA497:FF497)&gt;0),CT497,0)</f>
        <v>0</v>
      </c>
      <c r="DR497" s="17">
        <f t="shared" ref="DR497" si="4400">+IF(AND(SUM(S497:AA497)&gt;0,SUM(FA497:FF497)&gt;0),CU497,0)</f>
        <v>0</v>
      </c>
      <c r="DS497" s="17">
        <f t="shared" ref="DS497" si="4401">+IF(AND(SUM(S497:AA497)&gt;0,SUM(FA497:FF497)&gt;0),CV497,0)</f>
        <v>0</v>
      </c>
      <c r="DT497" s="17">
        <f t="shared" ref="DT497" si="4402">+IF(AND(SUM(S497:AA497)&gt;0,SUM(FA497:FF497)&gt;0),CW497,0)</f>
        <v>0</v>
      </c>
      <c r="DU497" s="17">
        <f t="shared" ref="DU497" si="4403">+IF(AND(SUM(S497:AA497)&gt;0,SUM(FA497:FF497)&gt;0),CX497,0)</f>
        <v>0</v>
      </c>
      <c r="DV497" s="17">
        <f t="shared" ref="DV497" si="4404">+IF(AND(SUM(S497:AA497)&gt;0,SUM(FA497:FF497)&gt;0),CY497,0)</f>
        <v>0</v>
      </c>
      <c r="DW497" s="1"/>
      <c r="DX497" s="1"/>
      <c r="DY497" s="20">
        <f t="shared" ref="DY497" si="4405">+IF(AND(SUM(S497:AB497)&gt;0,SUM(FA497:FF497)&gt;0,DG497&gt;=3),DG497,0)</f>
        <v>0</v>
      </c>
      <c r="DZ497" s="20">
        <f t="shared" ref="DZ497" si="4406">+IF(AND(SUM(S497:AB497)&gt;0,SUM(FA497:FF497)&gt;0,DH497&gt;=3),DH497,0)</f>
        <v>0</v>
      </c>
      <c r="EA497" s="20">
        <f t="shared" ref="EA497" si="4407">+IF(AND(SUM(S497:AB497)&gt;0,SUM(FA497:FF497)&gt;0,DI497&gt;=3),DI497,0)</f>
        <v>0</v>
      </c>
      <c r="EB497" s="20">
        <f t="shared" ref="EB497" si="4408">+IF(AND(SUM(S497:AB497)&gt;0,SUM(FA497:FF497)&gt;0,DJ497&gt;=3),DJ497,0)</f>
        <v>0</v>
      </c>
      <c r="EC497" s="18">
        <f t="shared" si="4328"/>
        <v>0</v>
      </c>
      <c r="ED497" s="19">
        <f t="shared" ref="ED497:ED499" si="4409">+IF(EC497&lt;&gt;0,EC497*3,0)</f>
        <v>0</v>
      </c>
      <c r="EE497" s="19">
        <f t="shared" si="4363"/>
        <v>0</v>
      </c>
      <c r="EF497" s="1">
        <f t="shared" ref="EF497" si="4410">+IF(EE497&gt;0,CT497*4,0)</f>
        <v>0</v>
      </c>
      <c r="EG497" s="18">
        <f>+IF(AND(CT497+EC497=0,SUM(AO497:AR497)&gt;0,SUM(DK497:DN497)&gt;0),(CU497+CV497+CW497+CX497)*2+CY497*5,(EC497+CT497-FO497)*5)+IF(AND(EC497+DQ497+CT497=0,SUM(AO497:AR497)&gt;0),SUM(CU497:CX497)*2+CY497*5,0)</f>
        <v>0</v>
      </c>
      <c r="EH497" s="341"/>
      <c r="EI497" s="294"/>
      <c r="EJ497" s="294"/>
      <c r="EK497" s="294"/>
      <c r="EL497" s="19"/>
      <c r="EM497" s="19"/>
      <c r="EN497" s="19"/>
      <c r="EO497" s="366"/>
      <c r="EP497" s="366"/>
      <c r="EQ497" s="374"/>
      <c r="ER497" s="374"/>
      <c r="ES497" s="374"/>
      <c r="ET497" s="374"/>
      <c r="EU497" s="18">
        <f t="shared" ref="EU497" si="4411">IF(SUM(CU497:CX497)&gt;0,CZ497*1+2,0)</f>
        <v>0</v>
      </c>
      <c r="EV497" s="18">
        <f t="shared" ref="EV497:EV503" si="4412">+(DR497+DS497+DT497+DU497+DV497)*2+SUM(BY497:CJ497)*2</f>
        <v>0</v>
      </c>
      <c r="EW497" s="341"/>
      <c r="EX497" s="341"/>
      <c r="EY497" s="341"/>
      <c r="EZ497" s="365">
        <f t="shared" si="4376"/>
        <v>0</v>
      </c>
      <c r="FA497" s="294"/>
      <c r="FB497" s="294"/>
      <c r="FC497" s="294"/>
      <c r="FD497" s="300"/>
      <c r="FE497" s="300"/>
      <c r="FF497" s="300"/>
      <c r="FG497" s="300"/>
      <c r="FH497" s="300"/>
      <c r="FI497" s="300"/>
      <c r="FJ497" s="300"/>
      <c r="FK497" s="294"/>
      <c r="FL497" s="294"/>
      <c r="FM497" s="294"/>
      <c r="FN497" s="294"/>
      <c r="FO497" s="294"/>
      <c r="FP497" s="20">
        <f t="shared" ref="FP497:FP499" si="4413">+FO497*3</f>
        <v>0</v>
      </c>
      <c r="FQ497" s="20">
        <f t="shared" ref="FQ497" si="4414">+DE497</f>
        <v>0</v>
      </c>
      <c r="FR497" s="20">
        <f t="shared" ref="FR497" si="4415">+DF497</f>
        <v>0</v>
      </c>
      <c r="FS497" s="20">
        <f t="shared" ref="FS497:FS499" si="4416">+IF(DG497&lt;3,DG497,0)</f>
        <v>0</v>
      </c>
      <c r="FT497" s="20">
        <f t="shared" ref="FT497:FT499" si="4417">+IF(DH497&lt;3,DH497,0)</f>
        <v>0</v>
      </c>
      <c r="FU497" s="20">
        <f t="shared" ref="FU497:FU499" si="4418">+IF(DI497&lt;3,DI497,0)</f>
        <v>0</v>
      </c>
      <c r="FV497" s="20">
        <f t="shared" ref="FV497:FV499" si="4419">+IF(DJ497&lt;3,DJ497,0)</f>
        <v>0</v>
      </c>
      <c r="FW497" s="294"/>
    </row>
    <row r="498" spans="1:180" s="301" customFormat="1" ht="27.75" customHeight="1">
      <c r="A498" s="295"/>
      <c r="B498" s="296" t="s">
        <v>981</v>
      </c>
      <c r="C498" s="296" t="s">
        <v>610</v>
      </c>
      <c r="D498" s="296" t="s">
        <v>53</v>
      </c>
      <c r="E498" s="296" t="str">
        <f>D498</f>
        <v>LT7,5</v>
      </c>
      <c r="F498" s="296">
        <v>26</v>
      </c>
      <c r="G498" s="296">
        <f>F498</f>
        <v>26</v>
      </c>
      <c r="H498" s="297"/>
      <c r="I498" s="297"/>
      <c r="J498" s="294"/>
      <c r="K498" s="294"/>
      <c r="L498" s="294"/>
      <c r="M498" s="294"/>
      <c r="N498" s="297"/>
      <c r="O498" s="297"/>
      <c r="P498" s="1"/>
      <c r="Q498" s="16"/>
      <c r="R498" s="1"/>
      <c r="S498" s="294"/>
      <c r="T498" s="294"/>
      <c r="U498" s="294"/>
      <c r="V498" s="294"/>
      <c r="W498" s="294"/>
      <c r="X498" s="294"/>
      <c r="Y498" s="294"/>
      <c r="Z498" s="294"/>
      <c r="AA498" s="294"/>
      <c r="AB498" s="294"/>
      <c r="AC498" s="1">
        <f t="shared" si="4377"/>
        <v>0</v>
      </c>
      <c r="AD498" s="1">
        <f t="shared" si="4378"/>
        <v>0</v>
      </c>
      <c r="AE498" s="1">
        <f t="shared" si="4379"/>
        <v>0</v>
      </c>
      <c r="AF498" s="1">
        <f t="shared" si="4380"/>
        <v>0</v>
      </c>
      <c r="AG498" s="1">
        <f t="shared" si="4381"/>
        <v>0</v>
      </c>
      <c r="AH498" s="1">
        <f t="shared" si="4382"/>
        <v>0</v>
      </c>
      <c r="AI498" s="1">
        <f t="shared" si="4383"/>
        <v>0</v>
      </c>
      <c r="AJ498" s="1">
        <f t="shared" si="4384"/>
        <v>0</v>
      </c>
      <c r="AK498" s="1">
        <f t="shared" si="4385"/>
        <v>0</v>
      </c>
      <c r="AL498" s="1">
        <f t="shared" si="4386"/>
        <v>0</v>
      </c>
      <c r="AM498" s="1">
        <f t="shared" si="4387"/>
        <v>0</v>
      </c>
      <c r="AN498" s="1">
        <f t="shared" si="4388"/>
        <v>0</v>
      </c>
      <c r="AO498" s="294"/>
      <c r="AP498" s="294">
        <f>G498</f>
        <v>26</v>
      </c>
      <c r="AQ498" s="294"/>
      <c r="AR498" s="294"/>
      <c r="AS498" s="298">
        <f t="shared" si="4389"/>
        <v>0</v>
      </c>
      <c r="AT498" s="298">
        <f t="shared" si="4390"/>
        <v>1</v>
      </c>
      <c r="AU498" s="298">
        <f t="shared" si="4391"/>
        <v>0</v>
      </c>
      <c r="AV498" s="298">
        <f t="shared" si="4392"/>
        <v>0</v>
      </c>
      <c r="AW498" s="294"/>
      <c r="AX498" s="294"/>
      <c r="AY498" s="294"/>
      <c r="AZ498" s="294"/>
      <c r="BA498" s="294"/>
      <c r="BB498" s="294"/>
      <c r="BC498" s="294"/>
      <c r="BD498" s="294"/>
      <c r="BE498" s="294"/>
      <c r="BF498" s="294"/>
      <c r="BG498" s="294"/>
      <c r="BH498" s="294"/>
      <c r="BI498" s="294">
        <v>1</v>
      </c>
      <c r="BJ498" s="294"/>
      <c r="BK498" s="294"/>
      <c r="BL498" s="294"/>
      <c r="BM498" s="294"/>
      <c r="BN498" s="294"/>
      <c r="BO498" s="294"/>
      <c r="BP498" s="1"/>
      <c r="BQ498" s="294"/>
      <c r="BR498" s="17">
        <v>2</v>
      </c>
      <c r="BS498" s="1">
        <f t="shared" si="4373"/>
        <v>0</v>
      </c>
      <c r="BT498" s="17">
        <f t="shared" si="4393"/>
        <v>0</v>
      </c>
      <c r="BU498" s="294"/>
      <c r="BV498" s="294">
        <v>1</v>
      </c>
      <c r="BW498" s="294"/>
      <c r="BX498" s="294"/>
      <c r="BY498" s="294"/>
      <c r="BZ498" s="294"/>
      <c r="CA498" s="294"/>
      <c r="CB498" s="294"/>
      <c r="CC498" s="294"/>
      <c r="CD498" s="1"/>
      <c r="CE498" s="1"/>
      <c r="CF498" s="1"/>
      <c r="CG498" s="294"/>
      <c r="CH498" s="1">
        <v>1</v>
      </c>
      <c r="CI498" s="1"/>
      <c r="CJ498" s="1"/>
      <c r="CK498" s="383"/>
      <c r="CL498" s="383"/>
      <c r="CM498" s="383"/>
      <c r="CN498" s="1">
        <f>+SUM(BX498:CC498)*BW498</f>
        <v>0</v>
      </c>
      <c r="CO498" s="1">
        <f>+SUM(BX498:CC498)*BW498</f>
        <v>0</v>
      </c>
      <c r="CP498" s="20">
        <f>+SUM(BY498:CC498)*2.5+SUM(CD498:CG498)*0.5+SUM(CH498:CJ498)*2.5</f>
        <v>2.5</v>
      </c>
      <c r="CQ498" s="351"/>
      <c r="CR498" s="299">
        <f>+IF(SUM(AX498:BM498)&gt;0,1,0)</f>
        <v>1</v>
      </c>
      <c r="CS498" s="294"/>
      <c r="CT498" s="294"/>
      <c r="CU498" s="1"/>
      <c r="CV498" s="1">
        <v>2</v>
      </c>
      <c r="CW498" s="1"/>
      <c r="CX498" s="1"/>
      <c r="CY498" s="1"/>
      <c r="CZ498" s="294">
        <v>4</v>
      </c>
      <c r="DA498" s="17">
        <f t="shared" si="4398"/>
        <v>0</v>
      </c>
      <c r="DB498" s="359">
        <f t="shared" si="4374"/>
        <v>4</v>
      </c>
      <c r="DC498" s="359">
        <f t="shared" si="4375"/>
        <v>2</v>
      </c>
      <c r="DD498" s="294"/>
      <c r="DE498" s="294">
        <v>6</v>
      </c>
      <c r="DF498" s="294"/>
      <c r="DG498" s="294"/>
      <c r="DH498" s="294"/>
      <c r="DI498" s="294"/>
      <c r="DJ498" s="294"/>
      <c r="DK498" s="294"/>
      <c r="DL498" s="294"/>
      <c r="DM498" s="294"/>
      <c r="DN498" s="294"/>
      <c r="DO498" s="1"/>
      <c r="DP498" s="1"/>
      <c r="DQ498" s="17">
        <f>+IF(AND(SUM(S498:AA498)&gt;0,SUM(FA498:FF498)&gt;0),CT498,0)</f>
        <v>0</v>
      </c>
      <c r="DR498" s="17">
        <f>+IF(AND(SUM(S498:AA498)&gt;0,SUM(FA498:FF498)&gt;0),CU498,0)</f>
        <v>0</v>
      </c>
      <c r="DS498" s="17">
        <f>+IF(AND(SUM(S498:AA498)&gt;0,SUM(FA498:FF498)&gt;0),CV498,0)</f>
        <v>0</v>
      </c>
      <c r="DT498" s="17">
        <f>+IF(AND(SUM(S498:AA498)&gt;0,SUM(FA498:FF498)&gt;0),CW498,0)</f>
        <v>0</v>
      </c>
      <c r="DU498" s="17">
        <f>+IF(AND(SUM(S498:AA498)&gt;0,SUM(FA498:FF498)&gt;0),CX498,0)</f>
        <v>0</v>
      </c>
      <c r="DV498" s="17">
        <f>+IF(AND(SUM(S498:AA498)&gt;0,SUM(FA498:FF498)&gt;0),CY498,0)</f>
        <v>0</v>
      </c>
      <c r="DW498" s="1"/>
      <c r="DX498" s="1"/>
      <c r="DY498" s="20">
        <f>+IF(AND(SUM(S498:AB498)&gt;0,SUM(FA498:FF498)&gt;0,DG498&gt;=3),DG498,0)</f>
        <v>0</v>
      </c>
      <c r="DZ498" s="20">
        <f>+IF(AND(SUM(S498:AB498)&gt;0,SUM(FA498:FF498)&gt;0,DH498&gt;=3),DH498,0)</f>
        <v>0</v>
      </c>
      <c r="EA498" s="20">
        <f>+IF(AND(SUM(S498:AB498)&gt;0,SUM(FA498:FF498)&gt;0,DI498&gt;=3),DI498,0)</f>
        <v>0</v>
      </c>
      <c r="EB498" s="20">
        <f>+IF(AND(SUM(S498:AB498)&gt;0,SUM(FA498:FF498)&gt;0,DJ498&gt;=3),DJ498,0)</f>
        <v>0</v>
      </c>
      <c r="EC498" s="18">
        <f t="shared" si="4328"/>
        <v>1</v>
      </c>
      <c r="ED498" s="19">
        <f t="shared" si="4409"/>
        <v>3</v>
      </c>
      <c r="EE498" s="19">
        <f t="shared" si="4363"/>
        <v>0</v>
      </c>
      <c r="EF498" s="1">
        <f>+IF(EE498&gt;0,CT498*4,0)</f>
        <v>0</v>
      </c>
      <c r="EG498" s="18">
        <f>+IF(AND(CT498+EC498=0,SUM(AO498:AR498)&gt;0,SUM(DK498:DN498)&gt;0),(CU498+CV498+CW498+CX498)*2+CY498*5,(EC498+CT498-FO498)*5)+IF(AND(EC498+DQ498+CT498=0,SUM(AO498:AR498)&gt;0),SUM(CU498:CX498)*2+CY498*5,0)</f>
        <v>5</v>
      </c>
      <c r="EH498" s="341"/>
      <c r="EI498" s="294">
        <v>9</v>
      </c>
      <c r="EJ498" s="294"/>
      <c r="EK498" s="294"/>
      <c r="EL498" s="19">
        <v>1</v>
      </c>
      <c r="EM498" s="19"/>
      <c r="EN498" s="19"/>
      <c r="EO498" s="366"/>
      <c r="EP498" s="366"/>
      <c r="EQ498" s="374"/>
      <c r="ER498" s="374"/>
      <c r="ES498" s="374"/>
      <c r="ET498" s="374"/>
      <c r="EU498" s="18">
        <f>IF(SUM(CU498:CX498)&gt;0,CZ498*1+2,0)</f>
        <v>6</v>
      </c>
      <c r="EV498" s="18">
        <f t="shared" si="4412"/>
        <v>2</v>
      </c>
      <c r="EW498" s="341">
        <v>1</v>
      </c>
      <c r="EX498" s="341"/>
      <c r="EY498" s="341">
        <v>4</v>
      </c>
      <c r="EZ498" s="365">
        <f t="shared" si="4376"/>
        <v>0</v>
      </c>
      <c r="FA498" s="294"/>
      <c r="FB498" s="294"/>
      <c r="FC498" s="294"/>
      <c r="FD498" s="300"/>
      <c r="FE498" s="300"/>
      <c r="FF498" s="300"/>
      <c r="FG498" s="300"/>
      <c r="FH498" s="300"/>
      <c r="FI498" s="300">
        <f>F498</f>
        <v>26</v>
      </c>
      <c r="FJ498" s="300"/>
      <c r="FK498" s="294"/>
      <c r="FL498" s="294"/>
      <c r="FM498" s="294"/>
      <c r="FN498" s="294"/>
      <c r="FO498" s="294"/>
      <c r="FP498" s="20">
        <f t="shared" si="4413"/>
        <v>0</v>
      </c>
      <c r="FQ498" s="20">
        <f>+DE498</f>
        <v>6</v>
      </c>
      <c r="FR498" s="20">
        <f>+DF498</f>
        <v>0</v>
      </c>
      <c r="FS498" s="20">
        <f t="shared" si="4416"/>
        <v>0</v>
      </c>
      <c r="FT498" s="20">
        <f t="shared" si="4417"/>
        <v>0</v>
      </c>
      <c r="FU498" s="20">
        <f t="shared" si="4418"/>
        <v>0</v>
      </c>
      <c r="FV498" s="20">
        <f t="shared" si="4419"/>
        <v>0</v>
      </c>
      <c r="FW498" s="294"/>
    </row>
    <row r="499" spans="1:180" s="301" customFormat="1" ht="27.75" customHeight="1">
      <c r="A499" s="295"/>
      <c r="B499" s="296" t="s">
        <v>982</v>
      </c>
      <c r="C499" s="296" t="s">
        <v>611</v>
      </c>
      <c r="D499" s="296" t="s">
        <v>53</v>
      </c>
      <c r="E499" s="296" t="str">
        <f>D499</f>
        <v>LT7,5</v>
      </c>
      <c r="F499" s="296">
        <v>27</v>
      </c>
      <c r="G499" s="296">
        <f>F499</f>
        <v>27</v>
      </c>
      <c r="H499" s="297"/>
      <c r="I499" s="297"/>
      <c r="J499" s="294"/>
      <c r="K499" s="294"/>
      <c r="L499" s="294"/>
      <c r="M499" s="294"/>
      <c r="N499" s="297"/>
      <c r="O499" s="297"/>
      <c r="P499" s="1"/>
      <c r="Q499" s="16"/>
      <c r="R499" s="1"/>
      <c r="S499" s="294"/>
      <c r="T499" s="294"/>
      <c r="U499" s="294"/>
      <c r="V499" s="294"/>
      <c r="W499" s="294"/>
      <c r="X499" s="294"/>
      <c r="Y499" s="294"/>
      <c r="Z499" s="294"/>
      <c r="AA499" s="294"/>
      <c r="AB499" s="294"/>
      <c r="AC499" s="1">
        <f t="shared" si="4377"/>
        <v>0</v>
      </c>
      <c r="AD499" s="1">
        <f t="shared" si="4378"/>
        <v>0</v>
      </c>
      <c r="AE499" s="1">
        <f t="shared" si="4379"/>
        <v>0</v>
      </c>
      <c r="AF499" s="1">
        <f t="shared" si="4380"/>
        <v>0</v>
      </c>
      <c r="AG499" s="1">
        <f t="shared" si="4381"/>
        <v>0</v>
      </c>
      <c r="AH499" s="1">
        <f t="shared" si="4382"/>
        <v>0</v>
      </c>
      <c r="AI499" s="1">
        <f t="shared" si="4383"/>
        <v>0</v>
      </c>
      <c r="AJ499" s="1">
        <f t="shared" si="4384"/>
        <v>0</v>
      </c>
      <c r="AK499" s="1">
        <f t="shared" si="4385"/>
        <v>0</v>
      </c>
      <c r="AL499" s="1">
        <f t="shared" si="4386"/>
        <v>0</v>
      </c>
      <c r="AM499" s="1">
        <f t="shared" si="4387"/>
        <v>0</v>
      </c>
      <c r="AN499" s="1">
        <f t="shared" si="4388"/>
        <v>0</v>
      </c>
      <c r="AO499" s="294"/>
      <c r="AP499" s="294">
        <f>G499</f>
        <v>27</v>
      </c>
      <c r="AQ499" s="294"/>
      <c r="AR499" s="294"/>
      <c r="AS499" s="298">
        <f t="shared" si="4389"/>
        <v>0</v>
      </c>
      <c r="AT499" s="298">
        <f t="shared" si="4390"/>
        <v>1</v>
      </c>
      <c r="AU499" s="298">
        <f t="shared" si="4391"/>
        <v>0</v>
      </c>
      <c r="AV499" s="298">
        <f t="shared" si="4392"/>
        <v>0</v>
      </c>
      <c r="AW499" s="294"/>
      <c r="AX499" s="294"/>
      <c r="AY499" s="294">
        <v>1</v>
      </c>
      <c r="AZ499" s="294"/>
      <c r="BA499" s="294"/>
      <c r="BB499" s="294"/>
      <c r="BC499" s="294"/>
      <c r="BD499" s="294"/>
      <c r="BE499" s="294"/>
      <c r="BF499" s="294"/>
      <c r="BG499" s="294"/>
      <c r="BH499" s="294"/>
      <c r="BI499" s="294"/>
      <c r="BJ499" s="294"/>
      <c r="BK499" s="294"/>
      <c r="BL499" s="294"/>
      <c r="BM499" s="294"/>
      <c r="BN499" s="294"/>
      <c r="BO499" s="294"/>
      <c r="BP499" s="1"/>
      <c r="BQ499" s="294"/>
      <c r="BR499" s="17">
        <v>1</v>
      </c>
      <c r="BS499" s="1">
        <f t="shared" si="4373"/>
        <v>0</v>
      </c>
      <c r="BT499" s="17">
        <f t="shared" si="4393"/>
        <v>0</v>
      </c>
      <c r="BU499" s="294"/>
      <c r="BV499" s="294">
        <v>1</v>
      </c>
      <c r="BW499" s="294"/>
      <c r="BX499" s="294"/>
      <c r="BY499" s="294"/>
      <c r="BZ499" s="294"/>
      <c r="CA499" s="294"/>
      <c r="CB499" s="294"/>
      <c r="CC499" s="294"/>
      <c r="CD499" s="1"/>
      <c r="CE499" s="1"/>
      <c r="CF499" s="1"/>
      <c r="CG499" s="294"/>
      <c r="CH499" s="1">
        <v>1</v>
      </c>
      <c r="CI499" s="1"/>
      <c r="CJ499" s="1"/>
      <c r="CK499" s="383"/>
      <c r="CL499" s="383"/>
      <c r="CM499" s="383"/>
      <c r="CN499" s="1">
        <f>+SUM(BX499:CC499)*BW499</f>
        <v>0</v>
      </c>
      <c r="CO499" s="1">
        <f>+SUM(BX499:CC499)*BW499</f>
        <v>0</v>
      </c>
      <c r="CP499" s="20">
        <f>+SUM(BY499:CC499)*2.5+SUM(CD499:CG499)*0.5+SUM(CH499:CJ499)*2.5</f>
        <v>2.5</v>
      </c>
      <c r="CQ499" s="351"/>
      <c r="CR499" s="299">
        <f>+IF(SUM(AX499:BM499)&gt;0,1,0)</f>
        <v>1</v>
      </c>
      <c r="CS499" s="294"/>
      <c r="CT499" s="294"/>
      <c r="CU499" s="1"/>
      <c r="CV499" s="1"/>
      <c r="CW499" s="1">
        <v>1</v>
      </c>
      <c r="CX499" s="1"/>
      <c r="CY499" s="1">
        <v>2</v>
      </c>
      <c r="CZ499" s="294">
        <v>2</v>
      </c>
      <c r="DA499" s="17">
        <f t="shared" si="4398"/>
        <v>2</v>
      </c>
      <c r="DB499" s="359">
        <f t="shared" si="4374"/>
        <v>4</v>
      </c>
      <c r="DC499" s="359">
        <f t="shared" si="4375"/>
        <v>3</v>
      </c>
      <c r="DD499" s="294"/>
      <c r="DE499" s="294">
        <v>3</v>
      </c>
      <c r="DF499" s="294">
        <v>6</v>
      </c>
      <c r="DG499" s="294"/>
      <c r="DH499" s="294"/>
      <c r="DI499" s="294"/>
      <c r="DJ499" s="294"/>
      <c r="DK499" s="294"/>
      <c r="DL499" s="294"/>
      <c r="DM499" s="294"/>
      <c r="DN499" s="294"/>
      <c r="DO499" s="1"/>
      <c r="DP499" s="1"/>
      <c r="DQ499" s="17">
        <f>+IF(AND(SUM(S499:AA499)&gt;0,SUM(FA499:FF499)&gt;0),CT499,0)</f>
        <v>0</v>
      </c>
      <c r="DR499" s="17">
        <f>+IF(AND(SUM(S499:AA499)&gt;0,SUM(FA499:FF499)&gt;0),CU499,0)</f>
        <v>0</v>
      </c>
      <c r="DS499" s="17">
        <f>+IF(AND(SUM(S499:AA499)&gt;0,SUM(FA499:FF499)&gt;0),CV499,0)</f>
        <v>0</v>
      </c>
      <c r="DT499" s="17">
        <f>+IF(AND(SUM(S499:AA499)&gt;0,SUM(FA499:FF499)&gt;0),CW499,0)</f>
        <v>0</v>
      </c>
      <c r="DU499" s="17">
        <f>+IF(AND(SUM(S499:AA499)&gt;0,SUM(FA499:FF499)&gt;0),CX499,0)</f>
        <v>0</v>
      </c>
      <c r="DV499" s="17">
        <f>+IF(AND(SUM(S499:AA499)&gt;0,SUM(FA499:FF499)&gt;0),CY499,0)</f>
        <v>0</v>
      </c>
      <c r="DW499" s="1"/>
      <c r="DX499" s="1"/>
      <c r="DY499" s="20">
        <f>+IF(AND(SUM(S499:AB499)&gt;0,SUM(FA499:FF499)&gt;0,DG499&gt;=3),DG499,0)</f>
        <v>0</v>
      </c>
      <c r="DZ499" s="20">
        <f>+IF(AND(SUM(S499:AB499)&gt;0,SUM(FA499:FF499)&gt;0,DH499&gt;=3),DH499,0)</f>
        <v>0</v>
      </c>
      <c r="EA499" s="20">
        <f>+IF(AND(SUM(S499:AB499)&gt;0,SUM(FA499:FF499)&gt;0,DI499&gt;=3),DI499,0)</f>
        <v>0</v>
      </c>
      <c r="EB499" s="20">
        <f>+IF(AND(SUM(S499:AB499)&gt;0,SUM(FA499:FF499)&gt;0,DJ499&gt;=3),DJ499,0)</f>
        <v>0</v>
      </c>
      <c r="EC499" s="18">
        <f t="shared" si="4328"/>
        <v>1</v>
      </c>
      <c r="ED499" s="19">
        <f t="shared" si="4409"/>
        <v>3</v>
      </c>
      <c r="EE499" s="19">
        <f t="shared" si="4363"/>
        <v>0</v>
      </c>
      <c r="EF499" s="1">
        <f>+IF(EE499&gt;0,CT499*4,0)</f>
        <v>0</v>
      </c>
      <c r="EG499" s="18"/>
      <c r="EH499" s="341"/>
      <c r="EI499" s="294"/>
      <c r="EJ499" s="294">
        <v>4.5</v>
      </c>
      <c r="EK499" s="294">
        <v>9</v>
      </c>
      <c r="EL499" s="19">
        <v>1</v>
      </c>
      <c r="EM499" s="19"/>
      <c r="EN499" s="19"/>
      <c r="EO499" s="366"/>
      <c r="EP499" s="366"/>
      <c r="EQ499" s="374">
        <v>1</v>
      </c>
      <c r="ER499" s="374"/>
      <c r="ES499" s="374"/>
      <c r="ET499" s="374"/>
      <c r="EU499" s="18">
        <f>IF(SUM(CU499:CX499)&gt;0,CZ499*1+2,0)</f>
        <v>4</v>
      </c>
      <c r="EV499" s="18">
        <f t="shared" si="4412"/>
        <v>2</v>
      </c>
      <c r="EW499" s="341">
        <v>1</v>
      </c>
      <c r="EX499" s="341">
        <v>1</v>
      </c>
      <c r="EY499" s="341">
        <v>4</v>
      </c>
      <c r="EZ499" s="365">
        <f t="shared" si="4376"/>
        <v>0</v>
      </c>
      <c r="FA499" s="294"/>
      <c r="FB499" s="294"/>
      <c r="FC499" s="294"/>
      <c r="FD499" s="300"/>
      <c r="FE499" s="300"/>
      <c r="FF499" s="300"/>
      <c r="FG499" s="300"/>
      <c r="FH499" s="300"/>
      <c r="FI499" s="300">
        <f>F499</f>
        <v>27</v>
      </c>
      <c r="FJ499" s="300"/>
      <c r="FK499" s="294"/>
      <c r="FL499" s="294"/>
      <c r="FM499" s="294"/>
      <c r="FN499" s="294"/>
      <c r="FO499" s="294"/>
      <c r="FP499" s="20">
        <f t="shared" si="4413"/>
        <v>0</v>
      </c>
      <c r="FQ499" s="20">
        <f>+DE499</f>
        <v>3</v>
      </c>
      <c r="FR499" s="20">
        <f>+DF499</f>
        <v>6</v>
      </c>
      <c r="FS499" s="20">
        <f t="shared" si="4416"/>
        <v>0</v>
      </c>
      <c r="FT499" s="20">
        <f t="shared" si="4417"/>
        <v>0</v>
      </c>
      <c r="FU499" s="20">
        <f t="shared" si="4418"/>
        <v>0</v>
      </c>
      <c r="FV499" s="20">
        <f t="shared" si="4419"/>
        <v>0</v>
      </c>
      <c r="FW499" s="294"/>
    </row>
    <row r="500" spans="1:180" s="301" customFormat="1" ht="27.75" customHeight="1">
      <c r="A500" s="295"/>
      <c r="B500" s="324" t="s">
        <v>979</v>
      </c>
      <c r="C500" s="324" t="s">
        <v>591</v>
      </c>
      <c r="D500" s="296"/>
      <c r="E500" s="296"/>
      <c r="F500" s="296"/>
      <c r="G500" s="296"/>
      <c r="H500" s="297"/>
      <c r="I500" s="297"/>
      <c r="J500" s="294"/>
      <c r="K500" s="294"/>
      <c r="L500" s="294"/>
      <c r="M500" s="294"/>
      <c r="N500" s="297"/>
      <c r="O500" s="297"/>
      <c r="P500" s="1"/>
      <c r="Q500" s="16"/>
      <c r="R500" s="1"/>
      <c r="S500" s="294"/>
      <c r="T500" s="294"/>
      <c r="U500" s="294"/>
      <c r="V500" s="294"/>
      <c r="W500" s="294"/>
      <c r="X500" s="294"/>
      <c r="Y500" s="294"/>
      <c r="Z500" s="294"/>
      <c r="AA500" s="294"/>
      <c r="AB500" s="294"/>
      <c r="AC500" s="1">
        <f t="shared" ref="AC500:AC501" si="4420">+IF(S500=1,1,0)+IF(T500=1,1,0)</f>
        <v>0</v>
      </c>
      <c r="AD500" s="1">
        <f t="shared" ref="AD500:AD501" si="4421">+IF(U500=1,1,0)+IF(V500=1,1,0)</f>
        <v>0</v>
      </c>
      <c r="AE500" s="1">
        <f t="shared" ref="AE500:AE501" si="4422">+IF(W500=1,1,0)+IF(X500=1,1,0)</f>
        <v>0</v>
      </c>
      <c r="AF500" s="1">
        <f t="shared" ref="AF500:AF501" si="4423">+IF(Y500=1,1,0)+IF(Z500=1,1,0)</f>
        <v>0</v>
      </c>
      <c r="AG500" s="1">
        <f t="shared" ref="AG500:AG501" si="4424">+IF(AA500=1,1,0)</f>
        <v>0</v>
      </c>
      <c r="AH500" s="1">
        <f t="shared" ref="AH500:AH501" si="4425">+IF(AB500=1,1,0)</f>
        <v>0</v>
      </c>
      <c r="AI500" s="1">
        <f t="shared" ref="AI500:AI501" si="4426">+IF(S500=2,1,0)+IF(T500=2,1,0)</f>
        <v>0</v>
      </c>
      <c r="AJ500" s="1">
        <f t="shared" ref="AJ500:AJ501" si="4427">+IF(U500=2,1,0)+IF(V500=2,1,0)</f>
        <v>0</v>
      </c>
      <c r="AK500" s="1">
        <f t="shared" ref="AK500:AK501" si="4428">+IF(X500=2,1,0)+IF(W500=2,1,0)</f>
        <v>0</v>
      </c>
      <c r="AL500" s="1">
        <f t="shared" ref="AL500:AL501" si="4429">+IF(Y500=2,1,0)+IF(Z500=2,1,0)</f>
        <v>0</v>
      </c>
      <c r="AM500" s="1">
        <f t="shared" ref="AM500:AM501" si="4430">+IF(AA500=2,1,0)</f>
        <v>0</v>
      </c>
      <c r="AN500" s="1">
        <f t="shared" ref="AN500:AN501" si="4431">+IF(AB500=2,1,0)</f>
        <v>0</v>
      </c>
      <c r="AO500" s="294"/>
      <c r="AP500" s="294"/>
      <c r="AQ500" s="294"/>
      <c r="AR500" s="294"/>
      <c r="AS500" s="298">
        <f t="shared" ref="AS500:AS503" si="4432">IF(AND(AO500&gt;0,OR(BR500&gt;=2,BR500=1)),1,0)</f>
        <v>0</v>
      </c>
      <c r="AT500" s="298">
        <f t="shared" ref="AT500:AT503" si="4433">IF(AND(AP500&gt;0,OR(BR500&gt;=2,BR500=1)),1,0)</f>
        <v>0</v>
      </c>
      <c r="AU500" s="298">
        <f t="shared" ref="AU500:AU503" si="4434">IF(AND(AQ500&gt;0,OR(BR500&gt;=2,BR500=1)),1,0)</f>
        <v>0</v>
      </c>
      <c r="AV500" s="298">
        <f t="shared" ref="AV500:AV503" si="4435">IF(AND(AR500&gt;0,OR(BR500&gt;=2,BR500=1)),AR500/G500,0)</f>
        <v>0</v>
      </c>
      <c r="AW500" s="294"/>
      <c r="AX500" s="294"/>
      <c r="AY500" s="294"/>
      <c r="AZ500" s="294"/>
      <c r="BA500" s="294"/>
      <c r="BB500" s="294"/>
      <c r="BC500" s="294"/>
      <c r="BD500" s="294"/>
      <c r="BE500" s="294"/>
      <c r="BF500" s="294"/>
      <c r="BG500" s="294"/>
      <c r="BH500" s="294"/>
      <c r="BI500" s="294"/>
      <c r="BJ500" s="294"/>
      <c r="BK500" s="294"/>
      <c r="BL500" s="294"/>
      <c r="BM500" s="294"/>
      <c r="BN500" s="294"/>
      <c r="BO500" s="294"/>
      <c r="BP500" s="1"/>
      <c r="BQ500" s="294"/>
      <c r="BR500" s="17">
        <v>1</v>
      </c>
      <c r="BS500" s="1">
        <f t="shared" si="4373"/>
        <v>0</v>
      </c>
      <c r="BT500" s="17">
        <f t="shared" ref="BT500:BT501" si="4436">+BS500*2</f>
        <v>0</v>
      </c>
      <c r="BU500" s="294">
        <v>8</v>
      </c>
      <c r="BV500" s="294"/>
      <c r="BW500" s="294"/>
      <c r="BX500" s="294"/>
      <c r="BY500" s="294"/>
      <c r="BZ500" s="294"/>
      <c r="CA500" s="294"/>
      <c r="CB500" s="294"/>
      <c r="CC500" s="294"/>
      <c r="CD500" s="1"/>
      <c r="CE500" s="1"/>
      <c r="CF500" s="1"/>
      <c r="CG500" s="294"/>
      <c r="CH500" s="1"/>
      <c r="CI500" s="1"/>
      <c r="CJ500" s="1"/>
      <c r="CK500" s="383"/>
      <c r="CL500" s="383"/>
      <c r="CM500" s="383"/>
      <c r="CN500" s="1">
        <f t="shared" ref="CN500:CN501" si="4437">+SUM(BX500:CC500)*BW500</f>
        <v>0</v>
      </c>
      <c r="CO500" s="1">
        <f t="shared" ref="CO500:CO501" si="4438">+SUM(BX500:CC500)*BW500</f>
        <v>0</v>
      </c>
      <c r="CP500" s="20">
        <f t="shared" ref="CP500:CP501" si="4439">+SUM(BY500:CC500)*2.5+SUM(CD500:CG500)*0.5+SUM(CH500:CJ500)*2.5</f>
        <v>0</v>
      </c>
      <c r="CQ500" s="351"/>
      <c r="CR500" s="299">
        <f t="shared" ref="CR500" si="4440">+IF(SUM(AX500:BM500)&gt;0,1,0)</f>
        <v>0</v>
      </c>
      <c r="CS500" s="294"/>
      <c r="CT500" s="294"/>
      <c r="CU500" s="1"/>
      <c r="CV500" s="1"/>
      <c r="CW500" s="1"/>
      <c r="CX500" s="1"/>
      <c r="CY500" s="1"/>
      <c r="CZ500" s="294"/>
      <c r="DA500" s="17">
        <f t="shared" ref="DA500:DA501" si="4441">+CY500</f>
        <v>0</v>
      </c>
      <c r="DB500" s="359">
        <f t="shared" si="4374"/>
        <v>0</v>
      </c>
      <c r="DC500" s="359">
        <f t="shared" si="4375"/>
        <v>0</v>
      </c>
      <c r="DD500" s="294"/>
      <c r="DE500" s="294"/>
      <c r="DF500" s="294"/>
      <c r="DG500" s="294"/>
      <c r="DH500" s="294"/>
      <c r="DI500" s="294"/>
      <c r="DJ500" s="294"/>
      <c r="DK500" s="294"/>
      <c r="DL500" s="294"/>
      <c r="DM500" s="294"/>
      <c r="DN500" s="294"/>
      <c r="DO500" s="1"/>
      <c r="DP500" s="1"/>
      <c r="DQ500" s="17">
        <f t="shared" ref="DQ500" si="4442">+IF(AND(SUM(S500:AA500)&gt;0,SUM(FA500:FF500)&gt;0),CT500,0)</f>
        <v>0</v>
      </c>
      <c r="DR500" s="17">
        <f t="shared" ref="DR500" si="4443">+IF(AND(SUM(S500:AA500)&gt;0,SUM(FA500:FF500)&gt;0),CU500,0)</f>
        <v>0</v>
      </c>
      <c r="DS500" s="17">
        <f t="shared" ref="DS500" si="4444">+IF(AND(SUM(S500:AA500)&gt;0,SUM(FA500:FF500)&gt;0),CV500,0)</f>
        <v>0</v>
      </c>
      <c r="DT500" s="17">
        <f t="shared" ref="DT500" si="4445">+IF(AND(SUM(S500:AA500)&gt;0,SUM(FA500:FF500)&gt;0),CW500,0)</f>
        <v>0</v>
      </c>
      <c r="DU500" s="17">
        <f t="shared" ref="DU500" si="4446">+IF(AND(SUM(S500:AA500)&gt;0,SUM(FA500:FF500)&gt;0),CX500,0)</f>
        <v>0</v>
      </c>
      <c r="DV500" s="17">
        <f t="shared" ref="DV500" si="4447">+IF(AND(SUM(S500:AA500)&gt;0,SUM(FA500:FF500)&gt;0),CY500,0)</f>
        <v>0</v>
      </c>
      <c r="DW500" s="1"/>
      <c r="DX500" s="1"/>
      <c r="DY500" s="20">
        <f t="shared" ref="DY500" si="4448">+IF(AND(SUM(S500:AB500)&gt;0,SUM(FA500:FF500)&gt;0,DG500&gt;=3),DG500,0)</f>
        <v>0</v>
      </c>
      <c r="DZ500" s="20">
        <f t="shared" ref="DZ500" si="4449">+IF(AND(SUM(S500:AB500)&gt;0,SUM(FA500:FF500)&gt;0,DH500&gt;=3),DH500,0)</f>
        <v>0</v>
      </c>
      <c r="EA500" s="20">
        <f t="shared" ref="EA500" si="4450">+IF(AND(SUM(S500:AB500)&gt;0,SUM(FA500:FF500)&gt;0,DI500&gt;=3),DI500,0)</f>
        <v>0</v>
      </c>
      <c r="EB500" s="20">
        <f t="shared" ref="EB500" si="4451">+IF(AND(SUM(S500:AB500)&gt;0,SUM(FA500:FF500)&gt;0,DJ500&gt;=3),DJ500,0)</f>
        <v>0</v>
      </c>
      <c r="EC500" s="18">
        <f t="shared" si="4328"/>
        <v>0</v>
      </c>
      <c r="ED500" s="19">
        <f t="shared" ref="ED500" si="4452">+IF(EC500&lt;&gt;0,EC500*3,0)</f>
        <v>0</v>
      </c>
      <c r="EE500" s="19">
        <f t="shared" si="4363"/>
        <v>0</v>
      </c>
      <c r="EF500" s="1">
        <f t="shared" ref="EF500" si="4453">+IF(EE500&gt;0,CT500*4,0)</f>
        <v>0</v>
      </c>
      <c r="EG500" s="18">
        <f>+IF(AND(CT500+EC500=0,SUM(AO500:AR500)&gt;0,SUM(DK500:DN500)&gt;0),(CU500+CV500+CW500+CX500)*2+CY500*5,(EC500+CT500-FO500)*5)+IF(AND(EC500+DQ500+CT500=0,SUM(AO500:AR500)&gt;0),SUM(CU500:CX500)*2+CY500*5,0)</f>
        <v>0</v>
      </c>
      <c r="EH500" s="341"/>
      <c r="EI500" s="294"/>
      <c r="EJ500" s="294"/>
      <c r="EK500" s="294"/>
      <c r="EL500" s="19"/>
      <c r="EM500" s="19"/>
      <c r="EN500" s="19"/>
      <c r="EO500" s="366"/>
      <c r="EP500" s="366"/>
      <c r="EQ500" s="374"/>
      <c r="ER500" s="374"/>
      <c r="ES500" s="374"/>
      <c r="ET500" s="374"/>
      <c r="EU500" s="18">
        <f t="shared" ref="EU500" si="4454">IF(SUM(CU500:CX500)&gt;0,CZ500*1+2,0)</f>
        <v>0</v>
      </c>
      <c r="EV500" s="18">
        <f t="shared" si="4412"/>
        <v>0</v>
      </c>
      <c r="EW500" s="341"/>
      <c r="EX500" s="341"/>
      <c r="EY500" s="341"/>
      <c r="EZ500" s="365">
        <f t="shared" si="4376"/>
        <v>0</v>
      </c>
      <c r="FA500" s="294"/>
      <c r="FB500" s="294"/>
      <c r="FC500" s="294"/>
      <c r="FD500" s="300"/>
      <c r="FE500" s="300"/>
      <c r="FF500" s="300"/>
      <c r="FG500" s="300"/>
      <c r="FH500" s="300"/>
      <c r="FI500" s="300"/>
      <c r="FJ500" s="300"/>
      <c r="FK500" s="294"/>
      <c r="FL500" s="294"/>
      <c r="FM500" s="294"/>
      <c r="FN500" s="294"/>
      <c r="FO500" s="294"/>
      <c r="FP500" s="20">
        <f t="shared" ref="FP500:FP503" si="4455">+FO500*3</f>
        <v>0</v>
      </c>
      <c r="FQ500" s="20">
        <f t="shared" ref="FQ500" si="4456">+DE500</f>
        <v>0</v>
      </c>
      <c r="FR500" s="20">
        <f t="shared" ref="FR500" si="4457">+DF500</f>
        <v>0</v>
      </c>
      <c r="FS500" s="20">
        <f t="shared" ref="FS500" si="4458">+IF(DG500&lt;3,DG500,0)</f>
        <v>0</v>
      </c>
      <c r="FT500" s="20">
        <f t="shared" ref="FT500" si="4459">+IF(DH500&lt;3,DH500,0)</f>
        <v>0</v>
      </c>
      <c r="FU500" s="20">
        <f t="shared" ref="FU500" si="4460">+IF(DI500&lt;3,DI500,0)</f>
        <v>0</v>
      </c>
      <c r="FV500" s="20">
        <f t="shared" ref="FV500" si="4461">+IF(DJ500&lt;3,DJ500,0)</f>
        <v>0</v>
      </c>
      <c r="FW500" s="294"/>
    </row>
    <row r="501" spans="1:180" s="301" customFormat="1" ht="27.75" customHeight="1">
      <c r="A501" s="295"/>
      <c r="B501" s="296" t="s">
        <v>983</v>
      </c>
      <c r="C501" s="296" t="s">
        <v>903</v>
      </c>
      <c r="D501" s="296" t="s">
        <v>53</v>
      </c>
      <c r="E501" s="296" t="s">
        <v>53</v>
      </c>
      <c r="F501" s="296">
        <v>39</v>
      </c>
      <c r="G501" s="296">
        <f>F501</f>
        <v>39</v>
      </c>
      <c r="H501" s="297"/>
      <c r="I501" s="297"/>
      <c r="J501" s="294"/>
      <c r="K501" s="294"/>
      <c r="L501" s="294"/>
      <c r="M501" s="294"/>
      <c r="N501" s="297"/>
      <c r="O501" s="297"/>
      <c r="P501" s="1"/>
      <c r="Q501" s="16"/>
      <c r="R501" s="1"/>
      <c r="S501" s="294"/>
      <c r="T501" s="294"/>
      <c r="U501" s="294"/>
      <c r="V501" s="294"/>
      <c r="W501" s="294"/>
      <c r="X501" s="294"/>
      <c r="Y501" s="294"/>
      <c r="Z501" s="294"/>
      <c r="AA501" s="294"/>
      <c r="AB501" s="294"/>
      <c r="AC501" s="1">
        <f t="shared" si="4420"/>
        <v>0</v>
      </c>
      <c r="AD501" s="1">
        <f t="shared" si="4421"/>
        <v>0</v>
      </c>
      <c r="AE501" s="1">
        <f t="shared" si="4422"/>
        <v>0</v>
      </c>
      <c r="AF501" s="1">
        <f t="shared" si="4423"/>
        <v>0</v>
      </c>
      <c r="AG501" s="1">
        <f t="shared" si="4424"/>
        <v>0</v>
      </c>
      <c r="AH501" s="1">
        <f t="shared" si="4425"/>
        <v>0</v>
      </c>
      <c r="AI501" s="1">
        <f t="shared" si="4426"/>
        <v>0</v>
      </c>
      <c r="AJ501" s="1">
        <f t="shared" si="4427"/>
        <v>0</v>
      </c>
      <c r="AK501" s="1">
        <f t="shared" si="4428"/>
        <v>0</v>
      </c>
      <c r="AL501" s="1">
        <f t="shared" si="4429"/>
        <v>0</v>
      </c>
      <c r="AM501" s="1">
        <f t="shared" si="4430"/>
        <v>0</v>
      </c>
      <c r="AN501" s="1">
        <f t="shared" si="4431"/>
        <v>0</v>
      </c>
      <c r="AO501" s="294"/>
      <c r="AP501" s="294"/>
      <c r="AQ501" s="294"/>
      <c r="AR501" s="294"/>
      <c r="AS501" s="298">
        <f t="shared" si="4432"/>
        <v>0</v>
      </c>
      <c r="AT501" s="298">
        <f t="shared" si="4433"/>
        <v>0</v>
      </c>
      <c r="AU501" s="298">
        <f t="shared" si="4434"/>
        <v>0</v>
      </c>
      <c r="AV501" s="298">
        <f t="shared" si="4435"/>
        <v>0</v>
      </c>
      <c r="AW501" s="294"/>
      <c r="AX501" s="294"/>
      <c r="AY501" s="294">
        <v>1</v>
      </c>
      <c r="AZ501" s="294"/>
      <c r="BA501" s="294"/>
      <c r="BB501" s="294"/>
      <c r="BC501" s="294"/>
      <c r="BD501" s="294"/>
      <c r="BE501" s="294"/>
      <c r="BF501" s="294"/>
      <c r="BG501" s="294"/>
      <c r="BH501" s="294"/>
      <c r="BI501" s="294"/>
      <c r="BJ501" s="294"/>
      <c r="BK501" s="294"/>
      <c r="BL501" s="294"/>
      <c r="BM501" s="294"/>
      <c r="BN501" s="294"/>
      <c r="BO501" s="294"/>
      <c r="BP501" s="1"/>
      <c r="BQ501" s="294"/>
      <c r="BR501" s="17">
        <v>1</v>
      </c>
      <c r="BS501" s="1">
        <f t="shared" si="4373"/>
        <v>0</v>
      </c>
      <c r="BT501" s="17">
        <f t="shared" si="4436"/>
        <v>0</v>
      </c>
      <c r="BU501" s="294"/>
      <c r="BV501" s="294">
        <v>1</v>
      </c>
      <c r="BW501" s="294">
        <v>1</v>
      </c>
      <c r="BX501" s="294">
        <v>1</v>
      </c>
      <c r="BY501" s="294"/>
      <c r="BZ501" s="294"/>
      <c r="CA501" s="294"/>
      <c r="CB501" s="294"/>
      <c r="CC501" s="294"/>
      <c r="CD501" s="1"/>
      <c r="CE501" s="1"/>
      <c r="CF501" s="1"/>
      <c r="CG501" s="294"/>
      <c r="CH501" s="1">
        <v>1</v>
      </c>
      <c r="CI501" s="1"/>
      <c r="CJ501" s="1"/>
      <c r="CK501" s="383"/>
      <c r="CL501" s="383"/>
      <c r="CM501" s="383"/>
      <c r="CN501" s="1">
        <f t="shared" si="4437"/>
        <v>1</v>
      </c>
      <c r="CO501" s="1">
        <f t="shared" si="4438"/>
        <v>1</v>
      </c>
      <c r="CP501" s="20">
        <f t="shared" si="4439"/>
        <v>2.5</v>
      </c>
      <c r="CQ501" s="351"/>
      <c r="CR501" s="299">
        <f>+IF(SUM(AX501:BM501)&gt;0,1,0)</f>
        <v>1</v>
      </c>
      <c r="CS501" s="294">
        <v>2</v>
      </c>
      <c r="CT501" s="294">
        <v>2</v>
      </c>
      <c r="CU501" s="1"/>
      <c r="CV501" s="1"/>
      <c r="CW501" s="1">
        <v>3</v>
      </c>
      <c r="CX501" s="1"/>
      <c r="CY501" s="1">
        <v>4</v>
      </c>
      <c r="CZ501" s="294">
        <v>7</v>
      </c>
      <c r="DA501" s="17">
        <f t="shared" si="4441"/>
        <v>4</v>
      </c>
      <c r="DB501" s="359">
        <f t="shared" si="4374"/>
        <v>11</v>
      </c>
      <c r="DC501" s="359">
        <f t="shared" si="4375"/>
        <v>7</v>
      </c>
      <c r="DD501" s="294"/>
      <c r="DE501" s="294">
        <v>9</v>
      </c>
      <c r="DF501" s="294">
        <v>12</v>
      </c>
      <c r="DG501" s="294"/>
      <c r="DH501" s="294"/>
      <c r="DI501" s="294"/>
      <c r="DJ501" s="294"/>
      <c r="DK501" s="294"/>
      <c r="DL501" s="294"/>
      <c r="DM501" s="294"/>
      <c r="DN501" s="294"/>
      <c r="DO501" s="1"/>
      <c r="DP501" s="1"/>
      <c r="DQ501" s="17">
        <f>+IF(AND(SUM(S501:AA501)&gt;0,SUM(FA501:FF501)&gt;0),CT501,0)</f>
        <v>0</v>
      </c>
      <c r="DR501" s="17">
        <f>+IF(AND(SUM(S501:AA501)&gt;0,SUM(FA501:FF501)&gt;0),CU501,0)</f>
        <v>0</v>
      </c>
      <c r="DS501" s="17">
        <f>+IF(AND(SUM(S501:AA501)&gt;0,SUM(FA501:FF501)&gt;0),CV501,0)</f>
        <v>0</v>
      </c>
      <c r="DT501" s="17">
        <f>+IF(AND(SUM(S501:AA501)&gt;0,SUM(FA501:FF501)&gt;0),CW501,0)</f>
        <v>0</v>
      </c>
      <c r="DU501" s="17">
        <f>+IF(AND(SUM(S501:AA501)&gt;0,SUM(FA501:FF501)&gt;0),CX501,0)</f>
        <v>0</v>
      </c>
      <c r="DV501" s="17">
        <f>+IF(AND(SUM(T501:AB501)&gt;0,SUM(FA501:FG501)&gt;0),CY501,0)</f>
        <v>0</v>
      </c>
      <c r="DW501" s="1"/>
      <c r="DX501" s="1"/>
      <c r="DY501" s="20">
        <f>+IF(AND(SUM(S501:AB501)&gt;0,SUM(FA501:FF501)&gt;0,DG501&gt;=3),DG501,0)</f>
        <v>0</v>
      </c>
      <c r="DZ501" s="20">
        <f>+IF(AND(SUM(S501:AB501)&gt;0,SUM(FA501:FF501)&gt;0,DH501&gt;=3),DH501,0)</f>
        <v>0</v>
      </c>
      <c r="EA501" s="20">
        <f>+IF(AND(SUM(S501:AB501)&gt;0,SUM(FA501:FF501)&gt;0,DI501&gt;=3),DI501,0)</f>
        <v>0</v>
      </c>
      <c r="EB501" s="20">
        <f>+IF(AND(SUM(S501:AB501)&gt;0,SUM(FA501:FF501)&gt;0,DJ501&gt;=3),DJ501,0)</f>
        <v>0</v>
      </c>
      <c r="EC501" s="18">
        <f t="shared" si="4328"/>
        <v>0</v>
      </c>
      <c r="ED501" s="19"/>
      <c r="EE501" s="19"/>
      <c r="EF501" s="1">
        <f>+IF(EE501&gt;0,CT501*4,0)+8</f>
        <v>8</v>
      </c>
      <c r="EG501" s="18"/>
      <c r="EH501" s="341"/>
      <c r="EI501" s="294"/>
      <c r="EJ501" s="294">
        <f>3*4.5</f>
        <v>13.5</v>
      </c>
      <c r="EK501" s="294">
        <f>4*4.5</f>
        <v>18</v>
      </c>
      <c r="EL501" s="19">
        <v>1</v>
      </c>
      <c r="EM501" s="19"/>
      <c r="EN501" s="19"/>
      <c r="EO501" s="366"/>
      <c r="EP501" s="366"/>
      <c r="EQ501" s="374"/>
      <c r="ER501" s="374"/>
      <c r="ES501" s="374"/>
      <c r="ET501" s="374"/>
      <c r="EU501" s="18">
        <f>IF(SUM(CU501:CX501)&gt;0,CZ501*1+2,0)</f>
        <v>9</v>
      </c>
      <c r="EV501" s="18">
        <f t="shared" si="4412"/>
        <v>2</v>
      </c>
      <c r="EW501" s="341">
        <v>1</v>
      </c>
      <c r="EX501" s="341">
        <v>1</v>
      </c>
      <c r="EY501" s="341">
        <v>5</v>
      </c>
      <c r="EZ501" s="365">
        <f t="shared" si="4376"/>
        <v>0.5</v>
      </c>
      <c r="FA501" s="294"/>
      <c r="FB501" s="294"/>
      <c r="FC501" s="294"/>
      <c r="FD501" s="300"/>
      <c r="FE501" s="300"/>
      <c r="FF501" s="300"/>
      <c r="FG501" s="300"/>
      <c r="FH501" s="300"/>
      <c r="FI501" s="300"/>
      <c r="FJ501" s="300">
        <f>F501</f>
        <v>39</v>
      </c>
      <c r="FK501" s="294"/>
      <c r="FL501" s="294"/>
      <c r="FM501" s="294"/>
      <c r="FN501" s="294"/>
      <c r="FO501" s="294"/>
      <c r="FP501" s="20">
        <f t="shared" si="4455"/>
        <v>0</v>
      </c>
      <c r="FQ501" s="20">
        <f>+DE501</f>
        <v>9</v>
      </c>
      <c r="FR501" s="20">
        <f>+DF501</f>
        <v>12</v>
      </c>
      <c r="FS501" s="20">
        <f>+IF(DG501&lt;3,DG501,0)</f>
        <v>0</v>
      </c>
      <c r="FT501" s="20">
        <f>+IF(DH501&lt;3,DH501,0)</f>
        <v>0</v>
      </c>
      <c r="FU501" s="20">
        <f>+IF(DI501&lt;3,DI501,0)</f>
        <v>0</v>
      </c>
      <c r="FV501" s="20">
        <f>+IF(DJ501&lt;3,DJ501,0)</f>
        <v>0</v>
      </c>
      <c r="FW501" s="294" t="s">
        <v>984</v>
      </c>
    </row>
    <row r="502" spans="1:180" s="301" customFormat="1" ht="27.75" customHeight="1">
      <c r="A502" s="295"/>
      <c r="B502" s="324" t="s">
        <v>932</v>
      </c>
      <c r="C502" s="41" t="s">
        <v>593</v>
      </c>
      <c r="D502" s="296"/>
      <c r="E502" s="296"/>
      <c r="F502" s="296"/>
      <c r="G502" s="296"/>
      <c r="H502" s="297"/>
      <c r="I502" s="297"/>
      <c r="J502" s="294"/>
      <c r="K502" s="294"/>
      <c r="L502" s="294"/>
      <c r="M502" s="294"/>
      <c r="N502" s="297"/>
      <c r="O502" s="297"/>
      <c r="P502" s="1"/>
      <c r="Q502" s="16"/>
      <c r="R502" s="1"/>
      <c r="S502" s="294"/>
      <c r="T502" s="294"/>
      <c r="U502" s="294"/>
      <c r="V502" s="294"/>
      <c r="W502" s="294"/>
      <c r="X502" s="294"/>
      <c r="Y502" s="294"/>
      <c r="Z502" s="294"/>
      <c r="AA502" s="294"/>
      <c r="AB502" s="294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294"/>
      <c r="AP502" s="294"/>
      <c r="AQ502" s="294"/>
      <c r="AR502" s="294"/>
      <c r="AS502" s="298">
        <f t="shared" si="4432"/>
        <v>0</v>
      </c>
      <c r="AT502" s="298">
        <f t="shared" si="4433"/>
        <v>0</v>
      </c>
      <c r="AU502" s="298">
        <f t="shared" si="4434"/>
        <v>0</v>
      </c>
      <c r="AV502" s="298">
        <f t="shared" si="4435"/>
        <v>0</v>
      </c>
      <c r="AW502" s="294"/>
      <c r="AX502" s="294"/>
      <c r="AY502" s="294"/>
      <c r="AZ502" s="294"/>
      <c r="BA502" s="294"/>
      <c r="BB502" s="294"/>
      <c r="BC502" s="294"/>
      <c r="BD502" s="294"/>
      <c r="BE502" s="294"/>
      <c r="BF502" s="294"/>
      <c r="BG502" s="294"/>
      <c r="BH502" s="294"/>
      <c r="BI502" s="294"/>
      <c r="BJ502" s="294"/>
      <c r="BK502" s="294"/>
      <c r="BL502" s="294"/>
      <c r="BM502" s="294"/>
      <c r="BN502" s="294"/>
      <c r="BO502" s="294">
        <v>1</v>
      </c>
      <c r="BP502" s="1"/>
      <c r="BQ502" s="294"/>
      <c r="BR502" s="17">
        <v>1</v>
      </c>
      <c r="BS502" s="1">
        <f t="shared" si="4373"/>
        <v>0</v>
      </c>
      <c r="BT502" s="17"/>
      <c r="BU502" s="294">
        <v>8</v>
      </c>
      <c r="BV502" s="294"/>
      <c r="BW502" s="294"/>
      <c r="BX502" s="294"/>
      <c r="BY502" s="294"/>
      <c r="BZ502" s="294"/>
      <c r="CA502" s="294"/>
      <c r="CB502" s="294"/>
      <c r="CC502" s="294"/>
      <c r="CD502" s="1"/>
      <c r="CE502" s="1"/>
      <c r="CF502" s="1"/>
      <c r="CG502" s="294"/>
      <c r="CH502" s="1"/>
      <c r="CI502" s="1"/>
      <c r="CJ502" s="1"/>
      <c r="CK502" s="383"/>
      <c r="CL502" s="383"/>
      <c r="CM502" s="383"/>
      <c r="CN502" s="1"/>
      <c r="CO502" s="1"/>
      <c r="CP502" s="20"/>
      <c r="CQ502" s="351"/>
      <c r="CR502" s="299"/>
      <c r="CS502" s="294"/>
      <c r="CT502" s="294"/>
      <c r="CU502" s="1"/>
      <c r="CV502" s="1"/>
      <c r="CW502" s="1"/>
      <c r="CX502" s="1"/>
      <c r="CY502" s="1"/>
      <c r="CZ502" s="294"/>
      <c r="DA502" s="17"/>
      <c r="DB502" s="359">
        <f t="shared" si="4374"/>
        <v>0</v>
      </c>
      <c r="DC502" s="359">
        <f t="shared" si="4375"/>
        <v>0</v>
      </c>
      <c r="DD502" s="294"/>
      <c r="DE502" s="294"/>
      <c r="DF502" s="294"/>
      <c r="DG502" s="294"/>
      <c r="DH502" s="294"/>
      <c r="DI502" s="294"/>
      <c r="DJ502" s="294"/>
      <c r="DK502" s="294"/>
      <c r="DL502" s="294"/>
      <c r="DM502" s="294"/>
      <c r="DN502" s="294"/>
      <c r="DO502" s="1"/>
      <c r="DP502" s="1"/>
      <c r="DQ502" s="17"/>
      <c r="DR502" s="17"/>
      <c r="DS502" s="17"/>
      <c r="DT502" s="17"/>
      <c r="DU502" s="17"/>
      <c r="DV502" s="17"/>
      <c r="DW502" s="1"/>
      <c r="DX502" s="1"/>
      <c r="DY502" s="20"/>
      <c r="DZ502" s="20"/>
      <c r="EA502" s="20"/>
      <c r="EB502" s="20"/>
      <c r="EC502" s="18"/>
      <c r="ED502" s="19"/>
      <c r="EE502" s="19"/>
      <c r="EF502" s="1"/>
      <c r="EG502" s="18"/>
      <c r="EH502" s="341"/>
      <c r="EI502" s="294"/>
      <c r="EJ502" s="294"/>
      <c r="EK502" s="294"/>
      <c r="EL502" s="19"/>
      <c r="EM502" s="19"/>
      <c r="EN502" s="19"/>
      <c r="EO502" s="366"/>
      <c r="EP502" s="366"/>
      <c r="EQ502" s="374"/>
      <c r="ER502" s="374"/>
      <c r="ES502" s="374"/>
      <c r="ET502" s="374"/>
      <c r="EU502" s="18"/>
      <c r="EV502" s="18">
        <f t="shared" si="4412"/>
        <v>0</v>
      </c>
      <c r="EW502" s="341"/>
      <c r="EX502" s="341"/>
      <c r="EY502" s="341"/>
      <c r="EZ502" s="365">
        <f t="shared" si="4376"/>
        <v>0</v>
      </c>
      <c r="FA502" s="294"/>
      <c r="FB502" s="294"/>
      <c r="FC502" s="294"/>
      <c r="FD502" s="300"/>
      <c r="FE502" s="300"/>
      <c r="FF502" s="300"/>
      <c r="FG502" s="300"/>
      <c r="FH502" s="300"/>
      <c r="FI502" s="300"/>
      <c r="FJ502" s="300"/>
      <c r="FK502" s="294"/>
      <c r="FL502" s="294"/>
      <c r="FM502" s="294"/>
      <c r="FN502" s="294"/>
      <c r="FO502" s="294"/>
      <c r="FP502" s="20">
        <f t="shared" si="4455"/>
        <v>0</v>
      </c>
      <c r="FQ502" s="20"/>
      <c r="FR502" s="20"/>
      <c r="FS502" s="20"/>
      <c r="FT502" s="20"/>
      <c r="FU502" s="20"/>
      <c r="FV502" s="20"/>
      <c r="FW502" s="294"/>
    </row>
    <row r="503" spans="1:180" s="301" customFormat="1" ht="27.75" customHeight="1">
      <c r="A503" s="295"/>
      <c r="B503" s="296" t="s">
        <v>985</v>
      </c>
      <c r="C503" s="296" t="s">
        <v>1059</v>
      </c>
      <c r="D503" s="296" t="s">
        <v>53</v>
      </c>
      <c r="E503" s="296" t="s">
        <v>53</v>
      </c>
      <c r="F503" s="296">
        <v>21</v>
      </c>
      <c r="G503" s="296">
        <f>F503</f>
        <v>21</v>
      </c>
      <c r="H503" s="297"/>
      <c r="I503" s="297"/>
      <c r="J503" s="294"/>
      <c r="K503" s="294"/>
      <c r="L503" s="294"/>
      <c r="M503" s="294"/>
      <c r="N503" s="297"/>
      <c r="O503" s="297"/>
      <c r="P503" s="1"/>
      <c r="Q503" s="16"/>
      <c r="R503" s="1"/>
      <c r="S503" s="294"/>
      <c r="T503" s="294"/>
      <c r="U503" s="294"/>
      <c r="V503" s="294"/>
      <c r="W503" s="294"/>
      <c r="X503" s="294"/>
      <c r="Y503" s="294"/>
      <c r="Z503" s="294"/>
      <c r="AA503" s="294"/>
      <c r="AB503" s="294"/>
      <c r="AC503" s="1">
        <f t="shared" ref="AC503" si="4462">+IF(S503=1,1,0)+IF(T503=1,1,0)</f>
        <v>0</v>
      </c>
      <c r="AD503" s="1">
        <f t="shared" ref="AD503" si="4463">+IF(U503=1,1,0)+IF(V503=1,1,0)</f>
        <v>0</v>
      </c>
      <c r="AE503" s="1">
        <f t="shared" ref="AE503" si="4464">+IF(W503=1,1,0)+IF(X503=1,1,0)</f>
        <v>0</v>
      </c>
      <c r="AF503" s="1">
        <f t="shared" ref="AF503" si="4465">+IF(Y503=1,1,0)+IF(Z503=1,1,0)</f>
        <v>0</v>
      </c>
      <c r="AG503" s="1">
        <f t="shared" ref="AG503" si="4466">+IF(AA503=1,1,0)</f>
        <v>0</v>
      </c>
      <c r="AH503" s="1">
        <f t="shared" ref="AH503" si="4467">+IF(AB503=1,1,0)</f>
        <v>0</v>
      </c>
      <c r="AI503" s="1">
        <f t="shared" ref="AI503" si="4468">+IF(S503=2,1,0)+IF(T503=2,1,0)</f>
        <v>0</v>
      </c>
      <c r="AJ503" s="1">
        <f t="shared" ref="AJ503" si="4469">+IF(U503=2,1,0)+IF(V503=2,1,0)</f>
        <v>0</v>
      </c>
      <c r="AK503" s="1">
        <f t="shared" ref="AK503" si="4470">+IF(X503=2,1,0)+IF(W503=2,1,0)</f>
        <v>0</v>
      </c>
      <c r="AL503" s="1">
        <f t="shared" ref="AL503" si="4471">+IF(Y503=2,1,0)+IF(Z503=2,1,0)</f>
        <v>0</v>
      </c>
      <c r="AM503" s="1">
        <f t="shared" ref="AM503" si="4472">+IF(AA503=2,1,0)</f>
        <v>0</v>
      </c>
      <c r="AN503" s="1">
        <f t="shared" ref="AN503" si="4473">+IF(AB503=2,1,0)</f>
        <v>0</v>
      </c>
      <c r="AO503" s="294"/>
      <c r="AP503" s="294">
        <f>G503</f>
        <v>21</v>
      </c>
      <c r="AQ503" s="294"/>
      <c r="AR503" s="294"/>
      <c r="AS503" s="298">
        <f t="shared" si="4432"/>
        <v>0</v>
      </c>
      <c r="AT503" s="298">
        <f t="shared" si="4433"/>
        <v>1</v>
      </c>
      <c r="AU503" s="298">
        <f t="shared" si="4434"/>
        <v>0</v>
      </c>
      <c r="AV503" s="298">
        <f t="shared" si="4435"/>
        <v>0</v>
      </c>
      <c r="AW503" s="294"/>
      <c r="AX503" s="294"/>
      <c r="AY503" s="294">
        <v>1</v>
      </c>
      <c r="AZ503" s="294"/>
      <c r="BA503" s="294"/>
      <c r="BB503" s="294"/>
      <c r="BC503" s="294"/>
      <c r="BD503" s="294"/>
      <c r="BE503" s="294"/>
      <c r="BF503" s="294"/>
      <c r="BG503" s="294"/>
      <c r="BH503" s="294"/>
      <c r="BI503" s="294"/>
      <c r="BJ503" s="294"/>
      <c r="BK503" s="294"/>
      <c r="BL503" s="294"/>
      <c r="BM503" s="294"/>
      <c r="BN503" s="294"/>
      <c r="BO503" s="294"/>
      <c r="BP503" s="1"/>
      <c r="BQ503" s="294"/>
      <c r="BR503" s="17">
        <v>1</v>
      </c>
      <c r="BS503" s="1">
        <f t="shared" si="4373"/>
        <v>0</v>
      </c>
      <c r="BT503" s="17">
        <f t="shared" ref="BT503" si="4474">+BS503*2</f>
        <v>0</v>
      </c>
      <c r="BU503" s="294"/>
      <c r="BV503" s="294">
        <v>1</v>
      </c>
      <c r="BW503" s="294">
        <v>1</v>
      </c>
      <c r="BX503" s="294">
        <v>1</v>
      </c>
      <c r="BY503" s="294"/>
      <c r="BZ503" s="294"/>
      <c r="CA503" s="294"/>
      <c r="CB503" s="294"/>
      <c r="CC503" s="294"/>
      <c r="CD503" s="1"/>
      <c r="CE503" s="1"/>
      <c r="CF503" s="1"/>
      <c r="CG503" s="294"/>
      <c r="CH503" s="1">
        <v>1</v>
      </c>
      <c r="CI503" s="1"/>
      <c r="CJ503" s="1"/>
      <c r="CK503" s="383"/>
      <c r="CL503" s="383"/>
      <c r="CM503" s="383"/>
      <c r="CN503" s="1">
        <f>+SUM(BX503:CC503)*BW503</f>
        <v>1</v>
      </c>
      <c r="CO503" s="1">
        <f>+SUM(BX503:CC503)*BW503</f>
        <v>1</v>
      </c>
      <c r="CP503" s="20">
        <f>+SUM(BY503:CC503)*2.5+SUM(CD503:CG503)*0.5+SUM(CH503:CJ503)*2.5</f>
        <v>2.5</v>
      </c>
      <c r="CQ503" s="351"/>
      <c r="CR503" s="299">
        <f>+IF(SUM(AX503:BM503)&gt;0,1,0)</f>
        <v>1</v>
      </c>
      <c r="CS503" s="294"/>
      <c r="CT503" s="294"/>
      <c r="CU503" s="1"/>
      <c r="CV503" s="1"/>
      <c r="CW503" s="1">
        <v>2</v>
      </c>
      <c r="CX503" s="1"/>
      <c r="CY503" s="1">
        <v>2</v>
      </c>
      <c r="CZ503" s="294">
        <v>5</v>
      </c>
      <c r="DA503" s="17">
        <f t="shared" ref="DA503" si="4475">+CY503</f>
        <v>2</v>
      </c>
      <c r="DB503" s="359">
        <f t="shared" si="4374"/>
        <v>7</v>
      </c>
      <c r="DC503" s="359">
        <f t="shared" si="4375"/>
        <v>4</v>
      </c>
      <c r="DD503" s="294"/>
      <c r="DE503" s="294">
        <v>6</v>
      </c>
      <c r="DF503" s="294">
        <v>6</v>
      </c>
      <c r="DG503" s="294"/>
      <c r="DH503" s="294"/>
      <c r="DI503" s="294"/>
      <c r="DJ503" s="294"/>
      <c r="DK503" s="294"/>
      <c r="DL503" s="294"/>
      <c r="DM503" s="294"/>
      <c r="DN503" s="294"/>
      <c r="DO503" s="1"/>
      <c r="DP503" s="1"/>
      <c r="DQ503" s="17">
        <f>+IF(AND(SUM(S503:AA503)&gt;0,SUM(FA503:FF503)&gt;0),CT503,0)</f>
        <v>0</v>
      </c>
      <c r="DR503" s="17">
        <f>+IF(AND(SUM(S503:AA503)&gt;0,SUM(FA503:FF503)&gt;0),CU503,0)</f>
        <v>0</v>
      </c>
      <c r="DS503" s="17">
        <f>+IF(AND(SUM(S503:AA503)&gt;0,SUM(FA503:FF503)&gt;0),CV503,0)</f>
        <v>0</v>
      </c>
      <c r="DT503" s="17">
        <f>+IF(AND(SUM(S503:AA503)&gt;0,SUM(FA503:FF503)&gt;0),CW503,0)</f>
        <v>0</v>
      </c>
      <c r="DU503" s="17">
        <f>+IF(AND(SUM(S503:AA503)&gt;0,SUM(FA503:FF503)&gt;0),CX503,0)</f>
        <v>0</v>
      </c>
      <c r="DV503" s="17">
        <f>+IF(AND(SUM(T503:AB503)&gt;0,SUM(FA503:FG503)&gt;0),CY503,0)</f>
        <v>0</v>
      </c>
      <c r="DW503" s="1"/>
      <c r="DX503" s="1"/>
      <c r="DY503" s="20">
        <f>+IF(AND(SUM(S503:AB503)&gt;0,SUM(FA503:FF503)&gt;0,DG503&gt;=3),DG503,0)</f>
        <v>0</v>
      </c>
      <c r="DZ503" s="20">
        <f>+IF(AND(SUM(S503:AB503)&gt;0,SUM(FA503:FF503)&gt;0,DH503&gt;=3),DH503,0)</f>
        <v>0</v>
      </c>
      <c r="EA503" s="20">
        <f>+IF(AND(SUM(S503:AB503)&gt;0,SUM(FA503:FF503)&gt;0,DI503&gt;=3),DI503,0)</f>
        <v>0</v>
      </c>
      <c r="EB503" s="20">
        <f>+IF(AND(SUM(S503:AB503)&gt;0,SUM(FA503:FF503)&gt;0,DJ503&gt;=3),DJ503,0)</f>
        <v>0</v>
      </c>
      <c r="EC503" s="18">
        <f>+IF(AND(CT503=0,SUM(CU503:CY503)&gt;1,SUM(CU503:CY503)&lt;=4),1,IF(AND(CT503=0,SUM(CU503:CY503)&gt;4),2,0))</f>
        <v>1</v>
      </c>
      <c r="ED503" s="19">
        <f t="shared" ref="ED503" si="4476">+IF(EC503&lt;&gt;0,EC503*3,0)</f>
        <v>3</v>
      </c>
      <c r="EE503" s="19"/>
      <c r="EF503" s="1">
        <f>+IF(EE503&gt;0,CT503*4,0)</f>
        <v>0</v>
      </c>
      <c r="EG503" s="18"/>
      <c r="EH503" s="341"/>
      <c r="EI503" s="294"/>
      <c r="EJ503" s="294">
        <v>9</v>
      </c>
      <c r="EK503" s="294">
        <v>9</v>
      </c>
      <c r="EL503" s="19">
        <v>1</v>
      </c>
      <c r="EM503" s="19"/>
      <c r="EN503" s="19"/>
      <c r="EO503" s="366"/>
      <c r="EP503" s="366"/>
      <c r="EQ503" s="374">
        <v>2</v>
      </c>
      <c r="ER503" s="374"/>
      <c r="ES503" s="374"/>
      <c r="ET503" s="374"/>
      <c r="EU503" s="18">
        <f>IF(SUM(CU503:CX503)&gt;0,CZ503*1+2,0)</f>
        <v>7</v>
      </c>
      <c r="EV503" s="18">
        <f t="shared" si="4412"/>
        <v>2</v>
      </c>
      <c r="EW503" s="341">
        <v>1</v>
      </c>
      <c r="EX503" s="341">
        <v>1</v>
      </c>
      <c r="EY503" s="341">
        <v>4</v>
      </c>
      <c r="EZ503" s="365">
        <f t="shared" si="4376"/>
        <v>0.5</v>
      </c>
      <c r="FA503" s="294"/>
      <c r="FB503" s="294"/>
      <c r="FC503" s="294"/>
      <c r="FD503" s="300"/>
      <c r="FE503" s="300"/>
      <c r="FF503" s="300"/>
      <c r="FG503" s="300"/>
      <c r="FH503" s="300"/>
      <c r="FI503" s="300"/>
      <c r="FJ503" s="300">
        <f>F503</f>
        <v>21</v>
      </c>
      <c r="FK503" s="294"/>
      <c r="FL503" s="294"/>
      <c r="FM503" s="294"/>
      <c r="FN503" s="294"/>
      <c r="FO503" s="294"/>
      <c r="FP503" s="20">
        <f t="shared" si="4455"/>
        <v>0</v>
      </c>
      <c r="FQ503" s="20">
        <f>+DE503</f>
        <v>6</v>
      </c>
      <c r="FR503" s="20">
        <f>+DF503</f>
        <v>6</v>
      </c>
      <c r="FS503" s="20">
        <f>+IF(DG503&lt;3,DG503,0)</f>
        <v>0</v>
      </c>
      <c r="FT503" s="20">
        <f>+IF(DH503&lt;3,DH503,0)</f>
        <v>0</v>
      </c>
      <c r="FU503" s="20">
        <f>+IF(DI503&lt;3,DI503,0)</f>
        <v>0</v>
      </c>
      <c r="FV503" s="20">
        <f>+IF(DJ503&lt;3,DJ503,0)</f>
        <v>0</v>
      </c>
      <c r="FW503" s="294"/>
    </row>
    <row r="504" spans="1:180">
      <c r="A504" s="40"/>
      <c r="B504" s="48"/>
      <c r="C504" s="48"/>
      <c r="D504" s="48"/>
      <c r="E504" s="48"/>
      <c r="F504" s="48"/>
      <c r="G504" s="48"/>
      <c r="H504" s="43"/>
      <c r="I504" s="43"/>
      <c r="J504" s="44"/>
      <c r="K504" s="44"/>
      <c r="L504" s="44"/>
      <c r="M504" s="44"/>
      <c r="N504" s="43"/>
      <c r="O504" s="43"/>
      <c r="P504" s="1"/>
      <c r="Q504" s="16"/>
      <c r="R504" s="1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1">
        <f t="shared" ref="AC504:AC547" si="4477">+IF(S504=1,1,0)+IF(T504=1,1,0)</f>
        <v>0</v>
      </c>
      <c r="AD504" s="1">
        <f t="shared" ref="AD504:AD547" si="4478">+IF(U504=1,1,0)+IF(V504=1,1,0)</f>
        <v>0</v>
      </c>
      <c r="AE504" s="1">
        <f t="shared" ref="AE504:AE547" si="4479">+IF(W504=1,1,0)+IF(X504=1,1,0)</f>
        <v>0</v>
      </c>
      <c r="AF504" s="1">
        <f t="shared" ref="AF504:AF547" si="4480">+IF(Y504=1,1,0)+IF(Z504=1,1,0)</f>
        <v>0</v>
      </c>
      <c r="AG504" s="1">
        <f t="shared" ref="AG504:AH547" si="4481">+IF(AA504=1,1,0)</f>
        <v>0</v>
      </c>
      <c r="AH504" s="1">
        <f t="shared" si="4481"/>
        <v>0</v>
      </c>
      <c r="AI504" s="1">
        <f t="shared" ref="AI504:AI547" si="4482">+IF(S504=2,1,0)+IF(T504=2,1,0)</f>
        <v>0</v>
      </c>
      <c r="AJ504" s="1">
        <f t="shared" ref="AJ504:AJ547" si="4483">+IF(U504=2,1,0)+IF(V504=2,1,0)</f>
        <v>0</v>
      </c>
      <c r="AK504" s="1">
        <f t="shared" ref="AK504:AK547" si="4484">+IF(X504=2,1,0)+IF(W504=2,1,0)</f>
        <v>0</v>
      </c>
      <c r="AL504" s="1">
        <f t="shared" ref="AL504:AL547" si="4485">+IF(Y504=2,1,0)+IF(Z504=2,1,0)</f>
        <v>0</v>
      </c>
      <c r="AM504" s="1">
        <f t="shared" ref="AM504:AN547" si="4486">+IF(AA504=2,1,0)</f>
        <v>0</v>
      </c>
      <c r="AN504" s="1">
        <f t="shared" si="4486"/>
        <v>0</v>
      </c>
      <c r="AO504" s="44"/>
      <c r="AP504" s="44"/>
      <c r="AQ504" s="44"/>
      <c r="AR504" s="44"/>
      <c r="AS504" s="122">
        <f t="shared" si="3993"/>
        <v>0</v>
      </c>
      <c r="AT504" s="122">
        <f t="shared" si="3994"/>
        <v>0</v>
      </c>
      <c r="AU504" s="122">
        <f t="shared" si="3995"/>
        <v>0</v>
      </c>
      <c r="AV504" s="122">
        <f t="shared" si="3942"/>
        <v>0</v>
      </c>
      <c r="AW504" s="44"/>
      <c r="AX504" s="294"/>
      <c r="AY504" s="294"/>
      <c r="AZ504" s="294"/>
      <c r="BA504" s="294"/>
      <c r="BB504" s="294"/>
      <c r="BC504" s="29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127"/>
      <c r="BO504" s="44"/>
      <c r="BP504" s="1"/>
      <c r="BQ504" s="44"/>
      <c r="BR504" s="17"/>
      <c r="BS504" s="1">
        <f t="shared" si="4373"/>
        <v>0</v>
      </c>
      <c r="BT504" s="17">
        <f t="shared" ref="BT504" si="4487">+BS504*2</f>
        <v>0</v>
      </c>
      <c r="BU504" s="44"/>
      <c r="BV504" s="44"/>
      <c r="BW504" s="44"/>
      <c r="BX504" s="44"/>
      <c r="BY504" s="44"/>
      <c r="BZ504" s="44"/>
      <c r="CA504" s="44"/>
      <c r="CB504" s="44"/>
      <c r="CC504" s="44"/>
      <c r="CD504" s="92"/>
      <c r="CE504" s="92"/>
      <c r="CF504" s="92"/>
      <c r="CG504" s="44"/>
      <c r="CH504" s="1"/>
      <c r="CI504" s="1"/>
      <c r="CJ504" s="1"/>
      <c r="CK504" s="383"/>
      <c r="CL504" s="383"/>
      <c r="CM504" s="383"/>
      <c r="CN504" s="1">
        <f t="shared" si="3996"/>
        <v>0</v>
      </c>
      <c r="CO504" s="1">
        <f t="shared" si="3997"/>
        <v>0</v>
      </c>
      <c r="CP504" s="20">
        <f t="shared" si="3998"/>
        <v>0</v>
      </c>
      <c r="CQ504" s="351"/>
      <c r="CR504" s="131">
        <f t="shared" si="4298"/>
        <v>0</v>
      </c>
      <c r="CS504" s="44"/>
      <c r="CT504" s="44"/>
      <c r="CU504" s="1"/>
      <c r="CV504" s="1"/>
      <c r="CW504" s="1"/>
      <c r="CX504" s="1"/>
      <c r="CY504" s="1"/>
      <c r="CZ504" s="44"/>
      <c r="DA504" s="17">
        <f t="shared" ref="DA504" si="4488">+CY504</f>
        <v>0</v>
      </c>
      <c r="DB504" s="359">
        <f t="shared" si="4374"/>
        <v>0</v>
      </c>
      <c r="DC504" s="359">
        <f t="shared" si="4375"/>
        <v>0</v>
      </c>
      <c r="DD504" s="44"/>
      <c r="DE504" s="44"/>
      <c r="DF504" s="44"/>
      <c r="DG504" s="44"/>
      <c r="DH504" s="44"/>
      <c r="DI504" s="44"/>
      <c r="DJ504" s="44"/>
      <c r="DK504" s="44"/>
      <c r="DL504" s="44"/>
      <c r="DM504" s="44"/>
      <c r="DN504" s="44"/>
      <c r="DO504" s="1"/>
      <c r="DP504" s="1"/>
      <c r="DQ504" s="17">
        <f t="shared" si="3999"/>
        <v>0</v>
      </c>
      <c r="DR504" s="17">
        <f t="shared" si="4000"/>
        <v>0</v>
      </c>
      <c r="DS504" s="17">
        <f t="shared" si="4001"/>
        <v>0</v>
      </c>
      <c r="DT504" s="17">
        <f t="shared" si="4002"/>
        <v>0</v>
      </c>
      <c r="DU504" s="17">
        <f t="shared" si="4003"/>
        <v>0</v>
      </c>
      <c r="DV504" s="17">
        <f t="shared" si="4004"/>
        <v>0</v>
      </c>
      <c r="DW504" s="1"/>
      <c r="DX504" s="1"/>
      <c r="DY504" s="20">
        <f t="shared" si="4005"/>
        <v>0</v>
      </c>
      <c r="DZ504" s="20">
        <f t="shared" si="4006"/>
        <v>0</v>
      </c>
      <c r="EA504" s="20">
        <f t="shared" si="4007"/>
        <v>0</v>
      </c>
      <c r="EB504" s="20">
        <f t="shared" si="4008"/>
        <v>0</v>
      </c>
      <c r="EC504" s="18">
        <f>+IF(AND(CT504=0,SUM(CU504:CY504)&gt;1,SUM(CU504:CY504)&lt;=4),1,IF(AND(CT504=0,SUM(CU504:CY504)&gt;4),2,0))</f>
        <v>0</v>
      </c>
      <c r="ED504" s="19">
        <f>+IF(EC504&lt;&gt;0,EC504*3,0)</f>
        <v>0</v>
      </c>
      <c r="EE504" s="19">
        <f t="shared" si="4009"/>
        <v>0</v>
      </c>
      <c r="EF504" s="1">
        <f t="shared" si="4010"/>
        <v>0</v>
      </c>
      <c r="EG504" s="18">
        <f>+IF(AND(CT504+EC504=0,SUM(AO504:AR504)&gt;0,SUM(DK504:DN504)&gt;0),(CU504+CV504+CW504+CX504)*2+CY504*5,(EC504+CT504-FO504)*5)+IF(AND(EC504+DQ504+CT504=0,SUM(AO504:AR504)&gt;0),SUM(CU504:CX504)*2+CY504*5,0)</f>
        <v>0</v>
      </c>
      <c r="EH504" s="341"/>
      <c r="EI504" s="44"/>
      <c r="EJ504" s="44"/>
      <c r="EK504" s="44"/>
      <c r="EL504" s="93"/>
      <c r="EM504" s="93"/>
      <c r="EN504" s="93"/>
      <c r="EO504" s="366"/>
      <c r="EP504" s="366"/>
      <c r="EQ504" s="374"/>
      <c r="ER504" s="374"/>
      <c r="ES504" s="374"/>
      <c r="ET504" s="374"/>
      <c r="EU504" s="18"/>
      <c r="EV504" s="18">
        <f t="shared" ref="EV504" si="4489">+(DR504+DS504+DT504+DU504+DV504)+SUM(BY504:CJ504)*2</f>
        <v>0</v>
      </c>
      <c r="EW504" s="341"/>
      <c r="EX504" s="341"/>
      <c r="EY504" s="341"/>
      <c r="EZ504" s="365">
        <f t="shared" si="4376"/>
        <v>0</v>
      </c>
      <c r="FA504" s="44"/>
      <c r="FB504" s="44"/>
      <c r="FC504" s="44"/>
      <c r="FD504" s="45"/>
      <c r="FE504" s="45"/>
      <c r="FF504" s="45"/>
      <c r="FG504" s="300"/>
      <c r="FH504" s="45"/>
      <c r="FI504" s="45"/>
      <c r="FJ504" s="45"/>
      <c r="FK504" s="44"/>
      <c r="FL504" s="44"/>
      <c r="FM504" s="44"/>
      <c r="FN504" s="44"/>
      <c r="FO504" s="294"/>
      <c r="FP504" s="310">
        <f t="shared" si="3784"/>
        <v>0</v>
      </c>
      <c r="FQ504" s="20">
        <f t="shared" si="4011"/>
        <v>0</v>
      </c>
      <c r="FR504" s="20">
        <f t="shared" si="4012"/>
        <v>0</v>
      </c>
      <c r="FS504" s="20">
        <f t="shared" si="4013"/>
        <v>0</v>
      </c>
      <c r="FT504" s="20">
        <f t="shared" si="4014"/>
        <v>0</v>
      </c>
      <c r="FU504" s="20">
        <f t="shared" si="4015"/>
        <v>0</v>
      </c>
      <c r="FV504" s="20">
        <f t="shared" si="4016"/>
        <v>0</v>
      </c>
      <c r="FW504" s="44"/>
    </row>
    <row r="505" spans="1:180" s="99" customFormat="1" ht="33" customHeight="1">
      <c r="A505" s="94">
        <f>+A431+1</f>
        <v>9</v>
      </c>
      <c r="B505" s="95" t="s">
        <v>676</v>
      </c>
      <c r="C505" s="96"/>
      <c r="D505" s="96"/>
      <c r="E505" s="96"/>
      <c r="F505" s="96">
        <f t="shared" ref="F505:AK505" si="4490">+SUM(F506:F547)</f>
        <v>788</v>
      </c>
      <c r="G505" s="96">
        <f t="shared" si="4490"/>
        <v>788</v>
      </c>
      <c r="H505" s="96">
        <f t="shared" si="4490"/>
        <v>0</v>
      </c>
      <c r="I505" s="96">
        <f t="shared" si="4490"/>
        <v>0</v>
      </c>
      <c r="J505" s="96">
        <f t="shared" si="4490"/>
        <v>0</v>
      </c>
      <c r="K505" s="96">
        <f t="shared" si="4490"/>
        <v>4</v>
      </c>
      <c r="L505" s="96">
        <f t="shared" si="4490"/>
        <v>0</v>
      </c>
      <c r="M505" s="96">
        <f t="shared" si="4490"/>
        <v>4</v>
      </c>
      <c r="N505" s="96">
        <f t="shared" si="4490"/>
        <v>0</v>
      </c>
      <c r="O505" s="96">
        <f t="shared" si="4490"/>
        <v>0</v>
      </c>
      <c r="P505" s="96">
        <f t="shared" si="4490"/>
        <v>0</v>
      </c>
      <c r="Q505" s="96">
        <f t="shared" si="4490"/>
        <v>0</v>
      </c>
      <c r="R505" s="96">
        <f t="shared" si="4490"/>
        <v>0</v>
      </c>
      <c r="S505" s="96">
        <f t="shared" si="4490"/>
        <v>0</v>
      </c>
      <c r="T505" s="96">
        <f t="shared" si="4490"/>
        <v>0</v>
      </c>
      <c r="U505" s="96">
        <f t="shared" si="4490"/>
        <v>0</v>
      </c>
      <c r="V505" s="96">
        <f t="shared" si="4490"/>
        <v>0</v>
      </c>
      <c r="W505" s="96">
        <f t="shared" si="4490"/>
        <v>0</v>
      </c>
      <c r="X505" s="96">
        <f t="shared" si="4490"/>
        <v>0</v>
      </c>
      <c r="Y505" s="96">
        <f t="shared" si="4490"/>
        <v>1</v>
      </c>
      <c r="Z505" s="96">
        <f t="shared" si="4490"/>
        <v>0</v>
      </c>
      <c r="AA505" s="96">
        <f t="shared" si="4490"/>
        <v>0</v>
      </c>
      <c r="AB505" s="96">
        <f t="shared" si="4490"/>
        <v>0</v>
      </c>
      <c r="AC505" s="96">
        <f t="shared" si="4490"/>
        <v>0</v>
      </c>
      <c r="AD505" s="96">
        <f t="shared" si="4490"/>
        <v>0</v>
      </c>
      <c r="AE505" s="96">
        <f t="shared" si="4490"/>
        <v>0</v>
      </c>
      <c r="AF505" s="96">
        <f t="shared" si="4490"/>
        <v>1</v>
      </c>
      <c r="AG505" s="96">
        <f t="shared" si="4490"/>
        <v>0</v>
      </c>
      <c r="AH505" s="96">
        <f t="shared" si="4490"/>
        <v>0</v>
      </c>
      <c r="AI505" s="96">
        <f t="shared" si="4490"/>
        <v>0</v>
      </c>
      <c r="AJ505" s="96">
        <f t="shared" si="4490"/>
        <v>0</v>
      </c>
      <c r="AK505" s="96">
        <f t="shared" si="4490"/>
        <v>0</v>
      </c>
      <c r="AL505" s="96">
        <f t="shared" ref="AL505:BQ505" si="4491">+SUM(AL506:AL547)</f>
        <v>0</v>
      </c>
      <c r="AM505" s="96">
        <f t="shared" si="4491"/>
        <v>0</v>
      </c>
      <c r="AN505" s="96">
        <f t="shared" si="4491"/>
        <v>0</v>
      </c>
      <c r="AO505" s="96">
        <f t="shared" si="4491"/>
        <v>0</v>
      </c>
      <c r="AP505" s="96">
        <f t="shared" si="4491"/>
        <v>198</v>
      </c>
      <c r="AQ505" s="96">
        <f t="shared" si="4491"/>
        <v>0</v>
      </c>
      <c r="AR505" s="96">
        <f t="shared" si="4491"/>
        <v>222</v>
      </c>
      <c r="AS505" s="96">
        <f t="shared" si="4491"/>
        <v>0</v>
      </c>
      <c r="AT505" s="96">
        <f t="shared" si="4491"/>
        <v>6</v>
      </c>
      <c r="AU505" s="96">
        <f t="shared" si="4491"/>
        <v>0</v>
      </c>
      <c r="AV505" s="96">
        <f t="shared" si="4491"/>
        <v>8</v>
      </c>
      <c r="AW505" s="96">
        <f t="shared" si="4491"/>
        <v>0</v>
      </c>
      <c r="AX505" s="96">
        <f t="shared" si="4491"/>
        <v>3</v>
      </c>
      <c r="AY505" s="96">
        <f t="shared" si="4491"/>
        <v>10</v>
      </c>
      <c r="AZ505" s="96">
        <f t="shared" si="4491"/>
        <v>0</v>
      </c>
      <c r="BA505" s="96">
        <f t="shared" si="4491"/>
        <v>0</v>
      </c>
      <c r="BB505" s="96">
        <f t="shared" si="4491"/>
        <v>0</v>
      </c>
      <c r="BC505" s="96">
        <f t="shared" si="4491"/>
        <v>0</v>
      </c>
      <c r="BD505" s="96">
        <f t="shared" si="4491"/>
        <v>0</v>
      </c>
      <c r="BE505" s="96">
        <f t="shared" si="4491"/>
        <v>1</v>
      </c>
      <c r="BF505" s="96">
        <f t="shared" si="4491"/>
        <v>1</v>
      </c>
      <c r="BG505" s="96">
        <f t="shared" si="4491"/>
        <v>0</v>
      </c>
      <c r="BH505" s="96">
        <f t="shared" si="4491"/>
        <v>8</v>
      </c>
      <c r="BI505" s="96">
        <f t="shared" si="4491"/>
        <v>3</v>
      </c>
      <c r="BJ505" s="96">
        <f t="shared" si="4491"/>
        <v>0</v>
      </c>
      <c r="BK505" s="96">
        <f t="shared" si="4491"/>
        <v>0</v>
      </c>
      <c r="BL505" s="96">
        <f t="shared" si="4491"/>
        <v>0</v>
      </c>
      <c r="BM505" s="96">
        <f t="shared" si="4491"/>
        <v>0</v>
      </c>
      <c r="BN505" s="96">
        <f t="shared" si="4491"/>
        <v>2</v>
      </c>
      <c r="BO505" s="96">
        <f t="shared" si="4491"/>
        <v>14</v>
      </c>
      <c r="BP505" s="96">
        <f t="shared" si="4491"/>
        <v>0</v>
      </c>
      <c r="BQ505" s="96">
        <f t="shared" si="4491"/>
        <v>0</v>
      </c>
      <c r="BR505" s="96">
        <f t="shared" ref="BR505:CW505" si="4492">+SUM(BR506:BR547)</f>
        <v>71</v>
      </c>
      <c r="BS505" s="96">
        <f t="shared" si="4492"/>
        <v>0</v>
      </c>
      <c r="BT505" s="96">
        <f t="shared" si="4492"/>
        <v>0</v>
      </c>
      <c r="BU505" s="96">
        <f t="shared" si="4492"/>
        <v>48</v>
      </c>
      <c r="BV505" s="96">
        <f t="shared" si="4492"/>
        <v>38</v>
      </c>
      <c r="BW505" s="96">
        <f t="shared" si="4492"/>
        <v>3</v>
      </c>
      <c r="BX505" s="96">
        <f t="shared" si="4492"/>
        <v>3</v>
      </c>
      <c r="BY505" s="96">
        <f t="shared" si="4492"/>
        <v>0</v>
      </c>
      <c r="BZ505" s="96">
        <f t="shared" si="4492"/>
        <v>0</v>
      </c>
      <c r="CA505" s="96">
        <f t="shared" si="4492"/>
        <v>0</v>
      </c>
      <c r="CB505" s="96">
        <f t="shared" si="4492"/>
        <v>0</v>
      </c>
      <c r="CC505" s="96">
        <f t="shared" si="4492"/>
        <v>0</v>
      </c>
      <c r="CD505" s="96">
        <f t="shared" si="4492"/>
        <v>0</v>
      </c>
      <c r="CE505" s="96">
        <f t="shared" si="4492"/>
        <v>1</v>
      </c>
      <c r="CF505" s="96">
        <f t="shared" si="4492"/>
        <v>0</v>
      </c>
      <c r="CG505" s="96">
        <f t="shared" si="4492"/>
        <v>0</v>
      </c>
      <c r="CH505" s="96">
        <f t="shared" si="4492"/>
        <v>9</v>
      </c>
      <c r="CI505" s="96">
        <f t="shared" si="4492"/>
        <v>8</v>
      </c>
      <c r="CJ505" s="96">
        <f t="shared" si="4492"/>
        <v>0</v>
      </c>
      <c r="CK505" s="96">
        <f t="shared" si="4492"/>
        <v>0</v>
      </c>
      <c r="CL505" s="96">
        <f t="shared" si="4492"/>
        <v>0</v>
      </c>
      <c r="CM505" s="96">
        <f t="shared" si="4492"/>
        <v>0</v>
      </c>
      <c r="CN505" s="96">
        <f t="shared" si="4492"/>
        <v>5</v>
      </c>
      <c r="CO505" s="96">
        <f t="shared" si="4492"/>
        <v>5</v>
      </c>
      <c r="CP505" s="96">
        <f t="shared" si="4492"/>
        <v>43</v>
      </c>
      <c r="CQ505" s="96">
        <f t="shared" si="4492"/>
        <v>0</v>
      </c>
      <c r="CR505" s="96">
        <f t="shared" si="4492"/>
        <v>21</v>
      </c>
      <c r="CS505" s="96">
        <f t="shared" si="4492"/>
        <v>13</v>
      </c>
      <c r="CT505" s="96">
        <f t="shared" si="4492"/>
        <v>13</v>
      </c>
      <c r="CU505" s="96">
        <f t="shared" si="4492"/>
        <v>1</v>
      </c>
      <c r="CV505" s="96">
        <f t="shared" si="4492"/>
        <v>1</v>
      </c>
      <c r="CW505" s="96">
        <f t="shared" si="4492"/>
        <v>29</v>
      </c>
      <c r="CX505" s="96">
        <f t="shared" ref="CX505:EC505" si="4493">+SUM(CX506:CX547)</f>
        <v>0</v>
      </c>
      <c r="CY505" s="96">
        <f t="shared" si="4493"/>
        <v>30</v>
      </c>
      <c r="CZ505" s="96">
        <f t="shared" si="4493"/>
        <v>91</v>
      </c>
      <c r="DA505" s="96">
        <f t="shared" si="4493"/>
        <v>30</v>
      </c>
      <c r="DB505" s="96">
        <f t="shared" si="4493"/>
        <v>121</v>
      </c>
      <c r="DC505" s="96">
        <f t="shared" si="4493"/>
        <v>61</v>
      </c>
      <c r="DD505" s="96">
        <f t="shared" si="4493"/>
        <v>0</v>
      </c>
      <c r="DE505" s="96">
        <f t="shared" si="4493"/>
        <v>102</v>
      </c>
      <c r="DF505" s="96">
        <f t="shared" si="4493"/>
        <v>66</v>
      </c>
      <c r="DG505" s="96">
        <f t="shared" si="4493"/>
        <v>4</v>
      </c>
      <c r="DH505" s="96">
        <f t="shared" si="4493"/>
        <v>0</v>
      </c>
      <c r="DI505" s="96">
        <f t="shared" si="4493"/>
        <v>23</v>
      </c>
      <c r="DJ505" s="96">
        <f t="shared" si="4493"/>
        <v>16</v>
      </c>
      <c r="DK505" s="96">
        <f t="shared" si="4493"/>
        <v>0</v>
      </c>
      <c r="DL505" s="96">
        <f t="shared" si="4493"/>
        <v>0</v>
      </c>
      <c r="DM505" s="96">
        <f t="shared" si="4493"/>
        <v>51</v>
      </c>
      <c r="DN505" s="96">
        <f t="shared" si="4493"/>
        <v>540</v>
      </c>
      <c r="DO505" s="96">
        <f t="shared" si="4493"/>
        <v>0</v>
      </c>
      <c r="DP505" s="96">
        <f t="shared" si="4493"/>
        <v>0</v>
      </c>
      <c r="DQ505" s="96">
        <f t="shared" si="4493"/>
        <v>0</v>
      </c>
      <c r="DR505" s="96">
        <f t="shared" si="4493"/>
        <v>0</v>
      </c>
      <c r="DS505" s="96">
        <f t="shared" si="4493"/>
        <v>0</v>
      </c>
      <c r="DT505" s="96">
        <f t="shared" si="4493"/>
        <v>0</v>
      </c>
      <c r="DU505" s="96">
        <f t="shared" si="4493"/>
        <v>0</v>
      </c>
      <c r="DV505" s="96">
        <f t="shared" si="4493"/>
        <v>0</v>
      </c>
      <c r="DW505" s="96">
        <f t="shared" si="4493"/>
        <v>0</v>
      </c>
      <c r="DX505" s="96">
        <f t="shared" si="4493"/>
        <v>0</v>
      </c>
      <c r="DY505" s="96">
        <f t="shared" si="4493"/>
        <v>0</v>
      </c>
      <c r="DZ505" s="96">
        <f t="shared" si="4493"/>
        <v>0</v>
      </c>
      <c r="EA505" s="96">
        <f t="shared" si="4493"/>
        <v>0</v>
      </c>
      <c r="EB505" s="96">
        <f t="shared" si="4493"/>
        <v>0</v>
      </c>
      <c r="EC505" s="96">
        <f t="shared" si="4493"/>
        <v>3</v>
      </c>
      <c r="ED505" s="96">
        <f t="shared" ref="ED505:FI505" si="4494">+SUM(ED506:ED547)</f>
        <v>42</v>
      </c>
      <c r="EE505" s="96">
        <f t="shared" si="4494"/>
        <v>0</v>
      </c>
      <c r="EF505" s="96">
        <f t="shared" si="4494"/>
        <v>52</v>
      </c>
      <c r="EG505" s="96">
        <f t="shared" si="4494"/>
        <v>39</v>
      </c>
      <c r="EH505" s="96">
        <f t="shared" si="4494"/>
        <v>0</v>
      </c>
      <c r="EI505" s="96">
        <f t="shared" si="4494"/>
        <v>10</v>
      </c>
      <c r="EJ505" s="96">
        <f t="shared" si="4494"/>
        <v>138</v>
      </c>
      <c r="EK505" s="96">
        <f t="shared" si="4494"/>
        <v>96</v>
      </c>
      <c r="EL505" s="96">
        <f t="shared" si="4494"/>
        <v>17</v>
      </c>
      <c r="EM505" s="96">
        <f t="shared" si="4494"/>
        <v>0</v>
      </c>
      <c r="EN505" s="96">
        <f t="shared" si="4494"/>
        <v>0</v>
      </c>
      <c r="EO505" s="96">
        <f t="shared" si="4494"/>
        <v>0</v>
      </c>
      <c r="EP505" s="96">
        <f t="shared" si="4494"/>
        <v>0</v>
      </c>
      <c r="EQ505" s="96">
        <f t="shared" si="4494"/>
        <v>1</v>
      </c>
      <c r="ER505" s="96">
        <f t="shared" si="4494"/>
        <v>0</v>
      </c>
      <c r="ES505" s="96">
        <f t="shared" si="4494"/>
        <v>1</v>
      </c>
      <c r="ET505" s="96">
        <f t="shared" si="4494"/>
        <v>0</v>
      </c>
      <c r="EU505" s="96">
        <f t="shared" si="4494"/>
        <v>121</v>
      </c>
      <c r="EV505" s="96">
        <f t="shared" si="4494"/>
        <v>36</v>
      </c>
      <c r="EW505" s="96">
        <f t="shared" si="4494"/>
        <v>33</v>
      </c>
      <c r="EX505" s="96">
        <f t="shared" si="4494"/>
        <v>24</v>
      </c>
      <c r="EY505" s="96">
        <f t="shared" si="4494"/>
        <v>73</v>
      </c>
      <c r="EZ505" s="96">
        <f t="shared" si="4494"/>
        <v>1.5</v>
      </c>
      <c r="FA505" s="96">
        <f t="shared" si="4494"/>
        <v>0</v>
      </c>
      <c r="FB505" s="96">
        <f t="shared" si="4494"/>
        <v>0</v>
      </c>
      <c r="FC505" s="96">
        <f t="shared" si="4494"/>
        <v>0</v>
      </c>
      <c r="FD505" s="96">
        <f t="shared" si="4494"/>
        <v>0</v>
      </c>
      <c r="FE505" s="96">
        <f t="shared" si="4494"/>
        <v>0</v>
      </c>
      <c r="FF505" s="96">
        <f t="shared" si="4494"/>
        <v>0</v>
      </c>
      <c r="FG505" s="96">
        <f t="shared" si="4494"/>
        <v>4</v>
      </c>
      <c r="FH505" s="96">
        <f t="shared" si="4494"/>
        <v>0</v>
      </c>
      <c r="FI505" s="96">
        <f t="shared" si="4494"/>
        <v>0</v>
      </c>
      <c r="FJ505" s="96">
        <f t="shared" ref="FJ505:FV505" si="4495">+SUM(FJ506:FJ547)</f>
        <v>284</v>
      </c>
      <c r="FK505" s="96">
        <f t="shared" si="4495"/>
        <v>0</v>
      </c>
      <c r="FL505" s="96">
        <f t="shared" si="4495"/>
        <v>0</v>
      </c>
      <c r="FM505" s="96">
        <f t="shared" si="4495"/>
        <v>0</v>
      </c>
      <c r="FN505" s="96">
        <f t="shared" si="4495"/>
        <v>0</v>
      </c>
      <c r="FO505" s="96">
        <f t="shared" si="4495"/>
        <v>0</v>
      </c>
      <c r="FP505" s="96">
        <f t="shared" si="4495"/>
        <v>0</v>
      </c>
      <c r="FQ505" s="96">
        <f t="shared" si="4495"/>
        <v>102</v>
      </c>
      <c r="FR505" s="96">
        <f t="shared" si="4495"/>
        <v>66</v>
      </c>
      <c r="FS505" s="96">
        <f t="shared" si="4495"/>
        <v>0</v>
      </c>
      <c r="FT505" s="96">
        <f t="shared" si="4495"/>
        <v>0</v>
      </c>
      <c r="FU505" s="96">
        <f t="shared" si="4495"/>
        <v>0</v>
      </c>
      <c r="FV505" s="96">
        <f t="shared" si="4495"/>
        <v>0</v>
      </c>
      <c r="FW505" s="97"/>
      <c r="FX505" s="98"/>
    </row>
    <row r="506" spans="1:180" ht="27.75" customHeight="1">
      <c r="A506" s="40"/>
      <c r="B506" s="41" t="s">
        <v>163</v>
      </c>
      <c r="C506" s="41"/>
      <c r="D506" s="48"/>
      <c r="E506" s="48"/>
      <c r="F506" s="48"/>
      <c r="G506" s="48"/>
      <c r="H506" s="43"/>
      <c r="I506" s="43"/>
      <c r="J506" s="44"/>
      <c r="K506" s="44"/>
      <c r="L506" s="44"/>
      <c r="M506" s="44"/>
      <c r="N506" s="43"/>
      <c r="O506" s="43"/>
      <c r="P506" s="1"/>
      <c r="Q506" s="16"/>
      <c r="R506" s="1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1">
        <f t="shared" si="4477"/>
        <v>0</v>
      </c>
      <c r="AD506" s="1">
        <f t="shared" si="4478"/>
        <v>0</v>
      </c>
      <c r="AE506" s="1">
        <f t="shared" si="4479"/>
        <v>0</v>
      </c>
      <c r="AF506" s="1">
        <f t="shared" si="4480"/>
        <v>0</v>
      </c>
      <c r="AG506" s="1">
        <f t="shared" si="4481"/>
        <v>0</v>
      </c>
      <c r="AH506" s="1">
        <f t="shared" si="4481"/>
        <v>0</v>
      </c>
      <c r="AI506" s="1">
        <f t="shared" si="4482"/>
        <v>0</v>
      </c>
      <c r="AJ506" s="1">
        <f t="shared" si="4483"/>
        <v>0</v>
      </c>
      <c r="AK506" s="1">
        <f t="shared" si="4484"/>
        <v>0</v>
      </c>
      <c r="AL506" s="1">
        <f t="shared" si="4485"/>
        <v>0</v>
      </c>
      <c r="AM506" s="1">
        <f t="shared" si="4486"/>
        <v>0</v>
      </c>
      <c r="AN506" s="1">
        <f t="shared" si="4486"/>
        <v>0</v>
      </c>
      <c r="AO506" s="44"/>
      <c r="AP506" s="44"/>
      <c r="AQ506" s="44"/>
      <c r="AR506" s="44"/>
      <c r="AS506" s="122">
        <f t="shared" ref="AS506:AS520" si="4496">IF(AND(AO506&gt;0,OR(BR506&gt;=2,BR506=1)),1,0)</f>
        <v>0</v>
      </c>
      <c r="AT506" s="122">
        <f t="shared" ref="AT506:AT520" si="4497">IF(AND(AP506&gt;0,OR(BR506&gt;=2,BR506=1)),1,0)</f>
        <v>0</v>
      </c>
      <c r="AU506" s="122">
        <f t="shared" ref="AU506:AU520" si="4498">IF(AND(AQ506&gt;0,OR(BR506&gt;=2,BR506=1)),1,0)</f>
        <v>0</v>
      </c>
      <c r="AV506" s="122">
        <f t="shared" ref="AV506:AV519" si="4499">IF(AND(AR506&gt;0,OR(BR506&gt;=2,BR506=1)),AR506/G506,0)</f>
        <v>0</v>
      </c>
      <c r="AW506" s="44"/>
      <c r="AX506" s="294"/>
      <c r="AY506" s="294"/>
      <c r="AZ506" s="294"/>
      <c r="BA506" s="294"/>
      <c r="BB506" s="294"/>
      <c r="BC506" s="29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127"/>
      <c r="BO506" s="44"/>
      <c r="BP506" s="1"/>
      <c r="BQ506" s="44"/>
      <c r="BR506" s="17"/>
      <c r="BS506" s="1">
        <f t="shared" si="4373"/>
        <v>0</v>
      </c>
      <c r="BT506" s="17">
        <f t="shared" ref="BT506:BT547" si="4500">+BS506*2</f>
        <v>0</v>
      </c>
      <c r="BU506" s="44"/>
      <c r="BV506" s="44"/>
      <c r="BW506" s="44"/>
      <c r="BX506" s="44"/>
      <c r="BY506" s="44"/>
      <c r="BZ506" s="44"/>
      <c r="CA506" s="44"/>
      <c r="CB506" s="44"/>
      <c r="CC506" s="44"/>
      <c r="CD506" s="92"/>
      <c r="CE506" s="92"/>
      <c r="CF506" s="92"/>
      <c r="CG506" s="44"/>
      <c r="CH506" s="1"/>
      <c r="CI506" s="1"/>
      <c r="CJ506" s="1"/>
      <c r="CK506" s="383"/>
      <c r="CL506" s="383"/>
      <c r="CM506" s="383"/>
      <c r="CN506" s="1">
        <f t="shared" ref="CN506:CN520" si="4501">+SUM(BX506:CC506)*BW506</f>
        <v>0</v>
      </c>
      <c r="CO506" s="1">
        <f t="shared" ref="CO506:CO520" si="4502">+SUM(BX506:CC506)*BW506</f>
        <v>0</v>
      </c>
      <c r="CP506" s="20">
        <f t="shared" ref="CP506:CP520" si="4503">+SUM(BY506:CC506)*2.5+SUM(CD506:CG506)*0.5+SUM(CH506:CJ506)*2.5</f>
        <v>0</v>
      </c>
      <c r="CQ506" s="351"/>
      <c r="CR506" s="131">
        <f t="shared" ref="CR506:CR519" si="4504">+IF(SUM(AX506:BM506)&gt;0,1,0)</f>
        <v>0</v>
      </c>
      <c r="CS506" s="44"/>
      <c r="CT506" s="44"/>
      <c r="CU506" s="1"/>
      <c r="CV506" s="1"/>
      <c r="CW506" s="1"/>
      <c r="CX506" s="1"/>
      <c r="CY506" s="1"/>
      <c r="CZ506" s="44"/>
      <c r="DA506" s="17">
        <f t="shared" ref="DA506:DA547" si="4505">+CY506</f>
        <v>0</v>
      </c>
      <c r="DB506" s="359">
        <f t="shared" si="4374"/>
        <v>0</v>
      </c>
      <c r="DC506" s="359">
        <f t="shared" si="4375"/>
        <v>0</v>
      </c>
      <c r="DD506" s="44"/>
      <c r="DE506" s="44"/>
      <c r="DF506" s="44"/>
      <c r="DG506" s="44"/>
      <c r="DH506" s="44"/>
      <c r="DI506" s="44"/>
      <c r="DJ506" s="44"/>
      <c r="DK506" s="44"/>
      <c r="DL506" s="44"/>
      <c r="DM506" s="44"/>
      <c r="DN506" s="44"/>
      <c r="DO506" s="1"/>
      <c r="DP506" s="1"/>
      <c r="DQ506" s="17">
        <f t="shared" ref="DQ506:DQ547" si="4506">+IF(AND(SUM(S506:AA506)&gt;0,SUM(FA506:FF506)&gt;0),CT506,0)</f>
        <v>0</v>
      </c>
      <c r="DR506" s="17">
        <f t="shared" ref="DR506:DR547" si="4507">+IF(AND(SUM(S506:AA506)&gt;0,SUM(FA506:FF506)&gt;0),CU506,0)</f>
        <v>0</v>
      </c>
      <c r="DS506" s="17">
        <f t="shared" ref="DS506:DS547" si="4508">+IF(AND(SUM(S506:AA506)&gt;0,SUM(FA506:FF506)&gt;0),CV506,0)</f>
        <v>0</v>
      </c>
      <c r="DT506" s="17">
        <f t="shared" ref="DT506:DT547" si="4509">+IF(AND(SUM(S506:AA506)&gt;0,SUM(FA506:FF506)&gt;0),CW506,0)</f>
        <v>0</v>
      </c>
      <c r="DU506" s="17">
        <f t="shared" ref="DU506:DU547" si="4510">+IF(AND(SUM(S506:AA506)&gt;0,SUM(FA506:FF506)&gt;0),CX506,0)</f>
        <v>0</v>
      </c>
      <c r="DV506" s="17">
        <f t="shared" ref="DV506:DV547" si="4511">+IF(AND(SUM(S506:AA506)&gt;0,SUM(FA506:FF506)&gt;0),CY506,0)</f>
        <v>0</v>
      </c>
      <c r="DW506" s="1"/>
      <c r="DX506" s="1"/>
      <c r="DY506" s="20">
        <f t="shared" ref="DY506:DY547" si="4512">+IF(AND(SUM(S506:AB506)&gt;0,SUM(FA506:FF506)&gt;0,DG506&gt;=3),DG506,0)</f>
        <v>0</v>
      </c>
      <c r="DZ506" s="20">
        <f t="shared" ref="DZ506:DZ547" si="4513">+IF(AND(SUM(S506:AB506)&gt;0,SUM(FA506:FF506)&gt;0,DH506&gt;=3),DH506,0)</f>
        <v>0</v>
      </c>
      <c r="EA506" s="20">
        <f t="shared" ref="EA506:EA547" si="4514">+IF(AND(SUM(S506:AB506)&gt;0,SUM(FA506:FF506)&gt;0,DI506&gt;=3),DI506,0)</f>
        <v>0</v>
      </c>
      <c r="EB506" s="20">
        <f t="shared" ref="EB506:EB547" si="4515">+IF(AND(SUM(S506:AB506)&gt;0,SUM(FA506:FF506)&gt;0,DJ506&gt;=3),DJ506,0)</f>
        <v>0</v>
      </c>
      <c r="EC506" s="18">
        <f t="shared" ref="EC506:EC520" si="4516">+IF(AND(CT506=0,SUM(CU506:CY506)&gt;1,SUM(CU506:CY506)&lt;=4),1,IF(AND(CT506=0,SUM(CU506:CY506)&gt;4),2,0))</f>
        <v>0</v>
      </c>
      <c r="ED506" s="19">
        <f t="shared" ref="ED506:ED534" si="4517">+IF(EC506&lt;&gt;0,EC506*3,0)</f>
        <v>0</v>
      </c>
      <c r="EE506" s="19">
        <f t="shared" ref="EE506:EE520" si="4518">+IF(SUM(AO506:AR506)+SUM(DK506:DN506)&gt;0,CT506*3,0)</f>
        <v>0</v>
      </c>
      <c r="EF506" s="1">
        <f t="shared" ref="EF506:EF520" si="4519">+IF(EE506&gt;0,CT506*4,0)</f>
        <v>0</v>
      </c>
      <c r="EG506" s="18">
        <f t="shared" ref="EG506:EG512" si="4520">+IF(AND(CT506+EC506=0,SUM(AO506:AR506)&gt;0,SUM(DK506:DN506)&gt;0),(CU506+CV506+CW506+CX506)*2+CY506*5,(EC506+CT506-FO506)*5)+IF(AND(EC506+DQ506+CT506=0,SUM(AO506:AR506)&gt;0),SUM(CU506:CX506)*2+CY506*5,0)</f>
        <v>0</v>
      </c>
      <c r="EH506" s="341"/>
      <c r="EI506" s="44"/>
      <c r="EJ506" s="44"/>
      <c r="EK506" s="44"/>
      <c r="EL506" s="93"/>
      <c r="EM506" s="93"/>
      <c r="EN506" s="93"/>
      <c r="EO506" s="366"/>
      <c r="EP506" s="366"/>
      <c r="EQ506" s="374"/>
      <c r="ER506" s="374"/>
      <c r="ES506" s="374"/>
      <c r="ET506" s="374"/>
      <c r="EU506" s="18">
        <f t="shared" ref="EU506:EU543" si="4521">IF(SUM(CU506:CX506)&gt;0,CZ506*1+2,0)</f>
        <v>0</v>
      </c>
      <c r="EV506" s="18">
        <f t="shared" ref="EV506:EV569" si="4522">+(DR506+DS506+DT506+DU506+DV506)*2+SUM(BY506:CJ506)*2</f>
        <v>0</v>
      </c>
      <c r="EW506" s="341"/>
      <c r="EX506" s="341"/>
      <c r="EY506" s="341"/>
      <c r="EZ506" s="365">
        <f t="shared" si="4376"/>
        <v>0</v>
      </c>
      <c r="FA506" s="44"/>
      <c r="FB506" s="44"/>
      <c r="FC506" s="44"/>
      <c r="FD506" s="45"/>
      <c r="FE506" s="45"/>
      <c r="FF506" s="45"/>
      <c r="FG506" s="300"/>
      <c r="FH506" s="45"/>
      <c r="FI506" s="45"/>
      <c r="FJ506" s="45"/>
      <c r="FK506" s="44"/>
      <c r="FL506" s="44"/>
      <c r="FM506" s="44"/>
      <c r="FN506" s="44"/>
      <c r="FO506" s="294"/>
      <c r="FP506" s="20">
        <f>+FO506*3</f>
        <v>0</v>
      </c>
      <c r="FQ506" s="20">
        <f t="shared" ref="FQ506:FQ547" si="4523">+DE506</f>
        <v>0</v>
      </c>
      <c r="FR506" s="20">
        <f t="shared" ref="FR506:FR547" si="4524">+DF506</f>
        <v>0</v>
      </c>
      <c r="FS506" s="20">
        <f t="shared" ref="FS506:FS547" si="4525">+IF(DG506&lt;3,DG506,0)</f>
        <v>0</v>
      </c>
      <c r="FT506" s="20">
        <f t="shared" ref="FT506:FT547" si="4526">+IF(DH506&lt;3,DH506,0)</f>
        <v>0</v>
      </c>
      <c r="FU506" s="20">
        <f t="shared" ref="FU506:FU547" si="4527">+IF(DI506&lt;3,DI506,0)</f>
        <v>0</v>
      </c>
      <c r="FV506" s="20">
        <f t="shared" ref="FV506:FV547" si="4528">+IF(DJ506&lt;3,DJ506,0)</f>
        <v>0</v>
      </c>
      <c r="FW506" s="44"/>
    </row>
    <row r="507" spans="1:180" ht="27.75" customHeight="1">
      <c r="A507" s="40"/>
      <c r="B507" s="41" t="s">
        <v>195</v>
      </c>
      <c r="C507" s="41" t="str">
        <f>B507</f>
        <v>Lộ 1+2</v>
      </c>
      <c r="D507" s="48"/>
      <c r="E507" s="48"/>
      <c r="F507" s="48"/>
      <c r="G507" s="48"/>
      <c r="H507" s="43"/>
      <c r="I507" s="43"/>
      <c r="J507" s="44"/>
      <c r="K507" s="44"/>
      <c r="L507" s="44"/>
      <c r="M507" s="44"/>
      <c r="N507" s="43"/>
      <c r="O507" s="43"/>
      <c r="P507" s="1"/>
      <c r="Q507" s="16"/>
      <c r="R507" s="1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1">
        <f t="shared" si="4477"/>
        <v>0</v>
      </c>
      <c r="AD507" s="1">
        <f t="shared" si="4478"/>
        <v>0</v>
      </c>
      <c r="AE507" s="1">
        <f t="shared" si="4479"/>
        <v>0</v>
      </c>
      <c r="AF507" s="1">
        <f t="shared" si="4480"/>
        <v>0</v>
      </c>
      <c r="AG507" s="1">
        <f t="shared" si="4481"/>
        <v>0</v>
      </c>
      <c r="AH507" s="1">
        <f t="shared" si="4481"/>
        <v>0</v>
      </c>
      <c r="AI507" s="1">
        <f t="shared" si="4482"/>
        <v>0</v>
      </c>
      <c r="AJ507" s="1">
        <f t="shared" si="4483"/>
        <v>0</v>
      </c>
      <c r="AK507" s="1">
        <f t="shared" si="4484"/>
        <v>0</v>
      </c>
      <c r="AL507" s="1">
        <f t="shared" si="4485"/>
        <v>0</v>
      </c>
      <c r="AM507" s="1">
        <f t="shared" si="4486"/>
        <v>0</v>
      </c>
      <c r="AN507" s="1">
        <f t="shared" si="4486"/>
        <v>0</v>
      </c>
      <c r="AO507" s="44"/>
      <c r="AP507" s="44"/>
      <c r="AQ507" s="44"/>
      <c r="AR507" s="44"/>
      <c r="AS507" s="122">
        <f t="shared" si="4496"/>
        <v>0</v>
      </c>
      <c r="AT507" s="122">
        <f t="shared" si="4497"/>
        <v>0</v>
      </c>
      <c r="AU507" s="122">
        <f t="shared" si="4498"/>
        <v>0</v>
      </c>
      <c r="AV507" s="122">
        <f t="shared" si="4499"/>
        <v>0</v>
      </c>
      <c r="AW507" s="44"/>
      <c r="AX507" s="294"/>
      <c r="AY507" s="294"/>
      <c r="AZ507" s="294"/>
      <c r="BA507" s="294"/>
      <c r="BB507" s="294"/>
      <c r="BC507" s="29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127"/>
      <c r="BO507" s="44"/>
      <c r="BP507" s="1"/>
      <c r="BQ507" s="44"/>
      <c r="BR507" s="17"/>
      <c r="BS507" s="1">
        <f t="shared" si="4373"/>
        <v>0</v>
      </c>
      <c r="BT507" s="17">
        <f t="shared" si="4500"/>
        <v>0</v>
      </c>
      <c r="BU507" s="44"/>
      <c r="BV507" s="44"/>
      <c r="BW507" s="44"/>
      <c r="BX507" s="44"/>
      <c r="BY507" s="44"/>
      <c r="BZ507" s="44"/>
      <c r="CA507" s="44"/>
      <c r="CB507" s="44"/>
      <c r="CC507" s="44"/>
      <c r="CD507" s="92"/>
      <c r="CE507" s="92"/>
      <c r="CF507" s="92"/>
      <c r="CG507" s="44"/>
      <c r="CH507" s="1"/>
      <c r="CI507" s="1"/>
      <c r="CJ507" s="1"/>
      <c r="CK507" s="383"/>
      <c r="CL507" s="383"/>
      <c r="CM507" s="383"/>
      <c r="CN507" s="1">
        <f t="shared" si="4501"/>
        <v>0</v>
      </c>
      <c r="CO507" s="1">
        <f t="shared" si="4502"/>
        <v>0</v>
      </c>
      <c r="CP507" s="20">
        <f t="shared" si="4503"/>
        <v>0</v>
      </c>
      <c r="CQ507" s="351"/>
      <c r="CR507" s="131">
        <f t="shared" si="4504"/>
        <v>0</v>
      </c>
      <c r="CS507" s="44"/>
      <c r="CT507" s="44"/>
      <c r="CU507" s="1"/>
      <c r="CV507" s="1"/>
      <c r="CW507" s="1"/>
      <c r="CX507" s="1"/>
      <c r="CY507" s="1"/>
      <c r="CZ507" s="44"/>
      <c r="DA507" s="17">
        <f t="shared" si="4505"/>
        <v>0</v>
      </c>
      <c r="DB507" s="359">
        <f t="shared" si="4374"/>
        <v>0</v>
      </c>
      <c r="DC507" s="359">
        <f t="shared" si="4375"/>
        <v>0</v>
      </c>
      <c r="DD507" s="44"/>
      <c r="DE507" s="44"/>
      <c r="DF507" s="44"/>
      <c r="DG507" s="44"/>
      <c r="DH507" s="44"/>
      <c r="DI507" s="44"/>
      <c r="DJ507" s="44"/>
      <c r="DK507" s="44"/>
      <c r="DL507" s="44"/>
      <c r="DM507" s="44"/>
      <c r="DN507" s="44"/>
      <c r="DO507" s="1"/>
      <c r="DP507" s="1"/>
      <c r="DQ507" s="17">
        <f t="shared" si="4506"/>
        <v>0</v>
      </c>
      <c r="DR507" s="17">
        <f t="shared" si="4507"/>
        <v>0</v>
      </c>
      <c r="DS507" s="17">
        <f t="shared" si="4508"/>
        <v>0</v>
      </c>
      <c r="DT507" s="17">
        <f t="shared" si="4509"/>
        <v>0</v>
      </c>
      <c r="DU507" s="17">
        <f t="shared" si="4510"/>
        <v>0</v>
      </c>
      <c r="DV507" s="17">
        <f t="shared" si="4511"/>
        <v>0</v>
      </c>
      <c r="DW507" s="1"/>
      <c r="DX507" s="1"/>
      <c r="DY507" s="20">
        <f t="shared" si="4512"/>
        <v>0</v>
      </c>
      <c r="DZ507" s="20">
        <f t="shared" si="4513"/>
        <v>0</v>
      </c>
      <c r="EA507" s="20">
        <f t="shared" si="4514"/>
        <v>0</v>
      </c>
      <c r="EB507" s="20">
        <f t="shared" si="4515"/>
        <v>0</v>
      </c>
      <c r="EC507" s="18">
        <f t="shared" si="4516"/>
        <v>0</v>
      </c>
      <c r="ED507" s="19">
        <f t="shared" si="4517"/>
        <v>0</v>
      </c>
      <c r="EE507" s="19">
        <f t="shared" si="4518"/>
        <v>0</v>
      </c>
      <c r="EF507" s="1">
        <f t="shared" si="4519"/>
        <v>0</v>
      </c>
      <c r="EG507" s="18">
        <f t="shared" si="4520"/>
        <v>0</v>
      </c>
      <c r="EH507" s="341"/>
      <c r="EI507" s="44"/>
      <c r="EJ507" s="44"/>
      <c r="EK507" s="44"/>
      <c r="EL507" s="93"/>
      <c r="EM507" s="93"/>
      <c r="EN507" s="93"/>
      <c r="EO507" s="366"/>
      <c r="EP507" s="366"/>
      <c r="EQ507" s="374"/>
      <c r="ER507" s="374"/>
      <c r="ES507" s="374"/>
      <c r="ET507" s="374"/>
      <c r="EU507" s="18">
        <f t="shared" si="4521"/>
        <v>0</v>
      </c>
      <c r="EV507" s="18">
        <f t="shared" si="4522"/>
        <v>0</v>
      </c>
      <c r="EW507" s="341"/>
      <c r="EX507" s="341"/>
      <c r="EY507" s="341"/>
      <c r="EZ507" s="365">
        <f t="shared" si="4376"/>
        <v>0</v>
      </c>
      <c r="FA507" s="44"/>
      <c r="FB507" s="44"/>
      <c r="FC507" s="44"/>
      <c r="FD507" s="45"/>
      <c r="FE507" s="45"/>
      <c r="FF507" s="45"/>
      <c r="FG507" s="300"/>
      <c r="FH507" s="45"/>
      <c r="FI507" s="45"/>
      <c r="FJ507" s="45"/>
      <c r="FK507" s="44"/>
      <c r="FL507" s="44"/>
      <c r="FM507" s="44"/>
      <c r="FN507" s="44"/>
      <c r="FO507" s="294"/>
      <c r="FP507" s="20">
        <f t="shared" ref="FP507:FP547" si="4529">+FO507*3</f>
        <v>0</v>
      </c>
      <c r="FQ507" s="20">
        <f t="shared" si="4523"/>
        <v>0</v>
      </c>
      <c r="FR507" s="20">
        <f t="shared" si="4524"/>
        <v>0</v>
      </c>
      <c r="FS507" s="20">
        <f t="shared" si="4525"/>
        <v>0</v>
      </c>
      <c r="FT507" s="20">
        <f t="shared" si="4526"/>
        <v>0</v>
      </c>
      <c r="FU507" s="20">
        <f t="shared" si="4527"/>
        <v>0</v>
      </c>
      <c r="FV507" s="20">
        <f t="shared" si="4528"/>
        <v>0</v>
      </c>
      <c r="FW507" s="44" t="s">
        <v>782</v>
      </c>
    </row>
    <row r="508" spans="1:180" s="301" customFormat="1" ht="27.75" customHeight="1">
      <c r="A508" s="295"/>
      <c r="B508" s="296" t="s">
        <v>677</v>
      </c>
      <c r="C508" s="296" t="str">
        <f>B508</f>
        <v>Tủ hạ thế</v>
      </c>
      <c r="D508" s="296"/>
      <c r="E508" s="296"/>
      <c r="F508" s="296">
        <v>6</v>
      </c>
      <c r="G508" s="296">
        <v>6</v>
      </c>
      <c r="H508" s="297"/>
      <c r="I508" s="297"/>
      <c r="J508" s="294"/>
      <c r="K508" s="294"/>
      <c r="L508" s="294"/>
      <c r="M508" s="294"/>
      <c r="N508" s="297"/>
      <c r="O508" s="297"/>
      <c r="P508" s="1"/>
      <c r="Q508" s="16"/>
      <c r="R508" s="1"/>
      <c r="S508" s="294"/>
      <c r="T508" s="294"/>
      <c r="U508" s="294"/>
      <c r="V508" s="294"/>
      <c r="W508" s="294"/>
      <c r="X508" s="294"/>
      <c r="Y508" s="294"/>
      <c r="Z508" s="294"/>
      <c r="AA508" s="294"/>
      <c r="AB508" s="294"/>
      <c r="AC508" s="1">
        <f t="shared" si="4477"/>
        <v>0</v>
      </c>
      <c r="AD508" s="1">
        <f t="shared" si="4478"/>
        <v>0</v>
      </c>
      <c r="AE508" s="1">
        <f t="shared" si="4479"/>
        <v>0</v>
      </c>
      <c r="AF508" s="1">
        <f t="shared" si="4480"/>
        <v>0</v>
      </c>
      <c r="AG508" s="1">
        <f t="shared" si="4481"/>
        <v>0</v>
      </c>
      <c r="AH508" s="1">
        <f t="shared" si="4481"/>
        <v>0</v>
      </c>
      <c r="AI508" s="1">
        <f t="shared" si="4482"/>
        <v>0</v>
      </c>
      <c r="AJ508" s="1">
        <f t="shared" si="4483"/>
        <v>0</v>
      </c>
      <c r="AK508" s="1">
        <f t="shared" si="4484"/>
        <v>0</v>
      </c>
      <c r="AL508" s="1">
        <f t="shared" si="4485"/>
        <v>0</v>
      </c>
      <c r="AM508" s="1">
        <f t="shared" si="4486"/>
        <v>0</v>
      </c>
      <c r="AN508" s="1">
        <f t="shared" si="4486"/>
        <v>0</v>
      </c>
      <c r="AO508" s="294"/>
      <c r="AP508" s="294"/>
      <c r="AQ508" s="294"/>
      <c r="AR508" s="294"/>
      <c r="AS508" s="298">
        <f t="shared" si="4496"/>
        <v>0</v>
      </c>
      <c r="AT508" s="298">
        <f t="shared" si="4497"/>
        <v>0</v>
      </c>
      <c r="AU508" s="298">
        <f t="shared" si="4498"/>
        <v>0</v>
      </c>
      <c r="AV508" s="298">
        <f t="shared" si="4499"/>
        <v>0</v>
      </c>
      <c r="AW508" s="294"/>
      <c r="AX508" s="294"/>
      <c r="AY508" s="294"/>
      <c r="AZ508" s="294"/>
      <c r="BA508" s="294"/>
      <c r="BB508" s="294"/>
      <c r="BC508" s="294"/>
      <c r="BD508" s="294"/>
      <c r="BE508" s="294"/>
      <c r="BF508" s="294"/>
      <c r="BG508" s="294"/>
      <c r="BH508" s="294"/>
      <c r="BI508" s="294"/>
      <c r="BJ508" s="294"/>
      <c r="BK508" s="294"/>
      <c r="BL508" s="294"/>
      <c r="BM508" s="294"/>
      <c r="BN508" s="294"/>
      <c r="BO508" s="294"/>
      <c r="BP508" s="1"/>
      <c r="BQ508" s="294"/>
      <c r="BR508" s="17"/>
      <c r="BS508" s="1">
        <f t="shared" si="4373"/>
        <v>0</v>
      </c>
      <c r="BT508" s="17">
        <f t="shared" si="4500"/>
        <v>0</v>
      </c>
      <c r="BU508" s="294"/>
      <c r="BV508" s="294"/>
      <c r="BW508" s="294"/>
      <c r="BX508" s="294"/>
      <c r="BY508" s="294"/>
      <c r="BZ508" s="294"/>
      <c r="CA508" s="294"/>
      <c r="CB508" s="294"/>
      <c r="CC508" s="294"/>
      <c r="CD508" s="1"/>
      <c r="CE508" s="1"/>
      <c r="CF508" s="1"/>
      <c r="CG508" s="294"/>
      <c r="CH508" s="1"/>
      <c r="CI508" s="1"/>
      <c r="CJ508" s="1"/>
      <c r="CK508" s="383"/>
      <c r="CL508" s="383"/>
      <c r="CM508" s="383"/>
      <c r="CN508" s="1">
        <f t="shared" si="4501"/>
        <v>0</v>
      </c>
      <c r="CO508" s="1">
        <f t="shared" si="4502"/>
        <v>0</v>
      </c>
      <c r="CP508" s="20">
        <f t="shared" si="4503"/>
        <v>0</v>
      </c>
      <c r="CQ508" s="351"/>
      <c r="CR508" s="299">
        <f t="shared" si="4504"/>
        <v>0</v>
      </c>
      <c r="CS508" s="294"/>
      <c r="CT508" s="294"/>
      <c r="CU508" s="1"/>
      <c r="CV508" s="1"/>
      <c r="CW508" s="1"/>
      <c r="CX508" s="1"/>
      <c r="CY508" s="1"/>
      <c r="CZ508" s="294"/>
      <c r="DA508" s="17">
        <f t="shared" si="4505"/>
        <v>0</v>
      </c>
      <c r="DB508" s="359">
        <f t="shared" si="4374"/>
        <v>0</v>
      </c>
      <c r="DC508" s="359">
        <f t="shared" si="4375"/>
        <v>0</v>
      </c>
      <c r="DD508" s="294"/>
      <c r="DE508" s="294"/>
      <c r="DF508" s="294"/>
      <c r="DG508" s="294"/>
      <c r="DH508" s="294"/>
      <c r="DI508" s="294"/>
      <c r="DJ508" s="294"/>
      <c r="DK508" s="294"/>
      <c r="DL508" s="294"/>
      <c r="DM508" s="294"/>
      <c r="DN508" s="294"/>
      <c r="DO508" s="1"/>
      <c r="DP508" s="1"/>
      <c r="DQ508" s="17">
        <f t="shared" si="4506"/>
        <v>0</v>
      </c>
      <c r="DR508" s="17">
        <f t="shared" si="4507"/>
        <v>0</v>
      </c>
      <c r="DS508" s="17">
        <f t="shared" si="4508"/>
        <v>0</v>
      </c>
      <c r="DT508" s="17">
        <f t="shared" si="4509"/>
        <v>0</v>
      </c>
      <c r="DU508" s="17">
        <f t="shared" si="4510"/>
        <v>0</v>
      </c>
      <c r="DV508" s="17">
        <f t="shared" si="4511"/>
        <v>0</v>
      </c>
      <c r="DW508" s="1"/>
      <c r="DX508" s="1"/>
      <c r="DY508" s="20">
        <f t="shared" si="4512"/>
        <v>0</v>
      </c>
      <c r="DZ508" s="20">
        <f t="shared" si="4513"/>
        <v>0</v>
      </c>
      <c r="EA508" s="20">
        <f t="shared" si="4514"/>
        <v>0</v>
      </c>
      <c r="EB508" s="20">
        <f t="shared" si="4515"/>
        <v>0</v>
      </c>
      <c r="EC508" s="18">
        <f t="shared" si="4516"/>
        <v>0</v>
      </c>
      <c r="ED508" s="19">
        <f t="shared" si="4517"/>
        <v>0</v>
      </c>
      <c r="EE508" s="19">
        <f t="shared" si="4518"/>
        <v>0</v>
      </c>
      <c r="EF508" s="1">
        <f t="shared" si="4519"/>
        <v>0</v>
      </c>
      <c r="EG508" s="18">
        <f t="shared" si="4520"/>
        <v>0</v>
      </c>
      <c r="EH508" s="341"/>
      <c r="EI508" s="294"/>
      <c r="EJ508" s="294"/>
      <c r="EK508" s="294"/>
      <c r="EL508" s="19"/>
      <c r="EM508" s="19"/>
      <c r="EN508" s="19"/>
      <c r="EO508" s="366"/>
      <c r="EP508" s="366"/>
      <c r="EQ508" s="374"/>
      <c r="ER508" s="374"/>
      <c r="ES508" s="374"/>
      <c r="ET508" s="374"/>
      <c r="EU508" s="18">
        <f t="shared" si="4521"/>
        <v>0</v>
      </c>
      <c r="EV508" s="18">
        <f t="shared" si="4522"/>
        <v>0</v>
      </c>
      <c r="EW508" s="341"/>
      <c r="EX508" s="341"/>
      <c r="EY508" s="341"/>
      <c r="EZ508" s="365">
        <f t="shared" si="4376"/>
        <v>0</v>
      </c>
      <c r="FA508" s="294"/>
      <c r="FB508" s="294"/>
      <c r="FC508" s="294"/>
      <c r="FD508" s="300"/>
      <c r="FE508" s="300"/>
      <c r="FF508" s="300"/>
      <c r="FG508" s="300"/>
      <c r="FH508" s="300"/>
      <c r="FI508" s="300"/>
      <c r="FJ508" s="300"/>
      <c r="FK508" s="294"/>
      <c r="FL508" s="294"/>
      <c r="FM508" s="294"/>
      <c r="FN508" s="294"/>
      <c r="FO508" s="294"/>
      <c r="FP508" s="20">
        <f t="shared" si="4529"/>
        <v>0</v>
      </c>
      <c r="FQ508" s="20">
        <f t="shared" si="4523"/>
        <v>0</v>
      </c>
      <c r="FR508" s="20">
        <f t="shared" si="4524"/>
        <v>0</v>
      </c>
      <c r="FS508" s="20">
        <f t="shared" si="4525"/>
        <v>0</v>
      </c>
      <c r="FT508" s="20">
        <f t="shared" si="4526"/>
        <v>0</v>
      </c>
      <c r="FU508" s="20">
        <f t="shared" si="4527"/>
        <v>0</v>
      </c>
      <c r="FV508" s="20">
        <f t="shared" si="4528"/>
        <v>0</v>
      </c>
      <c r="FW508" s="294"/>
    </row>
    <row r="509" spans="1:180" s="301" customFormat="1" ht="29.25" customHeight="1">
      <c r="A509" s="295"/>
      <c r="B509" s="296">
        <v>1</v>
      </c>
      <c r="C509" s="296">
        <f>B509</f>
        <v>1</v>
      </c>
      <c r="D509" s="296" t="s">
        <v>187</v>
      </c>
      <c r="E509" s="296" t="s">
        <v>187</v>
      </c>
      <c r="F509" s="296">
        <v>10</v>
      </c>
      <c r="G509" s="296">
        <f>F509</f>
        <v>10</v>
      </c>
      <c r="H509" s="297"/>
      <c r="I509" s="297"/>
      <c r="J509" s="294"/>
      <c r="K509" s="294"/>
      <c r="L509" s="294"/>
      <c r="M509" s="294"/>
      <c r="N509" s="297"/>
      <c r="O509" s="297"/>
      <c r="P509" s="1"/>
      <c r="Q509" s="16"/>
      <c r="R509" s="1"/>
      <c r="S509" s="294"/>
      <c r="T509" s="294"/>
      <c r="U509" s="294"/>
      <c r="V509" s="294"/>
      <c r="W509" s="294"/>
      <c r="X509" s="294"/>
      <c r="Y509" s="294"/>
      <c r="Z509" s="294"/>
      <c r="AA509" s="294"/>
      <c r="AB509" s="294"/>
      <c r="AC509" s="1">
        <f t="shared" si="4477"/>
        <v>0</v>
      </c>
      <c r="AD509" s="1">
        <f t="shared" si="4478"/>
        <v>0</v>
      </c>
      <c r="AE509" s="1">
        <f t="shared" si="4479"/>
        <v>0</v>
      </c>
      <c r="AF509" s="1">
        <f t="shared" si="4480"/>
        <v>0</v>
      </c>
      <c r="AG509" s="1">
        <f t="shared" si="4481"/>
        <v>0</v>
      </c>
      <c r="AH509" s="1">
        <f t="shared" si="4481"/>
        <v>0</v>
      </c>
      <c r="AI509" s="1">
        <f t="shared" si="4482"/>
        <v>0</v>
      </c>
      <c r="AJ509" s="1">
        <f t="shared" si="4483"/>
        <v>0</v>
      </c>
      <c r="AK509" s="1">
        <f t="shared" si="4484"/>
        <v>0</v>
      </c>
      <c r="AL509" s="1">
        <f t="shared" si="4485"/>
        <v>0</v>
      </c>
      <c r="AM509" s="1">
        <f t="shared" si="4486"/>
        <v>0</v>
      </c>
      <c r="AN509" s="1">
        <f t="shared" si="4486"/>
        <v>0</v>
      </c>
      <c r="AO509" s="294"/>
      <c r="AP509" s="294"/>
      <c r="AQ509" s="294"/>
      <c r="AR509" s="294"/>
      <c r="AS509" s="298">
        <f t="shared" si="4496"/>
        <v>0</v>
      </c>
      <c r="AT509" s="298">
        <f t="shared" si="4497"/>
        <v>0</v>
      </c>
      <c r="AU509" s="298">
        <f t="shared" si="4498"/>
        <v>0</v>
      </c>
      <c r="AV509" s="298">
        <f t="shared" si="4499"/>
        <v>0</v>
      </c>
      <c r="AW509" s="294"/>
      <c r="AX509" s="294"/>
      <c r="AY509" s="294"/>
      <c r="AZ509" s="294"/>
      <c r="BA509" s="294"/>
      <c r="BB509" s="294"/>
      <c r="BC509" s="294"/>
      <c r="BD509" s="294"/>
      <c r="BE509" s="294">
        <v>1</v>
      </c>
      <c r="BF509" s="294"/>
      <c r="BG509" s="294"/>
      <c r="BH509" s="294"/>
      <c r="BI509" s="294"/>
      <c r="BJ509" s="294"/>
      <c r="BK509" s="294"/>
      <c r="BL509" s="294"/>
      <c r="BM509" s="294"/>
      <c r="BN509" s="294"/>
      <c r="BO509" s="294"/>
      <c r="BP509" s="1"/>
      <c r="BQ509" s="294"/>
      <c r="BR509" s="17">
        <v>2</v>
      </c>
      <c r="BS509" s="1">
        <f t="shared" si="4373"/>
        <v>0</v>
      </c>
      <c r="BT509" s="17">
        <f t="shared" si="4500"/>
        <v>0</v>
      </c>
      <c r="BU509" s="294"/>
      <c r="BV509" s="294">
        <v>2</v>
      </c>
      <c r="BW509" s="294"/>
      <c r="BX509" s="294"/>
      <c r="BY509" s="294"/>
      <c r="BZ509" s="294"/>
      <c r="CA509" s="294"/>
      <c r="CB509" s="294"/>
      <c r="CC509" s="294"/>
      <c r="CD509" s="1"/>
      <c r="CE509" s="1"/>
      <c r="CF509" s="1"/>
      <c r="CG509" s="294"/>
      <c r="CH509" s="1"/>
      <c r="CI509" s="1"/>
      <c r="CJ509" s="1"/>
      <c r="CK509" s="383"/>
      <c r="CL509" s="383"/>
      <c r="CM509" s="383"/>
      <c r="CN509" s="1">
        <f t="shared" si="4501"/>
        <v>0</v>
      </c>
      <c r="CO509" s="1">
        <f t="shared" si="4502"/>
        <v>0</v>
      </c>
      <c r="CP509" s="20">
        <f t="shared" si="4503"/>
        <v>0</v>
      </c>
      <c r="CQ509" s="351"/>
      <c r="CR509" s="299">
        <f t="shared" si="4504"/>
        <v>1</v>
      </c>
      <c r="CS509" s="294"/>
      <c r="CT509" s="294"/>
      <c r="CU509" s="1"/>
      <c r="CV509" s="1"/>
      <c r="CW509" s="1"/>
      <c r="CX509" s="1"/>
      <c r="CY509" s="1"/>
      <c r="CZ509" s="294"/>
      <c r="DA509" s="17">
        <f t="shared" si="4505"/>
        <v>0</v>
      </c>
      <c r="DB509" s="359">
        <f t="shared" si="4374"/>
        <v>0</v>
      </c>
      <c r="DC509" s="359">
        <f t="shared" si="4375"/>
        <v>0</v>
      </c>
      <c r="DD509" s="294"/>
      <c r="DE509" s="294"/>
      <c r="DF509" s="294"/>
      <c r="DG509" s="294"/>
      <c r="DH509" s="294"/>
      <c r="DI509" s="294"/>
      <c r="DJ509" s="294"/>
      <c r="DK509" s="294"/>
      <c r="DL509" s="294"/>
      <c r="DM509" s="294"/>
      <c r="DN509" s="294"/>
      <c r="DO509" s="1"/>
      <c r="DP509" s="1"/>
      <c r="DQ509" s="17">
        <f t="shared" si="4506"/>
        <v>0</v>
      </c>
      <c r="DR509" s="17">
        <f t="shared" si="4507"/>
        <v>0</v>
      </c>
      <c r="DS509" s="17">
        <f t="shared" si="4508"/>
        <v>0</v>
      </c>
      <c r="DT509" s="17">
        <f t="shared" si="4509"/>
        <v>0</v>
      </c>
      <c r="DU509" s="17">
        <f t="shared" si="4510"/>
        <v>0</v>
      </c>
      <c r="DV509" s="17">
        <f t="shared" si="4511"/>
        <v>0</v>
      </c>
      <c r="DW509" s="1"/>
      <c r="DX509" s="1"/>
      <c r="DY509" s="20">
        <f t="shared" si="4512"/>
        <v>0</v>
      </c>
      <c r="DZ509" s="20">
        <f t="shared" si="4513"/>
        <v>0</v>
      </c>
      <c r="EA509" s="20">
        <f t="shared" si="4514"/>
        <v>0</v>
      </c>
      <c r="EB509" s="20">
        <f t="shared" si="4515"/>
        <v>0</v>
      </c>
      <c r="EC509" s="18">
        <f t="shared" si="4516"/>
        <v>0</v>
      </c>
      <c r="ED509" s="19">
        <f t="shared" si="4517"/>
        <v>0</v>
      </c>
      <c r="EE509" s="19">
        <f t="shared" si="4518"/>
        <v>0</v>
      </c>
      <c r="EF509" s="1">
        <f t="shared" si="4519"/>
        <v>0</v>
      </c>
      <c r="EG509" s="18">
        <f t="shared" si="4520"/>
        <v>0</v>
      </c>
      <c r="EH509" s="341"/>
      <c r="EI509" s="294"/>
      <c r="EJ509" s="294"/>
      <c r="EK509" s="294"/>
      <c r="EL509" s="19"/>
      <c r="EM509" s="19"/>
      <c r="EN509" s="19"/>
      <c r="EO509" s="366"/>
      <c r="EP509" s="366"/>
      <c r="EQ509" s="374"/>
      <c r="ER509" s="374"/>
      <c r="ES509" s="374"/>
      <c r="ET509" s="374"/>
      <c r="EU509" s="18">
        <f t="shared" si="4521"/>
        <v>0</v>
      </c>
      <c r="EV509" s="18">
        <f t="shared" si="4522"/>
        <v>0</v>
      </c>
      <c r="EW509" s="341"/>
      <c r="EX509" s="341"/>
      <c r="EY509" s="341"/>
      <c r="EZ509" s="365">
        <f t="shared" si="4376"/>
        <v>0</v>
      </c>
      <c r="FA509" s="294"/>
      <c r="FB509" s="294"/>
      <c r="FC509" s="294"/>
      <c r="FD509" s="300"/>
      <c r="FE509" s="300"/>
      <c r="FF509" s="300"/>
      <c r="FG509" s="300"/>
      <c r="FH509" s="300"/>
      <c r="FI509" s="300"/>
      <c r="FJ509" s="300"/>
      <c r="FK509" s="294"/>
      <c r="FL509" s="294"/>
      <c r="FM509" s="294"/>
      <c r="FN509" s="294"/>
      <c r="FO509" s="294"/>
      <c r="FP509" s="20">
        <f t="shared" si="4529"/>
        <v>0</v>
      </c>
      <c r="FQ509" s="20">
        <f t="shared" si="4523"/>
        <v>0</v>
      </c>
      <c r="FR509" s="20">
        <f t="shared" si="4524"/>
        <v>0</v>
      </c>
      <c r="FS509" s="20">
        <f t="shared" si="4525"/>
        <v>0</v>
      </c>
      <c r="FT509" s="20">
        <f t="shared" si="4526"/>
        <v>0</v>
      </c>
      <c r="FU509" s="20">
        <f t="shared" si="4527"/>
        <v>0</v>
      </c>
      <c r="FV509" s="20">
        <f t="shared" si="4528"/>
        <v>0</v>
      </c>
      <c r="FW509" s="294"/>
    </row>
    <row r="510" spans="1:180" s="301" customFormat="1" ht="27.75" customHeight="1">
      <c r="A510" s="295"/>
      <c r="B510" s="296">
        <v>2</v>
      </c>
      <c r="C510" s="296">
        <f>B510</f>
        <v>2</v>
      </c>
      <c r="D510" s="296" t="s">
        <v>187</v>
      </c>
      <c r="E510" s="296" t="s">
        <v>187</v>
      </c>
      <c r="F510" s="296">
        <v>12</v>
      </c>
      <c r="G510" s="296">
        <f>F510</f>
        <v>12</v>
      </c>
      <c r="H510" s="297"/>
      <c r="I510" s="297"/>
      <c r="J510" s="294"/>
      <c r="K510" s="294"/>
      <c r="L510" s="294"/>
      <c r="M510" s="294"/>
      <c r="N510" s="297"/>
      <c r="O510" s="297"/>
      <c r="P510" s="1"/>
      <c r="Q510" s="16"/>
      <c r="R510" s="1"/>
      <c r="S510" s="294"/>
      <c r="T510" s="294"/>
      <c r="U510" s="294"/>
      <c r="V510" s="294"/>
      <c r="W510" s="294"/>
      <c r="X510" s="294"/>
      <c r="Y510" s="294"/>
      <c r="Z510" s="294"/>
      <c r="AA510" s="294"/>
      <c r="AB510" s="294"/>
      <c r="AC510" s="1">
        <f t="shared" ref="AC510" si="4530">+IF(S510=1,1,0)+IF(T510=1,1,0)</f>
        <v>0</v>
      </c>
      <c r="AD510" s="1">
        <f t="shared" ref="AD510" si="4531">+IF(U510=1,1,0)+IF(V510=1,1,0)</f>
        <v>0</v>
      </c>
      <c r="AE510" s="1">
        <f t="shared" ref="AE510" si="4532">+IF(W510=1,1,0)+IF(X510=1,1,0)</f>
        <v>0</v>
      </c>
      <c r="AF510" s="1">
        <f t="shared" ref="AF510" si="4533">+IF(Y510=1,1,0)+IF(Z510=1,1,0)</f>
        <v>0</v>
      </c>
      <c r="AG510" s="1">
        <f t="shared" ref="AG510" si="4534">+IF(AA510=1,1,0)</f>
        <v>0</v>
      </c>
      <c r="AH510" s="1">
        <f t="shared" ref="AH510" si="4535">+IF(AB510=1,1,0)</f>
        <v>0</v>
      </c>
      <c r="AI510" s="1">
        <f t="shared" ref="AI510" si="4536">+IF(S510=2,1,0)+IF(T510=2,1,0)</f>
        <v>0</v>
      </c>
      <c r="AJ510" s="1">
        <f t="shared" ref="AJ510" si="4537">+IF(U510=2,1,0)+IF(V510=2,1,0)</f>
        <v>0</v>
      </c>
      <c r="AK510" s="1">
        <f t="shared" ref="AK510" si="4538">+IF(X510=2,1,0)+IF(W510=2,1,0)</f>
        <v>0</v>
      </c>
      <c r="AL510" s="1">
        <f t="shared" ref="AL510" si="4539">+IF(Y510=2,1,0)+IF(Z510=2,1,0)</f>
        <v>0</v>
      </c>
      <c r="AM510" s="1">
        <f t="shared" ref="AM510" si="4540">+IF(AA510=2,1,0)</f>
        <v>0</v>
      </c>
      <c r="AN510" s="1">
        <f t="shared" ref="AN510" si="4541">+IF(AB510=2,1,0)</f>
        <v>0</v>
      </c>
      <c r="AO510" s="294"/>
      <c r="AP510" s="294"/>
      <c r="AQ510" s="294"/>
      <c r="AR510" s="294"/>
      <c r="AS510" s="298">
        <f t="shared" si="4496"/>
        <v>0</v>
      </c>
      <c r="AT510" s="298">
        <f t="shared" si="4497"/>
        <v>0</v>
      </c>
      <c r="AU510" s="298">
        <f t="shared" si="4498"/>
        <v>0</v>
      </c>
      <c r="AV510" s="298">
        <f t="shared" si="4499"/>
        <v>0</v>
      </c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>
        <v>1</v>
      </c>
      <c r="BG510" s="294"/>
      <c r="BH510" s="294"/>
      <c r="BI510" s="294"/>
      <c r="BJ510" s="294"/>
      <c r="BK510" s="294"/>
      <c r="BL510" s="294"/>
      <c r="BM510" s="294"/>
      <c r="BN510" s="294"/>
      <c r="BO510" s="294"/>
      <c r="BP510" s="1"/>
      <c r="BQ510" s="294"/>
      <c r="BR510" s="17">
        <v>4</v>
      </c>
      <c r="BS510" s="1">
        <f t="shared" si="4373"/>
        <v>0</v>
      </c>
      <c r="BT510" s="17">
        <f t="shared" ref="BT510" si="4542">+BS510*2</f>
        <v>0</v>
      </c>
      <c r="BU510" s="294"/>
      <c r="BV510" s="294">
        <v>2</v>
      </c>
      <c r="BW510" s="294"/>
      <c r="BX510" s="294"/>
      <c r="BY510" s="294"/>
      <c r="BZ510" s="294"/>
      <c r="CA510" s="294"/>
      <c r="CB510" s="294"/>
      <c r="CC510" s="294"/>
      <c r="CD510" s="1"/>
      <c r="CE510" s="1"/>
      <c r="CF510" s="1"/>
      <c r="CG510" s="294"/>
      <c r="CH510" s="1"/>
      <c r="CI510" s="1"/>
      <c r="CJ510" s="1"/>
      <c r="CK510" s="383"/>
      <c r="CL510" s="383"/>
      <c r="CM510" s="383"/>
      <c r="CN510" s="1">
        <f t="shared" si="4501"/>
        <v>0</v>
      </c>
      <c r="CO510" s="1">
        <f t="shared" si="4502"/>
        <v>0</v>
      </c>
      <c r="CP510" s="20">
        <f t="shared" si="4503"/>
        <v>0</v>
      </c>
      <c r="CQ510" s="351"/>
      <c r="CR510" s="299">
        <f t="shared" si="4504"/>
        <v>1</v>
      </c>
      <c r="CS510" s="294"/>
      <c r="CT510" s="294"/>
      <c r="CU510" s="1"/>
      <c r="CV510" s="1"/>
      <c r="CW510" s="1"/>
      <c r="CX510" s="1"/>
      <c r="CY510" s="1"/>
      <c r="CZ510" s="294"/>
      <c r="DA510" s="17">
        <f t="shared" ref="DA510" si="4543">+CY510</f>
        <v>0</v>
      </c>
      <c r="DB510" s="359">
        <f t="shared" si="4374"/>
        <v>0</v>
      </c>
      <c r="DC510" s="359">
        <f t="shared" si="4375"/>
        <v>0</v>
      </c>
      <c r="DD510" s="294"/>
      <c r="DE510" s="294"/>
      <c r="DF510" s="294"/>
      <c r="DG510" s="294"/>
      <c r="DH510" s="294"/>
      <c r="DI510" s="294"/>
      <c r="DJ510" s="294"/>
      <c r="DK510" s="294"/>
      <c r="DL510" s="294"/>
      <c r="DM510" s="294"/>
      <c r="DN510" s="294">
        <f>G510*2</f>
        <v>24</v>
      </c>
      <c r="DO510" s="1"/>
      <c r="DP510" s="1"/>
      <c r="DQ510" s="17">
        <f t="shared" si="4506"/>
        <v>0</v>
      </c>
      <c r="DR510" s="17">
        <f t="shared" si="4507"/>
        <v>0</v>
      </c>
      <c r="DS510" s="17">
        <f t="shared" si="4508"/>
        <v>0</v>
      </c>
      <c r="DT510" s="17">
        <f t="shared" si="4509"/>
        <v>0</v>
      </c>
      <c r="DU510" s="17">
        <f t="shared" si="4510"/>
        <v>0</v>
      </c>
      <c r="DV510" s="17">
        <f t="shared" si="4511"/>
        <v>0</v>
      </c>
      <c r="DW510" s="1"/>
      <c r="DX510" s="1"/>
      <c r="DY510" s="20">
        <f t="shared" si="4512"/>
        <v>0</v>
      </c>
      <c r="DZ510" s="20">
        <f t="shared" si="4513"/>
        <v>0</v>
      </c>
      <c r="EA510" s="20">
        <f t="shared" si="4514"/>
        <v>0</v>
      </c>
      <c r="EB510" s="20">
        <f t="shared" si="4515"/>
        <v>0</v>
      </c>
      <c r="EC510" s="18">
        <f t="shared" si="4516"/>
        <v>0</v>
      </c>
      <c r="ED510" s="19">
        <f t="shared" ref="ED510" si="4544">+IF(EC510&lt;&gt;0,EC510*3,0)</f>
        <v>0</v>
      </c>
      <c r="EE510" s="19">
        <f t="shared" si="4518"/>
        <v>0</v>
      </c>
      <c r="EF510" s="1">
        <f t="shared" si="4519"/>
        <v>0</v>
      </c>
      <c r="EG510" s="18">
        <f t="shared" si="4520"/>
        <v>0</v>
      </c>
      <c r="EH510" s="341"/>
      <c r="EI510" s="294"/>
      <c r="EJ510" s="294"/>
      <c r="EK510" s="294"/>
      <c r="EL510" s="19"/>
      <c r="EM510" s="19"/>
      <c r="EN510" s="19"/>
      <c r="EO510" s="366"/>
      <c r="EP510" s="366"/>
      <c r="EQ510" s="374"/>
      <c r="ER510" s="374"/>
      <c r="ES510" s="374"/>
      <c r="ET510" s="374"/>
      <c r="EU510" s="18">
        <f t="shared" si="4521"/>
        <v>0</v>
      </c>
      <c r="EV510" s="18">
        <f t="shared" si="4522"/>
        <v>0</v>
      </c>
      <c r="EW510" s="341"/>
      <c r="EX510" s="341"/>
      <c r="EY510" s="341"/>
      <c r="EZ510" s="365">
        <f t="shared" si="4376"/>
        <v>0</v>
      </c>
      <c r="FA510" s="294"/>
      <c r="FB510" s="294"/>
      <c r="FC510" s="294"/>
      <c r="FD510" s="300"/>
      <c r="FE510" s="300"/>
      <c r="FF510" s="300"/>
      <c r="FG510" s="300"/>
      <c r="FH510" s="300"/>
      <c r="FI510" s="300"/>
      <c r="FJ510" s="300"/>
      <c r="FK510" s="294"/>
      <c r="FL510" s="294"/>
      <c r="FM510" s="294"/>
      <c r="FN510" s="294"/>
      <c r="FO510" s="294"/>
      <c r="FP510" s="20">
        <f t="shared" si="4529"/>
        <v>0</v>
      </c>
      <c r="FQ510" s="20">
        <f t="shared" si="4523"/>
        <v>0</v>
      </c>
      <c r="FR510" s="20">
        <f t="shared" si="4524"/>
        <v>0</v>
      </c>
      <c r="FS510" s="20">
        <f t="shared" si="4525"/>
        <v>0</v>
      </c>
      <c r="FT510" s="20">
        <f t="shared" si="4526"/>
        <v>0</v>
      </c>
      <c r="FU510" s="20">
        <f t="shared" si="4527"/>
        <v>0</v>
      </c>
      <c r="FV510" s="20">
        <f t="shared" si="4528"/>
        <v>0</v>
      </c>
      <c r="FW510" s="294"/>
    </row>
    <row r="511" spans="1:180" s="301" customFormat="1" ht="27.75" customHeight="1">
      <c r="A511" s="295"/>
      <c r="B511" s="296">
        <v>3</v>
      </c>
      <c r="C511" s="296">
        <f>B511</f>
        <v>3</v>
      </c>
      <c r="D511" s="296" t="s">
        <v>44</v>
      </c>
      <c r="E511" s="296" t="str">
        <f>D511</f>
        <v>LT8,5</v>
      </c>
      <c r="F511" s="296">
        <v>30</v>
      </c>
      <c r="G511" s="296">
        <f>F511</f>
        <v>30</v>
      </c>
      <c r="H511" s="297"/>
      <c r="I511" s="297"/>
      <c r="J511" s="294"/>
      <c r="K511" s="294"/>
      <c r="L511" s="294"/>
      <c r="M511" s="294"/>
      <c r="N511" s="297"/>
      <c r="O511" s="297"/>
      <c r="P511" s="1"/>
      <c r="Q511" s="16"/>
      <c r="R511" s="1"/>
      <c r="S511" s="294"/>
      <c r="T511" s="294"/>
      <c r="U511" s="294"/>
      <c r="V511" s="294"/>
      <c r="W511" s="294"/>
      <c r="X511" s="294"/>
      <c r="Y511" s="294"/>
      <c r="Z511" s="294"/>
      <c r="AA511" s="294"/>
      <c r="AB511" s="294"/>
      <c r="AC511" s="1">
        <f t="shared" ref="AC511" si="4545">+IF(S511=1,1,0)+IF(T511=1,1,0)</f>
        <v>0</v>
      </c>
      <c r="AD511" s="1">
        <f t="shared" ref="AD511" si="4546">+IF(U511=1,1,0)+IF(V511=1,1,0)</f>
        <v>0</v>
      </c>
      <c r="AE511" s="1">
        <f t="shared" ref="AE511" si="4547">+IF(W511=1,1,0)+IF(X511=1,1,0)</f>
        <v>0</v>
      </c>
      <c r="AF511" s="1">
        <f t="shared" ref="AF511" si="4548">+IF(Y511=1,1,0)+IF(Z511=1,1,0)</f>
        <v>0</v>
      </c>
      <c r="AG511" s="1">
        <f t="shared" ref="AG511" si="4549">+IF(AA511=1,1,0)</f>
        <v>0</v>
      </c>
      <c r="AH511" s="1">
        <f t="shared" ref="AH511" si="4550">+IF(AB511=1,1,0)</f>
        <v>0</v>
      </c>
      <c r="AI511" s="1">
        <f t="shared" ref="AI511" si="4551">+IF(S511=2,1,0)+IF(T511=2,1,0)</f>
        <v>0</v>
      </c>
      <c r="AJ511" s="1">
        <f t="shared" ref="AJ511" si="4552">+IF(U511=2,1,0)+IF(V511=2,1,0)</f>
        <v>0</v>
      </c>
      <c r="AK511" s="1">
        <f t="shared" ref="AK511" si="4553">+IF(X511=2,1,0)+IF(W511=2,1,0)</f>
        <v>0</v>
      </c>
      <c r="AL511" s="1">
        <f t="shared" ref="AL511" si="4554">+IF(Y511=2,1,0)+IF(Z511=2,1,0)</f>
        <v>0</v>
      </c>
      <c r="AM511" s="1">
        <f t="shared" ref="AM511" si="4555">+IF(AA511=2,1,0)</f>
        <v>0</v>
      </c>
      <c r="AN511" s="1">
        <f t="shared" ref="AN511" si="4556">+IF(AB511=2,1,0)</f>
        <v>0</v>
      </c>
      <c r="AO511" s="294"/>
      <c r="AP511" s="294"/>
      <c r="AQ511" s="294"/>
      <c r="AR511" s="294"/>
      <c r="AS511" s="298">
        <f t="shared" si="4496"/>
        <v>0</v>
      </c>
      <c r="AT511" s="298">
        <f t="shared" si="4497"/>
        <v>0</v>
      </c>
      <c r="AU511" s="298">
        <f t="shared" si="4498"/>
        <v>0</v>
      </c>
      <c r="AV511" s="298">
        <f t="shared" si="4499"/>
        <v>0</v>
      </c>
      <c r="AW511" s="294"/>
      <c r="AX511" s="294"/>
      <c r="AY511" s="294"/>
      <c r="AZ511" s="294"/>
      <c r="BA511" s="294"/>
      <c r="BB511" s="294"/>
      <c r="BC511" s="294"/>
      <c r="BD511" s="294"/>
      <c r="BE511" s="294"/>
      <c r="BF511" s="294"/>
      <c r="BG511" s="294"/>
      <c r="BH511" s="294"/>
      <c r="BI511" s="294">
        <v>1</v>
      </c>
      <c r="BJ511" s="294"/>
      <c r="BK511" s="294"/>
      <c r="BL511" s="294"/>
      <c r="BM511" s="294"/>
      <c r="BN511" s="294"/>
      <c r="BO511" s="294"/>
      <c r="BP511" s="1"/>
      <c r="BQ511" s="294"/>
      <c r="BR511" s="17">
        <v>4</v>
      </c>
      <c r="BS511" s="1">
        <f t="shared" si="4373"/>
        <v>0</v>
      </c>
      <c r="BT511" s="17">
        <f t="shared" ref="BT511" si="4557">+BS511*2</f>
        <v>0</v>
      </c>
      <c r="BU511" s="294"/>
      <c r="BV511" s="294">
        <v>2</v>
      </c>
      <c r="BW511" s="294"/>
      <c r="BX511" s="294"/>
      <c r="BY511" s="294"/>
      <c r="BZ511" s="294"/>
      <c r="CA511" s="294"/>
      <c r="CB511" s="294"/>
      <c r="CC511" s="294"/>
      <c r="CD511" s="1"/>
      <c r="CE511" s="1"/>
      <c r="CF511" s="1"/>
      <c r="CG511" s="294"/>
      <c r="CH511" s="1"/>
      <c r="CI511" s="1">
        <v>1</v>
      </c>
      <c r="CJ511" s="1"/>
      <c r="CK511" s="383"/>
      <c r="CL511" s="383"/>
      <c r="CM511" s="383"/>
      <c r="CN511" s="1">
        <f t="shared" si="4501"/>
        <v>0</v>
      </c>
      <c r="CO511" s="1">
        <f t="shared" si="4502"/>
        <v>0</v>
      </c>
      <c r="CP511" s="20">
        <f t="shared" si="4503"/>
        <v>2.5</v>
      </c>
      <c r="CQ511" s="351"/>
      <c r="CR511" s="299">
        <f t="shared" si="4504"/>
        <v>1</v>
      </c>
      <c r="CS511" s="294"/>
      <c r="CT511" s="294"/>
      <c r="CU511" s="1"/>
      <c r="CV511" s="1"/>
      <c r="CW511" s="1"/>
      <c r="CX511" s="1"/>
      <c r="CY511" s="1">
        <v>3</v>
      </c>
      <c r="CZ511" s="294"/>
      <c r="DA511" s="17">
        <f t="shared" ref="DA511" si="4558">+CY511</f>
        <v>3</v>
      </c>
      <c r="DB511" s="359">
        <f t="shared" si="4374"/>
        <v>3</v>
      </c>
      <c r="DC511" s="359">
        <f t="shared" si="4375"/>
        <v>3</v>
      </c>
      <c r="DD511" s="294"/>
      <c r="DE511" s="294"/>
      <c r="DF511" s="294">
        <v>4</v>
      </c>
      <c r="DG511" s="294"/>
      <c r="DH511" s="294"/>
      <c r="DI511" s="294">
        <v>8</v>
      </c>
      <c r="DJ511" s="294"/>
      <c r="DK511" s="294"/>
      <c r="DL511" s="294"/>
      <c r="DM511" s="294"/>
      <c r="DN511" s="294">
        <f t="shared" ref="DN511:DN520" si="4559">G511*2</f>
        <v>60</v>
      </c>
      <c r="DO511" s="1"/>
      <c r="DP511" s="1"/>
      <c r="DQ511" s="17">
        <f t="shared" si="4506"/>
        <v>0</v>
      </c>
      <c r="DR511" s="17">
        <f t="shared" si="4507"/>
        <v>0</v>
      </c>
      <c r="DS511" s="17">
        <f t="shared" si="4508"/>
        <v>0</v>
      </c>
      <c r="DT511" s="17">
        <f t="shared" si="4509"/>
        <v>0</v>
      </c>
      <c r="DU511" s="17">
        <f t="shared" si="4510"/>
        <v>0</v>
      </c>
      <c r="DV511" s="17">
        <f t="shared" si="4511"/>
        <v>0</v>
      </c>
      <c r="DW511" s="1"/>
      <c r="DX511" s="1"/>
      <c r="DY511" s="20">
        <f t="shared" si="4512"/>
        <v>0</v>
      </c>
      <c r="DZ511" s="20">
        <f t="shared" si="4513"/>
        <v>0</v>
      </c>
      <c r="EA511" s="20">
        <f t="shared" si="4514"/>
        <v>0</v>
      </c>
      <c r="EB511" s="20">
        <f t="shared" si="4515"/>
        <v>0</v>
      </c>
      <c r="EC511" s="18">
        <f t="shared" si="4516"/>
        <v>1</v>
      </c>
      <c r="ED511" s="19">
        <f t="shared" ref="ED511" si="4560">+IF(EC511&lt;&gt;0,EC511*3,0)</f>
        <v>3</v>
      </c>
      <c r="EE511" s="19">
        <f t="shared" si="4518"/>
        <v>0</v>
      </c>
      <c r="EF511" s="1">
        <f t="shared" si="4519"/>
        <v>0</v>
      </c>
      <c r="EG511" s="18">
        <f t="shared" si="4520"/>
        <v>5</v>
      </c>
      <c r="EH511" s="341"/>
      <c r="EI511" s="294"/>
      <c r="EJ511" s="294"/>
      <c r="EK511" s="294">
        <v>5.5</v>
      </c>
      <c r="EL511" s="19">
        <v>1</v>
      </c>
      <c r="EM511" s="19"/>
      <c r="EN511" s="19"/>
      <c r="EO511" s="366"/>
      <c r="EP511" s="366"/>
      <c r="EQ511" s="374">
        <v>1</v>
      </c>
      <c r="ER511" s="374"/>
      <c r="ES511" s="374"/>
      <c r="ET511" s="374"/>
      <c r="EU511" s="18">
        <f t="shared" si="4521"/>
        <v>0</v>
      </c>
      <c r="EV511" s="18">
        <f t="shared" si="4522"/>
        <v>2</v>
      </c>
      <c r="EW511" s="341">
        <v>3</v>
      </c>
      <c r="EX511" s="341">
        <v>2</v>
      </c>
      <c r="EY511" s="341">
        <v>5</v>
      </c>
      <c r="EZ511" s="365">
        <f t="shared" si="4376"/>
        <v>0</v>
      </c>
      <c r="FA511" s="294"/>
      <c r="FB511" s="294"/>
      <c r="FC511" s="294"/>
      <c r="FD511" s="300"/>
      <c r="FE511" s="300"/>
      <c r="FF511" s="300"/>
      <c r="FG511" s="300"/>
      <c r="FH511" s="300"/>
      <c r="FI511" s="300"/>
      <c r="FJ511" s="300"/>
      <c r="FK511" s="294"/>
      <c r="FL511" s="294"/>
      <c r="FM511" s="294"/>
      <c r="FN511" s="294"/>
      <c r="FO511" s="294"/>
      <c r="FP511" s="20">
        <f t="shared" si="4529"/>
        <v>0</v>
      </c>
      <c r="FQ511" s="20">
        <f t="shared" si="4523"/>
        <v>0</v>
      </c>
      <c r="FR511" s="20">
        <f t="shared" si="4524"/>
        <v>4</v>
      </c>
      <c r="FS511" s="20">
        <f t="shared" si="4525"/>
        <v>0</v>
      </c>
      <c r="FT511" s="20">
        <f t="shared" si="4526"/>
        <v>0</v>
      </c>
      <c r="FU511" s="20">
        <f t="shared" si="4527"/>
        <v>0</v>
      </c>
      <c r="FV511" s="20">
        <f t="shared" si="4528"/>
        <v>0</v>
      </c>
      <c r="FW511" s="294"/>
    </row>
    <row r="512" spans="1:180" s="301" customFormat="1" ht="27.75" customHeight="1">
      <c r="A512" s="295"/>
      <c r="B512" s="296"/>
      <c r="C512" s="296" t="s">
        <v>184</v>
      </c>
      <c r="D512" s="296"/>
      <c r="E512" s="296" t="s">
        <v>44</v>
      </c>
      <c r="F512" s="296"/>
      <c r="G512" s="296">
        <v>20</v>
      </c>
      <c r="H512" s="297"/>
      <c r="I512" s="297"/>
      <c r="J512" s="294"/>
      <c r="K512" s="294"/>
      <c r="L512" s="294"/>
      <c r="M512" s="294"/>
      <c r="N512" s="297"/>
      <c r="O512" s="297"/>
      <c r="P512" s="1"/>
      <c r="Q512" s="16"/>
      <c r="R512" s="1"/>
      <c r="S512" s="294"/>
      <c r="T512" s="294"/>
      <c r="U512" s="294"/>
      <c r="V512" s="294"/>
      <c r="W512" s="294"/>
      <c r="X512" s="294"/>
      <c r="Y512" s="294">
        <v>1</v>
      </c>
      <c r="Z512" s="294"/>
      <c r="AA512" s="294"/>
      <c r="AB512" s="294"/>
      <c r="AC512" s="1">
        <f t="shared" ref="AC512:AC513" si="4561">+IF(S512=1,1,0)+IF(T512=1,1,0)</f>
        <v>0</v>
      </c>
      <c r="AD512" s="1">
        <f t="shared" ref="AD512:AD513" si="4562">+IF(U512=1,1,0)+IF(V512=1,1,0)</f>
        <v>0</v>
      </c>
      <c r="AE512" s="1">
        <f t="shared" ref="AE512:AE513" si="4563">+IF(W512=1,1,0)+IF(X512=1,1,0)</f>
        <v>0</v>
      </c>
      <c r="AF512" s="1">
        <f t="shared" ref="AF512:AF513" si="4564">+IF(Y512=1,1,0)+IF(Z512=1,1,0)</f>
        <v>1</v>
      </c>
      <c r="AG512" s="1">
        <f t="shared" ref="AG512:AG513" si="4565">+IF(AA512=1,1,0)</f>
        <v>0</v>
      </c>
      <c r="AH512" s="1">
        <f t="shared" ref="AH512:AH513" si="4566">+IF(AB512=1,1,0)</f>
        <v>0</v>
      </c>
      <c r="AI512" s="1">
        <f t="shared" ref="AI512:AI513" si="4567">+IF(S512=2,1,0)+IF(T512=2,1,0)</f>
        <v>0</v>
      </c>
      <c r="AJ512" s="1">
        <f t="shared" ref="AJ512:AJ513" si="4568">+IF(U512=2,1,0)+IF(V512=2,1,0)</f>
        <v>0</v>
      </c>
      <c r="AK512" s="1">
        <f t="shared" ref="AK512:AK513" si="4569">+IF(X512=2,1,0)+IF(W512=2,1,0)</f>
        <v>0</v>
      </c>
      <c r="AL512" s="1">
        <f t="shared" ref="AL512:AL513" si="4570">+IF(Y512=2,1,0)+IF(Z512=2,1,0)</f>
        <v>0</v>
      </c>
      <c r="AM512" s="1">
        <f t="shared" ref="AM512:AM513" si="4571">+IF(AA512=2,1,0)</f>
        <v>0</v>
      </c>
      <c r="AN512" s="1">
        <f t="shared" ref="AN512:AN513" si="4572">+IF(AB512=2,1,0)</f>
        <v>0</v>
      </c>
      <c r="AO512" s="294"/>
      <c r="AP512" s="294"/>
      <c r="AQ512" s="294"/>
      <c r="AR512" s="294"/>
      <c r="AS512" s="298">
        <f t="shared" si="4496"/>
        <v>0</v>
      </c>
      <c r="AT512" s="298">
        <f t="shared" si="4497"/>
        <v>0</v>
      </c>
      <c r="AU512" s="298">
        <f t="shared" si="4498"/>
        <v>0</v>
      </c>
      <c r="AV512" s="298">
        <f t="shared" si="4499"/>
        <v>0</v>
      </c>
      <c r="AW512" s="294"/>
      <c r="AX512" s="294"/>
      <c r="AY512" s="294"/>
      <c r="AZ512" s="294"/>
      <c r="BA512" s="294"/>
      <c r="BB512" s="294"/>
      <c r="BC512" s="294"/>
      <c r="BD512" s="294"/>
      <c r="BE512" s="294"/>
      <c r="BF512" s="294"/>
      <c r="BG512" s="294"/>
      <c r="BH512" s="294"/>
      <c r="BI512" s="294">
        <v>1</v>
      </c>
      <c r="BJ512" s="294"/>
      <c r="BK512" s="294"/>
      <c r="BL512" s="294"/>
      <c r="BM512" s="294"/>
      <c r="BN512" s="294"/>
      <c r="BO512" s="294"/>
      <c r="BP512" s="1"/>
      <c r="BQ512" s="294"/>
      <c r="BR512" s="17">
        <v>4</v>
      </c>
      <c r="BS512" s="1">
        <f t="shared" si="4373"/>
        <v>0</v>
      </c>
      <c r="BT512" s="17">
        <f t="shared" ref="BT512:BT513" si="4573">+BS512*2</f>
        <v>0</v>
      </c>
      <c r="BU512" s="294"/>
      <c r="BV512" s="294">
        <v>2</v>
      </c>
      <c r="BW512" s="294"/>
      <c r="BX512" s="294"/>
      <c r="BY512" s="294"/>
      <c r="BZ512" s="294"/>
      <c r="CA512" s="294"/>
      <c r="CB512" s="294"/>
      <c r="CC512" s="294"/>
      <c r="CD512" s="1"/>
      <c r="CE512" s="1">
        <v>1</v>
      </c>
      <c r="CF512" s="1"/>
      <c r="CG512" s="294"/>
      <c r="CH512" s="1"/>
      <c r="CI512" s="1"/>
      <c r="CJ512" s="1"/>
      <c r="CK512" s="383"/>
      <c r="CL512" s="383"/>
      <c r="CM512" s="383"/>
      <c r="CN512" s="1">
        <f t="shared" si="4501"/>
        <v>0</v>
      </c>
      <c r="CO512" s="1">
        <f t="shared" si="4502"/>
        <v>0</v>
      </c>
      <c r="CP512" s="20">
        <f t="shared" si="4503"/>
        <v>0.5</v>
      </c>
      <c r="CQ512" s="351"/>
      <c r="CR512" s="299">
        <f t="shared" si="4504"/>
        <v>1</v>
      </c>
      <c r="CS512" s="294"/>
      <c r="CT512" s="294"/>
      <c r="CU512" s="1"/>
      <c r="CV512" s="1"/>
      <c r="CW512" s="1"/>
      <c r="CX512" s="1"/>
      <c r="CY512" s="1"/>
      <c r="CZ512" s="294"/>
      <c r="DA512" s="17">
        <f t="shared" ref="DA512:DA513" si="4574">+CY512</f>
        <v>0</v>
      </c>
      <c r="DB512" s="359">
        <f t="shared" si="4374"/>
        <v>0</v>
      </c>
      <c r="DC512" s="359">
        <f t="shared" si="4375"/>
        <v>0</v>
      </c>
      <c r="DD512" s="294"/>
      <c r="DE512" s="294"/>
      <c r="DF512" s="294"/>
      <c r="DG512" s="294"/>
      <c r="DH512" s="294"/>
      <c r="DI512" s="294"/>
      <c r="DJ512" s="294"/>
      <c r="DK512" s="294"/>
      <c r="DL512" s="294"/>
      <c r="DM512" s="294"/>
      <c r="DN512" s="294">
        <f t="shared" si="4559"/>
        <v>40</v>
      </c>
      <c r="DO512" s="1"/>
      <c r="DP512" s="1"/>
      <c r="DQ512" s="17">
        <f t="shared" si="4506"/>
        <v>0</v>
      </c>
      <c r="DR512" s="17">
        <f t="shared" si="4507"/>
        <v>0</v>
      </c>
      <c r="DS512" s="17">
        <f t="shared" si="4508"/>
        <v>0</v>
      </c>
      <c r="DT512" s="17">
        <f t="shared" si="4509"/>
        <v>0</v>
      </c>
      <c r="DU512" s="17">
        <f t="shared" si="4510"/>
        <v>0</v>
      </c>
      <c r="DV512" s="17">
        <f t="shared" si="4511"/>
        <v>0</v>
      </c>
      <c r="DW512" s="1"/>
      <c r="DX512" s="1"/>
      <c r="DY512" s="20">
        <f t="shared" si="4512"/>
        <v>0</v>
      </c>
      <c r="DZ512" s="20">
        <f t="shared" si="4513"/>
        <v>0</v>
      </c>
      <c r="EA512" s="20">
        <f t="shared" si="4514"/>
        <v>0</v>
      </c>
      <c r="EB512" s="20">
        <f t="shared" si="4515"/>
        <v>0</v>
      </c>
      <c r="EC512" s="18">
        <f t="shared" si="4516"/>
        <v>0</v>
      </c>
      <c r="ED512" s="19">
        <f t="shared" ref="ED512:ED513" si="4575">+IF(EC512&lt;&gt;0,EC512*3,0)</f>
        <v>0</v>
      </c>
      <c r="EE512" s="19">
        <f t="shared" si="4518"/>
        <v>0</v>
      </c>
      <c r="EF512" s="1">
        <f t="shared" si="4519"/>
        <v>0</v>
      </c>
      <c r="EG512" s="18">
        <f t="shared" si="4520"/>
        <v>0</v>
      </c>
      <c r="EH512" s="341"/>
      <c r="EI512" s="294"/>
      <c r="EJ512" s="294"/>
      <c r="EK512" s="294"/>
      <c r="EL512" s="19"/>
      <c r="EM512" s="19"/>
      <c r="EN512" s="19"/>
      <c r="EO512" s="366"/>
      <c r="EP512" s="366"/>
      <c r="EQ512" s="374"/>
      <c r="ER512" s="374"/>
      <c r="ES512" s="374"/>
      <c r="ET512" s="374"/>
      <c r="EU512" s="18">
        <f t="shared" si="4521"/>
        <v>0</v>
      </c>
      <c r="EV512" s="18">
        <f t="shared" si="4522"/>
        <v>2</v>
      </c>
      <c r="EW512" s="341"/>
      <c r="EX512" s="341"/>
      <c r="EY512" s="341"/>
      <c r="EZ512" s="365">
        <f t="shared" si="4376"/>
        <v>0</v>
      </c>
      <c r="FA512" s="294"/>
      <c r="FB512" s="294"/>
      <c r="FC512" s="294"/>
      <c r="FD512" s="300"/>
      <c r="FE512" s="300"/>
      <c r="FF512" s="300"/>
      <c r="FG512" s="300"/>
      <c r="FH512" s="300"/>
      <c r="FI512" s="300"/>
      <c r="FJ512" s="300"/>
      <c r="FK512" s="294"/>
      <c r="FL512" s="294"/>
      <c r="FM512" s="294"/>
      <c r="FN512" s="294"/>
      <c r="FO512" s="294"/>
      <c r="FP512" s="20">
        <f t="shared" si="4529"/>
        <v>0</v>
      </c>
      <c r="FQ512" s="20">
        <f t="shared" si="4523"/>
        <v>0</v>
      </c>
      <c r="FR512" s="20">
        <f t="shared" si="4524"/>
        <v>0</v>
      </c>
      <c r="FS512" s="20">
        <f t="shared" si="4525"/>
        <v>0</v>
      </c>
      <c r="FT512" s="20">
        <f t="shared" si="4526"/>
        <v>0</v>
      </c>
      <c r="FU512" s="20">
        <f t="shared" si="4527"/>
        <v>0</v>
      </c>
      <c r="FV512" s="20">
        <f t="shared" si="4528"/>
        <v>0</v>
      </c>
      <c r="FW512" s="294"/>
    </row>
    <row r="513" spans="1:179" s="301" customFormat="1" ht="27.75" customHeight="1">
      <c r="A513" s="295"/>
      <c r="B513" s="296">
        <v>4</v>
      </c>
      <c r="C513" s="296">
        <f t="shared" ref="C513:C519" si="4576">B513</f>
        <v>4</v>
      </c>
      <c r="D513" s="296" t="s">
        <v>44</v>
      </c>
      <c r="E513" s="296" t="str">
        <f t="shared" ref="E513:E520" si="4577">D513</f>
        <v>LT8,5</v>
      </c>
      <c r="F513" s="296">
        <v>47</v>
      </c>
      <c r="G513" s="296">
        <v>27</v>
      </c>
      <c r="H513" s="297"/>
      <c r="I513" s="297"/>
      <c r="J513" s="294"/>
      <c r="K513" s="294"/>
      <c r="L513" s="294"/>
      <c r="M513" s="294"/>
      <c r="N513" s="297"/>
      <c r="O513" s="297"/>
      <c r="P513" s="1"/>
      <c r="Q513" s="16"/>
      <c r="R513" s="1"/>
      <c r="S513" s="294"/>
      <c r="T513" s="294"/>
      <c r="U513" s="294"/>
      <c r="V513" s="294"/>
      <c r="W513" s="294"/>
      <c r="X513" s="294"/>
      <c r="Y513" s="294"/>
      <c r="Z513" s="294"/>
      <c r="AA513" s="294"/>
      <c r="AB513" s="294"/>
      <c r="AC513" s="1">
        <f t="shared" si="4561"/>
        <v>0</v>
      </c>
      <c r="AD513" s="1">
        <f t="shared" si="4562"/>
        <v>0</v>
      </c>
      <c r="AE513" s="1">
        <f t="shared" si="4563"/>
        <v>0</v>
      </c>
      <c r="AF513" s="1">
        <f t="shared" si="4564"/>
        <v>0</v>
      </c>
      <c r="AG513" s="1">
        <f t="shared" si="4565"/>
        <v>0</v>
      </c>
      <c r="AH513" s="1">
        <f t="shared" si="4566"/>
        <v>0</v>
      </c>
      <c r="AI513" s="1">
        <f t="shared" si="4567"/>
        <v>0</v>
      </c>
      <c r="AJ513" s="1">
        <f t="shared" si="4568"/>
        <v>0</v>
      </c>
      <c r="AK513" s="1">
        <f t="shared" si="4569"/>
        <v>0</v>
      </c>
      <c r="AL513" s="1">
        <f t="shared" si="4570"/>
        <v>0</v>
      </c>
      <c r="AM513" s="1">
        <f t="shared" si="4571"/>
        <v>0</v>
      </c>
      <c r="AN513" s="1">
        <f t="shared" si="4572"/>
        <v>0</v>
      </c>
      <c r="AO513" s="294"/>
      <c r="AP513" s="294"/>
      <c r="AQ513" s="294"/>
      <c r="AR513" s="294"/>
      <c r="AS513" s="298">
        <f t="shared" si="4496"/>
        <v>0</v>
      </c>
      <c r="AT513" s="298">
        <f t="shared" si="4497"/>
        <v>0</v>
      </c>
      <c r="AU513" s="298">
        <f t="shared" si="4498"/>
        <v>0</v>
      </c>
      <c r="AV513" s="298">
        <f t="shared" si="4499"/>
        <v>0</v>
      </c>
      <c r="AW513" s="294"/>
      <c r="AX513" s="294"/>
      <c r="AY513" s="294">
        <v>1</v>
      </c>
      <c r="AZ513" s="294"/>
      <c r="BA513" s="294"/>
      <c r="BB513" s="294"/>
      <c r="BC513" s="294"/>
      <c r="BD513" s="294"/>
      <c r="BE513" s="294"/>
      <c r="BF513" s="294"/>
      <c r="BG513" s="294"/>
      <c r="BH513" s="294"/>
      <c r="BI513" s="294">
        <v>1</v>
      </c>
      <c r="BJ513" s="294"/>
      <c r="BK513" s="294"/>
      <c r="BL513" s="294"/>
      <c r="BM513" s="294"/>
      <c r="BN513" s="294"/>
      <c r="BO513" s="294"/>
      <c r="BP513" s="1"/>
      <c r="BQ513" s="294"/>
      <c r="BR513" s="17">
        <v>4</v>
      </c>
      <c r="BS513" s="1">
        <f t="shared" si="4373"/>
        <v>0</v>
      </c>
      <c r="BT513" s="17">
        <f t="shared" si="4573"/>
        <v>0</v>
      </c>
      <c r="BU513" s="294"/>
      <c r="BV513" s="294">
        <v>2</v>
      </c>
      <c r="BW513" s="294"/>
      <c r="BX513" s="294"/>
      <c r="BY513" s="294"/>
      <c r="BZ513" s="294"/>
      <c r="CA513" s="294"/>
      <c r="CB513" s="294"/>
      <c r="CC513" s="294"/>
      <c r="CD513" s="1"/>
      <c r="CE513" s="1"/>
      <c r="CF513" s="1"/>
      <c r="CG513" s="294"/>
      <c r="CH513" s="1"/>
      <c r="CI513" s="1">
        <v>1</v>
      </c>
      <c r="CJ513" s="1"/>
      <c r="CK513" s="383"/>
      <c r="CL513" s="383"/>
      <c r="CM513" s="383"/>
      <c r="CN513" s="1">
        <f t="shared" si="4501"/>
        <v>0</v>
      </c>
      <c r="CO513" s="1">
        <f t="shared" si="4502"/>
        <v>0</v>
      </c>
      <c r="CP513" s="20">
        <f t="shared" si="4503"/>
        <v>2.5</v>
      </c>
      <c r="CQ513" s="351"/>
      <c r="CR513" s="299">
        <f t="shared" si="4504"/>
        <v>1</v>
      </c>
      <c r="CS513" s="294"/>
      <c r="CT513" s="294"/>
      <c r="CU513" s="1"/>
      <c r="CV513" s="1"/>
      <c r="CW513" s="1">
        <v>1</v>
      </c>
      <c r="CX513" s="1"/>
      <c r="CY513" s="1"/>
      <c r="CZ513" s="294">
        <v>3</v>
      </c>
      <c r="DA513" s="17">
        <f t="shared" si="4574"/>
        <v>0</v>
      </c>
      <c r="DB513" s="359">
        <f t="shared" si="4374"/>
        <v>3</v>
      </c>
      <c r="DC513" s="359">
        <f t="shared" si="4375"/>
        <v>1</v>
      </c>
      <c r="DD513" s="294"/>
      <c r="DE513" s="294">
        <v>4</v>
      </c>
      <c r="DF513" s="294"/>
      <c r="DG513" s="294"/>
      <c r="DH513" s="294"/>
      <c r="DI513" s="294"/>
      <c r="DJ513" s="294"/>
      <c r="DK513" s="294"/>
      <c r="DL513" s="294"/>
      <c r="DM513" s="294"/>
      <c r="DN513" s="294">
        <f t="shared" si="4559"/>
        <v>54</v>
      </c>
      <c r="DO513" s="1"/>
      <c r="DP513" s="1"/>
      <c r="DQ513" s="17">
        <f t="shared" si="4506"/>
        <v>0</v>
      </c>
      <c r="DR513" s="17">
        <f t="shared" si="4507"/>
        <v>0</v>
      </c>
      <c r="DS513" s="17">
        <f t="shared" si="4508"/>
        <v>0</v>
      </c>
      <c r="DT513" s="17">
        <f t="shared" si="4509"/>
        <v>0</v>
      </c>
      <c r="DU513" s="17">
        <f t="shared" si="4510"/>
        <v>0</v>
      </c>
      <c r="DV513" s="17">
        <f t="shared" si="4511"/>
        <v>0</v>
      </c>
      <c r="DW513" s="1"/>
      <c r="DX513" s="1"/>
      <c r="DY513" s="20">
        <f t="shared" si="4512"/>
        <v>0</v>
      </c>
      <c r="DZ513" s="20">
        <f t="shared" si="4513"/>
        <v>0</v>
      </c>
      <c r="EA513" s="20">
        <f t="shared" si="4514"/>
        <v>0</v>
      </c>
      <c r="EB513" s="20">
        <f t="shared" si="4515"/>
        <v>0</v>
      </c>
      <c r="EC513" s="18">
        <f t="shared" si="4516"/>
        <v>0</v>
      </c>
      <c r="ED513" s="19">
        <f t="shared" si="4575"/>
        <v>0</v>
      </c>
      <c r="EE513" s="19">
        <f t="shared" si="4518"/>
        <v>0</v>
      </c>
      <c r="EF513" s="1">
        <f t="shared" si="4519"/>
        <v>0</v>
      </c>
      <c r="EG513" s="18">
        <v>2</v>
      </c>
      <c r="EH513" s="341"/>
      <c r="EI513" s="294"/>
      <c r="EJ513" s="294">
        <v>5.5</v>
      </c>
      <c r="EK513" s="294"/>
      <c r="EL513" s="19">
        <v>1</v>
      </c>
      <c r="EM513" s="19"/>
      <c r="EN513" s="19"/>
      <c r="EO513" s="366"/>
      <c r="EP513" s="366"/>
      <c r="EQ513" s="374"/>
      <c r="ER513" s="374"/>
      <c r="ES513" s="374"/>
      <c r="ET513" s="374"/>
      <c r="EU513" s="18">
        <f t="shared" si="4521"/>
        <v>5</v>
      </c>
      <c r="EV513" s="18">
        <f t="shared" si="4522"/>
        <v>2</v>
      </c>
      <c r="EW513" s="341">
        <v>3</v>
      </c>
      <c r="EX513" s="341">
        <v>2</v>
      </c>
      <c r="EY513" s="341">
        <v>2</v>
      </c>
      <c r="EZ513" s="365">
        <f t="shared" si="4376"/>
        <v>0</v>
      </c>
      <c r="FA513" s="294"/>
      <c r="FB513" s="294"/>
      <c r="FC513" s="294"/>
      <c r="FD513" s="300"/>
      <c r="FE513" s="300"/>
      <c r="FF513" s="300"/>
      <c r="FG513" s="300"/>
      <c r="FH513" s="300"/>
      <c r="FI513" s="300"/>
      <c r="FJ513" s="300"/>
      <c r="FK513" s="294"/>
      <c r="FL513" s="294"/>
      <c r="FM513" s="294"/>
      <c r="FN513" s="294"/>
      <c r="FO513" s="294"/>
      <c r="FP513" s="20">
        <f t="shared" si="4529"/>
        <v>0</v>
      </c>
      <c r="FQ513" s="20">
        <f t="shared" si="4523"/>
        <v>4</v>
      </c>
      <c r="FR513" s="20">
        <f t="shared" si="4524"/>
        <v>0</v>
      </c>
      <c r="FS513" s="20">
        <f t="shared" si="4525"/>
        <v>0</v>
      </c>
      <c r="FT513" s="20">
        <f t="shared" si="4526"/>
        <v>0</v>
      </c>
      <c r="FU513" s="20">
        <f t="shared" si="4527"/>
        <v>0</v>
      </c>
      <c r="FV513" s="20">
        <f t="shared" si="4528"/>
        <v>0</v>
      </c>
      <c r="FW513" s="294"/>
    </row>
    <row r="514" spans="1:179" s="301" customFormat="1" ht="27.75" customHeight="1">
      <c r="A514" s="295"/>
      <c r="B514" s="296">
        <v>5</v>
      </c>
      <c r="C514" s="296">
        <f t="shared" si="4576"/>
        <v>5</v>
      </c>
      <c r="D514" s="296" t="s">
        <v>44</v>
      </c>
      <c r="E514" s="296" t="str">
        <f t="shared" si="4577"/>
        <v>LT8,5</v>
      </c>
      <c r="F514" s="296">
        <v>26</v>
      </c>
      <c r="G514" s="296">
        <f t="shared" ref="G514:G520" si="4578">F514</f>
        <v>26</v>
      </c>
      <c r="H514" s="297"/>
      <c r="I514" s="297"/>
      <c r="J514" s="294"/>
      <c r="K514" s="294"/>
      <c r="L514" s="294"/>
      <c r="M514" s="294"/>
      <c r="N514" s="297"/>
      <c r="O514" s="297"/>
      <c r="P514" s="1"/>
      <c r="Q514" s="16"/>
      <c r="R514" s="1"/>
      <c r="S514" s="294"/>
      <c r="T514" s="294"/>
      <c r="U514" s="294"/>
      <c r="V514" s="294"/>
      <c r="W514" s="294"/>
      <c r="X514" s="294"/>
      <c r="Y514" s="294"/>
      <c r="Z514" s="294"/>
      <c r="AA514" s="294"/>
      <c r="AB514" s="294"/>
      <c r="AC514" s="1">
        <f t="shared" ref="AC514" si="4579">+IF(S514=1,1,0)+IF(T514=1,1,0)</f>
        <v>0</v>
      </c>
      <c r="AD514" s="1">
        <f t="shared" ref="AD514" si="4580">+IF(U514=1,1,0)+IF(V514=1,1,0)</f>
        <v>0</v>
      </c>
      <c r="AE514" s="1">
        <f t="shared" ref="AE514" si="4581">+IF(W514=1,1,0)+IF(X514=1,1,0)</f>
        <v>0</v>
      </c>
      <c r="AF514" s="1">
        <f t="shared" ref="AF514" si="4582">+IF(Y514=1,1,0)+IF(Z514=1,1,0)</f>
        <v>0</v>
      </c>
      <c r="AG514" s="1">
        <f t="shared" ref="AG514" si="4583">+IF(AA514=1,1,0)</f>
        <v>0</v>
      </c>
      <c r="AH514" s="1">
        <f t="shared" ref="AH514" si="4584">+IF(AB514=1,1,0)</f>
        <v>0</v>
      </c>
      <c r="AI514" s="1">
        <f t="shared" ref="AI514" si="4585">+IF(S514=2,1,0)+IF(T514=2,1,0)</f>
        <v>0</v>
      </c>
      <c r="AJ514" s="1">
        <f t="shared" ref="AJ514" si="4586">+IF(U514=2,1,0)+IF(V514=2,1,0)</f>
        <v>0</v>
      </c>
      <c r="AK514" s="1">
        <f t="shared" ref="AK514" si="4587">+IF(X514=2,1,0)+IF(W514=2,1,0)</f>
        <v>0</v>
      </c>
      <c r="AL514" s="1">
        <f t="shared" ref="AL514" si="4588">+IF(Y514=2,1,0)+IF(Z514=2,1,0)</f>
        <v>0</v>
      </c>
      <c r="AM514" s="1">
        <f t="shared" ref="AM514" si="4589">+IF(AA514=2,1,0)</f>
        <v>0</v>
      </c>
      <c r="AN514" s="1">
        <f t="shared" ref="AN514" si="4590">+IF(AB514=2,1,0)</f>
        <v>0</v>
      </c>
      <c r="AO514" s="294"/>
      <c r="AP514" s="294"/>
      <c r="AQ514" s="294"/>
      <c r="AR514" s="294"/>
      <c r="AS514" s="298">
        <f t="shared" si="4496"/>
        <v>0</v>
      </c>
      <c r="AT514" s="298">
        <f t="shared" si="4497"/>
        <v>0</v>
      </c>
      <c r="AU514" s="298">
        <f t="shared" si="4498"/>
        <v>0</v>
      </c>
      <c r="AV514" s="298">
        <f t="shared" si="4499"/>
        <v>0</v>
      </c>
      <c r="AW514" s="294"/>
      <c r="AX514" s="294"/>
      <c r="AY514" s="294"/>
      <c r="AZ514" s="294"/>
      <c r="BA514" s="294"/>
      <c r="BB514" s="294"/>
      <c r="BC514" s="294"/>
      <c r="BD514" s="294"/>
      <c r="BE514" s="294"/>
      <c r="BF514" s="294"/>
      <c r="BG514" s="294"/>
      <c r="BH514" s="294">
        <v>2</v>
      </c>
      <c r="BI514" s="294"/>
      <c r="BJ514" s="294"/>
      <c r="BK514" s="294"/>
      <c r="BL514" s="294"/>
      <c r="BM514" s="294"/>
      <c r="BN514" s="294">
        <v>1</v>
      </c>
      <c r="BO514" s="294"/>
      <c r="BP514" s="1"/>
      <c r="BQ514" s="294"/>
      <c r="BR514" s="17">
        <v>4</v>
      </c>
      <c r="BS514" s="1">
        <f t="shared" si="4373"/>
        <v>0</v>
      </c>
      <c r="BT514" s="17">
        <f t="shared" ref="BT514" si="4591">+BS514*2</f>
        <v>0</v>
      </c>
      <c r="BU514" s="294"/>
      <c r="BV514" s="294">
        <v>2</v>
      </c>
      <c r="BW514" s="294"/>
      <c r="BX514" s="294"/>
      <c r="BY514" s="294"/>
      <c r="BZ514" s="294"/>
      <c r="CA514" s="294"/>
      <c r="CB514" s="294"/>
      <c r="CC514" s="294"/>
      <c r="CD514" s="1"/>
      <c r="CE514" s="1"/>
      <c r="CF514" s="1"/>
      <c r="CG514" s="294"/>
      <c r="CH514" s="1"/>
      <c r="CI514" s="1">
        <v>1</v>
      </c>
      <c r="CJ514" s="1"/>
      <c r="CK514" s="383"/>
      <c r="CL514" s="383"/>
      <c r="CM514" s="383"/>
      <c r="CN514" s="1">
        <f t="shared" si="4501"/>
        <v>0</v>
      </c>
      <c r="CO514" s="1">
        <f t="shared" si="4502"/>
        <v>0</v>
      </c>
      <c r="CP514" s="20">
        <f t="shared" si="4503"/>
        <v>2.5</v>
      </c>
      <c r="CQ514" s="351"/>
      <c r="CR514" s="299">
        <f t="shared" si="4504"/>
        <v>1</v>
      </c>
      <c r="CS514" s="294"/>
      <c r="CT514" s="294"/>
      <c r="CU514" s="1"/>
      <c r="CV514" s="1"/>
      <c r="CW514" s="1">
        <v>2</v>
      </c>
      <c r="CX514" s="1"/>
      <c r="CY514" s="1"/>
      <c r="CZ514" s="294">
        <v>6</v>
      </c>
      <c r="DA514" s="17">
        <f t="shared" ref="DA514" si="4592">+CY514</f>
        <v>0</v>
      </c>
      <c r="DB514" s="359">
        <f t="shared" si="4374"/>
        <v>6</v>
      </c>
      <c r="DC514" s="359">
        <f t="shared" si="4375"/>
        <v>2</v>
      </c>
      <c r="DD514" s="294"/>
      <c r="DE514" s="294">
        <v>6</v>
      </c>
      <c r="DF514" s="294"/>
      <c r="DG514" s="294"/>
      <c r="DH514" s="294"/>
      <c r="DI514" s="294"/>
      <c r="DJ514" s="294"/>
      <c r="DK514" s="294"/>
      <c r="DL514" s="294"/>
      <c r="DM514" s="294"/>
      <c r="DN514" s="294">
        <f t="shared" si="4559"/>
        <v>52</v>
      </c>
      <c r="DO514" s="1"/>
      <c r="DP514" s="1"/>
      <c r="DQ514" s="17">
        <f t="shared" si="4506"/>
        <v>0</v>
      </c>
      <c r="DR514" s="17">
        <f t="shared" si="4507"/>
        <v>0</v>
      </c>
      <c r="DS514" s="17">
        <f t="shared" si="4508"/>
        <v>0</v>
      </c>
      <c r="DT514" s="17">
        <f t="shared" si="4509"/>
        <v>0</v>
      </c>
      <c r="DU514" s="17">
        <f t="shared" si="4510"/>
        <v>0</v>
      </c>
      <c r="DV514" s="17">
        <f t="shared" si="4511"/>
        <v>0</v>
      </c>
      <c r="DW514" s="1"/>
      <c r="DX514" s="1"/>
      <c r="DY514" s="20">
        <f t="shared" si="4512"/>
        <v>0</v>
      </c>
      <c r="DZ514" s="20">
        <f t="shared" si="4513"/>
        <v>0</v>
      </c>
      <c r="EA514" s="20">
        <f t="shared" si="4514"/>
        <v>0</v>
      </c>
      <c r="EB514" s="20">
        <f t="shared" si="4515"/>
        <v>0</v>
      </c>
      <c r="EC514" s="18">
        <f t="shared" si="4516"/>
        <v>1</v>
      </c>
      <c r="ED514" s="19">
        <f t="shared" ref="ED514" si="4593">+IF(EC514&lt;&gt;0,EC514*3,0)</f>
        <v>3</v>
      </c>
      <c r="EE514" s="19">
        <f t="shared" si="4518"/>
        <v>0</v>
      </c>
      <c r="EF514" s="1">
        <f t="shared" si="4519"/>
        <v>0</v>
      </c>
      <c r="EG514" s="18">
        <f>+IF(AND(CT514+EC514=0,SUM(AO514:AR514)&gt;0,SUM(DK514:DN514)&gt;0),(CU514+CV514+CW514+CX514)*2+CY514*5,(EC514+CT514-FO514)*5)+IF(AND(EC514+DQ514+CT514=0,SUM(AO514:AR514)&gt;0),SUM(CU514:CX514)*2+CY514*5,0)</f>
        <v>5</v>
      </c>
      <c r="EH514" s="341"/>
      <c r="EI514" s="294"/>
      <c r="EJ514" s="294">
        <v>11</v>
      </c>
      <c r="EK514" s="294"/>
      <c r="EL514" s="19">
        <v>1</v>
      </c>
      <c r="EM514" s="19"/>
      <c r="EN514" s="19"/>
      <c r="EO514" s="366"/>
      <c r="EP514" s="366"/>
      <c r="EQ514" s="374"/>
      <c r="ER514" s="374"/>
      <c r="ES514" s="374"/>
      <c r="ET514" s="374"/>
      <c r="EU514" s="18">
        <f t="shared" si="4521"/>
        <v>8</v>
      </c>
      <c r="EV514" s="18">
        <f t="shared" si="4522"/>
        <v>2</v>
      </c>
      <c r="EW514" s="341">
        <v>3</v>
      </c>
      <c r="EX514" s="341">
        <v>2</v>
      </c>
      <c r="EY514" s="341">
        <v>4</v>
      </c>
      <c r="EZ514" s="365">
        <f t="shared" si="4376"/>
        <v>0</v>
      </c>
      <c r="FA514" s="294"/>
      <c r="FB514" s="294"/>
      <c r="FC514" s="294"/>
      <c r="FD514" s="300"/>
      <c r="FE514" s="300"/>
      <c r="FF514" s="300"/>
      <c r="FG514" s="300"/>
      <c r="FH514" s="300"/>
      <c r="FI514" s="300"/>
      <c r="FJ514" s="300"/>
      <c r="FK514" s="294"/>
      <c r="FL514" s="294"/>
      <c r="FM514" s="294"/>
      <c r="FN514" s="294"/>
      <c r="FO514" s="294"/>
      <c r="FP514" s="20">
        <f t="shared" si="4529"/>
        <v>0</v>
      </c>
      <c r="FQ514" s="20">
        <f t="shared" si="4523"/>
        <v>6</v>
      </c>
      <c r="FR514" s="20">
        <f t="shared" si="4524"/>
        <v>0</v>
      </c>
      <c r="FS514" s="20">
        <f t="shared" si="4525"/>
        <v>0</v>
      </c>
      <c r="FT514" s="20">
        <f t="shared" si="4526"/>
        <v>0</v>
      </c>
      <c r="FU514" s="20">
        <f t="shared" si="4527"/>
        <v>0</v>
      </c>
      <c r="FV514" s="20">
        <f t="shared" si="4528"/>
        <v>0</v>
      </c>
      <c r="FW514" s="294"/>
    </row>
    <row r="515" spans="1:179" s="301" customFormat="1" ht="27.75" customHeight="1">
      <c r="A515" s="295"/>
      <c r="B515" s="296">
        <v>6</v>
      </c>
      <c r="C515" s="296">
        <f t="shared" si="4576"/>
        <v>6</v>
      </c>
      <c r="D515" s="296" t="s">
        <v>44</v>
      </c>
      <c r="E515" s="296" t="str">
        <f t="shared" si="4577"/>
        <v>LT8,5</v>
      </c>
      <c r="F515" s="296">
        <v>36</v>
      </c>
      <c r="G515" s="296">
        <f t="shared" si="4578"/>
        <v>36</v>
      </c>
      <c r="H515" s="297"/>
      <c r="I515" s="297"/>
      <c r="J515" s="294"/>
      <c r="K515" s="294"/>
      <c r="L515" s="294"/>
      <c r="M515" s="294"/>
      <c r="N515" s="297"/>
      <c r="O515" s="297"/>
      <c r="P515" s="1"/>
      <c r="Q515" s="16"/>
      <c r="R515" s="1"/>
      <c r="S515" s="294"/>
      <c r="T515" s="294"/>
      <c r="U515" s="294"/>
      <c r="V515" s="294"/>
      <c r="W515" s="294"/>
      <c r="X515" s="294"/>
      <c r="Y515" s="294"/>
      <c r="Z515" s="294"/>
      <c r="AA515" s="294"/>
      <c r="AB515" s="294"/>
      <c r="AC515" s="1">
        <f t="shared" ref="AC515" si="4594">+IF(S515=1,1,0)+IF(T515=1,1,0)</f>
        <v>0</v>
      </c>
      <c r="AD515" s="1">
        <f t="shared" ref="AD515" si="4595">+IF(U515=1,1,0)+IF(V515=1,1,0)</f>
        <v>0</v>
      </c>
      <c r="AE515" s="1">
        <f t="shared" ref="AE515" si="4596">+IF(W515=1,1,0)+IF(X515=1,1,0)</f>
        <v>0</v>
      </c>
      <c r="AF515" s="1">
        <f t="shared" ref="AF515" si="4597">+IF(Y515=1,1,0)+IF(Z515=1,1,0)</f>
        <v>0</v>
      </c>
      <c r="AG515" s="1">
        <f t="shared" ref="AG515" si="4598">+IF(AA515=1,1,0)</f>
        <v>0</v>
      </c>
      <c r="AH515" s="1">
        <f t="shared" ref="AH515" si="4599">+IF(AB515=1,1,0)</f>
        <v>0</v>
      </c>
      <c r="AI515" s="1">
        <f t="shared" ref="AI515" si="4600">+IF(S515=2,1,0)+IF(T515=2,1,0)</f>
        <v>0</v>
      </c>
      <c r="AJ515" s="1">
        <f t="shared" ref="AJ515" si="4601">+IF(U515=2,1,0)+IF(V515=2,1,0)</f>
        <v>0</v>
      </c>
      <c r="AK515" s="1">
        <f t="shared" ref="AK515" si="4602">+IF(X515=2,1,0)+IF(W515=2,1,0)</f>
        <v>0</v>
      </c>
      <c r="AL515" s="1">
        <f t="shared" ref="AL515" si="4603">+IF(Y515=2,1,0)+IF(Z515=2,1,0)</f>
        <v>0</v>
      </c>
      <c r="AM515" s="1">
        <f t="shared" ref="AM515" si="4604">+IF(AA515=2,1,0)</f>
        <v>0</v>
      </c>
      <c r="AN515" s="1">
        <f t="shared" ref="AN515" si="4605">+IF(AB515=2,1,0)</f>
        <v>0</v>
      </c>
      <c r="AO515" s="294"/>
      <c r="AP515" s="294"/>
      <c r="AQ515" s="294"/>
      <c r="AR515" s="294"/>
      <c r="AS515" s="298">
        <f t="shared" si="4496"/>
        <v>0</v>
      </c>
      <c r="AT515" s="298">
        <f t="shared" si="4497"/>
        <v>0</v>
      </c>
      <c r="AU515" s="298">
        <f t="shared" si="4498"/>
        <v>0</v>
      </c>
      <c r="AV515" s="298">
        <f t="shared" si="4499"/>
        <v>0</v>
      </c>
      <c r="AW515" s="294"/>
      <c r="AX515" s="294"/>
      <c r="AY515" s="294"/>
      <c r="AZ515" s="294"/>
      <c r="BA515" s="294"/>
      <c r="BB515" s="294"/>
      <c r="BC515" s="294"/>
      <c r="BD515" s="294"/>
      <c r="BE515" s="294"/>
      <c r="BF515" s="294"/>
      <c r="BG515" s="294"/>
      <c r="BH515" s="294">
        <v>2</v>
      </c>
      <c r="BI515" s="294"/>
      <c r="BJ515" s="294"/>
      <c r="BK515" s="294"/>
      <c r="BL515" s="294"/>
      <c r="BM515" s="294"/>
      <c r="BN515" s="294"/>
      <c r="BO515" s="294">
        <v>1</v>
      </c>
      <c r="BP515" s="1"/>
      <c r="BQ515" s="294"/>
      <c r="BR515" s="17">
        <v>4</v>
      </c>
      <c r="BS515" s="1">
        <f t="shared" si="4373"/>
        <v>0</v>
      </c>
      <c r="BT515" s="17">
        <f t="shared" ref="BT515" si="4606">+BS515*2</f>
        <v>0</v>
      </c>
      <c r="BU515" s="294"/>
      <c r="BV515" s="294">
        <v>2</v>
      </c>
      <c r="BW515" s="294">
        <v>2</v>
      </c>
      <c r="BX515" s="294">
        <v>2</v>
      </c>
      <c r="BY515" s="294"/>
      <c r="BZ515" s="294"/>
      <c r="CA515" s="294"/>
      <c r="CB515" s="294"/>
      <c r="CC515" s="294"/>
      <c r="CD515" s="1"/>
      <c r="CE515" s="1"/>
      <c r="CF515" s="1"/>
      <c r="CG515" s="294"/>
      <c r="CH515" s="1"/>
      <c r="CI515" s="1">
        <v>1</v>
      </c>
      <c r="CJ515" s="1"/>
      <c r="CK515" s="383"/>
      <c r="CL515" s="383"/>
      <c r="CM515" s="383"/>
      <c r="CN515" s="1">
        <f t="shared" si="4501"/>
        <v>4</v>
      </c>
      <c r="CO515" s="1">
        <f t="shared" si="4502"/>
        <v>4</v>
      </c>
      <c r="CP515" s="20">
        <f t="shared" si="4503"/>
        <v>2.5</v>
      </c>
      <c r="CQ515" s="351"/>
      <c r="CR515" s="299">
        <f t="shared" si="4504"/>
        <v>1</v>
      </c>
      <c r="CS515" s="294">
        <v>1</v>
      </c>
      <c r="CT515" s="294">
        <v>1</v>
      </c>
      <c r="CU515" s="1"/>
      <c r="CV515" s="1"/>
      <c r="CW515" s="1">
        <v>2</v>
      </c>
      <c r="CX515" s="1"/>
      <c r="CY515" s="1"/>
      <c r="CZ515" s="294">
        <v>7</v>
      </c>
      <c r="DA515" s="17">
        <f t="shared" ref="DA515" si="4607">+CY515</f>
        <v>0</v>
      </c>
      <c r="DB515" s="359">
        <f t="shared" si="4374"/>
        <v>7</v>
      </c>
      <c r="DC515" s="359">
        <f t="shared" si="4375"/>
        <v>2</v>
      </c>
      <c r="DD515" s="294"/>
      <c r="DE515" s="294">
        <v>6</v>
      </c>
      <c r="DF515" s="294"/>
      <c r="DG515" s="294"/>
      <c r="DH515" s="294"/>
      <c r="DI515" s="294"/>
      <c r="DJ515" s="294"/>
      <c r="DK515" s="294"/>
      <c r="DL515" s="294"/>
      <c r="DM515" s="294"/>
      <c r="DN515" s="294">
        <f t="shared" si="4559"/>
        <v>72</v>
      </c>
      <c r="DO515" s="1"/>
      <c r="DP515" s="1"/>
      <c r="DQ515" s="17">
        <f t="shared" si="4506"/>
        <v>0</v>
      </c>
      <c r="DR515" s="17">
        <f t="shared" si="4507"/>
        <v>0</v>
      </c>
      <c r="DS515" s="17">
        <f t="shared" si="4508"/>
        <v>0</v>
      </c>
      <c r="DT515" s="17">
        <f t="shared" si="4509"/>
        <v>0</v>
      </c>
      <c r="DU515" s="17">
        <f t="shared" si="4510"/>
        <v>0</v>
      </c>
      <c r="DV515" s="17">
        <f t="shared" si="4511"/>
        <v>0</v>
      </c>
      <c r="DW515" s="1"/>
      <c r="DX515" s="1"/>
      <c r="DY515" s="20">
        <f t="shared" si="4512"/>
        <v>0</v>
      </c>
      <c r="DZ515" s="20">
        <f t="shared" si="4513"/>
        <v>0</v>
      </c>
      <c r="EA515" s="20">
        <f t="shared" si="4514"/>
        <v>0</v>
      </c>
      <c r="EB515" s="20">
        <f t="shared" si="4515"/>
        <v>0</v>
      </c>
      <c r="EC515" s="18">
        <f t="shared" si="4516"/>
        <v>0</v>
      </c>
      <c r="ED515" s="19">
        <f>+IF(EC515&lt;&gt;0,EC515*3,0)+3</f>
        <v>3</v>
      </c>
      <c r="EE515" s="19"/>
      <c r="EF515" s="1">
        <f>+IF(EE515&gt;0,CT515*4,0)+4</f>
        <v>4</v>
      </c>
      <c r="EG515" s="18">
        <f>+IF(AND(CT515+EC515=0,SUM(AO515:AR515)&gt;0,SUM(DK515:DN515)&gt;0),(CU515+CV515+CW515+CX515)*2+CY515*5,(EC515+CT515-FO515)*5)+IF(AND(EC515+DQ515+CT515=0,SUM(AO515:AR515)&gt;0),SUM(CU515:CX515)*2+CY515*5,0)</f>
        <v>5</v>
      </c>
      <c r="EH515" s="341"/>
      <c r="EI515" s="294"/>
      <c r="EJ515" s="294">
        <v>11</v>
      </c>
      <c r="EK515" s="294"/>
      <c r="EL515" s="19">
        <v>1</v>
      </c>
      <c r="EM515" s="19"/>
      <c r="EN515" s="19"/>
      <c r="EO515" s="366"/>
      <c r="EP515" s="366"/>
      <c r="EQ515" s="374"/>
      <c r="ER515" s="374"/>
      <c r="ES515" s="374"/>
      <c r="ET515" s="374"/>
      <c r="EU515" s="18">
        <f t="shared" si="4521"/>
        <v>9</v>
      </c>
      <c r="EV515" s="18">
        <f t="shared" si="4522"/>
        <v>2</v>
      </c>
      <c r="EW515" s="341">
        <v>2</v>
      </c>
      <c r="EX515" s="341"/>
      <c r="EY515" s="341">
        <v>5</v>
      </c>
      <c r="EZ515" s="365">
        <f t="shared" si="4376"/>
        <v>1</v>
      </c>
      <c r="FA515" s="294"/>
      <c r="FB515" s="294"/>
      <c r="FC515" s="294"/>
      <c r="FD515" s="300"/>
      <c r="FE515" s="300"/>
      <c r="FF515" s="300"/>
      <c r="FG515" s="300">
        <f>BO515</f>
        <v>1</v>
      </c>
      <c r="FH515" s="300"/>
      <c r="FI515" s="300"/>
      <c r="FJ515" s="300"/>
      <c r="FK515" s="294"/>
      <c r="FL515" s="294"/>
      <c r="FM515" s="294"/>
      <c r="FN515" s="294"/>
      <c r="FO515" s="294"/>
      <c r="FP515" s="20">
        <f t="shared" si="4529"/>
        <v>0</v>
      </c>
      <c r="FQ515" s="20">
        <f t="shared" si="4523"/>
        <v>6</v>
      </c>
      <c r="FR515" s="20">
        <f t="shared" si="4524"/>
        <v>0</v>
      </c>
      <c r="FS515" s="20">
        <f t="shared" si="4525"/>
        <v>0</v>
      </c>
      <c r="FT515" s="20">
        <f t="shared" si="4526"/>
        <v>0</v>
      </c>
      <c r="FU515" s="20">
        <f t="shared" si="4527"/>
        <v>0</v>
      </c>
      <c r="FV515" s="20">
        <f t="shared" si="4528"/>
        <v>0</v>
      </c>
      <c r="FW515" s="294"/>
    </row>
    <row r="516" spans="1:179" s="301" customFormat="1" ht="27.75" customHeight="1">
      <c r="A516" s="295"/>
      <c r="B516" s="296">
        <v>7</v>
      </c>
      <c r="C516" s="296">
        <f t="shared" si="4576"/>
        <v>7</v>
      </c>
      <c r="D516" s="296" t="s">
        <v>44</v>
      </c>
      <c r="E516" s="296" t="str">
        <f t="shared" si="4577"/>
        <v>LT8,5</v>
      </c>
      <c r="F516" s="296">
        <v>26</v>
      </c>
      <c r="G516" s="296">
        <f t="shared" si="4578"/>
        <v>26</v>
      </c>
      <c r="H516" s="297"/>
      <c r="I516" s="297"/>
      <c r="J516" s="294"/>
      <c r="K516" s="294"/>
      <c r="L516" s="294"/>
      <c r="M516" s="294"/>
      <c r="N516" s="297"/>
      <c r="O516" s="297"/>
      <c r="P516" s="1"/>
      <c r="Q516" s="16"/>
      <c r="R516" s="1"/>
      <c r="S516" s="294"/>
      <c r="T516" s="294"/>
      <c r="U516" s="294"/>
      <c r="V516" s="294"/>
      <c r="W516" s="294"/>
      <c r="X516" s="294"/>
      <c r="Y516" s="294"/>
      <c r="Z516" s="294"/>
      <c r="AA516" s="294"/>
      <c r="AB516" s="294"/>
      <c r="AC516" s="1">
        <f t="shared" ref="AC516" si="4608">+IF(S516=1,1,0)+IF(T516=1,1,0)</f>
        <v>0</v>
      </c>
      <c r="AD516" s="1">
        <f t="shared" ref="AD516" si="4609">+IF(U516=1,1,0)+IF(V516=1,1,0)</f>
        <v>0</v>
      </c>
      <c r="AE516" s="1">
        <f t="shared" ref="AE516" si="4610">+IF(W516=1,1,0)+IF(X516=1,1,0)</f>
        <v>0</v>
      </c>
      <c r="AF516" s="1">
        <f t="shared" ref="AF516" si="4611">+IF(Y516=1,1,0)+IF(Z516=1,1,0)</f>
        <v>0</v>
      </c>
      <c r="AG516" s="1">
        <f t="shared" ref="AG516" si="4612">+IF(AA516=1,1,0)</f>
        <v>0</v>
      </c>
      <c r="AH516" s="1">
        <f t="shared" ref="AH516" si="4613">+IF(AB516=1,1,0)</f>
        <v>0</v>
      </c>
      <c r="AI516" s="1">
        <f t="shared" ref="AI516" si="4614">+IF(S516=2,1,0)+IF(T516=2,1,0)</f>
        <v>0</v>
      </c>
      <c r="AJ516" s="1">
        <f t="shared" ref="AJ516" si="4615">+IF(U516=2,1,0)+IF(V516=2,1,0)</f>
        <v>0</v>
      </c>
      <c r="AK516" s="1">
        <f t="shared" ref="AK516" si="4616">+IF(X516=2,1,0)+IF(W516=2,1,0)</f>
        <v>0</v>
      </c>
      <c r="AL516" s="1">
        <f t="shared" ref="AL516" si="4617">+IF(Y516=2,1,0)+IF(Z516=2,1,0)</f>
        <v>0</v>
      </c>
      <c r="AM516" s="1">
        <f t="shared" ref="AM516" si="4618">+IF(AA516=2,1,0)</f>
        <v>0</v>
      </c>
      <c r="AN516" s="1">
        <f t="shared" ref="AN516" si="4619">+IF(AB516=2,1,0)</f>
        <v>0</v>
      </c>
      <c r="AO516" s="294"/>
      <c r="AP516" s="294"/>
      <c r="AQ516" s="294"/>
      <c r="AR516" s="294"/>
      <c r="AS516" s="298">
        <f t="shared" si="4496"/>
        <v>0</v>
      </c>
      <c r="AT516" s="298">
        <f t="shared" si="4497"/>
        <v>0</v>
      </c>
      <c r="AU516" s="298">
        <f t="shared" si="4498"/>
        <v>0</v>
      </c>
      <c r="AV516" s="298">
        <f t="shared" si="4499"/>
        <v>0</v>
      </c>
      <c r="AW516" s="294"/>
      <c r="AX516" s="294">
        <v>1</v>
      </c>
      <c r="AY516" s="294"/>
      <c r="AZ516" s="294"/>
      <c r="BA516" s="294"/>
      <c r="BB516" s="294"/>
      <c r="BC516" s="294"/>
      <c r="BD516" s="294"/>
      <c r="BE516" s="294"/>
      <c r="BF516" s="294"/>
      <c r="BG516" s="294"/>
      <c r="BH516" s="294">
        <v>1</v>
      </c>
      <c r="BI516" s="294"/>
      <c r="BJ516" s="294"/>
      <c r="BK516" s="294"/>
      <c r="BL516" s="294"/>
      <c r="BM516" s="294"/>
      <c r="BN516" s="294"/>
      <c r="BO516" s="294">
        <v>1</v>
      </c>
      <c r="BP516" s="1"/>
      <c r="BQ516" s="294"/>
      <c r="BR516" s="17">
        <v>4</v>
      </c>
      <c r="BS516" s="1">
        <f t="shared" si="4373"/>
        <v>0</v>
      </c>
      <c r="BT516" s="17">
        <f t="shared" ref="BT516" si="4620">+BS516*2</f>
        <v>0</v>
      </c>
      <c r="BU516" s="294"/>
      <c r="BV516" s="294">
        <v>2</v>
      </c>
      <c r="BW516" s="294"/>
      <c r="BX516" s="294"/>
      <c r="BY516" s="294"/>
      <c r="BZ516" s="294"/>
      <c r="CA516" s="294"/>
      <c r="CB516" s="294"/>
      <c r="CC516" s="294"/>
      <c r="CD516" s="1"/>
      <c r="CE516" s="1"/>
      <c r="CF516" s="1"/>
      <c r="CG516" s="294"/>
      <c r="CH516" s="1"/>
      <c r="CI516" s="1">
        <v>1</v>
      </c>
      <c r="CJ516" s="1"/>
      <c r="CK516" s="383"/>
      <c r="CL516" s="383"/>
      <c r="CM516" s="383"/>
      <c r="CN516" s="1">
        <f t="shared" si="4501"/>
        <v>0</v>
      </c>
      <c r="CO516" s="1">
        <f t="shared" si="4502"/>
        <v>0</v>
      </c>
      <c r="CP516" s="20">
        <f t="shared" si="4503"/>
        <v>2.5</v>
      </c>
      <c r="CQ516" s="351"/>
      <c r="CR516" s="299">
        <f t="shared" si="4504"/>
        <v>1</v>
      </c>
      <c r="CS516" s="294">
        <v>2</v>
      </c>
      <c r="CT516" s="294">
        <v>2</v>
      </c>
      <c r="CU516" s="1"/>
      <c r="CV516" s="1"/>
      <c r="CW516" s="1">
        <v>2</v>
      </c>
      <c r="CX516" s="1"/>
      <c r="CY516" s="1">
        <v>4</v>
      </c>
      <c r="CZ516" s="294">
        <v>7</v>
      </c>
      <c r="DA516" s="17">
        <f t="shared" ref="DA516" si="4621">+CY516</f>
        <v>4</v>
      </c>
      <c r="DB516" s="359">
        <f t="shared" si="4374"/>
        <v>11</v>
      </c>
      <c r="DC516" s="359">
        <f t="shared" si="4375"/>
        <v>6</v>
      </c>
      <c r="DD516" s="294"/>
      <c r="DE516" s="294">
        <v>8</v>
      </c>
      <c r="DF516" s="294">
        <v>9</v>
      </c>
      <c r="DG516" s="294"/>
      <c r="DH516" s="294"/>
      <c r="DI516" s="294"/>
      <c r="DJ516" s="294">
        <v>4</v>
      </c>
      <c r="DK516" s="294"/>
      <c r="DL516" s="294"/>
      <c r="DM516" s="294"/>
      <c r="DN516" s="294">
        <f t="shared" si="4559"/>
        <v>52</v>
      </c>
      <c r="DO516" s="1"/>
      <c r="DP516" s="1"/>
      <c r="DQ516" s="17">
        <f t="shared" si="4506"/>
        <v>0</v>
      </c>
      <c r="DR516" s="17">
        <f t="shared" si="4507"/>
        <v>0</v>
      </c>
      <c r="DS516" s="17">
        <f t="shared" si="4508"/>
        <v>0</v>
      </c>
      <c r="DT516" s="17">
        <f t="shared" si="4509"/>
        <v>0</v>
      </c>
      <c r="DU516" s="17">
        <f t="shared" si="4510"/>
        <v>0</v>
      </c>
      <c r="DV516" s="17">
        <f t="shared" si="4511"/>
        <v>0</v>
      </c>
      <c r="DW516" s="1"/>
      <c r="DX516" s="1"/>
      <c r="DY516" s="20">
        <f t="shared" si="4512"/>
        <v>0</v>
      </c>
      <c r="DZ516" s="20">
        <f t="shared" si="4513"/>
        <v>0</v>
      </c>
      <c r="EA516" s="20">
        <f t="shared" si="4514"/>
        <v>0</v>
      </c>
      <c r="EB516" s="20">
        <f t="shared" si="4515"/>
        <v>0</v>
      </c>
      <c r="EC516" s="18">
        <f t="shared" si="4516"/>
        <v>0</v>
      </c>
      <c r="ED516" s="19">
        <f>+IF(EC516&lt;&gt;0,EC516*3,0)+6</f>
        <v>6</v>
      </c>
      <c r="EE516" s="19"/>
      <c r="EF516" s="1">
        <f>+IF(EE516&gt;0,CT516*4,0)+8</f>
        <v>8</v>
      </c>
      <c r="EG516" s="18">
        <f>+IF(AND(CT516+EC516=0,SUM(AO516:AR516)&gt;0,SUM(DK516:DN516)&gt;0),(CU516+CV516+CW516+CX516)*2+CY516*5,(EC516+CT516-FO516)*5)+IF(AND(EC516+DQ516+CT516=0,SUM(AO516:AR516)&gt;0),SUM(CU516:CX516)*2+CY516*5,0)</f>
        <v>10</v>
      </c>
      <c r="EH516" s="341"/>
      <c r="EI516" s="294"/>
      <c r="EJ516" s="294">
        <v>11</v>
      </c>
      <c r="EK516" s="294">
        <f>3*5.5</f>
        <v>16.5</v>
      </c>
      <c r="EL516" s="19">
        <v>1</v>
      </c>
      <c r="EM516" s="19"/>
      <c r="EN516" s="19"/>
      <c r="EO516" s="366"/>
      <c r="EP516" s="366"/>
      <c r="EQ516" s="374"/>
      <c r="ER516" s="374"/>
      <c r="ES516" s="374"/>
      <c r="ET516" s="374"/>
      <c r="EU516" s="18">
        <f t="shared" si="4521"/>
        <v>9</v>
      </c>
      <c r="EV516" s="18">
        <f t="shared" si="4522"/>
        <v>2</v>
      </c>
      <c r="EW516" s="341">
        <v>4</v>
      </c>
      <c r="EX516" s="341">
        <v>4</v>
      </c>
      <c r="EY516" s="341">
        <v>5</v>
      </c>
      <c r="EZ516" s="365">
        <f t="shared" si="4376"/>
        <v>0</v>
      </c>
      <c r="FA516" s="294"/>
      <c r="FB516" s="294"/>
      <c r="FC516" s="294"/>
      <c r="FD516" s="300"/>
      <c r="FE516" s="300"/>
      <c r="FF516" s="300"/>
      <c r="FG516" s="300">
        <f>BO516</f>
        <v>1</v>
      </c>
      <c r="FH516" s="300"/>
      <c r="FI516" s="300"/>
      <c r="FJ516" s="300"/>
      <c r="FK516" s="294"/>
      <c r="FL516" s="294"/>
      <c r="FM516" s="294"/>
      <c r="FN516" s="294"/>
      <c r="FO516" s="294"/>
      <c r="FP516" s="20">
        <f t="shared" si="4529"/>
        <v>0</v>
      </c>
      <c r="FQ516" s="20">
        <f t="shared" si="4523"/>
        <v>8</v>
      </c>
      <c r="FR516" s="20">
        <f t="shared" si="4524"/>
        <v>9</v>
      </c>
      <c r="FS516" s="20">
        <f t="shared" si="4525"/>
        <v>0</v>
      </c>
      <c r="FT516" s="20">
        <f t="shared" si="4526"/>
        <v>0</v>
      </c>
      <c r="FU516" s="20">
        <f t="shared" si="4527"/>
        <v>0</v>
      </c>
      <c r="FV516" s="20">
        <f t="shared" si="4528"/>
        <v>0</v>
      </c>
      <c r="FW516" s="294"/>
    </row>
    <row r="517" spans="1:179" s="301" customFormat="1" ht="27.75" customHeight="1">
      <c r="A517" s="295"/>
      <c r="B517" s="296">
        <v>8</v>
      </c>
      <c r="C517" s="296">
        <f t="shared" si="4576"/>
        <v>8</v>
      </c>
      <c r="D517" s="296" t="s">
        <v>44</v>
      </c>
      <c r="E517" s="296" t="str">
        <f t="shared" si="4577"/>
        <v>LT8,5</v>
      </c>
      <c r="F517" s="296">
        <v>23</v>
      </c>
      <c r="G517" s="296">
        <f t="shared" si="4578"/>
        <v>23</v>
      </c>
      <c r="H517" s="297"/>
      <c r="I517" s="297"/>
      <c r="J517" s="294"/>
      <c r="K517" s="294"/>
      <c r="L517" s="294"/>
      <c r="M517" s="294"/>
      <c r="N517" s="297"/>
      <c r="O517" s="297"/>
      <c r="P517" s="1"/>
      <c r="Q517" s="16"/>
      <c r="R517" s="1"/>
      <c r="S517" s="294"/>
      <c r="T517" s="294"/>
      <c r="U517" s="294"/>
      <c r="V517" s="294"/>
      <c r="W517" s="294"/>
      <c r="X517" s="294"/>
      <c r="Y517" s="294"/>
      <c r="Z517" s="294"/>
      <c r="AA517" s="294"/>
      <c r="AB517" s="294"/>
      <c r="AC517" s="1">
        <f t="shared" ref="AC517:AC518" si="4622">+IF(S517=1,1,0)+IF(T517=1,1,0)</f>
        <v>0</v>
      </c>
      <c r="AD517" s="1">
        <f t="shared" ref="AD517:AD518" si="4623">+IF(U517=1,1,0)+IF(V517=1,1,0)</f>
        <v>0</v>
      </c>
      <c r="AE517" s="1">
        <f t="shared" ref="AE517:AE518" si="4624">+IF(W517=1,1,0)+IF(X517=1,1,0)</f>
        <v>0</v>
      </c>
      <c r="AF517" s="1">
        <f t="shared" ref="AF517:AF518" si="4625">+IF(Y517=1,1,0)+IF(Z517=1,1,0)</f>
        <v>0</v>
      </c>
      <c r="AG517" s="1">
        <f t="shared" ref="AG517:AG518" si="4626">+IF(AA517=1,1,0)</f>
        <v>0</v>
      </c>
      <c r="AH517" s="1">
        <f t="shared" ref="AH517:AH518" si="4627">+IF(AB517=1,1,0)</f>
        <v>0</v>
      </c>
      <c r="AI517" s="1">
        <f t="shared" ref="AI517:AI518" si="4628">+IF(S517=2,1,0)+IF(T517=2,1,0)</f>
        <v>0</v>
      </c>
      <c r="AJ517" s="1">
        <f t="shared" ref="AJ517:AJ518" si="4629">+IF(U517=2,1,0)+IF(V517=2,1,0)</f>
        <v>0</v>
      </c>
      <c r="AK517" s="1">
        <f t="shared" ref="AK517:AK518" si="4630">+IF(X517=2,1,0)+IF(W517=2,1,0)</f>
        <v>0</v>
      </c>
      <c r="AL517" s="1">
        <f t="shared" ref="AL517:AL518" si="4631">+IF(Y517=2,1,0)+IF(Z517=2,1,0)</f>
        <v>0</v>
      </c>
      <c r="AM517" s="1">
        <f t="shared" ref="AM517:AM518" si="4632">+IF(AA517=2,1,0)</f>
        <v>0</v>
      </c>
      <c r="AN517" s="1">
        <f t="shared" ref="AN517:AN518" si="4633">+IF(AB517=2,1,0)</f>
        <v>0</v>
      </c>
      <c r="AO517" s="294"/>
      <c r="AP517" s="294"/>
      <c r="AQ517" s="294"/>
      <c r="AR517" s="294"/>
      <c r="AS517" s="298">
        <f t="shared" si="4496"/>
        <v>0</v>
      </c>
      <c r="AT517" s="298">
        <f t="shared" si="4497"/>
        <v>0</v>
      </c>
      <c r="AU517" s="298">
        <f t="shared" si="4498"/>
        <v>0</v>
      </c>
      <c r="AV517" s="298">
        <f t="shared" si="4499"/>
        <v>0</v>
      </c>
      <c r="AW517" s="294"/>
      <c r="AX517" s="294">
        <v>1</v>
      </c>
      <c r="AY517" s="294"/>
      <c r="AZ517" s="294"/>
      <c r="BA517" s="294"/>
      <c r="BB517" s="294"/>
      <c r="BC517" s="294"/>
      <c r="BD517" s="294"/>
      <c r="BE517" s="294"/>
      <c r="BF517" s="294"/>
      <c r="BG517" s="294"/>
      <c r="BH517" s="294">
        <v>1</v>
      </c>
      <c r="BI517" s="294"/>
      <c r="BJ517" s="294"/>
      <c r="BK517" s="294"/>
      <c r="BL517" s="294"/>
      <c r="BM517" s="294"/>
      <c r="BN517" s="294"/>
      <c r="BO517" s="294">
        <v>1</v>
      </c>
      <c r="BP517" s="1"/>
      <c r="BQ517" s="294"/>
      <c r="BR517" s="17">
        <v>4</v>
      </c>
      <c r="BS517" s="1">
        <f t="shared" si="4373"/>
        <v>0</v>
      </c>
      <c r="BT517" s="17">
        <f t="shared" ref="BT517:BT518" si="4634">+BS517*2</f>
        <v>0</v>
      </c>
      <c r="BU517" s="294"/>
      <c r="BV517" s="294">
        <v>2</v>
      </c>
      <c r="BW517" s="294"/>
      <c r="BX517" s="294"/>
      <c r="BY517" s="294"/>
      <c r="BZ517" s="294"/>
      <c r="CA517" s="294"/>
      <c r="CB517" s="294"/>
      <c r="CC517" s="294"/>
      <c r="CD517" s="1"/>
      <c r="CE517" s="1"/>
      <c r="CF517" s="1"/>
      <c r="CG517" s="294"/>
      <c r="CH517" s="1"/>
      <c r="CI517" s="1">
        <v>1</v>
      </c>
      <c r="CJ517" s="1"/>
      <c r="CK517" s="383"/>
      <c r="CL517" s="383"/>
      <c r="CM517" s="383"/>
      <c r="CN517" s="1">
        <f t="shared" si="4501"/>
        <v>0</v>
      </c>
      <c r="CO517" s="1">
        <f t="shared" si="4502"/>
        <v>0</v>
      </c>
      <c r="CP517" s="20">
        <f t="shared" si="4503"/>
        <v>2.5</v>
      </c>
      <c r="CQ517" s="351"/>
      <c r="CR517" s="299">
        <f t="shared" si="4504"/>
        <v>1</v>
      </c>
      <c r="CS517" s="294"/>
      <c r="CT517" s="294"/>
      <c r="CU517" s="1"/>
      <c r="CV517" s="1"/>
      <c r="CW517" s="1">
        <v>1</v>
      </c>
      <c r="CX517" s="1"/>
      <c r="CY517" s="1"/>
      <c r="CZ517" s="294">
        <v>4</v>
      </c>
      <c r="DA517" s="17">
        <f t="shared" ref="DA517:DA518" si="4635">+CY517</f>
        <v>0</v>
      </c>
      <c r="DB517" s="359">
        <f t="shared" si="4374"/>
        <v>4</v>
      </c>
      <c r="DC517" s="359">
        <f t="shared" si="4375"/>
        <v>1</v>
      </c>
      <c r="DD517" s="294"/>
      <c r="DE517" s="294">
        <v>4</v>
      </c>
      <c r="DF517" s="294"/>
      <c r="DG517" s="294"/>
      <c r="DH517" s="294"/>
      <c r="DI517" s="294"/>
      <c r="DJ517" s="294"/>
      <c r="DK517" s="294"/>
      <c r="DL517" s="294"/>
      <c r="DM517" s="294"/>
      <c r="DN517" s="294">
        <f t="shared" si="4559"/>
        <v>46</v>
      </c>
      <c r="DO517" s="1"/>
      <c r="DP517" s="1"/>
      <c r="DQ517" s="17">
        <f t="shared" si="4506"/>
        <v>0</v>
      </c>
      <c r="DR517" s="17">
        <f t="shared" si="4507"/>
        <v>0</v>
      </c>
      <c r="DS517" s="17">
        <f t="shared" si="4508"/>
        <v>0</v>
      </c>
      <c r="DT517" s="17">
        <f t="shared" si="4509"/>
        <v>0</v>
      </c>
      <c r="DU517" s="17">
        <f t="shared" si="4510"/>
        <v>0</v>
      </c>
      <c r="DV517" s="17">
        <f t="shared" si="4511"/>
        <v>0</v>
      </c>
      <c r="DW517" s="1"/>
      <c r="DX517" s="1"/>
      <c r="DY517" s="20">
        <f t="shared" si="4512"/>
        <v>0</v>
      </c>
      <c r="DZ517" s="20">
        <f t="shared" si="4513"/>
        <v>0</v>
      </c>
      <c r="EA517" s="20">
        <f t="shared" si="4514"/>
        <v>0</v>
      </c>
      <c r="EB517" s="20">
        <f t="shared" si="4515"/>
        <v>0</v>
      </c>
      <c r="EC517" s="18">
        <f t="shared" si="4516"/>
        <v>0</v>
      </c>
      <c r="ED517" s="19">
        <f t="shared" ref="ED517" si="4636">+IF(EC517&lt;&gt;0,EC517*3,0)</f>
        <v>0</v>
      </c>
      <c r="EE517" s="19">
        <f t="shared" si="4518"/>
        <v>0</v>
      </c>
      <c r="EF517" s="1">
        <f t="shared" si="4519"/>
        <v>0</v>
      </c>
      <c r="EG517" s="18">
        <v>2</v>
      </c>
      <c r="EH517" s="341"/>
      <c r="EI517" s="294"/>
      <c r="EJ517" s="294">
        <v>5.5</v>
      </c>
      <c r="EK517" s="294"/>
      <c r="EL517" s="19">
        <v>1</v>
      </c>
      <c r="EM517" s="19"/>
      <c r="EN517" s="19"/>
      <c r="EO517" s="366"/>
      <c r="EP517" s="366"/>
      <c r="EQ517" s="374"/>
      <c r="ER517" s="374"/>
      <c r="ES517" s="374"/>
      <c r="ET517" s="374"/>
      <c r="EU517" s="18">
        <f t="shared" si="4521"/>
        <v>6</v>
      </c>
      <c r="EV517" s="18">
        <f t="shared" si="4522"/>
        <v>2</v>
      </c>
      <c r="EW517" s="341">
        <v>2</v>
      </c>
      <c r="EX517" s="341"/>
      <c r="EY517" s="341">
        <v>2</v>
      </c>
      <c r="EZ517" s="365">
        <f t="shared" si="4376"/>
        <v>0</v>
      </c>
      <c r="FA517" s="294"/>
      <c r="FB517" s="294"/>
      <c r="FC517" s="294"/>
      <c r="FD517" s="300"/>
      <c r="FE517" s="300"/>
      <c r="FF517" s="300"/>
      <c r="FG517" s="300">
        <f>BO517</f>
        <v>1</v>
      </c>
      <c r="FH517" s="300"/>
      <c r="FI517" s="300"/>
      <c r="FJ517" s="300"/>
      <c r="FK517" s="294"/>
      <c r="FL517" s="294"/>
      <c r="FM517" s="294"/>
      <c r="FN517" s="294"/>
      <c r="FO517" s="294"/>
      <c r="FP517" s="20">
        <f t="shared" si="4529"/>
        <v>0</v>
      </c>
      <c r="FQ517" s="20">
        <f t="shared" si="4523"/>
        <v>4</v>
      </c>
      <c r="FR517" s="20">
        <f t="shared" si="4524"/>
        <v>0</v>
      </c>
      <c r="FS517" s="20">
        <f t="shared" si="4525"/>
        <v>0</v>
      </c>
      <c r="FT517" s="20">
        <f t="shared" si="4526"/>
        <v>0</v>
      </c>
      <c r="FU517" s="20">
        <f t="shared" si="4527"/>
        <v>0</v>
      </c>
      <c r="FV517" s="20">
        <f t="shared" si="4528"/>
        <v>0</v>
      </c>
      <c r="FW517" s="294"/>
    </row>
    <row r="518" spans="1:179" s="301" customFormat="1" ht="27.75" customHeight="1">
      <c r="A518" s="295"/>
      <c r="B518" s="296">
        <v>9</v>
      </c>
      <c r="C518" s="296">
        <f t="shared" si="4576"/>
        <v>9</v>
      </c>
      <c r="D518" s="296" t="s">
        <v>44</v>
      </c>
      <c r="E518" s="296" t="str">
        <f t="shared" si="4577"/>
        <v>LT8,5</v>
      </c>
      <c r="F518" s="296">
        <v>10</v>
      </c>
      <c r="G518" s="296">
        <f t="shared" si="4578"/>
        <v>10</v>
      </c>
      <c r="H518" s="297"/>
      <c r="I518" s="297"/>
      <c r="J518" s="294"/>
      <c r="K518" s="294"/>
      <c r="L518" s="294"/>
      <c r="M518" s="294"/>
      <c r="N518" s="297"/>
      <c r="O518" s="297"/>
      <c r="P518" s="1"/>
      <c r="Q518" s="16"/>
      <c r="R518" s="1"/>
      <c r="S518" s="294"/>
      <c r="T518" s="294"/>
      <c r="U518" s="294"/>
      <c r="V518" s="294"/>
      <c r="W518" s="294"/>
      <c r="X518" s="294"/>
      <c r="Y518" s="294"/>
      <c r="Z518" s="294"/>
      <c r="AA518" s="294"/>
      <c r="AB518" s="294"/>
      <c r="AC518" s="1">
        <f t="shared" si="4622"/>
        <v>0</v>
      </c>
      <c r="AD518" s="1">
        <f t="shared" si="4623"/>
        <v>0</v>
      </c>
      <c r="AE518" s="1">
        <f t="shared" si="4624"/>
        <v>0</v>
      </c>
      <c r="AF518" s="1">
        <f t="shared" si="4625"/>
        <v>0</v>
      </c>
      <c r="AG518" s="1">
        <f t="shared" si="4626"/>
        <v>0</v>
      </c>
      <c r="AH518" s="1">
        <f t="shared" si="4627"/>
        <v>0</v>
      </c>
      <c r="AI518" s="1">
        <f t="shared" si="4628"/>
        <v>0</v>
      </c>
      <c r="AJ518" s="1">
        <f t="shared" si="4629"/>
        <v>0</v>
      </c>
      <c r="AK518" s="1">
        <f t="shared" si="4630"/>
        <v>0</v>
      </c>
      <c r="AL518" s="1">
        <f t="shared" si="4631"/>
        <v>0</v>
      </c>
      <c r="AM518" s="1">
        <f t="shared" si="4632"/>
        <v>0</v>
      </c>
      <c r="AN518" s="1">
        <f t="shared" si="4633"/>
        <v>0</v>
      </c>
      <c r="AO518" s="294"/>
      <c r="AP518" s="294"/>
      <c r="AQ518" s="294"/>
      <c r="AR518" s="294"/>
      <c r="AS518" s="298">
        <f t="shared" si="4496"/>
        <v>0</v>
      </c>
      <c r="AT518" s="298">
        <f t="shared" si="4497"/>
        <v>0</v>
      </c>
      <c r="AU518" s="298">
        <f t="shared" si="4498"/>
        <v>0</v>
      </c>
      <c r="AV518" s="298">
        <f t="shared" si="4499"/>
        <v>0</v>
      </c>
      <c r="AW518" s="294"/>
      <c r="AX518" s="294"/>
      <c r="AY518" s="294"/>
      <c r="AZ518" s="294"/>
      <c r="BA518" s="294"/>
      <c r="BB518" s="294"/>
      <c r="BC518" s="294"/>
      <c r="BD518" s="294"/>
      <c r="BE518" s="294"/>
      <c r="BF518" s="294"/>
      <c r="BG518" s="294"/>
      <c r="BH518" s="294">
        <v>1</v>
      </c>
      <c r="BI518" s="294"/>
      <c r="BJ518" s="294"/>
      <c r="BK518" s="294"/>
      <c r="BL518" s="294"/>
      <c r="BM518" s="294"/>
      <c r="BN518" s="294">
        <v>1</v>
      </c>
      <c r="BO518" s="294"/>
      <c r="BP518" s="1"/>
      <c r="BQ518" s="294"/>
      <c r="BR518" s="17">
        <v>4</v>
      </c>
      <c r="BS518" s="1">
        <f t="shared" si="4373"/>
        <v>0</v>
      </c>
      <c r="BT518" s="17">
        <f t="shared" si="4634"/>
        <v>0</v>
      </c>
      <c r="BU518" s="294"/>
      <c r="BV518" s="294">
        <v>2</v>
      </c>
      <c r="BW518" s="294"/>
      <c r="BX518" s="294"/>
      <c r="BY518" s="294"/>
      <c r="BZ518" s="294"/>
      <c r="CA518" s="294"/>
      <c r="CB518" s="294"/>
      <c r="CC518" s="294"/>
      <c r="CD518" s="1"/>
      <c r="CE518" s="1"/>
      <c r="CF518" s="1"/>
      <c r="CG518" s="294"/>
      <c r="CH518" s="1"/>
      <c r="CI518" s="1">
        <v>1</v>
      </c>
      <c r="CJ518" s="1"/>
      <c r="CK518" s="383"/>
      <c r="CL518" s="383"/>
      <c r="CM518" s="383"/>
      <c r="CN518" s="1">
        <f t="shared" si="4501"/>
        <v>0</v>
      </c>
      <c r="CO518" s="1">
        <f t="shared" si="4502"/>
        <v>0</v>
      </c>
      <c r="CP518" s="20">
        <f t="shared" si="4503"/>
        <v>2.5</v>
      </c>
      <c r="CQ518" s="351"/>
      <c r="CR518" s="299">
        <f t="shared" si="4504"/>
        <v>1</v>
      </c>
      <c r="CS518" s="294">
        <v>1</v>
      </c>
      <c r="CT518" s="294">
        <v>1</v>
      </c>
      <c r="CU518" s="1"/>
      <c r="CV518" s="1"/>
      <c r="CW518" s="1">
        <v>2</v>
      </c>
      <c r="CX518" s="1"/>
      <c r="CY518" s="1">
        <v>1</v>
      </c>
      <c r="CZ518" s="294">
        <v>6</v>
      </c>
      <c r="DA518" s="17">
        <f t="shared" si="4635"/>
        <v>1</v>
      </c>
      <c r="DB518" s="359">
        <f t="shared" si="4374"/>
        <v>7</v>
      </c>
      <c r="DC518" s="359">
        <f t="shared" si="4375"/>
        <v>3</v>
      </c>
      <c r="DD518" s="294"/>
      <c r="DE518" s="294">
        <v>8</v>
      </c>
      <c r="DF518" s="294">
        <v>4</v>
      </c>
      <c r="DG518" s="294"/>
      <c r="DH518" s="294"/>
      <c r="DI518" s="294"/>
      <c r="DJ518" s="294"/>
      <c r="DK518" s="294"/>
      <c r="DL518" s="294"/>
      <c r="DM518" s="294"/>
      <c r="DN518" s="294">
        <f t="shared" si="4559"/>
        <v>20</v>
      </c>
      <c r="DO518" s="1"/>
      <c r="DP518" s="1"/>
      <c r="DQ518" s="17">
        <f t="shared" si="4506"/>
        <v>0</v>
      </c>
      <c r="DR518" s="17">
        <f t="shared" si="4507"/>
        <v>0</v>
      </c>
      <c r="DS518" s="17">
        <f t="shared" si="4508"/>
        <v>0</v>
      </c>
      <c r="DT518" s="17">
        <f t="shared" si="4509"/>
        <v>0</v>
      </c>
      <c r="DU518" s="17">
        <f t="shared" si="4510"/>
        <v>0</v>
      </c>
      <c r="DV518" s="17">
        <f t="shared" si="4511"/>
        <v>0</v>
      </c>
      <c r="DW518" s="1"/>
      <c r="DX518" s="1"/>
      <c r="DY518" s="20">
        <f t="shared" si="4512"/>
        <v>0</v>
      </c>
      <c r="DZ518" s="20">
        <f t="shared" si="4513"/>
        <v>0</v>
      </c>
      <c r="EA518" s="20">
        <f t="shared" si="4514"/>
        <v>0</v>
      </c>
      <c r="EB518" s="20">
        <f t="shared" si="4515"/>
        <v>0</v>
      </c>
      <c r="EC518" s="18">
        <f t="shared" si="4516"/>
        <v>0</v>
      </c>
      <c r="ED518" s="19">
        <f>+IF(EC518&lt;&gt;0,EC518*3,0)+3</f>
        <v>3</v>
      </c>
      <c r="EE518" s="19"/>
      <c r="EF518" s="1">
        <f>+IF(EE518&gt;0,CT518*4,0)+4</f>
        <v>4</v>
      </c>
      <c r="EG518" s="18">
        <f t="shared" ref="EG518:EG534" si="4637">+IF(AND(CT518+EC518=0,SUM(AO518:AR518)&gt;0,SUM(DK518:DN518)&gt;0),(CU518+CV518+CW518+CX518)*2+CY518*5,(EC518+CT518-FO518)*5)+IF(AND(EC518+DQ518+CT518=0,SUM(AO518:AR518)&gt;0),SUM(CU518:CX518)*2+CY518*5,0)</f>
        <v>5</v>
      </c>
      <c r="EH518" s="341"/>
      <c r="EI518" s="294"/>
      <c r="EJ518" s="294">
        <v>11</v>
      </c>
      <c r="EK518" s="294">
        <v>5.5</v>
      </c>
      <c r="EL518" s="19">
        <v>1</v>
      </c>
      <c r="EM518" s="19"/>
      <c r="EN518" s="19"/>
      <c r="EO518" s="366"/>
      <c r="EP518" s="366"/>
      <c r="EQ518" s="374"/>
      <c r="ER518" s="374"/>
      <c r="ES518" s="374"/>
      <c r="ET518" s="374"/>
      <c r="EU518" s="18">
        <f t="shared" si="4521"/>
        <v>8</v>
      </c>
      <c r="EV518" s="18">
        <f t="shared" si="4522"/>
        <v>2</v>
      </c>
      <c r="EW518" s="341">
        <v>3</v>
      </c>
      <c r="EX518" s="341">
        <v>2</v>
      </c>
      <c r="EY518" s="341">
        <v>5</v>
      </c>
      <c r="EZ518" s="365">
        <f t="shared" si="4376"/>
        <v>0</v>
      </c>
      <c r="FA518" s="294"/>
      <c r="FB518" s="294"/>
      <c r="FC518" s="294"/>
      <c r="FD518" s="300"/>
      <c r="FE518" s="300"/>
      <c r="FF518" s="300"/>
      <c r="FG518" s="300"/>
      <c r="FH518" s="300"/>
      <c r="FI518" s="300"/>
      <c r="FJ518" s="300"/>
      <c r="FK518" s="294"/>
      <c r="FL518" s="294"/>
      <c r="FM518" s="294"/>
      <c r="FN518" s="294"/>
      <c r="FO518" s="294"/>
      <c r="FP518" s="20">
        <f t="shared" si="4529"/>
        <v>0</v>
      </c>
      <c r="FQ518" s="20">
        <f t="shared" si="4523"/>
        <v>8</v>
      </c>
      <c r="FR518" s="20">
        <f t="shared" si="4524"/>
        <v>4</v>
      </c>
      <c r="FS518" s="20">
        <f t="shared" si="4525"/>
        <v>0</v>
      </c>
      <c r="FT518" s="20">
        <f t="shared" si="4526"/>
        <v>0</v>
      </c>
      <c r="FU518" s="20">
        <f t="shared" si="4527"/>
        <v>0</v>
      </c>
      <c r="FV518" s="20">
        <f t="shared" si="4528"/>
        <v>0</v>
      </c>
      <c r="FW518" s="294"/>
    </row>
    <row r="519" spans="1:179" s="301" customFormat="1" ht="27.75" customHeight="1">
      <c r="A519" s="295"/>
      <c r="B519" s="296">
        <v>10</v>
      </c>
      <c r="C519" s="296">
        <f t="shared" si="4576"/>
        <v>10</v>
      </c>
      <c r="D519" s="296" t="s">
        <v>44</v>
      </c>
      <c r="E519" s="296" t="str">
        <f t="shared" si="4577"/>
        <v>LT8,5</v>
      </c>
      <c r="F519" s="296">
        <v>28</v>
      </c>
      <c r="G519" s="296">
        <f t="shared" si="4578"/>
        <v>28</v>
      </c>
      <c r="H519" s="297"/>
      <c r="I519" s="297"/>
      <c r="J519" s="294"/>
      <c r="K519" s="294"/>
      <c r="L519" s="294"/>
      <c r="M519" s="294"/>
      <c r="N519" s="297"/>
      <c r="O519" s="297"/>
      <c r="P519" s="1"/>
      <c r="Q519" s="16"/>
      <c r="R519" s="1"/>
      <c r="S519" s="294"/>
      <c r="T519" s="294"/>
      <c r="U519" s="294"/>
      <c r="V519" s="294"/>
      <c r="W519" s="294"/>
      <c r="X519" s="294"/>
      <c r="Y519" s="294"/>
      <c r="Z519" s="294"/>
      <c r="AA519" s="294"/>
      <c r="AB519" s="294"/>
      <c r="AC519" s="1">
        <f t="shared" ref="AC519" si="4638">+IF(S519=1,1,0)+IF(T519=1,1,0)</f>
        <v>0</v>
      </c>
      <c r="AD519" s="1">
        <f t="shared" ref="AD519" si="4639">+IF(U519=1,1,0)+IF(V519=1,1,0)</f>
        <v>0</v>
      </c>
      <c r="AE519" s="1">
        <f t="shared" ref="AE519" si="4640">+IF(W519=1,1,0)+IF(X519=1,1,0)</f>
        <v>0</v>
      </c>
      <c r="AF519" s="1">
        <f t="shared" ref="AF519" si="4641">+IF(Y519=1,1,0)+IF(Z519=1,1,0)</f>
        <v>0</v>
      </c>
      <c r="AG519" s="1">
        <f t="shared" ref="AG519" si="4642">+IF(AA519=1,1,0)</f>
        <v>0</v>
      </c>
      <c r="AH519" s="1">
        <f t="shared" ref="AH519" si="4643">+IF(AB519=1,1,0)</f>
        <v>0</v>
      </c>
      <c r="AI519" s="1">
        <f t="shared" ref="AI519" si="4644">+IF(S519=2,1,0)+IF(T519=2,1,0)</f>
        <v>0</v>
      </c>
      <c r="AJ519" s="1">
        <f t="shared" ref="AJ519" si="4645">+IF(U519=2,1,0)+IF(V519=2,1,0)</f>
        <v>0</v>
      </c>
      <c r="AK519" s="1">
        <f t="shared" ref="AK519" si="4646">+IF(X519=2,1,0)+IF(W519=2,1,0)</f>
        <v>0</v>
      </c>
      <c r="AL519" s="1">
        <f t="shared" ref="AL519" si="4647">+IF(Y519=2,1,0)+IF(Z519=2,1,0)</f>
        <v>0</v>
      </c>
      <c r="AM519" s="1">
        <f t="shared" ref="AM519" si="4648">+IF(AA519=2,1,0)</f>
        <v>0</v>
      </c>
      <c r="AN519" s="1">
        <f t="shared" ref="AN519" si="4649">+IF(AB519=2,1,0)</f>
        <v>0</v>
      </c>
      <c r="AO519" s="294"/>
      <c r="AP519" s="294"/>
      <c r="AQ519" s="294"/>
      <c r="AR519" s="294"/>
      <c r="AS519" s="298">
        <f t="shared" si="4496"/>
        <v>0</v>
      </c>
      <c r="AT519" s="298">
        <f t="shared" si="4497"/>
        <v>0</v>
      </c>
      <c r="AU519" s="298">
        <f t="shared" si="4498"/>
        <v>0</v>
      </c>
      <c r="AV519" s="298">
        <f t="shared" si="4499"/>
        <v>0</v>
      </c>
      <c r="AW519" s="294"/>
      <c r="AX519" s="294">
        <v>1</v>
      </c>
      <c r="AY519" s="294"/>
      <c r="AZ519" s="294"/>
      <c r="BA519" s="294"/>
      <c r="BB519" s="294"/>
      <c r="BC519" s="294"/>
      <c r="BD519" s="294"/>
      <c r="BE519" s="294"/>
      <c r="BF519" s="294"/>
      <c r="BG519" s="294"/>
      <c r="BH519" s="294">
        <v>1</v>
      </c>
      <c r="BI519" s="294"/>
      <c r="BJ519" s="294"/>
      <c r="BK519" s="294"/>
      <c r="BL519" s="294"/>
      <c r="BM519" s="294"/>
      <c r="BN519" s="294"/>
      <c r="BO519" s="294">
        <v>1</v>
      </c>
      <c r="BP519" s="1"/>
      <c r="BQ519" s="294"/>
      <c r="BR519" s="17">
        <v>2</v>
      </c>
      <c r="BS519" s="1">
        <f t="shared" si="4373"/>
        <v>0</v>
      </c>
      <c r="BT519" s="17">
        <f t="shared" ref="BT519" si="4650">+BS519*2</f>
        <v>0</v>
      </c>
      <c r="BU519" s="294"/>
      <c r="BV519" s="294">
        <v>1</v>
      </c>
      <c r="BW519" s="294"/>
      <c r="BX519" s="294"/>
      <c r="BY519" s="294"/>
      <c r="BZ519" s="294"/>
      <c r="CA519" s="294"/>
      <c r="CB519" s="294"/>
      <c r="CC519" s="294"/>
      <c r="CD519" s="1"/>
      <c r="CE519" s="1"/>
      <c r="CF519" s="1"/>
      <c r="CG519" s="294"/>
      <c r="CH519" s="1"/>
      <c r="CI519" s="1">
        <v>1</v>
      </c>
      <c r="CJ519" s="1"/>
      <c r="CK519" s="383"/>
      <c r="CL519" s="383"/>
      <c r="CM519" s="383"/>
      <c r="CN519" s="1">
        <f t="shared" si="4501"/>
        <v>0</v>
      </c>
      <c r="CO519" s="1">
        <f t="shared" si="4502"/>
        <v>0</v>
      </c>
      <c r="CP519" s="20">
        <f t="shared" si="4503"/>
        <v>2.5</v>
      </c>
      <c r="CQ519" s="351"/>
      <c r="CR519" s="299">
        <f t="shared" si="4504"/>
        <v>1</v>
      </c>
      <c r="CS519" s="294"/>
      <c r="CT519" s="294">
        <v>1</v>
      </c>
      <c r="CU519" s="1"/>
      <c r="CV519" s="1">
        <v>1</v>
      </c>
      <c r="CW519" s="1">
        <v>2</v>
      </c>
      <c r="CX519" s="1"/>
      <c r="CY519" s="1">
        <v>1</v>
      </c>
      <c r="CZ519" s="294">
        <v>9</v>
      </c>
      <c r="DA519" s="17">
        <f t="shared" ref="DA519" si="4651">+CY519</f>
        <v>1</v>
      </c>
      <c r="DB519" s="359">
        <f t="shared" si="4374"/>
        <v>10</v>
      </c>
      <c r="DC519" s="359">
        <f t="shared" si="4375"/>
        <v>4</v>
      </c>
      <c r="DD519" s="294"/>
      <c r="DE519" s="294">
        <v>10</v>
      </c>
      <c r="DF519" s="294">
        <v>4</v>
      </c>
      <c r="DG519" s="294"/>
      <c r="DH519" s="294"/>
      <c r="DI519" s="294"/>
      <c r="DJ519" s="294"/>
      <c r="DK519" s="294"/>
      <c r="DL519" s="294"/>
      <c r="DM519" s="294"/>
      <c r="DN519" s="294">
        <f t="shared" si="4559"/>
        <v>56</v>
      </c>
      <c r="DO519" s="1"/>
      <c r="DP519" s="1"/>
      <c r="DQ519" s="17">
        <f t="shared" si="4506"/>
        <v>0</v>
      </c>
      <c r="DR519" s="17">
        <f t="shared" si="4507"/>
        <v>0</v>
      </c>
      <c r="DS519" s="17">
        <f t="shared" si="4508"/>
        <v>0</v>
      </c>
      <c r="DT519" s="17">
        <f t="shared" si="4509"/>
        <v>0</v>
      </c>
      <c r="DU519" s="17">
        <f t="shared" si="4510"/>
        <v>0</v>
      </c>
      <c r="DV519" s="17">
        <f t="shared" si="4511"/>
        <v>0</v>
      </c>
      <c r="DW519" s="1"/>
      <c r="DX519" s="1"/>
      <c r="DY519" s="20">
        <f t="shared" si="4512"/>
        <v>0</v>
      </c>
      <c r="DZ519" s="20">
        <f t="shared" si="4513"/>
        <v>0</v>
      </c>
      <c r="EA519" s="20">
        <f t="shared" si="4514"/>
        <v>0</v>
      </c>
      <c r="EB519" s="20">
        <f t="shared" si="4515"/>
        <v>0</v>
      </c>
      <c r="EC519" s="18">
        <f t="shared" si="4516"/>
        <v>0</v>
      </c>
      <c r="ED519" s="19">
        <f>+IF(EC519&lt;&gt;0,EC519*3,0)+3</f>
        <v>3</v>
      </c>
      <c r="EE519" s="19"/>
      <c r="EF519" s="1">
        <f>+IF(EE519&gt;0,CT519*4,0)+4</f>
        <v>4</v>
      </c>
      <c r="EG519" s="18">
        <f t="shared" si="4637"/>
        <v>5</v>
      </c>
      <c r="EH519" s="341"/>
      <c r="EI519" s="294">
        <v>5.5</v>
      </c>
      <c r="EJ519" s="294">
        <v>11</v>
      </c>
      <c r="EK519" s="294">
        <v>5.5</v>
      </c>
      <c r="EL519" s="19">
        <v>1</v>
      </c>
      <c r="EM519" s="19"/>
      <c r="EN519" s="19"/>
      <c r="EO519" s="366"/>
      <c r="EP519" s="366"/>
      <c r="EQ519" s="374"/>
      <c r="ER519" s="374"/>
      <c r="ES519" s="374">
        <v>1</v>
      </c>
      <c r="ET519" s="374"/>
      <c r="EU519" s="18">
        <f t="shared" si="4521"/>
        <v>11</v>
      </c>
      <c r="EV519" s="18">
        <f t="shared" si="4522"/>
        <v>2</v>
      </c>
      <c r="EW519" s="341">
        <v>3</v>
      </c>
      <c r="EX519" s="341">
        <v>2</v>
      </c>
      <c r="EY519" s="341">
        <v>5</v>
      </c>
      <c r="EZ519" s="365">
        <f t="shared" si="4376"/>
        <v>0</v>
      </c>
      <c r="FA519" s="294"/>
      <c r="FB519" s="294"/>
      <c r="FC519" s="294"/>
      <c r="FD519" s="300"/>
      <c r="FE519" s="300"/>
      <c r="FF519" s="300"/>
      <c r="FG519" s="300">
        <f>BO519</f>
        <v>1</v>
      </c>
      <c r="FH519" s="300"/>
      <c r="FI519" s="300"/>
      <c r="FJ519" s="300"/>
      <c r="FK519" s="294"/>
      <c r="FL519" s="294"/>
      <c r="FM519" s="294"/>
      <c r="FN519" s="294"/>
      <c r="FO519" s="294"/>
      <c r="FP519" s="20">
        <f t="shared" si="4529"/>
        <v>0</v>
      </c>
      <c r="FQ519" s="20">
        <f t="shared" si="4523"/>
        <v>10</v>
      </c>
      <c r="FR519" s="20">
        <f t="shared" si="4524"/>
        <v>4</v>
      </c>
      <c r="FS519" s="20">
        <f t="shared" si="4525"/>
        <v>0</v>
      </c>
      <c r="FT519" s="20">
        <f t="shared" si="4526"/>
        <v>0</v>
      </c>
      <c r="FU519" s="20">
        <f t="shared" si="4527"/>
        <v>0</v>
      </c>
      <c r="FV519" s="20">
        <f t="shared" si="4528"/>
        <v>0</v>
      </c>
      <c r="FW519" s="294"/>
    </row>
    <row r="520" spans="1:179" s="301" customFormat="1" ht="27.75" customHeight="1">
      <c r="A520" s="295"/>
      <c r="B520" s="296">
        <v>11</v>
      </c>
      <c r="C520" s="296" t="s">
        <v>971</v>
      </c>
      <c r="D520" s="296" t="s">
        <v>187</v>
      </c>
      <c r="E520" s="296" t="str">
        <f t="shared" si="4577"/>
        <v>2LT8,5</v>
      </c>
      <c r="F520" s="296">
        <v>32</v>
      </c>
      <c r="G520" s="296">
        <f t="shared" si="4578"/>
        <v>32</v>
      </c>
      <c r="H520" s="297"/>
      <c r="I520" s="297"/>
      <c r="J520" s="294"/>
      <c r="K520" s="294"/>
      <c r="L520" s="294"/>
      <c r="M520" s="294">
        <v>4</v>
      </c>
      <c r="N520" s="297"/>
      <c r="O520" s="297"/>
      <c r="P520" s="1"/>
      <c r="Q520" s="16"/>
      <c r="R520" s="1"/>
      <c r="S520" s="294"/>
      <c r="T520" s="294"/>
      <c r="U520" s="294"/>
      <c r="V520" s="294"/>
      <c r="W520" s="294"/>
      <c r="X520" s="294"/>
      <c r="Y520" s="294"/>
      <c r="Z520" s="294"/>
      <c r="AA520" s="294"/>
      <c r="AB520" s="294"/>
      <c r="AC520" s="1">
        <f t="shared" ref="AC520:AC521" si="4652">+IF(S520=1,1,0)+IF(T520=1,1,0)</f>
        <v>0</v>
      </c>
      <c r="AD520" s="1">
        <f t="shared" ref="AD520:AD521" si="4653">+IF(U520=1,1,0)+IF(V520=1,1,0)</f>
        <v>0</v>
      </c>
      <c r="AE520" s="1">
        <f t="shared" ref="AE520:AE521" si="4654">+IF(W520=1,1,0)+IF(X520=1,1,0)</f>
        <v>0</v>
      </c>
      <c r="AF520" s="1">
        <f t="shared" ref="AF520:AF521" si="4655">+IF(Y520=1,1,0)+IF(Z520=1,1,0)</f>
        <v>0</v>
      </c>
      <c r="AG520" s="1">
        <f t="shared" ref="AG520:AG521" si="4656">+IF(AA520=1,1,0)</f>
        <v>0</v>
      </c>
      <c r="AH520" s="1">
        <f t="shared" ref="AH520:AH521" si="4657">+IF(AB520=1,1,0)</f>
        <v>0</v>
      </c>
      <c r="AI520" s="1">
        <f t="shared" ref="AI520:AI521" si="4658">+IF(S520=2,1,0)+IF(T520=2,1,0)</f>
        <v>0</v>
      </c>
      <c r="AJ520" s="1">
        <f t="shared" ref="AJ520:AJ521" si="4659">+IF(U520=2,1,0)+IF(V520=2,1,0)</f>
        <v>0</v>
      </c>
      <c r="AK520" s="1">
        <f t="shared" ref="AK520:AK521" si="4660">+IF(X520=2,1,0)+IF(W520=2,1,0)</f>
        <v>0</v>
      </c>
      <c r="AL520" s="1">
        <f t="shared" ref="AL520:AL521" si="4661">+IF(Y520=2,1,0)+IF(Z520=2,1,0)</f>
        <v>0</v>
      </c>
      <c r="AM520" s="1">
        <f t="shared" ref="AM520:AM521" si="4662">+IF(AA520=2,1,0)</f>
        <v>0</v>
      </c>
      <c r="AN520" s="1">
        <f t="shared" ref="AN520:AN521" si="4663">+IF(AB520=2,1,0)</f>
        <v>0</v>
      </c>
      <c r="AO520" s="294"/>
      <c r="AP520" s="294"/>
      <c r="AQ520" s="294"/>
      <c r="AR520" s="294">
        <v>12</v>
      </c>
      <c r="AS520" s="298">
        <f t="shared" si="4496"/>
        <v>0</v>
      </c>
      <c r="AT520" s="298">
        <f t="shared" si="4497"/>
        <v>0</v>
      </c>
      <c r="AU520" s="298">
        <f t="shared" si="4498"/>
        <v>0</v>
      </c>
      <c r="AV520" s="298"/>
      <c r="AW520" s="294"/>
      <c r="AX520" s="294"/>
      <c r="AY520" s="294"/>
      <c r="AZ520" s="294"/>
      <c r="BA520" s="294"/>
      <c r="BB520" s="294"/>
      <c r="BC520" s="294"/>
      <c r="BD520" s="294"/>
      <c r="BE520" s="294"/>
      <c r="BF520" s="294"/>
      <c r="BG520" s="294"/>
      <c r="BH520" s="294"/>
      <c r="BI520" s="294"/>
      <c r="BJ520" s="294"/>
      <c r="BK520" s="294"/>
      <c r="BL520" s="294"/>
      <c r="BM520" s="294"/>
      <c r="BN520" s="294"/>
      <c r="BO520" s="294">
        <v>2</v>
      </c>
      <c r="BP520" s="1"/>
      <c r="BQ520" s="294"/>
      <c r="BR520" s="17">
        <v>1</v>
      </c>
      <c r="BS520" s="1">
        <f t="shared" si="4373"/>
        <v>0</v>
      </c>
      <c r="BT520" s="17">
        <f t="shared" ref="BT520:BT521" si="4664">+BS520*2</f>
        <v>0</v>
      </c>
      <c r="BU520" s="294"/>
      <c r="BV520" s="294">
        <v>1</v>
      </c>
      <c r="BW520" s="294">
        <v>1</v>
      </c>
      <c r="BX520" s="294">
        <v>1</v>
      </c>
      <c r="BY520" s="294"/>
      <c r="BZ520" s="294"/>
      <c r="CA520" s="294"/>
      <c r="CB520" s="294"/>
      <c r="CC520" s="294"/>
      <c r="CD520" s="1"/>
      <c r="CE520" s="1"/>
      <c r="CF520" s="1"/>
      <c r="CG520" s="294"/>
      <c r="CH520" s="1"/>
      <c r="CI520" s="1"/>
      <c r="CJ520" s="1"/>
      <c r="CK520" s="383"/>
      <c r="CL520" s="383"/>
      <c r="CM520" s="383"/>
      <c r="CN520" s="1">
        <f t="shared" si="4501"/>
        <v>1</v>
      </c>
      <c r="CO520" s="1">
        <f t="shared" si="4502"/>
        <v>1</v>
      </c>
      <c r="CP520" s="20">
        <f t="shared" si="4503"/>
        <v>0</v>
      </c>
      <c r="CQ520" s="351"/>
      <c r="CR520" s="299">
        <f>+IF(SUM(AX520:BM520)&gt;0,1,0)+1</f>
        <v>1</v>
      </c>
      <c r="CS520" s="294"/>
      <c r="CT520" s="294"/>
      <c r="CU520" s="1"/>
      <c r="CV520" s="1"/>
      <c r="CW520" s="1"/>
      <c r="CX520" s="1"/>
      <c r="CY520" s="1"/>
      <c r="CZ520" s="294"/>
      <c r="DA520" s="17">
        <f t="shared" ref="DA520:DA521" si="4665">+CY520</f>
        <v>0</v>
      </c>
      <c r="DB520" s="359">
        <f t="shared" si="4374"/>
        <v>0</v>
      </c>
      <c r="DC520" s="359">
        <f t="shared" si="4375"/>
        <v>0</v>
      </c>
      <c r="DD520" s="294"/>
      <c r="DE520" s="294"/>
      <c r="DF520" s="294"/>
      <c r="DG520" s="294"/>
      <c r="DH520" s="294"/>
      <c r="DI520" s="294"/>
      <c r="DJ520" s="294"/>
      <c r="DK520" s="294"/>
      <c r="DL520" s="294"/>
      <c r="DM520" s="294"/>
      <c r="DN520" s="294">
        <f t="shared" si="4559"/>
        <v>64</v>
      </c>
      <c r="DO520" s="1"/>
      <c r="DP520" s="1"/>
      <c r="DQ520" s="17">
        <f t="shared" si="4506"/>
        <v>0</v>
      </c>
      <c r="DR520" s="17">
        <f t="shared" si="4507"/>
        <v>0</v>
      </c>
      <c r="DS520" s="17">
        <f t="shared" si="4508"/>
        <v>0</v>
      </c>
      <c r="DT520" s="17">
        <f t="shared" si="4509"/>
        <v>0</v>
      </c>
      <c r="DU520" s="17">
        <f t="shared" si="4510"/>
        <v>0</v>
      </c>
      <c r="DV520" s="17">
        <f t="shared" si="4511"/>
        <v>0</v>
      </c>
      <c r="DW520" s="1"/>
      <c r="DX520" s="1"/>
      <c r="DY520" s="20">
        <f t="shared" si="4512"/>
        <v>0</v>
      </c>
      <c r="DZ520" s="20">
        <f t="shared" si="4513"/>
        <v>0</v>
      </c>
      <c r="EA520" s="20">
        <f t="shared" si="4514"/>
        <v>0</v>
      </c>
      <c r="EB520" s="20">
        <f t="shared" si="4515"/>
        <v>0</v>
      </c>
      <c r="EC520" s="18">
        <f t="shared" si="4516"/>
        <v>0</v>
      </c>
      <c r="ED520" s="19">
        <f t="shared" ref="ED520:ED521" si="4666">+IF(EC520&lt;&gt;0,EC520*3,0)</f>
        <v>0</v>
      </c>
      <c r="EE520" s="19">
        <f t="shared" si="4518"/>
        <v>0</v>
      </c>
      <c r="EF520" s="1">
        <f t="shared" si="4519"/>
        <v>0</v>
      </c>
      <c r="EG520" s="18">
        <f t="shared" si="4637"/>
        <v>0</v>
      </c>
      <c r="EH520" s="341"/>
      <c r="EI520" s="294"/>
      <c r="EJ520" s="294"/>
      <c r="EK520" s="294"/>
      <c r="EL520" s="19"/>
      <c r="EM520" s="19"/>
      <c r="EN520" s="19"/>
      <c r="EO520" s="366"/>
      <c r="EP520" s="366"/>
      <c r="EQ520" s="374"/>
      <c r="ER520" s="374"/>
      <c r="ES520" s="374"/>
      <c r="ET520" s="374"/>
      <c r="EU520" s="18">
        <f t="shared" si="4521"/>
        <v>0</v>
      </c>
      <c r="EV520" s="18">
        <f t="shared" si="4522"/>
        <v>0</v>
      </c>
      <c r="EW520" s="341">
        <v>1</v>
      </c>
      <c r="EX520" s="341">
        <v>1</v>
      </c>
      <c r="EY520" s="341"/>
      <c r="EZ520" s="365">
        <f t="shared" si="4376"/>
        <v>0.5</v>
      </c>
      <c r="FA520" s="294"/>
      <c r="FB520" s="294"/>
      <c r="FC520" s="294"/>
      <c r="FD520" s="300"/>
      <c r="FE520" s="300"/>
      <c r="FF520" s="300"/>
      <c r="FG520" s="300"/>
      <c r="FH520" s="300"/>
      <c r="FI520" s="300"/>
      <c r="FJ520" s="300"/>
      <c r="FK520" s="294"/>
      <c r="FL520" s="294"/>
      <c r="FM520" s="294"/>
      <c r="FN520" s="294"/>
      <c r="FO520" s="294"/>
      <c r="FP520" s="20">
        <f t="shared" si="4529"/>
        <v>0</v>
      </c>
      <c r="FQ520" s="20">
        <f t="shared" si="4523"/>
        <v>0</v>
      </c>
      <c r="FR520" s="20">
        <f t="shared" si="4524"/>
        <v>0</v>
      </c>
      <c r="FS520" s="20">
        <f t="shared" si="4525"/>
        <v>0</v>
      </c>
      <c r="FT520" s="20">
        <f t="shared" si="4526"/>
        <v>0</v>
      </c>
      <c r="FU520" s="20">
        <f t="shared" si="4527"/>
        <v>0</v>
      </c>
      <c r="FV520" s="20">
        <f t="shared" si="4528"/>
        <v>0</v>
      </c>
      <c r="FW520" s="294" t="s">
        <v>678</v>
      </c>
    </row>
    <row r="521" spans="1:179" ht="27.75" customHeight="1">
      <c r="A521" s="40"/>
      <c r="B521" s="41"/>
      <c r="C521" s="41" t="s">
        <v>183</v>
      </c>
      <c r="D521" s="48"/>
      <c r="E521" s="48"/>
      <c r="F521" s="48"/>
      <c r="G521" s="48"/>
      <c r="H521" s="43"/>
      <c r="I521" s="43"/>
      <c r="J521" s="44"/>
      <c r="K521" s="44"/>
      <c r="L521" s="44"/>
      <c r="M521" s="44"/>
      <c r="N521" s="43"/>
      <c r="O521" s="43"/>
      <c r="P521" s="1"/>
      <c r="Q521" s="16"/>
      <c r="R521" s="1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1">
        <f t="shared" si="4652"/>
        <v>0</v>
      </c>
      <c r="AD521" s="1">
        <f t="shared" si="4653"/>
        <v>0</v>
      </c>
      <c r="AE521" s="1">
        <f t="shared" si="4654"/>
        <v>0</v>
      </c>
      <c r="AF521" s="1">
        <f t="shared" si="4655"/>
        <v>0</v>
      </c>
      <c r="AG521" s="1">
        <f t="shared" si="4656"/>
        <v>0</v>
      </c>
      <c r="AH521" s="1">
        <f t="shared" si="4657"/>
        <v>0</v>
      </c>
      <c r="AI521" s="1">
        <f t="shared" si="4658"/>
        <v>0</v>
      </c>
      <c r="AJ521" s="1">
        <f t="shared" si="4659"/>
        <v>0</v>
      </c>
      <c r="AK521" s="1">
        <f t="shared" si="4660"/>
        <v>0</v>
      </c>
      <c r="AL521" s="1">
        <f t="shared" si="4661"/>
        <v>0</v>
      </c>
      <c r="AM521" s="1">
        <f t="shared" si="4662"/>
        <v>0</v>
      </c>
      <c r="AN521" s="1">
        <f t="shared" si="4663"/>
        <v>0</v>
      </c>
      <c r="AO521" s="44"/>
      <c r="AP521" s="44"/>
      <c r="AQ521" s="44"/>
      <c r="AR521" s="44"/>
      <c r="AS521" s="122">
        <f t="shared" ref="AS521" si="4667">IF(AND(AO521&gt;0,OR(BR521&gt;=2,BR521=1)),1,0)</f>
        <v>0</v>
      </c>
      <c r="AT521" s="122">
        <f t="shared" ref="AT521" si="4668">IF(AND(AP521&gt;0,OR(BR521&gt;=2,BR521=1)),1,0)</f>
        <v>0</v>
      </c>
      <c r="AU521" s="122">
        <f t="shared" ref="AU521" si="4669">IF(AND(AQ521&gt;0,OR(BR521&gt;=2,BR521=1)),1,0)</f>
        <v>0</v>
      </c>
      <c r="AV521" s="122">
        <f t="shared" ref="AV521" si="4670">IF(AND(AR521&gt;0,OR(BR521&gt;=2,BR521=1)),AR521/G521,0)</f>
        <v>0</v>
      </c>
      <c r="AW521" s="44"/>
      <c r="AX521" s="294"/>
      <c r="AY521" s="294"/>
      <c r="AZ521" s="294"/>
      <c r="BA521" s="294"/>
      <c r="BB521" s="294"/>
      <c r="BC521" s="29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127"/>
      <c r="BO521" s="44"/>
      <c r="BP521" s="1"/>
      <c r="BQ521" s="44"/>
      <c r="BR521" s="17"/>
      <c r="BS521" s="1">
        <f t="shared" si="4373"/>
        <v>0</v>
      </c>
      <c r="BT521" s="17">
        <f t="shared" si="4664"/>
        <v>0</v>
      </c>
      <c r="BU521" s="44"/>
      <c r="BV521" s="44"/>
      <c r="BW521" s="44"/>
      <c r="BX521" s="44"/>
      <c r="BY521" s="44"/>
      <c r="BZ521" s="44"/>
      <c r="CA521" s="44"/>
      <c r="CB521" s="44"/>
      <c r="CC521" s="44"/>
      <c r="CD521" s="92"/>
      <c r="CE521" s="92"/>
      <c r="CF521" s="92"/>
      <c r="CG521" s="44"/>
      <c r="CH521" s="1"/>
      <c r="CI521" s="1"/>
      <c r="CJ521" s="1"/>
      <c r="CK521" s="383"/>
      <c r="CL521" s="383"/>
      <c r="CM521" s="383"/>
      <c r="CN521" s="1">
        <f t="shared" ref="CN521" si="4671">+SUM(BX521:CC521)*BW521</f>
        <v>0</v>
      </c>
      <c r="CO521" s="1">
        <f t="shared" ref="CO521" si="4672">+SUM(BX521:CC521)*BW521</f>
        <v>0</v>
      </c>
      <c r="CP521" s="20">
        <f t="shared" ref="CP521" si="4673">+SUM(BY521:CC521)*2.5+SUM(CD521:CG521)*0.5+SUM(CH521:CJ521)*2.5</f>
        <v>0</v>
      </c>
      <c r="CQ521" s="351"/>
      <c r="CR521" s="131">
        <f t="shared" ref="CR521" si="4674">+IF(SUM(AX521:BM521)&gt;0,1,0)</f>
        <v>0</v>
      </c>
      <c r="CS521" s="44"/>
      <c r="CT521" s="44"/>
      <c r="CU521" s="1"/>
      <c r="CV521" s="1"/>
      <c r="CW521" s="1"/>
      <c r="CX521" s="1"/>
      <c r="CY521" s="1"/>
      <c r="CZ521" s="44"/>
      <c r="DA521" s="17">
        <f t="shared" si="4665"/>
        <v>0</v>
      </c>
      <c r="DB521" s="359">
        <f t="shared" si="4374"/>
        <v>0</v>
      </c>
      <c r="DC521" s="359">
        <f t="shared" si="4375"/>
        <v>0</v>
      </c>
      <c r="DD521" s="44"/>
      <c r="DE521" s="44"/>
      <c r="DF521" s="44"/>
      <c r="DG521" s="44"/>
      <c r="DH521" s="44"/>
      <c r="DI521" s="44"/>
      <c r="DJ521" s="44"/>
      <c r="DK521" s="44"/>
      <c r="DL521" s="44"/>
      <c r="DM521" s="44"/>
      <c r="DN521" s="44"/>
      <c r="DO521" s="1"/>
      <c r="DP521" s="1"/>
      <c r="DQ521" s="17">
        <f t="shared" ref="DQ521" si="4675">+IF(AND(SUM(S521:AA521)&gt;0,SUM(FA521:FF521)&gt;0),CT521,0)</f>
        <v>0</v>
      </c>
      <c r="DR521" s="17">
        <f t="shared" ref="DR521" si="4676">+IF(AND(SUM(S521:AA521)&gt;0,SUM(FA521:FF521)&gt;0),CU521,0)</f>
        <v>0</v>
      </c>
      <c r="DS521" s="17">
        <f t="shared" ref="DS521" si="4677">+IF(AND(SUM(S521:AA521)&gt;0,SUM(FA521:FF521)&gt;0),CV521,0)</f>
        <v>0</v>
      </c>
      <c r="DT521" s="17">
        <f t="shared" ref="DT521" si="4678">+IF(AND(SUM(S521:AA521)&gt;0,SUM(FA521:FF521)&gt;0),CW521,0)</f>
        <v>0</v>
      </c>
      <c r="DU521" s="17">
        <f t="shared" ref="DU521" si="4679">+IF(AND(SUM(S521:AA521)&gt;0,SUM(FA521:FF521)&gt;0),CX521,0)</f>
        <v>0</v>
      </c>
      <c r="DV521" s="17">
        <f t="shared" ref="DV521" si="4680">+IF(AND(SUM(S521:AA521)&gt;0,SUM(FA521:FF521)&gt;0),CY521,0)</f>
        <v>0</v>
      </c>
      <c r="DW521" s="1"/>
      <c r="DX521" s="1"/>
      <c r="DY521" s="20">
        <f t="shared" ref="DY521" si="4681">+IF(AND(SUM(S521:AB521)&gt;0,SUM(FA521:FF521)&gt;0,DG521&gt;=3),DG521,0)</f>
        <v>0</v>
      </c>
      <c r="DZ521" s="20">
        <f t="shared" ref="DZ521" si="4682">+IF(AND(SUM(S521:AB521)&gt;0,SUM(FA521:FF521)&gt;0,DH521&gt;=3),DH521,0)</f>
        <v>0</v>
      </c>
      <c r="EA521" s="20">
        <f t="shared" ref="EA521" si="4683">+IF(AND(SUM(S521:AB521)&gt;0,SUM(FA521:FF521)&gt;0,DI521&gt;=3),DI521,0)</f>
        <v>0</v>
      </c>
      <c r="EB521" s="20">
        <f t="shared" ref="EB521" si="4684">+IF(AND(SUM(S521:AB521)&gt;0,SUM(FA521:FF521)&gt;0,DJ521&gt;=3),DJ521,0)</f>
        <v>0</v>
      </c>
      <c r="EC521" s="18">
        <f t="shared" ref="EC521" si="4685">+IF(AND(CT521=0,SUM(CU521:CY521)&gt;1,SUM(CU521:CY521)&lt;=4),1,IF(AND(CT521=0,SUM(CU521:CY521)&gt;4),2,0))</f>
        <v>0</v>
      </c>
      <c r="ED521" s="19">
        <f t="shared" si="4666"/>
        <v>0</v>
      </c>
      <c r="EE521" s="19">
        <f t="shared" ref="EE521" si="4686">+IF(SUM(AO521:AR521)+SUM(DK521:DN521)&gt;0,CT521*3,0)</f>
        <v>0</v>
      </c>
      <c r="EF521" s="1">
        <f t="shared" ref="EF521" si="4687">+IF(EE521&gt;0,CT521*4,0)</f>
        <v>0</v>
      </c>
      <c r="EG521" s="18">
        <f t="shared" ref="EG521" si="4688">+IF(AND(CT521+EC521=0,SUM(AO521:AR521)&gt;0,SUM(DK521:DN521)&gt;0),(CU521+CV521+CW521+CX521)*2+CY521*5,(EC521+CT521-FO521)*5)+IF(AND(EC521+DQ521+CT521=0,SUM(AO521:AR521)&gt;0),SUM(CU521:CX521)*2+CY521*5,0)</f>
        <v>0</v>
      </c>
      <c r="EH521" s="341"/>
      <c r="EI521" s="44"/>
      <c r="EJ521" s="44"/>
      <c r="EK521" s="44"/>
      <c r="EL521" s="93"/>
      <c r="EM521" s="93"/>
      <c r="EN521" s="93"/>
      <c r="EO521" s="366"/>
      <c r="EP521" s="366"/>
      <c r="EQ521" s="374"/>
      <c r="ER521" s="374"/>
      <c r="ES521" s="374"/>
      <c r="ET521" s="374"/>
      <c r="EU521" s="18">
        <f t="shared" ref="EU521" si="4689">IF(SUM(CU521:CX521)&gt;0,CZ521*1+2,0)</f>
        <v>0</v>
      </c>
      <c r="EV521" s="18">
        <f t="shared" si="4522"/>
        <v>0</v>
      </c>
      <c r="EW521" s="341"/>
      <c r="EX521" s="341"/>
      <c r="EY521" s="341"/>
      <c r="EZ521" s="365">
        <f t="shared" si="4376"/>
        <v>0</v>
      </c>
      <c r="FA521" s="44"/>
      <c r="FB521" s="44"/>
      <c r="FC521" s="44"/>
      <c r="FD521" s="45"/>
      <c r="FE521" s="45"/>
      <c r="FF521" s="45"/>
      <c r="FG521" s="300"/>
      <c r="FH521" s="45"/>
      <c r="FI521" s="45"/>
      <c r="FJ521" s="45"/>
      <c r="FK521" s="44"/>
      <c r="FL521" s="44"/>
      <c r="FM521" s="44"/>
      <c r="FN521" s="44"/>
      <c r="FO521" s="294"/>
      <c r="FP521" s="20">
        <f t="shared" ref="FP521" si="4690">+FO521*3</f>
        <v>0</v>
      </c>
      <c r="FQ521" s="20">
        <f t="shared" ref="FQ521" si="4691">+DE521</f>
        <v>0</v>
      </c>
      <c r="FR521" s="20">
        <f t="shared" ref="FR521" si="4692">+DF521</f>
        <v>0</v>
      </c>
      <c r="FS521" s="20">
        <f t="shared" ref="FS521" si="4693">+IF(DG521&lt;3,DG521,0)</f>
        <v>0</v>
      </c>
      <c r="FT521" s="20">
        <f t="shared" ref="FT521" si="4694">+IF(DH521&lt;3,DH521,0)</f>
        <v>0</v>
      </c>
      <c r="FU521" s="20">
        <f t="shared" ref="FU521" si="4695">+IF(DI521&lt;3,DI521,0)</f>
        <v>0</v>
      </c>
      <c r="FV521" s="20">
        <f t="shared" ref="FV521" si="4696">+IF(DJ521&lt;3,DJ521,0)</f>
        <v>0</v>
      </c>
      <c r="FW521" s="44" t="s">
        <v>1025</v>
      </c>
    </row>
    <row r="522" spans="1:179" s="301" customFormat="1" ht="27.75" customHeight="1">
      <c r="A522" s="295"/>
      <c r="B522" s="296" t="s">
        <v>677</v>
      </c>
      <c r="C522" s="296" t="str">
        <f>B522</f>
        <v>Tủ hạ thế</v>
      </c>
      <c r="D522" s="296"/>
      <c r="E522" s="296"/>
      <c r="F522" s="296">
        <v>6</v>
      </c>
      <c r="G522" s="296">
        <v>6</v>
      </c>
      <c r="H522" s="297"/>
      <c r="I522" s="297"/>
      <c r="J522" s="294"/>
      <c r="K522" s="294">
        <v>4</v>
      </c>
      <c r="L522" s="294"/>
      <c r="M522" s="294"/>
      <c r="N522" s="297"/>
      <c r="O522" s="297"/>
      <c r="P522" s="1"/>
      <c r="Q522" s="16"/>
      <c r="R522" s="1"/>
      <c r="S522" s="294"/>
      <c r="T522" s="294"/>
      <c r="U522" s="294"/>
      <c r="V522" s="294"/>
      <c r="W522" s="294"/>
      <c r="X522" s="294"/>
      <c r="Y522" s="294"/>
      <c r="Z522" s="294"/>
      <c r="AA522" s="294"/>
      <c r="AB522" s="294"/>
      <c r="AC522" s="1">
        <f t="shared" ref="AC522:AC530" si="4697">+IF(S522=1,1,0)+IF(T522=1,1,0)</f>
        <v>0</v>
      </c>
      <c r="AD522" s="1">
        <f t="shared" ref="AD522:AD530" si="4698">+IF(U522=1,1,0)+IF(V522=1,1,0)</f>
        <v>0</v>
      </c>
      <c r="AE522" s="1">
        <f t="shared" ref="AE522:AE530" si="4699">+IF(W522=1,1,0)+IF(X522=1,1,0)</f>
        <v>0</v>
      </c>
      <c r="AF522" s="1">
        <f t="shared" ref="AF522:AF530" si="4700">+IF(Y522=1,1,0)+IF(Z522=1,1,0)</f>
        <v>0</v>
      </c>
      <c r="AG522" s="1">
        <f t="shared" ref="AG522:AG530" si="4701">+IF(AA522=1,1,0)</f>
        <v>0</v>
      </c>
      <c r="AH522" s="1">
        <f t="shared" ref="AH522:AH530" si="4702">+IF(AB522=1,1,0)</f>
        <v>0</v>
      </c>
      <c r="AI522" s="1">
        <f t="shared" ref="AI522:AI530" si="4703">+IF(S522=2,1,0)+IF(T522=2,1,0)</f>
        <v>0</v>
      </c>
      <c r="AJ522" s="1">
        <f t="shared" ref="AJ522:AJ530" si="4704">+IF(U522=2,1,0)+IF(V522=2,1,0)</f>
        <v>0</v>
      </c>
      <c r="AK522" s="1">
        <f t="shared" ref="AK522:AK530" si="4705">+IF(X522=2,1,0)+IF(W522=2,1,0)</f>
        <v>0</v>
      </c>
      <c r="AL522" s="1">
        <f t="shared" ref="AL522:AL530" si="4706">+IF(Y522=2,1,0)+IF(Z522=2,1,0)</f>
        <v>0</v>
      </c>
      <c r="AM522" s="1">
        <f t="shared" ref="AM522:AM530" si="4707">+IF(AA522=2,1,0)</f>
        <v>0</v>
      </c>
      <c r="AN522" s="1">
        <f t="shared" ref="AN522:AN530" si="4708">+IF(AB522=2,1,0)</f>
        <v>0</v>
      </c>
      <c r="AO522" s="294"/>
      <c r="AP522" s="294"/>
      <c r="AQ522" s="294"/>
      <c r="AR522" s="294">
        <f t="shared" ref="AR522:AR530" si="4709">+G522</f>
        <v>6</v>
      </c>
      <c r="AS522" s="298">
        <f t="shared" ref="AS522:AS530" si="4710">IF(AND(AO522&gt;0,OR(BR522&gt;=2,BR522=1)),1,0)</f>
        <v>0</v>
      </c>
      <c r="AT522" s="298">
        <f t="shared" ref="AT522:AT530" si="4711">IF(AND(AP522&gt;0,OR(BR522&gt;=2,BR522=1)),1,0)</f>
        <v>0</v>
      </c>
      <c r="AU522" s="298">
        <f t="shared" ref="AU522:AU530" si="4712">IF(AND(AQ522&gt;0,OR(BR522&gt;=2,BR522=1)),1,0)</f>
        <v>0</v>
      </c>
      <c r="AV522" s="298">
        <f t="shared" ref="AV522:AV530" si="4713">IF(AND(AR522&gt;0,OR(BR522&gt;=2,BR522=1)),AR522/G522,0)</f>
        <v>0</v>
      </c>
      <c r="AW522" s="294"/>
      <c r="AX522" s="294"/>
      <c r="AY522" s="294"/>
      <c r="AZ522" s="294"/>
      <c r="BA522" s="294"/>
      <c r="BB522" s="294"/>
      <c r="BC522" s="294"/>
      <c r="BD522" s="294"/>
      <c r="BE522" s="294"/>
      <c r="BF522" s="294"/>
      <c r="BG522" s="294"/>
      <c r="BH522" s="294"/>
      <c r="BI522" s="294"/>
      <c r="BJ522" s="294"/>
      <c r="BK522" s="294"/>
      <c r="BL522" s="294"/>
      <c r="BM522" s="294"/>
      <c r="BN522" s="294"/>
      <c r="BO522" s="294"/>
      <c r="BP522" s="1"/>
      <c r="BQ522" s="294"/>
      <c r="BR522" s="17"/>
      <c r="BS522" s="1">
        <f t="shared" si="4373"/>
        <v>0</v>
      </c>
      <c r="BT522" s="17">
        <f t="shared" ref="BT522:BT530" si="4714">+BS522*2</f>
        <v>0</v>
      </c>
      <c r="BU522" s="294"/>
      <c r="BV522" s="294"/>
      <c r="BW522" s="294"/>
      <c r="BX522" s="294"/>
      <c r="BY522" s="294"/>
      <c r="BZ522" s="294"/>
      <c r="CA522" s="294"/>
      <c r="CB522" s="294"/>
      <c r="CC522" s="294"/>
      <c r="CD522" s="1"/>
      <c r="CE522" s="1"/>
      <c r="CF522" s="1"/>
      <c r="CG522" s="294"/>
      <c r="CH522" s="1"/>
      <c r="CI522" s="1"/>
      <c r="CJ522" s="1"/>
      <c r="CK522" s="383"/>
      <c r="CL522" s="383"/>
      <c r="CM522" s="383"/>
      <c r="CN522" s="1">
        <f t="shared" ref="CN522:CN530" si="4715">+SUM(BX522:CC522)*BW522</f>
        <v>0</v>
      </c>
      <c r="CO522" s="1">
        <f t="shared" ref="CO522:CO530" si="4716">+SUM(BX522:CC522)*BW522</f>
        <v>0</v>
      </c>
      <c r="CP522" s="20">
        <f t="shared" ref="CP522:CP530" si="4717">+SUM(BY522:CC522)*2.5+SUM(CD522:CG522)*0.5+SUM(CH522:CJ522)*2.5</f>
        <v>0</v>
      </c>
      <c r="CQ522" s="351"/>
      <c r="CR522" s="299">
        <f t="shared" ref="CR522:CR530" si="4718">+IF(SUM(AX522:BM522)&gt;0,1,0)</f>
        <v>0</v>
      </c>
      <c r="CS522" s="294"/>
      <c r="CT522" s="294"/>
      <c r="CU522" s="1"/>
      <c r="CV522" s="1"/>
      <c r="CW522" s="1"/>
      <c r="CX522" s="1"/>
      <c r="CY522" s="1"/>
      <c r="CZ522" s="294"/>
      <c r="DA522" s="17">
        <f t="shared" ref="DA522:DA530" si="4719">+CY522</f>
        <v>0</v>
      </c>
      <c r="DB522" s="359">
        <f t="shared" si="4374"/>
        <v>0</v>
      </c>
      <c r="DC522" s="359">
        <f t="shared" si="4375"/>
        <v>0</v>
      </c>
      <c r="DD522" s="294"/>
      <c r="DE522" s="294"/>
      <c r="DF522" s="294"/>
      <c r="DG522" s="294"/>
      <c r="DH522" s="294"/>
      <c r="DI522" s="294"/>
      <c r="DJ522" s="294"/>
      <c r="DK522" s="294"/>
      <c r="DL522" s="294"/>
      <c r="DM522" s="294"/>
      <c r="DN522" s="294"/>
      <c r="DO522" s="1"/>
      <c r="DP522" s="1"/>
      <c r="DQ522" s="17">
        <f t="shared" ref="DQ522:DQ530" si="4720">+IF(AND(SUM(S522:AA522)&gt;0,SUM(FA522:FF522)&gt;0),CT522,0)</f>
        <v>0</v>
      </c>
      <c r="DR522" s="17">
        <f t="shared" ref="DR522:DR530" si="4721">+IF(AND(SUM(S522:AA522)&gt;0,SUM(FA522:FF522)&gt;0),CU522,0)</f>
        <v>0</v>
      </c>
      <c r="DS522" s="17">
        <f t="shared" ref="DS522:DS530" si="4722">+IF(AND(SUM(S522:AA522)&gt;0,SUM(FA522:FF522)&gt;0),CV522,0)</f>
        <v>0</v>
      </c>
      <c r="DT522" s="17">
        <f t="shared" ref="DT522:DT530" si="4723">+IF(AND(SUM(S522:AA522)&gt;0,SUM(FA522:FF522)&gt;0),CW522,0)</f>
        <v>0</v>
      </c>
      <c r="DU522" s="17">
        <f t="shared" ref="DU522:DU530" si="4724">+IF(AND(SUM(S522:AA522)&gt;0,SUM(FA522:FF522)&gt;0),CX522,0)</f>
        <v>0</v>
      </c>
      <c r="DV522" s="17">
        <f t="shared" ref="DV522:DV530" si="4725">+IF(AND(SUM(S522:AA522)&gt;0,SUM(FA522:FF522)&gt;0),CY522,0)</f>
        <v>0</v>
      </c>
      <c r="DW522" s="1"/>
      <c r="DX522" s="1"/>
      <c r="DY522" s="20">
        <f t="shared" ref="DY522:DY530" si="4726">+IF(AND(SUM(S522:AB522)&gt;0,SUM(FA522:FF522)&gt;0,DG522&gt;=3),DG522,0)</f>
        <v>0</v>
      </c>
      <c r="DZ522" s="20">
        <f t="shared" ref="DZ522:DZ530" si="4727">+IF(AND(SUM(S522:AB522)&gt;0,SUM(FA522:FF522)&gt;0,DH522&gt;=3),DH522,0)</f>
        <v>0</v>
      </c>
      <c r="EA522" s="20">
        <f t="shared" ref="EA522:EA530" si="4728">+IF(AND(SUM(S522:AB522)&gt;0,SUM(FA522:FF522)&gt;0,DI522&gt;=3),DI522,0)</f>
        <v>0</v>
      </c>
      <c r="EB522" s="20">
        <f t="shared" ref="EB522:EB530" si="4729">+IF(AND(SUM(S522:AB522)&gt;0,SUM(FA522:FF522)&gt;0,DJ522&gt;=3),DJ522,0)</f>
        <v>0</v>
      </c>
      <c r="EC522" s="18">
        <f t="shared" ref="EC522:EC529" si="4730">+IF(AND(CT522=0,SUM(CU522:CY522)&gt;1,SUM(CU522:CY522)&lt;=4),1,IF(AND(CT522=0,SUM(CU522:CY522)&gt;4),2,0))</f>
        <v>0</v>
      </c>
      <c r="ED522" s="19">
        <f t="shared" ref="ED522:ED528" si="4731">+IF(EC522&lt;&gt;0,EC522*3,0)</f>
        <v>0</v>
      </c>
      <c r="EE522" s="19">
        <f t="shared" ref="EE522:EE529" si="4732">+IF(SUM(AO522:AR522)+SUM(DK522:DN522)&gt;0,CT522*3,0)</f>
        <v>0</v>
      </c>
      <c r="EF522" s="1">
        <f t="shared" ref="EF522:EF528" si="4733">+IF(EE522&gt;0,CT522*4,0)</f>
        <v>0</v>
      </c>
      <c r="EG522" s="18">
        <f t="shared" ref="EG522:EG526" si="4734">+IF(AND(CT522+EC522=0,SUM(AO522:AR522)&gt;0,SUM(DK522:DN522)&gt;0),(CU522+CV522+CW522+CX522)*2+CY522*5,(EC522+CT522-FO522)*5)+IF(AND(EC522+DQ522+CT522=0,SUM(AO522:AR522)&gt;0),SUM(CU522:CX522)*2+CY522*5,0)</f>
        <v>0</v>
      </c>
      <c r="EH522" s="341"/>
      <c r="EI522" s="294"/>
      <c r="EJ522" s="294"/>
      <c r="EK522" s="294"/>
      <c r="EL522" s="19"/>
      <c r="EM522" s="19"/>
      <c r="EN522" s="19"/>
      <c r="EO522" s="366"/>
      <c r="EP522" s="366"/>
      <c r="EQ522" s="374"/>
      <c r="ER522" s="374"/>
      <c r="ES522" s="374"/>
      <c r="ET522" s="374"/>
      <c r="EU522" s="18">
        <f t="shared" ref="EU522:EU530" si="4735">IF(SUM(CU522:CX522)&gt;0,CZ522*1+2,0)</f>
        <v>0</v>
      </c>
      <c r="EV522" s="18">
        <f t="shared" si="4522"/>
        <v>0</v>
      </c>
      <c r="EW522" s="341"/>
      <c r="EX522" s="341"/>
      <c r="EY522" s="341"/>
      <c r="EZ522" s="365">
        <f t="shared" si="4376"/>
        <v>0</v>
      </c>
      <c r="FA522" s="294"/>
      <c r="FB522" s="294"/>
      <c r="FC522" s="294"/>
      <c r="FD522" s="300"/>
      <c r="FE522" s="300"/>
      <c r="FF522" s="300"/>
      <c r="FG522" s="300"/>
      <c r="FH522" s="300"/>
      <c r="FI522" s="300"/>
      <c r="FJ522" s="300"/>
      <c r="FK522" s="294"/>
      <c r="FL522" s="294"/>
      <c r="FM522" s="294"/>
      <c r="FN522" s="294"/>
      <c r="FO522" s="294"/>
      <c r="FP522" s="20">
        <f t="shared" ref="FP522:FP530" si="4736">+FO522*3</f>
        <v>0</v>
      </c>
      <c r="FQ522" s="20">
        <f t="shared" ref="FQ522:FQ530" si="4737">+DE522</f>
        <v>0</v>
      </c>
      <c r="FR522" s="20">
        <f t="shared" ref="FR522:FR530" si="4738">+DF522</f>
        <v>0</v>
      </c>
      <c r="FS522" s="20">
        <f t="shared" ref="FS522:FS530" si="4739">+IF(DG522&lt;3,DG522,0)</f>
        <v>0</v>
      </c>
      <c r="FT522" s="20">
        <f t="shared" ref="FT522:FT530" si="4740">+IF(DH522&lt;3,DH522,0)</f>
        <v>0</v>
      </c>
      <c r="FU522" s="20">
        <f t="shared" ref="FU522:FU530" si="4741">+IF(DI522&lt;3,DI522,0)</f>
        <v>0</v>
      </c>
      <c r="FV522" s="20">
        <f t="shared" ref="FV522:FV530" si="4742">+IF(DJ522&lt;3,DJ522,0)</f>
        <v>0</v>
      </c>
      <c r="FW522" s="294"/>
    </row>
    <row r="523" spans="1:179" s="301" customFormat="1" ht="29.25" customHeight="1">
      <c r="A523" s="295"/>
      <c r="B523" s="296">
        <v>1</v>
      </c>
      <c r="C523" s="296">
        <f>B523</f>
        <v>1</v>
      </c>
      <c r="D523" s="296" t="s">
        <v>187</v>
      </c>
      <c r="E523" s="296" t="s">
        <v>187</v>
      </c>
      <c r="F523" s="296">
        <v>10</v>
      </c>
      <c r="G523" s="296">
        <f>F523</f>
        <v>10</v>
      </c>
      <c r="H523" s="297"/>
      <c r="I523" s="297"/>
      <c r="J523" s="294"/>
      <c r="K523" s="294"/>
      <c r="L523" s="294"/>
      <c r="M523" s="294"/>
      <c r="N523" s="297"/>
      <c r="O523" s="297"/>
      <c r="P523" s="1"/>
      <c r="Q523" s="16"/>
      <c r="R523" s="1"/>
      <c r="S523" s="294"/>
      <c r="T523" s="294"/>
      <c r="U523" s="294"/>
      <c r="V523" s="294"/>
      <c r="W523" s="294"/>
      <c r="X523" s="294"/>
      <c r="Y523" s="294"/>
      <c r="Z523" s="294"/>
      <c r="AA523" s="294"/>
      <c r="AB523" s="294"/>
      <c r="AC523" s="1">
        <f t="shared" si="4697"/>
        <v>0</v>
      </c>
      <c r="AD523" s="1">
        <f t="shared" si="4698"/>
        <v>0</v>
      </c>
      <c r="AE523" s="1">
        <f t="shared" si="4699"/>
        <v>0</v>
      </c>
      <c r="AF523" s="1">
        <f t="shared" si="4700"/>
        <v>0</v>
      </c>
      <c r="AG523" s="1">
        <f t="shared" si="4701"/>
        <v>0</v>
      </c>
      <c r="AH523" s="1">
        <f t="shared" si="4702"/>
        <v>0</v>
      </c>
      <c r="AI523" s="1">
        <f t="shared" si="4703"/>
        <v>0</v>
      </c>
      <c r="AJ523" s="1">
        <f t="shared" si="4704"/>
        <v>0</v>
      </c>
      <c r="AK523" s="1">
        <f t="shared" si="4705"/>
        <v>0</v>
      </c>
      <c r="AL523" s="1">
        <f t="shared" si="4706"/>
        <v>0</v>
      </c>
      <c r="AM523" s="1">
        <f t="shared" si="4707"/>
        <v>0</v>
      </c>
      <c r="AN523" s="1">
        <f t="shared" si="4708"/>
        <v>0</v>
      </c>
      <c r="AO523" s="294"/>
      <c r="AP523" s="294"/>
      <c r="AQ523" s="294"/>
      <c r="AR523" s="294">
        <f t="shared" si="4709"/>
        <v>10</v>
      </c>
      <c r="AS523" s="298">
        <f t="shared" si="4710"/>
        <v>0</v>
      </c>
      <c r="AT523" s="298">
        <f t="shared" si="4711"/>
        <v>0</v>
      </c>
      <c r="AU523" s="298">
        <f t="shared" si="4712"/>
        <v>0</v>
      </c>
      <c r="AV523" s="298">
        <f t="shared" si="4713"/>
        <v>1</v>
      </c>
      <c r="AW523" s="294"/>
      <c r="AX523" s="294"/>
      <c r="AY523" s="294"/>
      <c r="AZ523" s="294"/>
      <c r="BA523" s="294"/>
      <c r="BB523" s="294"/>
      <c r="BC523" s="294"/>
      <c r="BD523" s="294"/>
      <c r="BE523" s="294"/>
      <c r="BF523" s="294"/>
      <c r="BG523" s="294"/>
      <c r="BH523" s="294"/>
      <c r="BI523" s="294"/>
      <c r="BJ523" s="294"/>
      <c r="BK523" s="294"/>
      <c r="BL523" s="294"/>
      <c r="BM523" s="294"/>
      <c r="BN523" s="294"/>
      <c r="BO523" s="294">
        <v>1</v>
      </c>
      <c r="BP523" s="1"/>
      <c r="BQ523" s="294"/>
      <c r="BR523" s="17">
        <v>1</v>
      </c>
      <c r="BS523" s="1">
        <f t="shared" si="4373"/>
        <v>0</v>
      </c>
      <c r="BT523" s="17">
        <f t="shared" si="4714"/>
        <v>0</v>
      </c>
      <c r="BU523" s="294"/>
      <c r="BV523" s="294">
        <v>1</v>
      </c>
      <c r="BW523" s="294"/>
      <c r="BX523" s="294"/>
      <c r="BY523" s="294"/>
      <c r="BZ523" s="294"/>
      <c r="CA523" s="294"/>
      <c r="CB523" s="294"/>
      <c r="CC523" s="294"/>
      <c r="CD523" s="1"/>
      <c r="CE523" s="1"/>
      <c r="CF523" s="1"/>
      <c r="CG523" s="294"/>
      <c r="CH523" s="1"/>
      <c r="CI523" s="1"/>
      <c r="CJ523" s="1"/>
      <c r="CK523" s="383"/>
      <c r="CL523" s="383"/>
      <c r="CM523" s="383"/>
      <c r="CN523" s="1">
        <f t="shared" si="4715"/>
        <v>0</v>
      </c>
      <c r="CO523" s="1">
        <f t="shared" si="4716"/>
        <v>0</v>
      </c>
      <c r="CP523" s="20">
        <f t="shared" si="4717"/>
        <v>0</v>
      </c>
      <c r="CQ523" s="351"/>
      <c r="CR523" s="299">
        <f t="shared" si="4718"/>
        <v>0</v>
      </c>
      <c r="CS523" s="294"/>
      <c r="CT523" s="294"/>
      <c r="CU523" s="1"/>
      <c r="CV523" s="1"/>
      <c r="CW523" s="1"/>
      <c r="CX523" s="1"/>
      <c r="CY523" s="1"/>
      <c r="CZ523" s="294"/>
      <c r="DA523" s="17">
        <f t="shared" si="4719"/>
        <v>0</v>
      </c>
      <c r="DB523" s="359">
        <f t="shared" si="4374"/>
        <v>0</v>
      </c>
      <c r="DC523" s="359">
        <f t="shared" si="4375"/>
        <v>0</v>
      </c>
      <c r="DD523" s="294"/>
      <c r="DE523" s="294"/>
      <c r="DF523" s="294"/>
      <c r="DG523" s="294"/>
      <c r="DH523" s="294"/>
      <c r="DI523" s="294"/>
      <c r="DJ523" s="294"/>
      <c r="DK523" s="294"/>
      <c r="DL523" s="294"/>
      <c r="DM523" s="294"/>
      <c r="DN523" s="294"/>
      <c r="DO523" s="1"/>
      <c r="DP523" s="1"/>
      <c r="DQ523" s="17">
        <f t="shared" si="4720"/>
        <v>0</v>
      </c>
      <c r="DR523" s="17">
        <f t="shared" si="4721"/>
        <v>0</v>
      </c>
      <c r="DS523" s="17">
        <f t="shared" si="4722"/>
        <v>0</v>
      </c>
      <c r="DT523" s="17">
        <f t="shared" si="4723"/>
        <v>0</v>
      </c>
      <c r="DU523" s="17">
        <f t="shared" si="4724"/>
        <v>0</v>
      </c>
      <c r="DV523" s="17">
        <f t="shared" si="4725"/>
        <v>0</v>
      </c>
      <c r="DW523" s="1"/>
      <c r="DX523" s="1"/>
      <c r="DY523" s="20">
        <f t="shared" si="4726"/>
        <v>0</v>
      </c>
      <c r="DZ523" s="20">
        <f t="shared" si="4727"/>
        <v>0</v>
      </c>
      <c r="EA523" s="20">
        <f t="shared" si="4728"/>
        <v>0</v>
      </c>
      <c r="EB523" s="20">
        <f t="shared" si="4729"/>
        <v>0</v>
      </c>
      <c r="EC523" s="18">
        <f t="shared" si="4730"/>
        <v>0</v>
      </c>
      <c r="ED523" s="19">
        <f t="shared" si="4731"/>
        <v>0</v>
      </c>
      <c r="EE523" s="19">
        <f t="shared" si="4732"/>
        <v>0</v>
      </c>
      <c r="EF523" s="1">
        <f t="shared" si="4733"/>
        <v>0</v>
      </c>
      <c r="EG523" s="18">
        <f t="shared" si="4734"/>
        <v>0</v>
      </c>
      <c r="EH523" s="341"/>
      <c r="EI523" s="294"/>
      <c r="EJ523" s="294"/>
      <c r="EK523" s="294"/>
      <c r="EL523" s="19"/>
      <c r="EM523" s="19"/>
      <c r="EN523" s="19"/>
      <c r="EO523" s="366"/>
      <c r="EP523" s="366"/>
      <c r="EQ523" s="374"/>
      <c r="ER523" s="374"/>
      <c r="ES523" s="374"/>
      <c r="ET523" s="374"/>
      <c r="EU523" s="18">
        <f t="shared" si="4735"/>
        <v>0</v>
      </c>
      <c r="EV523" s="18">
        <f t="shared" si="4522"/>
        <v>0</v>
      </c>
      <c r="EW523" s="341"/>
      <c r="EX523" s="341"/>
      <c r="EY523" s="341"/>
      <c r="EZ523" s="365">
        <f t="shared" si="4376"/>
        <v>0</v>
      </c>
      <c r="FA523" s="294"/>
      <c r="FB523" s="294"/>
      <c r="FC523" s="294"/>
      <c r="FD523" s="300"/>
      <c r="FE523" s="300"/>
      <c r="FF523" s="300"/>
      <c r="FG523" s="300"/>
      <c r="FH523" s="300"/>
      <c r="FI523" s="300"/>
      <c r="FJ523" s="300"/>
      <c r="FK523" s="294"/>
      <c r="FL523" s="294"/>
      <c r="FM523" s="294"/>
      <c r="FN523" s="294"/>
      <c r="FO523" s="294"/>
      <c r="FP523" s="20">
        <f t="shared" si="4736"/>
        <v>0</v>
      </c>
      <c r="FQ523" s="20">
        <f t="shared" si="4737"/>
        <v>0</v>
      </c>
      <c r="FR523" s="20">
        <f t="shared" si="4738"/>
        <v>0</v>
      </c>
      <c r="FS523" s="20">
        <f t="shared" si="4739"/>
        <v>0</v>
      </c>
      <c r="FT523" s="20">
        <f t="shared" si="4740"/>
        <v>0</v>
      </c>
      <c r="FU523" s="20">
        <f t="shared" si="4741"/>
        <v>0</v>
      </c>
      <c r="FV523" s="20">
        <f t="shared" si="4742"/>
        <v>0</v>
      </c>
      <c r="FW523" s="294"/>
    </row>
    <row r="524" spans="1:179" s="301" customFormat="1" ht="27.75" customHeight="1">
      <c r="A524" s="295"/>
      <c r="B524" s="296">
        <v>2</v>
      </c>
      <c r="C524" s="296">
        <f>B524</f>
        <v>2</v>
      </c>
      <c r="D524" s="296" t="s">
        <v>187</v>
      </c>
      <c r="E524" s="296" t="s">
        <v>187</v>
      </c>
      <c r="F524" s="296">
        <v>12</v>
      </c>
      <c r="G524" s="296">
        <f>F524</f>
        <v>12</v>
      </c>
      <c r="H524" s="297"/>
      <c r="I524" s="297"/>
      <c r="J524" s="294"/>
      <c r="K524" s="294"/>
      <c r="L524" s="294"/>
      <c r="M524" s="294"/>
      <c r="N524" s="297"/>
      <c r="O524" s="297"/>
      <c r="P524" s="1"/>
      <c r="Q524" s="16"/>
      <c r="R524" s="1"/>
      <c r="S524" s="294"/>
      <c r="T524" s="294"/>
      <c r="U524" s="294"/>
      <c r="V524" s="294"/>
      <c r="W524" s="294"/>
      <c r="X524" s="294"/>
      <c r="Y524" s="294"/>
      <c r="Z524" s="294"/>
      <c r="AA524" s="294"/>
      <c r="AB524" s="294"/>
      <c r="AC524" s="1">
        <f t="shared" si="4697"/>
        <v>0</v>
      </c>
      <c r="AD524" s="1">
        <f t="shared" si="4698"/>
        <v>0</v>
      </c>
      <c r="AE524" s="1">
        <f t="shared" si="4699"/>
        <v>0</v>
      </c>
      <c r="AF524" s="1">
        <f t="shared" si="4700"/>
        <v>0</v>
      </c>
      <c r="AG524" s="1">
        <f t="shared" si="4701"/>
        <v>0</v>
      </c>
      <c r="AH524" s="1">
        <f t="shared" si="4702"/>
        <v>0</v>
      </c>
      <c r="AI524" s="1">
        <f t="shared" si="4703"/>
        <v>0</v>
      </c>
      <c r="AJ524" s="1">
        <f t="shared" si="4704"/>
        <v>0</v>
      </c>
      <c r="AK524" s="1">
        <f t="shared" si="4705"/>
        <v>0</v>
      </c>
      <c r="AL524" s="1">
        <f t="shared" si="4706"/>
        <v>0</v>
      </c>
      <c r="AM524" s="1">
        <f t="shared" si="4707"/>
        <v>0</v>
      </c>
      <c r="AN524" s="1">
        <f t="shared" si="4708"/>
        <v>0</v>
      </c>
      <c r="AO524" s="294"/>
      <c r="AP524" s="294"/>
      <c r="AQ524" s="294"/>
      <c r="AR524" s="294">
        <f t="shared" si="4709"/>
        <v>12</v>
      </c>
      <c r="AS524" s="298">
        <f t="shared" si="4710"/>
        <v>0</v>
      </c>
      <c r="AT524" s="298">
        <f t="shared" si="4711"/>
        <v>0</v>
      </c>
      <c r="AU524" s="298">
        <f t="shared" si="4712"/>
        <v>0</v>
      </c>
      <c r="AV524" s="298">
        <f t="shared" si="4713"/>
        <v>1</v>
      </c>
      <c r="AW524" s="294"/>
      <c r="AX524" s="294"/>
      <c r="AY524" s="294"/>
      <c r="AZ524" s="294"/>
      <c r="BA524" s="294"/>
      <c r="BB524" s="294"/>
      <c r="BC524" s="294"/>
      <c r="BD524" s="294"/>
      <c r="BE524" s="294"/>
      <c r="BF524" s="294"/>
      <c r="BG524" s="294"/>
      <c r="BH524" s="294"/>
      <c r="BI524" s="294"/>
      <c r="BJ524" s="294"/>
      <c r="BK524" s="294"/>
      <c r="BL524" s="294"/>
      <c r="BM524" s="294"/>
      <c r="BN524" s="294"/>
      <c r="BO524" s="294">
        <v>1</v>
      </c>
      <c r="BP524" s="1"/>
      <c r="BQ524" s="294"/>
      <c r="BR524" s="17">
        <v>2</v>
      </c>
      <c r="BS524" s="1">
        <f t="shared" si="4373"/>
        <v>0</v>
      </c>
      <c r="BT524" s="17">
        <f t="shared" si="4714"/>
        <v>0</v>
      </c>
      <c r="BU524" s="294"/>
      <c r="BV524" s="294">
        <v>1</v>
      </c>
      <c r="BW524" s="294"/>
      <c r="BX524" s="294"/>
      <c r="BY524" s="294"/>
      <c r="BZ524" s="294"/>
      <c r="CA524" s="294"/>
      <c r="CB524" s="294"/>
      <c r="CC524" s="294"/>
      <c r="CD524" s="1"/>
      <c r="CE524" s="1"/>
      <c r="CF524" s="1"/>
      <c r="CG524" s="294"/>
      <c r="CH524" s="1"/>
      <c r="CI524" s="1"/>
      <c r="CJ524" s="1"/>
      <c r="CK524" s="383"/>
      <c r="CL524" s="383"/>
      <c r="CM524" s="383"/>
      <c r="CN524" s="1">
        <f t="shared" si="4715"/>
        <v>0</v>
      </c>
      <c r="CO524" s="1">
        <f t="shared" si="4716"/>
        <v>0</v>
      </c>
      <c r="CP524" s="20">
        <f t="shared" si="4717"/>
        <v>0</v>
      </c>
      <c r="CQ524" s="351"/>
      <c r="CR524" s="299">
        <f t="shared" si="4718"/>
        <v>0</v>
      </c>
      <c r="CS524" s="294"/>
      <c r="CT524" s="294"/>
      <c r="CU524" s="1"/>
      <c r="CV524" s="1"/>
      <c r="CW524" s="1"/>
      <c r="CX524" s="1"/>
      <c r="CY524" s="1"/>
      <c r="CZ524" s="294"/>
      <c r="DA524" s="17">
        <f t="shared" si="4719"/>
        <v>0</v>
      </c>
      <c r="DB524" s="359">
        <f t="shared" si="4374"/>
        <v>0</v>
      </c>
      <c r="DC524" s="359">
        <f t="shared" si="4375"/>
        <v>0</v>
      </c>
      <c r="DD524" s="294"/>
      <c r="DE524" s="294"/>
      <c r="DF524" s="294"/>
      <c r="DG524" s="294"/>
      <c r="DH524" s="294"/>
      <c r="DI524" s="294"/>
      <c r="DJ524" s="294"/>
      <c r="DK524" s="294"/>
      <c r="DL524" s="294"/>
      <c r="DM524" s="294"/>
      <c r="DN524" s="294"/>
      <c r="DO524" s="1"/>
      <c r="DP524" s="1"/>
      <c r="DQ524" s="17">
        <f t="shared" si="4720"/>
        <v>0</v>
      </c>
      <c r="DR524" s="17">
        <f t="shared" si="4721"/>
        <v>0</v>
      </c>
      <c r="DS524" s="17">
        <f t="shared" si="4722"/>
        <v>0</v>
      </c>
      <c r="DT524" s="17">
        <f t="shared" si="4723"/>
        <v>0</v>
      </c>
      <c r="DU524" s="17">
        <f t="shared" si="4724"/>
        <v>0</v>
      </c>
      <c r="DV524" s="17">
        <f t="shared" si="4725"/>
        <v>0</v>
      </c>
      <c r="DW524" s="1"/>
      <c r="DX524" s="1"/>
      <c r="DY524" s="20">
        <f t="shared" si="4726"/>
        <v>0</v>
      </c>
      <c r="DZ524" s="20">
        <f t="shared" si="4727"/>
        <v>0</v>
      </c>
      <c r="EA524" s="20">
        <f t="shared" si="4728"/>
        <v>0</v>
      </c>
      <c r="EB524" s="20">
        <f t="shared" si="4729"/>
        <v>0</v>
      </c>
      <c r="EC524" s="18">
        <f t="shared" si="4730"/>
        <v>0</v>
      </c>
      <c r="ED524" s="19">
        <f t="shared" si="4731"/>
        <v>0</v>
      </c>
      <c r="EE524" s="19">
        <f t="shared" si="4732"/>
        <v>0</v>
      </c>
      <c r="EF524" s="1">
        <f t="shared" si="4733"/>
        <v>0</v>
      </c>
      <c r="EG524" s="18">
        <f t="shared" si="4734"/>
        <v>0</v>
      </c>
      <c r="EH524" s="341"/>
      <c r="EI524" s="294"/>
      <c r="EJ524" s="294"/>
      <c r="EK524" s="294"/>
      <c r="EL524" s="19"/>
      <c r="EM524" s="19"/>
      <c r="EN524" s="19"/>
      <c r="EO524" s="366"/>
      <c r="EP524" s="366"/>
      <c r="EQ524" s="374"/>
      <c r="ER524" s="374"/>
      <c r="ES524" s="374"/>
      <c r="ET524" s="374"/>
      <c r="EU524" s="18">
        <f t="shared" si="4735"/>
        <v>0</v>
      </c>
      <c r="EV524" s="18">
        <f t="shared" si="4522"/>
        <v>0</v>
      </c>
      <c r="EW524" s="341"/>
      <c r="EX524" s="341"/>
      <c r="EY524" s="341"/>
      <c r="EZ524" s="365">
        <f t="shared" si="4376"/>
        <v>0</v>
      </c>
      <c r="FA524" s="294"/>
      <c r="FB524" s="294"/>
      <c r="FC524" s="294"/>
      <c r="FD524" s="300"/>
      <c r="FE524" s="300"/>
      <c r="FF524" s="300"/>
      <c r="FG524" s="300"/>
      <c r="FH524" s="300"/>
      <c r="FI524" s="300"/>
      <c r="FJ524" s="300"/>
      <c r="FK524" s="294"/>
      <c r="FL524" s="294"/>
      <c r="FM524" s="294"/>
      <c r="FN524" s="294"/>
      <c r="FO524" s="294"/>
      <c r="FP524" s="20">
        <f t="shared" si="4736"/>
        <v>0</v>
      </c>
      <c r="FQ524" s="20">
        <f t="shared" si="4737"/>
        <v>0</v>
      </c>
      <c r="FR524" s="20">
        <f t="shared" si="4738"/>
        <v>0</v>
      </c>
      <c r="FS524" s="20">
        <f t="shared" si="4739"/>
        <v>0</v>
      </c>
      <c r="FT524" s="20">
        <f t="shared" si="4740"/>
        <v>0</v>
      </c>
      <c r="FU524" s="20">
        <f t="shared" si="4741"/>
        <v>0</v>
      </c>
      <c r="FV524" s="20">
        <f t="shared" si="4742"/>
        <v>0</v>
      </c>
      <c r="FW524" s="294"/>
    </row>
    <row r="525" spans="1:179" s="301" customFormat="1" ht="27.75" customHeight="1">
      <c r="A525" s="295"/>
      <c r="B525" s="296">
        <v>3</v>
      </c>
      <c r="C525" s="296">
        <f>B525</f>
        <v>3</v>
      </c>
      <c r="D525" s="296" t="s">
        <v>44</v>
      </c>
      <c r="E525" s="296" t="str">
        <f>D525</f>
        <v>LT8,5</v>
      </c>
      <c r="F525" s="296">
        <v>30</v>
      </c>
      <c r="G525" s="296">
        <f>F525</f>
        <v>30</v>
      </c>
      <c r="H525" s="297"/>
      <c r="I525" s="297"/>
      <c r="J525" s="294"/>
      <c r="K525" s="294"/>
      <c r="L525" s="294"/>
      <c r="M525" s="294"/>
      <c r="N525" s="297"/>
      <c r="O525" s="297"/>
      <c r="P525" s="1"/>
      <c r="Q525" s="16"/>
      <c r="R525" s="1"/>
      <c r="S525" s="294"/>
      <c r="T525" s="294"/>
      <c r="U525" s="294"/>
      <c r="V525" s="294"/>
      <c r="W525" s="294"/>
      <c r="X525" s="294"/>
      <c r="Y525" s="294"/>
      <c r="Z525" s="294"/>
      <c r="AA525" s="294"/>
      <c r="AB525" s="294"/>
      <c r="AC525" s="1">
        <f t="shared" si="4697"/>
        <v>0</v>
      </c>
      <c r="AD525" s="1">
        <f t="shared" si="4698"/>
        <v>0</v>
      </c>
      <c r="AE525" s="1">
        <f t="shared" si="4699"/>
        <v>0</v>
      </c>
      <c r="AF525" s="1">
        <f t="shared" si="4700"/>
        <v>0</v>
      </c>
      <c r="AG525" s="1">
        <f t="shared" si="4701"/>
        <v>0</v>
      </c>
      <c r="AH525" s="1">
        <f t="shared" si="4702"/>
        <v>0</v>
      </c>
      <c r="AI525" s="1">
        <f t="shared" si="4703"/>
        <v>0</v>
      </c>
      <c r="AJ525" s="1">
        <f t="shared" si="4704"/>
        <v>0</v>
      </c>
      <c r="AK525" s="1">
        <f t="shared" si="4705"/>
        <v>0</v>
      </c>
      <c r="AL525" s="1">
        <f t="shared" si="4706"/>
        <v>0</v>
      </c>
      <c r="AM525" s="1">
        <f t="shared" si="4707"/>
        <v>0</v>
      </c>
      <c r="AN525" s="1">
        <f t="shared" si="4708"/>
        <v>0</v>
      </c>
      <c r="AO525" s="294"/>
      <c r="AP525" s="294"/>
      <c r="AQ525" s="294"/>
      <c r="AR525" s="294">
        <f t="shared" si="4709"/>
        <v>30</v>
      </c>
      <c r="AS525" s="298">
        <f t="shared" si="4710"/>
        <v>0</v>
      </c>
      <c r="AT525" s="298">
        <f t="shared" si="4711"/>
        <v>0</v>
      </c>
      <c r="AU525" s="298">
        <f t="shared" si="4712"/>
        <v>0</v>
      </c>
      <c r="AV525" s="298">
        <f t="shared" si="4713"/>
        <v>1</v>
      </c>
      <c r="AW525" s="294"/>
      <c r="AX525" s="294"/>
      <c r="AY525" s="294"/>
      <c r="AZ525" s="294"/>
      <c r="BA525" s="294"/>
      <c r="BB525" s="294"/>
      <c r="BC525" s="294"/>
      <c r="BD525" s="294"/>
      <c r="BE525" s="294"/>
      <c r="BF525" s="294"/>
      <c r="BG525" s="294"/>
      <c r="BH525" s="294"/>
      <c r="BI525" s="294"/>
      <c r="BJ525" s="294"/>
      <c r="BK525" s="294"/>
      <c r="BL525" s="294"/>
      <c r="BM525" s="294"/>
      <c r="BN525" s="294"/>
      <c r="BO525" s="294">
        <v>1</v>
      </c>
      <c r="BP525" s="1"/>
      <c r="BQ525" s="294"/>
      <c r="BR525" s="17">
        <v>2</v>
      </c>
      <c r="BS525" s="1">
        <f t="shared" si="4373"/>
        <v>0</v>
      </c>
      <c r="BT525" s="17">
        <f t="shared" si="4714"/>
        <v>0</v>
      </c>
      <c r="BU525" s="294"/>
      <c r="BV525" s="294">
        <v>1</v>
      </c>
      <c r="BW525" s="294"/>
      <c r="BX525" s="294"/>
      <c r="BY525" s="294"/>
      <c r="BZ525" s="294"/>
      <c r="CA525" s="294"/>
      <c r="CB525" s="294"/>
      <c r="CC525" s="294"/>
      <c r="CD525" s="1"/>
      <c r="CE525" s="1"/>
      <c r="CF525" s="1"/>
      <c r="CG525" s="294"/>
      <c r="CH525" s="1"/>
      <c r="CI525" s="1"/>
      <c r="CJ525" s="1"/>
      <c r="CK525" s="383"/>
      <c r="CL525" s="383"/>
      <c r="CM525" s="383"/>
      <c r="CN525" s="1">
        <f t="shared" si="4715"/>
        <v>0</v>
      </c>
      <c r="CO525" s="1">
        <f t="shared" si="4716"/>
        <v>0</v>
      </c>
      <c r="CP525" s="20">
        <f t="shared" si="4717"/>
        <v>0</v>
      </c>
      <c r="CQ525" s="351"/>
      <c r="CR525" s="299">
        <f t="shared" si="4718"/>
        <v>0</v>
      </c>
      <c r="CS525" s="294"/>
      <c r="CT525" s="294"/>
      <c r="CU525" s="1"/>
      <c r="CV525" s="1"/>
      <c r="CW525" s="1"/>
      <c r="CX525" s="1"/>
      <c r="CY525" s="1"/>
      <c r="CZ525" s="294"/>
      <c r="DA525" s="17">
        <f t="shared" si="4719"/>
        <v>0</v>
      </c>
      <c r="DB525" s="359">
        <f t="shared" si="4374"/>
        <v>0</v>
      </c>
      <c r="DC525" s="359">
        <f t="shared" si="4375"/>
        <v>0</v>
      </c>
      <c r="DD525" s="294"/>
      <c r="DE525" s="294"/>
      <c r="DF525" s="294"/>
      <c r="DG525" s="294"/>
      <c r="DH525" s="294"/>
      <c r="DI525" s="294"/>
      <c r="DJ525" s="294"/>
      <c r="DK525" s="294"/>
      <c r="DL525" s="294"/>
      <c r="DM525" s="294"/>
      <c r="DN525" s="294"/>
      <c r="DO525" s="1"/>
      <c r="DP525" s="1"/>
      <c r="DQ525" s="17">
        <f t="shared" si="4720"/>
        <v>0</v>
      </c>
      <c r="DR525" s="17">
        <f t="shared" si="4721"/>
        <v>0</v>
      </c>
      <c r="DS525" s="17">
        <f t="shared" si="4722"/>
        <v>0</v>
      </c>
      <c r="DT525" s="17">
        <f t="shared" si="4723"/>
        <v>0</v>
      </c>
      <c r="DU525" s="17">
        <f t="shared" si="4724"/>
        <v>0</v>
      </c>
      <c r="DV525" s="17">
        <f t="shared" si="4725"/>
        <v>0</v>
      </c>
      <c r="DW525" s="1"/>
      <c r="DX525" s="1"/>
      <c r="DY525" s="20">
        <f t="shared" si="4726"/>
        <v>0</v>
      </c>
      <c r="DZ525" s="20">
        <f t="shared" si="4727"/>
        <v>0</v>
      </c>
      <c r="EA525" s="20">
        <f t="shared" si="4728"/>
        <v>0</v>
      </c>
      <c r="EB525" s="20">
        <f t="shared" si="4729"/>
        <v>0</v>
      </c>
      <c r="EC525" s="18">
        <f t="shared" si="4730"/>
        <v>0</v>
      </c>
      <c r="ED525" s="19">
        <f t="shared" si="4731"/>
        <v>0</v>
      </c>
      <c r="EE525" s="19">
        <f t="shared" si="4732"/>
        <v>0</v>
      </c>
      <c r="EF525" s="1">
        <f t="shared" si="4733"/>
        <v>0</v>
      </c>
      <c r="EG525" s="18">
        <f t="shared" si="4734"/>
        <v>0</v>
      </c>
      <c r="EH525" s="341"/>
      <c r="EI525" s="294"/>
      <c r="EJ525" s="294"/>
      <c r="EK525" s="294"/>
      <c r="EL525" s="19"/>
      <c r="EM525" s="19"/>
      <c r="EN525" s="19"/>
      <c r="EO525" s="366"/>
      <c r="EP525" s="366"/>
      <c r="EQ525" s="374"/>
      <c r="ER525" s="374"/>
      <c r="ES525" s="374"/>
      <c r="ET525" s="374"/>
      <c r="EU525" s="18">
        <f t="shared" si="4735"/>
        <v>0</v>
      </c>
      <c r="EV525" s="18">
        <f t="shared" si="4522"/>
        <v>0</v>
      </c>
      <c r="EW525" s="341"/>
      <c r="EX525" s="341"/>
      <c r="EY525" s="341"/>
      <c r="EZ525" s="365">
        <f t="shared" si="4376"/>
        <v>0</v>
      </c>
      <c r="FA525" s="294"/>
      <c r="FB525" s="294"/>
      <c r="FC525" s="294"/>
      <c r="FD525" s="300"/>
      <c r="FE525" s="300"/>
      <c r="FF525" s="300"/>
      <c r="FG525" s="300"/>
      <c r="FH525" s="300"/>
      <c r="FI525" s="300"/>
      <c r="FJ525" s="300"/>
      <c r="FK525" s="294"/>
      <c r="FL525" s="294"/>
      <c r="FM525" s="294"/>
      <c r="FN525" s="294"/>
      <c r="FO525" s="294"/>
      <c r="FP525" s="20">
        <f t="shared" si="4736"/>
        <v>0</v>
      </c>
      <c r="FQ525" s="20">
        <f t="shared" si="4737"/>
        <v>0</v>
      </c>
      <c r="FR525" s="20">
        <f t="shared" si="4738"/>
        <v>0</v>
      </c>
      <c r="FS525" s="20">
        <f t="shared" si="4739"/>
        <v>0</v>
      </c>
      <c r="FT525" s="20">
        <f t="shared" si="4740"/>
        <v>0</v>
      </c>
      <c r="FU525" s="20">
        <f t="shared" si="4741"/>
        <v>0</v>
      </c>
      <c r="FV525" s="20">
        <f t="shared" si="4742"/>
        <v>0</v>
      </c>
      <c r="FW525" s="294"/>
    </row>
    <row r="526" spans="1:179" s="301" customFormat="1" ht="27.75" customHeight="1">
      <c r="A526" s="295"/>
      <c r="B526" s="296"/>
      <c r="C526" s="296" t="s">
        <v>184</v>
      </c>
      <c r="D526" s="296"/>
      <c r="E526" s="296" t="s">
        <v>44</v>
      </c>
      <c r="F526" s="296"/>
      <c r="G526" s="296">
        <v>20</v>
      </c>
      <c r="H526" s="297"/>
      <c r="I526" s="297"/>
      <c r="J526" s="294"/>
      <c r="K526" s="294"/>
      <c r="L526" s="294"/>
      <c r="M526" s="294"/>
      <c r="N526" s="297"/>
      <c r="O526" s="297"/>
      <c r="P526" s="1"/>
      <c r="Q526" s="16"/>
      <c r="R526" s="1"/>
      <c r="S526" s="294"/>
      <c r="T526" s="294"/>
      <c r="U526" s="294"/>
      <c r="V526" s="294"/>
      <c r="W526" s="294"/>
      <c r="X526" s="294"/>
      <c r="Y526" s="294"/>
      <c r="Z526" s="294"/>
      <c r="AA526" s="294"/>
      <c r="AB526" s="294"/>
      <c r="AC526" s="1">
        <f t="shared" si="4697"/>
        <v>0</v>
      </c>
      <c r="AD526" s="1">
        <f t="shared" si="4698"/>
        <v>0</v>
      </c>
      <c r="AE526" s="1">
        <f t="shared" si="4699"/>
        <v>0</v>
      </c>
      <c r="AF526" s="1">
        <f t="shared" si="4700"/>
        <v>0</v>
      </c>
      <c r="AG526" s="1">
        <f t="shared" si="4701"/>
        <v>0</v>
      </c>
      <c r="AH526" s="1">
        <f t="shared" si="4702"/>
        <v>0</v>
      </c>
      <c r="AI526" s="1">
        <f t="shared" si="4703"/>
        <v>0</v>
      </c>
      <c r="AJ526" s="1">
        <f t="shared" si="4704"/>
        <v>0</v>
      </c>
      <c r="AK526" s="1">
        <f t="shared" si="4705"/>
        <v>0</v>
      </c>
      <c r="AL526" s="1">
        <f t="shared" si="4706"/>
        <v>0</v>
      </c>
      <c r="AM526" s="1">
        <f t="shared" si="4707"/>
        <v>0</v>
      </c>
      <c r="AN526" s="1">
        <f t="shared" si="4708"/>
        <v>0</v>
      </c>
      <c r="AO526" s="294"/>
      <c r="AP526" s="294"/>
      <c r="AQ526" s="294"/>
      <c r="AR526" s="294">
        <f t="shared" si="4709"/>
        <v>20</v>
      </c>
      <c r="AS526" s="298">
        <f t="shared" si="4710"/>
        <v>0</v>
      </c>
      <c r="AT526" s="298">
        <f t="shared" si="4711"/>
        <v>0</v>
      </c>
      <c r="AU526" s="298">
        <f t="shared" si="4712"/>
        <v>0</v>
      </c>
      <c r="AV526" s="298">
        <f t="shared" si="4713"/>
        <v>1</v>
      </c>
      <c r="AW526" s="294"/>
      <c r="AX526" s="294"/>
      <c r="AY526" s="294"/>
      <c r="AZ526" s="294"/>
      <c r="BA526" s="294"/>
      <c r="BB526" s="294"/>
      <c r="BC526" s="294"/>
      <c r="BD526" s="294"/>
      <c r="BE526" s="294"/>
      <c r="BF526" s="294"/>
      <c r="BG526" s="294"/>
      <c r="BH526" s="294"/>
      <c r="BI526" s="294"/>
      <c r="BJ526" s="294"/>
      <c r="BK526" s="294"/>
      <c r="BL526" s="294"/>
      <c r="BM526" s="294"/>
      <c r="BN526" s="294"/>
      <c r="BO526" s="294">
        <v>1</v>
      </c>
      <c r="BP526" s="1"/>
      <c r="BQ526" s="294"/>
      <c r="BR526" s="17">
        <v>2</v>
      </c>
      <c r="BS526" s="1">
        <f t="shared" si="4373"/>
        <v>0</v>
      </c>
      <c r="BT526" s="17">
        <f t="shared" si="4714"/>
        <v>0</v>
      </c>
      <c r="BU526" s="294"/>
      <c r="BV526" s="294">
        <v>1</v>
      </c>
      <c r="BW526" s="294"/>
      <c r="BX526" s="294"/>
      <c r="BY526" s="294"/>
      <c r="BZ526" s="294"/>
      <c r="CA526" s="294"/>
      <c r="CB526" s="294"/>
      <c r="CC526" s="294"/>
      <c r="CD526" s="1"/>
      <c r="CE526" s="1"/>
      <c r="CF526" s="1"/>
      <c r="CG526" s="294"/>
      <c r="CH526" s="1"/>
      <c r="CI526" s="1"/>
      <c r="CJ526" s="1"/>
      <c r="CK526" s="383"/>
      <c r="CL526" s="383"/>
      <c r="CM526" s="383"/>
      <c r="CN526" s="1">
        <f t="shared" si="4715"/>
        <v>0</v>
      </c>
      <c r="CO526" s="1">
        <f t="shared" si="4716"/>
        <v>0</v>
      </c>
      <c r="CP526" s="20">
        <f t="shared" si="4717"/>
        <v>0</v>
      </c>
      <c r="CQ526" s="351"/>
      <c r="CR526" s="299">
        <f t="shared" si="4718"/>
        <v>0</v>
      </c>
      <c r="CS526" s="294"/>
      <c r="CT526" s="294"/>
      <c r="CU526" s="1"/>
      <c r="CV526" s="1"/>
      <c r="CW526" s="1"/>
      <c r="CX526" s="1"/>
      <c r="CY526" s="1"/>
      <c r="CZ526" s="294"/>
      <c r="DA526" s="17">
        <f t="shared" si="4719"/>
        <v>0</v>
      </c>
      <c r="DB526" s="359">
        <f t="shared" si="4374"/>
        <v>0</v>
      </c>
      <c r="DC526" s="359">
        <f t="shared" si="4375"/>
        <v>0</v>
      </c>
      <c r="DD526" s="294"/>
      <c r="DE526" s="294"/>
      <c r="DF526" s="294"/>
      <c r="DG526" s="294"/>
      <c r="DH526" s="294"/>
      <c r="DI526" s="294"/>
      <c r="DJ526" s="294"/>
      <c r="DK526" s="294"/>
      <c r="DL526" s="294"/>
      <c r="DM526" s="294"/>
      <c r="DN526" s="294"/>
      <c r="DO526" s="1"/>
      <c r="DP526" s="1"/>
      <c r="DQ526" s="17">
        <f t="shared" si="4720"/>
        <v>0</v>
      </c>
      <c r="DR526" s="17">
        <f t="shared" si="4721"/>
        <v>0</v>
      </c>
      <c r="DS526" s="17">
        <f t="shared" si="4722"/>
        <v>0</v>
      </c>
      <c r="DT526" s="17">
        <f t="shared" si="4723"/>
        <v>0</v>
      </c>
      <c r="DU526" s="17">
        <f t="shared" si="4724"/>
        <v>0</v>
      </c>
      <c r="DV526" s="17">
        <f t="shared" si="4725"/>
        <v>0</v>
      </c>
      <c r="DW526" s="1"/>
      <c r="DX526" s="1"/>
      <c r="DY526" s="20">
        <f t="shared" si="4726"/>
        <v>0</v>
      </c>
      <c r="DZ526" s="20">
        <f t="shared" si="4727"/>
        <v>0</v>
      </c>
      <c r="EA526" s="20">
        <f t="shared" si="4728"/>
        <v>0</v>
      </c>
      <c r="EB526" s="20">
        <f t="shared" si="4729"/>
        <v>0</v>
      </c>
      <c r="EC526" s="18">
        <f t="shared" si="4730"/>
        <v>0</v>
      </c>
      <c r="ED526" s="19">
        <f t="shared" si="4731"/>
        <v>0</v>
      </c>
      <c r="EE526" s="19">
        <f t="shared" si="4732"/>
        <v>0</v>
      </c>
      <c r="EF526" s="1">
        <f t="shared" si="4733"/>
        <v>0</v>
      </c>
      <c r="EG526" s="18">
        <f t="shared" si="4734"/>
        <v>0</v>
      </c>
      <c r="EH526" s="341"/>
      <c r="EI526" s="294"/>
      <c r="EJ526" s="294"/>
      <c r="EK526" s="294"/>
      <c r="EL526" s="19"/>
      <c r="EM526" s="19"/>
      <c r="EN526" s="19"/>
      <c r="EO526" s="366"/>
      <c r="EP526" s="366"/>
      <c r="EQ526" s="374"/>
      <c r="ER526" s="374"/>
      <c r="ES526" s="374"/>
      <c r="ET526" s="374"/>
      <c r="EU526" s="18">
        <f t="shared" si="4735"/>
        <v>0</v>
      </c>
      <c r="EV526" s="18">
        <f t="shared" si="4522"/>
        <v>0</v>
      </c>
      <c r="EW526" s="341"/>
      <c r="EX526" s="341"/>
      <c r="EY526" s="341"/>
      <c r="EZ526" s="365">
        <f t="shared" si="4376"/>
        <v>0</v>
      </c>
      <c r="FA526" s="294"/>
      <c r="FB526" s="294"/>
      <c r="FC526" s="294"/>
      <c r="FD526" s="300"/>
      <c r="FE526" s="300"/>
      <c r="FF526" s="300"/>
      <c r="FG526" s="300"/>
      <c r="FH526" s="300"/>
      <c r="FI526" s="300"/>
      <c r="FJ526" s="300"/>
      <c r="FK526" s="294"/>
      <c r="FL526" s="294"/>
      <c r="FM526" s="294"/>
      <c r="FN526" s="294"/>
      <c r="FO526" s="294"/>
      <c r="FP526" s="20">
        <f t="shared" si="4736"/>
        <v>0</v>
      </c>
      <c r="FQ526" s="20">
        <f t="shared" si="4737"/>
        <v>0</v>
      </c>
      <c r="FR526" s="20">
        <f t="shared" si="4738"/>
        <v>0</v>
      </c>
      <c r="FS526" s="20">
        <f t="shared" si="4739"/>
        <v>0</v>
      </c>
      <c r="FT526" s="20">
        <f t="shared" si="4740"/>
        <v>0</v>
      </c>
      <c r="FU526" s="20">
        <f t="shared" si="4741"/>
        <v>0</v>
      </c>
      <c r="FV526" s="20">
        <f t="shared" si="4742"/>
        <v>0</v>
      </c>
      <c r="FW526" s="294"/>
    </row>
    <row r="527" spans="1:179" s="301" customFormat="1" ht="27.75" customHeight="1">
      <c r="A527" s="295"/>
      <c r="B527" s="296">
        <v>4</v>
      </c>
      <c r="C527" s="296">
        <f t="shared" ref="C527:C529" si="4743">B527</f>
        <v>4</v>
      </c>
      <c r="D527" s="296" t="s">
        <v>44</v>
      </c>
      <c r="E527" s="296" t="str">
        <f t="shared" ref="E527:E529" si="4744">D527</f>
        <v>LT8,5</v>
      </c>
      <c r="F527" s="296">
        <v>47</v>
      </c>
      <c r="G527" s="296">
        <v>27</v>
      </c>
      <c r="H527" s="297"/>
      <c r="I527" s="297"/>
      <c r="J527" s="294"/>
      <c r="K527" s="294"/>
      <c r="L527" s="294"/>
      <c r="M527" s="294"/>
      <c r="N527" s="297"/>
      <c r="O527" s="297"/>
      <c r="P527" s="1"/>
      <c r="Q527" s="16"/>
      <c r="R527" s="1"/>
      <c r="S527" s="294"/>
      <c r="T527" s="294"/>
      <c r="U527" s="294"/>
      <c r="V527" s="294"/>
      <c r="W527" s="294"/>
      <c r="X527" s="294"/>
      <c r="Y527" s="294"/>
      <c r="Z527" s="294"/>
      <c r="AA527" s="294"/>
      <c r="AB527" s="294"/>
      <c r="AC527" s="1">
        <f t="shared" si="4697"/>
        <v>0</v>
      </c>
      <c r="AD527" s="1">
        <f t="shared" si="4698"/>
        <v>0</v>
      </c>
      <c r="AE527" s="1">
        <f t="shared" si="4699"/>
        <v>0</v>
      </c>
      <c r="AF527" s="1">
        <f t="shared" si="4700"/>
        <v>0</v>
      </c>
      <c r="AG527" s="1">
        <f t="shared" si="4701"/>
        <v>0</v>
      </c>
      <c r="AH527" s="1">
        <f t="shared" si="4702"/>
        <v>0</v>
      </c>
      <c r="AI527" s="1">
        <f t="shared" si="4703"/>
        <v>0</v>
      </c>
      <c r="AJ527" s="1">
        <f t="shared" si="4704"/>
        <v>0</v>
      </c>
      <c r="AK527" s="1">
        <f t="shared" si="4705"/>
        <v>0</v>
      </c>
      <c r="AL527" s="1">
        <f t="shared" si="4706"/>
        <v>0</v>
      </c>
      <c r="AM527" s="1">
        <f t="shared" si="4707"/>
        <v>0</v>
      </c>
      <c r="AN527" s="1">
        <f t="shared" si="4708"/>
        <v>0</v>
      </c>
      <c r="AO527" s="294"/>
      <c r="AP527" s="294"/>
      <c r="AQ527" s="294"/>
      <c r="AR527" s="294">
        <f t="shared" si="4709"/>
        <v>27</v>
      </c>
      <c r="AS527" s="298">
        <f t="shared" si="4710"/>
        <v>0</v>
      </c>
      <c r="AT527" s="298">
        <f t="shared" si="4711"/>
        <v>0</v>
      </c>
      <c r="AU527" s="298">
        <f t="shared" si="4712"/>
        <v>0</v>
      </c>
      <c r="AV527" s="298">
        <f t="shared" si="4713"/>
        <v>1</v>
      </c>
      <c r="AW527" s="294"/>
      <c r="AX527" s="294"/>
      <c r="AY527" s="294"/>
      <c r="AZ527" s="294"/>
      <c r="BA527" s="294"/>
      <c r="BB527" s="294"/>
      <c r="BC527" s="294"/>
      <c r="BD527" s="294"/>
      <c r="BE527" s="294"/>
      <c r="BF527" s="294"/>
      <c r="BG527" s="294"/>
      <c r="BH527" s="294"/>
      <c r="BI527" s="294"/>
      <c r="BJ527" s="294"/>
      <c r="BK527" s="294"/>
      <c r="BL527" s="294"/>
      <c r="BM527" s="294"/>
      <c r="BN527" s="294"/>
      <c r="BO527" s="294">
        <v>1</v>
      </c>
      <c r="BP527" s="1"/>
      <c r="BQ527" s="294"/>
      <c r="BR527" s="17">
        <v>2</v>
      </c>
      <c r="BS527" s="1">
        <f t="shared" si="4373"/>
        <v>0</v>
      </c>
      <c r="BT527" s="17">
        <f t="shared" si="4714"/>
        <v>0</v>
      </c>
      <c r="BU527" s="294"/>
      <c r="BV527" s="294">
        <v>1</v>
      </c>
      <c r="BW527" s="294"/>
      <c r="BX527" s="294"/>
      <c r="BY527" s="294"/>
      <c r="BZ527" s="294"/>
      <c r="CA527" s="294"/>
      <c r="CB527" s="294"/>
      <c r="CC527" s="294"/>
      <c r="CD527" s="1"/>
      <c r="CE527" s="1"/>
      <c r="CF527" s="1"/>
      <c r="CG527" s="294"/>
      <c r="CH527" s="1"/>
      <c r="CI527" s="1"/>
      <c r="CJ527" s="1"/>
      <c r="CK527" s="383"/>
      <c r="CL527" s="383"/>
      <c r="CM527" s="383"/>
      <c r="CN527" s="1">
        <f t="shared" si="4715"/>
        <v>0</v>
      </c>
      <c r="CO527" s="1">
        <f t="shared" si="4716"/>
        <v>0</v>
      </c>
      <c r="CP527" s="20">
        <f t="shared" si="4717"/>
        <v>0</v>
      </c>
      <c r="CQ527" s="351"/>
      <c r="CR527" s="299">
        <f t="shared" si="4718"/>
        <v>0</v>
      </c>
      <c r="CS527" s="294"/>
      <c r="CT527" s="294"/>
      <c r="CU527" s="1"/>
      <c r="CV527" s="1"/>
      <c r="CW527" s="1"/>
      <c r="CX527" s="1"/>
      <c r="CY527" s="1"/>
      <c r="CZ527" s="294"/>
      <c r="DA527" s="17">
        <f t="shared" si="4719"/>
        <v>0</v>
      </c>
      <c r="DB527" s="359">
        <f t="shared" si="4374"/>
        <v>0</v>
      </c>
      <c r="DC527" s="359">
        <f t="shared" si="4375"/>
        <v>0</v>
      </c>
      <c r="DD527" s="294"/>
      <c r="DE527" s="294"/>
      <c r="DF527" s="294"/>
      <c r="DG527" s="294"/>
      <c r="DH527" s="294"/>
      <c r="DI527" s="294"/>
      <c r="DJ527" s="294"/>
      <c r="DK527" s="294"/>
      <c r="DL527" s="294"/>
      <c r="DM527" s="294"/>
      <c r="DN527" s="294"/>
      <c r="DO527" s="1"/>
      <c r="DP527" s="1"/>
      <c r="DQ527" s="17">
        <f t="shared" si="4720"/>
        <v>0</v>
      </c>
      <c r="DR527" s="17">
        <f t="shared" si="4721"/>
        <v>0</v>
      </c>
      <c r="DS527" s="17">
        <f t="shared" si="4722"/>
        <v>0</v>
      </c>
      <c r="DT527" s="17">
        <f t="shared" si="4723"/>
        <v>0</v>
      </c>
      <c r="DU527" s="17">
        <f t="shared" si="4724"/>
        <v>0</v>
      </c>
      <c r="DV527" s="17">
        <f t="shared" si="4725"/>
        <v>0</v>
      </c>
      <c r="DW527" s="1"/>
      <c r="DX527" s="1"/>
      <c r="DY527" s="20">
        <f t="shared" si="4726"/>
        <v>0</v>
      </c>
      <c r="DZ527" s="20">
        <f t="shared" si="4727"/>
        <v>0</v>
      </c>
      <c r="EA527" s="20">
        <f t="shared" si="4728"/>
        <v>0</v>
      </c>
      <c r="EB527" s="20">
        <f t="shared" si="4729"/>
        <v>0</v>
      </c>
      <c r="EC527" s="18">
        <f t="shared" si="4730"/>
        <v>0</v>
      </c>
      <c r="ED527" s="19">
        <f t="shared" si="4731"/>
        <v>0</v>
      </c>
      <c r="EE527" s="19">
        <f t="shared" si="4732"/>
        <v>0</v>
      </c>
      <c r="EF527" s="1">
        <f t="shared" si="4733"/>
        <v>0</v>
      </c>
      <c r="EG527" s="18"/>
      <c r="EH527" s="341"/>
      <c r="EI527" s="294"/>
      <c r="EJ527" s="294"/>
      <c r="EK527" s="294"/>
      <c r="EL527" s="19"/>
      <c r="EM527" s="19"/>
      <c r="EN527" s="19"/>
      <c r="EO527" s="366"/>
      <c r="EP527" s="366"/>
      <c r="EQ527" s="374"/>
      <c r="ER527" s="374"/>
      <c r="ES527" s="374"/>
      <c r="ET527" s="374"/>
      <c r="EU527" s="18">
        <f t="shared" si="4735"/>
        <v>0</v>
      </c>
      <c r="EV527" s="18">
        <f t="shared" si="4522"/>
        <v>0</v>
      </c>
      <c r="EW527" s="341"/>
      <c r="EX527" s="341"/>
      <c r="EY527" s="341"/>
      <c r="EZ527" s="365">
        <f t="shared" si="4376"/>
        <v>0</v>
      </c>
      <c r="FA527" s="294"/>
      <c r="FB527" s="294"/>
      <c r="FC527" s="294"/>
      <c r="FD527" s="300"/>
      <c r="FE527" s="300"/>
      <c r="FF527" s="300"/>
      <c r="FG527" s="300"/>
      <c r="FH527" s="300"/>
      <c r="FI527" s="300"/>
      <c r="FJ527" s="300"/>
      <c r="FK527" s="294"/>
      <c r="FL527" s="294"/>
      <c r="FM527" s="294"/>
      <c r="FN527" s="294"/>
      <c r="FO527" s="294"/>
      <c r="FP527" s="20">
        <f t="shared" si="4736"/>
        <v>0</v>
      </c>
      <c r="FQ527" s="20">
        <f t="shared" si="4737"/>
        <v>0</v>
      </c>
      <c r="FR527" s="20">
        <f t="shared" si="4738"/>
        <v>0</v>
      </c>
      <c r="FS527" s="20">
        <f t="shared" si="4739"/>
        <v>0</v>
      </c>
      <c r="FT527" s="20">
        <f t="shared" si="4740"/>
        <v>0</v>
      </c>
      <c r="FU527" s="20">
        <f t="shared" si="4741"/>
        <v>0</v>
      </c>
      <c r="FV527" s="20">
        <f t="shared" si="4742"/>
        <v>0</v>
      </c>
      <c r="FW527" s="294"/>
    </row>
    <row r="528" spans="1:179" s="301" customFormat="1" ht="27.75" customHeight="1">
      <c r="A528" s="295"/>
      <c r="B528" s="296">
        <v>5</v>
      </c>
      <c r="C528" s="296">
        <f t="shared" si="4743"/>
        <v>5</v>
      </c>
      <c r="D528" s="296" t="s">
        <v>44</v>
      </c>
      <c r="E528" s="296" t="str">
        <f t="shared" si="4744"/>
        <v>LT8,5</v>
      </c>
      <c r="F528" s="296">
        <v>26</v>
      </c>
      <c r="G528" s="296">
        <f t="shared" ref="G528:G529" si="4745">F528</f>
        <v>26</v>
      </c>
      <c r="H528" s="297"/>
      <c r="I528" s="297"/>
      <c r="J528" s="294"/>
      <c r="K528" s="294"/>
      <c r="L528" s="294"/>
      <c r="M528" s="294"/>
      <c r="N528" s="297"/>
      <c r="O528" s="297"/>
      <c r="P528" s="1"/>
      <c r="Q528" s="16"/>
      <c r="R528" s="1"/>
      <c r="S528" s="294"/>
      <c r="T528" s="294"/>
      <c r="U528" s="294"/>
      <c r="V528" s="294"/>
      <c r="W528" s="294"/>
      <c r="X528" s="294"/>
      <c r="Y528" s="294"/>
      <c r="Z528" s="294"/>
      <c r="AA528" s="294"/>
      <c r="AB528" s="294"/>
      <c r="AC528" s="1">
        <f t="shared" si="4697"/>
        <v>0</v>
      </c>
      <c r="AD528" s="1">
        <f t="shared" si="4698"/>
        <v>0</v>
      </c>
      <c r="AE528" s="1">
        <f t="shared" si="4699"/>
        <v>0</v>
      </c>
      <c r="AF528" s="1">
        <f t="shared" si="4700"/>
        <v>0</v>
      </c>
      <c r="AG528" s="1">
        <f t="shared" si="4701"/>
        <v>0</v>
      </c>
      <c r="AH528" s="1">
        <f t="shared" si="4702"/>
        <v>0</v>
      </c>
      <c r="AI528" s="1">
        <f t="shared" si="4703"/>
        <v>0</v>
      </c>
      <c r="AJ528" s="1">
        <f t="shared" si="4704"/>
        <v>0</v>
      </c>
      <c r="AK528" s="1">
        <f t="shared" si="4705"/>
        <v>0</v>
      </c>
      <c r="AL528" s="1">
        <f t="shared" si="4706"/>
        <v>0</v>
      </c>
      <c r="AM528" s="1">
        <f t="shared" si="4707"/>
        <v>0</v>
      </c>
      <c r="AN528" s="1">
        <f t="shared" si="4708"/>
        <v>0</v>
      </c>
      <c r="AO528" s="294"/>
      <c r="AP528" s="294"/>
      <c r="AQ528" s="294"/>
      <c r="AR528" s="294">
        <f t="shared" si="4709"/>
        <v>26</v>
      </c>
      <c r="AS528" s="298">
        <f t="shared" si="4710"/>
        <v>0</v>
      </c>
      <c r="AT528" s="298">
        <f t="shared" si="4711"/>
        <v>0</v>
      </c>
      <c r="AU528" s="298">
        <f t="shared" si="4712"/>
        <v>0</v>
      </c>
      <c r="AV528" s="298">
        <f t="shared" si="4713"/>
        <v>1</v>
      </c>
      <c r="AW528" s="294"/>
      <c r="AX528" s="294"/>
      <c r="AY528" s="294"/>
      <c r="AZ528" s="294"/>
      <c r="BA528" s="294"/>
      <c r="BB528" s="294"/>
      <c r="BC528" s="294"/>
      <c r="BD528" s="294"/>
      <c r="BE528" s="294"/>
      <c r="BF528" s="294"/>
      <c r="BG528" s="294"/>
      <c r="BH528" s="294"/>
      <c r="BI528" s="294"/>
      <c r="BJ528" s="294"/>
      <c r="BK528" s="294"/>
      <c r="BL528" s="294"/>
      <c r="BM528" s="294"/>
      <c r="BN528" s="294"/>
      <c r="BO528" s="294">
        <v>1</v>
      </c>
      <c r="BP528" s="1"/>
      <c r="BQ528" s="294"/>
      <c r="BR528" s="17">
        <v>2</v>
      </c>
      <c r="BS528" s="1">
        <f t="shared" si="4373"/>
        <v>0</v>
      </c>
      <c r="BT528" s="17">
        <f t="shared" si="4714"/>
        <v>0</v>
      </c>
      <c r="BU528" s="294"/>
      <c r="BV528" s="294">
        <v>1</v>
      </c>
      <c r="BW528" s="294"/>
      <c r="BX528" s="294"/>
      <c r="BY528" s="294"/>
      <c r="BZ528" s="294"/>
      <c r="CA528" s="294"/>
      <c r="CB528" s="294"/>
      <c r="CC528" s="294"/>
      <c r="CD528" s="1"/>
      <c r="CE528" s="1"/>
      <c r="CF528" s="1"/>
      <c r="CG528" s="294"/>
      <c r="CH528" s="1"/>
      <c r="CI528" s="1"/>
      <c r="CJ528" s="1"/>
      <c r="CK528" s="383"/>
      <c r="CL528" s="383"/>
      <c r="CM528" s="383"/>
      <c r="CN528" s="1">
        <f t="shared" si="4715"/>
        <v>0</v>
      </c>
      <c r="CO528" s="1">
        <f t="shared" si="4716"/>
        <v>0</v>
      </c>
      <c r="CP528" s="20">
        <f t="shared" si="4717"/>
        <v>0</v>
      </c>
      <c r="CQ528" s="351"/>
      <c r="CR528" s="299">
        <f t="shared" si="4718"/>
        <v>0</v>
      </c>
      <c r="CS528" s="294"/>
      <c r="CT528" s="294"/>
      <c r="CU528" s="1"/>
      <c r="CV528" s="1"/>
      <c r="CW528" s="1"/>
      <c r="CX528" s="1"/>
      <c r="CY528" s="1"/>
      <c r="CZ528" s="294"/>
      <c r="DA528" s="17">
        <f t="shared" si="4719"/>
        <v>0</v>
      </c>
      <c r="DB528" s="359">
        <f t="shared" si="4374"/>
        <v>0</v>
      </c>
      <c r="DC528" s="359">
        <f t="shared" si="4375"/>
        <v>0</v>
      </c>
      <c r="DD528" s="294"/>
      <c r="DE528" s="294"/>
      <c r="DF528" s="294"/>
      <c r="DG528" s="294"/>
      <c r="DH528" s="294"/>
      <c r="DI528" s="294"/>
      <c r="DJ528" s="294"/>
      <c r="DK528" s="294"/>
      <c r="DL528" s="294"/>
      <c r="DM528" s="294"/>
      <c r="DN528" s="294"/>
      <c r="DO528" s="1"/>
      <c r="DP528" s="1"/>
      <c r="DQ528" s="17">
        <f t="shared" si="4720"/>
        <v>0</v>
      </c>
      <c r="DR528" s="17">
        <f t="shared" si="4721"/>
        <v>0</v>
      </c>
      <c r="DS528" s="17">
        <f t="shared" si="4722"/>
        <v>0</v>
      </c>
      <c r="DT528" s="17">
        <f t="shared" si="4723"/>
        <v>0</v>
      </c>
      <c r="DU528" s="17">
        <f t="shared" si="4724"/>
        <v>0</v>
      </c>
      <c r="DV528" s="17">
        <f t="shared" si="4725"/>
        <v>0</v>
      </c>
      <c r="DW528" s="1"/>
      <c r="DX528" s="1"/>
      <c r="DY528" s="20">
        <f t="shared" si="4726"/>
        <v>0</v>
      </c>
      <c r="DZ528" s="20">
        <f t="shared" si="4727"/>
        <v>0</v>
      </c>
      <c r="EA528" s="20">
        <f t="shared" si="4728"/>
        <v>0</v>
      </c>
      <c r="EB528" s="20">
        <f t="shared" si="4729"/>
        <v>0</v>
      </c>
      <c r="EC528" s="18">
        <f t="shared" si="4730"/>
        <v>0</v>
      </c>
      <c r="ED528" s="19">
        <f t="shared" si="4731"/>
        <v>0</v>
      </c>
      <c r="EE528" s="19">
        <f t="shared" si="4732"/>
        <v>0</v>
      </c>
      <c r="EF528" s="1">
        <f t="shared" si="4733"/>
        <v>0</v>
      </c>
      <c r="EG528" s="18">
        <f>+IF(AND(CT528+EC528=0,SUM(AO528:AR528)&gt;0,SUM(DK528:DN528)&gt;0),(CU528+CV528+CW528+CX528)*2+CY528*5,(EC528+CT528-FO528)*5)+IF(AND(EC528+DQ528+CT528=0,SUM(AO528:AR528)&gt;0),SUM(CU528:CX528)*2+CY528*5,0)</f>
        <v>0</v>
      </c>
      <c r="EH528" s="341"/>
      <c r="EI528" s="294"/>
      <c r="EJ528" s="294"/>
      <c r="EK528" s="294"/>
      <c r="EL528" s="19"/>
      <c r="EM528" s="19"/>
      <c r="EN528" s="19"/>
      <c r="EO528" s="366"/>
      <c r="EP528" s="366"/>
      <c r="EQ528" s="374"/>
      <c r="ER528" s="374"/>
      <c r="ES528" s="374"/>
      <c r="ET528" s="374"/>
      <c r="EU528" s="18">
        <f t="shared" si="4735"/>
        <v>0</v>
      </c>
      <c r="EV528" s="18">
        <f t="shared" si="4522"/>
        <v>0</v>
      </c>
      <c r="EW528" s="341"/>
      <c r="EX528" s="341"/>
      <c r="EY528" s="341"/>
      <c r="EZ528" s="365">
        <f t="shared" si="4376"/>
        <v>0</v>
      </c>
      <c r="FA528" s="294"/>
      <c r="FB528" s="294"/>
      <c r="FC528" s="294"/>
      <c r="FD528" s="300"/>
      <c r="FE528" s="300"/>
      <c r="FF528" s="300"/>
      <c r="FG528" s="300"/>
      <c r="FH528" s="300"/>
      <c r="FI528" s="300"/>
      <c r="FJ528" s="300"/>
      <c r="FK528" s="294"/>
      <c r="FL528" s="294"/>
      <c r="FM528" s="294"/>
      <c r="FN528" s="294"/>
      <c r="FO528" s="294"/>
      <c r="FP528" s="20">
        <f t="shared" si="4736"/>
        <v>0</v>
      </c>
      <c r="FQ528" s="20">
        <f t="shared" si="4737"/>
        <v>0</v>
      </c>
      <c r="FR528" s="20">
        <f t="shared" si="4738"/>
        <v>0</v>
      </c>
      <c r="FS528" s="20">
        <f t="shared" si="4739"/>
        <v>0</v>
      </c>
      <c r="FT528" s="20">
        <f t="shared" si="4740"/>
        <v>0</v>
      </c>
      <c r="FU528" s="20">
        <f t="shared" si="4741"/>
        <v>0</v>
      </c>
      <c r="FV528" s="20">
        <f t="shared" si="4742"/>
        <v>0</v>
      </c>
      <c r="FW528" s="294"/>
    </row>
    <row r="529" spans="1:179" s="301" customFormat="1" ht="27.75" customHeight="1">
      <c r="A529" s="295"/>
      <c r="B529" s="296">
        <v>6</v>
      </c>
      <c r="C529" s="296">
        <f t="shared" si="4743"/>
        <v>6</v>
      </c>
      <c r="D529" s="296" t="s">
        <v>44</v>
      </c>
      <c r="E529" s="296" t="str">
        <f t="shared" si="4744"/>
        <v>LT8,5</v>
      </c>
      <c r="F529" s="296">
        <v>36</v>
      </c>
      <c r="G529" s="296">
        <f t="shared" si="4745"/>
        <v>36</v>
      </c>
      <c r="H529" s="297"/>
      <c r="I529" s="297"/>
      <c r="J529" s="294"/>
      <c r="K529" s="294"/>
      <c r="L529" s="294"/>
      <c r="M529" s="294"/>
      <c r="N529" s="297"/>
      <c r="O529" s="297"/>
      <c r="P529" s="1"/>
      <c r="Q529" s="16"/>
      <c r="R529" s="1"/>
      <c r="S529" s="294"/>
      <c r="T529" s="294"/>
      <c r="U529" s="294"/>
      <c r="V529" s="294"/>
      <c r="W529" s="294"/>
      <c r="X529" s="294"/>
      <c r="Y529" s="294"/>
      <c r="Z529" s="294"/>
      <c r="AA529" s="294"/>
      <c r="AB529" s="294"/>
      <c r="AC529" s="1">
        <f t="shared" si="4697"/>
        <v>0</v>
      </c>
      <c r="AD529" s="1">
        <f t="shared" si="4698"/>
        <v>0</v>
      </c>
      <c r="AE529" s="1">
        <f t="shared" si="4699"/>
        <v>0</v>
      </c>
      <c r="AF529" s="1">
        <f t="shared" si="4700"/>
        <v>0</v>
      </c>
      <c r="AG529" s="1">
        <f t="shared" si="4701"/>
        <v>0</v>
      </c>
      <c r="AH529" s="1">
        <f t="shared" si="4702"/>
        <v>0</v>
      </c>
      <c r="AI529" s="1">
        <f t="shared" si="4703"/>
        <v>0</v>
      </c>
      <c r="AJ529" s="1">
        <f t="shared" si="4704"/>
        <v>0</v>
      </c>
      <c r="AK529" s="1">
        <f t="shared" si="4705"/>
        <v>0</v>
      </c>
      <c r="AL529" s="1">
        <f t="shared" si="4706"/>
        <v>0</v>
      </c>
      <c r="AM529" s="1">
        <f t="shared" si="4707"/>
        <v>0</v>
      </c>
      <c r="AN529" s="1">
        <f t="shared" si="4708"/>
        <v>0</v>
      </c>
      <c r="AO529" s="294"/>
      <c r="AP529" s="294"/>
      <c r="AQ529" s="294"/>
      <c r="AR529" s="294">
        <f t="shared" si="4709"/>
        <v>36</v>
      </c>
      <c r="AS529" s="298">
        <f t="shared" si="4710"/>
        <v>0</v>
      </c>
      <c r="AT529" s="298">
        <f t="shared" si="4711"/>
        <v>0</v>
      </c>
      <c r="AU529" s="298">
        <f t="shared" si="4712"/>
        <v>0</v>
      </c>
      <c r="AV529" s="298">
        <f t="shared" si="4713"/>
        <v>1</v>
      </c>
      <c r="AW529" s="294"/>
      <c r="AX529" s="294"/>
      <c r="AY529" s="294"/>
      <c r="AZ529" s="294"/>
      <c r="BA529" s="294"/>
      <c r="BB529" s="294"/>
      <c r="BC529" s="294"/>
      <c r="BD529" s="294"/>
      <c r="BE529" s="294"/>
      <c r="BF529" s="294"/>
      <c r="BG529" s="294"/>
      <c r="BH529" s="294"/>
      <c r="BI529" s="294"/>
      <c r="BJ529" s="294"/>
      <c r="BK529" s="294"/>
      <c r="BL529" s="294"/>
      <c r="BM529" s="294"/>
      <c r="BN529" s="294"/>
      <c r="BO529" s="294">
        <v>1</v>
      </c>
      <c r="BP529" s="1"/>
      <c r="BQ529" s="294"/>
      <c r="BR529" s="17">
        <v>2</v>
      </c>
      <c r="BS529" s="1">
        <f t="shared" si="4373"/>
        <v>0</v>
      </c>
      <c r="BT529" s="17">
        <f t="shared" si="4714"/>
        <v>0</v>
      </c>
      <c r="BU529" s="294"/>
      <c r="BV529" s="294">
        <v>1</v>
      </c>
      <c r="BW529" s="294"/>
      <c r="BX529" s="294"/>
      <c r="BY529" s="294"/>
      <c r="BZ529" s="294"/>
      <c r="CA529" s="294"/>
      <c r="CB529" s="294"/>
      <c r="CC529" s="294"/>
      <c r="CD529" s="1"/>
      <c r="CE529" s="1"/>
      <c r="CF529" s="1"/>
      <c r="CG529" s="294"/>
      <c r="CH529" s="1"/>
      <c r="CI529" s="1"/>
      <c r="CJ529" s="1"/>
      <c r="CK529" s="383"/>
      <c r="CL529" s="383"/>
      <c r="CM529" s="383"/>
      <c r="CN529" s="1">
        <f t="shared" si="4715"/>
        <v>0</v>
      </c>
      <c r="CO529" s="1">
        <f t="shared" si="4716"/>
        <v>0</v>
      </c>
      <c r="CP529" s="20">
        <f t="shared" si="4717"/>
        <v>0</v>
      </c>
      <c r="CQ529" s="351"/>
      <c r="CR529" s="299">
        <f t="shared" si="4718"/>
        <v>0</v>
      </c>
      <c r="CS529" s="294"/>
      <c r="CT529" s="294"/>
      <c r="CU529" s="1"/>
      <c r="CV529" s="1"/>
      <c r="CW529" s="1"/>
      <c r="CX529" s="1"/>
      <c r="CY529" s="1"/>
      <c r="CZ529" s="294"/>
      <c r="DA529" s="17">
        <f t="shared" si="4719"/>
        <v>0</v>
      </c>
      <c r="DB529" s="359">
        <f t="shared" si="4374"/>
        <v>0</v>
      </c>
      <c r="DC529" s="359">
        <f t="shared" si="4375"/>
        <v>0</v>
      </c>
      <c r="DD529" s="294"/>
      <c r="DE529" s="294"/>
      <c r="DF529" s="294"/>
      <c r="DG529" s="294"/>
      <c r="DH529" s="294"/>
      <c r="DI529" s="294"/>
      <c r="DJ529" s="294"/>
      <c r="DK529" s="294"/>
      <c r="DL529" s="294"/>
      <c r="DM529" s="294"/>
      <c r="DN529" s="294"/>
      <c r="DO529" s="1"/>
      <c r="DP529" s="1"/>
      <c r="DQ529" s="17">
        <f t="shared" si="4720"/>
        <v>0</v>
      </c>
      <c r="DR529" s="17">
        <f t="shared" si="4721"/>
        <v>0</v>
      </c>
      <c r="DS529" s="17">
        <f t="shared" si="4722"/>
        <v>0</v>
      </c>
      <c r="DT529" s="17">
        <f t="shared" si="4723"/>
        <v>0</v>
      </c>
      <c r="DU529" s="17">
        <f t="shared" si="4724"/>
        <v>0</v>
      </c>
      <c r="DV529" s="17">
        <f t="shared" si="4725"/>
        <v>0</v>
      </c>
      <c r="DW529" s="1"/>
      <c r="DX529" s="1"/>
      <c r="DY529" s="20">
        <f t="shared" si="4726"/>
        <v>0</v>
      </c>
      <c r="DZ529" s="20">
        <f t="shared" si="4727"/>
        <v>0</v>
      </c>
      <c r="EA529" s="20">
        <f t="shared" si="4728"/>
        <v>0</v>
      </c>
      <c r="EB529" s="20">
        <f t="shared" si="4729"/>
        <v>0</v>
      </c>
      <c r="EC529" s="18">
        <f t="shared" si="4730"/>
        <v>0</v>
      </c>
      <c r="ED529" s="19">
        <f>+IF(EC529&lt;&gt;0,EC529*3,0)</f>
        <v>0</v>
      </c>
      <c r="EE529" s="19">
        <f t="shared" si="4732"/>
        <v>0</v>
      </c>
      <c r="EF529" s="1">
        <f>+IF(EE529&gt;0,CT529*4,0)</f>
        <v>0</v>
      </c>
      <c r="EG529" s="18">
        <f>+IF(AND(CT529+EC529=0,SUM(AO529:AR529)&gt;0,SUM(DK529:DN529)&gt;0),(CU529+CV529+CW529+CX529)*2+CY529*5,(EC529+CT529-FO529)*5)+IF(AND(EC529+DQ529+CT529=0,SUM(AO529:AR529)&gt;0),SUM(CU529:CX529)*2+CY529*5,0)</f>
        <v>0</v>
      </c>
      <c r="EH529" s="341"/>
      <c r="EI529" s="294"/>
      <c r="EJ529" s="294"/>
      <c r="EK529" s="294"/>
      <c r="EL529" s="19"/>
      <c r="EM529" s="19"/>
      <c r="EN529" s="19"/>
      <c r="EO529" s="366"/>
      <c r="EP529" s="366"/>
      <c r="EQ529" s="374"/>
      <c r="ER529" s="374"/>
      <c r="ES529" s="374"/>
      <c r="ET529" s="374"/>
      <c r="EU529" s="18">
        <f t="shared" si="4735"/>
        <v>0</v>
      </c>
      <c r="EV529" s="18">
        <f t="shared" si="4522"/>
        <v>0</v>
      </c>
      <c r="EW529" s="341"/>
      <c r="EX529" s="341"/>
      <c r="EY529" s="341"/>
      <c r="EZ529" s="365">
        <f t="shared" si="4376"/>
        <v>0</v>
      </c>
      <c r="FA529" s="294"/>
      <c r="FB529" s="294"/>
      <c r="FC529" s="294"/>
      <c r="FD529" s="300"/>
      <c r="FE529" s="300"/>
      <c r="FF529" s="300"/>
      <c r="FG529" s="300"/>
      <c r="FH529" s="300"/>
      <c r="FI529" s="300"/>
      <c r="FJ529" s="300"/>
      <c r="FK529" s="294"/>
      <c r="FL529" s="294"/>
      <c r="FM529" s="294"/>
      <c r="FN529" s="294"/>
      <c r="FO529" s="294"/>
      <c r="FP529" s="20">
        <f t="shared" si="4736"/>
        <v>0</v>
      </c>
      <c r="FQ529" s="20">
        <f t="shared" si="4737"/>
        <v>0</v>
      </c>
      <c r="FR529" s="20">
        <f t="shared" si="4738"/>
        <v>0</v>
      </c>
      <c r="FS529" s="20">
        <f t="shared" si="4739"/>
        <v>0</v>
      </c>
      <c r="FT529" s="20">
        <f t="shared" si="4740"/>
        <v>0</v>
      </c>
      <c r="FU529" s="20">
        <f t="shared" si="4741"/>
        <v>0</v>
      </c>
      <c r="FV529" s="20">
        <f t="shared" si="4742"/>
        <v>0</v>
      </c>
      <c r="FW529" s="294"/>
    </row>
    <row r="530" spans="1:179" s="301" customFormat="1" ht="27.75" customHeight="1">
      <c r="A530" s="295"/>
      <c r="B530" s="296" t="s">
        <v>675</v>
      </c>
      <c r="C530" s="296" t="str">
        <f>B530</f>
        <v>6.2</v>
      </c>
      <c r="D530" s="296" t="s">
        <v>53</v>
      </c>
      <c r="E530" s="296" t="s">
        <v>53</v>
      </c>
      <c r="F530" s="296">
        <v>43</v>
      </c>
      <c r="G530" s="296">
        <f>F530</f>
        <v>43</v>
      </c>
      <c r="H530" s="297"/>
      <c r="I530" s="297"/>
      <c r="J530" s="294"/>
      <c r="K530" s="294"/>
      <c r="L530" s="294"/>
      <c r="M530" s="294"/>
      <c r="N530" s="297"/>
      <c r="O530" s="297"/>
      <c r="P530" s="1"/>
      <c r="Q530" s="16"/>
      <c r="R530" s="1"/>
      <c r="S530" s="294"/>
      <c r="T530" s="294"/>
      <c r="U530" s="294"/>
      <c r="V530" s="294"/>
      <c r="W530" s="294"/>
      <c r="X530" s="294"/>
      <c r="Y530" s="294"/>
      <c r="Z530" s="294"/>
      <c r="AA530" s="294"/>
      <c r="AB530" s="294"/>
      <c r="AC530" s="1">
        <f t="shared" si="4697"/>
        <v>0</v>
      </c>
      <c r="AD530" s="1">
        <f t="shared" si="4698"/>
        <v>0</v>
      </c>
      <c r="AE530" s="1">
        <f t="shared" si="4699"/>
        <v>0</v>
      </c>
      <c r="AF530" s="1">
        <f t="shared" si="4700"/>
        <v>0</v>
      </c>
      <c r="AG530" s="1">
        <f t="shared" si="4701"/>
        <v>0</v>
      </c>
      <c r="AH530" s="1">
        <f t="shared" si="4702"/>
        <v>0</v>
      </c>
      <c r="AI530" s="1">
        <f t="shared" si="4703"/>
        <v>0</v>
      </c>
      <c r="AJ530" s="1">
        <f t="shared" si="4704"/>
        <v>0</v>
      </c>
      <c r="AK530" s="1">
        <f t="shared" si="4705"/>
        <v>0</v>
      </c>
      <c r="AL530" s="1">
        <f t="shared" si="4706"/>
        <v>0</v>
      </c>
      <c r="AM530" s="1">
        <f t="shared" si="4707"/>
        <v>0</v>
      </c>
      <c r="AN530" s="1">
        <f t="shared" si="4708"/>
        <v>0</v>
      </c>
      <c r="AO530" s="294"/>
      <c r="AP530" s="294"/>
      <c r="AQ530" s="294"/>
      <c r="AR530" s="294">
        <f t="shared" si="4709"/>
        <v>43</v>
      </c>
      <c r="AS530" s="298">
        <f t="shared" si="4710"/>
        <v>0</v>
      </c>
      <c r="AT530" s="298">
        <f t="shared" si="4711"/>
        <v>0</v>
      </c>
      <c r="AU530" s="298">
        <f t="shared" si="4712"/>
        <v>0</v>
      </c>
      <c r="AV530" s="298">
        <f t="shared" si="4713"/>
        <v>1</v>
      </c>
      <c r="AW530" s="294"/>
      <c r="AX530" s="294"/>
      <c r="AY530" s="294">
        <v>1</v>
      </c>
      <c r="AZ530" s="294"/>
      <c r="BA530" s="294"/>
      <c r="BB530" s="294"/>
      <c r="BC530" s="294"/>
      <c r="BD530" s="294"/>
      <c r="BE530" s="294"/>
      <c r="BF530" s="294"/>
      <c r="BG530" s="294"/>
      <c r="BH530" s="294"/>
      <c r="BI530" s="294"/>
      <c r="BJ530" s="294"/>
      <c r="BK530" s="294"/>
      <c r="BL530" s="294"/>
      <c r="BM530" s="294"/>
      <c r="BN530" s="294"/>
      <c r="BO530" s="294"/>
      <c r="BP530" s="1"/>
      <c r="BQ530" s="294"/>
      <c r="BR530" s="17">
        <v>1</v>
      </c>
      <c r="BS530" s="1">
        <f t="shared" si="4373"/>
        <v>0</v>
      </c>
      <c r="BT530" s="17">
        <f t="shared" si="4714"/>
        <v>0</v>
      </c>
      <c r="BU530" s="294"/>
      <c r="BV530" s="294">
        <v>1</v>
      </c>
      <c r="BW530" s="294"/>
      <c r="BX530" s="294"/>
      <c r="BY530" s="294"/>
      <c r="BZ530" s="294"/>
      <c r="CA530" s="294"/>
      <c r="CB530" s="294"/>
      <c r="CC530" s="294"/>
      <c r="CD530" s="1"/>
      <c r="CE530" s="1"/>
      <c r="CF530" s="1"/>
      <c r="CG530" s="294"/>
      <c r="CH530" s="1">
        <v>1</v>
      </c>
      <c r="CI530" s="1"/>
      <c r="CJ530" s="1"/>
      <c r="CK530" s="383"/>
      <c r="CL530" s="383"/>
      <c r="CM530" s="383"/>
      <c r="CN530" s="1">
        <f t="shared" si="4715"/>
        <v>0</v>
      </c>
      <c r="CO530" s="1">
        <f t="shared" si="4716"/>
        <v>0</v>
      </c>
      <c r="CP530" s="20">
        <f t="shared" si="4717"/>
        <v>2.5</v>
      </c>
      <c r="CQ530" s="351"/>
      <c r="CR530" s="299">
        <f t="shared" si="4718"/>
        <v>1</v>
      </c>
      <c r="CS530" s="294">
        <v>2</v>
      </c>
      <c r="CT530" s="294">
        <v>1</v>
      </c>
      <c r="CU530" s="1"/>
      <c r="CV530" s="1"/>
      <c r="CW530" s="1">
        <v>3</v>
      </c>
      <c r="CX530" s="1"/>
      <c r="CY530" s="1">
        <v>4</v>
      </c>
      <c r="CZ530" s="294">
        <v>9</v>
      </c>
      <c r="DA530" s="17">
        <f t="shared" si="4719"/>
        <v>4</v>
      </c>
      <c r="DB530" s="359">
        <f t="shared" si="4374"/>
        <v>13</v>
      </c>
      <c r="DC530" s="359">
        <f t="shared" si="4375"/>
        <v>7</v>
      </c>
      <c r="DD530" s="294"/>
      <c r="DE530" s="294">
        <v>9</v>
      </c>
      <c r="DF530" s="294">
        <v>7</v>
      </c>
      <c r="DG530" s="294"/>
      <c r="DH530" s="294"/>
      <c r="DI530" s="294">
        <v>7</v>
      </c>
      <c r="DJ530" s="294"/>
      <c r="DK530" s="294"/>
      <c r="DL530" s="294"/>
      <c r="DM530" s="294"/>
      <c r="DN530" s="294"/>
      <c r="DO530" s="1"/>
      <c r="DP530" s="1"/>
      <c r="DQ530" s="17">
        <f t="shared" si="4720"/>
        <v>0</v>
      </c>
      <c r="DR530" s="17">
        <f t="shared" si="4721"/>
        <v>0</v>
      </c>
      <c r="DS530" s="17">
        <f t="shared" si="4722"/>
        <v>0</v>
      </c>
      <c r="DT530" s="17">
        <f t="shared" si="4723"/>
        <v>0</v>
      </c>
      <c r="DU530" s="17">
        <f t="shared" si="4724"/>
        <v>0</v>
      </c>
      <c r="DV530" s="17">
        <f t="shared" si="4725"/>
        <v>0</v>
      </c>
      <c r="DW530" s="1"/>
      <c r="DX530" s="1"/>
      <c r="DY530" s="20">
        <f t="shared" si="4726"/>
        <v>0</v>
      </c>
      <c r="DZ530" s="20">
        <f t="shared" si="4727"/>
        <v>0</v>
      </c>
      <c r="EA530" s="20">
        <f t="shared" si="4728"/>
        <v>0</v>
      </c>
      <c r="EB530" s="20">
        <f t="shared" si="4729"/>
        <v>0</v>
      </c>
      <c r="EC530" s="18">
        <f t="shared" ref="EC530" si="4746">+IF(AND(CT530=0,SUM(CU530:CY530)&gt;1,SUM(CU530:CY530)&lt;=4),1,IF(AND(CT530=0,SUM(CU530:CY530)&gt;4),2,0))</f>
        <v>0</v>
      </c>
      <c r="ED530" s="19">
        <f>+IF(EC530&lt;&gt;0,EC530*3,0)+3</f>
        <v>3</v>
      </c>
      <c r="EE530" s="19"/>
      <c r="EF530" s="1">
        <f>+IF(EE530&gt;0,CT530*4,0)+4</f>
        <v>4</v>
      </c>
      <c r="EG530" s="18"/>
      <c r="EH530" s="341"/>
      <c r="EI530" s="294"/>
      <c r="EJ530" s="294">
        <f>3*4.5</f>
        <v>13.5</v>
      </c>
      <c r="EK530" s="294">
        <v>9</v>
      </c>
      <c r="EL530" s="19">
        <v>1</v>
      </c>
      <c r="EM530" s="19"/>
      <c r="EN530" s="19"/>
      <c r="EO530" s="366"/>
      <c r="EP530" s="366"/>
      <c r="EQ530" s="374"/>
      <c r="ER530" s="374"/>
      <c r="ES530" s="374"/>
      <c r="ET530" s="374"/>
      <c r="EU530" s="18">
        <f t="shared" si="4735"/>
        <v>11</v>
      </c>
      <c r="EV530" s="18">
        <f t="shared" si="4522"/>
        <v>2</v>
      </c>
      <c r="EW530" s="341">
        <v>1</v>
      </c>
      <c r="EX530" s="341">
        <v>1</v>
      </c>
      <c r="EY530" s="341">
        <v>5</v>
      </c>
      <c r="EZ530" s="365">
        <f t="shared" si="4376"/>
        <v>0</v>
      </c>
      <c r="FA530" s="294"/>
      <c r="FB530" s="294"/>
      <c r="FC530" s="294"/>
      <c r="FD530" s="300"/>
      <c r="FE530" s="300"/>
      <c r="FF530" s="300"/>
      <c r="FG530" s="300"/>
      <c r="FH530" s="300"/>
      <c r="FI530" s="300"/>
      <c r="FJ530" s="300">
        <f>F530</f>
        <v>43</v>
      </c>
      <c r="FK530" s="294"/>
      <c r="FL530" s="294"/>
      <c r="FM530" s="294"/>
      <c r="FN530" s="294"/>
      <c r="FO530" s="294"/>
      <c r="FP530" s="20">
        <f t="shared" si="4736"/>
        <v>0</v>
      </c>
      <c r="FQ530" s="20">
        <f t="shared" si="4737"/>
        <v>9</v>
      </c>
      <c r="FR530" s="20">
        <f t="shared" si="4738"/>
        <v>7</v>
      </c>
      <c r="FS530" s="20">
        <f t="shared" si="4739"/>
        <v>0</v>
      </c>
      <c r="FT530" s="20">
        <f t="shared" si="4740"/>
        <v>0</v>
      </c>
      <c r="FU530" s="20">
        <f t="shared" si="4741"/>
        <v>0</v>
      </c>
      <c r="FV530" s="20">
        <f t="shared" si="4742"/>
        <v>0</v>
      </c>
      <c r="FW530" s="294"/>
    </row>
    <row r="531" spans="1:179" ht="24.75" customHeight="1">
      <c r="A531" s="40"/>
      <c r="B531" s="41" t="s">
        <v>164</v>
      </c>
      <c r="C531" s="41"/>
      <c r="D531" s="48"/>
      <c r="E531" s="48"/>
      <c r="F531" s="48"/>
      <c r="G531" s="48"/>
      <c r="H531" s="43"/>
      <c r="I531" s="43"/>
      <c r="J531" s="44"/>
      <c r="K531" s="44"/>
      <c r="L531" s="44"/>
      <c r="M531" s="44"/>
      <c r="N531" s="43"/>
      <c r="O531" s="43"/>
      <c r="P531" s="1"/>
      <c r="Q531" s="16"/>
      <c r="R531" s="1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1">
        <f t="shared" ref="AC531:AC532" si="4747">+IF(S531=1,1,0)+IF(T531=1,1,0)</f>
        <v>0</v>
      </c>
      <c r="AD531" s="1">
        <f t="shared" ref="AD531:AD532" si="4748">+IF(U531=1,1,0)+IF(V531=1,1,0)</f>
        <v>0</v>
      </c>
      <c r="AE531" s="1">
        <f t="shared" ref="AE531:AE532" si="4749">+IF(W531=1,1,0)+IF(X531=1,1,0)</f>
        <v>0</v>
      </c>
      <c r="AF531" s="1">
        <f t="shared" ref="AF531:AF532" si="4750">+IF(Y531=1,1,0)+IF(Z531=1,1,0)</f>
        <v>0</v>
      </c>
      <c r="AG531" s="1">
        <f t="shared" ref="AG531:AG532" si="4751">+IF(AA531=1,1,0)</f>
        <v>0</v>
      </c>
      <c r="AH531" s="1">
        <f t="shared" ref="AH531:AH532" si="4752">+IF(AB531=1,1,0)</f>
        <v>0</v>
      </c>
      <c r="AI531" s="1">
        <f t="shared" ref="AI531:AI532" si="4753">+IF(S531=2,1,0)+IF(T531=2,1,0)</f>
        <v>0</v>
      </c>
      <c r="AJ531" s="1">
        <f t="shared" ref="AJ531:AJ532" si="4754">+IF(U531=2,1,0)+IF(V531=2,1,0)</f>
        <v>0</v>
      </c>
      <c r="AK531" s="1">
        <f t="shared" ref="AK531:AK532" si="4755">+IF(X531=2,1,0)+IF(W531=2,1,0)</f>
        <v>0</v>
      </c>
      <c r="AL531" s="1">
        <f t="shared" ref="AL531:AL532" si="4756">+IF(Y531=2,1,0)+IF(Z531=2,1,0)</f>
        <v>0</v>
      </c>
      <c r="AM531" s="1">
        <f t="shared" ref="AM531:AM532" si="4757">+IF(AA531=2,1,0)</f>
        <v>0</v>
      </c>
      <c r="AN531" s="1">
        <f t="shared" ref="AN531:AN532" si="4758">+IF(AB531=2,1,0)</f>
        <v>0</v>
      </c>
      <c r="AO531" s="44"/>
      <c r="AP531" s="44"/>
      <c r="AQ531" s="44"/>
      <c r="AR531" s="44"/>
      <c r="AS531" s="122">
        <f t="shared" ref="AS531:AS547" si="4759">IF(AND(AO531&gt;0,OR(BR531&gt;=2,BR531=1)),1,0)</f>
        <v>0</v>
      </c>
      <c r="AT531" s="122">
        <f t="shared" ref="AT531:AT547" si="4760">IF(AND(AP531&gt;0,OR(BR531&gt;=2,BR531=1)),1,0)</f>
        <v>0</v>
      </c>
      <c r="AU531" s="122">
        <f t="shared" ref="AU531:AU547" si="4761">IF(AND(AQ531&gt;0,OR(BR531&gt;=2,BR531=1)),1,0)</f>
        <v>0</v>
      </c>
      <c r="AV531" s="122">
        <f t="shared" ref="AV531:AV547" si="4762">IF(AND(AR531&gt;0,OR(BR531&gt;=2,BR531=1)),AR531/G531,0)</f>
        <v>0</v>
      </c>
      <c r="AW531" s="44"/>
      <c r="AX531" s="294"/>
      <c r="AY531" s="294"/>
      <c r="AZ531" s="294"/>
      <c r="BA531" s="294"/>
      <c r="BB531" s="294"/>
      <c r="BC531" s="29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127"/>
      <c r="BO531" s="44"/>
      <c r="BP531" s="1"/>
      <c r="BQ531" s="44"/>
      <c r="BR531" s="17"/>
      <c r="BS531" s="1">
        <f t="shared" si="4373"/>
        <v>0</v>
      </c>
      <c r="BT531" s="17">
        <f t="shared" ref="BT531:BT532" si="4763">+BS531*2</f>
        <v>0</v>
      </c>
      <c r="BU531" s="44"/>
      <c r="BV531" s="44"/>
      <c r="BW531" s="44"/>
      <c r="BX531" s="44"/>
      <c r="BY531" s="44"/>
      <c r="BZ531" s="44"/>
      <c r="CA531" s="44"/>
      <c r="CB531" s="44"/>
      <c r="CC531" s="44"/>
      <c r="CD531" s="92"/>
      <c r="CE531" s="92"/>
      <c r="CF531" s="92"/>
      <c r="CG531" s="44"/>
      <c r="CH531" s="1"/>
      <c r="CI531" s="1"/>
      <c r="CJ531" s="1"/>
      <c r="CK531" s="383"/>
      <c r="CL531" s="383"/>
      <c r="CM531" s="383"/>
      <c r="CN531" s="1">
        <f t="shared" ref="CN531:CN547" si="4764">+SUM(BX531:CC531)*BW531</f>
        <v>0</v>
      </c>
      <c r="CO531" s="1">
        <f t="shared" ref="CO531:CO547" si="4765">+SUM(BX531:CC531)*BW531</f>
        <v>0</v>
      </c>
      <c r="CP531" s="20">
        <f t="shared" ref="CP531:CP547" si="4766">+SUM(BY531:CC531)*2.5+SUM(CD531:CG531)*0.5+SUM(CH531:CJ531)*2.5</f>
        <v>0</v>
      </c>
      <c r="CQ531" s="351"/>
      <c r="CR531" s="131">
        <f t="shared" ref="CR531:CR543" si="4767">+IF(SUM(AX531:BM531)&gt;0,1,0)</f>
        <v>0</v>
      </c>
      <c r="CS531" s="44"/>
      <c r="CT531" s="44"/>
      <c r="CU531" s="1"/>
      <c r="CV531" s="1"/>
      <c r="CW531" s="1"/>
      <c r="CX531" s="1"/>
      <c r="CY531" s="1"/>
      <c r="CZ531" s="44"/>
      <c r="DA531" s="17">
        <f t="shared" ref="DA531:DA532" si="4768">+CY531</f>
        <v>0</v>
      </c>
      <c r="DB531" s="359">
        <f t="shared" si="4374"/>
        <v>0</v>
      </c>
      <c r="DC531" s="359">
        <f t="shared" si="4375"/>
        <v>0</v>
      </c>
      <c r="DD531" s="44"/>
      <c r="DE531" s="44"/>
      <c r="DF531" s="44"/>
      <c r="DG531" s="44"/>
      <c r="DH531" s="44"/>
      <c r="DI531" s="44"/>
      <c r="DJ531" s="44"/>
      <c r="DK531" s="44"/>
      <c r="DL531" s="44"/>
      <c r="DM531" s="44"/>
      <c r="DN531" s="44"/>
      <c r="DO531" s="1"/>
      <c r="DP531" s="1"/>
      <c r="DQ531" s="17">
        <f t="shared" si="4506"/>
        <v>0</v>
      </c>
      <c r="DR531" s="17">
        <f t="shared" si="4507"/>
        <v>0</v>
      </c>
      <c r="DS531" s="17">
        <f t="shared" si="4508"/>
        <v>0</v>
      </c>
      <c r="DT531" s="17">
        <f t="shared" si="4509"/>
        <v>0</v>
      </c>
      <c r="DU531" s="17">
        <f t="shared" si="4510"/>
        <v>0</v>
      </c>
      <c r="DV531" s="17">
        <f t="shared" si="4511"/>
        <v>0</v>
      </c>
      <c r="DW531" s="1"/>
      <c r="DX531" s="1"/>
      <c r="DY531" s="20">
        <f t="shared" si="4512"/>
        <v>0</v>
      </c>
      <c r="DZ531" s="20">
        <f t="shared" si="4513"/>
        <v>0</v>
      </c>
      <c r="EA531" s="20">
        <f t="shared" si="4514"/>
        <v>0</v>
      </c>
      <c r="EB531" s="20">
        <f t="shared" si="4515"/>
        <v>0</v>
      </c>
      <c r="EC531" s="18">
        <f t="shared" ref="EC531:EC547" si="4769">+IF(AND(CT531=0,SUM(CU531:CY531)&gt;1,SUM(CU531:CY531)&lt;=4),1,IF(AND(CT531=0,SUM(CU531:CY531)&gt;4),2,0))</f>
        <v>0</v>
      </c>
      <c r="ED531" s="19">
        <f t="shared" ref="ED531:ED532" si="4770">+IF(EC531&lt;&gt;0,EC531*3,0)</f>
        <v>0</v>
      </c>
      <c r="EE531" s="19">
        <f t="shared" ref="EE531:EE547" si="4771">+IF(SUM(AO531:AR531)+SUM(DK531:DN531)&gt;0,CT531*3,0)</f>
        <v>0</v>
      </c>
      <c r="EF531" s="1">
        <f t="shared" ref="EF531:EF547" si="4772">+IF(EE531&gt;0,CT531*4,0)</f>
        <v>0</v>
      </c>
      <c r="EG531" s="18">
        <f t="shared" si="4637"/>
        <v>0</v>
      </c>
      <c r="EH531" s="341"/>
      <c r="EI531" s="44"/>
      <c r="EJ531" s="44"/>
      <c r="EK531" s="44"/>
      <c r="EL531" s="93"/>
      <c r="EM531" s="93"/>
      <c r="EN531" s="93"/>
      <c r="EO531" s="366"/>
      <c r="EP531" s="366"/>
      <c r="EQ531" s="374"/>
      <c r="ER531" s="374"/>
      <c r="ES531" s="374"/>
      <c r="ET531" s="374"/>
      <c r="EU531" s="18">
        <f t="shared" si="4521"/>
        <v>0</v>
      </c>
      <c r="EV531" s="18">
        <f t="shared" si="4522"/>
        <v>0</v>
      </c>
      <c r="EW531" s="341"/>
      <c r="EX531" s="341"/>
      <c r="EY531" s="341"/>
      <c r="EZ531" s="365">
        <f t="shared" si="4376"/>
        <v>0</v>
      </c>
      <c r="FA531" s="44"/>
      <c r="FB531" s="44"/>
      <c r="FC531" s="44"/>
      <c r="FD531" s="45"/>
      <c r="FE531" s="45"/>
      <c r="FF531" s="45"/>
      <c r="FG531" s="300"/>
      <c r="FH531" s="45"/>
      <c r="FI531" s="45"/>
      <c r="FJ531" s="45"/>
      <c r="FK531" s="44"/>
      <c r="FL531" s="44"/>
      <c r="FM531" s="44"/>
      <c r="FN531" s="44"/>
      <c r="FO531" s="294"/>
      <c r="FP531" s="20">
        <f t="shared" si="4529"/>
        <v>0</v>
      </c>
      <c r="FQ531" s="20">
        <f t="shared" si="4523"/>
        <v>0</v>
      </c>
      <c r="FR531" s="20">
        <f t="shared" si="4524"/>
        <v>0</v>
      </c>
      <c r="FS531" s="20">
        <f t="shared" si="4525"/>
        <v>0</v>
      </c>
      <c r="FT531" s="20">
        <f t="shared" si="4526"/>
        <v>0</v>
      </c>
      <c r="FU531" s="20">
        <f t="shared" si="4527"/>
        <v>0</v>
      </c>
      <c r="FV531" s="20">
        <f t="shared" si="4528"/>
        <v>0</v>
      </c>
      <c r="FW531" s="44"/>
    </row>
    <row r="532" spans="1:179" s="316" customFormat="1" ht="24" customHeight="1">
      <c r="A532" s="302"/>
      <c r="B532" s="41">
        <v>4</v>
      </c>
      <c r="C532" s="41">
        <f t="shared" ref="C532" si="4773">B532</f>
        <v>4</v>
      </c>
      <c r="D532" s="41"/>
      <c r="E532" s="41"/>
      <c r="F532" s="41"/>
      <c r="G532" s="41"/>
      <c r="H532" s="42"/>
      <c r="I532" s="42"/>
      <c r="J532" s="303"/>
      <c r="K532" s="303"/>
      <c r="L532" s="303"/>
      <c r="M532" s="303"/>
      <c r="N532" s="42"/>
      <c r="O532" s="42"/>
      <c r="P532" s="304"/>
      <c r="Q532" s="305"/>
      <c r="R532" s="304"/>
      <c r="S532" s="303"/>
      <c r="T532" s="303"/>
      <c r="U532" s="303"/>
      <c r="V532" s="303"/>
      <c r="W532" s="303"/>
      <c r="X532" s="303"/>
      <c r="Y532" s="303"/>
      <c r="Z532" s="303"/>
      <c r="AA532" s="303"/>
      <c r="AB532" s="303"/>
      <c r="AC532" s="304">
        <f t="shared" si="4747"/>
        <v>0</v>
      </c>
      <c r="AD532" s="304">
        <f t="shared" si="4748"/>
        <v>0</v>
      </c>
      <c r="AE532" s="304">
        <f t="shared" si="4749"/>
        <v>0</v>
      </c>
      <c r="AF532" s="304">
        <f t="shared" si="4750"/>
        <v>0</v>
      </c>
      <c r="AG532" s="304">
        <f t="shared" si="4751"/>
        <v>0</v>
      </c>
      <c r="AH532" s="304">
        <f t="shared" si="4752"/>
        <v>0</v>
      </c>
      <c r="AI532" s="304">
        <f t="shared" si="4753"/>
        <v>0</v>
      </c>
      <c r="AJ532" s="304">
        <f t="shared" si="4754"/>
        <v>0</v>
      </c>
      <c r="AK532" s="304">
        <f t="shared" si="4755"/>
        <v>0</v>
      </c>
      <c r="AL532" s="304">
        <f t="shared" si="4756"/>
        <v>0</v>
      </c>
      <c r="AM532" s="304">
        <f t="shared" si="4757"/>
        <v>0</v>
      </c>
      <c r="AN532" s="304">
        <f t="shared" si="4758"/>
        <v>0</v>
      </c>
      <c r="AO532" s="303"/>
      <c r="AP532" s="303"/>
      <c r="AQ532" s="303"/>
      <c r="AR532" s="303"/>
      <c r="AS532" s="306">
        <f t="shared" si="4759"/>
        <v>0</v>
      </c>
      <c r="AT532" s="306">
        <f t="shared" si="4760"/>
        <v>0</v>
      </c>
      <c r="AU532" s="306">
        <f t="shared" si="4761"/>
        <v>0</v>
      </c>
      <c r="AV532" s="306">
        <f t="shared" si="4762"/>
        <v>0</v>
      </c>
      <c r="AW532" s="303"/>
      <c r="AX532" s="333"/>
      <c r="AY532" s="333"/>
      <c r="AZ532" s="333"/>
      <c r="BA532" s="333"/>
      <c r="BB532" s="333"/>
      <c r="BC532" s="333"/>
      <c r="BD532" s="303"/>
      <c r="BE532" s="303"/>
      <c r="BF532" s="303"/>
      <c r="BG532" s="303"/>
      <c r="BH532" s="303"/>
      <c r="BI532" s="303"/>
      <c r="BJ532" s="303"/>
      <c r="BK532" s="303"/>
      <c r="BL532" s="303"/>
      <c r="BM532" s="303"/>
      <c r="BN532" s="307"/>
      <c r="BO532" s="303"/>
      <c r="BP532" s="304"/>
      <c r="BQ532" s="303"/>
      <c r="BR532" s="17">
        <v>1</v>
      </c>
      <c r="BS532" s="1">
        <f t="shared" si="4373"/>
        <v>0</v>
      </c>
      <c r="BT532" s="308">
        <f t="shared" si="4763"/>
        <v>0</v>
      </c>
      <c r="BU532" s="44">
        <v>8</v>
      </c>
      <c r="BV532" s="303"/>
      <c r="BW532" s="303"/>
      <c r="BX532" s="303"/>
      <c r="BY532" s="303"/>
      <c r="BZ532" s="303"/>
      <c r="CA532" s="303"/>
      <c r="CB532" s="303"/>
      <c r="CC532" s="303"/>
      <c r="CD532" s="309"/>
      <c r="CE532" s="309"/>
      <c r="CF532" s="309"/>
      <c r="CG532" s="303"/>
      <c r="CH532" s="304"/>
      <c r="CI532" s="304"/>
      <c r="CJ532" s="304"/>
      <c r="CK532" s="384"/>
      <c r="CL532" s="384"/>
      <c r="CM532" s="384"/>
      <c r="CN532" s="304">
        <f t="shared" si="4764"/>
        <v>0</v>
      </c>
      <c r="CO532" s="304">
        <f t="shared" si="4765"/>
        <v>0</v>
      </c>
      <c r="CP532" s="310">
        <f t="shared" si="4766"/>
        <v>0</v>
      </c>
      <c r="CQ532" s="352"/>
      <c r="CR532" s="311">
        <f t="shared" si="4767"/>
        <v>0</v>
      </c>
      <c r="CS532" s="303"/>
      <c r="CT532" s="303"/>
      <c r="CU532" s="304"/>
      <c r="CV532" s="304"/>
      <c r="CW532" s="304"/>
      <c r="CX532" s="304"/>
      <c r="CY532" s="304"/>
      <c r="CZ532" s="303"/>
      <c r="DA532" s="308">
        <f t="shared" si="4768"/>
        <v>0</v>
      </c>
      <c r="DB532" s="359">
        <f t="shared" si="4374"/>
        <v>0</v>
      </c>
      <c r="DC532" s="359">
        <f t="shared" si="4375"/>
        <v>0</v>
      </c>
      <c r="DD532" s="303"/>
      <c r="DE532" s="303"/>
      <c r="DF532" s="303"/>
      <c r="DG532" s="303"/>
      <c r="DH532" s="303"/>
      <c r="DI532" s="303"/>
      <c r="DJ532" s="303"/>
      <c r="DK532" s="303"/>
      <c r="DL532" s="303"/>
      <c r="DM532" s="303"/>
      <c r="DN532" s="303"/>
      <c r="DO532" s="304"/>
      <c r="DP532" s="304"/>
      <c r="DQ532" s="308">
        <f t="shared" si="4506"/>
        <v>0</v>
      </c>
      <c r="DR532" s="308">
        <f t="shared" si="4507"/>
        <v>0</v>
      </c>
      <c r="DS532" s="308">
        <f t="shared" si="4508"/>
        <v>0</v>
      </c>
      <c r="DT532" s="308">
        <f t="shared" si="4509"/>
        <v>0</v>
      </c>
      <c r="DU532" s="308">
        <f t="shared" si="4510"/>
        <v>0</v>
      </c>
      <c r="DV532" s="308">
        <f t="shared" si="4511"/>
        <v>0</v>
      </c>
      <c r="DW532" s="304"/>
      <c r="DX532" s="304"/>
      <c r="DY532" s="310">
        <f t="shared" si="4512"/>
        <v>0</v>
      </c>
      <c r="DZ532" s="310">
        <f t="shared" si="4513"/>
        <v>0</v>
      </c>
      <c r="EA532" s="310">
        <f t="shared" si="4514"/>
        <v>0</v>
      </c>
      <c r="EB532" s="310">
        <f t="shared" si="4515"/>
        <v>0</v>
      </c>
      <c r="EC532" s="312">
        <f t="shared" si="4769"/>
        <v>0</v>
      </c>
      <c r="ED532" s="313">
        <f t="shared" si="4770"/>
        <v>0</v>
      </c>
      <c r="EE532" s="313">
        <f t="shared" si="4771"/>
        <v>0</v>
      </c>
      <c r="EF532" s="304">
        <f t="shared" si="4772"/>
        <v>0</v>
      </c>
      <c r="EG532" s="312">
        <f t="shared" si="4637"/>
        <v>0</v>
      </c>
      <c r="EH532" s="344"/>
      <c r="EI532" s="303"/>
      <c r="EJ532" s="303"/>
      <c r="EK532" s="303"/>
      <c r="EL532" s="314"/>
      <c r="EM532" s="314"/>
      <c r="EN532" s="314"/>
      <c r="EO532" s="368"/>
      <c r="EP532" s="368"/>
      <c r="EQ532" s="375"/>
      <c r="ER532" s="375"/>
      <c r="ES532" s="375"/>
      <c r="ET532" s="375"/>
      <c r="EU532" s="18">
        <f t="shared" si="4521"/>
        <v>0</v>
      </c>
      <c r="EV532" s="18">
        <f t="shared" si="4522"/>
        <v>0</v>
      </c>
      <c r="EW532" s="344"/>
      <c r="EX532" s="344"/>
      <c r="EY532" s="344"/>
      <c r="EZ532" s="365">
        <f t="shared" si="4376"/>
        <v>0</v>
      </c>
      <c r="FA532" s="303"/>
      <c r="FB532" s="303"/>
      <c r="FC532" s="303"/>
      <c r="FD532" s="315"/>
      <c r="FE532" s="315"/>
      <c r="FF532" s="315"/>
      <c r="FG532" s="337"/>
      <c r="FH532" s="315"/>
      <c r="FI532" s="315"/>
      <c r="FJ532" s="315"/>
      <c r="FK532" s="303"/>
      <c r="FL532" s="303"/>
      <c r="FM532" s="303"/>
      <c r="FN532" s="303"/>
      <c r="FO532" s="333"/>
      <c r="FP532" s="20">
        <f t="shared" si="4529"/>
        <v>0</v>
      </c>
      <c r="FQ532" s="310">
        <f t="shared" si="4523"/>
        <v>0</v>
      </c>
      <c r="FR532" s="310">
        <f t="shared" si="4524"/>
        <v>0</v>
      </c>
      <c r="FS532" s="310">
        <f t="shared" si="4525"/>
        <v>0</v>
      </c>
      <c r="FT532" s="310">
        <f t="shared" si="4526"/>
        <v>0</v>
      </c>
      <c r="FU532" s="310">
        <f t="shared" si="4527"/>
        <v>0</v>
      </c>
      <c r="FV532" s="310">
        <f t="shared" si="4528"/>
        <v>0</v>
      </c>
      <c r="FW532" s="303"/>
    </row>
    <row r="533" spans="1:179" s="301" customFormat="1" ht="27.75" customHeight="1">
      <c r="A533" s="295"/>
      <c r="B533" s="296" t="s">
        <v>254</v>
      </c>
      <c r="C533" s="296" t="str">
        <f>B533</f>
        <v>4.1</v>
      </c>
      <c r="D533" s="296" t="s">
        <v>53</v>
      </c>
      <c r="E533" s="296" t="s">
        <v>53</v>
      </c>
      <c r="F533" s="296">
        <v>51</v>
      </c>
      <c r="G533" s="296">
        <f>F533</f>
        <v>51</v>
      </c>
      <c r="H533" s="297"/>
      <c r="I533" s="297"/>
      <c r="J533" s="294"/>
      <c r="K533" s="294"/>
      <c r="L533" s="294"/>
      <c r="M533" s="294"/>
      <c r="N533" s="297"/>
      <c r="O533" s="297"/>
      <c r="P533" s="1"/>
      <c r="Q533" s="16"/>
      <c r="R533" s="1"/>
      <c r="S533" s="294"/>
      <c r="T533" s="294"/>
      <c r="U533" s="294"/>
      <c r="V533" s="294"/>
      <c r="W533" s="294"/>
      <c r="X533" s="294"/>
      <c r="Y533" s="294"/>
      <c r="Z533" s="294"/>
      <c r="AA533" s="294"/>
      <c r="AB533" s="294"/>
      <c r="AC533" s="1">
        <f t="shared" si="4477"/>
        <v>0</v>
      </c>
      <c r="AD533" s="1">
        <f t="shared" si="4478"/>
        <v>0</v>
      </c>
      <c r="AE533" s="1">
        <f t="shared" si="4479"/>
        <v>0</v>
      </c>
      <c r="AF533" s="1">
        <f t="shared" si="4480"/>
        <v>0</v>
      </c>
      <c r="AG533" s="1">
        <f t="shared" ref="AG533:AH534" si="4774">+IF(AA533=1,1,0)</f>
        <v>0</v>
      </c>
      <c r="AH533" s="1">
        <f t="shared" si="4774"/>
        <v>0</v>
      </c>
      <c r="AI533" s="1">
        <f t="shared" si="4482"/>
        <v>0</v>
      </c>
      <c r="AJ533" s="1">
        <f t="shared" si="4483"/>
        <v>0</v>
      </c>
      <c r="AK533" s="1">
        <f t="shared" si="4484"/>
        <v>0</v>
      </c>
      <c r="AL533" s="1">
        <f t="shared" si="4485"/>
        <v>0</v>
      </c>
      <c r="AM533" s="1">
        <f t="shared" ref="AM533:AN534" si="4775">+IF(AA533=2,1,0)</f>
        <v>0</v>
      </c>
      <c r="AN533" s="1">
        <f t="shared" si="4775"/>
        <v>0</v>
      </c>
      <c r="AO533" s="294"/>
      <c r="AP533" s="294"/>
      <c r="AQ533" s="294"/>
      <c r="AR533" s="294"/>
      <c r="AS533" s="298">
        <f t="shared" si="4759"/>
        <v>0</v>
      </c>
      <c r="AT533" s="298">
        <f t="shared" si="4760"/>
        <v>0</v>
      </c>
      <c r="AU533" s="298">
        <f t="shared" si="4761"/>
        <v>0</v>
      </c>
      <c r="AV533" s="298">
        <f t="shared" si="4762"/>
        <v>0</v>
      </c>
      <c r="AW533" s="294"/>
      <c r="AX533" s="294"/>
      <c r="AY533" s="294">
        <v>1</v>
      </c>
      <c r="AZ533" s="294"/>
      <c r="BA533" s="294"/>
      <c r="BB533" s="294"/>
      <c r="BC533" s="294"/>
      <c r="BD533" s="294"/>
      <c r="BE533" s="294"/>
      <c r="BF533" s="294"/>
      <c r="BG533" s="294"/>
      <c r="BH533" s="294"/>
      <c r="BI533" s="294"/>
      <c r="BJ533" s="294"/>
      <c r="BK533" s="294"/>
      <c r="BL533" s="294"/>
      <c r="BM533" s="294"/>
      <c r="BN533" s="294"/>
      <c r="BO533" s="294"/>
      <c r="BP533" s="1"/>
      <c r="BQ533" s="294"/>
      <c r="BR533" s="17">
        <v>1</v>
      </c>
      <c r="BS533" s="1">
        <f t="shared" si="4373"/>
        <v>0</v>
      </c>
      <c r="BT533" s="17">
        <f t="shared" si="4500"/>
        <v>0</v>
      </c>
      <c r="BU533" s="294"/>
      <c r="BV533" s="294">
        <v>1</v>
      </c>
      <c r="BW533" s="294"/>
      <c r="BX533" s="294"/>
      <c r="BY533" s="294"/>
      <c r="BZ533" s="294"/>
      <c r="CA533" s="294"/>
      <c r="CB533" s="294"/>
      <c r="CC533" s="294"/>
      <c r="CD533" s="1"/>
      <c r="CE533" s="1"/>
      <c r="CF533" s="1"/>
      <c r="CG533" s="294"/>
      <c r="CH533" s="1">
        <v>1</v>
      </c>
      <c r="CI533" s="1"/>
      <c r="CJ533" s="1"/>
      <c r="CK533" s="383"/>
      <c r="CL533" s="383"/>
      <c r="CM533" s="383"/>
      <c r="CN533" s="1">
        <f t="shared" si="4764"/>
        <v>0</v>
      </c>
      <c r="CO533" s="1">
        <f t="shared" si="4765"/>
        <v>0</v>
      </c>
      <c r="CP533" s="20">
        <f t="shared" si="4766"/>
        <v>2.5</v>
      </c>
      <c r="CQ533" s="351"/>
      <c r="CR533" s="299">
        <f t="shared" si="4767"/>
        <v>1</v>
      </c>
      <c r="CS533" s="294"/>
      <c r="CT533" s="294"/>
      <c r="CU533" s="1"/>
      <c r="CV533" s="1"/>
      <c r="CW533" s="1"/>
      <c r="CX533" s="1"/>
      <c r="CY533" s="1">
        <v>1</v>
      </c>
      <c r="CZ533" s="294"/>
      <c r="DA533" s="17">
        <f t="shared" si="4505"/>
        <v>1</v>
      </c>
      <c r="DB533" s="359">
        <f t="shared" si="4374"/>
        <v>1</v>
      </c>
      <c r="DC533" s="359">
        <f t="shared" si="4375"/>
        <v>1</v>
      </c>
      <c r="DD533" s="294"/>
      <c r="DE533" s="294"/>
      <c r="DF533" s="294">
        <v>3</v>
      </c>
      <c r="DG533" s="294"/>
      <c r="DH533" s="294"/>
      <c r="DI533" s="294"/>
      <c r="DJ533" s="294"/>
      <c r="DK533" s="294"/>
      <c r="DL533" s="294"/>
      <c r="DM533" s="294">
        <f>G533</f>
        <v>51</v>
      </c>
      <c r="DN533" s="294"/>
      <c r="DO533" s="1"/>
      <c r="DP533" s="1"/>
      <c r="DQ533" s="17">
        <f t="shared" si="4506"/>
        <v>0</v>
      </c>
      <c r="DR533" s="17">
        <f t="shared" si="4507"/>
        <v>0</v>
      </c>
      <c r="DS533" s="17">
        <f t="shared" si="4508"/>
        <v>0</v>
      </c>
      <c r="DT533" s="17">
        <f t="shared" si="4509"/>
        <v>0</v>
      </c>
      <c r="DU533" s="17">
        <f t="shared" si="4510"/>
        <v>0</v>
      </c>
      <c r="DV533" s="17">
        <f t="shared" si="4511"/>
        <v>0</v>
      </c>
      <c r="DW533" s="1"/>
      <c r="DX533" s="1"/>
      <c r="DY533" s="20">
        <f t="shared" si="4512"/>
        <v>0</v>
      </c>
      <c r="DZ533" s="20">
        <f t="shared" si="4513"/>
        <v>0</v>
      </c>
      <c r="EA533" s="20">
        <f t="shared" si="4514"/>
        <v>0</v>
      </c>
      <c r="EB533" s="20">
        <f t="shared" si="4515"/>
        <v>0</v>
      </c>
      <c r="EC533" s="18">
        <f t="shared" si="4769"/>
        <v>0</v>
      </c>
      <c r="ED533" s="19">
        <f t="shared" si="4517"/>
        <v>0</v>
      </c>
      <c r="EE533" s="19">
        <f t="shared" si="4771"/>
        <v>0</v>
      </c>
      <c r="EF533" s="1">
        <f t="shared" si="4772"/>
        <v>0</v>
      </c>
      <c r="EG533" s="18">
        <f t="shared" si="4637"/>
        <v>0</v>
      </c>
      <c r="EH533" s="341"/>
      <c r="EI533" s="294"/>
      <c r="EJ533" s="294"/>
      <c r="EK533" s="294">
        <v>4.5</v>
      </c>
      <c r="EL533" s="19">
        <v>1</v>
      </c>
      <c r="EM533" s="19"/>
      <c r="EN533" s="19"/>
      <c r="EO533" s="366"/>
      <c r="EP533" s="366"/>
      <c r="EQ533" s="374"/>
      <c r="ER533" s="374"/>
      <c r="ES533" s="374"/>
      <c r="ET533" s="374"/>
      <c r="EU533" s="18">
        <f t="shared" si="4521"/>
        <v>0</v>
      </c>
      <c r="EV533" s="18">
        <f t="shared" si="4522"/>
        <v>2</v>
      </c>
      <c r="EW533" s="341">
        <v>1</v>
      </c>
      <c r="EX533" s="341">
        <v>1</v>
      </c>
      <c r="EY533" s="341">
        <v>4</v>
      </c>
      <c r="EZ533" s="365">
        <f t="shared" si="4376"/>
        <v>0</v>
      </c>
      <c r="FA533" s="294"/>
      <c r="FB533" s="294"/>
      <c r="FC533" s="294"/>
      <c r="FD533" s="300"/>
      <c r="FE533" s="300"/>
      <c r="FF533" s="300"/>
      <c r="FG533" s="300"/>
      <c r="FH533" s="300"/>
      <c r="FI533" s="300"/>
      <c r="FJ533" s="300"/>
      <c r="FK533" s="294"/>
      <c r="FL533" s="294"/>
      <c r="FM533" s="294"/>
      <c r="FN533" s="294"/>
      <c r="FO533" s="294"/>
      <c r="FP533" s="20">
        <f t="shared" si="4529"/>
        <v>0</v>
      </c>
      <c r="FQ533" s="20">
        <f t="shared" si="4523"/>
        <v>0</v>
      </c>
      <c r="FR533" s="20">
        <f t="shared" si="4524"/>
        <v>3</v>
      </c>
      <c r="FS533" s="20">
        <f t="shared" si="4525"/>
        <v>0</v>
      </c>
      <c r="FT533" s="20">
        <f t="shared" si="4526"/>
        <v>0</v>
      </c>
      <c r="FU533" s="20">
        <f t="shared" si="4527"/>
        <v>0</v>
      </c>
      <c r="FV533" s="20">
        <f t="shared" si="4528"/>
        <v>0</v>
      </c>
      <c r="FW533" s="294"/>
    </row>
    <row r="534" spans="1:179" s="316" customFormat="1" ht="24" customHeight="1">
      <c r="A534" s="302"/>
      <c r="B534" s="41">
        <v>5</v>
      </c>
      <c r="C534" s="41">
        <f t="shared" ref="C534" si="4776">B534</f>
        <v>5</v>
      </c>
      <c r="D534" s="41"/>
      <c r="E534" s="41"/>
      <c r="F534" s="41"/>
      <c r="G534" s="41"/>
      <c r="H534" s="42"/>
      <c r="I534" s="42"/>
      <c r="J534" s="303"/>
      <c r="K534" s="303"/>
      <c r="L534" s="303"/>
      <c r="M534" s="303"/>
      <c r="N534" s="42"/>
      <c r="O534" s="42"/>
      <c r="P534" s="304"/>
      <c r="Q534" s="305"/>
      <c r="R534" s="304"/>
      <c r="S534" s="303"/>
      <c r="T534" s="303"/>
      <c r="U534" s="303"/>
      <c r="V534" s="303"/>
      <c r="W534" s="303"/>
      <c r="X534" s="303"/>
      <c r="Y534" s="303"/>
      <c r="Z534" s="303"/>
      <c r="AA534" s="303"/>
      <c r="AB534" s="303"/>
      <c r="AC534" s="304">
        <f t="shared" si="4477"/>
        <v>0</v>
      </c>
      <c r="AD534" s="304">
        <f t="shared" si="4478"/>
        <v>0</v>
      </c>
      <c r="AE534" s="304">
        <f t="shared" si="4479"/>
        <v>0</v>
      </c>
      <c r="AF534" s="304">
        <f t="shared" si="4480"/>
        <v>0</v>
      </c>
      <c r="AG534" s="304">
        <f t="shared" si="4774"/>
        <v>0</v>
      </c>
      <c r="AH534" s="304">
        <f t="shared" si="4774"/>
        <v>0</v>
      </c>
      <c r="AI534" s="304">
        <f t="shared" si="4482"/>
        <v>0</v>
      </c>
      <c r="AJ534" s="304">
        <f t="shared" si="4483"/>
        <v>0</v>
      </c>
      <c r="AK534" s="304">
        <f t="shared" si="4484"/>
        <v>0</v>
      </c>
      <c r="AL534" s="304">
        <f t="shared" si="4485"/>
        <v>0</v>
      </c>
      <c r="AM534" s="304">
        <f t="shared" si="4775"/>
        <v>0</v>
      </c>
      <c r="AN534" s="304">
        <f t="shared" si="4775"/>
        <v>0</v>
      </c>
      <c r="AO534" s="303"/>
      <c r="AP534" s="303"/>
      <c r="AQ534" s="303"/>
      <c r="AR534" s="303"/>
      <c r="AS534" s="306">
        <f t="shared" si="4759"/>
        <v>0</v>
      </c>
      <c r="AT534" s="306">
        <f t="shared" si="4760"/>
        <v>0</v>
      </c>
      <c r="AU534" s="306">
        <f t="shared" si="4761"/>
        <v>0</v>
      </c>
      <c r="AV534" s="306">
        <f t="shared" si="4762"/>
        <v>0</v>
      </c>
      <c r="AW534" s="303"/>
      <c r="AX534" s="333"/>
      <c r="AY534" s="333"/>
      <c r="AZ534" s="333"/>
      <c r="BA534" s="333"/>
      <c r="BB534" s="333"/>
      <c r="BC534" s="333"/>
      <c r="BD534" s="303"/>
      <c r="BE534" s="303"/>
      <c r="BF534" s="303"/>
      <c r="BG534" s="303"/>
      <c r="BH534" s="303"/>
      <c r="BI534" s="303"/>
      <c r="BJ534" s="303"/>
      <c r="BK534" s="303"/>
      <c r="BL534" s="303"/>
      <c r="BM534" s="303"/>
      <c r="BN534" s="307"/>
      <c r="BO534" s="303"/>
      <c r="BP534" s="304"/>
      <c r="BQ534" s="303"/>
      <c r="BR534" s="17">
        <v>2</v>
      </c>
      <c r="BS534" s="1">
        <f t="shared" si="4373"/>
        <v>0</v>
      </c>
      <c r="BT534" s="308">
        <f t="shared" si="4500"/>
        <v>0</v>
      </c>
      <c r="BU534" s="44">
        <v>8</v>
      </c>
      <c r="BV534" s="303"/>
      <c r="BW534" s="303"/>
      <c r="BX534" s="303"/>
      <c r="BY534" s="303"/>
      <c r="BZ534" s="303"/>
      <c r="CA534" s="303"/>
      <c r="CB534" s="303"/>
      <c r="CC534" s="303"/>
      <c r="CD534" s="309"/>
      <c r="CE534" s="309"/>
      <c r="CF534" s="309"/>
      <c r="CG534" s="303"/>
      <c r="CH534" s="304"/>
      <c r="CI534" s="304"/>
      <c r="CJ534" s="304"/>
      <c r="CK534" s="384"/>
      <c r="CL534" s="384"/>
      <c r="CM534" s="384"/>
      <c r="CN534" s="304">
        <f t="shared" si="4764"/>
        <v>0</v>
      </c>
      <c r="CO534" s="304">
        <f t="shared" si="4765"/>
        <v>0</v>
      </c>
      <c r="CP534" s="310">
        <f t="shared" si="4766"/>
        <v>0</v>
      </c>
      <c r="CQ534" s="352"/>
      <c r="CR534" s="311">
        <f t="shared" si="4767"/>
        <v>0</v>
      </c>
      <c r="CS534" s="303"/>
      <c r="CT534" s="303"/>
      <c r="CU534" s="304"/>
      <c r="CV534" s="304"/>
      <c r="CW534" s="304"/>
      <c r="CX534" s="304"/>
      <c r="CY534" s="304"/>
      <c r="CZ534" s="303"/>
      <c r="DA534" s="308">
        <f t="shared" si="4505"/>
        <v>0</v>
      </c>
      <c r="DB534" s="359">
        <f t="shared" si="4374"/>
        <v>0</v>
      </c>
      <c r="DC534" s="359">
        <f t="shared" si="4375"/>
        <v>0</v>
      </c>
      <c r="DD534" s="303"/>
      <c r="DE534" s="303"/>
      <c r="DF534" s="303"/>
      <c r="DG534" s="303"/>
      <c r="DH534" s="303"/>
      <c r="DI534" s="303"/>
      <c r="DJ534" s="303"/>
      <c r="DK534" s="303"/>
      <c r="DL534" s="303"/>
      <c r="DM534" s="303"/>
      <c r="DN534" s="303"/>
      <c r="DO534" s="304"/>
      <c r="DP534" s="304"/>
      <c r="DQ534" s="308">
        <f t="shared" si="4506"/>
        <v>0</v>
      </c>
      <c r="DR534" s="308">
        <f t="shared" si="4507"/>
        <v>0</v>
      </c>
      <c r="DS534" s="308">
        <f t="shared" si="4508"/>
        <v>0</v>
      </c>
      <c r="DT534" s="308">
        <f t="shared" si="4509"/>
        <v>0</v>
      </c>
      <c r="DU534" s="308">
        <f t="shared" si="4510"/>
        <v>0</v>
      </c>
      <c r="DV534" s="308">
        <f t="shared" si="4511"/>
        <v>0</v>
      </c>
      <c r="DW534" s="304"/>
      <c r="DX534" s="304"/>
      <c r="DY534" s="310">
        <f t="shared" si="4512"/>
        <v>0</v>
      </c>
      <c r="DZ534" s="310">
        <f t="shared" si="4513"/>
        <v>0</v>
      </c>
      <c r="EA534" s="310">
        <f t="shared" si="4514"/>
        <v>0</v>
      </c>
      <c r="EB534" s="310">
        <f t="shared" si="4515"/>
        <v>0</v>
      </c>
      <c r="EC534" s="312">
        <f t="shared" si="4769"/>
        <v>0</v>
      </c>
      <c r="ED534" s="313">
        <f t="shared" si="4517"/>
        <v>0</v>
      </c>
      <c r="EE534" s="313">
        <f t="shared" si="4771"/>
        <v>0</v>
      </c>
      <c r="EF534" s="304">
        <f t="shared" si="4772"/>
        <v>0</v>
      </c>
      <c r="EG534" s="312">
        <f t="shared" si="4637"/>
        <v>0</v>
      </c>
      <c r="EH534" s="344"/>
      <c r="EI534" s="303"/>
      <c r="EJ534" s="303"/>
      <c r="EK534" s="303"/>
      <c r="EL534" s="314"/>
      <c r="EM534" s="314"/>
      <c r="EN534" s="314"/>
      <c r="EO534" s="368"/>
      <c r="EP534" s="368"/>
      <c r="EQ534" s="375"/>
      <c r="ER534" s="375"/>
      <c r="ES534" s="375"/>
      <c r="ET534" s="375"/>
      <c r="EU534" s="18">
        <f t="shared" si="4521"/>
        <v>0</v>
      </c>
      <c r="EV534" s="18">
        <f t="shared" si="4522"/>
        <v>0</v>
      </c>
      <c r="EW534" s="344"/>
      <c r="EX534" s="344"/>
      <c r="EY534" s="344"/>
      <c r="EZ534" s="365">
        <f t="shared" si="4376"/>
        <v>0</v>
      </c>
      <c r="FA534" s="303"/>
      <c r="FB534" s="303"/>
      <c r="FC534" s="303"/>
      <c r="FD534" s="315"/>
      <c r="FE534" s="315"/>
      <c r="FF534" s="315"/>
      <c r="FG534" s="337"/>
      <c r="FH534" s="315"/>
      <c r="FI534" s="315"/>
      <c r="FJ534" s="315"/>
      <c r="FK534" s="303"/>
      <c r="FL534" s="303"/>
      <c r="FM534" s="303"/>
      <c r="FN534" s="303"/>
      <c r="FO534" s="333"/>
      <c r="FP534" s="20">
        <f t="shared" si="4529"/>
        <v>0</v>
      </c>
      <c r="FQ534" s="310">
        <f t="shared" si="4523"/>
        <v>0</v>
      </c>
      <c r="FR534" s="310">
        <f t="shared" si="4524"/>
        <v>0</v>
      </c>
      <c r="FS534" s="310">
        <f t="shared" si="4525"/>
        <v>0</v>
      </c>
      <c r="FT534" s="310">
        <f t="shared" si="4526"/>
        <v>0</v>
      </c>
      <c r="FU534" s="310">
        <f t="shared" si="4527"/>
        <v>0</v>
      </c>
      <c r="FV534" s="310">
        <f t="shared" si="4528"/>
        <v>0</v>
      </c>
      <c r="FW534" s="303"/>
    </row>
    <row r="535" spans="1:179" s="301" customFormat="1" ht="27.75" customHeight="1">
      <c r="A535" s="295"/>
      <c r="B535" s="296" t="s">
        <v>202</v>
      </c>
      <c r="C535" s="296" t="str">
        <f>B535</f>
        <v>5.1</v>
      </c>
      <c r="D535" s="296" t="s">
        <v>53</v>
      </c>
      <c r="E535" s="296" t="s">
        <v>53</v>
      </c>
      <c r="F535" s="296">
        <v>22</v>
      </c>
      <c r="G535" s="296">
        <f>F535</f>
        <v>22</v>
      </c>
      <c r="H535" s="297"/>
      <c r="I535" s="297"/>
      <c r="J535" s="294"/>
      <c r="K535" s="294"/>
      <c r="L535" s="294"/>
      <c r="M535" s="294"/>
      <c r="N535" s="297"/>
      <c r="O535" s="297"/>
      <c r="P535" s="1"/>
      <c r="Q535" s="16"/>
      <c r="R535" s="1"/>
      <c r="S535" s="294"/>
      <c r="T535" s="294"/>
      <c r="U535" s="294"/>
      <c r="V535" s="294"/>
      <c r="W535" s="294"/>
      <c r="X535" s="294"/>
      <c r="Y535" s="294"/>
      <c r="Z535" s="294"/>
      <c r="AA535" s="294"/>
      <c r="AB535" s="294"/>
      <c r="AC535" s="1">
        <f t="shared" ref="AC535:AC537" si="4777">+IF(S535=1,1,0)+IF(T535=1,1,0)</f>
        <v>0</v>
      </c>
      <c r="AD535" s="1">
        <f t="shared" ref="AD535:AD537" si="4778">+IF(U535=1,1,0)+IF(V535=1,1,0)</f>
        <v>0</v>
      </c>
      <c r="AE535" s="1">
        <f t="shared" ref="AE535:AE537" si="4779">+IF(W535=1,1,0)+IF(X535=1,1,0)</f>
        <v>0</v>
      </c>
      <c r="AF535" s="1">
        <f t="shared" ref="AF535:AF537" si="4780">+IF(Y535=1,1,0)+IF(Z535=1,1,0)</f>
        <v>0</v>
      </c>
      <c r="AG535" s="1">
        <f t="shared" ref="AG535:AG537" si="4781">+IF(AA535=1,1,0)</f>
        <v>0</v>
      </c>
      <c r="AH535" s="1">
        <f t="shared" ref="AH535:AH537" si="4782">+IF(AB535=1,1,0)</f>
        <v>0</v>
      </c>
      <c r="AI535" s="1">
        <f t="shared" ref="AI535:AI537" si="4783">+IF(S535=2,1,0)+IF(T535=2,1,0)</f>
        <v>0</v>
      </c>
      <c r="AJ535" s="1">
        <f t="shared" ref="AJ535:AJ537" si="4784">+IF(U535=2,1,0)+IF(V535=2,1,0)</f>
        <v>0</v>
      </c>
      <c r="AK535" s="1">
        <f t="shared" ref="AK535:AK537" si="4785">+IF(X535=2,1,0)+IF(W535=2,1,0)</f>
        <v>0</v>
      </c>
      <c r="AL535" s="1">
        <f t="shared" ref="AL535:AL537" si="4786">+IF(Y535=2,1,0)+IF(Z535=2,1,0)</f>
        <v>0</v>
      </c>
      <c r="AM535" s="1">
        <f t="shared" ref="AM535:AM537" si="4787">+IF(AA535=2,1,0)</f>
        <v>0</v>
      </c>
      <c r="AN535" s="1">
        <f t="shared" ref="AN535:AN537" si="4788">+IF(AB535=2,1,0)</f>
        <v>0</v>
      </c>
      <c r="AO535" s="294"/>
      <c r="AP535" s="294">
        <f>G535</f>
        <v>22</v>
      </c>
      <c r="AQ535" s="294"/>
      <c r="AR535" s="294"/>
      <c r="AS535" s="298">
        <f t="shared" si="4759"/>
        <v>0</v>
      </c>
      <c r="AT535" s="298">
        <f t="shared" si="4760"/>
        <v>1</v>
      </c>
      <c r="AU535" s="298">
        <f t="shared" si="4761"/>
        <v>0</v>
      </c>
      <c r="AV535" s="298">
        <f t="shared" si="4762"/>
        <v>0</v>
      </c>
      <c r="AW535" s="294"/>
      <c r="AX535" s="294"/>
      <c r="AY535" s="294">
        <v>1</v>
      </c>
      <c r="AZ535" s="294"/>
      <c r="BA535" s="294"/>
      <c r="BB535" s="294"/>
      <c r="BC535" s="294"/>
      <c r="BD535" s="294"/>
      <c r="BE535" s="294"/>
      <c r="BF535" s="294"/>
      <c r="BG535" s="294"/>
      <c r="BH535" s="294"/>
      <c r="BI535" s="294"/>
      <c r="BJ535" s="294"/>
      <c r="BK535" s="294"/>
      <c r="BL535" s="294"/>
      <c r="BM535" s="294"/>
      <c r="BN535" s="294"/>
      <c r="BO535" s="294"/>
      <c r="BP535" s="1"/>
      <c r="BQ535" s="294"/>
      <c r="BR535" s="17">
        <v>1</v>
      </c>
      <c r="BS535" s="1">
        <f t="shared" si="4373"/>
        <v>0</v>
      </c>
      <c r="BT535" s="17">
        <f t="shared" ref="BT535:BT537" si="4789">+BS535*2</f>
        <v>0</v>
      </c>
      <c r="BU535" s="294"/>
      <c r="BV535" s="294">
        <v>1</v>
      </c>
      <c r="BW535" s="294"/>
      <c r="BX535" s="294"/>
      <c r="BY535" s="294"/>
      <c r="BZ535" s="294"/>
      <c r="CA535" s="294"/>
      <c r="CB535" s="294"/>
      <c r="CC535" s="294"/>
      <c r="CD535" s="1"/>
      <c r="CE535" s="1"/>
      <c r="CF535" s="1"/>
      <c r="CG535" s="294"/>
      <c r="CH535" s="1">
        <v>1</v>
      </c>
      <c r="CI535" s="1"/>
      <c r="CJ535" s="1"/>
      <c r="CK535" s="383"/>
      <c r="CL535" s="383"/>
      <c r="CM535" s="383"/>
      <c r="CN535" s="1">
        <f t="shared" si="4764"/>
        <v>0</v>
      </c>
      <c r="CO535" s="1">
        <f t="shared" si="4765"/>
        <v>0</v>
      </c>
      <c r="CP535" s="20">
        <f t="shared" si="4766"/>
        <v>2.5</v>
      </c>
      <c r="CQ535" s="351"/>
      <c r="CR535" s="299">
        <f t="shared" si="4767"/>
        <v>1</v>
      </c>
      <c r="CS535" s="294"/>
      <c r="CT535" s="294"/>
      <c r="CU535" s="1"/>
      <c r="CV535" s="1"/>
      <c r="CW535" s="1">
        <v>1</v>
      </c>
      <c r="CX535" s="1"/>
      <c r="CY535" s="1"/>
      <c r="CZ535" s="294">
        <v>2</v>
      </c>
      <c r="DA535" s="17">
        <f t="shared" ref="DA535:DA537" si="4790">+CY535</f>
        <v>0</v>
      </c>
      <c r="DB535" s="359">
        <f t="shared" si="4374"/>
        <v>2</v>
      </c>
      <c r="DC535" s="359">
        <f t="shared" si="4375"/>
        <v>1</v>
      </c>
      <c r="DD535" s="294"/>
      <c r="DE535" s="294">
        <v>3</v>
      </c>
      <c r="DF535" s="294"/>
      <c r="DG535" s="294"/>
      <c r="DH535" s="294"/>
      <c r="DI535" s="294"/>
      <c r="DJ535" s="294"/>
      <c r="DK535" s="294"/>
      <c r="DL535" s="294"/>
      <c r="DM535" s="294"/>
      <c r="DN535" s="294"/>
      <c r="DO535" s="1"/>
      <c r="DP535" s="1"/>
      <c r="DQ535" s="17">
        <f t="shared" si="4506"/>
        <v>0</v>
      </c>
      <c r="DR535" s="17">
        <f t="shared" si="4507"/>
        <v>0</v>
      </c>
      <c r="DS535" s="17">
        <f t="shared" si="4508"/>
        <v>0</v>
      </c>
      <c r="DT535" s="17">
        <f t="shared" si="4509"/>
        <v>0</v>
      </c>
      <c r="DU535" s="17">
        <f t="shared" si="4510"/>
        <v>0</v>
      </c>
      <c r="DV535" s="17">
        <f t="shared" si="4511"/>
        <v>0</v>
      </c>
      <c r="DW535" s="1"/>
      <c r="DX535" s="1"/>
      <c r="DY535" s="20">
        <f t="shared" si="4512"/>
        <v>0</v>
      </c>
      <c r="DZ535" s="20">
        <f t="shared" si="4513"/>
        <v>0</v>
      </c>
      <c r="EA535" s="20">
        <f t="shared" si="4514"/>
        <v>0</v>
      </c>
      <c r="EB535" s="20">
        <f t="shared" si="4515"/>
        <v>0</v>
      </c>
      <c r="EC535" s="18">
        <f t="shared" si="4769"/>
        <v>0</v>
      </c>
      <c r="ED535" s="19">
        <f t="shared" ref="ED535:ED537" si="4791">+IF(EC535&lt;&gt;0,EC535*3,0)</f>
        <v>0</v>
      </c>
      <c r="EE535" s="19">
        <f t="shared" si="4771"/>
        <v>0</v>
      </c>
      <c r="EF535" s="1">
        <f t="shared" si="4772"/>
        <v>0</v>
      </c>
      <c r="EG535" s="18">
        <f>+IF(AND(CT535+EC535=0,SUM(AO535:AR535)&gt;0,SUM(DK535:DN535)&gt;0),(CU535+CV535+CW535+CX535)*2+CY535*5,(EC535+CT535-FO535)*5)+IF(AND(EC535+DQ535+CT535=0,SUM(AO535:AR535)&gt;0),SUM(CU535:CX535)*2+CY535*5,0)-2</f>
        <v>0</v>
      </c>
      <c r="EH535" s="341"/>
      <c r="EI535" s="294"/>
      <c r="EJ535" s="294">
        <v>4.5</v>
      </c>
      <c r="EK535" s="294"/>
      <c r="EL535" s="19">
        <v>1</v>
      </c>
      <c r="EM535" s="19"/>
      <c r="EN535" s="19"/>
      <c r="EO535" s="366"/>
      <c r="EP535" s="366"/>
      <c r="EQ535" s="374"/>
      <c r="ER535" s="374"/>
      <c r="ES535" s="374"/>
      <c r="ET535" s="374"/>
      <c r="EU535" s="18">
        <f t="shared" si="4521"/>
        <v>4</v>
      </c>
      <c r="EV535" s="18">
        <f t="shared" si="4522"/>
        <v>2</v>
      </c>
      <c r="EW535" s="341">
        <v>1</v>
      </c>
      <c r="EX535" s="341">
        <v>1</v>
      </c>
      <c r="EY535" s="341">
        <v>2</v>
      </c>
      <c r="EZ535" s="365">
        <f t="shared" si="4376"/>
        <v>0</v>
      </c>
      <c r="FA535" s="294"/>
      <c r="FB535" s="294"/>
      <c r="FC535" s="294"/>
      <c r="FD535" s="300"/>
      <c r="FE535" s="300"/>
      <c r="FF535" s="300"/>
      <c r="FG535" s="300"/>
      <c r="FH535" s="300"/>
      <c r="FI535" s="300"/>
      <c r="FJ535" s="300">
        <f>F535</f>
        <v>22</v>
      </c>
      <c r="FK535" s="294"/>
      <c r="FL535" s="294"/>
      <c r="FM535" s="294"/>
      <c r="FN535" s="294"/>
      <c r="FO535" s="294"/>
      <c r="FP535" s="20">
        <f t="shared" si="4529"/>
        <v>0</v>
      </c>
      <c r="FQ535" s="20">
        <f t="shared" si="4523"/>
        <v>3</v>
      </c>
      <c r="FR535" s="20">
        <f t="shared" si="4524"/>
        <v>0</v>
      </c>
      <c r="FS535" s="20">
        <f t="shared" si="4525"/>
        <v>0</v>
      </c>
      <c r="FT535" s="20">
        <f t="shared" si="4526"/>
        <v>0</v>
      </c>
      <c r="FU535" s="20">
        <f t="shared" si="4527"/>
        <v>0</v>
      </c>
      <c r="FV535" s="20">
        <f t="shared" si="4528"/>
        <v>0</v>
      </c>
      <c r="FW535" s="294"/>
    </row>
    <row r="536" spans="1:179" s="301" customFormat="1" ht="27.75" customHeight="1">
      <c r="A536" s="295"/>
      <c r="B536" s="296" t="s">
        <v>205</v>
      </c>
      <c r="C536" s="296" t="str">
        <f>B536</f>
        <v>5.2</v>
      </c>
      <c r="D536" s="296" t="s">
        <v>53</v>
      </c>
      <c r="E536" s="296" t="s">
        <v>53</v>
      </c>
      <c r="F536" s="296">
        <v>41</v>
      </c>
      <c r="G536" s="296">
        <f>F536</f>
        <v>41</v>
      </c>
      <c r="H536" s="297"/>
      <c r="I536" s="297"/>
      <c r="J536" s="294"/>
      <c r="K536" s="294"/>
      <c r="L536" s="294"/>
      <c r="M536" s="294"/>
      <c r="N536" s="297"/>
      <c r="O536" s="297"/>
      <c r="P536" s="1"/>
      <c r="Q536" s="16"/>
      <c r="R536" s="1"/>
      <c r="S536" s="294"/>
      <c r="T536" s="294"/>
      <c r="U536" s="294"/>
      <c r="V536" s="294"/>
      <c r="W536" s="294"/>
      <c r="X536" s="294"/>
      <c r="Y536" s="294"/>
      <c r="Z536" s="294"/>
      <c r="AA536" s="294"/>
      <c r="AB536" s="294"/>
      <c r="AC536" s="1">
        <f t="shared" si="4777"/>
        <v>0</v>
      </c>
      <c r="AD536" s="1">
        <f t="shared" si="4778"/>
        <v>0</v>
      </c>
      <c r="AE536" s="1">
        <f t="shared" si="4779"/>
        <v>0</v>
      </c>
      <c r="AF536" s="1">
        <f t="shared" si="4780"/>
        <v>0</v>
      </c>
      <c r="AG536" s="1">
        <f t="shared" si="4781"/>
        <v>0</v>
      </c>
      <c r="AH536" s="1">
        <f t="shared" si="4782"/>
        <v>0</v>
      </c>
      <c r="AI536" s="1">
        <f t="shared" si="4783"/>
        <v>0</v>
      </c>
      <c r="AJ536" s="1">
        <f t="shared" si="4784"/>
        <v>0</v>
      </c>
      <c r="AK536" s="1">
        <f t="shared" si="4785"/>
        <v>0</v>
      </c>
      <c r="AL536" s="1">
        <f t="shared" si="4786"/>
        <v>0</v>
      </c>
      <c r="AM536" s="1">
        <f t="shared" si="4787"/>
        <v>0</v>
      </c>
      <c r="AN536" s="1">
        <f t="shared" si="4788"/>
        <v>0</v>
      </c>
      <c r="AO536" s="294"/>
      <c r="AP536" s="294">
        <f>G536</f>
        <v>41</v>
      </c>
      <c r="AQ536" s="294"/>
      <c r="AR536" s="294"/>
      <c r="AS536" s="298">
        <f t="shared" si="4759"/>
        <v>0</v>
      </c>
      <c r="AT536" s="298">
        <f t="shared" si="4760"/>
        <v>1</v>
      </c>
      <c r="AU536" s="298">
        <f t="shared" si="4761"/>
        <v>0</v>
      </c>
      <c r="AV536" s="298">
        <f t="shared" si="4762"/>
        <v>0</v>
      </c>
      <c r="AW536" s="294"/>
      <c r="AX536" s="294"/>
      <c r="AY536" s="294">
        <v>1</v>
      </c>
      <c r="AZ536" s="294"/>
      <c r="BA536" s="294"/>
      <c r="BB536" s="294"/>
      <c r="BC536" s="294"/>
      <c r="BD536" s="294"/>
      <c r="BE536" s="294"/>
      <c r="BF536" s="294"/>
      <c r="BG536" s="294"/>
      <c r="BH536" s="294"/>
      <c r="BI536" s="294"/>
      <c r="BJ536" s="294"/>
      <c r="BK536" s="294"/>
      <c r="BL536" s="294"/>
      <c r="BM536" s="294"/>
      <c r="BN536" s="294"/>
      <c r="BO536" s="294"/>
      <c r="BP536" s="1"/>
      <c r="BQ536" s="294"/>
      <c r="BR536" s="17">
        <v>1</v>
      </c>
      <c r="BS536" s="1">
        <f t="shared" si="4373"/>
        <v>0</v>
      </c>
      <c r="BT536" s="17">
        <f t="shared" si="4789"/>
        <v>0</v>
      </c>
      <c r="BU536" s="294"/>
      <c r="BV536" s="294">
        <v>1</v>
      </c>
      <c r="BW536" s="294"/>
      <c r="BX536" s="294"/>
      <c r="BY536" s="294"/>
      <c r="BZ536" s="294"/>
      <c r="CA536" s="294"/>
      <c r="CB536" s="294"/>
      <c r="CC536" s="294"/>
      <c r="CD536" s="1"/>
      <c r="CE536" s="1"/>
      <c r="CF536" s="1"/>
      <c r="CG536" s="294"/>
      <c r="CH536" s="1">
        <v>1</v>
      </c>
      <c r="CI536" s="1"/>
      <c r="CJ536" s="1"/>
      <c r="CK536" s="383"/>
      <c r="CL536" s="383"/>
      <c r="CM536" s="383"/>
      <c r="CN536" s="1">
        <f t="shared" si="4764"/>
        <v>0</v>
      </c>
      <c r="CO536" s="1">
        <f t="shared" si="4765"/>
        <v>0</v>
      </c>
      <c r="CP536" s="20">
        <f t="shared" si="4766"/>
        <v>2.5</v>
      </c>
      <c r="CQ536" s="351"/>
      <c r="CR536" s="299">
        <f t="shared" si="4767"/>
        <v>1</v>
      </c>
      <c r="CS536" s="294"/>
      <c r="CT536" s="294"/>
      <c r="CU536" s="1"/>
      <c r="CV536" s="1"/>
      <c r="CW536" s="1">
        <v>2</v>
      </c>
      <c r="CX536" s="1"/>
      <c r="CY536" s="1"/>
      <c r="CZ536" s="294">
        <v>5</v>
      </c>
      <c r="DA536" s="17">
        <f t="shared" si="4790"/>
        <v>0</v>
      </c>
      <c r="DB536" s="359">
        <f t="shared" si="4374"/>
        <v>5</v>
      </c>
      <c r="DC536" s="359">
        <f t="shared" si="4375"/>
        <v>2</v>
      </c>
      <c r="DD536" s="294"/>
      <c r="DE536" s="294">
        <v>6</v>
      </c>
      <c r="DF536" s="294"/>
      <c r="DG536" s="294"/>
      <c r="DH536" s="294"/>
      <c r="DI536" s="294"/>
      <c r="DJ536" s="294"/>
      <c r="DK536" s="294"/>
      <c r="DL536" s="294"/>
      <c r="DM536" s="294"/>
      <c r="DN536" s="294"/>
      <c r="DO536" s="1"/>
      <c r="DP536" s="1"/>
      <c r="DQ536" s="17">
        <f t="shared" si="4506"/>
        <v>0</v>
      </c>
      <c r="DR536" s="17">
        <f t="shared" si="4507"/>
        <v>0</v>
      </c>
      <c r="DS536" s="17">
        <f t="shared" si="4508"/>
        <v>0</v>
      </c>
      <c r="DT536" s="17">
        <f t="shared" si="4509"/>
        <v>0</v>
      </c>
      <c r="DU536" s="17">
        <f t="shared" si="4510"/>
        <v>0</v>
      </c>
      <c r="DV536" s="17">
        <f t="shared" si="4511"/>
        <v>0</v>
      </c>
      <c r="DW536" s="1"/>
      <c r="DX536" s="1"/>
      <c r="DY536" s="20">
        <f t="shared" si="4512"/>
        <v>0</v>
      </c>
      <c r="DZ536" s="20">
        <f t="shared" si="4513"/>
        <v>0</v>
      </c>
      <c r="EA536" s="20">
        <f t="shared" si="4514"/>
        <v>0</v>
      </c>
      <c r="EB536" s="20">
        <f t="shared" si="4515"/>
        <v>0</v>
      </c>
      <c r="EC536" s="18">
        <f t="shared" si="4769"/>
        <v>1</v>
      </c>
      <c r="ED536" s="19">
        <f t="shared" si="4791"/>
        <v>3</v>
      </c>
      <c r="EE536" s="19">
        <f t="shared" si="4771"/>
        <v>0</v>
      </c>
      <c r="EF536" s="1">
        <f t="shared" si="4772"/>
        <v>0</v>
      </c>
      <c r="EG536" s="18"/>
      <c r="EH536" s="341"/>
      <c r="EI536" s="294"/>
      <c r="EJ536" s="294">
        <v>9</v>
      </c>
      <c r="EK536" s="294"/>
      <c r="EL536" s="19">
        <v>1</v>
      </c>
      <c r="EM536" s="19"/>
      <c r="EN536" s="19"/>
      <c r="EO536" s="366"/>
      <c r="EP536" s="366"/>
      <c r="EQ536" s="374"/>
      <c r="ER536" s="374"/>
      <c r="ES536" s="374"/>
      <c r="ET536" s="374"/>
      <c r="EU536" s="18">
        <f t="shared" si="4521"/>
        <v>7</v>
      </c>
      <c r="EV536" s="18">
        <f t="shared" si="4522"/>
        <v>2</v>
      </c>
      <c r="EW536" s="341">
        <v>1</v>
      </c>
      <c r="EX536" s="341">
        <v>1</v>
      </c>
      <c r="EY536" s="341">
        <v>4</v>
      </c>
      <c r="EZ536" s="365">
        <f t="shared" si="4376"/>
        <v>0</v>
      </c>
      <c r="FA536" s="294"/>
      <c r="FB536" s="294"/>
      <c r="FC536" s="294"/>
      <c r="FD536" s="300"/>
      <c r="FE536" s="300"/>
      <c r="FF536" s="300"/>
      <c r="FG536" s="300"/>
      <c r="FH536" s="300"/>
      <c r="FI536" s="300"/>
      <c r="FJ536" s="300">
        <f>F536</f>
        <v>41</v>
      </c>
      <c r="FK536" s="294"/>
      <c r="FL536" s="294"/>
      <c r="FM536" s="294"/>
      <c r="FN536" s="294"/>
      <c r="FO536" s="294"/>
      <c r="FP536" s="20">
        <f t="shared" si="4529"/>
        <v>0</v>
      </c>
      <c r="FQ536" s="20">
        <f t="shared" si="4523"/>
        <v>6</v>
      </c>
      <c r="FR536" s="20">
        <f t="shared" si="4524"/>
        <v>0</v>
      </c>
      <c r="FS536" s="20">
        <f t="shared" si="4525"/>
        <v>0</v>
      </c>
      <c r="FT536" s="20">
        <f t="shared" si="4526"/>
        <v>0</v>
      </c>
      <c r="FU536" s="20">
        <f t="shared" si="4527"/>
        <v>0</v>
      </c>
      <c r="FV536" s="20">
        <f t="shared" si="4528"/>
        <v>0</v>
      </c>
      <c r="FW536" s="294"/>
    </row>
    <row r="537" spans="1:179" s="316" customFormat="1" ht="24" customHeight="1">
      <c r="A537" s="302"/>
      <c r="B537" s="41">
        <v>6</v>
      </c>
      <c r="C537" s="41">
        <f t="shared" ref="C537" si="4792">B537</f>
        <v>6</v>
      </c>
      <c r="D537" s="41"/>
      <c r="E537" s="41"/>
      <c r="F537" s="41"/>
      <c r="G537" s="41"/>
      <c r="H537" s="42"/>
      <c r="I537" s="42"/>
      <c r="J537" s="303"/>
      <c r="K537" s="303"/>
      <c r="L537" s="303"/>
      <c r="M537" s="303"/>
      <c r="N537" s="42"/>
      <c r="O537" s="42"/>
      <c r="P537" s="304"/>
      <c r="Q537" s="305"/>
      <c r="R537" s="304"/>
      <c r="S537" s="303"/>
      <c r="T537" s="303"/>
      <c r="U537" s="303"/>
      <c r="V537" s="303"/>
      <c r="W537" s="303"/>
      <c r="X537" s="303"/>
      <c r="Y537" s="303"/>
      <c r="Z537" s="303"/>
      <c r="AA537" s="303"/>
      <c r="AB537" s="303"/>
      <c r="AC537" s="304">
        <f t="shared" si="4777"/>
        <v>0</v>
      </c>
      <c r="AD537" s="304">
        <f t="shared" si="4778"/>
        <v>0</v>
      </c>
      <c r="AE537" s="304">
        <f t="shared" si="4779"/>
        <v>0</v>
      </c>
      <c r="AF537" s="304">
        <f t="shared" si="4780"/>
        <v>0</v>
      </c>
      <c r="AG537" s="304">
        <f t="shared" si="4781"/>
        <v>0</v>
      </c>
      <c r="AH537" s="304">
        <f t="shared" si="4782"/>
        <v>0</v>
      </c>
      <c r="AI537" s="304">
        <f t="shared" si="4783"/>
        <v>0</v>
      </c>
      <c r="AJ537" s="304">
        <f t="shared" si="4784"/>
        <v>0</v>
      </c>
      <c r="AK537" s="304">
        <f t="shared" si="4785"/>
        <v>0</v>
      </c>
      <c r="AL537" s="304">
        <f t="shared" si="4786"/>
        <v>0</v>
      </c>
      <c r="AM537" s="304">
        <f t="shared" si="4787"/>
        <v>0</v>
      </c>
      <c r="AN537" s="304">
        <f t="shared" si="4788"/>
        <v>0</v>
      </c>
      <c r="AO537" s="303"/>
      <c r="AP537" s="303"/>
      <c r="AQ537" s="303"/>
      <c r="AR537" s="303"/>
      <c r="AS537" s="306">
        <f t="shared" si="4759"/>
        <v>0</v>
      </c>
      <c r="AT537" s="306">
        <f t="shared" si="4760"/>
        <v>0</v>
      </c>
      <c r="AU537" s="306">
        <f t="shared" si="4761"/>
        <v>0</v>
      </c>
      <c r="AV537" s="306">
        <f t="shared" si="4762"/>
        <v>0</v>
      </c>
      <c r="AW537" s="303"/>
      <c r="AX537" s="333"/>
      <c r="AY537" s="333"/>
      <c r="AZ537" s="333"/>
      <c r="BA537" s="333"/>
      <c r="BB537" s="333"/>
      <c r="BC537" s="333"/>
      <c r="BD537" s="303"/>
      <c r="BE537" s="303"/>
      <c r="BF537" s="303"/>
      <c r="BG537" s="303"/>
      <c r="BH537" s="303"/>
      <c r="BI537" s="303"/>
      <c r="BJ537" s="303"/>
      <c r="BK537" s="303"/>
      <c r="BL537" s="303"/>
      <c r="BM537" s="303"/>
      <c r="BN537" s="307"/>
      <c r="BO537" s="303"/>
      <c r="BP537" s="304"/>
      <c r="BQ537" s="303"/>
      <c r="BR537" s="17">
        <v>2</v>
      </c>
      <c r="BS537" s="1">
        <f t="shared" si="4373"/>
        <v>0</v>
      </c>
      <c r="BT537" s="308">
        <f t="shared" si="4789"/>
        <v>0</v>
      </c>
      <c r="BU537" s="44">
        <v>8</v>
      </c>
      <c r="BV537" s="303"/>
      <c r="BW537" s="303"/>
      <c r="BX537" s="303"/>
      <c r="BY537" s="303"/>
      <c r="BZ537" s="303"/>
      <c r="CA537" s="303"/>
      <c r="CB537" s="303"/>
      <c r="CC537" s="303"/>
      <c r="CD537" s="309"/>
      <c r="CE537" s="309"/>
      <c r="CF537" s="309"/>
      <c r="CG537" s="303"/>
      <c r="CH537" s="304"/>
      <c r="CI537" s="304"/>
      <c r="CJ537" s="304"/>
      <c r="CK537" s="384"/>
      <c r="CL537" s="384"/>
      <c r="CM537" s="384"/>
      <c r="CN537" s="304">
        <f t="shared" si="4764"/>
        <v>0</v>
      </c>
      <c r="CO537" s="304">
        <f t="shared" si="4765"/>
        <v>0</v>
      </c>
      <c r="CP537" s="310">
        <f t="shared" si="4766"/>
        <v>0</v>
      </c>
      <c r="CQ537" s="352"/>
      <c r="CR537" s="311">
        <f t="shared" si="4767"/>
        <v>0</v>
      </c>
      <c r="CS537" s="303"/>
      <c r="CT537" s="303"/>
      <c r="CU537" s="304"/>
      <c r="CV537" s="304"/>
      <c r="CW537" s="304"/>
      <c r="CX537" s="304"/>
      <c r="CY537" s="304"/>
      <c r="CZ537" s="303"/>
      <c r="DA537" s="308">
        <f t="shared" si="4790"/>
        <v>0</v>
      </c>
      <c r="DB537" s="359">
        <f t="shared" si="4374"/>
        <v>0</v>
      </c>
      <c r="DC537" s="359">
        <f t="shared" si="4375"/>
        <v>0</v>
      </c>
      <c r="DD537" s="303"/>
      <c r="DE537" s="303"/>
      <c r="DF537" s="303"/>
      <c r="DG537" s="303"/>
      <c r="DH537" s="303"/>
      <c r="DI537" s="303"/>
      <c r="DJ537" s="303"/>
      <c r="DK537" s="303"/>
      <c r="DL537" s="303"/>
      <c r="DM537" s="303"/>
      <c r="DN537" s="303"/>
      <c r="DO537" s="304"/>
      <c r="DP537" s="304"/>
      <c r="DQ537" s="308">
        <f t="shared" si="4506"/>
        <v>0</v>
      </c>
      <c r="DR537" s="308">
        <f t="shared" si="4507"/>
        <v>0</v>
      </c>
      <c r="DS537" s="308">
        <f t="shared" si="4508"/>
        <v>0</v>
      </c>
      <c r="DT537" s="308">
        <f t="shared" si="4509"/>
        <v>0</v>
      </c>
      <c r="DU537" s="308">
        <f t="shared" si="4510"/>
        <v>0</v>
      </c>
      <c r="DV537" s="308">
        <f t="shared" si="4511"/>
        <v>0</v>
      </c>
      <c r="DW537" s="304"/>
      <c r="DX537" s="304"/>
      <c r="DY537" s="310">
        <f t="shared" si="4512"/>
        <v>0</v>
      </c>
      <c r="DZ537" s="310">
        <f t="shared" si="4513"/>
        <v>0</v>
      </c>
      <c r="EA537" s="310">
        <f t="shared" si="4514"/>
        <v>0</v>
      </c>
      <c r="EB537" s="310">
        <f t="shared" si="4515"/>
        <v>0</v>
      </c>
      <c r="EC537" s="312">
        <f t="shared" si="4769"/>
        <v>0</v>
      </c>
      <c r="ED537" s="313">
        <f t="shared" si="4791"/>
        <v>0</v>
      </c>
      <c r="EE537" s="313">
        <f t="shared" si="4771"/>
        <v>0</v>
      </c>
      <c r="EF537" s="304">
        <f t="shared" si="4772"/>
        <v>0</v>
      </c>
      <c r="EG537" s="312">
        <f>+IF(AND(CT537+EC537=0,SUM(AO537:AR537)&gt;0,SUM(DK537:DN537)&gt;0),(CU537+CV537+CW537+CX537)*2+CY537*5,(EC537+CT537-FO537)*5)+IF(AND(EC537+DQ537+CT537=0,SUM(AO537:AR537)&gt;0),SUM(CU537:CX537)*2+CY537*5,0)</f>
        <v>0</v>
      </c>
      <c r="EH537" s="344"/>
      <c r="EI537" s="303"/>
      <c r="EJ537" s="303"/>
      <c r="EK537" s="303"/>
      <c r="EL537" s="314"/>
      <c r="EM537" s="314"/>
      <c r="EN537" s="314"/>
      <c r="EO537" s="368"/>
      <c r="EP537" s="368"/>
      <c r="EQ537" s="375"/>
      <c r="ER537" s="375"/>
      <c r="ES537" s="375"/>
      <c r="ET537" s="375"/>
      <c r="EU537" s="18">
        <f t="shared" si="4521"/>
        <v>0</v>
      </c>
      <c r="EV537" s="18">
        <f t="shared" si="4522"/>
        <v>0</v>
      </c>
      <c r="EW537" s="344"/>
      <c r="EX537" s="344"/>
      <c r="EY537" s="344"/>
      <c r="EZ537" s="365">
        <f t="shared" si="4376"/>
        <v>0</v>
      </c>
      <c r="FA537" s="303"/>
      <c r="FB537" s="303"/>
      <c r="FC537" s="303"/>
      <c r="FD537" s="315"/>
      <c r="FE537" s="315"/>
      <c r="FF537" s="315"/>
      <c r="FG537" s="337"/>
      <c r="FH537" s="315"/>
      <c r="FI537" s="315"/>
      <c r="FJ537" s="300"/>
      <c r="FK537" s="303"/>
      <c r="FL537" s="303"/>
      <c r="FM537" s="303"/>
      <c r="FN537" s="303"/>
      <c r="FO537" s="333"/>
      <c r="FP537" s="20">
        <f t="shared" si="4529"/>
        <v>0</v>
      </c>
      <c r="FQ537" s="310">
        <f t="shared" si="4523"/>
        <v>0</v>
      </c>
      <c r="FR537" s="310">
        <f t="shared" si="4524"/>
        <v>0</v>
      </c>
      <c r="FS537" s="310">
        <f t="shared" si="4525"/>
        <v>0</v>
      </c>
      <c r="FT537" s="310">
        <f t="shared" si="4526"/>
        <v>0</v>
      </c>
      <c r="FU537" s="310">
        <f t="shared" si="4527"/>
        <v>0</v>
      </c>
      <c r="FV537" s="310">
        <f t="shared" si="4528"/>
        <v>0</v>
      </c>
      <c r="FW537" s="303"/>
    </row>
    <row r="538" spans="1:179" s="301" customFormat="1" ht="27.75" customHeight="1">
      <c r="A538" s="295"/>
      <c r="B538" s="296" t="s">
        <v>674</v>
      </c>
      <c r="C538" s="296" t="str">
        <f>B538</f>
        <v>6.1</v>
      </c>
      <c r="D538" s="296" t="s">
        <v>53</v>
      </c>
      <c r="E538" s="296" t="s">
        <v>53</v>
      </c>
      <c r="F538" s="296">
        <v>37</v>
      </c>
      <c r="G538" s="296">
        <f>F538</f>
        <v>37</v>
      </c>
      <c r="H538" s="297"/>
      <c r="I538" s="297"/>
      <c r="J538" s="294"/>
      <c r="K538" s="294"/>
      <c r="L538" s="294"/>
      <c r="M538" s="294"/>
      <c r="N538" s="297"/>
      <c r="O538" s="297"/>
      <c r="P538" s="1"/>
      <c r="Q538" s="16"/>
      <c r="R538" s="1"/>
      <c r="S538" s="294"/>
      <c r="T538" s="294"/>
      <c r="U538" s="294"/>
      <c r="V538" s="294"/>
      <c r="W538" s="294"/>
      <c r="X538" s="294"/>
      <c r="Y538" s="294"/>
      <c r="Z538" s="294"/>
      <c r="AA538" s="294"/>
      <c r="AB538" s="294"/>
      <c r="AC538" s="1">
        <f t="shared" ref="AC538:AC539" si="4793">+IF(S538=1,1,0)+IF(T538=1,1,0)</f>
        <v>0</v>
      </c>
      <c r="AD538" s="1">
        <f t="shared" ref="AD538:AD539" si="4794">+IF(U538=1,1,0)+IF(V538=1,1,0)</f>
        <v>0</v>
      </c>
      <c r="AE538" s="1">
        <f t="shared" ref="AE538:AE539" si="4795">+IF(W538=1,1,0)+IF(X538=1,1,0)</f>
        <v>0</v>
      </c>
      <c r="AF538" s="1">
        <f t="shared" ref="AF538:AF539" si="4796">+IF(Y538=1,1,0)+IF(Z538=1,1,0)</f>
        <v>0</v>
      </c>
      <c r="AG538" s="1">
        <f t="shared" ref="AG538:AG539" si="4797">+IF(AA538=1,1,0)</f>
        <v>0</v>
      </c>
      <c r="AH538" s="1">
        <f t="shared" ref="AH538:AH539" si="4798">+IF(AB538=1,1,0)</f>
        <v>0</v>
      </c>
      <c r="AI538" s="1">
        <f t="shared" ref="AI538:AI539" si="4799">+IF(S538=2,1,0)+IF(T538=2,1,0)</f>
        <v>0</v>
      </c>
      <c r="AJ538" s="1">
        <f t="shared" ref="AJ538:AJ539" si="4800">+IF(U538=2,1,0)+IF(V538=2,1,0)</f>
        <v>0</v>
      </c>
      <c r="AK538" s="1">
        <f t="shared" ref="AK538:AK539" si="4801">+IF(X538=2,1,0)+IF(W538=2,1,0)</f>
        <v>0</v>
      </c>
      <c r="AL538" s="1">
        <f t="shared" ref="AL538:AL539" si="4802">+IF(Y538=2,1,0)+IF(Z538=2,1,0)</f>
        <v>0</v>
      </c>
      <c r="AM538" s="1">
        <f t="shared" ref="AM538:AM539" si="4803">+IF(AA538=2,1,0)</f>
        <v>0</v>
      </c>
      <c r="AN538" s="1">
        <f t="shared" ref="AN538:AN539" si="4804">+IF(AB538=2,1,0)</f>
        <v>0</v>
      </c>
      <c r="AO538" s="294"/>
      <c r="AP538" s="294">
        <f>G538</f>
        <v>37</v>
      </c>
      <c r="AQ538" s="294"/>
      <c r="AR538" s="294"/>
      <c r="AS538" s="298">
        <f t="shared" si="4759"/>
        <v>0</v>
      </c>
      <c r="AT538" s="298">
        <f t="shared" si="4760"/>
        <v>1</v>
      </c>
      <c r="AU538" s="298">
        <f t="shared" si="4761"/>
        <v>0</v>
      </c>
      <c r="AV538" s="298">
        <f t="shared" si="4762"/>
        <v>0</v>
      </c>
      <c r="AW538" s="294"/>
      <c r="AX538" s="294"/>
      <c r="AY538" s="294">
        <v>1</v>
      </c>
      <c r="AZ538" s="294"/>
      <c r="BA538" s="294"/>
      <c r="BB538" s="294"/>
      <c r="BC538" s="294"/>
      <c r="BD538" s="294"/>
      <c r="BE538" s="294"/>
      <c r="BF538" s="294"/>
      <c r="BG538" s="294"/>
      <c r="BH538" s="294"/>
      <c r="BI538" s="294"/>
      <c r="BJ538" s="294"/>
      <c r="BK538" s="294"/>
      <c r="BL538" s="294"/>
      <c r="BM538" s="294"/>
      <c r="BN538" s="294"/>
      <c r="BO538" s="294"/>
      <c r="BP538" s="1"/>
      <c r="BQ538" s="294"/>
      <c r="BR538" s="17">
        <v>1</v>
      </c>
      <c r="BS538" s="1">
        <f t="shared" si="4373"/>
        <v>0</v>
      </c>
      <c r="BT538" s="17">
        <f t="shared" ref="BT538:BT539" si="4805">+BS538*2</f>
        <v>0</v>
      </c>
      <c r="BU538" s="294"/>
      <c r="BV538" s="294">
        <v>1</v>
      </c>
      <c r="BW538" s="294"/>
      <c r="BX538" s="294"/>
      <c r="BY538" s="294"/>
      <c r="BZ538" s="294"/>
      <c r="CA538" s="294"/>
      <c r="CB538" s="294"/>
      <c r="CC538" s="294"/>
      <c r="CD538" s="1"/>
      <c r="CE538" s="1"/>
      <c r="CF538" s="1"/>
      <c r="CG538" s="294"/>
      <c r="CH538" s="1">
        <v>1</v>
      </c>
      <c r="CI538" s="1"/>
      <c r="CJ538" s="1"/>
      <c r="CK538" s="383"/>
      <c r="CL538" s="383"/>
      <c r="CM538" s="383"/>
      <c r="CN538" s="1">
        <f t="shared" si="4764"/>
        <v>0</v>
      </c>
      <c r="CO538" s="1">
        <f t="shared" si="4765"/>
        <v>0</v>
      </c>
      <c r="CP538" s="20">
        <f t="shared" si="4766"/>
        <v>2.5</v>
      </c>
      <c r="CQ538" s="351"/>
      <c r="CR538" s="299">
        <f t="shared" si="4767"/>
        <v>1</v>
      </c>
      <c r="CS538" s="294">
        <v>1</v>
      </c>
      <c r="CT538" s="294">
        <v>1</v>
      </c>
      <c r="CU538" s="1">
        <v>1</v>
      </c>
      <c r="CV538" s="1"/>
      <c r="CW538" s="1">
        <v>3</v>
      </c>
      <c r="CX538" s="1"/>
      <c r="CY538" s="1">
        <v>2</v>
      </c>
      <c r="CZ538" s="294">
        <v>9</v>
      </c>
      <c r="DA538" s="17">
        <f t="shared" ref="DA538:DA539" si="4806">+CY538</f>
        <v>2</v>
      </c>
      <c r="DB538" s="359">
        <f t="shared" si="4374"/>
        <v>11</v>
      </c>
      <c r="DC538" s="359">
        <f t="shared" si="4375"/>
        <v>6</v>
      </c>
      <c r="DD538" s="294"/>
      <c r="DE538" s="294">
        <f>4*3</f>
        <v>12</v>
      </c>
      <c r="DF538" s="294">
        <v>7</v>
      </c>
      <c r="DG538" s="294">
        <v>4</v>
      </c>
      <c r="DH538" s="294"/>
      <c r="DI538" s="294"/>
      <c r="DJ538" s="294"/>
      <c r="DK538" s="294"/>
      <c r="DL538" s="294"/>
      <c r="DM538" s="294"/>
      <c r="DN538" s="294"/>
      <c r="DO538" s="1"/>
      <c r="DP538" s="1"/>
      <c r="DQ538" s="17">
        <f t="shared" si="4506"/>
        <v>0</v>
      </c>
      <c r="DR538" s="17">
        <f t="shared" si="4507"/>
        <v>0</v>
      </c>
      <c r="DS538" s="17">
        <f t="shared" si="4508"/>
        <v>0</v>
      </c>
      <c r="DT538" s="17">
        <f t="shared" si="4509"/>
        <v>0</v>
      </c>
      <c r="DU538" s="17">
        <f t="shared" si="4510"/>
        <v>0</v>
      </c>
      <c r="DV538" s="17">
        <f t="shared" si="4511"/>
        <v>0</v>
      </c>
      <c r="DW538" s="1"/>
      <c r="DX538" s="1"/>
      <c r="DY538" s="20">
        <f t="shared" si="4512"/>
        <v>0</v>
      </c>
      <c r="DZ538" s="20">
        <f t="shared" si="4513"/>
        <v>0</v>
      </c>
      <c r="EA538" s="20">
        <f t="shared" si="4514"/>
        <v>0</v>
      </c>
      <c r="EB538" s="20">
        <f t="shared" si="4515"/>
        <v>0</v>
      </c>
      <c r="EC538" s="18">
        <f t="shared" si="4769"/>
        <v>0</v>
      </c>
      <c r="ED538" s="19">
        <f>+IF(EC538&lt;&gt;0,EC538*3,0)+3</f>
        <v>3</v>
      </c>
      <c r="EE538" s="19"/>
      <c r="EF538" s="1">
        <f>+IF(EE538&gt;0,CT538*4,0)+4</f>
        <v>4</v>
      </c>
      <c r="EG538" s="18"/>
      <c r="EH538" s="341"/>
      <c r="EI538" s="294">
        <v>4.5</v>
      </c>
      <c r="EJ538" s="294">
        <v>9</v>
      </c>
      <c r="EK538" s="294">
        <v>9</v>
      </c>
      <c r="EL538" s="19">
        <v>1</v>
      </c>
      <c r="EM538" s="19"/>
      <c r="EN538" s="19"/>
      <c r="EO538" s="366"/>
      <c r="EP538" s="366"/>
      <c r="EQ538" s="374"/>
      <c r="ER538" s="374"/>
      <c r="ES538" s="374"/>
      <c r="ET538" s="374"/>
      <c r="EU538" s="18">
        <f t="shared" si="4521"/>
        <v>11</v>
      </c>
      <c r="EV538" s="18">
        <f t="shared" si="4522"/>
        <v>2</v>
      </c>
      <c r="EW538" s="341">
        <v>1</v>
      </c>
      <c r="EX538" s="341">
        <v>1</v>
      </c>
      <c r="EY538" s="341">
        <v>5</v>
      </c>
      <c r="EZ538" s="365">
        <f t="shared" si="4376"/>
        <v>0</v>
      </c>
      <c r="FA538" s="294"/>
      <c r="FB538" s="294"/>
      <c r="FC538" s="294"/>
      <c r="FD538" s="300"/>
      <c r="FE538" s="300"/>
      <c r="FF538" s="300"/>
      <c r="FG538" s="300"/>
      <c r="FH538" s="300"/>
      <c r="FI538" s="300"/>
      <c r="FJ538" s="300">
        <f>F538</f>
        <v>37</v>
      </c>
      <c r="FK538" s="294"/>
      <c r="FL538" s="294"/>
      <c r="FM538" s="294"/>
      <c r="FN538" s="294"/>
      <c r="FO538" s="294"/>
      <c r="FP538" s="20">
        <f t="shared" si="4529"/>
        <v>0</v>
      </c>
      <c r="FQ538" s="20">
        <f t="shared" si="4523"/>
        <v>12</v>
      </c>
      <c r="FR538" s="20">
        <f t="shared" si="4524"/>
        <v>7</v>
      </c>
      <c r="FS538" s="20">
        <f t="shared" si="4525"/>
        <v>0</v>
      </c>
      <c r="FT538" s="20">
        <f t="shared" si="4526"/>
        <v>0</v>
      </c>
      <c r="FU538" s="20">
        <f t="shared" si="4527"/>
        <v>0</v>
      </c>
      <c r="FV538" s="20">
        <f t="shared" si="4528"/>
        <v>0</v>
      </c>
      <c r="FW538" s="294"/>
    </row>
    <row r="539" spans="1:179" s="316" customFormat="1" ht="24" customHeight="1">
      <c r="A539" s="302"/>
      <c r="B539" s="41">
        <v>7</v>
      </c>
      <c r="C539" s="41">
        <f t="shared" ref="C539:C543" si="4807">B539</f>
        <v>7</v>
      </c>
      <c r="D539" s="41"/>
      <c r="E539" s="41"/>
      <c r="F539" s="41"/>
      <c r="G539" s="41"/>
      <c r="H539" s="42"/>
      <c r="I539" s="42"/>
      <c r="J539" s="303"/>
      <c r="K539" s="303"/>
      <c r="L539" s="303"/>
      <c r="M539" s="303"/>
      <c r="N539" s="42"/>
      <c r="O539" s="42"/>
      <c r="P539" s="304"/>
      <c r="Q539" s="305"/>
      <c r="R539" s="304"/>
      <c r="S539" s="303"/>
      <c r="T539" s="303"/>
      <c r="U539" s="303"/>
      <c r="V539" s="303"/>
      <c r="W539" s="303"/>
      <c r="X539" s="303"/>
      <c r="Y539" s="303"/>
      <c r="Z539" s="303"/>
      <c r="AA539" s="303"/>
      <c r="AB539" s="303"/>
      <c r="AC539" s="304">
        <f t="shared" si="4793"/>
        <v>0</v>
      </c>
      <c r="AD539" s="304">
        <f t="shared" si="4794"/>
        <v>0</v>
      </c>
      <c r="AE539" s="304">
        <f t="shared" si="4795"/>
        <v>0</v>
      </c>
      <c r="AF539" s="304">
        <f t="shared" si="4796"/>
        <v>0</v>
      </c>
      <c r="AG539" s="304">
        <f t="shared" si="4797"/>
        <v>0</v>
      </c>
      <c r="AH539" s="304">
        <f t="shared" si="4798"/>
        <v>0</v>
      </c>
      <c r="AI539" s="304">
        <f t="shared" si="4799"/>
        <v>0</v>
      </c>
      <c r="AJ539" s="304">
        <f t="shared" si="4800"/>
        <v>0</v>
      </c>
      <c r="AK539" s="304">
        <f t="shared" si="4801"/>
        <v>0</v>
      </c>
      <c r="AL539" s="304">
        <f t="shared" si="4802"/>
        <v>0</v>
      </c>
      <c r="AM539" s="304">
        <f t="shared" si="4803"/>
        <v>0</v>
      </c>
      <c r="AN539" s="304">
        <f t="shared" si="4804"/>
        <v>0</v>
      </c>
      <c r="AO539" s="303"/>
      <c r="AP539" s="303"/>
      <c r="AQ539" s="303"/>
      <c r="AR539" s="303"/>
      <c r="AS539" s="306">
        <f t="shared" si="4759"/>
        <v>0</v>
      </c>
      <c r="AT539" s="306">
        <f t="shared" si="4760"/>
        <v>0</v>
      </c>
      <c r="AU539" s="306">
        <f t="shared" si="4761"/>
        <v>0</v>
      </c>
      <c r="AV539" s="306">
        <f t="shared" si="4762"/>
        <v>0</v>
      </c>
      <c r="AW539" s="303"/>
      <c r="AX539" s="333"/>
      <c r="AY539" s="333"/>
      <c r="AZ539" s="333"/>
      <c r="BA539" s="333"/>
      <c r="BB539" s="333"/>
      <c r="BC539" s="333"/>
      <c r="BD539" s="303"/>
      <c r="BE539" s="303"/>
      <c r="BF539" s="303"/>
      <c r="BG539" s="303"/>
      <c r="BH539" s="303"/>
      <c r="BI539" s="303"/>
      <c r="BJ539" s="303"/>
      <c r="BK539" s="303"/>
      <c r="BL539" s="303"/>
      <c r="BM539" s="303"/>
      <c r="BN539" s="307"/>
      <c r="BO539" s="303"/>
      <c r="BP539" s="304"/>
      <c r="BQ539" s="303"/>
      <c r="BR539" s="17">
        <v>1</v>
      </c>
      <c r="BS539" s="1">
        <f t="shared" si="4373"/>
        <v>0</v>
      </c>
      <c r="BT539" s="308">
        <f t="shared" si="4805"/>
        <v>0</v>
      </c>
      <c r="BU539" s="44">
        <v>8</v>
      </c>
      <c r="BV539" s="303"/>
      <c r="BW539" s="303"/>
      <c r="BX539" s="303"/>
      <c r="BY539" s="303"/>
      <c r="BZ539" s="303"/>
      <c r="CA539" s="303"/>
      <c r="CB539" s="303"/>
      <c r="CC539" s="303"/>
      <c r="CD539" s="309"/>
      <c r="CE539" s="309"/>
      <c r="CF539" s="309"/>
      <c r="CG539" s="303"/>
      <c r="CH539" s="304"/>
      <c r="CI539" s="304"/>
      <c r="CJ539" s="304"/>
      <c r="CK539" s="384"/>
      <c r="CL539" s="384"/>
      <c r="CM539" s="384"/>
      <c r="CN539" s="304">
        <f t="shared" si="4764"/>
        <v>0</v>
      </c>
      <c r="CO539" s="304">
        <f t="shared" si="4765"/>
        <v>0</v>
      </c>
      <c r="CP539" s="310">
        <f t="shared" si="4766"/>
        <v>0</v>
      </c>
      <c r="CQ539" s="352"/>
      <c r="CR539" s="311">
        <f t="shared" si="4767"/>
        <v>0</v>
      </c>
      <c r="CS539" s="303"/>
      <c r="CT539" s="303"/>
      <c r="CU539" s="304"/>
      <c r="CV539" s="304"/>
      <c r="CW539" s="304"/>
      <c r="CX539" s="304"/>
      <c r="CY539" s="304"/>
      <c r="CZ539" s="303"/>
      <c r="DA539" s="308">
        <f t="shared" si="4806"/>
        <v>0</v>
      </c>
      <c r="DB539" s="359">
        <f t="shared" si="4374"/>
        <v>0</v>
      </c>
      <c r="DC539" s="359">
        <f t="shared" si="4375"/>
        <v>0</v>
      </c>
      <c r="DD539" s="303"/>
      <c r="DE539" s="303"/>
      <c r="DF539" s="303"/>
      <c r="DG539" s="303"/>
      <c r="DH539" s="303"/>
      <c r="DI539" s="303"/>
      <c r="DJ539" s="303"/>
      <c r="DK539" s="303"/>
      <c r="DL539" s="303"/>
      <c r="DM539" s="303"/>
      <c r="DN539" s="303"/>
      <c r="DO539" s="304"/>
      <c r="DP539" s="304"/>
      <c r="DQ539" s="308">
        <f t="shared" si="4506"/>
        <v>0</v>
      </c>
      <c r="DR539" s="308">
        <f t="shared" si="4507"/>
        <v>0</v>
      </c>
      <c r="DS539" s="308">
        <f t="shared" si="4508"/>
        <v>0</v>
      </c>
      <c r="DT539" s="308">
        <f t="shared" si="4509"/>
        <v>0</v>
      </c>
      <c r="DU539" s="308">
        <f t="shared" si="4510"/>
        <v>0</v>
      </c>
      <c r="DV539" s="308">
        <f t="shared" si="4511"/>
        <v>0</v>
      </c>
      <c r="DW539" s="304"/>
      <c r="DX539" s="304"/>
      <c r="DY539" s="310">
        <f t="shared" si="4512"/>
        <v>0</v>
      </c>
      <c r="DZ539" s="310">
        <f t="shared" si="4513"/>
        <v>0</v>
      </c>
      <c r="EA539" s="310">
        <f t="shared" si="4514"/>
        <v>0</v>
      </c>
      <c r="EB539" s="310">
        <f t="shared" si="4515"/>
        <v>0</v>
      </c>
      <c r="EC539" s="312">
        <f t="shared" si="4769"/>
        <v>0</v>
      </c>
      <c r="ED539" s="313">
        <f t="shared" ref="ED539" si="4808">+IF(EC539&lt;&gt;0,EC539*3,0)</f>
        <v>0</v>
      </c>
      <c r="EE539" s="313">
        <f t="shared" si="4771"/>
        <v>0</v>
      </c>
      <c r="EF539" s="304">
        <f t="shared" si="4772"/>
        <v>0</v>
      </c>
      <c r="EG539" s="312">
        <f>+IF(AND(CT539+EC539=0,SUM(AO539:AR539)&gt;0,SUM(DK539:DN539)&gt;0),(CU539+CV539+CW539+CX539)*2+CY539*5,(EC539+CT539-FO539)*5)+IF(AND(EC539+DQ539+CT539=0,SUM(AO539:AR539)&gt;0),SUM(CU539:CX539)*2+CY539*5,0)</f>
        <v>0</v>
      </c>
      <c r="EH539" s="344"/>
      <c r="EI539" s="303"/>
      <c r="EJ539" s="303"/>
      <c r="EK539" s="303"/>
      <c r="EL539" s="314"/>
      <c r="EM539" s="314"/>
      <c r="EN539" s="314"/>
      <c r="EO539" s="368"/>
      <c r="EP539" s="368"/>
      <c r="EQ539" s="375"/>
      <c r="ER539" s="375"/>
      <c r="ES539" s="375"/>
      <c r="ET539" s="375"/>
      <c r="EU539" s="18">
        <f t="shared" si="4521"/>
        <v>0</v>
      </c>
      <c r="EV539" s="18">
        <f t="shared" si="4522"/>
        <v>0</v>
      </c>
      <c r="EW539" s="344"/>
      <c r="EX539" s="344"/>
      <c r="EY539" s="344"/>
      <c r="EZ539" s="365">
        <f t="shared" si="4376"/>
        <v>0</v>
      </c>
      <c r="FA539" s="303"/>
      <c r="FB539" s="303"/>
      <c r="FC539" s="303"/>
      <c r="FD539" s="315"/>
      <c r="FE539" s="315"/>
      <c r="FF539" s="315"/>
      <c r="FG539" s="337"/>
      <c r="FH539" s="315"/>
      <c r="FI539" s="315"/>
      <c r="FJ539" s="300"/>
      <c r="FK539" s="303"/>
      <c r="FL539" s="303"/>
      <c r="FM539" s="303"/>
      <c r="FN539" s="303"/>
      <c r="FO539" s="333"/>
      <c r="FP539" s="20">
        <f t="shared" si="4529"/>
        <v>0</v>
      </c>
      <c r="FQ539" s="310">
        <f t="shared" si="4523"/>
        <v>0</v>
      </c>
      <c r="FR539" s="310">
        <f t="shared" si="4524"/>
        <v>0</v>
      </c>
      <c r="FS539" s="310">
        <f t="shared" si="4525"/>
        <v>0</v>
      </c>
      <c r="FT539" s="310">
        <f t="shared" si="4526"/>
        <v>0</v>
      </c>
      <c r="FU539" s="310">
        <f t="shared" si="4527"/>
        <v>0</v>
      </c>
      <c r="FV539" s="310">
        <f t="shared" si="4528"/>
        <v>0</v>
      </c>
      <c r="FW539" s="303"/>
    </row>
    <row r="540" spans="1:179" s="301" customFormat="1" ht="27.75" customHeight="1">
      <c r="A540" s="295"/>
      <c r="B540" s="296" t="s">
        <v>679</v>
      </c>
      <c r="C540" s="296" t="str">
        <f>B540</f>
        <v>7.1</v>
      </c>
      <c r="D540" s="296" t="s">
        <v>53</v>
      </c>
      <c r="E540" s="296" t="s">
        <v>53</v>
      </c>
      <c r="F540" s="296">
        <v>31</v>
      </c>
      <c r="G540" s="296">
        <f>F540</f>
        <v>31</v>
      </c>
      <c r="H540" s="297"/>
      <c r="I540" s="297"/>
      <c r="J540" s="294"/>
      <c r="K540" s="294"/>
      <c r="L540" s="294"/>
      <c r="M540" s="294"/>
      <c r="N540" s="297"/>
      <c r="O540" s="297"/>
      <c r="P540" s="1"/>
      <c r="Q540" s="16"/>
      <c r="R540" s="1"/>
      <c r="S540" s="294"/>
      <c r="T540" s="294"/>
      <c r="U540" s="294"/>
      <c r="V540" s="294"/>
      <c r="W540" s="294"/>
      <c r="X540" s="294"/>
      <c r="Y540" s="294"/>
      <c r="Z540" s="294"/>
      <c r="AA540" s="294"/>
      <c r="AB540" s="294"/>
      <c r="AC540" s="1">
        <f t="shared" ref="AC540:AC541" si="4809">+IF(S540=1,1,0)+IF(T540=1,1,0)</f>
        <v>0</v>
      </c>
      <c r="AD540" s="1">
        <f t="shared" ref="AD540:AD541" si="4810">+IF(U540=1,1,0)+IF(V540=1,1,0)</f>
        <v>0</v>
      </c>
      <c r="AE540" s="1">
        <f t="shared" ref="AE540:AE541" si="4811">+IF(W540=1,1,0)+IF(X540=1,1,0)</f>
        <v>0</v>
      </c>
      <c r="AF540" s="1">
        <f t="shared" ref="AF540:AF541" si="4812">+IF(Y540=1,1,0)+IF(Z540=1,1,0)</f>
        <v>0</v>
      </c>
      <c r="AG540" s="1">
        <f t="shared" ref="AG540:AG541" si="4813">+IF(AA540=1,1,0)</f>
        <v>0</v>
      </c>
      <c r="AH540" s="1">
        <f t="shared" ref="AH540:AH541" si="4814">+IF(AB540=1,1,0)</f>
        <v>0</v>
      </c>
      <c r="AI540" s="1">
        <f t="shared" ref="AI540:AI541" si="4815">+IF(S540=2,1,0)+IF(T540=2,1,0)</f>
        <v>0</v>
      </c>
      <c r="AJ540" s="1">
        <f t="shared" ref="AJ540:AJ541" si="4816">+IF(U540=2,1,0)+IF(V540=2,1,0)</f>
        <v>0</v>
      </c>
      <c r="AK540" s="1">
        <f t="shared" ref="AK540:AK541" si="4817">+IF(X540=2,1,0)+IF(W540=2,1,0)</f>
        <v>0</v>
      </c>
      <c r="AL540" s="1">
        <f t="shared" ref="AL540:AL541" si="4818">+IF(Y540=2,1,0)+IF(Z540=2,1,0)</f>
        <v>0</v>
      </c>
      <c r="AM540" s="1">
        <f t="shared" ref="AM540:AM541" si="4819">+IF(AA540=2,1,0)</f>
        <v>0</v>
      </c>
      <c r="AN540" s="1">
        <f t="shared" ref="AN540:AN541" si="4820">+IF(AB540=2,1,0)</f>
        <v>0</v>
      </c>
      <c r="AO540" s="294"/>
      <c r="AP540" s="294">
        <f>G540</f>
        <v>31</v>
      </c>
      <c r="AQ540" s="294"/>
      <c r="AR540" s="294"/>
      <c r="AS540" s="298">
        <f t="shared" si="4759"/>
        <v>0</v>
      </c>
      <c r="AT540" s="298">
        <f t="shared" si="4760"/>
        <v>1</v>
      </c>
      <c r="AU540" s="298">
        <f t="shared" si="4761"/>
        <v>0</v>
      </c>
      <c r="AV540" s="298">
        <f t="shared" si="4762"/>
        <v>0</v>
      </c>
      <c r="AW540" s="294"/>
      <c r="AX540" s="294"/>
      <c r="AY540" s="294">
        <v>1</v>
      </c>
      <c r="AZ540" s="294"/>
      <c r="BA540" s="294"/>
      <c r="BB540" s="294"/>
      <c r="BC540" s="294"/>
      <c r="BD540" s="294"/>
      <c r="BE540" s="294"/>
      <c r="BF540" s="294"/>
      <c r="BG540" s="294"/>
      <c r="BH540" s="294"/>
      <c r="BI540" s="294"/>
      <c r="BJ540" s="294"/>
      <c r="BK540" s="294"/>
      <c r="BL540" s="294"/>
      <c r="BM540" s="294"/>
      <c r="BN540" s="294"/>
      <c r="BO540" s="294"/>
      <c r="BP540" s="1"/>
      <c r="BQ540" s="294"/>
      <c r="BR540" s="17">
        <v>1</v>
      </c>
      <c r="BS540" s="1">
        <f t="shared" si="4373"/>
        <v>0</v>
      </c>
      <c r="BT540" s="17">
        <f t="shared" ref="BT540:BT541" si="4821">+BS540*2</f>
        <v>0</v>
      </c>
      <c r="BU540" s="294"/>
      <c r="BV540" s="294">
        <v>1</v>
      </c>
      <c r="BW540" s="294"/>
      <c r="BX540" s="294"/>
      <c r="BY540" s="294"/>
      <c r="BZ540" s="294"/>
      <c r="CA540" s="294"/>
      <c r="CB540" s="294"/>
      <c r="CC540" s="294"/>
      <c r="CD540" s="1"/>
      <c r="CE540" s="1"/>
      <c r="CF540" s="1"/>
      <c r="CG540" s="294"/>
      <c r="CH540" s="1">
        <v>1</v>
      </c>
      <c r="CI540" s="1"/>
      <c r="CJ540" s="1"/>
      <c r="CK540" s="383"/>
      <c r="CL540" s="383"/>
      <c r="CM540" s="383"/>
      <c r="CN540" s="1">
        <f t="shared" si="4764"/>
        <v>0</v>
      </c>
      <c r="CO540" s="1">
        <f t="shared" si="4765"/>
        <v>0</v>
      </c>
      <c r="CP540" s="20">
        <f t="shared" si="4766"/>
        <v>2.5</v>
      </c>
      <c r="CQ540" s="351"/>
      <c r="CR540" s="299">
        <f t="shared" si="4767"/>
        <v>1</v>
      </c>
      <c r="CS540" s="294">
        <v>1</v>
      </c>
      <c r="CT540" s="294">
        <v>1</v>
      </c>
      <c r="CU540" s="1"/>
      <c r="CV540" s="1"/>
      <c r="CW540" s="1">
        <v>1</v>
      </c>
      <c r="CX540" s="1"/>
      <c r="CY540" s="1">
        <v>3</v>
      </c>
      <c r="CZ540" s="294">
        <v>4</v>
      </c>
      <c r="DA540" s="17">
        <f t="shared" ref="DA540:DA541" si="4822">+CY540</f>
        <v>3</v>
      </c>
      <c r="DB540" s="359">
        <f t="shared" si="4374"/>
        <v>7</v>
      </c>
      <c r="DC540" s="359">
        <f t="shared" si="4375"/>
        <v>4</v>
      </c>
      <c r="DD540" s="294"/>
      <c r="DE540" s="294">
        <v>4</v>
      </c>
      <c r="DF540" s="294">
        <v>6</v>
      </c>
      <c r="DG540" s="294"/>
      <c r="DH540" s="294"/>
      <c r="DI540" s="294">
        <v>4</v>
      </c>
      <c r="DJ540" s="294"/>
      <c r="DK540" s="294"/>
      <c r="DL540" s="294"/>
      <c r="DM540" s="294"/>
      <c r="DN540" s="294"/>
      <c r="DO540" s="1"/>
      <c r="DP540" s="1"/>
      <c r="DQ540" s="17">
        <f t="shared" si="4506"/>
        <v>0</v>
      </c>
      <c r="DR540" s="17">
        <f t="shared" si="4507"/>
        <v>0</v>
      </c>
      <c r="DS540" s="17">
        <f t="shared" si="4508"/>
        <v>0</v>
      </c>
      <c r="DT540" s="17">
        <f t="shared" si="4509"/>
        <v>0</v>
      </c>
      <c r="DU540" s="17">
        <f t="shared" si="4510"/>
        <v>0</v>
      </c>
      <c r="DV540" s="17">
        <f t="shared" si="4511"/>
        <v>0</v>
      </c>
      <c r="DW540" s="1"/>
      <c r="DX540" s="1"/>
      <c r="DY540" s="20">
        <f t="shared" si="4512"/>
        <v>0</v>
      </c>
      <c r="DZ540" s="20">
        <f t="shared" si="4513"/>
        <v>0</v>
      </c>
      <c r="EA540" s="20">
        <f t="shared" si="4514"/>
        <v>0</v>
      </c>
      <c r="EB540" s="20">
        <f t="shared" si="4515"/>
        <v>0</v>
      </c>
      <c r="EC540" s="18">
        <f t="shared" si="4769"/>
        <v>0</v>
      </c>
      <c r="ED540" s="19">
        <f>+IF(EC540&lt;&gt;0,EC540*3,0)+3</f>
        <v>3</v>
      </c>
      <c r="EE540" s="19"/>
      <c r="EF540" s="1">
        <f>+IF(EE540&gt;0,CT540*4,0)+4</f>
        <v>4</v>
      </c>
      <c r="EG540" s="18"/>
      <c r="EH540" s="341"/>
      <c r="EI540" s="294"/>
      <c r="EJ540" s="294">
        <v>4.5</v>
      </c>
      <c r="EK540" s="294">
        <v>9</v>
      </c>
      <c r="EL540" s="19">
        <v>1</v>
      </c>
      <c r="EM540" s="19"/>
      <c r="EN540" s="19"/>
      <c r="EO540" s="366"/>
      <c r="EP540" s="366"/>
      <c r="EQ540" s="374"/>
      <c r="ER540" s="374"/>
      <c r="ES540" s="374"/>
      <c r="ET540" s="374"/>
      <c r="EU540" s="18">
        <f t="shared" si="4521"/>
        <v>6</v>
      </c>
      <c r="EV540" s="18">
        <f t="shared" si="4522"/>
        <v>2</v>
      </c>
      <c r="EW540" s="341">
        <v>1</v>
      </c>
      <c r="EX540" s="341">
        <v>1</v>
      </c>
      <c r="EY540" s="341">
        <v>5</v>
      </c>
      <c r="EZ540" s="365">
        <f t="shared" si="4376"/>
        <v>0</v>
      </c>
      <c r="FA540" s="294"/>
      <c r="FB540" s="294"/>
      <c r="FC540" s="294"/>
      <c r="FD540" s="300"/>
      <c r="FE540" s="300"/>
      <c r="FF540" s="300"/>
      <c r="FG540" s="300"/>
      <c r="FH540" s="300"/>
      <c r="FI540" s="300"/>
      <c r="FJ540" s="300">
        <f>F540</f>
        <v>31</v>
      </c>
      <c r="FK540" s="294"/>
      <c r="FL540" s="294"/>
      <c r="FM540" s="294"/>
      <c r="FN540" s="294"/>
      <c r="FO540" s="294"/>
      <c r="FP540" s="20">
        <f t="shared" si="4529"/>
        <v>0</v>
      </c>
      <c r="FQ540" s="20">
        <f t="shared" si="4523"/>
        <v>4</v>
      </c>
      <c r="FR540" s="20">
        <f t="shared" si="4524"/>
        <v>6</v>
      </c>
      <c r="FS540" s="20">
        <f t="shared" si="4525"/>
        <v>0</v>
      </c>
      <c r="FT540" s="20">
        <f t="shared" si="4526"/>
        <v>0</v>
      </c>
      <c r="FU540" s="20">
        <f t="shared" si="4527"/>
        <v>0</v>
      </c>
      <c r="FV540" s="20">
        <f t="shared" si="4528"/>
        <v>0</v>
      </c>
      <c r="FW540" s="403"/>
    </row>
    <row r="541" spans="1:179" s="316" customFormat="1" ht="24" customHeight="1">
      <c r="A541" s="302"/>
      <c r="B541" s="41">
        <v>8</v>
      </c>
      <c r="C541" s="41">
        <f t="shared" si="4807"/>
        <v>8</v>
      </c>
      <c r="D541" s="41"/>
      <c r="E541" s="41"/>
      <c r="F541" s="41"/>
      <c r="G541" s="41"/>
      <c r="H541" s="42"/>
      <c r="I541" s="42"/>
      <c r="J541" s="303"/>
      <c r="K541" s="303"/>
      <c r="L541" s="303"/>
      <c r="M541" s="303"/>
      <c r="N541" s="42"/>
      <c r="O541" s="42"/>
      <c r="P541" s="304"/>
      <c r="Q541" s="305"/>
      <c r="R541" s="304"/>
      <c r="S541" s="303"/>
      <c r="T541" s="303"/>
      <c r="U541" s="303"/>
      <c r="V541" s="303"/>
      <c r="W541" s="303"/>
      <c r="X541" s="303"/>
      <c r="Y541" s="303"/>
      <c r="Z541" s="303"/>
      <c r="AA541" s="303"/>
      <c r="AB541" s="303"/>
      <c r="AC541" s="304">
        <f t="shared" si="4809"/>
        <v>0</v>
      </c>
      <c r="AD541" s="304">
        <f t="shared" si="4810"/>
        <v>0</v>
      </c>
      <c r="AE541" s="304">
        <f t="shared" si="4811"/>
        <v>0</v>
      </c>
      <c r="AF541" s="304">
        <f t="shared" si="4812"/>
        <v>0</v>
      </c>
      <c r="AG541" s="304">
        <f t="shared" si="4813"/>
        <v>0</v>
      </c>
      <c r="AH541" s="304">
        <f t="shared" si="4814"/>
        <v>0</v>
      </c>
      <c r="AI541" s="304">
        <f t="shared" si="4815"/>
        <v>0</v>
      </c>
      <c r="AJ541" s="304">
        <f t="shared" si="4816"/>
        <v>0</v>
      </c>
      <c r="AK541" s="304">
        <f t="shared" si="4817"/>
        <v>0</v>
      </c>
      <c r="AL541" s="304">
        <f t="shared" si="4818"/>
        <v>0</v>
      </c>
      <c r="AM541" s="304">
        <f t="shared" si="4819"/>
        <v>0</v>
      </c>
      <c r="AN541" s="304">
        <f t="shared" si="4820"/>
        <v>0</v>
      </c>
      <c r="AO541" s="303"/>
      <c r="AP541" s="303"/>
      <c r="AQ541" s="303"/>
      <c r="AR541" s="303"/>
      <c r="AS541" s="306">
        <f t="shared" si="4759"/>
        <v>0</v>
      </c>
      <c r="AT541" s="306">
        <f t="shared" si="4760"/>
        <v>0</v>
      </c>
      <c r="AU541" s="306">
        <f t="shared" si="4761"/>
        <v>0</v>
      </c>
      <c r="AV541" s="306">
        <f t="shared" si="4762"/>
        <v>0</v>
      </c>
      <c r="AW541" s="303"/>
      <c r="AX541" s="333"/>
      <c r="AY541" s="333"/>
      <c r="AZ541" s="333"/>
      <c r="BA541" s="333"/>
      <c r="BB541" s="333"/>
      <c r="BC541" s="333"/>
      <c r="BD541" s="303"/>
      <c r="BE541" s="303"/>
      <c r="BF541" s="303"/>
      <c r="BG541" s="303"/>
      <c r="BH541" s="303"/>
      <c r="BI541" s="303"/>
      <c r="BJ541" s="303"/>
      <c r="BK541" s="303"/>
      <c r="BL541" s="303"/>
      <c r="BM541" s="303"/>
      <c r="BN541" s="307"/>
      <c r="BO541" s="303"/>
      <c r="BP541" s="304"/>
      <c r="BQ541" s="303"/>
      <c r="BR541" s="17">
        <v>1</v>
      </c>
      <c r="BS541" s="1">
        <f t="shared" si="4373"/>
        <v>0</v>
      </c>
      <c r="BT541" s="308">
        <f t="shared" si="4821"/>
        <v>0</v>
      </c>
      <c r="BU541" s="44">
        <v>8</v>
      </c>
      <c r="BV541" s="303"/>
      <c r="BW541" s="303"/>
      <c r="BX541" s="303"/>
      <c r="BY541" s="303"/>
      <c r="BZ541" s="303"/>
      <c r="CA541" s="303"/>
      <c r="CB541" s="303"/>
      <c r="CC541" s="303"/>
      <c r="CD541" s="309"/>
      <c r="CE541" s="309"/>
      <c r="CF541" s="309"/>
      <c r="CG541" s="303"/>
      <c r="CH541" s="304"/>
      <c r="CI541" s="304"/>
      <c r="CJ541" s="304"/>
      <c r="CK541" s="384"/>
      <c r="CL541" s="384"/>
      <c r="CM541" s="384"/>
      <c r="CN541" s="304">
        <f t="shared" si="4764"/>
        <v>0</v>
      </c>
      <c r="CO541" s="304">
        <f t="shared" si="4765"/>
        <v>0</v>
      </c>
      <c r="CP541" s="310">
        <f t="shared" si="4766"/>
        <v>0</v>
      </c>
      <c r="CQ541" s="352"/>
      <c r="CR541" s="311">
        <f t="shared" si="4767"/>
        <v>0</v>
      </c>
      <c r="CS541" s="303"/>
      <c r="CT541" s="303"/>
      <c r="CU541" s="304"/>
      <c r="CV541" s="304"/>
      <c r="CW541" s="304"/>
      <c r="CX541" s="304"/>
      <c r="CY541" s="304"/>
      <c r="CZ541" s="303"/>
      <c r="DA541" s="308">
        <f t="shared" si="4822"/>
        <v>0</v>
      </c>
      <c r="DB541" s="359">
        <f t="shared" si="4374"/>
        <v>0</v>
      </c>
      <c r="DC541" s="359">
        <f t="shared" si="4375"/>
        <v>0</v>
      </c>
      <c r="DD541" s="303"/>
      <c r="DE541" s="303"/>
      <c r="DF541" s="303"/>
      <c r="DG541" s="303"/>
      <c r="DH541" s="303"/>
      <c r="DI541" s="303"/>
      <c r="DJ541" s="303"/>
      <c r="DK541" s="303"/>
      <c r="DL541" s="303"/>
      <c r="DM541" s="303"/>
      <c r="DN541" s="303"/>
      <c r="DO541" s="304"/>
      <c r="DP541" s="304"/>
      <c r="DQ541" s="308">
        <f t="shared" si="4506"/>
        <v>0</v>
      </c>
      <c r="DR541" s="308">
        <f t="shared" si="4507"/>
        <v>0</v>
      </c>
      <c r="DS541" s="308">
        <f t="shared" si="4508"/>
        <v>0</v>
      </c>
      <c r="DT541" s="308">
        <f t="shared" si="4509"/>
        <v>0</v>
      </c>
      <c r="DU541" s="308">
        <f t="shared" si="4510"/>
        <v>0</v>
      </c>
      <c r="DV541" s="308">
        <f t="shared" si="4511"/>
        <v>0</v>
      </c>
      <c r="DW541" s="304"/>
      <c r="DX541" s="304"/>
      <c r="DY541" s="310">
        <f t="shared" si="4512"/>
        <v>0</v>
      </c>
      <c r="DZ541" s="310">
        <f t="shared" si="4513"/>
        <v>0</v>
      </c>
      <c r="EA541" s="310">
        <f t="shared" si="4514"/>
        <v>0</v>
      </c>
      <c r="EB541" s="310">
        <f t="shared" si="4515"/>
        <v>0</v>
      </c>
      <c r="EC541" s="312">
        <f t="shared" si="4769"/>
        <v>0</v>
      </c>
      <c r="ED541" s="313">
        <f t="shared" ref="ED541" si="4823">+IF(EC541&lt;&gt;0,EC541*3,0)</f>
        <v>0</v>
      </c>
      <c r="EE541" s="313">
        <f t="shared" si="4771"/>
        <v>0</v>
      </c>
      <c r="EF541" s="304">
        <f t="shared" si="4772"/>
        <v>0</v>
      </c>
      <c r="EG541" s="312">
        <f>+IF(AND(CT541+EC541=0,SUM(AO541:AR541)&gt;0,SUM(DK541:DN541)&gt;0),(CU541+CV541+CW541+CX541)*2+CY541*5,(EC541+CT541-FO541)*5)+IF(AND(EC541+DQ541+CT541=0,SUM(AO541:AR541)&gt;0),SUM(CU541:CX541)*2+CY541*5,0)</f>
        <v>0</v>
      </c>
      <c r="EH541" s="344"/>
      <c r="EI541" s="303"/>
      <c r="EJ541" s="303"/>
      <c r="EK541" s="303"/>
      <c r="EL541" s="314"/>
      <c r="EM541" s="314"/>
      <c r="EN541" s="314"/>
      <c r="EO541" s="368"/>
      <c r="EP541" s="368"/>
      <c r="EQ541" s="375"/>
      <c r="ER541" s="375"/>
      <c r="ES541" s="375"/>
      <c r="ET541" s="375"/>
      <c r="EU541" s="18">
        <f t="shared" si="4521"/>
        <v>0</v>
      </c>
      <c r="EV541" s="18">
        <f t="shared" si="4522"/>
        <v>0</v>
      </c>
      <c r="EW541" s="344"/>
      <c r="EX541" s="344"/>
      <c r="EY541" s="344"/>
      <c r="EZ541" s="365">
        <f t="shared" si="4376"/>
        <v>0</v>
      </c>
      <c r="FA541" s="303"/>
      <c r="FB541" s="303"/>
      <c r="FC541" s="303"/>
      <c r="FD541" s="315"/>
      <c r="FE541" s="315"/>
      <c r="FF541" s="315"/>
      <c r="FG541" s="337"/>
      <c r="FH541" s="315"/>
      <c r="FI541" s="315"/>
      <c r="FJ541" s="300"/>
      <c r="FK541" s="303"/>
      <c r="FL541" s="303"/>
      <c r="FM541" s="303"/>
      <c r="FN541" s="303"/>
      <c r="FO541" s="333"/>
      <c r="FP541" s="20">
        <f t="shared" si="4529"/>
        <v>0</v>
      </c>
      <c r="FQ541" s="310">
        <f t="shared" si="4523"/>
        <v>0</v>
      </c>
      <c r="FR541" s="310">
        <f t="shared" si="4524"/>
        <v>0</v>
      </c>
      <c r="FS541" s="310">
        <f t="shared" si="4525"/>
        <v>0</v>
      </c>
      <c r="FT541" s="310">
        <f t="shared" si="4526"/>
        <v>0</v>
      </c>
      <c r="FU541" s="310">
        <f t="shared" si="4527"/>
        <v>0</v>
      </c>
      <c r="FV541" s="310">
        <f t="shared" si="4528"/>
        <v>0</v>
      </c>
      <c r="FW541" s="404"/>
    </row>
    <row r="542" spans="1:179" s="301" customFormat="1" ht="27.75" customHeight="1">
      <c r="A542" s="295"/>
      <c r="B542" s="296" t="s">
        <v>204</v>
      </c>
      <c r="C542" s="296" t="str">
        <f>B542</f>
        <v>8.1</v>
      </c>
      <c r="D542" s="296" t="s">
        <v>53</v>
      </c>
      <c r="E542" s="296" t="s">
        <v>53</v>
      </c>
      <c r="F542" s="296">
        <v>32</v>
      </c>
      <c r="G542" s="296">
        <f>F542</f>
        <v>32</v>
      </c>
      <c r="H542" s="297"/>
      <c r="I542" s="297"/>
      <c r="J542" s="294"/>
      <c r="K542" s="294"/>
      <c r="L542" s="294"/>
      <c r="M542" s="294"/>
      <c r="N542" s="297"/>
      <c r="O542" s="297"/>
      <c r="P542" s="1"/>
      <c r="Q542" s="16"/>
      <c r="R542" s="1"/>
      <c r="S542" s="294"/>
      <c r="T542" s="294"/>
      <c r="U542" s="294"/>
      <c r="V542" s="294"/>
      <c r="W542" s="294"/>
      <c r="X542" s="294"/>
      <c r="Y542" s="294"/>
      <c r="Z542" s="294"/>
      <c r="AA542" s="294"/>
      <c r="AB542" s="294"/>
      <c r="AC542" s="1">
        <f t="shared" ref="AC542:AC545" si="4824">+IF(S542=1,1,0)+IF(T542=1,1,0)</f>
        <v>0</v>
      </c>
      <c r="AD542" s="1">
        <f t="shared" ref="AD542:AD545" si="4825">+IF(U542=1,1,0)+IF(V542=1,1,0)</f>
        <v>0</v>
      </c>
      <c r="AE542" s="1">
        <f t="shared" ref="AE542:AE545" si="4826">+IF(W542=1,1,0)+IF(X542=1,1,0)</f>
        <v>0</v>
      </c>
      <c r="AF542" s="1">
        <f t="shared" ref="AF542:AF545" si="4827">+IF(Y542=1,1,0)+IF(Z542=1,1,0)</f>
        <v>0</v>
      </c>
      <c r="AG542" s="1">
        <f t="shared" ref="AG542:AG545" si="4828">+IF(AA542=1,1,0)</f>
        <v>0</v>
      </c>
      <c r="AH542" s="1">
        <f t="shared" ref="AH542:AH545" si="4829">+IF(AB542=1,1,0)</f>
        <v>0</v>
      </c>
      <c r="AI542" s="1">
        <f t="shared" ref="AI542:AI545" si="4830">+IF(S542=2,1,0)+IF(T542=2,1,0)</f>
        <v>0</v>
      </c>
      <c r="AJ542" s="1">
        <f t="shared" ref="AJ542:AJ545" si="4831">+IF(U542=2,1,0)+IF(V542=2,1,0)</f>
        <v>0</v>
      </c>
      <c r="AK542" s="1">
        <f t="shared" ref="AK542:AK545" si="4832">+IF(X542=2,1,0)+IF(W542=2,1,0)</f>
        <v>0</v>
      </c>
      <c r="AL542" s="1">
        <f t="shared" ref="AL542:AL545" si="4833">+IF(Y542=2,1,0)+IF(Z542=2,1,0)</f>
        <v>0</v>
      </c>
      <c r="AM542" s="1">
        <f t="shared" ref="AM542:AM545" si="4834">+IF(AA542=2,1,0)</f>
        <v>0</v>
      </c>
      <c r="AN542" s="1">
        <f t="shared" ref="AN542:AN545" si="4835">+IF(AB542=2,1,0)</f>
        <v>0</v>
      </c>
      <c r="AO542" s="294"/>
      <c r="AP542" s="294">
        <f>G542</f>
        <v>32</v>
      </c>
      <c r="AQ542" s="294"/>
      <c r="AR542" s="294"/>
      <c r="AS542" s="298">
        <f t="shared" si="4759"/>
        <v>0</v>
      </c>
      <c r="AT542" s="298">
        <f t="shared" si="4760"/>
        <v>1</v>
      </c>
      <c r="AU542" s="298">
        <f t="shared" si="4761"/>
        <v>0</v>
      </c>
      <c r="AV542" s="298">
        <f t="shared" si="4762"/>
        <v>0</v>
      </c>
      <c r="AW542" s="294"/>
      <c r="AX542" s="294"/>
      <c r="AY542" s="294">
        <v>1</v>
      </c>
      <c r="AZ542" s="294"/>
      <c r="BA542" s="294"/>
      <c r="BB542" s="294"/>
      <c r="BC542" s="294"/>
      <c r="BD542" s="294"/>
      <c r="BE542" s="294"/>
      <c r="BF542" s="294"/>
      <c r="BG542" s="294"/>
      <c r="BH542" s="294"/>
      <c r="BI542" s="294"/>
      <c r="BJ542" s="294"/>
      <c r="BK542" s="294"/>
      <c r="BL542" s="294"/>
      <c r="BM542" s="294"/>
      <c r="BN542" s="294"/>
      <c r="BO542" s="294"/>
      <c r="BP542" s="1"/>
      <c r="BQ542" s="294"/>
      <c r="BR542" s="17">
        <v>1</v>
      </c>
      <c r="BS542" s="1">
        <f t="shared" si="4373"/>
        <v>0</v>
      </c>
      <c r="BT542" s="17">
        <f t="shared" ref="BT542:BT545" si="4836">+BS542*2</f>
        <v>0</v>
      </c>
      <c r="BU542" s="294"/>
      <c r="BV542" s="294">
        <v>1</v>
      </c>
      <c r="BW542" s="294"/>
      <c r="BX542" s="294"/>
      <c r="BY542" s="294"/>
      <c r="BZ542" s="294"/>
      <c r="CA542" s="294"/>
      <c r="CB542" s="294"/>
      <c r="CC542" s="294"/>
      <c r="CD542" s="1"/>
      <c r="CE542" s="1"/>
      <c r="CF542" s="1"/>
      <c r="CG542" s="294"/>
      <c r="CH542" s="1">
        <v>1</v>
      </c>
      <c r="CI542" s="1"/>
      <c r="CJ542" s="1"/>
      <c r="CK542" s="383"/>
      <c r="CL542" s="383"/>
      <c r="CM542" s="383"/>
      <c r="CN542" s="1">
        <f t="shared" si="4764"/>
        <v>0</v>
      </c>
      <c r="CO542" s="1">
        <f t="shared" si="4765"/>
        <v>0</v>
      </c>
      <c r="CP542" s="20">
        <f t="shared" si="4766"/>
        <v>2.5</v>
      </c>
      <c r="CQ542" s="351"/>
      <c r="CR542" s="299">
        <f t="shared" si="4767"/>
        <v>1</v>
      </c>
      <c r="CS542" s="294">
        <v>1</v>
      </c>
      <c r="CT542" s="294">
        <v>1</v>
      </c>
      <c r="CU542" s="1"/>
      <c r="CV542" s="1"/>
      <c r="CW542" s="1">
        <v>3</v>
      </c>
      <c r="CX542" s="1"/>
      <c r="CY542" s="1">
        <v>1</v>
      </c>
      <c r="CZ542" s="294">
        <v>10</v>
      </c>
      <c r="DA542" s="17">
        <f t="shared" ref="DA542:DA545" si="4837">+CY542</f>
        <v>1</v>
      </c>
      <c r="DB542" s="359">
        <f t="shared" si="4374"/>
        <v>11</v>
      </c>
      <c r="DC542" s="359">
        <f t="shared" si="4375"/>
        <v>4</v>
      </c>
      <c r="DD542" s="294"/>
      <c r="DE542" s="294">
        <v>9</v>
      </c>
      <c r="DF542" s="294">
        <v>4</v>
      </c>
      <c r="DG542" s="294"/>
      <c r="DH542" s="294"/>
      <c r="DI542" s="294"/>
      <c r="DJ542" s="294"/>
      <c r="DK542" s="294"/>
      <c r="DL542" s="294"/>
      <c r="DM542" s="294"/>
      <c r="DN542" s="294"/>
      <c r="DO542" s="1"/>
      <c r="DP542" s="1"/>
      <c r="DQ542" s="17">
        <f t="shared" si="4506"/>
        <v>0</v>
      </c>
      <c r="DR542" s="17">
        <f t="shared" si="4507"/>
        <v>0</v>
      </c>
      <c r="DS542" s="17">
        <f t="shared" si="4508"/>
        <v>0</v>
      </c>
      <c r="DT542" s="17">
        <f t="shared" si="4509"/>
        <v>0</v>
      </c>
      <c r="DU542" s="17">
        <f t="shared" si="4510"/>
        <v>0</v>
      </c>
      <c r="DV542" s="17">
        <f t="shared" si="4511"/>
        <v>0</v>
      </c>
      <c r="DW542" s="1"/>
      <c r="DX542" s="1"/>
      <c r="DY542" s="20">
        <f t="shared" si="4512"/>
        <v>0</v>
      </c>
      <c r="DZ542" s="20">
        <f t="shared" si="4513"/>
        <v>0</v>
      </c>
      <c r="EA542" s="20">
        <f t="shared" si="4514"/>
        <v>0</v>
      </c>
      <c r="EB542" s="20">
        <f t="shared" si="4515"/>
        <v>0</v>
      </c>
      <c r="EC542" s="18">
        <f t="shared" si="4769"/>
        <v>0</v>
      </c>
      <c r="ED542" s="19">
        <f>+IF(EC542&lt;&gt;0,EC542*3,0)+3</f>
        <v>3</v>
      </c>
      <c r="EE542" s="19"/>
      <c r="EF542" s="1">
        <f>+IF(EE542&gt;0,CT542*4,0)+4</f>
        <v>4</v>
      </c>
      <c r="EG542" s="18"/>
      <c r="EH542" s="341"/>
      <c r="EI542" s="294"/>
      <c r="EJ542" s="294">
        <f>3*4.5</f>
        <v>13.5</v>
      </c>
      <c r="EK542" s="294">
        <v>4.5</v>
      </c>
      <c r="EL542" s="19">
        <v>1</v>
      </c>
      <c r="EM542" s="19"/>
      <c r="EN542" s="19"/>
      <c r="EO542" s="366"/>
      <c r="EP542" s="366"/>
      <c r="EQ542" s="374"/>
      <c r="ER542" s="374"/>
      <c r="ES542" s="374"/>
      <c r="ET542" s="374"/>
      <c r="EU542" s="18">
        <f t="shared" si="4521"/>
        <v>12</v>
      </c>
      <c r="EV542" s="18">
        <f t="shared" si="4522"/>
        <v>2</v>
      </c>
      <c r="EW542" s="341">
        <v>1</v>
      </c>
      <c r="EX542" s="341">
        <v>1</v>
      </c>
      <c r="EY542" s="341">
        <v>5</v>
      </c>
      <c r="EZ542" s="365">
        <f t="shared" si="4376"/>
        <v>0</v>
      </c>
      <c r="FA542" s="294"/>
      <c r="FB542" s="294"/>
      <c r="FC542" s="294"/>
      <c r="FD542" s="300"/>
      <c r="FE542" s="300"/>
      <c r="FF542" s="300"/>
      <c r="FG542" s="300"/>
      <c r="FH542" s="300"/>
      <c r="FI542" s="300"/>
      <c r="FJ542" s="300">
        <f>F542</f>
        <v>32</v>
      </c>
      <c r="FK542" s="294"/>
      <c r="FL542" s="294"/>
      <c r="FM542" s="294"/>
      <c r="FN542" s="294"/>
      <c r="FO542" s="294"/>
      <c r="FP542" s="20">
        <f t="shared" si="4529"/>
        <v>0</v>
      </c>
      <c r="FQ542" s="20">
        <f t="shared" si="4523"/>
        <v>9</v>
      </c>
      <c r="FR542" s="20">
        <f t="shared" si="4524"/>
        <v>4</v>
      </c>
      <c r="FS542" s="20">
        <f t="shared" si="4525"/>
        <v>0</v>
      </c>
      <c r="FT542" s="20">
        <f t="shared" si="4526"/>
        <v>0</v>
      </c>
      <c r="FU542" s="20">
        <f t="shared" si="4527"/>
        <v>0</v>
      </c>
      <c r="FV542" s="20">
        <f t="shared" si="4528"/>
        <v>0</v>
      </c>
      <c r="FW542" s="405"/>
    </row>
    <row r="543" spans="1:179" s="316" customFormat="1" ht="24" customHeight="1">
      <c r="A543" s="302"/>
      <c r="B543" s="41">
        <v>9</v>
      </c>
      <c r="C543" s="41">
        <f t="shared" si="4807"/>
        <v>9</v>
      </c>
      <c r="D543" s="41"/>
      <c r="E543" s="41"/>
      <c r="F543" s="41"/>
      <c r="G543" s="41"/>
      <c r="H543" s="42"/>
      <c r="I543" s="42"/>
      <c r="J543" s="303"/>
      <c r="K543" s="303"/>
      <c r="L543" s="303"/>
      <c r="M543" s="303"/>
      <c r="N543" s="42"/>
      <c r="O543" s="42"/>
      <c r="P543" s="304"/>
      <c r="Q543" s="305"/>
      <c r="R543" s="304"/>
      <c r="S543" s="303"/>
      <c r="T543" s="303"/>
      <c r="U543" s="303"/>
      <c r="V543" s="303"/>
      <c r="W543" s="303"/>
      <c r="X543" s="303"/>
      <c r="Y543" s="303"/>
      <c r="Z543" s="303"/>
      <c r="AA543" s="303"/>
      <c r="AB543" s="303"/>
      <c r="AC543" s="304">
        <f t="shared" si="4824"/>
        <v>0</v>
      </c>
      <c r="AD543" s="304">
        <f t="shared" si="4825"/>
        <v>0</v>
      </c>
      <c r="AE543" s="304">
        <f t="shared" si="4826"/>
        <v>0</v>
      </c>
      <c r="AF543" s="304">
        <f t="shared" si="4827"/>
        <v>0</v>
      </c>
      <c r="AG543" s="304">
        <f t="shared" si="4828"/>
        <v>0</v>
      </c>
      <c r="AH543" s="304">
        <f t="shared" si="4829"/>
        <v>0</v>
      </c>
      <c r="AI543" s="304">
        <f t="shared" si="4830"/>
        <v>0</v>
      </c>
      <c r="AJ543" s="304">
        <f t="shared" si="4831"/>
        <v>0</v>
      </c>
      <c r="AK543" s="304">
        <f t="shared" si="4832"/>
        <v>0</v>
      </c>
      <c r="AL543" s="304">
        <f t="shared" si="4833"/>
        <v>0</v>
      </c>
      <c r="AM543" s="304">
        <f t="shared" si="4834"/>
        <v>0</v>
      </c>
      <c r="AN543" s="304">
        <f t="shared" si="4835"/>
        <v>0</v>
      </c>
      <c r="AO543" s="303"/>
      <c r="AP543" s="303"/>
      <c r="AQ543" s="303"/>
      <c r="AR543" s="303"/>
      <c r="AS543" s="306">
        <f t="shared" si="4759"/>
        <v>0</v>
      </c>
      <c r="AT543" s="306">
        <f t="shared" si="4760"/>
        <v>0</v>
      </c>
      <c r="AU543" s="306">
        <f t="shared" si="4761"/>
        <v>0</v>
      </c>
      <c r="AV543" s="306">
        <f t="shared" si="4762"/>
        <v>0</v>
      </c>
      <c r="AW543" s="303"/>
      <c r="AX543" s="333"/>
      <c r="AY543" s="333"/>
      <c r="AZ543" s="333"/>
      <c r="BA543" s="333"/>
      <c r="BB543" s="333"/>
      <c r="BC543" s="333"/>
      <c r="BD543" s="303"/>
      <c r="BE543" s="303"/>
      <c r="BF543" s="303"/>
      <c r="BG543" s="303"/>
      <c r="BH543" s="303"/>
      <c r="BI543" s="303"/>
      <c r="BJ543" s="303"/>
      <c r="BK543" s="303"/>
      <c r="BL543" s="303"/>
      <c r="BM543" s="303"/>
      <c r="BN543" s="307"/>
      <c r="BO543" s="303"/>
      <c r="BP543" s="304"/>
      <c r="BQ543" s="303"/>
      <c r="BR543" s="17"/>
      <c r="BS543" s="1">
        <f t="shared" si="4373"/>
        <v>0</v>
      </c>
      <c r="BT543" s="308">
        <f t="shared" si="4836"/>
        <v>0</v>
      </c>
      <c r="BU543" s="44"/>
      <c r="BV543" s="303"/>
      <c r="BW543" s="303"/>
      <c r="BX543" s="303"/>
      <c r="BY543" s="303"/>
      <c r="BZ543" s="303"/>
      <c r="CA543" s="303"/>
      <c r="CB543" s="303"/>
      <c r="CC543" s="303"/>
      <c r="CD543" s="309"/>
      <c r="CE543" s="309"/>
      <c r="CF543" s="309"/>
      <c r="CG543" s="303"/>
      <c r="CH543" s="304"/>
      <c r="CI543" s="304"/>
      <c r="CJ543" s="304"/>
      <c r="CK543" s="384"/>
      <c r="CL543" s="384"/>
      <c r="CM543" s="384"/>
      <c r="CN543" s="304">
        <f t="shared" si="4764"/>
        <v>0</v>
      </c>
      <c r="CO543" s="304">
        <f t="shared" si="4765"/>
        <v>0</v>
      </c>
      <c r="CP543" s="310">
        <f t="shared" si="4766"/>
        <v>0</v>
      </c>
      <c r="CQ543" s="352"/>
      <c r="CR543" s="311">
        <f t="shared" si="4767"/>
        <v>0</v>
      </c>
      <c r="CS543" s="303"/>
      <c r="CT543" s="303"/>
      <c r="CU543" s="304"/>
      <c r="CV543" s="304"/>
      <c r="CW543" s="304"/>
      <c r="CX543" s="304"/>
      <c r="CY543" s="304"/>
      <c r="CZ543" s="303"/>
      <c r="DA543" s="308">
        <f t="shared" si="4837"/>
        <v>0</v>
      </c>
      <c r="DB543" s="359">
        <f t="shared" si="4374"/>
        <v>0</v>
      </c>
      <c r="DC543" s="359">
        <f t="shared" si="4375"/>
        <v>0</v>
      </c>
      <c r="DD543" s="303"/>
      <c r="DE543" s="303"/>
      <c r="DF543" s="303"/>
      <c r="DG543" s="303"/>
      <c r="DH543" s="303"/>
      <c r="DI543" s="303"/>
      <c r="DJ543" s="303"/>
      <c r="DK543" s="303"/>
      <c r="DL543" s="303"/>
      <c r="DM543" s="303"/>
      <c r="DN543" s="303"/>
      <c r="DO543" s="304"/>
      <c r="DP543" s="304"/>
      <c r="DQ543" s="308">
        <f t="shared" si="4506"/>
        <v>0</v>
      </c>
      <c r="DR543" s="308">
        <f t="shared" si="4507"/>
        <v>0</v>
      </c>
      <c r="DS543" s="308">
        <f t="shared" si="4508"/>
        <v>0</v>
      </c>
      <c r="DT543" s="308">
        <f t="shared" si="4509"/>
        <v>0</v>
      </c>
      <c r="DU543" s="308">
        <f t="shared" si="4510"/>
        <v>0</v>
      </c>
      <c r="DV543" s="308">
        <f t="shared" si="4511"/>
        <v>0</v>
      </c>
      <c r="DW543" s="304"/>
      <c r="DX543" s="304"/>
      <c r="DY543" s="310">
        <f t="shared" si="4512"/>
        <v>0</v>
      </c>
      <c r="DZ543" s="310">
        <f t="shared" si="4513"/>
        <v>0</v>
      </c>
      <c r="EA543" s="310">
        <f t="shared" si="4514"/>
        <v>0</v>
      </c>
      <c r="EB543" s="310">
        <f t="shared" si="4515"/>
        <v>0</v>
      </c>
      <c r="EC543" s="312">
        <f t="shared" si="4769"/>
        <v>0</v>
      </c>
      <c r="ED543" s="313">
        <f t="shared" ref="ED543" si="4838">+IF(EC543&lt;&gt;0,EC543*3,0)</f>
        <v>0</v>
      </c>
      <c r="EE543" s="313">
        <f t="shared" si="4771"/>
        <v>0</v>
      </c>
      <c r="EF543" s="304">
        <f t="shared" si="4772"/>
        <v>0</v>
      </c>
      <c r="EG543" s="312">
        <f>+IF(AND(CT543+EC543=0,SUM(AO543:AR543)&gt;0,SUM(DK543:DN543)&gt;0),(CU543+CV543+CW543+CX543)*2+CY543*5,(EC543+CT543-FO543)*5)+IF(AND(EC543+DQ543+CT543=0,SUM(AO543:AR543)&gt;0),SUM(CU543:CX543)*2+CY543*5,0)</f>
        <v>0</v>
      </c>
      <c r="EH543" s="344"/>
      <c r="EI543" s="303"/>
      <c r="EJ543" s="303"/>
      <c r="EK543" s="303"/>
      <c r="EL543" s="314"/>
      <c r="EM543" s="314"/>
      <c r="EN543" s="314"/>
      <c r="EO543" s="368"/>
      <c r="EP543" s="368"/>
      <c r="EQ543" s="375"/>
      <c r="ER543" s="375"/>
      <c r="ES543" s="375"/>
      <c r="ET543" s="375"/>
      <c r="EU543" s="18">
        <f t="shared" si="4521"/>
        <v>0</v>
      </c>
      <c r="EV543" s="18">
        <f t="shared" si="4522"/>
        <v>0</v>
      </c>
      <c r="EW543" s="344"/>
      <c r="EX543" s="344"/>
      <c r="EY543" s="344"/>
      <c r="EZ543" s="365">
        <f t="shared" si="4376"/>
        <v>0</v>
      </c>
      <c r="FA543" s="303"/>
      <c r="FB543" s="303"/>
      <c r="FC543" s="303"/>
      <c r="FD543" s="315"/>
      <c r="FE543" s="315"/>
      <c r="FF543" s="315"/>
      <c r="FG543" s="337"/>
      <c r="FH543" s="315"/>
      <c r="FI543" s="315"/>
      <c r="FJ543" s="300"/>
      <c r="FK543" s="303"/>
      <c r="FL543" s="303"/>
      <c r="FM543" s="303"/>
      <c r="FN543" s="303"/>
      <c r="FO543" s="333"/>
      <c r="FP543" s="20">
        <f t="shared" si="4529"/>
        <v>0</v>
      </c>
      <c r="FQ543" s="310">
        <f t="shared" si="4523"/>
        <v>0</v>
      </c>
      <c r="FR543" s="310">
        <f t="shared" si="4524"/>
        <v>0</v>
      </c>
      <c r="FS543" s="310">
        <f t="shared" si="4525"/>
        <v>0</v>
      </c>
      <c r="FT543" s="310">
        <f t="shared" si="4526"/>
        <v>0</v>
      </c>
      <c r="FU543" s="310">
        <f t="shared" si="4527"/>
        <v>0</v>
      </c>
      <c r="FV543" s="310">
        <f t="shared" si="4528"/>
        <v>0</v>
      </c>
      <c r="FW543" s="44"/>
    </row>
    <row r="544" spans="1:179" s="301" customFormat="1" ht="27.75" customHeight="1">
      <c r="A544" s="295"/>
      <c r="B544" s="296" t="s">
        <v>680</v>
      </c>
      <c r="C544" s="296" t="str">
        <f>B544</f>
        <v>9.1</v>
      </c>
      <c r="D544" s="296" t="s">
        <v>53</v>
      </c>
      <c r="E544" s="296" t="s">
        <v>53</v>
      </c>
      <c r="F544" s="296">
        <v>43</v>
      </c>
      <c r="G544" s="296">
        <f>F544</f>
        <v>43</v>
      </c>
      <c r="H544" s="297"/>
      <c r="I544" s="297"/>
      <c r="J544" s="294"/>
      <c r="K544" s="294"/>
      <c r="L544" s="294"/>
      <c r="M544" s="294"/>
      <c r="N544" s="297"/>
      <c r="O544" s="297"/>
      <c r="P544" s="1"/>
      <c r="Q544" s="16"/>
      <c r="R544" s="1"/>
      <c r="S544" s="294"/>
      <c r="T544" s="294"/>
      <c r="U544" s="294"/>
      <c r="V544" s="294"/>
      <c r="W544" s="294"/>
      <c r="X544" s="294"/>
      <c r="Y544" s="294"/>
      <c r="Z544" s="294"/>
      <c r="AA544" s="294"/>
      <c r="AB544" s="294"/>
      <c r="AC544" s="1">
        <f t="shared" si="4824"/>
        <v>0</v>
      </c>
      <c r="AD544" s="1">
        <f t="shared" si="4825"/>
        <v>0</v>
      </c>
      <c r="AE544" s="1">
        <f t="shared" si="4826"/>
        <v>0</v>
      </c>
      <c r="AF544" s="1">
        <f t="shared" si="4827"/>
        <v>0</v>
      </c>
      <c r="AG544" s="1">
        <f t="shared" si="4828"/>
        <v>0</v>
      </c>
      <c r="AH544" s="1">
        <f t="shared" si="4829"/>
        <v>0</v>
      </c>
      <c r="AI544" s="1">
        <f t="shared" si="4830"/>
        <v>0</v>
      </c>
      <c r="AJ544" s="1">
        <f t="shared" si="4831"/>
        <v>0</v>
      </c>
      <c r="AK544" s="1">
        <f t="shared" si="4832"/>
        <v>0</v>
      </c>
      <c r="AL544" s="1">
        <f t="shared" si="4833"/>
        <v>0</v>
      </c>
      <c r="AM544" s="1">
        <f t="shared" si="4834"/>
        <v>0</v>
      </c>
      <c r="AN544" s="1">
        <f t="shared" si="4835"/>
        <v>0</v>
      </c>
      <c r="AO544" s="294"/>
      <c r="AP544" s="294"/>
      <c r="AQ544" s="294"/>
      <c r="AR544" s="294"/>
      <c r="AS544" s="298">
        <f t="shared" ref="AS544:AS546" si="4839">IF(AND(AO544&gt;0,OR(BR544&gt;=2,BR544=1)),1,0)</f>
        <v>0</v>
      </c>
      <c r="AT544" s="298">
        <f t="shared" ref="AT544:AT546" si="4840">IF(AND(AP544&gt;0,OR(BR544&gt;=2,BR544=1)),1,0)</f>
        <v>0</v>
      </c>
      <c r="AU544" s="298">
        <f t="shared" ref="AU544:AU546" si="4841">IF(AND(AQ544&gt;0,OR(BR544&gt;=2,BR544=1)),1,0)</f>
        <v>0</v>
      </c>
      <c r="AV544" s="298">
        <f t="shared" ref="AV544:AV546" si="4842">IF(AND(AR544&gt;0,OR(BR544&gt;=2,BR544=1)),AR544/G544,0)</f>
        <v>0</v>
      </c>
      <c r="AW544" s="294"/>
      <c r="AX544" s="294"/>
      <c r="AY544" s="294">
        <v>1</v>
      </c>
      <c r="AZ544" s="294"/>
      <c r="BA544" s="294"/>
      <c r="BB544" s="294"/>
      <c r="BC544" s="294"/>
      <c r="BD544" s="294"/>
      <c r="BE544" s="294"/>
      <c r="BF544" s="294"/>
      <c r="BG544" s="294"/>
      <c r="BH544" s="294"/>
      <c r="BI544" s="294"/>
      <c r="BJ544" s="294"/>
      <c r="BK544" s="294"/>
      <c r="BL544" s="294"/>
      <c r="BM544" s="294"/>
      <c r="BN544" s="294"/>
      <c r="BO544" s="294"/>
      <c r="BP544" s="1"/>
      <c r="BQ544" s="294"/>
      <c r="BR544" s="17">
        <v>1</v>
      </c>
      <c r="BS544" s="1">
        <f t="shared" si="4373"/>
        <v>0</v>
      </c>
      <c r="BT544" s="17">
        <f t="shared" si="4836"/>
        <v>0</v>
      </c>
      <c r="BU544" s="294"/>
      <c r="BV544" s="294">
        <v>1</v>
      </c>
      <c r="BW544" s="294"/>
      <c r="BX544" s="294"/>
      <c r="BY544" s="294"/>
      <c r="BZ544" s="294"/>
      <c r="CA544" s="294"/>
      <c r="CB544" s="294"/>
      <c r="CC544" s="294"/>
      <c r="CD544" s="1"/>
      <c r="CE544" s="1"/>
      <c r="CF544" s="1"/>
      <c r="CG544" s="294"/>
      <c r="CH544" s="1">
        <v>1</v>
      </c>
      <c r="CI544" s="1"/>
      <c r="CJ544" s="1"/>
      <c r="CK544" s="383"/>
      <c r="CL544" s="383"/>
      <c r="CM544" s="383"/>
      <c r="CN544" s="1">
        <f t="shared" ref="CN544:CN546" si="4843">+SUM(BX544:CC544)*BW544</f>
        <v>0</v>
      </c>
      <c r="CO544" s="1">
        <f t="shared" ref="CO544:CO546" si="4844">+SUM(BX544:CC544)*BW544</f>
        <v>0</v>
      </c>
      <c r="CP544" s="20">
        <f t="shared" ref="CP544:CP546" si="4845">+SUM(BY544:CC544)*2.5+SUM(CD544:CG544)*0.5+SUM(CH544:CJ544)*2.5</f>
        <v>2.5</v>
      </c>
      <c r="CQ544" s="351"/>
      <c r="CR544" s="299">
        <f t="shared" ref="CR544:CR546" si="4846">+IF(SUM(AX544:BM544)&gt;0,1,0)</f>
        <v>1</v>
      </c>
      <c r="CS544" s="294">
        <v>2</v>
      </c>
      <c r="CT544" s="294">
        <v>2</v>
      </c>
      <c r="CU544" s="1"/>
      <c r="CV544" s="1"/>
      <c r="CW544" s="1">
        <v>2</v>
      </c>
      <c r="CX544" s="1"/>
      <c r="CY544" s="1">
        <v>7</v>
      </c>
      <c r="CZ544" s="294">
        <v>6</v>
      </c>
      <c r="DA544" s="17">
        <f t="shared" si="4837"/>
        <v>7</v>
      </c>
      <c r="DB544" s="359">
        <f t="shared" si="4374"/>
        <v>13</v>
      </c>
      <c r="DC544" s="359">
        <f t="shared" si="4375"/>
        <v>9</v>
      </c>
      <c r="DD544" s="294"/>
      <c r="DE544" s="294">
        <v>7</v>
      </c>
      <c r="DF544" s="294">
        <f>3*3</f>
        <v>9</v>
      </c>
      <c r="DG544" s="294"/>
      <c r="DH544" s="294"/>
      <c r="DI544" s="294">
        <v>4</v>
      </c>
      <c r="DJ544" s="294">
        <v>12</v>
      </c>
      <c r="DK544" s="294"/>
      <c r="DL544" s="294"/>
      <c r="DM544" s="294"/>
      <c r="DN544" s="294"/>
      <c r="DO544" s="1"/>
      <c r="DP544" s="1"/>
      <c r="DQ544" s="17">
        <f t="shared" ref="DQ544:DQ545" si="4847">+IF(AND(SUM(S544:AA544)&gt;0,SUM(FA544:FF544)&gt;0),CT544,0)</f>
        <v>0</v>
      </c>
      <c r="DR544" s="17">
        <f t="shared" ref="DR544:DR546" si="4848">+IF(AND(SUM(S544:AA544)&gt;0,SUM(FA544:FF544)&gt;0),CU544,0)</f>
        <v>0</v>
      </c>
      <c r="DS544" s="17">
        <f t="shared" ref="DS544:DS546" si="4849">+IF(AND(SUM(S544:AA544)&gt;0,SUM(FA544:FF544)&gt;0),CV544,0)</f>
        <v>0</v>
      </c>
      <c r="DT544" s="17">
        <f t="shared" ref="DT544:DT546" si="4850">+IF(AND(SUM(S544:AA544)&gt;0,SUM(FA544:FF544)&gt;0),CW544,0)</f>
        <v>0</v>
      </c>
      <c r="DU544" s="17">
        <f t="shared" ref="DU544:DU546" si="4851">+IF(AND(SUM(S544:AA544)&gt;0,SUM(FA544:FF544)&gt;0),CX544,0)</f>
        <v>0</v>
      </c>
      <c r="DV544" s="17">
        <f t="shared" ref="DV544:DV546" si="4852">+IF(AND(SUM(S544:AA544)&gt;0,SUM(FA544:FF544)&gt;0),CY544,0)</f>
        <v>0</v>
      </c>
      <c r="DW544" s="1"/>
      <c r="DX544" s="1"/>
      <c r="DY544" s="20">
        <f t="shared" ref="DY544:DY546" si="4853">+IF(AND(SUM(S544:AB544)&gt;0,SUM(FA544:FF544)&gt;0,DG544&gt;=3),DG544,0)</f>
        <v>0</v>
      </c>
      <c r="DZ544" s="20">
        <f t="shared" ref="DZ544:DZ546" si="4854">+IF(AND(SUM(S544:AB544)&gt;0,SUM(FA544:FF544)&gt;0,DH544&gt;=3),DH544,0)</f>
        <v>0</v>
      </c>
      <c r="EA544" s="20">
        <f t="shared" ref="EA544:EA546" si="4855">+IF(AND(SUM(S544:AB544)&gt;0,SUM(FA544:FF544)&gt;0,DI544&gt;=3),DI544,0)</f>
        <v>0</v>
      </c>
      <c r="EB544" s="20">
        <f t="shared" ref="EB544:EB546" si="4856">+IF(AND(SUM(S544:AB544)&gt;0,SUM(FA544:FF544)&gt;0,DJ544&gt;=3),DJ544,0)</f>
        <v>0</v>
      </c>
      <c r="EC544" s="18">
        <f t="shared" ref="EC544:EC545" si="4857">+IF(AND(CT544=0,SUM(CU544:CY544)&gt;1,SUM(CU544:CY544)&lt;=4),1,IF(AND(CT544=0,SUM(CU544:CY544)&gt;4),2,0))</f>
        <v>0</v>
      </c>
      <c r="ED544" s="19"/>
      <c r="EE544" s="19">
        <f t="shared" ref="EE544:EE545" si="4858">+IF(SUM(AO544:AR544)+SUM(DK544:DN544)&gt;0,CT544*3,0)</f>
        <v>0</v>
      </c>
      <c r="EF544" s="1">
        <f>+IF(EE544&gt;0,CT544*4,0)+8</f>
        <v>8</v>
      </c>
      <c r="EG544" s="312"/>
      <c r="EH544" s="341"/>
      <c r="EI544" s="294"/>
      <c r="EJ544" s="294">
        <v>9</v>
      </c>
      <c r="EK544" s="294">
        <f>3*4.5</f>
        <v>13.5</v>
      </c>
      <c r="EL544" s="19">
        <v>1</v>
      </c>
      <c r="EM544" s="19"/>
      <c r="EN544" s="19"/>
      <c r="EO544" s="366"/>
      <c r="EP544" s="366"/>
      <c r="EQ544" s="374"/>
      <c r="ER544" s="374"/>
      <c r="ES544" s="374"/>
      <c r="ET544" s="374"/>
      <c r="EU544" s="18">
        <f t="shared" ref="EU544:EU545" si="4859">IF(SUM(CU544:CX544)&gt;0,CZ544*1+2,0)</f>
        <v>8</v>
      </c>
      <c r="EV544" s="18">
        <f t="shared" si="4522"/>
        <v>2</v>
      </c>
      <c r="EW544" s="341">
        <v>1</v>
      </c>
      <c r="EX544" s="341">
        <v>1</v>
      </c>
      <c r="EY544" s="341">
        <v>5</v>
      </c>
      <c r="EZ544" s="365">
        <f t="shared" si="4376"/>
        <v>0</v>
      </c>
      <c r="FA544" s="294"/>
      <c r="FB544" s="294"/>
      <c r="FC544" s="294"/>
      <c r="FD544" s="300"/>
      <c r="FE544" s="300"/>
      <c r="FF544" s="300"/>
      <c r="FG544" s="300"/>
      <c r="FH544" s="300"/>
      <c r="FI544" s="300"/>
      <c r="FJ544" s="300">
        <f>F544</f>
        <v>43</v>
      </c>
      <c r="FK544" s="294"/>
      <c r="FL544" s="294"/>
      <c r="FM544" s="294"/>
      <c r="FN544" s="294"/>
      <c r="FO544" s="294"/>
      <c r="FP544" s="20">
        <f t="shared" ref="FP544:FP546" si="4860">+FO544*3</f>
        <v>0</v>
      </c>
      <c r="FQ544" s="20">
        <f t="shared" ref="FQ544:FQ546" si="4861">+DE544</f>
        <v>7</v>
      </c>
      <c r="FR544" s="20">
        <f t="shared" ref="FR544:FR546" si="4862">+DF544</f>
        <v>9</v>
      </c>
      <c r="FS544" s="20">
        <f t="shared" ref="FS544:FS546" si="4863">+IF(DG544&lt;3,DG544,0)</f>
        <v>0</v>
      </c>
      <c r="FT544" s="20">
        <f t="shared" ref="FT544:FT546" si="4864">+IF(DH544&lt;3,DH544,0)</f>
        <v>0</v>
      </c>
      <c r="FU544" s="20">
        <f t="shared" ref="FU544:FU546" si="4865">+IF(DI544&lt;3,DI544,0)</f>
        <v>0</v>
      </c>
      <c r="FV544" s="20">
        <f t="shared" ref="FV544:FV546" si="4866">+IF(DJ544&lt;3,DJ544,0)</f>
        <v>0</v>
      </c>
      <c r="FW544" s="44" t="s">
        <v>987</v>
      </c>
    </row>
    <row r="545" spans="1:180" s="316" customFormat="1" ht="24" customHeight="1">
      <c r="A545" s="302"/>
      <c r="B545" s="41">
        <v>10</v>
      </c>
      <c r="C545" s="41">
        <f t="shared" ref="C545" si="4867">B545</f>
        <v>10</v>
      </c>
      <c r="D545" s="41"/>
      <c r="E545" s="41"/>
      <c r="F545" s="41"/>
      <c r="G545" s="41"/>
      <c r="H545" s="42"/>
      <c r="I545" s="42"/>
      <c r="J545" s="303"/>
      <c r="K545" s="303"/>
      <c r="L545" s="303"/>
      <c r="M545" s="303"/>
      <c r="N545" s="42"/>
      <c r="O545" s="42"/>
      <c r="P545" s="304"/>
      <c r="Q545" s="305"/>
      <c r="R545" s="304"/>
      <c r="S545" s="303"/>
      <c r="T545" s="303"/>
      <c r="U545" s="303"/>
      <c r="V545" s="303"/>
      <c r="W545" s="303"/>
      <c r="X545" s="303"/>
      <c r="Y545" s="303"/>
      <c r="Z545" s="303"/>
      <c r="AA545" s="303"/>
      <c r="AB545" s="303"/>
      <c r="AC545" s="304">
        <f t="shared" si="4824"/>
        <v>0</v>
      </c>
      <c r="AD545" s="304">
        <f t="shared" si="4825"/>
        <v>0</v>
      </c>
      <c r="AE545" s="304">
        <f t="shared" si="4826"/>
        <v>0</v>
      </c>
      <c r="AF545" s="304">
        <f t="shared" si="4827"/>
        <v>0</v>
      </c>
      <c r="AG545" s="304">
        <f t="shared" si="4828"/>
        <v>0</v>
      </c>
      <c r="AH545" s="304">
        <f t="shared" si="4829"/>
        <v>0</v>
      </c>
      <c r="AI545" s="304">
        <f t="shared" si="4830"/>
        <v>0</v>
      </c>
      <c r="AJ545" s="304">
        <f t="shared" si="4831"/>
        <v>0</v>
      </c>
      <c r="AK545" s="304">
        <f t="shared" si="4832"/>
        <v>0</v>
      </c>
      <c r="AL545" s="304">
        <f t="shared" si="4833"/>
        <v>0</v>
      </c>
      <c r="AM545" s="304">
        <f t="shared" si="4834"/>
        <v>0</v>
      </c>
      <c r="AN545" s="304">
        <f t="shared" si="4835"/>
        <v>0</v>
      </c>
      <c r="AO545" s="303"/>
      <c r="AP545" s="303"/>
      <c r="AQ545" s="303"/>
      <c r="AR545" s="303"/>
      <c r="AS545" s="306">
        <f t="shared" si="4839"/>
        <v>0</v>
      </c>
      <c r="AT545" s="306">
        <f t="shared" si="4840"/>
        <v>0</v>
      </c>
      <c r="AU545" s="306">
        <f t="shared" si="4841"/>
        <v>0</v>
      </c>
      <c r="AV545" s="306">
        <f t="shared" si="4842"/>
        <v>0</v>
      </c>
      <c r="AW545" s="303"/>
      <c r="AX545" s="333"/>
      <c r="AY545" s="333"/>
      <c r="AZ545" s="333"/>
      <c r="BA545" s="333"/>
      <c r="BB545" s="333"/>
      <c r="BC545" s="333"/>
      <c r="BD545" s="303"/>
      <c r="BE545" s="303"/>
      <c r="BF545" s="303"/>
      <c r="BG545" s="303"/>
      <c r="BH545" s="303"/>
      <c r="BI545" s="303"/>
      <c r="BJ545" s="303"/>
      <c r="BK545" s="303"/>
      <c r="BL545" s="303"/>
      <c r="BM545" s="303"/>
      <c r="BN545" s="307"/>
      <c r="BO545" s="303">
        <v>1</v>
      </c>
      <c r="BP545" s="304"/>
      <c r="BQ545" s="303"/>
      <c r="BR545" s="17">
        <v>1</v>
      </c>
      <c r="BS545" s="1">
        <f t="shared" si="4373"/>
        <v>0</v>
      </c>
      <c r="BT545" s="308">
        <f t="shared" si="4836"/>
        <v>0</v>
      </c>
      <c r="BU545" s="44">
        <v>8</v>
      </c>
      <c r="BV545" s="303"/>
      <c r="BW545" s="303"/>
      <c r="BX545" s="303"/>
      <c r="BY545" s="303"/>
      <c r="BZ545" s="303"/>
      <c r="CA545" s="303"/>
      <c r="CB545" s="303"/>
      <c r="CC545" s="303"/>
      <c r="CD545" s="309"/>
      <c r="CE545" s="309"/>
      <c r="CF545" s="309"/>
      <c r="CG545" s="303"/>
      <c r="CH545" s="304"/>
      <c r="CI545" s="304"/>
      <c r="CJ545" s="304"/>
      <c r="CK545" s="384"/>
      <c r="CL545" s="384"/>
      <c r="CM545" s="384"/>
      <c r="CN545" s="304">
        <f t="shared" si="4843"/>
        <v>0</v>
      </c>
      <c r="CO545" s="304">
        <f t="shared" si="4844"/>
        <v>0</v>
      </c>
      <c r="CP545" s="310">
        <f t="shared" si="4845"/>
        <v>0</v>
      </c>
      <c r="CQ545" s="352"/>
      <c r="CR545" s="311">
        <f t="shared" si="4846"/>
        <v>0</v>
      </c>
      <c r="CS545" s="303"/>
      <c r="CT545" s="303"/>
      <c r="CU545" s="304"/>
      <c r="CV545" s="304"/>
      <c r="CW545" s="304"/>
      <c r="CX545" s="304"/>
      <c r="CY545" s="304"/>
      <c r="CZ545" s="303"/>
      <c r="DA545" s="308">
        <f t="shared" si="4837"/>
        <v>0</v>
      </c>
      <c r="DB545" s="359">
        <f t="shared" si="4374"/>
        <v>0</v>
      </c>
      <c r="DC545" s="359">
        <f t="shared" si="4375"/>
        <v>0</v>
      </c>
      <c r="DD545" s="303"/>
      <c r="DE545" s="303"/>
      <c r="DF545" s="303"/>
      <c r="DG545" s="303"/>
      <c r="DH545" s="303"/>
      <c r="DI545" s="303"/>
      <c r="DJ545" s="303"/>
      <c r="DK545" s="303"/>
      <c r="DL545" s="303"/>
      <c r="DM545" s="303"/>
      <c r="DN545" s="303"/>
      <c r="DO545" s="304"/>
      <c r="DP545" s="304"/>
      <c r="DQ545" s="308">
        <f t="shared" si="4847"/>
        <v>0</v>
      </c>
      <c r="DR545" s="308">
        <f t="shared" si="4848"/>
        <v>0</v>
      </c>
      <c r="DS545" s="308">
        <f t="shared" si="4849"/>
        <v>0</v>
      </c>
      <c r="DT545" s="308">
        <f t="shared" si="4850"/>
        <v>0</v>
      </c>
      <c r="DU545" s="308">
        <f t="shared" si="4851"/>
        <v>0</v>
      </c>
      <c r="DV545" s="308">
        <f t="shared" si="4852"/>
        <v>0</v>
      </c>
      <c r="DW545" s="304"/>
      <c r="DX545" s="304"/>
      <c r="DY545" s="310">
        <f t="shared" si="4853"/>
        <v>0</v>
      </c>
      <c r="DZ545" s="310">
        <f t="shared" si="4854"/>
        <v>0</v>
      </c>
      <c r="EA545" s="310">
        <f t="shared" si="4855"/>
        <v>0</v>
      </c>
      <c r="EB545" s="310">
        <f t="shared" si="4856"/>
        <v>0</v>
      </c>
      <c r="EC545" s="312">
        <f t="shared" si="4857"/>
        <v>0</v>
      </c>
      <c r="ED545" s="313">
        <f t="shared" ref="ED545" si="4868">+IF(EC545&lt;&gt;0,EC545*3,0)</f>
        <v>0</v>
      </c>
      <c r="EE545" s="313">
        <f t="shared" si="4858"/>
        <v>0</v>
      </c>
      <c r="EF545" s="304">
        <f t="shared" ref="EF545" si="4869">+IF(EE545&gt;0,CT545*4,0)</f>
        <v>0</v>
      </c>
      <c r="EG545" s="312">
        <f>+IF(AND(CT545+EC545=0,SUM(AO545:AR545)&gt;0,SUM(DK545:DN545)&gt;0),(CU545+CV545+CW545+CX545)*2+CY545*5,(EC545+CT545-FO545)*5)+IF(AND(EC545+DQ545+CT545=0,SUM(AO545:AR545)&gt;0),SUM(CU545:CX545)*2+CY545*5,0)</f>
        <v>0</v>
      </c>
      <c r="EH545" s="344"/>
      <c r="EI545" s="303"/>
      <c r="EJ545" s="303"/>
      <c r="EK545" s="303"/>
      <c r="EL545" s="314"/>
      <c r="EM545" s="314"/>
      <c r="EN545" s="314"/>
      <c r="EO545" s="368"/>
      <c r="EP545" s="368"/>
      <c r="EQ545" s="375"/>
      <c r="ER545" s="375"/>
      <c r="ES545" s="375"/>
      <c r="ET545" s="375"/>
      <c r="EU545" s="18">
        <f t="shared" si="4859"/>
        <v>0</v>
      </c>
      <c r="EV545" s="18">
        <f t="shared" si="4522"/>
        <v>0</v>
      </c>
      <c r="EW545" s="344"/>
      <c r="EX545" s="344"/>
      <c r="EY545" s="344"/>
      <c r="EZ545" s="365">
        <f t="shared" si="4376"/>
        <v>0</v>
      </c>
      <c r="FA545" s="303"/>
      <c r="FB545" s="303"/>
      <c r="FC545" s="303"/>
      <c r="FD545" s="315"/>
      <c r="FE545" s="315"/>
      <c r="FF545" s="315"/>
      <c r="FG545" s="337"/>
      <c r="FH545" s="315"/>
      <c r="FI545" s="315"/>
      <c r="FJ545" s="300"/>
      <c r="FK545" s="303"/>
      <c r="FL545" s="303"/>
      <c r="FM545" s="303"/>
      <c r="FN545" s="303"/>
      <c r="FO545" s="333"/>
      <c r="FP545" s="20">
        <f t="shared" si="4860"/>
        <v>0</v>
      </c>
      <c r="FQ545" s="310">
        <f t="shared" si="4861"/>
        <v>0</v>
      </c>
      <c r="FR545" s="310">
        <f t="shared" si="4862"/>
        <v>0</v>
      </c>
      <c r="FS545" s="310">
        <f t="shared" si="4863"/>
        <v>0</v>
      </c>
      <c r="FT545" s="310">
        <f t="shared" si="4864"/>
        <v>0</v>
      </c>
      <c r="FU545" s="310">
        <f t="shared" si="4865"/>
        <v>0</v>
      </c>
      <c r="FV545" s="310">
        <f t="shared" si="4866"/>
        <v>0</v>
      </c>
      <c r="FW545" s="44"/>
    </row>
    <row r="546" spans="1:180" s="301" customFormat="1" ht="27.75" customHeight="1">
      <c r="A546" s="295"/>
      <c r="B546" s="296" t="s">
        <v>657</v>
      </c>
      <c r="C546" s="296" t="str">
        <f>B546</f>
        <v>10.1</v>
      </c>
      <c r="D546" s="296" t="s">
        <v>53</v>
      </c>
      <c r="E546" s="296" t="s">
        <v>53</v>
      </c>
      <c r="F546" s="296">
        <v>35</v>
      </c>
      <c r="G546" s="296">
        <f>F546</f>
        <v>35</v>
      </c>
      <c r="H546" s="297"/>
      <c r="I546" s="297"/>
      <c r="J546" s="294"/>
      <c r="K546" s="294"/>
      <c r="L546" s="294"/>
      <c r="M546" s="294"/>
      <c r="N546" s="297"/>
      <c r="O546" s="297"/>
      <c r="P546" s="1"/>
      <c r="Q546" s="16"/>
      <c r="R546" s="1"/>
      <c r="S546" s="294"/>
      <c r="T546" s="294"/>
      <c r="U546" s="294"/>
      <c r="V546" s="294"/>
      <c r="W546" s="294"/>
      <c r="X546" s="294"/>
      <c r="Y546" s="294"/>
      <c r="Z546" s="294"/>
      <c r="AA546" s="294"/>
      <c r="AB546" s="294"/>
      <c r="AC546" s="1">
        <f t="shared" ref="AC546" si="4870">+IF(S546=1,1,0)+IF(T546=1,1,0)</f>
        <v>0</v>
      </c>
      <c r="AD546" s="1">
        <f t="shared" ref="AD546" si="4871">+IF(U546=1,1,0)+IF(V546=1,1,0)</f>
        <v>0</v>
      </c>
      <c r="AE546" s="1">
        <f t="shared" ref="AE546" si="4872">+IF(W546=1,1,0)+IF(X546=1,1,0)</f>
        <v>0</v>
      </c>
      <c r="AF546" s="1">
        <f t="shared" ref="AF546" si="4873">+IF(Y546=1,1,0)+IF(Z546=1,1,0)</f>
        <v>0</v>
      </c>
      <c r="AG546" s="1">
        <f t="shared" ref="AG546" si="4874">+IF(AA546=1,1,0)</f>
        <v>0</v>
      </c>
      <c r="AH546" s="1">
        <f t="shared" ref="AH546" si="4875">+IF(AB546=1,1,0)</f>
        <v>0</v>
      </c>
      <c r="AI546" s="1">
        <f t="shared" ref="AI546" si="4876">+IF(S546=2,1,0)+IF(T546=2,1,0)</f>
        <v>0</v>
      </c>
      <c r="AJ546" s="1">
        <f t="shared" ref="AJ546" si="4877">+IF(U546=2,1,0)+IF(V546=2,1,0)</f>
        <v>0</v>
      </c>
      <c r="AK546" s="1">
        <f t="shared" ref="AK546" si="4878">+IF(X546=2,1,0)+IF(W546=2,1,0)</f>
        <v>0</v>
      </c>
      <c r="AL546" s="1">
        <f t="shared" ref="AL546" si="4879">+IF(Y546=2,1,0)+IF(Z546=2,1,0)</f>
        <v>0</v>
      </c>
      <c r="AM546" s="1">
        <f t="shared" ref="AM546" si="4880">+IF(AA546=2,1,0)</f>
        <v>0</v>
      </c>
      <c r="AN546" s="1">
        <f t="shared" ref="AN546" si="4881">+IF(AB546=2,1,0)</f>
        <v>0</v>
      </c>
      <c r="AO546" s="294"/>
      <c r="AP546" s="294">
        <f>G546</f>
        <v>35</v>
      </c>
      <c r="AQ546" s="294"/>
      <c r="AR546" s="294"/>
      <c r="AS546" s="298">
        <f t="shared" si="4839"/>
        <v>0</v>
      </c>
      <c r="AT546" s="298">
        <f t="shared" si="4840"/>
        <v>1</v>
      </c>
      <c r="AU546" s="298">
        <f t="shared" si="4841"/>
        <v>0</v>
      </c>
      <c r="AV546" s="298">
        <f t="shared" si="4842"/>
        <v>0</v>
      </c>
      <c r="AW546" s="294"/>
      <c r="AX546" s="294"/>
      <c r="AY546" s="294">
        <v>1</v>
      </c>
      <c r="AZ546" s="294"/>
      <c r="BA546" s="294"/>
      <c r="BB546" s="294"/>
      <c r="BC546" s="294"/>
      <c r="BD546" s="294"/>
      <c r="BE546" s="294"/>
      <c r="BF546" s="294"/>
      <c r="BG546" s="294"/>
      <c r="BH546" s="294"/>
      <c r="BI546" s="294"/>
      <c r="BJ546" s="294"/>
      <c r="BK546" s="294"/>
      <c r="BL546" s="294"/>
      <c r="BM546" s="294"/>
      <c r="BN546" s="294"/>
      <c r="BO546" s="294"/>
      <c r="BP546" s="1"/>
      <c r="BQ546" s="294"/>
      <c r="BR546" s="17">
        <v>1</v>
      </c>
      <c r="BS546" s="1">
        <f t="shared" si="4373"/>
        <v>0</v>
      </c>
      <c r="BT546" s="17">
        <f t="shared" ref="BT546" si="4882">+BS546*2</f>
        <v>0</v>
      </c>
      <c r="BU546" s="294"/>
      <c r="BV546" s="294">
        <v>1</v>
      </c>
      <c r="BW546" s="294"/>
      <c r="BX546" s="294"/>
      <c r="BY546" s="294"/>
      <c r="BZ546" s="294"/>
      <c r="CA546" s="294"/>
      <c r="CB546" s="294"/>
      <c r="CC546" s="294"/>
      <c r="CD546" s="1"/>
      <c r="CE546" s="1"/>
      <c r="CF546" s="1"/>
      <c r="CG546" s="294"/>
      <c r="CH546" s="1">
        <v>1</v>
      </c>
      <c r="CI546" s="1"/>
      <c r="CJ546" s="1"/>
      <c r="CK546" s="383"/>
      <c r="CL546" s="383"/>
      <c r="CM546" s="383"/>
      <c r="CN546" s="1">
        <f t="shared" si="4843"/>
        <v>0</v>
      </c>
      <c r="CO546" s="1">
        <f t="shared" si="4844"/>
        <v>0</v>
      </c>
      <c r="CP546" s="20">
        <f t="shared" si="4845"/>
        <v>2.5</v>
      </c>
      <c r="CQ546" s="351"/>
      <c r="CR546" s="299">
        <f t="shared" si="4846"/>
        <v>1</v>
      </c>
      <c r="CS546" s="294">
        <v>2</v>
      </c>
      <c r="CT546" s="294">
        <v>2</v>
      </c>
      <c r="CU546" s="1"/>
      <c r="CV546" s="1"/>
      <c r="CW546" s="1">
        <v>2</v>
      </c>
      <c r="CX546" s="1"/>
      <c r="CY546" s="1">
        <v>3</v>
      </c>
      <c r="CZ546" s="294">
        <v>4</v>
      </c>
      <c r="DA546" s="17">
        <f t="shared" ref="DA546" si="4883">+CY546</f>
        <v>3</v>
      </c>
      <c r="DB546" s="359">
        <f t="shared" si="4374"/>
        <v>7</v>
      </c>
      <c r="DC546" s="359">
        <f t="shared" si="4375"/>
        <v>5</v>
      </c>
      <c r="DD546" s="294"/>
      <c r="DE546" s="294">
        <v>6</v>
      </c>
      <c r="DF546" s="294">
        <f>3*3</f>
        <v>9</v>
      </c>
      <c r="DG546" s="294"/>
      <c r="DH546" s="294"/>
      <c r="DI546" s="294"/>
      <c r="DJ546" s="294"/>
      <c r="DK546" s="294"/>
      <c r="DL546" s="294"/>
      <c r="DM546" s="294"/>
      <c r="DN546" s="294"/>
      <c r="DO546" s="1"/>
      <c r="DP546" s="1"/>
      <c r="DQ546" s="17">
        <f t="shared" ref="DQ546" si="4884">+IF(AND(SUM(S546:AA546)&gt;0,SUM(FA546:FF546)&gt;0),CT546,0)</f>
        <v>0</v>
      </c>
      <c r="DR546" s="17">
        <f t="shared" si="4848"/>
        <v>0</v>
      </c>
      <c r="DS546" s="17">
        <f t="shared" si="4849"/>
        <v>0</v>
      </c>
      <c r="DT546" s="17">
        <f t="shared" si="4850"/>
        <v>0</v>
      </c>
      <c r="DU546" s="17">
        <f t="shared" si="4851"/>
        <v>0</v>
      </c>
      <c r="DV546" s="17">
        <f t="shared" si="4852"/>
        <v>0</v>
      </c>
      <c r="DW546" s="1"/>
      <c r="DX546" s="1"/>
      <c r="DY546" s="20">
        <f t="shared" si="4853"/>
        <v>0</v>
      </c>
      <c r="DZ546" s="20">
        <f t="shared" si="4854"/>
        <v>0</v>
      </c>
      <c r="EA546" s="20">
        <f t="shared" si="4855"/>
        <v>0</v>
      </c>
      <c r="EB546" s="20">
        <f t="shared" si="4856"/>
        <v>0</v>
      </c>
      <c r="EC546" s="18">
        <f t="shared" ref="EC546" si="4885">+IF(AND(CT546=0,SUM(CU546:CY546)&gt;1,SUM(CU546:CY546)&lt;=4),1,IF(AND(CT546=0,SUM(CU546:CY546)&gt;4),2,0))</f>
        <v>0</v>
      </c>
      <c r="ED546" s="19">
        <f>+IF(EC546&lt;&gt;0,EC546*3,0)+6</f>
        <v>6</v>
      </c>
      <c r="EE546" s="19"/>
      <c r="EF546" s="1">
        <f>+IF(EE546&gt;0,CT546*4,0)+8</f>
        <v>8</v>
      </c>
      <c r="EG546" s="18"/>
      <c r="EH546" s="341"/>
      <c r="EI546" s="294"/>
      <c r="EJ546" s="294">
        <v>9</v>
      </c>
      <c r="EK546" s="294">
        <f>3*4.5</f>
        <v>13.5</v>
      </c>
      <c r="EL546" s="19">
        <v>1</v>
      </c>
      <c r="EM546" s="19"/>
      <c r="EN546" s="19"/>
      <c r="EO546" s="366"/>
      <c r="EP546" s="366"/>
      <c r="EQ546" s="374"/>
      <c r="ER546" s="374"/>
      <c r="ES546" s="374"/>
      <c r="ET546" s="374"/>
      <c r="EU546" s="18">
        <f t="shared" ref="EU546" si="4886">IF(SUM(CU546:CX546)&gt;0,CZ546*1+2,0)</f>
        <v>6</v>
      </c>
      <c r="EV546" s="18">
        <f t="shared" si="4522"/>
        <v>2</v>
      </c>
      <c r="EW546" s="341">
        <v>1</v>
      </c>
      <c r="EX546" s="341">
        <v>1</v>
      </c>
      <c r="EY546" s="341">
        <v>5</v>
      </c>
      <c r="EZ546" s="365">
        <f t="shared" si="4376"/>
        <v>0</v>
      </c>
      <c r="FA546" s="294"/>
      <c r="FB546" s="294"/>
      <c r="FC546" s="294"/>
      <c r="FD546" s="300"/>
      <c r="FE546" s="300"/>
      <c r="FF546" s="300"/>
      <c r="FG546" s="300"/>
      <c r="FH546" s="300"/>
      <c r="FI546" s="300"/>
      <c r="FJ546" s="300">
        <f>F546</f>
        <v>35</v>
      </c>
      <c r="FK546" s="294"/>
      <c r="FL546" s="294"/>
      <c r="FM546" s="294"/>
      <c r="FN546" s="294"/>
      <c r="FO546" s="294"/>
      <c r="FP546" s="20">
        <f t="shared" si="4860"/>
        <v>0</v>
      </c>
      <c r="FQ546" s="20">
        <f t="shared" si="4861"/>
        <v>6</v>
      </c>
      <c r="FR546" s="20">
        <f t="shared" si="4862"/>
        <v>9</v>
      </c>
      <c r="FS546" s="20">
        <f t="shared" si="4863"/>
        <v>0</v>
      </c>
      <c r="FT546" s="20">
        <f t="shared" si="4864"/>
        <v>0</v>
      </c>
      <c r="FU546" s="20">
        <f t="shared" si="4865"/>
        <v>0</v>
      </c>
      <c r="FV546" s="20">
        <f t="shared" si="4866"/>
        <v>0</v>
      </c>
      <c r="FW546" s="44"/>
    </row>
    <row r="547" spans="1:180" ht="27.75" customHeight="1">
      <c r="A547" s="40"/>
      <c r="B547" s="48"/>
      <c r="C547" s="48"/>
      <c r="D547" s="48"/>
      <c r="E547" s="48"/>
      <c r="F547" s="48"/>
      <c r="G547" s="48"/>
      <c r="H547" s="43"/>
      <c r="I547" s="43"/>
      <c r="J547" s="44"/>
      <c r="K547" s="44"/>
      <c r="L547" s="44"/>
      <c r="M547" s="44"/>
      <c r="N547" s="43"/>
      <c r="O547" s="43"/>
      <c r="P547" s="1"/>
      <c r="Q547" s="16"/>
      <c r="R547" s="1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1">
        <f t="shared" si="4477"/>
        <v>0</v>
      </c>
      <c r="AD547" s="1">
        <f t="shared" si="4478"/>
        <v>0</v>
      </c>
      <c r="AE547" s="1">
        <f t="shared" si="4479"/>
        <v>0</v>
      </c>
      <c r="AF547" s="1">
        <f t="shared" si="4480"/>
        <v>0</v>
      </c>
      <c r="AG547" s="1">
        <f t="shared" si="4481"/>
        <v>0</v>
      </c>
      <c r="AH547" s="1">
        <f t="shared" si="4481"/>
        <v>0</v>
      </c>
      <c r="AI547" s="1">
        <f t="shared" si="4482"/>
        <v>0</v>
      </c>
      <c r="AJ547" s="1">
        <f t="shared" si="4483"/>
        <v>0</v>
      </c>
      <c r="AK547" s="1">
        <f t="shared" si="4484"/>
        <v>0</v>
      </c>
      <c r="AL547" s="1">
        <f t="shared" si="4485"/>
        <v>0</v>
      </c>
      <c r="AM547" s="1">
        <f t="shared" si="4486"/>
        <v>0</v>
      </c>
      <c r="AN547" s="1">
        <f t="shared" si="4486"/>
        <v>0</v>
      </c>
      <c r="AO547" s="44"/>
      <c r="AP547" s="44"/>
      <c r="AQ547" s="44"/>
      <c r="AR547" s="44"/>
      <c r="AS547" s="122">
        <f t="shared" si="4759"/>
        <v>0</v>
      </c>
      <c r="AT547" s="122">
        <f t="shared" si="4760"/>
        <v>0</v>
      </c>
      <c r="AU547" s="122">
        <f t="shared" si="4761"/>
        <v>0</v>
      </c>
      <c r="AV547" s="122">
        <f t="shared" si="4762"/>
        <v>0</v>
      </c>
      <c r="AW547" s="44"/>
      <c r="AX547" s="294"/>
      <c r="AY547" s="294"/>
      <c r="AZ547" s="294"/>
      <c r="BA547" s="294"/>
      <c r="BB547" s="294"/>
      <c r="BC547" s="29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127"/>
      <c r="BO547" s="44"/>
      <c r="BP547" s="1"/>
      <c r="BQ547" s="44"/>
      <c r="BR547" s="17"/>
      <c r="BS547" s="1">
        <f t="shared" si="4373"/>
        <v>0</v>
      </c>
      <c r="BT547" s="17">
        <f t="shared" si="4500"/>
        <v>0</v>
      </c>
      <c r="BU547" s="44"/>
      <c r="BV547" s="44"/>
      <c r="BW547" s="44"/>
      <c r="BX547" s="44"/>
      <c r="BY547" s="44"/>
      <c r="BZ547" s="44"/>
      <c r="CA547" s="44"/>
      <c r="CB547" s="44"/>
      <c r="CC547" s="44"/>
      <c r="CD547" s="92"/>
      <c r="CE547" s="92"/>
      <c r="CF547" s="92"/>
      <c r="CG547" s="44"/>
      <c r="CH547" s="1"/>
      <c r="CI547" s="1"/>
      <c r="CJ547" s="1"/>
      <c r="CK547" s="383"/>
      <c r="CL547" s="383"/>
      <c r="CM547" s="383"/>
      <c r="CN547" s="1">
        <f t="shared" si="4764"/>
        <v>0</v>
      </c>
      <c r="CO547" s="1">
        <f t="shared" si="4765"/>
        <v>0</v>
      </c>
      <c r="CP547" s="20">
        <f t="shared" si="4766"/>
        <v>0</v>
      </c>
      <c r="CQ547" s="351"/>
      <c r="CR547" s="131">
        <f>+IF(SUM(AX547:BM547)&gt;0,1,0)</f>
        <v>0</v>
      </c>
      <c r="CS547" s="44"/>
      <c r="CT547" s="44"/>
      <c r="CU547" s="1"/>
      <c r="CV547" s="1"/>
      <c r="CW547" s="1"/>
      <c r="CX547" s="1"/>
      <c r="CY547" s="1"/>
      <c r="CZ547" s="44"/>
      <c r="DA547" s="17">
        <f t="shared" si="4505"/>
        <v>0</v>
      </c>
      <c r="DB547" s="359">
        <f t="shared" si="4374"/>
        <v>0</v>
      </c>
      <c r="DC547" s="359">
        <f t="shared" si="4375"/>
        <v>0</v>
      </c>
      <c r="DD547" s="44"/>
      <c r="DE547" s="44"/>
      <c r="DF547" s="44"/>
      <c r="DG547" s="44"/>
      <c r="DH547" s="44"/>
      <c r="DI547" s="44"/>
      <c r="DJ547" s="44"/>
      <c r="DK547" s="44"/>
      <c r="DL547" s="44"/>
      <c r="DM547" s="44"/>
      <c r="DN547" s="44"/>
      <c r="DO547" s="1"/>
      <c r="DP547" s="1"/>
      <c r="DQ547" s="17">
        <f t="shared" si="4506"/>
        <v>0</v>
      </c>
      <c r="DR547" s="17">
        <f t="shared" si="4507"/>
        <v>0</v>
      </c>
      <c r="DS547" s="17">
        <f t="shared" si="4508"/>
        <v>0</v>
      </c>
      <c r="DT547" s="17">
        <f t="shared" si="4509"/>
        <v>0</v>
      </c>
      <c r="DU547" s="17">
        <f t="shared" si="4510"/>
        <v>0</v>
      </c>
      <c r="DV547" s="17">
        <f t="shared" si="4511"/>
        <v>0</v>
      </c>
      <c r="DW547" s="1"/>
      <c r="DX547" s="1"/>
      <c r="DY547" s="20">
        <f t="shared" si="4512"/>
        <v>0</v>
      </c>
      <c r="DZ547" s="20">
        <f t="shared" si="4513"/>
        <v>0</v>
      </c>
      <c r="EA547" s="20">
        <f t="shared" si="4514"/>
        <v>0</v>
      </c>
      <c r="EB547" s="20">
        <f t="shared" si="4515"/>
        <v>0</v>
      </c>
      <c r="EC547" s="18">
        <f t="shared" si="4769"/>
        <v>0</v>
      </c>
      <c r="ED547" s="19">
        <f t="shared" ref="ED547" si="4887">+IF(EC547&lt;&gt;0,EC547*3,0)</f>
        <v>0</v>
      </c>
      <c r="EE547" s="19">
        <f t="shared" si="4771"/>
        <v>0</v>
      </c>
      <c r="EF547" s="1">
        <f t="shared" si="4772"/>
        <v>0</v>
      </c>
      <c r="EG547" s="18">
        <f>+IF(AND(CT547+EC547=0,SUM(AO547:AR547)&gt;0,SUM(DK547:DN547)&gt;0),(CU547+CV547+CW547+CX547)*2+CY547*5,(EC547+CT547-FO547)*5)+IF(AND(EC547+DQ547+CT547=0,SUM(AO547:AR547)&gt;0),SUM(CU547:CX547)*2+CY547*5,0)</f>
        <v>0</v>
      </c>
      <c r="EH547" s="341"/>
      <c r="EI547" s="44"/>
      <c r="EJ547" s="44"/>
      <c r="EK547" s="44"/>
      <c r="EL547" s="93"/>
      <c r="EM547" s="93"/>
      <c r="EN547" s="93"/>
      <c r="EO547" s="366"/>
      <c r="EP547" s="366"/>
      <c r="EQ547" s="374"/>
      <c r="ER547" s="374"/>
      <c r="ES547" s="374"/>
      <c r="ET547" s="374"/>
      <c r="EU547" s="18"/>
      <c r="EV547" s="18">
        <f t="shared" si="4522"/>
        <v>0</v>
      </c>
      <c r="EW547" s="341"/>
      <c r="EX547" s="341"/>
      <c r="EY547" s="341"/>
      <c r="EZ547" s="365">
        <f t="shared" si="4376"/>
        <v>0</v>
      </c>
      <c r="FA547" s="44"/>
      <c r="FB547" s="44"/>
      <c r="FC547" s="44"/>
      <c r="FD547" s="45"/>
      <c r="FE547" s="45"/>
      <c r="FF547" s="45"/>
      <c r="FG547" s="300"/>
      <c r="FH547" s="45"/>
      <c r="FI547" s="45"/>
      <c r="FJ547" s="45"/>
      <c r="FK547" s="44"/>
      <c r="FL547" s="44"/>
      <c r="FM547" s="44"/>
      <c r="FN547" s="44"/>
      <c r="FO547" s="294"/>
      <c r="FP547" s="20">
        <f t="shared" si="4529"/>
        <v>0</v>
      </c>
      <c r="FQ547" s="20">
        <f t="shared" si="4523"/>
        <v>0</v>
      </c>
      <c r="FR547" s="20">
        <f t="shared" si="4524"/>
        <v>0</v>
      </c>
      <c r="FS547" s="20">
        <f t="shared" si="4525"/>
        <v>0</v>
      </c>
      <c r="FT547" s="20">
        <f t="shared" si="4526"/>
        <v>0</v>
      </c>
      <c r="FU547" s="20">
        <f t="shared" si="4527"/>
        <v>0</v>
      </c>
      <c r="FV547" s="20">
        <f t="shared" si="4528"/>
        <v>0</v>
      </c>
      <c r="FW547" s="44"/>
    </row>
    <row r="548" spans="1:180" s="99" customFormat="1" ht="33" customHeight="1">
      <c r="A548" s="94">
        <v>10</v>
      </c>
      <c r="B548" s="95" t="s">
        <v>682</v>
      </c>
      <c r="C548" s="96"/>
      <c r="D548" s="96"/>
      <c r="E548" s="96"/>
      <c r="F548" s="96">
        <f t="shared" ref="F548:AK548" si="4888">+SUM(F549:F610)</f>
        <v>1297</v>
      </c>
      <c r="G548" s="96">
        <f t="shared" si="4888"/>
        <v>1300</v>
      </c>
      <c r="H548" s="96">
        <f t="shared" si="4888"/>
        <v>1</v>
      </c>
      <c r="I548" s="96">
        <f t="shared" si="4888"/>
        <v>1.5</v>
      </c>
      <c r="J548" s="96">
        <f t="shared" si="4888"/>
        <v>0</v>
      </c>
      <c r="K548" s="96">
        <f t="shared" si="4888"/>
        <v>8</v>
      </c>
      <c r="L548" s="96">
        <f t="shared" si="4888"/>
        <v>0</v>
      </c>
      <c r="M548" s="96">
        <f t="shared" si="4888"/>
        <v>8</v>
      </c>
      <c r="N548" s="96">
        <f t="shared" si="4888"/>
        <v>0</v>
      </c>
      <c r="O548" s="96">
        <f t="shared" si="4888"/>
        <v>0</v>
      </c>
      <c r="P548" s="96">
        <f t="shared" si="4888"/>
        <v>0</v>
      </c>
      <c r="Q548" s="96">
        <f t="shared" si="4888"/>
        <v>0</v>
      </c>
      <c r="R548" s="96">
        <f t="shared" si="4888"/>
        <v>0</v>
      </c>
      <c r="S548" s="96">
        <f t="shared" si="4888"/>
        <v>0</v>
      </c>
      <c r="T548" s="96">
        <f t="shared" si="4888"/>
        <v>1</v>
      </c>
      <c r="U548" s="96">
        <f t="shared" si="4888"/>
        <v>0</v>
      </c>
      <c r="V548" s="96">
        <f t="shared" si="4888"/>
        <v>0</v>
      </c>
      <c r="W548" s="96">
        <f t="shared" si="4888"/>
        <v>0</v>
      </c>
      <c r="X548" s="96">
        <f t="shared" si="4888"/>
        <v>0</v>
      </c>
      <c r="Y548" s="96">
        <f t="shared" si="4888"/>
        <v>5</v>
      </c>
      <c r="Z548" s="96">
        <f t="shared" si="4888"/>
        <v>0</v>
      </c>
      <c r="AA548" s="96">
        <f t="shared" si="4888"/>
        <v>0</v>
      </c>
      <c r="AB548" s="96">
        <f t="shared" si="4888"/>
        <v>0</v>
      </c>
      <c r="AC548" s="96">
        <f t="shared" si="4888"/>
        <v>1</v>
      </c>
      <c r="AD548" s="96">
        <f t="shared" si="4888"/>
        <v>0</v>
      </c>
      <c r="AE548" s="96">
        <f t="shared" si="4888"/>
        <v>0</v>
      </c>
      <c r="AF548" s="96">
        <f t="shared" si="4888"/>
        <v>5</v>
      </c>
      <c r="AG548" s="96">
        <f t="shared" si="4888"/>
        <v>0</v>
      </c>
      <c r="AH548" s="96">
        <f t="shared" si="4888"/>
        <v>0</v>
      </c>
      <c r="AI548" s="96">
        <f t="shared" si="4888"/>
        <v>0</v>
      </c>
      <c r="AJ548" s="96">
        <f t="shared" si="4888"/>
        <v>0</v>
      </c>
      <c r="AK548" s="96">
        <f t="shared" si="4888"/>
        <v>0</v>
      </c>
      <c r="AL548" s="96">
        <f t="shared" ref="AL548:BQ548" si="4889">+SUM(AL549:AL610)</f>
        <v>0</v>
      </c>
      <c r="AM548" s="96">
        <f t="shared" si="4889"/>
        <v>0</v>
      </c>
      <c r="AN548" s="96">
        <f t="shared" si="4889"/>
        <v>0</v>
      </c>
      <c r="AO548" s="96">
        <f t="shared" si="4889"/>
        <v>0</v>
      </c>
      <c r="AP548" s="96">
        <f t="shared" si="4889"/>
        <v>221</v>
      </c>
      <c r="AQ548" s="96">
        <f t="shared" si="4889"/>
        <v>0</v>
      </c>
      <c r="AR548" s="96">
        <f t="shared" si="4889"/>
        <v>834</v>
      </c>
      <c r="AS548" s="96">
        <f t="shared" si="4889"/>
        <v>0</v>
      </c>
      <c r="AT548" s="96">
        <f t="shared" si="4889"/>
        <v>9</v>
      </c>
      <c r="AU548" s="96">
        <f t="shared" si="4889"/>
        <v>0</v>
      </c>
      <c r="AV548" s="96">
        <f t="shared" si="4889"/>
        <v>32</v>
      </c>
      <c r="AW548" s="96">
        <f t="shared" si="4889"/>
        <v>1</v>
      </c>
      <c r="AX548" s="96">
        <f t="shared" si="4889"/>
        <v>1</v>
      </c>
      <c r="AY548" s="96">
        <f t="shared" si="4889"/>
        <v>5</v>
      </c>
      <c r="AZ548" s="96">
        <f t="shared" si="4889"/>
        <v>0</v>
      </c>
      <c r="BA548" s="96">
        <f t="shared" si="4889"/>
        <v>0</v>
      </c>
      <c r="BB548" s="96">
        <f t="shared" si="4889"/>
        <v>0</v>
      </c>
      <c r="BC548" s="96">
        <f t="shared" si="4889"/>
        <v>0</v>
      </c>
      <c r="BD548" s="96">
        <f t="shared" si="4889"/>
        <v>0</v>
      </c>
      <c r="BE548" s="96">
        <f t="shared" si="4889"/>
        <v>0</v>
      </c>
      <c r="BF548" s="96">
        <f t="shared" si="4889"/>
        <v>0</v>
      </c>
      <c r="BG548" s="96">
        <f t="shared" si="4889"/>
        <v>0</v>
      </c>
      <c r="BH548" s="96">
        <f t="shared" si="4889"/>
        <v>8</v>
      </c>
      <c r="BI548" s="96">
        <f t="shared" si="4889"/>
        <v>9</v>
      </c>
      <c r="BJ548" s="96">
        <f t="shared" si="4889"/>
        <v>0</v>
      </c>
      <c r="BK548" s="96">
        <f t="shared" si="4889"/>
        <v>0</v>
      </c>
      <c r="BL548" s="96">
        <f t="shared" si="4889"/>
        <v>1</v>
      </c>
      <c r="BM548" s="96">
        <f t="shared" si="4889"/>
        <v>4</v>
      </c>
      <c r="BN548" s="96">
        <f t="shared" si="4889"/>
        <v>4</v>
      </c>
      <c r="BO548" s="96">
        <f t="shared" si="4889"/>
        <v>16</v>
      </c>
      <c r="BP548" s="96">
        <f t="shared" si="4889"/>
        <v>0</v>
      </c>
      <c r="BQ548" s="96">
        <f t="shared" si="4889"/>
        <v>0</v>
      </c>
      <c r="BR548" s="96">
        <f t="shared" ref="BR548:CW548" si="4890">+SUM(BR549:BR610)</f>
        <v>104</v>
      </c>
      <c r="BS548" s="96">
        <f t="shared" si="4890"/>
        <v>0</v>
      </c>
      <c r="BT548" s="96">
        <f t="shared" si="4890"/>
        <v>0</v>
      </c>
      <c r="BU548" s="96">
        <f t="shared" si="4890"/>
        <v>48</v>
      </c>
      <c r="BV548" s="96">
        <f t="shared" si="4890"/>
        <v>57</v>
      </c>
      <c r="BW548" s="96">
        <f t="shared" si="4890"/>
        <v>11</v>
      </c>
      <c r="BX548" s="96">
        <f t="shared" si="4890"/>
        <v>11</v>
      </c>
      <c r="BY548" s="96">
        <f t="shared" si="4890"/>
        <v>0</v>
      </c>
      <c r="BZ548" s="96">
        <f t="shared" si="4890"/>
        <v>0</v>
      </c>
      <c r="CA548" s="96">
        <f t="shared" si="4890"/>
        <v>0</v>
      </c>
      <c r="CB548" s="96">
        <f t="shared" si="4890"/>
        <v>0</v>
      </c>
      <c r="CC548" s="96">
        <f t="shared" si="4890"/>
        <v>0</v>
      </c>
      <c r="CD548" s="96">
        <f t="shared" si="4890"/>
        <v>1</v>
      </c>
      <c r="CE548" s="96">
        <f t="shared" si="4890"/>
        <v>5</v>
      </c>
      <c r="CF548" s="96">
        <f t="shared" si="4890"/>
        <v>0</v>
      </c>
      <c r="CG548" s="96">
        <f t="shared" si="4890"/>
        <v>0</v>
      </c>
      <c r="CH548" s="96">
        <f t="shared" si="4890"/>
        <v>10</v>
      </c>
      <c r="CI548" s="96">
        <f t="shared" si="4890"/>
        <v>17</v>
      </c>
      <c r="CJ548" s="96">
        <f t="shared" si="4890"/>
        <v>0</v>
      </c>
      <c r="CK548" s="96">
        <f t="shared" si="4890"/>
        <v>0</v>
      </c>
      <c r="CL548" s="96">
        <f t="shared" si="4890"/>
        <v>0</v>
      </c>
      <c r="CM548" s="96">
        <f t="shared" si="4890"/>
        <v>0</v>
      </c>
      <c r="CN548" s="96">
        <f t="shared" si="4890"/>
        <v>11</v>
      </c>
      <c r="CO548" s="96">
        <f t="shared" si="4890"/>
        <v>11</v>
      </c>
      <c r="CP548" s="96">
        <f t="shared" si="4890"/>
        <v>70.5</v>
      </c>
      <c r="CQ548" s="96">
        <f t="shared" si="4890"/>
        <v>0</v>
      </c>
      <c r="CR548" s="96">
        <f t="shared" si="4890"/>
        <v>33</v>
      </c>
      <c r="CS548" s="96">
        <f t="shared" si="4890"/>
        <v>27</v>
      </c>
      <c r="CT548" s="96">
        <f t="shared" si="4890"/>
        <v>27</v>
      </c>
      <c r="CU548" s="96">
        <f t="shared" si="4890"/>
        <v>0</v>
      </c>
      <c r="CV548" s="96">
        <f t="shared" si="4890"/>
        <v>3</v>
      </c>
      <c r="CW548" s="96">
        <f t="shared" si="4890"/>
        <v>54</v>
      </c>
      <c r="CX548" s="96">
        <f t="shared" ref="CX548:EC548" si="4891">+SUM(CX549:CX610)</f>
        <v>0</v>
      </c>
      <c r="CY548" s="96">
        <f t="shared" si="4891"/>
        <v>92</v>
      </c>
      <c r="CZ548" s="96">
        <f t="shared" si="4891"/>
        <v>177</v>
      </c>
      <c r="DA548" s="96">
        <f t="shared" si="4891"/>
        <v>92</v>
      </c>
      <c r="DB548" s="96">
        <f t="shared" si="4891"/>
        <v>269</v>
      </c>
      <c r="DC548" s="96">
        <f t="shared" si="4891"/>
        <v>149</v>
      </c>
      <c r="DD548" s="96">
        <f t="shared" si="4891"/>
        <v>0</v>
      </c>
      <c r="DE548" s="96">
        <f t="shared" si="4891"/>
        <v>178</v>
      </c>
      <c r="DF548" s="96">
        <f t="shared" si="4891"/>
        <v>199</v>
      </c>
      <c r="DG548" s="96">
        <f t="shared" si="4891"/>
        <v>3</v>
      </c>
      <c r="DH548" s="96">
        <f t="shared" si="4891"/>
        <v>19</v>
      </c>
      <c r="DI548" s="96">
        <f t="shared" si="4891"/>
        <v>79</v>
      </c>
      <c r="DJ548" s="96">
        <f t="shared" si="4891"/>
        <v>23</v>
      </c>
      <c r="DK548" s="96">
        <f t="shared" si="4891"/>
        <v>9</v>
      </c>
      <c r="DL548" s="96">
        <f t="shared" si="4891"/>
        <v>0</v>
      </c>
      <c r="DM548" s="96">
        <f t="shared" si="4891"/>
        <v>0</v>
      </c>
      <c r="DN548" s="96">
        <f t="shared" si="4891"/>
        <v>399</v>
      </c>
      <c r="DO548" s="96">
        <f t="shared" si="4891"/>
        <v>0</v>
      </c>
      <c r="DP548" s="96">
        <f t="shared" si="4891"/>
        <v>0</v>
      </c>
      <c r="DQ548" s="96">
        <f t="shared" si="4891"/>
        <v>0</v>
      </c>
      <c r="DR548" s="96">
        <f t="shared" si="4891"/>
        <v>0</v>
      </c>
      <c r="DS548" s="96">
        <f t="shared" si="4891"/>
        <v>0</v>
      </c>
      <c r="DT548" s="96">
        <f t="shared" si="4891"/>
        <v>0</v>
      </c>
      <c r="DU548" s="96">
        <f t="shared" si="4891"/>
        <v>0</v>
      </c>
      <c r="DV548" s="96">
        <f t="shared" si="4891"/>
        <v>0</v>
      </c>
      <c r="DW548" s="96">
        <f t="shared" si="4891"/>
        <v>0</v>
      </c>
      <c r="DX548" s="96">
        <f t="shared" si="4891"/>
        <v>0</v>
      </c>
      <c r="DY548" s="96">
        <f t="shared" si="4891"/>
        <v>0</v>
      </c>
      <c r="DZ548" s="96">
        <f t="shared" si="4891"/>
        <v>0</v>
      </c>
      <c r="EA548" s="96">
        <f t="shared" si="4891"/>
        <v>0</v>
      </c>
      <c r="EB548" s="96">
        <f t="shared" si="4891"/>
        <v>0</v>
      </c>
      <c r="EC548" s="96">
        <f t="shared" si="4891"/>
        <v>13</v>
      </c>
      <c r="ED548" s="96">
        <f t="shared" ref="ED548:FI548" si="4892">+SUM(ED549:ED610)</f>
        <v>39</v>
      </c>
      <c r="EE548" s="96">
        <f t="shared" si="4892"/>
        <v>81</v>
      </c>
      <c r="EF548" s="96">
        <f t="shared" si="4892"/>
        <v>108</v>
      </c>
      <c r="EG548" s="96">
        <f t="shared" si="4892"/>
        <v>140</v>
      </c>
      <c r="EH548" s="96">
        <f t="shared" si="4892"/>
        <v>0</v>
      </c>
      <c r="EI548" s="96">
        <f t="shared" si="4892"/>
        <v>11</v>
      </c>
      <c r="EJ548" s="96">
        <f t="shared" si="4892"/>
        <v>248.5</v>
      </c>
      <c r="EK548" s="96">
        <f t="shared" si="4892"/>
        <v>326.5</v>
      </c>
      <c r="EL548" s="96">
        <f t="shared" si="4892"/>
        <v>22</v>
      </c>
      <c r="EM548" s="96">
        <f t="shared" si="4892"/>
        <v>1</v>
      </c>
      <c r="EN548" s="96">
        <f t="shared" si="4892"/>
        <v>4</v>
      </c>
      <c r="EO548" s="96">
        <f t="shared" si="4892"/>
        <v>0</v>
      </c>
      <c r="EP548" s="96">
        <f t="shared" si="4892"/>
        <v>0</v>
      </c>
      <c r="EQ548" s="350">
        <f t="shared" si="4892"/>
        <v>5</v>
      </c>
      <c r="ER548" s="350">
        <f t="shared" si="4892"/>
        <v>4</v>
      </c>
      <c r="ES548" s="350">
        <f t="shared" si="4892"/>
        <v>1</v>
      </c>
      <c r="ET548" s="350">
        <f t="shared" si="4892"/>
        <v>2</v>
      </c>
      <c r="EU548" s="96">
        <f t="shared" si="4892"/>
        <v>227</v>
      </c>
      <c r="EV548" s="96">
        <f t="shared" si="4892"/>
        <v>66</v>
      </c>
      <c r="EW548" s="96">
        <f t="shared" si="4892"/>
        <v>35</v>
      </c>
      <c r="EX548" s="96">
        <f t="shared" si="4892"/>
        <v>39</v>
      </c>
      <c r="EY548" s="96">
        <f t="shared" si="4892"/>
        <v>117</v>
      </c>
      <c r="EZ548" s="96">
        <f t="shared" si="4892"/>
        <v>5.5</v>
      </c>
      <c r="FA548" s="96">
        <f t="shared" si="4892"/>
        <v>0</v>
      </c>
      <c r="FB548" s="96">
        <f t="shared" si="4892"/>
        <v>0</v>
      </c>
      <c r="FC548" s="96">
        <f t="shared" si="4892"/>
        <v>0</v>
      </c>
      <c r="FD548" s="96">
        <f t="shared" si="4892"/>
        <v>0</v>
      </c>
      <c r="FE548" s="96">
        <f t="shared" si="4892"/>
        <v>0</v>
      </c>
      <c r="FF548" s="96">
        <f t="shared" si="4892"/>
        <v>0</v>
      </c>
      <c r="FG548" s="96">
        <f t="shared" si="4892"/>
        <v>7</v>
      </c>
      <c r="FH548" s="96">
        <f t="shared" si="4892"/>
        <v>0</v>
      </c>
      <c r="FI548" s="96">
        <f t="shared" si="4892"/>
        <v>0</v>
      </c>
      <c r="FJ548" s="96">
        <f t="shared" ref="FJ548:FW548" si="4893">+SUM(FJ549:FJ610)</f>
        <v>221</v>
      </c>
      <c r="FK548" s="96">
        <f t="shared" si="4893"/>
        <v>6</v>
      </c>
      <c r="FL548" s="96">
        <f t="shared" si="4893"/>
        <v>0</v>
      </c>
      <c r="FM548" s="96">
        <f t="shared" si="4893"/>
        <v>180</v>
      </c>
      <c r="FN548" s="96">
        <f t="shared" si="4893"/>
        <v>184</v>
      </c>
      <c r="FO548" s="96">
        <f t="shared" si="4893"/>
        <v>0</v>
      </c>
      <c r="FP548" s="96">
        <f t="shared" si="4893"/>
        <v>0</v>
      </c>
      <c r="FQ548" s="96">
        <f t="shared" si="4893"/>
        <v>178</v>
      </c>
      <c r="FR548" s="96">
        <f t="shared" si="4893"/>
        <v>199</v>
      </c>
      <c r="FS548" s="96">
        <f t="shared" si="4893"/>
        <v>0</v>
      </c>
      <c r="FT548" s="96">
        <f t="shared" si="4893"/>
        <v>0</v>
      </c>
      <c r="FU548" s="96">
        <f t="shared" si="4893"/>
        <v>0</v>
      </c>
      <c r="FV548" s="96">
        <f t="shared" si="4893"/>
        <v>0</v>
      </c>
      <c r="FW548" s="96">
        <f t="shared" si="4893"/>
        <v>0</v>
      </c>
      <c r="FX548" s="98"/>
    </row>
    <row r="549" spans="1:180" ht="27.75" customHeight="1">
      <c r="A549" s="40"/>
      <c r="B549" s="41" t="s">
        <v>163</v>
      </c>
      <c r="C549" s="41"/>
      <c r="D549" s="48"/>
      <c r="E549" s="48"/>
      <c r="F549" s="48"/>
      <c r="G549" s="48"/>
      <c r="H549" s="43"/>
      <c r="I549" s="43"/>
      <c r="J549" s="44"/>
      <c r="K549" s="44"/>
      <c r="L549" s="44"/>
      <c r="M549" s="44"/>
      <c r="N549" s="43"/>
      <c r="O549" s="43"/>
      <c r="P549" s="1"/>
      <c r="Q549" s="16"/>
      <c r="R549" s="1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1">
        <f t="shared" ref="AC549:AC553" si="4894">+IF(S549=1,1,0)+IF(T549=1,1,0)</f>
        <v>0</v>
      </c>
      <c r="AD549" s="1">
        <f t="shared" ref="AD549:AD553" si="4895">+IF(U549=1,1,0)+IF(V549=1,1,0)</f>
        <v>0</v>
      </c>
      <c r="AE549" s="1">
        <f t="shared" ref="AE549:AE553" si="4896">+IF(W549=1,1,0)+IF(X549=1,1,0)</f>
        <v>0</v>
      </c>
      <c r="AF549" s="1">
        <f t="shared" ref="AF549:AF553" si="4897">+IF(Y549=1,1,0)+IF(Z549=1,1,0)</f>
        <v>0</v>
      </c>
      <c r="AG549" s="1">
        <f t="shared" ref="AG549:AH553" si="4898">+IF(AA549=1,1,0)</f>
        <v>0</v>
      </c>
      <c r="AH549" s="1">
        <f t="shared" si="4898"/>
        <v>0</v>
      </c>
      <c r="AI549" s="1">
        <f t="shared" ref="AI549:AI553" si="4899">+IF(S549=2,1,0)+IF(T549=2,1,0)</f>
        <v>0</v>
      </c>
      <c r="AJ549" s="1">
        <f t="shared" ref="AJ549:AJ553" si="4900">+IF(U549=2,1,0)+IF(V549=2,1,0)</f>
        <v>0</v>
      </c>
      <c r="AK549" s="1">
        <f t="shared" ref="AK549:AK553" si="4901">+IF(X549=2,1,0)+IF(W549=2,1,0)</f>
        <v>0</v>
      </c>
      <c r="AL549" s="1">
        <f t="shared" ref="AL549:AL553" si="4902">+IF(Y549=2,1,0)+IF(Z549=2,1,0)</f>
        <v>0</v>
      </c>
      <c r="AM549" s="1">
        <f t="shared" ref="AM549:AN553" si="4903">+IF(AA549=2,1,0)</f>
        <v>0</v>
      </c>
      <c r="AN549" s="1">
        <f t="shared" si="4903"/>
        <v>0</v>
      </c>
      <c r="AO549" s="44"/>
      <c r="AP549" s="44"/>
      <c r="AQ549" s="44"/>
      <c r="AR549" s="44"/>
      <c r="AS549" s="122">
        <f t="shared" ref="AS549:AS583" si="4904">IF(AND(AO549&gt;0,OR(BR549&gt;=2,BR549=1)),1,0)</f>
        <v>0</v>
      </c>
      <c r="AT549" s="122">
        <f t="shared" ref="AT549:AT583" si="4905">IF(AND(AP549&gt;0,OR(BR549&gt;=2,BR549=1)),1,0)</f>
        <v>0</v>
      </c>
      <c r="AU549" s="122">
        <f t="shared" ref="AU549:AU583" si="4906">IF(AND(AQ549&gt;0,OR(BR549&gt;=2,BR549=1)),1,0)</f>
        <v>0</v>
      </c>
      <c r="AV549" s="122">
        <f t="shared" ref="AV549:AV560" si="4907">IF(AND(AR549&gt;0,OR(BR549&gt;=2,BR549=1)),AR549/G549,0)</f>
        <v>0</v>
      </c>
      <c r="AW549" s="44"/>
      <c r="AX549" s="294"/>
      <c r="AY549" s="294"/>
      <c r="AZ549" s="294"/>
      <c r="BA549" s="294"/>
      <c r="BB549" s="294"/>
      <c r="BC549" s="29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127"/>
      <c r="BO549" s="44"/>
      <c r="BP549" s="1"/>
      <c r="BQ549" s="44"/>
      <c r="BR549" s="17"/>
      <c r="BS549" s="1">
        <f t="shared" si="4373"/>
        <v>0</v>
      </c>
      <c r="BT549" s="17">
        <f t="shared" ref="BT549:BT553" si="4908">+BS549*2</f>
        <v>0</v>
      </c>
      <c r="BU549" s="44"/>
      <c r="BV549" s="44"/>
      <c r="BW549" s="44"/>
      <c r="BX549" s="44"/>
      <c r="BY549" s="44"/>
      <c r="BZ549" s="44"/>
      <c r="CA549" s="44"/>
      <c r="CB549" s="44"/>
      <c r="CC549" s="44"/>
      <c r="CD549" s="92"/>
      <c r="CE549" s="92"/>
      <c r="CF549" s="92"/>
      <c r="CG549" s="44"/>
      <c r="CH549" s="1"/>
      <c r="CI549" s="1"/>
      <c r="CJ549" s="1"/>
      <c r="CK549" s="383"/>
      <c r="CL549" s="383"/>
      <c r="CM549" s="383"/>
      <c r="CN549" s="1">
        <f t="shared" ref="CN549:CN583" si="4909">+SUM(BX549:CC549)*BW549</f>
        <v>0</v>
      </c>
      <c r="CO549" s="1">
        <f t="shared" ref="CO549:CO583" si="4910">+SUM(BX549:CC549)*BW549</f>
        <v>0</v>
      </c>
      <c r="CP549" s="20">
        <f t="shared" ref="CP549:CP583" si="4911">+SUM(BY549:CC549)*2.5+SUM(CD549:CG549)*0.5+SUM(CH549:CJ549)*2.5</f>
        <v>0</v>
      </c>
      <c r="CQ549" s="351"/>
      <c r="CR549" s="131">
        <f>+IF(SUM(AX549:BM549)&gt;0,1,0)</f>
        <v>0</v>
      </c>
      <c r="CS549" s="44"/>
      <c r="CT549" s="44"/>
      <c r="CU549" s="1"/>
      <c r="CV549" s="1"/>
      <c r="CW549" s="1"/>
      <c r="CX549" s="1"/>
      <c r="CY549" s="1"/>
      <c r="CZ549" s="44"/>
      <c r="DA549" s="17">
        <f t="shared" ref="DA549:DA553" si="4912">+CY549</f>
        <v>0</v>
      </c>
      <c r="DB549" s="359">
        <f t="shared" si="4374"/>
        <v>0</v>
      </c>
      <c r="DC549" s="359">
        <f t="shared" si="4375"/>
        <v>0</v>
      </c>
      <c r="DD549" s="44"/>
      <c r="DE549" s="44"/>
      <c r="DF549" s="44"/>
      <c r="DG549" s="44"/>
      <c r="DH549" s="44"/>
      <c r="DI549" s="44"/>
      <c r="DJ549" s="44"/>
      <c r="DK549" s="44"/>
      <c r="DL549" s="44"/>
      <c r="DM549" s="44"/>
      <c r="DN549" s="44"/>
      <c r="DO549" s="1"/>
      <c r="DP549" s="1"/>
      <c r="DQ549" s="17">
        <f t="shared" ref="DQ549:DQ569" si="4913">+IF(AND(SUM(S549:AA549)&gt;0,SUM(FA549:FF549)&gt;0),CT549,0)</f>
        <v>0</v>
      </c>
      <c r="DR549" s="17">
        <f t="shared" ref="DR549:DR569" si="4914">+IF(AND(SUM(S549:AA549)&gt;0,SUM(FA549:FF549)&gt;0),CU549,0)</f>
        <v>0</v>
      </c>
      <c r="DS549" s="17">
        <f t="shared" ref="DS549:DS569" si="4915">+IF(AND(SUM(S549:AA549)&gt;0,SUM(FA549:FF549)&gt;0),CV549,0)</f>
        <v>0</v>
      </c>
      <c r="DT549" s="17">
        <f t="shared" ref="DT549:DT569" si="4916">+IF(AND(SUM(S549:AA549)&gt;0,SUM(FA549:FF549)&gt;0),CW549,0)</f>
        <v>0</v>
      </c>
      <c r="DU549" s="17">
        <f t="shared" ref="DU549:DU569" si="4917">+IF(AND(SUM(S549:AA549)&gt;0,SUM(FA549:FF549)&gt;0),CX549,0)</f>
        <v>0</v>
      </c>
      <c r="DV549" s="17">
        <f t="shared" ref="DV549:DV569" si="4918">+IF(AND(SUM(S549:AA549)&gt;0,SUM(FA549:FF549)&gt;0),CY549,0)</f>
        <v>0</v>
      </c>
      <c r="DW549" s="1"/>
      <c r="DX549" s="1"/>
      <c r="DY549" s="20">
        <f t="shared" ref="DY549:DY569" si="4919">+IF(AND(SUM(S549:AB549)&gt;0,SUM(FA549:FF549)&gt;0,DG549&gt;=3),DG549,0)</f>
        <v>0</v>
      </c>
      <c r="DZ549" s="20">
        <f t="shared" ref="DZ549:DZ569" si="4920">+IF(AND(SUM(S549:AB549)&gt;0,SUM(FA549:FF549)&gt;0,DH549&gt;=3),DH549,0)</f>
        <v>0</v>
      </c>
      <c r="EA549" s="20">
        <f t="shared" ref="EA549:EA569" si="4921">+IF(AND(SUM(S549:AB549)&gt;0,SUM(FA549:FF549)&gt;0,DI549&gt;=3),DI549,0)</f>
        <v>0</v>
      </c>
      <c r="EB549" s="20">
        <f t="shared" ref="EB549:EB569" si="4922">+IF(AND(SUM(S549:AB549)&gt;0,SUM(FA549:FF549)&gt;0,DJ549&gt;=3),DJ549,0)</f>
        <v>0</v>
      </c>
      <c r="EC549" s="18">
        <f t="shared" ref="EC549:EC583" si="4923">+IF(AND(CT549=0,SUM(CU549:CY549)&gt;1,SUM(CU549:CY549)&lt;=4),1,IF(AND(CT549=0,SUM(CU549:CY549)&gt;4),2,0))</f>
        <v>0</v>
      </c>
      <c r="ED549" s="19">
        <f t="shared" ref="ED549:ED553" si="4924">+IF(EC549&lt;&gt;0,EC549*3,0)</f>
        <v>0</v>
      </c>
      <c r="EE549" s="19">
        <f t="shared" ref="EE549:EE583" si="4925">+IF(SUM(AO549:AR549)+SUM(DK549:DN549)&gt;0,CT549*3,0)</f>
        <v>0</v>
      </c>
      <c r="EF549" s="1">
        <f t="shared" ref="EF549:EF583" si="4926">+IF(EE549&gt;0,CT549*4,0)</f>
        <v>0</v>
      </c>
      <c r="EG549" s="18">
        <f t="shared" ref="EG549:EG559" si="4927">+IF(AND(CT549+EC549=0,SUM(AO549:AR549)&gt;0,SUM(DK549:DN549)&gt;0),(CU549+CV549+CW549+CX549)*2+CY549*5,(EC549+CT549-FO549)*5)+IF(AND(EC549+DQ549+CT549=0,SUM(AO549:AR549)&gt;0),SUM(CU549:CX549)*2+CY549*5,0)</f>
        <v>0</v>
      </c>
      <c r="EH549" s="341"/>
      <c r="EI549" s="44"/>
      <c r="EJ549" s="44"/>
      <c r="EK549" s="44"/>
      <c r="EL549" s="93"/>
      <c r="EM549" s="93"/>
      <c r="EN549" s="93"/>
      <c r="EO549" s="366"/>
      <c r="EP549" s="366"/>
      <c r="EQ549" s="374"/>
      <c r="ER549" s="374"/>
      <c r="ES549" s="374"/>
      <c r="ET549" s="374"/>
      <c r="EU549" s="18"/>
      <c r="EV549" s="18">
        <f t="shared" si="4522"/>
        <v>0</v>
      </c>
      <c r="EW549" s="341"/>
      <c r="EX549" s="341"/>
      <c r="EY549" s="341"/>
      <c r="EZ549" s="341"/>
      <c r="FA549" s="44"/>
      <c r="FB549" s="44"/>
      <c r="FC549" s="44"/>
      <c r="FD549" s="45"/>
      <c r="FE549" s="45"/>
      <c r="FF549" s="45"/>
      <c r="FG549" s="300"/>
      <c r="FH549" s="45"/>
      <c r="FI549" s="45"/>
      <c r="FJ549" s="45"/>
      <c r="FK549" s="44"/>
      <c r="FL549" s="44"/>
      <c r="FM549" s="44"/>
      <c r="FN549" s="44"/>
      <c r="FO549" s="294"/>
      <c r="FP549" s="20">
        <f>+FO549*3</f>
        <v>0</v>
      </c>
      <c r="FQ549" s="20">
        <f t="shared" ref="FQ549:FQ569" si="4928">+DE549</f>
        <v>0</v>
      </c>
      <c r="FR549" s="20">
        <f t="shared" ref="FR549:FR569" si="4929">+DF549</f>
        <v>0</v>
      </c>
      <c r="FS549" s="20">
        <f t="shared" ref="FS549:FS569" si="4930">+IF(DG549&lt;3,DG549,0)</f>
        <v>0</v>
      </c>
      <c r="FT549" s="20">
        <f t="shared" ref="FT549:FT569" si="4931">+IF(DH549&lt;3,DH549,0)</f>
        <v>0</v>
      </c>
      <c r="FU549" s="20">
        <f t="shared" ref="FU549:FU569" si="4932">+IF(DI549&lt;3,DI549,0)</f>
        <v>0</v>
      </c>
      <c r="FV549" s="20">
        <f t="shared" ref="FV549:FV569" si="4933">+IF(DJ549&lt;3,DJ549,0)</f>
        <v>0</v>
      </c>
      <c r="FW549" s="44"/>
    </row>
    <row r="550" spans="1:180" ht="27.75" customHeight="1">
      <c r="A550" s="40"/>
      <c r="B550" s="41" t="s">
        <v>189</v>
      </c>
      <c r="C550" s="41" t="str">
        <f>B550</f>
        <v>Lộ 1</v>
      </c>
      <c r="D550" s="48"/>
      <c r="E550" s="48"/>
      <c r="F550" s="48"/>
      <c r="G550" s="48"/>
      <c r="H550" s="43"/>
      <c r="I550" s="43"/>
      <c r="J550" s="44"/>
      <c r="K550" s="44"/>
      <c r="L550" s="44"/>
      <c r="M550" s="44"/>
      <c r="N550" s="43"/>
      <c r="O550" s="43"/>
      <c r="P550" s="1"/>
      <c r="Q550" s="16"/>
      <c r="R550" s="1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1">
        <f t="shared" si="4894"/>
        <v>0</v>
      </c>
      <c r="AD550" s="1">
        <f t="shared" si="4895"/>
        <v>0</v>
      </c>
      <c r="AE550" s="1">
        <f t="shared" si="4896"/>
        <v>0</v>
      </c>
      <c r="AF550" s="1">
        <f t="shared" si="4897"/>
        <v>0</v>
      </c>
      <c r="AG550" s="1">
        <f t="shared" si="4898"/>
        <v>0</v>
      </c>
      <c r="AH550" s="1">
        <f t="shared" si="4898"/>
        <v>0</v>
      </c>
      <c r="AI550" s="1">
        <f t="shared" si="4899"/>
        <v>0</v>
      </c>
      <c r="AJ550" s="1">
        <f t="shared" si="4900"/>
        <v>0</v>
      </c>
      <c r="AK550" s="1">
        <f t="shared" si="4901"/>
        <v>0</v>
      </c>
      <c r="AL550" s="1">
        <f t="shared" si="4902"/>
        <v>0</v>
      </c>
      <c r="AM550" s="1">
        <f t="shared" si="4903"/>
        <v>0</v>
      </c>
      <c r="AN550" s="1">
        <f t="shared" si="4903"/>
        <v>0</v>
      </c>
      <c r="AO550" s="44"/>
      <c r="AP550" s="44"/>
      <c r="AQ550" s="44"/>
      <c r="AR550" s="44"/>
      <c r="AS550" s="122">
        <f t="shared" si="4904"/>
        <v>0</v>
      </c>
      <c r="AT550" s="122">
        <f t="shared" si="4905"/>
        <v>0</v>
      </c>
      <c r="AU550" s="122">
        <f t="shared" si="4906"/>
        <v>0</v>
      </c>
      <c r="AV550" s="122">
        <f t="shared" si="4907"/>
        <v>0</v>
      </c>
      <c r="AW550" s="44"/>
      <c r="AX550" s="294"/>
      <c r="AY550" s="294"/>
      <c r="AZ550" s="294"/>
      <c r="BA550" s="294"/>
      <c r="BB550" s="294"/>
      <c r="BC550" s="29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127"/>
      <c r="BO550" s="44"/>
      <c r="BP550" s="1"/>
      <c r="BQ550" s="44"/>
      <c r="BR550" s="17"/>
      <c r="BS550" s="1">
        <f t="shared" si="4373"/>
        <v>0</v>
      </c>
      <c r="BT550" s="17">
        <f t="shared" si="4908"/>
        <v>0</v>
      </c>
      <c r="BU550" s="44"/>
      <c r="BV550" s="44"/>
      <c r="BW550" s="44"/>
      <c r="BX550" s="44"/>
      <c r="BY550" s="44"/>
      <c r="BZ550" s="44"/>
      <c r="CA550" s="44"/>
      <c r="CB550" s="44"/>
      <c r="CC550" s="44"/>
      <c r="CD550" s="92"/>
      <c r="CE550" s="92"/>
      <c r="CF550" s="92"/>
      <c r="CG550" s="44"/>
      <c r="CH550" s="1"/>
      <c r="CI550" s="1"/>
      <c r="CJ550" s="1"/>
      <c r="CK550" s="383"/>
      <c r="CL550" s="383"/>
      <c r="CM550" s="383"/>
      <c r="CN550" s="1">
        <f t="shared" si="4909"/>
        <v>0</v>
      </c>
      <c r="CO550" s="1">
        <f t="shared" si="4910"/>
        <v>0</v>
      </c>
      <c r="CP550" s="20">
        <f t="shared" si="4911"/>
        <v>0</v>
      </c>
      <c r="CQ550" s="351"/>
      <c r="CR550" s="131">
        <f>+IF(SUM(AX550:BM550)&gt;0,1,0)</f>
        <v>0</v>
      </c>
      <c r="CS550" s="44"/>
      <c r="CT550" s="44"/>
      <c r="CU550" s="1"/>
      <c r="CV550" s="1"/>
      <c r="CW550" s="1"/>
      <c r="CX550" s="1"/>
      <c r="CY550" s="1"/>
      <c r="CZ550" s="44"/>
      <c r="DA550" s="17">
        <f t="shared" si="4912"/>
        <v>0</v>
      </c>
      <c r="DB550" s="359">
        <f t="shared" si="4374"/>
        <v>0</v>
      </c>
      <c r="DC550" s="359">
        <f t="shared" si="4375"/>
        <v>0</v>
      </c>
      <c r="DD550" s="44"/>
      <c r="DE550" s="44"/>
      <c r="DF550" s="44"/>
      <c r="DG550" s="44"/>
      <c r="DH550" s="44"/>
      <c r="DI550" s="44"/>
      <c r="DJ550" s="44"/>
      <c r="DK550" s="44"/>
      <c r="DL550" s="44"/>
      <c r="DM550" s="44"/>
      <c r="DN550" s="44"/>
      <c r="DO550" s="1"/>
      <c r="DP550" s="1"/>
      <c r="DQ550" s="17">
        <f t="shared" si="4913"/>
        <v>0</v>
      </c>
      <c r="DR550" s="17">
        <f t="shared" si="4914"/>
        <v>0</v>
      </c>
      <c r="DS550" s="17">
        <f t="shared" si="4915"/>
        <v>0</v>
      </c>
      <c r="DT550" s="17">
        <f t="shared" si="4916"/>
        <v>0</v>
      </c>
      <c r="DU550" s="17">
        <f t="shared" si="4917"/>
        <v>0</v>
      </c>
      <c r="DV550" s="17">
        <f t="shared" si="4918"/>
        <v>0</v>
      </c>
      <c r="DW550" s="1"/>
      <c r="DX550" s="1"/>
      <c r="DY550" s="20">
        <f t="shared" si="4919"/>
        <v>0</v>
      </c>
      <c r="DZ550" s="20">
        <f t="shared" si="4920"/>
        <v>0</v>
      </c>
      <c r="EA550" s="20">
        <f t="shared" si="4921"/>
        <v>0</v>
      </c>
      <c r="EB550" s="20">
        <f t="shared" si="4922"/>
        <v>0</v>
      </c>
      <c r="EC550" s="18">
        <f t="shared" si="4923"/>
        <v>0</v>
      </c>
      <c r="ED550" s="19">
        <f t="shared" si="4924"/>
        <v>0</v>
      </c>
      <c r="EE550" s="19">
        <f t="shared" si="4925"/>
        <v>0</v>
      </c>
      <c r="EF550" s="1">
        <f t="shared" si="4926"/>
        <v>0</v>
      </c>
      <c r="EG550" s="18">
        <f t="shared" si="4927"/>
        <v>0</v>
      </c>
      <c r="EH550" s="341"/>
      <c r="EI550" s="44"/>
      <c r="EJ550" s="44"/>
      <c r="EK550" s="44"/>
      <c r="EL550" s="93"/>
      <c r="EM550" s="93"/>
      <c r="EN550" s="93"/>
      <c r="EO550" s="366"/>
      <c r="EP550" s="366"/>
      <c r="EQ550" s="374"/>
      <c r="ER550" s="374"/>
      <c r="ES550" s="374"/>
      <c r="ET550" s="374"/>
      <c r="EU550" s="18">
        <f t="shared" ref="EU550:EU559" si="4934">IF(SUM(CU550:CX550)&gt;0,CZ550*1+2,0)</f>
        <v>0</v>
      </c>
      <c r="EV550" s="18">
        <f t="shared" si="4522"/>
        <v>0</v>
      </c>
      <c r="EW550" s="341"/>
      <c r="EX550" s="341"/>
      <c r="EY550" s="341"/>
      <c r="EZ550" s="365">
        <f t="shared" ref="EZ550:EZ610" si="4935">BX550/2</f>
        <v>0</v>
      </c>
      <c r="FA550" s="44"/>
      <c r="FB550" s="44"/>
      <c r="FC550" s="44"/>
      <c r="FD550" s="45"/>
      <c r="FE550" s="45"/>
      <c r="FF550" s="45"/>
      <c r="FG550" s="300"/>
      <c r="FH550" s="45"/>
      <c r="FI550" s="45"/>
      <c r="FJ550" s="45"/>
      <c r="FK550" s="44"/>
      <c r="FL550" s="44"/>
      <c r="FM550" s="44"/>
      <c r="FN550" s="44"/>
      <c r="FO550" s="294"/>
      <c r="FP550" s="20">
        <f t="shared" ref="FP550:FP609" si="4936">+FO550*3</f>
        <v>0</v>
      </c>
      <c r="FQ550" s="20">
        <f t="shared" si="4928"/>
        <v>0</v>
      </c>
      <c r="FR550" s="20">
        <f t="shared" si="4929"/>
        <v>0</v>
      </c>
      <c r="FS550" s="20">
        <f t="shared" si="4930"/>
        <v>0</v>
      </c>
      <c r="FT550" s="20">
        <f t="shared" si="4931"/>
        <v>0</v>
      </c>
      <c r="FU550" s="20">
        <f t="shared" si="4932"/>
        <v>0</v>
      </c>
      <c r="FV550" s="20">
        <f t="shared" si="4933"/>
        <v>0</v>
      </c>
      <c r="FW550" s="44" t="s">
        <v>960</v>
      </c>
    </row>
    <row r="551" spans="1:180" ht="27.75" customHeight="1">
      <c r="A551" s="40"/>
      <c r="B551" s="48" t="s">
        <v>190</v>
      </c>
      <c r="C551" s="48" t="s">
        <v>27</v>
      </c>
      <c r="D551" s="48" t="s">
        <v>165</v>
      </c>
      <c r="E551" s="48" t="s">
        <v>165</v>
      </c>
      <c r="F551" s="48">
        <v>6</v>
      </c>
      <c r="G551" s="48">
        <v>6</v>
      </c>
      <c r="H551" s="43"/>
      <c r="I551" s="43"/>
      <c r="J551" s="44"/>
      <c r="K551" s="44">
        <v>4</v>
      </c>
      <c r="L551" s="44"/>
      <c r="M551" s="44"/>
      <c r="N551" s="43"/>
      <c r="O551" s="43"/>
      <c r="P551" s="1"/>
      <c r="Q551" s="16"/>
      <c r="R551" s="1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1">
        <f t="shared" si="4894"/>
        <v>0</v>
      </c>
      <c r="AD551" s="1">
        <f t="shared" si="4895"/>
        <v>0</v>
      </c>
      <c r="AE551" s="1">
        <f t="shared" si="4896"/>
        <v>0</v>
      </c>
      <c r="AF551" s="1">
        <f t="shared" si="4897"/>
        <v>0</v>
      </c>
      <c r="AG551" s="1">
        <f t="shared" si="4898"/>
        <v>0</v>
      </c>
      <c r="AH551" s="1">
        <f t="shared" si="4898"/>
        <v>0</v>
      </c>
      <c r="AI551" s="1">
        <f t="shared" si="4899"/>
        <v>0</v>
      </c>
      <c r="AJ551" s="1">
        <f t="shared" si="4900"/>
        <v>0</v>
      </c>
      <c r="AK551" s="1">
        <f t="shared" si="4901"/>
        <v>0</v>
      </c>
      <c r="AL551" s="1">
        <f t="shared" si="4902"/>
        <v>0</v>
      </c>
      <c r="AM551" s="1">
        <f t="shared" si="4903"/>
        <v>0</v>
      </c>
      <c r="AN551" s="1">
        <f t="shared" si="4903"/>
        <v>0</v>
      </c>
      <c r="AO551" s="44"/>
      <c r="AP551" s="44"/>
      <c r="AQ551" s="44"/>
      <c r="AR551" s="44">
        <f t="shared" ref="AR551:AR560" si="4937">G551</f>
        <v>6</v>
      </c>
      <c r="AS551" s="122">
        <f t="shared" si="4904"/>
        <v>0</v>
      </c>
      <c r="AT551" s="122">
        <f t="shared" si="4905"/>
        <v>0</v>
      </c>
      <c r="AU551" s="122">
        <f t="shared" si="4906"/>
        <v>0</v>
      </c>
      <c r="AV551" s="122">
        <f t="shared" si="4907"/>
        <v>1</v>
      </c>
      <c r="AW551" s="44">
        <v>1</v>
      </c>
      <c r="AX551" s="294"/>
      <c r="AY551" s="294"/>
      <c r="AZ551" s="294"/>
      <c r="BA551" s="294"/>
      <c r="BB551" s="294"/>
      <c r="BC551" s="29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127"/>
      <c r="BO551" s="44"/>
      <c r="BP551" s="1"/>
      <c r="BQ551" s="44"/>
      <c r="BR551" s="17">
        <v>1</v>
      </c>
      <c r="BS551" s="1">
        <f t="shared" si="4373"/>
        <v>0</v>
      </c>
      <c r="BT551" s="17">
        <f t="shared" si="4908"/>
        <v>0</v>
      </c>
      <c r="BU551" s="44"/>
      <c r="BV551" s="44">
        <v>1</v>
      </c>
      <c r="BW551" s="44"/>
      <c r="BX551" s="44"/>
      <c r="BY551" s="44"/>
      <c r="BZ551" s="44"/>
      <c r="CA551" s="44"/>
      <c r="CB551" s="44"/>
      <c r="CC551" s="44"/>
      <c r="CD551" s="92"/>
      <c r="CE551" s="92"/>
      <c r="CF551" s="92"/>
      <c r="CG551" s="44"/>
      <c r="CH551" s="1"/>
      <c r="CI551" s="1"/>
      <c r="CJ551" s="1"/>
      <c r="CK551" s="383"/>
      <c r="CL551" s="383"/>
      <c r="CM551" s="383"/>
      <c r="CN551" s="1">
        <f t="shared" si="4909"/>
        <v>0</v>
      </c>
      <c r="CO551" s="1">
        <f t="shared" si="4910"/>
        <v>0</v>
      </c>
      <c r="CP551" s="20">
        <f t="shared" si="4911"/>
        <v>0</v>
      </c>
      <c r="CQ551" s="351"/>
      <c r="CR551" s="131">
        <f>+IF(SUM(AX551:BM551)&gt;0,1,0)</f>
        <v>0</v>
      </c>
      <c r="CS551" s="44"/>
      <c r="CT551" s="44"/>
      <c r="CU551" s="1"/>
      <c r="CV551" s="1"/>
      <c r="CW551" s="1"/>
      <c r="CX551" s="1"/>
      <c r="CY551" s="1"/>
      <c r="CZ551" s="44"/>
      <c r="DA551" s="17">
        <f t="shared" si="4912"/>
        <v>0</v>
      </c>
      <c r="DB551" s="359">
        <f t="shared" si="4374"/>
        <v>0</v>
      </c>
      <c r="DC551" s="359">
        <f t="shared" si="4375"/>
        <v>0</v>
      </c>
      <c r="DD551" s="44"/>
      <c r="DE551" s="44"/>
      <c r="DF551" s="44"/>
      <c r="DG551" s="44"/>
      <c r="DH551" s="44"/>
      <c r="DI551" s="44"/>
      <c r="DJ551" s="44"/>
      <c r="DK551" s="44"/>
      <c r="DL551" s="44"/>
      <c r="DM551" s="44"/>
      <c r="DN551" s="44"/>
      <c r="DO551" s="1"/>
      <c r="DP551" s="1"/>
      <c r="DQ551" s="17">
        <f t="shared" si="4913"/>
        <v>0</v>
      </c>
      <c r="DR551" s="17">
        <f t="shared" si="4914"/>
        <v>0</v>
      </c>
      <c r="DS551" s="17">
        <f t="shared" si="4915"/>
        <v>0</v>
      </c>
      <c r="DT551" s="17">
        <f t="shared" si="4916"/>
        <v>0</v>
      </c>
      <c r="DU551" s="17">
        <f t="shared" si="4917"/>
        <v>0</v>
      </c>
      <c r="DV551" s="17">
        <f t="shared" si="4918"/>
        <v>0</v>
      </c>
      <c r="DW551" s="1"/>
      <c r="DX551" s="1"/>
      <c r="DY551" s="20">
        <f t="shared" si="4919"/>
        <v>0</v>
      </c>
      <c r="DZ551" s="20">
        <f t="shared" si="4920"/>
        <v>0</v>
      </c>
      <c r="EA551" s="20">
        <f t="shared" si="4921"/>
        <v>0</v>
      </c>
      <c r="EB551" s="20">
        <f t="shared" si="4922"/>
        <v>0</v>
      </c>
      <c r="EC551" s="18">
        <f t="shared" si="4923"/>
        <v>0</v>
      </c>
      <c r="ED551" s="19">
        <f t="shared" si="4924"/>
        <v>0</v>
      </c>
      <c r="EE551" s="19">
        <f t="shared" si="4925"/>
        <v>0</v>
      </c>
      <c r="EF551" s="1">
        <f t="shared" si="4926"/>
        <v>0</v>
      </c>
      <c r="EG551" s="18">
        <f t="shared" si="4927"/>
        <v>0</v>
      </c>
      <c r="EH551" s="341"/>
      <c r="EI551" s="44"/>
      <c r="EJ551" s="44"/>
      <c r="EK551" s="44"/>
      <c r="EL551" s="93"/>
      <c r="EM551" s="93"/>
      <c r="EN551" s="93"/>
      <c r="EO551" s="366"/>
      <c r="EP551" s="366"/>
      <c r="EQ551" s="374"/>
      <c r="ER551" s="374"/>
      <c r="ES551" s="374"/>
      <c r="ET551" s="374"/>
      <c r="EU551" s="18">
        <f t="shared" si="4934"/>
        <v>0</v>
      </c>
      <c r="EV551" s="18">
        <f t="shared" si="4522"/>
        <v>0</v>
      </c>
      <c r="EW551" s="341">
        <v>2</v>
      </c>
      <c r="EX551" s="341">
        <v>2</v>
      </c>
      <c r="EY551" s="341"/>
      <c r="EZ551" s="365">
        <f t="shared" si="4935"/>
        <v>0</v>
      </c>
      <c r="FA551" s="44"/>
      <c r="FB551" s="44"/>
      <c r="FC551" s="44"/>
      <c r="FD551" s="45"/>
      <c r="FE551" s="45"/>
      <c r="FF551" s="45"/>
      <c r="FG551" s="300"/>
      <c r="FH551" s="45"/>
      <c r="FI551" s="45"/>
      <c r="FJ551" s="45"/>
      <c r="FK551" s="44"/>
      <c r="FL551" s="44"/>
      <c r="FM551" s="44"/>
      <c r="FN551" s="44"/>
      <c r="FO551" s="294"/>
      <c r="FP551" s="20">
        <f t="shared" si="4936"/>
        <v>0</v>
      </c>
      <c r="FQ551" s="20">
        <f t="shared" si="4928"/>
        <v>0</v>
      </c>
      <c r="FR551" s="20">
        <f t="shared" si="4929"/>
        <v>0</v>
      </c>
      <c r="FS551" s="20">
        <f t="shared" si="4930"/>
        <v>0</v>
      </c>
      <c r="FT551" s="20">
        <f t="shared" si="4931"/>
        <v>0</v>
      </c>
      <c r="FU551" s="20">
        <f t="shared" si="4932"/>
        <v>0</v>
      </c>
      <c r="FV551" s="20">
        <f t="shared" si="4933"/>
        <v>0</v>
      </c>
      <c r="FW551" s="44"/>
    </row>
    <row r="552" spans="1:180" ht="27.75" customHeight="1">
      <c r="A552" s="40"/>
      <c r="B552" s="48">
        <v>1</v>
      </c>
      <c r="C552" s="48">
        <f>B552</f>
        <v>1</v>
      </c>
      <c r="D552" s="48" t="s">
        <v>187</v>
      </c>
      <c r="E552" s="48" t="str">
        <f>D552</f>
        <v>2LT8,5</v>
      </c>
      <c r="F552" s="48">
        <v>16</v>
      </c>
      <c r="G552" s="48">
        <f>F552</f>
        <v>16</v>
      </c>
      <c r="H552" s="43"/>
      <c r="I552" s="43"/>
      <c r="J552" s="44"/>
      <c r="K552" s="44"/>
      <c r="L552" s="44"/>
      <c r="M552" s="44"/>
      <c r="N552" s="43"/>
      <c r="O552" s="43"/>
      <c r="P552" s="1"/>
      <c r="Q552" s="16"/>
      <c r="R552" s="1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1">
        <f t="shared" si="4894"/>
        <v>0</v>
      </c>
      <c r="AD552" s="1">
        <f t="shared" si="4895"/>
        <v>0</v>
      </c>
      <c r="AE552" s="1">
        <f t="shared" si="4896"/>
        <v>0</v>
      </c>
      <c r="AF552" s="1">
        <f t="shared" si="4897"/>
        <v>0</v>
      </c>
      <c r="AG552" s="1">
        <f t="shared" si="4898"/>
        <v>0</v>
      </c>
      <c r="AH552" s="1">
        <f t="shared" si="4898"/>
        <v>0</v>
      </c>
      <c r="AI552" s="1">
        <f t="shared" si="4899"/>
        <v>0</v>
      </c>
      <c r="AJ552" s="1">
        <f t="shared" si="4900"/>
        <v>0</v>
      </c>
      <c r="AK552" s="1">
        <f t="shared" si="4901"/>
        <v>0</v>
      </c>
      <c r="AL552" s="1">
        <f t="shared" si="4902"/>
        <v>0</v>
      </c>
      <c r="AM552" s="1">
        <f t="shared" si="4903"/>
        <v>0</v>
      </c>
      <c r="AN552" s="1">
        <f t="shared" si="4903"/>
        <v>0</v>
      </c>
      <c r="AO552" s="44"/>
      <c r="AP552" s="44"/>
      <c r="AQ552" s="44"/>
      <c r="AR552" s="44">
        <f t="shared" si="4937"/>
        <v>16</v>
      </c>
      <c r="AS552" s="122">
        <f t="shared" si="4904"/>
        <v>0</v>
      </c>
      <c r="AT552" s="122">
        <f t="shared" si="4905"/>
        <v>0</v>
      </c>
      <c r="AU552" s="122">
        <f t="shared" si="4906"/>
        <v>0</v>
      </c>
      <c r="AV552" s="122">
        <f t="shared" si="4907"/>
        <v>1</v>
      </c>
      <c r="AW552" s="44"/>
      <c r="AX552" s="294"/>
      <c r="AY552" s="294"/>
      <c r="AZ552" s="294"/>
      <c r="BA552" s="294"/>
      <c r="BB552" s="294"/>
      <c r="BC552" s="29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>
        <v>1</v>
      </c>
      <c r="BN552" s="127"/>
      <c r="BO552" s="44"/>
      <c r="BP552" s="1"/>
      <c r="BQ552" s="44"/>
      <c r="BR552" s="17">
        <v>2</v>
      </c>
      <c r="BS552" s="1">
        <f t="shared" si="4373"/>
        <v>0</v>
      </c>
      <c r="BT552" s="17">
        <f t="shared" si="4908"/>
        <v>0</v>
      </c>
      <c r="BU552" s="44"/>
      <c r="BV552" s="44">
        <v>1</v>
      </c>
      <c r="BW552" s="44"/>
      <c r="BX552" s="44"/>
      <c r="BY552" s="44"/>
      <c r="BZ552" s="44"/>
      <c r="CA552" s="44"/>
      <c r="CB552" s="44"/>
      <c r="CC552" s="44"/>
      <c r="CD552" s="92"/>
      <c r="CE552" s="92"/>
      <c r="CF552" s="92"/>
      <c r="CG552" s="44"/>
      <c r="CH552" s="1"/>
      <c r="CI552" s="1">
        <v>1</v>
      </c>
      <c r="CJ552" s="1"/>
      <c r="CK552" s="383"/>
      <c r="CL552" s="383"/>
      <c r="CM552" s="383"/>
      <c r="CN552" s="1">
        <f t="shared" si="4909"/>
        <v>0</v>
      </c>
      <c r="CO552" s="1">
        <f t="shared" si="4910"/>
        <v>0</v>
      </c>
      <c r="CP552" s="20">
        <f t="shared" si="4911"/>
        <v>2.5</v>
      </c>
      <c r="CQ552" s="351"/>
      <c r="CR552" s="131">
        <f>+IF(SUM(AX552:BM552)&gt;0,1,0)</f>
        <v>1</v>
      </c>
      <c r="CS552" s="44"/>
      <c r="CT552" s="44"/>
      <c r="CU552" s="1"/>
      <c r="CV552" s="1"/>
      <c r="CW552" s="1"/>
      <c r="CX552" s="1"/>
      <c r="CY552" s="1">
        <v>4</v>
      </c>
      <c r="CZ552" s="44"/>
      <c r="DA552" s="17">
        <f t="shared" si="4912"/>
        <v>4</v>
      </c>
      <c r="DB552" s="359">
        <f t="shared" si="4374"/>
        <v>4</v>
      </c>
      <c r="DC552" s="359">
        <f t="shared" si="4375"/>
        <v>4</v>
      </c>
      <c r="DD552" s="44"/>
      <c r="DE552" s="44"/>
      <c r="DF552" s="44"/>
      <c r="DG552" s="44"/>
      <c r="DH552" s="44"/>
      <c r="DI552" s="44">
        <v>7</v>
      </c>
      <c r="DJ552" s="44">
        <v>7</v>
      </c>
      <c r="DK552" s="44"/>
      <c r="DL552" s="44"/>
      <c r="DM552" s="44"/>
      <c r="DN552" s="44"/>
      <c r="DO552" s="1"/>
      <c r="DP552" s="1"/>
      <c r="DQ552" s="17">
        <f t="shared" si="4913"/>
        <v>0</v>
      </c>
      <c r="DR552" s="17">
        <f t="shared" si="4914"/>
        <v>0</v>
      </c>
      <c r="DS552" s="17">
        <f t="shared" si="4915"/>
        <v>0</v>
      </c>
      <c r="DT552" s="17">
        <f t="shared" si="4916"/>
        <v>0</v>
      </c>
      <c r="DU552" s="17">
        <f t="shared" si="4917"/>
        <v>0</v>
      </c>
      <c r="DV552" s="17">
        <f t="shared" si="4918"/>
        <v>0</v>
      </c>
      <c r="DW552" s="1"/>
      <c r="DX552" s="1"/>
      <c r="DY552" s="20">
        <f t="shared" si="4919"/>
        <v>0</v>
      </c>
      <c r="DZ552" s="20">
        <f t="shared" si="4920"/>
        <v>0</v>
      </c>
      <c r="EA552" s="20">
        <f t="shared" si="4921"/>
        <v>0</v>
      </c>
      <c r="EB552" s="20">
        <f t="shared" si="4922"/>
        <v>0</v>
      </c>
      <c r="EC552" s="18">
        <f t="shared" si="4923"/>
        <v>1</v>
      </c>
      <c r="ED552" s="19">
        <f t="shared" si="4924"/>
        <v>3</v>
      </c>
      <c r="EE552" s="19">
        <f t="shared" si="4925"/>
        <v>0</v>
      </c>
      <c r="EF552" s="1">
        <f t="shared" si="4926"/>
        <v>0</v>
      </c>
      <c r="EG552" s="18">
        <f t="shared" si="4927"/>
        <v>5</v>
      </c>
      <c r="EH552" s="341"/>
      <c r="EI552" s="44"/>
      <c r="EJ552" s="44"/>
      <c r="EK552" s="44"/>
      <c r="EL552" s="93">
        <v>1</v>
      </c>
      <c r="EM552" s="93"/>
      <c r="EN552" s="93"/>
      <c r="EO552" s="366"/>
      <c r="EP552" s="366"/>
      <c r="EQ552" s="374"/>
      <c r="ER552" s="374"/>
      <c r="ES552" s="374"/>
      <c r="ET552" s="374">
        <v>1</v>
      </c>
      <c r="EU552" s="18">
        <f t="shared" si="4934"/>
        <v>0</v>
      </c>
      <c r="EV552" s="18">
        <f t="shared" si="4522"/>
        <v>2</v>
      </c>
      <c r="EW552" s="341">
        <v>4</v>
      </c>
      <c r="EX552" s="341">
        <v>4</v>
      </c>
      <c r="EY552" s="341">
        <v>4</v>
      </c>
      <c r="EZ552" s="365">
        <f t="shared" si="4935"/>
        <v>0</v>
      </c>
      <c r="FA552" s="44"/>
      <c r="FB552" s="44"/>
      <c r="FC552" s="44"/>
      <c r="FD552" s="45"/>
      <c r="FE552" s="45"/>
      <c r="FF552" s="45"/>
      <c r="FG552" s="300"/>
      <c r="FH552" s="45"/>
      <c r="FI552" s="45"/>
      <c r="FJ552" s="45"/>
      <c r="FK552" s="44"/>
      <c r="FL552" s="44"/>
      <c r="FM552" s="44"/>
      <c r="FN552" s="44">
        <f>F552</f>
        <v>16</v>
      </c>
      <c r="FO552" s="294"/>
      <c r="FP552" s="20">
        <f t="shared" si="4936"/>
        <v>0</v>
      </c>
      <c r="FQ552" s="20">
        <f t="shared" si="4928"/>
        <v>0</v>
      </c>
      <c r="FR552" s="20">
        <f t="shared" si="4929"/>
        <v>0</v>
      </c>
      <c r="FS552" s="20">
        <f t="shared" si="4930"/>
        <v>0</v>
      </c>
      <c r="FT552" s="20">
        <f t="shared" si="4931"/>
        <v>0</v>
      </c>
      <c r="FU552" s="20">
        <f t="shared" si="4932"/>
        <v>0</v>
      </c>
      <c r="FV552" s="20">
        <f t="shared" si="4933"/>
        <v>0</v>
      </c>
      <c r="FW552" s="44"/>
    </row>
    <row r="553" spans="1:180" ht="27.75" customHeight="1">
      <c r="A553" s="40"/>
      <c r="B553" s="48">
        <v>2</v>
      </c>
      <c r="C553" s="48">
        <f>B553</f>
        <v>2</v>
      </c>
      <c r="D553" s="48" t="s">
        <v>44</v>
      </c>
      <c r="E553" s="48" t="str">
        <f>D553</f>
        <v>LT8,5</v>
      </c>
      <c r="F553" s="48">
        <v>32</v>
      </c>
      <c r="G553" s="48">
        <f>F553</f>
        <v>32</v>
      </c>
      <c r="H553" s="43"/>
      <c r="I553" s="43"/>
      <c r="J553" s="44"/>
      <c r="K553" s="44"/>
      <c r="L553" s="44"/>
      <c r="M553" s="44"/>
      <c r="N553" s="43"/>
      <c r="O553" s="43"/>
      <c r="P553" s="1"/>
      <c r="Q553" s="16"/>
      <c r="R553" s="1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1">
        <f t="shared" si="4894"/>
        <v>0</v>
      </c>
      <c r="AD553" s="1">
        <f t="shared" si="4895"/>
        <v>0</v>
      </c>
      <c r="AE553" s="1">
        <f t="shared" si="4896"/>
        <v>0</v>
      </c>
      <c r="AF553" s="1">
        <f t="shared" si="4897"/>
        <v>0</v>
      </c>
      <c r="AG553" s="1">
        <f t="shared" si="4898"/>
        <v>0</v>
      </c>
      <c r="AH553" s="1">
        <f t="shared" si="4898"/>
        <v>0</v>
      </c>
      <c r="AI553" s="1">
        <f t="shared" si="4899"/>
        <v>0</v>
      </c>
      <c r="AJ553" s="1">
        <f t="shared" si="4900"/>
        <v>0</v>
      </c>
      <c r="AK553" s="1">
        <f t="shared" si="4901"/>
        <v>0</v>
      </c>
      <c r="AL553" s="1">
        <f t="shared" si="4902"/>
        <v>0</v>
      </c>
      <c r="AM553" s="1">
        <f t="shared" si="4903"/>
        <v>0</v>
      </c>
      <c r="AN553" s="1">
        <f t="shared" si="4903"/>
        <v>0</v>
      </c>
      <c r="AO553" s="44"/>
      <c r="AP553" s="44"/>
      <c r="AQ553" s="44"/>
      <c r="AR553" s="44">
        <f t="shared" si="4937"/>
        <v>32</v>
      </c>
      <c r="AS553" s="122">
        <f t="shared" si="4904"/>
        <v>0</v>
      </c>
      <c r="AT553" s="122">
        <f t="shared" si="4905"/>
        <v>0</v>
      </c>
      <c r="AU553" s="122">
        <f t="shared" si="4906"/>
        <v>0</v>
      </c>
      <c r="AV553" s="122">
        <f t="shared" si="4907"/>
        <v>1</v>
      </c>
      <c r="AW553" s="44"/>
      <c r="AX553" s="294"/>
      <c r="AY553" s="294"/>
      <c r="AZ553" s="294"/>
      <c r="BA553" s="294"/>
      <c r="BB553" s="294"/>
      <c r="BC553" s="294"/>
      <c r="BD553" s="44"/>
      <c r="BE553" s="44"/>
      <c r="BF553" s="44"/>
      <c r="BG553" s="44"/>
      <c r="BH553" s="44"/>
      <c r="BI553" s="44">
        <v>1</v>
      </c>
      <c r="BJ553" s="44"/>
      <c r="BK553" s="44"/>
      <c r="BL553" s="44"/>
      <c r="BM553" s="44"/>
      <c r="BN553" s="127"/>
      <c r="BO553" s="44"/>
      <c r="BP553" s="1"/>
      <c r="BQ553" s="44"/>
      <c r="BR553" s="17">
        <v>2</v>
      </c>
      <c r="BS553" s="1">
        <f t="shared" si="4373"/>
        <v>0</v>
      </c>
      <c r="BT553" s="17">
        <f t="shared" si="4908"/>
        <v>0</v>
      </c>
      <c r="BU553" s="44"/>
      <c r="BV553" s="44">
        <v>1</v>
      </c>
      <c r="BW553" s="44"/>
      <c r="BX553" s="44"/>
      <c r="BY553" s="44"/>
      <c r="BZ553" s="44"/>
      <c r="CA553" s="44"/>
      <c r="CB553" s="44"/>
      <c r="CC553" s="44"/>
      <c r="CD553" s="92"/>
      <c r="CE553" s="92"/>
      <c r="CF553" s="92"/>
      <c r="CG553" s="44"/>
      <c r="CH553" s="1"/>
      <c r="CI553" s="1">
        <v>1</v>
      </c>
      <c r="CJ553" s="1"/>
      <c r="CK553" s="383"/>
      <c r="CL553" s="383"/>
      <c r="CM553" s="383"/>
      <c r="CN553" s="1">
        <f t="shared" si="4909"/>
        <v>0</v>
      </c>
      <c r="CO553" s="1">
        <f t="shared" si="4910"/>
        <v>0</v>
      </c>
      <c r="CP553" s="20">
        <f t="shared" si="4911"/>
        <v>2.5</v>
      </c>
      <c r="CQ553" s="351"/>
      <c r="CR553" s="131">
        <f>+IF(SUM(AX553:BM553)&gt;0,1,0)</f>
        <v>1</v>
      </c>
      <c r="CS553" s="44"/>
      <c r="CT553" s="44"/>
      <c r="CU553" s="1"/>
      <c r="CV553" s="1"/>
      <c r="CW553" s="1"/>
      <c r="CX553" s="1"/>
      <c r="CY553" s="1">
        <v>3</v>
      </c>
      <c r="CZ553" s="44"/>
      <c r="DA553" s="17">
        <f t="shared" si="4912"/>
        <v>3</v>
      </c>
      <c r="DB553" s="359">
        <f t="shared" si="4374"/>
        <v>3</v>
      </c>
      <c r="DC553" s="359">
        <f t="shared" si="4375"/>
        <v>3</v>
      </c>
      <c r="DD553" s="44"/>
      <c r="DE553" s="44"/>
      <c r="DF553" s="44">
        <v>4</v>
      </c>
      <c r="DG553" s="44"/>
      <c r="DH553" s="44"/>
      <c r="DI553" s="44"/>
      <c r="DJ553" s="44">
        <v>8</v>
      </c>
      <c r="DK553" s="44"/>
      <c r="DL553" s="44"/>
      <c r="DM553" s="44"/>
      <c r="DN553" s="44"/>
      <c r="DO553" s="1"/>
      <c r="DP553" s="1"/>
      <c r="DQ553" s="17">
        <f t="shared" si="4913"/>
        <v>0</v>
      </c>
      <c r="DR553" s="17">
        <f t="shared" si="4914"/>
        <v>0</v>
      </c>
      <c r="DS553" s="17">
        <f t="shared" si="4915"/>
        <v>0</v>
      </c>
      <c r="DT553" s="17">
        <f t="shared" si="4916"/>
        <v>0</v>
      </c>
      <c r="DU553" s="17">
        <f t="shared" si="4917"/>
        <v>0</v>
      </c>
      <c r="DV553" s="17">
        <f t="shared" si="4918"/>
        <v>0</v>
      </c>
      <c r="DW553" s="1"/>
      <c r="DX553" s="1"/>
      <c r="DY553" s="20">
        <f t="shared" si="4919"/>
        <v>0</v>
      </c>
      <c r="DZ553" s="20">
        <f t="shared" si="4920"/>
        <v>0</v>
      </c>
      <c r="EA553" s="20">
        <f t="shared" si="4921"/>
        <v>0</v>
      </c>
      <c r="EB553" s="20">
        <f t="shared" si="4922"/>
        <v>0</v>
      </c>
      <c r="EC553" s="18">
        <f t="shared" si="4923"/>
        <v>1</v>
      </c>
      <c r="ED553" s="19">
        <f t="shared" si="4924"/>
        <v>3</v>
      </c>
      <c r="EE553" s="19">
        <f t="shared" si="4925"/>
        <v>0</v>
      </c>
      <c r="EF553" s="1">
        <f t="shared" si="4926"/>
        <v>0</v>
      </c>
      <c r="EG553" s="18">
        <f t="shared" si="4927"/>
        <v>5</v>
      </c>
      <c r="EH553" s="341"/>
      <c r="EI553" s="44"/>
      <c r="EJ553" s="44"/>
      <c r="EK553" s="44">
        <v>5.5</v>
      </c>
      <c r="EL553" s="93">
        <v>1</v>
      </c>
      <c r="EM553" s="93"/>
      <c r="EN553" s="93"/>
      <c r="EO553" s="366"/>
      <c r="EP553" s="366"/>
      <c r="EQ553" s="374">
        <v>1</v>
      </c>
      <c r="ER553" s="374"/>
      <c r="ES553" s="374"/>
      <c r="ET553" s="374"/>
      <c r="EU553" s="18">
        <f t="shared" si="4934"/>
        <v>0</v>
      </c>
      <c r="EV553" s="18">
        <f t="shared" si="4522"/>
        <v>2</v>
      </c>
      <c r="EW553" s="341">
        <v>2</v>
      </c>
      <c r="EX553" s="341"/>
      <c r="EY553" s="341">
        <v>4</v>
      </c>
      <c r="EZ553" s="365">
        <f t="shared" si="4935"/>
        <v>0</v>
      </c>
      <c r="FA553" s="44"/>
      <c r="FB553" s="44"/>
      <c r="FC553" s="44"/>
      <c r="FD553" s="45"/>
      <c r="FE553" s="45"/>
      <c r="FF553" s="45"/>
      <c r="FG553" s="300"/>
      <c r="FH553" s="45"/>
      <c r="FI553" s="45"/>
      <c r="FJ553" s="45"/>
      <c r="FK553" s="44"/>
      <c r="FL553" s="44"/>
      <c r="FM553" s="44"/>
      <c r="FN553" s="44">
        <f>F553</f>
        <v>32</v>
      </c>
      <c r="FO553" s="294"/>
      <c r="FP553" s="20">
        <f t="shared" si="4936"/>
        <v>0</v>
      </c>
      <c r="FQ553" s="20">
        <f t="shared" si="4928"/>
        <v>0</v>
      </c>
      <c r="FR553" s="20">
        <f t="shared" si="4929"/>
        <v>4</v>
      </c>
      <c r="FS553" s="20">
        <f t="shared" si="4930"/>
        <v>0</v>
      </c>
      <c r="FT553" s="20">
        <f t="shared" si="4931"/>
        <v>0</v>
      </c>
      <c r="FU553" s="20">
        <f t="shared" si="4932"/>
        <v>0</v>
      </c>
      <c r="FV553" s="20">
        <f t="shared" si="4933"/>
        <v>0</v>
      </c>
      <c r="FW553" s="44"/>
    </row>
    <row r="554" spans="1:180" ht="27.75" customHeight="1">
      <c r="A554" s="40"/>
      <c r="B554" s="48">
        <v>3</v>
      </c>
      <c r="C554" s="48">
        <f>B554</f>
        <v>3</v>
      </c>
      <c r="D554" s="48" t="s">
        <v>44</v>
      </c>
      <c r="E554" s="48" t="str">
        <f>D554</f>
        <v>LT8,5</v>
      </c>
      <c r="F554" s="48">
        <v>28</v>
      </c>
      <c r="G554" s="48">
        <f>F554</f>
        <v>28</v>
      </c>
      <c r="H554" s="43"/>
      <c r="I554" s="43"/>
      <c r="J554" s="44"/>
      <c r="K554" s="44"/>
      <c r="L554" s="44"/>
      <c r="M554" s="44"/>
      <c r="N554" s="43"/>
      <c r="O554" s="43"/>
      <c r="P554" s="1"/>
      <c r="Q554" s="16"/>
      <c r="R554" s="1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1">
        <f t="shared" ref="AC554" si="4938">+IF(S554=1,1,0)+IF(T554=1,1,0)</f>
        <v>0</v>
      </c>
      <c r="AD554" s="1">
        <f t="shared" ref="AD554" si="4939">+IF(U554=1,1,0)+IF(V554=1,1,0)</f>
        <v>0</v>
      </c>
      <c r="AE554" s="1">
        <f t="shared" ref="AE554" si="4940">+IF(W554=1,1,0)+IF(X554=1,1,0)</f>
        <v>0</v>
      </c>
      <c r="AF554" s="1">
        <f t="shared" ref="AF554" si="4941">+IF(Y554=1,1,0)+IF(Z554=1,1,0)</f>
        <v>0</v>
      </c>
      <c r="AG554" s="1">
        <f t="shared" ref="AG554" si="4942">+IF(AA554=1,1,0)</f>
        <v>0</v>
      </c>
      <c r="AH554" s="1">
        <f t="shared" ref="AH554" si="4943">+IF(AB554=1,1,0)</f>
        <v>0</v>
      </c>
      <c r="AI554" s="1">
        <f t="shared" ref="AI554" si="4944">+IF(S554=2,1,0)+IF(T554=2,1,0)</f>
        <v>0</v>
      </c>
      <c r="AJ554" s="1">
        <f t="shared" ref="AJ554" si="4945">+IF(U554=2,1,0)+IF(V554=2,1,0)</f>
        <v>0</v>
      </c>
      <c r="AK554" s="1">
        <f t="shared" ref="AK554" si="4946">+IF(X554=2,1,0)+IF(W554=2,1,0)</f>
        <v>0</v>
      </c>
      <c r="AL554" s="1">
        <f t="shared" ref="AL554" si="4947">+IF(Y554=2,1,0)+IF(Z554=2,1,0)</f>
        <v>0</v>
      </c>
      <c r="AM554" s="1">
        <f t="shared" ref="AM554" si="4948">+IF(AA554=2,1,0)</f>
        <v>0</v>
      </c>
      <c r="AN554" s="1">
        <f t="shared" ref="AN554" si="4949">+IF(AB554=2,1,0)</f>
        <v>0</v>
      </c>
      <c r="AO554" s="44"/>
      <c r="AP554" s="44"/>
      <c r="AQ554" s="44"/>
      <c r="AR554" s="44">
        <f t="shared" si="4937"/>
        <v>28</v>
      </c>
      <c r="AS554" s="122">
        <f t="shared" si="4904"/>
        <v>0</v>
      </c>
      <c r="AT554" s="122">
        <f t="shared" si="4905"/>
        <v>0</v>
      </c>
      <c r="AU554" s="122">
        <f t="shared" si="4906"/>
        <v>0</v>
      </c>
      <c r="AV554" s="122">
        <f t="shared" si="4907"/>
        <v>1</v>
      </c>
      <c r="AW554" s="44"/>
      <c r="AX554" s="294"/>
      <c r="AY554" s="294"/>
      <c r="AZ554" s="294"/>
      <c r="BA554" s="294"/>
      <c r="BB554" s="294"/>
      <c r="BC554" s="29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127"/>
      <c r="BO554" s="44">
        <v>1</v>
      </c>
      <c r="BP554" s="1"/>
      <c r="BQ554" s="44"/>
      <c r="BR554" s="17">
        <v>2</v>
      </c>
      <c r="BS554" s="1">
        <f t="shared" si="4373"/>
        <v>0</v>
      </c>
      <c r="BT554" s="17">
        <f t="shared" ref="BT554" si="4950">+BS554*2</f>
        <v>0</v>
      </c>
      <c r="BU554" s="44"/>
      <c r="BV554" s="44">
        <v>1</v>
      </c>
      <c r="BW554" s="44"/>
      <c r="BX554" s="44"/>
      <c r="BY554" s="44"/>
      <c r="BZ554" s="44"/>
      <c r="CA554" s="44"/>
      <c r="CB554" s="44"/>
      <c r="CC554" s="44"/>
      <c r="CD554" s="92"/>
      <c r="CE554" s="92"/>
      <c r="CF554" s="92"/>
      <c r="CG554" s="44"/>
      <c r="CH554" s="1"/>
      <c r="CI554" s="1">
        <v>1</v>
      </c>
      <c r="CJ554" s="1"/>
      <c r="CK554" s="383"/>
      <c r="CL554" s="383"/>
      <c r="CM554" s="383"/>
      <c r="CN554" s="1">
        <f t="shared" si="4909"/>
        <v>0</v>
      </c>
      <c r="CO554" s="1">
        <f t="shared" si="4910"/>
        <v>0</v>
      </c>
      <c r="CP554" s="20">
        <f t="shared" si="4911"/>
        <v>2.5</v>
      </c>
      <c r="CQ554" s="351"/>
      <c r="CR554" s="131">
        <f>+IF(SUM(AX554:BM554)&gt;0,1,0)+1</f>
        <v>1</v>
      </c>
      <c r="CS554" s="44"/>
      <c r="CT554" s="44"/>
      <c r="CU554" s="1"/>
      <c r="CV554" s="1">
        <v>1</v>
      </c>
      <c r="CW554" s="1">
        <v>1</v>
      </c>
      <c r="CX554" s="1"/>
      <c r="CY554" s="1">
        <v>5</v>
      </c>
      <c r="CZ554" s="44">
        <v>3</v>
      </c>
      <c r="DA554" s="17">
        <f t="shared" ref="DA554" si="4951">+CY554</f>
        <v>5</v>
      </c>
      <c r="DB554" s="359">
        <f t="shared" si="4374"/>
        <v>8</v>
      </c>
      <c r="DC554" s="359">
        <f t="shared" si="4375"/>
        <v>7</v>
      </c>
      <c r="DD554" s="44"/>
      <c r="DE554" s="44">
        <v>8</v>
      </c>
      <c r="DF554" s="44">
        <v>8</v>
      </c>
      <c r="DG554" s="44"/>
      <c r="DH554" s="44"/>
      <c r="DI554" s="44">
        <v>5</v>
      </c>
      <c r="DJ554" s="44">
        <v>4</v>
      </c>
      <c r="DK554" s="44"/>
      <c r="DL554" s="44"/>
      <c r="DM554" s="44"/>
      <c r="DN554" s="44"/>
      <c r="DO554" s="1"/>
      <c r="DP554" s="1"/>
      <c r="DQ554" s="17">
        <f t="shared" si="4913"/>
        <v>0</v>
      </c>
      <c r="DR554" s="17">
        <f t="shared" si="4914"/>
        <v>0</v>
      </c>
      <c r="DS554" s="17">
        <f t="shared" si="4915"/>
        <v>0</v>
      </c>
      <c r="DT554" s="17">
        <f t="shared" si="4916"/>
        <v>0</v>
      </c>
      <c r="DU554" s="17">
        <f t="shared" si="4917"/>
        <v>0</v>
      </c>
      <c r="DV554" s="17">
        <f t="shared" si="4918"/>
        <v>0</v>
      </c>
      <c r="DW554" s="1"/>
      <c r="DX554" s="1"/>
      <c r="DY554" s="20">
        <f t="shared" si="4919"/>
        <v>0</v>
      </c>
      <c r="DZ554" s="20">
        <f t="shared" si="4920"/>
        <v>0</v>
      </c>
      <c r="EA554" s="20">
        <f t="shared" si="4921"/>
        <v>0</v>
      </c>
      <c r="EB554" s="20">
        <f t="shared" si="4922"/>
        <v>0</v>
      </c>
      <c r="EC554" s="18">
        <f t="shared" si="4923"/>
        <v>2</v>
      </c>
      <c r="ED554" s="19">
        <f t="shared" ref="ED554" si="4952">+IF(EC554&lt;&gt;0,EC554*3,0)</f>
        <v>6</v>
      </c>
      <c r="EE554" s="19">
        <f t="shared" si="4925"/>
        <v>0</v>
      </c>
      <c r="EF554" s="1">
        <f t="shared" si="4926"/>
        <v>0</v>
      </c>
      <c r="EG554" s="18">
        <f t="shared" si="4927"/>
        <v>10</v>
      </c>
      <c r="EH554" s="341"/>
      <c r="EI554" s="44">
        <v>5.5</v>
      </c>
      <c r="EJ554" s="44">
        <v>5.5</v>
      </c>
      <c r="EK554" s="44">
        <v>11</v>
      </c>
      <c r="EL554" s="93">
        <v>1</v>
      </c>
      <c r="EM554" s="93"/>
      <c r="EN554" s="93"/>
      <c r="EO554" s="366"/>
      <c r="EP554" s="366"/>
      <c r="EQ554" s="374"/>
      <c r="ER554" s="374"/>
      <c r="ES554" s="374">
        <v>1</v>
      </c>
      <c r="ET554" s="374"/>
      <c r="EU554" s="18">
        <f t="shared" si="4934"/>
        <v>5</v>
      </c>
      <c r="EV554" s="18">
        <f t="shared" si="4522"/>
        <v>2</v>
      </c>
      <c r="EW554" s="341"/>
      <c r="EX554" s="341">
        <v>4</v>
      </c>
      <c r="EY554" s="341">
        <v>4</v>
      </c>
      <c r="EZ554" s="365">
        <f t="shared" si="4935"/>
        <v>0</v>
      </c>
      <c r="FA554" s="44"/>
      <c r="FB554" s="44"/>
      <c r="FC554" s="44"/>
      <c r="FD554" s="45"/>
      <c r="FE554" s="45"/>
      <c r="FF554" s="45"/>
      <c r="FG554" s="300"/>
      <c r="FH554" s="45"/>
      <c r="FI554" s="45"/>
      <c r="FJ554" s="45"/>
      <c r="FK554" s="44"/>
      <c r="FL554" s="44"/>
      <c r="FM554" s="44"/>
      <c r="FN554" s="44">
        <f>F554</f>
        <v>28</v>
      </c>
      <c r="FO554" s="294"/>
      <c r="FP554" s="20">
        <f t="shared" si="4936"/>
        <v>0</v>
      </c>
      <c r="FQ554" s="20">
        <f t="shared" si="4928"/>
        <v>8</v>
      </c>
      <c r="FR554" s="20">
        <f t="shared" si="4929"/>
        <v>8</v>
      </c>
      <c r="FS554" s="20">
        <f t="shared" si="4930"/>
        <v>0</v>
      </c>
      <c r="FT554" s="20">
        <f t="shared" si="4931"/>
        <v>0</v>
      </c>
      <c r="FU554" s="20">
        <f t="shared" si="4932"/>
        <v>0</v>
      </c>
      <c r="FV554" s="20">
        <f t="shared" si="4933"/>
        <v>0</v>
      </c>
      <c r="FW554" s="44"/>
    </row>
    <row r="555" spans="1:180" ht="27.75" customHeight="1">
      <c r="A555" s="40"/>
      <c r="B555" s="48"/>
      <c r="C555" s="48" t="s">
        <v>184</v>
      </c>
      <c r="D555" s="48"/>
      <c r="E555" s="48" t="s">
        <v>44</v>
      </c>
      <c r="F555" s="48"/>
      <c r="G555" s="48">
        <v>22</v>
      </c>
      <c r="H555" s="43"/>
      <c r="I555" s="43"/>
      <c r="J555" s="44"/>
      <c r="K555" s="44"/>
      <c r="L555" s="44"/>
      <c r="M555" s="44"/>
      <c r="N555" s="43"/>
      <c r="O555" s="43"/>
      <c r="P555" s="1"/>
      <c r="Q555" s="16"/>
      <c r="R555" s="1"/>
      <c r="S555" s="44"/>
      <c r="T555" s="44"/>
      <c r="U555" s="44"/>
      <c r="V555" s="44"/>
      <c r="W555" s="44"/>
      <c r="X555" s="44"/>
      <c r="Y555" s="44">
        <v>1</v>
      </c>
      <c r="Z555" s="44"/>
      <c r="AA555" s="44"/>
      <c r="AB555" s="44"/>
      <c r="AC555" s="1">
        <f t="shared" ref="AC555:AC556" si="4953">+IF(S555=1,1,0)+IF(T555=1,1,0)</f>
        <v>0</v>
      </c>
      <c r="AD555" s="1">
        <f t="shared" ref="AD555:AD556" si="4954">+IF(U555=1,1,0)+IF(V555=1,1,0)</f>
        <v>0</v>
      </c>
      <c r="AE555" s="1">
        <f t="shared" ref="AE555:AE556" si="4955">+IF(W555=1,1,0)+IF(X555=1,1,0)</f>
        <v>0</v>
      </c>
      <c r="AF555" s="1">
        <f t="shared" ref="AF555:AF556" si="4956">+IF(Y555=1,1,0)+IF(Z555=1,1,0)</f>
        <v>1</v>
      </c>
      <c r="AG555" s="1">
        <f t="shared" ref="AG555:AG556" si="4957">+IF(AA555=1,1,0)</f>
        <v>0</v>
      </c>
      <c r="AH555" s="1">
        <f t="shared" ref="AH555:AH556" si="4958">+IF(AB555=1,1,0)</f>
        <v>0</v>
      </c>
      <c r="AI555" s="1">
        <f t="shared" ref="AI555:AI556" si="4959">+IF(S555=2,1,0)+IF(T555=2,1,0)</f>
        <v>0</v>
      </c>
      <c r="AJ555" s="1">
        <f t="shared" ref="AJ555:AJ556" si="4960">+IF(U555=2,1,0)+IF(V555=2,1,0)</f>
        <v>0</v>
      </c>
      <c r="AK555" s="1">
        <f t="shared" ref="AK555:AK556" si="4961">+IF(X555=2,1,0)+IF(W555=2,1,0)</f>
        <v>0</v>
      </c>
      <c r="AL555" s="1">
        <f t="shared" ref="AL555:AL556" si="4962">+IF(Y555=2,1,0)+IF(Z555=2,1,0)</f>
        <v>0</v>
      </c>
      <c r="AM555" s="1">
        <f t="shared" ref="AM555:AM556" si="4963">+IF(AA555=2,1,0)</f>
        <v>0</v>
      </c>
      <c r="AN555" s="1">
        <f t="shared" ref="AN555:AN556" si="4964">+IF(AB555=2,1,0)</f>
        <v>0</v>
      </c>
      <c r="AO555" s="44"/>
      <c r="AP555" s="44"/>
      <c r="AQ555" s="44"/>
      <c r="AR555" s="44">
        <f t="shared" si="4937"/>
        <v>22</v>
      </c>
      <c r="AS555" s="122">
        <f t="shared" si="4904"/>
        <v>0</v>
      </c>
      <c r="AT555" s="122">
        <f t="shared" si="4905"/>
        <v>0</v>
      </c>
      <c r="AU555" s="122">
        <f t="shared" si="4906"/>
        <v>0</v>
      </c>
      <c r="AV555" s="122">
        <f t="shared" si="4907"/>
        <v>1</v>
      </c>
      <c r="AW555" s="44"/>
      <c r="AX555" s="294"/>
      <c r="AY555" s="294"/>
      <c r="AZ555" s="294"/>
      <c r="BA555" s="294"/>
      <c r="BB555" s="294"/>
      <c r="BC555" s="294"/>
      <c r="BD555" s="44"/>
      <c r="BE555" s="44"/>
      <c r="BF555" s="44"/>
      <c r="BG555" s="44"/>
      <c r="BH555" s="44"/>
      <c r="BI555" s="44">
        <v>1</v>
      </c>
      <c r="BJ555" s="44"/>
      <c r="BK555" s="44"/>
      <c r="BL555" s="44"/>
      <c r="BM555" s="44"/>
      <c r="BN555" s="127"/>
      <c r="BO555" s="44"/>
      <c r="BP555" s="1"/>
      <c r="BQ555" s="44"/>
      <c r="BR555" s="17">
        <v>2</v>
      </c>
      <c r="BS555" s="1">
        <f t="shared" si="4373"/>
        <v>0</v>
      </c>
      <c r="BT555" s="17">
        <f t="shared" ref="BT555:BT556" si="4965">+BS555*2</f>
        <v>0</v>
      </c>
      <c r="BU555" s="44"/>
      <c r="BV555" s="44">
        <v>1</v>
      </c>
      <c r="BW555" s="44"/>
      <c r="BX555" s="44"/>
      <c r="BY555" s="44"/>
      <c r="BZ555" s="44"/>
      <c r="CA555" s="44"/>
      <c r="CB555" s="44"/>
      <c r="CC555" s="44"/>
      <c r="CD555" s="92"/>
      <c r="CE555" s="92">
        <v>1</v>
      </c>
      <c r="CF555" s="92"/>
      <c r="CG555" s="44"/>
      <c r="CH555" s="1"/>
      <c r="CI555" s="1"/>
      <c r="CJ555" s="1"/>
      <c r="CK555" s="383"/>
      <c r="CL555" s="383"/>
      <c r="CM555" s="383"/>
      <c r="CN555" s="1">
        <f t="shared" si="4909"/>
        <v>0</v>
      </c>
      <c r="CO555" s="1">
        <f t="shared" si="4910"/>
        <v>0</v>
      </c>
      <c r="CP555" s="20">
        <f t="shared" si="4911"/>
        <v>0.5</v>
      </c>
      <c r="CQ555" s="351"/>
      <c r="CR555" s="131">
        <f>+IF(SUM(AX555:BM555)&gt;0,1,0)</f>
        <v>1</v>
      </c>
      <c r="CS555" s="44"/>
      <c r="CT555" s="44"/>
      <c r="CU555" s="1"/>
      <c r="CV555" s="1"/>
      <c r="CW555" s="1"/>
      <c r="CX555" s="1"/>
      <c r="CY555" s="1"/>
      <c r="CZ555" s="44"/>
      <c r="DA555" s="17">
        <f t="shared" ref="DA555:DA556" si="4966">+CY555</f>
        <v>0</v>
      </c>
      <c r="DB555" s="359">
        <f t="shared" si="4374"/>
        <v>0</v>
      </c>
      <c r="DC555" s="359">
        <f t="shared" si="4375"/>
        <v>0</v>
      </c>
      <c r="DD555" s="44"/>
      <c r="DE555" s="44"/>
      <c r="DF555" s="44"/>
      <c r="DG555" s="44"/>
      <c r="DH555" s="44"/>
      <c r="DI555" s="44"/>
      <c r="DJ555" s="44"/>
      <c r="DK555" s="44"/>
      <c r="DL555" s="44"/>
      <c r="DM555" s="44"/>
      <c r="DN555" s="44"/>
      <c r="DO555" s="1"/>
      <c r="DP555" s="1"/>
      <c r="DQ555" s="17">
        <f t="shared" si="4913"/>
        <v>0</v>
      </c>
      <c r="DR555" s="17">
        <f t="shared" si="4914"/>
        <v>0</v>
      </c>
      <c r="DS555" s="17">
        <f t="shared" si="4915"/>
        <v>0</v>
      </c>
      <c r="DT555" s="17">
        <f t="shared" si="4916"/>
        <v>0</v>
      </c>
      <c r="DU555" s="17">
        <f t="shared" si="4917"/>
        <v>0</v>
      </c>
      <c r="DV555" s="17">
        <f t="shared" si="4918"/>
        <v>0</v>
      </c>
      <c r="DW555" s="1"/>
      <c r="DX555" s="1"/>
      <c r="DY555" s="20">
        <f t="shared" si="4919"/>
        <v>0</v>
      </c>
      <c r="DZ555" s="20">
        <f t="shared" si="4920"/>
        <v>0</v>
      </c>
      <c r="EA555" s="20">
        <f t="shared" si="4921"/>
        <v>0</v>
      </c>
      <c r="EB555" s="20">
        <f t="shared" si="4922"/>
        <v>0</v>
      </c>
      <c r="EC555" s="18">
        <f t="shared" si="4923"/>
        <v>0</v>
      </c>
      <c r="ED555" s="19">
        <f t="shared" ref="ED555:ED556" si="4967">+IF(EC555&lt;&gt;0,EC555*3,0)</f>
        <v>0</v>
      </c>
      <c r="EE555" s="19">
        <f t="shared" si="4925"/>
        <v>0</v>
      </c>
      <c r="EF555" s="1">
        <f t="shared" si="4926"/>
        <v>0</v>
      </c>
      <c r="EG555" s="18">
        <f t="shared" si="4927"/>
        <v>0</v>
      </c>
      <c r="EH555" s="341"/>
      <c r="EI555" s="44"/>
      <c r="EJ555" s="44"/>
      <c r="EK555" s="44"/>
      <c r="EL555" s="93"/>
      <c r="EM555" s="93"/>
      <c r="EN555" s="93"/>
      <c r="EO555" s="366"/>
      <c r="EP555" s="366"/>
      <c r="EQ555" s="374"/>
      <c r="ER555" s="374"/>
      <c r="ES555" s="374"/>
      <c r="ET555" s="374"/>
      <c r="EU555" s="18">
        <f t="shared" si="4934"/>
        <v>0</v>
      </c>
      <c r="EV555" s="18">
        <f t="shared" si="4522"/>
        <v>2</v>
      </c>
      <c r="EW555" s="341"/>
      <c r="EX555" s="341"/>
      <c r="EY555" s="341"/>
      <c r="EZ555" s="365">
        <f t="shared" si="4935"/>
        <v>0</v>
      </c>
      <c r="FA555" s="44"/>
      <c r="FB555" s="44"/>
      <c r="FC555" s="44"/>
      <c r="FD555" s="45"/>
      <c r="FE555" s="45"/>
      <c r="FF555" s="45"/>
      <c r="FG555" s="300"/>
      <c r="FH555" s="45"/>
      <c r="FI555" s="45"/>
      <c r="FJ555" s="45"/>
      <c r="FK555" s="44"/>
      <c r="FL555" s="44"/>
      <c r="FM555" s="44"/>
      <c r="FN555" s="44"/>
      <c r="FO555" s="294"/>
      <c r="FP555" s="20">
        <f t="shared" si="4936"/>
        <v>0</v>
      </c>
      <c r="FQ555" s="20">
        <f t="shared" si="4928"/>
        <v>0</v>
      </c>
      <c r="FR555" s="20">
        <f t="shared" si="4929"/>
        <v>0</v>
      </c>
      <c r="FS555" s="20">
        <f t="shared" si="4930"/>
        <v>0</v>
      </c>
      <c r="FT555" s="20">
        <f t="shared" si="4931"/>
        <v>0</v>
      </c>
      <c r="FU555" s="20">
        <f t="shared" si="4932"/>
        <v>0</v>
      </c>
      <c r="FV555" s="20">
        <f t="shared" si="4933"/>
        <v>0</v>
      </c>
      <c r="FW555" s="44"/>
    </row>
    <row r="556" spans="1:180" ht="27.75" customHeight="1">
      <c r="A556" s="40"/>
      <c r="B556" s="48">
        <v>4</v>
      </c>
      <c r="C556" s="48">
        <f>B556</f>
        <v>4</v>
      </c>
      <c r="D556" s="48" t="s">
        <v>44</v>
      </c>
      <c r="E556" s="48" t="str">
        <f>D556</f>
        <v>LT8,5</v>
      </c>
      <c r="F556" s="48">
        <v>49</v>
      </c>
      <c r="G556" s="48">
        <v>27</v>
      </c>
      <c r="H556" s="43"/>
      <c r="I556" s="43"/>
      <c r="J556" s="44"/>
      <c r="K556" s="44"/>
      <c r="L556" s="44"/>
      <c r="M556" s="44"/>
      <c r="N556" s="43"/>
      <c r="O556" s="43"/>
      <c r="P556" s="1"/>
      <c r="Q556" s="16"/>
      <c r="R556" s="1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1">
        <f t="shared" si="4953"/>
        <v>0</v>
      </c>
      <c r="AD556" s="1">
        <f t="shared" si="4954"/>
        <v>0</v>
      </c>
      <c r="AE556" s="1">
        <f t="shared" si="4955"/>
        <v>0</v>
      </c>
      <c r="AF556" s="1">
        <f t="shared" si="4956"/>
        <v>0</v>
      </c>
      <c r="AG556" s="1">
        <f t="shared" si="4957"/>
        <v>0</v>
      </c>
      <c r="AH556" s="1">
        <f t="shared" si="4958"/>
        <v>0</v>
      </c>
      <c r="AI556" s="1">
        <f t="shared" si="4959"/>
        <v>0</v>
      </c>
      <c r="AJ556" s="1">
        <f t="shared" si="4960"/>
        <v>0</v>
      </c>
      <c r="AK556" s="1">
        <f t="shared" si="4961"/>
        <v>0</v>
      </c>
      <c r="AL556" s="1">
        <f t="shared" si="4962"/>
        <v>0</v>
      </c>
      <c r="AM556" s="1">
        <f t="shared" si="4963"/>
        <v>0</v>
      </c>
      <c r="AN556" s="1">
        <f t="shared" si="4964"/>
        <v>0</v>
      </c>
      <c r="AO556" s="44"/>
      <c r="AP556" s="44"/>
      <c r="AQ556" s="44"/>
      <c r="AR556" s="44">
        <f t="shared" si="4937"/>
        <v>27</v>
      </c>
      <c r="AS556" s="122">
        <f t="shared" si="4904"/>
        <v>0</v>
      </c>
      <c r="AT556" s="122">
        <f t="shared" si="4905"/>
        <v>0</v>
      </c>
      <c r="AU556" s="122">
        <f t="shared" si="4906"/>
        <v>0</v>
      </c>
      <c r="AV556" s="122">
        <f t="shared" si="4907"/>
        <v>1</v>
      </c>
      <c r="AW556" s="44"/>
      <c r="AX556" s="294"/>
      <c r="AY556" s="294"/>
      <c r="AZ556" s="294"/>
      <c r="BA556" s="294"/>
      <c r="BB556" s="294"/>
      <c r="BC556" s="29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127"/>
      <c r="BO556" s="44"/>
      <c r="BP556" s="1"/>
      <c r="BQ556" s="44"/>
      <c r="BR556" s="17">
        <v>2</v>
      </c>
      <c r="BS556" s="1">
        <f t="shared" si="4373"/>
        <v>0</v>
      </c>
      <c r="BT556" s="17">
        <f t="shared" si="4965"/>
        <v>0</v>
      </c>
      <c r="BU556" s="44"/>
      <c r="BV556" s="44">
        <v>1</v>
      </c>
      <c r="BW556" s="44"/>
      <c r="BX556" s="44"/>
      <c r="BY556" s="44"/>
      <c r="BZ556" s="44"/>
      <c r="CA556" s="44"/>
      <c r="CB556" s="44"/>
      <c r="CC556" s="44"/>
      <c r="CD556" s="92"/>
      <c r="CE556" s="92"/>
      <c r="CF556" s="92"/>
      <c r="CG556" s="44"/>
      <c r="CH556" s="1"/>
      <c r="CI556" s="1">
        <v>1</v>
      </c>
      <c r="CJ556" s="1"/>
      <c r="CK556" s="383"/>
      <c r="CL556" s="383"/>
      <c r="CM556" s="383"/>
      <c r="CN556" s="1">
        <f t="shared" si="4909"/>
        <v>0</v>
      </c>
      <c r="CO556" s="1">
        <f t="shared" si="4910"/>
        <v>0</v>
      </c>
      <c r="CP556" s="20">
        <f t="shared" si="4911"/>
        <v>2.5</v>
      </c>
      <c r="CQ556" s="351"/>
      <c r="CR556" s="131">
        <f>+IF(SUM(AX556:BM556)&gt;0,1,0)+1</f>
        <v>1</v>
      </c>
      <c r="CS556" s="44"/>
      <c r="CT556" s="44"/>
      <c r="CU556" s="1"/>
      <c r="CV556" s="1"/>
      <c r="CW556" s="1">
        <v>2</v>
      </c>
      <c r="CX556" s="1"/>
      <c r="CY556" s="1"/>
      <c r="CZ556" s="44">
        <v>8</v>
      </c>
      <c r="DA556" s="17">
        <f t="shared" si="4966"/>
        <v>0</v>
      </c>
      <c r="DB556" s="359">
        <f t="shared" si="4374"/>
        <v>8</v>
      </c>
      <c r="DC556" s="359">
        <f t="shared" si="4375"/>
        <v>2</v>
      </c>
      <c r="DD556" s="44"/>
      <c r="DE556" s="44">
        <v>8</v>
      </c>
      <c r="DF556" s="44"/>
      <c r="DG556" s="44"/>
      <c r="DH556" s="44"/>
      <c r="DI556" s="44"/>
      <c r="DJ556" s="44"/>
      <c r="DK556" s="44"/>
      <c r="DL556" s="44"/>
      <c r="DM556" s="44"/>
      <c r="DN556" s="44"/>
      <c r="DO556" s="1"/>
      <c r="DP556" s="1"/>
      <c r="DQ556" s="17">
        <f t="shared" si="4913"/>
        <v>0</v>
      </c>
      <c r="DR556" s="17">
        <f t="shared" si="4914"/>
        <v>0</v>
      </c>
      <c r="DS556" s="17">
        <f t="shared" si="4915"/>
        <v>0</v>
      </c>
      <c r="DT556" s="17">
        <f t="shared" si="4916"/>
        <v>0</v>
      </c>
      <c r="DU556" s="17">
        <f t="shared" si="4917"/>
        <v>0</v>
      </c>
      <c r="DV556" s="17">
        <f t="shared" si="4918"/>
        <v>0</v>
      </c>
      <c r="DW556" s="1"/>
      <c r="DX556" s="1"/>
      <c r="DY556" s="20">
        <f t="shared" si="4919"/>
        <v>0</v>
      </c>
      <c r="DZ556" s="20">
        <f t="shared" si="4920"/>
        <v>0</v>
      </c>
      <c r="EA556" s="20">
        <f t="shared" si="4921"/>
        <v>0</v>
      </c>
      <c r="EB556" s="20">
        <f t="shared" si="4922"/>
        <v>0</v>
      </c>
      <c r="EC556" s="18">
        <f t="shared" si="4923"/>
        <v>1</v>
      </c>
      <c r="ED556" s="19">
        <f t="shared" si="4967"/>
        <v>3</v>
      </c>
      <c r="EE556" s="19">
        <f t="shared" si="4925"/>
        <v>0</v>
      </c>
      <c r="EF556" s="1">
        <f t="shared" si="4926"/>
        <v>0</v>
      </c>
      <c r="EG556" s="18">
        <f t="shared" si="4927"/>
        <v>5</v>
      </c>
      <c r="EH556" s="341"/>
      <c r="EI556" s="44"/>
      <c r="EJ556" s="44">
        <v>11</v>
      </c>
      <c r="EK556" s="44"/>
      <c r="EL556" s="93">
        <v>1</v>
      </c>
      <c r="EM556" s="93"/>
      <c r="EN556" s="93"/>
      <c r="EO556" s="366"/>
      <c r="EP556" s="366"/>
      <c r="EQ556" s="374"/>
      <c r="ER556" s="374"/>
      <c r="ES556" s="374"/>
      <c r="ET556" s="374"/>
      <c r="EU556" s="18">
        <f t="shared" si="4934"/>
        <v>10</v>
      </c>
      <c r="EV556" s="18">
        <f t="shared" si="4522"/>
        <v>2</v>
      </c>
      <c r="EW556" s="341"/>
      <c r="EX556" s="341">
        <v>4</v>
      </c>
      <c r="EY556" s="341">
        <v>4</v>
      </c>
      <c r="EZ556" s="365">
        <f t="shared" si="4935"/>
        <v>0</v>
      </c>
      <c r="FA556" s="44"/>
      <c r="FB556" s="44"/>
      <c r="FC556" s="44"/>
      <c r="FD556" s="45"/>
      <c r="FE556" s="45"/>
      <c r="FF556" s="45"/>
      <c r="FG556" s="300"/>
      <c r="FH556" s="45"/>
      <c r="FI556" s="45"/>
      <c r="FJ556" s="45"/>
      <c r="FK556" s="44"/>
      <c r="FL556" s="44"/>
      <c r="FM556" s="44"/>
      <c r="FN556" s="44">
        <f>F556</f>
        <v>49</v>
      </c>
      <c r="FO556" s="294"/>
      <c r="FP556" s="20">
        <f t="shared" si="4936"/>
        <v>0</v>
      </c>
      <c r="FQ556" s="20">
        <f t="shared" si="4928"/>
        <v>8</v>
      </c>
      <c r="FR556" s="20">
        <f t="shared" si="4929"/>
        <v>0</v>
      </c>
      <c r="FS556" s="20">
        <f t="shared" si="4930"/>
        <v>0</v>
      </c>
      <c r="FT556" s="20">
        <f t="shared" si="4931"/>
        <v>0</v>
      </c>
      <c r="FU556" s="20">
        <f t="shared" si="4932"/>
        <v>0</v>
      </c>
      <c r="FV556" s="20">
        <f t="shared" si="4933"/>
        <v>0</v>
      </c>
      <c r="FW556" s="44"/>
    </row>
    <row r="557" spans="1:180" ht="27.75" customHeight="1">
      <c r="A557" s="40"/>
      <c r="B557" s="48">
        <v>5</v>
      </c>
      <c r="C557" s="48">
        <f>B557</f>
        <v>5</v>
      </c>
      <c r="D557" s="48" t="s">
        <v>187</v>
      </c>
      <c r="E557" s="48" t="str">
        <f>D557</f>
        <v>2LT8,5</v>
      </c>
      <c r="F557" s="48">
        <v>31</v>
      </c>
      <c r="G557" s="48">
        <f>F557</f>
        <v>31</v>
      </c>
      <c r="H557" s="43"/>
      <c r="I557" s="43"/>
      <c r="J557" s="44"/>
      <c r="K557" s="44"/>
      <c r="L557" s="44"/>
      <c r="M557" s="44"/>
      <c r="N557" s="43"/>
      <c r="O557" s="43"/>
      <c r="P557" s="1"/>
      <c r="Q557" s="16"/>
      <c r="R557" s="1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1">
        <f t="shared" ref="AC557" si="4968">+IF(S557=1,1,0)+IF(T557=1,1,0)</f>
        <v>0</v>
      </c>
      <c r="AD557" s="1">
        <f t="shared" ref="AD557" si="4969">+IF(U557=1,1,0)+IF(V557=1,1,0)</f>
        <v>0</v>
      </c>
      <c r="AE557" s="1">
        <f t="shared" ref="AE557" si="4970">+IF(W557=1,1,0)+IF(X557=1,1,0)</f>
        <v>0</v>
      </c>
      <c r="AF557" s="1">
        <f t="shared" ref="AF557" si="4971">+IF(Y557=1,1,0)+IF(Z557=1,1,0)</f>
        <v>0</v>
      </c>
      <c r="AG557" s="1">
        <f t="shared" ref="AG557" si="4972">+IF(AA557=1,1,0)</f>
        <v>0</v>
      </c>
      <c r="AH557" s="1">
        <f t="shared" ref="AH557" si="4973">+IF(AB557=1,1,0)</f>
        <v>0</v>
      </c>
      <c r="AI557" s="1">
        <f t="shared" ref="AI557" si="4974">+IF(S557=2,1,0)+IF(T557=2,1,0)</f>
        <v>0</v>
      </c>
      <c r="AJ557" s="1">
        <f t="shared" ref="AJ557" si="4975">+IF(U557=2,1,0)+IF(V557=2,1,0)</f>
        <v>0</v>
      </c>
      <c r="AK557" s="1">
        <f t="shared" ref="AK557" si="4976">+IF(X557=2,1,0)+IF(W557=2,1,0)</f>
        <v>0</v>
      </c>
      <c r="AL557" s="1">
        <f t="shared" ref="AL557" si="4977">+IF(Y557=2,1,0)+IF(Z557=2,1,0)</f>
        <v>0</v>
      </c>
      <c r="AM557" s="1">
        <f t="shared" ref="AM557" si="4978">+IF(AA557=2,1,0)</f>
        <v>0</v>
      </c>
      <c r="AN557" s="1">
        <f t="shared" ref="AN557" si="4979">+IF(AB557=2,1,0)</f>
        <v>0</v>
      </c>
      <c r="AO557" s="44"/>
      <c r="AP557" s="44"/>
      <c r="AQ557" s="44"/>
      <c r="AR557" s="44">
        <f t="shared" si="4937"/>
        <v>31</v>
      </c>
      <c r="AS557" s="122">
        <f t="shared" si="4904"/>
        <v>0</v>
      </c>
      <c r="AT557" s="122">
        <f t="shared" si="4905"/>
        <v>0</v>
      </c>
      <c r="AU557" s="122">
        <f t="shared" si="4906"/>
        <v>0</v>
      </c>
      <c r="AV557" s="122">
        <f t="shared" si="4907"/>
        <v>1</v>
      </c>
      <c r="AW557" s="44"/>
      <c r="AX557" s="294"/>
      <c r="AY557" s="294"/>
      <c r="AZ557" s="294"/>
      <c r="BA557" s="294"/>
      <c r="BB557" s="294"/>
      <c r="BC557" s="29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>
        <v>1</v>
      </c>
      <c r="BN557" s="127"/>
      <c r="BO557" s="44">
        <v>1</v>
      </c>
      <c r="BP557" s="1"/>
      <c r="BQ557" s="44"/>
      <c r="BR557" s="17">
        <v>2</v>
      </c>
      <c r="BS557" s="1">
        <f t="shared" si="4373"/>
        <v>0</v>
      </c>
      <c r="BT557" s="17">
        <f t="shared" ref="BT557" si="4980">+BS557*2</f>
        <v>0</v>
      </c>
      <c r="BU557" s="44"/>
      <c r="BV557" s="44">
        <v>1</v>
      </c>
      <c r="BW557" s="44">
        <v>1</v>
      </c>
      <c r="BX557" s="44">
        <v>1</v>
      </c>
      <c r="BY557" s="44"/>
      <c r="BZ557" s="44"/>
      <c r="CA557" s="44"/>
      <c r="CB557" s="44"/>
      <c r="CC557" s="44"/>
      <c r="CD557" s="92"/>
      <c r="CE557" s="92"/>
      <c r="CF557" s="92"/>
      <c r="CG557" s="44"/>
      <c r="CH557" s="1"/>
      <c r="CI557" s="1">
        <v>1</v>
      </c>
      <c r="CJ557" s="1"/>
      <c r="CK557" s="383"/>
      <c r="CL557" s="383"/>
      <c r="CM557" s="383"/>
      <c r="CN557" s="1">
        <f t="shared" si="4909"/>
        <v>1</v>
      </c>
      <c r="CO557" s="1">
        <f t="shared" si="4910"/>
        <v>1</v>
      </c>
      <c r="CP557" s="20">
        <f t="shared" si="4911"/>
        <v>2.5</v>
      </c>
      <c r="CQ557" s="351"/>
      <c r="CR557" s="131">
        <f t="shared" ref="CR557:CR602" si="4981">+IF(SUM(AX557:BM557)&gt;0,1,0)</f>
        <v>1</v>
      </c>
      <c r="CS557" s="44">
        <v>2</v>
      </c>
      <c r="CT557" s="44">
        <v>1</v>
      </c>
      <c r="CU557" s="1"/>
      <c r="CV557" s="1"/>
      <c r="CW557" s="1">
        <v>3</v>
      </c>
      <c r="CX557" s="1"/>
      <c r="CY557" s="1">
        <v>2</v>
      </c>
      <c r="CZ557" s="44">
        <v>9</v>
      </c>
      <c r="DA557" s="17">
        <f t="shared" ref="DA557" si="4982">+CY557</f>
        <v>2</v>
      </c>
      <c r="DB557" s="359">
        <f t="shared" si="4374"/>
        <v>11</v>
      </c>
      <c r="DC557" s="359">
        <f t="shared" si="4375"/>
        <v>5</v>
      </c>
      <c r="DD557" s="44"/>
      <c r="DE557" s="44">
        <v>8</v>
      </c>
      <c r="DF557" s="44">
        <v>7</v>
      </c>
      <c r="DG557" s="44"/>
      <c r="DH557" s="44">
        <v>4</v>
      </c>
      <c r="DI557" s="44"/>
      <c r="DJ557" s="44"/>
      <c r="DK557" s="44"/>
      <c r="DL557" s="44"/>
      <c r="DM557" s="44"/>
      <c r="DN557" s="44"/>
      <c r="DO557" s="1"/>
      <c r="DP557" s="1"/>
      <c r="DQ557" s="17">
        <f t="shared" si="4913"/>
        <v>0</v>
      </c>
      <c r="DR557" s="17">
        <f t="shared" si="4914"/>
        <v>0</v>
      </c>
      <c r="DS557" s="17">
        <f t="shared" si="4915"/>
        <v>0</v>
      </c>
      <c r="DT557" s="17">
        <f t="shared" si="4916"/>
        <v>0</v>
      </c>
      <c r="DU557" s="17">
        <f t="shared" si="4917"/>
        <v>0</v>
      </c>
      <c r="DV557" s="17">
        <f t="shared" si="4918"/>
        <v>0</v>
      </c>
      <c r="DW557" s="1"/>
      <c r="DX557" s="1"/>
      <c r="DY557" s="20">
        <f t="shared" si="4919"/>
        <v>0</v>
      </c>
      <c r="DZ557" s="20">
        <f t="shared" si="4920"/>
        <v>0</v>
      </c>
      <c r="EA557" s="20">
        <f t="shared" si="4921"/>
        <v>0</v>
      </c>
      <c r="EB557" s="20">
        <f t="shared" si="4922"/>
        <v>0</v>
      </c>
      <c r="EC557" s="18">
        <f t="shared" si="4923"/>
        <v>0</v>
      </c>
      <c r="ED557" s="19">
        <f t="shared" ref="ED557" si="4983">+IF(EC557&lt;&gt;0,EC557*3,0)</f>
        <v>0</v>
      </c>
      <c r="EE557" s="19">
        <f t="shared" si="4925"/>
        <v>3</v>
      </c>
      <c r="EF557" s="1">
        <f t="shared" si="4926"/>
        <v>4</v>
      </c>
      <c r="EG557" s="18">
        <f t="shared" si="4927"/>
        <v>5</v>
      </c>
      <c r="EH557" s="341"/>
      <c r="EI557" s="44"/>
      <c r="EJ557" s="44">
        <v>11</v>
      </c>
      <c r="EK557" s="44">
        <v>11</v>
      </c>
      <c r="EL557" s="93"/>
      <c r="EM557" s="93"/>
      <c r="EN557" s="93">
        <v>1</v>
      </c>
      <c r="EO557" s="366"/>
      <c r="EP557" s="366"/>
      <c r="EQ557" s="374"/>
      <c r="ER557" s="374"/>
      <c r="ES557" s="374"/>
      <c r="ET557" s="374"/>
      <c r="EU557" s="18">
        <f t="shared" si="4934"/>
        <v>11</v>
      </c>
      <c r="EV557" s="18">
        <f t="shared" si="4522"/>
        <v>2</v>
      </c>
      <c r="EW557" s="341"/>
      <c r="EX557" s="341">
        <v>4</v>
      </c>
      <c r="EY557" s="341">
        <v>5</v>
      </c>
      <c r="EZ557" s="365">
        <f t="shared" si="4935"/>
        <v>0.5</v>
      </c>
      <c r="FA557" s="44"/>
      <c r="FB557" s="44"/>
      <c r="FC557" s="44"/>
      <c r="FD557" s="45"/>
      <c r="FE557" s="45"/>
      <c r="FF557" s="45"/>
      <c r="FG557" s="300">
        <f>BO557</f>
        <v>1</v>
      </c>
      <c r="FH557" s="45"/>
      <c r="FI557" s="45"/>
      <c r="FJ557" s="45"/>
      <c r="FK557" s="44"/>
      <c r="FL557" s="44"/>
      <c r="FM557" s="44"/>
      <c r="FN557" s="44">
        <f>F557</f>
        <v>31</v>
      </c>
      <c r="FO557" s="294"/>
      <c r="FP557" s="20">
        <f t="shared" si="4936"/>
        <v>0</v>
      </c>
      <c r="FQ557" s="20">
        <f t="shared" si="4928"/>
        <v>8</v>
      </c>
      <c r="FR557" s="20">
        <f t="shared" si="4929"/>
        <v>7</v>
      </c>
      <c r="FS557" s="20">
        <f t="shared" si="4930"/>
        <v>0</v>
      </c>
      <c r="FT557" s="20">
        <f t="shared" si="4931"/>
        <v>0</v>
      </c>
      <c r="FU557" s="20">
        <f t="shared" si="4932"/>
        <v>0</v>
      </c>
      <c r="FV557" s="20">
        <f t="shared" si="4933"/>
        <v>0</v>
      </c>
      <c r="FW557" s="44"/>
    </row>
    <row r="558" spans="1:180" ht="27.75" customHeight="1">
      <c r="A558" s="40"/>
      <c r="B558" s="48" t="s">
        <v>202</v>
      </c>
      <c r="C558" s="48" t="str">
        <f>B558</f>
        <v>5.1</v>
      </c>
      <c r="D558" s="48" t="s">
        <v>44</v>
      </c>
      <c r="E558" s="48" t="str">
        <f>D558</f>
        <v>LT8,5</v>
      </c>
      <c r="F558" s="48">
        <v>28</v>
      </c>
      <c r="G558" s="48">
        <f>F558</f>
        <v>28</v>
      </c>
      <c r="H558" s="43"/>
      <c r="I558" s="43"/>
      <c r="J558" s="44"/>
      <c r="K558" s="44"/>
      <c r="L558" s="44"/>
      <c r="M558" s="44"/>
      <c r="N558" s="43"/>
      <c r="O558" s="43"/>
      <c r="P558" s="1"/>
      <c r="Q558" s="16"/>
      <c r="R558" s="1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1">
        <f t="shared" ref="AC558:AC560" si="4984">+IF(S558=1,1,0)+IF(T558=1,1,0)</f>
        <v>0</v>
      </c>
      <c r="AD558" s="1">
        <f t="shared" ref="AD558:AD560" si="4985">+IF(U558=1,1,0)+IF(V558=1,1,0)</f>
        <v>0</v>
      </c>
      <c r="AE558" s="1">
        <f t="shared" ref="AE558:AE560" si="4986">+IF(W558=1,1,0)+IF(X558=1,1,0)</f>
        <v>0</v>
      </c>
      <c r="AF558" s="1">
        <f t="shared" ref="AF558:AF560" si="4987">+IF(Y558=1,1,0)+IF(Z558=1,1,0)</f>
        <v>0</v>
      </c>
      <c r="AG558" s="1">
        <f t="shared" ref="AG558:AG560" si="4988">+IF(AA558=1,1,0)</f>
        <v>0</v>
      </c>
      <c r="AH558" s="1">
        <f t="shared" ref="AH558:AH560" si="4989">+IF(AB558=1,1,0)</f>
        <v>0</v>
      </c>
      <c r="AI558" s="1">
        <f t="shared" ref="AI558:AI560" si="4990">+IF(S558=2,1,0)+IF(T558=2,1,0)</f>
        <v>0</v>
      </c>
      <c r="AJ558" s="1">
        <f t="shared" ref="AJ558:AJ560" si="4991">+IF(U558=2,1,0)+IF(V558=2,1,0)</f>
        <v>0</v>
      </c>
      <c r="AK558" s="1">
        <f t="shared" ref="AK558:AK560" si="4992">+IF(X558=2,1,0)+IF(W558=2,1,0)</f>
        <v>0</v>
      </c>
      <c r="AL558" s="1">
        <f t="shared" ref="AL558:AL560" si="4993">+IF(Y558=2,1,0)+IF(Z558=2,1,0)</f>
        <v>0</v>
      </c>
      <c r="AM558" s="1">
        <f t="shared" ref="AM558:AM560" si="4994">+IF(AA558=2,1,0)</f>
        <v>0</v>
      </c>
      <c r="AN558" s="1">
        <f t="shared" ref="AN558:AN560" si="4995">+IF(AB558=2,1,0)</f>
        <v>0</v>
      </c>
      <c r="AO558" s="44"/>
      <c r="AP558" s="44"/>
      <c r="AQ558" s="44"/>
      <c r="AR558" s="44">
        <f t="shared" si="4937"/>
        <v>28</v>
      </c>
      <c r="AS558" s="122">
        <f t="shared" si="4904"/>
        <v>0</v>
      </c>
      <c r="AT558" s="122">
        <f t="shared" si="4905"/>
        <v>0</v>
      </c>
      <c r="AU558" s="122">
        <f t="shared" si="4906"/>
        <v>0</v>
      </c>
      <c r="AV558" s="122">
        <f t="shared" si="4907"/>
        <v>1</v>
      </c>
      <c r="AW558" s="44"/>
      <c r="AX558" s="294">
        <v>1</v>
      </c>
      <c r="AY558" s="294"/>
      <c r="AZ558" s="294"/>
      <c r="BA558" s="294"/>
      <c r="BB558" s="294"/>
      <c r="BC558" s="294"/>
      <c r="BD558" s="44"/>
      <c r="BE558" s="44"/>
      <c r="BF558" s="44"/>
      <c r="BG558" s="44"/>
      <c r="BH558" s="44">
        <v>1</v>
      </c>
      <c r="BI558" s="44"/>
      <c r="BJ558" s="44"/>
      <c r="BK558" s="44"/>
      <c r="BL558" s="44"/>
      <c r="BM558" s="44"/>
      <c r="BN558" s="127">
        <v>1</v>
      </c>
      <c r="BO558" s="44">
        <v>1</v>
      </c>
      <c r="BP558" s="1"/>
      <c r="BQ558" s="44"/>
      <c r="BR558" s="17">
        <v>2</v>
      </c>
      <c r="BS558" s="1">
        <f t="shared" si="4373"/>
        <v>0</v>
      </c>
      <c r="BT558" s="17">
        <f t="shared" ref="BT558:BT560" si="4996">+BS558*2</f>
        <v>0</v>
      </c>
      <c r="BU558" s="44"/>
      <c r="BV558" s="44">
        <v>1</v>
      </c>
      <c r="BW558" s="44"/>
      <c r="BX558" s="44"/>
      <c r="BY558" s="44"/>
      <c r="BZ558" s="44"/>
      <c r="CA558" s="44"/>
      <c r="CB558" s="44"/>
      <c r="CC558" s="44"/>
      <c r="CD558" s="92"/>
      <c r="CE558" s="92"/>
      <c r="CF558" s="92"/>
      <c r="CG558" s="44"/>
      <c r="CH558" s="1"/>
      <c r="CI558" s="1">
        <v>1</v>
      </c>
      <c r="CJ558" s="1"/>
      <c r="CK558" s="383"/>
      <c r="CL558" s="383"/>
      <c r="CM558" s="383"/>
      <c r="CN558" s="1">
        <f t="shared" si="4909"/>
        <v>0</v>
      </c>
      <c r="CO558" s="1">
        <f t="shared" si="4910"/>
        <v>0</v>
      </c>
      <c r="CP558" s="20">
        <f t="shared" si="4911"/>
        <v>2.5</v>
      </c>
      <c r="CQ558" s="351"/>
      <c r="CR558" s="131">
        <f t="shared" si="4981"/>
        <v>1</v>
      </c>
      <c r="CS558" s="44"/>
      <c r="CT558" s="44"/>
      <c r="CU558" s="1"/>
      <c r="CV558" s="1"/>
      <c r="CW558" s="1">
        <v>1</v>
      </c>
      <c r="CX558" s="1"/>
      <c r="CY558" s="1">
        <v>1</v>
      </c>
      <c r="CZ558" s="44">
        <v>2</v>
      </c>
      <c r="DA558" s="17">
        <f t="shared" ref="DA558:DA560" si="4997">+CY558</f>
        <v>1</v>
      </c>
      <c r="DB558" s="359">
        <f t="shared" si="4374"/>
        <v>3</v>
      </c>
      <c r="DC558" s="359">
        <f t="shared" si="4375"/>
        <v>2</v>
      </c>
      <c r="DD558" s="44"/>
      <c r="DE558" s="44">
        <v>5</v>
      </c>
      <c r="DF558" s="44">
        <v>4</v>
      </c>
      <c r="DG558" s="44"/>
      <c r="DH558" s="44"/>
      <c r="DI558" s="44"/>
      <c r="DJ558" s="44"/>
      <c r="DK558" s="44"/>
      <c r="DL558" s="44"/>
      <c r="DM558" s="44"/>
      <c r="DN558" s="44"/>
      <c r="DO558" s="1"/>
      <c r="DP558" s="1"/>
      <c r="DQ558" s="17">
        <f t="shared" si="4913"/>
        <v>0</v>
      </c>
      <c r="DR558" s="17">
        <f t="shared" si="4914"/>
        <v>0</v>
      </c>
      <c r="DS558" s="17">
        <f t="shared" si="4915"/>
        <v>0</v>
      </c>
      <c r="DT558" s="17">
        <f t="shared" si="4916"/>
        <v>0</v>
      </c>
      <c r="DU558" s="17">
        <f t="shared" si="4917"/>
        <v>0</v>
      </c>
      <c r="DV558" s="17">
        <f t="shared" si="4918"/>
        <v>0</v>
      </c>
      <c r="DW558" s="1"/>
      <c r="DX558" s="1"/>
      <c r="DY558" s="20">
        <f t="shared" si="4919"/>
        <v>0</v>
      </c>
      <c r="DZ558" s="20">
        <f t="shared" si="4920"/>
        <v>0</v>
      </c>
      <c r="EA558" s="20">
        <f t="shared" si="4921"/>
        <v>0</v>
      </c>
      <c r="EB558" s="20">
        <f t="shared" si="4922"/>
        <v>0</v>
      </c>
      <c r="EC558" s="18">
        <f t="shared" si="4923"/>
        <v>1</v>
      </c>
      <c r="ED558" s="19">
        <f t="shared" ref="ED558:ED560" si="4998">+IF(EC558&lt;&gt;0,EC558*3,0)</f>
        <v>3</v>
      </c>
      <c r="EE558" s="19">
        <f t="shared" si="4925"/>
        <v>0</v>
      </c>
      <c r="EF558" s="1">
        <f t="shared" si="4926"/>
        <v>0</v>
      </c>
      <c r="EG558" s="18">
        <f t="shared" si="4927"/>
        <v>5</v>
      </c>
      <c r="EH558" s="341"/>
      <c r="EI558" s="44"/>
      <c r="EJ558" s="44">
        <v>5.5</v>
      </c>
      <c r="EK558" s="44">
        <v>5.5</v>
      </c>
      <c r="EL558" s="93">
        <v>1</v>
      </c>
      <c r="EM558" s="93"/>
      <c r="EN558" s="93"/>
      <c r="EO558" s="366"/>
      <c r="EP558" s="366"/>
      <c r="EQ558" s="374"/>
      <c r="ER558" s="374"/>
      <c r="ES558" s="374"/>
      <c r="ET558" s="374"/>
      <c r="EU558" s="18">
        <f t="shared" si="4934"/>
        <v>4</v>
      </c>
      <c r="EV558" s="18">
        <f t="shared" si="4522"/>
        <v>2</v>
      </c>
      <c r="EW558" s="341">
        <v>2</v>
      </c>
      <c r="EX558" s="341">
        <v>2</v>
      </c>
      <c r="EY558" s="341">
        <v>5</v>
      </c>
      <c r="EZ558" s="365">
        <f t="shared" si="4935"/>
        <v>0</v>
      </c>
      <c r="FA558" s="44"/>
      <c r="FB558" s="44"/>
      <c r="FC558" s="44"/>
      <c r="FD558" s="45"/>
      <c r="FE558" s="45"/>
      <c r="FF558" s="45"/>
      <c r="FG558" s="300">
        <f>BO558</f>
        <v>1</v>
      </c>
      <c r="FH558" s="45"/>
      <c r="FI558" s="45"/>
      <c r="FJ558" s="45"/>
      <c r="FK558" s="44"/>
      <c r="FL558" s="44"/>
      <c r="FM558" s="44"/>
      <c r="FN558" s="44">
        <f>F558</f>
        <v>28</v>
      </c>
      <c r="FO558" s="294"/>
      <c r="FP558" s="20">
        <f t="shared" si="4936"/>
        <v>0</v>
      </c>
      <c r="FQ558" s="20">
        <f t="shared" si="4928"/>
        <v>5</v>
      </c>
      <c r="FR558" s="20">
        <f t="shared" si="4929"/>
        <v>4</v>
      </c>
      <c r="FS558" s="20">
        <f t="shared" si="4930"/>
        <v>0</v>
      </c>
      <c r="FT558" s="20">
        <f t="shared" si="4931"/>
        <v>0</v>
      </c>
      <c r="FU558" s="20">
        <f t="shared" si="4932"/>
        <v>0</v>
      </c>
      <c r="FV558" s="20">
        <f t="shared" si="4933"/>
        <v>0</v>
      </c>
      <c r="FW558" s="44"/>
    </row>
    <row r="559" spans="1:180" ht="27.75" customHeight="1">
      <c r="A559" s="40"/>
      <c r="B559" s="48"/>
      <c r="C559" s="48" t="s">
        <v>683</v>
      </c>
      <c r="D559" s="48"/>
      <c r="E559" s="48" t="s">
        <v>44</v>
      </c>
      <c r="F559" s="48"/>
      <c r="G559" s="48">
        <v>28</v>
      </c>
      <c r="H559" s="43"/>
      <c r="I559" s="43"/>
      <c r="J559" s="44"/>
      <c r="K559" s="44"/>
      <c r="L559" s="44"/>
      <c r="M559" s="44"/>
      <c r="N559" s="43"/>
      <c r="O559" s="43"/>
      <c r="P559" s="1"/>
      <c r="Q559" s="16"/>
      <c r="R559" s="1"/>
      <c r="S559" s="44"/>
      <c r="T559" s="44"/>
      <c r="U559" s="44"/>
      <c r="V559" s="44"/>
      <c r="W559" s="44"/>
      <c r="X559" s="44"/>
      <c r="Y559" s="44">
        <v>1</v>
      </c>
      <c r="Z559" s="44"/>
      <c r="AA559" s="44"/>
      <c r="AB559" s="44"/>
      <c r="AC559" s="1">
        <f t="shared" si="4984"/>
        <v>0</v>
      </c>
      <c r="AD559" s="1">
        <f t="shared" si="4985"/>
        <v>0</v>
      </c>
      <c r="AE559" s="1">
        <f t="shared" si="4986"/>
        <v>0</v>
      </c>
      <c r="AF559" s="1">
        <f t="shared" si="4987"/>
        <v>1</v>
      </c>
      <c r="AG559" s="1">
        <f t="shared" si="4988"/>
        <v>0</v>
      </c>
      <c r="AH559" s="1">
        <f t="shared" si="4989"/>
        <v>0</v>
      </c>
      <c r="AI559" s="1">
        <f t="shared" si="4990"/>
        <v>0</v>
      </c>
      <c r="AJ559" s="1">
        <f t="shared" si="4991"/>
        <v>0</v>
      </c>
      <c r="AK559" s="1">
        <f t="shared" si="4992"/>
        <v>0</v>
      </c>
      <c r="AL559" s="1">
        <f t="shared" si="4993"/>
        <v>0</v>
      </c>
      <c r="AM559" s="1">
        <f t="shared" si="4994"/>
        <v>0</v>
      </c>
      <c r="AN559" s="1">
        <f t="shared" si="4995"/>
        <v>0</v>
      </c>
      <c r="AO559" s="44"/>
      <c r="AP559" s="44"/>
      <c r="AQ559" s="44"/>
      <c r="AR559" s="44">
        <f t="shared" si="4937"/>
        <v>28</v>
      </c>
      <c r="AS559" s="122">
        <f t="shared" si="4904"/>
        <v>0</v>
      </c>
      <c r="AT559" s="122">
        <f t="shared" si="4905"/>
        <v>0</v>
      </c>
      <c r="AU559" s="122">
        <f t="shared" si="4906"/>
        <v>0</v>
      </c>
      <c r="AV559" s="122">
        <f t="shared" si="4907"/>
        <v>1</v>
      </c>
      <c r="AW559" s="44"/>
      <c r="AX559" s="294"/>
      <c r="AY559" s="294"/>
      <c r="AZ559" s="294"/>
      <c r="BA559" s="294"/>
      <c r="BB559" s="294"/>
      <c r="BC559" s="294"/>
      <c r="BD559" s="44"/>
      <c r="BE559" s="44"/>
      <c r="BF559" s="44"/>
      <c r="BG559" s="44"/>
      <c r="BH559" s="44"/>
      <c r="BI559" s="44">
        <v>1</v>
      </c>
      <c r="BJ559" s="44"/>
      <c r="BK559" s="44"/>
      <c r="BL559" s="44"/>
      <c r="BM559" s="44"/>
      <c r="BN559" s="127"/>
      <c r="BO559" s="44"/>
      <c r="BP559" s="1"/>
      <c r="BQ559" s="44"/>
      <c r="BR559" s="17">
        <v>2</v>
      </c>
      <c r="BS559" s="1">
        <f t="shared" si="4373"/>
        <v>0</v>
      </c>
      <c r="BT559" s="17">
        <f t="shared" si="4996"/>
        <v>0</v>
      </c>
      <c r="BU559" s="44"/>
      <c r="BV559" s="44">
        <v>1</v>
      </c>
      <c r="BW559" s="44"/>
      <c r="BX559" s="44"/>
      <c r="BY559" s="44"/>
      <c r="BZ559" s="44"/>
      <c r="CA559" s="44"/>
      <c r="CB559" s="44"/>
      <c r="CC559" s="44"/>
      <c r="CD559" s="92"/>
      <c r="CE559" s="92">
        <v>1</v>
      </c>
      <c r="CF559" s="92"/>
      <c r="CG559" s="44"/>
      <c r="CH559" s="1"/>
      <c r="CI559" s="1"/>
      <c r="CJ559" s="1"/>
      <c r="CK559" s="383"/>
      <c r="CL559" s="383"/>
      <c r="CM559" s="383"/>
      <c r="CN559" s="1">
        <f t="shared" si="4909"/>
        <v>0</v>
      </c>
      <c r="CO559" s="1">
        <f t="shared" si="4910"/>
        <v>0</v>
      </c>
      <c r="CP559" s="20">
        <f t="shared" si="4911"/>
        <v>0.5</v>
      </c>
      <c r="CQ559" s="351"/>
      <c r="CR559" s="131">
        <f t="shared" si="4981"/>
        <v>1</v>
      </c>
      <c r="CS559" s="44"/>
      <c r="CT559" s="44"/>
      <c r="CU559" s="1"/>
      <c r="CV559" s="1"/>
      <c r="CW559" s="1"/>
      <c r="CX559" s="1"/>
      <c r="CY559" s="1"/>
      <c r="CZ559" s="44"/>
      <c r="DA559" s="17">
        <f t="shared" si="4997"/>
        <v>0</v>
      </c>
      <c r="DB559" s="359">
        <f t="shared" ref="DB559:DB609" si="4999">CZ559+DA559</f>
        <v>0</v>
      </c>
      <c r="DC559" s="359">
        <f t="shared" ref="DC559:DC609" si="5000">CU559+CV559+CW559+CX559+CY559</f>
        <v>0</v>
      </c>
      <c r="DD559" s="44"/>
      <c r="DE559" s="44"/>
      <c r="DF559" s="44"/>
      <c r="DG559" s="44"/>
      <c r="DH559" s="44"/>
      <c r="DI559" s="44"/>
      <c r="DJ559" s="44"/>
      <c r="DK559" s="44"/>
      <c r="DL559" s="44"/>
      <c r="DM559" s="44"/>
      <c r="DN559" s="44"/>
      <c r="DO559" s="1"/>
      <c r="DP559" s="1"/>
      <c r="DQ559" s="17">
        <f t="shared" si="4913"/>
        <v>0</v>
      </c>
      <c r="DR559" s="17">
        <f t="shared" si="4914"/>
        <v>0</v>
      </c>
      <c r="DS559" s="17">
        <f t="shared" si="4915"/>
        <v>0</v>
      </c>
      <c r="DT559" s="17">
        <f t="shared" si="4916"/>
        <v>0</v>
      </c>
      <c r="DU559" s="17">
        <f t="shared" si="4917"/>
        <v>0</v>
      </c>
      <c r="DV559" s="17">
        <f t="shared" si="4918"/>
        <v>0</v>
      </c>
      <c r="DW559" s="1"/>
      <c r="DX559" s="1"/>
      <c r="DY559" s="20">
        <f t="shared" si="4919"/>
        <v>0</v>
      </c>
      <c r="DZ559" s="20">
        <f t="shared" si="4920"/>
        <v>0</v>
      </c>
      <c r="EA559" s="20">
        <f t="shared" si="4921"/>
        <v>0</v>
      </c>
      <c r="EB559" s="20">
        <f t="shared" si="4922"/>
        <v>0</v>
      </c>
      <c r="EC559" s="18">
        <f t="shared" si="4923"/>
        <v>0</v>
      </c>
      <c r="ED559" s="19">
        <f t="shared" si="4998"/>
        <v>0</v>
      </c>
      <c r="EE559" s="19">
        <f t="shared" si="4925"/>
        <v>0</v>
      </c>
      <c r="EF559" s="1">
        <f t="shared" si="4926"/>
        <v>0</v>
      </c>
      <c r="EG559" s="18">
        <f t="shared" si="4927"/>
        <v>0</v>
      </c>
      <c r="EH559" s="341"/>
      <c r="EI559" s="44"/>
      <c r="EJ559" s="44"/>
      <c r="EK559" s="44"/>
      <c r="EL559" s="93"/>
      <c r="EM559" s="93"/>
      <c r="EN559" s="93"/>
      <c r="EO559" s="366"/>
      <c r="EP559" s="366"/>
      <c r="EQ559" s="374"/>
      <c r="ER559" s="374"/>
      <c r="ES559" s="374"/>
      <c r="ET559" s="374"/>
      <c r="EU559" s="18">
        <f t="shared" si="4934"/>
        <v>0</v>
      </c>
      <c r="EV559" s="18">
        <f t="shared" si="4522"/>
        <v>2</v>
      </c>
      <c r="EW559" s="341"/>
      <c r="EX559" s="341"/>
      <c r="EY559" s="341"/>
      <c r="EZ559" s="365">
        <f t="shared" si="4935"/>
        <v>0</v>
      </c>
      <c r="FA559" s="44"/>
      <c r="FB559" s="44"/>
      <c r="FC559" s="44"/>
      <c r="FD559" s="45"/>
      <c r="FE559" s="45"/>
      <c r="FF559" s="45"/>
      <c r="FG559" s="300"/>
      <c r="FH559" s="45"/>
      <c r="FI559" s="45"/>
      <c r="FJ559" s="45"/>
      <c r="FK559" s="44"/>
      <c r="FL559" s="44"/>
      <c r="FM559" s="44"/>
      <c r="FN559" s="44"/>
      <c r="FO559" s="294"/>
      <c r="FP559" s="20">
        <f t="shared" si="4936"/>
        <v>0</v>
      </c>
      <c r="FQ559" s="20">
        <f t="shared" si="4928"/>
        <v>0</v>
      </c>
      <c r="FR559" s="20">
        <f t="shared" si="4929"/>
        <v>0</v>
      </c>
      <c r="FS559" s="20">
        <f t="shared" si="4930"/>
        <v>0</v>
      </c>
      <c r="FT559" s="20">
        <f t="shared" si="4931"/>
        <v>0</v>
      </c>
      <c r="FU559" s="20">
        <f t="shared" si="4932"/>
        <v>0</v>
      </c>
      <c r="FV559" s="20">
        <f t="shared" si="4933"/>
        <v>0</v>
      </c>
      <c r="FW559" s="44"/>
    </row>
    <row r="560" spans="1:180" s="301" customFormat="1" ht="27.75" customHeight="1">
      <c r="A560" s="295"/>
      <c r="B560" s="296" t="s">
        <v>965</v>
      </c>
      <c r="C560" s="296" t="s">
        <v>205</v>
      </c>
      <c r="D560" s="296" t="s">
        <v>187</v>
      </c>
      <c r="E560" s="296" t="str">
        <f t="shared" ref="E560" si="5001">D560</f>
        <v>2LT8,5</v>
      </c>
      <c r="F560" s="296">
        <v>49</v>
      </c>
      <c r="G560" s="296">
        <v>21</v>
      </c>
      <c r="H560" s="297"/>
      <c r="I560" s="297"/>
      <c r="J560" s="294"/>
      <c r="K560" s="294"/>
      <c r="L560" s="294"/>
      <c r="M560" s="294">
        <v>4</v>
      </c>
      <c r="N560" s="297"/>
      <c r="O560" s="297"/>
      <c r="P560" s="1"/>
      <c r="Q560" s="16"/>
      <c r="R560" s="1"/>
      <c r="S560" s="294"/>
      <c r="T560" s="294"/>
      <c r="U560" s="294"/>
      <c r="V560" s="294"/>
      <c r="W560" s="294"/>
      <c r="X560" s="294"/>
      <c r="Y560" s="294"/>
      <c r="Z560" s="294"/>
      <c r="AA560" s="294"/>
      <c r="AB560" s="294"/>
      <c r="AC560" s="1">
        <f t="shared" si="4984"/>
        <v>0</v>
      </c>
      <c r="AD560" s="1">
        <f t="shared" si="4985"/>
        <v>0</v>
      </c>
      <c r="AE560" s="1">
        <f t="shared" si="4986"/>
        <v>0</v>
      </c>
      <c r="AF560" s="1">
        <f t="shared" si="4987"/>
        <v>0</v>
      </c>
      <c r="AG560" s="1">
        <f t="shared" si="4988"/>
        <v>0</v>
      </c>
      <c r="AH560" s="1">
        <f t="shared" si="4989"/>
        <v>0</v>
      </c>
      <c r="AI560" s="1">
        <f t="shared" si="4990"/>
        <v>0</v>
      </c>
      <c r="AJ560" s="1">
        <f t="shared" si="4991"/>
        <v>0</v>
      </c>
      <c r="AK560" s="1">
        <f t="shared" si="4992"/>
        <v>0</v>
      </c>
      <c r="AL560" s="1">
        <f t="shared" si="4993"/>
        <v>0</v>
      </c>
      <c r="AM560" s="1">
        <f t="shared" si="4994"/>
        <v>0</v>
      </c>
      <c r="AN560" s="1">
        <f t="shared" si="4995"/>
        <v>0</v>
      </c>
      <c r="AO560" s="294"/>
      <c r="AP560" s="294"/>
      <c r="AQ560" s="294"/>
      <c r="AR560" s="44">
        <f t="shared" si="4937"/>
        <v>21</v>
      </c>
      <c r="AS560" s="298">
        <f t="shared" si="4904"/>
        <v>0</v>
      </c>
      <c r="AT560" s="298">
        <f t="shared" si="4905"/>
        <v>0</v>
      </c>
      <c r="AU560" s="298">
        <f t="shared" si="4906"/>
        <v>0</v>
      </c>
      <c r="AV560" s="298">
        <f t="shared" si="4907"/>
        <v>1</v>
      </c>
      <c r="AW560" s="294"/>
      <c r="AX560" s="294"/>
      <c r="AY560" s="294"/>
      <c r="AZ560" s="294"/>
      <c r="BA560" s="294"/>
      <c r="BB560" s="294"/>
      <c r="BC560" s="294"/>
      <c r="BD560" s="294"/>
      <c r="BE560" s="294"/>
      <c r="BF560" s="294"/>
      <c r="BG560" s="294"/>
      <c r="BH560" s="294"/>
      <c r="BI560" s="294"/>
      <c r="BJ560" s="294"/>
      <c r="BK560" s="294"/>
      <c r="BL560" s="294"/>
      <c r="BM560" s="294"/>
      <c r="BN560" s="294"/>
      <c r="BO560" s="294">
        <v>2</v>
      </c>
      <c r="BP560" s="1"/>
      <c r="BQ560" s="294"/>
      <c r="BR560" s="17">
        <v>2</v>
      </c>
      <c r="BS560" s="1">
        <f t="shared" ref="BS560:BS609" si="5002">IF(BP560=1, 2,IF(BP560=2,3,IF(BP560&gt;=3,4,0)))*2</f>
        <v>0</v>
      </c>
      <c r="BT560" s="17">
        <f t="shared" si="4996"/>
        <v>0</v>
      </c>
      <c r="BU560" s="294"/>
      <c r="BV560" s="294">
        <v>1</v>
      </c>
      <c r="BW560" s="294">
        <v>1</v>
      </c>
      <c r="BX560" s="294">
        <v>1</v>
      </c>
      <c r="BY560" s="294"/>
      <c r="BZ560" s="294"/>
      <c r="CA560" s="294"/>
      <c r="CB560" s="294"/>
      <c r="CC560" s="294"/>
      <c r="CD560" s="1"/>
      <c r="CE560" s="1"/>
      <c r="CF560" s="1"/>
      <c r="CG560" s="294"/>
      <c r="CH560" s="1"/>
      <c r="CI560" s="1">
        <v>1</v>
      </c>
      <c r="CJ560" s="1"/>
      <c r="CK560" s="383"/>
      <c r="CL560" s="383"/>
      <c r="CM560" s="383"/>
      <c r="CN560" s="1">
        <f t="shared" si="4909"/>
        <v>1</v>
      </c>
      <c r="CO560" s="1">
        <f t="shared" si="4910"/>
        <v>1</v>
      </c>
      <c r="CP560" s="20">
        <f t="shared" si="4911"/>
        <v>2.5</v>
      </c>
      <c r="CQ560" s="351"/>
      <c r="CR560" s="299">
        <f>+IF(SUM(AX560:BM560)&gt;0,1,0)+1</f>
        <v>1</v>
      </c>
      <c r="CS560" s="294"/>
      <c r="CT560" s="294"/>
      <c r="CU560" s="1"/>
      <c r="CV560" s="1"/>
      <c r="CW560" s="1">
        <v>1</v>
      </c>
      <c r="CX560" s="1"/>
      <c r="CY560" s="1">
        <v>2</v>
      </c>
      <c r="CZ560" s="294">
        <v>4</v>
      </c>
      <c r="DA560" s="17">
        <f t="shared" si="4997"/>
        <v>2</v>
      </c>
      <c r="DB560" s="359">
        <f t="shared" si="4999"/>
        <v>6</v>
      </c>
      <c r="DC560" s="359">
        <f t="shared" si="5000"/>
        <v>3</v>
      </c>
      <c r="DD560" s="294"/>
      <c r="DE560" s="294">
        <v>4</v>
      </c>
      <c r="DF560" s="294">
        <v>4</v>
      </c>
      <c r="DG560" s="294"/>
      <c r="DH560" s="294"/>
      <c r="DI560" s="294"/>
      <c r="DJ560" s="294">
        <v>4</v>
      </c>
      <c r="DK560" s="294"/>
      <c r="DL560" s="294"/>
      <c r="DM560" s="294"/>
      <c r="DN560" s="294"/>
      <c r="DO560" s="1"/>
      <c r="DP560" s="1"/>
      <c r="DQ560" s="17">
        <f t="shared" si="4913"/>
        <v>0</v>
      </c>
      <c r="DR560" s="17">
        <f t="shared" si="4914"/>
        <v>0</v>
      </c>
      <c r="DS560" s="17">
        <f t="shared" si="4915"/>
        <v>0</v>
      </c>
      <c r="DT560" s="17">
        <f t="shared" si="4916"/>
        <v>0</v>
      </c>
      <c r="DU560" s="17">
        <f t="shared" si="4917"/>
        <v>0</v>
      </c>
      <c r="DV560" s="17">
        <f t="shared" si="4918"/>
        <v>0</v>
      </c>
      <c r="DW560" s="1"/>
      <c r="DX560" s="1"/>
      <c r="DY560" s="20">
        <f t="shared" si="4919"/>
        <v>0</v>
      </c>
      <c r="DZ560" s="20">
        <f t="shared" si="4920"/>
        <v>0</v>
      </c>
      <c r="EA560" s="20">
        <f t="shared" si="4921"/>
        <v>0</v>
      </c>
      <c r="EB560" s="20">
        <f t="shared" si="4922"/>
        <v>0</v>
      </c>
      <c r="EC560" s="18">
        <f t="shared" si="4923"/>
        <v>1</v>
      </c>
      <c r="ED560" s="19">
        <f t="shared" si="4998"/>
        <v>3</v>
      </c>
      <c r="EE560" s="19">
        <f t="shared" si="4925"/>
        <v>0</v>
      </c>
      <c r="EF560" s="1">
        <f t="shared" si="4926"/>
        <v>0</v>
      </c>
      <c r="EG560" s="18">
        <f t="shared" ref="EG560" si="5003">+IF(AND(CT560+EC560=0,SUM(AO560:AR560)&gt;0,SUM(DK560:DN560)&gt;0),(CU560+CV560+CW560+CX560)*2+CY560*5,(EC560+CT560-FO560)*5)+IF(AND(EC560+DQ560+CT560=0,SUM(AO560:AR560)&gt;0),SUM(CU560:CX560)*2+CY560*5,0)</f>
        <v>5</v>
      </c>
      <c r="EH560" s="341"/>
      <c r="EI560" s="294"/>
      <c r="EJ560" s="294">
        <v>5.5</v>
      </c>
      <c r="EK560" s="294">
        <v>5.5</v>
      </c>
      <c r="EL560" s="19"/>
      <c r="EM560" s="19"/>
      <c r="EN560" s="19">
        <v>1</v>
      </c>
      <c r="EO560" s="366"/>
      <c r="EP560" s="366"/>
      <c r="EQ560" s="374"/>
      <c r="ER560" s="374">
        <v>1</v>
      </c>
      <c r="ES560" s="374"/>
      <c r="ET560" s="374"/>
      <c r="EU560" s="18">
        <f t="shared" ref="EU560" si="5004">IF(SUM(CU560:CX560)&gt;0,CZ560*1+2,0)</f>
        <v>6</v>
      </c>
      <c r="EV560" s="18">
        <f t="shared" si="4522"/>
        <v>2</v>
      </c>
      <c r="EW560" s="341">
        <v>1</v>
      </c>
      <c r="EX560" s="341">
        <v>1</v>
      </c>
      <c r="EY560" s="341"/>
      <c r="EZ560" s="365">
        <f t="shared" si="4935"/>
        <v>0.5</v>
      </c>
      <c r="FA560" s="294"/>
      <c r="FB560" s="294"/>
      <c r="FC560" s="294"/>
      <c r="FD560" s="300"/>
      <c r="FE560" s="300"/>
      <c r="FF560" s="300"/>
      <c r="FG560" s="300"/>
      <c r="FH560" s="300"/>
      <c r="FI560" s="300"/>
      <c r="FJ560" s="300"/>
      <c r="FK560" s="294"/>
      <c r="FL560" s="294"/>
      <c r="FM560" s="294"/>
      <c r="FN560" s="294"/>
      <c r="FO560" s="294"/>
      <c r="FP560" s="20">
        <f t="shared" si="4936"/>
        <v>0</v>
      </c>
      <c r="FQ560" s="20">
        <f t="shared" si="4928"/>
        <v>4</v>
      </c>
      <c r="FR560" s="20">
        <f t="shared" si="4929"/>
        <v>4</v>
      </c>
      <c r="FS560" s="20">
        <f t="shared" si="4930"/>
        <v>0</v>
      </c>
      <c r="FT560" s="20">
        <f t="shared" si="4931"/>
        <v>0</v>
      </c>
      <c r="FU560" s="20">
        <f t="shared" si="4932"/>
        <v>0</v>
      </c>
      <c r="FV560" s="20">
        <f t="shared" si="4933"/>
        <v>0</v>
      </c>
      <c r="FW560" s="294" t="s">
        <v>959</v>
      </c>
    </row>
    <row r="561" spans="1:179" ht="27.75" customHeight="1">
      <c r="A561" s="40"/>
      <c r="B561" s="41" t="s">
        <v>194</v>
      </c>
      <c r="C561" s="41" t="str">
        <f>B561</f>
        <v>Lộ 2</v>
      </c>
      <c r="D561" s="48"/>
      <c r="E561" s="48"/>
      <c r="F561" s="48"/>
      <c r="G561" s="48"/>
      <c r="H561" s="43"/>
      <c r="I561" s="43"/>
      <c r="J561" s="44"/>
      <c r="K561" s="44"/>
      <c r="L561" s="44"/>
      <c r="M561" s="44"/>
      <c r="N561" s="43"/>
      <c r="O561" s="43"/>
      <c r="P561" s="1"/>
      <c r="Q561" s="16"/>
      <c r="R561" s="1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1">
        <f t="shared" ref="AC561:AC568" si="5005">+IF(S561=1,1,0)+IF(T561=1,1,0)</f>
        <v>0</v>
      </c>
      <c r="AD561" s="1">
        <f t="shared" ref="AD561:AD568" si="5006">+IF(U561=1,1,0)+IF(V561=1,1,0)</f>
        <v>0</v>
      </c>
      <c r="AE561" s="1">
        <f t="shared" ref="AE561:AE568" si="5007">+IF(W561=1,1,0)+IF(X561=1,1,0)</f>
        <v>0</v>
      </c>
      <c r="AF561" s="1">
        <f t="shared" ref="AF561:AF568" si="5008">+IF(Y561=1,1,0)+IF(Z561=1,1,0)</f>
        <v>0</v>
      </c>
      <c r="AG561" s="1">
        <f t="shared" ref="AG561:AG568" si="5009">+IF(AA561=1,1,0)</f>
        <v>0</v>
      </c>
      <c r="AH561" s="1">
        <f t="shared" ref="AH561:AH568" si="5010">+IF(AB561=1,1,0)</f>
        <v>0</v>
      </c>
      <c r="AI561" s="1">
        <f t="shared" ref="AI561:AI568" si="5011">+IF(S561=2,1,0)+IF(T561=2,1,0)</f>
        <v>0</v>
      </c>
      <c r="AJ561" s="1">
        <f t="shared" ref="AJ561:AJ568" si="5012">+IF(U561=2,1,0)+IF(V561=2,1,0)</f>
        <v>0</v>
      </c>
      <c r="AK561" s="1">
        <f t="shared" ref="AK561:AK568" si="5013">+IF(X561=2,1,0)+IF(W561=2,1,0)</f>
        <v>0</v>
      </c>
      <c r="AL561" s="1">
        <f t="shared" ref="AL561:AL568" si="5014">+IF(Y561=2,1,0)+IF(Z561=2,1,0)</f>
        <v>0</v>
      </c>
      <c r="AM561" s="1">
        <f t="shared" ref="AM561:AM568" si="5015">+IF(AA561=2,1,0)</f>
        <v>0</v>
      </c>
      <c r="AN561" s="1">
        <f t="shared" ref="AN561:AN568" si="5016">+IF(AB561=2,1,0)</f>
        <v>0</v>
      </c>
      <c r="AO561" s="44"/>
      <c r="AP561" s="44"/>
      <c r="AQ561" s="44"/>
      <c r="AR561" s="44"/>
      <c r="AS561" s="122">
        <f t="shared" si="4904"/>
        <v>0</v>
      </c>
      <c r="AT561" s="122">
        <f t="shared" si="4905"/>
        <v>0</v>
      </c>
      <c r="AU561" s="122">
        <f t="shared" si="4906"/>
        <v>0</v>
      </c>
      <c r="AV561" s="122">
        <f t="shared" ref="AV561:AV609" si="5017">IF(AND(AR561&gt;0,OR(BR561&gt;=2,BR561=1)),AR561/G561,0)</f>
        <v>0</v>
      </c>
      <c r="AW561" s="44"/>
      <c r="AX561" s="294"/>
      <c r="AY561" s="294"/>
      <c r="AZ561" s="294"/>
      <c r="BA561" s="294"/>
      <c r="BB561" s="294"/>
      <c r="BC561" s="29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127"/>
      <c r="BO561" s="44"/>
      <c r="BP561" s="1"/>
      <c r="BQ561" s="44"/>
      <c r="BR561" s="17"/>
      <c r="BS561" s="1">
        <f t="shared" si="5002"/>
        <v>0</v>
      </c>
      <c r="BT561" s="17">
        <f t="shared" ref="BT561:BT568" si="5018">+BS561*2</f>
        <v>0</v>
      </c>
      <c r="BU561" s="44"/>
      <c r="BV561" s="44"/>
      <c r="BW561" s="44"/>
      <c r="BX561" s="44"/>
      <c r="BY561" s="44"/>
      <c r="BZ561" s="44"/>
      <c r="CA561" s="44"/>
      <c r="CB561" s="44"/>
      <c r="CC561" s="44"/>
      <c r="CD561" s="92"/>
      <c r="CE561" s="92"/>
      <c r="CF561" s="92"/>
      <c r="CG561" s="44"/>
      <c r="CH561" s="1"/>
      <c r="CI561" s="1"/>
      <c r="CJ561" s="1"/>
      <c r="CK561" s="383"/>
      <c r="CL561" s="383"/>
      <c r="CM561" s="383"/>
      <c r="CN561" s="1">
        <f t="shared" si="4909"/>
        <v>0</v>
      </c>
      <c r="CO561" s="1">
        <f t="shared" si="4910"/>
        <v>0</v>
      </c>
      <c r="CP561" s="20">
        <f t="shared" si="4911"/>
        <v>0</v>
      </c>
      <c r="CQ561" s="351"/>
      <c r="CR561" s="131">
        <f t="shared" si="4981"/>
        <v>0</v>
      </c>
      <c r="CS561" s="44"/>
      <c r="CT561" s="44"/>
      <c r="CU561" s="1"/>
      <c r="CV561" s="1"/>
      <c r="CW561" s="1"/>
      <c r="CX561" s="1"/>
      <c r="CY561" s="1"/>
      <c r="CZ561" s="44"/>
      <c r="DA561" s="17">
        <f t="shared" ref="DA561:DA568" si="5019">+CY561</f>
        <v>0</v>
      </c>
      <c r="DB561" s="359">
        <f t="shared" si="4999"/>
        <v>0</v>
      </c>
      <c r="DC561" s="359">
        <f t="shared" si="5000"/>
        <v>0</v>
      </c>
      <c r="DD561" s="44"/>
      <c r="DE561" s="44"/>
      <c r="DF561" s="44"/>
      <c r="DG561" s="44"/>
      <c r="DH561" s="44"/>
      <c r="DI561" s="44"/>
      <c r="DJ561" s="44"/>
      <c r="DK561" s="44"/>
      <c r="DL561" s="44"/>
      <c r="DM561" s="44"/>
      <c r="DN561" s="44"/>
      <c r="DO561" s="1"/>
      <c r="DP561" s="1"/>
      <c r="DQ561" s="17">
        <f t="shared" si="4913"/>
        <v>0</v>
      </c>
      <c r="DR561" s="17">
        <f t="shared" si="4914"/>
        <v>0</v>
      </c>
      <c r="DS561" s="17">
        <f t="shared" si="4915"/>
        <v>0</v>
      </c>
      <c r="DT561" s="17">
        <f t="shared" si="4916"/>
        <v>0</v>
      </c>
      <c r="DU561" s="17">
        <f t="shared" si="4917"/>
        <v>0</v>
      </c>
      <c r="DV561" s="17">
        <f t="shared" si="4918"/>
        <v>0</v>
      </c>
      <c r="DW561" s="1"/>
      <c r="DX561" s="1"/>
      <c r="DY561" s="20">
        <f t="shared" si="4919"/>
        <v>0</v>
      </c>
      <c r="DZ561" s="20">
        <f t="shared" si="4920"/>
        <v>0</v>
      </c>
      <c r="EA561" s="20">
        <f t="shared" si="4921"/>
        <v>0</v>
      </c>
      <c r="EB561" s="20">
        <f t="shared" si="4922"/>
        <v>0</v>
      </c>
      <c r="EC561" s="18">
        <f t="shared" si="4923"/>
        <v>0</v>
      </c>
      <c r="ED561" s="19">
        <f t="shared" ref="ED561:ED568" si="5020">+IF(EC561&lt;&gt;0,EC561*3,0)</f>
        <v>0</v>
      </c>
      <c r="EE561" s="19">
        <f t="shared" si="4925"/>
        <v>0</v>
      </c>
      <c r="EF561" s="1">
        <f t="shared" si="4926"/>
        <v>0</v>
      </c>
      <c r="EG561" s="18">
        <f t="shared" ref="EG561:EG569" si="5021">+IF(AND(CT561+EC561=0,SUM(AO561:AR561)&gt;0,SUM(DK561:DN561)&gt;0),(CU561+CV561+CW561+CX561)*2+CY561*5,(EC561+CT561-FO561)*5)+IF(AND(EC561+DQ561+CT561=0,SUM(AO561:AR561)&gt;0),SUM(CU561:CX561)*2+CY561*5,0)</f>
        <v>0</v>
      </c>
      <c r="EH561" s="341"/>
      <c r="EI561" s="44"/>
      <c r="EJ561" s="44"/>
      <c r="EK561" s="44"/>
      <c r="EL561" s="93"/>
      <c r="EM561" s="93"/>
      <c r="EN561" s="93"/>
      <c r="EO561" s="366"/>
      <c r="EP561" s="366"/>
      <c r="EQ561" s="374"/>
      <c r="ER561" s="374"/>
      <c r="ES561" s="374"/>
      <c r="ET561" s="374"/>
      <c r="EU561" s="18">
        <f t="shared" ref="EU561:EU569" si="5022">IF(SUM(CU561:CX561)&gt;0,CZ561*1+2,0)</f>
        <v>0</v>
      </c>
      <c r="EV561" s="18">
        <f t="shared" si="4522"/>
        <v>0</v>
      </c>
      <c r="EW561" s="341"/>
      <c r="EX561" s="341"/>
      <c r="EY561" s="341"/>
      <c r="EZ561" s="365">
        <f t="shared" si="4935"/>
        <v>0</v>
      </c>
      <c r="FA561" s="44"/>
      <c r="FB561" s="44"/>
      <c r="FC561" s="44"/>
      <c r="FD561" s="45"/>
      <c r="FE561" s="45"/>
      <c r="FF561" s="45"/>
      <c r="FG561" s="300"/>
      <c r="FH561" s="45"/>
      <c r="FI561" s="45"/>
      <c r="FJ561" s="45"/>
      <c r="FK561" s="44"/>
      <c r="FL561" s="44"/>
      <c r="FM561" s="44"/>
      <c r="FN561" s="44"/>
      <c r="FO561" s="294"/>
      <c r="FP561" s="20">
        <f t="shared" si="4936"/>
        <v>0</v>
      </c>
      <c r="FQ561" s="20">
        <f t="shared" si="4928"/>
        <v>0</v>
      </c>
      <c r="FR561" s="20">
        <f t="shared" si="4929"/>
        <v>0</v>
      </c>
      <c r="FS561" s="20">
        <f t="shared" si="4930"/>
        <v>0</v>
      </c>
      <c r="FT561" s="20">
        <f t="shared" si="4931"/>
        <v>0</v>
      </c>
      <c r="FU561" s="20">
        <f t="shared" si="4932"/>
        <v>0</v>
      </c>
      <c r="FV561" s="20">
        <f t="shared" si="4933"/>
        <v>0</v>
      </c>
      <c r="FW561" s="44"/>
    </row>
    <row r="562" spans="1:179" ht="27.75" customHeight="1">
      <c r="A562" s="40"/>
      <c r="B562" s="48" t="s">
        <v>190</v>
      </c>
      <c r="C562" s="48" t="s">
        <v>27</v>
      </c>
      <c r="D562" s="48" t="s">
        <v>165</v>
      </c>
      <c r="E562" s="48" t="s">
        <v>165</v>
      </c>
      <c r="F562" s="48">
        <v>6</v>
      </c>
      <c r="G562" s="48">
        <v>6</v>
      </c>
      <c r="H562" s="43"/>
      <c r="I562" s="43"/>
      <c r="J562" s="44"/>
      <c r="K562" s="44"/>
      <c r="L562" s="44"/>
      <c r="M562" s="44"/>
      <c r="N562" s="43"/>
      <c r="O562" s="43"/>
      <c r="P562" s="1"/>
      <c r="Q562" s="16"/>
      <c r="R562" s="1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1">
        <f t="shared" si="5005"/>
        <v>0</v>
      </c>
      <c r="AD562" s="1">
        <f t="shared" si="5006"/>
        <v>0</v>
      </c>
      <c r="AE562" s="1">
        <f t="shared" si="5007"/>
        <v>0</v>
      </c>
      <c r="AF562" s="1">
        <f t="shared" si="5008"/>
        <v>0</v>
      </c>
      <c r="AG562" s="1">
        <f t="shared" si="5009"/>
        <v>0</v>
      </c>
      <c r="AH562" s="1">
        <f t="shared" si="5010"/>
        <v>0</v>
      </c>
      <c r="AI562" s="1">
        <f t="shared" si="5011"/>
        <v>0</v>
      </c>
      <c r="AJ562" s="1">
        <f t="shared" si="5012"/>
        <v>0</v>
      </c>
      <c r="AK562" s="1">
        <f t="shared" si="5013"/>
        <v>0</v>
      </c>
      <c r="AL562" s="1">
        <f t="shared" si="5014"/>
        <v>0</v>
      </c>
      <c r="AM562" s="1">
        <f t="shared" si="5015"/>
        <v>0</v>
      </c>
      <c r="AN562" s="1">
        <f t="shared" si="5016"/>
        <v>0</v>
      </c>
      <c r="AO562" s="44"/>
      <c r="AP562" s="44"/>
      <c r="AQ562" s="44"/>
      <c r="AR562" s="44"/>
      <c r="AS562" s="122">
        <f t="shared" si="4904"/>
        <v>0</v>
      </c>
      <c r="AT562" s="122">
        <f t="shared" si="4905"/>
        <v>0</v>
      </c>
      <c r="AU562" s="122">
        <f t="shared" si="4906"/>
        <v>0</v>
      </c>
      <c r="AV562" s="122">
        <f t="shared" si="5017"/>
        <v>0</v>
      </c>
      <c r="AW562" s="44"/>
      <c r="AX562" s="294"/>
      <c r="AY562" s="294"/>
      <c r="AZ562" s="294"/>
      <c r="BA562" s="294"/>
      <c r="BB562" s="294"/>
      <c r="BC562" s="29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127"/>
      <c r="BO562" s="44"/>
      <c r="BP562" s="1"/>
      <c r="BQ562" s="44"/>
      <c r="BR562" s="17">
        <v>1</v>
      </c>
      <c r="BS562" s="1">
        <f t="shared" si="5002"/>
        <v>0</v>
      </c>
      <c r="BT562" s="17">
        <f t="shared" si="5018"/>
        <v>0</v>
      </c>
      <c r="BU562" s="44"/>
      <c r="BV562" s="44">
        <v>1</v>
      </c>
      <c r="BW562" s="44"/>
      <c r="BX562" s="44"/>
      <c r="BY562" s="44"/>
      <c r="BZ562" s="44"/>
      <c r="CA562" s="44"/>
      <c r="CB562" s="44"/>
      <c r="CC562" s="44"/>
      <c r="CD562" s="92"/>
      <c r="CE562" s="92"/>
      <c r="CF562" s="92"/>
      <c r="CG562" s="44"/>
      <c r="CH562" s="1"/>
      <c r="CI562" s="1"/>
      <c r="CJ562" s="1"/>
      <c r="CK562" s="383"/>
      <c r="CL562" s="383"/>
      <c r="CM562" s="383"/>
      <c r="CN562" s="1">
        <f t="shared" si="4909"/>
        <v>0</v>
      </c>
      <c r="CO562" s="1">
        <f t="shared" si="4910"/>
        <v>0</v>
      </c>
      <c r="CP562" s="20">
        <f t="shared" si="4911"/>
        <v>0</v>
      </c>
      <c r="CQ562" s="351"/>
      <c r="CR562" s="131">
        <f t="shared" si="4981"/>
        <v>0</v>
      </c>
      <c r="CS562" s="44"/>
      <c r="CT562" s="44"/>
      <c r="CU562" s="1"/>
      <c r="CV562" s="1"/>
      <c r="CW562" s="1"/>
      <c r="CX562" s="1"/>
      <c r="CY562" s="1"/>
      <c r="CZ562" s="44"/>
      <c r="DA562" s="17">
        <f t="shared" si="5019"/>
        <v>0</v>
      </c>
      <c r="DB562" s="359">
        <f t="shared" si="4999"/>
        <v>0</v>
      </c>
      <c r="DC562" s="359">
        <f t="shared" si="5000"/>
        <v>0</v>
      </c>
      <c r="DD562" s="44"/>
      <c r="DE562" s="44"/>
      <c r="DF562" s="44"/>
      <c r="DG562" s="44"/>
      <c r="DH562" s="44"/>
      <c r="DI562" s="44"/>
      <c r="DJ562" s="44"/>
      <c r="DK562" s="44"/>
      <c r="DL562" s="44"/>
      <c r="DM562" s="44"/>
      <c r="DN562" s="44"/>
      <c r="DO562" s="1"/>
      <c r="DP562" s="1"/>
      <c r="DQ562" s="17">
        <f t="shared" si="4913"/>
        <v>0</v>
      </c>
      <c r="DR562" s="17">
        <f t="shared" si="4914"/>
        <v>0</v>
      </c>
      <c r="DS562" s="17">
        <f t="shared" si="4915"/>
        <v>0</v>
      </c>
      <c r="DT562" s="17">
        <f t="shared" si="4916"/>
        <v>0</v>
      </c>
      <c r="DU562" s="17">
        <f t="shared" si="4917"/>
        <v>0</v>
      </c>
      <c r="DV562" s="17">
        <f t="shared" si="4918"/>
        <v>0</v>
      </c>
      <c r="DW562" s="1"/>
      <c r="DX562" s="1"/>
      <c r="DY562" s="20">
        <f t="shared" si="4919"/>
        <v>0</v>
      </c>
      <c r="DZ562" s="20">
        <f t="shared" si="4920"/>
        <v>0</v>
      </c>
      <c r="EA562" s="20">
        <f t="shared" si="4921"/>
        <v>0</v>
      </c>
      <c r="EB562" s="20">
        <f t="shared" si="4922"/>
        <v>0</v>
      </c>
      <c r="EC562" s="18">
        <f t="shared" si="4923"/>
        <v>0</v>
      </c>
      <c r="ED562" s="19">
        <f t="shared" si="5020"/>
        <v>0</v>
      </c>
      <c r="EE562" s="19">
        <f t="shared" si="4925"/>
        <v>0</v>
      </c>
      <c r="EF562" s="1">
        <f t="shared" si="4926"/>
        <v>0</v>
      </c>
      <c r="EG562" s="18">
        <f t="shared" si="5021"/>
        <v>0</v>
      </c>
      <c r="EH562" s="341"/>
      <c r="EI562" s="44"/>
      <c r="EJ562" s="44"/>
      <c r="EK562" s="44"/>
      <c r="EL562" s="93"/>
      <c r="EM562" s="93"/>
      <c r="EN562" s="93"/>
      <c r="EO562" s="366"/>
      <c r="EP562" s="366"/>
      <c r="EQ562" s="374"/>
      <c r="ER562" s="374"/>
      <c r="ES562" s="374"/>
      <c r="ET562" s="374"/>
      <c r="EU562" s="18">
        <f t="shared" si="5022"/>
        <v>0</v>
      </c>
      <c r="EV562" s="18">
        <f t="shared" si="4522"/>
        <v>0</v>
      </c>
      <c r="EW562" s="341"/>
      <c r="EX562" s="341"/>
      <c r="EY562" s="341"/>
      <c r="EZ562" s="365">
        <f t="shared" si="4935"/>
        <v>0</v>
      </c>
      <c r="FA562" s="44"/>
      <c r="FB562" s="44"/>
      <c r="FC562" s="44"/>
      <c r="FD562" s="45"/>
      <c r="FE562" s="45"/>
      <c r="FF562" s="45"/>
      <c r="FG562" s="300"/>
      <c r="FH562" s="45"/>
      <c r="FI562" s="45"/>
      <c r="FJ562" s="45"/>
      <c r="FK562" s="44"/>
      <c r="FL562" s="44"/>
      <c r="FM562" s="44"/>
      <c r="FN562" s="44"/>
      <c r="FO562" s="294"/>
      <c r="FP562" s="20">
        <f t="shared" si="4936"/>
        <v>0</v>
      </c>
      <c r="FQ562" s="20">
        <f t="shared" si="4928"/>
        <v>0</v>
      </c>
      <c r="FR562" s="20">
        <f t="shared" si="4929"/>
        <v>0</v>
      </c>
      <c r="FS562" s="20">
        <f t="shared" si="4930"/>
        <v>0</v>
      </c>
      <c r="FT562" s="20">
        <f t="shared" si="4931"/>
        <v>0</v>
      </c>
      <c r="FU562" s="20">
        <f t="shared" si="4932"/>
        <v>0</v>
      </c>
      <c r="FV562" s="20">
        <f t="shared" si="4933"/>
        <v>0</v>
      </c>
      <c r="FW562" s="44" t="s">
        <v>794</v>
      </c>
    </row>
    <row r="563" spans="1:179" ht="27.75" customHeight="1">
      <c r="A563" s="40"/>
      <c r="B563" s="48">
        <v>1</v>
      </c>
      <c r="C563" s="48">
        <f>B563</f>
        <v>1</v>
      </c>
      <c r="D563" s="48" t="s">
        <v>187</v>
      </c>
      <c r="E563" s="48" t="str">
        <f>D563</f>
        <v>2LT8,5</v>
      </c>
      <c r="F563" s="48">
        <v>16</v>
      </c>
      <c r="G563" s="48">
        <f>F563</f>
        <v>16</v>
      </c>
      <c r="H563" s="43"/>
      <c r="I563" s="43"/>
      <c r="J563" s="44"/>
      <c r="K563" s="44"/>
      <c r="L563" s="44"/>
      <c r="M563" s="44"/>
      <c r="N563" s="43"/>
      <c r="O563" s="43"/>
      <c r="P563" s="1"/>
      <c r="Q563" s="16"/>
      <c r="R563" s="1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1">
        <f t="shared" si="5005"/>
        <v>0</v>
      </c>
      <c r="AD563" s="1">
        <f t="shared" si="5006"/>
        <v>0</v>
      </c>
      <c r="AE563" s="1">
        <f t="shared" si="5007"/>
        <v>0</v>
      </c>
      <c r="AF563" s="1">
        <f t="shared" si="5008"/>
        <v>0</v>
      </c>
      <c r="AG563" s="1">
        <f t="shared" si="5009"/>
        <v>0</v>
      </c>
      <c r="AH563" s="1">
        <f t="shared" si="5010"/>
        <v>0</v>
      </c>
      <c r="AI563" s="1">
        <f t="shared" si="5011"/>
        <v>0</v>
      </c>
      <c r="AJ563" s="1">
        <f t="shared" si="5012"/>
        <v>0</v>
      </c>
      <c r="AK563" s="1">
        <f t="shared" si="5013"/>
        <v>0</v>
      </c>
      <c r="AL563" s="1">
        <f t="shared" si="5014"/>
        <v>0</v>
      </c>
      <c r="AM563" s="1">
        <f t="shared" si="5015"/>
        <v>0</v>
      </c>
      <c r="AN563" s="1">
        <f t="shared" si="5016"/>
        <v>0</v>
      </c>
      <c r="AO563" s="44"/>
      <c r="AP563" s="44"/>
      <c r="AQ563" s="44"/>
      <c r="AR563" s="44"/>
      <c r="AS563" s="122">
        <f t="shared" si="4904"/>
        <v>0</v>
      </c>
      <c r="AT563" s="122">
        <f t="shared" si="4905"/>
        <v>0</v>
      </c>
      <c r="AU563" s="122">
        <f t="shared" si="4906"/>
        <v>0</v>
      </c>
      <c r="AV563" s="122">
        <f t="shared" si="5017"/>
        <v>0</v>
      </c>
      <c r="AW563" s="44"/>
      <c r="AX563" s="294"/>
      <c r="AY563" s="294"/>
      <c r="AZ563" s="294"/>
      <c r="BA563" s="294"/>
      <c r="BB563" s="294"/>
      <c r="BC563" s="29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127"/>
      <c r="BO563" s="44"/>
      <c r="BP563" s="1"/>
      <c r="BQ563" s="44"/>
      <c r="BR563" s="17">
        <v>2</v>
      </c>
      <c r="BS563" s="1">
        <f t="shared" si="5002"/>
        <v>0</v>
      </c>
      <c r="BT563" s="17">
        <f t="shared" si="5018"/>
        <v>0</v>
      </c>
      <c r="BU563" s="44"/>
      <c r="BV563" s="44">
        <v>1</v>
      </c>
      <c r="BW563" s="44"/>
      <c r="BX563" s="44"/>
      <c r="BY563" s="44"/>
      <c r="BZ563" s="44"/>
      <c r="CA563" s="44"/>
      <c r="CB563" s="44"/>
      <c r="CC563" s="44"/>
      <c r="CD563" s="92"/>
      <c r="CE563" s="92"/>
      <c r="CF563" s="92"/>
      <c r="CG563" s="44"/>
      <c r="CH563" s="1"/>
      <c r="CI563" s="1"/>
      <c r="CJ563" s="1"/>
      <c r="CK563" s="383"/>
      <c r="CL563" s="383"/>
      <c r="CM563" s="383"/>
      <c r="CN563" s="1">
        <f t="shared" si="4909"/>
        <v>0</v>
      </c>
      <c r="CO563" s="1">
        <f t="shared" si="4910"/>
        <v>0</v>
      </c>
      <c r="CP563" s="20">
        <f t="shared" si="4911"/>
        <v>0</v>
      </c>
      <c r="CQ563" s="351"/>
      <c r="CR563" s="131">
        <f t="shared" si="4981"/>
        <v>0</v>
      </c>
      <c r="CS563" s="44"/>
      <c r="CT563" s="44"/>
      <c r="CU563" s="1"/>
      <c r="CV563" s="1"/>
      <c r="CW563" s="1"/>
      <c r="CX563" s="1"/>
      <c r="CY563" s="1"/>
      <c r="CZ563" s="44"/>
      <c r="DA563" s="17">
        <f t="shared" si="5019"/>
        <v>0</v>
      </c>
      <c r="DB563" s="359">
        <f t="shared" si="4999"/>
        <v>0</v>
      </c>
      <c r="DC563" s="359">
        <f t="shared" si="5000"/>
        <v>0</v>
      </c>
      <c r="DD563" s="44"/>
      <c r="DE563" s="44"/>
      <c r="DF563" s="44"/>
      <c r="DG563" s="44"/>
      <c r="DH563" s="44"/>
      <c r="DI563" s="44"/>
      <c r="DJ563" s="44"/>
      <c r="DK563" s="44"/>
      <c r="DL563" s="44"/>
      <c r="DM563" s="44"/>
      <c r="DN563" s="44">
        <f t="shared" ref="DN563:DN569" si="5023">G563</f>
        <v>16</v>
      </c>
      <c r="DO563" s="1"/>
      <c r="DP563" s="1"/>
      <c r="DQ563" s="17">
        <f t="shared" si="4913"/>
        <v>0</v>
      </c>
      <c r="DR563" s="17">
        <f t="shared" si="4914"/>
        <v>0</v>
      </c>
      <c r="DS563" s="17">
        <f t="shared" si="4915"/>
        <v>0</v>
      </c>
      <c r="DT563" s="17">
        <f t="shared" si="4916"/>
        <v>0</v>
      </c>
      <c r="DU563" s="17">
        <f t="shared" si="4917"/>
        <v>0</v>
      </c>
      <c r="DV563" s="17">
        <f t="shared" si="4918"/>
        <v>0</v>
      </c>
      <c r="DW563" s="1"/>
      <c r="DX563" s="1"/>
      <c r="DY563" s="20">
        <f t="shared" si="4919"/>
        <v>0</v>
      </c>
      <c r="DZ563" s="20">
        <f t="shared" si="4920"/>
        <v>0</v>
      </c>
      <c r="EA563" s="20">
        <f t="shared" si="4921"/>
        <v>0</v>
      </c>
      <c r="EB563" s="20">
        <f t="shared" si="4922"/>
        <v>0</v>
      </c>
      <c r="EC563" s="18">
        <f t="shared" si="4923"/>
        <v>0</v>
      </c>
      <c r="ED563" s="19">
        <f t="shared" si="5020"/>
        <v>0</v>
      </c>
      <c r="EE563" s="19">
        <f t="shared" si="4925"/>
        <v>0</v>
      </c>
      <c r="EF563" s="1">
        <f t="shared" si="4926"/>
        <v>0</v>
      </c>
      <c r="EG563" s="18">
        <f t="shared" si="5021"/>
        <v>0</v>
      </c>
      <c r="EH563" s="341"/>
      <c r="EI563" s="44"/>
      <c r="EJ563" s="44"/>
      <c r="EK563" s="44"/>
      <c r="EL563" s="93"/>
      <c r="EM563" s="93"/>
      <c r="EN563" s="93"/>
      <c r="EO563" s="366"/>
      <c r="EP563" s="366"/>
      <c r="EQ563" s="374"/>
      <c r="ER563" s="374"/>
      <c r="ES563" s="374"/>
      <c r="ET563" s="374"/>
      <c r="EU563" s="18">
        <f t="shared" si="5022"/>
        <v>0</v>
      </c>
      <c r="EV563" s="18">
        <f t="shared" si="4522"/>
        <v>0</v>
      </c>
      <c r="EW563" s="341"/>
      <c r="EX563" s="341"/>
      <c r="EY563" s="341"/>
      <c r="EZ563" s="365">
        <f t="shared" si="4935"/>
        <v>0</v>
      </c>
      <c r="FA563" s="44"/>
      <c r="FB563" s="44"/>
      <c r="FC563" s="44"/>
      <c r="FD563" s="45"/>
      <c r="FE563" s="45"/>
      <c r="FF563" s="45"/>
      <c r="FG563" s="300"/>
      <c r="FH563" s="45"/>
      <c r="FI563" s="45"/>
      <c r="FJ563" s="45"/>
      <c r="FK563" s="44"/>
      <c r="FL563" s="44"/>
      <c r="FM563" s="44"/>
      <c r="FN563" s="44"/>
      <c r="FO563" s="294"/>
      <c r="FP563" s="20">
        <f t="shared" si="4936"/>
        <v>0</v>
      </c>
      <c r="FQ563" s="20">
        <f t="shared" si="4928"/>
        <v>0</v>
      </c>
      <c r="FR563" s="20">
        <f t="shared" si="4929"/>
        <v>0</v>
      </c>
      <c r="FS563" s="20">
        <f t="shared" si="4930"/>
        <v>0</v>
      </c>
      <c r="FT563" s="20">
        <f t="shared" si="4931"/>
        <v>0</v>
      </c>
      <c r="FU563" s="20">
        <f t="shared" si="4932"/>
        <v>0</v>
      </c>
      <c r="FV563" s="20">
        <f t="shared" si="4933"/>
        <v>0</v>
      </c>
      <c r="FW563" s="44"/>
    </row>
    <row r="564" spans="1:179" ht="27.75" customHeight="1">
      <c r="A564" s="40"/>
      <c r="B564" s="48">
        <v>2</v>
      </c>
      <c r="C564" s="48">
        <f>B564</f>
        <v>2</v>
      </c>
      <c r="D564" s="48" t="s">
        <v>44</v>
      </c>
      <c r="E564" s="48" t="str">
        <f>D564</f>
        <v>LT8,5</v>
      </c>
      <c r="F564" s="48">
        <v>32</v>
      </c>
      <c r="G564" s="48">
        <f>F564</f>
        <v>32</v>
      </c>
      <c r="H564" s="43"/>
      <c r="I564" s="43"/>
      <c r="J564" s="44"/>
      <c r="K564" s="44"/>
      <c r="L564" s="44"/>
      <c r="M564" s="44"/>
      <c r="N564" s="43"/>
      <c r="O564" s="43"/>
      <c r="P564" s="1"/>
      <c r="Q564" s="16"/>
      <c r="R564" s="1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1">
        <f t="shared" si="5005"/>
        <v>0</v>
      </c>
      <c r="AD564" s="1">
        <f t="shared" si="5006"/>
        <v>0</v>
      </c>
      <c r="AE564" s="1">
        <f t="shared" si="5007"/>
        <v>0</v>
      </c>
      <c r="AF564" s="1">
        <f t="shared" si="5008"/>
        <v>0</v>
      </c>
      <c r="AG564" s="1">
        <f t="shared" si="5009"/>
        <v>0</v>
      </c>
      <c r="AH564" s="1">
        <f t="shared" si="5010"/>
        <v>0</v>
      </c>
      <c r="AI564" s="1">
        <f t="shared" si="5011"/>
        <v>0</v>
      </c>
      <c r="AJ564" s="1">
        <f t="shared" si="5012"/>
        <v>0</v>
      </c>
      <c r="AK564" s="1">
        <f t="shared" si="5013"/>
        <v>0</v>
      </c>
      <c r="AL564" s="1">
        <f t="shared" si="5014"/>
        <v>0</v>
      </c>
      <c r="AM564" s="1">
        <f t="shared" si="5015"/>
        <v>0</v>
      </c>
      <c r="AN564" s="1">
        <f t="shared" si="5016"/>
        <v>0</v>
      </c>
      <c r="AO564" s="44"/>
      <c r="AP564" s="44"/>
      <c r="AQ564" s="44"/>
      <c r="AR564" s="44"/>
      <c r="AS564" s="122">
        <f t="shared" si="4904"/>
        <v>0</v>
      </c>
      <c r="AT564" s="122">
        <f t="shared" si="4905"/>
        <v>0</v>
      </c>
      <c r="AU564" s="122">
        <f t="shared" si="4906"/>
        <v>0</v>
      </c>
      <c r="AV564" s="122">
        <f t="shared" si="5017"/>
        <v>0</v>
      </c>
      <c r="AW564" s="44"/>
      <c r="AX564" s="294"/>
      <c r="AY564" s="294"/>
      <c r="AZ564" s="294"/>
      <c r="BA564" s="294"/>
      <c r="BB564" s="294"/>
      <c r="BC564" s="29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127"/>
      <c r="BO564" s="44"/>
      <c r="BP564" s="1"/>
      <c r="BQ564" s="44"/>
      <c r="BR564" s="17">
        <v>2</v>
      </c>
      <c r="BS564" s="1">
        <f t="shared" si="5002"/>
        <v>0</v>
      </c>
      <c r="BT564" s="17">
        <f t="shared" si="5018"/>
        <v>0</v>
      </c>
      <c r="BU564" s="44"/>
      <c r="BV564" s="44">
        <v>1</v>
      </c>
      <c r="BW564" s="44"/>
      <c r="BX564" s="44"/>
      <c r="BY564" s="44"/>
      <c r="BZ564" s="44"/>
      <c r="CA564" s="44"/>
      <c r="CB564" s="44"/>
      <c r="CC564" s="44"/>
      <c r="CD564" s="92"/>
      <c r="CE564" s="92"/>
      <c r="CF564" s="92"/>
      <c r="CG564" s="44"/>
      <c r="CH564" s="1"/>
      <c r="CI564" s="1"/>
      <c r="CJ564" s="1"/>
      <c r="CK564" s="383"/>
      <c r="CL564" s="383"/>
      <c r="CM564" s="383"/>
      <c r="CN564" s="1">
        <f t="shared" si="4909"/>
        <v>0</v>
      </c>
      <c r="CO564" s="1">
        <f t="shared" si="4910"/>
        <v>0</v>
      </c>
      <c r="CP564" s="20">
        <f t="shared" si="4911"/>
        <v>0</v>
      </c>
      <c r="CQ564" s="351"/>
      <c r="CR564" s="131">
        <f t="shared" si="4981"/>
        <v>0</v>
      </c>
      <c r="CS564" s="44"/>
      <c r="CT564" s="44"/>
      <c r="CU564" s="1"/>
      <c r="CV564" s="1"/>
      <c r="CW564" s="1"/>
      <c r="CX564" s="1"/>
      <c r="CY564" s="1"/>
      <c r="CZ564" s="44"/>
      <c r="DA564" s="17">
        <f t="shared" si="5019"/>
        <v>0</v>
      </c>
      <c r="DB564" s="359">
        <f t="shared" si="4999"/>
        <v>0</v>
      </c>
      <c r="DC564" s="359">
        <f t="shared" si="5000"/>
        <v>0</v>
      </c>
      <c r="DD564" s="44"/>
      <c r="DE564" s="44"/>
      <c r="DF564" s="44"/>
      <c r="DG564" s="44"/>
      <c r="DH564" s="44"/>
      <c r="DI564" s="44"/>
      <c r="DJ564" s="44"/>
      <c r="DK564" s="44"/>
      <c r="DL564" s="44"/>
      <c r="DM564" s="44"/>
      <c r="DN564" s="44">
        <f t="shared" si="5023"/>
        <v>32</v>
      </c>
      <c r="DO564" s="1"/>
      <c r="DP564" s="1"/>
      <c r="DQ564" s="17">
        <f t="shared" si="4913"/>
        <v>0</v>
      </c>
      <c r="DR564" s="17">
        <f t="shared" si="4914"/>
        <v>0</v>
      </c>
      <c r="DS564" s="17">
        <f t="shared" si="4915"/>
        <v>0</v>
      </c>
      <c r="DT564" s="17">
        <f t="shared" si="4916"/>
        <v>0</v>
      </c>
      <c r="DU564" s="17">
        <f t="shared" si="4917"/>
        <v>0</v>
      </c>
      <c r="DV564" s="17">
        <f t="shared" si="4918"/>
        <v>0</v>
      </c>
      <c r="DW564" s="1"/>
      <c r="DX564" s="1"/>
      <c r="DY564" s="20">
        <f t="shared" si="4919"/>
        <v>0</v>
      </c>
      <c r="DZ564" s="20">
        <f t="shared" si="4920"/>
        <v>0</v>
      </c>
      <c r="EA564" s="20">
        <f t="shared" si="4921"/>
        <v>0</v>
      </c>
      <c r="EB564" s="20">
        <f t="shared" si="4922"/>
        <v>0</v>
      </c>
      <c r="EC564" s="18">
        <f t="shared" si="4923"/>
        <v>0</v>
      </c>
      <c r="ED564" s="19">
        <f t="shared" si="5020"/>
        <v>0</v>
      </c>
      <c r="EE564" s="19">
        <f t="shared" si="4925"/>
        <v>0</v>
      </c>
      <c r="EF564" s="1">
        <f t="shared" si="4926"/>
        <v>0</v>
      </c>
      <c r="EG564" s="18">
        <f t="shared" si="5021"/>
        <v>0</v>
      </c>
      <c r="EH564" s="341"/>
      <c r="EI564" s="44"/>
      <c r="EJ564" s="44"/>
      <c r="EK564" s="44"/>
      <c r="EL564" s="93"/>
      <c r="EM564" s="93"/>
      <c r="EN564" s="93"/>
      <c r="EO564" s="366"/>
      <c r="EP564" s="366"/>
      <c r="EQ564" s="374"/>
      <c r="ER564" s="374"/>
      <c r="ES564" s="374"/>
      <c r="ET564" s="374"/>
      <c r="EU564" s="18">
        <f t="shared" si="5022"/>
        <v>0</v>
      </c>
      <c r="EV564" s="18">
        <f t="shared" si="4522"/>
        <v>0</v>
      </c>
      <c r="EW564" s="341"/>
      <c r="EX564" s="341"/>
      <c r="EY564" s="341"/>
      <c r="EZ564" s="365">
        <f t="shared" si="4935"/>
        <v>0</v>
      </c>
      <c r="FA564" s="44"/>
      <c r="FB564" s="44"/>
      <c r="FC564" s="44"/>
      <c r="FD564" s="45"/>
      <c r="FE564" s="45"/>
      <c r="FF564" s="45"/>
      <c r="FG564" s="300"/>
      <c r="FH564" s="45"/>
      <c r="FI564" s="45"/>
      <c r="FJ564" s="45"/>
      <c r="FK564" s="44"/>
      <c r="FL564" s="44"/>
      <c r="FM564" s="44"/>
      <c r="FN564" s="44"/>
      <c r="FO564" s="294"/>
      <c r="FP564" s="20">
        <f t="shared" si="4936"/>
        <v>0</v>
      </c>
      <c r="FQ564" s="20">
        <f t="shared" si="4928"/>
        <v>0</v>
      </c>
      <c r="FR564" s="20">
        <f t="shared" si="4929"/>
        <v>0</v>
      </c>
      <c r="FS564" s="20">
        <f t="shared" si="4930"/>
        <v>0</v>
      </c>
      <c r="FT564" s="20">
        <f t="shared" si="4931"/>
        <v>0</v>
      </c>
      <c r="FU564" s="20">
        <f t="shared" si="4932"/>
        <v>0</v>
      </c>
      <c r="FV564" s="20">
        <f t="shared" si="4933"/>
        <v>0</v>
      </c>
      <c r="FW564" s="44"/>
    </row>
    <row r="565" spans="1:179" ht="27.75" customHeight="1">
      <c r="A565" s="40"/>
      <c r="B565" s="48">
        <v>3</v>
      </c>
      <c r="C565" s="48">
        <f>B565</f>
        <v>3</v>
      </c>
      <c r="D565" s="48" t="s">
        <v>44</v>
      </c>
      <c r="E565" s="48" t="str">
        <f>D565</f>
        <v>LT8,5</v>
      </c>
      <c r="F565" s="48">
        <v>28</v>
      </c>
      <c r="G565" s="48">
        <f>F565</f>
        <v>28</v>
      </c>
      <c r="H565" s="43"/>
      <c r="I565" s="43"/>
      <c r="J565" s="44"/>
      <c r="K565" s="44"/>
      <c r="L565" s="44"/>
      <c r="M565" s="44"/>
      <c r="N565" s="43"/>
      <c r="O565" s="43"/>
      <c r="P565" s="1"/>
      <c r="Q565" s="16"/>
      <c r="R565" s="1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1">
        <f t="shared" si="5005"/>
        <v>0</v>
      </c>
      <c r="AD565" s="1">
        <f t="shared" si="5006"/>
        <v>0</v>
      </c>
      <c r="AE565" s="1">
        <f t="shared" si="5007"/>
        <v>0</v>
      </c>
      <c r="AF565" s="1">
        <f t="shared" si="5008"/>
        <v>0</v>
      </c>
      <c r="AG565" s="1">
        <f t="shared" si="5009"/>
        <v>0</v>
      </c>
      <c r="AH565" s="1">
        <f t="shared" si="5010"/>
        <v>0</v>
      </c>
      <c r="AI565" s="1">
        <f t="shared" si="5011"/>
        <v>0</v>
      </c>
      <c r="AJ565" s="1">
        <f t="shared" si="5012"/>
        <v>0</v>
      </c>
      <c r="AK565" s="1">
        <f t="shared" si="5013"/>
        <v>0</v>
      </c>
      <c r="AL565" s="1">
        <f t="shared" si="5014"/>
        <v>0</v>
      </c>
      <c r="AM565" s="1">
        <f t="shared" si="5015"/>
        <v>0</v>
      </c>
      <c r="AN565" s="1">
        <f t="shared" si="5016"/>
        <v>0</v>
      </c>
      <c r="AO565" s="44"/>
      <c r="AP565" s="44"/>
      <c r="AQ565" s="44"/>
      <c r="AR565" s="44"/>
      <c r="AS565" s="122">
        <f t="shared" si="4904"/>
        <v>0</v>
      </c>
      <c r="AT565" s="122">
        <f t="shared" si="4905"/>
        <v>0</v>
      </c>
      <c r="AU565" s="122">
        <f t="shared" si="4906"/>
        <v>0</v>
      </c>
      <c r="AV565" s="122">
        <f t="shared" si="5017"/>
        <v>0</v>
      </c>
      <c r="AW565" s="44"/>
      <c r="AX565" s="294"/>
      <c r="AY565" s="294"/>
      <c r="AZ565" s="294"/>
      <c r="BA565" s="294"/>
      <c r="BB565" s="294"/>
      <c r="BC565" s="29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127"/>
      <c r="BO565" s="44">
        <v>1</v>
      </c>
      <c r="BP565" s="1"/>
      <c r="BQ565" s="44"/>
      <c r="BR565" s="17">
        <v>2</v>
      </c>
      <c r="BS565" s="1">
        <f t="shared" si="5002"/>
        <v>0</v>
      </c>
      <c r="BT565" s="17">
        <f t="shared" si="5018"/>
        <v>0</v>
      </c>
      <c r="BU565" s="44"/>
      <c r="BV565" s="44">
        <v>1</v>
      </c>
      <c r="BW565" s="44"/>
      <c r="BX565" s="44"/>
      <c r="BY565" s="44"/>
      <c r="BZ565" s="44"/>
      <c r="CA565" s="44"/>
      <c r="CB565" s="44"/>
      <c r="CC565" s="44"/>
      <c r="CD565" s="92"/>
      <c r="CE565" s="92"/>
      <c r="CF565" s="92"/>
      <c r="CG565" s="44"/>
      <c r="CH565" s="1"/>
      <c r="CI565" s="1"/>
      <c r="CJ565" s="1"/>
      <c r="CK565" s="383"/>
      <c r="CL565" s="383"/>
      <c r="CM565" s="383"/>
      <c r="CN565" s="1">
        <f t="shared" si="4909"/>
        <v>0</v>
      </c>
      <c r="CO565" s="1">
        <f t="shared" si="4910"/>
        <v>0</v>
      </c>
      <c r="CP565" s="20">
        <f t="shared" si="4911"/>
        <v>0</v>
      </c>
      <c r="CQ565" s="351"/>
      <c r="CR565" s="131">
        <f t="shared" si="4981"/>
        <v>0</v>
      </c>
      <c r="CS565" s="44"/>
      <c r="CT565" s="44"/>
      <c r="CU565" s="1"/>
      <c r="CV565" s="1"/>
      <c r="CW565" s="1"/>
      <c r="CX565" s="1"/>
      <c r="CY565" s="1"/>
      <c r="CZ565" s="44"/>
      <c r="DA565" s="17">
        <f t="shared" si="5019"/>
        <v>0</v>
      </c>
      <c r="DB565" s="359">
        <f t="shared" si="4999"/>
        <v>0</v>
      </c>
      <c r="DC565" s="359">
        <f t="shared" si="5000"/>
        <v>0</v>
      </c>
      <c r="DD565" s="44"/>
      <c r="DE565" s="44"/>
      <c r="DF565" s="44"/>
      <c r="DG565" s="44"/>
      <c r="DH565" s="44"/>
      <c r="DI565" s="44"/>
      <c r="DJ565" s="44"/>
      <c r="DK565" s="44"/>
      <c r="DL565" s="44"/>
      <c r="DM565" s="44"/>
      <c r="DN565" s="44">
        <f t="shared" si="5023"/>
        <v>28</v>
      </c>
      <c r="DO565" s="1"/>
      <c r="DP565" s="1"/>
      <c r="DQ565" s="17">
        <f t="shared" si="4913"/>
        <v>0</v>
      </c>
      <c r="DR565" s="17">
        <f t="shared" si="4914"/>
        <v>0</v>
      </c>
      <c r="DS565" s="17">
        <f t="shared" si="4915"/>
        <v>0</v>
      </c>
      <c r="DT565" s="17">
        <f t="shared" si="4916"/>
        <v>0</v>
      </c>
      <c r="DU565" s="17">
        <f t="shared" si="4917"/>
        <v>0</v>
      </c>
      <c r="DV565" s="17">
        <f t="shared" si="4918"/>
        <v>0</v>
      </c>
      <c r="DW565" s="1"/>
      <c r="DX565" s="1"/>
      <c r="DY565" s="20">
        <f t="shared" si="4919"/>
        <v>0</v>
      </c>
      <c r="DZ565" s="20">
        <f t="shared" si="4920"/>
        <v>0</v>
      </c>
      <c r="EA565" s="20">
        <f t="shared" si="4921"/>
        <v>0</v>
      </c>
      <c r="EB565" s="20">
        <f t="shared" si="4922"/>
        <v>0</v>
      </c>
      <c r="EC565" s="18">
        <f t="shared" si="4923"/>
        <v>0</v>
      </c>
      <c r="ED565" s="19">
        <f t="shared" si="5020"/>
        <v>0</v>
      </c>
      <c r="EE565" s="19">
        <f t="shared" si="4925"/>
        <v>0</v>
      </c>
      <c r="EF565" s="1">
        <f t="shared" si="4926"/>
        <v>0</v>
      </c>
      <c r="EG565" s="18">
        <f t="shared" si="5021"/>
        <v>0</v>
      </c>
      <c r="EH565" s="341"/>
      <c r="EI565" s="44"/>
      <c r="EJ565" s="44"/>
      <c r="EK565" s="44"/>
      <c r="EL565" s="93"/>
      <c r="EM565" s="93"/>
      <c r="EN565" s="93"/>
      <c r="EO565" s="366"/>
      <c r="EP565" s="366"/>
      <c r="EQ565" s="374"/>
      <c r="ER565" s="374"/>
      <c r="ES565" s="374"/>
      <c r="ET565" s="374"/>
      <c r="EU565" s="18">
        <f t="shared" si="5022"/>
        <v>0</v>
      </c>
      <c r="EV565" s="18">
        <f t="shared" si="4522"/>
        <v>0</v>
      </c>
      <c r="EW565" s="341"/>
      <c r="EX565" s="341"/>
      <c r="EY565" s="341"/>
      <c r="EZ565" s="365">
        <f t="shared" si="4935"/>
        <v>0</v>
      </c>
      <c r="FA565" s="44"/>
      <c r="FB565" s="44"/>
      <c r="FC565" s="44"/>
      <c r="FD565" s="45"/>
      <c r="FE565" s="45"/>
      <c r="FF565" s="45"/>
      <c r="FG565" s="300"/>
      <c r="FH565" s="45"/>
      <c r="FI565" s="45"/>
      <c r="FJ565" s="45"/>
      <c r="FK565" s="44"/>
      <c r="FL565" s="44"/>
      <c r="FM565" s="44"/>
      <c r="FN565" s="44"/>
      <c r="FO565" s="294"/>
      <c r="FP565" s="20">
        <f t="shared" si="4936"/>
        <v>0</v>
      </c>
      <c r="FQ565" s="20">
        <f t="shared" si="4928"/>
        <v>0</v>
      </c>
      <c r="FR565" s="20">
        <f t="shared" si="4929"/>
        <v>0</v>
      </c>
      <c r="FS565" s="20">
        <f t="shared" si="4930"/>
        <v>0</v>
      </c>
      <c r="FT565" s="20">
        <f t="shared" si="4931"/>
        <v>0</v>
      </c>
      <c r="FU565" s="20">
        <f t="shared" si="4932"/>
        <v>0</v>
      </c>
      <c r="FV565" s="20">
        <f t="shared" si="4933"/>
        <v>0</v>
      </c>
      <c r="FW565" s="44"/>
    </row>
    <row r="566" spans="1:179" ht="27.75" customHeight="1">
      <c r="A566" s="40"/>
      <c r="B566" s="48"/>
      <c r="C566" s="48" t="s">
        <v>184</v>
      </c>
      <c r="D566" s="48"/>
      <c r="E566" s="48" t="s">
        <v>44</v>
      </c>
      <c r="F566" s="48"/>
      <c r="G566" s="48">
        <v>22</v>
      </c>
      <c r="H566" s="43"/>
      <c r="I566" s="43"/>
      <c r="J566" s="44"/>
      <c r="K566" s="44"/>
      <c r="L566" s="44"/>
      <c r="M566" s="44"/>
      <c r="N566" s="43"/>
      <c r="O566" s="43"/>
      <c r="P566" s="1"/>
      <c r="Q566" s="16"/>
      <c r="R566" s="1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1">
        <f t="shared" si="5005"/>
        <v>0</v>
      </c>
      <c r="AD566" s="1">
        <f t="shared" si="5006"/>
        <v>0</v>
      </c>
      <c r="AE566" s="1">
        <f t="shared" si="5007"/>
        <v>0</v>
      </c>
      <c r="AF566" s="1">
        <f t="shared" si="5008"/>
        <v>0</v>
      </c>
      <c r="AG566" s="1">
        <f t="shared" si="5009"/>
        <v>0</v>
      </c>
      <c r="AH566" s="1">
        <f t="shared" si="5010"/>
        <v>0</v>
      </c>
      <c r="AI566" s="1">
        <f t="shared" si="5011"/>
        <v>0</v>
      </c>
      <c r="AJ566" s="1">
        <f t="shared" si="5012"/>
        <v>0</v>
      </c>
      <c r="AK566" s="1">
        <f t="shared" si="5013"/>
        <v>0</v>
      </c>
      <c r="AL566" s="1">
        <f t="shared" si="5014"/>
        <v>0</v>
      </c>
      <c r="AM566" s="1">
        <f t="shared" si="5015"/>
        <v>0</v>
      </c>
      <c r="AN566" s="1">
        <f t="shared" si="5016"/>
        <v>0</v>
      </c>
      <c r="AO566" s="44"/>
      <c r="AP566" s="44"/>
      <c r="AQ566" s="44"/>
      <c r="AR566" s="44"/>
      <c r="AS566" s="122">
        <f t="shared" si="4904"/>
        <v>0</v>
      </c>
      <c r="AT566" s="122">
        <f t="shared" si="4905"/>
        <v>0</v>
      </c>
      <c r="AU566" s="122">
        <f t="shared" si="4906"/>
        <v>0</v>
      </c>
      <c r="AV566" s="122">
        <f t="shared" si="5017"/>
        <v>0</v>
      </c>
      <c r="AW566" s="44"/>
      <c r="AX566" s="294"/>
      <c r="AY566" s="294"/>
      <c r="AZ566" s="294"/>
      <c r="BA566" s="294"/>
      <c r="BB566" s="294"/>
      <c r="BC566" s="29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127"/>
      <c r="BO566" s="44"/>
      <c r="BP566" s="1"/>
      <c r="BQ566" s="44"/>
      <c r="BR566" s="17">
        <v>2</v>
      </c>
      <c r="BS566" s="1">
        <f t="shared" si="5002"/>
        <v>0</v>
      </c>
      <c r="BT566" s="17">
        <f t="shared" si="5018"/>
        <v>0</v>
      </c>
      <c r="BU566" s="44"/>
      <c r="BV566" s="44">
        <v>1</v>
      </c>
      <c r="BW566" s="44"/>
      <c r="BX566" s="44"/>
      <c r="BY566" s="44"/>
      <c r="BZ566" s="44"/>
      <c r="CA566" s="44"/>
      <c r="CB566" s="44"/>
      <c r="CC566" s="44"/>
      <c r="CD566" s="92"/>
      <c r="CE566" s="92"/>
      <c r="CF566" s="92"/>
      <c r="CG566" s="44"/>
      <c r="CH566" s="1"/>
      <c r="CI566" s="1"/>
      <c r="CJ566" s="1"/>
      <c r="CK566" s="383"/>
      <c r="CL566" s="383"/>
      <c r="CM566" s="383"/>
      <c r="CN566" s="1">
        <f t="shared" si="4909"/>
        <v>0</v>
      </c>
      <c r="CO566" s="1">
        <f t="shared" si="4910"/>
        <v>0</v>
      </c>
      <c r="CP566" s="20">
        <f t="shared" si="4911"/>
        <v>0</v>
      </c>
      <c r="CQ566" s="351"/>
      <c r="CR566" s="131">
        <f t="shared" si="4981"/>
        <v>0</v>
      </c>
      <c r="CS566" s="44"/>
      <c r="CT566" s="44"/>
      <c r="CU566" s="1"/>
      <c r="CV566" s="1"/>
      <c r="CW566" s="1"/>
      <c r="CX566" s="1"/>
      <c r="CY566" s="1"/>
      <c r="CZ566" s="44"/>
      <c r="DA566" s="17">
        <f t="shared" si="5019"/>
        <v>0</v>
      </c>
      <c r="DB566" s="359">
        <f t="shared" si="4999"/>
        <v>0</v>
      </c>
      <c r="DC566" s="359">
        <f t="shared" si="5000"/>
        <v>0</v>
      </c>
      <c r="DD566" s="44"/>
      <c r="DE566" s="44"/>
      <c r="DF566" s="44"/>
      <c r="DG566" s="44"/>
      <c r="DH566" s="44"/>
      <c r="DI566" s="44"/>
      <c r="DJ566" s="44"/>
      <c r="DK566" s="44"/>
      <c r="DL566" s="44"/>
      <c r="DM566" s="44"/>
      <c r="DN566" s="44">
        <f t="shared" si="5023"/>
        <v>22</v>
      </c>
      <c r="DO566" s="1"/>
      <c r="DP566" s="1"/>
      <c r="DQ566" s="17">
        <f t="shared" si="4913"/>
        <v>0</v>
      </c>
      <c r="DR566" s="17">
        <f t="shared" si="4914"/>
        <v>0</v>
      </c>
      <c r="DS566" s="17">
        <f t="shared" si="4915"/>
        <v>0</v>
      </c>
      <c r="DT566" s="17">
        <f t="shared" si="4916"/>
        <v>0</v>
      </c>
      <c r="DU566" s="17">
        <f t="shared" si="4917"/>
        <v>0</v>
      </c>
      <c r="DV566" s="17">
        <f t="shared" si="4918"/>
        <v>0</v>
      </c>
      <c r="DW566" s="1"/>
      <c r="DX566" s="1"/>
      <c r="DY566" s="20">
        <f t="shared" si="4919"/>
        <v>0</v>
      </c>
      <c r="DZ566" s="20">
        <f t="shared" si="4920"/>
        <v>0</v>
      </c>
      <c r="EA566" s="20">
        <f t="shared" si="4921"/>
        <v>0</v>
      </c>
      <c r="EB566" s="20">
        <f t="shared" si="4922"/>
        <v>0</v>
      </c>
      <c r="EC566" s="18">
        <f t="shared" si="4923"/>
        <v>0</v>
      </c>
      <c r="ED566" s="19">
        <f t="shared" si="5020"/>
        <v>0</v>
      </c>
      <c r="EE566" s="19">
        <f t="shared" si="4925"/>
        <v>0</v>
      </c>
      <c r="EF566" s="1">
        <f t="shared" si="4926"/>
        <v>0</v>
      </c>
      <c r="EG566" s="18">
        <f t="shared" si="5021"/>
        <v>0</v>
      </c>
      <c r="EH566" s="341"/>
      <c r="EI566" s="44"/>
      <c r="EJ566" s="44"/>
      <c r="EK566" s="44"/>
      <c r="EL566" s="93"/>
      <c r="EM566" s="93"/>
      <c r="EN566" s="93"/>
      <c r="EO566" s="366"/>
      <c r="EP566" s="366"/>
      <c r="EQ566" s="374"/>
      <c r="ER566" s="374"/>
      <c r="ES566" s="374"/>
      <c r="ET566" s="374"/>
      <c r="EU566" s="18">
        <f t="shared" si="5022"/>
        <v>0</v>
      </c>
      <c r="EV566" s="18">
        <f t="shared" si="4522"/>
        <v>0</v>
      </c>
      <c r="EW566" s="341"/>
      <c r="EX566" s="341"/>
      <c r="EY566" s="341"/>
      <c r="EZ566" s="365">
        <f t="shared" si="4935"/>
        <v>0</v>
      </c>
      <c r="FA566" s="44"/>
      <c r="FB566" s="44"/>
      <c r="FC566" s="44"/>
      <c r="FD566" s="45"/>
      <c r="FE566" s="45"/>
      <c r="FF566" s="45"/>
      <c r="FG566" s="300"/>
      <c r="FH566" s="45"/>
      <c r="FI566" s="45"/>
      <c r="FJ566" s="45"/>
      <c r="FK566" s="44"/>
      <c r="FL566" s="44"/>
      <c r="FM566" s="44"/>
      <c r="FN566" s="44"/>
      <c r="FO566" s="294"/>
      <c r="FP566" s="20">
        <f t="shared" si="4936"/>
        <v>0</v>
      </c>
      <c r="FQ566" s="20">
        <f t="shared" si="4928"/>
        <v>0</v>
      </c>
      <c r="FR566" s="20">
        <f t="shared" si="4929"/>
        <v>0</v>
      </c>
      <c r="FS566" s="20">
        <f t="shared" si="4930"/>
        <v>0</v>
      </c>
      <c r="FT566" s="20">
        <f t="shared" si="4931"/>
        <v>0</v>
      </c>
      <c r="FU566" s="20">
        <f t="shared" si="4932"/>
        <v>0</v>
      </c>
      <c r="FV566" s="20">
        <f t="shared" si="4933"/>
        <v>0</v>
      </c>
      <c r="FW566" s="44"/>
    </row>
    <row r="567" spans="1:179" ht="27.75" customHeight="1">
      <c r="A567" s="40"/>
      <c r="B567" s="48">
        <v>4</v>
      </c>
      <c r="C567" s="48">
        <f>B567</f>
        <v>4</v>
      </c>
      <c r="D567" s="48" t="s">
        <v>44</v>
      </c>
      <c r="E567" s="48" t="str">
        <f>D567</f>
        <v>LT8,5</v>
      </c>
      <c r="F567" s="48">
        <v>49</v>
      </c>
      <c r="G567" s="48">
        <v>27</v>
      </c>
      <c r="H567" s="43"/>
      <c r="I567" s="43"/>
      <c r="J567" s="44"/>
      <c r="K567" s="44"/>
      <c r="L567" s="44"/>
      <c r="M567" s="44"/>
      <c r="N567" s="43"/>
      <c r="O567" s="43"/>
      <c r="P567" s="1"/>
      <c r="Q567" s="16"/>
      <c r="R567" s="1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1">
        <f t="shared" si="5005"/>
        <v>0</v>
      </c>
      <c r="AD567" s="1">
        <f t="shared" si="5006"/>
        <v>0</v>
      </c>
      <c r="AE567" s="1">
        <f t="shared" si="5007"/>
        <v>0</v>
      </c>
      <c r="AF567" s="1">
        <f t="shared" si="5008"/>
        <v>0</v>
      </c>
      <c r="AG567" s="1">
        <f t="shared" si="5009"/>
        <v>0</v>
      </c>
      <c r="AH567" s="1">
        <f t="shared" si="5010"/>
        <v>0</v>
      </c>
      <c r="AI567" s="1">
        <f t="shared" si="5011"/>
        <v>0</v>
      </c>
      <c r="AJ567" s="1">
        <f t="shared" si="5012"/>
        <v>0</v>
      </c>
      <c r="AK567" s="1">
        <f t="shared" si="5013"/>
        <v>0</v>
      </c>
      <c r="AL567" s="1">
        <f t="shared" si="5014"/>
        <v>0</v>
      </c>
      <c r="AM567" s="1">
        <f t="shared" si="5015"/>
        <v>0</v>
      </c>
      <c r="AN567" s="1">
        <f t="shared" si="5016"/>
        <v>0</v>
      </c>
      <c r="AO567" s="44"/>
      <c r="AP567" s="44"/>
      <c r="AQ567" s="44"/>
      <c r="AR567" s="44"/>
      <c r="AS567" s="122">
        <f t="shared" si="4904"/>
        <v>0</v>
      </c>
      <c r="AT567" s="122">
        <f t="shared" si="4905"/>
        <v>0</v>
      </c>
      <c r="AU567" s="122">
        <f t="shared" si="4906"/>
        <v>0</v>
      </c>
      <c r="AV567" s="122">
        <f t="shared" si="5017"/>
        <v>0</v>
      </c>
      <c r="AW567" s="44"/>
      <c r="AX567" s="294"/>
      <c r="AY567" s="294"/>
      <c r="AZ567" s="294"/>
      <c r="BA567" s="294"/>
      <c r="BB567" s="294"/>
      <c r="BC567" s="29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127"/>
      <c r="BO567" s="44">
        <v>1</v>
      </c>
      <c r="BP567" s="1"/>
      <c r="BQ567" s="44"/>
      <c r="BR567" s="17">
        <v>2</v>
      </c>
      <c r="BS567" s="1">
        <f t="shared" si="5002"/>
        <v>0</v>
      </c>
      <c r="BT567" s="17">
        <f t="shared" si="5018"/>
        <v>0</v>
      </c>
      <c r="BU567" s="44"/>
      <c r="BV567" s="44">
        <v>1</v>
      </c>
      <c r="BW567" s="44"/>
      <c r="BX567" s="44"/>
      <c r="BY567" s="44"/>
      <c r="BZ567" s="44"/>
      <c r="CA567" s="44"/>
      <c r="CB567" s="44"/>
      <c r="CC567" s="44"/>
      <c r="CD567" s="92"/>
      <c r="CE567" s="92"/>
      <c r="CF567" s="92"/>
      <c r="CG567" s="44"/>
      <c r="CH567" s="1"/>
      <c r="CI567" s="1"/>
      <c r="CJ567" s="1"/>
      <c r="CK567" s="383"/>
      <c r="CL567" s="383"/>
      <c r="CM567" s="383"/>
      <c r="CN567" s="1">
        <f t="shared" si="4909"/>
        <v>0</v>
      </c>
      <c r="CO567" s="1">
        <f t="shared" si="4910"/>
        <v>0</v>
      </c>
      <c r="CP567" s="20">
        <f t="shared" si="4911"/>
        <v>0</v>
      </c>
      <c r="CQ567" s="351"/>
      <c r="CR567" s="131">
        <f t="shared" si="4981"/>
        <v>0</v>
      </c>
      <c r="CS567" s="44"/>
      <c r="CT567" s="44"/>
      <c r="CU567" s="1"/>
      <c r="CV567" s="1"/>
      <c r="CW567" s="1"/>
      <c r="CX567" s="1"/>
      <c r="CY567" s="1"/>
      <c r="CZ567" s="44"/>
      <c r="DA567" s="17">
        <f t="shared" si="5019"/>
        <v>0</v>
      </c>
      <c r="DB567" s="359">
        <f t="shared" si="4999"/>
        <v>0</v>
      </c>
      <c r="DC567" s="359">
        <f t="shared" si="5000"/>
        <v>0</v>
      </c>
      <c r="DD567" s="44"/>
      <c r="DE567" s="44"/>
      <c r="DF567" s="44"/>
      <c r="DG567" s="44"/>
      <c r="DH567" s="44"/>
      <c r="DI567" s="44"/>
      <c r="DJ567" s="44"/>
      <c r="DK567" s="44"/>
      <c r="DL567" s="44"/>
      <c r="DM567" s="44"/>
      <c r="DN567" s="44">
        <f t="shared" si="5023"/>
        <v>27</v>
      </c>
      <c r="DO567" s="1"/>
      <c r="DP567" s="1"/>
      <c r="DQ567" s="17">
        <f t="shared" si="4913"/>
        <v>0</v>
      </c>
      <c r="DR567" s="17">
        <f t="shared" si="4914"/>
        <v>0</v>
      </c>
      <c r="DS567" s="17">
        <f t="shared" si="4915"/>
        <v>0</v>
      </c>
      <c r="DT567" s="17">
        <f t="shared" si="4916"/>
        <v>0</v>
      </c>
      <c r="DU567" s="17">
        <f t="shared" si="4917"/>
        <v>0</v>
      </c>
      <c r="DV567" s="17">
        <f t="shared" si="4918"/>
        <v>0</v>
      </c>
      <c r="DW567" s="1"/>
      <c r="DX567" s="1"/>
      <c r="DY567" s="20">
        <f t="shared" si="4919"/>
        <v>0</v>
      </c>
      <c r="DZ567" s="20">
        <f t="shared" si="4920"/>
        <v>0</v>
      </c>
      <c r="EA567" s="20">
        <f t="shared" si="4921"/>
        <v>0</v>
      </c>
      <c r="EB567" s="20">
        <f t="shared" si="4922"/>
        <v>0</v>
      </c>
      <c r="EC567" s="18">
        <f t="shared" si="4923"/>
        <v>0</v>
      </c>
      <c r="ED567" s="19">
        <f t="shared" si="5020"/>
        <v>0</v>
      </c>
      <c r="EE567" s="19">
        <f t="shared" si="4925"/>
        <v>0</v>
      </c>
      <c r="EF567" s="1">
        <f t="shared" si="4926"/>
        <v>0</v>
      </c>
      <c r="EG567" s="18">
        <f t="shared" si="5021"/>
        <v>0</v>
      </c>
      <c r="EH567" s="341"/>
      <c r="EI567" s="44"/>
      <c r="EJ567" s="44"/>
      <c r="EK567" s="44"/>
      <c r="EL567" s="93"/>
      <c r="EM567" s="93"/>
      <c r="EN567" s="93"/>
      <c r="EO567" s="366"/>
      <c r="EP567" s="366"/>
      <c r="EQ567" s="374"/>
      <c r="ER567" s="374"/>
      <c r="ES567" s="374"/>
      <c r="ET567" s="374"/>
      <c r="EU567" s="18">
        <f t="shared" si="5022"/>
        <v>0</v>
      </c>
      <c r="EV567" s="18">
        <f t="shared" si="4522"/>
        <v>0</v>
      </c>
      <c r="EW567" s="341"/>
      <c r="EX567" s="341"/>
      <c r="EY567" s="341"/>
      <c r="EZ567" s="365">
        <f t="shared" si="4935"/>
        <v>0</v>
      </c>
      <c r="FA567" s="44"/>
      <c r="FB567" s="44"/>
      <c r="FC567" s="44"/>
      <c r="FD567" s="45"/>
      <c r="FE567" s="45"/>
      <c r="FF567" s="45"/>
      <c r="FG567" s="300"/>
      <c r="FH567" s="45"/>
      <c r="FI567" s="45"/>
      <c r="FJ567" s="45"/>
      <c r="FK567" s="44"/>
      <c r="FL567" s="44"/>
      <c r="FM567" s="44"/>
      <c r="FN567" s="44"/>
      <c r="FO567" s="294"/>
      <c r="FP567" s="20">
        <f t="shared" si="4936"/>
        <v>0</v>
      </c>
      <c r="FQ567" s="20">
        <f t="shared" si="4928"/>
        <v>0</v>
      </c>
      <c r="FR567" s="20">
        <f t="shared" si="4929"/>
        <v>0</v>
      </c>
      <c r="FS567" s="20">
        <f t="shared" si="4930"/>
        <v>0</v>
      </c>
      <c r="FT567" s="20">
        <f t="shared" si="4931"/>
        <v>0</v>
      </c>
      <c r="FU567" s="20">
        <f t="shared" si="4932"/>
        <v>0</v>
      </c>
      <c r="FV567" s="20">
        <f t="shared" si="4933"/>
        <v>0</v>
      </c>
      <c r="FW567" s="44"/>
    </row>
    <row r="568" spans="1:179" ht="27.75" customHeight="1">
      <c r="A568" s="40"/>
      <c r="B568" s="48">
        <v>5</v>
      </c>
      <c r="C568" s="48">
        <f>B568</f>
        <v>5</v>
      </c>
      <c r="D568" s="48" t="s">
        <v>187</v>
      </c>
      <c r="E568" s="48" t="str">
        <f>D568</f>
        <v>2LT8,5</v>
      </c>
      <c r="F568" s="48">
        <v>31</v>
      </c>
      <c r="G568" s="48">
        <f>F568</f>
        <v>31</v>
      </c>
      <c r="H568" s="43"/>
      <c r="I568" s="43"/>
      <c r="J568" s="44"/>
      <c r="K568" s="44"/>
      <c r="L568" s="44"/>
      <c r="M568" s="44"/>
      <c r="N568" s="43"/>
      <c r="O568" s="43"/>
      <c r="P568" s="1"/>
      <c r="Q568" s="16"/>
      <c r="R568" s="1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1">
        <f t="shared" si="5005"/>
        <v>0</v>
      </c>
      <c r="AD568" s="1">
        <f t="shared" si="5006"/>
        <v>0</v>
      </c>
      <c r="AE568" s="1">
        <f t="shared" si="5007"/>
        <v>0</v>
      </c>
      <c r="AF568" s="1">
        <f t="shared" si="5008"/>
        <v>0</v>
      </c>
      <c r="AG568" s="1">
        <f t="shared" si="5009"/>
        <v>0</v>
      </c>
      <c r="AH568" s="1">
        <f t="shared" si="5010"/>
        <v>0</v>
      </c>
      <c r="AI568" s="1">
        <f t="shared" si="5011"/>
        <v>0</v>
      </c>
      <c r="AJ568" s="1">
        <f t="shared" si="5012"/>
        <v>0</v>
      </c>
      <c r="AK568" s="1">
        <f t="shared" si="5013"/>
        <v>0</v>
      </c>
      <c r="AL568" s="1">
        <f t="shared" si="5014"/>
        <v>0</v>
      </c>
      <c r="AM568" s="1">
        <f t="shared" si="5015"/>
        <v>0</v>
      </c>
      <c r="AN568" s="1">
        <f t="shared" si="5016"/>
        <v>0</v>
      </c>
      <c r="AO568" s="44"/>
      <c r="AP568" s="44"/>
      <c r="AQ568" s="44"/>
      <c r="AR568" s="44"/>
      <c r="AS568" s="122">
        <f t="shared" si="4904"/>
        <v>0</v>
      </c>
      <c r="AT568" s="122">
        <f t="shared" si="4905"/>
        <v>0</v>
      </c>
      <c r="AU568" s="122">
        <f t="shared" si="4906"/>
        <v>0</v>
      </c>
      <c r="AV568" s="122">
        <f t="shared" si="5017"/>
        <v>0</v>
      </c>
      <c r="AW568" s="44"/>
      <c r="AX568" s="294"/>
      <c r="AY568" s="294"/>
      <c r="AZ568" s="294"/>
      <c r="BA568" s="294"/>
      <c r="BB568" s="294"/>
      <c r="BC568" s="29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127"/>
      <c r="BO568" s="44">
        <v>1</v>
      </c>
      <c r="BP568" s="1"/>
      <c r="BQ568" s="44"/>
      <c r="BR568" s="17">
        <v>2</v>
      </c>
      <c r="BS568" s="1">
        <f t="shared" si="5002"/>
        <v>0</v>
      </c>
      <c r="BT568" s="17">
        <f t="shared" si="5018"/>
        <v>0</v>
      </c>
      <c r="BU568" s="44"/>
      <c r="BV568" s="44">
        <v>1</v>
      </c>
      <c r="BW568" s="44"/>
      <c r="BX568" s="44"/>
      <c r="BY568" s="44"/>
      <c r="BZ568" s="44"/>
      <c r="CA568" s="44"/>
      <c r="CB568" s="44"/>
      <c r="CC568" s="44"/>
      <c r="CD568" s="92"/>
      <c r="CE568" s="92"/>
      <c r="CF568" s="92"/>
      <c r="CG568" s="44"/>
      <c r="CH568" s="1"/>
      <c r="CI568" s="1"/>
      <c r="CJ568" s="1"/>
      <c r="CK568" s="383"/>
      <c r="CL568" s="383"/>
      <c r="CM568" s="383"/>
      <c r="CN568" s="1">
        <f t="shared" si="4909"/>
        <v>0</v>
      </c>
      <c r="CO568" s="1">
        <f t="shared" si="4910"/>
        <v>0</v>
      </c>
      <c r="CP568" s="20">
        <f t="shared" si="4911"/>
        <v>0</v>
      </c>
      <c r="CQ568" s="351"/>
      <c r="CR568" s="131">
        <f t="shared" si="4981"/>
        <v>0</v>
      </c>
      <c r="CS568" s="44"/>
      <c r="CT568" s="44"/>
      <c r="CU568" s="1"/>
      <c r="CV568" s="1"/>
      <c r="CW568" s="1"/>
      <c r="CX568" s="1"/>
      <c r="CY568" s="1"/>
      <c r="CZ568" s="44"/>
      <c r="DA568" s="17">
        <f t="shared" si="5019"/>
        <v>0</v>
      </c>
      <c r="DB568" s="359">
        <f t="shared" si="4999"/>
        <v>0</v>
      </c>
      <c r="DC568" s="359">
        <f t="shared" si="5000"/>
        <v>0</v>
      </c>
      <c r="DD568" s="44"/>
      <c r="DE568" s="44"/>
      <c r="DF568" s="44"/>
      <c r="DG568" s="44"/>
      <c r="DH568" s="44"/>
      <c r="DI568" s="44"/>
      <c r="DJ568" s="44"/>
      <c r="DK568" s="44"/>
      <c r="DL568" s="44"/>
      <c r="DM568" s="44"/>
      <c r="DN568" s="44">
        <f t="shared" si="5023"/>
        <v>31</v>
      </c>
      <c r="DO568" s="1"/>
      <c r="DP568" s="1"/>
      <c r="DQ568" s="17">
        <f t="shared" si="4913"/>
        <v>0</v>
      </c>
      <c r="DR568" s="17">
        <f t="shared" si="4914"/>
        <v>0</v>
      </c>
      <c r="DS568" s="17">
        <f t="shared" si="4915"/>
        <v>0</v>
      </c>
      <c r="DT568" s="17">
        <f t="shared" si="4916"/>
        <v>0</v>
      </c>
      <c r="DU568" s="17">
        <f t="shared" si="4917"/>
        <v>0</v>
      </c>
      <c r="DV568" s="17">
        <f t="shared" si="4918"/>
        <v>0</v>
      </c>
      <c r="DW568" s="1"/>
      <c r="DX568" s="1"/>
      <c r="DY568" s="20">
        <f t="shared" si="4919"/>
        <v>0</v>
      </c>
      <c r="DZ568" s="20">
        <f t="shared" si="4920"/>
        <v>0</v>
      </c>
      <c r="EA568" s="20">
        <f t="shared" si="4921"/>
        <v>0</v>
      </c>
      <c r="EB568" s="20">
        <f t="shared" si="4922"/>
        <v>0</v>
      </c>
      <c r="EC568" s="18">
        <f t="shared" si="4923"/>
        <v>0</v>
      </c>
      <c r="ED568" s="19">
        <f t="shared" si="5020"/>
        <v>0</v>
      </c>
      <c r="EE568" s="19">
        <f t="shared" si="4925"/>
        <v>0</v>
      </c>
      <c r="EF568" s="1">
        <f t="shared" si="4926"/>
        <v>0</v>
      </c>
      <c r="EG568" s="18">
        <f t="shared" si="5021"/>
        <v>0</v>
      </c>
      <c r="EH568" s="341"/>
      <c r="EI568" s="44"/>
      <c r="EJ568" s="44"/>
      <c r="EK568" s="44"/>
      <c r="EL568" s="93"/>
      <c r="EM568" s="93"/>
      <c r="EN568" s="93"/>
      <c r="EO568" s="366"/>
      <c r="EP568" s="366"/>
      <c r="EQ568" s="374"/>
      <c r="ER568" s="374"/>
      <c r="ES568" s="374"/>
      <c r="ET568" s="374"/>
      <c r="EU568" s="18">
        <f t="shared" si="5022"/>
        <v>0</v>
      </c>
      <c r="EV568" s="18">
        <f t="shared" si="4522"/>
        <v>0</v>
      </c>
      <c r="EW568" s="341"/>
      <c r="EX568" s="341"/>
      <c r="EY568" s="341"/>
      <c r="EZ568" s="365">
        <f t="shared" si="4935"/>
        <v>0</v>
      </c>
      <c r="FA568" s="44"/>
      <c r="FB568" s="44"/>
      <c r="FC568" s="44"/>
      <c r="FD568" s="45"/>
      <c r="FE568" s="45"/>
      <c r="FF568" s="45"/>
      <c r="FG568" s="300"/>
      <c r="FH568" s="45"/>
      <c r="FI568" s="45"/>
      <c r="FJ568" s="45"/>
      <c r="FK568" s="44"/>
      <c r="FL568" s="44"/>
      <c r="FM568" s="44"/>
      <c r="FN568" s="44"/>
      <c r="FO568" s="294"/>
      <c r="FP568" s="20">
        <f t="shared" si="4936"/>
        <v>0</v>
      </c>
      <c r="FQ568" s="20">
        <f t="shared" si="4928"/>
        <v>0</v>
      </c>
      <c r="FR568" s="20">
        <f t="shared" si="4929"/>
        <v>0</v>
      </c>
      <c r="FS568" s="20">
        <f t="shared" si="4930"/>
        <v>0</v>
      </c>
      <c r="FT568" s="20">
        <f t="shared" si="4931"/>
        <v>0</v>
      </c>
      <c r="FU568" s="20">
        <f t="shared" si="4932"/>
        <v>0</v>
      </c>
      <c r="FV568" s="20">
        <f t="shared" si="4933"/>
        <v>0</v>
      </c>
      <c r="FW568" s="44"/>
    </row>
    <row r="569" spans="1:179" ht="27.75" customHeight="1">
      <c r="A569" s="40"/>
      <c r="B569" s="48">
        <v>6</v>
      </c>
      <c r="C569" s="48">
        <f>B569</f>
        <v>6</v>
      </c>
      <c r="D569" s="48" t="s">
        <v>44</v>
      </c>
      <c r="E569" s="48" t="str">
        <f>D569</f>
        <v>LT8,5</v>
      </c>
      <c r="F569" s="48">
        <v>22</v>
      </c>
      <c r="G569" s="48">
        <f>F569</f>
        <v>22</v>
      </c>
      <c r="H569" s="43"/>
      <c r="I569" s="43"/>
      <c r="J569" s="44"/>
      <c r="K569" s="44"/>
      <c r="L569" s="44"/>
      <c r="M569" s="44">
        <v>4</v>
      </c>
      <c r="N569" s="43"/>
      <c r="O569" s="43"/>
      <c r="P569" s="1"/>
      <c r="Q569" s="16"/>
      <c r="R569" s="1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1">
        <f t="shared" ref="AC569:AC575" si="5024">+IF(S569=1,1,0)+IF(T569=1,1,0)</f>
        <v>0</v>
      </c>
      <c r="AD569" s="1">
        <f t="shared" ref="AD569:AD575" si="5025">+IF(U569=1,1,0)+IF(V569=1,1,0)</f>
        <v>0</v>
      </c>
      <c r="AE569" s="1">
        <f t="shared" ref="AE569:AE575" si="5026">+IF(W569=1,1,0)+IF(X569=1,1,0)</f>
        <v>0</v>
      </c>
      <c r="AF569" s="1">
        <f t="shared" ref="AF569:AF575" si="5027">+IF(Y569=1,1,0)+IF(Z569=1,1,0)</f>
        <v>0</v>
      </c>
      <c r="AG569" s="1">
        <f t="shared" ref="AG569:AG575" si="5028">+IF(AA569=1,1,0)</f>
        <v>0</v>
      </c>
      <c r="AH569" s="1">
        <f t="shared" ref="AH569:AH575" si="5029">+IF(AB569=1,1,0)</f>
        <v>0</v>
      </c>
      <c r="AI569" s="1">
        <f t="shared" ref="AI569:AI575" si="5030">+IF(S569=2,1,0)+IF(T569=2,1,0)</f>
        <v>0</v>
      </c>
      <c r="AJ569" s="1">
        <f t="shared" ref="AJ569:AJ575" si="5031">+IF(U569=2,1,0)+IF(V569=2,1,0)</f>
        <v>0</v>
      </c>
      <c r="AK569" s="1">
        <f t="shared" ref="AK569:AK575" si="5032">+IF(X569=2,1,0)+IF(W569=2,1,0)</f>
        <v>0</v>
      </c>
      <c r="AL569" s="1">
        <f t="shared" ref="AL569:AL575" si="5033">+IF(Y569=2,1,0)+IF(Z569=2,1,0)</f>
        <v>0</v>
      </c>
      <c r="AM569" s="1">
        <f t="shared" ref="AM569:AM575" si="5034">+IF(AA569=2,1,0)</f>
        <v>0</v>
      </c>
      <c r="AN569" s="1">
        <f t="shared" ref="AN569:AN575" si="5035">+IF(AB569=2,1,0)</f>
        <v>0</v>
      </c>
      <c r="AO569" s="44"/>
      <c r="AP569" s="44"/>
      <c r="AQ569" s="44"/>
      <c r="AR569" s="44"/>
      <c r="AS569" s="122">
        <f t="shared" si="4904"/>
        <v>0</v>
      </c>
      <c r="AT569" s="122">
        <f t="shared" si="4905"/>
        <v>0</v>
      </c>
      <c r="AU569" s="122">
        <f t="shared" si="4906"/>
        <v>0</v>
      </c>
      <c r="AV569" s="122">
        <f t="shared" si="5017"/>
        <v>0</v>
      </c>
      <c r="AW569" s="44"/>
      <c r="AX569" s="294"/>
      <c r="AY569" s="294"/>
      <c r="AZ569" s="294"/>
      <c r="BA569" s="294"/>
      <c r="BB569" s="294"/>
      <c r="BC569" s="294"/>
      <c r="BD569" s="44"/>
      <c r="BE569" s="44"/>
      <c r="BF569" s="44"/>
      <c r="BG569" s="44"/>
      <c r="BH569" s="44">
        <v>1</v>
      </c>
      <c r="BI569" s="44"/>
      <c r="BJ569" s="44"/>
      <c r="BK569" s="44"/>
      <c r="BL569" s="44"/>
      <c r="BM569" s="44"/>
      <c r="BN569" s="127">
        <v>1</v>
      </c>
      <c r="BO569" s="44">
        <v>2</v>
      </c>
      <c r="BP569" s="1"/>
      <c r="BQ569" s="44"/>
      <c r="BR569" s="17">
        <v>2</v>
      </c>
      <c r="BS569" s="1">
        <f t="shared" si="5002"/>
        <v>0</v>
      </c>
      <c r="BT569" s="17">
        <f t="shared" ref="BT569:BT575" si="5036">+BS569*2</f>
        <v>0</v>
      </c>
      <c r="BU569" s="44"/>
      <c r="BV569" s="44">
        <v>1</v>
      </c>
      <c r="BW569" s="44">
        <v>1</v>
      </c>
      <c r="BX569" s="44">
        <v>1</v>
      </c>
      <c r="BY569" s="44"/>
      <c r="BZ569" s="44"/>
      <c r="CA569" s="44"/>
      <c r="CB569" s="44"/>
      <c r="CC569" s="44"/>
      <c r="CD569" s="92"/>
      <c r="CE569" s="92"/>
      <c r="CF569" s="92"/>
      <c r="CG569" s="44"/>
      <c r="CH569" s="1"/>
      <c r="CI569" s="1">
        <v>1</v>
      </c>
      <c r="CJ569" s="1"/>
      <c r="CK569" s="383"/>
      <c r="CL569" s="383"/>
      <c r="CM569" s="383"/>
      <c r="CN569" s="1">
        <f t="shared" si="4909"/>
        <v>1</v>
      </c>
      <c r="CO569" s="1">
        <f t="shared" si="4910"/>
        <v>1</v>
      </c>
      <c r="CP569" s="20">
        <f t="shared" si="4911"/>
        <v>2.5</v>
      </c>
      <c r="CQ569" s="351"/>
      <c r="CR569" s="131">
        <f t="shared" si="4981"/>
        <v>1</v>
      </c>
      <c r="CS569" s="44">
        <v>2</v>
      </c>
      <c r="CT569" s="44">
        <v>2</v>
      </c>
      <c r="CU569" s="1"/>
      <c r="CV569" s="1"/>
      <c r="CW569" s="1">
        <v>2</v>
      </c>
      <c r="CX569" s="1"/>
      <c r="CY569" s="1">
        <v>2</v>
      </c>
      <c r="CZ569" s="44">
        <v>8</v>
      </c>
      <c r="DA569" s="17">
        <f t="shared" ref="DA569:DA575" si="5037">+CY569</f>
        <v>2</v>
      </c>
      <c r="DB569" s="359">
        <f t="shared" si="4999"/>
        <v>10</v>
      </c>
      <c r="DC569" s="359">
        <f t="shared" si="5000"/>
        <v>4</v>
      </c>
      <c r="DD569" s="44"/>
      <c r="DE569" s="44">
        <v>8</v>
      </c>
      <c r="DF569" s="44">
        <v>8</v>
      </c>
      <c r="DG569" s="44"/>
      <c r="DH569" s="44"/>
      <c r="DI569" s="44"/>
      <c r="DJ569" s="44"/>
      <c r="DK569" s="44"/>
      <c r="DL569" s="44"/>
      <c r="DM569" s="44"/>
      <c r="DN569" s="44">
        <f t="shared" si="5023"/>
        <v>22</v>
      </c>
      <c r="DO569" s="1"/>
      <c r="DP569" s="1"/>
      <c r="DQ569" s="17">
        <f t="shared" si="4913"/>
        <v>0</v>
      </c>
      <c r="DR569" s="17">
        <f t="shared" si="4914"/>
        <v>0</v>
      </c>
      <c r="DS569" s="17">
        <f t="shared" si="4915"/>
        <v>0</v>
      </c>
      <c r="DT569" s="17">
        <f t="shared" si="4916"/>
        <v>0</v>
      </c>
      <c r="DU569" s="17">
        <f t="shared" si="4917"/>
        <v>0</v>
      </c>
      <c r="DV569" s="17">
        <f t="shared" si="4918"/>
        <v>0</v>
      </c>
      <c r="DW569" s="1"/>
      <c r="DX569" s="1"/>
      <c r="DY569" s="20">
        <f t="shared" si="4919"/>
        <v>0</v>
      </c>
      <c r="DZ569" s="20">
        <f t="shared" si="4920"/>
        <v>0</v>
      </c>
      <c r="EA569" s="20">
        <f t="shared" si="4921"/>
        <v>0</v>
      </c>
      <c r="EB569" s="20">
        <f t="shared" si="4922"/>
        <v>0</v>
      </c>
      <c r="EC569" s="18">
        <f t="shared" si="4923"/>
        <v>0</v>
      </c>
      <c r="ED569" s="19">
        <f t="shared" ref="ED569:ED575" si="5038">+IF(EC569&lt;&gt;0,EC569*3,0)</f>
        <v>0</v>
      </c>
      <c r="EE569" s="19">
        <f t="shared" si="4925"/>
        <v>6</v>
      </c>
      <c r="EF569" s="1">
        <f t="shared" si="4926"/>
        <v>8</v>
      </c>
      <c r="EG569" s="18">
        <f t="shared" si="5021"/>
        <v>10</v>
      </c>
      <c r="EH569" s="341"/>
      <c r="EI569" s="44"/>
      <c r="EJ569" s="44">
        <v>11</v>
      </c>
      <c r="EK569" s="44">
        <v>11</v>
      </c>
      <c r="EL569" s="93">
        <v>1</v>
      </c>
      <c r="EM569" s="93"/>
      <c r="EN569" s="93"/>
      <c r="EO569" s="366"/>
      <c r="EP569" s="366"/>
      <c r="EQ569" s="374"/>
      <c r="ER569" s="374"/>
      <c r="ES569" s="374"/>
      <c r="ET569" s="374"/>
      <c r="EU569" s="18">
        <f t="shared" si="5022"/>
        <v>10</v>
      </c>
      <c r="EV569" s="18">
        <f t="shared" si="4522"/>
        <v>2</v>
      </c>
      <c r="EW569" s="341">
        <v>2</v>
      </c>
      <c r="EX569" s="341">
        <v>2</v>
      </c>
      <c r="EY569" s="341">
        <v>5</v>
      </c>
      <c r="EZ569" s="365">
        <f t="shared" si="4935"/>
        <v>0.5</v>
      </c>
      <c r="FA569" s="44"/>
      <c r="FB569" s="44"/>
      <c r="FC569" s="44"/>
      <c r="FD569" s="45"/>
      <c r="FE569" s="45"/>
      <c r="FF569" s="45"/>
      <c r="FG569" s="300">
        <f>BO569</f>
        <v>2</v>
      </c>
      <c r="FH569" s="45"/>
      <c r="FI569" s="45"/>
      <c r="FJ569" s="45"/>
      <c r="FK569" s="44"/>
      <c r="FL569" s="44"/>
      <c r="FM569" s="44"/>
      <c r="FN569" s="44"/>
      <c r="FO569" s="294"/>
      <c r="FP569" s="20">
        <f t="shared" si="4936"/>
        <v>0</v>
      </c>
      <c r="FQ569" s="20">
        <f t="shared" si="4928"/>
        <v>8</v>
      </c>
      <c r="FR569" s="20">
        <f t="shared" si="4929"/>
        <v>8</v>
      </c>
      <c r="FS569" s="20">
        <f t="shared" si="4930"/>
        <v>0</v>
      </c>
      <c r="FT569" s="20">
        <f t="shared" si="4931"/>
        <v>0</v>
      </c>
      <c r="FU569" s="20">
        <f t="shared" si="4932"/>
        <v>0</v>
      </c>
      <c r="FV569" s="20">
        <f t="shared" si="4933"/>
        <v>0</v>
      </c>
      <c r="FW569" s="44"/>
    </row>
    <row r="570" spans="1:179" ht="27.75" customHeight="1">
      <c r="A570" s="40"/>
      <c r="B570" s="48">
        <v>7</v>
      </c>
      <c r="C570" s="48">
        <f>B570</f>
        <v>7</v>
      </c>
      <c r="D570" s="48" t="s">
        <v>187</v>
      </c>
      <c r="E570" s="48" t="str">
        <f>D570</f>
        <v>2LT8,5</v>
      </c>
      <c r="F570" s="48">
        <v>40</v>
      </c>
      <c r="G570" s="48">
        <f>F570</f>
        <v>40</v>
      </c>
      <c r="H570" s="43"/>
      <c r="I570" s="43"/>
      <c r="J570" s="44"/>
      <c r="K570" s="44"/>
      <c r="L570" s="44"/>
      <c r="M570" s="44"/>
      <c r="N570" s="43"/>
      <c r="O570" s="43"/>
      <c r="P570" s="1"/>
      <c r="Q570" s="16"/>
      <c r="R570" s="1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1">
        <f t="shared" si="5024"/>
        <v>0</v>
      </c>
      <c r="AD570" s="1">
        <f t="shared" si="5025"/>
        <v>0</v>
      </c>
      <c r="AE570" s="1">
        <f t="shared" si="5026"/>
        <v>0</v>
      </c>
      <c r="AF570" s="1">
        <f t="shared" si="5027"/>
        <v>0</v>
      </c>
      <c r="AG570" s="1">
        <f t="shared" si="5028"/>
        <v>0</v>
      </c>
      <c r="AH570" s="1">
        <f t="shared" si="5029"/>
        <v>0</v>
      </c>
      <c r="AI570" s="1">
        <f t="shared" si="5030"/>
        <v>0</v>
      </c>
      <c r="AJ570" s="1">
        <f t="shared" si="5031"/>
        <v>0</v>
      </c>
      <c r="AK570" s="1">
        <f t="shared" si="5032"/>
        <v>0</v>
      </c>
      <c r="AL570" s="1">
        <f t="shared" si="5033"/>
        <v>0</v>
      </c>
      <c r="AM570" s="1">
        <f t="shared" si="5034"/>
        <v>0</v>
      </c>
      <c r="AN570" s="1">
        <f t="shared" si="5035"/>
        <v>0</v>
      </c>
      <c r="AO570" s="44"/>
      <c r="AP570" s="44"/>
      <c r="AQ570" s="44"/>
      <c r="AR570" s="44">
        <f t="shared" ref="AR570:AR575" si="5039">G570</f>
        <v>40</v>
      </c>
      <c r="AS570" s="122">
        <f t="shared" ref="AS570:AS575" si="5040">IF(AND(AO570&gt;0,OR(BR570&gt;=2,BR570=1)),1,0)</f>
        <v>0</v>
      </c>
      <c r="AT570" s="122">
        <f t="shared" ref="AT570:AT575" si="5041">IF(AND(AP570&gt;0,OR(BR570&gt;=2,BR570=1)),1,0)</f>
        <v>0</v>
      </c>
      <c r="AU570" s="122">
        <f t="shared" ref="AU570:AU575" si="5042">IF(AND(AQ570&gt;0,OR(BR570&gt;=2,BR570=1)),1,0)</f>
        <v>0</v>
      </c>
      <c r="AV570" s="122">
        <f t="shared" ref="AV570:AV575" si="5043">IF(AND(AR570&gt;0,OR(BR570&gt;=2,BR570=1)),AR570/G570,0)</f>
        <v>1</v>
      </c>
      <c r="AW570" s="44"/>
      <c r="AX570" s="294"/>
      <c r="AY570" s="294"/>
      <c r="AZ570" s="294"/>
      <c r="BA570" s="294"/>
      <c r="BB570" s="294"/>
      <c r="BC570" s="294"/>
      <c r="BD570" s="44"/>
      <c r="BE570" s="44"/>
      <c r="BF570" s="44"/>
      <c r="BG570" s="44"/>
      <c r="BH570" s="44"/>
      <c r="BI570" s="44"/>
      <c r="BJ570" s="44"/>
      <c r="BK570" s="44"/>
      <c r="BL570" s="44">
        <v>1</v>
      </c>
      <c r="BM570" s="44">
        <v>1</v>
      </c>
      <c r="BN570" s="127"/>
      <c r="BO570" s="44">
        <v>2</v>
      </c>
      <c r="BP570" s="1"/>
      <c r="BQ570" s="44"/>
      <c r="BR570" s="17">
        <v>1</v>
      </c>
      <c r="BS570" s="1">
        <f t="shared" si="5002"/>
        <v>0</v>
      </c>
      <c r="BT570" s="17">
        <f t="shared" si="5036"/>
        <v>0</v>
      </c>
      <c r="BU570" s="44"/>
      <c r="BV570" s="44">
        <v>1</v>
      </c>
      <c r="BW570" s="44">
        <v>1</v>
      </c>
      <c r="BX570" s="44">
        <v>1</v>
      </c>
      <c r="BY570" s="44"/>
      <c r="BZ570" s="44"/>
      <c r="CA570" s="44"/>
      <c r="CB570" s="44"/>
      <c r="CC570" s="44"/>
      <c r="CD570" s="92"/>
      <c r="CE570" s="92"/>
      <c r="CF570" s="92"/>
      <c r="CG570" s="44"/>
      <c r="CH570" s="1"/>
      <c r="CI570" s="1">
        <v>1</v>
      </c>
      <c r="CJ570" s="1"/>
      <c r="CK570" s="383"/>
      <c r="CL570" s="383"/>
      <c r="CM570" s="383"/>
      <c r="CN570" s="1">
        <f t="shared" ref="CN570:CN575" si="5044">+SUM(BX570:CC570)*BW570</f>
        <v>1</v>
      </c>
      <c r="CO570" s="1">
        <f t="shared" ref="CO570:CO575" si="5045">+SUM(BX570:CC570)*BW570</f>
        <v>1</v>
      </c>
      <c r="CP570" s="20">
        <f t="shared" ref="CP570:CP575" si="5046">+SUM(BY570:CC570)*2.5+SUM(CD570:CG570)*0.5+SUM(CH570:CJ570)*2.5</f>
        <v>2.5</v>
      </c>
      <c r="CQ570" s="351"/>
      <c r="CR570" s="131">
        <f t="shared" ref="CR570:CR574" si="5047">+IF(SUM(AX570:BM570)&gt;0,1,0)</f>
        <v>1</v>
      </c>
      <c r="CS570" s="44"/>
      <c r="CT570" s="44"/>
      <c r="CU570" s="1"/>
      <c r="CV570" s="1">
        <v>1</v>
      </c>
      <c r="CW570" s="1">
        <v>2</v>
      </c>
      <c r="CX570" s="1"/>
      <c r="CY570" s="1">
        <v>3</v>
      </c>
      <c r="CZ570" s="44">
        <v>6</v>
      </c>
      <c r="DA570" s="17">
        <f t="shared" si="5037"/>
        <v>3</v>
      </c>
      <c r="DB570" s="359">
        <f t="shared" si="4999"/>
        <v>9</v>
      </c>
      <c r="DC570" s="359">
        <f t="shared" si="5000"/>
        <v>6</v>
      </c>
      <c r="DD570" s="44"/>
      <c r="DE570" s="44">
        <v>7</v>
      </c>
      <c r="DF570" s="44">
        <v>9</v>
      </c>
      <c r="DG570" s="44"/>
      <c r="DH570" s="44">
        <v>4</v>
      </c>
      <c r="DI570" s="44"/>
      <c r="DJ570" s="44"/>
      <c r="DK570" s="44"/>
      <c r="DL570" s="44"/>
      <c r="DM570" s="44"/>
      <c r="DN570" s="44"/>
      <c r="DO570" s="1"/>
      <c r="DP570" s="1"/>
      <c r="DQ570" s="17">
        <f t="shared" ref="DQ570:DQ571" si="5048">+IF(AND(SUM(S570:AA570)&gt;0,SUM(FA570:FF570)&gt;0),CT570,0)</f>
        <v>0</v>
      </c>
      <c r="DR570" s="17">
        <f t="shared" ref="DR570:DR575" si="5049">+IF(AND(SUM(S570:AA570)&gt;0,SUM(FA570:FF570)&gt;0),CU570,0)</f>
        <v>0</v>
      </c>
      <c r="DS570" s="17">
        <f t="shared" ref="DS570:DS575" si="5050">+IF(AND(SUM(S570:AA570)&gt;0,SUM(FA570:FF570)&gt;0),CV570,0)</f>
        <v>0</v>
      </c>
      <c r="DT570" s="17">
        <f t="shared" ref="DT570:DT575" si="5051">+IF(AND(SUM(S570:AA570)&gt;0,SUM(FA570:FF570)&gt;0),CW570,0)</f>
        <v>0</v>
      </c>
      <c r="DU570" s="17">
        <f t="shared" ref="DU570:DU575" si="5052">+IF(AND(SUM(S570:AA570)&gt;0,SUM(FA570:FF570)&gt;0),CX570,0)</f>
        <v>0</v>
      </c>
      <c r="DV570" s="17">
        <f t="shared" ref="DV570:DV575" si="5053">+IF(AND(SUM(S570:AA570)&gt;0,SUM(FA570:FF570)&gt;0),CY570,0)</f>
        <v>0</v>
      </c>
      <c r="DW570" s="1"/>
      <c r="DX570" s="1"/>
      <c r="DY570" s="20">
        <f t="shared" ref="DY570:DY575" si="5054">+IF(AND(SUM(S570:AB570)&gt;0,SUM(FA570:FF570)&gt;0,DG570&gt;=3),DG570,0)</f>
        <v>0</v>
      </c>
      <c r="DZ570" s="20">
        <f t="shared" ref="DZ570:DZ575" si="5055">+IF(AND(SUM(S570:AB570)&gt;0,SUM(FA570:FF570)&gt;0,DH570&gt;=3),DH570,0)</f>
        <v>0</v>
      </c>
      <c r="EA570" s="20">
        <f t="shared" ref="EA570:EA575" si="5056">+IF(AND(SUM(S570:AB570)&gt;0,SUM(FA570:FF570)&gt;0,DI570&gt;=3),DI570,0)</f>
        <v>0</v>
      </c>
      <c r="EB570" s="20">
        <f t="shared" ref="EB570:EB575" si="5057">+IF(AND(SUM(S570:AB570)&gt;0,SUM(FA570:FF570)&gt;0,DJ570&gt;=3),DJ570,0)</f>
        <v>0</v>
      </c>
      <c r="EC570" s="18">
        <f t="shared" ref="EC570:EC575" si="5058">+IF(AND(CT570=0,SUM(CU570:CY570)&gt;1,SUM(CU570:CY570)&lt;=4),1,IF(AND(CT570=0,SUM(CU570:CY570)&gt;4),2,0))</f>
        <v>2</v>
      </c>
      <c r="ED570" s="19">
        <f t="shared" si="5038"/>
        <v>6</v>
      </c>
      <c r="EE570" s="19">
        <f t="shared" ref="EE570:EE571" si="5059">+IF(SUM(AO570:AR570)+SUM(DK570:DN570)&gt;0,CT570*3,0)</f>
        <v>0</v>
      </c>
      <c r="EF570" s="1">
        <f t="shared" ref="EF570:EF575" si="5060">+IF(EE570&gt;0,CT570*4,0)</f>
        <v>0</v>
      </c>
      <c r="EG570" s="18">
        <f t="shared" ref="EG570:EG574" si="5061">+IF(AND(CT570+EC570=0,SUM(AO570:AR570)&gt;0,SUM(DK570:DN570)&gt;0),(CU570+CV570+CW570+CX570)*2+CY570*5,(EC570+CT570-FO570)*5)+IF(AND(EC570+DQ570+CT570=0,SUM(AO570:AR570)&gt;0),SUM(CU570:CX570)*2+CY570*5,0)</f>
        <v>10</v>
      </c>
      <c r="EH570" s="341"/>
      <c r="EI570" s="44">
        <v>5.5</v>
      </c>
      <c r="EJ570" s="44">
        <v>5.5</v>
      </c>
      <c r="EK570" s="44">
        <f>3*5.5</f>
        <v>16.5</v>
      </c>
      <c r="EL570" s="93"/>
      <c r="EM570" s="93"/>
      <c r="EN570" s="93">
        <v>1</v>
      </c>
      <c r="EO570" s="366"/>
      <c r="EP570" s="366"/>
      <c r="EQ570" s="374"/>
      <c r="ER570" s="374">
        <v>2</v>
      </c>
      <c r="ES570" s="374"/>
      <c r="ET570" s="374"/>
      <c r="EU570" s="18">
        <f t="shared" ref="EU570:EU572" si="5062">IF(SUM(CU570:CX570)&gt;0,CZ570*1+2,0)</f>
        <v>8</v>
      </c>
      <c r="EV570" s="18">
        <f t="shared" ref="EV570:EV609" si="5063">+(DR570+DS570+DT570+DU570+DV570)*2+SUM(BY570:CJ570)*2</f>
        <v>2</v>
      </c>
      <c r="EW570" s="341">
        <v>2</v>
      </c>
      <c r="EX570" s="341">
        <v>2</v>
      </c>
      <c r="EY570" s="341">
        <v>5</v>
      </c>
      <c r="EZ570" s="365">
        <f t="shared" si="4935"/>
        <v>0.5</v>
      </c>
      <c r="FA570" s="44"/>
      <c r="FB570" s="44"/>
      <c r="FC570" s="44"/>
      <c r="FD570" s="45"/>
      <c r="FE570" s="45"/>
      <c r="FF570" s="45"/>
      <c r="FG570" s="300">
        <f>BO570</f>
        <v>2</v>
      </c>
      <c r="FH570" s="45"/>
      <c r="FI570" s="45"/>
      <c r="FJ570" s="45"/>
      <c r="FK570" s="44"/>
      <c r="FL570" s="44"/>
      <c r="FM570" s="44">
        <f>F570</f>
        <v>40</v>
      </c>
      <c r="FN570" s="44"/>
      <c r="FO570" s="294"/>
      <c r="FP570" s="20">
        <f t="shared" ref="FP570:FP575" si="5064">+FO570*3</f>
        <v>0</v>
      </c>
      <c r="FQ570" s="20">
        <f t="shared" ref="FQ570:FQ575" si="5065">+DE570</f>
        <v>7</v>
      </c>
      <c r="FR570" s="20">
        <f t="shared" ref="FR570:FR575" si="5066">+DF570</f>
        <v>9</v>
      </c>
      <c r="FS570" s="20">
        <f t="shared" ref="FS570:FS575" si="5067">+IF(DG570&lt;3,DG570,0)</f>
        <v>0</v>
      </c>
      <c r="FT570" s="20">
        <f t="shared" ref="FT570:FT575" si="5068">+IF(DH570&lt;3,DH570,0)</f>
        <v>0</v>
      </c>
      <c r="FU570" s="20">
        <f t="shared" ref="FU570:FU575" si="5069">+IF(DI570&lt;3,DI570,0)</f>
        <v>0</v>
      </c>
      <c r="FV570" s="20">
        <f t="shared" ref="FV570:FV575" si="5070">+IF(DJ570&lt;3,DJ570,0)</f>
        <v>0</v>
      </c>
      <c r="FW570" s="44"/>
    </row>
    <row r="571" spans="1:179" ht="24" customHeight="1">
      <c r="A571" s="40"/>
      <c r="B571" s="48"/>
      <c r="C571" s="48" t="s">
        <v>197</v>
      </c>
      <c r="D571" s="48"/>
      <c r="E571" s="48" t="s">
        <v>44</v>
      </c>
      <c r="F571" s="48"/>
      <c r="G571" s="48">
        <v>20</v>
      </c>
      <c r="H571" s="43"/>
      <c r="I571" s="43"/>
      <c r="J571" s="44"/>
      <c r="K571" s="44"/>
      <c r="L571" s="44"/>
      <c r="M571" s="44"/>
      <c r="N571" s="43"/>
      <c r="O571" s="43"/>
      <c r="P571" s="1"/>
      <c r="Q571" s="16"/>
      <c r="R571" s="1"/>
      <c r="S571" s="44"/>
      <c r="T571" s="44"/>
      <c r="U571" s="44"/>
      <c r="V571" s="44"/>
      <c r="W571" s="44"/>
      <c r="X571" s="44"/>
      <c r="Y571" s="44">
        <v>1</v>
      </c>
      <c r="Z571" s="44"/>
      <c r="AA571" s="44"/>
      <c r="AB571" s="44"/>
      <c r="AC571" s="1">
        <f t="shared" si="5024"/>
        <v>0</v>
      </c>
      <c r="AD571" s="1">
        <f t="shared" si="5025"/>
        <v>0</v>
      </c>
      <c r="AE571" s="1">
        <f t="shared" si="5026"/>
        <v>0</v>
      </c>
      <c r="AF571" s="1">
        <f t="shared" si="5027"/>
        <v>1</v>
      </c>
      <c r="AG571" s="1">
        <f t="shared" si="5028"/>
        <v>0</v>
      </c>
      <c r="AH571" s="1">
        <f t="shared" si="5029"/>
        <v>0</v>
      </c>
      <c r="AI571" s="1">
        <f t="shared" si="5030"/>
        <v>0</v>
      </c>
      <c r="AJ571" s="1">
        <f t="shared" si="5031"/>
        <v>0</v>
      </c>
      <c r="AK571" s="1">
        <f t="shared" si="5032"/>
        <v>0</v>
      </c>
      <c r="AL571" s="1">
        <f t="shared" si="5033"/>
        <v>0</v>
      </c>
      <c r="AM571" s="1">
        <f t="shared" si="5034"/>
        <v>0</v>
      </c>
      <c r="AN571" s="1">
        <f t="shared" si="5035"/>
        <v>0</v>
      </c>
      <c r="AO571" s="44"/>
      <c r="AP571" s="44"/>
      <c r="AQ571" s="44"/>
      <c r="AR571" s="44">
        <f t="shared" si="5039"/>
        <v>20</v>
      </c>
      <c r="AS571" s="122">
        <f t="shared" si="5040"/>
        <v>0</v>
      </c>
      <c r="AT571" s="122">
        <f t="shared" si="5041"/>
        <v>0</v>
      </c>
      <c r="AU571" s="122">
        <f t="shared" si="5042"/>
        <v>0</v>
      </c>
      <c r="AV571" s="122">
        <f t="shared" si="5043"/>
        <v>1</v>
      </c>
      <c r="AW571" s="44"/>
      <c r="AX571" s="294"/>
      <c r="AY571" s="294"/>
      <c r="AZ571" s="294"/>
      <c r="BA571" s="294"/>
      <c r="BB571" s="294"/>
      <c r="BC571" s="294"/>
      <c r="BD571" s="44"/>
      <c r="BE571" s="44"/>
      <c r="BF571" s="44"/>
      <c r="BG571" s="44"/>
      <c r="BH571" s="44"/>
      <c r="BI571" s="44">
        <v>1</v>
      </c>
      <c r="BJ571" s="44"/>
      <c r="BK571" s="44"/>
      <c r="BL571" s="44"/>
      <c r="BM571" s="44"/>
      <c r="BN571" s="127"/>
      <c r="BO571" s="44"/>
      <c r="BP571" s="1"/>
      <c r="BQ571" s="44"/>
      <c r="BR571" s="17">
        <v>2</v>
      </c>
      <c r="BS571" s="1">
        <f t="shared" si="5002"/>
        <v>0</v>
      </c>
      <c r="BT571" s="17">
        <f t="shared" si="5036"/>
        <v>0</v>
      </c>
      <c r="BU571" s="44"/>
      <c r="BV571" s="44">
        <v>1</v>
      </c>
      <c r="BW571" s="44"/>
      <c r="BX571" s="44"/>
      <c r="BY571" s="44"/>
      <c r="BZ571" s="44"/>
      <c r="CA571" s="44"/>
      <c r="CB571" s="44"/>
      <c r="CC571" s="44"/>
      <c r="CD571" s="92"/>
      <c r="CE571" s="92">
        <v>1</v>
      </c>
      <c r="CF571" s="92"/>
      <c r="CG571" s="44"/>
      <c r="CH571" s="1"/>
      <c r="CI571" s="1"/>
      <c r="CJ571" s="1"/>
      <c r="CK571" s="383"/>
      <c r="CL571" s="383"/>
      <c r="CM571" s="383"/>
      <c r="CN571" s="1">
        <f t="shared" si="5044"/>
        <v>0</v>
      </c>
      <c r="CO571" s="1">
        <f t="shared" si="5045"/>
        <v>0</v>
      </c>
      <c r="CP571" s="20">
        <f t="shared" si="5046"/>
        <v>0.5</v>
      </c>
      <c r="CQ571" s="351"/>
      <c r="CR571" s="131">
        <f t="shared" si="5047"/>
        <v>1</v>
      </c>
      <c r="CS571" s="44"/>
      <c r="CT571" s="44"/>
      <c r="CU571" s="1"/>
      <c r="CV571" s="1"/>
      <c r="CW571" s="1"/>
      <c r="CX571" s="1"/>
      <c r="CY571" s="1"/>
      <c r="CZ571" s="44"/>
      <c r="DA571" s="17">
        <f t="shared" si="5037"/>
        <v>0</v>
      </c>
      <c r="DB571" s="359">
        <f t="shared" si="4999"/>
        <v>0</v>
      </c>
      <c r="DC571" s="359">
        <f t="shared" si="5000"/>
        <v>0</v>
      </c>
      <c r="DD571" s="44"/>
      <c r="DE571" s="44"/>
      <c r="DF571" s="44"/>
      <c r="DG571" s="44"/>
      <c r="DH571" s="44"/>
      <c r="DI571" s="44"/>
      <c r="DJ571" s="44"/>
      <c r="DK571" s="44"/>
      <c r="DL571" s="44"/>
      <c r="DM571" s="44"/>
      <c r="DN571" s="44"/>
      <c r="DO571" s="1"/>
      <c r="DP571" s="1"/>
      <c r="DQ571" s="17">
        <f t="shared" si="5048"/>
        <v>0</v>
      </c>
      <c r="DR571" s="17">
        <f t="shared" si="5049"/>
        <v>0</v>
      </c>
      <c r="DS571" s="17">
        <f t="shared" si="5050"/>
        <v>0</v>
      </c>
      <c r="DT571" s="17">
        <f t="shared" si="5051"/>
        <v>0</v>
      </c>
      <c r="DU571" s="17">
        <f t="shared" si="5052"/>
        <v>0</v>
      </c>
      <c r="DV571" s="17">
        <f t="shared" si="5053"/>
        <v>0</v>
      </c>
      <c r="DW571" s="1"/>
      <c r="DX571" s="1"/>
      <c r="DY571" s="20">
        <f t="shared" si="5054"/>
        <v>0</v>
      </c>
      <c r="DZ571" s="20">
        <f t="shared" si="5055"/>
        <v>0</v>
      </c>
      <c r="EA571" s="20">
        <f t="shared" si="5056"/>
        <v>0</v>
      </c>
      <c r="EB571" s="20">
        <f t="shared" si="5057"/>
        <v>0</v>
      </c>
      <c r="EC571" s="18">
        <f t="shared" si="5058"/>
        <v>0</v>
      </c>
      <c r="ED571" s="19">
        <f t="shared" si="5038"/>
        <v>0</v>
      </c>
      <c r="EE571" s="19">
        <f t="shared" si="5059"/>
        <v>0</v>
      </c>
      <c r="EF571" s="1">
        <f t="shared" si="5060"/>
        <v>0</v>
      </c>
      <c r="EG571" s="18">
        <f t="shared" si="5061"/>
        <v>0</v>
      </c>
      <c r="EH571" s="341"/>
      <c r="EI571" s="44"/>
      <c r="EJ571" s="44"/>
      <c r="EK571" s="44"/>
      <c r="EL571" s="93"/>
      <c r="EM571" s="93"/>
      <c r="EN571" s="93"/>
      <c r="EO571" s="366"/>
      <c r="EP571" s="366"/>
      <c r="EQ571" s="374"/>
      <c r="ER571" s="374"/>
      <c r="ES571" s="374"/>
      <c r="ET571" s="374"/>
      <c r="EU571" s="18">
        <f t="shared" si="5062"/>
        <v>0</v>
      </c>
      <c r="EV571" s="18">
        <f t="shared" si="5063"/>
        <v>2</v>
      </c>
      <c r="EW571" s="341"/>
      <c r="EX571" s="341"/>
      <c r="EY571" s="341"/>
      <c r="EZ571" s="365">
        <f t="shared" si="4935"/>
        <v>0</v>
      </c>
      <c r="FA571" s="44"/>
      <c r="FB571" s="44"/>
      <c r="FC571" s="44"/>
      <c r="FD571" s="45"/>
      <c r="FE571" s="45"/>
      <c r="FF571" s="45"/>
      <c r="FG571" s="300"/>
      <c r="FH571" s="45"/>
      <c r="FI571" s="45"/>
      <c r="FJ571" s="45"/>
      <c r="FK571" s="44"/>
      <c r="FL571" s="44"/>
      <c r="FM571" s="44"/>
      <c r="FN571" s="44"/>
      <c r="FO571" s="294"/>
      <c r="FP571" s="20">
        <f t="shared" si="5064"/>
        <v>0</v>
      </c>
      <c r="FQ571" s="20">
        <f t="shared" si="5065"/>
        <v>0</v>
      </c>
      <c r="FR571" s="20">
        <f t="shared" si="5066"/>
        <v>0</v>
      </c>
      <c r="FS571" s="20">
        <f t="shared" si="5067"/>
        <v>0</v>
      </c>
      <c r="FT571" s="20">
        <f t="shared" si="5068"/>
        <v>0</v>
      </c>
      <c r="FU571" s="20">
        <f t="shared" si="5069"/>
        <v>0</v>
      </c>
      <c r="FV571" s="20">
        <f t="shared" si="5070"/>
        <v>0</v>
      </c>
      <c r="FW571" s="44"/>
    </row>
    <row r="572" spans="1:179" ht="24" customHeight="1">
      <c r="A572" s="40"/>
      <c r="B572" s="48">
        <v>8</v>
      </c>
      <c r="C572" s="48">
        <f t="shared" ref="C572" si="5071">B572</f>
        <v>8</v>
      </c>
      <c r="D572" s="48" t="s">
        <v>44</v>
      </c>
      <c r="E572" s="48" t="str">
        <f>D572</f>
        <v>LT8,5</v>
      </c>
      <c r="F572" s="48">
        <v>47</v>
      </c>
      <c r="G572" s="48">
        <v>28</v>
      </c>
      <c r="H572" s="43"/>
      <c r="I572" s="43"/>
      <c r="J572" s="44"/>
      <c r="K572" s="44"/>
      <c r="L572" s="44"/>
      <c r="M572" s="44"/>
      <c r="N572" s="43"/>
      <c r="O572" s="43"/>
      <c r="P572" s="1"/>
      <c r="Q572" s="16"/>
      <c r="R572" s="1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1">
        <f t="shared" si="5024"/>
        <v>0</v>
      </c>
      <c r="AD572" s="1">
        <f t="shared" si="5025"/>
        <v>0</v>
      </c>
      <c r="AE572" s="1">
        <f t="shared" si="5026"/>
        <v>0</v>
      </c>
      <c r="AF572" s="1">
        <f t="shared" si="5027"/>
        <v>0</v>
      </c>
      <c r="AG572" s="1">
        <f t="shared" si="5028"/>
        <v>0</v>
      </c>
      <c r="AH572" s="1">
        <f t="shared" si="5029"/>
        <v>0</v>
      </c>
      <c r="AI572" s="1">
        <f t="shared" si="5030"/>
        <v>0</v>
      </c>
      <c r="AJ572" s="1">
        <f t="shared" si="5031"/>
        <v>0</v>
      </c>
      <c r="AK572" s="1">
        <f t="shared" si="5032"/>
        <v>0</v>
      </c>
      <c r="AL572" s="1">
        <f t="shared" si="5033"/>
        <v>0</v>
      </c>
      <c r="AM572" s="1">
        <f t="shared" si="5034"/>
        <v>0</v>
      </c>
      <c r="AN572" s="1">
        <f t="shared" si="5035"/>
        <v>0</v>
      </c>
      <c r="AO572" s="44"/>
      <c r="AP572" s="44"/>
      <c r="AQ572" s="44"/>
      <c r="AR572" s="44">
        <f t="shared" si="5039"/>
        <v>28</v>
      </c>
      <c r="AS572" s="122">
        <f t="shared" si="5040"/>
        <v>0</v>
      </c>
      <c r="AT572" s="122">
        <f t="shared" si="5041"/>
        <v>0</v>
      </c>
      <c r="AU572" s="122">
        <f t="shared" si="5042"/>
        <v>0</v>
      </c>
      <c r="AV572" s="122">
        <f t="shared" si="5043"/>
        <v>1</v>
      </c>
      <c r="AW572" s="44"/>
      <c r="AX572" s="294"/>
      <c r="AY572" s="294"/>
      <c r="AZ572" s="294"/>
      <c r="BA572" s="294"/>
      <c r="BB572" s="294"/>
      <c r="BC572" s="294"/>
      <c r="BD572" s="44"/>
      <c r="BE572" s="44"/>
      <c r="BF572" s="44"/>
      <c r="BG572" s="44"/>
      <c r="BH572" s="44">
        <v>1</v>
      </c>
      <c r="BI572" s="44"/>
      <c r="BJ572" s="44"/>
      <c r="BK572" s="44"/>
      <c r="BL572" s="44"/>
      <c r="BM572" s="44"/>
      <c r="BN572" s="127"/>
      <c r="BO572" s="44"/>
      <c r="BP572" s="1"/>
      <c r="BQ572" s="44"/>
      <c r="BR572" s="17">
        <v>2</v>
      </c>
      <c r="BS572" s="1">
        <f t="shared" si="5002"/>
        <v>0</v>
      </c>
      <c r="BT572" s="17">
        <f t="shared" si="5036"/>
        <v>0</v>
      </c>
      <c r="BU572" s="44"/>
      <c r="BV572" s="44">
        <v>1</v>
      </c>
      <c r="BW572" s="44"/>
      <c r="BX572" s="44"/>
      <c r="BY572" s="44"/>
      <c r="BZ572" s="44"/>
      <c r="CA572" s="44"/>
      <c r="CB572" s="44"/>
      <c r="CC572" s="44"/>
      <c r="CD572" s="92"/>
      <c r="CE572" s="92"/>
      <c r="CF572" s="92"/>
      <c r="CG572" s="44"/>
      <c r="CH572" s="1"/>
      <c r="CI572" s="1">
        <v>1</v>
      </c>
      <c r="CJ572" s="1"/>
      <c r="CK572" s="383"/>
      <c r="CL572" s="383"/>
      <c r="CM572" s="383"/>
      <c r="CN572" s="1">
        <f t="shared" si="5044"/>
        <v>0</v>
      </c>
      <c r="CO572" s="1">
        <f t="shared" si="5045"/>
        <v>0</v>
      </c>
      <c r="CP572" s="20">
        <f t="shared" si="5046"/>
        <v>2.5</v>
      </c>
      <c r="CQ572" s="351"/>
      <c r="CR572" s="131">
        <f t="shared" si="5047"/>
        <v>1</v>
      </c>
      <c r="CS572" s="44">
        <v>2</v>
      </c>
      <c r="CT572" s="44">
        <v>2</v>
      </c>
      <c r="CU572" s="1"/>
      <c r="CV572" s="1"/>
      <c r="CW572" s="1">
        <v>3</v>
      </c>
      <c r="CX572" s="1"/>
      <c r="CY572" s="1">
        <v>5</v>
      </c>
      <c r="CZ572" s="44">
        <v>8</v>
      </c>
      <c r="DA572" s="17">
        <f t="shared" si="5037"/>
        <v>5</v>
      </c>
      <c r="DB572" s="359">
        <f t="shared" si="4999"/>
        <v>13</v>
      </c>
      <c r="DC572" s="359">
        <f t="shared" si="5000"/>
        <v>8</v>
      </c>
      <c r="DD572" s="44"/>
      <c r="DE572" s="44">
        <v>9</v>
      </c>
      <c r="DF572" s="44">
        <v>6</v>
      </c>
      <c r="DG572" s="44"/>
      <c r="DH572" s="44"/>
      <c r="DI572" s="44">
        <v>9</v>
      </c>
      <c r="DJ572" s="44"/>
      <c r="DK572" s="44"/>
      <c r="DL572" s="44"/>
      <c r="DM572" s="44"/>
      <c r="DN572" s="44"/>
      <c r="DO572" s="1"/>
      <c r="DP572" s="1"/>
      <c r="DQ572" s="17">
        <f t="shared" ref="DQ572:DQ575" si="5072">+IF(AND(SUM(S572:AA572)&gt;0,SUM(FA572:FF572)&gt;0),CT572,0)</f>
        <v>0</v>
      </c>
      <c r="DR572" s="17">
        <f t="shared" si="5049"/>
        <v>0</v>
      </c>
      <c r="DS572" s="17">
        <f t="shared" si="5050"/>
        <v>0</v>
      </c>
      <c r="DT572" s="17">
        <f t="shared" si="5051"/>
        <v>0</v>
      </c>
      <c r="DU572" s="17">
        <f t="shared" si="5052"/>
        <v>0</v>
      </c>
      <c r="DV572" s="17">
        <f t="shared" si="5053"/>
        <v>0</v>
      </c>
      <c r="DW572" s="1"/>
      <c r="DX572" s="1"/>
      <c r="DY572" s="20">
        <f t="shared" si="5054"/>
        <v>0</v>
      </c>
      <c r="DZ572" s="20">
        <f t="shared" si="5055"/>
        <v>0</v>
      </c>
      <c r="EA572" s="20">
        <f t="shared" si="5056"/>
        <v>0</v>
      </c>
      <c r="EB572" s="20">
        <f t="shared" si="5057"/>
        <v>0</v>
      </c>
      <c r="EC572" s="18">
        <f t="shared" si="5058"/>
        <v>0</v>
      </c>
      <c r="ED572" s="19">
        <f t="shared" si="5038"/>
        <v>0</v>
      </c>
      <c r="EE572" s="19">
        <f t="shared" ref="EE572:EE575" si="5073">+IF(SUM(AO572:AR572)+SUM(DK572:DN572)&gt;0,CT572*3,0)</f>
        <v>6</v>
      </c>
      <c r="EF572" s="1">
        <f t="shared" si="5060"/>
        <v>8</v>
      </c>
      <c r="EG572" s="18">
        <f t="shared" si="5061"/>
        <v>10</v>
      </c>
      <c r="EH572" s="341"/>
      <c r="EI572" s="44"/>
      <c r="EJ572" s="44">
        <f>3*5.5</f>
        <v>16.5</v>
      </c>
      <c r="EK572" s="44">
        <f>2*5.5</f>
        <v>11</v>
      </c>
      <c r="EL572" s="93">
        <v>1</v>
      </c>
      <c r="EM572" s="93"/>
      <c r="EN572" s="93"/>
      <c r="EO572" s="366"/>
      <c r="EP572" s="366"/>
      <c r="EQ572" s="374"/>
      <c r="ER572" s="374"/>
      <c r="ES572" s="374"/>
      <c r="ET572" s="374"/>
      <c r="EU572" s="18">
        <f t="shared" si="5062"/>
        <v>10</v>
      </c>
      <c r="EV572" s="18">
        <f t="shared" si="5063"/>
        <v>2</v>
      </c>
      <c r="EW572" s="341">
        <v>2</v>
      </c>
      <c r="EX572" s="341">
        <v>2</v>
      </c>
      <c r="EY572" s="341">
        <v>5</v>
      </c>
      <c r="EZ572" s="365">
        <f t="shared" si="4935"/>
        <v>0</v>
      </c>
      <c r="FA572" s="44"/>
      <c r="FB572" s="44"/>
      <c r="FC572" s="44"/>
      <c r="FD572" s="45"/>
      <c r="FE572" s="45"/>
      <c r="FF572" s="45"/>
      <c r="FG572" s="300"/>
      <c r="FH572" s="45"/>
      <c r="FI572" s="45"/>
      <c r="FJ572" s="45"/>
      <c r="FK572" s="44"/>
      <c r="FL572" s="44"/>
      <c r="FM572" s="44">
        <f>F572</f>
        <v>47</v>
      </c>
      <c r="FN572" s="44"/>
      <c r="FO572" s="294"/>
      <c r="FP572" s="20">
        <f t="shared" si="5064"/>
        <v>0</v>
      </c>
      <c r="FQ572" s="20">
        <f t="shared" si="5065"/>
        <v>9</v>
      </c>
      <c r="FR572" s="20">
        <f t="shared" si="5066"/>
        <v>6</v>
      </c>
      <c r="FS572" s="20">
        <f t="shared" si="5067"/>
        <v>0</v>
      </c>
      <c r="FT572" s="20">
        <f t="shared" si="5068"/>
        <v>0</v>
      </c>
      <c r="FU572" s="20">
        <f t="shared" si="5069"/>
        <v>0</v>
      </c>
      <c r="FV572" s="20">
        <f t="shared" si="5070"/>
        <v>0</v>
      </c>
      <c r="FW572" s="44"/>
    </row>
    <row r="573" spans="1:179" ht="24" customHeight="1">
      <c r="A573" s="40"/>
      <c r="B573" s="48">
        <v>9</v>
      </c>
      <c r="C573" s="48">
        <f t="shared" ref="C573" si="5074">B573</f>
        <v>9</v>
      </c>
      <c r="D573" s="48" t="s">
        <v>44</v>
      </c>
      <c r="E573" s="48" t="str">
        <f>D573</f>
        <v>LT8,5</v>
      </c>
      <c r="F573" s="48">
        <v>43</v>
      </c>
      <c r="G573" s="48">
        <f>F573</f>
        <v>43</v>
      </c>
      <c r="H573" s="43"/>
      <c r="I573" s="43"/>
      <c r="J573" s="44"/>
      <c r="K573" s="44"/>
      <c r="L573" s="44"/>
      <c r="M573" s="44"/>
      <c r="N573" s="43"/>
      <c r="O573" s="43"/>
      <c r="P573" s="1"/>
      <c r="Q573" s="16"/>
      <c r="R573" s="1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1">
        <f t="shared" si="5024"/>
        <v>0</v>
      </c>
      <c r="AD573" s="1">
        <f t="shared" si="5025"/>
        <v>0</v>
      </c>
      <c r="AE573" s="1">
        <f t="shared" si="5026"/>
        <v>0</v>
      </c>
      <c r="AF573" s="1">
        <f t="shared" si="5027"/>
        <v>0</v>
      </c>
      <c r="AG573" s="1">
        <f t="shared" si="5028"/>
        <v>0</v>
      </c>
      <c r="AH573" s="1">
        <f t="shared" si="5029"/>
        <v>0</v>
      </c>
      <c r="AI573" s="1">
        <f t="shared" si="5030"/>
        <v>0</v>
      </c>
      <c r="AJ573" s="1">
        <f t="shared" si="5031"/>
        <v>0</v>
      </c>
      <c r="AK573" s="1">
        <f t="shared" si="5032"/>
        <v>0</v>
      </c>
      <c r="AL573" s="1">
        <f t="shared" si="5033"/>
        <v>0</v>
      </c>
      <c r="AM573" s="1">
        <f t="shared" si="5034"/>
        <v>0</v>
      </c>
      <c r="AN573" s="1">
        <f t="shared" si="5035"/>
        <v>0</v>
      </c>
      <c r="AO573" s="44"/>
      <c r="AP573" s="44"/>
      <c r="AQ573" s="44"/>
      <c r="AR573" s="44">
        <f t="shared" si="5039"/>
        <v>43</v>
      </c>
      <c r="AS573" s="122">
        <f t="shared" si="5040"/>
        <v>0</v>
      </c>
      <c r="AT573" s="122">
        <f t="shared" si="5041"/>
        <v>0</v>
      </c>
      <c r="AU573" s="122">
        <f t="shared" si="5042"/>
        <v>0</v>
      </c>
      <c r="AV573" s="122">
        <f t="shared" si="5043"/>
        <v>1</v>
      </c>
      <c r="AW573" s="44"/>
      <c r="AX573" s="294"/>
      <c r="AY573" s="294"/>
      <c r="AZ573" s="294"/>
      <c r="BA573" s="294"/>
      <c r="BB573" s="294"/>
      <c r="BC573" s="294"/>
      <c r="BD573" s="44"/>
      <c r="BE573" s="44"/>
      <c r="BF573" s="44"/>
      <c r="BG573" s="44"/>
      <c r="BH573" s="44">
        <v>1</v>
      </c>
      <c r="BI573" s="44"/>
      <c r="BJ573" s="44"/>
      <c r="BK573" s="44"/>
      <c r="BL573" s="44"/>
      <c r="BM573" s="44"/>
      <c r="BN573" s="127"/>
      <c r="BO573" s="44"/>
      <c r="BP573" s="1"/>
      <c r="BQ573" s="44"/>
      <c r="BR573" s="17">
        <v>2</v>
      </c>
      <c r="BS573" s="1">
        <f t="shared" si="5002"/>
        <v>0</v>
      </c>
      <c r="BT573" s="17">
        <f t="shared" si="5036"/>
        <v>0</v>
      </c>
      <c r="BU573" s="44"/>
      <c r="BV573" s="44">
        <v>1</v>
      </c>
      <c r="BW573" s="44"/>
      <c r="BX573" s="44"/>
      <c r="BY573" s="44"/>
      <c r="BZ573" s="44"/>
      <c r="CA573" s="44"/>
      <c r="CB573" s="44"/>
      <c r="CC573" s="44"/>
      <c r="CD573" s="92"/>
      <c r="CE573" s="92"/>
      <c r="CF573" s="92"/>
      <c r="CG573" s="44"/>
      <c r="CH573" s="1"/>
      <c r="CI573" s="1">
        <v>1</v>
      </c>
      <c r="CJ573" s="1"/>
      <c r="CK573" s="383"/>
      <c r="CL573" s="383"/>
      <c r="CM573" s="383"/>
      <c r="CN573" s="1">
        <f t="shared" si="5044"/>
        <v>0</v>
      </c>
      <c r="CO573" s="1">
        <f t="shared" si="5045"/>
        <v>0</v>
      </c>
      <c r="CP573" s="20">
        <f t="shared" si="5046"/>
        <v>2.5</v>
      </c>
      <c r="CQ573" s="351"/>
      <c r="CR573" s="131">
        <f t="shared" si="5047"/>
        <v>1</v>
      </c>
      <c r="CS573" s="44">
        <v>2</v>
      </c>
      <c r="CT573" s="44">
        <v>1</v>
      </c>
      <c r="CU573" s="1"/>
      <c r="CV573" s="1"/>
      <c r="CW573" s="1">
        <v>2</v>
      </c>
      <c r="CX573" s="1"/>
      <c r="CY573" s="1">
        <v>3</v>
      </c>
      <c r="CZ573" s="44">
        <v>8</v>
      </c>
      <c r="DA573" s="17">
        <f t="shared" si="5037"/>
        <v>3</v>
      </c>
      <c r="DB573" s="359">
        <f t="shared" si="4999"/>
        <v>11</v>
      </c>
      <c r="DC573" s="359">
        <f t="shared" si="5000"/>
        <v>5</v>
      </c>
      <c r="DD573" s="44"/>
      <c r="DE573" s="44">
        <v>8</v>
      </c>
      <c r="DF573" s="44">
        <v>9</v>
      </c>
      <c r="DG573" s="44"/>
      <c r="DH573" s="44"/>
      <c r="DI573" s="44"/>
      <c r="DJ573" s="44"/>
      <c r="DK573" s="44"/>
      <c r="DL573" s="44"/>
      <c r="DM573" s="44"/>
      <c r="DN573" s="44"/>
      <c r="DO573" s="1"/>
      <c r="DP573" s="1"/>
      <c r="DQ573" s="17">
        <f t="shared" si="5072"/>
        <v>0</v>
      </c>
      <c r="DR573" s="17">
        <f t="shared" si="5049"/>
        <v>0</v>
      </c>
      <c r="DS573" s="17">
        <f t="shared" si="5050"/>
        <v>0</v>
      </c>
      <c r="DT573" s="17">
        <f t="shared" si="5051"/>
        <v>0</v>
      </c>
      <c r="DU573" s="17">
        <f t="shared" si="5052"/>
        <v>0</v>
      </c>
      <c r="DV573" s="17">
        <f t="shared" si="5053"/>
        <v>0</v>
      </c>
      <c r="DW573" s="1"/>
      <c r="DX573" s="1"/>
      <c r="DY573" s="20">
        <f t="shared" si="5054"/>
        <v>0</v>
      </c>
      <c r="DZ573" s="20">
        <f t="shared" si="5055"/>
        <v>0</v>
      </c>
      <c r="EA573" s="20">
        <f t="shared" si="5056"/>
        <v>0</v>
      </c>
      <c r="EB573" s="20">
        <f t="shared" si="5057"/>
        <v>0</v>
      </c>
      <c r="EC573" s="18">
        <f t="shared" si="5058"/>
        <v>0</v>
      </c>
      <c r="ED573" s="19">
        <f t="shared" si="5038"/>
        <v>0</v>
      </c>
      <c r="EE573" s="19">
        <f t="shared" si="5073"/>
        <v>3</v>
      </c>
      <c r="EF573" s="1">
        <f t="shared" si="5060"/>
        <v>4</v>
      </c>
      <c r="EG573" s="18">
        <f t="shared" si="5061"/>
        <v>5</v>
      </c>
      <c r="EH573" s="341"/>
      <c r="EI573" s="44"/>
      <c r="EJ573" s="44">
        <v>11</v>
      </c>
      <c r="EK573" s="44">
        <f>3*5.5</f>
        <v>16.5</v>
      </c>
      <c r="EL573" s="93">
        <v>1</v>
      </c>
      <c r="EM573" s="93"/>
      <c r="EN573" s="93"/>
      <c r="EO573" s="366"/>
      <c r="EP573" s="366"/>
      <c r="EQ573" s="374"/>
      <c r="ER573" s="374"/>
      <c r="ES573" s="374"/>
      <c r="ET573" s="374"/>
      <c r="EU573" s="18">
        <f t="shared" ref="EU573:EU575" si="5075">IF(SUM(CU573:CX573)&gt;0,CZ573*1+2,0)</f>
        <v>10</v>
      </c>
      <c r="EV573" s="18">
        <f t="shared" si="5063"/>
        <v>2</v>
      </c>
      <c r="EW573" s="341">
        <v>1</v>
      </c>
      <c r="EX573" s="341"/>
      <c r="EY573" s="341">
        <v>5</v>
      </c>
      <c r="EZ573" s="365">
        <f t="shared" si="4935"/>
        <v>0</v>
      </c>
      <c r="FA573" s="44"/>
      <c r="FB573" s="44"/>
      <c r="FC573" s="44"/>
      <c r="FD573" s="45"/>
      <c r="FE573" s="45"/>
      <c r="FF573" s="45"/>
      <c r="FG573" s="300"/>
      <c r="FH573" s="45"/>
      <c r="FI573" s="45"/>
      <c r="FJ573" s="45"/>
      <c r="FK573" s="44"/>
      <c r="FL573" s="44"/>
      <c r="FM573" s="44">
        <f>F573</f>
        <v>43</v>
      </c>
      <c r="FN573" s="44"/>
      <c r="FO573" s="294"/>
      <c r="FP573" s="20">
        <f t="shared" si="5064"/>
        <v>0</v>
      </c>
      <c r="FQ573" s="20">
        <f t="shared" si="5065"/>
        <v>8</v>
      </c>
      <c r="FR573" s="20">
        <f t="shared" si="5066"/>
        <v>9</v>
      </c>
      <c r="FS573" s="20">
        <f t="shared" si="5067"/>
        <v>0</v>
      </c>
      <c r="FT573" s="20">
        <f t="shared" si="5068"/>
        <v>0</v>
      </c>
      <c r="FU573" s="20">
        <f t="shared" si="5069"/>
        <v>0</v>
      </c>
      <c r="FV573" s="20">
        <f t="shared" si="5070"/>
        <v>0</v>
      </c>
      <c r="FW573" s="44"/>
    </row>
    <row r="574" spans="1:179" ht="24" customHeight="1">
      <c r="A574" s="40"/>
      <c r="B574" s="48"/>
      <c r="C574" s="48" t="s">
        <v>302</v>
      </c>
      <c r="D574" s="48"/>
      <c r="E574" s="48" t="s">
        <v>44</v>
      </c>
      <c r="F574" s="48"/>
      <c r="G574" s="48">
        <v>22</v>
      </c>
      <c r="H574" s="43"/>
      <c r="I574" s="43"/>
      <c r="J574" s="44"/>
      <c r="K574" s="44"/>
      <c r="L574" s="44"/>
      <c r="M574" s="44"/>
      <c r="N574" s="43"/>
      <c r="O574" s="43"/>
      <c r="P574" s="1"/>
      <c r="Q574" s="16"/>
      <c r="R574" s="1"/>
      <c r="S574" s="44"/>
      <c r="T574" s="44"/>
      <c r="U574" s="44"/>
      <c r="V574" s="44"/>
      <c r="W574" s="44"/>
      <c r="X574" s="44"/>
      <c r="Y574" s="44">
        <v>1</v>
      </c>
      <c r="Z574" s="44"/>
      <c r="AA574" s="44"/>
      <c r="AB574" s="44"/>
      <c r="AC574" s="1">
        <f t="shared" si="5024"/>
        <v>0</v>
      </c>
      <c r="AD574" s="1">
        <f t="shared" si="5025"/>
        <v>0</v>
      </c>
      <c r="AE574" s="1">
        <f t="shared" si="5026"/>
        <v>0</v>
      </c>
      <c r="AF574" s="1">
        <f t="shared" si="5027"/>
        <v>1</v>
      </c>
      <c r="AG574" s="1">
        <f t="shared" si="5028"/>
        <v>0</v>
      </c>
      <c r="AH574" s="1">
        <f t="shared" si="5029"/>
        <v>0</v>
      </c>
      <c r="AI574" s="1">
        <f t="shared" si="5030"/>
        <v>0</v>
      </c>
      <c r="AJ574" s="1">
        <f t="shared" si="5031"/>
        <v>0</v>
      </c>
      <c r="AK574" s="1">
        <f t="shared" si="5032"/>
        <v>0</v>
      </c>
      <c r="AL574" s="1">
        <f t="shared" si="5033"/>
        <v>0</v>
      </c>
      <c r="AM574" s="1">
        <f t="shared" si="5034"/>
        <v>0</v>
      </c>
      <c r="AN574" s="1">
        <f t="shared" si="5035"/>
        <v>0</v>
      </c>
      <c r="AO574" s="44"/>
      <c r="AP574" s="44"/>
      <c r="AQ574" s="44"/>
      <c r="AR574" s="44">
        <f t="shared" si="5039"/>
        <v>22</v>
      </c>
      <c r="AS574" s="122">
        <f t="shared" si="5040"/>
        <v>0</v>
      </c>
      <c r="AT574" s="122">
        <f t="shared" si="5041"/>
        <v>0</v>
      </c>
      <c r="AU574" s="122">
        <f t="shared" si="5042"/>
        <v>0</v>
      </c>
      <c r="AV574" s="122">
        <f t="shared" si="5043"/>
        <v>1</v>
      </c>
      <c r="AW574" s="44"/>
      <c r="AX574" s="294"/>
      <c r="AY574" s="294"/>
      <c r="AZ574" s="294"/>
      <c r="BA574" s="294"/>
      <c r="BB574" s="294"/>
      <c r="BC574" s="294"/>
      <c r="BD574" s="44"/>
      <c r="BE574" s="44"/>
      <c r="BF574" s="44"/>
      <c r="BG574" s="44"/>
      <c r="BH574" s="44"/>
      <c r="BI574" s="44">
        <v>1</v>
      </c>
      <c r="BJ574" s="44"/>
      <c r="BK574" s="44"/>
      <c r="BL574" s="44"/>
      <c r="BM574" s="44"/>
      <c r="BN574" s="127"/>
      <c r="BO574" s="44"/>
      <c r="BP574" s="1"/>
      <c r="BQ574" s="44"/>
      <c r="BR574" s="17">
        <v>2</v>
      </c>
      <c r="BS574" s="1">
        <f t="shared" si="5002"/>
        <v>0</v>
      </c>
      <c r="BT574" s="17">
        <f t="shared" si="5036"/>
        <v>0</v>
      </c>
      <c r="BU574" s="44"/>
      <c r="BV574" s="44">
        <v>1</v>
      </c>
      <c r="BW574" s="44"/>
      <c r="BX574" s="44"/>
      <c r="BY574" s="44"/>
      <c r="BZ574" s="44"/>
      <c r="CA574" s="44"/>
      <c r="CB574" s="44"/>
      <c r="CC574" s="44"/>
      <c r="CD574" s="92"/>
      <c r="CE574" s="92">
        <v>1</v>
      </c>
      <c r="CF574" s="92"/>
      <c r="CG574" s="44"/>
      <c r="CH574" s="1"/>
      <c r="CI574" s="1"/>
      <c r="CJ574" s="1"/>
      <c r="CK574" s="383"/>
      <c r="CL574" s="383"/>
      <c r="CM574" s="383"/>
      <c r="CN574" s="1">
        <f t="shared" si="5044"/>
        <v>0</v>
      </c>
      <c r="CO574" s="1">
        <f t="shared" si="5045"/>
        <v>0</v>
      </c>
      <c r="CP574" s="20">
        <f t="shared" si="5046"/>
        <v>0.5</v>
      </c>
      <c r="CQ574" s="351"/>
      <c r="CR574" s="131">
        <f t="shared" si="5047"/>
        <v>1</v>
      </c>
      <c r="CS574" s="44"/>
      <c r="CT574" s="44"/>
      <c r="CU574" s="1"/>
      <c r="CV574" s="1"/>
      <c r="CW574" s="1"/>
      <c r="CX574" s="1"/>
      <c r="CY574" s="1"/>
      <c r="CZ574" s="44"/>
      <c r="DA574" s="17">
        <f t="shared" si="5037"/>
        <v>0</v>
      </c>
      <c r="DB574" s="359">
        <f t="shared" si="4999"/>
        <v>0</v>
      </c>
      <c r="DC574" s="359">
        <f t="shared" si="5000"/>
        <v>0</v>
      </c>
      <c r="DD574" s="44"/>
      <c r="DE574" s="44"/>
      <c r="DF574" s="44"/>
      <c r="DG574" s="44"/>
      <c r="DH574" s="44"/>
      <c r="DI574" s="44"/>
      <c r="DJ574" s="44"/>
      <c r="DK574" s="44"/>
      <c r="DL574" s="44"/>
      <c r="DM574" s="44"/>
      <c r="DN574" s="44"/>
      <c r="DO574" s="1"/>
      <c r="DP574" s="1"/>
      <c r="DQ574" s="17">
        <f t="shared" si="5072"/>
        <v>0</v>
      </c>
      <c r="DR574" s="17">
        <f t="shared" si="5049"/>
        <v>0</v>
      </c>
      <c r="DS574" s="17">
        <f t="shared" si="5050"/>
        <v>0</v>
      </c>
      <c r="DT574" s="17">
        <f t="shared" si="5051"/>
        <v>0</v>
      </c>
      <c r="DU574" s="17">
        <f t="shared" si="5052"/>
        <v>0</v>
      </c>
      <c r="DV574" s="17">
        <f t="shared" si="5053"/>
        <v>0</v>
      </c>
      <c r="DW574" s="1"/>
      <c r="DX574" s="1"/>
      <c r="DY574" s="20">
        <f t="shared" si="5054"/>
        <v>0</v>
      </c>
      <c r="DZ574" s="20">
        <f t="shared" si="5055"/>
        <v>0</v>
      </c>
      <c r="EA574" s="20">
        <f t="shared" si="5056"/>
        <v>0</v>
      </c>
      <c r="EB574" s="20">
        <f t="shared" si="5057"/>
        <v>0</v>
      </c>
      <c r="EC574" s="18">
        <f t="shared" si="5058"/>
        <v>0</v>
      </c>
      <c r="ED574" s="19">
        <f t="shared" si="5038"/>
        <v>0</v>
      </c>
      <c r="EE574" s="19">
        <f t="shared" si="5073"/>
        <v>0</v>
      </c>
      <c r="EF574" s="1">
        <f t="shared" si="5060"/>
        <v>0</v>
      </c>
      <c r="EG574" s="18">
        <f t="shared" si="5061"/>
        <v>0</v>
      </c>
      <c r="EH574" s="341"/>
      <c r="EI574" s="44"/>
      <c r="EJ574" s="44"/>
      <c r="EK574" s="44"/>
      <c r="EL574" s="93"/>
      <c r="EM574" s="93"/>
      <c r="EN574" s="93"/>
      <c r="EO574" s="366"/>
      <c r="EP574" s="366"/>
      <c r="EQ574" s="374"/>
      <c r="ER574" s="374"/>
      <c r="ES574" s="374"/>
      <c r="ET574" s="374"/>
      <c r="EU574" s="18">
        <f t="shared" si="5075"/>
        <v>0</v>
      </c>
      <c r="EV574" s="18">
        <f t="shared" si="5063"/>
        <v>2</v>
      </c>
      <c r="EW574" s="341"/>
      <c r="EX574" s="341"/>
      <c r="EY574" s="341"/>
      <c r="EZ574" s="365">
        <f t="shared" si="4935"/>
        <v>0</v>
      </c>
      <c r="FA574" s="44"/>
      <c r="FB574" s="44"/>
      <c r="FC574" s="44"/>
      <c r="FD574" s="45"/>
      <c r="FE574" s="45"/>
      <c r="FF574" s="45"/>
      <c r="FG574" s="300"/>
      <c r="FH574" s="45"/>
      <c r="FI574" s="45"/>
      <c r="FJ574" s="45"/>
      <c r="FK574" s="44"/>
      <c r="FL574" s="44"/>
      <c r="FM574" s="44"/>
      <c r="FN574" s="44"/>
      <c r="FO574" s="294"/>
      <c r="FP574" s="20">
        <f t="shared" si="5064"/>
        <v>0</v>
      </c>
      <c r="FQ574" s="20">
        <f t="shared" si="5065"/>
        <v>0</v>
      </c>
      <c r="FR574" s="20">
        <f t="shared" si="5066"/>
        <v>0</v>
      </c>
      <c r="FS574" s="20">
        <f t="shared" si="5067"/>
        <v>0</v>
      </c>
      <c r="FT574" s="20">
        <f t="shared" si="5068"/>
        <v>0</v>
      </c>
      <c r="FU574" s="20">
        <f t="shared" si="5069"/>
        <v>0</v>
      </c>
      <c r="FV574" s="20">
        <f t="shared" si="5070"/>
        <v>0</v>
      </c>
      <c r="FW574" s="44"/>
    </row>
    <row r="575" spans="1:179" ht="24" customHeight="1">
      <c r="A575" s="40"/>
      <c r="B575" s="48">
        <v>10</v>
      </c>
      <c r="C575" s="48">
        <f t="shared" ref="C575" si="5076">B575</f>
        <v>10</v>
      </c>
      <c r="D575" s="48" t="s">
        <v>187</v>
      </c>
      <c r="E575" s="48" t="str">
        <f>D575</f>
        <v>2LT8,5</v>
      </c>
      <c r="F575" s="48">
        <v>50</v>
      </c>
      <c r="G575" s="48">
        <v>28</v>
      </c>
      <c r="H575" s="43"/>
      <c r="I575" s="43"/>
      <c r="J575" s="44"/>
      <c r="K575" s="44"/>
      <c r="L575" s="44"/>
      <c r="M575" s="44"/>
      <c r="N575" s="43"/>
      <c r="O575" s="43"/>
      <c r="P575" s="1"/>
      <c r="Q575" s="16"/>
      <c r="R575" s="1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1">
        <f t="shared" si="5024"/>
        <v>0</v>
      </c>
      <c r="AD575" s="1">
        <f t="shared" si="5025"/>
        <v>0</v>
      </c>
      <c r="AE575" s="1">
        <f t="shared" si="5026"/>
        <v>0</v>
      </c>
      <c r="AF575" s="1">
        <f t="shared" si="5027"/>
        <v>0</v>
      </c>
      <c r="AG575" s="1">
        <f t="shared" si="5028"/>
        <v>0</v>
      </c>
      <c r="AH575" s="1">
        <f t="shared" si="5029"/>
        <v>0</v>
      </c>
      <c r="AI575" s="1">
        <f t="shared" si="5030"/>
        <v>0</v>
      </c>
      <c r="AJ575" s="1">
        <f t="shared" si="5031"/>
        <v>0</v>
      </c>
      <c r="AK575" s="1">
        <f t="shared" si="5032"/>
        <v>0</v>
      </c>
      <c r="AL575" s="1">
        <f t="shared" si="5033"/>
        <v>0</v>
      </c>
      <c r="AM575" s="1">
        <f t="shared" si="5034"/>
        <v>0</v>
      </c>
      <c r="AN575" s="1">
        <f t="shared" si="5035"/>
        <v>0</v>
      </c>
      <c r="AO575" s="44"/>
      <c r="AP575" s="44"/>
      <c r="AQ575" s="44"/>
      <c r="AR575" s="44">
        <f t="shared" si="5039"/>
        <v>28</v>
      </c>
      <c r="AS575" s="122">
        <f t="shared" si="5040"/>
        <v>0</v>
      </c>
      <c r="AT575" s="122">
        <f t="shared" si="5041"/>
        <v>0</v>
      </c>
      <c r="AU575" s="122">
        <f t="shared" si="5042"/>
        <v>0</v>
      </c>
      <c r="AV575" s="122">
        <f t="shared" si="5043"/>
        <v>1</v>
      </c>
      <c r="AW575" s="44"/>
      <c r="AX575" s="294"/>
      <c r="AY575" s="294"/>
      <c r="AZ575" s="294"/>
      <c r="BA575" s="294"/>
      <c r="BB575" s="294"/>
      <c r="BC575" s="29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127"/>
      <c r="BO575" s="44">
        <v>1</v>
      </c>
      <c r="BP575" s="1"/>
      <c r="BQ575" s="44"/>
      <c r="BR575" s="17">
        <v>1</v>
      </c>
      <c r="BS575" s="1">
        <f t="shared" si="5002"/>
        <v>0</v>
      </c>
      <c r="BT575" s="17">
        <f t="shared" si="5036"/>
        <v>0</v>
      </c>
      <c r="BU575" s="44"/>
      <c r="BV575" s="44">
        <v>1</v>
      </c>
      <c r="BW575" s="44">
        <v>1</v>
      </c>
      <c r="BX575" s="44">
        <v>1</v>
      </c>
      <c r="BY575" s="44"/>
      <c r="BZ575" s="44"/>
      <c r="CA575" s="44"/>
      <c r="CB575" s="44"/>
      <c r="CC575" s="44"/>
      <c r="CD575" s="92"/>
      <c r="CE575" s="92"/>
      <c r="CF575" s="92"/>
      <c r="CG575" s="44"/>
      <c r="CH575" s="1"/>
      <c r="CI575" s="1">
        <v>1</v>
      </c>
      <c r="CJ575" s="1"/>
      <c r="CK575" s="383"/>
      <c r="CL575" s="383"/>
      <c r="CM575" s="383"/>
      <c r="CN575" s="1">
        <f t="shared" si="5044"/>
        <v>1</v>
      </c>
      <c r="CO575" s="1">
        <f t="shared" si="5045"/>
        <v>1</v>
      </c>
      <c r="CP575" s="20">
        <f t="shared" si="5046"/>
        <v>2.5</v>
      </c>
      <c r="CQ575" s="351"/>
      <c r="CR575" s="131">
        <f>+IF(SUM(AX575:BM575)&gt;0,1,0)+1</f>
        <v>1</v>
      </c>
      <c r="CS575" s="44">
        <v>1</v>
      </c>
      <c r="CT575" s="44">
        <v>2</v>
      </c>
      <c r="CU575" s="1"/>
      <c r="CV575" s="1"/>
      <c r="CW575" s="1">
        <v>2</v>
      </c>
      <c r="CX575" s="1"/>
      <c r="CY575" s="1">
        <v>8</v>
      </c>
      <c r="CZ575" s="44">
        <v>8</v>
      </c>
      <c r="DA575" s="17">
        <f t="shared" si="5037"/>
        <v>8</v>
      </c>
      <c r="DB575" s="359">
        <f t="shared" si="4999"/>
        <v>16</v>
      </c>
      <c r="DC575" s="359">
        <f t="shared" si="5000"/>
        <v>10</v>
      </c>
      <c r="DD575" s="44"/>
      <c r="DE575" s="44">
        <v>6</v>
      </c>
      <c r="DF575" s="44">
        <f>4*3</f>
        <v>12</v>
      </c>
      <c r="DG575" s="44"/>
      <c r="DH575" s="44"/>
      <c r="DI575" s="44">
        <f>4*4</f>
        <v>16</v>
      </c>
      <c r="DJ575" s="44"/>
      <c r="DK575" s="44"/>
      <c r="DL575" s="44"/>
      <c r="DM575" s="44"/>
      <c r="DN575" s="44"/>
      <c r="DO575" s="1"/>
      <c r="DP575" s="1"/>
      <c r="DQ575" s="17">
        <f t="shared" si="5072"/>
        <v>0</v>
      </c>
      <c r="DR575" s="17">
        <f t="shared" si="5049"/>
        <v>0</v>
      </c>
      <c r="DS575" s="17">
        <f t="shared" si="5050"/>
        <v>0</v>
      </c>
      <c r="DT575" s="17">
        <f t="shared" si="5051"/>
        <v>0</v>
      </c>
      <c r="DU575" s="17">
        <f t="shared" si="5052"/>
        <v>0</v>
      </c>
      <c r="DV575" s="17">
        <f t="shared" si="5053"/>
        <v>0</v>
      </c>
      <c r="DW575" s="1"/>
      <c r="DX575" s="1"/>
      <c r="DY575" s="20">
        <f t="shared" si="5054"/>
        <v>0</v>
      </c>
      <c r="DZ575" s="20">
        <f t="shared" si="5055"/>
        <v>0</v>
      </c>
      <c r="EA575" s="20">
        <f t="shared" si="5056"/>
        <v>0</v>
      </c>
      <c r="EB575" s="20">
        <f t="shared" si="5057"/>
        <v>0</v>
      </c>
      <c r="EC575" s="18">
        <f t="shared" si="5058"/>
        <v>0</v>
      </c>
      <c r="ED575" s="19">
        <f t="shared" si="5038"/>
        <v>0</v>
      </c>
      <c r="EE575" s="19">
        <f t="shared" si="5073"/>
        <v>6</v>
      </c>
      <c r="EF575" s="1">
        <f t="shared" si="5060"/>
        <v>8</v>
      </c>
      <c r="EG575" s="18"/>
      <c r="EH575" s="341"/>
      <c r="EI575" s="44"/>
      <c r="EJ575" s="44">
        <v>11</v>
      </c>
      <c r="EK575" s="44">
        <f>4*5.5</f>
        <v>22</v>
      </c>
      <c r="EL575" s="93"/>
      <c r="EM575" s="93"/>
      <c r="EN575" s="93">
        <v>1</v>
      </c>
      <c r="EO575" s="366"/>
      <c r="EP575" s="366"/>
      <c r="EQ575" s="374"/>
      <c r="ER575" s="374"/>
      <c r="ES575" s="374"/>
      <c r="ET575" s="374"/>
      <c r="EU575" s="18">
        <f t="shared" si="5075"/>
        <v>10</v>
      </c>
      <c r="EV575" s="18">
        <f t="shared" si="5063"/>
        <v>2</v>
      </c>
      <c r="EW575" s="341">
        <v>1</v>
      </c>
      <c r="EX575" s="341">
        <v>1</v>
      </c>
      <c r="EY575" s="341">
        <v>5</v>
      </c>
      <c r="EZ575" s="365">
        <f t="shared" si="4935"/>
        <v>0.5</v>
      </c>
      <c r="FA575" s="44"/>
      <c r="FB575" s="44"/>
      <c r="FC575" s="44"/>
      <c r="FD575" s="45"/>
      <c r="FE575" s="45"/>
      <c r="FF575" s="45"/>
      <c r="FG575" s="300"/>
      <c r="FH575" s="45"/>
      <c r="FI575" s="45"/>
      <c r="FJ575" s="45"/>
      <c r="FK575" s="44"/>
      <c r="FL575" s="44"/>
      <c r="FM575" s="44">
        <f>F575</f>
        <v>50</v>
      </c>
      <c r="FN575" s="44"/>
      <c r="FO575" s="294"/>
      <c r="FP575" s="20">
        <f t="shared" si="5064"/>
        <v>0</v>
      </c>
      <c r="FQ575" s="20">
        <f t="shared" si="5065"/>
        <v>6</v>
      </c>
      <c r="FR575" s="20">
        <f t="shared" si="5066"/>
        <v>12</v>
      </c>
      <c r="FS575" s="20">
        <f t="shared" si="5067"/>
        <v>0</v>
      </c>
      <c r="FT575" s="20">
        <f t="shared" si="5068"/>
        <v>0</v>
      </c>
      <c r="FU575" s="20">
        <f t="shared" si="5069"/>
        <v>0</v>
      </c>
      <c r="FV575" s="20">
        <f t="shared" si="5070"/>
        <v>0</v>
      </c>
      <c r="FW575" s="44"/>
    </row>
    <row r="576" spans="1:179" s="316" customFormat="1" ht="24" customHeight="1">
      <c r="A576" s="302" t="s">
        <v>659</v>
      </c>
      <c r="B576" s="46" t="s">
        <v>183</v>
      </c>
      <c r="C576" s="46"/>
      <c r="D576" s="41"/>
      <c r="E576" s="41"/>
      <c r="F576" s="41"/>
      <c r="G576" s="41"/>
      <c r="H576" s="42"/>
      <c r="I576" s="42"/>
      <c r="J576" s="303"/>
      <c r="K576" s="303"/>
      <c r="L576" s="303"/>
      <c r="M576" s="303"/>
      <c r="N576" s="42"/>
      <c r="O576" s="42"/>
      <c r="P576" s="304"/>
      <c r="Q576" s="305"/>
      <c r="R576" s="304"/>
      <c r="S576" s="303"/>
      <c r="T576" s="303"/>
      <c r="U576" s="303"/>
      <c r="V576" s="303"/>
      <c r="W576" s="303"/>
      <c r="X576" s="303"/>
      <c r="Y576" s="303"/>
      <c r="Z576" s="303"/>
      <c r="AA576" s="303"/>
      <c r="AB576" s="303"/>
      <c r="AC576" s="304">
        <f t="shared" ref="AC576:AC581" si="5077">+IF(S576=1,1,0)+IF(T576=1,1,0)</f>
        <v>0</v>
      </c>
      <c r="AD576" s="304">
        <f t="shared" ref="AD576:AD581" si="5078">+IF(U576=1,1,0)+IF(V576=1,1,0)</f>
        <v>0</v>
      </c>
      <c r="AE576" s="304">
        <f t="shared" ref="AE576:AE581" si="5079">+IF(W576=1,1,0)+IF(X576=1,1,0)</f>
        <v>0</v>
      </c>
      <c r="AF576" s="304">
        <f t="shared" ref="AF576:AF581" si="5080">+IF(Y576=1,1,0)+IF(Z576=1,1,0)</f>
        <v>0</v>
      </c>
      <c r="AG576" s="304">
        <f t="shared" ref="AG576:AG581" si="5081">+IF(AA576=1,1,0)</f>
        <v>0</v>
      </c>
      <c r="AH576" s="304">
        <f t="shared" ref="AH576:AH581" si="5082">+IF(AB576=1,1,0)</f>
        <v>0</v>
      </c>
      <c r="AI576" s="304">
        <f t="shared" ref="AI576:AI581" si="5083">+IF(S576=2,1,0)+IF(T576=2,1,0)</f>
        <v>0</v>
      </c>
      <c r="AJ576" s="304">
        <f t="shared" ref="AJ576:AJ581" si="5084">+IF(U576=2,1,0)+IF(V576=2,1,0)</f>
        <v>0</v>
      </c>
      <c r="AK576" s="304">
        <f t="shared" ref="AK576:AK581" si="5085">+IF(X576=2,1,0)+IF(W576=2,1,0)</f>
        <v>0</v>
      </c>
      <c r="AL576" s="304">
        <f t="shared" ref="AL576:AL581" si="5086">+IF(Y576=2,1,0)+IF(Z576=2,1,0)</f>
        <v>0</v>
      </c>
      <c r="AM576" s="304">
        <f t="shared" ref="AM576:AM581" si="5087">+IF(AA576=2,1,0)</f>
        <v>0</v>
      </c>
      <c r="AN576" s="304">
        <f t="shared" ref="AN576:AN581" si="5088">+IF(AB576=2,1,0)</f>
        <v>0</v>
      </c>
      <c r="AO576" s="303"/>
      <c r="AP576" s="303"/>
      <c r="AQ576" s="303"/>
      <c r="AR576" s="303"/>
      <c r="AS576" s="306">
        <f t="shared" si="4904"/>
        <v>0</v>
      </c>
      <c r="AT576" s="306">
        <f t="shared" si="4905"/>
        <v>0</v>
      </c>
      <c r="AU576" s="306">
        <f t="shared" si="4906"/>
        <v>0</v>
      </c>
      <c r="AV576" s="306">
        <f t="shared" si="5017"/>
        <v>0</v>
      </c>
      <c r="AW576" s="303"/>
      <c r="AX576" s="333"/>
      <c r="AY576" s="333"/>
      <c r="AZ576" s="333"/>
      <c r="BA576" s="333"/>
      <c r="BB576" s="333"/>
      <c r="BC576" s="333"/>
      <c r="BD576" s="303"/>
      <c r="BE576" s="303"/>
      <c r="BF576" s="303"/>
      <c r="BG576" s="303"/>
      <c r="BH576" s="303"/>
      <c r="BI576" s="303"/>
      <c r="BJ576" s="303"/>
      <c r="BK576" s="303"/>
      <c r="BL576" s="303"/>
      <c r="BM576" s="303"/>
      <c r="BN576" s="307"/>
      <c r="BO576" s="303"/>
      <c r="BP576" s="304"/>
      <c r="BQ576" s="303"/>
      <c r="BR576" s="308"/>
      <c r="BS576" s="1">
        <f t="shared" si="5002"/>
        <v>0</v>
      </c>
      <c r="BT576" s="308">
        <f t="shared" ref="BT576:BT581" si="5089">+BS576*2</f>
        <v>0</v>
      </c>
      <c r="BU576" s="303"/>
      <c r="BV576" s="303"/>
      <c r="BW576" s="303"/>
      <c r="BX576" s="303"/>
      <c r="BY576" s="303"/>
      <c r="BZ576" s="303"/>
      <c r="CA576" s="303"/>
      <c r="CB576" s="303"/>
      <c r="CC576" s="303"/>
      <c r="CD576" s="309"/>
      <c r="CE576" s="309"/>
      <c r="CF576" s="309"/>
      <c r="CG576" s="303"/>
      <c r="CH576" s="304"/>
      <c r="CI576" s="304"/>
      <c r="CJ576" s="304"/>
      <c r="CK576" s="384"/>
      <c r="CL576" s="384"/>
      <c r="CM576" s="384"/>
      <c r="CN576" s="304">
        <f t="shared" si="4909"/>
        <v>0</v>
      </c>
      <c r="CO576" s="304">
        <f t="shared" si="4910"/>
        <v>0</v>
      </c>
      <c r="CP576" s="310">
        <f t="shared" si="4911"/>
        <v>0</v>
      </c>
      <c r="CQ576" s="352"/>
      <c r="CR576" s="311">
        <f t="shared" si="4981"/>
        <v>0</v>
      </c>
      <c r="CS576" s="303"/>
      <c r="CT576" s="303"/>
      <c r="CU576" s="304"/>
      <c r="CV576" s="304"/>
      <c r="CW576" s="304"/>
      <c r="CX576" s="304"/>
      <c r="CY576" s="304"/>
      <c r="CZ576" s="303"/>
      <c r="DA576" s="308">
        <f t="shared" ref="DA576:DA581" si="5090">+CY576</f>
        <v>0</v>
      </c>
      <c r="DB576" s="359">
        <f t="shared" si="4999"/>
        <v>0</v>
      </c>
      <c r="DC576" s="359">
        <f t="shared" si="5000"/>
        <v>0</v>
      </c>
      <c r="DD576" s="303"/>
      <c r="DE576" s="303"/>
      <c r="DF576" s="303"/>
      <c r="DG576" s="303"/>
      <c r="DH576" s="303"/>
      <c r="DI576" s="303"/>
      <c r="DJ576" s="303"/>
      <c r="DK576" s="303"/>
      <c r="DL576" s="303"/>
      <c r="DM576" s="303"/>
      <c r="DN576" s="303"/>
      <c r="DO576" s="304"/>
      <c r="DP576" s="304"/>
      <c r="DQ576" s="308">
        <f t="shared" ref="DQ576:DQ583" si="5091">+IF(AND(SUM(S576:AA576)&gt;0,SUM(FA576:FF576)&gt;0),CT576,0)</f>
        <v>0</v>
      </c>
      <c r="DR576" s="308">
        <f t="shared" ref="DR576:DR583" si="5092">+IF(AND(SUM(S576:AA576)&gt;0,SUM(FA576:FF576)&gt;0),CU576,0)</f>
        <v>0</v>
      </c>
      <c r="DS576" s="308">
        <f t="shared" ref="DS576:DS583" si="5093">+IF(AND(SUM(S576:AA576)&gt;0,SUM(FA576:FF576)&gt;0),CV576,0)</f>
        <v>0</v>
      </c>
      <c r="DT576" s="308">
        <f t="shared" ref="DT576:DT583" si="5094">+IF(AND(SUM(S576:AA576)&gt;0,SUM(FA576:FF576)&gt;0),CW576,0)</f>
        <v>0</v>
      </c>
      <c r="DU576" s="308">
        <f t="shared" ref="DU576:DU583" si="5095">+IF(AND(SUM(S576:AA576)&gt;0,SUM(FA576:FF576)&gt;0),CX576,0)</f>
        <v>0</v>
      </c>
      <c r="DV576" s="308">
        <f t="shared" ref="DV576:DV583" si="5096">+IF(AND(SUM(S576:AA576)&gt;0,SUM(FA576:FF576)&gt;0),CY576,0)</f>
        <v>0</v>
      </c>
      <c r="DW576" s="304"/>
      <c r="DX576" s="304"/>
      <c r="DY576" s="310">
        <f t="shared" ref="DY576:DY583" si="5097">+IF(AND(SUM(S576:AB576)&gt;0,SUM(FA576:FF576)&gt;0,DG576&gt;=3),DG576,0)</f>
        <v>0</v>
      </c>
      <c r="DZ576" s="310">
        <f t="shared" ref="DZ576:DZ583" si="5098">+IF(AND(SUM(S576:AB576)&gt;0,SUM(FA576:FF576)&gt;0,DH576&gt;=3),DH576,0)</f>
        <v>0</v>
      </c>
      <c r="EA576" s="310">
        <f t="shared" ref="EA576:EA583" si="5099">+IF(AND(SUM(S576:AB576)&gt;0,SUM(FA576:FF576)&gt;0,DI576&gt;=3),DI576,0)</f>
        <v>0</v>
      </c>
      <c r="EB576" s="310">
        <f t="shared" ref="EB576:EB583" si="5100">+IF(AND(SUM(S576:AB576)&gt;0,SUM(FA576:FF576)&gt;0,DJ576&gt;=3),DJ576,0)</f>
        <v>0</v>
      </c>
      <c r="EC576" s="312">
        <f t="shared" si="4923"/>
        <v>0</v>
      </c>
      <c r="ED576" s="313">
        <f t="shared" ref="ED576:ED581" si="5101">+IF(EC576&lt;&gt;0,EC576*3,0)</f>
        <v>0</v>
      </c>
      <c r="EE576" s="313">
        <f t="shared" si="4925"/>
        <v>0</v>
      </c>
      <c r="EF576" s="304">
        <f t="shared" si="4926"/>
        <v>0</v>
      </c>
      <c r="EG576" s="312">
        <f t="shared" ref="EG576:EG583" si="5102">+IF(AND(CT576+EC576=0,SUM(AO576:AR576)&gt;0,SUM(DK576:DN576)&gt;0),(CU576+CV576+CW576+CX576)*2+CY576*5,(EC576+CT576-FO576)*5)+IF(AND(EC576+DQ576+CT576=0,SUM(AO576:AR576)&gt;0),SUM(CU576:CX576)*2+CY576*5,0)</f>
        <v>0</v>
      </c>
      <c r="EH576" s="344"/>
      <c r="EI576" s="303"/>
      <c r="EJ576" s="303"/>
      <c r="EK576" s="303"/>
      <c r="EL576" s="314"/>
      <c r="EM576" s="314"/>
      <c r="EN576" s="314"/>
      <c r="EO576" s="368"/>
      <c r="EP576" s="368"/>
      <c r="EQ576" s="375"/>
      <c r="ER576" s="375"/>
      <c r="ES576" s="375"/>
      <c r="ET576" s="375"/>
      <c r="EU576" s="18">
        <f t="shared" ref="EU576:EU583" si="5103">IF(SUM(CU576:CX576)&gt;0,CZ576*1+2,0)</f>
        <v>0</v>
      </c>
      <c r="EV576" s="18">
        <f t="shared" si="5063"/>
        <v>0</v>
      </c>
      <c r="EW576" s="344"/>
      <c r="EX576" s="344"/>
      <c r="EY576" s="344"/>
      <c r="EZ576" s="365">
        <f t="shared" si="4935"/>
        <v>0</v>
      </c>
      <c r="FA576" s="303"/>
      <c r="FB576" s="303"/>
      <c r="FC576" s="303"/>
      <c r="FD576" s="315"/>
      <c r="FE576" s="315"/>
      <c r="FF576" s="315"/>
      <c r="FG576" s="337"/>
      <c r="FH576" s="315"/>
      <c r="FI576" s="315"/>
      <c r="FJ576" s="315"/>
      <c r="FK576" s="303"/>
      <c r="FL576" s="303"/>
      <c r="FM576" s="303"/>
      <c r="FN576" s="303"/>
      <c r="FO576" s="333"/>
      <c r="FP576" s="20">
        <f t="shared" si="4936"/>
        <v>0</v>
      </c>
      <c r="FQ576" s="310">
        <f t="shared" ref="FQ576:FR583" si="5104">+DE576</f>
        <v>0</v>
      </c>
      <c r="FR576" s="310">
        <f t="shared" si="5104"/>
        <v>0</v>
      </c>
      <c r="FS576" s="310">
        <f t="shared" ref="FS576:FV583" si="5105">+IF(DG576&lt;3,DG576,0)</f>
        <v>0</v>
      </c>
      <c r="FT576" s="310">
        <f t="shared" si="5105"/>
        <v>0</v>
      </c>
      <c r="FU576" s="310">
        <f t="shared" si="5105"/>
        <v>0</v>
      </c>
      <c r="FV576" s="310">
        <f t="shared" si="5105"/>
        <v>0</v>
      </c>
      <c r="FW576" s="303"/>
    </row>
    <row r="577" spans="1:179" ht="24" customHeight="1">
      <c r="A577" s="40"/>
      <c r="B577" s="48" t="s">
        <v>27</v>
      </c>
      <c r="C577" s="48" t="s">
        <v>27</v>
      </c>
      <c r="D577" s="48" t="s">
        <v>165</v>
      </c>
      <c r="E577" s="48" t="s">
        <v>165</v>
      </c>
      <c r="F577" s="48">
        <v>6</v>
      </c>
      <c r="G577" s="48">
        <f t="shared" ref="G577:G580" si="5106">F577</f>
        <v>6</v>
      </c>
      <c r="H577" s="43">
        <v>1</v>
      </c>
      <c r="I577" s="43">
        <f>H577*1.5</f>
        <v>1.5</v>
      </c>
      <c r="J577" s="44"/>
      <c r="K577" s="44">
        <v>4</v>
      </c>
      <c r="L577" s="44"/>
      <c r="M577" s="44"/>
      <c r="N577" s="43"/>
      <c r="O577" s="43"/>
      <c r="P577" s="1"/>
      <c r="Q577" s="16"/>
      <c r="R577" s="1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1">
        <f t="shared" si="5077"/>
        <v>0</v>
      </c>
      <c r="AD577" s="1">
        <f t="shared" si="5078"/>
        <v>0</v>
      </c>
      <c r="AE577" s="1">
        <f t="shared" si="5079"/>
        <v>0</v>
      </c>
      <c r="AF577" s="1">
        <f t="shared" si="5080"/>
        <v>0</v>
      </c>
      <c r="AG577" s="1">
        <f t="shared" si="5081"/>
        <v>0</v>
      </c>
      <c r="AH577" s="1">
        <f t="shared" si="5082"/>
        <v>0</v>
      </c>
      <c r="AI577" s="1">
        <f t="shared" si="5083"/>
        <v>0</v>
      </c>
      <c r="AJ577" s="1">
        <f t="shared" si="5084"/>
        <v>0</v>
      </c>
      <c r="AK577" s="1">
        <f t="shared" si="5085"/>
        <v>0</v>
      </c>
      <c r="AL577" s="1">
        <f t="shared" si="5086"/>
        <v>0</v>
      </c>
      <c r="AM577" s="1">
        <f t="shared" si="5087"/>
        <v>0</v>
      </c>
      <c r="AN577" s="1">
        <f t="shared" si="5088"/>
        <v>0</v>
      </c>
      <c r="AO577" s="44"/>
      <c r="AP577" s="44"/>
      <c r="AQ577" s="44"/>
      <c r="AR577" s="44">
        <f t="shared" ref="AR577:AR586" si="5107">G577</f>
        <v>6</v>
      </c>
      <c r="AS577" s="122">
        <f t="shared" si="4904"/>
        <v>0</v>
      </c>
      <c r="AT577" s="122">
        <f t="shared" si="4905"/>
        <v>0</v>
      </c>
      <c r="AU577" s="122">
        <f t="shared" si="4906"/>
        <v>0</v>
      </c>
      <c r="AV577" s="122">
        <f t="shared" si="5017"/>
        <v>1</v>
      </c>
      <c r="AW577" s="44"/>
      <c r="AX577" s="294"/>
      <c r="AY577" s="294"/>
      <c r="AZ577" s="294"/>
      <c r="BA577" s="294"/>
      <c r="BB577" s="294"/>
      <c r="BC577" s="29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127"/>
      <c r="BO577" s="44"/>
      <c r="BP577" s="1"/>
      <c r="BQ577" s="44"/>
      <c r="BR577" s="17">
        <v>1</v>
      </c>
      <c r="BS577" s="1">
        <f t="shared" si="5002"/>
        <v>0</v>
      </c>
      <c r="BT577" s="17">
        <f t="shared" si="5089"/>
        <v>0</v>
      </c>
      <c r="BU577" s="44"/>
      <c r="BV577" s="44">
        <v>1</v>
      </c>
      <c r="BW577" s="44"/>
      <c r="BX577" s="44"/>
      <c r="BY577" s="44"/>
      <c r="BZ577" s="44"/>
      <c r="CA577" s="44"/>
      <c r="CB577" s="44"/>
      <c r="CC577" s="44"/>
      <c r="CD577" s="92"/>
      <c r="CE577" s="92"/>
      <c r="CF577" s="92"/>
      <c r="CG577" s="44"/>
      <c r="CH577" s="1"/>
      <c r="CI577" s="1"/>
      <c r="CJ577" s="1"/>
      <c r="CK577" s="383"/>
      <c r="CL577" s="383"/>
      <c r="CM577" s="383"/>
      <c r="CN577" s="1">
        <f t="shared" si="4909"/>
        <v>0</v>
      </c>
      <c r="CO577" s="1">
        <f t="shared" si="4910"/>
        <v>0</v>
      </c>
      <c r="CP577" s="20">
        <f t="shared" si="4911"/>
        <v>0</v>
      </c>
      <c r="CQ577" s="351"/>
      <c r="CR577" s="131">
        <f t="shared" si="4981"/>
        <v>0</v>
      </c>
      <c r="CS577" s="44"/>
      <c r="CT577" s="44"/>
      <c r="CU577" s="1"/>
      <c r="CV577" s="1"/>
      <c r="CW577" s="1"/>
      <c r="CX577" s="1"/>
      <c r="CY577" s="1"/>
      <c r="CZ577" s="44"/>
      <c r="DA577" s="17">
        <f t="shared" si="5090"/>
        <v>0</v>
      </c>
      <c r="DB577" s="359">
        <f t="shared" si="4999"/>
        <v>0</v>
      </c>
      <c r="DC577" s="359">
        <f t="shared" si="5000"/>
        <v>0</v>
      </c>
      <c r="DD577" s="44"/>
      <c r="DE577" s="44"/>
      <c r="DF577" s="44"/>
      <c r="DG577" s="44"/>
      <c r="DH577" s="44"/>
      <c r="DI577" s="44"/>
      <c r="DJ577" s="44"/>
      <c r="DK577" s="44"/>
      <c r="DL577" s="44"/>
      <c r="DM577" s="44"/>
      <c r="DN577" s="44"/>
      <c r="DO577" s="1"/>
      <c r="DP577" s="1"/>
      <c r="DQ577" s="17">
        <f t="shared" si="5091"/>
        <v>0</v>
      </c>
      <c r="DR577" s="17">
        <f t="shared" si="5092"/>
        <v>0</v>
      </c>
      <c r="DS577" s="17">
        <f t="shared" si="5093"/>
        <v>0</v>
      </c>
      <c r="DT577" s="17">
        <f t="shared" si="5094"/>
        <v>0</v>
      </c>
      <c r="DU577" s="17">
        <f t="shared" si="5095"/>
        <v>0</v>
      </c>
      <c r="DV577" s="17">
        <f t="shared" si="5096"/>
        <v>0</v>
      </c>
      <c r="DW577" s="1"/>
      <c r="DX577" s="1"/>
      <c r="DY577" s="20">
        <f t="shared" si="5097"/>
        <v>0</v>
      </c>
      <c r="DZ577" s="20">
        <f t="shared" si="5098"/>
        <v>0</v>
      </c>
      <c r="EA577" s="20">
        <f t="shared" si="5099"/>
        <v>0</v>
      </c>
      <c r="EB577" s="20">
        <f t="shared" si="5100"/>
        <v>0</v>
      </c>
      <c r="EC577" s="18">
        <f t="shared" si="4923"/>
        <v>0</v>
      </c>
      <c r="ED577" s="19">
        <f t="shared" si="5101"/>
        <v>0</v>
      </c>
      <c r="EE577" s="19">
        <f t="shared" si="4925"/>
        <v>0</v>
      </c>
      <c r="EF577" s="1">
        <f t="shared" si="4926"/>
        <v>0</v>
      </c>
      <c r="EG577" s="18">
        <f t="shared" si="5102"/>
        <v>0</v>
      </c>
      <c r="EH577" s="341"/>
      <c r="EI577" s="44"/>
      <c r="EJ577" s="44"/>
      <c r="EK577" s="44"/>
      <c r="EL577" s="93"/>
      <c r="EM577" s="93"/>
      <c r="EN577" s="93"/>
      <c r="EO577" s="366"/>
      <c r="EP577" s="366"/>
      <c r="EQ577" s="374"/>
      <c r="ER577" s="374"/>
      <c r="ES577" s="374"/>
      <c r="ET577" s="374"/>
      <c r="EU577" s="18">
        <f t="shared" si="5103"/>
        <v>0</v>
      </c>
      <c r="EV577" s="18">
        <f t="shared" si="5063"/>
        <v>0</v>
      </c>
      <c r="EW577" s="341"/>
      <c r="EX577" s="341"/>
      <c r="EY577" s="341"/>
      <c r="EZ577" s="365">
        <f t="shared" si="4935"/>
        <v>0</v>
      </c>
      <c r="FA577" s="44"/>
      <c r="FB577" s="44"/>
      <c r="FC577" s="44"/>
      <c r="FD577" s="45"/>
      <c r="FE577" s="45"/>
      <c r="FF577" s="45"/>
      <c r="FG577" s="300"/>
      <c r="FH577" s="45"/>
      <c r="FI577" s="45"/>
      <c r="FJ577" s="45"/>
      <c r="FK577" s="44"/>
      <c r="FL577" s="44"/>
      <c r="FM577" s="44"/>
      <c r="FN577" s="44"/>
      <c r="FO577" s="294"/>
      <c r="FP577" s="20">
        <f t="shared" si="4936"/>
        <v>0</v>
      </c>
      <c r="FQ577" s="20">
        <f t="shared" si="5104"/>
        <v>0</v>
      </c>
      <c r="FR577" s="20">
        <f t="shared" si="5104"/>
        <v>0</v>
      </c>
      <c r="FS577" s="20">
        <f t="shared" si="5105"/>
        <v>0</v>
      </c>
      <c r="FT577" s="20">
        <f t="shared" si="5105"/>
        <v>0</v>
      </c>
      <c r="FU577" s="20">
        <f t="shared" si="5105"/>
        <v>0</v>
      </c>
      <c r="FV577" s="20">
        <f t="shared" si="5105"/>
        <v>0</v>
      </c>
      <c r="FW577" s="44"/>
    </row>
    <row r="578" spans="1:179" ht="24" customHeight="1">
      <c r="A578" s="40"/>
      <c r="B578" s="48">
        <v>1</v>
      </c>
      <c r="C578" s="48">
        <f t="shared" ref="C578:C580" si="5108">B578</f>
        <v>1</v>
      </c>
      <c r="D578" s="48" t="s">
        <v>187</v>
      </c>
      <c r="E578" s="48" t="s">
        <v>187</v>
      </c>
      <c r="F578" s="48">
        <v>16</v>
      </c>
      <c r="G578" s="48">
        <f t="shared" si="5106"/>
        <v>16</v>
      </c>
      <c r="H578" s="43"/>
      <c r="I578" s="43"/>
      <c r="J578" s="44"/>
      <c r="K578" s="44"/>
      <c r="L578" s="44"/>
      <c r="M578" s="44"/>
      <c r="N578" s="43"/>
      <c r="O578" s="43"/>
      <c r="P578" s="1"/>
      <c r="Q578" s="16"/>
      <c r="R578" s="1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1">
        <f t="shared" si="5077"/>
        <v>0</v>
      </c>
      <c r="AD578" s="1">
        <f t="shared" si="5078"/>
        <v>0</v>
      </c>
      <c r="AE578" s="1">
        <f t="shared" si="5079"/>
        <v>0</v>
      </c>
      <c r="AF578" s="1">
        <f t="shared" si="5080"/>
        <v>0</v>
      </c>
      <c r="AG578" s="1">
        <f t="shared" si="5081"/>
        <v>0</v>
      </c>
      <c r="AH578" s="1">
        <f t="shared" si="5082"/>
        <v>0</v>
      </c>
      <c r="AI578" s="1">
        <f t="shared" si="5083"/>
        <v>0</v>
      </c>
      <c r="AJ578" s="1">
        <f t="shared" si="5084"/>
        <v>0</v>
      </c>
      <c r="AK578" s="1">
        <f t="shared" si="5085"/>
        <v>0</v>
      </c>
      <c r="AL578" s="1">
        <f t="shared" si="5086"/>
        <v>0</v>
      </c>
      <c r="AM578" s="1">
        <f t="shared" si="5087"/>
        <v>0</v>
      </c>
      <c r="AN578" s="1">
        <f t="shared" si="5088"/>
        <v>0</v>
      </c>
      <c r="AO578" s="44"/>
      <c r="AP578" s="44"/>
      <c r="AQ578" s="44"/>
      <c r="AR578" s="44">
        <f t="shared" si="5107"/>
        <v>16</v>
      </c>
      <c r="AS578" s="122">
        <f t="shared" si="4904"/>
        <v>0</v>
      </c>
      <c r="AT578" s="122">
        <f t="shared" si="4905"/>
        <v>0</v>
      </c>
      <c r="AU578" s="122">
        <f t="shared" si="4906"/>
        <v>0</v>
      </c>
      <c r="AV578" s="122">
        <f t="shared" si="5017"/>
        <v>1</v>
      </c>
      <c r="AW578" s="44"/>
      <c r="AX578" s="294"/>
      <c r="AY578" s="294"/>
      <c r="AZ578" s="294"/>
      <c r="BA578" s="294"/>
      <c r="BB578" s="294"/>
      <c r="BC578" s="29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127"/>
      <c r="BO578" s="44"/>
      <c r="BP578" s="1"/>
      <c r="BQ578" s="44"/>
      <c r="BR578" s="17">
        <v>2</v>
      </c>
      <c r="BS578" s="1">
        <f t="shared" si="5002"/>
        <v>0</v>
      </c>
      <c r="BT578" s="17">
        <f t="shared" si="5089"/>
        <v>0</v>
      </c>
      <c r="BU578" s="44"/>
      <c r="BV578" s="44">
        <v>1</v>
      </c>
      <c r="BW578" s="44"/>
      <c r="BX578" s="44"/>
      <c r="BY578" s="44"/>
      <c r="BZ578" s="44"/>
      <c r="CA578" s="44"/>
      <c r="CB578" s="44"/>
      <c r="CC578" s="44"/>
      <c r="CD578" s="92"/>
      <c r="CE578" s="92"/>
      <c r="CF578" s="92"/>
      <c r="CG578" s="44"/>
      <c r="CH578" s="1"/>
      <c r="CI578" s="1"/>
      <c r="CJ578" s="1"/>
      <c r="CK578" s="383"/>
      <c r="CL578" s="383"/>
      <c r="CM578" s="383"/>
      <c r="CN578" s="1">
        <f t="shared" si="4909"/>
        <v>0</v>
      </c>
      <c r="CO578" s="1">
        <f t="shared" si="4910"/>
        <v>0</v>
      </c>
      <c r="CP578" s="20">
        <f t="shared" si="4911"/>
        <v>0</v>
      </c>
      <c r="CQ578" s="351"/>
      <c r="CR578" s="131">
        <f t="shared" si="4981"/>
        <v>0</v>
      </c>
      <c r="CS578" s="44"/>
      <c r="CT578" s="44"/>
      <c r="CU578" s="1"/>
      <c r="CV578" s="1"/>
      <c r="CW578" s="1"/>
      <c r="CX578" s="1"/>
      <c r="CY578" s="1"/>
      <c r="CZ578" s="44"/>
      <c r="DA578" s="17">
        <f t="shared" si="5090"/>
        <v>0</v>
      </c>
      <c r="DB578" s="359">
        <f t="shared" si="4999"/>
        <v>0</v>
      </c>
      <c r="DC578" s="359">
        <f t="shared" si="5000"/>
        <v>0</v>
      </c>
      <c r="DD578" s="44"/>
      <c r="DE578" s="44"/>
      <c r="DF578" s="44"/>
      <c r="DG578" s="44"/>
      <c r="DH578" s="44"/>
      <c r="DI578" s="44"/>
      <c r="DJ578" s="44"/>
      <c r="DK578" s="44"/>
      <c r="DL578" s="44"/>
      <c r="DM578" s="44"/>
      <c r="DN578" s="44"/>
      <c r="DO578" s="1"/>
      <c r="DP578" s="1"/>
      <c r="DQ578" s="17">
        <f t="shared" si="5091"/>
        <v>0</v>
      </c>
      <c r="DR578" s="17">
        <f t="shared" si="5092"/>
        <v>0</v>
      </c>
      <c r="DS578" s="17">
        <f t="shared" si="5093"/>
        <v>0</v>
      </c>
      <c r="DT578" s="17">
        <f t="shared" si="5094"/>
        <v>0</v>
      </c>
      <c r="DU578" s="17">
        <f t="shared" si="5095"/>
        <v>0</v>
      </c>
      <c r="DV578" s="17">
        <f t="shared" si="5096"/>
        <v>0</v>
      </c>
      <c r="DW578" s="1"/>
      <c r="DX578" s="1"/>
      <c r="DY578" s="20">
        <f t="shared" si="5097"/>
        <v>0</v>
      </c>
      <c r="DZ578" s="20">
        <f t="shared" si="5098"/>
        <v>0</v>
      </c>
      <c r="EA578" s="20">
        <f t="shared" si="5099"/>
        <v>0</v>
      </c>
      <c r="EB578" s="20">
        <f t="shared" si="5100"/>
        <v>0</v>
      </c>
      <c r="EC578" s="18">
        <f t="shared" si="4923"/>
        <v>0</v>
      </c>
      <c r="ED578" s="19">
        <f t="shared" si="5101"/>
        <v>0</v>
      </c>
      <c r="EE578" s="19">
        <f t="shared" si="4925"/>
        <v>0</v>
      </c>
      <c r="EF578" s="1">
        <f t="shared" si="4926"/>
        <v>0</v>
      </c>
      <c r="EG578" s="18">
        <f t="shared" si="5102"/>
        <v>0</v>
      </c>
      <c r="EH578" s="341"/>
      <c r="EI578" s="44"/>
      <c r="EJ578" s="44"/>
      <c r="EK578" s="44"/>
      <c r="EL578" s="93"/>
      <c r="EM578" s="93"/>
      <c r="EN578" s="93"/>
      <c r="EO578" s="366"/>
      <c r="EP578" s="366"/>
      <c r="EQ578" s="374"/>
      <c r="ER578" s="374"/>
      <c r="ES578" s="374"/>
      <c r="ET578" s="374"/>
      <c r="EU578" s="18">
        <f t="shared" si="5103"/>
        <v>0</v>
      </c>
      <c r="EV578" s="18">
        <f t="shared" si="5063"/>
        <v>0</v>
      </c>
      <c r="EW578" s="341"/>
      <c r="EX578" s="341"/>
      <c r="EY578" s="341"/>
      <c r="EZ578" s="365">
        <f t="shared" si="4935"/>
        <v>0</v>
      </c>
      <c r="FA578" s="44"/>
      <c r="FB578" s="44"/>
      <c r="FC578" s="44"/>
      <c r="FD578" s="45"/>
      <c r="FE578" s="45"/>
      <c r="FF578" s="45"/>
      <c r="FG578" s="300"/>
      <c r="FH578" s="45"/>
      <c r="FI578" s="45"/>
      <c r="FJ578" s="45"/>
      <c r="FK578" s="44"/>
      <c r="FL578" s="44"/>
      <c r="FM578" s="44"/>
      <c r="FN578" s="44"/>
      <c r="FO578" s="294"/>
      <c r="FP578" s="20">
        <f t="shared" si="4936"/>
        <v>0</v>
      </c>
      <c r="FQ578" s="20">
        <f t="shared" si="5104"/>
        <v>0</v>
      </c>
      <c r="FR578" s="20">
        <f t="shared" si="5104"/>
        <v>0</v>
      </c>
      <c r="FS578" s="20">
        <f t="shared" si="5105"/>
        <v>0</v>
      </c>
      <c r="FT578" s="20">
        <f t="shared" si="5105"/>
        <v>0</v>
      </c>
      <c r="FU578" s="20">
        <f t="shared" si="5105"/>
        <v>0</v>
      </c>
      <c r="FV578" s="20">
        <f t="shared" si="5105"/>
        <v>0</v>
      </c>
      <c r="FW578" s="44"/>
    </row>
    <row r="579" spans="1:179" ht="24" customHeight="1">
      <c r="A579" s="40"/>
      <c r="B579" s="48">
        <v>2</v>
      </c>
      <c r="C579" s="48">
        <f t="shared" si="5108"/>
        <v>2</v>
      </c>
      <c r="D579" s="48" t="s">
        <v>44</v>
      </c>
      <c r="E579" s="48" t="s">
        <v>44</v>
      </c>
      <c r="F579" s="48">
        <v>32</v>
      </c>
      <c r="G579" s="48">
        <f t="shared" si="5106"/>
        <v>32</v>
      </c>
      <c r="H579" s="43"/>
      <c r="I579" s="43"/>
      <c r="J579" s="44"/>
      <c r="K579" s="44"/>
      <c r="L579" s="44"/>
      <c r="M579" s="44"/>
      <c r="N579" s="43"/>
      <c r="O579" s="43"/>
      <c r="P579" s="1"/>
      <c r="Q579" s="16"/>
      <c r="R579" s="1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1">
        <f t="shared" si="5077"/>
        <v>0</v>
      </c>
      <c r="AD579" s="1">
        <f t="shared" si="5078"/>
        <v>0</v>
      </c>
      <c r="AE579" s="1">
        <f t="shared" si="5079"/>
        <v>0</v>
      </c>
      <c r="AF579" s="1">
        <f t="shared" si="5080"/>
        <v>0</v>
      </c>
      <c r="AG579" s="1">
        <f t="shared" si="5081"/>
        <v>0</v>
      </c>
      <c r="AH579" s="1">
        <f t="shared" si="5082"/>
        <v>0</v>
      </c>
      <c r="AI579" s="1">
        <f t="shared" si="5083"/>
        <v>0</v>
      </c>
      <c r="AJ579" s="1">
        <f t="shared" si="5084"/>
        <v>0</v>
      </c>
      <c r="AK579" s="1">
        <f t="shared" si="5085"/>
        <v>0</v>
      </c>
      <c r="AL579" s="1">
        <f t="shared" si="5086"/>
        <v>0</v>
      </c>
      <c r="AM579" s="1">
        <f t="shared" si="5087"/>
        <v>0</v>
      </c>
      <c r="AN579" s="1">
        <f t="shared" si="5088"/>
        <v>0</v>
      </c>
      <c r="AO579" s="44"/>
      <c r="AP579" s="44"/>
      <c r="AQ579" s="44"/>
      <c r="AR579" s="44">
        <f t="shared" si="5107"/>
        <v>32</v>
      </c>
      <c r="AS579" s="122">
        <f t="shared" si="4904"/>
        <v>0</v>
      </c>
      <c r="AT579" s="122">
        <f t="shared" si="4905"/>
        <v>0</v>
      </c>
      <c r="AU579" s="122">
        <f t="shared" si="4906"/>
        <v>0</v>
      </c>
      <c r="AV579" s="122">
        <f t="shared" si="5017"/>
        <v>1</v>
      </c>
      <c r="AW579" s="44"/>
      <c r="AX579" s="294"/>
      <c r="AY579" s="294"/>
      <c r="AZ579" s="294"/>
      <c r="BA579" s="294"/>
      <c r="BB579" s="294"/>
      <c r="BC579" s="29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127"/>
      <c r="BO579" s="44"/>
      <c r="BP579" s="1"/>
      <c r="BQ579" s="44"/>
      <c r="BR579" s="17">
        <v>2</v>
      </c>
      <c r="BS579" s="1">
        <f t="shared" si="5002"/>
        <v>0</v>
      </c>
      <c r="BT579" s="17">
        <f t="shared" si="5089"/>
        <v>0</v>
      </c>
      <c r="BU579" s="44"/>
      <c r="BV579" s="44">
        <v>1</v>
      </c>
      <c r="BW579" s="44"/>
      <c r="BX579" s="44"/>
      <c r="BY579" s="44"/>
      <c r="BZ579" s="44"/>
      <c r="CA579" s="44"/>
      <c r="CB579" s="44"/>
      <c r="CC579" s="44"/>
      <c r="CD579" s="92"/>
      <c r="CE579" s="92"/>
      <c r="CF579" s="92"/>
      <c r="CG579" s="44"/>
      <c r="CH579" s="1"/>
      <c r="CI579" s="1"/>
      <c r="CJ579" s="1"/>
      <c r="CK579" s="383"/>
      <c r="CL579" s="383"/>
      <c r="CM579" s="383"/>
      <c r="CN579" s="1">
        <f t="shared" si="4909"/>
        <v>0</v>
      </c>
      <c r="CO579" s="1">
        <f t="shared" si="4910"/>
        <v>0</v>
      </c>
      <c r="CP579" s="20">
        <f t="shared" si="4911"/>
        <v>0</v>
      </c>
      <c r="CQ579" s="351"/>
      <c r="CR579" s="131">
        <f t="shared" si="4981"/>
        <v>0</v>
      </c>
      <c r="CS579" s="44"/>
      <c r="CT579" s="44"/>
      <c r="CU579" s="1"/>
      <c r="CV579" s="1"/>
      <c r="CW579" s="1"/>
      <c r="CX579" s="1"/>
      <c r="CY579" s="1"/>
      <c r="CZ579" s="44"/>
      <c r="DA579" s="17">
        <f t="shared" si="5090"/>
        <v>0</v>
      </c>
      <c r="DB579" s="359">
        <f t="shared" si="4999"/>
        <v>0</v>
      </c>
      <c r="DC579" s="359">
        <f t="shared" si="5000"/>
        <v>0</v>
      </c>
      <c r="DD579" s="44"/>
      <c r="DE579" s="44"/>
      <c r="DF579" s="44"/>
      <c r="DG579" s="44"/>
      <c r="DH579" s="44"/>
      <c r="DI579" s="44"/>
      <c r="DJ579" s="44"/>
      <c r="DK579" s="44"/>
      <c r="DL579" s="44"/>
      <c r="DM579" s="44"/>
      <c r="DN579" s="44"/>
      <c r="DO579" s="1"/>
      <c r="DP579" s="1"/>
      <c r="DQ579" s="17">
        <f t="shared" si="5091"/>
        <v>0</v>
      </c>
      <c r="DR579" s="17">
        <f t="shared" si="5092"/>
        <v>0</v>
      </c>
      <c r="DS579" s="17">
        <f t="shared" si="5093"/>
        <v>0</v>
      </c>
      <c r="DT579" s="17">
        <f t="shared" si="5094"/>
        <v>0</v>
      </c>
      <c r="DU579" s="17">
        <f t="shared" si="5095"/>
        <v>0</v>
      </c>
      <c r="DV579" s="17">
        <f t="shared" si="5096"/>
        <v>0</v>
      </c>
      <c r="DW579" s="1"/>
      <c r="DX579" s="1"/>
      <c r="DY579" s="20">
        <f t="shared" si="5097"/>
        <v>0</v>
      </c>
      <c r="DZ579" s="20">
        <f t="shared" si="5098"/>
        <v>0</v>
      </c>
      <c r="EA579" s="20">
        <f t="shared" si="5099"/>
        <v>0</v>
      </c>
      <c r="EB579" s="20">
        <f t="shared" si="5100"/>
        <v>0</v>
      </c>
      <c r="EC579" s="18">
        <f t="shared" si="4923"/>
        <v>0</v>
      </c>
      <c r="ED579" s="19">
        <f t="shared" si="5101"/>
        <v>0</v>
      </c>
      <c r="EE579" s="19">
        <f t="shared" si="4925"/>
        <v>0</v>
      </c>
      <c r="EF579" s="1">
        <f t="shared" si="4926"/>
        <v>0</v>
      </c>
      <c r="EG579" s="18">
        <f t="shared" si="5102"/>
        <v>0</v>
      </c>
      <c r="EH579" s="341"/>
      <c r="EI579" s="44"/>
      <c r="EJ579" s="44"/>
      <c r="EK579" s="44"/>
      <c r="EL579" s="93"/>
      <c r="EM579" s="93"/>
      <c r="EN579" s="93"/>
      <c r="EO579" s="366"/>
      <c r="EP579" s="366"/>
      <c r="EQ579" s="374"/>
      <c r="ER579" s="374"/>
      <c r="ES579" s="374"/>
      <c r="ET579" s="374"/>
      <c r="EU579" s="18">
        <f t="shared" si="5103"/>
        <v>0</v>
      </c>
      <c r="EV579" s="18">
        <f t="shared" si="5063"/>
        <v>0</v>
      </c>
      <c r="EW579" s="341"/>
      <c r="EX579" s="341"/>
      <c r="EY579" s="341"/>
      <c r="EZ579" s="365">
        <f t="shared" si="4935"/>
        <v>0</v>
      </c>
      <c r="FA579" s="44"/>
      <c r="FB579" s="44"/>
      <c r="FC579" s="44"/>
      <c r="FD579" s="45"/>
      <c r="FE579" s="45"/>
      <c r="FF579" s="45"/>
      <c r="FG579" s="300"/>
      <c r="FH579" s="45"/>
      <c r="FI579" s="45"/>
      <c r="FJ579" s="45"/>
      <c r="FK579" s="44"/>
      <c r="FL579" s="44"/>
      <c r="FM579" s="44"/>
      <c r="FN579" s="44"/>
      <c r="FO579" s="294"/>
      <c r="FP579" s="20">
        <f t="shared" si="4936"/>
        <v>0</v>
      </c>
      <c r="FQ579" s="20">
        <f t="shared" si="5104"/>
        <v>0</v>
      </c>
      <c r="FR579" s="20">
        <f t="shared" si="5104"/>
        <v>0</v>
      </c>
      <c r="FS579" s="20">
        <f t="shared" si="5105"/>
        <v>0</v>
      </c>
      <c r="FT579" s="20">
        <f t="shared" si="5105"/>
        <v>0</v>
      </c>
      <c r="FU579" s="20">
        <f t="shared" si="5105"/>
        <v>0</v>
      </c>
      <c r="FV579" s="20">
        <f t="shared" si="5105"/>
        <v>0</v>
      </c>
      <c r="FW579" s="44"/>
    </row>
    <row r="580" spans="1:179" ht="24" customHeight="1">
      <c r="A580" s="40"/>
      <c r="B580" s="48">
        <v>3</v>
      </c>
      <c r="C580" s="48">
        <f t="shared" si="5108"/>
        <v>3</v>
      </c>
      <c r="D580" s="48" t="s">
        <v>44</v>
      </c>
      <c r="E580" s="48" t="str">
        <f>D580</f>
        <v>LT8,5</v>
      </c>
      <c r="F580" s="48">
        <v>28</v>
      </c>
      <c r="G580" s="48">
        <f t="shared" si="5106"/>
        <v>28</v>
      </c>
      <c r="H580" s="43"/>
      <c r="I580" s="43"/>
      <c r="J580" s="44"/>
      <c r="K580" s="44"/>
      <c r="L580" s="44"/>
      <c r="M580" s="44"/>
      <c r="N580" s="43"/>
      <c r="O580" s="43"/>
      <c r="P580" s="1"/>
      <c r="Q580" s="16"/>
      <c r="R580" s="1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1">
        <f t="shared" si="5077"/>
        <v>0</v>
      </c>
      <c r="AD580" s="1">
        <f t="shared" si="5078"/>
        <v>0</v>
      </c>
      <c r="AE580" s="1">
        <f t="shared" si="5079"/>
        <v>0</v>
      </c>
      <c r="AF580" s="1">
        <f t="shared" si="5080"/>
        <v>0</v>
      </c>
      <c r="AG580" s="1">
        <f t="shared" si="5081"/>
        <v>0</v>
      </c>
      <c r="AH580" s="1">
        <f t="shared" si="5082"/>
        <v>0</v>
      </c>
      <c r="AI580" s="1">
        <f t="shared" si="5083"/>
        <v>0</v>
      </c>
      <c r="AJ580" s="1">
        <f t="shared" si="5084"/>
        <v>0</v>
      </c>
      <c r="AK580" s="1">
        <f t="shared" si="5085"/>
        <v>0</v>
      </c>
      <c r="AL580" s="1">
        <f t="shared" si="5086"/>
        <v>0</v>
      </c>
      <c r="AM580" s="1">
        <f t="shared" si="5087"/>
        <v>0</v>
      </c>
      <c r="AN580" s="1">
        <f t="shared" si="5088"/>
        <v>0</v>
      </c>
      <c r="AO580" s="44"/>
      <c r="AP580" s="44"/>
      <c r="AQ580" s="44"/>
      <c r="AR580" s="44">
        <f t="shared" si="5107"/>
        <v>28</v>
      </c>
      <c r="AS580" s="122">
        <f t="shared" si="4904"/>
        <v>0</v>
      </c>
      <c r="AT580" s="122">
        <f t="shared" si="4905"/>
        <v>0</v>
      </c>
      <c r="AU580" s="122">
        <f t="shared" si="4906"/>
        <v>0</v>
      </c>
      <c r="AV580" s="122">
        <f t="shared" si="5017"/>
        <v>1</v>
      </c>
      <c r="AW580" s="44"/>
      <c r="AX580" s="294"/>
      <c r="AY580" s="294"/>
      <c r="AZ580" s="294"/>
      <c r="BA580" s="294"/>
      <c r="BB580" s="294"/>
      <c r="BC580" s="29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127"/>
      <c r="BO580" s="44"/>
      <c r="BP580" s="1"/>
      <c r="BQ580" s="44"/>
      <c r="BR580" s="17">
        <v>2</v>
      </c>
      <c r="BS580" s="1">
        <f t="shared" si="5002"/>
        <v>0</v>
      </c>
      <c r="BT580" s="17">
        <f t="shared" si="5089"/>
        <v>0</v>
      </c>
      <c r="BU580" s="44"/>
      <c r="BV580" s="44">
        <v>1</v>
      </c>
      <c r="BW580" s="44"/>
      <c r="BX580" s="44"/>
      <c r="BY580" s="44"/>
      <c r="BZ580" s="44"/>
      <c r="CA580" s="44"/>
      <c r="CB580" s="44"/>
      <c r="CC580" s="44"/>
      <c r="CD580" s="92"/>
      <c r="CE580" s="92"/>
      <c r="CF580" s="92"/>
      <c r="CG580" s="44"/>
      <c r="CH580" s="1"/>
      <c r="CI580" s="1"/>
      <c r="CJ580" s="1"/>
      <c r="CK580" s="383"/>
      <c r="CL580" s="383"/>
      <c r="CM580" s="383"/>
      <c r="CN580" s="1">
        <f t="shared" si="4909"/>
        <v>0</v>
      </c>
      <c r="CO580" s="1">
        <f t="shared" si="4910"/>
        <v>0</v>
      </c>
      <c r="CP580" s="20">
        <f t="shared" si="4911"/>
        <v>0</v>
      </c>
      <c r="CQ580" s="351"/>
      <c r="CR580" s="131">
        <f t="shared" si="4981"/>
        <v>0</v>
      </c>
      <c r="CS580" s="44"/>
      <c r="CT580" s="44"/>
      <c r="CU580" s="1"/>
      <c r="CV580" s="1"/>
      <c r="CW580" s="1"/>
      <c r="CX580" s="1"/>
      <c r="CY580" s="1"/>
      <c r="CZ580" s="44"/>
      <c r="DA580" s="17">
        <f t="shared" si="5090"/>
        <v>0</v>
      </c>
      <c r="DB580" s="359">
        <f t="shared" si="4999"/>
        <v>0</v>
      </c>
      <c r="DC580" s="359">
        <f t="shared" si="5000"/>
        <v>0</v>
      </c>
      <c r="DD580" s="44"/>
      <c r="DE580" s="44"/>
      <c r="DF580" s="44"/>
      <c r="DG580" s="44"/>
      <c r="DH580" s="44"/>
      <c r="DI580" s="44"/>
      <c r="DJ580" s="44"/>
      <c r="DK580" s="44"/>
      <c r="DL580" s="44"/>
      <c r="DM580" s="44"/>
      <c r="DN580" s="44"/>
      <c r="DO580" s="1"/>
      <c r="DP580" s="1"/>
      <c r="DQ580" s="17">
        <f t="shared" si="5091"/>
        <v>0</v>
      </c>
      <c r="DR580" s="17">
        <f t="shared" si="5092"/>
        <v>0</v>
      </c>
      <c r="DS580" s="17">
        <f t="shared" si="5093"/>
        <v>0</v>
      </c>
      <c r="DT580" s="17">
        <f t="shared" si="5094"/>
        <v>0</v>
      </c>
      <c r="DU580" s="17">
        <f t="shared" si="5095"/>
        <v>0</v>
      </c>
      <c r="DV580" s="17">
        <f t="shared" si="5096"/>
        <v>0</v>
      </c>
      <c r="DW580" s="1"/>
      <c r="DX580" s="1"/>
      <c r="DY580" s="20">
        <f t="shared" si="5097"/>
        <v>0</v>
      </c>
      <c r="DZ580" s="20">
        <f t="shared" si="5098"/>
        <v>0</v>
      </c>
      <c r="EA580" s="20">
        <f t="shared" si="5099"/>
        <v>0</v>
      </c>
      <c r="EB580" s="20">
        <f t="shared" si="5100"/>
        <v>0</v>
      </c>
      <c r="EC580" s="18">
        <f t="shared" si="4923"/>
        <v>0</v>
      </c>
      <c r="ED580" s="19">
        <f t="shared" si="5101"/>
        <v>0</v>
      </c>
      <c r="EE580" s="19">
        <f t="shared" si="4925"/>
        <v>0</v>
      </c>
      <c r="EF580" s="1">
        <f t="shared" si="4926"/>
        <v>0</v>
      </c>
      <c r="EG580" s="18">
        <f t="shared" si="5102"/>
        <v>0</v>
      </c>
      <c r="EH580" s="341"/>
      <c r="EI580" s="44"/>
      <c r="EJ580" s="44"/>
      <c r="EK580" s="44"/>
      <c r="EL580" s="93"/>
      <c r="EM580" s="93"/>
      <c r="EN580" s="93"/>
      <c r="EO580" s="366"/>
      <c r="EP580" s="366"/>
      <c r="EQ580" s="374"/>
      <c r="ER580" s="374"/>
      <c r="ES580" s="374"/>
      <c r="ET580" s="374"/>
      <c r="EU580" s="18">
        <f t="shared" si="5103"/>
        <v>0</v>
      </c>
      <c r="EV580" s="18">
        <f t="shared" si="5063"/>
        <v>0</v>
      </c>
      <c r="EW580" s="341"/>
      <c r="EX580" s="341"/>
      <c r="EY580" s="341"/>
      <c r="EZ580" s="365">
        <f t="shared" si="4935"/>
        <v>0</v>
      </c>
      <c r="FA580" s="44"/>
      <c r="FB580" s="44"/>
      <c r="FC580" s="44"/>
      <c r="FD580" s="45"/>
      <c r="FE580" s="45"/>
      <c r="FF580" s="45"/>
      <c r="FG580" s="300"/>
      <c r="FH580" s="45"/>
      <c r="FI580" s="45"/>
      <c r="FJ580" s="45"/>
      <c r="FK580" s="44"/>
      <c r="FL580" s="44"/>
      <c r="FM580" s="44"/>
      <c r="FN580" s="44"/>
      <c r="FO580" s="294"/>
      <c r="FP580" s="20">
        <f t="shared" si="4936"/>
        <v>0</v>
      </c>
      <c r="FQ580" s="20">
        <f t="shared" si="5104"/>
        <v>0</v>
      </c>
      <c r="FR580" s="20">
        <f t="shared" si="5104"/>
        <v>0</v>
      </c>
      <c r="FS580" s="20">
        <f t="shared" si="5105"/>
        <v>0</v>
      </c>
      <c r="FT580" s="20">
        <f t="shared" si="5105"/>
        <v>0</v>
      </c>
      <c r="FU580" s="20">
        <f t="shared" si="5105"/>
        <v>0</v>
      </c>
      <c r="FV580" s="20">
        <f t="shared" si="5105"/>
        <v>0</v>
      </c>
      <c r="FW580" s="44"/>
    </row>
    <row r="581" spans="1:179" ht="24" customHeight="1">
      <c r="A581" s="40"/>
      <c r="B581" s="48"/>
      <c r="C581" s="48" t="s">
        <v>184</v>
      </c>
      <c r="D581" s="48"/>
      <c r="E581" s="48" t="s">
        <v>44</v>
      </c>
      <c r="F581" s="48"/>
      <c r="G581" s="48">
        <v>22</v>
      </c>
      <c r="H581" s="43"/>
      <c r="I581" s="43"/>
      <c r="J581" s="44"/>
      <c r="K581" s="44"/>
      <c r="L581" s="44"/>
      <c r="M581" s="44"/>
      <c r="N581" s="43"/>
      <c r="O581" s="43"/>
      <c r="P581" s="1"/>
      <c r="Q581" s="16"/>
      <c r="R581" s="1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1">
        <f t="shared" si="5077"/>
        <v>0</v>
      </c>
      <c r="AD581" s="1">
        <f t="shared" si="5078"/>
        <v>0</v>
      </c>
      <c r="AE581" s="1">
        <f t="shared" si="5079"/>
        <v>0</v>
      </c>
      <c r="AF581" s="1">
        <f t="shared" si="5080"/>
        <v>0</v>
      </c>
      <c r="AG581" s="1">
        <f t="shared" si="5081"/>
        <v>0</v>
      </c>
      <c r="AH581" s="1">
        <f t="shared" si="5082"/>
        <v>0</v>
      </c>
      <c r="AI581" s="1">
        <f t="shared" si="5083"/>
        <v>0</v>
      </c>
      <c r="AJ581" s="1">
        <f t="shared" si="5084"/>
        <v>0</v>
      </c>
      <c r="AK581" s="1">
        <f t="shared" si="5085"/>
        <v>0</v>
      </c>
      <c r="AL581" s="1">
        <f t="shared" si="5086"/>
        <v>0</v>
      </c>
      <c r="AM581" s="1">
        <f t="shared" si="5087"/>
        <v>0</v>
      </c>
      <c r="AN581" s="1">
        <f t="shared" si="5088"/>
        <v>0</v>
      </c>
      <c r="AO581" s="44"/>
      <c r="AP581" s="44"/>
      <c r="AQ581" s="44"/>
      <c r="AR581" s="44">
        <f t="shared" si="5107"/>
        <v>22</v>
      </c>
      <c r="AS581" s="122">
        <f t="shared" si="4904"/>
        <v>0</v>
      </c>
      <c r="AT581" s="122">
        <f t="shared" si="4905"/>
        <v>0</v>
      </c>
      <c r="AU581" s="122">
        <f t="shared" si="4906"/>
        <v>0</v>
      </c>
      <c r="AV581" s="122">
        <f t="shared" si="5017"/>
        <v>1</v>
      </c>
      <c r="AW581" s="44"/>
      <c r="AX581" s="294"/>
      <c r="AY581" s="294"/>
      <c r="AZ581" s="294"/>
      <c r="BA581" s="294"/>
      <c r="BB581" s="294"/>
      <c r="BC581" s="29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127"/>
      <c r="BO581" s="44"/>
      <c r="BP581" s="1"/>
      <c r="BQ581" s="44"/>
      <c r="BR581" s="17">
        <v>2</v>
      </c>
      <c r="BS581" s="1">
        <f t="shared" si="5002"/>
        <v>0</v>
      </c>
      <c r="BT581" s="17">
        <f t="shared" si="5089"/>
        <v>0</v>
      </c>
      <c r="BU581" s="44"/>
      <c r="BV581" s="44">
        <v>1</v>
      </c>
      <c r="BW581" s="44"/>
      <c r="BX581" s="44"/>
      <c r="BY581" s="44"/>
      <c r="BZ581" s="44"/>
      <c r="CA581" s="44"/>
      <c r="CB581" s="44"/>
      <c r="CC581" s="44"/>
      <c r="CD581" s="92"/>
      <c r="CE581" s="92"/>
      <c r="CF581" s="92"/>
      <c r="CG581" s="44"/>
      <c r="CH581" s="1"/>
      <c r="CI581" s="1"/>
      <c r="CJ581" s="1"/>
      <c r="CK581" s="383"/>
      <c r="CL581" s="383"/>
      <c r="CM581" s="383"/>
      <c r="CN581" s="1">
        <f t="shared" si="4909"/>
        <v>0</v>
      </c>
      <c r="CO581" s="1">
        <f t="shared" si="4910"/>
        <v>0</v>
      </c>
      <c r="CP581" s="20">
        <f t="shared" si="4911"/>
        <v>0</v>
      </c>
      <c r="CQ581" s="351"/>
      <c r="CR581" s="131">
        <f t="shared" si="4981"/>
        <v>0</v>
      </c>
      <c r="CS581" s="44"/>
      <c r="CT581" s="44"/>
      <c r="CU581" s="1"/>
      <c r="CV581" s="1"/>
      <c r="CW581" s="1"/>
      <c r="CX581" s="1"/>
      <c r="CY581" s="1"/>
      <c r="CZ581" s="44"/>
      <c r="DA581" s="17">
        <f t="shared" si="5090"/>
        <v>0</v>
      </c>
      <c r="DB581" s="359">
        <f t="shared" si="4999"/>
        <v>0</v>
      </c>
      <c r="DC581" s="359">
        <f t="shared" si="5000"/>
        <v>0</v>
      </c>
      <c r="DD581" s="44"/>
      <c r="DE581" s="44"/>
      <c r="DF581" s="44"/>
      <c r="DG581" s="44"/>
      <c r="DH581" s="44"/>
      <c r="DI581" s="44"/>
      <c r="DJ581" s="44"/>
      <c r="DK581" s="44"/>
      <c r="DL581" s="44"/>
      <c r="DM581" s="44"/>
      <c r="DN581" s="44"/>
      <c r="DO581" s="1"/>
      <c r="DP581" s="1"/>
      <c r="DQ581" s="17">
        <f t="shared" si="5091"/>
        <v>0</v>
      </c>
      <c r="DR581" s="17">
        <f t="shared" si="5092"/>
        <v>0</v>
      </c>
      <c r="DS581" s="17">
        <f t="shared" si="5093"/>
        <v>0</v>
      </c>
      <c r="DT581" s="17">
        <f t="shared" si="5094"/>
        <v>0</v>
      </c>
      <c r="DU581" s="17">
        <f t="shared" si="5095"/>
        <v>0</v>
      </c>
      <c r="DV581" s="17">
        <f t="shared" si="5096"/>
        <v>0</v>
      </c>
      <c r="DW581" s="1"/>
      <c r="DX581" s="1"/>
      <c r="DY581" s="20">
        <f t="shared" si="5097"/>
        <v>0</v>
      </c>
      <c r="DZ581" s="20">
        <f t="shared" si="5098"/>
        <v>0</v>
      </c>
      <c r="EA581" s="20">
        <f t="shared" si="5099"/>
        <v>0</v>
      </c>
      <c r="EB581" s="20">
        <f t="shared" si="5100"/>
        <v>0</v>
      </c>
      <c r="EC581" s="18">
        <f t="shared" si="4923"/>
        <v>0</v>
      </c>
      <c r="ED581" s="19">
        <f t="shared" si="5101"/>
        <v>0</v>
      </c>
      <c r="EE581" s="19">
        <f t="shared" si="4925"/>
        <v>0</v>
      </c>
      <c r="EF581" s="1">
        <f t="shared" si="4926"/>
        <v>0</v>
      </c>
      <c r="EG581" s="18">
        <f t="shared" si="5102"/>
        <v>0</v>
      </c>
      <c r="EH581" s="341"/>
      <c r="EI581" s="44"/>
      <c r="EJ581" s="44"/>
      <c r="EK581" s="44"/>
      <c r="EL581" s="93"/>
      <c r="EM581" s="93"/>
      <c r="EN581" s="93"/>
      <c r="EO581" s="366"/>
      <c r="EP581" s="366"/>
      <c r="EQ581" s="374"/>
      <c r="ER581" s="374"/>
      <c r="ES581" s="374"/>
      <c r="ET581" s="374"/>
      <c r="EU581" s="18">
        <f t="shared" si="5103"/>
        <v>0</v>
      </c>
      <c r="EV581" s="18">
        <f t="shared" si="5063"/>
        <v>0</v>
      </c>
      <c r="EW581" s="341"/>
      <c r="EX581" s="341"/>
      <c r="EY581" s="341"/>
      <c r="EZ581" s="365">
        <f t="shared" si="4935"/>
        <v>0</v>
      </c>
      <c r="FA581" s="44"/>
      <c r="FB581" s="44"/>
      <c r="FC581" s="44"/>
      <c r="FD581" s="45"/>
      <c r="FE581" s="45"/>
      <c r="FF581" s="45"/>
      <c r="FG581" s="300"/>
      <c r="FH581" s="45"/>
      <c r="FI581" s="45"/>
      <c r="FJ581" s="45"/>
      <c r="FK581" s="44"/>
      <c r="FL581" s="44"/>
      <c r="FM581" s="44"/>
      <c r="FN581" s="44"/>
      <c r="FO581" s="294"/>
      <c r="FP581" s="20">
        <f t="shared" si="4936"/>
        <v>0</v>
      </c>
      <c r="FQ581" s="20">
        <f t="shared" si="5104"/>
        <v>0</v>
      </c>
      <c r="FR581" s="20">
        <f t="shared" si="5104"/>
        <v>0</v>
      </c>
      <c r="FS581" s="20">
        <f t="shared" si="5105"/>
        <v>0</v>
      </c>
      <c r="FT581" s="20">
        <f t="shared" si="5105"/>
        <v>0</v>
      </c>
      <c r="FU581" s="20">
        <f t="shared" si="5105"/>
        <v>0</v>
      </c>
      <c r="FV581" s="20">
        <f t="shared" si="5105"/>
        <v>0</v>
      </c>
      <c r="FW581" s="44"/>
    </row>
    <row r="582" spans="1:179" ht="24" customHeight="1">
      <c r="A582" s="40"/>
      <c r="B582" s="48">
        <v>4</v>
      </c>
      <c r="C582" s="48">
        <f t="shared" ref="C582:C583" si="5109">B582</f>
        <v>4</v>
      </c>
      <c r="D582" s="48" t="s">
        <v>44</v>
      </c>
      <c r="E582" s="48" t="str">
        <f>D582</f>
        <v>LT8,5</v>
      </c>
      <c r="F582" s="48">
        <v>49</v>
      </c>
      <c r="G582" s="48">
        <v>27</v>
      </c>
      <c r="H582" s="43"/>
      <c r="I582" s="43"/>
      <c r="J582" s="44"/>
      <c r="K582" s="44"/>
      <c r="L582" s="44"/>
      <c r="M582" s="44"/>
      <c r="N582" s="43"/>
      <c r="O582" s="43"/>
      <c r="P582" s="1"/>
      <c r="Q582" s="16"/>
      <c r="R582" s="1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1">
        <f t="shared" ref="AC582:AC593" si="5110">+IF(S582=1,1,0)+IF(T582=1,1,0)</f>
        <v>0</v>
      </c>
      <c r="AD582" s="1">
        <f t="shared" ref="AD582:AD593" si="5111">+IF(U582=1,1,0)+IF(V582=1,1,0)</f>
        <v>0</v>
      </c>
      <c r="AE582" s="1">
        <f t="shared" ref="AE582:AE593" si="5112">+IF(W582=1,1,0)+IF(X582=1,1,0)</f>
        <v>0</v>
      </c>
      <c r="AF582" s="1">
        <f t="shared" ref="AF582:AF593" si="5113">+IF(Y582=1,1,0)+IF(Z582=1,1,0)</f>
        <v>0</v>
      </c>
      <c r="AG582" s="1">
        <f t="shared" ref="AG582:AG593" si="5114">+IF(AA582=1,1,0)</f>
        <v>0</v>
      </c>
      <c r="AH582" s="1">
        <f t="shared" ref="AH582:AH593" si="5115">+IF(AB582=1,1,0)</f>
        <v>0</v>
      </c>
      <c r="AI582" s="1">
        <f t="shared" ref="AI582:AI593" si="5116">+IF(S582=2,1,0)+IF(T582=2,1,0)</f>
        <v>0</v>
      </c>
      <c r="AJ582" s="1">
        <f t="shared" ref="AJ582:AJ593" si="5117">+IF(U582=2,1,0)+IF(V582=2,1,0)</f>
        <v>0</v>
      </c>
      <c r="AK582" s="1">
        <f t="shared" ref="AK582:AK593" si="5118">+IF(X582=2,1,0)+IF(W582=2,1,0)</f>
        <v>0</v>
      </c>
      <c r="AL582" s="1">
        <f t="shared" ref="AL582:AL593" si="5119">+IF(Y582=2,1,0)+IF(Z582=2,1,0)</f>
        <v>0</v>
      </c>
      <c r="AM582" s="1">
        <f t="shared" ref="AM582:AM593" si="5120">+IF(AA582=2,1,0)</f>
        <v>0</v>
      </c>
      <c r="AN582" s="1">
        <f t="shared" ref="AN582:AN593" si="5121">+IF(AB582=2,1,0)</f>
        <v>0</v>
      </c>
      <c r="AO582" s="44"/>
      <c r="AP582" s="44"/>
      <c r="AQ582" s="44"/>
      <c r="AR582" s="44">
        <f t="shared" si="5107"/>
        <v>27</v>
      </c>
      <c r="AS582" s="122">
        <f t="shared" si="4904"/>
        <v>0</v>
      </c>
      <c r="AT582" s="122">
        <f t="shared" si="4905"/>
        <v>0</v>
      </c>
      <c r="AU582" s="122">
        <f t="shared" si="4906"/>
        <v>0</v>
      </c>
      <c r="AV582" s="122">
        <f t="shared" si="5017"/>
        <v>1</v>
      </c>
      <c r="AW582" s="44"/>
      <c r="AX582" s="294"/>
      <c r="AY582" s="294"/>
      <c r="AZ582" s="294"/>
      <c r="BA582" s="294"/>
      <c r="BB582" s="294"/>
      <c r="BC582" s="29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127"/>
      <c r="BO582" s="44"/>
      <c r="BP582" s="1"/>
      <c r="BQ582" s="44"/>
      <c r="BR582" s="17">
        <v>2</v>
      </c>
      <c r="BS582" s="1">
        <f t="shared" si="5002"/>
        <v>0</v>
      </c>
      <c r="BT582" s="17">
        <f t="shared" ref="BT582:BT593" si="5122">+BS582*2</f>
        <v>0</v>
      </c>
      <c r="BU582" s="44"/>
      <c r="BV582" s="44">
        <v>1</v>
      </c>
      <c r="BW582" s="44"/>
      <c r="BX582" s="44"/>
      <c r="BY582" s="44"/>
      <c r="BZ582" s="44"/>
      <c r="CA582" s="44"/>
      <c r="CB582" s="44"/>
      <c r="CC582" s="44"/>
      <c r="CD582" s="92"/>
      <c r="CE582" s="92"/>
      <c r="CF582" s="92"/>
      <c r="CG582" s="44"/>
      <c r="CH582" s="1"/>
      <c r="CI582" s="1"/>
      <c r="CJ582" s="1"/>
      <c r="CK582" s="383"/>
      <c r="CL582" s="383"/>
      <c r="CM582" s="383"/>
      <c r="CN582" s="1">
        <f t="shared" si="4909"/>
        <v>0</v>
      </c>
      <c r="CO582" s="1">
        <f t="shared" si="4910"/>
        <v>0</v>
      </c>
      <c r="CP582" s="20">
        <f t="shared" si="4911"/>
        <v>0</v>
      </c>
      <c r="CQ582" s="351"/>
      <c r="CR582" s="131">
        <f t="shared" si="4981"/>
        <v>0</v>
      </c>
      <c r="CS582" s="44"/>
      <c r="CT582" s="44"/>
      <c r="CU582" s="1"/>
      <c r="CV582" s="1"/>
      <c r="CW582" s="1"/>
      <c r="CX582" s="1"/>
      <c r="CY582" s="1"/>
      <c r="CZ582" s="44"/>
      <c r="DA582" s="17">
        <f t="shared" ref="DA582:DA593" si="5123">+CY582</f>
        <v>0</v>
      </c>
      <c r="DB582" s="359">
        <f t="shared" si="4999"/>
        <v>0</v>
      </c>
      <c r="DC582" s="359">
        <f t="shared" si="5000"/>
        <v>0</v>
      </c>
      <c r="DD582" s="44"/>
      <c r="DE582" s="44"/>
      <c r="DF582" s="44"/>
      <c r="DG582" s="44"/>
      <c r="DH582" s="44"/>
      <c r="DI582" s="44"/>
      <c r="DJ582" s="44"/>
      <c r="DK582" s="44"/>
      <c r="DL582" s="44"/>
      <c r="DM582" s="44"/>
      <c r="DN582" s="44"/>
      <c r="DO582" s="1"/>
      <c r="DP582" s="1"/>
      <c r="DQ582" s="17">
        <f t="shared" si="5091"/>
        <v>0</v>
      </c>
      <c r="DR582" s="17">
        <f t="shared" si="5092"/>
        <v>0</v>
      </c>
      <c r="DS582" s="17">
        <f t="shared" si="5093"/>
        <v>0</v>
      </c>
      <c r="DT582" s="17">
        <f t="shared" si="5094"/>
        <v>0</v>
      </c>
      <c r="DU582" s="17">
        <f t="shared" si="5095"/>
        <v>0</v>
      </c>
      <c r="DV582" s="17">
        <f t="shared" si="5096"/>
        <v>0</v>
      </c>
      <c r="DW582" s="1"/>
      <c r="DX582" s="1"/>
      <c r="DY582" s="20">
        <f t="shared" si="5097"/>
        <v>0</v>
      </c>
      <c r="DZ582" s="20">
        <f t="shared" si="5098"/>
        <v>0</v>
      </c>
      <c r="EA582" s="20">
        <f t="shared" si="5099"/>
        <v>0</v>
      </c>
      <c r="EB582" s="20">
        <f t="shared" si="5100"/>
        <v>0</v>
      </c>
      <c r="EC582" s="18">
        <f t="shared" si="4923"/>
        <v>0</v>
      </c>
      <c r="ED582" s="19">
        <f t="shared" ref="ED582:ED593" si="5124">+IF(EC582&lt;&gt;0,EC582*3,0)</f>
        <v>0</v>
      </c>
      <c r="EE582" s="19">
        <f t="shared" si="4925"/>
        <v>0</v>
      </c>
      <c r="EF582" s="1">
        <f t="shared" si="4926"/>
        <v>0</v>
      </c>
      <c r="EG582" s="18">
        <f t="shared" si="5102"/>
        <v>0</v>
      </c>
      <c r="EH582" s="341"/>
      <c r="EI582" s="44"/>
      <c r="EJ582" s="44"/>
      <c r="EK582" s="44"/>
      <c r="EL582" s="93"/>
      <c r="EM582" s="93"/>
      <c r="EN582" s="93"/>
      <c r="EO582" s="366"/>
      <c r="EP582" s="366"/>
      <c r="EQ582" s="374"/>
      <c r="ER582" s="374"/>
      <c r="ES582" s="374"/>
      <c r="ET582" s="374"/>
      <c r="EU582" s="18">
        <f t="shared" si="5103"/>
        <v>0</v>
      </c>
      <c r="EV582" s="18">
        <f t="shared" si="5063"/>
        <v>0</v>
      </c>
      <c r="EW582" s="341"/>
      <c r="EX582" s="341"/>
      <c r="EY582" s="341"/>
      <c r="EZ582" s="365">
        <f t="shared" si="4935"/>
        <v>0</v>
      </c>
      <c r="FA582" s="44"/>
      <c r="FB582" s="44"/>
      <c r="FC582" s="44"/>
      <c r="FD582" s="45"/>
      <c r="FE582" s="45"/>
      <c r="FF582" s="45"/>
      <c r="FG582" s="300"/>
      <c r="FH582" s="45"/>
      <c r="FI582" s="45"/>
      <c r="FJ582" s="45"/>
      <c r="FK582" s="44"/>
      <c r="FL582" s="44"/>
      <c r="FM582" s="44"/>
      <c r="FN582" s="44"/>
      <c r="FO582" s="294"/>
      <c r="FP582" s="20">
        <f t="shared" si="4936"/>
        <v>0</v>
      </c>
      <c r="FQ582" s="20">
        <f t="shared" si="5104"/>
        <v>0</v>
      </c>
      <c r="FR582" s="20">
        <f t="shared" si="5104"/>
        <v>0</v>
      </c>
      <c r="FS582" s="20">
        <f t="shared" si="5105"/>
        <v>0</v>
      </c>
      <c r="FT582" s="20">
        <f t="shared" si="5105"/>
        <v>0</v>
      </c>
      <c r="FU582" s="20">
        <f t="shared" si="5105"/>
        <v>0</v>
      </c>
      <c r="FV582" s="20">
        <f t="shared" si="5105"/>
        <v>0</v>
      </c>
      <c r="FW582" s="44"/>
    </row>
    <row r="583" spans="1:179" ht="24" customHeight="1">
      <c r="A583" s="40"/>
      <c r="B583" s="48">
        <v>5</v>
      </c>
      <c r="C583" s="48">
        <f t="shared" si="5109"/>
        <v>5</v>
      </c>
      <c r="D583" s="48" t="s">
        <v>187</v>
      </c>
      <c r="E583" s="48" t="s">
        <v>187</v>
      </c>
      <c r="F583" s="48">
        <v>31</v>
      </c>
      <c r="G583" s="48">
        <f t="shared" ref="G583" si="5125">F583</f>
        <v>31</v>
      </c>
      <c r="H583" s="43"/>
      <c r="I583" s="43"/>
      <c r="J583" s="44"/>
      <c r="K583" s="44"/>
      <c r="L583" s="44"/>
      <c r="M583" s="44"/>
      <c r="N583" s="43"/>
      <c r="O583" s="43"/>
      <c r="P583" s="1"/>
      <c r="Q583" s="16"/>
      <c r="R583" s="1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1">
        <f t="shared" si="5110"/>
        <v>0</v>
      </c>
      <c r="AD583" s="1">
        <f t="shared" si="5111"/>
        <v>0</v>
      </c>
      <c r="AE583" s="1">
        <f t="shared" si="5112"/>
        <v>0</v>
      </c>
      <c r="AF583" s="1">
        <f t="shared" si="5113"/>
        <v>0</v>
      </c>
      <c r="AG583" s="1">
        <f t="shared" si="5114"/>
        <v>0</v>
      </c>
      <c r="AH583" s="1">
        <f t="shared" si="5115"/>
        <v>0</v>
      </c>
      <c r="AI583" s="1">
        <f t="shared" si="5116"/>
        <v>0</v>
      </c>
      <c r="AJ583" s="1">
        <f t="shared" si="5117"/>
        <v>0</v>
      </c>
      <c r="AK583" s="1">
        <f t="shared" si="5118"/>
        <v>0</v>
      </c>
      <c r="AL583" s="1">
        <f t="shared" si="5119"/>
        <v>0</v>
      </c>
      <c r="AM583" s="1">
        <f t="shared" si="5120"/>
        <v>0</v>
      </c>
      <c r="AN583" s="1">
        <f t="shared" si="5121"/>
        <v>0</v>
      </c>
      <c r="AO583" s="44"/>
      <c r="AP583" s="44"/>
      <c r="AQ583" s="44"/>
      <c r="AR583" s="44">
        <f t="shared" si="5107"/>
        <v>31</v>
      </c>
      <c r="AS583" s="122">
        <f t="shared" si="4904"/>
        <v>0</v>
      </c>
      <c r="AT583" s="122">
        <f t="shared" si="4905"/>
        <v>0</v>
      </c>
      <c r="AU583" s="122">
        <f t="shared" si="4906"/>
        <v>0</v>
      </c>
      <c r="AV583" s="122">
        <f t="shared" si="5017"/>
        <v>1</v>
      </c>
      <c r="AW583" s="44"/>
      <c r="AX583" s="294"/>
      <c r="AY583" s="294"/>
      <c r="AZ583" s="294"/>
      <c r="BA583" s="294"/>
      <c r="BB583" s="294"/>
      <c r="BC583" s="29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127"/>
      <c r="BO583" s="44"/>
      <c r="BP583" s="1"/>
      <c r="BQ583" s="44"/>
      <c r="BR583" s="17">
        <v>2</v>
      </c>
      <c r="BS583" s="1">
        <f t="shared" si="5002"/>
        <v>0</v>
      </c>
      <c r="BT583" s="17">
        <f t="shared" si="5122"/>
        <v>0</v>
      </c>
      <c r="BU583" s="44"/>
      <c r="BV583" s="44">
        <v>1</v>
      </c>
      <c r="BW583" s="44"/>
      <c r="BX583" s="44"/>
      <c r="BY583" s="44"/>
      <c r="BZ583" s="44"/>
      <c r="CA583" s="44"/>
      <c r="CB583" s="44"/>
      <c r="CC583" s="44"/>
      <c r="CD583" s="92"/>
      <c r="CE583" s="92"/>
      <c r="CF583" s="92"/>
      <c r="CG583" s="44"/>
      <c r="CH583" s="1"/>
      <c r="CI583" s="1"/>
      <c r="CJ583" s="1"/>
      <c r="CK583" s="383"/>
      <c r="CL583" s="383"/>
      <c r="CM583" s="383"/>
      <c r="CN583" s="1">
        <f t="shared" si="4909"/>
        <v>0</v>
      </c>
      <c r="CO583" s="1">
        <f t="shared" si="4910"/>
        <v>0</v>
      </c>
      <c r="CP583" s="20">
        <f t="shared" si="4911"/>
        <v>0</v>
      </c>
      <c r="CQ583" s="351"/>
      <c r="CR583" s="131">
        <f t="shared" si="4981"/>
        <v>0</v>
      </c>
      <c r="CS583" s="44"/>
      <c r="CT583" s="44"/>
      <c r="CU583" s="1"/>
      <c r="CV583" s="1"/>
      <c r="CW583" s="1"/>
      <c r="CX583" s="1"/>
      <c r="CY583" s="1"/>
      <c r="CZ583" s="44"/>
      <c r="DA583" s="17">
        <f t="shared" si="5123"/>
        <v>0</v>
      </c>
      <c r="DB583" s="359">
        <f t="shared" si="4999"/>
        <v>0</v>
      </c>
      <c r="DC583" s="359">
        <f t="shared" si="5000"/>
        <v>0</v>
      </c>
      <c r="DD583" s="44"/>
      <c r="DE583" s="44"/>
      <c r="DF583" s="44"/>
      <c r="DG583" s="44"/>
      <c r="DH583" s="44"/>
      <c r="DI583" s="44"/>
      <c r="DJ583" s="44"/>
      <c r="DK583" s="44"/>
      <c r="DL583" s="44"/>
      <c r="DM583" s="44"/>
      <c r="DN583" s="44"/>
      <c r="DO583" s="1"/>
      <c r="DP583" s="1"/>
      <c r="DQ583" s="17">
        <f t="shared" si="5091"/>
        <v>0</v>
      </c>
      <c r="DR583" s="17">
        <f t="shared" si="5092"/>
        <v>0</v>
      </c>
      <c r="DS583" s="17">
        <f t="shared" si="5093"/>
        <v>0</v>
      </c>
      <c r="DT583" s="17">
        <f t="shared" si="5094"/>
        <v>0</v>
      </c>
      <c r="DU583" s="17">
        <f t="shared" si="5095"/>
        <v>0</v>
      </c>
      <c r="DV583" s="17">
        <f t="shared" si="5096"/>
        <v>0</v>
      </c>
      <c r="DW583" s="1"/>
      <c r="DX583" s="1"/>
      <c r="DY583" s="20">
        <f t="shared" si="5097"/>
        <v>0</v>
      </c>
      <c r="DZ583" s="20">
        <f t="shared" si="5098"/>
        <v>0</v>
      </c>
      <c r="EA583" s="20">
        <f t="shared" si="5099"/>
        <v>0</v>
      </c>
      <c r="EB583" s="20">
        <f t="shared" si="5100"/>
        <v>0</v>
      </c>
      <c r="EC583" s="18">
        <f t="shared" si="4923"/>
        <v>0</v>
      </c>
      <c r="ED583" s="19">
        <f t="shared" si="5124"/>
        <v>0</v>
      </c>
      <c r="EE583" s="19">
        <f t="shared" si="4925"/>
        <v>0</v>
      </c>
      <c r="EF583" s="1">
        <f t="shared" si="4926"/>
        <v>0</v>
      </c>
      <c r="EG583" s="18">
        <f t="shared" si="5102"/>
        <v>0</v>
      </c>
      <c r="EH583" s="341"/>
      <c r="EI583" s="44"/>
      <c r="EJ583" s="44"/>
      <c r="EK583" s="44"/>
      <c r="EL583" s="93"/>
      <c r="EM583" s="93"/>
      <c r="EN583" s="93"/>
      <c r="EO583" s="366"/>
      <c r="EP583" s="366"/>
      <c r="EQ583" s="374"/>
      <c r="ER583" s="374"/>
      <c r="ES583" s="374"/>
      <c r="ET583" s="374"/>
      <c r="EU583" s="18">
        <f t="shared" si="5103"/>
        <v>0</v>
      </c>
      <c r="EV583" s="18">
        <f t="shared" si="5063"/>
        <v>0</v>
      </c>
      <c r="EW583" s="341"/>
      <c r="EX583" s="341"/>
      <c r="EY583" s="341"/>
      <c r="EZ583" s="365">
        <f t="shared" si="4935"/>
        <v>0</v>
      </c>
      <c r="FA583" s="44"/>
      <c r="FB583" s="44"/>
      <c r="FC583" s="44"/>
      <c r="FD583" s="45"/>
      <c r="FE583" s="45"/>
      <c r="FF583" s="45"/>
      <c r="FG583" s="300"/>
      <c r="FH583" s="45"/>
      <c r="FI583" s="45"/>
      <c r="FJ583" s="45"/>
      <c r="FK583" s="44"/>
      <c r="FL583" s="44"/>
      <c r="FM583" s="44"/>
      <c r="FN583" s="44"/>
      <c r="FO583" s="294"/>
      <c r="FP583" s="20">
        <f t="shared" si="4936"/>
        <v>0</v>
      </c>
      <c r="FQ583" s="20">
        <f t="shared" si="5104"/>
        <v>0</v>
      </c>
      <c r="FR583" s="20">
        <f t="shared" si="5104"/>
        <v>0</v>
      </c>
      <c r="FS583" s="20">
        <f t="shared" si="5105"/>
        <v>0</v>
      </c>
      <c r="FT583" s="20">
        <f t="shared" si="5105"/>
        <v>0</v>
      </c>
      <c r="FU583" s="20">
        <f t="shared" si="5105"/>
        <v>0</v>
      </c>
      <c r="FV583" s="20">
        <f t="shared" si="5105"/>
        <v>0</v>
      </c>
      <c r="FW583" s="44"/>
    </row>
    <row r="584" spans="1:179" ht="27.75" customHeight="1">
      <c r="A584" s="40"/>
      <c r="B584" s="48" t="s">
        <v>202</v>
      </c>
      <c r="C584" s="48" t="str">
        <f>B584</f>
        <v>5.1</v>
      </c>
      <c r="D584" s="48" t="s">
        <v>44</v>
      </c>
      <c r="E584" s="48" t="str">
        <f>D584</f>
        <v>LT8,5</v>
      </c>
      <c r="F584" s="48">
        <v>28</v>
      </c>
      <c r="G584" s="48">
        <f>F584</f>
        <v>28</v>
      </c>
      <c r="H584" s="43"/>
      <c r="I584" s="43"/>
      <c r="J584" s="44"/>
      <c r="K584" s="44"/>
      <c r="L584" s="44"/>
      <c r="M584" s="44"/>
      <c r="N584" s="43"/>
      <c r="O584" s="43"/>
      <c r="P584" s="1"/>
      <c r="Q584" s="16"/>
      <c r="R584" s="1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1">
        <f t="shared" si="5110"/>
        <v>0</v>
      </c>
      <c r="AD584" s="1">
        <f t="shared" si="5111"/>
        <v>0</v>
      </c>
      <c r="AE584" s="1">
        <f t="shared" si="5112"/>
        <v>0</v>
      </c>
      <c r="AF584" s="1">
        <f t="shared" si="5113"/>
        <v>0</v>
      </c>
      <c r="AG584" s="1">
        <f t="shared" si="5114"/>
        <v>0</v>
      </c>
      <c r="AH584" s="1">
        <f t="shared" si="5115"/>
        <v>0</v>
      </c>
      <c r="AI584" s="1">
        <f t="shared" si="5116"/>
        <v>0</v>
      </c>
      <c r="AJ584" s="1">
        <f t="shared" si="5117"/>
        <v>0</v>
      </c>
      <c r="AK584" s="1">
        <f t="shared" si="5118"/>
        <v>0</v>
      </c>
      <c r="AL584" s="1">
        <f t="shared" si="5119"/>
        <v>0</v>
      </c>
      <c r="AM584" s="1">
        <f t="shared" si="5120"/>
        <v>0</v>
      </c>
      <c r="AN584" s="1">
        <f t="shared" si="5121"/>
        <v>0</v>
      </c>
      <c r="AO584" s="44"/>
      <c r="AP584" s="44"/>
      <c r="AQ584" s="44"/>
      <c r="AR584" s="44">
        <f t="shared" si="5107"/>
        <v>28</v>
      </c>
      <c r="AS584" s="122">
        <f t="shared" ref="AS584:AS593" si="5126">IF(AND(AO584&gt;0,OR(BR584&gt;=2,BR584=1)),1,0)</f>
        <v>0</v>
      </c>
      <c r="AT584" s="122">
        <f t="shared" ref="AT584:AT593" si="5127">IF(AND(AP584&gt;0,OR(BR584&gt;=2,BR584=1)),1,0)</f>
        <v>0</v>
      </c>
      <c r="AU584" s="122">
        <f t="shared" ref="AU584:AU593" si="5128">IF(AND(AQ584&gt;0,OR(BR584&gt;=2,BR584=1)),1,0)</f>
        <v>0</v>
      </c>
      <c r="AV584" s="122">
        <f t="shared" si="5017"/>
        <v>1</v>
      </c>
      <c r="AW584" s="44"/>
      <c r="AX584" s="294"/>
      <c r="AY584" s="294"/>
      <c r="AZ584" s="294"/>
      <c r="BA584" s="294"/>
      <c r="BB584" s="294"/>
      <c r="BC584" s="29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127"/>
      <c r="BO584" s="44"/>
      <c r="BP584" s="1"/>
      <c r="BQ584" s="44"/>
      <c r="BR584" s="17">
        <v>2</v>
      </c>
      <c r="BS584" s="1">
        <f t="shared" si="5002"/>
        <v>0</v>
      </c>
      <c r="BT584" s="17">
        <f t="shared" si="5122"/>
        <v>0</v>
      </c>
      <c r="BU584" s="44"/>
      <c r="BV584" s="44">
        <v>1</v>
      </c>
      <c r="BW584" s="44"/>
      <c r="BX584" s="44"/>
      <c r="BY584" s="44"/>
      <c r="BZ584" s="44"/>
      <c r="CA584" s="44"/>
      <c r="CB584" s="44"/>
      <c r="CC584" s="44"/>
      <c r="CD584" s="92"/>
      <c r="CE584" s="92"/>
      <c r="CF584" s="92"/>
      <c r="CG584" s="44"/>
      <c r="CH584" s="1"/>
      <c r="CI584" s="1"/>
      <c r="CJ584" s="1"/>
      <c r="CK584" s="383"/>
      <c r="CL584" s="383"/>
      <c r="CM584" s="383"/>
      <c r="CN584" s="1">
        <f t="shared" ref="CN584:CN593" si="5129">+SUM(BX584:CC584)*BW584</f>
        <v>0</v>
      </c>
      <c r="CO584" s="1">
        <f t="shared" ref="CO584:CO593" si="5130">+SUM(BX584:CC584)*BW584</f>
        <v>0</v>
      </c>
      <c r="CP584" s="20">
        <f t="shared" ref="CP584:CP593" si="5131">+SUM(BY584:CC584)*2.5+SUM(CD584:CG584)*0.5+SUM(CH584:CJ584)*2.5</f>
        <v>0</v>
      </c>
      <c r="CQ584" s="351"/>
      <c r="CR584" s="131">
        <f t="shared" ref="CR584:CR585" si="5132">+IF(SUM(AX584:BM584)&gt;0,1,0)</f>
        <v>0</v>
      </c>
      <c r="CS584" s="44"/>
      <c r="CT584" s="44"/>
      <c r="CU584" s="1"/>
      <c r="CV584" s="1"/>
      <c r="CW584" s="1"/>
      <c r="CX584" s="1"/>
      <c r="CY584" s="1"/>
      <c r="CZ584" s="44"/>
      <c r="DA584" s="17">
        <f t="shared" si="5123"/>
        <v>0</v>
      </c>
      <c r="DB584" s="359">
        <f t="shared" si="4999"/>
        <v>0</v>
      </c>
      <c r="DC584" s="359">
        <f t="shared" si="5000"/>
        <v>0</v>
      </c>
      <c r="DD584" s="44"/>
      <c r="DE584" s="44"/>
      <c r="DF584" s="44"/>
      <c r="DG584" s="44"/>
      <c r="DH584" s="44"/>
      <c r="DI584" s="44"/>
      <c r="DJ584" s="44"/>
      <c r="DK584" s="44"/>
      <c r="DL584" s="44"/>
      <c r="DM584" s="44"/>
      <c r="DN584" s="44"/>
      <c r="DO584" s="1"/>
      <c r="DP584" s="1"/>
      <c r="DQ584" s="17">
        <f t="shared" ref="DQ584:DQ589" si="5133">+IF(AND(SUM(S584:AA584)&gt;0,SUM(FA584:FF584)&gt;0),CT584,0)</f>
        <v>0</v>
      </c>
      <c r="DR584" s="17">
        <f t="shared" ref="DR584:DR593" si="5134">+IF(AND(SUM(S584:AA584)&gt;0,SUM(FA584:FF584)&gt;0),CU584,0)</f>
        <v>0</v>
      </c>
      <c r="DS584" s="17">
        <f t="shared" ref="DS584:DS593" si="5135">+IF(AND(SUM(S584:AA584)&gt;0,SUM(FA584:FF584)&gt;0),CV584,0)</f>
        <v>0</v>
      </c>
      <c r="DT584" s="17">
        <f t="shared" ref="DT584:DT593" si="5136">+IF(AND(SUM(S584:AA584)&gt;0,SUM(FA584:FF584)&gt;0),CW584,0)</f>
        <v>0</v>
      </c>
      <c r="DU584" s="17">
        <f t="shared" ref="DU584:DU593" si="5137">+IF(AND(SUM(S584:AA584)&gt;0,SUM(FA584:FF584)&gt;0),CX584,0)</f>
        <v>0</v>
      </c>
      <c r="DV584" s="17">
        <f t="shared" ref="DV584:DV593" si="5138">+IF(AND(SUM(S584:AA584)&gt;0,SUM(FA584:FF584)&gt;0),CY584,0)</f>
        <v>0</v>
      </c>
      <c r="DW584" s="1"/>
      <c r="DX584" s="1"/>
      <c r="DY584" s="20">
        <f t="shared" ref="DY584:DY593" si="5139">+IF(AND(SUM(S584:AB584)&gt;0,SUM(FA584:FF584)&gt;0,DG584&gt;=3),DG584,0)</f>
        <v>0</v>
      </c>
      <c r="DZ584" s="20">
        <f t="shared" ref="DZ584:DZ593" si="5140">+IF(AND(SUM(S584:AB584)&gt;0,SUM(FA584:FF584)&gt;0,DH584&gt;=3),DH584,0)</f>
        <v>0</v>
      </c>
      <c r="EA584" s="20">
        <f t="shared" ref="EA584:EA593" si="5141">+IF(AND(SUM(S584:AB584)&gt;0,SUM(FA584:FF584)&gt;0,DI584&gt;=3),DI584,0)</f>
        <v>0</v>
      </c>
      <c r="EB584" s="20">
        <f t="shared" ref="EB584:EB593" si="5142">+IF(AND(SUM(S584:AB584)&gt;0,SUM(FA584:FF584)&gt;0,DJ584&gt;=3),DJ584,0)</f>
        <v>0</v>
      </c>
      <c r="EC584" s="18">
        <f t="shared" ref="EC584:EC593" si="5143">+IF(AND(CT584=0,SUM(CU584:CY584)&gt;1,SUM(CU584:CY584)&lt;=4),1,IF(AND(CT584=0,SUM(CU584:CY584)&gt;4),2,0))</f>
        <v>0</v>
      </c>
      <c r="ED584" s="19">
        <f t="shared" si="5124"/>
        <v>0</v>
      </c>
      <c r="EE584" s="19">
        <f t="shared" ref="EE584:EE589" si="5144">+IF(SUM(AO584:AR584)+SUM(DK584:DN584)&gt;0,CT584*3,0)</f>
        <v>0</v>
      </c>
      <c r="EF584" s="1">
        <f t="shared" ref="EF584:EF593" si="5145">+IF(EE584&gt;0,CT584*4,0)</f>
        <v>0</v>
      </c>
      <c r="EG584" s="18">
        <f t="shared" ref="EG584:EG585" si="5146">+IF(AND(CT584+EC584=0,SUM(AO584:AR584)&gt;0,SUM(DK584:DN584)&gt;0),(CU584+CV584+CW584+CX584)*2+CY584*5,(EC584+CT584-FO584)*5)+IF(AND(EC584+DQ584+CT584=0,SUM(AO584:AR584)&gt;0),SUM(CU584:CX584)*2+CY584*5,0)</f>
        <v>0</v>
      </c>
      <c r="EH584" s="341"/>
      <c r="EI584" s="44"/>
      <c r="EJ584" s="44"/>
      <c r="EK584" s="44"/>
      <c r="EL584" s="93"/>
      <c r="EM584" s="93"/>
      <c r="EN584" s="93"/>
      <c r="EO584" s="366"/>
      <c r="EP584" s="366"/>
      <c r="EQ584" s="374"/>
      <c r="ER584" s="374"/>
      <c r="ES584" s="374"/>
      <c r="ET584" s="374"/>
      <c r="EU584" s="18">
        <f t="shared" ref="EU584:EU585" si="5147">IF(SUM(CU584:CX584)&gt;0,CZ584*1+2,0)</f>
        <v>0</v>
      </c>
      <c r="EV584" s="18">
        <f t="shared" si="5063"/>
        <v>0</v>
      </c>
      <c r="EW584" s="341"/>
      <c r="EX584" s="341"/>
      <c r="EY584" s="341"/>
      <c r="EZ584" s="365">
        <f t="shared" si="4935"/>
        <v>0</v>
      </c>
      <c r="FA584" s="44"/>
      <c r="FB584" s="44"/>
      <c r="FC584" s="44"/>
      <c r="FD584" s="45"/>
      <c r="FE584" s="45"/>
      <c r="FF584" s="45"/>
      <c r="FG584" s="300"/>
      <c r="FH584" s="45"/>
      <c r="FI584" s="45"/>
      <c r="FJ584" s="45"/>
      <c r="FK584" s="44"/>
      <c r="FL584" s="44"/>
      <c r="FM584" s="44"/>
      <c r="FN584" s="44"/>
      <c r="FO584" s="294"/>
      <c r="FP584" s="20">
        <f t="shared" ref="FP584:FP593" si="5148">+FO584*3</f>
        <v>0</v>
      </c>
      <c r="FQ584" s="20">
        <f t="shared" ref="FQ584:FQ593" si="5149">+DE584</f>
        <v>0</v>
      </c>
      <c r="FR584" s="20">
        <f t="shared" ref="FR584:FR593" si="5150">+DF584</f>
        <v>0</v>
      </c>
      <c r="FS584" s="20">
        <f t="shared" ref="FS584:FS593" si="5151">+IF(DG584&lt;3,DG584,0)</f>
        <v>0</v>
      </c>
      <c r="FT584" s="20">
        <f t="shared" ref="FT584:FT593" si="5152">+IF(DH584&lt;3,DH584,0)</f>
        <v>0</v>
      </c>
      <c r="FU584" s="20">
        <f t="shared" ref="FU584:FU593" si="5153">+IF(DI584&lt;3,DI584,0)</f>
        <v>0</v>
      </c>
      <c r="FV584" s="20">
        <f t="shared" ref="FV584:FV593" si="5154">+IF(DJ584&lt;3,DJ584,0)</f>
        <v>0</v>
      </c>
      <c r="FW584" s="44"/>
    </row>
    <row r="585" spans="1:179" ht="27.75" customHeight="1">
      <c r="A585" s="40"/>
      <c r="B585" s="48"/>
      <c r="C585" s="48" t="s">
        <v>683</v>
      </c>
      <c r="D585" s="48"/>
      <c r="E585" s="48" t="s">
        <v>44</v>
      </c>
      <c r="F585" s="48"/>
      <c r="G585" s="48">
        <v>28</v>
      </c>
      <c r="H585" s="43"/>
      <c r="I585" s="43"/>
      <c r="J585" s="44"/>
      <c r="K585" s="44"/>
      <c r="L585" s="44"/>
      <c r="M585" s="44"/>
      <c r="N585" s="43"/>
      <c r="O585" s="43"/>
      <c r="P585" s="1"/>
      <c r="Q585" s="16"/>
      <c r="R585" s="1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1">
        <f t="shared" si="5110"/>
        <v>0</v>
      </c>
      <c r="AD585" s="1">
        <f t="shared" si="5111"/>
        <v>0</v>
      </c>
      <c r="AE585" s="1">
        <f t="shared" si="5112"/>
        <v>0</v>
      </c>
      <c r="AF585" s="1">
        <f t="shared" si="5113"/>
        <v>0</v>
      </c>
      <c r="AG585" s="1">
        <f t="shared" si="5114"/>
        <v>0</v>
      </c>
      <c r="AH585" s="1">
        <f t="shared" si="5115"/>
        <v>0</v>
      </c>
      <c r="AI585" s="1">
        <f t="shared" si="5116"/>
        <v>0</v>
      </c>
      <c r="AJ585" s="1">
        <f t="shared" si="5117"/>
        <v>0</v>
      </c>
      <c r="AK585" s="1">
        <f t="shared" si="5118"/>
        <v>0</v>
      </c>
      <c r="AL585" s="1">
        <f t="shared" si="5119"/>
        <v>0</v>
      </c>
      <c r="AM585" s="1">
        <f t="shared" si="5120"/>
        <v>0</v>
      </c>
      <c r="AN585" s="1">
        <f t="shared" si="5121"/>
        <v>0</v>
      </c>
      <c r="AO585" s="44"/>
      <c r="AP585" s="44"/>
      <c r="AQ585" s="44"/>
      <c r="AR585" s="44">
        <f t="shared" si="5107"/>
        <v>28</v>
      </c>
      <c r="AS585" s="122">
        <f t="shared" si="5126"/>
        <v>0</v>
      </c>
      <c r="AT585" s="122">
        <f t="shared" si="5127"/>
        <v>0</v>
      </c>
      <c r="AU585" s="122">
        <f t="shared" si="5128"/>
        <v>0</v>
      </c>
      <c r="AV585" s="122">
        <f t="shared" si="5017"/>
        <v>1</v>
      </c>
      <c r="AW585" s="44"/>
      <c r="AX585" s="294"/>
      <c r="AY585" s="294"/>
      <c r="AZ585" s="294"/>
      <c r="BA585" s="294"/>
      <c r="BB585" s="294"/>
      <c r="BC585" s="29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127"/>
      <c r="BO585" s="44"/>
      <c r="BP585" s="1"/>
      <c r="BQ585" s="44"/>
      <c r="BR585" s="17">
        <v>2</v>
      </c>
      <c r="BS585" s="1">
        <f t="shared" si="5002"/>
        <v>0</v>
      </c>
      <c r="BT585" s="17">
        <f t="shared" si="5122"/>
        <v>0</v>
      </c>
      <c r="BU585" s="44"/>
      <c r="BV585" s="44">
        <v>1</v>
      </c>
      <c r="BW585" s="44"/>
      <c r="BX585" s="44"/>
      <c r="BY585" s="44"/>
      <c r="BZ585" s="44"/>
      <c r="CA585" s="44"/>
      <c r="CB585" s="44"/>
      <c r="CC585" s="44"/>
      <c r="CD585" s="92"/>
      <c r="CE585" s="92"/>
      <c r="CF585" s="92"/>
      <c r="CG585" s="44"/>
      <c r="CH585" s="1"/>
      <c r="CI585" s="1"/>
      <c r="CJ585" s="1"/>
      <c r="CK585" s="383"/>
      <c r="CL585" s="383"/>
      <c r="CM585" s="383"/>
      <c r="CN585" s="1">
        <f t="shared" si="5129"/>
        <v>0</v>
      </c>
      <c r="CO585" s="1">
        <f t="shared" si="5130"/>
        <v>0</v>
      </c>
      <c r="CP585" s="20">
        <f t="shared" si="5131"/>
        <v>0</v>
      </c>
      <c r="CQ585" s="351"/>
      <c r="CR585" s="131">
        <f t="shared" si="5132"/>
        <v>0</v>
      </c>
      <c r="CS585" s="44"/>
      <c r="CT585" s="44"/>
      <c r="CU585" s="1"/>
      <c r="CV585" s="1"/>
      <c r="CW585" s="1"/>
      <c r="CX585" s="1"/>
      <c r="CY585" s="1"/>
      <c r="CZ585" s="44"/>
      <c r="DA585" s="17">
        <f t="shared" si="5123"/>
        <v>0</v>
      </c>
      <c r="DB585" s="359">
        <f t="shared" si="4999"/>
        <v>0</v>
      </c>
      <c r="DC585" s="359">
        <f t="shared" si="5000"/>
        <v>0</v>
      </c>
      <c r="DD585" s="44"/>
      <c r="DE585" s="44"/>
      <c r="DF585" s="44"/>
      <c r="DG585" s="44"/>
      <c r="DH585" s="44"/>
      <c r="DI585" s="44"/>
      <c r="DJ585" s="44"/>
      <c r="DK585" s="44"/>
      <c r="DL585" s="44"/>
      <c r="DM585" s="44"/>
      <c r="DN585" s="44"/>
      <c r="DO585" s="1"/>
      <c r="DP585" s="1"/>
      <c r="DQ585" s="17">
        <f t="shared" si="5133"/>
        <v>0</v>
      </c>
      <c r="DR585" s="17">
        <f t="shared" si="5134"/>
        <v>0</v>
      </c>
      <c r="DS585" s="17">
        <f t="shared" si="5135"/>
        <v>0</v>
      </c>
      <c r="DT585" s="17">
        <f t="shared" si="5136"/>
        <v>0</v>
      </c>
      <c r="DU585" s="17">
        <f t="shared" si="5137"/>
        <v>0</v>
      </c>
      <c r="DV585" s="17">
        <f t="shared" si="5138"/>
        <v>0</v>
      </c>
      <c r="DW585" s="1"/>
      <c r="DX585" s="1"/>
      <c r="DY585" s="20">
        <f t="shared" si="5139"/>
        <v>0</v>
      </c>
      <c r="DZ585" s="20">
        <f t="shared" si="5140"/>
        <v>0</v>
      </c>
      <c r="EA585" s="20">
        <f t="shared" si="5141"/>
        <v>0</v>
      </c>
      <c r="EB585" s="20">
        <f t="shared" si="5142"/>
        <v>0</v>
      </c>
      <c r="EC585" s="18">
        <f t="shared" si="5143"/>
        <v>0</v>
      </c>
      <c r="ED585" s="19">
        <f t="shared" si="5124"/>
        <v>0</v>
      </c>
      <c r="EE585" s="19">
        <f t="shared" si="5144"/>
        <v>0</v>
      </c>
      <c r="EF585" s="1">
        <f t="shared" si="5145"/>
        <v>0</v>
      </c>
      <c r="EG585" s="18">
        <f t="shared" si="5146"/>
        <v>0</v>
      </c>
      <c r="EH585" s="341"/>
      <c r="EI585" s="44"/>
      <c r="EJ585" s="44"/>
      <c r="EK585" s="44"/>
      <c r="EL585" s="93"/>
      <c r="EM585" s="93"/>
      <c r="EN585" s="93"/>
      <c r="EO585" s="366"/>
      <c r="EP585" s="366"/>
      <c r="EQ585" s="374"/>
      <c r="ER585" s="374"/>
      <c r="ES585" s="374"/>
      <c r="ET585" s="374"/>
      <c r="EU585" s="18">
        <f t="shared" si="5147"/>
        <v>0</v>
      </c>
      <c r="EV585" s="18">
        <f t="shared" si="5063"/>
        <v>0</v>
      </c>
      <c r="EW585" s="341"/>
      <c r="EX585" s="341"/>
      <c r="EY585" s="341"/>
      <c r="EZ585" s="365">
        <f t="shared" si="4935"/>
        <v>0</v>
      </c>
      <c r="FA585" s="44"/>
      <c r="FB585" s="44"/>
      <c r="FC585" s="44"/>
      <c r="FD585" s="45"/>
      <c r="FE585" s="45"/>
      <c r="FF585" s="45"/>
      <c r="FG585" s="300"/>
      <c r="FH585" s="45"/>
      <c r="FI585" s="45"/>
      <c r="FJ585" s="45"/>
      <c r="FK585" s="44"/>
      <c r="FL585" s="44"/>
      <c r="FM585" s="44"/>
      <c r="FN585" s="44"/>
      <c r="FO585" s="294"/>
      <c r="FP585" s="20">
        <f t="shared" si="5148"/>
        <v>0</v>
      </c>
      <c r="FQ585" s="20">
        <f t="shared" si="5149"/>
        <v>0</v>
      </c>
      <c r="FR585" s="20">
        <f t="shared" si="5150"/>
        <v>0</v>
      </c>
      <c r="FS585" s="20">
        <f t="shared" si="5151"/>
        <v>0</v>
      </c>
      <c r="FT585" s="20">
        <f t="shared" si="5152"/>
        <v>0</v>
      </c>
      <c r="FU585" s="20">
        <f t="shared" si="5153"/>
        <v>0</v>
      </c>
      <c r="FV585" s="20">
        <f t="shared" si="5154"/>
        <v>0</v>
      </c>
      <c r="FW585" s="44"/>
    </row>
    <row r="586" spans="1:179" s="301" customFormat="1" ht="27.75" customHeight="1">
      <c r="A586" s="295"/>
      <c r="B586" s="296" t="s">
        <v>965</v>
      </c>
      <c r="C586" s="296" t="s">
        <v>205</v>
      </c>
      <c r="D586" s="296" t="s">
        <v>187</v>
      </c>
      <c r="E586" s="296" t="str">
        <f t="shared" ref="E586:E589" si="5155">D586</f>
        <v>2LT8,5</v>
      </c>
      <c r="F586" s="296">
        <v>49</v>
      </c>
      <c r="G586" s="296">
        <v>21</v>
      </c>
      <c r="H586" s="297"/>
      <c r="I586" s="297"/>
      <c r="J586" s="294"/>
      <c r="K586" s="294"/>
      <c r="L586" s="294"/>
      <c r="M586" s="294"/>
      <c r="N586" s="297"/>
      <c r="O586" s="297"/>
      <c r="P586" s="1"/>
      <c r="Q586" s="16"/>
      <c r="R586" s="1"/>
      <c r="S586" s="294"/>
      <c r="T586" s="294"/>
      <c r="U586" s="294"/>
      <c r="V586" s="294"/>
      <c r="W586" s="294"/>
      <c r="X586" s="294"/>
      <c r="Y586" s="294"/>
      <c r="Z586" s="294"/>
      <c r="AA586" s="294"/>
      <c r="AB586" s="294"/>
      <c r="AC586" s="1">
        <f t="shared" si="5110"/>
        <v>0</v>
      </c>
      <c r="AD586" s="1">
        <f t="shared" si="5111"/>
        <v>0</v>
      </c>
      <c r="AE586" s="1">
        <f t="shared" si="5112"/>
        <v>0</v>
      </c>
      <c r="AF586" s="1">
        <f t="shared" si="5113"/>
        <v>0</v>
      </c>
      <c r="AG586" s="1">
        <f t="shared" si="5114"/>
        <v>0</v>
      </c>
      <c r="AH586" s="1">
        <f t="shared" si="5115"/>
        <v>0</v>
      </c>
      <c r="AI586" s="1">
        <f t="shared" si="5116"/>
        <v>0</v>
      </c>
      <c r="AJ586" s="1">
        <f t="shared" si="5117"/>
        <v>0</v>
      </c>
      <c r="AK586" s="1">
        <f t="shared" si="5118"/>
        <v>0</v>
      </c>
      <c r="AL586" s="1">
        <f t="shared" si="5119"/>
        <v>0</v>
      </c>
      <c r="AM586" s="1">
        <f t="shared" si="5120"/>
        <v>0</v>
      </c>
      <c r="AN586" s="1">
        <f t="shared" si="5121"/>
        <v>0</v>
      </c>
      <c r="AO586" s="294"/>
      <c r="AP586" s="294"/>
      <c r="AQ586" s="294"/>
      <c r="AR586" s="44">
        <f t="shared" si="5107"/>
        <v>21</v>
      </c>
      <c r="AS586" s="298">
        <f t="shared" si="5126"/>
        <v>0</v>
      </c>
      <c r="AT586" s="298">
        <f t="shared" si="5127"/>
        <v>0</v>
      </c>
      <c r="AU586" s="298">
        <f t="shared" si="5128"/>
        <v>0</v>
      </c>
      <c r="AV586" s="298">
        <f t="shared" si="5017"/>
        <v>1</v>
      </c>
      <c r="AW586" s="294"/>
      <c r="AX586" s="294"/>
      <c r="AY586" s="294"/>
      <c r="AZ586" s="294"/>
      <c r="BA586" s="294"/>
      <c r="BB586" s="294"/>
      <c r="BC586" s="294"/>
      <c r="BD586" s="294"/>
      <c r="BE586" s="294"/>
      <c r="BF586" s="294"/>
      <c r="BG586" s="294"/>
      <c r="BH586" s="294"/>
      <c r="BI586" s="294"/>
      <c r="BJ586" s="294"/>
      <c r="BK586" s="294"/>
      <c r="BL586" s="294"/>
      <c r="BM586" s="294"/>
      <c r="BN586" s="294"/>
      <c r="BO586" s="294"/>
      <c r="BP586" s="1"/>
      <c r="BQ586" s="294"/>
      <c r="BR586" s="17">
        <v>2</v>
      </c>
      <c r="BS586" s="1">
        <f t="shared" si="5002"/>
        <v>0</v>
      </c>
      <c r="BT586" s="17">
        <f t="shared" si="5122"/>
        <v>0</v>
      </c>
      <c r="BU586" s="294"/>
      <c r="BV586" s="294">
        <v>1</v>
      </c>
      <c r="BW586" s="294"/>
      <c r="BX586" s="294"/>
      <c r="BY586" s="294"/>
      <c r="BZ586" s="294"/>
      <c r="CA586" s="294"/>
      <c r="CB586" s="294"/>
      <c r="CC586" s="294"/>
      <c r="CD586" s="1"/>
      <c r="CE586" s="1"/>
      <c r="CF586" s="1"/>
      <c r="CG586" s="294"/>
      <c r="CH586" s="1"/>
      <c r="CI586" s="1"/>
      <c r="CJ586" s="1"/>
      <c r="CK586" s="383"/>
      <c r="CL586" s="383"/>
      <c r="CM586" s="383"/>
      <c r="CN586" s="1">
        <f t="shared" si="5129"/>
        <v>0</v>
      </c>
      <c r="CO586" s="1">
        <f t="shared" si="5130"/>
        <v>0</v>
      </c>
      <c r="CP586" s="20">
        <f t="shared" si="5131"/>
        <v>0</v>
      </c>
      <c r="CQ586" s="351"/>
      <c r="CR586" s="299">
        <f>+IF(SUM(AX586:BM586)&gt;0,1,0)</f>
        <v>0</v>
      </c>
      <c r="CS586" s="294"/>
      <c r="CT586" s="294"/>
      <c r="CU586" s="1"/>
      <c r="CV586" s="1"/>
      <c r="CW586" s="1"/>
      <c r="CX586" s="1"/>
      <c r="CY586" s="1"/>
      <c r="CZ586" s="294"/>
      <c r="DA586" s="17">
        <f t="shared" si="5123"/>
        <v>0</v>
      </c>
      <c r="DB586" s="359">
        <f t="shared" si="4999"/>
        <v>0</v>
      </c>
      <c r="DC586" s="359">
        <f t="shared" si="5000"/>
        <v>0</v>
      </c>
      <c r="DD586" s="294"/>
      <c r="DE586" s="294"/>
      <c r="DF586" s="294"/>
      <c r="DG586" s="294"/>
      <c r="DH586" s="294"/>
      <c r="DI586" s="294"/>
      <c r="DJ586" s="294"/>
      <c r="DK586" s="294"/>
      <c r="DL586" s="294"/>
      <c r="DM586" s="294"/>
      <c r="DN586" s="294"/>
      <c r="DO586" s="1"/>
      <c r="DP586" s="1"/>
      <c r="DQ586" s="17">
        <f t="shared" si="5133"/>
        <v>0</v>
      </c>
      <c r="DR586" s="17">
        <f t="shared" si="5134"/>
        <v>0</v>
      </c>
      <c r="DS586" s="17">
        <f t="shared" si="5135"/>
        <v>0</v>
      </c>
      <c r="DT586" s="17">
        <f t="shared" si="5136"/>
        <v>0</v>
      </c>
      <c r="DU586" s="17">
        <f t="shared" si="5137"/>
        <v>0</v>
      </c>
      <c r="DV586" s="17">
        <f t="shared" si="5138"/>
        <v>0</v>
      </c>
      <c r="DW586" s="1"/>
      <c r="DX586" s="1"/>
      <c r="DY586" s="20">
        <f t="shared" si="5139"/>
        <v>0</v>
      </c>
      <c r="DZ586" s="20">
        <f t="shared" si="5140"/>
        <v>0</v>
      </c>
      <c r="EA586" s="20">
        <f t="shared" si="5141"/>
        <v>0</v>
      </c>
      <c r="EB586" s="20">
        <f t="shared" si="5142"/>
        <v>0</v>
      </c>
      <c r="EC586" s="18">
        <f t="shared" si="5143"/>
        <v>0</v>
      </c>
      <c r="ED586" s="19">
        <f t="shared" si="5124"/>
        <v>0</v>
      </c>
      <c r="EE586" s="19">
        <f t="shared" si="5144"/>
        <v>0</v>
      </c>
      <c r="EF586" s="1">
        <f t="shared" si="5145"/>
        <v>0</v>
      </c>
      <c r="EG586" s="18">
        <f t="shared" ref="EG586:EG592" si="5156">+IF(AND(CT586+EC586=0,SUM(AO586:AR586)&gt;0,SUM(DK586:DN586)&gt;0),(CU586+CV586+CW586+CX586)*2+CY586*5,(EC586+CT586-FO586)*5)+IF(AND(EC586+DQ586+CT586=0,SUM(AO586:AR586)&gt;0),SUM(CU586:CX586)*2+CY586*5,0)</f>
        <v>0</v>
      </c>
      <c r="EH586" s="341"/>
      <c r="EI586" s="294"/>
      <c r="EJ586" s="294"/>
      <c r="EK586" s="294"/>
      <c r="EL586" s="19"/>
      <c r="EM586" s="19"/>
      <c r="EN586" s="19"/>
      <c r="EO586" s="366"/>
      <c r="EP586" s="366"/>
      <c r="EQ586" s="374"/>
      <c r="ER586" s="374"/>
      <c r="ES586" s="374"/>
      <c r="ET586" s="374"/>
      <c r="EU586" s="18">
        <f t="shared" ref="EU586:EU589" si="5157">IF(SUM(CU586:CX586)&gt;0,CZ586*1+2,0)</f>
        <v>0</v>
      </c>
      <c r="EV586" s="18">
        <f t="shared" si="5063"/>
        <v>0</v>
      </c>
      <c r="EW586" s="341"/>
      <c r="EX586" s="341"/>
      <c r="EY586" s="341"/>
      <c r="EZ586" s="365">
        <f t="shared" si="4935"/>
        <v>0</v>
      </c>
      <c r="FA586" s="294"/>
      <c r="FB586" s="294"/>
      <c r="FC586" s="294"/>
      <c r="FD586" s="300"/>
      <c r="FE586" s="300"/>
      <c r="FF586" s="300"/>
      <c r="FG586" s="300"/>
      <c r="FH586" s="300"/>
      <c r="FI586" s="300"/>
      <c r="FJ586" s="300"/>
      <c r="FK586" s="294"/>
      <c r="FL586" s="294"/>
      <c r="FM586" s="294"/>
      <c r="FN586" s="294"/>
      <c r="FO586" s="294"/>
      <c r="FP586" s="20">
        <f t="shared" si="5148"/>
        <v>0</v>
      </c>
      <c r="FQ586" s="20">
        <f t="shared" si="5149"/>
        <v>0</v>
      </c>
      <c r="FR586" s="20">
        <f t="shared" si="5150"/>
        <v>0</v>
      </c>
      <c r="FS586" s="20">
        <f t="shared" si="5151"/>
        <v>0</v>
      </c>
      <c r="FT586" s="20">
        <f t="shared" si="5152"/>
        <v>0</v>
      </c>
      <c r="FU586" s="20">
        <f t="shared" si="5153"/>
        <v>0</v>
      </c>
      <c r="FV586" s="20">
        <f t="shared" si="5154"/>
        <v>0</v>
      </c>
      <c r="FW586" s="294"/>
    </row>
    <row r="587" spans="1:179" s="301" customFormat="1" ht="27.75" customHeight="1">
      <c r="A587" s="295"/>
      <c r="B587" s="296" t="s">
        <v>966</v>
      </c>
      <c r="C587" s="296" t="s">
        <v>203</v>
      </c>
      <c r="D587" s="296" t="s">
        <v>44</v>
      </c>
      <c r="E587" s="296" t="str">
        <f t="shared" si="5155"/>
        <v>LT8,5</v>
      </c>
      <c r="F587" s="296">
        <v>42</v>
      </c>
      <c r="G587" s="296">
        <f t="shared" ref="G587:G589" si="5158">F587</f>
        <v>42</v>
      </c>
      <c r="H587" s="297"/>
      <c r="I587" s="297"/>
      <c r="J587" s="294"/>
      <c r="K587" s="294"/>
      <c r="L587" s="294"/>
      <c r="M587" s="294"/>
      <c r="N587" s="297"/>
      <c r="O587" s="297"/>
      <c r="P587" s="1"/>
      <c r="Q587" s="16"/>
      <c r="R587" s="1"/>
      <c r="S587" s="294"/>
      <c r="T587" s="294"/>
      <c r="U587" s="294"/>
      <c r="V587" s="294"/>
      <c r="W587" s="294"/>
      <c r="X587" s="294"/>
      <c r="Y587" s="294"/>
      <c r="Z587" s="294"/>
      <c r="AA587" s="294"/>
      <c r="AB587" s="294"/>
      <c r="AC587" s="1">
        <f t="shared" si="5110"/>
        <v>0</v>
      </c>
      <c r="AD587" s="1">
        <f t="shared" si="5111"/>
        <v>0</v>
      </c>
      <c r="AE587" s="1">
        <f t="shared" si="5112"/>
        <v>0</v>
      </c>
      <c r="AF587" s="1">
        <f t="shared" si="5113"/>
        <v>0</v>
      </c>
      <c r="AG587" s="1">
        <f t="shared" si="5114"/>
        <v>0</v>
      </c>
      <c r="AH587" s="1">
        <f t="shared" si="5115"/>
        <v>0</v>
      </c>
      <c r="AI587" s="1">
        <f t="shared" si="5116"/>
        <v>0</v>
      </c>
      <c r="AJ587" s="1">
        <f t="shared" si="5117"/>
        <v>0</v>
      </c>
      <c r="AK587" s="1">
        <f t="shared" si="5118"/>
        <v>0</v>
      </c>
      <c r="AL587" s="1">
        <f t="shared" si="5119"/>
        <v>0</v>
      </c>
      <c r="AM587" s="1">
        <f t="shared" si="5120"/>
        <v>0</v>
      </c>
      <c r="AN587" s="1">
        <f t="shared" si="5121"/>
        <v>0</v>
      </c>
      <c r="AO587" s="294"/>
      <c r="AP587" s="294"/>
      <c r="AQ587" s="294"/>
      <c r="AR587" s="294">
        <f t="shared" ref="AR587:AR591" si="5159">+G587</f>
        <v>42</v>
      </c>
      <c r="AS587" s="298">
        <f t="shared" si="5126"/>
        <v>0</v>
      </c>
      <c r="AT587" s="298">
        <f t="shared" si="5127"/>
        <v>0</v>
      </c>
      <c r="AU587" s="298">
        <f t="shared" si="5128"/>
        <v>0</v>
      </c>
      <c r="AV587" s="298">
        <f t="shared" si="5017"/>
        <v>1</v>
      </c>
      <c r="AW587" s="294"/>
      <c r="AX587" s="294"/>
      <c r="AY587" s="294"/>
      <c r="AZ587" s="294"/>
      <c r="BA587" s="294"/>
      <c r="BB587" s="294"/>
      <c r="BC587" s="294"/>
      <c r="BD587" s="294"/>
      <c r="BE587" s="294"/>
      <c r="BF587" s="294"/>
      <c r="BG587" s="294"/>
      <c r="BH587" s="294">
        <v>1</v>
      </c>
      <c r="BI587" s="294"/>
      <c r="BJ587" s="294"/>
      <c r="BK587" s="294"/>
      <c r="BL587" s="294"/>
      <c r="BM587" s="294"/>
      <c r="BN587" s="294"/>
      <c r="BO587" s="294"/>
      <c r="BP587" s="1"/>
      <c r="BQ587" s="294"/>
      <c r="BR587" s="17">
        <v>4</v>
      </c>
      <c r="BS587" s="1">
        <f t="shared" si="5002"/>
        <v>0</v>
      </c>
      <c r="BT587" s="17">
        <f t="shared" si="5122"/>
        <v>0</v>
      </c>
      <c r="BU587" s="294"/>
      <c r="BV587" s="294">
        <v>2</v>
      </c>
      <c r="BW587" s="294"/>
      <c r="BX587" s="294"/>
      <c r="BY587" s="294"/>
      <c r="BZ587" s="294"/>
      <c r="CA587" s="294"/>
      <c r="CB587" s="294"/>
      <c r="CC587" s="294"/>
      <c r="CD587" s="1"/>
      <c r="CE587" s="1"/>
      <c r="CF587" s="1"/>
      <c r="CG587" s="294"/>
      <c r="CH587" s="1"/>
      <c r="CI587" s="1">
        <v>1</v>
      </c>
      <c r="CJ587" s="1"/>
      <c r="CK587" s="383"/>
      <c r="CL587" s="383"/>
      <c r="CM587" s="383"/>
      <c r="CN587" s="1">
        <f t="shared" si="5129"/>
        <v>0</v>
      </c>
      <c r="CO587" s="1">
        <f t="shared" si="5130"/>
        <v>0</v>
      </c>
      <c r="CP587" s="20">
        <f t="shared" si="5131"/>
        <v>2.5</v>
      </c>
      <c r="CQ587" s="351"/>
      <c r="CR587" s="299">
        <f t="shared" ref="CR587:CR592" si="5160">+IF(SUM(AX587:BM587)&gt;0,1,0)</f>
        <v>1</v>
      </c>
      <c r="CS587" s="294">
        <v>1</v>
      </c>
      <c r="CT587" s="294">
        <v>2</v>
      </c>
      <c r="CU587" s="1"/>
      <c r="CV587" s="1"/>
      <c r="CW587" s="1">
        <v>3</v>
      </c>
      <c r="CX587" s="1"/>
      <c r="CY587" s="1">
        <v>4</v>
      </c>
      <c r="CZ587" s="294">
        <v>10</v>
      </c>
      <c r="DA587" s="17">
        <f t="shared" si="5123"/>
        <v>4</v>
      </c>
      <c r="DB587" s="359">
        <f t="shared" si="4999"/>
        <v>14</v>
      </c>
      <c r="DC587" s="359">
        <f t="shared" si="5000"/>
        <v>7</v>
      </c>
      <c r="DD587" s="294"/>
      <c r="DE587" s="294">
        <v>9</v>
      </c>
      <c r="DF587" s="294">
        <v>7</v>
      </c>
      <c r="DG587" s="294"/>
      <c r="DH587" s="294"/>
      <c r="DI587" s="294">
        <v>4</v>
      </c>
      <c r="DJ587" s="294"/>
      <c r="DK587" s="294"/>
      <c r="DL587" s="294"/>
      <c r="DM587" s="294"/>
      <c r="DN587" s="294">
        <f t="shared" ref="DN587:DN592" si="5161">G587</f>
        <v>42</v>
      </c>
      <c r="DO587" s="1"/>
      <c r="DP587" s="1"/>
      <c r="DQ587" s="17">
        <f t="shared" si="5133"/>
        <v>0</v>
      </c>
      <c r="DR587" s="17">
        <f t="shared" si="5134"/>
        <v>0</v>
      </c>
      <c r="DS587" s="17">
        <f t="shared" si="5135"/>
        <v>0</v>
      </c>
      <c r="DT587" s="17">
        <f t="shared" si="5136"/>
        <v>0</v>
      </c>
      <c r="DU587" s="17">
        <f t="shared" si="5137"/>
        <v>0</v>
      </c>
      <c r="DV587" s="17">
        <f t="shared" si="5138"/>
        <v>0</v>
      </c>
      <c r="DW587" s="1"/>
      <c r="DX587" s="1"/>
      <c r="DY587" s="20">
        <f t="shared" si="5139"/>
        <v>0</v>
      </c>
      <c r="DZ587" s="20">
        <f t="shared" si="5140"/>
        <v>0</v>
      </c>
      <c r="EA587" s="20">
        <f t="shared" si="5141"/>
        <v>0</v>
      </c>
      <c r="EB587" s="20">
        <f t="shared" si="5142"/>
        <v>0</v>
      </c>
      <c r="EC587" s="18">
        <f t="shared" si="5143"/>
        <v>0</v>
      </c>
      <c r="ED587" s="19">
        <f t="shared" si="5124"/>
        <v>0</v>
      </c>
      <c r="EE587" s="19">
        <f t="shared" si="5144"/>
        <v>6</v>
      </c>
      <c r="EF587" s="1">
        <f t="shared" si="5145"/>
        <v>8</v>
      </c>
      <c r="EG587" s="18">
        <f t="shared" si="5156"/>
        <v>10</v>
      </c>
      <c r="EH587" s="341"/>
      <c r="EI587" s="294"/>
      <c r="EJ587" s="294">
        <f>3*5.5</f>
        <v>16.5</v>
      </c>
      <c r="EK587" s="294">
        <f>3*5.5</f>
        <v>16.5</v>
      </c>
      <c r="EL587" s="19">
        <v>1</v>
      </c>
      <c r="EM587" s="19"/>
      <c r="EN587" s="19"/>
      <c r="EO587" s="366"/>
      <c r="EP587" s="366"/>
      <c r="EQ587" s="374"/>
      <c r="ER587" s="374"/>
      <c r="ES587" s="374"/>
      <c r="ET587" s="374"/>
      <c r="EU587" s="18">
        <f t="shared" si="5157"/>
        <v>12</v>
      </c>
      <c r="EV587" s="18">
        <f t="shared" si="5063"/>
        <v>2</v>
      </c>
      <c r="EW587" s="341">
        <v>1</v>
      </c>
      <c r="EX587" s="341"/>
      <c r="EY587" s="341">
        <v>5</v>
      </c>
      <c r="EZ587" s="365">
        <f t="shared" si="4935"/>
        <v>0</v>
      </c>
      <c r="FA587" s="294"/>
      <c r="FB587" s="294"/>
      <c r="FC587" s="294"/>
      <c r="FD587" s="300"/>
      <c r="FE587" s="300"/>
      <c r="FF587" s="300"/>
      <c r="FG587" s="300"/>
      <c r="FH587" s="300"/>
      <c r="FI587" s="300"/>
      <c r="FJ587" s="300"/>
      <c r="FK587" s="294"/>
      <c r="FL587" s="294"/>
      <c r="FM587" s="294"/>
      <c r="FN587" s="294"/>
      <c r="FO587" s="294"/>
      <c r="FP587" s="20">
        <f t="shared" si="5148"/>
        <v>0</v>
      </c>
      <c r="FQ587" s="20">
        <f t="shared" si="5149"/>
        <v>9</v>
      </c>
      <c r="FR587" s="20">
        <f t="shared" si="5150"/>
        <v>7</v>
      </c>
      <c r="FS587" s="20">
        <f t="shared" si="5151"/>
        <v>0</v>
      </c>
      <c r="FT587" s="20">
        <f t="shared" si="5152"/>
        <v>0</v>
      </c>
      <c r="FU587" s="20">
        <f t="shared" si="5153"/>
        <v>0</v>
      </c>
      <c r="FV587" s="20">
        <f t="shared" si="5154"/>
        <v>0</v>
      </c>
      <c r="FW587" s="294"/>
    </row>
    <row r="588" spans="1:179" s="301" customFormat="1" ht="27.75" customHeight="1">
      <c r="A588" s="295"/>
      <c r="B588" s="296" t="s">
        <v>964</v>
      </c>
      <c r="C588" s="296" t="s">
        <v>752</v>
      </c>
      <c r="D588" s="296" t="s">
        <v>44</v>
      </c>
      <c r="E588" s="296" t="str">
        <f t="shared" si="5155"/>
        <v>LT8,5</v>
      </c>
      <c r="F588" s="296">
        <v>39</v>
      </c>
      <c r="G588" s="296">
        <f t="shared" si="5158"/>
        <v>39</v>
      </c>
      <c r="H588" s="297"/>
      <c r="I588" s="297"/>
      <c r="J588" s="294"/>
      <c r="K588" s="294"/>
      <c r="L588" s="294"/>
      <c r="M588" s="294"/>
      <c r="N588" s="297"/>
      <c r="O588" s="297"/>
      <c r="P588" s="1"/>
      <c r="Q588" s="16"/>
      <c r="R588" s="1"/>
      <c r="S588" s="294"/>
      <c r="T588" s="294"/>
      <c r="U588" s="294"/>
      <c r="V588" s="294"/>
      <c r="W588" s="294"/>
      <c r="X588" s="294"/>
      <c r="Y588" s="294"/>
      <c r="Z588" s="294"/>
      <c r="AA588" s="294"/>
      <c r="AB588" s="294"/>
      <c r="AC588" s="1">
        <f t="shared" si="5110"/>
        <v>0</v>
      </c>
      <c r="AD588" s="1">
        <f t="shared" si="5111"/>
        <v>0</v>
      </c>
      <c r="AE588" s="1">
        <f t="shared" si="5112"/>
        <v>0</v>
      </c>
      <c r="AF588" s="1">
        <f t="shared" si="5113"/>
        <v>0</v>
      </c>
      <c r="AG588" s="1">
        <f t="shared" si="5114"/>
        <v>0</v>
      </c>
      <c r="AH588" s="1">
        <f t="shared" si="5115"/>
        <v>0</v>
      </c>
      <c r="AI588" s="1">
        <f t="shared" si="5116"/>
        <v>0</v>
      </c>
      <c r="AJ588" s="1">
        <f t="shared" si="5117"/>
        <v>0</v>
      </c>
      <c r="AK588" s="1">
        <f t="shared" si="5118"/>
        <v>0</v>
      </c>
      <c r="AL588" s="1">
        <f t="shared" si="5119"/>
        <v>0</v>
      </c>
      <c r="AM588" s="1">
        <f t="shared" si="5120"/>
        <v>0</v>
      </c>
      <c r="AN588" s="1">
        <f t="shared" si="5121"/>
        <v>0</v>
      </c>
      <c r="AO588" s="294"/>
      <c r="AP588" s="294"/>
      <c r="AQ588" s="294"/>
      <c r="AR588" s="294">
        <f t="shared" si="5159"/>
        <v>39</v>
      </c>
      <c r="AS588" s="298">
        <f t="shared" si="5126"/>
        <v>0</v>
      </c>
      <c r="AT588" s="298">
        <f t="shared" si="5127"/>
        <v>0</v>
      </c>
      <c r="AU588" s="298">
        <f t="shared" si="5128"/>
        <v>0</v>
      </c>
      <c r="AV588" s="298">
        <f t="shared" si="5017"/>
        <v>1</v>
      </c>
      <c r="AW588" s="294"/>
      <c r="AX588" s="294"/>
      <c r="AY588" s="294"/>
      <c r="AZ588" s="294"/>
      <c r="BA588" s="294"/>
      <c r="BB588" s="294"/>
      <c r="BC588" s="294"/>
      <c r="BD588" s="294"/>
      <c r="BE588" s="294"/>
      <c r="BF588" s="294"/>
      <c r="BG588" s="294"/>
      <c r="BH588" s="294">
        <v>1</v>
      </c>
      <c r="BI588" s="294"/>
      <c r="BJ588" s="294"/>
      <c r="BK588" s="294"/>
      <c r="BL588" s="294"/>
      <c r="BM588" s="294"/>
      <c r="BN588" s="294">
        <v>1</v>
      </c>
      <c r="BO588" s="294"/>
      <c r="BP588" s="1"/>
      <c r="BQ588" s="294"/>
      <c r="BR588" s="17">
        <v>4</v>
      </c>
      <c r="BS588" s="1">
        <f t="shared" si="5002"/>
        <v>0</v>
      </c>
      <c r="BT588" s="17">
        <f t="shared" si="5122"/>
        <v>0</v>
      </c>
      <c r="BU588" s="294"/>
      <c r="BV588" s="294">
        <v>2</v>
      </c>
      <c r="BW588" s="294"/>
      <c r="BX588" s="294"/>
      <c r="BY588" s="294"/>
      <c r="BZ588" s="294"/>
      <c r="CA588" s="294"/>
      <c r="CB588" s="294"/>
      <c r="CC588" s="294"/>
      <c r="CD588" s="1"/>
      <c r="CE588" s="1"/>
      <c r="CF588" s="1"/>
      <c r="CG588" s="294"/>
      <c r="CH588" s="1"/>
      <c r="CI588" s="1">
        <v>1</v>
      </c>
      <c r="CJ588" s="1"/>
      <c r="CK588" s="383"/>
      <c r="CL588" s="383"/>
      <c r="CM588" s="383"/>
      <c r="CN588" s="1">
        <f t="shared" si="5129"/>
        <v>0</v>
      </c>
      <c r="CO588" s="1">
        <f t="shared" si="5130"/>
        <v>0</v>
      </c>
      <c r="CP588" s="20">
        <f t="shared" si="5131"/>
        <v>2.5</v>
      </c>
      <c r="CQ588" s="351"/>
      <c r="CR588" s="299">
        <f t="shared" si="5160"/>
        <v>1</v>
      </c>
      <c r="CS588" s="294">
        <v>2</v>
      </c>
      <c r="CT588" s="294">
        <v>2</v>
      </c>
      <c r="CU588" s="1"/>
      <c r="CV588" s="1"/>
      <c r="CW588" s="1">
        <v>2</v>
      </c>
      <c r="CX588" s="1"/>
      <c r="CY588" s="1">
        <v>4</v>
      </c>
      <c r="CZ588" s="294">
        <v>6</v>
      </c>
      <c r="DA588" s="17">
        <f t="shared" si="5123"/>
        <v>4</v>
      </c>
      <c r="DB588" s="359">
        <f t="shared" si="4999"/>
        <v>10</v>
      </c>
      <c r="DC588" s="359">
        <f t="shared" si="5000"/>
        <v>6</v>
      </c>
      <c r="DD588" s="294"/>
      <c r="DE588" s="294">
        <v>7</v>
      </c>
      <c r="DF588" s="294">
        <v>9</v>
      </c>
      <c r="DG588" s="294"/>
      <c r="DH588" s="294"/>
      <c r="DI588" s="294">
        <v>4</v>
      </c>
      <c r="DJ588" s="294"/>
      <c r="DK588" s="294"/>
      <c r="DL588" s="294"/>
      <c r="DM588" s="294"/>
      <c r="DN588" s="294">
        <f t="shared" si="5161"/>
        <v>39</v>
      </c>
      <c r="DO588" s="1"/>
      <c r="DP588" s="1"/>
      <c r="DQ588" s="17">
        <f t="shared" si="5133"/>
        <v>0</v>
      </c>
      <c r="DR588" s="17">
        <f t="shared" si="5134"/>
        <v>0</v>
      </c>
      <c r="DS588" s="17">
        <f t="shared" si="5135"/>
        <v>0</v>
      </c>
      <c r="DT588" s="17">
        <f t="shared" si="5136"/>
        <v>0</v>
      </c>
      <c r="DU588" s="17">
        <f t="shared" si="5137"/>
        <v>0</v>
      </c>
      <c r="DV588" s="17">
        <f t="shared" si="5138"/>
        <v>0</v>
      </c>
      <c r="DW588" s="1"/>
      <c r="DX588" s="1"/>
      <c r="DY588" s="20">
        <f t="shared" si="5139"/>
        <v>0</v>
      </c>
      <c r="DZ588" s="20">
        <f t="shared" si="5140"/>
        <v>0</v>
      </c>
      <c r="EA588" s="20">
        <f t="shared" si="5141"/>
        <v>0</v>
      </c>
      <c r="EB588" s="20">
        <f t="shared" si="5142"/>
        <v>0</v>
      </c>
      <c r="EC588" s="18">
        <f t="shared" si="5143"/>
        <v>0</v>
      </c>
      <c r="ED588" s="19">
        <f t="shared" si="5124"/>
        <v>0</v>
      </c>
      <c r="EE588" s="19">
        <f t="shared" si="5144"/>
        <v>6</v>
      </c>
      <c r="EF588" s="1">
        <f t="shared" si="5145"/>
        <v>8</v>
      </c>
      <c r="EG588" s="18">
        <f t="shared" si="5156"/>
        <v>10</v>
      </c>
      <c r="EH588" s="341"/>
      <c r="EI588" s="294"/>
      <c r="EJ588" s="294">
        <f>2*5.5</f>
        <v>11</v>
      </c>
      <c r="EK588" s="294">
        <f>3*5.5</f>
        <v>16.5</v>
      </c>
      <c r="EL588" s="19">
        <v>1</v>
      </c>
      <c r="EM588" s="19"/>
      <c r="EN588" s="19"/>
      <c r="EO588" s="366"/>
      <c r="EP588" s="366"/>
      <c r="EQ588" s="374"/>
      <c r="ER588" s="374"/>
      <c r="ES588" s="374"/>
      <c r="ET588" s="374"/>
      <c r="EU588" s="18">
        <f t="shared" si="5157"/>
        <v>8</v>
      </c>
      <c r="EV588" s="18">
        <f t="shared" si="5063"/>
        <v>2</v>
      </c>
      <c r="EW588" s="341">
        <v>2</v>
      </c>
      <c r="EX588" s="341">
        <v>2</v>
      </c>
      <c r="EY588" s="341">
        <v>5</v>
      </c>
      <c r="EZ588" s="365">
        <f t="shared" si="4935"/>
        <v>0</v>
      </c>
      <c r="FA588" s="294"/>
      <c r="FB588" s="294"/>
      <c r="FC588" s="294"/>
      <c r="FD588" s="300"/>
      <c r="FE588" s="300"/>
      <c r="FF588" s="300"/>
      <c r="FG588" s="300"/>
      <c r="FH588" s="300"/>
      <c r="FI588" s="300"/>
      <c r="FJ588" s="300"/>
      <c r="FK588" s="294"/>
      <c r="FL588" s="294"/>
      <c r="FM588" s="294"/>
      <c r="FN588" s="294"/>
      <c r="FO588" s="294"/>
      <c r="FP588" s="20">
        <f t="shared" si="5148"/>
        <v>0</v>
      </c>
      <c r="FQ588" s="20">
        <f t="shared" si="5149"/>
        <v>7</v>
      </c>
      <c r="FR588" s="20">
        <f t="shared" si="5150"/>
        <v>9</v>
      </c>
      <c r="FS588" s="20">
        <f t="shared" si="5151"/>
        <v>0</v>
      </c>
      <c r="FT588" s="20">
        <f t="shared" si="5152"/>
        <v>0</v>
      </c>
      <c r="FU588" s="20">
        <f t="shared" si="5153"/>
        <v>0</v>
      </c>
      <c r="FV588" s="20">
        <f t="shared" si="5154"/>
        <v>0</v>
      </c>
      <c r="FW588" s="294"/>
    </row>
    <row r="589" spans="1:179" s="301" customFormat="1" ht="27.75" customHeight="1">
      <c r="A589" s="295"/>
      <c r="B589" s="296" t="s">
        <v>967</v>
      </c>
      <c r="C589" s="296" t="s">
        <v>774</v>
      </c>
      <c r="D589" s="296" t="s">
        <v>44</v>
      </c>
      <c r="E589" s="296" t="str">
        <f t="shared" si="5155"/>
        <v>LT8,5</v>
      </c>
      <c r="F589" s="296">
        <v>38</v>
      </c>
      <c r="G589" s="296">
        <f t="shared" si="5158"/>
        <v>38</v>
      </c>
      <c r="H589" s="297"/>
      <c r="I589" s="297"/>
      <c r="J589" s="294"/>
      <c r="K589" s="294"/>
      <c r="L589" s="294"/>
      <c r="M589" s="294"/>
      <c r="N589" s="297"/>
      <c r="O589" s="297"/>
      <c r="P589" s="1"/>
      <c r="Q589" s="16"/>
      <c r="R589" s="1"/>
      <c r="S589" s="294"/>
      <c r="T589" s="294"/>
      <c r="U589" s="294"/>
      <c r="V589" s="294"/>
      <c r="W589" s="294"/>
      <c r="X589" s="294"/>
      <c r="Y589" s="294"/>
      <c r="Z589" s="294"/>
      <c r="AA589" s="294"/>
      <c r="AB589" s="294"/>
      <c r="AC589" s="1">
        <f t="shared" si="5110"/>
        <v>0</v>
      </c>
      <c r="AD589" s="1">
        <f t="shared" si="5111"/>
        <v>0</v>
      </c>
      <c r="AE589" s="1">
        <f t="shared" si="5112"/>
        <v>0</v>
      </c>
      <c r="AF589" s="1">
        <f t="shared" si="5113"/>
        <v>0</v>
      </c>
      <c r="AG589" s="1">
        <f t="shared" si="5114"/>
        <v>0</v>
      </c>
      <c r="AH589" s="1">
        <f t="shared" si="5115"/>
        <v>0</v>
      </c>
      <c r="AI589" s="1">
        <f t="shared" si="5116"/>
        <v>0</v>
      </c>
      <c r="AJ589" s="1">
        <f t="shared" si="5117"/>
        <v>0</v>
      </c>
      <c r="AK589" s="1">
        <f t="shared" si="5118"/>
        <v>0</v>
      </c>
      <c r="AL589" s="1">
        <f t="shared" si="5119"/>
        <v>0</v>
      </c>
      <c r="AM589" s="1">
        <f t="shared" si="5120"/>
        <v>0</v>
      </c>
      <c r="AN589" s="1">
        <f t="shared" si="5121"/>
        <v>0</v>
      </c>
      <c r="AO589" s="294"/>
      <c r="AP589" s="294"/>
      <c r="AQ589" s="294"/>
      <c r="AR589" s="294">
        <f t="shared" si="5159"/>
        <v>38</v>
      </c>
      <c r="AS589" s="298">
        <f t="shared" si="5126"/>
        <v>0</v>
      </c>
      <c r="AT589" s="298">
        <f t="shared" si="5127"/>
        <v>0</v>
      </c>
      <c r="AU589" s="298">
        <f t="shared" si="5128"/>
        <v>0</v>
      </c>
      <c r="AV589" s="298">
        <f t="shared" si="5017"/>
        <v>1</v>
      </c>
      <c r="AW589" s="294"/>
      <c r="AX589" s="294"/>
      <c r="AY589" s="294"/>
      <c r="AZ589" s="294"/>
      <c r="BA589" s="294"/>
      <c r="BB589" s="294"/>
      <c r="BC589" s="294"/>
      <c r="BD589" s="294"/>
      <c r="BE589" s="294"/>
      <c r="BF589" s="294"/>
      <c r="BG589" s="294"/>
      <c r="BH589" s="294">
        <v>1</v>
      </c>
      <c r="BI589" s="294"/>
      <c r="BJ589" s="294"/>
      <c r="BK589" s="294"/>
      <c r="BL589" s="294"/>
      <c r="BM589" s="294"/>
      <c r="BN589" s="294"/>
      <c r="BO589" s="294"/>
      <c r="BP589" s="1"/>
      <c r="BQ589" s="294"/>
      <c r="BR589" s="17">
        <v>4</v>
      </c>
      <c r="BS589" s="1">
        <f t="shared" si="5002"/>
        <v>0</v>
      </c>
      <c r="BT589" s="17">
        <f t="shared" si="5122"/>
        <v>0</v>
      </c>
      <c r="BU589" s="294"/>
      <c r="BV589" s="294">
        <v>2</v>
      </c>
      <c r="BW589" s="294"/>
      <c r="BX589" s="294"/>
      <c r="BY589" s="294"/>
      <c r="BZ589" s="294"/>
      <c r="CA589" s="294"/>
      <c r="CB589" s="294"/>
      <c r="CC589" s="294"/>
      <c r="CD589" s="1"/>
      <c r="CE589" s="1"/>
      <c r="CF589" s="1"/>
      <c r="CG589" s="294"/>
      <c r="CH589" s="1"/>
      <c r="CI589" s="1">
        <v>1</v>
      </c>
      <c r="CJ589" s="1"/>
      <c r="CK589" s="383"/>
      <c r="CL589" s="383"/>
      <c r="CM589" s="383"/>
      <c r="CN589" s="1">
        <f t="shared" si="5129"/>
        <v>0</v>
      </c>
      <c r="CO589" s="1">
        <f t="shared" si="5130"/>
        <v>0</v>
      </c>
      <c r="CP589" s="20">
        <f t="shared" si="5131"/>
        <v>2.5</v>
      </c>
      <c r="CQ589" s="351"/>
      <c r="CR589" s="299">
        <f t="shared" si="5160"/>
        <v>1</v>
      </c>
      <c r="CS589" s="294">
        <v>2</v>
      </c>
      <c r="CT589" s="294">
        <v>2</v>
      </c>
      <c r="CU589" s="1"/>
      <c r="CV589" s="1"/>
      <c r="CW589" s="1">
        <v>4</v>
      </c>
      <c r="CX589" s="1"/>
      <c r="CY589" s="1">
        <v>8</v>
      </c>
      <c r="CZ589" s="294">
        <v>13</v>
      </c>
      <c r="DA589" s="17">
        <f t="shared" si="5123"/>
        <v>8</v>
      </c>
      <c r="DB589" s="359">
        <f t="shared" si="4999"/>
        <v>21</v>
      </c>
      <c r="DC589" s="359">
        <f t="shared" si="5000"/>
        <v>12</v>
      </c>
      <c r="DD589" s="294"/>
      <c r="DE589" s="294">
        <f>3*4</f>
        <v>12</v>
      </c>
      <c r="DF589" s="294">
        <f>6*3</f>
        <v>18</v>
      </c>
      <c r="DG589" s="294"/>
      <c r="DH589" s="294">
        <v>3</v>
      </c>
      <c r="DI589" s="294">
        <f>3*2</f>
        <v>6</v>
      </c>
      <c r="DJ589" s="294"/>
      <c r="DK589" s="294"/>
      <c r="DL589" s="294"/>
      <c r="DM589" s="294"/>
      <c r="DN589" s="294">
        <f t="shared" si="5161"/>
        <v>38</v>
      </c>
      <c r="DO589" s="1"/>
      <c r="DP589" s="1"/>
      <c r="DQ589" s="17">
        <f t="shared" si="5133"/>
        <v>0</v>
      </c>
      <c r="DR589" s="17">
        <f t="shared" si="5134"/>
        <v>0</v>
      </c>
      <c r="DS589" s="17">
        <f t="shared" si="5135"/>
        <v>0</v>
      </c>
      <c r="DT589" s="17">
        <f t="shared" si="5136"/>
        <v>0</v>
      </c>
      <c r="DU589" s="17">
        <f t="shared" si="5137"/>
        <v>0</v>
      </c>
      <c r="DV589" s="17">
        <f t="shared" si="5138"/>
        <v>0</v>
      </c>
      <c r="DW589" s="1"/>
      <c r="DX589" s="1"/>
      <c r="DY589" s="20">
        <f t="shared" si="5139"/>
        <v>0</v>
      </c>
      <c r="DZ589" s="20">
        <f t="shared" si="5140"/>
        <v>0</v>
      </c>
      <c r="EA589" s="20">
        <f t="shared" si="5141"/>
        <v>0</v>
      </c>
      <c r="EB589" s="20">
        <f t="shared" si="5142"/>
        <v>0</v>
      </c>
      <c r="EC589" s="18">
        <f t="shared" si="5143"/>
        <v>0</v>
      </c>
      <c r="ED589" s="19">
        <f t="shared" si="5124"/>
        <v>0</v>
      </c>
      <c r="EE589" s="19">
        <f t="shared" si="5144"/>
        <v>6</v>
      </c>
      <c r="EF589" s="1">
        <f t="shared" si="5145"/>
        <v>8</v>
      </c>
      <c r="EG589" s="18">
        <f t="shared" si="5156"/>
        <v>10</v>
      </c>
      <c r="EH589" s="341"/>
      <c r="EI589" s="294"/>
      <c r="EJ589" s="294">
        <f>3*5.5</f>
        <v>16.5</v>
      </c>
      <c r="EK589" s="294">
        <f>6*5.5</f>
        <v>33</v>
      </c>
      <c r="EL589" s="19">
        <v>1</v>
      </c>
      <c r="EM589" s="19"/>
      <c r="EN589" s="19"/>
      <c r="EO589" s="366"/>
      <c r="EP589" s="366"/>
      <c r="EQ589" s="374"/>
      <c r="ER589" s="374"/>
      <c r="ES589" s="374"/>
      <c r="ET589" s="374"/>
      <c r="EU589" s="18">
        <f t="shared" si="5157"/>
        <v>15</v>
      </c>
      <c r="EV589" s="18">
        <f t="shared" si="5063"/>
        <v>2</v>
      </c>
      <c r="EW589" s="341">
        <v>1</v>
      </c>
      <c r="EX589" s="341"/>
      <c r="EY589" s="341">
        <v>5</v>
      </c>
      <c r="EZ589" s="365">
        <f t="shared" si="4935"/>
        <v>0</v>
      </c>
      <c r="FA589" s="294"/>
      <c r="FB589" s="294"/>
      <c r="FC589" s="294"/>
      <c r="FD589" s="300"/>
      <c r="FE589" s="300"/>
      <c r="FF589" s="300"/>
      <c r="FG589" s="300"/>
      <c r="FH589" s="300"/>
      <c r="FI589" s="300"/>
      <c r="FJ589" s="300"/>
      <c r="FK589" s="294"/>
      <c r="FL589" s="294"/>
      <c r="FM589" s="294"/>
      <c r="FN589" s="294"/>
      <c r="FO589" s="294"/>
      <c r="FP589" s="20">
        <f t="shared" si="5148"/>
        <v>0</v>
      </c>
      <c r="FQ589" s="20">
        <f t="shared" si="5149"/>
        <v>12</v>
      </c>
      <c r="FR589" s="20">
        <f t="shared" si="5150"/>
        <v>18</v>
      </c>
      <c r="FS589" s="20">
        <f t="shared" si="5151"/>
        <v>0</v>
      </c>
      <c r="FT589" s="20">
        <f t="shared" si="5152"/>
        <v>0</v>
      </c>
      <c r="FU589" s="20">
        <f t="shared" si="5153"/>
        <v>0</v>
      </c>
      <c r="FV589" s="20">
        <f t="shared" si="5154"/>
        <v>0</v>
      </c>
      <c r="FW589" s="294"/>
    </row>
    <row r="590" spans="1:179" s="301" customFormat="1" ht="27.75" customHeight="1">
      <c r="A590" s="295"/>
      <c r="B590" s="296"/>
      <c r="C590" s="296" t="s">
        <v>961</v>
      </c>
      <c r="D590" s="296"/>
      <c r="E590" s="296" t="s">
        <v>44</v>
      </c>
      <c r="F590" s="296"/>
      <c r="G590" s="296">
        <v>28</v>
      </c>
      <c r="H590" s="297"/>
      <c r="I590" s="297"/>
      <c r="J590" s="294"/>
      <c r="K590" s="294"/>
      <c r="L590" s="294"/>
      <c r="M590" s="294"/>
      <c r="N590" s="297"/>
      <c r="O590" s="297"/>
      <c r="P590" s="1"/>
      <c r="Q590" s="16"/>
      <c r="R590" s="1"/>
      <c r="S590" s="294"/>
      <c r="T590" s="294"/>
      <c r="U590" s="294"/>
      <c r="V590" s="294"/>
      <c r="W590" s="294"/>
      <c r="X590" s="294"/>
      <c r="Y590" s="294">
        <v>1</v>
      </c>
      <c r="Z590" s="294"/>
      <c r="AA590" s="294"/>
      <c r="AB590" s="294"/>
      <c r="AC590" s="1">
        <f t="shared" si="5110"/>
        <v>0</v>
      </c>
      <c r="AD590" s="1">
        <f t="shared" si="5111"/>
        <v>0</v>
      </c>
      <c r="AE590" s="1">
        <f t="shared" si="5112"/>
        <v>0</v>
      </c>
      <c r="AF590" s="1">
        <f t="shared" si="5113"/>
        <v>1</v>
      </c>
      <c r="AG590" s="1">
        <f t="shared" si="5114"/>
        <v>0</v>
      </c>
      <c r="AH590" s="1">
        <f t="shared" si="5115"/>
        <v>0</v>
      </c>
      <c r="AI590" s="1">
        <f t="shared" si="5116"/>
        <v>0</v>
      </c>
      <c r="AJ590" s="1">
        <f t="shared" si="5117"/>
        <v>0</v>
      </c>
      <c r="AK590" s="1">
        <f t="shared" si="5118"/>
        <v>0</v>
      </c>
      <c r="AL590" s="1">
        <f t="shared" si="5119"/>
        <v>0</v>
      </c>
      <c r="AM590" s="1">
        <f t="shared" si="5120"/>
        <v>0</v>
      </c>
      <c r="AN590" s="1">
        <f t="shared" si="5121"/>
        <v>0</v>
      </c>
      <c r="AO590" s="294"/>
      <c r="AP590" s="294"/>
      <c r="AQ590" s="294"/>
      <c r="AR590" s="294">
        <f t="shared" si="5159"/>
        <v>28</v>
      </c>
      <c r="AS590" s="298">
        <f t="shared" si="5126"/>
        <v>0</v>
      </c>
      <c r="AT590" s="298">
        <f t="shared" si="5127"/>
        <v>0</v>
      </c>
      <c r="AU590" s="298">
        <f t="shared" si="5128"/>
        <v>0</v>
      </c>
      <c r="AV590" s="298">
        <f t="shared" si="5017"/>
        <v>1</v>
      </c>
      <c r="AW590" s="294"/>
      <c r="AX590" s="294"/>
      <c r="AY590" s="294"/>
      <c r="AZ590" s="294"/>
      <c r="BA590" s="294"/>
      <c r="BB590" s="294"/>
      <c r="BC590" s="294"/>
      <c r="BD590" s="294"/>
      <c r="BE590" s="294"/>
      <c r="BF590" s="294"/>
      <c r="BG590" s="294"/>
      <c r="BH590" s="294"/>
      <c r="BI590" s="294">
        <v>1</v>
      </c>
      <c r="BJ590" s="294"/>
      <c r="BK590" s="294"/>
      <c r="BL590" s="294"/>
      <c r="BM590" s="294"/>
      <c r="BN590" s="294"/>
      <c r="BO590" s="294"/>
      <c r="BP590" s="1"/>
      <c r="BQ590" s="294"/>
      <c r="BR590" s="17">
        <v>4</v>
      </c>
      <c r="BS590" s="1">
        <f t="shared" si="5002"/>
        <v>0</v>
      </c>
      <c r="BT590" s="17">
        <f t="shared" si="5122"/>
        <v>0</v>
      </c>
      <c r="BU590" s="294"/>
      <c r="BV590" s="294">
        <v>2</v>
      </c>
      <c r="BW590" s="294"/>
      <c r="BX590" s="294"/>
      <c r="BY590" s="294"/>
      <c r="BZ590" s="294"/>
      <c r="CA590" s="294"/>
      <c r="CB590" s="294"/>
      <c r="CC590" s="294"/>
      <c r="CD590" s="1"/>
      <c r="CE590" s="1">
        <v>1</v>
      </c>
      <c r="CF590" s="1"/>
      <c r="CG590" s="294"/>
      <c r="CH590" s="1"/>
      <c r="CI590" s="1"/>
      <c r="CJ590" s="1"/>
      <c r="CK590" s="383"/>
      <c r="CL590" s="383"/>
      <c r="CM590" s="383"/>
      <c r="CN590" s="1">
        <f t="shared" si="5129"/>
        <v>0</v>
      </c>
      <c r="CO590" s="1">
        <f t="shared" si="5130"/>
        <v>0</v>
      </c>
      <c r="CP590" s="20">
        <f t="shared" si="5131"/>
        <v>0.5</v>
      </c>
      <c r="CQ590" s="351"/>
      <c r="CR590" s="299">
        <f t="shared" si="5160"/>
        <v>1</v>
      </c>
      <c r="CS590" s="294"/>
      <c r="CT590" s="294"/>
      <c r="CU590" s="1"/>
      <c r="CV590" s="1"/>
      <c r="CW590" s="1"/>
      <c r="CX590" s="1"/>
      <c r="CY590" s="1"/>
      <c r="CZ590" s="294"/>
      <c r="DA590" s="17">
        <f t="shared" si="5123"/>
        <v>0</v>
      </c>
      <c r="DB590" s="359">
        <f t="shared" si="4999"/>
        <v>0</v>
      </c>
      <c r="DC590" s="359">
        <f t="shared" si="5000"/>
        <v>0</v>
      </c>
      <c r="DD590" s="294"/>
      <c r="DE590" s="294"/>
      <c r="DF590" s="294"/>
      <c r="DG590" s="294"/>
      <c r="DH590" s="294"/>
      <c r="DI590" s="294"/>
      <c r="DJ590" s="294"/>
      <c r="DK590" s="294"/>
      <c r="DL590" s="294"/>
      <c r="DM590" s="294"/>
      <c r="DN590" s="294">
        <f t="shared" si="5161"/>
        <v>28</v>
      </c>
      <c r="DO590" s="1"/>
      <c r="DP590" s="1"/>
      <c r="DQ590" s="17">
        <f t="shared" ref="DQ590:DQ592" si="5162">+IF(AND(SUM(S590:AA590)&gt;0,SUM(FA590:FF590)&gt;0),CT590,0)</f>
        <v>0</v>
      </c>
      <c r="DR590" s="17">
        <f t="shared" si="5134"/>
        <v>0</v>
      </c>
      <c r="DS590" s="17">
        <f t="shared" si="5135"/>
        <v>0</v>
      </c>
      <c r="DT590" s="17">
        <f t="shared" si="5136"/>
        <v>0</v>
      </c>
      <c r="DU590" s="17">
        <f t="shared" si="5137"/>
        <v>0</v>
      </c>
      <c r="DV590" s="17">
        <f t="shared" si="5138"/>
        <v>0</v>
      </c>
      <c r="DW590" s="1"/>
      <c r="DX590" s="1"/>
      <c r="DY590" s="20">
        <f t="shared" si="5139"/>
        <v>0</v>
      </c>
      <c r="DZ590" s="20">
        <f t="shared" si="5140"/>
        <v>0</v>
      </c>
      <c r="EA590" s="20">
        <f t="shared" si="5141"/>
        <v>0</v>
      </c>
      <c r="EB590" s="20">
        <f t="shared" si="5142"/>
        <v>0</v>
      </c>
      <c r="EC590" s="18">
        <f t="shared" si="5143"/>
        <v>0</v>
      </c>
      <c r="ED590" s="19">
        <f t="shared" si="5124"/>
        <v>0</v>
      </c>
      <c r="EE590" s="19">
        <f t="shared" ref="EE590:EE592" si="5163">+IF(SUM(AO590:AR590)+SUM(DK590:DN590)&gt;0,CT590*3,0)</f>
        <v>0</v>
      </c>
      <c r="EF590" s="1">
        <f t="shared" si="5145"/>
        <v>0</v>
      </c>
      <c r="EG590" s="18">
        <f t="shared" si="5156"/>
        <v>0</v>
      </c>
      <c r="EH590" s="341"/>
      <c r="EI590" s="294"/>
      <c r="EJ590" s="294"/>
      <c r="EK590" s="294"/>
      <c r="EL590" s="19"/>
      <c r="EM590" s="19"/>
      <c r="EN590" s="19"/>
      <c r="EO590" s="366"/>
      <c r="EP590" s="366"/>
      <c r="EQ590" s="374"/>
      <c r="ER590" s="374"/>
      <c r="ES590" s="374"/>
      <c r="ET590" s="374"/>
      <c r="EU590" s="18">
        <f t="shared" ref="EU590:EU592" si="5164">IF(SUM(CU590:CX590)&gt;0,CZ590*1+2,0)</f>
        <v>0</v>
      </c>
      <c r="EV590" s="18">
        <f t="shared" si="5063"/>
        <v>2</v>
      </c>
      <c r="EW590" s="341"/>
      <c r="EX590" s="341"/>
      <c r="EY590" s="341"/>
      <c r="EZ590" s="365">
        <f t="shared" si="4935"/>
        <v>0</v>
      </c>
      <c r="FA590" s="294"/>
      <c r="FB590" s="294"/>
      <c r="FC590" s="294"/>
      <c r="FD590" s="300"/>
      <c r="FE590" s="300"/>
      <c r="FF590" s="300"/>
      <c r="FG590" s="300"/>
      <c r="FH590" s="300"/>
      <c r="FI590" s="300"/>
      <c r="FJ590" s="300"/>
      <c r="FK590" s="294"/>
      <c r="FL590" s="294"/>
      <c r="FM590" s="294"/>
      <c r="FN590" s="294"/>
      <c r="FO590" s="294"/>
      <c r="FP590" s="20">
        <f t="shared" si="5148"/>
        <v>0</v>
      </c>
      <c r="FQ590" s="20">
        <f t="shared" si="5149"/>
        <v>0</v>
      </c>
      <c r="FR590" s="20">
        <f t="shared" si="5150"/>
        <v>0</v>
      </c>
      <c r="FS590" s="20">
        <f t="shared" si="5151"/>
        <v>0</v>
      </c>
      <c r="FT590" s="20">
        <f t="shared" si="5152"/>
        <v>0</v>
      </c>
      <c r="FU590" s="20">
        <f t="shared" si="5153"/>
        <v>0</v>
      </c>
      <c r="FV590" s="20">
        <f t="shared" si="5154"/>
        <v>0</v>
      </c>
      <c r="FW590" s="294"/>
    </row>
    <row r="591" spans="1:179" s="301" customFormat="1" ht="27.75" customHeight="1">
      <c r="A591" s="295"/>
      <c r="B591" s="296" t="s">
        <v>968</v>
      </c>
      <c r="C591" s="296" t="s">
        <v>962</v>
      </c>
      <c r="D591" s="296" t="s">
        <v>44</v>
      </c>
      <c r="E591" s="296" t="str">
        <f>D591</f>
        <v>LT8,5</v>
      </c>
      <c r="F591" s="296">
        <v>48</v>
      </c>
      <c r="G591" s="296">
        <v>22</v>
      </c>
      <c r="H591" s="297"/>
      <c r="I591" s="297"/>
      <c r="J591" s="294"/>
      <c r="K591" s="294"/>
      <c r="L591" s="294"/>
      <c r="M591" s="294"/>
      <c r="N591" s="297"/>
      <c r="O591" s="297"/>
      <c r="P591" s="1"/>
      <c r="Q591" s="16"/>
      <c r="R591" s="1"/>
      <c r="S591" s="294"/>
      <c r="T591" s="294"/>
      <c r="U591" s="294"/>
      <c r="V591" s="294"/>
      <c r="W591" s="294"/>
      <c r="X591" s="294"/>
      <c r="Y591" s="294"/>
      <c r="Z591" s="294"/>
      <c r="AA591" s="294"/>
      <c r="AB591" s="294"/>
      <c r="AC591" s="1">
        <f t="shared" si="5110"/>
        <v>0</v>
      </c>
      <c r="AD591" s="1">
        <f t="shared" si="5111"/>
        <v>0</v>
      </c>
      <c r="AE591" s="1">
        <f t="shared" si="5112"/>
        <v>0</v>
      </c>
      <c r="AF591" s="1">
        <f t="shared" si="5113"/>
        <v>0</v>
      </c>
      <c r="AG591" s="1">
        <f t="shared" si="5114"/>
        <v>0</v>
      </c>
      <c r="AH591" s="1">
        <f t="shared" si="5115"/>
        <v>0</v>
      </c>
      <c r="AI591" s="1">
        <f t="shared" si="5116"/>
        <v>0</v>
      </c>
      <c r="AJ591" s="1">
        <f t="shared" si="5117"/>
        <v>0</v>
      </c>
      <c r="AK591" s="1">
        <f t="shared" si="5118"/>
        <v>0</v>
      </c>
      <c r="AL591" s="1">
        <f t="shared" si="5119"/>
        <v>0</v>
      </c>
      <c r="AM591" s="1">
        <f t="shared" si="5120"/>
        <v>0</v>
      </c>
      <c r="AN591" s="1">
        <f t="shared" si="5121"/>
        <v>0</v>
      </c>
      <c r="AO591" s="294"/>
      <c r="AP591" s="294"/>
      <c r="AQ591" s="294"/>
      <c r="AR591" s="294">
        <f t="shared" si="5159"/>
        <v>22</v>
      </c>
      <c r="AS591" s="298">
        <f t="shared" si="5126"/>
        <v>0</v>
      </c>
      <c r="AT591" s="298">
        <f t="shared" si="5127"/>
        <v>0</v>
      </c>
      <c r="AU591" s="298">
        <f t="shared" si="5128"/>
        <v>0</v>
      </c>
      <c r="AV591" s="298">
        <f t="shared" si="5017"/>
        <v>1</v>
      </c>
      <c r="AW591" s="294"/>
      <c r="AX591" s="294"/>
      <c r="AY591" s="294"/>
      <c r="AZ591" s="294"/>
      <c r="BA591" s="294"/>
      <c r="BB591" s="294"/>
      <c r="BC591" s="294"/>
      <c r="BD591" s="294"/>
      <c r="BE591" s="294"/>
      <c r="BF591" s="294"/>
      <c r="BG591" s="294"/>
      <c r="BH591" s="294">
        <v>1</v>
      </c>
      <c r="BI591" s="294"/>
      <c r="BJ591" s="294"/>
      <c r="BK591" s="294"/>
      <c r="BL591" s="294"/>
      <c r="BM591" s="294"/>
      <c r="BN591" s="294">
        <v>1</v>
      </c>
      <c r="BO591" s="294"/>
      <c r="BP591" s="1"/>
      <c r="BQ591" s="294"/>
      <c r="BR591" s="17">
        <v>4</v>
      </c>
      <c r="BS591" s="1">
        <f t="shared" si="5002"/>
        <v>0</v>
      </c>
      <c r="BT591" s="17">
        <f t="shared" si="5122"/>
        <v>0</v>
      </c>
      <c r="BU591" s="294"/>
      <c r="BV591" s="294">
        <v>2</v>
      </c>
      <c r="BW591" s="294">
        <v>1</v>
      </c>
      <c r="BX591" s="294">
        <v>1</v>
      </c>
      <c r="BY591" s="294"/>
      <c r="BZ591" s="294"/>
      <c r="CA591" s="294"/>
      <c r="CB591" s="294"/>
      <c r="CC591" s="294"/>
      <c r="CD591" s="1"/>
      <c r="CE591" s="1"/>
      <c r="CF591" s="1"/>
      <c r="CG591" s="294"/>
      <c r="CH591" s="1"/>
      <c r="CI591" s="1">
        <v>1</v>
      </c>
      <c r="CJ591" s="1"/>
      <c r="CK591" s="383"/>
      <c r="CL591" s="383"/>
      <c r="CM591" s="383"/>
      <c r="CN591" s="1">
        <f t="shared" si="5129"/>
        <v>1</v>
      </c>
      <c r="CO591" s="1">
        <f t="shared" si="5130"/>
        <v>1</v>
      </c>
      <c r="CP591" s="20">
        <f t="shared" si="5131"/>
        <v>2.5</v>
      </c>
      <c r="CQ591" s="351"/>
      <c r="CR591" s="299">
        <f t="shared" si="5160"/>
        <v>1</v>
      </c>
      <c r="CS591" s="294">
        <v>2</v>
      </c>
      <c r="CT591" s="294">
        <v>2</v>
      </c>
      <c r="CU591" s="1"/>
      <c r="CV591" s="1"/>
      <c r="CW591" s="1">
        <v>2</v>
      </c>
      <c r="CX591" s="1"/>
      <c r="CY591" s="1">
        <v>6</v>
      </c>
      <c r="CZ591" s="294">
        <v>8</v>
      </c>
      <c r="DA591" s="17">
        <f t="shared" si="5123"/>
        <v>6</v>
      </c>
      <c r="DB591" s="359">
        <f t="shared" si="4999"/>
        <v>14</v>
      </c>
      <c r="DC591" s="359">
        <f t="shared" si="5000"/>
        <v>8</v>
      </c>
      <c r="DD591" s="294"/>
      <c r="DE591" s="294">
        <v>8</v>
      </c>
      <c r="DF591" s="294">
        <v>15</v>
      </c>
      <c r="DG591" s="294"/>
      <c r="DH591" s="294"/>
      <c r="DI591" s="294">
        <v>3</v>
      </c>
      <c r="DJ591" s="294"/>
      <c r="DK591" s="294"/>
      <c r="DL591" s="294"/>
      <c r="DM591" s="294"/>
      <c r="DN591" s="294">
        <f t="shared" si="5161"/>
        <v>22</v>
      </c>
      <c r="DO591" s="1"/>
      <c r="DP591" s="1"/>
      <c r="DQ591" s="17">
        <f t="shared" si="5162"/>
        <v>0</v>
      </c>
      <c r="DR591" s="17">
        <f t="shared" si="5134"/>
        <v>0</v>
      </c>
      <c r="DS591" s="17">
        <f t="shared" si="5135"/>
        <v>0</v>
      </c>
      <c r="DT591" s="17">
        <f t="shared" si="5136"/>
        <v>0</v>
      </c>
      <c r="DU591" s="17">
        <f t="shared" si="5137"/>
        <v>0</v>
      </c>
      <c r="DV591" s="17">
        <f t="shared" si="5138"/>
        <v>0</v>
      </c>
      <c r="DW591" s="1"/>
      <c r="DX591" s="1"/>
      <c r="DY591" s="20">
        <f t="shared" si="5139"/>
        <v>0</v>
      </c>
      <c r="DZ591" s="20">
        <f t="shared" si="5140"/>
        <v>0</v>
      </c>
      <c r="EA591" s="20">
        <f t="shared" si="5141"/>
        <v>0</v>
      </c>
      <c r="EB591" s="20">
        <f t="shared" si="5142"/>
        <v>0</v>
      </c>
      <c r="EC591" s="18">
        <f t="shared" si="5143"/>
        <v>0</v>
      </c>
      <c r="ED591" s="19">
        <f t="shared" si="5124"/>
        <v>0</v>
      </c>
      <c r="EE591" s="19">
        <f t="shared" si="5163"/>
        <v>6</v>
      </c>
      <c r="EF591" s="1">
        <f t="shared" si="5145"/>
        <v>8</v>
      </c>
      <c r="EG591" s="18">
        <f t="shared" si="5156"/>
        <v>10</v>
      </c>
      <c r="EH591" s="341"/>
      <c r="EI591" s="294"/>
      <c r="EJ591" s="294">
        <v>11</v>
      </c>
      <c r="EK591" s="294">
        <f>5*5.5</f>
        <v>27.5</v>
      </c>
      <c r="EL591" s="19">
        <v>1</v>
      </c>
      <c r="EM591" s="19"/>
      <c r="EN591" s="19"/>
      <c r="EO591" s="366"/>
      <c r="EP591" s="366"/>
      <c r="EQ591" s="374"/>
      <c r="ER591" s="374"/>
      <c r="ES591" s="374"/>
      <c r="ET591" s="374"/>
      <c r="EU591" s="18">
        <f t="shared" si="5164"/>
        <v>10</v>
      </c>
      <c r="EV591" s="18">
        <f t="shared" si="5063"/>
        <v>2</v>
      </c>
      <c r="EW591" s="341">
        <v>2</v>
      </c>
      <c r="EX591" s="341">
        <v>2</v>
      </c>
      <c r="EY591" s="341">
        <v>5</v>
      </c>
      <c r="EZ591" s="365">
        <f t="shared" si="4935"/>
        <v>0.5</v>
      </c>
      <c r="FA591" s="294"/>
      <c r="FB591" s="294"/>
      <c r="FC591" s="294"/>
      <c r="FD591" s="300"/>
      <c r="FE591" s="300"/>
      <c r="FF591" s="300"/>
      <c r="FG591" s="300"/>
      <c r="FH591" s="300"/>
      <c r="FI591" s="300"/>
      <c r="FJ591" s="300"/>
      <c r="FK591" s="294"/>
      <c r="FL591" s="294"/>
      <c r="FM591" s="294"/>
      <c r="FN591" s="294"/>
      <c r="FO591" s="294"/>
      <c r="FP591" s="20">
        <f t="shared" si="5148"/>
        <v>0</v>
      </c>
      <c r="FQ591" s="20">
        <f t="shared" si="5149"/>
        <v>8</v>
      </c>
      <c r="FR591" s="20">
        <f t="shared" si="5150"/>
        <v>15</v>
      </c>
      <c r="FS591" s="20">
        <f t="shared" si="5151"/>
        <v>0</v>
      </c>
      <c r="FT591" s="20">
        <f t="shared" si="5152"/>
        <v>0</v>
      </c>
      <c r="FU591" s="20">
        <f t="shared" si="5153"/>
        <v>0</v>
      </c>
      <c r="FV591" s="20">
        <f t="shared" si="5154"/>
        <v>0</v>
      </c>
      <c r="FW591" s="294"/>
    </row>
    <row r="592" spans="1:179" s="301" customFormat="1" ht="27.75" customHeight="1">
      <c r="A592" s="295"/>
      <c r="B592" s="296" t="s">
        <v>969</v>
      </c>
      <c r="C592" s="296" t="s">
        <v>963</v>
      </c>
      <c r="D592" s="296" t="s">
        <v>187</v>
      </c>
      <c r="E592" s="296" t="str">
        <f>D592</f>
        <v>2LT8,5</v>
      </c>
      <c r="F592" s="296">
        <v>52</v>
      </c>
      <c r="G592" s="296">
        <f>F592</f>
        <v>52</v>
      </c>
      <c r="H592" s="297"/>
      <c r="I592" s="297"/>
      <c r="J592" s="294"/>
      <c r="K592" s="294"/>
      <c r="L592" s="294"/>
      <c r="M592" s="294"/>
      <c r="N592" s="297"/>
      <c r="O592" s="297"/>
      <c r="P592" s="1"/>
      <c r="Q592" s="16"/>
      <c r="R592" s="1"/>
      <c r="S592" s="294"/>
      <c r="T592" s="294"/>
      <c r="U592" s="294"/>
      <c r="V592" s="294"/>
      <c r="W592" s="294"/>
      <c r="X592" s="294"/>
      <c r="Y592" s="294"/>
      <c r="Z592" s="294"/>
      <c r="AA592" s="294"/>
      <c r="AB592" s="294"/>
      <c r="AC592" s="1">
        <f t="shared" si="5110"/>
        <v>0</v>
      </c>
      <c r="AD592" s="1">
        <f t="shared" si="5111"/>
        <v>0</v>
      </c>
      <c r="AE592" s="1">
        <f t="shared" si="5112"/>
        <v>0</v>
      </c>
      <c r="AF592" s="1">
        <f t="shared" si="5113"/>
        <v>0</v>
      </c>
      <c r="AG592" s="1">
        <f t="shared" si="5114"/>
        <v>0</v>
      </c>
      <c r="AH592" s="1">
        <f t="shared" si="5115"/>
        <v>0</v>
      </c>
      <c r="AI592" s="1">
        <f t="shared" si="5116"/>
        <v>0</v>
      </c>
      <c r="AJ592" s="1">
        <f t="shared" si="5117"/>
        <v>0</v>
      </c>
      <c r="AK592" s="1">
        <f t="shared" si="5118"/>
        <v>0</v>
      </c>
      <c r="AL592" s="1">
        <f t="shared" si="5119"/>
        <v>0</v>
      </c>
      <c r="AM592" s="1">
        <f t="shared" si="5120"/>
        <v>0</v>
      </c>
      <c r="AN592" s="1">
        <f t="shared" si="5121"/>
        <v>0</v>
      </c>
      <c r="AO592" s="294"/>
      <c r="AP592" s="294"/>
      <c r="AQ592" s="294"/>
      <c r="AR592" s="294"/>
      <c r="AS592" s="298">
        <f t="shared" si="5126"/>
        <v>0</v>
      </c>
      <c r="AT592" s="298">
        <f t="shared" si="5127"/>
        <v>0</v>
      </c>
      <c r="AU592" s="298">
        <f t="shared" si="5128"/>
        <v>0</v>
      </c>
      <c r="AV592" s="298">
        <f t="shared" si="5017"/>
        <v>0</v>
      </c>
      <c r="AW592" s="294"/>
      <c r="AX592" s="294"/>
      <c r="AY592" s="294"/>
      <c r="AZ592" s="294"/>
      <c r="BA592" s="294"/>
      <c r="BB592" s="294"/>
      <c r="BC592" s="294"/>
      <c r="BD592" s="294"/>
      <c r="BE592" s="294"/>
      <c r="BF592" s="294"/>
      <c r="BG592" s="294"/>
      <c r="BH592" s="294"/>
      <c r="BI592" s="294"/>
      <c r="BJ592" s="294"/>
      <c r="BK592" s="294"/>
      <c r="BL592" s="294"/>
      <c r="BM592" s="294">
        <v>1</v>
      </c>
      <c r="BN592" s="294"/>
      <c r="BO592" s="294"/>
      <c r="BP592" s="1"/>
      <c r="BQ592" s="294"/>
      <c r="BR592" s="17">
        <v>1</v>
      </c>
      <c r="BS592" s="1">
        <f t="shared" si="5002"/>
        <v>0</v>
      </c>
      <c r="BT592" s="17">
        <f t="shared" si="5122"/>
        <v>0</v>
      </c>
      <c r="BU592" s="294"/>
      <c r="BV592" s="294">
        <v>2</v>
      </c>
      <c r="BW592" s="294">
        <v>1</v>
      </c>
      <c r="BX592" s="294">
        <v>1</v>
      </c>
      <c r="BY592" s="294"/>
      <c r="BZ592" s="294"/>
      <c r="CA592" s="294"/>
      <c r="CB592" s="294"/>
      <c r="CC592" s="294"/>
      <c r="CD592" s="1"/>
      <c r="CE592" s="1"/>
      <c r="CF592" s="1"/>
      <c r="CG592" s="294"/>
      <c r="CH592" s="1"/>
      <c r="CI592" s="1">
        <v>1</v>
      </c>
      <c r="CJ592" s="1"/>
      <c r="CK592" s="383"/>
      <c r="CL592" s="383"/>
      <c r="CM592" s="383"/>
      <c r="CN592" s="1">
        <f t="shared" si="5129"/>
        <v>1</v>
      </c>
      <c r="CO592" s="1">
        <f t="shared" si="5130"/>
        <v>1</v>
      </c>
      <c r="CP592" s="20">
        <f t="shared" si="5131"/>
        <v>2.5</v>
      </c>
      <c r="CQ592" s="351"/>
      <c r="CR592" s="299">
        <f t="shared" si="5160"/>
        <v>1</v>
      </c>
      <c r="CS592" s="294"/>
      <c r="CT592" s="294">
        <v>2</v>
      </c>
      <c r="CU592" s="1"/>
      <c r="CV592" s="1"/>
      <c r="CW592" s="1">
        <v>2</v>
      </c>
      <c r="CX592" s="1"/>
      <c r="CY592" s="1">
        <v>6</v>
      </c>
      <c r="CZ592" s="294">
        <v>5</v>
      </c>
      <c r="DA592" s="17">
        <f t="shared" si="5123"/>
        <v>6</v>
      </c>
      <c r="DB592" s="359">
        <f t="shared" si="4999"/>
        <v>11</v>
      </c>
      <c r="DC592" s="359">
        <f t="shared" si="5000"/>
        <v>8</v>
      </c>
      <c r="DD592" s="294"/>
      <c r="DE592" s="294">
        <v>4</v>
      </c>
      <c r="DF592" s="294">
        <f>5*3</f>
        <v>15</v>
      </c>
      <c r="DG592" s="294"/>
      <c r="DH592" s="294">
        <v>4</v>
      </c>
      <c r="DI592" s="294">
        <v>4</v>
      </c>
      <c r="DJ592" s="294"/>
      <c r="DK592" s="294"/>
      <c r="DL592" s="294"/>
      <c r="DM592" s="294"/>
      <c r="DN592" s="294">
        <f t="shared" si="5161"/>
        <v>52</v>
      </c>
      <c r="DO592" s="1"/>
      <c r="DP592" s="1"/>
      <c r="DQ592" s="17">
        <f t="shared" si="5162"/>
        <v>0</v>
      </c>
      <c r="DR592" s="17">
        <f t="shared" si="5134"/>
        <v>0</v>
      </c>
      <c r="DS592" s="17">
        <f t="shared" si="5135"/>
        <v>0</v>
      </c>
      <c r="DT592" s="17">
        <f t="shared" si="5136"/>
        <v>0</v>
      </c>
      <c r="DU592" s="17">
        <f t="shared" si="5137"/>
        <v>0</v>
      </c>
      <c r="DV592" s="17">
        <f t="shared" si="5138"/>
        <v>0</v>
      </c>
      <c r="DW592" s="1"/>
      <c r="DX592" s="1"/>
      <c r="DY592" s="20">
        <f t="shared" si="5139"/>
        <v>0</v>
      </c>
      <c r="DZ592" s="20">
        <f t="shared" si="5140"/>
        <v>0</v>
      </c>
      <c r="EA592" s="20">
        <f t="shared" si="5141"/>
        <v>0</v>
      </c>
      <c r="EB592" s="20">
        <f t="shared" si="5142"/>
        <v>0</v>
      </c>
      <c r="EC592" s="18">
        <f t="shared" si="5143"/>
        <v>0</v>
      </c>
      <c r="ED592" s="19">
        <f t="shared" si="5124"/>
        <v>0</v>
      </c>
      <c r="EE592" s="19">
        <f t="shared" si="5163"/>
        <v>6</v>
      </c>
      <c r="EF592" s="1">
        <f t="shared" si="5145"/>
        <v>8</v>
      </c>
      <c r="EG592" s="18">
        <f t="shared" si="5156"/>
        <v>10</v>
      </c>
      <c r="EH592" s="341"/>
      <c r="EI592" s="294"/>
      <c r="EJ592" s="294">
        <v>5.5</v>
      </c>
      <c r="EK592" s="294">
        <f>5*5.5</f>
        <v>27.5</v>
      </c>
      <c r="EL592" s="19"/>
      <c r="EM592" s="19">
        <v>1</v>
      </c>
      <c r="EN592" s="19"/>
      <c r="EO592" s="366"/>
      <c r="EP592" s="366"/>
      <c r="EQ592" s="374"/>
      <c r="ER592" s="374">
        <v>1</v>
      </c>
      <c r="ES592" s="374"/>
      <c r="ET592" s="374">
        <v>1</v>
      </c>
      <c r="EU592" s="18">
        <f t="shared" si="5164"/>
        <v>7</v>
      </c>
      <c r="EV592" s="18">
        <f t="shared" si="5063"/>
        <v>2</v>
      </c>
      <c r="EW592" s="341">
        <v>1</v>
      </c>
      <c r="EX592" s="341">
        <v>1</v>
      </c>
      <c r="EY592" s="341">
        <v>5</v>
      </c>
      <c r="EZ592" s="365">
        <f t="shared" si="4935"/>
        <v>0.5</v>
      </c>
      <c r="FA592" s="294"/>
      <c r="FB592" s="294"/>
      <c r="FC592" s="294"/>
      <c r="FD592" s="300"/>
      <c r="FE592" s="300"/>
      <c r="FF592" s="300"/>
      <c r="FG592" s="300"/>
      <c r="FH592" s="300"/>
      <c r="FI592" s="300"/>
      <c r="FJ592" s="300"/>
      <c r="FK592" s="294"/>
      <c r="FL592" s="294"/>
      <c r="FM592" s="294"/>
      <c r="FN592" s="294"/>
      <c r="FO592" s="294"/>
      <c r="FP592" s="20">
        <f t="shared" si="5148"/>
        <v>0</v>
      </c>
      <c r="FQ592" s="20">
        <f t="shared" si="5149"/>
        <v>4</v>
      </c>
      <c r="FR592" s="20">
        <f t="shared" si="5150"/>
        <v>15</v>
      </c>
      <c r="FS592" s="20">
        <f t="shared" si="5151"/>
        <v>0</v>
      </c>
      <c r="FT592" s="20">
        <f t="shared" si="5152"/>
        <v>0</v>
      </c>
      <c r="FU592" s="20">
        <f t="shared" si="5153"/>
        <v>0</v>
      </c>
      <c r="FV592" s="20">
        <f t="shared" si="5154"/>
        <v>0</v>
      </c>
      <c r="FW592" s="294"/>
    </row>
    <row r="593" spans="1:179" s="301" customFormat="1" ht="27.75" customHeight="1">
      <c r="A593" s="295"/>
      <c r="B593" s="296" t="s">
        <v>990</v>
      </c>
      <c r="C593" s="296" t="s">
        <v>970</v>
      </c>
      <c r="D593" s="296" t="s">
        <v>53</v>
      </c>
      <c r="E593" s="296" t="s">
        <v>53</v>
      </c>
      <c r="F593" s="296">
        <v>6</v>
      </c>
      <c r="G593" s="296">
        <f>F593</f>
        <v>6</v>
      </c>
      <c r="H593" s="297"/>
      <c r="I593" s="297"/>
      <c r="J593" s="294"/>
      <c r="K593" s="294"/>
      <c r="L593" s="294"/>
      <c r="M593" s="294"/>
      <c r="N593" s="297"/>
      <c r="O593" s="297"/>
      <c r="P593" s="1"/>
      <c r="Q593" s="16"/>
      <c r="R593" s="1"/>
      <c r="S593" s="294"/>
      <c r="T593" s="294"/>
      <c r="U593" s="294"/>
      <c r="V593" s="294"/>
      <c r="W593" s="294"/>
      <c r="X593" s="294"/>
      <c r="Y593" s="294"/>
      <c r="Z593" s="294"/>
      <c r="AA593" s="294"/>
      <c r="AB593" s="294"/>
      <c r="AC593" s="1">
        <f t="shared" si="5110"/>
        <v>0</v>
      </c>
      <c r="AD593" s="1">
        <f t="shared" si="5111"/>
        <v>0</v>
      </c>
      <c r="AE593" s="1">
        <f t="shared" si="5112"/>
        <v>0</v>
      </c>
      <c r="AF593" s="1">
        <f t="shared" si="5113"/>
        <v>0</v>
      </c>
      <c r="AG593" s="1">
        <f t="shared" si="5114"/>
        <v>0</v>
      </c>
      <c r="AH593" s="1">
        <f t="shared" si="5115"/>
        <v>0</v>
      </c>
      <c r="AI593" s="1">
        <f t="shared" si="5116"/>
        <v>0</v>
      </c>
      <c r="AJ593" s="1">
        <f t="shared" si="5117"/>
        <v>0</v>
      </c>
      <c r="AK593" s="1">
        <f t="shared" si="5118"/>
        <v>0</v>
      </c>
      <c r="AL593" s="1">
        <f t="shared" si="5119"/>
        <v>0</v>
      </c>
      <c r="AM593" s="1">
        <f t="shared" si="5120"/>
        <v>0</v>
      </c>
      <c r="AN593" s="1">
        <f t="shared" si="5121"/>
        <v>0</v>
      </c>
      <c r="AO593" s="294"/>
      <c r="AP593" s="294"/>
      <c r="AQ593" s="294"/>
      <c r="AR593" s="294">
        <f>G593</f>
        <v>6</v>
      </c>
      <c r="AS593" s="298">
        <f t="shared" si="5126"/>
        <v>0</v>
      </c>
      <c r="AT593" s="298">
        <f t="shared" si="5127"/>
        <v>0</v>
      </c>
      <c r="AU593" s="298">
        <f t="shared" si="5128"/>
        <v>0</v>
      </c>
      <c r="AV593" s="298">
        <f t="shared" ref="AV593" si="5165">IF(AND(AR593&gt;0,OR(BR593&gt;=2,BR593=1)),AR593/G593,0)</f>
        <v>1</v>
      </c>
      <c r="AW593" s="294"/>
      <c r="AX593" s="294"/>
      <c r="AY593" s="294">
        <v>1</v>
      </c>
      <c r="AZ593" s="294"/>
      <c r="BA593" s="294"/>
      <c r="BB593" s="294"/>
      <c r="BC593" s="294"/>
      <c r="BD593" s="294"/>
      <c r="BE593" s="294"/>
      <c r="BF593" s="294"/>
      <c r="BG593" s="294"/>
      <c r="BH593" s="294"/>
      <c r="BI593" s="294"/>
      <c r="BJ593" s="294"/>
      <c r="BK593" s="294"/>
      <c r="BL593" s="294"/>
      <c r="BM593" s="294"/>
      <c r="BN593" s="294"/>
      <c r="BO593" s="294"/>
      <c r="BP593" s="1"/>
      <c r="BQ593" s="294"/>
      <c r="BR593" s="17">
        <v>1</v>
      </c>
      <c r="BS593" s="1">
        <f t="shared" si="5002"/>
        <v>0</v>
      </c>
      <c r="BT593" s="17">
        <f t="shared" si="5122"/>
        <v>0</v>
      </c>
      <c r="BU593" s="294"/>
      <c r="BV593" s="294">
        <v>1</v>
      </c>
      <c r="BW593" s="294"/>
      <c r="BX593" s="294"/>
      <c r="BY593" s="294"/>
      <c r="BZ593" s="294"/>
      <c r="CA593" s="294"/>
      <c r="CB593" s="294"/>
      <c r="CC593" s="294"/>
      <c r="CD593" s="1"/>
      <c r="CE593" s="1"/>
      <c r="CF593" s="1"/>
      <c r="CG593" s="294"/>
      <c r="CH593" s="1">
        <v>1</v>
      </c>
      <c r="CI593" s="1"/>
      <c r="CJ593" s="1"/>
      <c r="CK593" s="383"/>
      <c r="CL593" s="383"/>
      <c r="CM593" s="383"/>
      <c r="CN593" s="1">
        <f t="shared" si="5129"/>
        <v>0</v>
      </c>
      <c r="CO593" s="1">
        <f t="shared" si="5130"/>
        <v>0</v>
      </c>
      <c r="CP593" s="20">
        <f t="shared" si="5131"/>
        <v>2.5</v>
      </c>
      <c r="CQ593" s="351"/>
      <c r="CR593" s="299">
        <f>+IF(SUM(AX593:BM593)&gt;0,1,0)</f>
        <v>1</v>
      </c>
      <c r="CS593" s="294">
        <v>2</v>
      </c>
      <c r="CT593" s="294">
        <v>1</v>
      </c>
      <c r="CU593" s="1"/>
      <c r="CV593" s="1"/>
      <c r="CW593" s="1">
        <v>2</v>
      </c>
      <c r="CX593" s="1"/>
      <c r="CY593" s="1">
        <v>2</v>
      </c>
      <c r="CZ593" s="294">
        <v>6</v>
      </c>
      <c r="DA593" s="17">
        <f t="shared" si="5123"/>
        <v>2</v>
      </c>
      <c r="DB593" s="359">
        <f t="shared" si="4999"/>
        <v>8</v>
      </c>
      <c r="DC593" s="359">
        <f t="shared" si="5000"/>
        <v>4</v>
      </c>
      <c r="DD593" s="294"/>
      <c r="DE593" s="294">
        <v>6</v>
      </c>
      <c r="DF593" s="294">
        <v>7</v>
      </c>
      <c r="DG593" s="294"/>
      <c r="DH593" s="294"/>
      <c r="DI593" s="294"/>
      <c r="DJ593" s="294"/>
      <c r="DK593" s="294"/>
      <c r="DL593" s="294"/>
      <c r="DM593" s="294"/>
      <c r="DN593" s="294"/>
      <c r="DO593" s="1"/>
      <c r="DP593" s="1"/>
      <c r="DQ593" s="17">
        <f t="shared" ref="DQ593" si="5166">+IF(AND(SUM(S593:AA593)&gt;0,SUM(FA593:FF593)&gt;0),CT593,0)</f>
        <v>0</v>
      </c>
      <c r="DR593" s="17">
        <f t="shared" si="5134"/>
        <v>0</v>
      </c>
      <c r="DS593" s="17">
        <f t="shared" si="5135"/>
        <v>0</v>
      </c>
      <c r="DT593" s="17">
        <f t="shared" si="5136"/>
        <v>0</v>
      </c>
      <c r="DU593" s="17">
        <f t="shared" si="5137"/>
        <v>0</v>
      </c>
      <c r="DV593" s="17">
        <f t="shared" si="5138"/>
        <v>0</v>
      </c>
      <c r="DW593" s="1"/>
      <c r="DX593" s="1"/>
      <c r="DY593" s="20">
        <f t="shared" si="5139"/>
        <v>0</v>
      </c>
      <c r="DZ593" s="20">
        <f t="shared" si="5140"/>
        <v>0</v>
      </c>
      <c r="EA593" s="20">
        <f t="shared" si="5141"/>
        <v>0</v>
      </c>
      <c r="EB593" s="20">
        <f t="shared" si="5142"/>
        <v>0</v>
      </c>
      <c r="EC593" s="18">
        <f t="shared" si="5143"/>
        <v>0</v>
      </c>
      <c r="ED593" s="19">
        <f t="shared" si="5124"/>
        <v>0</v>
      </c>
      <c r="EE593" s="19">
        <f t="shared" ref="EE593" si="5167">+IF(SUM(AO593:AR593)+SUM(DK593:DN593)&gt;0,CT593*3,0)</f>
        <v>3</v>
      </c>
      <c r="EF593" s="1">
        <f t="shared" si="5145"/>
        <v>4</v>
      </c>
      <c r="EG593" s="18"/>
      <c r="EH593" s="341"/>
      <c r="EI593" s="294"/>
      <c r="EJ593" s="294">
        <v>9</v>
      </c>
      <c r="EK593" s="294">
        <v>9</v>
      </c>
      <c r="EL593" s="19">
        <v>1</v>
      </c>
      <c r="EM593" s="19"/>
      <c r="EN593" s="19"/>
      <c r="EO593" s="366"/>
      <c r="EP593" s="366"/>
      <c r="EQ593" s="374"/>
      <c r="ER593" s="374"/>
      <c r="ES593" s="374"/>
      <c r="ET593" s="374"/>
      <c r="EU593" s="18">
        <f t="shared" ref="EU593" si="5168">IF(SUM(CU593:CX593)&gt;0,CZ593*1+2,0)</f>
        <v>8</v>
      </c>
      <c r="EV593" s="18">
        <f t="shared" si="5063"/>
        <v>2</v>
      </c>
      <c r="EW593" s="341">
        <v>1</v>
      </c>
      <c r="EX593" s="341">
        <v>1</v>
      </c>
      <c r="EY593" s="341">
        <v>5</v>
      </c>
      <c r="EZ593" s="365">
        <f t="shared" si="4935"/>
        <v>0</v>
      </c>
      <c r="FA593" s="294"/>
      <c r="FB593" s="294"/>
      <c r="FC593" s="294"/>
      <c r="FD593" s="300"/>
      <c r="FE593" s="300"/>
      <c r="FF593" s="300"/>
      <c r="FG593" s="300"/>
      <c r="FH593" s="300"/>
      <c r="FI593" s="300"/>
      <c r="FJ593" s="300"/>
      <c r="FK593" s="294">
        <f>F593</f>
        <v>6</v>
      </c>
      <c r="FL593" s="294"/>
      <c r="FM593" s="294"/>
      <c r="FN593" s="294"/>
      <c r="FO593" s="294"/>
      <c r="FP593" s="20">
        <f t="shared" si="5148"/>
        <v>0</v>
      </c>
      <c r="FQ593" s="20">
        <f t="shared" si="5149"/>
        <v>6</v>
      </c>
      <c r="FR593" s="20">
        <f t="shared" si="5150"/>
        <v>7</v>
      </c>
      <c r="FS593" s="20">
        <f t="shared" si="5151"/>
        <v>0</v>
      </c>
      <c r="FT593" s="20">
        <f t="shared" si="5152"/>
        <v>0</v>
      </c>
      <c r="FU593" s="20">
        <f t="shared" si="5153"/>
        <v>0</v>
      </c>
      <c r="FV593" s="20">
        <f t="shared" si="5154"/>
        <v>0</v>
      </c>
      <c r="FW593" s="44"/>
    </row>
    <row r="594" spans="1:179" ht="24.75" customHeight="1">
      <c r="A594" s="40"/>
      <c r="B594" s="41" t="s">
        <v>164</v>
      </c>
      <c r="C594" s="41"/>
      <c r="D594" s="48"/>
      <c r="E594" s="48"/>
      <c r="F594" s="48"/>
      <c r="G594" s="48"/>
      <c r="H594" s="43"/>
      <c r="I594" s="43"/>
      <c r="J594" s="44"/>
      <c r="K594" s="44"/>
      <c r="L594" s="44"/>
      <c r="M594" s="44"/>
      <c r="N594" s="43"/>
      <c r="O594" s="43"/>
      <c r="P594" s="1"/>
      <c r="Q594" s="16"/>
      <c r="R594" s="1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1">
        <f t="shared" ref="AC594:AC596" si="5169">+IF(S594=1,1,0)+IF(T594=1,1,0)</f>
        <v>0</v>
      </c>
      <c r="AD594" s="1">
        <f t="shared" ref="AD594:AD596" si="5170">+IF(U594=1,1,0)+IF(V594=1,1,0)</f>
        <v>0</v>
      </c>
      <c r="AE594" s="1">
        <f t="shared" ref="AE594:AE596" si="5171">+IF(W594=1,1,0)+IF(X594=1,1,0)</f>
        <v>0</v>
      </c>
      <c r="AF594" s="1">
        <f t="shared" ref="AF594:AF596" si="5172">+IF(Y594=1,1,0)+IF(Z594=1,1,0)</f>
        <v>0</v>
      </c>
      <c r="AG594" s="1">
        <f t="shared" ref="AG594:AG596" si="5173">+IF(AA594=1,1,0)</f>
        <v>0</v>
      </c>
      <c r="AH594" s="1">
        <f t="shared" ref="AH594:AH596" si="5174">+IF(AB594=1,1,0)</f>
        <v>0</v>
      </c>
      <c r="AI594" s="1">
        <f t="shared" ref="AI594:AI596" si="5175">+IF(S594=2,1,0)+IF(T594=2,1,0)</f>
        <v>0</v>
      </c>
      <c r="AJ594" s="1">
        <f t="shared" ref="AJ594:AJ596" si="5176">+IF(U594=2,1,0)+IF(V594=2,1,0)</f>
        <v>0</v>
      </c>
      <c r="AK594" s="1">
        <f t="shared" ref="AK594:AK596" si="5177">+IF(X594=2,1,0)+IF(W594=2,1,0)</f>
        <v>0</v>
      </c>
      <c r="AL594" s="1">
        <f t="shared" ref="AL594:AL596" si="5178">+IF(Y594=2,1,0)+IF(Z594=2,1,0)</f>
        <v>0</v>
      </c>
      <c r="AM594" s="1">
        <f t="shared" ref="AM594:AM596" si="5179">+IF(AA594=2,1,0)</f>
        <v>0</v>
      </c>
      <c r="AN594" s="1">
        <f t="shared" ref="AN594:AN596" si="5180">+IF(AB594=2,1,0)</f>
        <v>0</v>
      </c>
      <c r="AO594" s="44"/>
      <c r="AP594" s="44"/>
      <c r="AQ594" s="44"/>
      <c r="AR594" s="44"/>
      <c r="AS594" s="122">
        <f t="shared" ref="AS594:AS609" si="5181">IF(AND(AO594&gt;0,OR(BR594&gt;=2,BR594=1)),1,0)</f>
        <v>0</v>
      </c>
      <c r="AT594" s="122">
        <f t="shared" ref="AT594:AT609" si="5182">IF(AND(AP594&gt;0,OR(BR594&gt;=2,BR594=1)),1,0)</f>
        <v>0</v>
      </c>
      <c r="AU594" s="122">
        <f t="shared" ref="AU594:AU609" si="5183">IF(AND(AQ594&gt;0,OR(BR594&gt;=2,BR594=1)),1,0)</f>
        <v>0</v>
      </c>
      <c r="AV594" s="122">
        <f t="shared" si="5017"/>
        <v>0</v>
      </c>
      <c r="AW594" s="44"/>
      <c r="AX594" s="294"/>
      <c r="AY594" s="294"/>
      <c r="AZ594" s="294"/>
      <c r="BA594" s="294"/>
      <c r="BB594" s="294"/>
      <c r="BC594" s="29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127"/>
      <c r="BO594" s="44"/>
      <c r="BP594" s="1"/>
      <c r="BQ594" s="44"/>
      <c r="BR594" s="17"/>
      <c r="BS594" s="1">
        <f t="shared" si="5002"/>
        <v>0</v>
      </c>
      <c r="BT594" s="17">
        <f t="shared" ref="BT594:BT596" si="5184">+BS594*2</f>
        <v>0</v>
      </c>
      <c r="BU594" s="44"/>
      <c r="BV594" s="44"/>
      <c r="BW594" s="44"/>
      <c r="BX594" s="44"/>
      <c r="BY594" s="44"/>
      <c r="BZ594" s="44"/>
      <c r="CA594" s="44"/>
      <c r="CB594" s="44"/>
      <c r="CC594" s="44"/>
      <c r="CD594" s="92"/>
      <c r="CE594" s="92"/>
      <c r="CF594" s="92"/>
      <c r="CG594" s="44"/>
      <c r="CH594" s="1"/>
      <c r="CI594" s="1"/>
      <c r="CJ594" s="1"/>
      <c r="CK594" s="383"/>
      <c r="CL594" s="383"/>
      <c r="CM594" s="383"/>
      <c r="CN594" s="1">
        <f t="shared" ref="CN594:CN609" si="5185">+SUM(BX594:CC594)*BW594</f>
        <v>0</v>
      </c>
      <c r="CO594" s="1">
        <f t="shared" ref="CO594:CO609" si="5186">+SUM(BX594:CC594)*BW594</f>
        <v>0</v>
      </c>
      <c r="CP594" s="20">
        <f t="shared" ref="CP594:CP609" si="5187">+SUM(BY594:CC594)*2.5+SUM(CD594:CG594)*0.5+SUM(CH594:CJ594)*2.5</f>
        <v>0</v>
      </c>
      <c r="CQ594" s="351"/>
      <c r="CR594" s="131">
        <f t="shared" si="4981"/>
        <v>0</v>
      </c>
      <c r="CS594" s="44"/>
      <c r="CT594" s="44"/>
      <c r="CU594" s="1"/>
      <c r="CV594" s="1"/>
      <c r="CW594" s="1"/>
      <c r="CX594" s="1"/>
      <c r="CY594" s="1"/>
      <c r="CZ594" s="44"/>
      <c r="DA594" s="17">
        <f t="shared" ref="DA594:DA596" si="5188">+CY594</f>
        <v>0</v>
      </c>
      <c r="DB594" s="359">
        <f t="shared" si="4999"/>
        <v>0</v>
      </c>
      <c r="DC594" s="359">
        <f t="shared" si="5000"/>
        <v>0</v>
      </c>
      <c r="DD594" s="44"/>
      <c r="DE594" s="44"/>
      <c r="DF594" s="44"/>
      <c r="DG594" s="44"/>
      <c r="DH594" s="44"/>
      <c r="DI594" s="44"/>
      <c r="DJ594" s="44"/>
      <c r="DK594" s="44"/>
      <c r="DL594" s="44"/>
      <c r="DM594" s="44"/>
      <c r="DN594" s="44"/>
      <c r="DO594" s="1"/>
      <c r="DP594" s="1"/>
      <c r="DQ594" s="17">
        <f t="shared" ref="DQ594:DQ609" si="5189">+IF(AND(SUM(S594:AA594)&gt;0,SUM(FA594:FF594)&gt;0),CT594,0)</f>
        <v>0</v>
      </c>
      <c r="DR594" s="17">
        <f t="shared" ref="DR594:DR609" si="5190">+IF(AND(SUM(S594:AA594)&gt;0,SUM(FA594:FF594)&gt;0),CU594,0)</f>
        <v>0</v>
      </c>
      <c r="DS594" s="17">
        <f t="shared" ref="DS594:DS609" si="5191">+IF(AND(SUM(S594:AA594)&gt;0,SUM(FA594:FF594)&gt;0),CV594,0)</f>
        <v>0</v>
      </c>
      <c r="DT594" s="17">
        <f t="shared" ref="DT594:DT609" si="5192">+IF(AND(SUM(S594:AA594)&gt;0,SUM(FA594:FF594)&gt;0),CW594,0)</f>
        <v>0</v>
      </c>
      <c r="DU594" s="17">
        <f t="shared" ref="DU594:DU609" si="5193">+IF(AND(SUM(S594:AA594)&gt;0,SUM(FA594:FF594)&gt;0),CX594,0)</f>
        <v>0</v>
      </c>
      <c r="DV594" s="17">
        <f t="shared" ref="DV594:DV609" si="5194">+IF(AND(SUM(S594:AA594)&gt;0,SUM(FA594:FF594)&gt;0),CY594,0)</f>
        <v>0</v>
      </c>
      <c r="DW594" s="1"/>
      <c r="DX594" s="1"/>
      <c r="DY594" s="20">
        <f t="shared" ref="DY594:DY609" si="5195">+IF(AND(SUM(S594:AB594)&gt;0,SUM(FA594:FF594)&gt;0,DG594&gt;=3),DG594,0)</f>
        <v>0</v>
      </c>
      <c r="DZ594" s="20">
        <f t="shared" ref="DZ594:DZ609" si="5196">+IF(AND(SUM(S594:AB594)&gt;0,SUM(FA594:FF594)&gt;0,DH594&gt;=3),DH594,0)</f>
        <v>0</v>
      </c>
      <c r="EA594" s="20">
        <f t="shared" ref="EA594:EA609" si="5197">+IF(AND(SUM(S594:AB594)&gt;0,SUM(FA594:FF594)&gt;0,DI594&gt;=3),DI594,0)</f>
        <v>0</v>
      </c>
      <c r="EB594" s="20">
        <f t="shared" ref="EB594:EB609" si="5198">+IF(AND(SUM(S594:AB594)&gt;0,SUM(FA594:FF594)&gt;0,DJ594&gt;=3),DJ594,0)</f>
        <v>0</v>
      </c>
      <c r="EC594" s="18">
        <f t="shared" ref="EC594:EC609" si="5199">+IF(AND(CT594=0,SUM(CU594:CY594)&gt;1,SUM(CU594:CY594)&lt;=4),1,IF(AND(CT594=0,SUM(CU594:CY594)&gt;4),2,0))</f>
        <v>0</v>
      </c>
      <c r="ED594" s="19">
        <f t="shared" ref="ED594:ED596" si="5200">+IF(EC594&lt;&gt;0,EC594*3,0)</f>
        <v>0</v>
      </c>
      <c r="EE594" s="19">
        <f t="shared" ref="EE594:EE609" si="5201">+IF(SUM(AO594:AR594)+SUM(DK594:DN594)&gt;0,CT594*3,0)</f>
        <v>0</v>
      </c>
      <c r="EF594" s="1">
        <f t="shared" ref="EF594:EF609" si="5202">+IF(EE594&gt;0,CT594*4,0)</f>
        <v>0</v>
      </c>
      <c r="EG594" s="18">
        <f>+IF(AND(CT594+EC594=0,SUM(AO594:AR594)&gt;0,SUM(DK594:DN594)&gt;0),(CU594+CV594+CW594+CX594)*2+CY594*5,(EC594+CT594-FO594)*5)+IF(AND(EC594+DQ594+CT594=0,SUM(AO594:AR594)&gt;0),SUM(CU594:CX594)*2+CY594*5,0)</f>
        <v>0</v>
      </c>
      <c r="EH594" s="341"/>
      <c r="EI594" s="44"/>
      <c r="EJ594" s="44"/>
      <c r="EK594" s="44"/>
      <c r="EL594" s="93"/>
      <c r="EM594" s="93"/>
      <c r="EN594" s="93"/>
      <c r="EO594" s="366"/>
      <c r="EP594" s="366"/>
      <c r="EQ594" s="374"/>
      <c r="ER594" s="374"/>
      <c r="ES594" s="374"/>
      <c r="ET594" s="374"/>
      <c r="EU594" s="18">
        <f t="shared" ref="EU594:EU609" si="5203">IF(SUM(CU594:CX594)&gt;0,CZ594*1+2,0)</f>
        <v>0</v>
      </c>
      <c r="EV594" s="18">
        <f t="shared" si="5063"/>
        <v>0</v>
      </c>
      <c r="EW594" s="341"/>
      <c r="EX594" s="341"/>
      <c r="EY594" s="341"/>
      <c r="EZ594" s="365">
        <f t="shared" si="4935"/>
        <v>0</v>
      </c>
      <c r="FA594" s="44"/>
      <c r="FB594" s="44"/>
      <c r="FC594" s="44"/>
      <c r="FD594" s="45"/>
      <c r="FE594" s="45"/>
      <c r="FF594" s="45"/>
      <c r="FG594" s="300"/>
      <c r="FH594" s="45"/>
      <c r="FI594" s="45"/>
      <c r="FJ594" s="45"/>
      <c r="FK594" s="44"/>
      <c r="FL594" s="44"/>
      <c r="FM594" s="44"/>
      <c r="FN594" s="44"/>
      <c r="FO594" s="294"/>
      <c r="FP594" s="20">
        <f t="shared" si="4936"/>
        <v>0</v>
      </c>
      <c r="FQ594" s="20">
        <f t="shared" ref="FQ594:FQ609" si="5204">+DE594</f>
        <v>0</v>
      </c>
      <c r="FR594" s="20">
        <f t="shared" ref="FR594:FR609" si="5205">+DF594</f>
        <v>0</v>
      </c>
      <c r="FS594" s="20">
        <f t="shared" ref="FS594:FS609" si="5206">+IF(DG594&lt;3,DG594,0)</f>
        <v>0</v>
      </c>
      <c r="FT594" s="20">
        <f t="shared" ref="FT594:FT609" si="5207">+IF(DH594&lt;3,DH594,0)</f>
        <v>0</v>
      </c>
      <c r="FU594" s="20">
        <f t="shared" ref="FU594:FU609" si="5208">+IF(DI594&lt;3,DI594,0)</f>
        <v>0</v>
      </c>
      <c r="FV594" s="20">
        <f t="shared" ref="FV594:FV609" si="5209">+IF(DJ594&lt;3,DJ594,0)</f>
        <v>0</v>
      </c>
      <c r="FW594" s="44"/>
    </row>
    <row r="595" spans="1:179" s="316" customFormat="1" ht="24" customHeight="1">
      <c r="A595" s="302"/>
      <c r="B595" s="41" t="s">
        <v>202</v>
      </c>
      <c r="C595" s="41" t="str">
        <f t="shared" ref="C595" si="5210">B595</f>
        <v>5.1</v>
      </c>
      <c r="D595" s="41"/>
      <c r="E595" s="41"/>
      <c r="F595" s="41"/>
      <c r="G595" s="41"/>
      <c r="H595" s="42"/>
      <c r="I595" s="42"/>
      <c r="J595" s="303"/>
      <c r="K595" s="303"/>
      <c r="L595" s="303"/>
      <c r="M595" s="303"/>
      <c r="N595" s="42"/>
      <c r="O595" s="42"/>
      <c r="P595" s="304"/>
      <c r="Q595" s="305"/>
      <c r="R595" s="304"/>
      <c r="S595" s="303"/>
      <c r="T595" s="303"/>
      <c r="U595" s="303"/>
      <c r="V595" s="303"/>
      <c r="W595" s="303"/>
      <c r="X595" s="303"/>
      <c r="Y595" s="303"/>
      <c r="Z595" s="303"/>
      <c r="AA595" s="303"/>
      <c r="AB595" s="303"/>
      <c r="AC595" s="304">
        <f t="shared" si="5169"/>
        <v>0</v>
      </c>
      <c r="AD595" s="304">
        <f t="shared" si="5170"/>
        <v>0</v>
      </c>
      <c r="AE595" s="304">
        <f t="shared" si="5171"/>
        <v>0</v>
      </c>
      <c r="AF595" s="304">
        <f t="shared" si="5172"/>
        <v>0</v>
      </c>
      <c r="AG595" s="304">
        <f t="shared" si="5173"/>
        <v>0</v>
      </c>
      <c r="AH595" s="304">
        <f t="shared" si="5174"/>
        <v>0</v>
      </c>
      <c r="AI595" s="304">
        <f t="shared" si="5175"/>
        <v>0</v>
      </c>
      <c r="AJ595" s="304">
        <f t="shared" si="5176"/>
        <v>0</v>
      </c>
      <c r="AK595" s="304">
        <f t="shared" si="5177"/>
        <v>0</v>
      </c>
      <c r="AL595" s="304">
        <f t="shared" si="5178"/>
        <v>0</v>
      </c>
      <c r="AM595" s="304">
        <f t="shared" si="5179"/>
        <v>0</v>
      </c>
      <c r="AN595" s="304">
        <f t="shared" si="5180"/>
        <v>0</v>
      </c>
      <c r="AO595" s="303"/>
      <c r="AP595" s="303"/>
      <c r="AQ595" s="303"/>
      <c r="AR595" s="303"/>
      <c r="AS595" s="306">
        <f t="shared" si="5181"/>
        <v>0</v>
      </c>
      <c r="AT595" s="306">
        <f t="shared" si="5182"/>
        <v>0</v>
      </c>
      <c r="AU595" s="306">
        <f t="shared" si="5183"/>
        <v>0</v>
      </c>
      <c r="AV595" s="306">
        <f t="shared" si="5017"/>
        <v>0</v>
      </c>
      <c r="AW595" s="303"/>
      <c r="AX595" s="333"/>
      <c r="AY595" s="333"/>
      <c r="AZ595" s="333"/>
      <c r="BA595" s="333"/>
      <c r="BB595" s="333"/>
      <c r="BC595" s="333"/>
      <c r="BD595" s="303"/>
      <c r="BE595" s="303"/>
      <c r="BF595" s="303"/>
      <c r="BG595" s="303"/>
      <c r="BH595" s="303"/>
      <c r="BI595" s="303"/>
      <c r="BJ595" s="303"/>
      <c r="BK595" s="303"/>
      <c r="BL595" s="303"/>
      <c r="BM595" s="303"/>
      <c r="BN595" s="307"/>
      <c r="BO595" s="303"/>
      <c r="BP595" s="304"/>
      <c r="BQ595" s="303"/>
      <c r="BR595" s="17">
        <v>2</v>
      </c>
      <c r="BS595" s="1">
        <f t="shared" si="5002"/>
        <v>0</v>
      </c>
      <c r="BT595" s="308">
        <f t="shared" si="5184"/>
        <v>0</v>
      </c>
      <c r="BU595" s="44">
        <v>16</v>
      </c>
      <c r="BV595" s="303"/>
      <c r="BW595" s="303"/>
      <c r="BX595" s="303"/>
      <c r="BY595" s="303"/>
      <c r="BZ595" s="303"/>
      <c r="CA595" s="303"/>
      <c r="CB595" s="303"/>
      <c r="CC595" s="303"/>
      <c r="CD595" s="309"/>
      <c r="CE595" s="309"/>
      <c r="CF595" s="309"/>
      <c r="CG595" s="303"/>
      <c r="CH595" s="304"/>
      <c r="CI595" s="304"/>
      <c r="CJ595" s="304"/>
      <c r="CK595" s="384"/>
      <c r="CL595" s="384"/>
      <c r="CM595" s="384"/>
      <c r="CN595" s="304">
        <f t="shared" si="5185"/>
        <v>0</v>
      </c>
      <c r="CO595" s="304">
        <f t="shared" si="5186"/>
        <v>0</v>
      </c>
      <c r="CP595" s="310">
        <f t="shared" si="5187"/>
        <v>0</v>
      </c>
      <c r="CQ595" s="352"/>
      <c r="CR595" s="311">
        <f t="shared" si="4981"/>
        <v>0</v>
      </c>
      <c r="CS595" s="303"/>
      <c r="CT595" s="303"/>
      <c r="CU595" s="304"/>
      <c r="CV595" s="304"/>
      <c r="CW595" s="304"/>
      <c r="CX595" s="304"/>
      <c r="CY595" s="304"/>
      <c r="CZ595" s="303"/>
      <c r="DA595" s="308">
        <f t="shared" si="5188"/>
        <v>0</v>
      </c>
      <c r="DB595" s="359">
        <f t="shared" si="4999"/>
        <v>0</v>
      </c>
      <c r="DC595" s="359">
        <f t="shared" si="5000"/>
        <v>0</v>
      </c>
      <c r="DD595" s="303"/>
      <c r="DE595" s="303"/>
      <c r="DF595" s="303"/>
      <c r="DG595" s="303"/>
      <c r="DH595" s="303"/>
      <c r="DI595" s="303"/>
      <c r="DJ595" s="303"/>
      <c r="DK595" s="303"/>
      <c r="DL595" s="303"/>
      <c r="DM595" s="303"/>
      <c r="DN595" s="303"/>
      <c r="DO595" s="304"/>
      <c r="DP595" s="304"/>
      <c r="DQ595" s="308">
        <f t="shared" si="5189"/>
        <v>0</v>
      </c>
      <c r="DR595" s="308">
        <f t="shared" si="5190"/>
        <v>0</v>
      </c>
      <c r="DS595" s="308">
        <f t="shared" si="5191"/>
        <v>0</v>
      </c>
      <c r="DT595" s="308">
        <f t="shared" si="5192"/>
        <v>0</v>
      </c>
      <c r="DU595" s="308">
        <f t="shared" si="5193"/>
        <v>0</v>
      </c>
      <c r="DV595" s="308">
        <f t="shared" si="5194"/>
        <v>0</v>
      </c>
      <c r="DW595" s="304"/>
      <c r="DX595" s="304"/>
      <c r="DY595" s="310">
        <f t="shared" si="5195"/>
        <v>0</v>
      </c>
      <c r="DZ595" s="310">
        <f t="shared" si="5196"/>
        <v>0</v>
      </c>
      <c r="EA595" s="310">
        <f t="shared" si="5197"/>
        <v>0</v>
      </c>
      <c r="EB595" s="310">
        <f t="shared" si="5198"/>
        <v>0</v>
      </c>
      <c r="EC595" s="312">
        <f t="shared" si="5199"/>
        <v>0</v>
      </c>
      <c r="ED595" s="313">
        <f t="shared" si="5200"/>
        <v>0</v>
      </c>
      <c r="EE595" s="313">
        <f t="shared" si="5201"/>
        <v>0</v>
      </c>
      <c r="EF595" s="304">
        <f t="shared" si="5202"/>
        <v>0</v>
      </c>
      <c r="EG595" s="312">
        <f>+IF(AND(CT595+EC595=0,SUM(AO595:AR595)&gt;0,SUM(DK595:DN595)&gt;0),(CU595+CV595+CW595+CX595)*2+CY595*5,(EC595+CT595-FO595)*5)+IF(AND(EC595+DQ595+CT595=0,SUM(AO595:AR595)&gt;0),SUM(CU595:CX595)*2+CY595*5,0)</f>
        <v>0</v>
      </c>
      <c r="EH595" s="344"/>
      <c r="EI595" s="303"/>
      <c r="EJ595" s="303"/>
      <c r="EK595" s="303"/>
      <c r="EL595" s="314"/>
      <c r="EM595" s="314"/>
      <c r="EN595" s="314"/>
      <c r="EO595" s="368"/>
      <c r="EP595" s="368"/>
      <c r="EQ595" s="375"/>
      <c r="ER595" s="375"/>
      <c r="ES595" s="375"/>
      <c r="ET595" s="375"/>
      <c r="EU595" s="18">
        <f t="shared" si="5203"/>
        <v>0</v>
      </c>
      <c r="EV595" s="18">
        <f t="shared" si="5063"/>
        <v>0</v>
      </c>
      <c r="EW595" s="344"/>
      <c r="EX595" s="344"/>
      <c r="EY595" s="344"/>
      <c r="EZ595" s="365">
        <f t="shared" si="4935"/>
        <v>0</v>
      </c>
      <c r="FA595" s="303"/>
      <c r="FB595" s="303"/>
      <c r="FC595" s="303"/>
      <c r="FD595" s="315"/>
      <c r="FE595" s="315"/>
      <c r="FF595" s="315"/>
      <c r="FG595" s="337"/>
      <c r="FH595" s="315"/>
      <c r="FI595" s="315"/>
      <c r="FJ595" s="315"/>
      <c r="FK595" s="303"/>
      <c r="FL595" s="303"/>
      <c r="FM595" s="303"/>
      <c r="FN595" s="303"/>
      <c r="FO595" s="333"/>
      <c r="FP595" s="20">
        <f t="shared" si="4936"/>
        <v>0</v>
      </c>
      <c r="FQ595" s="310">
        <f t="shared" si="5204"/>
        <v>0</v>
      </c>
      <c r="FR595" s="310">
        <f t="shared" si="5205"/>
        <v>0</v>
      </c>
      <c r="FS595" s="310">
        <f t="shared" si="5206"/>
        <v>0</v>
      </c>
      <c r="FT595" s="310">
        <f t="shared" si="5207"/>
        <v>0</v>
      </c>
      <c r="FU595" s="310">
        <f t="shared" si="5208"/>
        <v>0</v>
      </c>
      <c r="FV595" s="310">
        <f t="shared" si="5209"/>
        <v>0</v>
      </c>
      <c r="FW595" s="303"/>
    </row>
    <row r="596" spans="1:179" s="301" customFormat="1" ht="27.75" customHeight="1">
      <c r="A596" s="295"/>
      <c r="B596" s="296" t="s">
        <v>684</v>
      </c>
      <c r="C596" s="296" t="str">
        <f>B596</f>
        <v>5.1.1</v>
      </c>
      <c r="D596" s="296" t="s">
        <v>53</v>
      </c>
      <c r="E596" s="296" t="s">
        <v>53</v>
      </c>
      <c r="F596" s="296">
        <v>7</v>
      </c>
      <c r="G596" s="296">
        <f>F596</f>
        <v>7</v>
      </c>
      <c r="H596" s="297"/>
      <c r="I596" s="297"/>
      <c r="J596" s="294"/>
      <c r="K596" s="294"/>
      <c r="L596" s="294"/>
      <c r="M596" s="294"/>
      <c r="N596" s="297"/>
      <c r="O596" s="297"/>
      <c r="P596" s="1"/>
      <c r="Q596" s="16"/>
      <c r="R596" s="1"/>
      <c r="S596" s="294"/>
      <c r="T596" s="294"/>
      <c r="U596" s="294"/>
      <c r="V596" s="294"/>
      <c r="W596" s="294"/>
      <c r="X596" s="294"/>
      <c r="Y596" s="294"/>
      <c r="Z596" s="294"/>
      <c r="AA596" s="294"/>
      <c r="AB596" s="294"/>
      <c r="AC596" s="1">
        <f t="shared" si="5169"/>
        <v>0</v>
      </c>
      <c r="AD596" s="1">
        <f t="shared" si="5170"/>
        <v>0</v>
      </c>
      <c r="AE596" s="1">
        <f t="shared" si="5171"/>
        <v>0</v>
      </c>
      <c r="AF596" s="1">
        <f t="shared" si="5172"/>
        <v>0</v>
      </c>
      <c r="AG596" s="1">
        <f t="shared" si="5173"/>
        <v>0</v>
      </c>
      <c r="AH596" s="1">
        <f t="shared" si="5174"/>
        <v>0</v>
      </c>
      <c r="AI596" s="1">
        <f t="shared" si="5175"/>
        <v>0</v>
      </c>
      <c r="AJ596" s="1">
        <f t="shared" si="5176"/>
        <v>0</v>
      </c>
      <c r="AK596" s="1">
        <f t="shared" si="5177"/>
        <v>0</v>
      </c>
      <c r="AL596" s="1">
        <f t="shared" si="5178"/>
        <v>0</v>
      </c>
      <c r="AM596" s="1">
        <f t="shared" si="5179"/>
        <v>0</v>
      </c>
      <c r="AN596" s="1">
        <f t="shared" si="5180"/>
        <v>0</v>
      </c>
      <c r="AO596" s="294"/>
      <c r="AP596" s="294">
        <f>G596</f>
        <v>7</v>
      </c>
      <c r="AQ596" s="294"/>
      <c r="AR596" s="294"/>
      <c r="AS596" s="298">
        <f t="shared" si="5181"/>
        <v>0</v>
      </c>
      <c r="AT596" s="298">
        <f t="shared" si="5182"/>
        <v>1</v>
      </c>
      <c r="AU596" s="298">
        <f t="shared" si="5183"/>
        <v>0</v>
      </c>
      <c r="AV596" s="298">
        <f t="shared" si="5017"/>
        <v>0</v>
      </c>
      <c r="AW596" s="294"/>
      <c r="AX596" s="294"/>
      <c r="AY596" s="294"/>
      <c r="AZ596" s="294"/>
      <c r="BA596" s="294"/>
      <c r="BB596" s="294"/>
      <c r="BC596" s="294"/>
      <c r="BD596" s="294"/>
      <c r="BE596" s="294"/>
      <c r="BF596" s="294"/>
      <c r="BG596" s="294"/>
      <c r="BH596" s="294"/>
      <c r="BI596" s="294">
        <v>1</v>
      </c>
      <c r="BJ596" s="294"/>
      <c r="BK596" s="294"/>
      <c r="BL596" s="294"/>
      <c r="BM596" s="294"/>
      <c r="BN596" s="294"/>
      <c r="BO596" s="294"/>
      <c r="BP596" s="1"/>
      <c r="BQ596" s="294"/>
      <c r="BR596" s="17">
        <v>2</v>
      </c>
      <c r="BS596" s="1">
        <f t="shared" si="5002"/>
        <v>0</v>
      </c>
      <c r="BT596" s="17">
        <f t="shared" si="5184"/>
        <v>0</v>
      </c>
      <c r="BU596" s="294"/>
      <c r="BV596" s="294">
        <v>1</v>
      </c>
      <c r="BW596" s="294">
        <v>1</v>
      </c>
      <c r="BX596" s="294">
        <v>1</v>
      </c>
      <c r="BY596" s="294"/>
      <c r="BZ596" s="294"/>
      <c r="CA596" s="294"/>
      <c r="CB596" s="294"/>
      <c r="CC596" s="294"/>
      <c r="CD596" s="1"/>
      <c r="CE596" s="1"/>
      <c r="CF596" s="1"/>
      <c r="CG596" s="294"/>
      <c r="CH596" s="1">
        <v>1</v>
      </c>
      <c r="CI596" s="1"/>
      <c r="CJ596" s="1"/>
      <c r="CK596" s="383"/>
      <c r="CL596" s="383"/>
      <c r="CM596" s="383"/>
      <c r="CN596" s="1">
        <f t="shared" si="5185"/>
        <v>1</v>
      </c>
      <c r="CO596" s="1">
        <f t="shared" si="5186"/>
        <v>1</v>
      </c>
      <c r="CP596" s="20">
        <f t="shared" si="5187"/>
        <v>2.5</v>
      </c>
      <c r="CQ596" s="351"/>
      <c r="CR596" s="299">
        <f t="shared" si="4981"/>
        <v>1</v>
      </c>
      <c r="CS596" s="294"/>
      <c r="CT596" s="294"/>
      <c r="CU596" s="1"/>
      <c r="CV596" s="1"/>
      <c r="CW596" s="1">
        <v>1</v>
      </c>
      <c r="CX596" s="1"/>
      <c r="CY596" s="1">
        <v>1</v>
      </c>
      <c r="CZ596" s="294">
        <v>2</v>
      </c>
      <c r="DA596" s="17">
        <f t="shared" si="5188"/>
        <v>1</v>
      </c>
      <c r="DB596" s="359">
        <f t="shared" si="4999"/>
        <v>3</v>
      </c>
      <c r="DC596" s="359">
        <f t="shared" si="5000"/>
        <v>2</v>
      </c>
      <c r="DD596" s="294"/>
      <c r="DE596" s="294">
        <v>4</v>
      </c>
      <c r="DF596" s="294">
        <v>4</v>
      </c>
      <c r="DG596" s="294"/>
      <c r="DH596" s="294"/>
      <c r="DI596" s="294"/>
      <c r="DJ596" s="294"/>
      <c r="DK596" s="294"/>
      <c r="DL596" s="294"/>
      <c r="DM596" s="294"/>
      <c r="DN596" s="294"/>
      <c r="DO596" s="1"/>
      <c r="DP596" s="1"/>
      <c r="DQ596" s="17">
        <f t="shared" si="5189"/>
        <v>0</v>
      </c>
      <c r="DR596" s="17">
        <f t="shared" si="5190"/>
        <v>0</v>
      </c>
      <c r="DS596" s="17">
        <f t="shared" si="5191"/>
        <v>0</v>
      </c>
      <c r="DT596" s="17">
        <f t="shared" si="5192"/>
        <v>0</v>
      </c>
      <c r="DU596" s="17">
        <f t="shared" si="5193"/>
        <v>0</v>
      </c>
      <c r="DV596" s="17">
        <f t="shared" si="5194"/>
        <v>0</v>
      </c>
      <c r="DW596" s="1"/>
      <c r="DX596" s="1"/>
      <c r="DY596" s="20">
        <f t="shared" si="5195"/>
        <v>0</v>
      </c>
      <c r="DZ596" s="20">
        <f t="shared" si="5196"/>
        <v>0</v>
      </c>
      <c r="EA596" s="20">
        <f t="shared" si="5197"/>
        <v>0</v>
      </c>
      <c r="EB596" s="20">
        <f t="shared" si="5198"/>
        <v>0</v>
      </c>
      <c r="EC596" s="18">
        <f t="shared" si="5199"/>
        <v>1</v>
      </c>
      <c r="ED596" s="19">
        <f t="shared" si="5200"/>
        <v>3</v>
      </c>
      <c r="EE596" s="19">
        <f t="shared" si="5201"/>
        <v>0</v>
      </c>
      <c r="EF596" s="1">
        <f t="shared" si="5202"/>
        <v>0</v>
      </c>
      <c r="EG596" s="18">
        <f>+IF(AND(CT596+EC596=0,SUM(AO596:AR596)&gt;0,SUM(DK596:DN596)&gt;0),(CU596+CV596+CW596+CX596)*2+CY596*5,(EC596+CT596-FO596)*5)+IF(AND(EC596+DQ596+CT596=0,SUM(AO596:AR596)&gt;0),SUM(CU596:CX596)*2+CY596*5,0)</f>
        <v>5</v>
      </c>
      <c r="EH596" s="341"/>
      <c r="EI596" s="294"/>
      <c r="EJ596" s="294">
        <v>4.5</v>
      </c>
      <c r="EK596" s="294">
        <v>4.5</v>
      </c>
      <c r="EL596" s="19">
        <v>1</v>
      </c>
      <c r="EM596" s="19"/>
      <c r="EN596" s="19"/>
      <c r="EO596" s="366"/>
      <c r="EP596" s="366"/>
      <c r="EQ596" s="374"/>
      <c r="ER596" s="374"/>
      <c r="ES596" s="374"/>
      <c r="ET596" s="374"/>
      <c r="EU596" s="18">
        <f t="shared" si="5203"/>
        <v>4</v>
      </c>
      <c r="EV596" s="18">
        <f t="shared" si="5063"/>
        <v>2</v>
      </c>
      <c r="EW596" s="341">
        <v>1</v>
      </c>
      <c r="EX596" s="341"/>
      <c r="EY596" s="341">
        <v>4</v>
      </c>
      <c r="EZ596" s="365">
        <f t="shared" si="4935"/>
        <v>0.5</v>
      </c>
      <c r="FA596" s="294"/>
      <c r="FB596" s="294"/>
      <c r="FC596" s="294"/>
      <c r="FD596" s="300"/>
      <c r="FE596" s="300"/>
      <c r="FF596" s="300"/>
      <c r="FG596" s="300"/>
      <c r="FH596" s="300"/>
      <c r="FI596" s="300"/>
      <c r="FJ596" s="300">
        <f>F596</f>
        <v>7</v>
      </c>
      <c r="FK596" s="294"/>
      <c r="FL596" s="294"/>
      <c r="FM596" s="294"/>
      <c r="FN596" s="294"/>
      <c r="FO596" s="294"/>
      <c r="FP596" s="20">
        <f t="shared" si="4936"/>
        <v>0</v>
      </c>
      <c r="FQ596" s="20">
        <f t="shared" si="5204"/>
        <v>4</v>
      </c>
      <c r="FR596" s="20">
        <f t="shared" si="5205"/>
        <v>4</v>
      </c>
      <c r="FS596" s="20">
        <f t="shared" si="5206"/>
        <v>0</v>
      </c>
      <c r="FT596" s="20">
        <f t="shared" si="5207"/>
        <v>0</v>
      </c>
      <c r="FU596" s="20">
        <f t="shared" si="5208"/>
        <v>0</v>
      </c>
      <c r="FV596" s="20">
        <f t="shared" si="5209"/>
        <v>0</v>
      </c>
      <c r="FW596" s="294"/>
    </row>
    <row r="597" spans="1:179" s="301" customFormat="1" ht="27.75" customHeight="1">
      <c r="A597" s="295"/>
      <c r="B597" s="296" t="s">
        <v>685</v>
      </c>
      <c r="C597" s="296" t="str">
        <f>B597</f>
        <v>5.1.2</v>
      </c>
      <c r="D597" s="296" t="s">
        <v>53</v>
      </c>
      <c r="E597" s="296" t="s">
        <v>53</v>
      </c>
      <c r="F597" s="296">
        <v>31</v>
      </c>
      <c r="G597" s="296">
        <f>F597</f>
        <v>31</v>
      </c>
      <c r="H597" s="297"/>
      <c r="I597" s="297"/>
      <c r="J597" s="294"/>
      <c r="K597" s="294"/>
      <c r="L597" s="294"/>
      <c r="M597" s="294"/>
      <c r="N597" s="297"/>
      <c r="O597" s="297"/>
      <c r="P597" s="1"/>
      <c r="Q597" s="16"/>
      <c r="R597" s="1"/>
      <c r="S597" s="294"/>
      <c r="T597" s="294"/>
      <c r="U597" s="294"/>
      <c r="V597" s="294"/>
      <c r="W597" s="294"/>
      <c r="X597" s="294"/>
      <c r="Y597" s="294"/>
      <c r="Z597" s="294"/>
      <c r="AA597" s="294"/>
      <c r="AB597" s="294"/>
      <c r="AC597" s="1">
        <f t="shared" ref="AC597" si="5211">+IF(S597=1,1,0)+IF(T597=1,1,0)</f>
        <v>0</v>
      </c>
      <c r="AD597" s="1">
        <f t="shared" ref="AD597" si="5212">+IF(U597=1,1,0)+IF(V597=1,1,0)</f>
        <v>0</v>
      </c>
      <c r="AE597" s="1">
        <f t="shared" ref="AE597" si="5213">+IF(W597=1,1,0)+IF(X597=1,1,0)</f>
        <v>0</v>
      </c>
      <c r="AF597" s="1">
        <f t="shared" ref="AF597" si="5214">+IF(Y597=1,1,0)+IF(Z597=1,1,0)</f>
        <v>0</v>
      </c>
      <c r="AG597" s="1">
        <f t="shared" ref="AG597" si="5215">+IF(AA597=1,1,0)</f>
        <v>0</v>
      </c>
      <c r="AH597" s="1">
        <f t="shared" ref="AH597" si="5216">+IF(AB597=1,1,0)</f>
        <v>0</v>
      </c>
      <c r="AI597" s="1">
        <f t="shared" ref="AI597" si="5217">+IF(S597=2,1,0)+IF(T597=2,1,0)</f>
        <v>0</v>
      </c>
      <c r="AJ597" s="1">
        <f t="shared" ref="AJ597" si="5218">+IF(U597=2,1,0)+IF(V597=2,1,0)</f>
        <v>0</v>
      </c>
      <c r="AK597" s="1">
        <f t="shared" ref="AK597" si="5219">+IF(X597=2,1,0)+IF(W597=2,1,0)</f>
        <v>0</v>
      </c>
      <c r="AL597" s="1">
        <f t="shared" ref="AL597" si="5220">+IF(Y597=2,1,0)+IF(Z597=2,1,0)</f>
        <v>0</v>
      </c>
      <c r="AM597" s="1">
        <f t="shared" ref="AM597" si="5221">+IF(AA597=2,1,0)</f>
        <v>0</v>
      </c>
      <c r="AN597" s="1">
        <f t="shared" ref="AN597" si="5222">+IF(AB597=2,1,0)</f>
        <v>0</v>
      </c>
      <c r="AO597" s="294"/>
      <c r="AP597" s="294">
        <f>G597</f>
        <v>31</v>
      </c>
      <c r="AQ597" s="294"/>
      <c r="AR597" s="294"/>
      <c r="AS597" s="298">
        <f t="shared" si="5181"/>
        <v>0</v>
      </c>
      <c r="AT597" s="298">
        <f t="shared" si="5182"/>
        <v>1</v>
      </c>
      <c r="AU597" s="298">
        <f t="shared" si="5183"/>
        <v>0</v>
      </c>
      <c r="AV597" s="298">
        <f t="shared" si="5017"/>
        <v>0</v>
      </c>
      <c r="AW597" s="294"/>
      <c r="AX597" s="294"/>
      <c r="AY597" s="294">
        <v>1</v>
      </c>
      <c r="AZ597" s="294"/>
      <c r="BA597" s="294"/>
      <c r="BB597" s="294"/>
      <c r="BC597" s="294"/>
      <c r="BD597" s="294"/>
      <c r="BE597" s="294"/>
      <c r="BF597" s="294"/>
      <c r="BG597" s="294"/>
      <c r="BH597" s="294"/>
      <c r="BI597" s="294"/>
      <c r="BJ597" s="294"/>
      <c r="BK597" s="294"/>
      <c r="BL597" s="294"/>
      <c r="BM597" s="294"/>
      <c r="BN597" s="294"/>
      <c r="BO597" s="294">
        <v>1</v>
      </c>
      <c r="BP597" s="1"/>
      <c r="BQ597" s="294"/>
      <c r="BR597" s="17">
        <v>1</v>
      </c>
      <c r="BS597" s="1">
        <f t="shared" si="5002"/>
        <v>0</v>
      </c>
      <c r="BT597" s="17">
        <f t="shared" ref="BT597" si="5223">+BS597*2</f>
        <v>0</v>
      </c>
      <c r="BU597" s="294"/>
      <c r="BV597" s="294">
        <v>1</v>
      </c>
      <c r="BW597" s="294"/>
      <c r="BX597" s="294"/>
      <c r="BY597" s="294"/>
      <c r="BZ597" s="294"/>
      <c r="CA597" s="294"/>
      <c r="CB597" s="294"/>
      <c r="CC597" s="294"/>
      <c r="CD597" s="1"/>
      <c r="CE597" s="1"/>
      <c r="CF597" s="1"/>
      <c r="CG597" s="294"/>
      <c r="CH597" s="1">
        <v>1</v>
      </c>
      <c r="CI597" s="1"/>
      <c r="CJ597" s="1"/>
      <c r="CK597" s="383"/>
      <c r="CL597" s="383"/>
      <c r="CM597" s="383"/>
      <c r="CN597" s="1">
        <f t="shared" si="5185"/>
        <v>0</v>
      </c>
      <c r="CO597" s="1">
        <f t="shared" si="5186"/>
        <v>0</v>
      </c>
      <c r="CP597" s="20">
        <f t="shared" si="5187"/>
        <v>2.5</v>
      </c>
      <c r="CQ597" s="351"/>
      <c r="CR597" s="299">
        <f t="shared" si="4981"/>
        <v>1</v>
      </c>
      <c r="CS597" s="294">
        <v>2</v>
      </c>
      <c r="CT597" s="294">
        <v>2</v>
      </c>
      <c r="CU597" s="1"/>
      <c r="CV597" s="1"/>
      <c r="CW597" s="1">
        <v>4</v>
      </c>
      <c r="CX597" s="1"/>
      <c r="CY597" s="1">
        <v>4</v>
      </c>
      <c r="CZ597" s="294">
        <v>12</v>
      </c>
      <c r="DA597" s="17">
        <f t="shared" ref="DA597" si="5224">+CY597</f>
        <v>4</v>
      </c>
      <c r="DB597" s="359">
        <f t="shared" si="4999"/>
        <v>16</v>
      </c>
      <c r="DC597" s="359">
        <f t="shared" si="5000"/>
        <v>8</v>
      </c>
      <c r="DD597" s="294"/>
      <c r="DE597" s="294">
        <v>12</v>
      </c>
      <c r="DF597" s="294">
        <f>4*3</f>
        <v>12</v>
      </c>
      <c r="DG597" s="294"/>
      <c r="DH597" s="294">
        <v>4</v>
      </c>
      <c r="DI597" s="294"/>
      <c r="DJ597" s="294"/>
      <c r="DK597" s="294"/>
      <c r="DL597" s="294"/>
      <c r="DM597" s="294"/>
      <c r="DN597" s="294"/>
      <c r="DO597" s="1"/>
      <c r="DP597" s="1"/>
      <c r="DQ597" s="17">
        <f t="shared" si="5189"/>
        <v>0</v>
      </c>
      <c r="DR597" s="17">
        <f t="shared" si="5190"/>
        <v>0</v>
      </c>
      <c r="DS597" s="17">
        <f t="shared" si="5191"/>
        <v>0</v>
      </c>
      <c r="DT597" s="17">
        <f t="shared" si="5192"/>
        <v>0</v>
      </c>
      <c r="DU597" s="17">
        <f t="shared" si="5193"/>
        <v>0</v>
      </c>
      <c r="DV597" s="17">
        <f t="shared" si="5194"/>
        <v>0</v>
      </c>
      <c r="DW597" s="1"/>
      <c r="DX597" s="1"/>
      <c r="DY597" s="20">
        <f t="shared" si="5195"/>
        <v>0</v>
      </c>
      <c r="DZ597" s="20">
        <f t="shared" si="5196"/>
        <v>0</v>
      </c>
      <c r="EA597" s="20">
        <f t="shared" si="5197"/>
        <v>0</v>
      </c>
      <c r="EB597" s="20">
        <f t="shared" si="5198"/>
        <v>0</v>
      </c>
      <c r="EC597" s="18">
        <f t="shared" si="5199"/>
        <v>0</v>
      </c>
      <c r="ED597" s="19">
        <f t="shared" ref="ED597" si="5225">+IF(EC597&lt;&gt;0,EC597*3,0)</f>
        <v>0</v>
      </c>
      <c r="EE597" s="19">
        <f t="shared" si="5201"/>
        <v>6</v>
      </c>
      <c r="EF597" s="1">
        <f t="shared" si="5202"/>
        <v>8</v>
      </c>
      <c r="EG597" s="18"/>
      <c r="EH597" s="341"/>
      <c r="EI597" s="294"/>
      <c r="EJ597" s="294">
        <f>3*4.5</f>
        <v>13.5</v>
      </c>
      <c r="EK597" s="294">
        <f>4*4.5</f>
        <v>18</v>
      </c>
      <c r="EL597" s="19">
        <v>1</v>
      </c>
      <c r="EM597" s="19"/>
      <c r="EN597" s="19"/>
      <c r="EO597" s="366"/>
      <c r="EP597" s="366"/>
      <c r="EQ597" s="374"/>
      <c r="ER597" s="374"/>
      <c r="ES597" s="374"/>
      <c r="ET597" s="374"/>
      <c r="EU597" s="18">
        <f t="shared" si="5203"/>
        <v>14</v>
      </c>
      <c r="EV597" s="18">
        <f t="shared" si="5063"/>
        <v>2</v>
      </c>
      <c r="EW597" s="341">
        <v>1</v>
      </c>
      <c r="EX597" s="341">
        <v>1</v>
      </c>
      <c r="EY597" s="341">
        <v>5</v>
      </c>
      <c r="EZ597" s="365">
        <f t="shared" si="4935"/>
        <v>0</v>
      </c>
      <c r="FA597" s="294"/>
      <c r="FB597" s="294"/>
      <c r="FC597" s="294"/>
      <c r="FD597" s="300"/>
      <c r="FE597" s="300"/>
      <c r="FF597" s="300"/>
      <c r="FG597" s="300">
        <f>BO597</f>
        <v>1</v>
      </c>
      <c r="FH597" s="300"/>
      <c r="FI597" s="300"/>
      <c r="FJ597" s="300">
        <f>F597</f>
        <v>31</v>
      </c>
      <c r="FK597" s="294"/>
      <c r="FL597" s="294"/>
      <c r="FM597" s="294"/>
      <c r="FN597" s="294"/>
      <c r="FO597" s="294"/>
      <c r="FP597" s="20">
        <f t="shared" si="4936"/>
        <v>0</v>
      </c>
      <c r="FQ597" s="20">
        <f t="shared" si="5204"/>
        <v>12</v>
      </c>
      <c r="FR597" s="20">
        <f t="shared" si="5205"/>
        <v>12</v>
      </c>
      <c r="FS597" s="20">
        <f t="shared" si="5206"/>
        <v>0</v>
      </c>
      <c r="FT597" s="20">
        <f t="shared" si="5207"/>
        <v>0</v>
      </c>
      <c r="FU597" s="20">
        <f t="shared" si="5208"/>
        <v>0</v>
      </c>
      <c r="FV597" s="20">
        <f t="shared" si="5209"/>
        <v>0</v>
      </c>
      <c r="FW597" s="294"/>
    </row>
    <row r="598" spans="1:179" s="301" customFormat="1" ht="27.75" customHeight="1">
      <c r="A598" s="295"/>
      <c r="B598" s="296" t="s">
        <v>686</v>
      </c>
      <c r="C598" s="296" t="str">
        <f>B598</f>
        <v>5.1.3</v>
      </c>
      <c r="D598" s="296" t="s">
        <v>53</v>
      </c>
      <c r="E598" s="296" t="s">
        <v>53</v>
      </c>
      <c r="F598" s="296">
        <v>32</v>
      </c>
      <c r="G598" s="296">
        <f>F598</f>
        <v>32</v>
      </c>
      <c r="H598" s="297"/>
      <c r="I598" s="297"/>
      <c r="J598" s="294"/>
      <c r="K598" s="294"/>
      <c r="L598" s="294"/>
      <c r="M598" s="294"/>
      <c r="N598" s="297"/>
      <c r="O598" s="297"/>
      <c r="P598" s="1"/>
      <c r="Q598" s="16"/>
      <c r="R598" s="1"/>
      <c r="S598" s="294"/>
      <c r="T598" s="294"/>
      <c r="U598" s="294"/>
      <c r="V598" s="294"/>
      <c r="W598" s="294"/>
      <c r="X598" s="294"/>
      <c r="Y598" s="294"/>
      <c r="Z598" s="294"/>
      <c r="AA598" s="294"/>
      <c r="AB598" s="294"/>
      <c r="AC598" s="1">
        <f t="shared" ref="AC598:AC603" si="5226">+IF(S598=1,1,0)+IF(T598=1,1,0)</f>
        <v>0</v>
      </c>
      <c r="AD598" s="1">
        <f t="shared" ref="AD598:AD603" si="5227">+IF(U598=1,1,0)+IF(V598=1,1,0)</f>
        <v>0</v>
      </c>
      <c r="AE598" s="1">
        <f t="shared" ref="AE598:AE603" si="5228">+IF(W598=1,1,0)+IF(X598=1,1,0)</f>
        <v>0</v>
      </c>
      <c r="AF598" s="1">
        <f t="shared" ref="AF598:AF603" si="5229">+IF(Y598=1,1,0)+IF(Z598=1,1,0)</f>
        <v>0</v>
      </c>
      <c r="AG598" s="1">
        <f t="shared" ref="AG598:AG603" si="5230">+IF(AA598=1,1,0)</f>
        <v>0</v>
      </c>
      <c r="AH598" s="1">
        <f t="shared" ref="AH598:AH603" si="5231">+IF(AB598=1,1,0)</f>
        <v>0</v>
      </c>
      <c r="AI598" s="1">
        <f t="shared" ref="AI598:AI603" si="5232">+IF(S598=2,1,0)+IF(T598=2,1,0)</f>
        <v>0</v>
      </c>
      <c r="AJ598" s="1">
        <f t="shared" ref="AJ598:AJ603" si="5233">+IF(U598=2,1,0)+IF(V598=2,1,0)</f>
        <v>0</v>
      </c>
      <c r="AK598" s="1">
        <f t="shared" ref="AK598:AK603" si="5234">+IF(X598=2,1,0)+IF(W598=2,1,0)</f>
        <v>0</v>
      </c>
      <c r="AL598" s="1">
        <f t="shared" ref="AL598:AL603" si="5235">+IF(Y598=2,1,0)+IF(Z598=2,1,0)</f>
        <v>0</v>
      </c>
      <c r="AM598" s="1">
        <f t="shared" ref="AM598:AM603" si="5236">+IF(AA598=2,1,0)</f>
        <v>0</v>
      </c>
      <c r="AN598" s="1">
        <f t="shared" ref="AN598:AN603" si="5237">+IF(AB598=2,1,0)</f>
        <v>0</v>
      </c>
      <c r="AO598" s="294"/>
      <c r="AP598" s="294">
        <f>G598</f>
        <v>32</v>
      </c>
      <c r="AQ598" s="294"/>
      <c r="AR598" s="294"/>
      <c r="AS598" s="298">
        <f t="shared" si="5181"/>
        <v>0</v>
      </c>
      <c r="AT598" s="298">
        <f t="shared" si="5182"/>
        <v>1</v>
      </c>
      <c r="AU598" s="298">
        <f t="shared" si="5183"/>
        <v>0</v>
      </c>
      <c r="AV598" s="298">
        <f t="shared" si="5017"/>
        <v>0</v>
      </c>
      <c r="AW598" s="294"/>
      <c r="AX598" s="294"/>
      <c r="AY598" s="294">
        <v>1</v>
      </c>
      <c r="AZ598" s="294"/>
      <c r="BA598" s="294"/>
      <c r="BB598" s="294"/>
      <c r="BC598" s="294"/>
      <c r="BD598" s="294"/>
      <c r="BE598" s="294"/>
      <c r="BF598" s="294"/>
      <c r="BG598" s="294"/>
      <c r="BH598" s="294"/>
      <c r="BI598" s="294"/>
      <c r="BJ598" s="294"/>
      <c r="BK598" s="294"/>
      <c r="BL598" s="294"/>
      <c r="BM598" s="294"/>
      <c r="BN598" s="294"/>
      <c r="BO598" s="294"/>
      <c r="BP598" s="1"/>
      <c r="BQ598" s="294"/>
      <c r="BR598" s="17">
        <v>1</v>
      </c>
      <c r="BS598" s="1">
        <f t="shared" si="5002"/>
        <v>0</v>
      </c>
      <c r="BT598" s="17">
        <f t="shared" ref="BT598:BT603" si="5238">+BS598*2</f>
        <v>0</v>
      </c>
      <c r="BU598" s="294"/>
      <c r="BV598" s="294">
        <v>1</v>
      </c>
      <c r="BW598" s="294"/>
      <c r="BX598" s="294"/>
      <c r="BY598" s="294"/>
      <c r="BZ598" s="294"/>
      <c r="CA598" s="294"/>
      <c r="CB598" s="294"/>
      <c r="CC598" s="294"/>
      <c r="CD598" s="1"/>
      <c r="CE598" s="1"/>
      <c r="CF598" s="1"/>
      <c r="CG598" s="294"/>
      <c r="CH598" s="1">
        <v>1</v>
      </c>
      <c r="CI598" s="1"/>
      <c r="CJ598" s="1"/>
      <c r="CK598" s="383"/>
      <c r="CL598" s="383"/>
      <c r="CM598" s="383"/>
      <c r="CN598" s="1">
        <f t="shared" si="5185"/>
        <v>0</v>
      </c>
      <c r="CO598" s="1">
        <f t="shared" si="5186"/>
        <v>0</v>
      </c>
      <c r="CP598" s="20">
        <f t="shared" si="5187"/>
        <v>2.5</v>
      </c>
      <c r="CQ598" s="351"/>
      <c r="CR598" s="299">
        <f t="shared" si="4981"/>
        <v>1</v>
      </c>
      <c r="CS598" s="294">
        <v>2</v>
      </c>
      <c r="CT598" s="294">
        <v>1</v>
      </c>
      <c r="CU598" s="1"/>
      <c r="CV598" s="1"/>
      <c r="CW598" s="1">
        <v>3</v>
      </c>
      <c r="CX598" s="1"/>
      <c r="CY598" s="1">
        <v>3</v>
      </c>
      <c r="CZ598" s="294">
        <v>12</v>
      </c>
      <c r="DA598" s="17">
        <f t="shared" ref="DA598:DA603" si="5239">+CY598</f>
        <v>3</v>
      </c>
      <c r="DB598" s="359">
        <f t="shared" si="4999"/>
        <v>15</v>
      </c>
      <c r="DC598" s="359">
        <f t="shared" si="5000"/>
        <v>6</v>
      </c>
      <c r="DD598" s="294"/>
      <c r="DE598" s="294">
        <f>3*3</f>
        <v>9</v>
      </c>
      <c r="DF598" s="294">
        <f>3*3</f>
        <v>9</v>
      </c>
      <c r="DG598" s="294"/>
      <c r="DH598" s="294"/>
      <c r="DI598" s="294"/>
      <c r="DJ598" s="294"/>
      <c r="DK598" s="294"/>
      <c r="DL598" s="294"/>
      <c r="DM598" s="294"/>
      <c r="DN598" s="294"/>
      <c r="DO598" s="1"/>
      <c r="DP598" s="1"/>
      <c r="DQ598" s="17">
        <f t="shared" si="5189"/>
        <v>0</v>
      </c>
      <c r="DR598" s="17">
        <f t="shared" si="5190"/>
        <v>0</v>
      </c>
      <c r="DS598" s="17">
        <f t="shared" si="5191"/>
        <v>0</v>
      </c>
      <c r="DT598" s="17">
        <f t="shared" si="5192"/>
        <v>0</v>
      </c>
      <c r="DU598" s="17">
        <f t="shared" si="5193"/>
        <v>0</v>
      </c>
      <c r="DV598" s="17">
        <f t="shared" si="5194"/>
        <v>0</v>
      </c>
      <c r="DW598" s="1"/>
      <c r="DX598" s="1"/>
      <c r="DY598" s="20">
        <f t="shared" si="5195"/>
        <v>0</v>
      </c>
      <c r="DZ598" s="20">
        <f t="shared" si="5196"/>
        <v>0</v>
      </c>
      <c r="EA598" s="20">
        <f t="shared" si="5197"/>
        <v>0</v>
      </c>
      <c r="EB598" s="20">
        <f t="shared" si="5198"/>
        <v>0</v>
      </c>
      <c r="EC598" s="18">
        <f t="shared" si="5199"/>
        <v>0</v>
      </c>
      <c r="ED598" s="19">
        <f t="shared" ref="ED598:ED603" si="5240">+IF(EC598&lt;&gt;0,EC598*3,0)</f>
        <v>0</v>
      </c>
      <c r="EE598" s="19">
        <f t="shared" si="5201"/>
        <v>3</v>
      </c>
      <c r="EF598" s="1">
        <f t="shared" si="5202"/>
        <v>4</v>
      </c>
      <c r="EG598" s="18"/>
      <c r="EH598" s="341"/>
      <c r="EI598" s="294"/>
      <c r="EJ598" s="294">
        <f>3*4.5</f>
        <v>13.5</v>
      </c>
      <c r="EK598" s="294">
        <f>3*4.5</f>
        <v>13.5</v>
      </c>
      <c r="EL598" s="19">
        <v>1</v>
      </c>
      <c r="EM598" s="19"/>
      <c r="EN598" s="19"/>
      <c r="EO598" s="366"/>
      <c r="EP598" s="366"/>
      <c r="EQ598" s="374"/>
      <c r="ER598" s="374"/>
      <c r="ES598" s="374"/>
      <c r="ET598" s="374"/>
      <c r="EU598" s="18">
        <f t="shared" si="5203"/>
        <v>14</v>
      </c>
      <c r="EV598" s="18">
        <f t="shared" si="5063"/>
        <v>2</v>
      </c>
      <c r="EW598" s="341">
        <v>1</v>
      </c>
      <c r="EX598" s="341">
        <v>1</v>
      </c>
      <c r="EY598" s="341">
        <v>5</v>
      </c>
      <c r="EZ598" s="365">
        <f t="shared" si="4935"/>
        <v>0</v>
      </c>
      <c r="FA598" s="294"/>
      <c r="FB598" s="294"/>
      <c r="FC598" s="294"/>
      <c r="FD598" s="300"/>
      <c r="FE598" s="300"/>
      <c r="FF598" s="300"/>
      <c r="FG598" s="300"/>
      <c r="FH598" s="300"/>
      <c r="FI598" s="300"/>
      <c r="FJ598" s="300">
        <f>F598</f>
        <v>32</v>
      </c>
      <c r="FK598" s="294"/>
      <c r="FL598" s="294"/>
      <c r="FM598" s="294"/>
      <c r="FN598" s="294"/>
      <c r="FO598" s="294"/>
      <c r="FP598" s="20">
        <f t="shared" si="4936"/>
        <v>0</v>
      </c>
      <c r="FQ598" s="20">
        <f t="shared" si="5204"/>
        <v>9</v>
      </c>
      <c r="FR598" s="20">
        <f t="shared" si="5205"/>
        <v>9</v>
      </c>
      <c r="FS598" s="20">
        <f t="shared" si="5206"/>
        <v>0</v>
      </c>
      <c r="FT598" s="20">
        <f t="shared" si="5207"/>
        <v>0</v>
      </c>
      <c r="FU598" s="20">
        <f t="shared" si="5208"/>
        <v>0</v>
      </c>
      <c r="FV598" s="20">
        <f t="shared" si="5209"/>
        <v>0</v>
      </c>
      <c r="FW598" s="294"/>
    </row>
    <row r="599" spans="1:179" s="316" customFormat="1" ht="24" customHeight="1">
      <c r="A599" s="302"/>
      <c r="B599" s="41" t="s">
        <v>205</v>
      </c>
      <c r="C599" s="41" t="str">
        <f t="shared" ref="C599" si="5241">B599</f>
        <v>5.2</v>
      </c>
      <c r="D599" s="41"/>
      <c r="E599" s="41"/>
      <c r="F599" s="41"/>
      <c r="G599" s="41"/>
      <c r="H599" s="42"/>
      <c r="I599" s="42"/>
      <c r="J599" s="303"/>
      <c r="K599" s="303"/>
      <c r="L599" s="303"/>
      <c r="M599" s="303"/>
      <c r="N599" s="42"/>
      <c r="O599" s="42"/>
      <c r="P599" s="304"/>
      <c r="Q599" s="305"/>
      <c r="R599" s="304"/>
      <c r="S599" s="303"/>
      <c r="T599" s="303"/>
      <c r="U599" s="303"/>
      <c r="V599" s="303"/>
      <c r="W599" s="303"/>
      <c r="X599" s="303"/>
      <c r="Y599" s="303"/>
      <c r="Z599" s="303"/>
      <c r="AA599" s="303"/>
      <c r="AB599" s="303"/>
      <c r="AC599" s="304">
        <f t="shared" si="5226"/>
        <v>0</v>
      </c>
      <c r="AD599" s="304">
        <f t="shared" si="5227"/>
        <v>0</v>
      </c>
      <c r="AE599" s="304">
        <f t="shared" si="5228"/>
        <v>0</v>
      </c>
      <c r="AF599" s="304">
        <f t="shared" si="5229"/>
        <v>0</v>
      </c>
      <c r="AG599" s="304">
        <f t="shared" si="5230"/>
        <v>0</v>
      </c>
      <c r="AH599" s="304">
        <f t="shared" si="5231"/>
        <v>0</v>
      </c>
      <c r="AI599" s="304">
        <f t="shared" si="5232"/>
        <v>0</v>
      </c>
      <c r="AJ599" s="304">
        <f t="shared" si="5233"/>
        <v>0</v>
      </c>
      <c r="AK599" s="304">
        <f t="shared" si="5234"/>
        <v>0</v>
      </c>
      <c r="AL599" s="304">
        <f t="shared" si="5235"/>
        <v>0</v>
      </c>
      <c r="AM599" s="304">
        <f t="shared" si="5236"/>
        <v>0</v>
      </c>
      <c r="AN599" s="304">
        <f t="shared" si="5237"/>
        <v>0</v>
      </c>
      <c r="AO599" s="303"/>
      <c r="AP599" s="303"/>
      <c r="AQ599" s="303"/>
      <c r="AR599" s="303"/>
      <c r="AS599" s="306">
        <f t="shared" si="5181"/>
        <v>0</v>
      </c>
      <c r="AT599" s="306">
        <f t="shared" si="5182"/>
        <v>0</v>
      </c>
      <c r="AU599" s="306">
        <f t="shared" si="5183"/>
        <v>0</v>
      </c>
      <c r="AV599" s="306">
        <f t="shared" si="5017"/>
        <v>0</v>
      </c>
      <c r="AW599" s="303"/>
      <c r="AX599" s="333"/>
      <c r="AY599" s="333"/>
      <c r="AZ599" s="333"/>
      <c r="BA599" s="333"/>
      <c r="BB599" s="333"/>
      <c r="BC599" s="333"/>
      <c r="BD599" s="303"/>
      <c r="BE599" s="303"/>
      <c r="BF599" s="303"/>
      <c r="BG599" s="303"/>
      <c r="BH599" s="303"/>
      <c r="BI599" s="303"/>
      <c r="BJ599" s="303"/>
      <c r="BK599" s="303"/>
      <c r="BL599" s="303"/>
      <c r="BM599" s="303"/>
      <c r="BN599" s="307"/>
      <c r="BO599" s="303"/>
      <c r="BP599" s="304"/>
      <c r="BQ599" s="303"/>
      <c r="BR599" s="17">
        <v>1</v>
      </c>
      <c r="BS599" s="1">
        <f t="shared" si="5002"/>
        <v>0</v>
      </c>
      <c r="BT599" s="308">
        <f t="shared" si="5238"/>
        <v>0</v>
      </c>
      <c r="BU599" s="44">
        <v>8</v>
      </c>
      <c r="BV599" s="303"/>
      <c r="BW599" s="303"/>
      <c r="BX599" s="303"/>
      <c r="BY599" s="303"/>
      <c r="BZ599" s="303"/>
      <c r="CA599" s="303"/>
      <c r="CB599" s="303"/>
      <c r="CC599" s="303"/>
      <c r="CD599" s="309"/>
      <c r="CE599" s="309"/>
      <c r="CF599" s="309"/>
      <c r="CG599" s="303"/>
      <c r="CH599" s="304"/>
      <c r="CI599" s="304"/>
      <c r="CJ599" s="304"/>
      <c r="CK599" s="384"/>
      <c r="CL599" s="384"/>
      <c r="CM599" s="384"/>
      <c r="CN599" s="304">
        <f t="shared" si="5185"/>
        <v>0</v>
      </c>
      <c r="CO599" s="304">
        <f t="shared" si="5186"/>
        <v>0</v>
      </c>
      <c r="CP599" s="310">
        <f t="shared" si="5187"/>
        <v>0</v>
      </c>
      <c r="CQ599" s="352"/>
      <c r="CR599" s="311">
        <f t="shared" si="4981"/>
        <v>0</v>
      </c>
      <c r="CS599" s="303"/>
      <c r="CT599" s="303"/>
      <c r="CU599" s="304"/>
      <c r="CV599" s="304"/>
      <c r="CW599" s="304"/>
      <c r="CX599" s="304"/>
      <c r="CY599" s="304"/>
      <c r="CZ599" s="303"/>
      <c r="DA599" s="308">
        <f t="shared" si="5239"/>
        <v>0</v>
      </c>
      <c r="DB599" s="359">
        <f t="shared" si="4999"/>
        <v>0</v>
      </c>
      <c r="DC599" s="359">
        <f t="shared" si="5000"/>
        <v>0</v>
      </c>
      <c r="DD599" s="303"/>
      <c r="DE599" s="303"/>
      <c r="DF599" s="303"/>
      <c r="DG599" s="303"/>
      <c r="DH599" s="303"/>
      <c r="DI599" s="303"/>
      <c r="DJ599" s="303"/>
      <c r="DK599" s="303"/>
      <c r="DL599" s="303"/>
      <c r="DM599" s="303"/>
      <c r="DN599" s="303"/>
      <c r="DO599" s="304"/>
      <c r="DP599" s="304"/>
      <c r="DQ599" s="308">
        <f t="shared" si="5189"/>
        <v>0</v>
      </c>
      <c r="DR599" s="308">
        <f t="shared" si="5190"/>
        <v>0</v>
      </c>
      <c r="DS599" s="308">
        <f t="shared" si="5191"/>
        <v>0</v>
      </c>
      <c r="DT599" s="308">
        <f t="shared" si="5192"/>
        <v>0</v>
      </c>
      <c r="DU599" s="308">
        <f t="shared" si="5193"/>
        <v>0</v>
      </c>
      <c r="DV599" s="308">
        <f t="shared" si="5194"/>
        <v>0</v>
      </c>
      <c r="DW599" s="304"/>
      <c r="DX599" s="304"/>
      <c r="DY599" s="310">
        <f t="shared" si="5195"/>
        <v>0</v>
      </c>
      <c r="DZ599" s="310">
        <f t="shared" si="5196"/>
        <v>0</v>
      </c>
      <c r="EA599" s="310">
        <f t="shared" si="5197"/>
        <v>0</v>
      </c>
      <c r="EB599" s="310">
        <f t="shared" si="5198"/>
        <v>0</v>
      </c>
      <c r="EC599" s="312">
        <f t="shared" si="5199"/>
        <v>0</v>
      </c>
      <c r="ED599" s="313">
        <f t="shared" si="5240"/>
        <v>0</v>
      </c>
      <c r="EE599" s="313">
        <f t="shared" si="5201"/>
        <v>0</v>
      </c>
      <c r="EF599" s="304">
        <f t="shared" si="5202"/>
        <v>0</v>
      </c>
      <c r="EG599" s="312">
        <f>+IF(AND(CT599+EC599=0,SUM(AO599:AR599)&gt;0,SUM(DK599:DN599)&gt;0),(CU599+CV599+CW599+CX599)*2+CY599*5,(EC599+CT599-FO599)*5)+IF(AND(EC599+DQ599+CT599=0,SUM(AO599:AR599)&gt;0),SUM(CU599:CX599)*2+CY599*5,0)</f>
        <v>0</v>
      </c>
      <c r="EH599" s="344"/>
      <c r="EI599" s="303"/>
      <c r="EJ599" s="303"/>
      <c r="EK599" s="303"/>
      <c r="EL599" s="314"/>
      <c r="EM599" s="314"/>
      <c r="EN599" s="314"/>
      <c r="EO599" s="368"/>
      <c r="EP599" s="368"/>
      <c r="EQ599" s="375"/>
      <c r="ER599" s="375"/>
      <c r="ES599" s="375"/>
      <c r="ET599" s="375"/>
      <c r="EU599" s="18">
        <f t="shared" si="5203"/>
        <v>0</v>
      </c>
      <c r="EV599" s="18">
        <f t="shared" si="5063"/>
        <v>0</v>
      </c>
      <c r="EW599" s="344"/>
      <c r="EX599" s="344"/>
      <c r="EY599" s="344"/>
      <c r="EZ599" s="365">
        <f t="shared" si="4935"/>
        <v>0</v>
      </c>
      <c r="FA599" s="303"/>
      <c r="FB599" s="303"/>
      <c r="FC599" s="303"/>
      <c r="FD599" s="315"/>
      <c r="FE599" s="315"/>
      <c r="FF599" s="315"/>
      <c r="FG599" s="337"/>
      <c r="FH599" s="315"/>
      <c r="FI599" s="315"/>
      <c r="FJ599" s="300"/>
      <c r="FK599" s="303"/>
      <c r="FL599" s="303"/>
      <c r="FM599" s="303"/>
      <c r="FN599" s="303"/>
      <c r="FO599" s="333"/>
      <c r="FP599" s="20">
        <f t="shared" si="4936"/>
        <v>0</v>
      </c>
      <c r="FQ599" s="310">
        <f t="shared" si="5204"/>
        <v>0</v>
      </c>
      <c r="FR599" s="310">
        <f t="shared" si="5205"/>
        <v>0</v>
      </c>
      <c r="FS599" s="310">
        <f t="shared" si="5206"/>
        <v>0</v>
      </c>
      <c r="FT599" s="310">
        <f t="shared" si="5207"/>
        <v>0</v>
      </c>
      <c r="FU599" s="310">
        <f t="shared" si="5208"/>
        <v>0</v>
      </c>
      <c r="FV599" s="310">
        <f t="shared" si="5209"/>
        <v>0</v>
      </c>
      <c r="FW599" s="44"/>
    </row>
    <row r="600" spans="1:179" s="301" customFormat="1" ht="27.75" customHeight="1">
      <c r="A600" s="295"/>
      <c r="B600" s="296" t="s">
        <v>765</v>
      </c>
      <c r="C600" s="296" t="s">
        <v>763</v>
      </c>
      <c r="D600" s="296" t="s">
        <v>53</v>
      </c>
      <c r="E600" s="296" t="s">
        <v>53</v>
      </c>
      <c r="F600" s="296">
        <v>10</v>
      </c>
      <c r="G600" s="296">
        <f>F600</f>
        <v>10</v>
      </c>
      <c r="H600" s="297"/>
      <c r="I600" s="297"/>
      <c r="J600" s="294"/>
      <c r="K600" s="294"/>
      <c r="L600" s="294"/>
      <c r="M600" s="294"/>
      <c r="N600" s="297"/>
      <c r="O600" s="297"/>
      <c r="P600" s="1"/>
      <c r="Q600" s="16"/>
      <c r="R600" s="1"/>
      <c r="S600" s="294"/>
      <c r="T600" s="294"/>
      <c r="U600" s="294"/>
      <c r="V600" s="294"/>
      <c r="W600" s="294"/>
      <c r="X600" s="294"/>
      <c r="Y600" s="294"/>
      <c r="Z600" s="294"/>
      <c r="AA600" s="294"/>
      <c r="AB600" s="294"/>
      <c r="AC600" s="1">
        <f t="shared" si="5226"/>
        <v>0</v>
      </c>
      <c r="AD600" s="1">
        <f t="shared" si="5227"/>
        <v>0</v>
      </c>
      <c r="AE600" s="1">
        <f t="shared" si="5228"/>
        <v>0</v>
      </c>
      <c r="AF600" s="1">
        <f t="shared" si="5229"/>
        <v>0</v>
      </c>
      <c r="AG600" s="1">
        <f t="shared" si="5230"/>
        <v>0</v>
      </c>
      <c r="AH600" s="1">
        <f t="shared" si="5231"/>
        <v>0</v>
      </c>
      <c r="AI600" s="1">
        <f t="shared" si="5232"/>
        <v>0</v>
      </c>
      <c r="AJ600" s="1">
        <f t="shared" si="5233"/>
        <v>0</v>
      </c>
      <c r="AK600" s="1">
        <f t="shared" si="5234"/>
        <v>0</v>
      </c>
      <c r="AL600" s="1">
        <f t="shared" si="5235"/>
        <v>0</v>
      </c>
      <c r="AM600" s="1">
        <f t="shared" si="5236"/>
        <v>0</v>
      </c>
      <c r="AN600" s="1">
        <f t="shared" si="5237"/>
        <v>0</v>
      </c>
      <c r="AO600" s="294"/>
      <c r="AP600" s="294">
        <f>G600</f>
        <v>10</v>
      </c>
      <c r="AQ600" s="294"/>
      <c r="AR600" s="294"/>
      <c r="AS600" s="298">
        <f t="shared" si="5181"/>
        <v>0</v>
      </c>
      <c r="AT600" s="298">
        <f t="shared" si="5182"/>
        <v>1</v>
      </c>
      <c r="AU600" s="298">
        <f t="shared" si="5183"/>
        <v>0</v>
      </c>
      <c r="AV600" s="298">
        <f t="shared" si="5017"/>
        <v>0</v>
      </c>
      <c r="AW600" s="294"/>
      <c r="AX600" s="294"/>
      <c r="AY600" s="294"/>
      <c r="AZ600" s="294"/>
      <c r="BA600" s="294"/>
      <c r="BB600" s="294"/>
      <c r="BC600" s="294"/>
      <c r="BD600" s="294"/>
      <c r="BE600" s="294"/>
      <c r="BF600" s="294"/>
      <c r="BG600" s="294"/>
      <c r="BH600" s="294"/>
      <c r="BI600" s="294">
        <v>1</v>
      </c>
      <c r="BJ600" s="294"/>
      <c r="BK600" s="294"/>
      <c r="BL600" s="294"/>
      <c r="BM600" s="294"/>
      <c r="BN600" s="294"/>
      <c r="BO600" s="294"/>
      <c r="BP600" s="1"/>
      <c r="BQ600" s="294"/>
      <c r="BR600" s="17">
        <v>2</v>
      </c>
      <c r="BS600" s="1">
        <f t="shared" si="5002"/>
        <v>0</v>
      </c>
      <c r="BT600" s="17">
        <f t="shared" si="5238"/>
        <v>0</v>
      </c>
      <c r="BU600" s="294"/>
      <c r="BV600" s="294">
        <v>1</v>
      </c>
      <c r="BW600" s="294"/>
      <c r="BX600" s="294"/>
      <c r="BY600" s="294"/>
      <c r="BZ600" s="294"/>
      <c r="CA600" s="294"/>
      <c r="CB600" s="294"/>
      <c r="CC600" s="294"/>
      <c r="CD600" s="1"/>
      <c r="CE600" s="1"/>
      <c r="CF600" s="1"/>
      <c r="CG600" s="294"/>
      <c r="CH600" s="1">
        <v>1</v>
      </c>
      <c r="CI600" s="1"/>
      <c r="CJ600" s="1"/>
      <c r="CK600" s="383"/>
      <c r="CL600" s="383"/>
      <c r="CM600" s="383"/>
      <c r="CN600" s="1">
        <f t="shared" si="5185"/>
        <v>0</v>
      </c>
      <c r="CO600" s="1">
        <f t="shared" si="5186"/>
        <v>0</v>
      </c>
      <c r="CP600" s="20">
        <f t="shared" si="5187"/>
        <v>2.5</v>
      </c>
      <c r="CQ600" s="351"/>
      <c r="CR600" s="299">
        <f t="shared" si="4981"/>
        <v>1</v>
      </c>
      <c r="CS600" s="294"/>
      <c r="CT600" s="294"/>
      <c r="CU600" s="1"/>
      <c r="CV600" s="1">
        <v>1</v>
      </c>
      <c r="CW600" s="1">
        <v>1</v>
      </c>
      <c r="CX600" s="1"/>
      <c r="CY600" s="1">
        <v>2</v>
      </c>
      <c r="CZ600" s="294">
        <v>4</v>
      </c>
      <c r="DA600" s="17">
        <f t="shared" si="5239"/>
        <v>2</v>
      </c>
      <c r="DB600" s="359">
        <f t="shared" si="4999"/>
        <v>6</v>
      </c>
      <c r="DC600" s="359">
        <f t="shared" si="5000"/>
        <v>4</v>
      </c>
      <c r="DD600" s="294"/>
      <c r="DE600" s="294">
        <v>3</v>
      </c>
      <c r="DF600" s="294"/>
      <c r="DG600" s="294">
        <v>3</v>
      </c>
      <c r="DH600" s="294"/>
      <c r="DI600" s="294">
        <v>7</v>
      </c>
      <c r="DJ600" s="294"/>
      <c r="DK600" s="294"/>
      <c r="DL600" s="294"/>
      <c r="DM600" s="294"/>
      <c r="DN600" s="294"/>
      <c r="DO600" s="1"/>
      <c r="DP600" s="1"/>
      <c r="DQ600" s="17">
        <f t="shared" si="5189"/>
        <v>0</v>
      </c>
      <c r="DR600" s="17">
        <f t="shared" si="5190"/>
        <v>0</v>
      </c>
      <c r="DS600" s="17">
        <f t="shared" si="5191"/>
        <v>0</v>
      </c>
      <c r="DT600" s="17">
        <f t="shared" si="5192"/>
        <v>0</v>
      </c>
      <c r="DU600" s="17">
        <f t="shared" si="5193"/>
        <v>0</v>
      </c>
      <c r="DV600" s="17">
        <f t="shared" si="5194"/>
        <v>0</v>
      </c>
      <c r="DW600" s="1"/>
      <c r="DX600" s="1"/>
      <c r="DY600" s="20">
        <f t="shared" si="5195"/>
        <v>0</v>
      </c>
      <c r="DZ600" s="20">
        <f t="shared" si="5196"/>
        <v>0</v>
      </c>
      <c r="EA600" s="20">
        <f t="shared" si="5197"/>
        <v>0</v>
      </c>
      <c r="EB600" s="20">
        <f t="shared" si="5198"/>
        <v>0</v>
      </c>
      <c r="EC600" s="18">
        <f t="shared" si="5199"/>
        <v>1</v>
      </c>
      <c r="ED600" s="19">
        <f t="shared" si="5240"/>
        <v>3</v>
      </c>
      <c r="EE600" s="19">
        <f t="shared" si="5201"/>
        <v>0</v>
      </c>
      <c r="EF600" s="1">
        <f t="shared" si="5202"/>
        <v>0</v>
      </c>
      <c r="EG600" s="18">
        <f>+IF(AND(CT600+EC600=0,SUM(AO600:AR600)&gt;0,SUM(DK600:DN600)&gt;0),(CU600+CV600+CW600+CX600)*2+CY600*5,(EC600+CT600-FO600)*5)+IF(AND(EC600+DQ600+CT600=0,SUM(AO600:AR600)&gt;0),SUM(CU600:CX600)*2+CY600*5,0)</f>
        <v>5</v>
      </c>
      <c r="EH600" s="341"/>
      <c r="EI600" s="294"/>
      <c r="EJ600" s="294">
        <v>4.5</v>
      </c>
      <c r="EK600" s="294"/>
      <c r="EL600" s="19">
        <v>1</v>
      </c>
      <c r="EM600" s="19"/>
      <c r="EN600" s="19"/>
      <c r="EO600" s="366"/>
      <c r="EP600" s="366"/>
      <c r="EQ600" s="374">
        <v>1</v>
      </c>
      <c r="ER600" s="374"/>
      <c r="ES600" s="374"/>
      <c r="ET600" s="374"/>
      <c r="EU600" s="18">
        <f t="shared" si="5203"/>
        <v>6</v>
      </c>
      <c r="EV600" s="18">
        <f t="shared" si="5063"/>
        <v>2</v>
      </c>
      <c r="EW600" s="341">
        <v>1</v>
      </c>
      <c r="EX600" s="341"/>
      <c r="EY600" s="341">
        <v>4</v>
      </c>
      <c r="EZ600" s="365">
        <f t="shared" si="4935"/>
        <v>0</v>
      </c>
      <c r="FA600" s="294"/>
      <c r="FB600" s="294"/>
      <c r="FC600" s="294"/>
      <c r="FD600" s="300"/>
      <c r="FE600" s="300"/>
      <c r="FF600" s="300"/>
      <c r="FG600" s="300"/>
      <c r="FH600" s="300"/>
      <c r="FI600" s="300"/>
      <c r="FJ600" s="300">
        <f>F600</f>
        <v>10</v>
      </c>
      <c r="FK600" s="294"/>
      <c r="FL600" s="294"/>
      <c r="FM600" s="294"/>
      <c r="FN600" s="294"/>
      <c r="FO600" s="294"/>
      <c r="FP600" s="20">
        <f t="shared" si="4936"/>
        <v>0</v>
      </c>
      <c r="FQ600" s="20">
        <f t="shared" si="5204"/>
        <v>3</v>
      </c>
      <c r="FR600" s="20">
        <f t="shared" si="5205"/>
        <v>0</v>
      </c>
      <c r="FS600" s="20">
        <f t="shared" si="5206"/>
        <v>0</v>
      </c>
      <c r="FT600" s="20">
        <f t="shared" si="5207"/>
        <v>0</v>
      </c>
      <c r="FU600" s="20">
        <f t="shared" si="5208"/>
        <v>0</v>
      </c>
      <c r="FV600" s="20">
        <f t="shared" si="5209"/>
        <v>0</v>
      </c>
      <c r="FW600" s="44"/>
    </row>
    <row r="601" spans="1:179" s="301" customFormat="1" ht="27.75" customHeight="1">
      <c r="A601" s="295"/>
      <c r="B601" s="296" t="s">
        <v>766</v>
      </c>
      <c r="C601" s="296" t="s">
        <v>764</v>
      </c>
      <c r="D601" s="296" t="s">
        <v>53</v>
      </c>
      <c r="E601" s="296" t="s">
        <v>53</v>
      </c>
      <c r="F601" s="296">
        <v>33</v>
      </c>
      <c r="G601" s="296">
        <f>F601</f>
        <v>33</v>
      </c>
      <c r="H601" s="297"/>
      <c r="I601" s="297"/>
      <c r="J601" s="294"/>
      <c r="K601" s="294"/>
      <c r="L601" s="294"/>
      <c r="M601" s="294"/>
      <c r="N601" s="297"/>
      <c r="O601" s="297"/>
      <c r="P601" s="1"/>
      <c r="Q601" s="16"/>
      <c r="R601" s="1"/>
      <c r="S601" s="294"/>
      <c r="T601" s="294"/>
      <c r="U601" s="294"/>
      <c r="V601" s="294"/>
      <c r="W601" s="294"/>
      <c r="X601" s="294"/>
      <c r="Y601" s="294"/>
      <c r="Z601" s="294"/>
      <c r="AA601" s="294"/>
      <c r="AB601" s="294"/>
      <c r="AC601" s="1">
        <f t="shared" si="5226"/>
        <v>0</v>
      </c>
      <c r="AD601" s="1">
        <f t="shared" si="5227"/>
        <v>0</v>
      </c>
      <c r="AE601" s="1">
        <f t="shared" si="5228"/>
        <v>0</v>
      </c>
      <c r="AF601" s="1">
        <f t="shared" si="5229"/>
        <v>0</v>
      </c>
      <c r="AG601" s="1">
        <f t="shared" si="5230"/>
        <v>0</v>
      </c>
      <c r="AH601" s="1">
        <f t="shared" si="5231"/>
        <v>0</v>
      </c>
      <c r="AI601" s="1">
        <f t="shared" si="5232"/>
        <v>0</v>
      </c>
      <c r="AJ601" s="1">
        <f t="shared" si="5233"/>
        <v>0</v>
      </c>
      <c r="AK601" s="1">
        <f t="shared" si="5234"/>
        <v>0</v>
      </c>
      <c r="AL601" s="1">
        <f t="shared" si="5235"/>
        <v>0</v>
      </c>
      <c r="AM601" s="1">
        <f t="shared" si="5236"/>
        <v>0</v>
      </c>
      <c r="AN601" s="1">
        <f t="shared" si="5237"/>
        <v>0</v>
      </c>
      <c r="AO601" s="294"/>
      <c r="AP601" s="294">
        <f>G601</f>
        <v>33</v>
      </c>
      <c r="AQ601" s="294"/>
      <c r="AR601" s="294"/>
      <c r="AS601" s="298">
        <f t="shared" si="5181"/>
        <v>0</v>
      </c>
      <c r="AT601" s="298">
        <f t="shared" si="5182"/>
        <v>1</v>
      </c>
      <c r="AU601" s="298">
        <f t="shared" si="5183"/>
        <v>0</v>
      </c>
      <c r="AV601" s="298">
        <f t="shared" si="5017"/>
        <v>0</v>
      </c>
      <c r="AW601" s="294"/>
      <c r="AX601" s="294"/>
      <c r="AY601" s="294">
        <v>1</v>
      </c>
      <c r="AZ601" s="294"/>
      <c r="BA601" s="294"/>
      <c r="BB601" s="294"/>
      <c r="BC601" s="294"/>
      <c r="BD601" s="294"/>
      <c r="BE601" s="294"/>
      <c r="BF601" s="294"/>
      <c r="BG601" s="294"/>
      <c r="BH601" s="294"/>
      <c r="BI601" s="294"/>
      <c r="BJ601" s="294"/>
      <c r="BK601" s="294"/>
      <c r="BL601" s="294"/>
      <c r="BM601" s="294"/>
      <c r="BN601" s="294"/>
      <c r="BO601" s="294"/>
      <c r="BP601" s="1"/>
      <c r="BQ601" s="294"/>
      <c r="BR601" s="17">
        <v>1</v>
      </c>
      <c r="BS601" s="1">
        <f t="shared" si="5002"/>
        <v>0</v>
      </c>
      <c r="BT601" s="17">
        <f t="shared" si="5238"/>
        <v>0</v>
      </c>
      <c r="BU601" s="294"/>
      <c r="BV601" s="294">
        <v>1</v>
      </c>
      <c r="BW601" s="294">
        <v>1</v>
      </c>
      <c r="BX601" s="294">
        <v>1</v>
      </c>
      <c r="BY601" s="294"/>
      <c r="BZ601" s="294"/>
      <c r="CA601" s="294"/>
      <c r="CB601" s="294"/>
      <c r="CC601" s="294"/>
      <c r="CD601" s="1"/>
      <c r="CE601" s="1"/>
      <c r="CF601" s="1"/>
      <c r="CG601" s="294"/>
      <c r="CH601" s="1">
        <v>1</v>
      </c>
      <c r="CI601" s="1"/>
      <c r="CJ601" s="1"/>
      <c r="CK601" s="383"/>
      <c r="CL601" s="383"/>
      <c r="CM601" s="383"/>
      <c r="CN601" s="1">
        <f t="shared" si="5185"/>
        <v>1</v>
      </c>
      <c r="CO601" s="1">
        <f t="shared" si="5186"/>
        <v>1</v>
      </c>
      <c r="CP601" s="20">
        <f t="shared" si="5187"/>
        <v>2.5</v>
      </c>
      <c r="CQ601" s="351"/>
      <c r="CR601" s="299">
        <f t="shared" si="4981"/>
        <v>1</v>
      </c>
      <c r="CS601" s="294"/>
      <c r="CT601" s="294"/>
      <c r="CU601" s="1"/>
      <c r="CV601" s="1"/>
      <c r="CW601" s="1">
        <v>1</v>
      </c>
      <c r="CX601" s="1"/>
      <c r="CY601" s="1">
        <v>2</v>
      </c>
      <c r="CZ601" s="294">
        <v>4</v>
      </c>
      <c r="DA601" s="17">
        <f t="shared" si="5239"/>
        <v>2</v>
      </c>
      <c r="DB601" s="359">
        <f t="shared" si="4999"/>
        <v>6</v>
      </c>
      <c r="DC601" s="359">
        <f t="shared" si="5000"/>
        <v>3</v>
      </c>
      <c r="DD601" s="294"/>
      <c r="DE601" s="294">
        <v>3</v>
      </c>
      <c r="DF601" s="294">
        <v>3</v>
      </c>
      <c r="DG601" s="294"/>
      <c r="DH601" s="294"/>
      <c r="DI601" s="294">
        <v>3</v>
      </c>
      <c r="DJ601" s="294"/>
      <c r="DK601" s="294"/>
      <c r="DL601" s="294"/>
      <c r="DM601" s="294"/>
      <c r="DN601" s="294"/>
      <c r="DO601" s="1"/>
      <c r="DP601" s="1"/>
      <c r="DQ601" s="17">
        <f t="shared" si="5189"/>
        <v>0</v>
      </c>
      <c r="DR601" s="17">
        <f t="shared" si="5190"/>
        <v>0</v>
      </c>
      <c r="DS601" s="17">
        <f t="shared" si="5191"/>
        <v>0</v>
      </c>
      <c r="DT601" s="17">
        <f t="shared" si="5192"/>
        <v>0</v>
      </c>
      <c r="DU601" s="17">
        <f t="shared" si="5193"/>
        <v>0</v>
      </c>
      <c r="DV601" s="17">
        <f t="shared" si="5194"/>
        <v>0</v>
      </c>
      <c r="DW601" s="1"/>
      <c r="DX601" s="1"/>
      <c r="DY601" s="20">
        <f t="shared" si="5195"/>
        <v>0</v>
      </c>
      <c r="DZ601" s="20">
        <f t="shared" si="5196"/>
        <v>0</v>
      </c>
      <c r="EA601" s="20">
        <f t="shared" si="5197"/>
        <v>0</v>
      </c>
      <c r="EB601" s="20">
        <f t="shared" si="5198"/>
        <v>0</v>
      </c>
      <c r="EC601" s="18">
        <f t="shared" si="5199"/>
        <v>1</v>
      </c>
      <c r="ED601" s="19">
        <f t="shared" si="5240"/>
        <v>3</v>
      </c>
      <c r="EE601" s="19">
        <f t="shared" si="5201"/>
        <v>0</v>
      </c>
      <c r="EF601" s="1">
        <f t="shared" si="5202"/>
        <v>0</v>
      </c>
      <c r="EG601" s="18"/>
      <c r="EH601" s="341"/>
      <c r="EI601" s="294"/>
      <c r="EJ601" s="294">
        <v>4.5</v>
      </c>
      <c r="EK601" s="294">
        <v>4.5</v>
      </c>
      <c r="EL601" s="19">
        <v>1</v>
      </c>
      <c r="EM601" s="19"/>
      <c r="EN601" s="19"/>
      <c r="EO601" s="366"/>
      <c r="EP601" s="366"/>
      <c r="EQ601" s="374">
        <v>1</v>
      </c>
      <c r="ER601" s="374"/>
      <c r="ES601" s="374"/>
      <c r="ET601" s="374"/>
      <c r="EU601" s="18">
        <f t="shared" si="5203"/>
        <v>6</v>
      </c>
      <c r="EV601" s="18">
        <f t="shared" si="5063"/>
        <v>2</v>
      </c>
      <c r="EW601" s="341">
        <v>1</v>
      </c>
      <c r="EX601" s="341">
        <v>1</v>
      </c>
      <c r="EY601" s="341">
        <v>4</v>
      </c>
      <c r="EZ601" s="365">
        <f t="shared" si="4935"/>
        <v>0.5</v>
      </c>
      <c r="FA601" s="294"/>
      <c r="FB601" s="294"/>
      <c r="FC601" s="294"/>
      <c r="FD601" s="300"/>
      <c r="FE601" s="300"/>
      <c r="FF601" s="300"/>
      <c r="FG601" s="300"/>
      <c r="FH601" s="300"/>
      <c r="FI601" s="300"/>
      <c r="FJ601" s="300">
        <f>F601</f>
        <v>33</v>
      </c>
      <c r="FK601" s="294"/>
      <c r="FL601" s="294"/>
      <c r="FM601" s="294"/>
      <c r="FN601" s="294"/>
      <c r="FO601" s="294"/>
      <c r="FP601" s="20">
        <f t="shared" si="4936"/>
        <v>0</v>
      </c>
      <c r="FQ601" s="20">
        <f t="shared" si="5204"/>
        <v>3</v>
      </c>
      <c r="FR601" s="20">
        <f t="shared" si="5205"/>
        <v>3</v>
      </c>
      <c r="FS601" s="20">
        <f t="shared" si="5206"/>
        <v>0</v>
      </c>
      <c r="FT601" s="20">
        <f t="shared" si="5207"/>
        <v>0</v>
      </c>
      <c r="FU601" s="20">
        <f t="shared" si="5208"/>
        <v>0</v>
      </c>
      <c r="FV601" s="20">
        <f t="shared" si="5209"/>
        <v>0</v>
      </c>
      <c r="FW601" s="44"/>
    </row>
    <row r="602" spans="1:179" s="316" customFormat="1" ht="24" customHeight="1">
      <c r="A602" s="302"/>
      <c r="B602" s="41">
        <v>6</v>
      </c>
      <c r="C602" s="41">
        <f t="shared" ref="C602" si="5242">B602</f>
        <v>6</v>
      </c>
      <c r="D602" s="41"/>
      <c r="E602" s="41"/>
      <c r="F602" s="41"/>
      <c r="G602" s="41"/>
      <c r="H602" s="42"/>
      <c r="I602" s="42"/>
      <c r="J602" s="303"/>
      <c r="K602" s="303"/>
      <c r="L602" s="303"/>
      <c r="M602" s="303"/>
      <c r="N602" s="42"/>
      <c r="O602" s="42"/>
      <c r="P602" s="304"/>
      <c r="Q602" s="305"/>
      <c r="R602" s="304"/>
      <c r="S602" s="303"/>
      <c r="T602" s="303"/>
      <c r="U602" s="303"/>
      <c r="V602" s="303"/>
      <c r="W602" s="303"/>
      <c r="X602" s="303"/>
      <c r="Y602" s="303"/>
      <c r="Z602" s="303"/>
      <c r="AA602" s="303"/>
      <c r="AB602" s="303"/>
      <c r="AC602" s="304">
        <f t="shared" si="5226"/>
        <v>0</v>
      </c>
      <c r="AD602" s="304">
        <f t="shared" si="5227"/>
        <v>0</v>
      </c>
      <c r="AE602" s="304">
        <f t="shared" si="5228"/>
        <v>0</v>
      </c>
      <c r="AF602" s="304">
        <f t="shared" si="5229"/>
        <v>0</v>
      </c>
      <c r="AG602" s="304">
        <f t="shared" si="5230"/>
        <v>0</v>
      </c>
      <c r="AH602" s="304">
        <f t="shared" si="5231"/>
        <v>0</v>
      </c>
      <c r="AI602" s="304">
        <f t="shared" si="5232"/>
        <v>0</v>
      </c>
      <c r="AJ602" s="304">
        <f t="shared" si="5233"/>
        <v>0</v>
      </c>
      <c r="AK602" s="304">
        <f t="shared" si="5234"/>
        <v>0</v>
      </c>
      <c r="AL602" s="304">
        <f t="shared" si="5235"/>
        <v>0</v>
      </c>
      <c r="AM602" s="304">
        <f t="shared" si="5236"/>
        <v>0</v>
      </c>
      <c r="AN602" s="304">
        <f t="shared" si="5237"/>
        <v>0</v>
      </c>
      <c r="AO602" s="303"/>
      <c r="AP602" s="303"/>
      <c r="AQ602" s="303"/>
      <c r="AR602" s="303"/>
      <c r="AS602" s="306">
        <f t="shared" si="5181"/>
        <v>0</v>
      </c>
      <c r="AT602" s="306">
        <f t="shared" si="5182"/>
        <v>0</v>
      </c>
      <c r="AU602" s="306">
        <f t="shared" si="5183"/>
        <v>0</v>
      </c>
      <c r="AV602" s="306">
        <f t="shared" si="5017"/>
        <v>0</v>
      </c>
      <c r="AW602" s="303"/>
      <c r="AX602" s="333"/>
      <c r="AY602" s="333"/>
      <c r="AZ602" s="333"/>
      <c r="BA602" s="333"/>
      <c r="BB602" s="333"/>
      <c r="BC602" s="333"/>
      <c r="BD602" s="303"/>
      <c r="BE602" s="303"/>
      <c r="BF602" s="303"/>
      <c r="BG602" s="303"/>
      <c r="BH602" s="303"/>
      <c r="BI602" s="303"/>
      <c r="BJ602" s="303"/>
      <c r="BK602" s="303"/>
      <c r="BL602" s="303"/>
      <c r="BM602" s="303"/>
      <c r="BN602" s="307"/>
      <c r="BO602" s="303"/>
      <c r="BP602" s="304"/>
      <c r="BQ602" s="303"/>
      <c r="BR602" s="17">
        <v>1</v>
      </c>
      <c r="BS602" s="1">
        <f t="shared" si="5002"/>
        <v>0</v>
      </c>
      <c r="BT602" s="308">
        <f t="shared" si="5238"/>
        <v>0</v>
      </c>
      <c r="BU602" s="44">
        <v>8</v>
      </c>
      <c r="BV602" s="303"/>
      <c r="BW602" s="303"/>
      <c r="BX602" s="303"/>
      <c r="BY602" s="303"/>
      <c r="BZ602" s="303"/>
      <c r="CA602" s="303"/>
      <c r="CB602" s="303"/>
      <c r="CC602" s="303"/>
      <c r="CD602" s="309"/>
      <c r="CE602" s="309"/>
      <c r="CF602" s="309"/>
      <c r="CG602" s="303"/>
      <c r="CH602" s="304"/>
      <c r="CI602" s="304"/>
      <c r="CJ602" s="304"/>
      <c r="CK602" s="384"/>
      <c r="CL602" s="384"/>
      <c r="CM602" s="384"/>
      <c r="CN602" s="304">
        <f t="shared" si="5185"/>
        <v>0</v>
      </c>
      <c r="CO602" s="304">
        <f t="shared" si="5186"/>
        <v>0</v>
      </c>
      <c r="CP602" s="310">
        <f t="shared" si="5187"/>
        <v>0</v>
      </c>
      <c r="CQ602" s="352"/>
      <c r="CR602" s="311">
        <f t="shared" si="4981"/>
        <v>0</v>
      </c>
      <c r="CS602" s="303"/>
      <c r="CT602" s="303"/>
      <c r="CU602" s="304"/>
      <c r="CV602" s="304"/>
      <c r="CW602" s="304"/>
      <c r="CX602" s="304"/>
      <c r="CY602" s="304"/>
      <c r="CZ602" s="303"/>
      <c r="DA602" s="308">
        <f t="shared" si="5239"/>
        <v>0</v>
      </c>
      <c r="DB602" s="359">
        <f t="shared" si="4999"/>
        <v>0</v>
      </c>
      <c r="DC602" s="359">
        <f t="shared" si="5000"/>
        <v>0</v>
      </c>
      <c r="DD602" s="303"/>
      <c r="DE602" s="303"/>
      <c r="DF602" s="303"/>
      <c r="DG602" s="303"/>
      <c r="DH602" s="303"/>
      <c r="DI602" s="303"/>
      <c r="DJ602" s="303"/>
      <c r="DK602" s="303"/>
      <c r="DL602" s="303"/>
      <c r="DM602" s="303"/>
      <c r="DN602" s="303"/>
      <c r="DO602" s="304"/>
      <c r="DP602" s="304"/>
      <c r="DQ602" s="308">
        <f t="shared" si="5189"/>
        <v>0</v>
      </c>
      <c r="DR602" s="308">
        <f t="shared" si="5190"/>
        <v>0</v>
      </c>
      <c r="DS602" s="308">
        <f t="shared" si="5191"/>
        <v>0</v>
      </c>
      <c r="DT602" s="308">
        <f t="shared" si="5192"/>
        <v>0</v>
      </c>
      <c r="DU602" s="308">
        <f t="shared" si="5193"/>
        <v>0</v>
      </c>
      <c r="DV602" s="308">
        <f t="shared" si="5194"/>
        <v>0</v>
      </c>
      <c r="DW602" s="304"/>
      <c r="DX602" s="304"/>
      <c r="DY602" s="310">
        <f t="shared" si="5195"/>
        <v>0</v>
      </c>
      <c r="DZ602" s="310">
        <f t="shared" si="5196"/>
        <v>0</v>
      </c>
      <c r="EA602" s="310">
        <f t="shared" si="5197"/>
        <v>0</v>
      </c>
      <c r="EB602" s="310">
        <f t="shared" si="5198"/>
        <v>0</v>
      </c>
      <c r="EC602" s="312">
        <f t="shared" si="5199"/>
        <v>0</v>
      </c>
      <c r="ED602" s="313">
        <f t="shared" si="5240"/>
        <v>0</v>
      </c>
      <c r="EE602" s="313">
        <f t="shared" si="5201"/>
        <v>0</v>
      </c>
      <c r="EF602" s="304">
        <f t="shared" si="5202"/>
        <v>0</v>
      </c>
      <c r="EG602" s="312">
        <f>+IF(AND(CT602+EC602=0,SUM(AO602:AR602)&gt;0,SUM(DK602:DN602)&gt;0),(CU602+CV602+CW602+CX602)*2+CY602*5,(EC602+CT602-FO602)*5)+IF(AND(EC602+DQ602+CT602=0,SUM(AO602:AR602)&gt;0),SUM(CU602:CX602)*2+CY602*5,0)</f>
        <v>0</v>
      </c>
      <c r="EH602" s="344"/>
      <c r="EI602" s="303"/>
      <c r="EJ602" s="303"/>
      <c r="EK602" s="303"/>
      <c r="EL602" s="314"/>
      <c r="EM602" s="314"/>
      <c r="EN602" s="314"/>
      <c r="EO602" s="368"/>
      <c r="EP602" s="368"/>
      <c r="EQ602" s="375"/>
      <c r="ER602" s="375"/>
      <c r="ES602" s="375"/>
      <c r="ET602" s="375"/>
      <c r="EU602" s="18">
        <f t="shared" si="5203"/>
        <v>0</v>
      </c>
      <c r="EV602" s="18">
        <f t="shared" si="5063"/>
        <v>0</v>
      </c>
      <c r="EW602" s="344"/>
      <c r="EX602" s="344"/>
      <c r="EY602" s="344"/>
      <c r="EZ602" s="365">
        <f t="shared" si="4935"/>
        <v>0</v>
      </c>
      <c r="FA602" s="303"/>
      <c r="FB602" s="303"/>
      <c r="FC602" s="303"/>
      <c r="FD602" s="315"/>
      <c r="FE602" s="315"/>
      <c r="FF602" s="315"/>
      <c r="FG602" s="337"/>
      <c r="FH602" s="315"/>
      <c r="FI602" s="315"/>
      <c r="FJ602" s="315"/>
      <c r="FK602" s="303"/>
      <c r="FL602" s="303"/>
      <c r="FM602" s="303"/>
      <c r="FN602" s="303"/>
      <c r="FO602" s="333"/>
      <c r="FP602" s="20">
        <f t="shared" si="4936"/>
        <v>0</v>
      </c>
      <c r="FQ602" s="310">
        <f t="shared" si="5204"/>
        <v>0</v>
      </c>
      <c r="FR602" s="310">
        <f t="shared" si="5205"/>
        <v>0</v>
      </c>
      <c r="FS602" s="310">
        <f t="shared" si="5206"/>
        <v>0</v>
      </c>
      <c r="FT602" s="310">
        <f t="shared" si="5207"/>
        <v>0</v>
      </c>
      <c r="FU602" s="310">
        <f t="shared" si="5208"/>
        <v>0</v>
      </c>
      <c r="FV602" s="310">
        <f t="shared" si="5209"/>
        <v>0</v>
      </c>
      <c r="FW602" s="303"/>
    </row>
    <row r="603" spans="1:179" s="301" customFormat="1" ht="27.75" customHeight="1">
      <c r="A603" s="295"/>
      <c r="B603" s="296" t="s">
        <v>674</v>
      </c>
      <c r="C603" s="296" t="str">
        <f>B603</f>
        <v>6.1</v>
      </c>
      <c r="D603" s="296" t="s">
        <v>53</v>
      </c>
      <c r="E603" s="296" t="s">
        <v>53</v>
      </c>
      <c r="F603" s="296">
        <v>12</v>
      </c>
      <c r="G603" s="296">
        <f>F603</f>
        <v>12</v>
      </c>
      <c r="H603" s="297"/>
      <c r="I603" s="297"/>
      <c r="J603" s="294"/>
      <c r="K603" s="294"/>
      <c r="L603" s="294"/>
      <c r="M603" s="294"/>
      <c r="N603" s="297"/>
      <c r="O603" s="297"/>
      <c r="P603" s="1"/>
      <c r="Q603" s="16"/>
      <c r="R603" s="1"/>
      <c r="S603" s="294"/>
      <c r="T603" s="294"/>
      <c r="U603" s="294"/>
      <c r="V603" s="294"/>
      <c r="W603" s="294"/>
      <c r="X603" s="294"/>
      <c r="Y603" s="294"/>
      <c r="Z603" s="294"/>
      <c r="AA603" s="294"/>
      <c r="AB603" s="294"/>
      <c r="AC603" s="1">
        <f t="shared" si="5226"/>
        <v>0</v>
      </c>
      <c r="AD603" s="1">
        <f t="shared" si="5227"/>
        <v>0</v>
      </c>
      <c r="AE603" s="1">
        <f t="shared" si="5228"/>
        <v>0</v>
      </c>
      <c r="AF603" s="1">
        <f t="shared" si="5229"/>
        <v>0</v>
      </c>
      <c r="AG603" s="1">
        <f t="shared" si="5230"/>
        <v>0</v>
      </c>
      <c r="AH603" s="1">
        <f t="shared" si="5231"/>
        <v>0</v>
      </c>
      <c r="AI603" s="1">
        <f t="shared" si="5232"/>
        <v>0</v>
      </c>
      <c r="AJ603" s="1">
        <f t="shared" si="5233"/>
        <v>0</v>
      </c>
      <c r="AK603" s="1">
        <f t="shared" si="5234"/>
        <v>0</v>
      </c>
      <c r="AL603" s="1">
        <f t="shared" si="5235"/>
        <v>0</v>
      </c>
      <c r="AM603" s="1">
        <f t="shared" si="5236"/>
        <v>0</v>
      </c>
      <c r="AN603" s="1">
        <f t="shared" si="5237"/>
        <v>0</v>
      </c>
      <c r="AO603" s="294"/>
      <c r="AP603" s="294">
        <f>G603</f>
        <v>12</v>
      </c>
      <c r="AQ603" s="294"/>
      <c r="AR603" s="294"/>
      <c r="AS603" s="298">
        <f t="shared" si="5181"/>
        <v>0</v>
      </c>
      <c r="AT603" s="298">
        <f t="shared" si="5182"/>
        <v>1</v>
      </c>
      <c r="AU603" s="298">
        <f t="shared" si="5183"/>
        <v>0</v>
      </c>
      <c r="AV603" s="298">
        <f t="shared" si="5017"/>
        <v>0</v>
      </c>
      <c r="AW603" s="294"/>
      <c r="AX603" s="294"/>
      <c r="AY603" s="294"/>
      <c r="AZ603" s="294"/>
      <c r="BA603" s="294"/>
      <c r="BB603" s="294"/>
      <c r="BC603" s="294"/>
      <c r="BD603" s="294"/>
      <c r="BE603" s="294"/>
      <c r="BF603" s="294"/>
      <c r="BG603" s="294"/>
      <c r="BH603" s="294"/>
      <c r="BI603" s="294"/>
      <c r="BJ603" s="294"/>
      <c r="BK603" s="294"/>
      <c r="BL603" s="294"/>
      <c r="BM603" s="294"/>
      <c r="BN603" s="294"/>
      <c r="BO603" s="294">
        <v>1</v>
      </c>
      <c r="BP603" s="1"/>
      <c r="BQ603" s="294"/>
      <c r="BR603" s="17">
        <v>2</v>
      </c>
      <c r="BS603" s="1">
        <f t="shared" si="5002"/>
        <v>0</v>
      </c>
      <c r="BT603" s="17">
        <f t="shared" si="5238"/>
        <v>0</v>
      </c>
      <c r="BU603" s="294"/>
      <c r="BV603" s="294">
        <v>1</v>
      </c>
      <c r="BW603" s="294"/>
      <c r="BX603" s="294"/>
      <c r="BY603" s="294"/>
      <c r="BZ603" s="294"/>
      <c r="CA603" s="294"/>
      <c r="CB603" s="294"/>
      <c r="CC603" s="294"/>
      <c r="CD603" s="1"/>
      <c r="CE603" s="1"/>
      <c r="CF603" s="1"/>
      <c r="CG603" s="294"/>
      <c r="CH603" s="1">
        <v>1</v>
      </c>
      <c r="CI603" s="1"/>
      <c r="CJ603" s="1"/>
      <c r="CK603" s="383"/>
      <c r="CL603" s="383"/>
      <c r="CM603" s="383"/>
      <c r="CN603" s="1">
        <f t="shared" si="5185"/>
        <v>0</v>
      </c>
      <c r="CO603" s="1">
        <f t="shared" si="5186"/>
        <v>0</v>
      </c>
      <c r="CP603" s="20">
        <f t="shared" si="5187"/>
        <v>2.5</v>
      </c>
      <c r="CQ603" s="351"/>
      <c r="CR603" s="299">
        <f>+IF(SUM(AX603:BM603)&gt;0,1,0)+1</f>
        <v>1</v>
      </c>
      <c r="CS603" s="294">
        <v>1</v>
      </c>
      <c r="CT603" s="294"/>
      <c r="CU603" s="1"/>
      <c r="CV603" s="1"/>
      <c r="CW603" s="1">
        <v>2</v>
      </c>
      <c r="CX603" s="1"/>
      <c r="CY603" s="1">
        <v>1</v>
      </c>
      <c r="CZ603" s="294">
        <v>5</v>
      </c>
      <c r="DA603" s="17">
        <f t="shared" si="5239"/>
        <v>1</v>
      </c>
      <c r="DB603" s="359">
        <f t="shared" si="4999"/>
        <v>6</v>
      </c>
      <c r="DC603" s="359">
        <f t="shared" si="5000"/>
        <v>3</v>
      </c>
      <c r="DD603" s="294"/>
      <c r="DE603" s="294">
        <v>6</v>
      </c>
      <c r="DF603" s="294">
        <v>4</v>
      </c>
      <c r="DG603" s="294"/>
      <c r="DH603" s="294"/>
      <c r="DI603" s="294"/>
      <c r="DJ603" s="294"/>
      <c r="DK603" s="294"/>
      <c r="DL603" s="294"/>
      <c r="DM603" s="294"/>
      <c r="DN603" s="294"/>
      <c r="DO603" s="1"/>
      <c r="DP603" s="1"/>
      <c r="DQ603" s="17">
        <f t="shared" si="5189"/>
        <v>0</v>
      </c>
      <c r="DR603" s="17">
        <f t="shared" si="5190"/>
        <v>0</v>
      </c>
      <c r="DS603" s="17">
        <f t="shared" si="5191"/>
        <v>0</v>
      </c>
      <c r="DT603" s="17">
        <f t="shared" si="5192"/>
        <v>0</v>
      </c>
      <c r="DU603" s="17">
        <f t="shared" si="5193"/>
        <v>0</v>
      </c>
      <c r="DV603" s="17">
        <f t="shared" si="5194"/>
        <v>0</v>
      </c>
      <c r="DW603" s="1"/>
      <c r="DX603" s="1"/>
      <c r="DY603" s="20">
        <f t="shared" si="5195"/>
        <v>0</v>
      </c>
      <c r="DZ603" s="20">
        <f t="shared" si="5196"/>
        <v>0</v>
      </c>
      <c r="EA603" s="20">
        <f t="shared" si="5197"/>
        <v>0</v>
      </c>
      <c r="EB603" s="20">
        <f t="shared" si="5198"/>
        <v>0</v>
      </c>
      <c r="EC603" s="18">
        <f t="shared" si="5199"/>
        <v>1</v>
      </c>
      <c r="ED603" s="19">
        <f t="shared" si="5240"/>
        <v>3</v>
      </c>
      <c r="EE603" s="19">
        <f t="shared" si="5201"/>
        <v>0</v>
      </c>
      <c r="EF603" s="1">
        <f t="shared" si="5202"/>
        <v>0</v>
      </c>
      <c r="EG603" s="18">
        <f>+IF(AND(CT603+EC603=0,SUM(AO603:AR603)&gt;0,SUM(DK603:DN603)&gt;0),(CU603+CV603+CW603+CX603)*2+CY603*5,(EC603+CT603-FO603)*5)+IF(AND(EC603+DQ603+CT603=0,SUM(AO603:AR603)&gt;0),SUM(CU603:CX603)*2+CY603*5,0)</f>
        <v>5</v>
      </c>
      <c r="EH603" s="341"/>
      <c r="EI603" s="294"/>
      <c r="EJ603" s="294">
        <f>2*4.5</f>
        <v>9</v>
      </c>
      <c r="EK603" s="294">
        <v>4.5</v>
      </c>
      <c r="EL603" s="19">
        <v>1</v>
      </c>
      <c r="EM603" s="19"/>
      <c r="EN603" s="19"/>
      <c r="EO603" s="366"/>
      <c r="EP603" s="366"/>
      <c r="EQ603" s="374"/>
      <c r="ER603" s="374"/>
      <c r="ES603" s="374"/>
      <c r="ET603" s="374"/>
      <c r="EU603" s="18">
        <f t="shared" si="5203"/>
        <v>7</v>
      </c>
      <c r="EV603" s="18">
        <f t="shared" si="5063"/>
        <v>2</v>
      </c>
      <c r="EW603" s="341">
        <v>1</v>
      </c>
      <c r="EX603" s="341"/>
      <c r="EY603" s="341">
        <v>4</v>
      </c>
      <c r="EZ603" s="365">
        <f t="shared" si="4935"/>
        <v>0</v>
      </c>
      <c r="FA603" s="294"/>
      <c r="FB603" s="294"/>
      <c r="FC603" s="294"/>
      <c r="FD603" s="300"/>
      <c r="FE603" s="300"/>
      <c r="FF603" s="300"/>
      <c r="FG603" s="300"/>
      <c r="FH603" s="300"/>
      <c r="FI603" s="300"/>
      <c r="FJ603" s="300">
        <f>F603</f>
        <v>12</v>
      </c>
      <c r="FK603" s="294"/>
      <c r="FL603" s="294"/>
      <c r="FM603" s="294"/>
      <c r="FN603" s="294"/>
      <c r="FO603" s="294"/>
      <c r="FP603" s="20">
        <f t="shared" si="4936"/>
        <v>0</v>
      </c>
      <c r="FQ603" s="20">
        <f t="shared" si="5204"/>
        <v>6</v>
      </c>
      <c r="FR603" s="20">
        <f t="shared" si="5205"/>
        <v>4</v>
      </c>
      <c r="FS603" s="20">
        <f t="shared" si="5206"/>
        <v>0</v>
      </c>
      <c r="FT603" s="20">
        <f t="shared" si="5207"/>
        <v>0</v>
      </c>
      <c r="FU603" s="20">
        <f t="shared" si="5208"/>
        <v>0</v>
      </c>
      <c r="FV603" s="20">
        <f t="shared" si="5209"/>
        <v>0</v>
      </c>
      <c r="FW603" s="294"/>
    </row>
    <row r="604" spans="1:179" s="301" customFormat="1" ht="27.75" customHeight="1">
      <c r="A604" s="295"/>
      <c r="B604" s="296" t="s">
        <v>675</v>
      </c>
      <c r="C604" s="296" t="str">
        <f>B604</f>
        <v>6.2</v>
      </c>
      <c r="D604" s="296" t="s">
        <v>53</v>
      </c>
      <c r="E604" s="296" t="s">
        <v>53</v>
      </c>
      <c r="F604" s="296">
        <v>43</v>
      </c>
      <c r="G604" s="296">
        <f>F604</f>
        <v>43</v>
      </c>
      <c r="H604" s="297"/>
      <c r="I604" s="297"/>
      <c r="J604" s="294"/>
      <c r="K604" s="294"/>
      <c r="L604" s="294"/>
      <c r="M604" s="294"/>
      <c r="N604" s="297"/>
      <c r="O604" s="297"/>
      <c r="P604" s="1"/>
      <c r="Q604" s="16"/>
      <c r="R604" s="1"/>
      <c r="S604" s="294"/>
      <c r="T604" s="294"/>
      <c r="U604" s="294"/>
      <c r="V604" s="294"/>
      <c r="W604" s="294"/>
      <c r="X604" s="294"/>
      <c r="Y604" s="294"/>
      <c r="Z604" s="294"/>
      <c r="AA604" s="294"/>
      <c r="AB604" s="294"/>
      <c r="AC604" s="1">
        <f t="shared" ref="AC604:AC609" si="5243">+IF(S604=1,1,0)+IF(T604=1,1,0)</f>
        <v>0</v>
      </c>
      <c r="AD604" s="1">
        <f t="shared" ref="AD604:AD609" si="5244">+IF(U604=1,1,0)+IF(V604=1,1,0)</f>
        <v>0</v>
      </c>
      <c r="AE604" s="1">
        <f t="shared" ref="AE604:AE609" si="5245">+IF(W604=1,1,0)+IF(X604=1,1,0)</f>
        <v>0</v>
      </c>
      <c r="AF604" s="1">
        <f t="shared" ref="AF604:AF609" si="5246">+IF(Y604=1,1,0)+IF(Z604=1,1,0)</f>
        <v>0</v>
      </c>
      <c r="AG604" s="1">
        <f t="shared" ref="AG604:AG609" si="5247">+IF(AA604=1,1,0)</f>
        <v>0</v>
      </c>
      <c r="AH604" s="1">
        <f t="shared" ref="AH604:AH609" si="5248">+IF(AB604=1,1,0)</f>
        <v>0</v>
      </c>
      <c r="AI604" s="1">
        <f t="shared" ref="AI604:AI609" si="5249">+IF(S604=2,1,0)+IF(T604=2,1,0)</f>
        <v>0</v>
      </c>
      <c r="AJ604" s="1">
        <f t="shared" ref="AJ604:AJ609" si="5250">+IF(U604=2,1,0)+IF(V604=2,1,0)</f>
        <v>0</v>
      </c>
      <c r="AK604" s="1">
        <f t="shared" ref="AK604:AK609" si="5251">+IF(X604=2,1,0)+IF(W604=2,1,0)</f>
        <v>0</v>
      </c>
      <c r="AL604" s="1">
        <f t="shared" ref="AL604:AL609" si="5252">+IF(Y604=2,1,0)+IF(Z604=2,1,0)</f>
        <v>0</v>
      </c>
      <c r="AM604" s="1">
        <f t="shared" ref="AM604:AM609" si="5253">+IF(AA604=2,1,0)</f>
        <v>0</v>
      </c>
      <c r="AN604" s="1">
        <f t="shared" ref="AN604:AN609" si="5254">+IF(AB604=2,1,0)</f>
        <v>0</v>
      </c>
      <c r="AO604" s="294"/>
      <c r="AP604" s="294">
        <f>G604</f>
        <v>43</v>
      </c>
      <c r="AQ604" s="294"/>
      <c r="AR604" s="294"/>
      <c r="AS604" s="298">
        <f t="shared" si="5181"/>
        <v>0</v>
      </c>
      <c r="AT604" s="298">
        <f t="shared" si="5182"/>
        <v>1</v>
      </c>
      <c r="AU604" s="298">
        <f t="shared" si="5183"/>
        <v>0</v>
      </c>
      <c r="AV604" s="298">
        <f t="shared" si="5017"/>
        <v>0</v>
      </c>
      <c r="AW604" s="294"/>
      <c r="AX604" s="294"/>
      <c r="AY604" s="294"/>
      <c r="AZ604" s="294"/>
      <c r="BA604" s="294"/>
      <c r="BB604" s="294"/>
      <c r="BC604" s="294"/>
      <c r="BD604" s="294"/>
      <c r="BE604" s="294"/>
      <c r="BF604" s="294"/>
      <c r="BG604" s="294"/>
      <c r="BH604" s="294"/>
      <c r="BI604" s="294"/>
      <c r="BJ604" s="294"/>
      <c r="BK604" s="294"/>
      <c r="BL604" s="294"/>
      <c r="BM604" s="294"/>
      <c r="BN604" s="294"/>
      <c r="BO604" s="294">
        <v>1</v>
      </c>
      <c r="BP604" s="1"/>
      <c r="BQ604" s="294"/>
      <c r="BR604" s="17">
        <v>1</v>
      </c>
      <c r="BS604" s="1">
        <f t="shared" si="5002"/>
        <v>0</v>
      </c>
      <c r="BT604" s="17">
        <f t="shared" ref="BT604:BT609" si="5255">+BS604*2</f>
        <v>0</v>
      </c>
      <c r="BU604" s="294"/>
      <c r="BV604" s="294">
        <v>1</v>
      </c>
      <c r="BW604" s="294">
        <v>1</v>
      </c>
      <c r="BX604" s="294">
        <v>1</v>
      </c>
      <c r="BY604" s="294"/>
      <c r="BZ604" s="294"/>
      <c r="CA604" s="294"/>
      <c r="CB604" s="294"/>
      <c r="CC604" s="294"/>
      <c r="CD604" s="1"/>
      <c r="CE604" s="1"/>
      <c r="CF604" s="1"/>
      <c r="CG604" s="294"/>
      <c r="CH604" s="1">
        <v>1</v>
      </c>
      <c r="CI604" s="1"/>
      <c r="CJ604" s="1"/>
      <c r="CK604" s="383"/>
      <c r="CL604" s="383"/>
      <c r="CM604" s="383"/>
      <c r="CN604" s="1">
        <f t="shared" si="5185"/>
        <v>1</v>
      </c>
      <c r="CO604" s="1">
        <f t="shared" si="5186"/>
        <v>1</v>
      </c>
      <c r="CP604" s="20">
        <f t="shared" si="5187"/>
        <v>2.5</v>
      </c>
      <c r="CQ604" s="351"/>
      <c r="CR604" s="299">
        <f>+IF(SUM(AX604:BM604)&gt;0,1,0)+1</f>
        <v>1</v>
      </c>
      <c r="CS604" s="294">
        <v>2</v>
      </c>
      <c r="CT604" s="294">
        <v>2</v>
      </c>
      <c r="CU604" s="1"/>
      <c r="CV604" s="1"/>
      <c r="CW604" s="1">
        <v>3</v>
      </c>
      <c r="CX604" s="1"/>
      <c r="CY604" s="1">
        <v>4</v>
      </c>
      <c r="CZ604" s="294">
        <v>10</v>
      </c>
      <c r="DA604" s="17">
        <f t="shared" ref="DA604:DA609" si="5256">+CY604</f>
        <v>4</v>
      </c>
      <c r="DB604" s="359">
        <f t="shared" si="4999"/>
        <v>14</v>
      </c>
      <c r="DC604" s="359">
        <f t="shared" si="5000"/>
        <v>7</v>
      </c>
      <c r="DD604" s="294"/>
      <c r="DE604" s="294">
        <f>3*3</f>
        <v>9</v>
      </c>
      <c r="DF604" s="294">
        <f>3*3</f>
        <v>9</v>
      </c>
      <c r="DG604" s="294"/>
      <c r="DH604" s="294"/>
      <c r="DI604" s="294">
        <v>4</v>
      </c>
      <c r="DJ604" s="294"/>
      <c r="DK604" s="294"/>
      <c r="DL604" s="294"/>
      <c r="DM604" s="294"/>
      <c r="DN604" s="294"/>
      <c r="DO604" s="1"/>
      <c r="DP604" s="1"/>
      <c r="DQ604" s="17">
        <f t="shared" si="5189"/>
        <v>0</v>
      </c>
      <c r="DR604" s="17">
        <f t="shared" si="5190"/>
        <v>0</v>
      </c>
      <c r="DS604" s="17">
        <f t="shared" si="5191"/>
        <v>0</v>
      </c>
      <c r="DT604" s="17">
        <f t="shared" si="5192"/>
        <v>0</v>
      </c>
      <c r="DU604" s="17">
        <f t="shared" si="5193"/>
        <v>0</v>
      </c>
      <c r="DV604" s="17">
        <f t="shared" si="5194"/>
        <v>0</v>
      </c>
      <c r="DW604" s="1"/>
      <c r="DX604" s="1"/>
      <c r="DY604" s="20">
        <f t="shared" si="5195"/>
        <v>0</v>
      </c>
      <c r="DZ604" s="20">
        <f t="shared" si="5196"/>
        <v>0</v>
      </c>
      <c r="EA604" s="20">
        <f t="shared" si="5197"/>
        <v>0</v>
      </c>
      <c r="EB604" s="20">
        <f t="shared" si="5198"/>
        <v>0</v>
      </c>
      <c r="EC604" s="18">
        <f t="shared" si="5199"/>
        <v>0</v>
      </c>
      <c r="ED604" s="19">
        <f t="shared" ref="ED604:ED609" si="5257">+IF(EC604&lt;&gt;0,EC604*3,0)</f>
        <v>0</v>
      </c>
      <c r="EE604" s="19">
        <f t="shared" si="5201"/>
        <v>6</v>
      </c>
      <c r="EF604" s="1">
        <f t="shared" si="5202"/>
        <v>8</v>
      </c>
      <c r="EG604" s="18"/>
      <c r="EH604" s="341"/>
      <c r="EI604" s="294"/>
      <c r="EJ604" s="294">
        <f>3*4.5</f>
        <v>13.5</v>
      </c>
      <c r="EK604" s="294">
        <f>3*4.5</f>
        <v>13.5</v>
      </c>
      <c r="EL604" s="19">
        <v>1</v>
      </c>
      <c r="EM604" s="19"/>
      <c r="EN604" s="19"/>
      <c r="EO604" s="366"/>
      <c r="EP604" s="366"/>
      <c r="EQ604" s="374"/>
      <c r="ER604" s="374"/>
      <c r="ES604" s="374"/>
      <c r="ET604" s="374"/>
      <c r="EU604" s="18">
        <f t="shared" si="5203"/>
        <v>12</v>
      </c>
      <c r="EV604" s="18">
        <f t="shared" si="5063"/>
        <v>2</v>
      </c>
      <c r="EW604" s="341">
        <v>1</v>
      </c>
      <c r="EX604" s="341">
        <v>1</v>
      </c>
      <c r="EY604" s="341">
        <v>5</v>
      </c>
      <c r="EZ604" s="365">
        <f t="shared" si="4935"/>
        <v>0.5</v>
      </c>
      <c r="FA604" s="294"/>
      <c r="FB604" s="294"/>
      <c r="FC604" s="294"/>
      <c r="FD604" s="300"/>
      <c r="FE604" s="300"/>
      <c r="FF604" s="300"/>
      <c r="FG604" s="300"/>
      <c r="FH604" s="300"/>
      <c r="FI604" s="300"/>
      <c r="FJ604" s="300">
        <f>F604</f>
        <v>43</v>
      </c>
      <c r="FK604" s="294"/>
      <c r="FL604" s="294"/>
      <c r="FM604" s="294"/>
      <c r="FN604" s="294"/>
      <c r="FO604" s="294"/>
      <c r="FP604" s="20">
        <f t="shared" si="4936"/>
        <v>0</v>
      </c>
      <c r="FQ604" s="20">
        <f t="shared" si="5204"/>
        <v>9</v>
      </c>
      <c r="FR604" s="20">
        <f t="shared" si="5205"/>
        <v>9</v>
      </c>
      <c r="FS604" s="20">
        <f t="shared" si="5206"/>
        <v>0</v>
      </c>
      <c r="FT604" s="20">
        <f t="shared" si="5207"/>
        <v>0</v>
      </c>
      <c r="FU604" s="20">
        <f t="shared" si="5208"/>
        <v>0</v>
      </c>
      <c r="FV604" s="20">
        <f t="shared" si="5209"/>
        <v>0</v>
      </c>
      <c r="FW604" s="294"/>
    </row>
    <row r="605" spans="1:179" s="316" customFormat="1" ht="24" customHeight="1">
      <c r="A605" s="302"/>
      <c r="B605" s="41" t="s">
        <v>964</v>
      </c>
      <c r="C605" s="41" t="s">
        <v>752</v>
      </c>
      <c r="D605" s="41"/>
      <c r="E605" s="41"/>
      <c r="F605" s="41"/>
      <c r="G605" s="41"/>
      <c r="H605" s="42"/>
      <c r="I605" s="42"/>
      <c r="J605" s="303"/>
      <c r="K605" s="303"/>
      <c r="L605" s="303"/>
      <c r="M605" s="303"/>
      <c r="N605" s="42"/>
      <c r="O605" s="42"/>
      <c r="P605" s="304"/>
      <c r="Q605" s="305"/>
      <c r="R605" s="304"/>
      <c r="S605" s="303"/>
      <c r="T605" s="303"/>
      <c r="U605" s="303"/>
      <c r="V605" s="303"/>
      <c r="W605" s="303"/>
      <c r="X605" s="303"/>
      <c r="Y605" s="303"/>
      <c r="Z605" s="303"/>
      <c r="AA605" s="303"/>
      <c r="AB605" s="303"/>
      <c r="AC605" s="304">
        <f t="shared" si="5243"/>
        <v>0</v>
      </c>
      <c r="AD605" s="304">
        <f t="shared" si="5244"/>
        <v>0</v>
      </c>
      <c r="AE605" s="304">
        <f t="shared" si="5245"/>
        <v>0</v>
      </c>
      <c r="AF605" s="304">
        <f t="shared" si="5246"/>
        <v>0</v>
      </c>
      <c r="AG605" s="304">
        <f t="shared" si="5247"/>
        <v>0</v>
      </c>
      <c r="AH605" s="304">
        <f t="shared" si="5248"/>
        <v>0</v>
      </c>
      <c r="AI605" s="304">
        <f t="shared" si="5249"/>
        <v>0</v>
      </c>
      <c r="AJ605" s="304">
        <f t="shared" si="5250"/>
        <v>0</v>
      </c>
      <c r="AK605" s="304">
        <f t="shared" si="5251"/>
        <v>0</v>
      </c>
      <c r="AL605" s="304">
        <f t="shared" si="5252"/>
        <v>0</v>
      </c>
      <c r="AM605" s="304">
        <f t="shared" si="5253"/>
        <v>0</v>
      </c>
      <c r="AN605" s="304">
        <f t="shared" si="5254"/>
        <v>0</v>
      </c>
      <c r="AO605" s="303"/>
      <c r="AP605" s="303"/>
      <c r="AQ605" s="303"/>
      <c r="AR605" s="303"/>
      <c r="AS605" s="306">
        <f t="shared" si="5181"/>
        <v>0</v>
      </c>
      <c r="AT605" s="306">
        <f t="shared" si="5182"/>
        <v>0</v>
      </c>
      <c r="AU605" s="306">
        <f t="shared" si="5183"/>
        <v>0</v>
      </c>
      <c r="AV605" s="306">
        <f t="shared" si="5017"/>
        <v>0</v>
      </c>
      <c r="AW605" s="303"/>
      <c r="AX605" s="333"/>
      <c r="AY605" s="333"/>
      <c r="AZ605" s="333"/>
      <c r="BA605" s="333"/>
      <c r="BB605" s="333"/>
      <c r="BC605" s="333"/>
      <c r="BD605" s="303"/>
      <c r="BE605" s="303"/>
      <c r="BF605" s="303"/>
      <c r="BG605" s="303"/>
      <c r="BH605" s="303"/>
      <c r="BI605" s="303"/>
      <c r="BJ605" s="303"/>
      <c r="BK605" s="303"/>
      <c r="BL605" s="303"/>
      <c r="BM605" s="303"/>
      <c r="BN605" s="307"/>
      <c r="BO605" s="303"/>
      <c r="BP605" s="304"/>
      <c r="BQ605" s="303"/>
      <c r="BR605" s="17">
        <v>1</v>
      </c>
      <c r="BS605" s="1">
        <f t="shared" si="5002"/>
        <v>0</v>
      </c>
      <c r="BT605" s="308">
        <f t="shared" si="5255"/>
        <v>0</v>
      </c>
      <c r="BU605" s="44">
        <v>8</v>
      </c>
      <c r="BV605" s="303"/>
      <c r="BW605" s="303"/>
      <c r="BX605" s="303"/>
      <c r="BY605" s="303"/>
      <c r="BZ605" s="303"/>
      <c r="CA605" s="303"/>
      <c r="CB605" s="303"/>
      <c r="CC605" s="303"/>
      <c r="CD605" s="309"/>
      <c r="CE605" s="309"/>
      <c r="CF605" s="309"/>
      <c r="CG605" s="303"/>
      <c r="CH605" s="304"/>
      <c r="CI605" s="304"/>
      <c r="CJ605" s="304"/>
      <c r="CK605" s="384"/>
      <c r="CL605" s="384"/>
      <c r="CM605" s="384"/>
      <c r="CN605" s="304">
        <f t="shared" si="5185"/>
        <v>0</v>
      </c>
      <c r="CO605" s="304">
        <f t="shared" si="5186"/>
        <v>0</v>
      </c>
      <c r="CP605" s="310">
        <f t="shared" si="5187"/>
        <v>0</v>
      </c>
      <c r="CQ605" s="352"/>
      <c r="CR605" s="311">
        <f t="shared" ref="CR605" si="5258">+IF(SUM(AX605:BM605)&gt;0,1,0)</f>
        <v>0</v>
      </c>
      <c r="CS605" s="303"/>
      <c r="CT605" s="303"/>
      <c r="CU605" s="304"/>
      <c r="CV605" s="304"/>
      <c r="CW605" s="304"/>
      <c r="CX605" s="304"/>
      <c r="CY605" s="304"/>
      <c r="CZ605" s="303"/>
      <c r="DA605" s="308">
        <f t="shared" si="5256"/>
        <v>0</v>
      </c>
      <c r="DB605" s="359">
        <f t="shared" si="4999"/>
        <v>0</v>
      </c>
      <c r="DC605" s="359">
        <f t="shared" si="5000"/>
        <v>0</v>
      </c>
      <c r="DD605" s="303"/>
      <c r="DE605" s="303"/>
      <c r="DF605" s="303"/>
      <c r="DG605" s="303"/>
      <c r="DH605" s="303"/>
      <c r="DI605" s="303"/>
      <c r="DJ605" s="303"/>
      <c r="DK605" s="303"/>
      <c r="DL605" s="303"/>
      <c r="DM605" s="303"/>
      <c r="DN605" s="303"/>
      <c r="DO605" s="304"/>
      <c r="DP605" s="304"/>
      <c r="DQ605" s="308">
        <f t="shared" si="5189"/>
        <v>0</v>
      </c>
      <c r="DR605" s="308">
        <f t="shared" si="5190"/>
        <v>0</v>
      </c>
      <c r="DS605" s="308">
        <f t="shared" si="5191"/>
        <v>0</v>
      </c>
      <c r="DT605" s="308">
        <f t="shared" si="5192"/>
        <v>0</v>
      </c>
      <c r="DU605" s="308">
        <f t="shared" si="5193"/>
        <v>0</v>
      </c>
      <c r="DV605" s="308">
        <f t="shared" si="5194"/>
        <v>0</v>
      </c>
      <c r="DW605" s="304"/>
      <c r="DX605" s="304"/>
      <c r="DY605" s="310">
        <f t="shared" si="5195"/>
        <v>0</v>
      </c>
      <c r="DZ605" s="310">
        <f t="shared" si="5196"/>
        <v>0</v>
      </c>
      <c r="EA605" s="310">
        <f t="shared" si="5197"/>
        <v>0</v>
      </c>
      <c r="EB605" s="310">
        <f t="shared" si="5198"/>
        <v>0</v>
      </c>
      <c r="EC605" s="312">
        <f t="shared" si="5199"/>
        <v>0</v>
      </c>
      <c r="ED605" s="313">
        <f t="shared" si="5257"/>
        <v>0</v>
      </c>
      <c r="EE605" s="313">
        <f t="shared" si="5201"/>
        <v>0</v>
      </c>
      <c r="EF605" s="304">
        <f t="shared" si="5202"/>
        <v>0</v>
      </c>
      <c r="EG605" s="312">
        <f>+IF(AND(CT605+EC605=0,SUM(AO605:AR605)&gt;0,SUM(DK605:DN605)&gt;0),(CU605+CV605+CW605+CX605)*2+CY605*5,(EC605+CT605-FO605)*5)+IF(AND(EC605+DQ605+CT605=0,SUM(AO605:AR605)&gt;0),SUM(CU605:CX605)*2+CY605*5,0)</f>
        <v>0</v>
      </c>
      <c r="EH605" s="344"/>
      <c r="EI605" s="303"/>
      <c r="EJ605" s="303"/>
      <c r="EK605" s="303"/>
      <c r="EL605" s="314"/>
      <c r="EM605" s="314"/>
      <c r="EN605" s="314"/>
      <c r="EO605" s="368"/>
      <c r="EP605" s="368"/>
      <c r="EQ605" s="375"/>
      <c r="ER605" s="375"/>
      <c r="ES605" s="375"/>
      <c r="ET605" s="375"/>
      <c r="EU605" s="18">
        <f t="shared" si="5203"/>
        <v>0</v>
      </c>
      <c r="EV605" s="18">
        <f t="shared" si="5063"/>
        <v>0</v>
      </c>
      <c r="EW605" s="344"/>
      <c r="EX605" s="344"/>
      <c r="EY605" s="344"/>
      <c r="EZ605" s="365">
        <f t="shared" si="4935"/>
        <v>0</v>
      </c>
      <c r="FA605" s="303"/>
      <c r="FB605" s="303"/>
      <c r="FC605" s="303"/>
      <c r="FD605" s="315"/>
      <c r="FE605" s="315"/>
      <c r="FF605" s="315"/>
      <c r="FG605" s="337"/>
      <c r="FH605" s="315"/>
      <c r="FI605" s="315"/>
      <c r="FJ605" s="300"/>
      <c r="FK605" s="303"/>
      <c r="FL605" s="303"/>
      <c r="FM605" s="303"/>
      <c r="FN605" s="303"/>
      <c r="FO605" s="333"/>
      <c r="FP605" s="20">
        <f t="shared" si="4936"/>
        <v>0</v>
      </c>
      <c r="FQ605" s="310">
        <f t="shared" si="5204"/>
        <v>0</v>
      </c>
      <c r="FR605" s="310">
        <f t="shared" si="5205"/>
        <v>0</v>
      </c>
      <c r="FS605" s="310">
        <f t="shared" si="5206"/>
        <v>0</v>
      </c>
      <c r="FT605" s="310">
        <f t="shared" si="5207"/>
        <v>0</v>
      </c>
      <c r="FU605" s="310">
        <f t="shared" si="5208"/>
        <v>0</v>
      </c>
      <c r="FV605" s="310">
        <f t="shared" si="5209"/>
        <v>0</v>
      </c>
      <c r="FW605" s="44"/>
    </row>
    <row r="606" spans="1:179" s="301" customFormat="1" ht="27.75" customHeight="1">
      <c r="A606" s="295"/>
      <c r="B606" s="296" t="s">
        <v>681</v>
      </c>
      <c r="C606" s="296" t="s">
        <v>936</v>
      </c>
      <c r="D606" s="296" t="s">
        <v>53</v>
      </c>
      <c r="E606" s="296" t="s">
        <v>53</v>
      </c>
      <c r="F606" s="296">
        <v>9</v>
      </c>
      <c r="G606" s="296">
        <f>F606</f>
        <v>9</v>
      </c>
      <c r="H606" s="297"/>
      <c r="I606" s="297"/>
      <c r="J606" s="294"/>
      <c r="K606" s="294"/>
      <c r="L606" s="294"/>
      <c r="M606" s="294"/>
      <c r="N606" s="297"/>
      <c r="O606" s="297"/>
      <c r="P606" s="1"/>
      <c r="Q606" s="16"/>
      <c r="R606" s="1"/>
      <c r="S606" s="294"/>
      <c r="T606" s="294"/>
      <c r="U606" s="294"/>
      <c r="V606" s="294"/>
      <c r="W606" s="294"/>
      <c r="X606" s="294"/>
      <c r="Y606" s="294"/>
      <c r="Z606" s="294"/>
      <c r="AA606" s="294"/>
      <c r="AB606" s="294"/>
      <c r="AC606" s="1">
        <f t="shared" si="5243"/>
        <v>0</v>
      </c>
      <c r="AD606" s="1">
        <f t="shared" si="5244"/>
        <v>0</v>
      </c>
      <c r="AE606" s="1">
        <f t="shared" si="5245"/>
        <v>0</v>
      </c>
      <c r="AF606" s="1">
        <f t="shared" si="5246"/>
        <v>0</v>
      </c>
      <c r="AG606" s="1">
        <f t="shared" si="5247"/>
        <v>0</v>
      </c>
      <c r="AH606" s="1">
        <f t="shared" si="5248"/>
        <v>0</v>
      </c>
      <c r="AI606" s="1">
        <f t="shared" si="5249"/>
        <v>0</v>
      </c>
      <c r="AJ606" s="1">
        <f t="shared" si="5250"/>
        <v>0</v>
      </c>
      <c r="AK606" s="1">
        <f t="shared" si="5251"/>
        <v>0</v>
      </c>
      <c r="AL606" s="1">
        <f t="shared" si="5252"/>
        <v>0</v>
      </c>
      <c r="AM606" s="1">
        <f t="shared" si="5253"/>
        <v>0</v>
      </c>
      <c r="AN606" s="1">
        <f t="shared" si="5254"/>
        <v>0</v>
      </c>
      <c r="AO606" s="294"/>
      <c r="AP606" s="294"/>
      <c r="AQ606" s="294"/>
      <c r="AR606" s="294"/>
      <c r="AS606" s="298">
        <f t="shared" si="5181"/>
        <v>0</v>
      </c>
      <c r="AT606" s="298">
        <f t="shared" si="5182"/>
        <v>0</v>
      </c>
      <c r="AU606" s="298">
        <f t="shared" si="5183"/>
        <v>0</v>
      </c>
      <c r="AV606" s="298">
        <f t="shared" si="5017"/>
        <v>0</v>
      </c>
      <c r="AW606" s="294"/>
      <c r="AX606" s="294"/>
      <c r="AY606" s="294"/>
      <c r="AZ606" s="294"/>
      <c r="BA606" s="294"/>
      <c r="BB606" s="294"/>
      <c r="BC606" s="294"/>
      <c r="BD606" s="294"/>
      <c r="BE606" s="294"/>
      <c r="BF606" s="294"/>
      <c r="BG606" s="294"/>
      <c r="BH606" s="294"/>
      <c r="BI606" s="294"/>
      <c r="BJ606" s="294"/>
      <c r="BK606" s="294"/>
      <c r="BL606" s="294"/>
      <c r="BM606" s="294"/>
      <c r="BN606" s="294"/>
      <c r="BO606" s="294"/>
      <c r="BP606" s="1"/>
      <c r="BQ606" s="294"/>
      <c r="BR606" s="17"/>
      <c r="BS606" s="1">
        <f t="shared" si="5002"/>
        <v>0</v>
      </c>
      <c r="BT606" s="17">
        <f t="shared" si="5255"/>
        <v>0</v>
      </c>
      <c r="BU606" s="294"/>
      <c r="BV606" s="294">
        <v>1</v>
      </c>
      <c r="BW606" s="294"/>
      <c r="BX606" s="294"/>
      <c r="BY606" s="294"/>
      <c r="BZ606" s="294"/>
      <c r="CA606" s="294"/>
      <c r="CB606" s="294"/>
      <c r="CC606" s="294"/>
      <c r="CD606" s="1"/>
      <c r="CE606" s="1"/>
      <c r="CF606" s="1"/>
      <c r="CG606" s="294"/>
      <c r="CH606" s="1">
        <v>1</v>
      </c>
      <c r="CI606" s="1"/>
      <c r="CJ606" s="1"/>
      <c r="CK606" s="383"/>
      <c r="CL606" s="383"/>
      <c r="CM606" s="383"/>
      <c r="CN606" s="1">
        <f t="shared" si="5185"/>
        <v>0</v>
      </c>
      <c r="CO606" s="1">
        <f t="shared" si="5186"/>
        <v>0</v>
      </c>
      <c r="CP606" s="20">
        <f t="shared" si="5187"/>
        <v>2.5</v>
      </c>
      <c r="CQ606" s="351"/>
      <c r="CR606" s="299">
        <f>+IF(SUM(AX606:BM606)&gt;0,1,0)+1</f>
        <v>1</v>
      </c>
      <c r="CS606" s="294"/>
      <c r="CT606" s="294">
        <v>1</v>
      </c>
      <c r="CU606" s="1"/>
      <c r="CV606" s="1"/>
      <c r="CW606" s="1">
        <v>2</v>
      </c>
      <c r="CX606" s="1"/>
      <c r="CY606" s="1">
        <v>4</v>
      </c>
      <c r="CZ606" s="294">
        <v>7</v>
      </c>
      <c r="DA606" s="17">
        <f t="shared" si="5256"/>
        <v>4</v>
      </c>
      <c r="DB606" s="359">
        <f t="shared" si="4999"/>
        <v>11</v>
      </c>
      <c r="DC606" s="359">
        <f t="shared" si="5000"/>
        <v>6</v>
      </c>
      <c r="DD606" s="294"/>
      <c r="DE606" s="294">
        <v>6</v>
      </c>
      <c r="DF606" s="294">
        <v>7</v>
      </c>
      <c r="DG606" s="294"/>
      <c r="DH606" s="294"/>
      <c r="DI606" s="294">
        <v>7</v>
      </c>
      <c r="DJ606" s="294"/>
      <c r="DK606" s="294">
        <f>G606</f>
        <v>9</v>
      </c>
      <c r="DL606" s="294"/>
      <c r="DM606" s="294"/>
      <c r="DN606" s="294"/>
      <c r="DO606" s="1"/>
      <c r="DP606" s="1"/>
      <c r="DQ606" s="17">
        <f t="shared" si="5189"/>
        <v>0</v>
      </c>
      <c r="DR606" s="17">
        <f t="shared" si="5190"/>
        <v>0</v>
      </c>
      <c r="DS606" s="17">
        <f t="shared" si="5191"/>
        <v>0</v>
      </c>
      <c r="DT606" s="17">
        <f t="shared" si="5192"/>
        <v>0</v>
      </c>
      <c r="DU606" s="17">
        <f t="shared" si="5193"/>
        <v>0</v>
      </c>
      <c r="DV606" s="17">
        <f t="shared" si="5194"/>
        <v>0</v>
      </c>
      <c r="DW606" s="1"/>
      <c r="DX606" s="1"/>
      <c r="DY606" s="20">
        <f t="shared" si="5195"/>
        <v>0</v>
      </c>
      <c r="DZ606" s="20">
        <f t="shared" si="5196"/>
        <v>0</v>
      </c>
      <c r="EA606" s="20">
        <f t="shared" si="5197"/>
        <v>0</v>
      </c>
      <c r="EB606" s="20">
        <f t="shared" si="5198"/>
        <v>0</v>
      </c>
      <c r="EC606" s="18">
        <f t="shared" si="5199"/>
        <v>0</v>
      </c>
      <c r="ED606" s="19">
        <f t="shared" si="5257"/>
        <v>0</v>
      </c>
      <c r="EE606" s="19">
        <f t="shared" si="5201"/>
        <v>3</v>
      </c>
      <c r="EF606" s="1">
        <f t="shared" si="5202"/>
        <v>4</v>
      </c>
      <c r="EG606" s="18"/>
      <c r="EH606" s="341"/>
      <c r="EI606" s="294"/>
      <c r="EJ606" s="294">
        <v>9</v>
      </c>
      <c r="EK606" s="294">
        <v>9</v>
      </c>
      <c r="EL606" s="19">
        <v>1</v>
      </c>
      <c r="EM606" s="19"/>
      <c r="EN606" s="19"/>
      <c r="EO606" s="366"/>
      <c r="EP606" s="366"/>
      <c r="EQ606" s="374">
        <v>2</v>
      </c>
      <c r="ER606" s="374"/>
      <c r="ES606" s="374"/>
      <c r="ET606" s="374"/>
      <c r="EU606" s="18">
        <f t="shared" si="5203"/>
        <v>9</v>
      </c>
      <c r="EV606" s="18">
        <f t="shared" si="5063"/>
        <v>2</v>
      </c>
      <c r="EW606" s="341"/>
      <c r="EX606" s="341"/>
      <c r="EY606" s="341"/>
      <c r="EZ606" s="365">
        <f t="shared" si="4935"/>
        <v>0</v>
      </c>
      <c r="FA606" s="294"/>
      <c r="FB606" s="294"/>
      <c r="FC606" s="294"/>
      <c r="FD606" s="300"/>
      <c r="FE606" s="300"/>
      <c r="FF606" s="300"/>
      <c r="FG606" s="300"/>
      <c r="FH606" s="300"/>
      <c r="FI606" s="300"/>
      <c r="FJ606" s="300"/>
      <c r="FK606" s="294"/>
      <c r="FL606" s="294"/>
      <c r="FM606" s="294"/>
      <c r="FN606" s="294"/>
      <c r="FO606" s="294"/>
      <c r="FP606" s="20">
        <f t="shared" si="4936"/>
        <v>0</v>
      </c>
      <c r="FQ606" s="20">
        <f t="shared" si="5204"/>
        <v>6</v>
      </c>
      <c r="FR606" s="20">
        <f t="shared" si="5205"/>
        <v>7</v>
      </c>
      <c r="FS606" s="20">
        <f t="shared" si="5206"/>
        <v>0</v>
      </c>
      <c r="FT606" s="20">
        <f t="shared" si="5207"/>
        <v>0</v>
      </c>
      <c r="FU606" s="20">
        <f t="shared" si="5208"/>
        <v>0</v>
      </c>
      <c r="FV606" s="20">
        <f t="shared" si="5209"/>
        <v>0</v>
      </c>
      <c r="FW606" s="44"/>
    </row>
    <row r="607" spans="1:179" s="316" customFormat="1" ht="24" customHeight="1">
      <c r="A607" s="302"/>
      <c r="B607" s="41">
        <v>7</v>
      </c>
      <c r="C607" s="41">
        <f t="shared" ref="C607" si="5259">B607</f>
        <v>7</v>
      </c>
      <c r="D607" s="41"/>
      <c r="E607" s="41"/>
      <c r="F607" s="41"/>
      <c r="G607" s="41"/>
      <c r="H607" s="42"/>
      <c r="I607" s="42"/>
      <c r="J607" s="303"/>
      <c r="K607" s="303"/>
      <c r="L607" s="303"/>
      <c r="M607" s="303"/>
      <c r="N607" s="42"/>
      <c r="O607" s="42"/>
      <c r="P607" s="304"/>
      <c r="Q607" s="305"/>
      <c r="R607" s="304"/>
      <c r="S607" s="303"/>
      <c r="T607" s="303"/>
      <c r="U607" s="303"/>
      <c r="V607" s="303"/>
      <c r="W607" s="303"/>
      <c r="X607" s="303"/>
      <c r="Y607" s="303"/>
      <c r="Z607" s="303"/>
      <c r="AA607" s="303"/>
      <c r="AB607" s="303"/>
      <c r="AC607" s="304">
        <f t="shared" si="5243"/>
        <v>0</v>
      </c>
      <c r="AD607" s="304">
        <f t="shared" si="5244"/>
        <v>0</v>
      </c>
      <c r="AE607" s="304">
        <f t="shared" si="5245"/>
        <v>0</v>
      </c>
      <c r="AF607" s="304">
        <f t="shared" si="5246"/>
        <v>0</v>
      </c>
      <c r="AG607" s="304">
        <f t="shared" si="5247"/>
        <v>0</v>
      </c>
      <c r="AH607" s="304">
        <f t="shared" si="5248"/>
        <v>0</v>
      </c>
      <c r="AI607" s="304">
        <f t="shared" si="5249"/>
        <v>0</v>
      </c>
      <c r="AJ607" s="304">
        <f t="shared" si="5250"/>
        <v>0</v>
      </c>
      <c r="AK607" s="304">
        <f t="shared" si="5251"/>
        <v>0</v>
      </c>
      <c r="AL607" s="304">
        <f t="shared" si="5252"/>
        <v>0</v>
      </c>
      <c r="AM607" s="304">
        <f t="shared" si="5253"/>
        <v>0</v>
      </c>
      <c r="AN607" s="304">
        <f t="shared" si="5254"/>
        <v>0</v>
      </c>
      <c r="AO607" s="303"/>
      <c r="AP607" s="303"/>
      <c r="AQ607" s="303"/>
      <c r="AR607" s="303"/>
      <c r="AS607" s="306">
        <f t="shared" si="5181"/>
        <v>0</v>
      </c>
      <c r="AT607" s="306">
        <f t="shared" si="5182"/>
        <v>0</v>
      </c>
      <c r="AU607" s="306">
        <f t="shared" si="5183"/>
        <v>0</v>
      </c>
      <c r="AV607" s="306">
        <f t="shared" si="5017"/>
        <v>0</v>
      </c>
      <c r="AW607" s="303"/>
      <c r="AX607" s="333"/>
      <c r="AY607" s="333"/>
      <c r="AZ607" s="333"/>
      <c r="BA607" s="333"/>
      <c r="BB607" s="333"/>
      <c r="BC607" s="333"/>
      <c r="BD607" s="303"/>
      <c r="BE607" s="303"/>
      <c r="BF607" s="303"/>
      <c r="BG607" s="303"/>
      <c r="BH607" s="303"/>
      <c r="BI607" s="303"/>
      <c r="BJ607" s="303"/>
      <c r="BK607" s="303"/>
      <c r="BL607" s="303"/>
      <c r="BM607" s="303"/>
      <c r="BN607" s="307"/>
      <c r="BO607" s="303"/>
      <c r="BP607" s="304"/>
      <c r="BQ607" s="303"/>
      <c r="BR607" s="17">
        <v>1</v>
      </c>
      <c r="BS607" s="1">
        <f t="shared" si="5002"/>
        <v>0</v>
      </c>
      <c r="BT607" s="308">
        <f t="shared" si="5255"/>
        <v>0</v>
      </c>
      <c r="BU607" s="44">
        <v>8</v>
      </c>
      <c r="BV607" s="303"/>
      <c r="BW607" s="303"/>
      <c r="BX607" s="303"/>
      <c r="BY607" s="303"/>
      <c r="BZ607" s="303"/>
      <c r="CA607" s="303"/>
      <c r="CB607" s="303"/>
      <c r="CC607" s="303"/>
      <c r="CD607" s="309"/>
      <c r="CE607" s="309"/>
      <c r="CF607" s="309"/>
      <c r="CG607" s="303"/>
      <c r="CH607" s="304"/>
      <c r="CI607" s="304"/>
      <c r="CJ607" s="304"/>
      <c r="CK607" s="384"/>
      <c r="CL607" s="384"/>
      <c r="CM607" s="384"/>
      <c r="CN607" s="304">
        <f t="shared" si="5185"/>
        <v>0</v>
      </c>
      <c r="CO607" s="304">
        <f t="shared" si="5186"/>
        <v>0</v>
      </c>
      <c r="CP607" s="310">
        <f t="shared" si="5187"/>
        <v>0</v>
      </c>
      <c r="CQ607" s="352"/>
      <c r="CR607" s="311">
        <f>+IF(SUM(AX607:BM607)&gt;0,1,0)</f>
        <v>0</v>
      </c>
      <c r="CS607" s="303"/>
      <c r="CT607" s="303"/>
      <c r="CU607" s="304"/>
      <c r="CV607" s="304"/>
      <c r="CW607" s="304"/>
      <c r="CX607" s="304"/>
      <c r="CY607" s="304"/>
      <c r="CZ607" s="303"/>
      <c r="DA607" s="308">
        <f t="shared" si="5256"/>
        <v>0</v>
      </c>
      <c r="DB607" s="359">
        <f t="shared" si="4999"/>
        <v>0</v>
      </c>
      <c r="DC607" s="359">
        <f t="shared" si="5000"/>
        <v>0</v>
      </c>
      <c r="DD607" s="303"/>
      <c r="DE607" s="303"/>
      <c r="DF607" s="303"/>
      <c r="DG607" s="303"/>
      <c r="DH607" s="303"/>
      <c r="DI607" s="303"/>
      <c r="DJ607" s="303"/>
      <c r="DK607" s="303"/>
      <c r="DL607" s="303"/>
      <c r="DM607" s="303"/>
      <c r="DN607" s="303"/>
      <c r="DO607" s="304"/>
      <c r="DP607" s="304"/>
      <c r="DQ607" s="308">
        <f t="shared" si="5189"/>
        <v>0</v>
      </c>
      <c r="DR607" s="308">
        <f t="shared" si="5190"/>
        <v>0</v>
      </c>
      <c r="DS607" s="308">
        <f t="shared" si="5191"/>
        <v>0</v>
      </c>
      <c r="DT607" s="308">
        <f t="shared" si="5192"/>
        <v>0</v>
      </c>
      <c r="DU607" s="308">
        <f t="shared" si="5193"/>
        <v>0</v>
      </c>
      <c r="DV607" s="308">
        <f t="shared" si="5194"/>
        <v>0</v>
      </c>
      <c r="DW607" s="304"/>
      <c r="DX607" s="304"/>
      <c r="DY607" s="310">
        <f t="shared" si="5195"/>
        <v>0</v>
      </c>
      <c r="DZ607" s="310">
        <f t="shared" si="5196"/>
        <v>0</v>
      </c>
      <c r="EA607" s="310">
        <f t="shared" si="5197"/>
        <v>0</v>
      </c>
      <c r="EB607" s="310">
        <f t="shared" si="5198"/>
        <v>0</v>
      </c>
      <c r="EC607" s="312">
        <f t="shared" si="5199"/>
        <v>0</v>
      </c>
      <c r="ED607" s="313">
        <f t="shared" si="5257"/>
        <v>0</v>
      </c>
      <c r="EE607" s="313">
        <f t="shared" si="5201"/>
        <v>0</v>
      </c>
      <c r="EF607" s="304">
        <f t="shared" si="5202"/>
        <v>0</v>
      </c>
      <c r="EG607" s="312">
        <f>+IF(AND(CT607+EC607=0,SUM(AO607:AR607)&gt;0,SUM(DK607:DN607)&gt;0),(CU607+CV607+CW607+CX607)*2+CY607*5,(EC607+CT607-FO607)*5)+IF(AND(EC607+DQ607+CT607=0,SUM(AO607:AR607)&gt;0),SUM(CU607:CX607)*2+CY607*5,0)</f>
        <v>0</v>
      </c>
      <c r="EH607" s="344"/>
      <c r="EI607" s="303"/>
      <c r="EJ607" s="303"/>
      <c r="EK607" s="303"/>
      <c r="EL607" s="314"/>
      <c r="EM607" s="314"/>
      <c r="EN607" s="314"/>
      <c r="EO607" s="368"/>
      <c r="EP607" s="368"/>
      <c r="EQ607" s="375"/>
      <c r="ER607" s="375"/>
      <c r="ES607" s="375"/>
      <c r="ET607" s="375"/>
      <c r="EU607" s="18">
        <f t="shared" si="5203"/>
        <v>0</v>
      </c>
      <c r="EV607" s="18">
        <f t="shared" si="5063"/>
        <v>0</v>
      </c>
      <c r="EW607" s="344"/>
      <c r="EX607" s="344"/>
      <c r="EY607" s="344"/>
      <c r="EZ607" s="365">
        <f t="shared" si="4935"/>
        <v>0</v>
      </c>
      <c r="FA607" s="303"/>
      <c r="FB607" s="303"/>
      <c r="FC607" s="303"/>
      <c r="FD607" s="315"/>
      <c r="FE607" s="315"/>
      <c r="FF607" s="315"/>
      <c r="FG607" s="337"/>
      <c r="FH607" s="315"/>
      <c r="FI607" s="315"/>
      <c r="FJ607" s="315"/>
      <c r="FK607" s="303"/>
      <c r="FL607" s="303"/>
      <c r="FM607" s="303"/>
      <c r="FN607" s="303"/>
      <c r="FO607" s="333"/>
      <c r="FP607" s="20">
        <f t="shared" si="4936"/>
        <v>0</v>
      </c>
      <c r="FQ607" s="310">
        <f t="shared" si="5204"/>
        <v>0</v>
      </c>
      <c r="FR607" s="310">
        <f t="shared" si="5205"/>
        <v>0</v>
      </c>
      <c r="FS607" s="310">
        <f t="shared" si="5206"/>
        <v>0</v>
      </c>
      <c r="FT607" s="310">
        <f t="shared" si="5207"/>
        <v>0</v>
      </c>
      <c r="FU607" s="310">
        <f t="shared" si="5208"/>
        <v>0</v>
      </c>
      <c r="FV607" s="310">
        <f t="shared" si="5209"/>
        <v>0</v>
      </c>
      <c r="FW607" s="303"/>
    </row>
    <row r="608" spans="1:179" s="301" customFormat="1" ht="27.75" customHeight="1">
      <c r="A608" s="295"/>
      <c r="B608" s="296"/>
      <c r="C608" s="296" t="s">
        <v>679</v>
      </c>
      <c r="D608" s="296"/>
      <c r="E608" s="296" t="s">
        <v>53</v>
      </c>
      <c r="F608" s="296"/>
      <c r="G608" s="296">
        <v>37</v>
      </c>
      <c r="H608" s="297"/>
      <c r="I608" s="297"/>
      <c r="J608" s="294"/>
      <c r="K608" s="294"/>
      <c r="L608" s="294"/>
      <c r="M608" s="294"/>
      <c r="N608" s="297"/>
      <c r="O608" s="297"/>
      <c r="P608" s="1"/>
      <c r="Q608" s="16"/>
      <c r="R608" s="1"/>
      <c r="S608" s="294"/>
      <c r="T608" s="294">
        <v>1</v>
      </c>
      <c r="U608" s="294"/>
      <c r="V608" s="294"/>
      <c r="W608" s="294"/>
      <c r="X608" s="294"/>
      <c r="Y608" s="294"/>
      <c r="Z608" s="294"/>
      <c r="AA608" s="294"/>
      <c r="AB608" s="294"/>
      <c r="AC608" s="1">
        <f t="shared" ref="AC608" si="5260">+IF(S608=1,1,0)+IF(T608=1,1,0)</f>
        <v>1</v>
      </c>
      <c r="AD608" s="1">
        <f t="shared" ref="AD608" si="5261">+IF(U608=1,1,0)+IF(V608=1,1,0)</f>
        <v>0</v>
      </c>
      <c r="AE608" s="1">
        <f t="shared" ref="AE608" si="5262">+IF(W608=1,1,0)+IF(X608=1,1,0)</f>
        <v>0</v>
      </c>
      <c r="AF608" s="1">
        <f t="shared" ref="AF608" si="5263">+IF(Y608=1,1,0)+IF(Z608=1,1,0)</f>
        <v>0</v>
      </c>
      <c r="AG608" s="1">
        <f t="shared" ref="AG608" si="5264">+IF(AA608=1,1,0)</f>
        <v>0</v>
      </c>
      <c r="AH608" s="1">
        <f t="shared" ref="AH608" si="5265">+IF(AB608=1,1,0)</f>
        <v>0</v>
      </c>
      <c r="AI608" s="1">
        <f t="shared" ref="AI608" si="5266">+IF(S608=2,1,0)+IF(T608=2,1,0)</f>
        <v>0</v>
      </c>
      <c r="AJ608" s="1">
        <f t="shared" ref="AJ608" si="5267">+IF(U608=2,1,0)+IF(V608=2,1,0)</f>
        <v>0</v>
      </c>
      <c r="AK608" s="1">
        <f t="shared" ref="AK608" si="5268">+IF(X608=2,1,0)+IF(W608=2,1,0)</f>
        <v>0</v>
      </c>
      <c r="AL608" s="1">
        <f t="shared" ref="AL608" si="5269">+IF(Y608=2,1,0)+IF(Z608=2,1,0)</f>
        <v>0</v>
      </c>
      <c r="AM608" s="1">
        <f t="shared" ref="AM608" si="5270">+IF(AA608=2,1,0)</f>
        <v>0</v>
      </c>
      <c r="AN608" s="1">
        <f t="shared" ref="AN608" si="5271">+IF(AB608=2,1,0)</f>
        <v>0</v>
      </c>
      <c r="AO608" s="294"/>
      <c r="AP608" s="294">
        <f>G608</f>
        <v>37</v>
      </c>
      <c r="AQ608" s="294"/>
      <c r="AR608" s="294"/>
      <c r="AS608" s="298">
        <f t="shared" si="5181"/>
        <v>0</v>
      </c>
      <c r="AT608" s="298">
        <f t="shared" si="5182"/>
        <v>1</v>
      </c>
      <c r="AU608" s="298">
        <f t="shared" si="5183"/>
        <v>0</v>
      </c>
      <c r="AV608" s="298">
        <f t="shared" si="5017"/>
        <v>0</v>
      </c>
      <c r="AW608" s="294"/>
      <c r="AX608" s="294"/>
      <c r="AY608" s="294"/>
      <c r="AZ608" s="294"/>
      <c r="BA608" s="294"/>
      <c r="BB608" s="294"/>
      <c r="BC608" s="294"/>
      <c r="BD608" s="294"/>
      <c r="BE608" s="294"/>
      <c r="BF608" s="294"/>
      <c r="BG608" s="294"/>
      <c r="BH608" s="294"/>
      <c r="BI608" s="294">
        <v>1</v>
      </c>
      <c r="BJ608" s="294"/>
      <c r="BK608" s="294"/>
      <c r="BL608" s="294"/>
      <c r="BM608" s="294"/>
      <c r="BN608" s="294"/>
      <c r="BO608" s="294"/>
      <c r="BP608" s="1"/>
      <c r="BQ608" s="294"/>
      <c r="BR608" s="17">
        <v>2</v>
      </c>
      <c r="BS608" s="1">
        <f t="shared" si="5002"/>
        <v>0</v>
      </c>
      <c r="BT608" s="17">
        <f t="shared" ref="BT608" si="5272">+BS608*2</f>
        <v>0</v>
      </c>
      <c r="BU608" s="294"/>
      <c r="BV608" s="294">
        <v>1</v>
      </c>
      <c r="BW608" s="294"/>
      <c r="BX608" s="294"/>
      <c r="BY608" s="294"/>
      <c r="BZ608" s="294"/>
      <c r="CA608" s="294"/>
      <c r="CB608" s="294"/>
      <c r="CC608" s="294"/>
      <c r="CD608" s="1">
        <v>1</v>
      </c>
      <c r="CE608" s="1"/>
      <c r="CF608" s="1"/>
      <c r="CG608" s="294"/>
      <c r="CH608" s="1"/>
      <c r="CI608" s="1"/>
      <c r="CJ608" s="1"/>
      <c r="CK608" s="383"/>
      <c r="CL608" s="383"/>
      <c r="CM608" s="383"/>
      <c r="CN608" s="1">
        <f t="shared" si="5185"/>
        <v>0</v>
      </c>
      <c r="CO608" s="1">
        <f t="shared" si="5186"/>
        <v>0</v>
      </c>
      <c r="CP608" s="20">
        <f t="shared" si="5187"/>
        <v>0.5</v>
      </c>
      <c r="CQ608" s="351"/>
      <c r="CR608" s="299">
        <f>+IF(SUM(AX608:BM608)&gt;0,1,0)</f>
        <v>1</v>
      </c>
      <c r="CS608" s="294"/>
      <c r="CT608" s="294"/>
      <c r="CU608" s="1"/>
      <c r="CV608" s="1"/>
      <c r="CW608" s="1"/>
      <c r="CX608" s="1"/>
      <c r="CY608" s="1"/>
      <c r="CZ608" s="294"/>
      <c r="DA608" s="17">
        <f t="shared" ref="DA608" si="5273">+CY608</f>
        <v>0</v>
      </c>
      <c r="DB608" s="359">
        <f t="shared" si="4999"/>
        <v>0</v>
      </c>
      <c r="DC608" s="359">
        <f t="shared" si="5000"/>
        <v>0</v>
      </c>
      <c r="DD608" s="294"/>
      <c r="DE608" s="294"/>
      <c r="DF608" s="294"/>
      <c r="DG608" s="294"/>
      <c r="DH608" s="294"/>
      <c r="DI608" s="294"/>
      <c r="DJ608" s="294"/>
      <c r="DK608" s="294"/>
      <c r="DL608" s="294"/>
      <c r="DM608" s="294"/>
      <c r="DN608" s="294"/>
      <c r="DO608" s="1"/>
      <c r="DP608" s="1"/>
      <c r="DQ608" s="17">
        <f t="shared" si="5189"/>
        <v>0</v>
      </c>
      <c r="DR608" s="17">
        <f t="shared" si="5190"/>
        <v>0</v>
      </c>
      <c r="DS608" s="17">
        <f t="shared" si="5191"/>
        <v>0</v>
      </c>
      <c r="DT608" s="17">
        <f t="shared" si="5192"/>
        <v>0</v>
      </c>
      <c r="DU608" s="17">
        <f t="shared" si="5193"/>
        <v>0</v>
      </c>
      <c r="DV608" s="17">
        <f t="shared" si="5194"/>
        <v>0</v>
      </c>
      <c r="DW608" s="1"/>
      <c r="DX608" s="1"/>
      <c r="DY608" s="20">
        <f t="shared" si="5195"/>
        <v>0</v>
      </c>
      <c r="DZ608" s="20">
        <f t="shared" si="5196"/>
        <v>0</v>
      </c>
      <c r="EA608" s="20">
        <f t="shared" si="5197"/>
        <v>0</v>
      </c>
      <c r="EB608" s="20">
        <f t="shared" si="5198"/>
        <v>0</v>
      </c>
      <c r="EC608" s="18">
        <f t="shared" si="5199"/>
        <v>0</v>
      </c>
      <c r="ED608" s="19">
        <f t="shared" ref="ED608" si="5274">+IF(EC608&lt;&gt;0,EC608*3,0)</f>
        <v>0</v>
      </c>
      <c r="EE608" s="19">
        <f t="shared" si="5201"/>
        <v>0</v>
      </c>
      <c r="EF608" s="1">
        <f t="shared" si="5202"/>
        <v>0</v>
      </c>
      <c r="EG608" s="18">
        <f>+IF(AND(CT608+EC608=0,SUM(AO608:AR608)&gt;0,SUM(DK608:DN608)&gt;0),(CU608+CV608+CW608+CX608)*2+CY608*5,(EC608+CT608-FO608)*5)+IF(AND(EC608+DQ608+CT608=0,SUM(AO608:AR608)&gt;0),SUM(CU608:CX608)*2+CY608*5,0)</f>
        <v>0</v>
      </c>
      <c r="EH608" s="341"/>
      <c r="EI608" s="294"/>
      <c r="EJ608" s="294"/>
      <c r="EK608" s="294"/>
      <c r="EL608" s="19"/>
      <c r="EM608" s="19"/>
      <c r="EN608" s="19"/>
      <c r="EO608" s="366"/>
      <c r="EP608" s="366"/>
      <c r="EQ608" s="374"/>
      <c r="ER608" s="374"/>
      <c r="ES608" s="374"/>
      <c r="ET608" s="374"/>
      <c r="EU608" s="18">
        <f t="shared" si="5203"/>
        <v>0</v>
      </c>
      <c r="EV608" s="18">
        <f t="shared" si="5063"/>
        <v>2</v>
      </c>
      <c r="EW608" s="341"/>
      <c r="EX608" s="341"/>
      <c r="EY608" s="341"/>
      <c r="EZ608" s="365">
        <f t="shared" si="4935"/>
        <v>0</v>
      </c>
      <c r="FA608" s="294"/>
      <c r="FB608" s="294"/>
      <c r="FC608" s="294"/>
      <c r="FD608" s="300"/>
      <c r="FE608" s="300"/>
      <c r="FF608" s="300"/>
      <c r="FG608" s="300"/>
      <c r="FH608" s="300"/>
      <c r="FI608" s="300"/>
      <c r="FJ608" s="300"/>
      <c r="FK608" s="294"/>
      <c r="FL608" s="294"/>
      <c r="FM608" s="294"/>
      <c r="FN608" s="294"/>
      <c r="FO608" s="294"/>
      <c r="FP608" s="20">
        <f t="shared" si="4936"/>
        <v>0</v>
      </c>
      <c r="FQ608" s="20">
        <f t="shared" si="5204"/>
        <v>0</v>
      </c>
      <c r="FR608" s="20">
        <f t="shared" si="5205"/>
        <v>0</v>
      </c>
      <c r="FS608" s="20">
        <f t="shared" si="5206"/>
        <v>0</v>
      </c>
      <c r="FT608" s="20">
        <f t="shared" si="5207"/>
        <v>0</v>
      </c>
      <c r="FU608" s="20">
        <f t="shared" si="5208"/>
        <v>0</v>
      </c>
      <c r="FV608" s="20">
        <f t="shared" si="5209"/>
        <v>0</v>
      </c>
      <c r="FW608" s="294"/>
    </row>
    <row r="609" spans="1:180" s="301" customFormat="1" ht="27.75" customHeight="1">
      <c r="A609" s="295"/>
      <c r="B609" s="296" t="s">
        <v>679</v>
      </c>
      <c r="C609" s="296" t="s">
        <v>688</v>
      </c>
      <c r="D609" s="296" t="s">
        <v>53</v>
      </c>
      <c r="E609" s="296" t="s">
        <v>53</v>
      </c>
      <c r="F609" s="296">
        <v>53</v>
      </c>
      <c r="G609" s="296">
        <v>16</v>
      </c>
      <c r="H609" s="297"/>
      <c r="I609" s="297"/>
      <c r="J609" s="294"/>
      <c r="K609" s="294"/>
      <c r="L609" s="294"/>
      <c r="M609" s="294"/>
      <c r="N609" s="297"/>
      <c r="O609" s="297"/>
      <c r="P609" s="1"/>
      <c r="Q609" s="16"/>
      <c r="R609" s="1"/>
      <c r="S609" s="294"/>
      <c r="T609" s="294"/>
      <c r="U609" s="294"/>
      <c r="V609" s="294"/>
      <c r="W609" s="294"/>
      <c r="X609" s="294"/>
      <c r="Y609" s="294"/>
      <c r="Z609" s="294"/>
      <c r="AA609" s="294"/>
      <c r="AB609" s="294"/>
      <c r="AC609" s="1">
        <f t="shared" si="5243"/>
        <v>0</v>
      </c>
      <c r="AD609" s="1">
        <f t="shared" si="5244"/>
        <v>0</v>
      </c>
      <c r="AE609" s="1">
        <f t="shared" si="5245"/>
        <v>0</v>
      </c>
      <c r="AF609" s="1">
        <f t="shared" si="5246"/>
        <v>0</v>
      </c>
      <c r="AG609" s="1">
        <f t="shared" si="5247"/>
        <v>0</v>
      </c>
      <c r="AH609" s="1">
        <f t="shared" si="5248"/>
        <v>0</v>
      </c>
      <c r="AI609" s="1">
        <f t="shared" si="5249"/>
        <v>0</v>
      </c>
      <c r="AJ609" s="1">
        <f t="shared" si="5250"/>
        <v>0</v>
      </c>
      <c r="AK609" s="1">
        <f t="shared" si="5251"/>
        <v>0</v>
      </c>
      <c r="AL609" s="1">
        <f t="shared" si="5252"/>
        <v>0</v>
      </c>
      <c r="AM609" s="1">
        <f t="shared" si="5253"/>
        <v>0</v>
      </c>
      <c r="AN609" s="1">
        <f t="shared" si="5254"/>
        <v>0</v>
      </c>
      <c r="AO609" s="294"/>
      <c r="AP609" s="294">
        <f>G609</f>
        <v>16</v>
      </c>
      <c r="AQ609" s="294"/>
      <c r="AR609" s="294"/>
      <c r="AS609" s="298">
        <f t="shared" si="5181"/>
        <v>0</v>
      </c>
      <c r="AT609" s="298">
        <f t="shared" si="5182"/>
        <v>1</v>
      </c>
      <c r="AU609" s="298">
        <f t="shared" si="5183"/>
        <v>0</v>
      </c>
      <c r="AV609" s="298">
        <f t="shared" si="5017"/>
        <v>0</v>
      </c>
      <c r="AW609" s="294"/>
      <c r="AX609" s="294"/>
      <c r="AY609" s="294">
        <v>1</v>
      </c>
      <c r="AZ609" s="294"/>
      <c r="BA609" s="294"/>
      <c r="BB609" s="294"/>
      <c r="BC609" s="294"/>
      <c r="BD609" s="294"/>
      <c r="BE609" s="294"/>
      <c r="BF609" s="294"/>
      <c r="BG609" s="294"/>
      <c r="BH609" s="294"/>
      <c r="BI609" s="294"/>
      <c r="BJ609" s="294"/>
      <c r="BK609" s="294"/>
      <c r="BL609" s="294"/>
      <c r="BM609" s="294"/>
      <c r="BN609" s="294"/>
      <c r="BO609" s="294"/>
      <c r="BP609" s="1"/>
      <c r="BQ609" s="294"/>
      <c r="BR609" s="17">
        <v>1</v>
      </c>
      <c r="BS609" s="1">
        <f t="shared" si="5002"/>
        <v>0</v>
      </c>
      <c r="BT609" s="17">
        <f t="shared" si="5255"/>
        <v>0</v>
      </c>
      <c r="BU609" s="294"/>
      <c r="BV609" s="294">
        <v>1</v>
      </c>
      <c r="BW609" s="294">
        <v>1</v>
      </c>
      <c r="BX609" s="294">
        <v>1</v>
      </c>
      <c r="BY609" s="294"/>
      <c r="BZ609" s="294"/>
      <c r="CA609" s="294"/>
      <c r="CB609" s="294"/>
      <c r="CC609" s="294"/>
      <c r="CD609" s="1"/>
      <c r="CE609" s="1"/>
      <c r="CF609" s="1"/>
      <c r="CG609" s="294"/>
      <c r="CH609" s="1">
        <v>1</v>
      </c>
      <c r="CI609" s="1"/>
      <c r="CJ609" s="1"/>
      <c r="CK609" s="383"/>
      <c r="CL609" s="383"/>
      <c r="CM609" s="383"/>
      <c r="CN609" s="1">
        <f t="shared" si="5185"/>
        <v>1</v>
      </c>
      <c r="CO609" s="1">
        <f t="shared" si="5186"/>
        <v>1</v>
      </c>
      <c r="CP609" s="20">
        <f t="shared" si="5187"/>
        <v>2.5</v>
      </c>
      <c r="CQ609" s="351"/>
      <c r="CR609" s="299">
        <f>+IF(SUM(AX609:BM609)&gt;0,1,0)</f>
        <v>1</v>
      </c>
      <c r="CS609" s="294">
        <v>2</v>
      </c>
      <c r="CT609" s="294">
        <v>2</v>
      </c>
      <c r="CU609" s="1"/>
      <c r="CV609" s="1"/>
      <c r="CW609" s="1">
        <v>3</v>
      </c>
      <c r="CX609" s="1"/>
      <c r="CY609" s="1">
        <v>3</v>
      </c>
      <c r="CZ609" s="294">
        <v>9</v>
      </c>
      <c r="DA609" s="17">
        <f t="shared" si="5256"/>
        <v>3</v>
      </c>
      <c r="DB609" s="359">
        <f t="shared" si="4999"/>
        <v>12</v>
      </c>
      <c r="DC609" s="359">
        <f t="shared" si="5000"/>
        <v>6</v>
      </c>
      <c r="DD609" s="294"/>
      <c r="DE609" s="294">
        <f>3*3</f>
        <v>9</v>
      </c>
      <c r="DF609" s="294">
        <f>3*3</f>
        <v>9</v>
      </c>
      <c r="DG609" s="294"/>
      <c r="DH609" s="294"/>
      <c r="DI609" s="294"/>
      <c r="DJ609" s="294"/>
      <c r="DK609" s="294"/>
      <c r="DL609" s="294"/>
      <c r="DM609" s="294"/>
      <c r="DN609" s="294"/>
      <c r="DO609" s="1"/>
      <c r="DP609" s="1"/>
      <c r="DQ609" s="17">
        <f t="shared" si="5189"/>
        <v>0</v>
      </c>
      <c r="DR609" s="17">
        <f t="shared" si="5190"/>
        <v>0</v>
      </c>
      <c r="DS609" s="17">
        <f t="shared" si="5191"/>
        <v>0</v>
      </c>
      <c r="DT609" s="17">
        <f t="shared" si="5192"/>
        <v>0</v>
      </c>
      <c r="DU609" s="17">
        <f t="shared" si="5193"/>
        <v>0</v>
      </c>
      <c r="DV609" s="17">
        <f t="shared" si="5194"/>
        <v>0</v>
      </c>
      <c r="DW609" s="1"/>
      <c r="DX609" s="1"/>
      <c r="DY609" s="20">
        <f t="shared" si="5195"/>
        <v>0</v>
      </c>
      <c r="DZ609" s="20">
        <f t="shared" si="5196"/>
        <v>0</v>
      </c>
      <c r="EA609" s="20">
        <f t="shared" si="5197"/>
        <v>0</v>
      </c>
      <c r="EB609" s="20">
        <f t="shared" si="5198"/>
        <v>0</v>
      </c>
      <c r="EC609" s="18">
        <f t="shared" si="5199"/>
        <v>0</v>
      </c>
      <c r="ED609" s="19">
        <f t="shared" si="5257"/>
        <v>0</v>
      </c>
      <c r="EE609" s="19">
        <f t="shared" si="5201"/>
        <v>6</v>
      </c>
      <c r="EF609" s="1">
        <f t="shared" si="5202"/>
        <v>8</v>
      </c>
      <c r="EG609" s="18"/>
      <c r="EH609" s="341"/>
      <c r="EI609" s="294"/>
      <c r="EJ609" s="294">
        <f>3*4.5</f>
        <v>13.5</v>
      </c>
      <c r="EK609" s="294">
        <f>3*4.5</f>
        <v>13.5</v>
      </c>
      <c r="EL609" s="19">
        <v>1</v>
      </c>
      <c r="EM609" s="19"/>
      <c r="EN609" s="19"/>
      <c r="EO609" s="366"/>
      <c r="EP609" s="366"/>
      <c r="EQ609" s="374"/>
      <c r="ER609" s="374"/>
      <c r="ES609" s="374"/>
      <c r="ET609" s="374"/>
      <c r="EU609" s="18">
        <f t="shared" si="5203"/>
        <v>11</v>
      </c>
      <c r="EV609" s="18">
        <f t="shared" si="5063"/>
        <v>2</v>
      </c>
      <c r="EW609" s="341">
        <v>1</v>
      </c>
      <c r="EX609" s="341">
        <v>1</v>
      </c>
      <c r="EY609" s="341">
        <v>5</v>
      </c>
      <c r="EZ609" s="365">
        <f t="shared" si="4935"/>
        <v>0.5</v>
      </c>
      <c r="FA609" s="294"/>
      <c r="FB609" s="294"/>
      <c r="FC609" s="294"/>
      <c r="FD609" s="300"/>
      <c r="FE609" s="300"/>
      <c r="FF609" s="300"/>
      <c r="FG609" s="300"/>
      <c r="FH609" s="300"/>
      <c r="FI609" s="300"/>
      <c r="FJ609" s="300">
        <f>F609</f>
        <v>53</v>
      </c>
      <c r="FK609" s="294"/>
      <c r="FL609" s="294"/>
      <c r="FM609" s="294"/>
      <c r="FN609" s="294"/>
      <c r="FO609" s="294"/>
      <c r="FP609" s="20">
        <f t="shared" si="4936"/>
        <v>0</v>
      </c>
      <c r="FQ609" s="20">
        <f t="shared" si="5204"/>
        <v>9</v>
      </c>
      <c r="FR609" s="20">
        <f t="shared" si="5205"/>
        <v>9</v>
      </c>
      <c r="FS609" s="20">
        <f t="shared" si="5206"/>
        <v>0</v>
      </c>
      <c r="FT609" s="20">
        <f t="shared" si="5207"/>
        <v>0</v>
      </c>
      <c r="FU609" s="20">
        <f t="shared" si="5208"/>
        <v>0</v>
      </c>
      <c r="FV609" s="20">
        <f t="shared" si="5209"/>
        <v>0</v>
      </c>
      <c r="FW609" s="294"/>
    </row>
    <row r="610" spans="1:180" s="301" customFormat="1" ht="27.75" customHeight="1">
      <c r="A610" s="317"/>
      <c r="B610" s="318"/>
      <c r="C610" s="318"/>
      <c r="D610" s="318"/>
      <c r="E610" s="318"/>
      <c r="F610" s="318"/>
      <c r="G610" s="318"/>
      <c r="H610" s="319"/>
      <c r="I610" s="319"/>
      <c r="J610" s="320"/>
      <c r="K610" s="320"/>
      <c r="L610" s="320"/>
      <c r="M610" s="320"/>
      <c r="N610" s="319"/>
      <c r="O610" s="319"/>
      <c r="P610" s="29"/>
      <c r="Q610" s="30"/>
      <c r="R610" s="29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320"/>
      <c r="AP610" s="320"/>
      <c r="AQ610" s="320"/>
      <c r="AR610" s="320"/>
      <c r="AS610" s="321"/>
      <c r="AT610" s="321"/>
      <c r="AU610" s="321"/>
      <c r="AV610" s="321"/>
      <c r="AW610" s="320"/>
      <c r="AX610" s="320"/>
      <c r="AY610" s="320"/>
      <c r="AZ610" s="320"/>
      <c r="BA610" s="320"/>
      <c r="BB610" s="320"/>
      <c r="BC610" s="320"/>
      <c r="BD610" s="320"/>
      <c r="BE610" s="320"/>
      <c r="BF610" s="320"/>
      <c r="BG610" s="320"/>
      <c r="BH610" s="320"/>
      <c r="BI610" s="320"/>
      <c r="BJ610" s="320"/>
      <c r="BK610" s="320"/>
      <c r="BL610" s="320"/>
      <c r="BM610" s="320"/>
      <c r="BN610" s="320"/>
      <c r="BO610" s="320"/>
      <c r="BP610" s="29"/>
      <c r="BQ610" s="320"/>
      <c r="BR610" s="31"/>
      <c r="BS610" s="29"/>
      <c r="BT610" s="31"/>
      <c r="BU610" s="320"/>
      <c r="BV610" s="320"/>
      <c r="BW610" s="320"/>
      <c r="BX610" s="320"/>
      <c r="BY610" s="320"/>
      <c r="BZ610" s="320"/>
      <c r="CA610" s="320"/>
      <c r="CB610" s="320"/>
      <c r="CC610" s="320"/>
      <c r="CD610" s="29"/>
      <c r="CE610" s="29"/>
      <c r="CF610" s="29"/>
      <c r="CG610" s="320"/>
      <c r="CH610" s="29"/>
      <c r="CI610" s="29"/>
      <c r="CJ610" s="29"/>
      <c r="CK610" s="385"/>
      <c r="CL610" s="385"/>
      <c r="CM610" s="385"/>
      <c r="CN610" s="29"/>
      <c r="CO610" s="29"/>
      <c r="CP610" s="32"/>
      <c r="CQ610" s="353"/>
      <c r="CR610" s="322"/>
      <c r="CS610" s="320"/>
      <c r="CT610" s="320"/>
      <c r="CU610" s="29"/>
      <c r="CV610" s="29"/>
      <c r="CW610" s="29"/>
      <c r="CX610" s="29"/>
      <c r="CY610" s="29"/>
      <c r="CZ610" s="320"/>
      <c r="DA610" s="31"/>
      <c r="DB610" s="360"/>
      <c r="DC610" s="360"/>
      <c r="DD610" s="320"/>
      <c r="DE610" s="320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29"/>
      <c r="DP610" s="29"/>
      <c r="DQ610" s="31"/>
      <c r="DR610" s="31"/>
      <c r="DS610" s="31"/>
      <c r="DT610" s="31"/>
      <c r="DU610" s="31"/>
      <c r="DV610" s="31"/>
      <c r="DW610" s="29"/>
      <c r="DX610" s="29"/>
      <c r="DY610" s="32"/>
      <c r="DZ610" s="32"/>
      <c r="EA610" s="32"/>
      <c r="EB610" s="32"/>
      <c r="EC610" s="33"/>
      <c r="ED610" s="34"/>
      <c r="EE610" s="34"/>
      <c r="EF610" s="29"/>
      <c r="EG610" s="33"/>
      <c r="EH610" s="345"/>
      <c r="EI610" s="320"/>
      <c r="EJ610" s="320"/>
      <c r="EK610" s="320"/>
      <c r="EL610" s="34"/>
      <c r="EM610" s="34"/>
      <c r="EN610" s="34"/>
      <c r="EO610" s="367"/>
      <c r="EP610" s="367"/>
      <c r="EQ610" s="376"/>
      <c r="ER610" s="376"/>
      <c r="ES610" s="376"/>
      <c r="ET610" s="376"/>
      <c r="EU610" s="33"/>
      <c r="EV610" s="33"/>
      <c r="EW610" s="345"/>
      <c r="EX610" s="345"/>
      <c r="EY610" s="345"/>
      <c r="EZ610" s="365">
        <f t="shared" si="4935"/>
        <v>0</v>
      </c>
      <c r="FA610" s="320"/>
      <c r="FB610" s="320"/>
      <c r="FC610" s="320"/>
      <c r="FD610" s="323"/>
      <c r="FE610" s="323"/>
      <c r="FF610" s="323"/>
      <c r="FG610" s="323"/>
      <c r="FH610" s="323"/>
      <c r="FI610" s="323"/>
      <c r="FJ610" s="323"/>
      <c r="FK610" s="320"/>
      <c r="FL610" s="320"/>
      <c r="FM610" s="320"/>
      <c r="FN610" s="320"/>
      <c r="FO610" s="320"/>
      <c r="FP610" s="32"/>
      <c r="FQ610" s="32"/>
      <c r="FR610" s="32"/>
      <c r="FS610" s="32"/>
      <c r="FT610" s="32"/>
      <c r="FU610" s="32"/>
      <c r="FV610" s="32"/>
      <c r="FW610" s="320"/>
    </row>
    <row r="611" spans="1:180" s="99" customFormat="1" ht="33" customHeight="1">
      <c r="A611" s="94">
        <v>11</v>
      </c>
      <c r="B611" s="105" t="s">
        <v>689</v>
      </c>
      <c r="C611" s="105"/>
      <c r="D611" s="106"/>
      <c r="E611" s="106"/>
      <c r="F611" s="106">
        <f t="shared" ref="F611:AK611" si="5275">+SUM(F612:F658)</f>
        <v>1069</v>
      </c>
      <c r="G611" s="106">
        <f t="shared" si="5275"/>
        <v>1069</v>
      </c>
      <c r="H611" s="106">
        <f t="shared" si="5275"/>
        <v>1</v>
      </c>
      <c r="I611" s="106">
        <f t="shared" si="5275"/>
        <v>1.5</v>
      </c>
      <c r="J611" s="106">
        <f t="shared" si="5275"/>
        <v>0</v>
      </c>
      <c r="K611" s="106">
        <f t="shared" si="5275"/>
        <v>4</v>
      </c>
      <c r="L611" s="106">
        <f t="shared" si="5275"/>
        <v>0</v>
      </c>
      <c r="M611" s="106">
        <f t="shared" si="5275"/>
        <v>0</v>
      </c>
      <c r="N611" s="106">
        <f t="shared" si="5275"/>
        <v>0</v>
      </c>
      <c r="O611" s="106">
        <f t="shared" si="5275"/>
        <v>0</v>
      </c>
      <c r="P611" s="106">
        <f t="shared" si="5275"/>
        <v>0</v>
      </c>
      <c r="Q611" s="106">
        <f t="shared" si="5275"/>
        <v>0</v>
      </c>
      <c r="R611" s="106">
        <f t="shared" si="5275"/>
        <v>0</v>
      </c>
      <c r="S611" s="106">
        <f t="shared" si="5275"/>
        <v>0</v>
      </c>
      <c r="T611" s="106">
        <f t="shared" si="5275"/>
        <v>1</v>
      </c>
      <c r="U611" s="106">
        <f t="shared" si="5275"/>
        <v>0</v>
      </c>
      <c r="V611" s="106">
        <f t="shared" si="5275"/>
        <v>0</v>
      </c>
      <c r="W611" s="106">
        <f t="shared" si="5275"/>
        <v>0</v>
      </c>
      <c r="X611" s="106">
        <f t="shared" si="5275"/>
        <v>0</v>
      </c>
      <c r="Y611" s="106">
        <f t="shared" si="5275"/>
        <v>0</v>
      </c>
      <c r="Z611" s="106">
        <f t="shared" si="5275"/>
        <v>0</v>
      </c>
      <c r="AA611" s="106">
        <f t="shared" si="5275"/>
        <v>0</v>
      </c>
      <c r="AB611" s="106">
        <f t="shared" si="5275"/>
        <v>0</v>
      </c>
      <c r="AC611" s="106">
        <f t="shared" si="5275"/>
        <v>1</v>
      </c>
      <c r="AD611" s="106">
        <f t="shared" si="5275"/>
        <v>0</v>
      </c>
      <c r="AE611" s="106">
        <f t="shared" si="5275"/>
        <v>0</v>
      </c>
      <c r="AF611" s="106">
        <f t="shared" si="5275"/>
        <v>0</v>
      </c>
      <c r="AG611" s="106">
        <f t="shared" si="5275"/>
        <v>0</v>
      </c>
      <c r="AH611" s="106">
        <f t="shared" si="5275"/>
        <v>0</v>
      </c>
      <c r="AI611" s="106">
        <f t="shared" si="5275"/>
        <v>0</v>
      </c>
      <c r="AJ611" s="106">
        <f t="shared" si="5275"/>
        <v>0</v>
      </c>
      <c r="AK611" s="106">
        <f t="shared" si="5275"/>
        <v>0</v>
      </c>
      <c r="AL611" s="106">
        <f t="shared" ref="AL611:BQ611" si="5276">+SUM(AL612:AL658)</f>
        <v>0</v>
      </c>
      <c r="AM611" s="106">
        <f t="shared" si="5276"/>
        <v>0</v>
      </c>
      <c r="AN611" s="106">
        <f t="shared" si="5276"/>
        <v>0</v>
      </c>
      <c r="AO611" s="106">
        <f t="shared" si="5276"/>
        <v>0</v>
      </c>
      <c r="AP611" s="106">
        <f t="shared" si="5276"/>
        <v>383</v>
      </c>
      <c r="AQ611" s="106">
        <f t="shared" si="5276"/>
        <v>0</v>
      </c>
      <c r="AR611" s="106">
        <f t="shared" si="5276"/>
        <v>242</v>
      </c>
      <c r="AS611" s="106">
        <f t="shared" si="5276"/>
        <v>0</v>
      </c>
      <c r="AT611" s="106">
        <f t="shared" si="5276"/>
        <v>12</v>
      </c>
      <c r="AU611" s="106">
        <f t="shared" si="5276"/>
        <v>0</v>
      </c>
      <c r="AV611" s="106">
        <f t="shared" si="5276"/>
        <v>10</v>
      </c>
      <c r="AW611" s="106">
        <f t="shared" si="5276"/>
        <v>1</v>
      </c>
      <c r="AX611" s="106">
        <f t="shared" si="5276"/>
        <v>0</v>
      </c>
      <c r="AY611" s="106">
        <f t="shared" si="5276"/>
        <v>0</v>
      </c>
      <c r="AZ611" s="106">
        <f t="shared" si="5276"/>
        <v>0</v>
      </c>
      <c r="BA611" s="106">
        <f t="shared" si="5276"/>
        <v>0</v>
      </c>
      <c r="BB611" s="106">
        <f t="shared" si="5276"/>
        <v>0</v>
      </c>
      <c r="BC611" s="106">
        <f t="shared" si="5276"/>
        <v>0</v>
      </c>
      <c r="BD611" s="106">
        <f t="shared" si="5276"/>
        <v>3</v>
      </c>
      <c r="BE611" s="106">
        <f t="shared" si="5276"/>
        <v>0</v>
      </c>
      <c r="BF611" s="106">
        <f t="shared" si="5276"/>
        <v>1</v>
      </c>
      <c r="BG611" s="106">
        <f t="shared" si="5276"/>
        <v>0</v>
      </c>
      <c r="BH611" s="106">
        <f t="shared" si="5276"/>
        <v>8</v>
      </c>
      <c r="BI611" s="106">
        <f t="shared" si="5276"/>
        <v>8</v>
      </c>
      <c r="BJ611" s="106">
        <f t="shared" si="5276"/>
        <v>4</v>
      </c>
      <c r="BK611" s="106">
        <f t="shared" si="5276"/>
        <v>0</v>
      </c>
      <c r="BL611" s="106">
        <f t="shared" si="5276"/>
        <v>1</v>
      </c>
      <c r="BM611" s="106">
        <f t="shared" si="5276"/>
        <v>3</v>
      </c>
      <c r="BN611" s="106">
        <f t="shared" si="5276"/>
        <v>3</v>
      </c>
      <c r="BO611" s="106">
        <f t="shared" si="5276"/>
        <v>3</v>
      </c>
      <c r="BP611" s="106">
        <f t="shared" si="5276"/>
        <v>0</v>
      </c>
      <c r="BQ611" s="106">
        <f t="shared" si="5276"/>
        <v>0</v>
      </c>
      <c r="BR611" s="106">
        <f t="shared" ref="BR611:CW611" si="5277">+SUM(BR612:BR658)</f>
        <v>70</v>
      </c>
      <c r="BS611" s="106">
        <f t="shared" si="5277"/>
        <v>0</v>
      </c>
      <c r="BT611" s="106">
        <f t="shared" si="5277"/>
        <v>0</v>
      </c>
      <c r="BU611" s="106">
        <f t="shared" si="5277"/>
        <v>24</v>
      </c>
      <c r="BV611" s="106">
        <f t="shared" si="5277"/>
        <v>38</v>
      </c>
      <c r="BW611" s="106">
        <f t="shared" si="5277"/>
        <v>8</v>
      </c>
      <c r="BX611" s="106">
        <f t="shared" si="5277"/>
        <v>8</v>
      </c>
      <c r="BY611" s="106">
        <f t="shared" si="5277"/>
        <v>0</v>
      </c>
      <c r="BZ611" s="106">
        <f t="shared" si="5277"/>
        <v>1</v>
      </c>
      <c r="CA611" s="106">
        <f t="shared" si="5277"/>
        <v>0</v>
      </c>
      <c r="CB611" s="106">
        <f t="shared" si="5277"/>
        <v>0</v>
      </c>
      <c r="CC611" s="106">
        <f t="shared" si="5277"/>
        <v>0</v>
      </c>
      <c r="CD611" s="106">
        <f t="shared" si="5277"/>
        <v>0</v>
      </c>
      <c r="CE611" s="106">
        <f t="shared" si="5277"/>
        <v>0</v>
      </c>
      <c r="CF611" s="106">
        <f t="shared" si="5277"/>
        <v>0</v>
      </c>
      <c r="CG611" s="106">
        <f t="shared" si="5277"/>
        <v>0</v>
      </c>
      <c r="CH611" s="106">
        <f t="shared" si="5277"/>
        <v>16</v>
      </c>
      <c r="CI611" s="106">
        <f t="shared" si="5277"/>
        <v>11</v>
      </c>
      <c r="CJ611" s="106">
        <f t="shared" si="5277"/>
        <v>0</v>
      </c>
      <c r="CK611" s="106">
        <f t="shared" si="5277"/>
        <v>0</v>
      </c>
      <c r="CL611" s="106">
        <f t="shared" si="5277"/>
        <v>0</v>
      </c>
      <c r="CM611" s="106">
        <f t="shared" si="5277"/>
        <v>0</v>
      </c>
      <c r="CN611" s="106">
        <f t="shared" si="5277"/>
        <v>9</v>
      </c>
      <c r="CO611" s="106">
        <f t="shared" si="5277"/>
        <v>9</v>
      </c>
      <c r="CP611" s="106">
        <f t="shared" si="5277"/>
        <v>70</v>
      </c>
      <c r="CQ611" s="106">
        <f t="shared" si="5277"/>
        <v>0</v>
      </c>
      <c r="CR611" s="106">
        <f t="shared" si="5277"/>
        <v>27</v>
      </c>
      <c r="CS611" s="106">
        <f t="shared" si="5277"/>
        <v>7</v>
      </c>
      <c r="CT611" s="106">
        <f t="shared" si="5277"/>
        <v>16</v>
      </c>
      <c r="CU611" s="106">
        <f t="shared" si="5277"/>
        <v>1</v>
      </c>
      <c r="CV611" s="106">
        <f t="shared" si="5277"/>
        <v>3</v>
      </c>
      <c r="CW611" s="106">
        <f t="shared" si="5277"/>
        <v>44</v>
      </c>
      <c r="CX611" s="106">
        <f t="shared" ref="CX611:EC611" si="5278">+SUM(CX612:CX658)</f>
        <v>0</v>
      </c>
      <c r="CY611" s="106">
        <f t="shared" si="5278"/>
        <v>17</v>
      </c>
      <c r="CZ611" s="106">
        <f t="shared" si="5278"/>
        <v>147</v>
      </c>
      <c r="DA611" s="106">
        <f t="shared" si="5278"/>
        <v>17</v>
      </c>
      <c r="DB611" s="354">
        <f t="shared" si="5278"/>
        <v>164</v>
      </c>
      <c r="DC611" s="354">
        <f t="shared" si="5278"/>
        <v>65</v>
      </c>
      <c r="DD611" s="106">
        <f t="shared" si="5278"/>
        <v>0</v>
      </c>
      <c r="DE611" s="106">
        <f t="shared" si="5278"/>
        <v>20</v>
      </c>
      <c r="DF611" s="106">
        <f t="shared" si="5278"/>
        <v>4</v>
      </c>
      <c r="DG611" s="106">
        <f t="shared" si="5278"/>
        <v>18</v>
      </c>
      <c r="DH611" s="106">
        <f t="shared" si="5278"/>
        <v>132</v>
      </c>
      <c r="DI611" s="106">
        <f t="shared" si="5278"/>
        <v>57</v>
      </c>
      <c r="DJ611" s="106">
        <f t="shared" si="5278"/>
        <v>4</v>
      </c>
      <c r="DK611" s="106">
        <f t="shared" si="5278"/>
        <v>0</v>
      </c>
      <c r="DL611" s="106">
        <f t="shared" si="5278"/>
        <v>0</v>
      </c>
      <c r="DM611" s="106">
        <f t="shared" si="5278"/>
        <v>0</v>
      </c>
      <c r="DN611" s="106">
        <f t="shared" si="5278"/>
        <v>432</v>
      </c>
      <c r="DO611" s="106">
        <f t="shared" si="5278"/>
        <v>0</v>
      </c>
      <c r="DP611" s="106">
        <f t="shared" si="5278"/>
        <v>0</v>
      </c>
      <c r="DQ611" s="106">
        <f t="shared" si="5278"/>
        <v>0</v>
      </c>
      <c r="DR611" s="106">
        <f t="shared" si="5278"/>
        <v>0</v>
      </c>
      <c r="DS611" s="106">
        <f t="shared" si="5278"/>
        <v>0</v>
      </c>
      <c r="DT611" s="106">
        <f t="shared" si="5278"/>
        <v>0</v>
      </c>
      <c r="DU611" s="106">
        <f t="shared" si="5278"/>
        <v>0</v>
      </c>
      <c r="DV611" s="106">
        <f t="shared" si="5278"/>
        <v>0</v>
      </c>
      <c r="DW611" s="106">
        <f t="shared" si="5278"/>
        <v>0</v>
      </c>
      <c r="DX611" s="106">
        <f t="shared" si="5278"/>
        <v>0</v>
      </c>
      <c r="DY611" s="106">
        <f t="shared" si="5278"/>
        <v>0</v>
      </c>
      <c r="DZ611" s="106">
        <f t="shared" si="5278"/>
        <v>0</v>
      </c>
      <c r="EA611" s="106">
        <f t="shared" si="5278"/>
        <v>0</v>
      </c>
      <c r="EB611" s="106">
        <f t="shared" si="5278"/>
        <v>0</v>
      </c>
      <c r="EC611" s="106">
        <f t="shared" si="5278"/>
        <v>6</v>
      </c>
      <c r="ED611" s="106">
        <f t="shared" ref="ED611:FI611" si="5279">+SUM(ED612:ED658)</f>
        <v>18</v>
      </c>
      <c r="EE611" s="106">
        <f t="shared" si="5279"/>
        <v>48</v>
      </c>
      <c r="EF611" s="106">
        <f t="shared" si="5279"/>
        <v>64</v>
      </c>
      <c r="EG611" s="106">
        <f t="shared" si="5279"/>
        <v>101</v>
      </c>
      <c r="EH611" s="106">
        <f t="shared" si="5279"/>
        <v>0</v>
      </c>
      <c r="EI611" s="106">
        <f t="shared" si="5279"/>
        <v>4.5</v>
      </c>
      <c r="EJ611" s="106">
        <f t="shared" si="5279"/>
        <v>13.5</v>
      </c>
      <c r="EK611" s="106">
        <f t="shared" si="5279"/>
        <v>4.5</v>
      </c>
      <c r="EL611" s="106">
        <f t="shared" si="5279"/>
        <v>19</v>
      </c>
      <c r="EM611" s="106">
        <f t="shared" si="5279"/>
        <v>1</v>
      </c>
      <c r="EN611" s="106">
        <f t="shared" si="5279"/>
        <v>2</v>
      </c>
      <c r="EO611" s="106">
        <f t="shared" si="5279"/>
        <v>0</v>
      </c>
      <c r="EP611" s="106">
        <f t="shared" si="5279"/>
        <v>0</v>
      </c>
      <c r="EQ611" s="354">
        <f t="shared" si="5279"/>
        <v>9</v>
      </c>
      <c r="ER611" s="354">
        <f t="shared" si="5279"/>
        <v>1</v>
      </c>
      <c r="ES611" s="354">
        <f t="shared" si="5279"/>
        <v>0</v>
      </c>
      <c r="ET611" s="354">
        <f t="shared" si="5279"/>
        <v>1</v>
      </c>
      <c r="EU611" s="106">
        <f t="shared" si="5279"/>
        <v>193</v>
      </c>
      <c r="EV611" s="106">
        <f t="shared" si="5279"/>
        <v>56</v>
      </c>
      <c r="EW611" s="106">
        <f t="shared" si="5279"/>
        <v>36</v>
      </c>
      <c r="EX611" s="106">
        <f t="shared" si="5279"/>
        <v>24</v>
      </c>
      <c r="EY611" s="106">
        <f t="shared" si="5279"/>
        <v>101</v>
      </c>
      <c r="EZ611" s="106">
        <f t="shared" si="5279"/>
        <v>4</v>
      </c>
      <c r="FA611" s="106">
        <f t="shared" si="5279"/>
        <v>0</v>
      </c>
      <c r="FB611" s="106">
        <f t="shared" si="5279"/>
        <v>0</v>
      </c>
      <c r="FC611" s="106">
        <f t="shared" si="5279"/>
        <v>0</v>
      </c>
      <c r="FD611" s="106">
        <f t="shared" si="5279"/>
        <v>0</v>
      </c>
      <c r="FE611" s="106">
        <f t="shared" si="5279"/>
        <v>0</v>
      </c>
      <c r="FF611" s="106">
        <f t="shared" si="5279"/>
        <v>0</v>
      </c>
      <c r="FG611" s="106">
        <f t="shared" si="5279"/>
        <v>0</v>
      </c>
      <c r="FH611" s="106">
        <f t="shared" si="5279"/>
        <v>0</v>
      </c>
      <c r="FI611" s="106">
        <f t="shared" si="5279"/>
        <v>0</v>
      </c>
      <c r="FJ611" s="106">
        <f t="shared" ref="FJ611:FW611" si="5280">+SUM(FJ612:FJ658)</f>
        <v>278</v>
      </c>
      <c r="FK611" s="106">
        <f t="shared" si="5280"/>
        <v>225</v>
      </c>
      <c r="FL611" s="106">
        <f t="shared" si="5280"/>
        <v>222</v>
      </c>
      <c r="FM611" s="106">
        <f t="shared" si="5280"/>
        <v>0</v>
      </c>
      <c r="FN611" s="106">
        <f t="shared" si="5280"/>
        <v>0</v>
      </c>
      <c r="FO611" s="106">
        <f t="shared" si="5280"/>
        <v>0</v>
      </c>
      <c r="FP611" s="106">
        <f t="shared" si="5280"/>
        <v>0</v>
      </c>
      <c r="FQ611" s="106">
        <f t="shared" si="5280"/>
        <v>20</v>
      </c>
      <c r="FR611" s="106">
        <f t="shared" si="5280"/>
        <v>4</v>
      </c>
      <c r="FS611" s="106">
        <f t="shared" si="5280"/>
        <v>0</v>
      </c>
      <c r="FT611" s="106">
        <f t="shared" si="5280"/>
        <v>0</v>
      </c>
      <c r="FU611" s="106">
        <f t="shared" si="5280"/>
        <v>0</v>
      </c>
      <c r="FV611" s="106">
        <f t="shared" si="5280"/>
        <v>0</v>
      </c>
      <c r="FW611" s="106">
        <f t="shared" si="5280"/>
        <v>0</v>
      </c>
      <c r="FX611" s="98"/>
    </row>
    <row r="612" spans="1:180" ht="27.75" customHeight="1">
      <c r="A612" s="40"/>
      <c r="B612" s="41" t="s">
        <v>163</v>
      </c>
      <c r="C612" s="48"/>
      <c r="D612" s="48"/>
      <c r="E612" s="41"/>
      <c r="F612" s="41"/>
      <c r="G612" s="48"/>
      <c r="H612" s="43"/>
      <c r="I612" s="43"/>
      <c r="J612" s="44"/>
      <c r="K612" s="44"/>
      <c r="L612" s="44"/>
      <c r="M612" s="44"/>
      <c r="N612" s="43"/>
      <c r="O612" s="43"/>
      <c r="P612" s="1"/>
      <c r="Q612" s="16"/>
      <c r="R612" s="1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1">
        <f t="shared" ref="AC612:AC616" si="5281">+IF(S612=1,1,0)+IF(T612=1,1,0)</f>
        <v>0</v>
      </c>
      <c r="AD612" s="1">
        <f t="shared" ref="AD612:AD616" si="5282">+IF(U612=1,1,0)+IF(V612=1,1,0)</f>
        <v>0</v>
      </c>
      <c r="AE612" s="1">
        <f t="shared" ref="AE612:AE616" si="5283">+IF(W612=1,1,0)+IF(X612=1,1,0)</f>
        <v>0</v>
      </c>
      <c r="AF612" s="1">
        <f t="shared" ref="AF612:AF616" si="5284">+IF(Y612=1,1,0)+IF(Z612=1,1,0)</f>
        <v>0</v>
      </c>
      <c r="AG612" s="1">
        <f t="shared" ref="AG612:AH616" si="5285">+IF(AA612=1,1,0)</f>
        <v>0</v>
      </c>
      <c r="AH612" s="1">
        <f t="shared" si="5285"/>
        <v>0</v>
      </c>
      <c r="AI612" s="1">
        <f t="shared" ref="AI612:AI616" si="5286">+IF(S612=2,1,0)+IF(T612=2,1,0)</f>
        <v>0</v>
      </c>
      <c r="AJ612" s="1">
        <f t="shared" ref="AJ612:AJ616" si="5287">+IF(U612=2,1,0)+IF(V612=2,1,0)</f>
        <v>0</v>
      </c>
      <c r="AK612" s="1">
        <f t="shared" ref="AK612:AK616" si="5288">+IF(X612=2,1,0)+IF(W612=2,1,0)</f>
        <v>0</v>
      </c>
      <c r="AL612" s="1">
        <f t="shared" ref="AL612:AL616" si="5289">+IF(Y612=2,1,0)+IF(Z612=2,1,0)</f>
        <v>0</v>
      </c>
      <c r="AM612" s="1">
        <f t="shared" ref="AM612:AN616" si="5290">+IF(AA612=2,1,0)</f>
        <v>0</v>
      </c>
      <c r="AN612" s="1">
        <f t="shared" si="5290"/>
        <v>0</v>
      </c>
      <c r="AO612" s="44"/>
      <c r="AP612" s="44"/>
      <c r="AQ612" s="44"/>
      <c r="AR612" s="44"/>
      <c r="AS612" s="122">
        <f t="shared" ref="AS612:AS641" si="5291">IF(AND(AO612&gt;0,OR(BR612&gt;=2,BR612=1)),1,0)</f>
        <v>0</v>
      </c>
      <c r="AT612" s="122">
        <f t="shared" ref="AT612:AT641" si="5292">IF(AND(AP612&gt;0,OR(BR612&gt;=2,BR612=1)),1,0)</f>
        <v>0</v>
      </c>
      <c r="AU612" s="122">
        <f t="shared" ref="AU612:AU641" si="5293">IF(AND(AQ612&gt;0,OR(BR612&gt;=2,BR612=1)),1,0)</f>
        <v>0</v>
      </c>
      <c r="AV612" s="122">
        <f t="shared" ref="AV612:AV641" si="5294">IF(AND(AR612&gt;0,OR(BR612&gt;=2,BR612=1)),AR612/G612,0)</f>
        <v>0</v>
      </c>
      <c r="AW612" s="44"/>
      <c r="AX612" s="294"/>
      <c r="AY612" s="294"/>
      <c r="AZ612" s="294"/>
      <c r="BA612" s="294"/>
      <c r="BB612" s="294"/>
      <c r="BC612" s="29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127"/>
      <c r="BO612" s="44"/>
      <c r="BP612" s="1"/>
      <c r="BQ612" s="44"/>
      <c r="BR612" s="17"/>
      <c r="BS612" s="1">
        <f t="shared" ref="BS612:BS657" si="5295">IF(BP612=1, 2,IF(BP612=2,3,IF(BP612&gt;=3,4,0)))*2</f>
        <v>0</v>
      </c>
      <c r="BT612" s="17">
        <f t="shared" ref="BT612:BT616" si="5296">+BS612*2</f>
        <v>0</v>
      </c>
      <c r="BU612" s="44"/>
      <c r="BV612" s="44"/>
      <c r="BW612" s="44"/>
      <c r="BX612" s="44"/>
      <c r="BY612" s="44"/>
      <c r="BZ612" s="44"/>
      <c r="CA612" s="44"/>
      <c r="CB612" s="44"/>
      <c r="CC612" s="44"/>
      <c r="CD612" s="92"/>
      <c r="CE612" s="92"/>
      <c r="CF612" s="92"/>
      <c r="CG612" s="44"/>
      <c r="CH612" s="1"/>
      <c r="CI612" s="1"/>
      <c r="CJ612" s="1"/>
      <c r="CK612" s="383"/>
      <c r="CL612" s="383"/>
      <c r="CM612" s="383"/>
      <c r="CN612" s="1">
        <f t="shared" ref="CN612:CN641" si="5297">+SUM(BX612:CC612)*BW612</f>
        <v>0</v>
      </c>
      <c r="CO612" s="1">
        <f t="shared" ref="CO612:CO641" si="5298">+SUM(BX612:CC612)*BW612</f>
        <v>0</v>
      </c>
      <c r="CP612" s="20">
        <f t="shared" ref="CP612:CP641" si="5299">+SUM(BY612:CC612)*2.5+SUM(CD612:CG612)*0.5+SUM(CH612:CJ612)*2.5</f>
        <v>0</v>
      </c>
      <c r="CQ612" s="351"/>
      <c r="CR612" s="131">
        <f t="shared" ref="CR612:CR641" si="5300">+IF(SUM(AX612:BM612)&gt;0,1,0)</f>
        <v>0</v>
      </c>
      <c r="CS612" s="44"/>
      <c r="CT612" s="44"/>
      <c r="CU612" s="1"/>
      <c r="CV612" s="1"/>
      <c r="CW612" s="1"/>
      <c r="CX612" s="1"/>
      <c r="CY612" s="1"/>
      <c r="CZ612" s="44"/>
      <c r="DA612" s="17">
        <f t="shared" ref="DA612:DA616" si="5301">+CY612</f>
        <v>0</v>
      </c>
      <c r="DB612" s="359">
        <f t="shared" ref="DB612:DB657" si="5302">CZ612+DA612</f>
        <v>0</v>
      </c>
      <c r="DC612" s="359">
        <f t="shared" ref="DC612:DC657" si="5303">CU612+CV612+CW612+CX612+CY612</f>
        <v>0</v>
      </c>
      <c r="DD612" s="44"/>
      <c r="DE612" s="44"/>
      <c r="DF612" s="44"/>
      <c r="DG612" s="44"/>
      <c r="DH612" s="44"/>
      <c r="DI612" s="44"/>
      <c r="DJ612" s="44"/>
      <c r="DK612" s="44"/>
      <c r="DL612" s="44"/>
      <c r="DM612" s="44"/>
      <c r="DN612" s="44"/>
      <c r="DO612" s="1"/>
      <c r="DP612" s="1"/>
      <c r="DQ612" s="17">
        <f t="shared" ref="DQ612:DQ641" si="5304">+IF(AND(SUM(S612:AA612)&gt;0,SUM(FA612:FF612)&gt;0),CT612,0)</f>
        <v>0</v>
      </c>
      <c r="DR612" s="17">
        <f t="shared" ref="DR612:DR641" si="5305">+IF(AND(SUM(S612:AA612)&gt;0,SUM(FA612:FF612)&gt;0),CU612,0)</f>
        <v>0</v>
      </c>
      <c r="DS612" s="17">
        <f t="shared" ref="DS612:DS641" si="5306">+IF(AND(SUM(S612:AA612)&gt;0,SUM(FA612:FF612)&gt;0),CV612,0)</f>
        <v>0</v>
      </c>
      <c r="DT612" s="17">
        <f t="shared" ref="DT612:DT646" si="5307">+IF(AND(SUM(S612:AA612)&gt;0,SUM(FA612:FF612)&gt;0),CW612,0)</f>
        <v>0</v>
      </c>
      <c r="DU612" s="17">
        <f t="shared" ref="DU612:DU641" si="5308">+IF(AND(SUM(S612:AA612)&gt;0,SUM(FA612:FF612)&gt;0),CX612,0)</f>
        <v>0</v>
      </c>
      <c r="DV612" s="17">
        <f t="shared" ref="DV612:DV641" si="5309">+IF(AND(SUM(S612:AA612)&gt;0,SUM(FA612:FF612)&gt;0),CY612,0)</f>
        <v>0</v>
      </c>
      <c r="DW612" s="1"/>
      <c r="DX612" s="1"/>
      <c r="DY612" s="20">
        <f t="shared" ref="DY612:DY641" si="5310">+IF(AND(SUM(S612:AB612)&gt;0,SUM(FA612:FF612)&gt;0,DG612&gt;=3),DG612,0)</f>
        <v>0</v>
      </c>
      <c r="DZ612" s="20">
        <f t="shared" ref="DZ612:DZ646" si="5311">+IF(AND(SUM(S612:AB612)&gt;0,SUM(FA612:FF612)&gt;0,DH612&gt;=3),DH612,0)</f>
        <v>0</v>
      </c>
      <c r="EA612" s="20">
        <f t="shared" ref="EA612:EA641" si="5312">+IF(AND(SUM(S612:AB612)&gt;0,SUM(FA612:FF612)&gt;0,DI612&gt;=3),DI612,0)</f>
        <v>0</v>
      </c>
      <c r="EB612" s="20">
        <f t="shared" ref="EB612:EB641" si="5313">+IF(AND(SUM(S612:AB612)&gt;0,SUM(FA612:FF612)&gt;0,DJ612&gt;=3),DJ612,0)</f>
        <v>0</v>
      </c>
      <c r="EC612" s="18">
        <f t="shared" ref="EC612:EC641" si="5314">+IF(AND(CT612=0,SUM(CU612:CY612)&gt;1,SUM(CU612:CY612)&lt;=4),1,IF(AND(CT612=0,SUM(CU612:CY612)&gt;4),2,0))</f>
        <v>0</v>
      </c>
      <c r="ED612" s="19">
        <f t="shared" ref="ED612:ED616" si="5315">+IF(EC612&lt;&gt;0,EC612*3,0)</f>
        <v>0</v>
      </c>
      <c r="EE612" s="19">
        <f t="shared" ref="EE612:EE641" si="5316">+IF(SUM(AO612:AR612)+SUM(DK612:DN612)&gt;0,CT612*3,0)</f>
        <v>0</v>
      </c>
      <c r="EF612" s="1">
        <f t="shared" ref="EF612:EF641" si="5317">+IF(EE612&gt;0,CT612*4,0)</f>
        <v>0</v>
      </c>
      <c r="EG612" s="18">
        <f t="shared" ref="EG612:EG645" si="5318">+IF(AND(CT612+EC612=0,SUM(AO612:AR612)&gt;0,SUM(DK612:DN612)&gt;0),(CU612+CV612+CW612+CX612)*2+CY612*5,(EC612+CT612-FO612)*5)+IF(AND(EC612+DQ612+CT612=0,SUM(AO612:AR612)&gt;0),SUM(CU612:CX612)*2+CY612*5,0)</f>
        <v>0</v>
      </c>
      <c r="EH612" s="341"/>
      <c r="EI612" s="44"/>
      <c r="EJ612" s="44"/>
      <c r="EK612" s="44"/>
      <c r="EL612" s="93"/>
      <c r="EM612" s="93"/>
      <c r="EN612" s="93"/>
      <c r="EO612" s="366"/>
      <c r="EP612" s="366"/>
      <c r="EQ612" s="374"/>
      <c r="ER612" s="374"/>
      <c r="ES612" s="374"/>
      <c r="ET612" s="374"/>
      <c r="EU612" s="18">
        <f t="shared" ref="EU612:EU641" si="5319">IF(SUM(CU612:CX612)&gt;0,CZ612*1+2,0)</f>
        <v>0</v>
      </c>
      <c r="EV612" s="18">
        <f t="shared" ref="EV612:EV657" si="5320">+(DR612+DS612+DT612+DU612+DV612)*2+SUM(BY612:CJ612)*2</f>
        <v>0</v>
      </c>
      <c r="EW612" s="341"/>
      <c r="EX612" s="341"/>
      <c r="EY612" s="341"/>
      <c r="EZ612" s="341"/>
      <c r="FA612" s="44"/>
      <c r="FB612" s="44"/>
      <c r="FC612" s="44"/>
      <c r="FD612" s="45"/>
      <c r="FE612" s="45"/>
      <c r="FF612" s="45"/>
      <c r="FG612" s="300"/>
      <c r="FH612" s="45"/>
      <c r="FI612" s="45"/>
      <c r="FJ612" s="45"/>
      <c r="FK612" s="44"/>
      <c r="FL612" s="44"/>
      <c r="FM612" s="44"/>
      <c r="FN612" s="44"/>
      <c r="FO612" s="294"/>
      <c r="FP612" s="20">
        <f>+FO612*3</f>
        <v>0</v>
      </c>
      <c r="FQ612" s="20">
        <f t="shared" ref="FQ612:FQ641" si="5321">+DE612</f>
        <v>0</v>
      </c>
      <c r="FR612" s="20">
        <f t="shared" ref="FR612:FR641" si="5322">+DF612</f>
        <v>0</v>
      </c>
      <c r="FS612" s="20">
        <f t="shared" ref="FS612:FS641" si="5323">+IF(DG612&lt;3,DG612,0)</f>
        <v>0</v>
      </c>
      <c r="FT612" s="20">
        <f t="shared" ref="FT612:FT641" si="5324">+IF(DH612&lt;3,DH612,0)</f>
        <v>0</v>
      </c>
      <c r="FU612" s="20">
        <f t="shared" ref="FU612:FU641" si="5325">+IF(DI612&lt;3,DI612,0)</f>
        <v>0</v>
      </c>
      <c r="FV612" s="20">
        <f t="shared" ref="FV612:FV641" si="5326">+IF(DJ612&lt;3,DJ612,0)</f>
        <v>0</v>
      </c>
      <c r="FW612" s="44"/>
    </row>
    <row r="613" spans="1:180" ht="27.75" customHeight="1">
      <c r="A613" s="40"/>
      <c r="B613" s="41" t="s">
        <v>189</v>
      </c>
      <c r="C613" s="41" t="str">
        <f>B613</f>
        <v>Lộ 1</v>
      </c>
      <c r="D613" s="48"/>
      <c r="E613" s="48"/>
      <c r="F613" s="48"/>
      <c r="G613" s="48"/>
      <c r="H613" s="43"/>
      <c r="I613" s="43"/>
      <c r="J613" s="44"/>
      <c r="K613" s="44"/>
      <c r="L613" s="44"/>
      <c r="M613" s="44"/>
      <c r="N613" s="43"/>
      <c r="O613" s="43"/>
      <c r="P613" s="1"/>
      <c r="Q613" s="16"/>
      <c r="R613" s="1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1">
        <f t="shared" si="5281"/>
        <v>0</v>
      </c>
      <c r="AD613" s="1">
        <f t="shared" si="5282"/>
        <v>0</v>
      </c>
      <c r="AE613" s="1">
        <f t="shared" si="5283"/>
        <v>0</v>
      </c>
      <c r="AF613" s="1">
        <f t="shared" si="5284"/>
        <v>0</v>
      </c>
      <c r="AG613" s="1">
        <f t="shared" si="5285"/>
        <v>0</v>
      </c>
      <c r="AH613" s="1">
        <f t="shared" si="5285"/>
        <v>0</v>
      </c>
      <c r="AI613" s="1">
        <f t="shared" si="5286"/>
        <v>0</v>
      </c>
      <c r="AJ613" s="1">
        <f t="shared" si="5287"/>
        <v>0</v>
      </c>
      <c r="AK613" s="1">
        <f t="shared" si="5288"/>
        <v>0</v>
      </c>
      <c r="AL613" s="1">
        <f t="shared" si="5289"/>
        <v>0</v>
      </c>
      <c r="AM613" s="1">
        <f t="shared" si="5290"/>
        <v>0</v>
      </c>
      <c r="AN613" s="1">
        <f t="shared" si="5290"/>
        <v>0</v>
      </c>
      <c r="AO613" s="44"/>
      <c r="AP613" s="44"/>
      <c r="AQ613" s="44"/>
      <c r="AR613" s="44"/>
      <c r="AS613" s="122">
        <f t="shared" si="5291"/>
        <v>0</v>
      </c>
      <c r="AT613" s="122">
        <f t="shared" si="5292"/>
        <v>0</v>
      </c>
      <c r="AU613" s="122">
        <f t="shared" si="5293"/>
        <v>0</v>
      </c>
      <c r="AV613" s="122">
        <f t="shared" si="5294"/>
        <v>0</v>
      </c>
      <c r="AW613" s="44"/>
      <c r="AX613" s="294"/>
      <c r="AY613" s="294"/>
      <c r="AZ613" s="294"/>
      <c r="BA613" s="294"/>
      <c r="BB613" s="294"/>
      <c r="BC613" s="29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127"/>
      <c r="BO613" s="44"/>
      <c r="BP613" s="1"/>
      <c r="BQ613" s="44"/>
      <c r="BR613" s="17"/>
      <c r="BS613" s="1">
        <f t="shared" si="5295"/>
        <v>0</v>
      </c>
      <c r="BT613" s="17">
        <f t="shared" si="5296"/>
        <v>0</v>
      </c>
      <c r="BU613" s="44"/>
      <c r="BV613" s="44"/>
      <c r="BW613" s="44"/>
      <c r="BX613" s="44"/>
      <c r="BY613" s="44"/>
      <c r="BZ613" s="44"/>
      <c r="CA613" s="44"/>
      <c r="CB613" s="44"/>
      <c r="CC613" s="44"/>
      <c r="CD613" s="92"/>
      <c r="CE613" s="92"/>
      <c r="CF613" s="92"/>
      <c r="CG613" s="44"/>
      <c r="CH613" s="1"/>
      <c r="CI613" s="1"/>
      <c r="CJ613" s="1"/>
      <c r="CK613" s="383"/>
      <c r="CL613" s="383"/>
      <c r="CM613" s="383"/>
      <c r="CN613" s="1">
        <f t="shared" si="5297"/>
        <v>0</v>
      </c>
      <c r="CO613" s="1">
        <f t="shared" si="5298"/>
        <v>0</v>
      </c>
      <c r="CP613" s="20">
        <f t="shared" si="5299"/>
        <v>0</v>
      </c>
      <c r="CQ613" s="351"/>
      <c r="CR613" s="131">
        <f t="shared" si="5300"/>
        <v>0</v>
      </c>
      <c r="CS613" s="44"/>
      <c r="CT613" s="44"/>
      <c r="CU613" s="1"/>
      <c r="CV613" s="1"/>
      <c r="CW613" s="1"/>
      <c r="CX613" s="1"/>
      <c r="CY613" s="1"/>
      <c r="CZ613" s="44"/>
      <c r="DA613" s="17">
        <f t="shared" si="5301"/>
        <v>0</v>
      </c>
      <c r="DB613" s="359">
        <f t="shared" si="5302"/>
        <v>0</v>
      </c>
      <c r="DC613" s="359">
        <f t="shared" si="5303"/>
        <v>0</v>
      </c>
      <c r="DD613" s="44"/>
      <c r="DE613" s="44"/>
      <c r="DF613" s="44"/>
      <c r="DG613" s="44"/>
      <c r="DH613" s="44"/>
      <c r="DI613" s="44"/>
      <c r="DJ613" s="44"/>
      <c r="DK613" s="44"/>
      <c r="DL613" s="44"/>
      <c r="DM613" s="44"/>
      <c r="DN613" s="44"/>
      <c r="DO613" s="1"/>
      <c r="DP613" s="1"/>
      <c r="DQ613" s="17">
        <f t="shared" si="5304"/>
        <v>0</v>
      </c>
      <c r="DR613" s="17">
        <f t="shared" si="5305"/>
        <v>0</v>
      </c>
      <c r="DS613" s="17">
        <f t="shared" si="5306"/>
        <v>0</v>
      </c>
      <c r="DT613" s="17">
        <f t="shared" si="5307"/>
        <v>0</v>
      </c>
      <c r="DU613" s="17">
        <f t="shared" si="5308"/>
        <v>0</v>
      </c>
      <c r="DV613" s="17">
        <f t="shared" si="5309"/>
        <v>0</v>
      </c>
      <c r="DW613" s="1"/>
      <c r="DX613" s="1"/>
      <c r="DY613" s="20">
        <f t="shared" si="5310"/>
        <v>0</v>
      </c>
      <c r="DZ613" s="20">
        <f t="shared" si="5311"/>
        <v>0</v>
      </c>
      <c r="EA613" s="20">
        <f t="shared" si="5312"/>
        <v>0</v>
      </c>
      <c r="EB613" s="20">
        <f t="shared" si="5313"/>
        <v>0</v>
      </c>
      <c r="EC613" s="18">
        <f t="shared" si="5314"/>
        <v>0</v>
      </c>
      <c r="ED613" s="19">
        <f t="shared" si="5315"/>
        <v>0</v>
      </c>
      <c r="EE613" s="19">
        <f t="shared" si="5316"/>
        <v>0</v>
      </c>
      <c r="EF613" s="1">
        <f t="shared" si="5317"/>
        <v>0</v>
      </c>
      <c r="EG613" s="18">
        <f t="shared" si="5318"/>
        <v>0</v>
      </c>
      <c r="EH613" s="341"/>
      <c r="EI613" s="44"/>
      <c r="EJ613" s="44"/>
      <c r="EK613" s="44"/>
      <c r="EL613" s="93"/>
      <c r="EM613" s="93"/>
      <c r="EN613" s="93"/>
      <c r="EO613" s="366"/>
      <c r="EP613" s="366"/>
      <c r="EQ613" s="374"/>
      <c r="ER613" s="374"/>
      <c r="ES613" s="374"/>
      <c r="ET613" s="374"/>
      <c r="EU613" s="18">
        <f t="shared" si="5319"/>
        <v>0</v>
      </c>
      <c r="EV613" s="18">
        <f t="shared" si="5320"/>
        <v>0</v>
      </c>
      <c r="EW613" s="341"/>
      <c r="EX613" s="341"/>
      <c r="EY613" s="341"/>
      <c r="EZ613" s="365">
        <f t="shared" ref="EZ613:EZ658" si="5327">BX613/2</f>
        <v>0</v>
      </c>
      <c r="FA613" s="44"/>
      <c r="FB613" s="44"/>
      <c r="FC613" s="44"/>
      <c r="FD613" s="45"/>
      <c r="FE613" s="45"/>
      <c r="FF613" s="45"/>
      <c r="FG613" s="300"/>
      <c r="FH613" s="45"/>
      <c r="FI613" s="45"/>
      <c r="FJ613" s="45"/>
      <c r="FK613" s="44"/>
      <c r="FL613" s="44"/>
      <c r="FM613" s="44"/>
      <c r="FN613" s="44"/>
      <c r="FO613" s="294"/>
      <c r="FP613" s="20">
        <f t="shared" ref="FP613:FP657" si="5328">+FO613*3</f>
        <v>0</v>
      </c>
      <c r="FQ613" s="20">
        <f t="shared" si="5321"/>
        <v>0</v>
      </c>
      <c r="FR613" s="20">
        <f t="shared" si="5322"/>
        <v>0</v>
      </c>
      <c r="FS613" s="20">
        <f t="shared" si="5323"/>
        <v>0</v>
      </c>
      <c r="FT613" s="20">
        <f t="shared" si="5324"/>
        <v>0</v>
      </c>
      <c r="FU613" s="20">
        <f t="shared" si="5325"/>
        <v>0</v>
      </c>
      <c r="FV613" s="20">
        <f t="shared" si="5326"/>
        <v>0</v>
      </c>
      <c r="FW613" s="44"/>
    </row>
    <row r="614" spans="1:180" ht="27.75" customHeight="1">
      <c r="A614" s="40"/>
      <c r="B614" s="48" t="s">
        <v>190</v>
      </c>
      <c r="C614" s="48" t="s">
        <v>27</v>
      </c>
      <c r="D614" s="48" t="s">
        <v>165</v>
      </c>
      <c r="E614" s="48" t="s">
        <v>165</v>
      </c>
      <c r="F614" s="48">
        <v>6</v>
      </c>
      <c r="G614" s="48">
        <v>6</v>
      </c>
      <c r="H614" s="43"/>
      <c r="I614" s="43"/>
      <c r="J614" s="44"/>
      <c r="K614" s="44"/>
      <c r="L614" s="44"/>
      <c r="M614" s="44"/>
      <c r="N614" s="43"/>
      <c r="O614" s="43"/>
      <c r="P614" s="1"/>
      <c r="Q614" s="16"/>
      <c r="R614" s="1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1">
        <f t="shared" si="5281"/>
        <v>0</v>
      </c>
      <c r="AD614" s="1">
        <f t="shared" si="5282"/>
        <v>0</v>
      </c>
      <c r="AE614" s="1">
        <f t="shared" si="5283"/>
        <v>0</v>
      </c>
      <c r="AF614" s="1">
        <f t="shared" si="5284"/>
        <v>0</v>
      </c>
      <c r="AG614" s="1">
        <f t="shared" si="5285"/>
        <v>0</v>
      </c>
      <c r="AH614" s="1">
        <f t="shared" si="5285"/>
        <v>0</v>
      </c>
      <c r="AI614" s="1">
        <f t="shared" si="5286"/>
        <v>0</v>
      </c>
      <c r="AJ614" s="1">
        <f t="shared" si="5287"/>
        <v>0</v>
      </c>
      <c r="AK614" s="1">
        <f t="shared" si="5288"/>
        <v>0</v>
      </c>
      <c r="AL614" s="1">
        <f t="shared" si="5289"/>
        <v>0</v>
      </c>
      <c r="AM614" s="1">
        <f t="shared" si="5290"/>
        <v>0</v>
      </c>
      <c r="AN614" s="1">
        <f t="shared" si="5290"/>
        <v>0</v>
      </c>
      <c r="AO614" s="44"/>
      <c r="AP614" s="44"/>
      <c r="AQ614" s="44"/>
      <c r="AR614" s="44"/>
      <c r="AS614" s="122">
        <f t="shared" si="5291"/>
        <v>0</v>
      </c>
      <c r="AT614" s="122">
        <f t="shared" si="5292"/>
        <v>0</v>
      </c>
      <c r="AU614" s="122">
        <f t="shared" si="5293"/>
        <v>0</v>
      </c>
      <c r="AV614" s="122">
        <f t="shared" si="5294"/>
        <v>0</v>
      </c>
      <c r="AW614" s="44">
        <v>1</v>
      </c>
      <c r="AX614" s="294"/>
      <c r="AY614" s="294"/>
      <c r="AZ614" s="294"/>
      <c r="BA614" s="294"/>
      <c r="BB614" s="294"/>
      <c r="BC614" s="29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127"/>
      <c r="BO614" s="44"/>
      <c r="BP614" s="1"/>
      <c r="BQ614" s="44"/>
      <c r="BR614" s="17">
        <v>1</v>
      </c>
      <c r="BS614" s="1">
        <f t="shared" si="5295"/>
        <v>0</v>
      </c>
      <c r="BT614" s="17">
        <f t="shared" si="5296"/>
        <v>0</v>
      </c>
      <c r="BU614" s="44"/>
      <c r="BV614" s="44">
        <v>1</v>
      </c>
      <c r="BW614" s="44"/>
      <c r="BX614" s="44"/>
      <c r="BY614" s="44"/>
      <c r="BZ614" s="44"/>
      <c r="CA614" s="44"/>
      <c r="CB614" s="44"/>
      <c r="CC614" s="44"/>
      <c r="CD614" s="92"/>
      <c r="CE614" s="92"/>
      <c r="CF614" s="92"/>
      <c r="CG614" s="44"/>
      <c r="CH614" s="1"/>
      <c r="CI614" s="1"/>
      <c r="CJ614" s="1"/>
      <c r="CK614" s="383"/>
      <c r="CL614" s="383"/>
      <c r="CM614" s="383"/>
      <c r="CN614" s="1">
        <f t="shared" si="5297"/>
        <v>0</v>
      </c>
      <c r="CO614" s="1">
        <f t="shared" si="5298"/>
        <v>0</v>
      </c>
      <c r="CP614" s="20">
        <f t="shared" si="5299"/>
        <v>0</v>
      </c>
      <c r="CQ614" s="351"/>
      <c r="CR614" s="131">
        <f t="shared" si="5300"/>
        <v>0</v>
      </c>
      <c r="CS614" s="44"/>
      <c r="CT614" s="44"/>
      <c r="CU614" s="1"/>
      <c r="CV614" s="1"/>
      <c r="CW614" s="1"/>
      <c r="CX614" s="1"/>
      <c r="CY614" s="1"/>
      <c r="CZ614" s="44"/>
      <c r="DA614" s="17">
        <f t="shared" si="5301"/>
        <v>0</v>
      </c>
      <c r="DB614" s="359">
        <f t="shared" si="5302"/>
        <v>0</v>
      </c>
      <c r="DC614" s="359">
        <f t="shared" si="5303"/>
        <v>0</v>
      </c>
      <c r="DD614" s="44"/>
      <c r="DE614" s="44"/>
      <c r="DF614" s="44"/>
      <c r="DG614" s="44"/>
      <c r="DH614" s="44"/>
      <c r="DI614" s="44"/>
      <c r="DJ614" s="44"/>
      <c r="DK614" s="44"/>
      <c r="DL614" s="44"/>
      <c r="DM614" s="44"/>
      <c r="DN614" s="44"/>
      <c r="DO614" s="1"/>
      <c r="DP614" s="1"/>
      <c r="DQ614" s="17">
        <f t="shared" si="5304"/>
        <v>0</v>
      </c>
      <c r="DR614" s="17">
        <f t="shared" si="5305"/>
        <v>0</v>
      </c>
      <c r="DS614" s="17">
        <f t="shared" si="5306"/>
        <v>0</v>
      </c>
      <c r="DT614" s="17">
        <f t="shared" si="5307"/>
        <v>0</v>
      </c>
      <c r="DU614" s="17">
        <f t="shared" si="5308"/>
        <v>0</v>
      </c>
      <c r="DV614" s="17">
        <f t="shared" si="5309"/>
        <v>0</v>
      </c>
      <c r="DW614" s="1"/>
      <c r="DX614" s="1"/>
      <c r="DY614" s="20">
        <f t="shared" si="5310"/>
        <v>0</v>
      </c>
      <c r="DZ614" s="20">
        <f t="shared" si="5311"/>
        <v>0</v>
      </c>
      <c r="EA614" s="20">
        <f t="shared" si="5312"/>
        <v>0</v>
      </c>
      <c r="EB614" s="20">
        <f t="shared" si="5313"/>
        <v>0</v>
      </c>
      <c r="EC614" s="18">
        <f t="shared" si="5314"/>
        <v>0</v>
      </c>
      <c r="ED614" s="19">
        <f t="shared" si="5315"/>
        <v>0</v>
      </c>
      <c r="EE614" s="19">
        <f t="shared" si="5316"/>
        <v>0</v>
      </c>
      <c r="EF614" s="1">
        <f t="shared" si="5317"/>
        <v>0</v>
      </c>
      <c r="EG614" s="18">
        <f t="shared" si="5318"/>
        <v>0</v>
      </c>
      <c r="EH614" s="341"/>
      <c r="EI614" s="44"/>
      <c r="EJ614" s="44"/>
      <c r="EK614" s="44"/>
      <c r="EL614" s="93"/>
      <c r="EM614" s="93"/>
      <c r="EN614" s="93"/>
      <c r="EO614" s="366"/>
      <c r="EP614" s="366"/>
      <c r="EQ614" s="374"/>
      <c r="ER614" s="374"/>
      <c r="ES614" s="374"/>
      <c r="ET614" s="374"/>
      <c r="EU614" s="18">
        <f t="shared" si="5319"/>
        <v>0</v>
      </c>
      <c r="EV614" s="18">
        <f t="shared" si="5320"/>
        <v>0</v>
      </c>
      <c r="EW614" s="341"/>
      <c r="EX614" s="341"/>
      <c r="EY614" s="341"/>
      <c r="EZ614" s="365">
        <f t="shared" si="5327"/>
        <v>0</v>
      </c>
      <c r="FA614" s="44"/>
      <c r="FB614" s="44"/>
      <c r="FC614" s="44"/>
      <c r="FD614" s="45"/>
      <c r="FE614" s="45"/>
      <c r="FF614" s="45"/>
      <c r="FG614" s="300"/>
      <c r="FH614" s="45"/>
      <c r="FI614" s="45"/>
      <c r="FJ614" s="45"/>
      <c r="FK614" s="44"/>
      <c r="FL614" s="44"/>
      <c r="FM614" s="44"/>
      <c r="FN614" s="44"/>
      <c r="FO614" s="294"/>
      <c r="FP614" s="20">
        <f t="shared" si="5328"/>
        <v>0</v>
      </c>
      <c r="FQ614" s="20">
        <f t="shared" si="5321"/>
        <v>0</v>
      </c>
      <c r="FR614" s="20">
        <f t="shared" si="5322"/>
        <v>0</v>
      </c>
      <c r="FS614" s="20">
        <f t="shared" si="5323"/>
        <v>0</v>
      </c>
      <c r="FT614" s="20">
        <f t="shared" si="5324"/>
        <v>0</v>
      </c>
      <c r="FU614" s="20">
        <f t="shared" si="5325"/>
        <v>0</v>
      </c>
      <c r="FV614" s="20">
        <f t="shared" si="5326"/>
        <v>0</v>
      </c>
      <c r="FW614" s="44"/>
    </row>
    <row r="615" spans="1:180" s="301" customFormat="1" ht="27.75" customHeight="1">
      <c r="A615" s="295"/>
      <c r="B615" s="296">
        <v>1</v>
      </c>
      <c r="C615" s="296">
        <f t="shared" ref="C615:C620" si="5329">B615</f>
        <v>1</v>
      </c>
      <c r="D615" s="48" t="s">
        <v>187</v>
      </c>
      <c r="E615" s="296" t="str">
        <f t="shared" ref="E615:E616" si="5330">D615</f>
        <v>2LT8,5</v>
      </c>
      <c r="F615" s="296">
        <v>16</v>
      </c>
      <c r="G615" s="296">
        <f>F615</f>
        <v>16</v>
      </c>
      <c r="H615" s="297"/>
      <c r="I615" s="297"/>
      <c r="J615" s="294"/>
      <c r="K615" s="294"/>
      <c r="L615" s="294"/>
      <c r="M615" s="294"/>
      <c r="N615" s="297"/>
      <c r="O615" s="297"/>
      <c r="P615" s="1"/>
      <c r="Q615" s="16"/>
      <c r="R615" s="1"/>
      <c r="S615" s="294"/>
      <c r="T615" s="294"/>
      <c r="U615" s="294"/>
      <c r="V615" s="294"/>
      <c r="W615" s="294"/>
      <c r="X615" s="294"/>
      <c r="Y615" s="294"/>
      <c r="Z615" s="294"/>
      <c r="AA615" s="294"/>
      <c r="AB615" s="294"/>
      <c r="AC615" s="1">
        <f t="shared" si="5281"/>
        <v>0</v>
      </c>
      <c r="AD615" s="1">
        <f t="shared" si="5282"/>
        <v>0</v>
      </c>
      <c r="AE615" s="1">
        <f t="shared" si="5283"/>
        <v>0</v>
      </c>
      <c r="AF615" s="1">
        <f t="shared" si="5284"/>
        <v>0</v>
      </c>
      <c r="AG615" s="1">
        <f t="shared" si="5285"/>
        <v>0</v>
      </c>
      <c r="AH615" s="1">
        <f t="shared" si="5285"/>
        <v>0</v>
      </c>
      <c r="AI615" s="1">
        <f t="shared" si="5286"/>
        <v>0</v>
      </c>
      <c r="AJ615" s="1">
        <f t="shared" si="5287"/>
        <v>0</v>
      </c>
      <c r="AK615" s="1">
        <f t="shared" si="5288"/>
        <v>0</v>
      </c>
      <c r="AL615" s="1">
        <f t="shared" si="5289"/>
        <v>0</v>
      </c>
      <c r="AM615" s="1">
        <f t="shared" si="5290"/>
        <v>0</v>
      </c>
      <c r="AN615" s="1">
        <f t="shared" si="5290"/>
        <v>0</v>
      </c>
      <c r="AO615" s="294"/>
      <c r="AP615" s="294"/>
      <c r="AQ615" s="294"/>
      <c r="AR615" s="294"/>
      <c r="AS615" s="298">
        <f t="shared" si="5291"/>
        <v>0</v>
      </c>
      <c r="AT615" s="298">
        <f t="shared" si="5292"/>
        <v>0</v>
      </c>
      <c r="AU615" s="298">
        <f t="shared" si="5293"/>
        <v>0</v>
      </c>
      <c r="AV615" s="298">
        <f t="shared" si="5294"/>
        <v>0</v>
      </c>
      <c r="AW615" s="294"/>
      <c r="AX615" s="294"/>
      <c r="AY615" s="294"/>
      <c r="AZ615" s="294"/>
      <c r="BA615" s="294"/>
      <c r="BB615" s="294"/>
      <c r="BC615" s="294"/>
      <c r="BD615" s="294"/>
      <c r="BE615" s="294"/>
      <c r="BF615" s="294"/>
      <c r="BG615" s="294"/>
      <c r="BH615" s="294"/>
      <c r="BI615" s="294"/>
      <c r="BJ615" s="294"/>
      <c r="BK615" s="294"/>
      <c r="BL615" s="294"/>
      <c r="BM615" s="294">
        <v>1</v>
      </c>
      <c r="BN615" s="294"/>
      <c r="BO615" s="294">
        <v>1</v>
      </c>
      <c r="BP615" s="1"/>
      <c r="BQ615" s="294"/>
      <c r="BR615" s="17">
        <v>2</v>
      </c>
      <c r="BS615" s="1">
        <f t="shared" si="5295"/>
        <v>0</v>
      </c>
      <c r="BT615" s="17">
        <f t="shared" si="5296"/>
        <v>0</v>
      </c>
      <c r="BU615" s="294"/>
      <c r="BV615" s="294">
        <v>1</v>
      </c>
      <c r="BW615" s="294"/>
      <c r="BX615" s="294"/>
      <c r="BY615" s="294"/>
      <c r="BZ615" s="294"/>
      <c r="CA615" s="294"/>
      <c r="CB615" s="294"/>
      <c r="CC615" s="294"/>
      <c r="CD615" s="1"/>
      <c r="CE615" s="1"/>
      <c r="CF615" s="1"/>
      <c r="CG615" s="294"/>
      <c r="CH615" s="1"/>
      <c r="CI615" s="1">
        <v>1</v>
      </c>
      <c r="CJ615" s="1"/>
      <c r="CK615" s="383"/>
      <c r="CL615" s="383"/>
      <c r="CM615" s="383"/>
      <c r="CN615" s="1">
        <f t="shared" si="5297"/>
        <v>0</v>
      </c>
      <c r="CO615" s="1">
        <f t="shared" si="5298"/>
        <v>0</v>
      </c>
      <c r="CP615" s="20">
        <f t="shared" si="5299"/>
        <v>2.5</v>
      </c>
      <c r="CQ615" s="351"/>
      <c r="CR615" s="299">
        <f t="shared" si="5300"/>
        <v>1</v>
      </c>
      <c r="CS615" s="294">
        <v>1</v>
      </c>
      <c r="CT615" s="294">
        <v>2</v>
      </c>
      <c r="CU615" s="1"/>
      <c r="CV615" s="1"/>
      <c r="CW615" s="1">
        <v>3</v>
      </c>
      <c r="CX615" s="1"/>
      <c r="CY615" s="1">
        <v>1</v>
      </c>
      <c r="CZ615" s="294">
        <v>7</v>
      </c>
      <c r="DA615" s="17">
        <f t="shared" si="5301"/>
        <v>1</v>
      </c>
      <c r="DB615" s="359">
        <f t="shared" si="5302"/>
        <v>8</v>
      </c>
      <c r="DC615" s="359">
        <f t="shared" si="5303"/>
        <v>4</v>
      </c>
      <c r="DD615" s="294"/>
      <c r="DE615" s="294"/>
      <c r="DF615" s="294"/>
      <c r="DG615" s="294"/>
      <c r="DH615" s="294">
        <v>9</v>
      </c>
      <c r="DI615" s="294"/>
      <c r="DJ615" s="294">
        <v>4</v>
      </c>
      <c r="DK615" s="294"/>
      <c r="DL615" s="294"/>
      <c r="DM615" s="294"/>
      <c r="DN615" s="294">
        <f t="shared" ref="DN615:DN621" si="5331">F615</f>
        <v>16</v>
      </c>
      <c r="DO615" s="1"/>
      <c r="DP615" s="1"/>
      <c r="DQ615" s="17">
        <f t="shared" si="5304"/>
        <v>0</v>
      </c>
      <c r="DR615" s="17">
        <f t="shared" si="5305"/>
        <v>0</v>
      </c>
      <c r="DS615" s="17">
        <f t="shared" si="5306"/>
        <v>0</v>
      </c>
      <c r="DT615" s="17">
        <f t="shared" si="5307"/>
        <v>0</v>
      </c>
      <c r="DU615" s="17">
        <f t="shared" si="5308"/>
        <v>0</v>
      </c>
      <c r="DV615" s="17">
        <f t="shared" si="5309"/>
        <v>0</v>
      </c>
      <c r="DW615" s="1"/>
      <c r="DX615" s="1"/>
      <c r="DY615" s="20">
        <f t="shared" si="5310"/>
        <v>0</v>
      </c>
      <c r="DZ615" s="20">
        <f t="shared" si="5311"/>
        <v>0</v>
      </c>
      <c r="EA615" s="20">
        <f t="shared" si="5312"/>
        <v>0</v>
      </c>
      <c r="EB615" s="20">
        <f t="shared" si="5313"/>
        <v>0</v>
      </c>
      <c r="EC615" s="18">
        <f t="shared" si="5314"/>
        <v>0</v>
      </c>
      <c r="ED615" s="19">
        <f t="shared" si="5315"/>
        <v>0</v>
      </c>
      <c r="EE615" s="19">
        <f t="shared" si="5316"/>
        <v>6</v>
      </c>
      <c r="EF615" s="1">
        <f t="shared" si="5317"/>
        <v>8</v>
      </c>
      <c r="EG615" s="18">
        <f t="shared" si="5318"/>
        <v>10</v>
      </c>
      <c r="EH615" s="341"/>
      <c r="EI615" s="294"/>
      <c r="EJ615" s="294"/>
      <c r="EK615" s="294"/>
      <c r="EL615" s="19"/>
      <c r="EM615" s="19">
        <v>1</v>
      </c>
      <c r="EN615" s="19"/>
      <c r="EO615" s="366"/>
      <c r="EP615" s="366"/>
      <c r="EQ615" s="374"/>
      <c r="ER615" s="374"/>
      <c r="ES615" s="374"/>
      <c r="ET615" s="374"/>
      <c r="EU615" s="18">
        <f t="shared" si="5319"/>
        <v>9</v>
      </c>
      <c r="EV615" s="18">
        <f t="shared" si="5320"/>
        <v>2</v>
      </c>
      <c r="EW615" s="341"/>
      <c r="EX615" s="341">
        <v>2</v>
      </c>
      <c r="EY615" s="341">
        <v>5</v>
      </c>
      <c r="EZ615" s="365">
        <f t="shared" si="5327"/>
        <v>0</v>
      </c>
      <c r="FA615" s="294"/>
      <c r="FB615" s="294"/>
      <c r="FC615" s="294"/>
      <c r="FD615" s="300"/>
      <c r="FE615" s="300"/>
      <c r="FF615" s="300"/>
      <c r="FG615" s="300"/>
      <c r="FH615" s="300"/>
      <c r="FI615" s="300"/>
      <c r="FJ615" s="300"/>
      <c r="FK615" s="294"/>
      <c r="FL615" s="294"/>
      <c r="FM615" s="294"/>
      <c r="FN615" s="294"/>
      <c r="FO615" s="294"/>
      <c r="FP615" s="20">
        <f t="shared" si="5328"/>
        <v>0</v>
      </c>
      <c r="FQ615" s="20">
        <f t="shared" si="5321"/>
        <v>0</v>
      </c>
      <c r="FR615" s="20">
        <f t="shared" si="5322"/>
        <v>0</v>
      </c>
      <c r="FS615" s="20">
        <f t="shared" si="5323"/>
        <v>0</v>
      </c>
      <c r="FT615" s="20">
        <f t="shared" si="5324"/>
        <v>0</v>
      </c>
      <c r="FU615" s="20">
        <f t="shared" si="5325"/>
        <v>0</v>
      </c>
      <c r="FV615" s="20">
        <f t="shared" si="5326"/>
        <v>0</v>
      </c>
      <c r="FW615" s="294" t="s">
        <v>690</v>
      </c>
    </row>
    <row r="616" spans="1:180" s="301" customFormat="1" ht="27.75" customHeight="1">
      <c r="A616" s="295"/>
      <c r="B616" s="296" t="s">
        <v>691</v>
      </c>
      <c r="C616" s="296" t="str">
        <f t="shared" si="5329"/>
        <v>1B</v>
      </c>
      <c r="D616" s="48" t="s">
        <v>44</v>
      </c>
      <c r="E616" s="296" t="str">
        <f t="shared" si="5330"/>
        <v>LT8,5</v>
      </c>
      <c r="F616" s="296">
        <v>29</v>
      </c>
      <c r="G616" s="296">
        <f t="shared" ref="G616" si="5332">F616</f>
        <v>29</v>
      </c>
      <c r="H616" s="297"/>
      <c r="I616" s="297"/>
      <c r="J616" s="294"/>
      <c r="K616" s="294"/>
      <c r="L616" s="294"/>
      <c r="M616" s="294"/>
      <c r="N616" s="297"/>
      <c r="O616" s="297"/>
      <c r="P616" s="1"/>
      <c r="Q616" s="16"/>
      <c r="R616" s="1"/>
      <c r="S616" s="294"/>
      <c r="T616" s="294"/>
      <c r="U616" s="294"/>
      <c r="V616" s="294"/>
      <c r="W616" s="294"/>
      <c r="X616" s="294"/>
      <c r="Y616" s="294"/>
      <c r="Z616" s="294"/>
      <c r="AA616" s="294"/>
      <c r="AB616" s="294"/>
      <c r="AC616" s="1">
        <f t="shared" si="5281"/>
        <v>0</v>
      </c>
      <c r="AD616" s="1">
        <f t="shared" si="5282"/>
        <v>0</v>
      </c>
      <c r="AE616" s="1">
        <f t="shared" si="5283"/>
        <v>0</v>
      </c>
      <c r="AF616" s="1">
        <f t="shared" si="5284"/>
        <v>0</v>
      </c>
      <c r="AG616" s="1">
        <f t="shared" si="5285"/>
        <v>0</v>
      </c>
      <c r="AH616" s="1">
        <f t="shared" si="5285"/>
        <v>0</v>
      </c>
      <c r="AI616" s="1">
        <f t="shared" si="5286"/>
        <v>0</v>
      </c>
      <c r="AJ616" s="1">
        <f t="shared" si="5287"/>
        <v>0</v>
      </c>
      <c r="AK616" s="1">
        <f t="shared" si="5288"/>
        <v>0</v>
      </c>
      <c r="AL616" s="1">
        <f t="shared" si="5289"/>
        <v>0</v>
      </c>
      <c r="AM616" s="1">
        <f t="shared" si="5290"/>
        <v>0</v>
      </c>
      <c r="AN616" s="1">
        <f t="shared" si="5290"/>
        <v>0</v>
      </c>
      <c r="AO616" s="294"/>
      <c r="AP616" s="294"/>
      <c r="AQ616" s="294"/>
      <c r="AR616" s="294"/>
      <c r="AS616" s="298">
        <f t="shared" si="5291"/>
        <v>0</v>
      </c>
      <c r="AT616" s="298">
        <f t="shared" si="5292"/>
        <v>0</v>
      </c>
      <c r="AU616" s="298">
        <f t="shared" si="5293"/>
        <v>0</v>
      </c>
      <c r="AV616" s="298">
        <f t="shared" si="5294"/>
        <v>0</v>
      </c>
      <c r="AW616" s="294"/>
      <c r="AX616" s="294"/>
      <c r="AY616" s="294"/>
      <c r="AZ616" s="294"/>
      <c r="BA616" s="294"/>
      <c r="BB616" s="294"/>
      <c r="BC616" s="294"/>
      <c r="BD616" s="294"/>
      <c r="BE616" s="294"/>
      <c r="BF616" s="294"/>
      <c r="BG616" s="294"/>
      <c r="BH616" s="294"/>
      <c r="BI616" s="294">
        <v>1</v>
      </c>
      <c r="BJ616" s="294"/>
      <c r="BK616" s="294"/>
      <c r="BL616" s="294"/>
      <c r="BM616" s="294"/>
      <c r="BN616" s="294"/>
      <c r="BO616" s="294"/>
      <c r="BP616" s="1"/>
      <c r="BQ616" s="294"/>
      <c r="BR616" s="17">
        <v>2</v>
      </c>
      <c r="BS616" s="1">
        <f t="shared" si="5295"/>
        <v>0</v>
      </c>
      <c r="BT616" s="17">
        <f t="shared" si="5296"/>
        <v>0</v>
      </c>
      <c r="BU616" s="294"/>
      <c r="BV616" s="294">
        <v>1</v>
      </c>
      <c r="BW616" s="294"/>
      <c r="BX616" s="294"/>
      <c r="BY616" s="294"/>
      <c r="BZ616" s="294"/>
      <c r="CA616" s="294"/>
      <c r="CB616" s="294"/>
      <c r="CC616" s="294"/>
      <c r="CD616" s="1"/>
      <c r="CE616" s="1"/>
      <c r="CF616" s="1"/>
      <c r="CG616" s="294"/>
      <c r="CH616" s="1"/>
      <c r="CI616" s="1">
        <v>1</v>
      </c>
      <c r="CJ616" s="1"/>
      <c r="CK616" s="383"/>
      <c r="CL616" s="383"/>
      <c r="CM616" s="383"/>
      <c r="CN616" s="1">
        <f t="shared" si="5297"/>
        <v>0</v>
      </c>
      <c r="CO616" s="1">
        <f t="shared" si="5298"/>
        <v>0</v>
      </c>
      <c r="CP616" s="20">
        <f t="shared" si="5299"/>
        <v>2.5</v>
      </c>
      <c r="CQ616" s="351"/>
      <c r="CR616" s="299">
        <f t="shared" si="5300"/>
        <v>1</v>
      </c>
      <c r="CS616" s="294"/>
      <c r="CT616" s="294"/>
      <c r="CU616" s="1"/>
      <c r="CV616" s="1"/>
      <c r="CW616" s="1">
        <v>1</v>
      </c>
      <c r="CX616" s="1"/>
      <c r="CY616" s="1">
        <v>1</v>
      </c>
      <c r="CZ616" s="294">
        <v>3</v>
      </c>
      <c r="DA616" s="17">
        <f t="shared" si="5301"/>
        <v>1</v>
      </c>
      <c r="DB616" s="359">
        <f t="shared" si="5302"/>
        <v>4</v>
      </c>
      <c r="DC616" s="359">
        <f t="shared" si="5303"/>
        <v>2</v>
      </c>
      <c r="DD616" s="294"/>
      <c r="DE616" s="294"/>
      <c r="DF616" s="294"/>
      <c r="DG616" s="294"/>
      <c r="DH616" s="294">
        <v>4</v>
      </c>
      <c r="DI616" s="294">
        <v>4</v>
      </c>
      <c r="DJ616" s="294"/>
      <c r="DK616" s="294"/>
      <c r="DL616" s="294"/>
      <c r="DM616" s="294"/>
      <c r="DN616" s="294">
        <f t="shared" si="5331"/>
        <v>29</v>
      </c>
      <c r="DO616" s="1"/>
      <c r="DP616" s="1"/>
      <c r="DQ616" s="17">
        <f t="shared" si="5304"/>
        <v>0</v>
      </c>
      <c r="DR616" s="17">
        <f t="shared" si="5305"/>
        <v>0</v>
      </c>
      <c r="DS616" s="17">
        <f t="shared" si="5306"/>
        <v>0</v>
      </c>
      <c r="DT616" s="17">
        <f t="shared" si="5307"/>
        <v>0</v>
      </c>
      <c r="DU616" s="17">
        <f t="shared" si="5308"/>
        <v>0</v>
      </c>
      <c r="DV616" s="17">
        <f t="shared" si="5309"/>
        <v>0</v>
      </c>
      <c r="DW616" s="1"/>
      <c r="DX616" s="1"/>
      <c r="DY616" s="20">
        <f t="shared" si="5310"/>
        <v>0</v>
      </c>
      <c r="DZ616" s="20">
        <f t="shared" si="5311"/>
        <v>0</v>
      </c>
      <c r="EA616" s="20">
        <f t="shared" si="5312"/>
        <v>0</v>
      </c>
      <c r="EB616" s="20">
        <f t="shared" si="5313"/>
        <v>0</v>
      </c>
      <c r="EC616" s="18">
        <f t="shared" si="5314"/>
        <v>1</v>
      </c>
      <c r="ED616" s="19">
        <f t="shared" si="5315"/>
        <v>3</v>
      </c>
      <c r="EE616" s="19">
        <f t="shared" si="5316"/>
        <v>0</v>
      </c>
      <c r="EF616" s="1">
        <f t="shared" si="5317"/>
        <v>0</v>
      </c>
      <c r="EG616" s="18">
        <f t="shared" si="5318"/>
        <v>5</v>
      </c>
      <c r="EH616" s="341"/>
      <c r="EI616" s="294"/>
      <c r="EJ616" s="294"/>
      <c r="EK616" s="294"/>
      <c r="EL616" s="19">
        <v>1</v>
      </c>
      <c r="EM616" s="19"/>
      <c r="EN616" s="19"/>
      <c r="EO616" s="366"/>
      <c r="EP616" s="366"/>
      <c r="EQ616" s="374"/>
      <c r="ER616" s="374"/>
      <c r="ES616" s="374"/>
      <c r="ET616" s="374"/>
      <c r="EU616" s="18">
        <f t="shared" si="5319"/>
        <v>5</v>
      </c>
      <c r="EV616" s="18">
        <f t="shared" si="5320"/>
        <v>2</v>
      </c>
      <c r="EW616" s="341">
        <v>1</v>
      </c>
      <c r="EX616" s="341"/>
      <c r="EY616" s="341">
        <v>5</v>
      </c>
      <c r="EZ616" s="365">
        <f t="shared" si="5327"/>
        <v>0</v>
      </c>
      <c r="FA616" s="294"/>
      <c r="FB616" s="294"/>
      <c r="FC616" s="294"/>
      <c r="FD616" s="300"/>
      <c r="FE616" s="300"/>
      <c r="FF616" s="300"/>
      <c r="FG616" s="300"/>
      <c r="FH616" s="300"/>
      <c r="FI616" s="300"/>
      <c r="FJ616" s="300"/>
      <c r="FK616" s="294"/>
      <c r="FL616" s="294"/>
      <c r="FM616" s="294"/>
      <c r="FN616" s="294"/>
      <c r="FO616" s="294"/>
      <c r="FP616" s="20">
        <f t="shared" si="5328"/>
        <v>0</v>
      </c>
      <c r="FQ616" s="20">
        <f t="shared" si="5321"/>
        <v>0</v>
      </c>
      <c r="FR616" s="20">
        <f t="shared" si="5322"/>
        <v>0</v>
      </c>
      <c r="FS616" s="20">
        <f t="shared" si="5323"/>
        <v>0</v>
      </c>
      <c r="FT616" s="20">
        <f t="shared" si="5324"/>
        <v>0</v>
      </c>
      <c r="FU616" s="20">
        <f t="shared" si="5325"/>
        <v>0</v>
      </c>
      <c r="FV616" s="20">
        <f t="shared" si="5326"/>
        <v>0</v>
      </c>
      <c r="FW616" s="294"/>
    </row>
    <row r="617" spans="1:180" s="301" customFormat="1" ht="27.75" customHeight="1">
      <c r="A617" s="295"/>
      <c r="B617" s="296" t="s">
        <v>584</v>
      </c>
      <c r="C617" s="296" t="str">
        <f t="shared" si="5329"/>
        <v>2B</v>
      </c>
      <c r="D617" s="48" t="s">
        <v>53</v>
      </c>
      <c r="E617" s="296" t="str">
        <f t="shared" ref="E617:E618" si="5333">D617</f>
        <v>LT7,5</v>
      </c>
      <c r="F617" s="296">
        <v>29</v>
      </c>
      <c r="G617" s="296">
        <f t="shared" ref="G617:G618" si="5334">F617</f>
        <v>29</v>
      </c>
      <c r="H617" s="297"/>
      <c r="I617" s="297"/>
      <c r="J617" s="294"/>
      <c r="K617" s="294"/>
      <c r="L617" s="294"/>
      <c r="M617" s="294"/>
      <c r="N617" s="297"/>
      <c r="O617" s="297"/>
      <c r="P617" s="1"/>
      <c r="Q617" s="16"/>
      <c r="R617" s="1"/>
      <c r="S617" s="294"/>
      <c r="T617" s="294"/>
      <c r="U617" s="294"/>
      <c r="V617" s="294"/>
      <c r="W617" s="294"/>
      <c r="X617" s="294"/>
      <c r="Y617" s="294"/>
      <c r="Z617" s="294"/>
      <c r="AA617" s="294"/>
      <c r="AB617" s="294"/>
      <c r="AC617" s="1">
        <f t="shared" ref="AC617:AC618" si="5335">+IF(S617=1,1,0)+IF(T617=1,1,0)</f>
        <v>0</v>
      </c>
      <c r="AD617" s="1">
        <f t="shared" ref="AD617:AD618" si="5336">+IF(U617=1,1,0)+IF(V617=1,1,0)</f>
        <v>0</v>
      </c>
      <c r="AE617" s="1">
        <f t="shared" ref="AE617:AE618" si="5337">+IF(W617=1,1,0)+IF(X617=1,1,0)</f>
        <v>0</v>
      </c>
      <c r="AF617" s="1">
        <f t="shared" ref="AF617:AF618" si="5338">+IF(Y617=1,1,0)+IF(Z617=1,1,0)</f>
        <v>0</v>
      </c>
      <c r="AG617" s="1">
        <f t="shared" ref="AG617:AG618" si="5339">+IF(AA617=1,1,0)</f>
        <v>0</v>
      </c>
      <c r="AH617" s="1">
        <f t="shared" ref="AH617:AH618" si="5340">+IF(AB617=1,1,0)</f>
        <v>0</v>
      </c>
      <c r="AI617" s="1">
        <f t="shared" ref="AI617:AI618" si="5341">+IF(S617=2,1,0)+IF(T617=2,1,0)</f>
        <v>0</v>
      </c>
      <c r="AJ617" s="1">
        <f t="shared" ref="AJ617:AJ618" si="5342">+IF(U617=2,1,0)+IF(V617=2,1,0)</f>
        <v>0</v>
      </c>
      <c r="AK617" s="1">
        <f t="shared" ref="AK617:AK618" si="5343">+IF(X617=2,1,0)+IF(W617=2,1,0)</f>
        <v>0</v>
      </c>
      <c r="AL617" s="1">
        <f t="shared" ref="AL617:AL618" si="5344">+IF(Y617=2,1,0)+IF(Z617=2,1,0)</f>
        <v>0</v>
      </c>
      <c r="AM617" s="1">
        <f t="shared" ref="AM617:AM618" si="5345">+IF(AA617=2,1,0)</f>
        <v>0</v>
      </c>
      <c r="AN617" s="1">
        <f t="shared" ref="AN617:AN618" si="5346">+IF(AB617=2,1,0)</f>
        <v>0</v>
      </c>
      <c r="AO617" s="294"/>
      <c r="AP617" s="294"/>
      <c r="AQ617" s="294"/>
      <c r="AR617" s="294"/>
      <c r="AS617" s="298">
        <f t="shared" si="5291"/>
        <v>0</v>
      </c>
      <c r="AT617" s="298">
        <f t="shared" si="5292"/>
        <v>0</v>
      </c>
      <c r="AU617" s="298">
        <f t="shared" si="5293"/>
        <v>0</v>
      </c>
      <c r="AV617" s="298">
        <f t="shared" si="5294"/>
        <v>0</v>
      </c>
      <c r="AW617" s="294"/>
      <c r="AX617" s="294"/>
      <c r="AY617" s="294"/>
      <c r="AZ617" s="294"/>
      <c r="BA617" s="294"/>
      <c r="BB617" s="294"/>
      <c r="BC617" s="294"/>
      <c r="BD617" s="294"/>
      <c r="BE617" s="294"/>
      <c r="BF617" s="294"/>
      <c r="BG617" s="294"/>
      <c r="BH617" s="294"/>
      <c r="BI617" s="294">
        <v>1</v>
      </c>
      <c r="BJ617" s="294"/>
      <c r="BK617" s="294"/>
      <c r="BL617" s="294"/>
      <c r="BM617" s="294"/>
      <c r="BN617" s="294"/>
      <c r="BO617" s="294"/>
      <c r="BP617" s="1"/>
      <c r="BQ617" s="294"/>
      <c r="BR617" s="17">
        <v>2</v>
      </c>
      <c r="BS617" s="1">
        <f t="shared" si="5295"/>
        <v>0</v>
      </c>
      <c r="BT617" s="17">
        <f t="shared" ref="BT617:BT618" si="5347">+BS617*2</f>
        <v>0</v>
      </c>
      <c r="BU617" s="294"/>
      <c r="BV617" s="294">
        <v>1</v>
      </c>
      <c r="BW617" s="294"/>
      <c r="BX617" s="294"/>
      <c r="BY617" s="294"/>
      <c r="BZ617" s="294"/>
      <c r="CA617" s="294"/>
      <c r="CB617" s="294"/>
      <c r="CC617" s="294"/>
      <c r="CD617" s="1"/>
      <c r="CE617" s="1"/>
      <c r="CF617" s="1"/>
      <c r="CG617" s="294"/>
      <c r="CH617" s="1">
        <v>1</v>
      </c>
      <c r="CI617" s="1"/>
      <c r="CJ617" s="1"/>
      <c r="CK617" s="383"/>
      <c r="CL617" s="383"/>
      <c r="CM617" s="383"/>
      <c r="CN617" s="1">
        <f t="shared" si="5297"/>
        <v>0</v>
      </c>
      <c r="CO617" s="1">
        <f t="shared" si="5298"/>
        <v>0</v>
      </c>
      <c r="CP617" s="20">
        <f t="shared" si="5299"/>
        <v>2.5</v>
      </c>
      <c r="CQ617" s="351"/>
      <c r="CR617" s="299">
        <f t="shared" si="5300"/>
        <v>1</v>
      </c>
      <c r="CS617" s="294"/>
      <c r="CT617" s="294">
        <v>1</v>
      </c>
      <c r="CU617" s="1"/>
      <c r="CV617" s="1"/>
      <c r="CW617" s="1">
        <v>1</v>
      </c>
      <c r="CX617" s="1"/>
      <c r="CY617" s="1">
        <v>1</v>
      </c>
      <c r="CZ617" s="294">
        <v>4</v>
      </c>
      <c r="DA617" s="17">
        <f t="shared" ref="DA617:DA618" si="5348">+CY617</f>
        <v>1</v>
      </c>
      <c r="DB617" s="359">
        <f t="shared" si="5302"/>
        <v>5</v>
      </c>
      <c r="DC617" s="359">
        <f t="shared" si="5303"/>
        <v>2</v>
      </c>
      <c r="DD617" s="294"/>
      <c r="DE617" s="294"/>
      <c r="DF617" s="294"/>
      <c r="DG617" s="294"/>
      <c r="DH617" s="294">
        <v>4</v>
      </c>
      <c r="DI617" s="294">
        <v>4</v>
      </c>
      <c r="DJ617" s="294"/>
      <c r="DK617" s="294"/>
      <c r="DL617" s="294"/>
      <c r="DM617" s="294"/>
      <c r="DN617" s="294">
        <f t="shared" si="5331"/>
        <v>29</v>
      </c>
      <c r="DO617" s="1"/>
      <c r="DP617" s="1"/>
      <c r="DQ617" s="17">
        <f t="shared" si="5304"/>
        <v>0</v>
      </c>
      <c r="DR617" s="17">
        <f t="shared" si="5305"/>
        <v>0</v>
      </c>
      <c r="DS617" s="17">
        <f t="shared" si="5306"/>
        <v>0</v>
      </c>
      <c r="DT617" s="17">
        <f t="shared" si="5307"/>
        <v>0</v>
      </c>
      <c r="DU617" s="17">
        <f t="shared" si="5308"/>
        <v>0</v>
      </c>
      <c r="DV617" s="17">
        <f t="shared" si="5309"/>
        <v>0</v>
      </c>
      <c r="DW617" s="1"/>
      <c r="DX617" s="1"/>
      <c r="DY617" s="20">
        <f t="shared" si="5310"/>
        <v>0</v>
      </c>
      <c r="DZ617" s="20">
        <f t="shared" si="5311"/>
        <v>0</v>
      </c>
      <c r="EA617" s="20">
        <f t="shared" si="5312"/>
        <v>0</v>
      </c>
      <c r="EB617" s="20">
        <f t="shared" si="5313"/>
        <v>0</v>
      </c>
      <c r="EC617" s="18">
        <f t="shared" si="5314"/>
        <v>0</v>
      </c>
      <c r="ED617" s="19">
        <f t="shared" ref="ED617:ED618" si="5349">+IF(EC617&lt;&gt;0,EC617*3,0)</f>
        <v>0</v>
      </c>
      <c r="EE617" s="19">
        <f t="shared" si="5316"/>
        <v>3</v>
      </c>
      <c r="EF617" s="1">
        <f t="shared" si="5317"/>
        <v>4</v>
      </c>
      <c r="EG617" s="18">
        <f t="shared" si="5318"/>
        <v>5</v>
      </c>
      <c r="EH617" s="341"/>
      <c r="EI617" s="294"/>
      <c r="EJ617" s="294"/>
      <c r="EK617" s="294"/>
      <c r="EL617" s="19">
        <v>1</v>
      </c>
      <c r="EM617" s="19"/>
      <c r="EN617" s="19"/>
      <c r="EO617" s="366"/>
      <c r="EP617" s="366"/>
      <c r="EQ617" s="374"/>
      <c r="ER617" s="374"/>
      <c r="ES617" s="374"/>
      <c r="ET617" s="374"/>
      <c r="EU617" s="18">
        <f t="shared" si="5319"/>
        <v>6</v>
      </c>
      <c r="EV617" s="18">
        <f t="shared" si="5320"/>
        <v>2</v>
      </c>
      <c r="EW617" s="341">
        <v>1</v>
      </c>
      <c r="EX617" s="341"/>
      <c r="EY617" s="341">
        <v>5</v>
      </c>
      <c r="EZ617" s="365">
        <f t="shared" si="5327"/>
        <v>0</v>
      </c>
      <c r="FA617" s="294"/>
      <c r="FB617" s="294"/>
      <c r="FC617" s="294"/>
      <c r="FD617" s="300"/>
      <c r="FE617" s="300"/>
      <c r="FF617" s="300"/>
      <c r="FG617" s="300"/>
      <c r="FH617" s="300"/>
      <c r="FI617" s="300"/>
      <c r="FJ617" s="300"/>
      <c r="FK617" s="294"/>
      <c r="FL617" s="294"/>
      <c r="FM617" s="294"/>
      <c r="FN617" s="294"/>
      <c r="FO617" s="294"/>
      <c r="FP617" s="20">
        <f t="shared" si="5328"/>
        <v>0</v>
      </c>
      <c r="FQ617" s="20">
        <f t="shared" si="5321"/>
        <v>0</v>
      </c>
      <c r="FR617" s="20">
        <f t="shared" si="5322"/>
        <v>0</v>
      </c>
      <c r="FS617" s="20">
        <f t="shared" si="5323"/>
        <v>0</v>
      </c>
      <c r="FT617" s="20">
        <f t="shared" si="5324"/>
        <v>0</v>
      </c>
      <c r="FU617" s="20">
        <f t="shared" si="5325"/>
        <v>0</v>
      </c>
      <c r="FV617" s="20">
        <f t="shared" si="5326"/>
        <v>0</v>
      </c>
      <c r="FW617" s="294"/>
    </row>
    <row r="618" spans="1:180" s="301" customFormat="1" ht="27.75" customHeight="1">
      <c r="A618" s="295"/>
      <c r="B618" s="296" t="s">
        <v>585</v>
      </c>
      <c r="C618" s="296" t="str">
        <f t="shared" si="5329"/>
        <v>3B</v>
      </c>
      <c r="D618" s="48" t="s">
        <v>44</v>
      </c>
      <c r="E618" s="296" t="str">
        <f t="shared" si="5333"/>
        <v>LT8,5</v>
      </c>
      <c r="F618" s="296">
        <v>32</v>
      </c>
      <c r="G618" s="296">
        <f t="shared" si="5334"/>
        <v>32</v>
      </c>
      <c r="H618" s="297"/>
      <c r="I618" s="297"/>
      <c r="J618" s="294"/>
      <c r="K618" s="294"/>
      <c r="L618" s="294"/>
      <c r="M618" s="294"/>
      <c r="N618" s="297"/>
      <c r="O618" s="297"/>
      <c r="P618" s="1"/>
      <c r="Q618" s="16"/>
      <c r="R618" s="1"/>
      <c r="S618" s="294"/>
      <c r="T618" s="294"/>
      <c r="U618" s="294"/>
      <c r="V618" s="294"/>
      <c r="W618" s="294"/>
      <c r="X618" s="294"/>
      <c r="Y618" s="294"/>
      <c r="Z618" s="294"/>
      <c r="AA618" s="294"/>
      <c r="AB618" s="294"/>
      <c r="AC618" s="1">
        <f t="shared" si="5335"/>
        <v>0</v>
      </c>
      <c r="AD618" s="1">
        <f t="shared" si="5336"/>
        <v>0</v>
      </c>
      <c r="AE618" s="1">
        <f t="shared" si="5337"/>
        <v>0</v>
      </c>
      <c r="AF618" s="1">
        <f t="shared" si="5338"/>
        <v>0</v>
      </c>
      <c r="AG618" s="1">
        <f t="shared" si="5339"/>
        <v>0</v>
      </c>
      <c r="AH618" s="1">
        <f t="shared" si="5340"/>
        <v>0</v>
      </c>
      <c r="AI618" s="1">
        <f t="shared" si="5341"/>
        <v>0</v>
      </c>
      <c r="AJ618" s="1">
        <f t="shared" si="5342"/>
        <v>0</v>
      </c>
      <c r="AK618" s="1">
        <f t="shared" si="5343"/>
        <v>0</v>
      </c>
      <c r="AL618" s="1">
        <f t="shared" si="5344"/>
        <v>0</v>
      </c>
      <c r="AM618" s="1">
        <f t="shared" si="5345"/>
        <v>0</v>
      </c>
      <c r="AN618" s="1">
        <f t="shared" si="5346"/>
        <v>0</v>
      </c>
      <c r="AO618" s="294"/>
      <c r="AP618" s="294"/>
      <c r="AQ618" s="294"/>
      <c r="AR618" s="294"/>
      <c r="AS618" s="298">
        <f t="shared" si="5291"/>
        <v>0</v>
      </c>
      <c r="AT618" s="298">
        <f t="shared" si="5292"/>
        <v>0</v>
      </c>
      <c r="AU618" s="298">
        <f t="shared" si="5293"/>
        <v>0</v>
      </c>
      <c r="AV618" s="298">
        <f t="shared" si="5294"/>
        <v>0</v>
      </c>
      <c r="AW618" s="294"/>
      <c r="AX618" s="294"/>
      <c r="AY618" s="294"/>
      <c r="AZ618" s="294"/>
      <c r="BA618" s="294"/>
      <c r="BB618" s="294"/>
      <c r="BC618" s="294"/>
      <c r="BD618" s="294"/>
      <c r="BE618" s="294"/>
      <c r="BF618" s="294"/>
      <c r="BG618" s="294"/>
      <c r="BH618" s="294"/>
      <c r="BI618" s="294">
        <v>1</v>
      </c>
      <c r="BJ618" s="294"/>
      <c r="BK618" s="294"/>
      <c r="BL618" s="294"/>
      <c r="BM618" s="294"/>
      <c r="BN618" s="294"/>
      <c r="BO618" s="294"/>
      <c r="BP618" s="1"/>
      <c r="BQ618" s="294"/>
      <c r="BR618" s="17">
        <v>2</v>
      </c>
      <c r="BS618" s="1">
        <f t="shared" si="5295"/>
        <v>0</v>
      </c>
      <c r="BT618" s="17">
        <f t="shared" si="5347"/>
        <v>0</v>
      </c>
      <c r="BU618" s="294"/>
      <c r="BV618" s="294">
        <v>1</v>
      </c>
      <c r="BW618" s="294"/>
      <c r="BX618" s="294"/>
      <c r="BY618" s="294"/>
      <c r="BZ618" s="294"/>
      <c r="CA618" s="294"/>
      <c r="CB618" s="294"/>
      <c r="CC618" s="294"/>
      <c r="CD618" s="1"/>
      <c r="CE618" s="1"/>
      <c r="CF618" s="1"/>
      <c r="CG618" s="294"/>
      <c r="CH618" s="1"/>
      <c r="CI618" s="1">
        <v>1</v>
      </c>
      <c r="CJ618" s="1"/>
      <c r="CK618" s="383"/>
      <c r="CL618" s="383"/>
      <c r="CM618" s="383"/>
      <c r="CN618" s="1">
        <f t="shared" si="5297"/>
        <v>0</v>
      </c>
      <c r="CO618" s="1">
        <f t="shared" si="5298"/>
        <v>0</v>
      </c>
      <c r="CP618" s="20">
        <f t="shared" si="5299"/>
        <v>2.5</v>
      </c>
      <c r="CQ618" s="351"/>
      <c r="CR618" s="299">
        <f t="shared" si="5300"/>
        <v>1</v>
      </c>
      <c r="CS618" s="294"/>
      <c r="CT618" s="294">
        <v>1</v>
      </c>
      <c r="CU618" s="1"/>
      <c r="CV618" s="1"/>
      <c r="CW618" s="1">
        <v>2</v>
      </c>
      <c r="CX618" s="1"/>
      <c r="CY618" s="1">
        <v>1</v>
      </c>
      <c r="CZ618" s="294">
        <v>7</v>
      </c>
      <c r="DA618" s="17">
        <f t="shared" si="5348"/>
        <v>1</v>
      </c>
      <c r="DB618" s="359">
        <f t="shared" si="5302"/>
        <v>8</v>
      </c>
      <c r="DC618" s="359">
        <f t="shared" si="5303"/>
        <v>3</v>
      </c>
      <c r="DD618" s="294"/>
      <c r="DE618" s="294"/>
      <c r="DF618" s="294"/>
      <c r="DG618" s="294"/>
      <c r="DH618" s="294">
        <v>6</v>
      </c>
      <c r="DI618" s="294">
        <v>4</v>
      </c>
      <c r="DJ618" s="294"/>
      <c r="DK618" s="294"/>
      <c r="DL618" s="294"/>
      <c r="DM618" s="294"/>
      <c r="DN618" s="294">
        <f t="shared" si="5331"/>
        <v>32</v>
      </c>
      <c r="DO618" s="1"/>
      <c r="DP618" s="1"/>
      <c r="DQ618" s="17">
        <f t="shared" si="5304"/>
        <v>0</v>
      </c>
      <c r="DR618" s="17">
        <f t="shared" si="5305"/>
        <v>0</v>
      </c>
      <c r="DS618" s="17">
        <f t="shared" si="5306"/>
        <v>0</v>
      </c>
      <c r="DT618" s="17">
        <f t="shared" si="5307"/>
        <v>0</v>
      </c>
      <c r="DU618" s="17">
        <f t="shared" si="5308"/>
        <v>0</v>
      </c>
      <c r="DV618" s="17">
        <f t="shared" si="5309"/>
        <v>0</v>
      </c>
      <c r="DW618" s="1"/>
      <c r="DX618" s="1"/>
      <c r="DY618" s="20">
        <f t="shared" si="5310"/>
        <v>0</v>
      </c>
      <c r="DZ618" s="20">
        <f t="shared" si="5311"/>
        <v>0</v>
      </c>
      <c r="EA618" s="20">
        <f t="shared" si="5312"/>
        <v>0</v>
      </c>
      <c r="EB618" s="20">
        <f t="shared" si="5313"/>
        <v>0</v>
      </c>
      <c r="EC618" s="18">
        <f t="shared" si="5314"/>
        <v>0</v>
      </c>
      <c r="ED618" s="19">
        <f t="shared" si="5349"/>
        <v>0</v>
      </c>
      <c r="EE618" s="19">
        <f t="shared" si="5316"/>
        <v>3</v>
      </c>
      <c r="EF618" s="1">
        <f t="shared" si="5317"/>
        <v>4</v>
      </c>
      <c r="EG618" s="18">
        <f t="shared" si="5318"/>
        <v>5</v>
      </c>
      <c r="EH618" s="341"/>
      <c r="EI618" s="294"/>
      <c r="EJ618" s="294"/>
      <c r="EK618" s="294"/>
      <c r="EL618" s="19">
        <v>1</v>
      </c>
      <c r="EM618" s="19"/>
      <c r="EN618" s="19"/>
      <c r="EO618" s="366"/>
      <c r="EP618" s="366"/>
      <c r="EQ618" s="374">
        <v>2</v>
      </c>
      <c r="ER618" s="374"/>
      <c r="ES618" s="374"/>
      <c r="ET618" s="374"/>
      <c r="EU618" s="18">
        <f t="shared" si="5319"/>
        <v>9</v>
      </c>
      <c r="EV618" s="18">
        <f t="shared" si="5320"/>
        <v>2</v>
      </c>
      <c r="EW618" s="341">
        <v>1</v>
      </c>
      <c r="EX618" s="341"/>
      <c r="EY618" s="341">
        <v>5</v>
      </c>
      <c r="EZ618" s="365">
        <f t="shared" si="5327"/>
        <v>0</v>
      </c>
      <c r="FA618" s="294"/>
      <c r="FB618" s="294"/>
      <c r="FC618" s="294"/>
      <c r="FD618" s="300"/>
      <c r="FE618" s="300"/>
      <c r="FF618" s="300"/>
      <c r="FG618" s="300"/>
      <c r="FH618" s="300"/>
      <c r="FI618" s="300"/>
      <c r="FJ618" s="300"/>
      <c r="FK618" s="294"/>
      <c r="FL618" s="294"/>
      <c r="FM618" s="294"/>
      <c r="FN618" s="294"/>
      <c r="FO618" s="294"/>
      <c r="FP618" s="20">
        <f t="shared" si="5328"/>
        <v>0</v>
      </c>
      <c r="FQ618" s="20">
        <f t="shared" si="5321"/>
        <v>0</v>
      </c>
      <c r="FR618" s="20">
        <f t="shared" si="5322"/>
        <v>0</v>
      </c>
      <c r="FS618" s="20">
        <f t="shared" si="5323"/>
        <v>0</v>
      </c>
      <c r="FT618" s="20">
        <f t="shared" si="5324"/>
        <v>0</v>
      </c>
      <c r="FU618" s="20">
        <f t="shared" si="5325"/>
        <v>0</v>
      </c>
      <c r="FV618" s="20">
        <f t="shared" si="5326"/>
        <v>0</v>
      </c>
      <c r="FW618" s="294"/>
    </row>
    <row r="619" spans="1:180" s="301" customFormat="1" ht="27.75" customHeight="1">
      <c r="A619" s="295"/>
      <c r="B619" s="296" t="s">
        <v>586</v>
      </c>
      <c r="C619" s="296" t="str">
        <f t="shared" si="5329"/>
        <v>4B</v>
      </c>
      <c r="D619" s="48" t="s">
        <v>187</v>
      </c>
      <c r="E619" s="296" t="str">
        <f t="shared" ref="E619:E620" si="5350">D619</f>
        <v>2LT8,5</v>
      </c>
      <c r="F619" s="296">
        <v>35</v>
      </c>
      <c r="G619" s="296">
        <f t="shared" ref="G619:G620" si="5351">F619</f>
        <v>35</v>
      </c>
      <c r="H619" s="297"/>
      <c r="I619" s="297"/>
      <c r="J619" s="294"/>
      <c r="K619" s="294"/>
      <c r="L619" s="294"/>
      <c r="M619" s="294"/>
      <c r="N619" s="297"/>
      <c r="O619" s="297"/>
      <c r="P619" s="1"/>
      <c r="Q619" s="16"/>
      <c r="R619" s="1"/>
      <c r="S619" s="294"/>
      <c r="T619" s="294"/>
      <c r="U619" s="294"/>
      <c r="V619" s="294"/>
      <c r="W619" s="294"/>
      <c r="X619" s="294"/>
      <c r="Y619" s="294"/>
      <c r="Z619" s="294"/>
      <c r="AA619" s="294"/>
      <c r="AB619" s="294"/>
      <c r="AC619" s="1">
        <f t="shared" ref="AC619:AC620" si="5352">+IF(S619=1,1,0)+IF(T619=1,1,0)</f>
        <v>0</v>
      </c>
      <c r="AD619" s="1">
        <f t="shared" ref="AD619:AD620" si="5353">+IF(U619=1,1,0)+IF(V619=1,1,0)</f>
        <v>0</v>
      </c>
      <c r="AE619" s="1">
        <f t="shared" ref="AE619:AE620" si="5354">+IF(W619=1,1,0)+IF(X619=1,1,0)</f>
        <v>0</v>
      </c>
      <c r="AF619" s="1">
        <f t="shared" ref="AF619:AF620" si="5355">+IF(Y619=1,1,0)+IF(Z619=1,1,0)</f>
        <v>0</v>
      </c>
      <c r="AG619" s="1">
        <f t="shared" ref="AG619:AG620" si="5356">+IF(AA619=1,1,0)</f>
        <v>0</v>
      </c>
      <c r="AH619" s="1">
        <f t="shared" ref="AH619:AH620" si="5357">+IF(AB619=1,1,0)</f>
        <v>0</v>
      </c>
      <c r="AI619" s="1">
        <f t="shared" ref="AI619:AI620" si="5358">+IF(S619=2,1,0)+IF(T619=2,1,0)</f>
        <v>0</v>
      </c>
      <c r="AJ619" s="1">
        <f t="shared" ref="AJ619:AJ620" si="5359">+IF(U619=2,1,0)+IF(V619=2,1,0)</f>
        <v>0</v>
      </c>
      <c r="AK619" s="1">
        <f t="shared" ref="AK619:AK620" si="5360">+IF(X619=2,1,0)+IF(W619=2,1,0)</f>
        <v>0</v>
      </c>
      <c r="AL619" s="1">
        <f t="shared" ref="AL619:AL620" si="5361">+IF(Y619=2,1,0)+IF(Z619=2,1,0)</f>
        <v>0</v>
      </c>
      <c r="AM619" s="1">
        <f t="shared" ref="AM619:AM620" si="5362">+IF(AA619=2,1,0)</f>
        <v>0</v>
      </c>
      <c r="AN619" s="1">
        <f t="shared" ref="AN619:AN620" si="5363">+IF(AB619=2,1,0)</f>
        <v>0</v>
      </c>
      <c r="AO619" s="294"/>
      <c r="AP619" s="294"/>
      <c r="AQ619" s="294"/>
      <c r="AR619" s="294"/>
      <c r="AS619" s="298">
        <f t="shared" si="5291"/>
        <v>0</v>
      </c>
      <c r="AT619" s="298">
        <f t="shared" si="5292"/>
        <v>0</v>
      </c>
      <c r="AU619" s="298">
        <f t="shared" si="5293"/>
        <v>0</v>
      </c>
      <c r="AV619" s="298">
        <f t="shared" si="5294"/>
        <v>0</v>
      </c>
      <c r="AW619" s="294"/>
      <c r="AX619" s="294"/>
      <c r="AY619" s="294"/>
      <c r="AZ619" s="294"/>
      <c r="BA619" s="294"/>
      <c r="BB619" s="294"/>
      <c r="BC619" s="294"/>
      <c r="BD619" s="294"/>
      <c r="BE619" s="294"/>
      <c r="BF619" s="294"/>
      <c r="BG619" s="294"/>
      <c r="BH619" s="294"/>
      <c r="BI619" s="294"/>
      <c r="BJ619" s="294"/>
      <c r="BK619" s="294"/>
      <c r="BL619" s="294">
        <v>1</v>
      </c>
      <c r="BM619" s="294">
        <v>1</v>
      </c>
      <c r="BN619" s="294"/>
      <c r="BO619" s="294"/>
      <c r="BP619" s="1"/>
      <c r="BQ619" s="294"/>
      <c r="BR619" s="17">
        <v>2</v>
      </c>
      <c r="BS619" s="1">
        <f t="shared" si="5295"/>
        <v>0</v>
      </c>
      <c r="BT619" s="17">
        <f t="shared" ref="BT619:BT620" si="5364">+BS619*2</f>
        <v>0</v>
      </c>
      <c r="BU619" s="294"/>
      <c r="BV619" s="294">
        <v>1</v>
      </c>
      <c r="BW619" s="294">
        <v>1</v>
      </c>
      <c r="BX619" s="294">
        <v>1</v>
      </c>
      <c r="BY619" s="294"/>
      <c r="BZ619" s="294">
        <v>1</v>
      </c>
      <c r="CA619" s="294"/>
      <c r="CB619" s="294"/>
      <c r="CC619" s="294"/>
      <c r="CD619" s="1"/>
      <c r="CE619" s="1"/>
      <c r="CF619" s="1"/>
      <c r="CG619" s="294"/>
      <c r="CH619" s="1"/>
      <c r="CI619" s="1">
        <v>1</v>
      </c>
      <c r="CJ619" s="1"/>
      <c r="CK619" s="383"/>
      <c r="CL619" s="383"/>
      <c r="CM619" s="383"/>
      <c r="CN619" s="1">
        <f t="shared" si="5297"/>
        <v>2</v>
      </c>
      <c r="CO619" s="1">
        <f t="shared" si="5298"/>
        <v>2</v>
      </c>
      <c r="CP619" s="20">
        <f t="shared" si="5299"/>
        <v>5</v>
      </c>
      <c r="CQ619" s="351"/>
      <c r="CR619" s="299">
        <f t="shared" si="5300"/>
        <v>1</v>
      </c>
      <c r="CS619" s="294"/>
      <c r="CT619" s="294">
        <v>1</v>
      </c>
      <c r="CU619" s="1"/>
      <c r="CV619" s="1"/>
      <c r="CW619" s="1">
        <v>1</v>
      </c>
      <c r="CX619" s="1"/>
      <c r="CY619" s="1">
        <v>1</v>
      </c>
      <c r="CZ619" s="294">
        <v>3</v>
      </c>
      <c r="DA619" s="17">
        <f t="shared" ref="DA619:DA620" si="5365">+CY619</f>
        <v>1</v>
      </c>
      <c r="DB619" s="359">
        <f t="shared" si="5302"/>
        <v>4</v>
      </c>
      <c r="DC619" s="359">
        <f t="shared" si="5303"/>
        <v>2</v>
      </c>
      <c r="DD619" s="294"/>
      <c r="DE619" s="294"/>
      <c r="DF619" s="294"/>
      <c r="DG619" s="294"/>
      <c r="DH619" s="294">
        <v>4</v>
      </c>
      <c r="DI619" s="294">
        <v>4</v>
      </c>
      <c r="DJ619" s="294"/>
      <c r="DK619" s="294"/>
      <c r="DL619" s="294"/>
      <c r="DM619" s="294"/>
      <c r="DN619" s="294">
        <f t="shared" si="5331"/>
        <v>35</v>
      </c>
      <c r="DO619" s="1"/>
      <c r="DP619" s="1"/>
      <c r="DQ619" s="17">
        <f t="shared" si="5304"/>
        <v>0</v>
      </c>
      <c r="DR619" s="17">
        <f t="shared" si="5305"/>
        <v>0</v>
      </c>
      <c r="DS619" s="17">
        <f t="shared" si="5306"/>
        <v>0</v>
      </c>
      <c r="DT619" s="17">
        <f t="shared" si="5307"/>
        <v>0</v>
      </c>
      <c r="DU619" s="17">
        <f t="shared" si="5308"/>
        <v>0</v>
      </c>
      <c r="DV619" s="17">
        <f t="shared" si="5309"/>
        <v>0</v>
      </c>
      <c r="DW619" s="1"/>
      <c r="DX619" s="1"/>
      <c r="DY619" s="20">
        <f t="shared" si="5310"/>
        <v>0</v>
      </c>
      <c r="DZ619" s="20">
        <f t="shared" si="5311"/>
        <v>0</v>
      </c>
      <c r="EA619" s="20">
        <f t="shared" si="5312"/>
        <v>0</v>
      </c>
      <c r="EB619" s="20">
        <f t="shared" si="5313"/>
        <v>0</v>
      </c>
      <c r="EC619" s="18">
        <f t="shared" si="5314"/>
        <v>0</v>
      </c>
      <c r="ED619" s="19">
        <f t="shared" ref="ED619:ED620" si="5366">+IF(EC619&lt;&gt;0,EC619*3,0)</f>
        <v>0</v>
      </c>
      <c r="EE619" s="19">
        <f t="shared" si="5316"/>
        <v>3</v>
      </c>
      <c r="EF619" s="1">
        <f t="shared" si="5317"/>
        <v>4</v>
      </c>
      <c r="EG619" s="18">
        <f t="shared" si="5318"/>
        <v>5</v>
      </c>
      <c r="EH619" s="341"/>
      <c r="EI619" s="294"/>
      <c r="EJ619" s="294"/>
      <c r="EK619" s="294"/>
      <c r="EL619" s="19"/>
      <c r="EM619" s="19"/>
      <c r="EN619" s="19">
        <v>1</v>
      </c>
      <c r="EO619" s="366"/>
      <c r="EP619" s="366"/>
      <c r="EQ619" s="374"/>
      <c r="ER619" s="374"/>
      <c r="ES619" s="374"/>
      <c r="ET619" s="374"/>
      <c r="EU619" s="18">
        <f t="shared" si="5319"/>
        <v>5</v>
      </c>
      <c r="EV619" s="18">
        <f t="shared" si="5320"/>
        <v>4</v>
      </c>
      <c r="EW619" s="341">
        <v>2</v>
      </c>
      <c r="EX619" s="341">
        <v>2</v>
      </c>
      <c r="EY619" s="341">
        <v>5</v>
      </c>
      <c r="EZ619" s="365">
        <f t="shared" si="5327"/>
        <v>0.5</v>
      </c>
      <c r="FA619" s="294"/>
      <c r="FB619" s="294"/>
      <c r="FC619" s="294"/>
      <c r="FD619" s="300"/>
      <c r="FE619" s="300"/>
      <c r="FF619" s="300"/>
      <c r="FG619" s="300"/>
      <c r="FH619" s="300"/>
      <c r="FI619" s="300"/>
      <c r="FJ619" s="300"/>
      <c r="FK619" s="294"/>
      <c r="FL619" s="294"/>
      <c r="FM619" s="294"/>
      <c r="FN619" s="294"/>
      <c r="FO619" s="294"/>
      <c r="FP619" s="20">
        <f t="shared" si="5328"/>
        <v>0</v>
      </c>
      <c r="FQ619" s="20">
        <f t="shared" si="5321"/>
        <v>0</v>
      </c>
      <c r="FR619" s="20">
        <f t="shared" si="5322"/>
        <v>0</v>
      </c>
      <c r="FS619" s="20">
        <f t="shared" si="5323"/>
        <v>0</v>
      </c>
      <c r="FT619" s="20">
        <f t="shared" si="5324"/>
        <v>0</v>
      </c>
      <c r="FU619" s="20">
        <f t="shared" si="5325"/>
        <v>0</v>
      </c>
      <c r="FV619" s="20">
        <f t="shared" si="5326"/>
        <v>0</v>
      </c>
      <c r="FW619" s="294"/>
    </row>
    <row r="620" spans="1:180" s="301" customFormat="1" ht="27.75" customHeight="1">
      <c r="A620" s="295"/>
      <c r="B620" s="296" t="s">
        <v>587</v>
      </c>
      <c r="C620" s="296" t="str">
        <f t="shared" si="5329"/>
        <v>5B</v>
      </c>
      <c r="D620" s="48" t="s">
        <v>44</v>
      </c>
      <c r="E620" s="296" t="str">
        <f t="shared" si="5350"/>
        <v>LT8,5</v>
      </c>
      <c r="F620" s="296">
        <v>26</v>
      </c>
      <c r="G620" s="296">
        <f t="shared" si="5351"/>
        <v>26</v>
      </c>
      <c r="H620" s="297"/>
      <c r="I620" s="297"/>
      <c r="J620" s="294"/>
      <c r="K620" s="294"/>
      <c r="L620" s="294"/>
      <c r="M620" s="294"/>
      <c r="N620" s="297"/>
      <c r="O620" s="297"/>
      <c r="P620" s="1"/>
      <c r="Q620" s="16"/>
      <c r="R620" s="1"/>
      <c r="S620" s="294"/>
      <c r="T620" s="294"/>
      <c r="U620" s="294"/>
      <c r="V620" s="294"/>
      <c r="W620" s="294"/>
      <c r="X620" s="294"/>
      <c r="Y620" s="294"/>
      <c r="Z620" s="294"/>
      <c r="AA620" s="294"/>
      <c r="AB620" s="294"/>
      <c r="AC620" s="1">
        <f t="shared" si="5352"/>
        <v>0</v>
      </c>
      <c r="AD620" s="1">
        <f t="shared" si="5353"/>
        <v>0</v>
      </c>
      <c r="AE620" s="1">
        <f t="shared" si="5354"/>
        <v>0</v>
      </c>
      <c r="AF620" s="1">
        <f t="shared" si="5355"/>
        <v>0</v>
      </c>
      <c r="AG620" s="1">
        <f t="shared" si="5356"/>
        <v>0</v>
      </c>
      <c r="AH620" s="1">
        <f t="shared" si="5357"/>
        <v>0</v>
      </c>
      <c r="AI620" s="1">
        <f t="shared" si="5358"/>
        <v>0</v>
      </c>
      <c r="AJ620" s="1">
        <f t="shared" si="5359"/>
        <v>0</v>
      </c>
      <c r="AK620" s="1">
        <f t="shared" si="5360"/>
        <v>0</v>
      </c>
      <c r="AL620" s="1">
        <f t="shared" si="5361"/>
        <v>0</v>
      </c>
      <c r="AM620" s="1">
        <f t="shared" si="5362"/>
        <v>0</v>
      </c>
      <c r="AN620" s="1">
        <f t="shared" si="5363"/>
        <v>0</v>
      </c>
      <c r="AO620" s="294"/>
      <c r="AP620" s="294"/>
      <c r="AQ620" s="294"/>
      <c r="AR620" s="294"/>
      <c r="AS620" s="298">
        <f t="shared" si="5291"/>
        <v>0</v>
      </c>
      <c r="AT620" s="298">
        <f t="shared" si="5292"/>
        <v>0</v>
      </c>
      <c r="AU620" s="298">
        <f t="shared" si="5293"/>
        <v>0</v>
      </c>
      <c r="AV620" s="298">
        <f t="shared" si="5294"/>
        <v>0</v>
      </c>
      <c r="AW620" s="294"/>
      <c r="AX620" s="294"/>
      <c r="AY620" s="294"/>
      <c r="AZ620" s="294"/>
      <c r="BA620" s="294"/>
      <c r="BB620" s="294"/>
      <c r="BC620" s="294"/>
      <c r="BD620" s="294"/>
      <c r="BE620" s="294"/>
      <c r="BF620" s="294"/>
      <c r="BG620" s="294"/>
      <c r="BH620" s="294"/>
      <c r="BI620" s="294">
        <v>1</v>
      </c>
      <c r="BJ620" s="294"/>
      <c r="BK620" s="294"/>
      <c r="BL620" s="294"/>
      <c r="BM620" s="294"/>
      <c r="BN620" s="294"/>
      <c r="BO620" s="294"/>
      <c r="BP620" s="1"/>
      <c r="BQ620" s="294"/>
      <c r="BR620" s="17">
        <v>2</v>
      </c>
      <c r="BS620" s="1">
        <f t="shared" si="5295"/>
        <v>0</v>
      </c>
      <c r="BT620" s="17">
        <f t="shared" si="5364"/>
        <v>0</v>
      </c>
      <c r="BU620" s="294"/>
      <c r="BV620" s="294">
        <v>1</v>
      </c>
      <c r="BW620" s="294"/>
      <c r="BX620" s="294"/>
      <c r="BY620" s="294"/>
      <c r="BZ620" s="294"/>
      <c r="CA620" s="294"/>
      <c r="CB620" s="294"/>
      <c r="CC620" s="294"/>
      <c r="CD620" s="1"/>
      <c r="CE620" s="1"/>
      <c r="CF620" s="1"/>
      <c r="CG620" s="294"/>
      <c r="CH620" s="1"/>
      <c r="CI620" s="1">
        <v>1</v>
      </c>
      <c r="CJ620" s="1"/>
      <c r="CK620" s="383"/>
      <c r="CL620" s="383"/>
      <c r="CM620" s="383"/>
      <c r="CN620" s="1">
        <f t="shared" si="5297"/>
        <v>0</v>
      </c>
      <c r="CO620" s="1">
        <f t="shared" si="5298"/>
        <v>0</v>
      </c>
      <c r="CP620" s="20">
        <f t="shared" si="5299"/>
        <v>2.5</v>
      </c>
      <c r="CQ620" s="351"/>
      <c r="CR620" s="299">
        <f t="shared" si="5300"/>
        <v>1</v>
      </c>
      <c r="CS620" s="294"/>
      <c r="CT620" s="294"/>
      <c r="CU620" s="1"/>
      <c r="CV620" s="1"/>
      <c r="CW620" s="1"/>
      <c r="CX620" s="1"/>
      <c r="CY620" s="1"/>
      <c r="CZ620" s="294"/>
      <c r="DA620" s="17">
        <f t="shared" si="5365"/>
        <v>0</v>
      </c>
      <c r="DB620" s="359">
        <f t="shared" si="5302"/>
        <v>0</v>
      </c>
      <c r="DC620" s="359">
        <f t="shared" si="5303"/>
        <v>0</v>
      </c>
      <c r="DD620" s="294"/>
      <c r="DE620" s="294"/>
      <c r="DF620" s="294"/>
      <c r="DG620" s="294"/>
      <c r="DH620" s="294"/>
      <c r="DI620" s="294"/>
      <c r="DJ620" s="294"/>
      <c r="DK620" s="294"/>
      <c r="DL620" s="294"/>
      <c r="DM620" s="294"/>
      <c r="DN620" s="294">
        <f t="shared" si="5331"/>
        <v>26</v>
      </c>
      <c r="DO620" s="1"/>
      <c r="DP620" s="1"/>
      <c r="DQ620" s="17">
        <f t="shared" si="5304"/>
        <v>0</v>
      </c>
      <c r="DR620" s="17">
        <f t="shared" si="5305"/>
        <v>0</v>
      </c>
      <c r="DS620" s="17">
        <f t="shared" si="5306"/>
        <v>0</v>
      </c>
      <c r="DT620" s="17">
        <f t="shared" si="5307"/>
        <v>0</v>
      </c>
      <c r="DU620" s="17">
        <f t="shared" si="5308"/>
        <v>0</v>
      </c>
      <c r="DV620" s="17">
        <f t="shared" si="5309"/>
        <v>0</v>
      </c>
      <c r="DW620" s="1"/>
      <c r="DX620" s="1"/>
      <c r="DY620" s="20">
        <f t="shared" si="5310"/>
        <v>0</v>
      </c>
      <c r="DZ620" s="20">
        <f t="shared" si="5311"/>
        <v>0</v>
      </c>
      <c r="EA620" s="20">
        <f t="shared" si="5312"/>
        <v>0</v>
      </c>
      <c r="EB620" s="20">
        <f t="shared" si="5313"/>
        <v>0</v>
      </c>
      <c r="EC620" s="18">
        <f t="shared" si="5314"/>
        <v>0</v>
      </c>
      <c r="ED620" s="19">
        <f t="shared" si="5366"/>
        <v>0</v>
      </c>
      <c r="EE620" s="19">
        <f t="shared" si="5316"/>
        <v>0</v>
      </c>
      <c r="EF620" s="1">
        <f t="shared" si="5317"/>
        <v>0</v>
      </c>
      <c r="EG620" s="18">
        <f t="shared" si="5318"/>
        <v>0</v>
      </c>
      <c r="EH620" s="341"/>
      <c r="EI620" s="294"/>
      <c r="EJ620" s="294"/>
      <c r="EK620" s="294"/>
      <c r="EL620" s="19"/>
      <c r="EM620" s="19"/>
      <c r="EN620" s="19"/>
      <c r="EO620" s="366"/>
      <c r="EP620" s="366"/>
      <c r="EQ620" s="374"/>
      <c r="ER620" s="374"/>
      <c r="ES620" s="374"/>
      <c r="ET620" s="374"/>
      <c r="EU620" s="18">
        <f t="shared" si="5319"/>
        <v>0</v>
      </c>
      <c r="EV620" s="18">
        <f t="shared" si="5320"/>
        <v>2</v>
      </c>
      <c r="EW620" s="341">
        <v>1</v>
      </c>
      <c r="EX620" s="341"/>
      <c r="EY620" s="341"/>
      <c r="EZ620" s="365">
        <f t="shared" si="5327"/>
        <v>0</v>
      </c>
      <c r="FA620" s="294"/>
      <c r="FB620" s="294"/>
      <c r="FC620" s="294"/>
      <c r="FD620" s="300"/>
      <c r="FE620" s="300"/>
      <c r="FF620" s="300"/>
      <c r="FG620" s="300"/>
      <c r="FH620" s="300"/>
      <c r="FI620" s="300"/>
      <c r="FJ620" s="300"/>
      <c r="FK620" s="294"/>
      <c r="FL620" s="294"/>
      <c r="FM620" s="294"/>
      <c r="FN620" s="294"/>
      <c r="FO620" s="294"/>
      <c r="FP620" s="20">
        <f t="shared" si="5328"/>
        <v>0</v>
      </c>
      <c r="FQ620" s="20">
        <f t="shared" si="5321"/>
        <v>0</v>
      </c>
      <c r="FR620" s="20">
        <f t="shared" si="5322"/>
        <v>0</v>
      </c>
      <c r="FS620" s="20">
        <f t="shared" si="5323"/>
        <v>0</v>
      </c>
      <c r="FT620" s="20">
        <f t="shared" si="5324"/>
        <v>0</v>
      </c>
      <c r="FU620" s="20">
        <f t="shared" si="5325"/>
        <v>0</v>
      </c>
      <c r="FV620" s="20">
        <f t="shared" si="5326"/>
        <v>0</v>
      </c>
      <c r="FW620" s="294"/>
    </row>
    <row r="621" spans="1:180" s="301" customFormat="1" ht="27.75" customHeight="1">
      <c r="A621" s="295"/>
      <c r="B621" s="296" t="s">
        <v>588</v>
      </c>
      <c r="C621" s="296" t="s">
        <v>692</v>
      </c>
      <c r="D621" s="48" t="s">
        <v>44</v>
      </c>
      <c r="E621" s="296" t="str">
        <f t="shared" ref="E621" si="5367">D621</f>
        <v>LT8,5</v>
      </c>
      <c r="F621" s="296">
        <v>27</v>
      </c>
      <c r="G621" s="296">
        <f t="shared" ref="G621" si="5368">F621</f>
        <v>27</v>
      </c>
      <c r="H621" s="297"/>
      <c r="I621" s="297"/>
      <c r="J621" s="294"/>
      <c r="K621" s="294"/>
      <c r="L621" s="294"/>
      <c r="M621" s="294"/>
      <c r="N621" s="297"/>
      <c r="O621" s="297"/>
      <c r="P621" s="1"/>
      <c r="Q621" s="16"/>
      <c r="R621" s="1"/>
      <c r="S621" s="294"/>
      <c r="T621" s="294"/>
      <c r="U621" s="294"/>
      <c r="V621" s="294"/>
      <c r="W621" s="294"/>
      <c r="X621" s="294"/>
      <c r="Y621" s="294"/>
      <c r="Z621" s="294"/>
      <c r="AA621" s="294"/>
      <c r="AB621" s="294"/>
      <c r="AC621" s="1">
        <f t="shared" ref="AC621:AC628" si="5369">+IF(S621=1,1,0)+IF(T621=1,1,0)</f>
        <v>0</v>
      </c>
      <c r="AD621" s="1">
        <f t="shared" ref="AD621:AD628" si="5370">+IF(U621=1,1,0)+IF(V621=1,1,0)</f>
        <v>0</v>
      </c>
      <c r="AE621" s="1">
        <f t="shared" ref="AE621:AE628" si="5371">+IF(W621=1,1,0)+IF(X621=1,1,0)</f>
        <v>0</v>
      </c>
      <c r="AF621" s="1">
        <f t="shared" ref="AF621:AF628" si="5372">+IF(Y621=1,1,0)+IF(Z621=1,1,0)</f>
        <v>0</v>
      </c>
      <c r="AG621" s="1">
        <f t="shared" ref="AG621:AG628" si="5373">+IF(AA621=1,1,0)</f>
        <v>0</v>
      </c>
      <c r="AH621" s="1">
        <f t="shared" ref="AH621:AH628" si="5374">+IF(AB621=1,1,0)</f>
        <v>0</v>
      </c>
      <c r="AI621" s="1">
        <f t="shared" ref="AI621:AI628" si="5375">+IF(S621=2,1,0)+IF(T621=2,1,0)</f>
        <v>0</v>
      </c>
      <c r="AJ621" s="1">
        <f t="shared" ref="AJ621:AJ628" si="5376">+IF(U621=2,1,0)+IF(V621=2,1,0)</f>
        <v>0</v>
      </c>
      <c r="AK621" s="1">
        <f t="shared" ref="AK621:AK628" si="5377">+IF(X621=2,1,0)+IF(W621=2,1,0)</f>
        <v>0</v>
      </c>
      <c r="AL621" s="1">
        <f t="shared" ref="AL621:AL628" si="5378">+IF(Y621=2,1,0)+IF(Z621=2,1,0)</f>
        <v>0</v>
      </c>
      <c r="AM621" s="1">
        <f t="shared" ref="AM621:AM628" si="5379">+IF(AA621=2,1,0)</f>
        <v>0</v>
      </c>
      <c r="AN621" s="1">
        <f t="shared" ref="AN621:AN628" si="5380">+IF(AB621=2,1,0)</f>
        <v>0</v>
      </c>
      <c r="AO621" s="294"/>
      <c r="AP621" s="294"/>
      <c r="AQ621" s="294"/>
      <c r="AR621" s="294"/>
      <c r="AS621" s="298">
        <f t="shared" si="5291"/>
        <v>0</v>
      </c>
      <c r="AT621" s="298">
        <f t="shared" si="5292"/>
        <v>0</v>
      </c>
      <c r="AU621" s="298">
        <f t="shared" si="5293"/>
        <v>0</v>
      </c>
      <c r="AV621" s="298">
        <f t="shared" si="5294"/>
        <v>0</v>
      </c>
      <c r="AW621" s="294"/>
      <c r="AX621" s="294"/>
      <c r="AY621" s="294"/>
      <c r="AZ621" s="294"/>
      <c r="BA621" s="294"/>
      <c r="BB621" s="294"/>
      <c r="BC621" s="294"/>
      <c r="BD621" s="294"/>
      <c r="BE621" s="294"/>
      <c r="BF621" s="294"/>
      <c r="BG621" s="294"/>
      <c r="BH621" s="294"/>
      <c r="BI621" s="294"/>
      <c r="BJ621" s="294"/>
      <c r="BK621" s="294"/>
      <c r="BL621" s="294"/>
      <c r="BM621" s="294"/>
      <c r="BN621" s="294"/>
      <c r="BO621" s="294"/>
      <c r="BP621" s="1"/>
      <c r="BQ621" s="294"/>
      <c r="BR621" s="17">
        <v>1</v>
      </c>
      <c r="BS621" s="1">
        <f t="shared" si="5295"/>
        <v>0</v>
      </c>
      <c r="BT621" s="17">
        <f t="shared" ref="BT621:BT628" si="5381">+BS621*2</f>
        <v>0</v>
      </c>
      <c r="BU621" s="294"/>
      <c r="BV621" s="294">
        <v>1</v>
      </c>
      <c r="BW621" s="294"/>
      <c r="BX621" s="294"/>
      <c r="BY621" s="294"/>
      <c r="BZ621" s="294"/>
      <c r="CA621" s="294"/>
      <c r="CB621" s="294"/>
      <c r="CC621" s="294"/>
      <c r="CD621" s="1"/>
      <c r="CE621" s="1"/>
      <c r="CF621" s="1"/>
      <c r="CG621" s="294"/>
      <c r="CH621" s="1"/>
      <c r="CI621" s="1"/>
      <c r="CJ621" s="1"/>
      <c r="CK621" s="383"/>
      <c r="CL621" s="383"/>
      <c r="CM621" s="383"/>
      <c r="CN621" s="1">
        <f t="shared" si="5297"/>
        <v>0</v>
      </c>
      <c r="CO621" s="1">
        <f t="shared" si="5298"/>
        <v>0</v>
      </c>
      <c r="CP621" s="20">
        <f t="shared" si="5299"/>
        <v>0</v>
      </c>
      <c r="CQ621" s="351"/>
      <c r="CR621" s="299">
        <f t="shared" si="5300"/>
        <v>0</v>
      </c>
      <c r="CS621" s="294"/>
      <c r="CT621" s="294"/>
      <c r="CU621" s="1"/>
      <c r="CV621" s="1"/>
      <c r="CW621" s="1"/>
      <c r="CX621" s="1"/>
      <c r="CY621" s="1"/>
      <c r="CZ621" s="294"/>
      <c r="DA621" s="17">
        <f t="shared" ref="DA621:DA628" si="5382">+CY621</f>
        <v>0</v>
      </c>
      <c r="DB621" s="359">
        <f t="shared" si="5302"/>
        <v>0</v>
      </c>
      <c r="DC621" s="359">
        <f t="shared" si="5303"/>
        <v>0</v>
      </c>
      <c r="DD621" s="294"/>
      <c r="DE621" s="294"/>
      <c r="DF621" s="294"/>
      <c r="DG621" s="294"/>
      <c r="DH621" s="294"/>
      <c r="DI621" s="294"/>
      <c r="DJ621" s="294"/>
      <c r="DK621" s="294"/>
      <c r="DL621" s="294"/>
      <c r="DM621" s="294"/>
      <c r="DN621" s="294">
        <f t="shared" si="5331"/>
        <v>27</v>
      </c>
      <c r="DO621" s="1"/>
      <c r="DP621" s="1"/>
      <c r="DQ621" s="17">
        <f t="shared" si="5304"/>
        <v>0</v>
      </c>
      <c r="DR621" s="17">
        <f t="shared" si="5305"/>
        <v>0</v>
      </c>
      <c r="DS621" s="17">
        <f t="shared" si="5306"/>
        <v>0</v>
      </c>
      <c r="DT621" s="17">
        <f t="shared" si="5307"/>
        <v>0</v>
      </c>
      <c r="DU621" s="17">
        <f t="shared" si="5308"/>
        <v>0</v>
      </c>
      <c r="DV621" s="17">
        <f t="shared" si="5309"/>
        <v>0</v>
      </c>
      <c r="DW621" s="1"/>
      <c r="DX621" s="1"/>
      <c r="DY621" s="20">
        <f t="shared" si="5310"/>
        <v>0</v>
      </c>
      <c r="DZ621" s="20">
        <f t="shared" si="5311"/>
        <v>0</v>
      </c>
      <c r="EA621" s="20">
        <f t="shared" si="5312"/>
        <v>0</v>
      </c>
      <c r="EB621" s="20">
        <f t="shared" si="5313"/>
        <v>0</v>
      </c>
      <c r="EC621" s="18">
        <f t="shared" si="5314"/>
        <v>0</v>
      </c>
      <c r="ED621" s="19">
        <f t="shared" ref="ED621:ED628" si="5383">+IF(EC621&lt;&gt;0,EC621*3,0)</f>
        <v>0</v>
      </c>
      <c r="EE621" s="19">
        <f t="shared" si="5316"/>
        <v>0</v>
      </c>
      <c r="EF621" s="1">
        <f t="shared" si="5317"/>
        <v>0</v>
      </c>
      <c r="EG621" s="18">
        <f t="shared" si="5318"/>
        <v>0</v>
      </c>
      <c r="EH621" s="341"/>
      <c r="EI621" s="294"/>
      <c r="EJ621" s="294"/>
      <c r="EK621" s="294"/>
      <c r="EL621" s="19"/>
      <c r="EM621" s="19"/>
      <c r="EN621" s="19"/>
      <c r="EO621" s="366"/>
      <c r="EP621" s="366"/>
      <c r="EQ621" s="374"/>
      <c r="ER621" s="374"/>
      <c r="ES621" s="374"/>
      <c r="ET621" s="374"/>
      <c r="EU621" s="18">
        <f t="shared" si="5319"/>
        <v>0</v>
      </c>
      <c r="EV621" s="18">
        <f t="shared" si="5320"/>
        <v>0</v>
      </c>
      <c r="EW621" s="341">
        <v>1</v>
      </c>
      <c r="EX621" s="341">
        <v>1</v>
      </c>
      <c r="EY621" s="341"/>
      <c r="EZ621" s="365">
        <f t="shared" si="5327"/>
        <v>0</v>
      </c>
      <c r="FA621" s="294"/>
      <c r="FB621" s="294"/>
      <c r="FC621" s="294"/>
      <c r="FD621" s="300"/>
      <c r="FE621" s="300"/>
      <c r="FF621" s="300"/>
      <c r="FG621" s="300"/>
      <c r="FH621" s="300"/>
      <c r="FI621" s="300"/>
      <c r="FJ621" s="300"/>
      <c r="FK621" s="294"/>
      <c r="FL621" s="294"/>
      <c r="FM621" s="294"/>
      <c r="FN621" s="294"/>
      <c r="FO621" s="294"/>
      <c r="FP621" s="20">
        <f t="shared" si="5328"/>
        <v>0</v>
      </c>
      <c r="FQ621" s="20">
        <f t="shared" si="5321"/>
        <v>0</v>
      </c>
      <c r="FR621" s="20">
        <f t="shared" si="5322"/>
        <v>0</v>
      </c>
      <c r="FS621" s="20">
        <f t="shared" si="5323"/>
        <v>0</v>
      </c>
      <c r="FT621" s="20">
        <f t="shared" si="5324"/>
        <v>0</v>
      </c>
      <c r="FU621" s="20">
        <f t="shared" si="5325"/>
        <v>0</v>
      </c>
      <c r="FV621" s="20">
        <f t="shared" si="5326"/>
        <v>0</v>
      </c>
      <c r="FW621" s="294"/>
    </row>
    <row r="622" spans="1:180" ht="27.75" customHeight="1">
      <c r="A622" s="40"/>
      <c r="B622" s="41" t="s">
        <v>194</v>
      </c>
      <c r="C622" s="41" t="str">
        <f>B622</f>
        <v>Lộ 2</v>
      </c>
      <c r="D622" s="48"/>
      <c r="E622" s="48"/>
      <c r="F622" s="48"/>
      <c r="G622" s="48"/>
      <c r="H622" s="43"/>
      <c r="I622" s="43"/>
      <c r="J622" s="44"/>
      <c r="K622" s="44"/>
      <c r="L622" s="44"/>
      <c r="M622" s="44"/>
      <c r="N622" s="43"/>
      <c r="O622" s="43"/>
      <c r="P622" s="1"/>
      <c r="Q622" s="16"/>
      <c r="R622" s="1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1">
        <f t="shared" si="5369"/>
        <v>0</v>
      </c>
      <c r="AD622" s="1">
        <f t="shared" si="5370"/>
        <v>0</v>
      </c>
      <c r="AE622" s="1">
        <f t="shared" si="5371"/>
        <v>0</v>
      </c>
      <c r="AF622" s="1">
        <f t="shared" si="5372"/>
        <v>0</v>
      </c>
      <c r="AG622" s="1">
        <f t="shared" si="5373"/>
        <v>0</v>
      </c>
      <c r="AH622" s="1">
        <f t="shared" si="5374"/>
        <v>0</v>
      </c>
      <c r="AI622" s="1">
        <f t="shared" si="5375"/>
        <v>0</v>
      </c>
      <c r="AJ622" s="1">
        <f t="shared" si="5376"/>
        <v>0</v>
      </c>
      <c r="AK622" s="1">
        <f t="shared" si="5377"/>
        <v>0</v>
      </c>
      <c r="AL622" s="1">
        <f t="shared" si="5378"/>
        <v>0</v>
      </c>
      <c r="AM622" s="1">
        <f t="shared" si="5379"/>
        <v>0</v>
      </c>
      <c r="AN622" s="1">
        <f t="shared" si="5380"/>
        <v>0</v>
      </c>
      <c r="AO622" s="44"/>
      <c r="AP622" s="44"/>
      <c r="AQ622" s="44"/>
      <c r="AR622" s="44"/>
      <c r="AS622" s="122">
        <f t="shared" si="5291"/>
        <v>0</v>
      </c>
      <c r="AT622" s="122">
        <f t="shared" si="5292"/>
        <v>0</v>
      </c>
      <c r="AU622" s="122">
        <f t="shared" si="5293"/>
        <v>0</v>
      </c>
      <c r="AV622" s="122">
        <f t="shared" si="5294"/>
        <v>0</v>
      </c>
      <c r="AW622" s="44"/>
      <c r="AX622" s="294"/>
      <c r="AY622" s="294"/>
      <c r="AZ622" s="294"/>
      <c r="BA622" s="294"/>
      <c r="BB622" s="294"/>
      <c r="BC622" s="29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127"/>
      <c r="BO622" s="44"/>
      <c r="BP622" s="1"/>
      <c r="BQ622" s="44"/>
      <c r="BR622" s="17"/>
      <c r="BS622" s="1">
        <f t="shared" si="5295"/>
        <v>0</v>
      </c>
      <c r="BT622" s="17">
        <f t="shared" si="5381"/>
        <v>0</v>
      </c>
      <c r="BU622" s="44"/>
      <c r="BV622" s="44"/>
      <c r="BW622" s="44"/>
      <c r="BX622" s="44"/>
      <c r="BY622" s="44"/>
      <c r="BZ622" s="44"/>
      <c r="CA622" s="44"/>
      <c r="CB622" s="44"/>
      <c r="CC622" s="44"/>
      <c r="CD622" s="92"/>
      <c r="CE622" s="92"/>
      <c r="CF622" s="92"/>
      <c r="CG622" s="44"/>
      <c r="CH622" s="1"/>
      <c r="CI622" s="1"/>
      <c r="CJ622" s="1"/>
      <c r="CK622" s="383"/>
      <c r="CL622" s="383"/>
      <c r="CM622" s="383"/>
      <c r="CN622" s="1">
        <f t="shared" si="5297"/>
        <v>0</v>
      </c>
      <c r="CO622" s="1">
        <f t="shared" si="5298"/>
        <v>0</v>
      </c>
      <c r="CP622" s="20">
        <f t="shared" si="5299"/>
        <v>0</v>
      </c>
      <c r="CQ622" s="351"/>
      <c r="CR622" s="131">
        <f t="shared" si="5300"/>
        <v>0</v>
      </c>
      <c r="CS622" s="44"/>
      <c r="CT622" s="44"/>
      <c r="CU622" s="1"/>
      <c r="CV622" s="1"/>
      <c r="CW622" s="1"/>
      <c r="CX622" s="1"/>
      <c r="CY622" s="1"/>
      <c r="CZ622" s="44"/>
      <c r="DA622" s="17">
        <f t="shared" si="5382"/>
        <v>0</v>
      </c>
      <c r="DB622" s="359">
        <f t="shared" si="5302"/>
        <v>0</v>
      </c>
      <c r="DC622" s="359">
        <f t="shared" si="5303"/>
        <v>0</v>
      </c>
      <c r="DD622" s="44"/>
      <c r="DE622" s="44"/>
      <c r="DF622" s="44"/>
      <c r="DG622" s="44"/>
      <c r="DH622" s="44"/>
      <c r="DI622" s="44"/>
      <c r="DJ622" s="44"/>
      <c r="DK622" s="44"/>
      <c r="DL622" s="44"/>
      <c r="DM622" s="44"/>
      <c r="DN622" s="44"/>
      <c r="DO622" s="1"/>
      <c r="DP622" s="1"/>
      <c r="DQ622" s="17">
        <f t="shared" si="5304"/>
        <v>0</v>
      </c>
      <c r="DR622" s="17">
        <f t="shared" si="5305"/>
        <v>0</v>
      </c>
      <c r="DS622" s="17">
        <f t="shared" si="5306"/>
        <v>0</v>
      </c>
      <c r="DT622" s="17">
        <f t="shared" si="5307"/>
        <v>0</v>
      </c>
      <c r="DU622" s="17">
        <f t="shared" si="5308"/>
        <v>0</v>
      </c>
      <c r="DV622" s="17">
        <f t="shared" si="5309"/>
        <v>0</v>
      </c>
      <c r="DW622" s="1"/>
      <c r="DX622" s="1"/>
      <c r="DY622" s="20">
        <f t="shared" si="5310"/>
        <v>0</v>
      </c>
      <c r="DZ622" s="20">
        <f t="shared" si="5311"/>
        <v>0</v>
      </c>
      <c r="EA622" s="20">
        <f t="shared" si="5312"/>
        <v>0</v>
      </c>
      <c r="EB622" s="20">
        <f t="shared" si="5313"/>
        <v>0</v>
      </c>
      <c r="EC622" s="18">
        <f t="shared" si="5314"/>
        <v>0</v>
      </c>
      <c r="ED622" s="19">
        <f t="shared" si="5383"/>
        <v>0</v>
      </c>
      <c r="EE622" s="19">
        <f t="shared" si="5316"/>
        <v>0</v>
      </c>
      <c r="EF622" s="1">
        <f t="shared" si="5317"/>
        <v>0</v>
      </c>
      <c r="EG622" s="18">
        <f t="shared" si="5318"/>
        <v>0</v>
      </c>
      <c r="EH622" s="341"/>
      <c r="EI622" s="44"/>
      <c r="EJ622" s="44"/>
      <c r="EK622" s="44"/>
      <c r="EL622" s="93"/>
      <c r="EM622" s="93"/>
      <c r="EN622" s="93"/>
      <c r="EO622" s="366"/>
      <c r="EP622" s="366"/>
      <c r="EQ622" s="374"/>
      <c r="ER622" s="374"/>
      <c r="ES622" s="374"/>
      <c r="ET622" s="374"/>
      <c r="EU622" s="18">
        <f t="shared" si="5319"/>
        <v>0</v>
      </c>
      <c r="EV622" s="18">
        <f t="shared" si="5320"/>
        <v>0</v>
      </c>
      <c r="EW622" s="341"/>
      <c r="EX622" s="341"/>
      <c r="EY622" s="341"/>
      <c r="EZ622" s="365">
        <f t="shared" si="5327"/>
        <v>0</v>
      </c>
      <c r="FA622" s="44"/>
      <c r="FB622" s="44"/>
      <c r="FC622" s="44"/>
      <c r="FD622" s="45"/>
      <c r="FE622" s="45"/>
      <c r="FF622" s="45"/>
      <c r="FG622" s="300"/>
      <c r="FH622" s="45"/>
      <c r="FI622" s="45"/>
      <c r="FJ622" s="45"/>
      <c r="FK622" s="44"/>
      <c r="FL622" s="44"/>
      <c r="FM622" s="44"/>
      <c r="FN622" s="44"/>
      <c r="FO622" s="294"/>
      <c r="FP622" s="20">
        <f t="shared" si="5328"/>
        <v>0</v>
      </c>
      <c r="FQ622" s="20">
        <f t="shared" si="5321"/>
        <v>0</v>
      </c>
      <c r="FR622" s="20">
        <f t="shared" si="5322"/>
        <v>0</v>
      </c>
      <c r="FS622" s="20">
        <f t="shared" si="5323"/>
        <v>0</v>
      </c>
      <c r="FT622" s="20">
        <f t="shared" si="5324"/>
        <v>0</v>
      </c>
      <c r="FU622" s="20">
        <f t="shared" si="5325"/>
        <v>0</v>
      </c>
      <c r="FV622" s="20">
        <f t="shared" si="5326"/>
        <v>0</v>
      </c>
      <c r="FW622" s="44"/>
    </row>
    <row r="623" spans="1:180" ht="27.75" customHeight="1">
      <c r="A623" s="40"/>
      <c r="B623" s="48" t="s">
        <v>190</v>
      </c>
      <c r="C623" s="48" t="s">
        <v>27</v>
      </c>
      <c r="D623" s="48" t="s">
        <v>165</v>
      </c>
      <c r="E623" s="48" t="s">
        <v>165</v>
      </c>
      <c r="F623" s="48">
        <v>6</v>
      </c>
      <c r="G623" s="48">
        <v>6</v>
      </c>
      <c r="H623" s="43"/>
      <c r="I623" s="43"/>
      <c r="J623" s="44"/>
      <c r="K623" s="44"/>
      <c r="L623" s="44"/>
      <c r="M623" s="44"/>
      <c r="N623" s="43"/>
      <c r="O623" s="43"/>
      <c r="P623" s="1"/>
      <c r="Q623" s="16"/>
      <c r="R623" s="1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1">
        <f t="shared" si="5369"/>
        <v>0</v>
      </c>
      <c r="AD623" s="1">
        <f t="shared" si="5370"/>
        <v>0</v>
      </c>
      <c r="AE623" s="1">
        <f t="shared" si="5371"/>
        <v>0</v>
      </c>
      <c r="AF623" s="1">
        <f t="shared" si="5372"/>
        <v>0</v>
      </c>
      <c r="AG623" s="1">
        <f t="shared" si="5373"/>
        <v>0</v>
      </c>
      <c r="AH623" s="1">
        <f t="shared" si="5374"/>
        <v>0</v>
      </c>
      <c r="AI623" s="1">
        <f t="shared" si="5375"/>
        <v>0</v>
      </c>
      <c r="AJ623" s="1">
        <f t="shared" si="5376"/>
        <v>0</v>
      </c>
      <c r="AK623" s="1">
        <f t="shared" si="5377"/>
        <v>0</v>
      </c>
      <c r="AL623" s="1">
        <f t="shared" si="5378"/>
        <v>0</v>
      </c>
      <c r="AM623" s="1">
        <f t="shared" si="5379"/>
        <v>0</v>
      </c>
      <c r="AN623" s="1">
        <f t="shared" si="5380"/>
        <v>0</v>
      </c>
      <c r="AO623" s="44"/>
      <c r="AP623" s="44"/>
      <c r="AQ623" s="44"/>
      <c r="AR623" s="44"/>
      <c r="AS623" s="122">
        <f t="shared" si="5291"/>
        <v>0</v>
      </c>
      <c r="AT623" s="122">
        <f t="shared" si="5292"/>
        <v>0</v>
      </c>
      <c r="AU623" s="122">
        <f t="shared" si="5293"/>
        <v>0</v>
      </c>
      <c r="AV623" s="122">
        <f t="shared" si="5294"/>
        <v>0</v>
      </c>
      <c r="AW623" s="44"/>
      <c r="AX623" s="294"/>
      <c r="AY623" s="294"/>
      <c r="AZ623" s="294"/>
      <c r="BA623" s="294"/>
      <c r="BB623" s="294"/>
      <c r="BC623" s="29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127"/>
      <c r="BO623" s="44"/>
      <c r="BP623" s="1"/>
      <c r="BQ623" s="44"/>
      <c r="BR623" s="17">
        <v>1</v>
      </c>
      <c r="BS623" s="1">
        <f t="shared" si="5295"/>
        <v>0</v>
      </c>
      <c r="BT623" s="17">
        <f t="shared" si="5381"/>
        <v>0</v>
      </c>
      <c r="BU623" s="44"/>
      <c r="BV623" s="44">
        <v>1</v>
      </c>
      <c r="BW623" s="44"/>
      <c r="BX623" s="44"/>
      <c r="BY623" s="44"/>
      <c r="BZ623" s="44"/>
      <c r="CA623" s="44"/>
      <c r="CB623" s="44"/>
      <c r="CC623" s="44"/>
      <c r="CD623" s="92"/>
      <c r="CE623" s="92"/>
      <c r="CF623" s="92"/>
      <c r="CG623" s="44"/>
      <c r="CH623" s="1"/>
      <c r="CI623" s="1"/>
      <c r="CJ623" s="1"/>
      <c r="CK623" s="383"/>
      <c r="CL623" s="383"/>
      <c r="CM623" s="383"/>
      <c r="CN623" s="1">
        <f t="shared" si="5297"/>
        <v>0</v>
      </c>
      <c r="CO623" s="1">
        <f t="shared" si="5298"/>
        <v>0</v>
      </c>
      <c r="CP623" s="20">
        <f t="shared" si="5299"/>
        <v>0</v>
      </c>
      <c r="CQ623" s="351"/>
      <c r="CR623" s="131">
        <f t="shared" si="5300"/>
        <v>0</v>
      </c>
      <c r="CS623" s="44"/>
      <c r="CT623" s="44"/>
      <c r="CU623" s="1"/>
      <c r="CV623" s="1"/>
      <c r="CW623" s="1"/>
      <c r="CX623" s="1"/>
      <c r="CY623" s="1"/>
      <c r="CZ623" s="44"/>
      <c r="DA623" s="17">
        <f t="shared" si="5382"/>
        <v>0</v>
      </c>
      <c r="DB623" s="359">
        <f t="shared" si="5302"/>
        <v>0</v>
      </c>
      <c r="DC623" s="359">
        <f t="shared" si="5303"/>
        <v>0</v>
      </c>
      <c r="DD623" s="44"/>
      <c r="DE623" s="44"/>
      <c r="DF623" s="44"/>
      <c r="DG623" s="44"/>
      <c r="DH623" s="44"/>
      <c r="DI623" s="44"/>
      <c r="DJ623" s="44"/>
      <c r="DK623" s="44"/>
      <c r="DL623" s="44"/>
      <c r="DM623" s="44"/>
      <c r="DN623" s="44"/>
      <c r="DO623" s="1"/>
      <c r="DP623" s="1"/>
      <c r="DQ623" s="17">
        <f t="shared" si="5304"/>
        <v>0</v>
      </c>
      <c r="DR623" s="17">
        <f t="shared" si="5305"/>
        <v>0</v>
      </c>
      <c r="DS623" s="17">
        <f t="shared" si="5306"/>
        <v>0</v>
      </c>
      <c r="DT623" s="17">
        <f t="shared" si="5307"/>
        <v>0</v>
      </c>
      <c r="DU623" s="17">
        <f t="shared" si="5308"/>
        <v>0</v>
      </c>
      <c r="DV623" s="17">
        <f t="shared" si="5309"/>
        <v>0</v>
      </c>
      <c r="DW623" s="1"/>
      <c r="DX623" s="1"/>
      <c r="DY623" s="20">
        <f t="shared" si="5310"/>
        <v>0</v>
      </c>
      <c r="DZ623" s="20">
        <f t="shared" si="5311"/>
        <v>0</v>
      </c>
      <c r="EA623" s="20">
        <f t="shared" si="5312"/>
        <v>0</v>
      </c>
      <c r="EB623" s="20">
        <f t="shared" si="5313"/>
        <v>0</v>
      </c>
      <c r="EC623" s="18">
        <f t="shared" si="5314"/>
        <v>0</v>
      </c>
      <c r="ED623" s="19">
        <f t="shared" si="5383"/>
        <v>0</v>
      </c>
      <c r="EE623" s="19">
        <f t="shared" si="5316"/>
        <v>0</v>
      </c>
      <c r="EF623" s="1">
        <f t="shared" si="5317"/>
        <v>0</v>
      </c>
      <c r="EG623" s="18">
        <f t="shared" si="5318"/>
        <v>0</v>
      </c>
      <c r="EH623" s="341"/>
      <c r="EI623" s="44"/>
      <c r="EJ623" s="44"/>
      <c r="EK623" s="44"/>
      <c r="EL623" s="93"/>
      <c r="EM623" s="93"/>
      <c r="EN623" s="93"/>
      <c r="EO623" s="366"/>
      <c r="EP623" s="366"/>
      <c r="EQ623" s="374"/>
      <c r="ER623" s="374"/>
      <c r="ES623" s="374"/>
      <c r="ET623" s="374"/>
      <c r="EU623" s="18">
        <f t="shared" si="5319"/>
        <v>0</v>
      </c>
      <c r="EV623" s="18">
        <f t="shared" si="5320"/>
        <v>0</v>
      </c>
      <c r="EW623" s="341"/>
      <c r="EX623" s="341"/>
      <c r="EY623" s="341"/>
      <c r="EZ623" s="365">
        <f t="shared" si="5327"/>
        <v>0</v>
      </c>
      <c r="FA623" s="44"/>
      <c r="FB623" s="44"/>
      <c r="FC623" s="44"/>
      <c r="FD623" s="45"/>
      <c r="FE623" s="45"/>
      <c r="FF623" s="45"/>
      <c r="FG623" s="300"/>
      <c r="FH623" s="45"/>
      <c r="FI623" s="45"/>
      <c r="FJ623" s="45"/>
      <c r="FK623" s="44"/>
      <c r="FL623" s="44"/>
      <c r="FM623" s="44"/>
      <c r="FN623" s="44"/>
      <c r="FO623" s="294"/>
      <c r="FP623" s="20">
        <f t="shared" si="5328"/>
        <v>0</v>
      </c>
      <c r="FQ623" s="20">
        <f t="shared" si="5321"/>
        <v>0</v>
      </c>
      <c r="FR623" s="20">
        <f t="shared" si="5322"/>
        <v>0</v>
      </c>
      <c r="FS623" s="20">
        <f t="shared" si="5323"/>
        <v>0</v>
      </c>
      <c r="FT623" s="20">
        <f t="shared" si="5324"/>
        <v>0</v>
      </c>
      <c r="FU623" s="20">
        <f t="shared" si="5325"/>
        <v>0</v>
      </c>
      <c r="FV623" s="20">
        <f t="shared" si="5326"/>
        <v>0</v>
      </c>
      <c r="FW623" s="44"/>
    </row>
    <row r="624" spans="1:180" s="301" customFormat="1" ht="27.75" customHeight="1">
      <c r="A624" s="295"/>
      <c r="B624" s="296">
        <v>1</v>
      </c>
      <c r="C624" s="296">
        <f t="shared" ref="C624:C631" si="5384">B624</f>
        <v>1</v>
      </c>
      <c r="D624" s="48" t="s">
        <v>187</v>
      </c>
      <c r="E624" s="296" t="str">
        <f t="shared" ref="E624:E628" si="5385">D624</f>
        <v>2LT8,5</v>
      </c>
      <c r="F624" s="296">
        <v>16</v>
      </c>
      <c r="G624" s="296">
        <f>F624</f>
        <v>16</v>
      </c>
      <c r="H624" s="297"/>
      <c r="I624" s="297"/>
      <c r="J624" s="294"/>
      <c r="K624" s="294"/>
      <c r="L624" s="294"/>
      <c r="M624" s="294"/>
      <c r="N624" s="297"/>
      <c r="O624" s="297"/>
      <c r="P624" s="1"/>
      <c r="Q624" s="16"/>
      <c r="R624" s="1"/>
      <c r="S624" s="294"/>
      <c r="T624" s="294"/>
      <c r="U624" s="294"/>
      <c r="V624" s="294"/>
      <c r="W624" s="294"/>
      <c r="X624" s="294"/>
      <c r="Y624" s="294"/>
      <c r="Z624" s="294"/>
      <c r="AA624" s="294"/>
      <c r="AB624" s="294"/>
      <c r="AC624" s="1">
        <f t="shared" si="5369"/>
        <v>0</v>
      </c>
      <c r="AD624" s="1">
        <f t="shared" si="5370"/>
        <v>0</v>
      </c>
      <c r="AE624" s="1">
        <f t="shared" si="5371"/>
        <v>0</v>
      </c>
      <c r="AF624" s="1">
        <f t="shared" si="5372"/>
        <v>0</v>
      </c>
      <c r="AG624" s="1">
        <f t="shared" si="5373"/>
        <v>0</v>
      </c>
      <c r="AH624" s="1">
        <f t="shared" si="5374"/>
        <v>0</v>
      </c>
      <c r="AI624" s="1">
        <f t="shared" si="5375"/>
        <v>0</v>
      </c>
      <c r="AJ624" s="1">
        <f t="shared" si="5376"/>
        <v>0</v>
      </c>
      <c r="AK624" s="1">
        <f t="shared" si="5377"/>
        <v>0</v>
      </c>
      <c r="AL624" s="1">
        <f t="shared" si="5378"/>
        <v>0</v>
      </c>
      <c r="AM624" s="1">
        <f t="shared" si="5379"/>
        <v>0</v>
      </c>
      <c r="AN624" s="1">
        <f t="shared" si="5380"/>
        <v>0</v>
      </c>
      <c r="AO624" s="294"/>
      <c r="AP624" s="294"/>
      <c r="AQ624" s="294"/>
      <c r="AR624" s="294"/>
      <c r="AS624" s="298">
        <f t="shared" si="5291"/>
        <v>0</v>
      </c>
      <c r="AT624" s="298">
        <f t="shared" si="5292"/>
        <v>0</v>
      </c>
      <c r="AU624" s="298">
        <f t="shared" si="5293"/>
        <v>0</v>
      </c>
      <c r="AV624" s="298">
        <f t="shared" si="5294"/>
        <v>0</v>
      </c>
      <c r="AW624" s="294"/>
      <c r="AX624" s="294"/>
      <c r="AY624" s="294"/>
      <c r="AZ624" s="294"/>
      <c r="BA624" s="294"/>
      <c r="BB624" s="294"/>
      <c r="BC624" s="294"/>
      <c r="BD624" s="294"/>
      <c r="BE624" s="294"/>
      <c r="BF624" s="294"/>
      <c r="BG624" s="294"/>
      <c r="BH624" s="294"/>
      <c r="BI624" s="294"/>
      <c r="BJ624" s="294"/>
      <c r="BK624" s="294"/>
      <c r="BL624" s="294"/>
      <c r="BM624" s="294"/>
      <c r="BN624" s="294"/>
      <c r="BO624" s="294">
        <v>1</v>
      </c>
      <c r="BP624" s="1"/>
      <c r="BQ624" s="294"/>
      <c r="BR624" s="17">
        <v>2</v>
      </c>
      <c r="BS624" s="1">
        <f t="shared" si="5295"/>
        <v>0</v>
      </c>
      <c r="BT624" s="17">
        <f t="shared" si="5381"/>
        <v>0</v>
      </c>
      <c r="BU624" s="294"/>
      <c r="BV624" s="294">
        <v>1</v>
      </c>
      <c r="BW624" s="294"/>
      <c r="BX624" s="294"/>
      <c r="BY624" s="294"/>
      <c r="BZ624" s="294"/>
      <c r="CA624" s="294"/>
      <c r="CB624" s="294"/>
      <c r="CC624" s="294"/>
      <c r="CD624" s="1"/>
      <c r="CE624" s="1"/>
      <c r="CF624" s="1"/>
      <c r="CG624" s="294"/>
      <c r="CH624" s="1"/>
      <c r="CI624" s="1"/>
      <c r="CJ624" s="1"/>
      <c r="CK624" s="383"/>
      <c r="CL624" s="383"/>
      <c r="CM624" s="383"/>
      <c r="CN624" s="1">
        <f t="shared" si="5297"/>
        <v>0</v>
      </c>
      <c r="CO624" s="1">
        <f t="shared" si="5298"/>
        <v>0</v>
      </c>
      <c r="CP624" s="20">
        <f t="shared" si="5299"/>
        <v>0</v>
      </c>
      <c r="CQ624" s="351"/>
      <c r="CR624" s="299">
        <f t="shared" si="5300"/>
        <v>0</v>
      </c>
      <c r="CS624" s="294"/>
      <c r="CT624" s="294"/>
      <c r="CU624" s="1"/>
      <c r="CV624" s="1"/>
      <c r="CW624" s="1"/>
      <c r="CX624" s="1"/>
      <c r="CY624" s="1"/>
      <c r="CZ624" s="294"/>
      <c r="DA624" s="17">
        <f t="shared" si="5382"/>
        <v>0</v>
      </c>
      <c r="DB624" s="359">
        <f t="shared" si="5302"/>
        <v>0</v>
      </c>
      <c r="DC624" s="359">
        <f t="shared" si="5303"/>
        <v>0</v>
      </c>
      <c r="DD624" s="294"/>
      <c r="DE624" s="294"/>
      <c r="DF624" s="294"/>
      <c r="DG624" s="294"/>
      <c r="DH624" s="294"/>
      <c r="DI624" s="294"/>
      <c r="DJ624" s="294"/>
      <c r="DK624" s="294"/>
      <c r="DL624" s="294"/>
      <c r="DM624" s="294"/>
      <c r="DN624" s="294">
        <f t="shared" ref="DN624:DN630" si="5386">F624</f>
        <v>16</v>
      </c>
      <c r="DO624" s="1"/>
      <c r="DP624" s="1"/>
      <c r="DQ624" s="17">
        <f t="shared" si="5304"/>
        <v>0</v>
      </c>
      <c r="DR624" s="17">
        <f t="shared" si="5305"/>
        <v>0</v>
      </c>
      <c r="DS624" s="17">
        <f t="shared" si="5306"/>
        <v>0</v>
      </c>
      <c r="DT624" s="17">
        <f t="shared" si="5307"/>
        <v>0</v>
      </c>
      <c r="DU624" s="17">
        <f t="shared" si="5308"/>
        <v>0</v>
      </c>
      <c r="DV624" s="17">
        <f t="shared" si="5309"/>
        <v>0</v>
      </c>
      <c r="DW624" s="1"/>
      <c r="DX624" s="1"/>
      <c r="DY624" s="20">
        <f t="shared" si="5310"/>
        <v>0</v>
      </c>
      <c r="DZ624" s="20">
        <f t="shared" si="5311"/>
        <v>0</v>
      </c>
      <c r="EA624" s="20">
        <f t="shared" si="5312"/>
        <v>0</v>
      </c>
      <c r="EB624" s="20">
        <f t="shared" si="5313"/>
        <v>0</v>
      </c>
      <c r="EC624" s="18">
        <f t="shared" si="5314"/>
        <v>0</v>
      </c>
      <c r="ED624" s="19">
        <f t="shared" si="5383"/>
        <v>0</v>
      </c>
      <c r="EE624" s="19">
        <f t="shared" si="5316"/>
        <v>0</v>
      </c>
      <c r="EF624" s="1">
        <f t="shared" si="5317"/>
        <v>0</v>
      </c>
      <c r="EG624" s="18">
        <f t="shared" si="5318"/>
        <v>0</v>
      </c>
      <c r="EH624" s="341"/>
      <c r="EI624" s="294"/>
      <c r="EJ624" s="294"/>
      <c r="EK624" s="294"/>
      <c r="EL624" s="19"/>
      <c r="EM624" s="19"/>
      <c r="EN624" s="19"/>
      <c r="EO624" s="366"/>
      <c r="EP624" s="366"/>
      <c r="EQ624" s="374"/>
      <c r="ER624" s="374"/>
      <c r="ES624" s="374"/>
      <c r="ET624" s="374"/>
      <c r="EU624" s="18">
        <f t="shared" si="5319"/>
        <v>0</v>
      </c>
      <c r="EV624" s="18">
        <f t="shared" si="5320"/>
        <v>0</v>
      </c>
      <c r="EW624" s="341"/>
      <c r="EX624" s="341">
        <v>2</v>
      </c>
      <c r="EY624" s="341"/>
      <c r="EZ624" s="365">
        <f t="shared" si="5327"/>
        <v>0</v>
      </c>
      <c r="FA624" s="294"/>
      <c r="FB624" s="294"/>
      <c r="FC624" s="294"/>
      <c r="FD624" s="300"/>
      <c r="FE624" s="300"/>
      <c r="FF624" s="300"/>
      <c r="FG624" s="300"/>
      <c r="FH624" s="300"/>
      <c r="FI624" s="300"/>
      <c r="FJ624" s="300"/>
      <c r="FK624" s="294"/>
      <c r="FL624" s="294"/>
      <c r="FM624" s="294"/>
      <c r="FN624" s="294"/>
      <c r="FO624" s="294"/>
      <c r="FP624" s="20">
        <f t="shared" si="5328"/>
        <v>0</v>
      </c>
      <c r="FQ624" s="20">
        <f t="shared" si="5321"/>
        <v>0</v>
      </c>
      <c r="FR624" s="20">
        <f t="shared" si="5322"/>
        <v>0</v>
      </c>
      <c r="FS624" s="20">
        <f t="shared" si="5323"/>
        <v>0</v>
      </c>
      <c r="FT624" s="20">
        <f t="shared" si="5324"/>
        <v>0</v>
      </c>
      <c r="FU624" s="20">
        <f t="shared" si="5325"/>
        <v>0</v>
      </c>
      <c r="FV624" s="20">
        <f t="shared" si="5326"/>
        <v>0</v>
      </c>
      <c r="FW624" s="294" t="s">
        <v>690</v>
      </c>
    </row>
    <row r="625" spans="1:179" s="301" customFormat="1" ht="27.75" customHeight="1">
      <c r="A625" s="295"/>
      <c r="B625" s="296" t="s">
        <v>175</v>
      </c>
      <c r="C625" s="296" t="str">
        <f t="shared" si="5384"/>
        <v>1A</v>
      </c>
      <c r="D625" s="48" t="s">
        <v>44</v>
      </c>
      <c r="E625" s="296" t="str">
        <f t="shared" si="5385"/>
        <v>LT8,5</v>
      </c>
      <c r="F625" s="296">
        <v>41</v>
      </c>
      <c r="G625" s="296">
        <f t="shared" ref="G625:G627" si="5387">F625</f>
        <v>41</v>
      </c>
      <c r="H625" s="297"/>
      <c r="I625" s="297"/>
      <c r="J625" s="294"/>
      <c r="K625" s="294"/>
      <c r="L625" s="294"/>
      <c r="M625" s="294"/>
      <c r="N625" s="297"/>
      <c r="O625" s="297"/>
      <c r="P625" s="1"/>
      <c r="Q625" s="16"/>
      <c r="R625" s="1"/>
      <c r="S625" s="294"/>
      <c r="T625" s="294"/>
      <c r="U625" s="294"/>
      <c r="V625" s="294"/>
      <c r="W625" s="294"/>
      <c r="X625" s="294"/>
      <c r="Y625" s="294"/>
      <c r="Z625" s="294"/>
      <c r="AA625" s="294"/>
      <c r="AB625" s="294"/>
      <c r="AC625" s="1">
        <f t="shared" si="5369"/>
        <v>0</v>
      </c>
      <c r="AD625" s="1">
        <f t="shared" si="5370"/>
        <v>0</v>
      </c>
      <c r="AE625" s="1">
        <f t="shared" si="5371"/>
        <v>0</v>
      </c>
      <c r="AF625" s="1">
        <f t="shared" si="5372"/>
        <v>0</v>
      </c>
      <c r="AG625" s="1">
        <f t="shared" si="5373"/>
        <v>0</v>
      </c>
      <c r="AH625" s="1">
        <f t="shared" si="5374"/>
        <v>0</v>
      </c>
      <c r="AI625" s="1">
        <f t="shared" si="5375"/>
        <v>0</v>
      </c>
      <c r="AJ625" s="1">
        <f t="shared" si="5376"/>
        <v>0</v>
      </c>
      <c r="AK625" s="1">
        <f t="shared" si="5377"/>
        <v>0</v>
      </c>
      <c r="AL625" s="1">
        <f t="shared" si="5378"/>
        <v>0</v>
      </c>
      <c r="AM625" s="1">
        <f t="shared" si="5379"/>
        <v>0</v>
      </c>
      <c r="AN625" s="1">
        <f t="shared" si="5380"/>
        <v>0</v>
      </c>
      <c r="AO625" s="294"/>
      <c r="AP625" s="294"/>
      <c r="AQ625" s="294"/>
      <c r="AR625" s="294"/>
      <c r="AS625" s="298">
        <f t="shared" si="5291"/>
        <v>0</v>
      </c>
      <c r="AT625" s="298">
        <f t="shared" si="5292"/>
        <v>0</v>
      </c>
      <c r="AU625" s="298">
        <f t="shared" si="5293"/>
        <v>0</v>
      </c>
      <c r="AV625" s="298">
        <f t="shared" si="5294"/>
        <v>0</v>
      </c>
      <c r="AW625" s="294"/>
      <c r="AX625" s="294"/>
      <c r="AY625" s="294"/>
      <c r="AZ625" s="294"/>
      <c r="BA625" s="294"/>
      <c r="BB625" s="294"/>
      <c r="BC625" s="294"/>
      <c r="BD625" s="294"/>
      <c r="BE625" s="294"/>
      <c r="BF625" s="294"/>
      <c r="BG625" s="294"/>
      <c r="BH625" s="294"/>
      <c r="BI625" s="294"/>
      <c r="BJ625" s="294">
        <v>1</v>
      </c>
      <c r="BK625" s="294"/>
      <c r="BL625" s="294"/>
      <c r="BM625" s="294"/>
      <c r="BN625" s="294"/>
      <c r="BO625" s="294"/>
      <c r="BP625" s="1"/>
      <c r="BQ625" s="294"/>
      <c r="BR625" s="17">
        <v>2</v>
      </c>
      <c r="BS625" s="1">
        <f t="shared" si="5295"/>
        <v>0</v>
      </c>
      <c r="BT625" s="17">
        <f t="shared" si="5381"/>
        <v>0</v>
      </c>
      <c r="BU625" s="294"/>
      <c r="BV625" s="294">
        <v>1</v>
      </c>
      <c r="BW625" s="294">
        <v>1</v>
      </c>
      <c r="BX625" s="294">
        <v>1</v>
      </c>
      <c r="BY625" s="294"/>
      <c r="BZ625" s="294"/>
      <c r="CA625" s="294"/>
      <c r="CB625" s="294"/>
      <c r="CC625" s="294"/>
      <c r="CD625" s="1"/>
      <c r="CE625" s="1"/>
      <c r="CF625" s="1"/>
      <c r="CG625" s="294"/>
      <c r="CH625" s="1"/>
      <c r="CI625" s="1">
        <v>1</v>
      </c>
      <c r="CJ625" s="1"/>
      <c r="CK625" s="383"/>
      <c r="CL625" s="383"/>
      <c r="CM625" s="383"/>
      <c r="CN625" s="1">
        <f t="shared" si="5297"/>
        <v>1</v>
      </c>
      <c r="CO625" s="1">
        <f t="shared" si="5298"/>
        <v>1</v>
      </c>
      <c r="CP625" s="20">
        <f t="shared" si="5299"/>
        <v>2.5</v>
      </c>
      <c r="CQ625" s="351"/>
      <c r="CR625" s="299">
        <f t="shared" si="5300"/>
        <v>1</v>
      </c>
      <c r="CS625" s="294">
        <v>1</v>
      </c>
      <c r="CT625" s="294">
        <v>1</v>
      </c>
      <c r="CU625" s="1"/>
      <c r="CV625" s="1"/>
      <c r="CW625" s="1">
        <v>3</v>
      </c>
      <c r="CX625" s="1"/>
      <c r="CY625" s="1">
        <v>1</v>
      </c>
      <c r="CZ625" s="294">
        <v>10</v>
      </c>
      <c r="DA625" s="17">
        <f t="shared" si="5382"/>
        <v>1</v>
      </c>
      <c r="DB625" s="359">
        <f t="shared" si="5302"/>
        <v>11</v>
      </c>
      <c r="DC625" s="359">
        <f t="shared" si="5303"/>
        <v>4</v>
      </c>
      <c r="DD625" s="294"/>
      <c r="DE625" s="294"/>
      <c r="DF625" s="294"/>
      <c r="DG625" s="294"/>
      <c r="DH625" s="294">
        <v>9</v>
      </c>
      <c r="DI625" s="294">
        <v>4</v>
      </c>
      <c r="DJ625" s="294"/>
      <c r="DK625" s="294"/>
      <c r="DL625" s="294"/>
      <c r="DM625" s="294"/>
      <c r="DN625" s="294">
        <f t="shared" si="5386"/>
        <v>41</v>
      </c>
      <c r="DO625" s="1"/>
      <c r="DP625" s="1"/>
      <c r="DQ625" s="17">
        <f t="shared" si="5304"/>
        <v>0</v>
      </c>
      <c r="DR625" s="17">
        <f t="shared" si="5305"/>
        <v>0</v>
      </c>
      <c r="DS625" s="17">
        <f t="shared" si="5306"/>
        <v>0</v>
      </c>
      <c r="DT625" s="17">
        <f t="shared" si="5307"/>
        <v>0</v>
      </c>
      <c r="DU625" s="17">
        <f t="shared" si="5308"/>
        <v>0</v>
      </c>
      <c r="DV625" s="17">
        <f t="shared" si="5309"/>
        <v>0</v>
      </c>
      <c r="DW625" s="1"/>
      <c r="DX625" s="1"/>
      <c r="DY625" s="20">
        <f t="shared" si="5310"/>
        <v>0</v>
      </c>
      <c r="DZ625" s="20">
        <f t="shared" si="5311"/>
        <v>0</v>
      </c>
      <c r="EA625" s="20">
        <f t="shared" si="5312"/>
        <v>0</v>
      </c>
      <c r="EB625" s="20">
        <f t="shared" si="5313"/>
        <v>0</v>
      </c>
      <c r="EC625" s="18">
        <f t="shared" si="5314"/>
        <v>0</v>
      </c>
      <c r="ED625" s="19">
        <f t="shared" si="5383"/>
        <v>0</v>
      </c>
      <c r="EE625" s="19">
        <f t="shared" si="5316"/>
        <v>3</v>
      </c>
      <c r="EF625" s="1">
        <f t="shared" si="5317"/>
        <v>4</v>
      </c>
      <c r="EG625" s="18">
        <f t="shared" si="5318"/>
        <v>5</v>
      </c>
      <c r="EH625" s="341"/>
      <c r="EI625" s="294"/>
      <c r="EJ625" s="294"/>
      <c r="EK625" s="294"/>
      <c r="EL625" s="19">
        <v>1</v>
      </c>
      <c r="EM625" s="19"/>
      <c r="EN625" s="19"/>
      <c r="EO625" s="366"/>
      <c r="EP625" s="366"/>
      <c r="EQ625" s="374"/>
      <c r="ER625" s="374"/>
      <c r="ES625" s="374"/>
      <c r="ET625" s="374"/>
      <c r="EU625" s="18">
        <f t="shared" si="5319"/>
        <v>12</v>
      </c>
      <c r="EV625" s="18">
        <f t="shared" si="5320"/>
        <v>2</v>
      </c>
      <c r="EW625" s="341">
        <v>1</v>
      </c>
      <c r="EX625" s="341"/>
      <c r="EY625" s="341">
        <v>5</v>
      </c>
      <c r="EZ625" s="365">
        <f t="shared" si="5327"/>
        <v>0.5</v>
      </c>
      <c r="FA625" s="294"/>
      <c r="FB625" s="294"/>
      <c r="FC625" s="294"/>
      <c r="FD625" s="300"/>
      <c r="FE625" s="300"/>
      <c r="FF625" s="300"/>
      <c r="FG625" s="300"/>
      <c r="FH625" s="300"/>
      <c r="FI625" s="300"/>
      <c r="FJ625" s="300"/>
      <c r="FK625" s="294"/>
      <c r="FL625" s="294">
        <f t="shared" ref="FL625:FL630" si="5388">F625</f>
        <v>41</v>
      </c>
      <c r="FM625" s="294"/>
      <c r="FN625" s="294"/>
      <c r="FO625" s="294"/>
      <c r="FP625" s="20">
        <f t="shared" si="5328"/>
        <v>0</v>
      </c>
      <c r="FQ625" s="20">
        <f t="shared" si="5321"/>
        <v>0</v>
      </c>
      <c r="FR625" s="20">
        <f t="shared" si="5322"/>
        <v>0</v>
      </c>
      <c r="FS625" s="20">
        <f t="shared" si="5323"/>
        <v>0</v>
      </c>
      <c r="FT625" s="20">
        <f t="shared" si="5324"/>
        <v>0</v>
      </c>
      <c r="FU625" s="20">
        <f t="shared" si="5325"/>
        <v>0</v>
      </c>
      <c r="FV625" s="20">
        <f t="shared" si="5326"/>
        <v>0</v>
      </c>
      <c r="FW625" s="294"/>
    </row>
    <row r="626" spans="1:179" s="301" customFormat="1" ht="27.75" customHeight="1">
      <c r="A626" s="295"/>
      <c r="B626" s="296" t="s">
        <v>176</v>
      </c>
      <c r="C626" s="296" t="str">
        <f t="shared" si="5384"/>
        <v>2A</v>
      </c>
      <c r="D626" s="48" t="s">
        <v>44</v>
      </c>
      <c r="E626" s="296" t="str">
        <f t="shared" si="5385"/>
        <v>LT8,5</v>
      </c>
      <c r="F626" s="296">
        <v>27</v>
      </c>
      <c r="G626" s="296">
        <f t="shared" si="5387"/>
        <v>27</v>
      </c>
      <c r="H626" s="297"/>
      <c r="I626" s="297"/>
      <c r="J626" s="294"/>
      <c r="K626" s="294"/>
      <c r="L626" s="294"/>
      <c r="M626" s="294"/>
      <c r="N626" s="297"/>
      <c r="O626" s="297"/>
      <c r="P626" s="1"/>
      <c r="Q626" s="16"/>
      <c r="R626" s="1"/>
      <c r="S626" s="294"/>
      <c r="T626" s="294"/>
      <c r="U626" s="294"/>
      <c r="V626" s="294"/>
      <c r="W626" s="294"/>
      <c r="X626" s="294"/>
      <c r="Y626" s="294"/>
      <c r="Z626" s="294"/>
      <c r="AA626" s="294"/>
      <c r="AB626" s="294"/>
      <c r="AC626" s="1">
        <f t="shared" si="5369"/>
        <v>0</v>
      </c>
      <c r="AD626" s="1">
        <f t="shared" si="5370"/>
        <v>0</v>
      </c>
      <c r="AE626" s="1">
        <f t="shared" si="5371"/>
        <v>0</v>
      </c>
      <c r="AF626" s="1">
        <f t="shared" si="5372"/>
        <v>0</v>
      </c>
      <c r="AG626" s="1">
        <f t="shared" si="5373"/>
        <v>0</v>
      </c>
      <c r="AH626" s="1">
        <f t="shared" si="5374"/>
        <v>0</v>
      </c>
      <c r="AI626" s="1">
        <f t="shared" si="5375"/>
        <v>0</v>
      </c>
      <c r="AJ626" s="1">
        <f t="shared" si="5376"/>
        <v>0</v>
      </c>
      <c r="AK626" s="1">
        <f t="shared" si="5377"/>
        <v>0</v>
      </c>
      <c r="AL626" s="1">
        <f t="shared" si="5378"/>
        <v>0</v>
      </c>
      <c r="AM626" s="1">
        <f t="shared" si="5379"/>
        <v>0</v>
      </c>
      <c r="AN626" s="1">
        <f t="shared" si="5380"/>
        <v>0</v>
      </c>
      <c r="AO626" s="294"/>
      <c r="AP626" s="294"/>
      <c r="AQ626" s="294"/>
      <c r="AR626" s="294"/>
      <c r="AS626" s="298">
        <f t="shared" si="5291"/>
        <v>0</v>
      </c>
      <c r="AT626" s="298">
        <f t="shared" si="5292"/>
        <v>0</v>
      </c>
      <c r="AU626" s="298">
        <f t="shared" si="5293"/>
        <v>0</v>
      </c>
      <c r="AV626" s="298">
        <f t="shared" si="5294"/>
        <v>0</v>
      </c>
      <c r="AW626" s="294"/>
      <c r="AX626" s="294"/>
      <c r="AY626" s="294"/>
      <c r="AZ626" s="294"/>
      <c r="BA626" s="294"/>
      <c r="BB626" s="294"/>
      <c r="BC626" s="294"/>
      <c r="BD626" s="294"/>
      <c r="BE626" s="294"/>
      <c r="BF626" s="294"/>
      <c r="BG626" s="294"/>
      <c r="BH626" s="294"/>
      <c r="BI626" s="294"/>
      <c r="BJ626" s="294">
        <v>1</v>
      </c>
      <c r="BK626" s="294"/>
      <c r="BL626" s="294"/>
      <c r="BM626" s="294"/>
      <c r="BN626" s="294"/>
      <c r="BO626" s="294"/>
      <c r="BP626" s="1"/>
      <c r="BQ626" s="294"/>
      <c r="BR626" s="17">
        <v>2</v>
      </c>
      <c r="BS626" s="1">
        <f t="shared" si="5295"/>
        <v>0</v>
      </c>
      <c r="BT626" s="17">
        <f t="shared" si="5381"/>
        <v>0</v>
      </c>
      <c r="BU626" s="294"/>
      <c r="BV626" s="294">
        <v>1</v>
      </c>
      <c r="BW626" s="294"/>
      <c r="BX626" s="294"/>
      <c r="BY626" s="294"/>
      <c r="BZ626" s="294"/>
      <c r="CA626" s="294"/>
      <c r="CB626" s="294"/>
      <c r="CC626" s="294"/>
      <c r="CD626" s="1"/>
      <c r="CE626" s="1"/>
      <c r="CF626" s="1"/>
      <c r="CG626" s="294"/>
      <c r="CH626" s="1"/>
      <c r="CI626" s="1">
        <v>1</v>
      </c>
      <c r="CJ626" s="1"/>
      <c r="CK626" s="383"/>
      <c r="CL626" s="383"/>
      <c r="CM626" s="383"/>
      <c r="CN626" s="1">
        <f t="shared" si="5297"/>
        <v>0</v>
      </c>
      <c r="CO626" s="1">
        <f t="shared" si="5298"/>
        <v>0</v>
      </c>
      <c r="CP626" s="20">
        <f t="shared" si="5299"/>
        <v>2.5</v>
      </c>
      <c r="CQ626" s="351"/>
      <c r="CR626" s="299">
        <f t="shared" si="5300"/>
        <v>1</v>
      </c>
      <c r="CS626" s="294">
        <v>1</v>
      </c>
      <c r="CT626" s="294">
        <v>1</v>
      </c>
      <c r="CU626" s="1"/>
      <c r="CV626" s="1"/>
      <c r="CW626" s="1">
        <v>3</v>
      </c>
      <c r="CX626" s="1"/>
      <c r="CY626" s="1">
        <v>1</v>
      </c>
      <c r="CZ626" s="294">
        <v>9</v>
      </c>
      <c r="DA626" s="17">
        <f t="shared" si="5382"/>
        <v>1</v>
      </c>
      <c r="DB626" s="359">
        <f t="shared" si="5302"/>
        <v>10</v>
      </c>
      <c r="DC626" s="359">
        <f t="shared" si="5303"/>
        <v>4</v>
      </c>
      <c r="DD626" s="294"/>
      <c r="DE626" s="294"/>
      <c r="DF626" s="294"/>
      <c r="DG626" s="294"/>
      <c r="DH626" s="294">
        <v>12</v>
      </c>
      <c r="DI626" s="294">
        <v>4</v>
      </c>
      <c r="DJ626" s="294"/>
      <c r="DK626" s="294"/>
      <c r="DL626" s="294"/>
      <c r="DM626" s="294"/>
      <c r="DN626" s="294">
        <f t="shared" si="5386"/>
        <v>27</v>
      </c>
      <c r="DO626" s="1"/>
      <c r="DP626" s="1"/>
      <c r="DQ626" s="17">
        <f t="shared" si="5304"/>
        <v>0</v>
      </c>
      <c r="DR626" s="17">
        <f t="shared" si="5305"/>
        <v>0</v>
      </c>
      <c r="DS626" s="17">
        <f t="shared" si="5306"/>
        <v>0</v>
      </c>
      <c r="DT626" s="17">
        <f t="shared" si="5307"/>
        <v>0</v>
      </c>
      <c r="DU626" s="17">
        <f t="shared" si="5308"/>
        <v>0</v>
      </c>
      <c r="DV626" s="17">
        <f t="shared" si="5309"/>
        <v>0</v>
      </c>
      <c r="DW626" s="1"/>
      <c r="DX626" s="1"/>
      <c r="DY626" s="20">
        <f t="shared" si="5310"/>
        <v>0</v>
      </c>
      <c r="DZ626" s="20">
        <f t="shared" si="5311"/>
        <v>0</v>
      </c>
      <c r="EA626" s="20">
        <f t="shared" si="5312"/>
        <v>0</v>
      </c>
      <c r="EB626" s="20">
        <f t="shared" si="5313"/>
        <v>0</v>
      </c>
      <c r="EC626" s="18">
        <f t="shared" si="5314"/>
        <v>0</v>
      </c>
      <c r="ED626" s="19">
        <f t="shared" si="5383"/>
        <v>0</v>
      </c>
      <c r="EE626" s="19">
        <f t="shared" si="5316"/>
        <v>3</v>
      </c>
      <c r="EF626" s="1">
        <f t="shared" si="5317"/>
        <v>4</v>
      </c>
      <c r="EG626" s="18">
        <f t="shared" si="5318"/>
        <v>5</v>
      </c>
      <c r="EH626" s="341"/>
      <c r="EI626" s="294"/>
      <c r="EJ626" s="294"/>
      <c r="EK626" s="294"/>
      <c r="EL626" s="19">
        <v>1</v>
      </c>
      <c r="EM626" s="19"/>
      <c r="EN626" s="19"/>
      <c r="EO626" s="366"/>
      <c r="EP626" s="366"/>
      <c r="EQ626" s="374"/>
      <c r="ER626" s="374"/>
      <c r="ES626" s="374"/>
      <c r="ET626" s="374"/>
      <c r="EU626" s="18">
        <f t="shared" si="5319"/>
        <v>11</v>
      </c>
      <c r="EV626" s="18">
        <f t="shared" si="5320"/>
        <v>2</v>
      </c>
      <c r="EW626" s="341">
        <v>1</v>
      </c>
      <c r="EX626" s="341"/>
      <c r="EY626" s="341">
        <v>5</v>
      </c>
      <c r="EZ626" s="365">
        <f t="shared" si="5327"/>
        <v>0</v>
      </c>
      <c r="FA626" s="294"/>
      <c r="FB626" s="294"/>
      <c r="FC626" s="294"/>
      <c r="FD626" s="300"/>
      <c r="FE626" s="300"/>
      <c r="FF626" s="300"/>
      <c r="FG626" s="300"/>
      <c r="FH626" s="300"/>
      <c r="FI626" s="300"/>
      <c r="FJ626" s="300"/>
      <c r="FK626" s="294"/>
      <c r="FL626" s="294">
        <f t="shared" si="5388"/>
        <v>27</v>
      </c>
      <c r="FM626" s="294"/>
      <c r="FN626" s="294"/>
      <c r="FO626" s="294"/>
      <c r="FP626" s="20">
        <f t="shared" si="5328"/>
        <v>0</v>
      </c>
      <c r="FQ626" s="20">
        <f t="shared" si="5321"/>
        <v>0</v>
      </c>
      <c r="FR626" s="20">
        <f t="shared" si="5322"/>
        <v>0</v>
      </c>
      <c r="FS626" s="20">
        <f t="shared" si="5323"/>
        <v>0</v>
      </c>
      <c r="FT626" s="20">
        <f t="shared" si="5324"/>
        <v>0</v>
      </c>
      <c r="FU626" s="20">
        <f t="shared" si="5325"/>
        <v>0</v>
      </c>
      <c r="FV626" s="20">
        <f t="shared" si="5326"/>
        <v>0</v>
      </c>
      <c r="FW626" s="294"/>
    </row>
    <row r="627" spans="1:179" s="301" customFormat="1" ht="27.75" customHeight="1">
      <c r="A627" s="295"/>
      <c r="B627" s="296" t="s">
        <v>184</v>
      </c>
      <c r="C627" s="296" t="str">
        <f t="shared" si="5384"/>
        <v>3A</v>
      </c>
      <c r="D627" s="48" t="s">
        <v>53</v>
      </c>
      <c r="E627" s="48" t="s">
        <v>188</v>
      </c>
      <c r="F627" s="296">
        <v>32</v>
      </c>
      <c r="G627" s="296">
        <f t="shared" si="5387"/>
        <v>32</v>
      </c>
      <c r="H627" s="297"/>
      <c r="I627" s="297"/>
      <c r="J627" s="294"/>
      <c r="K627" s="294"/>
      <c r="L627" s="294"/>
      <c r="M627" s="294"/>
      <c r="N627" s="297"/>
      <c r="O627" s="297"/>
      <c r="P627" s="1"/>
      <c r="Q627" s="16"/>
      <c r="R627" s="1"/>
      <c r="S627" s="294"/>
      <c r="T627" s="294">
        <v>1</v>
      </c>
      <c r="U627" s="294"/>
      <c r="V627" s="294"/>
      <c r="W627" s="294"/>
      <c r="X627" s="294"/>
      <c r="Y627" s="294"/>
      <c r="Z627" s="294"/>
      <c r="AA627" s="294"/>
      <c r="AB627" s="294"/>
      <c r="AC627" s="1">
        <f t="shared" si="5369"/>
        <v>1</v>
      </c>
      <c r="AD627" s="1">
        <f t="shared" si="5370"/>
        <v>0</v>
      </c>
      <c r="AE627" s="1">
        <f t="shared" si="5371"/>
        <v>0</v>
      </c>
      <c r="AF627" s="1">
        <f t="shared" si="5372"/>
        <v>0</v>
      </c>
      <c r="AG627" s="1">
        <f t="shared" si="5373"/>
        <v>0</v>
      </c>
      <c r="AH627" s="1">
        <f t="shared" si="5374"/>
        <v>0</v>
      </c>
      <c r="AI627" s="1">
        <f t="shared" si="5375"/>
        <v>0</v>
      </c>
      <c r="AJ627" s="1">
        <f t="shared" si="5376"/>
        <v>0</v>
      </c>
      <c r="AK627" s="1">
        <f t="shared" si="5377"/>
        <v>0</v>
      </c>
      <c r="AL627" s="1">
        <f t="shared" si="5378"/>
        <v>0</v>
      </c>
      <c r="AM627" s="1">
        <f t="shared" si="5379"/>
        <v>0</v>
      </c>
      <c r="AN627" s="1">
        <f t="shared" si="5380"/>
        <v>0</v>
      </c>
      <c r="AO627" s="294"/>
      <c r="AP627" s="294"/>
      <c r="AQ627" s="294"/>
      <c r="AR627" s="294"/>
      <c r="AS627" s="298">
        <f t="shared" si="5291"/>
        <v>0</v>
      </c>
      <c r="AT627" s="298">
        <f t="shared" si="5292"/>
        <v>0</v>
      </c>
      <c r="AU627" s="298">
        <f t="shared" si="5293"/>
        <v>0</v>
      </c>
      <c r="AV627" s="298">
        <f t="shared" si="5294"/>
        <v>0</v>
      </c>
      <c r="AW627" s="294"/>
      <c r="AX627" s="294"/>
      <c r="AY627" s="294"/>
      <c r="AZ627" s="294"/>
      <c r="BA627" s="294"/>
      <c r="BB627" s="294"/>
      <c r="BC627" s="294"/>
      <c r="BD627" s="294"/>
      <c r="BE627" s="294"/>
      <c r="BF627" s="294"/>
      <c r="BG627" s="294"/>
      <c r="BH627" s="294"/>
      <c r="BI627" s="294"/>
      <c r="BJ627" s="294"/>
      <c r="BK627" s="294"/>
      <c r="BL627" s="294"/>
      <c r="BM627" s="294">
        <v>1</v>
      </c>
      <c r="BN627" s="294">
        <v>1</v>
      </c>
      <c r="BO627" s="294"/>
      <c r="BP627" s="1"/>
      <c r="BQ627" s="294"/>
      <c r="BR627" s="17">
        <v>2</v>
      </c>
      <c r="BS627" s="1">
        <f t="shared" si="5295"/>
        <v>0</v>
      </c>
      <c r="BT627" s="17">
        <f t="shared" si="5381"/>
        <v>0</v>
      </c>
      <c r="BU627" s="294"/>
      <c r="BV627" s="294">
        <v>1</v>
      </c>
      <c r="BW627" s="294">
        <v>1</v>
      </c>
      <c r="BX627" s="294">
        <v>1</v>
      </c>
      <c r="BY627" s="294"/>
      <c r="BZ627" s="294"/>
      <c r="CA627" s="294"/>
      <c r="CB627" s="294"/>
      <c r="CC627" s="294"/>
      <c r="CD627" s="1"/>
      <c r="CE627" s="1"/>
      <c r="CF627" s="1"/>
      <c r="CG627" s="294"/>
      <c r="CH627" s="1">
        <v>1</v>
      </c>
      <c r="CI627" s="1"/>
      <c r="CJ627" s="1"/>
      <c r="CK627" s="383"/>
      <c r="CL627" s="383"/>
      <c r="CM627" s="383"/>
      <c r="CN627" s="1">
        <f t="shared" si="5297"/>
        <v>1</v>
      </c>
      <c r="CO627" s="1">
        <f t="shared" si="5298"/>
        <v>1</v>
      </c>
      <c r="CP627" s="20">
        <f t="shared" si="5299"/>
        <v>2.5</v>
      </c>
      <c r="CQ627" s="351"/>
      <c r="CR627" s="299">
        <f t="shared" si="5300"/>
        <v>1</v>
      </c>
      <c r="CS627" s="294"/>
      <c r="CT627" s="294">
        <v>1</v>
      </c>
      <c r="CU627" s="1"/>
      <c r="CV627" s="1"/>
      <c r="CW627" s="1">
        <v>3</v>
      </c>
      <c r="CX627" s="1"/>
      <c r="CY627" s="1"/>
      <c r="CZ627" s="294">
        <v>9</v>
      </c>
      <c r="DA627" s="17">
        <f t="shared" si="5382"/>
        <v>0</v>
      </c>
      <c r="DB627" s="359">
        <f t="shared" si="5302"/>
        <v>9</v>
      </c>
      <c r="DC627" s="359">
        <f t="shared" si="5303"/>
        <v>3</v>
      </c>
      <c r="DD627" s="294"/>
      <c r="DE627" s="294"/>
      <c r="DF627" s="294"/>
      <c r="DG627" s="294"/>
      <c r="DH627" s="294">
        <v>9</v>
      </c>
      <c r="DI627" s="294"/>
      <c r="DJ627" s="294"/>
      <c r="DK627" s="294"/>
      <c r="DL627" s="294"/>
      <c r="DM627" s="294"/>
      <c r="DN627" s="294">
        <f t="shared" si="5386"/>
        <v>32</v>
      </c>
      <c r="DO627" s="1"/>
      <c r="DP627" s="1"/>
      <c r="DQ627" s="17">
        <f t="shared" si="5304"/>
        <v>0</v>
      </c>
      <c r="DR627" s="17">
        <f t="shared" si="5305"/>
        <v>0</v>
      </c>
      <c r="DS627" s="17">
        <f t="shared" si="5306"/>
        <v>0</v>
      </c>
      <c r="DT627" s="17">
        <f t="shared" si="5307"/>
        <v>0</v>
      </c>
      <c r="DU627" s="17">
        <f t="shared" si="5308"/>
        <v>0</v>
      </c>
      <c r="DV627" s="17">
        <f t="shared" si="5309"/>
        <v>0</v>
      </c>
      <c r="DW627" s="1"/>
      <c r="DX627" s="1"/>
      <c r="DY627" s="20">
        <f t="shared" si="5310"/>
        <v>0</v>
      </c>
      <c r="DZ627" s="20">
        <f t="shared" si="5311"/>
        <v>0</v>
      </c>
      <c r="EA627" s="20">
        <f t="shared" si="5312"/>
        <v>0</v>
      </c>
      <c r="EB627" s="20">
        <f t="shared" si="5313"/>
        <v>0</v>
      </c>
      <c r="EC627" s="18">
        <f t="shared" si="5314"/>
        <v>0</v>
      </c>
      <c r="ED627" s="19">
        <f t="shared" si="5383"/>
        <v>0</v>
      </c>
      <c r="EE627" s="19">
        <f t="shared" si="5316"/>
        <v>3</v>
      </c>
      <c r="EF627" s="1">
        <f t="shared" si="5317"/>
        <v>4</v>
      </c>
      <c r="EG627" s="18">
        <f t="shared" si="5318"/>
        <v>5</v>
      </c>
      <c r="EH627" s="341"/>
      <c r="EI627" s="294"/>
      <c r="EJ627" s="294"/>
      <c r="EK627" s="294"/>
      <c r="EL627" s="19"/>
      <c r="EM627" s="19"/>
      <c r="EN627" s="19">
        <v>1</v>
      </c>
      <c r="EO627" s="366"/>
      <c r="EP627" s="366"/>
      <c r="EQ627" s="374"/>
      <c r="ER627" s="374">
        <v>1</v>
      </c>
      <c r="ES627" s="374"/>
      <c r="ET627" s="374"/>
      <c r="EU627" s="18">
        <f t="shared" si="5319"/>
        <v>11</v>
      </c>
      <c r="EV627" s="18">
        <f t="shared" si="5320"/>
        <v>2</v>
      </c>
      <c r="EW627" s="341">
        <v>2</v>
      </c>
      <c r="EX627" s="341">
        <v>2</v>
      </c>
      <c r="EY627" s="341">
        <v>5</v>
      </c>
      <c r="EZ627" s="365">
        <f t="shared" si="5327"/>
        <v>0.5</v>
      </c>
      <c r="FA627" s="294"/>
      <c r="FB627" s="294"/>
      <c r="FC627" s="294"/>
      <c r="FD627" s="300"/>
      <c r="FE627" s="300"/>
      <c r="FF627" s="300"/>
      <c r="FG627" s="300"/>
      <c r="FH627" s="300"/>
      <c r="FI627" s="300"/>
      <c r="FJ627" s="300"/>
      <c r="FK627" s="294"/>
      <c r="FL627" s="294">
        <f t="shared" si="5388"/>
        <v>32</v>
      </c>
      <c r="FM627" s="294"/>
      <c r="FN627" s="294"/>
      <c r="FO627" s="294"/>
      <c r="FP627" s="20">
        <f t="shared" si="5328"/>
        <v>0</v>
      </c>
      <c r="FQ627" s="20">
        <f t="shared" si="5321"/>
        <v>0</v>
      </c>
      <c r="FR627" s="20">
        <f t="shared" si="5322"/>
        <v>0</v>
      </c>
      <c r="FS627" s="20">
        <f t="shared" si="5323"/>
        <v>0</v>
      </c>
      <c r="FT627" s="20">
        <f t="shared" si="5324"/>
        <v>0</v>
      </c>
      <c r="FU627" s="20">
        <f t="shared" si="5325"/>
        <v>0</v>
      </c>
      <c r="FV627" s="20">
        <f t="shared" si="5326"/>
        <v>0</v>
      </c>
      <c r="FW627" s="294"/>
    </row>
    <row r="628" spans="1:179" s="301" customFormat="1" ht="27.75" customHeight="1">
      <c r="A628" s="295"/>
      <c r="B628" s="296" t="s">
        <v>185</v>
      </c>
      <c r="C628" s="296" t="str">
        <f t="shared" si="5384"/>
        <v>4A</v>
      </c>
      <c r="D628" s="48" t="s">
        <v>44</v>
      </c>
      <c r="E628" s="296" t="str">
        <f t="shared" si="5385"/>
        <v>LT8,5</v>
      </c>
      <c r="F628" s="296">
        <v>44</v>
      </c>
      <c r="G628" s="296">
        <f>F628</f>
        <v>44</v>
      </c>
      <c r="H628" s="297"/>
      <c r="I628" s="297"/>
      <c r="J628" s="294"/>
      <c r="K628" s="294"/>
      <c r="L628" s="294"/>
      <c r="M628" s="294"/>
      <c r="N628" s="297"/>
      <c r="O628" s="297"/>
      <c r="P628" s="1"/>
      <c r="Q628" s="16"/>
      <c r="R628" s="1"/>
      <c r="S628" s="294"/>
      <c r="T628" s="294"/>
      <c r="U628" s="294"/>
      <c r="V628" s="294"/>
      <c r="W628" s="294"/>
      <c r="X628" s="294"/>
      <c r="Y628" s="294"/>
      <c r="Z628" s="294"/>
      <c r="AA628" s="294"/>
      <c r="AB628" s="294"/>
      <c r="AC628" s="1">
        <f t="shared" si="5369"/>
        <v>0</v>
      </c>
      <c r="AD628" s="1">
        <f t="shared" si="5370"/>
        <v>0</v>
      </c>
      <c r="AE628" s="1">
        <f t="shared" si="5371"/>
        <v>0</v>
      </c>
      <c r="AF628" s="1">
        <f t="shared" si="5372"/>
        <v>0</v>
      </c>
      <c r="AG628" s="1">
        <f t="shared" si="5373"/>
        <v>0</v>
      </c>
      <c r="AH628" s="1">
        <f t="shared" si="5374"/>
        <v>0</v>
      </c>
      <c r="AI628" s="1">
        <f t="shared" si="5375"/>
        <v>0</v>
      </c>
      <c r="AJ628" s="1">
        <f t="shared" si="5376"/>
        <v>0</v>
      </c>
      <c r="AK628" s="1">
        <f t="shared" si="5377"/>
        <v>0</v>
      </c>
      <c r="AL628" s="1">
        <f t="shared" si="5378"/>
        <v>0</v>
      </c>
      <c r="AM628" s="1">
        <f t="shared" si="5379"/>
        <v>0</v>
      </c>
      <c r="AN628" s="1">
        <f t="shared" si="5380"/>
        <v>0</v>
      </c>
      <c r="AO628" s="294"/>
      <c r="AP628" s="294"/>
      <c r="AQ628" s="294"/>
      <c r="AR628" s="294"/>
      <c r="AS628" s="298">
        <f t="shared" si="5291"/>
        <v>0</v>
      </c>
      <c r="AT628" s="298">
        <f t="shared" si="5292"/>
        <v>0</v>
      </c>
      <c r="AU628" s="298">
        <f t="shared" si="5293"/>
        <v>0</v>
      </c>
      <c r="AV628" s="298">
        <f t="shared" si="5294"/>
        <v>0</v>
      </c>
      <c r="AW628" s="294"/>
      <c r="AX628" s="294"/>
      <c r="AY628" s="294"/>
      <c r="AZ628" s="294"/>
      <c r="BA628" s="294"/>
      <c r="BB628" s="294"/>
      <c r="BC628" s="294"/>
      <c r="BD628" s="294"/>
      <c r="BE628" s="294"/>
      <c r="BF628" s="294"/>
      <c r="BG628" s="294"/>
      <c r="BH628" s="294"/>
      <c r="BI628" s="294"/>
      <c r="BJ628" s="294">
        <v>1</v>
      </c>
      <c r="BK628" s="294"/>
      <c r="BL628" s="294"/>
      <c r="BM628" s="294"/>
      <c r="BN628" s="294">
        <v>1</v>
      </c>
      <c r="BO628" s="294"/>
      <c r="BP628" s="1"/>
      <c r="BQ628" s="294"/>
      <c r="BR628" s="17">
        <v>2</v>
      </c>
      <c r="BS628" s="1">
        <f t="shared" si="5295"/>
        <v>0</v>
      </c>
      <c r="BT628" s="17">
        <f t="shared" si="5381"/>
        <v>0</v>
      </c>
      <c r="BU628" s="294"/>
      <c r="BV628" s="294">
        <v>1</v>
      </c>
      <c r="BW628" s="294"/>
      <c r="BX628" s="294"/>
      <c r="BY628" s="294"/>
      <c r="BZ628" s="294"/>
      <c r="CA628" s="294"/>
      <c r="CB628" s="294"/>
      <c r="CC628" s="294"/>
      <c r="CD628" s="1"/>
      <c r="CE628" s="1"/>
      <c r="CF628" s="1"/>
      <c r="CG628" s="294"/>
      <c r="CH628" s="1"/>
      <c r="CI628" s="1">
        <v>1</v>
      </c>
      <c r="CJ628" s="1"/>
      <c r="CK628" s="383"/>
      <c r="CL628" s="383"/>
      <c r="CM628" s="383"/>
      <c r="CN628" s="1">
        <f t="shared" si="5297"/>
        <v>0</v>
      </c>
      <c r="CO628" s="1">
        <f t="shared" si="5298"/>
        <v>0</v>
      </c>
      <c r="CP628" s="20">
        <f t="shared" si="5299"/>
        <v>2.5</v>
      </c>
      <c r="CQ628" s="351"/>
      <c r="CR628" s="299">
        <f t="shared" si="5300"/>
        <v>1</v>
      </c>
      <c r="CS628" s="294">
        <v>2</v>
      </c>
      <c r="CT628" s="294">
        <v>2</v>
      </c>
      <c r="CU628" s="1"/>
      <c r="CV628" s="1"/>
      <c r="CW628" s="1">
        <v>3</v>
      </c>
      <c r="CX628" s="1"/>
      <c r="CY628" s="1">
        <v>2</v>
      </c>
      <c r="CZ628" s="294">
        <v>12</v>
      </c>
      <c r="DA628" s="17">
        <f t="shared" si="5382"/>
        <v>2</v>
      </c>
      <c r="DB628" s="359">
        <f t="shared" si="5302"/>
        <v>14</v>
      </c>
      <c r="DC628" s="359">
        <f t="shared" si="5303"/>
        <v>5</v>
      </c>
      <c r="DD628" s="294"/>
      <c r="DE628" s="294"/>
      <c r="DF628" s="294"/>
      <c r="DG628" s="294"/>
      <c r="DH628" s="294">
        <v>9</v>
      </c>
      <c r="DI628" s="294">
        <v>6</v>
      </c>
      <c r="DJ628" s="294"/>
      <c r="DK628" s="294"/>
      <c r="DL628" s="294"/>
      <c r="DM628" s="294"/>
      <c r="DN628" s="294">
        <f t="shared" si="5386"/>
        <v>44</v>
      </c>
      <c r="DO628" s="1"/>
      <c r="DP628" s="1"/>
      <c r="DQ628" s="17">
        <f t="shared" si="5304"/>
        <v>0</v>
      </c>
      <c r="DR628" s="17">
        <f t="shared" si="5305"/>
        <v>0</v>
      </c>
      <c r="DS628" s="17">
        <f t="shared" si="5306"/>
        <v>0</v>
      </c>
      <c r="DT628" s="17">
        <f t="shared" si="5307"/>
        <v>0</v>
      </c>
      <c r="DU628" s="17">
        <f t="shared" si="5308"/>
        <v>0</v>
      </c>
      <c r="DV628" s="17">
        <f t="shared" si="5309"/>
        <v>0</v>
      </c>
      <c r="DW628" s="1"/>
      <c r="DX628" s="1"/>
      <c r="DY628" s="20">
        <f t="shared" si="5310"/>
        <v>0</v>
      </c>
      <c r="DZ628" s="20">
        <f t="shared" si="5311"/>
        <v>0</v>
      </c>
      <c r="EA628" s="20">
        <f t="shared" si="5312"/>
        <v>0</v>
      </c>
      <c r="EB628" s="20">
        <f t="shared" si="5313"/>
        <v>0</v>
      </c>
      <c r="EC628" s="18">
        <f t="shared" si="5314"/>
        <v>0</v>
      </c>
      <c r="ED628" s="19">
        <f t="shared" si="5383"/>
        <v>0</v>
      </c>
      <c r="EE628" s="19">
        <f t="shared" si="5316"/>
        <v>6</v>
      </c>
      <c r="EF628" s="1">
        <f t="shared" si="5317"/>
        <v>8</v>
      </c>
      <c r="EG628" s="18">
        <f t="shared" si="5318"/>
        <v>10</v>
      </c>
      <c r="EH628" s="341"/>
      <c r="EI628" s="294"/>
      <c r="EJ628" s="294"/>
      <c r="EK628" s="294"/>
      <c r="EL628" s="19">
        <v>1</v>
      </c>
      <c r="EM628" s="19"/>
      <c r="EN628" s="19"/>
      <c r="EO628" s="366"/>
      <c r="EP628" s="366"/>
      <c r="EQ628" s="374"/>
      <c r="ER628" s="374"/>
      <c r="ES628" s="374"/>
      <c r="ET628" s="374"/>
      <c r="EU628" s="18">
        <f t="shared" si="5319"/>
        <v>14</v>
      </c>
      <c r="EV628" s="18">
        <f t="shared" si="5320"/>
        <v>2</v>
      </c>
      <c r="EW628" s="341">
        <v>2</v>
      </c>
      <c r="EX628" s="341">
        <v>2</v>
      </c>
      <c r="EY628" s="341">
        <v>5</v>
      </c>
      <c r="EZ628" s="365">
        <f t="shared" si="5327"/>
        <v>0</v>
      </c>
      <c r="FA628" s="294"/>
      <c r="FB628" s="294"/>
      <c r="FC628" s="294"/>
      <c r="FD628" s="300"/>
      <c r="FE628" s="300"/>
      <c r="FF628" s="300"/>
      <c r="FG628" s="300"/>
      <c r="FH628" s="300"/>
      <c r="FI628" s="300"/>
      <c r="FJ628" s="300"/>
      <c r="FK628" s="294"/>
      <c r="FL628" s="294">
        <f t="shared" si="5388"/>
        <v>44</v>
      </c>
      <c r="FM628" s="294"/>
      <c r="FN628" s="294"/>
      <c r="FO628" s="294"/>
      <c r="FP628" s="20">
        <f t="shared" si="5328"/>
        <v>0</v>
      </c>
      <c r="FQ628" s="20">
        <f t="shared" si="5321"/>
        <v>0</v>
      </c>
      <c r="FR628" s="20">
        <f t="shared" si="5322"/>
        <v>0</v>
      </c>
      <c r="FS628" s="20">
        <f t="shared" si="5323"/>
        <v>0</v>
      </c>
      <c r="FT628" s="20">
        <f t="shared" si="5324"/>
        <v>0</v>
      </c>
      <c r="FU628" s="20">
        <f t="shared" si="5325"/>
        <v>0</v>
      </c>
      <c r="FV628" s="20">
        <f t="shared" si="5326"/>
        <v>0</v>
      </c>
      <c r="FW628" s="294"/>
    </row>
    <row r="629" spans="1:179" s="301" customFormat="1" ht="27.75" customHeight="1">
      <c r="A629" s="295"/>
      <c r="B629" s="296" t="s">
        <v>196</v>
      </c>
      <c r="C629" s="296" t="str">
        <f t="shared" si="5384"/>
        <v>5A</v>
      </c>
      <c r="D629" s="48" t="s">
        <v>44</v>
      </c>
      <c r="E629" s="296" t="str">
        <f t="shared" ref="E629" si="5389">D629</f>
        <v>LT8,5</v>
      </c>
      <c r="F629" s="296">
        <v>39</v>
      </c>
      <c r="G629" s="296">
        <f>F629</f>
        <v>39</v>
      </c>
      <c r="H629" s="297"/>
      <c r="I629" s="297"/>
      <c r="J629" s="294"/>
      <c r="K629" s="294"/>
      <c r="L629" s="294"/>
      <c r="M629" s="294"/>
      <c r="N629" s="297"/>
      <c r="O629" s="297"/>
      <c r="P629" s="1"/>
      <c r="Q629" s="16"/>
      <c r="R629" s="1"/>
      <c r="S629" s="294"/>
      <c r="T629" s="294"/>
      <c r="U629" s="294"/>
      <c r="V629" s="294"/>
      <c r="W629" s="294"/>
      <c r="X629" s="294"/>
      <c r="Y629" s="294"/>
      <c r="Z629" s="294"/>
      <c r="AA629" s="294"/>
      <c r="AB629" s="294"/>
      <c r="AC629" s="1">
        <f t="shared" ref="AC629" si="5390">+IF(S629=1,1,0)+IF(T629=1,1,0)</f>
        <v>0</v>
      </c>
      <c r="AD629" s="1">
        <f t="shared" ref="AD629" si="5391">+IF(U629=1,1,0)+IF(V629=1,1,0)</f>
        <v>0</v>
      </c>
      <c r="AE629" s="1">
        <f t="shared" ref="AE629" si="5392">+IF(W629=1,1,0)+IF(X629=1,1,0)</f>
        <v>0</v>
      </c>
      <c r="AF629" s="1">
        <f t="shared" ref="AF629" si="5393">+IF(Y629=1,1,0)+IF(Z629=1,1,0)</f>
        <v>0</v>
      </c>
      <c r="AG629" s="1">
        <f t="shared" ref="AG629" si="5394">+IF(AA629=1,1,0)</f>
        <v>0</v>
      </c>
      <c r="AH629" s="1">
        <f t="shared" ref="AH629" si="5395">+IF(AB629=1,1,0)</f>
        <v>0</v>
      </c>
      <c r="AI629" s="1">
        <f t="shared" ref="AI629" si="5396">+IF(S629=2,1,0)+IF(T629=2,1,0)</f>
        <v>0</v>
      </c>
      <c r="AJ629" s="1">
        <f t="shared" ref="AJ629" si="5397">+IF(U629=2,1,0)+IF(V629=2,1,0)</f>
        <v>0</v>
      </c>
      <c r="AK629" s="1">
        <f t="shared" ref="AK629" si="5398">+IF(X629=2,1,0)+IF(W629=2,1,0)</f>
        <v>0</v>
      </c>
      <c r="AL629" s="1">
        <f t="shared" ref="AL629" si="5399">+IF(Y629=2,1,0)+IF(Z629=2,1,0)</f>
        <v>0</v>
      </c>
      <c r="AM629" s="1">
        <f t="shared" ref="AM629" si="5400">+IF(AA629=2,1,0)</f>
        <v>0</v>
      </c>
      <c r="AN629" s="1">
        <f t="shared" ref="AN629" si="5401">+IF(AB629=2,1,0)</f>
        <v>0</v>
      </c>
      <c r="AO629" s="294"/>
      <c r="AP629" s="294"/>
      <c r="AQ629" s="294"/>
      <c r="AR629" s="294"/>
      <c r="AS629" s="298">
        <f t="shared" si="5291"/>
        <v>0</v>
      </c>
      <c r="AT629" s="298">
        <f t="shared" si="5292"/>
        <v>0</v>
      </c>
      <c r="AU629" s="298">
        <f t="shared" si="5293"/>
        <v>0</v>
      </c>
      <c r="AV629" s="298">
        <f t="shared" si="5294"/>
        <v>0</v>
      </c>
      <c r="AW629" s="294"/>
      <c r="AX629" s="294"/>
      <c r="AY629" s="294"/>
      <c r="AZ629" s="294"/>
      <c r="BA629" s="294"/>
      <c r="BB629" s="294"/>
      <c r="BC629" s="294"/>
      <c r="BD629" s="294"/>
      <c r="BE629" s="294"/>
      <c r="BF629" s="294"/>
      <c r="BG629" s="294"/>
      <c r="BH629" s="294"/>
      <c r="BI629" s="294"/>
      <c r="BJ629" s="294">
        <v>1</v>
      </c>
      <c r="BK629" s="294"/>
      <c r="BL629" s="294"/>
      <c r="BM629" s="294"/>
      <c r="BN629" s="294"/>
      <c r="BO629" s="294"/>
      <c r="BP629" s="1"/>
      <c r="BQ629" s="294"/>
      <c r="BR629" s="17">
        <v>2</v>
      </c>
      <c r="BS629" s="1">
        <f t="shared" si="5295"/>
        <v>0</v>
      </c>
      <c r="BT629" s="17">
        <f t="shared" ref="BT629" si="5402">+BS629*2</f>
        <v>0</v>
      </c>
      <c r="BU629" s="294"/>
      <c r="BV629" s="294">
        <v>1</v>
      </c>
      <c r="BW629" s="294"/>
      <c r="BX629" s="294"/>
      <c r="BY629" s="294"/>
      <c r="BZ629" s="294"/>
      <c r="CA629" s="294"/>
      <c r="CB629" s="294"/>
      <c r="CC629" s="294"/>
      <c r="CD629" s="1"/>
      <c r="CE629" s="1"/>
      <c r="CF629" s="1"/>
      <c r="CG629" s="294"/>
      <c r="CH629" s="1"/>
      <c r="CI629" s="1">
        <v>1</v>
      </c>
      <c r="CJ629" s="1"/>
      <c r="CK629" s="383"/>
      <c r="CL629" s="383"/>
      <c r="CM629" s="383"/>
      <c r="CN629" s="1">
        <f t="shared" si="5297"/>
        <v>0</v>
      </c>
      <c r="CO629" s="1">
        <f t="shared" si="5298"/>
        <v>0</v>
      </c>
      <c r="CP629" s="20">
        <f t="shared" si="5299"/>
        <v>2.5</v>
      </c>
      <c r="CQ629" s="351"/>
      <c r="CR629" s="299">
        <f t="shared" si="5300"/>
        <v>1</v>
      </c>
      <c r="CS629" s="294">
        <v>1</v>
      </c>
      <c r="CT629" s="294">
        <v>1</v>
      </c>
      <c r="CU629" s="1"/>
      <c r="CV629" s="1"/>
      <c r="CW629" s="1">
        <v>3</v>
      </c>
      <c r="CX629" s="1"/>
      <c r="CY629" s="1"/>
      <c r="CZ629" s="294">
        <v>12</v>
      </c>
      <c r="DA629" s="17">
        <f t="shared" ref="DA629" si="5403">+CY629</f>
        <v>0</v>
      </c>
      <c r="DB629" s="359">
        <f t="shared" si="5302"/>
        <v>12</v>
      </c>
      <c r="DC629" s="359">
        <f t="shared" si="5303"/>
        <v>3</v>
      </c>
      <c r="DD629" s="294"/>
      <c r="DE629" s="294"/>
      <c r="DF629" s="294"/>
      <c r="DG629" s="294"/>
      <c r="DH629" s="294">
        <v>9</v>
      </c>
      <c r="DI629" s="294"/>
      <c r="DJ629" s="294"/>
      <c r="DK629" s="294"/>
      <c r="DL629" s="294"/>
      <c r="DM629" s="294"/>
      <c r="DN629" s="294">
        <f t="shared" si="5386"/>
        <v>39</v>
      </c>
      <c r="DO629" s="1"/>
      <c r="DP629" s="1"/>
      <c r="DQ629" s="17">
        <f t="shared" si="5304"/>
        <v>0</v>
      </c>
      <c r="DR629" s="17">
        <f t="shared" si="5305"/>
        <v>0</v>
      </c>
      <c r="DS629" s="17">
        <f t="shared" si="5306"/>
        <v>0</v>
      </c>
      <c r="DT629" s="17">
        <f t="shared" si="5307"/>
        <v>0</v>
      </c>
      <c r="DU629" s="17">
        <f t="shared" si="5308"/>
        <v>0</v>
      </c>
      <c r="DV629" s="17">
        <f t="shared" si="5309"/>
        <v>0</v>
      </c>
      <c r="DW629" s="1"/>
      <c r="DX629" s="1"/>
      <c r="DY629" s="20">
        <f t="shared" si="5310"/>
        <v>0</v>
      </c>
      <c r="DZ629" s="20">
        <f t="shared" si="5311"/>
        <v>0</v>
      </c>
      <c r="EA629" s="20">
        <f t="shared" si="5312"/>
        <v>0</v>
      </c>
      <c r="EB629" s="20">
        <f t="shared" si="5313"/>
        <v>0</v>
      </c>
      <c r="EC629" s="18">
        <f t="shared" si="5314"/>
        <v>0</v>
      </c>
      <c r="ED629" s="19">
        <f t="shared" ref="ED629" si="5404">+IF(EC629&lt;&gt;0,EC629*3,0)</f>
        <v>0</v>
      </c>
      <c r="EE629" s="19">
        <f t="shared" si="5316"/>
        <v>3</v>
      </c>
      <c r="EF629" s="1">
        <f t="shared" si="5317"/>
        <v>4</v>
      </c>
      <c r="EG629" s="18">
        <f t="shared" si="5318"/>
        <v>5</v>
      </c>
      <c r="EH629" s="341"/>
      <c r="EI629" s="294"/>
      <c r="EJ629" s="294"/>
      <c r="EK629" s="294"/>
      <c r="EL629" s="19">
        <v>1</v>
      </c>
      <c r="EM629" s="19"/>
      <c r="EN629" s="19"/>
      <c r="EO629" s="366"/>
      <c r="EP629" s="366"/>
      <c r="EQ629" s="374"/>
      <c r="ER629" s="374"/>
      <c r="ES629" s="374"/>
      <c r="ET629" s="374"/>
      <c r="EU629" s="18">
        <f t="shared" si="5319"/>
        <v>14</v>
      </c>
      <c r="EV629" s="18">
        <f t="shared" si="5320"/>
        <v>2</v>
      </c>
      <c r="EW629" s="341">
        <v>1</v>
      </c>
      <c r="EX629" s="341"/>
      <c r="EY629" s="341">
        <v>5</v>
      </c>
      <c r="EZ629" s="365">
        <f t="shared" si="5327"/>
        <v>0</v>
      </c>
      <c r="FA629" s="294"/>
      <c r="FB629" s="294"/>
      <c r="FC629" s="294"/>
      <c r="FD629" s="300"/>
      <c r="FE629" s="300"/>
      <c r="FF629" s="300"/>
      <c r="FG629" s="300"/>
      <c r="FH629" s="300"/>
      <c r="FI629" s="300"/>
      <c r="FJ629" s="300"/>
      <c r="FK629" s="294"/>
      <c r="FL629" s="294">
        <f t="shared" si="5388"/>
        <v>39</v>
      </c>
      <c r="FM629" s="294"/>
      <c r="FN629" s="294"/>
      <c r="FO629" s="294"/>
      <c r="FP629" s="20">
        <f t="shared" si="5328"/>
        <v>0</v>
      </c>
      <c r="FQ629" s="20">
        <f t="shared" si="5321"/>
        <v>0</v>
      </c>
      <c r="FR629" s="20">
        <f t="shared" si="5322"/>
        <v>0</v>
      </c>
      <c r="FS629" s="20">
        <f t="shared" si="5323"/>
        <v>0</v>
      </c>
      <c r="FT629" s="20">
        <f t="shared" si="5324"/>
        <v>0</v>
      </c>
      <c r="FU629" s="20">
        <f t="shared" si="5325"/>
        <v>0</v>
      </c>
      <c r="FV629" s="20">
        <f t="shared" si="5326"/>
        <v>0</v>
      </c>
      <c r="FW629" s="294"/>
    </row>
    <row r="630" spans="1:179" s="301" customFormat="1" ht="27.75" customHeight="1">
      <c r="A630" s="295"/>
      <c r="B630" s="296" t="s">
        <v>301</v>
      </c>
      <c r="C630" s="296" t="str">
        <f t="shared" si="5384"/>
        <v>6A</v>
      </c>
      <c r="D630" s="48" t="s">
        <v>201</v>
      </c>
      <c r="E630" s="48" t="s">
        <v>187</v>
      </c>
      <c r="F630" s="296">
        <v>39</v>
      </c>
      <c r="G630" s="296">
        <f>F630</f>
        <v>39</v>
      </c>
      <c r="H630" s="297"/>
      <c r="I630" s="297"/>
      <c r="J630" s="294"/>
      <c r="K630" s="294"/>
      <c r="L630" s="294"/>
      <c r="M630" s="294"/>
      <c r="N630" s="297"/>
      <c r="O630" s="297"/>
      <c r="P630" s="1"/>
      <c r="Q630" s="16"/>
      <c r="R630" s="1"/>
      <c r="S630" s="294"/>
      <c r="T630" s="294"/>
      <c r="U630" s="294"/>
      <c r="V630" s="294"/>
      <c r="W630" s="294"/>
      <c r="X630" s="294"/>
      <c r="Y630" s="294"/>
      <c r="Z630" s="294"/>
      <c r="AA630" s="294"/>
      <c r="AB630" s="294"/>
      <c r="AC630" s="1">
        <f t="shared" ref="AC630:AC636" si="5405">+IF(S630=1,1,0)+IF(T630=1,1,0)</f>
        <v>0</v>
      </c>
      <c r="AD630" s="1">
        <f t="shared" ref="AD630:AD636" si="5406">+IF(U630=1,1,0)+IF(V630=1,1,0)</f>
        <v>0</v>
      </c>
      <c r="AE630" s="1">
        <f t="shared" ref="AE630:AE636" si="5407">+IF(W630=1,1,0)+IF(X630=1,1,0)</f>
        <v>0</v>
      </c>
      <c r="AF630" s="1">
        <f t="shared" ref="AF630:AF636" si="5408">+IF(Y630=1,1,0)+IF(Z630=1,1,0)</f>
        <v>0</v>
      </c>
      <c r="AG630" s="1">
        <f t="shared" ref="AG630:AG636" si="5409">+IF(AA630=1,1,0)</f>
        <v>0</v>
      </c>
      <c r="AH630" s="1">
        <f t="shared" ref="AH630:AH636" si="5410">+IF(AB630=1,1,0)</f>
        <v>0</v>
      </c>
      <c r="AI630" s="1">
        <f t="shared" ref="AI630:AI636" si="5411">+IF(S630=2,1,0)+IF(T630=2,1,0)</f>
        <v>0</v>
      </c>
      <c r="AJ630" s="1">
        <f t="shared" ref="AJ630:AJ636" si="5412">+IF(U630=2,1,0)+IF(V630=2,1,0)</f>
        <v>0</v>
      </c>
      <c r="AK630" s="1">
        <f t="shared" ref="AK630:AK636" si="5413">+IF(X630=2,1,0)+IF(W630=2,1,0)</f>
        <v>0</v>
      </c>
      <c r="AL630" s="1">
        <f t="shared" ref="AL630:AL636" si="5414">+IF(Y630=2,1,0)+IF(Z630=2,1,0)</f>
        <v>0</v>
      </c>
      <c r="AM630" s="1">
        <f t="shared" ref="AM630:AM636" si="5415">+IF(AA630=2,1,0)</f>
        <v>0</v>
      </c>
      <c r="AN630" s="1">
        <f t="shared" ref="AN630:AN636" si="5416">+IF(AB630=2,1,0)</f>
        <v>0</v>
      </c>
      <c r="AO630" s="294"/>
      <c r="AP630" s="294"/>
      <c r="AQ630" s="294"/>
      <c r="AR630" s="294"/>
      <c r="AS630" s="298">
        <f t="shared" si="5291"/>
        <v>0</v>
      </c>
      <c r="AT630" s="298">
        <f t="shared" si="5292"/>
        <v>0</v>
      </c>
      <c r="AU630" s="298">
        <f t="shared" si="5293"/>
        <v>0</v>
      </c>
      <c r="AV630" s="298">
        <f t="shared" si="5294"/>
        <v>0</v>
      </c>
      <c r="AW630" s="294"/>
      <c r="AX630" s="294"/>
      <c r="AY630" s="294"/>
      <c r="AZ630" s="294"/>
      <c r="BA630" s="294"/>
      <c r="BB630" s="294"/>
      <c r="BC630" s="294"/>
      <c r="BD630" s="294"/>
      <c r="BE630" s="294"/>
      <c r="BF630" s="294"/>
      <c r="BG630" s="294"/>
      <c r="BH630" s="294"/>
      <c r="BI630" s="294"/>
      <c r="BJ630" s="294"/>
      <c r="BK630" s="294"/>
      <c r="BL630" s="294"/>
      <c r="BM630" s="294"/>
      <c r="BN630" s="294"/>
      <c r="BO630" s="294"/>
      <c r="BP630" s="1"/>
      <c r="BQ630" s="294"/>
      <c r="BR630" s="17">
        <v>1</v>
      </c>
      <c r="BS630" s="1">
        <f t="shared" si="5295"/>
        <v>0</v>
      </c>
      <c r="BT630" s="17">
        <f t="shared" ref="BT630:BT636" si="5417">+BS630*2</f>
        <v>0</v>
      </c>
      <c r="BU630" s="294"/>
      <c r="BV630" s="294">
        <v>1</v>
      </c>
      <c r="BW630" s="294"/>
      <c r="BX630" s="294"/>
      <c r="BY630" s="294"/>
      <c r="BZ630" s="294"/>
      <c r="CA630" s="294"/>
      <c r="CB630" s="294"/>
      <c r="CC630" s="294"/>
      <c r="CD630" s="1"/>
      <c r="CE630" s="1"/>
      <c r="CF630" s="1"/>
      <c r="CG630" s="294"/>
      <c r="CH630" s="1"/>
      <c r="CI630" s="1"/>
      <c r="CJ630" s="1"/>
      <c r="CK630" s="383"/>
      <c r="CL630" s="383"/>
      <c r="CM630" s="383"/>
      <c r="CN630" s="1">
        <f t="shared" si="5297"/>
        <v>0</v>
      </c>
      <c r="CO630" s="1">
        <f t="shared" si="5298"/>
        <v>0</v>
      </c>
      <c r="CP630" s="20">
        <f t="shared" si="5299"/>
        <v>0</v>
      </c>
      <c r="CQ630" s="351"/>
      <c r="CR630" s="299">
        <f t="shared" si="5300"/>
        <v>0</v>
      </c>
      <c r="CS630" s="294"/>
      <c r="CT630" s="294"/>
      <c r="CU630" s="1"/>
      <c r="CV630" s="1"/>
      <c r="CW630" s="1"/>
      <c r="CX630" s="1"/>
      <c r="CY630" s="1"/>
      <c r="CZ630" s="294"/>
      <c r="DA630" s="17">
        <f t="shared" ref="DA630:DA636" si="5418">+CY630</f>
        <v>0</v>
      </c>
      <c r="DB630" s="359">
        <f t="shared" si="5302"/>
        <v>0</v>
      </c>
      <c r="DC630" s="359">
        <f t="shared" si="5303"/>
        <v>0</v>
      </c>
      <c r="DD630" s="294"/>
      <c r="DE630" s="294"/>
      <c r="DF630" s="294"/>
      <c r="DG630" s="294"/>
      <c r="DH630" s="294"/>
      <c r="DI630" s="294"/>
      <c r="DJ630" s="294"/>
      <c r="DK630" s="294"/>
      <c r="DL630" s="294"/>
      <c r="DM630" s="294"/>
      <c r="DN630" s="294">
        <f t="shared" si="5386"/>
        <v>39</v>
      </c>
      <c r="DO630" s="1"/>
      <c r="DP630" s="1"/>
      <c r="DQ630" s="17">
        <f t="shared" si="5304"/>
        <v>0</v>
      </c>
      <c r="DR630" s="17">
        <f t="shared" si="5305"/>
        <v>0</v>
      </c>
      <c r="DS630" s="17">
        <f t="shared" si="5306"/>
        <v>0</v>
      </c>
      <c r="DT630" s="17">
        <f t="shared" si="5307"/>
        <v>0</v>
      </c>
      <c r="DU630" s="17">
        <f t="shared" si="5308"/>
        <v>0</v>
      </c>
      <c r="DV630" s="17">
        <f t="shared" si="5309"/>
        <v>0</v>
      </c>
      <c r="DW630" s="1"/>
      <c r="DX630" s="1"/>
      <c r="DY630" s="20">
        <f t="shared" si="5310"/>
        <v>0</v>
      </c>
      <c r="DZ630" s="20">
        <f t="shared" si="5311"/>
        <v>0</v>
      </c>
      <c r="EA630" s="20">
        <f t="shared" si="5312"/>
        <v>0</v>
      </c>
      <c r="EB630" s="20">
        <f t="shared" si="5313"/>
        <v>0</v>
      </c>
      <c r="EC630" s="18">
        <f t="shared" si="5314"/>
        <v>0</v>
      </c>
      <c r="ED630" s="19">
        <f t="shared" ref="ED630:ED636" si="5419">+IF(EC630&lt;&gt;0,EC630*3,0)</f>
        <v>0</v>
      </c>
      <c r="EE630" s="19">
        <f t="shared" si="5316"/>
        <v>0</v>
      </c>
      <c r="EF630" s="1">
        <f t="shared" si="5317"/>
        <v>0</v>
      </c>
      <c r="EG630" s="18">
        <f t="shared" si="5318"/>
        <v>0</v>
      </c>
      <c r="EH630" s="341"/>
      <c r="EI630" s="294"/>
      <c r="EJ630" s="294"/>
      <c r="EK630" s="294"/>
      <c r="EL630" s="19"/>
      <c r="EM630" s="19"/>
      <c r="EN630" s="19"/>
      <c r="EO630" s="366"/>
      <c r="EP630" s="366"/>
      <c r="EQ630" s="374"/>
      <c r="ER630" s="374"/>
      <c r="ES630" s="374"/>
      <c r="ET630" s="374"/>
      <c r="EU630" s="18">
        <f t="shared" si="5319"/>
        <v>0</v>
      </c>
      <c r="EV630" s="18">
        <f t="shared" si="5320"/>
        <v>0</v>
      </c>
      <c r="EW630" s="341">
        <v>1</v>
      </c>
      <c r="EX630" s="341">
        <v>1</v>
      </c>
      <c r="EY630" s="341"/>
      <c r="EZ630" s="365">
        <f t="shared" si="5327"/>
        <v>0</v>
      </c>
      <c r="FA630" s="294"/>
      <c r="FB630" s="294"/>
      <c r="FC630" s="294"/>
      <c r="FD630" s="300"/>
      <c r="FE630" s="300"/>
      <c r="FF630" s="300"/>
      <c r="FG630" s="300"/>
      <c r="FH630" s="300"/>
      <c r="FI630" s="300"/>
      <c r="FJ630" s="300"/>
      <c r="FK630" s="294"/>
      <c r="FL630" s="294">
        <f t="shared" si="5388"/>
        <v>39</v>
      </c>
      <c r="FM630" s="294"/>
      <c r="FN630" s="294"/>
      <c r="FO630" s="294"/>
      <c r="FP630" s="20">
        <f t="shared" si="5328"/>
        <v>0</v>
      </c>
      <c r="FQ630" s="20">
        <f t="shared" si="5321"/>
        <v>0</v>
      </c>
      <c r="FR630" s="20">
        <f t="shared" si="5322"/>
        <v>0</v>
      </c>
      <c r="FS630" s="20">
        <f t="shared" si="5323"/>
        <v>0</v>
      </c>
      <c r="FT630" s="20">
        <f t="shared" si="5324"/>
        <v>0</v>
      </c>
      <c r="FU630" s="20">
        <f t="shared" si="5325"/>
        <v>0</v>
      </c>
      <c r="FV630" s="20">
        <f t="shared" si="5326"/>
        <v>0</v>
      </c>
      <c r="FW630" s="294"/>
    </row>
    <row r="631" spans="1:179" ht="27.75" customHeight="1">
      <c r="A631" s="40"/>
      <c r="B631" s="41" t="s">
        <v>183</v>
      </c>
      <c r="C631" s="41" t="str">
        <f t="shared" si="5384"/>
        <v>Lộ 3</v>
      </c>
      <c r="D631" s="48"/>
      <c r="E631" s="48"/>
      <c r="F631" s="48"/>
      <c r="G631" s="48"/>
      <c r="H631" s="43"/>
      <c r="I631" s="43"/>
      <c r="J631" s="44"/>
      <c r="K631" s="44"/>
      <c r="L631" s="44"/>
      <c r="M631" s="44"/>
      <c r="N631" s="43"/>
      <c r="O631" s="43"/>
      <c r="P631" s="1"/>
      <c r="Q631" s="16"/>
      <c r="R631" s="1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1">
        <f t="shared" si="5405"/>
        <v>0</v>
      </c>
      <c r="AD631" s="1">
        <f t="shared" si="5406"/>
        <v>0</v>
      </c>
      <c r="AE631" s="1">
        <f t="shared" si="5407"/>
        <v>0</v>
      </c>
      <c r="AF631" s="1">
        <f t="shared" si="5408"/>
        <v>0</v>
      </c>
      <c r="AG631" s="1">
        <f t="shared" si="5409"/>
        <v>0</v>
      </c>
      <c r="AH631" s="1">
        <f t="shared" si="5410"/>
        <v>0</v>
      </c>
      <c r="AI631" s="1">
        <f t="shared" si="5411"/>
        <v>0</v>
      </c>
      <c r="AJ631" s="1">
        <f t="shared" si="5412"/>
        <v>0</v>
      </c>
      <c r="AK631" s="1">
        <f t="shared" si="5413"/>
        <v>0</v>
      </c>
      <c r="AL631" s="1">
        <f t="shared" si="5414"/>
        <v>0</v>
      </c>
      <c r="AM631" s="1">
        <f t="shared" si="5415"/>
        <v>0</v>
      </c>
      <c r="AN631" s="1">
        <f t="shared" si="5416"/>
        <v>0</v>
      </c>
      <c r="AO631" s="44"/>
      <c r="AP631" s="44"/>
      <c r="AQ631" s="44"/>
      <c r="AR631" s="44"/>
      <c r="AS631" s="122">
        <f t="shared" si="5291"/>
        <v>0</v>
      </c>
      <c r="AT631" s="122">
        <f t="shared" si="5292"/>
        <v>0</v>
      </c>
      <c r="AU631" s="122">
        <f t="shared" si="5293"/>
        <v>0</v>
      </c>
      <c r="AV631" s="122">
        <f t="shared" si="5294"/>
        <v>0</v>
      </c>
      <c r="AW631" s="44"/>
      <c r="AX631" s="294"/>
      <c r="AY631" s="294"/>
      <c r="AZ631" s="294"/>
      <c r="BA631" s="294"/>
      <c r="BB631" s="294"/>
      <c r="BC631" s="29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127"/>
      <c r="BO631" s="44"/>
      <c r="BP631" s="1"/>
      <c r="BQ631" s="44"/>
      <c r="BR631" s="17"/>
      <c r="BS631" s="1">
        <f t="shared" si="5295"/>
        <v>0</v>
      </c>
      <c r="BT631" s="17">
        <f t="shared" si="5417"/>
        <v>0</v>
      </c>
      <c r="BU631" s="44"/>
      <c r="BV631" s="44"/>
      <c r="BW631" s="44"/>
      <c r="BX631" s="44"/>
      <c r="BY631" s="44"/>
      <c r="BZ631" s="44"/>
      <c r="CA631" s="44"/>
      <c r="CB631" s="44"/>
      <c r="CC631" s="44"/>
      <c r="CD631" s="92"/>
      <c r="CE631" s="92"/>
      <c r="CF631" s="92"/>
      <c r="CG631" s="44"/>
      <c r="CH631" s="1"/>
      <c r="CI631" s="1"/>
      <c r="CJ631" s="1"/>
      <c r="CK631" s="383"/>
      <c r="CL631" s="383"/>
      <c r="CM631" s="383"/>
      <c r="CN631" s="1">
        <f t="shared" si="5297"/>
        <v>0</v>
      </c>
      <c r="CO631" s="1">
        <f t="shared" si="5298"/>
        <v>0</v>
      </c>
      <c r="CP631" s="20">
        <f t="shared" si="5299"/>
        <v>0</v>
      </c>
      <c r="CQ631" s="351"/>
      <c r="CR631" s="131">
        <f t="shared" si="5300"/>
        <v>0</v>
      </c>
      <c r="CS631" s="44"/>
      <c r="CT631" s="44"/>
      <c r="CU631" s="1"/>
      <c r="CV631" s="1"/>
      <c r="CW631" s="1"/>
      <c r="CX631" s="1"/>
      <c r="CY631" s="1"/>
      <c r="CZ631" s="44"/>
      <c r="DA631" s="17">
        <f t="shared" si="5418"/>
        <v>0</v>
      </c>
      <c r="DB631" s="359">
        <f t="shared" si="5302"/>
        <v>0</v>
      </c>
      <c r="DC631" s="359">
        <f t="shared" si="5303"/>
        <v>0</v>
      </c>
      <c r="DD631" s="44"/>
      <c r="DE631" s="44"/>
      <c r="DF631" s="44"/>
      <c r="DG631" s="44"/>
      <c r="DH631" s="44"/>
      <c r="DI631" s="44"/>
      <c r="DJ631" s="44"/>
      <c r="DK631" s="44"/>
      <c r="DL631" s="44"/>
      <c r="DM631" s="44"/>
      <c r="DN631" s="44"/>
      <c r="DO631" s="1"/>
      <c r="DP631" s="1"/>
      <c r="DQ631" s="17">
        <f t="shared" si="5304"/>
        <v>0</v>
      </c>
      <c r="DR631" s="17">
        <f t="shared" si="5305"/>
        <v>0</v>
      </c>
      <c r="DS631" s="17">
        <f t="shared" si="5306"/>
        <v>0</v>
      </c>
      <c r="DT631" s="17">
        <f t="shared" si="5307"/>
        <v>0</v>
      </c>
      <c r="DU631" s="17">
        <f t="shared" si="5308"/>
        <v>0</v>
      </c>
      <c r="DV631" s="17">
        <f t="shared" si="5309"/>
        <v>0</v>
      </c>
      <c r="DW631" s="1"/>
      <c r="DX631" s="1"/>
      <c r="DY631" s="20">
        <f t="shared" si="5310"/>
        <v>0</v>
      </c>
      <c r="DZ631" s="20">
        <f t="shared" si="5311"/>
        <v>0</v>
      </c>
      <c r="EA631" s="20">
        <f t="shared" si="5312"/>
        <v>0</v>
      </c>
      <c r="EB631" s="20">
        <f t="shared" si="5313"/>
        <v>0</v>
      </c>
      <c r="EC631" s="18">
        <f t="shared" si="5314"/>
        <v>0</v>
      </c>
      <c r="ED631" s="19">
        <f t="shared" si="5419"/>
        <v>0</v>
      </c>
      <c r="EE631" s="19">
        <f t="shared" si="5316"/>
        <v>0</v>
      </c>
      <c r="EF631" s="1">
        <f t="shared" si="5317"/>
        <v>0</v>
      </c>
      <c r="EG631" s="18">
        <f t="shared" si="5318"/>
        <v>0</v>
      </c>
      <c r="EH631" s="341"/>
      <c r="EI631" s="44"/>
      <c r="EJ631" s="44"/>
      <c r="EK631" s="44"/>
      <c r="EL631" s="93"/>
      <c r="EM631" s="93"/>
      <c r="EN631" s="93"/>
      <c r="EO631" s="366"/>
      <c r="EP631" s="366"/>
      <c r="EQ631" s="374"/>
      <c r="ER631" s="374"/>
      <c r="ES631" s="374"/>
      <c r="ET631" s="374"/>
      <c r="EU631" s="18">
        <f t="shared" si="5319"/>
        <v>0</v>
      </c>
      <c r="EV631" s="18">
        <f t="shared" si="5320"/>
        <v>0</v>
      </c>
      <c r="EW631" s="341"/>
      <c r="EX631" s="341"/>
      <c r="EY631" s="341"/>
      <c r="EZ631" s="365">
        <f t="shared" si="5327"/>
        <v>0</v>
      </c>
      <c r="FA631" s="44"/>
      <c r="FB631" s="44"/>
      <c r="FC631" s="44"/>
      <c r="FD631" s="45"/>
      <c r="FE631" s="45"/>
      <c r="FF631" s="45"/>
      <c r="FG631" s="300"/>
      <c r="FH631" s="45"/>
      <c r="FI631" s="45"/>
      <c r="FJ631" s="45"/>
      <c r="FK631" s="44"/>
      <c r="FL631" s="44"/>
      <c r="FM631" s="44"/>
      <c r="FN631" s="44"/>
      <c r="FO631" s="294"/>
      <c r="FP631" s="20">
        <f t="shared" si="5328"/>
        <v>0</v>
      </c>
      <c r="FQ631" s="20">
        <f t="shared" si="5321"/>
        <v>0</v>
      </c>
      <c r="FR631" s="20">
        <f t="shared" si="5322"/>
        <v>0</v>
      </c>
      <c r="FS631" s="20">
        <f t="shared" si="5323"/>
        <v>0</v>
      </c>
      <c r="FT631" s="20">
        <f t="shared" si="5324"/>
        <v>0</v>
      </c>
      <c r="FU631" s="20">
        <f t="shared" si="5325"/>
        <v>0</v>
      </c>
      <c r="FV631" s="20">
        <f t="shared" si="5326"/>
        <v>0</v>
      </c>
      <c r="FW631" s="44"/>
    </row>
    <row r="632" spans="1:179" ht="27.75" customHeight="1">
      <c r="A632" s="40"/>
      <c r="B632" s="48" t="s">
        <v>190</v>
      </c>
      <c r="C632" s="48" t="s">
        <v>27</v>
      </c>
      <c r="D632" s="48" t="s">
        <v>165</v>
      </c>
      <c r="E632" s="48" t="s">
        <v>165</v>
      </c>
      <c r="F632" s="48">
        <v>6</v>
      </c>
      <c r="G632" s="48">
        <v>6</v>
      </c>
      <c r="H632" s="43">
        <v>1</v>
      </c>
      <c r="I632" s="43">
        <f>H632*1.5</f>
        <v>1.5</v>
      </c>
      <c r="J632" s="44"/>
      <c r="K632" s="44">
        <v>4</v>
      </c>
      <c r="L632" s="44"/>
      <c r="M632" s="44"/>
      <c r="N632" s="43"/>
      <c r="O632" s="43"/>
      <c r="P632" s="1"/>
      <c r="Q632" s="16"/>
      <c r="R632" s="1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1">
        <f t="shared" si="5405"/>
        <v>0</v>
      </c>
      <c r="AD632" s="1">
        <f t="shared" si="5406"/>
        <v>0</v>
      </c>
      <c r="AE632" s="1">
        <f t="shared" si="5407"/>
        <v>0</v>
      </c>
      <c r="AF632" s="1">
        <f t="shared" si="5408"/>
        <v>0</v>
      </c>
      <c r="AG632" s="1">
        <f t="shared" si="5409"/>
        <v>0</v>
      </c>
      <c r="AH632" s="1">
        <f t="shared" si="5410"/>
        <v>0</v>
      </c>
      <c r="AI632" s="1">
        <f t="shared" si="5411"/>
        <v>0</v>
      </c>
      <c r="AJ632" s="1">
        <f t="shared" si="5412"/>
        <v>0</v>
      </c>
      <c r="AK632" s="1">
        <f t="shared" si="5413"/>
        <v>0</v>
      </c>
      <c r="AL632" s="1">
        <f t="shared" si="5414"/>
        <v>0</v>
      </c>
      <c r="AM632" s="1">
        <f t="shared" si="5415"/>
        <v>0</v>
      </c>
      <c r="AN632" s="1">
        <f t="shared" si="5416"/>
        <v>0</v>
      </c>
      <c r="AO632" s="44"/>
      <c r="AP632" s="44"/>
      <c r="AQ632" s="44"/>
      <c r="AR632" s="44">
        <f t="shared" ref="AR632:AR641" si="5420">G632</f>
        <v>6</v>
      </c>
      <c r="AS632" s="122">
        <f t="shared" si="5291"/>
        <v>0</v>
      </c>
      <c r="AT632" s="122">
        <f t="shared" si="5292"/>
        <v>0</v>
      </c>
      <c r="AU632" s="122">
        <f t="shared" si="5293"/>
        <v>0</v>
      </c>
      <c r="AV632" s="122">
        <f t="shared" si="5294"/>
        <v>1</v>
      </c>
      <c r="AW632" s="44"/>
      <c r="AX632" s="294"/>
      <c r="AY632" s="294"/>
      <c r="AZ632" s="294"/>
      <c r="BA632" s="294"/>
      <c r="BB632" s="294"/>
      <c r="BC632" s="29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127"/>
      <c r="BO632" s="44"/>
      <c r="BP632" s="1"/>
      <c r="BQ632" s="44"/>
      <c r="BR632" s="17">
        <v>1</v>
      </c>
      <c r="BS632" s="1">
        <f t="shared" si="5295"/>
        <v>0</v>
      </c>
      <c r="BT632" s="17">
        <f t="shared" si="5417"/>
        <v>0</v>
      </c>
      <c r="BU632" s="44"/>
      <c r="BV632" s="44">
        <v>1</v>
      </c>
      <c r="BW632" s="44"/>
      <c r="BX632" s="44"/>
      <c r="BY632" s="44"/>
      <c r="BZ632" s="44"/>
      <c r="CA632" s="44"/>
      <c r="CB632" s="44"/>
      <c r="CC632" s="44"/>
      <c r="CD632" s="92"/>
      <c r="CE632" s="92"/>
      <c r="CF632" s="92"/>
      <c r="CG632" s="44"/>
      <c r="CH632" s="1"/>
      <c r="CI632" s="1"/>
      <c r="CJ632" s="1"/>
      <c r="CK632" s="383"/>
      <c r="CL632" s="383"/>
      <c r="CM632" s="383"/>
      <c r="CN632" s="1">
        <f t="shared" si="5297"/>
        <v>0</v>
      </c>
      <c r="CO632" s="1">
        <f t="shared" si="5298"/>
        <v>0</v>
      </c>
      <c r="CP632" s="20">
        <f t="shared" si="5299"/>
        <v>0</v>
      </c>
      <c r="CQ632" s="351"/>
      <c r="CR632" s="131">
        <f t="shared" si="5300"/>
        <v>0</v>
      </c>
      <c r="CS632" s="44"/>
      <c r="CT632" s="44"/>
      <c r="CU632" s="1"/>
      <c r="CV632" s="1"/>
      <c r="CW632" s="1"/>
      <c r="CX632" s="1"/>
      <c r="CY632" s="1"/>
      <c r="CZ632" s="44"/>
      <c r="DA632" s="17">
        <f t="shared" si="5418"/>
        <v>0</v>
      </c>
      <c r="DB632" s="359">
        <f t="shared" si="5302"/>
        <v>0</v>
      </c>
      <c r="DC632" s="359">
        <f t="shared" si="5303"/>
        <v>0</v>
      </c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1"/>
      <c r="DP632" s="1"/>
      <c r="DQ632" s="17">
        <f t="shared" si="5304"/>
        <v>0</v>
      </c>
      <c r="DR632" s="17">
        <f t="shared" si="5305"/>
        <v>0</v>
      </c>
      <c r="DS632" s="17">
        <f t="shared" si="5306"/>
        <v>0</v>
      </c>
      <c r="DT632" s="17">
        <f t="shared" si="5307"/>
        <v>0</v>
      </c>
      <c r="DU632" s="17">
        <f t="shared" si="5308"/>
        <v>0</v>
      </c>
      <c r="DV632" s="17">
        <f t="shared" si="5309"/>
        <v>0</v>
      </c>
      <c r="DW632" s="1"/>
      <c r="DX632" s="1"/>
      <c r="DY632" s="20">
        <f t="shared" si="5310"/>
        <v>0</v>
      </c>
      <c r="DZ632" s="20">
        <f t="shared" si="5311"/>
        <v>0</v>
      </c>
      <c r="EA632" s="20">
        <f t="shared" si="5312"/>
        <v>0</v>
      </c>
      <c r="EB632" s="20">
        <f t="shared" si="5313"/>
        <v>0</v>
      </c>
      <c r="EC632" s="18">
        <f t="shared" si="5314"/>
        <v>0</v>
      </c>
      <c r="ED632" s="19">
        <f t="shared" si="5419"/>
        <v>0</v>
      </c>
      <c r="EE632" s="19">
        <f t="shared" si="5316"/>
        <v>0</v>
      </c>
      <c r="EF632" s="1">
        <f t="shared" si="5317"/>
        <v>0</v>
      </c>
      <c r="EG632" s="18">
        <f t="shared" si="5318"/>
        <v>0</v>
      </c>
      <c r="EH632" s="341"/>
      <c r="EI632" s="44"/>
      <c r="EJ632" s="44"/>
      <c r="EK632" s="44"/>
      <c r="EL632" s="93"/>
      <c r="EM632" s="93"/>
      <c r="EN632" s="93"/>
      <c r="EO632" s="366"/>
      <c r="EP632" s="366"/>
      <c r="EQ632" s="374"/>
      <c r="ER632" s="374"/>
      <c r="ES632" s="374"/>
      <c r="ET632" s="374"/>
      <c r="EU632" s="18">
        <f t="shared" si="5319"/>
        <v>0</v>
      </c>
      <c r="EV632" s="18">
        <f t="shared" si="5320"/>
        <v>0</v>
      </c>
      <c r="EW632" s="341"/>
      <c r="EX632" s="341"/>
      <c r="EY632" s="341"/>
      <c r="EZ632" s="365">
        <f t="shared" si="5327"/>
        <v>0</v>
      </c>
      <c r="FA632" s="44"/>
      <c r="FB632" s="44"/>
      <c r="FC632" s="44"/>
      <c r="FD632" s="45"/>
      <c r="FE632" s="45"/>
      <c r="FF632" s="45"/>
      <c r="FG632" s="300"/>
      <c r="FH632" s="45"/>
      <c r="FI632" s="45"/>
      <c r="FJ632" s="45"/>
      <c r="FK632" s="44"/>
      <c r="FL632" s="44"/>
      <c r="FM632" s="44"/>
      <c r="FN632" s="44"/>
      <c r="FO632" s="294"/>
      <c r="FP632" s="20">
        <f t="shared" si="5328"/>
        <v>0</v>
      </c>
      <c r="FQ632" s="20">
        <f t="shared" si="5321"/>
        <v>0</v>
      </c>
      <c r="FR632" s="20">
        <f t="shared" si="5322"/>
        <v>0</v>
      </c>
      <c r="FS632" s="20">
        <f t="shared" si="5323"/>
        <v>0</v>
      </c>
      <c r="FT632" s="20">
        <f t="shared" si="5324"/>
        <v>0</v>
      </c>
      <c r="FU632" s="20">
        <f t="shared" si="5325"/>
        <v>0</v>
      </c>
      <c r="FV632" s="20">
        <f t="shared" si="5326"/>
        <v>0</v>
      </c>
      <c r="FW632" s="44"/>
    </row>
    <row r="633" spans="1:179" s="301" customFormat="1" ht="27.75" customHeight="1">
      <c r="A633" s="295"/>
      <c r="B633" s="296">
        <v>1</v>
      </c>
      <c r="C633" s="296">
        <f t="shared" ref="C633:C639" si="5421">B633</f>
        <v>1</v>
      </c>
      <c r="D633" s="48" t="s">
        <v>187</v>
      </c>
      <c r="E633" s="296" t="str">
        <f t="shared" ref="E633:E635" si="5422">D633</f>
        <v>2LT8,5</v>
      </c>
      <c r="F633" s="296">
        <v>16</v>
      </c>
      <c r="G633" s="296">
        <f>F633</f>
        <v>16</v>
      </c>
      <c r="H633" s="297"/>
      <c r="I633" s="297"/>
      <c r="J633" s="294"/>
      <c r="K633" s="294"/>
      <c r="L633" s="294"/>
      <c r="M633" s="294"/>
      <c r="N633" s="297"/>
      <c r="O633" s="297"/>
      <c r="P633" s="1"/>
      <c r="Q633" s="16"/>
      <c r="R633" s="1"/>
      <c r="S633" s="294"/>
      <c r="T633" s="294"/>
      <c r="U633" s="294"/>
      <c r="V633" s="294"/>
      <c r="W633" s="294"/>
      <c r="X633" s="294"/>
      <c r="Y633" s="294"/>
      <c r="Z633" s="294"/>
      <c r="AA633" s="294"/>
      <c r="AB633" s="294"/>
      <c r="AC633" s="1">
        <f t="shared" si="5405"/>
        <v>0</v>
      </c>
      <c r="AD633" s="1">
        <f t="shared" si="5406"/>
        <v>0</v>
      </c>
      <c r="AE633" s="1">
        <f t="shared" si="5407"/>
        <v>0</v>
      </c>
      <c r="AF633" s="1">
        <f t="shared" si="5408"/>
        <v>0</v>
      </c>
      <c r="AG633" s="1">
        <f t="shared" si="5409"/>
        <v>0</v>
      </c>
      <c r="AH633" s="1">
        <f t="shared" si="5410"/>
        <v>0</v>
      </c>
      <c r="AI633" s="1">
        <f t="shared" si="5411"/>
        <v>0</v>
      </c>
      <c r="AJ633" s="1">
        <f t="shared" si="5412"/>
        <v>0</v>
      </c>
      <c r="AK633" s="1">
        <f t="shared" si="5413"/>
        <v>0</v>
      </c>
      <c r="AL633" s="1">
        <f t="shared" si="5414"/>
        <v>0</v>
      </c>
      <c r="AM633" s="1">
        <f t="shared" si="5415"/>
        <v>0</v>
      </c>
      <c r="AN633" s="1">
        <f t="shared" si="5416"/>
        <v>0</v>
      </c>
      <c r="AO633" s="294"/>
      <c r="AP633" s="294"/>
      <c r="AQ633" s="294"/>
      <c r="AR633" s="44">
        <f t="shared" si="5420"/>
        <v>16</v>
      </c>
      <c r="AS633" s="298">
        <f t="shared" si="5291"/>
        <v>0</v>
      </c>
      <c r="AT633" s="298">
        <f t="shared" si="5292"/>
        <v>0</v>
      </c>
      <c r="AU633" s="298">
        <f t="shared" si="5293"/>
        <v>0</v>
      </c>
      <c r="AV633" s="298">
        <f t="shared" si="5294"/>
        <v>1</v>
      </c>
      <c r="AW633" s="294"/>
      <c r="AX633" s="294"/>
      <c r="AY633" s="294"/>
      <c r="AZ633" s="294"/>
      <c r="BA633" s="294"/>
      <c r="BB633" s="294"/>
      <c r="BC633" s="294"/>
      <c r="BD633" s="294"/>
      <c r="BE633" s="294"/>
      <c r="BF633" s="294"/>
      <c r="BG633" s="294"/>
      <c r="BH633" s="294"/>
      <c r="BI633" s="294"/>
      <c r="BJ633" s="294"/>
      <c r="BK633" s="294"/>
      <c r="BL633" s="294"/>
      <c r="BM633" s="294"/>
      <c r="BN633" s="294"/>
      <c r="BO633" s="294"/>
      <c r="BP633" s="1"/>
      <c r="BQ633" s="294"/>
      <c r="BR633" s="17">
        <v>2</v>
      </c>
      <c r="BS633" s="1">
        <f t="shared" si="5295"/>
        <v>0</v>
      </c>
      <c r="BT633" s="17">
        <f t="shared" si="5417"/>
        <v>0</v>
      </c>
      <c r="BU633" s="294"/>
      <c r="BV633" s="294">
        <v>1</v>
      </c>
      <c r="BW633" s="294">
        <v>1</v>
      </c>
      <c r="BX633" s="294">
        <v>1</v>
      </c>
      <c r="BY633" s="294"/>
      <c r="BZ633" s="294"/>
      <c r="CA633" s="294"/>
      <c r="CB633" s="294"/>
      <c r="CC633" s="294"/>
      <c r="CD633" s="1"/>
      <c r="CE633" s="1"/>
      <c r="CF633" s="1"/>
      <c r="CG633" s="294"/>
      <c r="CH633" s="1"/>
      <c r="CI633" s="1"/>
      <c r="CJ633" s="1"/>
      <c r="CK633" s="383"/>
      <c r="CL633" s="383"/>
      <c r="CM633" s="383"/>
      <c r="CN633" s="1">
        <f t="shared" si="5297"/>
        <v>1</v>
      </c>
      <c r="CO633" s="1">
        <f t="shared" si="5298"/>
        <v>1</v>
      </c>
      <c r="CP633" s="20">
        <f t="shared" si="5299"/>
        <v>0</v>
      </c>
      <c r="CQ633" s="351"/>
      <c r="CR633" s="299">
        <f t="shared" si="5300"/>
        <v>0</v>
      </c>
      <c r="CS633" s="294"/>
      <c r="CT633" s="294"/>
      <c r="CU633" s="1"/>
      <c r="CV633" s="1"/>
      <c r="CW633" s="1"/>
      <c r="CX633" s="1"/>
      <c r="CY633" s="1"/>
      <c r="CZ633" s="294"/>
      <c r="DA633" s="17">
        <f t="shared" si="5418"/>
        <v>0</v>
      </c>
      <c r="DB633" s="359">
        <f t="shared" si="5302"/>
        <v>0</v>
      </c>
      <c r="DC633" s="359">
        <f t="shared" si="5303"/>
        <v>0</v>
      </c>
      <c r="DD633" s="294"/>
      <c r="DE633" s="294"/>
      <c r="DF633" s="294"/>
      <c r="DG633" s="294"/>
      <c r="DH633" s="294"/>
      <c r="DI633" s="294"/>
      <c r="DJ633" s="294"/>
      <c r="DK633" s="294"/>
      <c r="DL633" s="294"/>
      <c r="DM633" s="294"/>
      <c r="DN633" s="294"/>
      <c r="DO633" s="1"/>
      <c r="DP633" s="1"/>
      <c r="DQ633" s="17">
        <f t="shared" si="5304"/>
        <v>0</v>
      </c>
      <c r="DR633" s="17">
        <f t="shared" si="5305"/>
        <v>0</v>
      </c>
      <c r="DS633" s="17">
        <f t="shared" si="5306"/>
        <v>0</v>
      </c>
      <c r="DT633" s="17">
        <f t="shared" si="5307"/>
        <v>0</v>
      </c>
      <c r="DU633" s="17">
        <f t="shared" si="5308"/>
        <v>0</v>
      </c>
      <c r="DV633" s="17">
        <f t="shared" si="5309"/>
        <v>0</v>
      </c>
      <c r="DW633" s="1"/>
      <c r="DX633" s="1"/>
      <c r="DY633" s="20">
        <f t="shared" si="5310"/>
        <v>0</v>
      </c>
      <c r="DZ633" s="20">
        <f t="shared" si="5311"/>
        <v>0</v>
      </c>
      <c r="EA633" s="20">
        <f t="shared" si="5312"/>
        <v>0</v>
      </c>
      <c r="EB633" s="20">
        <f t="shared" si="5313"/>
        <v>0</v>
      </c>
      <c r="EC633" s="18">
        <f t="shared" si="5314"/>
        <v>0</v>
      </c>
      <c r="ED633" s="19">
        <f t="shared" si="5419"/>
        <v>0</v>
      </c>
      <c r="EE633" s="19">
        <f t="shared" si="5316"/>
        <v>0</v>
      </c>
      <c r="EF633" s="1">
        <f t="shared" si="5317"/>
        <v>0</v>
      </c>
      <c r="EG633" s="18">
        <f t="shared" si="5318"/>
        <v>0</v>
      </c>
      <c r="EH633" s="341"/>
      <c r="EI633" s="294"/>
      <c r="EJ633" s="294"/>
      <c r="EK633" s="294"/>
      <c r="EL633" s="19"/>
      <c r="EM633" s="19"/>
      <c r="EN633" s="19"/>
      <c r="EO633" s="366"/>
      <c r="EP633" s="366"/>
      <c r="EQ633" s="374"/>
      <c r="ER633" s="374"/>
      <c r="ES633" s="374"/>
      <c r="ET633" s="374"/>
      <c r="EU633" s="18">
        <f t="shared" si="5319"/>
        <v>0</v>
      </c>
      <c r="EV633" s="18">
        <f t="shared" si="5320"/>
        <v>0</v>
      </c>
      <c r="EW633" s="341"/>
      <c r="EX633" s="341"/>
      <c r="EY633" s="341"/>
      <c r="EZ633" s="365">
        <f t="shared" si="5327"/>
        <v>0.5</v>
      </c>
      <c r="FA633" s="294"/>
      <c r="FB633" s="294"/>
      <c r="FC633" s="294"/>
      <c r="FD633" s="300"/>
      <c r="FE633" s="300"/>
      <c r="FF633" s="300"/>
      <c r="FG633" s="300"/>
      <c r="FH633" s="300"/>
      <c r="FI633" s="300"/>
      <c r="FJ633" s="300"/>
      <c r="FK633" s="294"/>
      <c r="FL633" s="294"/>
      <c r="FM633" s="294"/>
      <c r="FN633" s="294"/>
      <c r="FO633" s="294"/>
      <c r="FP633" s="20">
        <f t="shared" si="5328"/>
        <v>0</v>
      </c>
      <c r="FQ633" s="20">
        <f t="shared" si="5321"/>
        <v>0</v>
      </c>
      <c r="FR633" s="20">
        <f t="shared" si="5322"/>
        <v>0</v>
      </c>
      <c r="FS633" s="20">
        <f t="shared" si="5323"/>
        <v>0</v>
      </c>
      <c r="FT633" s="20">
        <f t="shared" si="5324"/>
        <v>0</v>
      </c>
      <c r="FU633" s="20">
        <f t="shared" si="5325"/>
        <v>0</v>
      </c>
      <c r="FV633" s="20">
        <f t="shared" si="5326"/>
        <v>0</v>
      </c>
      <c r="FW633" s="294"/>
    </row>
    <row r="634" spans="1:179" s="301" customFormat="1" ht="27.75" customHeight="1">
      <c r="A634" s="295"/>
      <c r="B634" s="296" t="s">
        <v>175</v>
      </c>
      <c r="C634" s="296" t="str">
        <f t="shared" si="5421"/>
        <v>1A</v>
      </c>
      <c r="D634" s="48" t="s">
        <v>44</v>
      </c>
      <c r="E634" s="296" t="str">
        <f t="shared" si="5422"/>
        <v>LT8,5</v>
      </c>
      <c r="F634" s="296">
        <v>41</v>
      </c>
      <c r="G634" s="296">
        <f t="shared" ref="G634:G636" si="5423">F634</f>
        <v>41</v>
      </c>
      <c r="H634" s="297"/>
      <c r="I634" s="297"/>
      <c r="J634" s="294"/>
      <c r="K634" s="294"/>
      <c r="L634" s="294"/>
      <c r="M634" s="294"/>
      <c r="N634" s="297"/>
      <c r="O634" s="297"/>
      <c r="P634" s="1"/>
      <c r="Q634" s="16"/>
      <c r="R634" s="1"/>
      <c r="S634" s="294"/>
      <c r="T634" s="294"/>
      <c r="U634" s="294"/>
      <c r="V634" s="294"/>
      <c r="W634" s="294"/>
      <c r="X634" s="294"/>
      <c r="Y634" s="294"/>
      <c r="Z634" s="294"/>
      <c r="AA634" s="294"/>
      <c r="AB634" s="294"/>
      <c r="AC634" s="1">
        <f t="shared" si="5405"/>
        <v>0</v>
      </c>
      <c r="AD634" s="1">
        <f t="shared" si="5406"/>
        <v>0</v>
      </c>
      <c r="AE634" s="1">
        <f t="shared" si="5407"/>
        <v>0</v>
      </c>
      <c r="AF634" s="1">
        <f t="shared" si="5408"/>
        <v>0</v>
      </c>
      <c r="AG634" s="1">
        <f t="shared" si="5409"/>
        <v>0</v>
      </c>
      <c r="AH634" s="1">
        <f t="shared" si="5410"/>
        <v>0</v>
      </c>
      <c r="AI634" s="1">
        <f t="shared" si="5411"/>
        <v>0</v>
      </c>
      <c r="AJ634" s="1">
        <f t="shared" si="5412"/>
        <v>0</v>
      </c>
      <c r="AK634" s="1">
        <f t="shared" si="5413"/>
        <v>0</v>
      </c>
      <c r="AL634" s="1">
        <f t="shared" si="5414"/>
        <v>0</v>
      </c>
      <c r="AM634" s="1">
        <f t="shared" si="5415"/>
        <v>0</v>
      </c>
      <c r="AN634" s="1">
        <f t="shared" si="5416"/>
        <v>0</v>
      </c>
      <c r="AO634" s="294"/>
      <c r="AP634" s="294"/>
      <c r="AQ634" s="294"/>
      <c r="AR634" s="44">
        <f t="shared" si="5420"/>
        <v>41</v>
      </c>
      <c r="AS634" s="298">
        <f t="shared" si="5291"/>
        <v>0</v>
      </c>
      <c r="AT634" s="298">
        <f t="shared" si="5292"/>
        <v>0</v>
      </c>
      <c r="AU634" s="298">
        <f t="shared" si="5293"/>
        <v>0</v>
      </c>
      <c r="AV634" s="298">
        <f t="shared" si="5294"/>
        <v>1</v>
      </c>
      <c r="AW634" s="294"/>
      <c r="AX634" s="294"/>
      <c r="AY634" s="294"/>
      <c r="AZ634" s="294"/>
      <c r="BA634" s="294"/>
      <c r="BB634" s="294"/>
      <c r="BC634" s="294"/>
      <c r="BD634" s="294"/>
      <c r="BE634" s="294"/>
      <c r="BF634" s="294"/>
      <c r="BG634" s="294"/>
      <c r="BH634" s="294"/>
      <c r="BI634" s="294"/>
      <c r="BJ634" s="294"/>
      <c r="BK634" s="294"/>
      <c r="BL634" s="294"/>
      <c r="BM634" s="294"/>
      <c r="BN634" s="294"/>
      <c r="BO634" s="294"/>
      <c r="BP634" s="1"/>
      <c r="BQ634" s="294"/>
      <c r="BR634" s="17">
        <v>2</v>
      </c>
      <c r="BS634" s="1">
        <f t="shared" si="5295"/>
        <v>0</v>
      </c>
      <c r="BT634" s="17">
        <f t="shared" si="5417"/>
        <v>0</v>
      </c>
      <c r="BU634" s="294"/>
      <c r="BV634" s="294">
        <v>1</v>
      </c>
      <c r="BW634" s="294"/>
      <c r="BX634" s="294"/>
      <c r="BY634" s="294"/>
      <c r="BZ634" s="294"/>
      <c r="CA634" s="294"/>
      <c r="CB634" s="294"/>
      <c r="CC634" s="294"/>
      <c r="CD634" s="1"/>
      <c r="CE634" s="1"/>
      <c r="CF634" s="1"/>
      <c r="CG634" s="294"/>
      <c r="CH634" s="1"/>
      <c r="CI634" s="1"/>
      <c r="CJ634" s="1"/>
      <c r="CK634" s="383"/>
      <c r="CL634" s="383"/>
      <c r="CM634" s="383"/>
      <c r="CN634" s="1">
        <f t="shared" si="5297"/>
        <v>0</v>
      </c>
      <c r="CO634" s="1">
        <f t="shared" si="5298"/>
        <v>0</v>
      </c>
      <c r="CP634" s="20">
        <f t="shared" si="5299"/>
        <v>0</v>
      </c>
      <c r="CQ634" s="351"/>
      <c r="CR634" s="299">
        <f t="shared" si="5300"/>
        <v>0</v>
      </c>
      <c r="CS634" s="294"/>
      <c r="CT634" s="294"/>
      <c r="CU634" s="1"/>
      <c r="CV634" s="1"/>
      <c r="CW634" s="1"/>
      <c r="CX634" s="1"/>
      <c r="CY634" s="1"/>
      <c r="CZ634" s="294"/>
      <c r="DA634" s="17">
        <f t="shared" si="5418"/>
        <v>0</v>
      </c>
      <c r="DB634" s="359">
        <f t="shared" si="5302"/>
        <v>0</v>
      </c>
      <c r="DC634" s="359">
        <f t="shared" si="5303"/>
        <v>0</v>
      </c>
      <c r="DD634" s="294"/>
      <c r="DE634" s="294"/>
      <c r="DF634" s="294"/>
      <c r="DG634" s="294"/>
      <c r="DH634" s="294"/>
      <c r="DI634" s="294"/>
      <c r="DJ634" s="294"/>
      <c r="DK634" s="294"/>
      <c r="DL634" s="294"/>
      <c r="DM634" s="294"/>
      <c r="DN634" s="294"/>
      <c r="DO634" s="1"/>
      <c r="DP634" s="1"/>
      <c r="DQ634" s="17">
        <f t="shared" si="5304"/>
        <v>0</v>
      </c>
      <c r="DR634" s="17">
        <f t="shared" si="5305"/>
        <v>0</v>
      </c>
      <c r="DS634" s="17">
        <f t="shared" si="5306"/>
        <v>0</v>
      </c>
      <c r="DT634" s="17">
        <f t="shared" si="5307"/>
        <v>0</v>
      </c>
      <c r="DU634" s="17">
        <f t="shared" si="5308"/>
        <v>0</v>
      </c>
      <c r="DV634" s="17">
        <f t="shared" si="5309"/>
        <v>0</v>
      </c>
      <c r="DW634" s="1"/>
      <c r="DX634" s="1"/>
      <c r="DY634" s="20">
        <f t="shared" si="5310"/>
        <v>0</v>
      </c>
      <c r="DZ634" s="20">
        <f t="shared" si="5311"/>
        <v>0</v>
      </c>
      <c r="EA634" s="20">
        <f t="shared" si="5312"/>
        <v>0</v>
      </c>
      <c r="EB634" s="20">
        <f t="shared" si="5313"/>
        <v>0</v>
      </c>
      <c r="EC634" s="18">
        <f t="shared" si="5314"/>
        <v>0</v>
      </c>
      <c r="ED634" s="19">
        <f t="shared" si="5419"/>
        <v>0</v>
      </c>
      <c r="EE634" s="19">
        <f t="shared" si="5316"/>
        <v>0</v>
      </c>
      <c r="EF634" s="1">
        <f t="shared" si="5317"/>
        <v>0</v>
      </c>
      <c r="EG634" s="18">
        <f t="shared" si="5318"/>
        <v>0</v>
      </c>
      <c r="EH634" s="341"/>
      <c r="EI634" s="294"/>
      <c r="EJ634" s="294"/>
      <c r="EK634" s="294"/>
      <c r="EL634" s="19"/>
      <c r="EM634" s="19"/>
      <c r="EN634" s="19"/>
      <c r="EO634" s="366"/>
      <c r="EP634" s="366"/>
      <c r="EQ634" s="374"/>
      <c r="ER634" s="374"/>
      <c r="ES634" s="374"/>
      <c r="ET634" s="374"/>
      <c r="EU634" s="18">
        <f t="shared" si="5319"/>
        <v>0</v>
      </c>
      <c r="EV634" s="18">
        <f t="shared" si="5320"/>
        <v>0</v>
      </c>
      <c r="EW634" s="341"/>
      <c r="EX634" s="341"/>
      <c r="EY634" s="341"/>
      <c r="EZ634" s="365">
        <f t="shared" si="5327"/>
        <v>0</v>
      </c>
      <c r="FA634" s="294"/>
      <c r="FB634" s="294"/>
      <c r="FC634" s="294"/>
      <c r="FD634" s="300"/>
      <c r="FE634" s="300"/>
      <c r="FF634" s="300"/>
      <c r="FG634" s="300"/>
      <c r="FH634" s="300"/>
      <c r="FI634" s="300"/>
      <c r="FJ634" s="300"/>
      <c r="FK634" s="294"/>
      <c r="FL634" s="294"/>
      <c r="FM634" s="294"/>
      <c r="FN634" s="294"/>
      <c r="FO634" s="294"/>
      <c r="FP634" s="20">
        <f t="shared" si="5328"/>
        <v>0</v>
      </c>
      <c r="FQ634" s="20">
        <f t="shared" si="5321"/>
        <v>0</v>
      </c>
      <c r="FR634" s="20">
        <f t="shared" si="5322"/>
        <v>0</v>
      </c>
      <c r="FS634" s="20">
        <f t="shared" si="5323"/>
        <v>0</v>
      </c>
      <c r="FT634" s="20">
        <f t="shared" si="5324"/>
        <v>0</v>
      </c>
      <c r="FU634" s="20">
        <f t="shared" si="5325"/>
        <v>0</v>
      </c>
      <c r="FV634" s="20">
        <f t="shared" si="5326"/>
        <v>0</v>
      </c>
      <c r="FW634" s="294"/>
    </row>
    <row r="635" spans="1:179" s="301" customFormat="1" ht="27.75" customHeight="1">
      <c r="A635" s="295"/>
      <c r="B635" s="296" t="s">
        <v>176</v>
      </c>
      <c r="C635" s="296" t="str">
        <f t="shared" si="5421"/>
        <v>2A</v>
      </c>
      <c r="D635" s="48" t="s">
        <v>44</v>
      </c>
      <c r="E635" s="296" t="str">
        <f t="shared" si="5422"/>
        <v>LT8,5</v>
      </c>
      <c r="F635" s="296">
        <v>27</v>
      </c>
      <c r="G635" s="296">
        <f t="shared" si="5423"/>
        <v>27</v>
      </c>
      <c r="H635" s="297"/>
      <c r="I635" s="297"/>
      <c r="J635" s="294"/>
      <c r="K635" s="294"/>
      <c r="L635" s="294"/>
      <c r="M635" s="294"/>
      <c r="N635" s="297"/>
      <c r="O635" s="297"/>
      <c r="P635" s="1"/>
      <c r="Q635" s="16"/>
      <c r="R635" s="1"/>
      <c r="S635" s="294"/>
      <c r="T635" s="294"/>
      <c r="U635" s="294"/>
      <c r="V635" s="294"/>
      <c r="W635" s="294"/>
      <c r="X635" s="294"/>
      <c r="Y635" s="294"/>
      <c r="Z635" s="294"/>
      <c r="AA635" s="294"/>
      <c r="AB635" s="294"/>
      <c r="AC635" s="1">
        <f t="shared" si="5405"/>
        <v>0</v>
      </c>
      <c r="AD635" s="1">
        <f t="shared" si="5406"/>
        <v>0</v>
      </c>
      <c r="AE635" s="1">
        <f t="shared" si="5407"/>
        <v>0</v>
      </c>
      <c r="AF635" s="1">
        <f t="shared" si="5408"/>
        <v>0</v>
      </c>
      <c r="AG635" s="1">
        <f t="shared" si="5409"/>
        <v>0</v>
      </c>
      <c r="AH635" s="1">
        <f t="shared" si="5410"/>
        <v>0</v>
      </c>
      <c r="AI635" s="1">
        <f t="shared" si="5411"/>
        <v>0</v>
      </c>
      <c r="AJ635" s="1">
        <f t="shared" si="5412"/>
        <v>0</v>
      </c>
      <c r="AK635" s="1">
        <f t="shared" si="5413"/>
        <v>0</v>
      </c>
      <c r="AL635" s="1">
        <f t="shared" si="5414"/>
        <v>0</v>
      </c>
      <c r="AM635" s="1">
        <f t="shared" si="5415"/>
        <v>0</v>
      </c>
      <c r="AN635" s="1">
        <f t="shared" si="5416"/>
        <v>0</v>
      </c>
      <c r="AO635" s="294"/>
      <c r="AP635" s="294"/>
      <c r="AQ635" s="294"/>
      <c r="AR635" s="44">
        <f t="shared" si="5420"/>
        <v>27</v>
      </c>
      <c r="AS635" s="298">
        <f t="shared" si="5291"/>
        <v>0</v>
      </c>
      <c r="AT635" s="298">
        <f t="shared" si="5292"/>
        <v>0</v>
      </c>
      <c r="AU635" s="298">
        <f t="shared" si="5293"/>
        <v>0</v>
      </c>
      <c r="AV635" s="298">
        <f t="shared" si="5294"/>
        <v>1</v>
      </c>
      <c r="AW635" s="294"/>
      <c r="AX635" s="294"/>
      <c r="AY635" s="294"/>
      <c r="AZ635" s="294"/>
      <c r="BA635" s="294"/>
      <c r="BB635" s="294"/>
      <c r="BC635" s="294"/>
      <c r="BD635" s="294"/>
      <c r="BE635" s="294"/>
      <c r="BF635" s="294"/>
      <c r="BG635" s="294"/>
      <c r="BH635" s="294"/>
      <c r="BI635" s="294"/>
      <c r="BJ635" s="294"/>
      <c r="BK635" s="294"/>
      <c r="BL635" s="294"/>
      <c r="BM635" s="294"/>
      <c r="BN635" s="294"/>
      <c r="BO635" s="294"/>
      <c r="BP635" s="1"/>
      <c r="BQ635" s="294"/>
      <c r="BR635" s="17">
        <v>2</v>
      </c>
      <c r="BS635" s="1">
        <f t="shared" si="5295"/>
        <v>0</v>
      </c>
      <c r="BT635" s="17">
        <f t="shared" si="5417"/>
        <v>0</v>
      </c>
      <c r="BU635" s="294"/>
      <c r="BV635" s="294">
        <v>1</v>
      </c>
      <c r="BW635" s="294"/>
      <c r="BX635" s="294"/>
      <c r="BY635" s="294"/>
      <c r="BZ635" s="294"/>
      <c r="CA635" s="294"/>
      <c r="CB635" s="294"/>
      <c r="CC635" s="294"/>
      <c r="CD635" s="1"/>
      <c r="CE635" s="1"/>
      <c r="CF635" s="1"/>
      <c r="CG635" s="294"/>
      <c r="CH635" s="1"/>
      <c r="CI635" s="1"/>
      <c r="CJ635" s="1"/>
      <c r="CK635" s="383"/>
      <c r="CL635" s="383"/>
      <c r="CM635" s="383"/>
      <c r="CN635" s="1">
        <f t="shared" si="5297"/>
        <v>0</v>
      </c>
      <c r="CO635" s="1">
        <f t="shared" si="5298"/>
        <v>0</v>
      </c>
      <c r="CP635" s="20">
        <f t="shared" si="5299"/>
        <v>0</v>
      </c>
      <c r="CQ635" s="351"/>
      <c r="CR635" s="299">
        <f t="shared" si="5300"/>
        <v>0</v>
      </c>
      <c r="CS635" s="294"/>
      <c r="CT635" s="294"/>
      <c r="CU635" s="1"/>
      <c r="CV635" s="1"/>
      <c r="CW635" s="1"/>
      <c r="CX635" s="1"/>
      <c r="CY635" s="1"/>
      <c r="CZ635" s="294"/>
      <c r="DA635" s="17">
        <f t="shared" si="5418"/>
        <v>0</v>
      </c>
      <c r="DB635" s="359">
        <f t="shared" si="5302"/>
        <v>0</v>
      </c>
      <c r="DC635" s="359">
        <f t="shared" si="5303"/>
        <v>0</v>
      </c>
      <c r="DD635" s="294"/>
      <c r="DE635" s="294"/>
      <c r="DF635" s="294"/>
      <c r="DG635" s="294"/>
      <c r="DH635" s="294"/>
      <c r="DI635" s="294"/>
      <c r="DJ635" s="294"/>
      <c r="DK635" s="294"/>
      <c r="DL635" s="294"/>
      <c r="DM635" s="294"/>
      <c r="DN635" s="294"/>
      <c r="DO635" s="1"/>
      <c r="DP635" s="1"/>
      <c r="DQ635" s="17">
        <f t="shared" si="5304"/>
        <v>0</v>
      </c>
      <c r="DR635" s="17">
        <f t="shared" si="5305"/>
        <v>0</v>
      </c>
      <c r="DS635" s="17">
        <f t="shared" si="5306"/>
        <v>0</v>
      </c>
      <c r="DT635" s="17">
        <f t="shared" si="5307"/>
        <v>0</v>
      </c>
      <c r="DU635" s="17">
        <f t="shared" si="5308"/>
        <v>0</v>
      </c>
      <c r="DV635" s="17">
        <f t="shared" si="5309"/>
        <v>0</v>
      </c>
      <c r="DW635" s="1"/>
      <c r="DX635" s="1"/>
      <c r="DY635" s="20">
        <f t="shared" si="5310"/>
        <v>0</v>
      </c>
      <c r="DZ635" s="20">
        <f t="shared" si="5311"/>
        <v>0</v>
      </c>
      <c r="EA635" s="20">
        <f t="shared" si="5312"/>
        <v>0</v>
      </c>
      <c r="EB635" s="20">
        <f t="shared" si="5313"/>
        <v>0</v>
      </c>
      <c r="EC635" s="18">
        <f t="shared" si="5314"/>
        <v>0</v>
      </c>
      <c r="ED635" s="19">
        <f t="shared" si="5419"/>
        <v>0</v>
      </c>
      <c r="EE635" s="19">
        <f t="shared" si="5316"/>
        <v>0</v>
      </c>
      <c r="EF635" s="1">
        <f t="shared" si="5317"/>
        <v>0</v>
      </c>
      <c r="EG635" s="18">
        <f t="shared" si="5318"/>
        <v>0</v>
      </c>
      <c r="EH635" s="341"/>
      <c r="EI635" s="294"/>
      <c r="EJ635" s="294"/>
      <c r="EK635" s="294"/>
      <c r="EL635" s="19"/>
      <c r="EM635" s="19"/>
      <c r="EN635" s="19"/>
      <c r="EO635" s="366"/>
      <c r="EP635" s="366"/>
      <c r="EQ635" s="374"/>
      <c r="ER635" s="374"/>
      <c r="ES635" s="374"/>
      <c r="ET635" s="374"/>
      <c r="EU635" s="18">
        <f t="shared" si="5319"/>
        <v>0</v>
      </c>
      <c r="EV635" s="18">
        <f t="shared" si="5320"/>
        <v>0</v>
      </c>
      <c r="EW635" s="341"/>
      <c r="EX635" s="341"/>
      <c r="EY635" s="341"/>
      <c r="EZ635" s="365">
        <f t="shared" si="5327"/>
        <v>0</v>
      </c>
      <c r="FA635" s="294"/>
      <c r="FB635" s="294"/>
      <c r="FC635" s="294"/>
      <c r="FD635" s="300"/>
      <c r="FE635" s="300"/>
      <c r="FF635" s="300"/>
      <c r="FG635" s="300"/>
      <c r="FH635" s="300"/>
      <c r="FI635" s="300"/>
      <c r="FJ635" s="300"/>
      <c r="FK635" s="294"/>
      <c r="FL635" s="294"/>
      <c r="FM635" s="294"/>
      <c r="FN635" s="294"/>
      <c r="FO635" s="294"/>
      <c r="FP635" s="20">
        <f t="shared" si="5328"/>
        <v>0</v>
      </c>
      <c r="FQ635" s="20">
        <f t="shared" si="5321"/>
        <v>0</v>
      </c>
      <c r="FR635" s="20">
        <f t="shared" si="5322"/>
        <v>0</v>
      </c>
      <c r="FS635" s="20">
        <f t="shared" si="5323"/>
        <v>0</v>
      </c>
      <c r="FT635" s="20">
        <f t="shared" si="5324"/>
        <v>0</v>
      </c>
      <c r="FU635" s="20">
        <f t="shared" si="5325"/>
        <v>0</v>
      </c>
      <c r="FV635" s="20">
        <f t="shared" si="5326"/>
        <v>0</v>
      </c>
      <c r="FW635" s="294"/>
    </row>
    <row r="636" spans="1:179" s="301" customFormat="1" ht="27.75" customHeight="1">
      <c r="A636" s="295"/>
      <c r="B636" s="296" t="s">
        <v>184</v>
      </c>
      <c r="C636" s="296" t="str">
        <f t="shared" si="5421"/>
        <v>3A</v>
      </c>
      <c r="D636" s="48" t="s">
        <v>53</v>
      </c>
      <c r="E636" s="48" t="s">
        <v>188</v>
      </c>
      <c r="F636" s="296">
        <v>32</v>
      </c>
      <c r="G636" s="296">
        <f t="shared" si="5423"/>
        <v>32</v>
      </c>
      <c r="H636" s="297"/>
      <c r="I636" s="297"/>
      <c r="J636" s="294"/>
      <c r="K636" s="294"/>
      <c r="L636" s="294"/>
      <c r="M636" s="294"/>
      <c r="N636" s="297"/>
      <c r="O636" s="297"/>
      <c r="P636" s="1"/>
      <c r="Q636" s="16"/>
      <c r="R636" s="1"/>
      <c r="S636" s="294"/>
      <c r="T636" s="294"/>
      <c r="U636" s="294"/>
      <c r="V636" s="294"/>
      <c r="W636" s="294"/>
      <c r="X636" s="294"/>
      <c r="Y636" s="294"/>
      <c r="Z636" s="294"/>
      <c r="AA636" s="294"/>
      <c r="AB636" s="294"/>
      <c r="AC636" s="1">
        <f t="shared" si="5405"/>
        <v>0</v>
      </c>
      <c r="AD636" s="1">
        <f t="shared" si="5406"/>
        <v>0</v>
      </c>
      <c r="AE636" s="1">
        <f t="shared" si="5407"/>
        <v>0</v>
      </c>
      <c r="AF636" s="1">
        <f t="shared" si="5408"/>
        <v>0</v>
      </c>
      <c r="AG636" s="1">
        <f t="shared" si="5409"/>
        <v>0</v>
      </c>
      <c r="AH636" s="1">
        <f t="shared" si="5410"/>
        <v>0</v>
      </c>
      <c r="AI636" s="1">
        <f t="shared" si="5411"/>
        <v>0</v>
      </c>
      <c r="AJ636" s="1">
        <f t="shared" si="5412"/>
        <v>0</v>
      </c>
      <c r="AK636" s="1">
        <f t="shared" si="5413"/>
        <v>0</v>
      </c>
      <c r="AL636" s="1">
        <f t="shared" si="5414"/>
        <v>0</v>
      </c>
      <c r="AM636" s="1">
        <f t="shared" si="5415"/>
        <v>0</v>
      </c>
      <c r="AN636" s="1">
        <f t="shared" si="5416"/>
        <v>0</v>
      </c>
      <c r="AO636" s="294"/>
      <c r="AP636" s="294"/>
      <c r="AQ636" s="294"/>
      <c r="AR636" s="44">
        <f t="shared" si="5420"/>
        <v>32</v>
      </c>
      <c r="AS636" s="298">
        <f t="shared" si="5291"/>
        <v>0</v>
      </c>
      <c r="AT636" s="298">
        <f t="shared" si="5292"/>
        <v>0</v>
      </c>
      <c r="AU636" s="298">
        <f t="shared" si="5293"/>
        <v>0</v>
      </c>
      <c r="AV636" s="298">
        <f t="shared" si="5294"/>
        <v>1</v>
      </c>
      <c r="AW636" s="294"/>
      <c r="AX636" s="294"/>
      <c r="AY636" s="294"/>
      <c r="AZ636" s="294"/>
      <c r="BA636" s="294"/>
      <c r="BB636" s="294"/>
      <c r="BC636" s="294"/>
      <c r="BD636" s="294"/>
      <c r="BE636" s="294"/>
      <c r="BF636" s="294"/>
      <c r="BG636" s="294"/>
      <c r="BH636" s="294"/>
      <c r="BI636" s="294"/>
      <c r="BJ636" s="294"/>
      <c r="BK636" s="294"/>
      <c r="BL636" s="294"/>
      <c r="BM636" s="294"/>
      <c r="BN636" s="294"/>
      <c r="BO636" s="294"/>
      <c r="BP636" s="1"/>
      <c r="BQ636" s="294"/>
      <c r="BR636" s="17">
        <v>2</v>
      </c>
      <c r="BS636" s="1">
        <f t="shared" si="5295"/>
        <v>0</v>
      </c>
      <c r="BT636" s="17">
        <f t="shared" si="5417"/>
        <v>0</v>
      </c>
      <c r="BU636" s="294"/>
      <c r="BV636" s="294">
        <v>1</v>
      </c>
      <c r="BW636" s="294"/>
      <c r="BX636" s="294"/>
      <c r="BY636" s="294"/>
      <c r="BZ636" s="294"/>
      <c r="CA636" s="294"/>
      <c r="CB636" s="294"/>
      <c r="CC636" s="294"/>
      <c r="CD636" s="1"/>
      <c r="CE636" s="1"/>
      <c r="CF636" s="1"/>
      <c r="CG636" s="294"/>
      <c r="CH636" s="1"/>
      <c r="CI636" s="1"/>
      <c r="CJ636" s="1"/>
      <c r="CK636" s="383"/>
      <c r="CL636" s="383"/>
      <c r="CM636" s="383"/>
      <c r="CN636" s="1">
        <f t="shared" si="5297"/>
        <v>0</v>
      </c>
      <c r="CO636" s="1">
        <f t="shared" si="5298"/>
        <v>0</v>
      </c>
      <c r="CP636" s="20">
        <f t="shared" si="5299"/>
        <v>0</v>
      </c>
      <c r="CQ636" s="351"/>
      <c r="CR636" s="299">
        <f t="shared" si="5300"/>
        <v>0</v>
      </c>
      <c r="CS636" s="294"/>
      <c r="CT636" s="294"/>
      <c r="CU636" s="1"/>
      <c r="CV636" s="1"/>
      <c r="CW636" s="1"/>
      <c r="CX636" s="1"/>
      <c r="CY636" s="1"/>
      <c r="CZ636" s="294"/>
      <c r="DA636" s="17">
        <f t="shared" si="5418"/>
        <v>0</v>
      </c>
      <c r="DB636" s="359">
        <f t="shared" si="5302"/>
        <v>0</v>
      </c>
      <c r="DC636" s="359">
        <f t="shared" si="5303"/>
        <v>0</v>
      </c>
      <c r="DD636" s="294"/>
      <c r="DE636" s="294"/>
      <c r="DF636" s="294"/>
      <c r="DG636" s="294"/>
      <c r="DH636" s="294"/>
      <c r="DI636" s="294"/>
      <c r="DJ636" s="294"/>
      <c r="DK636" s="294"/>
      <c r="DL636" s="294"/>
      <c r="DM636" s="294"/>
      <c r="DN636" s="294"/>
      <c r="DO636" s="1"/>
      <c r="DP636" s="1"/>
      <c r="DQ636" s="17">
        <f t="shared" si="5304"/>
        <v>0</v>
      </c>
      <c r="DR636" s="17">
        <f t="shared" si="5305"/>
        <v>0</v>
      </c>
      <c r="DS636" s="17">
        <f t="shared" si="5306"/>
        <v>0</v>
      </c>
      <c r="DT636" s="17">
        <f t="shared" si="5307"/>
        <v>0</v>
      </c>
      <c r="DU636" s="17">
        <f t="shared" si="5308"/>
        <v>0</v>
      </c>
      <c r="DV636" s="17">
        <f t="shared" si="5309"/>
        <v>0</v>
      </c>
      <c r="DW636" s="1"/>
      <c r="DX636" s="1"/>
      <c r="DY636" s="20">
        <f t="shared" si="5310"/>
        <v>0</v>
      </c>
      <c r="DZ636" s="20">
        <f t="shared" si="5311"/>
        <v>0</v>
      </c>
      <c r="EA636" s="20">
        <f t="shared" si="5312"/>
        <v>0</v>
      </c>
      <c r="EB636" s="20">
        <f t="shared" si="5313"/>
        <v>0</v>
      </c>
      <c r="EC636" s="18">
        <f t="shared" si="5314"/>
        <v>0</v>
      </c>
      <c r="ED636" s="19">
        <f t="shared" si="5419"/>
        <v>0</v>
      </c>
      <c r="EE636" s="19">
        <f t="shared" si="5316"/>
        <v>0</v>
      </c>
      <c r="EF636" s="1">
        <f t="shared" si="5317"/>
        <v>0</v>
      </c>
      <c r="EG636" s="18">
        <f t="shared" si="5318"/>
        <v>0</v>
      </c>
      <c r="EH636" s="341"/>
      <c r="EI636" s="294"/>
      <c r="EJ636" s="294"/>
      <c r="EK636" s="294"/>
      <c r="EL636" s="19"/>
      <c r="EM636" s="19"/>
      <c r="EN636" s="19"/>
      <c r="EO636" s="366"/>
      <c r="EP636" s="366"/>
      <c r="EQ636" s="374"/>
      <c r="ER636" s="374"/>
      <c r="ES636" s="374"/>
      <c r="ET636" s="374"/>
      <c r="EU636" s="18">
        <f t="shared" si="5319"/>
        <v>0</v>
      </c>
      <c r="EV636" s="18">
        <f t="shared" si="5320"/>
        <v>0</v>
      </c>
      <c r="EW636" s="341"/>
      <c r="EX636" s="341"/>
      <c r="EY636" s="341"/>
      <c r="EZ636" s="365">
        <f t="shared" si="5327"/>
        <v>0</v>
      </c>
      <c r="FA636" s="294"/>
      <c r="FB636" s="294"/>
      <c r="FC636" s="294"/>
      <c r="FD636" s="300"/>
      <c r="FE636" s="300"/>
      <c r="FF636" s="300"/>
      <c r="FG636" s="300"/>
      <c r="FH636" s="300"/>
      <c r="FI636" s="300"/>
      <c r="FJ636" s="300"/>
      <c r="FK636" s="294"/>
      <c r="FL636" s="294"/>
      <c r="FM636" s="294"/>
      <c r="FN636" s="294"/>
      <c r="FO636" s="294"/>
      <c r="FP636" s="20">
        <f t="shared" si="5328"/>
        <v>0</v>
      </c>
      <c r="FQ636" s="20">
        <f t="shared" si="5321"/>
        <v>0</v>
      </c>
      <c r="FR636" s="20">
        <f t="shared" si="5322"/>
        <v>0</v>
      </c>
      <c r="FS636" s="20">
        <f t="shared" si="5323"/>
        <v>0</v>
      </c>
      <c r="FT636" s="20">
        <f t="shared" si="5324"/>
        <v>0</v>
      </c>
      <c r="FU636" s="20">
        <f t="shared" si="5325"/>
        <v>0</v>
      </c>
      <c r="FV636" s="20">
        <f t="shared" si="5326"/>
        <v>0</v>
      </c>
      <c r="FW636" s="294"/>
    </row>
    <row r="637" spans="1:179" s="301" customFormat="1" ht="27.75" customHeight="1">
      <c r="A637" s="295"/>
      <c r="B637" s="296" t="s">
        <v>693</v>
      </c>
      <c r="C637" s="296" t="str">
        <f t="shared" si="5421"/>
        <v>3A.1</v>
      </c>
      <c r="D637" s="48" t="s">
        <v>44</v>
      </c>
      <c r="E637" s="296" t="str">
        <f t="shared" ref="E637" si="5424">D637</f>
        <v>LT8,5</v>
      </c>
      <c r="F637" s="296">
        <v>21</v>
      </c>
      <c r="G637" s="296">
        <f t="shared" ref="G637" si="5425">F637</f>
        <v>21</v>
      </c>
      <c r="H637" s="297"/>
      <c r="I637" s="297"/>
      <c r="J637" s="294"/>
      <c r="K637" s="294"/>
      <c r="L637" s="294"/>
      <c r="M637" s="294"/>
      <c r="N637" s="297"/>
      <c r="O637" s="297"/>
      <c r="P637" s="1"/>
      <c r="Q637" s="16"/>
      <c r="R637" s="1"/>
      <c r="S637" s="294"/>
      <c r="T637" s="294"/>
      <c r="U637" s="294"/>
      <c r="V637" s="294"/>
      <c r="W637" s="294"/>
      <c r="X637" s="294"/>
      <c r="Y637" s="294"/>
      <c r="Z637" s="294"/>
      <c r="AA637" s="294"/>
      <c r="AB637" s="294"/>
      <c r="AC637" s="1">
        <f t="shared" ref="AC637" si="5426">+IF(S637=1,1,0)+IF(T637=1,1,0)</f>
        <v>0</v>
      </c>
      <c r="AD637" s="1">
        <f t="shared" ref="AD637" si="5427">+IF(U637=1,1,0)+IF(V637=1,1,0)</f>
        <v>0</v>
      </c>
      <c r="AE637" s="1">
        <f t="shared" ref="AE637" si="5428">+IF(W637=1,1,0)+IF(X637=1,1,0)</f>
        <v>0</v>
      </c>
      <c r="AF637" s="1">
        <f t="shared" ref="AF637" si="5429">+IF(Y637=1,1,0)+IF(Z637=1,1,0)</f>
        <v>0</v>
      </c>
      <c r="AG637" s="1">
        <f t="shared" ref="AG637" si="5430">+IF(AA637=1,1,0)</f>
        <v>0</v>
      </c>
      <c r="AH637" s="1">
        <f t="shared" ref="AH637" si="5431">+IF(AB637=1,1,0)</f>
        <v>0</v>
      </c>
      <c r="AI637" s="1">
        <f t="shared" ref="AI637" si="5432">+IF(S637=2,1,0)+IF(T637=2,1,0)</f>
        <v>0</v>
      </c>
      <c r="AJ637" s="1">
        <f t="shared" ref="AJ637" si="5433">+IF(U637=2,1,0)+IF(V637=2,1,0)</f>
        <v>0</v>
      </c>
      <c r="AK637" s="1">
        <f t="shared" ref="AK637" si="5434">+IF(X637=2,1,0)+IF(W637=2,1,0)</f>
        <v>0</v>
      </c>
      <c r="AL637" s="1">
        <f t="shared" ref="AL637" si="5435">+IF(Y637=2,1,0)+IF(Z637=2,1,0)</f>
        <v>0</v>
      </c>
      <c r="AM637" s="1">
        <f t="shared" ref="AM637" si="5436">+IF(AA637=2,1,0)</f>
        <v>0</v>
      </c>
      <c r="AN637" s="1">
        <f t="shared" ref="AN637" si="5437">+IF(AB637=2,1,0)</f>
        <v>0</v>
      </c>
      <c r="AO637" s="294"/>
      <c r="AP637" s="294"/>
      <c r="AQ637" s="294"/>
      <c r="AR637" s="44">
        <f t="shared" si="5420"/>
        <v>21</v>
      </c>
      <c r="AS637" s="298">
        <f t="shared" si="5291"/>
        <v>0</v>
      </c>
      <c r="AT637" s="298">
        <f t="shared" si="5292"/>
        <v>0</v>
      </c>
      <c r="AU637" s="298">
        <f t="shared" si="5293"/>
        <v>0</v>
      </c>
      <c r="AV637" s="298">
        <f t="shared" si="5294"/>
        <v>1</v>
      </c>
      <c r="AW637" s="294"/>
      <c r="AX637" s="294"/>
      <c r="AY637" s="294"/>
      <c r="AZ637" s="294"/>
      <c r="BA637" s="294"/>
      <c r="BB637" s="294"/>
      <c r="BC637" s="294"/>
      <c r="BD637" s="294"/>
      <c r="BE637" s="294"/>
      <c r="BF637" s="294"/>
      <c r="BG637" s="294"/>
      <c r="BH637" s="294"/>
      <c r="BI637" s="294">
        <v>1</v>
      </c>
      <c r="BJ637" s="294"/>
      <c r="BK637" s="294"/>
      <c r="BL637" s="294"/>
      <c r="BM637" s="294"/>
      <c r="BN637" s="294"/>
      <c r="BO637" s="294"/>
      <c r="BP637" s="1"/>
      <c r="BQ637" s="294"/>
      <c r="BR637" s="17">
        <v>2</v>
      </c>
      <c r="BS637" s="1">
        <f t="shared" si="5295"/>
        <v>0</v>
      </c>
      <c r="BT637" s="17">
        <f t="shared" ref="BT637" si="5438">+BS637*2</f>
        <v>0</v>
      </c>
      <c r="BU637" s="294"/>
      <c r="BV637" s="294">
        <v>1</v>
      </c>
      <c r="BW637" s="294"/>
      <c r="BX637" s="294"/>
      <c r="BY637" s="294"/>
      <c r="BZ637" s="294"/>
      <c r="CA637" s="294"/>
      <c r="CB637" s="294"/>
      <c r="CC637" s="294"/>
      <c r="CD637" s="1"/>
      <c r="CE637" s="1"/>
      <c r="CF637" s="1"/>
      <c r="CG637" s="294"/>
      <c r="CH637" s="1"/>
      <c r="CI637" s="1">
        <v>1</v>
      </c>
      <c r="CJ637" s="1"/>
      <c r="CK637" s="383"/>
      <c r="CL637" s="383"/>
      <c r="CM637" s="383"/>
      <c r="CN637" s="1">
        <f t="shared" si="5297"/>
        <v>0</v>
      </c>
      <c r="CO637" s="1">
        <f t="shared" si="5298"/>
        <v>0</v>
      </c>
      <c r="CP637" s="20">
        <f t="shared" si="5299"/>
        <v>2.5</v>
      </c>
      <c r="CQ637" s="351"/>
      <c r="CR637" s="299">
        <f t="shared" si="5300"/>
        <v>1</v>
      </c>
      <c r="CS637" s="294"/>
      <c r="CT637" s="294"/>
      <c r="CU637" s="1"/>
      <c r="CV637" s="1">
        <v>1</v>
      </c>
      <c r="CW637" s="1"/>
      <c r="CX637" s="1"/>
      <c r="CY637" s="1"/>
      <c r="CZ637" s="294">
        <v>1</v>
      </c>
      <c r="DA637" s="17">
        <f t="shared" ref="DA637" si="5439">+CY637</f>
        <v>0</v>
      </c>
      <c r="DB637" s="359">
        <f t="shared" si="5302"/>
        <v>1</v>
      </c>
      <c r="DC637" s="359">
        <f t="shared" si="5303"/>
        <v>1</v>
      </c>
      <c r="DD637" s="294"/>
      <c r="DE637" s="294"/>
      <c r="DF637" s="294"/>
      <c r="DG637" s="294">
        <v>3</v>
      </c>
      <c r="DH637" s="294"/>
      <c r="DI637" s="294"/>
      <c r="DJ637" s="294"/>
      <c r="DK637" s="294"/>
      <c r="DL637" s="294"/>
      <c r="DM637" s="294"/>
      <c r="DN637" s="294"/>
      <c r="DO637" s="1"/>
      <c r="DP637" s="1"/>
      <c r="DQ637" s="17">
        <f t="shared" si="5304"/>
        <v>0</v>
      </c>
      <c r="DR637" s="17">
        <f t="shared" si="5305"/>
        <v>0</v>
      </c>
      <c r="DS637" s="17">
        <f t="shared" si="5306"/>
        <v>0</v>
      </c>
      <c r="DT637" s="17">
        <f t="shared" si="5307"/>
        <v>0</v>
      </c>
      <c r="DU637" s="17">
        <f t="shared" si="5308"/>
        <v>0</v>
      </c>
      <c r="DV637" s="17">
        <f t="shared" si="5309"/>
        <v>0</v>
      </c>
      <c r="DW637" s="1"/>
      <c r="DX637" s="1"/>
      <c r="DY637" s="20">
        <f t="shared" si="5310"/>
        <v>0</v>
      </c>
      <c r="DZ637" s="20">
        <f t="shared" si="5311"/>
        <v>0</v>
      </c>
      <c r="EA637" s="20">
        <f t="shared" si="5312"/>
        <v>0</v>
      </c>
      <c r="EB637" s="20">
        <f t="shared" si="5313"/>
        <v>0</v>
      </c>
      <c r="EC637" s="18">
        <f t="shared" si="5314"/>
        <v>0</v>
      </c>
      <c r="ED637" s="19">
        <f t="shared" ref="ED637" si="5440">+IF(EC637&lt;&gt;0,EC637*3,0)</f>
        <v>0</v>
      </c>
      <c r="EE637" s="19">
        <f t="shared" si="5316"/>
        <v>0</v>
      </c>
      <c r="EF637" s="1">
        <f t="shared" si="5317"/>
        <v>0</v>
      </c>
      <c r="EG637" s="18">
        <f t="shared" si="5318"/>
        <v>2</v>
      </c>
      <c r="EH637" s="341"/>
      <c r="EI637" s="294"/>
      <c r="EJ637" s="294"/>
      <c r="EK637" s="294"/>
      <c r="EL637" s="19">
        <v>1</v>
      </c>
      <c r="EM637" s="19"/>
      <c r="EN637" s="19"/>
      <c r="EO637" s="366"/>
      <c r="EP637" s="366"/>
      <c r="EQ637" s="374"/>
      <c r="ER637" s="374"/>
      <c r="ES637" s="374"/>
      <c r="ET637" s="374"/>
      <c r="EU637" s="18">
        <f t="shared" si="5319"/>
        <v>3</v>
      </c>
      <c r="EV637" s="18">
        <f t="shared" si="5320"/>
        <v>2</v>
      </c>
      <c r="EW637" s="341">
        <v>1</v>
      </c>
      <c r="EX637" s="341"/>
      <c r="EY637" s="341">
        <v>2</v>
      </c>
      <c r="EZ637" s="365">
        <f t="shared" si="5327"/>
        <v>0</v>
      </c>
      <c r="FA637" s="294"/>
      <c r="FB637" s="294"/>
      <c r="FC637" s="294"/>
      <c r="FD637" s="300"/>
      <c r="FE637" s="300"/>
      <c r="FF637" s="300"/>
      <c r="FG637" s="300"/>
      <c r="FH637" s="300"/>
      <c r="FI637" s="300"/>
      <c r="FJ637" s="300"/>
      <c r="FK637" s="294">
        <f>F637</f>
        <v>21</v>
      </c>
      <c r="FL637" s="294"/>
      <c r="FM637" s="294"/>
      <c r="FN637" s="294"/>
      <c r="FO637" s="294"/>
      <c r="FP637" s="20">
        <f t="shared" si="5328"/>
        <v>0</v>
      </c>
      <c r="FQ637" s="20">
        <f t="shared" si="5321"/>
        <v>0</v>
      </c>
      <c r="FR637" s="20">
        <f t="shared" si="5322"/>
        <v>0</v>
      </c>
      <c r="FS637" s="20">
        <f t="shared" si="5323"/>
        <v>0</v>
      </c>
      <c r="FT637" s="20">
        <f t="shared" si="5324"/>
        <v>0</v>
      </c>
      <c r="FU637" s="20">
        <f t="shared" si="5325"/>
        <v>0</v>
      </c>
      <c r="FV637" s="20">
        <f t="shared" si="5326"/>
        <v>0</v>
      </c>
      <c r="FW637" s="294"/>
    </row>
    <row r="638" spans="1:179" s="301" customFormat="1" ht="27.75" customHeight="1">
      <c r="A638" s="295"/>
      <c r="B638" s="296" t="s">
        <v>694</v>
      </c>
      <c r="C638" s="296" t="str">
        <f t="shared" si="5421"/>
        <v>3A.2</v>
      </c>
      <c r="D638" s="48" t="s">
        <v>53</v>
      </c>
      <c r="E638" s="296" t="str">
        <f t="shared" ref="E638" si="5441">D638</f>
        <v>LT7,5</v>
      </c>
      <c r="F638" s="296">
        <v>17</v>
      </c>
      <c r="G638" s="296">
        <f t="shared" ref="G638" si="5442">F638</f>
        <v>17</v>
      </c>
      <c r="H638" s="297"/>
      <c r="I638" s="297"/>
      <c r="J638" s="294"/>
      <c r="K638" s="294"/>
      <c r="L638" s="294"/>
      <c r="M638" s="294"/>
      <c r="N638" s="297"/>
      <c r="O638" s="297"/>
      <c r="P638" s="1"/>
      <c r="Q638" s="16"/>
      <c r="R638" s="1"/>
      <c r="S638" s="294"/>
      <c r="T638" s="294"/>
      <c r="U638" s="294"/>
      <c r="V638" s="294"/>
      <c r="W638" s="294"/>
      <c r="X638" s="294"/>
      <c r="Y638" s="294"/>
      <c r="Z638" s="294"/>
      <c r="AA638" s="294"/>
      <c r="AB638" s="294"/>
      <c r="AC638" s="1">
        <f t="shared" ref="AC638" si="5443">+IF(S638=1,1,0)+IF(T638=1,1,0)</f>
        <v>0</v>
      </c>
      <c r="AD638" s="1">
        <f t="shared" ref="AD638" si="5444">+IF(U638=1,1,0)+IF(V638=1,1,0)</f>
        <v>0</v>
      </c>
      <c r="AE638" s="1">
        <f t="shared" ref="AE638" si="5445">+IF(W638=1,1,0)+IF(X638=1,1,0)</f>
        <v>0</v>
      </c>
      <c r="AF638" s="1">
        <f t="shared" ref="AF638" si="5446">+IF(Y638=1,1,0)+IF(Z638=1,1,0)</f>
        <v>0</v>
      </c>
      <c r="AG638" s="1">
        <f t="shared" ref="AG638" si="5447">+IF(AA638=1,1,0)</f>
        <v>0</v>
      </c>
      <c r="AH638" s="1">
        <f t="shared" ref="AH638" si="5448">+IF(AB638=1,1,0)</f>
        <v>0</v>
      </c>
      <c r="AI638" s="1">
        <f t="shared" ref="AI638" si="5449">+IF(S638=2,1,0)+IF(T638=2,1,0)</f>
        <v>0</v>
      </c>
      <c r="AJ638" s="1">
        <f t="shared" ref="AJ638" si="5450">+IF(U638=2,1,0)+IF(V638=2,1,0)</f>
        <v>0</v>
      </c>
      <c r="AK638" s="1">
        <f t="shared" ref="AK638" si="5451">+IF(X638=2,1,0)+IF(W638=2,1,0)</f>
        <v>0</v>
      </c>
      <c r="AL638" s="1">
        <f t="shared" ref="AL638" si="5452">+IF(Y638=2,1,0)+IF(Z638=2,1,0)</f>
        <v>0</v>
      </c>
      <c r="AM638" s="1">
        <f t="shared" ref="AM638" si="5453">+IF(AA638=2,1,0)</f>
        <v>0</v>
      </c>
      <c r="AN638" s="1">
        <f t="shared" ref="AN638" si="5454">+IF(AB638=2,1,0)</f>
        <v>0</v>
      </c>
      <c r="AO638" s="294"/>
      <c r="AP638" s="294"/>
      <c r="AQ638" s="294"/>
      <c r="AR638" s="44">
        <f t="shared" si="5420"/>
        <v>17</v>
      </c>
      <c r="AS638" s="298">
        <f t="shared" si="5291"/>
        <v>0</v>
      </c>
      <c r="AT638" s="298">
        <f t="shared" si="5292"/>
        <v>0</v>
      </c>
      <c r="AU638" s="298">
        <f t="shared" si="5293"/>
        <v>0</v>
      </c>
      <c r="AV638" s="298">
        <f t="shared" si="5294"/>
        <v>1</v>
      </c>
      <c r="AW638" s="294"/>
      <c r="AX638" s="294"/>
      <c r="AY638" s="294"/>
      <c r="AZ638" s="294"/>
      <c r="BA638" s="294"/>
      <c r="BB638" s="294"/>
      <c r="BC638" s="294"/>
      <c r="BD638" s="294"/>
      <c r="BE638" s="294"/>
      <c r="BF638" s="294"/>
      <c r="BG638" s="294"/>
      <c r="BH638" s="294">
        <v>1</v>
      </c>
      <c r="BI638" s="294"/>
      <c r="BJ638" s="294"/>
      <c r="BK638" s="294"/>
      <c r="BL638" s="294"/>
      <c r="BM638" s="294"/>
      <c r="BN638" s="294"/>
      <c r="BO638" s="294"/>
      <c r="BP638" s="1"/>
      <c r="BQ638" s="294"/>
      <c r="BR638" s="17">
        <v>2</v>
      </c>
      <c r="BS638" s="1">
        <f t="shared" si="5295"/>
        <v>0</v>
      </c>
      <c r="BT638" s="17">
        <f t="shared" ref="BT638" si="5455">+BS638*2</f>
        <v>0</v>
      </c>
      <c r="BU638" s="294"/>
      <c r="BV638" s="294">
        <v>1</v>
      </c>
      <c r="BW638" s="294">
        <v>1</v>
      </c>
      <c r="BX638" s="294">
        <v>1</v>
      </c>
      <c r="BY638" s="294"/>
      <c r="BZ638" s="294"/>
      <c r="CA638" s="294"/>
      <c r="CB638" s="294"/>
      <c r="CC638" s="294"/>
      <c r="CD638" s="1"/>
      <c r="CE638" s="1"/>
      <c r="CF638" s="1"/>
      <c r="CG638" s="294"/>
      <c r="CH638" s="1">
        <v>1</v>
      </c>
      <c r="CI638" s="1"/>
      <c r="CJ638" s="1"/>
      <c r="CK638" s="383"/>
      <c r="CL638" s="383"/>
      <c r="CM638" s="383"/>
      <c r="CN638" s="1">
        <f t="shared" si="5297"/>
        <v>1</v>
      </c>
      <c r="CO638" s="1">
        <f t="shared" si="5298"/>
        <v>1</v>
      </c>
      <c r="CP638" s="20">
        <f t="shared" si="5299"/>
        <v>2.5</v>
      </c>
      <c r="CQ638" s="351"/>
      <c r="CR638" s="299">
        <f t="shared" si="5300"/>
        <v>1</v>
      </c>
      <c r="CS638" s="294"/>
      <c r="CT638" s="294"/>
      <c r="CU638" s="1"/>
      <c r="CV638" s="1"/>
      <c r="CW638" s="1"/>
      <c r="CX638" s="1"/>
      <c r="CY638" s="1"/>
      <c r="CZ638" s="294"/>
      <c r="DA638" s="17">
        <f t="shared" ref="DA638" si="5456">+CY638</f>
        <v>0</v>
      </c>
      <c r="DB638" s="359">
        <f t="shared" si="5302"/>
        <v>0</v>
      </c>
      <c r="DC638" s="359">
        <f t="shared" si="5303"/>
        <v>0</v>
      </c>
      <c r="DD638" s="294"/>
      <c r="DE638" s="294"/>
      <c r="DF638" s="294"/>
      <c r="DG638" s="294"/>
      <c r="DH638" s="294"/>
      <c r="DI638" s="294"/>
      <c r="DJ638" s="294"/>
      <c r="DK638" s="294"/>
      <c r="DL638" s="294"/>
      <c r="DM638" s="294"/>
      <c r="DN638" s="294"/>
      <c r="DO638" s="1"/>
      <c r="DP638" s="1"/>
      <c r="DQ638" s="17">
        <f t="shared" si="5304"/>
        <v>0</v>
      </c>
      <c r="DR638" s="17">
        <f t="shared" si="5305"/>
        <v>0</v>
      </c>
      <c r="DS638" s="17">
        <f t="shared" si="5306"/>
        <v>0</v>
      </c>
      <c r="DT638" s="17">
        <f t="shared" si="5307"/>
        <v>0</v>
      </c>
      <c r="DU638" s="17">
        <f t="shared" si="5308"/>
        <v>0</v>
      </c>
      <c r="DV638" s="17">
        <f t="shared" si="5309"/>
        <v>0</v>
      </c>
      <c r="DW638" s="1"/>
      <c r="DX638" s="1"/>
      <c r="DY638" s="20">
        <f t="shared" si="5310"/>
        <v>0</v>
      </c>
      <c r="DZ638" s="20">
        <f t="shared" si="5311"/>
        <v>0</v>
      </c>
      <c r="EA638" s="20">
        <f t="shared" si="5312"/>
        <v>0</v>
      </c>
      <c r="EB638" s="20">
        <f t="shared" si="5313"/>
        <v>0</v>
      </c>
      <c r="EC638" s="18">
        <f t="shared" si="5314"/>
        <v>0</v>
      </c>
      <c r="ED638" s="19">
        <f t="shared" ref="ED638" si="5457">+IF(EC638&lt;&gt;0,EC638*3,0)</f>
        <v>0</v>
      </c>
      <c r="EE638" s="19">
        <f t="shared" si="5316"/>
        <v>0</v>
      </c>
      <c r="EF638" s="1">
        <f t="shared" si="5317"/>
        <v>0</v>
      </c>
      <c r="EG638" s="18">
        <f t="shared" si="5318"/>
        <v>0</v>
      </c>
      <c r="EH638" s="341"/>
      <c r="EI638" s="294"/>
      <c r="EJ638" s="294"/>
      <c r="EK638" s="294"/>
      <c r="EL638" s="19"/>
      <c r="EM638" s="19"/>
      <c r="EN638" s="19"/>
      <c r="EO638" s="366"/>
      <c r="EP638" s="366"/>
      <c r="EQ638" s="374"/>
      <c r="ER638" s="374"/>
      <c r="ES638" s="374"/>
      <c r="ET638" s="374"/>
      <c r="EU638" s="18">
        <f t="shared" si="5319"/>
        <v>0</v>
      </c>
      <c r="EV638" s="18">
        <f t="shared" si="5320"/>
        <v>2</v>
      </c>
      <c r="EW638" s="341">
        <v>1</v>
      </c>
      <c r="EX638" s="341"/>
      <c r="EY638" s="341"/>
      <c r="EZ638" s="365">
        <f t="shared" si="5327"/>
        <v>0.5</v>
      </c>
      <c r="FA638" s="294"/>
      <c r="FB638" s="294"/>
      <c r="FC638" s="294"/>
      <c r="FD638" s="300"/>
      <c r="FE638" s="300"/>
      <c r="FF638" s="300"/>
      <c r="FG638" s="300"/>
      <c r="FH638" s="300"/>
      <c r="FI638" s="300"/>
      <c r="FJ638" s="300"/>
      <c r="FK638" s="294">
        <f>F638</f>
        <v>17</v>
      </c>
      <c r="FL638" s="294"/>
      <c r="FM638" s="294"/>
      <c r="FN638" s="294"/>
      <c r="FO638" s="294"/>
      <c r="FP638" s="20">
        <f t="shared" si="5328"/>
        <v>0</v>
      </c>
      <c r="FQ638" s="20">
        <f t="shared" si="5321"/>
        <v>0</v>
      </c>
      <c r="FR638" s="20">
        <f t="shared" si="5322"/>
        <v>0</v>
      </c>
      <c r="FS638" s="20">
        <f t="shared" si="5323"/>
        <v>0</v>
      </c>
      <c r="FT638" s="20">
        <f t="shared" si="5324"/>
        <v>0</v>
      </c>
      <c r="FU638" s="20">
        <f t="shared" si="5325"/>
        <v>0</v>
      </c>
      <c r="FV638" s="20">
        <f t="shared" si="5326"/>
        <v>0</v>
      </c>
      <c r="FW638" s="294"/>
    </row>
    <row r="639" spans="1:179" s="301" customFormat="1" ht="27.75" customHeight="1">
      <c r="A639" s="295"/>
      <c r="B639" s="296" t="s">
        <v>695</v>
      </c>
      <c r="C639" s="296" t="str">
        <f t="shared" si="5421"/>
        <v>3A.3</v>
      </c>
      <c r="D639" s="48" t="s">
        <v>53</v>
      </c>
      <c r="E639" s="296" t="str">
        <f t="shared" ref="E639" si="5458">D639</f>
        <v>LT7,5</v>
      </c>
      <c r="F639" s="296">
        <v>18</v>
      </c>
      <c r="G639" s="296">
        <f t="shared" ref="G639" si="5459">F639</f>
        <v>18</v>
      </c>
      <c r="H639" s="297"/>
      <c r="I639" s="297"/>
      <c r="J639" s="294"/>
      <c r="K639" s="294"/>
      <c r="L639" s="294"/>
      <c r="M639" s="294"/>
      <c r="N639" s="297"/>
      <c r="O639" s="297"/>
      <c r="P639" s="1"/>
      <c r="Q639" s="16"/>
      <c r="R639" s="1"/>
      <c r="S639" s="294"/>
      <c r="T639" s="294"/>
      <c r="U639" s="294"/>
      <c r="V639" s="294"/>
      <c r="W639" s="294"/>
      <c r="X639" s="294"/>
      <c r="Y639" s="294"/>
      <c r="Z639" s="294"/>
      <c r="AA639" s="294"/>
      <c r="AB639" s="294"/>
      <c r="AC639" s="1">
        <f t="shared" ref="AC639" si="5460">+IF(S639=1,1,0)+IF(T639=1,1,0)</f>
        <v>0</v>
      </c>
      <c r="AD639" s="1">
        <f t="shared" ref="AD639" si="5461">+IF(U639=1,1,0)+IF(V639=1,1,0)</f>
        <v>0</v>
      </c>
      <c r="AE639" s="1">
        <f t="shared" ref="AE639" si="5462">+IF(W639=1,1,0)+IF(X639=1,1,0)</f>
        <v>0</v>
      </c>
      <c r="AF639" s="1">
        <f t="shared" ref="AF639" si="5463">+IF(Y639=1,1,0)+IF(Z639=1,1,0)</f>
        <v>0</v>
      </c>
      <c r="AG639" s="1">
        <f t="shared" ref="AG639" si="5464">+IF(AA639=1,1,0)</f>
        <v>0</v>
      </c>
      <c r="AH639" s="1">
        <f t="shared" ref="AH639" si="5465">+IF(AB639=1,1,0)</f>
        <v>0</v>
      </c>
      <c r="AI639" s="1">
        <f t="shared" ref="AI639" si="5466">+IF(S639=2,1,0)+IF(T639=2,1,0)</f>
        <v>0</v>
      </c>
      <c r="AJ639" s="1">
        <f t="shared" ref="AJ639" si="5467">+IF(U639=2,1,0)+IF(V639=2,1,0)</f>
        <v>0</v>
      </c>
      <c r="AK639" s="1">
        <f t="shared" ref="AK639" si="5468">+IF(X639=2,1,0)+IF(W639=2,1,0)</f>
        <v>0</v>
      </c>
      <c r="AL639" s="1">
        <f t="shared" ref="AL639" si="5469">+IF(Y639=2,1,0)+IF(Z639=2,1,0)</f>
        <v>0</v>
      </c>
      <c r="AM639" s="1">
        <f t="shared" ref="AM639" si="5470">+IF(AA639=2,1,0)</f>
        <v>0</v>
      </c>
      <c r="AN639" s="1">
        <f t="shared" ref="AN639" si="5471">+IF(AB639=2,1,0)</f>
        <v>0</v>
      </c>
      <c r="AO639" s="294"/>
      <c r="AP639" s="294"/>
      <c r="AQ639" s="294"/>
      <c r="AR639" s="44">
        <f t="shared" si="5420"/>
        <v>18</v>
      </c>
      <c r="AS639" s="298">
        <f t="shared" si="5291"/>
        <v>0</v>
      </c>
      <c r="AT639" s="298">
        <f t="shared" si="5292"/>
        <v>0</v>
      </c>
      <c r="AU639" s="298">
        <f t="shared" si="5293"/>
        <v>0</v>
      </c>
      <c r="AV639" s="298">
        <f t="shared" si="5294"/>
        <v>1</v>
      </c>
      <c r="AW639" s="294"/>
      <c r="AX639" s="294"/>
      <c r="AY639" s="294"/>
      <c r="AZ639" s="294"/>
      <c r="BA639" s="294"/>
      <c r="BB639" s="294"/>
      <c r="BC639" s="294"/>
      <c r="BD639" s="294"/>
      <c r="BE639" s="294"/>
      <c r="BF639" s="294"/>
      <c r="BG639" s="294"/>
      <c r="BH639" s="294">
        <v>1</v>
      </c>
      <c r="BI639" s="294"/>
      <c r="BJ639" s="294"/>
      <c r="BK639" s="294"/>
      <c r="BL639" s="294"/>
      <c r="BM639" s="294"/>
      <c r="BN639" s="294"/>
      <c r="BO639" s="294"/>
      <c r="BP639" s="1"/>
      <c r="BQ639" s="294"/>
      <c r="BR639" s="17">
        <v>2</v>
      </c>
      <c r="BS639" s="1">
        <f t="shared" si="5295"/>
        <v>0</v>
      </c>
      <c r="BT639" s="17">
        <f t="shared" ref="BT639" si="5472">+BS639*2</f>
        <v>0</v>
      </c>
      <c r="BU639" s="294"/>
      <c r="BV639" s="294">
        <v>1</v>
      </c>
      <c r="BW639" s="294"/>
      <c r="BX639" s="294"/>
      <c r="BY639" s="294"/>
      <c r="BZ639" s="294"/>
      <c r="CA639" s="294"/>
      <c r="CB639" s="294"/>
      <c r="CC639" s="294"/>
      <c r="CD639" s="1"/>
      <c r="CE639" s="1"/>
      <c r="CF639" s="1"/>
      <c r="CG639" s="294"/>
      <c r="CH639" s="1">
        <v>1</v>
      </c>
      <c r="CI639" s="1"/>
      <c r="CJ639" s="1"/>
      <c r="CK639" s="383"/>
      <c r="CL639" s="383"/>
      <c r="CM639" s="383"/>
      <c r="CN639" s="1">
        <f t="shared" si="5297"/>
        <v>0</v>
      </c>
      <c r="CO639" s="1">
        <f t="shared" si="5298"/>
        <v>0</v>
      </c>
      <c r="CP639" s="20">
        <f t="shared" si="5299"/>
        <v>2.5</v>
      </c>
      <c r="CQ639" s="351"/>
      <c r="CR639" s="299">
        <f t="shared" si="5300"/>
        <v>1</v>
      </c>
      <c r="CS639" s="294">
        <v>1</v>
      </c>
      <c r="CT639" s="294">
        <v>1</v>
      </c>
      <c r="CU639" s="1"/>
      <c r="CV639" s="1"/>
      <c r="CW639" s="1">
        <v>4</v>
      </c>
      <c r="CX639" s="1"/>
      <c r="CY639" s="1"/>
      <c r="CZ639" s="294">
        <v>13</v>
      </c>
      <c r="DA639" s="17">
        <f t="shared" ref="DA639" si="5473">+CY639</f>
        <v>0</v>
      </c>
      <c r="DB639" s="359">
        <f t="shared" si="5302"/>
        <v>13</v>
      </c>
      <c r="DC639" s="359">
        <f t="shared" si="5303"/>
        <v>4</v>
      </c>
      <c r="DD639" s="294"/>
      <c r="DE639" s="294"/>
      <c r="DF639" s="294"/>
      <c r="DG639" s="294"/>
      <c r="DH639" s="294">
        <f>4*3</f>
        <v>12</v>
      </c>
      <c r="DI639" s="294"/>
      <c r="DJ639" s="294"/>
      <c r="DK639" s="294"/>
      <c r="DL639" s="294"/>
      <c r="DM639" s="294"/>
      <c r="DN639" s="294"/>
      <c r="DO639" s="1"/>
      <c r="DP639" s="1"/>
      <c r="DQ639" s="17">
        <f t="shared" si="5304"/>
        <v>0</v>
      </c>
      <c r="DR639" s="17">
        <f t="shared" si="5305"/>
        <v>0</v>
      </c>
      <c r="DS639" s="17">
        <f t="shared" si="5306"/>
        <v>0</v>
      </c>
      <c r="DT639" s="17">
        <f t="shared" si="5307"/>
        <v>0</v>
      </c>
      <c r="DU639" s="17">
        <f t="shared" si="5308"/>
        <v>0</v>
      </c>
      <c r="DV639" s="17">
        <f t="shared" si="5309"/>
        <v>0</v>
      </c>
      <c r="DW639" s="1"/>
      <c r="DX639" s="1"/>
      <c r="DY639" s="20">
        <f t="shared" si="5310"/>
        <v>0</v>
      </c>
      <c r="DZ639" s="20">
        <f t="shared" si="5311"/>
        <v>0</v>
      </c>
      <c r="EA639" s="20">
        <f t="shared" si="5312"/>
        <v>0</v>
      </c>
      <c r="EB639" s="20">
        <f t="shared" si="5313"/>
        <v>0</v>
      </c>
      <c r="EC639" s="18">
        <f t="shared" si="5314"/>
        <v>0</v>
      </c>
      <c r="ED639" s="19">
        <f t="shared" ref="ED639" si="5474">+IF(EC639&lt;&gt;0,EC639*3,0)</f>
        <v>0</v>
      </c>
      <c r="EE639" s="19">
        <f t="shared" si="5316"/>
        <v>3</v>
      </c>
      <c r="EF639" s="1">
        <f t="shared" si="5317"/>
        <v>4</v>
      </c>
      <c r="EG639" s="18">
        <f t="shared" si="5318"/>
        <v>5</v>
      </c>
      <c r="EH639" s="341"/>
      <c r="EI639" s="294"/>
      <c r="EJ639" s="294"/>
      <c r="EK639" s="294"/>
      <c r="EL639" s="19">
        <v>1</v>
      </c>
      <c r="EM639" s="19"/>
      <c r="EN639" s="19"/>
      <c r="EO639" s="366"/>
      <c r="EP639" s="366"/>
      <c r="EQ639" s="374"/>
      <c r="ER639" s="374"/>
      <c r="ES639" s="374"/>
      <c r="ET639" s="374"/>
      <c r="EU639" s="18">
        <f t="shared" si="5319"/>
        <v>15</v>
      </c>
      <c r="EV639" s="18">
        <f t="shared" si="5320"/>
        <v>2</v>
      </c>
      <c r="EW639" s="341">
        <v>1</v>
      </c>
      <c r="EX639" s="341"/>
      <c r="EY639" s="341">
        <v>5</v>
      </c>
      <c r="EZ639" s="365">
        <f t="shared" si="5327"/>
        <v>0</v>
      </c>
      <c r="FA639" s="294"/>
      <c r="FB639" s="294"/>
      <c r="FC639" s="294"/>
      <c r="FD639" s="300"/>
      <c r="FE639" s="300"/>
      <c r="FF639" s="300"/>
      <c r="FG639" s="300"/>
      <c r="FH639" s="300"/>
      <c r="FI639" s="300"/>
      <c r="FJ639" s="300"/>
      <c r="FK639" s="294">
        <f>F639</f>
        <v>18</v>
      </c>
      <c r="FL639" s="294"/>
      <c r="FM639" s="294"/>
      <c r="FN639" s="294"/>
      <c r="FO639" s="294"/>
      <c r="FP639" s="20">
        <f t="shared" si="5328"/>
        <v>0</v>
      </c>
      <c r="FQ639" s="20">
        <f t="shared" si="5321"/>
        <v>0</v>
      </c>
      <c r="FR639" s="20">
        <f t="shared" si="5322"/>
        <v>0</v>
      </c>
      <c r="FS639" s="20">
        <f t="shared" si="5323"/>
        <v>0</v>
      </c>
      <c r="FT639" s="20">
        <f t="shared" si="5324"/>
        <v>0</v>
      </c>
      <c r="FU639" s="20">
        <f t="shared" si="5325"/>
        <v>0</v>
      </c>
      <c r="FV639" s="20">
        <f t="shared" si="5326"/>
        <v>0</v>
      </c>
      <c r="FW639" s="294"/>
    </row>
    <row r="640" spans="1:179" s="301" customFormat="1" ht="27.75" customHeight="1">
      <c r="A640" s="295"/>
      <c r="B640" s="296" t="s">
        <v>696</v>
      </c>
      <c r="C640" s="296" t="str">
        <f>B640</f>
        <v>3A.4</v>
      </c>
      <c r="D640" s="48" t="s">
        <v>53</v>
      </c>
      <c r="E640" s="296" t="str">
        <f t="shared" ref="E640" si="5475">D640</f>
        <v>LT7,5</v>
      </c>
      <c r="F640" s="296">
        <v>39</v>
      </c>
      <c r="G640" s="296">
        <f>F640</f>
        <v>39</v>
      </c>
      <c r="H640" s="297"/>
      <c r="I640" s="297"/>
      <c r="J640" s="294"/>
      <c r="K640" s="294"/>
      <c r="L640" s="294"/>
      <c r="M640" s="294"/>
      <c r="N640" s="297"/>
      <c r="O640" s="297"/>
      <c r="P640" s="1"/>
      <c r="Q640" s="16"/>
      <c r="R640" s="1"/>
      <c r="S640" s="294"/>
      <c r="T640" s="294"/>
      <c r="U640" s="294"/>
      <c r="V640" s="294"/>
      <c r="W640" s="294"/>
      <c r="X640" s="294"/>
      <c r="Y640" s="294"/>
      <c r="Z640" s="294"/>
      <c r="AA640" s="294"/>
      <c r="AB640" s="294"/>
      <c r="AC640" s="1">
        <f t="shared" ref="AC640" si="5476">+IF(S640=1,1,0)+IF(T640=1,1,0)</f>
        <v>0</v>
      </c>
      <c r="AD640" s="1">
        <f t="shared" ref="AD640" si="5477">+IF(U640=1,1,0)+IF(V640=1,1,0)</f>
        <v>0</v>
      </c>
      <c r="AE640" s="1">
        <f t="shared" ref="AE640" si="5478">+IF(W640=1,1,0)+IF(X640=1,1,0)</f>
        <v>0</v>
      </c>
      <c r="AF640" s="1">
        <f t="shared" ref="AF640" si="5479">+IF(Y640=1,1,0)+IF(Z640=1,1,0)</f>
        <v>0</v>
      </c>
      <c r="AG640" s="1">
        <f t="shared" ref="AG640" si="5480">+IF(AA640=1,1,0)</f>
        <v>0</v>
      </c>
      <c r="AH640" s="1">
        <f t="shared" ref="AH640" si="5481">+IF(AB640=1,1,0)</f>
        <v>0</v>
      </c>
      <c r="AI640" s="1">
        <f t="shared" ref="AI640" si="5482">+IF(S640=2,1,0)+IF(T640=2,1,0)</f>
        <v>0</v>
      </c>
      <c r="AJ640" s="1">
        <f t="shared" ref="AJ640" si="5483">+IF(U640=2,1,0)+IF(V640=2,1,0)</f>
        <v>0</v>
      </c>
      <c r="AK640" s="1">
        <f t="shared" ref="AK640" si="5484">+IF(X640=2,1,0)+IF(W640=2,1,0)</f>
        <v>0</v>
      </c>
      <c r="AL640" s="1">
        <f t="shared" ref="AL640" si="5485">+IF(Y640=2,1,0)+IF(Z640=2,1,0)</f>
        <v>0</v>
      </c>
      <c r="AM640" s="1">
        <f t="shared" ref="AM640" si="5486">+IF(AA640=2,1,0)</f>
        <v>0</v>
      </c>
      <c r="AN640" s="1">
        <f t="shared" ref="AN640" si="5487">+IF(AB640=2,1,0)</f>
        <v>0</v>
      </c>
      <c r="AO640" s="294"/>
      <c r="AP640" s="294"/>
      <c r="AQ640" s="294"/>
      <c r="AR640" s="44">
        <f t="shared" si="5420"/>
        <v>39</v>
      </c>
      <c r="AS640" s="298">
        <f t="shared" si="5291"/>
        <v>0</v>
      </c>
      <c r="AT640" s="298">
        <f t="shared" si="5292"/>
        <v>0</v>
      </c>
      <c r="AU640" s="298">
        <f t="shared" si="5293"/>
        <v>0</v>
      </c>
      <c r="AV640" s="298">
        <f t="shared" si="5294"/>
        <v>1</v>
      </c>
      <c r="AW640" s="294"/>
      <c r="AX640" s="294"/>
      <c r="AY640" s="294"/>
      <c r="AZ640" s="294"/>
      <c r="BA640" s="294"/>
      <c r="BB640" s="294"/>
      <c r="BC640" s="294"/>
      <c r="BD640" s="294"/>
      <c r="BE640" s="294"/>
      <c r="BF640" s="294"/>
      <c r="BG640" s="294"/>
      <c r="BH640" s="294">
        <v>1</v>
      </c>
      <c r="BI640" s="294"/>
      <c r="BJ640" s="294"/>
      <c r="BK640" s="294"/>
      <c r="BL640" s="294"/>
      <c r="BM640" s="294"/>
      <c r="BN640" s="294">
        <v>1</v>
      </c>
      <c r="BO640" s="294"/>
      <c r="BP640" s="1"/>
      <c r="BQ640" s="294"/>
      <c r="BR640" s="17">
        <v>2</v>
      </c>
      <c r="BS640" s="1">
        <f t="shared" si="5295"/>
        <v>0</v>
      </c>
      <c r="BT640" s="17">
        <f t="shared" ref="BT640" si="5488">+BS640*2</f>
        <v>0</v>
      </c>
      <c r="BU640" s="294"/>
      <c r="BV640" s="294">
        <v>1</v>
      </c>
      <c r="BW640" s="294"/>
      <c r="BX640" s="294"/>
      <c r="BY640" s="294"/>
      <c r="BZ640" s="294"/>
      <c r="CA640" s="294"/>
      <c r="CB640" s="294"/>
      <c r="CC640" s="294"/>
      <c r="CD640" s="1"/>
      <c r="CE640" s="1"/>
      <c r="CF640" s="1"/>
      <c r="CG640" s="294"/>
      <c r="CH640" s="1">
        <v>1</v>
      </c>
      <c r="CI640" s="1"/>
      <c r="CJ640" s="1"/>
      <c r="CK640" s="383"/>
      <c r="CL640" s="383"/>
      <c r="CM640" s="383"/>
      <c r="CN640" s="1">
        <f t="shared" si="5297"/>
        <v>0</v>
      </c>
      <c r="CO640" s="1">
        <f t="shared" si="5298"/>
        <v>0</v>
      </c>
      <c r="CP640" s="20">
        <f t="shared" si="5299"/>
        <v>2.5</v>
      </c>
      <c r="CQ640" s="351"/>
      <c r="CR640" s="299">
        <f t="shared" si="5300"/>
        <v>1</v>
      </c>
      <c r="CS640" s="294"/>
      <c r="CT640" s="294">
        <v>1</v>
      </c>
      <c r="CU640" s="1"/>
      <c r="CV640" s="1"/>
      <c r="CW640" s="1">
        <v>4</v>
      </c>
      <c r="CX640" s="1"/>
      <c r="CY640" s="1"/>
      <c r="CZ640" s="294">
        <v>14</v>
      </c>
      <c r="DA640" s="17">
        <f t="shared" ref="DA640" si="5489">+CY640</f>
        <v>0</v>
      </c>
      <c r="DB640" s="359">
        <f t="shared" si="5302"/>
        <v>14</v>
      </c>
      <c r="DC640" s="359">
        <f t="shared" si="5303"/>
        <v>4</v>
      </c>
      <c r="DD640" s="294"/>
      <c r="DE640" s="294"/>
      <c r="DF640" s="294"/>
      <c r="DG640" s="294"/>
      <c r="DH640" s="294">
        <f>4*4</f>
        <v>16</v>
      </c>
      <c r="DI640" s="294"/>
      <c r="DJ640" s="294"/>
      <c r="DK640" s="294"/>
      <c r="DL640" s="294"/>
      <c r="DM640" s="294"/>
      <c r="DN640" s="294"/>
      <c r="DO640" s="1"/>
      <c r="DP640" s="1"/>
      <c r="DQ640" s="17">
        <f t="shared" si="5304"/>
        <v>0</v>
      </c>
      <c r="DR640" s="17">
        <f t="shared" si="5305"/>
        <v>0</v>
      </c>
      <c r="DS640" s="17">
        <f t="shared" si="5306"/>
        <v>0</v>
      </c>
      <c r="DT640" s="17">
        <f t="shared" si="5307"/>
        <v>0</v>
      </c>
      <c r="DU640" s="17">
        <f t="shared" si="5308"/>
        <v>0</v>
      </c>
      <c r="DV640" s="17">
        <f t="shared" si="5309"/>
        <v>0</v>
      </c>
      <c r="DW640" s="1"/>
      <c r="DX640" s="1"/>
      <c r="DY640" s="20">
        <f t="shared" si="5310"/>
        <v>0</v>
      </c>
      <c r="DZ640" s="20">
        <f t="shared" si="5311"/>
        <v>0</v>
      </c>
      <c r="EA640" s="20">
        <f t="shared" si="5312"/>
        <v>0</v>
      </c>
      <c r="EB640" s="20">
        <f t="shared" si="5313"/>
        <v>0</v>
      </c>
      <c r="EC640" s="18">
        <f t="shared" si="5314"/>
        <v>0</v>
      </c>
      <c r="ED640" s="19">
        <f t="shared" ref="ED640" si="5490">+IF(EC640&lt;&gt;0,EC640*3,0)</f>
        <v>0</v>
      </c>
      <c r="EE640" s="19">
        <f t="shared" si="5316"/>
        <v>3</v>
      </c>
      <c r="EF640" s="1">
        <f t="shared" si="5317"/>
        <v>4</v>
      </c>
      <c r="EG640" s="18">
        <f t="shared" si="5318"/>
        <v>5</v>
      </c>
      <c r="EH640" s="341"/>
      <c r="EI640" s="294"/>
      <c r="EJ640" s="294"/>
      <c r="EK640" s="294"/>
      <c r="EL640" s="19">
        <v>1</v>
      </c>
      <c r="EM640" s="19"/>
      <c r="EN640" s="19"/>
      <c r="EO640" s="366"/>
      <c r="EP640" s="366"/>
      <c r="EQ640" s="374">
        <v>2</v>
      </c>
      <c r="ER640" s="374"/>
      <c r="ES640" s="374"/>
      <c r="ET640" s="374"/>
      <c r="EU640" s="18">
        <f t="shared" si="5319"/>
        <v>16</v>
      </c>
      <c r="EV640" s="18">
        <f t="shared" si="5320"/>
        <v>2</v>
      </c>
      <c r="EW640" s="341">
        <v>2</v>
      </c>
      <c r="EX640" s="341">
        <v>2</v>
      </c>
      <c r="EY640" s="341">
        <v>5</v>
      </c>
      <c r="EZ640" s="365">
        <f t="shared" si="5327"/>
        <v>0</v>
      </c>
      <c r="FA640" s="294"/>
      <c r="FB640" s="294"/>
      <c r="FC640" s="294"/>
      <c r="FD640" s="300"/>
      <c r="FE640" s="300"/>
      <c r="FF640" s="300"/>
      <c r="FG640" s="300"/>
      <c r="FH640" s="300"/>
      <c r="FI640" s="300"/>
      <c r="FJ640" s="300"/>
      <c r="FK640" s="294">
        <f>F640</f>
        <v>39</v>
      </c>
      <c r="FL640" s="294"/>
      <c r="FM640" s="294"/>
      <c r="FN640" s="294"/>
      <c r="FO640" s="294"/>
      <c r="FP640" s="20">
        <f t="shared" si="5328"/>
        <v>0</v>
      </c>
      <c r="FQ640" s="20">
        <f t="shared" si="5321"/>
        <v>0</v>
      </c>
      <c r="FR640" s="20">
        <f t="shared" si="5322"/>
        <v>0</v>
      </c>
      <c r="FS640" s="20">
        <f t="shared" si="5323"/>
        <v>0</v>
      </c>
      <c r="FT640" s="20">
        <f t="shared" si="5324"/>
        <v>0</v>
      </c>
      <c r="FU640" s="20">
        <f t="shared" si="5325"/>
        <v>0</v>
      </c>
      <c r="FV640" s="20">
        <f t="shared" si="5326"/>
        <v>0</v>
      </c>
      <c r="FW640" s="294"/>
    </row>
    <row r="641" spans="1:179" s="301" customFormat="1" ht="27.75" customHeight="1">
      <c r="A641" s="295"/>
      <c r="B641" s="296" t="s">
        <v>697</v>
      </c>
      <c r="C641" s="296" t="str">
        <f>B641</f>
        <v>3A.5</v>
      </c>
      <c r="D641" s="48" t="s">
        <v>53</v>
      </c>
      <c r="E641" s="296" t="str">
        <f t="shared" ref="E641" si="5491">D641</f>
        <v>LT7,5</v>
      </c>
      <c r="F641" s="296">
        <v>25</v>
      </c>
      <c r="G641" s="296">
        <f>F641</f>
        <v>25</v>
      </c>
      <c r="H641" s="297"/>
      <c r="I641" s="297"/>
      <c r="J641" s="294"/>
      <c r="K641" s="294"/>
      <c r="L641" s="294"/>
      <c r="M641" s="294"/>
      <c r="N641" s="297"/>
      <c r="O641" s="297"/>
      <c r="P641" s="1"/>
      <c r="Q641" s="16"/>
      <c r="R641" s="1"/>
      <c r="S641" s="294"/>
      <c r="T641" s="294"/>
      <c r="U641" s="294"/>
      <c r="V641" s="294"/>
      <c r="W641" s="294"/>
      <c r="X641" s="294"/>
      <c r="Y641" s="294"/>
      <c r="Z641" s="294"/>
      <c r="AA641" s="294"/>
      <c r="AB641" s="294"/>
      <c r="AC641" s="1">
        <f t="shared" ref="AC641:AC646" si="5492">+IF(S641=1,1,0)+IF(T641=1,1,0)</f>
        <v>0</v>
      </c>
      <c r="AD641" s="1">
        <f t="shared" ref="AD641:AD646" si="5493">+IF(U641=1,1,0)+IF(V641=1,1,0)</f>
        <v>0</v>
      </c>
      <c r="AE641" s="1">
        <f t="shared" ref="AE641:AE646" si="5494">+IF(W641=1,1,0)+IF(X641=1,1,0)</f>
        <v>0</v>
      </c>
      <c r="AF641" s="1">
        <f t="shared" ref="AF641:AF646" si="5495">+IF(Y641=1,1,0)+IF(Z641=1,1,0)</f>
        <v>0</v>
      </c>
      <c r="AG641" s="1">
        <f t="shared" ref="AG641:AG646" si="5496">+IF(AA641=1,1,0)</f>
        <v>0</v>
      </c>
      <c r="AH641" s="1">
        <f t="shared" ref="AH641:AH646" si="5497">+IF(AB641=1,1,0)</f>
        <v>0</v>
      </c>
      <c r="AI641" s="1">
        <f t="shared" ref="AI641:AI646" si="5498">+IF(S641=2,1,0)+IF(T641=2,1,0)</f>
        <v>0</v>
      </c>
      <c r="AJ641" s="1">
        <f t="shared" ref="AJ641:AJ646" si="5499">+IF(U641=2,1,0)+IF(V641=2,1,0)</f>
        <v>0</v>
      </c>
      <c r="AK641" s="1">
        <f t="shared" ref="AK641:AK646" si="5500">+IF(X641=2,1,0)+IF(W641=2,1,0)</f>
        <v>0</v>
      </c>
      <c r="AL641" s="1">
        <f t="shared" ref="AL641:AL646" si="5501">+IF(Y641=2,1,0)+IF(Z641=2,1,0)</f>
        <v>0</v>
      </c>
      <c r="AM641" s="1">
        <f t="shared" ref="AM641:AM646" si="5502">+IF(AA641=2,1,0)</f>
        <v>0</v>
      </c>
      <c r="AN641" s="1">
        <f t="shared" ref="AN641:AN646" si="5503">+IF(AB641=2,1,0)</f>
        <v>0</v>
      </c>
      <c r="AO641" s="294"/>
      <c r="AP641" s="294"/>
      <c r="AQ641" s="294"/>
      <c r="AR641" s="44">
        <f t="shared" si="5420"/>
        <v>25</v>
      </c>
      <c r="AS641" s="298">
        <f t="shared" si="5291"/>
        <v>0</v>
      </c>
      <c r="AT641" s="298">
        <f t="shared" si="5292"/>
        <v>0</v>
      </c>
      <c r="AU641" s="298">
        <f t="shared" si="5293"/>
        <v>0</v>
      </c>
      <c r="AV641" s="298">
        <f t="shared" si="5294"/>
        <v>1</v>
      </c>
      <c r="AW641" s="294"/>
      <c r="AX641" s="294"/>
      <c r="AY641" s="294"/>
      <c r="AZ641" s="294"/>
      <c r="BA641" s="294"/>
      <c r="BB641" s="294"/>
      <c r="BC641" s="294"/>
      <c r="BD641" s="294"/>
      <c r="BE641" s="294"/>
      <c r="BF641" s="294"/>
      <c r="BG641" s="294"/>
      <c r="BH641" s="294">
        <v>1</v>
      </c>
      <c r="BI641" s="294"/>
      <c r="BJ641" s="294"/>
      <c r="BK641" s="294"/>
      <c r="BL641" s="294"/>
      <c r="BM641" s="294"/>
      <c r="BN641" s="294"/>
      <c r="BO641" s="294"/>
      <c r="BP641" s="1"/>
      <c r="BQ641" s="294"/>
      <c r="BR641" s="17">
        <v>1</v>
      </c>
      <c r="BS641" s="1">
        <f t="shared" si="5295"/>
        <v>0</v>
      </c>
      <c r="BT641" s="17">
        <f t="shared" ref="BT641:BT646" si="5504">+BS641*2</f>
        <v>0</v>
      </c>
      <c r="BU641" s="294"/>
      <c r="BV641" s="294">
        <v>1</v>
      </c>
      <c r="BW641" s="294">
        <v>1</v>
      </c>
      <c r="BX641" s="294">
        <v>1</v>
      </c>
      <c r="BY641" s="294"/>
      <c r="BZ641" s="294"/>
      <c r="CA641" s="294"/>
      <c r="CB641" s="294"/>
      <c r="CC641" s="294"/>
      <c r="CD641" s="1"/>
      <c r="CE641" s="1"/>
      <c r="CF641" s="1"/>
      <c r="CG641" s="294"/>
      <c r="CH641" s="1">
        <v>1</v>
      </c>
      <c r="CI641" s="1"/>
      <c r="CJ641" s="1"/>
      <c r="CK641" s="383"/>
      <c r="CL641" s="383"/>
      <c r="CM641" s="383"/>
      <c r="CN641" s="1">
        <f t="shared" si="5297"/>
        <v>1</v>
      </c>
      <c r="CO641" s="1">
        <f t="shared" si="5298"/>
        <v>1</v>
      </c>
      <c r="CP641" s="20">
        <f t="shared" si="5299"/>
        <v>2.5</v>
      </c>
      <c r="CQ641" s="351"/>
      <c r="CR641" s="299">
        <f t="shared" si="5300"/>
        <v>1</v>
      </c>
      <c r="CS641" s="294"/>
      <c r="CT641" s="294">
        <v>1</v>
      </c>
      <c r="CU641" s="1"/>
      <c r="CV641" s="1"/>
      <c r="CW641" s="1">
        <v>2</v>
      </c>
      <c r="CX641" s="1"/>
      <c r="CY641" s="1"/>
      <c r="CZ641" s="294">
        <v>6</v>
      </c>
      <c r="DA641" s="17">
        <f t="shared" ref="DA641:DA646" si="5505">+CY641</f>
        <v>0</v>
      </c>
      <c r="DB641" s="359">
        <f t="shared" si="5302"/>
        <v>6</v>
      </c>
      <c r="DC641" s="359">
        <f t="shared" si="5303"/>
        <v>2</v>
      </c>
      <c r="DD641" s="294"/>
      <c r="DE641" s="294"/>
      <c r="DF641" s="294"/>
      <c r="DG641" s="294"/>
      <c r="DH641" s="294">
        <v>6</v>
      </c>
      <c r="DI641" s="294"/>
      <c r="DJ641" s="294"/>
      <c r="DK641" s="294"/>
      <c r="DL641" s="294"/>
      <c r="DM641" s="294"/>
      <c r="DN641" s="294"/>
      <c r="DO641" s="1"/>
      <c r="DP641" s="1"/>
      <c r="DQ641" s="17">
        <f t="shared" si="5304"/>
        <v>0</v>
      </c>
      <c r="DR641" s="17">
        <f t="shared" si="5305"/>
        <v>0</v>
      </c>
      <c r="DS641" s="17">
        <f t="shared" si="5306"/>
        <v>0</v>
      </c>
      <c r="DT641" s="17">
        <f t="shared" si="5307"/>
        <v>0</v>
      </c>
      <c r="DU641" s="17">
        <f t="shared" si="5308"/>
        <v>0</v>
      </c>
      <c r="DV641" s="17">
        <f t="shared" si="5309"/>
        <v>0</v>
      </c>
      <c r="DW641" s="1"/>
      <c r="DX641" s="1"/>
      <c r="DY641" s="20">
        <f t="shared" si="5310"/>
        <v>0</v>
      </c>
      <c r="DZ641" s="20">
        <f t="shared" si="5311"/>
        <v>0</v>
      </c>
      <c r="EA641" s="20">
        <f t="shared" si="5312"/>
        <v>0</v>
      </c>
      <c r="EB641" s="20">
        <f t="shared" si="5313"/>
        <v>0</v>
      </c>
      <c r="EC641" s="18">
        <f t="shared" si="5314"/>
        <v>0</v>
      </c>
      <c r="ED641" s="19">
        <f t="shared" ref="ED641:ED646" si="5506">+IF(EC641&lt;&gt;0,EC641*3,0)</f>
        <v>0</v>
      </c>
      <c r="EE641" s="19">
        <f t="shared" si="5316"/>
        <v>3</v>
      </c>
      <c r="EF641" s="1">
        <f t="shared" si="5317"/>
        <v>4</v>
      </c>
      <c r="EG641" s="18"/>
      <c r="EH641" s="341"/>
      <c r="EI641" s="294"/>
      <c r="EJ641" s="294"/>
      <c r="EK641" s="294"/>
      <c r="EL641" s="19">
        <v>1</v>
      </c>
      <c r="EM641" s="19"/>
      <c r="EN641" s="19"/>
      <c r="EO641" s="366"/>
      <c r="EP641" s="366"/>
      <c r="EQ641" s="374"/>
      <c r="ER641" s="374"/>
      <c r="ES641" s="374"/>
      <c r="ET641" s="374"/>
      <c r="EU641" s="18">
        <f t="shared" si="5319"/>
        <v>8</v>
      </c>
      <c r="EV641" s="18">
        <f t="shared" si="5320"/>
        <v>2</v>
      </c>
      <c r="EW641" s="341">
        <v>1</v>
      </c>
      <c r="EX641" s="341">
        <v>1</v>
      </c>
      <c r="EY641" s="341">
        <v>5</v>
      </c>
      <c r="EZ641" s="365">
        <f t="shared" si="5327"/>
        <v>0.5</v>
      </c>
      <c r="FA641" s="294"/>
      <c r="FB641" s="294"/>
      <c r="FC641" s="294"/>
      <c r="FD641" s="300"/>
      <c r="FE641" s="300"/>
      <c r="FF641" s="300"/>
      <c r="FG641" s="300"/>
      <c r="FH641" s="300"/>
      <c r="FI641" s="300"/>
      <c r="FJ641" s="300"/>
      <c r="FK641" s="294">
        <f>F641</f>
        <v>25</v>
      </c>
      <c r="FL641" s="294"/>
      <c r="FM641" s="294"/>
      <c r="FN641" s="294"/>
      <c r="FO641" s="294"/>
      <c r="FP641" s="20">
        <f t="shared" si="5328"/>
        <v>0</v>
      </c>
      <c r="FQ641" s="20">
        <f t="shared" si="5321"/>
        <v>0</v>
      </c>
      <c r="FR641" s="20">
        <f t="shared" si="5322"/>
        <v>0</v>
      </c>
      <c r="FS641" s="20">
        <f t="shared" si="5323"/>
        <v>0</v>
      </c>
      <c r="FT641" s="20">
        <f t="shared" si="5324"/>
        <v>0</v>
      </c>
      <c r="FU641" s="20">
        <f t="shared" si="5325"/>
        <v>0</v>
      </c>
      <c r="FV641" s="20">
        <f t="shared" si="5326"/>
        <v>0</v>
      </c>
      <c r="FW641" s="294"/>
    </row>
    <row r="642" spans="1:179" ht="24.75" customHeight="1">
      <c r="A642" s="40"/>
      <c r="B642" s="41" t="s">
        <v>164</v>
      </c>
      <c r="C642" s="41"/>
      <c r="D642" s="48"/>
      <c r="E642" s="48"/>
      <c r="F642" s="48"/>
      <c r="G642" s="48"/>
      <c r="H642" s="43"/>
      <c r="I642" s="43"/>
      <c r="J642" s="44"/>
      <c r="K642" s="44"/>
      <c r="L642" s="44"/>
      <c r="M642" s="44"/>
      <c r="N642" s="43"/>
      <c r="O642" s="43"/>
      <c r="P642" s="1"/>
      <c r="Q642" s="16"/>
      <c r="R642" s="1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1">
        <f t="shared" si="5492"/>
        <v>0</v>
      </c>
      <c r="AD642" s="1">
        <f t="shared" si="5493"/>
        <v>0</v>
      </c>
      <c r="AE642" s="1">
        <f t="shared" si="5494"/>
        <v>0</v>
      </c>
      <c r="AF642" s="1">
        <f t="shared" si="5495"/>
        <v>0</v>
      </c>
      <c r="AG642" s="1">
        <f t="shared" si="5496"/>
        <v>0</v>
      </c>
      <c r="AH642" s="1">
        <f t="shared" si="5497"/>
        <v>0</v>
      </c>
      <c r="AI642" s="1">
        <f t="shared" si="5498"/>
        <v>0</v>
      </c>
      <c r="AJ642" s="1">
        <f t="shared" si="5499"/>
        <v>0</v>
      </c>
      <c r="AK642" s="1">
        <f t="shared" si="5500"/>
        <v>0</v>
      </c>
      <c r="AL642" s="1">
        <f t="shared" si="5501"/>
        <v>0</v>
      </c>
      <c r="AM642" s="1">
        <f t="shared" si="5502"/>
        <v>0</v>
      </c>
      <c r="AN642" s="1">
        <f t="shared" si="5503"/>
        <v>0</v>
      </c>
      <c r="AO642" s="44"/>
      <c r="AP642" s="44"/>
      <c r="AQ642" s="44"/>
      <c r="AR642" s="44"/>
      <c r="AS642" s="122">
        <f t="shared" ref="AS642:AS657" si="5507">IF(AND(AO642&gt;0,OR(BR642&gt;=2,BR642=1)),1,0)</f>
        <v>0</v>
      </c>
      <c r="AT642" s="122">
        <f t="shared" ref="AT642:AT657" si="5508">IF(AND(AP642&gt;0,OR(BR642&gt;=2,BR642=1)),1,0)</f>
        <v>0</v>
      </c>
      <c r="AU642" s="122">
        <f t="shared" ref="AU642:AU657" si="5509">IF(AND(AQ642&gt;0,OR(BR642&gt;=2,BR642=1)),1,0)</f>
        <v>0</v>
      </c>
      <c r="AV642" s="122">
        <f t="shared" ref="AV642:AV657" si="5510">IF(AND(AR642&gt;0,OR(BR642&gt;=2,BR642=1)),AR642/G642,0)</f>
        <v>0</v>
      </c>
      <c r="AW642" s="44"/>
      <c r="AX642" s="294"/>
      <c r="AY642" s="294"/>
      <c r="AZ642" s="294"/>
      <c r="BA642" s="294"/>
      <c r="BB642" s="294"/>
      <c r="BC642" s="29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127"/>
      <c r="BO642" s="44"/>
      <c r="BP642" s="1"/>
      <c r="BQ642" s="44"/>
      <c r="BR642" s="17"/>
      <c r="BS642" s="1">
        <f t="shared" si="5295"/>
        <v>0</v>
      </c>
      <c r="BT642" s="17">
        <f t="shared" si="5504"/>
        <v>0</v>
      </c>
      <c r="BU642" s="44"/>
      <c r="BV642" s="44"/>
      <c r="BW642" s="44"/>
      <c r="BX642" s="44"/>
      <c r="BY642" s="44"/>
      <c r="BZ642" s="44"/>
      <c r="CA642" s="44"/>
      <c r="CB642" s="44"/>
      <c r="CC642" s="44"/>
      <c r="CD642" s="92"/>
      <c r="CE642" s="92"/>
      <c r="CF642" s="92"/>
      <c r="CG642" s="44"/>
      <c r="CH642" s="1"/>
      <c r="CI642" s="1"/>
      <c r="CJ642" s="1"/>
      <c r="CK642" s="383"/>
      <c r="CL642" s="383"/>
      <c r="CM642" s="383"/>
      <c r="CN642" s="1">
        <f t="shared" ref="CN642:CN657" si="5511">+SUM(BX642:CC642)*BW642</f>
        <v>0</v>
      </c>
      <c r="CO642" s="1">
        <f t="shared" ref="CO642:CO657" si="5512">+SUM(BX642:CC642)*BW642</f>
        <v>0</v>
      </c>
      <c r="CP642" s="20">
        <f t="shared" ref="CP642:CP657" si="5513">+SUM(BY642:CC642)*2.5+SUM(CD642:CG642)*0.5+SUM(CH642:CJ642)*2.5</f>
        <v>0</v>
      </c>
      <c r="CQ642" s="351"/>
      <c r="CR642" s="131">
        <f t="shared" ref="CR642:CR657" si="5514">+IF(SUM(AX642:BM642)&gt;0,1,0)</f>
        <v>0</v>
      </c>
      <c r="CS642" s="44"/>
      <c r="CT642" s="44"/>
      <c r="CU642" s="1"/>
      <c r="CV642" s="1"/>
      <c r="CW642" s="1"/>
      <c r="CX642" s="1"/>
      <c r="CY642" s="1"/>
      <c r="CZ642" s="44"/>
      <c r="DA642" s="17">
        <f t="shared" si="5505"/>
        <v>0</v>
      </c>
      <c r="DB642" s="359">
        <f t="shared" si="5302"/>
        <v>0</v>
      </c>
      <c r="DC642" s="359">
        <f t="shared" si="5303"/>
        <v>0</v>
      </c>
      <c r="DD642" s="44"/>
      <c r="DE642" s="44"/>
      <c r="DF642" s="44"/>
      <c r="DG642" s="44"/>
      <c r="DH642" s="44"/>
      <c r="DI642" s="44"/>
      <c r="DJ642" s="44"/>
      <c r="DK642" s="44"/>
      <c r="DL642" s="44"/>
      <c r="DM642" s="44"/>
      <c r="DN642" s="44"/>
      <c r="DO642" s="1"/>
      <c r="DP642" s="1"/>
      <c r="DQ642" s="17">
        <f t="shared" ref="DQ642:DQ657" si="5515">+IF(AND(SUM(S642:AA642)&gt;0,SUM(FA642:FF642)&gt;0),CT642,0)</f>
        <v>0</v>
      </c>
      <c r="DR642" s="17">
        <f t="shared" ref="DR642:DR657" si="5516">+IF(AND(SUM(S642:AA642)&gt;0,SUM(FA642:FF642)&gt;0),CU642,0)</f>
        <v>0</v>
      </c>
      <c r="DS642" s="17">
        <f t="shared" ref="DS642:DS657" si="5517">+IF(AND(SUM(S642:AA642)&gt;0,SUM(FA642:FF642)&gt;0),CV642,0)</f>
        <v>0</v>
      </c>
      <c r="DT642" s="17">
        <f t="shared" si="5307"/>
        <v>0</v>
      </c>
      <c r="DU642" s="17">
        <f t="shared" ref="DU642:DU657" si="5518">+IF(AND(SUM(S642:AA642)&gt;0,SUM(FA642:FF642)&gt;0),CX642,0)</f>
        <v>0</v>
      </c>
      <c r="DV642" s="17">
        <f t="shared" ref="DV642:DV657" si="5519">+IF(AND(SUM(S642:AA642)&gt;0,SUM(FA642:FF642)&gt;0),CY642,0)</f>
        <v>0</v>
      </c>
      <c r="DW642" s="1"/>
      <c r="DX642" s="1"/>
      <c r="DY642" s="20">
        <f t="shared" ref="DY642:DY657" si="5520">+IF(AND(SUM(S642:AB642)&gt;0,SUM(FA642:FF642)&gt;0,DG642&gt;=3),DG642,0)</f>
        <v>0</v>
      </c>
      <c r="DZ642" s="20">
        <f t="shared" si="5311"/>
        <v>0</v>
      </c>
      <c r="EA642" s="20">
        <f t="shared" ref="EA642:EA657" si="5521">+IF(AND(SUM(S642:AB642)&gt;0,SUM(FA642:FF642)&gt;0,DI642&gt;=3),DI642,0)</f>
        <v>0</v>
      </c>
      <c r="EB642" s="20">
        <f t="shared" ref="EB642:EB657" si="5522">+IF(AND(SUM(S642:AB642)&gt;0,SUM(FA642:FF642)&gt;0,DJ642&gt;=3),DJ642,0)</f>
        <v>0</v>
      </c>
      <c r="EC642" s="18">
        <f t="shared" ref="EC642:EC657" si="5523">+IF(AND(CT642=0,SUM(CU642:CY642)&gt;1,SUM(CU642:CY642)&lt;=4),1,IF(AND(CT642=0,SUM(CU642:CY642)&gt;4),2,0))</f>
        <v>0</v>
      </c>
      <c r="ED642" s="19">
        <f t="shared" si="5506"/>
        <v>0</v>
      </c>
      <c r="EE642" s="19">
        <f t="shared" ref="EE642:EE657" si="5524">+IF(SUM(AO642:AR642)+SUM(DK642:DN642)&gt;0,CT642*3,0)</f>
        <v>0</v>
      </c>
      <c r="EF642" s="1">
        <f t="shared" ref="EF642:EF657" si="5525">+IF(EE642&gt;0,CT642*4,0)</f>
        <v>0</v>
      </c>
      <c r="EG642" s="18">
        <f t="shared" si="5318"/>
        <v>0</v>
      </c>
      <c r="EH642" s="341"/>
      <c r="EI642" s="44"/>
      <c r="EJ642" s="44"/>
      <c r="EK642" s="44"/>
      <c r="EL642" s="93"/>
      <c r="EM642" s="93"/>
      <c r="EN642" s="93"/>
      <c r="EO642" s="366"/>
      <c r="EP642" s="366"/>
      <c r="EQ642" s="374"/>
      <c r="ER642" s="374"/>
      <c r="ES642" s="374"/>
      <c r="ET642" s="374"/>
      <c r="EU642" s="18">
        <f t="shared" ref="EU642:EU657" si="5526">IF(SUM(CU642:CX642)&gt;0,CZ642*1+2,0)</f>
        <v>0</v>
      </c>
      <c r="EV642" s="18">
        <f t="shared" si="5320"/>
        <v>0</v>
      </c>
      <c r="EW642" s="341"/>
      <c r="EX642" s="341"/>
      <c r="EY642" s="341"/>
      <c r="EZ642" s="365">
        <f t="shared" si="5327"/>
        <v>0</v>
      </c>
      <c r="FA642" s="44"/>
      <c r="FB642" s="44"/>
      <c r="FC642" s="44"/>
      <c r="FD642" s="45"/>
      <c r="FE642" s="45"/>
      <c r="FF642" s="45"/>
      <c r="FG642" s="300"/>
      <c r="FH642" s="45"/>
      <c r="FI642" s="45"/>
      <c r="FJ642" s="45"/>
      <c r="FK642" s="44"/>
      <c r="FL642" s="44"/>
      <c r="FM642" s="44"/>
      <c r="FN642" s="44"/>
      <c r="FO642" s="294"/>
      <c r="FP642" s="20">
        <f t="shared" si="5328"/>
        <v>0</v>
      </c>
      <c r="FQ642" s="20">
        <f t="shared" ref="FQ642:FQ657" si="5527">+DE642</f>
        <v>0</v>
      </c>
      <c r="FR642" s="20">
        <f t="shared" ref="FR642:FR657" si="5528">+DF642</f>
        <v>0</v>
      </c>
      <c r="FS642" s="20">
        <f t="shared" ref="FS642:FS657" si="5529">+IF(DG642&lt;3,DG642,0)</f>
        <v>0</v>
      </c>
      <c r="FT642" s="20">
        <f t="shared" ref="FT642:FT657" si="5530">+IF(DH642&lt;3,DH642,0)</f>
        <v>0</v>
      </c>
      <c r="FU642" s="20">
        <f t="shared" ref="FU642:FU657" si="5531">+IF(DI642&lt;3,DI642,0)</f>
        <v>0</v>
      </c>
      <c r="FV642" s="20">
        <f t="shared" ref="FV642:FV657" si="5532">+IF(DJ642&lt;3,DJ642,0)</f>
        <v>0</v>
      </c>
      <c r="FW642" s="44"/>
    </row>
    <row r="643" spans="1:179" s="316" customFormat="1" ht="24" customHeight="1">
      <c r="A643" s="302"/>
      <c r="B643" s="41">
        <v>1</v>
      </c>
      <c r="C643" s="41">
        <f t="shared" ref="C643:C648" si="5533">B643</f>
        <v>1</v>
      </c>
      <c r="D643" s="41"/>
      <c r="E643" s="41"/>
      <c r="F643" s="41"/>
      <c r="G643" s="41"/>
      <c r="H643" s="42"/>
      <c r="I643" s="42"/>
      <c r="J643" s="303"/>
      <c r="K643" s="303"/>
      <c r="L643" s="303"/>
      <c r="M643" s="303"/>
      <c r="N643" s="42"/>
      <c r="O643" s="42"/>
      <c r="P643" s="304"/>
      <c r="Q643" s="305"/>
      <c r="R643" s="304"/>
      <c r="S643" s="303"/>
      <c r="T643" s="303"/>
      <c r="U643" s="303"/>
      <c r="V643" s="303"/>
      <c r="W643" s="303"/>
      <c r="X643" s="303"/>
      <c r="Y643" s="303"/>
      <c r="Z643" s="303"/>
      <c r="AA643" s="303"/>
      <c r="AB643" s="303"/>
      <c r="AC643" s="304">
        <f t="shared" si="5492"/>
        <v>0</v>
      </c>
      <c r="AD643" s="304">
        <f t="shared" si="5493"/>
        <v>0</v>
      </c>
      <c r="AE643" s="304">
        <f t="shared" si="5494"/>
        <v>0</v>
      </c>
      <c r="AF643" s="304">
        <f t="shared" si="5495"/>
        <v>0</v>
      </c>
      <c r="AG643" s="304">
        <f t="shared" si="5496"/>
        <v>0</v>
      </c>
      <c r="AH643" s="304">
        <f t="shared" si="5497"/>
        <v>0</v>
      </c>
      <c r="AI643" s="304">
        <f t="shared" si="5498"/>
        <v>0</v>
      </c>
      <c r="AJ643" s="304">
        <f t="shared" si="5499"/>
        <v>0</v>
      </c>
      <c r="AK643" s="304">
        <f t="shared" si="5500"/>
        <v>0</v>
      </c>
      <c r="AL643" s="304">
        <f t="shared" si="5501"/>
        <v>0</v>
      </c>
      <c r="AM643" s="304">
        <f t="shared" si="5502"/>
        <v>0</v>
      </c>
      <c r="AN643" s="304">
        <f t="shared" si="5503"/>
        <v>0</v>
      </c>
      <c r="AO643" s="303"/>
      <c r="AP643" s="303"/>
      <c r="AQ643" s="303"/>
      <c r="AR643" s="303"/>
      <c r="AS643" s="306">
        <f t="shared" si="5507"/>
        <v>0</v>
      </c>
      <c r="AT643" s="306">
        <f t="shared" si="5508"/>
        <v>0</v>
      </c>
      <c r="AU643" s="306">
        <f t="shared" si="5509"/>
        <v>0</v>
      </c>
      <c r="AV643" s="306">
        <f t="shared" si="5510"/>
        <v>0</v>
      </c>
      <c r="AW643" s="303"/>
      <c r="AX643" s="333"/>
      <c r="AY643" s="333"/>
      <c r="AZ643" s="333"/>
      <c r="BA643" s="333"/>
      <c r="BB643" s="333"/>
      <c r="BC643" s="333"/>
      <c r="BD643" s="303"/>
      <c r="BE643" s="303"/>
      <c r="BF643" s="303"/>
      <c r="BG643" s="303"/>
      <c r="BH643" s="303"/>
      <c r="BI643" s="303"/>
      <c r="BJ643" s="303"/>
      <c r="BK643" s="303"/>
      <c r="BL643" s="303"/>
      <c r="BM643" s="303"/>
      <c r="BN643" s="307"/>
      <c r="BO643" s="44">
        <v>1</v>
      </c>
      <c r="BP643" s="304"/>
      <c r="BQ643" s="303"/>
      <c r="BR643" s="17">
        <v>1</v>
      </c>
      <c r="BS643" s="1">
        <f t="shared" si="5295"/>
        <v>0</v>
      </c>
      <c r="BT643" s="308">
        <f t="shared" si="5504"/>
        <v>0</v>
      </c>
      <c r="BU643" s="44">
        <v>8</v>
      </c>
      <c r="BV643" s="303"/>
      <c r="BW643" s="303"/>
      <c r="BX643" s="303"/>
      <c r="BY643" s="303"/>
      <c r="BZ643" s="303"/>
      <c r="CA643" s="303"/>
      <c r="CB643" s="303"/>
      <c r="CC643" s="303"/>
      <c r="CD643" s="309"/>
      <c r="CE643" s="309"/>
      <c r="CF643" s="309"/>
      <c r="CG643" s="303"/>
      <c r="CH643" s="304"/>
      <c r="CI643" s="304"/>
      <c r="CJ643" s="304"/>
      <c r="CK643" s="384"/>
      <c r="CL643" s="384"/>
      <c r="CM643" s="384"/>
      <c r="CN643" s="304">
        <f t="shared" si="5511"/>
        <v>0</v>
      </c>
      <c r="CO643" s="304">
        <f t="shared" si="5512"/>
        <v>0</v>
      </c>
      <c r="CP643" s="310">
        <f t="shared" si="5513"/>
        <v>0</v>
      </c>
      <c r="CQ643" s="352"/>
      <c r="CR643" s="311">
        <f t="shared" si="5514"/>
        <v>0</v>
      </c>
      <c r="CS643" s="303"/>
      <c r="CT643" s="303"/>
      <c r="CU643" s="304"/>
      <c r="CV643" s="304"/>
      <c r="CW643" s="304"/>
      <c r="CX643" s="304"/>
      <c r="CY643" s="304"/>
      <c r="CZ643" s="303"/>
      <c r="DA643" s="308">
        <f t="shared" si="5505"/>
        <v>0</v>
      </c>
      <c r="DB643" s="359">
        <f t="shared" si="5302"/>
        <v>0</v>
      </c>
      <c r="DC643" s="359">
        <f t="shared" si="5303"/>
        <v>0</v>
      </c>
      <c r="DD643" s="303"/>
      <c r="DE643" s="303"/>
      <c r="DF643" s="303"/>
      <c r="DG643" s="303"/>
      <c r="DH643" s="303"/>
      <c r="DI643" s="303"/>
      <c r="DJ643" s="303"/>
      <c r="DK643" s="303"/>
      <c r="DL643" s="303"/>
      <c r="DM643" s="303"/>
      <c r="DN643" s="303"/>
      <c r="DO643" s="304"/>
      <c r="DP643" s="304"/>
      <c r="DQ643" s="308">
        <f t="shared" si="5515"/>
        <v>0</v>
      </c>
      <c r="DR643" s="308">
        <f t="shared" si="5516"/>
        <v>0</v>
      </c>
      <c r="DS643" s="308">
        <f t="shared" si="5517"/>
        <v>0</v>
      </c>
      <c r="DT643" s="308">
        <f t="shared" si="5307"/>
        <v>0</v>
      </c>
      <c r="DU643" s="308">
        <f t="shared" si="5518"/>
        <v>0</v>
      </c>
      <c r="DV643" s="308">
        <f t="shared" si="5519"/>
        <v>0</v>
      </c>
      <c r="DW643" s="304"/>
      <c r="DX643" s="304"/>
      <c r="DY643" s="310">
        <f t="shared" si="5520"/>
        <v>0</v>
      </c>
      <c r="DZ643" s="310">
        <f t="shared" si="5311"/>
        <v>0</v>
      </c>
      <c r="EA643" s="310">
        <f t="shared" si="5521"/>
        <v>0</v>
      </c>
      <c r="EB643" s="310">
        <f t="shared" si="5522"/>
        <v>0</v>
      </c>
      <c r="EC643" s="312">
        <f t="shared" si="5523"/>
        <v>0</v>
      </c>
      <c r="ED643" s="313">
        <f t="shared" si="5506"/>
        <v>0</v>
      </c>
      <c r="EE643" s="313">
        <f t="shared" si="5524"/>
        <v>0</v>
      </c>
      <c r="EF643" s="304">
        <f t="shared" si="5525"/>
        <v>0</v>
      </c>
      <c r="EG643" s="312">
        <f t="shared" si="5318"/>
        <v>0</v>
      </c>
      <c r="EH643" s="344"/>
      <c r="EI643" s="303"/>
      <c r="EJ643" s="303"/>
      <c r="EK643" s="303"/>
      <c r="EL643" s="314"/>
      <c r="EM643" s="314"/>
      <c r="EN643" s="314"/>
      <c r="EO643" s="368"/>
      <c r="EP643" s="368"/>
      <c r="EQ643" s="375"/>
      <c r="ER643" s="375"/>
      <c r="ES643" s="375"/>
      <c r="ET643" s="375"/>
      <c r="EU643" s="18">
        <f t="shared" si="5526"/>
        <v>0</v>
      </c>
      <c r="EV643" s="18">
        <f t="shared" si="5320"/>
        <v>0</v>
      </c>
      <c r="EW643" s="344"/>
      <c r="EX643" s="344"/>
      <c r="EY643" s="344"/>
      <c r="EZ643" s="365">
        <f t="shared" si="5327"/>
        <v>0</v>
      </c>
      <c r="FA643" s="303"/>
      <c r="FB643" s="303"/>
      <c r="FC643" s="303"/>
      <c r="FD643" s="315"/>
      <c r="FE643" s="315"/>
      <c r="FF643" s="315"/>
      <c r="FG643" s="337"/>
      <c r="FH643" s="315"/>
      <c r="FI643" s="315"/>
      <c r="FJ643" s="315"/>
      <c r="FK643" s="303"/>
      <c r="FL643" s="303"/>
      <c r="FM643" s="303"/>
      <c r="FN643" s="303"/>
      <c r="FO643" s="333"/>
      <c r="FP643" s="20">
        <f t="shared" si="5328"/>
        <v>0</v>
      </c>
      <c r="FQ643" s="310">
        <f t="shared" si="5527"/>
        <v>0</v>
      </c>
      <c r="FR643" s="310">
        <f t="shared" si="5528"/>
        <v>0</v>
      </c>
      <c r="FS643" s="310">
        <f t="shared" si="5529"/>
        <v>0</v>
      </c>
      <c r="FT643" s="310">
        <f t="shared" si="5530"/>
        <v>0</v>
      </c>
      <c r="FU643" s="310">
        <f t="shared" si="5531"/>
        <v>0</v>
      </c>
      <c r="FV643" s="310">
        <f t="shared" si="5532"/>
        <v>0</v>
      </c>
      <c r="FW643" s="303"/>
    </row>
    <row r="644" spans="1:179" s="301" customFormat="1" ht="27.75" customHeight="1">
      <c r="A644" s="295"/>
      <c r="B644" s="296" t="s">
        <v>248</v>
      </c>
      <c r="C644" s="296" t="str">
        <f t="shared" si="5533"/>
        <v>1.1</v>
      </c>
      <c r="D644" s="296" t="s">
        <v>53</v>
      </c>
      <c r="E644" s="296" t="s">
        <v>53</v>
      </c>
      <c r="F644" s="296">
        <v>37</v>
      </c>
      <c r="G644" s="296">
        <f t="shared" ref="G644:G646" si="5534">F644</f>
        <v>37</v>
      </c>
      <c r="H644" s="297"/>
      <c r="I644" s="297"/>
      <c r="J644" s="294"/>
      <c r="K644" s="294"/>
      <c r="L644" s="294"/>
      <c r="M644" s="294"/>
      <c r="N644" s="297"/>
      <c r="O644" s="297"/>
      <c r="P644" s="1"/>
      <c r="Q644" s="16"/>
      <c r="R644" s="1"/>
      <c r="S644" s="294"/>
      <c r="T644" s="294"/>
      <c r="U644" s="294"/>
      <c r="V644" s="294"/>
      <c r="W644" s="294"/>
      <c r="X644" s="294"/>
      <c r="Y644" s="294"/>
      <c r="Z644" s="294"/>
      <c r="AA644" s="294"/>
      <c r="AB644" s="294"/>
      <c r="AC644" s="1">
        <f t="shared" si="5492"/>
        <v>0</v>
      </c>
      <c r="AD644" s="1">
        <f t="shared" si="5493"/>
        <v>0</v>
      </c>
      <c r="AE644" s="1">
        <f t="shared" si="5494"/>
        <v>0</v>
      </c>
      <c r="AF644" s="1">
        <f t="shared" si="5495"/>
        <v>0</v>
      </c>
      <c r="AG644" s="1">
        <f t="shared" si="5496"/>
        <v>0</v>
      </c>
      <c r="AH644" s="1">
        <f t="shared" si="5497"/>
        <v>0</v>
      </c>
      <c r="AI644" s="1">
        <f t="shared" si="5498"/>
        <v>0</v>
      </c>
      <c r="AJ644" s="1">
        <f t="shared" si="5499"/>
        <v>0</v>
      </c>
      <c r="AK644" s="1">
        <f t="shared" si="5500"/>
        <v>0</v>
      </c>
      <c r="AL644" s="1">
        <f t="shared" si="5501"/>
        <v>0</v>
      </c>
      <c r="AM644" s="1">
        <f t="shared" si="5502"/>
        <v>0</v>
      </c>
      <c r="AN644" s="1">
        <f t="shared" si="5503"/>
        <v>0</v>
      </c>
      <c r="AO644" s="294"/>
      <c r="AP644" s="294">
        <f>G644</f>
        <v>37</v>
      </c>
      <c r="AQ644" s="294"/>
      <c r="AR644" s="294"/>
      <c r="AS644" s="298">
        <f t="shared" si="5507"/>
        <v>0</v>
      </c>
      <c r="AT644" s="298">
        <f t="shared" si="5508"/>
        <v>1</v>
      </c>
      <c r="AU644" s="298">
        <f t="shared" si="5509"/>
        <v>0</v>
      </c>
      <c r="AV644" s="298">
        <f t="shared" si="5510"/>
        <v>0</v>
      </c>
      <c r="AW644" s="294"/>
      <c r="AX644" s="294"/>
      <c r="AY644" s="294"/>
      <c r="AZ644" s="294"/>
      <c r="BA644" s="294"/>
      <c r="BB644" s="294"/>
      <c r="BC644" s="294"/>
      <c r="BD644" s="294">
        <v>1</v>
      </c>
      <c r="BE644" s="294"/>
      <c r="BF644" s="294"/>
      <c r="BG644" s="294"/>
      <c r="BH644" s="294"/>
      <c r="BI644" s="294"/>
      <c r="BJ644" s="294"/>
      <c r="BK644" s="294"/>
      <c r="BL644" s="294"/>
      <c r="BM644" s="294"/>
      <c r="BN644" s="294"/>
      <c r="BO644" s="294"/>
      <c r="BP644" s="1"/>
      <c r="BQ644" s="294"/>
      <c r="BR644" s="17">
        <v>2</v>
      </c>
      <c r="BS644" s="1">
        <f t="shared" si="5295"/>
        <v>0</v>
      </c>
      <c r="BT644" s="17">
        <f t="shared" si="5504"/>
        <v>0</v>
      </c>
      <c r="BU644" s="294"/>
      <c r="BV644" s="294">
        <v>1</v>
      </c>
      <c r="BW644" s="294"/>
      <c r="BX644" s="294"/>
      <c r="BY644" s="294"/>
      <c r="BZ644" s="294"/>
      <c r="CA644" s="294"/>
      <c r="CB644" s="294"/>
      <c r="CC644" s="294"/>
      <c r="CD644" s="1"/>
      <c r="CE644" s="1"/>
      <c r="CF644" s="1"/>
      <c r="CG644" s="294"/>
      <c r="CH644" s="1">
        <v>1</v>
      </c>
      <c r="CI644" s="1"/>
      <c r="CJ644" s="1"/>
      <c r="CK644" s="1"/>
      <c r="CL644" s="1"/>
      <c r="CM644" s="1"/>
      <c r="CN644" s="1">
        <f t="shared" si="5511"/>
        <v>0</v>
      </c>
      <c r="CO644" s="1">
        <f t="shared" si="5512"/>
        <v>0</v>
      </c>
      <c r="CP644" s="20">
        <f t="shared" si="5513"/>
        <v>2.5</v>
      </c>
      <c r="CQ644" s="20"/>
      <c r="CR644" s="299">
        <f t="shared" si="5514"/>
        <v>1</v>
      </c>
      <c r="CS644" s="294"/>
      <c r="CT644" s="294"/>
      <c r="CU644" s="1"/>
      <c r="CV644" s="1"/>
      <c r="CW644" s="1">
        <v>1</v>
      </c>
      <c r="CX644" s="1"/>
      <c r="CY644" s="1"/>
      <c r="CZ644" s="294">
        <v>3</v>
      </c>
      <c r="DA644" s="17">
        <f t="shared" si="5505"/>
        <v>0</v>
      </c>
      <c r="DB644" s="17">
        <f t="shared" si="5302"/>
        <v>3</v>
      </c>
      <c r="DC644" s="17">
        <f t="shared" si="5303"/>
        <v>1</v>
      </c>
      <c r="DD644" s="294"/>
      <c r="DE644" s="294"/>
      <c r="DF644" s="294"/>
      <c r="DG644" s="294">
        <v>4</v>
      </c>
      <c r="DH644" s="294"/>
      <c r="DI644" s="294"/>
      <c r="DJ644" s="294"/>
      <c r="DK644" s="294"/>
      <c r="DL644" s="294"/>
      <c r="DM644" s="294"/>
      <c r="DN644" s="294"/>
      <c r="DO644" s="1"/>
      <c r="DP644" s="1"/>
      <c r="DQ644" s="17">
        <f t="shared" si="5515"/>
        <v>0</v>
      </c>
      <c r="DR644" s="17">
        <f t="shared" si="5516"/>
        <v>0</v>
      </c>
      <c r="DS644" s="17">
        <f t="shared" si="5517"/>
        <v>0</v>
      </c>
      <c r="DT644" s="17">
        <f t="shared" si="5307"/>
        <v>0</v>
      </c>
      <c r="DU644" s="17">
        <f t="shared" si="5518"/>
        <v>0</v>
      </c>
      <c r="DV644" s="17">
        <f t="shared" si="5519"/>
        <v>0</v>
      </c>
      <c r="DW644" s="1"/>
      <c r="DX644" s="1"/>
      <c r="DY644" s="20">
        <f t="shared" si="5520"/>
        <v>0</v>
      </c>
      <c r="DZ644" s="20">
        <f t="shared" si="5311"/>
        <v>0</v>
      </c>
      <c r="EA644" s="20">
        <f t="shared" si="5521"/>
        <v>0</v>
      </c>
      <c r="EB644" s="20">
        <f t="shared" si="5522"/>
        <v>0</v>
      </c>
      <c r="EC644" s="18">
        <f t="shared" si="5523"/>
        <v>0</v>
      </c>
      <c r="ED644" s="19">
        <f t="shared" si="5506"/>
        <v>0</v>
      </c>
      <c r="EE644" s="19">
        <f t="shared" si="5524"/>
        <v>0</v>
      </c>
      <c r="EF644" s="1">
        <f t="shared" si="5525"/>
        <v>0</v>
      </c>
      <c r="EG644" s="18">
        <f t="shared" si="5318"/>
        <v>2</v>
      </c>
      <c r="EH644" s="18"/>
      <c r="EI644" s="294"/>
      <c r="EJ644" s="294"/>
      <c r="EK644" s="294"/>
      <c r="EL644" s="19">
        <v>1</v>
      </c>
      <c r="EM644" s="19"/>
      <c r="EN644" s="19"/>
      <c r="EO644" s="19"/>
      <c r="EP644" s="19"/>
      <c r="EQ644" s="18"/>
      <c r="ER644" s="18"/>
      <c r="ES644" s="18"/>
      <c r="ET644" s="18"/>
      <c r="EU644" s="18">
        <f t="shared" si="5526"/>
        <v>5</v>
      </c>
      <c r="EV644" s="18">
        <f t="shared" si="5320"/>
        <v>2</v>
      </c>
      <c r="EW644" s="18">
        <v>2</v>
      </c>
      <c r="EX644" s="18">
        <v>2</v>
      </c>
      <c r="EY644" s="18">
        <v>2</v>
      </c>
      <c r="EZ644" s="20">
        <f t="shared" si="5327"/>
        <v>0</v>
      </c>
      <c r="FA644" s="294"/>
      <c r="FB644" s="294"/>
      <c r="FC644" s="294"/>
      <c r="FD644" s="300"/>
      <c r="FE644" s="300"/>
      <c r="FF644" s="300"/>
      <c r="FG644" s="300"/>
      <c r="FH644" s="300"/>
      <c r="FI644" s="300"/>
      <c r="FJ644" s="300"/>
      <c r="FK644" s="294">
        <f>F644</f>
        <v>37</v>
      </c>
      <c r="FL644" s="294"/>
      <c r="FM644" s="294"/>
      <c r="FN644" s="294"/>
      <c r="FO644" s="294"/>
      <c r="FP644" s="20">
        <f t="shared" si="5328"/>
        <v>0</v>
      </c>
      <c r="FQ644" s="20">
        <f t="shared" si="5527"/>
        <v>0</v>
      </c>
      <c r="FR644" s="20">
        <f t="shared" si="5528"/>
        <v>0</v>
      </c>
      <c r="FS644" s="20">
        <f t="shared" si="5529"/>
        <v>0</v>
      </c>
      <c r="FT644" s="20">
        <f t="shared" si="5530"/>
        <v>0</v>
      </c>
      <c r="FU644" s="20">
        <f t="shared" si="5531"/>
        <v>0</v>
      </c>
      <c r="FV644" s="20">
        <f t="shared" si="5532"/>
        <v>0</v>
      </c>
      <c r="FW644" s="294"/>
    </row>
    <row r="645" spans="1:179" s="301" customFormat="1" ht="27.75" customHeight="1">
      <c r="A645" s="295"/>
      <c r="B645" s="296" t="s">
        <v>249</v>
      </c>
      <c r="C645" s="296" t="str">
        <f t="shared" si="5533"/>
        <v>1.2</v>
      </c>
      <c r="D645" s="48" t="s">
        <v>53</v>
      </c>
      <c r="E645" s="296" t="str">
        <f t="shared" ref="E645:E646" si="5535">D645</f>
        <v>LT7,5</v>
      </c>
      <c r="F645" s="296">
        <v>37</v>
      </c>
      <c r="G645" s="296">
        <f t="shared" si="5534"/>
        <v>37</v>
      </c>
      <c r="H645" s="297"/>
      <c r="I645" s="297"/>
      <c r="J645" s="294"/>
      <c r="K645" s="294"/>
      <c r="L645" s="294"/>
      <c r="M645" s="294"/>
      <c r="N645" s="297"/>
      <c r="O645" s="297"/>
      <c r="P645" s="1"/>
      <c r="Q645" s="16"/>
      <c r="R645" s="1"/>
      <c r="S645" s="294"/>
      <c r="T645" s="294"/>
      <c r="U645" s="294"/>
      <c r="V645" s="294"/>
      <c r="W645" s="294"/>
      <c r="X645" s="294"/>
      <c r="Y645" s="294"/>
      <c r="Z645" s="294"/>
      <c r="AA645" s="294"/>
      <c r="AB645" s="294"/>
      <c r="AC645" s="1">
        <f t="shared" si="5492"/>
        <v>0</v>
      </c>
      <c r="AD645" s="1">
        <f t="shared" si="5493"/>
        <v>0</v>
      </c>
      <c r="AE645" s="1">
        <f t="shared" si="5494"/>
        <v>0</v>
      </c>
      <c r="AF645" s="1">
        <f t="shared" si="5495"/>
        <v>0</v>
      </c>
      <c r="AG645" s="1">
        <f t="shared" si="5496"/>
        <v>0</v>
      </c>
      <c r="AH645" s="1">
        <f t="shared" si="5497"/>
        <v>0</v>
      </c>
      <c r="AI645" s="1">
        <f t="shared" si="5498"/>
        <v>0</v>
      </c>
      <c r="AJ645" s="1">
        <f t="shared" si="5499"/>
        <v>0</v>
      </c>
      <c r="AK645" s="1">
        <f t="shared" si="5500"/>
        <v>0</v>
      </c>
      <c r="AL645" s="1">
        <f t="shared" si="5501"/>
        <v>0</v>
      </c>
      <c r="AM645" s="1">
        <f t="shared" si="5502"/>
        <v>0</v>
      </c>
      <c r="AN645" s="1">
        <f t="shared" si="5503"/>
        <v>0</v>
      </c>
      <c r="AO645" s="294"/>
      <c r="AP645" s="294">
        <f>G645</f>
        <v>37</v>
      </c>
      <c r="AQ645" s="294"/>
      <c r="AR645" s="44"/>
      <c r="AS645" s="298">
        <f t="shared" si="5507"/>
        <v>0</v>
      </c>
      <c r="AT645" s="298">
        <f t="shared" si="5508"/>
        <v>1</v>
      </c>
      <c r="AU645" s="298">
        <f t="shared" si="5509"/>
        <v>0</v>
      </c>
      <c r="AV645" s="298">
        <f t="shared" si="5510"/>
        <v>0</v>
      </c>
      <c r="AW645" s="294"/>
      <c r="AX645" s="294"/>
      <c r="AY645" s="294"/>
      <c r="AZ645" s="294"/>
      <c r="BA645" s="294"/>
      <c r="BB645" s="294"/>
      <c r="BC645" s="294"/>
      <c r="BD645" s="294">
        <v>1</v>
      </c>
      <c r="BE645" s="294"/>
      <c r="BF645" s="294"/>
      <c r="BG645" s="294"/>
      <c r="BH645" s="294"/>
      <c r="BI645" s="294"/>
      <c r="BJ645" s="294"/>
      <c r="BK645" s="294"/>
      <c r="BL645" s="294"/>
      <c r="BM645" s="294"/>
      <c r="BN645" s="294"/>
      <c r="BO645" s="294"/>
      <c r="BP645" s="1"/>
      <c r="BQ645" s="294"/>
      <c r="BR645" s="17">
        <v>2</v>
      </c>
      <c r="BS645" s="1">
        <f t="shared" si="5295"/>
        <v>0</v>
      </c>
      <c r="BT645" s="17">
        <f t="shared" si="5504"/>
        <v>0</v>
      </c>
      <c r="BU645" s="294"/>
      <c r="BV645" s="294">
        <v>1</v>
      </c>
      <c r="BW645" s="294"/>
      <c r="BX645" s="294"/>
      <c r="BY645" s="294"/>
      <c r="BZ645" s="294"/>
      <c r="CA645" s="294"/>
      <c r="CB645" s="294"/>
      <c r="CC645" s="294"/>
      <c r="CD645" s="1"/>
      <c r="CE645" s="1"/>
      <c r="CF645" s="1"/>
      <c r="CG645" s="294"/>
      <c r="CH645" s="1">
        <v>1</v>
      </c>
      <c r="CI645" s="1"/>
      <c r="CJ645" s="1"/>
      <c r="CK645" s="383"/>
      <c r="CL645" s="383"/>
      <c r="CM645" s="383"/>
      <c r="CN645" s="1">
        <f t="shared" si="5511"/>
        <v>0</v>
      </c>
      <c r="CO645" s="1">
        <f t="shared" si="5512"/>
        <v>0</v>
      </c>
      <c r="CP645" s="20">
        <f t="shared" si="5513"/>
        <v>2.5</v>
      </c>
      <c r="CQ645" s="351"/>
      <c r="CR645" s="299">
        <f t="shared" si="5514"/>
        <v>1</v>
      </c>
      <c r="CS645" s="294"/>
      <c r="CT645" s="294"/>
      <c r="CU645" s="1"/>
      <c r="CV645" s="1"/>
      <c r="CW645" s="1"/>
      <c r="CX645" s="1"/>
      <c r="CY645" s="1"/>
      <c r="CZ645" s="294"/>
      <c r="DA645" s="17">
        <f t="shared" si="5505"/>
        <v>0</v>
      </c>
      <c r="DB645" s="359">
        <f t="shared" si="5302"/>
        <v>0</v>
      </c>
      <c r="DC645" s="359">
        <f t="shared" si="5303"/>
        <v>0</v>
      </c>
      <c r="DD645" s="294"/>
      <c r="DE645" s="294"/>
      <c r="DF645" s="294"/>
      <c r="DG645" s="294"/>
      <c r="DH645" s="294"/>
      <c r="DI645" s="294"/>
      <c r="DJ645" s="294"/>
      <c r="DK645" s="294"/>
      <c r="DL645" s="294"/>
      <c r="DM645" s="294"/>
      <c r="DN645" s="294"/>
      <c r="DO645" s="1"/>
      <c r="DP645" s="1"/>
      <c r="DQ645" s="17">
        <f t="shared" si="5515"/>
        <v>0</v>
      </c>
      <c r="DR645" s="17">
        <f t="shared" si="5516"/>
        <v>0</v>
      </c>
      <c r="DS645" s="17">
        <f t="shared" si="5517"/>
        <v>0</v>
      </c>
      <c r="DT645" s="17">
        <f t="shared" si="5307"/>
        <v>0</v>
      </c>
      <c r="DU645" s="17">
        <f t="shared" si="5518"/>
        <v>0</v>
      </c>
      <c r="DV645" s="17">
        <f t="shared" si="5519"/>
        <v>0</v>
      </c>
      <c r="DW645" s="1"/>
      <c r="DX645" s="1"/>
      <c r="DY645" s="20">
        <f t="shared" si="5520"/>
        <v>0</v>
      </c>
      <c r="DZ645" s="20">
        <f t="shared" si="5311"/>
        <v>0</v>
      </c>
      <c r="EA645" s="20">
        <f t="shared" si="5521"/>
        <v>0</v>
      </c>
      <c r="EB645" s="20">
        <f t="shared" si="5522"/>
        <v>0</v>
      </c>
      <c r="EC645" s="18">
        <f t="shared" si="5523"/>
        <v>0</v>
      </c>
      <c r="ED645" s="19">
        <f t="shared" si="5506"/>
        <v>0</v>
      </c>
      <c r="EE645" s="19">
        <f t="shared" si="5524"/>
        <v>0</v>
      </c>
      <c r="EF645" s="1">
        <f t="shared" si="5525"/>
        <v>0</v>
      </c>
      <c r="EG645" s="18">
        <f t="shared" si="5318"/>
        <v>0</v>
      </c>
      <c r="EH645" s="341"/>
      <c r="EI645" s="294"/>
      <c r="EJ645" s="294"/>
      <c r="EK645" s="294"/>
      <c r="EL645" s="19"/>
      <c r="EM645" s="19"/>
      <c r="EN645" s="19"/>
      <c r="EO645" s="366"/>
      <c r="EP645" s="366"/>
      <c r="EQ645" s="374"/>
      <c r="ER645" s="374"/>
      <c r="ES645" s="374"/>
      <c r="ET645" s="374"/>
      <c r="EU645" s="18">
        <f t="shared" si="5526"/>
        <v>0</v>
      </c>
      <c r="EV645" s="18">
        <f t="shared" si="5320"/>
        <v>2</v>
      </c>
      <c r="EW645" s="341">
        <v>1</v>
      </c>
      <c r="EX645" s="341"/>
      <c r="EY645" s="341"/>
      <c r="EZ645" s="365">
        <f t="shared" si="5327"/>
        <v>0</v>
      </c>
      <c r="FA645" s="294"/>
      <c r="FB645" s="294"/>
      <c r="FC645" s="294"/>
      <c r="FD645" s="300"/>
      <c r="FE645" s="300"/>
      <c r="FF645" s="300"/>
      <c r="FG645" s="300"/>
      <c r="FH645" s="300"/>
      <c r="FI645" s="300"/>
      <c r="FJ645" s="300"/>
      <c r="FK645" s="294">
        <f>F645</f>
        <v>37</v>
      </c>
      <c r="FL645" s="294"/>
      <c r="FM645" s="294"/>
      <c r="FN645" s="294"/>
      <c r="FO645" s="294"/>
      <c r="FP645" s="20">
        <f t="shared" si="5328"/>
        <v>0</v>
      </c>
      <c r="FQ645" s="20">
        <f t="shared" si="5527"/>
        <v>0</v>
      </c>
      <c r="FR645" s="20">
        <f t="shared" si="5528"/>
        <v>0</v>
      </c>
      <c r="FS645" s="20">
        <f t="shared" si="5529"/>
        <v>0</v>
      </c>
      <c r="FT645" s="20">
        <f t="shared" si="5530"/>
        <v>0</v>
      </c>
      <c r="FU645" s="20">
        <f t="shared" si="5531"/>
        <v>0</v>
      </c>
      <c r="FV645" s="20">
        <f t="shared" si="5532"/>
        <v>0</v>
      </c>
      <c r="FW645" s="294"/>
    </row>
    <row r="646" spans="1:179" s="301" customFormat="1" ht="27.75" customHeight="1">
      <c r="A646" s="295"/>
      <c r="B646" s="296" t="s">
        <v>250</v>
      </c>
      <c r="C646" s="296" t="str">
        <f t="shared" si="5533"/>
        <v>1.3</v>
      </c>
      <c r="D646" s="48" t="s">
        <v>188</v>
      </c>
      <c r="E646" s="296" t="str">
        <f t="shared" si="5535"/>
        <v>2LT7,5</v>
      </c>
      <c r="F646" s="296">
        <v>31</v>
      </c>
      <c r="G646" s="296">
        <f t="shared" si="5534"/>
        <v>31</v>
      </c>
      <c r="H646" s="297"/>
      <c r="I646" s="297"/>
      <c r="J646" s="294"/>
      <c r="K646" s="294"/>
      <c r="L646" s="294"/>
      <c r="M646" s="294"/>
      <c r="N646" s="297"/>
      <c r="O646" s="297"/>
      <c r="P646" s="1"/>
      <c r="Q646" s="16"/>
      <c r="R646" s="1"/>
      <c r="S646" s="294"/>
      <c r="T646" s="294"/>
      <c r="U646" s="294"/>
      <c r="V646" s="294"/>
      <c r="W646" s="294"/>
      <c r="X646" s="294"/>
      <c r="Y646" s="294"/>
      <c r="Z646" s="294"/>
      <c r="AA646" s="294"/>
      <c r="AB646" s="294"/>
      <c r="AC646" s="1">
        <f t="shared" si="5492"/>
        <v>0</v>
      </c>
      <c r="AD646" s="1">
        <f t="shared" si="5493"/>
        <v>0</v>
      </c>
      <c r="AE646" s="1">
        <f t="shared" si="5494"/>
        <v>0</v>
      </c>
      <c r="AF646" s="1">
        <f t="shared" si="5495"/>
        <v>0</v>
      </c>
      <c r="AG646" s="1">
        <f t="shared" si="5496"/>
        <v>0</v>
      </c>
      <c r="AH646" s="1">
        <f t="shared" si="5497"/>
        <v>0</v>
      </c>
      <c r="AI646" s="1">
        <f t="shared" si="5498"/>
        <v>0</v>
      </c>
      <c r="AJ646" s="1">
        <f t="shared" si="5499"/>
        <v>0</v>
      </c>
      <c r="AK646" s="1">
        <f t="shared" si="5500"/>
        <v>0</v>
      </c>
      <c r="AL646" s="1">
        <f t="shared" si="5501"/>
        <v>0</v>
      </c>
      <c r="AM646" s="1">
        <f t="shared" si="5502"/>
        <v>0</v>
      </c>
      <c r="AN646" s="1">
        <f t="shared" si="5503"/>
        <v>0</v>
      </c>
      <c r="AO646" s="294"/>
      <c r="AP646" s="294">
        <f>G646</f>
        <v>31</v>
      </c>
      <c r="AQ646" s="294"/>
      <c r="AR646" s="44"/>
      <c r="AS646" s="298">
        <f t="shared" si="5507"/>
        <v>0</v>
      </c>
      <c r="AT646" s="298">
        <f t="shared" si="5508"/>
        <v>1</v>
      </c>
      <c r="AU646" s="298">
        <f t="shared" si="5509"/>
        <v>0</v>
      </c>
      <c r="AV646" s="298">
        <f t="shared" si="5510"/>
        <v>0</v>
      </c>
      <c r="AW646" s="294"/>
      <c r="AX646" s="294"/>
      <c r="AY646" s="294"/>
      <c r="AZ646" s="294"/>
      <c r="BA646" s="294"/>
      <c r="BB646" s="294"/>
      <c r="BC646" s="294"/>
      <c r="BD646" s="294"/>
      <c r="BE646" s="294"/>
      <c r="BF646" s="294">
        <v>1</v>
      </c>
      <c r="BG646" s="294"/>
      <c r="BH646" s="294"/>
      <c r="BI646" s="294"/>
      <c r="BJ646" s="294"/>
      <c r="BK646" s="294"/>
      <c r="BL646" s="294"/>
      <c r="BM646" s="294"/>
      <c r="BN646" s="294"/>
      <c r="BO646" s="294"/>
      <c r="BP646" s="1"/>
      <c r="BQ646" s="294"/>
      <c r="BR646" s="17">
        <v>1</v>
      </c>
      <c r="BS646" s="1">
        <f t="shared" si="5295"/>
        <v>0</v>
      </c>
      <c r="BT646" s="17">
        <f t="shared" si="5504"/>
        <v>0</v>
      </c>
      <c r="BU646" s="294"/>
      <c r="BV646" s="294">
        <v>1</v>
      </c>
      <c r="BW646" s="294">
        <v>1</v>
      </c>
      <c r="BX646" s="294">
        <v>1</v>
      </c>
      <c r="BY646" s="294"/>
      <c r="BZ646" s="294"/>
      <c r="CA646" s="294"/>
      <c r="CB646" s="294"/>
      <c r="CC646" s="294"/>
      <c r="CD646" s="1"/>
      <c r="CE646" s="1"/>
      <c r="CF646" s="1"/>
      <c r="CG646" s="294"/>
      <c r="CH646" s="1">
        <v>1</v>
      </c>
      <c r="CI646" s="1"/>
      <c r="CJ646" s="1"/>
      <c r="CK646" s="383"/>
      <c r="CL646" s="383"/>
      <c r="CM646" s="383"/>
      <c r="CN646" s="1">
        <f t="shared" si="5511"/>
        <v>1</v>
      </c>
      <c r="CO646" s="1">
        <f t="shared" si="5512"/>
        <v>1</v>
      </c>
      <c r="CP646" s="20">
        <f t="shared" si="5513"/>
        <v>2.5</v>
      </c>
      <c r="CQ646" s="351"/>
      <c r="CR646" s="299">
        <f t="shared" si="5514"/>
        <v>1</v>
      </c>
      <c r="CS646" s="294"/>
      <c r="CT646" s="294"/>
      <c r="CU646" s="1"/>
      <c r="CV646" s="1">
        <v>1</v>
      </c>
      <c r="CW646" s="1">
        <v>2</v>
      </c>
      <c r="CX646" s="1"/>
      <c r="CY646" s="1">
        <v>1</v>
      </c>
      <c r="CZ646" s="294">
        <v>7</v>
      </c>
      <c r="DA646" s="17">
        <f t="shared" si="5505"/>
        <v>1</v>
      </c>
      <c r="DB646" s="359">
        <f t="shared" si="5302"/>
        <v>8</v>
      </c>
      <c r="DC646" s="359">
        <f t="shared" si="5303"/>
        <v>4</v>
      </c>
      <c r="DD646" s="294"/>
      <c r="DE646" s="294">
        <v>6</v>
      </c>
      <c r="DF646" s="294">
        <v>4</v>
      </c>
      <c r="DG646" s="294"/>
      <c r="DH646" s="294">
        <v>3</v>
      </c>
      <c r="DI646" s="294"/>
      <c r="DJ646" s="294"/>
      <c r="DK646" s="294"/>
      <c r="DL646" s="294"/>
      <c r="DM646" s="294"/>
      <c r="DN646" s="294"/>
      <c r="DO646" s="1"/>
      <c r="DP646" s="1"/>
      <c r="DQ646" s="17">
        <f t="shared" si="5515"/>
        <v>0</v>
      </c>
      <c r="DR646" s="17">
        <f t="shared" si="5516"/>
        <v>0</v>
      </c>
      <c r="DS646" s="17">
        <f t="shared" si="5517"/>
        <v>0</v>
      </c>
      <c r="DT646" s="17">
        <f t="shared" si="5307"/>
        <v>0</v>
      </c>
      <c r="DU646" s="17">
        <f t="shared" si="5518"/>
        <v>0</v>
      </c>
      <c r="DV646" s="17">
        <f t="shared" si="5519"/>
        <v>0</v>
      </c>
      <c r="DW646" s="1"/>
      <c r="DX646" s="1"/>
      <c r="DY646" s="20">
        <f t="shared" si="5520"/>
        <v>0</v>
      </c>
      <c r="DZ646" s="20">
        <f t="shared" si="5311"/>
        <v>0</v>
      </c>
      <c r="EA646" s="20">
        <f t="shared" si="5521"/>
        <v>0</v>
      </c>
      <c r="EB646" s="20">
        <f t="shared" si="5522"/>
        <v>0</v>
      </c>
      <c r="EC646" s="18">
        <f t="shared" si="5523"/>
        <v>1</v>
      </c>
      <c r="ED646" s="19">
        <f t="shared" si="5506"/>
        <v>3</v>
      </c>
      <c r="EE646" s="19">
        <f t="shared" si="5524"/>
        <v>0</v>
      </c>
      <c r="EF646" s="1">
        <f t="shared" si="5525"/>
        <v>0</v>
      </c>
      <c r="EG646" s="18"/>
      <c r="EH646" s="341"/>
      <c r="EI646" s="294">
        <v>4.5</v>
      </c>
      <c r="EJ646" s="294">
        <v>4.5</v>
      </c>
      <c r="EK646" s="294">
        <v>4.5</v>
      </c>
      <c r="EL646" s="19"/>
      <c r="EM646" s="19"/>
      <c r="EN646" s="19"/>
      <c r="EO646" s="366"/>
      <c r="EP646" s="366"/>
      <c r="EQ646" s="374"/>
      <c r="ER646" s="374"/>
      <c r="ES646" s="374"/>
      <c r="ET646" s="374">
        <v>1</v>
      </c>
      <c r="EU646" s="18">
        <f t="shared" si="5526"/>
        <v>9</v>
      </c>
      <c r="EV646" s="18">
        <f t="shared" si="5320"/>
        <v>2</v>
      </c>
      <c r="EW646" s="341">
        <v>1</v>
      </c>
      <c r="EX646" s="341">
        <v>1</v>
      </c>
      <c r="EY646" s="341">
        <v>4</v>
      </c>
      <c r="EZ646" s="365">
        <f t="shared" si="5327"/>
        <v>0.5</v>
      </c>
      <c r="FA646" s="294"/>
      <c r="FB646" s="294"/>
      <c r="FC646" s="294"/>
      <c r="FD646" s="300"/>
      <c r="FE646" s="300"/>
      <c r="FF646" s="300"/>
      <c r="FG646" s="300"/>
      <c r="FH646" s="300"/>
      <c r="FI646" s="300"/>
      <c r="FJ646" s="300"/>
      <c r="FK646" s="294">
        <f>F646</f>
        <v>31</v>
      </c>
      <c r="FL646" s="294"/>
      <c r="FM646" s="294"/>
      <c r="FN646" s="294"/>
      <c r="FO646" s="294"/>
      <c r="FP646" s="20">
        <f t="shared" si="5328"/>
        <v>0</v>
      </c>
      <c r="FQ646" s="20">
        <f t="shared" si="5527"/>
        <v>6</v>
      </c>
      <c r="FR646" s="20">
        <f t="shared" si="5528"/>
        <v>4</v>
      </c>
      <c r="FS646" s="20">
        <f t="shared" si="5529"/>
        <v>0</v>
      </c>
      <c r="FT646" s="20">
        <f t="shared" si="5530"/>
        <v>0</v>
      </c>
      <c r="FU646" s="20">
        <f t="shared" si="5531"/>
        <v>0</v>
      </c>
      <c r="FV646" s="20">
        <f t="shared" si="5532"/>
        <v>0</v>
      </c>
      <c r="FW646" s="294"/>
    </row>
    <row r="647" spans="1:179" s="316" customFormat="1" ht="24" customHeight="1">
      <c r="A647" s="302"/>
      <c r="B647" s="41" t="s">
        <v>185</v>
      </c>
      <c r="C647" s="41" t="str">
        <f t="shared" si="5533"/>
        <v>4A</v>
      </c>
      <c r="D647" s="41"/>
      <c r="E647" s="41"/>
      <c r="F647" s="41"/>
      <c r="G647" s="41"/>
      <c r="H647" s="42"/>
      <c r="I647" s="42"/>
      <c r="J647" s="303"/>
      <c r="K647" s="303"/>
      <c r="L647" s="303"/>
      <c r="M647" s="303"/>
      <c r="N647" s="42"/>
      <c r="O647" s="42"/>
      <c r="P647" s="304"/>
      <c r="Q647" s="305"/>
      <c r="R647" s="304"/>
      <c r="S647" s="303"/>
      <c r="T647" s="303"/>
      <c r="U647" s="303"/>
      <c r="V647" s="303"/>
      <c r="W647" s="303"/>
      <c r="X647" s="303"/>
      <c r="Y647" s="303"/>
      <c r="Z647" s="303"/>
      <c r="AA647" s="303"/>
      <c r="AB647" s="303"/>
      <c r="AC647" s="304">
        <f t="shared" ref="AC647:AC649" si="5536">+IF(S647=1,1,0)+IF(T647=1,1,0)</f>
        <v>0</v>
      </c>
      <c r="AD647" s="304">
        <f t="shared" ref="AD647:AD649" si="5537">+IF(U647=1,1,0)+IF(V647=1,1,0)</f>
        <v>0</v>
      </c>
      <c r="AE647" s="304">
        <f t="shared" ref="AE647:AE649" si="5538">+IF(W647=1,1,0)+IF(X647=1,1,0)</f>
        <v>0</v>
      </c>
      <c r="AF647" s="304">
        <f t="shared" ref="AF647:AF649" si="5539">+IF(Y647=1,1,0)+IF(Z647=1,1,0)</f>
        <v>0</v>
      </c>
      <c r="AG647" s="304">
        <f t="shared" ref="AG647:AG649" si="5540">+IF(AA647=1,1,0)</f>
        <v>0</v>
      </c>
      <c r="AH647" s="304">
        <f t="shared" ref="AH647:AH649" si="5541">+IF(AB647=1,1,0)</f>
        <v>0</v>
      </c>
      <c r="AI647" s="304">
        <f t="shared" ref="AI647:AI649" si="5542">+IF(S647=2,1,0)+IF(T647=2,1,0)</f>
        <v>0</v>
      </c>
      <c r="AJ647" s="304">
        <f t="shared" ref="AJ647:AJ649" si="5543">+IF(U647=2,1,0)+IF(V647=2,1,0)</f>
        <v>0</v>
      </c>
      <c r="AK647" s="304">
        <f t="shared" ref="AK647:AK649" si="5544">+IF(X647=2,1,0)+IF(W647=2,1,0)</f>
        <v>0</v>
      </c>
      <c r="AL647" s="304">
        <f t="shared" ref="AL647:AL649" si="5545">+IF(Y647=2,1,0)+IF(Z647=2,1,0)</f>
        <v>0</v>
      </c>
      <c r="AM647" s="304">
        <f t="shared" ref="AM647:AM649" si="5546">+IF(AA647=2,1,0)</f>
        <v>0</v>
      </c>
      <c r="AN647" s="304">
        <f t="shared" ref="AN647:AN649" si="5547">+IF(AB647=2,1,0)</f>
        <v>0</v>
      </c>
      <c r="AO647" s="303"/>
      <c r="AP647" s="303"/>
      <c r="AQ647" s="303"/>
      <c r="AR647" s="303"/>
      <c r="AS647" s="306">
        <f t="shared" si="5507"/>
        <v>0</v>
      </c>
      <c r="AT647" s="306">
        <f t="shared" si="5508"/>
        <v>0</v>
      </c>
      <c r="AU647" s="306">
        <f t="shared" si="5509"/>
        <v>0</v>
      </c>
      <c r="AV647" s="306">
        <f t="shared" si="5510"/>
        <v>0</v>
      </c>
      <c r="AW647" s="303"/>
      <c r="AX647" s="333"/>
      <c r="AY647" s="333"/>
      <c r="AZ647" s="333"/>
      <c r="BA647" s="333"/>
      <c r="BB647" s="333"/>
      <c r="BC647" s="333"/>
      <c r="BD647" s="303"/>
      <c r="BE647" s="303"/>
      <c r="BF647" s="303"/>
      <c r="BG647" s="303"/>
      <c r="BH647" s="303"/>
      <c r="BI647" s="303"/>
      <c r="BJ647" s="303"/>
      <c r="BK647" s="303"/>
      <c r="BL647" s="303"/>
      <c r="BM647" s="303"/>
      <c r="BN647" s="307"/>
      <c r="BO647" s="303"/>
      <c r="BP647" s="304"/>
      <c r="BQ647" s="303"/>
      <c r="BR647" s="17">
        <v>1</v>
      </c>
      <c r="BS647" s="1">
        <f t="shared" si="5295"/>
        <v>0</v>
      </c>
      <c r="BT647" s="308">
        <f t="shared" ref="BT647:BT649" si="5548">+BS647*2</f>
        <v>0</v>
      </c>
      <c r="BU647" s="44">
        <v>8</v>
      </c>
      <c r="BV647" s="303"/>
      <c r="BW647" s="303"/>
      <c r="BX647" s="303"/>
      <c r="BY647" s="303"/>
      <c r="BZ647" s="303"/>
      <c r="CA647" s="303"/>
      <c r="CB647" s="303"/>
      <c r="CC647" s="303"/>
      <c r="CD647" s="309"/>
      <c r="CE647" s="309"/>
      <c r="CF647" s="309"/>
      <c r="CG647" s="303"/>
      <c r="CH647" s="304"/>
      <c r="CI647" s="304"/>
      <c r="CJ647" s="304"/>
      <c r="CK647" s="384"/>
      <c r="CL647" s="384"/>
      <c r="CM647" s="384"/>
      <c r="CN647" s="304">
        <f t="shared" si="5511"/>
        <v>0</v>
      </c>
      <c r="CO647" s="304">
        <f t="shared" si="5512"/>
        <v>0</v>
      </c>
      <c r="CP647" s="310">
        <f t="shared" si="5513"/>
        <v>0</v>
      </c>
      <c r="CQ647" s="352"/>
      <c r="CR647" s="311">
        <f t="shared" si="5514"/>
        <v>0</v>
      </c>
      <c r="CS647" s="303"/>
      <c r="CT647" s="303"/>
      <c r="CU647" s="304"/>
      <c r="CV647" s="304"/>
      <c r="CW647" s="304"/>
      <c r="CX647" s="304"/>
      <c r="CY647" s="304"/>
      <c r="CZ647" s="303"/>
      <c r="DA647" s="308">
        <f t="shared" ref="DA647:DA649" si="5549">+CY647</f>
        <v>0</v>
      </c>
      <c r="DB647" s="359">
        <f t="shared" si="5302"/>
        <v>0</v>
      </c>
      <c r="DC647" s="359">
        <f t="shared" si="5303"/>
        <v>0</v>
      </c>
      <c r="DD647" s="303"/>
      <c r="DE647" s="303"/>
      <c r="DF647" s="303"/>
      <c r="DG647" s="303"/>
      <c r="DH647" s="303"/>
      <c r="DI647" s="303"/>
      <c r="DJ647" s="303"/>
      <c r="DK647" s="303"/>
      <c r="DL647" s="303"/>
      <c r="DM647" s="303"/>
      <c r="DN647" s="303"/>
      <c r="DO647" s="304"/>
      <c r="DP647" s="304"/>
      <c r="DQ647" s="308">
        <f t="shared" si="5515"/>
        <v>0</v>
      </c>
      <c r="DR647" s="308">
        <f t="shared" si="5516"/>
        <v>0</v>
      </c>
      <c r="DS647" s="308">
        <f t="shared" si="5517"/>
        <v>0</v>
      </c>
      <c r="DT647" s="308">
        <f t="shared" ref="DT647:DT657" si="5550">+IF(AND(SUM(S647:AA647)&gt;0,SUM(FA647:FF647)&gt;0),CW647,0)</f>
        <v>0</v>
      </c>
      <c r="DU647" s="308">
        <f t="shared" si="5518"/>
        <v>0</v>
      </c>
      <c r="DV647" s="308">
        <f t="shared" si="5519"/>
        <v>0</v>
      </c>
      <c r="DW647" s="304"/>
      <c r="DX647" s="304"/>
      <c r="DY647" s="310">
        <f t="shared" si="5520"/>
        <v>0</v>
      </c>
      <c r="DZ647" s="310">
        <f t="shared" ref="DZ647:DZ657" si="5551">+IF(AND(SUM(S647:AB647)&gt;0,SUM(FA647:FF647)&gt;0,DH647&gt;=3),DH647,0)</f>
        <v>0</v>
      </c>
      <c r="EA647" s="310">
        <f t="shared" si="5521"/>
        <v>0</v>
      </c>
      <c r="EB647" s="310">
        <f t="shared" si="5522"/>
        <v>0</v>
      </c>
      <c r="EC647" s="312">
        <f t="shared" si="5523"/>
        <v>0</v>
      </c>
      <c r="ED647" s="313">
        <f t="shared" ref="ED647:ED649" si="5552">+IF(EC647&lt;&gt;0,EC647*3,0)</f>
        <v>0</v>
      </c>
      <c r="EE647" s="313">
        <f t="shared" si="5524"/>
        <v>0</v>
      </c>
      <c r="EF647" s="304">
        <f t="shared" si="5525"/>
        <v>0</v>
      </c>
      <c r="EG647" s="312">
        <f t="shared" ref="EG647:EG656" si="5553">+IF(AND(CT647+EC647=0,SUM(AO647:AR647)&gt;0,SUM(DK647:DN647)&gt;0),(CU647+CV647+CW647+CX647)*2+CY647*5,(EC647+CT647-FO647)*5)+IF(AND(EC647+DQ647+CT647=0,SUM(AO647:AR647)&gt;0),SUM(CU647:CX647)*2+CY647*5,0)</f>
        <v>0</v>
      </c>
      <c r="EH647" s="344"/>
      <c r="EI647" s="303"/>
      <c r="EJ647" s="303"/>
      <c r="EK647" s="303"/>
      <c r="EL647" s="314"/>
      <c r="EM647" s="314"/>
      <c r="EN647" s="314"/>
      <c r="EO647" s="368"/>
      <c r="EP647" s="368"/>
      <c r="EQ647" s="375"/>
      <c r="ER647" s="375"/>
      <c r="ES647" s="375"/>
      <c r="ET647" s="375"/>
      <c r="EU647" s="18">
        <f t="shared" si="5526"/>
        <v>0</v>
      </c>
      <c r="EV647" s="18">
        <f t="shared" si="5320"/>
        <v>0</v>
      </c>
      <c r="EW647" s="344"/>
      <c r="EX647" s="344"/>
      <c r="EY647" s="344"/>
      <c r="EZ647" s="365">
        <f t="shared" si="5327"/>
        <v>0</v>
      </c>
      <c r="FA647" s="303"/>
      <c r="FB647" s="303"/>
      <c r="FC647" s="303"/>
      <c r="FD647" s="315"/>
      <c r="FE647" s="315"/>
      <c r="FF647" s="315"/>
      <c r="FG647" s="337"/>
      <c r="FH647" s="315"/>
      <c r="FI647" s="315"/>
      <c r="FJ647" s="315"/>
      <c r="FK647" s="303"/>
      <c r="FL647" s="303"/>
      <c r="FM647" s="303"/>
      <c r="FN647" s="303"/>
      <c r="FO647" s="333"/>
      <c r="FP647" s="20">
        <f t="shared" si="5328"/>
        <v>0</v>
      </c>
      <c r="FQ647" s="310">
        <f t="shared" si="5527"/>
        <v>0</v>
      </c>
      <c r="FR647" s="310">
        <f t="shared" si="5528"/>
        <v>0</v>
      </c>
      <c r="FS647" s="310">
        <f t="shared" si="5529"/>
        <v>0</v>
      </c>
      <c r="FT647" s="310">
        <f t="shared" si="5530"/>
        <v>0</v>
      </c>
      <c r="FU647" s="310">
        <f t="shared" si="5531"/>
        <v>0</v>
      </c>
      <c r="FV647" s="310">
        <f t="shared" si="5532"/>
        <v>0</v>
      </c>
      <c r="FW647" s="303"/>
    </row>
    <row r="648" spans="1:179" s="301" customFormat="1" ht="27.75" customHeight="1">
      <c r="A648" s="295"/>
      <c r="B648" s="296" t="s">
        <v>186</v>
      </c>
      <c r="C648" s="296" t="str">
        <f t="shared" si="5533"/>
        <v>4A.1</v>
      </c>
      <c r="D648" s="48" t="s">
        <v>44</v>
      </c>
      <c r="E648" s="296" t="str">
        <f t="shared" ref="E648:E649" si="5554">D648</f>
        <v>LT8,5</v>
      </c>
      <c r="F648" s="296">
        <v>30</v>
      </c>
      <c r="G648" s="296">
        <f t="shared" ref="G648:G649" si="5555">F648</f>
        <v>30</v>
      </c>
      <c r="H648" s="297"/>
      <c r="I648" s="297"/>
      <c r="J648" s="294"/>
      <c r="K648" s="294"/>
      <c r="L648" s="294"/>
      <c r="M648" s="294"/>
      <c r="N648" s="297"/>
      <c r="O648" s="297"/>
      <c r="P648" s="1"/>
      <c r="Q648" s="16"/>
      <c r="R648" s="1"/>
      <c r="S648" s="294"/>
      <c r="T648" s="294"/>
      <c r="U648" s="294"/>
      <c r="V648" s="294"/>
      <c r="W648" s="294"/>
      <c r="X648" s="294"/>
      <c r="Y648" s="294"/>
      <c r="Z648" s="294"/>
      <c r="AA648" s="294"/>
      <c r="AB648" s="294"/>
      <c r="AC648" s="1">
        <f t="shared" si="5536"/>
        <v>0</v>
      </c>
      <c r="AD648" s="1">
        <f t="shared" si="5537"/>
        <v>0</v>
      </c>
      <c r="AE648" s="1">
        <f t="shared" si="5538"/>
        <v>0</v>
      </c>
      <c r="AF648" s="1">
        <f t="shared" si="5539"/>
        <v>0</v>
      </c>
      <c r="AG648" s="1">
        <f t="shared" si="5540"/>
        <v>0</v>
      </c>
      <c r="AH648" s="1">
        <f t="shared" si="5541"/>
        <v>0</v>
      </c>
      <c r="AI648" s="1">
        <f t="shared" si="5542"/>
        <v>0</v>
      </c>
      <c r="AJ648" s="1">
        <f t="shared" si="5543"/>
        <v>0</v>
      </c>
      <c r="AK648" s="1">
        <f t="shared" si="5544"/>
        <v>0</v>
      </c>
      <c r="AL648" s="1">
        <f t="shared" si="5545"/>
        <v>0</v>
      </c>
      <c r="AM648" s="1">
        <f t="shared" si="5546"/>
        <v>0</v>
      </c>
      <c r="AN648" s="1">
        <f t="shared" si="5547"/>
        <v>0</v>
      </c>
      <c r="AO648" s="294"/>
      <c r="AP648" s="294">
        <f>G648</f>
        <v>30</v>
      </c>
      <c r="AQ648" s="294"/>
      <c r="AR648" s="44"/>
      <c r="AS648" s="298">
        <f t="shared" si="5507"/>
        <v>0</v>
      </c>
      <c r="AT648" s="298">
        <f t="shared" si="5508"/>
        <v>1</v>
      </c>
      <c r="AU648" s="298">
        <f t="shared" si="5509"/>
        <v>0</v>
      </c>
      <c r="AV648" s="298">
        <f t="shared" si="5510"/>
        <v>0</v>
      </c>
      <c r="AW648" s="294"/>
      <c r="AX648" s="294"/>
      <c r="AY648" s="294"/>
      <c r="AZ648" s="294"/>
      <c r="BA648" s="294"/>
      <c r="BB648" s="294"/>
      <c r="BC648" s="294"/>
      <c r="BD648" s="294"/>
      <c r="BE648" s="294"/>
      <c r="BF648" s="294"/>
      <c r="BG648" s="294"/>
      <c r="BH648" s="294"/>
      <c r="BI648" s="294">
        <v>1</v>
      </c>
      <c r="BJ648" s="294"/>
      <c r="BK648" s="294"/>
      <c r="BL648" s="294"/>
      <c r="BM648" s="294"/>
      <c r="BN648" s="294"/>
      <c r="BO648" s="294"/>
      <c r="BP648" s="1"/>
      <c r="BQ648" s="294"/>
      <c r="BR648" s="17">
        <v>2</v>
      </c>
      <c r="BS648" s="1">
        <f t="shared" si="5295"/>
        <v>0</v>
      </c>
      <c r="BT648" s="17">
        <f t="shared" si="5548"/>
        <v>0</v>
      </c>
      <c r="BU648" s="294"/>
      <c r="BV648" s="294">
        <v>1</v>
      </c>
      <c r="BW648" s="294"/>
      <c r="BX648" s="294"/>
      <c r="BY648" s="294"/>
      <c r="BZ648" s="294"/>
      <c r="CA648" s="294"/>
      <c r="CB648" s="294"/>
      <c r="CC648" s="294"/>
      <c r="CD648" s="1"/>
      <c r="CE648" s="1"/>
      <c r="CF648" s="1"/>
      <c r="CG648" s="294"/>
      <c r="CH648" s="1"/>
      <c r="CI648" s="1">
        <v>1</v>
      </c>
      <c r="CJ648" s="1"/>
      <c r="CK648" s="383"/>
      <c r="CL648" s="383"/>
      <c r="CM648" s="383"/>
      <c r="CN648" s="1">
        <f t="shared" si="5511"/>
        <v>0</v>
      </c>
      <c r="CO648" s="1">
        <f t="shared" si="5512"/>
        <v>0</v>
      </c>
      <c r="CP648" s="20">
        <f t="shared" si="5513"/>
        <v>2.5</v>
      </c>
      <c r="CQ648" s="351"/>
      <c r="CR648" s="299">
        <f t="shared" si="5514"/>
        <v>1</v>
      </c>
      <c r="CS648" s="294"/>
      <c r="CT648" s="294"/>
      <c r="CU648" s="1"/>
      <c r="CV648" s="1"/>
      <c r="CW648" s="1">
        <v>1</v>
      </c>
      <c r="CX648" s="1"/>
      <c r="CY648" s="1"/>
      <c r="CZ648" s="294">
        <v>2</v>
      </c>
      <c r="DA648" s="17">
        <f t="shared" si="5549"/>
        <v>0</v>
      </c>
      <c r="DB648" s="359">
        <f t="shared" si="5302"/>
        <v>2</v>
      </c>
      <c r="DC648" s="359">
        <f t="shared" si="5303"/>
        <v>1</v>
      </c>
      <c r="DD648" s="294"/>
      <c r="DE648" s="294"/>
      <c r="DF648" s="294"/>
      <c r="DG648" s="294">
        <v>4</v>
      </c>
      <c r="DH648" s="294"/>
      <c r="DI648" s="294"/>
      <c r="DJ648" s="294"/>
      <c r="DK648" s="294"/>
      <c r="DL648" s="294"/>
      <c r="DM648" s="294"/>
      <c r="DN648" s="294"/>
      <c r="DO648" s="1"/>
      <c r="DP648" s="1"/>
      <c r="DQ648" s="17">
        <f t="shared" si="5515"/>
        <v>0</v>
      </c>
      <c r="DR648" s="17">
        <f t="shared" si="5516"/>
        <v>0</v>
      </c>
      <c r="DS648" s="17">
        <f t="shared" si="5517"/>
        <v>0</v>
      </c>
      <c r="DT648" s="17">
        <f t="shared" si="5550"/>
        <v>0</v>
      </c>
      <c r="DU648" s="17">
        <f t="shared" si="5518"/>
        <v>0</v>
      </c>
      <c r="DV648" s="17">
        <f t="shared" si="5519"/>
        <v>0</v>
      </c>
      <c r="DW648" s="1"/>
      <c r="DX648" s="1"/>
      <c r="DY648" s="20">
        <f t="shared" si="5520"/>
        <v>0</v>
      </c>
      <c r="DZ648" s="20">
        <f t="shared" si="5551"/>
        <v>0</v>
      </c>
      <c r="EA648" s="20">
        <f t="shared" si="5521"/>
        <v>0</v>
      </c>
      <c r="EB648" s="20">
        <f t="shared" si="5522"/>
        <v>0</v>
      </c>
      <c r="EC648" s="18">
        <f t="shared" si="5523"/>
        <v>0</v>
      </c>
      <c r="ED648" s="19">
        <f t="shared" si="5552"/>
        <v>0</v>
      </c>
      <c r="EE648" s="19">
        <f t="shared" si="5524"/>
        <v>0</v>
      </c>
      <c r="EF648" s="1">
        <f t="shared" si="5525"/>
        <v>0</v>
      </c>
      <c r="EG648" s="312">
        <f t="shared" si="5553"/>
        <v>2</v>
      </c>
      <c r="EH648" s="341"/>
      <c r="EI648" s="294"/>
      <c r="EJ648" s="294"/>
      <c r="EK648" s="294"/>
      <c r="EL648" s="19">
        <v>1</v>
      </c>
      <c r="EM648" s="19"/>
      <c r="EN648" s="19"/>
      <c r="EO648" s="366"/>
      <c r="EP648" s="366"/>
      <c r="EQ648" s="374"/>
      <c r="ER648" s="374"/>
      <c r="ES648" s="374"/>
      <c r="ET648" s="374"/>
      <c r="EU648" s="18">
        <f t="shared" si="5526"/>
        <v>4</v>
      </c>
      <c r="EV648" s="18">
        <f t="shared" si="5320"/>
        <v>2</v>
      </c>
      <c r="EW648" s="341">
        <v>1</v>
      </c>
      <c r="EX648" s="341"/>
      <c r="EY648" s="341">
        <v>2</v>
      </c>
      <c r="EZ648" s="365">
        <f t="shared" si="5327"/>
        <v>0</v>
      </c>
      <c r="FA648" s="294"/>
      <c r="FB648" s="294"/>
      <c r="FC648" s="294"/>
      <c r="FD648" s="300"/>
      <c r="FE648" s="300"/>
      <c r="FF648" s="300"/>
      <c r="FG648" s="300"/>
      <c r="FH648" s="300"/>
      <c r="FI648" s="300"/>
      <c r="FJ648" s="300">
        <f>F648</f>
        <v>30</v>
      </c>
      <c r="FK648" s="294"/>
      <c r="FL648" s="294"/>
      <c r="FM648" s="294"/>
      <c r="FN648" s="294"/>
      <c r="FO648" s="294"/>
      <c r="FP648" s="20">
        <f t="shared" si="5328"/>
        <v>0</v>
      </c>
      <c r="FQ648" s="20">
        <f t="shared" si="5527"/>
        <v>0</v>
      </c>
      <c r="FR648" s="20">
        <f t="shared" si="5528"/>
        <v>0</v>
      </c>
      <c r="FS648" s="20">
        <f t="shared" si="5529"/>
        <v>0</v>
      </c>
      <c r="FT648" s="20">
        <f t="shared" si="5530"/>
        <v>0</v>
      </c>
      <c r="FU648" s="20">
        <f t="shared" si="5531"/>
        <v>0</v>
      </c>
      <c r="FV648" s="20">
        <f t="shared" si="5532"/>
        <v>0</v>
      </c>
      <c r="FW648" s="294"/>
    </row>
    <row r="649" spans="1:179" s="301" customFormat="1" ht="27.75" customHeight="1">
      <c r="A649" s="295"/>
      <c r="B649" s="296" t="s">
        <v>698</v>
      </c>
      <c r="C649" s="296" t="str">
        <f t="shared" ref="C649:C650" si="5556">B649</f>
        <v>4A.2</v>
      </c>
      <c r="D649" s="48" t="s">
        <v>53</v>
      </c>
      <c r="E649" s="296" t="str">
        <f t="shared" si="5554"/>
        <v>LT7,5</v>
      </c>
      <c r="F649" s="296">
        <v>19</v>
      </c>
      <c r="G649" s="296">
        <f t="shared" si="5555"/>
        <v>19</v>
      </c>
      <c r="H649" s="297"/>
      <c r="I649" s="297"/>
      <c r="J649" s="294"/>
      <c r="K649" s="294"/>
      <c r="L649" s="294"/>
      <c r="M649" s="294"/>
      <c r="N649" s="297"/>
      <c r="O649" s="297"/>
      <c r="P649" s="1"/>
      <c r="Q649" s="16"/>
      <c r="R649" s="1"/>
      <c r="S649" s="294"/>
      <c r="T649" s="294"/>
      <c r="U649" s="294"/>
      <c r="V649" s="294"/>
      <c r="W649" s="294"/>
      <c r="X649" s="294"/>
      <c r="Y649" s="294"/>
      <c r="Z649" s="294"/>
      <c r="AA649" s="294"/>
      <c r="AB649" s="294"/>
      <c r="AC649" s="1">
        <f t="shared" si="5536"/>
        <v>0</v>
      </c>
      <c r="AD649" s="1">
        <f t="shared" si="5537"/>
        <v>0</v>
      </c>
      <c r="AE649" s="1">
        <f t="shared" si="5538"/>
        <v>0</v>
      </c>
      <c r="AF649" s="1">
        <f t="shared" si="5539"/>
        <v>0</v>
      </c>
      <c r="AG649" s="1">
        <f t="shared" si="5540"/>
        <v>0</v>
      </c>
      <c r="AH649" s="1">
        <f t="shared" si="5541"/>
        <v>0</v>
      </c>
      <c r="AI649" s="1">
        <f t="shared" si="5542"/>
        <v>0</v>
      </c>
      <c r="AJ649" s="1">
        <f t="shared" si="5543"/>
        <v>0</v>
      </c>
      <c r="AK649" s="1">
        <f t="shared" si="5544"/>
        <v>0</v>
      </c>
      <c r="AL649" s="1">
        <f t="shared" si="5545"/>
        <v>0</v>
      </c>
      <c r="AM649" s="1">
        <f t="shared" si="5546"/>
        <v>0</v>
      </c>
      <c r="AN649" s="1">
        <f t="shared" si="5547"/>
        <v>0</v>
      </c>
      <c r="AO649" s="294"/>
      <c r="AP649" s="294">
        <f>G649</f>
        <v>19</v>
      </c>
      <c r="AQ649" s="294"/>
      <c r="AR649" s="44"/>
      <c r="AS649" s="298">
        <f t="shared" si="5507"/>
        <v>0</v>
      </c>
      <c r="AT649" s="298">
        <f t="shared" si="5508"/>
        <v>1</v>
      </c>
      <c r="AU649" s="298">
        <f t="shared" si="5509"/>
        <v>0</v>
      </c>
      <c r="AV649" s="298">
        <f t="shared" si="5510"/>
        <v>0</v>
      </c>
      <c r="AW649" s="294"/>
      <c r="AX649" s="294"/>
      <c r="AY649" s="294"/>
      <c r="AZ649" s="294"/>
      <c r="BA649" s="294"/>
      <c r="BB649" s="294"/>
      <c r="BC649" s="294"/>
      <c r="BD649" s="294"/>
      <c r="BE649" s="294"/>
      <c r="BF649" s="294"/>
      <c r="BG649" s="294"/>
      <c r="BH649" s="294">
        <v>1</v>
      </c>
      <c r="BI649" s="294"/>
      <c r="BJ649" s="294"/>
      <c r="BK649" s="294"/>
      <c r="BL649" s="294"/>
      <c r="BM649" s="294"/>
      <c r="BN649" s="294"/>
      <c r="BO649" s="294"/>
      <c r="BP649" s="1"/>
      <c r="BQ649" s="294"/>
      <c r="BR649" s="17">
        <v>2</v>
      </c>
      <c r="BS649" s="1">
        <f t="shared" si="5295"/>
        <v>0</v>
      </c>
      <c r="BT649" s="17">
        <f t="shared" si="5548"/>
        <v>0</v>
      </c>
      <c r="BU649" s="294"/>
      <c r="BV649" s="294">
        <v>1</v>
      </c>
      <c r="BW649" s="294"/>
      <c r="BX649" s="294"/>
      <c r="BY649" s="294"/>
      <c r="BZ649" s="294"/>
      <c r="CA649" s="294"/>
      <c r="CB649" s="294"/>
      <c r="CC649" s="294"/>
      <c r="CD649" s="1"/>
      <c r="CE649" s="1"/>
      <c r="CF649" s="1"/>
      <c r="CG649" s="294"/>
      <c r="CH649" s="1">
        <v>1</v>
      </c>
      <c r="CI649" s="1"/>
      <c r="CJ649" s="1"/>
      <c r="CK649" s="383"/>
      <c r="CL649" s="383"/>
      <c r="CM649" s="383"/>
      <c r="CN649" s="1">
        <f t="shared" si="5511"/>
        <v>0</v>
      </c>
      <c r="CO649" s="1">
        <f t="shared" si="5512"/>
        <v>0</v>
      </c>
      <c r="CP649" s="20">
        <f t="shared" si="5513"/>
        <v>2.5</v>
      </c>
      <c r="CQ649" s="351"/>
      <c r="CR649" s="299">
        <f t="shared" si="5514"/>
        <v>1</v>
      </c>
      <c r="CS649" s="294"/>
      <c r="CT649" s="294"/>
      <c r="CU649" s="1"/>
      <c r="CV649" s="1"/>
      <c r="CW649" s="1">
        <v>2</v>
      </c>
      <c r="CX649" s="1"/>
      <c r="CY649" s="1">
        <v>1</v>
      </c>
      <c r="CZ649" s="294">
        <v>6</v>
      </c>
      <c r="DA649" s="17">
        <f t="shared" si="5549"/>
        <v>1</v>
      </c>
      <c r="DB649" s="359">
        <f t="shared" si="5302"/>
        <v>7</v>
      </c>
      <c r="DC649" s="359">
        <f t="shared" si="5303"/>
        <v>3</v>
      </c>
      <c r="DD649" s="294"/>
      <c r="DE649" s="294">
        <v>7</v>
      </c>
      <c r="DF649" s="294"/>
      <c r="DG649" s="294"/>
      <c r="DH649" s="294"/>
      <c r="DI649" s="294">
        <v>4</v>
      </c>
      <c r="DJ649" s="294"/>
      <c r="DK649" s="294"/>
      <c r="DL649" s="294"/>
      <c r="DM649" s="294"/>
      <c r="DN649" s="294"/>
      <c r="DO649" s="1"/>
      <c r="DP649" s="1"/>
      <c r="DQ649" s="17">
        <f t="shared" si="5515"/>
        <v>0</v>
      </c>
      <c r="DR649" s="17">
        <f t="shared" si="5516"/>
        <v>0</v>
      </c>
      <c r="DS649" s="17">
        <f t="shared" si="5517"/>
        <v>0</v>
      </c>
      <c r="DT649" s="17">
        <f t="shared" si="5550"/>
        <v>0</v>
      </c>
      <c r="DU649" s="17">
        <f t="shared" si="5518"/>
        <v>0</v>
      </c>
      <c r="DV649" s="17">
        <f t="shared" si="5519"/>
        <v>0</v>
      </c>
      <c r="DW649" s="1"/>
      <c r="DX649" s="1"/>
      <c r="DY649" s="20">
        <f t="shared" si="5520"/>
        <v>0</v>
      </c>
      <c r="DZ649" s="20">
        <f t="shared" si="5551"/>
        <v>0</v>
      </c>
      <c r="EA649" s="20">
        <f t="shared" si="5521"/>
        <v>0</v>
      </c>
      <c r="EB649" s="20">
        <f t="shared" si="5522"/>
        <v>0</v>
      </c>
      <c r="EC649" s="18">
        <f t="shared" si="5523"/>
        <v>1</v>
      </c>
      <c r="ED649" s="19">
        <f t="shared" si="5552"/>
        <v>3</v>
      </c>
      <c r="EE649" s="19">
        <f t="shared" si="5524"/>
        <v>0</v>
      </c>
      <c r="EF649" s="1">
        <f t="shared" si="5525"/>
        <v>0</v>
      </c>
      <c r="EG649" s="18">
        <f t="shared" si="5553"/>
        <v>5</v>
      </c>
      <c r="EH649" s="341"/>
      <c r="EI649" s="294"/>
      <c r="EJ649" s="294">
        <v>9</v>
      </c>
      <c r="EK649" s="294"/>
      <c r="EL649" s="19">
        <v>1</v>
      </c>
      <c r="EM649" s="19"/>
      <c r="EN649" s="19"/>
      <c r="EO649" s="366"/>
      <c r="EP649" s="366"/>
      <c r="EQ649" s="374">
        <v>2</v>
      </c>
      <c r="ER649" s="374"/>
      <c r="ES649" s="374"/>
      <c r="ET649" s="374"/>
      <c r="EU649" s="18">
        <f t="shared" si="5526"/>
        <v>8</v>
      </c>
      <c r="EV649" s="18">
        <f t="shared" si="5320"/>
        <v>2</v>
      </c>
      <c r="EW649" s="341">
        <v>2</v>
      </c>
      <c r="EX649" s="341">
        <v>2</v>
      </c>
      <c r="EY649" s="341">
        <v>4</v>
      </c>
      <c r="EZ649" s="365">
        <f t="shared" si="5327"/>
        <v>0</v>
      </c>
      <c r="FA649" s="294"/>
      <c r="FB649" s="294"/>
      <c r="FC649" s="294"/>
      <c r="FD649" s="300"/>
      <c r="FE649" s="300"/>
      <c r="FF649" s="300"/>
      <c r="FG649" s="300"/>
      <c r="FH649" s="300"/>
      <c r="FI649" s="300"/>
      <c r="FJ649" s="300">
        <f>F649</f>
        <v>19</v>
      </c>
      <c r="FK649" s="294"/>
      <c r="FL649" s="294"/>
      <c r="FM649" s="294"/>
      <c r="FN649" s="294"/>
      <c r="FO649" s="294"/>
      <c r="FP649" s="20">
        <f t="shared" si="5328"/>
        <v>0</v>
      </c>
      <c r="FQ649" s="20">
        <f t="shared" si="5527"/>
        <v>7</v>
      </c>
      <c r="FR649" s="20">
        <f t="shared" si="5528"/>
        <v>0</v>
      </c>
      <c r="FS649" s="20">
        <f t="shared" si="5529"/>
        <v>0</v>
      </c>
      <c r="FT649" s="20">
        <f t="shared" si="5530"/>
        <v>0</v>
      </c>
      <c r="FU649" s="20">
        <f t="shared" si="5531"/>
        <v>0</v>
      </c>
      <c r="FV649" s="20">
        <f t="shared" si="5532"/>
        <v>0</v>
      </c>
      <c r="FW649" s="294"/>
    </row>
    <row r="650" spans="1:179" s="301" customFormat="1" ht="27.75" customHeight="1">
      <c r="A650" s="295"/>
      <c r="B650" s="296" t="s">
        <v>699</v>
      </c>
      <c r="C650" s="296" t="str">
        <f t="shared" si="5556"/>
        <v>4A.3</v>
      </c>
      <c r="D650" s="48" t="s">
        <v>53</v>
      </c>
      <c r="E650" s="296" t="str">
        <f t="shared" ref="E650" si="5557">D650</f>
        <v>LT7,5</v>
      </c>
      <c r="F650" s="296">
        <v>25</v>
      </c>
      <c r="G650" s="296">
        <f t="shared" ref="G650" si="5558">F650</f>
        <v>25</v>
      </c>
      <c r="H650" s="297"/>
      <c r="I650" s="297"/>
      <c r="J650" s="294"/>
      <c r="K650" s="294"/>
      <c r="L650" s="294"/>
      <c r="M650" s="294"/>
      <c r="N650" s="297"/>
      <c r="O650" s="297"/>
      <c r="P650" s="1"/>
      <c r="Q650" s="16"/>
      <c r="R650" s="1"/>
      <c r="S650" s="294"/>
      <c r="T650" s="294"/>
      <c r="U650" s="294"/>
      <c r="V650" s="294"/>
      <c r="W650" s="294"/>
      <c r="X650" s="294"/>
      <c r="Y650" s="294"/>
      <c r="Z650" s="294"/>
      <c r="AA650" s="294"/>
      <c r="AB650" s="294"/>
      <c r="AC650" s="1">
        <f t="shared" ref="AC650" si="5559">+IF(S650=1,1,0)+IF(T650=1,1,0)</f>
        <v>0</v>
      </c>
      <c r="AD650" s="1">
        <f t="shared" ref="AD650" si="5560">+IF(U650=1,1,0)+IF(V650=1,1,0)</f>
        <v>0</v>
      </c>
      <c r="AE650" s="1">
        <f t="shared" ref="AE650" si="5561">+IF(W650=1,1,0)+IF(X650=1,1,0)</f>
        <v>0</v>
      </c>
      <c r="AF650" s="1">
        <f t="shared" ref="AF650" si="5562">+IF(Y650=1,1,0)+IF(Z650=1,1,0)</f>
        <v>0</v>
      </c>
      <c r="AG650" s="1">
        <f t="shared" ref="AG650" si="5563">+IF(AA650=1,1,0)</f>
        <v>0</v>
      </c>
      <c r="AH650" s="1">
        <f t="shared" ref="AH650" si="5564">+IF(AB650=1,1,0)</f>
        <v>0</v>
      </c>
      <c r="AI650" s="1">
        <f t="shared" ref="AI650" si="5565">+IF(S650=2,1,0)+IF(T650=2,1,0)</f>
        <v>0</v>
      </c>
      <c r="AJ650" s="1">
        <f t="shared" ref="AJ650" si="5566">+IF(U650=2,1,0)+IF(V650=2,1,0)</f>
        <v>0</v>
      </c>
      <c r="AK650" s="1">
        <f t="shared" ref="AK650" si="5567">+IF(X650=2,1,0)+IF(W650=2,1,0)</f>
        <v>0</v>
      </c>
      <c r="AL650" s="1">
        <f t="shared" ref="AL650" si="5568">+IF(Y650=2,1,0)+IF(Z650=2,1,0)</f>
        <v>0</v>
      </c>
      <c r="AM650" s="1">
        <f t="shared" ref="AM650" si="5569">+IF(AA650=2,1,0)</f>
        <v>0</v>
      </c>
      <c r="AN650" s="1">
        <f t="shared" ref="AN650" si="5570">+IF(AB650=2,1,0)</f>
        <v>0</v>
      </c>
      <c r="AO650" s="294"/>
      <c r="AP650" s="294">
        <f>G650</f>
        <v>25</v>
      </c>
      <c r="AQ650" s="294"/>
      <c r="AR650" s="44"/>
      <c r="AS650" s="298">
        <f t="shared" si="5507"/>
        <v>0</v>
      </c>
      <c r="AT650" s="298">
        <f t="shared" si="5508"/>
        <v>1</v>
      </c>
      <c r="AU650" s="298">
        <f t="shared" si="5509"/>
        <v>0</v>
      </c>
      <c r="AV650" s="298">
        <f t="shared" si="5510"/>
        <v>0</v>
      </c>
      <c r="AW650" s="294"/>
      <c r="AX650" s="294"/>
      <c r="AY650" s="294"/>
      <c r="AZ650" s="294"/>
      <c r="BA650" s="294"/>
      <c r="BB650" s="294"/>
      <c r="BC650" s="294"/>
      <c r="BD650" s="294"/>
      <c r="BE650" s="294"/>
      <c r="BF650" s="294"/>
      <c r="BG650" s="294"/>
      <c r="BH650" s="294">
        <v>1</v>
      </c>
      <c r="BI650" s="294"/>
      <c r="BJ650" s="294"/>
      <c r="BK650" s="294"/>
      <c r="BL650" s="294"/>
      <c r="BM650" s="294"/>
      <c r="BN650" s="294"/>
      <c r="BO650" s="294"/>
      <c r="BP650" s="1"/>
      <c r="BQ650" s="294"/>
      <c r="BR650" s="17">
        <v>2</v>
      </c>
      <c r="BS650" s="1">
        <f t="shared" si="5295"/>
        <v>0</v>
      </c>
      <c r="BT650" s="17">
        <f t="shared" ref="BT650" si="5571">+BS650*2</f>
        <v>0</v>
      </c>
      <c r="BU650" s="294"/>
      <c r="BV650" s="294">
        <v>1</v>
      </c>
      <c r="BW650" s="294"/>
      <c r="BX650" s="294"/>
      <c r="BY650" s="294"/>
      <c r="BZ650" s="294"/>
      <c r="CA650" s="294"/>
      <c r="CB650" s="294"/>
      <c r="CC650" s="294"/>
      <c r="CD650" s="1"/>
      <c r="CE650" s="1"/>
      <c r="CF650" s="1"/>
      <c r="CG650" s="294"/>
      <c r="CH650" s="1">
        <v>1</v>
      </c>
      <c r="CI650" s="1"/>
      <c r="CJ650" s="1"/>
      <c r="CK650" s="383"/>
      <c r="CL650" s="383"/>
      <c r="CM650" s="383"/>
      <c r="CN650" s="1">
        <f t="shared" si="5511"/>
        <v>0</v>
      </c>
      <c r="CO650" s="1">
        <f t="shared" si="5512"/>
        <v>0</v>
      </c>
      <c r="CP650" s="20">
        <f t="shared" si="5513"/>
        <v>2.5</v>
      </c>
      <c r="CQ650" s="351"/>
      <c r="CR650" s="299">
        <f t="shared" si="5514"/>
        <v>1</v>
      </c>
      <c r="CS650" s="294"/>
      <c r="CT650" s="294">
        <v>1</v>
      </c>
      <c r="CU650" s="1"/>
      <c r="CV650" s="1"/>
      <c r="CW650" s="1">
        <v>3</v>
      </c>
      <c r="CX650" s="1"/>
      <c r="CY650" s="1">
        <v>1</v>
      </c>
      <c r="CZ650" s="294">
        <v>10</v>
      </c>
      <c r="DA650" s="17">
        <f t="shared" ref="DA650" si="5572">+CY650</f>
        <v>1</v>
      </c>
      <c r="DB650" s="359">
        <f t="shared" si="5302"/>
        <v>11</v>
      </c>
      <c r="DC650" s="359">
        <f t="shared" si="5303"/>
        <v>4</v>
      </c>
      <c r="DD650" s="294"/>
      <c r="DE650" s="294">
        <v>7</v>
      </c>
      <c r="DF650" s="294"/>
      <c r="DG650" s="294"/>
      <c r="DH650" s="294">
        <f>3*4</f>
        <v>12</v>
      </c>
      <c r="DI650" s="294">
        <v>4</v>
      </c>
      <c r="DJ650" s="294"/>
      <c r="DK650" s="294"/>
      <c r="DL650" s="294"/>
      <c r="DM650" s="294"/>
      <c r="DN650" s="294"/>
      <c r="DO650" s="1"/>
      <c r="DP650" s="1"/>
      <c r="DQ650" s="17">
        <f t="shared" si="5515"/>
        <v>0</v>
      </c>
      <c r="DR650" s="17">
        <f t="shared" si="5516"/>
        <v>0</v>
      </c>
      <c r="DS650" s="17">
        <f t="shared" si="5517"/>
        <v>0</v>
      </c>
      <c r="DT650" s="17">
        <f t="shared" si="5550"/>
        <v>0</v>
      </c>
      <c r="DU650" s="17">
        <f t="shared" si="5518"/>
        <v>0</v>
      </c>
      <c r="DV650" s="17">
        <f t="shared" si="5519"/>
        <v>0</v>
      </c>
      <c r="DW650" s="1"/>
      <c r="DX650" s="1"/>
      <c r="DY650" s="20">
        <f t="shared" si="5520"/>
        <v>0</v>
      </c>
      <c r="DZ650" s="20">
        <f t="shared" si="5551"/>
        <v>0</v>
      </c>
      <c r="EA650" s="20">
        <f t="shared" si="5521"/>
        <v>0</v>
      </c>
      <c r="EB650" s="20">
        <f t="shared" si="5522"/>
        <v>0</v>
      </c>
      <c r="EC650" s="18">
        <f t="shared" si="5523"/>
        <v>0</v>
      </c>
      <c r="ED650" s="19">
        <f t="shared" ref="ED650" si="5573">+IF(EC650&lt;&gt;0,EC650*3,0)</f>
        <v>0</v>
      </c>
      <c r="EE650" s="19">
        <f t="shared" si="5524"/>
        <v>3</v>
      </c>
      <c r="EF650" s="1">
        <f t="shared" si="5525"/>
        <v>4</v>
      </c>
      <c r="EG650" s="18">
        <f t="shared" si="5553"/>
        <v>5</v>
      </c>
      <c r="EH650" s="341"/>
      <c r="EI650" s="294"/>
      <c r="EJ650" s="294"/>
      <c r="EK650" s="294"/>
      <c r="EL650" s="19">
        <v>1</v>
      </c>
      <c r="EM650" s="19"/>
      <c r="EN650" s="19"/>
      <c r="EO650" s="366"/>
      <c r="EP650" s="366"/>
      <c r="EQ650" s="374">
        <v>2</v>
      </c>
      <c r="ER650" s="374"/>
      <c r="ES650" s="374"/>
      <c r="ET650" s="374"/>
      <c r="EU650" s="18">
        <f t="shared" si="5526"/>
        <v>12</v>
      </c>
      <c r="EV650" s="18">
        <f t="shared" si="5320"/>
        <v>2</v>
      </c>
      <c r="EW650" s="341">
        <v>1</v>
      </c>
      <c r="EX650" s="341"/>
      <c r="EY650" s="341">
        <v>5</v>
      </c>
      <c r="EZ650" s="365">
        <f t="shared" si="5327"/>
        <v>0</v>
      </c>
      <c r="FA650" s="294"/>
      <c r="FB650" s="294"/>
      <c r="FC650" s="294"/>
      <c r="FD650" s="300"/>
      <c r="FE650" s="300"/>
      <c r="FF650" s="300"/>
      <c r="FG650" s="300"/>
      <c r="FH650" s="300"/>
      <c r="FI650" s="300"/>
      <c r="FJ650" s="300">
        <f>F650</f>
        <v>25</v>
      </c>
      <c r="FK650" s="294"/>
      <c r="FL650" s="294"/>
      <c r="FM650" s="294"/>
      <c r="FN650" s="294"/>
      <c r="FO650" s="294"/>
      <c r="FP650" s="20">
        <f t="shared" si="5328"/>
        <v>0</v>
      </c>
      <c r="FQ650" s="20">
        <f t="shared" si="5527"/>
        <v>7</v>
      </c>
      <c r="FR650" s="20">
        <f t="shared" si="5528"/>
        <v>0</v>
      </c>
      <c r="FS650" s="20">
        <f t="shared" si="5529"/>
        <v>0</v>
      </c>
      <c r="FT650" s="20">
        <f t="shared" si="5530"/>
        <v>0</v>
      </c>
      <c r="FU650" s="20">
        <f t="shared" si="5531"/>
        <v>0</v>
      </c>
      <c r="FV650" s="20">
        <f t="shared" si="5532"/>
        <v>0</v>
      </c>
      <c r="FW650" s="294"/>
    </row>
    <row r="651" spans="1:179" s="301" customFormat="1" ht="27.75" customHeight="1">
      <c r="A651" s="295"/>
      <c r="B651" s="296" t="s">
        <v>700</v>
      </c>
      <c r="C651" s="296" t="s">
        <v>701</v>
      </c>
      <c r="D651" s="48" t="s">
        <v>53</v>
      </c>
      <c r="E651" s="296" t="str">
        <f t="shared" ref="E651" si="5574">D651</f>
        <v>LT7,5</v>
      </c>
      <c r="F651" s="296">
        <v>30</v>
      </c>
      <c r="G651" s="296">
        <f t="shared" ref="G651" si="5575">F651</f>
        <v>30</v>
      </c>
      <c r="H651" s="297"/>
      <c r="I651" s="297"/>
      <c r="J651" s="294"/>
      <c r="K651" s="294"/>
      <c r="L651" s="294"/>
      <c r="M651" s="294"/>
      <c r="N651" s="297"/>
      <c r="O651" s="297"/>
      <c r="P651" s="1"/>
      <c r="Q651" s="16"/>
      <c r="R651" s="1"/>
      <c r="S651" s="294"/>
      <c r="T651" s="294"/>
      <c r="U651" s="294"/>
      <c r="V651" s="294"/>
      <c r="W651" s="294"/>
      <c r="X651" s="294"/>
      <c r="Y651" s="294"/>
      <c r="Z651" s="294"/>
      <c r="AA651" s="294"/>
      <c r="AB651" s="294"/>
      <c r="AC651" s="1">
        <f t="shared" ref="AC651:AC654" si="5576">+IF(S651=1,1,0)+IF(T651=1,1,0)</f>
        <v>0</v>
      </c>
      <c r="AD651" s="1">
        <f t="shared" ref="AD651:AD654" si="5577">+IF(U651=1,1,0)+IF(V651=1,1,0)</f>
        <v>0</v>
      </c>
      <c r="AE651" s="1">
        <f t="shared" ref="AE651:AE654" si="5578">+IF(W651=1,1,0)+IF(X651=1,1,0)</f>
        <v>0</v>
      </c>
      <c r="AF651" s="1">
        <f t="shared" ref="AF651:AF654" si="5579">+IF(Y651=1,1,0)+IF(Z651=1,1,0)</f>
        <v>0</v>
      </c>
      <c r="AG651" s="1">
        <f t="shared" ref="AG651:AG654" si="5580">+IF(AA651=1,1,0)</f>
        <v>0</v>
      </c>
      <c r="AH651" s="1">
        <f t="shared" ref="AH651:AH654" si="5581">+IF(AB651=1,1,0)</f>
        <v>0</v>
      </c>
      <c r="AI651" s="1">
        <f t="shared" ref="AI651:AI654" si="5582">+IF(S651=2,1,0)+IF(T651=2,1,0)</f>
        <v>0</v>
      </c>
      <c r="AJ651" s="1">
        <f t="shared" ref="AJ651:AJ654" si="5583">+IF(U651=2,1,0)+IF(V651=2,1,0)</f>
        <v>0</v>
      </c>
      <c r="AK651" s="1">
        <f t="shared" ref="AK651:AK654" si="5584">+IF(X651=2,1,0)+IF(W651=2,1,0)</f>
        <v>0</v>
      </c>
      <c r="AL651" s="1">
        <f t="shared" ref="AL651:AL654" si="5585">+IF(Y651=2,1,0)+IF(Z651=2,1,0)</f>
        <v>0</v>
      </c>
      <c r="AM651" s="1">
        <f t="shared" ref="AM651:AM654" si="5586">+IF(AA651=2,1,0)</f>
        <v>0</v>
      </c>
      <c r="AN651" s="1">
        <f t="shared" ref="AN651:AN654" si="5587">+IF(AB651=2,1,0)</f>
        <v>0</v>
      </c>
      <c r="AO651" s="294"/>
      <c r="AP651" s="294">
        <f>G651</f>
        <v>30</v>
      </c>
      <c r="AQ651" s="294"/>
      <c r="AR651" s="44"/>
      <c r="AS651" s="298">
        <f t="shared" si="5507"/>
        <v>0</v>
      </c>
      <c r="AT651" s="298">
        <f t="shared" si="5508"/>
        <v>1</v>
      </c>
      <c r="AU651" s="298">
        <f t="shared" si="5509"/>
        <v>0</v>
      </c>
      <c r="AV651" s="298">
        <f t="shared" si="5510"/>
        <v>0</v>
      </c>
      <c r="AW651" s="294"/>
      <c r="AX651" s="294"/>
      <c r="AY651" s="294"/>
      <c r="AZ651" s="294"/>
      <c r="BA651" s="294"/>
      <c r="BB651" s="294"/>
      <c r="BC651" s="294"/>
      <c r="BD651" s="294"/>
      <c r="BE651" s="294"/>
      <c r="BF651" s="294"/>
      <c r="BG651" s="294"/>
      <c r="BH651" s="294"/>
      <c r="BI651" s="294"/>
      <c r="BJ651" s="294"/>
      <c r="BK651" s="294"/>
      <c r="BL651" s="294"/>
      <c r="BM651" s="294"/>
      <c r="BN651" s="294"/>
      <c r="BO651" s="294"/>
      <c r="BP651" s="1"/>
      <c r="BQ651" s="294"/>
      <c r="BR651" s="17">
        <v>1</v>
      </c>
      <c r="BS651" s="1">
        <f t="shared" si="5295"/>
        <v>0</v>
      </c>
      <c r="BT651" s="17">
        <f t="shared" ref="BT651:BT654" si="5588">+BS651*2</f>
        <v>0</v>
      </c>
      <c r="BU651" s="294"/>
      <c r="BV651" s="294">
        <v>1</v>
      </c>
      <c r="BW651" s="294"/>
      <c r="BX651" s="294"/>
      <c r="BY651" s="294"/>
      <c r="BZ651" s="294"/>
      <c r="CA651" s="294"/>
      <c r="CB651" s="294"/>
      <c r="CC651" s="294"/>
      <c r="CD651" s="1"/>
      <c r="CE651" s="1"/>
      <c r="CF651" s="1"/>
      <c r="CG651" s="294"/>
      <c r="CH651" s="1"/>
      <c r="CI651" s="1"/>
      <c r="CJ651" s="1"/>
      <c r="CK651" s="383"/>
      <c r="CL651" s="383"/>
      <c r="CM651" s="383"/>
      <c r="CN651" s="1">
        <f t="shared" si="5511"/>
        <v>0</v>
      </c>
      <c r="CO651" s="1">
        <f t="shared" si="5512"/>
        <v>0</v>
      </c>
      <c r="CP651" s="20">
        <f t="shared" si="5513"/>
        <v>0</v>
      </c>
      <c r="CQ651" s="351"/>
      <c r="CR651" s="299">
        <f t="shared" si="5514"/>
        <v>0</v>
      </c>
      <c r="CS651" s="294"/>
      <c r="CT651" s="294"/>
      <c r="CU651" s="1"/>
      <c r="CV651" s="1"/>
      <c r="CW651" s="1"/>
      <c r="CX651" s="1"/>
      <c r="CY651" s="1"/>
      <c r="CZ651" s="294"/>
      <c r="DA651" s="17">
        <f t="shared" ref="DA651:DA654" si="5589">+CY651</f>
        <v>0</v>
      </c>
      <c r="DB651" s="359">
        <f t="shared" si="5302"/>
        <v>0</v>
      </c>
      <c r="DC651" s="359">
        <f t="shared" si="5303"/>
        <v>0</v>
      </c>
      <c r="DD651" s="294"/>
      <c r="DE651" s="294"/>
      <c r="DF651" s="294"/>
      <c r="DG651" s="294"/>
      <c r="DH651" s="294"/>
      <c r="DI651" s="294"/>
      <c r="DJ651" s="294"/>
      <c r="DK651" s="294"/>
      <c r="DL651" s="294"/>
      <c r="DM651" s="294"/>
      <c r="DN651" s="294"/>
      <c r="DO651" s="1"/>
      <c r="DP651" s="1"/>
      <c r="DQ651" s="17">
        <f t="shared" si="5515"/>
        <v>0</v>
      </c>
      <c r="DR651" s="17">
        <f t="shared" si="5516"/>
        <v>0</v>
      </c>
      <c r="DS651" s="17">
        <f t="shared" si="5517"/>
        <v>0</v>
      </c>
      <c r="DT651" s="17">
        <f t="shared" si="5550"/>
        <v>0</v>
      </c>
      <c r="DU651" s="17">
        <f t="shared" si="5518"/>
        <v>0</v>
      </c>
      <c r="DV651" s="17">
        <f t="shared" si="5519"/>
        <v>0</v>
      </c>
      <c r="DW651" s="1"/>
      <c r="DX651" s="1"/>
      <c r="DY651" s="20">
        <f t="shared" si="5520"/>
        <v>0</v>
      </c>
      <c r="DZ651" s="20">
        <f t="shared" si="5551"/>
        <v>0</v>
      </c>
      <c r="EA651" s="20">
        <f t="shared" si="5521"/>
        <v>0</v>
      </c>
      <c r="EB651" s="20">
        <f t="shared" si="5522"/>
        <v>0</v>
      </c>
      <c r="EC651" s="18">
        <f t="shared" si="5523"/>
        <v>0</v>
      </c>
      <c r="ED651" s="19">
        <f t="shared" ref="ED651:ED654" si="5590">+IF(EC651&lt;&gt;0,EC651*3,0)</f>
        <v>0</v>
      </c>
      <c r="EE651" s="19">
        <f t="shared" si="5524"/>
        <v>0</v>
      </c>
      <c r="EF651" s="1">
        <f t="shared" si="5525"/>
        <v>0</v>
      </c>
      <c r="EG651" s="18">
        <f t="shared" si="5553"/>
        <v>0</v>
      </c>
      <c r="EH651" s="341"/>
      <c r="EI651" s="294"/>
      <c r="EJ651" s="294"/>
      <c r="EK651" s="294"/>
      <c r="EL651" s="19"/>
      <c r="EM651" s="19"/>
      <c r="EN651" s="19"/>
      <c r="EO651" s="366"/>
      <c r="EP651" s="366"/>
      <c r="EQ651" s="374"/>
      <c r="ER651" s="374"/>
      <c r="ES651" s="374"/>
      <c r="ET651" s="374"/>
      <c r="EU651" s="18">
        <f t="shared" si="5526"/>
        <v>0</v>
      </c>
      <c r="EV651" s="18">
        <f t="shared" si="5320"/>
        <v>0</v>
      </c>
      <c r="EW651" s="341">
        <v>1</v>
      </c>
      <c r="EX651" s="341">
        <v>1</v>
      </c>
      <c r="EY651" s="341"/>
      <c r="EZ651" s="365">
        <f t="shared" si="5327"/>
        <v>0</v>
      </c>
      <c r="FA651" s="294"/>
      <c r="FB651" s="294"/>
      <c r="FC651" s="294"/>
      <c r="FD651" s="300"/>
      <c r="FE651" s="300"/>
      <c r="FF651" s="300"/>
      <c r="FG651" s="300"/>
      <c r="FH651" s="300"/>
      <c r="FI651" s="300"/>
      <c r="FJ651" s="300">
        <f>F651</f>
        <v>30</v>
      </c>
      <c r="FK651" s="294"/>
      <c r="FL651" s="294"/>
      <c r="FM651" s="294"/>
      <c r="FN651" s="294"/>
      <c r="FO651" s="294"/>
      <c r="FP651" s="20">
        <f t="shared" si="5328"/>
        <v>0</v>
      </c>
      <c r="FQ651" s="20">
        <f t="shared" si="5527"/>
        <v>0</v>
      </c>
      <c r="FR651" s="20">
        <f t="shared" si="5528"/>
        <v>0</v>
      </c>
      <c r="FS651" s="20">
        <f t="shared" si="5529"/>
        <v>0</v>
      </c>
      <c r="FT651" s="20">
        <f t="shared" si="5530"/>
        <v>0</v>
      </c>
      <c r="FU651" s="20">
        <f t="shared" si="5531"/>
        <v>0</v>
      </c>
      <c r="FV651" s="20">
        <f t="shared" si="5532"/>
        <v>0</v>
      </c>
      <c r="FW651" s="294"/>
    </row>
    <row r="652" spans="1:179" s="316" customFormat="1" ht="24" customHeight="1">
      <c r="A652" s="302"/>
      <c r="B652" s="41" t="s">
        <v>586</v>
      </c>
      <c r="C652" s="41" t="str">
        <f t="shared" ref="C652:C657" si="5591">B652</f>
        <v>4B</v>
      </c>
      <c r="D652" s="41"/>
      <c r="E652" s="41"/>
      <c r="F652" s="41"/>
      <c r="G652" s="41"/>
      <c r="H652" s="42"/>
      <c r="I652" s="42"/>
      <c r="J652" s="303"/>
      <c r="K652" s="303"/>
      <c r="L652" s="303"/>
      <c r="M652" s="303"/>
      <c r="N652" s="42"/>
      <c r="O652" s="42"/>
      <c r="P652" s="304"/>
      <c r="Q652" s="305"/>
      <c r="R652" s="304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4">
        <f t="shared" si="5576"/>
        <v>0</v>
      </c>
      <c r="AD652" s="304">
        <f t="shared" si="5577"/>
        <v>0</v>
      </c>
      <c r="AE652" s="304">
        <f t="shared" si="5578"/>
        <v>0</v>
      </c>
      <c r="AF652" s="304">
        <f t="shared" si="5579"/>
        <v>0</v>
      </c>
      <c r="AG652" s="304">
        <f t="shared" si="5580"/>
        <v>0</v>
      </c>
      <c r="AH652" s="304">
        <f t="shared" si="5581"/>
        <v>0</v>
      </c>
      <c r="AI652" s="304">
        <f t="shared" si="5582"/>
        <v>0</v>
      </c>
      <c r="AJ652" s="304">
        <f t="shared" si="5583"/>
        <v>0</v>
      </c>
      <c r="AK652" s="304">
        <f t="shared" si="5584"/>
        <v>0</v>
      </c>
      <c r="AL652" s="304">
        <f t="shared" si="5585"/>
        <v>0</v>
      </c>
      <c r="AM652" s="304">
        <f t="shared" si="5586"/>
        <v>0</v>
      </c>
      <c r="AN652" s="304">
        <f t="shared" si="5587"/>
        <v>0</v>
      </c>
      <c r="AO652" s="303"/>
      <c r="AP652" s="303"/>
      <c r="AQ652" s="303"/>
      <c r="AR652" s="303"/>
      <c r="AS652" s="306">
        <f t="shared" si="5507"/>
        <v>0</v>
      </c>
      <c r="AT652" s="306">
        <f t="shared" si="5508"/>
        <v>0</v>
      </c>
      <c r="AU652" s="306">
        <f t="shared" si="5509"/>
        <v>0</v>
      </c>
      <c r="AV652" s="306">
        <f t="shared" si="5510"/>
        <v>0</v>
      </c>
      <c r="AW652" s="303"/>
      <c r="AX652" s="333"/>
      <c r="AY652" s="333"/>
      <c r="AZ652" s="333"/>
      <c r="BA652" s="333"/>
      <c r="BB652" s="333"/>
      <c r="BC652" s="333"/>
      <c r="BD652" s="303"/>
      <c r="BE652" s="303"/>
      <c r="BF652" s="303"/>
      <c r="BG652" s="303"/>
      <c r="BH652" s="303"/>
      <c r="BI652" s="303"/>
      <c r="BJ652" s="303"/>
      <c r="BK652" s="303"/>
      <c r="BL652" s="303"/>
      <c r="BM652" s="303"/>
      <c r="BN652" s="307"/>
      <c r="BO652" s="303"/>
      <c r="BP652" s="304"/>
      <c r="BQ652" s="303"/>
      <c r="BR652" s="17">
        <v>1</v>
      </c>
      <c r="BS652" s="1">
        <f t="shared" si="5295"/>
        <v>0</v>
      </c>
      <c r="BT652" s="308">
        <f t="shared" si="5588"/>
        <v>0</v>
      </c>
      <c r="BU652" s="44">
        <v>8</v>
      </c>
      <c r="BV652" s="303"/>
      <c r="BW652" s="303"/>
      <c r="BX652" s="303"/>
      <c r="BY652" s="303"/>
      <c r="BZ652" s="303"/>
      <c r="CA652" s="303"/>
      <c r="CB652" s="303"/>
      <c r="CC652" s="303"/>
      <c r="CD652" s="309"/>
      <c r="CE652" s="309"/>
      <c r="CF652" s="309"/>
      <c r="CG652" s="303"/>
      <c r="CH652" s="304"/>
      <c r="CI652" s="304"/>
      <c r="CJ652" s="304"/>
      <c r="CK652" s="384"/>
      <c r="CL652" s="384"/>
      <c r="CM652" s="384"/>
      <c r="CN652" s="304">
        <f t="shared" si="5511"/>
        <v>0</v>
      </c>
      <c r="CO652" s="304">
        <f t="shared" si="5512"/>
        <v>0</v>
      </c>
      <c r="CP652" s="310">
        <f t="shared" si="5513"/>
        <v>0</v>
      </c>
      <c r="CQ652" s="352"/>
      <c r="CR652" s="311">
        <f t="shared" si="5514"/>
        <v>0</v>
      </c>
      <c r="CS652" s="303"/>
      <c r="CT652" s="303"/>
      <c r="CU652" s="304"/>
      <c r="CV652" s="304"/>
      <c r="CW652" s="304"/>
      <c r="CX652" s="304"/>
      <c r="CY652" s="304"/>
      <c r="CZ652" s="303"/>
      <c r="DA652" s="308">
        <f t="shared" si="5589"/>
        <v>0</v>
      </c>
      <c r="DB652" s="359">
        <f t="shared" si="5302"/>
        <v>0</v>
      </c>
      <c r="DC652" s="359">
        <f t="shared" si="5303"/>
        <v>0</v>
      </c>
      <c r="DD652" s="303"/>
      <c r="DE652" s="303"/>
      <c r="DF652" s="303"/>
      <c r="DG652" s="303"/>
      <c r="DH652" s="303"/>
      <c r="DI652" s="303"/>
      <c r="DJ652" s="303"/>
      <c r="DK652" s="303"/>
      <c r="DL652" s="303"/>
      <c r="DM652" s="303"/>
      <c r="DN652" s="303"/>
      <c r="DO652" s="304"/>
      <c r="DP652" s="304"/>
      <c r="DQ652" s="308">
        <f t="shared" si="5515"/>
        <v>0</v>
      </c>
      <c r="DR652" s="308">
        <f t="shared" si="5516"/>
        <v>0</v>
      </c>
      <c r="DS652" s="308">
        <f t="shared" si="5517"/>
        <v>0</v>
      </c>
      <c r="DT652" s="308">
        <f t="shared" si="5550"/>
        <v>0</v>
      </c>
      <c r="DU652" s="308">
        <f t="shared" si="5518"/>
        <v>0</v>
      </c>
      <c r="DV652" s="308">
        <f t="shared" si="5519"/>
        <v>0</v>
      </c>
      <c r="DW652" s="304"/>
      <c r="DX652" s="304"/>
      <c r="DY652" s="310">
        <f t="shared" si="5520"/>
        <v>0</v>
      </c>
      <c r="DZ652" s="310">
        <f t="shared" si="5551"/>
        <v>0</v>
      </c>
      <c r="EA652" s="310">
        <f t="shared" si="5521"/>
        <v>0</v>
      </c>
      <c r="EB652" s="310">
        <f t="shared" si="5522"/>
        <v>0</v>
      </c>
      <c r="EC652" s="312">
        <f t="shared" si="5523"/>
        <v>0</v>
      </c>
      <c r="ED652" s="313">
        <f t="shared" si="5590"/>
        <v>0</v>
      </c>
      <c r="EE652" s="313">
        <f t="shared" si="5524"/>
        <v>0</v>
      </c>
      <c r="EF652" s="304">
        <f t="shared" si="5525"/>
        <v>0</v>
      </c>
      <c r="EG652" s="312">
        <f t="shared" si="5553"/>
        <v>0</v>
      </c>
      <c r="EH652" s="344"/>
      <c r="EI652" s="303"/>
      <c r="EJ652" s="303"/>
      <c r="EK652" s="303"/>
      <c r="EL652" s="314"/>
      <c r="EM652" s="314"/>
      <c r="EN652" s="314"/>
      <c r="EO652" s="368"/>
      <c r="EP652" s="368"/>
      <c r="EQ652" s="375"/>
      <c r="ER652" s="375"/>
      <c r="ES652" s="375"/>
      <c r="ET652" s="375"/>
      <c r="EU652" s="18">
        <f t="shared" si="5526"/>
        <v>0</v>
      </c>
      <c r="EV652" s="18">
        <f t="shared" si="5320"/>
        <v>0</v>
      </c>
      <c r="EW652" s="344"/>
      <c r="EX652" s="344"/>
      <c r="EY652" s="344"/>
      <c r="EZ652" s="365">
        <f t="shared" si="5327"/>
        <v>0</v>
      </c>
      <c r="FA652" s="303"/>
      <c r="FB652" s="303"/>
      <c r="FC652" s="303"/>
      <c r="FD652" s="315"/>
      <c r="FE652" s="315"/>
      <c r="FF652" s="315"/>
      <c r="FG652" s="337"/>
      <c r="FH652" s="315"/>
      <c r="FI652" s="315"/>
      <c r="FJ652" s="315"/>
      <c r="FK652" s="303"/>
      <c r="FL652" s="303"/>
      <c r="FM652" s="303"/>
      <c r="FN652" s="303"/>
      <c r="FO652" s="333"/>
      <c r="FP652" s="20">
        <f t="shared" si="5328"/>
        <v>0</v>
      </c>
      <c r="FQ652" s="310">
        <f t="shared" si="5527"/>
        <v>0</v>
      </c>
      <c r="FR652" s="310">
        <f t="shared" si="5528"/>
        <v>0</v>
      </c>
      <c r="FS652" s="310">
        <f t="shared" si="5529"/>
        <v>0</v>
      </c>
      <c r="FT652" s="310">
        <f t="shared" si="5530"/>
        <v>0</v>
      </c>
      <c r="FU652" s="310">
        <f t="shared" si="5531"/>
        <v>0</v>
      </c>
      <c r="FV652" s="310">
        <f t="shared" si="5532"/>
        <v>0</v>
      </c>
      <c r="FW652" s="303"/>
    </row>
    <row r="653" spans="1:179" s="301" customFormat="1" ht="27.75" customHeight="1">
      <c r="A653" s="295"/>
      <c r="B653" s="296" t="s">
        <v>702</v>
      </c>
      <c r="C653" s="296" t="str">
        <f t="shared" si="5591"/>
        <v>4B.1</v>
      </c>
      <c r="D653" s="48" t="s">
        <v>53</v>
      </c>
      <c r="E653" s="296" t="str">
        <f t="shared" ref="E653:E654" si="5592">D653</f>
        <v>LT7,5</v>
      </c>
      <c r="F653" s="296">
        <v>39</v>
      </c>
      <c r="G653" s="296">
        <f t="shared" ref="G653:G654" si="5593">F653</f>
        <v>39</v>
      </c>
      <c r="H653" s="297"/>
      <c r="I653" s="297"/>
      <c r="J653" s="294"/>
      <c r="K653" s="294"/>
      <c r="L653" s="294"/>
      <c r="M653" s="294"/>
      <c r="N653" s="297"/>
      <c r="O653" s="297"/>
      <c r="P653" s="1"/>
      <c r="Q653" s="16"/>
      <c r="R653" s="1"/>
      <c r="S653" s="294"/>
      <c r="T653" s="294"/>
      <c r="U653" s="294"/>
      <c r="V653" s="294"/>
      <c r="W653" s="294"/>
      <c r="X653" s="294"/>
      <c r="Y653" s="294"/>
      <c r="Z653" s="294"/>
      <c r="AA653" s="294"/>
      <c r="AB653" s="294"/>
      <c r="AC653" s="1">
        <f t="shared" si="5576"/>
        <v>0</v>
      </c>
      <c r="AD653" s="1">
        <f t="shared" si="5577"/>
        <v>0</v>
      </c>
      <c r="AE653" s="1">
        <f t="shared" si="5578"/>
        <v>0</v>
      </c>
      <c r="AF653" s="1">
        <f t="shared" si="5579"/>
        <v>0</v>
      </c>
      <c r="AG653" s="1">
        <f t="shared" si="5580"/>
        <v>0</v>
      </c>
      <c r="AH653" s="1">
        <f t="shared" si="5581"/>
        <v>0</v>
      </c>
      <c r="AI653" s="1">
        <f t="shared" si="5582"/>
        <v>0</v>
      </c>
      <c r="AJ653" s="1">
        <f t="shared" si="5583"/>
        <v>0</v>
      </c>
      <c r="AK653" s="1">
        <f t="shared" si="5584"/>
        <v>0</v>
      </c>
      <c r="AL653" s="1">
        <f t="shared" si="5585"/>
        <v>0</v>
      </c>
      <c r="AM653" s="1">
        <f t="shared" si="5586"/>
        <v>0</v>
      </c>
      <c r="AN653" s="1">
        <f t="shared" si="5587"/>
        <v>0</v>
      </c>
      <c r="AO653" s="294"/>
      <c r="AP653" s="294">
        <f>G653</f>
        <v>39</v>
      </c>
      <c r="AQ653" s="294"/>
      <c r="AR653" s="44"/>
      <c r="AS653" s="298">
        <f t="shared" si="5507"/>
        <v>0</v>
      </c>
      <c r="AT653" s="298">
        <f t="shared" si="5508"/>
        <v>1</v>
      </c>
      <c r="AU653" s="298">
        <f t="shared" si="5509"/>
        <v>0</v>
      </c>
      <c r="AV653" s="298">
        <f t="shared" si="5510"/>
        <v>0</v>
      </c>
      <c r="AW653" s="294"/>
      <c r="AX653" s="294"/>
      <c r="AY653" s="294"/>
      <c r="AZ653" s="294"/>
      <c r="BA653" s="294"/>
      <c r="BB653" s="294"/>
      <c r="BC653" s="294"/>
      <c r="BD653" s="294"/>
      <c r="BE653" s="294"/>
      <c r="BF653" s="294"/>
      <c r="BG653" s="294"/>
      <c r="BH653" s="294"/>
      <c r="BI653" s="294">
        <v>1</v>
      </c>
      <c r="BJ653" s="294"/>
      <c r="BK653" s="294"/>
      <c r="BL653" s="294"/>
      <c r="BM653" s="294"/>
      <c r="BN653" s="294"/>
      <c r="BO653" s="294"/>
      <c r="BP653" s="1"/>
      <c r="BQ653" s="294"/>
      <c r="BR653" s="17">
        <v>2</v>
      </c>
      <c r="BS653" s="1">
        <f t="shared" si="5295"/>
        <v>0</v>
      </c>
      <c r="BT653" s="17">
        <f t="shared" si="5588"/>
        <v>0</v>
      </c>
      <c r="BU653" s="294"/>
      <c r="BV653" s="294">
        <v>1</v>
      </c>
      <c r="BW653" s="294"/>
      <c r="BX653" s="294"/>
      <c r="BY653" s="294"/>
      <c r="BZ653" s="294"/>
      <c r="CA653" s="294"/>
      <c r="CB653" s="294"/>
      <c r="CC653" s="294"/>
      <c r="CD653" s="1"/>
      <c r="CE653" s="1"/>
      <c r="CF653" s="1"/>
      <c r="CG653" s="294"/>
      <c r="CH653" s="1">
        <v>1</v>
      </c>
      <c r="CI653" s="1"/>
      <c r="CJ653" s="1"/>
      <c r="CK653" s="383"/>
      <c r="CL653" s="383"/>
      <c r="CM653" s="383"/>
      <c r="CN653" s="1">
        <f t="shared" si="5511"/>
        <v>0</v>
      </c>
      <c r="CO653" s="1">
        <f t="shared" si="5512"/>
        <v>0</v>
      </c>
      <c r="CP653" s="20">
        <f t="shared" si="5513"/>
        <v>2.5</v>
      </c>
      <c r="CQ653" s="351"/>
      <c r="CR653" s="299">
        <f t="shared" si="5514"/>
        <v>1</v>
      </c>
      <c r="CS653" s="294"/>
      <c r="CT653" s="294"/>
      <c r="CU653" s="1"/>
      <c r="CV653" s="1"/>
      <c r="CW653" s="1">
        <v>1</v>
      </c>
      <c r="CX653" s="1"/>
      <c r="CY653" s="1">
        <v>1</v>
      </c>
      <c r="CZ653" s="294">
        <v>4</v>
      </c>
      <c r="DA653" s="17">
        <f t="shared" si="5589"/>
        <v>1</v>
      </c>
      <c r="DB653" s="359">
        <f t="shared" si="5302"/>
        <v>5</v>
      </c>
      <c r="DC653" s="359">
        <f t="shared" si="5303"/>
        <v>2</v>
      </c>
      <c r="DD653" s="294"/>
      <c r="DE653" s="294"/>
      <c r="DF653" s="294"/>
      <c r="DG653" s="294"/>
      <c r="DH653" s="294">
        <v>4</v>
      </c>
      <c r="DI653" s="294">
        <v>4</v>
      </c>
      <c r="DJ653" s="294"/>
      <c r="DK653" s="294"/>
      <c r="DL653" s="294"/>
      <c r="DM653" s="294"/>
      <c r="DN653" s="294"/>
      <c r="DO653" s="1"/>
      <c r="DP653" s="1"/>
      <c r="DQ653" s="17">
        <f t="shared" si="5515"/>
        <v>0</v>
      </c>
      <c r="DR653" s="17">
        <f t="shared" si="5516"/>
        <v>0</v>
      </c>
      <c r="DS653" s="17">
        <f t="shared" si="5517"/>
        <v>0</v>
      </c>
      <c r="DT653" s="17">
        <f t="shared" si="5550"/>
        <v>0</v>
      </c>
      <c r="DU653" s="17">
        <f t="shared" si="5518"/>
        <v>0</v>
      </c>
      <c r="DV653" s="17">
        <f t="shared" si="5519"/>
        <v>0</v>
      </c>
      <c r="DW653" s="1"/>
      <c r="DX653" s="1"/>
      <c r="DY653" s="20">
        <f t="shared" si="5520"/>
        <v>0</v>
      </c>
      <c r="DZ653" s="20">
        <f t="shared" si="5551"/>
        <v>0</v>
      </c>
      <c r="EA653" s="20">
        <f t="shared" si="5521"/>
        <v>0</v>
      </c>
      <c r="EB653" s="20">
        <f t="shared" si="5522"/>
        <v>0</v>
      </c>
      <c r="EC653" s="18">
        <f t="shared" si="5523"/>
        <v>1</v>
      </c>
      <c r="ED653" s="19">
        <f t="shared" si="5590"/>
        <v>3</v>
      </c>
      <c r="EE653" s="19">
        <f t="shared" si="5524"/>
        <v>0</v>
      </c>
      <c r="EF653" s="1">
        <f t="shared" si="5525"/>
        <v>0</v>
      </c>
      <c r="EG653" s="18">
        <f t="shared" si="5553"/>
        <v>5</v>
      </c>
      <c r="EH653" s="341"/>
      <c r="EI653" s="294"/>
      <c r="EJ653" s="294"/>
      <c r="EK653" s="294"/>
      <c r="EL653" s="19">
        <v>1</v>
      </c>
      <c r="EM653" s="19"/>
      <c r="EN653" s="19"/>
      <c r="EO653" s="366"/>
      <c r="EP653" s="366"/>
      <c r="EQ653" s="374"/>
      <c r="ER653" s="374"/>
      <c r="ES653" s="374"/>
      <c r="ET653" s="374"/>
      <c r="EU653" s="18">
        <f t="shared" si="5526"/>
        <v>6</v>
      </c>
      <c r="EV653" s="18">
        <f t="shared" si="5320"/>
        <v>2</v>
      </c>
      <c r="EW653" s="341">
        <v>1</v>
      </c>
      <c r="EX653" s="341"/>
      <c r="EY653" s="341">
        <v>4</v>
      </c>
      <c r="EZ653" s="365">
        <f t="shared" si="5327"/>
        <v>0</v>
      </c>
      <c r="FA653" s="294"/>
      <c r="FB653" s="294"/>
      <c r="FC653" s="294"/>
      <c r="FD653" s="300"/>
      <c r="FE653" s="300"/>
      <c r="FF653" s="300"/>
      <c r="FG653" s="300"/>
      <c r="FH653" s="300"/>
      <c r="FI653" s="300"/>
      <c r="FJ653" s="300">
        <f>F653</f>
        <v>39</v>
      </c>
      <c r="FK653" s="294"/>
      <c r="FL653" s="294"/>
      <c r="FM653" s="294"/>
      <c r="FN653" s="294"/>
      <c r="FO653" s="294"/>
      <c r="FP653" s="20">
        <f t="shared" si="5328"/>
        <v>0</v>
      </c>
      <c r="FQ653" s="20">
        <f t="shared" si="5527"/>
        <v>0</v>
      </c>
      <c r="FR653" s="20">
        <f t="shared" si="5528"/>
        <v>0</v>
      </c>
      <c r="FS653" s="20">
        <f t="shared" si="5529"/>
        <v>0</v>
      </c>
      <c r="FT653" s="20">
        <f t="shared" si="5530"/>
        <v>0</v>
      </c>
      <c r="FU653" s="20">
        <f t="shared" si="5531"/>
        <v>0</v>
      </c>
      <c r="FV653" s="20">
        <f t="shared" si="5532"/>
        <v>0</v>
      </c>
      <c r="FW653" s="294"/>
    </row>
    <row r="654" spans="1:179" s="301" customFormat="1" ht="27.75" customHeight="1">
      <c r="A654" s="295"/>
      <c r="B654" s="296" t="s">
        <v>703</v>
      </c>
      <c r="C654" s="296" t="str">
        <f t="shared" si="5591"/>
        <v>4B.2</v>
      </c>
      <c r="D654" s="48" t="s">
        <v>53</v>
      </c>
      <c r="E654" s="296" t="str">
        <f t="shared" si="5592"/>
        <v>LT7,5</v>
      </c>
      <c r="F654" s="296">
        <v>32</v>
      </c>
      <c r="G654" s="296">
        <f t="shared" si="5593"/>
        <v>32</v>
      </c>
      <c r="H654" s="297"/>
      <c r="I654" s="297"/>
      <c r="J654" s="294"/>
      <c r="K654" s="294"/>
      <c r="L654" s="294"/>
      <c r="M654" s="294"/>
      <c r="N654" s="297"/>
      <c r="O654" s="297"/>
      <c r="P654" s="1"/>
      <c r="Q654" s="16"/>
      <c r="R654" s="1"/>
      <c r="S654" s="294"/>
      <c r="T654" s="294"/>
      <c r="U654" s="294"/>
      <c r="V654" s="294"/>
      <c r="W654" s="294"/>
      <c r="X654" s="294"/>
      <c r="Y654" s="294"/>
      <c r="Z654" s="294"/>
      <c r="AA654" s="294"/>
      <c r="AB654" s="294"/>
      <c r="AC654" s="1">
        <f t="shared" si="5576"/>
        <v>0</v>
      </c>
      <c r="AD654" s="1">
        <f t="shared" si="5577"/>
        <v>0</v>
      </c>
      <c r="AE654" s="1">
        <f t="shared" si="5578"/>
        <v>0</v>
      </c>
      <c r="AF654" s="1">
        <f t="shared" si="5579"/>
        <v>0</v>
      </c>
      <c r="AG654" s="1">
        <f t="shared" si="5580"/>
        <v>0</v>
      </c>
      <c r="AH654" s="1">
        <f t="shared" si="5581"/>
        <v>0</v>
      </c>
      <c r="AI654" s="1">
        <f t="shared" si="5582"/>
        <v>0</v>
      </c>
      <c r="AJ654" s="1">
        <f t="shared" si="5583"/>
        <v>0</v>
      </c>
      <c r="AK654" s="1">
        <f t="shared" si="5584"/>
        <v>0</v>
      </c>
      <c r="AL654" s="1">
        <f t="shared" si="5585"/>
        <v>0</v>
      </c>
      <c r="AM654" s="1">
        <f t="shared" si="5586"/>
        <v>0</v>
      </c>
      <c r="AN654" s="1">
        <f t="shared" si="5587"/>
        <v>0</v>
      </c>
      <c r="AO654" s="294"/>
      <c r="AP654" s="294">
        <f>G654</f>
        <v>32</v>
      </c>
      <c r="AQ654" s="294"/>
      <c r="AR654" s="44"/>
      <c r="AS654" s="298">
        <f t="shared" si="5507"/>
        <v>0</v>
      </c>
      <c r="AT654" s="298">
        <f t="shared" si="5508"/>
        <v>1</v>
      </c>
      <c r="AU654" s="298">
        <f t="shared" si="5509"/>
        <v>0</v>
      </c>
      <c r="AV654" s="298">
        <f t="shared" si="5510"/>
        <v>0</v>
      </c>
      <c r="AW654" s="294"/>
      <c r="AX654" s="294"/>
      <c r="AY654" s="294"/>
      <c r="AZ654" s="294"/>
      <c r="BA654" s="294"/>
      <c r="BB654" s="294"/>
      <c r="BC654" s="294"/>
      <c r="BD654" s="294"/>
      <c r="BE654" s="294"/>
      <c r="BF654" s="294"/>
      <c r="BG654" s="294"/>
      <c r="BH654" s="294"/>
      <c r="BI654" s="294">
        <v>1</v>
      </c>
      <c r="BJ654" s="294"/>
      <c r="BK654" s="294"/>
      <c r="BL654" s="294"/>
      <c r="BM654" s="294"/>
      <c r="BN654" s="294"/>
      <c r="BO654" s="294"/>
      <c r="BP654" s="1"/>
      <c r="BQ654" s="294"/>
      <c r="BR654" s="17">
        <v>2</v>
      </c>
      <c r="BS654" s="1">
        <f t="shared" si="5295"/>
        <v>0</v>
      </c>
      <c r="BT654" s="17">
        <f t="shared" si="5588"/>
        <v>0</v>
      </c>
      <c r="BU654" s="294"/>
      <c r="BV654" s="294">
        <v>1</v>
      </c>
      <c r="BW654" s="294"/>
      <c r="BX654" s="294"/>
      <c r="BY654" s="294"/>
      <c r="BZ654" s="294"/>
      <c r="CA654" s="294"/>
      <c r="CB654" s="294"/>
      <c r="CC654" s="294"/>
      <c r="CD654" s="1"/>
      <c r="CE654" s="1"/>
      <c r="CF654" s="1"/>
      <c r="CG654" s="294"/>
      <c r="CH654" s="1">
        <v>1</v>
      </c>
      <c r="CI654" s="1"/>
      <c r="CJ654" s="1"/>
      <c r="CK654" s="383"/>
      <c r="CL654" s="383"/>
      <c r="CM654" s="383"/>
      <c r="CN654" s="1">
        <f t="shared" si="5511"/>
        <v>0</v>
      </c>
      <c r="CO654" s="1">
        <f t="shared" si="5512"/>
        <v>0</v>
      </c>
      <c r="CP654" s="20">
        <f t="shared" si="5513"/>
        <v>2.5</v>
      </c>
      <c r="CQ654" s="351"/>
      <c r="CR654" s="299">
        <f t="shared" si="5514"/>
        <v>1</v>
      </c>
      <c r="CS654" s="294"/>
      <c r="CT654" s="294"/>
      <c r="CU654" s="1"/>
      <c r="CV654" s="1"/>
      <c r="CW654" s="1">
        <v>1</v>
      </c>
      <c r="CX654" s="1"/>
      <c r="CY654" s="1">
        <v>1</v>
      </c>
      <c r="CZ654" s="294">
        <v>3</v>
      </c>
      <c r="DA654" s="17">
        <f t="shared" si="5589"/>
        <v>1</v>
      </c>
      <c r="DB654" s="359">
        <f t="shared" si="5302"/>
        <v>4</v>
      </c>
      <c r="DC654" s="359">
        <f t="shared" si="5303"/>
        <v>2</v>
      </c>
      <c r="DD654" s="294"/>
      <c r="DE654" s="294"/>
      <c r="DF654" s="294"/>
      <c r="DG654" s="294"/>
      <c r="DH654" s="294">
        <v>4</v>
      </c>
      <c r="DI654" s="294">
        <v>4</v>
      </c>
      <c r="DJ654" s="294"/>
      <c r="DK654" s="294"/>
      <c r="DL654" s="294"/>
      <c r="DM654" s="294"/>
      <c r="DN654" s="294"/>
      <c r="DO654" s="1"/>
      <c r="DP654" s="1"/>
      <c r="DQ654" s="17">
        <f t="shared" si="5515"/>
        <v>0</v>
      </c>
      <c r="DR654" s="17">
        <f t="shared" si="5516"/>
        <v>0</v>
      </c>
      <c r="DS654" s="17">
        <f t="shared" si="5517"/>
        <v>0</v>
      </c>
      <c r="DT654" s="17">
        <f t="shared" si="5550"/>
        <v>0</v>
      </c>
      <c r="DU654" s="17">
        <f t="shared" si="5518"/>
        <v>0</v>
      </c>
      <c r="DV654" s="17">
        <f t="shared" si="5519"/>
        <v>0</v>
      </c>
      <c r="DW654" s="1"/>
      <c r="DX654" s="1"/>
      <c r="DY654" s="20">
        <f t="shared" si="5520"/>
        <v>0</v>
      </c>
      <c r="DZ654" s="20">
        <f t="shared" si="5551"/>
        <v>0</v>
      </c>
      <c r="EA654" s="20">
        <f t="shared" si="5521"/>
        <v>0</v>
      </c>
      <c r="EB654" s="20">
        <f t="shared" si="5522"/>
        <v>0</v>
      </c>
      <c r="EC654" s="18">
        <f t="shared" si="5523"/>
        <v>1</v>
      </c>
      <c r="ED654" s="19">
        <f t="shared" si="5590"/>
        <v>3</v>
      </c>
      <c r="EE654" s="19">
        <f t="shared" si="5524"/>
        <v>0</v>
      </c>
      <c r="EF654" s="1">
        <f t="shared" si="5525"/>
        <v>0</v>
      </c>
      <c r="EG654" s="18">
        <f t="shared" si="5553"/>
        <v>5</v>
      </c>
      <c r="EH654" s="341"/>
      <c r="EI654" s="294"/>
      <c r="EJ654" s="294"/>
      <c r="EK654" s="294"/>
      <c r="EL654" s="19">
        <v>1</v>
      </c>
      <c r="EM654" s="19"/>
      <c r="EN654" s="19"/>
      <c r="EO654" s="366"/>
      <c r="EP654" s="366"/>
      <c r="EQ654" s="374"/>
      <c r="ER654" s="374"/>
      <c r="ES654" s="374"/>
      <c r="ET654" s="374"/>
      <c r="EU654" s="18">
        <f t="shared" si="5526"/>
        <v>5</v>
      </c>
      <c r="EV654" s="18">
        <f t="shared" si="5320"/>
        <v>2</v>
      </c>
      <c r="EW654" s="341">
        <v>2</v>
      </c>
      <c r="EX654" s="341">
        <v>2</v>
      </c>
      <c r="EY654" s="341">
        <v>4</v>
      </c>
      <c r="EZ654" s="365">
        <f t="shared" si="5327"/>
        <v>0</v>
      </c>
      <c r="FA654" s="294"/>
      <c r="FB654" s="294"/>
      <c r="FC654" s="294"/>
      <c r="FD654" s="300"/>
      <c r="FE654" s="300"/>
      <c r="FF654" s="300"/>
      <c r="FG654" s="300"/>
      <c r="FH654" s="300"/>
      <c r="FI654" s="300"/>
      <c r="FJ654" s="300">
        <f>F654</f>
        <v>32</v>
      </c>
      <c r="FK654" s="294"/>
      <c r="FL654" s="294"/>
      <c r="FM654" s="294"/>
      <c r="FN654" s="294"/>
      <c r="FO654" s="294"/>
      <c r="FP654" s="20">
        <f t="shared" si="5328"/>
        <v>0</v>
      </c>
      <c r="FQ654" s="20">
        <f t="shared" si="5527"/>
        <v>0</v>
      </c>
      <c r="FR654" s="20">
        <f t="shared" si="5528"/>
        <v>0</v>
      </c>
      <c r="FS654" s="20">
        <f t="shared" si="5529"/>
        <v>0</v>
      </c>
      <c r="FT654" s="20">
        <f t="shared" si="5530"/>
        <v>0</v>
      </c>
      <c r="FU654" s="20">
        <f t="shared" si="5531"/>
        <v>0</v>
      </c>
      <c r="FV654" s="20">
        <f t="shared" si="5532"/>
        <v>0</v>
      </c>
      <c r="FW654" s="294"/>
    </row>
    <row r="655" spans="1:179" s="301" customFormat="1" ht="27.75" customHeight="1">
      <c r="A655" s="295"/>
      <c r="B655" s="296" t="s">
        <v>704</v>
      </c>
      <c r="C655" s="296" t="str">
        <f t="shared" si="5591"/>
        <v>4B.3</v>
      </c>
      <c r="D655" s="48" t="s">
        <v>53</v>
      </c>
      <c r="E655" s="296" t="str">
        <f t="shared" ref="E655" si="5594">D655</f>
        <v>LT7,5</v>
      </c>
      <c r="F655" s="296">
        <v>38</v>
      </c>
      <c r="G655" s="296">
        <f t="shared" ref="G655" si="5595">F655</f>
        <v>38</v>
      </c>
      <c r="H655" s="297"/>
      <c r="I655" s="297"/>
      <c r="J655" s="294"/>
      <c r="K655" s="294"/>
      <c r="L655" s="294"/>
      <c r="M655" s="294"/>
      <c r="N655" s="297"/>
      <c r="O655" s="297"/>
      <c r="P655" s="1"/>
      <c r="Q655" s="16"/>
      <c r="R655" s="1"/>
      <c r="S655" s="294"/>
      <c r="T655" s="294"/>
      <c r="U655" s="294"/>
      <c r="V655" s="294"/>
      <c r="W655" s="294"/>
      <c r="X655" s="294"/>
      <c r="Y655" s="294"/>
      <c r="Z655" s="294"/>
      <c r="AA655" s="294"/>
      <c r="AB655" s="294"/>
      <c r="AC655" s="1">
        <f t="shared" ref="AC655" si="5596">+IF(S655=1,1,0)+IF(T655=1,1,0)</f>
        <v>0</v>
      </c>
      <c r="AD655" s="1">
        <f t="shared" ref="AD655" si="5597">+IF(U655=1,1,0)+IF(V655=1,1,0)</f>
        <v>0</v>
      </c>
      <c r="AE655" s="1">
        <f t="shared" ref="AE655" si="5598">+IF(W655=1,1,0)+IF(X655=1,1,0)</f>
        <v>0</v>
      </c>
      <c r="AF655" s="1">
        <f t="shared" ref="AF655" si="5599">+IF(Y655=1,1,0)+IF(Z655=1,1,0)</f>
        <v>0</v>
      </c>
      <c r="AG655" s="1">
        <f t="shared" ref="AG655" si="5600">+IF(AA655=1,1,0)</f>
        <v>0</v>
      </c>
      <c r="AH655" s="1">
        <f t="shared" ref="AH655" si="5601">+IF(AB655=1,1,0)</f>
        <v>0</v>
      </c>
      <c r="AI655" s="1">
        <f t="shared" ref="AI655" si="5602">+IF(S655=2,1,0)+IF(T655=2,1,0)</f>
        <v>0</v>
      </c>
      <c r="AJ655" s="1">
        <f t="shared" ref="AJ655" si="5603">+IF(U655=2,1,0)+IF(V655=2,1,0)</f>
        <v>0</v>
      </c>
      <c r="AK655" s="1">
        <f t="shared" ref="AK655" si="5604">+IF(X655=2,1,0)+IF(W655=2,1,0)</f>
        <v>0</v>
      </c>
      <c r="AL655" s="1">
        <f t="shared" ref="AL655" si="5605">+IF(Y655=2,1,0)+IF(Z655=2,1,0)</f>
        <v>0</v>
      </c>
      <c r="AM655" s="1">
        <f t="shared" ref="AM655" si="5606">+IF(AA655=2,1,0)</f>
        <v>0</v>
      </c>
      <c r="AN655" s="1">
        <f t="shared" ref="AN655" si="5607">+IF(AB655=2,1,0)</f>
        <v>0</v>
      </c>
      <c r="AO655" s="294"/>
      <c r="AP655" s="294">
        <f>G655</f>
        <v>38</v>
      </c>
      <c r="AQ655" s="294"/>
      <c r="AR655" s="44"/>
      <c r="AS655" s="298">
        <f t="shared" si="5507"/>
        <v>0</v>
      </c>
      <c r="AT655" s="298">
        <f t="shared" si="5508"/>
        <v>1</v>
      </c>
      <c r="AU655" s="298">
        <f t="shared" si="5509"/>
        <v>0</v>
      </c>
      <c r="AV655" s="298">
        <f t="shared" si="5510"/>
        <v>0</v>
      </c>
      <c r="AW655" s="294"/>
      <c r="AX655" s="294"/>
      <c r="AY655" s="294"/>
      <c r="AZ655" s="294"/>
      <c r="BA655" s="294"/>
      <c r="BB655" s="294"/>
      <c r="BC655" s="294"/>
      <c r="BD655" s="294"/>
      <c r="BE655" s="294"/>
      <c r="BF655" s="294"/>
      <c r="BG655" s="294"/>
      <c r="BH655" s="294">
        <v>1</v>
      </c>
      <c r="BI655" s="294"/>
      <c r="BJ655" s="294"/>
      <c r="BK655" s="294"/>
      <c r="BL655" s="294"/>
      <c r="BM655" s="294"/>
      <c r="BN655" s="294"/>
      <c r="BO655" s="294"/>
      <c r="BP655" s="1"/>
      <c r="BQ655" s="294"/>
      <c r="BR655" s="17">
        <v>2</v>
      </c>
      <c r="BS655" s="1">
        <f t="shared" si="5295"/>
        <v>0</v>
      </c>
      <c r="BT655" s="17">
        <f t="shared" ref="BT655" si="5608">+BS655*2</f>
        <v>0</v>
      </c>
      <c r="BU655" s="294"/>
      <c r="BV655" s="294">
        <v>1</v>
      </c>
      <c r="BW655" s="294"/>
      <c r="BX655" s="294"/>
      <c r="BY655" s="294"/>
      <c r="BZ655" s="294"/>
      <c r="CA655" s="294"/>
      <c r="CB655" s="294"/>
      <c r="CC655" s="294"/>
      <c r="CD655" s="1"/>
      <c r="CE655" s="1"/>
      <c r="CF655" s="1"/>
      <c r="CG655" s="294"/>
      <c r="CH655" s="1">
        <v>1</v>
      </c>
      <c r="CI655" s="1"/>
      <c r="CJ655" s="1"/>
      <c r="CK655" s="383"/>
      <c r="CL655" s="383"/>
      <c r="CM655" s="383"/>
      <c r="CN655" s="1">
        <f t="shared" si="5511"/>
        <v>0</v>
      </c>
      <c r="CO655" s="1">
        <f t="shared" si="5512"/>
        <v>0</v>
      </c>
      <c r="CP655" s="20">
        <f t="shared" si="5513"/>
        <v>2.5</v>
      </c>
      <c r="CQ655" s="351"/>
      <c r="CR655" s="299">
        <f t="shared" si="5514"/>
        <v>1</v>
      </c>
      <c r="CS655" s="294"/>
      <c r="CT655" s="294">
        <v>1</v>
      </c>
      <c r="CU655" s="1"/>
      <c r="CV655" s="1">
        <v>1</v>
      </c>
      <c r="CW655" s="1"/>
      <c r="CX655" s="1"/>
      <c r="CY655" s="1">
        <v>2</v>
      </c>
      <c r="CZ655" s="294">
        <v>1</v>
      </c>
      <c r="DA655" s="17">
        <f t="shared" ref="DA655" si="5609">+CY655</f>
        <v>2</v>
      </c>
      <c r="DB655" s="359">
        <f t="shared" si="5302"/>
        <v>3</v>
      </c>
      <c r="DC655" s="359">
        <f t="shared" si="5303"/>
        <v>3</v>
      </c>
      <c r="DD655" s="294"/>
      <c r="DE655" s="294"/>
      <c r="DF655" s="294"/>
      <c r="DG655" s="294">
        <v>3</v>
      </c>
      <c r="DH655" s="294"/>
      <c r="DI655" s="294">
        <v>7</v>
      </c>
      <c r="DJ655" s="294"/>
      <c r="DK655" s="294"/>
      <c r="DL655" s="294"/>
      <c r="DM655" s="294"/>
      <c r="DN655" s="294"/>
      <c r="DO655" s="1"/>
      <c r="DP655" s="1"/>
      <c r="DQ655" s="17">
        <f t="shared" si="5515"/>
        <v>0</v>
      </c>
      <c r="DR655" s="17">
        <f t="shared" si="5516"/>
        <v>0</v>
      </c>
      <c r="DS655" s="17">
        <f t="shared" si="5517"/>
        <v>0</v>
      </c>
      <c r="DT655" s="17">
        <f t="shared" si="5550"/>
        <v>0</v>
      </c>
      <c r="DU655" s="17">
        <f t="shared" si="5518"/>
        <v>0</v>
      </c>
      <c r="DV655" s="17">
        <f t="shared" si="5519"/>
        <v>0</v>
      </c>
      <c r="DW655" s="1"/>
      <c r="DX655" s="1"/>
      <c r="DY655" s="20">
        <f t="shared" si="5520"/>
        <v>0</v>
      </c>
      <c r="DZ655" s="20">
        <f t="shared" si="5551"/>
        <v>0</v>
      </c>
      <c r="EA655" s="20">
        <f t="shared" si="5521"/>
        <v>0</v>
      </c>
      <c r="EB655" s="20">
        <f t="shared" si="5522"/>
        <v>0</v>
      </c>
      <c r="EC655" s="18">
        <f t="shared" si="5523"/>
        <v>0</v>
      </c>
      <c r="ED655" s="19">
        <f t="shared" ref="ED655" si="5610">+IF(EC655&lt;&gt;0,EC655*3,0)</f>
        <v>0</v>
      </c>
      <c r="EE655" s="19">
        <f t="shared" si="5524"/>
        <v>3</v>
      </c>
      <c r="EF655" s="1">
        <f t="shared" si="5525"/>
        <v>4</v>
      </c>
      <c r="EG655" s="18">
        <f t="shared" si="5553"/>
        <v>5</v>
      </c>
      <c r="EH655" s="341"/>
      <c r="EI655" s="294"/>
      <c r="EJ655" s="294"/>
      <c r="EK655" s="294"/>
      <c r="EL655" s="19">
        <v>1</v>
      </c>
      <c r="EM655" s="19"/>
      <c r="EN655" s="19"/>
      <c r="EO655" s="366"/>
      <c r="EP655" s="366"/>
      <c r="EQ655" s="374">
        <v>1</v>
      </c>
      <c r="ER655" s="374"/>
      <c r="ES655" s="374"/>
      <c r="ET655" s="374"/>
      <c r="EU655" s="18">
        <f t="shared" si="5526"/>
        <v>3</v>
      </c>
      <c r="EV655" s="18">
        <f t="shared" si="5320"/>
        <v>2</v>
      </c>
      <c r="EW655" s="341">
        <v>1</v>
      </c>
      <c r="EX655" s="341"/>
      <c r="EY655" s="341">
        <v>5</v>
      </c>
      <c r="EZ655" s="365">
        <f t="shared" si="5327"/>
        <v>0</v>
      </c>
      <c r="FA655" s="294"/>
      <c r="FB655" s="294"/>
      <c r="FC655" s="294"/>
      <c r="FD655" s="300"/>
      <c r="FE655" s="300"/>
      <c r="FF655" s="300"/>
      <c r="FG655" s="300"/>
      <c r="FH655" s="300"/>
      <c r="FI655" s="300"/>
      <c r="FJ655" s="300">
        <f>F655</f>
        <v>38</v>
      </c>
      <c r="FK655" s="294"/>
      <c r="FL655" s="294"/>
      <c r="FM655" s="294"/>
      <c r="FN655" s="294"/>
      <c r="FO655" s="294"/>
      <c r="FP655" s="20">
        <f t="shared" si="5328"/>
        <v>0</v>
      </c>
      <c r="FQ655" s="20">
        <f t="shared" si="5527"/>
        <v>0</v>
      </c>
      <c r="FR655" s="20">
        <f t="shared" si="5528"/>
        <v>0</v>
      </c>
      <c r="FS655" s="20">
        <f t="shared" si="5529"/>
        <v>0</v>
      </c>
      <c r="FT655" s="20">
        <f t="shared" si="5530"/>
        <v>0</v>
      </c>
      <c r="FU655" s="20">
        <f t="shared" si="5531"/>
        <v>0</v>
      </c>
      <c r="FV655" s="20">
        <f t="shared" si="5532"/>
        <v>0</v>
      </c>
      <c r="FW655" s="294"/>
    </row>
    <row r="656" spans="1:179" s="301" customFormat="1" ht="27.75" customHeight="1">
      <c r="A656" s="295"/>
      <c r="B656" s="296" t="s">
        <v>705</v>
      </c>
      <c r="C656" s="296" t="str">
        <f t="shared" si="5591"/>
        <v>4B.4</v>
      </c>
      <c r="D656" s="48" t="s">
        <v>53</v>
      </c>
      <c r="E656" s="296" t="str">
        <f t="shared" ref="E656" si="5611">D656</f>
        <v>LT7,5</v>
      </c>
      <c r="F656" s="296">
        <v>30</v>
      </c>
      <c r="G656" s="296">
        <f t="shared" ref="G656" si="5612">F656</f>
        <v>30</v>
      </c>
      <c r="H656" s="297"/>
      <c r="I656" s="297"/>
      <c r="J656" s="294"/>
      <c r="K656" s="294"/>
      <c r="L656" s="294"/>
      <c r="M656" s="294"/>
      <c r="N656" s="297"/>
      <c r="O656" s="297"/>
      <c r="P656" s="1"/>
      <c r="Q656" s="16"/>
      <c r="R656" s="1"/>
      <c r="S656" s="294"/>
      <c r="T656" s="294"/>
      <c r="U656" s="294"/>
      <c r="V656" s="294"/>
      <c r="W656" s="294"/>
      <c r="X656" s="294"/>
      <c r="Y656" s="294"/>
      <c r="Z656" s="294"/>
      <c r="AA656" s="294"/>
      <c r="AB656" s="294"/>
      <c r="AC656" s="1">
        <f t="shared" ref="AC656" si="5613">+IF(S656=1,1,0)+IF(T656=1,1,0)</f>
        <v>0</v>
      </c>
      <c r="AD656" s="1">
        <f t="shared" ref="AD656" si="5614">+IF(U656=1,1,0)+IF(V656=1,1,0)</f>
        <v>0</v>
      </c>
      <c r="AE656" s="1">
        <f t="shared" ref="AE656" si="5615">+IF(W656=1,1,0)+IF(X656=1,1,0)</f>
        <v>0</v>
      </c>
      <c r="AF656" s="1">
        <f t="shared" ref="AF656" si="5616">+IF(Y656=1,1,0)+IF(Z656=1,1,0)</f>
        <v>0</v>
      </c>
      <c r="AG656" s="1">
        <f t="shared" ref="AG656" si="5617">+IF(AA656=1,1,0)</f>
        <v>0</v>
      </c>
      <c r="AH656" s="1">
        <f t="shared" ref="AH656" si="5618">+IF(AB656=1,1,0)</f>
        <v>0</v>
      </c>
      <c r="AI656" s="1">
        <f t="shared" ref="AI656" si="5619">+IF(S656=2,1,0)+IF(T656=2,1,0)</f>
        <v>0</v>
      </c>
      <c r="AJ656" s="1">
        <f t="shared" ref="AJ656" si="5620">+IF(U656=2,1,0)+IF(V656=2,1,0)</f>
        <v>0</v>
      </c>
      <c r="AK656" s="1">
        <f t="shared" ref="AK656" si="5621">+IF(X656=2,1,0)+IF(W656=2,1,0)</f>
        <v>0</v>
      </c>
      <c r="AL656" s="1">
        <f t="shared" ref="AL656" si="5622">+IF(Y656=2,1,0)+IF(Z656=2,1,0)</f>
        <v>0</v>
      </c>
      <c r="AM656" s="1">
        <f t="shared" ref="AM656" si="5623">+IF(AA656=2,1,0)</f>
        <v>0</v>
      </c>
      <c r="AN656" s="1">
        <f t="shared" ref="AN656" si="5624">+IF(AB656=2,1,0)</f>
        <v>0</v>
      </c>
      <c r="AO656" s="294"/>
      <c r="AP656" s="294">
        <f>G656</f>
        <v>30</v>
      </c>
      <c r="AQ656" s="294"/>
      <c r="AR656" s="44"/>
      <c r="AS656" s="298">
        <f t="shared" si="5507"/>
        <v>0</v>
      </c>
      <c r="AT656" s="298">
        <f t="shared" si="5508"/>
        <v>1</v>
      </c>
      <c r="AU656" s="298">
        <f t="shared" si="5509"/>
        <v>0</v>
      </c>
      <c r="AV656" s="298">
        <f t="shared" si="5510"/>
        <v>0</v>
      </c>
      <c r="AW656" s="294"/>
      <c r="AX656" s="294"/>
      <c r="AY656" s="294"/>
      <c r="AZ656" s="294"/>
      <c r="BA656" s="294"/>
      <c r="BB656" s="294"/>
      <c r="BC656" s="294"/>
      <c r="BD656" s="294"/>
      <c r="BE656" s="294"/>
      <c r="BF656" s="294"/>
      <c r="BG656" s="294"/>
      <c r="BH656" s="294">
        <v>1</v>
      </c>
      <c r="BI656" s="294"/>
      <c r="BJ656" s="294"/>
      <c r="BK656" s="294"/>
      <c r="BL656" s="294"/>
      <c r="BM656" s="294"/>
      <c r="BN656" s="294"/>
      <c r="BO656" s="294"/>
      <c r="BP656" s="1"/>
      <c r="BQ656" s="294"/>
      <c r="BR656" s="17">
        <v>2</v>
      </c>
      <c r="BS656" s="1">
        <f t="shared" si="5295"/>
        <v>0</v>
      </c>
      <c r="BT656" s="17">
        <f t="shared" ref="BT656" si="5625">+BS656*2</f>
        <v>0</v>
      </c>
      <c r="BU656" s="294"/>
      <c r="BV656" s="294">
        <v>1</v>
      </c>
      <c r="BW656" s="294"/>
      <c r="BX656" s="294"/>
      <c r="BY656" s="294"/>
      <c r="BZ656" s="294"/>
      <c r="CA656" s="294"/>
      <c r="CB656" s="294"/>
      <c r="CC656" s="294"/>
      <c r="CD656" s="1"/>
      <c r="CE656" s="1"/>
      <c r="CF656" s="1"/>
      <c r="CG656" s="294"/>
      <c r="CH656" s="1">
        <v>1</v>
      </c>
      <c r="CI656" s="1"/>
      <c r="CJ656" s="1"/>
      <c r="CK656" s="383"/>
      <c r="CL656" s="383"/>
      <c r="CM656" s="383"/>
      <c r="CN656" s="1">
        <f t="shared" si="5511"/>
        <v>0</v>
      </c>
      <c r="CO656" s="1">
        <f t="shared" si="5512"/>
        <v>0</v>
      </c>
      <c r="CP656" s="20">
        <f t="shared" si="5513"/>
        <v>2.5</v>
      </c>
      <c r="CQ656" s="351"/>
      <c r="CR656" s="299">
        <f t="shared" si="5514"/>
        <v>1</v>
      </c>
      <c r="CS656" s="294"/>
      <c r="CT656" s="294"/>
      <c r="CU656" s="1"/>
      <c r="CV656" s="1"/>
      <c r="CW656" s="1"/>
      <c r="CX656" s="1"/>
      <c r="CY656" s="1"/>
      <c r="CZ656" s="294"/>
      <c r="DA656" s="17">
        <f t="shared" ref="DA656" si="5626">+CY656</f>
        <v>0</v>
      </c>
      <c r="DB656" s="359">
        <f t="shared" si="5302"/>
        <v>0</v>
      </c>
      <c r="DC656" s="359">
        <f t="shared" si="5303"/>
        <v>0</v>
      </c>
      <c r="DD656" s="294"/>
      <c r="DE656" s="294"/>
      <c r="DF656" s="294"/>
      <c r="DG656" s="294"/>
      <c r="DH656" s="294"/>
      <c r="DI656" s="294"/>
      <c r="DJ656" s="294"/>
      <c r="DK656" s="294"/>
      <c r="DL656" s="294"/>
      <c r="DM656" s="294"/>
      <c r="DN656" s="294"/>
      <c r="DO656" s="1"/>
      <c r="DP656" s="1"/>
      <c r="DQ656" s="17">
        <f t="shared" si="5515"/>
        <v>0</v>
      </c>
      <c r="DR656" s="17">
        <f t="shared" si="5516"/>
        <v>0</v>
      </c>
      <c r="DS656" s="17">
        <f t="shared" si="5517"/>
        <v>0</v>
      </c>
      <c r="DT656" s="17">
        <f t="shared" si="5550"/>
        <v>0</v>
      </c>
      <c r="DU656" s="17">
        <f t="shared" si="5518"/>
        <v>0</v>
      </c>
      <c r="DV656" s="17">
        <f t="shared" si="5519"/>
        <v>0</v>
      </c>
      <c r="DW656" s="1"/>
      <c r="DX656" s="1"/>
      <c r="DY656" s="20">
        <f t="shared" si="5520"/>
        <v>0</v>
      </c>
      <c r="DZ656" s="20">
        <f t="shared" si="5551"/>
        <v>0</v>
      </c>
      <c r="EA656" s="20">
        <f t="shared" si="5521"/>
        <v>0</v>
      </c>
      <c r="EB656" s="20">
        <f t="shared" si="5522"/>
        <v>0</v>
      </c>
      <c r="EC656" s="18">
        <f t="shared" si="5523"/>
        <v>0</v>
      </c>
      <c r="ED656" s="19">
        <f t="shared" ref="ED656" si="5627">+IF(EC656&lt;&gt;0,EC656*3,0)</f>
        <v>0</v>
      </c>
      <c r="EE656" s="19">
        <f t="shared" si="5524"/>
        <v>0</v>
      </c>
      <c r="EF656" s="1">
        <f t="shared" si="5525"/>
        <v>0</v>
      </c>
      <c r="EG656" s="18">
        <f t="shared" si="5553"/>
        <v>0</v>
      </c>
      <c r="EH656" s="341"/>
      <c r="EI656" s="294"/>
      <c r="EJ656" s="294"/>
      <c r="EK656" s="294"/>
      <c r="EL656" s="19"/>
      <c r="EM656" s="19"/>
      <c r="EN656" s="19"/>
      <c r="EO656" s="366"/>
      <c r="EP656" s="366"/>
      <c r="EQ656" s="374"/>
      <c r="ER656" s="374"/>
      <c r="ES656" s="374"/>
      <c r="ET656" s="374"/>
      <c r="EU656" s="18">
        <f t="shared" si="5526"/>
        <v>0</v>
      </c>
      <c r="EV656" s="18">
        <f t="shared" si="5320"/>
        <v>2</v>
      </c>
      <c r="EW656" s="341">
        <v>1</v>
      </c>
      <c r="EX656" s="341"/>
      <c r="EY656" s="341"/>
      <c r="EZ656" s="365">
        <f t="shared" si="5327"/>
        <v>0</v>
      </c>
      <c r="FA656" s="294"/>
      <c r="FB656" s="294"/>
      <c r="FC656" s="294"/>
      <c r="FD656" s="300"/>
      <c r="FE656" s="300"/>
      <c r="FF656" s="300"/>
      <c r="FG656" s="300"/>
      <c r="FH656" s="300"/>
      <c r="FI656" s="300"/>
      <c r="FJ656" s="300">
        <f>F656</f>
        <v>30</v>
      </c>
      <c r="FK656" s="294"/>
      <c r="FL656" s="294"/>
      <c r="FM656" s="294"/>
      <c r="FN656" s="294"/>
      <c r="FO656" s="294"/>
      <c r="FP656" s="20">
        <f t="shared" si="5328"/>
        <v>0</v>
      </c>
      <c r="FQ656" s="20">
        <f t="shared" si="5527"/>
        <v>0</v>
      </c>
      <c r="FR656" s="20">
        <f t="shared" si="5528"/>
        <v>0</v>
      </c>
      <c r="FS656" s="20">
        <f t="shared" si="5529"/>
        <v>0</v>
      </c>
      <c r="FT656" s="20">
        <f t="shared" si="5530"/>
        <v>0</v>
      </c>
      <c r="FU656" s="20">
        <f t="shared" si="5531"/>
        <v>0</v>
      </c>
      <c r="FV656" s="20">
        <f t="shared" si="5532"/>
        <v>0</v>
      </c>
      <c r="FW656" s="294"/>
    </row>
    <row r="657" spans="1:181" s="301" customFormat="1" ht="27.75" customHeight="1">
      <c r="A657" s="295"/>
      <c r="B657" s="296" t="s">
        <v>706</v>
      </c>
      <c r="C657" s="296" t="str">
        <f t="shared" si="5591"/>
        <v>4B.5</v>
      </c>
      <c r="D657" s="296" t="s">
        <v>53</v>
      </c>
      <c r="E657" s="296" t="s">
        <v>53</v>
      </c>
      <c r="F657" s="296">
        <v>35</v>
      </c>
      <c r="G657" s="296">
        <f t="shared" ref="G657" si="5628">F657</f>
        <v>35</v>
      </c>
      <c r="H657" s="297"/>
      <c r="I657" s="297"/>
      <c r="J657" s="294"/>
      <c r="K657" s="294"/>
      <c r="L657" s="294"/>
      <c r="M657" s="294"/>
      <c r="N657" s="297"/>
      <c r="O657" s="297"/>
      <c r="P657" s="1"/>
      <c r="Q657" s="16"/>
      <c r="R657" s="1"/>
      <c r="S657" s="294"/>
      <c r="T657" s="294"/>
      <c r="U657" s="294"/>
      <c r="V657" s="294"/>
      <c r="W657" s="294"/>
      <c r="X657" s="294"/>
      <c r="Y657" s="294"/>
      <c r="Z657" s="294"/>
      <c r="AA657" s="294"/>
      <c r="AB657" s="294"/>
      <c r="AC657" s="1">
        <f t="shared" ref="AC657" si="5629">+IF(S657=1,1,0)+IF(T657=1,1,0)</f>
        <v>0</v>
      </c>
      <c r="AD657" s="1">
        <f t="shared" ref="AD657" si="5630">+IF(U657=1,1,0)+IF(V657=1,1,0)</f>
        <v>0</v>
      </c>
      <c r="AE657" s="1">
        <f t="shared" ref="AE657" si="5631">+IF(W657=1,1,0)+IF(X657=1,1,0)</f>
        <v>0</v>
      </c>
      <c r="AF657" s="1">
        <f t="shared" ref="AF657" si="5632">+IF(Y657=1,1,0)+IF(Z657=1,1,0)</f>
        <v>0</v>
      </c>
      <c r="AG657" s="1">
        <f t="shared" ref="AG657" si="5633">+IF(AA657=1,1,0)</f>
        <v>0</v>
      </c>
      <c r="AH657" s="1">
        <f t="shared" ref="AH657" si="5634">+IF(AB657=1,1,0)</f>
        <v>0</v>
      </c>
      <c r="AI657" s="1">
        <f t="shared" ref="AI657" si="5635">+IF(S657=2,1,0)+IF(T657=2,1,0)</f>
        <v>0</v>
      </c>
      <c r="AJ657" s="1">
        <f t="shared" ref="AJ657" si="5636">+IF(U657=2,1,0)+IF(V657=2,1,0)</f>
        <v>0</v>
      </c>
      <c r="AK657" s="1">
        <f t="shared" ref="AK657" si="5637">+IF(X657=2,1,0)+IF(W657=2,1,0)</f>
        <v>0</v>
      </c>
      <c r="AL657" s="1">
        <f t="shared" ref="AL657" si="5638">+IF(Y657=2,1,0)+IF(Z657=2,1,0)</f>
        <v>0</v>
      </c>
      <c r="AM657" s="1">
        <f t="shared" ref="AM657" si="5639">+IF(AA657=2,1,0)</f>
        <v>0</v>
      </c>
      <c r="AN657" s="1">
        <f t="shared" ref="AN657" si="5640">+IF(AB657=2,1,0)</f>
        <v>0</v>
      </c>
      <c r="AO657" s="294"/>
      <c r="AP657" s="294">
        <f>G657</f>
        <v>35</v>
      </c>
      <c r="AQ657" s="294"/>
      <c r="AR657" s="294"/>
      <c r="AS657" s="298">
        <f t="shared" si="5507"/>
        <v>0</v>
      </c>
      <c r="AT657" s="298">
        <f t="shared" si="5508"/>
        <v>1</v>
      </c>
      <c r="AU657" s="298">
        <f t="shared" si="5509"/>
        <v>0</v>
      </c>
      <c r="AV657" s="298">
        <f t="shared" si="5510"/>
        <v>0</v>
      </c>
      <c r="AW657" s="294"/>
      <c r="AX657" s="294"/>
      <c r="AY657" s="294"/>
      <c r="AZ657" s="294"/>
      <c r="BA657" s="294"/>
      <c r="BB657" s="294"/>
      <c r="BC657" s="294"/>
      <c r="BD657" s="294">
        <v>1</v>
      </c>
      <c r="BE657" s="294"/>
      <c r="BF657" s="294"/>
      <c r="BG657" s="294"/>
      <c r="BH657" s="294"/>
      <c r="BI657" s="294"/>
      <c r="BJ657" s="294"/>
      <c r="BK657" s="294"/>
      <c r="BL657" s="294"/>
      <c r="BM657" s="294"/>
      <c r="BN657" s="294"/>
      <c r="BO657" s="294"/>
      <c r="BP657" s="1"/>
      <c r="BQ657" s="294"/>
      <c r="BR657" s="17">
        <v>1</v>
      </c>
      <c r="BS657" s="1">
        <f t="shared" si="5295"/>
        <v>0</v>
      </c>
      <c r="BT657" s="17">
        <f t="shared" ref="BT657" si="5641">+BS657*2</f>
        <v>0</v>
      </c>
      <c r="BU657" s="294"/>
      <c r="BV657" s="294">
        <v>1</v>
      </c>
      <c r="BW657" s="294">
        <v>1</v>
      </c>
      <c r="BX657" s="294">
        <v>1</v>
      </c>
      <c r="BY657" s="294"/>
      <c r="BZ657" s="294"/>
      <c r="CA657" s="294"/>
      <c r="CB657" s="294"/>
      <c r="CC657" s="294"/>
      <c r="CD657" s="1"/>
      <c r="CE657" s="1"/>
      <c r="CF657" s="1"/>
      <c r="CG657" s="294"/>
      <c r="CH657" s="1">
        <v>1</v>
      </c>
      <c r="CI657" s="1"/>
      <c r="CJ657" s="1"/>
      <c r="CK657" s="1"/>
      <c r="CL657" s="1"/>
      <c r="CM657" s="1"/>
      <c r="CN657" s="1">
        <f t="shared" si="5511"/>
        <v>1</v>
      </c>
      <c r="CO657" s="1">
        <f t="shared" si="5512"/>
        <v>1</v>
      </c>
      <c r="CP657" s="20">
        <f t="shared" si="5513"/>
        <v>2.5</v>
      </c>
      <c r="CQ657" s="20"/>
      <c r="CR657" s="299">
        <f t="shared" si="5514"/>
        <v>1</v>
      </c>
      <c r="CS657" s="294"/>
      <c r="CT657" s="294"/>
      <c r="CU657" s="1">
        <v>1</v>
      </c>
      <c r="CV657" s="1"/>
      <c r="CW657" s="1"/>
      <c r="CX657" s="1"/>
      <c r="CY657" s="1">
        <v>1</v>
      </c>
      <c r="CZ657" s="294">
        <v>1</v>
      </c>
      <c r="DA657" s="17">
        <f t="shared" ref="DA657" si="5642">+CY657</f>
        <v>1</v>
      </c>
      <c r="DB657" s="17">
        <f t="shared" si="5302"/>
        <v>2</v>
      </c>
      <c r="DC657" s="17">
        <f t="shared" si="5303"/>
        <v>2</v>
      </c>
      <c r="DD657" s="294"/>
      <c r="DE657" s="294"/>
      <c r="DF657" s="294"/>
      <c r="DG657" s="294">
        <v>4</v>
      </c>
      <c r="DH657" s="294"/>
      <c r="DI657" s="294">
        <v>4</v>
      </c>
      <c r="DJ657" s="294"/>
      <c r="DK657" s="294"/>
      <c r="DL657" s="294"/>
      <c r="DM657" s="294"/>
      <c r="DN657" s="294"/>
      <c r="DO657" s="1"/>
      <c r="DP657" s="1"/>
      <c r="DQ657" s="17">
        <f t="shared" si="5515"/>
        <v>0</v>
      </c>
      <c r="DR657" s="17">
        <f t="shared" si="5516"/>
        <v>0</v>
      </c>
      <c r="DS657" s="17">
        <f t="shared" si="5517"/>
        <v>0</v>
      </c>
      <c r="DT657" s="17">
        <f t="shared" si="5550"/>
        <v>0</v>
      </c>
      <c r="DU657" s="17">
        <f t="shared" si="5518"/>
        <v>0</v>
      </c>
      <c r="DV657" s="17">
        <f t="shared" si="5519"/>
        <v>0</v>
      </c>
      <c r="DW657" s="1"/>
      <c r="DX657" s="1"/>
      <c r="DY657" s="20">
        <f t="shared" si="5520"/>
        <v>0</v>
      </c>
      <c r="DZ657" s="20">
        <f t="shared" si="5551"/>
        <v>0</v>
      </c>
      <c r="EA657" s="20">
        <f t="shared" si="5521"/>
        <v>0</v>
      </c>
      <c r="EB657" s="20">
        <f t="shared" si="5522"/>
        <v>0</v>
      </c>
      <c r="EC657" s="18">
        <f t="shared" si="5523"/>
        <v>1</v>
      </c>
      <c r="ED657" s="19">
        <f t="shared" ref="ED657" si="5643">+IF(EC657&lt;&gt;0,EC657*3,0)</f>
        <v>3</v>
      </c>
      <c r="EE657" s="19">
        <f t="shared" si="5524"/>
        <v>0</v>
      </c>
      <c r="EF657" s="1">
        <f t="shared" si="5525"/>
        <v>0</v>
      </c>
      <c r="EG657" s="18"/>
      <c r="EH657" s="18"/>
      <c r="EI657" s="294"/>
      <c r="EJ657" s="294"/>
      <c r="EK657" s="294"/>
      <c r="EL657" s="19">
        <v>1</v>
      </c>
      <c r="EM657" s="19"/>
      <c r="EN657" s="19"/>
      <c r="EO657" s="19"/>
      <c r="EP657" s="19"/>
      <c r="EQ657" s="18"/>
      <c r="ER657" s="18"/>
      <c r="ES657" s="18"/>
      <c r="ET657" s="18"/>
      <c r="EU657" s="18">
        <f t="shared" si="5526"/>
        <v>3</v>
      </c>
      <c r="EV657" s="18">
        <f t="shared" si="5320"/>
        <v>2</v>
      </c>
      <c r="EW657" s="18">
        <v>1</v>
      </c>
      <c r="EX657" s="18">
        <v>1</v>
      </c>
      <c r="EY657" s="18">
        <v>4</v>
      </c>
      <c r="EZ657" s="20">
        <f t="shared" si="5327"/>
        <v>0.5</v>
      </c>
      <c r="FA657" s="294"/>
      <c r="FB657" s="294"/>
      <c r="FC657" s="294"/>
      <c r="FD657" s="300"/>
      <c r="FE657" s="300"/>
      <c r="FF657" s="300"/>
      <c r="FG657" s="300"/>
      <c r="FH657" s="300"/>
      <c r="FI657" s="300"/>
      <c r="FJ657" s="300">
        <f>F657</f>
        <v>35</v>
      </c>
      <c r="FK657" s="294"/>
      <c r="FL657" s="294"/>
      <c r="FM657" s="294"/>
      <c r="FN657" s="294"/>
      <c r="FO657" s="294"/>
      <c r="FP657" s="20">
        <f t="shared" si="5328"/>
        <v>0</v>
      </c>
      <c r="FQ657" s="20">
        <f t="shared" si="5527"/>
        <v>0</v>
      </c>
      <c r="FR657" s="20">
        <f t="shared" si="5528"/>
        <v>0</v>
      </c>
      <c r="FS657" s="20">
        <f t="shared" si="5529"/>
        <v>0</v>
      </c>
      <c r="FT657" s="20">
        <f t="shared" si="5530"/>
        <v>0</v>
      </c>
      <c r="FU657" s="20">
        <f t="shared" si="5531"/>
        <v>0</v>
      </c>
      <c r="FV657" s="20">
        <f t="shared" si="5532"/>
        <v>0</v>
      </c>
      <c r="FW657" s="294"/>
    </row>
    <row r="658" spans="1:181" ht="27.75" customHeight="1">
      <c r="A658" s="53"/>
      <c r="B658" s="54"/>
      <c r="C658" s="54"/>
      <c r="D658" s="54"/>
      <c r="E658" s="54"/>
      <c r="F658" s="54"/>
      <c r="G658" s="54"/>
      <c r="H658" s="55"/>
      <c r="I658" s="55"/>
      <c r="J658" s="56"/>
      <c r="K658" s="56"/>
      <c r="L658" s="56"/>
      <c r="M658" s="56"/>
      <c r="N658" s="55"/>
      <c r="O658" s="55"/>
      <c r="P658" s="29"/>
      <c r="Q658" s="30"/>
      <c r="R658" s="29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56"/>
      <c r="AP658" s="56"/>
      <c r="AQ658" s="56"/>
      <c r="AR658" s="56"/>
      <c r="AS658" s="123"/>
      <c r="AT658" s="123"/>
      <c r="AU658" s="123"/>
      <c r="AV658" s="123"/>
      <c r="AW658" s="56"/>
      <c r="AX658" s="320"/>
      <c r="AY658" s="320"/>
      <c r="AZ658" s="320"/>
      <c r="BA658" s="320"/>
      <c r="BB658" s="320"/>
      <c r="BC658" s="320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128"/>
      <c r="BO658" s="56"/>
      <c r="BP658" s="29"/>
      <c r="BQ658" s="56"/>
      <c r="BR658" s="31"/>
      <c r="BS658" s="29"/>
      <c r="BT658" s="31"/>
      <c r="BU658" s="56"/>
      <c r="BV658" s="56"/>
      <c r="BW658" s="56"/>
      <c r="BX658" s="56"/>
      <c r="BY658" s="56"/>
      <c r="BZ658" s="56"/>
      <c r="CA658" s="56"/>
      <c r="CB658" s="56"/>
      <c r="CC658" s="56"/>
      <c r="CD658" s="133"/>
      <c r="CE658" s="133"/>
      <c r="CF658" s="133"/>
      <c r="CG658" s="56"/>
      <c r="CH658" s="29"/>
      <c r="CI658" s="29"/>
      <c r="CJ658" s="29"/>
      <c r="CK658" s="385"/>
      <c r="CL658" s="385"/>
      <c r="CM658" s="385"/>
      <c r="CN658" s="29"/>
      <c r="CO658" s="29"/>
      <c r="CP658" s="32"/>
      <c r="CQ658" s="353"/>
      <c r="CR658" s="134"/>
      <c r="CS658" s="56"/>
      <c r="CT658" s="56"/>
      <c r="CU658" s="29"/>
      <c r="CV658" s="29"/>
      <c r="CW658" s="29"/>
      <c r="CX658" s="29"/>
      <c r="CY658" s="29"/>
      <c r="CZ658" s="56"/>
      <c r="DA658" s="31"/>
      <c r="DB658" s="360"/>
      <c r="DC658" s="360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29"/>
      <c r="DP658" s="29"/>
      <c r="DQ658" s="31"/>
      <c r="DR658" s="31"/>
      <c r="DS658" s="31"/>
      <c r="DT658" s="31"/>
      <c r="DU658" s="31"/>
      <c r="DV658" s="31"/>
      <c r="DW658" s="29"/>
      <c r="DX658" s="29"/>
      <c r="DY658" s="32"/>
      <c r="DZ658" s="32"/>
      <c r="EA658" s="32"/>
      <c r="EB658" s="32"/>
      <c r="EC658" s="33"/>
      <c r="ED658" s="34"/>
      <c r="EE658" s="34"/>
      <c r="EF658" s="29"/>
      <c r="EG658" s="33"/>
      <c r="EH658" s="345"/>
      <c r="EI658" s="56"/>
      <c r="EJ658" s="56"/>
      <c r="EK658" s="56"/>
      <c r="EL658" s="135"/>
      <c r="EM658" s="135"/>
      <c r="EN658" s="135"/>
      <c r="EO658" s="367"/>
      <c r="EP658" s="367"/>
      <c r="EQ658" s="376"/>
      <c r="ER658" s="376"/>
      <c r="ES658" s="376"/>
      <c r="ET658" s="376"/>
      <c r="EU658" s="33"/>
      <c r="EV658" s="33"/>
      <c r="EW658" s="345"/>
      <c r="EX658" s="345"/>
      <c r="EY658" s="345"/>
      <c r="EZ658" s="365">
        <f t="shared" si="5327"/>
        <v>0</v>
      </c>
      <c r="FA658" s="56"/>
      <c r="FB658" s="56"/>
      <c r="FC658" s="56"/>
      <c r="FD658" s="57"/>
      <c r="FE658" s="57"/>
      <c r="FF658" s="57"/>
      <c r="FG658" s="323"/>
      <c r="FH658" s="57"/>
      <c r="FI658" s="57"/>
      <c r="FJ658" s="57"/>
      <c r="FK658" s="56"/>
      <c r="FL658" s="56"/>
      <c r="FM658" s="56"/>
      <c r="FN658" s="56"/>
      <c r="FO658" s="320"/>
      <c r="FP658" s="32"/>
      <c r="FQ658" s="32"/>
      <c r="FR658" s="32"/>
      <c r="FS658" s="32"/>
      <c r="FT658" s="32"/>
      <c r="FU658" s="32"/>
      <c r="FV658" s="32"/>
      <c r="FW658" s="56"/>
    </row>
    <row r="659" spans="1:181" s="99" customFormat="1" ht="33" customHeight="1">
      <c r="A659" s="94">
        <v>12</v>
      </c>
      <c r="B659" s="105" t="s">
        <v>707</v>
      </c>
      <c r="C659" s="105"/>
      <c r="D659" s="106"/>
      <c r="E659" s="106"/>
      <c r="F659" s="106">
        <f t="shared" ref="F659:AK659" si="5644">+SUM(F660:F738)</f>
        <v>1989</v>
      </c>
      <c r="G659" s="106">
        <f t="shared" si="5644"/>
        <v>2032</v>
      </c>
      <c r="H659" s="106">
        <f t="shared" si="5644"/>
        <v>0</v>
      </c>
      <c r="I659" s="106">
        <f t="shared" si="5644"/>
        <v>0</v>
      </c>
      <c r="J659" s="106">
        <f t="shared" si="5644"/>
        <v>0</v>
      </c>
      <c r="K659" s="106">
        <f t="shared" si="5644"/>
        <v>16</v>
      </c>
      <c r="L659" s="106">
        <f t="shared" si="5644"/>
        <v>0</v>
      </c>
      <c r="M659" s="106">
        <f t="shared" si="5644"/>
        <v>0</v>
      </c>
      <c r="N659" s="106">
        <f t="shared" si="5644"/>
        <v>0</v>
      </c>
      <c r="O659" s="106">
        <f t="shared" si="5644"/>
        <v>0</v>
      </c>
      <c r="P659" s="106">
        <f t="shared" si="5644"/>
        <v>0</v>
      </c>
      <c r="Q659" s="106">
        <f t="shared" si="5644"/>
        <v>0</v>
      </c>
      <c r="R659" s="106">
        <f t="shared" si="5644"/>
        <v>0</v>
      </c>
      <c r="S659" s="106">
        <f t="shared" si="5644"/>
        <v>1</v>
      </c>
      <c r="T659" s="106">
        <f t="shared" si="5644"/>
        <v>1</v>
      </c>
      <c r="U659" s="106">
        <f t="shared" si="5644"/>
        <v>1</v>
      </c>
      <c r="V659" s="106">
        <f t="shared" si="5644"/>
        <v>0</v>
      </c>
      <c r="W659" s="106">
        <f t="shared" si="5644"/>
        <v>0</v>
      </c>
      <c r="X659" s="106">
        <f t="shared" si="5644"/>
        <v>0</v>
      </c>
      <c r="Y659" s="106">
        <f t="shared" si="5644"/>
        <v>18</v>
      </c>
      <c r="Z659" s="106">
        <f t="shared" si="5644"/>
        <v>6</v>
      </c>
      <c r="AA659" s="106">
        <f t="shared" si="5644"/>
        <v>0</v>
      </c>
      <c r="AB659" s="106">
        <f t="shared" si="5644"/>
        <v>0</v>
      </c>
      <c r="AC659" s="106">
        <f t="shared" si="5644"/>
        <v>2</v>
      </c>
      <c r="AD659" s="106">
        <f t="shared" si="5644"/>
        <v>1</v>
      </c>
      <c r="AE659" s="106">
        <f t="shared" si="5644"/>
        <v>0</v>
      </c>
      <c r="AF659" s="106">
        <f t="shared" si="5644"/>
        <v>16</v>
      </c>
      <c r="AG659" s="106">
        <f t="shared" si="5644"/>
        <v>0</v>
      </c>
      <c r="AH659" s="106">
        <f t="shared" si="5644"/>
        <v>0</v>
      </c>
      <c r="AI659" s="106">
        <f t="shared" si="5644"/>
        <v>0</v>
      </c>
      <c r="AJ659" s="106">
        <f t="shared" si="5644"/>
        <v>0</v>
      </c>
      <c r="AK659" s="106">
        <f t="shared" si="5644"/>
        <v>0</v>
      </c>
      <c r="AL659" s="106">
        <f t="shared" ref="AL659:BQ659" si="5645">+SUM(AL660:AL738)</f>
        <v>4</v>
      </c>
      <c r="AM659" s="106">
        <f t="shared" si="5645"/>
        <v>0</v>
      </c>
      <c r="AN659" s="106">
        <f t="shared" si="5645"/>
        <v>0</v>
      </c>
      <c r="AO659" s="106">
        <f t="shared" si="5645"/>
        <v>0</v>
      </c>
      <c r="AP659" s="106">
        <f t="shared" si="5645"/>
        <v>318</v>
      </c>
      <c r="AQ659" s="106">
        <f t="shared" si="5645"/>
        <v>0</v>
      </c>
      <c r="AR659" s="106">
        <f t="shared" si="5645"/>
        <v>1826</v>
      </c>
      <c r="AS659" s="106">
        <f t="shared" si="5645"/>
        <v>0</v>
      </c>
      <c r="AT659" s="106">
        <f t="shared" si="5645"/>
        <v>11</v>
      </c>
      <c r="AU659" s="106">
        <f t="shared" si="5645"/>
        <v>0</v>
      </c>
      <c r="AV659" s="106">
        <f t="shared" si="5645"/>
        <v>62</v>
      </c>
      <c r="AW659" s="106">
        <f t="shared" si="5645"/>
        <v>1</v>
      </c>
      <c r="AX659" s="106">
        <f t="shared" si="5645"/>
        <v>0</v>
      </c>
      <c r="AY659" s="106">
        <f t="shared" si="5645"/>
        <v>2</v>
      </c>
      <c r="AZ659" s="106">
        <f t="shared" si="5645"/>
        <v>1</v>
      </c>
      <c r="BA659" s="106">
        <f t="shared" si="5645"/>
        <v>0</v>
      </c>
      <c r="BB659" s="106">
        <f t="shared" si="5645"/>
        <v>0</v>
      </c>
      <c r="BC659" s="106">
        <f t="shared" si="5645"/>
        <v>0</v>
      </c>
      <c r="BD659" s="106">
        <f t="shared" si="5645"/>
        <v>15</v>
      </c>
      <c r="BE659" s="106">
        <f t="shared" si="5645"/>
        <v>1</v>
      </c>
      <c r="BF659" s="106">
        <f t="shared" si="5645"/>
        <v>2</v>
      </c>
      <c r="BG659" s="106">
        <f t="shared" si="5645"/>
        <v>0</v>
      </c>
      <c r="BH659" s="106">
        <f t="shared" si="5645"/>
        <v>2</v>
      </c>
      <c r="BI659" s="106">
        <f t="shared" si="5645"/>
        <v>4</v>
      </c>
      <c r="BJ659" s="106">
        <f t="shared" si="5645"/>
        <v>22</v>
      </c>
      <c r="BK659" s="106">
        <f t="shared" si="5645"/>
        <v>0</v>
      </c>
      <c r="BL659" s="106">
        <f t="shared" si="5645"/>
        <v>2</v>
      </c>
      <c r="BM659" s="106">
        <f t="shared" si="5645"/>
        <v>4</v>
      </c>
      <c r="BN659" s="106">
        <f t="shared" si="5645"/>
        <v>3</v>
      </c>
      <c r="BO659" s="106">
        <f t="shared" si="5645"/>
        <v>14</v>
      </c>
      <c r="BP659" s="106">
        <f t="shared" si="5645"/>
        <v>0</v>
      </c>
      <c r="BQ659" s="106">
        <f t="shared" si="5645"/>
        <v>0</v>
      </c>
      <c r="BR659" s="106">
        <f t="shared" ref="BR659:CW659" si="5646">+SUM(BR660:BR738)</f>
        <v>145</v>
      </c>
      <c r="BS659" s="106">
        <f t="shared" si="5646"/>
        <v>0</v>
      </c>
      <c r="BT659" s="106">
        <f t="shared" si="5646"/>
        <v>0</v>
      </c>
      <c r="BU659" s="106">
        <f t="shared" si="5646"/>
        <v>56</v>
      </c>
      <c r="BV659" s="106">
        <f t="shared" si="5646"/>
        <v>76</v>
      </c>
      <c r="BW659" s="106">
        <f t="shared" si="5646"/>
        <v>13</v>
      </c>
      <c r="BX659" s="106">
        <f t="shared" si="5646"/>
        <v>13</v>
      </c>
      <c r="BY659" s="106">
        <f t="shared" si="5646"/>
        <v>1</v>
      </c>
      <c r="BZ659" s="106">
        <f t="shared" si="5646"/>
        <v>4</v>
      </c>
      <c r="CA659" s="106">
        <f t="shared" si="5646"/>
        <v>0</v>
      </c>
      <c r="CB659" s="106">
        <f t="shared" si="5646"/>
        <v>0</v>
      </c>
      <c r="CC659" s="106">
        <f t="shared" si="5646"/>
        <v>0</v>
      </c>
      <c r="CD659" s="106">
        <f t="shared" si="5646"/>
        <v>2</v>
      </c>
      <c r="CE659" s="106">
        <f t="shared" si="5646"/>
        <v>21</v>
      </c>
      <c r="CF659" s="106">
        <f t="shared" si="5646"/>
        <v>0</v>
      </c>
      <c r="CG659" s="106">
        <f t="shared" si="5646"/>
        <v>0</v>
      </c>
      <c r="CH659" s="106">
        <f t="shared" si="5646"/>
        <v>24</v>
      </c>
      <c r="CI659" s="106">
        <f t="shared" si="5646"/>
        <v>10</v>
      </c>
      <c r="CJ659" s="106">
        <f t="shared" si="5646"/>
        <v>0</v>
      </c>
      <c r="CK659" s="106">
        <f t="shared" si="5646"/>
        <v>0</v>
      </c>
      <c r="CL659" s="106">
        <f t="shared" si="5646"/>
        <v>0</v>
      </c>
      <c r="CM659" s="106">
        <f t="shared" si="5646"/>
        <v>0</v>
      </c>
      <c r="CN659" s="106">
        <f t="shared" si="5646"/>
        <v>24</v>
      </c>
      <c r="CO659" s="106">
        <f t="shared" si="5646"/>
        <v>24</v>
      </c>
      <c r="CP659" s="106">
        <f t="shared" si="5646"/>
        <v>109</v>
      </c>
      <c r="CQ659" s="106">
        <f t="shared" si="5646"/>
        <v>0</v>
      </c>
      <c r="CR659" s="106">
        <f t="shared" si="5646"/>
        <v>66</v>
      </c>
      <c r="CS659" s="106">
        <f t="shared" si="5646"/>
        <v>19</v>
      </c>
      <c r="CT659" s="106">
        <f t="shared" si="5646"/>
        <v>22</v>
      </c>
      <c r="CU659" s="106">
        <f t="shared" si="5646"/>
        <v>4</v>
      </c>
      <c r="CV659" s="106">
        <f t="shared" si="5646"/>
        <v>4</v>
      </c>
      <c r="CW659" s="106">
        <f t="shared" si="5646"/>
        <v>85</v>
      </c>
      <c r="CX659" s="106">
        <f t="shared" ref="CX659:EC659" si="5647">+SUM(CX660:CX738)</f>
        <v>0</v>
      </c>
      <c r="CY659" s="106">
        <f t="shared" si="5647"/>
        <v>37</v>
      </c>
      <c r="CZ659" s="106">
        <f t="shared" si="5647"/>
        <v>288</v>
      </c>
      <c r="DA659" s="106">
        <f t="shared" si="5647"/>
        <v>37</v>
      </c>
      <c r="DB659" s="354">
        <f t="shared" si="5647"/>
        <v>325</v>
      </c>
      <c r="DC659" s="354">
        <f t="shared" si="5647"/>
        <v>130</v>
      </c>
      <c r="DD659" s="106">
        <f t="shared" si="5647"/>
        <v>0</v>
      </c>
      <c r="DE659" s="106">
        <f t="shared" si="5647"/>
        <v>239</v>
      </c>
      <c r="DF659" s="106">
        <f t="shared" si="5647"/>
        <v>65</v>
      </c>
      <c r="DG659" s="106">
        <f t="shared" si="5647"/>
        <v>15</v>
      </c>
      <c r="DH659" s="106">
        <f t="shared" si="5647"/>
        <v>71</v>
      </c>
      <c r="DI659" s="106">
        <f t="shared" si="5647"/>
        <v>62</v>
      </c>
      <c r="DJ659" s="106">
        <f t="shared" si="5647"/>
        <v>4</v>
      </c>
      <c r="DK659" s="106">
        <f t="shared" si="5647"/>
        <v>0</v>
      </c>
      <c r="DL659" s="106">
        <f t="shared" si="5647"/>
        <v>160</v>
      </c>
      <c r="DM659" s="106">
        <f t="shared" si="5647"/>
        <v>0</v>
      </c>
      <c r="DN659" s="106">
        <f t="shared" si="5647"/>
        <v>0</v>
      </c>
      <c r="DO659" s="106">
        <f t="shared" si="5647"/>
        <v>0</v>
      </c>
      <c r="DP659" s="106">
        <f t="shared" si="5647"/>
        <v>0</v>
      </c>
      <c r="DQ659" s="106">
        <f t="shared" si="5647"/>
        <v>15</v>
      </c>
      <c r="DR659" s="106">
        <f t="shared" si="5647"/>
        <v>1</v>
      </c>
      <c r="DS659" s="106">
        <f t="shared" si="5647"/>
        <v>3</v>
      </c>
      <c r="DT659" s="106">
        <f t="shared" si="5647"/>
        <v>46</v>
      </c>
      <c r="DU659" s="106">
        <f t="shared" si="5647"/>
        <v>0</v>
      </c>
      <c r="DV659" s="106">
        <f t="shared" si="5647"/>
        <v>20</v>
      </c>
      <c r="DW659" s="106">
        <f t="shared" si="5647"/>
        <v>13</v>
      </c>
      <c r="DX659" s="106">
        <f t="shared" si="5647"/>
        <v>0</v>
      </c>
      <c r="DY659" s="106">
        <f t="shared" si="5647"/>
        <v>4</v>
      </c>
      <c r="DZ659" s="106">
        <f t="shared" si="5647"/>
        <v>18</v>
      </c>
      <c r="EA659" s="106">
        <f t="shared" si="5647"/>
        <v>23</v>
      </c>
      <c r="EB659" s="106">
        <f t="shared" si="5647"/>
        <v>4</v>
      </c>
      <c r="EC659" s="106">
        <f t="shared" si="5647"/>
        <v>21</v>
      </c>
      <c r="ED659" s="106">
        <f t="shared" ref="ED659:FM659" si="5648">+SUM(ED660:ED738)</f>
        <v>48</v>
      </c>
      <c r="EE659" s="106">
        <f t="shared" si="5648"/>
        <v>63</v>
      </c>
      <c r="EF659" s="106">
        <f t="shared" si="5648"/>
        <v>84</v>
      </c>
      <c r="EG659" s="106">
        <f t="shared" si="5648"/>
        <v>186</v>
      </c>
      <c r="EH659" s="106">
        <f t="shared" si="5648"/>
        <v>0</v>
      </c>
      <c r="EI659" s="106">
        <f t="shared" si="5648"/>
        <v>29</v>
      </c>
      <c r="EJ659" s="106">
        <f t="shared" si="5648"/>
        <v>329</v>
      </c>
      <c r="EK659" s="106">
        <f t="shared" si="5648"/>
        <v>98</v>
      </c>
      <c r="EL659" s="106">
        <f t="shared" si="5648"/>
        <v>36</v>
      </c>
      <c r="EM659" s="106">
        <f t="shared" si="5648"/>
        <v>4</v>
      </c>
      <c r="EN659" s="106">
        <f t="shared" si="5648"/>
        <v>3</v>
      </c>
      <c r="EO659" s="106">
        <f t="shared" si="5648"/>
        <v>0</v>
      </c>
      <c r="EP659" s="106">
        <f t="shared" si="5648"/>
        <v>0</v>
      </c>
      <c r="EQ659" s="354">
        <f t="shared" si="5648"/>
        <v>12</v>
      </c>
      <c r="ER659" s="354">
        <f t="shared" si="5648"/>
        <v>0</v>
      </c>
      <c r="ES659" s="354">
        <f t="shared" si="5648"/>
        <v>2</v>
      </c>
      <c r="ET659" s="354">
        <f t="shared" si="5648"/>
        <v>1</v>
      </c>
      <c r="EU659" s="106">
        <f t="shared" si="5648"/>
        <v>374</v>
      </c>
      <c r="EV659" s="106">
        <f t="shared" si="5648"/>
        <v>264</v>
      </c>
      <c r="EW659" s="106">
        <f t="shared" si="5648"/>
        <v>79</v>
      </c>
      <c r="EX659" s="106">
        <f t="shared" si="5648"/>
        <v>51</v>
      </c>
      <c r="EY659" s="106">
        <f t="shared" si="5648"/>
        <v>157</v>
      </c>
      <c r="EZ659" s="106">
        <f t="shared" si="5648"/>
        <v>6.5</v>
      </c>
      <c r="FA659" s="106">
        <f t="shared" si="5648"/>
        <v>6</v>
      </c>
      <c r="FB659" s="106">
        <f t="shared" si="5648"/>
        <v>12</v>
      </c>
      <c r="FC659" s="106">
        <f t="shared" si="5648"/>
        <v>10</v>
      </c>
      <c r="FD659" s="106">
        <f t="shared" si="5648"/>
        <v>0</v>
      </c>
      <c r="FE659" s="106">
        <f t="shared" si="5648"/>
        <v>0</v>
      </c>
      <c r="FF659" s="106">
        <f t="shared" si="5648"/>
        <v>0</v>
      </c>
      <c r="FG659" s="106">
        <f t="shared" si="5648"/>
        <v>0</v>
      </c>
      <c r="FH659" s="106">
        <f t="shared" si="5648"/>
        <v>0</v>
      </c>
      <c r="FI659" s="106">
        <f t="shared" si="5648"/>
        <v>0</v>
      </c>
      <c r="FJ659" s="106">
        <f t="shared" si="5648"/>
        <v>264</v>
      </c>
      <c r="FK659" s="106">
        <f t="shared" si="5648"/>
        <v>714</v>
      </c>
      <c r="FL659" s="106">
        <f t="shared" si="5648"/>
        <v>191</v>
      </c>
      <c r="FM659" s="106">
        <f t="shared" si="5648"/>
        <v>0</v>
      </c>
      <c r="FN659" s="106">
        <f t="shared" ref="FN659:FW659" si="5649">+SUM(FN660:FN738)</f>
        <v>872</v>
      </c>
      <c r="FO659" s="106">
        <f t="shared" si="5649"/>
        <v>1</v>
      </c>
      <c r="FP659" s="106">
        <f t="shared" si="5649"/>
        <v>3</v>
      </c>
      <c r="FQ659" s="106">
        <f t="shared" si="5649"/>
        <v>239</v>
      </c>
      <c r="FR659" s="106">
        <f t="shared" si="5649"/>
        <v>65</v>
      </c>
      <c r="FS659" s="106">
        <f t="shared" si="5649"/>
        <v>0</v>
      </c>
      <c r="FT659" s="106">
        <f t="shared" si="5649"/>
        <v>0</v>
      </c>
      <c r="FU659" s="106">
        <f t="shared" si="5649"/>
        <v>0</v>
      </c>
      <c r="FV659" s="106">
        <f t="shared" si="5649"/>
        <v>0</v>
      </c>
      <c r="FW659" s="106">
        <f t="shared" si="5649"/>
        <v>0</v>
      </c>
      <c r="FX659" s="106"/>
      <c r="FY659" s="106"/>
    </row>
    <row r="660" spans="1:181" ht="27.75" customHeight="1">
      <c r="A660" s="40"/>
      <c r="B660" s="41" t="s">
        <v>163</v>
      </c>
      <c r="C660" s="48"/>
      <c r="D660" s="48"/>
      <c r="E660" s="41"/>
      <c r="F660" s="41"/>
      <c r="G660" s="48"/>
      <c r="H660" s="43"/>
      <c r="I660" s="43"/>
      <c r="J660" s="44"/>
      <c r="K660" s="44"/>
      <c r="L660" s="44"/>
      <c r="M660" s="44"/>
      <c r="N660" s="43"/>
      <c r="O660" s="43"/>
      <c r="P660" s="1"/>
      <c r="Q660" s="16"/>
      <c r="R660" s="1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1">
        <f t="shared" ref="AC660:AC662" si="5650">+IF(S660=1,1,0)+IF(T660=1,1,0)</f>
        <v>0</v>
      </c>
      <c r="AD660" s="1">
        <f t="shared" ref="AD660:AD662" si="5651">+IF(U660=1,1,0)+IF(V660=1,1,0)</f>
        <v>0</v>
      </c>
      <c r="AE660" s="1">
        <f t="shared" ref="AE660:AE662" si="5652">+IF(W660=1,1,0)+IF(X660=1,1,0)</f>
        <v>0</v>
      </c>
      <c r="AF660" s="1">
        <f t="shared" ref="AF660:AF662" si="5653">+IF(Y660=1,1,0)+IF(Z660=1,1,0)</f>
        <v>0</v>
      </c>
      <c r="AG660" s="1">
        <f t="shared" ref="AG660:AG662" si="5654">+IF(AA660=1,1,0)</f>
        <v>0</v>
      </c>
      <c r="AH660" s="1">
        <f t="shared" ref="AH660:AH662" si="5655">+IF(AB660=1,1,0)</f>
        <v>0</v>
      </c>
      <c r="AI660" s="1">
        <f t="shared" ref="AI660:AI662" si="5656">+IF(S660=2,1,0)+IF(T660=2,1,0)</f>
        <v>0</v>
      </c>
      <c r="AJ660" s="1">
        <f t="shared" ref="AJ660:AJ662" si="5657">+IF(U660=2,1,0)+IF(V660=2,1,0)</f>
        <v>0</v>
      </c>
      <c r="AK660" s="1">
        <f t="shared" ref="AK660:AK662" si="5658">+IF(X660=2,1,0)+IF(W660=2,1,0)</f>
        <v>0</v>
      </c>
      <c r="AL660" s="1">
        <f t="shared" ref="AL660:AL662" si="5659">+IF(Y660=2,1,0)+IF(Z660=2,1,0)</f>
        <v>0</v>
      </c>
      <c r="AM660" s="1">
        <f t="shared" ref="AM660:AM662" si="5660">+IF(AA660=2,1,0)</f>
        <v>0</v>
      </c>
      <c r="AN660" s="1">
        <f t="shared" ref="AN660:AN662" si="5661">+IF(AB660=2,1,0)</f>
        <v>0</v>
      </c>
      <c r="AO660" s="44"/>
      <c r="AP660" s="44"/>
      <c r="AQ660" s="44"/>
      <c r="AR660" s="44"/>
      <c r="AS660" s="122">
        <f>IF(AND(AO660&gt;0,OR(BR660&gt;=2,BR660=1)),1,0)</f>
        <v>0</v>
      </c>
      <c r="AT660" s="122">
        <f>IF(AND(AP660&gt;0,OR(BR660&gt;=2,BR660=1)),1,0)</f>
        <v>0</v>
      </c>
      <c r="AU660" s="122">
        <f t="shared" ref="AU660:AU691" si="5662">IF(AND(AQ660&gt;0,OR(BR660&gt;=2,BR660=1)),1,0)</f>
        <v>0</v>
      </c>
      <c r="AV660" s="122">
        <f t="shared" ref="AV660:AV691" si="5663">IF(AND(AR660&gt;0,OR(BR660&gt;=2,BR660=1)),AR660/G660,0)</f>
        <v>0</v>
      </c>
      <c r="AW660" s="44"/>
      <c r="AX660" s="294"/>
      <c r="AY660" s="294"/>
      <c r="AZ660" s="294"/>
      <c r="BA660" s="294"/>
      <c r="BB660" s="294"/>
      <c r="BC660" s="29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127"/>
      <c r="BO660" s="44"/>
      <c r="BP660" s="1"/>
      <c r="BQ660" s="44"/>
      <c r="BR660" s="17"/>
      <c r="BS660" s="1">
        <f t="shared" ref="BS660:BS723" si="5664">IF(BP660=1, 2,IF(BP660=2,3,IF(BP660&gt;=3,4,0)))*2</f>
        <v>0</v>
      </c>
      <c r="BT660" s="17">
        <f t="shared" ref="BT660:BT662" si="5665">+BS660*2</f>
        <v>0</v>
      </c>
      <c r="BU660" s="44"/>
      <c r="BV660" s="44"/>
      <c r="BW660" s="44"/>
      <c r="BX660" s="44"/>
      <c r="BY660" s="44"/>
      <c r="BZ660" s="44"/>
      <c r="CA660" s="44"/>
      <c r="CB660" s="44"/>
      <c r="CC660" s="44"/>
      <c r="CD660" s="92"/>
      <c r="CE660" s="92"/>
      <c r="CF660" s="92"/>
      <c r="CG660" s="44"/>
      <c r="CH660" s="1"/>
      <c r="CI660" s="1"/>
      <c r="CJ660" s="1"/>
      <c r="CK660" s="383"/>
      <c r="CL660" s="383"/>
      <c r="CM660" s="383"/>
      <c r="CN660" s="1">
        <f t="shared" ref="CN660:CN691" si="5666">+SUM(BX660:CC660)*BW660</f>
        <v>0</v>
      </c>
      <c r="CO660" s="1">
        <f t="shared" ref="CO660:CO691" si="5667">+SUM(BX660:CC660)*BW660</f>
        <v>0</v>
      </c>
      <c r="CP660" s="20">
        <f t="shared" ref="CP660:CP691" si="5668">+SUM(BY660:CC660)*2.5+SUM(CD660:CG660)*0.5+SUM(CH660:CJ660)*2.5</f>
        <v>0</v>
      </c>
      <c r="CQ660" s="351"/>
      <c r="CR660" s="131">
        <f t="shared" ref="CR660:CR673" si="5669">+IF(SUM(AX660:BM660)&gt;0,1,0)</f>
        <v>0</v>
      </c>
      <c r="CS660" s="44"/>
      <c r="CT660" s="44"/>
      <c r="CU660" s="1"/>
      <c r="CV660" s="1"/>
      <c r="CW660" s="1"/>
      <c r="CX660" s="1"/>
      <c r="CY660" s="1"/>
      <c r="CZ660" s="44"/>
      <c r="DA660" s="17">
        <f t="shared" ref="DA660:DA662" si="5670">+CY660</f>
        <v>0</v>
      </c>
      <c r="DB660" s="359">
        <f t="shared" ref="DB660:DB723" si="5671">CZ660+DA660</f>
        <v>0</v>
      </c>
      <c r="DC660" s="359">
        <f t="shared" ref="DC660:DC723" si="5672">CU660+CV660+CW660+CX660+CY660</f>
        <v>0</v>
      </c>
      <c r="DD660" s="44"/>
      <c r="DE660" s="44"/>
      <c r="DF660" s="44"/>
      <c r="DG660" s="44"/>
      <c r="DH660" s="44"/>
      <c r="DI660" s="44"/>
      <c r="DJ660" s="44"/>
      <c r="DK660" s="44"/>
      <c r="DL660" s="44"/>
      <c r="DM660" s="44"/>
      <c r="DN660" s="44"/>
      <c r="DO660" s="1"/>
      <c r="DP660" s="1"/>
      <c r="DQ660" s="17">
        <f t="shared" ref="DQ660:DQ671" si="5673">+IF(AND(SUM(S660:AA660)&gt;0,SUM(FA660:FF660)&gt;0),CT660,0)</f>
        <v>0</v>
      </c>
      <c r="DR660" s="17">
        <f t="shared" ref="DR660:DR691" si="5674">+IF(AND(SUM(S660:AA660)&gt;0,SUM(FA660:FF660)&gt;0),CU660,0)</f>
        <v>0</v>
      </c>
      <c r="DS660" s="17">
        <f t="shared" ref="DS660:DS691" si="5675">+IF(AND(SUM(S660:AA660)&gt;0,SUM(FA660:FF660)&gt;0),CV660,0)</f>
        <v>0</v>
      </c>
      <c r="DT660" s="17">
        <f t="shared" ref="DT660:DT691" si="5676">+IF(AND(SUM(S660:AA660)&gt;0,SUM(FA660:FF660)&gt;0),CW660,0)</f>
        <v>0</v>
      </c>
      <c r="DU660" s="17">
        <f t="shared" ref="DU660:DU691" si="5677">+IF(AND(SUM(S660:AA660)&gt;0,SUM(FA660:FF660)&gt;0),CX660,0)</f>
        <v>0</v>
      </c>
      <c r="DV660" s="17">
        <f t="shared" ref="DV660:DV691" si="5678">+IF(AND(SUM(S660:AA660)&gt;0,SUM(FA660:FF660)&gt;0),CY660,0)</f>
        <v>0</v>
      </c>
      <c r="DW660" s="1"/>
      <c r="DX660" s="1"/>
      <c r="DY660" s="20">
        <f t="shared" ref="DY660:DY691" si="5679">+IF(AND(SUM(S660:AB660)&gt;0,SUM(FA660:FF660)&gt;0,DG660&gt;=3),DG660,0)</f>
        <v>0</v>
      </c>
      <c r="DZ660" s="20">
        <f t="shared" ref="DZ660:DZ691" si="5680">+IF(AND(SUM(S660:AB660)&gt;0,SUM(FA660:FF660)&gt;0,DH660&gt;=3),DH660,0)</f>
        <v>0</v>
      </c>
      <c r="EA660" s="20">
        <f t="shared" ref="EA660:EA691" si="5681">+IF(AND(SUM(S660:AB660)&gt;0,SUM(FA660:FF660)&gt;0,DI660&gt;=3),DI660,0)</f>
        <v>0</v>
      </c>
      <c r="EB660" s="20">
        <f t="shared" ref="EB660:EB691" si="5682">+IF(AND(SUM(S660:AB660)&gt;0,SUM(FA660:FF660)&gt;0,DJ660&gt;=3),DJ660,0)</f>
        <v>0</v>
      </c>
      <c r="EC660" s="18">
        <f t="shared" ref="EC660:EC671" si="5683">+IF(AND(CT660=0,SUM(CU660:CY660)&gt;1,SUM(CU660:CY660)&lt;=4),1,IF(AND(CT660=0,SUM(CU660:CY660)&gt;4),2,0))</f>
        <v>0</v>
      </c>
      <c r="ED660" s="19">
        <f t="shared" ref="ED660:ED665" si="5684">+IF(EC660&lt;&gt;0,EC660*3,0)</f>
        <v>0</v>
      </c>
      <c r="EE660" s="19">
        <f t="shared" ref="EE660:EE671" si="5685">+IF(SUM(AO660:AR660)+SUM(DK660:DN660)&gt;0,CT660*3,0)</f>
        <v>0</v>
      </c>
      <c r="EF660" s="1">
        <f t="shared" ref="EF660:EF671" si="5686">+IF(EE660&gt;0,CT660*4,0)</f>
        <v>0</v>
      </c>
      <c r="EG660" s="18">
        <f t="shared" ref="EG660:EG671" si="5687">+IF(AND(CT660+EC660=0,SUM(AO660:AR660)&gt;0,SUM(DK660:DN660)&gt;0),(CU660+CV660+CW660+CX660)*2+CY660*5,(EC660+CT660-FO660)*5)+IF(AND(EC660+DQ660+CT660=0,SUM(AO660:AR660)&gt;0),SUM(CU660:CX660)*2+CY660*5,0)</f>
        <v>0</v>
      </c>
      <c r="EH660" s="341"/>
      <c r="EI660" s="44"/>
      <c r="EJ660" s="44"/>
      <c r="EK660" s="44"/>
      <c r="EL660" s="93"/>
      <c r="EM660" s="93"/>
      <c r="EN660" s="93"/>
      <c r="EO660" s="366"/>
      <c r="EP660" s="366"/>
      <c r="EQ660" s="374"/>
      <c r="ER660" s="374"/>
      <c r="ES660" s="374"/>
      <c r="ET660" s="374"/>
      <c r="EU660" s="18">
        <f t="shared" ref="EU660:EU691" si="5688">IF(SUM(CU660:CX660)&gt;0,CZ660*1+2,0)</f>
        <v>0</v>
      </c>
      <c r="EV660" s="18">
        <f t="shared" ref="EV660:EV723" si="5689">+(DR660+DS660+DT660+DU660+DV660)*2+SUM(BY660:CJ660)*2</f>
        <v>0</v>
      </c>
      <c r="EW660" s="341"/>
      <c r="EX660" s="341"/>
      <c r="EY660" s="341"/>
      <c r="EZ660" s="341"/>
      <c r="FA660" s="44"/>
      <c r="FB660" s="44"/>
      <c r="FC660" s="44"/>
      <c r="FD660" s="45"/>
      <c r="FE660" s="45"/>
      <c r="FF660" s="45"/>
      <c r="FG660" s="300"/>
      <c r="FH660" s="45"/>
      <c r="FI660" s="45"/>
      <c r="FJ660" s="45"/>
      <c r="FK660" s="44"/>
      <c r="FL660" s="44"/>
      <c r="FM660" s="44"/>
      <c r="FN660" s="44"/>
      <c r="FO660" s="294"/>
      <c r="FP660" s="20">
        <f>+FO660*3</f>
        <v>0</v>
      </c>
      <c r="FQ660" s="20">
        <f t="shared" ref="FQ660:FQ691" si="5690">+DE660</f>
        <v>0</v>
      </c>
      <c r="FR660" s="20">
        <f t="shared" ref="FR660:FR691" si="5691">+DF660</f>
        <v>0</v>
      </c>
      <c r="FS660" s="20">
        <f t="shared" ref="FS660:FS691" si="5692">+IF(DG660&lt;3,DG660,0)</f>
        <v>0</v>
      </c>
      <c r="FT660" s="20">
        <f t="shared" ref="FT660:FT691" si="5693">+IF(DH660&lt;3,DH660,0)</f>
        <v>0</v>
      </c>
      <c r="FU660" s="20">
        <f t="shared" ref="FU660:FU691" si="5694">+IF(DI660&lt;3,DI660,0)</f>
        <v>0</v>
      </c>
      <c r="FV660" s="20">
        <f t="shared" ref="FV660:FV691" si="5695">+IF(DJ660&lt;3,DJ660,0)</f>
        <v>0</v>
      </c>
      <c r="FW660" s="44"/>
    </row>
    <row r="661" spans="1:181" s="301" customFormat="1" ht="27.75" customHeight="1">
      <c r="A661" s="295"/>
      <c r="B661" s="324" t="s">
        <v>189</v>
      </c>
      <c r="C661" s="324" t="s">
        <v>708</v>
      </c>
      <c r="D661" s="296"/>
      <c r="E661" s="324"/>
      <c r="F661" s="324"/>
      <c r="G661" s="296"/>
      <c r="H661" s="297"/>
      <c r="I661" s="297"/>
      <c r="J661" s="294"/>
      <c r="K661" s="294"/>
      <c r="L661" s="294"/>
      <c r="M661" s="294"/>
      <c r="N661" s="297"/>
      <c r="O661" s="297"/>
      <c r="P661" s="1"/>
      <c r="Q661" s="16"/>
      <c r="R661" s="1"/>
      <c r="S661" s="294"/>
      <c r="T661" s="294"/>
      <c r="U661" s="294"/>
      <c r="V661" s="294"/>
      <c r="W661" s="294"/>
      <c r="X661" s="294"/>
      <c r="Y661" s="294"/>
      <c r="Z661" s="294"/>
      <c r="AA661" s="294"/>
      <c r="AB661" s="294"/>
      <c r="AC661" s="1">
        <f t="shared" si="5650"/>
        <v>0</v>
      </c>
      <c r="AD661" s="1">
        <f t="shared" si="5651"/>
        <v>0</v>
      </c>
      <c r="AE661" s="1">
        <f t="shared" si="5652"/>
        <v>0</v>
      </c>
      <c r="AF661" s="1">
        <f t="shared" si="5653"/>
        <v>0</v>
      </c>
      <c r="AG661" s="1">
        <f t="shared" si="5654"/>
        <v>0</v>
      </c>
      <c r="AH661" s="1">
        <f t="shared" si="5655"/>
        <v>0</v>
      </c>
      <c r="AI661" s="1">
        <f t="shared" si="5656"/>
        <v>0</v>
      </c>
      <c r="AJ661" s="1">
        <f t="shared" si="5657"/>
        <v>0</v>
      </c>
      <c r="AK661" s="1">
        <f t="shared" si="5658"/>
        <v>0</v>
      </c>
      <c r="AL661" s="1">
        <f t="shared" si="5659"/>
        <v>0</v>
      </c>
      <c r="AM661" s="1">
        <f t="shared" si="5660"/>
        <v>0</v>
      </c>
      <c r="AN661" s="1">
        <f t="shared" si="5661"/>
        <v>0</v>
      </c>
      <c r="AO661" s="294"/>
      <c r="AP661" s="294"/>
      <c r="AQ661" s="294"/>
      <c r="AR661" s="294"/>
      <c r="AS661" s="298">
        <f>IF(AND(AO661&gt;0,OR(BR661&gt;=2,BR661=1)),1,0)</f>
        <v>0</v>
      </c>
      <c r="AT661" s="298">
        <f>IF(AND(AP661&gt;0,OR(BR661&gt;=2,BR661=1)),1,0)</f>
        <v>0</v>
      </c>
      <c r="AU661" s="298">
        <f t="shared" si="5662"/>
        <v>0</v>
      </c>
      <c r="AV661" s="298">
        <f t="shared" si="5663"/>
        <v>0</v>
      </c>
      <c r="AW661" s="294"/>
      <c r="AX661" s="294"/>
      <c r="AY661" s="294"/>
      <c r="AZ661" s="294"/>
      <c r="BA661" s="294"/>
      <c r="BB661" s="294"/>
      <c r="BC661" s="294"/>
      <c r="BD661" s="294"/>
      <c r="BE661" s="294"/>
      <c r="BF661" s="294"/>
      <c r="BG661" s="294"/>
      <c r="BH661" s="294"/>
      <c r="BI661" s="294"/>
      <c r="BJ661" s="294"/>
      <c r="BK661" s="294"/>
      <c r="BL661" s="294"/>
      <c r="BM661" s="294"/>
      <c r="BN661" s="294"/>
      <c r="BO661" s="294"/>
      <c r="BP661" s="1"/>
      <c r="BQ661" s="294"/>
      <c r="BR661" s="17"/>
      <c r="BS661" s="1">
        <f t="shared" si="5664"/>
        <v>0</v>
      </c>
      <c r="BT661" s="17">
        <f t="shared" si="5665"/>
        <v>0</v>
      </c>
      <c r="BU661" s="294"/>
      <c r="BV661" s="294"/>
      <c r="BW661" s="294"/>
      <c r="BX661" s="294"/>
      <c r="BY661" s="294"/>
      <c r="BZ661" s="294"/>
      <c r="CA661" s="294"/>
      <c r="CB661" s="294"/>
      <c r="CC661" s="294"/>
      <c r="CD661" s="1"/>
      <c r="CE661" s="1"/>
      <c r="CF661" s="1"/>
      <c r="CG661" s="294"/>
      <c r="CH661" s="1"/>
      <c r="CI661" s="1"/>
      <c r="CJ661" s="1"/>
      <c r="CK661" s="383"/>
      <c r="CL661" s="383"/>
      <c r="CM661" s="383"/>
      <c r="CN661" s="1">
        <f t="shared" si="5666"/>
        <v>0</v>
      </c>
      <c r="CO661" s="1">
        <f t="shared" si="5667"/>
        <v>0</v>
      </c>
      <c r="CP661" s="20">
        <f t="shared" si="5668"/>
        <v>0</v>
      </c>
      <c r="CQ661" s="351"/>
      <c r="CR661" s="299">
        <f t="shared" si="5669"/>
        <v>0</v>
      </c>
      <c r="CS661" s="294"/>
      <c r="CT661" s="294"/>
      <c r="CU661" s="1"/>
      <c r="CV661" s="1"/>
      <c r="CW661" s="1"/>
      <c r="CX661" s="1"/>
      <c r="CY661" s="1"/>
      <c r="CZ661" s="294"/>
      <c r="DA661" s="17">
        <f t="shared" si="5670"/>
        <v>0</v>
      </c>
      <c r="DB661" s="359">
        <f t="shared" si="5671"/>
        <v>0</v>
      </c>
      <c r="DC661" s="359">
        <f t="shared" si="5672"/>
        <v>0</v>
      </c>
      <c r="DD661" s="294"/>
      <c r="DE661" s="294"/>
      <c r="DF661" s="294"/>
      <c r="DG661" s="294"/>
      <c r="DH661" s="294"/>
      <c r="DI661" s="294"/>
      <c r="DJ661" s="294"/>
      <c r="DK661" s="294"/>
      <c r="DL661" s="294"/>
      <c r="DM661" s="294"/>
      <c r="DN661" s="294"/>
      <c r="DO661" s="1"/>
      <c r="DP661" s="1"/>
      <c r="DQ661" s="17">
        <f t="shared" si="5673"/>
        <v>0</v>
      </c>
      <c r="DR661" s="17">
        <f t="shared" si="5674"/>
        <v>0</v>
      </c>
      <c r="DS661" s="17">
        <f t="shared" si="5675"/>
        <v>0</v>
      </c>
      <c r="DT661" s="17">
        <f t="shared" si="5676"/>
        <v>0</v>
      </c>
      <c r="DU661" s="17">
        <f t="shared" si="5677"/>
        <v>0</v>
      </c>
      <c r="DV661" s="17">
        <f t="shared" si="5678"/>
        <v>0</v>
      </c>
      <c r="DW661" s="1"/>
      <c r="DX661" s="1"/>
      <c r="DY661" s="20">
        <f t="shared" si="5679"/>
        <v>0</v>
      </c>
      <c r="DZ661" s="20">
        <f t="shared" si="5680"/>
        <v>0</v>
      </c>
      <c r="EA661" s="20">
        <f t="shared" si="5681"/>
        <v>0</v>
      </c>
      <c r="EB661" s="20">
        <f t="shared" si="5682"/>
        <v>0</v>
      </c>
      <c r="EC661" s="18">
        <f t="shared" si="5683"/>
        <v>0</v>
      </c>
      <c r="ED661" s="19">
        <f t="shared" si="5684"/>
        <v>0</v>
      </c>
      <c r="EE661" s="19">
        <f t="shared" si="5685"/>
        <v>0</v>
      </c>
      <c r="EF661" s="1">
        <f t="shared" si="5686"/>
        <v>0</v>
      </c>
      <c r="EG661" s="18">
        <f t="shared" si="5687"/>
        <v>0</v>
      </c>
      <c r="EH661" s="341"/>
      <c r="EI661" s="294"/>
      <c r="EJ661" s="294"/>
      <c r="EK661" s="294"/>
      <c r="EL661" s="19"/>
      <c r="EM661" s="19"/>
      <c r="EN661" s="19"/>
      <c r="EO661" s="366"/>
      <c r="EP661" s="366"/>
      <c r="EQ661" s="374"/>
      <c r="ER661" s="374"/>
      <c r="ES661" s="374"/>
      <c r="ET661" s="374"/>
      <c r="EU661" s="18">
        <f t="shared" si="5688"/>
        <v>0</v>
      </c>
      <c r="EV661" s="18">
        <f t="shared" si="5689"/>
        <v>0</v>
      </c>
      <c r="EW661" s="341"/>
      <c r="EX661" s="341"/>
      <c r="EY661" s="341"/>
      <c r="EZ661" s="365">
        <f t="shared" ref="EZ661:EZ724" si="5696">BX661/2</f>
        <v>0</v>
      </c>
      <c r="FA661" s="294"/>
      <c r="FB661" s="294"/>
      <c r="FC661" s="294"/>
      <c r="FD661" s="300"/>
      <c r="FE661" s="300"/>
      <c r="FF661" s="300"/>
      <c r="FG661" s="300"/>
      <c r="FH661" s="300"/>
      <c r="FI661" s="300"/>
      <c r="FJ661" s="300"/>
      <c r="FK661" s="294"/>
      <c r="FL661" s="294"/>
      <c r="FM661" s="294"/>
      <c r="FN661" s="294"/>
      <c r="FO661" s="294"/>
      <c r="FP661" s="20">
        <f t="shared" ref="FP661:FP722" si="5697">+FO661*3</f>
        <v>0</v>
      </c>
      <c r="FQ661" s="20">
        <f t="shared" si="5690"/>
        <v>0</v>
      </c>
      <c r="FR661" s="20">
        <f t="shared" si="5691"/>
        <v>0</v>
      </c>
      <c r="FS661" s="20">
        <f t="shared" si="5692"/>
        <v>0</v>
      </c>
      <c r="FT661" s="20">
        <f t="shared" si="5693"/>
        <v>0</v>
      </c>
      <c r="FU661" s="20">
        <f t="shared" si="5694"/>
        <v>0</v>
      </c>
      <c r="FV661" s="20">
        <f t="shared" si="5695"/>
        <v>0</v>
      </c>
      <c r="FW661" s="294"/>
    </row>
    <row r="662" spans="1:181" s="301" customFormat="1" ht="27.75" customHeight="1">
      <c r="A662" s="295"/>
      <c r="B662" s="296" t="s">
        <v>190</v>
      </c>
      <c r="C662" s="296" t="s">
        <v>27</v>
      </c>
      <c r="D662" s="296" t="s">
        <v>258</v>
      </c>
      <c r="E662" s="296" t="str">
        <f t="shared" ref="E662" si="5698">D662</f>
        <v>2LT10</v>
      </c>
      <c r="F662" s="296"/>
      <c r="G662" s="296">
        <v>6</v>
      </c>
      <c r="H662" s="297"/>
      <c r="I662" s="297"/>
      <c r="J662" s="294"/>
      <c r="K662" s="294">
        <v>8</v>
      </c>
      <c r="L662" s="294"/>
      <c r="M662" s="294"/>
      <c r="N662" s="297"/>
      <c r="O662" s="297"/>
      <c r="P662" s="1"/>
      <c r="Q662" s="16"/>
      <c r="R662" s="1"/>
      <c r="S662" s="294"/>
      <c r="T662" s="294"/>
      <c r="U662" s="294"/>
      <c r="V662" s="294"/>
      <c r="W662" s="294"/>
      <c r="X662" s="294"/>
      <c r="Y662" s="294"/>
      <c r="Z662" s="294"/>
      <c r="AA662" s="294"/>
      <c r="AB662" s="294"/>
      <c r="AC662" s="1">
        <f t="shared" si="5650"/>
        <v>0</v>
      </c>
      <c r="AD662" s="1">
        <f t="shared" si="5651"/>
        <v>0</v>
      </c>
      <c r="AE662" s="1">
        <f t="shared" si="5652"/>
        <v>0</v>
      </c>
      <c r="AF662" s="1">
        <f t="shared" si="5653"/>
        <v>0</v>
      </c>
      <c r="AG662" s="1">
        <f t="shared" si="5654"/>
        <v>0</v>
      </c>
      <c r="AH662" s="1">
        <f t="shared" si="5655"/>
        <v>0</v>
      </c>
      <c r="AI662" s="1">
        <f t="shared" si="5656"/>
        <v>0</v>
      </c>
      <c r="AJ662" s="1">
        <f t="shared" si="5657"/>
        <v>0</v>
      </c>
      <c r="AK662" s="1">
        <f t="shared" si="5658"/>
        <v>0</v>
      </c>
      <c r="AL662" s="1">
        <f t="shared" si="5659"/>
        <v>0</v>
      </c>
      <c r="AM662" s="1">
        <f t="shared" si="5660"/>
        <v>0</v>
      </c>
      <c r="AN662" s="1">
        <f t="shared" si="5661"/>
        <v>0</v>
      </c>
      <c r="AO662" s="294"/>
      <c r="AP662" s="294"/>
      <c r="AQ662" s="294"/>
      <c r="AR662" s="294">
        <f t="shared" ref="AR662:AR672" si="5699">G662*2</f>
        <v>12</v>
      </c>
      <c r="AS662" s="298">
        <f>IF(AND(AO662&gt;0,OR(BR662&gt;=2,BR662=1)),1,0)</f>
        <v>0</v>
      </c>
      <c r="AT662" s="298">
        <f>IF(AND(AP662&gt;0,OR(BR662&gt;=2,BR662=1)),1,0)</f>
        <v>0</v>
      </c>
      <c r="AU662" s="298">
        <f t="shared" si="5662"/>
        <v>0</v>
      </c>
      <c r="AV662" s="298">
        <f t="shared" si="5663"/>
        <v>2</v>
      </c>
      <c r="AW662" s="294">
        <v>1</v>
      </c>
      <c r="AX662" s="294"/>
      <c r="AY662" s="294"/>
      <c r="AZ662" s="294"/>
      <c r="BA662" s="294"/>
      <c r="BB662" s="294"/>
      <c r="BC662" s="294"/>
      <c r="BD662" s="294"/>
      <c r="BE662" s="294"/>
      <c r="BF662" s="294"/>
      <c r="BG662" s="294"/>
      <c r="BH662" s="294"/>
      <c r="BI662" s="294"/>
      <c r="BJ662" s="294"/>
      <c r="BK662" s="294"/>
      <c r="BL662" s="294"/>
      <c r="BM662" s="294"/>
      <c r="BN662" s="294"/>
      <c r="BO662" s="294"/>
      <c r="BP662" s="1"/>
      <c r="BQ662" s="294"/>
      <c r="BR662" s="17">
        <v>2</v>
      </c>
      <c r="BS662" s="1">
        <f t="shared" si="5664"/>
        <v>0</v>
      </c>
      <c r="BT662" s="17">
        <f t="shared" si="5665"/>
        <v>0</v>
      </c>
      <c r="BU662" s="294"/>
      <c r="BV662" s="294">
        <v>2</v>
      </c>
      <c r="BW662" s="294"/>
      <c r="BX662" s="294"/>
      <c r="BY662" s="294"/>
      <c r="BZ662" s="294"/>
      <c r="CA662" s="294"/>
      <c r="CB662" s="294"/>
      <c r="CC662" s="294"/>
      <c r="CD662" s="1"/>
      <c r="CE662" s="1"/>
      <c r="CF662" s="1"/>
      <c r="CG662" s="294"/>
      <c r="CH662" s="1"/>
      <c r="CI662" s="1"/>
      <c r="CJ662" s="1"/>
      <c r="CK662" s="383"/>
      <c r="CL662" s="383"/>
      <c r="CM662" s="383"/>
      <c r="CN662" s="1">
        <f t="shared" si="5666"/>
        <v>0</v>
      </c>
      <c r="CO662" s="1">
        <f t="shared" si="5667"/>
        <v>0</v>
      </c>
      <c r="CP662" s="20">
        <f t="shared" si="5668"/>
        <v>0</v>
      </c>
      <c r="CQ662" s="351"/>
      <c r="CR662" s="299">
        <f t="shared" si="5669"/>
        <v>0</v>
      </c>
      <c r="CS662" s="294"/>
      <c r="CT662" s="294"/>
      <c r="CU662" s="1"/>
      <c r="CV662" s="1"/>
      <c r="CW662" s="1"/>
      <c r="CX662" s="1"/>
      <c r="CY662" s="1"/>
      <c r="CZ662" s="294"/>
      <c r="DA662" s="17">
        <f t="shared" si="5670"/>
        <v>0</v>
      </c>
      <c r="DB662" s="359">
        <f t="shared" si="5671"/>
        <v>0</v>
      </c>
      <c r="DC662" s="359">
        <f t="shared" si="5672"/>
        <v>0</v>
      </c>
      <c r="DD662" s="294"/>
      <c r="DE662" s="294"/>
      <c r="DF662" s="294"/>
      <c r="DG662" s="294"/>
      <c r="DH662" s="294"/>
      <c r="DI662" s="294"/>
      <c r="DJ662" s="294"/>
      <c r="DK662" s="294"/>
      <c r="DL662" s="294"/>
      <c r="DM662" s="294"/>
      <c r="DN662" s="294"/>
      <c r="DO662" s="1"/>
      <c r="DP662" s="1"/>
      <c r="DQ662" s="17">
        <f t="shared" si="5673"/>
        <v>0</v>
      </c>
      <c r="DR662" s="17">
        <f t="shared" si="5674"/>
        <v>0</v>
      </c>
      <c r="DS662" s="17">
        <f t="shared" si="5675"/>
        <v>0</v>
      </c>
      <c r="DT662" s="17">
        <f t="shared" si="5676"/>
        <v>0</v>
      </c>
      <c r="DU662" s="17">
        <f t="shared" si="5677"/>
        <v>0</v>
      </c>
      <c r="DV662" s="17">
        <f t="shared" si="5678"/>
        <v>0</v>
      </c>
      <c r="DW662" s="1"/>
      <c r="DX662" s="1"/>
      <c r="DY662" s="20">
        <f t="shared" si="5679"/>
        <v>0</v>
      </c>
      <c r="DZ662" s="20">
        <f t="shared" si="5680"/>
        <v>0</v>
      </c>
      <c r="EA662" s="20">
        <f t="shared" si="5681"/>
        <v>0</v>
      </c>
      <c r="EB662" s="20">
        <f t="shared" si="5682"/>
        <v>0</v>
      </c>
      <c r="EC662" s="18">
        <f t="shared" si="5683"/>
        <v>0</v>
      </c>
      <c r="ED662" s="19">
        <f t="shared" si="5684"/>
        <v>0</v>
      </c>
      <c r="EE662" s="19">
        <f t="shared" si="5685"/>
        <v>0</v>
      </c>
      <c r="EF662" s="1">
        <f t="shared" si="5686"/>
        <v>0</v>
      </c>
      <c r="EG662" s="18">
        <f t="shared" si="5687"/>
        <v>0</v>
      </c>
      <c r="EH662" s="341"/>
      <c r="EI662" s="294"/>
      <c r="EJ662" s="294"/>
      <c r="EK662" s="294"/>
      <c r="EL662" s="19"/>
      <c r="EM662" s="19"/>
      <c r="EN662" s="19"/>
      <c r="EO662" s="366"/>
      <c r="EP662" s="366"/>
      <c r="EQ662" s="374"/>
      <c r="ER662" s="374"/>
      <c r="ES662" s="374"/>
      <c r="ET662" s="374"/>
      <c r="EU662" s="18">
        <f t="shared" si="5688"/>
        <v>0</v>
      </c>
      <c r="EV662" s="18">
        <f t="shared" si="5689"/>
        <v>0</v>
      </c>
      <c r="EW662" s="341">
        <v>1</v>
      </c>
      <c r="EX662" s="341">
        <v>1</v>
      </c>
      <c r="EY662" s="341"/>
      <c r="EZ662" s="365">
        <f t="shared" si="5696"/>
        <v>0</v>
      </c>
      <c r="FA662" s="294"/>
      <c r="FB662" s="294"/>
      <c r="FC662" s="294"/>
      <c r="FD662" s="300"/>
      <c r="FE662" s="300"/>
      <c r="FF662" s="300"/>
      <c r="FG662" s="300"/>
      <c r="FH662" s="300"/>
      <c r="FI662" s="300"/>
      <c r="FJ662" s="300"/>
      <c r="FK662" s="294"/>
      <c r="FL662" s="294"/>
      <c r="FM662" s="294"/>
      <c r="FN662" s="294"/>
      <c r="FO662" s="294"/>
      <c r="FP662" s="20">
        <f t="shared" si="5697"/>
        <v>0</v>
      </c>
      <c r="FQ662" s="20">
        <f t="shared" si="5690"/>
        <v>0</v>
      </c>
      <c r="FR662" s="20">
        <f t="shared" si="5691"/>
        <v>0</v>
      </c>
      <c r="FS662" s="20">
        <f t="shared" si="5692"/>
        <v>0</v>
      </c>
      <c r="FT662" s="20">
        <f t="shared" si="5693"/>
        <v>0</v>
      </c>
      <c r="FU662" s="20">
        <f t="shared" si="5694"/>
        <v>0</v>
      </c>
      <c r="FV662" s="20">
        <f t="shared" si="5695"/>
        <v>0</v>
      </c>
      <c r="FW662" s="294"/>
    </row>
    <row r="663" spans="1:181" s="301" customFormat="1" ht="27.75" customHeight="1">
      <c r="A663" s="295"/>
      <c r="B663" s="296">
        <v>1</v>
      </c>
      <c r="C663" s="296">
        <f t="shared" ref="C663:C672" si="5700">B663</f>
        <v>1</v>
      </c>
      <c r="D663" s="296" t="s">
        <v>201</v>
      </c>
      <c r="E663" s="296" t="s">
        <v>187</v>
      </c>
      <c r="F663" s="296">
        <v>15</v>
      </c>
      <c r="G663" s="296">
        <f>F663</f>
        <v>15</v>
      </c>
      <c r="H663" s="297"/>
      <c r="I663" s="297"/>
      <c r="J663" s="294"/>
      <c r="K663" s="294"/>
      <c r="L663" s="294"/>
      <c r="M663" s="294"/>
      <c r="N663" s="297"/>
      <c r="O663" s="297"/>
      <c r="P663" s="1"/>
      <c r="Q663" s="16"/>
      <c r="R663" s="1"/>
      <c r="S663" s="294"/>
      <c r="T663" s="294"/>
      <c r="U663" s="294"/>
      <c r="V663" s="294"/>
      <c r="W663" s="294"/>
      <c r="X663" s="294"/>
      <c r="Y663" s="294"/>
      <c r="Z663" s="294">
        <v>2</v>
      </c>
      <c r="AA663" s="294"/>
      <c r="AB663" s="294"/>
      <c r="AC663" s="1">
        <f t="shared" ref="AC663:AC665" si="5701">+IF(S663=1,1,0)+IF(T663=1,1,0)</f>
        <v>0</v>
      </c>
      <c r="AD663" s="1">
        <f t="shared" ref="AD663:AD665" si="5702">+IF(U663=1,1,0)+IF(V663=1,1,0)</f>
        <v>0</v>
      </c>
      <c r="AE663" s="1">
        <f t="shared" ref="AE663:AE665" si="5703">+IF(W663=1,1,0)+IF(X663=1,1,0)</f>
        <v>0</v>
      </c>
      <c r="AF663" s="1">
        <f t="shared" ref="AF663:AF665" si="5704">+IF(Y663=1,1,0)+IF(Z663=1,1,0)</f>
        <v>0</v>
      </c>
      <c r="AG663" s="1">
        <f t="shared" ref="AG663:AH665" si="5705">+IF(AA663=1,1,0)</f>
        <v>0</v>
      </c>
      <c r="AH663" s="1">
        <f t="shared" si="5705"/>
        <v>0</v>
      </c>
      <c r="AI663" s="1">
        <f t="shared" ref="AI663:AI665" si="5706">+IF(S663=2,1,0)+IF(T663=2,1,0)</f>
        <v>0</v>
      </c>
      <c r="AJ663" s="1">
        <f t="shared" ref="AJ663:AJ665" si="5707">+IF(U663=2,1,0)+IF(V663=2,1,0)</f>
        <v>0</v>
      </c>
      <c r="AK663" s="1">
        <f t="shared" ref="AK663:AK665" si="5708">+IF(X663=2,1,0)+IF(W663=2,1,0)</f>
        <v>0</v>
      </c>
      <c r="AL663" s="1">
        <f t="shared" ref="AL663:AL665" si="5709">+IF(Y663=2,1,0)+IF(Z663=2,1,0)</f>
        <v>1</v>
      </c>
      <c r="AM663" s="1">
        <f t="shared" ref="AM663:AN665" si="5710">+IF(AA663=2,1,0)</f>
        <v>0</v>
      </c>
      <c r="AN663" s="1">
        <f t="shared" si="5710"/>
        <v>0</v>
      </c>
      <c r="AO663" s="294"/>
      <c r="AP663" s="294"/>
      <c r="AQ663" s="294"/>
      <c r="AR663" s="294">
        <f t="shared" si="5699"/>
        <v>30</v>
      </c>
      <c r="AS663" s="298">
        <f t="shared" ref="AS663:AS669" si="5711">IF(AND(AO663&gt;0,OR(BR663&gt;=2,BR663=1)),1,0)</f>
        <v>0</v>
      </c>
      <c r="AT663" s="298">
        <f t="shared" ref="AT663:AT669" si="5712">IF(AND(AP663&gt;0,OR(BR663&gt;=2,BR663=1)),1,0)</f>
        <v>0</v>
      </c>
      <c r="AU663" s="298">
        <f t="shared" si="5662"/>
        <v>0</v>
      </c>
      <c r="AV663" s="298">
        <f t="shared" si="5663"/>
        <v>2</v>
      </c>
      <c r="AW663" s="294"/>
      <c r="AX663" s="294"/>
      <c r="AY663" s="294"/>
      <c r="AZ663" s="294"/>
      <c r="BA663" s="294"/>
      <c r="BB663" s="294"/>
      <c r="BC663" s="294"/>
      <c r="BD663" s="294"/>
      <c r="BE663" s="294"/>
      <c r="BF663" s="294"/>
      <c r="BG663" s="294"/>
      <c r="BH663" s="294"/>
      <c r="BI663" s="294"/>
      <c r="BJ663" s="294"/>
      <c r="BK663" s="294"/>
      <c r="BL663" s="294">
        <v>1</v>
      </c>
      <c r="BM663" s="294">
        <v>1</v>
      </c>
      <c r="BN663" s="294"/>
      <c r="BO663" s="294"/>
      <c r="BP663" s="1"/>
      <c r="BQ663" s="294"/>
      <c r="BR663" s="17">
        <v>4</v>
      </c>
      <c r="BS663" s="1">
        <f t="shared" si="5664"/>
        <v>0</v>
      </c>
      <c r="BT663" s="17">
        <f t="shared" ref="BT663:BT665" si="5713">+BS663*2</f>
        <v>0</v>
      </c>
      <c r="BU663" s="294"/>
      <c r="BV663" s="294">
        <v>2</v>
      </c>
      <c r="BW663" s="294"/>
      <c r="BX663" s="294"/>
      <c r="BY663" s="294"/>
      <c r="BZ663" s="294"/>
      <c r="CA663" s="294"/>
      <c r="CB663" s="294"/>
      <c r="CC663" s="294"/>
      <c r="CD663" s="1"/>
      <c r="CE663" s="1">
        <v>1</v>
      </c>
      <c r="CF663" s="1"/>
      <c r="CG663" s="294"/>
      <c r="CH663" s="1"/>
      <c r="CI663" s="1"/>
      <c r="CJ663" s="1"/>
      <c r="CK663" s="383"/>
      <c r="CL663" s="383"/>
      <c r="CM663" s="383"/>
      <c r="CN663" s="1">
        <f t="shared" si="5666"/>
        <v>0</v>
      </c>
      <c r="CO663" s="1">
        <f t="shared" si="5667"/>
        <v>0</v>
      </c>
      <c r="CP663" s="20">
        <f t="shared" si="5668"/>
        <v>0.5</v>
      </c>
      <c r="CQ663" s="351"/>
      <c r="CR663" s="299">
        <f t="shared" si="5669"/>
        <v>1</v>
      </c>
      <c r="CS663" s="294"/>
      <c r="CT663" s="294">
        <v>1</v>
      </c>
      <c r="CU663" s="1"/>
      <c r="CV663" s="1"/>
      <c r="CW663" s="1"/>
      <c r="CX663" s="1"/>
      <c r="CY663" s="1">
        <v>1</v>
      </c>
      <c r="CZ663" s="294"/>
      <c r="DA663" s="17">
        <f t="shared" ref="DA663:DA665" si="5714">+CY663</f>
        <v>1</v>
      </c>
      <c r="DB663" s="359">
        <f t="shared" si="5671"/>
        <v>1</v>
      </c>
      <c r="DC663" s="359">
        <f t="shared" si="5672"/>
        <v>1</v>
      </c>
      <c r="DD663" s="294"/>
      <c r="DE663" s="294"/>
      <c r="DF663" s="294">
        <v>3</v>
      </c>
      <c r="DG663" s="294"/>
      <c r="DH663" s="294"/>
      <c r="DI663" s="294"/>
      <c r="DJ663" s="294"/>
      <c r="DK663" s="294"/>
      <c r="DL663" s="294"/>
      <c r="DM663" s="294"/>
      <c r="DN663" s="294"/>
      <c r="DO663" s="1"/>
      <c r="DP663" s="1"/>
      <c r="DQ663" s="17">
        <f t="shared" si="5673"/>
        <v>1</v>
      </c>
      <c r="DR663" s="17">
        <f t="shared" si="5674"/>
        <v>0</v>
      </c>
      <c r="DS663" s="17">
        <f t="shared" si="5675"/>
        <v>0</v>
      </c>
      <c r="DT663" s="17">
        <f t="shared" si="5676"/>
        <v>0</v>
      </c>
      <c r="DU663" s="17">
        <f t="shared" si="5677"/>
        <v>0</v>
      </c>
      <c r="DV663" s="17">
        <f t="shared" si="5678"/>
        <v>1</v>
      </c>
      <c r="DW663" s="1"/>
      <c r="DX663" s="1"/>
      <c r="DY663" s="20">
        <f t="shared" si="5679"/>
        <v>0</v>
      </c>
      <c r="DZ663" s="20">
        <f t="shared" si="5680"/>
        <v>0</v>
      </c>
      <c r="EA663" s="20">
        <f t="shared" si="5681"/>
        <v>0</v>
      </c>
      <c r="EB663" s="20">
        <f t="shared" si="5682"/>
        <v>0</v>
      </c>
      <c r="EC663" s="18">
        <f t="shared" si="5683"/>
        <v>0</v>
      </c>
      <c r="ED663" s="19">
        <f t="shared" si="5684"/>
        <v>0</v>
      </c>
      <c r="EE663" s="19">
        <f t="shared" si="5685"/>
        <v>3</v>
      </c>
      <c r="EF663" s="1">
        <f t="shared" si="5686"/>
        <v>4</v>
      </c>
      <c r="EG663" s="18">
        <f t="shared" si="5687"/>
        <v>5</v>
      </c>
      <c r="EH663" s="341"/>
      <c r="EI663" s="294"/>
      <c r="EJ663" s="294"/>
      <c r="EK663" s="294">
        <v>5.5</v>
      </c>
      <c r="EL663" s="19"/>
      <c r="EM663" s="19">
        <v>1</v>
      </c>
      <c r="EN663" s="19"/>
      <c r="EO663" s="366"/>
      <c r="EP663" s="366"/>
      <c r="EQ663" s="374"/>
      <c r="ER663" s="374"/>
      <c r="ES663" s="374"/>
      <c r="ET663" s="374"/>
      <c r="EU663" s="18">
        <f t="shared" si="5688"/>
        <v>0</v>
      </c>
      <c r="EV663" s="18">
        <f t="shared" si="5689"/>
        <v>4</v>
      </c>
      <c r="EW663" s="341">
        <v>2</v>
      </c>
      <c r="EX663" s="341">
        <v>2</v>
      </c>
      <c r="EY663" s="341">
        <v>5</v>
      </c>
      <c r="EZ663" s="365">
        <f t="shared" si="5696"/>
        <v>0</v>
      </c>
      <c r="FA663" s="294"/>
      <c r="FB663" s="294"/>
      <c r="FC663" s="294">
        <v>2</v>
      </c>
      <c r="FD663" s="300"/>
      <c r="FE663" s="300"/>
      <c r="FF663" s="300"/>
      <c r="FG663" s="300"/>
      <c r="FH663" s="300"/>
      <c r="FI663" s="300"/>
      <c r="FJ663" s="300"/>
      <c r="FK663" s="294"/>
      <c r="FL663" s="294"/>
      <c r="FM663" s="294"/>
      <c r="FN663" s="294">
        <f t="shared" ref="FN663:FN672" si="5715">F663</f>
        <v>15</v>
      </c>
      <c r="FO663" s="294"/>
      <c r="FP663" s="20">
        <f t="shared" si="5697"/>
        <v>0</v>
      </c>
      <c r="FQ663" s="20">
        <f t="shared" si="5690"/>
        <v>0</v>
      </c>
      <c r="FR663" s="20">
        <f t="shared" si="5691"/>
        <v>3</v>
      </c>
      <c r="FS663" s="20">
        <f t="shared" si="5692"/>
        <v>0</v>
      </c>
      <c r="FT663" s="20">
        <f t="shared" si="5693"/>
        <v>0</v>
      </c>
      <c r="FU663" s="20">
        <f t="shared" si="5694"/>
        <v>0</v>
      </c>
      <c r="FV663" s="20">
        <f t="shared" si="5695"/>
        <v>0</v>
      </c>
      <c r="FW663" s="294"/>
    </row>
    <row r="664" spans="1:181" s="301" customFormat="1" ht="27.75" customHeight="1">
      <c r="A664" s="295"/>
      <c r="B664" s="296" t="s">
        <v>709</v>
      </c>
      <c r="C664" s="296" t="str">
        <f t="shared" si="5700"/>
        <v>1C</v>
      </c>
      <c r="D664" s="296" t="s">
        <v>201</v>
      </c>
      <c r="E664" s="296" t="s">
        <v>44</v>
      </c>
      <c r="F664" s="296">
        <v>32</v>
      </c>
      <c r="G664" s="296">
        <f>F664</f>
        <v>32</v>
      </c>
      <c r="H664" s="297"/>
      <c r="I664" s="297"/>
      <c r="J664" s="294"/>
      <c r="K664" s="294"/>
      <c r="L664" s="294"/>
      <c r="M664" s="294"/>
      <c r="N664" s="297"/>
      <c r="O664" s="297"/>
      <c r="P664" s="1"/>
      <c r="Q664" s="16"/>
      <c r="R664" s="1"/>
      <c r="S664" s="294"/>
      <c r="T664" s="294"/>
      <c r="U664" s="294"/>
      <c r="V664" s="294"/>
      <c r="W664" s="294"/>
      <c r="X664" s="294"/>
      <c r="Y664" s="294"/>
      <c r="Z664" s="294">
        <v>1</v>
      </c>
      <c r="AA664" s="294"/>
      <c r="AB664" s="294"/>
      <c r="AC664" s="1">
        <f t="shared" si="5701"/>
        <v>0</v>
      </c>
      <c r="AD664" s="1">
        <f t="shared" si="5702"/>
        <v>0</v>
      </c>
      <c r="AE664" s="1">
        <f t="shared" si="5703"/>
        <v>0</v>
      </c>
      <c r="AF664" s="1">
        <f t="shared" si="5704"/>
        <v>1</v>
      </c>
      <c r="AG664" s="1">
        <f t="shared" si="5705"/>
        <v>0</v>
      </c>
      <c r="AH664" s="1">
        <f t="shared" si="5705"/>
        <v>0</v>
      </c>
      <c r="AI664" s="1">
        <f t="shared" si="5706"/>
        <v>0</v>
      </c>
      <c r="AJ664" s="1">
        <f t="shared" si="5707"/>
        <v>0</v>
      </c>
      <c r="AK664" s="1">
        <f t="shared" si="5708"/>
        <v>0</v>
      </c>
      <c r="AL664" s="1">
        <f t="shared" si="5709"/>
        <v>0</v>
      </c>
      <c r="AM664" s="1">
        <f t="shared" si="5710"/>
        <v>0</v>
      </c>
      <c r="AN664" s="1">
        <f t="shared" si="5710"/>
        <v>0</v>
      </c>
      <c r="AO664" s="294"/>
      <c r="AP664" s="294"/>
      <c r="AQ664" s="294"/>
      <c r="AR664" s="294">
        <f t="shared" si="5699"/>
        <v>64</v>
      </c>
      <c r="AS664" s="298">
        <f t="shared" si="5711"/>
        <v>0</v>
      </c>
      <c r="AT664" s="298">
        <f t="shared" si="5712"/>
        <v>0</v>
      </c>
      <c r="AU664" s="298">
        <f t="shared" si="5662"/>
        <v>0</v>
      </c>
      <c r="AV664" s="298">
        <f t="shared" si="5663"/>
        <v>2</v>
      </c>
      <c r="AW664" s="294"/>
      <c r="AX664" s="294"/>
      <c r="AY664" s="294">
        <v>1</v>
      </c>
      <c r="AZ664" s="294"/>
      <c r="BA664" s="294"/>
      <c r="BB664" s="294"/>
      <c r="BC664" s="294"/>
      <c r="BD664" s="294"/>
      <c r="BE664" s="294"/>
      <c r="BF664" s="294"/>
      <c r="BG664" s="294"/>
      <c r="BH664" s="294"/>
      <c r="BI664" s="294"/>
      <c r="BJ664" s="294">
        <v>1</v>
      </c>
      <c r="BK664" s="294"/>
      <c r="BL664" s="294"/>
      <c r="BM664" s="294"/>
      <c r="BN664" s="294"/>
      <c r="BO664" s="294"/>
      <c r="BP664" s="1"/>
      <c r="BQ664" s="294"/>
      <c r="BR664" s="17">
        <v>4</v>
      </c>
      <c r="BS664" s="1">
        <f t="shared" si="5664"/>
        <v>0</v>
      </c>
      <c r="BT664" s="17">
        <f t="shared" si="5713"/>
        <v>0</v>
      </c>
      <c r="BU664" s="294"/>
      <c r="BV664" s="294">
        <v>2</v>
      </c>
      <c r="BW664" s="294"/>
      <c r="BX664" s="294"/>
      <c r="BY664" s="294"/>
      <c r="BZ664" s="294"/>
      <c r="CA664" s="294"/>
      <c r="CB664" s="294"/>
      <c r="CC664" s="294"/>
      <c r="CD664" s="1"/>
      <c r="CE664" s="1">
        <v>1</v>
      </c>
      <c r="CF664" s="1"/>
      <c r="CG664" s="294"/>
      <c r="CH664" s="1"/>
      <c r="CI664" s="1"/>
      <c r="CJ664" s="1"/>
      <c r="CK664" s="1"/>
      <c r="CL664" s="1"/>
      <c r="CM664" s="1"/>
      <c r="CN664" s="1">
        <f t="shared" si="5666"/>
        <v>0</v>
      </c>
      <c r="CO664" s="1">
        <f t="shared" si="5667"/>
        <v>0</v>
      </c>
      <c r="CP664" s="20">
        <f t="shared" si="5668"/>
        <v>0.5</v>
      </c>
      <c r="CQ664" s="20"/>
      <c r="CR664" s="299">
        <f t="shared" si="5669"/>
        <v>1</v>
      </c>
      <c r="CS664" s="294"/>
      <c r="CT664" s="294"/>
      <c r="CU664" s="1"/>
      <c r="CV664" s="1"/>
      <c r="CW664" s="1">
        <v>2</v>
      </c>
      <c r="CX664" s="1"/>
      <c r="CY664" s="1"/>
      <c r="CZ664" s="294">
        <v>7</v>
      </c>
      <c r="DA664" s="17">
        <f t="shared" si="5714"/>
        <v>0</v>
      </c>
      <c r="DB664" s="17">
        <f t="shared" si="5671"/>
        <v>7</v>
      </c>
      <c r="DC664" s="17">
        <f t="shared" si="5672"/>
        <v>2</v>
      </c>
      <c r="DD664" s="294"/>
      <c r="DE664" s="294">
        <v>8</v>
      </c>
      <c r="DF664" s="294"/>
      <c r="DG664" s="294"/>
      <c r="DH664" s="294"/>
      <c r="DI664" s="294"/>
      <c r="DJ664" s="294"/>
      <c r="DK664" s="294"/>
      <c r="DL664" s="294"/>
      <c r="DM664" s="294"/>
      <c r="DN664" s="294"/>
      <c r="DO664" s="1"/>
      <c r="DP664" s="1"/>
      <c r="DQ664" s="17">
        <f t="shared" si="5673"/>
        <v>0</v>
      </c>
      <c r="DR664" s="17">
        <f t="shared" si="5674"/>
        <v>0</v>
      </c>
      <c r="DS664" s="17">
        <f t="shared" si="5675"/>
        <v>0</v>
      </c>
      <c r="DT664" s="17">
        <f t="shared" si="5676"/>
        <v>2</v>
      </c>
      <c r="DU664" s="17">
        <f t="shared" si="5677"/>
        <v>0</v>
      </c>
      <c r="DV664" s="17">
        <f t="shared" si="5678"/>
        <v>0</v>
      </c>
      <c r="DW664" s="1"/>
      <c r="DX664" s="1"/>
      <c r="DY664" s="20">
        <f t="shared" si="5679"/>
        <v>0</v>
      </c>
      <c r="DZ664" s="20">
        <f t="shared" si="5680"/>
        <v>0</v>
      </c>
      <c r="EA664" s="20">
        <f t="shared" si="5681"/>
        <v>0</v>
      </c>
      <c r="EB664" s="20">
        <f t="shared" si="5682"/>
        <v>0</v>
      </c>
      <c r="EC664" s="18">
        <f t="shared" si="5683"/>
        <v>1</v>
      </c>
      <c r="ED664" s="19">
        <f t="shared" si="5684"/>
        <v>3</v>
      </c>
      <c r="EE664" s="19">
        <f t="shared" si="5685"/>
        <v>0</v>
      </c>
      <c r="EF664" s="1">
        <f t="shared" si="5686"/>
        <v>0</v>
      </c>
      <c r="EG664" s="18">
        <f t="shared" si="5687"/>
        <v>5</v>
      </c>
      <c r="EH664" s="18"/>
      <c r="EI664" s="294"/>
      <c r="EJ664" s="294">
        <v>11</v>
      </c>
      <c r="EK664" s="294"/>
      <c r="EL664" s="19"/>
      <c r="EM664" s="19"/>
      <c r="EN664" s="19">
        <v>1</v>
      </c>
      <c r="EO664" s="19"/>
      <c r="EP664" s="19"/>
      <c r="EQ664" s="18"/>
      <c r="ER664" s="18"/>
      <c r="ES664" s="18"/>
      <c r="ET664" s="18"/>
      <c r="EU664" s="18">
        <f t="shared" si="5688"/>
        <v>9</v>
      </c>
      <c r="EV664" s="18">
        <f t="shared" si="5689"/>
        <v>6</v>
      </c>
      <c r="EW664" s="18">
        <v>2</v>
      </c>
      <c r="EX664" s="18">
        <v>2</v>
      </c>
      <c r="EY664" s="18">
        <v>2</v>
      </c>
      <c r="EZ664" s="20">
        <f t="shared" si="5696"/>
        <v>0</v>
      </c>
      <c r="FA664" s="294"/>
      <c r="FB664" s="294"/>
      <c r="FC664" s="294">
        <v>2</v>
      </c>
      <c r="FD664" s="300"/>
      <c r="FE664" s="300"/>
      <c r="FF664" s="300"/>
      <c r="FG664" s="300"/>
      <c r="FH664" s="300"/>
      <c r="FI664" s="300"/>
      <c r="FJ664" s="300"/>
      <c r="FK664" s="294"/>
      <c r="FL664" s="294">
        <f>F664</f>
        <v>32</v>
      </c>
      <c r="FM664" s="294"/>
      <c r="FN664" s="294">
        <f t="shared" si="5715"/>
        <v>32</v>
      </c>
      <c r="FO664" s="294"/>
      <c r="FP664" s="20">
        <f t="shared" si="5697"/>
        <v>0</v>
      </c>
      <c r="FQ664" s="20">
        <f t="shared" si="5690"/>
        <v>8</v>
      </c>
      <c r="FR664" s="20">
        <f t="shared" si="5691"/>
        <v>0</v>
      </c>
      <c r="FS664" s="20">
        <f t="shared" si="5692"/>
        <v>0</v>
      </c>
      <c r="FT664" s="20">
        <f t="shared" si="5693"/>
        <v>0</v>
      </c>
      <c r="FU664" s="20">
        <f t="shared" si="5694"/>
        <v>0</v>
      </c>
      <c r="FV664" s="20">
        <f t="shared" si="5695"/>
        <v>0</v>
      </c>
      <c r="FW664" s="294"/>
    </row>
    <row r="665" spans="1:181" s="301" customFormat="1" ht="27.75" customHeight="1">
      <c r="A665" s="295"/>
      <c r="B665" s="296" t="s">
        <v>569</v>
      </c>
      <c r="C665" s="296" t="str">
        <f t="shared" si="5700"/>
        <v>2C</v>
      </c>
      <c r="D665" s="296" t="s">
        <v>26</v>
      </c>
      <c r="E665" s="296" t="s">
        <v>44</v>
      </c>
      <c r="F665" s="296">
        <v>27</v>
      </c>
      <c r="G665" s="296">
        <v>24</v>
      </c>
      <c r="H665" s="297"/>
      <c r="I665" s="297"/>
      <c r="J665" s="294"/>
      <c r="K665" s="294"/>
      <c r="L665" s="294"/>
      <c r="M665" s="294"/>
      <c r="N665" s="297"/>
      <c r="O665" s="297"/>
      <c r="P665" s="1"/>
      <c r="Q665" s="16"/>
      <c r="R665" s="1"/>
      <c r="S665" s="294"/>
      <c r="T665" s="294"/>
      <c r="U665" s="294"/>
      <c r="V665" s="294"/>
      <c r="W665" s="294"/>
      <c r="X665" s="294"/>
      <c r="Y665" s="294">
        <v>1</v>
      </c>
      <c r="Z665" s="294"/>
      <c r="AA665" s="294"/>
      <c r="AB665" s="294"/>
      <c r="AC665" s="1">
        <f t="shared" si="5701"/>
        <v>0</v>
      </c>
      <c r="AD665" s="1">
        <f t="shared" si="5702"/>
        <v>0</v>
      </c>
      <c r="AE665" s="1">
        <f t="shared" si="5703"/>
        <v>0</v>
      </c>
      <c r="AF665" s="1">
        <f t="shared" si="5704"/>
        <v>1</v>
      </c>
      <c r="AG665" s="1">
        <f t="shared" si="5705"/>
        <v>0</v>
      </c>
      <c r="AH665" s="1">
        <f t="shared" si="5705"/>
        <v>0</v>
      </c>
      <c r="AI665" s="1">
        <f t="shared" si="5706"/>
        <v>0</v>
      </c>
      <c r="AJ665" s="1">
        <f t="shared" si="5707"/>
        <v>0</v>
      </c>
      <c r="AK665" s="1">
        <f t="shared" si="5708"/>
        <v>0</v>
      </c>
      <c r="AL665" s="1">
        <f t="shared" si="5709"/>
        <v>0</v>
      </c>
      <c r="AM665" s="1">
        <f t="shared" si="5710"/>
        <v>0</v>
      </c>
      <c r="AN665" s="1">
        <f t="shared" si="5710"/>
        <v>0</v>
      </c>
      <c r="AO665" s="294"/>
      <c r="AP665" s="294"/>
      <c r="AQ665" s="294"/>
      <c r="AR665" s="294">
        <f t="shared" si="5699"/>
        <v>48</v>
      </c>
      <c r="AS665" s="298">
        <f t="shared" si="5711"/>
        <v>0</v>
      </c>
      <c r="AT665" s="298">
        <f t="shared" si="5712"/>
        <v>0</v>
      </c>
      <c r="AU665" s="298">
        <f t="shared" si="5662"/>
        <v>0</v>
      </c>
      <c r="AV665" s="298">
        <f t="shared" si="5663"/>
        <v>2</v>
      </c>
      <c r="AW665" s="294"/>
      <c r="AX665" s="294"/>
      <c r="AY665" s="294"/>
      <c r="AZ665" s="294"/>
      <c r="BA665" s="294"/>
      <c r="BB665" s="294"/>
      <c r="BC665" s="294"/>
      <c r="BD665" s="294"/>
      <c r="BE665" s="294"/>
      <c r="BF665" s="294"/>
      <c r="BG665" s="294"/>
      <c r="BH665" s="294"/>
      <c r="BI665" s="294"/>
      <c r="BJ665" s="294">
        <v>1</v>
      </c>
      <c r="BK665" s="294"/>
      <c r="BL665" s="294"/>
      <c r="BM665" s="294"/>
      <c r="BN665" s="294"/>
      <c r="BO665" s="294"/>
      <c r="BP665" s="1"/>
      <c r="BQ665" s="294"/>
      <c r="BR665" s="17">
        <v>4</v>
      </c>
      <c r="BS665" s="1">
        <f t="shared" si="5664"/>
        <v>0</v>
      </c>
      <c r="BT665" s="17">
        <f t="shared" si="5713"/>
        <v>0</v>
      </c>
      <c r="BU665" s="294"/>
      <c r="BV665" s="294">
        <v>2</v>
      </c>
      <c r="BW665" s="294"/>
      <c r="BX665" s="294"/>
      <c r="BY665" s="294"/>
      <c r="BZ665" s="294"/>
      <c r="CA665" s="294"/>
      <c r="CB665" s="294"/>
      <c r="CC665" s="294"/>
      <c r="CD665" s="1"/>
      <c r="CE665" s="1">
        <v>1</v>
      </c>
      <c r="CF665" s="1"/>
      <c r="CG665" s="294"/>
      <c r="CH665" s="1"/>
      <c r="CI665" s="1"/>
      <c r="CJ665" s="1"/>
      <c r="CK665" s="383"/>
      <c r="CL665" s="383"/>
      <c r="CM665" s="383"/>
      <c r="CN665" s="1">
        <f t="shared" si="5666"/>
        <v>0</v>
      </c>
      <c r="CO665" s="1">
        <f t="shared" si="5667"/>
        <v>0</v>
      </c>
      <c r="CP665" s="20">
        <f t="shared" si="5668"/>
        <v>0.5</v>
      </c>
      <c r="CQ665" s="351"/>
      <c r="CR665" s="299">
        <f t="shared" si="5669"/>
        <v>1</v>
      </c>
      <c r="CS665" s="294"/>
      <c r="CT665" s="294"/>
      <c r="CU665" s="1"/>
      <c r="CV665" s="1">
        <v>1</v>
      </c>
      <c r="CW665" s="1">
        <v>1</v>
      </c>
      <c r="CX665" s="1"/>
      <c r="CY665" s="1">
        <v>1</v>
      </c>
      <c r="CZ665" s="294">
        <v>6</v>
      </c>
      <c r="DA665" s="17">
        <f t="shared" si="5714"/>
        <v>1</v>
      </c>
      <c r="DB665" s="359">
        <f t="shared" si="5671"/>
        <v>7</v>
      </c>
      <c r="DC665" s="359">
        <f t="shared" si="5672"/>
        <v>3</v>
      </c>
      <c r="DD665" s="294"/>
      <c r="DE665" s="294">
        <v>4</v>
      </c>
      <c r="DF665" s="294">
        <v>4</v>
      </c>
      <c r="DG665" s="294">
        <v>4</v>
      </c>
      <c r="DH665" s="294"/>
      <c r="DI665" s="294"/>
      <c r="DJ665" s="294"/>
      <c r="DK665" s="294"/>
      <c r="DL665" s="294"/>
      <c r="DM665" s="294"/>
      <c r="DN665" s="294"/>
      <c r="DO665" s="1"/>
      <c r="DP665" s="1"/>
      <c r="DQ665" s="17">
        <f t="shared" si="5673"/>
        <v>0</v>
      </c>
      <c r="DR665" s="17">
        <f t="shared" si="5674"/>
        <v>0</v>
      </c>
      <c r="DS665" s="17">
        <f t="shared" si="5675"/>
        <v>1</v>
      </c>
      <c r="DT665" s="17">
        <f t="shared" si="5676"/>
        <v>1</v>
      </c>
      <c r="DU665" s="17">
        <f t="shared" si="5677"/>
        <v>0</v>
      </c>
      <c r="DV665" s="17">
        <f t="shared" si="5678"/>
        <v>1</v>
      </c>
      <c r="DW665" s="1"/>
      <c r="DX665" s="1"/>
      <c r="DY665" s="20">
        <f t="shared" si="5679"/>
        <v>4</v>
      </c>
      <c r="DZ665" s="20">
        <f t="shared" si="5680"/>
        <v>0</v>
      </c>
      <c r="EA665" s="20">
        <f t="shared" si="5681"/>
        <v>0</v>
      </c>
      <c r="EB665" s="20">
        <f t="shared" si="5682"/>
        <v>0</v>
      </c>
      <c r="EC665" s="18">
        <f t="shared" si="5683"/>
        <v>1</v>
      </c>
      <c r="ED665" s="19">
        <f t="shared" si="5684"/>
        <v>3</v>
      </c>
      <c r="EE665" s="19">
        <f t="shared" si="5685"/>
        <v>0</v>
      </c>
      <c r="EF665" s="1">
        <f t="shared" si="5686"/>
        <v>0</v>
      </c>
      <c r="EG665" s="18">
        <f t="shared" si="5687"/>
        <v>5</v>
      </c>
      <c r="EH665" s="341"/>
      <c r="EI665" s="294"/>
      <c r="EJ665" s="294">
        <v>5.5</v>
      </c>
      <c r="EK665" s="294">
        <v>5.5</v>
      </c>
      <c r="EL665" s="19">
        <v>1</v>
      </c>
      <c r="EM665" s="19"/>
      <c r="EN665" s="19"/>
      <c r="EO665" s="366"/>
      <c r="EP665" s="366"/>
      <c r="EQ665" s="374">
        <v>1</v>
      </c>
      <c r="ER665" s="374"/>
      <c r="ES665" s="374"/>
      <c r="ET665" s="374"/>
      <c r="EU665" s="18">
        <f t="shared" si="5688"/>
        <v>8</v>
      </c>
      <c r="EV665" s="18">
        <f t="shared" si="5689"/>
        <v>8</v>
      </c>
      <c r="EW665" s="341">
        <v>1</v>
      </c>
      <c r="EX665" s="341"/>
      <c r="EY665" s="341">
        <v>4</v>
      </c>
      <c r="EZ665" s="365">
        <f t="shared" si="5696"/>
        <v>0</v>
      </c>
      <c r="FA665" s="294"/>
      <c r="FB665" s="294"/>
      <c r="FC665" s="294">
        <v>1</v>
      </c>
      <c r="FD665" s="300"/>
      <c r="FE665" s="300"/>
      <c r="FF665" s="300"/>
      <c r="FG665" s="300"/>
      <c r="FH665" s="300"/>
      <c r="FI665" s="300"/>
      <c r="FJ665" s="300"/>
      <c r="FK665" s="294"/>
      <c r="FL665" s="294"/>
      <c r="FM665" s="294"/>
      <c r="FN665" s="294">
        <f t="shared" si="5715"/>
        <v>27</v>
      </c>
      <c r="FO665" s="294"/>
      <c r="FP665" s="20">
        <f t="shared" si="5697"/>
        <v>0</v>
      </c>
      <c r="FQ665" s="20">
        <f t="shared" si="5690"/>
        <v>4</v>
      </c>
      <c r="FR665" s="20">
        <f t="shared" si="5691"/>
        <v>4</v>
      </c>
      <c r="FS665" s="20">
        <f t="shared" si="5692"/>
        <v>0</v>
      </c>
      <c r="FT665" s="20">
        <f t="shared" si="5693"/>
        <v>0</v>
      </c>
      <c r="FU665" s="20">
        <f t="shared" si="5694"/>
        <v>0</v>
      </c>
      <c r="FV665" s="20">
        <f t="shared" si="5695"/>
        <v>0</v>
      </c>
      <c r="FW665" s="294"/>
    </row>
    <row r="666" spans="1:181" s="301" customFormat="1" ht="27.75" customHeight="1">
      <c r="A666" s="295"/>
      <c r="B666" s="296" t="s">
        <v>570</v>
      </c>
      <c r="C666" s="296" t="str">
        <f t="shared" si="5700"/>
        <v>3C</v>
      </c>
      <c r="D666" s="296" t="s">
        <v>24</v>
      </c>
      <c r="E666" s="296" t="s">
        <v>44</v>
      </c>
      <c r="F666" s="296">
        <v>18</v>
      </c>
      <c r="G666" s="296">
        <v>24</v>
      </c>
      <c r="H666" s="297"/>
      <c r="I666" s="297"/>
      <c r="J666" s="294"/>
      <c r="K666" s="294"/>
      <c r="L666" s="294"/>
      <c r="M666" s="294"/>
      <c r="N666" s="297"/>
      <c r="O666" s="297"/>
      <c r="P666" s="1"/>
      <c r="Q666" s="16"/>
      <c r="R666" s="1"/>
      <c r="S666" s="294"/>
      <c r="T666" s="294"/>
      <c r="U666" s="294"/>
      <c r="V666" s="294"/>
      <c r="W666" s="294"/>
      <c r="X666" s="294"/>
      <c r="Y666" s="294">
        <v>1</v>
      </c>
      <c r="Z666" s="294"/>
      <c r="AA666" s="294"/>
      <c r="AB666" s="294"/>
      <c r="AC666" s="1">
        <f t="shared" ref="AC666:AC667" si="5716">+IF(S666=1,1,0)+IF(T666=1,1,0)</f>
        <v>0</v>
      </c>
      <c r="AD666" s="1">
        <f t="shared" ref="AD666:AD667" si="5717">+IF(U666=1,1,0)+IF(V666=1,1,0)</f>
        <v>0</v>
      </c>
      <c r="AE666" s="1">
        <f t="shared" ref="AE666:AE667" si="5718">+IF(W666=1,1,0)+IF(X666=1,1,0)</f>
        <v>0</v>
      </c>
      <c r="AF666" s="1">
        <f t="shared" ref="AF666:AF667" si="5719">+IF(Y666=1,1,0)+IF(Z666=1,1,0)</f>
        <v>1</v>
      </c>
      <c r="AG666" s="1">
        <f t="shared" ref="AG666:AG667" si="5720">+IF(AA666=1,1,0)</f>
        <v>0</v>
      </c>
      <c r="AH666" s="1">
        <f t="shared" ref="AH666:AH667" si="5721">+IF(AB666=1,1,0)</f>
        <v>0</v>
      </c>
      <c r="AI666" s="1">
        <f t="shared" ref="AI666:AI667" si="5722">+IF(S666=2,1,0)+IF(T666=2,1,0)</f>
        <v>0</v>
      </c>
      <c r="AJ666" s="1">
        <f t="shared" ref="AJ666:AJ667" si="5723">+IF(U666=2,1,0)+IF(V666=2,1,0)</f>
        <v>0</v>
      </c>
      <c r="AK666" s="1">
        <f t="shared" ref="AK666:AK667" si="5724">+IF(X666=2,1,0)+IF(W666=2,1,0)</f>
        <v>0</v>
      </c>
      <c r="AL666" s="1">
        <f t="shared" ref="AL666:AL667" si="5725">+IF(Y666=2,1,0)+IF(Z666=2,1,0)</f>
        <v>0</v>
      </c>
      <c r="AM666" s="1">
        <f t="shared" ref="AM666:AM667" si="5726">+IF(AA666=2,1,0)</f>
        <v>0</v>
      </c>
      <c r="AN666" s="1">
        <f t="shared" ref="AN666:AN667" si="5727">+IF(AB666=2,1,0)</f>
        <v>0</v>
      </c>
      <c r="AO666" s="294"/>
      <c r="AP666" s="294"/>
      <c r="AQ666" s="294"/>
      <c r="AR666" s="294">
        <f t="shared" si="5699"/>
        <v>48</v>
      </c>
      <c r="AS666" s="298">
        <f t="shared" si="5711"/>
        <v>0</v>
      </c>
      <c r="AT666" s="298">
        <f t="shared" si="5712"/>
        <v>0</v>
      </c>
      <c r="AU666" s="298">
        <f t="shared" si="5662"/>
        <v>0</v>
      </c>
      <c r="AV666" s="298">
        <f t="shared" si="5663"/>
        <v>2</v>
      </c>
      <c r="AW666" s="294"/>
      <c r="AX666" s="294"/>
      <c r="AY666" s="294"/>
      <c r="AZ666" s="294"/>
      <c r="BA666" s="294"/>
      <c r="BB666" s="294"/>
      <c r="BC666" s="294"/>
      <c r="BD666" s="294"/>
      <c r="BE666" s="294"/>
      <c r="BF666" s="294"/>
      <c r="BG666" s="294"/>
      <c r="BH666" s="294"/>
      <c r="BI666" s="294"/>
      <c r="BJ666" s="294">
        <v>1</v>
      </c>
      <c r="BK666" s="294"/>
      <c r="BL666" s="294"/>
      <c r="BM666" s="294"/>
      <c r="BN666" s="294"/>
      <c r="BO666" s="294"/>
      <c r="BP666" s="1"/>
      <c r="BQ666" s="294"/>
      <c r="BR666" s="17">
        <v>4</v>
      </c>
      <c r="BS666" s="1">
        <f t="shared" si="5664"/>
        <v>0</v>
      </c>
      <c r="BT666" s="17">
        <f t="shared" ref="BT666:BT667" si="5728">+BS666*2</f>
        <v>0</v>
      </c>
      <c r="BU666" s="294"/>
      <c r="BV666" s="294">
        <v>2</v>
      </c>
      <c r="BW666" s="294"/>
      <c r="BX666" s="294"/>
      <c r="BY666" s="294"/>
      <c r="BZ666" s="294"/>
      <c r="CA666" s="294"/>
      <c r="CB666" s="294"/>
      <c r="CC666" s="294"/>
      <c r="CD666" s="1"/>
      <c r="CE666" s="1">
        <v>1</v>
      </c>
      <c r="CF666" s="1"/>
      <c r="CG666" s="294"/>
      <c r="CH666" s="1"/>
      <c r="CI666" s="1"/>
      <c r="CJ666" s="1"/>
      <c r="CK666" s="383"/>
      <c r="CL666" s="383"/>
      <c r="CM666" s="383"/>
      <c r="CN666" s="1">
        <f t="shared" si="5666"/>
        <v>0</v>
      </c>
      <c r="CO666" s="1">
        <f t="shared" si="5667"/>
        <v>0</v>
      </c>
      <c r="CP666" s="20">
        <f t="shared" si="5668"/>
        <v>0.5</v>
      </c>
      <c r="CQ666" s="351"/>
      <c r="CR666" s="299">
        <f t="shared" si="5669"/>
        <v>1</v>
      </c>
      <c r="CS666" s="294"/>
      <c r="CT666" s="294"/>
      <c r="CU666" s="1"/>
      <c r="CV666" s="1"/>
      <c r="CW666" s="1"/>
      <c r="CX666" s="1"/>
      <c r="CY666" s="1"/>
      <c r="CZ666" s="294"/>
      <c r="DA666" s="17">
        <f t="shared" ref="DA666:DA667" si="5729">+CY666</f>
        <v>0</v>
      </c>
      <c r="DB666" s="359">
        <f t="shared" si="5671"/>
        <v>0</v>
      </c>
      <c r="DC666" s="359">
        <f t="shared" si="5672"/>
        <v>0</v>
      </c>
      <c r="DD666" s="294"/>
      <c r="DE666" s="294"/>
      <c r="DF666" s="294"/>
      <c r="DG666" s="294"/>
      <c r="DH666" s="294"/>
      <c r="DI666" s="294"/>
      <c r="DJ666" s="294"/>
      <c r="DK666" s="294"/>
      <c r="DL666" s="294"/>
      <c r="DM666" s="294"/>
      <c r="DN666" s="294"/>
      <c r="DO666" s="1"/>
      <c r="DP666" s="1"/>
      <c r="DQ666" s="17">
        <f t="shared" si="5673"/>
        <v>0</v>
      </c>
      <c r="DR666" s="17">
        <f t="shared" si="5674"/>
        <v>0</v>
      </c>
      <c r="DS666" s="17">
        <f t="shared" si="5675"/>
        <v>0</v>
      </c>
      <c r="DT666" s="17">
        <f t="shared" si="5676"/>
        <v>0</v>
      </c>
      <c r="DU666" s="17">
        <f t="shared" si="5677"/>
        <v>0</v>
      </c>
      <c r="DV666" s="17">
        <f t="shared" si="5678"/>
        <v>0</v>
      </c>
      <c r="DW666" s="1"/>
      <c r="DX666" s="1"/>
      <c r="DY666" s="20">
        <f t="shared" si="5679"/>
        <v>0</v>
      </c>
      <c r="DZ666" s="20">
        <f t="shared" si="5680"/>
        <v>0</v>
      </c>
      <c r="EA666" s="20">
        <f t="shared" si="5681"/>
        <v>0</v>
      </c>
      <c r="EB666" s="20">
        <f t="shared" si="5682"/>
        <v>0</v>
      </c>
      <c r="EC666" s="18">
        <f t="shared" si="5683"/>
        <v>0</v>
      </c>
      <c r="ED666" s="19">
        <f t="shared" ref="ED666:ED667" si="5730">+IF(EC666&lt;&gt;0,EC666*3,0)</f>
        <v>0</v>
      </c>
      <c r="EE666" s="19">
        <f t="shared" si="5685"/>
        <v>0</v>
      </c>
      <c r="EF666" s="1">
        <f t="shared" si="5686"/>
        <v>0</v>
      </c>
      <c r="EG666" s="18">
        <f t="shared" si="5687"/>
        <v>0</v>
      </c>
      <c r="EH666" s="341"/>
      <c r="EI666" s="294"/>
      <c r="EJ666" s="294"/>
      <c r="EK666" s="294"/>
      <c r="EL666" s="19"/>
      <c r="EM666" s="19"/>
      <c r="EN666" s="19"/>
      <c r="EO666" s="366"/>
      <c r="EP666" s="366"/>
      <c r="EQ666" s="374"/>
      <c r="ER666" s="374"/>
      <c r="ES666" s="374"/>
      <c r="ET666" s="374"/>
      <c r="EU666" s="18">
        <f t="shared" si="5688"/>
        <v>0</v>
      </c>
      <c r="EV666" s="18">
        <f t="shared" si="5689"/>
        <v>2</v>
      </c>
      <c r="EW666" s="341">
        <v>1</v>
      </c>
      <c r="EX666" s="341"/>
      <c r="EY666" s="341"/>
      <c r="EZ666" s="365">
        <f t="shared" si="5696"/>
        <v>0</v>
      </c>
      <c r="FA666" s="294">
        <v>1</v>
      </c>
      <c r="FB666" s="294"/>
      <c r="FC666" s="294"/>
      <c r="FD666" s="300"/>
      <c r="FE666" s="300"/>
      <c r="FF666" s="300"/>
      <c r="FG666" s="300"/>
      <c r="FH666" s="300"/>
      <c r="FI666" s="300"/>
      <c r="FJ666" s="300"/>
      <c r="FK666" s="294"/>
      <c r="FL666" s="294"/>
      <c r="FM666" s="294"/>
      <c r="FN666" s="294">
        <f t="shared" si="5715"/>
        <v>18</v>
      </c>
      <c r="FO666" s="294"/>
      <c r="FP666" s="20">
        <f t="shared" si="5697"/>
        <v>0</v>
      </c>
      <c r="FQ666" s="20">
        <f t="shared" si="5690"/>
        <v>0</v>
      </c>
      <c r="FR666" s="20">
        <f t="shared" si="5691"/>
        <v>0</v>
      </c>
      <c r="FS666" s="20">
        <f t="shared" si="5692"/>
        <v>0</v>
      </c>
      <c r="FT666" s="20">
        <f t="shared" si="5693"/>
        <v>0</v>
      </c>
      <c r="FU666" s="20">
        <f t="shared" si="5694"/>
        <v>0</v>
      </c>
      <c r="FV666" s="20">
        <f t="shared" si="5695"/>
        <v>0</v>
      </c>
      <c r="FW666" s="294"/>
    </row>
    <row r="667" spans="1:181" s="301" customFormat="1" ht="27.75" customHeight="1">
      <c r="A667" s="295"/>
      <c r="B667" s="296" t="s">
        <v>571</v>
      </c>
      <c r="C667" s="296" t="str">
        <f t="shared" si="5700"/>
        <v>4C</v>
      </c>
      <c r="D667" s="296" t="s">
        <v>25</v>
      </c>
      <c r="E667" s="296" t="s">
        <v>44</v>
      </c>
      <c r="F667" s="296">
        <v>20</v>
      </c>
      <c r="G667" s="296">
        <v>23</v>
      </c>
      <c r="H667" s="297"/>
      <c r="I667" s="297"/>
      <c r="J667" s="294"/>
      <c r="K667" s="294"/>
      <c r="L667" s="294"/>
      <c r="M667" s="294"/>
      <c r="N667" s="297"/>
      <c r="O667" s="297"/>
      <c r="P667" s="1"/>
      <c r="Q667" s="16"/>
      <c r="R667" s="1"/>
      <c r="S667" s="294"/>
      <c r="T667" s="294"/>
      <c r="U667" s="294"/>
      <c r="V667" s="294"/>
      <c r="W667" s="294"/>
      <c r="X667" s="294"/>
      <c r="Y667" s="294">
        <v>1</v>
      </c>
      <c r="Z667" s="294"/>
      <c r="AA667" s="294"/>
      <c r="AB667" s="294"/>
      <c r="AC667" s="1">
        <f t="shared" si="5716"/>
        <v>0</v>
      </c>
      <c r="AD667" s="1">
        <f t="shared" si="5717"/>
        <v>0</v>
      </c>
      <c r="AE667" s="1">
        <f t="shared" si="5718"/>
        <v>0</v>
      </c>
      <c r="AF667" s="1">
        <f t="shared" si="5719"/>
        <v>1</v>
      </c>
      <c r="AG667" s="1">
        <f t="shared" si="5720"/>
        <v>0</v>
      </c>
      <c r="AH667" s="1">
        <f t="shared" si="5721"/>
        <v>0</v>
      </c>
      <c r="AI667" s="1">
        <f t="shared" si="5722"/>
        <v>0</v>
      </c>
      <c r="AJ667" s="1">
        <f t="shared" si="5723"/>
        <v>0</v>
      </c>
      <c r="AK667" s="1">
        <f t="shared" si="5724"/>
        <v>0</v>
      </c>
      <c r="AL667" s="1">
        <f t="shared" si="5725"/>
        <v>0</v>
      </c>
      <c r="AM667" s="1">
        <f t="shared" si="5726"/>
        <v>0</v>
      </c>
      <c r="AN667" s="1">
        <f t="shared" si="5727"/>
        <v>0</v>
      </c>
      <c r="AO667" s="294"/>
      <c r="AP667" s="294"/>
      <c r="AQ667" s="294"/>
      <c r="AR667" s="294">
        <f t="shared" si="5699"/>
        <v>46</v>
      </c>
      <c r="AS667" s="298">
        <f t="shared" si="5711"/>
        <v>0</v>
      </c>
      <c r="AT667" s="298">
        <f t="shared" si="5712"/>
        <v>0</v>
      </c>
      <c r="AU667" s="298">
        <f t="shared" si="5662"/>
        <v>0</v>
      </c>
      <c r="AV667" s="298">
        <f t="shared" si="5663"/>
        <v>2</v>
      </c>
      <c r="AW667" s="294"/>
      <c r="AX667" s="294"/>
      <c r="AY667" s="294"/>
      <c r="AZ667" s="294"/>
      <c r="BA667" s="294"/>
      <c r="BB667" s="294"/>
      <c r="BC667" s="294"/>
      <c r="BD667" s="294"/>
      <c r="BE667" s="294"/>
      <c r="BF667" s="294"/>
      <c r="BG667" s="294"/>
      <c r="BH667" s="294"/>
      <c r="BI667" s="294"/>
      <c r="BJ667" s="294">
        <v>1</v>
      </c>
      <c r="BK667" s="294"/>
      <c r="BL667" s="294"/>
      <c r="BM667" s="294"/>
      <c r="BN667" s="294"/>
      <c r="BO667" s="294"/>
      <c r="BP667" s="1"/>
      <c r="BQ667" s="294"/>
      <c r="BR667" s="17">
        <v>4</v>
      </c>
      <c r="BS667" s="1">
        <f t="shared" si="5664"/>
        <v>0</v>
      </c>
      <c r="BT667" s="17">
        <f t="shared" si="5728"/>
        <v>0</v>
      </c>
      <c r="BU667" s="294"/>
      <c r="BV667" s="294">
        <v>2</v>
      </c>
      <c r="BW667" s="294"/>
      <c r="BX667" s="294"/>
      <c r="BY667" s="294"/>
      <c r="BZ667" s="294"/>
      <c r="CA667" s="294"/>
      <c r="CB667" s="294"/>
      <c r="CC667" s="294"/>
      <c r="CD667" s="1"/>
      <c r="CE667" s="1">
        <v>1</v>
      </c>
      <c r="CF667" s="1"/>
      <c r="CG667" s="294"/>
      <c r="CH667" s="1"/>
      <c r="CI667" s="1"/>
      <c r="CJ667" s="1"/>
      <c r="CK667" s="383"/>
      <c r="CL667" s="383"/>
      <c r="CM667" s="383"/>
      <c r="CN667" s="1">
        <f t="shared" si="5666"/>
        <v>0</v>
      </c>
      <c r="CO667" s="1">
        <f t="shared" si="5667"/>
        <v>0</v>
      </c>
      <c r="CP667" s="20">
        <f t="shared" si="5668"/>
        <v>0.5</v>
      </c>
      <c r="CQ667" s="351"/>
      <c r="CR667" s="299">
        <f t="shared" si="5669"/>
        <v>1</v>
      </c>
      <c r="CS667" s="294">
        <v>1</v>
      </c>
      <c r="CT667" s="294">
        <v>1</v>
      </c>
      <c r="CU667" s="1"/>
      <c r="CV667" s="1"/>
      <c r="CW667" s="1">
        <v>3</v>
      </c>
      <c r="CX667" s="1"/>
      <c r="CY667" s="1">
        <v>1</v>
      </c>
      <c r="CZ667" s="294">
        <v>9</v>
      </c>
      <c r="DA667" s="17">
        <f t="shared" si="5729"/>
        <v>1</v>
      </c>
      <c r="DB667" s="359">
        <f t="shared" si="5671"/>
        <v>10</v>
      </c>
      <c r="DC667" s="359">
        <f t="shared" si="5672"/>
        <v>4</v>
      </c>
      <c r="DD667" s="294"/>
      <c r="DE667" s="294">
        <f>4*3</f>
        <v>12</v>
      </c>
      <c r="DF667" s="294">
        <v>4</v>
      </c>
      <c r="DG667" s="294"/>
      <c r="DH667" s="294"/>
      <c r="DI667" s="294"/>
      <c r="DJ667" s="294"/>
      <c r="DK667" s="294"/>
      <c r="DL667" s="294"/>
      <c r="DM667" s="294"/>
      <c r="DN667" s="294"/>
      <c r="DO667" s="1"/>
      <c r="DP667" s="1"/>
      <c r="DQ667" s="17">
        <f t="shared" si="5673"/>
        <v>1</v>
      </c>
      <c r="DR667" s="17">
        <f t="shared" si="5674"/>
        <v>0</v>
      </c>
      <c r="DS667" s="17">
        <f t="shared" si="5675"/>
        <v>0</v>
      </c>
      <c r="DT667" s="17">
        <f t="shared" si="5676"/>
        <v>3</v>
      </c>
      <c r="DU667" s="17">
        <f t="shared" si="5677"/>
        <v>0</v>
      </c>
      <c r="DV667" s="17">
        <f t="shared" si="5678"/>
        <v>1</v>
      </c>
      <c r="DW667" s="1">
        <f>CS667</f>
        <v>1</v>
      </c>
      <c r="DX667" s="1"/>
      <c r="DY667" s="20">
        <f t="shared" si="5679"/>
        <v>0</v>
      </c>
      <c r="DZ667" s="20">
        <f t="shared" si="5680"/>
        <v>0</v>
      </c>
      <c r="EA667" s="20">
        <f t="shared" si="5681"/>
        <v>0</v>
      </c>
      <c r="EB667" s="20">
        <f t="shared" si="5682"/>
        <v>0</v>
      </c>
      <c r="EC667" s="18">
        <f t="shared" si="5683"/>
        <v>0</v>
      </c>
      <c r="ED667" s="19">
        <f t="shared" si="5730"/>
        <v>0</v>
      </c>
      <c r="EE667" s="19">
        <f t="shared" si="5685"/>
        <v>3</v>
      </c>
      <c r="EF667" s="1">
        <f t="shared" si="5686"/>
        <v>4</v>
      </c>
      <c r="EG667" s="18">
        <f t="shared" si="5687"/>
        <v>5</v>
      </c>
      <c r="EH667" s="341"/>
      <c r="EI667" s="294"/>
      <c r="EJ667" s="294">
        <f>3*5.5</f>
        <v>16.5</v>
      </c>
      <c r="EK667" s="294">
        <v>5.5</v>
      </c>
      <c r="EL667" s="19">
        <v>1</v>
      </c>
      <c r="EM667" s="19"/>
      <c r="EN667" s="19"/>
      <c r="EO667" s="366"/>
      <c r="EP667" s="366"/>
      <c r="EQ667" s="374"/>
      <c r="ER667" s="374"/>
      <c r="ES667" s="374"/>
      <c r="ET667" s="374"/>
      <c r="EU667" s="18">
        <f t="shared" si="5688"/>
        <v>11</v>
      </c>
      <c r="EV667" s="18">
        <f t="shared" si="5689"/>
        <v>10</v>
      </c>
      <c r="EW667" s="341">
        <v>1</v>
      </c>
      <c r="EX667" s="341"/>
      <c r="EY667" s="341">
        <v>5</v>
      </c>
      <c r="EZ667" s="365">
        <f t="shared" si="5696"/>
        <v>0</v>
      </c>
      <c r="FA667" s="294"/>
      <c r="FB667" s="294">
        <v>1</v>
      </c>
      <c r="FC667" s="294"/>
      <c r="FD667" s="300"/>
      <c r="FE667" s="300"/>
      <c r="FF667" s="300"/>
      <c r="FG667" s="300"/>
      <c r="FH667" s="300"/>
      <c r="FI667" s="300"/>
      <c r="FJ667" s="300"/>
      <c r="FK667" s="294"/>
      <c r="FL667" s="294"/>
      <c r="FM667" s="294"/>
      <c r="FN667" s="294">
        <f t="shared" si="5715"/>
        <v>20</v>
      </c>
      <c r="FO667" s="294"/>
      <c r="FP667" s="20">
        <f t="shared" si="5697"/>
        <v>0</v>
      </c>
      <c r="FQ667" s="20">
        <f t="shared" si="5690"/>
        <v>12</v>
      </c>
      <c r="FR667" s="20">
        <f t="shared" si="5691"/>
        <v>4</v>
      </c>
      <c r="FS667" s="20">
        <f t="shared" si="5692"/>
        <v>0</v>
      </c>
      <c r="FT667" s="20">
        <f t="shared" si="5693"/>
        <v>0</v>
      </c>
      <c r="FU667" s="20">
        <f t="shared" si="5694"/>
        <v>0</v>
      </c>
      <c r="FV667" s="20">
        <f t="shared" si="5695"/>
        <v>0</v>
      </c>
      <c r="FW667" s="294"/>
    </row>
    <row r="668" spans="1:181" s="301" customFormat="1" ht="27.75" customHeight="1">
      <c r="A668" s="295"/>
      <c r="B668" s="296" t="s">
        <v>572</v>
      </c>
      <c r="C668" s="296" t="str">
        <f t="shared" si="5700"/>
        <v>5C</v>
      </c>
      <c r="D668" s="296" t="s">
        <v>25</v>
      </c>
      <c r="E668" s="296" t="s">
        <v>187</v>
      </c>
      <c r="F668" s="296">
        <v>29</v>
      </c>
      <c r="G668" s="296">
        <v>25</v>
      </c>
      <c r="H668" s="297"/>
      <c r="I668" s="297"/>
      <c r="J668" s="294"/>
      <c r="K668" s="294"/>
      <c r="L668" s="294"/>
      <c r="M668" s="294"/>
      <c r="N668" s="297"/>
      <c r="O668" s="297"/>
      <c r="P668" s="1"/>
      <c r="Q668" s="16"/>
      <c r="R668" s="1"/>
      <c r="S668" s="294"/>
      <c r="T668" s="294"/>
      <c r="U668" s="294"/>
      <c r="V668" s="294"/>
      <c r="W668" s="294"/>
      <c r="X668" s="294"/>
      <c r="Y668" s="294">
        <v>2</v>
      </c>
      <c r="Z668" s="294"/>
      <c r="AA668" s="294"/>
      <c r="AB668" s="294"/>
      <c r="AC668" s="1">
        <f t="shared" ref="AC668:AC669" si="5731">+IF(S668=1,1,0)+IF(T668=1,1,0)</f>
        <v>0</v>
      </c>
      <c r="AD668" s="1">
        <f t="shared" ref="AD668:AD669" si="5732">+IF(U668=1,1,0)+IF(V668=1,1,0)</f>
        <v>0</v>
      </c>
      <c r="AE668" s="1">
        <f t="shared" ref="AE668:AE669" si="5733">+IF(W668=1,1,0)+IF(X668=1,1,0)</f>
        <v>0</v>
      </c>
      <c r="AF668" s="1">
        <f t="shared" ref="AF668:AF669" si="5734">+IF(Y668=1,1,0)+IF(Z668=1,1,0)</f>
        <v>0</v>
      </c>
      <c r="AG668" s="1">
        <f t="shared" ref="AG668:AG669" si="5735">+IF(AA668=1,1,0)</f>
        <v>0</v>
      </c>
      <c r="AH668" s="1">
        <f t="shared" ref="AH668:AH669" si="5736">+IF(AB668=1,1,0)</f>
        <v>0</v>
      </c>
      <c r="AI668" s="1">
        <f t="shared" ref="AI668:AI669" si="5737">+IF(S668=2,1,0)+IF(T668=2,1,0)</f>
        <v>0</v>
      </c>
      <c r="AJ668" s="1">
        <f t="shared" ref="AJ668:AJ669" si="5738">+IF(U668=2,1,0)+IF(V668=2,1,0)</f>
        <v>0</v>
      </c>
      <c r="AK668" s="1">
        <f t="shared" ref="AK668:AK669" si="5739">+IF(X668=2,1,0)+IF(W668=2,1,0)</f>
        <v>0</v>
      </c>
      <c r="AL668" s="1">
        <f t="shared" ref="AL668:AL669" si="5740">+IF(Y668=2,1,0)+IF(Z668=2,1,0)</f>
        <v>1</v>
      </c>
      <c r="AM668" s="1">
        <f t="shared" ref="AM668:AM669" si="5741">+IF(AA668=2,1,0)</f>
        <v>0</v>
      </c>
      <c r="AN668" s="1">
        <f t="shared" ref="AN668:AN669" si="5742">+IF(AB668=2,1,0)</f>
        <v>0</v>
      </c>
      <c r="AO668" s="294"/>
      <c r="AP668" s="294"/>
      <c r="AQ668" s="294"/>
      <c r="AR668" s="294">
        <f t="shared" si="5699"/>
        <v>50</v>
      </c>
      <c r="AS668" s="298">
        <f t="shared" si="5711"/>
        <v>0</v>
      </c>
      <c r="AT668" s="298">
        <f t="shared" si="5712"/>
        <v>0</v>
      </c>
      <c r="AU668" s="298">
        <f t="shared" si="5662"/>
        <v>0</v>
      </c>
      <c r="AV668" s="298">
        <f t="shared" si="5663"/>
        <v>2</v>
      </c>
      <c r="AW668" s="294"/>
      <c r="AX668" s="294"/>
      <c r="AY668" s="294"/>
      <c r="AZ668" s="294"/>
      <c r="BA668" s="294"/>
      <c r="BB668" s="294"/>
      <c r="BC668" s="294"/>
      <c r="BD668" s="294"/>
      <c r="BE668" s="294"/>
      <c r="BF668" s="294"/>
      <c r="BG668" s="294"/>
      <c r="BH668" s="294"/>
      <c r="BI668" s="294"/>
      <c r="BJ668" s="294"/>
      <c r="BK668" s="294"/>
      <c r="BL668" s="294"/>
      <c r="BM668" s="294">
        <v>1</v>
      </c>
      <c r="BN668" s="294">
        <v>1</v>
      </c>
      <c r="BO668" s="294"/>
      <c r="BP668" s="1"/>
      <c r="BQ668" s="294"/>
      <c r="BR668" s="17">
        <v>4</v>
      </c>
      <c r="BS668" s="1">
        <f t="shared" si="5664"/>
        <v>0</v>
      </c>
      <c r="BT668" s="17">
        <f t="shared" ref="BT668:BT669" si="5743">+BS668*2</f>
        <v>0</v>
      </c>
      <c r="BU668" s="294"/>
      <c r="BV668" s="294">
        <v>2</v>
      </c>
      <c r="BW668" s="294">
        <v>2</v>
      </c>
      <c r="BX668" s="294">
        <v>2</v>
      </c>
      <c r="BY668" s="294"/>
      <c r="BZ668" s="294">
        <v>1</v>
      </c>
      <c r="CA668" s="294"/>
      <c r="CB668" s="294"/>
      <c r="CC668" s="294"/>
      <c r="CD668" s="1"/>
      <c r="CE668" s="1">
        <v>1</v>
      </c>
      <c r="CF668" s="1"/>
      <c r="CG668" s="294"/>
      <c r="CH668" s="1"/>
      <c r="CI668" s="1"/>
      <c r="CJ668" s="1"/>
      <c r="CK668" s="1"/>
      <c r="CL668" s="1"/>
      <c r="CM668" s="1"/>
      <c r="CN668" s="1">
        <f t="shared" si="5666"/>
        <v>6</v>
      </c>
      <c r="CO668" s="1">
        <f t="shared" si="5667"/>
        <v>6</v>
      </c>
      <c r="CP668" s="20">
        <f t="shared" si="5668"/>
        <v>3</v>
      </c>
      <c r="CQ668" s="20"/>
      <c r="CR668" s="299">
        <f t="shared" si="5669"/>
        <v>1</v>
      </c>
      <c r="CS668" s="294">
        <v>1</v>
      </c>
      <c r="CT668" s="294">
        <v>2</v>
      </c>
      <c r="CU668" s="1"/>
      <c r="CV668" s="1"/>
      <c r="CW668" s="1">
        <v>4</v>
      </c>
      <c r="CX668" s="1"/>
      <c r="CY668" s="1">
        <v>2</v>
      </c>
      <c r="CZ668" s="294">
        <v>13</v>
      </c>
      <c r="DA668" s="17">
        <f t="shared" ref="DA668:DA669" si="5744">+CY668</f>
        <v>2</v>
      </c>
      <c r="DB668" s="17">
        <f t="shared" si="5671"/>
        <v>15</v>
      </c>
      <c r="DC668" s="17">
        <f t="shared" si="5672"/>
        <v>6</v>
      </c>
      <c r="DD668" s="294"/>
      <c r="DE668" s="294">
        <f>3*4</f>
        <v>12</v>
      </c>
      <c r="DF668" s="294">
        <v>7</v>
      </c>
      <c r="DG668" s="294"/>
      <c r="DH668" s="294">
        <v>4</v>
      </c>
      <c r="DI668" s="294"/>
      <c r="DJ668" s="294"/>
      <c r="DK668" s="294"/>
      <c r="DL668" s="294"/>
      <c r="DM668" s="294"/>
      <c r="DN668" s="294"/>
      <c r="DO668" s="1"/>
      <c r="DP668" s="1"/>
      <c r="DQ668" s="17">
        <f t="shared" si="5673"/>
        <v>2</v>
      </c>
      <c r="DR668" s="17">
        <f t="shared" si="5674"/>
        <v>0</v>
      </c>
      <c r="DS668" s="17">
        <f t="shared" si="5675"/>
        <v>0</v>
      </c>
      <c r="DT668" s="17">
        <f t="shared" si="5676"/>
        <v>4</v>
      </c>
      <c r="DU668" s="17">
        <f t="shared" si="5677"/>
        <v>0</v>
      </c>
      <c r="DV668" s="17">
        <f t="shared" si="5678"/>
        <v>2</v>
      </c>
      <c r="DW668" s="1">
        <f>CS668</f>
        <v>1</v>
      </c>
      <c r="DX668" s="1"/>
      <c r="DY668" s="20">
        <f t="shared" si="5679"/>
        <v>0</v>
      </c>
      <c r="DZ668" s="20">
        <f t="shared" si="5680"/>
        <v>4</v>
      </c>
      <c r="EA668" s="20">
        <f t="shared" si="5681"/>
        <v>0</v>
      </c>
      <c r="EB668" s="20">
        <f t="shared" si="5682"/>
        <v>0</v>
      </c>
      <c r="EC668" s="18">
        <f t="shared" si="5683"/>
        <v>0</v>
      </c>
      <c r="ED668" s="19">
        <f t="shared" ref="ED668:ED669" si="5745">+IF(EC668&lt;&gt;0,EC668*3,0)</f>
        <v>0</v>
      </c>
      <c r="EE668" s="19">
        <f t="shared" si="5685"/>
        <v>6</v>
      </c>
      <c r="EF668" s="1">
        <f t="shared" si="5686"/>
        <v>8</v>
      </c>
      <c r="EG668" s="18">
        <f t="shared" si="5687"/>
        <v>10</v>
      </c>
      <c r="EH668" s="18"/>
      <c r="EI668" s="294"/>
      <c r="EJ668" s="294">
        <f>3*5.5</f>
        <v>16.5</v>
      </c>
      <c r="EK668" s="294">
        <f>2*5.5</f>
        <v>11</v>
      </c>
      <c r="EL668" s="19"/>
      <c r="EM668" s="19"/>
      <c r="EN668" s="19">
        <v>1</v>
      </c>
      <c r="EO668" s="19"/>
      <c r="EP668" s="19"/>
      <c r="EQ668" s="18"/>
      <c r="ER668" s="18"/>
      <c r="ES668" s="18"/>
      <c r="ET668" s="18"/>
      <c r="EU668" s="18">
        <f t="shared" si="5688"/>
        <v>15</v>
      </c>
      <c r="EV668" s="18">
        <f t="shared" si="5689"/>
        <v>16</v>
      </c>
      <c r="EW668" s="18">
        <v>2</v>
      </c>
      <c r="EX668" s="18">
        <v>2</v>
      </c>
      <c r="EY668" s="18">
        <v>5</v>
      </c>
      <c r="EZ668" s="20">
        <f t="shared" si="5696"/>
        <v>1</v>
      </c>
      <c r="FA668" s="294"/>
      <c r="FB668" s="294">
        <v>1</v>
      </c>
      <c r="FC668" s="294"/>
      <c r="FD668" s="300"/>
      <c r="FE668" s="300"/>
      <c r="FF668" s="300"/>
      <c r="FG668" s="300"/>
      <c r="FH668" s="300"/>
      <c r="FI668" s="300"/>
      <c r="FJ668" s="300"/>
      <c r="FK668" s="294"/>
      <c r="FL668" s="294"/>
      <c r="FM668" s="294"/>
      <c r="FN668" s="294">
        <f t="shared" si="5715"/>
        <v>29</v>
      </c>
      <c r="FO668" s="294"/>
      <c r="FP668" s="20">
        <f t="shared" si="5697"/>
        <v>0</v>
      </c>
      <c r="FQ668" s="20">
        <f t="shared" si="5690"/>
        <v>12</v>
      </c>
      <c r="FR668" s="20">
        <f t="shared" si="5691"/>
        <v>7</v>
      </c>
      <c r="FS668" s="20">
        <f t="shared" si="5692"/>
        <v>0</v>
      </c>
      <c r="FT668" s="20">
        <f t="shared" si="5693"/>
        <v>0</v>
      </c>
      <c r="FU668" s="20">
        <f t="shared" si="5694"/>
        <v>0</v>
      </c>
      <c r="FV668" s="20">
        <f t="shared" si="5695"/>
        <v>0</v>
      </c>
      <c r="FW668" s="294"/>
    </row>
    <row r="669" spans="1:181" s="301" customFormat="1" ht="27.75" customHeight="1">
      <c r="A669" s="295"/>
      <c r="B669" s="296" t="s">
        <v>573</v>
      </c>
      <c r="C669" s="296" t="str">
        <f t="shared" si="5700"/>
        <v>6C</v>
      </c>
      <c r="D669" s="296" t="s">
        <v>25</v>
      </c>
      <c r="E669" s="296" t="s">
        <v>44</v>
      </c>
      <c r="F669" s="296">
        <v>30</v>
      </c>
      <c r="G669" s="296">
        <v>26</v>
      </c>
      <c r="H669" s="297"/>
      <c r="I669" s="297"/>
      <c r="J669" s="294"/>
      <c r="K669" s="294"/>
      <c r="L669" s="294"/>
      <c r="M669" s="294"/>
      <c r="N669" s="297"/>
      <c r="O669" s="297"/>
      <c r="P669" s="1"/>
      <c r="Q669" s="16"/>
      <c r="R669" s="1"/>
      <c r="S669" s="294"/>
      <c r="T669" s="294"/>
      <c r="U669" s="294"/>
      <c r="V669" s="294"/>
      <c r="W669" s="294"/>
      <c r="X669" s="294"/>
      <c r="Y669" s="294">
        <v>1</v>
      </c>
      <c r="Z669" s="294"/>
      <c r="AA669" s="294"/>
      <c r="AB669" s="294"/>
      <c r="AC669" s="1">
        <f t="shared" si="5731"/>
        <v>0</v>
      </c>
      <c r="AD669" s="1">
        <f t="shared" si="5732"/>
        <v>0</v>
      </c>
      <c r="AE669" s="1">
        <f t="shared" si="5733"/>
        <v>0</v>
      </c>
      <c r="AF669" s="1">
        <f t="shared" si="5734"/>
        <v>1</v>
      </c>
      <c r="AG669" s="1">
        <f t="shared" si="5735"/>
        <v>0</v>
      </c>
      <c r="AH669" s="1">
        <f t="shared" si="5736"/>
        <v>0</v>
      </c>
      <c r="AI669" s="1">
        <f t="shared" si="5737"/>
        <v>0</v>
      </c>
      <c r="AJ669" s="1">
        <f t="shared" si="5738"/>
        <v>0</v>
      </c>
      <c r="AK669" s="1">
        <f t="shared" si="5739"/>
        <v>0</v>
      </c>
      <c r="AL669" s="1">
        <f t="shared" si="5740"/>
        <v>0</v>
      </c>
      <c r="AM669" s="1">
        <f t="shared" si="5741"/>
        <v>0</v>
      </c>
      <c r="AN669" s="1">
        <f t="shared" si="5742"/>
        <v>0</v>
      </c>
      <c r="AO669" s="294"/>
      <c r="AP669" s="294"/>
      <c r="AQ669" s="294"/>
      <c r="AR669" s="294">
        <f t="shared" si="5699"/>
        <v>52</v>
      </c>
      <c r="AS669" s="298">
        <f t="shared" si="5711"/>
        <v>0</v>
      </c>
      <c r="AT669" s="298">
        <f t="shared" si="5712"/>
        <v>0</v>
      </c>
      <c r="AU669" s="298">
        <f t="shared" si="5662"/>
        <v>0</v>
      </c>
      <c r="AV669" s="298">
        <f t="shared" si="5663"/>
        <v>2</v>
      </c>
      <c r="AW669" s="294"/>
      <c r="AX669" s="294"/>
      <c r="AY669" s="294"/>
      <c r="AZ669" s="294"/>
      <c r="BA669" s="294"/>
      <c r="BB669" s="294"/>
      <c r="BC669" s="294"/>
      <c r="BD669" s="294"/>
      <c r="BE669" s="294"/>
      <c r="BF669" s="294"/>
      <c r="BG669" s="294"/>
      <c r="BH669" s="294"/>
      <c r="BI669" s="294"/>
      <c r="BJ669" s="294">
        <v>1</v>
      </c>
      <c r="BK669" s="294"/>
      <c r="BL669" s="294"/>
      <c r="BM669" s="294"/>
      <c r="BN669" s="294"/>
      <c r="BO669" s="294"/>
      <c r="BP669" s="1"/>
      <c r="BQ669" s="294"/>
      <c r="BR669" s="17">
        <v>4</v>
      </c>
      <c r="BS669" s="1">
        <f t="shared" si="5664"/>
        <v>0</v>
      </c>
      <c r="BT669" s="17">
        <f t="shared" si="5743"/>
        <v>0</v>
      </c>
      <c r="BU669" s="294"/>
      <c r="BV669" s="294">
        <v>2</v>
      </c>
      <c r="BW669" s="294"/>
      <c r="BX669" s="294"/>
      <c r="BY669" s="294"/>
      <c r="BZ669" s="294"/>
      <c r="CA669" s="294"/>
      <c r="CB669" s="294"/>
      <c r="CC669" s="294"/>
      <c r="CD669" s="1"/>
      <c r="CE669" s="1">
        <v>1</v>
      </c>
      <c r="CF669" s="1"/>
      <c r="CG669" s="294"/>
      <c r="CH669" s="1"/>
      <c r="CI669" s="1"/>
      <c r="CJ669" s="1"/>
      <c r="CK669" s="383"/>
      <c r="CL669" s="383"/>
      <c r="CM669" s="383"/>
      <c r="CN669" s="1">
        <f t="shared" si="5666"/>
        <v>0</v>
      </c>
      <c r="CO669" s="1">
        <f t="shared" si="5667"/>
        <v>0</v>
      </c>
      <c r="CP669" s="20">
        <f t="shared" si="5668"/>
        <v>0.5</v>
      </c>
      <c r="CQ669" s="351"/>
      <c r="CR669" s="299">
        <f t="shared" si="5669"/>
        <v>1</v>
      </c>
      <c r="CS669" s="294">
        <v>2</v>
      </c>
      <c r="CT669" s="294">
        <v>1</v>
      </c>
      <c r="CU669" s="1"/>
      <c r="CV669" s="1"/>
      <c r="CW669" s="1">
        <v>4</v>
      </c>
      <c r="CX669" s="1"/>
      <c r="CY669" s="1"/>
      <c r="CZ669" s="294">
        <v>11</v>
      </c>
      <c r="DA669" s="17">
        <f t="shared" si="5744"/>
        <v>0</v>
      </c>
      <c r="DB669" s="359">
        <f t="shared" si="5671"/>
        <v>11</v>
      </c>
      <c r="DC669" s="359">
        <f t="shared" si="5672"/>
        <v>4</v>
      </c>
      <c r="DD669" s="294"/>
      <c r="DE669" s="294">
        <f>3*4</f>
        <v>12</v>
      </c>
      <c r="DF669" s="294"/>
      <c r="DG669" s="294"/>
      <c r="DH669" s="294"/>
      <c r="DI669" s="294"/>
      <c r="DJ669" s="294"/>
      <c r="DK669" s="294"/>
      <c r="DL669" s="294"/>
      <c r="DM669" s="294"/>
      <c r="DN669" s="294"/>
      <c r="DO669" s="1"/>
      <c r="DP669" s="1"/>
      <c r="DQ669" s="17">
        <f t="shared" si="5673"/>
        <v>1</v>
      </c>
      <c r="DR669" s="17">
        <f t="shared" si="5674"/>
        <v>0</v>
      </c>
      <c r="DS669" s="17">
        <f t="shared" si="5675"/>
        <v>0</v>
      </c>
      <c r="DT669" s="17">
        <f t="shared" si="5676"/>
        <v>4</v>
      </c>
      <c r="DU669" s="17">
        <f t="shared" si="5677"/>
        <v>0</v>
      </c>
      <c r="DV669" s="17">
        <f t="shared" si="5678"/>
        <v>0</v>
      </c>
      <c r="DW669" s="1">
        <f>CS669</f>
        <v>2</v>
      </c>
      <c r="DX669" s="1"/>
      <c r="DY669" s="20">
        <f t="shared" si="5679"/>
        <v>0</v>
      </c>
      <c r="DZ669" s="20">
        <f t="shared" si="5680"/>
        <v>0</v>
      </c>
      <c r="EA669" s="20">
        <f t="shared" si="5681"/>
        <v>0</v>
      </c>
      <c r="EB669" s="20">
        <f t="shared" si="5682"/>
        <v>0</v>
      </c>
      <c r="EC669" s="18">
        <f t="shared" si="5683"/>
        <v>0</v>
      </c>
      <c r="ED669" s="19">
        <f t="shared" si="5745"/>
        <v>0</v>
      </c>
      <c r="EE669" s="19">
        <f t="shared" si="5685"/>
        <v>3</v>
      </c>
      <c r="EF669" s="1">
        <f t="shared" si="5686"/>
        <v>4</v>
      </c>
      <c r="EG669" s="18">
        <f t="shared" si="5687"/>
        <v>5</v>
      </c>
      <c r="EH669" s="341"/>
      <c r="EI669" s="294"/>
      <c r="EJ669" s="294">
        <f>4*5.5</f>
        <v>22</v>
      </c>
      <c r="EK669" s="294"/>
      <c r="EL669" s="19">
        <v>1</v>
      </c>
      <c r="EM669" s="19"/>
      <c r="EN669" s="19"/>
      <c r="EO669" s="366"/>
      <c r="EP669" s="366"/>
      <c r="EQ669" s="374"/>
      <c r="ER669" s="374"/>
      <c r="ES669" s="374"/>
      <c r="ET669" s="374"/>
      <c r="EU669" s="18">
        <f t="shared" si="5688"/>
        <v>13</v>
      </c>
      <c r="EV669" s="18">
        <f t="shared" si="5689"/>
        <v>10</v>
      </c>
      <c r="EW669" s="341">
        <v>1</v>
      </c>
      <c r="EX669" s="341"/>
      <c r="EY669" s="341">
        <v>5</v>
      </c>
      <c r="EZ669" s="365">
        <f t="shared" si="5696"/>
        <v>0</v>
      </c>
      <c r="FA669" s="294"/>
      <c r="FB669" s="294">
        <v>1</v>
      </c>
      <c r="FC669" s="294"/>
      <c r="FD669" s="300"/>
      <c r="FE669" s="300"/>
      <c r="FF669" s="300"/>
      <c r="FG669" s="300"/>
      <c r="FH669" s="300"/>
      <c r="FI669" s="300"/>
      <c r="FJ669" s="300"/>
      <c r="FK669" s="294"/>
      <c r="FL669" s="294"/>
      <c r="FM669" s="294"/>
      <c r="FN669" s="294">
        <f t="shared" si="5715"/>
        <v>30</v>
      </c>
      <c r="FO669" s="294"/>
      <c r="FP669" s="20">
        <f t="shared" si="5697"/>
        <v>0</v>
      </c>
      <c r="FQ669" s="20">
        <f t="shared" si="5690"/>
        <v>12</v>
      </c>
      <c r="FR669" s="20">
        <f t="shared" si="5691"/>
        <v>0</v>
      </c>
      <c r="FS669" s="20">
        <f t="shared" si="5692"/>
        <v>0</v>
      </c>
      <c r="FT669" s="20">
        <f t="shared" si="5693"/>
        <v>0</v>
      </c>
      <c r="FU669" s="20">
        <f t="shared" si="5694"/>
        <v>0</v>
      </c>
      <c r="FV669" s="20">
        <f t="shared" si="5695"/>
        <v>0</v>
      </c>
      <c r="FW669" s="294"/>
    </row>
    <row r="670" spans="1:181" s="301" customFormat="1" ht="27.75" customHeight="1">
      <c r="A670" s="295"/>
      <c r="B670" s="296" t="s">
        <v>575</v>
      </c>
      <c r="C670" s="296" t="str">
        <f t="shared" si="5700"/>
        <v>7C</v>
      </c>
      <c r="D670" s="296" t="s">
        <v>44</v>
      </c>
      <c r="E670" s="296" t="s">
        <v>44</v>
      </c>
      <c r="F670" s="296">
        <v>21</v>
      </c>
      <c r="G670" s="296">
        <v>25</v>
      </c>
      <c r="H670" s="297"/>
      <c r="I670" s="297"/>
      <c r="J670" s="294"/>
      <c r="K670" s="294"/>
      <c r="L670" s="294"/>
      <c r="M670" s="294"/>
      <c r="N670" s="297"/>
      <c r="O670" s="297"/>
      <c r="P670" s="1"/>
      <c r="Q670" s="16"/>
      <c r="R670" s="1"/>
      <c r="S670" s="294"/>
      <c r="T670" s="294"/>
      <c r="U670" s="294"/>
      <c r="V670" s="294"/>
      <c r="W670" s="294"/>
      <c r="X670" s="294"/>
      <c r="Y670" s="294"/>
      <c r="Z670" s="294"/>
      <c r="AA670" s="294"/>
      <c r="AB670" s="294"/>
      <c r="AC670" s="1">
        <f t="shared" ref="AC670:AC671" si="5746">+IF(S670=1,1,0)+IF(T670=1,1,0)</f>
        <v>0</v>
      </c>
      <c r="AD670" s="1">
        <f t="shared" ref="AD670:AD671" si="5747">+IF(U670=1,1,0)+IF(V670=1,1,0)</f>
        <v>0</v>
      </c>
      <c r="AE670" s="1">
        <f t="shared" ref="AE670:AE671" si="5748">+IF(W670=1,1,0)+IF(X670=1,1,0)</f>
        <v>0</v>
      </c>
      <c r="AF670" s="1">
        <f t="shared" ref="AF670:AF671" si="5749">+IF(Y670=1,1,0)+IF(Z670=1,1,0)</f>
        <v>0</v>
      </c>
      <c r="AG670" s="1">
        <f t="shared" ref="AG670:AG671" si="5750">+IF(AA670=1,1,0)</f>
        <v>0</v>
      </c>
      <c r="AH670" s="1">
        <f t="shared" ref="AH670:AH671" si="5751">+IF(AB670=1,1,0)</f>
        <v>0</v>
      </c>
      <c r="AI670" s="1">
        <f t="shared" ref="AI670:AI671" si="5752">+IF(S670=2,1,0)+IF(T670=2,1,0)</f>
        <v>0</v>
      </c>
      <c r="AJ670" s="1">
        <f t="shared" ref="AJ670:AJ671" si="5753">+IF(U670=2,1,0)+IF(V670=2,1,0)</f>
        <v>0</v>
      </c>
      <c r="AK670" s="1">
        <f t="shared" ref="AK670:AK671" si="5754">+IF(X670=2,1,0)+IF(W670=2,1,0)</f>
        <v>0</v>
      </c>
      <c r="AL670" s="1">
        <f t="shared" ref="AL670:AL671" si="5755">+IF(Y670=2,1,0)+IF(Z670=2,1,0)</f>
        <v>0</v>
      </c>
      <c r="AM670" s="1">
        <f t="shared" ref="AM670:AM671" si="5756">+IF(AA670=2,1,0)</f>
        <v>0</v>
      </c>
      <c r="AN670" s="1">
        <f t="shared" ref="AN670:AN671" si="5757">+IF(AB670=2,1,0)</f>
        <v>0</v>
      </c>
      <c r="AO670" s="294"/>
      <c r="AP670" s="294"/>
      <c r="AQ670" s="294"/>
      <c r="AR670" s="294">
        <f t="shared" si="5699"/>
        <v>50</v>
      </c>
      <c r="AS670" s="298">
        <f t="shared" ref="AS670:AS679" si="5758">IF(AND(AO670&gt;0,OR(BR670&gt;=2,BR670=1)),1,0)</f>
        <v>0</v>
      </c>
      <c r="AT670" s="298">
        <f t="shared" ref="AT670:AT679" si="5759">IF(AND(AP670&gt;0,OR(BR670&gt;=2,BR670=1)),1,0)</f>
        <v>0</v>
      </c>
      <c r="AU670" s="298">
        <f t="shared" si="5662"/>
        <v>0</v>
      </c>
      <c r="AV670" s="298">
        <f t="shared" si="5663"/>
        <v>2</v>
      </c>
      <c r="AW670" s="294"/>
      <c r="AX670" s="294"/>
      <c r="AY670" s="294"/>
      <c r="AZ670" s="294"/>
      <c r="BA670" s="294"/>
      <c r="BB670" s="294"/>
      <c r="BC670" s="294"/>
      <c r="BD670" s="294"/>
      <c r="BE670" s="294"/>
      <c r="BF670" s="294"/>
      <c r="BG670" s="294"/>
      <c r="BH670" s="294"/>
      <c r="BI670" s="294"/>
      <c r="BJ670" s="294">
        <v>1</v>
      </c>
      <c r="BK670" s="294"/>
      <c r="BL670" s="294"/>
      <c r="BM670" s="294"/>
      <c r="BN670" s="294"/>
      <c r="BO670" s="294"/>
      <c r="BP670" s="1"/>
      <c r="BQ670" s="294"/>
      <c r="BR670" s="17">
        <v>4</v>
      </c>
      <c r="BS670" s="1">
        <f t="shared" si="5664"/>
        <v>0</v>
      </c>
      <c r="BT670" s="17">
        <f t="shared" ref="BT670:BT671" si="5760">+BS670*2</f>
        <v>0</v>
      </c>
      <c r="BU670" s="294"/>
      <c r="BV670" s="294">
        <v>2</v>
      </c>
      <c r="BW670" s="294"/>
      <c r="BX670" s="294"/>
      <c r="BY670" s="294"/>
      <c r="BZ670" s="294"/>
      <c r="CA670" s="294"/>
      <c r="CB670" s="294"/>
      <c r="CC670" s="294"/>
      <c r="CD670" s="1"/>
      <c r="CE670" s="1"/>
      <c r="CF670" s="1"/>
      <c r="CG670" s="294"/>
      <c r="CH670" s="1"/>
      <c r="CI670" s="1">
        <v>1</v>
      </c>
      <c r="CJ670" s="1"/>
      <c r="CK670" s="383"/>
      <c r="CL670" s="383"/>
      <c r="CM670" s="383"/>
      <c r="CN670" s="1">
        <f t="shared" si="5666"/>
        <v>0</v>
      </c>
      <c r="CO670" s="1">
        <f t="shared" si="5667"/>
        <v>0</v>
      </c>
      <c r="CP670" s="20">
        <f t="shared" si="5668"/>
        <v>2.5</v>
      </c>
      <c r="CQ670" s="351"/>
      <c r="CR670" s="299">
        <f t="shared" si="5669"/>
        <v>1</v>
      </c>
      <c r="CS670" s="294">
        <v>2</v>
      </c>
      <c r="CT670" s="294">
        <v>1</v>
      </c>
      <c r="CU670" s="1"/>
      <c r="CV670" s="1"/>
      <c r="CW670" s="1">
        <v>5</v>
      </c>
      <c r="CX670" s="1"/>
      <c r="CY670" s="1"/>
      <c r="CZ670" s="294">
        <v>16</v>
      </c>
      <c r="DA670" s="17">
        <f t="shared" ref="DA670:DA671" si="5761">+CY670</f>
        <v>0</v>
      </c>
      <c r="DB670" s="359">
        <f t="shared" si="5671"/>
        <v>16</v>
      </c>
      <c r="DC670" s="359">
        <f t="shared" si="5672"/>
        <v>5</v>
      </c>
      <c r="DD670" s="294"/>
      <c r="DE670" s="294">
        <v>14</v>
      </c>
      <c r="DF670" s="294"/>
      <c r="DG670" s="294"/>
      <c r="DH670" s="294">
        <v>4</v>
      </c>
      <c r="DI670" s="294"/>
      <c r="DJ670" s="294"/>
      <c r="DK670" s="294"/>
      <c r="DL670" s="294"/>
      <c r="DM670" s="294"/>
      <c r="DN670" s="294"/>
      <c r="DO670" s="1"/>
      <c r="DP670" s="1"/>
      <c r="DQ670" s="17">
        <f t="shared" si="5673"/>
        <v>0</v>
      </c>
      <c r="DR670" s="17">
        <f t="shared" si="5674"/>
        <v>0</v>
      </c>
      <c r="DS670" s="17">
        <f t="shared" si="5675"/>
        <v>0</v>
      </c>
      <c r="DT670" s="17">
        <f t="shared" si="5676"/>
        <v>0</v>
      </c>
      <c r="DU670" s="17">
        <f t="shared" si="5677"/>
        <v>0</v>
      </c>
      <c r="DV670" s="17">
        <f t="shared" si="5678"/>
        <v>0</v>
      </c>
      <c r="DW670" s="1"/>
      <c r="DX670" s="1"/>
      <c r="DY670" s="20">
        <f t="shared" si="5679"/>
        <v>0</v>
      </c>
      <c r="DZ670" s="20">
        <f t="shared" si="5680"/>
        <v>0</v>
      </c>
      <c r="EA670" s="20">
        <f t="shared" si="5681"/>
        <v>0</v>
      </c>
      <c r="EB670" s="20">
        <f t="shared" si="5682"/>
        <v>0</v>
      </c>
      <c r="EC670" s="18">
        <f t="shared" si="5683"/>
        <v>0</v>
      </c>
      <c r="ED670" s="19">
        <f t="shared" ref="ED670:ED671" si="5762">+IF(EC670&lt;&gt;0,EC670*3,0)</f>
        <v>0</v>
      </c>
      <c r="EE670" s="19">
        <f t="shared" si="5685"/>
        <v>3</v>
      </c>
      <c r="EF670" s="1">
        <f t="shared" si="5686"/>
        <v>4</v>
      </c>
      <c r="EG670" s="18">
        <f t="shared" si="5687"/>
        <v>5</v>
      </c>
      <c r="EH670" s="341"/>
      <c r="EI670" s="294"/>
      <c r="EJ670" s="294">
        <f>4*5.5</f>
        <v>22</v>
      </c>
      <c r="EK670" s="294"/>
      <c r="EL670" s="19">
        <v>1</v>
      </c>
      <c r="EM670" s="19"/>
      <c r="EN670" s="19"/>
      <c r="EO670" s="366"/>
      <c r="EP670" s="366"/>
      <c r="EQ670" s="374"/>
      <c r="ER670" s="374"/>
      <c r="ES670" s="374"/>
      <c r="ET670" s="374"/>
      <c r="EU670" s="18">
        <f t="shared" si="5688"/>
        <v>18</v>
      </c>
      <c r="EV670" s="18">
        <f t="shared" si="5689"/>
        <v>2</v>
      </c>
      <c r="EW670" s="341">
        <v>1</v>
      </c>
      <c r="EX670" s="341"/>
      <c r="EY670" s="341"/>
      <c r="EZ670" s="365">
        <f t="shared" si="5696"/>
        <v>0</v>
      </c>
      <c r="FA670" s="294"/>
      <c r="FB670" s="294"/>
      <c r="FC670" s="294"/>
      <c r="FD670" s="300"/>
      <c r="FE670" s="300"/>
      <c r="FF670" s="300"/>
      <c r="FG670" s="300"/>
      <c r="FH670" s="300"/>
      <c r="FI670" s="300"/>
      <c r="FJ670" s="300"/>
      <c r="FK670" s="294"/>
      <c r="FL670" s="294"/>
      <c r="FM670" s="294"/>
      <c r="FN670" s="294">
        <f t="shared" si="5715"/>
        <v>21</v>
      </c>
      <c r="FO670" s="294"/>
      <c r="FP670" s="20">
        <f t="shared" si="5697"/>
        <v>0</v>
      </c>
      <c r="FQ670" s="20">
        <f t="shared" si="5690"/>
        <v>14</v>
      </c>
      <c r="FR670" s="20">
        <f t="shared" si="5691"/>
        <v>0</v>
      </c>
      <c r="FS670" s="20">
        <f t="shared" si="5692"/>
        <v>0</v>
      </c>
      <c r="FT670" s="20">
        <f t="shared" si="5693"/>
        <v>0</v>
      </c>
      <c r="FU670" s="20">
        <f t="shared" si="5694"/>
        <v>0</v>
      </c>
      <c r="FV670" s="20">
        <f t="shared" si="5695"/>
        <v>0</v>
      </c>
      <c r="FW670" s="294"/>
    </row>
    <row r="671" spans="1:181" s="301" customFormat="1" ht="27.75" customHeight="1">
      <c r="A671" s="295"/>
      <c r="B671" s="296" t="s">
        <v>576</v>
      </c>
      <c r="C671" s="296" t="str">
        <f t="shared" si="5700"/>
        <v>8C</v>
      </c>
      <c r="D671" s="296" t="s">
        <v>25</v>
      </c>
      <c r="E671" s="296" t="s">
        <v>44</v>
      </c>
      <c r="F671" s="296">
        <v>32</v>
      </c>
      <c r="G671" s="296">
        <v>34</v>
      </c>
      <c r="H671" s="297"/>
      <c r="I671" s="297"/>
      <c r="J671" s="294"/>
      <c r="K671" s="294"/>
      <c r="L671" s="294"/>
      <c r="M671" s="294"/>
      <c r="N671" s="297"/>
      <c r="O671" s="297"/>
      <c r="P671" s="1"/>
      <c r="Q671" s="16"/>
      <c r="R671" s="1"/>
      <c r="S671" s="294"/>
      <c r="T671" s="294"/>
      <c r="U671" s="294"/>
      <c r="V671" s="294"/>
      <c r="W671" s="294"/>
      <c r="X671" s="294"/>
      <c r="Y671" s="294">
        <v>1</v>
      </c>
      <c r="Z671" s="294"/>
      <c r="AA671" s="294"/>
      <c r="AB671" s="294"/>
      <c r="AC671" s="1">
        <f t="shared" si="5746"/>
        <v>0</v>
      </c>
      <c r="AD671" s="1">
        <f t="shared" si="5747"/>
        <v>0</v>
      </c>
      <c r="AE671" s="1">
        <f t="shared" si="5748"/>
        <v>0</v>
      </c>
      <c r="AF671" s="1">
        <f t="shared" si="5749"/>
        <v>1</v>
      </c>
      <c r="AG671" s="1">
        <f t="shared" si="5750"/>
        <v>0</v>
      </c>
      <c r="AH671" s="1">
        <f t="shared" si="5751"/>
        <v>0</v>
      </c>
      <c r="AI671" s="1">
        <f t="shared" si="5752"/>
        <v>0</v>
      </c>
      <c r="AJ671" s="1">
        <f t="shared" si="5753"/>
        <v>0</v>
      </c>
      <c r="AK671" s="1">
        <f t="shared" si="5754"/>
        <v>0</v>
      </c>
      <c r="AL671" s="1">
        <f t="shared" si="5755"/>
        <v>0</v>
      </c>
      <c r="AM671" s="1">
        <f t="shared" si="5756"/>
        <v>0</v>
      </c>
      <c r="AN671" s="1">
        <f t="shared" si="5757"/>
        <v>0</v>
      </c>
      <c r="AO671" s="294"/>
      <c r="AP671" s="294"/>
      <c r="AQ671" s="294"/>
      <c r="AR671" s="294">
        <f t="shared" si="5699"/>
        <v>68</v>
      </c>
      <c r="AS671" s="298">
        <f t="shared" si="5758"/>
        <v>0</v>
      </c>
      <c r="AT671" s="298">
        <f t="shared" si="5759"/>
        <v>0</v>
      </c>
      <c r="AU671" s="298">
        <f t="shared" si="5662"/>
        <v>0</v>
      </c>
      <c r="AV671" s="298">
        <f t="shared" si="5663"/>
        <v>2</v>
      </c>
      <c r="AW671" s="294"/>
      <c r="AX671" s="294"/>
      <c r="AY671" s="294"/>
      <c r="AZ671" s="294"/>
      <c r="BA671" s="294"/>
      <c r="BB671" s="294"/>
      <c r="BC671" s="294"/>
      <c r="BD671" s="294"/>
      <c r="BE671" s="294"/>
      <c r="BF671" s="294"/>
      <c r="BG671" s="294"/>
      <c r="BH671" s="294"/>
      <c r="BI671" s="294"/>
      <c r="BJ671" s="294">
        <v>1</v>
      </c>
      <c r="BK671" s="294"/>
      <c r="BL671" s="294"/>
      <c r="BM671" s="294"/>
      <c r="BN671" s="294"/>
      <c r="BO671" s="294"/>
      <c r="BP671" s="1"/>
      <c r="BQ671" s="294"/>
      <c r="BR671" s="17">
        <v>4</v>
      </c>
      <c r="BS671" s="1">
        <f t="shared" si="5664"/>
        <v>0</v>
      </c>
      <c r="BT671" s="17">
        <f t="shared" si="5760"/>
        <v>0</v>
      </c>
      <c r="BU671" s="294"/>
      <c r="BV671" s="294">
        <v>2</v>
      </c>
      <c r="BW671" s="294"/>
      <c r="BX671" s="294"/>
      <c r="BY671" s="294"/>
      <c r="BZ671" s="294"/>
      <c r="CA671" s="294"/>
      <c r="CB671" s="294"/>
      <c r="CC671" s="294"/>
      <c r="CD671" s="1"/>
      <c r="CE671" s="1">
        <v>1</v>
      </c>
      <c r="CF671" s="1"/>
      <c r="CG671" s="294"/>
      <c r="CH671" s="1"/>
      <c r="CI671" s="1"/>
      <c r="CJ671" s="1"/>
      <c r="CK671" s="383"/>
      <c r="CL671" s="383"/>
      <c r="CM671" s="383"/>
      <c r="CN671" s="1">
        <f t="shared" si="5666"/>
        <v>0</v>
      </c>
      <c r="CO671" s="1">
        <f t="shared" si="5667"/>
        <v>0</v>
      </c>
      <c r="CP671" s="20">
        <f t="shared" si="5668"/>
        <v>0.5</v>
      </c>
      <c r="CQ671" s="351"/>
      <c r="CR671" s="299">
        <f t="shared" si="5669"/>
        <v>1</v>
      </c>
      <c r="CS671" s="294">
        <v>1</v>
      </c>
      <c r="CT671" s="294">
        <v>1</v>
      </c>
      <c r="CU671" s="1"/>
      <c r="CV671" s="1"/>
      <c r="CW671" s="1">
        <v>3</v>
      </c>
      <c r="CX671" s="1"/>
      <c r="CY671" s="1"/>
      <c r="CZ671" s="294">
        <v>12</v>
      </c>
      <c r="DA671" s="17">
        <f t="shared" si="5761"/>
        <v>0</v>
      </c>
      <c r="DB671" s="359">
        <f t="shared" si="5671"/>
        <v>12</v>
      </c>
      <c r="DC671" s="359">
        <f t="shared" si="5672"/>
        <v>3</v>
      </c>
      <c r="DD671" s="294"/>
      <c r="DE671" s="294">
        <f>3*4</f>
        <v>12</v>
      </c>
      <c r="DF671" s="294"/>
      <c r="DG671" s="294"/>
      <c r="DH671" s="294"/>
      <c r="DI671" s="294"/>
      <c r="DJ671" s="294"/>
      <c r="DK671" s="294"/>
      <c r="DL671" s="294"/>
      <c r="DM671" s="294"/>
      <c r="DN671" s="294"/>
      <c r="DO671" s="1"/>
      <c r="DP671" s="1"/>
      <c r="DQ671" s="17">
        <f t="shared" si="5673"/>
        <v>1</v>
      </c>
      <c r="DR671" s="17">
        <f t="shared" si="5674"/>
        <v>0</v>
      </c>
      <c r="DS671" s="17">
        <f t="shared" si="5675"/>
        <v>0</v>
      </c>
      <c r="DT671" s="17">
        <f t="shared" si="5676"/>
        <v>3</v>
      </c>
      <c r="DU671" s="17">
        <f t="shared" si="5677"/>
        <v>0</v>
      </c>
      <c r="DV671" s="17">
        <f t="shared" si="5678"/>
        <v>0</v>
      </c>
      <c r="DW671" s="1">
        <f>CS671</f>
        <v>1</v>
      </c>
      <c r="DX671" s="1"/>
      <c r="DY671" s="20">
        <f t="shared" si="5679"/>
        <v>0</v>
      </c>
      <c r="DZ671" s="20">
        <f t="shared" si="5680"/>
        <v>0</v>
      </c>
      <c r="EA671" s="20">
        <f t="shared" si="5681"/>
        <v>0</v>
      </c>
      <c r="EB671" s="20">
        <f t="shared" si="5682"/>
        <v>0</v>
      </c>
      <c r="EC671" s="18">
        <f t="shared" si="5683"/>
        <v>0</v>
      </c>
      <c r="ED671" s="19">
        <f t="shared" si="5762"/>
        <v>0</v>
      </c>
      <c r="EE671" s="19">
        <f t="shared" si="5685"/>
        <v>3</v>
      </c>
      <c r="EF671" s="1">
        <f t="shared" si="5686"/>
        <v>4</v>
      </c>
      <c r="EG671" s="18">
        <f t="shared" si="5687"/>
        <v>5</v>
      </c>
      <c r="EH671" s="341"/>
      <c r="EI671" s="294"/>
      <c r="EJ671" s="294">
        <f>3*5.5</f>
        <v>16.5</v>
      </c>
      <c r="EK671" s="294"/>
      <c r="EL671" s="19">
        <v>1</v>
      </c>
      <c r="EM671" s="19"/>
      <c r="EN671" s="19"/>
      <c r="EO671" s="366"/>
      <c r="EP671" s="366"/>
      <c r="EQ671" s="374"/>
      <c r="ER671" s="374"/>
      <c r="ES671" s="374"/>
      <c r="ET671" s="374"/>
      <c r="EU671" s="18">
        <f t="shared" si="5688"/>
        <v>14</v>
      </c>
      <c r="EV671" s="18">
        <f t="shared" si="5689"/>
        <v>8</v>
      </c>
      <c r="EW671" s="341">
        <v>2</v>
      </c>
      <c r="EX671" s="341">
        <v>2</v>
      </c>
      <c r="EY671" s="341">
        <v>5</v>
      </c>
      <c r="EZ671" s="365">
        <f t="shared" si="5696"/>
        <v>0</v>
      </c>
      <c r="FA671" s="294"/>
      <c r="FB671" s="294">
        <v>1</v>
      </c>
      <c r="FC671" s="294"/>
      <c r="FD671" s="300"/>
      <c r="FE671" s="300"/>
      <c r="FF671" s="300"/>
      <c r="FG671" s="300"/>
      <c r="FH671" s="300"/>
      <c r="FI671" s="300"/>
      <c r="FJ671" s="300"/>
      <c r="FK671" s="294"/>
      <c r="FL671" s="294"/>
      <c r="FM671" s="294"/>
      <c r="FN671" s="294">
        <f t="shared" si="5715"/>
        <v>32</v>
      </c>
      <c r="FO671" s="294"/>
      <c r="FP671" s="20">
        <f t="shared" si="5697"/>
        <v>0</v>
      </c>
      <c r="FQ671" s="20">
        <f t="shared" si="5690"/>
        <v>12</v>
      </c>
      <c r="FR671" s="20">
        <f t="shared" si="5691"/>
        <v>0</v>
      </c>
      <c r="FS671" s="20">
        <f t="shared" si="5692"/>
        <v>0</v>
      </c>
      <c r="FT671" s="20">
        <f t="shared" si="5693"/>
        <v>0</v>
      </c>
      <c r="FU671" s="20">
        <f t="shared" si="5694"/>
        <v>0</v>
      </c>
      <c r="FV671" s="20">
        <f t="shared" si="5695"/>
        <v>0</v>
      </c>
      <c r="FW671" s="294"/>
    </row>
    <row r="672" spans="1:181" s="301" customFormat="1" ht="27.75" customHeight="1">
      <c r="A672" s="295"/>
      <c r="B672" s="296" t="s">
        <v>577</v>
      </c>
      <c r="C672" s="296" t="str">
        <f t="shared" si="5700"/>
        <v>9C</v>
      </c>
      <c r="D672" s="296" t="s">
        <v>201</v>
      </c>
      <c r="E672" s="296" t="s">
        <v>187</v>
      </c>
      <c r="F672" s="296">
        <v>38</v>
      </c>
      <c r="G672" s="296">
        <v>36</v>
      </c>
      <c r="H672" s="297"/>
      <c r="I672" s="297"/>
      <c r="J672" s="294"/>
      <c r="K672" s="294"/>
      <c r="L672" s="294"/>
      <c r="M672" s="294"/>
      <c r="N672" s="297"/>
      <c r="O672" s="297"/>
      <c r="P672" s="1"/>
      <c r="Q672" s="16"/>
      <c r="R672" s="1"/>
      <c r="S672" s="294"/>
      <c r="T672" s="294"/>
      <c r="U672" s="294"/>
      <c r="V672" s="294"/>
      <c r="W672" s="294"/>
      <c r="X672" s="294"/>
      <c r="Y672" s="294"/>
      <c r="Z672" s="294">
        <v>2</v>
      </c>
      <c r="AA672" s="294"/>
      <c r="AB672" s="294"/>
      <c r="AC672" s="1">
        <f t="shared" ref="AC672:AC673" si="5763">+IF(S672=1,1,0)+IF(T672=1,1,0)</f>
        <v>0</v>
      </c>
      <c r="AD672" s="1">
        <f t="shared" ref="AD672:AD673" si="5764">+IF(U672=1,1,0)+IF(V672=1,1,0)</f>
        <v>0</v>
      </c>
      <c r="AE672" s="1">
        <f t="shared" ref="AE672:AE673" si="5765">+IF(W672=1,1,0)+IF(X672=1,1,0)</f>
        <v>0</v>
      </c>
      <c r="AF672" s="1">
        <f t="shared" ref="AF672:AF673" si="5766">+IF(Y672=1,1,0)+IF(Z672=1,1,0)</f>
        <v>0</v>
      </c>
      <c r="AG672" s="1">
        <f t="shared" ref="AG672:AG673" si="5767">+IF(AA672=1,1,0)</f>
        <v>0</v>
      </c>
      <c r="AH672" s="1">
        <f t="shared" ref="AH672:AH673" si="5768">+IF(AB672=1,1,0)</f>
        <v>0</v>
      </c>
      <c r="AI672" s="1">
        <f t="shared" ref="AI672:AI673" si="5769">+IF(S672=2,1,0)+IF(T672=2,1,0)</f>
        <v>0</v>
      </c>
      <c r="AJ672" s="1">
        <f t="shared" ref="AJ672:AJ673" si="5770">+IF(U672=2,1,0)+IF(V672=2,1,0)</f>
        <v>0</v>
      </c>
      <c r="AK672" s="1">
        <f t="shared" ref="AK672:AK673" si="5771">+IF(X672=2,1,0)+IF(W672=2,1,0)</f>
        <v>0</v>
      </c>
      <c r="AL672" s="1">
        <f t="shared" ref="AL672:AL673" si="5772">+IF(Y672=2,1,0)+IF(Z672=2,1,0)</f>
        <v>1</v>
      </c>
      <c r="AM672" s="1">
        <f t="shared" ref="AM672:AM673" si="5773">+IF(AA672=2,1,0)</f>
        <v>0</v>
      </c>
      <c r="AN672" s="1">
        <f t="shared" ref="AN672:AN673" si="5774">+IF(AB672=2,1,0)</f>
        <v>0</v>
      </c>
      <c r="AO672" s="294"/>
      <c r="AP672" s="294"/>
      <c r="AQ672" s="294"/>
      <c r="AR672" s="294">
        <f t="shared" si="5699"/>
        <v>72</v>
      </c>
      <c r="AS672" s="298">
        <f t="shared" si="5758"/>
        <v>0</v>
      </c>
      <c r="AT672" s="298">
        <f t="shared" si="5759"/>
        <v>0</v>
      </c>
      <c r="AU672" s="298">
        <f t="shared" si="5662"/>
        <v>0</v>
      </c>
      <c r="AV672" s="298">
        <f t="shared" si="5663"/>
        <v>2</v>
      </c>
      <c r="AW672" s="294"/>
      <c r="AX672" s="294"/>
      <c r="AY672" s="294"/>
      <c r="AZ672" s="294"/>
      <c r="BA672" s="294"/>
      <c r="BB672" s="294"/>
      <c r="BC672" s="294"/>
      <c r="BD672" s="294"/>
      <c r="BE672" s="294"/>
      <c r="BF672" s="294"/>
      <c r="BG672" s="294"/>
      <c r="BH672" s="294"/>
      <c r="BI672" s="294"/>
      <c r="BJ672" s="294"/>
      <c r="BK672" s="294"/>
      <c r="BL672" s="294"/>
      <c r="BM672" s="294">
        <v>1</v>
      </c>
      <c r="BN672" s="294">
        <v>1</v>
      </c>
      <c r="BO672" s="294"/>
      <c r="BP672" s="1"/>
      <c r="BQ672" s="294"/>
      <c r="BR672" s="17">
        <v>3</v>
      </c>
      <c r="BS672" s="1">
        <f t="shared" si="5664"/>
        <v>0</v>
      </c>
      <c r="BT672" s="17">
        <f t="shared" ref="BT672:BT673" si="5775">+BS672*2</f>
        <v>0</v>
      </c>
      <c r="BU672" s="294"/>
      <c r="BV672" s="294">
        <v>2</v>
      </c>
      <c r="BW672" s="294">
        <v>2</v>
      </c>
      <c r="BX672" s="294">
        <v>2</v>
      </c>
      <c r="BY672" s="294"/>
      <c r="BZ672" s="294">
        <v>1</v>
      </c>
      <c r="CA672" s="294"/>
      <c r="CB672" s="294"/>
      <c r="CC672" s="294"/>
      <c r="CD672" s="1"/>
      <c r="CE672" s="1">
        <v>1</v>
      </c>
      <c r="CF672" s="1"/>
      <c r="CG672" s="294"/>
      <c r="CH672" s="1"/>
      <c r="CI672" s="1"/>
      <c r="CJ672" s="1"/>
      <c r="CK672" s="383"/>
      <c r="CL672" s="383"/>
      <c r="CM672" s="383"/>
      <c r="CN672" s="1">
        <f t="shared" si="5666"/>
        <v>6</v>
      </c>
      <c r="CO672" s="1">
        <f t="shared" si="5667"/>
        <v>6</v>
      </c>
      <c r="CP672" s="20">
        <f t="shared" si="5668"/>
        <v>3</v>
      </c>
      <c r="CQ672" s="351"/>
      <c r="CR672" s="299">
        <f t="shared" si="5669"/>
        <v>1</v>
      </c>
      <c r="CS672" s="294">
        <v>1</v>
      </c>
      <c r="CT672" s="294">
        <v>1</v>
      </c>
      <c r="CU672" s="1"/>
      <c r="CV672" s="1"/>
      <c r="CW672" s="1">
        <v>3</v>
      </c>
      <c r="CX672" s="1"/>
      <c r="CY672" s="1">
        <v>1</v>
      </c>
      <c r="CZ672" s="294">
        <v>10</v>
      </c>
      <c r="DA672" s="17">
        <f t="shared" ref="DA672:DA673" si="5776">+CY672</f>
        <v>1</v>
      </c>
      <c r="DB672" s="359">
        <f t="shared" si="5671"/>
        <v>11</v>
      </c>
      <c r="DC672" s="359">
        <f t="shared" si="5672"/>
        <v>4</v>
      </c>
      <c r="DD672" s="294"/>
      <c r="DE672" s="294">
        <f>3*4</f>
        <v>12</v>
      </c>
      <c r="DF672" s="294"/>
      <c r="DG672" s="294"/>
      <c r="DH672" s="294"/>
      <c r="DI672" s="294">
        <v>4</v>
      </c>
      <c r="DJ672" s="294"/>
      <c r="DK672" s="294"/>
      <c r="DL672" s="294"/>
      <c r="DM672" s="294"/>
      <c r="DN672" s="294"/>
      <c r="DO672" s="1"/>
      <c r="DP672" s="1"/>
      <c r="DQ672" s="17">
        <f>+IF(AND(SUM(S672:AA672)&gt;0,SUM(FA672:FF672)&gt;0),CT672,0)-1</f>
        <v>0</v>
      </c>
      <c r="DR672" s="17">
        <f t="shared" si="5674"/>
        <v>0</v>
      </c>
      <c r="DS672" s="17">
        <f t="shared" si="5675"/>
        <v>0</v>
      </c>
      <c r="DT672" s="17">
        <f t="shared" si="5676"/>
        <v>3</v>
      </c>
      <c r="DU672" s="17">
        <f t="shared" si="5677"/>
        <v>0</v>
      </c>
      <c r="DV672" s="17">
        <f t="shared" si="5678"/>
        <v>1</v>
      </c>
      <c r="DW672" s="1">
        <f>CS672</f>
        <v>1</v>
      </c>
      <c r="DX672" s="1"/>
      <c r="DY672" s="20">
        <f t="shared" si="5679"/>
        <v>0</v>
      </c>
      <c r="DZ672" s="20">
        <f t="shared" si="5680"/>
        <v>0</v>
      </c>
      <c r="EA672" s="20">
        <f t="shared" si="5681"/>
        <v>4</v>
      </c>
      <c r="EB672" s="20">
        <f t="shared" si="5682"/>
        <v>0</v>
      </c>
      <c r="EC672" s="18">
        <f>+IF(AND(CT672=0,SUM(CU672:CY672)&gt;1,SUM(CU672:CY672)&lt;=4),1,IF(AND(CT672=0,SUM(CU672:CY672)&gt;4),2,0))+1</f>
        <v>1</v>
      </c>
      <c r="ED672" s="19">
        <f t="shared" ref="ED672:ED673" si="5777">+IF(EC672&lt;&gt;0,EC672*3,0)</f>
        <v>3</v>
      </c>
      <c r="EE672" s="19"/>
      <c r="EF672" s="1"/>
      <c r="EG672" s="18">
        <f>+IF(AND(CT672+EC672=0,SUM(AO672:AR672)&gt;0,SUM(DK672:DN672)&gt;0),(CU672+CV672+CW672+CX672)*2+CY672*5,(EC672+CT672-FO672)*5)+IF(AND(EC672+DQ672+CT672=0,SUM(AO672:AR672)&gt;0),SUM(CU672:CX672)*2+CY672*5,0)-5</f>
        <v>0</v>
      </c>
      <c r="EH672" s="341"/>
      <c r="EI672" s="294"/>
      <c r="EJ672" s="294">
        <f>3*5.5</f>
        <v>16.5</v>
      </c>
      <c r="EK672" s="294"/>
      <c r="EL672" s="19"/>
      <c r="EM672" s="19">
        <v>1</v>
      </c>
      <c r="EN672" s="19"/>
      <c r="EO672" s="366"/>
      <c r="EP672" s="366"/>
      <c r="EQ672" s="374"/>
      <c r="ER672" s="374"/>
      <c r="ES672" s="374"/>
      <c r="ET672" s="374"/>
      <c r="EU672" s="18">
        <f t="shared" si="5688"/>
        <v>12</v>
      </c>
      <c r="EV672" s="18">
        <f t="shared" si="5689"/>
        <v>12</v>
      </c>
      <c r="EW672" s="341">
        <v>1</v>
      </c>
      <c r="EX672" s="341">
        <v>1</v>
      </c>
      <c r="EY672" s="341">
        <v>4</v>
      </c>
      <c r="EZ672" s="365">
        <f t="shared" si="5696"/>
        <v>1</v>
      </c>
      <c r="FA672" s="294"/>
      <c r="FB672" s="294"/>
      <c r="FC672" s="294">
        <v>2</v>
      </c>
      <c r="FD672" s="300"/>
      <c r="FE672" s="300"/>
      <c r="FF672" s="300"/>
      <c r="FG672" s="300"/>
      <c r="FH672" s="300"/>
      <c r="FI672" s="300"/>
      <c r="FJ672" s="300"/>
      <c r="FK672" s="294"/>
      <c r="FL672" s="294"/>
      <c r="FM672" s="294"/>
      <c r="FN672" s="294">
        <f t="shared" si="5715"/>
        <v>38</v>
      </c>
      <c r="FO672" s="294">
        <f>CT672</f>
        <v>1</v>
      </c>
      <c r="FP672" s="20">
        <f t="shared" si="5697"/>
        <v>3</v>
      </c>
      <c r="FQ672" s="20">
        <f t="shared" si="5690"/>
        <v>12</v>
      </c>
      <c r="FR672" s="20">
        <f t="shared" si="5691"/>
        <v>0</v>
      </c>
      <c r="FS672" s="20">
        <f t="shared" si="5692"/>
        <v>0</v>
      </c>
      <c r="FT672" s="20">
        <f t="shared" si="5693"/>
        <v>0</v>
      </c>
      <c r="FU672" s="20">
        <f t="shared" si="5694"/>
        <v>0</v>
      </c>
      <c r="FV672" s="20">
        <f t="shared" si="5695"/>
        <v>0</v>
      </c>
      <c r="FW672" s="294"/>
    </row>
    <row r="673" spans="1:179" s="301" customFormat="1" ht="27.75" customHeight="1">
      <c r="A673" s="295"/>
      <c r="B673" s="324"/>
      <c r="C673" s="324" t="s">
        <v>223</v>
      </c>
      <c r="D673" s="296"/>
      <c r="E673" s="324"/>
      <c r="F673" s="324"/>
      <c r="G673" s="296"/>
      <c r="H673" s="297"/>
      <c r="I673" s="297"/>
      <c r="J673" s="294"/>
      <c r="K673" s="294"/>
      <c r="L673" s="294"/>
      <c r="M673" s="294"/>
      <c r="N673" s="297"/>
      <c r="O673" s="297"/>
      <c r="P673" s="1"/>
      <c r="Q673" s="16"/>
      <c r="R673" s="1"/>
      <c r="S673" s="294"/>
      <c r="T673" s="294"/>
      <c r="U673" s="294"/>
      <c r="V673" s="294"/>
      <c r="W673" s="294"/>
      <c r="X673" s="294"/>
      <c r="Y673" s="294"/>
      <c r="Z673" s="294"/>
      <c r="AA673" s="294"/>
      <c r="AB673" s="294"/>
      <c r="AC673" s="1">
        <f t="shared" si="5763"/>
        <v>0</v>
      </c>
      <c r="AD673" s="1">
        <f t="shared" si="5764"/>
        <v>0</v>
      </c>
      <c r="AE673" s="1">
        <f t="shared" si="5765"/>
        <v>0</v>
      </c>
      <c r="AF673" s="1">
        <f t="shared" si="5766"/>
        <v>0</v>
      </c>
      <c r="AG673" s="1">
        <f t="shared" si="5767"/>
        <v>0</v>
      </c>
      <c r="AH673" s="1">
        <f t="shared" si="5768"/>
        <v>0</v>
      </c>
      <c r="AI673" s="1">
        <f t="shared" si="5769"/>
        <v>0</v>
      </c>
      <c r="AJ673" s="1">
        <f t="shared" si="5770"/>
        <v>0</v>
      </c>
      <c r="AK673" s="1">
        <f t="shared" si="5771"/>
        <v>0</v>
      </c>
      <c r="AL673" s="1">
        <f t="shared" si="5772"/>
        <v>0</v>
      </c>
      <c r="AM673" s="1">
        <f t="shared" si="5773"/>
        <v>0</v>
      </c>
      <c r="AN673" s="1">
        <f t="shared" si="5774"/>
        <v>0</v>
      </c>
      <c r="AO673" s="294"/>
      <c r="AP673" s="294"/>
      <c r="AQ673" s="294"/>
      <c r="AR673" s="294"/>
      <c r="AS673" s="298">
        <f t="shared" si="5758"/>
        <v>0</v>
      </c>
      <c r="AT673" s="298">
        <f t="shared" si="5759"/>
        <v>0</v>
      </c>
      <c r="AU673" s="298">
        <f t="shared" si="5662"/>
        <v>0</v>
      </c>
      <c r="AV673" s="298">
        <f t="shared" si="5663"/>
        <v>0</v>
      </c>
      <c r="AW673" s="294"/>
      <c r="AX673" s="294"/>
      <c r="AY673" s="294"/>
      <c r="AZ673" s="294"/>
      <c r="BA673" s="294"/>
      <c r="BB673" s="294"/>
      <c r="BC673" s="294"/>
      <c r="BD673" s="294"/>
      <c r="BE673" s="294"/>
      <c r="BF673" s="294"/>
      <c r="BG673" s="294"/>
      <c r="BH673" s="294"/>
      <c r="BI673" s="294"/>
      <c r="BJ673" s="294"/>
      <c r="BK673" s="294"/>
      <c r="BL673" s="294"/>
      <c r="BM673" s="294"/>
      <c r="BN673" s="294"/>
      <c r="BO673" s="294"/>
      <c r="BP673" s="1"/>
      <c r="BQ673" s="294"/>
      <c r="BR673" s="17"/>
      <c r="BS673" s="1">
        <f t="shared" si="5664"/>
        <v>0</v>
      </c>
      <c r="BT673" s="17">
        <f t="shared" si="5775"/>
        <v>0</v>
      </c>
      <c r="BU673" s="294"/>
      <c r="BV673" s="294"/>
      <c r="BW673" s="294"/>
      <c r="BX673" s="294"/>
      <c r="BY673" s="294"/>
      <c r="BZ673" s="294"/>
      <c r="CA673" s="294"/>
      <c r="CB673" s="294"/>
      <c r="CC673" s="294"/>
      <c r="CD673" s="1"/>
      <c r="CE673" s="1"/>
      <c r="CF673" s="1"/>
      <c r="CG673" s="294"/>
      <c r="CH673" s="1"/>
      <c r="CI673" s="1"/>
      <c r="CJ673" s="1"/>
      <c r="CK673" s="383"/>
      <c r="CL673" s="383"/>
      <c r="CM673" s="383"/>
      <c r="CN673" s="1">
        <f t="shared" si="5666"/>
        <v>0</v>
      </c>
      <c r="CO673" s="1">
        <f t="shared" si="5667"/>
        <v>0</v>
      </c>
      <c r="CP673" s="20">
        <f t="shared" si="5668"/>
        <v>0</v>
      </c>
      <c r="CQ673" s="351"/>
      <c r="CR673" s="299">
        <f t="shared" si="5669"/>
        <v>0</v>
      </c>
      <c r="CS673" s="294"/>
      <c r="CT673" s="294"/>
      <c r="CU673" s="1"/>
      <c r="CV673" s="1"/>
      <c r="CW673" s="1"/>
      <c r="CX673" s="1"/>
      <c r="CY673" s="1"/>
      <c r="CZ673" s="294"/>
      <c r="DA673" s="17">
        <f t="shared" si="5776"/>
        <v>0</v>
      </c>
      <c r="DB673" s="359">
        <f t="shared" si="5671"/>
        <v>0</v>
      </c>
      <c r="DC673" s="359">
        <f t="shared" si="5672"/>
        <v>0</v>
      </c>
      <c r="DD673" s="294"/>
      <c r="DE673" s="294"/>
      <c r="DF673" s="294"/>
      <c r="DG673" s="294"/>
      <c r="DH673" s="294"/>
      <c r="DI673" s="294"/>
      <c r="DJ673" s="294"/>
      <c r="DK673" s="294"/>
      <c r="DL673" s="294"/>
      <c r="DM673" s="294"/>
      <c r="DN673" s="294"/>
      <c r="DO673" s="1"/>
      <c r="DP673" s="1"/>
      <c r="DQ673" s="17">
        <f t="shared" ref="DQ673:DQ704" si="5778">+IF(AND(SUM(S673:AA673)&gt;0,SUM(FA673:FF673)&gt;0),CT673,0)</f>
        <v>0</v>
      </c>
      <c r="DR673" s="17">
        <f t="shared" si="5674"/>
        <v>0</v>
      </c>
      <c r="DS673" s="17">
        <f t="shared" si="5675"/>
        <v>0</v>
      </c>
      <c r="DT673" s="17">
        <f t="shared" si="5676"/>
        <v>0</v>
      </c>
      <c r="DU673" s="17">
        <f t="shared" si="5677"/>
        <v>0</v>
      </c>
      <c r="DV673" s="17">
        <f t="shared" si="5678"/>
        <v>0</v>
      </c>
      <c r="DW673" s="1"/>
      <c r="DX673" s="1"/>
      <c r="DY673" s="20">
        <f t="shared" si="5679"/>
        <v>0</v>
      </c>
      <c r="DZ673" s="20">
        <f t="shared" si="5680"/>
        <v>0</v>
      </c>
      <c r="EA673" s="20">
        <f t="shared" si="5681"/>
        <v>0</v>
      </c>
      <c r="EB673" s="20">
        <f t="shared" si="5682"/>
        <v>0</v>
      </c>
      <c r="EC673" s="18">
        <f t="shared" ref="EC673:EC704" si="5779">+IF(AND(CT673=0,SUM(CU673:CY673)&gt;1,SUM(CU673:CY673)&lt;=4),1,IF(AND(CT673=0,SUM(CU673:CY673)&gt;4),2,0))</f>
        <v>0</v>
      </c>
      <c r="ED673" s="19">
        <f t="shared" si="5777"/>
        <v>0</v>
      </c>
      <c r="EE673" s="19">
        <f t="shared" ref="EE673:EE704" si="5780">+IF(SUM(AO673:AR673)+SUM(DK673:DN673)&gt;0,CT673*3,0)</f>
        <v>0</v>
      </c>
      <c r="EF673" s="1">
        <f t="shared" ref="EF673:EF704" si="5781">+IF(EE673&gt;0,CT673*4,0)</f>
        <v>0</v>
      </c>
      <c r="EG673" s="18">
        <f t="shared" ref="EG673:EG715" si="5782">+IF(AND(CT673+EC673=0,SUM(AO673:AR673)&gt;0,SUM(DK673:DN673)&gt;0),(CU673+CV673+CW673+CX673)*2+CY673*5,(EC673+CT673-FO673)*5)+IF(AND(EC673+DQ673+CT673=0,SUM(AO673:AR673)&gt;0),SUM(CU673:CX673)*2+CY673*5,0)</f>
        <v>0</v>
      </c>
      <c r="EH673" s="341"/>
      <c r="EI673" s="294"/>
      <c r="EJ673" s="294"/>
      <c r="EK673" s="294"/>
      <c r="EL673" s="19"/>
      <c r="EM673" s="19"/>
      <c r="EN673" s="19"/>
      <c r="EO673" s="366"/>
      <c r="EP673" s="366"/>
      <c r="EQ673" s="374"/>
      <c r="ER673" s="374"/>
      <c r="ES673" s="374"/>
      <c r="ET673" s="374"/>
      <c r="EU673" s="18">
        <f t="shared" si="5688"/>
        <v>0</v>
      </c>
      <c r="EV673" s="18">
        <f t="shared" si="5689"/>
        <v>0</v>
      </c>
      <c r="EW673" s="341"/>
      <c r="EX673" s="341"/>
      <c r="EY673" s="341"/>
      <c r="EZ673" s="365">
        <f t="shared" si="5696"/>
        <v>0</v>
      </c>
      <c r="FA673" s="294"/>
      <c r="FB673" s="294"/>
      <c r="FC673" s="294"/>
      <c r="FD673" s="300"/>
      <c r="FE673" s="300"/>
      <c r="FF673" s="300"/>
      <c r="FG673" s="300"/>
      <c r="FH673" s="300"/>
      <c r="FI673" s="300"/>
      <c r="FJ673" s="300"/>
      <c r="FK673" s="294"/>
      <c r="FL673" s="294"/>
      <c r="FM673" s="294"/>
      <c r="FN673" s="294"/>
      <c r="FO673" s="294"/>
      <c r="FP673" s="20">
        <f t="shared" si="5697"/>
        <v>0</v>
      </c>
      <c r="FQ673" s="20">
        <f t="shared" si="5690"/>
        <v>0</v>
      </c>
      <c r="FR673" s="20">
        <f t="shared" si="5691"/>
        <v>0</v>
      </c>
      <c r="FS673" s="20">
        <f t="shared" si="5692"/>
        <v>0</v>
      </c>
      <c r="FT673" s="20">
        <f t="shared" si="5693"/>
        <v>0</v>
      </c>
      <c r="FU673" s="20">
        <f t="shared" si="5694"/>
        <v>0</v>
      </c>
      <c r="FV673" s="20">
        <f t="shared" si="5695"/>
        <v>0</v>
      </c>
      <c r="FW673" s="294"/>
    </row>
    <row r="674" spans="1:179" s="301" customFormat="1" ht="27.75" customHeight="1">
      <c r="A674" s="295"/>
      <c r="B674" s="296" t="s">
        <v>578</v>
      </c>
      <c r="C674" s="296" t="str">
        <f t="shared" ref="C674" si="5783">B674</f>
        <v>10C</v>
      </c>
      <c r="D674" s="296" t="s">
        <v>25</v>
      </c>
      <c r="E674" s="296" t="s">
        <v>44</v>
      </c>
      <c r="F674" s="296">
        <v>43</v>
      </c>
      <c r="G674" s="296">
        <v>40</v>
      </c>
      <c r="H674" s="297"/>
      <c r="I674" s="297"/>
      <c r="J674" s="294"/>
      <c r="K674" s="294"/>
      <c r="L674" s="294"/>
      <c r="M674" s="294"/>
      <c r="N674" s="297"/>
      <c r="O674" s="297"/>
      <c r="P674" s="1"/>
      <c r="Q674" s="16"/>
      <c r="R674" s="1"/>
      <c r="S674" s="294"/>
      <c r="T674" s="294"/>
      <c r="U674" s="294"/>
      <c r="V674" s="294"/>
      <c r="W674" s="294"/>
      <c r="X674" s="294"/>
      <c r="Y674" s="294">
        <v>1</v>
      </c>
      <c r="Z674" s="294"/>
      <c r="AA674" s="294"/>
      <c r="AB674" s="294"/>
      <c r="AC674" s="1">
        <f t="shared" ref="AC674" si="5784">+IF(S674=1,1,0)+IF(T674=1,1,0)</f>
        <v>0</v>
      </c>
      <c r="AD674" s="1">
        <f t="shared" ref="AD674" si="5785">+IF(U674=1,1,0)+IF(V674=1,1,0)</f>
        <v>0</v>
      </c>
      <c r="AE674" s="1">
        <f t="shared" ref="AE674" si="5786">+IF(W674=1,1,0)+IF(X674=1,1,0)</f>
        <v>0</v>
      </c>
      <c r="AF674" s="1">
        <f t="shared" ref="AF674" si="5787">+IF(Y674=1,1,0)+IF(Z674=1,1,0)</f>
        <v>1</v>
      </c>
      <c r="AG674" s="1">
        <f t="shared" ref="AG674" si="5788">+IF(AA674=1,1,0)</f>
        <v>0</v>
      </c>
      <c r="AH674" s="1">
        <f t="shared" ref="AH674" si="5789">+IF(AB674=1,1,0)</f>
        <v>0</v>
      </c>
      <c r="AI674" s="1">
        <f t="shared" ref="AI674" si="5790">+IF(S674=2,1,0)+IF(T674=2,1,0)</f>
        <v>0</v>
      </c>
      <c r="AJ674" s="1">
        <f t="shared" ref="AJ674" si="5791">+IF(U674=2,1,0)+IF(V674=2,1,0)</f>
        <v>0</v>
      </c>
      <c r="AK674" s="1">
        <f t="shared" ref="AK674" si="5792">+IF(X674=2,1,0)+IF(W674=2,1,0)</f>
        <v>0</v>
      </c>
      <c r="AL674" s="1">
        <f t="shared" ref="AL674" si="5793">+IF(Y674=2,1,0)+IF(Z674=2,1,0)</f>
        <v>0</v>
      </c>
      <c r="AM674" s="1">
        <f t="shared" ref="AM674" si="5794">+IF(AA674=2,1,0)</f>
        <v>0</v>
      </c>
      <c r="AN674" s="1">
        <f t="shared" ref="AN674" si="5795">+IF(AB674=2,1,0)</f>
        <v>0</v>
      </c>
      <c r="AO674" s="294"/>
      <c r="AP674" s="294"/>
      <c r="AQ674" s="294"/>
      <c r="AR674" s="294">
        <f>G674</f>
        <v>40</v>
      </c>
      <c r="AS674" s="298">
        <f t="shared" ref="AS674" si="5796">IF(AND(AO674&gt;0,OR(BR674&gt;=2,BR674=1)),1,0)</f>
        <v>0</v>
      </c>
      <c r="AT674" s="298">
        <f t="shared" ref="AT674" si="5797">IF(AND(AP674&gt;0,OR(BR674&gt;=2,BR674=1)),1,0)</f>
        <v>0</v>
      </c>
      <c r="AU674" s="298">
        <f t="shared" ref="AU674" si="5798">IF(AND(AQ674&gt;0,OR(BR674&gt;=2,BR674=1)),1,0)</f>
        <v>0</v>
      </c>
      <c r="AV674" s="298">
        <f t="shared" ref="AV674" si="5799">IF(AND(AR674&gt;0,OR(BR674&gt;=2,BR674=1)),AR674/G674,0)</f>
        <v>1</v>
      </c>
      <c r="AW674" s="294"/>
      <c r="AX674" s="294"/>
      <c r="AY674" s="294"/>
      <c r="AZ674" s="294"/>
      <c r="BA674" s="294"/>
      <c r="BB674" s="294"/>
      <c r="BC674" s="294"/>
      <c r="BD674" s="294"/>
      <c r="BE674" s="294"/>
      <c r="BF674" s="294"/>
      <c r="BG674" s="294"/>
      <c r="BH674" s="294"/>
      <c r="BI674" s="294"/>
      <c r="BJ674" s="294">
        <v>1</v>
      </c>
      <c r="BK674" s="294"/>
      <c r="BL674" s="294"/>
      <c r="BM674" s="294"/>
      <c r="BN674" s="294"/>
      <c r="BO674" s="294"/>
      <c r="BP674" s="1"/>
      <c r="BQ674" s="294"/>
      <c r="BR674" s="17">
        <v>2</v>
      </c>
      <c r="BS674" s="1">
        <f t="shared" si="5664"/>
        <v>0</v>
      </c>
      <c r="BT674" s="17">
        <f t="shared" ref="BT674" si="5800">+BS674*2</f>
        <v>0</v>
      </c>
      <c r="BU674" s="294"/>
      <c r="BV674" s="294">
        <v>1</v>
      </c>
      <c r="BW674" s="294"/>
      <c r="BX674" s="294"/>
      <c r="BY674" s="294"/>
      <c r="BZ674" s="294"/>
      <c r="CA674" s="294"/>
      <c r="CB674" s="294"/>
      <c r="CC674" s="294"/>
      <c r="CD674" s="1"/>
      <c r="CE674" s="1">
        <v>1</v>
      </c>
      <c r="CF674" s="1"/>
      <c r="CG674" s="294"/>
      <c r="CH674" s="1"/>
      <c r="CI674" s="1"/>
      <c r="CJ674" s="1"/>
      <c r="CK674" s="1"/>
      <c r="CL674" s="1"/>
      <c r="CM674" s="1"/>
      <c r="CN674" s="1">
        <f t="shared" ref="CN674" si="5801">+SUM(BX674:CC674)*BW674</f>
        <v>0</v>
      </c>
      <c r="CO674" s="1">
        <f t="shared" ref="CO674" si="5802">+SUM(BX674:CC674)*BW674</f>
        <v>0</v>
      </c>
      <c r="CP674" s="20">
        <f t="shared" ref="CP674" si="5803">+SUM(BY674:CC674)*2.5+SUM(CD674:CG674)*0.5+SUM(CH674:CJ674)*2.5</f>
        <v>0.5</v>
      </c>
      <c r="CQ674" s="20"/>
      <c r="CR674" s="299">
        <f t="shared" ref="CR674" si="5804">+IF(SUM(AX674:BM674)&gt;0,1,0)</f>
        <v>1</v>
      </c>
      <c r="CS674" s="294"/>
      <c r="CT674" s="294"/>
      <c r="CU674" s="1"/>
      <c r="CV674" s="1"/>
      <c r="CW674" s="1">
        <v>2</v>
      </c>
      <c r="CX674" s="1"/>
      <c r="CY674" s="1">
        <v>3</v>
      </c>
      <c r="CZ674" s="294">
        <v>7</v>
      </c>
      <c r="DA674" s="17">
        <f t="shared" ref="DA674" si="5805">+CY674</f>
        <v>3</v>
      </c>
      <c r="DB674" s="359">
        <f t="shared" si="5671"/>
        <v>10</v>
      </c>
      <c r="DC674" s="359">
        <f t="shared" si="5672"/>
        <v>5</v>
      </c>
      <c r="DD674" s="294"/>
      <c r="DE674" s="294"/>
      <c r="DF674" s="294">
        <v>4</v>
      </c>
      <c r="DG674" s="294"/>
      <c r="DH674" s="294">
        <v>7</v>
      </c>
      <c r="DI674" s="294">
        <v>4</v>
      </c>
      <c r="DJ674" s="294">
        <v>4</v>
      </c>
      <c r="DK674" s="294"/>
      <c r="DL674" s="294"/>
      <c r="DM674" s="294"/>
      <c r="DN674" s="294"/>
      <c r="DO674" s="1"/>
      <c r="DP674" s="1"/>
      <c r="DQ674" s="17">
        <f t="shared" ref="DQ674" si="5806">+IF(AND(SUM(S674:AA674)&gt;0,SUM(FA674:FF674)&gt;0),CT674,0)</f>
        <v>0</v>
      </c>
      <c r="DR674" s="17">
        <f t="shared" ref="DR674" si="5807">+IF(AND(SUM(S674:AA674)&gt;0,SUM(FA674:FF674)&gt;0),CU674,0)</f>
        <v>0</v>
      </c>
      <c r="DS674" s="17">
        <f t="shared" ref="DS674" si="5808">+IF(AND(SUM(S674:AA674)&gt;0,SUM(FA674:FF674)&gt;0),CV674,0)</f>
        <v>0</v>
      </c>
      <c r="DT674" s="17">
        <f t="shared" ref="DT674" si="5809">+IF(AND(SUM(S674:AA674)&gt;0,SUM(FA674:FF674)&gt;0),CW674,0)</f>
        <v>2</v>
      </c>
      <c r="DU674" s="17">
        <f t="shared" ref="DU674" si="5810">+IF(AND(SUM(S674:AA674)&gt;0,SUM(FA674:FF674)&gt;0),CX674,0)</f>
        <v>0</v>
      </c>
      <c r="DV674" s="17">
        <f t="shared" ref="DV674" si="5811">+IF(AND(SUM(S674:AA674)&gt;0,SUM(FA674:FF674)&gt;0),CY674,0)</f>
        <v>3</v>
      </c>
      <c r="DW674" s="1">
        <f>CS674</f>
        <v>0</v>
      </c>
      <c r="DX674" s="1"/>
      <c r="DY674" s="20">
        <f t="shared" ref="DY674" si="5812">+IF(AND(SUM(S674:AB674)&gt;0,SUM(FA674:FF674)&gt;0,DG674&gt;=3),DG674,0)</f>
        <v>0</v>
      </c>
      <c r="DZ674" s="20">
        <f t="shared" ref="DZ674" si="5813">+IF(AND(SUM(S674:AB674)&gt;0,SUM(FA674:FF674)&gt;0,DH674&gt;=3),DH674,0)</f>
        <v>7</v>
      </c>
      <c r="EA674" s="20">
        <f t="shared" ref="EA674" si="5814">+IF(AND(SUM(S674:AB674)&gt;0,SUM(FA674:FF674)&gt;0,DI674&gt;=3),DI674,0)</f>
        <v>4</v>
      </c>
      <c r="EB674" s="20">
        <f t="shared" ref="EB674" si="5815">+IF(AND(SUM(S674:AB674)&gt;0,SUM(FA674:FF674)&gt;0,DJ674&gt;=3),DJ674,0)</f>
        <v>4</v>
      </c>
      <c r="EC674" s="18">
        <f t="shared" ref="EC674" si="5816">+IF(AND(CT674=0,SUM(CU674:CY674)&gt;1,SUM(CU674:CY674)&lt;=4),1,IF(AND(CT674=0,SUM(CU674:CY674)&gt;4),2,0))</f>
        <v>2</v>
      </c>
      <c r="ED674" s="19"/>
      <c r="EE674" s="19">
        <f t="shared" ref="EE674" si="5817">+IF(SUM(AO674:AR674)+SUM(DK674:DN674)&gt;0,CT674*3,0)</f>
        <v>0</v>
      </c>
      <c r="EF674" s="1">
        <f t="shared" ref="EF674" si="5818">+IF(EE674&gt;0,CT674*4,0)</f>
        <v>0</v>
      </c>
      <c r="EG674" s="18">
        <f t="shared" si="5782"/>
        <v>10</v>
      </c>
      <c r="EH674" s="18"/>
      <c r="EI674" s="294"/>
      <c r="EJ674" s="294"/>
      <c r="EK674" s="294">
        <v>5.5</v>
      </c>
      <c r="EL674" s="19">
        <v>1</v>
      </c>
      <c r="EM674" s="19"/>
      <c r="EN674" s="19"/>
      <c r="EO674" s="19"/>
      <c r="EP674" s="19"/>
      <c r="EQ674" s="18"/>
      <c r="ER674" s="18"/>
      <c r="ES674" s="18">
        <v>1</v>
      </c>
      <c r="ET674" s="18"/>
      <c r="EU674" s="18">
        <f t="shared" ref="EU674" si="5819">IF(SUM(CU674:CX674)&gt;0,CZ674*1+2,0)</f>
        <v>9</v>
      </c>
      <c r="EV674" s="18">
        <f t="shared" si="5689"/>
        <v>12</v>
      </c>
      <c r="EW674" s="341">
        <v>2</v>
      </c>
      <c r="EX674" s="341">
        <v>2</v>
      </c>
      <c r="EY674" s="341">
        <v>4</v>
      </c>
      <c r="EZ674" s="365">
        <f t="shared" si="5696"/>
        <v>0</v>
      </c>
      <c r="FA674" s="294"/>
      <c r="FB674" s="294">
        <v>1</v>
      </c>
      <c r="FC674" s="294"/>
      <c r="FD674" s="300"/>
      <c r="FE674" s="300"/>
      <c r="FF674" s="300"/>
      <c r="FG674" s="300"/>
      <c r="FH674" s="300"/>
      <c r="FI674" s="300"/>
      <c r="FJ674" s="300"/>
      <c r="FK674" s="294"/>
      <c r="FL674" s="294"/>
      <c r="FM674" s="294"/>
      <c r="FN674" s="294">
        <f t="shared" ref="FN674" si="5820">F674</f>
        <v>43</v>
      </c>
      <c r="FO674" s="294"/>
      <c r="FP674" s="20">
        <f t="shared" ref="FP674" si="5821">+FO674*3</f>
        <v>0</v>
      </c>
      <c r="FQ674" s="20">
        <f t="shared" ref="FQ674" si="5822">+DE674</f>
        <v>0</v>
      </c>
      <c r="FR674" s="20">
        <f t="shared" ref="FR674" si="5823">+DF674</f>
        <v>4</v>
      </c>
      <c r="FS674" s="20">
        <f t="shared" ref="FS674" si="5824">+IF(DG674&lt;3,DG674,0)</f>
        <v>0</v>
      </c>
      <c r="FT674" s="20">
        <f t="shared" ref="FT674" si="5825">+IF(DH674&lt;3,DH674,0)</f>
        <v>0</v>
      </c>
      <c r="FU674" s="20">
        <f t="shared" ref="FU674" si="5826">+IF(DI674&lt;3,DI674,0)</f>
        <v>0</v>
      </c>
      <c r="FV674" s="20">
        <f t="shared" ref="FV674" si="5827">+IF(DJ674&lt;3,DJ674,0)</f>
        <v>0</v>
      </c>
      <c r="FW674" s="294"/>
    </row>
    <row r="675" spans="1:179" s="301" customFormat="1" ht="27.75" customHeight="1">
      <c r="A675" s="295"/>
      <c r="B675" s="296" t="s">
        <v>579</v>
      </c>
      <c r="C675" s="296" t="str">
        <f t="shared" ref="C675:C685" si="5828">B675</f>
        <v>11C</v>
      </c>
      <c r="D675" s="296" t="s">
        <v>53</v>
      </c>
      <c r="E675" s="296" t="str">
        <f t="shared" ref="E675:E684" si="5829">D675</f>
        <v>LT7,5</v>
      </c>
      <c r="F675" s="296">
        <v>38</v>
      </c>
      <c r="G675" s="296">
        <v>41</v>
      </c>
      <c r="H675" s="297"/>
      <c r="I675" s="297"/>
      <c r="J675" s="294"/>
      <c r="K675" s="294"/>
      <c r="L675" s="294"/>
      <c r="M675" s="294"/>
      <c r="N675" s="297"/>
      <c r="O675" s="297"/>
      <c r="P675" s="1"/>
      <c r="Q675" s="16"/>
      <c r="R675" s="1"/>
      <c r="S675" s="294"/>
      <c r="T675" s="294"/>
      <c r="U675" s="294"/>
      <c r="V675" s="294"/>
      <c r="W675" s="294"/>
      <c r="X675" s="294"/>
      <c r="Y675" s="294"/>
      <c r="Z675" s="294"/>
      <c r="AA675" s="294"/>
      <c r="AB675" s="294"/>
      <c r="AC675" s="1">
        <f t="shared" ref="AC675" si="5830">+IF(S675=1,1,0)+IF(T675=1,1,0)</f>
        <v>0</v>
      </c>
      <c r="AD675" s="1">
        <f t="shared" ref="AD675" si="5831">+IF(U675=1,1,0)+IF(V675=1,1,0)</f>
        <v>0</v>
      </c>
      <c r="AE675" s="1">
        <f t="shared" ref="AE675" si="5832">+IF(W675=1,1,0)+IF(X675=1,1,0)</f>
        <v>0</v>
      </c>
      <c r="AF675" s="1">
        <f t="shared" ref="AF675" si="5833">+IF(Y675=1,1,0)+IF(Z675=1,1,0)</f>
        <v>0</v>
      </c>
      <c r="AG675" s="1">
        <f t="shared" ref="AG675" si="5834">+IF(AA675=1,1,0)</f>
        <v>0</v>
      </c>
      <c r="AH675" s="1">
        <f t="shared" ref="AH675" si="5835">+IF(AB675=1,1,0)</f>
        <v>0</v>
      </c>
      <c r="AI675" s="1">
        <f t="shared" ref="AI675" si="5836">+IF(S675=2,1,0)+IF(T675=2,1,0)</f>
        <v>0</v>
      </c>
      <c r="AJ675" s="1">
        <f t="shared" ref="AJ675" si="5837">+IF(U675=2,1,0)+IF(V675=2,1,0)</f>
        <v>0</v>
      </c>
      <c r="AK675" s="1">
        <f t="shared" ref="AK675" si="5838">+IF(X675=2,1,0)+IF(W675=2,1,0)</f>
        <v>0</v>
      </c>
      <c r="AL675" s="1">
        <f t="shared" ref="AL675" si="5839">+IF(Y675=2,1,0)+IF(Z675=2,1,0)</f>
        <v>0</v>
      </c>
      <c r="AM675" s="1">
        <f t="shared" ref="AM675" si="5840">+IF(AA675=2,1,0)</f>
        <v>0</v>
      </c>
      <c r="AN675" s="1">
        <f t="shared" ref="AN675" si="5841">+IF(AB675=2,1,0)</f>
        <v>0</v>
      </c>
      <c r="AO675" s="294"/>
      <c r="AP675" s="294"/>
      <c r="AQ675" s="294"/>
      <c r="AR675" s="294">
        <f t="shared" ref="AR675:AR684" si="5842">G675</f>
        <v>41</v>
      </c>
      <c r="AS675" s="298">
        <f t="shared" si="5758"/>
        <v>0</v>
      </c>
      <c r="AT675" s="298">
        <f t="shared" si="5759"/>
        <v>0</v>
      </c>
      <c r="AU675" s="298">
        <f t="shared" si="5662"/>
        <v>0</v>
      </c>
      <c r="AV675" s="298">
        <f t="shared" si="5663"/>
        <v>1</v>
      </c>
      <c r="AW675" s="294"/>
      <c r="AX675" s="294"/>
      <c r="AY675" s="294"/>
      <c r="AZ675" s="294"/>
      <c r="BA675" s="294"/>
      <c r="BB675" s="294"/>
      <c r="BC675" s="294"/>
      <c r="BD675" s="294">
        <v>1</v>
      </c>
      <c r="BE675" s="294"/>
      <c r="BF675" s="294"/>
      <c r="BG675" s="294"/>
      <c r="BH675" s="294"/>
      <c r="BI675" s="294"/>
      <c r="BJ675" s="294"/>
      <c r="BK675" s="294"/>
      <c r="BL675" s="294"/>
      <c r="BM675" s="294"/>
      <c r="BN675" s="294"/>
      <c r="BO675" s="294"/>
      <c r="BP675" s="1"/>
      <c r="BQ675" s="294"/>
      <c r="BR675" s="17">
        <v>2</v>
      </c>
      <c r="BS675" s="1">
        <f t="shared" si="5664"/>
        <v>0</v>
      </c>
      <c r="BT675" s="17">
        <f t="shared" ref="BT675" si="5843">+BS675*2</f>
        <v>0</v>
      </c>
      <c r="BU675" s="294"/>
      <c r="BV675" s="294">
        <v>1</v>
      </c>
      <c r="BW675" s="294"/>
      <c r="BX675" s="294"/>
      <c r="BY675" s="294"/>
      <c r="BZ675" s="294"/>
      <c r="CA675" s="294"/>
      <c r="CB675" s="294"/>
      <c r="CC675" s="294"/>
      <c r="CD675" s="1"/>
      <c r="CE675" s="1"/>
      <c r="CF675" s="1"/>
      <c r="CG675" s="294"/>
      <c r="CH675" s="1">
        <v>1</v>
      </c>
      <c r="CI675" s="1"/>
      <c r="CJ675" s="1"/>
      <c r="CK675" s="383"/>
      <c r="CL675" s="383"/>
      <c r="CM675" s="383"/>
      <c r="CN675" s="1">
        <f t="shared" si="5666"/>
        <v>0</v>
      </c>
      <c r="CO675" s="1">
        <f t="shared" si="5667"/>
        <v>0</v>
      </c>
      <c r="CP675" s="20">
        <f t="shared" si="5668"/>
        <v>2.5</v>
      </c>
      <c r="CQ675" s="351"/>
      <c r="CR675" s="299">
        <f t="shared" ref="CR675:CR684" si="5844">+IF(SUM(AX675:BM675)&gt;0,1,0)+1</f>
        <v>2</v>
      </c>
      <c r="CS675" s="294"/>
      <c r="CT675" s="294"/>
      <c r="CU675" s="1"/>
      <c r="CV675" s="1"/>
      <c r="CW675" s="1"/>
      <c r="CX675" s="1"/>
      <c r="CY675" s="1"/>
      <c r="CZ675" s="294"/>
      <c r="DA675" s="17">
        <f t="shared" ref="DA675" si="5845">+CY675</f>
        <v>0</v>
      </c>
      <c r="DB675" s="359">
        <f t="shared" si="5671"/>
        <v>0</v>
      </c>
      <c r="DC675" s="359">
        <f t="shared" si="5672"/>
        <v>0</v>
      </c>
      <c r="DD675" s="294"/>
      <c r="DE675" s="294"/>
      <c r="DF675" s="294"/>
      <c r="DG675" s="294"/>
      <c r="DH675" s="294"/>
      <c r="DI675" s="294"/>
      <c r="DJ675" s="294"/>
      <c r="DK675" s="294"/>
      <c r="DL675" s="294"/>
      <c r="DM675" s="294"/>
      <c r="DN675" s="294"/>
      <c r="DO675" s="1"/>
      <c r="DP675" s="1"/>
      <c r="DQ675" s="17">
        <f t="shared" si="5778"/>
        <v>0</v>
      </c>
      <c r="DR675" s="17">
        <f t="shared" si="5674"/>
        <v>0</v>
      </c>
      <c r="DS675" s="17">
        <f t="shared" si="5675"/>
        <v>0</v>
      </c>
      <c r="DT675" s="17">
        <f t="shared" si="5676"/>
        <v>0</v>
      </c>
      <c r="DU675" s="17">
        <f t="shared" si="5677"/>
        <v>0</v>
      </c>
      <c r="DV675" s="17">
        <f t="shared" si="5678"/>
        <v>0</v>
      </c>
      <c r="DW675" s="1">
        <f t="shared" ref="DW675:DW684" si="5846">CS675</f>
        <v>0</v>
      </c>
      <c r="DX675" s="1"/>
      <c r="DY675" s="20">
        <f t="shared" si="5679"/>
        <v>0</v>
      </c>
      <c r="DZ675" s="20">
        <f t="shared" si="5680"/>
        <v>0</v>
      </c>
      <c r="EA675" s="20">
        <f t="shared" si="5681"/>
        <v>0</v>
      </c>
      <c r="EB675" s="20">
        <f t="shared" si="5682"/>
        <v>0</v>
      </c>
      <c r="EC675" s="18">
        <f t="shared" si="5779"/>
        <v>0</v>
      </c>
      <c r="ED675" s="19">
        <f t="shared" ref="ED675" si="5847">+IF(EC675&lt;&gt;0,EC675*3,0)</f>
        <v>0</v>
      </c>
      <c r="EE675" s="19">
        <f t="shared" si="5780"/>
        <v>0</v>
      </c>
      <c r="EF675" s="1">
        <f t="shared" si="5781"/>
        <v>0</v>
      </c>
      <c r="EG675" s="18">
        <f t="shared" si="5782"/>
        <v>0</v>
      </c>
      <c r="EH675" s="341"/>
      <c r="EI675" s="294"/>
      <c r="EJ675" s="294"/>
      <c r="EK675" s="294"/>
      <c r="EL675" s="19"/>
      <c r="EM675" s="19"/>
      <c r="EN675" s="19"/>
      <c r="EO675" s="366"/>
      <c r="EP675" s="366"/>
      <c r="EQ675" s="374"/>
      <c r="ER675" s="374"/>
      <c r="ES675" s="374"/>
      <c r="ET675" s="374"/>
      <c r="EU675" s="18">
        <f t="shared" si="5688"/>
        <v>0</v>
      </c>
      <c r="EV675" s="18">
        <f t="shared" si="5689"/>
        <v>2</v>
      </c>
      <c r="EW675" s="341">
        <v>1</v>
      </c>
      <c r="EX675" s="341"/>
      <c r="EY675" s="341"/>
      <c r="EZ675" s="365">
        <f t="shared" si="5696"/>
        <v>0</v>
      </c>
      <c r="FA675" s="294"/>
      <c r="FB675" s="294"/>
      <c r="FC675" s="294"/>
      <c r="FD675" s="300"/>
      <c r="FE675" s="300"/>
      <c r="FF675" s="300"/>
      <c r="FG675" s="300"/>
      <c r="FH675" s="300"/>
      <c r="FI675" s="300"/>
      <c r="FJ675" s="300"/>
      <c r="FK675" s="294">
        <f t="shared" ref="FK675:FK684" si="5848">F675</f>
        <v>38</v>
      </c>
      <c r="FL675" s="294"/>
      <c r="FM675" s="294"/>
      <c r="FN675" s="294"/>
      <c r="FO675" s="294"/>
      <c r="FP675" s="20">
        <f t="shared" si="5697"/>
        <v>0</v>
      </c>
      <c r="FQ675" s="20">
        <f t="shared" si="5690"/>
        <v>0</v>
      </c>
      <c r="FR675" s="20">
        <f t="shared" si="5691"/>
        <v>0</v>
      </c>
      <c r="FS675" s="20">
        <f t="shared" si="5692"/>
        <v>0</v>
      </c>
      <c r="FT675" s="20">
        <f t="shared" si="5693"/>
        <v>0</v>
      </c>
      <c r="FU675" s="20">
        <f t="shared" si="5694"/>
        <v>0</v>
      </c>
      <c r="FV675" s="20">
        <f t="shared" si="5695"/>
        <v>0</v>
      </c>
      <c r="FW675" s="294"/>
    </row>
    <row r="676" spans="1:179" s="301" customFormat="1" ht="27.75" customHeight="1">
      <c r="A676" s="295"/>
      <c r="B676" s="296" t="s">
        <v>580</v>
      </c>
      <c r="C676" s="296" t="str">
        <f t="shared" si="5828"/>
        <v>12C</v>
      </c>
      <c r="D676" s="296" t="s">
        <v>53</v>
      </c>
      <c r="E676" s="296" t="str">
        <f t="shared" si="5829"/>
        <v>LT7,5</v>
      </c>
      <c r="F676" s="296">
        <v>39</v>
      </c>
      <c r="G676" s="296">
        <f t="shared" ref="G676:G684" si="5849">F676</f>
        <v>39</v>
      </c>
      <c r="H676" s="297"/>
      <c r="I676" s="297"/>
      <c r="J676" s="294"/>
      <c r="K676" s="294"/>
      <c r="L676" s="294"/>
      <c r="M676" s="294"/>
      <c r="N676" s="297"/>
      <c r="O676" s="297"/>
      <c r="P676" s="1"/>
      <c r="Q676" s="16"/>
      <c r="R676" s="1"/>
      <c r="S676" s="294"/>
      <c r="T676" s="294"/>
      <c r="U676" s="294"/>
      <c r="V676" s="294"/>
      <c r="W676" s="294"/>
      <c r="X676" s="294"/>
      <c r="Y676" s="294"/>
      <c r="Z676" s="294"/>
      <c r="AA676" s="294"/>
      <c r="AB676" s="294"/>
      <c r="AC676" s="1">
        <f t="shared" ref="AC676" si="5850">+IF(S676=1,1,0)+IF(T676=1,1,0)</f>
        <v>0</v>
      </c>
      <c r="AD676" s="1">
        <f t="shared" ref="AD676" si="5851">+IF(U676=1,1,0)+IF(V676=1,1,0)</f>
        <v>0</v>
      </c>
      <c r="AE676" s="1">
        <f t="shared" ref="AE676" si="5852">+IF(W676=1,1,0)+IF(X676=1,1,0)</f>
        <v>0</v>
      </c>
      <c r="AF676" s="1">
        <f t="shared" ref="AF676" si="5853">+IF(Y676=1,1,0)+IF(Z676=1,1,0)</f>
        <v>0</v>
      </c>
      <c r="AG676" s="1">
        <f t="shared" ref="AG676" si="5854">+IF(AA676=1,1,0)</f>
        <v>0</v>
      </c>
      <c r="AH676" s="1">
        <f t="shared" ref="AH676" si="5855">+IF(AB676=1,1,0)</f>
        <v>0</v>
      </c>
      <c r="AI676" s="1">
        <f t="shared" ref="AI676" si="5856">+IF(S676=2,1,0)+IF(T676=2,1,0)</f>
        <v>0</v>
      </c>
      <c r="AJ676" s="1">
        <f t="shared" ref="AJ676" si="5857">+IF(U676=2,1,0)+IF(V676=2,1,0)</f>
        <v>0</v>
      </c>
      <c r="AK676" s="1">
        <f t="shared" ref="AK676" si="5858">+IF(X676=2,1,0)+IF(W676=2,1,0)</f>
        <v>0</v>
      </c>
      <c r="AL676" s="1">
        <f t="shared" ref="AL676" si="5859">+IF(Y676=2,1,0)+IF(Z676=2,1,0)</f>
        <v>0</v>
      </c>
      <c r="AM676" s="1">
        <f t="shared" ref="AM676" si="5860">+IF(AA676=2,1,0)</f>
        <v>0</v>
      </c>
      <c r="AN676" s="1">
        <f t="shared" ref="AN676" si="5861">+IF(AB676=2,1,0)</f>
        <v>0</v>
      </c>
      <c r="AO676" s="294"/>
      <c r="AP676" s="294"/>
      <c r="AQ676" s="294"/>
      <c r="AR676" s="294">
        <f t="shared" si="5842"/>
        <v>39</v>
      </c>
      <c r="AS676" s="298">
        <f t="shared" si="5758"/>
        <v>0</v>
      </c>
      <c r="AT676" s="298">
        <f t="shared" si="5759"/>
        <v>0</v>
      </c>
      <c r="AU676" s="298">
        <f t="shared" si="5662"/>
        <v>0</v>
      </c>
      <c r="AV676" s="298">
        <f t="shared" si="5663"/>
        <v>1</v>
      </c>
      <c r="AW676" s="294"/>
      <c r="AX676" s="294"/>
      <c r="AY676" s="294"/>
      <c r="AZ676" s="294"/>
      <c r="BA676" s="294"/>
      <c r="BB676" s="294"/>
      <c r="BC676" s="294"/>
      <c r="BD676" s="294">
        <v>1</v>
      </c>
      <c r="BE676" s="294"/>
      <c r="BF676" s="294"/>
      <c r="BG676" s="294"/>
      <c r="BH676" s="294"/>
      <c r="BI676" s="294"/>
      <c r="BJ676" s="294"/>
      <c r="BK676" s="294"/>
      <c r="BL676" s="294"/>
      <c r="BM676" s="294"/>
      <c r="BN676" s="294"/>
      <c r="BO676" s="294"/>
      <c r="BP676" s="1"/>
      <c r="BQ676" s="294"/>
      <c r="BR676" s="17">
        <v>2</v>
      </c>
      <c r="BS676" s="1">
        <f t="shared" si="5664"/>
        <v>0</v>
      </c>
      <c r="BT676" s="17">
        <f t="shared" ref="BT676" si="5862">+BS676*2</f>
        <v>0</v>
      </c>
      <c r="BU676" s="294"/>
      <c r="BV676" s="294">
        <v>1</v>
      </c>
      <c r="BW676" s="294"/>
      <c r="BX676" s="294"/>
      <c r="BY676" s="294"/>
      <c r="BZ676" s="294"/>
      <c r="CA676" s="294"/>
      <c r="CB676" s="294"/>
      <c r="CC676" s="294"/>
      <c r="CD676" s="1"/>
      <c r="CE676" s="1"/>
      <c r="CF676" s="1"/>
      <c r="CG676" s="294"/>
      <c r="CH676" s="1">
        <v>1</v>
      </c>
      <c r="CI676" s="1"/>
      <c r="CJ676" s="1"/>
      <c r="CK676" s="383"/>
      <c r="CL676" s="383"/>
      <c r="CM676" s="383"/>
      <c r="CN676" s="1">
        <f t="shared" si="5666"/>
        <v>0</v>
      </c>
      <c r="CO676" s="1">
        <f t="shared" si="5667"/>
        <v>0</v>
      </c>
      <c r="CP676" s="20">
        <f t="shared" si="5668"/>
        <v>2.5</v>
      </c>
      <c r="CQ676" s="351"/>
      <c r="CR676" s="299">
        <f t="shared" si="5844"/>
        <v>2</v>
      </c>
      <c r="CS676" s="294"/>
      <c r="CT676" s="294"/>
      <c r="CU676" s="1"/>
      <c r="CV676" s="1"/>
      <c r="CW676" s="1"/>
      <c r="CX676" s="1"/>
      <c r="CY676" s="1"/>
      <c r="CZ676" s="294"/>
      <c r="DA676" s="17">
        <f t="shared" ref="DA676" si="5863">+CY676</f>
        <v>0</v>
      </c>
      <c r="DB676" s="359">
        <f t="shared" si="5671"/>
        <v>0</v>
      </c>
      <c r="DC676" s="359">
        <f t="shared" si="5672"/>
        <v>0</v>
      </c>
      <c r="DD676" s="294"/>
      <c r="DE676" s="294"/>
      <c r="DF676" s="294"/>
      <c r="DG676" s="294"/>
      <c r="DH676" s="294"/>
      <c r="DI676" s="294"/>
      <c r="DJ676" s="294"/>
      <c r="DK676" s="294"/>
      <c r="DL676" s="294"/>
      <c r="DM676" s="294"/>
      <c r="DN676" s="294"/>
      <c r="DO676" s="1"/>
      <c r="DP676" s="1"/>
      <c r="DQ676" s="17">
        <f t="shared" si="5778"/>
        <v>0</v>
      </c>
      <c r="DR676" s="17">
        <f t="shared" si="5674"/>
        <v>0</v>
      </c>
      <c r="DS676" s="17">
        <f t="shared" si="5675"/>
        <v>0</v>
      </c>
      <c r="DT676" s="17">
        <f t="shared" si="5676"/>
        <v>0</v>
      </c>
      <c r="DU676" s="17">
        <f t="shared" si="5677"/>
        <v>0</v>
      </c>
      <c r="DV676" s="17">
        <f t="shared" si="5678"/>
        <v>0</v>
      </c>
      <c r="DW676" s="1">
        <f t="shared" si="5846"/>
        <v>0</v>
      </c>
      <c r="DX676" s="1"/>
      <c r="DY676" s="20">
        <f t="shared" si="5679"/>
        <v>0</v>
      </c>
      <c r="DZ676" s="20">
        <f t="shared" si="5680"/>
        <v>0</v>
      </c>
      <c r="EA676" s="20">
        <f t="shared" si="5681"/>
        <v>0</v>
      </c>
      <c r="EB676" s="20">
        <f t="shared" si="5682"/>
        <v>0</v>
      </c>
      <c r="EC676" s="18">
        <f t="shared" si="5779"/>
        <v>0</v>
      </c>
      <c r="ED676" s="19">
        <f t="shared" ref="ED676" si="5864">+IF(EC676&lt;&gt;0,EC676*3,0)</f>
        <v>0</v>
      </c>
      <c r="EE676" s="19">
        <f t="shared" si="5780"/>
        <v>0</v>
      </c>
      <c r="EF676" s="1">
        <f t="shared" si="5781"/>
        <v>0</v>
      </c>
      <c r="EG676" s="18">
        <f t="shared" si="5782"/>
        <v>0</v>
      </c>
      <c r="EH676" s="341"/>
      <c r="EI676" s="294"/>
      <c r="EJ676" s="294"/>
      <c r="EK676" s="294"/>
      <c r="EL676" s="19"/>
      <c r="EM676" s="19"/>
      <c r="EN676" s="19"/>
      <c r="EO676" s="366"/>
      <c r="EP676" s="366"/>
      <c r="EQ676" s="374"/>
      <c r="ER676" s="374"/>
      <c r="ES676" s="374"/>
      <c r="ET676" s="374"/>
      <c r="EU676" s="18">
        <f t="shared" si="5688"/>
        <v>0</v>
      </c>
      <c r="EV676" s="18">
        <f t="shared" si="5689"/>
        <v>2</v>
      </c>
      <c r="EW676" s="341">
        <v>1</v>
      </c>
      <c r="EX676" s="341"/>
      <c r="EY676" s="341"/>
      <c r="EZ676" s="365">
        <f t="shared" si="5696"/>
        <v>0</v>
      </c>
      <c r="FA676" s="294"/>
      <c r="FB676" s="294"/>
      <c r="FC676" s="294"/>
      <c r="FD676" s="300"/>
      <c r="FE676" s="300"/>
      <c r="FF676" s="300"/>
      <c r="FG676" s="300"/>
      <c r="FH676" s="300"/>
      <c r="FI676" s="300"/>
      <c r="FJ676" s="300"/>
      <c r="FK676" s="294">
        <f t="shared" si="5848"/>
        <v>39</v>
      </c>
      <c r="FL676" s="294"/>
      <c r="FM676" s="294"/>
      <c r="FN676" s="294"/>
      <c r="FO676" s="294"/>
      <c r="FP676" s="20">
        <f t="shared" si="5697"/>
        <v>0</v>
      </c>
      <c r="FQ676" s="20">
        <f t="shared" si="5690"/>
        <v>0</v>
      </c>
      <c r="FR676" s="20">
        <f t="shared" si="5691"/>
        <v>0</v>
      </c>
      <c r="FS676" s="20">
        <f t="shared" si="5692"/>
        <v>0</v>
      </c>
      <c r="FT676" s="20">
        <f t="shared" si="5693"/>
        <v>0</v>
      </c>
      <c r="FU676" s="20">
        <f t="shared" si="5694"/>
        <v>0</v>
      </c>
      <c r="FV676" s="20">
        <f t="shared" si="5695"/>
        <v>0</v>
      </c>
      <c r="FW676" s="294"/>
    </row>
    <row r="677" spans="1:179" s="301" customFormat="1" ht="27.75" customHeight="1">
      <c r="A677" s="295"/>
      <c r="B677" s="296" t="s">
        <v>581</v>
      </c>
      <c r="C677" s="296" t="str">
        <f t="shared" si="5828"/>
        <v>13C</v>
      </c>
      <c r="D677" s="296" t="s">
        <v>53</v>
      </c>
      <c r="E677" s="296" t="str">
        <f t="shared" si="5829"/>
        <v>LT7,5</v>
      </c>
      <c r="F677" s="296">
        <v>39</v>
      </c>
      <c r="G677" s="296">
        <f t="shared" si="5849"/>
        <v>39</v>
      </c>
      <c r="H677" s="297"/>
      <c r="I677" s="297"/>
      <c r="J677" s="294"/>
      <c r="K677" s="294"/>
      <c r="L677" s="294"/>
      <c r="M677" s="294"/>
      <c r="N677" s="297"/>
      <c r="O677" s="297"/>
      <c r="P677" s="1"/>
      <c r="Q677" s="16"/>
      <c r="R677" s="1"/>
      <c r="S677" s="294"/>
      <c r="T677" s="294"/>
      <c r="U677" s="294"/>
      <c r="V677" s="294"/>
      <c r="W677" s="294"/>
      <c r="X677" s="294"/>
      <c r="Y677" s="294"/>
      <c r="Z677" s="294"/>
      <c r="AA677" s="294"/>
      <c r="AB677" s="294"/>
      <c r="AC677" s="1">
        <f t="shared" ref="AC677" si="5865">+IF(S677=1,1,0)+IF(T677=1,1,0)</f>
        <v>0</v>
      </c>
      <c r="AD677" s="1">
        <f t="shared" ref="AD677" si="5866">+IF(U677=1,1,0)+IF(V677=1,1,0)</f>
        <v>0</v>
      </c>
      <c r="AE677" s="1">
        <f t="shared" ref="AE677" si="5867">+IF(W677=1,1,0)+IF(X677=1,1,0)</f>
        <v>0</v>
      </c>
      <c r="AF677" s="1">
        <f t="shared" ref="AF677" si="5868">+IF(Y677=1,1,0)+IF(Z677=1,1,0)</f>
        <v>0</v>
      </c>
      <c r="AG677" s="1">
        <f t="shared" ref="AG677" si="5869">+IF(AA677=1,1,0)</f>
        <v>0</v>
      </c>
      <c r="AH677" s="1">
        <f t="shared" ref="AH677" si="5870">+IF(AB677=1,1,0)</f>
        <v>0</v>
      </c>
      <c r="AI677" s="1">
        <f t="shared" ref="AI677" si="5871">+IF(S677=2,1,0)+IF(T677=2,1,0)</f>
        <v>0</v>
      </c>
      <c r="AJ677" s="1">
        <f t="shared" ref="AJ677" si="5872">+IF(U677=2,1,0)+IF(V677=2,1,0)</f>
        <v>0</v>
      </c>
      <c r="AK677" s="1">
        <f t="shared" ref="AK677" si="5873">+IF(X677=2,1,0)+IF(W677=2,1,0)</f>
        <v>0</v>
      </c>
      <c r="AL677" s="1">
        <f t="shared" ref="AL677" si="5874">+IF(Y677=2,1,0)+IF(Z677=2,1,0)</f>
        <v>0</v>
      </c>
      <c r="AM677" s="1">
        <f t="shared" ref="AM677" si="5875">+IF(AA677=2,1,0)</f>
        <v>0</v>
      </c>
      <c r="AN677" s="1">
        <f t="shared" ref="AN677" si="5876">+IF(AB677=2,1,0)</f>
        <v>0</v>
      </c>
      <c r="AO677" s="294"/>
      <c r="AP677" s="294"/>
      <c r="AQ677" s="294"/>
      <c r="AR677" s="294">
        <f t="shared" si="5842"/>
        <v>39</v>
      </c>
      <c r="AS677" s="298">
        <f t="shared" si="5758"/>
        <v>0</v>
      </c>
      <c r="AT677" s="298">
        <f t="shared" si="5759"/>
        <v>0</v>
      </c>
      <c r="AU677" s="298">
        <f t="shared" si="5662"/>
        <v>0</v>
      </c>
      <c r="AV677" s="298">
        <f t="shared" si="5663"/>
        <v>1</v>
      </c>
      <c r="AW677" s="294"/>
      <c r="AX677" s="294"/>
      <c r="AY677" s="294"/>
      <c r="AZ677" s="294"/>
      <c r="BA677" s="294"/>
      <c r="BB677" s="294"/>
      <c r="BC677" s="294"/>
      <c r="BD677" s="294">
        <v>1</v>
      </c>
      <c r="BE677" s="294"/>
      <c r="BF677" s="294"/>
      <c r="BG677" s="294"/>
      <c r="BH677" s="294"/>
      <c r="BI677" s="294"/>
      <c r="BJ677" s="294"/>
      <c r="BK677" s="294"/>
      <c r="BL677" s="294"/>
      <c r="BM677" s="294"/>
      <c r="BN677" s="294"/>
      <c r="BO677" s="294"/>
      <c r="BP677" s="1"/>
      <c r="BQ677" s="294"/>
      <c r="BR677" s="17">
        <v>2</v>
      </c>
      <c r="BS677" s="1">
        <f t="shared" si="5664"/>
        <v>0</v>
      </c>
      <c r="BT677" s="17">
        <f t="shared" ref="BT677" si="5877">+BS677*2</f>
        <v>0</v>
      </c>
      <c r="BU677" s="294"/>
      <c r="BV677" s="294">
        <v>1</v>
      </c>
      <c r="BW677" s="294"/>
      <c r="BX677" s="294"/>
      <c r="BY677" s="294"/>
      <c r="BZ677" s="294"/>
      <c r="CA677" s="294"/>
      <c r="CB677" s="294"/>
      <c r="CC677" s="294"/>
      <c r="CD677" s="1"/>
      <c r="CE677" s="1"/>
      <c r="CF677" s="1"/>
      <c r="CG677" s="294"/>
      <c r="CH677" s="1">
        <v>1</v>
      </c>
      <c r="CI677" s="1"/>
      <c r="CJ677" s="1"/>
      <c r="CK677" s="383"/>
      <c r="CL677" s="383"/>
      <c r="CM677" s="383"/>
      <c r="CN677" s="1">
        <f t="shared" si="5666"/>
        <v>0</v>
      </c>
      <c r="CO677" s="1">
        <f t="shared" si="5667"/>
        <v>0</v>
      </c>
      <c r="CP677" s="20">
        <f t="shared" si="5668"/>
        <v>2.5</v>
      </c>
      <c r="CQ677" s="351"/>
      <c r="CR677" s="299">
        <f t="shared" si="5844"/>
        <v>2</v>
      </c>
      <c r="CS677" s="294"/>
      <c r="CT677" s="294"/>
      <c r="CU677" s="1"/>
      <c r="CV677" s="1"/>
      <c r="CW677" s="1"/>
      <c r="CX677" s="1"/>
      <c r="CY677" s="1"/>
      <c r="CZ677" s="294"/>
      <c r="DA677" s="17">
        <f t="shared" ref="DA677" si="5878">+CY677</f>
        <v>0</v>
      </c>
      <c r="DB677" s="359">
        <f t="shared" si="5671"/>
        <v>0</v>
      </c>
      <c r="DC677" s="359">
        <f t="shared" si="5672"/>
        <v>0</v>
      </c>
      <c r="DD677" s="294"/>
      <c r="DE677" s="294"/>
      <c r="DF677" s="294"/>
      <c r="DG677" s="294"/>
      <c r="DH677" s="294"/>
      <c r="DI677" s="294"/>
      <c r="DJ677" s="294"/>
      <c r="DK677" s="294"/>
      <c r="DL677" s="294"/>
      <c r="DM677" s="294"/>
      <c r="DN677" s="294"/>
      <c r="DO677" s="1"/>
      <c r="DP677" s="1"/>
      <c r="DQ677" s="17">
        <f t="shared" si="5778"/>
        <v>0</v>
      </c>
      <c r="DR677" s="17">
        <f t="shared" si="5674"/>
        <v>0</v>
      </c>
      <c r="DS677" s="17">
        <f t="shared" si="5675"/>
        <v>0</v>
      </c>
      <c r="DT677" s="17">
        <f t="shared" si="5676"/>
        <v>0</v>
      </c>
      <c r="DU677" s="17">
        <f t="shared" si="5677"/>
        <v>0</v>
      </c>
      <c r="DV677" s="17">
        <f t="shared" si="5678"/>
        <v>0</v>
      </c>
      <c r="DW677" s="1">
        <f t="shared" si="5846"/>
        <v>0</v>
      </c>
      <c r="DX677" s="1"/>
      <c r="DY677" s="20">
        <f t="shared" si="5679"/>
        <v>0</v>
      </c>
      <c r="DZ677" s="20">
        <f t="shared" si="5680"/>
        <v>0</v>
      </c>
      <c r="EA677" s="20">
        <f t="shared" si="5681"/>
        <v>0</v>
      </c>
      <c r="EB677" s="20">
        <f t="shared" si="5682"/>
        <v>0</v>
      </c>
      <c r="EC677" s="18">
        <f t="shared" si="5779"/>
        <v>0</v>
      </c>
      <c r="ED677" s="19">
        <f t="shared" ref="ED677" si="5879">+IF(EC677&lt;&gt;0,EC677*3,0)</f>
        <v>0</v>
      </c>
      <c r="EE677" s="19">
        <f t="shared" si="5780"/>
        <v>0</v>
      </c>
      <c r="EF677" s="1">
        <f t="shared" si="5781"/>
        <v>0</v>
      </c>
      <c r="EG677" s="18">
        <f t="shared" si="5782"/>
        <v>0</v>
      </c>
      <c r="EH677" s="341"/>
      <c r="EI677" s="294"/>
      <c r="EJ677" s="294"/>
      <c r="EK677" s="294"/>
      <c r="EL677" s="19"/>
      <c r="EM677" s="19"/>
      <c r="EN677" s="19"/>
      <c r="EO677" s="366"/>
      <c r="EP677" s="366"/>
      <c r="EQ677" s="374"/>
      <c r="ER677" s="374"/>
      <c r="ES677" s="374"/>
      <c r="ET677" s="374"/>
      <c r="EU677" s="18">
        <f t="shared" si="5688"/>
        <v>0</v>
      </c>
      <c r="EV677" s="18">
        <f t="shared" si="5689"/>
        <v>2</v>
      </c>
      <c r="EW677" s="341">
        <v>1</v>
      </c>
      <c r="EX677" s="341"/>
      <c r="EY677" s="341"/>
      <c r="EZ677" s="365">
        <f t="shared" si="5696"/>
        <v>0</v>
      </c>
      <c r="FA677" s="294"/>
      <c r="FB677" s="294"/>
      <c r="FC677" s="294"/>
      <c r="FD677" s="300"/>
      <c r="FE677" s="300"/>
      <c r="FF677" s="300"/>
      <c r="FG677" s="300"/>
      <c r="FH677" s="300"/>
      <c r="FI677" s="300"/>
      <c r="FJ677" s="300"/>
      <c r="FK677" s="294">
        <f t="shared" si="5848"/>
        <v>39</v>
      </c>
      <c r="FL677" s="294"/>
      <c r="FM677" s="294"/>
      <c r="FN677" s="294"/>
      <c r="FO677" s="294"/>
      <c r="FP677" s="20">
        <f t="shared" si="5697"/>
        <v>0</v>
      </c>
      <c r="FQ677" s="20">
        <f t="shared" si="5690"/>
        <v>0</v>
      </c>
      <c r="FR677" s="20">
        <f t="shared" si="5691"/>
        <v>0</v>
      </c>
      <c r="FS677" s="20">
        <f t="shared" si="5692"/>
        <v>0</v>
      </c>
      <c r="FT677" s="20">
        <f t="shared" si="5693"/>
        <v>0</v>
      </c>
      <c r="FU677" s="20">
        <f t="shared" si="5694"/>
        <v>0</v>
      </c>
      <c r="FV677" s="20">
        <f t="shared" si="5695"/>
        <v>0</v>
      </c>
      <c r="FW677" s="294"/>
    </row>
    <row r="678" spans="1:179" s="301" customFormat="1" ht="27.75" customHeight="1">
      <c r="A678" s="295"/>
      <c r="B678" s="296" t="s">
        <v>582</v>
      </c>
      <c r="C678" s="296" t="str">
        <f t="shared" si="5828"/>
        <v>14C</v>
      </c>
      <c r="D678" s="296" t="s">
        <v>53</v>
      </c>
      <c r="E678" s="296" t="str">
        <f t="shared" si="5829"/>
        <v>LT7,5</v>
      </c>
      <c r="F678" s="296">
        <v>37</v>
      </c>
      <c r="G678" s="296">
        <f t="shared" si="5849"/>
        <v>37</v>
      </c>
      <c r="H678" s="297"/>
      <c r="I678" s="297"/>
      <c r="J678" s="294"/>
      <c r="K678" s="294"/>
      <c r="L678" s="294"/>
      <c r="M678" s="294"/>
      <c r="N678" s="297"/>
      <c r="O678" s="297"/>
      <c r="P678" s="1"/>
      <c r="Q678" s="16"/>
      <c r="R678" s="1"/>
      <c r="S678" s="294"/>
      <c r="T678" s="294"/>
      <c r="U678" s="294"/>
      <c r="V678" s="294"/>
      <c r="W678" s="294"/>
      <c r="X678" s="294"/>
      <c r="Y678" s="294"/>
      <c r="Z678" s="294"/>
      <c r="AA678" s="294"/>
      <c r="AB678" s="294"/>
      <c r="AC678" s="1">
        <f t="shared" ref="AC678:AC680" si="5880">+IF(S678=1,1,0)+IF(T678=1,1,0)</f>
        <v>0</v>
      </c>
      <c r="AD678" s="1">
        <f t="shared" ref="AD678:AD680" si="5881">+IF(U678=1,1,0)+IF(V678=1,1,0)</f>
        <v>0</v>
      </c>
      <c r="AE678" s="1">
        <f t="shared" ref="AE678:AE680" si="5882">+IF(W678=1,1,0)+IF(X678=1,1,0)</f>
        <v>0</v>
      </c>
      <c r="AF678" s="1">
        <f t="shared" ref="AF678:AF680" si="5883">+IF(Y678=1,1,0)+IF(Z678=1,1,0)</f>
        <v>0</v>
      </c>
      <c r="AG678" s="1">
        <f t="shared" ref="AG678:AG680" si="5884">+IF(AA678=1,1,0)</f>
        <v>0</v>
      </c>
      <c r="AH678" s="1">
        <f t="shared" ref="AH678:AH680" si="5885">+IF(AB678=1,1,0)</f>
        <v>0</v>
      </c>
      <c r="AI678" s="1">
        <f t="shared" ref="AI678:AI680" si="5886">+IF(S678=2,1,0)+IF(T678=2,1,0)</f>
        <v>0</v>
      </c>
      <c r="AJ678" s="1">
        <f t="shared" ref="AJ678:AJ680" si="5887">+IF(U678=2,1,0)+IF(V678=2,1,0)</f>
        <v>0</v>
      </c>
      <c r="AK678" s="1">
        <f t="shared" ref="AK678:AK680" si="5888">+IF(X678=2,1,0)+IF(W678=2,1,0)</f>
        <v>0</v>
      </c>
      <c r="AL678" s="1">
        <f t="shared" ref="AL678:AL680" si="5889">+IF(Y678=2,1,0)+IF(Z678=2,1,0)</f>
        <v>0</v>
      </c>
      <c r="AM678" s="1">
        <f t="shared" ref="AM678:AM680" si="5890">+IF(AA678=2,1,0)</f>
        <v>0</v>
      </c>
      <c r="AN678" s="1">
        <f t="shared" ref="AN678:AN680" si="5891">+IF(AB678=2,1,0)</f>
        <v>0</v>
      </c>
      <c r="AO678" s="294"/>
      <c r="AP678" s="294"/>
      <c r="AQ678" s="294"/>
      <c r="AR678" s="294">
        <f t="shared" si="5842"/>
        <v>37</v>
      </c>
      <c r="AS678" s="298">
        <f t="shared" si="5758"/>
        <v>0</v>
      </c>
      <c r="AT678" s="298">
        <f t="shared" si="5759"/>
        <v>0</v>
      </c>
      <c r="AU678" s="298">
        <f t="shared" si="5662"/>
        <v>0</v>
      </c>
      <c r="AV678" s="298">
        <f t="shared" si="5663"/>
        <v>1</v>
      </c>
      <c r="AW678" s="294"/>
      <c r="AX678" s="294"/>
      <c r="AY678" s="294"/>
      <c r="AZ678" s="294"/>
      <c r="BA678" s="294"/>
      <c r="BB678" s="294"/>
      <c r="BC678" s="294"/>
      <c r="BD678" s="294">
        <v>1</v>
      </c>
      <c r="BE678" s="294"/>
      <c r="BF678" s="294"/>
      <c r="BG678" s="294"/>
      <c r="BH678" s="294"/>
      <c r="BI678" s="294"/>
      <c r="BJ678" s="294"/>
      <c r="BK678" s="294"/>
      <c r="BL678" s="294"/>
      <c r="BM678" s="294"/>
      <c r="BN678" s="294"/>
      <c r="BO678" s="294"/>
      <c r="BP678" s="1"/>
      <c r="BQ678" s="294"/>
      <c r="BR678" s="17">
        <v>2</v>
      </c>
      <c r="BS678" s="1">
        <f t="shared" si="5664"/>
        <v>0</v>
      </c>
      <c r="BT678" s="17">
        <f t="shared" ref="BT678:BT680" si="5892">+BS678*2</f>
        <v>0</v>
      </c>
      <c r="BU678" s="294"/>
      <c r="BV678" s="294">
        <v>1</v>
      </c>
      <c r="BW678" s="294"/>
      <c r="BX678" s="294"/>
      <c r="BY678" s="294"/>
      <c r="BZ678" s="294"/>
      <c r="CA678" s="294"/>
      <c r="CB678" s="294"/>
      <c r="CC678" s="294"/>
      <c r="CD678" s="1"/>
      <c r="CE678" s="1"/>
      <c r="CF678" s="1"/>
      <c r="CG678" s="294"/>
      <c r="CH678" s="1">
        <v>1</v>
      </c>
      <c r="CI678" s="1"/>
      <c r="CJ678" s="1"/>
      <c r="CK678" s="383"/>
      <c r="CL678" s="383"/>
      <c r="CM678" s="383"/>
      <c r="CN678" s="1">
        <f t="shared" si="5666"/>
        <v>0</v>
      </c>
      <c r="CO678" s="1">
        <f t="shared" si="5667"/>
        <v>0</v>
      </c>
      <c r="CP678" s="20">
        <f t="shared" si="5668"/>
        <v>2.5</v>
      </c>
      <c r="CQ678" s="351"/>
      <c r="CR678" s="299">
        <f t="shared" si="5844"/>
        <v>2</v>
      </c>
      <c r="CS678" s="294"/>
      <c r="CT678" s="294"/>
      <c r="CU678" s="1">
        <v>1</v>
      </c>
      <c r="CV678" s="1"/>
      <c r="CW678" s="1"/>
      <c r="CX678" s="1"/>
      <c r="CY678" s="1">
        <v>1</v>
      </c>
      <c r="CZ678" s="294">
        <v>1</v>
      </c>
      <c r="DA678" s="17">
        <f t="shared" ref="DA678:DA680" si="5893">+CY678</f>
        <v>1</v>
      </c>
      <c r="DB678" s="359">
        <f t="shared" si="5671"/>
        <v>2</v>
      </c>
      <c r="DC678" s="359">
        <f t="shared" si="5672"/>
        <v>2</v>
      </c>
      <c r="DD678" s="294"/>
      <c r="DE678" s="294">
        <v>3</v>
      </c>
      <c r="DF678" s="294"/>
      <c r="DG678" s="294"/>
      <c r="DH678" s="294"/>
      <c r="DI678" s="294">
        <v>3</v>
      </c>
      <c r="DJ678" s="294"/>
      <c r="DK678" s="294"/>
      <c r="DL678" s="294"/>
      <c r="DM678" s="294"/>
      <c r="DN678" s="294"/>
      <c r="DO678" s="1"/>
      <c r="DP678" s="1"/>
      <c r="DQ678" s="17">
        <f t="shared" si="5778"/>
        <v>0</v>
      </c>
      <c r="DR678" s="17">
        <f t="shared" si="5674"/>
        <v>0</v>
      </c>
      <c r="DS678" s="17">
        <f t="shared" si="5675"/>
        <v>0</v>
      </c>
      <c r="DT678" s="17">
        <f t="shared" si="5676"/>
        <v>0</v>
      </c>
      <c r="DU678" s="17">
        <f t="shared" si="5677"/>
        <v>0</v>
      </c>
      <c r="DV678" s="17">
        <f t="shared" si="5678"/>
        <v>0</v>
      </c>
      <c r="DW678" s="1">
        <f t="shared" si="5846"/>
        <v>0</v>
      </c>
      <c r="DX678" s="1"/>
      <c r="DY678" s="20">
        <f t="shared" si="5679"/>
        <v>0</v>
      </c>
      <c r="DZ678" s="20">
        <f t="shared" si="5680"/>
        <v>0</v>
      </c>
      <c r="EA678" s="20">
        <f t="shared" si="5681"/>
        <v>0</v>
      </c>
      <c r="EB678" s="20">
        <f t="shared" si="5682"/>
        <v>0</v>
      </c>
      <c r="EC678" s="18">
        <f t="shared" si="5779"/>
        <v>1</v>
      </c>
      <c r="ED678" s="19">
        <f t="shared" ref="ED678:ED680" si="5894">+IF(EC678&lt;&gt;0,EC678*3,0)</f>
        <v>3</v>
      </c>
      <c r="EE678" s="19">
        <f t="shared" si="5780"/>
        <v>0</v>
      </c>
      <c r="EF678" s="1">
        <f t="shared" si="5781"/>
        <v>0</v>
      </c>
      <c r="EG678" s="18">
        <f t="shared" si="5782"/>
        <v>5</v>
      </c>
      <c r="EH678" s="341"/>
      <c r="EI678" s="294">
        <v>4.5</v>
      </c>
      <c r="EJ678" s="294"/>
      <c r="EK678" s="294"/>
      <c r="EL678" s="19">
        <v>1</v>
      </c>
      <c r="EM678" s="19"/>
      <c r="EN678" s="19"/>
      <c r="EO678" s="366"/>
      <c r="EP678" s="366"/>
      <c r="EQ678" s="374"/>
      <c r="ER678" s="374"/>
      <c r="ES678" s="374"/>
      <c r="ET678" s="374"/>
      <c r="EU678" s="18">
        <f t="shared" si="5688"/>
        <v>3</v>
      </c>
      <c r="EV678" s="18">
        <f t="shared" si="5689"/>
        <v>2</v>
      </c>
      <c r="EW678" s="341">
        <v>1</v>
      </c>
      <c r="EX678" s="341"/>
      <c r="EY678" s="341">
        <v>4</v>
      </c>
      <c r="EZ678" s="365">
        <f t="shared" si="5696"/>
        <v>0</v>
      </c>
      <c r="FA678" s="294"/>
      <c r="FB678" s="294"/>
      <c r="FC678" s="294"/>
      <c r="FD678" s="300"/>
      <c r="FE678" s="300"/>
      <c r="FF678" s="300"/>
      <c r="FG678" s="300"/>
      <c r="FH678" s="300"/>
      <c r="FI678" s="300"/>
      <c r="FJ678" s="300"/>
      <c r="FK678" s="294">
        <f t="shared" si="5848"/>
        <v>37</v>
      </c>
      <c r="FL678" s="294"/>
      <c r="FM678" s="294"/>
      <c r="FN678" s="294"/>
      <c r="FO678" s="294"/>
      <c r="FP678" s="20">
        <f t="shared" si="5697"/>
        <v>0</v>
      </c>
      <c r="FQ678" s="20">
        <f t="shared" si="5690"/>
        <v>3</v>
      </c>
      <c r="FR678" s="20">
        <f t="shared" si="5691"/>
        <v>0</v>
      </c>
      <c r="FS678" s="20">
        <f t="shared" si="5692"/>
        <v>0</v>
      </c>
      <c r="FT678" s="20">
        <f t="shared" si="5693"/>
        <v>0</v>
      </c>
      <c r="FU678" s="20">
        <f t="shared" si="5694"/>
        <v>0</v>
      </c>
      <c r="FV678" s="20">
        <f t="shared" si="5695"/>
        <v>0</v>
      </c>
      <c r="FW678" s="294"/>
    </row>
    <row r="679" spans="1:179" s="301" customFormat="1" ht="27.75" customHeight="1">
      <c r="A679" s="295"/>
      <c r="B679" s="296" t="s">
        <v>583</v>
      </c>
      <c r="C679" s="296" t="str">
        <f t="shared" si="5828"/>
        <v>15C</v>
      </c>
      <c r="D679" s="296" t="s">
        <v>53</v>
      </c>
      <c r="E679" s="296" t="str">
        <f t="shared" si="5829"/>
        <v>LT7,5</v>
      </c>
      <c r="F679" s="296">
        <v>38</v>
      </c>
      <c r="G679" s="296">
        <f t="shared" si="5849"/>
        <v>38</v>
      </c>
      <c r="H679" s="297"/>
      <c r="I679" s="297"/>
      <c r="J679" s="294"/>
      <c r="K679" s="294"/>
      <c r="L679" s="294"/>
      <c r="M679" s="294"/>
      <c r="N679" s="297"/>
      <c r="O679" s="297"/>
      <c r="P679" s="1"/>
      <c r="Q679" s="16"/>
      <c r="R679" s="1"/>
      <c r="S679" s="294"/>
      <c r="T679" s="294"/>
      <c r="U679" s="294"/>
      <c r="V679" s="294"/>
      <c r="W679" s="294"/>
      <c r="X679" s="294"/>
      <c r="Y679" s="294"/>
      <c r="Z679" s="294"/>
      <c r="AA679" s="294"/>
      <c r="AB679" s="294"/>
      <c r="AC679" s="1">
        <f t="shared" si="5880"/>
        <v>0</v>
      </c>
      <c r="AD679" s="1">
        <f t="shared" si="5881"/>
        <v>0</v>
      </c>
      <c r="AE679" s="1">
        <f t="shared" si="5882"/>
        <v>0</v>
      </c>
      <c r="AF679" s="1">
        <f t="shared" si="5883"/>
        <v>0</v>
      </c>
      <c r="AG679" s="1">
        <f t="shared" si="5884"/>
        <v>0</v>
      </c>
      <c r="AH679" s="1">
        <f t="shared" si="5885"/>
        <v>0</v>
      </c>
      <c r="AI679" s="1">
        <f t="shared" si="5886"/>
        <v>0</v>
      </c>
      <c r="AJ679" s="1">
        <f t="shared" si="5887"/>
        <v>0</v>
      </c>
      <c r="AK679" s="1">
        <f t="shared" si="5888"/>
        <v>0</v>
      </c>
      <c r="AL679" s="1">
        <f t="shared" si="5889"/>
        <v>0</v>
      </c>
      <c r="AM679" s="1">
        <f t="shared" si="5890"/>
        <v>0</v>
      </c>
      <c r="AN679" s="1">
        <f t="shared" si="5891"/>
        <v>0</v>
      </c>
      <c r="AO679" s="294"/>
      <c r="AP679" s="294"/>
      <c r="AQ679" s="294"/>
      <c r="AR679" s="294">
        <f t="shared" si="5842"/>
        <v>38</v>
      </c>
      <c r="AS679" s="298">
        <f t="shared" si="5758"/>
        <v>0</v>
      </c>
      <c r="AT679" s="298">
        <f t="shared" si="5759"/>
        <v>0</v>
      </c>
      <c r="AU679" s="298">
        <f t="shared" si="5662"/>
        <v>0</v>
      </c>
      <c r="AV679" s="298">
        <f t="shared" si="5663"/>
        <v>1</v>
      </c>
      <c r="AW679" s="294"/>
      <c r="AX679" s="294"/>
      <c r="AY679" s="294"/>
      <c r="AZ679" s="294"/>
      <c r="BA679" s="294"/>
      <c r="BB679" s="294"/>
      <c r="BC679" s="294"/>
      <c r="BD679" s="294">
        <v>1</v>
      </c>
      <c r="BE679" s="294"/>
      <c r="BF679" s="294"/>
      <c r="BG679" s="294"/>
      <c r="BH679" s="294"/>
      <c r="BI679" s="294"/>
      <c r="BJ679" s="294"/>
      <c r="BK679" s="294"/>
      <c r="BL679" s="294"/>
      <c r="BM679" s="294"/>
      <c r="BN679" s="294"/>
      <c r="BO679" s="294"/>
      <c r="BP679" s="1"/>
      <c r="BQ679" s="294"/>
      <c r="BR679" s="17">
        <v>2</v>
      </c>
      <c r="BS679" s="1">
        <f t="shared" si="5664"/>
        <v>0</v>
      </c>
      <c r="BT679" s="17">
        <f t="shared" si="5892"/>
        <v>0</v>
      </c>
      <c r="BU679" s="294"/>
      <c r="BV679" s="294">
        <v>1</v>
      </c>
      <c r="BW679" s="294">
        <v>1</v>
      </c>
      <c r="BX679" s="294">
        <v>1</v>
      </c>
      <c r="BY679" s="294"/>
      <c r="BZ679" s="294"/>
      <c r="CA679" s="294"/>
      <c r="CB679" s="294"/>
      <c r="CC679" s="294"/>
      <c r="CD679" s="1"/>
      <c r="CE679" s="1"/>
      <c r="CF679" s="1"/>
      <c r="CG679" s="294"/>
      <c r="CH679" s="1">
        <v>1</v>
      </c>
      <c r="CI679" s="1"/>
      <c r="CJ679" s="1"/>
      <c r="CK679" s="383"/>
      <c r="CL679" s="383"/>
      <c r="CM679" s="383"/>
      <c r="CN679" s="1">
        <f t="shared" si="5666"/>
        <v>1</v>
      </c>
      <c r="CO679" s="1">
        <f t="shared" si="5667"/>
        <v>1</v>
      </c>
      <c r="CP679" s="20">
        <f t="shared" si="5668"/>
        <v>2.5</v>
      </c>
      <c r="CQ679" s="351"/>
      <c r="CR679" s="299">
        <f t="shared" si="5844"/>
        <v>2</v>
      </c>
      <c r="CS679" s="294"/>
      <c r="CT679" s="294"/>
      <c r="CU679" s="1"/>
      <c r="CV679" s="1"/>
      <c r="CW679" s="1"/>
      <c r="CX679" s="1"/>
      <c r="CY679" s="1"/>
      <c r="CZ679" s="294"/>
      <c r="DA679" s="17">
        <f t="shared" si="5893"/>
        <v>0</v>
      </c>
      <c r="DB679" s="359">
        <f t="shared" si="5671"/>
        <v>0</v>
      </c>
      <c r="DC679" s="359">
        <f t="shared" si="5672"/>
        <v>0</v>
      </c>
      <c r="DD679" s="294"/>
      <c r="DE679" s="294"/>
      <c r="DF679" s="294"/>
      <c r="DG679" s="294"/>
      <c r="DH679" s="294"/>
      <c r="DI679" s="294"/>
      <c r="DJ679" s="294"/>
      <c r="DK679" s="294"/>
      <c r="DL679" s="294"/>
      <c r="DM679" s="294"/>
      <c r="DN679" s="294"/>
      <c r="DO679" s="1"/>
      <c r="DP679" s="1"/>
      <c r="DQ679" s="17">
        <f t="shared" si="5778"/>
        <v>0</v>
      </c>
      <c r="DR679" s="17">
        <f t="shared" si="5674"/>
        <v>0</v>
      </c>
      <c r="DS679" s="17">
        <f t="shared" si="5675"/>
        <v>0</v>
      </c>
      <c r="DT679" s="17">
        <f t="shared" si="5676"/>
        <v>0</v>
      </c>
      <c r="DU679" s="17">
        <f t="shared" si="5677"/>
        <v>0</v>
      </c>
      <c r="DV679" s="17">
        <f t="shared" si="5678"/>
        <v>0</v>
      </c>
      <c r="DW679" s="1">
        <f t="shared" si="5846"/>
        <v>0</v>
      </c>
      <c r="DX679" s="1"/>
      <c r="DY679" s="20">
        <f t="shared" si="5679"/>
        <v>0</v>
      </c>
      <c r="DZ679" s="20">
        <f t="shared" si="5680"/>
        <v>0</v>
      </c>
      <c r="EA679" s="20">
        <f t="shared" si="5681"/>
        <v>0</v>
      </c>
      <c r="EB679" s="20">
        <f t="shared" si="5682"/>
        <v>0</v>
      </c>
      <c r="EC679" s="18">
        <f t="shared" si="5779"/>
        <v>0</v>
      </c>
      <c r="ED679" s="19">
        <f t="shared" si="5894"/>
        <v>0</v>
      </c>
      <c r="EE679" s="19">
        <f t="shared" si="5780"/>
        <v>0</v>
      </c>
      <c r="EF679" s="1">
        <f t="shared" si="5781"/>
        <v>0</v>
      </c>
      <c r="EG679" s="18">
        <f t="shared" si="5782"/>
        <v>0</v>
      </c>
      <c r="EH679" s="341"/>
      <c r="EI679" s="294"/>
      <c r="EJ679" s="294"/>
      <c r="EK679" s="294"/>
      <c r="EL679" s="19"/>
      <c r="EM679" s="19"/>
      <c r="EN679" s="19"/>
      <c r="EO679" s="366"/>
      <c r="EP679" s="366"/>
      <c r="EQ679" s="374"/>
      <c r="ER679" s="374"/>
      <c r="ES679" s="374"/>
      <c r="ET679" s="374"/>
      <c r="EU679" s="18">
        <f t="shared" si="5688"/>
        <v>0</v>
      </c>
      <c r="EV679" s="18">
        <f t="shared" si="5689"/>
        <v>2</v>
      </c>
      <c r="EW679" s="341">
        <v>1</v>
      </c>
      <c r="EX679" s="341"/>
      <c r="EY679" s="341"/>
      <c r="EZ679" s="365">
        <f t="shared" si="5696"/>
        <v>0.5</v>
      </c>
      <c r="FA679" s="294"/>
      <c r="FB679" s="294"/>
      <c r="FC679" s="294"/>
      <c r="FD679" s="300"/>
      <c r="FE679" s="300"/>
      <c r="FF679" s="300"/>
      <c r="FG679" s="300"/>
      <c r="FH679" s="300"/>
      <c r="FI679" s="300"/>
      <c r="FJ679" s="300"/>
      <c r="FK679" s="294">
        <f t="shared" si="5848"/>
        <v>38</v>
      </c>
      <c r="FL679" s="294"/>
      <c r="FM679" s="294"/>
      <c r="FN679" s="294"/>
      <c r="FO679" s="294"/>
      <c r="FP679" s="20">
        <f t="shared" si="5697"/>
        <v>0</v>
      </c>
      <c r="FQ679" s="20">
        <f t="shared" si="5690"/>
        <v>0</v>
      </c>
      <c r="FR679" s="20">
        <f t="shared" si="5691"/>
        <v>0</v>
      </c>
      <c r="FS679" s="20">
        <f t="shared" si="5692"/>
        <v>0</v>
      </c>
      <c r="FT679" s="20">
        <f t="shared" si="5693"/>
        <v>0</v>
      </c>
      <c r="FU679" s="20">
        <f t="shared" si="5694"/>
        <v>0</v>
      </c>
      <c r="FV679" s="20">
        <f t="shared" si="5695"/>
        <v>0</v>
      </c>
      <c r="FW679" s="294"/>
    </row>
    <row r="680" spans="1:179" s="301" customFormat="1" ht="27.75" customHeight="1">
      <c r="A680" s="295"/>
      <c r="B680" s="296" t="s">
        <v>710</v>
      </c>
      <c r="C680" s="296" t="str">
        <f t="shared" si="5828"/>
        <v>16C</v>
      </c>
      <c r="D680" s="296" t="s">
        <v>53</v>
      </c>
      <c r="E680" s="296" t="str">
        <f t="shared" si="5829"/>
        <v>LT7,5</v>
      </c>
      <c r="F680" s="296">
        <v>39</v>
      </c>
      <c r="G680" s="296">
        <f t="shared" si="5849"/>
        <v>39</v>
      </c>
      <c r="H680" s="297"/>
      <c r="I680" s="297"/>
      <c r="J680" s="294"/>
      <c r="K680" s="294"/>
      <c r="L680" s="294"/>
      <c r="M680" s="294"/>
      <c r="N680" s="297"/>
      <c r="O680" s="297"/>
      <c r="P680" s="1"/>
      <c r="Q680" s="16"/>
      <c r="R680" s="1"/>
      <c r="S680" s="294"/>
      <c r="T680" s="294"/>
      <c r="U680" s="294"/>
      <c r="V680" s="294"/>
      <c r="W680" s="294"/>
      <c r="X680" s="294"/>
      <c r="Y680" s="294"/>
      <c r="Z680" s="294"/>
      <c r="AA680" s="294"/>
      <c r="AB680" s="294"/>
      <c r="AC680" s="1">
        <f t="shared" si="5880"/>
        <v>0</v>
      </c>
      <c r="AD680" s="1">
        <f t="shared" si="5881"/>
        <v>0</v>
      </c>
      <c r="AE680" s="1">
        <f t="shared" si="5882"/>
        <v>0</v>
      </c>
      <c r="AF680" s="1">
        <f t="shared" si="5883"/>
        <v>0</v>
      </c>
      <c r="AG680" s="1">
        <f t="shared" si="5884"/>
        <v>0</v>
      </c>
      <c r="AH680" s="1">
        <f t="shared" si="5885"/>
        <v>0</v>
      </c>
      <c r="AI680" s="1">
        <f t="shared" si="5886"/>
        <v>0</v>
      </c>
      <c r="AJ680" s="1">
        <f t="shared" si="5887"/>
        <v>0</v>
      </c>
      <c r="AK680" s="1">
        <f t="shared" si="5888"/>
        <v>0</v>
      </c>
      <c r="AL680" s="1">
        <f t="shared" si="5889"/>
        <v>0</v>
      </c>
      <c r="AM680" s="1">
        <f t="shared" si="5890"/>
        <v>0</v>
      </c>
      <c r="AN680" s="1">
        <f t="shared" si="5891"/>
        <v>0</v>
      </c>
      <c r="AO680" s="294"/>
      <c r="AP680" s="294"/>
      <c r="AQ680" s="294"/>
      <c r="AR680" s="294">
        <f t="shared" si="5842"/>
        <v>39</v>
      </c>
      <c r="AS680" s="298">
        <f t="shared" ref="AS680:AS724" si="5895">IF(AND(AO680&gt;0,OR(BR680&gt;=2,BR680=1)),1,0)</f>
        <v>0</v>
      </c>
      <c r="AT680" s="298">
        <f t="shared" ref="AT680:AT724" si="5896">IF(AND(AP680&gt;0,OR(BR680&gt;=2,BR680=1)),1,0)</f>
        <v>0</v>
      </c>
      <c r="AU680" s="298">
        <f t="shared" si="5662"/>
        <v>0</v>
      </c>
      <c r="AV680" s="298">
        <f t="shared" si="5663"/>
        <v>1</v>
      </c>
      <c r="AW680" s="294"/>
      <c r="AX680" s="294"/>
      <c r="AY680" s="294"/>
      <c r="AZ680" s="294"/>
      <c r="BA680" s="294"/>
      <c r="BB680" s="294"/>
      <c r="BC680" s="294"/>
      <c r="BD680" s="294">
        <v>1</v>
      </c>
      <c r="BE680" s="294"/>
      <c r="BF680" s="294"/>
      <c r="BG680" s="294"/>
      <c r="BH680" s="294"/>
      <c r="BI680" s="294"/>
      <c r="BJ680" s="294"/>
      <c r="BK680" s="294"/>
      <c r="BL680" s="294"/>
      <c r="BM680" s="294"/>
      <c r="BN680" s="294"/>
      <c r="BO680" s="294"/>
      <c r="BP680" s="1"/>
      <c r="BQ680" s="294"/>
      <c r="BR680" s="17">
        <v>2</v>
      </c>
      <c r="BS680" s="1">
        <f t="shared" si="5664"/>
        <v>0</v>
      </c>
      <c r="BT680" s="17">
        <f t="shared" si="5892"/>
        <v>0</v>
      </c>
      <c r="BU680" s="294"/>
      <c r="BV680" s="294">
        <v>1</v>
      </c>
      <c r="BW680" s="294"/>
      <c r="BX680" s="294"/>
      <c r="BY680" s="294"/>
      <c r="BZ680" s="294"/>
      <c r="CA680" s="294"/>
      <c r="CB680" s="294"/>
      <c r="CC680" s="294"/>
      <c r="CD680" s="1"/>
      <c r="CE680" s="1"/>
      <c r="CF680" s="1"/>
      <c r="CG680" s="294"/>
      <c r="CH680" s="1">
        <v>1</v>
      </c>
      <c r="CI680" s="1"/>
      <c r="CJ680" s="1"/>
      <c r="CK680" s="383"/>
      <c r="CL680" s="383"/>
      <c r="CM680" s="383"/>
      <c r="CN680" s="1">
        <f t="shared" si="5666"/>
        <v>0</v>
      </c>
      <c r="CO680" s="1">
        <f t="shared" si="5667"/>
        <v>0</v>
      </c>
      <c r="CP680" s="20">
        <f t="shared" si="5668"/>
        <v>2.5</v>
      </c>
      <c r="CQ680" s="351"/>
      <c r="CR680" s="299">
        <f t="shared" si="5844"/>
        <v>2</v>
      </c>
      <c r="CS680" s="294"/>
      <c r="CT680" s="294"/>
      <c r="CU680" s="1"/>
      <c r="CV680" s="1"/>
      <c r="CW680" s="1"/>
      <c r="CX680" s="1"/>
      <c r="CY680" s="1"/>
      <c r="CZ680" s="294"/>
      <c r="DA680" s="17">
        <f t="shared" si="5893"/>
        <v>0</v>
      </c>
      <c r="DB680" s="359">
        <f t="shared" si="5671"/>
        <v>0</v>
      </c>
      <c r="DC680" s="359">
        <f t="shared" si="5672"/>
        <v>0</v>
      </c>
      <c r="DD680" s="294"/>
      <c r="DE680" s="294"/>
      <c r="DF680" s="294"/>
      <c r="DG680" s="294"/>
      <c r="DH680" s="294"/>
      <c r="DI680" s="294"/>
      <c r="DJ680" s="294"/>
      <c r="DK680" s="294"/>
      <c r="DL680" s="294"/>
      <c r="DM680" s="294"/>
      <c r="DN680" s="294"/>
      <c r="DO680" s="1"/>
      <c r="DP680" s="1"/>
      <c r="DQ680" s="17">
        <f t="shared" si="5778"/>
        <v>0</v>
      </c>
      <c r="DR680" s="17">
        <f t="shared" si="5674"/>
        <v>0</v>
      </c>
      <c r="DS680" s="17">
        <f t="shared" si="5675"/>
        <v>0</v>
      </c>
      <c r="DT680" s="17">
        <f t="shared" si="5676"/>
        <v>0</v>
      </c>
      <c r="DU680" s="17">
        <f t="shared" si="5677"/>
        <v>0</v>
      </c>
      <c r="DV680" s="17">
        <f t="shared" si="5678"/>
        <v>0</v>
      </c>
      <c r="DW680" s="1">
        <f t="shared" si="5846"/>
        <v>0</v>
      </c>
      <c r="DX680" s="1"/>
      <c r="DY680" s="20">
        <f t="shared" si="5679"/>
        <v>0</v>
      </c>
      <c r="DZ680" s="20">
        <f t="shared" si="5680"/>
        <v>0</v>
      </c>
      <c r="EA680" s="20">
        <f t="shared" si="5681"/>
        <v>0</v>
      </c>
      <c r="EB680" s="20">
        <f t="shared" si="5682"/>
        <v>0</v>
      </c>
      <c r="EC680" s="18">
        <f t="shared" si="5779"/>
        <v>0</v>
      </c>
      <c r="ED680" s="19">
        <f t="shared" si="5894"/>
        <v>0</v>
      </c>
      <c r="EE680" s="19">
        <f t="shared" si="5780"/>
        <v>0</v>
      </c>
      <c r="EF680" s="1">
        <f t="shared" si="5781"/>
        <v>0</v>
      </c>
      <c r="EG680" s="18">
        <f t="shared" si="5782"/>
        <v>0</v>
      </c>
      <c r="EH680" s="341"/>
      <c r="EI680" s="294"/>
      <c r="EJ680" s="294"/>
      <c r="EK680" s="294"/>
      <c r="EL680" s="19"/>
      <c r="EM680" s="19"/>
      <c r="EN680" s="19"/>
      <c r="EO680" s="366"/>
      <c r="EP680" s="366"/>
      <c r="EQ680" s="374"/>
      <c r="ER680" s="374"/>
      <c r="ES680" s="374"/>
      <c r="ET680" s="374"/>
      <c r="EU680" s="18">
        <f t="shared" si="5688"/>
        <v>0</v>
      </c>
      <c r="EV680" s="18">
        <f t="shared" si="5689"/>
        <v>2</v>
      </c>
      <c r="EW680" s="341">
        <v>1</v>
      </c>
      <c r="EX680" s="341"/>
      <c r="EY680" s="341"/>
      <c r="EZ680" s="365">
        <f t="shared" si="5696"/>
        <v>0</v>
      </c>
      <c r="FA680" s="294"/>
      <c r="FB680" s="294"/>
      <c r="FC680" s="294"/>
      <c r="FD680" s="300"/>
      <c r="FE680" s="300"/>
      <c r="FF680" s="300"/>
      <c r="FG680" s="300"/>
      <c r="FH680" s="300"/>
      <c r="FI680" s="300"/>
      <c r="FJ680" s="300"/>
      <c r="FK680" s="294">
        <f t="shared" si="5848"/>
        <v>39</v>
      </c>
      <c r="FL680" s="294"/>
      <c r="FM680" s="294"/>
      <c r="FN680" s="294"/>
      <c r="FO680" s="294"/>
      <c r="FP680" s="20">
        <f t="shared" si="5697"/>
        <v>0</v>
      </c>
      <c r="FQ680" s="20">
        <f t="shared" si="5690"/>
        <v>0</v>
      </c>
      <c r="FR680" s="20">
        <f t="shared" si="5691"/>
        <v>0</v>
      </c>
      <c r="FS680" s="20">
        <f t="shared" si="5692"/>
        <v>0</v>
      </c>
      <c r="FT680" s="20">
        <f t="shared" si="5693"/>
        <v>0</v>
      </c>
      <c r="FU680" s="20">
        <f t="shared" si="5694"/>
        <v>0</v>
      </c>
      <c r="FV680" s="20">
        <f t="shared" si="5695"/>
        <v>0</v>
      </c>
      <c r="FW680" s="294"/>
    </row>
    <row r="681" spans="1:179" s="301" customFormat="1" ht="27.75" customHeight="1">
      <c r="A681" s="295"/>
      <c r="B681" s="296" t="s">
        <v>711</v>
      </c>
      <c r="C681" s="296" t="str">
        <f t="shared" si="5828"/>
        <v>17C</v>
      </c>
      <c r="D681" s="296" t="s">
        <v>53</v>
      </c>
      <c r="E681" s="296" t="str">
        <f t="shared" si="5829"/>
        <v>LT7,5</v>
      </c>
      <c r="F681" s="296">
        <v>39</v>
      </c>
      <c r="G681" s="296">
        <f t="shared" si="5849"/>
        <v>39</v>
      </c>
      <c r="H681" s="297"/>
      <c r="I681" s="297"/>
      <c r="J681" s="294"/>
      <c r="K681" s="294"/>
      <c r="L681" s="294"/>
      <c r="M681" s="294"/>
      <c r="N681" s="297"/>
      <c r="O681" s="297"/>
      <c r="P681" s="1"/>
      <c r="Q681" s="16"/>
      <c r="R681" s="1"/>
      <c r="S681" s="294"/>
      <c r="T681" s="294"/>
      <c r="U681" s="294"/>
      <c r="V681" s="294"/>
      <c r="W681" s="294"/>
      <c r="X681" s="294"/>
      <c r="Y681" s="294"/>
      <c r="Z681" s="294"/>
      <c r="AA681" s="294"/>
      <c r="AB681" s="294"/>
      <c r="AC681" s="1">
        <f t="shared" ref="AC681:AC682" si="5897">+IF(S681=1,1,0)+IF(T681=1,1,0)</f>
        <v>0</v>
      </c>
      <c r="AD681" s="1">
        <f t="shared" ref="AD681:AD682" si="5898">+IF(U681=1,1,0)+IF(V681=1,1,0)</f>
        <v>0</v>
      </c>
      <c r="AE681" s="1">
        <f t="shared" ref="AE681:AE682" si="5899">+IF(W681=1,1,0)+IF(X681=1,1,0)</f>
        <v>0</v>
      </c>
      <c r="AF681" s="1">
        <f t="shared" ref="AF681:AF682" si="5900">+IF(Y681=1,1,0)+IF(Z681=1,1,0)</f>
        <v>0</v>
      </c>
      <c r="AG681" s="1">
        <f t="shared" ref="AG681:AG682" si="5901">+IF(AA681=1,1,0)</f>
        <v>0</v>
      </c>
      <c r="AH681" s="1">
        <f t="shared" ref="AH681:AH682" si="5902">+IF(AB681=1,1,0)</f>
        <v>0</v>
      </c>
      <c r="AI681" s="1">
        <f t="shared" ref="AI681:AI682" si="5903">+IF(S681=2,1,0)+IF(T681=2,1,0)</f>
        <v>0</v>
      </c>
      <c r="AJ681" s="1">
        <f t="shared" ref="AJ681:AJ682" si="5904">+IF(U681=2,1,0)+IF(V681=2,1,0)</f>
        <v>0</v>
      </c>
      <c r="AK681" s="1">
        <f t="shared" ref="AK681:AK682" si="5905">+IF(X681=2,1,0)+IF(W681=2,1,0)</f>
        <v>0</v>
      </c>
      <c r="AL681" s="1">
        <f t="shared" ref="AL681:AL682" si="5906">+IF(Y681=2,1,0)+IF(Z681=2,1,0)</f>
        <v>0</v>
      </c>
      <c r="AM681" s="1">
        <f t="shared" ref="AM681:AM682" si="5907">+IF(AA681=2,1,0)</f>
        <v>0</v>
      </c>
      <c r="AN681" s="1">
        <f t="shared" ref="AN681:AN682" si="5908">+IF(AB681=2,1,0)</f>
        <v>0</v>
      </c>
      <c r="AO681" s="294"/>
      <c r="AP681" s="294"/>
      <c r="AQ681" s="294"/>
      <c r="AR681" s="294">
        <f t="shared" si="5842"/>
        <v>39</v>
      </c>
      <c r="AS681" s="298">
        <f t="shared" si="5895"/>
        <v>0</v>
      </c>
      <c r="AT681" s="298">
        <f t="shared" si="5896"/>
        <v>0</v>
      </c>
      <c r="AU681" s="298">
        <f t="shared" si="5662"/>
        <v>0</v>
      </c>
      <c r="AV681" s="298">
        <f t="shared" si="5663"/>
        <v>1</v>
      </c>
      <c r="AW681" s="294"/>
      <c r="AX681" s="294"/>
      <c r="AY681" s="294"/>
      <c r="AZ681" s="294"/>
      <c r="BA681" s="294"/>
      <c r="BB681" s="294"/>
      <c r="BC681" s="294"/>
      <c r="BD681" s="294">
        <v>1</v>
      </c>
      <c r="BE681" s="294"/>
      <c r="BF681" s="294"/>
      <c r="BG681" s="294"/>
      <c r="BH681" s="294"/>
      <c r="BI681" s="294"/>
      <c r="BJ681" s="294"/>
      <c r="BK681" s="294"/>
      <c r="BL681" s="294"/>
      <c r="BM681" s="294"/>
      <c r="BN681" s="294"/>
      <c r="BO681" s="294"/>
      <c r="BP681" s="1"/>
      <c r="BQ681" s="294"/>
      <c r="BR681" s="17">
        <v>2</v>
      </c>
      <c r="BS681" s="1">
        <f t="shared" si="5664"/>
        <v>0</v>
      </c>
      <c r="BT681" s="17">
        <f t="shared" ref="BT681:BT682" si="5909">+BS681*2</f>
        <v>0</v>
      </c>
      <c r="BU681" s="294"/>
      <c r="BV681" s="294">
        <v>1</v>
      </c>
      <c r="BW681" s="294"/>
      <c r="BX681" s="294"/>
      <c r="BY681" s="294"/>
      <c r="BZ681" s="294"/>
      <c r="CA681" s="294"/>
      <c r="CB681" s="294"/>
      <c r="CC681" s="294"/>
      <c r="CD681" s="1"/>
      <c r="CE681" s="1"/>
      <c r="CF681" s="1"/>
      <c r="CG681" s="294"/>
      <c r="CH681" s="1">
        <v>1</v>
      </c>
      <c r="CI681" s="1"/>
      <c r="CJ681" s="1"/>
      <c r="CK681" s="383"/>
      <c r="CL681" s="383"/>
      <c r="CM681" s="383"/>
      <c r="CN681" s="1">
        <f t="shared" si="5666"/>
        <v>0</v>
      </c>
      <c r="CO681" s="1">
        <f t="shared" si="5667"/>
        <v>0</v>
      </c>
      <c r="CP681" s="20">
        <f t="shared" si="5668"/>
        <v>2.5</v>
      </c>
      <c r="CQ681" s="351"/>
      <c r="CR681" s="299">
        <f t="shared" si="5844"/>
        <v>2</v>
      </c>
      <c r="CS681" s="294"/>
      <c r="CT681" s="294"/>
      <c r="CU681" s="1"/>
      <c r="CV681" s="1"/>
      <c r="CW681" s="1">
        <v>1</v>
      </c>
      <c r="CX681" s="1"/>
      <c r="CY681" s="1"/>
      <c r="CZ681" s="294">
        <v>3</v>
      </c>
      <c r="DA681" s="17">
        <f t="shared" ref="DA681:DA682" si="5910">+CY681</f>
        <v>0</v>
      </c>
      <c r="DB681" s="359">
        <f t="shared" si="5671"/>
        <v>3</v>
      </c>
      <c r="DC681" s="359">
        <f t="shared" si="5672"/>
        <v>1</v>
      </c>
      <c r="DD681" s="294"/>
      <c r="DE681" s="294"/>
      <c r="DF681" s="294"/>
      <c r="DG681" s="294"/>
      <c r="DH681" s="294">
        <v>3</v>
      </c>
      <c r="DI681" s="294"/>
      <c r="DJ681" s="294"/>
      <c r="DK681" s="294"/>
      <c r="DL681" s="294"/>
      <c r="DM681" s="294"/>
      <c r="DN681" s="294"/>
      <c r="DO681" s="1"/>
      <c r="DP681" s="1"/>
      <c r="DQ681" s="17">
        <f t="shared" si="5778"/>
        <v>0</v>
      </c>
      <c r="DR681" s="17">
        <f t="shared" si="5674"/>
        <v>0</v>
      </c>
      <c r="DS681" s="17">
        <f t="shared" si="5675"/>
        <v>0</v>
      </c>
      <c r="DT681" s="17">
        <f t="shared" si="5676"/>
        <v>0</v>
      </c>
      <c r="DU681" s="17">
        <f t="shared" si="5677"/>
        <v>0</v>
      </c>
      <c r="DV681" s="17">
        <f t="shared" si="5678"/>
        <v>0</v>
      </c>
      <c r="DW681" s="1">
        <f t="shared" si="5846"/>
        <v>0</v>
      </c>
      <c r="DX681" s="1"/>
      <c r="DY681" s="20">
        <f t="shared" si="5679"/>
        <v>0</v>
      </c>
      <c r="DZ681" s="20">
        <f t="shared" si="5680"/>
        <v>0</v>
      </c>
      <c r="EA681" s="20">
        <f t="shared" si="5681"/>
        <v>0</v>
      </c>
      <c r="EB681" s="20">
        <f t="shared" si="5682"/>
        <v>0</v>
      </c>
      <c r="EC681" s="18">
        <f t="shared" si="5779"/>
        <v>0</v>
      </c>
      <c r="ED681" s="19">
        <f t="shared" ref="ED681:ED682" si="5911">+IF(EC681&lt;&gt;0,EC681*3,0)</f>
        <v>0</v>
      </c>
      <c r="EE681" s="19">
        <f t="shared" si="5780"/>
        <v>0</v>
      </c>
      <c r="EF681" s="1">
        <f t="shared" si="5781"/>
        <v>0</v>
      </c>
      <c r="EG681" s="18">
        <f t="shared" si="5782"/>
        <v>2</v>
      </c>
      <c r="EH681" s="341"/>
      <c r="EI681" s="294"/>
      <c r="EJ681" s="294"/>
      <c r="EK681" s="294"/>
      <c r="EL681" s="19">
        <v>1</v>
      </c>
      <c r="EM681" s="19"/>
      <c r="EN681" s="19"/>
      <c r="EO681" s="366"/>
      <c r="EP681" s="366"/>
      <c r="EQ681" s="374"/>
      <c r="ER681" s="374"/>
      <c r="ES681" s="374"/>
      <c r="ET681" s="374"/>
      <c r="EU681" s="18">
        <f t="shared" si="5688"/>
        <v>5</v>
      </c>
      <c r="EV681" s="18">
        <f t="shared" si="5689"/>
        <v>2</v>
      </c>
      <c r="EW681" s="341">
        <v>1</v>
      </c>
      <c r="EX681" s="341"/>
      <c r="EY681" s="341">
        <v>2</v>
      </c>
      <c r="EZ681" s="365">
        <f t="shared" si="5696"/>
        <v>0</v>
      </c>
      <c r="FA681" s="294"/>
      <c r="FB681" s="294"/>
      <c r="FC681" s="294"/>
      <c r="FD681" s="300"/>
      <c r="FE681" s="300"/>
      <c r="FF681" s="300"/>
      <c r="FG681" s="300"/>
      <c r="FH681" s="300"/>
      <c r="FI681" s="300"/>
      <c r="FJ681" s="300"/>
      <c r="FK681" s="294">
        <f t="shared" si="5848"/>
        <v>39</v>
      </c>
      <c r="FL681" s="294"/>
      <c r="FM681" s="294"/>
      <c r="FN681" s="294"/>
      <c r="FO681" s="294"/>
      <c r="FP681" s="20">
        <f t="shared" si="5697"/>
        <v>0</v>
      </c>
      <c r="FQ681" s="20">
        <f t="shared" si="5690"/>
        <v>0</v>
      </c>
      <c r="FR681" s="20">
        <f t="shared" si="5691"/>
        <v>0</v>
      </c>
      <c r="FS681" s="20">
        <f t="shared" si="5692"/>
        <v>0</v>
      </c>
      <c r="FT681" s="20">
        <f t="shared" si="5693"/>
        <v>0</v>
      </c>
      <c r="FU681" s="20">
        <f t="shared" si="5694"/>
        <v>0</v>
      </c>
      <c r="FV681" s="20">
        <f t="shared" si="5695"/>
        <v>0</v>
      </c>
      <c r="FW681" s="294"/>
    </row>
    <row r="682" spans="1:179" s="301" customFormat="1" ht="27.75" customHeight="1">
      <c r="A682" s="295"/>
      <c r="B682" s="296" t="s">
        <v>712</v>
      </c>
      <c r="C682" s="296" t="str">
        <f t="shared" si="5828"/>
        <v>18C</v>
      </c>
      <c r="D682" s="296" t="s">
        <v>53</v>
      </c>
      <c r="E682" s="296" t="str">
        <f t="shared" si="5829"/>
        <v>LT7,5</v>
      </c>
      <c r="F682" s="296">
        <v>39</v>
      </c>
      <c r="G682" s="296">
        <f t="shared" si="5849"/>
        <v>39</v>
      </c>
      <c r="H682" s="297"/>
      <c r="I682" s="297"/>
      <c r="J682" s="294"/>
      <c r="K682" s="294"/>
      <c r="L682" s="294"/>
      <c r="M682" s="294"/>
      <c r="N682" s="297"/>
      <c r="O682" s="297"/>
      <c r="P682" s="1"/>
      <c r="Q682" s="16"/>
      <c r="R682" s="1"/>
      <c r="S682" s="294"/>
      <c r="T682" s="294"/>
      <c r="U682" s="294"/>
      <c r="V682" s="294"/>
      <c r="W682" s="294"/>
      <c r="X682" s="294"/>
      <c r="Y682" s="294"/>
      <c r="Z682" s="294"/>
      <c r="AA682" s="294"/>
      <c r="AB682" s="294"/>
      <c r="AC682" s="1">
        <f t="shared" si="5897"/>
        <v>0</v>
      </c>
      <c r="AD682" s="1">
        <f t="shared" si="5898"/>
        <v>0</v>
      </c>
      <c r="AE682" s="1">
        <f t="shared" si="5899"/>
        <v>0</v>
      </c>
      <c r="AF682" s="1">
        <f t="shared" si="5900"/>
        <v>0</v>
      </c>
      <c r="AG682" s="1">
        <f t="shared" si="5901"/>
        <v>0</v>
      </c>
      <c r="AH682" s="1">
        <f t="shared" si="5902"/>
        <v>0</v>
      </c>
      <c r="AI682" s="1">
        <f t="shared" si="5903"/>
        <v>0</v>
      </c>
      <c r="AJ682" s="1">
        <f t="shared" si="5904"/>
        <v>0</v>
      </c>
      <c r="AK682" s="1">
        <f t="shared" si="5905"/>
        <v>0</v>
      </c>
      <c r="AL682" s="1">
        <f t="shared" si="5906"/>
        <v>0</v>
      </c>
      <c r="AM682" s="1">
        <f t="shared" si="5907"/>
        <v>0</v>
      </c>
      <c r="AN682" s="1">
        <f t="shared" si="5908"/>
        <v>0</v>
      </c>
      <c r="AO682" s="294"/>
      <c r="AP682" s="294"/>
      <c r="AQ682" s="294"/>
      <c r="AR682" s="294">
        <f t="shared" si="5842"/>
        <v>39</v>
      </c>
      <c r="AS682" s="298">
        <f t="shared" si="5895"/>
        <v>0</v>
      </c>
      <c r="AT682" s="298">
        <f t="shared" si="5896"/>
        <v>0</v>
      </c>
      <c r="AU682" s="298">
        <f t="shared" si="5662"/>
        <v>0</v>
      </c>
      <c r="AV682" s="298">
        <f t="shared" si="5663"/>
        <v>1</v>
      </c>
      <c r="AW682" s="294"/>
      <c r="AX682" s="294"/>
      <c r="AY682" s="294"/>
      <c r="AZ682" s="294"/>
      <c r="BA682" s="294"/>
      <c r="BB682" s="294"/>
      <c r="BC682" s="294"/>
      <c r="BD682" s="294">
        <v>1</v>
      </c>
      <c r="BE682" s="294"/>
      <c r="BF682" s="294"/>
      <c r="BG682" s="294"/>
      <c r="BH682" s="294"/>
      <c r="BI682" s="294"/>
      <c r="BJ682" s="294"/>
      <c r="BK682" s="294"/>
      <c r="BL682" s="294"/>
      <c r="BM682" s="294"/>
      <c r="BN682" s="294"/>
      <c r="BO682" s="294"/>
      <c r="BP682" s="1"/>
      <c r="BQ682" s="294"/>
      <c r="BR682" s="17">
        <v>2</v>
      </c>
      <c r="BS682" s="1">
        <f t="shared" si="5664"/>
        <v>0</v>
      </c>
      <c r="BT682" s="17">
        <f t="shared" si="5909"/>
        <v>0</v>
      </c>
      <c r="BU682" s="294"/>
      <c r="BV682" s="294">
        <v>1</v>
      </c>
      <c r="BW682" s="294"/>
      <c r="BX682" s="294"/>
      <c r="BY682" s="294"/>
      <c r="BZ682" s="294"/>
      <c r="CA682" s="294"/>
      <c r="CB682" s="294"/>
      <c r="CC682" s="294"/>
      <c r="CD682" s="1"/>
      <c r="CE682" s="1"/>
      <c r="CF682" s="1"/>
      <c r="CG682" s="294"/>
      <c r="CH682" s="1">
        <v>1</v>
      </c>
      <c r="CI682" s="1"/>
      <c r="CJ682" s="1"/>
      <c r="CK682" s="383"/>
      <c r="CL682" s="383"/>
      <c r="CM682" s="383"/>
      <c r="CN682" s="1">
        <f t="shared" si="5666"/>
        <v>0</v>
      </c>
      <c r="CO682" s="1">
        <f t="shared" si="5667"/>
        <v>0</v>
      </c>
      <c r="CP682" s="20">
        <f t="shared" si="5668"/>
        <v>2.5</v>
      </c>
      <c r="CQ682" s="351"/>
      <c r="CR682" s="299">
        <f t="shared" si="5844"/>
        <v>2</v>
      </c>
      <c r="CS682" s="294"/>
      <c r="CT682" s="294"/>
      <c r="CU682" s="1"/>
      <c r="CV682" s="1"/>
      <c r="CW682" s="1"/>
      <c r="CX682" s="1"/>
      <c r="CY682" s="1"/>
      <c r="CZ682" s="294"/>
      <c r="DA682" s="17">
        <f t="shared" si="5910"/>
        <v>0</v>
      </c>
      <c r="DB682" s="359">
        <f t="shared" si="5671"/>
        <v>0</v>
      </c>
      <c r="DC682" s="359">
        <f t="shared" si="5672"/>
        <v>0</v>
      </c>
      <c r="DD682" s="294"/>
      <c r="DE682" s="294"/>
      <c r="DF682" s="294"/>
      <c r="DG682" s="294"/>
      <c r="DH682" s="294"/>
      <c r="DI682" s="294"/>
      <c r="DJ682" s="294"/>
      <c r="DK682" s="294"/>
      <c r="DL682" s="294"/>
      <c r="DM682" s="294"/>
      <c r="DN682" s="294"/>
      <c r="DO682" s="1"/>
      <c r="DP682" s="1"/>
      <c r="DQ682" s="17">
        <f t="shared" si="5778"/>
        <v>0</v>
      </c>
      <c r="DR682" s="17">
        <f t="shared" si="5674"/>
        <v>0</v>
      </c>
      <c r="DS682" s="17">
        <f t="shared" si="5675"/>
        <v>0</v>
      </c>
      <c r="DT682" s="17">
        <f t="shared" si="5676"/>
        <v>0</v>
      </c>
      <c r="DU682" s="17">
        <f t="shared" si="5677"/>
        <v>0</v>
      </c>
      <c r="DV682" s="17">
        <f t="shared" si="5678"/>
        <v>0</v>
      </c>
      <c r="DW682" s="1">
        <f t="shared" si="5846"/>
        <v>0</v>
      </c>
      <c r="DX682" s="1"/>
      <c r="DY682" s="20">
        <f t="shared" si="5679"/>
        <v>0</v>
      </c>
      <c r="DZ682" s="20">
        <f t="shared" si="5680"/>
        <v>0</v>
      </c>
      <c r="EA682" s="20">
        <f t="shared" si="5681"/>
        <v>0</v>
      </c>
      <c r="EB682" s="20">
        <f t="shared" si="5682"/>
        <v>0</v>
      </c>
      <c r="EC682" s="18">
        <f t="shared" si="5779"/>
        <v>0</v>
      </c>
      <c r="ED682" s="19">
        <f t="shared" si="5911"/>
        <v>0</v>
      </c>
      <c r="EE682" s="19">
        <f t="shared" si="5780"/>
        <v>0</v>
      </c>
      <c r="EF682" s="1">
        <f t="shared" si="5781"/>
        <v>0</v>
      </c>
      <c r="EG682" s="18">
        <f t="shared" si="5782"/>
        <v>0</v>
      </c>
      <c r="EH682" s="341"/>
      <c r="EI682" s="294"/>
      <c r="EJ682" s="294"/>
      <c r="EK682" s="294"/>
      <c r="EL682" s="19"/>
      <c r="EM682" s="19"/>
      <c r="EN682" s="19"/>
      <c r="EO682" s="366"/>
      <c r="EP682" s="366"/>
      <c r="EQ682" s="374"/>
      <c r="ER682" s="374"/>
      <c r="ES682" s="374"/>
      <c r="ET682" s="374"/>
      <c r="EU682" s="18">
        <f t="shared" si="5688"/>
        <v>0</v>
      </c>
      <c r="EV682" s="18">
        <f t="shared" si="5689"/>
        <v>2</v>
      </c>
      <c r="EW682" s="341">
        <v>1</v>
      </c>
      <c r="EX682" s="341"/>
      <c r="EY682" s="341"/>
      <c r="EZ682" s="365">
        <f t="shared" si="5696"/>
        <v>0</v>
      </c>
      <c r="FA682" s="294"/>
      <c r="FB682" s="294"/>
      <c r="FC682" s="294"/>
      <c r="FD682" s="300"/>
      <c r="FE682" s="300"/>
      <c r="FF682" s="300"/>
      <c r="FG682" s="300"/>
      <c r="FH682" s="300"/>
      <c r="FI682" s="300"/>
      <c r="FJ682" s="300"/>
      <c r="FK682" s="294">
        <f t="shared" si="5848"/>
        <v>39</v>
      </c>
      <c r="FL682" s="294"/>
      <c r="FM682" s="294"/>
      <c r="FN682" s="294"/>
      <c r="FO682" s="294"/>
      <c r="FP682" s="20">
        <f t="shared" si="5697"/>
        <v>0</v>
      </c>
      <c r="FQ682" s="20">
        <f t="shared" si="5690"/>
        <v>0</v>
      </c>
      <c r="FR682" s="20">
        <f t="shared" si="5691"/>
        <v>0</v>
      </c>
      <c r="FS682" s="20">
        <f t="shared" si="5692"/>
        <v>0</v>
      </c>
      <c r="FT682" s="20">
        <f t="shared" si="5693"/>
        <v>0</v>
      </c>
      <c r="FU682" s="20">
        <f t="shared" si="5694"/>
        <v>0</v>
      </c>
      <c r="FV682" s="20">
        <f t="shared" si="5695"/>
        <v>0</v>
      </c>
      <c r="FW682" s="294"/>
    </row>
    <row r="683" spans="1:179" s="301" customFormat="1" ht="27.75" customHeight="1">
      <c r="A683" s="295"/>
      <c r="B683" s="296" t="s">
        <v>713</v>
      </c>
      <c r="C683" s="296" t="str">
        <f t="shared" si="5828"/>
        <v>19C</v>
      </c>
      <c r="D683" s="296" t="s">
        <v>188</v>
      </c>
      <c r="E683" s="296" t="str">
        <f t="shared" si="5829"/>
        <v>2LT7,5</v>
      </c>
      <c r="F683" s="296">
        <v>41</v>
      </c>
      <c r="G683" s="296">
        <f t="shared" si="5849"/>
        <v>41</v>
      </c>
      <c r="H683" s="297"/>
      <c r="I683" s="297"/>
      <c r="J683" s="294"/>
      <c r="K683" s="294"/>
      <c r="L683" s="294"/>
      <c r="M683" s="294"/>
      <c r="N683" s="297"/>
      <c r="O683" s="297"/>
      <c r="P683" s="1"/>
      <c r="Q683" s="16"/>
      <c r="R683" s="1"/>
      <c r="S683" s="294"/>
      <c r="T683" s="294"/>
      <c r="U683" s="294"/>
      <c r="V683" s="294"/>
      <c r="W683" s="294"/>
      <c r="X683" s="294"/>
      <c r="Y683" s="294"/>
      <c r="Z683" s="294"/>
      <c r="AA683" s="294"/>
      <c r="AB683" s="294"/>
      <c r="AC683" s="1">
        <f t="shared" ref="AC683" si="5912">+IF(S683=1,1,0)+IF(T683=1,1,0)</f>
        <v>0</v>
      </c>
      <c r="AD683" s="1">
        <f t="shared" ref="AD683" si="5913">+IF(U683=1,1,0)+IF(V683=1,1,0)</f>
        <v>0</v>
      </c>
      <c r="AE683" s="1">
        <f t="shared" ref="AE683" si="5914">+IF(W683=1,1,0)+IF(X683=1,1,0)</f>
        <v>0</v>
      </c>
      <c r="AF683" s="1">
        <f t="shared" ref="AF683" si="5915">+IF(Y683=1,1,0)+IF(Z683=1,1,0)</f>
        <v>0</v>
      </c>
      <c r="AG683" s="1">
        <f t="shared" ref="AG683" si="5916">+IF(AA683=1,1,0)</f>
        <v>0</v>
      </c>
      <c r="AH683" s="1">
        <f t="shared" ref="AH683" si="5917">+IF(AB683=1,1,0)</f>
        <v>0</v>
      </c>
      <c r="AI683" s="1">
        <f t="shared" ref="AI683" si="5918">+IF(S683=2,1,0)+IF(T683=2,1,0)</f>
        <v>0</v>
      </c>
      <c r="AJ683" s="1">
        <f t="shared" ref="AJ683" si="5919">+IF(U683=2,1,0)+IF(V683=2,1,0)</f>
        <v>0</v>
      </c>
      <c r="AK683" s="1">
        <f t="shared" ref="AK683" si="5920">+IF(X683=2,1,0)+IF(W683=2,1,0)</f>
        <v>0</v>
      </c>
      <c r="AL683" s="1">
        <f t="shared" ref="AL683" si="5921">+IF(Y683=2,1,0)+IF(Z683=2,1,0)</f>
        <v>0</v>
      </c>
      <c r="AM683" s="1">
        <f t="shared" ref="AM683" si="5922">+IF(AA683=2,1,0)</f>
        <v>0</v>
      </c>
      <c r="AN683" s="1">
        <f t="shared" ref="AN683" si="5923">+IF(AB683=2,1,0)</f>
        <v>0</v>
      </c>
      <c r="AO683" s="294"/>
      <c r="AP683" s="294"/>
      <c r="AQ683" s="294"/>
      <c r="AR683" s="294">
        <f t="shared" si="5842"/>
        <v>41</v>
      </c>
      <c r="AS683" s="298">
        <f t="shared" si="5895"/>
        <v>0</v>
      </c>
      <c r="AT683" s="298">
        <f t="shared" si="5896"/>
        <v>0</v>
      </c>
      <c r="AU683" s="298">
        <f t="shared" si="5662"/>
        <v>0</v>
      </c>
      <c r="AV683" s="298">
        <f t="shared" si="5663"/>
        <v>1</v>
      </c>
      <c r="AW683" s="294"/>
      <c r="AX683" s="294"/>
      <c r="AY683" s="294"/>
      <c r="AZ683" s="294"/>
      <c r="BA683" s="294"/>
      <c r="BB683" s="294"/>
      <c r="BC683" s="294"/>
      <c r="BD683" s="294"/>
      <c r="BE683" s="294">
        <v>1</v>
      </c>
      <c r="BF683" s="294"/>
      <c r="BG683" s="294"/>
      <c r="BH683" s="294"/>
      <c r="BI683" s="294"/>
      <c r="BJ683" s="294"/>
      <c r="BK683" s="294"/>
      <c r="BL683" s="294"/>
      <c r="BM683" s="294"/>
      <c r="BN683" s="294"/>
      <c r="BO683" s="294"/>
      <c r="BP683" s="1"/>
      <c r="BQ683" s="294"/>
      <c r="BR683" s="17">
        <v>2</v>
      </c>
      <c r="BS683" s="1">
        <f t="shared" si="5664"/>
        <v>0</v>
      </c>
      <c r="BT683" s="17">
        <f t="shared" ref="BT683" si="5924">+BS683*2</f>
        <v>0</v>
      </c>
      <c r="BU683" s="294"/>
      <c r="BV683" s="294">
        <v>1</v>
      </c>
      <c r="BW683" s="294"/>
      <c r="BX683" s="294"/>
      <c r="BY683" s="294"/>
      <c r="BZ683" s="294"/>
      <c r="CA683" s="294"/>
      <c r="CB683" s="294"/>
      <c r="CC683" s="294"/>
      <c r="CD683" s="1"/>
      <c r="CE683" s="1"/>
      <c r="CF683" s="1"/>
      <c r="CG683" s="294"/>
      <c r="CH683" s="1">
        <v>1</v>
      </c>
      <c r="CI683" s="1"/>
      <c r="CJ683" s="1"/>
      <c r="CK683" s="383"/>
      <c r="CL683" s="383"/>
      <c r="CM683" s="383"/>
      <c r="CN683" s="1">
        <f t="shared" si="5666"/>
        <v>0</v>
      </c>
      <c r="CO683" s="1">
        <f t="shared" si="5667"/>
        <v>0</v>
      </c>
      <c r="CP683" s="20">
        <f t="shared" si="5668"/>
        <v>2.5</v>
      </c>
      <c r="CQ683" s="351"/>
      <c r="CR683" s="299">
        <f t="shared" si="5844"/>
        <v>2</v>
      </c>
      <c r="CS683" s="294"/>
      <c r="CT683" s="294"/>
      <c r="CU683" s="1"/>
      <c r="CV683" s="1"/>
      <c r="CW683" s="1"/>
      <c r="CX683" s="1"/>
      <c r="CY683" s="1"/>
      <c r="CZ683" s="294"/>
      <c r="DA683" s="17">
        <f t="shared" ref="DA683" si="5925">+CY683</f>
        <v>0</v>
      </c>
      <c r="DB683" s="359">
        <f t="shared" si="5671"/>
        <v>0</v>
      </c>
      <c r="DC683" s="359">
        <f t="shared" si="5672"/>
        <v>0</v>
      </c>
      <c r="DD683" s="294"/>
      <c r="DE683" s="294"/>
      <c r="DF683" s="294"/>
      <c r="DG683" s="294"/>
      <c r="DH683" s="294"/>
      <c r="DI683" s="294"/>
      <c r="DJ683" s="294"/>
      <c r="DK683" s="294"/>
      <c r="DL683" s="294"/>
      <c r="DM683" s="294"/>
      <c r="DN683" s="294"/>
      <c r="DO683" s="1"/>
      <c r="DP683" s="1"/>
      <c r="DQ683" s="17">
        <f t="shared" si="5778"/>
        <v>0</v>
      </c>
      <c r="DR683" s="17">
        <f t="shared" si="5674"/>
        <v>0</v>
      </c>
      <c r="DS683" s="17">
        <f t="shared" si="5675"/>
        <v>0</v>
      </c>
      <c r="DT683" s="17">
        <f t="shared" si="5676"/>
        <v>0</v>
      </c>
      <c r="DU683" s="17">
        <f t="shared" si="5677"/>
        <v>0</v>
      </c>
      <c r="DV683" s="17">
        <f t="shared" si="5678"/>
        <v>0</v>
      </c>
      <c r="DW683" s="1">
        <f t="shared" si="5846"/>
        <v>0</v>
      </c>
      <c r="DX683" s="1"/>
      <c r="DY683" s="20">
        <f t="shared" si="5679"/>
        <v>0</v>
      </c>
      <c r="DZ683" s="20">
        <f t="shared" si="5680"/>
        <v>0</v>
      </c>
      <c r="EA683" s="20">
        <f t="shared" si="5681"/>
        <v>0</v>
      </c>
      <c r="EB683" s="20">
        <f t="shared" si="5682"/>
        <v>0</v>
      </c>
      <c r="EC683" s="18">
        <f t="shared" si="5779"/>
        <v>0</v>
      </c>
      <c r="ED683" s="19">
        <f t="shared" ref="ED683" si="5926">+IF(EC683&lt;&gt;0,EC683*3,0)</f>
        <v>0</v>
      </c>
      <c r="EE683" s="19">
        <f t="shared" si="5780"/>
        <v>0</v>
      </c>
      <c r="EF683" s="1">
        <f t="shared" si="5781"/>
        <v>0</v>
      </c>
      <c r="EG683" s="18">
        <f t="shared" si="5782"/>
        <v>0</v>
      </c>
      <c r="EH683" s="341"/>
      <c r="EI683" s="294"/>
      <c r="EJ683" s="294"/>
      <c r="EK683" s="294"/>
      <c r="EL683" s="19"/>
      <c r="EM683" s="19"/>
      <c r="EN683" s="19"/>
      <c r="EO683" s="366"/>
      <c r="EP683" s="366"/>
      <c r="EQ683" s="374"/>
      <c r="ER683" s="374"/>
      <c r="ES683" s="374"/>
      <c r="ET683" s="374"/>
      <c r="EU683" s="18">
        <f t="shared" si="5688"/>
        <v>0</v>
      </c>
      <c r="EV683" s="18">
        <f t="shared" si="5689"/>
        <v>2</v>
      </c>
      <c r="EW683" s="341">
        <v>2</v>
      </c>
      <c r="EX683" s="341">
        <v>2</v>
      </c>
      <c r="EY683" s="341"/>
      <c r="EZ683" s="365">
        <f t="shared" si="5696"/>
        <v>0</v>
      </c>
      <c r="FA683" s="294"/>
      <c r="FB683" s="294"/>
      <c r="FC683" s="294"/>
      <c r="FD683" s="300"/>
      <c r="FE683" s="300"/>
      <c r="FF683" s="300"/>
      <c r="FG683" s="300"/>
      <c r="FH683" s="300"/>
      <c r="FI683" s="300"/>
      <c r="FJ683" s="300"/>
      <c r="FK683" s="294">
        <f t="shared" si="5848"/>
        <v>41</v>
      </c>
      <c r="FL683" s="294"/>
      <c r="FM683" s="294"/>
      <c r="FN683" s="294"/>
      <c r="FO683" s="294"/>
      <c r="FP683" s="20">
        <f t="shared" si="5697"/>
        <v>0</v>
      </c>
      <c r="FQ683" s="20">
        <f t="shared" si="5690"/>
        <v>0</v>
      </c>
      <c r="FR683" s="20">
        <f t="shared" si="5691"/>
        <v>0</v>
      </c>
      <c r="FS683" s="20">
        <f t="shared" si="5692"/>
        <v>0</v>
      </c>
      <c r="FT683" s="20">
        <f t="shared" si="5693"/>
        <v>0</v>
      </c>
      <c r="FU683" s="20">
        <f t="shared" si="5694"/>
        <v>0</v>
      </c>
      <c r="FV683" s="20">
        <f t="shared" si="5695"/>
        <v>0</v>
      </c>
      <c r="FW683" s="294"/>
    </row>
    <row r="684" spans="1:179" s="301" customFormat="1" ht="27.75" customHeight="1">
      <c r="A684" s="295"/>
      <c r="B684" s="296" t="s">
        <v>714</v>
      </c>
      <c r="C684" s="296" t="str">
        <f t="shared" si="5828"/>
        <v>20C</v>
      </c>
      <c r="D684" s="296" t="s">
        <v>188</v>
      </c>
      <c r="E684" s="296" t="str">
        <f t="shared" si="5829"/>
        <v>2LT7,5</v>
      </c>
      <c r="F684" s="296">
        <v>41</v>
      </c>
      <c r="G684" s="296">
        <f t="shared" si="5849"/>
        <v>41</v>
      </c>
      <c r="H684" s="297"/>
      <c r="I684" s="297"/>
      <c r="J684" s="294"/>
      <c r="K684" s="294"/>
      <c r="L684" s="294"/>
      <c r="M684" s="294"/>
      <c r="N684" s="297"/>
      <c r="O684" s="297"/>
      <c r="P684" s="1"/>
      <c r="Q684" s="16"/>
      <c r="R684" s="1"/>
      <c r="S684" s="294"/>
      <c r="T684" s="294"/>
      <c r="U684" s="294"/>
      <c r="V684" s="294"/>
      <c r="W684" s="294"/>
      <c r="X684" s="294"/>
      <c r="Y684" s="294"/>
      <c r="Z684" s="294"/>
      <c r="AA684" s="294"/>
      <c r="AB684" s="294"/>
      <c r="AC684" s="1">
        <f t="shared" ref="AC684:AC687" si="5927">+IF(S684=1,1,0)+IF(T684=1,1,0)</f>
        <v>0</v>
      </c>
      <c r="AD684" s="1">
        <f t="shared" ref="AD684:AD687" si="5928">+IF(U684=1,1,0)+IF(V684=1,1,0)</f>
        <v>0</v>
      </c>
      <c r="AE684" s="1">
        <f t="shared" ref="AE684:AE687" si="5929">+IF(W684=1,1,0)+IF(X684=1,1,0)</f>
        <v>0</v>
      </c>
      <c r="AF684" s="1">
        <f t="shared" ref="AF684:AF687" si="5930">+IF(Y684=1,1,0)+IF(Z684=1,1,0)</f>
        <v>0</v>
      </c>
      <c r="AG684" s="1">
        <f t="shared" ref="AG684:AG687" si="5931">+IF(AA684=1,1,0)</f>
        <v>0</v>
      </c>
      <c r="AH684" s="1">
        <f t="shared" ref="AH684:AH687" si="5932">+IF(AB684=1,1,0)</f>
        <v>0</v>
      </c>
      <c r="AI684" s="1">
        <f t="shared" ref="AI684:AI687" si="5933">+IF(S684=2,1,0)+IF(T684=2,1,0)</f>
        <v>0</v>
      </c>
      <c r="AJ684" s="1">
        <f t="shared" ref="AJ684:AJ687" si="5934">+IF(U684=2,1,0)+IF(V684=2,1,0)</f>
        <v>0</v>
      </c>
      <c r="AK684" s="1">
        <f t="shared" ref="AK684:AK687" si="5935">+IF(X684=2,1,0)+IF(W684=2,1,0)</f>
        <v>0</v>
      </c>
      <c r="AL684" s="1">
        <f t="shared" ref="AL684:AL687" si="5936">+IF(Y684=2,1,0)+IF(Z684=2,1,0)</f>
        <v>0</v>
      </c>
      <c r="AM684" s="1">
        <f t="shared" ref="AM684:AM687" si="5937">+IF(AA684=2,1,0)</f>
        <v>0</v>
      </c>
      <c r="AN684" s="1">
        <f t="shared" ref="AN684:AN687" si="5938">+IF(AB684=2,1,0)</f>
        <v>0</v>
      </c>
      <c r="AO684" s="294"/>
      <c r="AP684" s="294"/>
      <c r="AQ684" s="294"/>
      <c r="AR684" s="294">
        <f t="shared" si="5842"/>
        <v>41</v>
      </c>
      <c r="AS684" s="298">
        <f t="shared" si="5895"/>
        <v>0</v>
      </c>
      <c r="AT684" s="298">
        <f t="shared" si="5896"/>
        <v>0</v>
      </c>
      <c r="AU684" s="298">
        <f t="shared" si="5662"/>
        <v>0</v>
      </c>
      <c r="AV684" s="298">
        <f t="shared" si="5663"/>
        <v>1</v>
      </c>
      <c r="AW684" s="294"/>
      <c r="AX684" s="294"/>
      <c r="AY684" s="294"/>
      <c r="AZ684" s="294"/>
      <c r="BA684" s="294"/>
      <c r="BB684" s="294"/>
      <c r="BC684" s="294"/>
      <c r="BD684" s="294"/>
      <c r="BE684" s="294"/>
      <c r="BF684" s="294">
        <v>1</v>
      </c>
      <c r="BG684" s="294"/>
      <c r="BH684" s="294"/>
      <c r="BI684" s="294"/>
      <c r="BJ684" s="294"/>
      <c r="BK684" s="294"/>
      <c r="BL684" s="294"/>
      <c r="BM684" s="294"/>
      <c r="BN684" s="294"/>
      <c r="BO684" s="294"/>
      <c r="BP684" s="1"/>
      <c r="BQ684" s="294"/>
      <c r="BR684" s="17">
        <v>1</v>
      </c>
      <c r="BS684" s="1">
        <f t="shared" si="5664"/>
        <v>0</v>
      </c>
      <c r="BT684" s="17">
        <f t="shared" ref="BT684:BT687" si="5939">+BS684*2</f>
        <v>0</v>
      </c>
      <c r="BU684" s="294"/>
      <c r="BV684" s="294">
        <v>1</v>
      </c>
      <c r="BW684" s="294">
        <v>1</v>
      </c>
      <c r="BX684" s="294">
        <v>1</v>
      </c>
      <c r="BY684" s="294"/>
      <c r="BZ684" s="294"/>
      <c r="CA684" s="294"/>
      <c r="CB684" s="294"/>
      <c r="CC684" s="294"/>
      <c r="CD684" s="1"/>
      <c r="CE684" s="1"/>
      <c r="CF684" s="1"/>
      <c r="CG684" s="294"/>
      <c r="CH684" s="1">
        <v>1</v>
      </c>
      <c r="CI684" s="1"/>
      <c r="CJ684" s="1"/>
      <c r="CK684" s="383"/>
      <c r="CL684" s="383"/>
      <c r="CM684" s="383"/>
      <c r="CN684" s="1">
        <f t="shared" si="5666"/>
        <v>1</v>
      </c>
      <c r="CO684" s="1">
        <f t="shared" si="5667"/>
        <v>1</v>
      </c>
      <c r="CP684" s="20">
        <f t="shared" si="5668"/>
        <v>2.5</v>
      </c>
      <c r="CQ684" s="351"/>
      <c r="CR684" s="299">
        <f t="shared" si="5844"/>
        <v>2</v>
      </c>
      <c r="CS684" s="294"/>
      <c r="CT684" s="294"/>
      <c r="CU684" s="1"/>
      <c r="CV684" s="1"/>
      <c r="CW684" s="1">
        <v>1</v>
      </c>
      <c r="CX684" s="1"/>
      <c r="CY684" s="1">
        <v>2</v>
      </c>
      <c r="CZ684" s="294">
        <v>2</v>
      </c>
      <c r="DA684" s="17">
        <f t="shared" ref="DA684:DA687" si="5940">+CY684</f>
        <v>2</v>
      </c>
      <c r="DB684" s="359">
        <f t="shared" si="5671"/>
        <v>4</v>
      </c>
      <c r="DC684" s="359">
        <f t="shared" si="5672"/>
        <v>3</v>
      </c>
      <c r="DD684" s="294"/>
      <c r="DE684" s="294"/>
      <c r="DF684" s="294"/>
      <c r="DG684" s="294">
        <v>3</v>
      </c>
      <c r="DH684" s="294"/>
      <c r="DI684" s="294">
        <v>6</v>
      </c>
      <c r="DJ684" s="294"/>
      <c r="DK684" s="294"/>
      <c r="DL684" s="294"/>
      <c r="DM684" s="294"/>
      <c r="DN684" s="294"/>
      <c r="DO684" s="1"/>
      <c r="DP684" s="1"/>
      <c r="DQ684" s="17">
        <f t="shared" si="5778"/>
        <v>0</v>
      </c>
      <c r="DR684" s="17">
        <f t="shared" si="5674"/>
        <v>0</v>
      </c>
      <c r="DS684" s="17">
        <f t="shared" si="5675"/>
        <v>0</v>
      </c>
      <c r="DT684" s="17">
        <f t="shared" si="5676"/>
        <v>0</v>
      </c>
      <c r="DU684" s="17">
        <f t="shared" si="5677"/>
        <v>0</v>
      </c>
      <c r="DV684" s="17">
        <f t="shared" si="5678"/>
        <v>0</v>
      </c>
      <c r="DW684" s="1">
        <f t="shared" si="5846"/>
        <v>0</v>
      </c>
      <c r="DX684" s="1"/>
      <c r="DY684" s="20">
        <f t="shared" si="5679"/>
        <v>0</v>
      </c>
      <c r="DZ684" s="20">
        <f t="shared" si="5680"/>
        <v>0</v>
      </c>
      <c r="EA684" s="20">
        <f t="shared" si="5681"/>
        <v>0</v>
      </c>
      <c r="EB684" s="20">
        <f t="shared" si="5682"/>
        <v>0</v>
      </c>
      <c r="EC684" s="18">
        <f t="shared" si="5779"/>
        <v>1</v>
      </c>
      <c r="ED684" s="19"/>
      <c r="EE684" s="19">
        <f t="shared" si="5780"/>
        <v>0</v>
      </c>
      <c r="EF684" s="1">
        <f t="shared" si="5781"/>
        <v>0</v>
      </c>
      <c r="EG684" s="18"/>
      <c r="EH684" s="341"/>
      <c r="EI684" s="294"/>
      <c r="EJ684" s="294"/>
      <c r="EK684" s="294"/>
      <c r="EL684" s="19"/>
      <c r="EM684" s="19">
        <v>1</v>
      </c>
      <c r="EN684" s="19"/>
      <c r="EO684" s="366"/>
      <c r="EP684" s="366"/>
      <c r="EQ684" s="374"/>
      <c r="ER684" s="374"/>
      <c r="ES684" s="374"/>
      <c r="ET684" s="374"/>
      <c r="EU684" s="18">
        <f t="shared" si="5688"/>
        <v>4</v>
      </c>
      <c r="EV684" s="18">
        <f t="shared" si="5689"/>
        <v>2</v>
      </c>
      <c r="EW684" s="341">
        <v>1</v>
      </c>
      <c r="EX684" s="341">
        <v>1</v>
      </c>
      <c r="EY684" s="341">
        <v>5</v>
      </c>
      <c r="EZ684" s="365">
        <f t="shared" si="5696"/>
        <v>0.5</v>
      </c>
      <c r="FA684" s="294"/>
      <c r="FB684" s="294"/>
      <c r="FC684" s="294"/>
      <c r="FD684" s="300"/>
      <c r="FE684" s="300"/>
      <c r="FF684" s="300"/>
      <c r="FG684" s="300"/>
      <c r="FH684" s="300"/>
      <c r="FI684" s="300"/>
      <c r="FJ684" s="300"/>
      <c r="FK684" s="294">
        <f t="shared" si="5848"/>
        <v>41</v>
      </c>
      <c r="FL684" s="294"/>
      <c r="FM684" s="294"/>
      <c r="FN684" s="294"/>
      <c r="FO684" s="294"/>
      <c r="FP684" s="20">
        <f t="shared" si="5697"/>
        <v>0</v>
      </c>
      <c r="FQ684" s="20">
        <f t="shared" si="5690"/>
        <v>0</v>
      </c>
      <c r="FR684" s="20">
        <f t="shared" si="5691"/>
        <v>0</v>
      </c>
      <c r="FS684" s="20">
        <f t="shared" si="5692"/>
        <v>0</v>
      </c>
      <c r="FT684" s="20">
        <f t="shared" si="5693"/>
        <v>0</v>
      </c>
      <c r="FU684" s="20">
        <f t="shared" si="5694"/>
        <v>0</v>
      </c>
      <c r="FV684" s="20">
        <f t="shared" si="5695"/>
        <v>0</v>
      </c>
      <c r="FW684" s="294"/>
    </row>
    <row r="685" spans="1:179" s="301" customFormat="1" ht="27.75" customHeight="1">
      <c r="A685" s="295"/>
      <c r="B685" s="324" t="s">
        <v>194</v>
      </c>
      <c r="C685" s="324" t="str">
        <f t="shared" si="5828"/>
        <v>Lộ 2</v>
      </c>
      <c r="D685" s="296"/>
      <c r="E685" s="324"/>
      <c r="F685" s="324"/>
      <c r="G685" s="296"/>
      <c r="H685" s="297"/>
      <c r="I685" s="297"/>
      <c r="J685" s="294"/>
      <c r="K685" s="294"/>
      <c r="L685" s="294"/>
      <c r="M685" s="294"/>
      <c r="N685" s="297"/>
      <c r="O685" s="297"/>
      <c r="P685" s="1"/>
      <c r="Q685" s="16"/>
      <c r="R685" s="1"/>
      <c r="S685" s="294"/>
      <c r="T685" s="294"/>
      <c r="U685" s="294"/>
      <c r="V685" s="294"/>
      <c r="W685" s="294"/>
      <c r="X685" s="294"/>
      <c r="Y685" s="294"/>
      <c r="Z685" s="294"/>
      <c r="AA685" s="294"/>
      <c r="AB685" s="294"/>
      <c r="AC685" s="1">
        <f t="shared" si="5927"/>
        <v>0</v>
      </c>
      <c r="AD685" s="1">
        <f t="shared" si="5928"/>
        <v>0</v>
      </c>
      <c r="AE685" s="1">
        <f t="shared" si="5929"/>
        <v>0</v>
      </c>
      <c r="AF685" s="1">
        <f t="shared" si="5930"/>
        <v>0</v>
      </c>
      <c r="AG685" s="1">
        <f t="shared" si="5931"/>
        <v>0</v>
      </c>
      <c r="AH685" s="1">
        <f t="shared" si="5932"/>
        <v>0</v>
      </c>
      <c r="AI685" s="1">
        <f t="shared" si="5933"/>
        <v>0</v>
      </c>
      <c r="AJ685" s="1">
        <f t="shared" si="5934"/>
        <v>0</v>
      </c>
      <c r="AK685" s="1">
        <f t="shared" si="5935"/>
        <v>0</v>
      </c>
      <c r="AL685" s="1">
        <f t="shared" si="5936"/>
        <v>0</v>
      </c>
      <c r="AM685" s="1">
        <f t="shared" si="5937"/>
        <v>0</v>
      </c>
      <c r="AN685" s="1">
        <f t="shared" si="5938"/>
        <v>0</v>
      </c>
      <c r="AO685" s="294"/>
      <c r="AP685" s="294"/>
      <c r="AQ685" s="294"/>
      <c r="AR685" s="294"/>
      <c r="AS685" s="298">
        <f t="shared" si="5895"/>
        <v>0</v>
      </c>
      <c r="AT685" s="298">
        <f t="shared" si="5896"/>
        <v>0</v>
      </c>
      <c r="AU685" s="298">
        <f t="shared" si="5662"/>
        <v>0</v>
      </c>
      <c r="AV685" s="298">
        <f t="shared" si="5663"/>
        <v>0</v>
      </c>
      <c r="AW685" s="294"/>
      <c r="AX685" s="294"/>
      <c r="AY685" s="294"/>
      <c r="AZ685" s="294"/>
      <c r="BA685" s="294"/>
      <c r="BB685" s="294"/>
      <c r="BC685" s="294"/>
      <c r="BD685" s="294"/>
      <c r="BE685" s="294"/>
      <c r="BF685" s="294"/>
      <c r="BG685" s="294"/>
      <c r="BH685" s="294"/>
      <c r="BI685" s="294"/>
      <c r="BJ685" s="294"/>
      <c r="BK685" s="294"/>
      <c r="BL685" s="294"/>
      <c r="BM685" s="294"/>
      <c r="BN685" s="294"/>
      <c r="BO685" s="294"/>
      <c r="BP685" s="1"/>
      <c r="BQ685" s="294"/>
      <c r="BR685" s="17"/>
      <c r="BS685" s="1">
        <f t="shared" si="5664"/>
        <v>0</v>
      </c>
      <c r="BT685" s="17">
        <f t="shared" si="5939"/>
        <v>0</v>
      </c>
      <c r="BU685" s="294"/>
      <c r="BV685" s="294"/>
      <c r="BW685" s="294"/>
      <c r="BX685" s="294"/>
      <c r="BY685" s="294"/>
      <c r="BZ685" s="294"/>
      <c r="CA685" s="294"/>
      <c r="CB685" s="294"/>
      <c r="CC685" s="294"/>
      <c r="CD685" s="1"/>
      <c r="CE685" s="1"/>
      <c r="CF685" s="1"/>
      <c r="CG685" s="294"/>
      <c r="CH685" s="1"/>
      <c r="CI685" s="1"/>
      <c r="CJ685" s="1"/>
      <c r="CK685" s="383"/>
      <c r="CL685" s="383"/>
      <c r="CM685" s="383"/>
      <c r="CN685" s="1">
        <f t="shared" si="5666"/>
        <v>0</v>
      </c>
      <c r="CO685" s="1">
        <f t="shared" si="5667"/>
        <v>0</v>
      </c>
      <c r="CP685" s="20">
        <f t="shared" si="5668"/>
        <v>0</v>
      </c>
      <c r="CQ685" s="351"/>
      <c r="CR685" s="299">
        <f t="shared" ref="CR685:CR712" si="5941">+IF(SUM(AX685:BM685)&gt;0,1,0)</f>
        <v>0</v>
      </c>
      <c r="CS685" s="294"/>
      <c r="CT685" s="294"/>
      <c r="CU685" s="1"/>
      <c r="CV685" s="1"/>
      <c r="CW685" s="1"/>
      <c r="CX685" s="1"/>
      <c r="CY685" s="1"/>
      <c r="CZ685" s="294"/>
      <c r="DA685" s="17">
        <f t="shared" si="5940"/>
        <v>0</v>
      </c>
      <c r="DB685" s="359">
        <f t="shared" si="5671"/>
        <v>0</v>
      </c>
      <c r="DC685" s="359">
        <f t="shared" si="5672"/>
        <v>0</v>
      </c>
      <c r="DD685" s="294"/>
      <c r="DE685" s="294"/>
      <c r="DF685" s="294"/>
      <c r="DG685" s="294"/>
      <c r="DH685" s="294"/>
      <c r="DI685" s="294"/>
      <c r="DJ685" s="294"/>
      <c r="DK685" s="294"/>
      <c r="DL685" s="294"/>
      <c r="DM685" s="294"/>
      <c r="DN685" s="294"/>
      <c r="DO685" s="1"/>
      <c r="DP685" s="1"/>
      <c r="DQ685" s="17">
        <f t="shared" si="5778"/>
        <v>0</v>
      </c>
      <c r="DR685" s="17">
        <f t="shared" si="5674"/>
        <v>0</v>
      </c>
      <c r="DS685" s="17">
        <f t="shared" si="5675"/>
        <v>0</v>
      </c>
      <c r="DT685" s="17">
        <f t="shared" si="5676"/>
        <v>0</v>
      </c>
      <c r="DU685" s="17">
        <f t="shared" si="5677"/>
        <v>0</v>
      </c>
      <c r="DV685" s="17">
        <f t="shared" si="5678"/>
        <v>0</v>
      </c>
      <c r="DW685" s="1"/>
      <c r="DX685" s="1"/>
      <c r="DY685" s="20">
        <f t="shared" si="5679"/>
        <v>0</v>
      </c>
      <c r="DZ685" s="20">
        <f t="shared" si="5680"/>
        <v>0</v>
      </c>
      <c r="EA685" s="20">
        <f t="shared" si="5681"/>
        <v>0</v>
      </c>
      <c r="EB685" s="20">
        <f t="shared" si="5682"/>
        <v>0</v>
      </c>
      <c r="EC685" s="18">
        <f t="shared" si="5779"/>
        <v>0</v>
      </c>
      <c r="ED685" s="19">
        <f t="shared" ref="ED685:ED687" si="5942">+IF(EC685&lt;&gt;0,EC685*3,0)</f>
        <v>0</v>
      </c>
      <c r="EE685" s="19">
        <f t="shared" si="5780"/>
        <v>0</v>
      </c>
      <c r="EF685" s="1">
        <f t="shared" si="5781"/>
        <v>0</v>
      </c>
      <c r="EG685" s="18">
        <f t="shared" si="5782"/>
        <v>0</v>
      </c>
      <c r="EH685" s="341"/>
      <c r="EI685" s="294"/>
      <c r="EJ685" s="294"/>
      <c r="EK685" s="294"/>
      <c r="EL685" s="19"/>
      <c r="EM685" s="19"/>
      <c r="EN685" s="19"/>
      <c r="EO685" s="366"/>
      <c r="EP685" s="366"/>
      <c r="EQ685" s="374"/>
      <c r="ER685" s="374"/>
      <c r="ES685" s="374"/>
      <c r="ET685" s="374"/>
      <c r="EU685" s="18">
        <f t="shared" si="5688"/>
        <v>0</v>
      </c>
      <c r="EV685" s="18">
        <f t="shared" si="5689"/>
        <v>0</v>
      </c>
      <c r="EW685" s="341"/>
      <c r="EX685" s="341"/>
      <c r="EY685" s="341"/>
      <c r="EZ685" s="365">
        <f t="shared" si="5696"/>
        <v>0</v>
      </c>
      <c r="FA685" s="294"/>
      <c r="FB685" s="294"/>
      <c r="FC685" s="294"/>
      <c r="FD685" s="300"/>
      <c r="FE685" s="300"/>
      <c r="FF685" s="300"/>
      <c r="FG685" s="300"/>
      <c r="FH685" s="300"/>
      <c r="FI685" s="300"/>
      <c r="FJ685" s="300"/>
      <c r="FK685" s="294"/>
      <c r="FL685" s="294"/>
      <c r="FM685" s="294"/>
      <c r="FN685" s="294"/>
      <c r="FO685" s="294"/>
      <c r="FP685" s="20">
        <f t="shared" si="5697"/>
        <v>0</v>
      </c>
      <c r="FQ685" s="20">
        <f t="shared" si="5690"/>
        <v>0</v>
      </c>
      <c r="FR685" s="20">
        <f t="shared" si="5691"/>
        <v>0</v>
      </c>
      <c r="FS685" s="20">
        <f t="shared" si="5692"/>
        <v>0</v>
      </c>
      <c r="FT685" s="20">
        <f t="shared" si="5693"/>
        <v>0</v>
      </c>
      <c r="FU685" s="20">
        <f t="shared" si="5694"/>
        <v>0</v>
      </c>
      <c r="FV685" s="20">
        <f t="shared" si="5695"/>
        <v>0</v>
      </c>
      <c r="FW685" s="294"/>
    </row>
    <row r="686" spans="1:179" s="301" customFormat="1" ht="27.75" customHeight="1">
      <c r="A686" s="295"/>
      <c r="B686" s="296" t="s">
        <v>190</v>
      </c>
      <c r="C686" s="296" t="s">
        <v>27</v>
      </c>
      <c r="D686" s="296" t="s">
        <v>258</v>
      </c>
      <c r="E686" s="296" t="str">
        <f t="shared" ref="E686" si="5943">D686</f>
        <v>2LT10</v>
      </c>
      <c r="F686" s="296"/>
      <c r="G686" s="296">
        <v>6</v>
      </c>
      <c r="H686" s="297"/>
      <c r="I686" s="297"/>
      <c r="J686" s="294"/>
      <c r="K686" s="294">
        <v>4</v>
      </c>
      <c r="L686" s="294"/>
      <c r="M686" s="294"/>
      <c r="N686" s="297"/>
      <c r="O686" s="297"/>
      <c r="P686" s="1"/>
      <c r="Q686" s="16"/>
      <c r="R686" s="1"/>
      <c r="S686" s="294"/>
      <c r="T686" s="294"/>
      <c r="U686" s="294"/>
      <c r="V686" s="294"/>
      <c r="W686" s="294"/>
      <c r="X686" s="294"/>
      <c r="Y686" s="294"/>
      <c r="Z686" s="294"/>
      <c r="AA686" s="294"/>
      <c r="AB686" s="294"/>
      <c r="AC686" s="1">
        <f t="shared" si="5927"/>
        <v>0</v>
      </c>
      <c r="AD686" s="1">
        <f t="shared" si="5928"/>
        <v>0</v>
      </c>
      <c r="AE686" s="1">
        <f t="shared" si="5929"/>
        <v>0</v>
      </c>
      <c r="AF686" s="1">
        <f t="shared" si="5930"/>
        <v>0</v>
      </c>
      <c r="AG686" s="1">
        <f t="shared" si="5931"/>
        <v>0</v>
      </c>
      <c r="AH686" s="1">
        <f t="shared" si="5932"/>
        <v>0</v>
      </c>
      <c r="AI686" s="1">
        <f t="shared" si="5933"/>
        <v>0</v>
      </c>
      <c r="AJ686" s="1">
        <f t="shared" si="5934"/>
        <v>0</v>
      </c>
      <c r="AK686" s="1">
        <f t="shared" si="5935"/>
        <v>0</v>
      </c>
      <c r="AL686" s="1">
        <f t="shared" si="5936"/>
        <v>0</v>
      </c>
      <c r="AM686" s="1">
        <f t="shared" si="5937"/>
        <v>0</v>
      </c>
      <c r="AN686" s="1">
        <f t="shared" si="5938"/>
        <v>0</v>
      </c>
      <c r="AO686" s="294"/>
      <c r="AP686" s="294"/>
      <c r="AQ686" s="294"/>
      <c r="AR686" s="294">
        <f t="shared" ref="AR686:AR693" si="5944">G686</f>
        <v>6</v>
      </c>
      <c r="AS686" s="298">
        <f t="shared" si="5895"/>
        <v>0</v>
      </c>
      <c r="AT686" s="298">
        <f t="shared" si="5896"/>
        <v>0</v>
      </c>
      <c r="AU686" s="298">
        <f t="shared" si="5662"/>
        <v>0</v>
      </c>
      <c r="AV686" s="298">
        <f t="shared" si="5663"/>
        <v>1</v>
      </c>
      <c r="AW686" s="294"/>
      <c r="AX686" s="294"/>
      <c r="AY686" s="294"/>
      <c r="AZ686" s="294"/>
      <c r="BA686" s="294"/>
      <c r="BB686" s="294"/>
      <c r="BC686" s="294"/>
      <c r="BD686" s="294"/>
      <c r="BE686" s="294"/>
      <c r="BF686" s="294"/>
      <c r="BG686" s="294"/>
      <c r="BH686" s="294"/>
      <c r="BI686" s="294"/>
      <c r="BJ686" s="294"/>
      <c r="BK686" s="294"/>
      <c r="BL686" s="294"/>
      <c r="BM686" s="294"/>
      <c r="BN686" s="294"/>
      <c r="BO686" s="294"/>
      <c r="BP686" s="1"/>
      <c r="BQ686" s="294"/>
      <c r="BR686" s="17">
        <v>1</v>
      </c>
      <c r="BS686" s="1">
        <f t="shared" si="5664"/>
        <v>0</v>
      </c>
      <c r="BT686" s="17">
        <f t="shared" si="5939"/>
        <v>0</v>
      </c>
      <c r="BU686" s="294"/>
      <c r="BV686" s="294">
        <v>1</v>
      </c>
      <c r="BW686" s="294"/>
      <c r="BX686" s="294"/>
      <c r="BY686" s="294"/>
      <c r="BZ686" s="294"/>
      <c r="CA686" s="294"/>
      <c r="CB686" s="294"/>
      <c r="CC686" s="294"/>
      <c r="CD686" s="1"/>
      <c r="CE686" s="1"/>
      <c r="CF686" s="1"/>
      <c r="CG686" s="294"/>
      <c r="CH686" s="1"/>
      <c r="CI686" s="1"/>
      <c r="CJ686" s="1"/>
      <c r="CK686" s="383"/>
      <c r="CL686" s="383"/>
      <c r="CM686" s="383"/>
      <c r="CN686" s="1">
        <f t="shared" si="5666"/>
        <v>0</v>
      </c>
      <c r="CO686" s="1">
        <f t="shared" si="5667"/>
        <v>0</v>
      </c>
      <c r="CP686" s="20">
        <f t="shared" si="5668"/>
        <v>0</v>
      </c>
      <c r="CQ686" s="351"/>
      <c r="CR686" s="299">
        <f t="shared" si="5941"/>
        <v>0</v>
      </c>
      <c r="CS686" s="294"/>
      <c r="CT686" s="294"/>
      <c r="CU686" s="1"/>
      <c r="CV686" s="1"/>
      <c r="CW686" s="1"/>
      <c r="CX686" s="1"/>
      <c r="CY686" s="1"/>
      <c r="CZ686" s="294"/>
      <c r="DA686" s="17">
        <f t="shared" si="5940"/>
        <v>0</v>
      </c>
      <c r="DB686" s="359">
        <f t="shared" si="5671"/>
        <v>0</v>
      </c>
      <c r="DC686" s="359">
        <f t="shared" si="5672"/>
        <v>0</v>
      </c>
      <c r="DD686" s="294"/>
      <c r="DE686" s="294"/>
      <c r="DF686" s="294"/>
      <c r="DG686" s="294"/>
      <c r="DH686" s="294"/>
      <c r="DI686" s="294"/>
      <c r="DJ686" s="294"/>
      <c r="DK686" s="294"/>
      <c r="DL686" s="294"/>
      <c r="DM686" s="294"/>
      <c r="DN686" s="294"/>
      <c r="DO686" s="1"/>
      <c r="DP686" s="1"/>
      <c r="DQ686" s="17">
        <f t="shared" si="5778"/>
        <v>0</v>
      </c>
      <c r="DR686" s="17">
        <f t="shared" si="5674"/>
        <v>0</v>
      </c>
      <c r="DS686" s="17">
        <f t="shared" si="5675"/>
        <v>0</v>
      </c>
      <c r="DT686" s="17">
        <f t="shared" si="5676"/>
        <v>0</v>
      </c>
      <c r="DU686" s="17">
        <f t="shared" si="5677"/>
        <v>0</v>
      </c>
      <c r="DV686" s="17">
        <f t="shared" si="5678"/>
        <v>0</v>
      </c>
      <c r="DW686" s="1"/>
      <c r="DX686" s="1"/>
      <c r="DY686" s="20">
        <f t="shared" si="5679"/>
        <v>0</v>
      </c>
      <c r="DZ686" s="20">
        <f t="shared" si="5680"/>
        <v>0</v>
      </c>
      <c r="EA686" s="20">
        <f t="shared" si="5681"/>
        <v>0</v>
      </c>
      <c r="EB686" s="20">
        <f t="shared" si="5682"/>
        <v>0</v>
      </c>
      <c r="EC686" s="18">
        <f t="shared" si="5779"/>
        <v>0</v>
      </c>
      <c r="ED686" s="19">
        <f t="shared" si="5942"/>
        <v>0</v>
      </c>
      <c r="EE686" s="19">
        <f t="shared" si="5780"/>
        <v>0</v>
      </c>
      <c r="EF686" s="1">
        <f t="shared" si="5781"/>
        <v>0</v>
      </c>
      <c r="EG686" s="18">
        <f t="shared" si="5782"/>
        <v>0</v>
      </c>
      <c r="EH686" s="341"/>
      <c r="EI686" s="294"/>
      <c r="EJ686" s="294"/>
      <c r="EK686" s="294"/>
      <c r="EL686" s="19"/>
      <c r="EM686" s="19"/>
      <c r="EN686" s="19"/>
      <c r="EO686" s="366"/>
      <c r="EP686" s="366"/>
      <c r="EQ686" s="374"/>
      <c r="ER686" s="374"/>
      <c r="ES686" s="374"/>
      <c r="ET686" s="374"/>
      <c r="EU686" s="18">
        <f t="shared" si="5688"/>
        <v>0</v>
      </c>
      <c r="EV686" s="18">
        <f t="shared" si="5689"/>
        <v>0</v>
      </c>
      <c r="EW686" s="341">
        <v>1</v>
      </c>
      <c r="EX686" s="341">
        <v>1</v>
      </c>
      <c r="EY686" s="341"/>
      <c r="EZ686" s="365">
        <f t="shared" si="5696"/>
        <v>0</v>
      </c>
      <c r="FA686" s="294"/>
      <c r="FB686" s="294"/>
      <c r="FC686" s="294"/>
      <c r="FD686" s="300"/>
      <c r="FE686" s="300"/>
      <c r="FF686" s="300"/>
      <c r="FG686" s="300"/>
      <c r="FH686" s="300"/>
      <c r="FI686" s="300"/>
      <c r="FJ686" s="300"/>
      <c r="FK686" s="294"/>
      <c r="FL686" s="294"/>
      <c r="FM686" s="294"/>
      <c r="FN686" s="294"/>
      <c r="FO686" s="294"/>
      <c r="FP686" s="20">
        <f t="shared" si="5697"/>
        <v>0</v>
      </c>
      <c r="FQ686" s="20">
        <f t="shared" si="5690"/>
        <v>0</v>
      </c>
      <c r="FR686" s="20">
        <f t="shared" si="5691"/>
        <v>0</v>
      </c>
      <c r="FS686" s="20">
        <f t="shared" si="5692"/>
        <v>0</v>
      </c>
      <c r="FT686" s="20">
        <f t="shared" si="5693"/>
        <v>0</v>
      </c>
      <c r="FU686" s="20">
        <f t="shared" si="5694"/>
        <v>0</v>
      </c>
      <c r="FV686" s="20">
        <f t="shared" si="5695"/>
        <v>0</v>
      </c>
      <c r="FW686" s="294"/>
    </row>
    <row r="687" spans="1:179" s="301" customFormat="1" ht="27.75" customHeight="1">
      <c r="A687" s="295"/>
      <c r="B687" s="296">
        <v>1</v>
      </c>
      <c r="C687" s="296">
        <f t="shared" ref="C687:C692" si="5945">B687</f>
        <v>1</v>
      </c>
      <c r="D687" s="296" t="s">
        <v>201</v>
      </c>
      <c r="E687" s="296" t="s">
        <v>187</v>
      </c>
      <c r="F687" s="296">
        <v>15</v>
      </c>
      <c r="G687" s="296">
        <f>F687</f>
        <v>15</v>
      </c>
      <c r="H687" s="297"/>
      <c r="I687" s="297"/>
      <c r="J687" s="294"/>
      <c r="K687" s="294"/>
      <c r="L687" s="294"/>
      <c r="M687" s="294"/>
      <c r="N687" s="297"/>
      <c r="O687" s="297"/>
      <c r="P687" s="1"/>
      <c r="Q687" s="16"/>
      <c r="R687" s="1"/>
      <c r="S687" s="294"/>
      <c r="T687" s="294"/>
      <c r="U687" s="294"/>
      <c r="V687" s="294"/>
      <c r="W687" s="294"/>
      <c r="X687" s="294"/>
      <c r="Y687" s="294"/>
      <c r="Z687" s="294"/>
      <c r="AA687" s="294"/>
      <c r="AB687" s="294"/>
      <c r="AC687" s="1">
        <f t="shared" si="5927"/>
        <v>0</v>
      </c>
      <c r="AD687" s="1">
        <f t="shared" si="5928"/>
        <v>0</v>
      </c>
      <c r="AE687" s="1">
        <f t="shared" si="5929"/>
        <v>0</v>
      </c>
      <c r="AF687" s="1">
        <f t="shared" si="5930"/>
        <v>0</v>
      </c>
      <c r="AG687" s="1">
        <f t="shared" si="5931"/>
        <v>0</v>
      </c>
      <c r="AH687" s="1">
        <f t="shared" si="5932"/>
        <v>0</v>
      </c>
      <c r="AI687" s="1">
        <f t="shared" si="5933"/>
        <v>0</v>
      </c>
      <c r="AJ687" s="1">
        <f t="shared" si="5934"/>
        <v>0</v>
      </c>
      <c r="AK687" s="1">
        <f t="shared" si="5935"/>
        <v>0</v>
      </c>
      <c r="AL687" s="1">
        <f t="shared" si="5936"/>
        <v>0</v>
      </c>
      <c r="AM687" s="1">
        <f t="shared" si="5937"/>
        <v>0</v>
      </c>
      <c r="AN687" s="1">
        <f t="shared" si="5938"/>
        <v>0</v>
      </c>
      <c r="AO687" s="294"/>
      <c r="AP687" s="294"/>
      <c r="AQ687" s="294"/>
      <c r="AR687" s="294">
        <f t="shared" si="5944"/>
        <v>15</v>
      </c>
      <c r="AS687" s="298">
        <f t="shared" si="5895"/>
        <v>0</v>
      </c>
      <c r="AT687" s="298">
        <f t="shared" si="5896"/>
        <v>0</v>
      </c>
      <c r="AU687" s="298">
        <f t="shared" si="5662"/>
        <v>0</v>
      </c>
      <c r="AV687" s="298">
        <f t="shared" si="5663"/>
        <v>1</v>
      </c>
      <c r="AW687" s="294"/>
      <c r="AX687" s="294"/>
      <c r="AY687" s="294"/>
      <c r="AZ687" s="294"/>
      <c r="BA687" s="294"/>
      <c r="BB687" s="294"/>
      <c r="BC687" s="294"/>
      <c r="BD687" s="294"/>
      <c r="BE687" s="294"/>
      <c r="BF687" s="294"/>
      <c r="BG687" s="294"/>
      <c r="BH687" s="294"/>
      <c r="BI687" s="294"/>
      <c r="BJ687" s="294"/>
      <c r="BK687" s="294"/>
      <c r="BL687" s="294"/>
      <c r="BM687" s="294"/>
      <c r="BN687" s="294"/>
      <c r="BO687" s="294"/>
      <c r="BP687" s="1"/>
      <c r="BQ687" s="294"/>
      <c r="BR687" s="17">
        <v>2</v>
      </c>
      <c r="BS687" s="1">
        <f t="shared" si="5664"/>
        <v>0</v>
      </c>
      <c r="BT687" s="17">
        <f t="shared" si="5939"/>
        <v>0</v>
      </c>
      <c r="BU687" s="294"/>
      <c r="BV687" s="294">
        <v>1</v>
      </c>
      <c r="BW687" s="294"/>
      <c r="BX687" s="294"/>
      <c r="BY687" s="294"/>
      <c r="BZ687" s="294"/>
      <c r="CA687" s="294"/>
      <c r="CB687" s="294"/>
      <c r="CC687" s="294"/>
      <c r="CD687" s="1"/>
      <c r="CE687" s="1"/>
      <c r="CF687" s="1"/>
      <c r="CG687" s="294"/>
      <c r="CH687" s="1"/>
      <c r="CI687" s="1"/>
      <c r="CJ687" s="1"/>
      <c r="CK687" s="383"/>
      <c r="CL687" s="383"/>
      <c r="CM687" s="383"/>
      <c r="CN687" s="1">
        <f t="shared" si="5666"/>
        <v>0</v>
      </c>
      <c r="CO687" s="1">
        <f t="shared" si="5667"/>
        <v>0</v>
      </c>
      <c r="CP687" s="20">
        <f t="shared" si="5668"/>
        <v>0</v>
      </c>
      <c r="CQ687" s="351"/>
      <c r="CR687" s="299">
        <f t="shared" si="5941"/>
        <v>0</v>
      </c>
      <c r="CS687" s="294"/>
      <c r="CT687" s="294"/>
      <c r="CU687" s="1"/>
      <c r="CV687" s="1"/>
      <c r="CW687" s="1"/>
      <c r="CX687" s="1"/>
      <c r="CY687" s="1"/>
      <c r="CZ687" s="294"/>
      <c r="DA687" s="17">
        <f t="shared" si="5940"/>
        <v>0</v>
      </c>
      <c r="DB687" s="359">
        <f t="shared" si="5671"/>
        <v>0</v>
      </c>
      <c r="DC687" s="359">
        <f t="shared" si="5672"/>
        <v>0</v>
      </c>
      <c r="DD687" s="294"/>
      <c r="DE687" s="294"/>
      <c r="DF687" s="294"/>
      <c r="DG687" s="294"/>
      <c r="DH687" s="294"/>
      <c r="DI687" s="294"/>
      <c r="DJ687" s="294"/>
      <c r="DK687" s="294"/>
      <c r="DL687" s="294"/>
      <c r="DM687" s="294"/>
      <c r="DN687" s="294"/>
      <c r="DO687" s="1"/>
      <c r="DP687" s="1"/>
      <c r="DQ687" s="17">
        <f t="shared" si="5778"/>
        <v>0</v>
      </c>
      <c r="DR687" s="17">
        <f t="shared" si="5674"/>
        <v>0</v>
      </c>
      <c r="DS687" s="17">
        <f t="shared" si="5675"/>
        <v>0</v>
      </c>
      <c r="DT687" s="17">
        <f t="shared" si="5676"/>
        <v>0</v>
      </c>
      <c r="DU687" s="17">
        <f t="shared" si="5677"/>
        <v>0</v>
      </c>
      <c r="DV687" s="17">
        <f t="shared" si="5678"/>
        <v>0</v>
      </c>
      <c r="DW687" s="1"/>
      <c r="DX687" s="1"/>
      <c r="DY687" s="20">
        <f t="shared" si="5679"/>
        <v>0</v>
      </c>
      <c r="DZ687" s="20">
        <f t="shared" si="5680"/>
        <v>0</v>
      </c>
      <c r="EA687" s="20">
        <f t="shared" si="5681"/>
        <v>0</v>
      </c>
      <c r="EB687" s="20">
        <f t="shared" si="5682"/>
        <v>0</v>
      </c>
      <c r="EC687" s="18">
        <f t="shared" si="5779"/>
        <v>0</v>
      </c>
      <c r="ED687" s="19">
        <f t="shared" si="5942"/>
        <v>0</v>
      </c>
      <c r="EE687" s="19">
        <f t="shared" si="5780"/>
        <v>0</v>
      </c>
      <c r="EF687" s="1">
        <f t="shared" si="5781"/>
        <v>0</v>
      </c>
      <c r="EG687" s="18">
        <f t="shared" si="5782"/>
        <v>0</v>
      </c>
      <c r="EH687" s="341"/>
      <c r="EI687" s="294"/>
      <c r="EJ687" s="294"/>
      <c r="EK687" s="294"/>
      <c r="EL687" s="19"/>
      <c r="EM687" s="19"/>
      <c r="EN687" s="19"/>
      <c r="EO687" s="366"/>
      <c r="EP687" s="366"/>
      <c r="EQ687" s="374"/>
      <c r="ER687" s="374"/>
      <c r="ES687" s="374"/>
      <c r="ET687" s="374"/>
      <c r="EU687" s="18">
        <f t="shared" si="5688"/>
        <v>0</v>
      </c>
      <c r="EV687" s="18">
        <f t="shared" si="5689"/>
        <v>0</v>
      </c>
      <c r="EW687" s="341">
        <v>2</v>
      </c>
      <c r="EX687" s="341">
        <v>2</v>
      </c>
      <c r="EY687" s="341"/>
      <c r="EZ687" s="365">
        <f t="shared" si="5696"/>
        <v>0</v>
      </c>
      <c r="FA687" s="294"/>
      <c r="FB687" s="294"/>
      <c r="FC687" s="294"/>
      <c r="FD687" s="300"/>
      <c r="FE687" s="300"/>
      <c r="FF687" s="300"/>
      <c r="FG687" s="300"/>
      <c r="FH687" s="300"/>
      <c r="FI687" s="300"/>
      <c r="FJ687" s="300"/>
      <c r="FK687" s="294"/>
      <c r="FL687" s="294"/>
      <c r="FM687" s="294"/>
      <c r="FN687" s="294">
        <f t="shared" ref="FN687:FN693" si="5946">F687</f>
        <v>15</v>
      </c>
      <c r="FO687" s="294"/>
      <c r="FP687" s="20">
        <f t="shared" si="5697"/>
        <v>0</v>
      </c>
      <c r="FQ687" s="20">
        <f t="shared" si="5690"/>
        <v>0</v>
      </c>
      <c r="FR687" s="20">
        <f t="shared" si="5691"/>
        <v>0</v>
      </c>
      <c r="FS687" s="20">
        <f t="shared" si="5692"/>
        <v>0</v>
      </c>
      <c r="FT687" s="20">
        <f t="shared" si="5693"/>
        <v>0</v>
      </c>
      <c r="FU687" s="20">
        <f t="shared" si="5694"/>
        <v>0</v>
      </c>
      <c r="FV687" s="20">
        <f t="shared" si="5695"/>
        <v>0</v>
      </c>
      <c r="FW687" s="294"/>
    </row>
    <row r="688" spans="1:179" s="301" customFormat="1" ht="27.75" customHeight="1">
      <c r="A688" s="295"/>
      <c r="B688" s="296" t="s">
        <v>584</v>
      </c>
      <c r="C688" s="296" t="str">
        <f t="shared" si="5945"/>
        <v>2B</v>
      </c>
      <c r="D688" s="296" t="s">
        <v>24</v>
      </c>
      <c r="E688" s="296" t="s">
        <v>44</v>
      </c>
      <c r="F688" s="296">
        <v>30</v>
      </c>
      <c r="G688" s="296">
        <f>F688</f>
        <v>30</v>
      </c>
      <c r="H688" s="297"/>
      <c r="I688" s="297"/>
      <c r="J688" s="294"/>
      <c r="K688" s="294"/>
      <c r="L688" s="294"/>
      <c r="M688" s="294"/>
      <c r="N688" s="297"/>
      <c r="O688" s="297"/>
      <c r="P688" s="1"/>
      <c r="Q688" s="16"/>
      <c r="R688" s="1"/>
      <c r="S688" s="294"/>
      <c r="T688" s="294"/>
      <c r="U688" s="294"/>
      <c r="V688" s="294"/>
      <c r="W688" s="294"/>
      <c r="X688" s="294"/>
      <c r="Y688" s="294"/>
      <c r="Z688" s="294">
        <v>1</v>
      </c>
      <c r="AA688" s="294"/>
      <c r="AB688" s="294"/>
      <c r="AC688" s="1">
        <f t="shared" ref="AC688" si="5947">+IF(S688=1,1,0)+IF(T688=1,1,0)</f>
        <v>0</v>
      </c>
      <c r="AD688" s="1">
        <f t="shared" ref="AD688" si="5948">+IF(U688=1,1,0)+IF(V688=1,1,0)</f>
        <v>0</v>
      </c>
      <c r="AE688" s="1">
        <f t="shared" ref="AE688" si="5949">+IF(W688=1,1,0)+IF(X688=1,1,0)</f>
        <v>0</v>
      </c>
      <c r="AF688" s="1">
        <f t="shared" ref="AF688" si="5950">+IF(Y688=1,1,0)+IF(Z688=1,1,0)</f>
        <v>1</v>
      </c>
      <c r="AG688" s="1">
        <f t="shared" ref="AG688" si="5951">+IF(AA688=1,1,0)</f>
        <v>0</v>
      </c>
      <c r="AH688" s="1">
        <f t="shared" ref="AH688" si="5952">+IF(AB688=1,1,0)</f>
        <v>0</v>
      </c>
      <c r="AI688" s="1">
        <f t="shared" ref="AI688" si="5953">+IF(S688=2,1,0)+IF(T688=2,1,0)</f>
        <v>0</v>
      </c>
      <c r="AJ688" s="1">
        <f t="shared" ref="AJ688" si="5954">+IF(U688=2,1,0)+IF(V688=2,1,0)</f>
        <v>0</v>
      </c>
      <c r="AK688" s="1">
        <f t="shared" ref="AK688" si="5955">+IF(X688=2,1,0)+IF(W688=2,1,0)</f>
        <v>0</v>
      </c>
      <c r="AL688" s="1">
        <f t="shared" ref="AL688" si="5956">+IF(Y688=2,1,0)+IF(Z688=2,1,0)</f>
        <v>0</v>
      </c>
      <c r="AM688" s="1">
        <f t="shared" ref="AM688" si="5957">+IF(AA688=2,1,0)</f>
        <v>0</v>
      </c>
      <c r="AN688" s="1">
        <f t="shared" ref="AN688" si="5958">+IF(AB688=2,1,0)</f>
        <v>0</v>
      </c>
      <c r="AO688" s="294"/>
      <c r="AP688" s="294"/>
      <c r="AQ688" s="294"/>
      <c r="AR688" s="294">
        <f t="shared" si="5944"/>
        <v>30</v>
      </c>
      <c r="AS688" s="298">
        <f t="shared" si="5895"/>
        <v>0</v>
      </c>
      <c r="AT688" s="298">
        <f t="shared" si="5896"/>
        <v>0</v>
      </c>
      <c r="AU688" s="298">
        <f t="shared" si="5662"/>
        <v>0</v>
      </c>
      <c r="AV688" s="298">
        <f t="shared" si="5663"/>
        <v>1</v>
      </c>
      <c r="AW688" s="294"/>
      <c r="AX688" s="294"/>
      <c r="AY688" s="294"/>
      <c r="AZ688" s="294"/>
      <c r="BA688" s="294"/>
      <c r="BB688" s="294"/>
      <c r="BC688" s="294"/>
      <c r="BD688" s="294"/>
      <c r="BE688" s="294"/>
      <c r="BF688" s="294"/>
      <c r="BG688" s="294"/>
      <c r="BH688" s="294"/>
      <c r="BI688" s="294"/>
      <c r="BJ688" s="294">
        <v>1</v>
      </c>
      <c r="BK688" s="294"/>
      <c r="BL688" s="294"/>
      <c r="BM688" s="294"/>
      <c r="BN688" s="294">
        <v>1</v>
      </c>
      <c r="BO688" s="294"/>
      <c r="BP688" s="1"/>
      <c r="BQ688" s="294"/>
      <c r="BR688" s="17">
        <v>2</v>
      </c>
      <c r="BS688" s="1">
        <f t="shared" si="5664"/>
        <v>0</v>
      </c>
      <c r="BT688" s="17">
        <f t="shared" ref="BT688" si="5959">+BS688*2</f>
        <v>0</v>
      </c>
      <c r="BU688" s="294"/>
      <c r="BV688" s="294">
        <v>1</v>
      </c>
      <c r="BW688" s="294">
        <v>1</v>
      </c>
      <c r="BX688" s="294">
        <v>1</v>
      </c>
      <c r="BY688" s="294"/>
      <c r="BZ688" s="294">
        <v>1</v>
      </c>
      <c r="CA688" s="294"/>
      <c r="CB688" s="294"/>
      <c r="CC688" s="294"/>
      <c r="CD688" s="1"/>
      <c r="CE688" s="1">
        <v>1</v>
      </c>
      <c r="CF688" s="1"/>
      <c r="CG688" s="294"/>
      <c r="CH688" s="1"/>
      <c r="CI688" s="1"/>
      <c r="CJ688" s="1"/>
      <c r="CK688" s="383"/>
      <c r="CL688" s="383"/>
      <c r="CM688" s="383"/>
      <c r="CN688" s="1">
        <f t="shared" si="5666"/>
        <v>2</v>
      </c>
      <c r="CO688" s="1">
        <f t="shared" si="5667"/>
        <v>2</v>
      </c>
      <c r="CP688" s="20">
        <f t="shared" si="5668"/>
        <v>3</v>
      </c>
      <c r="CQ688" s="351"/>
      <c r="CR688" s="299">
        <f t="shared" si="5941"/>
        <v>1</v>
      </c>
      <c r="CS688" s="294"/>
      <c r="CT688" s="294"/>
      <c r="CU688" s="1"/>
      <c r="CV688" s="1"/>
      <c r="CW688" s="1">
        <v>1</v>
      </c>
      <c r="CX688" s="1"/>
      <c r="CY688" s="1"/>
      <c r="CZ688" s="294">
        <v>4</v>
      </c>
      <c r="DA688" s="17">
        <f t="shared" ref="DA688" si="5960">+CY688</f>
        <v>0</v>
      </c>
      <c r="DB688" s="359">
        <f t="shared" si="5671"/>
        <v>4</v>
      </c>
      <c r="DC688" s="359">
        <f t="shared" si="5672"/>
        <v>1</v>
      </c>
      <c r="DD688" s="294"/>
      <c r="DE688" s="294">
        <v>3</v>
      </c>
      <c r="DF688" s="294"/>
      <c r="DG688" s="294"/>
      <c r="DH688" s="294"/>
      <c r="DI688" s="294"/>
      <c r="DJ688" s="294"/>
      <c r="DK688" s="294"/>
      <c r="DL688" s="294"/>
      <c r="DM688" s="294"/>
      <c r="DN688" s="294"/>
      <c r="DO688" s="1"/>
      <c r="DP688" s="1"/>
      <c r="DQ688" s="17">
        <f t="shared" si="5778"/>
        <v>0</v>
      </c>
      <c r="DR688" s="17">
        <f t="shared" si="5674"/>
        <v>0</v>
      </c>
      <c r="DS688" s="17">
        <f t="shared" si="5675"/>
        <v>0</v>
      </c>
      <c r="DT688" s="17">
        <f t="shared" si="5676"/>
        <v>1</v>
      </c>
      <c r="DU688" s="17">
        <f t="shared" si="5677"/>
        <v>0</v>
      </c>
      <c r="DV688" s="17">
        <f t="shared" si="5678"/>
        <v>0</v>
      </c>
      <c r="DW688" s="1"/>
      <c r="DX688" s="1"/>
      <c r="DY688" s="20">
        <f t="shared" si="5679"/>
        <v>0</v>
      </c>
      <c r="DZ688" s="20">
        <f t="shared" si="5680"/>
        <v>0</v>
      </c>
      <c r="EA688" s="20">
        <f t="shared" si="5681"/>
        <v>0</v>
      </c>
      <c r="EB688" s="20">
        <f t="shared" si="5682"/>
        <v>0</v>
      </c>
      <c r="EC688" s="18">
        <f t="shared" si="5779"/>
        <v>0</v>
      </c>
      <c r="ED688" s="19">
        <f t="shared" ref="ED688" si="5961">+IF(EC688&lt;&gt;0,EC688*3,0)</f>
        <v>0</v>
      </c>
      <c r="EE688" s="19">
        <f t="shared" si="5780"/>
        <v>0</v>
      </c>
      <c r="EF688" s="1">
        <f t="shared" si="5781"/>
        <v>0</v>
      </c>
      <c r="EG688" s="18">
        <f t="shared" si="5782"/>
        <v>2</v>
      </c>
      <c r="EH688" s="341"/>
      <c r="EI688" s="294"/>
      <c r="EJ688" s="294">
        <v>5.5</v>
      </c>
      <c r="EK688" s="294"/>
      <c r="EL688" s="19">
        <v>1</v>
      </c>
      <c r="EM688" s="19"/>
      <c r="EN688" s="19"/>
      <c r="EO688" s="366"/>
      <c r="EP688" s="366"/>
      <c r="EQ688" s="374"/>
      <c r="ER688" s="374"/>
      <c r="ES688" s="374"/>
      <c r="ET688" s="374"/>
      <c r="EU688" s="18">
        <f t="shared" si="5688"/>
        <v>6</v>
      </c>
      <c r="EV688" s="18">
        <f t="shared" si="5689"/>
        <v>6</v>
      </c>
      <c r="EW688" s="341">
        <v>2</v>
      </c>
      <c r="EX688" s="341">
        <v>2</v>
      </c>
      <c r="EY688" s="341">
        <v>5</v>
      </c>
      <c r="EZ688" s="365">
        <f t="shared" si="5696"/>
        <v>0.5</v>
      </c>
      <c r="FA688" s="294">
        <v>1</v>
      </c>
      <c r="FB688" s="294"/>
      <c r="FC688" s="294"/>
      <c r="FD688" s="300"/>
      <c r="FE688" s="300"/>
      <c r="FF688" s="300"/>
      <c r="FG688" s="300"/>
      <c r="FH688" s="300"/>
      <c r="FI688" s="300"/>
      <c r="FJ688" s="300"/>
      <c r="FK688" s="294"/>
      <c r="FL688" s="294"/>
      <c r="FM688" s="294"/>
      <c r="FN688" s="294">
        <f t="shared" si="5946"/>
        <v>30</v>
      </c>
      <c r="FO688" s="294"/>
      <c r="FP688" s="20">
        <f t="shared" si="5697"/>
        <v>0</v>
      </c>
      <c r="FQ688" s="20">
        <f t="shared" si="5690"/>
        <v>3</v>
      </c>
      <c r="FR688" s="20">
        <f t="shared" si="5691"/>
        <v>0</v>
      </c>
      <c r="FS688" s="20">
        <f t="shared" si="5692"/>
        <v>0</v>
      </c>
      <c r="FT688" s="20">
        <f t="shared" si="5693"/>
        <v>0</v>
      </c>
      <c r="FU688" s="20">
        <f t="shared" si="5694"/>
        <v>0</v>
      </c>
      <c r="FV688" s="20">
        <f t="shared" si="5695"/>
        <v>0</v>
      </c>
      <c r="FW688" s="294"/>
    </row>
    <row r="689" spans="1:179" s="301" customFormat="1" ht="27.75" customHeight="1">
      <c r="A689" s="295"/>
      <c r="B689" s="296" t="s">
        <v>585</v>
      </c>
      <c r="C689" s="296" t="str">
        <f t="shared" si="5945"/>
        <v>3B</v>
      </c>
      <c r="D689" s="296" t="s">
        <v>24</v>
      </c>
      <c r="E689" s="296" t="s">
        <v>44</v>
      </c>
      <c r="F689" s="296">
        <v>36</v>
      </c>
      <c r="G689" s="296">
        <v>32</v>
      </c>
      <c r="H689" s="297"/>
      <c r="I689" s="297"/>
      <c r="J689" s="294"/>
      <c r="K689" s="294"/>
      <c r="L689" s="294"/>
      <c r="M689" s="294"/>
      <c r="N689" s="297"/>
      <c r="O689" s="297"/>
      <c r="P689" s="1"/>
      <c r="Q689" s="16"/>
      <c r="R689" s="1"/>
      <c r="S689" s="294"/>
      <c r="T689" s="294"/>
      <c r="U689" s="294"/>
      <c r="V689" s="294"/>
      <c r="W689" s="294"/>
      <c r="X689" s="294"/>
      <c r="Y689" s="294">
        <v>1</v>
      </c>
      <c r="Z689" s="294"/>
      <c r="AA689" s="294"/>
      <c r="AB689" s="294"/>
      <c r="AC689" s="1">
        <f t="shared" ref="AC689" si="5962">+IF(S689=1,1,0)+IF(T689=1,1,0)</f>
        <v>0</v>
      </c>
      <c r="AD689" s="1">
        <f t="shared" ref="AD689" si="5963">+IF(U689=1,1,0)+IF(V689=1,1,0)</f>
        <v>0</v>
      </c>
      <c r="AE689" s="1">
        <f t="shared" ref="AE689" si="5964">+IF(W689=1,1,0)+IF(X689=1,1,0)</f>
        <v>0</v>
      </c>
      <c r="AF689" s="1">
        <f t="shared" ref="AF689" si="5965">+IF(Y689=1,1,0)+IF(Z689=1,1,0)</f>
        <v>1</v>
      </c>
      <c r="AG689" s="1">
        <f t="shared" ref="AG689" si="5966">+IF(AA689=1,1,0)</f>
        <v>0</v>
      </c>
      <c r="AH689" s="1">
        <f t="shared" ref="AH689" si="5967">+IF(AB689=1,1,0)</f>
        <v>0</v>
      </c>
      <c r="AI689" s="1">
        <f t="shared" ref="AI689" si="5968">+IF(S689=2,1,0)+IF(T689=2,1,0)</f>
        <v>0</v>
      </c>
      <c r="AJ689" s="1">
        <f t="shared" ref="AJ689" si="5969">+IF(U689=2,1,0)+IF(V689=2,1,0)</f>
        <v>0</v>
      </c>
      <c r="AK689" s="1">
        <f t="shared" ref="AK689" si="5970">+IF(X689=2,1,0)+IF(W689=2,1,0)</f>
        <v>0</v>
      </c>
      <c r="AL689" s="1">
        <f t="shared" ref="AL689" si="5971">+IF(Y689=2,1,0)+IF(Z689=2,1,0)</f>
        <v>0</v>
      </c>
      <c r="AM689" s="1">
        <f t="shared" ref="AM689" si="5972">+IF(AA689=2,1,0)</f>
        <v>0</v>
      </c>
      <c r="AN689" s="1">
        <f t="shared" ref="AN689" si="5973">+IF(AB689=2,1,0)</f>
        <v>0</v>
      </c>
      <c r="AO689" s="294"/>
      <c r="AP689" s="294"/>
      <c r="AQ689" s="294"/>
      <c r="AR689" s="294">
        <f t="shared" si="5944"/>
        <v>32</v>
      </c>
      <c r="AS689" s="298">
        <f t="shared" si="5895"/>
        <v>0</v>
      </c>
      <c r="AT689" s="298">
        <f t="shared" si="5896"/>
        <v>0</v>
      </c>
      <c r="AU689" s="298">
        <f t="shared" si="5662"/>
        <v>0</v>
      </c>
      <c r="AV689" s="298">
        <f t="shared" si="5663"/>
        <v>1</v>
      </c>
      <c r="AW689" s="294"/>
      <c r="AX689" s="294"/>
      <c r="AY689" s="294"/>
      <c r="AZ689" s="294"/>
      <c r="BA689" s="294"/>
      <c r="BB689" s="294"/>
      <c r="BC689" s="294"/>
      <c r="BD689" s="294"/>
      <c r="BE689" s="294"/>
      <c r="BF689" s="294"/>
      <c r="BG689" s="294"/>
      <c r="BH689" s="294"/>
      <c r="BI689" s="294"/>
      <c r="BJ689" s="294">
        <v>1</v>
      </c>
      <c r="BK689" s="294"/>
      <c r="BL689" s="294"/>
      <c r="BM689" s="294"/>
      <c r="BN689" s="294"/>
      <c r="BO689" s="294"/>
      <c r="BP689" s="1"/>
      <c r="BQ689" s="294"/>
      <c r="BR689" s="17">
        <v>2</v>
      </c>
      <c r="BS689" s="1">
        <f t="shared" si="5664"/>
        <v>0</v>
      </c>
      <c r="BT689" s="17">
        <f t="shared" ref="BT689" si="5974">+BS689*2</f>
        <v>0</v>
      </c>
      <c r="BU689" s="294"/>
      <c r="BV689" s="294">
        <v>1</v>
      </c>
      <c r="BW689" s="294"/>
      <c r="BX689" s="294"/>
      <c r="BY689" s="294"/>
      <c r="BZ689" s="294"/>
      <c r="CA689" s="294"/>
      <c r="CB689" s="294"/>
      <c r="CC689" s="294"/>
      <c r="CD689" s="1"/>
      <c r="CE689" s="1">
        <v>1</v>
      </c>
      <c r="CF689" s="1"/>
      <c r="CG689" s="294"/>
      <c r="CH689" s="1"/>
      <c r="CI689" s="1"/>
      <c r="CJ689" s="1"/>
      <c r="CK689" s="383"/>
      <c r="CL689" s="383"/>
      <c r="CM689" s="383"/>
      <c r="CN689" s="1">
        <f t="shared" si="5666"/>
        <v>0</v>
      </c>
      <c r="CO689" s="1">
        <f t="shared" si="5667"/>
        <v>0</v>
      </c>
      <c r="CP689" s="20">
        <f t="shared" si="5668"/>
        <v>0.5</v>
      </c>
      <c r="CQ689" s="351"/>
      <c r="CR689" s="299">
        <f t="shared" si="5941"/>
        <v>1</v>
      </c>
      <c r="CS689" s="294">
        <v>1</v>
      </c>
      <c r="CT689" s="294">
        <v>1</v>
      </c>
      <c r="CU689" s="1"/>
      <c r="CV689" s="1"/>
      <c r="CW689" s="1">
        <v>3</v>
      </c>
      <c r="CX689" s="1"/>
      <c r="CY689" s="1"/>
      <c r="CZ689" s="294">
        <v>11</v>
      </c>
      <c r="DA689" s="17">
        <f t="shared" ref="DA689" si="5975">+CY689</f>
        <v>0</v>
      </c>
      <c r="DB689" s="359">
        <f t="shared" si="5671"/>
        <v>11</v>
      </c>
      <c r="DC689" s="359">
        <f t="shared" si="5672"/>
        <v>3</v>
      </c>
      <c r="DD689" s="294"/>
      <c r="DE689" s="294">
        <f>4*3</f>
        <v>12</v>
      </c>
      <c r="DF689" s="294"/>
      <c r="DG689" s="294"/>
      <c r="DH689" s="294"/>
      <c r="DI689" s="294"/>
      <c r="DJ689" s="294"/>
      <c r="DK689" s="294"/>
      <c r="DL689" s="294"/>
      <c r="DM689" s="294"/>
      <c r="DN689" s="294"/>
      <c r="DO689" s="1"/>
      <c r="DP689" s="1"/>
      <c r="DQ689" s="17">
        <f t="shared" si="5778"/>
        <v>1</v>
      </c>
      <c r="DR689" s="17">
        <f t="shared" si="5674"/>
        <v>0</v>
      </c>
      <c r="DS689" s="17">
        <f t="shared" si="5675"/>
        <v>0</v>
      </c>
      <c r="DT689" s="17">
        <f t="shared" si="5676"/>
        <v>3</v>
      </c>
      <c r="DU689" s="17">
        <f t="shared" si="5677"/>
        <v>0</v>
      </c>
      <c r="DV689" s="17">
        <f t="shared" si="5678"/>
        <v>0</v>
      </c>
      <c r="DW689" s="1">
        <f>CS689</f>
        <v>1</v>
      </c>
      <c r="DX689" s="1"/>
      <c r="DY689" s="20">
        <f t="shared" si="5679"/>
        <v>0</v>
      </c>
      <c r="DZ689" s="20">
        <f t="shared" si="5680"/>
        <v>0</v>
      </c>
      <c r="EA689" s="20">
        <f t="shared" si="5681"/>
        <v>0</v>
      </c>
      <c r="EB689" s="20">
        <f t="shared" si="5682"/>
        <v>0</v>
      </c>
      <c r="EC689" s="18">
        <f t="shared" si="5779"/>
        <v>0</v>
      </c>
      <c r="ED689" s="19">
        <f t="shared" ref="ED689" si="5976">+IF(EC689&lt;&gt;0,EC689*3,0)</f>
        <v>0</v>
      </c>
      <c r="EE689" s="19">
        <f t="shared" si="5780"/>
        <v>3</v>
      </c>
      <c r="EF689" s="1">
        <f t="shared" si="5781"/>
        <v>4</v>
      </c>
      <c r="EG689" s="18">
        <f t="shared" si="5782"/>
        <v>5</v>
      </c>
      <c r="EH689" s="341"/>
      <c r="EI689" s="294"/>
      <c r="EJ689" s="294">
        <f>3*5.5</f>
        <v>16.5</v>
      </c>
      <c r="EK689" s="294"/>
      <c r="EL689" s="19">
        <v>1</v>
      </c>
      <c r="EM689" s="19"/>
      <c r="EN689" s="19"/>
      <c r="EO689" s="366"/>
      <c r="EP689" s="366"/>
      <c r="EQ689" s="374"/>
      <c r="ER689" s="374"/>
      <c r="ES689" s="374"/>
      <c r="ET689" s="374"/>
      <c r="EU689" s="18">
        <f t="shared" si="5688"/>
        <v>13</v>
      </c>
      <c r="EV689" s="18">
        <f t="shared" si="5689"/>
        <v>8</v>
      </c>
      <c r="EW689" s="341">
        <v>1</v>
      </c>
      <c r="EX689" s="341"/>
      <c r="EY689" s="341">
        <v>5</v>
      </c>
      <c r="EZ689" s="365">
        <f t="shared" si="5696"/>
        <v>0</v>
      </c>
      <c r="FA689" s="294">
        <v>1</v>
      </c>
      <c r="FB689" s="294"/>
      <c r="FC689" s="294"/>
      <c r="FD689" s="300"/>
      <c r="FE689" s="300"/>
      <c r="FF689" s="300"/>
      <c r="FG689" s="300"/>
      <c r="FH689" s="300"/>
      <c r="FI689" s="300"/>
      <c r="FJ689" s="300"/>
      <c r="FK689" s="294"/>
      <c r="FL689" s="294"/>
      <c r="FM689" s="294"/>
      <c r="FN689" s="294">
        <f t="shared" si="5946"/>
        <v>36</v>
      </c>
      <c r="FO689" s="294"/>
      <c r="FP689" s="20">
        <f t="shared" si="5697"/>
        <v>0</v>
      </c>
      <c r="FQ689" s="20">
        <f t="shared" si="5690"/>
        <v>12</v>
      </c>
      <c r="FR689" s="20">
        <f t="shared" si="5691"/>
        <v>0</v>
      </c>
      <c r="FS689" s="20">
        <f t="shared" si="5692"/>
        <v>0</v>
      </c>
      <c r="FT689" s="20">
        <f t="shared" si="5693"/>
        <v>0</v>
      </c>
      <c r="FU689" s="20">
        <f t="shared" si="5694"/>
        <v>0</v>
      </c>
      <c r="FV689" s="20">
        <f t="shared" si="5695"/>
        <v>0</v>
      </c>
      <c r="FW689" s="294"/>
    </row>
    <row r="690" spans="1:179" s="301" customFormat="1" ht="27.75" customHeight="1">
      <c r="A690" s="295"/>
      <c r="B690" s="296" t="s">
        <v>586</v>
      </c>
      <c r="C690" s="296" t="str">
        <f t="shared" si="5945"/>
        <v>4B</v>
      </c>
      <c r="D690" s="296" t="s">
        <v>44</v>
      </c>
      <c r="E690" s="296" t="s">
        <v>44</v>
      </c>
      <c r="F690" s="296">
        <v>26</v>
      </c>
      <c r="G690" s="296">
        <v>30</v>
      </c>
      <c r="H690" s="297"/>
      <c r="I690" s="297"/>
      <c r="J690" s="294"/>
      <c r="K690" s="294"/>
      <c r="L690" s="294"/>
      <c r="M690" s="294"/>
      <c r="N690" s="297"/>
      <c r="O690" s="297"/>
      <c r="P690" s="1"/>
      <c r="Q690" s="16"/>
      <c r="R690" s="1"/>
      <c r="S690" s="294"/>
      <c r="T690" s="294"/>
      <c r="U690" s="294"/>
      <c r="V690" s="294"/>
      <c r="W690" s="294"/>
      <c r="X690" s="294"/>
      <c r="Y690" s="294"/>
      <c r="Z690" s="294"/>
      <c r="AA690" s="294"/>
      <c r="AB690" s="294"/>
      <c r="AC690" s="1">
        <f t="shared" ref="AC690" si="5977">+IF(S690=1,1,0)+IF(T690=1,1,0)</f>
        <v>0</v>
      </c>
      <c r="AD690" s="1">
        <f t="shared" ref="AD690" si="5978">+IF(U690=1,1,0)+IF(V690=1,1,0)</f>
        <v>0</v>
      </c>
      <c r="AE690" s="1">
        <f t="shared" ref="AE690" si="5979">+IF(W690=1,1,0)+IF(X690=1,1,0)</f>
        <v>0</v>
      </c>
      <c r="AF690" s="1">
        <f t="shared" ref="AF690" si="5980">+IF(Y690=1,1,0)+IF(Z690=1,1,0)</f>
        <v>0</v>
      </c>
      <c r="AG690" s="1">
        <f t="shared" ref="AG690" si="5981">+IF(AA690=1,1,0)</f>
        <v>0</v>
      </c>
      <c r="AH690" s="1">
        <f t="shared" ref="AH690" si="5982">+IF(AB690=1,1,0)</f>
        <v>0</v>
      </c>
      <c r="AI690" s="1">
        <f t="shared" ref="AI690" si="5983">+IF(S690=2,1,0)+IF(T690=2,1,0)</f>
        <v>0</v>
      </c>
      <c r="AJ690" s="1">
        <f t="shared" ref="AJ690" si="5984">+IF(U690=2,1,0)+IF(V690=2,1,0)</f>
        <v>0</v>
      </c>
      <c r="AK690" s="1">
        <f t="shared" ref="AK690" si="5985">+IF(X690=2,1,0)+IF(W690=2,1,0)</f>
        <v>0</v>
      </c>
      <c r="AL690" s="1">
        <f t="shared" ref="AL690" si="5986">+IF(Y690=2,1,0)+IF(Z690=2,1,0)</f>
        <v>0</v>
      </c>
      <c r="AM690" s="1">
        <f t="shared" ref="AM690" si="5987">+IF(AA690=2,1,0)</f>
        <v>0</v>
      </c>
      <c r="AN690" s="1">
        <f t="shared" ref="AN690" si="5988">+IF(AB690=2,1,0)</f>
        <v>0</v>
      </c>
      <c r="AO690" s="294"/>
      <c r="AP690" s="294"/>
      <c r="AQ690" s="294"/>
      <c r="AR690" s="294">
        <f t="shared" si="5944"/>
        <v>30</v>
      </c>
      <c r="AS690" s="298">
        <f t="shared" si="5895"/>
        <v>0</v>
      </c>
      <c r="AT690" s="298">
        <f t="shared" si="5896"/>
        <v>0</v>
      </c>
      <c r="AU690" s="298">
        <f t="shared" si="5662"/>
        <v>0</v>
      </c>
      <c r="AV690" s="298">
        <f t="shared" si="5663"/>
        <v>1</v>
      </c>
      <c r="AW690" s="294"/>
      <c r="AX690" s="294"/>
      <c r="AY690" s="294"/>
      <c r="AZ690" s="294"/>
      <c r="BA690" s="294"/>
      <c r="BB690" s="294"/>
      <c r="BC690" s="294"/>
      <c r="BD690" s="294"/>
      <c r="BE690" s="294"/>
      <c r="BF690" s="294"/>
      <c r="BG690" s="294"/>
      <c r="BH690" s="294"/>
      <c r="BI690" s="294"/>
      <c r="BJ690" s="294">
        <v>1</v>
      </c>
      <c r="BK690" s="294"/>
      <c r="BL690" s="294"/>
      <c r="BM690" s="294"/>
      <c r="BN690" s="294"/>
      <c r="BO690" s="294">
        <v>1</v>
      </c>
      <c r="BP690" s="1"/>
      <c r="BQ690" s="294"/>
      <c r="BR690" s="17">
        <v>2</v>
      </c>
      <c r="BS690" s="1">
        <f t="shared" si="5664"/>
        <v>0</v>
      </c>
      <c r="BT690" s="17">
        <f t="shared" ref="BT690" si="5989">+BS690*2</f>
        <v>0</v>
      </c>
      <c r="BU690" s="294"/>
      <c r="BV690" s="294">
        <v>1</v>
      </c>
      <c r="BW690" s="294"/>
      <c r="BX690" s="294"/>
      <c r="BY690" s="294"/>
      <c r="BZ690" s="294"/>
      <c r="CA690" s="294"/>
      <c r="CB690" s="294"/>
      <c r="CC690" s="294"/>
      <c r="CD690" s="1"/>
      <c r="CE690" s="1"/>
      <c r="CF690" s="1"/>
      <c r="CG690" s="294"/>
      <c r="CH690" s="1"/>
      <c r="CI690" s="1">
        <v>1</v>
      </c>
      <c r="CJ690" s="1"/>
      <c r="CK690" s="383"/>
      <c r="CL690" s="383"/>
      <c r="CM690" s="383"/>
      <c r="CN690" s="1">
        <f t="shared" si="5666"/>
        <v>0</v>
      </c>
      <c r="CO690" s="1">
        <f t="shared" si="5667"/>
        <v>0</v>
      </c>
      <c r="CP690" s="20">
        <f t="shared" si="5668"/>
        <v>2.5</v>
      </c>
      <c r="CQ690" s="351"/>
      <c r="CR690" s="299">
        <f t="shared" si="5941"/>
        <v>1</v>
      </c>
      <c r="CS690" s="294"/>
      <c r="CT690" s="294"/>
      <c r="CU690" s="1"/>
      <c r="CV690" s="1"/>
      <c r="CW690" s="1">
        <v>1</v>
      </c>
      <c r="CX690" s="1"/>
      <c r="CY690" s="1">
        <v>1</v>
      </c>
      <c r="CZ690" s="294">
        <v>3</v>
      </c>
      <c r="DA690" s="17">
        <f t="shared" ref="DA690" si="5990">+CY690</f>
        <v>1</v>
      </c>
      <c r="DB690" s="359">
        <f t="shared" si="5671"/>
        <v>4</v>
      </c>
      <c r="DC690" s="359">
        <f t="shared" si="5672"/>
        <v>2</v>
      </c>
      <c r="DD690" s="294"/>
      <c r="DE690" s="294">
        <v>4</v>
      </c>
      <c r="DF690" s="294"/>
      <c r="DG690" s="294"/>
      <c r="DH690" s="294"/>
      <c r="DI690" s="294">
        <v>4</v>
      </c>
      <c r="DJ690" s="294"/>
      <c r="DK690" s="294"/>
      <c r="DL690" s="294"/>
      <c r="DM690" s="294"/>
      <c r="DN690" s="294"/>
      <c r="DO690" s="1"/>
      <c r="DP690" s="1"/>
      <c r="DQ690" s="17">
        <f t="shared" si="5778"/>
        <v>0</v>
      </c>
      <c r="DR690" s="17">
        <f t="shared" si="5674"/>
        <v>0</v>
      </c>
      <c r="DS690" s="17">
        <f t="shared" si="5675"/>
        <v>0</v>
      </c>
      <c r="DT690" s="17">
        <f t="shared" si="5676"/>
        <v>0</v>
      </c>
      <c r="DU690" s="17">
        <f t="shared" si="5677"/>
        <v>0</v>
      </c>
      <c r="DV690" s="17">
        <f t="shared" si="5678"/>
        <v>0</v>
      </c>
      <c r="DW690" s="1">
        <f>CS690</f>
        <v>0</v>
      </c>
      <c r="DX690" s="1"/>
      <c r="DY690" s="20">
        <f t="shared" si="5679"/>
        <v>0</v>
      </c>
      <c r="DZ690" s="20">
        <f t="shared" si="5680"/>
        <v>0</v>
      </c>
      <c r="EA690" s="20">
        <f t="shared" si="5681"/>
        <v>0</v>
      </c>
      <c r="EB690" s="20">
        <f t="shared" si="5682"/>
        <v>0</v>
      </c>
      <c r="EC690" s="18">
        <f t="shared" si="5779"/>
        <v>1</v>
      </c>
      <c r="ED690" s="19">
        <f t="shared" ref="ED690" si="5991">+IF(EC690&lt;&gt;0,EC690*3,0)</f>
        <v>3</v>
      </c>
      <c r="EE690" s="19">
        <f t="shared" si="5780"/>
        <v>0</v>
      </c>
      <c r="EF690" s="1">
        <f t="shared" si="5781"/>
        <v>0</v>
      </c>
      <c r="EG690" s="18">
        <f t="shared" si="5782"/>
        <v>5</v>
      </c>
      <c r="EH690" s="341"/>
      <c r="EI690" s="294"/>
      <c r="EJ690" s="294">
        <v>5.5</v>
      </c>
      <c r="EK690" s="294"/>
      <c r="EL690" s="19">
        <v>1</v>
      </c>
      <c r="EM690" s="19"/>
      <c r="EN690" s="19"/>
      <c r="EO690" s="366"/>
      <c r="EP690" s="366"/>
      <c r="EQ690" s="374"/>
      <c r="ER690" s="374"/>
      <c r="ES690" s="374"/>
      <c r="ET690" s="374"/>
      <c r="EU690" s="18">
        <f t="shared" si="5688"/>
        <v>5</v>
      </c>
      <c r="EV690" s="18">
        <f t="shared" si="5689"/>
        <v>2</v>
      </c>
      <c r="EW690" s="341">
        <v>2</v>
      </c>
      <c r="EX690" s="341">
        <v>2</v>
      </c>
      <c r="EY690" s="341">
        <v>4</v>
      </c>
      <c r="EZ690" s="365">
        <f t="shared" si="5696"/>
        <v>0</v>
      </c>
      <c r="FA690" s="294"/>
      <c r="FB690" s="294"/>
      <c r="FC690" s="294"/>
      <c r="FD690" s="300"/>
      <c r="FE690" s="300"/>
      <c r="FF690" s="300"/>
      <c r="FG690" s="300"/>
      <c r="FH690" s="300"/>
      <c r="FI690" s="300"/>
      <c r="FJ690" s="300"/>
      <c r="FK690" s="294"/>
      <c r="FL690" s="294"/>
      <c r="FM690" s="294"/>
      <c r="FN690" s="294">
        <f t="shared" si="5946"/>
        <v>26</v>
      </c>
      <c r="FO690" s="294"/>
      <c r="FP690" s="20">
        <f t="shared" si="5697"/>
        <v>0</v>
      </c>
      <c r="FQ690" s="20">
        <f t="shared" si="5690"/>
        <v>4</v>
      </c>
      <c r="FR690" s="20">
        <f t="shared" si="5691"/>
        <v>0</v>
      </c>
      <c r="FS690" s="20">
        <f t="shared" si="5692"/>
        <v>0</v>
      </c>
      <c r="FT690" s="20">
        <f t="shared" si="5693"/>
        <v>0</v>
      </c>
      <c r="FU690" s="20">
        <f t="shared" si="5694"/>
        <v>0</v>
      </c>
      <c r="FV690" s="20">
        <f t="shared" si="5695"/>
        <v>0</v>
      </c>
      <c r="FW690" s="294" t="s">
        <v>649</v>
      </c>
    </row>
    <row r="691" spans="1:179" s="301" customFormat="1" ht="27.75" customHeight="1">
      <c r="A691" s="295"/>
      <c r="B691" s="296" t="s">
        <v>587</v>
      </c>
      <c r="C691" s="296" t="str">
        <f t="shared" si="5945"/>
        <v>5B</v>
      </c>
      <c r="D691" s="296" t="s">
        <v>44</v>
      </c>
      <c r="E691" s="296" t="s">
        <v>44</v>
      </c>
      <c r="F691" s="296">
        <v>30</v>
      </c>
      <c r="G691" s="296">
        <v>30</v>
      </c>
      <c r="H691" s="297"/>
      <c r="I691" s="297"/>
      <c r="J691" s="294"/>
      <c r="K691" s="294"/>
      <c r="L691" s="294"/>
      <c r="M691" s="294"/>
      <c r="N691" s="297"/>
      <c r="O691" s="297"/>
      <c r="P691" s="1"/>
      <c r="Q691" s="16"/>
      <c r="R691" s="1"/>
      <c r="S691" s="294"/>
      <c r="T691" s="294"/>
      <c r="U691" s="294"/>
      <c r="V691" s="294"/>
      <c r="W691" s="294"/>
      <c r="X691" s="294"/>
      <c r="Y691" s="294"/>
      <c r="Z691" s="294"/>
      <c r="AA691" s="294"/>
      <c r="AB691" s="294"/>
      <c r="AC691" s="1">
        <f t="shared" ref="AC691" si="5992">+IF(S691=1,1,0)+IF(T691=1,1,0)</f>
        <v>0</v>
      </c>
      <c r="AD691" s="1">
        <f t="shared" ref="AD691" si="5993">+IF(U691=1,1,0)+IF(V691=1,1,0)</f>
        <v>0</v>
      </c>
      <c r="AE691" s="1">
        <f t="shared" ref="AE691" si="5994">+IF(W691=1,1,0)+IF(X691=1,1,0)</f>
        <v>0</v>
      </c>
      <c r="AF691" s="1">
        <f t="shared" ref="AF691" si="5995">+IF(Y691=1,1,0)+IF(Z691=1,1,0)</f>
        <v>0</v>
      </c>
      <c r="AG691" s="1">
        <f t="shared" ref="AG691" si="5996">+IF(AA691=1,1,0)</f>
        <v>0</v>
      </c>
      <c r="AH691" s="1">
        <f t="shared" ref="AH691" si="5997">+IF(AB691=1,1,0)</f>
        <v>0</v>
      </c>
      <c r="AI691" s="1">
        <f t="shared" ref="AI691" si="5998">+IF(S691=2,1,0)+IF(T691=2,1,0)</f>
        <v>0</v>
      </c>
      <c r="AJ691" s="1">
        <f t="shared" ref="AJ691" si="5999">+IF(U691=2,1,0)+IF(V691=2,1,0)</f>
        <v>0</v>
      </c>
      <c r="AK691" s="1">
        <f t="shared" ref="AK691" si="6000">+IF(X691=2,1,0)+IF(W691=2,1,0)</f>
        <v>0</v>
      </c>
      <c r="AL691" s="1">
        <f t="shared" ref="AL691" si="6001">+IF(Y691=2,1,0)+IF(Z691=2,1,0)</f>
        <v>0</v>
      </c>
      <c r="AM691" s="1">
        <f t="shared" ref="AM691" si="6002">+IF(AA691=2,1,0)</f>
        <v>0</v>
      </c>
      <c r="AN691" s="1">
        <f t="shared" ref="AN691" si="6003">+IF(AB691=2,1,0)</f>
        <v>0</v>
      </c>
      <c r="AO691" s="294"/>
      <c r="AP691" s="294"/>
      <c r="AQ691" s="294"/>
      <c r="AR691" s="294">
        <f t="shared" si="5944"/>
        <v>30</v>
      </c>
      <c r="AS691" s="298">
        <f t="shared" si="5895"/>
        <v>0</v>
      </c>
      <c r="AT691" s="298">
        <f t="shared" si="5896"/>
        <v>0</v>
      </c>
      <c r="AU691" s="298">
        <f t="shared" si="5662"/>
        <v>0</v>
      </c>
      <c r="AV691" s="298">
        <f t="shared" si="5663"/>
        <v>1</v>
      </c>
      <c r="AW691" s="294"/>
      <c r="AX691" s="294"/>
      <c r="AY691" s="294"/>
      <c r="AZ691" s="294"/>
      <c r="BA691" s="294"/>
      <c r="BB691" s="294"/>
      <c r="BC691" s="294"/>
      <c r="BD691" s="294"/>
      <c r="BE691" s="294"/>
      <c r="BF691" s="294"/>
      <c r="BG691" s="294"/>
      <c r="BH691" s="294"/>
      <c r="BI691" s="294"/>
      <c r="BJ691" s="294">
        <v>1</v>
      </c>
      <c r="BK691" s="294"/>
      <c r="BL691" s="294"/>
      <c r="BM691" s="294"/>
      <c r="BN691" s="294"/>
      <c r="BO691" s="294"/>
      <c r="BP691" s="1"/>
      <c r="BQ691" s="294"/>
      <c r="BR691" s="17">
        <v>2</v>
      </c>
      <c r="BS691" s="1">
        <f t="shared" si="5664"/>
        <v>0</v>
      </c>
      <c r="BT691" s="17">
        <f t="shared" ref="BT691" si="6004">+BS691*2</f>
        <v>0</v>
      </c>
      <c r="BU691" s="294"/>
      <c r="BV691" s="294">
        <v>1</v>
      </c>
      <c r="BW691" s="294"/>
      <c r="BX691" s="294"/>
      <c r="BY691" s="294"/>
      <c r="BZ691" s="294"/>
      <c r="CA691" s="294"/>
      <c r="CB691" s="294"/>
      <c r="CC691" s="294"/>
      <c r="CD691" s="1"/>
      <c r="CE691" s="1"/>
      <c r="CF691" s="1"/>
      <c r="CG691" s="294"/>
      <c r="CH691" s="1"/>
      <c r="CI691" s="1">
        <v>1</v>
      </c>
      <c r="CJ691" s="1"/>
      <c r="CK691" s="383"/>
      <c r="CL691" s="383"/>
      <c r="CM691" s="383"/>
      <c r="CN691" s="1">
        <f t="shared" si="5666"/>
        <v>0</v>
      </c>
      <c r="CO691" s="1">
        <f t="shared" si="5667"/>
        <v>0</v>
      </c>
      <c r="CP691" s="20">
        <f t="shared" si="5668"/>
        <v>2.5</v>
      </c>
      <c r="CQ691" s="351"/>
      <c r="CR691" s="299">
        <f t="shared" si="5941"/>
        <v>1</v>
      </c>
      <c r="CS691" s="294"/>
      <c r="CT691" s="294">
        <v>1</v>
      </c>
      <c r="CU691" s="1"/>
      <c r="CV691" s="1"/>
      <c r="CW691" s="1">
        <v>2</v>
      </c>
      <c r="CX691" s="1"/>
      <c r="CY691" s="1"/>
      <c r="CZ691" s="294">
        <v>7</v>
      </c>
      <c r="DA691" s="17">
        <f t="shared" ref="DA691" si="6005">+CY691</f>
        <v>0</v>
      </c>
      <c r="DB691" s="359">
        <f t="shared" si="5671"/>
        <v>7</v>
      </c>
      <c r="DC691" s="359">
        <f t="shared" si="5672"/>
        <v>2</v>
      </c>
      <c r="DD691" s="294"/>
      <c r="DE691" s="294"/>
      <c r="DF691" s="294"/>
      <c r="DG691" s="294"/>
      <c r="DH691" s="294">
        <v>7</v>
      </c>
      <c r="DI691" s="294"/>
      <c r="DJ691" s="294"/>
      <c r="DK691" s="294"/>
      <c r="DL691" s="294"/>
      <c r="DM691" s="294"/>
      <c r="DN691" s="294"/>
      <c r="DO691" s="1"/>
      <c r="DP691" s="1"/>
      <c r="DQ691" s="17">
        <f t="shared" si="5778"/>
        <v>0</v>
      </c>
      <c r="DR691" s="17">
        <f t="shared" si="5674"/>
        <v>0</v>
      </c>
      <c r="DS691" s="17">
        <f t="shared" si="5675"/>
        <v>0</v>
      </c>
      <c r="DT691" s="17">
        <f t="shared" si="5676"/>
        <v>0</v>
      </c>
      <c r="DU691" s="17">
        <f t="shared" si="5677"/>
        <v>0</v>
      </c>
      <c r="DV691" s="17">
        <f t="shared" si="5678"/>
        <v>0</v>
      </c>
      <c r="DW691" s="1">
        <f>CS691</f>
        <v>0</v>
      </c>
      <c r="DX691" s="1"/>
      <c r="DY691" s="20">
        <f t="shared" si="5679"/>
        <v>0</v>
      </c>
      <c r="DZ691" s="20">
        <f t="shared" si="5680"/>
        <v>0</v>
      </c>
      <c r="EA691" s="20">
        <f t="shared" si="5681"/>
        <v>0</v>
      </c>
      <c r="EB691" s="20">
        <f t="shared" si="5682"/>
        <v>0</v>
      </c>
      <c r="EC691" s="18">
        <f t="shared" si="5779"/>
        <v>0</v>
      </c>
      <c r="ED691" s="19">
        <f t="shared" ref="ED691" si="6006">+IF(EC691&lt;&gt;0,EC691*3,0)</f>
        <v>0</v>
      </c>
      <c r="EE691" s="19">
        <f t="shared" si="5780"/>
        <v>3</v>
      </c>
      <c r="EF691" s="1">
        <f t="shared" si="5781"/>
        <v>4</v>
      </c>
      <c r="EG691" s="18">
        <f t="shared" si="5782"/>
        <v>5</v>
      </c>
      <c r="EH691" s="341"/>
      <c r="EI691" s="294"/>
      <c r="EJ691" s="294"/>
      <c r="EK691" s="294"/>
      <c r="EL691" s="19">
        <v>1</v>
      </c>
      <c r="EM691" s="19"/>
      <c r="EN691" s="19"/>
      <c r="EO691" s="366"/>
      <c r="EP691" s="366"/>
      <c r="EQ691" s="374"/>
      <c r="ER691" s="374"/>
      <c r="ES691" s="374"/>
      <c r="ET691" s="374"/>
      <c r="EU691" s="18">
        <f t="shared" si="5688"/>
        <v>9</v>
      </c>
      <c r="EV691" s="18">
        <f t="shared" si="5689"/>
        <v>2</v>
      </c>
      <c r="EW691" s="341">
        <v>1</v>
      </c>
      <c r="EX691" s="341"/>
      <c r="EY691" s="341">
        <v>5</v>
      </c>
      <c r="EZ691" s="365">
        <f t="shared" si="5696"/>
        <v>0</v>
      </c>
      <c r="FA691" s="294"/>
      <c r="FB691" s="294"/>
      <c r="FC691" s="294"/>
      <c r="FD691" s="300"/>
      <c r="FE691" s="300"/>
      <c r="FF691" s="300"/>
      <c r="FG691" s="300"/>
      <c r="FH691" s="300"/>
      <c r="FI691" s="300"/>
      <c r="FJ691" s="300"/>
      <c r="FK691" s="294"/>
      <c r="FL691" s="294"/>
      <c r="FM691" s="294"/>
      <c r="FN691" s="294">
        <f t="shared" si="5946"/>
        <v>30</v>
      </c>
      <c r="FO691" s="294"/>
      <c r="FP691" s="20">
        <f t="shared" si="5697"/>
        <v>0</v>
      </c>
      <c r="FQ691" s="20">
        <f t="shared" si="5690"/>
        <v>0</v>
      </c>
      <c r="FR691" s="20">
        <f t="shared" si="5691"/>
        <v>0</v>
      </c>
      <c r="FS691" s="20">
        <f t="shared" si="5692"/>
        <v>0</v>
      </c>
      <c r="FT691" s="20">
        <f t="shared" si="5693"/>
        <v>0</v>
      </c>
      <c r="FU691" s="20">
        <f t="shared" si="5694"/>
        <v>0</v>
      </c>
      <c r="FV691" s="20">
        <f t="shared" si="5695"/>
        <v>0</v>
      </c>
      <c r="FW691" s="294"/>
    </row>
    <row r="692" spans="1:179" s="301" customFormat="1" ht="27.75" customHeight="1">
      <c r="A692" s="295"/>
      <c r="B692" s="296" t="s">
        <v>588</v>
      </c>
      <c r="C692" s="296" t="str">
        <f t="shared" si="5945"/>
        <v>6B</v>
      </c>
      <c r="D692" s="296" t="s">
        <v>44</v>
      </c>
      <c r="E692" s="296" t="s">
        <v>44</v>
      </c>
      <c r="F692" s="296">
        <v>16</v>
      </c>
      <c r="G692" s="296">
        <f>F692</f>
        <v>16</v>
      </c>
      <c r="H692" s="297"/>
      <c r="I692" s="297"/>
      <c r="J692" s="294"/>
      <c r="K692" s="294"/>
      <c r="L692" s="294"/>
      <c r="M692" s="294"/>
      <c r="N692" s="297"/>
      <c r="O692" s="297"/>
      <c r="P692" s="1"/>
      <c r="Q692" s="16"/>
      <c r="R692" s="1"/>
      <c r="S692" s="294"/>
      <c r="T692" s="294"/>
      <c r="U692" s="294"/>
      <c r="V692" s="294"/>
      <c r="W692" s="294"/>
      <c r="X692" s="294"/>
      <c r="Y692" s="294"/>
      <c r="Z692" s="294"/>
      <c r="AA692" s="294"/>
      <c r="AB692" s="294"/>
      <c r="AC692" s="1">
        <f t="shared" ref="AC692" si="6007">+IF(S692=1,1,0)+IF(T692=1,1,0)</f>
        <v>0</v>
      </c>
      <c r="AD692" s="1">
        <f t="shared" ref="AD692" si="6008">+IF(U692=1,1,0)+IF(V692=1,1,0)</f>
        <v>0</v>
      </c>
      <c r="AE692" s="1">
        <f t="shared" ref="AE692" si="6009">+IF(W692=1,1,0)+IF(X692=1,1,0)</f>
        <v>0</v>
      </c>
      <c r="AF692" s="1">
        <f t="shared" ref="AF692" si="6010">+IF(Y692=1,1,0)+IF(Z692=1,1,0)</f>
        <v>0</v>
      </c>
      <c r="AG692" s="1">
        <f t="shared" ref="AG692" si="6011">+IF(AA692=1,1,0)</f>
        <v>0</v>
      </c>
      <c r="AH692" s="1">
        <f t="shared" ref="AH692" si="6012">+IF(AB692=1,1,0)</f>
        <v>0</v>
      </c>
      <c r="AI692" s="1">
        <f t="shared" ref="AI692" si="6013">+IF(S692=2,1,0)+IF(T692=2,1,0)</f>
        <v>0</v>
      </c>
      <c r="AJ692" s="1">
        <f t="shared" ref="AJ692" si="6014">+IF(U692=2,1,0)+IF(V692=2,1,0)</f>
        <v>0</v>
      </c>
      <c r="AK692" s="1">
        <f t="shared" ref="AK692" si="6015">+IF(X692=2,1,0)+IF(W692=2,1,0)</f>
        <v>0</v>
      </c>
      <c r="AL692" s="1">
        <f t="shared" ref="AL692" si="6016">+IF(Y692=2,1,0)+IF(Z692=2,1,0)</f>
        <v>0</v>
      </c>
      <c r="AM692" s="1">
        <f t="shared" ref="AM692" si="6017">+IF(AA692=2,1,0)</f>
        <v>0</v>
      </c>
      <c r="AN692" s="1">
        <f t="shared" ref="AN692" si="6018">+IF(AB692=2,1,0)</f>
        <v>0</v>
      </c>
      <c r="AO692" s="294"/>
      <c r="AP692" s="294"/>
      <c r="AQ692" s="294"/>
      <c r="AR692" s="294">
        <f t="shared" si="5944"/>
        <v>16</v>
      </c>
      <c r="AS692" s="298">
        <f t="shared" si="5895"/>
        <v>0</v>
      </c>
      <c r="AT692" s="298">
        <f t="shared" si="5896"/>
        <v>0</v>
      </c>
      <c r="AU692" s="298">
        <f t="shared" ref="AU692:AU721" si="6019">IF(AND(AQ692&gt;0,OR(BR692&gt;=2,BR692=1)),1,0)</f>
        <v>0</v>
      </c>
      <c r="AV692" s="298">
        <f t="shared" ref="AV692:AV721" si="6020">IF(AND(AR692&gt;0,OR(BR692&gt;=2,BR692=1)),AR692/G692,0)</f>
        <v>1</v>
      </c>
      <c r="AW692" s="294"/>
      <c r="AX692" s="294"/>
      <c r="AY692" s="294"/>
      <c r="AZ692" s="294"/>
      <c r="BA692" s="294"/>
      <c r="BB692" s="294"/>
      <c r="BC692" s="294"/>
      <c r="BD692" s="294"/>
      <c r="BE692" s="294"/>
      <c r="BF692" s="294"/>
      <c r="BG692" s="294"/>
      <c r="BH692" s="294"/>
      <c r="BI692" s="294"/>
      <c r="BJ692" s="294">
        <v>1</v>
      </c>
      <c r="BK692" s="294"/>
      <c r="BL692" s="294"/>
      <c r="BM692" s="294"/>
      <c r="BN692" s="294"/>
      <c r="BO692" s="294"/>
      <c r="BP692" s="1"/>
      <c r="BQ692" s="294"/>
      <c r="BR692" s="17">
        <v>2</v>
      </c>
      <c r="BS692" s="1">
        <f t="shared" si="5664"/>
        <v>0</v>
      </c>
      <c r="BT692" s="17">
        <f t="shared" ref="BT692" si="6021">+BS692*2</f>
        <v>0</v>
      </c>
      <c r="BU692" s="294"/>
      <c r="BV692" s="294">
        <v>1</v>
      </c>
      <c r="BW692" s="294"/>
      <c r="BX692" s="294"/>
      <c r="BY692" s="294"/>
      <c r="BZ692" s="294"/>
      <c r="CA692" s="294"/>
      <c r="CB692" s="294"/>
      <c r="CC692" s="294"/>
      <c r="CD692" s="1"/>
      <c r="CE692" s="1"/>
      <c r="CF692" s="1"/>
      <c r="CG692" s="294"/>
      <c r="CH692" s="1"/>
      <c r="CI692" s="1">
        <v>1</v>
      </c>
      <c r="CJ692" s="1"/>
      <c r="CK692" s="383"/>
      <c r="CL692" s="383"/>
      <c r="CM692" s="383"/>
      <c r="CN692" s="1">
        <f t="shared" ref="CN692:CN721" si="6022">+SUM(BX692:CC692)*BW692</f>
        <v>0</v>
      </c>
      <c r="CO692" s="1">
        <f t="shared" ref="CO692:CO721" si="6023">+SUM(BX692:CC692)*BW692</f>
        <v>0</v>
      </c>
      <c r="CP692" s="20">
        <f t="shared" ref="CP692:CP721" si="6024">+SUM(BY692:CC692)*2.5+SUM(CD692:CG692)*0.5+SUM(CH692:CJ692)*2.5</f>
        <v>2.5</v>
      </c>
      <c r="CQ692" s="351"/>
      <c r="CR692" s="299">
        <f t="shared" si="5941"/>
        <v>1</v>
      </c>
      <c r="CS692" s="294">
        <v>1</v>
      </c>
      <c r="CT692" s="294">
        <v>1</v>
      </c>
      <c r="CU692" s="1"/>
      <c r="CV692" s="1"/>
      <c r="CW692" s="1">
        <v>4</v>
      </c>
      <c r="CX692" s="1"/>
      <c r="CY692" s="1"/>
      <c r="CZ692" s="294">
        <v>13</v>
      </c>
      <c r="DA692" s="17">
        <f t="shared" ref="DA692" si="6025">+CY692</f>
        <v>0</v>
      </c>
      <c r="DB692" s="359">
        <f t="shared" si="5671"/>
        <v>13</v>
      </c>
      <c r="DC692" s="359">
        <f t="shared" si="5672"/>
        <v>4</v>
      </c>
      <c r="DD692" s="294"/>
      <c r="DE692" s="294"/>
      <c r="DF692" s="294"/>
      <c r="DG692" s="294"/>
      <c r="DH692" s="294">
        <f>4*3</f>
        <v>12</v>
      </c>
      <c r="DI692" s="294"/>
      <c r="DJ692" s="294"/>
      <c r="DK692" s="294"/>
      <c r="DL692" s="294"/>
      <c r="DM692" s="294"/>
      <c r="DN692" s="294"/>
      <c r="DO692" s="1"/>
      <c r="DP692" s="1"/>
      <c r="DQ692" s="17">
        <f t="shared" si="5778"/>
        <v>0</v>
      </c>
      <c r="DR692" s="17">
        <f t="shared" ref="DR692:DR721" si="6026">+IF(AND(SUM(S692:AA692)&gt;0,SUM(FA692:FF692)&gt;0),CU692,0)</f>
        <v>0</v>
      </c>
      <c r="DS692" s="17">
        <f t="shared" ref="DS692:DS721" si="6027">+IF(AND(SUM(S692:AA692)&gt;0,SUM(FA692:FF692)&gt;0),CV692,0)</f>
        <v>0</v>
      </c>
      <c r="DT692" s="17">
        <f t="shared" ref="DT692:DT721" si="6028">+IF(AND(SUM(S692:AA692)&gt;0,SUM(FA692:FF692)&gt;0),CW692,0)</f>
        <v>0</v>
      </c>
      <c r="DU692" s="17">
        <f t="shared" ref="DU692:DU721" si="6029">+IF(AND(SUM(S692:AA692)&gt;0,SUM(FA692:FF692)&gt;0),CX692,0)</f>
        <v>0</v>
      </c>
      <c r="DV692" s="17">
        <f t="shared" ref="DV692:DV721" si="6030">+IF(AND(SUM(S692:AA692)&gt;0,SUM(FA692:FF692)&gt;0),CY692,0)</f>
        <v>0</v>
      </c>
      <c r="DW692" s="1"/>
      <c r="DX692" s="1"/>
      <c r="DY692" s="20">
        <f t="shared" ref="DY692:DY721" si="6031">+IF(AND(SUM(S692:AB692)&gt;0,SUM(FA692:FF692)&gt;0,DG692&gt;=3),DG692,0)</f>
        <v>0</v>
      </c>
      <c r="DZ692" s="20">
        <f t="shared" ref="DZ692:DZ721" si="6032">+IF(AND(SUM(S692:AB692)&gt;0,SUM(FA692:FF692)&gt;0,DH692&gt;=3),DH692,0)</f>
        <v>0</v>
      </c>
      <c r="EA692" s="20">
        <f t="shared" ref="EA692:EA721" si="6033">+IF(AND(SUM(S692:AB692)&gt;0,SUM(FA692:FF692)&gt;0,DI692&gt;=3),DI692,0)</f>
        <v>0</v>
      </c>
      <c r="EB692" s="20">
        <f t="shared" ref="EB692:EB721" si="6034">+IF(AND(SUM(S692:AB692)&gt;0,SUM(FA692:FF692)&gt;0,DJ692&gt;=3),DJ692,0)</f>
        <v>0</v>
      </c>
      <c r="EC692" s="18">
        <f t="shared" si="5779"/>
        <v>0</v>
      </c>
      <c r="ED692" s="19">
        <f t="shared" ref="ED692" si="6035">+IF(EC692&lt;&gt;0,EC692*3,0)</f>
        <v>0</v>
      </c>
      <c r="EE692" s="19">
        <f t="shared" si="5780"/>
        <v>3</v>
      </c>
      <c r="EF692" s="1">
        <f t="shared" si="5781"/>
        <v>4</v>
      </c>
      <c r="EG692" s="18">
        <f t="shared" si="5782"/>
        <v>5</v>
      </c>
      <c r="EH692" s="341"/>
      <c r="EI692" s="294"/>
      <c r="EJ692" s="294"/>
      <c r="EK692" s="294"/>
      <c r="EL692" s="19">
        <v>1</v>
      </c>
      <c r="EM692" s="19"/>
      <c r="EN692" s="19"/>
      <c r="EO692" s="366"/>
      <c r="EP692" s="366"/>
      <c r="EQ692" s="374"/>
      <c r="ER692" s="374"/>
      <c r="ES692" s="374"/>
      <c r="ET692" s="374"/>
      <c r="EU692" s="18">
        <f t="shared" ref="EU692:EU721" si="6036">IF(SUM(CU692:CX692)&gt;0,CZ692*1+2,0)</f>
        <v>15</v>
      </c>
      <c r="EV692" s="18">
        <f t="shared" si="5689"/>
        <v>2</v>
      </c>
      <c r="EW692" s="341">
        <v>2</v>
      </c>
      <c r="EX692" s="341">
        <v>2</v>
      </c>
      <c r="EY692" s="341">
        <v>4</v>
      </c>
      <c r="EZ692" s="365">
        <f t="shared" si="5696"/>
        <v>0</v>
      </c>
      <c r="FA692" s="294"/>
      <c r="FB692" s="294"/>
      <c r="FC692" s="294"/>
      <c r="FD692" s="300"/>
      <c r="FE692" s="300"/>
      <c r="FF692" s="300"/>
      <c r="FG692" s="300"/>
      <c r="FH692" s="300"/>
      <c r="FI692" s="300"/>
      <c r="FJ692" s="300"/>
      <c r="FK692" s="294"/>
      <c r="FL692" s="294"/>
      <c r="FM692" s="294"/>
      <c r="FN692" s="294">
        <f t="shared" si="5946"/>
        <v>16</v>
      </c>
      <c r="FO692" s="294"/>
      <c r="FP692" s="20">
        <f t="shared" si="5697"/>
        <v>0</v>
      </c>
      <c r="FQ692" s="20">
        <f t="shared" ref="FQ692:FQ721" si="6037">+DE692</f>
        <v>0</v>
      </c>
      <c r="FR692" s="20">
        <f t="shared" ref="FR692:FR721" si="6038">+DF692</f>
        <v>0</v>
      </c>
      <c r="FS692" s="20">
        <f t="shared" ref="FS692:FS721" si="6039">+IF(DG692&lt;3,DG692,0)</f>
        <v>0</v>
      </c>
      <c r="FT692" s="20">
        <f t="shared" ref="FT692:FT721" si="6040">+IF(DH692&lt;3,DH692,0)</f>
        <v>0</v>
      </c>
      <c r="FU692" s="20">
        <f t="shared" ref="FU692:FU721" si="6041">+IF(DI692&lt;3,DI692,0)</f>
        <v>0</v>
      </c>
      <c r="FV692" s="20">
        <f t="shared" ref="FV692:FV721" si="6042">+IF(DJ692&lt;3,DJ692,0)</f>
        <v>0</v>
      </c>
      <c r="FW692" s="294"/>
    </row>
    <row r="693" spans="1:179" s="301" customFormat="1" ht="27.75" customHeight="1">
      <c r="A693" s="295"/>
      <c r="B693" s="296" t="s">
        <v>589</v>
      </c>
      <c r="C693" s="296" t="s">
        <v>715</v>
      </c>
      <c r="D693" s="296" t="s">
        <v>187</v>
      </c>
      <c r="E693" s="296" t="str">
        <f>D693</f>
        <v>2LT8,5</v>
      </c>
      <c r="F693" s="296">
        <v>24</v>
      </c>
      <c r="G693" s="296">
        <f>F693</f>
        <v>24</v>
      </c>
      <c r="H693" s="297"/>
      <c r="I693" s="297"/>
      <c r="J693" s="294"/>
      <c r="K693" s="294"/>
      <c r="L693" s="294"/>
      <c r="M693" s="294"/>
      <c r="N693" s="297"/>
      <c r="O693" s="297"/>
      <c r="P693" s="1"/>
      <c r="Q693" s="16"/>
      <c r="R693" s="1"/>
      <c r="S693" s="294"/>
      <c r="T693" s="294"/>
      <c r="U693" s="294"/>
      <c r="V693" s="294"/>
      <c r="W693" s="294"/>
      <c r="X693" s="294"/>
      <c r="Y693" s="294"/>
      <c r="Z693" s="294"/>
      <c r="AA693" s="294"/>
      <c r="AB693" s="294"/>
      <c r="AC693" s="1">
        <f t="shared" ref="AC693:AC697" si="6043">+IF(S693=1,1,0)+IF(T693=1,1,0)</f>
        <v>0</v>
      </c>
      <c r="AD693" s="1">
        <f t="shared" ref="AD693:AD697" si="6044">+IF(U693=1,1,0)+IF(V693=1,1,0)</f>
        <v>0</v>
      </c>
      <c r="AE693" s="1">
        <f t="shared" ref="AE693:AE697" si="6045">+IF(W693=1,1,0)+IF(X693=1,1,0)</f>
        <v>0</v>
      </c>
      <c r="AF693" s="1">
        <f t="shared" ref="AF693:AF697" si="6046">+IF(Y693=1,1,0)+IF(Z693=1,1,0)</f>
        <v>0</v>
      </c>
      <c r="AG693" s="1">
        <f t="shared" ref="AG693:AG697" si="6047">+IF(AA693=1,1,0)</f>
        <v>0</v>
      </c>
      <c r="AH693" s="1">
        <f t="shared" ref="AH693:AH697" si="6048">+IF(AB693=1,1,0)</f>
        <v>0</v>
      </c>
      <c r="AI693" s="1">
        <f t="shared" ref="AI693:AI697" si="6049">+IF(S693=2,1,0)+IF(T693=2,1,0)</f>
        <v>0</v>
      </c>
      <c r="AJ693" s="1">
        <f t="shared" ref="AJ693:AJ697" si="6050">+IF(U693=2,1,0)+IF(V693=2,1,0)</f>
        <v>0</v>
      </c>
      <c r="AK693" s="1">
        <f t="shared" ref="AK693:AK697" si="6051">+IF(X693=2,1,0)+IF(W693=2,1,0)</f>
        <v>0</v>
      </c>
      <c r="AL693" s="1">
        <f t="shared" ref="AL693:AL697" si="6052">+IF(Y693=2,1,0)+IF(Z693=2,1,0)</f>
        <v>0</v>
      </c>
      <c r="AM693" s="1">
        <f t="shared" ref="AM693:AM697" si="6053">+IF(AA693=2,1,0)</f>
        <v>0</v>
      </c>
      <c r="AN693" s="1">
        <f t="shared" ref="AN693:AN697" si="6054">+IF(AB693=2,1,0)</f>
        <v>0</v>
      </c>
      <c r="AO693" s="294"/>
      <c r="AP693" s="294"/>
      <c r="AQ693" s="294"/>
      <c r="AR693" s="294">
        <f t="shared" si="5944"/>
        <v>24</v>
      </c>
      <c r="AS693" s="298">
        <f t="shared" si="5895"/>
        <v>0</v>
      </c>
      <c r="AT693" s="298">
        <f t="shared" si="5896"/>
        <v>0</v>
      </c>
      <c r="AU693" s="298">
        <f t="shared" si="6019"/>
        <v>0</v>
      </c>
      <c r="AV693" s="298">
        <f t="shared" si="6020"/>
        <v>1</v>
      </c>
      <c r="AW693" s="294"/>
      <c r="AX693" s="294"/>
      <c r="AY693" s="294"/>
      <c r="AZ693" s="294"/>
      <c r="BA693" s="294"/>
      <c r="BB693" s="294"/>
      <c r="BC693" s="294"/>
      <c r="BD693" s="294"/>
      <c r="BE693" s="294"/>
      <c r="BF693" s="294"/>
      <c r="BG693" s="294"/>
      <c r="BH693" s="294"/>
      <c r="BI693" s="294"/>
      <c r="BJ693" s="294"/>
      <c r="BK693" s="294"/>
      <c r="BL693" s="294"/>
      <c r="BM693" s="294"/>
      <c r="BN693" s="294"/>
      <c r="BO693" s="294"/>
      <c r="BP693" s="1"/>
      <c r="BQ693" s="294"/>
      <c r="BR693" s="17">
        <v>1</v>
      </c>
      <c r="BS693" s="1">
        <f t="shared" si="5664"/>
        <v>0</v>
      </c>
      <c r="BT693" s="17">
        <f t="shared" ref="BT693:BT697" si="6055">+BS693*2</f>
        <v>0</v>
      </c>
      <c r="BU693" s="294"/>
      <c r="BV693" s="294">
        <v>1</v>
      </c>
      <c r="BW693" s="294"/>
      <c r="BX693" s="294"/>
      <c r="BY693" s="294"/>
      <c r="BZ693" s="294"/>
      <c r="CA693" s="294"/>
      <c r="CB693" s="294"/>
      <c r="CC693" s="294"/>
      <c r="CD693" s="1"/>
      <c r="CE693" s="1"/>
      <c r="CF693" s="1"/>
      <c r="CG693" s="294"/>
      <c r="CH693" s="1"/>
      <c r="CI693" s="1"/>
      <c r="CJ693" s="1"/>
      <c r="CK693" s="383"/>
      <c r="CL693" s="383"/>
      <c r="CM693" s="383"/>
      <c r="CN693" s="1">
        <f t="shared" si="6022"/>
        <v>0</v>
      </c>
      <c r="CO693" s="1">
        <f t="shared" si="6023"/>
        <v>0</v>
      </c>
      <c r="CP693" s="20">
        <f t="shared" si="6024"/>
        <v>0</v>
      </c>
      <c r="CQ693" s="351"/>
      <c r="CR693" s="299">
        <f t="shared" si="5941"/>
        <v>0</v>
      </c>
      <c r="CS693" s="294"/>
      <c r="CT693" s="294"/>
      <c r="CU693" s="1"/>
      <c r="CV693" s="1"/>
      <c r="CW693" s="1"/>
      <c r="CX693" s="1"/>
      <c r="CY693" s="1"/>
      <c r="CZ693" s="294"/>
      <c r="DA693" s="17">
        <f t="shared" ref="DA693:DA697" si="6056">+CY693</f>
        <v>0</v>
      </c>
      <c r="DB693" s="359">
        <f t="shared" si="5671"/>
        <v>0</v>
      </c>
      <c r="DC693" s="359">
        <f t="shared" si="5672"/>
        <v>0</v>
      </c>
      <c r="DD693" s="294"/>
      <c r="DE693" s="294"/>
      <c r="DF693" s="294"/>
      <c r="DG693" s="294"/>
      <c r="DH693" s="294"/>
      <c r="DI693" s="294"/>
      <c r="DJ693" s="294"/>
      <c r="DK693" s="294"/>
      <c r="DL693" s="294"/>
      <c r="DM693" s="294"/>
      <c r="DN693" s="294"/>
      <c r="DO693" s="1"/>
      <c r="DP693" s="1"/>
      <c r="DQ693" s="17">
        <f t="shared" si="5778"/>
        <v>0</v>
      </c>
      <c r="DR693" s="17">
        <f t="shared" si="6026"/>
        <v>0</v>
      </c>
      <c r="DS693" s="17">
        <f t="shared" si="6027"/>
        <v>0</v>
      </c>
      <c r="DT693" s="17">
        <f t="shared" si="6028"/>
        <v>0</v>
      </c>
      <c r="DU693" s="17">
        <f t="shared" si="6029"/>
        <v>0</v>
      </c>
      <c r="DV693" s="17">
        <f t="shared" si="6030"/>
        <v>0</v>
      </c>
      <c r="DW693" s="1"/>
      <c r="DX693" s="1"/>
      <c r="DY693" s="20">
        <f t="shared" si="6031"/>
        <v>0</v>
      </c>
      <c r="DZ693" s="20">
        <f t="shared" si="6032"/>
        <v>0</v>
      </c>
      <c r="EA693" s="20">
        <f t="shared" si="6033"/>
        <v>0</v>
      </c>
      <c r="EB693" s="20">
        <f t="shared" si="6034"/>
        <v>0</v>
      </c>
      <c r="EC693" s="18">
        <f t="shared" si="5779"/>
        <v>0</v>
      </c>
      <c r="ED693" s="19">
        <f t="shared" ref="ED693:ED697" si="6057">+IF(EC693&lt;&gt;0,EC693*3,0)</f>
        <v>0</v>
      </c>
      <c r="EE693" s="19">
        <f t="shared" si="5780"/>
        <v>0</v>
      </c>
      <c r="EF693" s="1">
        <f t="shared" si="5781"/>
        <v>0</v>
      </c>
      <c r="EG693" s="18">
        <f t="shared" si="5782"/>
        <v>0</v>
      </c>
      <c r="EH693" s="341"/>
      <c r="EI693" s="294"/>
      <c r="EJ693" s="294"/>
      <c r="EK693" s="294"/>
      <c r="EL693" s="19"/>
      <c r="EM693" s="19"/>
      <c r="EN693" s="19"/>
      <c r="EO693" s="366"/>
      <c r="EP693" s="366"/>
      <c r="EQ693" s="374"/>
      <c r="ER693" s="374"/>
      <c r="ES693" s="374"/>
      <c r="ET693" s="374"/>
      <c r="EU693" s="18">
        <f t="shared" si="6036"/>
        <v>0</v>
      </c>
      <c r="EV693" s="18">
        <f t="shared" si="5689"/>
        <v>0</v>
      </c>
      <c r="EW693" s="341">
        <v>1</v>
      </c>
      <c r="EX693" s="341">
        <v>1</v>
      </c>
      <c r="EY693" s="341"/>
      <c r="EZ693" s="365">
        <f t="shared" si="5696"/>
        <v>0</v>
      </c>
      <c r="FA693" s="294"/>
      <c r="FB693" s="294"/>
      <c r="FC693" s="294"/>
      <c r="FD693" s="300"/>
      <c r="FE693" s="300"/>
      <c r="FF693" s="300"/>
      <c r="FG693" s="300"/>
      <c r="FH693" s="300"/>
      <c r="FI693" s="300"/>
      <c r="FJ693" s="300"/>
      <c r="FK693" s="294"/>
      <c r="FL693" s="294"/>
      <c r="FM693" s="294"/>
      <c r="FN693" s="294">
        <f t="shared" si="5946"/>
        <v>24</v>
      </c>
      <c r="FO693" s="294"/>
      <c r="FP693" s="20">
        <f t="shared" si="5697"/>
        <v>0</v>
      </c>
      <c r="FQ693" s="20">
        <f t="shared" si="6037"/>
        <v>0</v>
      </c>
      <c r="FR693" s="20">
        <f t="shared" si="6038"/>
        <v>0</v>
      </c>
      <c r="FS693" s="20">
        <f t="shared" si="6039"/>
        <v>0</v>
      </c>
      <c r="FT693" s="20">
        <f t="shared" si="6040"/>
        <v>0</v>
      </c>
      <c r="FU693" s="20">
        <f t="shared" si="6041"/>
        <v>0</v>
      </c>
      <c r="FV693" s="20">
        <f t="shared" si="6042"/>
        <v>0</v>
      </c>
      <c r="FW693" s="294"/>
    </row>
    <row r="694" spans="1:179" s="301" customFormat="1" ht="27.75" customHeight="1">
      <c r="A694" s="295"/>
      <c r="B694" s="324" t="s">
        <v>183</v>
      </c>
      <c r="C694" s="324" t="str">
        <f>B694</f>
        <v>Lộ 3</v>
      </c>
      <c r="D694" s="296"/>
      <c r="E694" s="324"/>
      <c r="F694" s="324"/>
      <c r="G694" s="296"/>
      <c r="H694" s="297"/>
      <c r="I694" s="297"/>
      <c r="J694" s="294"/>
      <c r="K694" s="294"/>
      <c r="L694" s="294"/>
      <c r="M694" s="294"/>
      <c r="N694" s="297"/>
      <c r="O694" s="297"/>
      <c r="P694" s="1"/>
      <c r="Q694" s="16"/>
      <c r="R694" s="1"/>
      <c r="S694" s="294"/>
      <c r="T694" s="294"/>
      <c r="U694" s="294"/>
      <c r="V694" s="294"/>
      <c r="W694" s="294"/>
      <c r="X694" s="294"/>
      <c r="Y694" s="294"/>
      <c r="Z694" s="294"/>
      <c r="AA694" s="294"/>
      <c r="AB694" s="294"/>
      <c r="AC694" s="1">
        <f t="shared" si="6043"/>
        <v>0</v>
      </c>
      <c r="AD694" s="1">
        <f t="shared" si="6044"/>
        <v>0</v>
      </c>
      <c r="AE694" s="1">
        <f t="shared" si="6045"/>
        <v>0</v>
      </c>
      <c r="AF694" s="1">
        <f t="shared" si="6046"/>
        <v>0</v>
      </c>
      <c r="AG694" s="1">
        <f t="shared" si="6047"/>
        <v>0</v>
      </c>
      <c r="AH694" s="1">
        <f t="shared" si="6048"/>
        <v>0</v>
      </c>
      <c r="AI694" s="1">
        <f t="shared" si="6049"/>
        <v>0</v>
      </c>
      <c r="AJ694" s="1">
        <f t="shared" si="6050"/>
        <v>0</v>
      </c>
      <c r="AK694" s="1">
        <f t="shared" si="6051"/>
        <v>0</v>
      </c>
      <c r="AL694" s="1">
        <f t="shared" si="6052"/>
        <v>0</v>
      </c>
      <c r="AM694" s="1">
        <f t="shared" si="6053"/>
        <v>0</v>
      </c>
      <c r="AN694" s="1">
        <f t="shared" si="6054"/>
        <v>0</v>
      </c>
      <c r="AO694" s="294"/>
      <c r="AP694" s="294"/>
      <c r="AQ694" s="294"/>
      <c r="AR694" s="294"/>
      <c r="AS694" s="298">
        <f t="shared" si="5895"/>
        <v>0</v>
      </c>
      <c r="AT694" s="298">
        <f t="shared" si="5896"/>
        <v>0</v>
      </c>
      <c r="AU694" s="298">
        <f t="shared" si="6019"/>
        <v>0</v>
      </c>
      <c r="AV694" s="298">
        <f t="shared" si="6020"/>
        <v>0</v>
      </c>
      <c r="AW694" s="294"/>
      <c r="AX694" s="294"/>
      <c r="AY694" s="294"/>
      <c r="AZ694" s="294"/>
      <c r="BA694" s="294"/>
      <c r="BB694" s="294"/>
      <c r="BC694" s="294"/>
      <c r="BD694" s="294"/>
      <c r="BE694" s="294"/>
      <c r="BF694" s="294"/>
      <c r="BG694" s="294"/>
      <c r="BH694" s="294"/>
      <c r="BI694" s="294"/>
      <c r="BJ694" s="294"/>
      <c r="BK694" s="294"/>
      <c r="BL694" s="294"/>
      <c r="BM694" s="294"/>
      <c r="BN694" s="294"/>
      <c r="BO694" s="294"/>
      <c r="BP694" s="1"/>
      <c r="BQ694" s="294"/>
      <c r="BR694" s="17"/>
      <c r="BS694" s="1">
        <f t="shared" si="5664"/>
        <v>0</v>
      </c>
      <c r="BT694" s="17">
        <f t="shared" si="6055"/>
        <v>0</v>
      </c>
      <c r="BU694" s="294"/>
      <c r="BV694" s="294"/>
      <c r="BW694" s="294"/>
      <c r="BX694" s="294"/>
      <c r="BY694" s="294"/>
      <c r="BZ694" s="294"/>
      <c r="CA694" s="294"/>
      <c r="CB694" s="294"/>
      <c r="CC694" s="294"/>
      <c r="CD694" s="1"/>
      <c r="CE694" s="1"/>
      <c r="CF694" s="1"/>
      <c r="CG694" s="294"/>
      <c r="CH694" s="1"/>
      <c r="CI694" s="1"/>
      <c r="CJ694" s="1"/>
      <c r="CK694" s="383"/>
      <c r="CL694" s="383"/>
      <c r="CM694" s="383"/>
      <c r="CN694" s="1">
        <f t="shared" si="6022"/>
        <v>0</v>
      </c>
      <c r="CO694" s="1">
        <f t="shared" si="6023"/>
        <v>0</v>
      </c>
      <c r="CP694" s="20">
        <f t="shared" si="6024"/>
        <v>0</v>
      </c>
      <c r="CQ694" s="351"/>
      <c r="CR694" s="299">
        <f t="shared" si="5941"/>
        <v>0</v>
      </c>
      <c r="CS694" s="294"/>
      <c r="CT694" s="294"/>
      <c r="CU694" s="1"/>
      <c r="CV694" s="1"/>
      <c r="CW694" s="1"/>
      <c r="CX694" s="1"/>
      <c r="CY694" s="1"/>
      <c r="CZ694" s="294"/>
      <c r="DA694" s="17">
        <f t="shared" si="6056"/>
        <v>0</v>
      </c>
      <c r="DB694" s="359">
        <f t="shared" si="5671"/>
        <v>0</v>
      </c>
      <c r="DC694" s="359">
        <f t="shared" si="5672"/>
        <v>0</v>
      </c>
      <c r="DD694" s="294"/>
      <c r="DE694" s="294"/>
      <c r="DF694" s="294"/>
      <c r="DG694" s="294"/>
      <c r="DH694" s="294"/>
      <c r="DI694" s="294"/>
      <c r="DJ694" s="294"/>
      <c r="DK694" s="294"/>
      <c r="DL694" s="294"/>
      <c r="DM694" s="294"/>
      <c r="DN694" s="294"/>
      <c r="DO694" s="1"/>
      <c r="DP694" s="1"/>
      <c r="DQ694" s="17">
        <f t="shared" si="5778"/>
        <v>0</v>
      </c>
      <c r="DR694" s="17">
        <f t="shared" si="6026"/>
        <v>0</v>
      </c>
      <c r="DS694" s="17">
        <f t="shared" si="6027"/>
        <v>0</v>
      </c>
      <c r="DT694" s="17">
        <f t="shared" si="6028"/>
        <v>0</v>
      </c>
      <c r="DU694" s="17">
        <f t="shared" si="6029"/>
        <v>0</v>
      </c>
      <c r="DV694" s="17">
        <f t="shared" si="6030"/>
        <v>0</v>
      </c>
      <c r="DW694" s="1"/>
      <c r="DX694" s="1"/>
      <c r="DY694" s="20">
        <f t="shared" si="6031"/>
        <v>0</v>
      </c>
      <c r="DZ694" s="20">
        <f t="shared" si="6032"/>
        <v>0</v>
      </c>
      <c r="EA694" s="20">
        <f t="shared" si="6033"/>
        <v>0</v>
      </c>
      <c r="EB694" s="20">
        <f t="shared" si="6034"/>
        <v>0</v>
      </c>
      <c r="EC694" s="18">
        <f t="shared" si="5779"/>
        <v>0</v>
      </c>
      <c r="ED694" s="19">
        <f t="shared" si="6057"/>
        <v>0</v>
      </c>
      <c r="EE694" s="19">
        <f t="shared" si="5780"/>
        <v>0</v>
      </c>
      <c r="EF694" s="1">
        <f t="shared" si="5781"/>
        <v>0</v>
      </c>
      <c r="EG694" s="18">
        <f t="shared" si="5782"/>
        <v>0</v>
      </c>
      <c r="EH694" s="341"/>
      <c r="EI694" s="294"/>
      <c r="EJ694" s="294"/>
      <c r="EK694" s="294"/>
      <c r="EL694" s="19"/>
      <c r="EM694" s="19"/>
      <c r="EN694" s="19"/>
      <c r="EO694" s="366"/>
      <c r="EP694" s="366"/>
      <c r="EQ694" s="374"/>
      <c r="ER694" s="374"/>
      <c r="ES694" s="374"/>
      <c r="ET694" s="374"/>
      <c r="EU694" s="18">
        <f t="shared" si="6036"/>
        <v>0</v>
      </c>
      <c r="EV694" s="18">
        <f t="shared" si="5689"/>
        <v>0</v>
      </c>
      <c r="EW694" s="341"/>
      <c r="EX694" s="341"/>
      <c r="EY694" s="341"/>
      <c r="EZ694" s="365">
        <f t="shared" si="5696"/>
        <v>0</v>
      </c>
      <c r="FA694" s="294"/>
      <c r="FB694" s="294"/>
      <c r="FC694" s="294"/>
      <c r="FD694" s="300"/>
      <c r="FE694" s="300"/>
      <c r="FF694" s="300"/>
      <c r="FG694" s="300"/>
      <c r="FH694" s="300"/>
      <c r="FI694" s="300"/>
      <c r="FJ694" s="300"/>
      <c r="FK694" s="294"/>
      <c r="FL694" s="294"/>
      <c r="FM694" s="294"/>
      <c r="FN694" s="294"/>
      <c r="FO694" s="294"/>
      <c r="FP694" s="20">
        <f t="shared" si="5697"/>
        <v>0</v>
      </c>
      <c r="FQ694" s="20">
        <f t="shared" si="6037"/>
        <v>0</v>
      </c>
      <c r="FR694" s="20">
        <f t="shared" si="6038"/>
        <v>0</v>
      </c>
      <c r="FS694" s="20">
        <f t="shared" si="6039"/>
        <v>0</v>
      </c>
      <c r="FT694" s="20">
        <f t="shared" si="6040"/>
        <v>0</v>
      </c>
      <c r="FU694" s="20">
        <f t="shared" si="6041"/>
        <v>0</v>
      </c>
      <c r="FV694" s="20">
        <f t="shared" si="6042"/>
        <v>0</v>
      </c>
      <c r="FW694" s="294"/>
    </row>
    <row r="695" spans="1:179" s="301" customFormat="1" ht="27.75" customHeight="1">
      <c r="A695" s="295"/>
      <c r="B695" s="296" t="s">
        <v>190</v>
      </c>
      <c r="C695" s="296" t="s">
        <v>27</v>
      </c>
      <c r="D695" s="296" t="s">
        <v>258</v>
      </c>
      <c r="E695" s="296" t="str">
        <f t="shared" ref="E695" si="6058">D695</f>
        <v>2LT10</v>
      </c>
      <c r="F695" s="296"/>
      <c r="G695" s="296">
        <v>6</v>
      </c>
      <c r="H695" s="297"/>
      <c r="I695" s="297"/>
      <c r="J695" s="294"/>
      <c r="K695" s="294">
        <v>4</v>
      </c>
      <c r="L695" s="294"/>
      <c r="M695" s="294"/>
      <c r="N695" s="297"/>
      <c r="O695" s="297"/>
      <c r="P695" s="1"/>
      <c r="Q695" s="16"/>
      <c r="R695" s="1"/>
      <c r="S695" s="294"/>
      <c r="T695" s="294"/>
      <c r="U695" s="294"/>
      <c r="V695" s="294"/>
      <c r="W695" s="294"/>
      <c r="X695" s="294"/>
      <c r="Y695" s="294"/>
      <c r="Z695" s="294"/>
      <c r="AA695" s="294"/>
      <c r="AB695" s="294"/>
      <c r="AC695" s="1">
        <f t="shared" si="6043"/>
        <v>0</v>
      </c>
      <c r="AD695" s="1">
        <f t="shared" si="6044"/>
        <v>0</v>
      </c>
      <c r="AE695" s="1">
        <f t="shared" si="6045"/>
        <v>0</v>
      </c>
      <c r="AF695" s="1">
        <f t="shared" si="6046"/>
        <v>0</v>
      </c>
      <c r="AG695" s="1">
        <f t="shared" si="6047"/>
        <v>0</v>
      </c>
      <c r="AH695" s="1">
        <f t="shared" si="6048"/>
        <v>0</v>
      </c>
      <c r="AI695" s="1">
        <f t="shared" si="6049"/>
        <v>0</v>
      </c>
      <c r="AJ695" s="1">
        <f t="shared" si="6050"/>
        <v>0</v>
      </c>
      <c r="AK695" s="1">
        <f t="shared" si="6051"/>
        <v>0</v>
      </c>
      <c r="AL695" s="1">
        <f t="shared" si="6052"/>
        <v>0</v>
      </c>
      <c r="AM695" s="1">
        <f t="shared" si="6053"/>
        <v>0</v>
      </c>
      <c r="AN695" s="1">
        <f t="shared" si="6054"/>
        <v>0</v>
      </c>
      <c r="AO695" s="294"/>
      <c r="AP695" s="294"/>
      <c r="AQ695" s="294"/>
      <c r="AR695" s="294">
        <f t="shared" ref="AR695:AR710" si="6059">G695</f>
        <v>6</v>
      </c>
      <c r="AS695" s="298">
        <f t="shared" si="5895"/>
        <v>0</v>
      </c>
      <c r="AT695" s="298">
        <f t="shared" si="5896"/>
        <v>0</v>
      </c>
      <c r="AU695" s="298">
        <f t="shared" si="6019"/>
        <v>0</v>
      </c>
      <c r="AV695" s="298">
        <f t="shared" si="6020"/>
        <v>1</v>
      </c>
      <c r="AW695" s="294"/>
      <c r="AX695" s="294"/>
      <c r="AY695" s="294"/>
      <c r="AZ695" s="294"/>
      <c r="BA695" s="294"/>
      <c r="BB695" s="294"/>
      <c r="BC695" s="294"/>
      <c r="BD695" s="294"/>
      <c r="BE695" s="294"/>
      <c r="BF695" s="294"/>
      <c r="BG695" s="294"/>
      <c r="BH695" s="294"/>
      <c r="BI695" s="294"/>
      <c r="BJ695" s="294"/>
      <c r="BK695" s="294"/>
      <c r="BL695" s="294"/>
      <c r="BM695" s="294"/>
      <c r="BN695" s="294"/>
      <c r="BO695" s="294"/>
      <c r="BP695" s="1"/>
      <c r="BQ695" s="294"/>
      <c r="BR695" s="17">
        <v>1</v>
      </c>
      <c r="BS695" s="1">
        <f t="shared" si="5664"/>
        <v>0</v>
      </c>
      <c r="BT695" s="17">
        <f t="shared" si="6055"/>
        <v>0</v>
      </c>
      <c r="BU695" s="294"/>
      <c r="BV695" s="294">
        <v>1</v>
      </c>
      <c r="BW695" s="294"/>
      <c r="BX695" s="294"/>
      <c r="BY695" s="294"/>
      <c r="BZ695" s="294"/>
      <c r="CA695" s="294"/>
      <c r="CB695" s="294"/>
      <c r="CC695" s="294"/>
      <c r="CD695" s="1"/>
      <c r="CE695" s="1"/>
      <c r="CF695" s="1"/>
      <c r="CG695" s="294"/>
      <c r="CH695" s="1"/>
      <c r="CI695" s="1"/>
      <c r="CJ695" s="1"/>
      <c r="CK695" s="383"/>
      <c r="CL695" s="383"/>
      <c r="CM695" s="383"/>
      <c r="CN695" s="1">
        <f t="shared" si="6022"/>
        <v>0</v>
      </c>
      <c r="CO695" s="1">
        <f t="shared" si="6023"/>
        <v>0</v>
      </c>
      <c r="CP695" s="20">
        <f t="shared" si="6024"/>
        <v>0</v>
      </c>
      <c r="CQ695" s="351"/>
      <c r="CR695" s="299">
        <f t="shared" si="5941"/>
        <v>0</v>
      </c>
      <c r="CS695" s="294"/>
      <c r="CT695" s="294"/>
      <c r="CU695" s="1"/>
      <c r="CV695" s="1"/>
      <c r="CW695" s="1"/>
      <c r="CX695" s="1"/>
      <c r="CY695" s="1"/>
      <c r="CZ695" s="294"/>
      <c r="DA695" s="17">
        <f t="shared" si="6056"/>
        <v>0</v>
      </c>
      <c r="DB695" s="359">
        <f t="shared" si="5671"/>
        <v>0</v>
      </c>
      <c r="DC695" s="359">
        <f t="shared" si="5672"/>
        <v>0</v>
      </c>
      <c r="DD695" s="294"/>
      <c r="DE695" s="294"/>
      <c r="DF695" s="294"/>
      <c r="DG695" s="294"/>
      <c r="DH695" s="294"/>
      <c r="DI695" s="294"/>
      <c r="DJ695" s="294"/>
      <c r="DK695" s="294"/>
      <c r="DL695" s="294"/>
      <c r="DM695" s="294"/>
      <c r="DN695" s="294"/>
      <c r="DO695" s="1"/>
      <c r="DP695" s="1"/>
      <c r="DQ695" s="17">
        <f t="shared" si="5778"/>
        <v>0</v>
      </c>
      <c r="DR695" s="17">
        <f t="shared" si="6026"/>
        <v>0</v>
      </c>
      <c r="DS695" s="17">
        <f t="shared" si="6027"/>
        <v>0</v>
      </c>
      <c r="DT695" s="17">
        <f t="shared" si="6028"/>
        <v>0</v>
      </c>
      <c r="DU695" s="17">
        <f t="shared" si="6029"/>
        <v>0</v>
      </c>
      <c r="DV695" s="17">
        <f t="shared" si="6030"/>
        <v>0</v>
      </c>
      <c r="DW695" s="1"/>
      <c r="DX695" s="1"/>
      <c r="DY695" s="20">
        <f t="shared" si="6031"/>
        <v>0</v>
      </c>
      <c r="DZ695" s="20">
        <f t="shared" si="6032"/>
        <v>0</v>
      </c>
      <c r="EA695" s="20">
        <f t="shared" si="6033"/>
        <v>0</v>
      </c>
      <c r="EB695" s="20">
        <f t="shared" si="6034"/>
        <v>0</v>
      </c>
      <c r="EC695" s="18">
        <f t="shared" si="5779"/>
        <v>0</v>
      </c>
      <c r="ED695" s="19">
        <f t="shared" si="6057"/>
        <v>0</v>
      </c>
      <c r="EE695" s="19">
        <f t="shared" si="5780"/>
        <v>0</v>
      </c>
      <c r="EF695" s="1">
        <f t="shared" si="5781"/>
        <v>0</v>
      </c>
      <c r="EG695" s="18">
        <f t="shared" si="5782"/>
        <v>0</v>
      </c>
      <c r="EH695" s="341"/>
      <c r="EI695" s="294"/>
      <c r="EJ695" s="294"/>
      <c r="EK695" s="294"/>
      <c r="EL695" s="19"/>
      <c r="EM695" s="19"/>
      <c r="EN695" s="19"/>
      <c r="EO695" s="366"/>
      <c r="EP695" s="366"/>
      <c r="EQ695" s="374"/>
      <c r="ER695" s="374"/>
      <c r="ES695" s="374"/>
      <c r="ET695" s="374"/>
      <c r="EU695" s="18">
        <f t="shared" si="6036"/>
        <v>0</v>
      </c>
      <c r="EV695" s="18">
        <f t="shared" si="5689"/>
        <v>0</v>
      </c>
      <c r="EW695" s="341">
        <v>1</v>
      </c>
      <c r="EX695" s="341">
        <v>1</v>
      </c>
      <c r="EY695" s="341"/>
      <c r="EZ695" s="365">
        <f t="shared" si="5696"/>
        <v>0</v>
      </c>
      <c r="FA695" s="294"/>
      <c r="FB695" s="294"/>
      <c r="FC695" s="294"/>
      <c r="FD695" s="300"/>
      <c r="FE695" s="300"/>
      <c r="FF695" s="300"/>
      <c r="FG695" s="300"/>
      <c r="FH695" s="300"/>
      <c r="FI695" s="300"/>
      <c r="FJ695" s="300"/>
      <c r="FK695" s="294"/>
      <c r="FL695" s="294"/>
      <c r="FM695" s="294"/>
      <c r="FN695" s="294"/>
      <c r="FO695" s="294"/>
      <c r="FP695" s="20">
        <f t="shared" si="5697"/>
        <v>0</v>
      </c>
      <c r="FQ695" s="20">
        <f t="shared" si="6037"/>
        <v>0</v>
      </c>
      <c r="FR695" s="20">
        <f t="shared" si="6038"/>
        <v>0</v>
      </c>
      <c r="FS695" s="20">
        <f t="shared" si="6039"/>
        <v>0</v>
      </c>
      <c r="FT695" s="20">
        <f t="shared" si="6040"/>
        <v>0</v>
      </c>
      <c r="FU695" s="20">
        <f t="shared" si="6041"/>
        <v>0</v>
      </c>
      <c r="FV695" s="20">
        <f t="shared" si="6042"/>
        <v>0</v>
      </c>
      <c r="FW695" s="294"/>
    </row>
    <row r="696" spans="1:179" s="301" customFormat="1" ht="27.75" customHeight="1">
      <c r="A696" s="295"/>
      <c r="B696" s="296">
        <v>1</v>
      </c>
      <c r="C696" s="296">
        <f t="shared" ref="C696:C710" si="6060">B696</f>
        <v>1</v>
      </c>
      <c r="D696" s="296" t="s">
        <v>201</v>
      </c>
      <c r="E696" s="296" t="s">
        <v>187</v>
      </c>
      <c r="F696" s="296">
        <v>15</v>
      </c>
      <c r="G696" s="296">
        <f>F696</f>
        <v>15</v>
      </c>
      <c r="H696" s="297"/>
      <c r="I696" s="297"/>
      <c r="J696" s="294"/>
      <c r="K696" s="294"/>
      <c r="L696" s="294"/>
      <c r="M696" s="294"/>
      <c r="N696" s="297"/>
      <c r="O696" s="297"/>
      <c r="P696" s="1"/>
      <c r="Q696" s="16"/>
      <c r="R696" s="1"/>
      <c r="S696" s="294"/>
      <c r="T696" s="294"/>
      <c r="U696" s="294"/>
      <c r="V696" s="294"/>
      <c r="W696" s="294"/>
      <c r="X696" s="294"/>
      <c r="Y696" s="294"/>
      <c r="Z696" s="294"/>
      <c r="AA696" s="294"/>
      <c r="AB696" s="294"/>
      <c r="AC696" s="1">
        <f t="shared" si="6043"/>
        <v>0</v>
      </c>
      <c r="AD696" s="1">
        <f t="shared" si="6044"/>
        <v>0</v>
      </c>
      <c r="AE696" s="1">
        <f t="shared" si="6045"/>
        <v>0</v>
      </c>
      <c r="AF696" s="1">
        <f t="shared" si="6046"/>
        <v>0</v>
      </c>
      <c r="AG696" s="1">
        <f t="shared" si="6047"/>
        <v>0</v>
      </c>
      <c r="AH696" s="1">
        <f t="shared" si="6048"/>
        <v>0</v>
      </c>
      <c r="AI696" s="1">
        <f t="shared" si="6049"/>
        <v>0</v>
      </c>
      <c r="AJ696" s="1">
        <f t="shared" si="6050"/>
        <v>0</v>
      </c>
      <c r="AK696" s="1">
        <f t="shared" si="6051"/>
        <v>0</v>
      </c>
      <c r="AL696" s="1">
        <f t="shared" si="6052"/>
        <v>0</v>
      </c>
      <c r="AM696" s="1">
        <f t="shared" si="6053"/>
        <v>0</v>
      </c>
      <c r="AN696" s="1">
        <f t="shared" si="6054"/>
        <v>0</v>
      </c>
      <c r="AO696" s="294"/>
      <c r="AP696" s="294"/>
      <c r="AQ696" s="294"/>
      <c r="AR696" s="294">
        <f t="shared" si="6059"/>
        <v>15</v>
      </c>
      <c r="AS696" s="298">
        <f t="shared" si="5895"/>
        <v>0</v>
      </c>
      <c r="AT696" s="298">
        <f t="shared" si="5896"/>
        <v>0</v>
      </c>
      <c r="AU696" s="298">
        <f t="shared" si="6019"/>
        <v>0</v>
      </c>
      <c r="AV696" s="298">
        <f t="shared" si="6020"/>
        <v>1</v>
      </c>
      <c r="AW696" s="294"/>
      <c r="AX696" s="294"/>
      <c r="AY696" s="294"/>
      <c r="AZ696" s="294"/>
      <c r="BA696" s="294"/>
      <c r="BB696" s="294"/>
      <c r="BC696" s="294"/>
      <c r="BD696" s="294"/>
      <c r="BE696" s="294"/>
      <c r="BF696" s="294"/>
      <c r="BG696" s="294"/>
      <c r="BH696" s="294"/>
      <c r="BI696" s="294"/>
      <c r="BJ696" s="294"/>
      <c r="BK696" s="294"/>
      <c r="BL696" s="294"/>
      <c r="BM696" s="294"/>
      <c r="BN696" s="294"/>
      <c r="BO696" s="294"/>
      <c r="BP696" s="1"/>
      <c r="BQ696" s="294"/>
      <c r="BR696" s="17">
        <v>2</v>
      </c>
      <c r="BS696" s="1">
        <f t="shared" si="5664"/>
        <v>0</v>
      </c>
      <c r="BT696" s="17">
        <f t="shared" si="6055"/>
        <v>0</v>
      </c>
      <c r="BU696" s="294"/>
      <c r="BV696" s="294">
        <v>1</v>
      </c>
      <c r="BW696" s="294"/>
      <c r="BX696" s="294"/>
      <c r="BY696" s="294"/>
      <c r="BZ696" s="294"/>
      <c r="CA696" s="294"/>
      <c r="CB696" s="294"/>
      <c r="CC696" s="294"/>
      <c r="CD696" s="1"/>
      <c r="CE696" s="1"/>
      <c r="CF696" s="1"/>
      <c r="CG696" s="294"/>
      <c r="CH696" s="1"/>
      <c r="CI696" s="1"/>
      <c r="CJ696" s="1"/>
      <c r="CK696" s="383"/>
      <c r="CL696" s="383"/>
      <c r="CM696" s="383"/>
      <c r="CN696" s="1">
        <f t="shared" si="6022"/>
        <v>0</v>
      </c>
      <c r="CO696" s="1">
        <f t="shared" si="6023"/>
        <v>0</v>
      </c>
      <c r="CP696" s="20">
        <f t="shared" si="6024"/>
        <v>0</v>
      </c>
      <c r="CQ696" s="351"/>
      <c r="CR696" s="299">
        <f t="shared" si="5941"/>
        <v>0</v>
      </c>
      <c r="CS696" s="294"/>
      <c r="CT696" s="294"/>
      <c r="CU696" s="1"/>
      <c r="CV696" s="1"/>
      <c r="CW696" s="1"/>
      <c r="CX696" s="1"/>
      <c r="CY696" s="1"/>
      <c r="CZ696" s="294"/>
      <c r="DA696" s="17">
        <f t="shared" si="6056"/>
        <v>0</v>
      </c>
      <c r="DB696" s="359">
        <f t="shared" si="5671"/>
        <v>0</v>
      </c>
      <c r="DC696" s="359">
        <f t="shared" si="5672"/>
        <v>0</v>
      </c>
      <c r="DD696" s="294"/>
      <c r="DE696" s="294"/>
      <c r="DF696" s="294"/>
      <c r="DG696" s="294"/>
      <c r="DH696" s="294"/>
      <c r="DI696" s="294"/>
      <c r="DJ696" s="294"/>
      <c r="DK696" s="294"/>
      <c r="DL696" s="294"/>
      <c r="DM696" s="294"/>
      <c r="DN696" s="294"/>
      <c r="DO696" s="1"/>
      <c r="DP696" s="1"/>
      <c r="DQ696" s="17">
        <f t="shared" si="5778"/>
        <v>0</v>
      </c>
      <c r="DR696" s="17">
        <f t="shared" si="6026"/>
        <v>0</v>
      </c>
      <c r="DS696" s="17">
        <f t="shared" si="6027"/>
        <v>0</v>
      </c>
      <c r="DT696" s="17">
        <f t="shared" si="6028"/>
        <v>0</v>
      </c>
      <c r="DU696" s="17">
        <f t="shared" si="6029"/>
        <v>0</v>
      </c>
      <c r="DV696" s="17">
        <f t="shared" si="6030"/>
        <v>0</v>
      </c>
      <c r="DW696" s="1"/>
      <c r="DX696" s="1"/>
      <c r="DY696" s="20">
        <f t="shared" si="6031"/>
        <v>0</v>
      </c>
      <c r="DZ696" s="20">
        <f t="shared" si="6032"/>
        <v>0</v>
      </c>
      <c r="EA696" s="20">
        <f t="shared" si="6033"/>
        <v>0</v>
      </c>
      <c r="EB696" s="20">
        <f t="shared" si="6034"/>
        <v>0</v>
      </c>
      <c r="EC696" s="18">
        <f t="shared" si="5779"/>
        <v>0</v>
      </c>
      <c r="ED696" s="19">
        <f t="shared" si="6057"/>
        <v>0</v>
      </c>
      <c r="EE696" s="19">
        <f t="shared" si="5780"/>
        <v>0</v>
      </c>
      <c r="EF696" s="1">
        <f t="shared" si="5781"/>
        <v>0</v>
      </c>
      <c r="EG696" s="18">
        <f t="shared" si="5782"/>
        <v>0</v>
      </c>
      <c r="EH696" s="341"/>
      <c r="EI696" s="294"/>
      <c r="EJ696" s="294"/>
      <c r="EK696" s="294"/>
      <c r="EL696" s="19"/>
      <c r="EM696" s="19"/>
      <c r="EN696" s="19"/>
      <c r="EO696" s="366"/>
      <c r="EP696" s="366"/>
      <c r="EQ696" s="374"/>
      <c r="ER696" s="374"/>
      <c r="ES696" s="374"/>
      <c r="ET696" s="374"/>
      <c r="EU696" s="18">
        <f t="shared" si="6036"/>
        <v>0</v>
      </c>
      <c r="EV696" s="18">
        <f t="shared" si="5689"/>
        <v>0</v>
      </c>
      <c r="EW696" s="341">
        <v>2</v>
      </c>
      <c r="EX696" s="341">
        <v>2</v>
      </c>
      <c r="EY696" s="341"/>
      <c r="EZ696" s="365">
        <f t="shared" si="5696"/>
        <v>0</v>
      </c>
      <c r="FA696" s="294"/>
      <c r="FB696" s="294"/>
      <c r="FC696" s="294"/>
      <c r="FD696" s="300"/>
      <c r="FE696" s="300"/>
      <c r="FF696" s="300"/>
      <c r="FG696" s="300"/>
      <c r="FH696" s="300"/>
      <c r="FI696" s="300"/>
      <c r="FJ696" s="300"/>
      <c r="FK696" s="294"/>
      <c r="FL696" s="294"/>
      <c r="FM696" s="294"/>
      <c r="FN696" s="294"/>
      <c r="FO696" s="294"/>
      <c r="FP696" s="20">
        <f t="shared" si="5697"/>
        <v>0</v>
      </c>
      <c r="FQ696" s="20">
        <f t="shared" si="6037"/>
        <v>0</v>
      </c>
      <c r="FR696" s="20">
        <f t="shared" si="6038"/>
        <v>0</v>
      </c>
      <c r="FS696" s="20">
        <f t="shared" si="6039"/>
        <v>0</v>
      </c>
      <c r="FT696" s="20">
        <f t="shared" si="6040"/>
        <v>0</v>
      </c>
      <c r="FU696" s="20">
        <f t="shared" si="6041"/>
        <v>0</v>
      </c>
      <c r="FV696" s="20">
        <f t="shared" si="6042"/>
        <v>0</v>
      </c>
      <c r="FW696" s="294"/>
    </row>
    <row r="697" spans="1:179" s="301" customFormat="1" ht="27.75" customHeight="1">
      <c r="A697" s="295"/>
      <c r="B697" s="296" t="s">
        <v>175</v>
      </c>
      <c r="C697" s="296" t="str">
        <f t="shared" si="6060"/>
        <v>1A</v>
      </c>
      <c r="D697" s="296" t="s">
        <v>26</v>
      </c>
      <c r="E697" s="296" t="s">
        <v>44</v>
      </c>
      <c r="F697" s="296">
        <v>29</v>
      </c>
      <c r="G697" s="296">
        <v>28</v>
      </c>
      <c r="H697" s="297"/>
      <c r="I697" s="297"/>
      <c r="J697" s="294"/>
      <c r="K697" s="294"/>
      <c r="L697" s="294"/>
      <c r="M697" s="294"/>
      <c r="N697" s="297"/>
      <c r="O697" s="297"/>
      <c r="P697" s="1"/>
      <c r="Q697" s="16"/>
      <c r="R697" s="1"/>
      <c r="S697" s="294"/>
      <c r="T697" s="294"/>
      <c r="U697" s="294"/>
      <c r="V697" s="294"/>
      <c r="W697" s="294"/>
      <c r="X697" s="294"/>
      <c r="Y697" s="294">
        <v>1</v>
      </c>
      <c r="Z697" s="294"/>
      <c r="AA697" s="294"/>
      <c r="AB697" s="294"/>
      <c r="AC697" s="1">
        <f t="shared" si="6043"/>
        <v>0</v>
      </c>
      <c r="AD697" s="1">
        <f t="shared" si="6044"/>
        <v>0</v>
      </c>
      <c r="AE697" s="1">
        <f t="shared" si="6045"/>
        <v>0</v>
      </c>
      <c r="AF697" s="1">
        <f t="shared" si="6046"/>
        <v>1</v>
      </c>
      <c r="AG697" s="1">
        <f t="shared" si="6047"/>
        <v>0</v>
      </c>
      <c r="AH697" s="1">
        <f t="shared" si="6048"/>
        <v>0</v>
      </c>
      <c r="AI697" s="1">
        <f t="shared" si="6049"/>
        <v>0</v>
      </c>
      <c r="AJ697" s="1">
        <f t="shared" si="6050"/>
        <v>0</v>
      </c>
      <c r="AK697" s="1">
        <f t="shared" si="6051"/>
        <v>0</v>
      </c>
      <c r="AL697" s="1">
        <f t="shared" si="6052"/>
        <v>0</v>
      </c>
      <c r="AM697" s="1">
        <f t="shared" si="6053"/>
        <v>0</v>
      </c>
      <c r="AN697" s="1">
        <f t="shared" si="6054"/>
        <v>0</v>
      </c>
      <c r="AO697" s="294"/>
      <c r="AP697" s="294"/>
      <c r="AQ697" s="294"/>
      <c r="AR697" s="294">
        <f t="shared" si="6059"/>
        <v>28</v>
      </c>
      <c r="AS697" s="298">
        <f t="shared" si="5895"/>
        <v>0</v>
      </c>
      <c r="AT697" s="298">
        <f t="shared" si="5896"/>
        <v>0</v>
      </c>
      <c r="AU697" s="298">
        <f t="shared" si="6019"/>
        <v>0</v>
      </c>
      <c r="AV697" s="298">
        <f t="shared" si="6020"/>
        <v>1</v>
      </c>
      <c r="AW697" s="294"/>
      <c r="AX697" s="294"/>
      <c r="AY697" s="294"/>
      <c r="AZ697" s="294"/>
      <c r="BA697" s="294"/>
      <c r="BB697" s="294"/>
      <c r="BC697" s="294"/>
      <c r="BD697" s="294"/>
      <c r="BE697" s="294"/>
      <c r="BF697" s="294"/>
      <c r="BG697" s="294"/>
      <c r="BH697" s="294"/>
      <c r="BI697" s="294"/>
      <c r="BJ697" s="294">
        <v>1</v>
      </c>
      <c r="BK697" s="294"/>
      <c r="BL697" s="294"/>
      <c r="BM697" s="294"/>
      <c r="BN697" s="294"/>
      <c r="BO697" s="294"/>
      <c r="BP697" s="1"/>
      <c r="BQ697" s="294"/>
      <c r="BR697" s="17">
        <v>2</v>
      </c>
      <c r="BS697" s="1">
        <f t="shared" si="5664"/>
        <v>0</v>
      </c>
      <c r="BT697" s="17">
        <f t="shared" si="6055"/>
        <v>0</v>
      </c>
      <c r="BU697" s="294"/>
      <c r="BV697" s="294">
        <v>1</v>
      </c>
      <c r="BW697" s="294"/>
      <c r="BX697" s="294"/>
      <c r="BY697" s="294"/>
      <c r="BZ697" s="294"/>
      <c r="CA697" s="294"/>
      <c r="CB697" s="294"/>
      <c r="CC697" s="294"/>
      <c r="CD697" s="1"/>
      <c r="CE697" s="1">
        <v>1</v>
      </c>
      <c r="CF697" s="1"/>
      <c r="CG697" s="294"/>
      <c r="CH697" s="1"/>
      <c r="CI697" s="1"/>
      <c r="CJ697" s="1"/>
      <c r="CK697" s="383"/>
      <c r="CL697" s="383"/>
      <c r="CM697" s="383"/>
      <c r="CN697" s="1">
        <f t="shared" si="6022"/>
        <v>0</v>
      </c>
      <c r="CO697" s="1">
        <f t="shared" si="6023"/>
        <v>0</v>
      </c>
      <c r="CP697" s="20">
        <f t="shared" si="6024"/>
        <v>0.5</v>
      </c>
      <c r="CQ697" s="351"/>
      <c r="CR697" s="299">
        <f t="shared" si="5941"/>
        <v>1</v>
      </c>
      <c r="CS697" s="294">
        <v>1</v>
      </c>
      <c r="CT697" s="294">
        <v>1</v>
      </c>
      <c r="CU697" s="1"/>
      <c r="CV697" s="1"/>
      <c r="CW697" s="1">
        <v>2</v>
      </c>
      <c r="CX697" s="1"/>
      <c r="CY697" s="1">
        <v>1</v>
      </c>
      <c r="CZ697" s="294">
        <v>6</v>
      </c>
      <c r="DA697" s="17">
        <f t="shared" si="6056"/>
        <v>1</v>
      </c>
      <c r="DB697" s="359">
        <f t="shared" si="5671"/>
        <v>7</v>
      </c>
      <c r="DC697" s="359">
        <f t="shared" si="5672"/>
        <v>3</v>
      </c>
      <c r="DD697" s="294"/>
      <c r="DE697" s="294">
        <v>7</v>
      </c>
      <c r="DF697" s="294">
        <v>4</v>
      </c>
      <c r="DG697" s="294"/>
      <c r="DH697" s="294"/>
      <c r="DI697" s="294"/>
      <c r="DJ697" s="294"/>
      <c r="DK697" s="294"/>
      <c r="DL697" s="294"/>
      <c r="DM697" s="294"/>
      <c r="DN697" s="294"/>
      <c r="DO697" s="1"/>
      <c r="DP697" s="1"/>
      <c r="DQ697" s="17">
        <f t="shared" si="5778"/>
        <v>1</v>
      </c>
      <c r="DR697" s="17">
        <f t="shared" si="6026"/>
        <v>0</v>
      </c>
      <c r="DS697" s="17">
        <f t="shared" si="6027"/>
        <v>0</v>
      </c>
      <c r="DT697" s="17">
        <f t="shared" si="6028"/>
        <v>2</v>
      </c>
      <c r="DU697" s="17">
        <f t="shared" si="6029"/>
        <v>0</v>
      </c>
      <c r="DV697" s="17">
        <f t="shared" si="6030"/>
        <v>1</v>
      </c>
      <c r="DW697" s="1">
        <f t="shared" ref="DW697:DW710" si="6061">CS697</f>
        <v>1</v>
      </c>
      <c r="DX697" s="1"/>
      <c r="DY697" s="20">
        <f t="shared" si="6031"/>
        <v>0</v>
      </c>
      <c r="DZ697" s="20">
        <f t="shared" si="6032"/>
        <v>0</v>
      </c>
      <c r="EA697" s="20">
        <f t="shared" si="6033"/>
        <v>0</v>
      </c>
      <c r="EB697" s="20">
        <f t="shared" si="6034"/>
        <v>0</v>
      </c>
      <c r="EC697" s="18">
        <f t="shared" si="5779"/>
        <v>0</v>
      </c>
      <c r="ED697" s="19">
        <f t="shared" si="6057"/>
        <v>0</v>
      </c>
      <c r="EE697" s="19">
        <f t="shared" si="5780"/>
        <v>3</v>
      </c>
      <c r="EF697" s="1">
        <f t="shared" si="5781"/>
        <v>4</v>
      </c>
      <c r="EG697" s="18">
        <f t="shared" si="5782"/>
        <v>5</v>
      </c>
      <c r="EH697" s="341"/>
      <c r="EI697" s="294"/>
      <c r="EJ697" s="294">
        <v>11</v>
      </c>
      <c r="EK697" s="294">
        <v>5.5</v>
      </c>
      <c r="EL697" s="19">
        <v>1</v>
      </c>
      <c r="EM697" s="19"/>
      <c r="EN697" s="19"/>
      <c r="EO697" s="366"/>
      <c r="EP697" s="366"/>
      <c r="EQ697" s="374"/>
      <c r="ER697" s="374"/>
      <c r="ES697" s="374"/>
      <c r="ET697" s="374"/>
      <c r="EU697" s="18">
        <f t="shared" si="6036"/>
        <v>8</v>
      </c>
      <c r="EV697" s="18">
        <f t="shared" si="5689"/>
        <v>8</v>
      </c>
      <c r="EW697" s="341">
        <v>1</v>
      </c>
      <c r="EX697" s="341"/>
      <c r="EY697" s="341">
        <v>5</v>
      </c>
      <c r="EZ697" s="365">
        <f t="shared" si="5696"/>
        <v>0</v>
      </c>
      <c r="FA697" s="294"/>
      <c r="FB697" s="294"/>
      <c r="FC697" s="294">
        <v>1</v>
      </c>
      <c r="FD697" s="300"/>
      <c r="FE697" s="300"/>
      <c r="FF697" s="300"/>
      <c r="FG697" s="300"/>
      <c r="FH697" s="300"/>
      <c r="FI697" s="300"/>
      <c r="FJ697" s="300"/>
      <c r="FK697" s="294"/>
      <c r="FL697" s="294">
        <f t="shared" ref="FL697:FL702" si="6062">F697</f>
        <v>29</v>
      </c>
      <c r="FM697" s="294"/>
      <c r="FN697" s="294"/>
      <c r="FO697" s="294"/>
      <c r="FP697" s="20">
        <f t="shared" si="5697"/>
        <v>0</v>
      </c>
      <c r="FQ697" s="20">
        <f t="shared" si="6037"/>
        <v>7</v>
      </c>
      <c r="FR697" s="20">
        <f t="shared" si="6038"/>
        <v>4</v>
      </c>
      <c r="FS697" s="20">
        <f t="shared" si="6039"/>
        <v>0</v>
      </c>
      <c r="FT697" s="20">
        <f t="shared" si="6040"/>
        <v>0</v>
      </c>
      <c r="FU697" s="20">
        <f t="shared" si="6041"/>
        <v>0</v>
      </c>
      <c r="FV697" s="20">
        <f t="shared" si="6042"/>
        <v>0</v>
      </c>
      <c r="FW697" s="294"/>
    </row>
    <row r="698" spans="1:179" s="301" customFormat="1" ht="27.75" customHeight="1">
      <c r="A698" s="295"/>
      <c r="B698" s="296" t="s">
        <v>176</v>
      </c>
      <c r="C698" s="296" t="str">
        <f t="shared" si="6060"/>
        <v>2A</v>
      </c>
      <c r="D698" s="296" t="s">
        <v>25</v>
      </c>
      <c r="E698" s="296" t="s">
        <v>44</v>
      </c>
      <c r="F698" s="296">
        <v>29</v>
      </c>
      <c r="G698" s="296">
        <v>26</v>
      </c>
      <c r="H698" s="297"/>
      <c r="I698" s="297"/>
      <c r="J698" s="294"/>
      <c r="K698" s="294"/>
      <c r="L698" s="294"/>
      <c r="M698" s="294"/>
      <c r="N698" s="297"/>
      <c r="O698" s="297"/>
      <c r="P698" s="1"/>
      <c r="Q698" s="16"/>
      <c r="R698" s="1"/>
      <c r="S698" s="294"/>
      <c r="T698" s="294"/>
      <c r="U698" s="294"/>
      <c r="V698" s="294"/>
      <c r="W698" s="294"/>
      <c r="X698" s="294"/>
      <c r="Y698" s="294">
        <v>1</v>
      </c>
      <c r="Z698" s="294"/>
      <c r="AA698" s="294"/>
      <c r="AB698" s="294"/>
      <c r="AC698" s="1">
        <f t="shared" ref="AC698" si="6063">+IF(S698=1,1,0)+IF(T698=1,1,0)</f>
        <v>0</v>
      </c>
      <c r="AD698" s="1">
        <f t="shared" ref="AD698" si="6064">+IF(U698=1,1,0)+IF(V698=1,1,0)</f>
        <v>0</v>
      </c>
      <c r="AE698" s="1">
        <f t="shared" ref="AE698" si="6065">+IF(W698=1,1,0)+IF(X698=1,1,0)</f>
        <v>0</v>
      </c>
      <c r="AF698" s="1">
        <f t="shared" ref="AF698" si="6066">+IF(Y698=1,1,0)+IF(Z698=1,1,0)</f>
        <v>1</v>
      </c>
      <c r="AG698" s="1">
        <f t="shared" ref="AG698" si="6067">+IF(AA698=1,1,0)</f>
        <v>0</v>
      </c>
      <c r="AH698" s="1">
        <f t="shared" ref="AH698" si="6068">+IF(AB698=1,1,0)</f>
        <v>0</v>
      </c>
      <c r="AI698" s="1">
        <f t="shared" ref="AI698" si="6069">+IF(S698=2,1,0)+IF(T698=2,1,0)</f>
        <v>0</v>
      </c>
      <c r="AJ698" s="1">
        <f t="shared" ref="AJ698" si="6070">+IF(U698=2,1,0)+IF(V698=2,1,0)</f>
        <v>0</v>
      </c>
      <c r="AK698" s="1">
        <f t="shared" ref="AK698" si="6071">+IF(X698=2,1,0)+IF(W698=2,1,0)</f>
        <v>0</v>
      </c>
      <c r="AL698" s="1">
        <f t="shared" ref="AL698" si="6072">+IF(Y698=2,1,0)+IF(Z698=2,1,0)</f>
        <v>0</v>
      </c>
      <c r="AM698" s="1">
        <f t="shared" ref="AM698" si="6073">+IF(AA698=2,1,0)</f>
        <v>0</v>
      </c>
      <c r="AN698" s="1">
        <f t="shared" ref="AN698" si="6074">+IF(AB698=2,1,0)</f>
        <v>0</v>
      </c>
      <c r="AO698" s="294"/>
      <c r="AP698" s="294"/>
      <c r="AQ698" s="294"/>
      <c r="AR698" s="294">
        <f t="shared" si="6059"/>
        <v>26</v>
      </c>
      <c r="AS698" s="298">
        <f t="shared" si="5895"/>
        <v>0</v>
      </c>
      <c r="AT698" s="298">
        <f t="shared" si="5896"/>
        <v>0</v>
      </c>
      <c r="AU698" s="298">
        <f t="shared" si="6019"/>
        <v>0</v>
      </c>
      <c r="AV698" s="298">
        <f t="shared" si="6020"/>
        <v>1</v>
      </c>
      <c r="AW698" s="294"/>
      <c r="AX698" s="294"/>
      <c r="AY698" s="294"/>
      <c r="AZ698" s="294"/>
      <c r="BA698" s="294"/>
      <c r="BB698" s="294"/>
      <c r="BC698" s="294"/>
      <c r="BD698" s="294"/>
      <c r="BE698" s="294"/>
      <c r="BF698" s="294"/>
      <c r="BG698" s="294"/>
      <c r="BH698" s="294"/>
      <c r="BI698" s="294"/>
      <c r="BJ698" s="294">
        <v>1</v>
      </c>
      <c r="BK698" s="294"/>
      <c r="BL698" s="294"/>
      <c r="BM698" s="294"/>
      <c r="BN698" s="294"/>
      <c r="BO698" s="294"/>
      <c r="BP698" s="1"/>
      <c r="BQ698" s="294"/>
      <c r="BR698" s="17">
        <v>2</v>
      </c>
      <c r="BS698" s="1">
        <f t="shared" si="5664"/>
        <v>0</v>
      </c>
      <c r="BT698" s="17">
        <f t="shared" ref="BT698" si="6075">+BS698*2</f>
        <v>0</v>
      </c>
      <c r="BU698" s="294"/>
      <c r="BV698" s="294">
        <v>1</v>
      </c>
      <c r="BW698" s="294"/>
      <c r="BX698" s="294"/>
      <c r="BY698" s="294"/>
      <c r="BZ698" s="294"/>
      <c r="CA698" s="294"/>
      <c r="CB698" s="294"/>
      <c r="CC698" s="294"/>
      <c r="CD698" s="1"/>
      <c r="CE698" s="1">
        <v>1</v>
      </c>
      <c r="CF698" s="1"/>
      <c r="CG698" s="294"/>
      <c r="CH698" s="1"/>
      <c r="CI698" s="1"/>
      <c r="CJ698" s="1"/>
      <c r="CK698" s="383"/>
      <c r="CL698" s="383"/>
      <c r="CM698" s="383"/>
      <c r="CN698" s="1">
        <f t="shared" si="6022"/>
        <v>0</v>
      </c>
      <c r="CO698" s="1">
        <f t="shared" si="6023"/>
        <v>0</v>
      </c>
      <c r="CP698" s="20">
        <f t="shared" si="6024"/>
        <v>0.5</v>
      </c>
      <c r="CQ698" s="351"/>
      <c r="CR698" s="299">
        <f t="shared" si="5941"/>
        <v>1</v>
      </c>
      <c r="CS698" s="294">
        <v>1</v>
      </c>
      <c r="CT698" s="294">
        <v>1</v>
      </c>
      <c r="CU698" s="1"/>
      <c r="CV698" s="1"/>
      <c r="CW698" s="1">
        <v>1</v>
      </c>
      <c r="CX698" s="1"/>
      <c r="CY698" s="1">
        <v>1</v>
      </c>
      <c r="CZ698" s="294">
        <v>4</v>
      </c>
      <c r="DA698" s="17">
        <f t="shared" ref="DA698" si="6076">+CY698</f>
        <v>1</v>
      </c>
      <c r="DB698" s="359">
        <f t="shared" si="5671"/>
        <v>5</v>
      </c>
      <c r="DC698" s="359">
        <f t="shared" si="5672"/>
        <v>2</v>
      </c>
      <c r="DD698" s="294"/>
      <c r="DE698" s="294">
        <v>4</v>
      </c>
      <c r="DF698" s="294">
        <v>4</v>
      </c>
      <c r="DG698" s="294"/>
      <c r="DH698" s="294"/>
      <c r="DI698" s="294"/>
      <c r="DJ698" s="294"/>
      <c r="DK698" s="294"/>
      <c r="DL698" s="294"/>
      <c r="DM698" s="294"/>
      <c r="DN698" s="294"/>
      <c r="DO698" s="1"/>
      <c r="DP698" s="1"/>
      <c r="DQ698" s="17">
        <f t="shared" si="5778"/>
        <v>1</v>
      </c>
      <c r="DR698" s="17">
        <f t="shared" si="6026"/>
        <v>0</v>
      </c>
      <c r="DS698" s="17">
        <f t="shared" si="6027"/>
        <v>0</v>
      </c>
      <c r="DT698" s="17">
        <f t="shared" si="6028"/>
        <v>1</v>
      </c>
      <c r="DU698" s="17">
        <f t="shared" si="6029"/>
        <v>0</v>
      </c>
      <c r="DV698" s="17">
        <f t="shared" si="6030"/>
        <v>1</v>
      </c>
      <c r="DW698" s="1">
        <f t="shared" si="6061"/>
        <v>1</v>
      </c>
      <c r="DX698" s="1"/>
      <c r="DY698" s="20">
        <f t="shared" si="6031"/>
        <v>0</v>
      </c>
      <c r="DZ698" s="20">
        <f t="shared" si="6032"/>
        <v>0</v>
      </c>
      <c r="EA698" s="20">
        <f t="shared" si="6033"/>
        <v>0</v>
      </c>
      <c r="EB698" s="20">
        <f t="shared" si="6034"/>
        <v>0</v>
      </c>
      <c r="EC698" s="18">
        <f t="shared" si="5779"/>
        <v>0</v>
      </c>
      <c r="ED698" s="19">
        <f t="shared" ref="ED698" si="6077">+IF(EC698&lt;&gt;0,EC698*3,0)</f>
        <v>0</v>
      </c>
      <c r="EE698" s="19">
        <f t="shared" si="5780"/>
        <v>3</v>
      </c>
      <c r="EF698" s="1">
        <f t="shared" si="5781"/>
        <v>4</v>
      </c>
      <c r="EG698" s="18">
        <f t="shared" si="5782"/>
        <v>5</v>
      </c>
      <c r="EH698" s="341"/>
      <c r="EI698" s="294"/>
      <c r="EJ698" s="294">
        <v>5.5</v>
      </c>
      <c r="EK698" s="294">
        <v>5.5</v>
      </c>
      <c r="EL698" s="19">
        <v>1</v>
      </c>
      <c r="EM698" s="19"/>
      <c r="EN698" s="19"/>
      <c r="EO698" s="366"/>
      <c r="EP698" s="366"/>
      <c r="EQ698" s="374"/>
      <c r="ER698" s="374"/>
      <c r="ES698" s="374"/>
      <c r="ET698" s="374"/>
      <c r="EU698" s="18">
        <f t="shared" si="6036"/>
        <v>6</v>
      </c>
      <c r="EV698" s="18">
        <f t="shared" si="5689"/>
        <v>6</v>
      </c>
      <c r="EW698" s="341">
        <v>1</v>
      </c>
      <c r="EX698" s="341"/>
      <c r="EY698" s="341">
        <v>5</v>
      </c>
      <c r="EZ698" s="365">
        <f t="shared" si="5696"/>
        <v>0</v>
      </c>
      <c r="FA698" s="294"/>
      <c r="FB698" s="294">
        <v>1</v>
      </c>
      <c r="FC698" s="294"/>
      <c r="FD698" s="300"/>
      <c r="FE698" s="300"/>
      <c r="FF698" s="300"/>
      <c r="FG698" s="300"/>
      <c r="FH698" s="300"/>
      <c r="FI698" s="300"/>
      <c r="FJ698" s="300"/>
      <c r="FK698" s="294"/>
      <c r="FL698" s="294">
        <f t="shared" si="6062"/>
        <v>29</v>
      </c>
      <c r="FM698" s="294"/>
      <c r="FN698" s="294"/>
      <c r="FO698" s="294"/>
      <c r="FP698" s="20">
        <f t="shared" si="5697"/>
        <v>0</v>
      </c>
      <c r="FQ698" s="20">
        <f t="shared" si="6037"/>
        <v>4</v>
      </c>
      <c r="FR698" s="20">
        <f t="shared" si="6038"/>
        <v>4</v>
      </c>
      <c r="FS698" s="20">
        <f t="shared" si="6039"/>
        <v>0</v>
      </c>
      <c r="FT698" s="20">
        <f t="shared" si="6040"/>
        <v>0</v>
      </c>
      <c r="FU698" s="20">
        <f t="shared" si="6041"/>
        <v>0</v>
      </c>
      <c r="FV698" s="20">
        <f t="shared" si="6042"/>
        <v>0</v>
      </c>
      <c r="FW698" s="294"/>
    </row>
    <row r="699" spans="1:179" s="301" customFormat="1" ht="27.75" customHeight="1">
      <c r="A699" s="295"/>
      <c r="B699" s="296" t="s">
        <v>184</v>
      </c>
      <c r="C699" s="296" t="str">
        <f t="shared" si="6060"/>
        <v>3A</v>
      </c>
      <c r="D699" s="296" t="s">
        <v>25</v>
      </c>
      <c r="E699" s="296" t="s">
        <v>44</v>
      </c>
      <c r="F699" s="296">
        <v>25</v>
      </c>
      <c r="G699" s="296">
        <v>26</v>
      </c>
      <c r="H699" s="297"/>
      <c r="I699" s="297"/>
      <c r="J699" s="294"/>
      <c r="K699" s="294"/>
      <c r="L699" s="294"/>
      <c r="M699" s="294"/>
      <c r="N699" s="297"/>
      <c r="O699" s="297"/>
      <c r="P699" s="1"/>
      <c r="Q699" s="16"/>
      <c r="R699" s="1"/>
      <c r="S699" s="294"/>
      <c r="T699" s="294"/>
      <c r="U699" s="294"/>
      <c r="V699" s="294"/>
      <c r="W699" s="294"/>
      <c r="X699" s="294"/>
      <c r="Y699" s="294">
        <v>1</v>
      </c>
      <c r="Z699" s="294"/>
      <c r="AA699" s="294"/>
      <c r="AB699" s="294"/>
      <c r="AC699" s="1">
        <f t="shared" ref="AC699" si="6078">+IF(S699=1,1,0)+IF(T699=1,1,0)</f>
        <v>0</v>
      </c>
      <c r="AD699" s="1">
        <f t="shared" ref="AD699" si="6079">+IF(U699=1,1,0)+IF(V699=1,1,0)</f>
        <v>0</v>
      </c>
      <c r="AE699" s="1">
        <f t="shared" ref="AE699" si="6080">+IF(W699=1,1,0)+IF(X699=1,1,0)</f>
        <v>0</v>
      </c>
      <c r="AF699" s="1">
        <f t="shared" ref="AF699" si="6081">+IF(Y699=1,1,0)+IF(Z699=1,1,0)</f>
        <v>1</v>
      </c>
      <c r="AG699" s="1">
        <f t="shared" ref="AG699" si="6082">+IF(AA699=1,1,0)</f>
        <v>0</v>
      </c>
      <c r="AH699" s="1">
        <f t="shared" ref="AH699" si="6083">+IF(AB699=1,1,0)</f>
        <v>0</v>
      </c>
      <c r="AI699" s="1">
        <f t="shared" ref="AI699" si="6084">+IF(S699=2,1,0)+IF(T699=2,1,0)</f>
        <v>0</v>
      </c>
      <c r="AJ699" s="1">
        <f t="shared" ref="AJ699" si="6085">+IF(U699=2,1,0)+IF(V699=2,1,0)</f>
        <v>0</v>
      </c>
      <c r="AK699" s="1">
        <f t="shared" ref="AK699" si="6086">+IF(X699=2,1,0)+IF(W699=2,1,0)</f>
        <v>0</v>
      </c>
      <c r="AL699" s="1">
        <f t="shared" ref="AL699" si="6087">+IF(Y699=2,1,0)+IF(Z699=2,1,0)</f>
        <v>0</v>
      </c>
      <c r="AM699" s="1">
        <f t="shared" ref="AM699" si="6088">+IF(AA699=2,1,0)</f>
        <v>0</v>
      </c>
      <c r="AN699" s="1">
        <f t="shared" ref="AN699" si="6089">+IF(AB699=2,1,0)</f>
        <v>0</v>
      </c>
      <c r="AO699" s="294"/>
      <c r="AP699" s="294"/>
      <c r="AQ699" s="294"/>
      <c r="AR699" s="294">
        <f t="shared" si="6059"/>
        <v>26</v>
      </c>
      <c r="AS699" s="298">
        <f t="shared" si="5895"/>
        <v>0</v>
      </c>
      <c r="AT699" s="298">
        <f t="shared" si="5896"/>
        <v>0</v>
      </c>
      <c r="AU699" s="298">
        <f t="shared" si="6019"/>
        <v>0</v>
      </c>
      <c r="AV699" s="298">
        <f t="shared" si="6020"/>
        <v>1</v>
      </c>
      <c r="AW699" s="294"/>
      <c r="AX699" s="294"/>
      <c r="AY699" s="294"/>
      <c r="AZ699" s="294"/>
      <c r="BA699" s="294"/>
      <c r="BB699" s="294"/>
      <c r="BC699" s="294"/>
      <c r="BD699" s="294"/>
      <c r="BE699" s="294"/>
      <c r="BF699" s="294"/>
      <c r="BG699" s="294"/>
      <c r="BH699" s="294"/>
      <c r="BI699" s="294"/>
      <c r="BJ699" s="294">
        <v>1</v>
      </c>
      <c r="BK699" s="294"/>
      <c r="BL699" s="294"/>
      <c r="BM699" s="294"/>
      <c r="BN699" s="294"/>
      <c r="BO699" s="294"/>
      <c r="BP699" s="1"/>
      <c r="BQ699" s="294"/>
      <c r="BR699" s="17">
        <v>2</v>
      </c>
      <c r="BS699" s="1">
        <f t="shared" si="5664"/>
        <v>0</v>
      </c>
      <c r="BT699" s="17">
        <f t="shared" ref="BT699" si="6090">+BS699*2</f>
        <v>0</v>
      </c>
      <c r="BU699" s="294"/>
      <c r="BV699" s="294">
        <v>1</v>
      </c>
      <c r="BW699" s="294"/>
      <c r="BX699" s="294"/>
      <c r="BY699" s="294"/>
      <c r="BZ699" s="294"/>
      <c r="CA699" s="294"/>
      <c r="CB699" s="294"/>
      <c r="CC699" s="294"/>
      <c r="CD699" s="1"/>
      <c r="CE699" s="1">
        <v>1</v>
      </c>
      <c r="CF699" s="1"/>
      <c r="CG699" s="294"/>
      <c r="CH699" s="1"/>
      <c r="CI699" s="1"/>
      <c r="CJ699" s="1"/>
      <c r="CK699" s="383"/>
      <c r="CL699" s="383"/>
      <c r="CM699" s="383"/>
      <c r="CN699" s="1">
        <f t="shared" si="6022"/>
        <v>0</v>
      </c>
      <c r="CO699" s="1">
        <f t="shared" si="6023"/>
        <v>0</v>
      </c>
      <c r="CP699" s="20">
        <f t="shared" si="6024"/>
        <v>0.5</v>
      </c>
      <c r="CQ699" s="351"/>
      <c r="CR699" s="299">
        <f t="shared" si="5941"/>
        <v>1</v>
      </c>
      <c r="CS699" s="294"/>
      <c r="CT699" s="294"/>
      <c r="CU699" s="1"/>
      <c r="CV699" s="1"/>
      <c r="CW699" s="1">
        <v>2</v>
      </c>
      <c r="CX699" s="1"/>
      <c r="CY699" s="1"/>
      <c r="CZ699" s="294">
        <v>7</v>
      </c>
      <c r="DA699" s="17">
        <f t="shared" ref="DA699" si="6091">+CY699</f>
        <v>0</v>
      </c>
      <c r="DB699" s="359">
        <f t="shared" si="5671"/>
        <v>7</v>
      </c>
      <c r="DC699" s="359">
        <f t="shared" si="5672"/>
        <v>2</v>
      </c>
      <c r="DD699" s="294"/>
      <c r="DE699" s="294">
        <v>6</v>
      </c>
      <c r="DF699" s="294"/>
      <c r="DG699" s="294"/>
      <c r="DH699" s="294"/>
      <c r="DI699" s="294"/>
      <c r="DJ699" s="294"/>
      <c r="DK699" s="294"/>
      <c r="DL699" s="294"/>
      <c r="DM699" s="294"/>
      <c r="DN699" s="294"/>
      <c r="DO699" s="1"/>
      <c r="DP699" s="1"/>
      <c r="DQ699" s="17">
        <f t="shared" si="5778"/>
        <v>0</v>
      </c>
      <c r="DR699" s="17">
        <f t="shared" si="6026"/>
        <v>0</v>
      </c>
      <c r="DS699" s="17">
        <f t="shared" si="6027"/>
        <v>0</v>
      </c>
      <c r="DT699" s="17">
        <f t="shared" si="6028"/>
        <v>2</v>
      </c>
      <c r="DU699" s="17">
        <f t="shared" si="6029"/>
        <v>0</v>
      </c>
      <c r="DV699" s="17">
        <f t="shared" si="6030"/>
        <v>0</v>
      </c>
      <c r="DW699" s="1">
        <f t="shared" si="6061"/>
        <v>0</v>
      </c>
      <c r="DX699" s="1"/>
      <c r="DY699" s="20">
        <f t="shared" si="6031"/>
        <v>0</v>
      </c>
      <c r="DZ699" s="20">
        <f t="shared" si="6032"/>
        <v>0</v>
      </c>
      <c r="EA699" s="20">
        <f t="shared" si="6033"/>
        <v>0</v>
      </c>
      <c r="EB699" s="20">
        <f t="shared" si="6034"/>
        <v>0</v>
      </c>
      <c r="EC699" s="18">
        <f t="shared" si="5779"/>
        <v>1</v>
      </c>
      <c r="ED699" s="19">
        <f t="shared" ref="ED699" si="6092">+IF(EC699&lt;&gt;0,EC699*3,0)</f>
        <v>3</v>
      </c>
      <c r="EE699" s="19">
        <f t="shared" si="5780"/>
        <v>0</v>
      </c>
      <c r="EF699" s="1">
        <f t="shared" si="5781"/>
        <v>0</v>
      </c>
      <c r="EG699" s="18">
        <f t="shared" si="5782"/>
        <v>5</v>
      </c>
      <c r="EH699" s="341"/>
      <c r="EI699" s="294"/>
      <c r="EJ699" s="294">
        <v>11</v>
      </c>
      <c r="EK699" s="294"/>
      <c r="EL699" s="19">
        <v>1</v>
      </c>
      <c r="EM699" s="19"/>
      <c r="EN699" s="19"/>
      <c r="EO699" s="366"/>
      <c r="EP699" s="366"/>
      <c r="EQ699" s="374"/>
      <c r="ER699" s="374"/>
      <c r="ES699" s="374"/>
      <c r="ET699" s="374"/>
      <c r="EU699" s="18">
        <f t="shared" si="6036"/>
        <v>9</v>
      </c>
      <c r="EV699" s="18">
        <f t="shared" si="5689"/>
        <v>6</v>
      </c>
      <c r="EW699" s="341">
        <v>1</v>
      </c>
      <c r="EX699" s="341"/>
      <c r="EY699" s="341">
        <v>2</v>
      </c>
      <c r="EZ699" s="365">
        <f t="shared" si="5696"/>
        <v>0</v>
      </c>
      <c r="FA699" s="294"/>
      <c r="FB699" s="294">
        <v>1</v>
      </c>
      <c r="FC699" s="294"/>
      <c r="FD699" s="300"/>
      <c r="FE699" s="300"/>
      <c r="FF699" s="300"/>
      <c r="FG699" s="300"/>
      <c r="FH699" s="300"/>
      <c r="FI699" s="300"/>
      <c r="FJ699" s="300"/>
      <c r="FK699" s="294"/>
      <c r="FL699" s="294">
        <f t="shared" si="6062"/>
        <v>25</v>
      </c>
      <c r="FM699" s="294"/>
      <c r="FN699" s="294"/>
      <c r="FO699" s="294"/>
      <c r="FP699" s="20">
        <f t="shared" si="5697"/>
        <v>0</v>
      </c>
      <c r="FQ699" s="20">
        <f t="shared" si="6037"/>
        <v>6</v>
      </c>
      <c r="FR699" s="20">
        <f t="shared" si="6038"/>
        <v>0</v>
      </c>
      <c r="FS699" s="20">
        <f t="shared" si="6039"/>
        <v>0</v>
      </c>
      <c r="FT699" s="20">
        <f t="shared" si="6040"/>
        <v>0</v>
      </c>
      <c r="FU699" s="20">
        <f t="shared" si="6041"/>
        <v>0</v>
      </c>
      <c r="FV699" s="20">
        <f t="shared" si="6042"/>
        <v>0</v>
      </c>
      <c r="FW699" s="294"/>
    </row>
    <row r="700" spans="1:179" s="301" customFormat="1" ht="27.75" customHeight="1">
      <c r="A700" s="295"/>
      <c r="B700" s="296" t="s">
        <v>185</v>
      </c>
      <c r="C700" s="296" t="str">
        <f t="shared" si="6060"/>
        <v>4A</v>
      </c>
      <c r="D700" s="296" t="s">
        <v>25</v>
      </c>
      <c r="E700" s="296" t="s">
        <v>44</v>
      </c>
      <c r="F700" s="296">
        <v>27</v>
      </c>
      <c r="G700" s="296">
        <v>25</v>
      </c>
      <c r="H700" s="297"/>
      <c r="I700" s="297"/>
      <c r="J700" s="294"/>
      <c r="K700" s="294"/>
      <c r="L700" s="294"/>
      <c r="M700" s="294"/>
      <c r="N700" s="297"/>
      <c r="O700" s="297"/>
      <c r="P700" s="1"/>
      <c r="Q700" s="16"/>
      <c r="R700" s="1"/>
      <c r="S700" s="294"/>
      <c r="T700" s="294"/>
      <c r="U700" s="294"/>
      <c r="V700" s="294"/>
      <c r="W700" s="294"/>
      <c r="X700" s="294"/>
      <c r="Y700" s="294">
        <v>1</v>
      </c>
      <c r="Z700" s="294"/>
      <c r="AA700" s="294"/>
      <c r="AB700" s="294"/>
      <c r="AC700" s="1">
        <f t="shared" ref="AC700" si="6093">+IF(S700=1,1,0)+IF(T700=1,1,0)</f>
        <v>0</v>
      </c>
      <c r="AD700" s="1">
        <f t="shared" ref="AD700" si="6094">+IF(U700=1,1,0)+IF(V700=1,1,0)</f>
        <v>0</v>
      </c>
      <c r="AE700" s="1">
        <f t="shared" ref="AE700" si="6095">+IF(W700=1,1,0)+IF(X700=1,1,0)</f>
        <v>0</v>
      </c>
      <c r="AF700" s="1">
        <f t="shared" ref="AF700" si="6096">+IF(Y700=1,1,0)+IF(Z700=1,1,0)</f>
        <v>1</v>
      </c>
      <c r="AG700" s="1">
        <f t="shared" ref="AG700" si="6097">+IF(AA700=1,1,0)</f>
        <v>0</v>
      </c>
      <c r="AH700" s="1">
        <f t="shared" ref="AH700" si="6098">+IF(AB700=1,1,0)</f>
        <v>0</v>
      </c>
      <c r="AI700" s="1">
        <f t="shared" ref="AI700" si="6099">+IF(S700=2,1,0)+IF(T700=2,1,0)</f>
        <v>0</v>
      </c>
      <c r="AJ700" s="1">
        <f t="shared" ref="AJ700" si="6100">+IF(U700=2,1,0)+IF(V700=2,1,0)</f>
        <v>0</v>
      </c>
      <c r="AK700" s="1">
        <f t="shared" ref="AK700" si="6101">+IF(X700=2,1,0)+IF(W700=2,1,0)</f>
        <v>0</v>
      </c>
      <c r="AL700" s="1">
        <f t="shared" ref="AL700" si="6102">+IF(Y700=2,1,0)+IF(Z700=2,1,0)</f>
        <v>0</v>
      </c>
      <c r="AM700" s="1">
        <f t="shared" ref="AM700" si="6103">+IF(AA700=2,1,0)</f>
        <v>0</v>
      </c>
      <c r="AN700" s="1">
        <f t="shared" ref="AN700" si="6104">+IF(AB700=2,1,0)</f>
        <v>0</v>
      </c>
      <c r="AO700" s="294"/>
      <c r="AP700" s="294"/>
      <c r="AQ700" s="294"/>
      <c r="AR700" s="294">
        <f t="shared" si="6059"/>
        <v>25</v>
      </c>
      <c r="AS700" s="298">
        <f t="shared" si="5895"/>
        <v>0</v>
      </c>
      <c r="AT700" s="298">
        <f t="shared" si="5896"/>
        <v>0</v>
      </c>
      <c r="AU700" s="298">
        <f t="shared" si="6019"/>
        <v>0</v>
      </c>
      <c r="AV700" s="298">
        <f t="shared" si="6020"/>
        <v>1</v>
      </c>
      <c r="AW700" s="294"/>
      <c r="AX700" s="294"/>
      <c r="AY700" s="294"/>
      <c r="AZ700" s="294"/>
      <c r="BA700" s="294"/>
      <c r="BB700" s="294"/>
      <c r="BC700" s="294"/>
      <c r="BD700" s="294"/>
      <c r="BE700" s="294"/>
      <c r="BF700" s="294"/>
      <c r="BG700" s="294"/>
      <c r="BH700" s="294"/>
      <c r="BI700" s="294"/>
      <c r="BJ700" s="294">
        <v>1</v>
      </c>
      <c r="BK700" s="294"/>
      <c r="BL700" s="294"/>
      <c r="BM700" s="294"/>
      <c r="BN700" s="294"/>
      <c r="BO700" s="294"/>
      <c r="BP700" s="1"/>
      <c r="BQ700" s="294"/>
      <c r="BR700" s="17">
        <v>2</v>
      </c>
      <c r="BS700" s="1">
        <f t="shared" si="5664"/>
        <v>0</v>
      </c>
      <c r="BT700" s="17">
        <f t="shared" ref="BT700" si="6105">+BS700*2</f>
        <v>0</v>
      </c>
      <c r="BU700" s="294"/>
      <c r="BV700" s="294">
        <v>1</v>
      </c>
      <c r="BW700" s="294"/>
      <c r="BX700" s="294"/>
      <c r="BY700" s="294"/>
      <c r="BZ700" s="294"/>
      <c r="CA700" s="294"/>
      <c r="CB700" s="294"/>
      <c r="CC700" s="294"/>
      <c r="CD700" s="1"/>
      <c r="CE700" s="1">
        <v>1</v>
      </c>
      <c r="CF700" s="1"/>
      <c r="CG700" s="294"/>
      <c r="CH700" s="1"/>
      <c r="CI700" s="1"/>
      <c r="CJ700" s="1"/>
      <c r="CK700" s="383"/>
      <c r="CL700" s="383"/>
      <c r="CM700" s="383"/>
      <c r="CN700" s="1">
        <f t="shared" si="6022"/>
        <v>0</v>
      </c>
      <c r="CO700" s="1">
        <f t="shared" si="6023"/>
        <v>0</v>
      </c>
      <c r="CP700" s="20">
        <f t="shared" si="6024"/>
        <v>0.5</v>
      </c>
      <c r="CQ700" s="351"/>
      <c r="CR700" s="299">
        <f t="shared" si="5941"/>
        <v>1</v>
      </c>
      <c r="CS700" s="294">
        <v>1</v>
      </c>
      <c r="CT700" s="294">
        <v>2</v>
      </c>
      <c r="CU700" s="1"/>
      <c r="CV700" s="1"/>
      <c r="CW700" s="1">
        <v>2</v>
      </c>
      <c r="CX700" s="1"/>
      <c r="CY700" s="1">
        <v>3</v>
      </c>
      <c r="CZ700" s="294">
        <v>7</v>
      </c>
      <c r="DA700" s="17">
        <f t="shared" ref="DA700" si="6106">+CY700</f>
        <v>3</v>
      </c>
      <c r="DB700" s="359">
        <f t="shared" si="5671"/>
        <v>10</v>
      </c>
      <c r="DC700" s="359">
        <f t="shared" si="5672"/>
        <v>5</v>
      </c>
      <c r="DD700" s="294"/>
      <c r="DE700" s="294">
        <v>6</v>
      </c>
      <c r="DF700" s="294">
        <f>3*3</f>
        <v>9</v>
      </c>
      <c r="DG700" s="294"/>
      <c r="DH700" s="294"/>
      <c r="DI700" s="294"/>
      <c r="DJ700" s="294"/>
      <c r="DK700" s="294"/>
      <c r="DL700" s="294"/>
      <c r="DM700" s="294"/>
      <c r="DN700" s="294"/>
      <c r="DO700" s="1"/>
      <c r="DP700" s="1"/>
      <c r="DQ700" s="17">
        <f t="shared" si="5778"/>
        <v>2</v>
      </c>
      <c r="DR700" s="17">
        <f t="shared" si="6026"/>
        <v>0</v>
      </c>
      <c r="DS700" s="17">
        <f t="shared" si="6027"/>
        <v>0</v>
      </c>
      <c r="DT700" s="17">
        <f t="shared" si="6028"/>
        <v>2</v>
      </c>
      <c r="DU700" s="17">
        <f t="shared" si="6029"/>
        <v>0</v>
      </c>
      <c r="DV700" s="17">
        <f t="shared" si="6030"/>
        <v>3</v>
      </c>
      <c r="DW700" s="1">
        <f t="shared" si="6061"/>
        <v>1</v>
      </c>
      <c r="DX700" s="1"/>
      <c r="DY700" s="20">
        <f t="shared" si="6031"/>
        <v>0</v>
      </c>
      <c r="DZ700" s="20">
        <f t="shared" si="6032"/>
        <v>0</v>
      </c>
      <c r="EA700" s="20">
        <f t="shared" si="6033"/>
        <v>0</v>
      </c>
      <c r="EB700" s="20">
        <f t="shared" si="6034"/>
        <v>0</v>
      </c>
      <c r="EC700" s="18">
        <f t="shared" si="5779"/>
        <v>0</v>
      </c>
      <c r="ED700" s="19">
        <f t="shared" ref="ED700" si="6107">+IF(EC700&lt;&gt;0,EC700*3,0)</f>
        <v>0</v>
      </c>
      <c r="EE700" s="19">
        <f t="shared" si="5780"/>
        <v>6</v>
      </c>
      <c r="EF700" s="1">
        <f t="shared" si="5781"/>
        <v>8</v>
      </c>
      <c r="EG700" s="18">
        <f t="shared" si="5782"/>
        <v>10</v>
      </c>
      <c r="EH700" s="341"/>
      <c r="EI700" s="294"/>
      <c r="EJ700" s="294">
        <v>11</v>
      </c>
      <c r="EK700" s="294">
        <f>3*5.5</f>
        <v>16.5</v>
      </c>
      <c r="EL700" s="19">
        <v>1</v>
      </c>
      <c r="EM700" s="19"/>
      <c r="EN700" s="19"/>
      <c r="EO700" s="366"/>
      <c r="EP700" s="366"/>
      <c r="EQ700" s="374"/>
      <c r="ER700" s="374"/>
      <c r="ES700" s="374"/>
      <c r="ET700" s="374"/>
      <c r="EU700" s="18">
        <f t="shared" si="6036"/>
        <v>9</v>
      </c>
      <c r="EV700" s="18">
        <f t="shared" si="5689"/>
        <v>12</v>
      </c>
      <c r="EW700" s="341">
        <v>1</v>
      </c>
      <c r="EX700" s="341"/>
      <c r="EY700" s="341">
        <v>5</v>
      </c>
      <c r="EZ700" s="365">
        <f t="shared" si="5696"/>
        <v>0</v>
      </c>
      <c r="FA700" s="294"/>
      <c r="FB700" s="294">
        <v>1</v>
      </c>
      <c r="FC700" s="294"/>
      <c r="FD700" s="300"/>
      <c r="FE700" s="300"/>
      <c r="FF700" s="300"/>
      <c r="FG700" s="300"/>
      <c r="FH700" s="300"/>
      <c r="FI700" s="300"/>
      <c r="FJ700" s="300"/>
      <c r="FK700" s="294"/>
      <c r="FL700" s="294">
        <f t="shared" si="6062"/>
        <v>27</v>
      </c>
      <c r="FM700" s="294"/>
      <c r="FN700" s="294"/>
      <c r="FO700" s="294"/>
      <c r="FP700" s="20">
        <f t="shared" si="5697"/>
        <v>0</v>
      </c>
      <c r="FQ700" s="20">
        <f t="shared" si="6037"/>
        <v>6</v>
      </c>
      <c r="FR700" s="20">
        <f t="shared" si="6038"/>
        <v>9</v>
      </c>
      <c r="FS700" s="20">
        <f t="shared" si="6039"/>
        <v>0</v>
      </c>
      <c r="FT700" s="20">
        <f t="shared" si="6040"/>
        <v>0</v>
      </c>
      <c r="FU700" s="20">
        <f t="shared" si="6041"/>
        <v>0</v>
      </c>
      <c r="FV700" s="20">
        <f t="shared" si="6042"/>
        <v>0</v>
      </c>
      <c r="FW700" s="294"/>
    </row>
    <row r="701" spans="1:179" s="301" customFormat="1" ht="27.75" customHeight="1">
      <c r="A701" s="295"/>
      <c r="B701" s="296" t="s">
        <v>196</v>
      </c>
      <c r="C701" s="296" t="str">
        <f t="shared" si="6060"/>
        <v>5A</v>
      </c>
      <c r="D701" s="296" t="s">
        <v>25</v>
      </c>
      <c r="E701" s="296" t="s">
        <v>44</v>
      </c>
      <c r="F701" s="296">
        <v>22</v>
      </c>
      <c r="G701" s="296">
        <v>27</v>
      </c>
      <c r="H701" s="297"/>
      <c r="I701" s="297"/>
      <c r="J701" s="294"/>
      <c r="K701" s="294"/>
      <c r="L701" s="294"/>
      <c r="M701" s="294"/>
      <c r="N701" s="297"/>
      <c r="O701" s="297"/>
      <c r="P701" s="1"/>
      <c r="Q701" s="16"/>
      <c r="R701" s="1"/>
      <c r="S701" s="294"/>
      <c r="T701" s="294"/>
      <c r="U701" s="294"/>
      <c r="V701" s="294"/>
      <c r="W701" s="294"/>
      <c r="X701" s="294"/>
      <c r="Y701" s="294">
        <v>1</v>
      </c>
      <c r="Z701" s="294"/>
      <c r="AA701" s="294"/>
      <c r="AB701" s="294"/>
      <c r="AC701" s="1">
        <f t="shared" ref="AC701" si="6108">+IF(S701=1,1,0)+IF(T701=1,1,0)</f>
        <v>0</v>
      </c>
      <c r="AD701" s="1">
        <f t="shared" ref="AD701" si="6109">+IF(U701=1,1,0)+IF(V701=1,1,0)</f>
        <v>0</v>
      </c>
      <c r="AE701" s="1">
        <f t="shared" ref="AE701" si="6110">+IF(W701=1,1,0)+IF(X701=1,1,0)</f>
        <v>0</v>
      </c>
      <c r="AF701" s="1">
        <f t="shared" ref="AF701" si="6111">+IF(Y701=1,1,0)+IF(Z701=1,1,0)</f>
        <v>1</v>
      </c>
      <c r="AG701" s="1">
        <f t="shared" ref="AG701" si="6112">+IF(AA701=1,1,0)</f>
        <v>0</v>
      </c>
      <c r="AH701" s="1">
        <f t="shared" ref="AH701" si="6113">+IF(AB701=1,1,0)</f>
        <v>0</v>
      </c>
      <c r="AI701" s="1">
        <f t="shared" ref="AI701" si="6114">+IF(S701=2,1,0)+IF(T701=2,1,0)</f>
        <v>0</v>
      </c>
      <c r="AJ701" s="1">
        <f t="shared" ref="AJ701" si="6115">+IF(U701=2,1,0)+IF(V701=2,1,0)</f>
        <v>0</v>
      </c>
      <c r="AK701" s="1">
        <f t="shared" ref="AK701" si="6116">+IF(X701=2,1,0)+IF(W701=2,1,0)</f>
        <v>0</v>
      </c>
      <c r="AL701" s="1">
        <f t="shared" ref="AL701" si="6117">+IF(Y701=2,1,0)+IF(Z701=2,1,0)</f>
        <v>0</v>
      </c>
      <c r="AM701" s="1">
        <f t="shared" ref="AM701" si="6118">+IF(AA701=2,1,0)</f>
        <v>0</v>
      </c>
      <c r="AN701" s="1">
        <f t="shared" ref="AN701" si="6119">+IF(AB701=2,1,0)</f>
        <v>0</v>
      </c>
      <c r="AO701" s="294"/>
      <c r="AP701" s="294"/>
      <c r="AQ701" s="294"/>
      <c r="AR701" s="294">
        <f t="shared" si="6059"/>
        <v>27</v>
      </c>
      <c r="AS701" s="298">
        <f t="shared" si="5895"/>
        <v>0</v>
      </c>
      <c r="AT701" s="298">
        <f t="shared" si="5896"/>
        <v>0</v>
      </c>
      <c r="AU701" s="298">
        <f t="shared" si="6019"/>
        <v>0</v>
      </c>
      <c r="AV701" s="298">
        <f t="shared" si="6020"/>
        <v>1</v>
      </c>
      <c r="AW701" s="294"/>
      <c r="AX701" s="294"/>
      <c r="AY701" s="294"/>
      <c r="AZ701" s="294"/>
      <c r="BA701" s="294"/>
      <c r="BB701" s="294"/>
      <c r="BC701" s="294"/>
      <c r="BD701" s="294"/>
      <c r="BE701" s="294"/>
      <c r="BF701" s="294"/>
      <c r="BG701" s="294"/>
      <c r="BH701" s="294"/>
      <c r="BI701" s="294"/>
      <c r="BJ701" s="294">
        <v>1</v>
      </c>
      <c r="BK701" s="294"/>
      <c r="BL701" s="294"/>
      <c r="BM701" s="294"/>
      <c r="BN701" s="294"/>
      <c r="BO701" s="294"/>
      <c r="BP701" s="1"/>
      <c r="BQ701" s="294"/>
      <c r="BR701" s="17">
        <v>2</v>
      </c>
      <c r="BS701" s="1">
        <f t="shared" si="5664"/>
        <v>0</v>
      </c>
      <c r="BT701" s="17">
        <f t="shared" ref="BT701" si="6120">+BS701*2</f>
        <v>0</v>
      </c>
      <c r="BU701" s="294"/>
      <c r="BV701" s="294">
        <v>1</v>
      </c>
      <c r="BW701" s="294"/>
      <c r="BX701" s="294"/>
      <c r="BY701" s="294"/>
      <c r="BZ701" s="294"/>
      <c r="CA701" s="294"/>
      <c r="CB701" s="294"/>
      <c r="CC701" s="294"/>
      <c r="CD701" s="1"/>
      <c r="CE701" s="1">
        <v>1</v>
      </c>
      <c r="CF701" s="1"/>
      <c r="CG701" s="294"/>
      <c r="CH701" s="1"/>
      <c r="CI701" s="1"/>
      <c r="CJ701" s="1"/>
      <c r="CK701" s="383"/>
      <c r="CL701" s="383"/>
      <c r="CM701" s="383"/>
      <c r="CN701" s="1">
        <f t="shared" si="6022"/>
        <v>0</v>
      </c>
      <c r="CO701" s="1">
        <f t="shared" si="6023"/>
        <v>0</v>
      </c>
      <c r="CP701" s="20">
        <f t="shared" si="6024"/>
        <v>0.5</v>
      </c>
      <c r="CQ701" s="351"/>
      <c r="CR701" s="299">
        <f t="shared" si="5941"/>
        <v>1</v>
      </c>
      <c r="CS701" s="294">
        <v>1</v>
      </c>
      <c r="CT701" s="294">
        <v>1</v>
      </c>
      <c r="CU701" s="1"/>
      <c r="CV701" s="1"/>
      <c r="CW701" s="1">
        <v>3</v>
      </c>
      <c r="CX701" s="1"/>
      <c r="CY701" s="1">
        <v>1</v>
      </c>
      <c r="CZ701" s="294">
        <v>8</v>
      </c>
      <c r="DA701" s="17">
        <f t="shared" ref="DA701" si="6121">+CY701</f>
        <v>1</v>
      </c>
      <c r="DB701" s="359">
        <f t="shared" si="5671"/>
        <v>9</v>
      </c>
      <c r="DC701" s="359">
        <f t="shared" si="5672"/>
        <v>4</v>
      </c>
      <c r="DD701" s="294"/>
      <c r="DE701" s="294">
        <v>9</v>
      </c>
      <c r="DF701" s="294"/>
      <c r="DG701" s="294"/>
      <c r="DH701" s="294"/>
      <c r="DI701" s="294">
        <v>4</v>
      </c>
      <c r="DJ701" s="294"/>
      <c r="DK701" s="294"/>
      <c r="DL701" s="294"/>
      <c r="DM701" s="294"/>
      <c r="DN701" s="294"/>
      <c r="DO701" s="1"/>
      <c r="DP701" s="1"/>
      <c r="DQ701" s="17">
        <f t="shared" si="5778"/>
        <v>1</v>
      </c>
      <c r="DR701" s="17">
        <f t="shared" si="6026"/>
        <v>0</v>
      </c>
      <c r="DS701" s="17">
        <f t="shared" si="6027"/>
        <v>0</v>
      </c>
      <c r="DT701" s="17">
        <f t="shared" si="6028"/>
        <v>3</v>
      </c>
      <c r="DU701" s="17">
        <f t="shared" si="6029"/>
        <v>0</v>
      </c>
      <c r="DV701" s="17">
        <f t="shared" si="6030"/>
        <v>1</v>
      </c>
      <c r="DW701" s="1">
        <f t="shared" si="6061"/>
        <v>1</v>
      </c>
      <c r="DX701" s="1"/>
      <c r="DY701" s="20">
        <f t="shared" si="6031"/>
        <v>0</v>
      </c>
      <c r="DZ701" s="20">
        <f t="shared" si="6032"/>
        <v>0</v>
      </c>
      <c r="EA701" s="20">
        <f t="shared" si="6033"/>
        <v>4</v>
      </c>
      <c r="EB701" s="20">
        <f t="shared" si="6034"/>
        <v>0</v>
      </c>
      <c r="EC701" s="18">
        <f t="shared" si="5779"/>
        <v>0</v>
      </c>
      <c r="ED701" s="19">
        <f t="shared" ref="ED701" si="6122">+IF(EC701&lt;&gt;0,EC701*3,0)</f>
        <v>0</v>
      </c>
      <c r="EE701" s="19">
        <f t="shared" si="5780"/>
        <v>3</v>
      </c>
      <c r="EF701" s="1">
        <f t="shared" si="5781"/>
        <v>4</v>
      </c>
      <c r="EG701" s="18">
        <f t="shared" si="5782"/>
        <v>5</v>
      </c>
      <c r="EH701" s="341"/>
      <c r="EI701" s="294"/>
      <c r="EJ701" s="294">
        <f>3*5.5</f>
        <v>16.5</v>
      </c>
      <c r="EK701" s="294"/>
      <c r="EL701" s="19">
        <v>1</v>
      </c>
      <c r="EM701" s="19"/>
      <c r="EN701" s="19"/>
      <c r="EO701" s="366"/>
      <c r="EP701" s="366"/>
      <c r="EQ701" s="374"/>
      <c r="ER701" s="374"/>
      <c r="ES701" s="374"/>
      <c r="ET701" s="374"/>
      <c r="EU701" s="18">
        <f t="shared" si="6036"/>
        <v>10</v>
      </c>
      <c r="EV701" s="18">
        <f t="shared" si="5689"/>
        <v>10</v>
      </c>
      <c r="EW701" s="341">
        <v>1</v>
      </c>
      <c r="EX701" s="341"/>
      <c r="EY701" s="341">
        <v>5</v>
      </c>
      <c r="EZ701" s="365">
        <f t="shared" si="5696"/>
        <v>0</v>
      </c>
      <c r="FA701" s="294"/>
      <c r="FB701" s="294">
        <v>1</v>
      </c>
      <c r="FC701" s="294"/>
      <c r="FD701" s="300"/>
      <c r="FE701" s="300"/>
      <c r="FF701" s="300"/>
      <c r="FG701" s="300"/>
      <c r="FH701" s="300"/>
      <c r="FI701" s="300"/>
      <c r="FJ701" s="300"/>
      <c r="FK701" s="294"/>
      <c r="FL701" s="294">
        <f t="shared" si="6062"/>
        <v>22</v>
      </c>
      <c r="FM701" s="294"/>
      <c r="FN701" s="294"/>
      <c r="FO701" s="294"/>
      <c r="FP701" s="20">
        <f t="shared" si="5697"/>
        <v>0</v>
      </c>
      <c r="FQ701" s="20">
        <f t="shared" si="6037"/>
        <v>9</v>
      </c>
      <c r="FR701" s="20">
        <f t="shared" si="6038"/>
        <v>0</v>
      </c>
      <c r="FS701" s="20">
        <f t="shared" si="6039"/>
        <v>0</v>
      </c>
      <c r="FT701" s="20">
        <f t="shared" si="6040"/>
        <v>0</v>
      </c>
      <c r="FU701" s="20">
        <f t="shared" si="6041"/>
        <v>0</v>
      </c>
      <c r="FV701" s="20">
        <f t="shared" si="6042"/>
        <v>0</v>
      </c>
      <c r="FW701" s="294"/>
    </row>
    <row r="702" spans="1:179" s="301" customFormat="1" ht="27.75" customHeight="1">
      <c r="A702" s="295"/>
      <c r="B702" s="296" t="s">
        <v>301</v>
      </c>
      <c r="C702" s="296" t="str">
        <f t="shared" si="6060"/>
        <v>6A</v>
      </c>
      <c r="D702" s="296" t="s">
        <v>716</v>
      </c>
      <c r="E702" s="296" t="s">
        <v>187</v>
      </c>
      <c r="F702" s="296">
        <v>27</v>
      </c>
      <c r="G702" s="296">
        <v>27</v>
      </c>
      <c r="H702" s="297"/>
      <c r="I702" s="297"/>
      <c r="J702" s="294"/>
      <c r="K702" s="294"/>
      <c r="L702" s="294"/>
      <c r="M702" s="294"/>
      <c r="N702" s="297"/>
      <c r="O702" s="297"/>
      <c r="P702" s="1"/>
      <c r="Q702" s="16"/>
      <c r="R702" s="1"/>
      <c r="S702" s="294"/>
      <c r="T702" s="294"/>
      <c r="U702" s="294"/>
      <c r="V702" s="294"/>
      <c r="W702" s="294"/>
      <c r="X702" s="294"/>
      <c r="Y702" s="294">
        <v>2</v>
      </c>
      <c r="Z702" s="294"/>
      <c r="AA702" s="294"/>
      <c r="AB702" s="294"/>
      <c r="AC702" s="1">
        <f t="shared" ref="AC702" si="6123">+IF(S702=1,1,0)+IF(T702=1,1,0)</f>
        <v>0</v>
      </c>
      <c r="AD702" s="1">
        <f t="shared" ref="AD702" si="6124">+IF(U702=1,1,0)+IF(V702=1,1,0)</f>
        <v>0</v>
      </c>
      <c r="AE702" s="1">
        <f t="shared" ref="AE702" si="6125">+IF(W702=1,1,0)+IF(X702=1,1,0)</f>
        <v>0</v>
      </c>
      <c r="AF702" s="1">
        <f t="shared" ref="AF702" si="6126">+IF(Y702=1,1,0)+IF(Z702=1,1,0)</f>
        <v>0</v>
      </c>
      <c r="AG702" s="1">
        <f t="shared" ref="AG702" si="6127">+IF(AA702=1,1,0)</f>
        <v>0</v>
      </c>
      <c r="AH702" s="1">
        <f t="shared" ref="AH702" si="6128">+IF(AB702=1,1,0)</f>
        <v>0</v>
      </c>
      <c r="AI702" s="1">
        <f t="shared" ref="AI702" si="6129">+IF(S702=2,1,0)+IF(T702=2,1,0)</f>
        <v>0</v>
      </c>
      <c r="AJ702" s="1">
        <f t="shared" ref="AJ702" si="6130">+IF(U702=2,1,0)+IF(V702=2,1,0)</f>
        <v>0</v>
      </c>
      <c r="AK702" s="1">
        <f t="shared" ref="AK702" si="6131">+IF(X702=2,1,0)+IF(W702=2,1,0)</f>
        <v>0</v>
      </c>
      <c r="AL702" s="1">
        <f t="shared" ref="AL702" si="6132">+IF(Y702=2,1,0)+IF(Z702=2,1,0)</f>
        <v>1</v>
      </c>
      <c r="AM702" s="1">
        <f t="shared" ref="AM702" si="6133">+IF(AA702=2,1,0)</f>
        <v>0</v>
      </c>
      <c r="AN702" s="1">
        <f t="shared" ref="AN702" si="6134">+IF(AB702=2,1,0)</f>
        <v>0</v>
      </c>
      <c r="AO702" s="294"/>
      <c r="AP702" s="294"/>
      <c r="AQ702" s="294"/>
      <c r="AR702" s="294">
        <f t="shared" si="6059"/>
        <v>27</v>
      </c>
      <c r="AS702" s="298">
        <f t="shared" si="5895"/>
        <v>0</v>
      </c>
      <c r="AT702" s="298">
        <f t="shared" si="5896"/>
        <v>0</v>
      </c>
      <c r="AU702" s="298">
        <f t="shared" si="6019"/>
        <v>0</v>
      </c>
      <c r="AV702" s="298">
        <f t="shared" si="6020"/>
        <v>1</v>
      </c>
      <c r="AW702" s="294"/>
      <c r="AX702" s="294"/>
      <c r="AY702" s="294"/>
      <c r="AZ702" s="294"/>
      <c r="BA702" s="294"/>
      <c r="BB702" s="294"/>
      <c r="BC702" s="294"/>
      <c r="BD702" s="294"/>
      <c r="BE702" s="294"/>
      <c r="BF702" s="294"/>
      <c r="BG702" s="294"/>
      <c r="BH702" s="294"/>
      <c r="BI702" s="294"/>
      <c r="BJ702" s="294"/>
      <c r="BK702" s="294"/>
      <c r="BL702" s="294">
        <v>1</v>
      </c>
      <c r="BM702" s="294">
        <v>1</v>
      </c>
      <c r="BN702" s="294"/>
      <c r="BO702" s="294"/>
      <c r="BP702" s="1"/>
      <c r="BQ702" s="294"/>
      <c r="BR702" s="17">
        <v>2</v>
      </c>
      <c r="BS702" s="1">
        <f t="shared" si="5664"/>
        <v>0</v>
      </c>
      <c r="BT702" s="17">
        <f t="shared" ref="BT702" si="6135">+BS702*2</f>
        <v>0</v>
      </c>
      <c r="BU702" s="294"/>
      <c r="BV702" s="294">
        <v>1</v>
      </c>
      <c r="BW702" s="294">
        <v>1</v>
      </c>
      <c r="BX702" s="294">
        <v>1</v>
      </c>
      <c r="BY702" s="294"/>
      <c r="BZ702" s="294">
        <v>1</v>
      </c>
      <c r="CA702" s="294"/>
      <c r="CB702" s="294"/>
      <c r="CC702" s="294"/>
      <c r="CD702" s="1"/>
      <c r="CE702" s="1">
        <v>1</v>
      </c>
      <c r="CF702" s="1"/>
      <c r="CG702" s="294"/>
      <c r="CH702" s="1"/>
      <c r="CI702" s="1"/>
      <c r="CJ702" s="1"/>
      <c r="CK702" s="383"/>
      <c r="CL702" s="383"/>
      <c r="CM702" s="383"/>
      <c r="CN702" s="1">
        <f t="shared" si="6022"/>
        <v>2</v>
      </c>
      <c r="CO702" s="1">
        <f t="shared" si="6023"/>
        <v>2</v>
      </c>
      <c r="CP702" s="20">
        <f t="shared" si="6024"/>
        <v>3</v>
      </c>
      <c r="CQ702" s="351"/>
      <c r="CR702" s="299">
        <f t="shared" si="5941"/>
        <v>1</v>
      </c>
      <c r="CS702" s="294">
        <v>1</v>
      </c>
      <c r="CT702" s="294">
        <v>2</v>
      </c>
      <c r="CU702" s="1"/>
      <c r="CV702" s="1"/>
      <c r="CW702" s="1">
        <v>1</v>
      </c>
      <c r="CX702" s="1"/>
      <c r="CY702" s="1">
        <v>2</v>
      </c>
      <c r="CZ702" s="294">
        <v>2</v>
      </c>
      <c r="DA702" s="17">
        <f t="shared" ref="DA702" si="6136">+CY702</f>
        <v>2</v>
      </c>
      <c r="DB702" s="359">
        <f t="shared" si="5671"/>
        <v>4</v>
      </c>
      <c r="DC702" s="359">
        <f t="shared" si="5672"/>
        <v>3</v>
      </c>
      <c r="DD702" s="294"/>
      <c r="DE702" s="294">
        <v>3</v>
      </c>
      <c r="DF702" s="294"/>
      <c r="DG702" s="294"/>
      <c r="DH702" s="294"/>
      <c r="DI702" s="294">
        <v>7</v>
      </c>
      <c r="DJ702" s="294"/>
      <c r="DK702" s="294"/>
      <c r="DL702" s="294"/>
      <c r="DM702" s="294"/>
      <c r="DN702" s="294"/>
      <c r="DO702" s="1"/>
      <c r="DP702" s="1"/>
      <c r="DQ702" s="17">
        <f t="shared" si="5778"/>
        <v>2</v>
      </c>
      <c r="DR702" s="17">
        <f t="shared" si="6026"/>
        <v>0</v>
      </c>
      <c r="DS702" s="17">
        <f t="shared" si="6027"/>
        <v>0</v>
      </c>
      <c r="DT702" s="17">
        <f t="shared" si="6028"/>
        <v>1</v>
      </c>
      <c r="DU702" s="17">
        <f t="shared" si="6029"/>
        <v>0</v>
      </c>
      <c r="DV702" s="17">
        <f t="shared" si="6030"/>
        <v>2</v>
      </c>
      <c r="DW702" s="1">
        <f t="shared" si="6061"/>
        <v>1</v>
      </c>
      <c r="DX702" s="1"/>
      <c r="DY702" s="20">
        <f t="shared" si="6031"/>
        <v>0</v>
      </c>
      <c r="DZ702" s="20">
        <f t="shared" si="6032"/>
        <v>0</v>
      </c>
      <c r="EA702" s="20">
        <f t="shared" si="6033"/>
        <v>7</v>
      </c>
      <c r="EB702" s="20">
        <f t="shared" si="6034"/>
        <v>0</v>
      </c>
      <c r="EC702" s="18">
        <f t="shared" si="5779"/>
        <v>0</v>
      </c>
      <c r="ED702" s="19">
        <f t="shared" ref="ED702" si="6137">+IF(EC702&lt;&gt;0,EC702*3,0)</f>
        <v>0</v>
      </c>
      <c r="EE702" s="19">
        <f t="shared" si="5780"/>
        <v>6</v>
      </c>
      <c r="EF702" s="1">
        <f t="shared" si="5781"/>
        <v>8</v>
      </c>
      <c r="EG702" s="18">
        <f t="shared" si="5782"/>
        <v>10</v>
      </c>
      <c r="EH702" s="341"/>
      <c r="EI702" s="294"/>
      <c r="EJ702" s="294">
        <v>5.5</v>
      </c>
      <c r="EK702" s="294"/>
      <c r="EL702" s="19"/>
      <c r="EM702" s="19"/>
      <c r="EN702" s="19">
        <v>1</v>
      </c>
      <c r="EO702" s="366"/>
      <c r="EP702" s="366"/>
      <c r="EQ702" s="374"/>
      <c r="ER702" s="374"/>
      <c r="ES702" s="374"/>
      <c r="ET702" s="374"/>
      <c r="EU702" s="18">
        <f t="shared" si="6036"/>
        <v>4</v>
      </c>
      <c r="EV702" s="18">
        <f t="shared" si="5689"/>
        <v>10</v>
      </c>
      <c r="EW702" s="341">
        <v>2</v>
      </c>
      <c r="EX702" s="341">
        <v>2</v>
      </c>
      <c r="EY702" s="341">
        <v>5</v>
      </c>
      <c r="EZ702" s="365">
        <f t="shared" si="5696"/>
        <v>0.5</v>
      </c>
      <c r="FA702" s="294"/>
      <c r="FB702" s="294">
        <v>2</v>
      </c>
      <c r="FC702" s="294"/>
      <c r="FD702" s="300"/>
      <c r="FE702" s="300"/>
      <c r="FF702" s="300"/>
      <c r="FG702" s="300"/>
      <c r="FH702" s="300"/>
      <c r="FI702" s="300"/>
      <c r="FJ702" s="300"/>
      <c r="FK702" s="294"/>
      <c r="FL702" s="294">
        <f t="shared" si="6062"/>
        <v>27</v>
      </c>
      <c r="FM702" s="294"/>
      <c r="FN702" s="294"/>
      <c r="FO702" s="294"/>
      <c r="FP702" s="20">
        <f t="shared" si="5697"/>
        <v>0</v>
      </c>
      <c r="FQ702" s="20">
        <f t="shared" si="6037"/>
        <v>3</v>
      </c>
      <c r="FR702" s="20">
        <f t="shared" si="6038"/>
        <v>0</v>
      </c>
      <c r="FS702" s="20">
        <f t="shared" si="6039"/>
        <v>0</v>
      </c>
      <c r="FT702" s="20">
        <f t="shared" si="6040"/>
        <v>0</v>
      </c>
      <c r="FU702" s="20">
        <f t="shared" si="6041"/>
        <v>0</v>
      </c>
      <c r="FV702" s="20">
        <f t="shared" si="6042"/>
        <v>0</v>
      </c>
      <c r="FW702" s="294"/>
    </row>
    <row r="703" spans="1:179" s="301" customFormat="1" ht="27.75" customHeight="1">
      <c r="A703" s="295"/>
      <c r="B703" s="296" t="s">
        <v>197</v>
      </c>
      <c r="C703" s="296" t="str">
        <f t="shared" si="6060"/>
        <v>7A</v>
      </c>
      <c r="D703" s="296" t="s">
        <v>53</v>
      </c>
      <c r="E703" s="296" t="str">
        <f t="shared" ref="E703:E710" si="6138">D703</f>
        <v>LT7,5</v>
      </c>
      <c r="F703" s="296">
        <v>37</v>
      </c>
      <c r="G703" s="296">
        <f t="shared" ref="G703:G710" si="6139">F703</f>
        <v>37</v>
      </c>
      <c r="H703" s="297"/>
      <c r="I703" s="297"/>
      <c r="J703" s="294"/>
      <c r="K703" s="294"/>
      <c r="L703" s="294"/>
      <c r="M703" s="294"/>
      <c r="N703" s="297"/>
      <c r="O703" s="297"/>
      <c r="P703" s="1"/>
      <c r="Q703" s="16"/>
      <c r="R703" s="1"/>
      <c r="S703" s="294"/>
      <c r="T703" s="294"/>
      <c r="U703" s="294"/>
      <c r="V703" s="294"/>
      <c r="W703" s="294"/>
      <c r="X703" s="294"/>
      <c r="Y703" s="294"/>
      <c r="Z703" s="294"/>
      <c r="AA703" s="294"/>
      <c r="AB703" s="294"/>
      <c r="AC703" s="1">
        <f t="shared" ref="AC703" si="6140">+IF(S703=1,1,0)+IF(T703=1,1,0)</f>
        <v>0</v>
      </c>
      <c r="AD703" s="1">
        <f t="shared" ref="AD703" si="6141">+IF(U703=1,1,0)+IF(V703=1,1,0)</f>
        <v>0</v>
      </c>
      <c r="AE703" s="1">
        <f t="shared" ref="AE703" si="6142">+IF(W703=1,1,0)+IF(X703=1,1,0)</f>
        <v>0</v>
      </c>
      <c r="AF703" s="1">
        <f t="shared" ref="AF703" si="6143">+IF(Y703=1,1,0)+IF(Z703=1,1,0)</f>
        <v>0</v>
      </c>
      <c r="AG703" s="1">
        <f t="shared" ref="AG703" si="6144">+IF(AA703=1,1,0)</f>
        <v>0</v>
      </c>
      <c r="AH703" s="1">
        <f t="shared" ref="AH703" si="6145">+IF(AB703=1,1,0)</f>
        <v>0</v>
      </c>
      <c r="AI703" s="1">
        <f t="shared" ref="AI703" si="6146">+IF(S703=2,1,0)+IF(T703=2,1,0)</f>
        <v>0</v>
      </c>
      <c r="AJ703" s="1">
        <f t="shared" ref="AJ703" si="6147">+IF(U703=2,1,0)+IF(V703=2,1,0)</f>
        <v>0</v>
      </c>
      <c r="AK703" s="1">
        <f t="shared" ref="AK703" si="6148">+IF(X703=2,1,0)+IF(W703=2,1,0)</f>
        <v>0</v>
      </c>
      <c r="AL703" s="1">
        <f t="shared" ref="AL703" si="6149">+IF(Y703=2,1,0)+IF(Z703=2,1,0)</f>
        <v>0</v>
      </c>
      <c r="AM703" s="1">
        <f t="shared" ref="AM703" si="6150">+IF(AA703=2,1,0)</f>
        <v>0</v>
      </c>
      <c r="AN703" s="1">
        <f t="shared" ref="AN703" si="6151">+IF(AB703=2,1,0)</f>
        <v>0</v>
      </c>
      <c r="AO703" s="294"/>
      <c r="AP703" s="294"/>
      <c r="AQ703" s="294"/>
      <c r="AR703" s="294">
        <f t="shared" si="6059"/>
        <v>37</v>
      </c>
      <c r="AS703" s="298">
        <f t="shared" si="5895"/>
        <v>0</v>
      </c>
      <c r="AT703" s="298">
        <f t="shared" si="5896"/>
        <v>0</v>
      </c>
      <c r="AU703" s="298">
        <f t="shared" si="6019"/>
        <v>0</v>
      </c>
      <c r="AV703" s="298">
        <f t="shared" si="6020"/>
        <v>1</v>
      </c>
      <c r="AW703" s="294"/>
      <c r="AX703" s="294"/>
      <c r="AY703" s="294"/>
      <c r="AZ703" s="294"/>
      <c r="BA703" s="294"/>
      <c r="BB703" s="294"/>
      <c r="BC703" s="294"/>
      <c r="BD703" s="294">
        <v>1</v>
      </c>
      <c r="BE703" s="294"/>
      <c r="BF703" s="294"/>
      <c r="BG703" s="294"/>
      <c r="BH703" s="294"/>
      <c r="BI703" s="294"/>
      <c r="BJ703" s="294"/>
      <c r="BK703" s="294"/>
      <c r="BL703" s="294"/>
      <c r="BM703" s="294"/>
      <c r="BN703" s="294"/>
      <c r="BO703" s="294"/>
      <c r="BP703" s="1"/>
      <c r="BQ703" s="294"/>
      <c r="BR703" s="17">
        <v>2</v>
      </c>
      <c r="BS703" s="1">
        <f t="shared" si="5664"/>
        <v>0</v>
      </c>
      <c r="BT703" s="17">
        <f t="shared" ref="BT703" si="6152">+BS703*2</f>
        <v>0</v>
      </c>
      <c r="BU703" s="294"/>
      <c r="BV703" s="294">
        <v>1</v>
      </c>
      <c r="BW703" s="294"/>
      <c r="BX703" s="294"/>
      <c r="BY703" s="294"/>
      <c r="BZ703" s="294"/>
      <c r="CA703" s="294"/>
      <c r="CB703" s="294"/>
      <c r="CC703" s="294"/>
      <c r="CD703" s="1"/>
      <c r="CE703" s="1"/>
      <c r="CF703" s="1"/>
      <c r="CG703" s="294"/>
      <c r="CH703" s="1">
        <v>1</v>
      </c>
      <c r="CI703" s="1"/>
      <c r="CJ703" s="1"/>
      <c r="CK703" s="383"/>
      <c r="CL703" s="383"/>
      <c r="CM703" s="383"/>
      <c r="CN703" s="1">
        <f t="shared" si="6022"/>
        <v>0</v>
      </c>
      <c r="CO703" s="1">
        <f t="shared" si="6023"/>
        <v>0</v>
      </c>
      <c r="CP703" s="20">
        <f t="shared" si="6024"/>
        <v>2.5</v>
      </c>
      <c r="CQ703" s="351"/>
      <c r="CR703" s="299">
        <f t="shared" si="5941"/>
        <v>1</v>
      </c>
      <c r="CS703" s="294"/>
      <c r="CT703" s="294"/>
      <c r="CU703" s="1"/>
      <c r="CV703" s="1"/>
      <c r="CW703" s="1"/>
      <c r="CX703" s="1"/>
      <c r="CY703" s="1"/>
      <c r="CZ703" s="294"/>
      <c r="DA703" s="17">
        <f t="shared" ref="DA703" si="6153">+CY703</f>
        <v>0</v>
      </c>
      <c r="DB703" s="359">
        <f t="shared" si="5671"/>
        <v>0</v>
      </c>
      <c r="DC703" s="359">
        <f t="shared" si="5672"/>
        <v>0</v>
      </c>
      <c r="DD703" s="294"/>
      <c r="DE703" s="294"/>
      <c r="DF703" s="294"/>
      <c r="DG703" s="294"/>
      <c r="DH703" s="294"/>
      <c r="DI703" s="294"/>
      <c r="DJ703" s="294"/>
      <c r="DK703" s="294"/>
      <c r="DL703" s="294"/>
      <c r="DM703" s="294"/>
      <c r="DN703" s="294"/>
      <c r="DO703" s="1"/>
      <c r="DP703" s="1"/>
      <c r="DQ703" s="17">
        <f t="shared" si="5778"/>
        <v>0</v>
      </c>
      <c r="DR703" s="17">
        <f t="shared" si="6026"/>
        <v>0</v>
      </c>
      <c r="DS703" s="17">
        <f t="shared" si="6027"/>
        <v>0</v>
      </c>
      <c r="DT703" s="17">
        <f t="shared" si="6028"/>
        <v>0</v>
      </c>
      <c r="DU703" s="17">
        <f t="shared" si="6029"/>
        <v>0</v>
      </c>
      <c r="DV703" s="17">
        <f t="shared" si="6030"/>
        <v>0</v>
      </c>
      <c r="DW703" s="1">
        <f t="shared" si="6061"/>
        <v>0</v>
      </c>
      <c r="DX703" s="1"/>
      <c r="DY703" s="20">
        <f t="shared" si="6031"/>
        <v>0</v>
      </c>
      <c r="DZ703" s="20">
        <f t="shared" si="6032"/>
        <v>0</v>
      </c>
      <c r="EA703" s="20">
        <f t="shared" si="6033"/>
        <v>0</v>
      </c>
      <c r="EB703" s="20">
        <f t="shared" si="6034"/>
        <v>0</v>
      </c>
      <c r="EC703" s="18">
        <f t="shared" si="5779"/>
        <v>0</v>
      </c>
      <c r="ED703" s="19">
        <f t="shared" ref="ED703" si="6154">+IF(EC703&lt;&gt;0,EC703*3,0)</f>
        <v>0</v>
      </c>
      <c r="EE703" s="19">
        <f t="shared" si="5780"/>
        <v>0</v>
      </c>
      <c r="EF703" s="1">
        <f t="shared" si="5781"/>
        <v>0</v>
      </c>
      <c r="EG703" s="18">
        <f t="shared" si="5782"/>
        <v>0</v>
      </c>
      <c r="EH703" s="341"/>
      <c r="EI703" s="294"/>
      <c r="EJ703" s="294"/>
      <c r="EK703" s="294"/>
      <c r="EL703" s="19"/>
      <c r="EM703" s="19"/>
      <c r="EN703" s="19"/>
      <c r="EO703" s="366"/>
      <c r="EP703" s="366"/>
      <c r="EQ703" s="374"/>
      <c r="ER703" s="374"/>
      <c r="ES703" s="374"/>
      <c r="ET703" s="374"/>
      <c r="EU703" s="18">
        <f t="shared" si="6036"/>
        <v>0</v>
      </c>
      <c r="EV703" s="18">
        <f t="shared" si="5689"/>
        <v>2</v>
      </c>
      <c r="EW703" s="341">
        <v>1</v>
      </c>
      <c r="EX703" s="341"/>
      <c r="EY703" s="341"/>
      <c r="EZ703" s="365">
        <f t="shared" si="5696"/>
        <v>0</v>
      </c>
      <c r="FA703" s="294"/>
      <c r="FB703" s="294"/>
      <c r="FC703" s="294"/>
      <c r="FD703" s="300"/>
      <c r="FE703" s="300"/>
      <c r="FF703" s="300"/>
      <c r="FG703" s="300"/>
      <c r="FH703" s="300"/>
      <c r="FI703" s="300"/>
      <c r="FJ703" s="300"/>
      <c r="FK703" s="294">
        <f t="shared" ref="FK703:FK710" si="6155">F703</f>
        <v>37</v>
      </c>
      <c r="FL703" s="294"/>
      <c r="FM703" s="294"/>
      <c r="FN703" s="294"/>
      <c r="FO703" s="294"/>
      <c r="FP703" s="20">
        <f t="shared" si="5697"/>
        <v>0</v>
      </c>
      <c r="FQ703" s="20">
        <f t="shared" si="6037"/>
        <v>0</v>
      </c>
      <c r="FR703" s="20">
        <f t="shared" si="6038"/>
        <v>0</v>
      </c>
      <c r="FS703" s="20">
        <f t="shared" si="6039"/>
        <v>0</v>
      </c>
      <c r="FT703" s="20">
        <f t="shared" si="6040"/>
        <v>0</v>
      </c>
      <c r="FU703" s="20">
        <f t="shared" si="6041"/>
        <v>0</v>
      </c>
      <c r="FV703" s="20">
        <f t="shared" si="6042"/>
        <v>0</v>
      </c>
      <c r="FW703" s="294"/>
    </row>
    <row r="704" spans="1:179" s="301" customFormat="1" ht="27.75" customHeight="1">
      <c r="A704" s="295"/>
      <c r="B704" s="296" t="s">
        <v>198</v>
      </c>
      <c r="C704" s="296" t="str">
        <f t="shared" si="6060"/>
        <v>8A</v>
      </c>
      <c r="D704" s="296" t="s">
        <v>53</v>
      </c>
      <c r="E704" s="296" t="str">
        <f t="shared" si="6138"/>
        <v>LT7,5</v>
      </c>
      <c r="F704" s="296">
        <v>37</v>
      </c>
      <c r="G704" s="296">
        <f t="shared" si="6139"/>
        <v>37</v>
      </c>
      <c r="H704" s="297"/>
      <c r="I704" s="297"/>
      <c r="J704" s="294"/>
      <c r="K704" s="294"/>
      <c r="L704" s="294"/>
      <c r="M704" s="294"/>
      <c r="N704" s="297"/>
      <c r="O704" s="297"/>
      <c r="P704" s="1"/>
      <c r="Q704" s="16"/>
      <c r="R704" s="1"/>
      <c r="S704" s="294"/>
      <c r="T704" s="294"/>
      <c r="U704" s="294"/>
      <c r="V704" s="294"/>
      <c r="W704" s="294"/>
      <c r="X704" s="294"/>
      <c r="Y704" s="294"/>
      <c r="Z704" s="294"/>
      <c r="AA704" s="294"/>
      <c r="AB704" s="294"/>
      <c r="AC704" s="1">
        <f t="shared" ref="AC704" si="6156">+IF(S704=1,1,0)+IF(T704=1,1,0)</f>
        <v>0</v>
      </c>
      <c r="AD704" s="1">
        <f t="shared" ref="AD704" si="6157">+IF(U704=1,1,0)+IF(V704=1,1,0)</f>
        <v>0</v>
      </c>
      <c r="AE704" s="1">
        <f t="shared" ref="AE704" si="6158">+IF(W704=1,1,0)+IF(X704=1,1,0)</f>
        <v>0</v>
      </c>
      <c r="AF704" s="1">
        <f t="shared" ref="AF704" si="6159">+IF(Y704=1,1,0)+IF(Z704=1,1,0)</f>
        <v>0</v>
      </c>
      <c r="AG704" s="1">
        <f t="shared" ref="AG704" si="6160">+IF(AA704=1,1,0)</f>
        <v>0</v>
      </c>
      <c r="AH704" s="1">
        <f t="shared" ref="AH704" si="6161">+IF(AB704=1,1,0)</f>
        <v>0</v>
      </c>
      <c r="AI704" s="1">
        <f t="shared" ref="AI704" si="6162">+IF(S704=2,1,0)+IF(T704=2,1,0)</f>
        <v>0</v>
      </c>
      <c r="AJ704" s="1">
        <f t="shared" ref="AJ704" si="6163">+IF(U704=2,1,0)+IF(V704=2,1,0)</f>
        <v>0</v>
      </c>
      <c r="AK704" s="1">
        <f t="shared" ref="AK704" si="6164">+IF(X704=2,1,0)+IF(W704=2,1,0)</f>
        <v>0</v>
      </c>
      <c r="AL704" s="1">
        <f t="shared" ref="AL704" si="6165">+IF(Y704=2,1,0)+IF(Z704=2,1,0)</f>
        <v>0</v>
      </c>
      <c r="AM704" s="1">
        <f t="shared" ref="AM704" si="6166">+IF(AA704=2,1,0)</f>
        <v>0</v>
      </c>
      <c r="AN704" s="1">
        <f t="shared" ref="AN704" si="6167">+IF(AB704=2,1,0)</f>
        <v>0</v>
      </c>
      <c r="AO704" s="294"/>
      <c r="AP704" s="294"/>
      <c r="AQ704" s="294"/>
      <c r="AR704" s="294">
        <f t="shared" si="6059"/>
        <v>37</v>
      </c>
      <c r="AS704" s="298">
        <f t="shared" si="5895"/>
        <v>0</v>
      </c>
      <c r="AT704" s="298">
        <f t="shared" si="5896"/>
        <v>0</v>
      </c>
      <c r="AU704" s="298">
        <f t="shared" si="6019"/>
        <v>0</v>
      </c>
      <c r="AV704" s="298">
        <f t="shared" si="6020"/>
        <v>1</v>
      </c>
      <c r="AW704" s="294"/>
      <c r="AX704" s="294"/>
      <c r="AY704" s="294"/>
      <c r="AZ704" s="294"/>
      <c r="BA704" s="294"/>
      <c r="BB704" s="294"/>
      <c r="BC704" s="294"/>
      <c r="BD704" s="294">
        <v>1</v>
      </c>
      <c r="BE704" s="294"/>
      <c r="BF704" s="294"/>
      <c r="BG704" s="294"/>
      <c r="BH704" s="294"/>
      <c r="BI704" s="294"/>
      <c r="BJ704" s="294"/>
      <c r="BK704" s="294"/>
      <c r="BL704" s="294"/>
      <c r="BM704" s="294"/>
      <c r="BN704" s="294"/>
      <c r="BO704" s="294"/>
      <c r="BP704" s="1"/>
      <c r="BQ704" s="294"/>
      <c r="BR704" s="17">
        <v>2</v>
      </c>
      <c r="BS704" s="1">
        <f t="shared" si="5664"/>
        <v>0</v>
      </c>
      <c r="BT704" s="17">
        <f t="shared" ref="BT704" si="6168">+BS704*2</f>
        <v>0</v>
      </c>
      <c r="BU704" s="294"/>
      <c r="BV704" s="294">
        <v>1</v>
      </c>
      <c r="BW704" s="294"/>
      <c r="BX704" s="294"/>
      <c r="BY704" s="294"/>
      <c r="BZ704" s="294"/>
      <c r="CA704" s="294"/>
      <c r="CB704" s="294"/>
      <c r="CC704" s="294"/>
      <c r="CD704" s="1"/>
      <c r="CE704" s="1"/>
      <c r="CF704" s="1"/>
      <c r="CG704" s="294"/>
      <c r="CH704" s="1">
        <v>1</v>
      </c>
      <c r="CI704" s="1"/>
      <c r="CJ704" s="1"/>
      <c r="CK704" s="383"/>
      <c r="CL704" s="383"/>
      <c r="CM704" s="383"/>
      <c r="CN704" s="1">
        <f t="shared" si="6022"/>
        <v>0</v>
      </c>
      <c r="CO704" s="1">
        <f t="shared" si="6023"/>
        <v>0</v>
      </c>
      <c r="CP704" s="20">
        <f t="shared" si="6024"/>
        <v>2.5</v>
      </c>
      <c r="CQ704" s="351"/>
      <c r="CR704" s="299">
        <f t="shared" si="5941"/>
        <v>1</v>
      </c>
      <c r="CS704" s="294"/>
      <c r="CT704" s="294"/>
      <c r="CU704" s="1"/>
      <c r="CV704" s="1"/>
      <c r="CW704" s="1"/>
      <c r="CX704" s="1"/>
      <c r="CY704" s="1"/>
      <c r="CZ704" s="294"/>
      <c r="DA704" s="17">
        <f t="shared" ref="DA704" si="6169">+CY704</f>
        <v>0</v>
      </c>
      <c r="DB704" s="359">
        <f t="shared" si="5671"/>
        <v>0</v>
      </c>
      <c r="DC704" s="359">
        <f t="shared" si="5672"/>
        <v>0</v>
      </c>
      <c r="DD704" s="294"/>
      <c r="DE704" s="294"/>
      <c r="DF704" s="294"/>
      <c r="DG704" s="294"/>
      <c r="DH704" s="294"/>
      <c r="DI704" s="294"/>
      <c r="DJ704" s="294"/>
      <c r="DK704" s="294"/>
      <c r="DL704" s="294"/>
      <c r="DM704" s="294"/>
      <c r="DN704" s="294"/>
      <c r="DO704" s="1"/>
      <c r="DP704" s="1"/>
      <c r="DQ704" s="17">
        <f t="shared" si="5778"/>
        <v>0</v>
      </c>
      <c r="DR704" s="17">
        <f t="shared" si="6026"/>
        <v>0</v>
      </c>
      <c r="DS704" s="17">
        <f t="shared" si="6027"/>
        <v>0</v>
      </c>
      <c r="DT704" s="17">
        <f t="shared" si="6028"/>
        <v>0</v>
      </c>
      <c r="DU704" s="17">
        <f t="shared" si="6029"/>
        <v>0</v>
      </c>
      <c r="DV704" s="17">
        <f t="shared" si="6030"/>
        <v>0</v>
      </c>
      <c r="DW704" s="1">
        <f t="shared" si="6061"/>
        <v>0</v>
      </c>
      <c r="DX704" s="1"/>
      <c r="DY704" s="20">
        <f t="shared" si="6031"/>
        <v>0</v>
      </c>
      <c r="DZ704" s="20">
        <f t="shared" si="6032"/>
        <v>0</v>
      </c>
      <c r="EA704" s="20">
        <f t="shared" si="6033"/>
        <v>0</v>
      </c>
      <c r="EB704" s="20">
        <f t="shared" si="6034"/>
        <v>0</v>
      </c>
      <c r="EC704" s="18">
        <f t="shared" si="5779"/>
        <v>0</v>
      </c>
      <c r="ED704" s="19">
        <f t="shared" ref="ED704" si="6170">+IF(EC704&lt;&gt;0,EC704*3,0)</f>
        <v>0</v>
      </c>
      <c r="EE704" s="19">
        <f t="shared" si="5780"/>
        <v>0</v>
      </c>
      <c r="EF704" s="1">
        <f t="shared" si="5781"/>
        <v>0</v>
      </c>
      <c r="EG704" s="18">
        <f t="shared" si="5782"/>
        <v>0</v>
      </c>
      <c r="EH704" s="341"/>
      <c r="EI704" s="294"/>
      <c r="EJ704" s="294"/>
      <c r="EK704" s="294"/>
      <c r="EL704" s="19"/>
      <c r="EM704" s="19"/>
      <c r="EN704" s="19"/>
      <c r="EO704" s="366"/>
      <c r="EP704" s="366"/>
      <c r="EQ704" s="374"/>
      <c r="ER704" s="374"/>
      <c r="ES704" s="374"/>
      <c r="ET704" s="374"/>
      <c r="EU704" s="18">
        <f t="shared" si="6036"/>
        <v>0</v>
      </c>
      <c r="EV704" s="18">
        <f t="shared" si="5689"/>
        <v>2</v>
      </c>
      <c r="EW704" s="341">
        <v>1</v>
      </c>
      <c r="EX704" s="341"/>
      <c r="EY704" s="341"/>
      <c r="EZ704" s="365">
        <f t="shared" si="5696"/>
        <v>0</v>
      </c>
      <c r="FA704" s="294"/>
      <c r="FB704" s="294"/>
      <c r="FC704" s="294"/>
      <c r="FD704" s="300"/>
      <c r="FE704" s="300"/>
      <c r="FF704" s="300"/>
      <c r="FG704" s="300"/>
      <c r="FH704" s="300"/>
      <c r="FI704" s="300"/>
      <c r="FJ704" s="300"/>
      <c r="FK704" s="294">
        <f t="shared" si="6155"/>
        <v>37</v>
      </c>
      <c r="FL704" s="294"/>
      <c r="FM704" s="294"/>
      <c r="FN704" s="294"/>
      <c r="FO704" s="294"/>
      <c r="FP704" s="20">
        <f t="shared" si="5697"/>
        <v>0</v>
      </c>
      <c r="FQ704" s="20">
        <f t="shared" si="6037"/>
        <v>0</v>
      </c>
      <c r="FR704" s="20">
        <f t="shared" si="6038"/>
        <v>0</v>
      </c>
      <c r="FS704" s="20">
        <f t="shared" si="6039"/>
        <v>0</v>
      </c>
      <c r="FT704" s="20">
        <f t="shared" si="6040"/>
        <v>0</v>
      </c>
      <c r="FU704" s="20">
        <f t="shared" si="6041"/>
        <v>0</v>
      </c>
      <c r="FV704" s="20">
        <f t="shared" si="6042"/>
        <v>0</v>
      </c>
      <c r="FW704" s="294"/>
    </row>
    <row r="705" spans="1:179" s="301" customFormat="1" ht="27.75" customHeight="1">
      <c r="A705" s="295"/>
      <c r="B705" s="296" t="s">
        <v>302</v>
      </c>
      <c r="C705" s="296" t="str">
        <f t="shared" si="6060"/>
        <v>9A</v>
      </c>
      <c r="D705" s="296" t="s">
        <v>53</v>
      </c>
      <c r="E705" s="296" t="str">
        <f t="shared" si="6138"/>
        <v>LT7,5</v>
      </c>
      <c r="F705" s="296">
        <v>37</v>
      </c>
      <c r="G705" s="296">
        <f t="shared" si="6139"/>
        <v>37</v>
      </c>
      <c r="H705" s="297"/>
      <c r="I705" s="297"/>
      <c r="J705" s="294"/>
      <c r="K705" s="294"/>
      <c r="L705" s="294"/>
      <c r="M705" s="294"/>
      <c r="N705" s="297"/>
      <c r="O705" s="297"/>
      <c r="P705" s="1"/>
      <c r="Q705" s="16"/>
      <c r="R705" s="1"/>
      <c r="S705" s="294"/>
      <c r="T705" s="294"/>
      <c r="U705" s="294"/>
      <c r="V705" s="294"/>
      <c r="W705" s="294"/>
      <c r="X705" s="294"/>
      <c r="Y705" s="294"/>
      <c r="Z705" s="294"/>
      <c r="AA705" s="294"/>
      <c r="AB705" s="294"/>
      <c r="AC705" s="1">
        <f t="shared" ref="AC705" si="6171">+IF(S705=1,1,0)+IF(T705=1,1,0)</f>
        <v>0</v>
      </c>
      <c r="AD705" s="1">
        <f t="shared" ref="AD705" si="6172">+IF(U705=1,1,0)+IF(V705=1,1,0)</f>
        <v>0</v>
      </c>
      <c r="AE705" s="1">
        <f t="shared" ref="AE705" si="6173">+IF(W705=1,1,0)+IF(X705=1,1,0)</f>
        <v>0</v>
      </c>
      <c r="AF705" s="1">
        <f t="shared" ref="AF705" si="6174">+IF(Y705=1,1,0)+IF(Z705=1,1,0)</f>
        <v>0</v>
      </c>
      <c r="AG705" s="1">
        <f t="shared" ref="AG705" si="6175">+IF(AA705=1,1,0)</f>
        <v>0</v>
      </c>
      <c r="AH705" s="1">
        <f t="shared" ref="AH705" si="6176">+IF(AB705=1,1,0)</f>
        <v>0</v>
      </c>
      <c r="AI705" s="1">
        <f t="shared" ref="AI705" si="6177">+IF(S705=2,1,0)+IF(T705=2,1,0)</f>
        <v>0</v>
      </c>
      <c r="AJ705" s="1">
        <f t="shared" ref="AJ705" si="6178">+IF(U705=2,1,0)+IF(V705=2,1,0)</f>
        <v>0</v>
      </c>
      <c r="AK705" s="1">
        <f t="shared" ref="AK705" si="6179">+IF(X705=2,1,0)+IF(W705=2,1,0)</f>
        <v>0</v>
      </c>
      <c r="AL705" s="1">
        <f t="shared" ref="AL705" si="6180">+IF(Y705=2,1,0)+IF(Z705=2,1,0)</f>
        <v>0</v>
      </c>
      <c r="AM705" s="1">
        <f t="shared" ref="AM705" si="6181">+IF(AA705=2,1,0)</f>
        <v>0</v>
      </c>
      <c r="AN705" s="1">
        <f t="shared" ref="AN705" si="6182">+IF(AB705=2,1,0)</f>
        <v>0</v>
      </c>
      <c r="AO705" s="294"/>
      <c r="AP705" s="294"/>
      <c r="AQ705" s="294"/>
      <c r="AR705" s="294">
        <f t="shared" si="6059"/>
        <v>37</v>
      </c>
      <c r="AS705" s="298">
        <f t="shared" si="5895"/>
        <v>0</v>
      </c>
      <c r="AT705" s="298">
        <f t="shared" si="5896"/>
        <v>0</v>
      </c>
      <c r="AU705" s="298">
        <f t="shared" si="6019"/>
        <v>0</v>
      </c>
      <c r="AV705" s="298">
        <f t="shared" si="6020"/>
        <v>1</v>
      </c>
      <c r="AW705" s="294"/>
      <c r="AX705" s="294"/>
      <c r="AY705" s="294"/>
      <c r="AZ705" s="294"/>
      <c r="BA705" s="294"/>
      <c r="BB705" s="294"/>
      <c r="BC705" s="294"/>
      <c r="BD705" s="294">
        <v>1</v>
      </c>
      <c r="BE705" s="294"/>
      <c r="BF705" s="294"/>
      <c r="BG705" s="294"/>
      <c r="BH705" s="294"/>
      <c r="BI705" s="294"/>
      <c r="BJ705" s="294"/>
      <c r="BK705" s="294"/>
      <c r="BL705" s="294"/>
      <c r="BM705" s="294"/>
      <c r="BN705" s="294"/>
      <c r="BO705" s="294"/>
      <c r="BP705" s="1"/>
      <c r="BQ705" s="294"/>
      <c r="BR705" s="17">
        <v>2</v>
      </c>
      <c r="BS705" s="1">
        <f t="shared" si="5664"/>
        <v>0</v>
      </c>
      <c r="BT705" s="17">
        <f t="shared" ref="BT705" si="6183">+BS705*2</f>
        <v>0</v>
      </c>
      <c r="BU705" s="294"/>
      <c r="BV705" s="294">
        <v>1</v>
      </c>
      <c r="BW705" s="294"/>
      <c r="BX705" s="294"/>
      <c r="BY705" s="294"/>
      <c r="BZ705" s="294"/>
      <c r="CA705" s="294"/>
      <c r="CB705" s="294"/>
      <c r="CC705" s="294"/>
      <c r="CD705" s="1"/>
      <c r="CE705" s="1"/>
      <c r="CF705" s="1"/>
      <c r="CG705" s="294"/>
      <c r="CH705" s="1">
        <v>1</v>
      </c>
      <c r="CI705" s="1"/>
      <c r="CJ705" s="1"/>
      <c r="CK705" s="383"/>
      <c r="CL705" s="383"/>
      <c r="CM705" s="383"/>
      <c r="CN705" s="1">
        <f t="shared" si="6022"/>
        <v>0</v>
      </c>
      <c r="CO705" s="1">
        <f t="shared" si="6023"/>
        <v>0</v>
      </c>
      <c r="CP705" s="20">
        <f t="shared" si="6024"/>
        <v>2.5</v>
      </c>
      <c r="CQ705" s="351"/>
      <c r="CR705" s="299">
        <f t="shared" si="5941"/>
        <v>1</v>
      </c>
      <c r="CS705" s="294"/>
      <c r="CT705" s="294"/>
      <c r="CU705" s="1">
        <v>1</v>
      </c>
      <c r="CV705" s="1"/>
      <c r="CW705" s="1"/>
      <c r="CX705" s="1"/>
      <c r="CY705" s="1"/>
      <c r="CZ705" s="294"/>
      <c r="DA705" s="17">
        <f t="shared" ref="DA705" si="6184">+CY705</f>
        <v>0</v>
      </c>
      <c r="DB705" s="359">
        <f t="shared" si="5671"/>
        <v>0</v>
      </c>
      <c r="DC705" s="359">
        <f t="shared" si="5672"/>
        <v>1</v>
      </c>
      <c r="DD705" s="294"/>
      <c r="DE705" s="294"/>
      <c r="DF705" s="294"/>
      <c r="DG705" s="294">
        <v>4</v>
      </c>
      <c r="DH705" s="294"/>
      <c r="DI705" s="294"/>
      <c r="DJ705" s="294"/>
      <c r="DK705" s="294"/>
      <c r="DL705" s="294"/>
      <c r="DM705" s="294"/>
      <c r="DN705" s="294"/>
      <c r="DO705" s="1"/>
      <c r="DP705" s="1"/>
      <c r="DQ705" s="17">
        <f t="shared" ref="DQ705:DQ738" si="6185">+IF(AND(SUM(S705:AA705)&gt;0,SUM(FA705:FF705)&gt;0),CT705,0)</f>
        <v>0</v>
      </c>
      <c r="DR705" s="17">
        <f t="shared" si="6026"/>
        <v>0</v>
      </c>
      <c r="DS705" s="17">
        <f t="shared" si="6027"/>
        <v>0</v>
      </c>
      <c r="DT705" s="17">
        <f t="shared" si="6028"/>
        <v>0</v>
      </c>
      <c r="DU705" s="17">
        <f t="shared" si="6029"/>
        <v>0</v>
      </c>
      <c r="DV705" s="17">
        <f t="shared" si="6030"/>
        <v>0</v>
      </c>
      <c r="DW705" s="1">
        <f t="shared" si="6061"/>
        <v>0</v>
      </c>
      <c r="DX705" s="1"/>
      <c r="DY705" s="20">
        <f t="shared" si="6031"/>
        <v>0</v>
      </c>
      <c r="DZ705" s="20">
        <f t="shared" si="6032"/>
        <v>0</v>
      </c>
      <c r="EA705" s="20">
        <f t="shared" si="6033"/>
        <v>0</v>
      </c>
      <c r="EB705" s="20">
        <f t="shared" si="6034"/>
        <v>0</v>
      </c>
      <c r="EC705" s="18">
        <f t="shared" ref="EC705:EC738" si="6186">+IF(AND(CT705=0,SUM(CU705:CY705)&gt;1,SUM(CU705:CY705)&lt;=4),1,IF(AND(CT705=0,SUM(CU705:CY705)&gt;4),2,0))</f>
        <v>0</v>
      </c>
      <c r="ED705" s="19">
        <f t="shared" ref="ED705" si="6187">+IF(EC705&lt;&gt;0,EC705*3,0)</f>
        <v>0</v>
      </c>
      <c r="EE705" s="19">
        <f t="shared" ref="EE705:EE738" si="6188">+IF(SUM(AO705:AR705)+SUM(DK705:DN705)&gt;0,CT705*3,0)</f>
        <v>0</v>
      </c>
      <c r="EF705" s="1">
        <f t="shared" ref="EF705:EF738" si="6189">+IF(EE705&gt;0,CT705*4,0)</f>
        <v>0</v>
      </c>
      <c r="EG705" s="18">
        <f t="shared" si="5782"/>
        <v>2</v>
      </c>
      <c r="EH705" s="341"/>
      <c r="EI705" s="294"/>
      <c r="EJ705" s="294"/>
      <c r="EK705" s="294"/>
      <c r="EL705" s="19"/>
      <c r="EM705" s="19"/>
      <c r="EN705" s="19"/>
      <c r="EO705" s="366"/>
      <c r="EP705" s="366"/>
      <c r="EQ705" s="374"/>
      <c r="ER705" s="374"/>
      <c r="ES705" s="374"/>
      <c r="ET705" s="374"/>
      <c r="EU705" s="18">
        <f t="shared" si="6036"/>
        <v>2</v>
      </c>
      <c r="EV705" s="18">
        <f t="shared" si="5689"/>
        <v>2</v>
      </c>
      <c r="EW705" s="341">
        <v>1</v>
      </c>
      <c r="EX705" s="341"/>
      <c r="EY705" s="341"/>
      <c r="EZ705" s="365">
        <f t="shared" si="5696"/>
        <v>0</v>
      </c>
      <c r="FA705" s="294"/>
      <c r="FB705" s="294"/>
      <c r="FC705" s="294"/>
      <c r="FD705" s="300"/>
      <c r="FE705" s="300"/>
      <c r="FF705" s="300"/>
      <c r="FG705" s="300"/>
      <c r="FH705" s="300"/>
      <c r="FI705" s="300"/>
      <c r="FJ705" s="300"/>
      <c r="FK705" s="294">
        <f t="shared" si="6155"/>
        <v>37</v>
      </c>
      <c r="FL705" s="294"/>
      <c r="FM705" s="294"/>
      <c r="FN705" s="294"/>
      <c r="FO705" s="294"/>
      <c r="FP705" s="20">
        <f t="shared" si="5697"/>
        <v>0</v>
      </c>
      <c r="FQ705" s="20">
        <f t="shared" si="6037"/>
        <v>0</v>
      </c>
      <c r="FR705" s="20">
        <f t="shared" si="6038"/>
        <v>0</v>
      </c>
      <c r="FS705" s="20">
        <f t="shared" si="6039"/>
        <v>0</v>
      </c>
      <c r="FT705" s="20">
        <f t="shared" si="6040"/>
        <v>0</v>
      </c>
      <c r="FU705" s="20">
        <f t="shared" si="6041"/>
        <v>0</v>
      </c>
      <c r="FV705" s="20">
        <f t="shared" si="6042"/>
        <v>0</v>
      </c>
      <c r="FW705" s="294"/>
    </row>
    <row r="706" spans="1:179" s="301" customFormat="1" ht="27.75" customHeight="1">
      <c r="A706" s="295"/>
      <c r="B706" s="296" t="s">
        <v>303</v>
      </c>
      <c r="C706" s="296" t="str">
        <f t="shared" si="6060"/>
        <v>10A</v>
      </c>
      <c r="D706" s="296" t="s">
        <v>53</v>
      </c>
      <c r="E706" s="296" t="str">
        <f t="shared" si="6138"/>
        <v>LT7,5</v>
      </c>
      <c r="F706" s="296">
        <v>37</v>
      </c>
      <c r="G706" s="296">
        <f t="shared" si="6139"/>
        <v>37</v>
      </c>
      <c r="H706" s="297"/>
      <c r="I706" s="297"/>
      <c r="J706" s="294"/>
      <c r="K706" s="294"/>
      <c r="L706" s="294"/>
      <c r="M706" s="294"/>
      <c r="N706" s="297"/>
      <c r="O706" s="297"/>
      <c r="P706" s="1"/>
      <c r="Q706" s="16"/>
      <c r="R706" s="1"/>
      <c r="S706" s="294"/>
      <c r="T706" s="294"/>
      <c r="U706" s="294"/>
      <c r="V706" s="294"/>
      <c r="W706" s="294"/>
      <c r="X706" s="294"/>
      <c r="Y706" s="294"/>
      <c r="Z706" s="294"/>
      <c r="AA706" s="294"/>
      <c r="AB706" s="294"/>
      <c r="AC706" s="1">
        <f t="shared" ref="AC706" si="6190">+IF(S706=1,1,0)+IF(T706=1,1,0)</f>
        <v>0</v>
      </c>
      <c r="AD706" s="1">
        <f t="shared" ref="AD706" si="6191">+IF(U706=1,1,0)+IF(V706=1,1,0)</f>
        <v>0</v>
      </c>
      <c r="AE706" s="1">
        <f t="shared" ref="AE706" si="6192">+IF(W706=1,1,0)+IF(X706=1,1,0)</f>
        <v>0</v>
      </c>
      <c r="AF706" s="1">
        <f t="shared" ref="AF706" si="6193">+IF(Y706=1,1,0)+IF(Z706=1,1,0)</f>
        <v>0</v>
      </c>
      <c r="AG706" s="1">
        <f t="shared" ref="AG706" si="6194">+IF(AA706=1,1,0)</f>
        <v>0</v>
      </c>
      <c r="AH706" s="1">
        <f t="shared" ref="AH706" si="6195">+IF(AB706=1,1,0)</f>
        <v>0</v>
      </c>
      <c r="AI706" s="1">
        <f t="shared" ref="AI706" si="6196">+IF(S706=2,1,0)+IF(T706=2,1,0)</f>
        <v>0</v>
      </c>
      <c r="AJ706" s="1">
        <f t="shared" ref="AJ706" si="6197">+IF(U706=2,1,0)+IF(V706=2,1,0)</f>
        <v>0</v>
      </c>
      <c r="AK706" s="1">
        <f t="shared" ref="AK706" si="6198">+IF(X706=2,1,0)+IF(W706=2,1,0)</f>
        <v>0</v>
      </c>
      <c r="AL706" s="1">
        <f t="shared" ref="AL706" si="6199">+IF(Y706=2,1,0)+IF(Z706=2,1,0)</f>
        <v>0</v>
      </c>
      <c r="AM706" s="1">
        <f t="shared" ref="AM706" si="6200">+IF(AA706=2,1,0)</f>
        <v>0</v>
      </c>
      <c r="AN706" s="1">
        <f t="shared" ref="AN706" si="6201">+IF(AB706=2,1,0)</f>
        <v>0</v>
      </c>
      <c r="AO706" s="294"/>
      <c r="AP706" s="294"/>
      <c r="AQ706" s="294"/>
      <c r="AR706" s="294">
        <f t="shared" si="6059"/>
        <v>37</v>
      </c>
      <c r="AS706" s="298">
        <f t="shared" si="5895"/>
        <v>0</v>
      </c>
      <c r="AT706" s="298">
        <f t="shared" si="5896"/>
        <v>0</v>
      </c>
      <c r="AU706" s="298">
        <f t="shared" si="6019"/>
        <v>0</v>
      </c>
      <c r="AV706" s="298">
        <f t="shared" si="6020"/>
        <v>1</v>
      </c>
      <c r="AW706" s="294"/>
      <c r="AX706" s="294"/>
      <c r="AY706" s="294"/>
      <c r="AZ706" s="294"/>
      <c r="BA706" s="294"/>
      <c r="BB706" s="294"/>
      <c r="BC706" s="294"/>
      <c r="BD706" s="294">
        <v>1</v>
      </c>
      <c r="BE706" s="294"/>
      <c r="BF706" s="294"/>
      <c r="BG706" s="294"/>
      <c r="BH706" s="294"/>
      <c r="BI706" s="294"/>
      <c r="BJ706" s="294"/>
      <c r="BK706" s="294"/>
      <c r="BL706" s="294"/>
      <c r="BM706" s="294"/>
      <c r="BN706" s="294"/>
      <c r="BO706" s="294"/>
      <c r="BP706" s="1"/>
      <c r="BQ706" s="294"/>
      <c r="BR706" s="17">
        <v>2</v>
      </c>
      <c r="BS706" s="1">
        <f t="shared" si="5664"/>
        <v>0</v>
      </c>
      <c r="BT706" s="17">
        <f t="shared" ref="BT706" si="6202">+BS706*2</f>
        <v>0</v>
      </c>
      <c r="BU706" s="294"/>
      <c r="BV706" s="294">
        <v>1</v>
      </c>
      <c r="BW706" s="294"/>
      <c r="BX706" s="294"/>
      <c r="BY706" s="294"/>
      <c r="BZ706" s="294"/>
      <c r="CA706" s="294"/>
      <c r="CB706" s="294"/>
      <c r="CC706" s="294"/>
      <c r="CD706" s="1"/>
      <c r="CE706" s="1"/>
      <c r="CF706" s="1"/>
      <c r="CG706" s="294"/>
      <c r="CH706" s="1">
        <v>1</v>
      </c>
      <c r="CI706" s="1"/>
      <c r="CJ706" s="1"/>
      <c r="CK706" s="383"/>
      <c r="CL706" s="383"/>
      <c r="CM706" s="383"/>
      <c r="CN706" s="1">
        <f t="shared" si="6022"/>
        <v>0</v>
      </c>
      <c r="CO706" s="1">
        <f t="shared" si="6023"/>
        <v>0</v>
      </c>
      <c r="CP706" s="20">
        <f t="shared" si="6024"/>
        <v>2.5</v>
      </c>
      <c r="CQ706" s="351"/>
      <c r="CR706" s="299">
        <f t="shared" si="5941"/>
        <v>1</v>
      </c>
      <c r="CS706" s="294"/>
      <c r="CT706" s="294"/>
      <c r="CU706" s="1"/>
      <c r="CV706" s="1"/>
      <c r="CW706" s="1">
        <v>1</v>
      </c>
      <c r="CX706" s="1"/>
      <c r="CY706" s="1"/>
      <c r="CZ706" s="294">
        <v>1</v>
      </c>
      <c r="DA706" s="17">
        <f t="shared" ref="DA706" si="6203">+CY706</f>
        <v>0</v>
      </c>
      <c r="DB706" s="359">
        <f t="shared" si="5671"/>
        <v>1</v>
      </c>
      <c r="DC706" s="359">
        <f t="shared" si="5672"/>
        <v>1</v>
      </c>
      <c r="DD706" s="294"/>
      <c r="DE706" s="294">
        <v>3</v>
      </c>
      <c r="DF706" s="294"/>
      <c r="DG706" s="294"/>
      <c r="DH706" s="294"/>
      <c r="DI706" s="294"/>
      <c r="DJ706" s="294"/>
      <c r="DK706" s="294"/>
      <c r="DL706" s="294"/>
      <c r="DM706" s="294"/>
      <c r="DN706" s="294"/>
      <c r="DO706" s="1"/>
      <c r="DP706" s="1"/>
      <c r="DQ706" s="17">
        <f t="shared" si="6185"/>
        <v>0</v>
      </c>
      <c r="DR706" s="17">
        <f t="shared" si="6026"/>
        <v>0</v>
      </c>
      <c r="DS706" s="17">
        <f t="shared" si="6027"/>
        <v>0</v>
      </c>
      <c r="DT706" s="17">
        <f t="shared" si="6028"/>
        <v>0</v>
      </c>
      <c r="DU706" s="17">
        <f t="shared" si="6029"/>
        <v>0</v>
      </c>
      <c r="DV706" s="17">
        <f t="shared" si="6030"/>
        <v>0</v>
      </c>
      <c r="DW706" s="1">
        <f t="shared" si="6061"/>
        <v>0</v>
      </c>
      <c r="DX706" s="1"/>
      <c r="DY706" s="20">
        <f t="shared" si="6031"/>
        <v>0</v>
      </c>
      <c r="DZ706" s="20">
        <f t="shared" si="6032"/>
        <v>0</v>
      </c>
      <c r="EA706" s="20">
        <f t="shared" si="6033"/>
        <v>0</v>
      </c>
      <c r="EB706" s="20">
        <f t="shared" si="6034"/>
        <v>0</v>
      </c>
      <c r="EC706" s="18">
        <f t="shared" si="6186"/>
        <v>0</v>
      </c>
      <c r="ED706" s="19">
        <f t="shared" ref="ED706" si="6204">+IF(EC706&lt;&gt;0,EC706*3,0)</f>
        <v>0</v>
      </c>
      <c r="EE706" s="19">
        <f t="shared" si="6188"/>
        <v>0</v>
      </c>
      <c r="EF706" s="1">
        <f t="shared" si="6189"/>
        <v>0</v>
      </c>
      <c r="EG706" s="18">
        <f t="shared" si="5782"/>
        <v>2</v>
      </c>
      <c r="EH706" s="341"/>
      <c r="EI706" s="294"/>
      <c r="EJ706" s="294">
        <v>4.5</v>
      </c>
      <c r="EK706" s="294"/>
      <c r="EL706" s="19">
        <v>1</v>
      </c>
      <c r="EM706" s="19"/>
      <c r="EN706" s="19"/>
      <c r="EO706" s="366"/>
      <c r="EP706" s="366"/>
      <c r="EQ706" s="374"/>
      <c r="ER706" s="374"/>
      <c r="ES706" s="374"/>
      <c r="ET706" s="374"/>
      <c r="EU706" s="18">
        <f t="shared" si="6036"/>
        <v>3</v>
      </c>
      <c r="EV706" s="18">
        <f t="shared" si="5689"/>
        <v>2</v>
      </c>
      <c r="EW706" s="341">
        <v>1</v>
      </c>
      <c r="EX706" s="341"/>
      <c r="EY706" s="341">
        <v>2</v>
      </c>
      <c r="EZ706" s="365">
        <f t="shared" si="5696"/>
        <v>0</v>
      </c>
      <c r="FA706" s="294"/>
      <c r="FB706" s="294"/>
      <c r="FC706" s="294"/>
      <c r="FD706" s="300"/>
      <c r="FE706" s="300"/>
      <c r="FF706" s="300"/>
      <c r="FG706" s="300"/>
      <c r="FH706" s="300"/>
      <c r="FI706" s="300"/>
      <c r="FJ706" s="300"/>
      <c r="FK706" s="294">
        <f t="shared" si="6155"/>
        <v>37</v>
      </c>
      <c r="FL706" s="294"/>
      <c r="FM706" s="294"/>
      <c r="FN706" s="294"/>
      <c r="FO706" s="294"/>
      <c r="FP706" s="20">
        <f t="shared" si="5697"/>
        <v>0</v>
      </c>
      <c r="FQ706" s="20">
        <f t="shared" si="6037"/>
        <v>3</v>
      </c>
      <c r="FR706" s="20">
        <f t="shared" si="6038"/>
        <v>0</v>
      </c>
      <c r="FS706" s="20">
        <f t="shared" si="6039"/>
        <v>0</v>
      </c>
      <c r="FT706" s="20">
        <f t="shared" si="6040"/>
        <v>0</v>
      </c>
      <c r="FU706" s="20">
        <f t="shared" si="6041"/>
        <v>0</v>
      </c>
      <c r="FV706" s="20">
        <f t="shared" si="6042"/>
        <v>0</v>
      </c>
      <c r="FW706" s="294"/>
    </row>
    <row r="707" spans="1:179" s="301" customFormat="1" ht="27.75" customHeight="1">
      <c r="A707" s="295"/>
      <c r="B707" s="296" t="s">
        <v>496</v>
      </c>
      <c r="C707" s="296" t="str">
        <f t="shared" si="6060"/>
        <v>11A</v>
      </c>
      <c r="D707" s="296" t="s">
        <v>53</v>
      </c>
      <c r="E707" s="296" t="str">
        <f t="shared" si="6138"/>
        <v>LT7,5</v>
      </c>
      <c r="F707" s="296">
        <v>37</v>
      </c>
      <c r="G707" s="296">
        <f t="shared" si="6139"/>
        <v>37</v>
      </c>
      <c r="H707" s="297"/>
      <c r="I707" s="297"/>
      <c r="J707" s="294"/>
      <c r="K707" s="294"/>
      <c r="L707" s="294"/>
      <c r="M707" s="294"/>
      <c r="N707" s="297"/>
      <c r="O707" s="297"/>
      <c r="P707" s="1"/>
      <c r="Q707" s="16"/>
      <c r="R707" s="1"/>
      <c r="S707" s="294"/>
      <c r="T707" s="294"/>
      <c r="U707" s="294"/>
      <c r="V707" s="294"/>
      <c r="W707" s="294"/>
      <c r="X707" s="294"/>
      <c r="Y707" s="294"/>
      <c r="Z707" s="294"/>
      <c r="AA707" s="294"/>
      <c r="AB707" s="294"/>
      <c r="AC707" s="1">
        <f t="shared" ref="AC707:AC708" si="6205">+IF(S707=1,1,0)+IF(T707=1,1,0)</f>
        <v>0</v>
      </c>
      <c r="AD707" s="1">
        <f t="shared" ref="AD707:AD708" si="6206">+IF(U707=1,1,0)+IF(V707=1,1,0)</f>
        <v>0</v>
      </c>
      <c r="AE707" s="1">
        <f t="shared" ref="AE707:AE708" si="6207">+IF(W707=1,1,0)+IF(X707=1,1,0)</f>
        <v>0</v>
      </c>
      <c r="AF707" s="1">
        <f t="shared" ref="AF707:AF708" si="6208">+IF(Y707=1,1,0)+IF(Z707=1,1,0)</f>
        <v>0</v>
      </c>
      <c r="AG707" s="1">
        <f t="shared" ref="AG707:AG708" si="6209">+IF(AA707=1,1,0)</f>
        <v>0</v>
      </c>
      <c r="AH707" s="1">
        <f t="shared" ref="AH707:AH708" si="6210">+IF(AB707=1,1,0)</f>
        <v>0</v>
      </c>
      <c r="AI707" s="1">
        <f t="shared" ref="AI707:AI708" si="6211">+IF(S707=2,1,0)+IF(T707=2,1,0)</f>
        <v>0</v>
      </c>
      <c r="AJ707" s="1">
        <f t="shared" ref="AJ707:AJ708" si="6212">+IF(U707=2,1,0)+IF(V707=2,1,0)</f>
        <v>0</v>
      </c>
      <c r="AK707" s="1">
        <f t="shared" ref="AK707:AK708" si="6213">+IF(X707=2,1,0)+IF(W707=2,1,0)</f>
        <v>0</v>
      </c>
      <c r="AL707" s="1">
        <f t="shared" ref="AL707:AL708" si="6214">+IF(Y707=2,1,0)+IF(Z707=2,1,0)</f>
        <v>0</v>
      </c>
      <c r="AM707" s="1">
        <f t="shared" ref="AM707:AM708" si="6215">+IF(AA707=2,1,0)</f>
        <v>0</v>
      </c>
      <c r="AN707" s="1">
        <f t="shared" ref="AN707:AN708" si="6216">+IF(AB707=2,1,0)</f>
        <v>0</v>
      </c>
      <c r="AO707" s="294"/>
      <c r="AP707" s="294"/>
      <c r="AQ707" s="294"/>
      <c r="AR707" s="294">
        <f t="shared" si="6059"/>
        <v>37</v>
      </c>
      <c r="AS707" s="298">
        <f t="shared" si="5895"/>
        <v>0</v>
      </c>
      <c r="AT707" s="298">
        <f t="shared" si="5896"/>
        <v>0</v>
      </c>
      <c r="AU707" s="298">
        <f t="shared" si="6019"/>
        <v>0</v>
      </c>
      <c r="AV707" s="298">
        <f t="shared" si="6020"/>
        <v>1</v>
      </c>
      <c r="AW707" s="294"/>
      <c r="AX707" s="294"/>
      <c r="AY707" s="294"/>
      <c r="AZ707" s="294"/>
      <c r="BA707" s="294"/>
      <c r="BB707" s="294"/>
      <c r="BC707" s="294"/>
      <c r="BD707" s="294">
        <v>1</v>
      </c>
      <c r="BE707" s="294"/>
      <c r="BF707" s="294"/>
      <c r="BG707" s="294"/>
      <c r="BH707" s="294"/>
      <c r="BI707" s="294"/>
      <c r="BJ707" s="294"/>
      <c r="BK707" s="294"/>
      <c r="BL707" s="294"/>
      <c r="BM707" s="294"/>
      <c r="BN707" s="294"/>
      <c r="BO707" s="294"/>
      <c r="BP707" s="1"/>
      <c r="BQ707" s="294"/>
      <c r="BR707" s="17">
        <v>2</v>
      </c>
      <c r="BS707" s="1">
        <f t="shared" si="5664"/>
        <v>0</v>
      </c>
      <c r="BT707" s="17">
        <f t="shared" ref="BT707:BT708" si="6217">+BS707*2</f>
        <v>0</v>
      </c>
      <c r="BU707" s="294"/>
      <c r="BV707" s="294">
        <v>1</v>
      </c>
      <c r="BW707" s="294"/>
      <c r="BX707" s="294"/>
      <c r="BY707" s="294"/>
      <c r="BZ707" s="294"/>
      <c r="CA707" s="294"/>
      <c r="CB707" s="294"/>
      <c r="CC707" s="294"/>
      <c r="CD707" s="1"/>
      <c r="CE707" s="1"/>
      <c r="CF707" s="1"/>
      <c r="CG707" s="294"/>
      <c r="CH707" s="1">
        <v>1</v>
      </c>
      <c r="CI707" s="1"/>
      <c r="CJ707" s="1"/>
      <c r="CK707" s="383"/>
      <c r="CL707" s="383"/>
      <c r="CM707" s="383"/>
      <c r="CN707" s="1">
        <f t="shared" si="6022"/>
        <v>0</v>
      </c>
      <c r="CO707" s="1">
        <f t="shared" si="6023"/>
        <v>0</v>
      </c>
      <c r="CP707" s="20">
        <f t="shared" si="6024"/>
        <v>2.5</v>
      </c>
      <c r="CQ707" s="351"/>
      <c r="CR707" s="299">
        <f t="shared" si="5941"/>
        <v>1</v>
      </c>
      <c r="CS707" s="294"/>
      <c r="CT707" s="294"/>
      <c r="CU707" s="1"/>
      <c r="CV707" s="1">
        <v>1</v>
      </c>
      <c r="CW707" s="1"/>
      <c r="CX707" s="1"/>
      <c r="CY707" s="1"/>
      <c r="CZ707" s="294">
        <v>2</v>
      </c>
      <c r="DA707" s="17">
        <f t="shared" ref="DA707:DA708" si="6218">+CY707</f>
        <v>0</v>
      </c>
      <c r="DB707" s="359">
        <f t="shared" si="5671"/>
        <v>2</v>
      </c>
      <c r="DC707" s="359">
        <f t="shared" si="5672"/>
        <v>1</v>
      </c>
      <c r="DD707" s="294"/>
      <c r="DE707" s="294">
        <v>3</v>
      </c>
      <c r="DF707" s="294"/>
      <c r="DG707" s="294"/>
      <c r="DH707" s="294"/>
      <c r="DI707" s="294"/>
      <c r="DJ707" s="294"/>
      <c r="DK707" s="294"/>
      <c r="DL707" s="294"/>
      <c r="DM707" s="294"/>
      <c r="DN707" s="294"/>
      <c r="DO707" s="1"/>
      <c r="DP707" s="1"/>
      <c r="DQ707" s="17">
        <f t="shared" si="6185"/>
        <v>0</v>
      </c>
      <c r="DR707" s="17">
        <f t="shared" si="6026"/>
        <v>0</v>
      </c>
      <c r="DS707" s="17">
        <f t="shared" si="6027"/>
        <v>0</v>
      </c>
      <c r="DT707" s="17">
        <f t="shared" si="6028"/>
        <v>0</v>
      </c>
      <c r="DU707" s="17">
        <f t="shared" si="6029"/>
        <v>0</v>
      </c>
      <c r="DV707" s="17">
        <f t="shared" si="6030"/>
        <v>0</v>
      </c>
      <c r="DW707" s="1">
        <f t="shared" si="6061"/>
        <v>0</v>
      </c>
      <c r="DX707" s="1"/>
      <c r="DY707" s="20">
        <f t="shared" si="6031"/>
        <v>0</v>
      </c>
      <c r="DZ707" s="20">
        <f t="shared" si="6032"/>
        <v>0</v>
      </c>
      <c r="EA707" s="20">
        <f t="shared" si="6033"/>
        <v>0</v>
      </c>
      <c r="EB707" s="20">
        <f t="shared" si="6034"/>
        <v>0</v>
      </c>
      <c r="EC707" s="18">
        <f t="shared" si="6186"/>
        <v>0</v>
      </c>
      <c r="ED707" s="19">
        <f t="shared" ref="ED707:ED708" si="6219">+IF(EC707&lt;&gt;0,EC707*3,0)</f>
        <v>0</v>
      </c>
      <c r="EE707" s="19">
        <f t="shared" si="6188"/>
        <v>0</v>
      </c>
      <c r="EF707" s="1">
        <f t="shared" si="6189"/>
        <v>0</v>
      </c>
      <c r="EG707" s="18">
        <f t="shared" si="5782"/>
        <v>2</v>
      </c>
      <c r="EH707" s="341"/>
      <c r="EI707" s="294">
        <v>4.5</v>
      </c>
      <c r="EJ707" s="294"/>
      <c r="EK707" s="294"/>
      <c r="EL707" s="19">
        <v>1</v>
      </c>
      <c r="EM707" s="19"/>
      <c r="EN707" s="19"/>
      <c r="EO707" s="366"/>
      <c r="EP707" s="366"/>
      <c r="EQ707" s="374"/>
      <c r="ER707" s="374"/>
      <c r="ES707" s="374"/>
      <c r="ET707" s="374"/>
      <c r="EU707" s="18">
        <f t="shared" si="6036"/>
        <v>4</v>
      </c>
      <c r="EV707" s="18">
        <f t="shared" si="5689"/>
        <v>2</v>
      </c>
      <c r="EW707" s="341">
        <v>1</v>
      </c>
      <c r="EX707" s="341"/>
      <c r="EY707" s="341">
        <v>2</v>
      </c>
      <c r="EZ707" s="365">
        <f t="shared" si="5696"/>
        <v>0</v>
      </c>
      <c r="FA707" s="294"/>
      <c r="FB707" s="294"/>
      <c r="FC707" s="294"/>
      <c r="FD707" s="300"/>
      <c r="FE707" s="300"/>
      <c r="FF707" s="300"/>
      <c r="FG707" s="300"/>
      <c r="FH707" s="300"/>
      <c r="FI707" s="300"/>
      <c r="FJ707" s="300"/>
      <c r="FK707" s="294">
        <f t="shared" si="6155"/>
        <v>37</v>
      </c>
      <c r="FL707" s="294"/>
      <c r="FM707" s="294"/>
      <c r="FN707" s="294"/>
      <c r="FO707" s="294"/>
      <c r="FP707" s="20">
        <f t="shared" si="5697"/>
        <v>0</v>
      </c>
      <c r="FQ707" s="20">
        <f t="shared" si="6037"/>
        <v>3</v>
      </c>
      <c r="FR707" s="20">
        <f t="shared" si="6038"/>
        <v>0</v>
      </c>
      <c r="FS707" s="20">
        <f t="shared" si="6039"/>
        <v>0</v>
      </c>
      <c r="FT707" s="20">
        <f t="shared" si="6040"/>
        <v>0</v>
      </c>
      <c r="FU707" s="20">
        <f t="shared" si="6041"/>
        <v>0</v>
      </c>
      <c r="FV707" s="20">
        <f t="shared" si="6042"/>
        <v>0</v>
      </c>
      <c r="FW707" s="294"/>
    </row>
    <row r="708" spans="1:179" s="301" customFormat="1" ht="27.75" customHeight="1">
      <c r="A708" s="295"/>
      <c r="B708" s="296" t="s">
        <v>506</v>
      </c>
      <c r="C708" s="296" t="str">
        <f t="shared" si="6060"/>
        <v>12A</v>
      </c>
      <c r="D708" s="296" t="s">
        <v>53</v>
      </c>
      <c r="E708" s="296" t="str">
        <f t="shared" si="6138"/>
        <v>LT7,5</v>
      </c>
      <c r="F708" s="296">
        <v>37</v>
      </c>
      <c r="G708" s="296">
        <f t="shared" si="6139"/>
        <v>37</v>
      </c>
      <c r="H708" s="297"/>
      <c r="I708" s="297"/>
      <c r="J708" s="294"/>
      <c r="K708" s="294"/>
      <c r="L708" s="294"/>
      <c r="M708" s="294"/>
      <c r="N708" s="297"/>
      <c r="O708" s="297"/>
      <c r="P708" s="1"/>
      <c r="Q708" s="16"/>
      <c r="R708" s="1"/>
      <c r="S708" s="294"/>
      <c r="T708" s="294"/>
      <c r="U708" s="294"/>
      <c r="V708" s="294"/>
      <c r="W708" s="294"/>
      <c r="X708" s="294"/>
      <c r="Y708" s="294"/>
      <c r="Z708" s="294"/>
      <c r="AA708" s="294"/>
      <c r="AB708" s="294"/>
      <c r="AC708" s="1">
        <f t="shared" si="6205"/>
        <v>0</v>
      </c>
      <c r="AD708" s="1">
        <f t="shared" si="6206"/>
        <v>0</v>
      </c>
      <c r="AE708" s="1">
        <f t="shared" si="6207"/>
        <v>0</v>
      </c>
      <c r="AF708" s="1">
        <f t="shared" si="6208"/>
        <v>0</v>
      </c>
      <c r="AG708" s="1">
        <f t="shared" si="6209"/>
        <v>0</v>
      </c>
      <c r="AH708" s="1">
        <f t="shared" si="6210"/>
        <v>0</v>
      </c>
      <c r="AI708" s="1">
        <f t="shared" si="6211"/>
        <v>0</v>
      </c>
      <c r="AJ708" s="1">
        <f t="shared" si="6212"/>
        <v>0</v>
      </c>
      <c r="AK708" s="1">
        <f t="shared" si="6213"/>
        <v>0</v>
      </c>
      <c r="AL708" s="1">
        <f t="shared" si="6214"/>
        <v>0</v>
      </c>
      <c r="AM708" s="1">
        <f t="shared" si="6215"/>
        <v>0</v>
      </c>
      <c r="AN708" s="1">
        <f t="shared" si="6216"/>
        <v>0</v>
      </c>
      <c r="AO708" s="294"/>
      <c r="AP708" s="294"/>
      <c r="AQ708" s="294"/>
      <c r="AR708" s="294">
        <f t="shared" si="6059"/>
        <v>37</v>
      </c>
      <c r="AS708" s="298">
        <f t="shared" si="5895"/>
        <v>0</v>
      </c>
      <c r="AT708" s="298">
        <f t="shared" si="5896"/>
        <v>0</v>
      </c>
      <c r="AU708" s="298">
        <f t="shared" si="6019"/>
        <v>0</v>
      </c>
      <c r="AV708" s="298">
        <f t="shared" si="6020"/>
        <v>1</v>
      </c>
      <c r="AW708" s="294"/>
      <c r="AX708" s="294"/>
      <c r="AY708" s="294"/>
      <c r="AZ708" s="294"/>
      <c r="BA708" s="294"/>
      <c r="BB708" s="294"/>
      <c r="BC708" s="294"/>
      <c r="BD708" s="294">
        <v>1</v>
      </c>
      <c r="BE708" s="294"/>
      <c r="BF708" s="294"/>
      <c r="BG708" s="294"/>
      <c r="BH708" s="294"/>
      <c r="BI708" s="294"/>
      <c r="BJ708" s="294"/>
      <c r="BK708" s="294"/>
      <c r="BL708" s="294"/>
      <c r="BM708" s="294"/>
      <c r="BN708" s="294"/>
      <c r="BO708" s="294"/>
      <c r="BP708" s="1"/>
      <c r="BQ708" s="294"/>
      <c r="BR708" s="17">
        <v>2</v>
      </c>
      <c r="BS708" s="1">
        <f t="shared" si="5664"/>
        <v>0</v>
      </c>
      <c r="BT708" s="17">
        <f t="shared" si="6217"/>
        <v>0</v>
      </c>
      <c r="BU708" s="294"/>
      <c r="BV708" s="294">
        <v>1</v>
      </c>
      <c r="BW708" s="294"/>
      <c r="BX708" s="294"/>
      <c r="BY708" s="294"/>
      <c r="BZ708" s="294"/>
      <c r="CA708" s="294"/>
      <c r="CB708" s="294"/>
      <c r="CC708" s="294"/>
      <c r="CD708" s="1"/>
      <c r="CE708" s="1"/>
      <c r="CF708" s="1"/>
      <c r="CG708" s="294"/>
      <c r="CH708" s="1">
        <v>1</v>
      </c>
      <c r="CI708" s="1"/>
      <c r="CJ708" s="1"/>
      <c r="CK708" s="383"/>
      <c r="CL708" s="383"/>
      <c r="CM708" s="383"/>
      <c r="CN708" s="1">
        <f t="shared" si="6022"/>
        <v>0</v>
      </c>
      <c r="CO708" s="1">
        <f t="shared" si="6023"/>
        <v>0</v>
      </c>
      <c r="CP708" s="20">
        <f t="shared" si="6024"/>
        <v>2.5</v>
      </c>
      <c r="CQ708" s="351"/>
      <c r="CR708" s="299">
        <f t="shared" si="5941"/>
        <v>1</v>
      </c>
      <c r="CS708" s="294"/>
      <c r="CT708" s="294"/>
      <c r="CU708" s="1"/>
      <c r="CV708" s="1"/>
      <c r="CW708" s="1"/>
      <c r="CX708" s="1"/>
      <c r="CY708" s="1"/>
      <c r="CZ708" s="294"/>
      <c r="DA708" s="17">
        <f t="shared" si="6218"/>
        <v>0</v>
      </c>
      <c r="DB708" s="359">
        <f t="shared" si="5671"/>
        <v>0</v>
      </c>
      <c r="DC708" s="359">
        <f t="shared" si="5672"/>
        <v>0</v>
      </c>
      <c r="DD708" s="294"/>
      <c r="DE708" s="294"/>
      <c r="DF708" s="294"/>
      <c r="DG708" s="294"/>
      <c r="DH708" s="294"/>
      <c r="DI708" s="294"/>
      <c r="DJ708" s="294"/>
      <c r="DK708" s="294"/>
      <c r="DL708" s="294"/>
      <c r="DM708" s="294"/>
      <c r="DN708" s="294"/>
      <c r="DO708" s="1"/>
      <c r="DP708" s="1"/>
      <c r="DQ708" s="17">
        <f t="shared" si="6185"/>
        <v>0</v>
      </c>
      <c r="DR708" s="17">
        <f t="shared" si="6026"/>
        <v>0</v>
      </c>
      <c r="DS708" s="17">
        <f t="shared" si="6027"/>
        <v>0</v>
      </c>
      <c r="DT708" s="17">
        <f t="shared" si="6028"/>
        <v>0</v>
      </c>
      <c r="DU708" s="17">
        <f t="shared" si="6029"/>
        <v>0</v>
      </c>
      <c r="DV708" s="17">
        <f t="shared" si="6030"/>
        <v>0</v>
      </c>
      <c r="DW708" s="1">
        <f t="shared" si="6061"/>
        <v>0</v>
      </c>
      <c r="DX708" s="1"/>
      <c r="DY708" s="20">
        <f t="shared" si="6031"/>
        <v>0</v>
      </c>
      <c r="DZ708" s="20">
        <f t="shared" si="6032"/>
        <v>0</v>
      </c>
      <c r="EA708" s="20">
        <f t="shared" si="6033"/>
        <v>0</v>
      </c>
      <c r="EB708" s="20">
        <f t="shared" si="6034"/>
        <v>0</v>
      </c>
      <c r="EC708" s="18">
        <f t="shared" si="6186"/>
        <v>0</v>
      </c>
      <c r="ED708" s="19">
        <f t="shared" si="6219"/>
        <v>0</v>
      </c>
      <c r="EE708" s="19">
        <f t="shared" si="6188"/>
        <v>0</v>
      </c>
      <c r="EF708" s="1">
        <f t="shared" si="6189"/>
        <v>0</v>
      </c>
      <c r="EG708" s="18">
        <f t="shared" si="5782"/>
        <v>0</v>
      </c>
      <c r="EH708" s="341"/>
      <c r="EI708" s="294"/>
      <c r="EJ708" s="294"/>
      <c r="EK708" s="294"/>
      <c r="EL708" s="19"/>
      <c r="EM708" s="19"/>
      <c r="EN708" s="19"/>
      <c r="EO708" s="366"/>
      <c r="EP708" s="366"/>
      <c r="EQ708" s="374"/>
      <c r="ER708" s="374"/>
      <c r="ES708" s="374"/>
      <c r="ET708" s="374"/>
      <c r="EU708" s="18">
        <f t="shared" si="6036"/>
        <v>0</v>
      </c>
      <c r="EV708" s="18">
        <f t="shared" si="5689"/>
        <v>2</v>
      </c>
      <c r="EW708" s="341">
        <v>1</v>
      </c>
      <c r="EX708" s="341"/>
      <c r="EY708" s="341"/>
      <c r="EZ708" s="365">
        <f t="shared" si="5696"/>
        <v>0</v>
      </c>
      <c r="FA708" s="294"/>
      <c r="FB708" s="294"/>
      <c r="FC708" s="294"/>
      <c r="FD708" s="300"/>
      <c r="FE708" s="300"/>
      <c r="FF708" s="300"/>
      <c r="FG708" s="300"/>
      <c r="FH708" s="300"/>
      <c r="FI708" s="300"/>
      <c r="FJ708" s="300"/>
      <c r="FK708" s="294">
        <f t="shared" si="6155"/>
        <v>37</v>
      </c>
      <c r="FL708" s="294"/>
      <c r="FM708" s="294"/>
      <c r="FN708" s="294"/>
      <c r="FO708" s="294"/>
      <c r="FP708" s="20">
        <f t="shared" si="5697"/>
        <v>0</v>
      </c>
      <c r="FQ708" s="20">
        <f t="shared" si="6037"/>
        <v>0</v>
      </c>
      <c r="FR708" s="20">
        <f t="shared" si="6038"/>
        <v>0</v>
      </c>
      <c r="FS708" s="20">
        <f t="shared" si="6039"/>
        <v>0</v>
      </c>
      <c r="FT708" s="20">
        <f t="shared" si="6040"/>
        <v>0</v>
      </c>
      <c r="FU708" s="20">
        <f t="shared" si="6041"/>
        <v>0</v>
      </c>
      <c r="FV708" s="20">
        <f t="shared" si="6042"/>
        <v>0</v>
      </c>
      <c r="FW708" s="294"/>
    </row>
    <row r="709" spans="1:179" s="301" customFormat="1" ht="27.75" customHeight="1">
      <c r="A709" s="295"/>
      <c r="B709" s="296" t="s">
        <v>557</v>
      </c>
      <c r="C709" s="296" t="str">
        <f t="shared" si="6060"/>
        <v>13A</v>
      </c>
      <c r="D709" s="296" t="s">
        <v>53</v>
      </c>
      <c r="E709" s="296" t="str">
        <f t="shared" si="6138"/>
        <v>LT7,5</v>
      </c>
      <c r="F709" s="296">
        <v>38</v>
      </c>
      <c r="G709" s="296">
        <f t="shared" si="6139"/>
        <v>38</v>
      </c>
      <c r="H709" s="297"/>
      <c r="I709" s="297"/>
      <c r="J709" s="294"/>
      <c r="K709" s="294"/>
      <c r="L709" s="294"/>
      <c r="M709" s="294"/>
      <c r="N709" s="297"/>
      <c r="O709" s="297"/>
      <c r="P709" s="1"/>
      <c r="Q709" s="16"/>
      <c r="R709" s="1"/>
      <c r="S709" s="294"/>
      <c r="T709" s="294"/>
      <c r="U709" s="294"/>
      <c r="V709" s="294"/>
      <c r="W709" s="294"/>
      <c r="X709" s="294"/>
      <c r="Y709" s="294"/>
      <c r="Z709" s="294"/>
      <c r="AA709" s="294"/>
      <c r="AB709" s="294"/>
      <c r="AC709" s="1">
        <f t="shared" ref="AC709" si="6220">+IF(S709=1,1,0)+IF(T709=1,1,0)</f>
        <v>0</v>
      </c>
      <c r="AD709" s="1">
        <f t="shared" ref="AD709" si="6221">+IF(U709=1,1,0)+IF(V709=1,1,0)</f>
        <v>0</v>
      </c>
      <c r="AE709" s="1">
        <f t="shared" ref="AE709" si="6222">+IF(W709=1,1,0)+IF(X709=1,1,0)</f>
        <v>0</v>
      </c>
      <c r="AF709" s="1">
        <f t="shared" ref="AF709" si="6223">+IF(Y709=1,1,0)+IF(Z709=1,1,0)</f>
        <v>0</v>
      </c>
      <c r="AG709" s="1">
        <f t="shared" ref="AG709" si="6224">+IF(AA709=1,1,0)</f>
        <v>0</v>
      </c>
      <c r="AH709" s="1">
        <f t="shared" ref="AH709" si="6225">+IF(AB709=1,1,0)</f>
        <v>0</v>
      </c>
      <c r="AI709" s="1">
        <f t="shared" ref="AI709" si="6226">+IF(S709=2,1,0)+IF(T709=2,1,0)</f>
        <v>0</v>
      </c>
      <c r="AJ709" s="1">
        <f t="shared" ref="AJ709" si="6227">+IF(U709=2,1,0)+IF(V709=2,1,0)</f>
        <v>0</v>
      </c>
      <c r="AK709" s="1">
        <f t="shared" ref="AK709" si="6228">+IF(X709=2,1,0)+IF(W709=2,1,0)</f>
        <v>0</v>
      </c>
      <c r="AL709" s="1">
        <f t="shared" ref="AL709" si="6229">+IF(Y709=2,1,0)+IF(Z709=2,1,0)</f>
        <v>0</v>
      </c>
      <c r="AM709" s="1">
        <f t="shared" ref="AM709" si="6230">+IF(AA709=2,1,0)</f>
        <v>0</v>
      </c>
      <c r="AN709" s="1">
        <f t="shared" ref="AN709" si="6231">+IF(AB709=2,1,0)</f>
        <v>0</v>
      </c>
      <c r="AO709" s="294"/>
      <c r="AP709" s="294"/>
      <c r="AQ709" s="294"/>
      <c r="AR709" s="294">
        <f t="shared" si="6059"/>
        <v>38</v>
      </c>
      <c r="AS709" s="298">
        <f t="shared" si="5895"/>
        <v>0</v>
      </c>
      <c r="AT709" s="298">
        <f t="shared" si="5896"/>
        <v>0</v>
      </c>
      <c r="AU709" s="298">
        <f t="shared" si="6019"/>
        <v>0</v>
      </c>
      <c r="AV709" s="298">
        <f t="shared" si="6020"/>
        <v>1</v>
      </c>
      <c r="AW709" s="294"/>
      <c r="AX709" s="294"/>
      <c r="AY709" s="294"/>
      <c r="AZ709" s="294"/>
      <c r="BA709" s="294"/>
      <c r="BB709" s="294"/>
      <c r="BC709" s="294"/>
      <c r="BD709" s="294">
        <v>1</v>
      </c>
      <c r="BE709" s="294"/>
      <c r="BF709" s="294"/>
      <c r="BG709" s="294"/>
      <c r="BH709" s="294"/>
      <c r="BI709" s="294"/>
      <c r="BJ709" s="294"/>
      <c r="BK709" s="294"/>
      <c r="BL709" s="294"/>
      <c r="BM709" s="294"/>
      <c r="BN709" s="294"/>
      <c r="BO709" s="294"/>
      <c r="BP709" s="1"/>
      <c r="BQ709" s="294"/>
      <c r="BR709" s="17">
        <v>2</v>
      </c>
      <c r="BS709" s="1">
        <f t="shared" si="5664"/>
        <v>0</v>
      </c>
      <c r="BT709" s="17">
        <f t="shared" ref="BT709" si="6232">+BS709*2</f>
        <v>0</v>
      </c>
      <c r="BU709" s="294"/>
      <c r="BV709" s="294">
        <v>1</v>
      </c>
      <c r="BW709" s="294"/>
      <c r="BX709" s="294"/>
      <c r="BY709" s="294"/>
      <c r="BZ709" s="294"/>
      <c r="CA709" s="294"/>
      <c r="CB709" s="294"/>
      <c r="CC709" s="294"/>
      <c r="CD709" s="1"/>
      <c r="CE709" s="1"/>
      <c r="CF709" s="1"/>
      <c r="CG709" s="294"/>
      <c r="CH709" s="1">
        <v>1</v>
      </c>
      <c r="CI709" s="1"/>
      <c r="CJ709" s="1"/>
      <c r="CK709" s="383"/>
      <c r="CL709" s="383"/>
      <c r="CM709" s="383"/>
      <c r="CN709" s="1">
        <f t="shared" si="6022"/>
        <v>0</v>
      </c>
      <c r="CO709" s="1">
        <f t="shared" si="6023"/>
        <v>0</v>
      </c>
      <c r="CP709" s="20">
        <f t="shared" si="6024"/>
        <v>2.5</v>
      </c>
      <c r="CQ709" s="351"/>
      <c r="CR709" s="299">
        <f t="shared" si="5941"/>
        <v>1</v>
      </c>
      <c r="CS709" s="294"/>
      <c r="CT709" s="294"/>
      <c r="CU709" s="1"/>
      <c r="CV709" s="1"/>
      <c r="CW709" s="1"/>
      <c r="CX709" s="1"/>
      <c r="CY709" s="1"/>
      <c r="CZ709" s="294"/>
      <c r="DA709" s="17">
        <f t="shared" ref="DA709" si="6233">+CY709</f>
        <v>0</v>
      </c>
      <c r="DB709" s="359">
        <f t="shared" si="5671"/>
        <v>0</v>
      </c>
      <c r="DC709" s="359">
        <f t="shared" si="5672"/>
        <v>0</v>
      </c>
      <c r="DD709" s="294"/>
      <c r="DE709" s="294"/>
      <c r="DF709" s="294"/>
      <c r="DG709" s="294"/>
      <c r="DH709" s="294"/>
      <c r="DI709" s="294"/>
      <c r="DJ709" s="294"/>
      <c r="DK709" s="294"/>
      <c r="DL709" s="294"/>
      <c r="DM709" s="294"/>
      <c r="DN709" s="294"/>
      <c r="DO709" s="1"/>
      <c r="DP709" s="1"/>
      <c r="DQ709" s="17">
        <f t="shared" si="6185"/>
        <v>0</v>
      </c>
      <c r="DR709" s="17">
        <f t="shared" si="6026"/>
        <v>0</v>
      </c>
      <c r="DS709" s="17">
        <f t="shared" si="6027"/>
        <v>0</v>
      </c>
      <c r="DT709" s="17">
        <f t="shared" si="6028"/>
        <v>0</v>
      </c>
      <c r="DU709" s="17">
        <f t="shared" si="6029"/>
        <v>0</v>
      </c>
      <c r="DV709" s="17">
        <f t="shared" si="6030"/>
        <v>0</v>
      </c>
      <c r="DW709" s="1">
        <f t="shared" si="6061"/>
        <v>0</v>
      </c>
      <c r="DX709" s="1"/>
      <c r="DY709" s="20">
        <f t="shared" si="6031"/>
        <v>0</v>
      </c>
      <c r="DZ709" s="20">
        <f t="shared" si="6032"/>
        <v>0</v>
      </c>
      <c r="EA709" s="20">
        <f t="shared" si="6033"/>
        <v>0</v>
      </c>
      <c r="EB709" s="20">
        <f t="shared" si="6034"/>
        <v>0</v>
      </c>
      <c r="EC709" s="18">
        <f t="shared" si="6186"/>
        <v>0</v>
      </c>
      <c r="ED709" s="19">
        <f t="shared" ref="ED709" si="6234">+IF(EC709&lt;&gt;0,EC709*3,0)</f>
        <v>0</v>
      </c>
      <c r="EE709" s="19">
        <f t="shared" si="6188"/>
        <v>0</v>
      </c>
      <c r="EF709" s="1">
        <f t="shared" si="6189"/>
        <v>0</v>
      </c>
      <c r="EG709" s="18">
        <f t="shared" si="5782"/>
        <v>0</v>
      </c>
      <c r="EH709" s="341"/>
      <c r="EI709" s="294"/>
      <c r="EJ709" s="294"/>
      <c r="EK709" s="294"/>
      <c r="EL709" s="19"/>
      <c r="EM709" s="19"/>
      <c r="EN709" s="19"/>
      <c r="EO709" s="366"/>
      <c r="EP709" s="366"/>
      <c r="EQ709" s="374"/>
      <c r="ER709" s="374"/>
      <c r="ES709" s="374"/>
      <c r="ET709" s="374"/>
      <c r="EU709" s="18">
        <f t="shared" si="6036"/>
        <v>0</v>
      </c>
      <c r="EV709" s="18">
        <f t="shared" si="5689"/>
        <v>2</v>
      </c>
      <c r="EW709" s="341">
        <v>1</v>
      </c>
      <c r="EX709" s="341"/>
      <c r="EY709" s="341"/>
      <c r="EZ709" s="365">
        <f t="shared" si="5696"/>
        <v>0</v>
      </c>
      <c r="FA709" s="294"/>
      <c r="FB709" s="294"/>
      <c r="FC709" s="294"/>
      <c r="FD709" s="300"/>
      <c r="FE709" s="300"/>
      <c r="FF709" s="300"/>
      <c r="FG709" s="300"/>
      <c r="FH709" s="300"/>
      <c r="FI709" s="300"/>
      <c r="FJ709" s="300"/>
      <c r="FK709" s="294">
        <f t="shared" si="6155"/>
        <v>38</v>
      </c>
      <c r="FL709" s="294"/>
      <c r="FM709" s="294"/>
      <c r="FN709" s="294"/>
      <c r="FO709" s="294"/>
      <c r="FP709" s="20">
        <f t="shared" si="5697"/>
        <v>0</v>
      </c>
      <c r="FQ709" s="20">
        <f t="shared" si="6037"/>
        <v>0</v>
      </c>
      <c r="FR709" s="20">
        <f t="shared" si="6038"/>
        <v>0</v>
      </c>
      <c r="FS709" s="20">
        <f t="shared" si="6039"/>
        <v>0</v>
      </c>
      <c r="FT709" s="20">
        <f t="shared" si="6040"/>
        <v>0</v>
      </c>
      <c r="FU709" s="20">
        <f t="shared" si="6041"/>
        <v>0</v>
      </c>
      <c r="FV709" s="20">
        <f t="shared" si="6042"/>
        <v>0</v>
      </c>
      <c r="FW709" s="294"/>
    </row>
    <row r="710" spans="1:179" s="301" customFormat="1" ht="27.75" customHeight="1">
      <c r="A710" s="295"/>
      <c r="B710" s="296" t="s">
        <v>559</v>
      </c>
      <c r="C710" s="296" t="str">
        <f t="shared" si="6060"/>
        <v>14A</v>
      </c>
      <c r="D710" s="296" t="s">
        <v>188</v>
      </c>
      <c r="E710" s="296" t="str">
        <f t="shared" si="6138"/>
        <v>2LT7,5</v>
      </c>
      <c r="F710" s="296">
        <v>34</v>
      </c>
      <c r="G710" s="296">
        <f t="shared" si="6139"/>
        <v>34</v>
      </c>
      <c r="H710" s="297"/>
      <c r="I710" s="297"/>
      <c r="J710" s="294"/>
      <c r="K710" s="294"/>
      <c r="L710" s="294"/>
      <c r="M710" s="294"/>
      <c r="N710" s="297"/>
      <c r="O710" s="297"/>
      <c r="P710" s="1"/>
      <c r="Q710" s="16"/>
      <c r="R710" s="1"/>
      <c r="S710" s="294"/>
      <c r="T710" s="294"/>
      <c r="U710" s="294"/>
      <c r="V710" s="294"/>
      <c r="W710" s="294"/>
      <c r="X710" s="294"/>
      <c r="Y710" s="294"/>
      <c r="Z710" s="294"/>
      <c r="AA710" s="294"/>
      <c r="AB710" s="294"/>
      <c r="AC710" s="1">
        <f t="shared" ref="AC710:AC714" si="6235">+IF(S710=1,1,0)+IF(T710=1,1,0)</f>
        <v>0</v>
      </c>
      <c r="AD710" s="1">
        <f t="shared" ref="AD710:AD714" si="6236">+IF(U710=1,1,0)+IF(V710=1,1,0)</f>
        <v>0</v>
      </c>
      <c r="AE710" s="1">
        <f t="shared" ref="AE710:AE714" si="6237">+IF(W710=1,1,0)+IF(X710=1,1,0)</f>
        <v>0</v>
      </c>
      <c r="AF710" s="1">
        <f t="shared" ref="AF710:AF714" si="6238">+IF(Y710=1,1,0)+IF(Z710=1,1,0)</f>
        <v>0</v>
      </c>
      <c r="AG710" s="1">
        <f t="shared" ref="AG710:AG714" si="6239">+IF(AA710=1,1,0)</f>
        <v>0</v>
      </c>
      <c r="AH710" s="1">
        <f t="shared" ref="AH710:AH714" si="6240">+IF(AB710=1,1,0)</f>
        <v>0</v>
      </c>
      <c r="AI710" s="1">
        <f t="shared" ref="AI710:AI714" si="6241">+IF(S710=2,1,0)+IF(T710=2,1,0)</f>
        <v>0</v>
      </c>
      <c r="AJ710" s="1">
        <f t="shared" ref="AJ710:AJ714" si="6242">+IF(U710=2,1,0)+IF(V710=2,1,0)</f>
        <v>0</v>
      </c>
      <c r="AK710" s="1">
        <f t="shared" ref="AK710:AK714" si="6243">+IF(X710=2,1,0)+IF(W710=2,1,0)</f>
        <v>0</v>
      </c>
      <c r="AL710" s="1">
        <f t="shared" ref="AL710:AL714" si="6244">+IF(Y710=2,1,0)+IF(Z710=2,1,0)</f>
        <v>0</v>
      </c>
      <c r="AM710" s="1">
        <f t="shared" ref="AM710:AM714" si="6245">+IF(AA710=2,1,0)</f>
        <v>0</v>
      </c>
      <c r="AN710" s="1">
        <f t="shared" ref="AN710:AN714" si="6246">+IF(AB710=2,1,0)</f>
        <v>0</v>
      </c>
      <c r="AO710" s="294"/>
      <c r="AP710" s="294"/>
      <c r="AQ710" s="294"/>
      <c r="AR710" s="294">
        <f t="shared" si="6059"/>
        <v>34</v>
      </c>
      <c r="AS710" s="298">
        <f t="shared" si="5895"/>
        <v>0</v>
      </c>
      <c r="AT710" s="298">
        <f t="shared" si="5896"/>
        <v>0</v>
      </c>
      <c r="AU710" s="298">
        <f t="shared" si="6019"/>
        <v>0</v>
      </c>
      <c r="AV710" s="298">
        <f t="shared" si="6020"/>
        <v>1</v>
      </c>
      <c r="AW710" s="294"/>
      <c r="AX710" s="294"/>
      <c r="AY710" s="294"/>
      <c r="AZ710" s="294"/>
      <c r="BA710" s="294"/>
      <c r="BB710" s="294"/>
      <c r="BC710" s="294"/>
      <c r="BD710" s="294"/>
      <c r="BE710" s="294"/>
      <c r="BF710" s="294">
        <v>1</v>
      </c>
      <c r="BG710" s="294"/>
      <c r="BH710" s="294"/>
      <c r="BI710" s="294"/>
      <c r="BJ710" s="294"/>
      <c r="BK710" s="294"/>
      <c r="BL710" s="294"/>
      <c r="BM710" s="294"/>
      <c r="BN710" s="294"/>
      <c r="BO710" s="294"/>
      <c r="BP710" s="1"/>
      <c r="BQ710" s="294"/>
      <c r="BR710" s="17">
        <v>1</v>
      </c>
      <c r="BS710" s="1">
        <f t="shared" si="5664"/>
        <v>0</v>
      </c>
      <c r="BT710" s="17">
        <f t="shared" ref="BT710:BT714" si="6247">+BS710*2</f>
        <v>0</v>
      </c>
      <c r="BU710" s="294"/>
      <c r="BV710" s="294">
        <v>1</v>
      </c>
      <c r="BW710" s="294">
        <v>1</v>
      </c>
      <c r="BX710" s="294">
        <v>1</v>
      </c>
      <c r="BY710" s="294"/>
      <c r="BZ710" s="294"/>
      <c r="CA710" s="294"/>
      <c r="CB710" s="294"/>
      <c r="CC710" s="294"/>
      <c r="CD710" s="1"/>
      <c r="CE710" s="1"/>
      <c r="CF710" s="1"/>
      <c r="CG710" s="294"/>
      <c r="CH710" s="1">
        <v>1</v>
      </c>
      <c r="CI710" s="1"/>
      <c r="CJ710" s="1"/>
      <c r="CK710" s="383"/>
      <c r="CL710" s="383"/>
      <c r="CM710" s="383"/>
      <c r="CN710" s="1">
        <f t="shared" si="6022"/>
        <v>1</v>
      </c>
      <c r="CO710" s="1">
        <f t="shared" si="6023"/>
        <v>1</v>
      </c>
      <c r="CP710" s="20">
        <f t="shared" si="6024"/>
        <v>2.5</v>
      </c>
      <c r="CQ710" s="351"/>
      <c r="CR710" s="299">
        <f t="shared" si="5941"/>
        <v>1</v>
      </c>
      <c r="CS710" s="294"/>
      <c r="CT710" s="294"/>
      <c r="CU710" s="1"/>
      <c r="CV710" s="1"/>
      <c r="CW710" s="1">
        <v>1</v>
      </c>
      <c r="CX710" s="1"/>
      <c r="CY710" s="1">
        <v>6</v>
      </c>
      <c r="CZ710" s="294">
        <v>3</v>
      </c>
      <c r="DA710" s="17">
        <f t="shared" ref="DA710:DA714" si="6248">+CY710</f>
        <v>6</v>
      </c>
      <c r="DB710" s="359">
        <f t="shared" si="5671"/>
        <v>9</v>
      </c>
      <c r="DC710" s="359">
        <f t="shared" si="5672"/>
        <v>7</v>
      </c>
      <c r="DD710" s="294"/>
      <c r="DE710" s="294"/>
      <c r="DF710" s="294"/>
      <c r="DG710" s="294">
        <v>4</v>
      </c>
      <c r="DH710" s="294"/>
      <c r="DI710" s="294">
        <f>6*3</f>
        <v>18</v>
      </c>
      <c r="DJ710" s="294"/>
      <c r="DK710" s="294"/>
      <c r="DL710" s="294"/>
      <c r="DM710" s="294"/>
      <c r="DN710" s="294"/>
      <c r="DO710" s="1"/>
      <c r="DP710" s="1"/>
      <c r="DQ710" s="17">
        <f t="shared" si="6185"/>
        <v>0</v>
      </c>
      <c r="DR710" s="17">
        <f t="shared" si="6026"/>
        <v>0</v>
      </c>
      <c r="DS710" s="17">
        <f t="shared" si="6027"/>
        <v>0</v>
      </c>
      <c r="DT710" s="17">
        <f t="shared" si="6028"/>
        <v>0</v>
      </c>
      <c r="DU710" s="17">
        <f t="shared" si="6029"/>
        <v>0</v>
      </c>
      <c r="DV710" s="17">
        <f t="shared" si="6030"/>
        <v>0</v>
      </c>
      <c r="DW710" s="1">
        <f t="shared" si="6061"/>
        <v>0</v>
      </c>
      <c r="DX710" s="1"/>
      <c r="DY710" s="20">
        <f t="shared" si="6031"/>
        <v>0</v>
      </c>
      <c r="DZ710" s="20">
        <f t="shared" si="6032"/>
        <v>0</v>
      </c>
      <c r="EA710" s="20">
        <f t="shared" si="6033"/>
        <v>0</v>
      </c>
      <c r="EB710" s="20">
        <f t="shared" si="6034"/>
        <v>0</v>
      </c>
      <c r="EC710" s="18">
        <f t="shared" si="6186"/>
        <v>2</v>
      </c>
      <c r="ED710" s="19"/>
      <c r="EE710" s="19">
        <f t="shared" si="6188"/>
        <v>0</v>
      </c>
      <c r="EF710" s="1">
        <f t="shared" si="6189"/>
        <v>0</v>
      </c>
      <c r="EG710" s="18"/>
      <c r="EH710" s="341"/>
      <c r="EI710" s="294"/>
      <c r="EJ710" s="294"/>
      <c r="EK710" s="294"/>
      <c r="EL710" s="19"/>
      <c r="EM710" s="19">
        <v>1</v>
      </c>
      <c r="EN710" s="19"/>
      <c r="EO710" s="366"/>
      <c r="EP710" s="366"/>
      <c r="EQ710" s="374"/>
      <c r="ER710" s="374"/>
      <c r="ES710" s="374"/>
      <c r="ET710" s="374">
        <v>1</v>
      </c>
      <c r="EU710" s="18">
        <f t="shared" si="6036"/>
        <v>5</v>
      </c>
      <c r="EV710" s="18">
        <f t="shared" si="5689"/>
        <v>2</v>
      </c>
      <c r="EW710" s="341">
        <v>1</v>
      </c>
      <c r="EX710" s="341">
        <v>1</v>
      </c>
      <c r="EY710" s="341">
        <v>5</v>
      </c>
      <c r="EZ710" s="365">
        <f t="shared" si="5696"/>
        <v>0.5</v>
      </c>
      <c r="FA710" s="294"/>
      <c r="FB710" s="294"/>
      <c r="FC710" s="294"/>
      <c r="FD710" s="300"/>
      <c r="FE710" s="300"/>
      <c r="FF710" s="300"/>
      <c r="FG710" s="300"/>
      <c r="FH710" s="300"/>
      <c r="FI710" s="300"/>
      <c r="FJ710" s="300"/>
      <c r="FK710" s="294">
        <f t="shared" si="6155"/>
        <v>34</v>
      </c>
      <c r="FL710" s="294"/>
      <c r="FM710" s="294"/>
      <c r="FN710" s="294"/>
      <c r="FO710" s="294"/>
      <c r="FP710" s="20">
        <f t="shared" si="5697"/>
        <v>0</v>
      </c>
      <c r="FQ710" s="20">
        <f t="shared" si="6037"/>
        <v>0</v>
      </c>
      <c r="FR710" s="20">
        <f t="shared" si="6038"/>
        <v>0</v>
      </c>
      <c r="FS710" s="20">
        <f t="shared" si="6039"/>
        <v>0</v>
      </c>
      <c r="FT710" s="20">
        <f t="shared" si="6040"/>
        <v>0</v>
      </c>
      <c r="FU710" s="20">
        <f t="shared" si="6041"/>
        <v>0</v>
      </c>
      <c r="FV710" s="20">
        <f t="shared" si="6042"/>
        <v>0</v>
      </c>
      <c r="FW710" s="294"/>
    </row>
    <row r="711" spans="1:179" ht="24.75" customHeight="1">
      <c r="A711" s="40"/>
      <c r="B711" s="41" t="s">
        <v>164</v>
      </c>
      <c r="C711" s="41"/>
      <c r="D711" s="48"/>
      <c r="E711" s="48"/>
      <c r="F711" s="48"/>
      <c r="G711" s="48"/>
      <c r="H711" s="43"/>
      <c r="I711" s="43"/>
      <c r="J711" s="44"/>
      <c r="K711" s="44"/>
      <c r="L711" s="44"/>
      <c r="M711" s="44"/>
      <c r="N711" s="43"/>
      <c r="O711" s="43"/>
      <c r="P711" s="1"/>
      <c r="Q711" s="16"/>
      <c r="R711" s="1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1">
        <f t="shared" si="6235"/>
        <v>0</v>
      </c>
      <c r="AD711" s="1">
        <f t="shared" si="6236"/>
        <v>0</v>
      </c>
      <c r="AE711" s="1">
        <f t="shared" si="6237"/>
        <v>0</v>
      </c>
      <c r="AF711" s="1">
        <f t="shared" si="6238"/>
        <v>0</v>
      </c>
      <c r="AG711" s="1">
        <f t="shared" si="6239"/>
        <v>0</v>
      </c>
      <c r="AH711" s="1">
        <f t="shared" si="6240"/>
        <v>0</v>
      </c>
      <c r="AI711" s="1">
        <f t="shared" si="6241"/>
        <v>0</v>
      </c>
      <c r="AJ711" s="1">
        <f t="shared" si="6242"/>
        <v>0</v>
      </c>
      <c r="AK711" s="1">
        <f t="shared" si="6243"/>
        <v>0</v>
      </c>
      <c r="AL711" s="1">
        <f t="shared" si="6244"/>
        <v>0</v>
      </c>
      <c r="AM711" s="1">
        <f t="shared" si="6245"/>
        <v>0</v>
      </c>
      <c r="AN711" s="1">
        <f t="shared" si="6246"/>
        <v>0</v>
      </c>
      <c r="AO711" s="44"/>
      <c r="AP711" s="44"/>
      <c r="AQ711" s="44"/>
      <c r="AR711" s="44"/>
      <c r="AS711" s="298">
        <f t="shared" si="5895"/>
        <v>0</v>
      </c>
      <c r="AT711" s="298">
        <f t="shared" si="5896"/>
        <v>0</v>
      </c>
      <c r="AU711" s="122">
        <f t="shared" si="6019"/>
        <v>0</v>
      </c>
      <c r="AV711" s="122">
        <f t="shared" si="6020"/>
        <v>0</v>
      </c>
      <c r="AW711" s="44"/>
      <c r="AX711" s="294"/>
      <c r="AY711" s="294"/>
      <c r="AZ711" s="294"/>
      <c r="BA711" s="294"/>
      <c r="BB711" s="294"/>
      <c r="BC711" s="29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127"/>
      <c r="BO711" s="44"/>
      <c r="BP711" s="1"/>
      <c r="BQ711" s="44"/>
      <c r="BR711" s="17"/>
      <c r="BS711" s="1">
        <f t="shared" si="5664"/>
        <v>0</v>
      </c>
      <c r="BT711" s="17">
        <f t="shared" si="6247"/>
        <v>0</v>
      </c>
      <c r="BU711" s="44"/>
      <c r="BV711" s="44"/>
      <c r="BW711" s="44"/>
      <c r="BX711" s="44"/>
      <c r="BY711" s="44"/>
      <c r="BZ711" s="44"/>
      <c r="CA711" s="44"/>
      <c r="CB711" s="44"/>
      <c r="CC711" s="44"/>
      <c r="CD711" s="92"/>
      <c r="CE711" s="92"/>
      <c r="CF711" s="92"/>
      <c r="CG711" s="44"/>
      <c r="CH711" s="1"/>
      <c r="CI711" s="1"/>
      <c r="CJ711" s="1"/>
      <c r="CK711" s="383"/>
      <c r="CL711" s="383"/>
      <c r="CM711" s="383"/>
      <c r="CN711" s="1">
        <f t="shared" si="6022"/>
        <v>0</v>
      </c>
      <c r="CO711" s="1">
        <f t="shared" si="6023"/>
        <v>0</v>
      </c>
      <c r="CP711" s="20">
        <f t="shared" si="6024"/>
        <v>0</v>
      </c>
      <c r="CQ711" s="351"/>
      <c r="CR711" s="131">
        <f t="shared" si="5941"/>
        <v>0</v>
      </c>
      <c r="CS711" s="44"/>
      <c r="CT711" s="44"/>
      <c r="CU711" s="1"/>
      <c r="CV711" s="1"/>
      <c r="CW711" s="1"/>
      <c r="CX711" s="1"/>
      <c r="CY711" s="1"/>
      <c r="CZ711" s="44"/>
      <c r="DA711" s="17">
        <f t="shared" si="6248"/>
        <v>0</v>
      </c>
      <c r="DB711" s="359">
        <f t="shared" si="5671"/>
        <v>0</v>
      </c>
      <c r="DC711" s="359">
        <f t="shared" si="5672"/>
        <v>0</v>
      </c>
      <c r="DD711" s="44"/>
      <c r="DE711" s="44"/>
      <c r="DF711" s="44"/>
      <c r="DG711" s="44"/>
      <c r="DH711" s="44"/>
      <c r="DI711" s="44"/>
      <c r="DJ711" s="44"/>
      <c r="DK711" s="44"/>
      <c r="DL711" s="44"/>
      <c r="DM711" s="44"/>
      <c r="DN711" s="44"/>
      <c r="DO711" s="1"/>
      <c r="DP711" s="1"/>
      <c r="DQ711" s="17">
        <f t="shared" si="6185"/>
        <v>0</v>
      </c>
      <c r="DR711" s="17">
        <f t="shared" si="6026"/>
        <v>0</v>
      </c>
      <c r="DS711" s="17">
        <f t="shared" si="6027"/>
        <v>0</v>
      </c>
      <c r="DT711" s="17">
        <f t="shared" si="6028"/>
        <v>0</v>
      </c>
      <c r="DU711" s="17">
        <f t="shared" si="6029"/>
        <v>0</v>
      </c>
      <c r="DV711" s="17">
        <f t="shared" si="6030"/>
        <v>0</v>
      </c>
      <c r="DW711" s="1"/>
      <c r="DX711" s="1"/>
      <c r="DY711" s="20">
        <f t="shared" si="6031"/>
        <v>0</v>
      </c>
      <c r="DZ711" s="20">
        <f t="shared" si="6032"/>
        <v>0</v>
      </c>
      <c r="EA711" s="20">
        <f t="shared" si="6033"/>
        <v>0</v>
      </c>
      <c r="EB711" s="20">
        <f t="shared" si="6034"/>
        <v>0</v>
      </c>
      <c r="EC711" s="18">
        <f t="shared" si="6186"/>
        <v>0</v>
      </c>
      <c r="ED711" s="19">
        <f t="shared" ref="ED711:ED714" si="6249">+IF(EC711&lt;&gt;0,EC711*3,0)</f>
        <v>0</v>
      </c>
      <c r="EE711" s="19">
        <f t="shared" si="6188"/>
        <v>0</v>
      </c>
      <c r="EF711" s="1">
        <f t="shared" si="6189"/>
        <v>0</v>
      </c>
      <c r="EG711" s="18">
        <f t="shared" si="5782"/>
        <v>0</v>
      </c>
      <c r="EH711" s="341"/>
      <c r="EI711" s="44"/>
      <c r="EJ711" s="44"/>
      <c r="EK711" s="44"/>
      <c r="EL711" s="93"/>
      <c r="EM711" s="93"/>
      <c r="EN711" s="93"/>
      <c r="EO711" s="366"/>
      <c r="EP711" s="366"/>
      <c r="EQ711" s="374"/>
      <c r="ER711" s="374"/>
      <c r="ES711" s="374"/>
      <c r="ET711" s="374"/>
      <c r="EU711" s="18">
        <f t="shared" si="6036"/>
        <v>0</v>
      </c>
      <c r="EV711" s="18">
        <f t="shared" si="5689"/>
        <v>0</v>
      </c>
      <c r="EW711" s="341"/>
      <c r="EX711" s="341"/>
      <c r="EY711" s="341"/>
      <c r="EZ711" s="365">
        <f t="shared" si="5696"/>
        <v>0</v>
      </c>
      <c r="FA711" s="44"/>
      <c r="FB711" s="44"/>
      <c r="FC711" s="44"/>
      <c r="FD711" s="45"/>
      <c r="FE711" s="45"/>
      <c r="FF711" s="45"/>
      <c r="FG711" s="300"/>
      <c r="FH711" s="45"/>
      <c r="FI711" s="45"/>
      <c r="FJ711" s="45"/>
      <c r="FK711" s="44"/>
      <c r="FL711" s="44"/>
      <c r="FM711" s="44"/>
      <c r="FN711" s="44"/>
      <c r="FO711" s="294"/>
      <c r="FP711" s="20">
        <f t="shared" si="5697"/>
        <v>0</v>
      </c>
      <c r="FQ711" s="20">
        <f t="shared" si="6037"/>
        <v>0</v>
      </c>
      <c r="FR711" s="20">
        <f t="shared" si="6038"/>
        <v>0</v>
      </c>
      <c r="FS711" s="20">
        <f t="shared" si="6039"/>
        <v>0</v>
      </c>
      <c r="FT711" s="20">
        <f t="shared" si="6040"/>
        <v>0</v>
      </c>
      <c r="FU711" s="20">
        <f t="shared" si="6041"/>
        <v>0</v>
      </c>
      <c r="FV711" s="20">
        <f t="shared" si="6042"/>
        <v>0</v>
      </c>
      <c r="FW711" s="44"/>
    </row>
    <row r="712" spans="1:179" s="316" customFormat="1" ht="24" customHeight="1">
      <c r="A712" s="302"/>
      <c r="B712" s="41">
        <v>1</v>
      </c>
      <c r="C712" s="41">
        <f>B712</f>
        <v>1</v>
      </c>
      <c r="D712" s="41"/>
      <c r="E712" s="41"/>
      <c r="F712" s="41"/>
      <c r="G712" s="41"/>
      <c r="H712" s="42"/>
      <c r="I712" s="42"/>
      <c r="J712" s="303"/>
      <c r="K712" s="303"/>
      <c r="L712" s="303"/>
      <c r="M712" s="303"/>
      <c r="N712" s="42"/>
      <c r="O712" s="42"/>
      <c r="P712" s="304"/>
      <c r="Q712" s="305"/>
      <c r="R712" s="304"/>
      <c r="S712" s="303"/>
      <c r="T712" s="303"/>
      <c r="U712" s="303"/>
      <c r="V712" s="303"/>
      <c r="W712" s="303"/>
      <c r="X712" s="303"/>
      <c r="Y712" s="303"/>
      <c r="Z712" s="303"/>
      <c r="AA712" s="303"/>
      <c r="AB712" s="303"/>
      <c r="AC712" s="304">
        <f t="shared" si="6235"/>
        <v>0</v>
      </c>
      <c r="AD712" s="304">
        <f t="shared" si="6236"/>
        <v>0</v>
      </c>
      <c r="AE712" s="304">
        <f t="shared" si="6237"/>
        <v>0</v>
      </c>
      <c r="AF712" s="304">
        <f t="shared" si="6238"/>
        <v>0</v>
      </c>
      <c r="AG712" s="304">
        <f t="shared" si="6239"/>
        <v>0</v>
      </c>
      <c r="AH712" s="304">
        <f t="shared" si="6240"/>
        <v>0</v>
      </c>
      <c r="AI712" s="304">
        <f t="shared" si="6241"/>
        <v>0</v>
      </c>
      <c r="AJ712" s="304">
        <f t="shared" si="6242"/>
        <v>0</v>
      </c>
      <c r="AK712" s="304">
        <f t="shared" si="6243"/>
        <v>0</v>
      </c>
      <c r="AL712" s="304">
        <f t="shared" si="6244"/>
        <v>0</v>
      </c>
      <c r="AM712" s="304">
        <f t="shared" si="6245"/>
        <v>0</v>
      </c>
      <c r="AN712" s="304">
        <f t="shared" si="6246"/>
        <v>0</v>
      </c>
      <c r="AO712" s="303"/>
      <c r="AP712" s="303"/>
      <c r="AQ712" s="303"/>
      <c r="AR712" s="303"/>
      <c r="AS712" s="298">
        <f t="shared" si="5895"/>
        <v>0</v>
      </c>
      <c r="AT712" s="298">
        <f t="shared" si="5896"/>
        <v>0</v>
      </c>
      <c r="AU712" s="306">
        <f t="shared" si="6019"/>
        <v>0</v>
      </c>
      <c r="AV712" s="306">
        <f t="shared" si="6020"/>
        <v>0</v>
      </c>
      <c r="AW712" s="303"/>
      <c r="AX712" s="333"/>
      <c r="AY712" s="333"/>
      <c r="AZ712" s="333"/>
      <c r="BA712" s="333"/>
      <c r="BB712" s="333"/>
      <c r="BC712" s="333"/>
      <c r="BD712" s="303"/>
      <c r="BE712" s="303"/>
      <c r="BF712" s="303"/>
      <c r="BG712" s="303"/>
      <c r="BH712" s="303"/>
      <c r="BI712" s="303"/>
      <c r="BJ712" s="303"/>
      <c r="BK712" s="303"/>
      <c r="BL712" s="303"/>
      <c r="BM712" s="303"/>
      <c r="BN712" s="307"/>
      <c r="BO712" s="44">
        <v>1</v>
      </c>
      <c r="BP712" s="304"/>
      <c r="BQ712" s="303"/>
      <c r="BR712" s="17">
        <v>1</v>
      </c>
      <c r="BS712" s="1">
        <f t="shared" si="5664"/>
        <v>0</v>
      </c>
      <c r="BT712" s="308">
        <f t="shared" si="6247"/>
        <v>0</v>
      </c>
      <c r="BU712" s="44">
        <v>8</v>
      </c>
      <c r="BV712" s="303"/>
      <c r="BW712" s="303"/>
      <c r="BX712" s="303"/>
      <c r="BY712" s="303"/>
      <c r="BZ712" s="303"/>
      <c r="CA712" s="303"/>
      <c r="CB712" s="303"/>
      <c r="CC712" s="303"/>
      <c r="CD712" s="309"/>
      <c r="CE712" s="309"/>
      <c r="CF712" s="309"/>
      <c r="CG712" s="303"/>
      <c r="CH712" s="304"/>
      <c r="CI712" s="304"/>
      <c r="CJ712" s="304"/>
      <c r="CK712" s="384"/>
      <c r="CL712" s="384"/>
      <c r="CM712" s="384"/>
      <c r="CN712" s="304">
        <f t="shared" si="6022"/>
        <v>0</v>
      </c>
      <c r="CO712" s="304">
        <f t="shared" si="6023"/>
        <v>0</v>
      </c>
      <c r="CP712" s="310">
        <f t="shared" si="6024"/>
        <v>0</v>
      </c>
      <c r="CQ712" s="352"/>
      <c r="CR712" s="311">
        <f t="shared" si="5941"/>
        <v>0</v>
      </c>
      <c r="CS712" s="303"/>
      <c r="CT712" s="303"/>
      <c r="CU712" s="304"/>
      <c r="CV712" s="304"/>
      <c r="CW712" s="304"/>
      <c r="CX712" s="304"/>
      <c r="CY712" s="304"/>
      <c r="CZ712" s="303"/>
      <c r="DA712" s="308">
        <f t="shared" si="6248"/>
        <v>0</v>
      </c>
      <c r="DB712" s="359">
        <f t="shared" si="5671"/>
        <v>0</v>
      </c>
      <c r="DC712" s="359">
        <f t="shared" si="5672"/>
        <v>0</v>
      </c>
      <c r="DD712" s="303"/>
      <c r="DE712" s="303"/>
      <c r="DF712" s="303"/>
      <c r="DG712" s="303"/>
      <c r="DH712" s="303"/>
      <c r="DI712" s="303"/>
      <c r="DJ712" s="303"/>
      <c r="DK712" s="303"/>
      <c r="DL712" s="303"/>
      <c r="DM712" s="303"/>
      <c r="DN712" s="303"/>
      <c r="DO712" s="304"/>
      <c r="DP712" s="304"/>
      <c r="DQ712" s="308">
        <f t="shared" si="6185"/>
        <v>0</v>
      </c>
      <c r="DR712" s="308">
        <f t="shared" si="6026"/>
        <v>0</v>
      </c>
      <c r="DS712" s="308">
        <f t="shared" si="6027"/>
        <v>0</v>
      </c>
      <c r="DT712" s="308">
        <f t="shared" si="6028"/>
        <v>0</v>
      </c>
      <c r="DU712" s="308">
        <f t="shared" si="6029"/>
        <v>0</v>
      </c>
      <c r="DV712" s="308">
        <f t="shared" si="6030"/>
        <v>0</v>
      </c>
      <c r="DW712" s="304"/>
      <c r="DX712" s="304"/>
      <c r="DY712" s="310">
        <f t="shared" si="6031"/>
        <v>0</v>
      </c>
      <c r="DZ712" s="310">
        <f t="shared" si="6032"/>
        <v>0</v>
      </c>
      <c r="EA712" s="310">
        <f t="shared" si="6033"/>
        <v>0</v>
      </c>
      <c r="EB712" s="310">
        <f t="shared" si="6034"/>
        <v>0</v>
      </c>
      <c r="EC712" s="312">
        <f t="shared" si="6186"/>
        <v>0</v>
      </c>
      <c r="ED712" s="313">
        <f t="shared" si="6249"/>
        <v>0</v>
      </c>
      <c r="EE712" s="313">
        <f t="shared" si="6188"/>
        <v>0</v>
      </c>
      <c r="EF712" s="304">
        <f t="shared" si="6189"/>
        <v>0</v>
      </c>
      <c r="EG712" s="312">
        <f t="shared" si="5782"/>
        <v>0</v>
      </c>
      <c r="EH712" s="344"/>
      <c r="EI712" s="303"/>
      <c r="EJ712" s="303"/>
      <c r="EK712" s="303"/>
      <c r="EL712" s="314"/>
      <c r="EM712" s="314"/>
      <c r="EN712" s="314"/>
      <c r="EO712" s="368"/>
      <c r="EP712" s="368"/>
      <c r="EQ712" s="375"/>
      <c r="ER712" s="375"/>
      <c r="ES712" s="375"/>
      <c r="ET712" s="375"/>
      <c r="EU712" s="18">
        <f t="shared" si="6036"/>
        <v>0</v>
      </c>
      <c r="EV712" s="18">
        <f t="shared" si="5689"/>
        <v>0</v>
      </c>
      <c r="EW712" s="344"/>
      <c r="EX712" s="344"/>
      <c r="EY712" s="344"/>
      <c r="EZ712" s="365">
        <f t="shared" si="5696"/>
        <v>0</v>
      </c>
      <c r="FA712" s="303"/>
      <c r="FB712" s="303"/>
      <c r="FC712" s="303"/>
      <c r="FD712" s="315"/>
      <c r="FE712" s="315"/>
      <c r="FF712" s="315"/>
      <c r="FG712" s="337"/>
      <c r="FH712" s="315"/>
      <c r="FI712" s="315"/>
      <c r="FJ712" s="315"/>
      <c r="FK712" s="303"/>
      <c r="FL712" s="303"/>
      <c r="FM712" s="303"/>
      <c r="FN712" s="303"/>
      <c r="FO712" s="333"/>
      <c r="FP712" s="20">
        <f t="shared" si="5697"/>
        <v>0</v>
      </c>
      <c r="FQ712" s="310">
        <f t="shared" si="6037"/>
        <v>0</v>
      </c>
      <c r="FR712" s="310">
        <f t="shared" si="6038"/>
        <v>0</v>
      </c>
      <c r="FS712" s="310">
        <f t="shared" si="6039"/>
        <v>0</v>
      </c>
      <c r="FT712" s="310">
        <f t="shared" si="6040"/>
        <v>0</v>
      </c>
      <c r="FU712" s="310">
        <f t="shared" si="6041"/>
        <v>0</v>
      </c>
      <c r="FV712" s="310">
        <f t="shared" si="6042"/>
        <v>0</v>
      </c>
      <c r="FW712" s="303"/>
    </row>
    <row r="713" spans="1:179" s="301" customFormat="1" ht="27.75" customHeight="1">
      <c r="A713" s="295"/>
      <c r="B713" s="296" t="s">
        <v>248</v>
      </c>
      <c r="C713" s="296" t="str">
        <f>B713</f>
        <v>1.1</v>
      </c>
      <c r="D713" s="48" t="s">
        <v>44</v>
      </c>
      <c r="E713" s="48" t="str">
        <f>D713</f>
        <v>LT8,5</v>
      </c>
      <c r="F713" s="296">
        <v>26</v>
      </c>
      <c r="G713" s="296">
        <f t="shared" ref="G713:G714" si="6250">F713</f>
        <v>26</v>
      </c>
      <c r="H713" s="297"/>
      <c r="I713" s="297"/>
      <c r="J713" s="294"/>
      <c r="K713" s="294"/>
      <c r="L713" s="294"/>
      <c r="M713" s="294"/>
      <c r="N713" s="297"/>
      <c r="O713" s="297"/>
      <c r="P713" s="1"/>
      <c r="Q713" s="16"/>
      <c r="R713" s="1"/>
      <c r="S713" s="294"/>
      <c r="T713" s="294"/>
      <c r="U713" s="294"/>
      <c r="V713" s="294"/>
      <c r="W713" s="294"/>
      <c r="X713" s="294"/>
      <c r="Y713" s="294"/>
      <c r="Z713" s="294"/>
      <c r="AA713" s="294"/>
      <c r="AB713" s="294"/>
      <c r="AC713" s="1">
        <f t="shared" si="6235"/>
        <v>0</v>
      </c>
      <c r="AD713" s="1">
        <f t="shared" si="6236"/>
        <v>0</v>
      </c>
      <c r="AE713" s="1">
        <f t="shared" si="6237"/>
        <v>0</v>
      </c>
      <c r="AF713" s="1">
        <f t="shared" si="6238"/>
        <v>0</v>
      </c>
      <c r="AG713" s="1">
        <f t="shared" si="6239"/>
        <v>0</v>
      </c>
      <c r="AH713" s="1">
        <f t="shared" si="6240"/>
        <v>0</v>
      </c>
      <c r="AI713" s="1">
        <f t="shared" si="6241"/>
        <v>0</v>
      </c>
      <c r="AJ713" s="1">
        <f t="shared" si="6242"/>
        <v>0</v>
      </c>
      <c r="AK713" s="1">
        <f t="shared" si="6243"/>
        <v>0</v>
      </c>
      <c r="AL713" s="1">
        <f t="shared" si="6244"/>
        <v>0</v>
      </c>
      <c r="AM713" s="1">
        <f t="shared" si="6245"/>
        <v>0</v>
      </c>
      <c r="AN713" s="1">
        <f t="shared" si="6246"/>
        <v>0</v>
      </c>
      <c r="AO713" s="294"/>
      <c r="AP713" s="294"/>
      <c r="AQ713" s="294"/>
      <c r="AR713" s="44"/>
      <c r="AS713" s="298">
        <f t="shared" si="5895"/>
        <v>0</v>
      </c>
      <c r="AT713" s="298">
        <f t="shared" si="5896"/>
        <v>0</v>
      </c>
      <c r="AU713" s="298">
        <f t="shared" si="6019"/>
        <v>0</v>
      </c>
      <c r="AV713" s="298">
        <f t="shared" si="6020"/>
        <v>0</v>
      </c>
      <c r="AW713" s="294"/>
      <c r="AX713" s="294"/>
      <c r="AY713" s="294"/>
      <c r="AZ713" s="294"/>
      <c r="BA713" s="294"/>
      <c r="BB713" s="294"/>
      <c r="BC713" s="294"/>
      <c r="BD713" s="294"/>
      <c r="BE713" s="294"/>
      <c r="BF713" s="294"/>
      <c r="BG713" s="294"/>
      <c r="BH713" s="294"/>
      <c r="BI713" s="294"/>
      <c r="BJ713" s="294"/>
      <c r="BK713" s="294"/>
      <c r="BL713" s="294"/>
      <c r="BM713" s="294"/>
      <c r="BN713" s="294"/>
      <c r="BO713" s="294">
        <v>1</v>
      </c>
      <c r="BP713" s="1"/>
      <c r="BQ713" s="294"/>
      <c r="BR713" s="17">
        <v>2</v>
      </c>
      <c r="BS713" s="1">
        <f t="shared" si="5664"/>
        <v>0</v>
      </c>
      <c r="BT713" s="17">
        <f t="shared" si="6247"/>
        <v>0</v>
      </c>
      <c r="BU713" s="294"/>
      <c r="BV713" s="294">
        <v>1</v>
      </c>
      <c r="BW713" s="294"/>
      <c r="BX713" s="294"/>
      <c r="BY713" s="294"/>
      <c r="BZ713" s="294"/>
      <c r="CA713" s="294"/>
      <c r="CB713" s="294"/>
      <c r="CC713" s="294"/>
      <c r="CD713" s="1"/>
      <c r="CE713" s="1"/>
      <c r="CF713" s="1"/>
      <c r="CG713" s="294"/>
      <c r="CH713" s="1"/>
      <c r="CI713" s="1">
        <v>1</v>
      </c>
      <c r="CJ713" s="1"/>
      <c r="CK713" s="383"/>
      <c r="CL713" s="383"/>
      <c r="CM713" s="383"/>
      <c r="CN713" s="1">
        <f t="shared" si="6022"/>
        <v>0</v>
      </c>
      <c r="CO713" s="1">
        <f t="shared" si="6023"/>
        <v>0</v>
      </c>
      <c r="CP713" s="20">
        <f t="shared" si="6024"/>
        <v>2.5</v>
      </c>
      <c r="CQ713" s="351"/>
      <c r="CR713" s="299">
        <f>+IF(SUM(AX713:BM713)&gt;0,1,0)+1</f>
        <v>1</v>
      </c>
      <c r="CS713" s="294"/>
      <c r="CT713" s="294"/>
      <c r="CU713" s="1"/>
      <c r="CV713" s="1"/>
      <c r="CW713" s="1">
        <v>2</v>
      </c>
      <c r="CX713" s="1"/>
      <c r="CY713" s="1">
        <v>2</v>
      </c>
      <c r="CZ713" s="294">
        <v>5</v>
      </c>
      <c r="DA713" s="17">
        <f t="shared" si="6248"/>
        <v>2</v>
      </c>
      <c r="DB713" s="359">
        <f t="shared" si="5671"/>
        <v>7</v>
      </c>
      <c r="DC713" s="359">
        <f t="shared" si="5672"/>
        <v>4</v>
      </c>
      <c r="DD713" s="294"/>
      <c r="DE713" s="294">
        <v>8</v>
      </c>
      <c r="DF713" s="294"/>
      <c r="DG713" s="294"/>
      <c r="DH713" s="294"/>
      <c r="DI713" s="294">
        <v>8</v>
      </c>
      <c r="DJ713" s="294"/>
      <c r="DK713" s="294"/>
      <c r="DL713" s="294">
        <f>F713</f>
        <v>26</v>
      </c>
      <c r="DM713" s="294"/>
      <c r="DN713" s="294"/>
      <c r="DO713" s="1"/>
      <c r="DP713" s="1"/>
      <c r="DQ713" s="17">
        <f t="shared" si="6185"/>
        <v>0</v>
      </c>
      <c r="DR713" s="17">
        <f t="shared" si="6026"/>
        <v>0</v>
      </c>
      <c r="DS713" s="17">
        <f t="shared" si="6027"/>
        <v>0</v>
      </c>
      <c r="DT713" s="17">
        <f t="shared" si="6028"/>
        <v>0</v>
      </c>
      <c r="DU713" s="17">
        <f t="shared" si="6029"/>
        <v>0</v>
      </c>
      <c r="DV713" s="17">
        <f t="shared" si="6030"/>
        <v>0</v>
      </c>
      <c r="DW713" s="1"/>
      <c r="DX713" s="1"/>
      <c r="DY713" s="20">
        <f t="shared" si="6031"/>
        <v>0</v>
      </c>
      <c r="DZ713" s="20">
        <f t="shared" si="6032"/>
        <v>0</v>
      </c>
      <c r="EA713" s="20">
        <f t="shared" si="6033"/>
        <v>0</v>
      </c>
      <c r="EB713" s="20">
        <f t="shared" si="6034"/>
        <v>0</v>
      </c>
      <c r="EC713" s="18">
        <f t="shared" si="6186"/>
        <v>1</v>
      </c>
      <c r="ED713" s="19">
        <f t="shared" si="6249"/>
        <v>3</v>
      </c>
      <c r="EE713" s="19">
        <f t="shared" si="6188"/>
        <v>0</v>
      </c>
      <c r="EF713" s="1">
        <f t="shared" si="6189"/>
        <v>0</v>
      </c>
      <c r="EG713" s="18">
        <f t="shared" si="5782"/>
        <v>5</v>
      </c>
      <c r="EH713" s="341"/>
      <c r="EI713" s="294"/>
      <c r="EJ713" s="294">
        <v>11</v>
      </c>
      <c r="EK713" s="294"/>
      <c r="EL713" s="19">
        <v>1</v>
      </c>
      <c r="EM713" s="19"/>
      <c r="EN713" s="19"/>
      <c r="EO713" s="366"/>
      <c r="EP713" s="366"/>
      <c r="EQ713" s="374"/>
      <c r="ER713" s="374"/>
      <c r="ES713" s="374">
        <v>1</v>
      </c>
      <c r="ET713" s="374"/>
      <c r="EU713" s="18">
        <f t="shared" si="6036"/>
        <v>7</v>
      </c>
      <c r="EV713" s="18">
        <f t="shared" si="5689"/>
        <v>2</v>
      </c>
      <c r="EW713" s="341"/>
      <c r="EX713" s="341">
        <v>2</v>
      </c>
      <c r="EY713" s="341"/>
      <c r="EZ713" s="365">
        <f t="shared" si="5696"/>
        <v>0</v>
      </c>
      <c r="FA713" s="294"/>
      <c r="FB713" s="294"/>
      <c r="FC713" s="294"/>
      <c r="FD713" s="300"/>
      <c r="FE713" s="300"/>
      <c r="FF713" s="300"/>
      <c r="FG713" s="300"/>
      <c r="FH713" s="300"/>
      <c r="FI713" s="300"/>
      <c r="FJ713" s="300"/>
      <c r="FK713" s="294"/>
      <c r="FL713" s="294"/>
      <c r="FM713" s="294"/>
      <c r="FN713" s="294"/>
      <c r="FO713" s="294"/>
      <c r="FP713" s="20">
        <f t="shared" si="5697"/>
        <v>0</v>
      </c>
      <c r="FQ713" s="20">
        <f t="shared" si="6037"/>
        <v>8</v>
      </c>
      <c r="FR713" s="20">
        <f t="shared" si="6038"/>
        <v>0</v>
      </c>
      <c r="FS713" s="20">
        <f t="shared" si="6039"/>
        <v>0</v>
      </c>
      <c r="FT713" s="20">
        <f t="shared" si="6040"/>
        <v>0</v>
      </c>
      <c r="FU713" s="20">
        <f t="shared" si="6041"/>
        <v>0</v>
      </c>
      <c r="FV713" s="20">
        <f t="shared" si="6042"/>
        <v>0</v>
      </c>
      <c r="FW713" s="294"/>
    </row>
    <row r="714" spans="1:179" s="301" customFormat="1" ht="27.75" customHeight="1">
      <c r="A714" s="295"/>
      <c r="B714" s="296" t="s">
        <v>249</v>
      </c>
      <c r="C714" s="296" t="str">
        <f>B714</f>
        <v>1.2</v>
      </c>
      <c r="D714" s="48" t="s">
        <v>44</v>
      </c>
      <c r="E714" s="296" t="str">
        <f t="shared" ref="E714" si="6251">D714</f>
        <v>LT8,5</v>
      </c>
      <c r="F714" s="296">
        <v>40</v>
      </c>
      <c r="G714" s="296">
        <f t="shared" si="6250"/>
        <v>40</v>
      </c>
      <c r="H714" s="297"/>
      <c r="I714" s="297"/>
      <c r="J714" s="294"/>
      <c r="K714" s="294"/>
      <c r="L714" s="294"/>
      <c r="M714" s="294"/>
      <c r="N714" s="297"/>
      <c r="O714" s="297"/>
      <c r="P714" s="1"/>
      <c r="Q714" s="16"/>
      <c r="R714" s="1"/>
      <c r="S714" s="294"/>
      <c r="T714" s="294"/>
      <c r="U714" s="294"/>
      <c r="V714" s="294"/>
      <c r="W714" s="294"/>
      <c r="X714" s="294"/>
      <c r="Y714" s="294"/>
      <c r="Z714" s="294"/>
      <c r="AA714" s="294"/>
      <c r="AB714" s="294"/>
      <c r="AC714" s="1">
        <f t="shared" si="6235"/>
        <v>0</v>
      </c>
      <c r="AD714" s="1">
        <f t="shared" si="6236"/>
        <v>0</v>
      </c>
      <c r="AE714" s="1">
        <f t="shared" si="6237"/>
        <v>0</v>
      </c>
      <c r="AF714" s="1">
        <f t="shared" si="6238"/>
        <v>0</v>
      </c>
      <c r="AG714" s="1">
        <f t="shared" si="6239"/>
        <v>0</v>
      </c>
      <c r="AH714" s="1">
        <f t="shared" si="6240"/>
        <v>0</v>
      </c>
      <c r="AI714" s="1">
        <f t="shared" si="6241"/>
        <v>0</v>
      </c>
      <c r="AJ714" s="1">
        <f t="shared" si="6242"/>
        <v>0</v>
      </c>
      <c r="AK714" s="1">
        <f t="shared" si="6243"/>
        <v>0</v>
      </c>
      <c r="AL714" s="1">
        <f t="shared" si="6244"/>
        <v>0</v>
      </c>
      <c r="AM714" s="1">
        <f t="shared" si="6245"/>
        <v>0</v>
      </c>
      <c r="AN714" s="1">
        <f t="shared" si="6246"/>
        <v>0</v>
      </c>
      <c r="AO714" s="294"/>
      <c r="AP714" s="294"/>
      <c r="AQ714" s="294"/>
      <c r="AR714" s="44"/>
      <c r="AS714" s="298">
        <f t="shared" si="5895"/>
        <v>0</v>
      </c>
      <c r="AT714" s="298">
        <f t="shared" si="5896"/>
        <v>0</v>
      </c>
      <c r="AU714" s="298">
        <f t="shared" si="6019"/>
        <v>0</v>
      </c>
      <c r="AV714" s="298">
        <f t="shared" si="6020"/>
        <v>0</v>
      </c>
      <c r="AW714" s="294"/>
      <c r="AX714" s="294"/>
      <c r="AY714" s="294"/>
      <c r="AZ714" s="294"/>
      <c r="BA714" s="294"/>
      <c r="BB714" s="294"/>
      <c r="BC714" s="294"/>
      <c r="BD714" s="294"/>
      <c r="BE714" s="294"/>
      <c r="BF714" s="294"/>
      <c r="BG714" s="294"/>
      <c r="BH714" s="294"/>
      <c r="BI714" s="294"/>
      <c r="BJ714" s="294"/>
      <c r="BK714" s="294"/>
      <c r="BL714" s="294"/>
      <c r="BM714" s="294"/>
      <c r="BN714" s="294"/>
      <c r="BO714" s="294">
        <v>1</v>
      </c>
      <c r="BP714" s="1"/>
      <c r="BQ714" s="294"/>
      <c r="BR714" s="17">
        <v>2</v>
      </c>
      <c r="BS714" s="1">
        <f t="shared" si="5664"/>
        <v>0</v>
      </c>
      <c r="BT714" s="17">
        <f t="shared" si="6247"/>
        <v>0</v>
      </c>
      <c r="BU714" s="294"/>
      <c r="BV714" s="294">
        <v>1</v>
      </c>
      <c r="BW714" s="294"/>
      <c r="BX714" s="294"/>
      <c r="BY714" s="294"/>
      <c r="BZ714" s="294"/>
      <c r="CA714" s="294"/>
      <c r="CB714" s="294"/>
      <c r="CC714" s="294"/>
      <c r="CD714" s="1"/>
      <c r="CE714" s="1"/>
      <c r="CF714" s="1"/>
      <c r="CG714" s="294"/>
      <c r="CH714" s="1"/>
      <c r="CI714" s="1">
        <v>1</v>
      </c>
      <c r="CJ714" s="1"/>
      <c r="CK714" s="383"/>
      <c r="CL714" s="383"/>
      <c r="CM714" s="383"/>
      <c r="CN714" s="1">
        <f t="shared" si="6022"/>
        <v>0</v>
      </c>
      <c r="CO714" s="1">
        <f t="shared" si="6023"/>
        <v>0</v>
      </c>
      <c r="CP714" s="20">
        <f t="shared" si="6024"/>
        <v>2.5</v>
      </c>
      <c r="CQ714" s="351"/>
      <c r="CR714" s="299">
        <f>+IF(SUM(AX714:BM714)&gt;0,1,0)+1</f>
        <v>1</v>
      </c>
      <c r="CS714" s="294"/>
      <c r="CT714" s="294"/>
      <c r="CU714" s="1"/>
      <c r="CV714" s="1"/>
      <c r="CW714" s="1">
        <v>3</v>
      </c>
      <c r="CX714" s="1"/>
      <c r="CY714" s="1"/>
      <c r="CZ714" s="294">
        <v>9</v>
      </c>
      <c r="DA714" s="17">
        <f t="shared" si="6248"/>
        <v>0</v>
      </c>
      <c r="DB714" s="359">
        <f t="shared" si="5671"/>
        <v>9</v>
      </c>
      <c r="DC714" s="359">
        <f t="shared" si="5672"/>
        <v>3</v>
      </c>
      <c r="DD714" s="294"/>
      <c r="DE714" s="294">
        <v>8</v>
      </c>
      <c r="DF714" s="294"/>
      <c r="DG714" s="294"/>
      <c r="DH714" s="294">
        <v>4</v>
      </c>
      <c r="DI714" s="294"/>
      <c r="DJ714" s="294"/>
      <c r="DK714" s="294"/>
      <c r="DL714" s="294">
        <f t="shared" ref="DL714:DL716" si="6252">F714</f>
        <v>40</v>
      </c>
      <c r="DM714" s="294"/>
      <c r="DN714" s="294"/>
      <c r="DO714" s="1"/>
      <c r="DP714" s="1"/>
      <c r="DQ714" s="17">
        <f t="shared" si="6185"/>
        <v>0</v>
      </c>
      <c r="DR714" s="17">
        <f t="shared" si="6026"/>
        <v>0</v>
      </c>
      <c r="DS714" s="17">
        <f t="shared" si="6027"/>
        <v>0</v>
      </c>
      <c r="DT714" s="17">
        <f t="shared" si="6028"/>
        <v>0</v>
      </c>
      <c r="DU714" s="17">
        <f t="shared" si="6029"/>
        <v>0</v>
      </c>
      <c r="DV714" s="17">
        <f t="shared" si="6030"/>
        <v>0</v>
      </c>
      <c r="DW714" s="1"/>
      <c r="DX714" s="1"/>
      <c r="DY714" s="20">
        <f t="shared" si="6031"/>
        <v>0</v>
      </c>
      <c r="DZ714" s="20">
        <f t="shared" si="6032"/>
        <v>0</v>
      </c>
      <c r="EA714" s="20">
        <f t="shared" si="6033"/>
        <v>0</v>
      </c>
      <c r="EB714" s="20">
        <f t="shared" si="6034"/>
        <v>0</v>
      </c>
      <c r="EC714" s="18">
        <f t="shared" si="6186"/>
        <v>1</v>
      </c>
      <c r="ED714" s="19">
        <f t="shared" si="6249"/>
        <v>3</v>
      </c>
      <c r="EE714" s="19">
        <f t="shared" si="6188"/>
        <v>0</v>
      </c>
      <c r="EF714" s="1">
        <f t="shared" si="6189"/>
        <v>0</v>
      </c>
      <c r="EG714" s="18">
        <f t="shared" si="5782"/>
        <v>5</v>
      </c>
      <c r="EH714" s="341"/>
      <c r="EI714" s="294"/>
      <c r="EJ714" s="294">
        <v>11</v>
      </c>
      <c r="EK714" s="294"/>
      <c r="EL714" s="19">
        <v>1</v>
      </c>
      <c r="EM714" s="19"/>
      <c r="EN714" s="19"/>
      <c r="EO714" s="366"/>
      <c r="EP714" s="366"/>
      <c r="EQ714" s="374">
        <v>2</v>
      </c>
      <c r="ER714" s="374"/>
      <c r="ES714" s="374"/>
      <c r="ET714" s="374"/>
      <c r="EU714" s="18">
        <f t="shared" si="6036"/>
        <v>11</v>
      </c>
      <c r="EV714" s="18">
        <f t="shared" si="5689"/>
        <v>2</v>
      </c>
      <c r="EW714" s="341"/>
      <c r="EX714" s="341">
        <v>2</v>
      </c>
      <c r="EY714" s="341"/>
      <c r="EZ714" s="365">
        <f t="shared" si="5696"/>
        <v>0</v>
      </c>
      <c r="FA714" s="294"/>
      <c r="FB714" s="294"/>
      <c r="FC714" s="294"/>
      <c r="FD714" s="300"/>
      <c r="FE714" s="300"/>
      <c r="FF714" s="300"/>
      <c r="FG714" s="300"/>
      <c r="FH714" s="300"/>
      <c r="FI714" s="300"/>
      <c r="FJ714" s="300"/>
      <c r="FK714" s="294"/>
      <c r="FL714" s="294"/>
      <c r="FM714" s="294"/>
      <c r="FN714" s="294"/>
      <c r="FO714" s="294"/>
      <c r="FP714" s="20">
        <f t="shared" si="5697"/>
        <v>0</v>
      </c>
      <c r="FQ714" s="20">
        <f t="shared" si="6037"/>
        <v>8</v>
      </c>
      <c r="FR714" s="20">
        <f t="shared" si="6038"/>
        <v>0</v>
      </c>
      <c r="FS714" s="20">
        <f t="shared" si="6039"/>
        <v>0</v>
      </c>
      <c r="FT714" s="20">
        <f t="shared" si="6040"/>
        <v>0</v>
      </c>
      <c r="FU714" s="20">
        <f t="shared" si="6041"/>
        <v>0</v>
      </c>
      <c r="FV714" s="20">
        <f t="shared" si="6042"/>
        <v>0</v>
      </c>
      <c r="FW714" s="294"/>
    </row>
    <row r="715" spans="1:179" s="301" customFormat="1" ht="27.75" customHeight="1">
      <c r="A715" s="295"/>
      <c r="B715" s="296" t="s">
        <v>250</v>
      </c>
      <c r="C715" s="296" t="str">
        <f>B715</f>
        <v>1.3</v>
      </c>
      <c r="D715" s="48" t="s">
        <v>44</v>
      </c>
      <c r="E715" s="296" t="str">
        <f t="shared" ref="E715" si="6253">D715</f>
        <v>LT8,5</v>
      </c>
      <c r="F715" s="296">
        <v>47</v>
      </c>
      <c r="G715" s="296">
        <f>F715</f>
        <v>47</v>
      </c>
      <c r="H715" s="297"/>
      <c r="I715" s="297"/>
      <c r="J715" s="294"/>
      <c r="K715" s="294"/>
      <c r="L715" s="294"/>
      <c r="M715" s="294"/>
      <c r="N715" s="297"/>
      <c r="O715" s="297"/>
      <c r="P715" s="1"/>
      <c r="Q715" s="16"/>
      <c r="R715" s="1"/>
      <c r="S715" s="294"/>
      <c r="T715" s="294"/>
      <c r="U715" s="294"/>
      <c r="V715" s="294"/>
      <c r="W715" s="294"/>
      <c r="X715" s="294"/>
      <c r="Y715" s="294"/>
      <c r="Z715" s="294"/>
      <c r="AA715" s="294"/>
      <c r="AB715" s="294"/>
      <c r="AC715" s="1">
        <f t="shared" ref="AC715" si="6254">+IF(S715=1,1,0)+IF(T715=1,1,0)</f>
        <v>0</v>
      </c>
      <c r="AD715" s="1">
        <f t="shared" ref="AD715" si="6255">+IF(U715=1,1,0)+IF(V715=1,1,0)</f>
        <v>0</v>
      </c>
      <c r="AE715" s="1">
        <f t="shared" ref="AE715" si="6256">+IF(W715=1,1,0)+IF(X715=1,1,0)</f>
        <v>0</v>
      </c>
      <c r="AF715" s="1">
        <f t="shared" ref="AF715" si="6257">+IF(Y715=1,1,0)+IF(Z715=1,1,0)</f>
        <v>0</v>
      </c>
      <c r="AG715" s="1">
        <f t="shared" ref="AG715" si="6258">+IF(AA715=1,1,0)</f>
        <v>0</v>
      </c>
      <c r="AH715" s="1">
        <f t="shared" ref="AH715" si="6259">+IF(AB715=1,1,0)</f>
        <v>0</v>
      </c>
      <c r="AI715" s="1">
        <f t="shared" ref="AI715" si="6260">+IF(S715=2,1,0)+IF(T715=2,1,0)</f>
        <v>0</v>
      </c>
      <c r="AJ715" s="1">
        <f t="shared" ref="AJ715" si="6261">+IF(U715=2,1,0)+IF(V715=2,1,0)</f>
        <v>0</v>
      </c>
      <c r="AK715" s="1">
        <f t="shared" ref="AK715" si="6262">+IF(X715=2,1,0)+IF(W715=2,1,0)</f>
        <v>0</v>
      </c>
      <c r="AL715" s="1">
        <f t="shared" ref="AL715" si="6263">+IF(Y715=2,1,0)+IF(Z715=2,1,0)</f>
        <v>0</v>
      </c>
      <c r="AM715" s="1">
        <f t="shared" ref="AM715" si="6264">+IF(AA715=2,1,0)</f>
        <v>0</v>
      </c>
      <c r="AN715" s="1">
        <f t="shared" ref="AN715" si="6265">+IF(AB715=2,1,0)</f>
        <v>0</v>
      </c>
      <c r="AO715" s="294"/>
      <c r="AP715" s="294"/>
      <c r="AQ715" s="294"/>
      <c r="AR715" s="44"/>
      <c r="AS715" s="298">
        <f t="shared" si="5895"/>
        <v>0</v>
      </c>
      <c r="AT715" s="298">
        <f t="shared" si="5896"/>
        <v>0</v>
      </c>
      <c r="AU715" s="298">
        <f t="shared" si="6019"/>
        <v>0</v>
      </c>
      <c r="AV715" s="298">
        <f t="shared" si="6020"/>
        <v>0</v>
      </c>
      <c r="AW715" s="294"/>
      <c r="AX715" s="294"/>
      <c r="AY715" s="294"/>
      <c r="AZ715" s="294"/>
      <c r="BA715" s="294"/>
      <c r="BB715" s="294"/>
      <c r="BC715" s="294"/>
      <c r="BD715" s="294"/>
      <c r="BE715" s="294"/>
      <c r="BF715" s="294"/>
      <c r="BG715" s="294"/>
      <c r="BH715" s="294"/>
      <c r="BI715" s="294"/>
      <c r="BJ715" s="294"/>
      <c r="BK715" s="294"/>
      <c r="BL715" s="294"/>
      <c r="BM715" s="294"/>
      <c r="BN715" s="294"/>
      <c r="BO715" s="294">
        <v>1</v>
      </c>
      <c r="BP715" s="1"/>
      <c r="BQ715" s="294"/>
      <c r="BR715" s="17">
        <v>2</v>
      </c>
      <c r="BS715" s="1">
        <f t="shared" si="5664"/>
        <v>0</v>
      </c>
      <c r="BT715" s="17">
        <f t="shared" ref="BT715" si="6266">+BS715*2</f>
        <v>0</v>
      </c>
      <c r="BU715" s="294"/>
      <c r="BV715" s="294">
        <v>1</v>
      </c>
      <c r="BW715" s="294">
        <v>1</v>
      </c>
      <c r="BX715" s="294">
        <v>1</v>
      </c>
      <c r="BY715" s="294"/>
      <c r="BZ715" s="294"/>
      <c r="CA715" s="294"/>
      <c r="CB715" s="294"/>
      <c r="CC715" s="294"/>
      <c r="CD715" s="1"/>
      <c r="CE715" s="1"/>
      <c r="CF715" s="1"/>
      <c r="CG715" s="294"/>
      <c r="CH715" s="1"/>
      <c r="CI715" s="1">
        <v>1</v>
      </c>
      <c r="CJ715" s="1"/>
      <c r="CK715" s="383"/>
      <c r="CL715" s="383"/>
      <c r="CM715" s="383"/>
      <c r="CN715" s="1">
        <f t="shared" si="6022"/>
        <v>1</v>
      </c>
      <c r="CO715" s="1">
        <f t="shared" si="6023"/>
        <v>1</v>
      </c>
      <c r="CP715" s="20">
        <f t="shared" si="6024"/>
        <v>2.5</v>
      </c>
      <c r="CQ715" s="351"/>
      <c r="CR715" s="299">
        <f>+IF(SUM(AX715:BM715)&gt;0,1,0)+1</f>
        <v>1</v>
      </c>
      <c r="CS715" s="294"/>
      <c r="CT715" s="294">
        <v>1</v>
      </c>
      <c r="CU715" s="1"/>
      <c r="CV715" s="1"/>
      <c r="CW715" s="1">
        <v>3</v>
      </c>
      <c r="CX715" s="1"/>
      <c r="CY715" s="1">
        <v>1</v>
      </c>
      <c r="CZ715" s="294">
        <v>11</v>
      </c>
      <c r="DA715" s="17">
        <f t="shared" ref="DA715" si="6267">+CY715</f>
        <v>1</v>
      </c>
      <c r="DB715" s="359">
        <f t="shared" si="5671"/>
        <v>12</v>
      </c>
      <c r="DC715" s="359">
        <f t="shared" si="5672"/>
        <v>4</v>
      </c>
      <c r="DD715" s="294"/>
      <c r="DE715" s="294">
        <v>9</v>
      </c>
      <c r="DF715" s="294">
        <v>3</v>
      </c>
      <c r="DG715" s="294"/>
      <c r="DH715" s="294"/>
      <c r="DI715" s="294"/>
      <c r="DJ715" s="294"/>
      <c r="DK715" s="294"/>
      <c r="DL715" s="294">
        <f t="shared" si="6252"/>
        <v>47</v>
      </c>
      <c r="DM715" s="294"/>
      <c r="DN715" s="294"/>
      <c r="DO715" s="1"/>
      <c r="DP715" s="1"/>
      <c r="DQ715" s="17">
        <f t="shared" si="6185"/>
        <v>0</v>
      </c>
      <c r="DR715" s="17">
        <f t="shared" si="6026"/>
        <v>0</v>
      </c>
      <c r="DS715" s="17">
        <f t="shared" si="6027"/>
        <v>0</v>
      </c>
      <c r="DT715" s="17">
        <f t="shared" si="6028"/>
        <v>0</v>
      </c>
      <c r="DU715" s="17">
        <f t="shared" si="6029"/>
        <v>0</v>
      </c>
      <c r="DV715" s="17">
        <f t="shared" si="6030"/>
        <v>0</v>
      </c>
      <c r="DW715" s="1"/>
      <c r="DX715" s="1"/>
      <c r="DY715" s="20">
        <f t="shared" si="6031"/>
        <v>0</v>
      </c>
      <c r="DZ715" s="20">
        <f t="shared" si="6032"/>
        <v>0</v>
      </c>
      <c r="EA715" s="20">
        <f t="shared" si="6033"/>
        <v>0</v>
      </c>
      <c r="EB715" s="20">
        <f t="shared" si="6034"/>
        <v>0</v>
      </c>
      <c r="EC715" s="18">
        <f t="shared" si="6186"/>
        <v>0</v>
      </c>
      <c r="ED715" s="19">
        <f t="shared" ref="ED715" si="6268">+IF(EC715&lt;&gt;0,EC715*3,0)</f>
        <v>0</v>
      </c>
      <c r="EE715" s="19">
        <f t="shared" si="6188"/>
        <v>3</v>
      </c>
      <c r="EF715" s="1">
        <f t="shared" si="6189"/>
        <v>4</v>
      </c>
      <c r="EG715" s="18">
        <f t="shared" si="5782"/>
        <v>5</v>
      </c>
      <c r="EH715" s="341"/>
      <c r="EI715" s="294"/>
      <c r="EJ715" s="294">
        <f>3*5.5</f>
        <v>16.5</v>
      </c>
      <c r="EK715" s="294">
        <v>5.5</v>
      </c>
      <c r="EL715" s="19">
        <v>1</v>
      </c>
      <c r="EM715" s="19"/>
      <c r="EN715" s="19"/>
      <c r="EO715" s="366"/>
      <c r="EP715" s="366"/>
      <c r="EQ715" s="374">
        <v>2</v>
      </c>
      <c r="ER715" s="374"/>
      <c r="ES715" s="374"/>
      <c r="ET715" s="374"/>
      <c r="EU715" s="18">
        <f t="shared" si="6036"/>
        <v>13</v>
      </c>
      <c r="EV715" s="18">
        <f t="shared" si="5689"/>
        <v>2</v>
      </c>
      <c r="EW715" s="341"/>
      <c r="EX715" s="341">
        <v>2</v>
      </c>
      <c r="EY715" s="341"/>
      <c r="EZ715" s="365">
        <f t="shared" si="5696"/>
        <v>0.5</v>
      </c>
      <c r="FA715" s="294"/>
      <c r="FB715" s="294"/>
      <c r="FC715" s="294"/>
      <c r="FD715" s="300"/>
      <c r="FE715" s="300"/>
      <c r="FF715" s="300"/>
      <c r="FG715" s="300"/>
      <c r="FH715" s="300"/>
      <c r="FI715" s="300"/>
      <c r="FJ715" s="300"/>
      <c r="FK715" s="294"/>
      <c r="FL715" s="294"/>
      <c r="FM715" s="294"/>
      <c r="FN715" s="294"/>
      <c r="FO715" s="294"/>
      <c r="FP715" s="20">
        <f t="shared" si="5697"/>
        <v>0</v>
      </c>
      <c r="FQ715" s="20">
        <f t="shared" si="6037"/>
        <v>9</v>
      </c>
      <c r="FR715" s="20">
        <f t="shared" si="6038"/>
        <v>3</v>
      </c>
      <c r="FS715" s="20">
        <f t="shared" si="6039"/>
        <v>0</v>
      </c>
      <c r="FT715" s="20">
        <f t="shared" si="6040"/>
        <v>0</v>
      </c>
      <c r="FU715" s="20">
        <f t="shared" si="6041"/>
        <v>0</v>
      </c>
      <c r="FV715" s="20">
        <f t="shared" si="6042"/>
        <v>0</v>
      </c>
      <c r="FW715" s="294"/>
    </row>
    <row r="716" spans="1:179" s="301" customFormat="1" ht="27.75" customHeight="1">
      <c r="A716" s="295"/>
      <c r="B716" s="296" t="s">
        <v>251</v>
      </c>
      <c r="C716" s="296" t="str">
        <f t="shared" ref="C716:C736" si="6269">B716</f>
        <v>1.4</v>
      </c>
      <c r="D716" s="48" t="s">
        <v>24</v>
      </c>
      <c r="E716" s="48" t="s">
        <v>44</v>
      </c>
      <c r="F716" s="296">
        <v>47</v>
      </c>
      <c r="G716" s="296">
        <v>45</v>
      </c>
      <c r="H716" s="297"/>
      <c r="I716" s="297"/>
      <c r="J716" s="294"/>
      <c r="K716" s="294"/>
      <c r="L716" s="294"/>
      <c r="M716" s="294"/>
      <c r="N716" s="297"/>
      <c r="O716" s="297"/>
      <c r="P716" s="1"/>
      <c r="Q716" s="16"/>
      <c r="R716" s="1"/>
      <c r="S716" s="294"/>
      <c r="T716" s="294"/>
      <c r="U716" s="294">
        <v>1</v>
      </c>
      <c r="V716" s="294"/>
      <c r="W716" s="294"/>
      <c r="X716" s="294"/>
      <c r="Y716" s="294"/>
      <c r="Z716" s="294"/>
      <c r="AA716" s="294"/>
      <c r="AB716" s="294"/>
      <c r="AC716" s="1">
        <f t="shared" ref="AC716:AC720" si="6270">+IF(S716=1,1,0)+IF(T716=1,1,0)</f>
        <v>0</v>
      </c>
      <c r="AD716" s="1">
        <f t="shared" ref="AD716:AD720" si="6271">+IF(U716=1,1,0)+IF(V716=1,1,0)</f>
        <v>1</v>
      </c>
      <c r="AE716" s="1">
        <f t="shared" ref="AE716:AE720" si="6272">+IF(W716=1,1,0)+IF(X716=1,1,0)</f>
        <v>0</v>
      </c>
      <c r="AF716" s="1">
        <f t="shared" ref="AF716:AF720" si="6273">+IF(Y716=1,1,0)+IF(Z716=1,1,0)</f>
        <v>0</v>
      </c>
      <c r="AG716" s="1">
        <f t="shared" ref="AG716:AG720" si="6274">+IF(AA716=1,1,0)</f>
        <v>0</v>
      </c>
      <c r="AH716" s="1">
        <f t="shared" ref="AH716:AH720" si="6275">+IF(AB716=1,1,0)</f>
        <v>0</v>
      </c>
      <c r="AI716" s="1">
        <f t="shared" ref="AI716:AI720" si="6276">+IF(S716=2,1,0)+IF(T716=2,1,0)</f>
        <v>0</v>
      </c>
      <c r="AJ716" s="1">
        <f t="shared" ref="AJ716:AJ720" si="6277">+IF(U716=2,1,0)+IF(V716=2,1,0)</f>
        <v>0</v>
      </c>
      <c r="AK716" s="1">
        <f t="shared" ref="AK716:AK720" si="6278">+IF(X716=2,1,0)+IF(W716=2,1,0)</f>
        <v>0</v>
      </c>
      <c r="AL716" s="1">
        <f t="shared" ref="AL716:AL720" si="6279">+IF(Y716=2,1,0)+IF(Z716=2,1,0)</f>
        <v>0</v>
      </c>
      <c r="AM716" s="1">
        <f t="shared" ref="AM716:AM720" si="6280">+IF(AA716=2,1,0)</f>
        <v>0</v>
      </c>
      <c r="AN716" s="1">
        <f t="shared" ref="AN716:AN720" si="6281">+IF(AB716=2,1,0)</f>
        <v>0</v>
      </c>
      <c r="AO716" s="294"/>
      <c r="AP716" s="294"/>
      <c r="AQ716" s="294"/>
      <c r="AR716" s="44"/>
      <c r="AS716" s="298">
        <f t="shared" si="5895"/>
        <v>0</v>
      </c>
      <c r="AT716" s="298">
        <f t="shared" si="5896"/>
        <v>0</v>
      </c>
      <c r="AU716" s="298">
        <f t="shared" si="6019"/>
        <v>0</v>
      </c>
      <c r="AV716" s="298">
        <f t="shared" si="6020"/>
        <v>0</v>
      </c>
      <c r="AW716" s="294"/>
      <c r="AX716" s="294"/>
      <c r="AY716" s="294"/>
      <c r="AZ716" s="294"/>
      <c r="BA716" s="294"/>
      <c r="BB716" s="294"/>
      <c r="BC716" s="294"/>
      <c r="BD716" s="294"/>
      <c r="BE716" s="294"/>
      <c r="BF716" s="294"/>
      <c r="BG716" s="294"/>
      <c r="BH716" s="294"/>
      <c r="BI716" s="294">
        <v>1</v>
      </c>
      <c r="BJ716" s="294"/>
      <c r="BK716" s="294"/>
      <c r="BL716" s="294"/>
      <c r="BM716" s="294"/>
      <c r="BN716" s="294"/>
      <c r="BO716" s="294"/>
      <c r="BP716" s="1"/>
      <c r="BQ716" s="294"/>
      <c r="BR716" s="17">
        <v>1</v>
      </c>
      <c r="BS716" s="1">
        <f t="shared" si="5664"/>
        <v>0</v>
      </c>
      <c r="BT716" s="17">
        <f t="shared" ref="BT716:BT720" si="6282">+BS716*2</f>
        <v>0</v>
      </c>
      <c r="BU716" s="294"/>
      <c r="BV716" s="294">
        <v>1</v>
      </c>
      <c r="BW716" s="294">
        <v>1</v>
      </c>
      <c r="BX716" s="294">
        <v>1</v>
      </c>
      <c r="BY716" s="294"/>
      <c r="BZ716" s="294"/>
      <c r="CA716" s="294"/>
      <c r="CB716" s="294"/>
      <c r="CC716" s="294"/>
      <c r="CD716" s="1"/>
      <c r="CE716" s="1">
        <v>1</v>
      </c>
      <c r="CF716" s="1"/>
      <c r="CG716" s="294"/>
      <c r="CH716" s="1"/>
      <c r="CI716" s="1"/>
      <c r="CJ716" s="1"/>
      <c r="CK716" s="383"/>
      <c r="CL716" s="383"/>
      <c r="CM716" s="383"/>
      <c r="CN716" s="1">
        <f t="shared" si="6022"/>
        <v>1</v>
      </c>
      <c r="CO716" s="1">
        <f t="shared" si="6023"/>
        <v>1</v>
      </c>
      <c r="CP716" s="20">
        <f t="shared" si="6024"/>
        <v>0.5</v>
      </c>
      <c r="CQ716" s="351"/>
      <c r="CR716" s="299">
        <f t="shared" ref="CR716:CR734" si="6283">+IF(SUM(AX716:BM716)&gt;0,1,0)</f>
        <v>1</v>
      </c>
      <c r="CS716" s="294"/>
      <c r="CT716" s="294"/>
      <c r="CU716" s="1"/>
      <c r="CV716" s="1"/>
      <c r="CW716" s="1">
        <v>3</v>
      </c>
      <c r="CX716" s="1"/>
      <c r="CY716" s="1"/>
      <c r="CZ716" s="294">
        <v>9</v>
      </c>
      <c r="DA716" s="17">
        <f t="shared" ref="DA716:DA720" si="6284">+CY716</f>
        <v>0</v>
      </c>
      <c r="DB716" s="359">
        <f t="shared" si="5671"/>
        <v>9</v>
      </c>
      <c r="DC716" s="359">
        <f t="shared" si="5672"/>
        <v>3</v>
      </c>
      <c r="DD716" s="294"/>
      <c r="DE716" s="294">
        <v>6</v>
      </c>
      <c r="DF716" s="294"/>
      <c r="DG716" s="294"/>
      <c r="DH716" s="294">
        <v>4</v>
      </c>
      <c r="DI716" s="294"/>
      <c r="DJ716" s="294"/>
      <c r="DK716" s="294"/>
      <c r="DL716" s="294">
        <f t="shared" si="6252"/>
        <v>47</v>
      </c>
      <c r="DM716" s="294"/>
      <c r="DN716" s="294"/>
      <c r="DO716" s="1"/>
      <c r="DP716" s="1"/>
      <c r="DQ716" s="17">
        <f t="shared" si="6185"/>
        <v>0</v>
      </c>
      <c r="DR716" s="17">
        <f t="shared" si="6026"/>
        <v>0</v>
      </c>
      <c r="DS716" s="17">
        <f t="shared" si="6027"/>
        <v>0</v>
      </c>
      <c r="DT716" s="17">
        <f t="shared" si="6028"/>
        <v>3</v>
      </c>
      <c r="DU716" s="17">
        <f t="shared" si="6029"/>
        <v>0</v>
      </c>
      <c r="DV716" s="17">
        <f t="shared" si="6030"/>
        <v>0</v>
      </c>
      <c r="DW716" s="1"/>
      <c r="DX716" s="1"/>
      <c r="DY716" s="20">
        <f t="shared" si="6031"/>
        <v>0</v>
      </c>
      <c r="DZ716" s="20">
        <f t="shared" si="6032"/>
        <v>4</v>
      </c>
      <c r="EA716" s="20">
        <f t="shared" si="6033"/>
        <v>0</v>
      </c>
      <c r="EB716" s="20">
        <f t="shared" si="6034"/>
        <v>0</v>
      </c>
      <c r="EC716" s="18">
        <f t="shared" si="6186"/>
        <v>1</v>
      </c>
      <c r="ED716" s="19">
        <f t="shared" ref="ED716:ED720" si="6285">+IF(EC716&lt;&gt;0,EC716*3,0)</f>
        <v>3</v>
      </c>
      <c r="EE716" s="19">
        <f t="shared" si="6188"/>
        <v>0</v>
      </c>
      <c r="EF716" s="1">
        <f t="shared" si="6189"/>
        <v>0</v>
      </c>
      <c r="EG716" s="18"/>
      <c r="EH716" s="341"/>
      <c r="EI716" s="294"/>
      <c r="EJ716" s="294">
        <f>11</f>
        <v>11</v>
      </c>
      <c r="EK716" s="294"/>
      <c r="EL716" s="19">
        <v>1</v>
      </c>
      <c r="EM716" s="19"/>
      <c r="EN716" s="19"/>
      <c r="EO716" s="366"/>
      <c r="EP716" s="366"/>
      <c r="EQ716" s="374">
        <v>2</v>
      </c>
      <c r="ER716" s="374"/>
      <c r="ES716" s="374"/>
      <c r="ET716" s="374"/>
      <c r="EU716" s="18">
        <f t="shared" si="6036"/>
        <v>11</v>
      </c>
      <c r="EV716" s="18">
        <f t="shared" si="5689"/>
        <v>8</v>
      </c>
      <c r="EW716" s="341">
        <v>1</v>
      </c>
      <c r="EX716" s="341">
        <v>1</v>
      </c>
      <c r="EY716" s="341">
        <v>5</v>
      </c>
      <c r="EZ716" s="365">
        <f t="shared" si="5696"/>
        <v>0.5</v>
      </c>
      <c r="FA716" s="294">
        <v>1</v>
      </c>
      <c r="FB716" s="294"/>
      <c r="FC716" s="294"/>
      <c r="FD716" s="300"/>
      <c r="FE716" s="300"/>
      <c r="FF716" s="300"/>
      <c r="FG716" s="300"/>
      <c r="FH716" s="300"/>
      <c r="FI716" s="300"/>
      <c r="FJ716" s="300"/>
      <c r="FK716" s="294"/>
      <c r="FL716" s="294"/>
      <c r="FM716" s="294"/>
      <c r="FN716" s="294"/>
      <c r="FO716" s="294"/>
      <c r="FP716" s="20">
        <f t="shared" si="5697"/>
        <v>0</v>
      </c>
      <c r="FQ716" s="20">
        <f t="shared" si="6037"/>
        <v>6</v>
      </c>
      <c r="FR716" s="20">
        <f t="shared" si="6038"/>
        <v>0</v>
      </c>
      <c r="FS716" s="20">
        <f t="shared" si="6039"/>
        <v>0</v>
      </c>
      <c r="FT716" s="20">
        <f t="shared" si="6040"/>
        <v>0</v>
      </c>
      <c r="FU716" s="20">
        <f t="shared" si="6041"/>
        <v>0</v>
      </c>
      <c r="FV716" s="20">
        <f t="shared" si="6042"/>
        <v>0</v>
      </c>
      <c r="FW716" s="294"/>
    </row>
    <row r="717" spans="1:179" s="316" customFormat="1" ht="24" customHeight="1">
      <c r="A717" s="302"/>
      <c r="B717" s="41" t="s">
        <v>301</v>
      </c>
      <c r="C717" s="41" t="str">
        <f t="shared" si="6269"/>
        <v>6A</v>
      </c>
      <c r="D717" s="41"/>
      <c r="E717" s="41"/>
      <c r="F717" s="41"/>
      <c r="G717" s="41"/>
      <c r="H717" s="42"/>
      <c r="I717" s="42"/>
      <c r="J717" s="303"/>
      <c r="K717" s="303"/>
      <c r="L717" s="303"/>
      <c r="M717" s="303"/>
      <c r="N717" s="42"/>
      <c r="O717" s="42"/>
      <c r="P717" s="304"/>
      <c r="Q717" s="305"/>
      <c r="R717" s="304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4">
        <f t="shared" si="6270"/>
        <v>0</v>
      </c>
      <c r="AD717" s="304">
        <f t="shared" si="6271"/>
        <v>0</v>
      </c>
      <c r="AE717" s="304">
        <f t="shared" si="6272"/>
        <v>0</v>
      </c>
      <c r="AF717" s="304">
        <f t="shared" si="6273"/>
        <v>0</v>
      </c>
      <c r="AG717" s="304">
        <f t="shared" si="6274"/>
        <v>0</v>
      </c>
      <c r="AH717" s="304">
        <f t="shared" si="6275"/>
        <v>0</v>
      </c>
      <c r="AI717" s="304">
        <f t="shared" si="6276"/>
        <v>0</v>
      </c>
      <c r="AJ717" s="304">
        <f t="shared" si="6277"/>
        <v>0</v>
      </c>
      <c r="AK717" s="304">
        <f t="shared" si="6278"/>
        <v>0</v>
      </c>
      <c r="AL717" s="304">
        <f t="shared" si="6279"/>
        <v>0</v>
      </c>
      <c r="AM717" s="304">
        <f t="shared" si="6280"/>
        <v>0</v>
      </c>
      <c r="AN717" s="304">
        <f t="shared" si="6281"/>
        <v>0</v>
      </c>
      <c r="AO717" s="303"/>
      <c r="AP717" s="303"/>
      <c r="AQ717" s="303"/>
      <c r="AR717" s="303"/>
      <c r="AS717" s="298">
        <f t="shared" si="5895"/>
        <v>0</v>
      </c>
      <c r="AT717" s="298">
        <f t="shared" si="5896"/>
        <v>0</v>
      </c>
      <c r="AU717" s="306">
        <f t="shared" si="6019"/>
        <v>0</v>
      </c>
      <c r="AV717" s="306">
        <f t="shared" si="6020"/>
        <v>0</v>
      </c>
      <c r="AW717" s="303"/>
      <c r="AX717" s="333"/>
      <c r="AY717" s="333"/>
      <c r="AZ717" s="333"/>
      <c r="BA717" s="333"/>
      <c r="BB717" s="333"/>
      <c r="BC717" s="333"/>
      <c r="BD717" s="303"/>
      <c r="BE717" s="303"/>
      <c r="BF717" s="303"/>
      <c r="BG717" s="303"/>
      <c r="BH717" s="303"/>
      <c r="BI717" s="303"/>
      <c r="BJ717" s="303"/>
      <c r="BK717" s="303"/>
      <c r="BL717" s="303"/>
      <c r="BM717" s="303"/>
      <c r="BN717" s="307"/>
      <c r="BO717" s="44">
        <v>1</v>
      </c>
      <c r="BP717" s="304"/>
      <c r="BQ717" s="303"/>
      <c r="BR717" s="17">
        <v>1</v>
      </c>
      <c r="BS717" s="1">
        <f t="shared" si="5664"/>
        <v>0</v>
      </c>
      <c r="BT717" s="308">
        <f t="shared" si="6282"/>
        <v>0</v>
      </c>
      <c r="BU717" s="44">
        <v>8</v>
      </c>
      <c r="BV717" s="303"/>
      <c r="BW717" s="303"/>
      <c r="BX717" s="303"/>
      <c r="BY717" s="303"/>
      <c r="BZ717" s="303"/>
      <c r="CA717" s="303"/>
      <c r="CB717" s="303"/>
      <c r="CC717" s="303"/>
      <c r="CD717" s="309"/>
      <c r="CE717" s="309"/>
      <c r="CF717" s="309"/>
      <c r="CG717" s="303"/>
      <c r="CH717" s="304"/>
      <c r="CI717" s="304"/>
      <c r="CJ717" s="304"/>
      <c r="CK717" s="384"/>
      <c r="CL717" s="384"/>
      <c r="CM717" s="384"/>
      <c r="CN717" s="304">
        <f t="shared" si="6022"/>
        <v>0</v>
      </c>
      <c r="CO717" s="304">
        <f t="shared" si="6023"/>
        <v>0</v>
      </c>
      <c r="CP717" s="310">
        <f t="shared" si="6024"/>
        <v>0</v>
      </c>
      <c r="CQ717" s="352"/>
      <c r="CR717" s="311">
        <f t="shared" si="6283"/>
        <v>0</v>
      </c>
      <c r="CS717" s="303"/>
      <c r="CT717" s="303"/>
      <c r="CU717" s="304"/>
      <c r="CV717" s="304"/>
      <c r="CW717" s="304"/>
      <c r="CX717" s="304"/>
      <c r="CY717" s="304"/>
      <c r="CZ717" s="303"/>
      <c r="DA717" s="308">
        <f t="shared" si="6284"/>
        <v>0</v>
      </c>
      <c r="DB717" s="359">
        <f t="shared" si="5671"/>
        <v>0</v>
      </c>
      <c r="DC717" s="359">
        <f t="shared" si="5672"/>
        <v>0</v>
      </c>
      <c r="DD717" s="303"/>
      <c r="DE717" s="303"/>
      <c r="DF717" s="303"/>
      <c r="DG717" s="303"/>
      <c r="DH717" s="303"/>
      <c r="DI717" s="303"/>
      <c r="DJ717" s="303"/>
      <c r="DK717" s="303"/>
      <c r="DL717" s="303"/>
      <c r="DM717" s="303"/>
      <c r="DN717" s="303"/>
      <c r="DO717" s="304"/>
      <c r="DP717" s="304"/>
      <c r="DQ717" s="308">
        <f t="shared" si="6185"/>
        <v>0</v>
      </c>
      <c r="DR717" s="308">
        <f t="shared" si="6026"/>
        <v>0</v>
      </c>
      <c r="DS717" s="308">
        <f t="shared" si="6027"/>
        <v>0</v>
      </c>
      <c r="DT717" s="308">
        <f t="shared" si="6028"/>
        <v>0</v>
      </c>
      <c r="DU717" s="308">
        <f t="shared" si="6029"/>
        <v>0</v>
      </c>
      <c r="DV717" s="308">
        <f t="shared" si="6030"/>
        <v>0</v>
      </c>
      <c r="DW717" s="304"/>
      <c r="DX717" s="304"/>
      <c r="DY717" s="310">
        <f t="shared" si="6031"/>
        <v>0</v>
      </c>
      <c r="DZ717" s="310">
        <f t="shared" si="6032"/>
        <v>0</v>
      </c>
      <c r="EA717" s="310">
        <f t="shared" si="6033"/>
        <v>0</v>
      </c>
      <c r="EB717" s="310">
        <f t="shared" si="6034"/>
        <v>0</v>
      </c>
      <c r="EC717" s="312">
        <f t="shared" si="6186"/>
        <v>0</v>
      </c>
      <c r="ED717" s="313">
        <f t="shared" si="6285"/>
        <v>0</v>
      </c>
      <c r="EE717" s="313">
        <f t="shared" si="6188"/>
        <v>0</v>
      </c>
      <c r="EF717" s="304">
        <f t="shared" si="6189"/>
        <v>0</v>
      </c>
      <c r="EG717" s="312">
        <f>+IF(AND(CT717+EC717=0,SUM(AO717:AR717)&gt;0,SUM(DK717:DN717)&gt;0),(CU717+CV717+CW717+CX717)*2+CY717*5,(EC717+CT717-FO717)*5)+IF(AND(EC717+DQ717+CT717=0,SUM(AO717:AR717)&gt;0),SUM(CU717:CX717)*2+CY717*5,0)</f>
        <v>0</v>
      </c>
      <c r="EH717" s="344"/>
      <c r="EI717" s="303"/>
      <c r="EJ717" s="303"/>
      <c r="EK717" s="303"/>
      <c r="EL717" s="314"/>
      <c r="EM717" s="314"/>
      <c r="EN717" s="314"/>
      <c r="EO717" s="368"/>
      <c r="EP717" s="368"/>
      <c r="EQ717" s="375"/>
      <c r="ER717" s="375"/>
      <c r="ES717" s="375"/>
      <c r="ET717" s="375"/>
      <c r="EU717" s="18">
        <f t="shared" si="6036"/>
        <v>0</v>
      </c>
      <c r="EV717" s="18">
        <f t="shared" si="5689"/>
        <v>0</v>
      </c>
      <c r="EW717" s="344"/>
      <c r="EX717" s="344"/>
      <c r="EY717" s="344"/>
      <c r="EZ717" s="365">
        <f t="shared" si="5696"/>
        <v>0</v>
      </c>
      <c r="FA717" s="303"/>
      <c r="FB717" s="303"/>
      <c r="FC717" s="303"/>
      <c r="FD717" s="315"/>
      <c r="FE717" s="315"/>
      <c r="FF717" s="315"/>
      <c r="FG717" s="337"/>
      <c r="FH717" s="315"/>
      <c r="FI717" s="315"/>
      <c r="FJ717" s="315"/>
      <c r="FK717" s="303"/>
      <c r="FL717" s="303"/>
      <c r="FM717" s="303"/>
      <c r="FN717" s="303"/>
      <c r="FO717" s="333"/>
      <c r="FP717" s="20">
        <f t="shared" si="5697"/>
        <v>0</v>
      </c>
      <c r="FQ717" s="310">
        <f t="shared" si="6037"/>
        <v>0</v>
      </c>
      <c r="FR717" s="310">
        <f t="shared" si="6038"/>
        <v>0</v>
      </c>
      <c r="FS717" s="310">
        <f t="shared" si="6039"/>
        <v>0</v>
      </c>
      <c r="FT717" s="310">
        <f t="shared" si="6040"/>
        <v>0</v>
      </c>
      <c r="FU717" s="310">
        <f t="shared" si="6041"/>
        <v>0</v>
      </c>
      <c r="FV717" s="310">
        <f t="shared" si="6042"/>
        <v>0</v>
      </c>
      <c r="FW717" s="303"/>
    </row>
    <row r="718" spans="1:179" s="301" customFormat="1" ht="27.75" customHeight="1">
      <c r="A718" s="295"/>
      <c r="B718" s="296" t="s">
        <v>717</v>
      </c>
      <c r="C718" s="296" t="str">
        <f t="shared" si="6269"/>
        <v>6A.1</v>
      </c>
      <c r="D718" s="48" t="s">
        <v>53</v>
      </c>
      <c r="E718" s="48" t="str">
        <f>D718</f>
        <v>LT7,5</v>
      </c>
      <c r="F718" s="296">
        <v>30</v>
      </c>
      <c r="G718" s="296">
        <f t="shared" ref="G718" si="6286">F718</f>
        <v>30</v>
      </c>
      <c r="H718" s="297"/>
      <c r="I718" s="297"/>
      <c r="J718" s="294"/>
      <c r="K718" s="294"/>
      <c r="L718" s="294"/>
      <c r="M718" s="294"/>
      <c r="N718" s="297"/>
      <c r="O718" s="297"/>
      <c r="P718" s="1"/>
      <c r="Q718" s="16"/>
      <c r="R718" s="1"/>
      <c r="S718" s="294"/>
      <c r="T718" s="294"/>
      <c r="U718" s="294"/>
      <c r="V718" s="294"/>
      <c r="W718" s="294"/>
      <c r="X718" s="294"/>
      <c r="Y718" s="294"/>
      <c r="Z718" s="294"/>
      <c r="AA718" s="294"/>
      <c r="AB718" s="294"/>
      <c r="AC718" s="1">
        <f t="shared" si="6270"/>
        <v>0</v>
      </c>
      <c r="AD718" s="1">
        <f t="shared" si="6271"/>
        <v>0</v>
      </c>
      <c r="AE718" s="1">
        <f t="shared" si="6272"/>
        <v>0</v>
      </c>
      <c r="AF718" s="1">
        <f t="shared" si="6273"/>
        <v>0</v>
      </c>
      <c r="AG718" s="1">
        <f t="shared" si="6274"/>
        <v>0</v>
      </c>
      <c r="AH718" s="1">
        <f t="shared" si="6275"/>
        <v>0</v>
      </c>
      <c r="AI718" s="1">
        <f t="shared" si="6276"/>
        <v>0</v>
      </c>
      <c r="AJ718" s="1">
        <f t="shared" si="6277"/>
        <v>0</v>
      </c>
      <c r="AK718" s="1">
        <f t="shared" si="6278"/>
        <v>0</v>
      </c>
      <c r="AL718" s="1">
        <f t="shared" si="6279"/>
        <v>0</v>
      </c>
      <c r="AM718" s="1">
        <f t="shared" si="6280"/>
        <v>0</v>
      </c>
      <c r="AN718" s="1">
        <f t="shared" si="6281"/>
        <v>0</v>
      </c>
      <c r="AO718" s="294"/>
      <c r="AP718" s="294">
        <f>G718</f>
        <v>30</v>
      </c>
      <c r="AQ718" s="294"/>
      <c r="AR718" s="44"/>
      <c r="AS718" s="298">
        <f t="shared" si="5895"/>
        <v>0</v>
      </c>
      <c r="AT718" s="298">
        <f t="shared" si="5896"/>
        <v>1</v>
      </c>
      <c r="AU718" s="298">
        <f t="shared" si="6019"/>
        <v>0</v>
      </c>
      <c r="AV718" s="298">
        <f t="shared" si="6020"/>
        <v>0</v>
      </c>
      <c r="AW718" s="294"/>
      <c r="AX718" s="294"/>
      <c r="AY718" s="294"/>
      <c r="AZ718" s="294"/>
      <c r="BA718" s="294"/>
      <c r="BB718" s="294"/>
      <c r="BC718" s="294"/>
      <c r="BD718" s="294"/>
      <c r="BE718" s="294"/>
      <c r="BF718" s="294"/>
      <c r="BG718" s="294"/>
      <c r="BH718" s="294"/>
      <c r="BI718" s="294">
        <v>1</v>
      </c>
      <c r="BJ718" s="294"/>
      <c r="BK718" s="294"/>
      <c r="BL718" s="294"/>
      <c r="BM718" s="294"/>
      <c r="BN718" s="294"/>
      <c r="BO718" s="294"/>
      <c r="BP718" s="1"/>
      <c r="BQ718" s="294"/>
      <c r="BR718" s="17">
        <v>1</v>
      </c>
      <c r="BS718" s="1">
        <f t="shared" si="5664"/>
        <v>0</v>
      </c>
      <c r="BT718" s="17">
        <f t="shared" si="6282"/>
        <v>0</v>
      </c>
      <c r="BU718" s="294"/>
      <c r="BV718" s="294">
        <v>1</v>
      </c>
      <c r="BW718" s="294">
        <v>1</v>
      </c>
      <c r="BX718" s="294">
        <v>1</v>
      </c>
      <c r="BY718" s="294"/>
      <c r="BZ718" s="294"/>
      <c r="CA718" s="294"/>
      <c r="CB718" s="294"/>
      <c r="CC718" s="294"/>
      <c r="CD718" s="1"/>
      <c r="CE718" s="1"/>
      <c r="CF718" s="1"/>
      <c r="CG718" s="294"/>
      <c r="CH718" s="1">
        <v>1</v>
      </c>
      <c r="CI718" s="1"/>
      <c r="CJ718" s="1"/>
      <c r="CK718" s="383"/>
      <c r="CL718" s="383"/>
      <c r="CM718" s="383"/>
      <c r="CN718" s="1">
        <f t="shared" si="6022"/>
        <v>1</v>
      </c>
      <c r="CO718" s="1">
        <f t="shared" si="6023"/>
        <v>1</v>
      </c>
      <c r="CP718" s="20">
        <f t="shared" si="6024"/>
        <v>2.5</v>
      </c>
      <c r="CQ718" s="351"/>
      <c r="CR718" s="299">
        <f t="shared" si="6283"/>
        <v>1</v>
      </c>
      <c r="CS718" s="294"/>
      <c r="CT718" s="294"/>
      <c r="CU718" s="1">
        <v>1</v>
      </c>
      <c r="CV718" s="1"/>
      <c r="CW718" s="1">
        <v>1</v>
      </c>
      <c r="CX718" s="1"/>
      <c r="CY718" s="1">
        <v>1</v>
      </c>
      <c r="CZ718" s="294">
        <v>3</v>
      </c>
      <c r="DA718" s="17">
        <f t="shared" si="6284"/>
        <v>1</v>
      </c>
      <c r="DB718" s="359">
        <f t="shared" si="5671"/>
        <v>4</v>
      </c>
      <c r="DC718" s="359">
        <f t="shared" si="5672"/>
        <v>3</v>
      </c>
      <c r="DD718" s="294"/>
      <c r="DE718" s="294">
        <v>6</v>
      </c>
      <c r="DF718" s="294">
        <v>4</v>
      </c>
      <c r="DG718" s="294"/>
      <c r="DH718" s="294"/>
      <c r="DI718" s="294"/>
      <c r="DJ718" s="294"/>
      <c r="DK718" s="294"/>
      <c r="DL718" s="294"/>
      <c r="DM718" s="294"/>
      <c r="DN718" s="294"/>
      <c r="DO718" s="1"/>
      <c r="DP718" s="1"/>
      <c r="DQ718" s="17">
        <f t="shared" si="6185"/>
        <v>0</v>
      </c>
      <c r="DR718" s="17">
        <f t="shared" si="6026"/>
        <v>0</v>
      </c>
      <c r="DS718" s="17">
        <f t="shared" si="6027"/>
        <v>0</v>
      </c>
      <c r="DT718" s="17">
        <f t="shared" si="6028"/>
        <v>0</v>
      </c>
      <c r="DU718" s="17">
        <f t="shared" si="6029"/>
        <v>0</v>
      </c>
      <c r="DV718" s="17">
        <f t="shared" si="6030"/>
        <v>0</v>
      </c>
      <c r="DW718" s="1"/>
      <c r="DX718" s="1"/>
      <c r="DY718" s="20">
        <f t="shared" si="6031"/>
        <v>0</v>
      </c>
      <c r="DZ718" s="20">
        <f t="shared" si="6032"/>
        <v>0</v>
      </c>
      <c r="EA718" s="20">
        <f t="shared" si="6033"/>
        <v>0</v>
      </c>
      <c r="EB718" s="20">
        <f t="shared" si="6034"/>
        <v>0</v>
      </c>
      <c r="EC718" s="18">
        <f t="shared" si="6186"/>
        <v>1</v>
      </c>
      <c r="ED718" s="19">
        <f t="shared" si="6285"/>
        <v>3</v>
      </c>
      <c r="EE718" s="19">
        <f t="shared" si="6188"/>
        <v>0</v>
      </c>
      <c r="EF718" s="1">
        <f t="shared" si="6189"/>
        <v>0</v>
      </c>
      <c r="EG718" s="18"/>
      <c r="EH718" s="341"/>
      <c r="EI718" s="294">
        <v>4.5</v>
      </c>
      <c r="EJ718" s="294">
        <v>4.5</v>
      </c>
      <c r="EK718" s="294">
        <v>4.5</v>
      </c>
      <c r="EL718" s="19">
        <v>1</v>
      </c>
      <c r="EM718" s="19"/>
      <c r="EN718" s="19"/>
      <c r="EO718" s="366"/>
      <c r="EP718" s="366"/>
      <c r="EQ718" s="374">
        <v>1</v>
      </c>
      <c r="ER718" s="374"/>
      <c r="ES718" s="374"/>
      <c r="ET718" s="374"/>
      <c r="EU718" s="18">
        <f t="shared" si="6036"/>
        <v>5</v>
      </c>
      <c r="EV718" s="18">
        <f t="shared" si="5689"/>
        <v>2</v>
      </c>
      <c r="EW718" s="341">
        <v>1</v>
      </c>
      <c r="EX718" s="341">
        <v>1</v>
      </c>
      <c r="EY718" s="341">
        <v>4</v>
      </c>
      <c r="EZ718" s="365">
        <f t="shared" si="5696"/>
        <v>0.5</v>
      </c>
      <c r="FA718" s="294"/>
      <c r="FB718" s="294"/>
      <c r="FC718" s="294"/>
      <c r="FD718" s="300"/>
      <c r="FE718" s="300"/>
      <c r="FF718" s="300"/>
      <c r="FG718" s="300"/>
      <c r="FH718" s="300"/>
      <c r="FI718" s="300"/>
      <c r="FJ718" s="300"/>
      <c r="FK718" s="294">
        <f>F718</f>
        <v>30</v>
      </c>
      <c r="FL718" s="294"/>
      <c r="FM718" s="294"/>
      <c r="FN718" s="294"/>
      <c r="FO718" s="294"/>
      <c r="FP718" s="20">
        <f t="shared" si="5697"/>
        <v>0</v>
      </c>
      <c r="FQ718" s="20">
        <f t="shared" si="6037"/>
        <v>6</v>
      </c>
      <c r="FR718" s="20">
        <f t="shared" si="6038"/>
        <v>4</v>
      </c>
      <c r="FS718" s="20">
        <f t="shared" si="6039"/>
        <v>0</v>
      </c>
      <c r="FT718" s="20">
        <f t="shared" si="6040"/>
        <v>0</v>
      </c>
      <c r="FU718" s="20">
        <f t="shared" si="6041"/>
        <v>0</v>
      </c>
      <c r="FV718" s="20">
        <f t="shared" si="6042"/>
        <v>0</v>
      </c>
      <c r="FW718" s="294"/>
    </row>
    <row r="719" spans="1:179" s="316" customFormat="1" ht="24" customHeight="1">
      <c r="A719" s="302"/>
      <c r="B719" s="41" t="s">
        <v>584</v>
      </c>
      <c r="C719" s="41" t="str">
        <f t="shared" si="6269"/>
        <v>2B</v>
      </c>
      <c r="D719" s="41"/>
      <c r="E719" s="41"/>
      <c r="F719" s="41"/>
      <c r="G719" s="41"/>
      <c r="H719" s="42"/>
      <c r="I719" s="42"/>
      <c r="J719" s="303"/>
      <c r="K719" s="303"/>
      <c r="L719" s="303"/>
      <c r="M719" s="303"/>
      <c r="N719" s="42"/>
      <c r="O719" s="42"/>
      <c r="P719" s="304"/>
      <c r="Q719" s="305"/>
      <c r="R719" s="304"/>
      <c r="S719" s="303"/>
      <c r="T719" s="303"/>
      <c r="U719" s="303"/>
      <c r="V719" s="303"/>
      <c r="W719" s="303"/>
      <c r="X719" s="303"/>
      <c r="Y719" s="303"/>
      <c r="Z719" s="303"/>
      <c r="AA719" s="303"/>
      <c r="AB719" s="303"/>
      <c r="AC719" s="304">
        <f t="shared" si="6270"/>
        <v>0</v>
      </c>
      <c r="AD719" s="304">
        <f t="shared" si="6271"/>
        <v>0</v>
      </c>
      <c r="AE719" s="304">
        <f t="shared" si="6272"/>
        <v>0</v>
      </c>
      <c r="AF719" s="304">
        <f t="shared" si="6273"/>
        <v>0</v>
      </c>
      <c r="AG719" s="304">
        <f t="shared" si="6274"/>
        <v>0</v>
      </c>
      <c r="AH719" s="304">
        <f t="shared" si="6275"/>
        <v>0</v>
      </c>
      <c r="AI719" s="304">
        <f t="shared" si="6276"/>
        <v>0</v>
      </c>
      <c r="AJ719" s="304">
        <f t="shared" si="6277"/>
        <v>0</v>
      </c>
      <c r="AK719" s="304">
        <f t="shared" si="6278"/>
        <v>0</v>
      </c>
      <c r="AL719" s="304">
        <f t="shared" si="6279"/>
        <v>0</v>
      </c>
      <c r="AM719" s="304">
        <f t="shared" si="6280"/>
        <v>0</v>
      </c>
      <c r="AN719" s="304">
        <f t="shared" si="6281"/>
        <v>0</v>
      </c>
      <c r="AO719" s="303"/>
      <c r="AP719" s="303"/>
      <c r="AQ719" s="303"/>
      <c r="AR719" s="303"/>
      <c r="AS719" s="298">
        <f t="shared" si="5895"/>
        <v>0</v>
      </c>
      <c r="AT719" s="298">
        <f t="shared" si="5896"/>
        <v>0</v>
      </c>
      <c r="AU719" s="306">
        <f t="shared" si="6019"/>
        <v>0</v>
      </c>
      <c r="AV719" s="306">
        <f t="shared" si="6020"/>
        <v>0</v>
      </c>
      <c r="AW719" s="303"/>
      <c r="AX719" s="333"/>
      <c r="AY719" s="333"/>
      <c r="AZ719" s="333"/>
      <c r="BA719" s="333"/>
      <c r="BB719" s="333"/>
      <c r="BC719" s="333"/>
      <c r="BD719" s="303"/>
      <c r="BE719" s="303"/>
      <c r="BF719" s="303"/>
      <c r="BG719" s="303"/>
      <c r="BH719" s="303"/>
      <c r="BI719" s="303"/>
      <c r="BJ719" s="303"/>
      <c r="BK719" s="303"/>
      <c r="BL719" s="303"/>
      <c r="BM719" s="303"/>
      <c r="BN719" s="307"/>
      <c r="BO719" s="44">
        <v>1</v>
      </c>
      <c r="BP719" s="304"/>
      <c r="BQ719" s="303"/>
      <c r="BR719" s="17">
        <v>1</v>
      </c>
      <c r="BS719" s="1">
        <f t="shared" si="5664"/>
        <v>0</v>
      </c>
      <c r="BT719" s="308">
        <f t="shared" si="6282"/>
        <v>0</v>
      </c>
      <c r="BU719" s="44">
        <v>8</v>
      </c>
      <c r="BV719" s="303"/>
      <c r="BW719" s="303"/>
      <c r="BX719" s="303"/>
      <c r="BY719" s="303"/>
      <c r="BZ719" s="303"/>
      <c r="CA719" s="303"/>
      <c r="CB719" s="303"/>
      <c r="CC719" s="303"/>
      <c r="CD719" s="309"/>
      <c r="CE719" s="309"/>
      <c r="CF719" s="309"/>
      <c r="CG719" s="303"/>
      <c r="CH719" s="304"/>
      <c r="CI719" s="304"/>
      <c r="CJ719" s="304"/>
      <c r="CK719" s="384"/>
      <c r="CL719" s="384"/>
      <c r="CM719" s="384"/>
      <c r="CN719" s="304">
        <f t="shared" si="6022"/>
        <v>0</v>
      </c>
      <c r="CO719" s="304">
        <f t="shared" si="6023"/>
        <v>0</v>
      </c>
      <c r="CP719" s="310">
        <f t="shared" si="6024"/>
        <v>0</v>
      </c>
      <c r="CQ719" s="352"/>
      <c r="CR719" s="311">
        <f t="shared" si="6283"/>
        <v>0</v>
      </c>
      <c r="CS719" s="303"/>
      <c r="CT719" s="303"/>
      <c r="CU719" s="304"/>
      <c r="CV719" s="304"/>
      <c r="CW719" s="304"/>
      <c r="CX719" s="304"/>
      <c r="CY719" s="304"/>
      <c r="CZ719" s="303"/>
      <c r="DA719" s="308">
        <f t="shared" si="6284"/>
        <v>0</v>
      </c>
      <c r="DB719" s="359">
        <f t="shared" si="5671"/>
        <v>0</v>
      </c>
      <c r="DC719" s="359">
        <f t="shared" si="5672"/>
        <v>0</v>
      </c>
      <c r="DD719" s="303"/>
      <c r="DE719" s="303"/>
      <c r="DF719" s="303"/>
      <c r="DG719" s="303"/>
      <c r="DH719" s="303"/>
      <c r="DI719" s="303"/>
      <c r="DJ719" s="303"/>
      <c r="DK719" s="303"/>
      <c r="DL719" s="303"/>
      <c r="DM719" s="303"/>
      <c r="DN719" s="303"/>
      <c r="DO719" s="304"/>
      <c r="DP719" s="304"/>
      <c r="DQ719" s="308">
        <f t="shared" si="6185"/>
        <v>0</v>
      </c>
      <c r="DR719" s="308">
        <f t="shared" si="6026"/>
        <v>0</v>
      </c>
      <c r="DS719" s="308">
        <f t="shared" si="6027"/>
        <v>0</v>
      </c>
      <c r="DT719" s="308">
        <f t="shared" si="6028"/>
        <v>0</v>
      </c>
      <c r="DU719" s="308">
        <f t="shared" si="6029"/>
        <v>0</v>
      </c>
      <c r="DV719" s="308">
        <f t="shared" si="6030"/>
        <v>0</v>
      </c>
      <c r="DW719" s="304"/>
      <c r="DX719" s="304"/>
      <c r="DY719" s="310">
        <f t="shared" si="6031"/>
        <v>0</v>
      </c>
      <c r="DZ719" s="310">
        <f t="shared" si="6032"/>
        <v>0</v>
      </c>
      <c r="EA719" s="310">
        <f t="shared" si="6033"/>
        <v>0</v>
      </c>
      <c r="EB719" s="310">
        <f t="shared" si="6034"/>
        <v>0</v>
      </c>
      <c r="EC719" s="312">
        <f t="shared" si="6186"/>
        <v>0</v>
      </c>
      <c r="ED719" s="313">
        <f t="shared" si="6285"/>
        <v>0</v>
      </c>
      <c r="EE719" s="313">
        <f t="shared" si="6188"/>
        <v>0</v>
      </c>
      <c r="EF719" s="304">
        <f t="shared" si="6189"/>
        <v>0</v>
      </c>
      <c r="EG719" s="312">
        <f>+IF(AND(CT719+EC719=0,SUM(AO719:AR719)&gt;0,SUM(DK719:DN719)&gt;0),(CU719+CV719+CW719+CX719)*2+CY719*5,(EC719+CT719-FO719)*5)+IF(AND(EC719+DQ719+CT719=0,SUM(AO719:AR719)&gt;0),SUM(CU719:CX719)*2+CY719*5,0)</f>
        <v>0</v>
      </c>
      <c r="EH719" s="344"/>
      <c r="EI719" s="303"/>
      <c r="EJ719" s="303"/>
      <c r="EK719" s="303"/>
      <c r="EL719" s="314"/>
      <c r="EM719" s="314"/>
      <c r="EN719" s="314"/>
      <c r="EO719" s="368"/>
      <c r="EP719" s="368"/>
      <c r="EQ719" s="375"/>
      <c r="ER719" s="375"/>
      <c r="ES719" s="375"/>
      <c r="ET719" s="375"/>
      <c r="EU719" s="18">
        <f t="shared" si="6036"/>
        <v>0</v>
      </c>
      <c r="EV719" s="18">
        <f t="shared" si="5689"/>
        <v>0</v>
      </c>
      <c r="EW719" s="344"/>
      <c r="EX719" s="344"/>
      <c r="EY719" s="344"/>
      <c r="EZ719" s="365">
        <f t="shared" si="5696"/>
        <v>0</v>
      </c>
      <c r="FA719" s="303"/>
      <c r="FB719" s="303"/>
      <c r="FC719" s="303"/>
      <c r="FD719" s="315"/>
      <c r="FE719" s="315"/>
      <c r="FF719" s="315"/>
      <c r="FG719" s="337"/>
      <c r="FH719" s="315"/>
      <c r="FI719" s="315"/>
      <c r="FJ719" s="315"/>
      <c r="FK719" s="303"/>
      <c r="FL719" s="303"/>
      <c r="FM719" s="303"/>
      <c r="FN719" s="303"/>
      <c r="FO719" s="333"/>
      <c r="FP719" s="20">
        <f t="shared" si="5697"/>
        <v>0</v>
      </c>
      <c r="FQ719" s="310">
        <f t="shared" si="6037"/>
        <v>0</v>
      </c>
      <c r="FR719" s="310">
        <f t="shared" si="6038"/>
        <v>0</v>
      </c>
      <c r="FS719" s="310">
        <f t="shared" si="6039"/>
        <v>0</v>
      </c>
      <c r="FT719" s="310">
        <f t="shared" si="6040"/>
        <v>0</v>
      </c>
      <c r="FU719" s="310">
        <f t="shared" si="6041"/>
        <v>0</v>
      </c>
      <c r="FV719" s="310">
        <f t="shared" si="6042"/>
        <v>0</v>
      </c>
      <c r="FW719" s="303"/>
    </row>
    <row r="720" spans="1:179" s="301" customFormat="1" ht="27.75" customHeight="1">
      <c r="A720" s="295"/>
      <c r="B720" s="296" t="s">
        <v>596</v>
      </c>
      <c r="C720" s="296" t="str">
        <f t="shared" si="6269"/>
        <v>2B.1</v>
      </c>
      <c r="D720" s="48" t="s">
        <v>24</v>
      </c>
      <c r="E720" s="48" t="s">
        <v>53</v>
      </c>
      <c r="F720" s="296">
        <v>22</v>
      </c>
      <c r="G720" s="296">
        <v>24</v>
      </c>
      <c r="H720" s="297"/>
      <c r="I720" s="297"/>
      <c r="J720" s="294"/>
      <c r="K720" s="294"/>
      <c r="L720" s="294"/>
      <c r="M720" s="294"/>
      <c r="N720" s="297"/>
      <c r="O720" s="297"/>
      <c r="P720" s="1"/>
      <c r="Q720" s="16"/>
      <c r="R720" s="1"/>
      <c r="S720" s="294">
        <v>1</v>
      </c>
      <c r="T720" s="294"/>
      <c r="U720" s="294"/>
      <c r="V720" s="294"/>
      <c r="W720" s="294"/>
      <c r="X720" s="294"/>
      <c r="Y720" s="294"/>
      <c r="Z720" s="294"/>
      <c r="AA720" s="294"/>
      <c r="AB720" s="294"/>
      <c r="AC720" s="1">
        <f t="shared" si="6270"/>
        <v>1</v>
      </c>
      <c r="AD720" s="1">
        <f t="shared" si="6271"/>
        <v>0</v>
      </c>
      <c r="AE720" s="1">
        <f t="shared" si="6272"/>
        <v>0</v>
      </c>
      <c r="AF720" s="1">
        <f t="shared" si="6273"/>
        <v>0</v>
      </c>
      <c r="AG720" s="1">
        <f t="shared" si="6274"/>
        <v>0</v>
      </c>
      <c r="AH720" s="1">
        <f t="shared" si="6275"/>
        <v>0</v>
      </c>
      <c r="AI720" s="1">
        <f t="shared" si="6276"/>
        <v>0</v>
      </c>
      <c r="AJ720" s="1">
        <f t="shared" si="6277"/>
        <v>0</v>
      </c>
      <c r="AK720" s="1">
        <f t="shared" si="6278"/>
        <v>0</v>
      </c>
      <c r="AL720" s="1">
        <f t="shared" si="6279"/>
        <v>0</v>
      </c>
      <c r="AM720" s="1">
        <f t="shared" si="6280"/>
        <v>0</v>
      </c>
      <c r="AN720" s="1">
        <f t="shared" si="6281"/>
        <v>0</v>
      </c>
      <c r="AO720" s="294"/>
      <c r="AP720" s="294">
        <f>G720</f>
        <v>24</v>
      </c>
      <c r="AQ720" s="294"/>
      <c r="AR720" s="44"/>
      <c r="AS720" s="298">
        <f t="shared" si="5895"/>
        <v>0</v>
      </c>
      <c r="AT720" s="298">
        <f t="shared" si="5896"/>
        <v>1</v>
      </c>
      <c r="AU720" s="298">
        <f t="shared" si="6019"/>
        <v>0</v>
      </c>
      <c r="AV720" s="298">
        <f t="shared" si="6020"/>
        <v>0</v>
      </c>
      <c r="AW720" s="294"/>
      <c r="AX720" s="294"/>
      <c r="AY720" s="294"/>
      <c r="AZ720" s="294"/>
      <c r="BA720" s="294"/>
      <c r="BB720" s="294"/>
      <c r="BC720" s="294"/>
      <c r="BD720" s="294"/>
      <c r="BE720" s="294"/>
      <c r="BF720" s="294"/>
      <c r="BG720" s="294"/>
      <c r="BH720" s="294"/>
      <c r="BI720" s="294">
        <v>1</v>
      </c>
      <c r="BJ720" s="294"/>
      <c r="BK720" s="294"/>
      <c r="BL720" s="294"/>
      <c r="BM720" s="294"/>
      <c r="BN720" s="294"/>
      <c r="BO720" s="294"/>
      <c r="BP720" s="1"/>
      <c r="BQ720" s="294"/>
      <c r="BR720" s="17">
        <v>2</v>
      </c>
      <c r="BS720" s="1">
        <f t="shared" si="5664"/>
        <v>0</v>
      </c>
      <c r="BT720" s="17">
        <f t="shared" si="6282"/>
        <v>0</v>
      </c>
      <c r="BU720" s="294"/>
      <c r="BV720" s="294">
        <v>1</v>
      </c>
      <c r="BW720" s="294"/>
      <c r="BX720" s="294"/>
      <c r="BY720" s="294"/>
      <c r="BZ720" s="294"/>
      <c r="CA720" s="294"/>
      <c r="CB720" s="294"/>
      <c r="CC720" s="294"/>
      <c r="CD720" s="1">
        <v>1</v>
      </c>
      <c r="CE720" s="1"/>
      <c r="CF720" s="1"/>
      <c r="CG720" s="294"/>
      <c r="CH720" s="1"/>
      <c r="CI720" s="1"/>
      <c r="CJ720" s="1"/>
      <c r="CK720" s="383"/>
      <c r="CL720" s="383"/>
      <c r="CM720" s="383"/>
      <c r="CN720" s="1">
        <f t="shared" si="6022"/>
        <v>0</v>
      </c>
      <c r="CO720" s="1">
        <f t="shared" si="6023"/>
        <v>0</v>
      </c>
      <c r="CP720" s="20">
        <f t="shared" si="6024"/>
        <v>0.5</v>
      </c>
      <c r="CQ720" s="351"/>
      <c r="CR720" s="299">
        <f t="shared" si="6283"/>
        <v>1</v>
      </c>
      <c r="CS720" s="294"/>
      <c r="CT720" s="294"/>
      <c r="CU720" s="1"/>
      <c r="CV720" s="1">
        <v>1</v>
      </c>
      <c r="CW720" s="1">
        <v>1</v>
      </c>
      <c r="CX720" s="1"/>
      <c r="CY720" s="1"/>
      <c r="CZ720" s="294">
        <v>6</v>
      </c>
      <c r="DA720" s="17">
        <f t="shared" si="6284"/>
        <v>0</v>
      </c>
      <c r="DB720" s="359">
        <f t="shared" si="5671"/>
        <v>6</v>
      </c>
      <c r="DC720" s="359">
        <f t="shared" si="5672"/>
        <v>2</v>
      </c>
      <c r="DD720" s="294"/>
      <c r="DE720" s="294">
        <v>7</v>
      </c>
      <c r="DF720" s="294"/>
      <c r="DG720" s="294"/>
      <c r="DH720" s="294"/>
      <c r="DI720" s="294"/>
      <c r="DJ720" s="294"/>
      <c r="DK720" s="294"/>
      <c r="DL720" s="294"/>
      <c r="DM720" s="294"/>
      <c r="DN720" s="294"/>
      <c r="DO720" s="1"/>
      <c r="DP720" s="1"/>
      <c r="DQ720" s="17">
        <f t="shared" si="6185"/>
        <v>0</v>
      </c>
      <c r="DR720" s="17">
        <f t="shared" si="6026"/>
        <v>0</v>
      </c>
      <c r="DS720" s="17">
        <f t="shared" si="6027"/>
        <v>1</v>
      </c>
      <c r="DT720" s="17">
        <f t="shared" si="6028"/>
        <v>1</v>
      </c>
      <c r="DU720" s="17">
        <f t="shared" si="6029"/>
        <v>0</v>
      </c>
      <c r="DV720" s="17">
        <f t="shared" si="6030"/>
        <v>0</v>
      </c>
      <c r="DW720" s="1"/>
      <c r="DX720" s="1"/>
      <c r="DY720" s="20">
        <f t="shared" si="6031"/>
        <v>0</v>
      </c>
      <c r="DZ720" s="20">
        <f t="shared" si="6032"/>
        <v>0</v>
      </c>
      <c r="EA720" s="20">
        <f t="shared" si="6033"/>
        <v>0</v>
      </c>
      <c r="EB720" s="20">
        <f t="shared" si="6034"/>
        <v>0</v>
      </c>
      <c r="EC720" s="18">
        <f t="shared" si="6186"/>
        <v>1</v>
      </c>
      <c r="ED720" s="19">
        <f t="shared" si="6285"/>
        <v>3</v>
      </c>
      <c r="EE720" s="19">
        <f t="shared" si="6188"/>
        <v>0</v>
      </c>
      <c r="EF720" s="1">
        <f t="shared" si="6189"/>
        <v>0</v>
      </c>
      <c r="EG720" s="18">
        <f>+IF(AND(CT720+EC720=0,SUM(AO720:AR720)&gt;0,SUM(DK720:DN720)&gt;0),(CU720+CV720+CW720+CX720)*2+CY720*5,(EC720+CT720-FO720)*5)+IF(AND(EC720+DQ720+CT720=0,SUM(AO720:AR720)&gt;0),SUM(CU720:CX720)*2+CY720*5,0)</f>
        <v>5</v>
      </c>
      <c r="EH720" s="341"/>
      <c r="EI720" s="294">
        <v>4.5</v>
      </c>
      <c r="EJ720" s="294">
        <v>4.5</v>
      </c>
      <c r="EK720" s="294"/>
      <c r="EL720" s="19">
        <v>1</v>
      </c>
      <c r="EM720" s="19"/>
      <c r="EN720" s="19"/>
      <c r="EO720" s="366"/>
      <c r="EP720" s="366"/>
      <c r="EQ720" s="374"/>
      <c r="ER720" s="374"/>
      <c r="ES720" s="374"/>
      <c r="ET720" s="374"/>
      <c r="EU720" s="18">
        <f t="shared" si="6036"/>
        <v>8</v>
      </c>
      <c r="EV720" s="18">
        <f t="shared" si="5689"/>
        <v>6</v>
      </c>
      <c r="EW720" s="341">
        <v>1</v>
      </c>
      <c r="EX720" s="341"/>
      <c r="EY720" s="341">
        <v>2</v>
      </c>
      <c r="EZ720" s="365">
        <f t="shared" si="5696"/>
        <v>0</v>
      </c>
      <c r="FA720" s="294">
        <v>1</v>
      </c>
      <c r="FB720" s="294"/>
      <c r="FC720" s="294"/>
      <c r="FD720" s="300"/>
      <c r="FE720" s="300"/>
      <c r="FF720" s="300"/>
      <c r="FG720" s="300"/>
      <c r="FH720" s="300"/>
      <c r="FI720" s="300"/>
      <c r="FJ720" s="300">
        <f>F720</f>
        <v>22</v>
      </c>
      <c r="FK720" s="294"/>
      <c r="FL720" s="294"/>
      <c r="FM720" s="294"/>
      <c r="FN720" s="294"/>
      <c r="FO720" s="294"/>
      <c r="FP720" s="20">
        <f t="shared" si="5697"/>
        <v>0</v>
      </c>
      <c r="FQ720" s="20">
        <f t="shared" si="6037"/>
        <v>7</v>
      </c>
      <c r="FR720" s="20">
        <f t="shared" si="6038"/>
        <v>0</v>
      </c>
      <c r="FS720" s="20">
        <f t="shared" si="6039"/>
        <v>0</v>
      </c>
      <c r="FT720" s="20">
        <f t="shared" si="6040"/>
        <v>0</v>
      </c>
      <c r="FU720" s="20">
        <f t="shared" si="6041"/>
        <v>0</v>
      </c>
      <c r="FV720" s="20">
        <f t="shared" si="6042"/>
        <v>0</v>
      </c>
      <c r="FW720" s="294"/>
    </row>
    <row r="721" spans="1:179" s="301" customFormat="1" ht="27.75" customHeight="1">
      <c r="A721" s="295"/>
      <c r="B721" s="296" t="s">
        <v>597</v>
      </c>
      <c r="C721" s="296" t="str">
        <f t="shared" si="6269"/>
        <v>2B.2</v>
      </c>
      <c r="D721" s="48" t="s">
        <v>24</v>
      </c>
      <c r="E721" s="48" t="s">
        <v>53</v>
      </c>
      <c r="F721" s="296">
        <v>25</v>
      </c>
      <c r="G721" s="296">
        <v>25</v>
      </c>
      <c r="H721" s="297"/>
      <c r="I721" s="297"/>
      <c r="J721" s="294"/>
      <c r="K721" s="294"/>
      <c r="L721" s="294"/>
      <c r="M721" s="294"/>
      <c r="N721" s="297"/>
      <c r="O721" s="297"/>
      <c r="P721" s="1"/>
      <c r="Q721" s="16"/>
      <c r="R721" s="1"/>
      <c r="S721" s="294"/>
      <c r="T721" s="294">
        <v>1</v>
      </c>
      <c r="U721" s="294"/>
      <c r="V721" s="294"/>
      <c r="W721" s="294"/>
      <c r="X721" s="294"/>
      <c r="Y721" s="294"/>
      <c r="Z721" s="294"/>
      <c r="AA721" s="294"/>
      <c r="AB721" s="294"/>
      <c r="AC721" s="1">
        <f t="shared" ref="AC721:AC723" si="6287">+IF(S721=1,1,0)+IF(T721=1,1,0)</f>
        <v>1</v>
      </c>
      <c r="AD721" s="1">
        <f t="shared" ref="AD721:AD723" si="6288">+IF(U721=1,1,0)+IF(V721=1,1,0)</f>
        <v>0</v>
      </c>
      <c r="AE721" s="1">
        <f t="shared" ref="AE721:AE723" si="6289">+IF(W721=1,1,0)+IF(X721=1,1,0)</f>
        <v>0</v>
      </c>
      <c r="AF721" s="1">
        <f t="shared" ref="AF721:AF723" si="6290">+IF(Y721=1,1,0)+IF(Z721=1,1,0)</f>
        <v>0</v>
      </c>
      <c r="AG721" s="1">
        <f t="shared" ref="AG721:AG723" si="6291">+IF(AA721=1,1,0)</f>
        <v>0</v>
      </c>
      <c r="AH721" s="1">
        <f t="shared" ref="AH721:AH723" si="6292">+IF(AB721=1,1,0)</f>
        <v>0</v>
      </c>
      <c r="AI721" s="1">
        <f t="shared" ref="AI721:AI723" si="6293">+IF(S721=2,1,0)+IF(T721=2,1,0)</f>
        <v>0</v>
      </c>
      <c r="AJ721" s="1">
        <f t="shared" ref="AJ721:AJ723" si="6294">+IF(U721=2,1,0)+IF(V721=2,1,0)</f>
        <v>0</v>
      </c>
      <c r="AK721" s="1">
        <f t="shared" ref="AK721:AK723" si="6295">+IF(X721=2,1,0)+IF(W721=2,1,0)</f>
        <v>0</v>
      </c>
      <c r="AL721" s="1">
        <f t="shared" ref="AL721:AL723" si="6296">+IF(Y721=2,1,0)+IF(Z721=2,1,0)</f>
        <v>0</v>
      </c>
      <c r="AM721" s="1">
        <f t="shared" ref="AM721:AM723" si="6297">+IF(AA721=2,1,0)</f>
        <v>0</v>
      </c>
      <c r="AN721" s="1">
        <f t="shared" ref="AN721:AN723" si="6298">+IF(AB721=2,1,0)</f>
        <v>0</v>
      </c>
      <c r="AO721" s="294"/>
      <c r="AP721" s="294">
        <f>G721</f>
        <v>25</v>
      </c>
      <c r="AQ721" s="294"/>
      <c r="AR721" s="44"/>
      <c r="AS721" s="298">
        <f t="shared" si="5895"/>
        <v>0</v>
      </c>
      <c r="AT721" s="298">
        <f t="shared" si="5896"/>
        <v>1</v>
      </c>
      <c r="AU721" s="298">
        <f t="shared" si="6019"/>
        <v>0</v>
      </c>
      <c r="AV721" s="298">
        <f t="shared" si="6020"/>
        <v>0</v>
      </c>
      <c r="AW721" s="294"/>
      <c r="AX721" s="294"/>
      <c r="AY721" s="294">
        <v>1</v>
      </c>
      <c r="AZ721" s="294"/>
      <c r="BA721" s="294"/>
      <c r="BB721" s="294"/>
      <c r="BC721" s="294"/>
      <c r="BD721" s="294"/>
      <c r="BE721" s="294"/>
      <c r="BF721" s="294"/>
      <c r="BG721" s="294"/>
      <c r="BH721" s="294"/>
      <c r="BI721" s="294"/>
      <c r="BJ721" s="294"/>
      <c r="BK721" s="294"/>
      <c r="BL721" s="294"/>
      <c r="BM721" s="294"/>
      <c r="BN721" s="294"/>
      <c r="BO721" s="294"/>
      <c r="BP721" s="1"/>
      <c r="BQ721" s="294"/>
      <c r="BR721" s="17">
        <v>1</v>
      </c>
      <c r="BS721" s="1">
        <f t="shared" si="5664"/>
        <v>0</v>
      </c>
      <c r="BT721" s="17">
        <f t="shared" ref="BT721:BT723" si="6299">+BS721*2</f>
        <v>0</v>
      </c>
      <c r="BU721" s="294"/>
      <c r="BV721" s="294">
        <v>1</v>
      </c>
      <c r="BW721" s="294"/>
      <c r="BX721" s="294"/>
      <c r="BY721" s="294"/>
      <c r="BZ721" s="294"/>
      <c r="CA721" s="294"/>
      <c r="CB721" s="294"/>
      <c r="CC721" s="294"/>
      <c r="CD721" s="1">
        <v>1</v>
      </c>
      <c r="CE721" s="1"/>
      <c r="CF721" s="1"/>
      <c r="CG721" s="294"/>
      <c r="CH721" s="1"/>
      <c r="CI721" s="1"/>
      <c r="CJ721" s="1"/>
      <c r="CK721" s="383"/>
      <c r="CL721" s="383"/>
      <c r="CM721" s="383"/>
      <c r="CN721" s="1">
        <f t="shared" si="6022"/>
        <v>0</v>
      </c>
      <c r="CO721" s="1">
        <f t="shared" si="6023"/>
        <v>0</v>
      </c>
      <c r="CP721" s="20">
        <f t="shared" si="6024"/>
        <v>0.5</v>
      </c>
      <c r="CQ721" s="351"/>
      <c r="CR721" s="299">
        <f t="shared" si="6283"/>
        <v>1</v>
      </c>
      <c r="CS721" s="294">
        <v>1</v>
      </c>
      <c r="CT721" s="294">
        <v>1</v>
      </c>
      <c r="CU721" s="1"/>
      <c r="CV721" s="1"/>
      <c r="CW721" s="1">
        <v>3</v>
      </c>
      <c r="CX721" s="1"/>
      <c r="CY721" s="1">
        <v>1</v>
      </c>
      <c r="CZ721" s="294">
        <v>12</v>
      </c>
      <c r="DA721" s="17">
        <f t="shared" ref="DA721:DA723" si="6300">+CY721</f>
        <v>1</v>
      </c>
      <c r="DB721" s="359">
        <f t="shared" si="5671"/>
        <v>13</v>
      </c>
      <c r="DC721" s="359">
        <f t="shared" si="5672"/>
        <v>4</v>
      </c>
      <c r="DD721" s="294"/>
      <c r="DE721" s="294">
        <f>3*4</f>
        <v>12</v>
      </c>
      <c r="DF721" s="294"/>
      <c r="DG721" s="294"/>
      <c r="DH721" s="294"/>
      <c r="DI721" s="294">
        <v>4</v>
      </c>
      <c r="DJ721" s="294"/>
      <c r="DK721" s="294"/>
      <c r="DL721" s="294"/>
      <c r="DM721" s="294"/>
      <c r="DN721" s="294"/>
      <c r="DO721" s="1"/>
      <c r="DP721" s="1"/>
      <c r="DQ721" s="17">
        <f t="shared" si="6185"/>
        <v>1</v>
      </c>
      <c r="DR721" s="17">
        <f t="shared" si="6026"/>
        <v>0</v>
      </c>
      <c r="DS721" s="17">
        <f t="shared" si="6027"/>
        <v>0</v>
      </c>
      <c r="DT721" s="17">
        <f t="shared" si="6028"/>
        <v>3</v>
      </c>
      <c r="DU721" s="17">
        <f t="shared" si="6029"/>
        <v>0</v>
      </c>
      <c r="DV721" s="17">
        <f t="shared" si="6030"/>
        <v>1</v>
      </c>
      <c r="DW721" s="1">
        <f>CS721</f>
        <v>1</v>
      </c>
      <c r="DX721" s="1"/>
      <c r="DY721" s="20">
        <f t="shared" si="6031"/>
        <v>0</v>
      </c>
      <c r="DZ721" s="20">
        <f t="shared" si="6032"/>
        <v>0</v>
      </c>
      <c r="EA721" s="20">
        <f t="shared" si="6033"/>
        <v>4</v>
      </c>
      <c r="EB721" s="20">
        <f t="shared" si="6034"/>
        <v>0</v>
      </c>
      <c r="EC721" s="18">
        <f t="shared" si="6186"/>
        <v>0</v>
      </c>
      <c r="ED721" s="19">
        <f t="shared" ref="ED721:ED723" si="6301">+IF(EC721&lt;&gt;0,EC721*3,0)</f>
        <v>0</v>
      </c>
      <c r="EE721" s="19">
        <f t="shared" si="6188"/>
        <v>3</v>
      </c>
      <c r="EF721" s="1">
        <f t="shared" si="6189"/>
        <v>4</v>
      </c>
      <c r="EG721" s="18"/>
      <c r="EH721" s="341"/>
      <c r="EI721" s="294"/>
      <c r="EJ721" s="294">
        <f>3*4.5</f>
        <v>13.5</v>
      </c>
      <c r="EK721" s="294"/>
      <c r="EL721" s="19">
        <v>1</v>
      </c>
      <c r="EM721" s="19"/>
      <c r="EN721" s="19"/>
      <c r="EO721" s="366"/>
      <c r="EP721" s="366"/>
      <c r="EQ721" s="374"/>
      <c r="ER721" s="374"/>
      <c r="ES721" s="374"/>
      <c r="ET721" s="374"/>
      <c r="EU721" s="18">
        <f t="shared" si="6036"/>
        <v>14</v>
      </c>
      <c r="EV721" s="18">
        <f t="shared" si="5689"/>
        <v>10</v>
      </c>
      <c r="EW721" s="341">
        <v>1</v>
      </c>
      <c r="EX721" s="341">
        <v>1</v>
      </c>
      <c r="EY721" s="341">
        <v>5</v>
      </c>
      <c r="EZ721" s="365">
        <f t="shared" si="5696"/>
        <v>0</v>
      </c>
      <c r="FA721" s="294">
        <v>1</v>
      </c>
      <c r="FB721" s="294"/>
      <c r="FC721" s="294"/>
      <c r="FD721" s="300"/>
      <c r="FE721" s="300"/>
      <c r="FF721" s="300"/>
      <c r="FG721" s="300"/>
      <c r="FH721" s="300"/>
      <c r="FI721" s="300"/>
      <c r="FJ721" s="300">
        <f>F721</f>
        <v>25</v>
      </c>
      <c r="FK721" s="294"/>
      <c r="FL721" s="294"/>
      <c r="FM721" s="294"/>
      <c r="FN721" s="294"/>
      <c r="FO721" s="294"/>
      <c r="FP721" s="20">
        <f t="shared" si="5697"/>
        <v>0</v>
      </c>
      <c r="FQ721" s="20">
        <f t="shared" si="6037"/>
        <v>12</v>
      </c>
      <c r="FR721" s="20">
        <f t="shared" si="6038"/>
        <v>0</v>
      </c>
      <c r="FS721" s="20">
        <f t="shared" si="6039"/>
        <v>0</v>
      </c>
      <c r="FT721" s="20">
        <f t="shared" si="6040"/>
        <v>0</v>
      </c>
      <c r="FU721" s="20">
        <f t="shared" si="6041"/>
        <v>0</v>
      </c>
      <c r="FV721" s="20">
        <f t="shared" si="6042"/>
        <v>0</v>
      </c>
      <c r="FW721" s="294"/>
    </row>
    <row r="722" spans="1:179" s="316" customFormat="1" ht="24" customHeight="1">
      <c r="A722" s="302"/>
      <c r="B722" s="41" t="s">
        <v>586</v>
      </c>
      <c r="C722" s="41" t="str">
        <f t="shared" si="6269"/>
        <v>4B</v>
      </c>
      <c r="D722" s="41"/>
      <c r="E722" s="41"/>
      <c r="F722" s="41"/>
      <c r="G722" s="41"/>
      <c r="H722" s="42"/>
      <c r="I722" s="42"/>
      <c r="J722" s="303"/>
      <c r="K722" s="303"/>
      <c r="L722" s="303"/>
      <c r="M722" s="303"/>
      <c r="N722" s="42"/>
      <c r="O722" s="42"/>
      <c r="P722" s="304"/>
      <c r="Q722" s="305"/>
      <c r="R722" s="304"/>
      <c r="S722" s="303"/>
      <c r="T722" s="303"/>
      <c r="U722" s="303"/>
      <c r="V722" s="303"/>
      <c r="W722" s="303"/>
      <c r="X722" s="303"/>
      <c r="Y722" s="303"/>
      <c r="Z722" s="303"/>
      <c r="AA722" s="303"/>
      <c r="AB722" s="303"/>
      <c r="AC722" s="304">
        <f t="shared" si="6287"/>
        <v>0</v>
      </c>
      <c r="AD722" s="304">
        <f t="shared" si="6288"/>
        <v>0</v>
      </c>
      <c r="AE722" s="304">
        <f t="shared" si="6289"/>
        <v>0</v>
      </c>
      <c r="AF722" s="304">
        <f t="shared" si="6290"/>
        <v>0</v>
      </c>
      <c r="AG722" s="304">
        <f t="shared" si="6291"/>
        <v>0</v>
      </c>
      <c r="AH722" s="304">
        <f t="shared" si="6292"/>
        <v>0</v>
      </c>
      <c r="AI722" s="304">
        <f t="shared" si="6293"/>
        <v>0</v>
      </c>
      <c r="AJ722" s="304">
        <f t="shared" si="6294"/>
        <v>0</v>
      </c>
      <c r="AK722" s="304">
        <f t="shared" si="6295"/>
        <v>0</v>
      </c>
      <c r="AL722" s="304">
        <f t="shared" si="6296"/>
        <v>0</v>
      </c>
      <c r="AM722" s="304">
        <f t="shared" si="6297"/>
        <v>0</v>
      </c>
      <c r="AN722" s="304">
        <f t="shared" si="6298"/>
        <v>0</v>
      </c>
      <c r="AO722" s="303"/>
      <c r="AP722" s="303"/>
      <c r="AQ722" s="303"/>
      <c r="AR722" s="303"/>
      <c r="AS722" s="298">
        <f t="shared" si="5895"/>
        <v>0</v>
      </c>
      <c r="AT722" s="298">
        <f t="shared" si="5896"/>
        <v>0</v>
      </c>
      <c r="AU722" s="306">
        <f t="shared" ref="AU722:AU738" si="6302">IF(AND(AQ722&gt;0,OR(BR722&gt;=2,BR722=1)),1,0)</f>
        <v>0</v>
      </c>
      <c r="AV722" s="306">
        <f t="shared" ref="AV722:AV738" si="6303">IF(AND(AR722&gt;0,OR(BR722&gt;=2,BR722=1)),AR722/G722,0)</f>
        <v>0</v>
      </c>
      <c r="AW722" s="303"/>
      <c r="AX722" s="333"/>
      <c r="AY722" s="333"/>
      <c r="AZ722" s="333"/>
      <c r="BA722" s="333"/>
      <c r="BB722" s="333"/>
      <c r="BC722" s="333"/>
      <c r="BD722" s="303"/>
      <c r="BE722" s="303"/>
      <c r="BF722" s="303"/>
      <c r="BG722" s="303"/>
      <c r="BH722" s="303"/>
      <c r="BI722" s="303"/>
      <c r="BJ722" s="303"/>
      <c r="BK722" s="303"/>
      <c r="BL722" s="303"/>
      <c r="BM722" s="303"/>
      <c r="BN722" s="307"/>
      <c r="BO722" s="44">
        <v>1</v>
      </c>
      <c r="BP722" s="304"/>
      <c r="BQ722" s="303"/>
      <c r="BR722" s="17">
        <v>2</v>
      </c>
      <c r="BS722" s="1">
        <f t="shared" si="5664"/>
        <v>0</v>
      </c>
      <c r="BT722" s="308">
        <f t="shared" si="6299"/>
        <v>0</v>
      </c>
      <c r="BU722" s="44">
        <v>16</v>
      </c>
      <c r="BV722" s="303"/>
      <c r="BW722" s="303"/>
      <c r="BX722" s="303"/>
      <c r="BY722" s="303"/>
      <c r="BZ722" s="303"/>
      <c r="CA722" s="303"/>
      <c r="CB722" s="303"/>
      <c r="CC722" s="303"/>
      <c r="CD722" s="309"/>
      <c r="CE722" s="309"/>
      <c r="CF722" s="309"/>
      <c r="CG722" s="303"/>
      <c r="CH722" s="304"/>
      <c r="CI722" s="304"/>
      <c r="CJ722" s="304"/>
      <c r="CK722" s="384"/>
      <c r="CL722" s="384"/>
      <c r="CM722" s="384"/>
      <c r="CN722" s="304">
        <f t="shared" ref="CN722:CN738" si="6304">+SUM(BX722:CC722)*BW722</f>
        <v>0</v>
      </c>
      <c r="CO722" s="304">
        <f t="shared" ref="CO722:CO738" si="6305">+SUM(BX722:CC722)*BW722</f>
        <v>0</v>
      </c>
      <c r="CP722" s="310">
        <f t="shared" ref="CP722:CP738" si="6306">+SUM(BY722:CC722)*2.5+SUM(CD722:CG722)*0.5+SUM(CH722:CJ722)*2.5</f>
        <v>0</v>
      </c>
      <c r="CQ722" s="352"/>
      <c r="CR722" s="311">
        <f t="shared" si="6283"/>
        <v>0</v>
      </c>
      <c r="CS722" s="303"/>
      <c r="CT722" s="303"/>
      <c r="CU722" s="304"/>
      <c r="CV722" s="304"/>
      <c r="CW722" s="304"/>
      <c r="CX722" s="304"/>
      <c r="CY722" s="304"/>
      <c r="CZ722" s="303"/>
      <c r="DA722" s="308">
        <f t="shared" si="6300"/>
        <v>0</v>
      </c>
      <c r="DB722" s="359">
        <f t="shared" si="5671"/>
        <v>0</v>
      </c>
      <c r="DC722" s="359">
        <f t="shared" si="5672"/>
        <v>0</v>
      </c>
      <c r="DD722" s="303"/>
      <c r="DE722" s="303"/>
      <c r="DF722" s="303"/>
      <c r="DG722" s="303"/>
      <c r="DH722" s="303"/>
      <c r="DI722" s="303"/>
      <c r="DJ722" s="303"/>
      <c r="DK722" s="303"/>
      <c r="DL722" s="303"/>
      <c r="DM722" s="303"/>
      <c r="DN722" s="303"/>
      <c r="DO722" s="304"/>
      <c r="DP722" s="304"/>
      <c r="DQ722" s="308">
        <f t="shared" si="6185"/>
        <v>0</v>
      </c>
      <c r="DR722" s="308">
        <f t="shared" ref="DR722:DR738" si="6307">+IF(AND(SUM(S722:AA722)&gt;0,SUM(FA722:FF722)&gt;0),CU722,0)</f>
        <v>0</v>
      </c>
      <c r="DS722" s="308">
        <f t="shared" ref="DS722:DS738" si="6308">+IF(AND(SUM(S722:AA722)&gt;0,SUM(FA722:FF722)&gt;0),CV722,0)</f>
        <v>0</v>
      </c>
      <c r="DT722" s="308">
        <f t="shared" ref="DT722:DT738" si="6309">+IF(AND(SUM(S722:AA722)&gt;0,SUM(FA722:FF722)&gt;0),CW722,0)</f>
        <v>0</v>
      </c>
      <c r="DU722" s="308">
        <f t="shared" ref="DU722:DU738" si="6310">+IF(AND(SUM(S722:AA722)&gt;0,SUM(FA722:FF722)&gt;0),CX722,0)</f>
        <v>0</v>
      </c>
      <c r="DV722" s="308">
        <f t="shared" ref="DV722:DV738" si="6311">+IF(AND(SUM(S722:AA722)&gt;0,SUM(FA722:FF722)&gt;0),CY722,0)</f>
        <v>0</v>
      </c>
      <c r="DW722" s="304"/>
      <c r="DX722" s="304"/>
      <c r="DY722" s="310">
        <f t="shared" ref="DY722:DY738" si="6312">+IF(AND(SUM(S722:AB722)&gt;0,SUM(FA722:FF722)&gt;0,DG722&gt;=3),DG722,0)</f>
        <v>0</v>
      </c>
      <c r="DZ722" s="310">
        <f t="shared" ref="DZ722:DZ738" si="6313">+IF(AND(SUM(S722:AB722)&gt;0,SUM(FA722:FF722)&gt;0,DH722&gt;=3),DH722,0)</f>
        <v>0</v>
      </c>
      <c r="EA722" s="310">
        <f t="shared" ref="EA722:EA738" si="6314">+IF(AND(SUM(S722:AB722)&gt;0,SUM(FA722:FF722)&gt;0,DI722&gt;=3),DI722,0)</f>
        <v>0</v>
      </c>
      <c r="EB722" s="310">
        <f t="shared" ref="EB722:EB738" si="6315">+IF(AND(SUM(S722:AB722)&gt;0,SUM(FA722:FF722)&gt;0,DJ722&gt;=3),DJ722,0)</f>
        <v>0</v>
      </c>
      <c r="EC722" s="312">
        <f t="shared" si="6186"/>
        <v>0</v>
      </c>
      <c r="ED722" s="313">
        <f t="shared" si="6301"/>
        <v>0</v>
      </c>
      <c r="EE722" s="313">
        <f t="shared" si="6188"/>
        <v>0</v>
      </c>
      <c r="EF722" s="304">
        <f t="shared" si="6189"/>
        <v>0</v>
      </c>
      <c r="EG722" s="312">
        <f>+IF(AND(CT722+EC722=0,SUM(AO722:AR722)&gt;0,SUM(DK722:DN722)&gt;0),(CU722+CV722+CW722+CX722)*2+CY722*5,(EC722+CT722-FO722)*5)+IF(AND(EC722+DQ722+CT722=0,SUM(AO722:AR722)&gt;0),SUM(CU722:CX722)*2+CY722*5,0)</f>
        <v>0</v>
      </c>
      <c r="EH722" s="344"/>
      <c r="EI722" s="303"/>
      <c r="EJ722" s="303"/>
      <c r="EK722" s="303"/>
      <c r="EL722" s="314"/>
      <c r="EM722" s="314"/>
      <c r="EN722" s="314"/>
      <c r="EO722" s="368"/>
      <c r="EP722" s="368"/>
      <c r="EQ722" s="375"/>
      <c r="ER722" s="375"/>
      <c r="ES722" s="375"/>
      <c r="ET722" s="375"/>
      <c r="EU722" s="18">
        <f t="shared" ref="EU722:EU737" si="6316">IF(SUM(CU722:CX722)&gt;0,CZ722*1+2,0)</f>
        <v>0</v>
      </c>
      <c r="EV722" s="18">
        <f t="shared" si="5689"/>
        <v>0</v>
      </c>
      <c r="EW722" s="344"/>
      <c r="EX722" s="344"/>
      <c r="EY722" s="344"/>
      <c r="EZ722" s="365">
        <f t="shared" si="5696"/>
        <v>0</v>
      </c>
      <c r="FA722" s="303"/>
      <c r="FB722" s="303"/>
      <c r="FC722" s="303"/>
      <c r="FD722" s="315"/>
      <c r="FE722" s="315"/>
      <c r="FF722" s="315"/>
      <c r="FG722" s="337"/>
      <c r="FH722" s="315"/>
      <c r="FI722" s="315"/>
      <c r="FJ722" s="315"/>
      <c r="FK722" s="303"/>
      <c r="FL722" s="303"/>
      <c r="FM722" s="303"/>
      <c r="FN722" s="303"/>
      <c r="FO722" s="333"/>
      <c r="FP722" s="20">
        <f t="shared" si="5697"/>
        <v>0</v>
      </c>
      <c r="FQ722" s="310">
        <f t="shared" ref="FQ722:FQ738" si="6317">+DE722</f>
        <v>0</v>
      </c>
      <c r="FR722" s="310">
        <f t="shared" ref="FR722:FR738" si="6318">+DF722</f>
        <v>0</v>
      </c>
      <c r="FS722" s="310">
        <f t="shared" ref="FS722:FS738" si="6319">+IF(DG722&lt;3,DG722,0)</f>
        <v>0</v>
      </c>
      <c r="FT722" s="310">
        <f t="shared" ref="FT722:FT738" si="6320">+IF(DH722&lt;3,DH722,0)</f>
        <v>0</v>
      </c>
      <c r="FU722" s="310">
        <f t="shared" ref="FU722:FU738" si="6321">+IF(DI722&lt;3,DI722,0)</f>
        <v>0</v>
      </c>
      <c r="FV722" s="310">
        <f t="shared" ref="FV722:FV738" si="6322">+IF(DJ722&lt;3,DJ722,0)</f>
        <v>0</v>
      </c>
      <c r="FW722" s="303"/>
    </row>
    <row r="723" spans="1:179" s="301" customFormat="1" ht="27.75" customHeight="1">
      <c r="A723" s="295"/>
      <c r="B723" s="296" t="s">
        <v>702</v>
      </c>
      <c r="C723" s="296" t="str">
        <f t="shared" si="6269"/>
        <v>4B.1</v>
      </c>
      <c r="D723" s="48" t="s">
        <v>44</v>
      </c>
      <c r="E723" s="48" t="s">
        <v>44</v>
      </c>
      <c r="F723" s="296">
        <v>34</v>
      </c>
      <c r="G723" s="296">
        <f>F723</f>
        <v>34</v>
      </c>
      <c r="H723" s="297"/>
      <c r="I723" s="297"/>
      <c r="J723" s="294"/>
      <c r="K723" s="294"/>
      <c r="L723" s="294"/>
      <c r="M723" s="294"/>
      <c r="N723" s="297"/>
      <c r="O723" s="297"/>
      <c r="P723" s="1"/>
      <c r="Q723" s="16"/>
      <c r="R723" s="1"/>
      <c r="S723" s="294"/>
      <c r="T723" s="294"/>
      <c r="U723" s="294"/>
      <c r="V723" s="294"/>
      <c r="W723" s="294"/>
      <c r="X723" s="294"/>
      <c r="Y723" s="294"/>
      <c r="Z723" s="294"/>
      <c r="AA723" s="294"/>
      <c r="AB723" s="294"/>
      <c r="AC723" s="1">
        <f t="shared" si="6287"/>
        <v>0</v>
      </c>
      <c r="AD723" s="1">
        <f t="shared" si="6288"/>
        <v>0</v>
      </c>
      <c r="AE723" s="1">
        <f t="shared" si="6289"/>
        <v>0</v>
      </c>
      <c r="AF723" s="1">
        <f t="shared" si="6290"/>
        <v>0</v>
      </c>
      <c r="AG723" s="1">
        <f t="shared" si="6291"/>
        <v>0</v>
      </c>
      <c r="AH723" s="1">
        <f t="shared" si="6292"/>
        <v>0</v>
      </c>
      <c r="AI723" s="1">
        <f t="shared" si="6293"/>
        <v>0</v>
      </c>
      <c r="AJ723" s="1">
        <f t="shared" si="6294"/>
        <v>0</v>
      </c>
      <c r="AK723" s="1">
        <f t="shared" si="6295"/>
        <v>0</v>
      </c>
      <c r="AL723" s="1">
        <f t="shared" si="6296"/>
        <v>0</v>
      </c>
      <c r="AM723" s="1">
        <f t="shared" si="6297"/>
        <v>0</v>
      </c>
      <c r="AN723" s="1">
        <f t="shared" si="6298"/>
        <v>0</v>
      </c>
      <c r="AO723" s="294"/>
      <c r="AP723" s="294">
        <f>G723</f>
        <v>34</v>
      </c>
      <c r="AQ723" s="294"/>
      <c r="AR723" s="44"/>
      <c r="AS723" s="298">
        <f t="shared" si="5895"/>
        <v>0</v>
      </c>
      <c r="AT723" s="298">
        <f t="shared" si="5896"/>
        <v>1</v>
      </c>
      <c r="AU723" s="298">
        <f t="shared" si="6302"/>
        <v>0</v>
      </c>
      <c r="AV723" s="298">
        <f t="shared" si="6303"/>
        <v>0</v>
      </c>
      <c r="AW723" s="294"/>
      <c r="AX723" s="294"/>
      <c r="AY723" s="294"/>
      <c r="AZ723" s="294"/>
      <c r="BA723" s="294"/>
      <c r="BB723" s="294"/>
      <c r="BC723" s="294"/>
      <c r="BD723" s="294"/>
      <c r="BE723" s="294"/>
      <c r="BF723" s="294"/>
      <c r="BG723" s="294"/>
      <c r="BH723" s="294"/>
      <c r="BI723" s="294"/>
      <c r="BJ723" s="294"/>
      <c r="BK723" s="294"/>
      <c r="BL723" s="294"/>
      <c r="BM723" s="294"/>
      <c r="BN723" s="294"/>
      <c r="BO723" s="294">
        <v>1</v>
      </c>
      <c r="BP723" s="1"/>
      <c r="BQ723" s="294"/>
      <c r="BR723" s="17">
        <v>2</v>
      </c>
      <c r="BS723" s="1">
        <f t="shared" si="5664"/>
        <v>0</v>
      </c>
      <c r="BT723" s="17">
        <f t="shared" si="6299"/>
        <v>0</v>
      </c>
      <c r="BU723" s="294"/>
      <c r="BV723" s="294">
        <v>1</v>
      </c>
      <c r="BW723" s="294"/>
      <c r="BX723" s="294"/>
      <c r="BY723" s="294"/>
      <c r="BZ723" s="294"/>
      <c r="CA723" s="294"/>
      <c r="CB723" s="294"/>
      <c r="CC723" s="294"/>
      <c r="CD723" s="1"/>
      <c r="CE723" s="1"/>
      <c r="CF723" s="1"/>
      <c r="CG723" s="294"/>
      <c r="CH723" s="1"/>
      <c r="CI723" s="1">
        <v>1</v>
      </c>
      <c r="CJ723" s="1"/>
      <c r="CK723" s="383"/>
      <c r="CL723" s="383"/>
      <c r="CM723" s="383"/>
      <c r="CN723" s="1">
        <f t="shared" si="6304"/>
        <v>0</v>
      </c>
      <c r="CO723" s="1">
        <f t="shared" si="6305"/>
        <v>0</v>
      </c>
      <c r="CP723" s="20">
        <f t="shared" si="6306"/>
        <v>2.5</v>
      </c>
      <c r="CQ723" s="351"/>
      <c r="CR723" s="299">
        <f t="shared" si="6283"/>
        <v>0</v>
      </c>
      <c r="CS723" s="294"/>
      <c r="CT723" s="294"/>
      <c r="CU723" s="1"/>
      <c r="CV723" s="1"/>
      <c r="CW723" s="1">
        <v>1</v>
      </c>
      <c r="CX723" s="1"/>
      <c r="CY723" s="1"/>
      <c r="CZ723" s="294">
        <v>4</v>
      </c>
      <c r="DA723" s="17">
        <f t="shared" si="6300"/>
        <v>0</v>
      </c>
      <c r="DB723" s="359">
        <f t="shared" si="5671"/>
        <v>4</v>
      </c>
      <c r="DC723" s="359">
        <f t="shared" si="5672"/>
        <v>1</v>
      </c>
      <c r="DD723" s="294"/>
      <c r="DE723" s="294"/>
      <c r="DF723" s="294"/>
      <c r="DG723" s="294"/>
      <c r="DH723" s="294">
        <v>3</v>
      </c>
      <c r="DI723" s="294"/>
      <c r="DJ723" s="294"/>
      <c r="DK723" s="294"/>
      <c r="DL723" s="294"/>
      <c r="DM723" s="294"/>
      <c r="DN723" s="294"/>
      <c r="DO723" s="1"/>
      <c r="DP723" s="1"/>
      <c r="DQ723" s="17">
        <f t="shared" si="6185"/>
        <v>0</v>
      </c>
      <c r="DR723" s="17">
        <f t="shared" si="6307"/>
        <v>0</v>
      </c>
      <c r="DS723" s="17">
        <f t="shared" si="6308"/>
        <v>0</v>
      </c>
      <c r="DT723" s="17">
        <f t="shared" si="6309"/>
        <v>0</v>
      </c>
      <c r="DU723" s="17">
        <f t="shared" si="6310"/>
        <v>0</v>
      </c>
      <c r="DV723" s="17">
        <f t="shared" si="6311"/>
        <v>0</v>
      </c>
      <c r="DW723" s="1"/>
      <c r="DX723" s="1"/>
      <c r="DY723" s="20">
        <f t="shared" si="6312"/>
        <v>0</v>
      </c>
      <c r="DZ723" s="20">
        <f t="shared" si="6313"/>
        <v>0</v>
      </c>
      <c r="EA723" s="20">
        <f t="shared" si="6314"/>
        <v>0</v>
      </c>
      <c r="EB723" s="20">
        <f t="shared" si="6315"/>
        <v>0</v>
      </c>
      <c r="EC723" s="18">
        <f t="shared" si="6186"/>
        <v>0</v>
      </c>
      <c r="ED723" s="19">
        <f t="shared" si="6301"/>
        <v>0</v>
      </c>
      <c r="EE723" s="19">
        <f t="shared" si="6188"/>
        <v>0</v>
      </c>
      <c r="EF723" s="1">
        <f t="shared" si="6189"/>
        <v>0</v>
      </c>
      <c r="EG723" s="312">
        <f>+IF(AND(CT723+EC723=0,SUM(AO723:AR723)&gt;0,SUM(DK723:DN723)&gt;0),(CU723+CV723+CW723+CX723)*2+CY723*5,(EC723+CT723-FO723)*5)+IF(AND(EC723+DQ723+CT723=0,SUM(AO723:AR723)&gt;0),SUM(CU723:CX723)*2+CY723*5,0)</f>
        <v>2</v>
      </c>
      <c r="EH723" s="341"/>
      <c r="EI723" s="294"/>
      <c r="EJ723" s="294"/>
      <c r="EK723" s="294"/>
      <c r="EL723" s="19">
        <v>1</v>
      </c>
      <c r="EM723" s="19"/>
      <c r="EN723" s="19"/>
      <c r="EO723" s="366"/>
      <c r="EP723" s="366"/>
      <c r="EQ723" s="374"/>
      <c r="ER723" s="374"/>
      <c r="ES723" s="374"/>
      <c r="ET723" s="374"/>
      <c r="EU723" s="18">
        <f t="shared" si="6316"/>
        <v>6</v>
      </c>
      <c r="EV723" s="18">
        <f t="shared" si="5689"/>
        <v>2</v>
      </c>
      <c r="EW723" s="341"/>
      <c r="EX723" s="341">
        <v>2</v>
      </c>
      <c r="EY723" s="341">
        <v>2</v>
      </c>
      <c r="EZ723" s="365">
        <f t="shared" si="5696"/>
        <v>0</v>
      </c>
      <c r="FA723" s="294"/>
      <c r="FB723" s="294"/>
      <c r="FC723" s="294"/>
      <c r="FD723" s="300"/>
      <c r="FE723" s="300"/>
      <c r="FF723" s="300"/>
      <c r="FG723" s="300"/>
      <c r="FH723" s="300"/>
      <c r="FI723" s="300"/>
      <c r="FJ723" s="300">
        <f>F723</f>
        <v>34</v>
      </c>
      <c r="FK723" s="294"/>
      <c r="FL723" s="294"/>
      <c r="FM723" s="294"/>
      <c r="FN723" s="294"/>
      <c r="FO723" s="294"/>
      <c r="FP723" s="20">
        <f t="shared" ref="FP723:FP738" si="6323">+FO723*3</f>
        <v>0</v>
      </c>
      <c r="FQ723" s="20">
        <f t="shared" si="6317"/>
        <v>0</v>
      </c>
      <c r="FR723" s="20">
        <f t="shared" si="6318"/>
        <v>0</v>
      </c>
      <c r="FS723" s="20">
        <f t="shared" si="6319"/>
        <v>0</v>
      </c>
      <c r="FT723" s="20">
        <f t="shared" si="6320"/>
        <v>0</v>
      </c>
      <c r="FU723" s="20">
        <f t="shared" si="6321"/>
        <v>0</v>
      </c>
      <c r="FV723" s="20">
        <f t="shared" si="6322"/>
        <v>0</v>
      </c>
      <c r="FW723" s="294"/>
    </row>
    <row r="724" spans="1:179" s="301" customFormat="1" ht="27.75" customHeight="1">
      <c r="A724" s="295"/>
      <c r="B724" s="296" t="s">
        <v>703</v>
      </c>
      <c r="C724" s="296" t="str">
        <f t="shared" si="6269"/>
        <v>4B.2</v>
      </c>
      <c r="D724" s="48" t="s">
        <v>53</v>
      </c>
      <c r="E724" s="48" t="s">
        <v>53</v>
      </c>
      <c r="F724" s="296">
        <v>35</v>
      </c>
      <c r="G724" s="296">
        <f>F724</f>
        <v>35</v>
      </c>
      <c r="H724" s="297"/>
      <c r="I724" s="297"/>
      <c r="J724" s="294"/>
      <c r="K724" s="294"/>
      <c r="L724" s="294"/>
      <c r="M724" s="294"/>
      <c r="N724" s="297"/>
      <c r="O724" s="297"/>
      <c r="P724" s="1"/>
      <c r="Q724" s="16"/>
      <c r="R724" s="1"/>
      <c r="S724" s="294"/>
      <c r="T724" s="294"/>
      <c r="U724" s="294"/>
      <c r="V724" s="294"/>
      <c r="W724" s="294"/>
      <c r="X724" s="294"/>
      <c r="Y724" s="294"/>
      <c r="Z724" s="294"/>
      <c r="AA724" s="294"/>
      <c r="AB724" s="294"/>
      <c r="AC724" s="1">
        <f t="shared" ref="AC724" si="6324">+IF(S724=1,1,0)+IF(T724=1,1,0)</f>
        <v>0</v>
      </c>
      <c r="AD724" s="1">
        <f t="shared" ref="AD724" si="6325">+IF(U724=1,1,0)+IF(V724=1,1,0)</f>
        <v>0</v>
      </c>
      <c r="AE724" s="1">
        <f t="shared" ref="AE724" si="6326">+IF(W724=1,1,0)+IF(X724=1,1,0)</f>
        <v>0</v>
      </c>
      <c r="AF724" s="1">
        <f t="shared" ref="AF724" si="6327">+IF(Y724=1,1,0)+IF(Z724=1,1,0)</f>
        <v>0</v>
      </c>
      <c r="AG724" s="1">
        <f t="shared" ref="AG724" si="6328">+IF(AA724=1,1,0)</f>
        <v>0</v>
      </c>
      <c r="AH724" s="1">
        <f t="shared" ref="AH724" si="6329">+IF(AB724=1,1,0)</f>
        <v>0</v>
      </c>
      <c r="AI724" s="1">
        <f t="shared" ref="AI724" si="6330">+IF(S724=2,1,0)+IF(T724=2,1,0)</f>
        <v>0</v>
      </c>
      <c r="AJ724" s="1">
        <f t="shared" ref="AJ724" si="6331">+IF(U724=2,1,0)+IF(V724=2,1,0)</f>
        <v>0</v>
      </c>
      <c r="AK724" s="1">
        <f t="shared" ref="AK724" si="6332">+IF(X724=2,1,0)+IF(W724=2,1,0)</f>
        <v>0</v>
      </c>
      <c r="AL724" s="1">
        <f t="shared" ref="AL724" si="6333">+IF(Y724=2,1,0)+IF(Z724=2,1,0)</f>
        <v>0</v>
      </c>
      <c r="AM724" s="1">
        <f t="shared" ref="AM724" si="6334">+IF(AA724=2,1,0)</f>
        <v>0</v>
      </c>
      <c r="AN724" s="1">
        <f t="shared" ref="AN724" si="6335">+IF(AB724=2,1,0)</f>
        <v>0</v>
      </c>
      <c r="AO724" s="294"/>
      <c r="AP724" s="294">
        <f>G724</f>
        <v>35</v>
      </c>
      <c r="AQ724" s="294"/>
      <c r="AR724" s="44"/>
      <c r="AS724" s="298">
        <f t="shared" si="5895"/>
        <v>0</v>
      </c>
      <c r="AT724" s="298">
        <f t="shared" si="5896"/>
        <v>1</v>
      </c>
      <c r="AU724" s="298">
        <f t="shared" si="6302"/>
        <v>0</v>
      </c>
      <c r="AV724" s="298">
        <f t="shared" si="6303"/>
        <v>0</v>
      </c>
      <c r="AW724" s="294"/>
      <c r="AX724" s="294"/>
      <c r="AY724" s="294"/>
      <c r="AZ724" s="294">
        <v>1</v>
      </c>
      <c r="BA724" s="294"/>
      <c r="BB724" s="294"/>
      <c r="BC724" s="294"/>
      <c r="BD724" s="294"/>
      <c r="BE724" s="294"/>
      <c r="BF724" s="294"/>
      <c r="BG724" s="294"/>
      <c r="BH724" s="294"/>
      <c r="BI724" s="294"/>
      <c r="BJ724" s="294"/>
      <c r="BK724" s="294"/>
      <c r="BL724" s="294"/>
      <c r="BM724" s="294"/>
      <c r="BN724" s="294"/>
      <c r="BO724" s="294"/>
      <c r="BP724" s="1"/>
      <c r="BQ724" s="294"/>
      <c r="BR724" s="17">
        <v>1</v>
      </c>
      <c r="BS724" s="1">
        <f t="shared" ref="BS724:BS787" si="6336">IF(BP724=1, 2,IF(BP724=2,3,IF(BP724&gt;=3,4,0)))*2</f>
        <v>0</v>
      </c>
      <c r="BT724" s="17">
        <f t="shared" ref="BT724" si="6337">+BS724*2</f>
        <v>0</v>
      </c>
      <c r="BU724" s="294"/>
      <c r="BV724" s="294">
        <v>1</v>
      </c>
      <c r="BW724" s="294">
        <v>1</v>
      </c>
      <c r="BX724" s="294">
        <v>1</v>
      </c>
      <c r="BY724" s="294">
        <v>1</v>
      </c>
      <c r="BZ724" s="294"/>
      <c r="CA724" s="294"/>
      <c r="CB724" s="294"/>
      <c r="CC724" s="294"/>
      <c r="CD724" s="1"/>
      <c r="CE724" s="1"/>
      <c r="CF724" s="1"/>
      <c r="CG724" s="294"/>
      <c r="CH724" s="1">
        <v>1</v>
      </c>
      <c r="CI724" s="1"/>
      <c r="CJ724" s="1"/>
      <c r="CK724" s="383"/>
      <c r="CL724" s="383"/>
      <c r="CM724" s="383"/>
      <c r="CN724" s="1">
        <f t="shared" si="6304"/>
        <v>2</v>
      </c>
      <c r="CO724" s="1">
        <f t="shared" si="6305"/>
        <v>2</v>
      </c>
      <c r="CP724" s="20">
        <f t="shared" si="6306"/>
        <v>5</v>
      </c>
      <c r="CQ724" s="351"/>
      <c r="CR724" s="299">
        <f t="shared" si="6283"/>
        <v>1</v>
      </c>
      <c r="CS724" s="294">
        <v>1</v>
      </c>
      <c r="CT724" s="294">
        <v>1</v>
      </c>
      <c r="CU724" s="1"/>
      <c r="CV724" s="1"/>
      <c r="CW724" s="1">
        <v>3</v>
      </c>
      <c r="CX724" s="1"/>
      <c r="CY724" s="1"/>
      <c r="CZ724" s="294">
        <v>10</v>
      </c>
      <c r="DA724" s="17">
        <f t="shared" ref="DA724" si="6338">+CY724</f>
        <v>0</v>
      </c>
      <c r="DB724" s="359">
        <f t="shared" ref="DB724:DB784" si="6339">CZ724+DA724</f>
        <v>10</v>
      </c>
      <c r="DC724" s="359">
        <f t="shared" ref="DC724:DC784" si="6340">CU724+CV724+CW724+CX724+CY724</f>
        <v>3</v>
      </c>
      <c r="DD724" s="294"/>
      <c r="DE724" s="294">
        <v>9</v>
      </c>
      <c r="DF724" s="294"/>
      <c r="DG724" s="294"/>
      <c r="DH724" s="294"/>
      <c r="DI724" s="294"/>
      <c r="DJ724" s="294"/>
      <c r="DK724" s="294"/>
      <c r="DL724" s="294"/>
      <c r="DM724" s="294"/>
      <c r="DN724" s="294"/>
      <c r="DO724" s="1"/>
      <c r="DP724" s="1"/>
      <c r="DQ724" s="17">
        <f t="shared" si="6185"/>
        <v>0</v>
      </c>
      <c r="DR724" s="17">
        <f t="shared" si="6307"/>
        <v>0</v>
      </c>
      <c r="DS724" s="17">
        <f t="shared" si="6308"/>
        <v>0</v>
      </c>
      <c r="DT724" s="17">
        <f t="shared" si="6309"/>
        <v>0</v>
      </c>
      <c r="DU724" s="17">
        <f t="shared" si="6310"/>
        <v>0</v>
      </c>
      <c r="DV724" s="17">
        <f t="shared" si="6311"/>
        <v>0</v>
      </c>
      <c r="DW724" s="1"/>
      <c r="DX724" s="1"/>
      <c r="DY724" s="20">
        <f t="shared" si="6312"/>
        <v>0</v>
      </c>
      <c r="DZ724" s="20">
        <f t="shared" si="6313"/>
        <v>0</v>
      </c>
      <c r="EA724" s="20">
        <f t="shared" si="6314"/>
        <v>0</v>
      </c>
      <c r="EB724" s="20">
        <f t="shared" si="6315"/>
        <v>0</v>
      </c>
      <c r="EC724" s="18">
        <f t="shared" si="6186"/>
        <v>0</v>
      </c>
      <c r="ED724" s="19">
        <f t="shared" ref="ED724" si="6341">+IF(EC724&lt;&gt;0,EC724*3,0)</f>
        <v>0</v>
      </c>
      <c r="EE724" s="19">
        <f t="shared" si="6188"/>
        <v>3</v>
      </c>
      <c r="EF724" s="1">
        <f t="shared" si="6189"/>
        <v>4</v>
      </c>
      <c r="EG724" s="18"/>
      <c r="EH724" s="341"/>
      <c r="EI724" s="294"/>
      <c r="EJ724" s="294">
        <f>3*4.5</f>
        <v>13.5</v>
      </c>
      <c r="EK724" s="294"/>
      <c r="EL724" s="19">
        <v>1</v>
      </c>
      <c r="EM724" s="19"/>
      <c r="EN724" s="19"/>
      <c r="EO724" s="366"/>
      <c r="EP724" s="366"/>
      <c r="EQ724" s="374"/>
      <c r="ER724" s="374"/>
      <c r="ES724" s="374"/>
      <c r="ET724" s="374"/>
      <c r="EU724" s="18">
        <f t="shared" si="6316"/>
        <v>12</v>
      </c>
      <c r="EV724" s="18">
        <f t="shared" ref="EV724:EV737" si="6342">+(DR724+DS724+DT724+DU724+DV724)*2+SUM(BY724:CJ724)*2</f>
        <v>4</v>
      </c>
      <c r="EW724" s="341">
        <v>1</v>
      </c>
      <c r="EX724" s="341">
        <v>1</v>
      </c>
      <c r="EY724" s="341">
        <v>5</v>
      </c>
      <c r="EZ724" s="365">
        <f t="shared" si="5696"/>
        <v>0.5</v>
      </c>
      <c r="FA724" s="294"/>
      <c r="FB724" s="294"/>
      <c r="FC724" s="294"/>
      <c r="FD724" s="300"/>
      <c r="FE724" s="300"/>
      <c r="FF724" s="300"/>
      <c r="FG724" s="300"/>
      <c r="FH724" s="300"/>
      <c r="FI724" s="300"/>
      <c r="FJ724" s="300">
        <f>F724</f>
        <v>35</v>
      </c>
      <c r="FK724" s="294"/>
      <c r="FL724" s="294"/>
      <c r="FM724" s="294"/>
      <c r="FN724" s="294"/>
      <c r="FO724" s="294"/>
      <c r="FP724" s="20">
        <f t="shared" si="6323"/>
        <v>0</v>
      </c>
      <c r="FQ724" s="20">
        <f t="shared" si="6317"/>
        <v>9</v>
      </c>
      <c r="FR724" s="20">
        <f t="shared" si="6318"/>
        <v>0</v>
      </c>
      <c r="FS724" s="20">
        <f t="shared" si="6319"/>
        <v>0</v>
      </c>
      <c r="FT724" s="20">
        <f t="shared" si="6320"/>
        <v>0</v>
      </c>
      <c r="FU724" s="20">
        <f t="shared" si="6321"/>
        <v>0</v>
      </c>
      <c r="FV724" s="20">
        <f t="shared" si="6322"/>
        <v>0</v>
      </c>
      <c r="FW724" s="294"/>
    </row>
    <row r="725" spans="1:179" s="301" customFormat="1" ht="27.75" customHeight="1">
      <c r="A725" s="295"/>
      <c r="B725" s="296" t="s">
        <v>704</v>
      </c>
      <c r="C725" s="296" t="str">
        <f t="shared" si="6269"/>
        <v>4B.3</v>
      </c>
      <c r="D725" s="48" t="s">
        <v>53</v>
      </c>
      <c r="E725" s="48" t="s">
        <v>53</v>
      </c>
      <c r="F725" s="296">
        <v>27</v>
      </c>
      <c r="G725" s="296">
        <f>F725</f>
        <v>27</v>
      </c>
      <c r="H725" s="297"/>
      <c r="I725" s="297"/>
      <c r="J725" s="294"/>
      <c r="K725" s="294"/>
      <c r="L725" s="294"/>
      <c r="M725" s="294"/>
      <c r="N725" s="297"/>
      <c r="O725" s="297"/>
      <c r="P725" s="1"/>
      <c r="Q725" s="16"/>
      <c r="R725" s="1"/>
      <c r="S725" s="294"/>
      <c r="T725" s="294"/>
      <c r="U725" s="294"/>
      <c r="V725" s="294"/>
      <c r="W725" s="294"/>
      <c r="X725" s="294"/>
      <c r="Y725" s="294"/>
      <c r="Z725" s="294"/>
      <c r="AA725" s="294"/>
      <c r="AB725" s="294"/>
      <c r="AC725" s="1">
        <f t="shared" ref="AC725:AC735" si="6343">+IF(S725=1,1,0)+IF(T725=1,1,0)</f>
        <v>0</v>
      </c>
      <c r="AD725" s="1">
        <f t="shared" ref="AD725:AD735" si="6344">+IF(U725=1,1,0)+IF(V725=1,1,0)</f>
        <v>0</v>
      </c>
      <c r="AE725" s="1">
        <f t="shared" ref="AE725:AE735" si="6345">+IF(W725=1,1,0)+IF(X725=1,1,0)</f>
        <v>0</v>
      </c>
      <c r="AF725" s="1">
        <f t="shared" ref="AF725:AF735" si="6346">+IF(Y725=1,1,0)+IF(Z725=1,1,0)</f>
        <v>0</v>
      </c>
      <c r="AG725" s="1">
        <f t="shared" ref="AG725:AG735" si="6347">+IF(AA725=1,1,0)</f>
        <v>0</v>
      </c>
      <c r="AH725" s="1">
        <f t="shared" ref="AH725:AH735" si="6348">+IF(AB725=1,1,0)</f>
        <v>0</v>
      </c>
      <c r="AI725" s="1">
        <f t="shared" ref="AI725:AI735" si="6349">+IF(S725=2,1,0)+IF(T725=2,1,0)</f>
        <v>0</v>
      </c>
      <c r="AJ725" s="1">
        <f t="shared" ref="AJ725:AJ735" si="6350">+IF(U725=2,1,0)+IF(V725=2,1,0)</f>
        <v>0</v>
      </c>
      <c r="AK725" s="1">
        <f t="shared" ref="AK725:AK735" si="6351">+IF(X725=2,1,0)+IF(W725=2,1,0)</f>
        <v>0</v>
      </c>
      <c r="AL725" s="1">
        <f t="shared" ref="AL725:AL735" si="6352">+IF(Y725=2,1,0)+IF(Z725=2,1,0)</f>
        <v>0</v>
      </c>
      <c r="AM725" s="1">
        <f t="shared" ref="AM725:AM735" si="6353">+IF(AA725=2,1,0)</f>
        <v>0</v>
      </c>
      <c r="AN725" s="1">
        <f t="shared" ref="AN725:AN735" si="6354">+IF(AB725=2,1,0)</f>
        <v>0</v>
      </c>
      <c r="AO725" s="294"/>
      <c r="AP725" s="294">
        <f>G725</f>
        <v>27</v>
      </c>
      <c r="AQ725" s="294"/>
      <c r="AR725" s="44"/>
      <c r="AS725" s="298">
        <f t="shared" ref="AS725:AS738" si="6355">IF(AND(AO725&gt;0,OR(BR725&gt;=2,BR725=1)),1,0)</f>
        <v>0</v>
      </c>
      <c r="AT725" s="298">
        <f t="shared" ref="AT725:AT738" si="6356">IF(AND(AP725&gt;0,OR(BR725&gt;=2,BR725=1)),1,0)</f>
        <v>1</v>
      </c>
      <c r="AU725" s="298">
        <f t="shared" si="6302"/>
        <v>0</v>
      </c>
      <c r="AV725" s="298">
        <f t="shared" si="6303"/>
        <v>0</v>
      </c>
      <c r="AW725" s="294"/>
      <c r="AX725" s="294"/>
      <c r="AY725" s="294"/>
      <c r="AZ725" s="294"/>
      <c r="BA725" s="294"/>
      <c r="BB725" s="294"/>
      <c r="BC725" s="294"/>
      <c r="BD725" s="294"/>
      <c r="BE725" s="294"/>
      <c r="BF725" s="294"/>
      <c r="BG725" s="294"/>
      <c r="BH725" s="294"/>
      <c r="BI725" s="294">
        <v>1</v>
      </c>
      <c r="BJ725" s="294"/>
      <c r="BK725" s="294"/>
      <c r="BL725" s="294"/>
      <c r="BM725" s="294"/>
      <c r="BN725" s="294"/>
      <c r="BO725" s="294"/>
      <c r="BP725" s="1"/>
      <c r="BQ725" s="294"/>
      <c r="BR725" s="17">
        <v>1</v>
      </c>
      <c r="BS725" s="1">
        <f t="shared" si="6336"/>
        <v>0</v>
      </c>
      <c r="BT725" s="17">
        <f t="shared" ref="BT725:BT735" si="6357">+BS725*2</f>
        <v>0</v>
      </c>
      <c r="BU725" s="294"/>
      <c r="BV725" s="294">
        <v>1</v>
      </c>
      <c r="BW725" s="294"/>
      <c r="BX725" s="294"/>
      <c r="BY725" s="294"/>
      <c r="BZ725" s="294"/>
      <c r="CA725" s="294"/>
      <c r="CB725" s="294"/>
      <c r="CC725" s="294"/>
      <c r="CD725" s="1"/>
      <c r="CE725" s="1"/>
      <c r="CF725" s="1"/>
      <c r="CG725" s="294"/>
      <c r="CH725" s="1">
        <v>1</v>
      </c>
      <c r="CI725" s="1"/>
      <c r="CJ725" s="1"/>
      <c r="CK725" s="383"/>
      <c r="CL725" s="383"/>
      <c r="CM725" s="383"/>
      <c r="CN725" s="1">
        <f t="shared" si="6304"/>
        <v>0</v>
      </c>
      <c r="CO725" s="1">
        <f t="shared" si="6305"/>
        <v>0</v>
      </c>
      <c r="CP725" s="20">
        <f t="shared" si="6306"/>
        <v>2.5</v>
      </c>
      <c r="CQ725" s="351"/>
      <c r="CR725" s="299">
        <f t="shared" si="6283"/>
        <v>1</v>
      </c>
      <c r="CS725" s="294"/>
      <c r="CT725" s="294"/>
      <c r="CU725" s="1"/>
      <c r="CV725" s="1"/>
      <c r="CW725" s="1">
        <v>1</v>
      </c>
      <c r="CX725" s="1"/>
      <c r="CY725" s="1"/>
      <c r="CZ725" s="294">
        <v>3</v>
      </c>
      <c r="DA725" s="17">
        <f t="shared" ref="DA725:DA735" si="6358">+CY725</f>
        <v>0</v>
      </c>
      <c r="DB725" s="359">
        <f t="shared" si="6339"/>
        <v>3</v>
      </c>
      <c r="DC725" s="359">
        <f t="shared" si="6340"/>
        <v>1</v>
      </c>
      <c r="DD725" s="294"/>
      <c r="DE725" s="294">
        <v>3</v>
      </c>
      <c r="DF725" s="294"/>
      <c r="DG725" s="294"/>
      <c r="DH725" s="294"/>
      <c r="DI725" s="294"/>
      <c r="DJ725" s="294"/>
      <c r="DK725" s="294"/>
      <c r="DL725" s="294"/>
      <c r="DM725" s="294"/>
      <c r="DN725" s="294"/>
      <c r="DO725" s="1"/>
      <c r="DP725" s="1"/>
      <c r="DQ725" s="17">
        <f t="shared" si="6185"/>
        <v>0</v>
      </c>
      <c r="DR725" s="17">
        <f t="shared" si="6307"/>
        <v>0</v>
      </c>
      <c r="DS725" s="17">
        <f t="shared" si="6308"/>
        <v>0</v>
      </c>
      <c r="DT725" s="17">
        <f t="shared" si="6309"/>
        <v>0</v>
      </c>
      <c r="DU725" s="17">
        <f t="shared" si="6310"/>
        <v>0</v>
      </c>
      <c r="DV725" s="17">
        <f t="shared" si="6311"/>
        <v>0</v>
      </c>
      <c r="DW725" s="1"/>
      <c r="DX725" s="1"/>
      <c r="DY725" s="20">
        <f t="shared" si="6312"/>
        <v>0</v>
      </c>
      <c r="DZ725" s="20">
        <f t="shared" si="6313"/>
        <v>0</v>
      </c>
      <c r="EA725" s="20">
        <f t="shared" si="6314"/>
        <v>0</v>
      </c>
      <c r="EB725" s="20">
        <f t="shared" si="6315"/>
        <v>0</v>
      </c>
      <c r="EC725" s="18">
        <f t="shared" si="6186"/>
        <v>0</v>
      </c>
      <c r="ED725" s="19">
        <f t="shared" ref="ED725:ED735" si="6359">+IF(EC725&lt;&gt;0,EC725*3,0)</f>
        <v>0</v>
      </c>
      <c r="EE725" s="19">
        <f t="shared" si="6188"/>
        <v>0</v>
      </c>
      <c r="EF725" s="1">
        <f t="shared" si="6189"/>
        <v>0</v>
      </c>
      <c r="EG725" s="18">
        <f t="shared" ref="EG725:EG727" si="6360">+IF(AND(CT725+EC725=0,SUM(AO725:AR725)&gt;0,SUM(DK725:DN725)&gt;0),(CU725+CV725+CW725+CX725)*2+CY725*5,(EC725+CT725-FO725)*5)+IF(AND(EC725+DQ725+CT725=0,SUM(AO725:AR725)&gt;0),SUM(CU725:CX725)*2+CY725*5,0)</f>
        <v>2</v>
      </c>
      <c r="EH725" s="341"/>
      <c r="EI725" s="294"/>
      <c r="EJ725" s="294">
        <v>4.5</v>
      </c>
      <c r="EK725" s="294"/>
      <c r="EL725" s="19">
        <v>1</v>
      </c>
      <c r="EM725" s="19"/>
      <c r="EN725" s="19"/>
      <c r="EO725" s="366"/>
      <c r="EP725" s="366"/>
      <c r="EQ725" s="374"/>
      <c r="ER725" s="374"/>
      <c r="ES725" s="374"/>
      <c r="ET725" s="374"/>
      <c r="EU725" s="18">
        <f t="shared" si="6316"/>
        <v>5</v>
      </c>
      <c r="EV725" s="18">
        <f t="shared" si="6342"/>
        <v>2</v>
      </c>
      <c r="EW725" s="341">
        <v>1</v>
      </c>
      <c r="EX725" s="341">
        <v>1</v>
      </c>
      <c r="EY725" s="341">
        <v>2</v>
      </c>
      <c r="EZ725" s="365">
        <f t="shared" ref="EZ725:EZ784" si="6361">BX725/2</f>
        <v>0</v>
      </c>
      <c r="FA725" s="294"/>
      <c r="FB725" s="294"/>
      <c r="FC725" s="294"/>
      <c r="FD725" s="300"/>
      <c r="FE725" s="300"/>
      <c r="FF725" s="300"/>
      <c r="FG725" s="300"/>
      <c r="FH725" s="300"/>
      <c r="FI725" s="300"/>
      <c r="FJ725" s="300">
        <f>F725</f>
        <v>27</v>
      </c>
      <c r="FK725" s="294"/>
      <c r="FL725" s="294"/>
      <c r="FM725" s="294"/>
      <c r="FN725" s="294"/>
      <c r="FO725" s="294"/>
      <c r="FP725" s="20">
        <f t="shared" si="6323"/>
        <v>0</v>
      </c>
      <c r="FQ725" s="20">
        <f t="shared" si="6317"/>
        <v>3</v>
      </c>
      <c r="FR725" s="20">
        <f t="shared" si="6318"/>
        <v>0</v>
      </c>
      <c r="FS725" s="20">
        <f t="shared" si="6319"/>
        <v>0</v>
      </c>
      <c r="FT725" s="20">
        <f t="shared" si="6320"/>
        <v>0</v>
      </c>
      <c r="FU725" s="20">
        <f t="shared" si="6321"/>
        <v>0</v>
      </c>
      <c r="FV725" s="20">
        <f t="shared" si="6322"/>
        <v>0</v>
      </c>
      <c r="FW725" s="294"/>
    </row>
    <row r="726" spans="1:179" s="301" customFormat="1" ht="27.75" customHeight="1">
      <c r="A726" s="295"/>
      <c r="B726" s="296" t="s">
        <v>949</v>
      </c>
      <c r="C726" s="296" t="s">
        <v>705</v>
      </c>
      <c r="D726" s="48" t="s">
        <v>53</v>
      </c>
      <c r="E726" s="48" t="s">
        <v>53</v>
      </c>
      <c r="F726" s="296"/>
      <c r="G726" s="296">
        <v>22</v>
      </c>
      <c r="H726" s="297"/>
      <c r="I726" s="297"/>
      <c r="J726" s="294"/>
      <c r="K726" s="294"/>
      <c r="L726" s="294"/>
      <c r="M726" s="294"/>
      <c r="N726" s="297"/>
      <c r="O726" s="297"/>
      <c r="P726" s="1"/>
      <c r="Q726" s="16"/>
      <c r="R726" s="1"/>
      <c r="S726" s="294"/>
      <c r="T726" s="294"/>
      <c r="U726" s="294"/>
      <c r="V726" s="294"/>
      <c r="W726" s="294"/>
      <c r="X726" s="294"/>
      <c r="Y726" s="294"/>
      <c r="Z726" s="294"/>
      <c r="AA726" s="294"/>
      <c r="AB726" s="294"/>
      <c r="AC726" s="1">
        <f t="shared" ref="AC726:AC732" si="6362">+IF(S726=1,1,0)+IF(T726=1,1,0)</f>
        <v>0</v>
      </c>
      <c r="AD726" s="1">
        <f t="shared" ref="AD726:AD732" si="6363">+IF(U726=1,1,0)+IF(V726=1,1,0)</f>
        <v>0</v>
      </c>
      <c r="AE726" s="1">
        <f t="shared" ref="AE726:AE732" si="6364">+IF(W726=1,1,0)+IF(X726=1,1,0)</f>
        <v>0</v>
      </c>
      <c r="AF726" s="1">
        <f t="shared" ref="AF726:AF732" si="6365">+IF(Y726=1,1,0)+IF(Z726=1,1,0)</f>
        <v>0</v>
      </c>
      <c r="AG726" s="1">
        <f t="shared" ref="AG726:AG732" si="6366">+IF(AA726=1,1,0)</f>
        <v>0</v>
      </c>
      <c r="AH726" s="1">
        <f t="shared" ref="AH726:AH732" si="6367">+IF(AB726=1,1,0)</f>
        <v>0</v>
      </c>
      <c r="AI726" s="1">
        <f t="shared" ref="AI726:AI732" si="6368">+IF(S726=2,1,0)+IF(T726=2,1,0)</f>
        <v>0</v>
      </c>
      <c r="AJ726" s="1">
        <f t="shared" ref="AJ726:AJ732" si="6369">+IF(U726=2,1,0)+IF(V726=2,1,0)</f>
        <v>0</v>
      </c>
      <c r="AK726" s="1">
        <f t="shared" ref="AK726:AK732" si="6370">+IF(X726=2,1,0)+IF(W726=2,1,0)</f>
        <v>0</v>
      </c>
      <c r="AL726" s="1">
        <f t="shared" ref="AL726:AL732" si="6371">+IF(Y726=2,1,0)+IF(Z726=2,1,0)</f>
        <v>0</v>
      </c>
      <c r="AM726" s="1">
        <f t="shared" ref="AM726:AM732" si="6372">+IF(AA726=2,1,0)</f>
        <v>0</v>
      </c>
      <c r="AN726" s="1">
        <f t="shared" ref="AN726:AN732" si="6373">+IF(AB726=2,1,0)</f>
        <v>0</v>
      </c>
      <c r="AO726" s="294"/>
      <c r="AP726" s="294">
        <f>G726</f>
        <v>22</v>
      </c>
      <c r="AQ726" s="294"/>
      <c r="AR726" s="44"/>
      <c r="AS726" s="298">
        <f t="shared" ref="AS726:AS732" si="6374">IF(AND(AO726&gt;0,OR(BR726&gt;=2,BR726=1)),1,0)</f>
        <v>0</v>
      </c>
      <c r="AT726" s="298">
        <f t="shared" ref="AT726:AT732" si="6375">IF(AND(AP726&gt;0,OR(BR726&gt;=2,BR726=1)),1,0)</f>
        <v>1</v>
      </c>
      <c r="AU726" s="298">
        <f t="shared" ref="AU726:AU732" si="6376">IF(AND(AQ726&gt;0,OR(BR726&gt;=2,BR726=1)),1,0)</f>
        <v>0</v>
      </c>
      <c r="AV726" s="298">
        <f t="shared" ref="AV726:AV732" si="6377">IF(AND(AR726&gt;0,OR(BR726&gt;=2,BR726=1)),AR726/G726,0)</f>
        <v>0</v>
      </c>
      <c r="AW726" s="294"/>
      <c r="AX726" s="294"/>
      <c r="AY726" s="294"/>
      <c r="AZ726" s="294"/>
      <c r="BA726" s="294"/>
      <c r="BB726" s="294"/>
      <c r="BC726" s="294"/>
      <c r="BD726" s="294"/>
      <c r="BE726" s="294"/>
      <c r="BF726" s="294"/>
      <c r="BG726" s="294"/>
      <c r="BH726" s="294"/>
      <c r="BI726" s="294"/>
      <c r="BJ726" s="294"/>
      <c r="BK726" s="294"/>
      <c r="BL726" s="294"/>
      <c r="BM726" s="294"/>
      <c r="BN726" s="294"/>
      <c r="BO726" s="294">
        <v>1</v>
      </c>
      <c r="BP726" s="1"/>
      <c r="BQ726" s="294"/>
      <c r="BR726" s="17">
        <v>1</v>
      </c>
      <c r="BS726" s="1">
        <f t="shared" si="6336"/>
        <v>0</v>
      </c>
      <c r="BT726" s="17">
        <f t="shared" ref="BT726:BT732" si="6378">+BS726*2</f>
        <v>0</v>
      </c>
      <c r="BU726" s="294"/>
      <c r="BV726" s="294">
        <v>1</v>
      </c>
      <c r="BW726" s="294"/>
      <c r="BX726" s="294"/>
      <c r="BY726" s="294"/>
      <c r="BZ726" s="294"/>
      <c r="CA726" s="294"/>
      <c r="CB726" s="294"/>
      <c r="CC726" s="294"/>
      <c r="CD726" s="1"/>
      <c r="CE726" s="1"/>
      <c r="CF726" s="1"/>
      <c r="CG726" s="294"/>
      <c r="CH726" s="1"/>
      <c r="CI726" s="1"/>
      <c r="CJ726" s="1"/>
      <c r="CK726" s="383"/>
      <c r="CL726" s="383"/>
      <c r="CM726" s="383"/>
      <c r="CN726" s="1">
        <f t="shared" ref="CN726:CN732" si="6379">+SUM(BX726:CC726)*BW726</f>
        <v>0</v>
      </c>
      <c r="CO726" s="1">
        <f t="shared" ref="CO726:CO732" si="6380">+SUM(BX726:CC726)*BW726</f>
        <v>0</v>
      </c>
      <c r="CP726" s="20">
        <f t="shared" ref="CP726:CP732" si="6381">+SUM(BY726:CC726)*2.5+SUM(CD726:CG726)*0.5+SUM(CH726:CJ726)*2.5</f>
        <v>0</v>
      </c>
      <c r="CQ726" s="351"/>
      <c r="CR726" s="299">
        <f t="shared" ref="CR726:CR727" si="6382">+IF(SUM(AX726:BM726)&gt;0,1,0)</f>
        <v>0</v>
      </c>
      <c r="CS726" s="294"/>
      <c r="CT726" s="294"/>
      <c r="CU726" s="1"/>
      <c r="CV726" s="1"/>
      <c r="CW726" s="1"/>
      <c r="CX726" s="1"/>
      <c r="CY726" s="1"/>
      <c r="CZ726" s="294"/>
      <c r="DA726" s="17">
        <f t="shared" ref="DA726:DA727" si="6383">+CY726</f>
        <v>0</v>
      </c>
      <c r="DB726" s="359">
        <f t="shared" si="6339"/>
        <v>0</v>
      </c>
      <c r="DC726" s="359">
        <f t="shared" si="6340"/>
        <v>0</v>
      </c>
      <c r="DD726" s="294"/>
      <c r="DE726" s="294"/>
      <c r="DF726" s="294"/>
      <c r="DG726" s="294"/>
      <c r="DH726" s="294"/>
      <c r="DI726" s="294"/>
      <c r="DJ726" s="294"/>
      <c r="DK726" s="294"/>
      <c r="DL726" s="294"/>
      <c r="DM726" s="294"/>
      <c r="DN726" s="294"/>
      <c r="DO726" s="1"/>
      <c r="DP726" s="1"/>
      <c r="DQ726" s="17">
        <f t="shared" ref="DQ726:DQ727" si="6384">+IF(AND(SUM(S726:AA726)&gt;0,SUM(FA726:FF726)&gt;0),CT726,0)</f>
        <v>0</v>
      </c>
      <c r="DR726" s="17">
        <f t="shared" ref="DR726:DR727" si="6385">+IF(AND(SUM(S726:AA726)&gt;0,SUM(FA726:FF726)&gt;0),CU726,0)</f>
        <v>0</v>
      </c>
      <c r="DS726" s="17">
        <f t="shared" ref="DS726:DS732" si="6386">+IF(AND(SUM(S726:AA726)&gt;0,SUM(FA726:FF726)&gt;0),CV726,0)</f>
        <v>0</v>
      </c>
      <c r="DT726" s="17">
        <f t="shared" ref="DT726:DT732" si="6387">+IF(AND(SUM(S726:AA726)&gt;0,SUM(FA726:FF726)&gt;0),CW726,0)</f>
        <v>0</v>
      </c>
      <c r="DU726" s="17">
        <f t="shared" ref="DU726:DU732" si="6388">+IF(AND(SUM(S726:AA726)&gt;0,SUM(FA726:FF726)&gt;0),CX726,0)</f>
        <v>0</v>
      </c>
      <c r="DV726" s="17">
        <f t="shared" ref="DV726:DV732" si="6389">+IF(AND(SUM(S726:AA726)&gt;0,SUM(FA726:FF726)&gt;0),CY726,0)</f>
        <v>0</v>
      </c>
      <c r="DW726" s="1"/>
      <c r="DX726" s="1"/>
      <c r="DY726" s="20">
        <f t="shared" ref="DY726:DY732" si="6390">+IF(AND(SUM(S726:AB726)&gt;0,SUM(FA726:FF726)&gt;0,DG726&gt;=3),DG726,0)</f>
        <v>0</v>
      </c>
      <c r="DZ726" s="20">
        <f t="shared" ref="DZ726:DZ732" si="6391">+IF(AND(SUM(S726:AB726)&gt;0,SUM(FA726:FF726)&gt;0,DH726&gt;=3),DH726,0)</f>
        <v>0</v>
      </c>
      <c r="EA726" s="20">
        <f t="shared" ref="EA726:EA732" si="6392">+IF(AND(SUM(S726:AB726)&gt;0,SUM(FA726:FF726)&gt;0,DI726&gt;=3),DI726,0)</f>
        <v>0</v>
      </c>
      <c r="EB726" s="20">
        <f t="shared" ref="EB726:EB732" si="6393">+IF(AND(SUM(S726:AB726)&gt;0,SUM(FA726:FF726)&gt;0,DJ726&gt;=3),DJ726,0)</f>
        <v>0</v>
      </c>
      <c r="EC726" s="18">
        <f t="shared" ref="EC726:EC727" si="6394">+IF(AND(CT726=0,SUM(CU726:CY726)&gt;1,SUM(CU726:CY726)&lt;=4),1,IF(AND(CT726=0,SUM(CU726:CY726)&gt;4),2,0))</f>
        <v>0</v>
      </c>
      <c r="ED726" s="19">
        <f t="shared" ref="ED726:ED732" si="6395">+IF(EC726&lt;&gt;0,EC726*3,0)</f>
        <v>0</v>
      </c>
      <c r="EE726" s="19">
        <f t="shared" ref="EE726:EE732" si="6396">+IF(SUM(AO726:AR726)+SUM(DK726:DN726)&gt;0,CT726*3,0)</f>
        <v>0</v>
      </c>
      <c r="EF726" s="1">
        <f t="shared" ref="EF726:EF732" si="6397">+IF(EE726&gt;0,CT726*4,0)</f>
        <v>0</v>
      </c>
      <c r="EG726" s="18">
        <f t="shared" si="6360"/>
        <v>0</v>
      </c>
      <c r="EH726" s="341"/>
      <c r="EI726" s="294"/>
      <c r="EJ726" s="294"/>
      <c r="EK726" s="294"/>
      <c r="EL726" s="19"/>
      <c r="EM726" s="19"/>
      <c r="EN726" s="19"/>
      <c r="EO726" s="366"/>
      <c r="EP726" s="366"/>
      <c r="EQ726" s="374"/>
      <c r="ER726" s="374"/>
      <c r="ES726" s="374"/>
      <c r="ET726" s="374"/>
      <c r="EU726" s="18">
        <f t="shared" ref="EU726:EU732" si="6398">IF(SUM(CU726:CX726)&gt;0,CZ726*1+2,0)</f>
        <v>0</v>
      </c>
      <c r="EV726" s="18">
        <f t="shared" si="6342"/>
        <v>0</v>
      </c>
      <c r="EW726" s="341"/>
      <c r="EX726" s="341"/>
      <c r="EY726" s="341"/>
      <c r="EZ726" s="365">
        <f t="shared" si="6361"/>
        <v>0</v>
      </c>
      <c r="FA726" s="294"/>
      <c r="FB726" s="294"/>
      <c r="FC726" s="294"/>
      <c r="FD726" s="300"/>
      <c r="FE726" s="300"/>
      <c r="FF726" s="300"/>
      <c r="FG726" s="300"/>
      <c r="FH726" s="300"/>
      <c r="FI726" s="300"/>
      <c r="FJ726" s="300"/>
      <c r="FK726" s="294"/>
      <c r="FL726" s="294"/>
      <c r="FM726" s="294"/>
      <c r="FN726" s="294"/>
      <c r="FO726" s="294"/>
      <c r="FP726" s="20">
        <f t="shared" ref="FP726:FP732" si="6399">+FO726*3</f>
        <v>0</v>
      </c>
      <c r="FQ726" s="20">
        <f t="shared" ref="FQ726:FQ732" si="6400">+DE726</f>
        <v>0</v>
      </c>
      <c r="FR726" s="20">
        <f t="shared" ref="FR726:FR732" si="6401">+DF726</f>
        <v>0</v>
      </c>
      <c r="FS726" s="20">
        <f t="shared" ref="FS726:FS732" si="6402">+IF(DG726&lt;3,DG726,0)</f>
        <v>0</v>
      </c>
      <c r="FT726" s="20">
        <f t="shared" ref="FT726:FT732" si="6403">+IF(DH726&lt;3,DH726,0)</f>
        <v>0</v>
      </c>
      <c r="FU726" s="20">
        <f t="shared" ref="FU726:FU732" si="6404">+IF(DI726&lt;3,DI726,0)</f>
        <v>0</v>
      </c>
      <c r="FV726" s="20">
        <f t="shared" ref="FV726:FV732" si="6405">+IF(DJ726&lt;3,DJ726,0)</f>
        <v>0</v>
      </c>
      <c r="FW726" s="294"/>
    </row>
    <row r="727" spans="1:179" s="316" customFormat="1" ht="24" customHeight="1">
      <c r="A727" s="302"/>
      <c r="B727" s="41" t="s">
        <v>709</v>
      </c>
      <c r="C727" s="41" t="str">
        <f t="shared" ref="C727" si="6406">B727</f>
        <v>1C</v>
      </c>
      <c r="D727" s="41"/>
      <c r="E727" s="41"/>
      <c r="F727" s="41"/>
      <c r="G727" s="41"/>
      <c r="H727" s="42"/>
      <c r="I727" s="42"/>
      <c r="J727" s="303"/>
      <c r="K727" s="303"/>
      <c r="L727" s="303"/>
      <c r="M727" s="303"/>
      <c r="N727" s="42"/>
      <c r="O727" s="42"/>
      <c r="P727" s="304"/>
      <c r="Q727" s="305"/>
      <c r="R727" s="304"/>
      <c r="S727" s="303"/>
      <c r="T727" s="303"/>
      <c r="U727" s="303"/>
      <c r="V727" s="303"/>
      <c r="W727" s="303"/>
      <c r="X727" s="303"/>
      <c r="Y727" s="303"/>
      <c r="Z727" s="303"/>
      <c r="AA727" s="303"/>
      <c r="AB727" s="303"/>
      <c r="AC727" s="304">
        <f t="shared" si="6362"/>
        <v>0</v>
      </c>
      <c r="AD727" s="304">
        <f t="shared" si="6363"/>
        <v>0</v>
      </c>
      <c r="AE727" s="304">
        <f t="shared" si="6364"/>
        <v>0</v>
      </c>
      <c r="AF727" s="304">
        <f t="shared" si="6365"/>
        <v>0</v>
      </c>
      <c r="AG727" s="304">
        <f t="shared" si="6366"/>
        <v>0</v>
      </c>
      <c r="AH727" s="304">
        <f t="shared" si="6367"/>
        <v>0</v>
      </c>
      <c r="AI727" s="304">
        <f t="shared" si="6368"/>
        <v>0</v>
      </c>
      <c r="AJ727" s="304">
        <f t="shared" si="6369"/>
        <v>0</v>
      </c>
      <c r="AK727" s="304">
        <f t="shared" si="6370"/>
        <v>0</v>
      </c>
      <c r="AL727" s="304">
        <f t="shared" si="6371"/>
        <v>0</v>
      </c>
      <c r="AM727" s="304">
        <f t="shared" si="6372"/>
        <v>0</v>
      </c>
      <c r="AN727" s="304">
        <f t="shared" si="6373"/>
        <v>0</v>
      </c>
      <c r="AO727" s="303"/>
      <c r="AP727" s="303"/>
      <c r="AQ727" s="303"/>
      <c r="AR727" s="303"/>
      <c r="AS727" s="306">
        <f t="shared" si="6374"/>
        <v>0</v>
      </c>
      <c r="AT727" s="306">
        <f t="shared" si="6375"/>
        <v>0</v>
      </c>
      <c r="AU727" s="306">
        <f t="shared" si="6376"/>
        <v>0</v>
      </c>
      <c r="AV727" s="306">
        <f t="shared" si="6377"/>
        <v>0</v>
      </c>
      <c r="AW727" s="303"/>
      <c r="AX727" s="333"/>
      <c r="AY727" s="333"/>
      <c r="AZ727" s="333"/>
      <c r="BA727" s="333"/>
      <c r="BB727" s="333"/>
      <c r="BC727" s="333"/>
      <c r="BD727" s="303"/>
      <c r="BE727" s="303"/>
      <c r="BF727" s="303"/>
      <c r="BG727" s="303"/>
      <c r="BH727" s="303"/>
      <c r="BI727" s="303"/>
      <c r="BJ727" s="303"/>
      <c r="BK727" s="303"/>
      <c r="BL727" s="303"/>
      <c r="BM727" s="303"/>
      <c r="BN727" s="307"/>
      <c r="BO727" s="44">
        <v>1</v>
      </c>
      <c r="BP727" s="304"/>
      <c r="BQ727" s="303"/>
      <c r="BR727" s="17">
        <v>1</v>
      </c>
      <c r="BS727" s="1">
        <f t="shared" si="6336"/>
        <v>0</v>
      </c>
      <c r="BT727" s="308">
        <f t="shared" si="6378"/>
        <v>0</v>
      </c>
      <c r="BU727" s="44">
        <v>8</v>
      </c>
      <c r="BV727" s="303"/>
      <c r="BW727" s="303"/>
      <c r="BX727" s="303"/>
      <c r="BY727" s="303"/>
      <c r="BZ727" s="303"/>
      <c r="CA727" s="303"/>
      <c r="CB727" s="303"/>
      <c r="CC727" s="303"/>
      <c r="CD727" s="309"/>
      <c r="CE727" s="309"/>
      <c r="CF727" s="309"/>
      <c r="CG727" s="303"/>
      <c r="CH727" s="304"/>
      <c r="CI727" s="304"/>
      <c r="CJ727" s="304"/>
      <c r="CK727" s="384"/>
      <c r="CL727" s="384"/>
      <c r="CM727" s="384"/>
      <c r="CN727" s="304">
        <f t="shared" si="6379"/>
        <v>0</v>
      </c>
      <c r="CO727" s="304">
        <f t="shared" si="6380"/>
        <v>0</v>
      </c>
      <c r="CP727" s="310">
        <f t="shared" si="6381"/>
        <v>0</v>
      </c>
      <c r="CQ727" s="352"/>
      <c r="CR727" s="311">
        <f t="shared" si="6382"/>
        <v>0</v>
      </c>
      <c r="CS727" s="303"/>
      <c r="CT727" s="303"/>
      <c r="CU727" s="304"/>
      <c r="CV727" s="304"/>
      <c r="CW727" s="304"/>
      <c r="CX727" s="304"/>
      <c r="CY727" s="304"/>
      <c r="CZ727" s="303"/>
      <c r="DA727" s="308">
        <f t="shared" si="6383"/>
        <v>0</v>
      </c>
      <c r="DB727" s="359">
        <f t="shared" si="6339"/>
        <v>0</v>
      </c>
      <c r="DC727" s="359">
        <f t="shared" si="6340"/>
        <v>0</v>
      </c>
      <c r="DD727" s="303"/>
      <c r="DE727" s="303"/>
      <c r="DF727" s="303"/>
      <c r="DG727" s="303"/>
      <c r="DH727" s="303"/>
      <c r="DI727" s="303"/>
      <c r="DJ727" s="303"/>
      <c r="DK727" s="303"/>
      <c r="DL727" s="303"/>
      <c r="DM727" s="303"/>
      <c r="DN727" s="303"/>
      <c r="DO727" s="304"/>
      <c r="DP727" s="304"/>
      <c r="DQ727" s="308">
        <f t="shared" si="6384"/>
        <v>0</v>
      </c>
      <c r="DR727" s="308">
        <f t="shared" si="6385"/>
        <v>0</v>
      </c>
      <c r="DS727" s="308">
        <f t="shared" si="6386"/>
        <v>0</v>
      </c>
      <c r="DT727" s="308">
        <f t="shared" si="6387"/>
        <v>0</v>
      </c>
      <c r="DU727" s="308">
        <f t="shared" si="6388"/>
        <v>0</v>
      </c>
      <c r="DV727" s="308">
        <f t="shared" si="6389"/>
        <v>0</v>
      </c>
      <c r="DW727" s="304"/>
      <c r="DX727" s="304"/>
      <c r="DY727" s="310">
        <f t="shared" si="6390"/>
        <v>0</v>
      </c>
      <c r="DZ727" s="310">
        <f t="shared" si="6391"/>
        <v>0</v>
      </c>
      <c r="EA727" s="310">
        <f t="shared" si="6392"/>
        <v>0</v>
      </c>
      <c r="EB727" s="310">
        <f t="shared" si="6393"/>
        <v>0</v>
      </c>
      <c r="EC727" s="312">
        <f t="shared" si="6394"/>
        <v>0</v>
      </c>
      <c r="ED727" s="313">
        <f t="shared" si="6395"/>
        <v>0</v>
      </c>
      <c r="EE727" s="313">
        <f t="shared" si="6396"/>
        <v>0</v>
      </c>
      <c r="EF727" s="304">
        <f t="shared" si="6397"/>
        <v>0</v>
      </c>
      <c r="EG727" s="312">
        <f t="shared" si="6360"/>
        <v>0</v>
      </c>
      <c r="EH727" s="344"/>
      <c r="EI727" s="303"/>
      <c r="EJ727" s="303"/>
      <c r="EK727" s="303"/>
      <c r="EL727" s="314"/>
      <c r="EM727" s="314"/>
      <c r="EN727" s="314"/>
      <c r="EO727" s="368"/>
      <c r="EP727" s="368"/>
      <c r="EQ727" s="375"/>
      <c r="ER727" s="375"/>
      <c r="ES727" s="375"/>
      <c r="ET727" s="375"/>
      <c r="EU727" s="18">
        <f t="shared" si="6398"/>
        <v>0</v>
      </c>
      <c r="EV727" s="18">
        <f t="shared" si="6342"/>
        <v>0</v>
      </c>
      <c r="EW727" s="344"/>
      <c r="EX727" s="344"/>
      <c r="EY727" s="344"/>
      <c r="EZ727" s="365">
        <f t="shared" si="6361"/>
        <v>0</v>
      </c>
      <c r="FA727" s="303"/>
      <c r="FB727" s="303"/>
      <c r="FC727" s="303"/>
      <c r="FD727" s="315"/>
      <c r="FE727" s="315"/>
      <c r="FF727" s="315"/>
      <c r="FG727" s="337"/>
      <c r="FH727" s="315"/>
      <c r="FI727" s="315"/>
      <c r="FJ727" s="315"/>
      <c r="FK727" s="303"/>
      <c r="FL727" s="303"/>
      <c r="FM727" s="303"/>
      <c r="FN727" s="303"/>
      <c r="FO727" s="333"/>
      <c r="FP727" s="20">
        <f t="shared" si="6399"/>
        <v>0</v>
      </c>
      <c r="FQ727" s="310">
        <f t="shared" si="6400"/>
        <v>0</v>
      </c>
      <c r="FR727" s="310">
        <f t="shared" si="6401"/>
        <v>0</v>
      </c>
      <c r="FS727" s="310">
        <f t="shared" si="6402"/>
        <v>0</v>
      </c>
      <c r="FT727" s="310">
        <f t="shared" si="6403"/>
        <v>0</v>
      </c>
      <c r="FU727" s="310">
        <f t="shared" si="6404"/>
        <v>0</v>
      </c>
      <c r="FV727" s="310">
        <f t="shared" si="6405"/>
        <v>0</v>
      </c>
      <c r="FW727" s="303"/>
    </row>
    <row r="728" spans="1:179" s="301" customFormat="1" ht="26.25" customHeight="1">
      <c r="A728" s="295"/>
      <c r="B728" s="296" t="s">
        <v>950</v>
      </c>
      <c r="C728" s="296" t="s">
        <v>951</v>
      </c>
      <c r="D728" s="48" t="s">
        <v>44</v>
      </c>
      <c r="E728" s="48" t="s">
        <v>44</v>
      </c>
      <c r="F728" s="296">
        <v>32</v>
      </c>
      <c r="G728" s="296">
        <f>F728</f>
        <v>32</v>
      </c>
      <c r="H728" s="297"/>
      <c r="I728" s="297"/>
      <c r="J728" s="294"/>
      <c r="K728" s="294"/>
      <c r="L728" s="294"/>
      <c r="M728" s="294"/>
      <c r="N728" s="297"/>
      <c r="O728" s="297"/>
      <c r="P728" s="1"/>
      <c r="Q728" s="16"/>
      <c r="R728" s="1"/>
      <c r="S728" s="294"/>
      <c r="T728" s="294"/>
      <c r="U728" s="294"/>
      <c r="V728" s="294"/>
      <c r="W728" s="294"/>
      <c r="X728" s="294"/>
      <c r="Y728" s="294"/>
      <c r="Z728" s="294"/>
      <c r="AA728" s="294"/>
      <c r="AB728" s="294"/>
      <c r="AC728" s="1">
        <f t="shared" si="6362"/>
        <v>0</v>
      </c>
      <c r="AD728" s="1">
        <f t="shared" si="6363"/>
        <v>0</v>
      </c>
      <c r="AE728" s="1">
        <f t="shared" si="6364"/>
        <v>0</v>
      </c>
      <c r="AF728" s="1">
        <f t="shared" si="6365"/>
        <v>0</v>
      </c>
      <c r="AG728" s="1">
        <f t="shared" si="6366"/>
        <v>0</v>
      </c>
      <c r="AH728" s="1">
        <f t="shared" si="6367"/>
        <v>0</v>
      </c>
      <c r="AI728" s="1">
        <f t="shared" si="6368"/>
        <v>0</v>
      </c>
      <c r="AJ728" s="1">
        <f t="shared" si="6369"/>
        <v>0</v>
      </c>
      <c r="AK728" s="1">
        <f t="shared" si="6370"/>
        <v>0</v>
      </c>
      <c r="AL728" s="1">
        <f t="shared" si="6371"/>
        <v>0</v>
      </c>
      <c r="AM728" s="1">
        <f t="shared" si="6372"/>
        <v>0</v>
      </c>
      <c r="AN728" s="1">
        <f t="shared" si="6373"/>
        <v>0</v>
      </c>
      <c r="AO728" s="294"/>
      <c r="AP728" s="294"/>
      <c r="AQ728" s="294"/>
      <c r="AR728" s="44">
        <f>G728</f>
        <v>32</v>
      </c>
      <c r="AS728" s="298">
        <f t="shared" si="6374"/>
        <v>0</v>
      </c>
      <c r="AT728" s="298">
        <f t="shared" si="6375"/>
        <v>0</v>
      </c>
      <c r="AU728" s="298">
        <f t="shared" si="6376"/>
        <v>0</v>
      </c>
      <c r="AV728" s="298">
        <f t="shared" si="6377"/>
        <v>1</v>
      </c>
      <c r="AW728" s="294"/>
      <c r="AX728" s="294"/>
      <c r="AY728" s="294"/>
      <c r="AZ728" s="294"/>
      <c r="BA728" s="294"/>
      <c r="BB728" s="294"/>
      <c r="BC728" s="294"/>
      <c r="BD728" s="294"/>
      <c r="BE728" s="294"/>
      <c r="BF728" s="294"/>
      <c r="BG728" s="294"/>
      <c r="BH728" s="294"/>
      <c r="BI728" s="294"/>
      <c r="BJ728" s="294">
        <v>1</v>
      </c>
      <c r="BK728" s="294"/>
      <c r="BL728" s="294"/>
      <c r="BM728" s="294"/>
      <c r="BN728" s="294"/>
      <c r="BO728" s="294"/>
      <c r="BP728" s="1"/>
      <c r="BQ728" s="294"/>
      <c r="BR728" s="17">
        <v>2</v>
      </c>
      <c r="BS728" s="1">
        <f t="shared" si="6336"/>
        <v>0</v>
      </c>
      <c r="BT728" s="17">
        <f t="shared" si="6378"/>
        <v>0</v>
      </c>
      <c r="BU728" s="294"/>
      <c r="BV728" s="294">
        <v>1</v>
      </c>
      <c r="BW728" s="294"/>
      <c r="BX728" s="294"/>
      <c r="BY728" s="294"/>
      <c r="BZ728" s="294"/>
      <c r="CA728" s="294"/>
      <c r="CB728" s="294"/>
      <c r="CC728" s="294"/>
      <c r="CD728" s="1"/>
      <c r="CE728" s="1"/>
      <c r="CF728" s="1"/>
      <c r="CG728" s="294"/>
      <c r="CH728" s="1"/>
      <c r="CI728" s="1">
        <v>1</v>
      </c>
      <c r="CJ728" s="1"/>
      <c r="CK728" s="383"/>
      <c r="CL728" s="383"/>
      <c r="CM728" s="383"/>
      <c r="CN728" s="1">
        <f t="shared" si="6379"/>
        <v>0</v>
      </c>
      <c r="CO728" s="1">
        <f t="shared" si="6380"/>
        <v>0</v>
      </c>
      <c r="CP728" s="20">
        <f t="shared" si="6381"/>
        <v>2.5</v>
      </c>
      <c r="CQ728" s="351"/>
      <c r="CR728" s="299">
        <f t="shared" ref="CR728:CR732" si="6407">+IF(SUM(AX728:BM728)&gt;0,1,0)</f>
        <v>1</v>
      </c>
      <c r="CS728" s="294"/>
      <c r="CT728" s="294"/>
      <c r="CU728" s="1"/>
      <c r="CV728" s="1"/>
      <c r="CW728" s="1"/>
      <c r="CX728" s="1"/>
      <c r="CY728" s="1"/>
      <c r="CZ728" s="294"/>
      <c r="DA728" s="17"/>
      <c r="DB728" s="359">
        <f t="shared" si="6339"/>
        <v>0</v>
      </c>
      <c r="DC728" s="359">
        <f t="shared" si="6340"/>
        <v>0</v>
      </c>
      <c r="DD728" s="294"/>
      <c r="DE728" s="294"/>
      <c r="DF728" s="294"/>
      <c r="DG728" s="294"/>
      <c r="DH728" s="294"/>
      <c r="DI728" s="294"/>
      <c r="DJ728" s="294"/>
      <c r="DK728" s="294"/>
      <c r="DL728" s="294"/>
      <c r="DM728" s="294"/>
      <c r="DN728" s="294"/>
      <c r="DO728" s="1"/>
      <c r="DP728" s="1"/>
      <c r="DQ728" s="17">
        <f t="shared" ref="DQ728:DQ732" si="6408">+IF(AND(SUM(S728:AA728)&gt;0,SUM(FA728:FF728)&gt;0),CT728,0)</f>
        <v>0</v>
      </c>
      <c r="DR728" s="17">
        <f t="shared" ref="DR728:DR732" si="6409">+IF(AND(SUM(S728:AA728)&gt;0,SUM(FA728:FF728)&gt;0),CU728,0)</f>
        <v>0</v>
      </c>
      <c r="DS728" s="17">
        <f t="shared" si="6386"/>
        <v>0</v>
      </c>
      <c r="DT728" s="17">
        <f t="shared" si="6387"/>
        <v>0</v>
      </c>
      <c r="DU728" s="17">
        <f t="shared" si="6388"/>
        <v>0</v>
      </c>
      <c r="DV728" s="17">
        <f t="shared" si="6389"/>
        <v>0</v>
      </c>
      <c r="DW728" s="1"/>
      <c r="DX728" s="1"/>
      <c r="DY728" s="20">
        <f t="shared" si="6390"/>
        <v>0</v>
      </c>
      <c r="DZ728" s="20">
        <f t="shared" si="6391"/>
        <v>0</v>
      </c>
      <c r="EA728" s="20">
        <f t="shared" si="6392"/>
        <v>0</v>
      </c>
      <c r="EB728" s="20">
        <f t="shared" si="6393"/>
        <v>0</v>
      </c>
      <c r="EC728" s="18">
        <f t="shared" ref="EC728:EC732" si="6410">+IF(AND(CT728=0,SUM(CU728:CY728)&gt;1,SUM(CU728:CY728)&lt;=4),1,IF(AND(CT728=0,SUM(CU728:CY728)&gt;4),2,0))</f>
        <v>0</v>
      </c>
      <c r="ED728" s="19">
        <f t="shared" si="6395"/>
        <v>0</v>
      </c>
      <c r="EE728" s="19">
        <f t="shared" si="6396"/>
        <v>0</v>
      </c>
      <c r="EF728" s="1">
        <f t="shared" si="6397"/>
        <v>0</v>
      </c>
      <c r="EG728" s="18">
        <f t="shared" ref="EG728:EG732" si="6411">+IF(AND(CT728+EC728=0,SUM(AO728:AR728)&gt;0,SUM(DK728:DN728)&gt;0),(CU728+CV728+CW728+CX728)*2+CY728*5,(EC728+CT728-FO728)*5)+IF(AND(EC728+DQ728+CT728=0,SUM(AO728:AR728)&gt;0),SUM(CU728:CX728)*2+CY728*5,0)</f>
        <v>0</v>
      </c>
      <c r="EH728" s="341"/>
      <c r="EI728" s="294"/>
      <c r="EJ728" s="294"/>
      <c r="EK728" s="294"/>
      <c r="EL728" s="19"/>
      <c r="EM728" s="19"/>
      <c r="EN728" s="19"/>
      <c r="EO728" s="366"/>
      <c r="EP728" s="366"/>
      <c r="EQ728" s="374"/>
      <c r="ER728" s="374"/>
      <c r="ES728" s="374"/>
      <c r="ET728" s="374"/>
      <c r="EU728" s="18">
        <f t="shared" si="6398"/>
        <v>0</v>
      </c>
      <c r="EV728" s="18">
        <f t="shared" si="6342"/>
        <v>2</v>
      </c>
      <c r="EW728" s="341">
        <v>2</v>
      </c>
      <c r="EX728" s="341"/>
      <c r="EY728" s="341"/>
      <c r="EZ728" s="365">
        <f t="shared" si="6361"/>
        <v>0</v>
      </c>
      <c r="FA728" s="294"/>
      <c r="FB728" s="294"/>
      <c r="FC728" s="294"/>
      <c r="FD728" s="300"/>
      <c r="FE728" s="300"/>
      <c r="FF728" s="300"/>
      <c r="FG728" s="300"/>
      <c r="FH728" s="300"/>
      <c r="FI728" s="300"/>
      <c r="FJ728" s="300"/>
      <c r="FK728" s="294"/>
      <c r="FL728" s="294"/>
      <c r="FM728" s="294"/>
      <c r="FN728" s="294">
        <f t="shared" ref="FN728:FN732" si="6412">+F728*2</f>
        <v>64</v>
      </c>
      <c r="FO728" s="294"/>
      <c r="FP728" s="20">
        <f t="shared" si="6399"/>
        <v>0</v>
      </c>
      <c r="FQ728" s="20">
        <f t="shared" si="6400"/>
        <v>0</v>
      </c>
      <c r="FR728" s="20">
        <f t="shared" si="6401"/>
        <v>0</v>
      </c>
      <c r="FS728" s="20">
        <f t="shared" si="6402"/>
        <v>0</v>
      </c>
      <c r="FT728" s="20">
        <f t="shared" si="6403"/>
        <v>0</v>
      </c>
      <c r="FU728" s="20">
        <f t="shared" si="6404"/>
        <v>0</v>
      </c>
      <c r="FV728" s="20">
        <f t="shared" si="6405"/>
        <v>0</v>
      </c>
      <c r="FW728" s="294"/>
    </row>
    <row r="729" spans="1:179" s="301" customFormat="1" ht="26.25" customHeight="1">
      <c r="A729" s="295"/>
      <c r="B729" s="296" t="s">
        <v>953</v>
      </c>
      <c r="C729" s="296" t="s">
        <v>952</v>
      </c>
      <c r="D729" s="48" t="s">
        <v>25</v>
      </c>
      <c r="E729" s="48" t="s">
        <v>44</v>
      </c>
      <c r="F729" s="296">
        <v>34</v>
      </c>
      <c r="G729" s="296">
        <v>38</v>
      </c>
      <c r="H729" s="297"/>
      <c r="I729" s="297"/>
      <c r="J729" s="294"/>
      <c r="K729" s="294"/>
      <c r="L729" s="294"/>
      <c r="M729" s="294"/>
      <c r="N729" s="297"/>
      <c r="O729" s="297"/>
      <c r="P729" s="1"/>
      <c r="Q729" s="16"/>
      <c r="R729" s="1"/>
      <c r="S729" s="294"/>
      <c r="T729" s="294"/>
      <c r="U729" s="294"/>
      <c r="V729" s="294"/>
      <c r="W729" s="294"/>
      <c r="X729" s="294"/>
      <c r="Y729" s="294">
        <v>1</v>
      </c>
      <c r="Z729" s="294"/>
      <c r="AA729" s="294"/>
      <c r="AB729" s="294"/>
      <c r="AC729" s="1">
        <f t="shared" si="6362"/>
        <v>0</v>
      </c>
      <c r="AD729" s="1">
        <f t="shared" si="6363"/>
        <v>0</v>
      </c>
      <c r="AE729" s="1">
        <f t="shared" si="6364"/>
        <v>0</v>
      </c>
      <c r="AF729" s="1">
        <f t="shared" si="6365"/>
        <v>1</v>
      </c>
      <c r="AG729" s="1">
        <f t="shared" si="6366"/>
        <v>0</v>
      </c>
      <c r="AH729" s="1">
        <f t="shared" si="6367"/>
        <v>0</v>
      </c>
      <c r="AI729" s="1">
        <f t="shared" si="6368"/>
        <v>0</v>
      </c>
      <c r="AJ729" s="1">
        <f t="shared" si="6369"/>
        <v>0</v>
      </c>
      <c r="AK729" s="1">
        <f t="shared" si="6370"/>
        <v>0</v>
      </c>
      <c r="AL729" s="1">
        <f t="shared" si="6371"/>
        <v>0</v>
      </c>
      <c r="AM729" s="1">
        <f t="shared" si="6372"/>
        <v>0</v>
      </c>
      <c r="AN729" s="1">
        <f t="shared" si="6373"/>
        <v>0</v>
      </c>
      <c r="AO729" s="294"/>
      <c r="AP729" s="294"/>
      <c r="AQ729" s="294"/>
      <c r="AR729" s="44">
        <f>G729</f>
        <v>38</v>
      </c>
      <c r="AS729" s="298">
        <f t="shared" si="6374"/>
        <v>0</v>
      </c>
      <c r="AT729" s="298">
        <f t="shared" si="6375"/>
        <v>0</v>
      </c>
      <c r="AU729" s="298">
        <f t="shared" si="6376"/>
        <v>0</v>
      </c>
      <c r="AV729" s="298">
        <f t="shared" si="6377"/>
        <v>1</v>
      </c>
      <c r="AW729" s="294"/>
      <c r="AX729" s="294"/>
      <c r="AY729" s="294"/>
      <c r="AZ729" s="294"/>
      <c r="BA729" s="294"/>
      <c r="BB729" s="294"/>
      <c r="BC729" s="294"/>
      <c r="BD729" s="294"/>
      <c r="BE729" s="294"/>
      <c r="BF729" s="294"/>
      <c r="BG729" s="294"/>
      <c r="BH729" s="294"/>
      <c r="BI729" s="294"/>
      <c r="BJ729" s="294">
        <v>1</v>
      </c>
      <c r="BK729" s="294"/>
      <c r="BL729" s="294"/>
      <c r="BM729" s="294"/>
      <c r="BN729" s="294"/>
      <c r="BO729" s="294"/>
      <c r="BP729" s="1"/>
      <c r="BQ729" s="294"/>
      <c r="BR729" s="17">
        <v>2</v>
      </c>
      <c r="BS729" s="1">
        <f t="shared" si="6336"/>
        <v>0</v>
      </c>
      <c r="BT729" s="17">
        <f t="shared" si="6378"/>
        <v>0</v>
      </c>
      <c r="BU729" s="294"/>
      <c r="BV729" s="294">
        <v>1</v>
      </c>
      <c r="BW729" s="294"/>
      <c r="BX729" s="294"/>
      <c r="BY729" s="294"/>
      <c r="BZ729" s="294"/>
      <c r="CA729" s="294"/>
      <c r="CB729" s="294"/>
      <c r="CC729" s="294"/>
      <c r="CD729" s="1"/>
      <c r="CE729" s="1">
        <v>1</v>
      </c>
      <c r="CF729" s="1"/>
      <c r="CG729" s="294"/>
      <c r="CH729" s="1"/>
      <c r="CI729" s="1"/>
      <c r="CJ729" s="1"/>
      <c r="CK729" s="383"/>
      <c r="CL729" s="383"/>
      <c r="CM729" s="383"/>
      <c r="CN729" s="1">
        <f t="shared" si="6379"/>
        <v>0</v>
      </c>
      <c r="CO729" s="1">
        <f t="shared" si="6380"/>
        <v>0</v>
      </c>
      <c r="CP729" s="20">
        <f t="shared" si="6381"/>
        <v>0.5</v>
      </c>
      <c r="CQ729" s="351"/>
      <c r="CR729" s="299">
        <f t="shared" si="6407"/>
        <v>1</v>
      </c>
      <c r="CS729" s="294"/>
      <c r="CT729" s="294"/>
      <c r="CU729" s="1"/>
      <c r="CV729" s="1">
        <v>1</v>
      </c>
      <c r="CW729" s="1"/>
      <c r="CX729" s="1"/>
      <c r="CY729" s="1">
        <v>1</v>
      </c>
      <c r="CZ729" s="294">
        <v>1</v>
      </c>
      <c r="DA729" s="17">
        <f t="shared" ref="DA729:DA732" si="6413">+CY729</f>
        <v>1</v>
      </c>
      <c r="DB729" s="359">
        <f t="shared" si="6339"/>
        <v>2</v>
      </c>
      <c r="DC729" s="359">
        <f t="shared" si="6340"/>
        <v>2</v>
      </c>
      <c r="DD729" s="294"/>
      <c r="DE729" s="294">
        <v>4</v>
      </c>
      <c r="DF729" s="294">
        <v>4</v>
      </c>
      <c r="DG729" s="294"/>
      <c r="DH729" s="294"/>
      <c r="DI729" s="294"/>
      <c r="DJ729" s="294"/>
      <c r="DK729" s="294"/>
      <c r="DL729" s="294"/>
      <c r="DM729" s="294"/>
      <c r="DN729" s="294"/>
      <c r="DO729" s="1"/>
      <c r="DP729" s="1"/>
      <c r="DQ729" s="17">
        <f t="shared" si="6408"/>
        <v>0</v>
      </c>
      <c r="DR729" s="17">
        <f t="shared" si="6409"/>
        <v>0</v>
      </c>
      <c r="DS729" s="17">
        <f t="shared" si="6386"/>
        <v>1</v>
      </c>
      <c r="DT729" s="17">
        <f t="shared" si="6387"/>
        <v>0</v>
      </c>
      <c r="DU729" s="17">
        <f t="shared" si="6388"/>
        <v>0</v>
      </c>
      <c r="DV729" s="17">
        <f t="shared" si="6389"/>
        <v>1</v>
      </c>
      <c r="DW729" s="1"/>
      <c r="DX729" s="1"/>
      <c r="DY729" s="20">
        <f t="shared" si="6390"/>
        <v>0</v>
      </c>
      <c r="DZ729" s="20">
        <f t="shared" si="6391"/>
        <v>0</v>
      </c>
      <c r="EA729" s="20">
        <f t="shared" si="6392"/>
        <v>0</v>
      </c>
      <c r="EB729" s="20">
        <f t="shared" si="6393"/>
        <v>0</v>
      </c>
      <c r="EC729" s="18">
        <f t="shared" si="6410"/>
        <v>1</v>
      </c>
      <c r="ED729" s="19">
        <f t="shared" si="6395"/>
        <v>3</v>
      </c>
      <c r="EE729" s="19">
        <f t="shared" si="6396"/>
        <v>0</v>
      </c>
      <c r="EF729" s="1">
        <f t="shared" si="6397"/>
        <v>0</v>
      </c>
      <c r="EG729" s="18">
        <f t="shared" si="6411"/>
        <v>5</v>
      </c>
      <c r="EH729" s="341"/>
      <c r="EI729" s="294">
        <v>5.5</v>
      </c>
      <c r="EJ729" s="294"/>
      <c r="EK729" s="294">
        <v>5.5</v>
      </c>
      <c r="EL729" s="19">
        <v>1</v>
      </c>
      <c r="EM729" s="19"/>
      <c r="EN729" s="19"/>
      <c r="EO729" s="366"/>
      <c r="EP729" s="366"/>
      <c r="EQ729" s="374"/>
      <c r="ER729" s="374"/>
      <c r="ES729" s="374"/>
      <c r="ET729" s="374"/>
      <c r="EU729" s="18">
        <f t="shared" si="6398"/>
        <v>3</v>
      </c>
      <c r="EV729" s="18">
        <f t="shared" si="6342"/>
        <v>6</v>
      </c>
      <c r="EW729" s="341">
        <v>2</v>
      </c>
      <c r="EX729" s="341">
        <v>2</v>
      </c>
      <c r="EY729" s="341">
        <v>4</v>
      </c>
      <c r="EZ729" s="365">
        <f t="shared" si="6361"/>
        <v>0</v>
      </c>
      <c r="FA729" s="294"/>
      <c r="FB729" s="294">
        <v>1</v>
      </c>
      <c r="FC729" s="294"/>
      <c r="FD729" s="300"/>
      <c r="FE729" s="300"/>
      <c r="FF729" s="300"/>
      <c r="FG729" s="300"/>
      <c r="FH729" s="300"/>
      <c r="FI729" s="300"/>
      <c r="FJ729" s="300"/>
      <c r="FK729" s="294"/>
      <c r="FL729" s="294"/>
      <c r="FM729" s="294"/>
      <c r="FN729" s="294">
        <f t="shared" si="6412"/>
        <v>68</v>
      </c>
      <c r="FO729" s="294"/>
      <c r="FP729" s="20">
        <f t="shared" si="6399"/>
        <v>0</v>
      </c>
      <c r="FQ729" s="20">
        <f t="shared" si="6400"/>
        <v>4</v>
      </c>
      <c r="FR729" s="20">
        <f t="shared" si="6401"/>
        <v>4</v>
      </c>
      <c r="FS729" s="20">
        <f t="shared" si="6402"/>
        <v>0</v>
      </c>
      <c r="FT729" s="20">
        <f t="shared" si="6403"/>
        <v>0</v>
      </c>
      <c r="FU729" s="20">
        <f t="shared" si="6404"/>
        <v>0</v>
      </c>
      <c r="FV729" s="20">
        <f t="shared" si="6405"/>
        <v>0</v>
      </c>
      <c r="FW729" s="294"/>
    </row>
    <row r="730" spans="1:179" s="301" customFormat="1" ht="26.25" customHeight="1">
      <c r="A730" s="295"/>
      <c r="B730" s="296" t="s">
        <v>955</v>
      </c>
      <c r="C730" s="296" t="s">
        <v>954</v>
      </c>
      <c r="D730" s="48" t="s">
        <v>44</v>
      </c>
      <c r="E730" s="48" t="s">
        <v>44</v>
      </c>
      <c r="F730" s="296">
        <v>41</v>
      </c>
      <c r="G730" s="296">
        <v>38</v>
      </c>
      <c r="H730" s="297"/>
      <c r="I730" s="297"/>
      <c r="J730" s="294"/>
      <c r="K730" s="294"/>
      <c r="L730" s="294"/>
      <c r="M730" s="294"/>
      <c r="N730" s="297"/>
      <c r="O730" s="297"/>
      <c r="P730" s="1"/>
      <c r="Q730" s="16"/>
      <c r="R730" s="1"/>
      <c r="S730" s="294"/>
      <c r="T730" s="294"/>
      <c r="U730" s="294"/>
      <c r="V730" s="294"/>
      <c r="W730" s="294"/>
      <c r="X730" s="294"/>
      <c r="Y730" s="294"/>
      <c r="Z730" s="294"/>
      <c r="AA730" s="294"/>
      <c r="AB730" s="294"/>
      <c r="AC730" s="1">
        <f t="shared" si="6362"/>
        <v>0</v>
      </c>
      <c r="AD730" s="1">
        <f t="shared" si="6363"/>
        <v>0</v>
      </c>
      <c r="AE730" s="1">
        <f t="shared" si="6364"/>
        <v>0</v>
      </c>
      <c r="AF730" s="1">
        <f t="shared" si="6365"/>
        <v>0</v>
      </c>
      <c r="AG730" s="1">
        <f t="shared" si="6366"/>
        <v>0</v>
      </c>
      <c r="AH730" s="1">
        <f t="shared" si="6367"/>
        <v>0</v>
      </c>
      <c r="AI730" s="1">
        <f t="shared" si="6368"/>
        <v>0</v>
      </c>
      <c r="AJ730" s="1">
        <f t="shared" si="6369"/>
        <v>0</v>
      </c>
      <c r="AK730" s="1">
        <f t="shared" si="6370"/>
        <v>0</v>
      </c>
      <c r="AL730" s="1">
        <f t="shared" si="6371"/>
        <v>0</v>
      </c>
      <c r="AM730" s="1">
        <f t="shared" si="6372"/>
        <v>0</v>
      </c>
      <c r="AN730" s="1">
        <f t="shared" si="6373"/>
        <v>0</v>
      </c>
      <c r="AO730" s="294"/>
      <c r="AP730" s="294"/>
      <c r="AQ730" s="294"/>
      <c r="AR730" s="44">
        <f>G730</f>
        <v>38</v>
      </c>
      <c r="AS730" s="298">
        <f t="shared" si="6374"/>
        <v>0</v>
      </c>
      <c r="AT730" s="298">
        <f t="shared" si="6375"/>
        <v>0</v>
      </c>
      <c r="AU730" s="298">
        <f t="shared" si="6376"/>
        <v>0</v>
      </c>
      <c r="AV730" s="298">
        <f t="shared" si="6377"/>
        <v>1</v>
      </c>
      <c r="AW730" s="294"/>
      <c r="AX730" s="294"/>
      <c r="AY730" s="294"/>
      <c r="AZ730" s="294"/>
      <c r="BA730" s="294"/>
      <c r="BB730" s="294"/>
      <c r="BC730" s="294"/>
      <c r="BD730" s="294"/>
      <c r="BE730" s="294"/>
      <c r="BF730" s="294"/>
      <c r="BG730" s="294"/>
      <c r="BH730" s="294"/>
      <c r="BI730" s="294"/>
      <c r="BJ730" s="294">
        <v>1</v>
      </c>
      <c r="BK730" s="294"/>
      <c r="BL730" s="294"/>
      <c r="BM730" s="294"/>
      <c r="BN730" s="294"/>
      <c r="BO730" s="294"/>
      <c r="BP730" s="1"/>
      <c r="BQ730" s="294"/>
      <c r="BR730" s="17">
        <v>2</v>
      </c>
      <c r="BS730" s="1">
        <f t="shared" si="6336"/>
        <v>0</v>
      </c>
      <c r="BT730" s="17">
        <f t="shared" si="6378"/>
        <v>0</v>
      </c>
      <c r="BU730" s="294"/>
      <c r="BV730" s="294">
        <v>1</v>
      </c>
      <c r="BW730" s="294"/>
      <c r="BX730" s="294"/>
      <c r="BY730" s="294"/>
      <c r="BZ730" s="294"/>
      <c r="CA730" s="294"/>
      <c r="CB730" s="294"/>
      <c r="CC730" s="294"/>
      <c r="CD730" s="1"/>
      <c r="CE730" s="1"/>
      <c r="CF730" s="1"/>
      <c r="CG730" s="294"/>
      <c r="CH730" s="1"/>
      <c r="CI730" s="1">
        <v>1</v>
      </c>
      <c r="CJ730" s="1"/>
      <c r="CK730" s="383"/>
      <c r="CL730" s="383"/>
      <c r="CM730" s="383"/>
      <c r="CN730" s="1">
        <f t="shared" si="6379"/>
        <v>0</v>
      </c>
      <c r="CO730" s="1">
        <f t="shared" si="6380"/>
        <v>0</v>
      </c>
      <c r="CP730" s="20">
        <f t="shared" si="6381"/>
        <v>2.5</v>
      </c>
      <c r="CQ730" s="351"/>
      <c r="CR730" s="299">
        <f t="shared" si="6407"/>
        <v>1</v>
      </c>
      <c r="CS730" s="294"/>
      <c r="CT730" s="294"/>
      <c r="CU730" s="1"/>
      <c r="CV730" s="1"/>
      <c r="CW730" s="1">
        <v>2</v>
      </c>
      <c r="CX730" s="1"/>
      <c r="CY730" s="1">
        <v>3</v>
      </c>
      <c r="CZ730" s="294">
        <v>8</v>
      </c>
      <c r="DA730" s="17">
        <f t="shared" si="6413"/>
        <v>3</v>
      </c>
      <c r="DB730" s="359">
        <f t="shared" si="6339"/>
        <v>11</v>
      </c>
      <c r="DC730" s="359">
        <f t="shared" si="6340"/>
        <v>5</v>
      </c>
      <c r="DD730" s="294"/>
      <c r="DE730" s="294">
        <v>4</v>
      </c>
      <c r="DF730" s="294">
        <v>12</v>
      </c>
      <c r="DG730" s="294"/>
      <c r="DH730" s="294">
        <v>3</v>
      </c>
      <c r="DI730" s="294"/>
      <c r="DJ730" s="294"/>
      <c r="DK730" s="294"/>
      <c r="DL730" s="294"/>
      <c r="DM730" s="294"/>
      <c r="DN730" s="294"/>
      <c r="DO730" s="1"/>
      <c r="DP730" s="1"/>
      <c r="DQ730" s="17">
        <f t="shared" si="6408"/>
        <v>0</v>
      </c>
      <c r="DR730" s="17">
        <f t="shared" si="6409"/>
        <v>0</v>
      </c>
      <c r="DS730" s="17">
        <f t="shared" si="6386"/>
        <v>0</v>
      </c>
      <c r="DT730" s="17">
        <f t="shared" si="6387"/>
        <v>0</v>
      </c>
      <c r="DU730" s="17">
        <f t="shared" si="6388"/>
        <v>0</v>
      </c>
      <c r="DV730" s="17">
        <f t="shared" si="6389"/>
        <v>0</v>
      </c>
      <c r="DW730" s="1"/>
      <c r="DX730" s="1"/>
      <c r="DY730" s="20">
        <f t="shared" si="6390"/>
        <v>0</v>
      </c>
      <c r="DZ730" s="20">
        <f t="shared" si="6391"/>
        <v>0</v>
      </c>
      <c r="EA730" s="20">
        <f t="shared" si="6392"/>
        <v>0</v>
      </c>
      <c r="EB730" s="20">
        <f t="shared" si="6393"/>
        <v>0</v>
      </c>
      <c r="EC730" s="18">
        <f t="shared" si="6410"/>
        <v>2</v>
      </c>
      <c r="ED730" s="19">
        <f t="shared" si="6395"/>
        <v>6</v>
      </c>
      <c r="EE730" s="19">
        <f t="shared" si="6396"/>
        <v>0</v>
      </c>
      <c r="EF730" s="1">
        <f t="shared" si="6397"/>
        <v>0</v>
      </c>
      <c r="EG730" s="18">
        <f t="shared" si="6411"/>
        <v>10</v>
      </c>
      <c r="EH730" s="341"/>
      <c r="EI730" s="294"/>
      <c r="EJ730" s="294">
        <v>5.5</v>
      </c>
      <c r="EK730" s="294">
        <f>3*5.5</f>
        <v>16.5</v>
      </c>
      <c r="EL730" s="19">
        <v>1</v>
      </c>
      <c r="EM730" s="19"/>
      <c r="EN730" s="19"/>
      <c r="EO730" s="366"/>
      <c r="EP730" s="366"/>
      <c r="EQ730" s="374">
        <v>2</v>
      </c>
      <c r="ER730" s="374"/>
      <c r="ES730" s="374"/>
      <c r="ET730" s="374"/>
      <c r="EU730" s="18">
        <f t="shared" si="6398"/>
        <v>10</v>
      </c>
      <c r="EV730" s="18">
        <f t="shared" si="6342"/>
        <v>2</v>
      </c>
      <c r="EW730" s="341">
        <v>2</v>
      </c>
      <c r="EX730" s="341"/>
      <c r="EY730" s="341">
        <v>5</v>
      </c>
      <c r="EZ730" s="365">
        <f t="shared" si="6361"/>
        <v>0</v>
      </c>
      <c r="FA730" s="294"/>
      <c r="FB730" s="294"/>
      <c r="FC730" s="294">
        <v>1</v>
      </c>
      <c r="FD730" s="300"/>
      <c r="FE730" s="300"/>
      <c r="FF730" s="300"/>
      <c r="FG730" s="300"/>
      <c r="FH730" s="300"/>
      <c r="FI730" s="300"/>
      <c r="FJ730" s="300"/>
      <c r="FK730" s="294"/>
      <c r="FL730" s="294"/>
      <c r="FM730" s="294"/>
      <c r="FN730" s="294">
        <f t="shared" si="6412"/>
        <v>82</v>
      </c>
      <c r="FO730" s="294"/>
      <c r="FP730" s="20">
        <f t="shared" si="6399"/>
        <v>0</v>
      </c>
      <c r="FQ730" s="20">
        <f t="shared" si="6400"/>
        <v>4</v>
      </c>
      <c r="FR730" s="20">
        <f t="shared" si="6401"/>
        <v>12</v>
      </c>
      <c r="FS730" s="20">
        <f t="shared" si="6402"/>
        <v>0</v>
      </c>
      <c r="FT730" s="20">
        <f t="shared" si="6403"/>
        <v>0</v>
      </c>
      <c r="FU730" s="20">
        <f t="shared" si="6404"/>
        <v>0</v>
      </c>
      <c r="FV730" s="20">
        <f t="shared" si="6405"/>
        <v>0</v>
      </c>
      <c r="FW730" s="294"/>
    </row>
    <row r="731" spans="1:179" s="301" customFormat="1" ht="26.25" customHeight="1">
      <c r="A731" s="295"/>
      <c r="B731" s="296" t="s">
        <v>956</v>
      </c>
      <c r="C731" s="296" t="s">
        <v>957</v>
      </c>
      <c r="D731" s="296" t="s">
        <v>26</v>
      </c>
      <c r="E731" s="48" t="s">
        <v>44</v>
      </c>
      <c r="F731" s="296">
        <v>44</v>
      </c>
      <c r="G731" s="296">
        <f>F731</f>
        <v>44</v>
      </c>
      <c r="H731" s="297"/>
      <c r="I731" s="297"/>
      <c r="J731" s="294"/>
      <c r="K731" s="294"/>
      <c r="L731" s="294"/>
      <c r="M731" s="294"/>
      <c r="N731" s="297"/>
      <c r="O731" s="297"/>
      <c r="P731" s="1"/>
      <c r="Q731" s="16"/>
      <c r="R731" s="1"/>
      <c r="S731" s="294"/>
      <c r="T731" s="294"/>
      <c r="U731" s="294"/>
      <c r="V731" s="294"/>
      <c r="W731" s="294"/>
      <c r="X731" s="294"/>
      <c r="Y731" s="294">
        <v>1</v>
      </c>
      <c r="Z731" s="294"/>
      <c r="AA731" s="294"/>
      <c r="AB731" s="294"/>
      <c r="AC731" s="1">
        <f t="shared" si="6362"/>
        <v>0</v>
      </c>
      <c r="AD731" s="1">
        <f t="shared" si="6363"/>
        <v>0</v>
      </c>
      <c r="AE731" s="1">
        <f t="shared" si="6364"/>
        <v>0</v>
      </c>
      <c r="AF731" s="1">
        <f t="shared" si="6365"/>
        <v>1</v>
      </c>
      <c r="AG731" s="1">
        <f t="shared" si="6366"/>
        <v>0</v>
      </c>
      <c r="AH731" s="1">
        <f t="shared" si="6367"/>
        <v>0</v>
      </c>
      <c r="AI731" s="1">
        <f t="shared" si="6368"/>
        <v>0</v>
      </c>
      <c r="AJ731" s="1">
        <f t="shared" si="6369"/>
        <v>0</v>
      </c>
      <c r="AK731" s="1">
        <f t="shared" si="6370"/>
        <v>0</v>
      </c>
      <c r="AL731" s="1">
        <f t="shared" si="6371"/>
        <v>0</v>
      </c>
      <c r="AM731" s="1">
        <f t="shared" si="6372"/>
        <v>0</v>
      </c>
      <c r="AN731" s="1">
        <f t="shared" si="6373"/>
        <v>0</v>
      </c>
      <c r="AO731" s="294"/>
      <c r="AP731" s="294"/>
      <c r="AQ731" s="294"/>
      <c r="AR731" s="44">
        <f>G731</f>
        <v>44</v>
      </c>
      <c r="AS731" s="298">
        <f t="shared" si="6374"/>
        <v>0</v>
      </c>
      <c r="AT731" s="298">
        <f t="shared" si="6375"/>
        <v>0</v>
      </c>
      <c r="AU731" s="298">
        <f t="shared" si="6376"/>
        <v>0</v>
      </c>
      <c r="AV731" s="298">
        <f t="shared" si="6377"/>
        <v>1</v>
      </c>
      <c r="AW731" s="294"/>
      <c r="AX731" s="294"/>
      <c r="AY731" s="294"/>
      <c r="AZ731" s="294"/>
      <c r="BA731" s="294"/>
      <c r="BB731" s="294"/>
      <c r="BC731" s="294"/>
      <c r="BD731" s="294"/>
      <c r="BE731" s="294"/>
      <c r="BF731" s="294"/>
      <c r="BG731" s="294"/>
      <c r="BH731" s="294"/>
      <c r="BI731" s="294"/>
      <c r="BJ731" s="294">
        <v>1</v>
      </c>
      <c r="BK731" s="294"/>
      <c r="BL731" s="294"/>
      <c r="BM731" s="294"/>
      <c r="BN731" s="294"/>
      <c r="BO731" s="294"/>
      <c r="BP731" s="1"/>
      <c r="BQ731" s="294"/>
      <c r="BR731" s="17">
        <v>2</v>
      </c>
      <c r="BS731" s="1">
        <f t="shared" si="6336"/>
        <v>0</v>
      </c>
      <c r="BT731" s="17">
        <f t="shared" si="6378"/>
        <v>0</v>
      </c>
      <c r="BU731" s="294"/>
      <c r="BV731" s="294">
        <v>1</v>
      </c>
      <c r="BW731" s="294"/>
      <c r="BX731" s="294"/>
      <c r="BY731" s="294"/>
      <c r="BZ731" s="294"/>
      <c r="CA731" s="294"/>
      <c r="CB731" s="294"/>
      <c r="CC731" s="294"/>
      <c r="CD731" s="1"/>
      <c r="CE731" s="1">
        <v>1</v>
      </c>
      <c r="CF731" s="1"/>
      <c r="CG731" s="294"/>
      <c r="CH731" s="1"/>
      <c r="CI731" s="1"/>
      <c r="CJ731" s="1"/>
      <c r="CK731" s="383"/>
      <c r="CL731" s="383"/>
      <c r="CM731" s="383"/>
      <c r="CN731" s="1">
        <f t="shared" si="6379"/>
        <v>0</v>
      </c>
      <c r="CO731" s="1">
        <f t="shared" si="6380"/>
        <v>0</v>
      </c>
      <c r="CP731" s="20">
        <f t="shared" si="6381"/>
        <v>0.5</v>
      </c>
      <c r="CQ731" s="351"/>
      <c r="CR731" s="299">
        <f t="shared" si="6407"/>
        <v>1</v>
      </c>
      <c r="CS731" s="294"/>
      <c r="CT731" s="294"/>
      <c r="CU731" s="1">
        <v>1</v>
      </c>
      <c r="CV731" s="1"/>
      <c r="CW731" s="1">
        <v>2</v>
      </c>
      <c r="CX731" s="1"/>
      <c r="CY731" s="1">
        <v>1</v>
      </c>
      <c r="CZ731" s="294">
        <v>9</v>
      </c>
      <c r="DA731" s="17">
        <f t="shared" si="6413"/>
        <v>1</v>
      </c>
      <c r="DB731" s="359">
        <f t="shared" si="6339"/>
        <v>10</v>
      </c>
      <c r="DC731" s="359">
        <f t="shared" si="6340"/>
        <v>4</v>
      </c>
      <c r="DD731" s="294"/>
      <c r="DE731" s="294">
        <v>7</v>
      </c>
      <c r="DF731" s="294">
        <v>3</v>
      </c>
      <c r="DG731" s="294"/>
      <c r="DH731" s="294">
        <v>3</v>
      </c>
      <c r="DI731" s="294"/>
      <c r="DJ731" s="294"/>
      <c r="DK731" s="294"/>
      <c r="DL731" s="294"/>
      <c r="DM731" s="294"/>
      <c r="DN731" s="294"/>
      <c r="DO731" s="1"/>
      <c r="DP731" s="1"/>
      <c r="DQ731" s="17">
        <f t="shared" si="6408"/>
        <v>0</v>
      </c>
      <c r="DR731" s="17">
        <f t="shared" si="6409"/>
        <v>1</v>
      </c>
      <c r="DS731" s="17">
        <f t="shared" si="6386"/>
        <v>0</v>
      </c>
      <c r="DT731" s="17">
        <f t="shared" si="6387"/>
        <v>2</v>
      </c>
      <c r="DU731" s="17">
        <f t="shared" si="6388"/>
        <v>0</v>
      </c>
      <c r="DV731" s="17">
        <f t="shared" si="6389"/>
        <v>1</v>
      </c>
      <c r="DW731" s="1"/>
      <c r="DX731" s="1"/>
      <c r="DY731" s="20">
        <f t="shared" si="6390"/>
        <v>0</v>
      </c>
      <c r="DZ731" s="20">
        <f t="shared" si="6391"/>
        <v>3</v>
      </c>
      <c r="EA731" s="20">
        <f t="shared" si="6392"/>
        <v>0</v>
      </c>
      <c r="EB731" s="20">
        <f t="shared" si="6393"/>
        <v>0</v>
      </c>
      <c r="EC731" s="18">
        <f t="shared" si="6410"/>
        <v>1</v>
      </c>
      <c r="ED731" s="19">
        <f t="shared" si="6395"/>
        <v>3</v>
      </c>
      <c r="EE731" s="19">
        <f t="shared" si="6396"/>
        <v>0</v>
      </c>
      <c r="EF731" s="1">
        <f t="shared" si="6397"/>
        <v>0</v>
      </c>
      <c r="EG731" s="18">
        <f t="shared" si="6411"/>
        <v>5</v>
      </c>
      <c r="EH731" s="341"/>
      <c r="EI731" s="294">
        <v>5.5</v>
      </c>
      <c r="EJ731" s="294">
        <v>5.5</v>
      </c>
      <c r="EK731" s="294">
        <v>5.5</v>
      </c>
      <c r="EL731" s="19">
        <v>1</v>
      </c>
      <c r="EM731" s="19"/>
      <c r="EN731" s="19"/>
      <c r="EO731" s="366"/>
      <c r="EP731" s="366"/>
      <c r="EQ731" s="374">
        <v>2</v>
      </c>
      <c r="ER731" s="374"/>
      <c r="ES731" s="374"/>
      <c r="ET731" s="374"/>
      <c r="EU731" s="18">
        <f t="shared" si="6398"/>
        <v>11</v>
      </c>
      <c r="EV731" s="18">
        <f t="shared" si="6342"/>
        <v>10</v>
      </c>
      <c r="EW731" s="341">
        <v>2</v>
      </c>
      <c r="EX731" s="341"/>
      <c r="EY731" s="341">
        <v>4</v>
      </c>
      <c r="EZ731" s="365">
        <f t="shared" si="6361"/>
        <v>0</v>
      </c>
      <c r="FA731" s="294"/>
      <c r="FB731" s="294"/>
      <c r="FC731" s="294">
        <v>1</v>
      </c>
      <c r="FD731" s="300"/>
      <c r="FE731" s="300"/>
      <c r="FF731" s="300"/>
      <c r="FG731" s="300"/>
      <c r="FH731" s="300"/>
      <c r="FI731" s="300"/>
      <c r="FJ731" s="300"/>
      <c r="FK731" s="294"/>
      <c r="FL731" s="294"/>
      <c r="FM731" s="294"/>
      <c r="FN731" s="294">
        <f t="shared" si="6412"/>
        <v>88</v>
      </c>
      <c r="FO731" s="294"/>
      <c r="FP731" s="20">
        <f t="shared" si="6399"/>
        <v>0</v>
      </c>
      <c r="FQ731" s="20">
        <f t="shared" si="6400"/>
        <v>7</v>
      </c>
      <c r="FR731" s="20">
        <f t="shared" si="6401"/>
        <v>3</v>
      </c>
      <c r="FS731" s="20">
        <f t="shared" si="6402"/>
        <v>0</v>
      </c>
      <c r="FT731" s="20">
        <f t="shared" si="6403"/>
        <v>0</v>
      </c>
      <c r="FU731" s="20">
        <f t="shared" si="6404"/>
        <v>0</v>
      </c>
      <c r="FV731" s="20">
        <f t="shared" si="6405"/>
        <v>0</v>
      </c>
      <c r="FW731" s="294"/>
    </row>
    <row r="732" spans="1:179" s="301" customFormat="1" ht="26.25" customHeight="1">
      <c r="A732" s="295"/>
      <c r="B732" s="296" t="s">
        <v>1026</v>
      </c>
      <c r="C732" s="296" t="s">
        <v>958</v>
      </c>
      <c r="D732" s="296" t="s">
        <v>26</v>
      </c>
      <c r="E732" s="48" t="s">
        <v>187</v>
      </c>
      <c r="F732" s="296">
        <v>44</v>
      </c>
      <c r="G732" s="296">
        <v>44</v>
      </c>
      <c r="H732" s="297"/>
      <c r="I732" s="297"/>
      <c r="J732" s="294"/>
      <c r="K732" s="294"/>
      <c r="L732" s="294"/>
      <c r="M732" s="294"/>
      <c r="N732" s="297"/>
      <c r="O732" s="297"/>
      <c r="P732" s="1"/>
      <c r="Q732" s="16"/>
      <c r="R732" s="1"/>
      <c r="S732" s="294"/>
      <c r="T732" s="294"/>
      <c r="U732" s="294"/>
      <c r="V732" s="294"/>
      <c r="W732" s="294"/>
      <c r="X732" s="294"/>
      <c r="Y732" s="294"/>
      <c r="Z732" s="294"/>
      <c r="AA732" s="294"/>
      <c r="AB732" s="294"/>
      <c r="AC732" s="1">
        <f t="shared" si="6362"/>
        <v>0</v>
      </c>
      <c r="AD732" s="1">
        <f t="shared" si="6363"/>
        <v>0</v>
      </c>
      <c r="AE732" s="1">
        <f t="shared" si="6364"/>
        <v>0</v>
      </c>
      <c r="AF732" s="1">
        <f t="shared" si="6365"/>
        <v>0</v>
      </c>
      <c r="AG732" s="1">
        <f t="shared" si="6366"/>
        <v>0</v>
      </c>
      <c r="AH732" s="1">
        <f t="shared" si="6367"/>
        <v>0</v>
      </c>
      <c r="AI732" s="1">
        <f t="shared" si="6368"/>
        <v>0</v>
      </c>
      <c r="AJ732" s="1">
        <f t="shared" si="6369"/>
        <v>0</v>
      </c>
      <c r="AK732" s="1">
        <f t="shared" si="6370"/>
        <v>0</v>
      </c>
      <c r="AL732" s="1">
        <f t="shared" si="6371"/>
        <v>0</v>
      </c>
      <c r="AM732" s="1">
        <f t="shared" si="6372"/>
        <v>0</v>
      </c>
      <c r="AN732" s="1">
        <f t="shared" si="6373"/>
        <v>0</v>
      </c>
      <c r="AO732" s="294"/>
      <c r="AP732" s="294"/>
      <c r="AQ732" s="294"/>
      <c r="AR732" s="44">
        <f>G732</f>
        <v>44</v>
      </c>
      <c r="AS732" s="298">
        <f t="shared" si="6374"/>
        <v>0</v>
      </c>
      <c r="AT732" s="298">
        <f t="shared" si="6375"/>
        <v>0</v>
      </c>
      <c r="AU732" s="298">
        <f t="shared" si="6376"/>
        <v>0</v>
      </c>
      <c r="AV732" s="298">
        <f t="shared" si="6377"/>
        <v>1</v>
      </c>
      <c r="AW732" s="294"/>
      <c r="AX732" s="294"/>
      <c r="AY732" s="294"/>
      <c r="AZ732" s="294"/>
      <c r="BA732" s="294"/>
      <c r="BB732" s="294"/>
      <c r="BC732" s="294"/>
      <c r="BD732" s="294"/>
      <c r="BE732" s="294"/>
      <c r="BF732" s="294"/>
      <c r="BG732" s="294"/>
      <c r="BH732" s="294"/>
      <c r="BI732" s="294"/>
      <c r="BJ732" s="294"/>
      <c r="BK732" s="294"/>
      <c r="BL732" s="294"/>
      <c r="BM732" s="294"/>
      <c r="BN732" s="294"/>
      <c r="BO732" s="294">
        <v>1</v>
      </c>
      <c r="BP732" s="1"/>
      <c r="BQ732" s="294"/>
      <c r="BR732" s="17">
        <v>1</v>
      </c>
      <c r="BS732" s="1">
        <f t="shared" si="6336"/>
        <v>0</v>
      </c>
      <c r="BT732" s="17">
        <f t="shared" si="6378"/>
        <v>0</v>
      </c>
      <c r="BU732" s="294"/>
      <c r="BV732" s="44">
        <v>1</v>
      </c>
      <c r="BW732" s="294"/>
      <c r="BX732" s="294"/>
      <c r="BY732" s="294"/>
      <c r="BZ732" s="294"/>
      <c r="CA732" s="294"/>
      <c r="CB732" s="294"/>
      <c r="CC732" s="294"/>
      <c r="CD732" s="1"/>
      <c r="CE732" s="1"/>
      <c r="CF732" s="1"/>
      <c r="CG732" s="294"/>
      <c r="CH732" s="1"/>
      <c r="CI732" s="1"/>
      <c r="CJ732" s="1"/>
      <c r="CK732" s="383"/>
      <c r="CL732" s="383"/>
      <c r="CM732" s="383"/>
      <c r="CN732" s="1">
        <f t="shared" si="6379"/>
        <v>0</v>
      </c>
      <c r="CO732" s="1">
        <f t="shared" si="6380"/>
        <v>0</v>
      </c>
      <c r="CP732" s="20">
        <f t="shared" si="6381"/>
        <v>0</v>
      </c>
      <c r="CQ732" s="351"/>
      <c r="CR732" s="299">
        <f t="shared" si="6407"/>
        <v>0</v>
      </c>
      <c r="CS732" s="294"/>
      <c r="CT732" s="294"/>
      <c r="CU732" s="1"/>
      <c r="CV732" s="1"/>
      <c r="CW732" s="1"/>
      <c r="CX732" s="1"/>
      <c r="CY732" s="1"/>
      <c r="CZ732" s="294"/>
      <c r="DA732" s="17">
        <f t="shared" si="6413"/>
        <v>0</v>
      </c>
      <c r="DB732" s="359">
        <f t="shared" si="6339"/>
        <v>0</v>
      </c>
      <c r="DC732" s="359">
        <f t="shared" si="6340"/>
        <v>0</v>
      </c>
      <c r="DD732" s="294"/>
      <c r="DE732" s="294"/>
      <c r="DF732" s="294"/>
      <c r="DG732" s="294"/>
      <c r="DH732" s="294"/>
      <c r="DI732" s="294"/>
      <c r="DJ732" s="294"/>
      <c r="DK732" s="294"/>
      <c r="DL732" s="294"/>
      <c r="DM732" s="294"/>
      <c r="DN732" s="294"/>
      <c r="DO732" s="1"/>
      <c r="DP732" s="1"/>
      <c r="DQ732" s="17">
        <f t="shared" si="6408"/>
        <v>0</v>
      </c>
      <c r="DR732" s="17">
        <f t="shared" si="6409"/>
        <v>0</v>
      </c>
      <c r="DS732" s="17">
        <f t="shared" si="6386"/>
        <v>0</v>
      </c>
      <c r="DT732" s="17">
        <f t="shared" si="6387"/>
        <v>0</v>
      </c>
      <c r="DU732" s="17">
        <f t="shared" si="6388"/>
        <v>0</v>
      </c>
      <c r="DV732" s="17">
        <f t="shared" si="6389"/>
        <v>0</v>
      </c>
      <c r="DW732" s="1"/>
      <c r="DX732" s="1"/>
      <c r="DY732" s="20">
        <f t="shared" si="6390"/>
        <v>0</v>
      </c>
      <c r="DZ732" s="20">
        <f t="shared" si="6391"/>
        <v>0</v>
      </c>
      <c r="EA732" s="20">
        <f t="shared" si="6392"/>
        <v>0</v>
      </c>
      <c r="EB732" s="20">
        <f t="shared" si="6393"/>
        <v>0</v>
      </c>
      <c r="EC732" s="18">
        <f t="shared" si="6410"/>
        <v>0</v>
      </c>
      <c r="ED732" s="19">
        <f t="shared" si="6395"/>
        <v>0</v>
      </c>
      <c r="EE732" s="19">
        <f t="shared" si="6396"/>
        <v>0</v>
      </c>
      <c r="EF732" s="1">
        <f t="shared" si="6397"/>
        <v>0</v>
      </c>
      <c r="EG732" s="18">
        <f t="shared" si="6411"/>
        <v>0</v>
      </c>
      <c r="EH732" s="341"/>
      <c r="EI732" s="294"/>
      <c r="EJ732" s="294"/>
      <c r="EK732" s="294"/>
      <c r="EL732" s="19"/>
      <c r="EM732" s="19"/>
      <c r="EN732" s="19"/>
      <c r="EO732" s="366"/>
      <c r="EP732" s="366"/>
      <c r="EQ732" s="374"/>
      <c r="ER732" s="374"/>
      <c r="ES732" s="374"/>
      <c r="ET732" s="374"/>
      <c r="EU732" s="18">
        <f t="shared" si="6398"/>
        <v>0</v>
      </c>
      <c r="EV732" s="18">
        <f t="shared" si="6342"/>
        <v>0</v>
      </c>
      <c r="EW732" s="341">
        <v>2</v>
      </c>
      <c r="EX732" s="341">
        <v>2</v>
      </c>
      <c r="EY732" s="341"/>
      <c r="EZ732" s="365">
        <f t="shared" si="6361"/>
        <v>0</v>
      </c>
      <c r="FA732" s="294"/>
      <c r="FB732" s="294"/>
      <c r="FC732" s="294"/>
      <c r="FD732" s="300"/>
      <c r="FE732" s="300"/>
      <c r="FF732" s="300"/>
      <c r="FG732" s="300"/>
      <c r="FH732" s="300"/>
      <c r="FI732" s="300"/>
      <c r="FJ732" s="300"/>
      <c r="FK732" s="294"/>
      <c r="FL732" s="294"/>
      <c r="FM732" s="294"/>
      <c r="FN732" s="294">
        <f t="shared" si="6412"/>
        <v>88</v>
      </c>
      <c r="FO732" s="294"/>
      <c r="FP732" s="20">
        <f t="shared" si="6399"/>
        <v>0</v>
      </c>
      <c r="FQ732" s="20">
        <f t="shared" si="6400"/>
        <v>0</v>
      </c>
      <c r="FR732" s="20">
        <f t="shared" si="6401"/>
        <v>0</v>
      </c>
      <c r="FS732" s="20">
        <f t="shared" si="6402"/>
        <v>0</v>
      </c>
      <c r="FT732" s="20">
        <f t="shared" si="6403"/>
        <v>0</v>
      </c>
      <c r="FU732" s="20">
        <f t="shared" si="6404"/>
        <v>0</v>
      </c>
      <c r="FV732" s="20">
        <f t="shared" si="6405"/>
        <v>0</v>
      </c>
      <c r="FW732" s="294"/>
    </row>
    <row r="733" spans="1:179" s="316" customFormat="1" ht="24" customHeight="1">
      <c r="A733" s="302"/>
      <c r="B733" s="41" t="s">
        <v>572</v>
      </c>
      <c r="C733" s="41" t="str">
        <f t="shared" si="6269"/>
        <v>5C</v>
      </c>
      <c r="D733" s="41"/>
      <c r="E733" s="41"/>
      <c r="F733" s="41"/>
      <c r="G733" s="41"/>
      <c r="H733" s="42"/>
      <c r="I733" s="42"/>
      <c r="J733" s="303"/>
      <c r="K733" s="303"/>
      <c r="L733" s="303"/>
      <c r="M733" s="303"/>
      <c r="N733" s="42"/>
      <c r="O733" s="42"/>
      <c r="P733" s="304"/>
      <c r="Q733" s="305"/>
      <c r="R733" s="304"/>
      <c r="S733" s="303"/>
      <c r="T733" s="303"/>
      <c r="U733" s="303"/>
      <c r="V733" s="303"/>
      <c r="W733" s="303"/>
      <c r="X733" s="303"/>
      <c r="Y733" s="303"/>
      <c r="Z733" s="303"/>
      <c r="AA733" s="303"/>
      <c r="AB733" s="303"/>
      <c r="AC733" s="304">
        <f t="shared" si="6343"/>
        <v>0</v>
      </c>
      <c r="AD733" s="304">
        <f t="shared" si="6344"/>
        <v>0</v>
      </c>
      <c r="AE733" s="304">
        <f t="shared" si="6345"/>
        <v>0</v>
      </c>
      <c r="AF733" s="304">
        <f t="shared" si="6346"/>
        <v>0</v>
      </c>
      <c r="AG733" s="304">
        <f t="shared" si="6347"/>
        <v>0</v>
      </c>
      <c r="AH733" s="304">
        <f t="shared" si="6348"/>
        <v>0</v>
      </c>
      <c r="AI733" s="304">
        <f t="shared" si="6349"/>
        <v>0</v>
      </c>
      <c r="AJ733" s="304">
        <f t="shared" si="6350"/>
        <v>0</v>
      </c>
      <c r="AK733" s="304">
        <f t="shared" si="6351"/>
        <v>0</v>
      </c>
      <c r="AL733" s="304">
        <f t="shared" si="6352"/>
        <v>0</v>
      </c>
      <c r="AM733" s="304">
        <f t="shared" si="6353"/>
        <v>0</v>
      </c>
      <c r="AN733" s="304">
        <f t="shared" si="6354"/>
        <v>0</v>
      </c>
      <c r="AO733" s="303"/>
      <c r="AP733" s="303"/>
      <c r="AQ733" s="303"/>
      <c r="AR733" s="303"/>
      <c r="AS733" s="306">
        <f t="shared" si="6355"/>
        <v>0</v>
      </c>
      <c r="AT733" s="306">
        <f t="shared" si="6356"/>
        <v>0</v>
      </c>
      <c r="AU733" s="306">
        <f t="shared" si="6302"/>
        <v>0</v>
      </c>
      <c r="AV733" s="306">
        <f t="shared" si="6303"/>
        <v>0</v>
      </c>
      <c r="AW733" s="303"/>
      <c r="AX733" s="333"/>
      <c r="AY733" s="333"/>
      <c r="AZ733" s="333"/>
      <c r="BA733" s="333"/>
      <c r="BB733" s="333"/>
      <c r="BC733" s="333"/>
      <c r="BD733" s="303"/>
      <c r="BE733" s="303"/>
      <c r="BF733" s="303"/>
      <c r="BG733" s="303"/>
      <c r="BH733" s="303"/>
      <c r="BI733" s="303"/>
      <c r="BJ733" s="303"/>
      <c r="BK733" s="303"/>
      <c r="BL733" s="303"/>
      <c r="BM733" s="303"/>
      <c r="BN733" s="307"/>
      <c r="BO733" s="44">
        <v>1</v>
      </c>
      <c r="BP733" s="304"/>
      <c r="BQ733" s="303"/>
      <c r="BR733" s="17">
        <v>1</v>
      </c>
      <c r="BS733" s="1">
        <f t="shared" si="6336"/>
        <v>0</v>
      </c>
      <c r="BT733" s="308">
        <f t="shared" si="6357"/>
        <v>0</v>
      </c>
      <c r="BU733" s="44">
        <v>8</v>
      </c>
      <c r="BV733" s="303"/>
      <c r="BW733" s="303"/>
      <c r="BX733" s="303"/>
      <c r="BY733" s="303"/>
      <c r="BZ733" s="303"/>
      <c r="CA733" s="303"/>
      <c r="CB733" s="303"/>
      <c r="CC733" s="303"/>
      <c r="CD733" s="309"/>
      <c r="CE733" s="309"/>
      <c r="CF733" s="309"/>
      <c r="CG733" s="303"/>
      <c r="CH733" s="304"/>
      <c r="CI733" s="304"/>
      <c r="CJ733" s="304"/>
      <c r="CK733" s="384"/>
      <c r="CL733" s="384"/>
      <c r="CM733" s="384"/>
      <c r="CN733" s="304">
        <f t="shared" si="6304"/>
        <v>0</v>
      </c>
      <c r="CO733" s="304">
        <f t="shared" si="6305"/>
        <v>0</v>
      </c>
      <c r="CP733" s="310">
        <f t="shared" si="6306"/>
        <v>0</v>
      </c>
      <c r="CQ733" s="352"/>
      <c r="CR733" s="311">
        <f t="shared" si="6283"/>
        <v>0</v>
      </c>
      <c r="CS733" s="303"/>
      <c r="CT733" s="303"/>
      <c r="CU733" s="304"/>
      <c r="CV733" s="304"/>
      <c r="CW733" s="304"/>
      <c r="CX733" s="304"/>
      <c r="CY733" s="304"/>
      <c r="CZ733" s="303"/>
      <c r="DA733" s="308">
        <f t="shared" si="6358"/>
        <v>0</v>
      </c>
      <c r="DB733" s="359">
        <f t="shared" si="6339"/>
        <v>0</v>
      </c>
      <c r="DC733" s="359">
        <f t="shared" si="6340"/>
        <v>0</v>
      </c>
      <c r="DD733" s="303"/>
      <c r="DE733" s="303"/>
      <c r="DF733" s="303"/>
      <c r="DG733" s="303"/>
      <c r="DH733" s="303"/>
      <c r="DI733" s="303"/>
      <c r="DJ733" s="303"/>
      <c r="DK733" s="303"/>
      <c r="DL733" s="303"/>
      <c r="DM733" s="303"/>
      <c r="DN733" s="303"/>
      <c r="DO733" s="304"/>
      <c r="DP733" s="304"/>
      <c r="DQ733" s="308">
        <f t="shared" si="6185"/>
        <v>0</v>
      </c>
      <c r="DR733" s="308">
        <f t="shared" si="6307"/>
        <v>0</v>
      </c>
      <c r="DS733" s="308">
        <f t="shared" si="6308"/>
        <v>0</v>
      </c>
      <c r="DT733" s="308">
        <f t="shared" si="6309"/>
        <v>0</v>
      </c>
      <c r="DU733" s="308">
        <f t="shared" si="6310"/>
        <v>0</v>
      </c>
      <c r="DV733" s="308">
        <f t="shared" si="6311"/>
        <v>0</v>
      </c>
      <c r="DW733" s="304"/>
      <c r="DX733" s="304"/>
      <c r="DY733" s="310">
        <f t="shared" si="6312"/>
        <v>0</v>
      </c>
      <c r="DZ733" s="310">
        <f t="shared" si="6313"/>
        <v>0</v>
      </c>
      <c r="EA733" s="310">
        <f t="shared" si="6314"/>
        <v>0</v>
      </c>
      <c r="EB733" s="310">
        <f t="shared" si="6315"/>
        <v>0</v>
      </c>
      <c r="EC733" s="312">
        <f t="shared" si="6186"/>
        <v>0</v>
      </c>
      <c r="ED733" s="313">
        <f t="shared" si="6359"/>
        <v>0</v>
      </c>
      <c r="EE733" s="313">
        <f t="shared" si="6188"/>
        <v>0</v>
      </c>
      <c r="EF733" s="304">
        <f t="shared" si="6189"/>
        <v>0</v>
      </c>
      <c r="EG733" s="312">
        <f t="shared" ref="EG733:EG738" si="6414">+IF(AND(CT733+EC733=0,SUM(AO733:AR733)&gt;0,SUM(DK733:DN733)&gt;0),(CU733+CV733+CW733+CX733)*2+CY733*5,(EC733+CT733-FO733)*5)+IF(AND(EC733+DQ733+CT733=0,SUM(AO733:AR733)&gt;0),SUM(CU733:CX733)*2+CY733*5,0)</f>
        <v>0</v>
      </c>
      <c r="EH733" s="344"/>
      <c r="EI733" s="303"/>
      <c r="EJ733" s="303"/>
      <c r="EK733" s="303"/>
      <c r="EL733" s="314"/>
      <c r="EM733" s="314"/>
      <c r="EN733" s="314"/>
      <c r="EO733" s="368"/>
      <c r="EP733" s="368"/>
      <c r="EQ733" s="375"/>
      <c r="ER733" s="375"/>
      <c r="ES733" s="375"/>
      <c r="ET733" s="375"/>
      <c r="EU733" s="18">
        <f t="shared" si="6316"/>
        <v>0</v>
      </c>
      <c r="EV733" s="18">
        <f t="shared" si="6342"/>
        <v>0</v>
      </c>
      <c r="EW733" s="344"/>
      <c r="EX733" s="344"/>
      <c r="EY733" s="344"/>
      <c r="EZ733" s="365">
        <f t="shared" si="6361"/>
        <v>0</v>
      </c>
      <c r="FA733" s="303"/>
      <c r="FB733" s="303"/>
      <c r="FC733" s="303"/>
      <c r="FD733" s="315"/>
      <c r="FE733" s="315"/>
      <c r="FF733" s="315"/>
      <c r="FG733" s="337"/>
      <c r="FH733" s="315"/>
      <c r="FI733" s="315"/>
      <c r="FJ733" s="315"/>
      <c r="FK733" s="303"/>
      <c r="FL733" s="303"/>
      <c r="FM733" s="303"/>
      <c r="FN733" s="303"/>
      <c r="FO733" s="333"/>
      <c r="FP733" s="20">
        <f t="shared" si="6323"/>
        <v>0</v>
      </c>
      <c r="FQ733" s="310">
        <f t="shared" si="6317"/>
        <v>0</v>
      </c>
      <c r="FR733" s="310">
        <f t="shared" si="6318"/>
        <v>0</v>
      </c>
      <c r="FS733" s="310">
        <f t="shared" si="6319"/>
        <v>0</v>
      </c>
      <c r="FT733" s="310">
        <f t="shared" si="6320"/>
        <v>0</v>
      </c>
      <c r="FU733" s="310">
        <f t="shared" si="6321"/>
        <v>0</v>
      </c>
      <c r="FV733" s="310">
        <f t="shared" si="6322"/>
        <v>0</v>
      </c>
      <c r="FW733" s="303"/>
    </row>
    <row r="734" spans="1:179" s="301" customFormat="1" ht="27.75" customHeight="1">
      <c r="A734" s="295"/>
      <c r="B734" s="296" t="s">
        <v>614</v>
      </c>
      <c r="C734" s="296" t="str">
        <f t="shared" si="6269"/>
        <v>5C.1</v>
      </c>
      <c r="D734" s="48" t="s">
        <v>53</v>
      </c>
      <c r="E734" s="48" t="s">
        <v>53</v>
      </c>
      <c r="F734" s="296">
        <v>30</v>
      </c>
      <c r="G734" s="296">
        <f>F734</f>
        <v>30</v>
      </c>
      <c r="H734" s="297"/>
      <c r="I734" s="297"/>
      <c r="J734" s="294"/>
      <c r="K734" s="294"/>
      <c r="L734" s="294"/>
      <c r="M734" s="294"/>
      <c r="N734" s="297"/>
      <c r="O734" s="297"/>
      <c r="P734" s="1"/>
      <c r="Q734" s="16"/>
      <c r="R734" s="1"/>
      <c r="S734" s="294"/>
      <c r="T734" s="294"/>
      <c r="U734" s="294"/>
      <c r="V734" s="294"/>
      <c r="W734" s="294"/>
      <c r="X734" s="294"/>
      <c r="Y734" s="294"/>
      <c r="Z734" s="294"/>
      <c r="AA734" s="294"/>
      <c r="AB734" s="294"/>
      <c r="AC734" s="1">
        <f t="shared" si="6343"/>
        <v>0</v>
      </c>
      <c r="AD734" s="1">
        <f t="shared" si="6344"/>
        <v>0</v>
      </c>
      <c r="AE734" s="1">
        <f t="shared" si="6345"/>
        <v>0</v>
      </c>
      <c r="AF734" s="1">
        <f t="shared" si="6346"/>
        <v>0</v>
      </c>
      <c r="AG734" s="1">
        <f t="shared" si="6347"/>
        <v>0</v>
      </c>
      <c r="AH734" s="1">
        <f t="shared" si="6348"/>
        <v>0</v>
      </c>
      <c r="AI734" s="1">
        <f t="shared" si="6349"/>
        <v>0</v>
      </c>
      <c r="AJ734" s="1">
        <f t="shared" si="6350"/>
        <v>0</v>
      </c>
      <c r="AK734" s="1">
        <f t="shared" si="6351"/>
        <v>0</v>
      </c>
      <c r="AL734" s="1">
        <f t="shared" si="6352"/>
        <v>0</v>
      </c>
      <c r="AM734" s="1">
        <f t="shared" si="6353"/>
        <v>0</v>
      </c>
      <c r="AN734" s="1">
        <f t="shared" si="6354"/>
        <v>0</v>
      </c>
      <c r="AO734" s="294"/>
      <c r="AP734" s="294">
        <f>G734</f>
        <v>30</v>
      </c>
      <c r="AQ734" s="294"/>
      <c r="AR734" s="44"/>
      <c r="AS734" s="298">
        <f t="shared" si="6355"/>
        <v>0</v>
      </c>
      <c r="AT734" s="298">
        <f t="shared" si="6356"/>
        <v>1</v>
      </c>
      <c r="AU734" s="298">
        <f t="shared" si="6302"/>
        <v>0</v>
      </c>
      <c r="AV734" s="298">
        <f t="shared" si="6303"/>
        <v>0</v>
      </c>
      <c r="AW734" s="294"/>
      <c r="AX734" s="294"/>
      <c r="AY734" s="294"/>
      <c r="AZ734" s="294"/>
      <c r="BA734" s="294"/>
      <c r="BB734" s="294"/>
      <c r="BC734" s="294"/>
      <c r="BD734" s="294"/>
      <c r="BE734" s="294"/>
      <c r="BF734" s="294"/>
      <c r="BG734" s="294"/>
      <c r="BH734" s="294">
        <v>1</v>
      </c>
      <c r="BI734" s="294"/>
      <c r="BJ734" s="294"/>
      <c r="BK734" s="294"/>
      <c r="BL734" s="294"/>
      <c r="BM734" s="294"/>
      <c r="BN734" s="294"/>
      <c r="BO734" s="294"/>
      <c r="BP734" s="1"/>
      <c r="BQ734" s="294"/>
      <c r="BR734" s="17">
        <v>2</v>
      </c>
      <c r="BS734" s="1">
        <f t="shared" si="6336"/>
        <v>0</v>
      </c>
      <c r="BT734" s="17">
        <f t="shared" si="6357"/>
        <v>0</v>
      </c>
      <c r="BU734" s="294"/>
      <c r="BV734" s="294">
        <v>1</v>
      </c>
      <c r="BW734" s="294"/>
      <c r="BX734" s="294"/>
      <c r="BY734" s="294"/>
      <c r="BZ734" s="294"/>
      <c r="CA734" s="294"/>
      <c r="CB734" s="294"/>
      <c r="CC734" s="294"/>
      <c r="CD734" s="1"/>
      <c r="CE734" s="1"/>
      <c r="CF734" s="1"/>
      <c r="CG734" s="294"/>
      <c r="CH734" s="1">
        <v>1</v>
      </c>
      <c r="CI734" s="1"/>
      <c r="CJ734" s="1"/>
      <c r="CK734" s="383"/>
      <c r="CL734" s="383"/>
      <c r="CM734" s="383"/>
      <c r="CN734" s="1">
        <f t="shared" si="6304"/>
        <v>0</v>
      </c>
      <c r="CO734" s="1">
        <f t="shared" si="6305"/>
        <v>0</v>
      </c>
      <c r="CP734" s="20">
        <f t="shared" si="6306"/>
        <v>2.5</v>
      </c>
      <c r="CQ734" s="351"/>
      <c r="CR734" s="299">
        <f t="shared" si="6283"/>
        <v>1</v>
      </c>
      <c r="CS734" s="294"/>
      <c r="CT734" s="294"/>
      <c r="CU734" s="1"/>
      <c r="CV734" s="1"/>
      <c r="CW734" s="1">
        <v>1</v>
      </c>
      <c r="CX734" s="1"/>
      <c r="CY734" s="1"/>
      <c r="CZ734" s="294">
        <v>3</v>
      </c>
      <c r="DA734" s="17">
        <f t="shared" si="6358"/>
        <v>0</v>
      </c>
      <c r="DB734" s="359">
        <f t="shared" si="6339"/>
        <v>3</v>
      </c>
      <c r="DC734" s="359">
        <f t="shared" si="6340"/>
        <v>1</v>
      </c>
      <c r="DD734" s="294"/>
      <c r="DE734" s="294"/>
      <c r="DF734" s="294"/>
      <c r="DG734" s="294"/>
      <c r="DH734" s="294">
        <v>3</v>
      </c>
      <c r="DI734" s="294"/>
      <c r="DJ734" s="294"/>
      <c r="DK734" s="294"/>
      <c r="DL734" s="294"/>
      <c r="DM734" s="294"/>
      <c r="DN734" s="294"/>
      <c r="DO734" s="1"/>
      <c r="DP734" s="1"/>
      <c r="DQ734" s="17">
        <f t="shared" si="6185"/>
        <v>0</v>
      </c>
      <c r="DR734" s="17">
        <f t="shared" si="6307"/>
        <v>0</v>
      </c>
      <c r="DS734" s="17">
        <f t="shared" si="6308"/>
        <v>0</v>
      </c>
      <c r="DT734" s="17">
        <f t="shared" si="6309"/>
        <v>0</v>
      </c>
      <c r="DU734" s="17">
        <f t="shared" si="6310"/>
        <v>0</v>
      </c>
      <c r="DV734" s="17">
        <f t="shared" si="6311"/>
        <v>0</v>
      </c>
      <c r="DW734" s="1"/>
      <c r="DX734" s="1"/>
      <c r="DY734" s="20">
        <f t="shared" si="6312"/>
        <v>0</v>
      </c>
      <c r="DZ734" s="20">
        <f t="shared" si="6313"/>
        <v>0</v>
      </c>
      <c r="EA734" s="20">
        <f t="shared" si="6314"/>
        <v>0</v>
      </c>
      <c r="EB734" s="20">
        <f t="shared" si="6315"/>
        <v>0</v>
      </c>
      <c r="EC734" s="18">
        <f t="shared" si="6186"/>
        <v>0</v>
      </c>
      <c r="ED734" s="19">
        <f t="shared" si="6359"/>
        <v>0</v>
      </c>
      <c r="EE734" s="19">
        <f t="shared" si="6188"/>
        <v>0</v>
      </c>
      <c r="EF734" s="1">
        <f t="shared" si="6189"/>
        <v>0</v>
      </c>
      <c r="EG734" s="312">
        <f t="shared" si="6414"/>
        <v>2</v>
      </c>
      <c r="EH734" s="341"/>
      <c r="EI734" s="294"/>
      <c r="EJ734" s="294"/>
      <c r="EK734" s="294"/>
      <c r="EL734" s="19">
        <v>1</v>
      </c>
      <c r="EM734" s="19"/>
      <c r="EN734" s="19"/>
      <c r="EO734" s="366"/>
      <c r="EP734" s="366"/>
      <c r="EQ734" s="374"/>
      <c r="ER734" s="374"/>
      <c r="ES734" s="374"/>
      <c r="ET734" s="374"/>
      <c r="EU734" s="18">
        <f t="shared" si="6316"/>
        <v>5</v>
      </c>
      <c r="EV734" s="18">
        <f t="shared" si="6342"/>
        <v>2</v>
      </c>
      <c r="EW734" s="341">
        <v>1</v>
      </c>
      <c r="EX734" s="341"/>
      <c r="EY734" s="341">
        <v>2</v>
      </c>
      <c r="EZ734" s="365">
        <f t="shared" si="6361"/>
        <v>0</v>
      </c>
      <c r="FA734" s="294"/>
      <c r="FB734" s="294"/>
      <c r="FC734" s="294"/>
      <c r="FD734" s="300"/>
      <c r="FE734" s="300"/>
      <c r="FF734" s="300"/>
      <c r="FG734" s="300"/>
      <c r="FH734" s="300"/>
      <c r="FI734" s="300"/>
      <c r="FJ734" s="300">
        <f>F734</f>
        <v>30</v>
      </c>
      <c r="FK734" s="294"/>
      <c r="FL734" s="294"/>
      <c r="FM734" s="294"/>
      <c r="FN734" s="294"/>
      <c r="FO734" s="294"/>
      <c r="FP734" s="20">
        <f t="shared" si="6323"/>
        <v>0</v>
      </c>
      <c r="FQ734" s="20">
        <f t="shared" si="6317"/>
        <v>0</v>
      </c>
      <c r="FR734" s="20">
        <f t="shared" si="6318"/>
        <v>0</v>
      </c>
      <c r="FS734" s="20">
        <f t="shared" si="6319"/>
        <v>0</v>
      </c>
      <c r="FT734" s="20">
        <f t="shared" si="6320"/>
        <v>0</v>
      </c>
      <c r="FU734" s="20">
        <f t="shared" si="6321"/>
        <v>0</v>
      </c>
      <c r="FV734" s="20">
        <f t="shared" si="6322"/>
        <v>0</v>
      </c>
      <c r="FW734" s="294"/>
    </row>
    <row r="735" spans="1:179" s="301" customFormat="1" ht="27.75" customHeight="1">
      <c r="A735" s="295"/>
      <c r="B735" s="296" t="s">
        <v>615</v>
      </c>
      <c r="C735" s="296" t="str">
        <f t="shared" si="6269"/>
        <v>5C.2</v>
      </c>
      <c r="D735" s="48" t="s">
        <v>53</v>
      </c>
      <c r="E735" s="48" t="s">
        <v>53</v>
      </c>
      <c r="F735" s="296">
        <v>21</v>
      </c>
      <c r="G735" s="296">
        <f>F735</f>
        <v>21</v>
      </c>
      <c r="H735" s="297"/>
      <c r="I735" s="297"/>
      <c r="J735" s="294"/>
      <c r="K735" s="294"/>
      <c r="L735" s="294"/>
      <c r="M735" s="294"/>
      <c r="N735" s="297"/>
      <c r="O735" s="297"/>
      <c r="P735" s="1"/>
      <c r="Q735" s="16"/>
      <c r="R735" s="1"/>
      <c r="S735" s="294"/>
      <c r="T735" s="294"/>
      <c r="U735" s="294"/>
      <c r="V735" s="294"/>
      <c r="W735" s="294"/>
      <c r="X735" s="294"/>
      <c r="Y735" s="294"/>
      <c r="Z735" s="294"/>
      <c r="AA735" s="294"/>
      <c r="AB735" s="294"/>
      <c r="AC735" s="1">
        <f t="shared" si="6343"/>
        <v>0</v>
      </c>
      <c r="AD735" s="1">
        <f t="shared" si="6344"/>
        <v>0</v>
      </c>
      <c r="AE735" s="1">
        <f t="shared" si="6345"/>
        <v>0</v>
      </c>
      <c r="AF735" s="1">
        <f t="shared" si="6346"/>
        <v>0</v>
      </c>
      <c r="AG735" s="1">
        <f t="shared" si="6347"/>
        <v>0</v>
      </c>
      <c r="AH735" s="1">
        <f t="shared" si="6348"/>
        <v>0</v>
      </c>
      <c r="AI735" s="1">
        <f t="shared" si="6349"/>
        <v>0</v>
      </c>
      <c r="AJ735" s="1">
        <f t="shared" si="6350"/>
        <v>0</v>
      </c>
      <c r="AK735" s="1">
        <f t="shared" si="6351"/>
        <v>0</v>
      </c>
      <c r="AL735" s="1">
        <f t="shared" si="6352"/>
        <v>0</v>
      </c>
      <c r="AM735" s="1">
        <f t="shared" si="6353"/>
        <v>0</v>
      </c>
      <c r="AN735" s="1">
        <f t="shared" si="6354"/>
        <v>0</v>
      </c>
      <c r="AO735" s="294"/>
      <c r="AP735" s="294">
        <f>G735</f>
        <v>21</v>
      </c>
      <c r="AQ735" s="294"/>
      <c r="AR735" s="44"/>
      <c r="AS735" s="298">
        <f t="shared" si="6355"/>
        <v>0</v>
      </c>
      <c r="AT735" s="298">
        <f t="shared" si="6356"/>
        <v>1</v>
      </c>
      <c r="AU735" s="298">
        <f t="shared" si="6302"/>
        <v>0</v>
      </c>
      <c r="AV735" s="298">
        <f t="shared" si="6303"/>
        <v>0</v>
      </c>
      <c r="AW735" s="294"/>
      <c r="AX735" s="294"/>
      <c r="AY735" s="294"/>
      <c r="AZ735" s="294"/>
      <c r="BA735" s="294"/>
      <c r="BB735" s="294"/>
      <c r="BC735" s="294"/>
      <c r="BD735" s="294"/>
      <c r="BE735" s="294"/>
      <c r="BF735" s="294"/>
      <c r="BG735" s="294"/>
      <c r="BH735" s="294"/>
      <c r="BI735" s="294"/>
      <c r="BJ735" s="294"/>
      <c r="BK735" s="294"/>
      <c r="BL735" s="294"/>
      <c r="BM735" s="294"/>
      <c r="BN735" s="294"/>
      <c r="BO735" s="294">
        <v>1</v>
      </c>
      <c r="BP735" s="1"/>
      <c r="BQ735" s="294"/>
      <c r="BR735" s="17">
        <v>2</v>
      </c>
      <c r="BS735" s="1">
        <f t="shared" si="6336"/>
        <v>0</v>
      </c>
      <c r="BT735" s="17">
        <f t="shared" si="6357"/>
        <v>0</v>
      </c>
      <c r="BU735" s="294"/>
      <c r="BV735" s="294">
        <v>1</v>
      </c>
      <c r="BW735" s="294"/>
      <c r="BX735" s="294"/>
      <c r="BY735" s="294"/>
      <c r="BZ735" s="294"/>
      <c r="CA735" s="294"/>
      <c r="CB735" s="294"/>
      <c r="CC735" s="294"/>
      <c r="CD735" s="1"/>
      <c r="CE735" s="1"/>
      <c r="CF735" s="1"/>
      <c r="CG735" s="294"/>
      <c r="CH735" s="1">
        <v>1</v>
      </c>
      <c r="CI735" s="1"/>
      <c r="CJ735" s="1"/>
      <c r="CK735" s="383"/>
      <c r="CL735" s="383"/>
      <c r="CM735" s="383"/>
      <c r="CN735" s="1">
        <f t="shared" si="6304"/>
        <v>0</v>
      </c>
      <c r="CO735" s="1">
        <f t="shared" si="6305"/>
        <v>0</v>
      </c>
      <c r="CP735" s="20">
        <f t="shared" si="6306"/>
        <v>2.5</v>
      </c>
      <c r="CQ735" s="351"/>
      <c r="CR735" s="299">
        <f>+IF(SUM(AX735:BM735)&gt;0,1,0)+1</f>
        <v>1</v>
      </c>
      <c r="CS735" s="294"/>
      <c r="CT735" s="294"/>
      <c r="CU735" s="1"/>
      <c r="CV735" s="1"/>
      <c r="CW735" s="1">
        <v>2</v>
      </c>
      <c r="CX735" s="1"/>
      <c r="CY735" s="1"/>
      <c r="CZ735" s="294">
        <v>8</v>
      </c>
      <c r="DA735" s="17">
        <f t="shared" si="6358"/>
        <v>0</v>
      </c>
      <c r="DB735" s="359">
        <f t="shared" si="6339"/>
        <v>8</v>
      </c>
      <c r="DC735" s="359">
        <f t="shared" si="6340"/>
        <v>2</v>
      </c>
      <c r="DD735" s="294"/>
      <c r="DE735" s="294">
        <v>7</v>
      </c>
      <c r="DF735" s="294"/>
      <c r="DG735" s="294"/>
      <c r="DH735" s="294"/>
      <c r="DI735" s="294"/>
      <c r="DJ735" s="294"/>
      <c r="DK735" s="294"/>
      <c r="DL735" s="294"/>
      <c r="DM735" s="294"/>
      <c r="DN735" s="294"/>
      <c r="DO735" s="1"/>
      <c r="DP735" s="1"/>
      <c r="DQ735" s="17">
        <f t="shared" si="6185"/>
        <v>0</v>
      </c>
      <c r="DR735" s="17">
        <f t="shared" si="6307"/>
        <v>0</v>
      </c>
      <c r="DS735" s="17">
        <f t="shared" si="6308"/>
        <v>0</v>
      </c>
      <c r="DT735" s="17">
        <f t="shared" si="6309"/>
        <v>0</v>
      </c>
      <c r="DU735" s="17">
        <f t="shared" si="6310"/>
        <v>0</v>
      </c>
      <c r="DV735" s="17">
        <f t="shared" si="6311"/>
        <v>0</v>
      </c>
      <c r="DW735" s="1"/>
      <c r="DX735" s="1"/>
      <c r="DY735" s="20">
        <f t="shared" si="6312"/>
        <v>0</v>
      </c>
      <c r="DZ735" s="20">
        <f t="shared" si="6313"/>
        <v>0</v>
      </c>
      <c r="EA735" s="20">
        <f t="shared" si="6314"/>
        <v>0</v>
      </c>
      <c r="EB735" s="20">
        <f t="shared" si="6315"/>
        <v>0</v>
      </c>
      <c r="EC735" s="18">
        <f t="shared" si="6186"/>
        <v>1</v>
      </c>
      <c r="ED735" s="19">
        <f t="shared" si="6359"/>
        <v>3</v>
      </c>
      <c r="EE735" s="19">
        <f t="shared" si="6188"/>
        <v>0</v>
      </c>
      <c r="EF735" s="1">
        <f t="shared" si="6189"/>
        <v>0</v>
      </c>
      <c r="EG735" s="18">
        <f t="shared" si="6414"/>
        <v>5</v>
      </c>
      <c r="EH735" s="341"/>
      <c r="EI735" s="294"/>
      <c r="EJ735" s="294">
        <v>9</v>
      </c>
      <c r="EK735" s="294"/>
      <c r="EL735" s="19">
        <v>1</v>
      </c>
      <c r="EM735" s="19"/>
      <c r="EN735" s="19"/>
      <c r="EO735" s="366"/>
      <c r="EP735" s="366"/>
      <c r="EQ735" s="374"/>
      <c r="ER735" s="374"/>
      <c r="ES735" s="374"/>
      <c r="ET735" s="374"/>
      <c r="EU735" s="18">
        <f t="shared" si="6316"/>
        <v>10</v>
      </c>
      <c r="EV735" s="18">
        <f t="shared" si="6342"/>
        <v>2</v>
      </c>
      <c r="EW735" s="341">
        <v>2</v>
      </c>
      <c r="EX735" s="341">
        <v>2</v>
      </c>
      <c r="EY735" s="341">
        <v>4</v>
      </c>
      <c r="EZ735" s="365">
        <f t="shared" si="6361"/>
        <v>0</v>
      </c>
      <c r="FA735" s="294"/>
      <c r="FB735" s="294"/>
      <c r="FC735" s="294"/>
      <c r="FD735" s="300"/>
      <c r="FE735" s="300"/>
      <c r="FF735" s="300"/>
      <c r="FG735" s="300"/>
      <c r="FH735" s="300"/>
      <c r="FI735" s="300"/>
      <c r="FJ735" s="300">
        <f>F735</f>
        <v>21</v>
      </c>
      <c r="FK735" s="294"/>
      <c r="FL735" s="294"/>
      <c r="FM735" s="294"/>
      <c r="FN735" s="294"/>
      <c r="FO735" s="294"/>
      <c r="FP735" s="20">
        <f t="shared" si="6323"/>
        <v>0</v>
      </c>
      <c r="FQ735" s="20">
        <f t="shared" si="6317"/>
        <v>7</v>
      </c>
      <c r="FR735" s="20">
        <f t="shared" si="6318"/>
        <v>0</v>
      </c>
      <c r="FS735" s="20">
        <f t="shared" si="6319"/>
        <v>0</v>
      </c>
      <c r="FT735" s="20">
        <f t="shared" si="6320"/>
        <v>0</v>
      </c>
      <c r="FU735" s="20">
        <f t="shared" si="6321"/>
        <v>0</v>
      </c>
      <c r="FV735" s="20">
        <f t="shared" si="6322"/>
        <v>0</v>
      </c>
      <c r="FW735" s="294"/>
    </row>
    <row r="736" spans="1:179" s="301" customFormat="1" ht="27.75" customHeight="1">
      <c r="A736" s="295"/>
      <c r="B736" s="296" t="s">
        <v>616</v>
      </c>
      <c r="C736" s="296" t="str">
        <f t="shared" si="6269"/>
        <v>5C.3</v>
      </c>
      <c r="D736" s="48" t="s">
        <v>53</v>
      </c>
      <c r="E736" s="48" t="s">
        <v>53</v>
      </c>
      <c r="F736" s="296">
        <v>34</v>
      </c>
      <c r="G736" s="296">
        <f>F736</f>
        <v>34</v>
      </c>
      <c r="H736" s="297"/>
      <c r="I736" s="297"/>
      <c r="J736" s="294"/>
      <c r="K736" s="294"/>
      <c r="L736" s="294"/>
      <c r="M736" s="294"/>
      <c r="N736" s="297"/>
      <c r="O736" s="297"/>
      <c r="P736" s="1"/>
      <c r="Q736" s="16"/>
      <c r="R736" s="1"/>
      <c r="S736" s="294"/>
      <c r="T736" s="294"/>
      <c r="U736" s="294"/>
      <c r="V736" s="294"/>
      <c r="W736" s="294"/>
      <c r="X736" s="294"/>
      <c r="Y736" s="294"/>
      <c r="Z736" s="294"/>
      <c r="AA736" s="294"/>
      <c r="AB736" s="294"/>
      <c r="AC736" s="1">
        <f t="shared" ref="AC736" si="6415">+IF(S736=1,1,0)+IF(T736=1,1,0)</f>
        <v>0</v>
      </c>
      <c r="AD736" s="1">
        <f t="shared" ref="AD736" si="6416">+IF(U736=1,1,0)+IF(V736=1,1,0)</f>
        <v>0</v>
      </c>
      <c r="AE736" s="1">
        <f t="shared" ref="AE736" si="6417">+IF(W736=1,1,0)+IF(X736=1,1,0)</f>
        <v>0</v>
      </c>
      <c r="AF736" s="1">
        <f t="shared" ref="AF736" si="6418">+IF(Y736=1,1,0)+IF(Z736=1,1,0)</f>
        <v>0</v>
      </c>
      <c r="AG736" s="1">
        <f t="shared" ref="AG736" si="6419">+IF(AA736=1,1,0)</f>
        <v>0</v>
      </c>
      <c r="AH736" s="1">
        <f t="shared" ref="AH736" si="6420">+IF(AB736=1,1,0)</f>
        <v>0</v>
      </c>
      <c r="AI736" s="1">
        <f t="shared" ref="AI736" si="6421">+IF(S736=2,1,0)+IF(T736=2,1,0)</f>
        <v>0</v>
      </c>
      <c r="AJ736" s="1">
        <f t="shared" ref="AJ736" si="6422">+IF(U736=2,1,0)+IF(V736=2,1,0)</f>
        <v>0</v>
      </c>
      <c r="AK736" s="1">
        <f t="shared" ref="AK736" si="6423">+IF(X736=2,1,0)+IF(W736=2,1,0)</f>
        <v>0</v>
      </c>
      <c r="AL736" s="1">
        <f t="shared" ref="AL736" si="6424">+IF(Y736=2,1,0)+IF(Z736=2,1,0)</f>
        <v>0</v>
      </c>
      <c r="AM736" s="1">
        <f t="shared" ref="AM736" si="6425">+IF(AA736=2,1,0)</f>
        <v>0</v>
      </c>
      <c r="AN736" s="1">
        <f t="shared" ref="AN736" si="6426">+IF(AB736=2,1,0)</f>
        <v>0</v>
      </c>
      <c r="AO736" s="294"/>
      <c r="AP736" s="294">
        <f>G736</f>
        <v>34</v>
      </c>
      <c r="AQ736" s="294"/>
      <c r="AR736" s="44"/>
      <c r="AS736" s="298">
        <f t="shared" si="6355"/>
        <v>0</v>
      </c>
      <c r="AT736" s="298">
        <f t="shared" si="6356"/>
        <v>1</v>
      </c>
      <c r="AU736" s="298">
        <f t="shared" si="6302"/>
        <v>0</v>
      </c>
      <c r="AV736" s="298">
        <f t="shared" si="6303"/>
        <v>0</v>
      </c>
      <c r="AW736" s="294"/>
      <c r="AX736" s="294"/>
      <c r="AY736" s="294"/>
      <c r="AZ736" s="294"/>
      <c r="BA736" s="294"/>
      <c r="BB736" s="294"/>
      <c r="BC736" s="294"/>
      <c r="BD736" s="294"/>
      <c r="BE736" s="294"/>
      <c r="BF736" s="294"/>
      <c r="BG736" s="294"/>
      <c r="BH736" s="294">
        <v>1</v>
      </c>
      <c r="BI736" s="294"/>
      <c r="BJ736" s="294"/>
      <c r="BK736" s="294"/>
      <c r="BL736" s="294"/>
      <c r="BM736" s="294"/>
      <c r="BN736" s="294"/>
      <c r="BO736" s="294"/>
      <c r="BP736" s="1"/>
      <c r="BQ736" s="294"/>
      <c r="BR736" s="17">
        <v>2</v>
      </c>
      <c r="BS736" s="1">
        <f t="shared" si="6336"/>
        <v>0</v>
      </c>
      <c r="BT736" s="17">
        <f t="shared" ref="BT736" si="6427">+BS736*2</f>
        <v>0</v>
      </c>
      <c r="BU736" s="294"/>
      <c r="BV736" s="294">
        <v>1</v>
      </c>
      <c r="BW736" s="294"/>
      <c r="BX736" s="294"/>
      <c r="BY736" s="294"/>
      <c r="BZ736" s="294"/>
      <c r="CA736" s="294"/>
      <c r="CB736" s="294"/>
      <c r="CC736" s="294"/>
      <c r="CD736" s="1"/>
      <c r="CE736" s="1"/>
      <c r="CF736" s="1"/>
      <c r="CG736" s="294"/>
      <c r="CH736" s="1">
        <v>1</v>
      </c>
      <c r="CI736" s="1"/>
      <c r="CJ736" s="1"/>
      <c r="CK736" s="383"/>
      <c r="CL736" s="383"/>
      <c r="CM736" s="383"/>
      <c r="CN736" s="1">
        <f t="shared" si="6304"/>
        <v>0</v>
      </c>
      <c r="CO736" s="1">
        <f t="shared" si="6305"/>
        <v>0</v>
      </c>
      <c r="CP736" s="20">
        <f t="shared" si="6306"/>
        <v>2.5</v>
      </c>
      <c r="CQ736" s="351"/>
      <c r="CR736" s="299">
        <f>+IF(SUM(AX736:BM736)&gt;0,1,0)</f>
        <v>1</v>
      </c>
      <c r="CS736" s="294">
        <v>2</v>
      </c>
      <c r="CT736" s="294">
        <v>1</v>
      </c>
      <c r="CU736" s="1"/>
      <c r="CV736" s="1"/>
      <c r="CW736" s="1">
        <v>4</v>
      </c>
      <c r="CX736" s="1"/>
      <c r="CY736" s="1"/>
      <c r="CZ736" s="294">
        <v>12</v>
      </c>
      <c r="DA736" s="17">
        <f t="shared" ref="DA736" si="6428">+CY736</f>
        <v>0</v>
      </c>
      <c r="DB736" s="359">
        <f t="shared" si="6339"/>
        <v>12</v>
      </c>
      <c r="DC736" s="359">
        <f t="shared" si="6340"/>
        <v>4</v>
      </c>
      <c r="DD736" s="294"/>
      <c r="DE736" s="294"/>
      <c r="DF736" s="294"/>
      <c r="DG736" s="294"/>
      <c r="DH736" s="294">
        <v>14</v>
      </c>
      <c r="DI736" s="294"/>
      <c r="DJ736" s="294"/>
      <c r="DK736" s="294"/>
      <c r="DL736" s="294"/>
      <c r="DM736" s="294"/>
      <c r="DN736" s="294"/>
      <c r="DO736" s="1"/>
      <c r="DP736" s="1"/>
      <c r="DQ736" s="17">
        <f t="shared" si="6185"/>
        <v>0</v>
      </c>
      <c r="DR736" s="17">
        <f t="shared" si="6307"/>
        <v>0</v>
      </c>
      <c r="DS736" s="17">
        <f t="shared" si="6308"/>
        <v>0</v>
      </c>
      <c r="DT736" s="17">
        <f t="shared" si="6309"/>
        <v>0</v>
      </c>
      <c r="DU736" s="17">
        <f t="shared" si="6310"/>
        <v>0</v>
      </c>
      <c r="DV736" s="17">
        <f t="shared" si="6311"/>
        <v>0</v>
      </c>
      <c r="DW736" s="1"/>
      <c r="DX736" s="1"/>
      <c r="DY736" s="20">
        <f t="shared" si="6312"/>
        <v>0</v>
      </c>
      <c r="DZ736" s="20">
        <f t="shared" si="6313"/>
        <v>0</v>
      </c>
      <c r="EA736" s="20">
        <f t="shared" si="6314"/>
        <v>0</v>
      </c>
      <c r="EB736" s="20">
        <f t="shared" si="6315"/>
        <v>0</v>
      </c>
      <c r="EC736" s="18">
        <f t="shared" si="6186"/>
        <v>0</v>
      </c>
      <c r="ED736" s="19">
        <f t="shared" ref="ED736" si="6429">+IF(EC736&lt;&gt;0,EC736*3,0)</f>
        <v>0</v>
      </c>
      <c r="EE736" s="19">
        <f t="shared" si="6188"/>
        <v>3</v>
      </c>
      <c r="EF736" s="1">
        <f t="shared" si="6189"/>
        <v>4</v>
      </c>
      <c r="EG736" s="18">
        <f t="shared" si="6414"/>
        <v>5</v>
      </c>
      <c r="EH736" s="341"/>
      <c r="EI736" s="294"/>
      <c r="EJ736" s="294"/>
      <c r="EK736" s="294"/>
      <c r="EL736" s="19">
        <v>1</v>
      </c>
      <c r="EM736" s="19"/>
      <c r="EN736" s="19"/>
      <c r="EO736" s="366"/>
      <c r="EP736" s="366"/>
      <c r="EQ736" s="374"/>
      <c r="ER736" s="374"/>
      <c r="ES736" s="374"/>
      <c r="ET736" s="374"/>
      <c r="EU736" s="18">
        <f t="shared" si="6316"/>
        <v>14</v>
      </c>
      <c r="EV736" s="18">
        <f t="shared" si="6342"/>
        <v>2</v>
      </c>
      <c r="EW736" s="341">
        <v>1</v>
      </c>
      <c r="EX736" s="341"/>
      <c r="EY736" s="341">
        <v>4</v>
      </c>
      <c r="EZ736" s="365">
        <f t="shared" si="6361"/>
        <v>0</v>
      </c>
      <c r="FA736" s="294"/>
      <c r="FB736" s="294"/>
      <c r="FC736" s="294"/>
      <c r="FD736" s="300"/>
      <c r="FE736" s="300"/>
      <c r="FF736" s="300"/>
      <c r="FG736" s="300"/>
      <c r="FH736" s="300"/>
      <c r="FI736" s="300"/>
      <c r="FJ736" s="300">
        <f>F736</f>
        <v>34</v>
      </c>
      <c r="FK736" s="294"/>
      <c r="FL736" s="294"/>
      <c r="FM736" s="294"/>
      <c r="FN736" s="294"/>
      <c r="FO736" s="294"/>
      <c r="FP736" s="20">
        <f t="shared" si="6323"/>
        <v>0</v>
      </c>
      <c r="FQ736" s="20">
        <f t="shared" si="6317"/>
        <v>0</v>
      </c>
      <c r="FR736" s="20">
        <f t="shared" si="6318"/>
        <v>0</v>
      </c>
      <c r="FS736" s="20">
        <f t="shared" si="6319"/>
        <v>0</v>
      </c>
      <c r="FT736" s="20">
        <f t="shared" si="6320"/>
        <v>0</v>
      </c>
      <c r="FU736" s="20">
        <f t="shared" si="6321"/>
        <v>0</v>
      </c>
      <c r="FV736" s="20">
        <f t="shared" si="6322"/>
        <v>0</v>
      </c>
      <c r="FW736" s="294"/>
    </row>
    <row r="737" spans="1:180" s="301" customFormat="1" ht="27.75" customHeight="1">
      <c r="A737" s="295"/>
      <c r="B737" s="296" t="s">
        <v>718</v>
      </c>
      <c r="C737" s="296" t="s">
        <v>719</v>
      </c>
      <c r="D737" s="48" t="s">
        <v>53</v>
      </c>
      <c r="E737" s="48" t="s">
        <v>53</v>
      </c>
      <c r="F737" s="296">
        <v>36</v>
      </c>
      <c r="G737" s="296">
        <f>F737</f>
        <v>36</v>
      </c>
      <c r="H737" s="297"/>
      <c r="I737" s="297"/>
      <c r="J737" s="294"/>
      <c r="K737" s="294"/>
      <c r="L737" s="294"/>
      <c r="M737" s="294"/>
      <c r="N737" s="297"/>
      <c r="O737" s="297"/>
      <c r="P737" s="1"/>
      <c r="Q737" s="16"/>
      <c r="R737" s="1"/>
      <c r="S737" s="294"/>
      <c r="T737" s="294"/>
      <c r="U737" s="294"/>
      <c r="V737" s="294"/>
      <c r="W737" s="294"/>
      <c r="X737" s="294"/>
      <c r="Y737" s="294"/>
      <c r="Z737" s="294"/>
      <c r="AA737" s="294"/>
      <c r="AB737" s="294"/>
      <c r="AC737" s="1">
        <f t="shared" ref="AC737" si="6430">+IF(S737=1,1,0)+IF(T737=1,1,0)</f>
        <v>0</v>
      </c>
      <c r="AD737" s="1">
        <f t="shared" ref="AD737" si="6431">+IF(U737=1,1,0)+IF(V737=1,1,0)</f>
        <v>0</v>
      </c>
      <c r="AE737" s="1">
        <f t="shared" ref="AE737" si="6432">+IF(W737=1,1,0)+IF(X737=1,1,0)</f>
        <v>0</v>
      </c>
      <c r="AF737" s="1">
        <f t="shared" ref="AF737" si="6433">+IF(Y737=1,1,0)+IF(Z737=1,1,0)</f>
        <v>0</v>
      </c>
      <c r="AG737" s="1">
        <f t="shared" ref="AG737" si="6434">+IF(AA737=1,1,0)</f>
        <v>0</v>
      </c>
      <c r="AH737" s="1">
        <f t="shared" ref="AH737" si="6435">+IF(AB737=1,1,0)</f>
        <v>0</v>
      </c>
      <c r="AI737" s="1">
        <f t="shared" ref="AI737" si="6436">+IF(S737=2,1,0)+IF(T737=2,1,0)</f>
        <v>0</v>
      </c>
      <c r="AJ737" s="1">
        <f t="shared" ref="AJ737" si="6437">+IF(U737=2,1,0)+IF(V737=2,1,0)</f>
        <v>0</v>
      </c>
      <c r="AK737" s="1">
        <f t="shared" ref="AK737" si="6438">+IF(X737=2,1,0)+IF(W737=2,1,0)</f>
        <v>0</v>
      </c>
      <c r="AL737" s="1">
        <f t="shared" ref="AL737" si="6439">+IF(Y737=2,1,0)+IF(Z737=2,1,0)</f>
        <v>0</v>
      </c>
      <c r="AM737" s="1">
        <f t="shared" ref="AM737" si="6440">+IF(AA737=2,1,0)</f>
        <v>0</v>
      </c>
      <c r="AN737" s="1">
        <f t="shared" ref="AN737" si="6441">+IF(AB737=2,1,0)</f>
        <v>0</v>
      </c>
      <c r="AO737" s="294"/>
      <c r="AP737" s="294">
        <f>G737</f>
        <v>36</v>
      </c>
      <c r="AQ737" s="294"/>
      <c r="AR737" s="44"/>
      <c r="AS737" s="298">
        <f t="shared" si="6355"/>
        <v>0</v>
      </c>
      <c r="AT737" s="298">
        <f t="shared" si="6356"/>
        <v>1</v>
      </c>
      <c r="AU737" s="298">
        <f t="shared" si="6302"/>
        <v>0</v>
      </c>
      <c r="AV737" s="298">
        <f t="shared" si="6303"/>
        <v>0</v>
      </c>
      <c r="AW737" s="294"/>
      <c r="AX737" s="294"/>
      <c r="AY737" s="294"/>
      <c r="AZ737" s="294"/>
      <c r="BA737" s="294"/>
      <c r="BB737" s="294"/>
      <c r="BC737" s="294"/>
      <c r="BD737" s="294"/>
      <c r="BE737" s="294"/>
      <c r="BF737" s="294"/>
      <c r="BG737" s="294"/>
      <c r="BH737" s="294"/>
      <c r="BI737" s="294"/>
      <c r="BJ737" s="294"/>
      <c r="BK737" s="294"/>
      <c r="BL737" s="294"/>
      <c r="BM737" s="294"/>
      <c r="BN737" s="294"/>
      <c r="BO737" s="294"/>
      <c r="BP737" s="1"/>
      <c r="BQ737" s="294"/>
      <c r="BR737" s="17">
        <v>1</v>
      </c>
      <c r="BS737" s="1">
        <f t="shared" si="6336"/>
        <v>0</v>
      </c>
      <c r="BT737" s="17">
        <f t="shared" ref="BT737" si="6442">+BS737*2</f>
        <v>0</v>
      </c>
      <c r="BU737" s="294"/>
      <c r="BV737" s="294"/>
      <c r="BW737" s="294"/>
      <c r="BX737" s="294"/>
      <c r="BY737" s="294"/>
      <c r="BZ737" s="294"/>
      <c r="CA737" s="294"/>
      <c r="CB737" s="294"/>
      <c r="CC737" s="294"/>
      <c r="CD737" s="1"/>
      <c r="CE737" s="1"/>
      <c r="CF737" s="1"/>
      <c r="CG737" s="294"/>
      <c r="CH737" s="1"/>
      <c r="CI737" s="1"/>
      <c r="CJ737" s="1"/>
      <c r="CK737" s="383"/>
      <c r="CL737" s="383"/>
      <c r="CM737" s="383"/>
      <c r="CN737" s="1">
        <f t="shared" si="6304"/>
        <v>0</v>
      </c>
      <c r="CO737" s="1">
        <f t="shared" si="6305"/>
        <v>0</v>
      </c>
      <c r="CP737" s="20">
        <f t="shared" si="6306"/>
        <v>0</v>
      </c>
      <c r="CQ737" s="351"/>
      <c r="CR737" s="299">
        <f>+IF(SUM(AX737:BM737)&gt;0,1,0)</f>
        <v>0</v>
      </c>
      <c r="CS737" s="294"/>
      <c r="CT737" s="294"/>
      <c r="CU737" s="1"/>
      <c r="CV737" s="1"/>
      <c r="CW737" s="1"/>
      <c r="CX737" s="1"/>
      <c r="CY737" s="1"/>
      <c r="CZ737" s="294"/>
      <c r="DA737" s="17">
        <f t="shared" ref="DA737" si="6443">+CY737</f>
        <v>0</v>
      </c>
      <c r="DB737" s="359">
        <f t="shared" si="6339"/>
        <v>0</v>
      </c>
      <c r="DC737" s="359">
        <f t="shared" si="6340"/>
        <v>0</v>
      </c>
      <c r="DD737" s="294"/>
      <c r="DE737" s="294"/>
      <c r="DF737" s="294"/>
      <c r="DG737" s="294"/>
      <c r="DH737" s="294"/>
      <c r="DI737" s="294"/>
      <c r="DJ737" s="294"/>
      <c r="DK737" s="294"/>
      <c r="DL737" s="294"/>
      <c r="DM737" s="294"/>
      <c r="DN737" s="294"/>
      <c r="DO737" s="1"/>
      <c r="DP737" s="1"/>
      <c r="DQ737" s="17">
        <f t="shared" si="6185"/>
        <v>0</v>
      </c>
      <c r="DR737" s="17">
        <f t="shared" si="6307"/>
        <v>0</v>
      </c>
      <c r="DS737" s="17">
        <f t="shared" si="6308"/>
        <v>0</v>
      </c>
      <c r="DT737" s="17">
        <f t="shared" si="6309"/>
        <v>0</v>
      </c>
      <c r="DU737" s="17">
        <f t="shared" si="6310"/>
        <v>0</v>
      </c>
      <c r="DV737" s="17">
        <f t="shared" si="6311"/>
        <v>0</v>
      </c>
      <c r="DW737" s="1"/>
      <c r="DX737" s="1"/>
      <c r="DY737" s="20">
        <f t="shared" si="6312"/>
        <v>0</v>
      </c>
      <c r="DZ737" s="20">
        <f t="shared" si="6313"/>
        <v>0</v>
      </c>
      <c r="EA737" s="20">
        <f t="shared" si="6314"/>
        <v>0</v>
      </c>
      <c r="EB737" s="20">
        <f t="shared" si="6315"/>
        <v>0</v>
      </c>
      <c r="EC737" s="18">
        <f t="shared" si="6186"/>
        <v>0</v>
      </c>
      <c r="ED737" s="19">
        <f t="shared" ref="ED737" si="6444">+IF(EC737&lt;&gt;0,EC737*3,0)</f>
        <v>0</v>
      </c>
      <c r="EE737" s="19">
        <f t="shared" si="6188"/>
        <v>0</v>
      </c>
      <c r="EF737" s="1">
        <f t="shared" si="6189"/>
        <v>0</v>
      </c>
      <c r="EG737" s="18">
        <f t="shared" si="6414"/>
        <v>0</v>
      </c>
      <c r="EH737" s="341"/>
      <c r="EI737" s="294"/>
      <c r="EJ737" s="294"/>
      <c r="EK737" s="294"/>
      <c r="EL737" s="19"/>
      <c r="EM737" s="19"/>
      <c r="EN737" s="19"/>
      <c r="EO737" s="366"/>
      <c r="EP737" s="366"/>
      <c r="EQ737" s="374"/>
      <c r="ER737" s="374"/>
      <c r="ES737" s="374"/>
      <c r="ET737" s="374"/>
      <c r="EU737" s="18">
        <f t="shared" si="6316"/>
        <v>0</v>
      </c>
      <c r="EV737" s="18">
        <f t="shared" si="6342"/>
        <v>0</v>
      </c>
      <c r="EW737" s="341">
        <v>1</v>
      </c>
      <c r="EX737" s="341">
        <v>1</v>
      </c>
      <c r="EY737" s="341"/>
      <c r="EZ737" s="365">
        <f t="shared" si="6361"/>
        <v>0</v>
      </c>
      <c r="FA737" s="294"/>
      <c r="FB737" s="294"/>
      <c r="FC737" s="294"/>
      <c r="FD737" s="300"/>
      <c r="FE737" s="300"/>
      <c r="FF737" s="300"/>
      <c r="FG737" s="300"/>
      <c r="FH737" s="300"/>
      <c r="FI737" s="300"/>
      <c r="FJ737" s="300">
        <f>F737</f>
        <v>36</v>
      </c>
      <c r="FK737" s="294"/>
      <c r="FL737" s="294"/>
      <c r="FM737" s="294"/>
      <c r="FN737" s="294"/>
      <c r="FO737" s="294"/>
      <c r="FP737" s="20">
        <f t="shared" si="6323"/>
        <v>0</v>
      </c>
      <c r="FQ737" s="20">
        <f t="shared" si="6317"/>
        <v>0</v>
      </c>
      <c r="FR737" s="20">
        <f t="shared" si="6318"/>
        <v>0</v>
      </c>
      <c r="FS737" s="20">
        <f t="shared" si="6319"/>
        <v>0</v>
      </c>
      <c r="FT737" s="20">
        <f t="shared" si="6320"/>
        <v>0</v>
      </c>
      <c r="FU737" s="20">
        <f t="shared" si="6321"/>
        <v>0</v>
      </c>
      <c r="FV737" s="20">
        <f t="shared" si="6322"/>
        <v>0</v>
      </c>
      <c r="FW737" s="294"/>
    </row>
    <row r="738" spans="1:180" ht="18.75" customHeight="1">
      <c r="A738" s="53"/>
      <c r="B738" s="48"/>
      <c r="C738" s="48"/>
      <c r="D738" s="48"/>
      <c r="E738" s="41"/>
      <c r="F738" s="41"/>
      <c r="G738" s="48"/>
      <c r="H738" s="43"/>
      <c r="I738" s="43"/>
      <c r="J738" s="44"/>
      <c r="K738" s="44"/>
      <c r="L738" s="44"/>
      <c r="M738" s="44"/>
      <c r="N738" s="43"/>
      <c r="O738" s="43"/>
      <c r="P738" s="1"/>
      <c r="Q738" s="16"/>
      <c r="R738" s="1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1">
        <f t="shared" ref="AC738" si="6445">+IF(S738=1,1,0)+IF(T738=1,1,0)</f>
        <v>0</v>
      </c>
      <c r="AD738" s="1">
        <f t="shared" ref="AD738" si="6446">+IF(U738=1,1,0)+IF(V738=1,1,0)</f>
        <v>0</v>
      </c>
      <c r="AE738" s="1">
        <f t="shared" ref="AE738" si="6447">+IF(W738=1,1,0)+IF(X738=1,1,0)</f>
        <v>0</v>
      </c>
      <c r="AF738" s="1">
        <f t="shared" ref="AF738" si="6448">+IF(Y738=1,1,0)+IF(Z738=1,1,0)</f>
        <v>0</v>
      </c>
      <c r="AG738" s="1">
        <f t="shared" ref="AG738" si="6449">+IF(AA738=1,1,0)</f>
        <v>0</v>
      </c>
      <c r="AH738" s="1">
        <f t="shared" ref="AH738" si="6450">+IF(AB738=1,1,0)</f>
        <v>0</v>
      </c>
      <c r="AI738" s="1">
        <f t="shared" ref="AI738" si="6451">+IF(S738=2,1,0)+IF(T738=2,1,0)</f>
        <v>0</v>
      </c>
      <c r="AJ738" s="1">
        <f t="shared" ref="AJ738" si="6452">+IF(U738=2,1,0)+IF(V738=2,1,0)</f>
        <v>0</v>
      </c>
      <c r="AK738" s="1">
        <f t="shared" ref="AK738" si="6453">+IF(X738=2,1,0)+IF(W738=2,1,0)</f>
        <v>0</v>
      </c>
      <c r="AL738" s="1">
        <f t="shared" ref="AL738" si="6454">+IF(Y738=2,1,0)+IF(Z738=2,1,0)</f>
        <v>0</v>
      </c>
      <c r="AM738" s="1">
        <f t="shared" ref="AM738" si="6455">+IF(AA738=2,1,0)</f>
        <v>0</v>
      </c>
      <c r="AN738" s="1">
        <f t="shared" ref="AN738" si="6456">+IF(AB738=2,1,0)</f>
        <v>0</v>
      </c>
      <c r="AO738" s="44"/>
      <c r="AP738" s="44"/>
      <c r="AQ738" s="44"/>
      <c r="AR738" s="44"/>
      <c r="AS738" s="298">
        <f t="shared" si="6355"/>
        <v>0</v>
      </c>
      <c r="AT738" s="298">
        <f t="shared" si="6356"/>
        <v>0</v>
      </c>
      <c r="AU738" s="122">
        <f t="shared" si="6302"/>
        <v>0</v>
      </c>
      <c r="AV738" s="122">
        <f t="shared" si="6303"/>
        <v>0</v>
      </c>
      <c r="AW738" s="44"/>
      <c r="AX738" s="294"/>
      <c r="AY738" s="294"/>
      <c r="AZ738" s="294"/>
      <c r="BA738" s="294"/>
      <c r="BB738" s="294"/>
      <c r="BC738" s="29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127"/>
      <c r="BO738" s="44"/>
      <c r="BP738" s="1"/>
      <c r="BQ738" s="44"/>
      <c r="BR738" s="17"/>
      <c r="BS738" s="1">
        <f t="shared" si="6336"/>
        <v>0</v>
      </c>
      <c r="BT738" s="17">
        <f t="shared" ref="BT738" si="6457">+BS738*2</f>
        <v>0</v>
      </c>
      <c r="BU738" s="44"/>
      <c r="BV738" s="44"/>
      <c r="BW738" s="44"/>
      <c r="BX738" s="44"/>
      <c r="BY738" s="44"/>
      <c r="BZ738" s="44"/>
      <c r="CA738" s="44"/>
      <c r="CB738" s="44"/>
      <c r="CC738" s="44"/>
      <c r="CD738" s="92"/>
      <c r="CE738" s="92"/>
      <c r="CF738" s="92"/>
      <c r="CG738" s="44"/>
      <c r="CH738" s="1"/>
      <c r="CI738" s="1"/>
      <c r="CJ738" s="1"/>
      <c r="CK738" s="383"/>
      <c r="CL738" s="383"/>
      <c r="CM738" s="383"/>
      <c r="CN738" s="1">
        <f t="shared" si="6304"/>
        <v>0</v>
      </c>
      <c r="CO738" s="1">
        <f t="shared" si="6305"/>
        <v>0</v>
      </c>
      <c r="CP738" s="20">
        <f t="shared" si="6306"/>
        <v>0</v>
      </c>
      <c r="CQ738" s="351"/>
      <c r="CR738" s="131">
        <f>+IF(SUM(AX738:BM738)&gt;0,1,0)</f>
        <v>0</v>
      </c>
      <c r="CS738" s="44"/>
      <c r="CT738" s="44"/>
      <c r="CU738" s="1"/>
      <c r="CV738" s="1"/>
      <c r="CW738" s="1"/>
      <c r="CX738" s="1"/>
      <c r="CY738" s="1"/>
      <c r="CZ738" s="44"/>
      <c r="DA738" s="17">
        <f t="shared" ref="DA738" si="6458">+CY738</f>
        <v>0</v>
      </c>
      <c r="DB738" s="359">
        <f t="shared" si="6339"/>
        <v>0</v>
      </c>
      <c r="DC738" s="359">
        <f t="shared" si="6340"/>
        <v>0</v>
      </c>
      <c r="DD738" s="44"/>
      <c r="DE738" s="44"/>
      <c r="DF738" s="44"/>
      <c r="DG738" s="44"/>
      <c r="DH738" s="44"/>
      <c r="DI738" s="44"/>
      <c r="DJ738" s="44"/>
      <c r="DK738" s="44"/>
      <c r="DL738" s="44"/>
      <c r="DM738" s="44"/>
      <c r="DN738" s="44"/>
      <c r="DO738" s="1"/>
      <c r="DP738" s="1"/>
      <c r="DQ738" s="17">
        <f t="shared" si="6185"/>
        <v>0</v>
      </c>
      <c r="DR738" s="17">
        <f t="shared" si="6307"/>
        <v>0</v>
      </c>
      <c r="DS738" s="17">
        <f t="shared" si="6308"/>
        <v>0</v>
      </c>
      <c r="DT738" s="17">
        <f t="shared" si="6309"/>
        <v>0</v>
      </c>
      <c r="DU738" s="17">
        <f t="shared" si="6310"/>
        <v>0</v>
      </c>
      <c r="DV738" s="17">
        <f t="shared" si="6311"/>
        <v>0</v>
      </c>
      <c r="DW738" s="1"/>
      <c r="DX738" s="1"/>
      <c r="DY738" s="20">
        <f t="shared" si="6312"/>
        <v>0</v>
      </c>
      <c r="DZ738" s="20">
        <f t="shared" si="6313"/>
        <v>0</v>
      </c>
      <c r="EA738" s="20">
        <f t="shared" si="6314"/>
        <v>0</v>
      </c>
      <c r="EB738" s="20">
        <f t="shared" si="6315"/>
        <v>0</v>
      </c>
      <c r="EC738" s="18">
        <f t="shared" si="6186"/>
        <v>0</v>
      </c>
      <c r="ED738" s="19">
        <f t="shared" ref="ED738" si="6459">+IF(EC738&lt;&gt;0,EC738*3,0)</f>
        <v>0</v>
      </c>
      <c r="EE738" s="19">
        <f t="shared" si="6188"/>
        <v>0</v>
      </c>
      <c r="EF738" s="1">
        <f t="shared" si="6189"/>
        <v>0</v>
      </c>
      <c r="EG738" s="18">
        <f t="shared" si="6414"/>
        <v>0</v>
      </c>
      <c r="EH738" s="341"/>
      <c r="EI738" s="44"/>
      <c r="EJ738" s="44"/>
      <c r="EK738" s="44"/>
      <c r="EL738" s="93"/>
      <c r="EM738" s="93"/>
      <c r="EN738" s="93"/>
      <c r="EO738" s="366"/>
      <c r="EP738" s="366"/>
      <c r="EQ738" s="374"/>
      <c r="ER738" s="374"/>
      <c r="ES738" s="374"/>
      <c r="ET738" s="374"/>
      <c r="EU738" s="18"/>
      <c r="EV738" s="18">
        <f t="shared" ref="EV738" si="6460">+(DR738+DS738+DT738+DU738+DV738)+SUM(BY738:CJ738)*2</f>
        <v>0</v>
      </c>
      <c r="EW738" s="341"/>
      <c r="EX738" s="341"/>
      <c r="EY738" s="341"/>
      <c r="EZ738" s="365">
        <f t="shared" si="6361"/>
        <v>0</v>
      </c>
      <c r="FA738" s="44"/>
      <c r="FB738" s="44"/>
      <c r="FC738" s="44"/>
      <c r="FD738" s="45"/>
      <c r="FE738" s="45"/>
      <c r="FF738" s="45"/>
      <c r="FG738" s="300"/>
      <c r="FH738" s="45"/>
      <c r="FI738" s="45"/>
      <c r="FJ738" s="45"/>
      <c r="FK738" s="44"/>
      <c r="FL738" s="44"/>
      <c r="FM738" s="44"/>
      <c r="FN738" s="44"/>
      <c r="FO738" s="294"/>
      <c r="FP738" s="20">
        <f t="shared" si="6323"/>
        <v>0</v>
      </c>
      <c r="FQ738" s="20">
        <f t="shared" si="6317"/>
        <v>0</v>
      </c>
      <c r="FR738" s="20">
        <f t="shared" si="6318"/>
        <v>0</v>
      </c>
      <c r="FS738" s="20">
        <f t="shared" si="6319"/>
        <v>0</v>
      </c>
      <c r="FT738" s="20">
        <f t="shared" si="6320"/>
        <v>0</v>
      </c>
      <c r="FU738" s="20">
        <f t="shared" si="6321"/>
        <v>0</v>
      </c>
      <c r="FV738" s="20">
        <f t="shared" si="6322"/>
        <v>0</v>
      </c>
      <c r="FW738" s="44"/>
    </row>
    <row r="739" spans="1:180" s="99" customFormat="1" ht="33" customHeight="1">
      <c r="A739" s="94">
        <v>13</v>
      </c>
      <c r="B739" s="105" t="s">
        <v>720</v>
      </c>
      <c r="C739" s="105"/>
      <c r="D739" s="106"/>
      <c r="E739" s="106"/>
      <c r="F739" s="106">
        <f t="shared" ref="F739:AK739" si="6461">+SUM(F740:F804)</f>
        <v>1465</v>
      </c>
      <c r="G739" s="106">
        <f t="shared" si="6461"/>
        <v>1471</v>
      </c>
      <c r="H739" s="106">
        <f t="shared" si="6461"/>
        <v>1</v>
      </c>
      <c r="I739" s="106">
        <f t="shared" si="6461"/>
        <v>1.5</v>
      </c>
      <c r="J739" s="106">
        <f t="shared" si="6461"/>
        <v>0</v>
      </c>
      <c r="K739" s="106">
        <f t="shared" si="6461"/>
        <v>4</v>
      </c>
      <c r="L739" s="106">
        <f t="shared" si="6461"/>
        <v>0</v>
      </c>
      <c r="M739" s="106">
        <f t="shared" si="6461"/>
        <v>4</v>
      </c>
      <c r="N739" s="106">
        <f t="shared" si="6461"/>
        <v>0</v>
      </c>
      <c r="O739" s="106">
        <f t="shared" si="6461"/>
        <v>0</v>
      </c>
      <c r="P739" s="106">
        <f t="shared" si="6461"/>
        <v>0</v>
      </c>
      <c r="Q739" s="106">
        <f t="shared" si="6461"/>
        <v>0</v>
      </c>
      <c r="R739" s="106">
        <f t="shared" si="6461"/>
        <v>0</v>
      </c>
      <c r="S739" s="106">
        <f t="shared" si="6461"/>
        <v>0</v>
      </c>
      <c r="T739" s="106">
        <f t="shared" si="6461"/>
        <v>1</v>
      </c>
      <c r="U739" s="106">
        <f t="shared" si="6461"/>
        <v>0</v>
      </c>
      <c r="V739" s="106">
        <f t="shared" si="6461"/>
        <v>0</v>
      </c>
      <c r="W739" s="106">
        <f t="shared" si="6461"/>
        <v>0</v>
      </c>
      <c r="X739" s="106">
        <f t="shared" si="6461"/>
        <v>2</v>
      </c>
      <c r="Y739" s="106">
        <f t="shared" si="6461"/>
        <v>1</v>
      </c>
      <c r="Z739" s="106">
        <f t="shared" si="6461"/>
        <v>0</v>
      </c>
      <c r="AA739" s="106">
        <f t="shared" si="6461"/>
        <v>0</v>
      </c>
      <c r="AB739" s="106">
        <f t="shared" si="6461"/>
        <v>0</v>
      </c>
      <c r="AC739" s="106">
        <f t="shared" si="6461"/>
        <v>1</v>
      </c>
      <c r="AD739" s="106">
        <f t="shared" si="6461"/>
        <v>0</v>
      </c>
      <c r="AE739" s="106">
        <f t="shared" si="6461"/>
        <v>2</v>
      </c>
      <c r="AF739" s="106">
        <f t="shared" si="6461"/>
        <v>1</v>
      </c>
      <c r="AG739" s="106">
        <f t="shared" si="6461"/>
        <v>0</v>
      </c>
      <c r="AH739" s="106">
        <f t="shared" si="6461"/>
        <v>0</v>
      </c>
      <c r="AI739" s="106">
        <f t="shared" si="6461"/>
        <v>0</v>
      </c>
      <c r="AJ739" s="106">
        <f t="shared" si="6461"/>
        <v>0</v>
      </c>
      <c r="AK739" s="106">
        <f t="shared" si="6461"/>
        <v>0</v>
      </c>
      <c r="AL739" s="106">
        <f t="shared" ref="AL739:BQ739" si="6462">+SUM(AL740:AL804)</f>
        <v>0</v>
      </c>
      <c r="AM739" s="106">
        <f t="shared" si="6462"/>
        <v>0</v>
      </c>
      <c r="AN739" s="106">
        <f t="shared" si="6462"/>
        <v>0</v>
      </c>
      <c r="AO739" s="106">
        <f t="shared" si="6462"/>
        <v>0</v>
      </c>
      <c r="AP739" s="106">
        <f t="shared" si="6462"/>
        <v>544</v>
      </c>
      <c r="AQ739" s="106">
        <f t="shared" si="6462"/>
        <v>0</v>
      </c>
      <c r="AR739" s="106">
        <f t="shared" si="6462"/>
        <v>357</v>
      </c>
      <c r="AS739" s="106">
        <f t="shared" si="6462"/>
        <v>0</v>
      </c>
      <c r="AT739" s="106">
        <f t="shared" si="6462"/>
        <v>16</v>
      </c>
      <c r="AU739" s="106">
        <f t="shared" si="6462"/>
        <v>0</v>
      </c>
      <c r="AV739" s="106">
        <f t="shared" si="6462"/>
        <v>14.714285714285715</v>
      </c>
      <c r="AW739" s="106">
        <f t="shared" si="6462"/>
        <v>1</v>
      </c>
      <c r="AX739" s="106">
        <f t="shared" si="6462"/>
        <v>0</v>
      </c>
      <c r="AY739" s="106">
        <f t="shared" si="6462"/>
        <v>8</v>
      </c>
      <c r="AZ739" s="106">
        <f t="shared" si="6462"/>
        <v>0</v>
      </c>
      <c r="BA739" s="106">
        <f t="shared" si="6462"/>
        <v>0</v>
      </c>
      <c r="BB739" s="106">
        <f t="shared" si="6462"/>
        <v>0</v>
      </c>
      <c r="BC739" s="106">
        <f t="shared" si="6462"/>
        <v>0</v>
      </c>
      <c r="BD739" s="106">
        <f t="shared" si="6462"/>
        <v>0</v>
      </c>
      <c r="BE739" s="106">
        <f t="shared" si="6462"/>
        <v>0</v>
      </c>
      <c r="BF739" s="106">
        <f t="shared" si="6462"/>
        <v>0</v>
      </c>
      <c r="BG739" s="106">
        <f t="shared" si="6462"/>
        <v>0</v>
      </c>
      <c r="BH739" s="106">
        <f t="shared" si="6462"/>
        <v>3</v>
      </c>
      <c r="BI739" s="106">
        <f t="shared" si="6462"/>
        <v>11</v>
      </c>
      <c r="BJ739" s="106">
        <f t="shared" si="6462"/>
        <v>8</v>
      </c>
      <c r="BK739" s="106">
        <f t="shared" si="6462"/>
        <v>0</v>
      </c>
      <c r="BL739" s="106">
        <f t="shared" si="6462"/>
        <v>5</v>
      </c>
      <c r="BM739" s="106">
        <f t="shared" si="6462"/>
        <v>3</v>
      </c>
      <c r="BN739" s="106">
        <f t="shared" si="6462"/>
        <v>2</v>
      </c>
      <c r="BO739" s="106">
        <f t="shared" si="6462"/>
        <v>25</v>
      </c>
      <c r="BP739" s="106">
        <f t="shared" si="6462"/>
        <v>0</v>
      </c>
      <c r="BQ739" s="106">
        <f t="shared" si="6462"/>
        <v>0</v>
      </c>
      <c r="BR739" s="106">
        <f t="shared" ref="BR739:CW739" si="6463">+SUM(BR740:BR804)</f>
        <v>102</v>
      </c>
      <c r="BS739" s="106">
        <f t="shared" si="6463"/>
        <v>0</v>
      </c>
      <c r="BT739" s="106">
        <f t="shared" si="6463"/>
        <v>0</v>
      </c>
      <c r="BU739" s="106">
        <f t="shared" si="6463"/>
        <v>64</v>
      </c>
      <c r="BV739" s="106">
        <f t="shared" si="6463"/>
        <v>53</v>
      </c>
      <c r="BW739" s="106">
        <f t="shared" si="6463"/>
        <v>8</v>
      </c>
      <c r="BX739" s="106">
        <f t="shared" si="6463"/>
        <v>8</v>
      </c>
      <c r="BY739" s="106">
        <f t="shared" si="6463"/>
        <v>1</v>
      </c>
      <c r="BZ739" s="106">
        <f t="shared" si="6463"/>
        <v>0</v>
      </c>
      <c r="CA739" s="106">
        <f t="shared" si="6463"/>
        <v>0</v>
      </c>
      <c r="CB739" s="106">
        <f t="shared" si="6463"/>
        <v>0</v>
      </c>
      <c r="CC739" s="106">
        <f t="shared" si="6463"/>
        <v>0</v>
      </c>
      <c r="CD739" s="106">
        <f t="shared" si="6463"/>
        <v>2</v>
      </c>
      <c r="CE739" s="106">
        <f t="shared" si="6463"/>
        <v>1</v>
      </c>
      <c r="CF739" s="106">
        <f t="shared" si="6463"/>
        <v>0</v>
      </c>
      <c r="CG739" s="106">
        <f t="shared" si="6463"/>
        <v>0</v>
      </c>
      <c r="CH739" s="106">
        <f t="shared" si="6463"/>
        <v>22</v>
      </c>
      <c r="CI739" s="106">
        <f t="shared" si="6463"/>
        <v>16</v>
      </c>
      <c r="CJ739" s="106">
        <f t="shared" si="6463"/>
        <v>0</v>
      </c>
      <c r="CK739" s="106">
        <f t="shared" si="6463"/>
        <v>0</v>
      </c>
      <c r="CL739" s="106">
        <f t="shared" si="6463"/>
        <v>0</v>
      </c>
      <c r="CM739" s="106">
        <f t="shared" si="6463"/>
        <v>0</v>
      </c>
      <c r="CN739" s="106">
        <f t="shared" si="6463"/>
        <v>9</v>
      </c>
      <c r="CO739" s="106">
        <f t="shared" si="6463"/>
        <v>9</v>
      </c>
      <c r="CP739" s="106">
        <f t="shared" si="6463"/>
        <v>99</v>
      </c>
      <c r="CQ739" s="106">
        <f t="shared" si="6463"/>
        <v>0</v>
      </c>
      <c r="CR739" s="106">
        <f t="shared" si="6463"/>
        <v>41</v>
      </c>
      <c r="CS739" s="106">
        <f t="shared" si="6463"/>
        <v>19</v>
      </c>
      <c r="CT739" s="106">
        <f t="shared" si="6463"/>
        <v>18</v>
      </c>
      <c r="CU739" s="106">
        <f t="shared" si="6463"/>
        <v>2</v>
      </c>
      <c r="CV739" s="106">
        <f t="shared" si="6463"/>
        <v>6</v>
      </c>
      <c r="CW739" s="106">
        <f t="shared" si="6463"/>
        <v>78</v>
      </c>
      <c r="CX739" s="106">
        <f t="shared" ref="CX739:EC739" si="6464">+SUM(CX740:CX804)</f>
        <v>1</v>
      </c>
      <c r="CY739" s="106">
        <f t="shared" si="6464"/>
        <v>27</v>
      </c>
      <c r="CZ739" s="106">
        <f t="shared" si="6464"/>
        <v>269</v>
      </c>
      <c r="DA739" s="106">
        <f t="shared" si="6464"/>
        <v>27</v>
      </c>
      <c r="DB739" s="354">
        <f t="shared" si="6464"/>
        <v>296</v>
      </c>
      <c r="DC739" s="354">
        <f t="shared" si="6464"/>
        <v>114</v>
      </c>
      <c r="DD739" s="106">
        <f t="shared" si="6464"/>
        <v>0</v>
      </c>
      <c r="DE739" s="106">
        <f t="shared" si="6464"/>
        <v>252</v>
      </c>
      <c r="DF739" s="106">
        <f t="shared" si="6464"/>
        <v>50</v>
      </c>
      <c r="DG739" s="106">
        <f t="shared" si="6464"/>
        <v>15</v>
      </c>
      <c r="DH739" s="106">
        <f t="shared" si="6464"/>
        <v>20</v>
      </c>
      <c r="DI739" s="106">
        <f t="shared" si="6464"/>
        <v>40</v>
      </c>
      <c r="DJ739" s="106">
        <f t="shared" si="6464"/>
        <v>8</v>
      </c>
      <c r="DK739" s="106">
        <f t="shared" si="6464"/>
        <v>0</v>
      </c>
      <c r="DL739" s="106">
        <f t="shared" si="6464"/>
        <v>0</v>
      </c>
      <c r="DM739" s="106">
        <f t="shared" si="6464"/>
        <v>0</v>
      </c>
      <c r="DN739" s="106">
        <f t="shared" si="6464"/>
        <v>643</v>
      </c>
      <c r="DO739" s="106">
        <f t="shared" si="6464"/>
        <v>0</v>
      </c>
      <c r="DP739" s="106">
        <f t="shared" si="6464"/>
        <v>0</v>
      </c>
      <c r="DQ739" s="106">
        <f t="shared" si="6464"/>
        <v>0</v>
      </c>
      <c r="DR739" s="106">
        <f t="shared" si="6464"/>
        <v>0</v>
      </c>
      <c r="DS739" s="106">
        <f t="shared" si="6464"/>
        <v>1</v>
      </c>
      <c r="DT739" s="106">
        <f t="shared" si="6464"/>
        <v>2</v>
      </c>
      <c r="DU739" s="106">
        <f t="shared" si="6464"/>
        <v>0</v>
      </c>
      <c r="DV739" s="106">
        <f t="shared" si="6464"/>
        <v>1</v>
      </c>
      <c r="DW739" s="106">
        <f t="shared" si="6464"/>
        <v>0</v>
      </c>
      <c r="DX739" s="106">
        <f t="shared" si="6464"/>
        <v>0</v>
      </c>
      <c r="DY739" s="106">
        <f t="shared" si="6464"/>
        <v>0</v>
      </c>
      <c r="DZ739" s="106">
        <f t="shared" si="6464"/>
        <v>4</v>
      </c>
      <c r="EA739" s="106">
        <f t="shared" si="6464"/>
        <v>0</v>
      </c>
      <c r="EB739" s="106">
        <f t="shared" si="6464"/>
        <v>0</v>
      </c>
      <c r="EC739" s="106">
        <f t="shared" si="6464"/>
        <v>15</v>
      </c>
      <c r="ED739" s="106">
        <f t="shared" ref="ED739:FI739" si="6465">+SUM(ED740:ED804)</f>
        <v>45</v>
      </c>
      <c r="EE739" s="106">
        <f t="shared" si="6465"/>
        <v>45</v>
      </c>
      <c r="EF739" s="106">
        <f t="shared" si="6465"/>
        <v>64</v>
      </c>
      <c r="EG739" s="106">
        <f t="shared" si="6465"/>
        <v>135</v>
      </c>
      <c r="EH739" s="106">
        <f t="shared" si="6465"/>
        <v>0</v>
      </c>
      <c r="EI739" s="106">
        <f t="shared" si="6465"/>
        <v>19</v>
      </c>
      <c r="EJ739" s="106">
        <f t="shared" si="6465"/>
        <v>359.5</v>
      </c>
      <c r="EK739" s="106">
        <f t="shared" si="6465"/>
        <v>78.5</v>
      </c>
      <c r="EL739" s="106">
        <f t="shared" si="6465"/>
        <v>33</v>
      </c>
      <c r="EM739" s="106">
        <f t="shared" si="6465"/>
        <v>1</v>
      </c>
      <c r="EN739" s="106">
        <f t="shared" si="6465"/>
        <v>1</v>
      </c>
      <c r="EO739" s="106">
        <f t="shared" si="6465"/>
        <v>0</v>
      </c>
      <c r="EP739" s="106">
        <f t="shared" si="6465"/>
        <v>0</v>
      </c>
      <c r="EQ739" s="354">
        <f t="shared" si="6465"/>
        <v>6</v>
      </c>
      <c r="ER739" s="354">
        <f t="shared" si="6465"/>
        <v>0</v>
      </c>
      <c r="ES739" s="354">
        <f t="shared" si="6465"/>
        <v>5</v>
      </c>
      <c r="ET739" s="354">
        <f t="shared" si="6465"/>
        <v>0</v>
      </c>
      <c r="EU739" s="106">
        <f t="shared" si="6465"/>
        <v>339</v>
      </c>
      <c r="EV739" s="106">
        <f t="shared" si="6465"/>
        <v>92</v>
      </c>
      <c r="EW739" s="106">
        <f t="shared" si="6465"/>
        <v>58</v>
      </c>
      <c r="EX739" s="106">
        <f t="shared" si="6465"/>
        <v>43</v>
      </c>
      <c r="EY739" s="106">
        <f t="shared" si="6465"/>
        <v>132</v>
      </c>
      <c r="EZ739" s="106">
        <f t="shared" si="6465"/>
        <v>4</v>
      </c>
      <c r="FA739" s="106">
        <f t="shared" si="6465"/>
        <v>0</v>
      </c>
      <c r="FB739" s="106">
        <f t="shared" si="6465"/>
        <v>0</v>
      </c>
      <c r="FC739" s="106">
        <f t="shared" si="6465"/>
        <v>0</v>
      </c>
      <c r="FD739" s="106">
        <f t="shared" si="6465"/>
        <v>0</v>
      </c>
      <c r="FE739" s="106">
        <f t="shared" si="6465"/>
        <v>1</v>
      </c>
      <c r="FF739" s="106">
        <f t="shared" si="6465"/>
        <v>0</v>
      </c>
      <c r="FG739" s="106">
        <f t="shared" si="6465"/>
        <v>2</v>
      </c>
      <c r="FH739" s="106">
        <f t="shared" si="6465"/>
        <v>0</v>
      </c>
      <c r="FI739" s="106">
        <f t="shared" si="6465"/>
        <v>221</v>
      </c>
      <c r="FJ739" s="106">
        <f t="shared" ref="FJ739:FV739" si="6466">+SUM(FJ740:FJ804)</f>
        <v>379</v>
      </c>
      <c r="FK739" s="106">
        <f t="shared" si="6466"/>
        <v>107</v>
      </c>
      <c r="FL739" s="106">
        <f t="shared" si="6466"/>
        <v>0</v>
      </c>
      <c r="FM739" s="106">
        <f t="shared" si="6466"/>
        <v>0</v>
      </c>
      <c r="FN739" s="106">
        <f t="shared" si="6466"/>
        <v>105</v>
      </c>
      <c r="FO739" s="106">
        <f t="shared" si="6466"/>
        <v>0</v>
      </c>
      <c r="FP739" s="106">
        <f t="shared" si="6466"/>
        <v>0</v>
      </c>
      <c r="FQ739" s="106">
        <f t="shared" si="6466"/>
        <v>252</v>
      </c>
      <c r="FR739" s="106">
        <f t="shared" si="6466"/>
        <v>50</v>
      </c>
      <c r="FS739" s="106">
        <f t="shared" si="6466"/>
        <v>0</v>
      </c>
      <c r="FT739" s="106">
        <f t="shared" si="6466"/>
        <v>0</v>
      </c>
      <c r="FU739" s="106">
        <f t="shared" si="6466"/>
        <v>0</v>
      </c>
      <c r="FV739" s="106">
        <f t="shared" si="6466"/>
        <v>0</v>
      </c>
      <c r="FW739" s="106"/>
      <c r="FX739" s="98"/>
    </row>
    <row r="740" spans="1:180" s="301" customFormat="1" ht="27.75" customHeight="1">
      <c r="A740" s="295"/>
      <c r="B740" s="324" t="s">
        <v>189</v>
      </c>
      <c r="C740" s="324" t="s">
        <v>189</v>
      </c>
      <c r="D740" s="296"/>
      <c r="E740" s="324"/>
      <c r="F740" s="324"/>
      <c r="G740" s="296"/>
      <c r="H740" s="297"/>
      <c r="I740" s="297"/>
      <c r="J740" s="294"/>
      <c r="K740" s="294"/>
      <c r="L740" s="294"/>
      <c r="M740" s="294"/>
      <c r="N740" s="297"/>
      <c r="O740" s="297"/>
      <c r="P740" s="1"/>
      <c r="Q740" s="16"/>
      <c r="R740" s="1"/>
      <c r="S740" s="294"/>
      <c r="T740" s="294"/>
      <c r="U740" s="294"/>
      <c r="V740" s="294"/>
      <c r="W740" s="294"/>
      <c r="X740" s="294"/>
      <c r="Y740" s="294"/>
      <c r="Z740" s="294"/>
      <c r="AA740" s="294"/>
      <c r="AB740" s="294"/>
      <c r="AC740" s="1">
        <f t="shared" ref="AC740:AC743" si="6467">+IF(S740=1,1,0)+IF(T740=1,1,0)</f>
        <v>0</v>
      </c>
      <c r="AD740" s="1">
        <f t="shared" ref="AD740:AD743" si="6468">+IF(U740=1,1,0)+IF(V740=1,1,0)</f>
        <v>0</v>
      </c>
      <c r="AE740" s="1">
        <f t="shared" ref="AE740:AE743" si="6469">+IF(W740=1,1,0)+IF(X740=1,1,0)</f>
        <v>0</v>
      </c>
      <c r="AF740" s="1">
        <f t="shared" ref="AF740:AF743" si="6470">+IF(Y740=1,1,0)+IF(Z740=1,1,0)</f>
        <v>0</v>
      </c>
      <c r="AG740" s="1">
        <f t="shared" ref="AG740:AG743" si="6471">+IF(AA740=1,1,0)</f>
        <v>0</v>
      </c>
      <c r="AH740" s="1">
        <f t="shared" ref="AH740:AH743" si="6472">+IF(AB740=1,1,0)</f>
        <v>0</v>
      </c>
      <c r="AI740" s="1">
        <f t="shared" ref="AI740:AI743" si="6473">+IF(S740=2,1,0)+IF(T740=2,1,0)</f>
        <v>0</v>
      </c>
      <c r="AJ740" s="1">
        <f t="shared" ref="AJ740:AJ743" si="6474">+IF(U740=2,1,0)+IF(V740=2,1,0)</f>
        <v>0</v>
      </c>
      <c r="AK740" s="1">
        <f t="shared" ref="AK740:AK743" si="6475">+IF(X740=2,1,0)+IF(W740=2,1,0)</f>
        <v>0</v>
      </c>
      <c r="AL740" s="1">
        <f t="shared" ref="AL740:AL743" si="6476">+IF(Y740=2,1,0)+IF(Z740=2,1,0)</f>
        <v>0</v>
      </c>
      <c r="AM740" s="1">
        <f t="shared" ref="AM740:AM743" si="6477">+IF(AA740=2,1,0)</f>
        <v>0</v>
      </c>
      <c r="AN740" s="1">
        <f t="shared" ref="AN740:AN743" si="6478">+IF(AB740=2,1,0)</f>
        <v>0</v>
      </c>
      <c r="AO740" s="294"/>
      <c r="AP740" s="294"/>
      <c r="AQ740" s="294"/>
      <c r="AR740" s="294"/>
      <c r="AS740" s="298">
        <f>IF(AND(AO740&gt;0,OR(BR740&gt;=2,BR740=1)),1,0)</f>
        <v>0</v>
      </c>
      <c r="AT740" s="298">
        <f>IF(AND(AP740&gt;0,OR(BR740&gt;=2,BR740=1)),1,0)</f>
        <v>0</v>
      </c>
      <c r="AU740" s="298">
        <f t="shared" ref="AU740:AU773" si="6479">IF(AND(AQ740&gt;0,OR(BR740&gt;=2,BR740=1)),1,0)</f>
        <v>0</v>
      </c>
      <c r="AV740" s="298">
        <f t="shared" ref="AV740:AV757" si="6480">IF(AND(AR740&gt;0,OR(BR740&gt;=2,BR740=1)),AR740/G740,0)</f>
        <v>0</v>
      </c>
      <c r="AW740" s="294"/>
      <c r="AX740" s="294"/>
      <c r="AY740" s="294"/>
      <c r="AZ740" s="294"/>
      <c r="BA740" s="294"/>
      <c r="BB740" s="294"/>
      <c r="BC740" s="294"/>
      <c r="BD740" s="294"/>
      <c r="BE740" s="294"/>
      <c r="BF740" s="294"/>
      <c r="BG740" s="294"/>
      <c r="BH740" s="294"/>
      <c r="BI740" s="294"/>
      <c r="BJ740" s="294"/>
      <c r="BK740" s="294"/>
      <c r="BL740" s="294"/>
      <c r="BM740" s="294"/>
      <c r="BN740" s="294"/>
      <c r="BO740" s="294"/>
      <c r="BP740" s="1"/>
      <c r="BQ740" s="294"/>
      <c r="BR740" s="17"/>
      <c r="BS740" s="1">
        <f t="shared" si="6336"/>
        <v>0</v>
      </c>
      <c r="BT740" s="17">
        <f t="shared" ref="BT740:BT743" si="6481">+BS740*2</f>
        <v>0</v>
      </c>
      <c r="BU740" s="294"/>
      <c r="BV740" s="294"/>
      <c r="BW740" s="294"/>
      <c r="BX740" s="294"/>
      <c r="BY740" s="294"/>
      <c r="BZ740" s="294"/>
      <c r="CA740" s="294"/>
      <c r="CB740" s="294"/>
      <c r="CC740" s="294"/>
      <c r="CD740" s="1"/>
      <c r="CE740" s="1"/>
      <c r="CF740" s="1"/>
      <c r="CG740" s="294"/>
      <c r="CH740" s="1"/>
      <c r="CI740" s="1"/>
      <c r="CJ740" s="1"/>
      <c r="CK740" s="383"/>
      <c r="CL740" s="383"/>
      <c r="CM740" s="383"/>
      <c r="CN740" s="1">
        <f t="shared" ref="CN740:CN773" si="6482">+SUM(BX740:CC740)*BW740</f>
        <v>0</v>
      </c>
      <c r="CO740" s="1">
        <f t="shared" ref="CO740:CO773" si="6483">+SUM(BX740:CC740)*BW740</f>
        <v>0</v>
      </c>
      <c r="CP740" s="20">
        <f t="shared" ref="CP740:CP773" si="6484">+SUM(BY740:CC740)*2.5+SUM(CD740:CG740)*0.5+SUM(CH740:CJ740)*2.5</f>
        <v>0</v>
      </c>
      <c r="CQ740" s="351"/>
      <c r="CR740" s="299">
        <f>+IF(SUM(AX740:BM740)&gt;0,1,0)</f>
        <v>0</v>
      </c>
      <c r="CS740" s="294"/>
      <c r="CT740" s="294"/>
      <c r="CU740" s="1"/>
      <c r="CV740" s="1"/>
      <c r="CW740" s="1"/>
      <c r="CX740" s="1"/>
      <c r="CY740" s="1"/>
      <c r="CZ740" s="294"/>
      <c r="DA740" s="17">
        <f t="shared" ref="DA740:DA743" si="6485">+CY740</f>
        <v>0</v>
      </c>
      <c r="DB740" s="359">
        <f t="shared" si="6339"/>
        <v>0</v>
      </c>
      <c r="DC740" s="359">
        <f t="shared" si="6340"/>
        <v>0</v>
      </c>
      <c r="DD740" s="294"/>
      <c r="DE740" s="294"/>
      <c r="DF740" s="294"/>
      <c r="DG740" s="294"/>
      <c r="DH740" s="294"/>
      <c r="DI740" s="294"/>
      <c r="DJ740" s="294"/>
      <c r="DK740" s="294"/>
      <c r="DL740" s="294"/>
      <c r="DM740" s="294"/>
      <c r="DN740" s="294"/>
      <c r="DO740" s="1"/>
      <c r="DP740" s="1"/>
      <c r="DQ740" s="17">
        <f t="shared" ref="DQ740:DQ773" si="6486">+IF(AND(SUM(S740:AA740)&gt;0,SUM(FA740:FF740)&gt;0),CT740,0)</f>
        <v>0</v>
      </c>
      <c r="DR740" s="17">
        <f t="shared" ref="DR740:DR773" si="6487">+IF(AND(SUM(S740:AA740)&gt;0,SUM(FA740:FF740)&gt;0),CU740,0)</f>
        <v>0</v>
      </c>
      <c r="DS740" s="17">
        <f t="shared" ref="DS740:DS773" si="6488">+IF(AND(SUM(S740:AA740)&gt;0,SUM(FA740:FF740)&gt;0),CV740,0)</f>
        <v>0</v>
      </c>
      <c r="DT740" s="17">
        <f t="shared" ref="DT740:DT781" si="6489">+IF(AND(SUM(S740:AA740)&gt;0,SUM(FA740:FF740)&gt;0),CW740,0)</f>
        <v>0</v>
      </c>
      <c r="DU740" s="17">
        <f t="shared" ref="DU740:DU773" si="6490">+IF(AND(SUM(S740:AA740)&gt;0,SUM(FA740:FF740)&gt;0),CX740,0)</f>
        <v>0</v>
      </c>
      <c r="DV740" s="17">
        <f t="shared" ref="DV740:DV773" si="6491">+IF(AND(SUM(S740:AA740)&gt;0,SUM(FA740:FF740)&gt;0),CY740,0)</f>
        <v>0</v>
      </c>
      <c r="DW740" s="1"/>
      <c r="DX740" s="1"/>
      <c r="DY740" s="20">
        <f t="shared" ref="DY740:DY773" si="6492">+IF(AND(SUM(S740:AB740)&gt;0,SUM(FA740:FF740)&gt;0,DG740&gt;=3),DG740,0)</f>
        <v>0</v>
      </c>
      <c r="DZ740" s="20">
        <f t="shared" ref="DZ740:DZ773" si="6493">+IF(AND(SUM(S740:AB740)&gt;0,SUM(FA740:FF740)&gt;0,DH740&gt;=3),DH740,0)</f>
        <v>0</v>
      </c>
      <c r="EA740" s="20">
        <f t="shared" ref="EA740:EA773" si="6494">+IF(AND(SUM(S740:AB740)&gt;0,SUM(FA740:FF740)&gt;0,DI740&gt;=3),DI740,0)</f>
        <v>0</v>
      </c>
      <c r="EB740" s="20">
        <f t="shared" ref="EB740:EB773" si="6495">+IF(AND(SUM(S740:AB740)&gt;0,SUM(FA740:FF740)&gt;0,DJ740&gt;=3),DJ740,0)</f>
        <v>0</v>
      </c>
      <c r="EC740" s="18">
        <f t="shared" ref="EC740:EC771" si="6496">+IF(AND(CT740=0,SUM(CU740:CY740)&gt;1,SUM(CU740:CY740)&lt;=4),1,IF(AND(CT740=0,SUM(CU740:CY740)&gt;4),2,0))</f>
        <v>0</v>
      </c>
      <c r="ED740" s="19">
        <f t="shared" ref="ED740:ED743" si="6497">+IF(EC740&lt;&gt;0,EC740*3,0)</f>
        <v>0</v>
      </c>
      <c r="EE740" s="19">
        <f t="shared" ref="EE740:EE773" si="6498">+IF(SUM(AO740:AR740)+SUM(DK740:DN740)&gt;0,CT740*3,0)</f>
        <v>0</v>
      </c>
      <c r="EF740" s="1">
        <f t="shared" ref="EF740:EF773" si="6499">+IF(EE740&gt;0,CT740*4,0)</f>
        <v>0</v>
      </c>
      <c r="EG740" s="18">
        <f t="shared" ref="EG740:EG780" si="6500">+IF(AND(CT740+EC740=0,SUM(AO740:AR740)&gt;0,SUM(DK740:DN740)&gt;0),(CU740+CV740+CW740+CX740)*2+CY740*5,(EC740+CT740-FO740)*5)+IF(AND(EC740+DQ740+CT740=0,SUM(AO740:AR740)&gt;0),SUM(CU740:CX740)*2+CY740*5,0)</f>
        <v>0</v>
      </c>
      <c r="EH740" s="341"/>
      <c r="EI740" s="294"/>
      <c r="EJ740" s="294"/>
      <c r="EK740" s="294"/>
      <c r="EL740" s="19"/>
      <c r="EM740" s="19"/>
      <c r="EN740" s="19"/>
      <c r="EO740" s="366"/>
      <c r="EP740" s="366"/>
      <c r="EQ740" s="374"/>
      <c r="ER740" s="374"/>
      <c r="ES740" s="374"/>
      <c r="ET740" s="374"/>
      <c r="EU740" s="18"/>
      <c r="EV740" s="18">
        <f t="shared" ref="EV740:EV803" si="6501">+(DR740+DS740+DT740+DU740+DV740)*2+SUM(BY740:CJ740)*2</f>
        <v>0</v>
      </c>
      <c r="EW740" s="341"/>
      <c r="EX740" s="341"/>
      <c r="EY740" s="341"/>
      <c r="EZ740" s="365">
        <f t="shared" si="6361"/>
        <v>0</v>
      </c>
      <c r="FA740" s="294"/>
      <c r="FB740" s="294"/>
      <c r="FC740" s="294"/>
      <c r="FD740" s="300"/>
      <c r="FE740" s="300"/>
      <c r="FF740" s="300"/>
      <c r="FG740" s="300"/>
      <c r="FH740" s="300"/>
      <c r="FI740" s="300"/>
      <c r="FJ740" s="300"/>
      <c r="FK740" s="294"/>
      <c r="FL740" s="294"/>
      <c r="FM740" s="294"/>
      <c r="FN740" s="294"/>
      <c r="FO740" s="294"/>
      <c r="FP740" s="20">
        <f>+FO740*3</f>
        <v>0</v>
      </c>
      <c r="FQ740" s="20">
        <f t="shared" ref="FQ740:FQ773" si="6502">+DE740</f>
        <v>0</v>
      </c>
      <c r="FR740" s="20">
        <f t="shared" ref="FR740:FR773" si="6503">+DF740</f>
        <v>0</v>
      </c>
      <c r="FS740" s="20">
        <f t="shared" ref="FS740:FS773" si="6504">+IF(DG740&lt;3,DG740,0)</f>
        <v>0</v>
      </c>
      <c r="FT740" s="20">
        <f t="shared" ref="FT740:FT773" si="6505">+IF(DH740&lt;3,DH740,0)</f>
        <v>0</v>
      </c>
      <c r="FU740" s="20">
        <f t="shared" ref="FU740:FU773" si="6506">+IF(DI740&lt;3,DI740,0)</f>
        <v>0</v>
      </c>
      <c r="FV740" s="20">
        <f t="shared" ref="FV740:FV773" si="6507">+IF(DJ740&lt;3,DJ740,0)</f>
        <v>0</v>
      </c>
      <c r="FW740" s="294" t="s">
        <v>784</v>
      </c>
    </row>
    <row r="741" spans="1:180" s="301" customFormat="1" ht="27.75" customHeight="1">
      <c r="A741" s="295"/>
      <c r="B741" s="296" t="s">
        <v>190</v>
      </c>
      <c r="C741" s="296" t="s">
        <v>27</v>
      </c>
      <c r="D741" s="296" t="s">
        <v>165</v>
      </c>
      <c r="E741" s="296" t="str">
        <f t="shared" ref="E741" si="6508">D741</f>
        <v>2LT12</v>
      </c>
      <c r="F741" s="296"/>
      <c r="G741" s="296"/>
      <c r="H741" s="297"/>
      <c r="I741" s="297"/>
      <c r="J741" s="294"/>
      <c r="K741" s="294"/>
      <c r="L741" s="294"/>
      <c r="M741" s="294"/>
      <c r="N741" s="297"/>
      <c r="O741" s="297"/>
      <c r="P741" s="1"/>
      <c r="Q741" s="16"/>
      <c r="R741" s="1"/>
      <c r="S741" s="294"/>
      <c r="T741" s="294"/>
      <c r="U741" s="294"/>
      <c r="V741" s="294"/>
      <c r="W741" s="294"/>
      <c r="X741" s="294"/>
      <c r="Y741" s="294"/>
      <c r="Z741" s="294"/>
      <c r="AA741" s="294"/>
      <c r="AB741" s="294"/>
      <c r="AC741" s="1">
        <f t="shared" si="6467"/>
        <v>0</v>
      </c>
      <c r="AD741" s="1">
        <f t="shared" si="6468"/>
        <v>0</v>
      </c>
      <c r="AE741" s="1">
        <f t="shared" si="6469"/>
        <v>0</v>
      </c>
      <c r="AF741" s="1">
        <f t="shared" si="6470"/>
        <v>0</v>
      </c>
      <c r="AG741" s="1">
        <f t="shared" si="6471"/>
        <v>0</v>
      </c>
      <c r="AH741" s="1">
        <f t="shared" si="6472"/>
        <v>0</v>
      </c>
      <c r="AI741" s="1">
        <f t="shared" si="6473"/>
        <v>0</v>
      </c>
      <c r="AJ741" s="1">
        <f t="shared" si="6474"/>
        <v>0</v>
      </c>
      <c r="AK741" s="1">
        <f t="shared" si="6475"/>
        <v>0</v>
      </c>
      <c r="AL741" s="1">
        <f t="shared" si="6476"/>
        <v>0</v>
      </c>
      <c r="AM741" s="1">
        <f t="shared" si="6477"/>
        <v>0</v>
      </c>
      <c r="AN741" s="1">
        <f t="shared" si="6478"/>
        <v>0</v>
      </c>
      <c r="AO741" s="294"/>
      <c r="AP741" s="294"/>
      <c r="AQ741" s="294"/>
      <c r="AR741" s="294"/>
      <c r="AS741" s="298">
        <f>IF(AND(AO741&gt;0,OR(BR741&gt;=2,BR741=1)),1,0)</f>
        <v>0</v>
      </c>
      <c r="AT741" s="298">
        <f>IF(AND(AP741&gt;0,OR(BR741&gt;=2,BR741=1)),1,0)</f>
        <v>0</v>
      </c>
      <c r="AU741" s="298">
        <f t="shared" si="6479"/>
        <v>0</v>
      </c>
      <c r="AV741" s="298">
        <f t="shared" si="6480"/>
        <v>0</v>
      </c>
      <c r="AW741" s="294">
        <v>1</v>
      </c>
      <c r="AX741" s="294"/>
      <c r="AY741" s="294"/>
      <c r="AZ741" s="294"/>
      <c r="BA741" s="294"/>
      <c r="BB741" s="294"/>
      <c r="BC741" s="294"/>
      <c r="BD741" s="294"/>
      <c r="BE741" s="294"/>
      <c r="BF741" s="294"/>
      <c r="BG741" s="294"/>
      <c r="BH741" s="294"/>
      <c r="BI741" s="294"/>
      <c r="BJ741" s="294"/>
      <c r="BK741" s="294"/>
      <c r="BL741" s="294"/>
      <c r="BM741" s="294"/>
      <c r="BN741" s="294"/>
      <c r="BO741" s="294"/>
      <c r="BP741" s="1"/>
      <c r="BQ741" s="294"/>
      <c r="BR741" s="17">
        <v>1</v>
      </c>
      <c r="BS741" s="1">
        <f t="shared" si="6336"/>
        <v>0</v>
      </c>
      <c r="BT741" s="17">
        <f t="shared" si="6481"/>
        <v>0</v>
      </c>
      <c r="BU741" s="294"/>
      <c r="BV741" s="294">
        <v>1</v>
      </c>
      <c r="BW741" s="294"/>
      <c r="BX741" s="294"/>
      <c r="BY741" s="294"/>
      <c r="BZ741" s="294"/>
      <c r="CA741" s="294"/>
      <c r="CB741" s="294"/>
      <c r="CC741" s="294"/>
      <c r="CD741" s="1"/>
      <c r="CE741" s="1"/>
      <c r="CF741" s="1"/>
      <c r="CG741" s="294"/>
      <c r="CH741" s="1"/>
      <c r="CI741" s="1"/>
      <c r="CJ741" s="1"/>
      <c r="CK741" s="383"/>
      <c r="CL741" s="383"/>
      <c r="CM741" s="383"/>
      <c r="CN741" s="1">
        <f t="shared" si="6482"/>
        <v>0</v>
      </c>
      <c r="CO741" s="1">
        <f t="shared" si="6483"/>
        <v>0</v>
      </c>
      <c r="CP741" s="20">
        <f t="shared" si="6484"/>
        <v>0</v>
      </c>
      <c r="CQ741" s="351"/>
      <c r="CR741" s="299">
        <f>+IF(SUM(AX741:BM741)&gt;0,1,0)</f>
        <v>0</v>
      </c>
      <c r="CS741" s="294"/>
      <c r="CT741" s="294"/>
      <c r="CU741" s="1"/>
      <c r="CV741" s="1"/>
      <c r="CW741" s="1"/>
      <c r="CX741" s="1"/>
      <c r="CY741" s="1"/>
      <c r="CZ741" s="294"/>
      <c r="DA741" s="17">
        <f t="shared" si="6485"/>
        <v>0</v>
      </c>
      <c r="DB741" s="359">
        <f t="shared" si="6339"/>
        <v>0</v>
      </c>
      <c r="DC741" s="359">
        <f t="shared" si="6340"/>
        <v>0</v>
      </c>
      <c r="DD741" s="294"/>
      <c r="DE741" s="294"/>
      <c r="DF741" s="294"/>
      <c r="DG741" s="294"/>
      <c r="DH741" s="294"/>
      <c r="DI741" s="294"/>
      <c r="DJ741" s="294"/>
      <c r="DK741" s="294"/>
      <c r="DL741" s="294"/>
      <c r="DM741" s="294"/>
      <c r="DN741" s="294"/>
      <c r="DO741" s="1"/>
      <c r="DP741" s="1"/>
      <c r="DQ741" s="17">
        <f t="shared" si="6486"/>
        <v>0</v>
      </c>
      <c r="DR741" s="17">
        <f t="shared" si="6487"/>
        <v>0</v>
      </c>
      <c r="DS741" s="17">
        <f t="shared" si="6488"/>
        <v>0</v>
      </c>
      <c r="DT741" s="17">
        <f t="shared" si="6489"/>
        <v>0</v>
      </c>
      <c r="DU741" s="17">
        <f t="shared" si="6490"/>
        <v>0</v>
      </c>
      <c r="DV741" s="17">
        <f t="shared" si="6491"/>
        <v>0</v>
      </c>
      <c r="DW741" s="1"/>
      <c r="DX741" s="1"/>
      <c r="DY741" s="20">
        <f t="shared" si="6492"/>
        <v>0</v>
      </c>
      <c r="DZ741" s="20">
        <f t="shared" si="6493"/>
        <v>0</v>
      </c>
      <c r="EA741" s="20">
        <f t="shared" si="6494"/>
        <v>0</v>
      </c>
      <c r="EB741" s="20">
        <f t="shared" si="6495"/>
        <v>0</v>
      </c>
      <c r="EC741" s="18">
        <f t="shared" si="6496"/>
        <v>0</v>
      </c>
      <c r="ED741" s="19">
        <f t="shared" si="6497"/>
        <v>0</v>
      </c>
      <c r="EE741" s="19">
        <f t="shared" si="6498"/>
        <v>0</v>
      </c>
      <c r="EF741" s="1">
        <f t="shared" si="6499"/>
        <v>0</v>
      </c>
      <c r="EG741" s="18">
        <f t="shared" si="6500"/>
        <v>0</v>
      </c>
      <c r="EH741" s="341"/>
      <c r="EI741" s="294"/>
      <c r="EJ741" s="294"/>
      <c r="EK741" s="294"/>
      <c r="EL741" s="19"/>
      <c r="EM741" s="19"/>
      <c r="EN741" s="19"/>
      <c r="EO741" s="366"/>
      <c r="EP741" s="366"/>
      <c r="EQ741" s="374"/>
      <c r="ER741" s="374"/>
      <c r="ES741" s="374"/>
      <c r="ET741" s="374"/>
      <c r="EU741" s="18">
        <f t="shared" ref="EU741:EU771" si="6509">IF(SUM(CU741:CX741)&gt;0,CZ741*1+2,0)</f>
        <v>0</v>
      </c>
      <c r="EV741" s="18">
        <f t="shared" si="6501"/>
        <v>0</v>
      </c>
      <c r="EW741" s="341">
        <v>1</v>
      </c>
      <c r="EX741" s="341">
        <v>1</v>
      </c>
      <c r="EY741" s="341"/>
      <c r="EZ741" s="365">
        <f t="shared" si="6361"/>
        <v>0</v>
      </c>
      <c r="FA741" s="294"/>
      <c r="FB741" s="294"/>
      <c r="FC741" s="294"/>
      <c r="FD741" s="300"/>
      <c r="FE741" s="300"/>
      <c r="FF741" s="300"/>
      <c r="FG741" s="300"/>
      <c r="FH741" s="300"/>
      <c r="FI741" s="300"/>
      <c r="FJ741" s="300"/>
      <c r="FK741" s="294"/>
      <c r="FL741" s="294"/>
      <c r="FM741" s="294"/>
      <c r="FN741" s="294"/>
      <c r="FO741" s="294"/>
      <c r="FP741" s="20">
        <f t="shared" ref="FP741:FP801" si="6510">+FO741*3</f>
        <v>0</v>
      </c>
      <c r="FQ741" s="20">
        <f t="shared" si="6502"/>
        <v>0</v>
      </c>
      <c r="FR741" s="20">
        <f t="shared" si="6503"/>
        <v>0</v>
      </c>
      <c r="FS741" s="20">
        <f t="shared" si="6504"/>
        <v>0</v>
      </c>
      <c r="FT741" s="20">
        <f t="shared" si="6505"/>
        <v>0</v>
      </c>
      <c r="FU741" s="20">
        <f t="shared" si="6506"/>
        <v>0</v>
      </c>
      <c r="FV741" s="20">
        <f t="shared" si="6507"/>
        <v>0</v>
      </c>
      <c r="FW741" s="294"/>
    </row>
    <row r="742" spans="1:180" s="301" customFormat="1" ht="27.75" customHeight="1">
      <c r="A742" s="295"/>
      <c r="B742" s="296">
        <v>1</v>
      </c>
      <c r="C742" s="296">
        <f t="shared" ref="C742:C743" si="6511">B742</f>
        <v>1</v>
      </c>
      <c r="D742" s="296" t="s">
        <v>187</v>
      </c>
      <c r="E742" s="296" t="s">
        <v>187</v>
      </c>
      <c r="F742" s="296">
        <v>16</v>
      </c>
      <c r="G742" s="296">
        <f>F742</f>
        <v>16</v>
      </c>
      <c r="H742" s="297"/>
      <c r="I742" s="297"/>
      <c r="J742" s="294"/>
      <c r="K742" s="294"/>
      <c r="L742" s="294"/>
      <c r="M742" s="294"/>
      <c r="N742" s="297"/>
      <c r="O742" s="297"/>
      <c r="P742" s="1"/>
      <c r="Q742" s="16"/>
      <c r="R742" s="1"/>
      <c r="S742" s="294"/>
      <c r="T742" s="294"/>
      <c r="U742" s="294"/>
      <c r="V742" s="294"/>
      <c r="W742" s="294"/>
      <c r="X742" s="294"/>
      <c r="Y742" s="294"/>
      <c r="Z742" s="294"/>
      <c r="AA742" s="294"/>
      <c r="AB742" s="294"/>
      <c r="AC742" s="1">
        <f t="shared" si="6467"/>
        <v>0</v>
      </c>
      <c r="AD742" s="1">
        <f t="shared" si="6468"/>
        <v>0</v>
      </c>
      <c r="AE742" s="1">
        <f t="shared" si="6469"/>
        <v>0</v>
      </c>
      <c r="AF742" s="1">
        <f t="shared" si="6470"/>
        <v>0</v>
      </c>
      <c r="AG742" s="1">
        <f t="shared" si="6471"/>
        <v>0</v>
      </c>
      <c r="AH742" s="1">
        <f t="shared" si="6472"/>
        <v>0</v>
      </c>
      <c r="AI742" s="1">
        <f t="shared" si="6473"/>
        <v>0</v>
      </c>
      <c r="AJ742" s="1">
        <f t="shared" si="6474"/>
        <v>0</v>
      </c>
      <c r="AK742" s="1">
        <f t="shared" si="6475"/>
        <v>0</v>
      </c>
      <c r="AL742" s="1">
        <f t="shared" si="6476"/>
        <v>0</v>
      </c>
      <c r="AM742" s="1">
        <f t="shared" si="6477"/>
        <v>0</v>
      </c>
      <c r="AN742" s="1">
        <f t="shared" si="6478"/>
        <v>0</v>
      </c>
      <c r="AO742" s="294"/>
      <c r="AP742" s="294"/>
      <c r="AQ742" s="294"/>
      <c r="AR742" s="294"/>
      <c r="AS742" s="298">
        <f t="shared" ref="AS742:AS743" si="6512">IF(AND(AO742&gt;0,OR(BR742&gt;=2,BR742=1)),1,0)</f>
        <v>0</v>
      </c>
      <c r="AT742" s="298">
        <f t="shared" ref="AT742:AT743" si="6513">IF(AND(AP742&gt;0,OR(BR742&gt;=2,BR742=1)),1,0)</f>
        <v>0</v>
      </c>
      <c r="AU742" s="298">
        <f t="shared" si="6479"/>
        <v>0</v>
      </c>
      <c r="AV742" s="298">
        <f t="shared" si="6480"/>
        <v>0</v>
      </c>
      <c r="AW742" s="294"/>
      <c r="AX742" s="294"/>
      <c r="AY742" s="294"/>
      <c r="AZ742" s="294"/>
      <c r="BA742" s="294"/>
      <c r="BB742" s="294"/>
      <c r="BC742" s="294"/>
      <c r="BD742" s="294"/>
      <c r="BE742" s="294"/>
      <c r="BF742" s="294"/>
      <c r="BG742" s="294"/>
      <c r="BH742" s="294"/>
      <c r="BI742" s="294"/>
      <c r="BJ742" s="294"/>
      <c r="BK742" s="294"/>
      <c r="BL742" s="294"/>
      <c r="BM742" s="294"/>
      <c r="BN742" s="294"/>
      <c r="BO742" s="294"/>
      <c r="BP742" s="1"/>
      <c r="BQ742" s="294"/>
      <c r="BR742" s="17">
        <v>2</v>
      </c>
      <c r="BS742" s="1">
        <f t="shared" si="6336"/>
        <v>0</v>
      </c>
      <c r="BT742" s="17">
        <f t="shared" si="6481"/>
        <v>0</v>
      </c>
      <c r="BU742" s="294"/>
      <c r="BV742" s="294">
        <v>1</v>
      </c>
      <c r="BW742" s="294"/>
      <c r="BX742" s="294"/>
      <c r="BY742" s="294"/>
      <c r="BZ742" s="294"/>
      <c r="CA742" s="294"/>
      <c r="CB742" s="294"/>
      <c r="CC742" s="294"/>
      <c r="CD742" s="1"/>
      <c r="CE742" s="1"/>
      <c r="CF742" s="1"/>
      <c r="CG742" s="294"/>
      <c r="CH742" s="1"/>
      <c r="CI742" s="1">
        <v>1</v>
      </c>
      <c r="CJ742" s="1"/>
      <c r="CK742" s="383"/>
      <c r="CL742" s="383"/>
      <c r="CM742" s="383"/>
      <c r="CN742" s="1">
        <f t="shared" si="6482"/>
        <v>0</v>
      </c>
      <c r="CO742" s="1">
        <f t="shared" si="6483"/>
        <v>0</v>
      </c>
      <c r="CP742" s="20">
        <f t="shared" si="6484"/>
        <v>2.5</v>
      </c>
      <c r="CQ742" s="351"/>
      <c r="CR742" s="299">
        <f>+IF(SUM(AX742:BM742)&gt;0,1,0)+1</f>
        <v>1</v>
      </c>
      <c r="CS742" s="294"/>
      <c r="CT742" s="294"/>
      <c r="CU742" s="1"/>
      <c r="CV742" s="1"/>
      <c r="CW742" s="1"/>
      <c r="CX742" s="1"/>
      <c r="CY742" s="1"/>
      <c r="CZ742" s="294"/>
      <c r="DA742" s="17">
        <f t="shared" si="6485"/>
        <v>0</v>
      </c>
      <c r="DB742" s="359">
        <f t="shared" si="6339"/>
        <v>0</v>
      </c>
      <c r="DC742" s="359">
        <f t="shared" si="6340"/>
        <v>0</v>
      </c>
      <c r="DD742" s="294"/>
      <c r="DE742" s="294"/>
      <c r="DF742" s="294"/>
      <c r="DG742" s="294"/>
      <c r="DH742" s="294"/>
      <c r="DI742" s="294"/>
      <c r="DJ742" s="294"/>
      <c r="DK742" s="294"/>
      <c r="DL742" s="294"/>
      <c r="DM742" s="294"/>
      <c r="DN742" s="294">
        <f t="shared" ref="DN742:DN750" si="6514">G742</f>
        <v>16</v>
      </c>
      <c r="DO742" s="1"/>
      <c r="DP742" s="1"/>
      <c r="DQ742" s="17">
        <f t="shared" si="6486"/>
        <v>0</v>
      </c>
      <c r="DR742" s="17">
        <f t="shared" si="6487"/>
        <v>0</v>
      </c>
      <c r="DS742" s="17">
        <f t="shared" si="6488"/>
        <v>0</v>
      </c>
      <c r="DT742" s="17">
        <f t="shared" si="6489"/>
        <v>0</v>
      </c>
      <c r="DU742" s="17">
        <f t="shared" si="6490"/>
        <v>0</v>
      </c>
      <c r="DV742" s="17">
        <f t="shared" si="6491"/>
        <v>0</v>
      </c>
      <c r="DW742" s="1"/>
      <c r="DX742" s="1"/>
      <c r="DY742" s="20">
        <f t="shared" si="6492"/>
        <v>0</v>
      </c>
      <c r="DZ742" s="20">
        <f t="shared" si="6493"/>
        <v>0</v>
      </c>
      <c r="EA742" s="20">
        <f t="shared" si="6494"/>
        <v>0</v>
      </c>
      <c r="EB742" s="20">
        <f t="shared" si="6495"/>
        <v>0</v>
      </c>
      <c r="EC742" s="18">
        <f t="shared" si="6496"/>
        <v>0</v>
      </c>
      <c r="ED742" s="19">
        <f t="shared" si="6497"/>
        <v>0</v>
      </c>
      <c r="EE742" s="19">
        <f t="shared" si="6498"/>
        <v>0</v>
      </c>
      <c r="EF742" s="1">
        <f t="shared" si="6499"/>
        <v>0</v>
      </c>
      <c r="EG742" s="18">
        <f t="shared" si="6500"/>
        <v>0</v>
      </c>
      <c r="EH742" s="341"/>
      <c r="EI742" s="294"/>
      <c r="EJ742" s="294"/>
      <c r="EK742" s="294"/>
      <c r="EL742" s="19"/>
      <c r="EM742" s="19"/>
      <c r="EN742" s="19"/>
      <c r="EO742" s="366"/>
      <c r="EP742" s="366"/>
      <c r="EQ742" s="374"/>
      <c r="ER742" s="374"/>
      <c r="ES742" s="374"/>
      <c r="ET742" s="374"/>
      <c r="EU742" s="18">
        <f t="shared" si="6509"/>
        <v>0</v>
      </c>
      <c r="EV742" s="18">
        <f t="shared" si="6501"/>
        <v>2</v>
      </c>
      <c r="EW742" s="341">
        <v>2</v>
      </c>
      <c r="EX742" s="341">
        <v>2</v>
      </c>
      <c r="EY742" s="341">
        <v>4</v>
      </c>
      <c r="EZ742" s="365">
        <f t="shared" si="6361"/>
        <v>0</v>
      </c>
      <c r="FA742" s="294"/>
      <c r="FB742" s="294"/>
      <c r="FC742" s="294"/>
      <c r="FD742" s="300"/>
      <c r="FE742" s="300"/>
      <c r="FF742" s="300"/>
      <c r="FG742" s="300"/>
      <c r="FH742" s="300"/>
      <c r="FI742" s="300"/>
      <c r="FJ742" s="300"/>
      <c r="FK742" s="294"/>
      <c r="FL742" s="294"/>
      <c r="FM742" s="294"/>
      <c r="FN742" s="294"/>
      <c r="FO742" s="294"/>
      <c r="FP742" s="20">
        <f t="shared" si="6510"/>
        <v>0</v>
      </c>
      <c r="FQ742" s="20">
        <f t="shared" si="6502"/>
        <v>0</v>
      </c>
      <c r="FR742" s="20">
        <f t="shared" si="6503"/>
        <v>0</v>
      </c>
      <c r="FS742" s="20">
        <f t="shared" si="6504"/>
        <v>0</v>
      </c>
      <c r="FT742" s="20">
        <f t="shared" si="6505"/>
        <v>0</v>
      </c>
      <c r="FU742" s="20">
        <f t="shared" si="6506"/>
        <v>0</v>
      </c>
      <c r="FV742" s="20">
        <f t="shared" si="6507"/>
        <v>0</v>
      </c>
      <c r="FW742" s="294"/>
    </row>
    <row r="743" spans="1:180" s="301" customFormat="1" ht="27.75" customHeight="1">
      <c r="A743" s="295"/>
      <c r="B743" s="296">
        <v>2</v>
      </c>
      <c r="C743" s="296">
        <f t="shared" si="6511"/>
        <v>2</v>
      </c>
      <c r="D743" s="296" t="s">
        <v>44</v>
      </c>
      <c r="E743" s="296" t="s">
        <v>44</v>
      </c>
      <c r="F743" s="296">
        <v>22</v>
      </c>
      <c r="G743" s="296">
        <f>F743</f>
        <v>22</v>
      </c>
      <c r="H743" s="297"/>
      <c r="I743" s="297"/>
      <c r="J743" s="294"/>
      <c r="K743" s="294"/>
      <c r="L743" s="294"/>
      <c r="M743" s="294"/>
      <c r="N743" s="297"/>
      <c r="O743" s="297"/>
      <c r="P743" s="1"/>
      <c r="Q743" s="16"/>
      <c r="R743" s="1"/>
      <c r="S743" s="294"/>
      <c r="T743" s="294"/>
      <c r="U743" s="294"/>
      <c r="V743" s="294"/>
      <c r="W743" s="294"/>
      <c r="X743" s="294"/>
      <c r="Y743" s="294"/>
      <c r="Z743" s="294"/>
      <c r="AA743" s="294"/>
      <c r="AB743" s="294"/>
      <c r="AC743" s="1">
        <f t="shared" si="6467"/>
        <v>0</v>
      </c>
      <c r="AD743" s="1">
        <f t="shared" si="6468"/>
        <v>0</v>
      </c>
      <c r="AE743" s="1">
        <f t="shared" si="6469"/>
        <v>0</v>
      </c>
      <c r="AF743" s="1">
        <f t="shared" si="6470"/>
        <v>0</v>
      </c>
      <c r="AG743" s="1">
        <f t="shared" si="6471"/>
        <v>0</v>
      </c>
      <c r="AH743" s="1">
        <f t="shared" si="6472"/>
        <v>0</v>
      </c>
      <c r="AI743" s="1">
        <f t="shared" si="6473"/>
        <v>0</v>
      </c>
      <c r="AJ743" s="1">
        <f t="shared" si="6474"/>
        <v>0</v>
      </c>
      <c r="AK743" s="1">
        <f t="shared" si="6475"/>
        <v>0</v>
      </c>
      <c r="AL743" s="1">
        <f t="shared" si="6476"/>
        <v>0</v>
      </c>
      <c r="AM743" s="1">
        <f t="shared" si="6477"/>
        <v>0</v>
      </c>
      <c r="AN743" s="1">
        <f t="shared" si="6478"/>
        <v>0</v>
      </c>
      <c r="AO743" s="294"/>
      <c r="AP743" s="294"/>
      <c r="AQ743" s="294"/>
      <c r="AR743" s="294"/>
      <c r="AS743" s="298">
        <f t="shared" si="6512"/>
        <v>0</v>
      </c>
      <c r="AT743" s="298">
        <f t="shared" si="6513"/>
        <v>0</v>
      </c>
      <c r="AU743" s="298">
        <f t="shared" si="6479"/>
        <v>0</v>
      </c>
      <c r="AV743" s="298">
        <f t="shared" si="6480"/>
        <v>0</v>
      </c>
      <c r="AW743" s="294"/>
      <c r="AX743" s="294"/>
      <c r="AY743" s="294"/>
      <c r="AZ743" s="294"/>
      <c r="BA743" s="294"/>
      <c r="BB743" s="294"/>
      <c r="BC743" s="294"/>
      <c r="BD743" s="294"/>
      <c r="BE743" s="294"/>
      <c r="BF743" s="294"/>
      <c r="BG743" s="294"/>
      <c r="BH743" s="294"/>
      <c r="BI743" s="294"/>
      <c r="BJ743" s="294"/>
      <c r="BK743" s="294"/>
      <c r="BL743" s="294"/>
      <c r="BM743" s="294"/>
      <c r="BN743" s="294"/>
      <c r="BO743" s="294"/>
      <c r="BP743" s="1"/>
      <c r="BQ743" s="294"/>
      <c r="BR743" s="17">
        <v>2</v>
      </c>
      <c r="BS743" s="1">
        <f t="shared" si="6336"/>
        <v>0</v>
      </c>
      <c r="BT743" s="17">
        <f t="shared" si="6481"/>
        <v>0</v>
      </c>
      <c r="BU743" s="294"/>
      <c r="BV743" s="294">
        <v>1</v>
      </c>
      <c r="BW743" s="294"/>
      <c r="BX743" s="294"/>
      <c r="BY743" s="294"/>
      <c r="BZ743" s="294"/>
      <c r="CA743" s="294"/>
      <c r="CB743" s="294"/>
      <c r="CC743" s="294"/>
      <c r="CD743" s="1"/>
      <c r="CE743" s="1"/>
      <c r="CF743" s="1"/>
      <c r="CG743" s="294"/>
      <c r="CH743" s="1"/>
      <c r="CI743" s="1">
        <v>1</v>
      </c>
      <c r="CJ743" s="1"/>
      <c r="CK743" s="383"/>
      <c r="CL743" s="383"/>
      <c r="CM743" s="383"/>
      <c r="CN743" s="1">
        <f t="shared" si="6482"/>
        <v>0</v>
      </c>
      <c r="CO743" s="1">
        <f t="shared" si="6483"/>
        <v>0</v>
      </c>
      <c r="CP743" s="20">
        <f t="shared" si="6484"/>
        <v>2.5</v>
      </c>
      <c r="CQ743" s="351"/>
      <c r="CR743" s="299">
        <f>+IF(SUM(AX743:BM743)&gt;0,1,0)+1</f>
        <v>1</v>
      </c>
      <c r="CS743" s="294"/>
      <c r="CT743" s="294"/>
      <c r="CU743" s="1"/>
      <c r="CV743" s="1"/>
      <c r="CW743" s="1"/>
      <c r="CX743" s="1"/>
      <c r="CY743" s="1"/>
      <c r="CZ743" s="294"/>
      <c r="DA743" s="17">
        <f t="shared" si="6485"/>
        <v>0</v>
      </c>
      <c r="DB743" s="359">
        <f t="shared" si="6339"/>
        <v>0</v>
      </c>
      <c r="DC743" s="359">
        <f t="shared" si="6340"/>
        <v>0</v>
      </c>
      <c r="DD743" s="294"/>
      <c r="DE743" s="294"/>
      <c r="DF743" s="294"/>
      <c r="DG743" s="294"/>
      <c r="DH743" s="294"/>
      <c r="DI743" s="294"/>
      <c r="DJ743" s="294"/>
      <c r="DK743" s="294"/>
      <c r="DL743" s="294"/>
      <c r="DM743" s="294"/>
      <c r="DN743" s="294">
        <f t="shared" si="6514"/>
        <v>22</v>
      </c>
      <c r="DO743" s="1"/>
      <c r="DP743" s="1"/>
      <c r="DQ743" s="17">
        <f t="shared" si="6486"/>
        <v>0</v>
      </c>
      <c r="DR743" s="17">
        <f t="shared" si="6487"/>
        <v>0</v>
      </c>
      <c r="DS743" s="17">
        <f t="shared" si="6488"/>
        <v>0</v>
      </c>
      <c r="DT743" s="17">
        <f t="shared" si="6489"/>
        <v>0</v>
      </c>
      <c r="DU743" s="17">
        <f t="shared" si="6490"/>
        <v>0</v>
      </c>
      <c r="DV743" s="17">
        <f t="shared" si="6491"/>
        <v>0</v>
      </c>
      <c r="DW743" s="1"/>
      <c r="DX743" s="1"/>
      <c r="DY743" s="20">
        <f t="shared" si="6492"/>
        <v>0</v>
      </c>
      <c r="DZ743" s="20">
        <f t="shared" si="6493"/>
        <v>0</v>
      </c>
      <c r="EA743" s="20">
        <f t="shared" si="6494"/>
        <v>0</v>
      </c>
      <c r="EB743" s="20">
        <f t="shared" si="6495"/>
        <v>0</v>
      </c>
      <c r="EC743" s="18">
        <f t="shared" si="6496"/>
        <v>0</v>
      </c>
      <c r="ED743" s="19">
        <f t="shared" si="6497"/>
        <v>0</v>
      </c>
      <c r="EE743" s="19">
        <f t="shared" si="6498"/>
        <v>0</v>
      </c>
      <c r="EF743" s="1">
        <f t="shared" si="6499"/>
        <v>0</v>
      </c>
      <c r="EG743" s="18">
        <f t="shared" si="6500"/>
        <v>0</v>
      </c>
      <c r="EH743" s="341"/>
      <c r="EI743" s="294"/>
      <c r="EJ743" s="294"/>
      <c r="EK743" s="294"/>
      <c r="EL743" s="19"/>
      <c r="EM743" s="19"/>
      <c r="EN743" s="19"/>
      <c r="EO743" s="366"/>
      <c r="EP743" s="366"/>
      <c r="EQ743" s="374"/>
      <c r="ER743" s="374"/>
      <c r="ES743" s="374"/>
      <c r="ET743" s="374"/>
      <c r="EU743" s="18">
        <f t="shared" si="6509"/>
        <v>0</v>
      </c>
      <c r="EV743" s="18">
        <f t="shared" si="6501"/>
        <v>2</v>
      </c>
      <c r="EW743" s="341">
        <v>1</v>
      </c>
      <c r="EX743" s="341"/>
      <c r="EY743" s="341"/>
      <c r="EZ743" s="365">
        <f t="shared" si="6361"/>
        <v>0</v>
      </c>
      <c r="FA743" s="294"/>
      <c r="FB743" s="294"/>
      <c r="FC743" s="294"/>
      <c r="FD743" s="300"/>
      <c r="FE743" s="300"/>
      <c r="FF743" s="300"/>
      <c r="FG743" s="300"/>
      <c r="FH743" s="300"/>
      <c r="FI743" s="300"/>
      <c r="FJ743" s="300"/>
      <c r="FK743" s="294"/>
      <c r="FL743" s="294"/>
      <c r="FM743" s="294"/>
      <c r="FN743" s="294"/>
      <c r="FO743" s="294"/>
      <c r="FP743" s="20">
        <f t="shared" si="6510"/>
        <v>0</v>
      </c>
      <c r="FQ743" s="20">
        <f t="shared" si="6502"/>
        <v>0</v>
      </c>
      <c r="FR743" s="20">
        <f t="shared" si="6503"/>
        <v>0</v>
      </c>
      <c r="FS743" s="20">
        <f t="shared" si="6504"/>
        <v>0</v>
      </c>
      <c r="FT743" s="20">
        <f t="shared" si="6505"/>
        <v>0</v>
      </c>
      <c r="FU743" s="20">
        <f t="shared" si="6506"/>
        <v>0</v>
      </c>
      <c r="FV743" s="20">
        <f t="shared" si="6507"/>
        <v>0</v>
      </c>
      <c r="FW743" s="294"/>
    </row>
    <row r="744" spans="1:180" s="301" customFormat="1" ht="27.75" customHeight="1">
      <c r="A744" s="295"/>
      <c r="B744" s="296">
        <v>3</v>
      </c>
      <c r="C744" s="296">
        <f t="shared" ref="C744" si="6515">B744</f>
        <v>3</v>
      </c>
      <c r="D744" s="296" t="s">
        <v>187</v>
      </c>
      <c r="E744" s="296" t="str">
        <f t="shared" ref="E744" si="6516">D744</f>
        <v>2LT8,5</v>
      </c>
      <c r="F744" s="296">
        <v>26</v>
      </c>
      <c r="G744" s="296">
        <f>F744</f>
        <v>26</v>
      </c>
      <c r="H744" s="297"/>
      <c r="I744" s="297"/>
      <c r="J744" s="294"/>
      <c r="K744" s="294"/>
      <c r="L744" s="294"/>
      <c r="M744" s="294"/>
      <c r="N744" s="297"/>
      <c r="O744" s="297"/>
      <c r="P744" s="1"/>
      <c r="Q744" s="16"/>
      <c r="R744" s="1"/>
      <c r="S744" s="294"/>
      <c r="T744" s="294"/>
      <c r="U744" s="294"/>
      <c r="V744" s="294"/>
      <c r="W744" s="294"/>
      <c r="X744" s="294"/>
      <c r="Y744" s="294"/>
      <c r="Z744" s="294"/>
      <c r="AA744" s="294"/>
      <c r="AB744" s="294"/>
      <c r="AC744" s="1">
        <f t="shared" ref="AC744" si="6517">+IF(S744=1,1,0)+IF(T744=1,1,0)</f>
        <v>0</v>
      </c>
      <c r="AD744" s="1">
        <f t="shared" ref="AD744" si="6518">+IF(U744=1,1,0)+IF(V744=1,1,0)</f>
        <v>0</v>
      </c>
      <c r="AE744" s="1">
        <f t="shared" ref="AE744" si="6519">+IF(W744=1,1,0)+IF(X744=1,1,0)</f>
        <v>0</v>
      </c>
      <c r="AF744" s="1">
        <f t="shared" ref="AF744" si="6520">+IF(Y744=1,1,0)+IF(Z744=1,1,0)</f>
        <v>0</v>
      </c>
      <c r="AG744" s="1">
        <f t="shared" ref="AG744:AH744" si="6521">+IF(AA744=1,1,0)</f>
        <v>0</v>
      </c>
      <c r="AH744" s="1">
        <f t="shared" si="6521"/>
        <v>0</v>
      </c>
      <c r="AI744" s="1">
        <f t="shared" ref="AI744" si="6522">+IF(S744=2,1,0)+IF(T744=2,1,0)</f>
        <v>0</v>
      </c>
      <c r="AJ744" s="1">
        <f t="shared" ref="AJ744" si="6523">+IF(U744=2,1,0)+IF(V744=2,1,0)</f>
        <v>0</v>
      </c>
      <c r="AK744" s="1">
        <f t="shared" ref="AK744" si="6524">+IF(X744=2,1,0)+IF(W744=2,1,0)</f>
        <v>0</v>
      </c>
      <c r="AL744" s="1">
        <f t="shared" ref="AL744" si="6525">+IF(Y744=2,1,0)+IF(Z744=2,1,0)</f>
        <v>0</v>
      </c>
      <c r="AM744" s="1">
        <f t="shared" ref="AM744:AN744" si="6526">+IF(AA744=2,1,0)</f>
        <v>0</v>
      </c>
      <c r="AN744" s="1">
        <f t="shared" si="6526"/>
        <v>0</v>
      </c>
      <c r="AO744" s="294"/>
      <c r="AP744" s="294"/>
      <c r="AQ744" s="294"/>
      <c r="AR744" s="294"/>
      <c r="AS744" s="298">
        <f t="shared" ref="AS744:AS752" si="6527">IF(AND(AO744&gt;0,OR(BR744&gt;=2,BR744=1)),1,0)</f>
        <v>0</v>
      </c>
      <c r="AT744" s="298">
        <f t="shared" ref="AT744:AT752" si="6528">IF(AND(AP744&gt;0,OR(BR744&gt;=2,BR744=1)),1,0)</f>
        <v>0</v>
      </c>
      <c r="AU744" s="298">
        <f t="shared" si="6479"/>
        <v>0</v>
      </c>
      <c r="AV744" s="298">
        <f t="shared" si="6480"/>
        <v>0</v>
      </c>
      <c r="AW744" s="294"/>
      <c r="AX744" s="294"/>
      <c r="AY744" s="294"/>
      <c r="AZ744" s="294"/>
      <c r="BA744" s="294"/>
      <c r="BB744" s="294"/>
      <c r="BC744" s="294"/>
      <c r="BD744" s="294"/>
      <c r="BE744" s="294"/>
      <c r="BF744" s="294"/>
      <c r="BG744" s="294"/>
      <c r="BH744" s="294"/>
      <c r="BI744" s="294"/>
      <c r="BJ744" s="294"/>
      <c r="BK744" s="294"/>
      <c r="BL744" s="294"/>
      <c r="BM744" s="294"/>
      <c r="BN744" s="294"/>
      <c r="BO744" s="294">
        <v>1</v>
      </c>
      <c r="BP744" s="1"/>
      <c r="BQ744" s="294"/>
      <c r="BR744" s="17">
        <v>2</v>
      </c>
      <c r="BS744" s="1">
        <f t="shared" si="6336"/>
        <v>0</v>
      </c>
      <c r="BT744" s="17">
        <f t="shared" ref="BT744" si="6529">+BS744*2</f>
        <v>0</v>
      </c>
      <c r="BU744" s="294"/>
      <c r="BV744" s="294">
        <v>1</v>
      </c>
      <c r="BW744" s="294"/>
      <c r="BX744" s="294"/>
      <c r="BY744" s="294"/>
      <c r="BZ744" s="294"/>
      <c r="CA744" s="294"/>
      <c r="CB744" s="294"/>
      <c r="CC744" s="294"/>
      <c r="CD744" s="1"/>
      <c r="CE744" s="1"/>
      <c r="CF744" s="1"/>
      <c r="CG744" s="294"/>
      <c r="CH744" s="1"/>
      <c r="CI744" s="1">
        <v>1</v>
      </c>
      <c r="CJ744" s="1"/>
      <c r="CK744" s="383"/>
      <c r="CL744" s="383"/>
      <c r="CM744" s="383"/>
      <c r="CN744" s="1">
        <f t="shared" si="6482"/>
        <v>0</v>
      </c>
      <c r="CO744" s="1">
        <f t="shared" si="6483"/>
        <v>0</v>
      </c>
      <c r="CP744" s="20">
        <f t="shared" si="6484"/>
        <v>2.5</v>
      </c>
      <c r="CQ744" s="351"/>
      <c r="CR744" s="299">
        <f>+IF(SUM(AX744:BM744)&gt;0,1,0)+1</f>
        <v>1</v>
      </c>
      <c r="CS744" s="294"/>
      <c r="CT744" s="294"/>
      <c r="CU744" s="1"/>
      <c r="CV744" s="1"/>
      <c r="CW744" s="1"/>
      <c r="CX744" s="1"/>
      <c r="CY744" s="1"/>
      <c r="CZ744" s="294"/>
      <c r="DA744" s="17">
        <f t="shared" ref="DA744" si="6530">+CY744</f>
        <v>0</v>
      </c>
      <c r="DB744" s="359">
        <f t="shared" si="6339"/>
        <v>0</v>
      </c>
      <c r="DC744" s="359">
        <f t="shared" si="6340"/>
        <v>0</v>
      </c>
      <c r="DD744" s="294"/>
      <c r="DE744" s="294"/>
      <c r="DF744" s="294"/>
      <c r="DG744" s="294"/>
      <c r="DH744" s="294"/>
      <c r="DI744" s="294"/>
      <c r="DJ744" s="294"/>
      <c r="DK744" s="294"/>
      <c r="DL744" s="294"/>
      <c r="DM744" s="294"/>
      <c r="DN744" s="294">
        <f t="shared" si="6514"/>
        <v>26</v>
      </c>
      <c r="DO744" s="1"/>
      <c r="DP744" s="1"/>
      <c r="DQ744" s="17">
        <f t="shared" si="6486"/>
        <v>0</v>
      </c>
      <c r="DR744" s="17">
        <f t="shared" si="6487"/>
        <v>0</v>
      </c>
      <c r="DS744" s="17">
        <f t="shared" si="6488"/>
        <v>0</v>
      </c>
      <c r="DT744" s="17">
        <f t="shared" si="6489"/>
        <v>0</v>
      </c>
      <c r="DU744" s="17">
        <f t="shared" si="6490"/>
        <v>0</v>
      </c>
      <c r="DV744" s="17">
        <f t="shared" si="6491"/>
        <v>0</v>
      </c>
      <c r="DW744" s="1"/>
      <c r="DX744" s="1"/>
      <c r="DY744" s="20">
        <f t="shared" si="6492"/>
        <v>0</v>
      </c>
      <c r="DZ744" s="20">
        <f t="shared" si="6493"/>
        <v>0</v>
      </c>
      <c r="EA744" s="20">
        <f t="shared" si="6494"/>
        <v>0</v>
      </c>
      <c r="EB744" s="20">
        <f t="shared" si="6495"/>
        <v>0</v>
      </c>
      <c r="EC744" s="18">
        <f t="shared" si="6496"/>
        <v>0</v>
      </c>
      <c r="ED744" s="19">
        <f t="shared" ref="ED744:ED745" si="6531">+IF(EC744&lt;&gt;0,EC744*3,0)</f>
        <v>0</v>
      </c>
      <c r="EE744" s="19">
        <f t="shared" si="6498"/>
        <v>0</v>
      </c>
      <c r="EF744" s="1">
        <f t="shared" si="6499"/>
        <v>0</v>
      </c>
      <c r="EG744" s="18">
        <f t="shared" si="6500"/>
        <v>0</v>
      </c>
      <c r="EH744" s="341"/>
      <c r="EI744" s="294"/>
      <c r="EJ744" s="294"/>
      <c r="EK744" s="294"/>
      <c r="EL744" s="19"/>
      <c r="EM744" s="19"/>
      <c r="EN744" s="19"/>
      <c r="EO744" s="366"/>
      <c r="EP744" s="366"/>
      <c r="EQ744" s="374"/>
      <c r="ER744" s="374"/>
      <c r="ES744" s="374"/>
      <c r="ET744" s="374"/>
      <c r="EU744" s="18">
        <f t="shared" si="6509"/>
        <v>0</v>
      </c>
      <c r="EV744" s="18">
        <f t="shared" si="6501"/>
        <v>2</v>
      </c>
      <c r="EW744" s="341">
        <v>2</v>
      </c>
      <c r="EX744" s="341">
        <v>2</v>
      </c>
      <c r="EY744" s="341">
        <v>5</v>
      </c>
      <c r="EZ744" s="365">
        <f t="shared" si="6361"/>
        <v>0</v>
      </c>
      <c r="FA744" s="294"/>
      <c r="FB744" s="294"/>
      <c r="FC744" s="294"/>
      <c r="FD744" s="300"/>
      <c r="FE744" s="300"/>
      <c r="FF744" s="300"/>
      <c r="FG744" s="300"/>
      <c r="FH744" s="300"/>
      <c r="FI744" s="300"/>
      <c r="FJ744" s="300"/>
      <c r="FK744" s="294"/>
      <c r="FL744" s="294"/>
      <c r="FM744" s="294"/>
      <c r="FN744" s="294"/>
      <c r="FO744" s="294"/>
      <c r="FP744" s="20">
        <f t="shared" si="6510"/>
        <v>0</v>
      </c>
      <c r="FQ744" s="20">
        <f t="shared" si="6502"/>
        <v>0</v>
      </c>
      <c r="FR744" s="20">
        <f t="shared" si="6503"/>
        <v>0</v>
      </c>
      <c r="FS744" s="20">
        <f t="shared" si="6504"/>
        <v>0</v>
      </c>
      <c r="FT744" s="20">
        <f t="shared" si="6505"/>
        <v>0</v>
      </c>
      <c r="FU744" s="20">
        <f t="shared" si="6506"/>
        <v>0</v>
      </c>
      <c r="FV744" s="20">
        <f t="shared" si="6507"/>
        <v>0</v>
      </c>
      <c r="FW744" s="294"/>
    </row>
    <row r="745" spans="1:180" s="301" customFormat="1" ht="27.75" customHeight="1">
      <c r="A745" s="295"/>
      <c r="B745" s="296" t="s">
        <v>185</v>
      </c>
      <c r="C745" s="296" t="s">
        <v>185</v>
      </c>
      <c r="D745" s="296" t="s">
        <v>44</v>
      </c>
      <c r="E745" s="296" t="str">
        <f>D745</f>
        <v>LT8,5</v>
      </c>
      <c r="F745" s="296">
        <v>41</v>
      </c>
      <c r="G745" s="296">
        <f>F745</f>
        <v>41</v>
      </c>
      <c r="H745" s="297"/>
      <c r="I745" s="297"/>
      <c r="J745" s="294"/>
      <c r="K745" s="294"/>
      <c r="L745" s="294"/>
      <c r="M745" s="294"/>
      <c r="N745" s="297"/>
      <c r="O745" s="297"/>
      <c r="P745" s="1"/>
      <c r="Q745" s="16"/>
      <c r="R745" s="1"/>
      <c r="S745" s="294"/>
      <c r="T745" s="294"/>
      <c r="U745" s="294"/>
      <c r="V745" s="294"/>
      <c r="W745" s="294"/>
      <c r="X745" s="294"/>
      <c r="Y745" s="294"/>
      <c r="Z745" s="294"/>
      <c r="AA745" s="294"/>
      <c r="AB745" s="294"/>
      <c r="AC745" s="1">
        <f t="shared" ref="AC745" si="6532">+IF(S745=1,1,0)+IF(T745=1,1,0)</f>
        <v>0</v>
      </c>
      <c r="AD745" s="1">
        <f t="shared" ref="AD745" si="6533">+IF(U745=1,1,0)+IF(V745=1,1,0)</f>
        <v>0</v>
      </c>
      <c r="AE745" s="1">
        <f t="shared" ref="AE745" si="6534">+IF(W745=1,1,0)+IF(X745=1,1,0)</f>
        <v>0</v>
      </c>
      <c r="AF745" s="1">
        <f t="shared" ref="AF745" si="6535">+IF(Y745=1,1,0)+IF(Z745=1,1,0)</f>
        <v>0</v>
      </c>
      <c r="AG745" s="1">
        <f t="shared" ref="AG745" si="6536">+IF(AA745=1,1,0)</f>
        <v>0</v>
      </c>
      <c r="AH745" s="1">
        <f t="shared" ref="AH745" si="6537">+IF(AB745=1,1,0)</f>
        <v>0</v>
      </c>
      <c r="AI745" s="1">
        <f t="shared" ref="AI745" si="6538">+IF(S745=2,1,0)+IF(T745=2,1,0)</f>
        <v>0</v>
      </c>
      <c r="AJ745" s="1">
        <f t="shared" ref="AJ745" si="6539">+IF(U745=2,1,0)+IF(V745=2,1,0)</f>
        <v>0</v>
      </c>
      <c r="AK745" s="1">
        <f t="shared" ref="AK745" si="6540">+IF(X745=2,1,0)+IF(W745=2,1,0)</f>
        <v>0</v>
      </c>
      <c r="AL745" s="1">
        <f t="shared" ref="AL745" si="6541">+IF(Y745=2,1,0)+IF(Z745=2,1,0)</f>
        <v>0</v>
      </c>
      <c r="AM745" s="1">
        <f t="shared" ref="AM745" si="6542">+IF(AA745=2,1,0)</f>
        <v>0</v>
      </c>
      <c r="AN745" s="1">
        <f t="shared" ref="AN745" si="6543">+IF(AB745=2,1,0)</f>
        <v>0</v>
      </c>
      <c r="AO745" s="294"/>
      <c r="AP745" s="294"/>
      <c r="AQ745" s="294"/>
      <c r="AR745" s="294"/>
      <c r="AS745" s="298">
        <f t="shared" si="6527"/>
        <v>0</v>
      </c>
      <c r="AT745" s="298">
        <f t="shared" si="6528"/>
        <v>0</v>
      </c>
      <c r="AU745" s="298">
        <f t="shared" si="6479"/>
        <v>0</v>
      </c>
      <c r="AV745" s="298">
        <f t="shared" si="6480"/>
        <v>0</v>
      </c>
      <c r="AW745" s="294"/>
      <c r="AX745" s="294"/>
      <c r="AY745" s="294"/>
      <c r="AZ745" s="294"/>
      <c r="BA745" s="294"/>
      <c r="BB745" s="294"/>
      <c r="BC745" s="294"/>
      <c r="BD745" s="294"/>
      <c r="BE745" s="294"/>
      <c r="BF745" s="294"/>
      <c r="BG745" s="294"/>
      <c r="BH745" s="294"/>
      <c r="BI745" s="294"/>
      <c r="BJ745" s="294"/>
      <c r="BK745" s="294"/>
      <c r="BL745" s="294"/>
      <c r="BM745" s="294"/>
      <c r="BN745" s="294"/>
      <c r="BO745" s="294">
        <v>1</v>
      </c>
      <c r="BP745" s="1"/>
      <c r="BQ745" s="294"/>
      <c r="BR745" s="17">
        <v>2</v>
      </c>
      <c r="BS745" s="1">
        <f t="shared" si="6336"/>
        <v>0</v>
      </c>
      <c r="BT745" s="17">
        <f t="shared" ref="BT745" si="6544">+BS745*2</f>
        <v>0</v>
      </c>
      <c r="BU745" s="294"/>
      <c r="BV745" s="294">
        <v>1</v>
      </c>
      <c r="BW745" s="294"/>
      <c r="BX745" s="294"/>
      <c r="BY745" s="294"/>
      <c r="BZ745" s="294"/>
      <c r="CA745" s="294"/>
      <c r="CB745" s="294"/>
      <c r="CC745" s="294"/>
      <c r="CD745" s="1"/>
      <c r="CE745" s="1"/>
      <c r="CF745" s="1"/>
      <c r="CG745" s="294"/>
      <c r="CH745" s="1"/>
      <c r="CI745" s="1">
        <v>1</v>
      </c>
      <c r="CJ745" s="1"/>
      <c r="CK745" s="383"/>
      <c r="CL745" s="383"/>
      <c r="CM745" s="383"/>
      <c r="CN745" s="1">
        <f t="shared" si="6482"/>
        <v>0</v>
      </c>
      <c r="CO745" s="1">
        <f t="shared" si="6483"/>
        <v>0</v>
      </c>
      <c r="CP745" s="20">
        <f t="shared" si="6484"/>
        <v>2.5</v>
      </c>
      <c r="CQ745" s="351"/>
      <c r="CR745" s="299">
        <f>+IF(SUM(AX745:BM745)&gt;0,1,0)+1</f>
        <v>1</v>
      </c>
      <c r="CS745" s="294">
        <v>1</v>
      </c>
      <c r="CT745" s="294">
        <v>1</v>
      </c>
      <c r="CU745" s="1"/>
      <c r="CV745" s="1"/>
      <c r="CW745" s="1">
        <v>5</v>
      </c>
      <c r="CX745" s="1"/>
      <c r="CY745" s="1">
        <v>2</v>
      </c>
      <c r="CZ745" s="294">
        <v>15</v>
      </c>
      <c r="DA745" s="17">
        <f t="shared" ref="DA745" si="6545">+CY745</f>
        <v>2</v>
      </c>
      <c r="DB745" s="359">
        <f t="shared" si="6339"/>
        <v>17</v>
      </c>
      <c r="DC745" s="359">
        <f t="shared" si="6340"/>
        <v>7</v>
      </c>
      <c r="DD745" s="294"/>
      <c r="DE745" s="294">
        <f>4*3</f>
        <v>12</v>
      </c>
      <c r="DF745" s="294"/>
      <c r="DG745" s="294"/>
      <c r="DH745" s="294">
        <v>4</v>
      </c>
      <c r="DI745" s="294">
        <v>6</v>
      </c>
      <c r="DJ745" s="294"/>
      <c r="DK745" s="294"/>
      <c r="DL745" s="294"/>
      <c r="DM745" s="294"/>
      <c r="DN745" s="294">
        <f t="shared" si="6514"/>
        <v>41</v>
      </c>
      <c r="DO745" s="1"/>
      <c r="DP745" s="1"/>
      <c r="DQ745" s="17">
        <f t="shared" si="6486"/>
        <v>0</v>
      </c>
      <c r="DR745" s="17">
        <f t="shared" si="6487"/>
        <v>0</v>
      </c>
      <c r="DS745" s="17">
        <f t="shared" si="6488"/>
        <v>0</v>
      </c>
      <c r="DT745" s="17">
        <f t="shared" si="6489"/>
        <v>0</v>
      </c>
      <c r="DU745" s="17">
        <f t="shared" si="6490"/>
        <v>0</v>
      </c>
      <c r="DV745" s="17">
        <f t="shared" si="6491"/>
        <v>0</v>
      </c>
      <c r="DW745" s="1"/>
      <c r="DX745" s="1"/>
      <c r="DY745" s="20">
        <f t="shared" si="6492"/>
        <v>0</v>
      </c>
      <c r="DZ745" s="20">
        <f t="shared" si="6493"/>
        <v>0</v>
      </c>
      <c r="EA745" s="20">
        <f t="shared" si="6494"/>
        <v>0</v>
      </c>
      <c r="EB745" s="20">
        <f t="shared" si="6495"/>
        <v>0</v>
      </c>
      <c r="EC745" s="18">
        <f t="shared" si="6496"/>
        <v>0</v>
      </c>
      <c r="ED745" s="19">
        <f t="shared" si="6531"/>
        <v>0</v>
      </c>
      <c r="EE745" s="19">
        <f t="shared" si="6498"/>
        <v>3</v>
      </c>
      <c r="EF745" s="1">
        <f t="shared" si="6499"/>
        <v>4</v>
      </c>
      <c r="EG745" s="18">
        <f t="shared" si="6500"/>
        <v>5</v>
      </c>
      <c r="EH745" s="341"/>
      <c r="EI745" s="294"/>
      <c r="EJ745" s="294">
        <f>4*5.5</f>
        <v>22</v>
      </c>
      <c r="EK745" s="294"/>
      <c r="EL745" s="19">
        <v>1</v>
      </c>
      <c r="EM745" s="19"/>
      <c r="EN745" s="19"/>
      <c r="EO745" s="366"/>
      <c r="EP745" s="366"/>
      <c r="EQ745" s="374"/>
      <c r="ER745" s="374"/>
      <c r="ES745" s="374"/>
      <c r="ET745" s="374"/>
      <c r="EU745" s="18">
        <f t="shared" si="6509"/>
        <v>17</v>
      </c>
      <c r="EV745" s="18">
        <f t="shared" si="6501"/>
        <v>2</v>
      </c>
      <c r="EW745" s="341">
        <v>1</v>
      </c>
      <c r="EX745" s="341"/>
      <c r="EY745" s="341">
        <v>5</v>
      </c>
      <c r="EZ745" s="365">
        <f t="shared" si="6361"/>
        <v>0</v>
      </c>
      <c r="FA745" s="294"/>
      <c r="FB745" s="294"/>
      <c r="FC745" s="294"/>
      <c r="FD745" s="300"/>
      <c r="FE745" s="300"/>
      <c r="FF745" s="300"/>
      <c r="FG745" s="300"/>
      <c r="FH745" s="300"/>
      <c r="FI745" s="300"/>
      <c r="FJ745" s="300"/>
      <c r="FK745" s="294"/>
      <c r="FL745" s="294"/>
      <c r="FM745" s="294"/>
      <c r="FN745" s="294"/>
      <c r="FO745" s="294"/>
      <c r="FP745" s="20">
        <f t="shared" si="6510"/>
        <v>0</v>
      </c>
      <c r="FQ745" s="20">
        <f t="shared" si="6502"/>
        <v>12</v>
      </c>
      <c r="FR745" s="20">
        <f t="shared" si="6503"/>
        <v>0</v>
      </c>
      <c r="FS745" s="20">
        <f t="shared" si="6504"/>
        <v>0</v>
      </c>
      <c r="FT745" s="20">
        <f t="shared" si="6505"/>
        <v>0</v>
      </c>
      <c r="FU745" s="20">
        <f t="shared" si="6506"/>
        <v>0</v>
      </c>
      <c r="FV745" s="20">
        <f t="shared" si="6507"/>
        <v>0</v>
      </c>
      <c r="FW745" s="294"/>
    </row>
    <row r="746" spans="1:180" s="301" customFormat="1" ht="27.75" customHeight="1">
      <c r="A746" s="295"/>
      <c r="B746" s="296" t="s">
        <v>196</v>
      </c>
      <c r="C746" s="296" t="str">
        <f>B746</f>
        <v>5A</v>
      </c>
      <c r="D746" s="296" t="s">
        <v>44</v>
      </c>
      <c r="E746" s="296" t="str">
        <f>D746</f>
        <v>LT8,5</v>
      </c>
      <c r="F746" s="296">
        <v>40</v>
      </c>
      <c r="G746" s="296">
        <f>F746</f>
        <v>40</v>
      </c>
      <c r="H746" s="297"/>
      <c r="I746" s="297"/>
      <c r="J746" s="294"/>
      <c r="K746" s="294"/>
      <c r="L746" s="294"/>
      <c r="M746" s="294"/>
      <c r="N746" s="297"/>
      <c r="O746" s="297"/>
      <c r="P746" s="1"/>
      <c r="Q746" s="16"/>
      <c r="R746" s="1"/>
      <c r="S746" s="294"/>
      <c r="T746" s="294"/>
      <c r="U746" s="294"/>
      <c r="V746" s="294"/>
      <c r="W746" s="294"/>
      <c r="X746" s="294"/>
      <c r="Y746" s="294"/>
      <c r="Z746" s="294"/>
      <c r="AA746" s="294"/>
      <c r="AB746" s="294"/>
      <c r="AC746" s="1">
        <f t="shared" ref="AC746" si="6546">+IF(S746=1,1,0)+IF(T746=1,1,0)</f>
        <v>0</v>
      </c>
      <c r="AD746" s="1">
        <f t="shared" ref="AD746" si="6547">+IF(U746=1,1,0)+IF(V746=1,1,0)</f>
        <v>0</v>
      </c>
      <c r="AE746" s="1">
        <f t="shared" ref="AE746" si="6548">+IF(W746=1,1,0)+IF(X746=1,1,0)</f>
        <v>0</v>
      </c>
      <c r="AF746" s="1">
        <f t="shared" ref="AF746" si="6549">+IF(Y746=1,1,0)+IF(Z746=1,1,0)</f>
        <v>0</v>
      </c>
      <c r="AG746" s="1">
        <f t="shared" ref="AG746" si="6550">+IF(AA746=1,1,0)</f>
        <v>0</v>
      </c>
      <c r="AH746" s="1">
        <f t="shared" ref="AH746" si="6551">+IF(AB746=1,1,0)</f>
        <v>0</v>
      </c>
      <c r="AI746" s="1">
        <f t="shared" ref="AI746" si="6552">+IF(S746=2,1,0)+IF(T746=2,1,0)</f>
        <v>0</v>
      </c>
      <c r="AJ746" s="1">
        <f t="shared" ref="AJ746" si="6553">+IF(U746=2,1,0)+IF(V746=2,1,0)</f>
        <v>0</v>
      </c>
      <c r="AK746" s="1">
        <f t="shared" ref="AK746" si="6554">+IF(X746=2,1,0)+IF(W746=2,1,0)</f>
        <v>0</v>
      </c>
      <c r="AL746" s="1">
        <f t="shared" ref="AL746" si="6555">+IF(Y746=2,1,0)+IF(Z746=2,1,0)</f>
        <v>0</v>
      </c>
      <c r="AM746" s="1">
        <f t="shared" ref="AM746" si="6556">+IF(AA746=2,1,0)</f>
        <v>0</v>
      </c>
      <c r="AN746" s="1">
        <f t="shared" ref="AN746" si="6557">+IF(AB746=2,1,0)</f>
        <v>0</v>
      </c>
      <c r="AO746" s="294"/>
      <c r="AP746" s="294"/>
      <c r="AQ746" s="294"/>
      <c r="AR746" s="294"/>
      <c r="AS746" s="298">
        <f t="shared" si="6527"/>
        <v>0</v>
      </c>
      <c r="AT746" s="298">
        <f t="shared" si="6528"/>
        <v>0</v>
      </c>
      <c r="AU746" s="298">
        <f t="shared" si="6479"/>
        <v>0</v>
      </c>
      <c r="AV746" s="298">
        <f t="shared" si="6480"/>
        <v>0</v>
      </c>
      <c r="AW746" s="294"/>
      <c r="AX746" s="294"/>
      <c r="AY746" s="294"/>
      <c r="AZ746" s="294"/>
      <c r="BA746" s="294"/>
      <c r="BB746" s="294"/>
      <c r="BC746" s="294"/>
      <c r="BD746" s="294"/>
      <c r="BE746" s="294"/>
      <c r="BF746" s="294"/>
      <c r="BG746" s="294"/>
      <c r="BH746" s="294"/>
      <c r="BI746" s="294"/>
      <c r="BJ746" s="294"/>
      <c r="BK746" s="294"/>
      <c r="BL746" s="294"/>
      <c r="BM746" s="294"/>
      <c r="BN746" s="294"/>
      <c r="BO746" s="294">
        <v>2</v>
      </c>
      <c r="BP746" s="1"/>
      <c r="BQ746" s="294"/>
      <c r="BR746" s="17">
        <v>2</v>
      </c>
      <c r="BS746" s="1">
        <f t="shared" si="6336"/>
        <v>0</v>
      </c>
      <c r="BT746" s="17">
        <f t="shared" ref="BT746" si="6558">+BS746*2</f>
        <v>0</v>
      </c>
      <c r="BU746" s="294"/>
      <c r="BV746" s="294">
        <v>1</v>
      </c>
      <c r="BW746" s="294"/>
      <c r="BX746" s="294"/>
      <c r="BY746" s="294"/>
      <c r="BZ746" s="294"/>
      <c r="CA746" s="294"/>
      <c r="CB746" s="294"/>
      <c r="CC746" s="294"/>
      <c r="CD746" s="1"/>
      <c r="CE746" s="1"/>
      <c r="CF746" s="1"/>
      <c r="CG746" s="294"/>
      <c r="CH746" s="1"/>
      <c r="CI746" s="1">
        <v>1</v>
      </c>
      <c r="CJ746" s="1"/>
      <c r="CK746" s="383"/>
      <c r="CL746" s="383"/>
      <c r="CM746" s="383"/>
      <c r="CN746" s="1">
        <f t="shared" si="6482"/>
        <v>0</v>
      </c>
      <c r="CO746" s="1">
        <f t="shared" si="6483"/>
        <v>0</v>
      </c>
      <c r="CP746" s="20">
        <f t="shared" si="6484"/>
        <v>2.5</v>
      </c>
      <c r="CQ746" s="351"/>
      <c r="CR746" s="299">
        <f>+IF(SUM(AX746:BM746)&gt;0,1,0)+1</f>
        <v>1</v>
      </c>
      <c r="CS746" s="294">
        <v>1</v>
      </c>
      <c r="CT746" s="294">
        <v>1</v>
      </c>
      <c r="CU746" s="1"/>
      <c r="CV746" s="1"/>
      <c r="CW746" s="1">
        <v>4</v>
      </c>
      <c r="CX746" s="1"/>
      <c r="CY746" s="1">
        <v>2</v>
      </c>
      <c r="CZ746" s="294">
        <v>15</v>
      </c>
      <c r="DA746" s="17">
        <f t="shared" ref="DA746" si="6559">+CY746</f>
        <v>2</v>
      </c>
      <c r="DB746" s="359">
        <f t="shared" si="6339"/>
        <v>17</v>
      </c>
      <c r="DC746" s="359">
        <f t="shared" si="6340"/>
        <v>6</v>
      </c>
      <c r="DD746" s="294"/>
      <c r="DE746" s="294">
        <f>4*4</f>
        <v>16</v>
      </c>
      <c r="DF746" s="294">
        <v>4</v>
      </c>
      <c r="DG746" s="294"/>
      <c r="DH746" s="294"/>
      <c r="DI746" s="294">
        <v>4</v>
      </c>
      <c r="DJ746" s="294"/>
      <c r="DK746" s="294"/>
      <c r="DL746" s="294"/>
      <c r="DM746" s="294"/>
      <c r="DN746" s="294">
        <f t="shared" si="6514"/>
        <v>40</v>
      </c>
      <c r="DO746" s="1"/>
      <c r="DP746" s="1"/>
      <c r="DQ746" s="17">
        <f t="shared" si="6486"/>
        <v>0</v>
      </c>
      <c r="DR746" s="17">
        <f t="shared" si="6487"/>
        <v>0</v>
      </c>
      <c r="DS746" s="17">
        <f t="shared" si="6488"/>
        <v>0</v>
      </c>
      <c r="DT746" s="17">
        <f t="shared" si="6489"/>
        <v>0</v>
      </c>
      <c r="DU746" s="17">
        <f t="shared" si="6490"/>
        <v>0</v>
      </c>
      <c r="DV746" s="17">
        <f t="shared" si="6491"/>
        <v>0</v>
      </c>
      <c r="DW746" s="1"/>
      <c r="DX746" s="1"/>
      <c r="DY746" s="20">
        <f t="shared" si="6492"/>
        <v>0</v>
      </c>
      <c r="DZ746" s="20">
        <f t="shared" si="6493"/>
        <v>0</v>
      </c>
      <c r="EA746" s="20">
        <f t="shared" si="6494"/>
        <v>0</v>
      </c>
      <c r="EB746" s="20">
        <f t="shared" si="6495"/>
        <v>0</v>
      </c>
      <c r="EC746" s="18">
        <f t="shared" si="6496"/>
        <v>0</v>
      </c>
      <c r="ED746" s="19">
        <f t="shared" ref="ED746" si="6560">+IF(EC746&lt;&gt;0,EC746*3,0)</f>
        <v>0</v>
      </c>
      <c r="EE746" s="19">
        <f t="shared" si="6498"/>
        <v>3</v>
      </c>
      <c r="EF746" s="1">
        <f t="shared" si="6499"/>
        <v>4</v>
      </c>
      <c r="EG746" s="18">
        <f t="shared" si="6500"/>
        <v>5</v>
      </c>
      <c r="EH746" s="341"/>
      <c r="EI746" s="294"/>
      <c r="EJ746" s="294">
        <f>4*5.5</f>
        <v>22</v>
      </c>
      <c r="EK746" s="294">
        <v>5.5</v>
      </c>
      <c r="EL746" s="19">
        <v>1</v>
      </c>
      <c r="EM746" s="19"/>
      <c r="EN746" s="19"/>
      <c r="EO746" s="366"/>
      <c r="EP746" s="366"/>
      <c r="EQ746" s="374"/>
      <c r="ER746" s="374"/>
      <c r="ES746" s="374"/>
      <c r="ET746" s="374"/>
      <c r="EU746" s="18">
        <f t="shared" si="6509"/>
        <v>17</v>
      </c>
      <c r="EV746" s="18">
        <f t="shared" si="6501"/>
        <v>2</v>
      </c>
      <c r="EW746" s="341">
        <v>2</v>
      </c>
      <c r="EX746" s="341">
        <v>2</v>
      </c>
      <c r="EY746" s="341">
        <v>5</v>
      </c>
      <c r="EZ746" s="365">
        <f t="shared" si="6361"/>
        <v>0</v>
      </c>
      <c r="FA746" s="294"/>
      <c r="FB746" s="294"/>
      <c r="FC746" s="294"/>
      <c r="FD746" s="300"/>
      <c r="FE746" s="300"/>
      <c r="FF746" s="300"/>
      <c r="FG746" s="300"/>
      <c r="FH746" s="300"/>
      <c r="FI746" s="300"/>
      <c r="FJ746" s="300"/>
      <c r="FK746" s="294"/>
      <c r="FL746" s="294"/>
      <c r="FM746" s="294"/>
      <c r="FN746" s="294"/>
      <c r="FO746" s="294"/>
      <c r="FP746" s="20">
        <f t="shared" si="6510"/>
        <v>0</v>
      </c>
      <c r="FQ746" s="20">
        <f t="shared" si="6502"/>
        <v>16</v>
      </c>
      <c r="FR746" s="20">
        <f t="shared" si="6503"/>
        <v>4</v>
      </c>
      <c r="FS746" s="20">
        <f t="shared" si="6504"/>
        <v>0</v>
      </c>
      <c r="FT746" s="20">
        <f t="shared" si="6505"/>
        <v>0</v>
      </c>
      <c r="FU746" s="20">
        <f t="shared" si="6506"/>
        <v>0</v>
      </c>
      <c r="FV746" s="20">
        <f t="shared" si="6507"/>
        <v>0</v>
      </c>
      <c r="FW746" s="294"/>
    </row>
    <row r="747" spans="1:180" s="301" customFormat="1" ht="27.75" customHeight="1">
      <c r="A747" s="295"/>
      <c r="B747" s="296"/>
      <c r="C747" s="296" t="s">
        <v>301</v>
      </c>
      <c r="D747" s="296"/>
      <c r="E747" s="296" t="s">
        <v>44</v>
      </c>
      <c r="F747" s="296"/>
      <c r="G747" s="296">
        <v>27</v>
      </c>
      <c r="H747" s="297"/>
      <c r="I747" s="297"/>
      <c r="J747" s="294"/>
      <c r="K747" s="294"/>
      <c r="L747" s="294"/>
      <c r="M747" s="294"/>
      <c r="N747" s="297"/>
      <c r="O747" s="297"/>
      <c r="P747" s="1"/>
      <c r="Q747" s="16"/>
      <c r="R747" s="1"/>
      <c r="S747" s="294"/>
      <c r="T747" s="294"/>
      <c r="U747" s="294"/>
      <c r="V747" s="294"/>
      <c r="W747" s="294"/>
      <c r="X747" s="294"/>
      <c r="Y747" s="294">
        <v>1</v>
      </c>
      <c r="Z747" s="294"/>
      <c r="AA747" s="294"/>
      <c r="AB747" s="294"/>
      <c r="AC747" s="1">
        <f t="shared" ref="AC747:AC748" si="6561">+IF(S747=1,1,0)+IF(T747=1,1,0)</f>
        <v>0</v>
      </c>
      <c r="AD747" s="1">
        <f t="shared" ref="AD747:AD748" si="6562">+IF(U747=1,1,0)+IF(V747=1,1,0)</f>
        <v>0</v>
      </c>
      <c r="AE747" s="1">
        <f t="shared" ref="AE747:AE748" si="6563">+IF(W747=1,1,0)+IF(X747=1,1,0)</f>
        <v>0</v>
      </c>
      <c r="AF747" s="1">
        <f t="shared" ref="AF747:AF748" si="6564">+IF(Y747=1,1,0)+IF(Z747=1,1,0)</f>
        <v>1</v>
      </c>
      <c r="AG747" s="1">
        <f t="shared" ref="AG747:AG748" si="6565">+IF(AA747=1,1,0)</f>
        <v>0</v>
      </c>
      <c r="AH747" s="1">
        <f t="shared" ref="AH747:AH748" si="6566">+IF(AB747=1,1,0)</f>
        <v>0</v>
      </c>
      <c r="AI747" s="1">
        <f t="shared" ref="AI747:AI748" si="6567">+IF(S747=2,1,0)+IF(T747=2,1,0)</f>
        <v>0</v>
      </c>
      <c r="AJ747" s="1">
        <f t="shared" ref="AJ747:AJ748" si="6568">+IF(U747=2,1,0)+IF(V747=2,1,0)</f>
        <v>0</v>
      </c>
      <c r="AK747" s="1">
        <f t="shared" ref="AK747:AK748" si="6569">+IF(X747=2,1,0)+IF(W747=2,1,0)</f>
        <v>0</v>
      </c>
      <c r="AL747" s="1">
        <f t="shared" ref="AL747:AL748" si="6570">+IF(Y747=2,1,0)+IF(Z747=2,1,0)</f>
        <v>0</v>
      </c>
      <c r="AM747" s="1">
        <f t="shared" ref="AM747:AM748" si="6571">+IF(AA747=2,1,0)</f>
        <v>0</v>
      </c>
      <c r="AN747" s="1">
        <f t="shared" ref="AN747:AN748" si="6572">+IF(AB747=2,1,0)</f>
        <v>0</v>
      </c>
      <c r="AO747" s="294"/>
      <c r="AP747" s="294"/>
      <c r="AQ747" s="294"/>
      <c r="AR747" s="294"/>
      <c r="AS747" s="298">
        <f t="shared" si="6527"/>
        <v>0</v>
      </c>
      <c r="AT747" s="298">
        <f t="shared" si="6528"/>
        <v>0</v>
      </c>
      <c r="AU747" s="298">
        <f t="shared" si="6479"/>
        <v>0</v>
      </c>
      <c r="AV747" s="298">
        <f t="shared" si="6480"/>
        <v>0</v>
      </c>
      <c r="AW747" s="294"/>
      <c r="AX747" s="294"/>
      <c r="AY747" s="294"/>
      <c r="AZ747" s="294"/>
      <c r="BA747" s="294"/>
      <c r="BB747" s="294"/>
      <c r="BC747" s="294"/>
      <c r="BD747" s="294"/>
      <c r="BE747" s="294"/>
      <c r="BF747" s="294"/>
      <c r="BG747" s="294"/>
      <c r="BH747" s="294"/>
      <c r="BI747" s="294"/>
      <c r="BJ747" s="294">
        <v>1</v>
      </c>
      <c r="BK747" s="294"/>
      <c r="BL747" s="294"/>
      <c r="BM747" s="294"/>
      <c r="BN747" s="294"/>
      <c r="BO747" s="294"/>
      <c r="BP747" s="1"/>
      <c r="BQ747" s="294"/>
      <c r="BR747" s="17">
        <v>2</v>
      </c>
      <c r="BS747" s="1">
        <f t="shared" si="6336"/>
        <v>0</v>
      </c>
      <c r="BT747" s="17">
        <f t="shared" ref="BT747:BT748" si="6573">+BS747*2</f>
        <v>0</v>
      </c>
      <c r="BU747" s="294"/>
      <c r="BV747" s="294">
        <v>1</v>
      </c>
      <c r="BW747" s="294"/>
      <c r="BX747" s="294"/>
      <c r="BY747" s="294"/>
      <c r="BZ747" s="294"/>
      <c r="CA747" s="294"/>
      <c r="CB747" s="294"/>
      <c r="CC747" s="294"/>
      <c r="CD747" s="1"/>
      <c r="CE747" s="1">
        <v>1</v>
      </c>
      <c r="CF747" s="1"/>
      <c r="CG747" s="294"/>
      <c r="CH747" s="1"/>
      <c r="CI747" s="1"/>
      <c r="CJ747" s="1"/>
      <c r="CK747" s="383"/>
      <c r="CL747" s="383"/>
      <c r="CM747" s="383"/>
      <c r="CN747" s="1">
        <f t="shared" si="6482"/>
        <v>0</v>
      </c>
      <c r="CO747" s="1">
        <f t="shared" si="6483"/>
        <v>0</v>
      </c>
      <c r="CP747" s="20">
        <f t="shared" si="6484"/>
        <v>0.5</v>
      </c>
      <c r="CQ747" s="351"/>
      <c r="CR747" s="299">
        <f t="shared" ref="CR747:CR752" si="6574">+IF(SUM(AX747:BM747)&gt;0,1,0)</f>
        <v>1</v>
      </c>
      <c r="CS747" s="294"/>
      <c r="CT747" s="294"/>
      <c r="CU747" s="1"/>
      <c r="CV747" s="1"/>
      <c r="CW747" s="1"/>
      <c r="CX747" s="1"/>
      <c r="CY747" s="1"/>
      <c r="CZ747" s="294"/>
      <c r="DA747" s="17">
        <f t="shared" ref="DA747:DA748" si="6575">+CY747</f>
        <v>0</v>
      </c>
      <c r="DB747" s="359">
        <f t="shared" si="6339"/>
        <v>0</v>
      </c>
      <c r="DC747" s="359">
        <f t="shared" si="6340"/>
        <v>0</v>
      </c>
      <c r="DD747" s="294"/>
      <c r="DE747" s="294"/>
      <c r="DF747" s="294"/>
      <c r="DG747" s="294"/>
      <c r="DH747" s="294"/>
      <c r="DI747" s="294"/>
      <c r="DJ747" s="294"/>
      <c r="DK747" s="294"/>
      <c r="DL747" s="294"/>
      <c r="DM747" s="294"/>
      <c r="DN747" s="294">
        <f t="shared" si="6514"/>
        <v>27</v>
      </c>
      <c r="DO747" s="1"/>
      <c r="DP747" s="1"/>
      <c r="DQ747" s="17">
        <f t="shared" si="6486"/>
        <v>0</v>
      </c>
      <c r="DR747" s="17">
        <f t="shared" si="6487"/>
        <v>0</v>
      </c>
      <c r="DS747" s="17">
        <f t="shared" si="6488"/>
        <v>0</v>
      </c>
      <c r="DT747" s="17">
        <f t="shared" si="6489"/>
        <v>0</v>
      </c>
      <c r="DU747" s="17">
        <f t="shared" si="6490"/>
        <v>0</v>
      </c>
      <c r="DV747" s="17">
        <f t="shared" si="6491"/>
        <v>0</v>
      </c>
      <c r="DW747" s="1"/>
      <c r="DX747" s="1"/>
      <c r="DY747" s="20">
        <f t="shared" si="6492"/>
        <v>0</v>
      </c>
      <c r="DZ747" s="20">
        <f t="shared" si="6493"/>
        <v>0</v>
      </c>
      <c r="EA747" s="20">
        <f t="shared" si="6494"/>
        <v>0</v>
      </c>
      <c r="EB747" s="20">
        <f t="shared" si="6495"/>
        <v>0</v>
      </c>
      <c r="EC747" s="18">
        <f t="shared" si="6496"/>
        <v>0</v>
      </c>
      <c r="ED747" s="19">
        <f t="shared" ref="ED747:ED748" si="6576">+IF(EC747&lt;&gt;0,EC747*3,0)</f>
        <v>0</v>
      </c>
      <c r="EE747" s="19">
        <f t="shared" si="6498"/>
        <v>0</v>
      </c>
      <c r="EF747" s="1">
        <f t="shared" si="6499"/>
        <v>0</v>
      </c>
      <c r="EG747" s="18">
        <f t="shared" si="6500"/>
        <v>0</v>
      </c>
      <c r="EH747" s="341"/>
      <c r="EI747" s="294"/>
      <c r="EJ747" s="294"/>
      <c r="EK747" s="294"/>
      <c r="EL747" s="19"/>
      <c r="EM747" s="19"/>
      <c r="EN747" s="19"/>
      <c r="EO747" s="366"/>
      <c r="EP747" s="366"/>
      <c r="EQ747" s="374"/>
      <c r="ER747" s="374"/>
      <c r="ES747" s="374"/>
      <c r="ET747" s="374"/>
      <c r="EU747" s="18">
        <f t="shared" si="6509"/>
        <v>0</v>
      </c>
      <c r="EV747" s="18">
        <f t="shared" si="6501"/>
        <v>2</v>
      </c>
      <c r="EW747" s="341"/>
      <c r="EX747" s="341"/>
      <c r="EY747" s="341"/>
      <c r="EZ747" s="365">
        <f t="shared" si="6361"/>
        <v>0</v>
      </c>
      <c r="FA747" s="294"/>
      <c r="FB747" s="294"/>
      <c r="FC747" s="294"/>
      <c r="FD747" s="300"/>
      <c r="FE747" s="300"/>
      <c r="FF747" s="300"/>
      <c r="FG747" s="300"/>
      <c r="FH747" s="300"/>
      <c r="FI747" s="300"/>
      <c r="FJ747" s="300"/>
      <c r="FK747" s="294"/>
      <c r="FL747" s="294"/>
      <c r="FM747" s="294"/>
      <c r="FN747" s="294"/>
      <c r="FO747" s="294"/>
      <c r="FP747" s="20">
        <f t="shared" si="6510"/>
        <v>0</v>
      </c>
      <c r="FQ747" s="20">
        <f t="shared" si="6502"/>
        <v>0</v>
      </c>
      <c r="FR747" s="20">
        <f t="shared" si="6503"/>
        <v>0</v>
      </c>
      <c r="FS747" s="20">
        <f t="shared" si="6504"/>
        <v>0</v>
      </c>
      <c r="FT747" s="20">
        <f t="shared" si="6505"/>
        <v>0</v>
      </c>
      <c r="FU747" s="20">
        <f t="shared" si="6506"/>
        <v>0</v>
      </c>
      <c r="FV747" s="20">
        <f t="shared" si="6507"/>
        <v>0</v>
      </c>
      <c r="FW747" s="294"/>
    </row>
    <row r="748" spans="1:180" s="301" customFormat="1" ht="27.75" customHeight="1">
      <c r="A748" s="295"/>
      <c r="B748" s="296" t="s">
        <v>301</v>
      </c>
      <c r="C748" s="296" t="s">
        <v>197</v>
      </c>
      <c r="D748" s="296" t="s">
        <v>187</v>
      </c>
      <c r="E748" s="296" t="str">
        <f>D748</f>
        <v>2LT8,5</v>
      </c>
      <c r="F748" s="296">
        <v>50</v>
      </c>
      <c r="G748" s="296">
        <v>23</v>
      </c>
      <c r="H748" s="297"/>
      <c r="I748" s="297"/>
      <c r="J748" s="294"/>
      <c r="K748" s="294"/>
      <c r="L748" s="294"/>
      <c r="M748" s="294"/>
      <c r="N748" s="297"/>
      <c r="O748" s="297"/>
      <c r="P748" s="1"/>
      <c r="Q748" s="16"/>
      <c r="R748" s="1"/>
      <c r="S748" s="294"/>
      <c r="T748" s="294"/>
      <c r="U748" s="294"/>
      <c r="V748" s="294"/>
      <c r="W748" s="294"/>
      <c r="X748" s="294"/>
      <c r="Y748" s="294"/>
      <c r="Z748" s="294"/>
      <c r="AA748" s="294"/>
      <c r="AB748" s="294"/>
      <c r="AC748" s="1">
        <f t="shared" si="6561"/>
        <v>0</v>
      </c>
      <c r="AD748" s="1">
        <f t="shared" si="6562"/>
        <v>0</v>
      </c>
      <c r="AE748" s="1">
        <f t="shared" si="6563"/>
        <v>0</v>
      </c>
      <c r="AF748" s="1">
        <f t="shared" si="6564"/>
        <v>0</v>
      </c>
      <c r="AG748" s="1">
        <f t="shared" si="6565"/>
        <v>0</v>
      </c>
      <c r="AH748" s="1">
        <f t="shared" si="6566"/>
        <v>0</v>
      </c>
      <c r="AI748" s="1">
        <f t="shared" si="6567"/>
        <v>0</v>
      </c>
      <c r="AJ748" s="1">
        <f t="shared" si="6568"/>
        <v>0</v>
      </c>
      <c r="AK748" s="1">
        <f t="shared" si="6569"/>
        <v>0</v>
      </c>
      <c r="AL748" s="1">
        <f t="shared" si="6570"/>
        <v>0</v>
      </c>
      <c r="AM748" s="1">
        <f t="shared" si="6571"/>
        <v>0</v>
      </c>
      <c r="AN748" s="1">
        <f t="shared" si="6572"/>
        <v>0</v>
      </c>
      <c r="AO748" s="294"/>
      <c r="AP748" s="294"/>
      <c r="AQ748" s="294"/>
      <c r="AR748" s="294"/>
      <c r="AS748" s="298">
        <f t="shared" si="6527"/>
        <v>0</v>
      </c>
      <c r="AT748" s="298">
        <f t="shared" si="6528"/>
        <v>0</v>
      </c>
      <c r="AU748" s="298">
        <f t="shared" si="6479"/>
        <v>0</v>
      </c>
      <c r="AV748" s="298">
        <f t="shared" si="6480"/>
        <v>0</v>
      </c>
      <c r="AW748" s="294"/>
      <c r="AX748" s="294"/>
      <c r="AY748" s="294"/>
      <c r="AZ748" s="294"/>
      <c r="BA748" s="294"/>
      <c r="BB748" s="294"/>
      <c r="BC748" s="294"/>
      <c r="BD748" s="294"/>
      <c r="BE748" s="294"/>
      <c r="BF748" s="294"/>
      <c r="BG748" s="294"/>
      <c r="BH748" s="294"/>
      <c r="BI748" s="294"/>
      <c r="BJ748" s="294"/>
      <c r="BK748" s="294"/>
      <c r="BL748" s="294">
        <v>1</v>
      </c>
      <c r="BM748" s="294">
        <v>1</v>
      </c>
      <c r="BN748" s="294"/>
      <c r="BO748" s="294"/>
      <c r="BP748" s="1"/>
      <c r="BQ748" s="294"/>
      <c r="BR748" s="17">
        <v>2</v>
      </c>
      <c r="BS748" s="1">
        <f t="shared" si="6336"/>
        <v>0</v>
      </c>
      <c r="BT748" s="17">
        <f t="shared" si="6573"/>
        <v>0</v>
      </c>
      <c r="BU748" s="294"/>
      <c r="BV748" s="294">
        <v>1</v>
      </c>
      <c r="BW748" s="294">
        <v>1</v>
      </c>
      <c r="BX748" s="294">
        <v>1</v>
      </c>
      <c r="BY748" s="294"/>
      <c r="BZ748" s="294"/>
      <c r="CA748" s="294"/>
      <c r="CB748" s="294"/>
      <c r="CC748" s="294"/>
      <c r="CD748" s="1"/>
      <c r="CE748" s="1"/>
      <c r="CF748" s="1"/>
      <c r="CG748" s="294"/>
      <c r="CH748" s="1"/>
      <c r="CI748" s="1">
        <v>1</v>
      </c>
      <c r="CJ748" s="1"/>
      <c r="CK748" s="383"/>
      <c r="CL748" s="383"/>
      <c r="CM748" s="383"/>
      <c r="CN748" s="1">
        <f t="shared" si="6482"/>
        <v>1</v>
      </c>
      <c r="CO748" s="1">
        <f t="shared" si="6483"/>
        <v>1</v>
      </c>
      <c r="CP748" s="20">
        <f t="shared" si="6484"/>
        <v>2.5</v>
      </c>
      <c r="CQ748" s="351"/>
      <c r="CR748" s="299">
        <f t="shared" si="6574"/>
        <v>1</v>
      </c>
      <c r="CS748" s="294">
        <v>1</v>
      </c>
      <c r="CT748" s="294">
        <v>1</v>
      </c>
      <c r="CU748" s="1"/>
      <c r="CV748" s="1"/>
      <c r="CW748" s="1">
        <v>3</v>
      </c>
      <c r="CX748" s="1"/>
      <c r="CY748" s="1">
        <v>2</v>
      </c>
      <c r="CZ748" s="294">
        <v>11</v>
      </c>
      <c r="DA748" s="17">
        <f t="shared" si="6575"/>
        <v>2</v>
      </c>
      <c r="DB748" s="359">
        <f t="shared" si="6339"/>
        <v>13</v>
      </c>
      <c r="DC748" s="359">
        <f t="shared" si="6340"/>
        <v>5</v>
      </c>
      <c r="DD748" s="294"/>
      <c r="DE748" s="294">
        <f>3*3</f>
        <v>9</v>
      </c>
      <c r="DF748" s="294">
        <f>3*2</f>
        <v>6</v>
      </c>
      <c r="DG748" s="294"/>
      <c r="DH748" s="294"/>
      <c r="DI748" s="294"/>
      <c r="DJ748" s="294"/>
      <c r="DK748" s="294"/>
      <c r="DL748" s="294"/>
      <c r="DM748" s="294"/>
      <c r="DN748" s="294">
        <f t="shared" si="6514"/>
        <v>23</v>
      </c>
      <c r="DO748" s="1"/>
      <c r="DP748" s="1"/>
      <c r="DQ748" s="17">
        <f t="shared" si="6486"/>
        <v>0</v>
      </c>
      <c r="DR748" s="17">
        <f t="shared" si="6487"/>
        <v>0</v>
      </c>
      <c r="DS748" s="17">
        <f t="shared" si="6488"/>
        <v>0</v>
      </c>
      <c r="DT748" s="17">
        <f t="shared" si="6489"/>
        <v>0</v>
      </c>
      <c r="DU748" s="17">
        <f t="shared" si="6490"/>
        <v>0</v>
      </c>
      <c r="DV748" s="17">
        <f t="shared" si="6491"/>
        <v>0</v>
      </c>
      <c r="DW748" s="1"/>
      <c r="DX748" s="1"/>
      <c r="DY748" s="20">
        <f t="shared" si="6492"/>
        <v>0</v>
      </c>
      <c r="DZ748" s="20">
        <f t="shared" si="6493"/>
        <v>0</v>
      </c>
      <c r="EA748" s="20">
        <f t="shared" si="6494"/>
        <v>0</v>
      </c>
      <c r="EB748" s="20">
        <f t="shared" si="6495"/>
        <v>0</v>
      </c>
      <c r="EC748" s="18">
        <f t="shared" si="6496"/>
        <v>0</v>
      </c>
      <c r="ED748" s="19">
        <f t="shared" si="6576"/>
        <v>0</v>
      </c>
      <c r="EE748" s="19">
        <f t="shared" si="6498"/>
        <v>3</v>
      </c>
      <c r="EF748" s="1">
        <f t="shared" si="6499"/>
        <v>4</v>
      </c>
      <c r="EG748" s="18">
        <f t="shared" si="6500"/>
        <v>5</v>
      </c>
      <c r="EH748" s="341"/>
      <c r="EI748" s="294"/>
      <c r="EJ748" s="294">
        <f>3*5.5</f>
        <v>16.5</v>
      </c>
      <c r="EK748" s="294">
        <f>2*5.5</f>
        <v>11</v>
      </c>
      <c r="EL748" s="19">
        <v>1</v>
      </c>
      <c r="EM748" s="19"/>
      <c r="EN748" s="19"/>
      <c r="EO748" s="366"/>
      <c r="EP748" s="366"/>
      <c r="EQ748" s="374"/>
      <c r="ER748" s="374"/>
      <c r="ES748" s="374"/>
      <c r="ET748" s="374"/>
      <c r="EU748" s="18">
        <f t="shared" si="6509"/>
        <v>13</v>
      </c>
      <c r="EV748" s="18">
        <f t="shared" si="6501"/>
        <v>2</v>
      </c>
      <c r="EW748" s="341">
        <v>2</v>
      </c>
      <c r="EX748" s="341">
        <v>2</v>
      </c>
      <c r="EY748" s="341">
        <v>5</v>
      </c>
      <c r="EZ748" s="365">
        <f t="shared" si="6361"/>
        <v>0.5</v>
      </c>
      <c r="FA748" s="294"/>
      <c r="FB748" s="294"/>
      <c r="FC748" s="294"/>
      <c r="FD748" s="300"/>
      <c r="FE748" s="300"/>
      <c r="FF748" s="300"/>
      <c r="FG748" s="300"/>
      <c r="FH748" s="300"/>
      <c r="FI748" s="300"/>
      <c r="FJ748" s="300"/>
      <c r="FK748" s="294"/>
      <c r="FL748" s="294"/>
      <c r="FM748" s="294"/>
      <c r="FN748" s="294"/>
      <c r="FO748" s="294"/>
      <c r="FP748" s="20">
        <f t="shared" si="6510"/>
        <v>0</v>
      </c>
      <c r="FQ748" s="20">
        <f t="shared" si="6502"/>
        <v>9</v>
      </c>
      <c r="FR748" s="20">
        <f t="shared" si="6503"/>
        <v>6</v>
      </c>
      <c r="FS748" s="20">
        <f t="shared" si="6504"/>
        <v>0</v>
      </c>
      <c r="FT748" s="20">
        <f t="shared" si="6505"/>
        <v>0</v>
      </c>
      <c r="FU748" s="20">
        <f t="shared" si="6506"/>
        <v>0</v>
      </c>
      <c r="FV748" s="20">
        <f t="shared" si="6507"/>
        <v>0</v>
      </c>
      <c r="FW748" s="294"/>
    </row>
    <row r="749" spans="1:180" s="301" customFormat="1" ht="27.75" customHeight="1">
      <c r="A749" s="295"/>
      <c r="B749" s="296" t="s">
        <v>197</v>
      </c>
      <c r="C749" s="296" t="s">
        <v>198</v>
      </c>
      <c r="D749" s="296" t="s">
        <v>187</v>
      </c>
      <c r="E749" s="296" t="str">
        <f>D749</f>
        <v>2LT8,5</v>
      </c>
      <c r="F749" s="296">
        <v>33</v>
      </c>
      <c r="G749" s="296">
        <f>F749</f>
        <v>33</v>
      </c>
      <c r="H749" s="297"/>
      <c r="I749" s="297"/>
      <c r="J749" s="294"/>
      <c r="K749" s="294"/>
      <c r="L749" s="294"/>
      <c r="M749" s="294"/>
      <c r="N749" s="297"/>
      <c r="O749" s="297"/>
      <c r="P749" s="1"/>
      <c r="Q749" s="16"/>
      <c r="R749" s="1"/>
      <c r="S749" s="294"/>
      <c r="T749" s="294"/>
      <c r="U749" s="294"/>
      <c r="V749" s="294"/>
      <c r="W749" s="294"/>
      <c r="X749" s="294"/>
      <c r="Y749" s="294"/>
      <c r="Z749" s="294"/>
      <c r="AA749" s="294"/>
      <c r="AB749" s="294"/>
      <c r="AC749" s="1">
        <f t="shared" ref="AC749" si="6577">+IF(S749=1,1,0)+IF(T749=1,1,0)</f>
        <v>0</v>
      </c>
      <c r="AD749" s="1">
        <f t="shared" ref="AD749" si="6578">+IF(U749=1,1,0)+IF(V749=1,1,0)</f>
        <v>0</v>
      </c>
      <c r="AE749" s="1">
        <f t="shared" ref="AE749" si="6579">+IF(W749=1,1,0)+IF(X749=1,1,0)</f>
        <v>0</v>
      </c>
      <c r="AF749" s="1">
        <f t="shared" ref="AF749" si="6580">+IF(Y749=1,1,0)+IF(Z749=1,1,0)</f>
        <v>0</v>
      </c>
      <c r="AG749" s="1">
        <f t="shared" ref="AG749" si="6581">+IF(AA749=1,1,0)</f>
        <v>0</v>
      </c>
      <c r="AH749" s="1">
        <f t="shared" ref="AH749" si="6582">+IF(AB749=1,1,0)</f>
        <v>0</v>
      </c>
      <c r="AI749" s="1">
        <f t="shared" ref="AI749" si="6583">+IF(S749=2,1,0)+IF(T749=2,1,0)</f>
        <v>0</v>
      </c>
      <c r="AJ749" s="1">
        <f t="shared" ref="AJ749" si="6584">+IF(U749=2,1,0)+IF(V749=2,1,0)</f>
        <v>0</v>
      </c>
      <c r="AK749" s="1">
        <f t="shared" ref="AK749" si="6585">+IF(X749=2,1,0)+IF(W749=2,1,0)</f>
        <v>0</v>
      </c>
      <c r="AL749" s="1">
        <f t="shared" ref="AL749" si="6586">+IF(Y749=2,1,0)+IF(Z749=2,1,0)</f>
        <v>0</v>
      </c>
      <c r="AM749" s="1">
        <f t="shared" ref="AM749" si="6587">+IF(AA749=2,1,0)</f>
        <v>0</v>
      </c>
      <c r="AN749" s="1">
        <f t="shared" ref="AN749" si="6588">+IF(AB749=2,1,0)</f>
        <v>0</v>
      </c>
      <c r="AO749" s="294"/>
      <c r="AP749" s="294"/>
      <c r="AQ749" s="294"/>
      <c r="AR749" s="294"/>
      <c r="AS749" s="298">
        <f t="shared" si="6527"/>
        <v>0</v>
      </c>
      <c r="AT749" s="298">
        <f t="shared" si="6528"/>
        <v>0</v>
      </c>
      <c r="AU749" s="298">
        <f t="shared" si="6479"/>
        <v>0</v>
      </c>
      <c r="AV749" s="298">
        <f t="shared" si="6480"/>
        <v>0</v>
      </c>
      <c r="AW749" s="294"/>
      <c r="AX749" s="294"/>
      <c r="AY749" s="294"/>
      <c r="AZ749" s="294"/>
      <c r="BA749" s="294"/>
      <c r="BB749" s="294"/>
      <c r="BC749" s="294"/>
      <c r="BD749" s="294"/>
      <c r="BE749" s="294"/>
      <c r="BF749" s="294"/>
      <c r="BG749" s="294"/>
      <c r="BH749" s="294"/>
      <c r="BI749" s="294"/>
      <c r="BJ749" s="294"/>
      <c r="BK749" s="294"/>
      <c r="BL749" s="294"/>
      <c r="BM749" s="294">
        <v>1</v>
      </c>
      <c r="BN749" s="294"/>
      <c r="BO749" s="294"/>
      <c r="BP749" s="1"/>
      <c r="BQ749" s="294"/>
      <c r="BR749" s="17">
        <v>2</v>
      </c>
      <c r="BS749" s="1">
        <f t="shared" si="6336"/>
        <v>0</v>
      </c>
      <c r="BT749" s="17">
        <f t="shared" ref="BT749" si="6589">+BS749*2</f>
        <v>0</v>
      </c>
      <c r="BU749" s="294"/>
      <c r="BV749" s="294">
        <v>1</v>
      </c>
      <c r="BW749" s="294"/>
      <c r="BX749" s="294"/>
      <c r="BY749" s="294"/>
      <c r="BZ749" s="294"/>
      <c r="CA749" s="294"/>
      <c r="CB749" s="294"/>
      <c r="CC749" s="294"/>
      <c r="CD749" s="1"/>
      <c r="CE749" s="1"/>
      <c r="CF749" s="1"/>
      <c r="CG749" s="294"/>
      <c r="CH749" s="1"/>
      <c r="CI749" s="1">
        <v>1</v>
      </c>
      <c r="CJ749" s="1"/>
      <c r="CK749" s="383"/>
      <c r="CL749" s="383"/>
      <c r="CM749" s="383"/>
      <c r="CN749" s="1">
        <f t="shared" si="6482"/>
        <v>0</v>
      </c>
      <c r="CO749" s="1">
        <f t="shared" si="6483"/>
        <v>0</v>
      </c>
      <c r="CP749" s="20">
        <f t="shared" si="6484"/>
        <v>2.5</v>
      </c>
      <c r="CQ749" s="351"/>
      <c r="CR749" s="299">
        <f t="shared" si="6574"/>
        <v>1</v>
      </c>
      <c r="CS749" s="294">
        <v>2</v>
      </c>
      <c r="CT749" s="294">
        <v>1</v>
      </c>
      <c r="CU749" s="1"/>
      <c r="CV749" s="1"/>
      <c r="CW749" s="1">
        <v>3</v>
      </c>
      <c r="CX749" s="1"/>
      <c r="CY749" s="1">
        <v>2</v>
      </c>
      <c r="CZ749" s="294">
        <v>11</v>
      </c>
      <c r="DA749" s="17">
        <f t="shared" ref="DA749" si="6590">+CY749</f>
        <v>2</v>
      </c>
      <c r="DB749" s="359">
        <f t="shared" si="6339"/>
        <v>13</v>
      </c>
      <c r="DC749" s="359">
        <f t="shared" si="6340"/>
        <v>5</v>
      </c>
      <c r="DD749" s="294"/>
      <c r="DE749" s="294">
        <f>3*3</f>
        <v>9</v>
      </c>
      <c r="DF749" s="294">
        <f>3*2</f>
        <v>6</v>
      </c>
      <c r="DG749" s="294"/>
      <c r="DH749" s="294"/>
      <c r="DI749" s="294"/>
      <c r="DJ749" s="294"/>
      <c r="DK749" s="294"/>
      <c r="DL749" s="294"/>
      <c r="DM749" s="294"/>
      <c r="DN749" s="294">
        <f t="shared" si="6514"/>
        <v>33</v>
      </c>
      <c r="DO749" s="1"/>
      <c r="DP749" s="1"/>
      <c r="DQ749" s="17">
        <f t="shared" si="6486"/>
        <v>0</v>
      </c>
      <c r="DR749" s="17">
        <f t="shared" si="6487"/>
        <v>0</v>
      </c>
      <c r="DS749" s="17">
        <f t="shared" si="6488"/>
        <v>0</v>
      </c>
      <c r="DT749" s="17">
        <f t="shared" si="6489"/>
        <v>0</v>
      </c>
      <c r="DU749" s="17">
        <f t="shared" si="6490"/>
        <v>0</v>
      </c>
      <c r="DV749" s="17">
        <f t="shared" si="6491"/>
        <v>0</v>
      </c>
      <c r="DW749" s="1"/>
      <c r="DX749" s="1"/>
      <c r="DY749" s="20">
        <f t="shared" si="6492"/>
        <v>0</v>
      </c>
      <c r="DZ749" s="20">
        <f t="shared" si="6493"/>
        <v>0</v>
      </c>
      <c r="EA749" s="20">
        <f t="shared" si="6494"/>
        <v>0</v>
      </c>
      <c r="EB749" s="20">
        <f t="shared" si="6495"/>
        <v>0</v>
      </c>
      <c r="EC749" s="18">
        <f t="shared" si="6496"/>
        <v>0</v>
      </c>
      <c r="ED749" s="19">
        <f t="shared" ref="ED749" si="6591">+IF(EC749&lt;&gt;0,EC749*3,0)</f>
        <v>0</v>
      </c>
      <c r="EE749" s="19">
        <f t="shared" si="6498"/>
        <v>3</v>
      </c>
      <c r="EF749" s="1">
        <f t="shared" si="6499"/>
        <v>4</v>
      </c>
      <c r="EG749" s="18">
        <f t="shared" si="6500"/>
        <v>5</v>
      </c>
      <c r="EH749" s="341"/>
      <c r="EI749" s="294"/>
      <c r="EJ749" s="294">
        <f>3*5.5</f>
        <v>16.5</v>
      </c>
      <c r="EK749" s="294">
        <f>2*5.5</f>
        <v>11</v>
      </c>
      <c r="EL749" s="19">
        <v>1</v>
      </c>
      <c r="EM749" s="19"/>
      <c r="EN749" s="19"/>
      <c r="EO749" s="366"/>
      <c r="EP749" s="366"/>
      <c r="EQ749" s="374"/>
      <c r="ER749" s="374"/>
      <c r="ES749" s="374"/>
      <c r="ET749" s="374"/>
      <c r="EU749" s="18">
        <f t="shared" si="6509"/>
        <v>13</v>
      </c>
      <c r="EV749" s="18">
        <f t="shared" si="6501"/>
        <v>2</v>
      </c>
      <c r="EW749" s="341">
        <v>2</v>
      </c>
      <c r="EX749" s="341">
        <v>2</v>
      </c>
      <c r="EY749" s="341">
        <v>5</v>
      </c>
      <c r="EZ749" s="365">
        <f t="shared" si="6361"/>
        <v>0</v>
      </c>
      <c r="FA749" s="294"/>
      <c r="FB749" s="294"/>
      <c r="FC749" s="294"/>
      <c r="FD749" s="300"/>
      <c r="FE749" s="300"/>
      <c r="FF749" s="300"/>
      <c r="FG749" s="300"/>
      <c r="FH749" s="300"/>
      <c r="FI749" s="300"/>
      <c r="FJ749" s="300"/>
      <c r="FK749" s="294"/>
      <c r="FL749" s="294"/>
      <c r="FM749" s="294"/>
      <c r="FN749" s="294"/>
      <c r="FO749" s="294"/>
      <c r="FP749" s="20">
        <f t="shared" si="6510"/>
        <v>0</v>
      </c>
      <c r="FQ749" s="20">
        <f t="shared" si="6502"/>
        <v>9</v>
      </c>
      <c r="FR749" s="20">
        <f t="shared" si="6503"/>
        <v>6</v>
      </c>
      <c r="FS749" s="20">
        <f t="shared" si="6504"/>
        <v>0</v>
      </c>
      <c r="FT749" s="20">
        <f t="shared" si="6505"/>
        <v>0</v>
      </c>
      <c r="FU749" s="20">
        <f t="shared" si="6506"/>
        <v>0</v>
      </c>
      <c r="FV749" s="20">
        <f t="shared" si="6507"/>
        <v>0</v>
      </c>
      <c r="FW749" s="294"/>
    </row>
    <row r="750" spans="1:180" s="301" customFormat="1" ht="27.75" customHeight="1">
      <c r="A750" s="295"/>
      <c r="B750" s="296" t="s">
        <v>198</v>
      </c>
      <c r="C750" s="296" t="s">
        <v>302</v>
      </c>
      <c r="D750" s="296" t="s">
        <v>44</v>
      </c>
      <c r="E750" s="296" t="str">
        <f>D750</f>
        <v>LT8,5</v>
      </c>
      <c r="F750" s="296">
        <v>33</v>
      </c>
      <c r="G750" s="296">
        <f>F750</f>
        <v>33</v>
      </c>
      <c r="H750" s="297"/>
      <c r="I750" s="297"/>
      <c r="J750" s="294"/>
      <c r="K750" s="294"/>
      <c r="L750" s="294"/>
      <c r="M750" s="294"/>
      <c r="N750" s="297"/>
      <c r="O750" s="297"/>
      <c r="P750" s="1"/>
      <c r="Q750" s="16"/>
      <c r="R750" s="1"/>
      <c r="S750" s="294"/>
      <c r="T750" s="294"/>
      <c r="U750" s="294"/>
      <c r="V750" s="294"/>
      <c r="W750" s="294"/>
      <c r="X750" s="294"/>
      <c r="Y750" s="294"/>
      <c r="Z750" s="294"/>
      <c r="AA750" s="294"/>
      <c r="AB750" s="294"/>
      <c r="AC750" s="1">
        <f t="shared" ref="AC750:AC755" si="6592">+IF(S750=1,1,0)+IF(T750=1,1,0)</f>
        <v>0</v>
      </c>
      <c r="AD750" s="1">
        <f t="shared" ref="AD750:AD755" si="6593">+IF(U750=1,1,0)+IF(V750=1,1,0)</f>
        <v>0</v>
      </c>
      <c r="AE750" s="1">
        <f t="shared" ref="AE750:AE755" si="6594">+IF(W750=1,1,0)+IF(X750=1,1,0)</f>
        <v>0</v>
      </c>
      <c r="AF750" s="1">
        <f t="shared" ref="AF750:AF755" si="6595">+IF(Y750=1,1,0)+IF(Z750=1,1,0)</f>
        <v>0</v>
      </c>
      <c r="AG750" s="1">
        <f t="shared" ref="AG750:AG755" si="6596">+IF(AA750=1,1,0)</f>
        <v>0</v>
      </c>
      <c r="AH750" s="1">
        <f t="shared" ref="AH750:AH755" si="6597">+IF(AB750=1,1,0)</f>
        <v>0</v>
      </c>
      <c r="AI750" s="1">
        <f t="shared" ref="AI750:AI755" si="6598">+IF(S750=2,1,0)+IF(T750=2,1,0)</f>
        <v>0</v>
      </c>
      <c r="AJ750" s="1">
        <f t="shared" ref="AJ750:AJ755" si="6599">+IF(U750=2,1,0)+IF(V750=2,1,0)</f>
        <v>0</v>
      </c>
      <c r="AK750" s="1">
        <f t="shared" ref="AK750:AK755" si="6600">+IF(X750=2,1,0)+IF(W750=2,1,0)</f>
        <v>0</v>
      </c>
      <c r="AL750" s="1">
        <f t="shared" ref="AL750:AL755" si="6601">+IF(Y750=2,1,0)+IF(Z750=2,1,0)</f>
        <v>0</v>
      </c>
      <c r="AM750" s="1">
        <f t="shared" ref="AM750:AM755" si="6602">+IF(AA750=2,1,0)</f>
        <v>0</v>
      </c>
      <c r="AN750" s="1">
        <f t="shared" ref="AN750:AN755" si="6603">+IF(AB750=2,1,0)</f>
        <v>0</v>
      </c>
      <c r="AO750" s="294"/>
      <c r="AP750" s="294"/>
      <c r="AQ750" s="294"/>
      <c r="AR750" s="294"/>
      <c r="AS750" s="298">
        <f t="shared" si="6527"/>
        <v>0</v>
      </c>
      <c r="AT750" s="298">
        <f t="shared" si="6528"/>
        <v>0</v>
      </c>
      <c r="AU750" s="298">
        <f t="shared" si="6479"/>
        <v>0</v>
      </c>
      <c r="AV750" s="298">
        <f t="shared" si="6480"/>
        <v>0</v>
      </c>
      <c r="AW750" s="294"/>
      <c r="AX750" s="294"/>
      <c r="AY750" s="294"/>
      <c r="AZ750" s="294"/>
      <c r="BA750" s="294"/>
      <c r="BB750" s="294"/>
      <c r="BC750" s="294"/>
      <c r="BD750" s="294"/>
      <c r="BE750" s="294"/>
      <c r="BF750" s="294"/>
      <c r="BG750" s="294"/>
      <c r="BH750" s="294"/>
      <c r="BI750" s="294"/>
      <c r="BJ750" s="294"/>
      <c r="BK750" s="294"/>
      <c r="BL750" s="294"/>
      <c r="BM750" s="294"/>
      <c r="BN750" s="294"/>
      <c r="BO750" s="294">
        <v>1</v>
      </c>
      <c r="BP750" s="1"/>
      <c r="BQ750" s="294"/>
      <c r="BR750" s="17">
        <v>1</v>
      </c>
      <c r="BS750" s="1">
        <f t="shared" si="6336"/>
        <v>0</v>
      </c>
      <c r="BT750" s="17">
        <f t="shared" ref="BT750:BT755" si="6604">+BS750*2</f>
        <v>0</v>
      </c>
      <c r="BU750" s="294"/>
      <c r="BV750" s="294">
        <v>1</v>
      </c>
      <c r="BW750" s="294"/>
      <c r="BX750" s="294"/>
      <c r="BY750" s="294"/>
      <c r="BZ750" s="294"/>
      <c r="CA750" s="294"/>
      <c r="CB750" s="294"/>
      <c r="CC750" s="294"/>
      <c r="CD750" s="1"/>
      <c r="CE750" s="1"/>
      <c r="CF750" s="1"/>
      <c r="CG750" s="294"/>
      <c r="CH750" s="1"/>
      <c r="CI750" s="1"/>
      <c r="CJ750" s="1"/>
      <c r="CK750" s="383"/>
      <c r="CL750" s="383"/>
      <c r="CM750" s="383"/>
      <c r="CN750" s="1">
        <f t="shared" si="6482"/>
        <v>0</v>
      </c>
      <c r="CO750" s="1">
        <f t="shared" si="6483"/>
        <v>0</v>
      </c>
      <c r="CP750" s="20">
        <f t="shared" si="6484"/>
        <v>0</v>
      </c>
      <c r="CQ750" s="351"/>
      <c r="CR750" s="299">
        <f t="shared" si="6574"/>
        <v>0</v>
      </c>
      <c r="CS750" s="294"/>
      <c r="CT750" s="294"/>
      <c r="CU750" s="1"/>
      <c r="CV750" s="1"/>
      <c r="CW750" s="1"/>
      <c r="CX750" s="1"/>
      <c r="CY750" s="1"/>
      <c r="CZ750" s="294"/>
      <c r="DA750" s="17">
        <f t="shared" ref="DA750:DA755" si="6605">+CY750</f>
        <v>0</v>
      </c>
      <c r="DB750" s="359">
        <f t="shared" si="6339"/>
        <v>0</v>
      </c>
      <c r="DC750" s="359">
        <f t="shared" si="6340"/>
        <v>0</v>
      </c>
      <c r="DD750" s="294"/>
      <c r="DE750" s="294"/>
      <c r="DF750" s="294"/>
      <c r="DG750" s="294"/>
      <c r="DH750" s="294"/>
      <c r="DI750" s="294"/>
      <c r="DJ750" s="294"/>
      <c r="DK750" s="294"/>
      <c r="DL750" s="294"/>
      <c r="DM750" s="294"/>
      <c r="DN750" s="294">
        <f t="shared" si="6514"/>
        <v>33</v>
      </c>
      <c r="DO750" s="1"/>
      <c r="DP750" s="1"/>
      <c r="DQ750" s="17">
        <f t="shared" si="6486"/>
        <v>0</v>
      </c>
      <c r="DR750" s="17">
        <f t="shared" si="6487"/>
        <v>0</v>
      </c>
      <c r="DS750" s="17">
        <f t="shared" si="6488"/>
        <v>0</v>
      </c>
      <c r="DT750" s="17">
        <f t="shared" si="6489"/>
        <v>0</v>
      </c>
      <c r="DU750" s="17">
        <f t="shared" si="6490"/>
        <v>0</v>
      </c>
      <c r="DV750" s="17">
        <f t="shared" si="6491"/>
        <v>0</v>
      </c>
      <c r="DW750" s="1"/>
      <c r="DX750" s="1"/>
      <c r="DY750" s="20">
        <f t="shared" si="6492"/>
        <v>0</v>
      </c>
      <c r="DZ750" s="20">
        <f t="shared" si="6493"/>
        <v>0</v>
      </c>
      <c r="EA750" s="20">
        <f t="shared" si="6494"/>
        <v>0</v>
      </c>
      <c r="EB750" s="20">
        <f t="shared" si="6495"/>
        <v>0</v>
      </c>
      <c r="EC750" s="18">
        <f t="shared" si="6496"/>
        <v>0</v>
      </c>
      <c r="ED750" s="19">
        <f t="shared" ref="ED750:ED755" si="6606">+IF(EC750&lt;&gt;0,EC750*3,0)</f>
        <v>0</v>
      </c>
      <c r="EE750" s="19">
        <f t="shared" si="6498"/>
        <v>0</v>
      </c>
      <c r="EF750" s="1">
        <f t="shared" si="6499"/>
        <v>0</v>
      </c>
      <c r="EG750" s="18">
        <f t="shared" si="6500"/>
        <v>0</v>
      </c>
      <c r="EH750" s="341"/>
      <c r="EI750" s="294"/>
      <c r="EJ750" s="294"/>
      <c r="EK750" s="294"/>
      <c r="EL750" s="19"/>
      <c r="EM750" s="19"/>
      <c r="EN750" s="19"/>
      <c r="EO750" s="366"/>
      <c r="EP750" s="366"/>
      <c r="EQ750" s="374"/>
      <c r="ER750" s="374"/>
      <c r="ES750" s="374"/>
      <c r="ET750" s="374"/>
      <c r="EU750" s="18">
        <f t="shared" si="6509"/>
        <v>0</v>
      </c>
      <c r="EV750" s="18">
        <f t="shared" si="6501"/>
        <v>0</v>
      </c>
      <c r="EW750" s="341">
        <v>1</v>
      </c>
      <c r="EX750" s="341">
        <v>1</v>
      </c>
      <c r="EY750" s="341"/>
      <c r="EZ750" s="365">
        <f t="shared" si="6361"/>
        <v>0</v>
      </c>
      <c r="FA750" s="294"/>
      <c r="FB750" s="294"/>
      <c r="FC750" s="294"/>
      <c r="FD750" s="300"/>
      <c r="FE750" s="300"/>
      <c r="FF750" s="300"/>
      <c r="FG750" s="300"/>
      <c r="FH750" s="300"/>
      <c r="FI750" s="300"/>
      <c r="FJ750" s="300"/>
      <c r="FK750" s="294"/>
      <c r="FL750" s="294"/>
      <c r="FM750" s="294"/>
      <c r="FN750" s="294"/>
      <c r="FO750" s="294"/>
      <c r="FP750" s="20">
        <f t="shared" si="6510"/>
        <v>0</v>
      </c>
      <c r="FQ750" s="20">
        <f t="shared" si="6502"/>
        <v>0</v>
      </c>
      <c r="FR750" s="20">
        <f t="shared" si="6503"/>
        <v>0</v>
      </c>
      <c r="FS750" s="20">
        <f t="shared" si="6504"/>
        <v>0</v>
      </c>
      <c r="FT750" s="20">
        <f t="shared" si="6505"/>
        <v>0</v>
      </c>
      <c r="FU750" s="20">
        <f t="shared" si="6506"/>
        <v>0</v>
      </c>
      <c r="FV750" s="20">
        <f t="shared" si="6507"/>
        <v>0</v>
      </c>
      <c r="FW750" s="294"/>
    </row>
    <row r="751" spans="1:180" s="301" customFormat="1" ht="27.75" customHeight="1">
      <c r="A751" s="295"/>
      <c r="B751" s="324" t="s">
        <v>194</v>
      </c>
      <c r="C751" s="324" t="str">
        <f>B751</f>
        <v>Lộ 2</v>
      </c>
      <c r="D751" s="296"/>
      <c r="E751" s="324"/>
      <c r="F751" s="324"/>
      <c r="G751" s="296"/>
      <c r="H751" s="297"/>
      <c r="I751" s="297"/>
      <c r="J751" s="294"/>
      <c r="K751" s="294"/>
      <c r="L751" s="294"/>
      <c r="M751" s="294"/>
      <c r="N751" s="297"/>
      <c r="O751" s="297"/>
      <c r="P751" s="1"/>
      <c r="Q751" s="16"/>
      <c r="R751" s="1"/>
      <c r="S751" s="294"/>
      <c r="T751" s="294"/>
      <c r="U751" s="294"/>
      <c r="V751" s="294"/>
      <c r="W751" s="294"/>
      <c r="X751" s="294"/>
      <c r="Y751" s="294"/>
      <c r="Z751" s="294"/>
      <c r="AA751" s="294"/>
      <c r="AB751" s="294"/>
      <c r="AC751" s="1">
        <f t="shared" si="6592"/>
        <v>0</v>
      </c>
      <c r="AD751" s="1">
        <f t="shared" si="6593"/>
        <v>0</v>
      </c>
      <c r="AE751" s="1">
        <f t="shared" si="6594"/>
        <v>0</v>
      </c>
      <c r="AF751" s="1">
        <f t="shared" si="6595"/>
        <v>0</v>
      </c>
      <c r="AG751" s="1">
        <f t="shared" si="6596"/>
        <v>0</v>
      </c>
      <c r="AH751" s="1">
        <f t="shared" si="6597"/>
        <v>0</v>
      </c>
      <c r="AI751" s="1">
        <f t="shared" si="6598"/>
        <v>0</v>
      </c>
      <c r="AJ751" s="1">
        <f t="shared" si="6599"/>
        <v>0</v>
      </c>
      <c r="AK751" s="1">
        <f t="shared" si="6600"/>
        <v>0</v>
      </c>
      <c r="AL751" s="1">
        <f t="shared" si="6601"/>
        <v>0</v>
      </c>
      <c r="AM751" s="1">
        <f t="shared" si="6602"/>
        <v>0</v>
      </c>
      <c r="AN751" s="1">
        <f t="shared" si="6603"/>
        <v>0</v>
      </c>
      <c r="AO751" s="294"/>
      <c r="AP751" s="294"/>
      <c r="AQ751" s="294"/>
      <c r="AR751" s="294"/>
      <c r="AS751" s="298">
        <f t="shared" si="6527"/>
        <v>0</v>
      </c>
      <c r="AT751" s="298">
        <f t="shared" si="6528"/>
        <v>0</v>
      </c>
      <c r="AU751" s="298">
        <f t="shared" si="6479"/>
        <v>0</v>
      </c>
      <c r="AV751" s="298">
        <f t="shared" si="6480"/>
        <v>0</v>
      </c>
      <c r="AW751" s="294"/>
      <c r="AX751" s="294"/>
      <c r="AY751" s="294"/>
      <c r="AZ751" s="294"/>
      <c r="BA751" s="294"/>
      <c r="BB751" s="294"/>
      <c r="BC751" s="294"/>
      <c r="BD751" s="294"/>
      <c r="BE751" s="294"/>
      <c r="BF751" s="294"/>
      <c r="BG751" s="294"/>
      <c r="BH751" s="294"/>
      <c r="BI751" s="294"/>
      <c r="BJ751" s="294"/>
      <c r="BK751" s="294"/>
      <c r="BL751" s="294"/>
      <c r="BM751" s="294"/>
      <c r="BN751" s="294"/>
      <c r="BO751" s="294"/>
      <c r="BP751" s="1"/>
      <c r="BQ751" s="294"/>
      <c r="BR751" s="17"/>
      <c r="BS751" s="1">
        <f t="shared" si="6336"/>
        <v>0</v>
      </c>
      <c r="BT751" s="17">
        <f t="shared" si="6604"/>
        <v>0</v>
      </c>
      <c r="BU751" s="294"/>
      <c r="BV751" s="294"/>
      <c r="BW751" s="294"/>
      <c r="BX751" s="294"/>
      <c r="BY751" s="294"/>
      <c r="BZ751" s="294"/>
      <c r="CA751" s="294"/>
      <c r="CB751" s="294"/>
      <c r="CC751" s="294"/>
      <c r="CD751" s="1"/>
      <c r="CE751" s="1"/>
      <c r="CF751" s="1"/>
      <c r="CG751" s="294"/>
      <c r="CH751" s="1"/>
      <c r="CI751" s="1"/>
      <c r="CJ751" s="1"/>
      <c r="CK751" s="383"/>
      <c r="CL751" s="383"/>
      <c r="CM751" s="383"/>
      <c r="CN751" s="1">
        <f t="shared" si="6482"/>
        <v>0</v>
      </c>
      <c r="CO751" s="1">
        <f t="shared" si="6483"/>
        <v>0</v>
      </c>
      <c r="CP751" s="20">
        <f t="shared" si="6484"/>
        <v>0</v>
      </c>
      <c r="CQ751" s="351"/>
      <c r="CR751" s="299">
        <f t="shared" si="6574"/>
        <v>0</v>
      </c>
      <c r="CS751" s="294"/>
      <c r="CT751" s="294"/>
      <c r="CU751" s="1"/>
      <c r="CV751" s="1"/>
      <c r="CW751" s="1"/>
      <c r="CX751" s="1"/>
      <c r="CY751" s="1"/>
      <c r="CZ751" s="294"/>
      <c r="DA751" s="17">
        <f t="shared" si="6605"/>
        <v>0</v>
      </c>
      <c r="DB751" s="359">
        <f t="shared" si="6339"/>
        <v>0</v>
      </c>
      <c r="DC751" s="359">
        <f t="shared" si="6340"/>
        <v>0</v>
      </c>
      <c r="DD751" s="294"/>
      <c r="DE751" s="294"/>
      <c r="DF751" s="294"/>
      <c r="DG751" s="294"/>
      <c r="DH751" s="294"/>
      <c r="DI751" s="294"/>
      <c r="DJ751" s="294"/>
      <c r="DK751" s="294"/>
      <c r="DL751" s="294"/>
      <c r="DM751" s="294"/>
      <c r="DN751" s="294"/>
      <c r="DO751" s="1"/>
      <c r="DP751" s="1"/>
      <c r="DQ751" s="17">
        <f t="shared" si="6486"/>
        <v>0</v>
      </c>
      <c r="DR751" s="17">
        <f t="shared" si="6487"/>
        <v>0</v>
      </c>
      <c r="DS751" s="17">
        <f t="shared" si="6488"/>
        <v>0</v>
      </c>
      <c r="DT751" s="17">
        <f t="shared" si="6489"/>
        <v>0</v>
      </c>
      <c r="DU751" s="17">
        <f t="shared" si="6490"/>
        <v>0</v>
      </c>
      <c r="DV751" s="17">
        <f t="shared" si="6491"/>
        <v>0</v>
      </c>
      <c r="DW751" s="1"/>
      <c r="DX751" s="1"/>
      <c r="DY751" s="20">
        <f t="shared" si="6492"/>
        <v>0</v>
      </c>
      <c r="DZ751" s="20">
        <f t="shared" si="6493"/>
        <v>0</v>
      </c>
      <c r="EA751" s="20">
        <f t="shared" si="6494"/>
        <v>0</v>
      </c>
      <c r="EB751" s="20">
        <f t="shared" si="6495"/>
        <v>0</v>
      </c>
      <c r="EC751" s="18">
        <f t="shared" si="6496"/>
        <v>0</v>
      </c>
      <c r="ED751" s="19">
        <f t="shared" si="6606"/>
        <v>0</v>
      </c>
      <c r="EE751" s="19">
        <f t="shared" si="6498"/>
        <v>0</v>
      </c>
      <c r="EF751" s="1">
        <f t="shared" si="6499"/>
        <v>0</v>
      </c>
      <c r="EG751" s="18">
        <f t="shared" si="6500"/>
        <v>0</v>
      </c>
      <c r="EH751" s="341"/>
      <c r="EI751" s="294"/>
      <c r="EJ751" s="294"/>
      <c r="EK751" s="294"/>
      <c r="EL751" s="19"/>
      <c r="EM751" s="19"/>
      <c r="EN751" s="19"/>
      <c r="EO751" s="366"/>
      <c r="EP751" s="366"/>
      <c r="EQ751" s="374"/>
      <c r="ER751" s="374"/>
      <c r="ES751" s="374"/>
      <c r="ET751" s="374"/>
      <c r="EU751" s="18">
        <f t="shared" si="6509"/>
        <v>0</v>
      </c>
      <c r="EV751" s="18">
        <f t="shared" si="6501"/>
        <v>0</v>
      </c>
      <c r="EW751" s="341"/>
      <c r="EX751" s="341"/>
      <c r="EY751" s="341"/>
      <c r="EZ751" s="365">
        <f t="shared" si="6361"/>
        <v>0</v>
      </c>
      <c r="FA751" s="294"/>
      <c r="FB751" s="294"/>
      <c r="FC751" s="294"/>
      <c r="FD751" s="300"/>
      <c r="FE751" s="300"/>
      <c r="FF751" s="300"/>
      <c r="FG751" s="300"/>
      <c r="FH751" s="300"/>
      <c r="FI751" s="300"/>
      <c r="FJ751" s="300"/>
      <c r="FK751" s="294"/>
      <c r="FL751" s="294"/>
      <c r="FM751" s="294"/>
      <c r="FN751" s="294"/>
      <c r="FO751" s="294"/>
      <c r="FP751" s="20">
        <f t="shared" si="6510"/>
        <v>0</v>
      </c>
      <c r="FQ751" s="20">
        <f t="shared" si="6502"/>
        <v>0</v>
      </c>
      <c r="FR751" s="20">
        <f t="shared" si="6503"/>
        <v>0</v>
      </c>
      <c r="FS751" s="20">
        <f t="shared" si="6504"/>
        <v>0</v>
      </c>
      <c r="FT751" s="20">
        <f t="shared" si="6505"/>
        <v>0</v>
      </c>
      <c r="FU751" s="20">
        <f t="shared" si="6506"/>
        <v>0</v>
      </c>
      <c r="FV751" s="20">
        <f t="shared" si="6507"/>
        <v>0</v>
      </c>
      <c r="FW751" s="294"/>
    </row>
    <row r="752" spans="1:180" s="301" customFormat="1" ht="27.75" customHeight="1">
      <c r="A752" s="295"/>
      <c r="B752" s="296" t="s">
        <v>190</v>
      </c>
      <c r="C752" s="296" t="s">
        <v>27</v>
      </c>
      <c r="D752" s="296" t="s">
        <v>165</v>
      </c>
      <c r="E752" s="296" t="str">
        <f t="shared" ref="E752" si="6607">D752</f>
        <v>2LT12</v>
      </c>
      <c r="F752" s="296"/>
      <c r="G752" s="296"/>
      <c r="H752" s="297"/>
      <c r="I752" s="297"/>
      <c r="J752" s="294"/>
      <c r="K752" s="294"/>
      <c r="L752" s="294"/>
      <c r="M752" s="294"/>
      <c r="N752" s="297"/>
      <c r="O752" s="297"/>
      <c r="P752" s="1"/>
      <c r="Q752" s="16"/>
      <c r="R752" s="1"/>
      <c r="S752" s="294"/>
      <c r="T752" s="294"/>
      <c r="U752" s="294"/>
      <c r="V752" s="294"/>
      <c r="W752" s="294"/>
      <c r="X752" s="294"/>
      <c r="Y752" s="294"/>
      <c r="Z752" s="294"/>
      <c r="AA752" s="294"/>
      <c r="AB752" s="294"/>
      <c r="AC752" s="1">
        <f t="shared" si="6592"/>
        <v>0</v>
      </c>
      <c r="AD752" s="1">
        <f t="shared" si="6593"/>
        <v>0</v>
      </c>
      <c r="AE752" s="1">
        <f t="shared" si="6594"/>
        <v>0</v>
      </c>
      <c r="AF752" s="1">
        <f t="shared" si="6595"/>
        <v>0</v>
      </c>
      <c r="AG752" s="1">
        <f t="shared" si="6596"/>
        <v>0</v>
      </c>
      <c r="AH752" s="1">
        <f t="shared" si="6597"/>
        <v>0</v>
      </c>
      <c r="AI752" s="1">
        <f t="shared" si="6598"/>
        <v>0</v>
      </c>
      <c r="AJ752" s="1">
        <f t="shared" si="6599"/>
        <v>0</v>
      </c>
      <c r="AK752" s="1">
        <f t="shared" si="6600"/>
        <v>0</v>
      </c>
      <c r="AL752" s="1">
        <f t="shared" si="6601"/>
        <v>0</v>
      </c>
      <c r="AM752" s="1">
        <f t="shared" si="6602"/>
        <v>0</v>
      </c>
      <c r="AN752" s="1">
        <f t="shared" si="6603"/>
        <v>0</v>
      </c>
      <c r="AO752" s="294"/>
      <c r="AP752" s="294"/>
      <c r="AQ752" s="294"/>
      <c r="AR752" s="294"/>
      <c r="AS752" s="298">
        <f t="shared" si="6527"/>
        <v>0</v>
      </c>
      <c r="AT752" s="298">
        <f t="shared" si="6528"/>
        <v>0</v>
      </c>
      <c r="AU752" s="298">
        <f t="shared" si="6479"/>
        <v>0</v>
      </c>
      <c r="AV752" s="298">
        <f t="shared" si="6480"/>
        <v>0</v>
      </c>
      <c r="AW752" s="294"/>
      <c r="AX752" s="294"/>
      <c r="AY752" s="294"/>
      <c r="AZ752" s="294"/>
      <c r="BA752" s="294"/>
      <c r="BB752" s="294"/>
      <c r="BC752" s="294"/>
      <c r="BD752" s="294"/>
      <c r="BE752" s="294"/>
      <c r="BF752" s="294"/>
      <c r="BG752" s="294"/>
      <c r="BH752" s="294"/>
      <c r="BI752" s="294"/>
      <c r="BJ752" s="294"/>
      <c r="BK752" s="294"/>
      <c r="BL752" s="294"/>
      <c r="BM752" s="294"/>
      <c r="BN752" s="294"/>
      <c r="BO752" s="294"/>
      <c r="BP752" s="1"/>
      <c r="BQ752" s="294"/>
      <c r="BR752" s="17">
        <v>1</v>
      </c>
      <c r="BS752" s="1">
        <f t="shared" si="6336"/>
        <v>0</v>
      </c>
      <c r="BT752" s="17">
        <f t="shared" si="6604"/>
        <v>0</v>
      </c>
      <c r="BU752" s="294"/>
      <c r="BV752" s="294">
        <v>1</v>
      </c>
      <c r="BW752" s="294"/>
      <c r="BX752" s="294"/>
      <c r="BY752" s="294"/>
      <c r="BZ752" s="294"/>
      <c r="CA752" s="294"/>
      <c r="CB752" s="294"/>
      <c r="CC752" s="294"/>
      <c r="CD752" s="1"/>
      <c r="CE752" s="1"/>
      <c r="CF752" s="1"/>
      <c r="CG752" s="294"/>
      <c r="CH752" s="1"/>
      <c r="CI752" s="1"/>
      <c r="CJ752" s="1"/>
      <c r="CK752" s="383"/>
      <c r="CL752" s="383"/>
      <c r="CM752" s="383"/>
      <c r="CN752" s="1">
        <f t="shared" si="6482"/>
        <v>0</v>
      </c>
      <c r="CO752" s="1">
        <f t="shared" si="6483"/>
        <v>0</v>
      </c>
      <c r="CP752" s="20">
        <f t="shared" si="6484"/>
        <v>0</v>
      </c>
      <c r="CQ752" s="351"/>
      <c r="CR752" s="299">
        <f t="shared" si="6574"/>
        <v>0</v>
      </c>
      <c r="CS752" s="294"/>
      <c r="CT752" s="294"/>
      <c r="CU752" s="1"/>
      <c r="CV752" s="1"/>
      <c r="CW752" s="1"/>
      <c r="CX752" s="1"/>
      <c r="CY752" s="1"/>
      <c r="CZ752" s="294"/>
      <c r="DA752" s="17">
        <f t="shared" si="6605"/>
        <v>0</v>
      </c>
      <c r="DB752" s="359">
        <f t="shared" si="6339"/>
        <v>0</v>
      </c>
      <c r="DC752" s="359">
        <f t="shared" si="6340"/>
        <v>0</v>
      </c>
      <c r="DD752" s="294"/>
      <c r="DE752" s="294"/>
      <c r="DF752" s="294"/>
      <c r="DG752" s="294"/>
      <c r="DH752" s="294"/>
      <c r="DI752" s="294"/>
      <c r="DJ752" s="294"/>
      <c r="DK752" s="294"/>
      <c r="DL752" s="294"/>
      <c r="DM752" s="294"/>
      <c r="DN752" s="294"/>
      <c r="DO752" s="1"/>
      <c r="DP752" s="1"/>
      <c r="DQ752" s="17">
        <f t="shared" si="6486"/>
        <v>0</v>
      </c>
      <c r="DR752" s="17">
        <f t="shared" si="6487"/>
        <v>0</v>
      </c>
      <c r="DS752" s="17">
        <f t="shared" si="6488"/>
        <v>0</v>
      </c>
      <c r="DT752" s="17">
        <f t="shared" si="6489"/>
        <v>0</v>
      </c>
      <c r="DU752" s="17">
        <f t="shared" si="6490"/>
        <v>0</v>
      </c>
      <c r="DV752" s="17">
        <f t="shared" si="6491"/>
        <v>0</v>
      </c>
      <c r="DW752" s="1"/>
      <c r="DX752" s="1"/>
      <c r="DY752" s="20">
        <f t="shared" si="6492"/>
        <v>0</v>
      </c>
      <c r="DZ752" s="20">
        <f t="shared" si="6493"/>
        <v>0</v>
      </c>
      <c r="EA752" s="20">
        <f t="shared" si="6494"/>
        <v>0</v>
      </c>
      <c r="EB752" s="20">
        <f t="shared" si="6495"/>
        <v>0</v>
      </c>
      <c r="EC752" s="18">
        <f t="shared" si="6496"/>
        <v>0</v>
      </c>
      <c r="ED752" s="19">
        <f t="shared" si="6606"/>
        <v>0</v>
      </c>
      <c r="EE752" s="19">
        <f t="shared" si="6498"/>
        <v>0</v>
      </c>
      <c r="EF752" s="1">
        <f t="shared" si="6499"/>
        <v>0</v>
      </c>
      <c r="EG752" s="18">
        <f t="shared" si="6500"/>
        <v>0</v>
      </c>
      <c r="EH752" s="341"/>
      <c r="EI752" s="294"/>
      <c r="EJ752" s="294"/>
      <c r="EK752" s="294"/>
      <c r="EL752" s="19"/>
      <c r="EM752" s="19"/>
      <c r="EN752" s="19"/>
      <c r="EO752" s="366"/>
      <c r="EP752" s="366"/>
      <c r="EQ752" s="374"/>
      <c r="ER752" s="374"/>
      <c r="ES752" s="374"/>
      <c r="ET752" s="374"/>
      <c r="EU752" s="18">
        <f t="shared" si="6509"/>
        <v>0</v>
      </c>
      <c r="EV752" s="18">
        <f t="shared" si="6501"/>
        <v>0</v>
      </c>
      <c r="EW752" s="341">
        <v>1</v>
      </c>
      <c r="EX752" s="341">
        <v>1</v>
      </c>
      <c r="EY752" s="341"/>
      <c r="EZ752" s="365">
        <f t="shared" si="6361"/>
        <v>0</v>
      </c>
      <c r="FA752" s="294"/>
      <c r="FB752" s="294"/>
      <c r="FC752" s="294"/>
      <c r="FD752" s="300"/>
      <c r="FE752" s="300"/>
      <c r="FF752" s="300"/>
      <c r="FG752" s="300"/>
      <c r="FH752" s="300"/>
      <c r="FI752" s="300"/>
      <c r="FJ752" s="300"/>
      <c r="FK752" s="294"/>
      <c r="FL752" s="294"/>
      <c r="FM752" s="294"/>
      <c r="FN752" s="294"/>
      <c r="FO752" s="294"/>
      <c r="FP752" s="20">
        <f t="shared" si="6510"/>
        <v>0</v>
      </c>
      <c r="FQ752" s="20">
        <f t="shared" si="6502"/>
        <v>0</v>
      </c>
      <c r="FR752" s="20">
        <f t="shared" si="6503"/>
        <v>0</v>
      </c>
      <c r="FS752" s="20">
        <f t="shared" si="6504"/>
        <v>0</v>
      </c>
      <c r="FT752" s="20">
        <f t="shared" si="6505"/>
        <v>0</v>
      </c>
      <c r="FU752" s="20">
        <f t="shared" si="6506"/>
        <v>0</v>
      </c>
      <c r="FV752" s="20">
        <f t="shared" si="6507"/>
        <v>0</v>
      </c>
      <c r="FW752" s="294"/>
    </row>
    <row r="753" spans="1:179" s="301" customFormat="1" ht="27.75" customHeight="1">
      <c r="A753" s="295"/>
      <c r="B753" s="296">
        <v>1</v>
      </c>
      <c r="C753" s="296">
        <f t="shared" ref="C753:C755" si="6608">B753</f>
        <v>1</v>
      </c>
      <c r="D753" s="296" t="s">
        <v>187</v>
      </c>
      <c r="E753" s="296" t="s">
        <v>187</v>
      </c>
      <c r="F753" s="296">
        <v>16</v>
      </c>
      <c r="G753" s="296">
        <f t="shared" ref="G753:G763" si="6609">F753</f>
        <v>16</v>
      </c>
      <c r="H753" s="297"/>
      <c r="I753" s="297"/>
      <c r="J753" s="294"/>
      <c r="K753" s="294"/>
      <c r="L753" s="294"/>
      <c r="M753" s="294"/>
      <c r="N753" s="297"/>
      <c r="O753" s="297"/>
      <c r="P753" s="1"/>
      <c r="Q753" s="16"/>
      <c r="R753" s="1"/>
      <c r="S753" s="294"/>
      <c r="T753" s="294"/>
      <c r="U753" s="294"/>
      <c r="V753" s="294"/>
      <c r="W753" s="294"/>
      <c r="X753" s="294"/>
      <c r="Y753" s="294"/>
      <c r="Z753" s="294"/>
      <c r="AA753" s="294"/>
      <c r="AB753" s="294"/>
      <c r="AC753" s="1">
        <f t="shared" si="6592"/>
        <v>0</v>
      </c>
      <c r="AD753" s="1">
        <f t="shared" si="6593"/>
        <v>0</v>
      </c>
      <c r="AE753" s="1">
        <f t="shared" si="6594"/>
        <v>0</v>
      </c>
      <c r="AF753" s="1">
        <f t="shared" si="6595"/>
        <v>0</v>
      </c>
      <c r="AG753" s="1">
        <f t="shared" si="6596"/>
        <v>0</v>
      </c>
      <c r="AH753" s="1">
        <f t="shared" si="6597"/>
        <v>0</v>
      </c>
      <c r="AI753" s="1">
        <f t="shared" si="6598"/>
        <v>0</v>
      </c>
      <c r="AJ753" s="1">
        <f t="shared" si="6599"/>
        <v>0</v>
      </c>
      <c r="AK753" s="1">
        <f t="shared" si="6600"/>
        <v>0</v>
      </c>
      <c r="AL753" s="1">
        <f t="shared" si="6601"/>
        <v>0</v>
      </c>
      <c r="AM753" s="1">
        <f t="shared" si="6602"/>
        <v>0</v>
      </c>
      <c r="AN753" s="1">
        <f t="shared" si="6603"/>
        <v>0</v>
      </c>
      <c r="AO753" s="294"/>
      <c r="AP753" s="294"/>
      <c r="AQ753" s="294"/>
      <c r="AR753" s="294"/>
      <c r="AS753" s="298">
        <f t="shared" ref="AS753:AS754" si="6610">IF(AND(AO753&gt;0,OR(BR753&gt;=2,BR753=1)),1,0)</f>
        <v>0</v>
      </c>
      <c r="AT753" s="298">
        <f t="shared" ref="AT753:AT754" si="6611">IF(AND(AP753&gt;0,OR(BR753&gt;=2,BR753=1)),1,0)</f>
        <v>0</v>
      </c>
      <c r="AU753" s="298">
        <f t="shared" si="6479"/>
        <v>0</v>
      </c>
      <c r="AV753" s="298">
        <f t="shared" si="6480"/>
        <v>0</v>
      </c>
      <c r="AW753" s="294"/>
      <c r="AX753" s="294"/>
      <c r="AY753" s="294"/>
      <c r="AZ753" s="294"/>
      <c r="BA753" s="294"/>
      <c r="BB753" s="294"/>
      <c r="BC753" s="294"/>
      <c r="BD753" s="294"/>
      <c r="BE753" s="294"/>
      <c r="BF753" s="294"/>
      <c r="BG753" s="294"/>
      <c r="BH753" s="294"/>
      <c r="BI753" s="294"/>
      <c r="BJ753" s="294"/>
      <c r="BK753" s="294"/>
      <c r="BL753" s="294">
        <v>1</v>
      </c>
      <c r="BM753" s="294">
        <v>1</v>
      </c>
      <c r="BN753" s="294"/>
      <c r="BO753" s="294"/>
      <c r="BP753" s="1"/>
      <c r="BQ753" s="294"/>
      <c r="BR753" s="17">
        <v>2</v>
      </c>
      <c r="BS753" s="1">
        <f t="shared" si="6336"/>
        <v>0</v>
      </c>
      <c r="BT753" s="17">
        <f t="shared" si="6604"/>
        <v>0</v>
      </c>
      <c r="BU753" s="294"/>
      <c r="BV753" s="294">
        <v>1</v>
      </c>
      <c r="BW753" s="294"/>
      <c r="BX753" s="294"/>
      <c r="BY753" s="294"/>
      <c r="BZ753" s="294"/>
      <c r="CA753" s="294"/>
      <c r="CB753" s="294"/>
      <c r="CC753" s="294"/>
      <c r="CD753" s="1"/>
      <c r="CE753" s="1"/>
      <c r="CF753" s="1"/>
      <c r="CG753" s="294"/>
      <c r="CH753" s="1"/>
      <c r="CI753" s="1"/>
      <c r="CJ753" s="1"/>
      <c r="CK753" s="383"/>
      <c r="CL753" s="383"/>
      <c r="CM753" s="383"/>
      <c r="CN753" s="1">
        <f t="shared" si="6482"/>
        <v>0</v>
      </c>
      <c r="CO753" s="1">
        <f t="shared" si="6483"/>
        <v>0</v>
      </c>
      <c r="CP753" s="20">
        <f t="shared" si="6484"/>
        <v>0</v>
      </c>
      <c r="CQ753" s="351"/>
      <c r="CR753" s="299">
        <f>+IF(SUM(AX753:BM753)&gt;0,1,0)-1</f>
        <v>0</v>
      </c>
      <c r="CS753" s="294"/>
      <c r="CT753" s="294"/>
      <c r="CU753" s="1"/>
      <c r="CV753" s="1"/>
      <c r="CW753" s="1">
        <v>1</v>
      </c>
      <c r="CX753" s="1"/>
      <c r="CY753" s="1">
        <v>1</v>
      </c>
      <c r="CZ753" s="294"/>
      <c r="DA753" s="17">
        <f t="shared" si="6605"/>
        <v>1</v>
      </c>
      <c r="DB753" s="359">
        <f t="shared" si="6339"/>
        <v>1</v>
      </c>
      <c r="DC753" s="359">
        <f t="shared" si="6340"/>
        <v>2</v>
      </c>
      <c r="DD753" s="294"/>
      <c r="DE753" s="294"/>
      <c r="DF753" s="294"/>
      <c r="DG753" s="294"/>
      <c r="DH753" s="294">
        <v>4</v>
      </c>
      <c r="DI753" s="294">
        <v>4</v>
      </c>
      <c r="DJ753" s="294"/>
      <c r="DK753" s="294"/>
      <c r="DL753" s="294"/>
      <c r="DM753" s="294"/>
      <c r="DN753" s="294">
        <f>G753</f>
        <v>16</v>
      </c>
      <c r="DO753" s="1"/>
      <c r="DP753" s="1"/>
      <c r="DQ753" s="17">
        <f t="shared" si="6486"/>
        <v>0</v>
      </c>
      <c r="DR753" s="17">
        <f t="shared" si="6487"/>
        <v>0</v>
      </c>
      <c r="DS753" s="17">
        <f t="shared" si="6488"/>
        <v>0</v>
      </c>
      <c r="DT753" s="17">
        <f t="shared" si="6489"/>
        <v>0</v>
      </c>
      <c r="DU753" s="17">
        <f t="shared" si="6490"/>
        <v>0</v>
      </c>
      <c r="DV753" s="17">
        <f t="shared" si="6491"/>
        <v>0</v>
      </c>
      <c r="DW753" s="1"/>
      <c r="DX753" s="1"/>
      <c r="DY753" s="20">
        <f t="shared" si="6492"/>
        <v>0</v>
      </c>
      <c r="DZ753" s="20">
        <f t="shared" si="6493"/>
        <v>0</v>
      </c>
      <c r="EA753" s="20">
        <f t="shared" si="6494"/>
        <v>0</v>
      </c>
      <c r="EB753" s="20">
        <f t="shared" si="6495"/>
        <v>0</v>
      </c>
      <c r="EC753" s="18">
        <f t="shared" si="6496"/>
        <v>1</v>
      </c>
      <c r="ED753" s="19">
        <f t="shared" si="6606"/>
        <v>3</v>
      </c>
      <c r="EE753" s="19">
        <f t="shared" si="6498"/>
        <v>0</v>
      </c>
      <c r="EF753" s="1">
        <f t="shared" si="6499"/>
        <v>0</v>
      </c>
      <c r="EG753" s="18">
        <f t="shared" si="6500"/>
        <v>5</v>
      </c>
      <c r="EH753" s="341"/>
      <c r="EI753" s="294"/>
      <c r="EJ753" s="294"/>
      <c r="EK753" s="294"/>
      <c r="EL753" s="19"/>
      <c r="EM753" s="19"/>
      <c r="EN753" s="19">
        <v>1</v>
      </c>
      <c r="EO753" s="366"/>
      <c r="EP753" s="366"/>
      <c r="EQ753" s="374"/>
      <c r="ER753" s="374"/>
      <c r="ES753" s="374"/>
      <c r="ET753" s="374"/>
      <c r="EU753" s="18">
        <f t="shared" si="6509"/>
        <v>2</v>
      </c>
      <c r="EV753" s="18">
        <f t="shared" si="6501"/>
        <v>0</v>
      </c>
      <c r="EW753" s="341"/>
      <c r="EX753" s="341"/>
      <c r="EY753" s="341"/>
      <c r="EZ753" s="365">
        <f t="shared" si="6361"/>
        <v>0</v>
      </c>
      <c r="FA753" s="294"/>
      <c r="FB753" s="294"/>
      <c r="FC753" s="294"/>
      <c r="FD753" s="300"/>
      <c r="FE753" s="300"/>
      <c r="FF753" s="300"/>
      <c r="FG753" s="300"/>
      <c r="FH753" s="300"/>
      <c r="FI753" s="300"/>
      <c r="FJ753" s="300"/>
      <c r="FK753" s="294"/>
      <c r="FL753" s="294"/>
      <c r="FM753" s="294"/>
      <c r="FN753" s="294"/>
      <c r="FO753" s="294"/>
      <c r="FP753" s="20">
        <f t="shared" si="6510"/>
        <v>0</v>
      </c>
      <c r="FQ753" s="20">
        <f t="shared" si="6502"/>
        <v>0</v>
      </c>
      <c r="FR753" s="20">
        <f t="shared" si="6503"/>
        <v>0</v>
      </c>
      <c r="FS753" s="20">
        <f t="shared" si="6504"/>
        <v>0</v>
      </c>
      <c r="FT753" s="20">
        <f t="shared" si="6505"/>
        <v>0</v>
      </c>
      <c r="FU753" s="20">
        <f t="shared" si="6506"/>
        <v>0</v>
      </c>
      <c r="FV753" s="20">
        <f t="shared" si="6507"/>
        <v>0</v>
      </c>
      <c r="FW753" s="294"/>
    </row>
    <row r="754" spans="1:179" s="301" customFormat="1" ht="27.75" customHeight="1">
      <c r="A754" s="295"/>
      <c r="B754" s="296">
        <v>2</v>
      </c>
      <c r="C754" s="296">
        <f t="shared" si="6608"/>
        <v>2</v>
      </c>
      <c r="D754" s="296" t="s">
        <v>44</v>
      </c>
      <c r="E754" s="296" t="s">
        <v>44</v>
      </c>
      <c r="F754" s="296">
        <v>22</v>
      </c>
      <c r="G754" s="296">
        <f t="shared" si="6609"/>
        <v>22</v>
      </c>
      <c r="H754" s="297"/>
      <c r="I754" s="297"/>
      <c r="J754" s="294"/>
      <c r="K754" s="294"/>
      <c r="L754" s="294"/>
      <c r="M754" s="294"/>
      <c r="N754" s="297"/>
      <c r="O754" s="297"/>
      <c r="P754" s="1"/>
      <c r="Q754" s="16"/>
      <c r="R754" s="1"/>
      <c r="S754" s="294"/>
      <c r="T754" s="294"/>
      <c r="U754" s="294"/>
      <c r="V754" s="294"/>
      <c r="W754" s="294"/>
      <c r="X754" s="294"/>
      <c r="Y754" s="294"/>
      <c r="Z754" s="294"/>
      <c r="AA754" s="294"/>
      <c r="AB754" s="294"/>
      <c r="AC754" s="1">
        <f t="shared" si="6592"/>
        <v>0</v>
      </c>
      <c r="AD754" s="1">
        <f t="shared" si="6593"/>
        <v>0</v>
      </c>
      <c r="AE754" s="1">
        <f t="shared" si="6594"/>
        <v>0</v>
      </c>
      <c r="AF754" s="1">
        <f t="shared" si="6595"/>
        <v>0</v>
      </c>
      <c r="AG754" s="1">
        <f t="shared" si="6596"/>
        <v>0</v>
      </c>
      <c r="AH754" s="1">
        <f t="shared" si="6597"/>
        <v>0</v>
      </c>
      <c r="AI754" s="1">
        <f t="shared" si="6598"/>
        <v>0</v>
      </c>
      <c r="AJ754" s="1">
        <f t="shared" si="6599"/>
        <v>0</v>
      </c>
      <c r="AK754" s="1">
        <f t="shared" si="6600"/>
        <v>0</v>
      </c>
      <c r="AL754" s="1">
        <f t="shared" si="6601"/>
        <v>0</v>
      </c>
      <c r="AM754" s="1">
        <f t="shared" si="6602"/>
        <v>0</v>
      </c>
      <c r="AN754" s="1">
        <f t="shared" si="6603"/>
        <v>0</v>
      </c>
      <c r="AO754" s="294"/>
      <c r="AP754" s="294"/>
      <c r="AQ754" s="294"/>
      <c r="AR754" s="294"/>
      <c r="AS754" s="298">
        <f t="shared" si="6610"/>
        <v>0</v>
      </c>
      <c r="AT754" s="298">
        <f t="shared" si="6611"/>
        <v>0</v>
      </c>
      <c r="AU754" s="298">
        <f t="shared" si="6479"/>
        <v>0</v>
      </c>
      <c r="AV754" s="298">
        <f t="shared" si="6480"/>
        <v>0</v>
      </c>
      <c r="AW754" s="294"/>
      <c r="AX754" s="294"/>
      <c r="AY754" s="294"/>
      <c r="AZ754" s="294"/>
      <c r="BA754" s="294"/>
      <c r="BB754" s="294"/>
      <c r="BC754" s="294"/>
      <c r="BD754" s="294"/>
      <c r="BE754" s="294"/>
      <c r="BF754" s="294"/>
      <c r="BG754" s="294"/>
      <c r="BH754" s="294"/>
      <c r="BI754" s="294"/>
      <c r="BJ754" s="294">
        <v>1</v>
      </c>
      <c r="BK754" s="294"/>
      <c r="BL754" s="294"/>
      <c r="BM754" s="294"/>
      <c r="BN754" s="294"/>
      <c r="BO754" s="294"/>
      <c r="BP754" s="1"/>
      <c r="BQ754" s="294"/>
      <c r="BR754" s="17">
        <v>2</v>
      </c>
      <c r="BS754" s="1">
        <f t="shared" si="6336"/>
        <v>0</v>
      </c>
      <c r="BT754" s="17">
        <f t="shared" si="6604"/>
        <v>0</v>
      </c>
      <c r="BU754" s="294"/>
      <c r="BV754" s="294">
        <v>1</v>
      </c>
      <c r="BW754" s="294"/>
      <c r="BX754" s="294"/>
      <c r="BY754" s="294"/>
      <c r="BZ754" s="294"/>
      <c r="CA754" s="294"/>
      <c r="CB754" s="294"/>
      <c r="CC754" s="294"/>
      <c r="CD754" s="1"/>
      <c r="CE754" s="1"/>
      <c r="CF754" s="1"/>
      <c r="CG754" s="294"/>
      <c r="CH754" s="1"/>
      <c r="CI754" s="1"/>
      <c r="CJ754" s="1"/>
      <c r="CK754" s="383"/>
      <c r="CL754" s="383"/>
      <c r="CM754" s="383"/>
      <c r="CN754" s="1">
        <f t="shared" si="6482"/>
        <v>0</v>
      </c>
      <c r="CO754" s="1">
        <f t="shared" si="6483"/>
        <v>0</v>
      </c>
      <c r="CP754" s="20">
        <f t="shared" si="6484"/>
        <v>0</v>
      </c>
      <c r="CQ754" s="351"/>
      <c r="CR754" s="299">
        <f>+IF(SUM(AX754:BM754)&gt;0,1,0)-1</f>
        <v>0</v>
      </c>
      <c r="CS754" s="294"/>
      <c r="CT754" s="294"/>
      <c r="CU754" s="1"/>
      <c r="CV754" s="1"/>
      <c r="CW754" s="1"/>
      <c r="CX754" s="1"/>
      <c r="CY754" s="1"/>
      <c r="CZ754" s="294"/>
      <c r="DA754" s="17">
        <f t="shared" si="6605"/>
        <v>0</v>
      </c>
      <c r="DB754" s="359">
        <f t="shared" si="6339"/>
        <v>0</v>
      </c>
      <c r="DC754" s="359">
        <f t="shared" si="6340"/>
        <v>0</v>
      </c>
      <c r="DD754" s="294"/>
      <c r="DE754" s="294"/>
      <c r="DF754" s="294"/>
      <c r="DG754" s="294"/>
      <c r="DH754" s="294"/>
      <c r="DI754" s="294"/>
      <c r="DJ754" s="294"/>
      <c r="DK754" s="294"/>
      <c r="DL754" s="294"/>
      <c r="DM754" s="294"/>
      <c r="DN754" s="294">
        <f>G754</f>
        <v>22</v>
      </c>
      <c r="DO754" s="1"/>
      <c r="DP754" s="1"/>
      <c r="DQ754" s="17">
        <f t="shared" si="6486"/>
        <v>0</v>
      </c>
      <c r="DR754" s="17">
        <f t="shared" si="6487"/>
        <v>0</v>
      </c>
      <c r="DS754" s="17">
        <f t="shared" si="6488"/>
        <v>0</v>
      </c>
      <c r="DT754" s="17">
        <f t="shared" si="6489"/>
        <v>0</v>
      </c>
      <c r="DU754" s="17">
        <f t="shared" si="6490"/>
        <v>0</v>
      </c>
      <c r="DV754" s="17">
        <f t="shared" si="6491"/>
        <v>0</v>
      </c>
      <c r="DW754" s="1"/>
      <c r="DX754" s="1"/>
      <c r="DY754" s="20">
        <f t="shared" si="6492"/>
        <v>0</v>
      </c>
      <c r="DZ754" s="20">
        <f t="shared" si="6493"/>
        <v>0</v>
      </c>
      <c r="EA754" s="20">
        <f t="shared" si="6494"/>
        <v>0</v>
      </c>
      <c r="EB754" s="20">
        <f t="shared" si="6495"/>
        <v>0</v>
      </c>
      <c r="EC754" s="18">
        <f t="shared" si="6496"/>
        <v>0</v>
      </c>
      <c r="ED754" s="19">
        <f t="shared" si="6606"/>
        <v>0</v>
      </c>
      <c r="EE754" s="19">
        <f t="shared" si="6498"/>
        <v>0</v>
      </c>
      <c r="EF754" s="1">
        <f t="shared" si="6499"/>
        <v>0</v>
      </c>
      <c r="EG754" s="18">
        <f t="shared" si="6500"/>
        <v>0</v>
      </c>
      <c r="EH754" s="341"/>
      <c r="EI754" s="294"/>
      <c r="EJ754" s="294"/>
      <c r="EK754" s="294"/>
      <c r="EL754" s="19"/>
      <c r="EM754" s="19"/>
      <c r="EN754" s="19"/>
      <c r="EO754" s="366"/>
      <c r="EP754" s="366"/>
      <c r="EQ754" s="374"/>
      <c r="ER754" s="374"/>
      <c r="ES754" s="374"/>
      <c r="ET754" s="374"/>
      <c r="EU754" s="18">
        <f t="shared" si="6509"/>
        <v>0</v>
      </c>
      <c r="EV754" s="18">
        <f t="shared" si="6501"/>
        <v>0</v>
      </c>
      <c r="EW754" s="341"/>
      <c r="EX754" s="341"/>
      <c r="EY754" s="341"/>
      <c r="EZ754" s="365">
        <f t="shared" si="6361"/>
        <v>0</v>
      </c>
      <c r="FA754" s="294"/>
      <c r="FB754" s="294"/>
      <c r="FC754" s="294"/>
      <c r="FD754" s="300"/>
      <c r="FE754" s="300"/>
      <c r="FF754" s="300"/>
      <c r="FG754" s="300"/>
      <c r="FH754" s="300"/>
      <c r="FI754" s="300"/>
      <c r="FJ754" s="300"/>
      <c r="FK754" s="294"/>
      <c r="FL754" s="294"/>
      <c r="FM754" s="294"/>
      <c r="FN754" s="294"/>
      <c r="FO754" s="294"/>
      <c r="FP754" s="20">
        <f t="shared" si="6510"/>
        <v>0</v>
      </c>
      <c r="FQ754" s="20">
        <f t="shared" si="6502"/>
        <v>0</v>
      </c>
      <c r="FR754" s="20">
        <f t="shared" si="6503"/>
        <v>0</v>
      </c>
      <c r="FS754" s="20">
        <f t="shared" si="6504"/>
        <v>0</v>
      </c>
      <c r="FT754" s="20">
        <f t="shared" si="6505"/>
        <v>0</v>
      </c>
      <c r="FU754" s="20">
        <f t="shared" si="6506"/>
        <v>0</v>
      </c>
      <c r="FV754" s="20">
        <f t="shared" si="6507"/>
        <v>0</v>
      </c>
      <c r="FW754" s="294"/>
    </row>
    <row r="755" spans="1:179" s="301" customFormat="1" ht="27.75" customHeight="1">
      <c r="A755" s="295"/>
      <c r="B755" s="296">
        <v>3</v>
      </c>
      <c r="C755" s="296">
        <f t="shared" si="6608"/>
        <v>3</v>
      </c>
      <c r="D755" s="296" t="s">
        <v>187</v>
      </c>
      <c r="E755" s="296" t="str">
        <f t="shared" ref="E755" si="6612">D755</f>
        <v>2LT8,5</v>
      </c>
      <c r="F755" s="296">
        <v>26</v>
      </c>
      <c r="G755" s="296">
        <f t="shared" si="6609"/>
        <v>26</v>
      </c>
      <c r="H755" s="297"/>
      <c r="I755" s="297"/>
      <c r="J755" s="294"/>
      <c r="K755" s="294"/>
      <c r="L755" s="294"/>
      <c r="M755" s="294"/>
      <c r="N755" s="297"/>
      <c r="O755" s="297"/>
      <c r="P755" s="1"/>
      <c r="Q755" s="16"/>
      <c r="R755" s="1"/>
      <c r="S755" s="294"/>
      <c r="T755" s="294"/>
      <c r="U755" s="294"/>
      <c r="V755" s="294"/>
      <c r="W755" s="294"/>
      <c r="X755" s="294"/>
      <c r="Y755" s="294"/>
      <c r="Z755" s="294"/>
      <c r="AA755" s="294"/>
      <c r="AB755" s="294"/>
      <c r="AC755" s="1">
        <f t="shared" si="6592"/>
        <v>0</v>
      </c>
      <c r="AD755" s="1">
        <f t="shared" si="6593"/>
        <v>0</v>
      </c>
      <c r="AE755" s="1">
        <f t="shared" si="6594"/>
        <v>0</v>
      </c>
      <c r="AF755" s="1">
        <f t="shared" si="6595"/>
        <v>0</v>
      </c>
      <c r="AG755" s="1">
        <f t="shared" si="6596"/>
        <v>0</v>
      </c>
      <c r="AH755" s="1">
        <f t="shared" si="6597"/>
        <v>0</v>
      </c>
      <c r="AI755" s="1">
        <f t="shared" si="6598"/>
        <v>0</v>
      </c>
      <c r="AJ755" s="1">
        <f t="shared" si="6599"/>
        <v>0</v>
      </c>
      <c r="AK755" s="1">
        <f t="shared" si="6600"/>
        <v>0</v>
      </c>
      <c r="AL755" s="1">
        <f t="shared" si="6601"/>
        <v>0</v>
      </c>
      <c r="AM755" s="1">
        <f t="shared" si="6602"/>
        <v>0</v>
      </c>
      <c r="AN755" s="1">
        <f t="shared" si="6603"/>
        <v>0</v>
      </c>
      <c r="AO755" s="294"/>
      <c r="AP755" s="294"/>
      <c r="AQ755" s="294"/>
      <c r="AR755" s="294"/>
      <c r="AS755" s="298">
        <f t="shared" ref="AS755:AS765" si="6613">IF(AND(AO755&gt;0,OR(BR755&gt;=2,BR755=1)),1,0)</f>
        <v>0</v>
      </c>
      <c r="AT755" s="298">
        <f t="shared" ref="AT755:AT765" si="6614">IF(AND(AP755&gt;0,OR(BR755&gt;=2,BR755=1)),1,0)</f>
        <v>0</v>
      </c>
      <c r="AU755" s="298">
        <f t="shared" si="6479"/>
        <v>0</v>
      </c>
      <c r="AV755" s="298">
        <f t="shared" si="6480"/>
        <v>0</v>
      </c>
      <c r="AW755" s="294"/>
      <c r="AX755" s="294"/>
      <c r="AY755" s="294"/>
      <c r="AZ755" s="294"/>
      <c r="BA755" s="294"/>
      <c r="BB755" s="294"/>
      <c r="BC755" s="294"/>
      <c r="BD755" s="294"/>
      <c r="BE755" s="294"/>
      <c r="BF755" s="294"/>
      <c r="BG755" s="294"/>
      <c r="BH755" s="294"/>
      <c r="BI755" s="294"/>
      <c r="BJ755" s="294"/>
      <c r="BK755" s="294"/>
      <c r="BL755" s="294">
        <v>1</v>
      </c>
      <c r="BM755" s="294"/>
      <c r="BN755" s="294"/>
      <c r="BO755" s="294">
        <v>1</v>
      </c>
      <c r="BP755" s="1"/>
      <c r="BQ755" s="294"/>
      <c r="BR755" s="17">
        <v>2</v>
      </c>
      <c r="BS755" s="1">
        <f t="shared" si="6336"/>
        <v>0</v>
      </c>
      <c r="BT755" s="17">
        <f t="shared" si="6604"/>
        <v>0</v>
      </c>
      <c r="BU755" s="294"/>
      <c r="BV755" s="294">
        <v>1</v>
      </c>
      <c r="BW755" s="294">
        <v>1</v>
      </c>
      <c r="BX755" s="294">
        <v>1</v>
      </c>
      <c r="BY755" s="294"/>
      <c r="BZ755" s="294"/>
      <c r="CA755" s="294"/>
      <c r="CB755" s="294"/>
      <c r="CC755" s="294"/>
      <c r="CD755" s="1"/>
      <c r="CE755" s="1"/>
      <c r="CF755" s="1"/>
      <c r="CG755" s="294"/>
      <c r="CH755" s="1"/>
      <c r="CI755" s="1"/>
      <c r="CJ755" s="1"/>
      <c r="CK755" s="383"/>
      <c r="CL755" s="383"/>
      <c r="CM755" s="383"/>
      <c r="CN755" s="1">
        <f t="shared" si="6482"/>
        <v>1</v>
      </c>
      <c r="CO755" s="1">
        <f t="shared" si="6483"/>
        <v>1</v>
      </c>
      <c r="CP755" s="20">
        <f t="shared" si="6484"/>
        <v>0</v>
      </c>
      <c r="CQ755" s="351"/>
      <c r="CR755" s="299">
        <f>+IF(SUM(AX755:BM755)&gt;0,1,0)-1</f>
        <v>0</v>
      </c>
      <c r="CS755" s="294">
        <v>1</v>
      </c>
      <c r="CT755" s="294">
        <v>1</v>
      </c>
      <c r="CU755" s="1"/>
      <c r="CV755" s="1">
        <v>1</v>
      </c>
      <c r="CW755" s="1">
        <v>3</v>
      </c>
      <c r="CX755" s="1"/>
      <c r="CY755" s="1">
        <v>2</v>
      </c>
      <c r="CZ755" s="294">
        <v>12</v>
      </c>
      <c r="DA755" s="17">
        <f t="shared" si="6605"/>
        <v>2</v>
      </c>
      <c r="DB755" s="359">
        <f t="shared" si="6339"/>
        <v>14</v>
      </c>
      <c r="DC755" s="359">
        <f t="shared" si="6340"/>
        <v>6</v>
      </c>
      <c r="DD755" s="294"/>
      <c r="DE755" s="294">
        <v>11</v>
      </c>
      <c r="DF755" s="294">
        <v>4</v>
      </c>
      <c r="DG755" s="294"/>
      <c r="DH755" s="294">
        <v>4</v>
      </c>
      <c r="DI755" s="294">
        <v>8</v>
      </c>
      <c r="DJ755" s="294"/>
      <c r="DK755" s="294"/>
      <c r="DL755" s="294"/>
      <c r="DM755" s="294"/>
      <c r="DN755" s="294">
        <f>G755</f>
        <v>26</v>
      </c>
      <c r="DO755" s="1"/>
      <c r="DP755" s="1"/>
      <c r="DQ755" s="17">
        <f t="shared" si="6486"/>
        <v>0</v>
      </c>
      <c r="DR755" s="17">
        <f t="shared" si="6487"/>
        <v>0</v>
      </c>
      <c r="DS755" s="17">
        <f t="shared" si="6488"/>
        <v>0</v>
      </c>
      <c r="DT755" s="17">
        <f t="shared" si="6489"/>
        <v>0</v>
      </c>
      <c r="DU755" s="17">
        <f t="shared" si="6490"/>
        <v>0</v>
      </c>
      <c r="DV755" s="17">
        <f t="shared" si="6491"/>
        <v>0</v>
      </c>
      <c r="DW755" s="1"/>
      <c r="DX755" s="1"/>
      <c r="DY755" s="20">
        <f t="shared" si="6492"/>
        <v>0</v>
      </c>
      <c r="DZ755" s="20">
        <f t="shared" si="6493"/>
        <v>0</v>
      </c>
      <c r="EA755" s="20">
        <f t="shared" si="6494"/>
        <v>0</v>
      </c>
      <c r="EB755" s="20">
        <f t="shared" si="6495"/>
        <v>0</v>
      </c>
      <c r="EC755" s="18">
        <f t="shared" si="6496"/>
        <v>0</v>
      </c>
      <c r="ED755" s="19">
        <f t="shared" si="6606"/>
        <v>0</v>
      </c>
      <c r="EE755" s="19">
        <f t="shared" si="6498"/>
        <v>3</v>
      </c>
      <c r="EF755" s="1">
        <f t="shared" si="6499"/>
        <v>4</v>
      </c>
      <c r="EG755" s="18">
        <f t="shared" si="6500"/>
        <v>5</v>
      </c>
      <c r="EH755" s="341"/>
      <c r="EI755" s="294">
        <v>5.5</v>
      </c>
      <c r="EJ755" s="294">
        <v>11</v>
      </c>
      <c r="EK755" s="294">
        <v>5.5</v>
      </c>
      <c r="EL755" s="19"/>
      <c r="EM755" s="19">
        <v>1</v>
      </c>
      <c r="EN755" s="19"/>
      <c r="EO755" s="366"/>
      <c r="EP755" s="366"/>
      <c r="EQ755" s="374"/>
      <c r="ER755" s="374"/>
      <c r="ES755" s="374"/>
      <c r="ET755" s="374"/>
      <c r="EU755" s="18">
        <f t="shared" si="6509"/>
        <v>14</v>
      </c>
      <c r="EV755" s="18">
        <f t="shared" si="6501"/>
        <v>0</v>
      </c>
      <c r="EW755" s="341">
        <v>2</v>
      </c>
      <c r="EX755" s="341">
        <v>2</v>
      </c>
      <c r="EY755" s="341"/>
      <c r="EZ755" s="365">
        <f t="shared" si="6361"/>
        <v>0.5</v>
      </c>
      <c r="FA755" s="294"/>
      <c r="FB755" s="294"/>
      <c r="FC755" s="294"/>
      <c r="FD755" s="300"/>
      <c r="FE755" s="300"/>
      <c r="FF755" s="300"/>
      <c r="FG755" s="300"/>
      <c r="FH755" s="300"/>
      <c r="FI755" s="300"/>
      <c r="FJ755" s="300"/>
      <c r="FK755" s="294"/>
      <c r="FL755" s="294"/>
      <c r="FM755" s="294"/>
      <c r="FN755" s="294"/>
      <c r="FO755" s="294"/>
      <c r="FP755" s="20">
        <f t="shared" si="6510"/>
        <v>0</v>
      </c>
      <c r="FQ755" s="20">
        <f t="shared" si="6502"/>
        <v>11</v>
      </c>
      <c r="FR755" s="20">
        <f t="shared" si="6503"/>
        <v>4</v>
      </c>
      <c r="FS755" s="20">
        <f t="shared" si="6504"/>
        <v>0</v>
      </c>
      <c r="FT755" s="20">
        <f t="shared" si="6505"/>
        <v>0</v>
      </c>
      <c r="FU755" s="20">
        <f t="shared" si="6506"/>
        <v>0</v>
      </c>
      <c r="FV755" s="20">
        <f t="shared" si="6507"/>
        <v>0</v>
      </c>
      <c r="FW755" s="294"/>
    </row>
    <row r="756" spans="1:179" s="301" customFormat="1" ht="27.75" customHeight="1">
      <c r="A756" s="295"/>
      <c r="B756" s="296">
        <v>4</v>
      </c>
      <c r="C756" s="296">
        <f t="shared" ref="C756" si="6615">B756</f>
        <v>4</v>
      </c>
      <c r="D756" s="296" t="s">
        <v>44</v>
      </c>
      <c r="E756" s="296" t="str">
        <f t="shared" ref="E756" si="6616">D756</f>
        <v>LT8,5</v>
      </c>
      <c r="F756" s="296">
        <v>39</v>
      </c>
      <c r="G756" s="296">
        <f t="shared" si="6609"/>
        <v>39</v>
      </c>
      <c r="H756" s="297"/>
      <c r="I756" s="297"/>
      <c r="J756" s="294"/>
      <c r="K756" s="294"/>
      <c r="L756" s="294"/>
      <c r="M756" s="294"/>
      <c r="N756" s="297"/>
      <c r="O756" s="297"/>
      <c r="P756" s="1"/>
      <c r="Q756" s="16"/>
      <c r="R756" s="1"/>
      <c r="S756" s="294"/>
      <c r="T756" s="294"/>
      <c r="U756" s="294"/>
      <c r="V756" s="294"/>
      <c r="W756" s="294"/>
      <c r="X756" s="294"/>
      <c r="Y756" s="294"/>
      <c r="Z756" s="294"/>
      <c r="AA756" s="294"/>
      <c r="AB756" s="294"/>
      <c r="AC756" s="1">
        <f t="shared" ref="AC756" si="6617">+IF(S756=1,1,0)+IF(T756=1,1,0)</f>
        <v>0</v>
      </c>
      <c r="AD756" s="1">
        <f t="shared" ref="AD756" si="6618">+IF(U756=1,1,0)+IF(V756=1,1,0)</f>
        <v>0</v>
      </c>
      <c r="AE756" s="1">
        <f t="shared" ref="AE756" si="6619">+IF(W756=1,1,0)+IF(X756=1,1,0)</f>
        <v>0</v>
      </c>
      <c r="AF756" s="1">
        <f t="shared" ref="AF756" si="6620">+IF(Y756=1,1,0)+IF(Z756=1,1,0)</f>
        <v>0</v>
      </c>
      <c r="AG756" s="1">
        <f t="shared" ref="AG756" si="6621">+IF(AA756=1,1,0)</f>
        <v>0</v>
      </c>
      <c r="AH756" s="1">
        <f t="shared" ref="AH756" si="6622">+IF(AB756=1,1,0)</f>
        <v>0</v>
      </c>
      <c r="AI756" s="1">
        <f t="shared" ref="AI756" si="6623">+IF(S756=2,1,0)+IF(T756=2,1,0)</f>
        <v>0</v>
      </c>
      <c r="AJ756" s="1">
        <f t="shared" ref="AJ756" si="6624">+IF(U756=2,1,0)+IF(V756=2,1,0)</f>
        <v>0</v>
      </c>
      <c r="AK756" s="1">
        <f t="shared" ref="AK756" si="6625">+IF(X756=2,1,0)+IF(W756=2,1,0)</f>
        <v>0</v>
      </c>
      <c r="AL756" s="1">
        <f t="shared" ref="AL756" si="6626">+IF(Y756=2,1,0)+IF(Z756=2,1,0)</f>
        <v>0</v>
      </c>
      <c r="AM756" s="1">
        <f t="shared" ref="AM756" si="6627">+IF(AA756=2,1,0)</f>
        <v>0</v>
      </c>
      <c r="AN756" s="1">
        <f t="shared" ref="AN756" si="6628">+IF(AB756=2,1,0)</f>
        <v>0</v>
      </c>
      <c r="AO756" s="294"/>
      <c r="AP756" s="294"/>
      <c r="AQ756" s="294"/>
      <c r="AR756" s="294"/>
      <c r="AS756" s="298">
        <f t="shared" si="6613"/>
        <v>0</v>
      </c>
      <c r="AT756" s="298">
        <f t="shared" si="6614"/>
        <v>0</v>
      </c>
      <c r="AU756" s="298">
        <f t="shared" si="6479"/>
        <v>0</v>
      </c>
      <c r="AV756" s="298">
        <f t="shared" si="6480"/>
        <v>0</v>
      </c>
      <c r="AW756" s="294"/>
      <c r="AX756" s="294"/>
      <c r="AY756" s="294"/>
      <c r="AZ756" s="294"/>
      <c r="BA756" s="294"/>
      <c r="BB756" s="294"/>
      <c r="BC756" s="294"/>
      <c r="BD756" s="294"/>
      <c r="BE756" s="294"/>
      <c r="BF756" s="294"/>
      <c r="BG756" s="294"/>
      <c r="BH756" s="294"/>
      <c r="BI756" s="294"/>
      <c r="BJ756" s="294">
        <v>1</v>
      </c>
      <c r="BK756" s="294"/>
      <c r="BL756" s="294"/>
      <c r="BM756" s="294"/>
      <c r="BN756" s="294"/>
      <c r="BO756" s="294"/>
      <c r="BP756" s="1"/>
      <c r="BQ756" s="294"/>
      <c r="BR756" s="17">
        <v>2</v>
      </c>
      <c r="BS756" s="1">
        <f t="shared" si="6336"/>
        <v>0</v>
      </c>
      <c r="BT756" s="17">
        <f t="shared" ref="BT756" si="6629">+BS756*2</f>
        <v>0</v>
      </c>
      <c r="BU756" s="294"/>
      <c r="BV756" s="294">
        <v>1</v>
      </c>
      <c r="BW756" s="294"/>
      <c r="BX756" s="294"/>
      <c r="BY756" s="294"/>
      <c r="BZ756" s="294"/>
      <c r="CA756" s="294"/>
      <c r="CB756" s="294"/>
      <c r="CC756" s="294"/>
      <c r="CD756" s="1"/>
      <c r="CE756" s="1"/>
      <c r="CF756" s="1"/>
      <c r="CG756" s="294"/>
      <c r="CH756" s="1"/>
      <c r="CI756" s="1">
        <v>1</v>
      </c>
      <c r="CJ756" s="1"/>
      <c r="CK756" s="383"/>
      <c r="CL756" s="383"/>
      <c r="CM756" s="383"/>
      <c r="CN756" s="1">
        <f t="shared" si="6482"/>
        <v>0</v>
      </c>
      <c r="CO756" s="1">
        <f t="shared" si="6483"/>
        <v>0</v>
      </c>
      <c r="CP756" s="20">
        <f t="shared" si="6484"/>
        <v>2.5</v>
      </c>
      <c r="CQ756" s="351"/>
      <c r="CR756" s="299">
        <f>+IF(SUM(AX756:BM756)&gt;0,1,0)</f>
        <v>1</v>
      </c>
      <c r="CS756" s="294">
        <v>1</v>
      </c>
      <c r="CT756" s="294">
        <v>2</v>
      </c>
      <c r="CU756" s="1"/>
      <c r="CV756" s="1">
        <v>1</v>
      </c>
      <c r="CW756" s="1">
        <v>3</v>
      </c>
      <c r="CX756" s="1"/>
      <c r="CY756" s="1">
        <v>1</v>
      </c>
      <c r="CZ756" s="294">
        <v>12</v>
      </c>
      <c r="DA756" s="17">
        <f t="shared" ref="DA756" si="6630">+CY756</f>
        <v>1</v>
      </c>
      <c r="DB756" s="359">
        <f t="shared" si="6339"/>
        <v>13</v>
      </c>
      <c r="DC756" s="359">
        <f t="shared" si="6340"/>
        <v>5</v>
      </c>
      <c r="DD756" s="294"/>
      <c r="DE756" s="294">
        <f>3*3</f>
        <v>9</v>
      </c>
      <c r="DF756" s="294">
        <v>4</v>
      </c>
      <c r="DG756" s="294">
        <v>3</v>
      </c>
      <c r="DH756" s="294"/>
      <c r="DI756" s="294"/>
      <c r="DJ756" s="294"/>
      <c r="DK756" s="294"/>
      <c r="DL756" s="294"/>
      <c r="DM756" s="294"/>
      <c r="DN756" s="294">
        <f>G756</f>
        <v>39</v>
      </c>
      <c r="DO756" s="1"/>
      <c r="DP756" s="1"/>
      <c r="DQ756" s="17">
        <f t="shared" si="6486"/>
        <v>0</v>
      </c>
      <c r="DR756" s="17">
        <f t="shared" si="6487"/>
        <v>0</v>
      </c>
      <c r="DS756" s="17">
        <f t="shared" si="6488"/>
        <v>0</v>
      </c>
      <c r="DT756" s="17">
        <f t="shared" si="6489"/>
        <v>0</v>
      </c>
      <c r="DU756" s="17">
        <f t="shared" si="6490"/>
        <v>0</v>
      </c>
      <c r="DV756" s="17">
        <f t="shared" si="6491"/>
        <v>0</v>
      </c>
      <c r="DW756" s="1"/>
      <c r="DX756" s="1"/>
      <c r="DY756" s="20">
        <f t="shared" si="6492"/>
        <v>0</v>
      </c>
      <c r="DZ756" s="20">
        <f t="shared" si="6493"/>
        <v>0</v>
      </c>
      <c r="EA756" s="20">
        <f t="shared" si="6494"/>
        <v>0</v>
      </c>
      <c r="EB756" s="20">
        <f t="shared" si="6495"/>
        <v>0</v>
      </c>
      <c r="EC756" s="18">
        <f t="shared" si="6496"/>
        <v>0</v>
      </c>
      <c r="ED756" s="19">
        <f t="shared" ref="ED756" si="6631">+IF(EC756&lt;&gt;0,EC756*3,0)</f>
        <v>0</v>
      </c>
      <c r="EE756" s="19">
        <f t="shared" si="6498"/>
        <v>6</v>
      </c>
      <c r="EF756" s="1">
        <f t="shared" si="6499"/>
        <v>8</v>
      </c>
      <c r="EG756" s="18">
        <f t="shared" si="6500"/>
        <v>10</v>
      </c>
      <c r="EH756" s="341"/>
      <c r="EI756" s="294"/>
      <c r="EJ756" s="294">
        <f>3*5.5</f>
        <v>16.5</v>
      </c>
      <c r="EK756" s="294">
        <v>5.5</v>
      </c>
      <c r="EL756" s="19">
        <v>1</v>
      </c>
      <c r="EM756" s="19"/>
      <c r="EN756" s="19"/>
      <c r="EO756" s="366"/>
      <c r="EP756" s="366"/>
      <c r="EQ756" s="374"/>
      <c r="ER756" s="374"/>
      <c r="ES756" s="374"/>
      <c r="ET756" s="374"/>
      <c r="EU756" s="18">
        <f t="shared" si="6509"/>
        <v>14</v>
      </c>
      <c r="EV756" s="18">
        <f t="shared" si="6501"/>
        <v>2</v>
      </c>
      <c r="EW756" s="341">
        <v>1</v>
      </c>
      <c r="EX756" s="341"/>
      <c r="EY756" s="341">
        <v>5</v>
      </c>
      <c r="EZ756" s="365">
        <f t="shared" si="6361"/>
        <v>0</v>
      </c>
      <c r="FA756" s="294"/>
      <c r="FB756" s="294"/>
      <c r="FC756" s="294"/>
      <c r="FD756" s="300"/>
      <c r="FE756" s="300"/>
      <c r="FF756" s="300"/>
      <c r="FG756" s="300"/>
      <c r="FH756" s="300"/>
      <c r="FI756" s="300"/>
      <c r="FJ756" s="300"/>
      <c r="FK756" s="294"/>
      <c r="FL756" s="294"/>
      <c r="FM756" s="294"/>
      <c r="FN756" s="294"/>
      <c r="FO756" s="294"/>
      <c r="FP756" s="20">
        <f t="shared" si="6510"/>
        <v>0</v>
      </c>
      <c r="FQ756" s="20">
        <f t="shared" si="6502"/>
        <v>9</v>
      </c>
      <c r="FR756" s="20">
        <f t="shared" si="6503"/>
        <v>4</v>
      </c>
      <c r="FS756" s="20">
        <f t="shared" si="6504"/>
        <v>0</v>
      </c>
      <c r="FT756" s="20">
        <f t="shared" si="6505"/>
        <v>0</v>
      </c>
      <c r="FU756" s="20">
        <f t="shared" si="6506"/>
        <v>0</v>
      </c>
      <c r="FV756" s="20">
        <f t="shared" si="6507"/>
        <v>0</v>
      </c>
      <c r="FW756" s="294"/>
    </row>
    <row r="757" spans="1:179" s="301" customFormat="1" ht="27.75" customHeight="1">
      <c r="A757" s="295"/>
      <c r="B757" s="296">
        <v>5</v>
      </c>
      <c r="C757" s="296">
        <f t="shared" ref="C757" si="6632">B757</f>
        <v>5</v>
      </c>
      <c r="D757" s="296" t="s">
        <v>44</v>
      </c>
      <c r="E757" s="296" t="str">
        <f t="shared" ref="E757" si="6633">D757</f>
        <v>LT8,5</v>
      </c>
      <c r="F757" s="296">
        <v>31</v>
      </c>
      <c r="G757" s="296">
        <f t="shared" si="6609"/>
        <v>31</v>
      </c>
      <c r="H757" s="297"/>
      <c r="I757" s="297"/>
      <c r="J757" s="294"/>
      <c r="K757" s="294"/>
      <c r="L757" s="294"/>
      <c r="M757" s="294">
        <v>4</v>
      </c>
      <c r="N757" s="297"/>
      <c r="O757" s="297"/>
      <c r="P757" s="1"/>
      <c r="Q757" s="16"/>
      <c r="R757" s="1"/>
      <c r="S757" s="294"/>
      <c r="T757" s="294"/>
      <c r="U757" s="294"/>
      <c r="V757" s="294"/>
      <c r="W757" s="294"/>
      <c r="X757" s="294"/>
      <c r="Y757" s="294"/>
      <c r="Z757" s="294"/>
      <c r="AA757" s="294"/>
      <c r="AB757" s="294"/>
      <c r="AC757" s="1">
        <f t="shared" ref="AC757" si="6634">+IF(S757=1,1,0)+IF(T757=1,1,0)</f>
        <v>0</v>
      </c>
      <c r="AD757" s="1">
        <f t="shared" ref="AD757" si="6635">+IF(U757=1,1,0)+IF(V757=1,1,0)</f>
        <v>0</v>
      </c>
      <c r="AE757" s="1">
        <f t="shared" ref="AE757" si="6636">+IF(W757=1,1,0)+IF(X757=1,1,0)</f>
        <v>0</v>
      </c>
      <c r="AF757" s="1">
        <f t="shared" ref="AF757" si="6637">+IF(Y757=1,1,0)+IF(Z757=1,1,0)</f>
        <v>0</v>
      </c>
      <c r="AG757" s="1">
        <f t="shared" ref="AG757" si="6638">+IF(AA757=1,1,0)</f>
        <v>0</v>
      </c>
      <c r="AH757" s="1">
        <f t="shared" ref="AH757" si="6639">+IF(AB757=1,1,0)</f>
        <v>0</v>
      </c>
      <c r="AI757" s="1">
        <f t="shared" ref="AI757" si="6640">+IF(S757=2,1,0)+IF(T757=2,1,0)</f>
        <v>0</v>
      </c>
      <c r="AJ757" s="1">
        <f t="shared" ref="AJ757" si="6641">+IF(U757=2,1,0)+IF(V757=2,1,0)</f>
        <v>0</v>
      </c>
      <c r="AK757" s="1">
        <f t="shared" ref="AK757" si="6642">+IF(X757=2,1,0)+IF(W757=2,1,0)</f>
        <v>0</v>
      </c>
      <c r="AL757" s="1">
        <f t="shared" ref="AL757" si="6643">+IF(Y757=2,1,0)+IF(Z757=2,1,0)</f>
        <v>0</v>
      </c>
      <c r="AM757" s="1">
        <f t="shared" ref="AM757" si="6644">+IF(AA757=2,1,0)</f>
        <v>0</v>
      </c>
      <c r="AN757" s="1">
        <f t="shared" ref="AN757" si="6645">+IF(AB757=2,1,0)</f>
        <v>0</v>
      </c>
      <c r="AO757" s="294"/>
      <c r="AP757" s="294"/>
      <c r="AQ757" s="294"/>
      <c r="AR757" s="294"/>
      <c r="AS757" s="298">
        <f t="shared" si="6613"/>
        <v>0</v>
      </c>
      <c r="AT757" s="298">
        <f t="shared" si="6614"/>
        <v>0</v>
      </c>
      <c r="AU757" s="298">
        <f t="shared" si="6479"/>
        <v>0</v>
      </c>
      <c r="AV757" s="298">
        <f t="shared" si="6480"/>
        <v>0</v>
      </c>
      <c r="AW757" s="294"/>
      <c r="AX757" s="294"/>
      <c r="AY757" s="294"/>
      <c r="AZ757" s="294"/>
      <c r="BA757" s="294"/>
      <c r="BB757" s="294"/>
      <c r="BC757" s="294"/>
      <c r="BD757" s="294"/>
      <c r="BE757" s="294"/>
      <c r="BF757" s="294"/>
      <c r="BG757" s="294"/>
      <c r="BH757" s="294"/>
      <c r="BI757" s="294"/>
      <c r="BJ757" s="294">
        <v>1</v>
      </c>
      <c r="BK757" s="294"/>
      <c r="BL757" s="294"/>
      <c r="BM757" s="294"/>
      <c r="BN757" s="294">
        <v>1</v>
      </c>
      <c r="BO757" s="294"/>
      <c r="BP757" s="1"/>
      <c r="BQ757" s="294"/>
      <c r="BR757" s="17">
        <v>2</v>
      </c>
      <c r="BS757" s="1">
        <f t="shared" si="6336"/>
        <v>0</v>
      </c>
      <c r="BT757" s="17">
        <f t="shared" ref="BT757" si="6646">+BS757*2</f>
        <v>0</v>
      </c>
      <c r="BU757" s="294"/>
      <c r="BV757" s="294">
        <v>1</v>
      </c>
      <c r="BW757" s="294"/>
      <c r="BX757" s="294"/>
      <c r="BY757" s="294"/>
      <c r="BZ757" s="294"/>
      <c r="CA757" s="294"/>
      <c r="CB757" s="294"/>
      <c r="CC757" s="294"/>
      <c r="CD757" s="1"/>
      <c r="CE757" s="1"/>
      <c r="CF757" s="1"/>
      <c r="CG757" s="294"/>
      <c r="CH757" s="1"/>
      <c r="CI757" s="1">
        <v>1</v>
      </c>
      <c r="CJ757" s="1"/>
      <c r="CK757" s="383"/>
      <c r="CL757" s="383"/>
      <c r="CM757" s="383"/>
      <c r="CN757" s="1">
        <f t="shared" si="6482"/>
        <v>0</v>
      </c>
      <c r="CO757" s="1">
        <f t="shared" si="6483"/>
        <v>0</v>
      </c>
      <c r="CP757" s="20">
        <f t="shared" si="6484"/>
        <v>2.5</v>
      </c>
      <c r="CQ757" s="351"/>
      <c r="CR757" s="299">
        <f>+IF(SUM(AX757:BM757)&gt;0,1,0)</f>
        <v>1</v>
      </c>
      <c r="CS757" s="294">
        <v>1</v>
      </c>
      <c r="CT757" s="294">
        <v>1</v>
      </c>
      <c r="CU757" s="1"/>
      <c r="CV757" s="1"/>
      <c r="CW757" s="1">
        <v>2</v>
      </c>
      <c r="CX757" s="1"/>
      <c r="CY757" s="1"/>
      <c r="CZ757" s="294">
        <v>8</v>
      </c>
      <c r="DA757" s="17">
        <f t="shared" ref="DA757" si="6647">+CY757</f>
        <v>0</v>
      </c>
      <c r="DB757" s="359">
        <f t="shared" si="6339"/>
        <v>8</v>
      </c>
      <c r="DC757" s="359">
        <f t="shared" si="6340"/>
        <v>2</v>
      </c>
      <c r="DD757" s="294"/>
      <c r="DE757" s="294">
        <v>8</v>
      </c>
      <c r="DF757" s="294"/>
      <c r="DG757" s="294"/>
      <c r="DH757" s="294"/>
      <c r="DI757" s="294"/>
      <c r="DJ757" s="294"/>
      <c r="DK757" s="294"/>
      <c r="DL757" s="294"/>
      <c r="DM757" s="294"/>
      <c r="DN757" s="294">
        <f>G757</f>
        <v>31</v>
      </c>
      <c r="DO757" s="1"/>
      <c r="DP757" s="1"/>
      <c r="DQ757" s="17">
        <f t="shared" si="6486"/>
        <v>0</v>
      </c>
      <c r="DR757" s="17">
        <f t="shared" si="6487"/>
        <v>0</v>
      </c>
      <c r="DS757" s="17">
        <f t="shared" si="6488"/>
        <v>0</v>
      </c>
      <c r="DT757" s="17">
        <f t="shared" si="6489"/>
        <v>0</v>
      </c>
      <c r="DU757" s="17">
        <f t="shared" si="6490"/>
        <v>0</v>
      </c>
      <c r="DV757" s="17">
        <f t="shared" si="6491"/>
        <v>0</v>
      </c>
      <c r="DW757" s="1"/>
      <c r="DX757" s="1"/>
      <c r="DY757" s="20">
        <f t="shared" si="6492"/>
        <v>0</v>
      </c>
      <c r="DZ757" s="20">
        <f t="shared" si="6493"/>
        <v>0</v>
      </c>
      <c r="EA757" s="20">
        <f t="shared" si="6494"/>
        <v>0</v>
      </c>
      <c r="EB757" s="20">
        <f t="shared" si="6495"/>
        <v>0</v>
      </c>
      <c r="EC757" s="18">
        <f t="shared" si="6496"/>
        <v>0</v>
      </c>
      <c r="ED757" s="19">
        <f t="shared" ref="ED757" si="6648">+IF(EC757&lt;&gt;0,EC757*3,0)</f>
        <v>0</v>
      </c>
      <c r="EE757" s="19">
        <f t="shared" si="6498"/>
        <v>3</v>
      </c>
      <c r="EF757" s="1">
        <f t="shared" si="6499"/>
        <v>4</v>
      </c>
      <c r="EG757" s="18">
        <f t="shared" si="6500"/>
        <v>5</v>
      </c>
      <c r="EH757" s="341"/>
      <c r="EI757" s="294"/>
      <c r="EJ757" s="294">
        <f>2*5.5</f>
        <v>11</v>
      </c>
      <c r="EK757" s="294"/>
      <c r="EL757" s="19">
        <v>1</v>
      </c>
      <c r="EM757" s="19"/>
      <c r="EN757" s="19"/>
      <c r="EO757" s="366"/>
      <c r="EP757" s="366"/>
      <c r="EQ757" s="374"/>
      <c r="ER757" s="374"/>
      <c r="ES757" s="374"/>
      <c r="ET757" s="374"/>
      <c r="EU757" s="18">
        <f t="shared" si="6509"/>
        <v>10</v>
      </c>
      <c r="EV757" s="18">
        <f t="shared" si="6501"/>
        <v>2</v>
      </c>
      <c r="EW757" s="341">
        <v>2</v>
      </c>
      <c r="EX757" s="341">
        <v>2</v>
      </c>
      <c r="EY757" s="341">
        <v>5</v>
      </c>
      <c r="EZ757" s="365">
        <f t="shared" si="6361"/>
        <v>0</v>
      </c>
      <c r="FA757" s="294"/>
      <c r="FB757" s="294"/>
      <c r="FC757" s="294"/>
      <c r="FD757" s="300"/>
      <c r="FE757" s="300"/>
      <c r="FF757" s="300"/>
      <c r="FG757" s="300"/>
      <c r="FH757" s="300"/>
      <c r="FI757" s="300"/>
      <c r="FJ757" s="300"/>
      <c r="FK757" s="294"/>
      <c r="FL757" s="294"/>
      <c r="FM757" s="294"/>
      <c r="FN757" s="294"/>
      <c r="FO757" s="294"/>
      <c r="FP757" s="20">
        <f t="shared" si="6510"/>
        <v>0</v>
      </c>
      <c r="FQ757" s="20">
        <f t="shared" si="6502"/>
        <v>8</v>
      </c>
      <c r="FR757" s="20">
        <f t="shared" si="6503"/>
        <v>0</v>
      </c>
      <c r="FS757" s="20">
        <f t="shared" si="6504"/>
        <v>0</v>
      </c>
      <c r="FT757" s="20">
        <f t="shared" si="6505"/>
        <v>0</v>
      </c>
      <c r="FU757" s="20">
        <f t="shared" si="6506"/>
        <v>0</v>
      </c>
      <c r="FV757" s="20">
        <f t="shared" si="6507"/>
        <v>0</v>
      </c>
      <c r="FW757" s="294"/>
    </row>
    <row r="758" spans="1:179" s="301" customFormat="1" ht="27.75" customHeight="1">
      <c r="A758" s="295"/>
      <c r="B758" s="296">
        <v>6</v>
      </c>
      <c r="C758" s="296">
        <f t="shared" ref="C758" si="6649">B758</f>
        <v>6</v>
      </c>
      <c r="D758" s="296" t="s">
        <v>53</v>
      </c>
      <c r="E758" s="296" t="str">
        <f t="shared" ref="E758" si="6650">D758</f>
        <v>LT7,5</v>
      </c>
      <c r="F758" s="296">
        <v>7</v>
      </c>
      <c r="G758" s="296">
        <f t="shared" si="6609"/>
        <v>7</v>
      </c>
      <c r="H758" s="297"/>
      <c r="I758" s="297"/>
      <c r="J758" s="294"/>
      <c r="K758" s="294"/>
      <c r="L758" s="294"/>
      <c r="M758" s="294"/>
      <c r="N758" s="297"/>
      <c r="O758" s="297"/>
      <c r="P758" s="1"/>
      <c r="Q758" s="16"/>
      <c r="R758" s="1"/>
      <c r="S758" s="294"/>
      <c r="T758" s="294"/>
      <c r="U758" s="294"/>
      <c r="V758" s="294"/>
      <c r="W758" s="294"/>
      <c r="X758" s="294"/>
      <c r="Y758" s="294"/>
      <c r="Z758" s="294"/>
      <c r="AA758" s="294"/>
      <c r="AB758" s="294"/>
      <c r="AC758" s="1">
        <f t="shared" ref="AC758" si="6651">+IF(S758=1,1,0)+IF(T758=1,1,0)</f>
        <v>0</v>
      </c>
      <c r="AD758" s="1">
        <f t="shared" ref="AD758" si="6652">+IF(U758=1,1,0)+IF(V758=1,1,0)</f>
        <v>0</v>
      </c>
      <c r="AE758" s="1">
        <f t="shared" ref="AE758" si="6653">+IF(W758=1,1,0)+IF(X758=1,1,0)</f>
        <v>0</v>
      </c>
      <c r="AF758" s="1">
        <f t="shared" ref="AF758" si="6654">+IF(Y758=1,1,0)+IF(Z758=1,1,0)</f>
        <v>0</v>
      </c>
      <c r="AG758" s="1">
        <f t="shared" ref="AG758" si="6655">+IF(AA758=1,1,0)</f>
        <v>0</v>
      </c>
      <c r="AH758" s="1">
        <f t="shared" ref="AH758" si="6656">+IF(AB758=1,1,0)</f>
        <v>0</v>
      </c>
      <c r="AI758" s="1">
        <f t="shared" ref="AI758" si="6657">+IF(S758=2,1,0)+IF(T758=2,1,0)</f>
        <v>0</v>
      </c>
      <c r="AJ758" s="1">
        <f t="shared" ref="AJ758" si="6658">+IF(U758=2,1,0)+IF(V758=2,1,0)</f>
        <v>0</v>
      </c>
      <c r="AK758" s="1">
        <f t="shared" ref="AK758" si="6659">+IF(X758=2,1,0)+IF(W758=2,1,0)</f>
        <v>0</v>
      </c>
      <c r="AL758" s="1">
        <f t="shared" ref="AL758" si="6660">+IF(Y758=2,1,0)+IF(Z758=2,1,0)</f>
        <v>0</v>
      </c>
      <c r="AM758" s="1">
        <f t="shared" ref="AM758" si="6661">+IF(AA758=2,1,0)</f>
        <v>0</v>
      </c>
      <c r="AN758" s="1">
        <f t="shared" ref="AN758" si="6662">+IF(AB758=2,1,0)</f>
        <v>0</v>
      </c>
      <c r="AO758" s="294"/>
      <c r="AP758" s="294"/>
      <c r="AQ758" s="294"/>
      <c r="AR758" s="294">
        <f>G758+5</f>
        <v>12</v>
      </c>
      <c r="AS758" s="298">
        <f t="shared" si="6613"/>
        <v>0</v>
      </c>
      <c r="AT758" s="298">
        <f t="shared" si="6614"/>
        <v>0</v>
      </c>
      <c r="AU758" s="298">
        <f t="shared" si="6479"/>
        <v>0</v>
      </c>
      <c r="AV758" s="298">
        <f>IF(AND(AR758&gt;0,OR(BR758&gt;=2,BR758=1)),AR758/G758,0)-1</f>
        <v>0.71428571428571419</v>
      </c>
      <c r="AW758" s="294"/>
      <c r="AX758" s="294"/>
      <c r="AY758" s="294"/>
      <c r="AZ758" s="294"/>
      <c r="BA758" s="294"/>
      <c r="BB758" s="294"/>
      <c r="BC758" s="294"/>
      <c r="BD758" s="294"/>
      <c r="BE758" s="294"/>
      <c r="BF758" s="294"/>
      <c r="BG758" s="294"/>
      <c r="BH758" s="294"/>
      <c r="BI758" s="294">
        <v>1</v>
      </c>
      <c r="BJ758" s="294"/>
      <c r="BK758" s="294"/>
      <c r="BL758" s="294"/>
      <c r="BM758" s="294"/>
      <c r="BN758" s="294"/>
      <c r="BO758" s="294"/>
      <c r="BP758" s="1"/>
      <c r="BQ758" s="294"/>
      <c r="BR758" s="17">
        <v>2</v>
      </c>
      <c r="BS758" s="1">
        <f t="shared" si="6336"/>
        <v>0</v>
      </c>
      <c r="BT758" s="17">
        <f t="shared" ref="BT758" si="6663">+BS758*2</f>
        <v>0</v>
      </c>
      <c r="BU758" s="294"/>
      <c r="BV758" s="294">
        <v>1</v>
      </c>
      <c r="BW758" s="294"/>
      <c r="BX758" s="294"/>
      <c r="BY758" s="294"/>
      <c r="BZ758" s="294"/>
      <c r="CA758" s="294"/>
      <c r="CB758" s="294"/>
      <c r="CC758" s="294"/>
      <c r="CD758" s="1"/>
      <c r="CE758" s="1"/>
      <c r="CF758" s="1"/>
      <c r="CG758" s="294"/>
      <c r="CH758" s="1">
        <v>1</v>
      </c>
      <c r="CI758" s="1"/>
      <c r="CJ758" s="1"/>
      <c r="CK758" s="383"/>
      <c r="CL758" s="383"/>
      <c r="CM758" s="383"/>
      <c r="CN758" s="1">
        <f t="shared" si="6482"/>
        <v>0</v>
      </c>
      <c r="CO758" s="1">
        <f t="shared" si="6483"/>
        <v>0</v>
      </c>
      <c r="CP758" s="20">
        <f t="shared" si="6484"/>
        <v>2.5</v>
      </c>
      <c r="CQ758" s="351"/>
      <c r="CR758" s="299">
        <f>+IF(SUM(AX758:BM758)&gt;0,1,0)</f>
        <v>1</v>
      </c>
      <c r="CS758" s="294"/>
      <c r="CT758" s="294"/>
      <c r="CU758" s="1"/>
      <c r="CV758" s="1"/>
      <c r="CW758" s="1"/>
      <c r="CX758" s="1"/>
      <c r="CY758" s="1"/>
      <c r="CZ758" s="294"/>
      <c r="DA758" s="17">
        <f t="shared" ref="DA758" si="6664">+CY758</f>
        <v>0</v>
      </c>
      <c r="DB758" s="359">
        <f t="shared" si="6339"/>
        <v>0</v>
      </c>
      <c r="DC758" s="359">
        <f t="shared" si="6340"/>
        <v>0</v>
      </c>
      <c r="DD758" s="294"/>
      <c r="DE758" s="294"/>
      <c r="DF758" s="294"/>
      <c r="DG758" s="294"/>
      <c r="DH758" s="294"/>
      <c r="DI758" s="294"/>
      <c r="DJ758" s="294"/>
      <c r="DK758" s="294"/>
      <c r="DL758" s="294"/>
      <c r="DM758" s="294"/>
      <c r="DN758" s="294"/>
      <c r="DO758" s="1"/>
      <c r="DP758" s="1"/>
      <c r="DQ758" s="17">
        <f t="shared" si="6486"/>
        <v>0</v>
      </c>
      <c r="DR758" s="17">
        <f t="shared" si="6487"/>
        <v>0</v>
      </c>
      <c r="DS758" s="17">
        <f t="shared" si="6488"/>
        <v>0</v>
      </c>
      <c r="DT758" s="17">
        <f t="shared" si="6489"/>
        <v>0</v>
      </c>
      <c r="DU758" s="17">
        <f t="shared" si="6490"/>
        <v>0</v>
      </c>
      <c r="DV758" s="17">
        <f t="shared" si="6491"/>
        <v>0</v>
      </c>
      <c r="DW758" s="1"/>
      <c r="DX758" s="1"/>
      <c r="DY758" s="20">
        <f t="shared" si="6492"/>
        <v>0</v>
      </c>
      <c r="DZ758" s="20">
        <f t="shared" si="6493"/>
        <v>0</v>
      </c>
      <c r="EA758" s="20">
        <f t="shared" si="6494"/>
        <v>0</v>
      </c>
      <c r="EB758" s="20">
        <f t="shared" si="6495"/>
        <v>0</v>
      </c>
      <c r="EC758" s="18">
        <f t="shared" si="6496"/>
        <v>0</v>
      </c>
      <c r="ED758" s="19">
        <f t="shared" ref="ED758" si="6665">+IF(EC758&lt;&gt;0,EC758*3,0)</f>
        <v>0</v>
      </c>
      <c r="EE758" s="19">
        <f t="shared" si="6498"/>
        <v>0</v>
      </c>
      <c r="EF758" s="1">
        <f t="shared" si="6499"/>
        <v>0</v>
      </c>
      <c r="EG758" s="18">
        <f t="shared" si="6500"/>
        <v>0</v>
      </c>
      <c r="EH758" s="341"/>
      <c r="EI758" s="294"/>
      <c r="EJ758" s="294"/>
      <c r="EK758" s="294"/>
      <c r="EL758" s="19"/>
      <c r="EM758" s="19"/>
      <c r="EN758" s="19"/>
      <c r="EO758" s="366"/>
      <c r="EP758" s="366"/>
      <c r="EQ758" s="374"/>
      <c r="ER758" s="374"/>
      <c r="ES758" s="374"/>
      <c r="ET758" s="374"/>
      <c r="EU758" s="18">
        <f t="shared" si="6509"/>
        <v>0</v>
      </c>
      <c r="EV758" s="18">
        <f t="shared" si="6501"/>
        <v>2</v>
      </c>
      <c r="EW758" s="341">
        <v>2</v>
      </c>
      <c r="EX758" s="341">
        <v>2</v>
      </c>
      <c r="EY758" s="341"/>
      <c r="EZ758" s="365">
        <f t="shared" si="6361"/>
        <v>0</v>
      </c>
      <c r="FA758" s="294"/>
      <c r="FB758" s="294"/>
      <c r="FC758" s="294"/>
      <c r="FD758" s="300"/>
      <c r="FE758" s="300"/>
      <c r="FF758" s="300"/>
      <c r="FG758" s="300"/>
      <c r="FH758" s="300"/>
      <c r="FI758" s="300"/>
      <c r="FJ758" s="300"/>
      <c r="FK758" s="294">
        <f t="shared" ref="FK758:FK763" si="6666">F758</f>
        <v>7</v>
      </c>
      <c r="FL758" s="294"/>
      <c r="FM758" s="294"/>
      <c r="FN758" s="294"/>
      <c r="FO758" s="294"/>
      <c r="FP758" s="20">
        <f t="shared" si="6510"/>
        <v>0</v>
      </c>
      <c r="FQ758" s="20">
        <f t="shared" si="6502"/>
        <v>0</v>
      </c>
      <c r="FR758" s="20">
        <f t="shared" si="6503"/>
        <v>0</v>
      </c>
      <c r="FS758" s="20">
        <f t="shared" si="6504"/>
        <v>0</v>
      </c>
      <c r="FT758" s="20">
        <f t="shared" si="6505"/>
        <v>0</v>
      </c>
      <c r="FU758" s="20">
        <f t="shared" si="6506"/>
        <v>0</v>
      </c>
      <c r="FV758" s="20">
        <f t="shared" si="6507"/>
        <v>0</v>
      </c>
      <c r="FW758" s="294"/>
    </row>
    <row r="759" spans="1:179" s="301" customFormat="1" ht="27.75" customHeight="1">
      <c r="A759" s="295"/>
      <c r="B759" s="296">
        <v>7</v>
      </c>
      <c r="C759" s="296">
        <f t="shared" ref="C759" si="6667">B759</f>
        <v>7</v>
      </c>
      <c r="D759" s="296" t="s">
        <v>53</v>
      </c>
      <c r="E759" s="296" t="str">
        <f t="shared" ref="E759" si="6668">D759</f>
        <v>LT7,5</v>
      </c>
      <c r="F759" s="296">
        <v>22</v>
      </c>
      <c r="G759" s="296">
        <f t="shared" si="6609"/>
        <v>22</v>
      </c>
      <c r="H759" s="297"/>
      <c r="I759" s="297"/>
      <c r="J759" s="294"/>
      <c r="K759" s="294"/>
      <c r="L759" s="294"/>
      <c r="M759" s="294"/>
      <c r="N759" s="297"/>
      <c r="O759" s="297"/>
      <c r="P759" s="1"/>
      <c r="Q759" s="16"/>
      <c r="R759" s="1"/>
      <c r="S759" s="294"/>
      <c r="T759" s="294"/>
      <c r="U759" s="294"/>
      <c r="V759" s="294"/>
      <c r="W759" s="294"/>
      <c r="X759" s="294"/>
      <c r="Y759" s="294"/>
      <c r="Z759" s="294"/>
      <c r="AA759" s="294"/>
      <c r="AB759" s="294"/>
      <c r="AC759" s="1">
        <f t="shared" ref="AC759" si="6669">+IF(S759=1,1,0)+IF(T759=1,1,0)</f>
        <v>0</v>
      </c>
      <c r="AD759" s="1">
        <f t="shared" ref="AD759" si="6670">+IF(U759=1,1,0)+IF(V759=1,1,0)</f>
        <v>0</v>
      </c>
      <c r="AE759" s="1">
        <f t="shared" ref="AE759" si="6671">+IF(W759=1,1,0)+IF(X759=1,1,0)</f>
        <v>0</v>
      </c>
      <c r="AF759" s="1">
        <f t="shared" ref="AF759" si="6672">+IF(Y759=1,1,0)+IF(Z759=1,1,0)</f>
        <v>0</v>
      </c>
      <c r="AG759" s="1">
        <f t="shared" ref="AG759" si="6673">+IF(AA759=1,1,0)</f>
        <v>0</v>
      </c>
      <c r="AH759" s="1">
        <f t="shared" ref="AH759" si="6674">+IF(AB759=1,1,0)</f>
        <v>0</v>
      </c>
      <c r="AI759" s="1">
        <f t="shared" ref="AI759" si="6675">+IF(S759=2,1,0)+IF(T759=2,1,0)</f>
        <v>0</v>
      </c>
      <c r="AJ759" s="1">
        <f t="shared" ref="AJ759" si="6676">+IF(U759=2,1,0)+IF(V759=2,1,0)</f>
        <v>0</v>
      </c>
      <c r="AK759" s="1">
        <f t="shared" ref="AK759" si="6677">+IF(X759=2,1,0)+IF(W759=2,1,0)</f>
        <v>0</v>
      </c>
      <c r="AL759" s="1">
        <f t="shared" ref="AL759" si="6678">+IF(Y759=2,1,0)+IF(Z759=2,1,0)</f>
        <v>0</v>
      </c>
      <c r="AM759" s="1">
        <f t="shared" ref="AM759" si="6679">+IF(AA759=2,1,0)</f>
        <v>0</v>
      </c>
      <c r="AN759" s="1">
        <f t="shared" ref="AN759" si="6680">+IF(AB759=2,1,0)</f>
        <v>0</v>
      </c>
      <c r="AO759" s="294"/>
      <c r="AP759" s="294"/>
      <c r="AQ759" s="294"/>
      <c r="AR759" s="294">
        <f>G759</f>
        <v>22</v>
      </c>
      <c r="AS759" s="298">
        <f t="shared" si="6613"/>
        <v>0</v>
      </c>
      <c r="AT759" s="298">
        <f t="shared" si="6614"/>
        <v>0</v>
      </c>
      <c r="AU759" s="298">
        <f t="shared" si="6479"/>
        <v>0</v>
      </c>
      <c r="AV759" s="298">
        <f t="shared" ref="AV759:AV801" si="6681">IF(AND(AR759&gt;0,OR(BR759&gt;=2,BR759=1)),AR759/G759,0)</f>
        <v>1</v>
      </c>
      <c r="AW759" s="294"/>
      <c r="AX759" s="294"/>
      <c r="AY759" s="294"/>
      <c r="AZ759" s="294"/>
      <c r="BA759" s="294"/>
      <c r="BB759" s="294"/>
      <c r="BC759" s="294"/>
      <c r="BD759" s="294"/>
      <c r="BE759" s="294"/>
      <c r="BF759" s="294"/>
      <c r="BG759" s="294"/>
      <c r="BH759" s="294"/>
      <c r="BI759" s="294"/>
      <c r="BJ759" s="294"/>
      <c r="BK759" s="294"/>
      <c r="BL759" s="294"/>
      <c r="BM759" s="294"/>
      <c r="BN759" s="294"/>
      <c r="BO759" s="294">
        <v>1</v>
      </c>
      <c r="BP759" s="1"/>
      <c r="BQ759" s="294"/>
      <c r="BR759" s="17">
        <v>2</v>
      </c>
      <c r="BS759" s="1">
        <f t="shared" si="6336"/>
        <v>0</v>
      </c>
      <c r="BT759" s="17">
        <f t="shared" ref="BT759" si="6682">+BS759*2</f>
        <v>0</v>
      </c>
      <c r="BU759" s="294"/>
      <c r="BV759" s="294">
        <v>1</v>
      </c>
      <c r="BW759" s="294"/>
      <c r="BX759" s="294"/>
      <c r="BY759" s="294"/>
      <c r="BZ759" s="294"/>
      <c r="CA759" s="294"/>
      <c r="CB759" s="294"/>
      <c r="CC759" s="294"/>
      <c r="CD759" s="1"/>
      <c r="CE759" s="1"/>
      <c r="CF759" s="1"/>
      <c r="CG759" s="294"/>
      <c r="CH759" s="1">
        <v>1</v>
      </c>
      <c r="CI759" s="1"/>
      <c r="CJ759" s="1"/>
      <c r="CK759" s="383"/>
      <c r="CL759" s="383"/>
      <c r="CM759" s="383"/>
      <c r="CN759" s="1">
        <f t="shared" si="6482"/>
        <v>0</v>
      </c>
      <c r="CO759" s="1">
        <f t="shared" si="6483"/>
        <v>0</v>
      </c>
      <c r="CP759" s="20">
        <f t="shared" si="6484"/>
        <v>2.5</v>
      </c>
      <c r="CQ759" s="351"/>
      <c r="CR759" s="299">
        <f>+IF(SUM(AX759:BM759)&gt;0,1,0)+1</f>
        <v>1</v>
      </c>
      <c r="CS759" s="294"/>
      <c r="CT759" s="294"/>
      <c r="CU759" s="1"/>
      <c r="CV759" s="1"/>
      <c r="CW759" s="1">
        <v>1</v>
      </c>
      <c r="CX759" s="1"/>
      <c r="CY759" s="1"/>
      <c r="CZ759" s="294">
        <v>4</v>
      </c>
      <c r="DA759" s="17">
        <f t="shared" ref="DA759" si="6683">+CY759</f>
        <v>0</v>
      </c>
      <c r="DB759" s="359">
        <f t="shared" si="6339"/>
        <v>4</v>
      </c>
      <c r="DC759" s="359">
        <f t="shared" si="6340"/>
        <v>1</v>
      </c>
      <c r="DD759" s="294"/>
      <c r="DE759" s="294">
        <v>3</v>
      </c>
      <c r="DF759" s="294"/>
      <c r="DG759" s="294"/>
      <c r="DH759" s="294"/>
      <c r="DI759" s="294"/>
      <c r="DJ759" s="294"/>
      <c r="DK759" s="294"/>
      <c r="DL759" s="294"/>
      <c r="DM759" s="294"/>
      <c r="DN759" s="294"/>
      <c r="DO759" s="1"/>
      <c r="DP759" s="1"/>
      <c r="DQ759" s="17">
        <f t="shared" si="6486"/>
        <v>0</v>
      </c>
      <c r="DR759" s="17">
        <f t="shared" si="6487"/>
        <v>0</v>
      </c>
      <c r="DS759" s="17">
        <f t="shared" si="6488"/>
        <v>0</v>
      </c>
      <c r="DT759" s="17">
        <f t="shared" si="6489"/>
        <v>0</v>
      </c>
      <c r="DU759" s="17">
        <f t="shared" si="6490"/>
        <v>0</v>
      </c>
      <c r="DV759" s="17">
        <f t="shared" si="6491"/>
        <v>0</v>
      </c>
      <c r="DW759" s="1"/>
      <c r="DX759" s="1"/>
      <c r="DY759" s="20">
        <f t="shared" si="6492"/>
        <v>0</v>
      </c>
      <c r="DZ759" s="20">
        <f t="shared" si="6493"/>
        <v>0</v>
      </c>
      <c r="EA759" s="20">
        <f t="shared" si="6494"/>
        <v>0</v>
      </c>
      <c r="EB759" s="20">
        <f t="shared" si="6495"/>
        <v>0</v>
      </c>
      <c r="EC759" s="18">
        <f t="shared" si="6496"/>
        <v>0</v>
      </c>
      <c r="ED759" s="19">
        <f t="shared" ref="ED759" si="6684">+IF(EC759&lt;&gt;0,EC759*3,0)</f>
        <v>0</v>
      </c>
      <c r="EE759" s="19">
        <f t="shared" si="6498"/>
        <v>0</v>
      </c>
      <c r="EF759" s="1">
        <f t="shared" si="6499"/>
        <v>0</v>
      </c>
      <c r="EG759" s="18">
        <f t="shared" si="6500"/>
        <v>2</v>
      </c>
      <c r="EH759" s="341"/>
      <c r="EI759" s="294"/>
      <c r="EJ759" s="294">
        <v>4.5</v>
      </c>
      <c r="EK759" s="294"/>
      <c r="EL759" s="19">
        <v>1</v>
      </c>
      <c r="EM759" s="19"/>
      <c r="EN759" s="19"/>
      <c r="EO759" s="366"/>
      <c r="EP759" s="366"/>
      <c r="EQ759" s="374"/>
      <c r="ER759" s="374"/>
      <c r="ES759" s="374"/>
      <c r="ET759" s="374"/>
      <c r="EU759" s="18">
        <f t="shared" si="6509"/>
        <v>6</v>
      </c>
      <c r="EV759" s="18">
        <f t="shared" si="6501"/>
        <v>2</v>
      </c>
      <c r="EW759" s="341">
        <v>2</v>
      </c>
      <c r="EX759" s="341">
        <v>2</v>
      </c>
      <c r="EY759" s="341">
        <v>2</v>
      </c>
      <c r="EZ759" s="365">
        <f t="shared" si="6361"/>
        <v>0</v>
      </c>
      <c r="FA759" s="294"/>
      <c r="FB759" s="294"/>
      <c r="FC759" s="294"/>
      <c r="FD759" s="300"/>
      <c r="FE759" s="300"/>
      <c r="FF759" s="300"/>
      <c r="FG759" s="300"/>
      <c r="FH759" s="300"/>
      <c r="FI759" s="300"/>
      <c r="FJ759" s="300"/>
      <c r="FK759" s="294">
        <f t="shared" si="6666"/>
        <v>22</v>
      </c>
      <c r="FL759" s="294"/>
      <c r="FM759" s="294"/>
      <c r="FN759" s="294"/>
      <c r="FO759" s="294"/>
      <c r="FP759" s="20">
        <f t="shared" si="6510"/>
        <v>0</v>
      </c>
      <c r="FQ759" s="20">
        <f t="shared" si="6502"/>
        <v>3</v>
      </c>
      <c r="FR759" s="20">
        <f t="shared" si="6503"/>
        <v>0</v>
      </c>
      <c r="FS759" s="20">
        <f t="shared" si="6504"/>
        <v>0</v>
      </c>
      <c r="FT759" s="20">
        <f t="shared" si="6505"/>
        <v>0</v>
      </c>
      <c r="FU759" s="20">
        <f t="shared" si="6506"/>
        <v>0</v>
      </c>
      <c r="FV759" s="20">
        <f t="shared" si="6507"/>
        <v>0</v>
      </c>
      <c r="FW759" s="294"/>
    </row>
    <row r="760" spans="1:179" s="301" customFormat="1" ht="27.75" customHeight="1">
      <c r="A760" s="295"/>
      <c r="B760" s="296">
        <v>8</v>
      </c>
      <c r="C760" s="296">
        <f t="shared" ref="C760" si="6685">B760</f>
        <v>8</v>
      </c>
      <c r="D760" s="296" t="s">
        <v>53</v>
      </c>
      <c r="E760" s="296" t="str">
        <f t="shared" ref="E760" si="6686">D760</f>
        <v>LT7,5</v>
      </c>
      <c r="F760" s="296">
        <v>10</v>
      </c>
      <c r="G760" s="296">
        <f t="shared" si="6609"/>
        <v>10</v>
      </c>
      <c r="H760" s="297"/>
      <c r="I760" s="297"/>
      <c r="J760" s="294"/>
      <c r="K760" s="294"/>
      <c r="L760" s="294"/>
      <c r="M760" s="294"/>
      <c r="N760" s="297"/>
      <c r="O760" s="297"/>
      <c r="P760" s="1"/>
      <c r="Q760" s="16"/>
      <c r="R760" s="1"/>
      <c r="S760" s="294"/>
      <c r="T760" s="294"/>
      <c r="U760" s="294"/>
      <c r="V760" s="294"/>
      <c r="W760" s="294"/>
      <c r="X760" s="294"/>
      <c r="Y760" s="294"/>
      <c r="Z760" s="294"/>
      <c r="AA760" s="294"/>
      <c r="AB760" s="294"/>
      <c r="AC760" s="1">
        <f t="shared" ref="AC760" si="6687">+IF(S760=1,1,0)+IF(T760=1,1,0)</f>
        <v>0</v>
      </c>
      <c r="AD760" s="1">
        <f t="shared" ref="AD760" si="6688">+IF(U760=1,1,0)+IF(V760=1,1,0)</f>
        <v>0</v>
      </c>
      <c r="AE760" s="1">
        <f t="shared" ref="AE760" si="6689">+IF(W760=1,1,0)+IF(X760=1,1,0)</f>
        <v>0</v>
      </c>
      <c r="AF760" s="1">
        <f t="shared" ref="AF760" si="6690">+IF(Y760=1,1,0)+IF(Z760=1,1,0)</f>
        <v>0</v>
      </c>
      <c r="AG760" s="1">
        <f t="shared" ref="AG760" si="6691">+IF(AA760=1,1,0)</f>
        <v>0</v>
      </c>
      <c r="AH760" s="1">
        <f t="shared" ref="AH760" si="6692">+IF(AB760=1,1,0)</f>
        <v>0</v>
      </c>
      <c r="AI760" s="1">
        <f t="shared" ref="AI760" si="6693">+IF(S760=2,1,0)+IF(T760=2,1,0)</f>
        <v>0</v>
      </c>
      <c r="AJ760" s="1">
        <f t="shared" ref="AJ760" si="6694">+IF(U760=2,1,0)+IF(V760=2,1,0)</f>
        <v>0</v>
      </c>
      <c r="AK760" s="1">
        <f t="shared" ref="AK760" si="6695">+IF(X760=2,1,0)+IF(W760=2,1,0)</f>
        <v>0</v>
      </c>
      <c r="AL760" s="1">
        <f t="shared" ref="AL760" si="6696">+IF(Y760=2,1,0)+IF(Z760=2,1,0)</f>
        <v>0</v>
      </c>
      <c r="AM760" s="1">
        <f t="shared" ref="AM760" si="6697">+IF(AA760=2,1,0)</f>
        <v>0</v>
      </c>
      <c r="AN760" s="1">
        <f t="shared" ref="AN760" si="6698">+IF(AB760=2,1,0)</f>
        <v>0</v>
      </c>
      <c r="AO760" s="294"/>
      <c r="AP760" s="294"/>
      <c r="AQ760" s="294"/>
      <c r="AR760" s="294">
        <f>G760</f>
        <v>10</v>
      </c>
      <c r="AS760" s="298">
        <f t="shared" si="6613"/>
        <v>0</v>
      </c>
      <c r="AT760" s="298">
        <f t="shared" si="6614"/>
        <v>0</v>
      </c>
      <c r="AU760" s="298">
        <f t="shared" si="6479"/>
        <v>0</v>
      </c>
      <c r="AV760" s="298">
        <f t="shared" si="6681"/>
        <v>1</v>
      </c>
      <c r="AW760" s="294"/>
      <c r="AX760" s="294"/>
      <c r="AY760" s="294"/>
      <c r="AZ760" s="294"/>
      <c r="BA760" s="294"/>
      <c r="BB760" s="294"/>
      <c r="BC760" s="294"/>
      <c r="BD760" s="294"/>
      <c r="BE760" s="294"/>
      <c r="BF760" s="294"/>
      <c r="BG760" s="294"/>
      <c r="BH760" s="294"/>
      <c r="BI760" s="294"/>
      <c r="BJ760" s="294"/>
      <c r="BK760" s="294"/>
      <c r="BL760" s="294"/>
      <c r="BM760" s="294"/>
      <c r="BN760" s="294"/>
      <c r="BO760" s="294">
        <v>1</v>
      </c>
      <c r="BP760" s="1"/>
      <c r="BQ760" s="294"/>
      <c r="BR760" s="17">
        <v>2</v>
      </c>
      <c r="BS760" s="1">
        <f t="shared" si="6336"/>
        <v>0</v>
      </c>
      <c r="BT760" s="17">
        <f t="shared" ref="BT760" si="6699">+BS760*2</f>
        <v>0</v>
      </c>
      <c r="BU760" s="294"/>
      <c r="BV760" s="294">
        <v>1</v>
      </c>
      <c r="BW760" s="294"/>
      <c r="BX760" s="294"/>
      <c r="BY760" s="294"/>
      <c r="BZ760" s="294"/>
      <c r="CA760" s="294"/>
      <c r="CB760" s="294"/>
      <c r="CC760" s="294"/>
      <c r="CD760" s="1"/>
      <c r="CE760" s="1"/>
      <c r="CF760" s="1"/>
      <c r="CG760" s="294"/>
      <c r="CH760" s="1">
        <v>1</v>
      </c>
      <c r="CI760" s="1"/>
      <c r="CJ760" s="1"/>
      <c r="CK760" s="383"/>
      <c r="CL760" s="383"/>
      <c r="CM760" s="383"/>
      <c r="CN760" s="1">
        <f t="shared" si="6482"/>
        <v>0</v>
      </c>
      <c r="CO760" s="1">
        <f t="shared" si="6483"/>
        <v>0</v>
      </c>
      <c r="CP760" s="20">
        <f t="shared" si="6484"/>
        <v>2.5</v>
      </c>
      <c r="CQ760" s="351"/>
      <c r="CR760" s="299">
        <f>+IF(SUM(AX760:BM760)&gt;0,1,0)+1</f>
        <v>1</v>
      </c>
      <c r="CS760" s="294"/>
      <c r="CT760" s="294"/>
      <c r="CU760" s="1"/>
      <c r="CV760" s="1"/>
      <c r="CW760" s="1">
        <v>1</v>
      </c>
      <c r="CX760" s="1"/>
      <c r="CY760" s="1"/>
      <c r="CZ760" s="294">
        <v>2</v>
      </c>
      <c r="DA760" s="17">
        <f t="shared" ref="DA760" si="6700">+CY760</f>
        <v>0</v>
      </c>
      <c r="DB760" s="359">
        <f t="shared" si="6339"/>
        <v>2</v>
      </c>
      <c r="DC760" s="359">
        <f t="shared" si="6340"/>
        <v>1</v>
      </c>
      <c r="DD760" s="294"/>
      <c r="DE760" s="294">
        <v>3</v>
      </c>
      <c r="DF760" s="294"/>
      <c r="DG760" s="294"/>
      <c r="DH760" s="294"/>
      <c r="DI760" s="294"/>
      <c r="DJ760" s="294"/>
      <c r="DK760" s="294"/>
      <c r="DL760" s="294"/>
      <c r="DM760" s="294"/>
      <c r="DN760" s="294"/>
      <c r="DO760" s="1"/>
      <c r="DP760" s="1"/>
      <c r="DQ760" s="17">
        <f t="shared" si="6486"/>
        <v>0</v>
      </c>
      <c r="DR760" s="17">
        <f t="shared" si="6487"/>
        <v>0</v>
      </c>
      <c r="DS760" s="17">
        <f t="shared" si="6488"/>
        <v>0</v>
      </c>
      <c r="DT760" s="17">
        <f t="shared" si="6489"/>
        <v>0</v>
      </c>
      <c r="DU760" s="17">
        <f t="shared" si="6490"/>
        <v>0</v>
      </c>
      <c r="DV760" s="17">
        <f t="shared" si="6491"/>
        <v>0</v>
      </c>
      <c r="DW760" s="1"/>
      <c r="DX760" s="1"/>
      <c r="DY760" s="20">
        <f t="shared" si="6492"/>
        <v>0</v>
      </c>
      <c r="DZ760" s="20">
        <f t="shared" si="6493"/>
        <v>0</v>
      </c>
      <c r="EA760" s="20">
        <f t="shared" si="6494"/>
        <v>0</v>
      </c>
      <c r="EB760" s="20">
        <f t="shared" si="6495"/>
        <v>0</v>
      </c>
      <c r="EC760" s="18">
        <f t="shared" si="6496"/>
        <v>0</v>
      </c>
      <c r="ED760" s="19">
        <f t="shared" ref="ED760" si="6701">+IF(EC760&lt;&gt;0,EC760*3,0)</f>
        <v>0</v>
      </c>
      <c r="EE760" s="19">
        <f t="shared" si="6498"/>
        <v>0</v>
      </c>
      <c r="EF760" s="1">
        <f t="shared" si="6499"/>
        <v>0</v>
      </c>
      <c r="EG760" s="18">
        <f t="shared" si="6500"/>
        <v>2</v>
      </c>
      <c r="EH760" s="341"/>
      <c r="EI760" s="294"/>
      <c r="EJ760" s="294">
        <v>4.5</v>
      </c>
      <c r="EK760" s="294"/>
      <c r="EL760" s="19">
        <v>1</v>
      </c>
      <c r="EM760" s="19"/>
      <c r="EN760" s="19"/>
      <c r="EO760" s="366"/>
      <c r="EP760" s="366"/>
      <c r="EQ760" s="374"/>
      <c r="ER760" s="374"/>
      <c r="ES760" s="374"/>
      <c r="ET760" s="374"/>
      <c r="EU760" s="18">
        <f t="shared" si="6509"/>
        <v>4</v>
      </c>
      <c r="EV760" s="18">
        <f t="shared" si="6501"/>
        <v>2</v>
      </c>
      <c r="EW760" s="341">
        <v>2</v>
      </c>
      <c r="EX760" s="341">
        <v>2</v>
      </c>
      <c r="EY760" s="341">
        <v>2</v>
      </c>
      <c r="EZ760" s="365">
        <f t="shared" si="6361"/>
        <v>0</v>
      </c>
      <c r="FA760" s="294"/>
      <c r="FB760" s="294"/>
      <c r="FC760" s="294"/>
      <c r="FD760" s="300"/>
      <c r="FE760" s="300"/>
      <c r="FF760" s="300"/>
      <c r="FG760" s="300"/>
      <c r="FH760" s="300"/>
      <c r="FI760" s="300"/>
      <c r="FJ760" s="300"/>
      <c r="FK760" s="294">
        <f t="shared" si="6666"/>
        <v>10</v>
      </c>
      <c r="FL760" s="294"/>
      <c r="FM760" s="294"/>
      <c r="FN760" s="294"/>
      <c r="FO760" s="294"/>
      <c r="FP760" s="20">
        <f t="shared" si="6510"/>
        <v>0</v>
      </c>
      <c r="FQ760" s="20">
        <f t="shared" si="6502"/>
        <v>3</v>
      </c>
      <c r="FR760" s="20">
        <f t="shared" si="6503"/>
        <v>0</v>
      </c>
      <c r="FS760" s="20">
        <f t="shared" si="6504"/>
        <v>0</v>
      </c>
      <c r="FT760" s="20">
        <f t="shared" si="6505"/>
        <v>0</v>
      </c>
      <c r="FU760" s="20">
        <f t="shared" si="6506"/>
        <v>0</v>
      </c>
      <c r="FV760" s="20">
        <f t="shared" si="6507"/>
        <v>0</v>
      </c>
      <c r="FW760" s="294"/>
    </row>
    <row r="761" spans="1:179" s="301" customFormat="1" ht="27.75" customHeight="1">
      <c r="A761" s="295"/>
      <c r="B761" s="296">
        <v>9</v>
      </c>
      <c r="C761" s="296">
        <f t="shared" ref="C761:C762" si="6702">B761</f>
        <v>9</v>
      </c>
      <c r="D761" s="296" t="s">
        <v>53</v>
      </c>
      <c r="E761" s="296" t="str">
        <f t="shared" ref="E761:E762" si="6703">D761</f>
        <v>LT7,5</v>
      </c>
      <c r="F761" s="296">
        <v>23</v>
      </c>
      <c r="G761" s="296">
        <f t="shared" si="6609"/>
        <v>23</v>
      </c>
      <c r="H761" s="297"/>
      <c r="I761" s="297"/>
      <c r="J761" s="294"/>
      <c r="K761" s="294"/>
      <c r="L761" s="294"/>
      <c r="M761" s="294"/>
      <c r="N761" s="297"/>
      <c r="O761" s="297"/>
      <c r="P761" s="1"/>
      <c r="Q761" s="16"/>
      <c r="R761" s="1"/>
      <c r="S761" s="294"/>
      <c r="T761" s="294"/>
      <c r="U761" s="294"/>
      <c r="V761" s="294"/>
      <c r="W761" s="294"/>
      <c r="X761" s="294"/>
      <c r="Y761" s="294"/>
      <c r="Z761" s="294"/>
      <c r="AA761" s="294"/>
      <c r="AB761" s="294"/>
      <c r="AC761" s="1">
        <f t="shared" ref="AC761:AC762" si="6704">+IF(S761=1,1,0)+IF(T761=1,1,0)</f>
        <v>0</v>
      </c>
      <c r="AD761" s="1">
        <f t="shared" ref="AD761:AD762" si="6705">+IF(U761=1,1,0)+IF(V761=1,1,0)</f>
        <v>0</v>
      </c>
      <c r="AE761" s="1">
        <f t="shared" ref="AE761:AE762" si="6706">+IF(W761=1,1,0)+IF(X761=1,1,0)</f>
        <v>0</v>
      </c>
      <c r="AF761" s="1">
        <f t="shared" ref="AF761:AF762" si="6707">+IF(Y761=1,1,0)+IF(Z761=1,1,0)</f>
        <v>0</v>
      </c>
      <c r="AG761" s="1">
        <f t="shared" ref="AG761:AG762" si="6708">+IF(AA761=1,1,0)</f>
        <v>0</v>
      </c>
      <c r="AH761" s="1">
        <f t="shared" ref="AH761:AH762" si="6709">+IF(AB761=1,1,0)</f>
        <v>0</v>
      </c>
      <c r="AI761" s="1">
        <f t="shared" ref="AI761:AI762" si="6710">+IF(S761=2,1,0)+IF(T761=2,1,0)</f>
        <v>0</v>
      </c>
      <c r="AJ761" s="1">
        <f t="shared" ref="AJ761:AJ762" si="6711">+IF(U761=2,1,0)+IF(V761=2,1,0)</f>
        <v>0</v>
      </c>
      <c r="AK761" s="1">
        <f t="shared" ref="AK761:AK762" si="6712">+IF(X761=2,1,0)+IF(W761=2,1,0)</f>
        <v>0</v>
      </c>
      <c r="AL761" s="1">
        <f t="shared" ref="AL761:AL762" si="6713">+IF(Y761=2,1,0)+IF(Z761=2,1,0)</f>
        <v>0</v>
      </c>
      <c r="AM761" s="1">
        <f t="shared" ref="AM761:AM762" si="6714">+IF(AA761=2,1,0)</f>
        <v>0</v>
      </c>
      <c r="AN761" s="1">
        <f t="shared" ref="AN761:AN762" si="6715">+IF(AB761=2,1,0)</f>
        <v>0</v>
      </c>
      <c r="AO761" s="294"/>
      <c r="AP761" s="294"/>
      <c r="AQ761" s="294"/>
      <c r="AR761" s="294">
        <f>G761</f>
        <v>23</v>
      </c>
      <c r="AS761" s="298">
        <f t="shared" si="6613"/>
        <v>0</v>
      </c>
      <c r="AT761" s="298">
        <f t="shared" si="6614"/>
        <v>0</v>
      </c>
      <c r="AU761" s="298">
        <f t="shared" si="6479"/>
        <v>0</v>
      </c>
      <c r="AV761" s="298">
        <f t="shared" si="6681"/>
        <v>1</v>
      </c>
      <c r="AW761" s="294"/>
      <c r="AX761" s="294"/>
      <c r="AY761" s="294"/>
      <c r="AZ761" s="294"/>
      <c r="BA761" s="294"/>
      <c r="BB761" s="294"/>
      <c r="BC761" s="294"/>
      <c r="BD761" s="294"/>
      <c r="BE761" s="294"/>
      <c r="BF761" s="294"/>
      <c r="BG761" s="294"/>
      <c r="BH761" s="294"/>
      <c r="BI761" s="294"/>
      <c r="BJ761" s="294"/>
      <c r="BK761" s="294"/>
      <c r="BL761" s="294"/>
      <c r="BM761" s="294"/>
      <c r="BN761" s="294"/>
      <c r="BO761" s="294">
        <v>1</v>
      </c>
      <c r="BP761" s="1"/>
      <c r="BQ761" s="294"/>
      <c r="BR761" s="17">
        <v>2</v>
      </c>
      <c r="BS761" s="1">
        <f t="shared" si="6336"/>
        <v>0</v>
      </c>
      <c r="BT761" s="17">
        <f t="shared" ref="BT761:BT762" si="6716">+BS761*2</f>
        <v>0</v>
      </c>
      <c r="BU761" s="294"/>
      <c r="BV761" s="294">
        <v>1</v>
      </c>
      <c r="BW761" s="294"/>
      <c r="BX761" s="294"/>
      <c r="BY761" s="294"/>
      <c r="BZ761" s="294"/>
      <c r="CA761" s="294"/>
      <c r="CB761" s="294"/>
      <c r="CC761" s="294"/>
      <c r="CD761" s="1"/>
      <c r="CE761" s="1"/>
      <c r="CF761" s="1"/>
      <c r="CG761" s="294"/>
      <c r="CH761" s="1">
        <v>1</v>
      </c>
      <c r="CI761" s="1"/>
      <c r="CJ761" s="1"/>
      <c r="CK761" s="383"/>
      <c r="CL761" s="383"/>
      <c r="CM761" s="383"/>
      <c r="CN761" s="1">
        <f t="shared" si="6482"/>
        <v>0</v>
      </c>
      <c r="CO761" s="1">
        <f t="shared" si="6483"/>
        <v>0</v>
      </c>
      <c r="CP761" s="20">
        <f t="shared" si="6484"/>
        <v>2.5</v>
      </c>
      <c r="CQ761" s="351"/>
      <c r="CR761" s="299">
        <f>+IF(SUM(AX761:BM761)&gt;0,1,0)+1</f>
        <v>1</v>
      </c>
      <c r="CS761" s="294"/>
      <c r="CT761" s="294"/>
      <c r="CU761" s="1"/>
      <c r="CV761" s="1"/>
      <c r="CW761" s="1">
        <v>2</v>
      </c>
      <c r="CX761" s="1"/>
      <c r="CY761" s="1">
        <v>1</v>
      </c>
      <c r="CZ761" s="294">
        <v>5</v>
      </c>
      <c r="DA761" s="17">
        <f t="shared" ref="DA761:DA762" si="6717">+CY761</f>
        <v>1</v>
      </c>
      <c r="DB761" s="359">
        <f t="shared" si="6339"/>
        <v>6</v>
      </c>
      <c r="DC761" s="359">
        <f t="shared" si="6340"/>
        <v>3</v>
      </c>
      <c r="DD761" s="294"/>
      <c r="DE761" s="294">
        <v>6</v>
      </c>
      <c r="DF761" s="294"/>
      <c r="DG761" s="294"/>
      <c r="DH761" s="294"/>
      <c r="DI761" s="294"/>
      <c r="DJ761" s="294">
        <v>4</v>
      </c>
      <c r="DK761" s="294"/>
      <c r="DL761" s="294"/>
      <c r="DM761" s="294"/>
      <c r="DN761" s="294"/>
      <c r="DO761" s="1"/>
      <c r="DP761" s="1"/>
      <c r="DQ761" s="17">
        <f t="shared" si="6486"/>
        <v>0</v>
      </c>
      <c r="DR761" s="17">
        <f t="shared" si="6487"/>
        <v>0</v>
      </c>
      <c r="DS761" s="17">
        <f t="shared" si="6488"/>
        <v>0</v>
      </c>
      <c r="DT761" s="17">
        <f t="shared" si="6489"/>
        <v>0</v>
      </c>
      <c r="DU761" s="17">
        <f t="shared" si="6490"/>
        <v>0</v>
      </c>
      <c r="DV761" s="17">
        <f t="shared" si="6491"/>
        <v>0</v>
      </c>
      <c r="DW761" s="1"/>
      <c r="DX761" s="1"/>
      <c r="DY761" s="20">
        <f t="shared" si="6492"/>
        <v>0</v>
      </c>
      <c r="DZ761" s="20">
        <f t="shared" si="6493"/>
        <v>0</v>
      </c>
      <c r="EA761" s="20">
        <f t="shared" si="6494"/>
        <v>0</v>
      </c>
      <c r="EB761" s="20">
        <f t="shared" si="6495"/>
        <v>0</v>
      </c>
      <c r="EC761" s="18">
        <f t="shared" si="6496"/>
        <v>1</v>
      </c>
      <c r="ED761" s="19">
        <f t="shared" ref="ED761:ED762" si="6718">+IF(EC761&lt;&gt;0,EC761*3,0)</f>
        <v>3</v>
      </c>
      <c r="EE761" s="19">
        <f t="shared" si="6498"/>
        <v>0</v>
      </c>
      <c r="EF761" s="1">
        <f t="shared" si="6499"/>
        <v>0</v>
      </c>
      <c r="EG761" s="18">
        <f t="shared" si="6500"/>
        <v>5</v>
      </c>
      <c r="EH761" s="341"/>
      <c r="EI761" s="294"/>
      <c r="EJ761" s="294">
        <v>9</v>
      </c>
      <c r="EK761" s="294"/>
      <c r="EL761" s="19">
        <v>1</v>
      </c>
      <c r="EM761" s="19"/>
      <c r="EN761" s="19"/>
      <c r="EO761" s="366"/>
      <c r="EP761" s="366"/>
      <c r="EQ761" s="374">
        <v>2</v>
      </c>
      <c r="ER761" s="374"/>
      <c r="ES761" s="374"/>
      <c r="ET761" s="374"/>
      <c r="EU761" s="18">
        <f t="shared" si="6509"/>
        <v>7</v>
      </c>
      <c r="EV761" s="18">
        <f t="shared" si="6501"/>
        <v>2</v>
      </c>
      <c r="EW761" s="341">
        <v>1</v>
      </c>
      <c r="EX761" s="341"/>
      <c r="EY761" s="341">
        <v>4</v>
      </c>
      <c r="EZ761" s="365">
        <f t="shared" si="6361"/>
        <v>0</v>
      </c>
      <c r="FA761" s="294"/>
      <c r="FB761" s="294"/>
      <c r="FC761" s="294"/>
      <c r="FD761" s="300"/>
      <c r="FE761" s="300"/>
      <c r="FF761" s="300"/>
      <c r="FG761" s="300"/>
      <c r="FH761" s="300"/>
      <c r="FI761" s="300"/>
      <c r="FJ761" s="300"/>
      <c r="FK761" s="294">
        <f t="shared" si="6666"/>
        <v>23</v>
      </c>
      <c r="FL761" s="294"/>
      <c r="FM761" s="294"/>
      <c r="FN761" s="294"/>
      <c r="FO761" s="294"/>
      <c r="FP761" s="20">
        <f t="shared" si="6510"/>
        <v>0</v>
      </c>
      <c r="FQ761" s="20">
        <f t="shared" si="6502"/>
        <v>6</v>
      </c>
      <c r="FR761" s="20">
        <f t="shared" si="6503"/>
        <v>0</v>
      </c>
      <c r="FS761" s="20">
        <f t="shared" si="6504"/>
        <v>0</v>
      </c>
      <c r="FT761" s="20">
        <f t="shared" si="6505"/>
        <v>0</v>
      </c>
      <c r="FU761" s="20">
        <f t="shared" si="6506"/>
        <v>0</v>
      </c>
      <c r="FV761" s="20">
        <f t="shared" si="6507"/>
        <v>0</v>
      </c>
      <c r="FW761" s="294"/>
    </row>
    <row r="762" spans="1:179" s="301" customFormat="1" ht="27.75" customHeight="1">
      <c r="A762" s="295"/>
      <c r="B762" s="296">
        <v>10</v>
      </c>
      <c r="C762" s="296">
        <f t="shared" si="6702"/>
        <v>10</v>
      </c>
      <c r="D762" s="296" t="s">
        <v>53</v>
      </c>
      <c r="E762" s="296" t="str">
        <f t="shared" si="6703"/>
        <v>LT7,5</v>
      </c>
      <c r="F762" s="296">
        <v>13</v>
      </c>
      <c r="G762" s="296">
        <f t="shared" si="6609"/>
        <v>13</v>
      </c>
      <c r="H762" s="297"/>
      <c r="I762" s="297"/>
      <c r="J762" s="294"/>
      <c r="K762" s="294"/>
      <c r="L762" s="294"/>
      <c r="M762" s="294"/>
      <c r="N762" s="297"/>
      <c r="O762" s="297"/>
      <c r="P762" s="1"/>
      <c r="Q762" s="16"/>
      <c r="R762" s="1"/>
      <c r="S762" s="294"/>
      <c r="T762" s="294"/>
      <c r="U762" s="294"/>
      <c r="V762" s="294"/>
      <c r="W762" s="294"/>
      <c r="X762" s="294"/>
      <c r="Y762" s="294"/>
      <c r="Z762" s="294"/>
      <c r="AA762" s="294"/>
      <c r="AB762" s="294"/>
      <c r="AC762" s="1">
        <f t="shared" si="6704"/>
        <v>0</v>
      </c>
      <c r="AD762" s="1">
        <f t="shared" si="6705"/>
        <v>0</v>
      </c>
      <c r="AE762" s="1">
        <f t="shared" si="6706"/>
        <v>0</v>
      </c>
      <c r="AF762" s="1">
        <f t="shared" si="6707"/>
        <v>0</v>
      </c>
      <c r="AG762" s="1">
        <f t="shared" si="6708"/>
        <v>0</v>
      </c>
      <c r="AH762" s="1">
        <f t="shared" si="6709"/>
        <v>0</v>
      </c>
      <c r="AI762" s="1">
        <f t="shared" si="6710"/>
        <v>0</v>
      </c>
      <c r="AJ762" s="1">
        <f t="shared" si="6711"/>
        <v>0</v>
      </c>
      <c r="AK762" s="1">
        <f t="shared" si="6712"/>
        <v>0</v>
      </c>
      <c r="AL762" s="1">
        <f t="shared" si="6713"/>
        <v>0</v>
      </c>
      <c r="AM762" s="1">
        <f t="shared" si="6714"/>
        <v>0</v>
      </c>
      <c r="AN762" s="1">
        <f t="shared" si="6715"/>
        <v>0</v>
      </c>
      <c r="AO762" s="294"/>
      <c r="AP762" s="294"/>
      <c r="AQ762" s="294"/>
      <c r="AR762" s="294">
        <f>G762</f>
        <v>13</v>
      </c>
      <c r="AS762" s="298">
        <f t="shared" si="6613"/>
        <v>0</v>
      </c>
      <c r="AT762" s="298">
        <f t="shared" si="6614"/>
        <v>0</v>
      </c>
      <c r="AU762" s="298">
        <f t="shared" si="6479"/>
        <v>0</v>
      </c>
      <c r="AV762" s="298">
        <f t="shared" si="6681"/>
        <v>1</v>
      </c>
      <c r="AW762" s="294"/>
      <c r="AX762" s="294"/>
      <c r="AY762" s="294"/>
      <c r="AZ762" s="294"/>
      <c r="BA762" s="294"/>
      <c r="BB762" s="294"/>
      <c r="BC762" s="294"/>
      <c r="BD762" s="294"/>
      <c r="BE762" s="294"/>
      <c r="BF762" s="294"/>
      <c r="BG762" s="294"/>
      <c r="BH762" s="294"/>
      <c r="BI762" s="294"/>
      <c r="BJ762" s="294"/>
      <c r="BK762" s="294"/>
      <c r="BL762" s="294"/>
      <c r="BM762" s="294"/>
      <c r="BN762" s="294"/>
      <c r="BO762" s="294">
        <v>1</v>
      </c>
      <c r="BP762" s="1"/>
      <c r="BQ762" s="294"/>
      <c r="BR762" s="17">
        <v>2</v>
      </c>
      <c r="BS762" s="1">
        <f t="shared" si="6336"/>
        <v>0</v>
      </c>
      <c r="BT762" s="17">
        <f t="shared" si="6716"/>
        <v>0</v>
      </c>
      <c r="BU762" s="294"/>
      <c r="BV762" s="294">
        <v>1</v>
      </c>
      <c r="BW762" s="294"/>
      <c r="BX762" s="294"/>
      <c r="BY762" s="294"/>
      <c r="BZ762" s="294"/>
      <c r="CA762" s="294"/>
      <c r="CB762" s="294"/>
      <c r="CC762" s="294"/>
      <c r="CD762" s="1"/>
      <c r="CE762" s="1"/>
      <c r="CF762" s="1"/>
      <c r="CG762" s="294"/>
      <c r="CH762" s="1">
        <v>1</v>
      </c>
      <c r="CI762" s="1"/>
      <c r="CJ762" s="1"/>
      <c r="CK762" s="383"/>
      <c r="CL762" s="383"/>
      <c r="CM762" s="383"/>
      <c r="CN762" s="1">
        <f t="shared" si="6482"/>
        <v>0</v>
      </c>
      <c r="CO762" s="1">
        <f t="shared" si="6483"/>
        <v>0</v>
      </c>
      <c r="CP762" s="20">
        <f t="shared" si="6484"/>
        <v>2.5</v>
      </c>
      <c r="CQ762" s="351"/>
      <c r="CR762" s="299">
        <f>+IF(SUM(AX762:BM762)&gt;0,1,0)+1</f>
        <v>1</v>
      </c>
      <c r="CS762" s="294"/>
      <c r="CT762" s="294"/>
      <c r="CU762" s="1"/>
      <c r="CV762" s="1"/>
      <c r="CW762" s="1">
        <v>1</v>
      </c>
      <c r="CX762" s="1"/>
      <c r="CY762" s="1"/>
      <c r="CZ762" s="294">
        <v>4</v>
      </c>
      <c r="DA762" s="17">
        <f t="shared" si="6717"/>
        <v>0</v>
      </c>
      <c r="DB762" s="359">
        <f t="shared" si="6339"/>
        <v>4</v>
      </c>
      <c r="DC762" s="359">
        <f t="shared" si="6340"/>
        <v>1</v>
      </c>
      <c r="DD762" s="294"/>
      <c r="DE762" s="294">
        <v>3</v>
      </c>
      <c r="DF762" s="294"/>
      <c r="DG762" s="294"/>
      <c r="DH762" s="294"/>
      <c r="DI762" s="294"/>
      <c r="DJ762" s="294"/>
      <c r="DK762" s="294"/>
      <c r="DL762" s="294"/>
      <c r="DM762" s="294"/>
      <c r="DN762" s="294"/>
      <c r="DO762" s="1"/>
      <c r="DP762" s="1"/>
      <c r="DQ762" s="17">
        <f t="shared" si="6486"/>
        <v>0</v>
      </c>
      <c r="DR762" s="17">
        <f t="shared" si="6487"/>
        <v>0</v>
      </c>
      <c r="DS762" s="17">
        <f t="shared" si="6488"/>
        <v>0</v>
      </c>
      <c r="DT762" s="17">
        <f t="shared" si="6489"/>
        <v>0</v>
      </c>
      <c r="DU762" s="17">
        <f t="shared" si="6490"/>
        <v>0</v>
      </c>
      <c r="DV762" s="17">
        <f t="shared" si="6491"/>
        <v>0</v>
      </c>
      <c r="DW762" s="1"/>
      <c r="DX762" s="1"/>
      <c r="DY762" s="20">
        <f t="shared" si="6492"/>
        <v>0</v>
      </c>
      <c r="DZ762" s="20">
        <f t="shared" si="6493"/>
        <v>0</v>
      </c>
      <c r="EA762" s="20">
        <f t="shared" si="6494"/>
        <v>0</v>
      </c>
      <c r="EB762" s="20">
        <f t="shared" si="6495"/>
        <v>0</v>
      </c>
      <c r="EC762" s="18">
        <f t="shared" si="6496"/>
        <v>0</v>
      </c>
      <c r="ED762" s="19">
        <f t="shared" si="6718"/>
        <v>0</v>
      </c>
      <c r="EE762" s="19">
        <f t="shared" si="6498"/>
        <v>0</v>
      </c>
      <c r="EF762" s="1">
        <f t="shared" si="6499"/>
        <v>0</v>
      </c>
      <c r="EG762" s="18">
        <f t="shared" si="6500"/>
        <v>2</v>
      </c>
      <c r="EH762" s="341"/>
      <c r="EI762" s="294"/>
      <c r="EJ762" s="294">
        <v>4.5</v>
      </c>
      <c r="EK762" s="294"/>
      <c r="EL762" s="19">
        <v>1</v>
      </c>
      <c r="EM762" s="19"/>
      <c r="EN762" s="19"/>
      <c r="EO762" s="366"/>
      <c r="EP762" s="366"/>
      <c r="EQ762" s="374"/>
      <c r="ER762" s="374"/>
      <c r="ES762" s="374"/>
      <c r="ET762" s="374"/>
      <c r="EU762" s="18">
        <f t="shared" si="6509"/>
        <v>6</v>
      </c>
      <c r="EV762" s="18">
        <f t="shared" si="6501"/>
        <v>2</v>
      </c>
      <c r="EW762" s="341">
        <v>1</v>
      </c>
      <c r="EX762" s="341"/>
      <c r="EY762" s="341">
        <v>2</v>
      </c>
      <c r="EZ762" s="365">
        <f t="shared" si="6361"/>
        <v>0</v>
      </c>
      <c r="FA762" s="294"/>
      <c r="FB762" s="294"/>
      <c r="FC762" s="294"/>
      <c r="FD762" s="300"/>
      <c r="FE762" s="300"/>
      <c r="FF762" s="300"/>
      <c r="FG762" s="300"/>
      <c r="FH762" s="300"/>
      <c r="FI762" s="300"/>
      <c r="FJ762" s="300"/>
      <c r="FK762" s="294">
        <f t="shared" si="6666"/>
        <v>13</v>
      </c>
      <c r="FL762" s="294"/>
      <c r="FM762" s="294"/>
      <c r="FN762" s="294"/>
      <c r="FO762" s="294"/>
      <c r="FP762" s="20">
        <f t="shared" si="6510"/>
        <v>0</v>
      </c>
      <c r="FQ762" s="20">
        <f t="shared" si="6502"/>
        <v>3</v>
      </c>
      <c r="FR762" s="20">
        <f t="shared" si="6503"/>
        <v>0</v>
      </c>
      <c r="FS762" s="20">
        <f t="shared" si="6504"/>
        <v>0</v>
      </c>
      <c r="FT762" s="20">
        <f t="shared" si="6505"/>
        <v>0</v>
      </c>
      <c r="FU762" s="20">
        <f t="shared" si="6506"/>
        <v>0</v>
      </c>
      <c r="FV762" s="20">
        <f t="shared" si="6507"/>
        <v>0</v>
      </c>
      <c r="FW762" s="294"/>
    </row>
    <row r="763" spans="1:179" s="301" customFormat="1" ht="27.75" customHeight="1">
      <c r="A763" s="295"/>
      <c r="B763" s="296">
        <v>11</v>
      </c>
      <c r="C763" s="296">
        <f t="shared" ref="C763" si="6719">B763</f>
        <v>11</v>
      </c>
      <c r="D763" s="296" t="s">
        <v>53</v>
      </c>
      <c r="E763" s="296" t="str">
        <f t="shared" ref="E763" si="6720">D763</f>
        <v>LT7,5</v>
      </c>
      <c r="F763" s="296">
        <v>32</v>
      </c>
      <c r="G763" s="296">
        <f t="shared" si="6609"/>
        <v>32</v>
      </c>
      <c r="H763" s="297"/>
      <c r="I763" s="297"/>
      <c r="J763" s="294"/>
      <c r="K763" s="294"/>
      <c r="L763" s="294"/>
      <c r="M763" s="294"/>
      <c r="N763" s="297"/>
      <c r="O763" s="297"/>
      <c r="P763" s="1"/>
      <c r="Q763" s="16"/>
      <c r="R763" s="1"/>
      <c r="S763" s="294"/>
      <c r="T763" s="294"/>
      <c r="U763" s="294"/>
      <c r="V763" s="294"/>
      <c r="W763" s="294"/>
      <c r="X763" s="294"/>
      <c r="Y763" s="294"/>
      <c r="Z763" s="294"/>
      <c r="AA763" s="294"/>
      <c r="AB763" s="294"/>
      <c r="AC763" s="1">
        <f t="shared" ref="AC763:AC770" si="6721">+IF(S763=1,1,0)+IF(T763=1,1,0)</f>
        <v>0</v>
      </c>
      <c r="AD763" s="1">
        <f t="shared" ref="AD763:AD770" si="6722">+IF(U763=1,1,0)+IF(V763=1,1,0)</f>
        <v>0</v>
      </c>
      <c r="AE763" s="1">
        <f t="shared" ref="AE763:AE770" si="6723">+IF(W763=1,1,0)+IF(X763=1,1,0)</f>
        <v>0</v>
      </c>
      <c r="AF763" s="1">
        <f t="shared" ref="AF763:AF770" si="6724">+IF(Y763=1,1,0)+IF(Z763=1,1,0)</f>
        <v>0</v>
      </c>
      <c r="AG763" s="1">
        <f t="shared" ref="AG763:AG770" si="6725">+IF(AA763=1,1,0)</f>
        <v>0</v>
      </c>
      <c r="AH763" s="1">
        <f t="shared" ref="AH763:AH770" si="6726">+IF(AB763=1,1,0)</f>
        <v>0</v>
      </c>
      <c r="AI763" s="1">
        <f t="shared" ref="AI763:AI770" si="6727">+IF(S763=2,1,0)+IF(T763=2,1,0)</f>
        <v>0</v>
      </c>
      <c r="AJ763" s="1">
        <f t="shared" ref="AJ763:AJ770" si="6728">+IF(U763=2,1,0)+IF(V763=2,1,0)</f>
        <v>0</v>
      </c>
      <c r="AK763" s="1">
        <f t="shared" ref="AK763:AK770" si="6729">+IF(X763=2,1,0)+IF(W763=2,1,0)</f>
        <v>0</v>
      </c>
      <c r="AL763" s="1">
        <f t="shared" ref="AL763:AL770" si="6730">+IF(Y763=2,1,0)+IF(Z763=2,1,0)</f>
        <v>0</v>
      </c>
      <c r="AM763" s="1">
        <f t="shared" ref="AM763:AM770" si="6731">+IF(AA763=2,1,0)</f>
        <v>0</v>
      </c>
      <c r="AN763" s="1">
        <f t="shared" ref="AN763:AN770" si="6732">+IF(AB763=2,1,0)</f>
        <v>0</v>
      </c>
      <c r="AO763" s="294"/>
      <c r="AP763" s="294"/>
      <c r="AQ763" s="294"/>
      <c r="AR763" s="294">
        <f>G763</f>
        <v>32</v>
      </c>
      <c r="AS763" s="298">
        <f t="shared" si="6613"/>
        <v>0</v>
      </c>
      <c r="AT763" s="298">
        <f t="shared" si="6614"/>
        <v>0</v>
      </c>
      <c r="AU763" s="298">
        <f t="shared" si="6479"/>
        <v>0</v>
      </c>
      <c r="AV763" s="298">
        <f t="shared" si="6681"/>
        <v>1</v>
      </c>
      <c r="AW763" s="294"/>
      <c r="AX763" s="294"/>
      <c r="AY763" s="294"/>
      <c r="AZ763" s="294"/>
      <c r="BA763" s="294"/>
      <c r="BB763" s="294"/>
      <c r="BC763" s="294"/>
      <c r="BD763" s="294"/>
      <c r="BE763" s="294"/>
      <c r="BF763" s="294"/>
      <c r="BG763" s="294"/>
      <c r="BH763" s="294"/>
      <c r="BI763" s="294"/>
      <c r="BJ763" s="294"/>
      <c r="BK763" s="294"/>
      <c r="BL763" s="294"/>
      <c r="BM763" s="294"/>
      <c r="BN763" s="294"/>
      <c r="BO763" s="294">
        <v>1</v>
      </c>
      <c r="BP763" s="1"/>
      <c r="BQ763" s="294"/>
      <c r="BR763" s="17">
        <v>1</v>
      </c>
      <c r="BS763" s="1">
        <f t="shared" si="6336"/>
        <v>0</v>
      </c>
      <c r="BT763" s="17">
        <f t="shared" ref="BT763:BT770" si="6733">+BS763*2</f>
        <v>0</v>
      </c>
      <c r="BU763" s="294"/>
      <c r="BV763" s="294">
        <v>1</v>
      </c>
      <c r="BW763" s="294">
        <v>1</v>
      </c>
      <c r="BX763" s="294">
        <v>1</v>
      </c>
      <c r="BY763" s="294"/>
      <c r="BZ763" s="294"/>
      <c r="CA763" s="294"/>
      <c r="CB763" s="294"/>
      <c r="CC763" s="294"/>
      <c r="CD763" s="1"/>
      <c r="CE763" s="1"/>
      <c r="CF763" s="1"/>
      <c r="CG763" s="294"/>
      <c r="CH763" s="1">
        <v>1</v>
      </c>
      <c r="CI763" s="1"/>
      <c r="CJ763" s="1"/>
      <c r="CK763" s="383"/>
      <c r="CL763" s="383"/>
      <c r="CM763" s="383"/>
      <c r="CN763" s="1">
        <f t="shared" si="6482"/>
        <v>1</v>
      </c>
      <c r="CO763" s="1">
        <f t="shared" si="6483"/>
        <v>1</v>
      </c>
      <c r="CP763" s="20">
        <f t="shared" si="6484"/>
        <v>2.5</v>
      </c>
      <c r="CQ763" s="351"/>
      <c r="CR763" s="299">
        <f>+IF(SUM(AX763:BM763)&gt;0,1,0)+1</f>
        <v>1</v>
      </c>
      <c r="CS763" s="294">
        <v>1</v>
      </c>
      <c r="CT763" s="294">
        <v>1</v>
      </c>
      <c r="CU763" s="1"/>
      <c r="CV763" s="1"/>
      <c r="CW763" s="1">
        <v>3</v>
      </c>
      <c r="CX763" s="1"/>
      <c r="CY763" s="1"/>
      <c r="CZ763" s="294">
        <v>11</v>
      </c>
      <c r="DA763" s="17">
        <f t="shared" ref="DA763:DA770" si="6734">+CY763</f>
        <v>0</v>
      </c>
      <c r="DB763" s="359">
        <f t="shared" si="6339"/>
        <v>11</v>
      </c>
      <c r="DC763" s="359">
        <f t="shared" si="6340"/>
        <v>3</v>
      </c>
      <c r="DD763" s="294"/>
      <c r="DE763" s="294">
        <f>3*4</f>
        <v>12</v>
      </c>
      <c r="DF763" s="294"/>
      <c r="DG763" s="294"/>
      <c r="DH763" s="294"/>
      <c r="DI763" s="294"/>
      <c r="DJ763" s="294"/>
      <c r="DK763" s="294"/>
      <c r="DL763" s="294"/>
      <c r="DM763" s="294"/>
      <c r="DN763" s="294"/>
      <c r="DO763" s="1"/>
      <c r="DP763" s="1"/>
      <c r="DQ763" s="17">
        <f t="shared" si="6486"/>
        <v>0</v>
      </c>
      <c r="DR763" s="17">
        <f t="shared" si="6487"/>
        <v>0</v>
      </c>
      <c r="DS763" s="17">
        <f t="shared" si="6488"/>
        <v>0</v>
      </c>
      <c r="DT763" s="17">
        <f t="shared" si="6489"/>
        <v>0</v>
      </c>
      <c r="DU763" s="17">
        <f t="shared" si="6490"/>
        <v>0</v>
      </c>
      <c r="DV763" s="17">
        <f t="shared" si="6491"/>
        <v>0</v>
      </c>
      <c r="DW763" s="1"/>
      <c r="DX763" s="1"/>
      <c r="DY763" s="20">
        <f t="shared" si="6492"/>
        <v>0</v>
      </c>
      <c r="DZ763" s="20">
        <f t="shared" si="6493"/>
        <v>0</v>
      </c>
      <c r="EA763" s="20">
        <f t="shared" si="6494"/>
        <v>0</v>
      </c>
      <c r="EB763" s="20">
        <f t="shared" si="6495"/>
        <v>0</v>
      </c>
      <c r="EC763" s="18">
        <f t="shared" si="6496"/>
        <v>0</v>
      </c>
      <c r="ED763" s="19">
        <f t="shared" ref="ED763:ED770" si="6735">+IF(EC763&lt;&gt;0,EC763*3,0)</f>
        <v>0</v>
      </c>
      <c r="EE763" s="19"/>
      <c r="EF763" s="1">
        <f>+IF(EE763&gt;0,CT763*4,0)+4</f>
        <v>4</v>
      </c>
      <c r="EG763" s="18"/>
      <c r="EH763" s="341"/>
      <c r="EI763" s="294"/>
      <c r="EJ763" s="294">
        <f>3*4.5</f>
        <v>13.5</v>
      </c>
      <c r="EK763" s="294"/>
      <c r="EL763" s="19">
        <v>1</v>
      </c>
      <c r="EM763" s="19"/>
      <c r="EN763" s="19"/>
      <c r="EO763" s="366"/>
      <c r="EP763" s="366"/>
      <c r="EQ763" s="374"/>
      <c r="ER763" s="374"/>
      <c r="ES763" s="374"/>
      <c r="ET763" s="374"/>
      <c r="EU763" s="18">
        <f t="shared" si="6509"/>
        <v>13</v>
      </c>
      <c r="EV763" s="18">
        <f t="shared" si="6501"/>
        <v>2</v>
      </c>
      <c r="EW763" s="341">
        <v>1</v>
      </c>
      <c r="EX763" s="341">
        <v>1</v>
      </c>
      <c r="EY763" s="341">
        <v>5</v>
      </c>
      <c r="EZ763" s="365">
        <f t="shared" si="6361"/>
        <v>0.5</v>
      </c>
      <c r="FA763" s="294"/>
      <c r="FB763" s="294"/>
      <c r="FC763" s="294"/>
      <c r="FD763" s="300"/>
      <c r="FE763" s="300"/>
      <c r="FF763" s="300"/>
      <c r="FG763" s="300"/>
      <c r="FH763" s="300"/>
      <c r="FI763" s="300"/>
      <c r="FJ763" s="300"/>
      <c r="FK763" s="294">
        <f t="shared" si="6666"/>
        <v>32</v>
      </c>
      <c r="FL763" s="294"/>
      <c r="FM763" s="294"/>
      <c r="FN763" s="294"/>
      <c r="FO763" s="294"/>
      <c r="FP763" s="20">
        <f t="shared" si="6510"/>
        <v>0</v>
      </c>
      <c r="FQ763" s="20">
        <f t="shared" si="6502"/>
        <v>12</v>
      </c>
      <c r="FR763" s="20">
        <f t="shared" si="6503"/>
        <v>0</v>
      </c>
      <c r="FS763" s="20">
        <f t="shared" si="6504"/>
        <v>0</v>
      </c>
      <c r="FT763" s="20">
        <f t="shared" si="6505"/>
        <v>0</v>
      </c>
      <c r="FU763" s="20">
        <f t="shared" si="6506"/>
        <v>0</v>
      </c>
      <c r="FV763" s="20">
        <f t="shared" si="6507"/>
        <v>0</v>
      </c>
      <c r="FW763" s="294"/>
    </row>
    <row r="764" spans="1:179" s="301" customFormat="1" ht="27.75" customHeight="1">
      <c r="A764" s="295"/>
      <c r="B764" s="324"/>
      <c r="C764" s="324" t="s">
        <v>183</v>
      </c>
      <c r="D764" s="296"/>
      <c r="E764" s="324"/>
      <c r="F764" s="324"/>
      <c r="G764" s="296"/>
      <c r="H764" s="297"/>
      <c r="I764" s="297"/>
      <c r="J764" s="294"/>
      <c r="K764" s="294"/>
      <c r="L764" s="294"/>
      <c r="M764" s="294"/>
      <c r="N764" s="297"/>
      <c r="O764" s="297"/>
      <c r="P764" s="1"/>
      <c r="Q764" s="16"/>
      <c r="R764" s="1"/>
      <c r="S764" s="294"/>
      <c r="T764" s="294"/>
      <c r="U764" s="294"/>
      <c r="V764" s="294"/>
      <c r="W764" s="294"/>
      <c r="X764" s="294"/>
      <c r="Y764" s="294"/>
      <c r="Z764" s="294"/>
      <c r="AA764" s="294"/>
      <c r="AB764" s="294"/>
      <c r="AC764" s="1">
        <f t="shared" si="6721"/>
        <v>0</v>
      </c>
      <c r="AD764" s="1">
        <f t="shared" si="6722"/>
        <v>0</v>
      </c>
      <c r="AE764" s="1">
        <f t="shared" si="6723"/>
        <v>0</v>
      </c>
      <c r="AF764" s="1">
        <f t="shared" si="6724"/>
        <v>0</v>
      </c>
      <c r="AG764" s="1">
        <f t="shared" si="6725"/>
        <v>0</v>
      </c>
      <c r="AH764" s="1">
        <f t="shared" si="6726"/>
        <v>0</v>
      </c>
      <c r="AI764" s="1">
        <f t="shared" si="6727"/>
        <v>0</v>
      </c>
      <c r="AJ764" s="1">
        <f t="shared" si="6728"/>
        <v>0</v>
      </c>
      <c r="AK764" s="1">
        <f t="shared" si="6729"/>
        <v>0</v>
      </c>
      <c r="AL764" s="1">
        <f t="shared" si="6730"/>
        <v>0</v>
      </c>
      <c r="AM764" s="1">
        <f t="shared" si="6731"/>
        <v>0</v>
      </c>
      <c r="AN764" s="1">
        <f t="shared" si="6732"/>
        <v>0</v>
      </c>
      <c r="AO764" s="294"/>
      <c r="AP764" s="294"/>
      <c r="AQ764" s="294"/>
      <c r="AR764" s="294"/>
      <c r="AS764" s="298">
        <f t="shared" si="6613"/>
        <v>0</v>
      </c>
      <c r="AT764" s="298">
        <f t="shared" si="6614"/>
        <v>0</v>
      </c>
      <c r="AU764" s="298">
        <f t="shared" si="6479"/>
        <v>0</v>
      </c>
      <c r="AV764" s="298">
        <f t="shared" si="6681"/>
        <v>0</v>
      </c>
      <c r="AW764" s="294"/>
      <c r="AX764" s="294"/>
      <c r="AY764" s="294"/>
      <c r="AZ764" s="294"/>
      <c r="BA764" s="294"/>
      <c r="BB764" s="294"/>
      <c r="BC764" s="294"/>
      <c r="BD764" s="294"/>
      <c r="BE764" s="294"/>
      <c r="BF764" s="294"/>
      <c r="BG764" s="294"/>
      <c r="BH764" s="294"/>
      <c r="BI764" s="294"/>
      <c r="BJ764" s="294"/>
      <c r="BK764" s="294"/>
      <c r="BL764" s="294"/>
      <c r="BM764" s="294"/>
      <c r="BN764" s="294"/>
      <c r="BO764" s="294"/>
      <c r="BP764" s="1"/>
      <c r="BQ764" s="294"/>
      <c r="BR764" s="17"/>
      <c r="BS764" s="1">
        <f t="shared" si="6336"/>
        <v>0</v>
      </c>
      <c r="BT764" s="17">
        <f t="shared" si="6733"/>
        <v>0</v>
      </c>
      <c r="BU764" s="294"/>
      <c r="BV764" s="294"/>
      <c r="BW764" s="294"/>
      <c r="BX764" s="294"/>
      <c r="BY764" s="294"/>
      <c r="BZ764" s="294"/>
      <c r="CA764" s="294"/>
      <c r="CB764" s="294"/>
      <c r="CC764" s="294"/>
      <c r="CD764" s="1"/>
      <c r="CE764" s="1"/>
      <c r="CF764" s="1"/>
      <c r="CG764" s="294"/>
      <c r="CH764" s="1"/>
      <c r="CI764" s="1"/>
      <c r="CJ764" s="1"/>
      <c r="CK764" s="383"/>
      <c r="CL764" s="383"/>
      <c r="CM764" s="383"/>
      <c r="CN764" s="1">
        <f t="shared" si="6482"/>
        <v>0</v>
      </c>
      <c r="CO764" s="1">
        <f t="shared" si="6483"/>
        <v>0</v>
      </c>
      <c r="CP764" s="20">
        <f t="shared" si="6484"/>
        <v>0</v>
      </c>
      <c r="CQ764" s="351"/>
      <c r="CR764" s="299">
        <f t="shared" ref="CR764:CR801" si="6736">+IF(SUM(AX764:BM764)&gt;0,1,0)</f>
        <v>0</v>
      </c>
      <c r="CS764" s="294"/>
      <c r="CT764" s="294"/>
      <c r="CU764" s="1"/>
      <c r="CV764" s="1"/>
      <c r="CW764" s="1"/>
      <c r="CX764" s="1"/>
      <c r="CY764" s="1"/>
      <c r="CZ764" s="294"/>
      <c r="DA764" s="17">
        <f t="shared" si="6734"/>
        <v>0</v>
      </c>
      <c r="DB764" s="359">
        <f t="shared" si="6339"/>
        <v>0</v>
      </c>
      <c r="DC764" s="359">
        <f t="shared" si="6340"/>
        <v>0</v>
      </c>
      <c r="DD764" s="294"/>
      <c r="DE764" s="294"/>
      <c r="DF764" s="294"/>
      <c r="DG764" s="294"/>
      <c r="DH764" s="294"/>
      <c r="DI764" s="294"/>
      <c r="DJ764" s="294"/>
      <c r="DK764" s="294"/>
      <c r="DL764" s="294"/>
      <c r="DM764" s="294"/>
      <c r="DN764" s="294"/>
      <c r="DO764" s="1"/>
      <c r="DP764" s="1"/>
      <c r="DQ764" s="17">
        <f t="shared" si="6486"/>
        <v>0</v>
      </c>
      <c r="DR764" s="17">
        <f t="shared" si="6487"/>
        <v>0</v>
      </c>
      <c r="DS764" s="17">
        <f t="shared" si="6488"/>
        <v>0</v>
      </c>
      <c r="DT764" s="17">
        <f t="shared" si="6489"/>
        <v>0</v>
      </c>
      <c r="DU764" s="17">
        <f t="shared" si="6490"/>
        <v>0</v>
      </c>
      <c r="DV764" s="17">
        <f t="shared" si="6491"/>
        <v>0</v>
      </c>
      <c r="DW764" s="1"/>
      <c r="DX764" s="1"/>
      <c r="DY764" s="20">
        <f t="shared" si="6492"/>
        <v>0</v>
      </c>
      <c r="DZ764" s="20">
        <f t="shared" si="6493"/>
        <v>0</v>
      </c>
      <c r="EA764" s="20">
        <f t="shared" si="6494"/>
        <v>0</v>
      </c>
      <c r="EB764" s="20">
        <f t="shared" si="6495"/>
        <v>0</v>
      </c>
      <c r="EC764" s="18">
        <f t="shared" si="6496"/>
        <v>0</v>
      </c>
      <c r="ED764" s="19">
        <f t="shared" si="6735"/>
        <v>0</v>
      </c>
      <c r="EE764" s="19">
        <f t="shared" si="6498"/>
        <v>0</v>
      </c>
      <c r="EF764" s="1">
        <f t="shared" si="6499"/>
        <v>0</v>
      </c>
      <c r="EG764" s="18">
        <f t="shared" si="6500"/>
        <v>0</v>
      </c>
      <c r="EH764" s="341"/>
      <c r="EI764" s="294"/>
      <c r="EJ764" s="294"/>
      <c r="EK764" s="294"/>
      <c r="EL764" s="19"/>
      <c r="EM764" s="19"/>
      <c r="EN764" s="19"/>
      <c r="EO764" s="366"/>
      <c r="EP764" s="366"/>
      <c r="EQ764" s="374"/>
      <c r="ER764" s="374"/>
      <c r="ES764" s="374"/>
      <c r="ET764" s="374"/>
      <c r="EU764" s="18">
        <f t="shared" si="6509"/>
        <v>0</v>
      </c>
      <c r="EV764" s="18">
        <f t="shared" si="6501"/>
        <v>0</v>
      </c>
      <c r="EW764" s="341"/>
      <c r="EX764" s="341"/>
      <c r="EY764" s="341"/>
      <c r="EZ764" s="365">
        <f t="shared" si="6361"/>
        <v>0</v>
      </c>
      <c r="FA764" s="294"/>
      <c r="FB764" s="294"/>
      <c r="FC764" s="294"/>
      <c r="FD764" s="300"/>
      <c r="FE764" s="300"/>
      <c r="FF764" s="300"/>
      <c r="FG764" s="300"/>
      <c r="FH764" s="300"/>
      <c r="FI764" s="300"/>
      <c r="FJ764" s="300"/>
      <c r="FK764" s="294"/>
      <c r="FL764" s="294"/>
      <c r="FM764" s="294"/>
      <c r="FN764" s="294"/>
      <c r="FO764" s="294"/>
      <c r="FP764" s="20">
        <f t="shared" si="6510"/>
        <v>0</v>
      </c>
      <c r="FQ764" s="20">
        <f t="shared" si="6502"/>
        <v>0</v>
      </c>
      <c r="FR764" s="20">
        <f t="shared" si="6503"/>
        <v>0</v>
      </c>
      <c r="FS764" s="20">
        <f t="shared" si="6504"/>
        <v>0</v>
      </c>
      <c r="FT764" s="20">
        <f t="shared" si="6505"/>
        <v>0</v>
      </c>
      <c r="FU764" s="20">
        <f t="shared" si="6506"/>
        <v>0</v>
      </c>
      <c r="FV764" s="20">
        <f t="shared" si="6507"/>
        <v>0</v>
      </c>
      <c r="FW764" s="294"/>
    </row>
    <row r="765" spans="1:179" s="301" customFormat="1" ht="27.75" customHeight="1">
      <c r="A765" s="295"/>
      <c r="B765" s="296" t="s">
        <v>190</v>
      </c>
      <c r="C765" s="296" t="s">
        <v>27</v>
      </c>
      <c r="D765" s="296" t="s">
        <v>165</v>
      </c>
      <c r="E765" s="296" t="str">
        <f t="shared" ref="E765" si="6737">D765</f>
        <v>2LT12</v>
      </c>
      <c r="F765" s="296"/>
      <c r="G765" s="296">
        <v>6</v>
      </c>
      <c r="H765" s="43">
        <v>1</v>
      </c>
      <c r="I765" s="43">
        <f>H765*1.5</f>
        <v>1.5</v>
      </c>
      <c r="J765" s="44"/>
      <c r="K765" s="44">
        <v>4</v>
      </c>
      <c r="L765" s="294"/>
      <c r="M765" s="294"/>
      <c r="N765" s="297"/>
      <c r="O765" s="297"/>
      <c r="P765" s="1"/>
      <c r="Q765" s="16"/>
      <c r="R765" s="1"/>
      <c r="S765" s="294"/>
      <c r="T765" s="294"/>
      <c r="U765" s="294"/>
      <c r="V765" s="294"/>
      <c r="W765" s="294"/>
      <c r="X765" s="294"/>
      <c r="Y765" s="294"/>
      <c r="Z765" s="294"/>
      <c r="AA765" s="294"/>
      <c r="AB765" s="294"/>
      <c r="AC765" s="1">
        <f t="shared" si="6721"/>
        <v>0</v>
      </c>
      <c r="AD765" s="1">
        <f t="shared" si="6722"/>
        <v>0</v>
      </c>
      <c r="AE765" s="1">
        <f t="shared" si="6723"/>
        <v>0</v>
      </c>
      <c r="AF765" s="1">
        <f t="shared" si="6724"/>
        <v>0</v>
      </c>
      <c r="AG765" s="1">
        <f t="shared" si="6725"/>
        <v>0</v>
      </c>
      <c r="AH765" s="1">
        <f t="shared" si="6726"/>
        <v>0</v>
      </c>
      <c r="AI765" s="1">
        <f t="shared" si="6727"/>
        <v>0</v>
      </c>
      <c r="AJ765" s="1">
        <f t="shared" si="6728"/>
        <v>0</v>
      </c>
      <c r="AK765" s="1">
        <f t="shared" si="6729"/>
        <v>0</v>
      </c>
      <c r="AL765" s="1">
        <f t="shared" si="6730"/>
        <v>0</v>
      </c>
      <c r="AM765" s="1">
        <f t="shared" si="6731"/>
        <v>0</v>
      </c>
      <c r="AN765" s="1">
        <f t="shared" si="6732"/>
        <v>0</v>
      </c>
      <c r="AO765" s="294"/>
      <c r="AP765" s="294"/>
      <c r="AQ765" s="294"/>
      <c r="AR765" s="294">
        <f t="shared" ref="AR765:AR773" si="6738">G765</f>
        <v>6</v>
      </c>
      <c r="AS765" s="298">
        <f t="shared" si="6613"/>
        <v>0</v>
      </c>
      <c r="AT765" s="298">
        <f t="shared" si="6614"/>
        <v>0</v>
      </c>
      <c r="AU765" s="298">
        <f t="shared" si="6479"/>
        <v>0</v>
      </c>
      <c r="AV765" s="298">
        <f t="shared" si="6681"/>
        <v>1</v>
      </c>
      <c r="AW765" s="294"/>
      <c r="AX765" s="294"/>
      <c r="AY765" s="294"/>
      <c r="AZ765" s="294"/>
      <c r="BA765" s="294"/>
      <c r="BB765" s="294"/>
      <c r="BC765" s="294"/>
      <c r="BD765" s="294"/>
      <c r="BE765" s="294"/>
      <c r="BF765" s="294"/>
      <c r="BG765" s="294"/>
      <c r="BH765" s="294"/>
      <c r="BI765" s="294"/>
      <c r="BJ765" s="294"/>
      <c r="BK765" s="294"/>
      <c r="BL765" s="294"/>
      <c r="BM765" s="294"/>
      <c r="BN765" s="294"/>
      <c r="BO765" s="294"/>
      <c r="BP765" s="1"/>
      <c r="BQ765" s="294"/>
      <c r="BR765" s="17">
        <v>1</v>
      </c>
      <c r="BS765" s="1">
        <f t="shared" si="6336"/>
        <v>0</v>
      </c>
      <c r="BT765" s="17">
        <f t="shared" si="6733"/>
        <v>0</v>
      </c>
      <c r="BU765" s="294"/>
      <c r="BV765" s="294">
        <v>1</v>
      </c>
      <c r="BW765" s="294"/>
      <c r="BX765" s="294"/>
      <c r="BY765" s="294"/>
      <c r="BZ765" s="294"/>
      <c r="CA765" s="294"/>
      <c r="CB765" s="294"/>
      <c r="CC765" s="294"/>
      <c r="CD765" s="1"/>
      <c r="CE765" s="1"/>
      <c r="CF765" s="1"/>
      <c r="CG765" s="294"/>
      <c r="CH765" s="1"/>
      <c r="CI765" s="1"/>
      <c r="CJ765" s="1"/>
      <c r="CK765" s="383"/>
      <c r="CL765" s="383"/>
      <c r="CM765" s="383"/>
      <c r="CN765" s="1">
        <f t="shared" si="6482"/>
        <v>0</v>
      </c>
      <c r="CO765" s="1">
        <f t="shared" si="6483"/>
        <v>0</v>
      </c>
      <c r="CP765" s="20">
        <f t="shared" si="6484"/>
        <v>0</v>
      </c>
      <c r="CQ765" s="351"/>
      <c r="CR765" s="299">
        <f t="shared" si="6736"/>
        <v>0</v>
      </c>
      <c r="CS765" s="294"/>
      <c r="CT765" s="294"/>
      <c r="CU765" s="1"/>
      <c r="CV765" s="1"/>
      <c r="CW765" s="1"/>
      <c r="CX765" s="1"/>
      <c r="CY765" s="1"/>
      <c r="CZ765" s="294"/>
      <c r="DA765" s="17">
        <f t="shared" si="6734"/>
        <v>0</v>
      </c>
      <c r="DB765" s="359">
        <f t="shared" si="6339"/>
        <v>0</v>
      </c>
      <c r="DC765" s="359">
        <f t="shared" si="6340"/>
        <v>0</v>
      </c>
      <c r="DD765" s="294"/>
      <c r="DE765" s="294"/>
      <c r="DF765" s="294"/>
      <c r="DG765" s="294"/>
      <c r="DH765" s="294"/>
      <c r="DI765" s="294"/>
      <c r="DJ765" s="294"/>
      <c r="DK765" s="294"/>
      <c r="DL765" s="294"/>
      <c r="DM765" s="294"/>
      <c r="DN765" s="294"/>
      <c r="DO765" s="1"/>
      <c r="DP765" s="1"/>
      <c r="DQ765" s="17">
        <f t="shared" si="6486"/>
        <v>0</v>
      </c>
      <c r="DR765" s="17">
        <f t="shared" si="6487"/>
        <v>0</v>
      </c>
      <c r="DS765" s="17">
        <f t="shared" si="6488"/>
        <v>0</v>
      </c>
      <c r="DT765" s="17">
        <f t="shared" si="6489"/>
        <v>0</v>
      </c>
      <c r="DU765" s="17">
        <f t="shared" si="6490"/>
        <v>0</v>
      </c>
      <c r="DV765" s="17">
        <f t="shared" si="6491"/>
        <v>0</v>
      </c>
      <c r="DW765" s="1"/>
      <c r="DX765" s="1"/>
      <c r="DY765" s="20">
        <f t="shared" si="6492"/>
        <v>0</v>
      </c>
      <c r="DZ765" s="20">
        <f t="shared" si="6493"/>
        <v>0</v>
      </c>
      <c r="EA765" s="20">
        <f t="shared" si="6494"/>
        <v>0</v>
      </c>
      <c r="EB765" s="20">
        <f t="shared" si="6495"/>
        <v>0</v>
      </c>
      <c r="EC765" s="18">
        <f t="shared" si="6496"/>
        <v>0</v>
      </c>
      <c r="ED765" s="19">
        <f t="shared" si="6735"/>
        <v>0</v>
      </c>
      <c r="EE765" s="19">
        <f t="shared" si="6498"/>
        <v>0</v>
      </c>
      <c r="EF765" s="1">
        <f t="shared" si="6499"/>
        <v>0</v>
      </c>
      <c r="EG765" s="18">
        <f t="shared" si="6500"/>
        <v>0</v>
      </c>
      <c r="EH765" s="341"/>
      <c r="EI765" s="294"/>
      <c r="EJ765" s="294"/>
      <c r="EK765" s="294"/>
      <c r="EL765" s="19"/>
      <c r="EM765" s="19"/>
      <c r="EN765" s="19"/>
      <c r="EO765" s="366"/>
      <c r="EP765" s="366"/>
      <c r="EQ765" s="374"/>
      <c r="ER765" s="374"/>
      <c r="ES765" s="374"/>
      <c r="ET765" s="374"/>
      <c r="EU765" s="18">
        <f t="shared" si="6509"/>
        <v>0</v>
      </c>
      <c r="EV765" s="18">
        <f t="shared" si="6501"/>
        <v>0</v>
      </c>
      <c r="EW765" s="341"/>
      <c r="EX765" s="341"/>
      <c r="EY765" s="341"/>
      <c r="EZ765" s="365">
        <f t="shared" si="6361"/>
        <v>0</v>
      </c>
      <c r="FA765" s="294"/>
      <c r="FB765" s="294"/>
      <c r="FC765" s="294"/>
      <c r="FD765" s="300"/>
      <c r="FE765" s="300"/>
      <c r="FF765" s="300"/>
      <c r="FG765" s="300"/>
      <c r="FH765" s="300"/>
      <c r="FI765" s="300"/>
      <c r="FJ765" s="300"/>
      <c r="FK765" s="294"/>
      <c r="FL765" s="294"/>
      <c r="FM765" s="294"/>
      <c r="FN765" s="294"/>
      <c r="FO765" s="294"/>
      <c r="FP765" s="20">
        <f t="shared" si="6510"/>
        <v>0</v>
      </c>
      <c r="FQ765" s="20">
        <f t="shared" si="6502"/>
        <v>0</v>
      </c>
      <c r="FR765" s="20">
        <f t="shared" si="6503"/>
        <v>0</v>
      </c>
      <c r="FS765" s="20">
        <f t="shared" si="6504"/>
        <v>0</v>
      </c>
      <c r="FT765" s="20">
        <f t="shared" si="6505"/>
        <v>0</v>
      </c>
      <c r="FU765" s="20">
        <f t="shared" si="6506"/>
        <v>0</v>
      </c>
      <c r="FV765" s="20">
        <f t="shared" si="6507"/>
        <v>0</v>
      </c>
      <c r="FW765" s="294"/>
    </row>
    <row r="766" spans="1:179" s="301" customFormat="1" ht="27.75" customHeight="1">
      <c r="A766" s="295"/>
      <c r="B766" s="296">
        <v>1</v>
      </c>
      <c r="C766" s="296">
        <f t="shared" ref="C766:C770" si="6739">B766</f>
        <v>1</v>
      </c>
      <c r="D766" s="296" t="s">
        <v>187</v>
      </c>
      <c r="E766" s="296" t="s">
        <v>187</v>
      </c>
      <c r="F766" s="296">
        <v>16</v>
      </c>
      <c r="G766" s="296">
        <f t="shared" ref="G766:G771" si="6740">F766</f>
        <v>16</v>
      </c>
      <c r="H766" s="297"/>
      <c r="I766" s="297"/>
      <c r="J766" s="294"/>
      <c r="K766" s="294"/>
      <c r="L766" s="294"/>
      <c r="M766" s="294"/>
      <c r="N766" s="297"/>
      <c r="O766" s="297"/>
      <c r="P766" s="1"/>
      <c r="Q766" s="16"/>
      <c r="R766" s="1"/>
      <c r="S766" s="294"/>
      <c r="T766" s="294"/>
      <c r="U766" s="294"/>
      <c r="V766" s="294"/>
      <c r="W766" s="294"/>
      <c r="X766" s="294"/>
      <c r="Y766" s="294"/>
      <c r="Z766" s="294"/>
      <c r="AA766" s="294"/>
      <c r="AB766" s="294"/>
      <c r="AC766" s="1">
        <f t="shared" si="6721"/>
        <v>0</v>
      </c>
      <c r="AD766" s="1">
        <f t="shared" si="6722"/>
        <v>0</v>
      </c>
      <c r="AE766" s="1">
        <f t="shared" si="6723"/>
        <v>0</v>
      </c>
      <c r="AF766" s="1">
        <f t="shared" si="6724"/>
        <v>0</v>
      </c>
      <c r="AG766" s="1">
        <f t="shared" si="6725"/>
        <v>0</v>
      </c>
      <c r="AH766" s="1">
        <f t="shared" si="6726"/>
        <v>0</v>
      </c>
      <c r="AI766" s="1">
        <f t="shared" si="6727"/>
        <v>0</v>
      </c>
      <c r="AJ766" s="1">
        <f t="shared" si="6728"/>
        <v>0</v>
      </c>
      <c r="AK766" s="1">
        <f t="shared" si="6729"/>
        <v>0</v>
      </c>
      <c r="AL766" s="1">
        <f t="shared" si="6730"/>
        <v>0</v>
      </c>
      <c r="AM766" s="1">
        <f t="shared" si="6731"/>
        <v>0</v>
      </c>
      <c r="AN766" s="1">
        <f t="shared" si="6732"/>
        <v>0</v>
      </c>
      <c r="AO766" s="294"/>
      <c r="AP766" s="294"/>
      <c r="AQ766" s="294"/>
      <c r="AR766" s="294">
        <f t="shared" si="6738"/>
        <v>16</v>
      </c>
      <c r="AS766" s="298">
        <f t="shared" ref="AS766:AS767" si="6741">IF(AND(AO766&gt;0,OR(BR766&gt;=2,BR766=1)),1,0)</f>
        <v>0</v>
      </c>
      <c r="AT766" s="298">
        <f t="shared" ref="AT766:AT767" si="6742">IF(AND(AP766&gt;0,OR(BR766&gt;=2,BR766=1)),1,0)</f>
        <v>0</v>
      </c>
      <c r="AU766" s="298">
        <f t="shared" si="6479"/>
        <v>0</v>
      </c>
      <c r="AV766" s="298">
        <f t="shared" si="6681"/>
        <v>1</v>
      </c>
      <c r="AW766" s="294"/>
      <c r="AX766" s="294"/>
      <c r="AY766" s="294"/>
      <c r="AZ766" s="294"/>
      <c r="BA766" s="294"/>
      <c r="BB766" s="294"/>
      <c r="BC766" s="294"/>
      <c r="BD766" s="294"/>
      <c r="BE766" s="294"/>
      <c r="BF766" s="294"/>
      <c r="BG766" s="294"/>
      <c r="BH766" s="294"/>
      <c r="BI766" s="294"/>
      <c r="BJ766" s="294"/>
      <c r="BK766" s="294"/>
      <c r="BL766" s="294"/>
      <c r="BM766" s="294"/>
      <c r="BN766" s="294"/>
      <c r="BO766" s="294">
        <v>1</v>
      </c>
      <c r="BP766" s="1"/>
      <c r="BQ766" s="294"/>
      <c r="BR766" s="17">
        <v>2</v>
      </c>
      <c r="BS766" s="1">
        <f t="shared" si="6336"/>
        <v>0</v>
      </c>
      <c r="BT766" s="17">
        <f t="shared" si="6733"/>
        <v>0</v>
      </c>
      <c r="BU766" s="294"/>
      <c r="BV766" s="294">
        <v>1</v>
      </c>
      <c r="BW766" s="294"/>
      <c r="BX766" s="294"/>
      <c r="BY766" s="294"/>
      <c r="BZ766" s="294"/>
      <c r="CA766" s="294"/>
      <c r="CB766" s="294"/>
      <c r="CC766" s="294"/>
      <c r="CD766" s="1"/>
      <c r="CE766" s="1"/>
      <c r="CF766" s="1"/>
      <c r="CG766" s="294"/>
      <c r="CH766" s="1"/>
      <c r="CI766" s="1"/>
      <c r="CJ766" s="1"/>
      <c r="CK766" s="383"/>
      <c r="CL766" s="383"/>
      <c r="CM766" s="383"/>
      <c r="CN766" s="1">
        <f t="shared" si="6482"/>
        <v>0</v>
      </c>
      <c r="CO766" s="1">
        <f t="shared" si="6483"/>
        <v>0</v>
      </c>
      <c r="CP766" s="20">
        <f t="shared" si="6484"/>
        <v>0</v>
      </c>
      <c r="CQ766" s="351"/>
      <c r="CR766" s="299">
        <f t="shared" si="6736"/>
        <v>0</v>
      </c>
      <c r="CS766" s="294"/>
      <c r="CT766" s="294"/>
      <c r="CU766" s="1"/>
      <c r="CV766" s="1"/>
      <c r="CW766" s="1"/>
      <c r="CX766" s="1"/>
      <c r="CY766" s="1"/>
      <c r="CZ766" s="294"/>
      <c r="DA766" s="17">
        <f t="shared" si="6734"/>
        <v>0</v>
      </c>
      <c r="DB766" s="359">
        <f t="shared" si="6339"/>
        <v>0</v>
      </c>
      <c r="DC766" s="359">
        <f t="shared" si="6340"/>
        <v>0</v>
      </c>
      <c r="DD766" s="294"/>
      <c r="DE766" s="294"/>
      <c r="DF766" s="294"/>
      <c r="DG766" s="294"/>
      <c r="DH766" s="294"/>
      <c r="DI766" s="294"/>
      <c r="DJ766" s="294"/>
      <c r="DK766" s="294"/>
      <c r="DL766" s="294"/>
      <c r="DM766" s="294"/>
      <c r="DN766" s="294"/>
      <c r="DO766" s="1"/>
      <c r="DP766" s="1"/>
      <c r="DQ766" s="17">
        <f t="shared" si="6486"/>
        <v>0</v>
      </c>
      <c r="DR766" s="17">
        <f t="shared" si="6487"/>
        <v>0</v>
      </c>
      <c r="DS766" s="17">
        <f t="shared" si="6488"/>
        <v>0</v>
      </c>
      <c r="DT766" s="17">
        <f t="shared" si="6489"/>
        <v>0</v>
      </c>
      <c r="DU766" s="17">
        <f t="shared" si="6490"/>
        <v>0</v>
      </c>
      <c r="DV766" s="17">
        <f t="shared" si="6491"/>
        <v>0</v>
      </c>
      <c r="DW766" s="1"/>
      <c r="DX766" s="1"/>
      <c r="DY766" s="20">
        <f t="shared" si="6492"/>
        <v>0</v>
      </c>
      <c r="DZ766" s="20">
        <f t="shared" si="6493"/>
        <v>0</v>
      </c>
      <c r="EA766" s="20">
        <f t="shared" si="6494"/>
        <v>0</v>
      </c>
      <c r="EB766" s="20">
        <f t="shared" si="6495"/>
        <v>0</v>
      </c>
      <c r="EC766" s="18">
        <f t="shared" si="6496"/>
        <v>0</v>
      </c>
      <c r="ED766" s="19">
        <f t="shared" si="6735"/>
        <v>0</v>
      </c>
      <c r="EE766" s="19">
        <f t="shared" si="6498"/>
        <v>0</v>
      </c>
      <c r="EF766" s="1">
        <f t="shared" si="6499"/>
        <v>0</v>
      </c>
      <c r="EG766" s="18">
        <f t="shared" si="6500"/>
        <v>0</v>
      </c>
      <c r="EH766" s="341"/>
      <c r="EI766" s="294"/>
      <c r="EJ766" s="294"/>
      <c r="EK766" s="294"/>
      <c r="EL766" s="19"/>
      <c r="EM766" s="19"/>
      <c r="EN766" s="19"/>
      <c r="EO766" s="366"/>
      <c r="EP766" s="366"/>
      <c r="EQ766" s="374"/>
      <c r="ER766" s="374"/>
      <c r="ES766" s="374"/>
      <c r="ET766" s="374"/>
      <c r="EU766" s="18">
        <f t="shared" si="6509"/>
        <v>0</v>
      </c>
      <c r="EV766" s="18">
        <f t="shared" si="6501"/>
        <v>0</v>
      </c>
      <c r="EW766" s="341"/>
      <c r="EX766" s="341"/>
      <c r="EY766" s="341"/>
      <c r="EZ766" s="365">
        <f t="shared" si="6361"/>
        <v>0</v>
      </c>
      <c r="FA766" s="294"/>
      <c r="FB766" s="294"/>
      <c r="FC766" s="294"/>
      <c r="FD766" s="300"/>
      <c r="FE766" s="300"/>
      <c r="FF766" s="300"/>
      <c r="FG766" s="300"/>
      <c r="FH766" s="300"/>
      <c r="FI766" s="300"/>
      <c r="FJ766" s="300"/>
      <c r="FK766" s="294"/>
      <c r="FL766" s="294"/>
      <c r="FM766" s="294"/>
      <c r="FN766" s="294"/>
      <c r="FO766" s="294"/>
      <c r="FP766" s="20">
        <f t="shared" si="6510"/>
        <v>0</v>
      </c>
      <c r="FQ766" s="20">
        <f t="shared" si="6502"/>
        <v>0</v>
      </c>
      <c r="FR766" s="20">
        <f t="shared" si="6503"/>
        <v>0</v>
      </c>
      <c r="FS766" s="20">
        <f t="shared" si="6504"/>
        <v>0</v>
      </c>
      <c r="FT766" s="20">
        <f t="shared" si="6505"/>
        <v>0</v>
      </c>
      <c r="FU766" s="20">
        <f t="shared" si="6506"/>
        <v>0</v>
      </c>
      <c r="FV766" s="20">
        <f t="shared" si="6507"/>
        <v>0</v>
      </c>
      <c r="FW766" s="294"/>
    </row>
    <row r="767" spans="1:179" s="301" customFormat="1" ht="27.75" customHeight="1">
      <c r="A767" s="295"/>
      <c r="B767" s="296">
        <v>2</v>
      </c>
      <c r="C767" s="296">
        <f t="shared" si="6739"/>
        <v>2</v>
      </c>
      <c r="D767" s="296" t="s">
        <v>44</v>
      </c>
      <c r="E767" s="296" t="s">
        <v>44</v>
      </c>
      <c r="F767" s="296">
        <v>22</v>
      </c>
      <c r="G767" s="296">
        <f t="shared" si="6740"/>
        <v>22</v>
      </c>
      <c r="H767" s="297"/>
      <c r="I767" s="297"/>
      <c r="J767" s="294"/>
      <c r="K767" s="294"/>
      <c r="L767" s="294"/>
      <c r="M767" s="294"/>
      <c r="N767" s="297"/>
      <c r="O767" s="297"/>
      <c r="P767" s="1"/>
      <c r="Q767" s="16"/>
      <c r="R767" s="1"/>
      <c r="S767" s="294"/>
      <c r="T767" s="294"/>
      <c r="U767" s="294"/>
      <c r="V767" s="294"/>
      <c r="W767" s="294"/>
      <c r="X767" s="294"/>
      <c r="Y767" s="294"/>
      <c r="Z767" s="294"/>
      <c r="AA767" s="294"/>
      <c r="AB767" s="294"/>
      <c r="AC767" s="1">
        <f t="shared" si="6721"/>
        <v>0</v>
      </c>
      <c r="AD767" s="1">
        <f t="shared" si="6722"/>
        <v>0</v>
      </c>
      <c r="AE767" s="1">
        <f t="shared" si="6723"/>
        <v>0</v>
      </c>
      <c r="AF767" s="1">
        <f t="shared" si="6724"/>
        <v>0</v>
      </c>
      <c r="AG767" s="1">
        <f t="shared" si="6725"/>
        <v>0</v>
      </c>
      <c r="AH767" s="1">
        <f t="shared" si="6726"/>
        <v>0</v>
      </c>
      <c r="AI767" s="1">
        <f t="shared" si="6727"/>
        <v>0</v>
      </c>
      <c r="AJ767" s="1">
        <f t="shared" si="6728"/>
        <v>0</v>
      </c>
      <c r="AK767" s="1">
        <f t="shared" si="6729"/>
        <v>0</v>
      </c>
      <c r="AL767" s="1">
        <f t="shared" si="6730"/>
        <v>0</v>
      </c>
      <c r="AM767" s="1">
        <f t="shared" si="6731"/>
        <v>0</v>
      </c>
      <c r="AN767" s="1">
        <f t="shared" si="6732"/>
        <v>0</v>
      </c>
      <c r="AO767" s="294"/>
      <c r="AP767" s="294"/>
      <c r="AQ767" s="294"/>
      <c r="AR767" s="294">
        <f t="shared" si="6738"/>
        <v>22</v>
      </c>
      <c r="AS767" s="298">
        <f t="shared" si="6741"/>
        <v>0</v>
      </c>
      <c r="AT767" s="298">
        <f t="shared" si="6742"/>
        <v>0</v>
      </c>
      <c r="AU767" s="298">
        <f t="shared" si="6479"/>
        <v>0</v>
      </c>
      <c r="AV767" s="298">
        <f t="shared" si="6681"/>
        <v>1</v>
      </c>
      <c r="AW767" s="294"/>
      <c r="AX767" s="294"/>
      <c r="AY767" s="294"/>
      <c r="AZ767" s="294"/>
      <c r="BA767" s="294"/>
      <c r="BB767" s="294"/>
      <c r="BC767" s="294"/>
      <c r="BD767" s="294"/>
      <c r="BE767" s="294"/>
      <c r="BF767" s="294"/>
      <c r="BG767" s="294"/>
      <c r="BH767" s="294"/>
      <c r="BI767" s="294"/>
      <c r="BJ767" s="294"/>
      <c r="BK767" s="294"/>
      <c r="BL767" s="294"/>
      <c r="BM767" s="294"/>
      <c r="BN767" s="294"/>
      <c r="BO767" s="294">
        <v>1</v>
      </c>
      <c r="BP767" s="1"/>
      <c r="BQ767" s="294"/>
      <c r="BR767" s="17">
        <v>2</v>
      </c>
      <c r="BS767" s="1">
        <f t="shared" si="6336"/>
        <v>0</v>
      </c>
      <c r="BT767" s="17">
        <f t="shared" si="6733"/>
        <v>0</v>
      </c>
      <c r="BU767" s="294"/>
      <c r="BV767" s="294">
        <v>1</v>
      </c>
      <c r="BW767" s="294"/>
      <c r="BX767" s="294"/>
      <c r="BY767" s="294"/>
      <c r="BZ767" s="294"/>
      <c r="CA767" s="294"/>
      <c r="CB767" s="294"/>
      <c r="CC767" s="294"/>
      <c r="CD767" s="1"/>
      <c r="CE767" s="1"/>
      <c r="CF767" s="1"/>
      <c r="CG767" s="294"/>
      <c r="CH767" s="1"/>
      <c r="CI767" s="1"/>
      <c r="CJ767" s="1"/>
      <c r="CK767" s="383"/>
      <c r="CL767" s="383"/>
      <c r="CM767" s="383"/>
      <c r="CN767" s="1">
        <f t="shared" si="6482"/>
        <v>0</v>
      </c>
      <c r="CO767" s="1">
        <f t="shared" si="6483"/>
        <v>0</v>
      </c>
      <c r="CP767" s="20">
        <f t="shared" si="6484"/>
        <v>0</v>
      </c>
      <c r="CQ767" s="351"/>
      <c r="CR767" s="299">
        <f t="shared" si="6736"/>
        <v>0</v>
      </c>
      <c r="CS767" s="294"/>
      <c r="CT767" s="294"/>
      <c r="CU767" s="1"/>
      <c r="CV767" s="1"/>
      <c r="CW767" s="1"/>
      <c r="CX767" s="1"/>
      <c r="CY767" s="1"/>
      <c r="CZ767" s="294"/>
      <c r="DA767" s="17">
        <f t="shared" si="6734"/>
        <v>0</v>
      </c>
      <c r="DB767" s="359">
        <f t="shared" si="6339"/>
        <v>0</v>
      </c>
      <c r="DC767" s="359">
        <f t="shared" si="6340"/>
        <v>0</v>
      </c>
      <c r="DD767" s="294"/>
      <c r="DE767" s="294"/>
      <c r="DF767" s="294"/>
      <c r="DG767" s="294"/>
      <c r="DH767" s="294"/>
      <c r="DI767" s="294"/>
      <c r="DJ767" s="294"/>
      <c r="DK767" s="294"/>
      <c r="DL767" s="294"/>
      <c r="DM767" s="294"/>
      <c r="DN767" s="294"/>
      <c r="DO767" s="1"/>
      <c r="DP767" s="1"/>
      <c r="DQ767" s="17">
        <f t="shared" si="6486"/>
        <v>0</v>
      </c>
      <c r="DR767" s="17">
        <f t="shared" si="6487"/>
        <v>0</v>
      </c>
      <c r="DS767" s="17">
        <f t="shared" si="6488"/>
        <v>0</v>
      </c>
      <c r="DT767" s="17">
        <f t="shared" si="6489"/>
        <v>0</v>
      </c>
      <c r="DU767" s="17">
        <f t="shared" si="6490"/>
        <v>0</v>
      </c>
      <c r="DV767" s="17">
        <f t="shared" si="6491"/>
        <v>0</v>
      </c>
      <c r="DW767" s="1"/>
      <c r="DX767" s="1"/>
      <c r="DY767" s="20">
        <f t="shared" si="6492"/>
        <v>0</v>
      </c>
      <c r="DZ767" s="20">
        <f t="shared" si="6493"/>
        <v>0</v>
      </c>
      <c r="EA767" s="20">
        <f t="shared" si="6494"/>
        <v>0</v>
      </c>
      <c r="EB767" s="20">
        <f t="shared" si="6495"/>
        <v>0</v>
      </c>
      <c r="EC767" s="18">
        <f t="shared" si="6496"/>
        <v>0</v>
      </c>
      <c r="ED767" s="19">
        <f t="shared" si="6735"/>
        <v>0</v>
      </c>
      <c r="EE767" s="19">
        <f t="shared" si="6498"/>
        <v>0</v>
      </c>
      <c r="EF767" s="1">
        <f t="shared" si="6499"/>
        <v>0</v>
      </c>
      <c r="EG767" s="18">
        <f t="shared" si="6500"/>
        <v>0</v>
      </c>
      <c r="EH767" s="341"/>
      <c r="EI767" s="294"/>
      <c r="EJ767" s="294"/>
      <c r="EK767" s="294"/>
      <c r="EL767" s="19"/>
      <c r="EM767" s="19"/>
      <c r="EN767" s="19"/>
      <c r="EO767" s="366"/>
      <c r="EP767" s="366"/>
      <c r="EQ767" s="374"/>
      <c r="ER767" s="374"/>
      <c r="ES767" s="374"/>
      <c r="ET767" s="374"/>
      <c r="EU767" s="18">
        <f t="shared" si="6509"/>
        <v>0</v>
      </c>
      <c r="EV767" s="18">
        <f t="shared" si="6501"/>
        <v>0</v>
      </c>
      <c r="EW767" s="341"/>
      <c r="EX767" s="341"/>
      <c r="EY767" s="341"/>
      <c r="EZ767" s="365">
        <f t="shared" si="6361"/>
        <v>0</v>
      </c>
      <c r="FA767" s="294"/>
      <c r="FB767" s="294"/>
      <c r="FC767" s="294"/>
      <c r="FD767" s="300"/>
      <c r="FE767" s="300"/>
      <c r="FF767" s="300"/>
      <c r="FG767" s="300"/>
      <c r="FH767" s="300"/>
      <c r="FI767" s="300"/>
      <c r="FJ767" s="300"/>
      <c r="FK767" s="294"/>
      <c r="FL767" s="294"/>
      <c r="FM767" s="294"/>
      <c r="FN767" s="294"/>
      <c r="FO767" s="294"/>
      <c r="FP767" s="20">
        <f t="shared" si="6510"/>
        <v>0</v>
      </c>
      <c r="FQ767" s="20">
        <f t="shared" si="6502"/>
        <v>0</v>
      </c>
      <c r="FR767" s="20">
        <f t="shared" si="6503"/>
        <v>0</v>
      </c>
      <c r="FS767" s="20">
        <f t="shared" si="6504"/>
        <v>0</v>
      </c>
      <c r="FT767" s="20">
        <f t="shared" si="6505"/>
        <v>0</v>
      </c>
      <c r="FU767" s="20">
        <f t="shared" si="6506"/>
        <v>0</v>
      </c>
      <c r="FV767" s="20">
        <f t="shared" si="6507"/>
        <v>0</v>
      </c>
      <c r="FW767" s="294"/>
    </row>
    <row r="768" spans="1:179" s="301" customFormat="1" ht="27.75" customHeight="1">
      <c r="A768" s="295"/>
      <c r="B768" s="296">
        <v>3</v>
      </c>
      <c r="C768" s="296">
        <f t="shared" si="6739"/>
        <v>3</v>
      </c>
      <c r="D768" s="296" t="s">
        <v>187</v>
      </c>
      <c r="E768" s="296" t="str">
        <f t="shared" ref="E768:E770" si="6743">D768</f>
        <v>2LT8,5</v>
      </c>
      <c r="F768" s="296">
        <v>26</v>
      </c>
      <c r="G768" s="296">
        <f t="shared" si="6740"/>
        <v>26</v>
      </c>
      <c r="H768" s="297"/>
      <c r="I768" s="297"/>
      <c r="J768" s="294"/>
      <c r="K768" s="294"/>
      <c r="L768" s="294"/>
      <c r="M768" s="294"/>
      <c r="N768" s="297"/>
      <c r="O768" s="297"/>
      <c r="P768" s="1"/>
      <c r="Q768" s="16"/>
      <c r="R768" s="1"/>
      <c r="S768" s="294"/>
      <c r="T768" s="294"/>
      <c r="U768" s="294"/>
      <c r="V768" s="294"/>
      <c r="W768" s="294"/>
      <c r="X768" s="294"/>
      <c r="Y768" s="294"/>
      <c r="Z768" s="294"/>
      <c r="AA768" s="294"/>
      <c r="AB768" s="294"/>
      <c r="AC768" s="1">
        <f t="shared" si="6721"/>
        <v>0</v>
      </c>
      <c r="AD768" s="1">
        <f t="shared" si="6722"/>
        <v>0</v>
      </c>
      <c r="AE768" s="1">
        <f t="shared" si="6723"/>
        <v>0</v>
      </c>
      <c r="AF768" s="1">
        <f t="shared" si="6724"/>
        <v>0</v>
      </c>
      <c r="AG768" s="1">
        <f t="shared" si="6725"/>
        <v>0</v>
      </c>
      <c r="AH768" s="1">
        <f t="shared" si="6726"/>
        <v>0</v>
      </c>
      <c r="AI768" s="1">
        <f t="shared" si="6727"/>
        <v>0</v>
      </c>
      <c r="AJ768" s="1">
        <f t="shared" si="6728"/>
        <v>0</v>
      </c>
      <c r="AK768" s="1">
        <f t="shared" si="6729"/>
        <v>0</v>
      </c>
      <c r="AL768" s="1">
        <f t="shared" si="6730"/>
        <v>0</v>
      </c>
      <c r="AM768" s="1">
        <f t="shared" si="6731"/>
        <v>0</v>
      </c>
      <c r="AN768" s="1">
        <f t="shared" si="6732"/>
        <v>0</v>
      </c>
      <c r="AO768" s="294"/>
      <c r="AP768" s="294"/>
      <c r="AQ768" s="294"/>
      <c r="AR768" s="294">
        <f t="shared" si="6738"/>
        <v>26</v>
      </c>
      <c r="AS768" s="298">
        <f t="shared" ref="AS768:AS801" si="6744">IF(AND(AO768&gt;0,OR(BR768&gt;=2,BR768=1)),1,0)</f>
        <v>0</v>
      </c>
      <c r="AT768" s="298">
        <f t="shared" ref="AT768:AT801" si="6745">IF(AND(AP768&gt;0,OR(BR768&gt;=2,BR768=1)),1,0)</f>
        <v>0</v>
      </c>
      <c r="AU768" s="298">
        <f t="shared" si="6479"/>
        <v>0</v>
      </c>
      <c r="AV768" s="298">
        <f t="shared" si="6681"/>
        <v>1</v>
      </c>
      <c r="AW768" s="294"/>
      <c r="AX768" s="294"/>
      <c r="AY768" s="294"/>
      <c r="AZ768" s="294"/>
      <c r="BA768" s="294"/>
      <c r="BB768" s="294"/>
      <c r="BC768" s="294"/>
      <c r="BD768" s="294"/>
      <c r="BE768" s="294"/>
      <c r="BF768" s="294"/>
      <c r="BG768" s="294"/>
      <c r="BH768" s="294"/>
      <c r="BI768" s="294"/>
      <c r="BJ768" s="294"/>
      <c r="BK768" s="294"/>
      <c r="BL768" s="294"/>
      <c r="BM768" s="294"/>
      <c r="BN768" s="294"/>
      <c r="BO768" s="294">
        <v>1</v>
      </c>
      <c r="BP768" s="1"/>
      <c r="BQ768" s="294"/>
      <c r="BR768" s="17">
        <v>2</v>
      </c>
      <c r="BS768" s="1">
        <f t="shared" si="6336"/>
        <v>0</v>
      </c>
      <c r="BT768" s="17">
        <f t="shared" si="6733"/>
        <v>0</v>
      </c>
      <c r="BU768" s="294"/>
      <c r="BV768" s="294">
        <v>1</v>
      </c>
      <c r="BW768" s="294"/>
      <c r="BX768" s="294"/>
      <c r="BY768" s="294"/>
      <c r="BZ768" s="294"/>
      <c r="CA768" s="294"/>
      <c r="CB768" s="294"/>
      <c r="CC768" s="294"/>
      <c r="CD768" s="1"/>
      <c r="CE768" s="1"/>
      <c r="CF768" s="1"/>
      <c r="CG768" s="294"/>
      <c r="CH768" s="1"/>
      <c r="CI768" s="1"/>
      <c r="CJ768" s="1"/>
      <c r="CK768" s="383"/>
      <c r="CL768" s="383"/>
      <c r="CM768" s="383"/>
      <c r="CN768" s="1">
        <f t="shared" si="6482"/>
        <v>0</v>
      </c>
      <c r="CO768" s="1">
        <f t="shared" si="6483"/>
        <v>0</v>
      </c>
      <c r="CP768" s="20">
        <f t="shared" si="6484"/>
        <v>0</v>
      </c>
      <c r="CQ768" s="351"/>
      <c r="CR768" s="299">
        <f t="shared" si="6736"/>
        <v>0</v>
      </c>
      <c r="CS768" s="294"/>
      <c r="CT768" s="294"/>
      <c r="CU768" s="1"/>
      <c r="CV768" s="1"/>
      <c r="CW768" s="1"/>
      <c r="CX768" s="1"/>
      <c r="CY768" s="1"/>
      <c r="CZ768" s="294"/>
      <c r="DA768" s="17">
        <f t="shared" si="6734"/>
        <v>0</v>
      </c>
      <c r="DB768" s="359">
        <f t="shared" si="6339"/>
        <v>0</v>
      </c>
      <c r="DC768" s="359">
        <f t="shared" si="6340"/>
        <v>0</v>
      </c>
      <c r="DD768" s="294"/>
      <c r="DE768" s="294"/>
      <c r="DF768" s="294"/>
      <c r="DG768" s="294"/>
      <c r="DH768" s="294"/>
      <c r="DI768" s="294"/>
      <c r="DJ768" s="294"/>
      <c r="DK768" s="294"/>
      <c r="DL768" s="294"/>
      <c r="DM768" s="294"/>
      <c r="DN768" s="294"/>
      <c r="DO768" s="1"/>
      <c r="DP768" s="1"/>
      <c r="DQ768" s="17">
        <f t="shared" si="6486"/>
        <v>0</v>
      </c>
      <c r="DR768" s="17">
        <f t="shared" si="6487"/>
        <v>0</v>
      </c>
      <c r="DS768" s="17">
        <f t="shared" si="6488"/>
        <v>0</v>
      </c>
      <c r="DT768" s="17">
        <f t="shared" si="6489"/>
        <v>0</v>
      </c>
      <c r="DU768" s="17">
        <f t="shared" si="6490"/>
        <v>0</v>
      </c>
      <c r="DV768" s="17">
        <f t="shared" si="6491"/>
        <v>0</v>
      </c>
      <c r="DW768" s="1"/>
      <c r="DX768" s="1"/>
      <c r="DY768" s="20">
        <f t="shared" si="6492"/>
        <v>0</v>
      </c>
      <c r="DZ768" s="20">
        <f t="shared" si="6493"/>
        <v>0</v>
      </c>
      <c r="EA768" s="20">
        <f t="shared" si="6494"/>
        <v>0</v>
      </c>
      <c r="EB768" s="20">
        <f t="shared" si="6495"/>
        <v>0</v>
      </c>
      <c r="EC768" s="18">
        <f t="shared" si="6496"/>
        <v>0</v>
      </c>
      <c r="ED768" s="19">
        <f t="shared" si="6735"/>
        <v>0</v>
      </c>
      <c r="EE768" s="19">
        <f t="shared" si="6498"/>
        <v>0</v>
      </c>
      <c r="EF768" s="1">
        <f t="shared" si="6499"/>
        <v>0</v>
      </c>
      <c r="EG768" s="18">
        <f t="shared" si="6500"/>
        <v>0</v>
      </c>
      <c r="EH768" s="341"/>
      <c r="EI768" s="294"/>
      <c r="EJ768" s="294"/>
      <c r="EK768" s="294"/>
      <c r="EL768" s="19"/>
      <c r="EM768" s="19"/>
      <c r="EN768" s="19"/>
      <c r="EO768" s="366"/>
      <c r="EP768" s="366"/>
      <c r="EQ768" s="374"/>
      <c r="ER768" s="374"/>
      <c r="ES768" s="374"/>
      <c r="ET768" s="374"/>
      <c r="EU768" s="18">
        <f t="shared" si="6509"/>
        <v>0</v>
      </c>
      <c r="EV768" s="18">
        <f t="shared" si="6501"/>
        <v>0</v>
      </c>
      <c r="EW768" s="341"/>
      <c r="EX768" s="341"/>
      <c r="EY768" s="341"/>
      <c r="EZ768" s="365">
        <f t="shared" si="6361"/>
        <v>0</v>
      </c>
      <c r="FA768" s="294"/>
      <c r="FB768" s="294"/>
      <c r="FC768" s="294"/>
      <c r="FD768" s="300"/>
      <c r="FE768" s="300"/>
      <c r="FF768" s="300"/>
      <c r="FG768" s="300"/>
      <c r="FH768" s="300"/>
      <c r="FI768" s="300"/>
      <c r="FJ768" s="300"/>
      <c r="FK768" s="294"/>
      <c r="FL768" s="294"/>
      <c r="FM768" s="294"/>
      <c r="FN768" s="294"/>
      <c r="FO768" s="294"/>
      <c r="FP768" s="20">
        <f t="shared" si="6510"/>
        <v>0</v>
      </c>
      <c r="FQ768" s="20">
        <f t="shared" si="6502"/>
        <v>0</v>
      </c>
      <c r="FR768" s="20">
        <f t="shared" si="6503"/>
        <v>0</v>
      </c>
      <c r="FS768" s="20">
        <f t="shared" si="6504"/>
        <v>0</v>
      </c>
      <c r="FT768" s="20">
        <f t="shared" si="6505"/>
        <v>0</v>
      </c>
      <c r="FU768" s="20">
        <f t="shared" si="6506"/>
        <v>0</v>
      </c>
      <c r="FV768" s="20">
        <f t="shared" si="6507"/>
        <v>0</v>
      </c>
      <c r="FW768" s="294"/>
    </row>
    <row r="769" spans="1:179" s="301" customFormat="1" ht="27.75" customHeight="1">
      <c r="A769" s="295"/>
      <c r="B769" s="296">
        <v>4</v>
      </c>
      <c r="C769" s="296">
        <f t="shared" si="6739"/>
        <v>4</v>
      </c>
      <c r="D769" s="296" t="s">
        <v>44</v>
      </c>
      <c r="E769" s="296" t="str">
        <f t="shared" si="6743"/>
        <v>LT8,5</v>
      </c>
      <c r="F769" s="296">
        <v>39</v>
      </c>
      <c r="G769" s="296">
        <f t="shared" si="6740"/>
        <v>39</v>
      </c>
      <c r="H769" s="297"/>
      <c r="I769" s="297"/>
      <c r="J769" s="294"/>
      <c r="K769" s="294"/>
      <c r="L769" s="294"/>
      <c r="M769" s="294"/>
      <c r="N769" s="297"/>
      <c r="O769" s="297"/>
      <c r="P769" s="1"/>
      <c r="Q769" s="16"/>
      <c r="R769" s="1"/>
      <c r="S769" s="294"/>
      <c r="T769" s="294"/>
      <c r="U769" s="294"/>
      <c r="V769" s="294"/>
      <c r="W769" s="294"/>
      <c r="X769" s="294"/>
      <c r="Y769" s="294"/>
      <c r="Z769" s="294"/>
      <c r="AA769" s="294"/>
      <c r="AB769" s="294"/>
      <c r="AC769" s="1">
        <f t="shared" si="6721"/>
        <v>0</v>
      </c>
      <c r="AD769" s="1">
        <f t="shared" si="6722"/>
        <v>0</v>
      </c>
      <c r="AE769" s="1">
        <f t="shared" si="6723"/>
        <v>0</v>
      </c>
      <c r="AF769" s="1">
        <f t="shared" si="6724"/>
        <v>0</v>
      </c>
      <c r="AG769" s="1">
        <f t="shared" si="6725"/>
        <v>0</v>
      </c>
      <c r="AH769" s="1">
        <f t="shared" si="6726"/>
        <v>0</v>
      </c>
      <c r="AI769" s="1">
        <f t="shared" si="6727"/>
        <v>0</v>
      </c>
      <c r="AJ769" s="1">
        <f t="shared" si="6728"/>
        <v>0</v>
      </c>
      <c r="AK769" s="1">
        <f t="shared" si="6729"/>
        <v>0</v>
      </c>
      <c r="AL769" s="1">
        <f t="shared" si="6730"/>
        <v>0</v>
      </c>
      <c r="AM769" s="1">
        <f t="shared" si="6731"/>
        <v>0</v>
      </c>
      <c r="AN769" s="1">
        <f t="shared" si="6732"/>
        <v>0</v>
      </c>
      <c r="AO769" s="294"/>
      <c r="AP769" s="294"/>
      <c r="AQ769" s="294"/>
      <c r="AR769" s="294">
        <f t="shared" si="6738"/>
        <v>39</v>
      </c>
      <c r="AS769" s="298">
        <f t="shared" si="6744"/>
        <v>0</v>
      </c>
      <c r="AT769" s="298">
        <f t="shared" si="6745"/>
        <v>0</v>
      </c>
      <c r="AU769" s="298">
        <f t="shared" si="6479"/>
        <v>0</v>
      </c>
      <c r="AV769" s="298">
        <f t="shared" si="6681"/>
        <v>1</v>
      </c>
      <c r="AW769" s="294"/>
      <c r="AX769" s="294"/>
      <c r="AY769" s="294"/>
      <c r="AZ769" s="294"/>
      <c r="BA769" s="294"/>
      <c r="BB769" s="294"/>
      <c r="BC769" s="294"/>
      <c r="BD769" s="294"/>
      <c r="BE769" s="294"/>
      <c r="BF769" s="294"/>
      <c r="BG769" s="294"/>
      <c r="BH769" s="294"/>
      <c r="BI769" s="294"/>
      <c r="BJ769" s="294"/>
      <c r="BK769" s="294"/>
      <c r="BL769" s="294"/>
      <c r="BM769" s="294"/>
      <c r="BN769" s="294"/>
      <c r="BO769" s="294">
        <v>1</v>
      </c>
      <c r="BP769" s="1"/>
      <c r="BQ769" s="294"/>
      <c r="BR769" s="17">
        <v>2</v>
      </c>
      <c r="BS769" s="1">
        <f t="shared" si="6336"/>
        <v>0</v>
      </c>
      <c r="BT769" s="17">
        <f t="shared" si="6733"/>
        <v>0</v>
      </c>
      <c r="BU769" s="294"/>
      <c r="BV769" s="294">
        <v>1</v>
      </c>
      <c r="BW769" s="294"/>
      <c r="BX769" s="294"/>
      <c r="BY769" s="294"/>
      <c r="BZ769" s="294"/>
      <c r="CA769" s="294"/>
      <c r="CB769" s="294"/>
      <c r="CC769" s="294"/>
      <c r="CD769" s="1"/>
      <c r="CE769" s="1"/>
      <c r="CF769" s="1"/>
      <c r="CG769" s="294"/>
      <c r="CH769" s="1"/>
      <c r="CI769" s="1"/>
      <c r="CJ769" s="1"/>
      <c r="CK769" s="383"/>
      <c r="CL769" s="383"/>
      <c r="CM769" s="383"/>
      <c r="CN769" s="1">
        <f t="shared" si="6482"/>
        <v>0</v>
      </c>
      <c r="CO769" s="1">
        <f t="shared" si="6483"/>
        <v>0</v>
      </c>
      <c r="CP769" s="20">
        <f t="shared" si="6484"/>
        <v>0</v>
      </c>
      <c r="CQ769" s="351"/>
      <c r="CR769" s="299">
        <f t="shared" si="6736"/>
        <v>0</v>
      </c>
      <c r="CS769" s="294"/>
      <c r="CT769" s="294"/>
      <c r="CU769" s="1"/>
      <c r="CV769" s="1"/>
      <c r="CW769" s="1"/>
      <c r="CX769" s="1"/>
      <c r="CY769" s="1"/>
      <c r="CZ769" s="294"/>
      <c r="DA769" s="17">
        <f t="shared" si="6734"/>
        <v>0</v>
      </c>
      <c r="DB769" s="359">
        <f t="shared" si="6339"/>
        <v>0</v>
      </c>
      <c r="DC769" s="359">
        <f t="shared" si="6340"/>
        <v>0</v>
      </c>
      <c r="DD769" s="294"/>
      <c r="DE769" s="294"/>
      <c r="DF769" s="294"/>
      <c r="DG769" s="294"/>
      <c r="DH769" s="294"/>
      <c r="DI769" s="294"/>
      <c r="DJ769" s="294"/>
      <c r="DK769" s="294"/>
      <c r="DL769" s="294"/>
      <c r="DM769" s="294"/>
      <c r="DN769" s="294"/>
      <c r="DO769" s="1"/>
      <c r="DP769" s="1"/>
      <c r="DQ769" s="17">
        <f t="shared" si="6486"/>
        <v>0</v>
      </c>
      <c r="DR769" s="17">
        <f t="shared" si="6487"/>
        <v>0</v>
      </c>
      <c r="DS769" s="17">
        <f t="shared" si="6488"/>
        <v>0</v>
      </c>
      <c r="DT769" s="17">
        <f t="shared" si="6489"/>
        <v>0</v>
      </c>
      <c r="DU769" s="17">
        <f t="shared" si="6490"/>
        <v>0</v>
      </c>
      <c r="DV769" s="17">
        <f t="shared" si="6491"/>
        <v>0</v>
      </c>
      <c r="DW769" s="1"/>
      <c r="DX769" s="1"/>
      <c r="DY769" s="20">
        <f t="shared" si="6492"/>
        <v>0</v>
      </c>
      <c r="DZ769" s="20">
        <f t="shared" si="6493"/>
        <v>0</v>
      </c>
      <c r="EA769" s="20">
        <f t="shared" si="6494"/>
        <v>0</v>
      </c>
      <c r="EB769" s="20">
        <f t="shared" si="6495"/>
        <v>0</v>
      </c>
      <c r="EC769" s="18">
        <f t="shared" si="6496"/>
        <v>0</v>
      </c>
      <c r="ED769" s="19">
        <f t="shared" si="6735"/>
        <v>0</v>
      </c>
      <c r="EE769" s="19">
        <f t="shared" si="6498"/>
        <v>0</v>
      </c>
      <c r="EF769" s="1">
        <f t="shared" si="6499"/>
        <v>0</v>
      </c>
      <c r="EG769" s="18">
        <f t="shared" si="6500"/>
        <v>0</v>
      </c>
      <c r="EH769" s="341"/>
      <c r="EI769" s="294"/>
      <c r="EJ769" s="294"/>
      <c r="EK769" s="294"/>
      <c r="EL769" s="19"/>
      <c r="EM769" s="19"/>
      <c r="EN769" s="19"/>
      <c r="EO769" s="366"/>
      <c r="EP769" s="366"/>
      <c r="EQ769" s="374"/>
      <c r="ER769" s="374"/>
      <c r="ES769" s="374"/>
      <c r="ET769" s="374"/>
      <c r="EU769" s="18">
        <f t="shared" si="6509"/>
        <v>0</v>
      </c>
      <c r="EV769" s="18">
        <f t="shared" si="6501"/>
        <v>0</v>
      </c>
      <c r="EW769" s="341"/>
      <c r="EX769" s="341"/>
      <c r="EY769" s="341"/>
      <c r="EZ769" s="365">
        <f t="shared" si="6361"/>
        <v>0</v>
      </c>
      <c r="FA769" s="294"/>
      <c r="FB769" s="294"/>
      <c r="FC769" s="294"/>
      <c r="FD769" s="300"/>
      <c r="FE769" s="300"/>
      <c r="FF769" s="300"/>
      <c r="FG769" s="300"/>
      <c r="FH769" s="300"/>
      <c r="FI769" s="300"/>
      <c r="FJ769" s="300"/>
      <c r="FK769" s="294"/>
      <c r="FL769" s="294"/>
      <c r="FM769" s="294"/>
      <c r="FN769" s="294"/>
      <c r="FO769" s="294"/>
      <c r="FP769" s="20">
        <f t="shared" si="6510"/>
        <v>0</v>
      </c>
      <c r="FQ769" s="20">
        <f t="shared" si="6502"/>
        <v>0</v>
      </c>
      <c r="FR769" s="20">
        <f t="shared" si="6503"/>
        <v>0</v>
      </c>
      <c r="FS769" s="20">
        <f t="shared" si="6504"/>
        <v>0</v>
      </c>
      <c r="FT769" s="20">
        <f t="shared" si="6505"/>
        <v>0</v>
      </c>
      <c r="FU769" s="20">
        <f t="shared" si="6506"/>
        <v>0</v>
      </c>
      <c r="FV769" s="20">
        <f t="shared" si="6507"/>
        <v>0</v>
      </c>
      <c r="FW769" s="294"/>
    </row>
    <row r="770" spans="1:179" s="301" customFormat="1" ht="27.75" customHeight="1">
      <c r="A770" s="295"/>
      <c r="B770" s="296">
        <v>5</v>
      </c>
      <c r="C770" s="296">
        <f t="shared" si="6739"/>
        <v>5</v>
      </c>
      <c r="D770" s="296" t="s">
        <v>44</v>
      </c>
      <c r="E770" s="296" t="str">
        <f t="shared" si="6743"/>
        <v>LT8,5</v>
      </c>
      <c r="F770" s="296">
        <v>31</v>
      </c>
      <c r="G770" s="296">
        <f t="shared" si="6740"/>
        <v>31</v>
      </c>
      <c r="H770" s="297"/>
      <c r="I770" s="297"/>
      <c r="J770" s="294"/>
      <c r="K770" s="294"/>
      <c r="L770" s="294"/>
      <c r="M770" s="294"/>
      <c r="N770" s="297"/>
      <c r="O770" s="297"/>
      <c r="P770" s="1"/>
      <c r="Q770" s="16"/>
      <c r="R770" s="1"/>
      <c r="S770" s="294"/>
      <c r="T770" s="294"/>
      <c r="U770" s="294"/>
      <c r="V770" s="294"/>
      <c r="W770" s="294"/>
      <c r="X770" s="294"/>
      <c r="Y770" s="294"/>
      <c r="Z770" s="294"/>
      <c r="AA770" s="294"/>
      <c r="AB770" s="294"/>
      <c r="AC770" s="1">
        <f t="shared" si="6721"/>
        <v>0</v>
      </c>
      <c r="AD770" s="1">
        <f t="shared" si="6722"/>
        <v>0</v>
      </c>
      <c r="AE770" s="1">
        <f t="shared" si="6723"/>
        <v>0</v>
      </c>
      <c r="AF770" s="1">
        <f t="shared" si="6724"/>
        <v>0</v>
      </c>
      <c r="AG770" s="1">
        <f t="shared" si="6725"/>
        <v>0</v>
      </c>
      <c r="AH770" s="1">
        <f t="shared" si="6726"/>
        <v>0</v>
      </c>
      <c r="AI770" s="1">
        <f t="shared" si="6727"/>
        <v>0</v>
      </c>
      <c r="AJ770" s="1">
        <f t="shared" si="6728"/>
        <v>0</v>
      </c>
      <c r="AK770" s="1">
        <f t="shared" si="6729"/>
        <v>0</v>
      </c>
      <c r="AL770" s="1">
        <f t="shared" si="6730"/>
        <v>0</v>
      </c>
      <c r="AM770" s="1">
        <f t="shared" si="6731"/>
        <v>0</v>
      </c>
      <c r="AN770" s="1">
        <f t="shared" si="6732"/>
        <v>0</v>
      </c>
      <c r="AO770" s="294"/>
      <c r="AP770" s="294"/>
      <c r="AQ770" s="294"/>
      <c r="AR770" s="294">
        <f t="shared" si="6738"/>
        <v>31</v>
      </c>
      <c r="AS770" s="298">
        <f t="shared" si="6744"/>
        <v>0</v>
      </c>
      <c r="AT770" s="298">
        <f t="shared" si="6745"/>
        <v>0</v>
      </c>
      <c r="AU770" s="298">
        <f t="shared" si="6479"/>
        <v>0</v>
      </c>
      <c r="AV770" s="298">
        <f t="shared" si="6681"/>
        <v>1</v>
      </c>
      <c r="AW770" s="294"/>
      <c r="AX770" s="294"/>
      <c r="AY770" s="294"/>
      <c r="AZ770" s="294"/>
      <c r="BA770" s="294"/>
      <c r="BB770" s="294"/>
      <c r="BC770" s="294"/>
      <c r="BD770" s="294"/>
      <c r="BE770" s="294"/>
      <c r="BF770" s="294"/>
      <c r="BG770" s="294"/>
      <c r="BH770" s="294"/>
      <c r="BI770" s="294"/>
      <c r="BJ770" s="294"/>
      <c r="BK770" s="294"/>
      <c r="BL770" s="294"/>
      <c r="BM770" s="294"/>
      <c r="BN770" s="294"/>
      <c r="BO770" s="294">
        <v>1</v>
      </c>
      <c r="BP770" s="1"/>
      <c r="BQ770" s="294"/>
      <c r="BR770" s="17">
        <v>2</v>
      </c>
      <c r="BS770" s="1">
        <f t="shared" si="6336"/>
        <v>0</v>
      </c>
      <c r="BT770" s="17">
        <f t="shared" si="6733"/>
        <v>0</v>
      </c>
      <c r="BU770" s="294"/>
      <c r="BV770" s="294">
        <v>1</v>
      </c>
      <c r="BW770" s="294"/>
      <c r="BX770" s="294"/>
      <c r="BY770" s="294"/>
      <c r="BZ770" s="294"/>
      <c r="CA770" s="294"/>
      <c r="CB770" s="294"/>
      <c r="CC770" s="294"/>
      <c r="CD770" s="1"/>
      <c r="CE770" s="1"/>
      <c r="CF770" s="1"/>
      <c r="CG770" s="294"/>
      <c r="CH770" s="1"/>
      <c r="CI770" s="1"/>
      <c r="CJ770" s="1"/>
      <c r="CK770" s="383"/>
      <c r="CL770" s="383"/>
      <c r="CM770" s="383"/>
      <c r="CN770" s="1">
        <f t="shared" si="6482"/>
        <v>0</v>
      </c>
      <c r="CO770" s="1">
        <f t="shared" si="6483"/>
        <v>0</v>
      </c>
      <c r="CP770" s="20">
        <f t="shared" si="6484"/>
        <v>0</v>
      </c>
      <c r="CQ770" s="351"/>
      <c r="CR770" s="299">
        <f t="shared" si="6736"/>
        <v>0</v>
      </c>
      <c r="CS770" s="294"/>
      <c r="CT770" s="294"/>
      <c r="CU770" s="1"/>
      <c r="CV770" s="1"/>
      <c r="CW770" s="1"/>
      <c r="CX770" s="1"/>
      <c r="CY770" s="1"/>
      <c r="CZ770" s="294"/>
      <c r="DA770" s="17">
        <f t="shared" si="6734"/>
        <v>0</v>
      </c>
      <c r="DB770" s="359">
        <f t="shared" si="6339"/>
        <v>0</v>
      </c>
      <c r="DC770" s="359">
        <f t="shared" si="6340"/>
        <v>0</v>
      </c>
      <c r="DD770" s="294"/>
      <c r="DE770" s="294"/>
      <c r="DF770" s="294"/>
      <c r="DG770" s="294"/>
      <c r="DH770" s="294"/>
      <c r="DI770" s="294"/>
      <c r="DJ770" s="294"/>
      <c r="DK770" s="294"/>
      <c r="DL770" s="294"/>
      <c r="DM770" s="294"/>
      <c r="DN770" s="294"/>
      <c r="DO770" s="1"/>
      <c r="DP770" s="1"/>
      <c r="DQ770" s="17">
        <f t="shared" si="6486"/>
        <v>0</v>
      </c>
      <c r="DR770" s="17">
        <f t="shared" si="6487"/>
        <v>0</v>
      </c>
      <c r="DS770" s="17">
        <f t="shared" si="6488"/>
        <v>0</v>
      </c>
      <c r="DT770" s="17">
        <f t="shared" si="6489"/>
        <v>0</v>
      </c>
      <c r="DU770" s="17">
        <f t="shared" si="6490"/>
        <v>0</v>
      </c>
      <c r="DV770" s="17">
        <f t="shared" si="6491"/>
        <v>0</v>
      </c>
      <c r="DW770" s="1"/>
      <c r="DX770" s="1"/>
      <c r="DY770" s="20">
        <f t="shared" si="6492"/>
        <v>0</v>
      </c>
      <c r="DZ770" s="20">
        <f t="shared" si="6493"/>
        <v>0</v>
      </c>
      <c r="EA770" s="20">
        <f t="shared" si="6494"/>
        <v>0</v>
      </c>
      <c r="EB770" s="20">
        <f t="shared" si="6495"/>
        <v>0</v>
      </c>
      <c r="EC770" s="18">
        <f t="shared" si="6496"/>
        <v>0</v>
      </c>
      <c r="ED770" s="19">
        <f t="shared" si="6735"/>
        <v>0</v>
      </c>
      <c r="EE770" s="19">
        <f t="shared" si="6498"/>
        <v>0</v>
      </c>
      <c r="EF770" s="1">
        <f t="shared" si="6499"/>
        <v>0</v>
      </c>
      <c r="EG770" s="18">
        <f t="shared" si="6500"/>
        <v>0</v>
      </c>
      <c r="EH770" s="341"/>
      <c r="EI770" s="294"/>
      <c r="EJ770" s="294"/>
      <c r="EK770" s="294"/>
      <c r="EL770" s="19"/>
      <c r="EM770" s="19"/>
      <c r="EN770" s="19"/>
      <c r="EO770" s="366"/>
      <c r="EP770" s="366"/>
      <c r="EQ770" s="374"/>
      <c r="ER770" s="374"/>
      <c r="ES770" s="374"/>
      <c r="ET770" s="374"/>
      <c r="EU770" s="18">
        <f t="shared" si="6509"/>
        <v>0</v>
      </c>
      <c r="EV770" s="18">
        <f t="shared" si="6501"/>
        <v>0</v>
      </c>
      <c r="EW770" s="341"/>
      <c r="EX770" s="341"/>
      <c r="EY770" s="341"/>
      <c r="EZ770" s="365">
        <f t="shared" si="6361"/>
        <v>0</v>
      </c>
      <c r="FA770" s="294"/>
      <c r="FB770" s="294"/>
      <c r="FC770" s="294"/>
      <c r="FD770" s="300"/>
      <c r="FE770" s="300"/>
      <c r="FF770" s="300"/>
      <c r="FG770" s="300"/>
      <c r="FH770" s="300"/>
      <c r="FI770" s="300"/>
      <c r="FJ770" s="300"/>
      <c r="FK770" s="294"/>
      <c r="FL770" s="294"/>
      <c r="FM770" s="294"/>
      <c r="FN770" s="294"/>
      <c r="FO770" s="294"/>
      <c r="FP770" s="20">
        <f t="shared" si="6510"/>
        <v>0</v>
      </c>
      <c r="FQ770" s="20">
        <f t="shared" si="6502"/>
        <v>0</v>
      </c>
      <c r="FR770" s="20">
        <f t="shared" si="6503"/>
        <v>0</v>
      </c>
      <c r="FS770" s="20">
        <f t="shared" si="6504"/>
        <v>0</v>
      </c>
      <c r="FT770" s="20">
        <f t="shared" si="6505"/>
        <v>0</v>
      </c>
      <c r="FU770" s="20">
        <f t="shared" si="6506"/>
        <v>0</v>
      </c>
      <c r="FV770" s="20">
        <f t="shared" si="6507"/>
        <v>0</v>
      </c>
      <c r="FW770" s="294"/>
    </row>
    <row r="771" spans="1:179" s="301" customFormat="1" ht="27.75" customHeight="1">
      <c r="A771" s="295"/>
      <c r="B771" s="296" t="s">
        <v>721</v>
      </c>
      <c r="C771" s="296" t="s">
        <v>588</v>
      </c>
      <c r="D771" s="296" t="s">
        <v>44</v>
      </c>
      <c r="E771" s="296" t="str">
        <f t="shared" ref="E771:E772" si="6746">D771</f>
        <v>LT8,5</v>
      </c>
      <c r="F771" s="296">
        <v>42</v>
      </c>
      <c r="G771" s="296">
        <f t="shared" si="6740"/>
        <v>42</v>
      </c>
      <c r="H771" s="297"/>
      <c r="I771" s="297"/>
      <c r="J771" s="294"/>
      <c r="K771" s="294"/>
      <c r="L771" s="294"/>
      <c r="M771" s="294"/>
      <c r="N771" s="297"/>
      <c r="O771" s="297"/>
      <c r="P771" s="1"/>
      <c r="Q771" s="16"/>
      <c r="R771" s="1"/>
      <c r="S771" s="294"/>
      <c r="T771" s="294"/>
      <c r="U771" s="294"/>
      <c r="V771" s="294"/>
      <c r="W771" s="294"/>
      <c r="X771" s="294"/>
      <c r="Y771" s="294"/>
      <c r="Z771" s="294"/>
      <c r="AA771" s="294"/>
      <c r="AB771" s="294"/>
      <c r="AC771" s="1">
        <f t="shared" ref="AC771:AC773" si="6747">+IF(S771=1,1,0)+IF(T771=1,1,0)</f>
        <v>0</v>
      </c>
      <c r="AD771" s="1">
        <f t="shared" ref="AD771:AD773" si="6748">+IF(U771=1,1,0)+IF(V771=1,1,0)</f>
        <v>0</v>
      </c>
      <c r="AE771" s="1">
        <f t="shared" ref="AE771:AE773" si="6749">+IF(W771=1,1,0)+IF(X771=1,1,0)</f>
        <v>0</v>
      </c>
      <c r="AF771" s="1">
        <f t="shared" ref="AF771:AF773" si="6750">+IF(Y771=1,1,0)+IF(Z771=1,1,0)</f>
        <v>0</v>
      </c>
      <c r="AG771" s="1">
        <f t="shared" ref="AG771:AG773" si="6751">+IF(AA771=1,1,0)</f>
        <v>0</v>
      </c>
      <c r="AH771" s="1">
        <f t="shared" ref="AH771:AH773" si="6752">+IF(AB771=1,1,0)</f>
        <v>0</v>
      </c>
      <c r="AI771" s="1">
        <f t="shared" ref="AI771:AI773" si="6753">+IF(S771=2,1,0)+IF(T771=2,1,0)</f>
        <v>0</v>
      </c>
      <c r="AJ771" s="1">
        <f t="shared" ref="AJ771:AJ773" si="6754">+IF(U771=2,1,0)+IF(V771=2,1,0)</f>
        <v>0</v>
      </c>
      <c r="AK771" s="1">
        <f t="shared" ref="AK771:AK773" si="6755">+IF(X771=2,1,0)+IF(W771=2,1,0)</f>
        <v>0</v>
      </c>
      <c r="AL771" s="1">
        <f t="shared" ref="AL771:AL773" si="6756">+IF(Y771=2,1,0)+IF(Z771=2,1,0)</f>
        <v>0</v>
      </c>
      <c r="AM771" s="1">
        <f t="shared" ref="AM771:AM773" si="6757">+IF(AA771=2,1,0)</f>
        <v>0</v>
      </c>
      <c r="AN771" s="1">
        <f t="shared" ref="AN771:AN773" si="6758">+IF(AB771=2,1,0)</f>
        <v>0</v>
      </c>
      <c r="AO771" s="294"/>
      <c r="AP771" s="294"/>
      <c r="AQ771" s="294"/>
      <c r="AR771" s="294">
        <f t="shared" si="6738"/>
        <v>42</v>
      </c>
      <c r="AS771" s="298">
        <f t="shared" si="6744"/>
        <v>0</v>
      </c>
      <c r="AT771" s="298">
        <f t="shared" si="6745"/>
        <v>0</v>
      </c>
      <c r="AU771" s="298">
        <f t="shared" si="6479"/>
        <v>0</v>
      </c>
      <c r="AV771" s="298">
        <f t="shared" si="6681"/>
        <v>1</v>
      </c>
      <c r="AW771" s="294"/>
      <c r="AX771" s="294"/>
      <c r="AY771" s="294"/>
      <c r="AZ771" s="294"/>
      <c r="BA771" s="294"/>
      <c r="BB771" s="294"/>
      <c r="BC771" s="294"/>
      <c r="BD771" s="294"/>
      <c r="BE771" s="294"/>
      <c r="BF771" s="294"/>
      <c r="BG771" s="294"/>
      <c r="BH771" s="294"/>
      <c r="BI771" s="294">
        <v>1</v>
      </c>
      <c r="BJ771" s="294">
        <v>1</v>
      </c>
      <c r="BK771" s="294"/>
      <c r="BL771" s="294"/>
      <c r="BM771" s="294"/>
      <c r="BN771" s="294"/>
      <c r="BO771" s="294"/>
      <c r="BP771" s="1"/>
      <c r="BQ771" s="294"/>
      <c r="BR771" s="17">
        <v>2</v>
      </c>
      <c r="BS771" s="1">
        <f t="shared" si="6336"/>
        <v>0</v>
      </c>
      <c r="BT771" s="17">
        <f t="shared" ref="BT771:BT773" si="6759">+BS771*2</f>
        <v>0</v>
      </c>
      <c r="BU771" s="294"/>
      <c r="BV771" s="294">
        <v>1</v>
      </c>
      <c r="BW771" s="294"/>
      <c r="BX771" s="294"/>
      <c r="BY771" s="294"/>
      <c r="BZ771" s="294"/>
      <c r="CA771" s="294"/>
      <c r="CB771" s="294"/>
      <c r="CC771" s="294"/>
      <c r="CD771" s="1"/>
      <c r="CE771" s="1"/>
      <c r="CF771" s="1"/>
      <c r="CG771" s="294"/>
      <c r="CH771" s="1"/>
      <c r="CI771" s="1">
        <v>1</v>
      </c>
      <c r="CJ771" s="1"/>
      <c r="CK771" s="383"/>
      <c r="CL771" s="383"/>
      <c r="CM771" s="383"/>
      <c r="CN771" s="1">
        <f t="shared" si="6482"/>
        <v>0</v>
      </c>
      <c r="CO771" s="1">
        <f t="shared" si="6483"/>
        <v>0</v>
      </c>
      <c r="CP771" s="20">
        <f t="shared" si="6484"/>
        <v>2.5</v>
      </c>
      <c r="CQ771" s="351"/>
      <c r="CR771" s="299">
        <f t="shared" si="6736"/>
        <v>1</v>
      </c>
      <c r="CS771" s="294">
        <v>1</v>
      </c>
      <c r="CT771" s="294">
        <v>1</v>
      </c>
      <c r="CU771" s="1"/>
      <c r="CV771" s="1"/>
      <c r="CW771" s="1">
        <v>3</v>
      </c>
      <c r="CX771" s="1"/>
      <c r="CY771" s="1">
        <v>1</v>
      </c>
      <c r="CZ771" s="294">
        <v>8</v>
      </c>
      <c r="DA771" s="17">
        <f t="shared" ref="DA771:DA773" si="6760">+CY771</f>
        <v>1</v>
      </c>
      <c r="DB771" s="359">
        <f t="shared" si="6339"/>
        <v>9</v>
      </c>
      <c r="DC771" s="359">
        <f t="shared" si="6340"/>
        <v>4</v>
      </c>
      <c r="DD771" s="294"/>
      <c r="DE771" s="294">
        <f>3*3</f>
        <v>9</v>
      </c>
      <c r="DF771" s="294"/>
      <c r="DG771" s="294"/>
      <c r="DH771" s="294"/>
      <c r="DI771" s="294">
        <v>4</v>
      </c>
      <c r="DJ771" s="294"/>
      <c r="DK771" s="294"/>
      <c r="DL771" s="294"/>
      <c r="DM771" s="294"/>
      <c r="DN771" s="294"/>
      <c r="DO771" s="1"/>
      <c r="DP771" s="1"/>
      <c r="DQ771" s="17">
        <f t="shared" si="6486"/>
        <v>0</v>
      </c>
      <c r="DR771" s="17">
        <f t="shared" si="6487"/>
        <v>0</v>
      </c>
      <c r="DS771" s="17">
        <f t="shared" si="6488"/>
        <v>0</v>
      </c>
      <c r="DT771" s="17">
        <f t="shared" si="6489"/>
        <v>0</v>
      </c>
      <c r="DU771" s="17">
        <f t="shared" si="6490"/>
        <v>0</v>
      </c>
      <c r="DV771" s="17">
        <f t="shared" si="6491"/>
        <v>0</v>
      </c>
      <c r="DW771" s="1"/>
      <c r="DX771" s="1"/>
      <c r="DY771" s="20">
        <f t="shared" si="6492"/>
        <v>0</v>
      </c>
      <c r="DZ771" s="20">
        <f t="shared" si="6493"/>
        <v>0</v>
      </c>
      <c r="EA771" s="20">
        <f t="shared" si="6494"/>
        <v>0</v>
      </c>
      <c r="EB771" s="20">
        <f t="shared" si="6495"/>
        <v>0</v>
      </c>
      <c r="EC771" s="18">
        <f t="shared" si="6496"/>
        <v>0</v>
      </c>
      <c r="ED771" s="19">
        <f t="shared" ref="ED771:ED773" si="6761">+IF(EC771&lt;&gt;0,EC771*3,0)</f>
        <v>0</v>
      </c>
      <c r="EE771" s="19">
        <f t="shared" si="6498"/>
        <v>3</v>
      </c>
      <c r="EF771" s="1">
        <f t="shared" si="6499"/>
        <v>4</v>
      </c>
      <c r="EG771" s="18">
        <f t="shared" si="6500"/>
        <v>5</v>
      </c>
      <c r="EH771" s="341"/>
      <c r="EI771" s="294"/>
      <c r="EJ771" s="294">
        <f>3*5.5</f>
        <v>16.5</v>
      </c>
      <c r="EK771" s="294"/>
      <c r="EL771" s="19">
        <v>1</v>
      </c>
      <c r="EM771" s="19"/>
      <c r="EN771" s="19"/>
      <c r="EO771" s="366"/>
      <c r="EP771" s="366"/>
      <c r="EQ771" s="374"/>
      <c r="ER771" s="374"/>
      <c r="ES771" s="374"/>
      <c r="ET771" s="374"/>
      <c r="EU771" s="18">
        <f t="shared" si="6509"/>
        <v>10</v>
      </c>
      <c r="EV771" s="18">
        <f t="shared" si="6501"/>
        <v>2</v>
      </c>
      <c r="EW771" s="341">
        <v>2</v>
      </c>
      <c r="EX771" s="341">
        <v>2</v>
      </c>
      <c r="EY771" s="341">
        <v>5</v>
      </c>
      <c r="EZ771" s="365">
        <f t="shared" si="6361"/>
        <v>0</v>
      </c>
      <c r="FA771" s="294"/>
      <c r="FB771" s="294"/>
      <c r="FC771" s="294"/>
      <c r="FD771" s="300"/>
      <c r="FE771" s="300"/>
      <c r="FF771" s="300"/>
      <c r="FG771" s="300"/>
      <c r="FH771" s="300"/>
      <c r="FI771" s="300"/>
      <c r="FJ771" s="300"/>
      <c r="FK771" s="294"/>
      <c r="FL771" s="294"/>
      <c r="FM771" s="294"/>
      <c r="FN771" s="294"/>
      <c r="FO771" s="294"/>
      <c r="FP771" s="20">
        <f t="shared" si="6510"/>
        <v>0</v>
      </c>
      <c r="FQ771" s="20">
        <f t="shared" si="6502"/>
        <v>9</v>
      </c>
      <c r="FR771" s="20">
        <f t="shared" si="6503"/>
        <v>0</v>
      </c>
      <c r="FS771" s="20">
        <f t="shared" si="6504"/>
        <v>0</v>
      </c>
      <c r="FT771" s="20">
        <f t="shared" si="6505"/>
        <v>0</v>
      </c>
      <c r="FU771" s="20">
        <f t="shared" si="6506"/>
        <v>0</v>
      </c>
      <c r="FV771" s="20">
        <f t="shared" si="6507"/>
        <v>0</v>
      </c>
      <c r="FW771" s="294"/>
    </row>
    <row r="772" spans="1:179" ht="27.75" customHeight="1">
      <c r="A772" s="40"/>
      <c r="B772" s="296" t="s">
        <v>908</v>
      </c>
      <c r="C772" s="48" t="s">
        <v>589</v>
      </c>
      <c r="D772" s="48" t="s">
        <v>44</v>
      </c>
      <c r="E772" s="48" t="str">
        <f t="shared" si="6746"/>
        <v>LT8,5</v>
      </c>
      <c r="F772" s="48">
        <v>21</v>
      </c>
      <c r="G772" s="48">
        <f>F772</f>
        <v>21</v>
      </c>
      <c r="H772" s="43"/>
      <c r="I772" s="43"/>
      <c r="J772" s="44"/>
      <c r="K772" s="44"/>
      <c r="L772" s="44"/>
      <c r="M772" s="44"/>
      <c r="N772" s="43"/>
      <c r="O772" s="43"/>
      <c r="P772" s="1"/>
      <c r="Q772" s="16"/>
      <c r="R772" s="1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1">
        <f t="shared" si="6747"/>
        <v>0</v>
      </c>
      <c r="AD772" s="1">
        <f t="shared" si="6748"/>
        <v>0</v>
      </c>
      <c r="AE772" s="1">
        <f t="shared" si="6749"/>
        <v>0</v>
      </c>
      <c r="AF772" s="1">
        <f t="shared" si="6750"/>
        <v>0</v>
      </c>
      <c r="AG772" s="1">
        <f t="shared" si="6751"/>
        <v>0</v>
      </c>
      <c r="AH772" s="1">
        <f t="shared" si="6752"/>
        <v>0</v>
      </c>
      <c r="AI772" s="1">
        <f t="shared" si="6753"/>
        <v>0</v>
      </c>
      <c r="AJ772" s="1">
        <f t="shared" si="6754"/>
        <v>0</v>
      </c>
      <c r="AK772" s="1">
        <f t="shared" si="6755"/>
        <v>0</v>
      </c>
      <c r="AL772" s="1">
        <f t="shared" si="6756"/>
        <v>0</v>
      </c>
      <c r="AM772" s="1">
        <f t="shared" si="6757"/>
        <v>0</v>
      </c>
      <c r="AN772" s="1">
        <f t="shared" si="6758"/>
        <v>0</v>
      </c>
      <c r="AO772" s="44"/>
      <c r="AP772" s="44"/>
      <c r="AQ772" s="44"/>
      <c r="AR772" s="294">
        <f t="shared" si="6738"/>
        <v>21</v>
      </c>
      <c r="AS772" s="122">
        <f t="shared" si="6744"/>
        <v>0</v>
      </c>
      <c r="AT772" s="122">
        <f t="shared" si="6745"/>
        <v>0</v>
      </c>
      <c r="AU772" s="122">
        <f t="shared" si="6479"/>
        <v>0</v>
      </c>
      <c r="AV772" s="122">
        <f t="shared" si="6681"/>
        <v>1</v>
      </c>
      <c r="AW772" s="44"/>
      <c r="AX772" s="294"/>
      <c r="AY772" s="294"/>
      <c r="AZ772" s="294"/>
      <c r="BA772" s="294"/>
      <c r="BB772" s="294"/>
      <c r="BC772" s="294"/>
      <c r="BD772" s="44"/>
      <c r="BE772" s="44"/>
      <c r="BF772" s="44"/>
      <c r="BG772" s="44"/>
      <c r="BH772" s="44"/>
      <c r="BI772" s="44">
        <v>1</v>
      </c>
      <c r="BJ772" s="44"/>
      <c r="BK772" s="44"/>
      <c r="BL772" s="44"/>
      <c r="BM772" s="44"/>
      <c r="BN772" s="127"/>
      <c r="BO772" s="44"/>
      <c r="BP772" s="1"/>
      <c r="BQ772" s="44"/>
      <c r="BR772" s="17">
        <v>2</v>
      </c>
      <c r="BS772" s="1">
        <f t="shared" si="6336"/>
        <v>0</v>
      </c>
      <c r="BT772" s="17">
        <f t="shared" si="6759"/>
        <v>0</v>
      </c>
      <c r="BU772" s="44"/>
      <c r="BV772" s="44">
        <v>1</v>
      </c>
      <c r="BW772" s="44"/>
      <c r="BX772" s="44"/>
      <c r="BY772" s="44"/>
      <c r="BZ772" s="44"/>
      <c r="CA772" s="44"/>
      <c r="CB772" s="44"/>
      <c r="CC772" s="44"/>
      <c r="CD772" s="92"/>
      <c r="CE772" s="92"/>
      <c r="CF772" s="92"/>
      <c r="CG772" s="44"/>
      <c r="CH772" s="1"/>
      <c r="CI772" s="1">
        <v>1</v>
      </c>
      <c r="CJ772" s="1"/>
      <c r="CK772" s="383"/>
      <c r="CL772" s="383"/>
      <c r="CM772" s="383"/>
      <c r="CN772" s="1">
        <f t="shared" si="6482"/>
        <v>0</v>
      </c>
      <c r="CO772" s="1">
        <f t="shared" si="6483"/>
        <v>0</v>
      </c>
      <c r="CP772" s="20">
        <f t="shared" si="6484"/>
        <v>2.5</v>
      </c>
      <c r="CQ772" s="351"/>
      <c r="CR772" s="131">
        <f t="shared" ref="CR772:CR773" si="6762">+IF(SUM(AX772:BM772)&gt;0,1,0)</f>
        <v>1</v>
      </c>
      <c r="CS772" s="44"/>
      <c r="CT772" s="44"/>
      <c r="CU772" s="1"/>
      <c r="CV772" s="1"/>
      <c r="CW772" s="1">
        <v>2</v>
      </c>
      <c r="CX772" s="1"/>
      <c r="CY772" s="1">
        <v>1</v>
      </c>
      <c r="CZ772" s="44">
        <v>8</v>
      </c>
      <c r="DA772" s="17">
        <f t="shared" si="6760"/>
        <v>1</v>
      </c>
      <c r="DB772" s="359">
        <f t="shared" si="6339"/>
        <v>9</v>
      </c>
      <c r="DC772" s="359">
        <f t="shared" si="6340"/>
        <v>3</v>
      </c>
      <c r="DD772" s="44"/>
      <c r="DE772" s="44">
        <v>8</v>
      </c>
      <c r="DF772" s="44"/>
      <c r="DG772" s="44"/>
      <c r="DH772" s="44"/>
      <c r="DI772" s="44">
        <v>4</v>
      </c>
      <c r="DJ772" s="44"/>
      <c r="DK772" s="44"/>
      <c r="DL772" s="44"/>
      <c r="DM772" s="44"/>
      <c r="DN772" s="44"/>
      <c r="DO772" s="1"/>
      <c r="DP772" s="1"/>
      <c r="DQ772" s="17">
        <f t="shared" si="6486"/>
        <v>0</v>
      </c>
      <c r="DR772" s="17">
        <f t="shared" si="6487"/>
        <v>0</v>
      </c>
      <c r="DS772" s="17">
        <f t="shared" si="6488"/>
        <v>0</v>
      </c>
      <c r="DT772" s="17">
        <f t="shared" si="6489"/>
        <v>0</v>
      </c>
      <c r="DU772" s="17">
        <f t="shared" si="6490"/>
        <v>0</v>
      </c>
      <c r="DV772" s="17">
        <f t="shared" si="6491"/>
        <v>0</v>
      </c>
      <c r="DW772" s="1"/>
      <c r="DX772" s="1"/>
      <c r="DY772" s="20">
        <f t="shared" si="6492"/>
        <v>0</v>
      </c>
      <c r="DZ772" s="20">
        <f t="shared" si="6493"/>
        <v>0</v>
      </c>
      <c r="EA772" s="20">
        <f t="shared" si="6494"/>
        <v>0</v>
      </c>
      <c r="EB772" s="20">
        <f t="shared" si="6495"/>
        <v>0</v>
      </c>
      <c r="EC772" s="18">
        <f t="shared" ref="EC772:EC773" si="6763">+IF(AND(CT772=0,SUM(CU772:CY772)&gt;1,SUM(CU772:CY772)&lt;=4),1,IF(AND(CT772=0,SUM(CU772:CY772)&gt;4),2,0))</f>
        <v>1</v>
      </c>
      <c r="ED772" s="19">
        <f t="shared" si="6761"/>
        <v>3</v>
      </c>
      <c r="EE772" s="19">
        <f t="shared" si="6498"/>
        <v>0</v>
      </c>
      <c r="EF772" s="1">
        <f t="shared" si="6499"/>
        <v>0</v>
      </c>
      <c r="EG772" s="18">
        <f t="shared" ref="EG772:EG773" si="6764">+IF(AND(CT772+EC772=0,SUM(AO772:AR772)&gt;0,SUM(DK772:DN772)&gt;0),(CU772+CV772+CW772+CX772)*2+CY772*5,(EC772+CT772-FO772)*5)+IF(AND(EC772+DQ772+CT772=0,SUM(AO772:AR772)&gt;0),SUM(CU772:CX772)*2+CY772*5,0)</f>
        <v>5</v>
      </c>
      <c r="EH772" s="341"/>
      <c r="EI772" s="44"/>
      <c r="EJ772" s="44">
        <f>2*5.5</f>
        <v>11</v>
      </c>
      <c r="EK772" s="44"/>
      <c r="EL772" s="93">
        <v>1</v>
      </c>
      <c r="EM772" s="93"/>
      <c r="EN772" s="93"/>
      <c r="EO772" s="366"/>
      <c r="EP772" s="366"/>
      <c r="EQ772" s="374"/>
      <c r="ER772" s="374"/>
      <c r="ES772" s="374">
        <v>1</v>
      </c>
      <c r="ET772" s="374"/>
      <c r="EU772" s="18">
        <f t="shared" ref="EU772:EU773" si="6765">IF(SUM(CU772:CX772)&gt;0,CZ772*1+2,0)</f>
        <v>10</v>
      </c>
      <c r="EV772" s="18">
        <f t="shared" si="6501"/>
        <v>2</v>
      </c>
      <c r="EW772" s="341">
        <v>1</v>
      </c>
      <c r="EX772" s="341"/>
      <c r="EY772" s="341">
        <v>4</v>
      </c>
      <c r="EZ772" s="365">
        <f t="shared" si="6361"/>
        <v>0</v>
      </c>
      <c r="FA772" s="44"/>
      <c r="FB772" s="44"/>
      <c r="FC772" s="44"/>
      <c r="FD772" s="45"/>
      <c r="FE772" s="45"/>
      <c r="FF772" s="45"/>
      <c r="FG772" s="300"/>
      <c r="FH772" s="45"/>
      <c r="FI772" s="45"/>
      <c r="FJ772" s="45"/>
      <c r="FK772" s="44"/>
      <c r="FL772" s="44"/>
      <c r="FM772" s="44"/>
      <c r="FN772" s="44">
        <f>F772</f>
        <v>21</v>
      </c>
      <c r="FO772" s="294"/>
      <c r="FP772" s="20">
        <f t="shared" si="6510"/>
        <v>0</v>
      </c>
      <c r="FQ772" s="20">
        <f t="shared" si="6502"/>
        <v>8</v>
      </c>
      <c r="FR772" s="20">
        <f t="shared" si="6503"/>
        <v>0</v>
      </c>
      <c r="FS772" s="20">
        <f t="shared" si="6504"/>
        <v>0</v>
      </c>
      <c r="FT772" s="20">
        <f t="shared" si="6505"/>
        <v>0</v>
      </c>
      <c r="FU772" s="20">
        <f t="shared" si="6506"/>
        <v>0</v>
      </c>
      <c r="FV772" s="20">
        <f t="shared" si="6507"/>
        <v>0</v>
      </c>
      <c r="FW772" s="44"/>
    </row>
    <row r="773" spans="1:179" s="301" customFormat="1" ht="27.75" customHeight="1">
      <c r="A773" s="295"/>
      <c r="B773" s="296" t="s">
        <v>910</v>
      </c>
      <c r="C773" s="296" t="s">
        <v>590</v>
      </c>
      <c r="D773" s="296" t="s">
        <v>44</v>
      </c>
      <c r="E773" s="296" t="str">
        <f t="shared" ref="E773" si="6766">D773</f>
        <v>LT8,5</v>
      </c>
      <c r="F773" s="296">
        <v>42</v>
      </c>
      <c r="G773" s="296">
        <f>F773</f>
        <v>42</v>
      </c>
      <c r="H773" s="297"/>
      <c r="I773" s="297"/>
      <c r="J773" s="294"/>
      <c r="K773" s="294"/>
      <c r="L773" s="294"/>
      <c r="M773" s="294"/>
      <c r="N773" s="297"/>
      <c r="O773" s="297"/>
      <c r="P773" s="1"/>
      <c r="Q773" s="16"/>
      <c r="R773" s="1"/>
      <c r="S773" s="294"/>
      <c r="T773" s="294"/>
      <c r="U773" s="294"/>
      <c r="V773" s="294"/>
      <c r="W773" s="294"/>
      <c r="X773" s="294"/>
      <c r="Y773" s="294"/>
      <c r="Z773" s="294"/>
      <c r="AA773" s="294"/>
      <c r="AB773" s="294"/>
      <c r="AC773" s="1">
        <f t="shared" si="6747"/>
        <v>0</v>
      </c>
      <c r="AD773" s="1">
        <f t="shared" si="6748"/>
        <v>0</v>
      </c>
      <c r="AE773" s="1">
        <f t="shared" si="6749"/>
        <v>0</v>
      </c>
      <c r="AF773" s="1">
        <f t="shared" si="6750"/>
        <v>0</v>
      </c>
      <c r="AG773" s="1">
        <f t="shared" si="6751"/>
        <v>0</v>
      </c>
      <c r="AH773" s="1">
        <f t="shared" si="6752"/>
        <v>0</v>
      </c>
      <c r="AI773" s="1">
        <f t="shared" si="6753"/>
        <v>0</v>
      </c>
      <c r="AJ773" s="1">
        <f t="shared" si="6754"/>
        <v>0</v>
      </c>
      <c r="AK773" s="1">
        <f t="shared" si="6755"/>
        <v>0</v>
      </c>
      <c r="AL773" s="1">
        <f t="shared" si="6756"/>
        <v>0</v>
      </c>
      <c r="AM773" s="1">
        <f t="shared" si="6757"/>
        <v>0</v>
      </c>
      <c r="AN773" s="1">
        <f t="shared" si="6758"/>
        <v>0</v>
      </c>
      <c r="AO773" s="294"/>
      <c r="AP773" s="294"/>
      <c r="AQ773" s="294"/>
      <c r="AR773" s="294">
        <f t="shared" si="6738"/>
        <v>42</v>
      </c>
      <c r="AS773" s="298">
        <f t="shared" si="6744"/>
        <v>0</v>
      </c>
      <c r="AT773" s="298">
        <f t="shared" si="6745"/>
        <v>0</v>
      </c>
      <c r="AU773" s="298">
        <f t="shared" si="6479"/>
        <v>0</v>
      </c>
      <c r="AV773" s="298">
        <f t="shared" si="6681"/>
        <v>1</v>
      </c>
      <c r="AW773" s="294"/>
      <c r="AX773" s="294"/>
      <c r="AY773" s="294"/>
      <c r="AZ773" s="294"/>
      <c r="BA773" s="294"/>
      <c r="BB773" s="294"/>
      <c r="BC773" s="294"/>
      <c r="BD773" s="294"/>
      <c r="BE773" s="294"/>
      <c r="BF773" s="294"/>
      <c r="BG773" s="294"/>
      <c r="BH773" s="294">
        <v>1</v>
      </c>
      <c r="BI773" s="294"/>
      <c r="BJ773" s="294"/>
      <c r="BK773" s="294"/>
      <c r="BL773" s="294"/>
      <c r="BM773" s="294"/>
      <c r="BN773" s="294">
        <v>1</v>
      </c>
      <c r="BO773" s="294">
        <v>1</v>
      </c>
      <c r="BP773" s="1"/>
      <c r="BQ773" s="294"/>
      <c r="BR773" s="17">
        <v>1</v>
      </c>
      <c r="BS773" s="1">
        <f t="shared" si="6336"/>
        <v>0</v>
      </c>
      <c r="BT773" s="17">
        <f t="shared" si="6759"/>
        <v>0</v>
      </c>
      <c r="BU773" s="294"/>
      <c r="BV773" s="294">
        <v>1</v>
      </c>
      <c r="BW773" s="294"/>
      <c r="BX773" s="294"/>
      <c r="BY773" s="294"/>
      <c r="BZ773" s="294"/>
      <c r="CA773" s="294"/>
      <c r="CB773" s="294"/>
      <c r="CC773" s="294"/>
      <c r="CD773" s="1"/>
      <c r="CE773" s="1"/>
      <c r="CF773" s="1"/>
      <c r="CG773" s="294"/>
      <c r="CH773" s="1"/>
      <c r="CI773" s="1">
        <v>1</v>
      </c>
      <c r="CJ773" s="1"/>
      <c r="CK773" s="383"/>
      <c r="CL773" s="383"/>
      <c r="CM773" s="383"/>
      <c r="CN773" s="1">
        <f t="shared" si="6482"/>
        <v>0</v>
      </c>
      <c r="CO773" s="1">
        <f t="shared" si="6483"/>
        <v>0</v>
      </c>
      <c r="CP773" s="20">
        <f t="shared" si="6484"/>
        <v>2.5</v>
      </c>
      <c r="CQ773" s="351"/>
      <c r="CR773" s="299">
        <f t="shared" si="6762"/>
        <v>1</v>
      </c>
      <c r="CS773" s="294">
        <v>2</v>
      </c>
      <c r="CT773" s="294">
        <v>2</v>
      </c>
      <c r="CU773" s="1"/>
      <c r="CV773" s="1"/>
      <c r="CW773" s="1">
        <v>3</v>
      </c>
      <c r="CX773" s="1"/>
      <c r="CY773" s="1">
        <v>3</v>
      </c>
      <c r="CZ773" s="294">
        <v>9</v>
      </c>
      <c r="DA773" s="17">
        <f t="shared" si="6760"/>
        <v>3</v>
      </c>
      <c r="DB773" s="359">
        <f t="shared" si="6339"/>
        <v>12</v>
      </c>
      <c r="DC773" s="359">
        <f t="shared" si="6340"/>
        <v>6</v>
      </c>
      <c r="DD773" s="294"/>
      <c r="DE773" s="294">
        <v>12</v>
      </c>
      <c r="DF773" s="294">
        <f>3*3</f>
        <v>9</v>
      </c>
      <c r="DG773" s="294"/>
      <c r="DH773" s="294"/>
      <c r="DI773" s="294"/>
      <c r="DJ773" s="294"/>
      <c r="DK773" s="294"/>
      <c r="DL773" s="294"/>
      <c r="DM773" s="294"/>
      <c r="DN773" s="294"/>
      <c r="DO773" s="1"/>
      <c r="DP773" s="1"/>
      <c r="DQ773" s="17">
        <f t="shared" si="6486"/>
        <v>0</v>
      </c>
      <c r="DR773" s="17">
        <f t="shared" si="6487"/>
        <v>0</v>
      </c>
      <c r="DS773" s="17">
        <f t="shared" si="6488"/>
        <v>0</v>
      </c>
      <c r="DT773" s="17">
        <f t="shared" si="6489"/>
        <v>0</v>
      </c>
      <c r="DU773" s="17">
        <f t="shared" si="6490"/>
        <v>0</v>
      </c>
      <c r="DV773" s="17">
        <f t="shared" si="6491"/>
        <v>0</v>
      </c>
      <c r="DW773" s="1"/>
      <c r="DX773" s="1"/>
      <c r="DY773" s="20">
        <f t="shared" si="6492"/>
        <v>0</v>
      </c>
      <c r="DZ773" s="20">
        <f t="shared" si="6493"/>
        <v>0</v>
      </c>
      <c r="EA773" s="20">
        <f t="shared" si="6494"/>
        <v>0</v>
      </c>
      <c r="EB773" s="20">
        <f t="shared" si="6495"/>
        <v>0</v>
      </c>
      <c r="EC773" s="18">
        <f t="shared" si="6763"/>
        <v>0</v>
      </c>
      <c r="ED773" s="19">
        <f t="shared" si="6761"/>
        <v>0</v>
      </c>
      <c r="EE773" s="19">
        <f t="shared" si="6498"/>
        <v>6</v>
      </c>
      <c r="EF773" s="1">
        <f t="shared" si="6499"/>
        <v>8</v>
      </c>
      <c r="EG773" s="18">
        <f t="shared" si="6764"/>
        <v>10</v>
      </c>
      <c r="EH773" s="341"/>
      <c r="EI773" s="294"/>
      <c r="EJ773" s="294">
        <f>3*5.5</f>
        <v>16.5</v>
      </c>
      <c r="EK773" s="294">
        <f>3*5.5</f>
        <v>16.5</v>
      </c>
      <c r="EL773" s="19">
        <v>1</v>
      </c>
      <c r="EM773" s="19"/>
      <c r="EN773" s="19"/>
      <c r="EO773" s="366"/>
      <c r="EP773" s="366"/>
      <c r="EQ773" s="374"/>
      <c r="ER773" s="374"/>
      <c r="ES773" s="374"/>
      <c r="ET773" s="374"/>
      <c r="EU773" s="18">
        <f t="shared" si="6765"/>
        <v>11</v>
      </c>
      <c r="EV773" s="18">
        <f t="shared" si="6501"/>
        <v>2</v>
      </c>
      <c r="EW773" s="341">
        <v>1</v>
      </c>
      <c r="EX773" s="341">
        <v>1</v>
      </c>
      <c r="EY773" s="341">
        <v>5</v>
      </c>
      <c r="EZ773" s="365">
        <f t="shared" si="6361"/>
        <v>0</v>
      </c>
      <c r="FA773" s="294"/>
      <c r="FB773" s="294"/>
      <c r="FC773" s="294"/>
      <c r="FD773" s="300"/>
      <c r="FE773" s="300"/>
      <c r="FF773" s="300"/>
      <c r="FG773" s="300">
        <f>BO773</f>
        <v>1</v>
      </c>
      <c r="FH773" s="300"/>
      <c r="FI773" s="300"/>
      <c r="FJ773" s="300"/>
      <c r="FK773" s="294"/>
      <c r="FL773" s="294"/>
      <c r="FM773" s="294"/>
      <c r="FN773" s="294">
        <f>F773*2</f>
        <v>84</v>
      </c>
      <c r="FO773" s="294"/>
      <c r="FP773" s="20">
        <f t="shared" si="6510"/>
        <v>0</v>
      </c>
      <c r="FQ773" s="20">
        <f t="shared" si="6502"/>
        <v>12</v>
      </c>
      <c r="FR773" s="20">
        <f t="shared" si="6503"/>
        <v>9</v>
      </c>
      <c r="FS773" s="20">
        <f t="shared" si="6504"/>
        <v>0</v>
      </c>
      <c r="FT773" s="20">
        <f t="shared" si="6505"/>
        <v>0</v>
      </c>
      <c r="FU773" s="20">
        <f t="shared" si="6506"/>
        <v>0</v>
      </c>
      <c r="FV773" s="20">
        <f t="shared" si="6507"/>
        <v>0</v>
      </c>
      <c r="FW773" s="294"/>
    </row>
    <row r="774" spans="1:179" ht="24.75" customHeight="1">
      <c r="A774" s="40"/>
      <c r="B774" s="41" t="s">
        <v>164</v>
      </c>
      <c r="C774" s="41"/>
      <c r="D774" s="48"/>
      <c r="E774" s="48"/>
      <c r="F774" s="48"/>
      <c r="G774" s="48"/>
      <c r="H774" s="43"/>
      <c r="I774" s="43"/>
      <c r="J774" s="44"/>
      <c r="K774" s="44"/>
      <c r="L774" s="44"/>
      <c r="M774" s="44"/>
      <c r="N774" s="43"/>
      <c r="O774" s="43"/>
      <c r="P774" s="1"/>
      <c r="Q774" s="16"/>
      <c r="R774" s="1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1">
        <f t="shared" ref="AC774:AC775" si="6767">+IF(S774=1,1,0)+IF(T774=1,1,0)</f>
        <v>0</v>
      </c>
      <c r="AD774" s="1">
        <f t="shared" ref="AD774:AD775" si="6768">+IF(U774=1,1,0)+IF(V774=1,1,0)</f>
        <v>0</v>
      </c>
      <c r="AE774" s="1">
        <f t="shared" ref="AE774:AE775" si="6769">+IF(W774=1,1,0)+IF(X774=1,1,0)</f>
        <v>0</v>
      </c>
      <c r="AF774" s="1">
        <f t="shared" ref="AF774:AF775" si="6770">+IF(Y774=1,1,0)+IF(Z774=1,1,0)</f>
        <v>0</v>
      </c>
      <c r="AG774" s="1">
        <f t="shared" ref="AG774:AG775" si="6771">+IF(AA774=1,1,0)</f>
        <v>0</v>
      </c>
      <c r="AH774" s="1">
        <f t="shared" ref="AH774:AH775" si="6772">+IF(AB774=1,1,0)</f>
        <v>0</v>
      </c>
      <c r="AI774" s="1">
        <f t="shared" ref="AI774:AI775" si="6773">+IF(S774=2,1,0)+IF(T774=2,1,0)</f>
        <v>0</v>
      </c>
      <c r="AJ774" s="1">
        <f t="shared" ref="AJ774:AJ775" si="6774">+IF(U774=2,1,0)+IF(V774=2,1,0)</f>
        <v>0</v>
      </c>
      <c r="AK774" s="1">
        <f t="shared" ref="AK774:AK775" si="6775">+IF(X774=2,1,0)+IF(W774=2,1,0)</f>
        <v>0</v>
      </c>
      <c r="AL774" s="1">
        <f t="shared" ref="AL774:AL775" si="6776">+IF(Y774=2,1,0)+IF(Z774=2,1,0)</f>
        <v>0</v>
      </c>
      <c r="AM774" s="1">
        <f t="shared" ref="AM774:AM775" si="6777">+IF(AA774=2,1,0)</f>
        <v>0</v>
      </c>
      <c r="AN774" s="1">
        <f t="shared" ref="AN774:AN775" si="6778">+IF(AB774=2,1,0)</f>
        <v>0</v>
      </c>
      <c r="AO774" s="44"/>
      <c r="AP774" s="44"/>
      <c r="AQ774" s="44"/>
      <c r="AR774" s="44"/>
      <c r="AS774" s="122">
        <f t="shared" si="6744"/>
        <v>0</v>
      </c>
      <c r="AT774" s="122">
        <f t="shared" si="6745"/>
        <v>0</v>
      </c>
      <c r="AU774" s="122">
        <f t="shared" ref="AU774:AU801" si="6779">IF(AND(AQ774&gt;0,OR(BR774&gt;=2,BR774=1)),1,0)</f>
        <v>0</v>
      </c>
      <c r="AV774" s="122">
        <f t="shared" si="6681"/>
        <v>0</v>
      </c>
      <c r="AW774" s="44"/>
      <c r="AX774" s="294"/>
      <c r="AY774" s="294"/>
      <c r="AZ774" s="294"/>
      <c r="BA774" s="294"/>
      <c r="BB774" s="294"/>
      <c r="BC774" s="29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127"/>
      <c r="BO774" s="44"/>
      <c r="BP774" s="1"/>
      <c r="BQ774" s="44"/>
      <c r="BR774" s="17"/>
      <c r="BS774" s="1">
        <f t="shared" si="6336"/>
        <v>0</v>
      </c>
      <c r="BT774" s="17">
        <f t="shared" ref="BT774:BT775" si="6780">+BS774*2</f>
        <v>0</v>
      </c>
      <c r="BU774" s="44"/>
      <c r="BV774" s="44"/>
      <c r="BW774" s="44"/>
      <c r="BX774" s="44"/>
      <c r="BY774" s="44"/>
      <c r="BZ774" s="44"/>
      <c r="CA774" s="44"/>
      <c r="CB774" s="44"/>
      <c r="CC774" s="44"/>
      <c r="CD774" s="92"/>
      <c r="CE774" s="92"/>
      <c r="CF774" s="92"/>
      <c r="CG774" s="44"/>
      <c r="CH774" s="1"/>
      <c r="CI774" s="1"/>
      <c r="CJ774" s="1"/>
      <c r="CK774" s="383"/>
      <c r="CL774" s="383"/>
      <c r="CM774" s="383"/>
      <c r="CN774" s="1">
        <f t="shared" ref="CN774:CN801" si="6781">+SUM(BX774:CC774)*BW774</f>
        <v>0</v>
      </c>
      <c r="CO774" s="1">
        <f t="shared" ref="CO774:CO801" si="6782">+SUM(BX774:CC774)*BW774</f>
        <v>0</v>
      </c>
      <c r="CP774" s="20">
        <f t="shared" ref="CP774:CP801" si="6783">+SUM(BY774:CC774)*2.5+SUM(CD774:CG774)*0.5+SUM(CH774:CJ774)*2.5</f>
        <v>0</v>
      </c>
      <c r="CQ774" s="351"/>
      <c r="CR774" s="131">
        <f t="shared" si="6736"/>
        <v>0</v>
      </c>
      <c r="CS774" s="44"/>
      <c r="CT774" s="44"/>
      <c r="CU774" s="1"/>
      <c r="CV774" s="1"/>
      <c r="CW774" s="1"/>
      <c r="CX774" s="1"/>
      <c r="CY774" s="1"/>
      <c r="CZ774" s="44"/>
      <c r="DA774" s="17">
        <f t="shared" ref="DA774:DA775" si="6784">+CY774</f>
        <v>0</v>
      </c>
      <c r="DB774" s="359">
        <f t="shared" si="6339"/>
        <v>0</v>
      </c>
      <c r="DC774" s="359">
        <f t="shared" si="6340"/>
        <v>0</v>
      </c>
      <c r="DD774" s="44"/>
      <c r="DE774" s="44"/>
      <c r="DF774" s="44"/>
      <c r="DG774" s="44"/>
      <c r="DH774" s="44"/>
      <c r="DI774" s="44"/>
      <c r="DJ774" s="44"/>
      <c r="DK774" s="44"/>
      <c r="DL774" s="44"/>
      <c r="DM774" s="44"/>
      <c r="DN774" s="44"/>
      <c r="DO774" s="1"/>
      <c r="DP774" s="1"/>
      <c r="DQ774" s="17">
        <f t="shared" ref="DQ774:DQ801" si="6785">+IF(AND(SUM(S774:AA774)&gt;0,SUM(FA774:FF774)&gt;0),CT774,0)</f>
        <v>0</v>
      </c>
      <c r="DR774" s="17">
        <f t="shared" ref="DR774:DR801" si="6786">+IF(AND(SUM(S774:AA774)&gt;0,SUM(FA774:FF774)&gt;0),CU774,0)</f>
        <v>0</v>
      </c>
      <c r="DS774" s="17">
        <f t="shared" ref="DS774:DS801" si="6787">+IF(AND(SUM(S774:AA774)&gt;0,SUM(FA774:FF774)&gt;0),CV774,0)</f>
        <v>0</v>
      </c>
      <c r="DT774" s="17">
        <f t="shared" si="6489"/>
        <v>0</v>
      </c>
      <c r="DU774" s="17">
        <f t="shared" ref="DU774:DU801" si="6788">+IF(AND(SUM(S774:AA774)&gt;0,SUM(FA774:FF774)&gt;0),CX774,0)</f>
        <v>0</v>
      </c>
      <c r="DV774" s="17">
        <f t="shared" ref="DV774:DV801" si="6789">+IF(AND(SUM(S774:AA774)&gt;0,SUM(FA774:FF774)&gt;0),CY774,0)</f>
        <v>0</v>
      </c>
      <c r="DW774" s="1"/>
      <c r="DX774" s="1"/>
      <c r="DY774" s="20">
        <f t="shared" ref="DY774:DY801" si="6790">+IF(AND(SUM(S774:AB774)&gt;0,SUM(FA774:FF774)&gt;0,DG774&gt;=3),DG774,0)</f>
        <v>0</v>
      </c>
      <c r="DZ774" s="20">
        <f t="shared" ref="DZ774:DZ801" si="6791">+IF(AND(SUM(S774:AB774)&gt;0,SUM(FA774:FF774)&gt;0,DH774&gt;=3),DH774,0)</f>
        <v>0</v>
      </c>
      <c r="EA774" s="20">
        <f t="shared" ref="EA774:EA801" si="6792">+IF(AND(SUM(S774:AB774)&gt;0,SUM(FA774:FF774)&gt;0,DI774&gt;=3),DI774,0)</f>
        <v>0</v>
      </c>
      <c r="EB774" s="20">
        <f t="shared" ref="EB774:EB801" si="6793">+IF(AND(SUM(S774:AB774)&gt;0,SUM(FA774:FF774)&gt;0,DJ774&gt;=3),DJ774,0)</f>
        <v>0</v>
      </c>
      <c r="EC774" s="18">
        <f t="shared" ref="EC774:EC801" si="6794">+IF(AND(CT774=0,SUM(CU774:CY774)&gt;1,SUM(CU774:CY774)&lt;=4),1,IF(AND(CT774=0,SUM(CU774:CY774)&gt;4),2,0))</f>
        <v>0</v>
      </c>
      <c r="ED774" s="19">
        <f t="shared" ref="ED774:ED775" si="6795">+IF(EC774&lt;&gt;0,EC774*3,0)</f>
        <v>0</v>
      </c>
      <c r="EE774" s="19">
        <f t="shared" ref="EE774:EE801" si="6796">+IF(SUM(AO774:AR774)+SUM(DK774:DN774)&gt;0,CT774*3,0)</f>
        <v>0</v>
      </c>
      <c r="EF774" s="1">
        <f t="shared" ref="EF774:EF801" si="6797">+IF(EE774&gt;0,CT774*4,0)</f>
        <v>0</v>
      </c>
      <c r="EG774" s="18">
        <f t="shared" si="6500"/>
        <v>0</v>
      </c>
      <c r="EH774" s="341"/>
      <c r="EI774" s="44"/>
      <c r="EJ774" s="44"/>
      <c r="EK774" s="44"/>
      <c r="EL774" s="93"/>
      <c r="EM774" s="93"/>
      <c r="EN774" s="93"/>
      <c r="EO774" s="366"/>
      <c r="EP774" s="366"/>
      <c r="EQ774" s="374"/>
      <c r="ER774" s="374"/>
      <c r="ES774" s="374"/>
      <c r="ET774" s="374"/>
      <c r="EU774" s="18">
        <f t="shared" ref="EU774:EU801" si="6798">IF(SUM(CU774:CX774)&gt;0,CZ774*1+2,0)</f>
        <v>0</v>
      </c>
      <c r="EV774" s="18">
        <f t="shared" si="6501"/>
        <v>0</v>
      </c>
      <c r="EW774" s="341"/>
      <c r="EX774" s="341"/>
      <c r="EY774" s="341"/>
      <c r="EZ774" s="365">
        <f t="shared" si="6361"/>
        <v>0</v>
      </c>
      <c r="FA774" s="44"/>
      <c r="FB774" s="44"/>
      <c r="FC774" s="44"/>
      <c r="FD774" s="45"/>
      <c r="FE774" s="45"/>
      <c r="FF774" s="45"/>
      <c r="FG774" s="300"/>
      <c r="FH774" s="45"/>
      <c r="FI774" s="45"/>
      <c r="FJ774" s="45"/>
      <c r="FK774" s="44"/>
      <c r="FL774" s="44"/>
      <c r="FM774" s="44"/>
      <c r="FN774" s="44"/>
      <c r="FO774" s="294"/>
      <c r="FP774" s="20">
        <f t="shared" si="6510"/>
        <v>0</v>
      </c>
      <c r="FQ774" s="20">
        <f t="shared" ref="FQ774:FQ801" si="6799">+DE774</f>
        <v>0</v>
      </c>
      <c r="FR774" s="20">
        <f t="shared" ref="FR774:FR801" si="6800">+DF774</f>
        <v>0</v>
      </c>
      <c r="FS774" s="20">
        <f t="shared" ref="FS774:FS801" si="6801">+IF(DG774&lt;3,DG774,0)</f>
        <v>0</v>
      </c>
      <c r="FT774" s="20">
        <f t="shared" ref="FT774:FT801" si="6802">+IF(DH774&lt;3,DH774,0)</f>
        <v>0</v>
      </c>
      <c r="FU774" s="20">
        <f t="shared" ref="FU774:FU801" si="6803">+IF(DI774&lt;3,DI774,0)</f>
        <v>0</v>
      </c>
      <c r="FV774" s="20">
        <f t="shared" ref="FV774:FV801" si="6804">+IF(DJ774&lt;3,DJ774,0)</f>
        <v>0</v>
      </c>
      <c r="FW774" s="44"/>
    </row>
    <row r="775" spans="1:179" s="316" customFormat="1" ht="24" customHeight="1">
      <c r="A775" s="302"/>
      <c r="B775" s="41">
        <v>3</v>
      </c>
      <c r="C775" s="41">
        <f t="shared" ref="C775:C781" si="6805">B775</f>
        <v>3</v>
      </c>
      <c r="D775" s="41"/>
      <c r="E775" s="41"/>
      <c r="F775" s="41"/>
      <c r="G775" s="41"/>
      <c r="H775" s="42"/>
      <c r="I775" s="42"/>
      <c r="J775" s="303"/>
      <c r="K775" s="303"/>
      <c r="L775" s="303"/>
      <c r="M775" s="303"/>
      <c r="N775" s="42"/>
      <c r="O775" s="42"/>
      <c r="P775" s="304"/>
      <c r="Q775" s="305"/>
      <c r="R775" s="304"/>
      <c r="S775" s="303"/>
      <c r="T775" s="303"/>
      <c r="U775" s="303"/>
      <c r="V775" s="303"/>
      <c r="W775" s="303"/>
      <c r="X775" s="303"/>
      <c r="Y775" s="303"/>
      <c r="Z775" s="303"/>
      <c r="AA775" s="303"/>
      <c r="AB775" s="303"/>
      <c r="AC775" s="304">
        <f t="shared" si="6767"/>
        <v>0</v>
      </c>
      <c r="AD775" s="304">
        <f t="shared" si="6768"/>
        <v>0</v>
      </c>
      <c r="AE775" s="304">
        <f t="shared" si="6769"/>
        <v>0</v>
      </c>
      <c r="AF775" s="304">
        <f t="shared" si="6770"/>
        <v>0</v>
      </c>
      <c r="AG775" s="304">
        <f t="shared" si="6771"/>
        <v>0</v>
      </c>
      <c r="AH775" s="304">
        <f t="shared" si="6772"/>
        <v>0</v>
      </c>
      <c r="AI775" s="304">
        <f t="shared" si="6773"/>
        <v>0</v>
      </c>
      <c r="AJ775" s="304">
        <f t="shared" si="6774"/>
        <v>0</v>
      </c>
      <c r="AK775" s="304">
        <f t="shared" si="6775"/>
        <v>0</v>
      </c>
      <c r="AL775" s="304">
        <f t="shared" si="6776"/>
        <v>0</v>
      </c>
      <c r="AM775" s="304">
        <f t="shared" si="6777"/>
        <v>0</v>
      </c>
      <c r="AN775" s="304">
        <f t="shared" si="6778"/>
        <v>0</v>
      </c>
      <c r="AO775" s="303"/>
      <c r="AP775" s="303"/>
      <c r="AQ775" s="303"/>
      <c r="AR775" s="303"/>
      <c r="AS775" s="306">
        <f t="shared" si="6744"/>
        <v>0</v>
      </c>
      <c r="AT775" s="306">
        <f t="shared" si="6745"/>
        <v>0</v>
      </c>
      <c r="AU775" s="306">
        <f t="shared" si="6779"/>
        <v>0</v>
      </c>
      <c r="AV775" s="306">
        <f t="shared" si="6681"/>
        <v>0</v>
      </c>
      <c r="AW775" s="303"/>
      <c r="AX775" s="333"/>
      <c r="AY775" s="333"/>
      <c r="AZ775" s="333"/>
      <c r="BA775" s="333"/>
      <c r="BB775" s="333"/>
      <c r="BC775" s="333"/>
      <c r="BD775" s="303"/>
      <c r="BE775" s="303"/>
      <c r="BF775" s="303"/>
      <c r="BG775" s="303"/>
      <c r="BH775" s="303"/>
      <c r="BI775" s="303"/>
      <c r="BJ775" s="303"/>
      <c r="BK775" s="303"/>
      <c r="BL775" s="303"/>
      <c r="BM775" s="303"/>
      <c r="BN775" s="307"/>
      <c r="BO775" s="44">
        <v>1</v>
      </c>
      <c r="BP775" s="304"/>
      <c r="BQ775" s="303"/>
      <c r="BR775" s="17"/>
      <c r="BS775" s="1">
        <f t="shared" si="6336"/>
        <v>0</v>
      </c>
      <c r="BT775" s="308">
        <f t="shared" si="6780"/>
        <v>0</v>
      </c>
      <c r="BU775" s="44"/>
      <c r="BV775" s="303"/>
      <c r="BW775" s="303"/>
      <c r="BX775" s="303"/>
      <c r="BY775" s="303"/>
      <c r="BZ775" s="303"/>
      <c r="CA775" s="303"/>
      <c r="CB775" s="303"/>
      <c r="CC775" s="303"/>
      <c r="CD775" s="309"/>
      <c r="CE775" s="309"/>
      <c r="CF775" s="309"/>
      <c r="CG775" s="303"/>
      <c r="CH775" s="304"/>
      <c r="CI775" s="304"/>
      <c r="CJ775" s="304"/>
      <c r="CK775" s="384"/>
      <c r="CL775" s="384"/>
      <c r="CM775" s="384"/>
      <c r="CN775" s="304">
        <f t="shared" si="6781"/>
        <v>0</v>
      </c>
      <c r="CO775" s="304">
        <f t="shared" si="6782"/>
        <v>0</v>
      </c>
      <c r="CP775" s="310">
        <f t="shared" si="6783"/>
        <v>0</v>
      </c>
      <c r="CQ775" s="352"/>
      <c r="CR775" s="311">
        <f t="shared" si="6736"/>
        <v>0</v>
      </c>
      <c r="CS775" s="303"/>
      <c r="CT775" s="303"/>
      <c r="CU775" s="304"/>
      <c r="CV775" s="304"/>
      <c r="CW775" s="304"/>
      <c r="CX775" s="304"/>
      <c r="CY775" s="304"/>
      <c r="CZ775" s="303"/>
      <c r="DA775" s="308">
        <f t="shared" si="6784"/>
        <v>0</v>
      </c>
      <c r="DB775" s="359">
        <f t="shared" si="6339"/>
        <v>0</v>
      </c>
      <c r="DC775" s="359">
        <f t="shared" si="6340"/>
        <v>0</v>
      </c>
      <c r="DD775" s="303"/>
      <c r="DE775" s="303"/>
      <c r="DF775" s="303"/>
      <c r="DG775" s="303"/>
      <c r="DH775" s="303"/>
      <c r="DI775" s="303"/>
      <c r="DJ775" s="303"/>
      <c r="DK775" s="303"/>
      <c r="DL775" s="303"/>
      <c r="DM775" s="303"/>
      <c r="DN775" s="303"/>
      <c r="DO775" s="304"/>
      <c r="DP775" s="304"/>
      <c r="DQ775" s="308">
        <f t="shared" si="6785"/>
        <v>0</v>
      </c>
      <c r="DR775" s="308">
        <f t="shared" si="6786"/>
        <v>0</v>
      </c>
      <c r="DS775" s="308">
        <f t="shared" si="6787"/>
        <v>0</v>
      </c>
      <c r="DT775" s="308">
        <f t="shared" si="6489"/>
        <v>0</v>
      </c>
      <c r="DU775" s="308">
        <f t="shared" si="6788"/>
        <v>0</v>
      </c>
      <c r="DV775" s="308">
        <f t="shared" si="6789"/>
        <v>0</v>
      </c>
      <c r="DW775" s="304"/>
      <c r="DX775" s="304"/>
      <c r="DY775" s="310">
        <f t="shared" si="6790"/>
        <v>0</v>
      </c>
      <c r="DZ775" s="310">
        <f t="shared" si="6791"/>
        <v>0</v>
      </c>
      <c r="EA775" s="310">
        <f t="shared" si="6792"/>
        <v>0</v>
      </c>
      <c r="EB775" s="310">
        <f t="shared" si="6793"/>
        <v>0</v>
      </c>
      <c r="EC775" s="312">
        <f t="shared" si="6794"/>
        <v>0</v>
      </c>
      <c r="ED775" s="313">
        <f t="shared" si="6795"/>
        <v>0</v>
      </c>
      <c r="EE775" s="313">
        <f t="shared" si="6796"/>
        <v>0</v>
      </c>
      <c r="EF775" s="304">
        <f t="shared" si="6797"/>
        <v>0</v>
      </c>
      <c r="EG775" s="312">
        <f t="shared" si="6500"/>
        <v>0</v>
      </c>
      <c r="EH775" s="344"/>
      <c r="EI775" s="303"/>
      <c r="EJ775" s="303"/>
      <c r="EK775" s="303"/>
      <c r="EL775" s="314"/>
      <c r="EM775" s="314"/>
      <c r="EN775" s="314"/>
      <c r="EO775" s="368"/>
      <c r="EP775" s="368"/>
      <c r="EQ775" s="375"/>
      <c r="ER775" s="375"/>
      <c r="ES775" s="375"/>
      <c r="ET775" s="375"/>
      <c r="EU775" s="18">
        <f t="shared" si="6798"/>
        <v>0</v>
      </c>
      <c r="EV775" s="18">
        <f t="shared" si="6501"/>
        <v>0</v>
      </c>
      <c r="EW775" s="344"/>
      <c r="EX775" s="344"/>
      <c r="EY775" s="344"/>
      <c r="EZ775" s="365">
        <f t="shared" si="6361"/>
        <v>0</v>
      </c>
      <c r="FA775" s="303"/>
      <c r="FB775" s="303"/>
      <c r="FC775" s="303"/>
      <c r="FD775" s="315"/>
      <c r="FE775" s="315"/>
      <c r="FF775" s="315"/>
      <c r="FG775" s="337"/>
      <c r="FH775" s="315"/>
      <c r="FI775" s="315"/>
      <c r="FJ775" s="315"/>
      <c r="FK775" s="303"/>
      <c r="FL775" s="303"/>
      <c r="FM775" s="303"/>
      <c r="FN775" s="303"/>
      <c r="FO775" s="333"/>
      <c r="FP775" s="20">
        <f t="shared" si="6510"/>
        <v>0</v>
      </c>
      <c r="FQ775" s="310">
        <f t="shared" si="6799"/>
        <v>0</v>
      </c>
      <c r="FR775" s="310">
        <f t="shared" si="6800"/>
        <v>0</v>
      </c>
      <c r="FS775" s="310">
        <f t="shared" si="6801"/>
        <v>0</v>
      </c>
      <c r="FT775" s="310">
        <f t="shared" si="6802"/>
        <v>0</v>
      </c>
      <c r="FU775" s="310">
        <f t="shared" si="6803"/>
        <v>0</v>
      </c>
      <c r="FV775" s="310">
        <f t="shared" si="6804"/>
        <v>0</v>
      </c>
      <c r="FW775" s="303"/>
    </row>
    <row r="776" spans="1:179" s="301" customFormat="1" ht="27.75" customHeight="1">
      <c r="A776" s="295"/>
      <c r="B776" s="296" t="s">
        <v>242</v>
      </c>
      <c r="C776" s="296" t="str">
        <f t="shared" si="6805"/>
        <v>3.1</v>
      </c>
      <c r="D776" s="296" t="s">
        <v>44</v>
      </c>
      <c r="E776" s="296" t="str">
        <f t="shared" ref="E776" si="6806">D776</f>
        <v>LT8,5</v>
      </c>
      <c r="F776" s="296">
        <v>36</v>
      </c>
      <c r="G776" s="296">
        <f>F776</f>
        <v>36</v>
      </c>
      <c r="H776" s="297"/>
      <c r="I776" s="297"/>
      <c r="J776" s="294"/>
      <c r="K776" s="294"/>
      <c r="L776" s="294"/>
      <c r="M776" s="294"/>
      <c r="N776" s="297"/>
      <c r="O776" s="297"/>
      <c r="P776" s="304"/>
      <c r="Q776" s="305"/>
      <c r="R776" s="304"/>
      <c r="S776" s="294"/>
      <c r="T776" s="294"/>
      <c r="U776" s="294"/>
      <c r="V776" s="294"/>
      <c r="W776" s="294"/>
      <c r="X776" s="294"/>
      <c r="Y776" s="294"/>
      <c r="Z776" s="294"/>
      <c r="AA776" s="294"/>
      <c r="AB776" s="294"/>
      <c r="AC776" s="1">
        <f t="shared" ref="AC776" si="6807">+IF(S776=1,1,0)+IF(T776=1,1,0)</f>
        <v>0</v>
      </c>
      <c r="AD776" s="1">
        <f t="shared" ref="AD776" si="6808">+IF(U776=1,1,0)+IF(V776=1,1,0)</f>
        <v>0</v>
      </c>
      <c r="AE776" s="1">
        <f t="shared" ref="AE776" si="6809">+IF(W776=1,1,0)+IF(X776=1,1,0)</f>
        <v>0</v>
      </c>
      <c r="AF776" s="1">
        <f t="shared" ref="AF776" si="6810">+IF(Y776=1,1,0)+IF(Z776=1,1,0)</f>
        <v>0</v>
      </c>
      <c r="AG776" s="1">
        <f t="shared" ref="AG776" si="6811">+IF(AA776=1,1,0)</f>
        <v>0</v>
      </c>
      <c r="AH776" s="1">
        <f t="shared" ref="AH776" si="6812">+IF(AB776=1,1,0)</f>
        <v>0</v>
      </c>
      <c r="AI776" s="1">
        <f t="shared" ref="AI776" si="6813">+IF(S776=2,1,0)+IF(T776=2,1,0)</f>
        <v>0</v>
      </c>
      <c r="AJ776" s="1">
        <f t="shared" ref="AJ776" si="6814">+IF(U776=2,1,0)+IF(V776=2,1,0)</f>
        <v>0</v>
      </c>
      <c r="AK776" s="1">
        <f t="shared" ref="AK776" si="6815">+IF(X776=2,1,0)+IF(W776=2,1,0)</f>
        <v>0</v>
      </c>
      <c r="AL776" s="1">
        <f t="shared" ref="AL776" si="6816">+IF(Y776=2,1,0)+IF(Z776=2,1,0)</f>
        <v>0</v>
      </c>
      <c r="AM776" s="1">
        <f t="shared" ref="AM776" si="6817">+IF(AA776=2,1,0)</f>
        <v>0</v>
      </c>
      <c r="AN776" s="1">
        <f t="shared" ref="AN776" si="6818">+IF(AB776=2,1,0)</f>
        <v>0</v>
      </c>
      <c r="AO776" s="294"/>
      <c r="AP776" s="294"/>
      <c r="AQ776" s="294"/>
      <c r="AR776" s="294"/>
      <c r="AS776" s="298">
        <f t="shared" si="6744"/>
        <v>0</v>
      </c>
      <c r="AT776" s="298">
        <f t="shared" si="6745"/>
        <v>0</v>
      </c>
      <c r="AU776" s="298">
        <f t="shared" si="6779"/>
        <v>0</v>
      </c>
      <c r="AV776" s="298">
        <f t="shared" si="6681"/>
        <v>0</v>
      </c>
      <c r="AW776" s="294"/>
      <c r="AX776" s="294"/>
      <c r="AY776" s="294"/>
      <c r="AZ776" s="294"/>
      <c r="BA776" s="294"/>
      <c r="BB776" s="294"/>
      <c r="BC776" s="294"/>
      <c r="BD776" s="294"/>
      <c r="BE776" s="294"/>
      <c r="BF776" s="294"/>
      <c r="BG776" s="294"/>
      <c r="BH776" s="294"/>
      <c r="BI776" s="294"/>
      <c r="BJ776" s="294">
        <v>1</v>
      </c>
      <c r="BK776" s="294"/>
      <c r="BL776" s="294"/>
      <c r="BM776" s="294"/>
      <c r="BN776" s="294"/>
      <c r="BO776" s="294"/>
      <c r="BP776" s="1"/>
      <c r="BQ776" s="294"/>
      <c r="BR776" s="17">
        <v>2</v>
      </c>
      <c r="BS776" s="1">
        <f t="shared" si="6336"/>
        <v>0</v>
      </c>
      <c r="BT776" s="17">
        <f t="shared" ref="BT776" si="6819">+BS776*2</f>
        <v>0</v>
      </c>
      <c r="BU776" s="294"/>
      <c r="BV776" s="294">
        <v>1</v>
      </c>
      <c r="BW776" s="294"/>
      <c r="BX776" s="294"/>
      <c r="BY776" s="294"/>
      <c r="BZ776" s="294"/>
      <c r="CA776" s="294"/>
      <c r="CB776" s="294"/>
      <c r="CC776" s="294"/>
      <c r="CD776" s="1"/>
      <c r="CE776" s="1"/>
      <c r="CF776" s="1"/>
      <c r="CG776" s="294"/>
      <c r="CH776" s="1"/>
      <c r="CI776" s="1">
        <v>1</v>
      </c>
      <c r="CJ776" s="1"/>
      <c r="CK776" s="383"/>
      <c r="CL776" s="383"/>
      <c r="CM776" s="383"/>
      <c r="CN776" s="1">
        <f t="shared" si="6781"/>
        <v>0</v>
      </c>
      <c r="CO776" s="1">
        <f t="shared" si="6782"/>
        <v>0</v>
      </c>
      <c r="CP776" s="20">
        <f t="shared" si="6783"/>
        <v>2.5</v>
      </c>
      <c r="CQ776" s="351"/>
      <c r="CR776" s="299">
        <f t="shared" si="6736"/>
        <v>1</v>
      </c>
      <c r="CS776" s="294">
        <v>1</v>
      </c>
      <c r="CT776" s="294">
        <v>1</v>
      </c>
      <c r="CU776" s="1"/>
      <c r="CV776" s="1"/>
      <c r="CW776" s="1">
        <v>3</v>
      </c>
      <c r="CX776" s="1"/>
      <c r="CY776" s="1"/>
      <c r="CZ776" s="294">
        <v>11</v>
      </c>
      <c r="DA776" s="17">
        <f t="shared" ref="DA776" si="6820">+CY776</f>
        <v>0</v>
      </c>
      <c r="DB776" s="359">
        <f t="shared" si="6339"/>
        <v>11</v>
      </c>
      <c r="DC776" s="359">
        <f t="shared" si="6340"/>
        <v>3</v>
      </c>
      <c r="DD776" s="294"/>
      <c r="DE776" s="294">
        <v>9</v>
      </c>
      <c r="DF776" s="294"/>
      <c r="DG776" s="294"/>
      <c r="DH776" s="294"/>
      <c r="DI776" s="294"/>
      <c r="DJ776" s="294"/>
      <c r="DK776" s="294"/>
      <c r="DL776" s="294"/>
      <c r="DM776" s="294"/>
      <c r="DN776" s="294">
        <f>F776*2</f>
        <v>72</v>
      </c>
      <c r="DO776" s="1"/>
      <c r="DP776" s="1"/>
      <c r="DQ776" s="17">
        <f t="shared" si="6785"/>
        <v>0</v>
      </c>
      <c r="DR776" s="17">
        <f t="shared" si="6786"/>
        <v>0</v>
      </c>
      <c r="DS776" s="17">
        <f t="shared" si="6787"/>
        <v>0</v>
      </c>
      <c r="DT776" s="17">
        <f t="shared" si="6489"/>
        <v>0</v>
      </c>
      <c r="DU776" s="17">
        <f t="shared" si="6788"/>
        <v>0</v>
      </c>
      <c r="DV776" s="17">
        <f t="shared" si="6789"/>
        <v>0</v>
      </c>
      <c r="DW776" s="1"/>
      <c r="DX776" s="1"/>
      <c r="DY776" s="20">
        <f t="shared" si="6790"/>
        <v>0</v>
      </c>
      <c r="DZ776" s="20">
        <f t="shared" si="6791"/>
        <v>0</v>
      </c>
      <c r="EA776" s="20">
        <f t="shared" si="6792"/>
        <v>0</v>
      </c>
      <c r="EB776" s="20">
        <f t="shared" si="6793"/>
        <v>0</v>
      </c>
      <c r="EC776" s="18">
        <f t="shared" si="6794"/>
        <v>0</v>
      </c>
      <c r="ED776" s="19">
        <f t="shared" ref="ED776" si="6821">+IF(EC776&lt;&gt;0,EC776*3,0)</f>
        <v>0</v>
      </c>
      <c r="EE776" s="19">
        <f t="shared" si="6796"/>
        <v>3</v>
      </c>
      <c r="EF776" s="1">
        <f t="shared" si="6797"/>
        <v>4</v>
      </c>
      <c r="EG776" s="18">
        <f t="shared" si="6500"/>
        <v>5</v>
      </c>
      <c r="EH776" s="341"/>
      <c r="EI776" s="294"/>
      <c r="EJ776" s="294">
        <f>3*5.5</f>
        <v>16.5</v>
      </c>
      <c r="EK776" s="294"/>
      <c r="EL776" s="19">
        <v>1</v>
      </c>
      <c r="EM776" s="19"/>
      <c r="EN776" s="19"/>
      <c r="EO776" s="366"/>
      <c r="EP776" s="366"/>
      <c r="EQ776" s="374"/>
      <c r="ER776" s="374"/>
      <c r="ES776" s="374"/>
      <c r="ET776" s="374"/>
      <c r="EU776" s="18">
        <f t="shared" si="6798"/>
        <v>13</v>
      </c>
      <c r="EV776" s="18">
        <f t="shared" si="6501"/>
        <v>2</v>
      </c>
      <c r="EW776" s="341">
        <v>1</v>
      </c>
      <c r="EX776" s="341"/>
      <c r="EY776" s="341">
        <v>4</v>
      </c>
      <c r="EZ776" s="365">
        <f t="shared" si="6361"/>
        <v>0</v>
      </c>
      <c r="FA776" s="294"/>
      <c r="FB776" s="294"/>
      <c r="FC776" s="294"/>
      <c r="FD776" s="300"/>
      <c r="FE776" s="300"/>
      <c r="FF776" s="300"/>
      <c r="FG776" s="300"/>
      <c r="FH776" s="300"/>
      <c r="FI776" s="300"/>
      <c r="FJ776" s="300"/>
      <c r="FK776" s="294"/>
      <c r="FL776" s="294"/>
      <c r="FM776" s="294"/>
      <c r="FN776" s="294"/>
      <c r="FO776" s="294"/>
      <c r="FP776" s="20">
        <f t="shared" si="6510"/>
        <v>0</v>
      </c>
      <c r="FQ776" s="20">
        <f t="shared" si="6799"/>
        <v>9</v>
      </c>
      <c r="FR776" s="20">
        <f t="shared" si="6800"/>
        <v>0</v>
      </c>
      <c r="FS776" s="20">
        <f t="shared" si="6801"/>
        <v>0</v>
      </c>
      <c r="FT776" s="20">
        <f t="shared" si="6802"/>
        <v>0</v>
      </c>
      <c r="FU776" s="20">
        <f t="shared" si="6803"/>
        <v>0</v>
      </c>
      <c r="FV776" s="20">
        <f t="shared" si="6804"/>
        <v>0</v>
      </c>
      <c r="FW776" s="294"/>
    </row>
    <row r="777" spans="1:179" s="301" customFormat="1" ht="27.75" customHeight="1">
      <c r="A777" s="295"/>
      <c r="B777" s="296" t="s">
        <v>243</v>
      </c>
      <c r="C777" s="296" t="str">
        <f t="shared" si="6805"/>
        <v>3.2</v>
      </c>
      <c r="D777" s="296" t="s">
        <v>44</v>
      </c>
      <c r="E777" s="296" t="str">
        <f t="shared" ref="E777:E779" si="6822">D777</f>
        <v>LT8,5</v>
      </c>
      <c r="F777" s="296">
        <v>32</v>
      </c>
      <c r="G777" s="296">
        <f>F777</f>
        <v>32</v>
      </c>
      <c r="H777" s="297"/>
      <c r="I777" s="297"/>
      <c r="J777" s="294"/>
      <c r="K777" s="294"/>
      <c r="L777" s="294"/>
      <c r="M777" s="294"/>
      <c r="N777" s="297"/>
      <c r="O777" s="297"/>
      <c r="P777" s="304"/>
      <c r="Q777" s="305"/>
      <c r="R777" s="304"/>
      <c r="S777" s="294"/>
      <c r="T777" s="294"/>
      <c r="U777" s="294"/>
      <c r="V777" s="294"/>
      <c r="W777" s="294"/>
      <c r="X777" s="294"/>
      <c r="Y777" s="294"/>
      <c r="Z777" s="294"/>
      <c r="AA777" s="294"/>
      <c r="AB777" s="294"/>
      <c r="AC777" s="1">
        <f t="shared" ref="AC777:AC780" si="6823">+IF(S777=1,1,0)+IF(T777=1,1,0)</f>
        <v>0</v>
      </c>
      <c r="AD777" s="1">
        <f t="shared" ref="AD777:AD780" si="6824">+IF(U777=1,1,0)+IF(V777=1,1,0)</f>
        <v>0</v>
      </c>
      <c r="AE777" s="1">
        <f t="shared" ref="AE777:AE780" si="6825">+IF(W777=1,1,0)+IF(X777=1,1,0)</f>
        <v>0</v>
      </c>
      <c r="AF777" s="1">
        <f t="shared" ref="AF777:AF780" si="6826">+IF(Y777=1,1,0)+IF(Z777=1,1,0)</f>
        <v>0</v>
      </c>
      <c r="AG777" s="1">
        <f t="shared" ref="AG777:AG780" si="6827">+IF(AA777=1,1,0)</f>
        <v>0</v>
      </c>
      <c r="AH777" s="1">
        <f t="shared" ref="AH777:AH780" si="6828">+IF(AB777=1,1,0)</f>
        <v>0</v>
      </c>
      <c r="AI777" s="1">
        <f t="shared" ref="AI777:AI780" si="6829">+IF(S777=2,1,0)+IF(T777=2,1,0)</f>
        <v>0</v>
      </c>
      <c r="AJ777" s="1">
        <f t="shared" ref="AJ777:AJ780" si="6830">+IF(U777=2,1,0)+IF(V777=2,1,0)</f>
        <v>0</v>
      </c>
      <c r="AK777" s="1">
        <f t="shared" ref="AK777:AK780" si="6831">+IF(X777=2,1,0)+IF(W777=2,1,0)</f>
        <v>0</v>
      </c>
      <c r="AL777" s="1">
        <f t="shared" ref="AL777:AL780" si="6832">+IF(Y777=2,1,0)+IF(Z777=2,1,0)</f>
        <v>0</v>
      </c>
      <c r="AM777" s="1">
        <f t="shared" ref="AM777:AM780" si="6833">+IF(AA777=2,1,0)</f>
        <v>0</v>
      </c>
      <c r="AN777" s="1">
        <f t="shared" ref="AN777:AN780" si="6834">+IF(AB777=2,1,0)</f>
        <v>0</v>
      </c>
      <c r="AO777" s="294"/>
      <c r="AP777" s="294"/>
      <c r="AQ777" s="294"/>
      <c r="AR777" s="294"/>
      <c r="AS777" s="298">
        <f t="shared" si="6744"/>
        <v>0</v>
      </c>
      <c r="AT777" s="298">
        <f t="shared" si="6745"/>
        <v>0</v>
      </c>
      <c r="AU777" s="298">
        <f t="shared" si="6779"/>
        <v>0</v>
      </c>
      <c r="AV777" s="298">
        <f t="shared" si="6681"/>
        <v>0</v>
      </c>
      <c r="AW777" s="294"/>
      <c r="AX777" s="294"/>
      <c r="AY777" s="294">
        <v>1</v>
      </c>
      <c r="AZ777" s="294"/>
      <c r="BA777" s="294"/>
      <c r="BB777" s="294"/>
      <c r="BC777" s="294"/>
      <c r="BD777" s="294"/>
      <c r="BE777" s="294"/>
      <c r="BF777" s="294"/>
      <c r="BG777" s="294"/>
      <c r="BH777" s="294"/>
      <c r="BI777" s="294"/>
      <c r="BJ777" s="294">
        <v>1</v>
      </c>
      <c r="BK777" s="294"/>
      <c r="BL777" s="294"/>
      <c r="BM777" s="294"/>
      <c r="BN777" s="294"/>
      <c r="BO777" s="294"/>
      <c r="BP777" s="1"/>
      <c r="BQ777" s="294"/>
      <c r="BR777" s="17">
        <v>2</v>
      </c>
      <c r="BS777" s="1">
        <f t="shared" si="6336"/>
        <v>0</v>
      </c>
      <c r="BT777" s="17">
        <f t="shared" ref="BT777:BT781" si="6835">+BS777*2</f>
        <v>0</v>
      </c>
      <c r="BU777" s="294">
        <v>8</v>
      </c>
      <c r="BV777" s="294">
        <v>1</v>
      </c>
      <c r="BW777" s="294"/>
      <c r="BX777" s="294"/>
      <c r="BY777" s="294"/>
      <c r="BZ777" s="294"/>
      <c r="CA777" s="294"/>
      <c r="CB777" s="294"/>
      <c r="CC777" s="294"/>
      <c r="CD777" s="1"/>
      <c r="CE777" s="1"/>
      <c r="CF777" s="1"/>
      <c r="CG777" s="294"/>
      <c r="CH777" s="1"/>
      <c r="CI777" s="1">
        <v>1</v>
      </c>
      <c r="CJ777" s="1"/>
      <c r="CK777" s="383"/>
      <c r="CL777" s="383"/>
      <c r="CM777" s="383"/>
      <c r="CN777" s="1">
        <f t="shared" si="6781"/>
        <v>0</v>
      </c>
      <c r="CO777" s="1">
        <f t="shared" si="6782"/>
        <v>0</v>
      </c>
      <c r="CP777" s="20">
        <f t="shared" si="6783"/>
        <v>2.5</v>
      </c>
      <c r="CQ777" s="351"/>
      <c r="CR777" s="299">
        <f t="shared" si="6736"/>
        <v>1</v>
      </c>
      <c r="CS777" s="294">
        <v>2</v>
      </c>
      <c r="CT777" s="294">
        <v>2</v>
      </c>
      <c r="CU777" s="1"/>
      <c r="CV777" s="1"/>
      <c r="CW777" s="1">
        <v>4</v>
      </c>
      <c r="CX777" s="1"/>
      <c r="CY777" s="1">
        <v>1</v>
      </c>
      <c r="CZ777" s="294">
        <v>14</v>
      </c>
      <c r="DA777" s="17">
        <f t="shared" ref="DA777:DA785" si="6836">+CY777</f>
        <v>1</v>
      </c>
      <c r="DB777" s="359">
        <f t="shared" si="6339"/>
        <v>15</v>
      </c>
      <c r="DC777" s="359">
        <f t="shared" si="6340"/>
        <v>5</v>
      </c>
      <c r="DD777" s="294"/>
      <c r="DE777" s="294">
        <f>4*3</f>
        <v>12</v>
      </c>
      <c r="DF777" s="294">
        <v>3</v>
      </c>
      <c r="DG777" s="294"/>
      <c r="DH777" s="294"/>
      <c r="DI777" s="294"/>
      <c r="DJ777" s="294"/>
      <c r="DK777" s="294"/>
      <c r="DL777" s="294"/>
      <c r="DM777" s="294"/>
      <c r="DN777" s="294">
        <f>F777*2</f>
        <v>64</v>
      </c>
      <c r="DO777" s="1"/>
      <c r="DP777" s="1"/>
      <c r="DQ777" s="17">
        <f t="shared" si="6785"/>
        <v>0</v>
      </c>
      <c r="DR777" s="17">
        <f t="shared" si="6786"/>
        <v>0</v>
      </c>
      <c r="DS777" s="17">
        <f t="shared" si="6787"/>
        <v>0</v>
      </c>
      <c r="DT777" s="17">
        <f t="shared" si="6489"/>
        <v>0</v>
      </c>
      <c r="DU777" s="17">
        <f t="shared" si="6788"/>
        <v>0</v>
      </c>
      <c r="DV777" s="17">
        <f t="shared" si="6789"/>
        <v>0</v>
      </c>
      <c r="DW777" s="1"/>
      <c r="DX777" s="1"/>
      <c r="DY777" s="20">
        <f t="shared" si="6790"/>
        <v>0</v>
      </c>
      <c r="DZ777" s="20">
        <f t="shared" si="6791"/>
        <v>0</v>
      </c>
      <c r="EA777" s="20">
        <f t="shared" si="6792"/>
        <v>0</v>
      </c>
      <c r="EB777" s="20">
        <f t="shared" si="6793"/>
        <v>0</v>
      </c>
      <c r="EC777" s="18">
        <f t="shared" si="6794"/>
        <v>0</v>
      </c>
      <c r="ED777" s="19">
        <f t="shared" ref="ED777:ED780" si="6837">+IF(EC777&lt;&gt;0,EC777*3,0)</f>
        <v>0</v>
      </c>
      <c r="EE777" s="19">
        <f t="shared" si="6796"/>
        <v>6</v>
      </c>
      <c r="EF777" s="1">
        <f t="shared" si="6797"/>
        <v>8</v>
      </c>
      <c r="EG777" s="18">
        <f t="shared" si="6500"/>
        <v>10</v>
      </c>
      <c r="EH777" s="341"/>
      <c r="EI777" s="294"/>
      <c r="EJ777" s="294">
        <f>4*5.5</f>
        <v>22</v>
      </c>
      <c r="EK777" s="294">
        <v>5.5</v>
      </c>
      <c r="EL777" s="19">
        <v>1</v>
      </c>
      <c r="EM777" s="19"/>
      <c r="EN777" s="19"/>
      <c r="EO777" s="366"/>
      <c r="EP777" s="366"/>
      <c r="EQ777" s="374"/>
      <c r="ER777" s="374"/>
      <c r="ES777" s="374"/>
      <c r="ET777" s="374"/>
      <c r="EU777" s="18">
        <f t="shared" si="6798"/>
        <v>16</v>
      </c>
      <c r="EV777" s="18">
        <f t="shared" si="6501"/>
        <v>2</v>
      </c>
      <c r="EW777" s="341">
        <v>2</v>
      </c>
      <c r="EX777" s="341">
        <v>2</v>
      </c>
      <c r="EY777" s="341"/>
      <c r="EZ777" s="365">
        <f t="shared" si="6361"/>
        <v>0</v>
      </c>
      <c r="FA777" s="294"/>
      <c r="FB777" s="294"/>
      <c r="FC777" s="294"/>
      <c r="FD777" s="300"/>
      <c r="FE777" s="300"/>
      <c r="FF777" s="300"/>
      <c r="FG777" s="300"/>
      <c r="FH777" s="300"/>
      <c r="FI777" s="300"/>
      <c r="FJ777" s="300"/>
      <c r="FK777" s="294"/>
      <c r="FL777" s="294"/>
      <c r="FM777" s="294"/>
      <c r="FN777" s="294"/>
      <c r="FO777" s="294"/>
      <c r="FP777" s="20">
        <f t="shared" si="6510"/>
        <v>0</v>
      </c>
      <c r="FQ777" s="20">
        <f t="shared" si="6799"/>
        <v>12</v>
      </c>
      <c r="FR777" s="20">
        <f t="shared" si="6800"/>
        <v>3</v>
      </c>
      <c r="FS777" s="20">
        <f t="shared" si="6801"/>
        <v>0</v>
      </c>
      <c r="FT777" s="20">
        <f t="shared" si="6802"/>
        <v>0</v>
      </c>
      <c r="FU777" s="20">
        <f t="shared" si="6803"/>
        <v>0</v>
      </c>
      <c r="FV777" s="20">
        <f t="shared" si="6804"/>
        <v>0</v>
      </c>
      <c r="FW777" s="294"/>
    </row>
    <row r="778" spans="1:179" ht="27.75" customHeight="1">
      <c r="A778" s="40"/>
      <c r="B778" s="48" t="s">
        <v>917</v>
      </c>
      <c r="C778" s="48" t="s">
        <v>671</v>
      </c>
      <c r="D778" s="48" t="s">
        <v>44</v>
      </c>
      <c r="E778" s="48" t="str">
        <f t="shared" si="6822"/>
        <v>LT8,5</v>
      </c>
      <c r="F778" s="48">
        <v>26</v>
      </c>
      <c r="G778" s="48">
        <f t="shared" ref="G778:G779" si="6838">F778</f>
        <v>26</v>
      </c>
      <c r="H778" s="43"/>
      <c r="I778" s="43"/>
      <c r="J778" s="44"/>
      <c r="K778" s="44"/>
      <c r="L778" s="44"/>
      <c r="M778" s="44"/>
      <c r="N778" s="43"/>
      <c r="O778" s="43"/>
      <c r="P778" s="1"/>
      <c r="Q778" s="16"/>
      <c r="R778" s="1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1">
        <f t="shared" si="6823"/>
        <v>0</v>
      </c>
      <c r="AD778" s="1">
        <f t="shared" si="6824"/>
        <v>0</v>
      </c>
      <c r="AE778" s="1">
        <f t="shared" si="6825"/>
        <v>0</v>
      </c>
      <c r="AF778" s="1">
        <f t="shared" si="6826"/>
        <v>0</v>
      </c>
      <c r="AG778" s="1">
        <f t="shared" si="6827"/>
        <v>0</v>
      </c>
      <c r="AH778" s="1">
        <f t="shared" si="6828"/>
        <v>0</v>
      </c>
      <c r="AI778" s="1">
        <f t="shared" si="6829"/>
        <v>0</v>
      </c>
      <c r="AJ778" s="1">
        <f t="shared" si="6830"/>
        <v>0</v>
      </c>
      <c r="AK778" s="1">
        <f t="shared" si="6831"/>
        <v>0</v>
      </c>
      <c r="AL778" s="1">
        <f t="shared" si="6832"/>
        <v>0</v>
      </c>
      <c r="AM778" s="1">
        <f t="shared" si="6833"/>
        <v>0</v>
      </c>
      <c r="AN778" s="1">
        <f t="shared" si="6834"/>
        <v>0</v>
      </c>
      <c r="AO778" s="44"/>
      <c r="AP778" s="44"/>
      <c r="AQ778" s="44"/>
      <c r="AR778" s="44"/>
      <c r="AS778" s="122">
        <f t="shared" si="6744"/>
        <v>0</v>
      </c>
      <c r="AT778" s="122">
        <f t="shared" si="6745"/>
        <v>0</v>
      </c>
      <c r="AU778" s="122">
        <f t="shared" si="6779"/>
        <v>0</v>
      </c>
      <c r="AV778" s="122">
        <f t="shared" si="6681"/>
        <v>0</v>
      </c>
      <c r="AW778" s="44"/>
      <c r="AX778" s="294"/>
      <c r="AY778" s="294"/>
      <c r="AZ778" s="294"/>
      <c r="BA778" s="294"/>
      <c r="BB778" s="294"/>
      <c r="BC778" s="29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127"/>
      <c r="BO778" s="44">
        <v>1</v>
      </c>
      <c r="BP778" s="1"/>
      <c r="BQ778" s="44"/>
      <c r="BR778" s="17">
        <v>4</v>
      </c>
      <c r="BS778" s="1">
        <f t="shared" si="6336"/>
        <v>0</v>
      </c>
      <c r="BT778" s="17">
        <f t="shared" si="6835"/>
        <v>0</v>
      </c>
      <c r="BU778" s="44"/>
      <c r="BV778" s="44">
        <v>1</v>
      </c>
      <c r="BW778" s="44"/>
      <c r="BX778" s="44"/>
      <c r="BY778" s="44"/>
      <c r="BZ778" s="44"/>
      <c r="CA778" s="44"/>
      <c r="CB778" s="44"/>
      <c r="CC778" s="44"/>
      <c r="CD778" s="92"/>
      <c r="CE778" s="92"/>
      <c r="CF778" s="92"/>
      <c r="CG778" s="44"/>
      <c r="CH778" s="1"/>
      <c r="CI778" s="1">
        <v>1</v>
      </c>
      <c r="CJ778" s="1"/>
      <c r="CK778" s="383"/>
      <c r="CL778" s="383"/>
      <c r="CM778" s="383"/>
      <c r="CN778" s="1">
        <f t="shared" si="6781"/>
        <v>0</v>
      </c>
      <c r="CO778" s="1">
        <f t="shared" si="6782"/>
        <v>0</v>
      </c>
      <c r="CP778" s="20">
        <f t="shared" si="6783"/>
        <v>2.5</v>
      </c>
      <c r="CQ778" s="351"/>
      <c r="CR778" s="131">
        <f>+IF(SUM(AX778:BM778)&gt;0,1,0)+1</f>
        <v>1</v>
      </c>
      <c r="CS778" s="44"/>
      <c r="CT778" s="44"/>
      <c r="CU778" s="1"/>
      <c r="CV778" s="1"/>
      <c r="CW778" s="1">
        <v>2</v>
      </c>
      <c r="CX778" s="1"/>
      <c r="CY778" s="1">
        <v>1</v>
      </c>
      <c r="CZ778" s="44">
        <v>7</v>
      </c>
      <c r="DA778" s="17">
        <f t="shared" si="6836"/>
        <v>1</v>
      </c>
      <c r="DB778" s="359">
        <f t="shared" si="6339"/>
        <v>8</v>
      </c>
      <c r="DC778" s="359">
        <f t="shared" si="6340"/>
        <v>3</v>
      </c>
      <c r="DD778" s="44"/>
      <c r="DE778" s="44">
        <v>7</v>
      </c>
      <c r="DF778" s="44"/>
      <c r="DG778" s="44"/>
      <c r="DH778" s="44"/>
      <c r="DI778" s="44">
        <v>4</v>
      </c>
      <c r="DJ778" s="44"/>
      <c r="DK778" s="44"/>
      <c r="DL778" s="44"/>
      <c r="DM778" s="44"/>
      <c r="DN778" s="44">
        <f t="shared" ref="DN778:DN779" si="6839">F778*2</f>
        <v>52</v>
      </c>
      <c r="DO778" s="1"/>
      <c r="DP778" s="1"/>
      <c r="DQ778" s="17">
        <f t="shared" ref="DQ778:DQ779" si="6840">+IF(AND(SUM(S778:AA778)&gt;0,SUM(FA778:FF778)&gt;0),CT778,0)</f>
        <v>0</v>
      </c>
      <c r="DR778" s="17">
        <f t="shared" si="6786"/>
        <v>0</v>
      </c>
      <c r="DS778" s="17">
        <f t="shared" si="6787"/>
        <v>0</v>
      </c>
      <c r="DT778" s="17">
        <f t="shared" ref="DT778:DT779" si="6841">+IF(AND(SUM(S778:AA778)&gt;0,SUM(FA778:FF778)&gt;0),CW778,0)</f>
        <v>0</v>
      </c>
      <c r="DU778" s="17">
        <f t="shared" si="6788"/>
        <v>0</v>
      </c>
      <c r="DV778" s="17">
        <f t="shared" si="6789"/>
        <v>0</v>
      </c>
      <c r="DW778" s="1"/>
      <c r="DX778" s="1"/>
      <c r="DY778" s="20">
        <f t="shared" si="6790"/>
        <v>0</v>
      </c>
      <c r="DZ778" s="20">
        <f t="shared" si="6791"/>
        <v>0</v>
      </c>
      <c r="EA778" s="20">
        <f t="shared" si="6792"/>
        <v>0</v>
      </c>
      <c r="EB778" s="20">
        <f t="shared" si="6793"/>
        <v>0</v>
      </c>
      <c r="EC778" s="18">
        <f t="shared" ref="EC778:EC779" si="6842">+IF(AND(CT778=0,SUM(CU778:CY778)&gt;1,SUM(CU778:CY778)&lt;=4),1,IF(AND(CT778=0,SUM(CU778:CY778)&gt;4),2,0))</f>
        <v>1</v>
      </c>
      <c r="ED778" s="19">
        <f t="shared" si="6837"/>
        <v>3</v>
      </c>
      <c r="EE778" s="19">
        <f t="shared" si="6796"/>
        <v>0</v>
      </c>
      <c r="EF778" s="1">
        <f t="shared" si="6797"/>
        <v>0</v>
      </c>
      <c r="EG778" s="18">
        <f t="shared" ref="EG778:EG779" si="6843">+IF(AND(CT778+EC778=0,SUM(AO778:AR778)&gt;0,SUM(DK778:DN778)&gt;0),(CU778+CV778+CW778+CX778)*2+CY778*5,(EC778+CT778-FO778)*5)+IF(AND(EC778+DQ778+CT778=0,SUM(AO778:AR778)&gt;0),SUM(CU778:CX778)*2+CY778*5,0)</f>
        <v>5</v>
      </c>
      <c r="EH778" s="341"/>
      <c r="EI778" s="44"/>
      <c r="EJ778" s="44">
        <v>11</v>
      </c>
      <c r="EK778" s="44"/>
      <c r="EL778" s="93">
        <v>1</v>
      </c>
      <c r="EM778" s="93"/>
      <c r="EN778" s="93"/>
      <c r="EO778" s="366"/>
      <c r="EP778" s="366"/>
      <c r="EQ778" s="374">
        <v>2</v>
      </c>
      <c r="ER778" s="374"/>
      <c r="ES778" s="374"/>
      <c r="ET778" s="374"/>
      <c r="EU778" s="18">
        <f t="shared" ref="EU778:EU779" si="6844">IF(SUM(CU778:CX778)&gt;0,CZ778*1+2,0)</f>
        <v>9</v>
      </c>
      <c r="EV778" s="18">
        <f t="shared" si="6501"/>
        <v>2</v>
      </c>
      <c r="EW778" s="341">
        <v>1</v>
      </c>
      <c r="EX778" s="341"/>
      <c r="EY778" s="341">
        <v>4</v>
      </c>
      <c r="EZ778" s="365">
        <f t="shared" si="6361"/>
        <v>0</v>
      </c>
      <c r="FA778" s="44"/>
      <c r="FB778" s="44"/>
      <c r="FC778" s="44"/>
      <c r="FD778" s="45"/>
      <c r="FE778" s="45"/>
      <c r="FF778" s="45"/>
      <c r="FG778" s="300"/>
      <c r="FH778" s="45"/>
      <c r="FI778" s="45"/>
      <c r="FJ778" s="45"/>
      <c r="FK778" s="44"/>
      <c r="FL778" s="44"/>
      <c r="FM778" s="44"/>
      <c r="FN778" s="44"/>
      <c r="FO778" s="294"/>
      <c r="FP778" s="20">
        <f t="shared" si="6510"/>
        <v>0</v>
      </c>
      <c r="FQ778" s="20">
        <f t="shared" si="6799"/>
        <v>7</v>
      </c>
      <c r="FR778" s="20">
        <f t="shared" si="6800"/>
        <v>0</v>
      </c>
      <c r="FS778" s="20">
        <f t="shared" si="6801"/>
        <v>0</v>
      </c>
      <c r="FT778" s="20">
        <f t="shared" si="6802"/>
        <v>0</v>
      </c>
      <c r="FU778" s="20">
        <f t="shared" si="6803"/>
        <v>0</v>
      </c>
      <c r="FV778" s="20">
        <f t="shared" si="6804"/>
        <v>0</v>
      </c>
      <c r="FW778" s="403" t="s">
        <v>1001</v>
      </c>
    </row>
    <row r="779" spans="1:179" ht="27.75" customHeight="1">
      <c r="A779" s="40"/>
      <c r="B779" s="48" t="s">
        <v>918</v>
      </c>
      <c r="C779" s="48" t="s">
        <v>660</v>
      </c>
      <c r="D779" s="48" t="s">
        <v>44</v>
      </c>
      <c r="E779" s="48" t="str">
        <f t="shared" si="6822"/>
        <v>LT8,5</v>
      </c>
      <c r="F779" s="48">
        <v>30</v>
      </c>
      <c r="G779" s="48">
        <f t="shared" si="6838"/>
        <v>30</v>
      </c>
      <c r="H779" s="43"/>
      <c r="I779" s="43"/>
      <c r="J779" s="44"/>
      <c r="K779" s="44"/>
      <c r="L779" s="44"/>
      <c r="M779" s="44"/>
      <c r="N779" s="43"/>
      <c r="O779" s="43"/>
      <c r="P779" s="1"/>
      <c r="Q779" s="16"/>
      <c r="R779" s="1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1">
        <f t="shared" si="6823"/>
        <v>0</v>
      </c>
      <c r="AD779" s="1">
        <f t="shared" si="6824"/>
        <v>0</v>
      </c>
      <c r="AE779" s="1">
        <f t="shared" si="6825"/>
        <v>0</v>
      </c>
      <c r="AF779" s="1">
        <f t="shared" si="6826"/>
        <v>0</v>
      </c>
      <c r="AG779" s="1">
        <f t="shared" si="6827"/>
        <v>0</v>
      </c>
      <c r="AH779" s="1">
        <f t="shared" si="6828"/>
        <v>0</v>
      </c>
      <c r="AI779" s="1">
        <f t="shared" si="6829"/>
        <v>0</v>
      </c>
      <c r="AJ779" s="1">
        <f t="shared" si="6830"/>
        <v>0</v>
      </c>
      <c r="AK779" s="1">
        <f t="shared" si="6831"/>
        <v>0</v>
      </c>
      <c r="AL779" s="1">
        <f t="shared" si="6832"/>
        <v>0</v>
      </c>
      <c r="AM779" s="1">
        <f t="shared" si="6833"/>
        <v>0</v>
      </c>
      <c r="AN779" s="1">
        <f t="shared" si="6834"/>
        <v>0</v>
      </c>
      <c r="AO779" s="44"/>
      <c r="AP779" s="44"/>
      <c r="AQ779" s="44"/>
      <c r="AR779" s="44"/>
      <c r="AS779" s="122">
        <f t="shared" si="6744"/>
        <v>0</v>
      </c>
      <c r="AT779" s="122">
        <f t="shared" si="6745"/>
        <v>0</v>
      </c>
      <c r="AU779" s="122">
        <f t="shared" si="6779"/>
        <v>0</v>
      </c>
      <c r="AV779" s="122">
        <f t="shared" si="6681"/>
        <v>0</v>
      </c>
      <c r="AW779" s="44"/>
      <c r="AX779" s="294"/>
      <c r="AY779" s="294"/>
      <c r="AZ779" s="294"/>
      <c r="BA779" s="294"/>
      <c r="BB779" s="294"/>
      <c r="BC779" s="294"/>
      <c r="BD779" s="44"/>
      <c r="BE779" s="44"/>
      <c r="BF779" s="44"/>
      <c r="BG779" s="44"/>
      <c r="BH779" s="44"/>
      <c r="BI779" s="44"/>
      <c r="BJ779" s="44">
        <v>1</v>
      </c>
      <c r="BK779" s="44"/>
      <c r="BL779" s="44"/>
      <c r="BM779" s="44"/>
      <c r="BN779" s="127"/>
      <c r="BO779" s="44"/>
      <c r="BP779" s="1"/>
      <c r="BQ779" s="44"/>
      <c r="BR779" s="17">
        <v>2</v>
      </c>
      <c r="BS779" s="1">
        <f t="shared" si="6336"/>
        <v>0</v>
      </c>
      <c r="BT779" s="17">
        <f t="shared" si="6835"/>
        <v>0</v>
      </c>
      <c r="BU779" s="44"/>
      <c r="BV779" s="44">
        <v>1</v>
      </c>
      <c r="BW779" s="44"/>
      <c r="BX779" s="44"/>
      <c r="BY779" s="44"/>
      <c r="BZ779" s="44"/>
      <c r="CA779" s="44"/>
      <c r="CB779" s="44"/>
      <c r="CC779" s="44"/>
      <c r="CD779" s="92"/>
      <c r="CE779" s="92"/>
      <c r="CF779" s="92"/>
      <c r="CG779" s="44"/>
      <c r="CH779" s="1"/>
      <c r="CI779" s="1">
        <v>1</v>
      </c>
      <c r="CJ779" s="1"/>
      <c r="CK779" s="383"/>
      <c r="CL779" s="383"/>
      <c r="CM779" s="383"/>
      <c r="CN779" s="1">
        <f t="shared" si="6781"/>
        <v>0</v>
      </c>
      <c r="CO779" s="1">
        <f t="shared" si="6782"/>
        <v>0</v>
      </c>
      <c r="CP779" s="20">
        <f t="shared" si="6783"/>
        <v>2.5</v>
      </c>
      <c r="CQ779" s="351"/>
      <c r="CR779" s="131">
        <f t="shared" ref="CR779" si="6845">+IF(SUM(AX779:BM779)&gt;0,1,0)</f>
        <v>1</v>
      </c>
      <c r="CS779" s="44"/>
      <c r="CT779" s="44"/>
      <c r="CU779" s="1"/>
      <c r="CV779" s="1">
        <v>1</v>
      </c>
      <c r="CW779" s="1">
        <v>2</v>
      </c>
      <c r="CX779" s="1"/>
      <c r="CY779" s="1"/>
      <c r="CZ779" s="44">
        <v>7</v>
      </c>
      <c r="DA779" s="17">
        <f t="shared" si="6836"/>
        <v>0</v>
      </c>
      <c r="DB779" s="359">
        <f t="shared" si="6339"/>
        <v>7</v>
      </c>
      <c r="DC779" s="359">
        <f t="shared" si="6340"/>
        <v>3</v>
      </c>
      <c r="DD779" s="44"/>
      <c r="DE779" s="44">
        <v>7</v>
      </c>
      <c r="DF779" s="44"/>
      <c r="DG779" s="44">
        <v>3</v>
      </c>
      <c r="DH779" s="44"/>
      <c r="DI779" s="44"/>
      <c r="DJ779" s="44"/>
      <c r="DK779" s="44"/>
      <c r="DL779" s="44"/>
      <c r="DM779" s="44"/>
      <c r="DN779" s="44">
        <f t="shared" si="6839"/>
        <v>60</v>
      </c>
      <c r="DO779" s="1"/>
      <c r="DP779" s="1"/>
      <c r="DQ779" s="17">
        <f t="shared" si="6840"/>
        <v>0</v>
      </c>
      <c r="DR779" s="17">
        <f t="shared" si="6786"/>
        <v>0</v>
      </c>
      <c r="DS779" s="17">
        <f t="shared" si="6787"/>
        <v>0</v>
      </c>
      <c r="DT779" s="17">
        <f t="shared" si="6841"/>
        <v>0</v>
      </c>
      <c r="DU779" s="17">
        <f t="shared" si="6788"/>
        <v>0</v>
      </c>
      <c r="DV779" s="17">
        <f t="shared" si="6789"/>
        <v>0</v>
      </c>
      <c r="DW779" s="1"/>
      <c r="DX779" s="1"/>
      <c r="DY779" s="20">
        <f t="shared" si="6790"/>
        <v>0</v>
      </c>
      <c r="DZ779" s="20">
        <f t="shared" si="6791"/>
        <v>0</v>
      </c>
      <c r="EA779" s="20">
        <f t="shared" si="6792"/>
        <v>0</v>
      </c>
      <c r="EB779" s="20">
        <f t="shared" si="6793"/>
        <v>0</v>
      </c>
      <c r="EC779" s="18">
        <f t="shared" si="6842"/>
        <v>1</v>
      </c>
      <c r="ED779" s="19">
        <f t="shared" si="6837"/>
        <v>3</v>
      </c>
      <c r="EE779" s="19">
        <f t="shared" si="6796"/>
        <v>0</v>
      </c>
      <c r="EF779" s="1">
        <f t="shared" si="6797"/>
        <v>0</v>
      </c>
      <c r="EG779" s="18">
        <f t="shared" si="6843"/>
        <v>5</v>
      </c>
      <c r="EH779" s="341"/>
      <c r="EI779" s="44"/>
      <c r="EJ779" s="44">
        <v>11</v>
      </c>
      <c r="EK779" s="44"/>
      <c r="EL779" s="93">
        <v>1</v>
      </c>
      <c r="EM779" s="93"/>
      <c r="EN779" s="93"/>
      <c r="EO779" s="366"/>
      <c r="EP779" s="366"/>
      <c r="EQ779" s="374">
        <v>2</v>
      </c>
      <c r="ER779" s="374"/>
      <c r="ES779" s="374"/>
      <c r="ET779" s="374"/>
      <c r="EU779" s="18">
        <f t="shared" si="6844"/>
        <v>9</v>
      </c>
      <c r="EV779" s="18">
        <f t="shared" si="6501"/>
        <v>2</v>
      </c>
      <c r="EW779" s="341">
        <v>1</v>
      </c>
      <c r="EX779" s="341">
        <v>1</v>
      </c>
      <c r="EY779" s="341">
        <v>4</v>
      </c>
      <c r="EZ779" s="365">
        <f t="shared" si="6361"/>
        <v>0</v>
      </c>
      <c r="FA779" s="44"/>
      <c r="FB779" s="44"/>
      <c r="FC779" s="44"/>
      <c r="FD779" s="45"/>
      <c r="FE779" s="45"/>
      <c r="FF779" s="45"/>
      <c r="FG779" s="300"/>
      <c r="FH779" s="45"/>
      <c r="FI779" s="45"/>
      <c r="FJ779" s="45"/>
      <c r="FK779" s="44"/>
      <c r="FL779" s="44"/>
      <c r="FM779" s="44"/>
      <c r="FN779" s="44"/>
      <c r="FO779" s="294"/>
      <c r="FP779" s="20">
        <f t="shared" si="6510"/>
        <v>0</v>
      </c>
      <c r="FQ779" s="20">
        <f t="shared" si="6799"/>
        <v>7</v>
      </c>
      <c r="FR779" s="20">
        <f t="shared" si="6800"/>
        <v>0</v>
      </c>
      <c r="FS779" s="20">
        <f t="shared" si="6801"/>
        <v>0</v>
      </c>
      <c r="FT779" s="20">
        <f t="shared" si="6802"/>
        <v>0</v>
      </c>
      <c r="FU779" s="20">
        <f t="shared" si="6803"/>
        <v>0</v>
      </c>
      <c r="FV779" s="20">
        <f t="shared" si="6804"/>
        <v>0</v>
      </c>
      <c r="FW779" s="405"/>
    </row>
    <row r="780" spans="1:179" s="316" customFormat="1" ht="24" customHeight="1">
      <c r="A780" s="302"/>
      <c r="B780" s="41" t="s">
        <v>196</v>
      </c>
      <c r="C780" s="41" t="str">
        <f t="shared" si="6805"/>
        <v>5A</v>
      </c>
      <c r="D780" s="41"/>
      <c r="E780" s="41"/>
      <c r="F780" s="41"/>
      <c r="G780" s="41"/>
      <c r="H780" s="42"/>
      <c r="I780" s="42"/>
      <c r="J780" s="303"/>
      <c r="K780" s="303"/>
      <c r="L780" s="303"/>
      <c r="M780" s="303"/>
      <c r="N780" s="42"/>
      <c r="O780" s="42"/>
      <c r="P780" s="304"/>
      <c r="Q780" s="305"/>
      <c r="R780" s="304"/>
      <c r="S780" s="303"/>
      <c r="T780" s="303"/>
      <c r="U780" s="303"/>
      <c r="V780" s="303"/>
      <c r="W780" s="303"/>
      <c r="X780" s="303"/>
      <c r="Y780" s="303"/>
      <c r="Z780" s="303"/>
      <c r="AA780" s="303"/>
      <c r="AB780" s="303"/>
      <c r="AC780" s="304">
        <f t="shared" si="6823"/>
        <v>0</v>
      </c>
      <c r="AD780" s="304">
        <f t="shared" si="6824"/>
        <v>0</v>
      </c>
      <c r="AE780" s="304">
        <f t="shared" si="6825"/>
        <v>0</v>
      </c>
      <c r="AF780" s="304">
        <f t="shared" si="6826"/>
        <v>0</v>
      </c>
      <c r="AG780" s="304">
        <f t="shared" si="6827"/>
        <v>0</v>
      </c>
      <c r="AH780" s="304">
        <f t="shared" si="6828"/>
        <v>0</v>
      </c>
      <c r="AI780" s="304">
        <f t="shared" si="6829"/>
        <v>0</v>
      </c>
      <c r="AJ780" s="304">
        <f t="shared" si="6830"/>
        <v>0</v>
      </c>
      <c r="AK780" s="304">
        <f t="shared" si="6831"/>
        <v>0</v>
      </c>
      <c r="AL780" s="304">
        <f t="shared" si="6832"/>
        <v>0</v>
      </c>
      <c r="AM780" s="304">
        <f t="shared" si="6833"/>
        <v>0</v>
      </c>
      <c r="AN780" s="304">
        <f t="shared" si="6834"/>
        <v>0</v>
      </c>
      <c r="AO780" s="303"/>
      <c r="AP780" s="303"/>
      <c r="AQ780" s="303"/>
      <c r="AR780" s="303"/>
      <c r="AS780" s="306">
        <f t="shared" si="6744"/>
        <v>0</v>
      </c>
      <c r="AT780" s="306">
        <f t="shared" si="6745"/>
        <v>0</v>
      </c>
      <c r="AU780" s="306">
        <f t="shared" si="6779"/>
        <v>0</v>
      </c>
      <c r="AV780" s="306">
        <f t="shared" si="6681"/>
        <v>0</v>
      </c>
      <c r="AW780" s="303"/>
      <c r="AX780" s="333"/>
      <c r="AY780" s="333"/>
      <c r="AZ780" s="333"/>
      <c r="BA780" s="333"/>
      <c r="BB780" s="333"/>
      <c r="BC780" s="333"/>
      <c r="BD780" s="303"/>
      <c r="BE780" s="303"/>
      <c r="BF780" s="303"/>
      <c r="BG780" s="303"/>
      <c r="BH780" s="303"/>
      <c r="BI780" s="303"/>
      <c r="BJ780" s="303"/>
      <c r="BK780" s="303"/>
      <c r="BL780" s="303"/>
      <c r="BM780" s="303"/>
      <c r="BN780" s="307"/>
      <c r="BO780" s="44">
        <v>1</v>
      </c>
      <c r="BP780" s="304"/>
      <c r="BQ780" s="303"/>
      <c r="BR780" s="17">
        <v>1</v>
      </c>
      <c r="BS780" s="1">
        <f t="shared" si="6336"/>
        <v>0</v>
      </c>
      <c r="BT780" s="17">
        <f t="shared" si="6835"/>
        <v>0</v>
      </c>
      <c r="BU780" s="44">
        <v>8</v>
      </c>
      <c r="BV780" s="303"/>
      <c r="BW780" s="303"/>
      <c r="BX780" s="303"/>
      <c r="BY780" s="303"/>
      <c r="BZ780" s="303"/>
      <c r="CA780" s="303"/>
      <c r="CB780" s="303"/>
      <c r="CC780" s="303"/>
      <c r="CD780" s="309"/>
      <c r="CE780" s="309"/>
      <c r="CF780" s="309"/>
      <c r="CG780" s="303"/>
      <c r="CH780" s="304"/>
      <c r="CI780" s="304"/>
      <c r="CJ780" s="304"/>
      <c r="CK780" s="384"/>
      <c r="CL780" s="384"/>
      <c r="CM780" s="384"/>
      <c r="CN780" s="304">
        <f t="shared" si="6781"/>
        <v>0</v>
      </c>
      <c r="CO780" s="304">
        <f t="shared" si="6782"/>
        <v>0</v>
      </c>
      <c r="CP780" s="310">
        <f t="shared" si="6783"/>
        <v>0</v>
      </c>
      <c r="CQ780" s="352"/>
      <c r="CR780" s="311">
        <f t="shared" si="6736"/>
        <v>0</v>
      </c>
      <c r="CS780" s="303"/>
      <c r="CT780" s="303"/>
      <c r="CU780" s="304"/>
      <c r="CV780" s="304"/>
      <c r="CW780" s="304"/>
      <c r="CX780" s="304"/>
      <c r="CY780" s="304"/>
      <c r="CZ780" s="303"/>
      <c r="DA780" s="308">
        <f t="shared" si="6836"/>
        <v>0</v>
      </c>
      <c r="DB780" s="359">
        <f t="shared" si="6339"/>
        <v>0</v>
      </c>
      <c r="DC780" s="359">
        <f t="shared" si="6340"/>
        <v>0</v>
      </c>
      <c r="DD780" s="303"/>
      <c r="DE780" s="303"/>
      <c r="DF780" s="303"/>
      <c r="DG780" s="303"/>
      <c r="DH780" s="303"/>
      <c r="DI780" s="303"/>
      <c r="DJ780" s="303"/>
      <c r="DK780" s="303"/>
      <c r="DL780" s="303"/>
      <c r="DM780" s="303"/>
      <c r="DN780" s="303"/>
      <c r="DO780" s="304"/>
      <c r="DP780" s="304"/>
      <c r="DQ780" s="308">
        <f t="shared" si="6785"/>
        <v>0</v>
      </c>
      <c r="DR780" s="308">
        <f t="shared" si="6786"/>
        <v>0</v>
      </c>
      <c r="DS780" s="308">
        <f t="shared" si="6787"/>
        <v>0</v>
      </c>
      <c r="DT780" s="308">
        <f t="shared" si="6489"/>
        <v>0</v>
      </c>
      <c r="DU780" s="308">
        <f t="shared" si="6788"/>
        <v>0</v>
      </c>
      <c r="DV780" s="308">
        <f t="shared" si="6789"/>
        <v>0</v>
      </c>
      <c r="DW780" s="304"/>
      <c r="DX780" s="304"/>
      <c r="DY780" s="310">
        <f t="shared" si="6790"/>
        <v>0</v>
      </c>
      <c r="DZ780" s="310">
        <f t="shared" si="6791"/>
        <v>0</v>
      </c>
      <c r="EA780" s="310">
        <f t="shared" si="6792"/>
        <v>0</v>
      </c>
      <c r="EB780" s="310">
        <f t="shared" si="6793"/>
        <v>0</v>
      </c>
      <c r="EC780" s="312">
        <f t="shared" si="6794"/>
        <v>0</v>
      </c>
      <c r="ED780" s="313">
        <f t="shared" si="6837"/>
        <v>0</v>
      </c>
      <c r="EE780" s="313">
        <f t="shared" si="6796"/>
        <v>0</v>
      </c>
      <c r="EF780" s="304">
        <f t="shared" si="6797"/>
        <v>0</v>
      </c>
      <c r="EG780" s="312">
        <f t="shared" si="6500"/>
        <v>0</v>
      </c>
      <c r="EH780" s="344"/>
      <c r="EI780" s="303"/>
      <c r="EJ780" s="303"/>
      <c r="EK780" s="303"/>
      <c r="EL780" s="314"/>
      <c r="EM780" s="314"/>
      <c r="EN780" s="314"/>
      <c r="EO780" s="368"/>
      <c r="EP780" s="368"/>
      <c r="EQ780" s="375"/>
      <c r="ER780" s="375"/>
      <c r="ES780" s="375"/>
      <c r="ET780" s="375"/>
      <c r="EU780" s="18">
        <f t="shared" si="6798"/>
        <v>0</v>
      </c>
      <c r="EV780" s="18">
        <f t="shared" si="6501"/>
        <v>0</v>
      </c>
      <c r="EW780" s="344"/>
      <c r="EX780" s="344"/>
      <c r="EY780" s="344"/>
      <c r="EZ780" s="365">
        <f t="shared" si="6361"/>
        <v>0</v>
      </c>
      <c r="FA780" s="303"/>
      <c r="FB780" s="303"/>
      <c r="FC780" s="303"/>
      <c r="FD780" s="315"/>
      <c r="FE780" s="315"/>
      <c r="FF780" s="315"/>
      <c r="FG780" s="337"/>
      <c r="FH780" s="315"/>
      <c r="FI780" s="315"/>
      <c r="FJ780" s="315"/>
      <c r="FK780" s="303"/>
      <c r="FL780" s="303"/>
      <c r="FM780" s="303"/>
      <c r="FN780" s="303"/>
      <c r="FO780" s="333"/>
      <c r="FP780" s="20">
        <f t="shared" si="6510"/>
        <v>0</v>
      </c>
      <c r="FQ780" s="20">
        <f t="shared" si="6799"/>
        <v>0</v>
      </c>
      <c r="FR780" s="20">
        <f t="shared" si="6800"/>
        <v>0</v>
      </c>
      <c r="FS780" s="20">
        <f t="shared" si="6801"/>
        <v>0</v>
      </c>
      <c r="FT780" s="20">
        <f t="shared" si="6802"/>
        <v>0</v>
      </c>
      <c r="FU780" s="20">
        <f t="shared" si="6803"/>
        <v>0</v>
      </c>
      <c r="FV780" s="20">
        <f t="shared" si="6804"/>
        <v>0</v>
      </c>
      <c r="FW780" s="303"/>
    </row>
    <row r="781" spans="1:179" s="301" customFormat="1" ht="27.75" customHeight="1">
      <c r="A781" s="295"/>
      <c r="B781" s="296" t="s">
        <v>508</v>
      </c>
      <c r="C781" s="296" t="str">
        <f t="shared" si="6805"/>
        <v>5A.1</v>
      </c>
      <c r="D781" s="296" t="s">
        <v>53</v>
      </c>
      <c r="E781" s="296" t="s">
        <v>53</v>
      </c>
      <c r="F781" s="296">
        <v>39</v>
      </c>
      <c r="G781" s="296">
        <f>F781</f>
        <v>39</v>
      </c>
      <c r="H781" s="297"/>
      <c r="I781" s="297"/>
      <c r="J781" s="294"/>
      <c r="K781" s="294"/>
      <c r="L781" s="294"/>
      <c r="M781" s="294"/>
      <c r="N781" s="297"/>
      <c r="O781" s="297"/>
      <c r="P781" s="304"/>
      <c r="Q781" s="305"/>
      <c r="R781" s="304"/>
      <c r="S781" s="294"/>
      <c r="T781" s="294"/>
      <c r="U781" s="294"/>
      <c r="V781" s="294"/>
      <c r="W781" s="294"/>
      <c r="X781" s="294"/>
      <c r="Y781" s="294"/>
      <c r="Z781" s="294"/>
      <c r="AA781" s="294"/>
      <c r="AB781" s="294"/>
      <c r="AC781" s="304">
        <f t="shared" ref="AC781" si="6846">+IF(S781=1,1,0)+IF(T781=1,1,0)</f>
        <v>0</v>
      </c>
      <c r="AD781" s="304">
        <f t="shared" ref="AD781" si="6847">+IF(U781=1,1,0)+IF(V781=1,1,0)</f>
        <v>0</v>
      </c>
      <c r="AE781" s="304">
        <f t="shared" ref="AE781" si="6848">+IF(W781=1,1,0)+IF(X781=1,1,0)</f>
        <v>0</v>
      </c>
      <c r="AF781" s="304">
        <f t="shared" ref="AF781" si="6849">+IF(Y781=1,1,0)+IF(Z781=1,1,0)</f>
        <v>0</v>
      </c>
      <c r="AG781" s="304">
        <f t="shared" ref="AG781" si="6850">+IF(AA781=1,1,0)</f>
        <v>0</v>
      </c>
      <c r="AH781" s="304">
        <f t="shared" ref="AH781" si="6851">+IF(AB781=1,1,0)</f>
        <v>0</v>
      </c>
      <c r="AI781" s="304">
        <f t="shared" ref="AI781" si="6852">+IF(S781=2,1,0)+IF(T781=2,1,0)</f>
        <v>0</v>
      </c>
      <c r="AJ781" s="304">
        <f t="shared" ref="AJ781" si="6853">+IF(U781=2,1,0)+IF(V781=2,1,0)</f>
        <v>0</v>
      </c>
      <c r="AK781" s="304">
        <f t="shared" ref="AK781" si="6854">+IF(X781=2,1,0)+IF(W781=2,1,0)</f>
        <v>0</v>
      </c>
      <c r="AL781" s="304">
        <f t="shared" ref="AL781" si="6855">+IF(Y781=2,1,0)+IF(Z781=2,1,0)</f>
        <v>0</v>
      </c>
      <c r="AM781" s="304">
        <f t="shared" ref="AM781" si="6856">+IF(AA781=2,1,0)</f>
        <v>0</v>
      </c>
      <c r="AN781" s="304">
        <f t="shared" ref="AN781" si="6857">+IF(AB781=2,1,0)</f>
        <v>0</v>
      </c>
      <c r="AO781" s="294"/>
      <c r="AP781" s="294">
        <f>G781</f>
        <v>39</v>
      </c>
      <c r="AQ781" s="294"/>
      <c r="AR781" s="294"/>
      <c r="AS781" s="306">
        <f t="shared" si="6744"/>
        <v>0</v>
      </c>
      <c r="AT781" s="122">
        <f t="shared" si="6745"/>
        <v>1</v>
      </c>
      <c r="AU781" s="306">
        <f t="shared" si="6779"/>
        <v>0</v>
      </c>
      <c r="AV781" s="306">
        <f t="shared" si="6681"/>
        <v>0</v>
      </c>
      <c r="AW781" s="294"/>
      <c r="AX781" s="294"/>
      <c r="AY781" s="294">
        <v>1</v>
      </c>
      <c r="AZ781" s="294"/>
      <c r="BA781" s="294"/>
      <c r="BB781" s="294"/>
      <c r="BC781" s="294"/>
      <c r="BD781" s="294"/>
      <c r="BE781" s="294"/>
      <c r="BF781" s="294"/>
      <c r="BG781" s="294"/>
      <c r="BH781" s="294"/>
      <c r="BI781" s="294"/>
      <c r="BJ781" s="294"/>
      <c r="BK781" s="294"/>
      <c r="BL781" s="294"/>
      <c r="BM781" s="294"/>
      <c r="BN781" s="294"/>
      <c r="BO781" s="294">
        <v>1</v>
      </c>
      <c r="BP781" s="1"/>
      <c r="BQ781" s="294"/>
      <c r="BR781" s="17">
        <v>1</v>
      </c>
      <c r="BS781" s="1">
        <f t="shared" si="6336"/>
        <v>0</v>
      </c>
      <c r="BT781" s="17">
        <f t="shared" si="6835"/>
        <v>0</v>
      </c>
      <c r="BU781" s="294"/>
      <c r="BV781" s="294">
        <v>1</v>
      </c>
      <c r="BW781" s="294"/>
      <c r="BX781" s="294"/>
      <c r="BY781" s="294"/>
      <c r="BZ781" s="294"/>
      <c r="CA781" s="294"/>
      <c r="CB781" s="294"/>
      <c r="CC781" s="294"/>
      <c r="CD781" s="1"/>
      <c r="CE781" s="1"/>
      <c r="CF781" s="1"/>
      <c r="CG781" s="294"/>
      <c r="CH781" s="1">
        <v>1</v>
      </c>
      <c r="CI781" s="294"/>
      <c r="CJ781" s="1"/>
      <c r="CK781" s="383"/>
      <c r="CL781" s="383"/>
      <c r="CM781" s="383"/>
      <c r="CN781" s="1">
        <f t="shared" si="6781"/>
        <v>0</v>
      </c>
      <c r="CO781" s="1">
        <f t="shared" si="6782"/>
        <v>0</v>
      </c>
      <c r="CP781" s="20">
        <f t="shared" si="6783"/>
        <v>2.5</v>
      </c>
      <c r="CQ781" s="351"/>
      <c r="CR781" s="131">
        <f t="shared" si="6736"/>
        <v>1</v>
      </c>
      <c r="CS781" s="294">
        <v>1</v>
      </c>
      <c r="CT781" s="294"/>
      <c r="CU781" s="1"/>
      <c r="CV781" s="1"/>
      <c r="CW781" s="1">
        <v>4</v>
      </c>
      <c r="CX781" s="1"/>
      <c r="CY781" s="1"/>
      <c r="CZ781" s="294">
        <v>14</v>
      </c>
      <c r="DA781" s="308">
        <f t="shared" si="6836"/>
        <v>0</v>
      </c>
      <c r="DB781" s="359">
        <f t="shared" si="6339"/>
        <v>14</v>
      </c>
      <c r="DC781" s="359">
        <f t="shared" si="6340"/>
        <v>4</v>
      </c>
      <c r="DD781" s="294"/>
      <c r="DE781" s="294">
        <f>4*4</f>
        <v>16</v>
      </c>
      <c r="DF781" s="294"/>
      <c r="DG781" s="294"/>
      <c r="DH781" s="294"/>
      <c r="DI781" s="294"/>
      <c r="DJ781" s="294"/>
      <c r="DK781" s="294"/>
      <c r="DL781" s="294"/>
      <c r="DM781" s="294"/>
      <c r="DN781" s="294"/>
      <c r="DO781" s="1"/>
      <c r="DP781" s="1"/>
      <c r="DQ781" s="308">
        <f t="shared" si="6785"/>
        <v>0</v>
      </c>
      <c r="DR781" s="308">
        <f t="shared" si="6786"/>
        <v>0</v>
      </c>
      <c r="DS781" s="308">
        <f t="shared" si="6787"/>
        <v>0</v>
      </c>
      <c r="DT781" s="308">
        <f t="shared" si="6489"/>
        <v>0</v>
      </c>
      <c r="DU781" s="308">
        <f t="shared" si="6788"/>
        <v>0</v>
      </c>
      <c r="DV781" s="308">
        <f t="shared" si="6789"/>
        <v>0</v>
      </c>
      <c r="DW781" s="304"/>
      <c r="DX781" s="304"/>
      <c r="DY781" s="310">
        <f t="shared" si="6790"/>
        <v>0</v>
      </c>
      <c r="DZ781" s="310">
        <f t="shared" si="6791"/>
        <v>0</v>
      </c>
      <c r="EA781" s="310">
        <f t="shared" si="6792"/>
        <v>0</v>
      </c>
      <c r="EB781" s="310">
        <f t="shared" si="6793"/>
        <v>0</v>
      </c>
      <c r="EC781" s="18">
        <f t="shared" si="6794"/>
        <v>1</v>
      </c>
      <c r="ED781" s="19">
        <f t="shared" ref="ED781" si="6858">+IF(EC781&lt;&gt;0,EC781*3,0)</f>
        <v>3</v>
      </c>
      <c r="EE781" s="19">
        <f t="shared" si="6796"/>
        <v>0</v>
      </c>
      <c r="EF781" s="1">
        <f t="shared" si="6797"/>
        <v>0</v>
      </c>
      <c r="EG781" s="18"/>
      <c r="EH781" s="341"/>
      <c r="EI781" s="44"/>
      <c r="EJ781" s="294">
        <f>2*4.5</f>
        <v>9</v>
      </c>
      <c r="EK781" s="294"/>
      <c r="EL781" s="19">
        <v>1</v>
      </c>
      <c r="EM781" s="19"/>
      <c r="EN781" s="19"/>
      <c r="EO781" s="366"/>
      <c r="EP781" s="366"/>
      <c r="EQ781" s="375"/>
      <c r="ER781" s="375"/>
      <c r="ES781" s="375"/>
      <c r="ET781" s="375"/>
      <c r="EU781" s="18">
        <f t="shared" si="6798"/>
        <v>16</v>
      </c>
      <c r="EV781" s="18">
        <f t="shared" si="6501"/>
        <v>2</v>
      </c>
      <c r="EW781" s="341">
        <v>1</v>
      </c>
      <c r="EX781" s="341">
        <v>1</v>
      </c>
      <c r="EY781" s="341">
        <v>4</v>
      </c>
      <c r="EZ781" s="365">
        <f t="shared" si="6361"/>
        <v>0</v>
      </c>
      <c r="FA781" s="294"/>
      <c r="FB781" s="294"/>
      <c r="FC781" s="294"/>
      <c r="FD781" s="300"/>
      <c r="FE781" s="300"/>
      <c r="FF781" s="300"/>
      <c r="FG781" s="300">
        <v>1</v>
      </c>
      <c r="FH781" s="300"/>
      <c r="FI781" s="300">
        <f>F781</f>
        <v>39</v>
      </c>
      <c r="FJ781" s="300"/>
      <c r="FK781" s="294"/>
      <c r="FL781" s="294"/>
      <c r="FM781" s="294"/>
      <c r="FN781" s="294"/>
      <c r="FO781" s="294"/>
      <c r="FP781" s="20">
        <f t="shared" si="6510"/>
        <v>0</v>
      </c>
      <c r="FQ781" s="20">
        <f t="shared" si="6799"/>
        <v>16</v>
      </c>
      <c r="FR781" s="20">
        <f t="shared" si="6800"/>
        <v>0</v>
      </c>
      <c r="FS781" s="20">
        <f t="shared" si="6801"/>
        <v>0</v>
      </c>
      <c r="FT781" s="20">
        <f t="shared" si="6802"/>
        <v>0</v>
      </c>
      <c r="FU781" s="20">
        <f t="shared" si="6803"/>
        <v>0</v>
      </c>
      <c r="FV781" s="20">
        <f t="shared" si="6804"/>
        <v>0</v>
      </c>
      <c r="FW781" s="294"/>
    </row>
    <row r="782" spans="1:179" s="316" customFormat="1" ht="24" customHeight="1">
      <c r="A782" s="302"/>
      <c r="B782" s="41" t="s">
        <v>301</v>
      </c>
      <c r="C782" s="41" t="s">
        <v>197</v>
      </c>
      <c r="D782" s="41"/>
      <c r="E782" s="41"/>
      <c r="F782" s="41"/>
      <c r="G782" s="41"/>
      <c r="H782" s="42"/>
      <c r="I782" s="42"/>
      <c r="J782" s="303"/>
      <c r="K782" s="303"/>
      <c r="L782" s="303"/>
      <c r="M782" s="303"/>
      <c r="N782" s="42"/>
      <c r="O782" s="42"/>
      <c r="P782" s="304"/>
      <c r="Q782" s="305"/>
      <c r="R782" s="304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4">
        <f t="shared" ref="AC782:AC783" si="6859">+IF(S782=1,1,0)+IF(T782=1,1,0)</f>
        <v>0</v>
      </c>
      <c r="AD782" s="304">
        <f t="shared" ref="AD782:AD783" si="6860">+IF(U782=1,1,0)+IF(V782=1,1,0)</f>
        <v>0</v>
      </c>
      <c r="AE782" s="304">
        <f t="shared" ref="AE782:AE783" si="6861">+IF(W782=1,1,0)+IF(X782=1,1,0)</f>
        <v>0</v>
      </c>
      <c r="AF782" s="304">
        <f t="shared" ref="AF782:AF783" si="6862">+IF(Y782=1,1,0)+IF(Z782=1,1,0)</f>
        <v>0</v>
      </c>
      <c r="AG782" s="304">
        <f t="shared" ref="AG782:AG783" si="6863">+IF(AA782=1,1,0)</f>
        <v>0</v>
      </c>
      <c r="AH782" s="304">
        <f t="shared" ref="AH782:AH783" si="6864">+IF(AB782=1,1,0)</f>
        <v>0</v>
      </c>
      <c r="AI782" s="304">
        <f t="shared" ref="AI782:AI783" si="6865">+IF(S782=2,1,0)+IF(T782=2,1,0)</f>
        <v>0</v>
      </c>
      <c r="AJ782" s="304">
        <f t="shared" ref="AJ782:AJ783" si="6866">+IF(U782=2,1,0)+IF(V782=2,1,0)</f>
        <v>0</v>
      </c>
      <c r="AK782" s="304">
        <f t="shared" ref="AK782:AK783" si="6867">+IF(X782=2,1,0)+IF(W782=2,1,0)</f>
        <v>0</v>
      </c>
      <c r="AL782" s="304">
        <f t="shared" ref="AL782:AL783" si="6868">+IF(Y782=2,1,0)+IF(Z782=2,1,0)</f>
        <v>0</v>
      </c>
      <c r="AM782" s="304">
        <f t="shared" ref="AM782:AM783" si="6869">+IF(AA782=2,1,0)</f>
        <v>0</v>
      </c>
      <c r="AN782" s="304">
        <f t="shared" ref="AN782:AN783" si="6870">+IF(AB782=2,1,0)</f>
        <v>0</v>
      </c>
      <c r="AO782" s="303"/>
      <c r="AP782" s="303"/>
      <c r="AQ782" s="303"/>
      <c r="AR782" s="303"/>
      <c r="AS782" s="306">
        <f t="shared" si="6744"/>
        <v>0</v>
      </c>
      <c r="AT782" s="122">
        <f t="shared" si="6745"/>
        <v>0</v>
      </c>
      <c r="AU782" s="306">
        <f t="shared" si="6779"/>
        <v>0</v>
      </c>
      <c r="AV782" s="306">
        <f t="shared" si="6681"/>
        <v>0</v>
      </c>
      <c r="AW782" s="303"/>
      <c r="AX782" s="333"/>
      <c r="AY782" s="333"/>
      <c r="AZ782" s="333"/>
      <c r="BA782" s="333"/>
      <c r="BB782" s="333"/>
      <c r="BC782" s="333"/>
      <c r="BD782" s="303"/>
      <c r="BE782" s="303"/>
      <c r="BF782" s="303"/>
      <c r="BG782" s="303"/>
      <c r="BH782" s="303"/>
      <c r="BI782" s="303"/>
      <c r="BJ782" s="303"/>
      <c r="BK782" s="303"/>
      <c r="BL782" s="303"/>
      <c r="BM782" s="303"/>
      <c r="BN782" s="307"/>
      <c r="BO782" s="44">
        <v>1</v>
      </c>
      <c r="BP782" s="304"/>
      <c r="BQ782" s="303"/>
      <c r="BR782" s="17">
        <v>1</v>
      </c>
      <c r="BS782" s="1">
        <f t="shared" si="6336"/>
        <v>0</v>
      </c>
      <c r="BT782" s="17">
        <f t="shared" ref="BT782:BT783" si="6871">+BS782*2</f>
        <v>0</v>
      </c>
      <c r="BU782" s="44">
        <v>8</v>
      </c>
      <c r="BV782" s="303"/>
      <c r="BW782" s="303"/>
      <c r="BX782" s="303"/>
      <c r="BY782" s="303"/>
      <c r="BZ782" s="303"/>
      <c r="CA782" s="303"/>
      <c r="CB782" s="303"/>
      <c r="CC782" s="303"/>
      <c r="CD782" s="309"/>
      <c r="CE782" s="309"/>
      <c r="CF782" s="309"/>
      <c r="CG782" s="303"/>
      <c r="CH782" s="304"/>
      <c r="CI782" s="304"/>
      <c r="CJ782" s="304"/>
      <c r="CK782" s="384"/>
      <c r="CL782" s="384"/>
      <c r="CM782" s="384"/>
      <c r="CN782" s="304">
        <f t="shared" si="6781"/>
        <v>0</v>
      </c>
      <c r="CO782" s="304">
        <f t="shared" si="6782"/>
        <v>0</v>
      </c>
      <c r="CP782" s="310">
        <f t="shared" si="6783"/>
        <v>0</v>
      </c>
      <c r="CQ782" s="352"/>
      <c r="CR782" s="311">
        <f t="shared" si="6736"/>
        <v>0</v>
      </c>
      <c r="CS782" s="303"/>
      <c r="CT782" s="303"/>
      <c r="CU782" s="304"/>
      <c r="CV782" s="304"/>
      <c r="CW782" s="304"/>
      <c r="CX782" s="304"/>
      <c r="CY782" s="304"/>
      <c r="CZ782" s="303"/>
      <c r="DA782" s="308">
        <f t="shared" si="6836"/>
        <v>0</v>
      </c>
      <c r="DB782" s="359">
        <f t="shared" si="6339"/>
        <v>0</v>
      </c>
      <c r="DC782" s="359">
        <f t="shared" si="6340"/>
        <v>0</v>
      </c>
      <c r="DD782" s="303"/>
      <c r="DE782" s="303"/>
      <c r="DF782" s="303"/>
      <c r="DG782" s="303"/>
      <c r="DH782" s="303"/>
      <c r="DI782" s="303"/>
      <c r="DJ782" s="303"/>
      <c r="DK782" s="303"/>
      <c r="DL782" s="303"/>
      <c r="DM782" s="303"/>
      <c r="DN782" s="303"/>
      <c r="DO782" s="304"/>
      <c r="DP782" s="304"/>
      <c r="DQ782" s="308">
        <f t="shared" si="6785"/>
        <v>0</v>
      </c>
      <c r="DR782" s="308">
        <f t="shared" si="6786"/>
        <v>0</v>
      </c>
      <c r="DS782" s="308">
        <f t="shared" si="6787"/>
        <v>0</v>
      </c>
      <c r="DT782" s="308">
        <f t="shared" ref="DT782:DT801" si="6872">+IF(AND(SUM(S782:AA782)&gt;0,SUM(FA782:FF782)&gt;0),CW782,0)</f>
        <v>0</v>
      </c>
      <c r="DU782" s="308">
        <f t="shared" si="6788"/>
        <v>0</v>
      </c>
      <c r="DV782" s="308">
        <f t="shared" si="6789"/>
        <v>0</v>
      </c>
      <c r="DW782" s="304"/>
      <c r="DX782" s="304"/>
      <c r="DY782" s="310">
        <f t="shared" si="6790"/>
        <v>0</v>
      </c>
      <c r="DZ782" s="310">
        <f t="shared" si="6791"/>
        <v>0</v>
      </c>
      <c r="EA782" s="310">
        <f t="shared" si="6792"/>
        <v>0</v>
      </c>
      <c r="EB782" s="310">
        <f t="shared" si="6793"/>
        <v>0</v>
      </c>
      <c r="EC782" s="312">
        <f t="shared" si="6794"/>
        <v>0</v>
      </c>
      <c r="ED782" s="313">
        <f t="shared" ref="ED782:ED783" si="6873">+IF(EC782&lt;&gt;0,EC782*3,0)</f>
        <v>0</v>
      </c>
      <c r="EE782" s="313">
        <f t="shared" si="6796"/>
        <v>0</v>
      </c>
      <c r="EF782" s="304">
        <f t="shared" si="6797"/>
        <v>0</v>
      </c>
      <c r="EG782" s="312">
        <f t="shared" ref="EG782:EG786" si="6874">+IF(AND(CT782+EC782=0,SUM(AO782:AR782)&gt;0,SUM(DK782:DN782)&gt;0),(CU782+CV782+CW782+CX782)*2+CY782*5,(EC782+CT782-FO782)*5)+IF(AND(EC782+DQ782+CT782=0,SUM(AO782:AR782)&gt;0),SUM(CU782:CX782)*2+CY782*5,0)</f>
        <v>0</v>
      </c>
      <c r="EH782" s="344"/>
      <c r="EI782" s="303"/>
      <c r="EJ782" s="303"/>
      <c r="EK782" s="303"/>
      <c r="EL782" s="314"/>
      <c r="EM782" s="314"/>
      <c r="EN782" s="314"/>
      <c r="EO782" s="368"/>
      <c r="EP782" s="368"/>
      <c r="EQ782" s="375"/>
      <c r="ER782" s="375"/>
      <c r="ES782" s="375"/>
      <c r="ET782" s="375"/>
      <c r="EU782" s="18">
        <f t="shared" si="6798"/>
        <v>0</v>
      </c>
      <c r="EV782" s="18">
        <f t="shared" si="6501"/>
        <v>0</v>
      </c>
      <c r="EW782" s="344"/>
      <c r="EX782" s="344"/>
      <c r="EY782" s="344"/>
      <c r="EZ782" s="365">
        <f t="shared" si="6361"/>
        <v>0</v>
      </c>
      <c r="FA782" s="303"/>
      <c r="FB782" s="303"/>
      <c r="FC782" s="303"/>
      <c r="FD782" s="315"/>
      <c r="FE782" s="315"/>
      <c r="FF782" s="315"/>
      <c r="FG782" s="337"/>
      <c r="FH782" s="315"/>
      <c r="FI782" s="315"/>
      <c r="FJ782" s="315"/>
      <c r="FK782" s="303"/>
      <c r="FL782" s="303"/>
      <c r="FM782" s="303"/>
      <c r="FN782" s="303"/>
      <c r="FO782" s="333"/>
      <c r="FP782" s="20">
        <f t="shared" si="6510"/>
        <v>0</v>
      </c>
      <c r="FQ782" s="20">
        <f t="shared" si="6799"/>
        <v>0</v>
      </c>
      <c r="FR782" s="20">
        <f t="shared" si="6800"/>
        <v>0</v>
      </c>
      <c r="FS782" s="20">
        <f t="shared" si="6801"/>
        <v>0</v>
      </c>
      <c r="FT782" s="20">
        <f t="shared" si="6802"/>
        <v>0</v>
      </c>
      <c r="FU782" s="20">
        <f t="shared" si="6803"/>
        <v>0</v>
      </c>
      <c r="FV782" s="20">
        <f t="shared" si="6804"/>
        <v>0</v>
      </c>
      <c r="FW782" s="303"/>
    </row>
    <row r="783" spans="1:179" s="301" customFormat="1" ht="27.75" customHeight="1">
      <c r="A783" s="295"/>
      <c r="B783" s="296" t="s">
        <v>717</v>
      </c>
      <c r="C783" s="296" t="s">
        <v>726</v>
      </c>
      <c r="D783" s="296" t="s">
        <v>53</v>
      </c>
      <c r="E783" s="296" t="s">
        <v>53</v>
      </c>
      <c r="F783" s="296">
        <v>32</v>
      </c>
      <c r="G783" s="296">
        <f>F783</f>
        <v>32</v>
      </c>
      <c r="H783" s="297"/>
      <c r="I783" s="297"/>
      <c r="J783" s="294"/>
      <c r="K783" s="294"/>
      <c r="L783" s="294"/>
      <c r="M783" s="294"/>
      <c r="N783" s="297"/>
      <c r="O783" s="297"/>
      <c r="P783" s="304"/>
      <c r="Q783" s="305"/>
      <c r="R783" s="304"/>
      <c r="S783" s="294"/>
      <c r="T783" s="294"/>
      <c r="U783" s="294"/>
      <c r="V783" s="294"/>
      <c r="W783" s="294"/>
      <c r="X783" s="294"/>
      <c r="Y783" s="294"/>
      <c r="Z783" s="294"/>
      <c r="AA783" s="294"/>
      <c r="AB783" s="294"/>
      <c r="AC783" s="304">
        <f t="shared" si="6859"/>
        <v>0</v>
      </c>
      <c r="AD783" s="304">
        <f t="shared" si="6860"/>
        <v>0</v>
      </c>
      <c r="AE783" s="304">
        <f t="shared" si="6861"/>
        <v>0</v>
      </c>
      <c r="AF783" s="304">
        <f t="shared" si="6862"/>
        <v>0</v>
      </c>
      <c r="AG783" s="304">
        <f t="shared" si="6863"/>
        <v>0</v>
      </c>
      <c r="AH783" s="304">
        <f t="shared" si="6864"/>
        <v>0</v>
      </c>
      <c r="AI783" s="304">
        <f t="shared" si="6865"/>
        <v>0</v>
      </c>
      <c r="AJ783" s="304">
        <f t="shared" si="6866"/>
        <v>0</v>
      </c>
      <c r="AK783" s="304">
        <f t="shared" si="6867"/>
        <v>0</v>
      </c>
      <c r="AL783" s="304">
        <f t="shared" si="6868"/>
        <v>0</v>
      </c>
      <c r="AM783" s="304">
        <f t="shared" si="6869"/>
        <v>0</v>
      </c>
      <c r="AN783" s="304">
        <f t="shared" si="6870"/>
        <v>0</v>
      </c>
      <c r="AO783" s="294"/>
      <c r="AP783" s="294">
        <f t="shared" ref="AP783:AP787" si="6875">G783</f>
        <v>32</v>
      </c>
      <c r="AQ783" s="294"/>
      <c r="AR783" s="294"/>
      <c r="AS783" s="306">
        <f t="shared" si="6744"/>
        <v>0</v>
      </c>
      <c r="AT783" s="122">
        <f t="shared" si="6745"/>
        <v>1</v>
      </c>
      <c r="AU783" s="306">
        <f t="shared" si="6779"/>
        <v>0</v>
      </c>
      <c r="AV783" s="306">
        <f t="shared" si="6681"/>
        <v>0</v>
      </c>
      <c r="AW783" s="294"/>
      <c r="AX783" s="294"/>
      <c r="AY783" s="294"/>
      <c r="AZ783" s="294"/>
      <c r="BA783" s="294"/>
      <c r="BB783" s="294"/>
      <c r="BC783" s="294"/>
      <c r="BD783" s="294"/>
      <c r="BE783" s="294"/>
      <c r="BF783" s="294"/>
      <c r="BG783" s="294"/>
      <c r="BH783" s="294"/>
      <c r="BI783" s="294">
        <v>1</v>
      </c>
      <c r="BJ783" s="294"/>
      <c r="BK783" s="294"/>
      <c r="BL783" s="294"/>
      <c r="BM783" s="294"/>
      <c r="BN783" s="294"/>
      <c r="BO783" s="294"/>
      <c r="BP783" s="1"/>
      <c r="BQ783" s="294"/>
      <c r="BR783" s="17">
        <v>2</v>
      </c>
      <c r="BS783" s="1">
        <f t="shared" si="6336"/>
        <v>0</v>
      </c>
      <c r="BT783" s="17">
        <f t="shared" si="6871"/>
        <v>0</v>
      </c>
      <c r="BU783" s="294"/>
      <c r="BV783" s="294">
        <v>1</v>
      </c>
      <c r="BW783" s="294"/>
      <c r="BX783" s="294"/>
      <c r="BY783" s="294"/>
      <c r="BZ783" s="294"/>
      <c r="CA783" s="294"/>
      <c r="CB783" s="294"/>
      <c r="CC783" s="294"/>
      <c r="CD783" s="1"/>
      <c r="CE783" s="1"/>
      <c r="CF783" s="1"/>
      <c r="CG783" s="294"/>
      <c r="CH783" s="1">
        <v>1</v>
      </c>
      <c r="CI783" s="294"/>
      <c r="CJ783" s="1"/>
      <c r="CK783" s="383"/>
      <c r="CL783" s="383"/>
      <c r="CM783" s="383"/>
      <c r="CN783" s="1">
        <f t="shared" si="6781"/>
        <v>0</v>
      </c>
      <c r="CO783" s="1">
        <f t="shared" si="6782"/>
        <v>0</v>
      </c>
      <c r="CP783" s="20">
        <f t="shared" si="6783"/>
        <v>2.5</v>
      </c>
      <c r="CQ783" s="351"/>
      <c r="CR783" s="131">
        <f t="shared" si="6736"/>
        <v>1</v>
      </c>
      <c r="CS783" s="294"/>
      <c r="CT783" s="294"/>
      <c r="CU783" s="1"/>
      <c r="CV783" s="1"/>
      <c r="CW783" s="1">
        <v>1</v>
      </c>
      <c r="CX783" s="1"/>
      <c r="CY783" s="1"/>
      <c r="CZ783" s="294">
        <v>1</v>
      </c>
      <c r="DA783" s="308">
        <f t="shared" si="6836"/>
        <v>0</v>
      </c>
      <c r="DB783" s="359">
        <f t="shared" si="6339"/>
        <v>1</v>
      </c>
      <c r="DC783" s="359">
        <f t="shared" si="6340"/>
        <v>1</v>
      </c>
      <c r="DD783" s="294"/>
      <c r="DE783" s="294">
        <v>3</v>
      </c>
      <c r="DF783" s="294"/>
      <c r="DG783" s="294"/>
      <c r="DH783" s="294"/>
      <c r="DI783" s="294"/>
      <c r="DJ783" s="294"/>
      <c r="DK783" s="294"/>
      <c r="DL783" s="294"/>
      <c r="DM783" s="294"/>
      <c r="DN783" s="294"/>
      <c r="DO783" s="1"/>
      <c r="DP783" s="1"/>
      <c r="DQ783" s="308">
        <f t="shared" si="6785"/>
        <v>0</v>
      </c>
      <c r="DR783" s="308">
        <f t="shared" si="6786"/>
        <v>0</v>
      </c>
      <c r="DS783" s="308">
        <f t="shared" si="6787"/>
        <v>0</v>
      </c>
      <c r="DT783" s="308">
        <f t="shared" si="6872"/>
        <v>0</v>
      </c>
      <c r="DU783" s="308">
        <f t="shared" si="6788"/>
        <v>0</v>
      </c>
      <c r="DV783" s="308">
        <f t="shared" si="6789"/>
        <v>0</v>
      </c>
      <c r="DW783" s="304"/>
      <c r="DX783" s="304"/>
      <c r="DY783" s="310">
        <f t="shared" si="6790"/>
        <v>0</v>
      </c>
      <c r="DZ783" s="310">
        <f t="shared" si="6791"/>
        <v>0</v>
      </c>
      <c r="EA783" s="310">
        <f t="shared" si="6792"/>
        <v>0</v>
      </c>
      <c r="EB783" s="310">
        <f t="shared" si="6793"/>
        <v>0</v>
      </c>
      <c r="EC783" s="18">
        <f t="shared" si="6794"/>
        <v>0</v>
      </c>
      <c r="ED783" s="19">
        <f t="shared" si="6873"/>
        <v>0</v>
      </c>
      <c r="EE783" s="19">
        <f t="shared" si="6796"/>
        <v>0</v>
      </c>
      <c r="EF783" s="1">
        <f t="shared" si="6797"/>
        <v>0</v>
      </c>
      <c r="EG783" s="312">
        <f t="shared" si="6874"/>
        <v>2</v>
      </c>
      <c r="EH783" s="341"/>
      <c r="EI783" s="44"/>
      <c r="EJ783" s="294">
        <v>4.5</v>
      </c>
      <c r="EK783" s="294"/>
      <c r="EL783" s="19">
        <v>1</v>
      </c>
      <c r="EM783" s="19"/>
      <c r="EN783" s="19"/>
      <c r="EO783" s="366"/>
      <c r="EP783" s="366"/>
      <c r="EQ783" s="375"/>
      <c r="ER783" s="375"/>
      <c r="ES783" s="375"/>
      <c r="ET783" s="375"/>
      <c r="EU783" s="18">
        <f t="shared" si="6798"/>
        <v>3</v>
      </c>
      <c r="EV783" s="18">
        <f t="shared" si="6501"/>
        <v>2</v>
      </c>
      <c r="EW783" s="341">
        <v>1</v>
      </c>
      <c r="EX783" s="341"/>
      <c r="EY783" s="341">
        <v>2</v>
      </c>
      <c r="EZ783" s="365">
        <f t="shared" si="6361"/>
        <v>0</v>
      </c>
      <c r="FA783" s="294"/>
      <c r="FB783" s="294"/>
      <c r="FC783" s="294"/>
      <c r="FD783" s="300"/>
      <c r="FE783" s="300"/>
      <c r="FF783" s="300"/>
      <c r="FG783" s="300"/>
      <c r="FH783" s="300"/>
      <c r="FI783" s="300"/>
      <c r="FJ783" s="300">
        <f>F783</f>
        <v>32</v>
      </c>
      <c r="FK783" s="294"/>
      <c r="FL783" s="294"/>
      <c r="FM783" s="294"/>
      <c r="FN783" s="294"/>
      <c r="FO783" s="294"/>
      <c r="FP783" s="20">
        <f t="shared" si="6510"/>
        <v>0</v>
      </c>
      <c r="FQ783" s="20">
        <f t="shared" si="6799"/>
        <v>3</v>
      </c>
      <c r="FR783" s="20">
        <f t="shared" si="6800"/>
        <v>0</v>
      </c>
      <c r="FS783" s="20">
        <f t="shared" si="6801"/>
        <v>0</v>
      </c>
      <c r="FT783" s="20">
        <f t="shared" si="6802"/>
        <v>0</v>
      </c>
      <c r="FU783" s="20">
        <f t="shared" si="6803"/>
        <v>0</v>
      </c>
      <c r="FV783" s="20">
        <f t="shared" si="6804"/>
        <v>0</v>
      </c>
      <c r="FW783" s="294"/>
    </row>
    <row r="784" spans="1:179" s="301" customFormat="1" ht="27.75" customHeight="1">
      <c r="A784" s="295"/>
      <c r="B784" s="296" t="s">
        <v>727</v>
      </c>
      <c r="C784" s="296" t="s">
        <v>728</v>
      </c>
      <c r="D784" s="296" t="s">
        <v>53</v>
      </c>
      <c r="E784" s="296" t="s">
        <v>53</v>
      </c>
      <c r="F784" s="296">
        <v>24</v>
      </c>
      <c r="G784" s="296">
        <f>F784</f>
        <v>24</v>
      </c>
      <c r="H784" s="297"/>
      <c r="I784" s="297"/>
      <c r="J784" s="294"/>
      <c r="K784" s="294"/>
      <c r="L784" s="294"/>
      <c r="M784" s="294"/>
      <c r="N784" s="297"/>
      <c r="O784" s="297"/>
      <c r="P784" s="304"/>
      <c r="Q784" s="305"/>
      <c r="R784" s="304"/>
      <c r="S784" s="294"/>
      <c r="T784" s="294"/>
      <c r="U784" s="294"/>
      <c r="V784" s="294"/>
      <c r="W784" s="294"/>
      <c r="X784" s="294"/>
      <c r="Y784" s="294"/>
      <c r="Z784" s="294"/>
      <c r="AA784" s="294"/>
      <c r="AB784" s="294"/>
      <c r="AC784" s="304">
        <f t="shared" ref="AC784" si="6876">+IF(S784=1,1,0)+IF(T784=1,1,0)</f>
        <v>0</v>
      </c>
      <c r="AD784" s="304">
        <f t="shared" ref="AD784" si="6877">+IF(U784=1,1,0)+IF(V784=1,1,0)</f>
        <v>0</v>
      </c>
      <c r="AE784" s="304">
        <f t="shared" ref="AE784" si="6878">+IF(W784=1,1,0)+IF(X784=1,1,0)</f>
        <v>0</v>
      </c>
      <c r="AF784" s="304">
        <f t="shared" ref="AF784" si="6879">+IF(Y784=1,1,0)+IF(Z784=1,1,0)</f>
        <v>0</v>
      </c>
      <c r="AG784" s="304">
        <f t="shared" ref="AG784" si="6880">+IF(AA784=1,1,0)</f>
        <v>0</v>
      </c>
      <c r="AH784" s="304">
        <f t="shared" ref="AH784" si="6881">+IF(AB784=1,1,0)</f>
        <v>0</v>
      </c>
      <c r="AI784" s="304">
        <f t="shared" ref="AI784" si="6882">+IF(S784=2,1,0)+IF(T784=2,1,0)</f>
        <v>0</v>
      </c>
      <c r="AJ784" s="304">
        <f t="shared" ref="AJ784" si="6883">+IF(U784=2,1,0)+IF(V784=2,1,0)</f>
        <v>0</v>
      </c>
      <c r="AK784" s="304">
        <f t="shared" ref="AK784" si="6884">+IF(X784=2,1,0)+IF(W784=2,1,0)</f>
        <v>0</v>
      </c>
      <c r="AL784" s="304">
        <f t="shared" ref="AL784" si="6885">+IF(Y784=2,1,0)+IF(Z784=2,1,0)</f>
        <v>0</v>
      </c>
      <c r="AM784" s="304">
        <f t="shared" ref="AM784" si="6886">+IF(AA784=2,1,0)</f>
        <v>0</v>
      </c>
      <c r="AN784" s="304">
        <f t="shared" ref="AN784" si="6887">+IF(AB784=2,1,0)</f>
        <v>0</v>
      </c>
      <c r="AO784" s="294"/>
      <c r="AP784" s="294">
        <f t="shared" si="6875"/>
        <v>24</v>
      </c>
      <c r="AQ784" s="294"/>
      <c r="AR784" s="294"/>
      <c r="AS784" s="306">
        <f t="shared" si="6744"/>
        <v>0</v>
      </c>
      <c r="AT784" s="122">
        <f t="shared" si="6745"/>
        <v>1</v>
      </c>
      <c r="AU784" s="306">
        <f t="shared" si="6779"/>
        <v>0</v>
      </c>
      <c r="AV784" s="306">
        <f t="shared" si="6681"/>
        <v>0</v>
      </c>
      <c r="AW784" s="294"/>
      <c r="AX784" s="294"/>
      <c r="AY784" s="294"/>
      <c r="AZ784" s="294"/>
      <c r="BA784" s="294"/>
      <c r="BB784" s="294"/>
      <c r="BC784" s="294"/>
      <c r="BD784" s="294"/>
      <c r="BE784" s="294"/>
      <c r="BF784" s="294"/>
      <c r="BG784" s="294"/>
      <c r="BH784" s="294"/>
      <c r="BI784" s="294">
        <v>1</v>
      </c>
      <c r="BJ784" s="294"/>
      <c r="BK784" s="294"/>
      <c r="BL784" s="294"/>
      <c r="BM784" s="294"/>
      <c r="BN784" s="294"/>
      <c r="BO784" s="294"/>
      <c r="BP784" s="1"/>
      <c r="BQ784" s="294"/>
      <c r="BR784" s="17">
        <v>2</v>
      </c>
      <c r="BS784" s="1">
        <f t="shared" si="6336"/>
        <v>0</v>
      </c>
      <c r="BT784" s="17">
        <f t="shared" ref="BT784" si="6888">+BS784*2</f>
        <v>0</v>
      </c>
      <c r="BU784" s="294"/>
      <c r="BV784" s="294">
        <v>1</v>
      </c>
      <c r="BW784" s="294"/>
      <c r="BX784" s="294"/>
      <c r="BY784" s="294"/>
      <c r="BZ784" s="294"/>
      <c r="CA784" s="294"/>
      <c r="CB784" s="294"/>
      <c r="CC784" s="294"/>
      <c r="CD784" s="1"/>
      <c r="CE784" s="1"/>
      <c r="CF784" s="1"/>
      <c r="CG784" s="294"/>
      <c r="CH784" s="1">
        <v>1</v>
      </c>
      <c r="CI784" s="294"/>
      <c r="CJ784" s="1"/>
      <c r="CK784" s="383"/>
      <c r="CL784" s="383"/>
      <c r="CM784" s="383"/>
      <c r="CN784" s="1">
        <f t="shared" si="6781"/>
        <v>0</v>
      </c>
      <c r="CO784" s="1">
        <f t="shared" si="6782"/>
        <v>0</v>
      </c>
      <c r="CP784" s="20">
        <f t="shared" si="6783"/>
        <v>2.5</v>
      </c>
      <c r="CQ784" s="351"/>
      <c r="CR784" s="131">
        <f t="shared" si="6736"/>
        <v>1</v>
      </c>
      <c r="CS784" s="294"/>
      <c r="CT784" s="294"/>
      <c r="CU784" s="1"/>
      <c r="CV784" s="1">
        <v>1</v>
      </c>
      <c r="CW784" s="1"/>
      <c r="CX784" s="1"/>
      <c r="CY784" s="1"/>
      <c r="CZ784" s="294">
        <v>2</v>
      </c>
      <c r="DA784" s="308">
        <f t="shared" si="6836"/>
        <v>0</v>
      </c>
      <c r="DB784" s="359">
        <f t="shared" si="6339"/>
        <v>2</v>
      </c>
      <c r="DC784" s="359">
        <f t="shared" si="6340"/>
        <v>1</v>
      </c>
      <c r="DD784" s="294"/>
      <c r="DE784" s="294"/>
      <c r="DF784" s="294"/>
      <c r="DG784" s="294">
        <v>3</v>
      </c>
      <c r="DH784" s="294"/>
      <c r="DI784" s="294"/>
      <c r="DJ784" s="294"/>
      <c r="DK784" s="294"/>
      <c r="DL784" s="294"/>
      <c r="DM784" s="294"/>
      <c r="DN784" s="294"/>
      <c r="DO784" s="1"/>
      <c r="DP784" s="1"/>
      <c r="DQ784" s="308">
        <f t="shared" si="6785"/>
        <v>0</v>
      </c>
      <c r="DR784" s="308">
        <f t="shared" si="6786"/>
        <v>0</v>
      </c>
      <c r="DS784" s="308">
        <f t="shared" si="6787"/>
        <v>0</v>
      </c>
      <c r="DT784" s="308">
        <f t="shared" si="6872"/>
        <v>0</v>
      </c>
      <c r="DU784" s="308">
        <f t="shared" si="6788"/>
        <v>0</v>
      </c>
      <c r="DV784" s="308">
        <f t="shared" si="6789"/>
        <v>0</v>
      </c>
      <c r="DW784" s="304"/>
      <c r="DX784" s="304"/>
      <c r="DY784" s="310">
        <f t="shared" si="6790"/>
        <v>0</v>
      </c>
      <c r="DZ784" s="310">
        <f t="shared" si="6791"/>
        <v>0</v>
      </c>
      <c r="EA784" s="310">
        <f t="shared" si="6792"/>
        <v>0</v>
      </c>
      <c r="EB784" s="310">
        <f t="shared" si="6793"/>
        <v>0</v>
      </c>
      <c r="EC784" s="18">
        <f t="shared" si="6794"/>
        <v>0</v>
      </c>
      <c r="ED784" s="19">
        <f t="shared" ref="ED784" si="6889">+IF(EC784&lt;&gt;0,EC784*3,0)</f>
        <v>0</v>
      </c>
      <c r="EE784" s="19">
        <f t="shared" si="6796"/>
        <v>0</v>
      </c>
      <c r="EF784" s="1">
        <f t="shared" si="6797"/>
        <v>0</v>
      </c>
      <c r="EG784" s="312">
        <f t="shared" si="6874"/>
        <v>2</v>
      </c>
      <c r="EH784" s="341"/>
      <c r="EI784" s="44"/>
      <c r="EJ784" s="294"/>
      <c r="EK784" s="294"/>
      <c r="EL784" s="19">
        <v>1</v>
      </c>
      <c r="EM784" s="19"/>
      <c r="EN784" s="19"/>
      <c r="EO784" s="366"/>
      <c r="EP784" s="366"/>
      <c r="EQ784" s="375"/>
      <c r="ER784" s="375"/>
      <c r="ES784" s="375"/>
      <c r="ET784" s="375"/>
      <c r="EU784" s="18">
        <f t="shared" si="6798"/>
        <v>4</v>
      </c>
      <c r="EV784" s="18">
        <f t="shared" si="6501"/>
        <v>2</v>
      </c>
      <c r="EW784" s="341">
        <v>2</v>
      </c>
      <c r="EX784" s="341">
        <v>2</v>
      </c>
      <c r="EY784" s="341">
        <v>2</v>
      </c>
      <c r="EZ784" s="365">
        <f t="shared" si="6361"/>
        <v>0</v>
      </c>
      <c r="FA784" s="294"/>
      <c r="FB784" s="294"/>
      <c r="FC784" s="294"/>
      <c r="FD784" s="300"/>
      <c r="FE784" s="300"/>
      <c r="FF784" s="300"/>
      <c r="FG784" s="300"/>
      <c r="FH784" s="300"/>
      <c r="FI784" s="300"/>
      <c r="FJ784" s="300">
        <f>F784</f>
        <v>24</v>
      </c>
      <c r="FK784" s="294"/>
      <c r="FL784" s="294"/>
      <c r="FM784" s="294"/>
      <c r="FN784" s="294"/>
      <c r="FO784" s="294"/>
      <c r="FP784" s="20">
        <f t="shared" si="6510"/>
        <v>0</v>
      </c>
      <c r="FQ784" s="20">
        <f t="shared" si="6799"/>
        <v>0</v>
      </c>
      <c r="FR784" s="20">
        <f t="shared" si="6800"/>
        <v>0</v>
      </c>
      <c r="FS784" s="20">
        <f t="shared" si="6801"/>
        <v>0</v>
      </c>
      <c r="FT784" s="20">
        <f t="shared" si="6802"/>
        <v>0</v>
      </c>
      <c r="FU784" s="20">
        <f t="shared" si="6803"/>
        <v>0</v>
      </c>
      <c r="FV784" s="20">
        <f t="shared" si="6804"/>
        <v>0</v>
      </c>
      <c r="FW784" s="294"/>
    </row>
    <row r="785" spans="1:179" s="301" customFormat="1" ht="27.75" customHeight="1">
      <c r="A785" s="295"/>
      <c r="B785" s="296" t="s">
        <v>730</v>
      </c>
      <c r="C785" s="296" t="s">
        <v>729</v>
      </c>
      <c r="D785" s="296" t="s">
        <v>53</v>
      </c>
      <c r="E785" s="296" t="s">
        <v>53</v>
      </c>
      <c r="F785" s="296">
        <v>44</v>
      </c>
      <c r="G785" s="296">
        <f>F785</f>
        <v>44</v>
      </c>
      <c r="H785" s="297"/>
      <c r="I785" s="297"/>
      <c r="J785" s="294"/>
      <c r="K785" s="294"/>
      <c r="L785" s="294"/>
      <c r="M785" s="294"/>
      <c r="N785" s="297"/>
      <c r="O785" s="297"/>
      <c r="P785" s="304"/>
      <c r="Q785" s="305"/>
      <c r="R785" s="304"/>
      <c r="S785" s="294"/>
      <c r="T785" s="294"/>
      <c r="U785" s="294"/>
      <c r="V785" s="294"/>
      <c r="W785" s="294"/>
      <c r="X785" s="294"/>
      <c r="Y785" s="294"/>
      <c r="Z785" s="294"/>
      <c r="AA785" s="294"/>
      <c r="AB785" s="294"/>
      <c r="AC785" s="304">
        <f t="shared" ref="AC785" si="6890">+IF(S785=1,1,0)+IF(T785=1,1,0)</f>
        <v>0</v>
      </c>
      <c r="AD785" s="304">
        <f t="shared" ref="AD785" si="6891">+IF(U785=1,1,0)+IF(V785=1,1,0)</f>
        <v>0</v>
      </c>
      <c r="AE785" s="304">
        <f t="shared" ref="AE785" si="6892">+IF(W785=1,1,0)+IF(X785=1,1,0)</f>
        <v>0</v>
      </c>
      <c r="AF785" s="304">
        <f t="shared" ref="AF785" si="6893">+IF(Y785=1,1,0)+IF(Z785=1,1,0)</f>
        <v>0</v>
      </c>
      <c r="AG785" s="304">
        <f t="shared" ref="AG785" si="6894">+IF(AA785=1,1,0)</f>
        <v>0</v>
      </c>
      <c r="AH785" s="304">
        <f t="shared" ref="AH785" si="6895">+IF(AB785=1,1,0)</f>
        <v>0</v>
      </c>
      <c r="AI785" s="304">
        <f t="shared" ref="AI785" si="6896">+IF(S785=2,1,0)+IF(T785=2,1,0)</f>
        <v>0</v>
      </c>
      <c r="AJ785" s="304">
        <f t="shared" ref="AJ785" si="6897">+IF(U785=2,1,0)+IF(V785=2,1,0)</f>
        <v>0</v>
      </c>
      <c r="AK785" s="304">
        <f t="shared" ref="AK785" si="6898">+IF(X785=2,1,0)+IF(W785=2,1,0)</f>
        <v>0</v>
      </c>
      <c r="AL785" s="304">
        <f t="shared" ref="AL785" si="6899">+IF(Y785=2,1,0)+IF(Z785=2,1,0)</f>
        <v>0</v>
      </c>
      <c r="AM785" s="304">
        <f t="shared" ref="AM785" si="6900">+IF(AA785=2,1,0)</f>
        <v>0</v>
      </c>
      <c r="AN785" s="304">
        <f t="shared" ref="AN785" si="6901">+IF(AB785=2,1,0)</f>
        <v>0</v>
      </c>
      <c r="AO785" s="294"/>
      <c r="AP785" s="294">
        <f t="shared" si="6875"/>
        <v>44</v>
      </c>
      <c r="AQ785" s="294"/>
      <c r="AR785" s="294"/>
      <c r="AS785" s="306">
        <f t="shared" si="6744"/>
        <v>0</v>
      </c>
      <c r="AT785" s="122">
        <f t="shared" si="6745"/>
        <v>1</v>
      </c>
      <c r="AU785" s="306">
        <f t="shared" si="6779"/>
        <v>0</v>
      </c>
      <c r="AV785" s="306">
        <f t="shared" si="6681"/>
        <v>0</v>
      </c>
      <c r="AW785" s="294"/>
      <c r="AX785" s="294"/>
      <c r="AY785" s="294"/>
      <c r="AZ785" s="294"/>
      <c r="BA785" s="294"/>
      <c r="BB785" s="294"/>
      <c r="BC785" s="294"/>
      <c r="BD785" s="294"/>
      <c r="BE785" s="294"/>
      <c r="BF785" s="294"/>
      <c r="BG785" s="294"/>
      <c r="BH785" s="294"/>
      <c r="BI785" s="294">
        <v>1</v>
      </c>
      <c r="BJ785" s="294"/>
      <c r="BK785" s="294"/>
      <c r="BL785" s="294"/>
      <c r="BM785" s="294"/>
      <c r="BN785" s="294"/>
      <c r="BO785" s="294"/>
      <c r="BP785" s="1"/>
      <c r="BQ785" s="294"/>
      <c r="BR785" s="17">
        <v>2</v>
      </c>
      <c r="BS785" s="1">
        <f t="shared" si="6336"/>
        <v>0</v>
      </c>
      <c r="BT785" s="17">
        <f t="shared" ref="BT785" si="6902">+BS785*2</f>
        <v>0</v>
      </c>
      <c r="BU785" s="294"/>
      <c r="BV785" s="294">
        <v>1</v>
      </c>
      <c r="BW785" s="294"/>
      <c r="BX785" s="294"/>
      <c r="BY785" s="294"/>
      <c r="BZ785" s="294"/>
      <c r="CA785" s="294"/>
      <c r="CB785" s="294"/>
      <c r="CC785" s="294"/>
      <c r="CD785" s="1"/>
      <c r="CE785" s="1"/>
      <c r="CF785" s="1"/>
      <c r="CG785" s="294"/>
      <c r="CH785" s="1">
        <v>1</v>
      </c>
      <c r="CI785" s="294"/>
      <c r="CJ785" s="1"/>
      <c r="CK785" s="383"/>
      <c r="CL785" s="383"/>
      <c r="CM785" s="383"/>
      <c r="CN785" s="1">
        <f t="shared" si="6781"/>
        <v>0</v>
      </c>
      <c r="CO785" s="1">
        <f t="shared" si="6782"/>
        <v>0</v>
      </c>
      <c r="CP785" s="20">
        <f t="shared" si="6783"/>
        <v>2.5</v>
      </c>
      <c r="CQ785" s="351"/>
      <c r="CR785" s="131">
        <f t="shared" si="6736"/>
        <v>1</v>
      </c>
      <c r="CS785" s="294"/>
      <c r="CT785" s="294"/>
      <c r="CU785" s="1"/>
      <c r="CV785" s="1"/>
      <c r="CW785" s="1">
        <v>2</v>
      </c>
      <c r="CX785" s="1"/>
      <c r="CY785" s="1">
        <v>1</v>
      </c>
      <c r="CZ785" s="294">
        <v>6</v>
      </c>
      <c r="DA785" s="17">
        <f t="shared" si="6836"/>
        <v>1</v>
      </c>
      <c r="DB785" s="359">
        <f t="shared" ref="DB785:DB803" si="6903">CZ785+DA785</f>
        <v>7</v>
      </c>
      <c r="DC785" s="359">
        <f t="shared" ref="DC785:DC803" si="6904">CU785+CV785+CW785+CX785+CY785</f>
        <v>3</v>
      </c>
      <c r="DD785" s="294"/>
      <c r="DE785" s="294">
        <v>3</v>
      </c>
      <c r="DF785" s="294">
        <v>3</v>
      </c>
      <c r="DG785" s="294">
        <v>3</v>
      </c>
      <c r="DH785" s="294"/>
      <c r="DI785" s="294"/>
      <c r="DJ785" s="294"/>
      <c r="DK785" s="294"/>
      <c r="DL785" s="294"/>
      <c r="DM785" s="294"/>
      <c r="DN785" s="294"/>
      <c r="DO785" s="1"/>
      <c r="DP785" s="1"/>
      <c r="DQ785" s="308">
        <f t="shared" si="6785"/>
        <v>0</v>
      </c>
      <c r="DR785" s="308">
        <f t="shared" si="6786"/>
        <v>0</v>
      </c>
      <c r="DS785" s="308">
        <f t="shared" si="6787"/>
        <v>0</v>
      </c>
      <c r="DT785" s="308">
        <f t="shared" si="6872"/>
        <v>0</v>
      </c>
      <c r="DU785" s="308">
        <f t="shared" si="6788"/>
        <v>0</v>
      </c>
      <c r="DV785" s="308">
        <f t="shared" si="6789"/>
        <v>0</v>
      </c>
      <c r="DW785" s="304"/>
      <c r="DX785" s="304"/>
      <c r="DY785" s="310">
        <f t="shared" si="6790"/>
        <v>0</v>
      </c>
      <c r="DZ785" s="310">
        <f t="shared" si="6791"/>
        <v>0</v>
      </c>
      <c r="EA785" s="310">
        <f t="shared" si="6792"/>
        <v>0</v>
      </c>
      <c r="EB785" s="310">
        <f t="shared" si="6793"/>
        <v>0</v>
      </c>
      <c r="EC785" s="18">
        <f t="shared" si="6794"/>
        <v>1</v>
      </c>
      <c r="ED785" s="19">
        <f t="shared" ref="ED785" si="6905">+IF(EC785&lt;&gt;0,EC785*3,0)</f>
        <v>3</v>
      </c>
      <c r="EE785" s="19">
        <f t="shared" si="6796"/>
        <v>0</v>
      </c>
      <c r="EF785" s="1">
        <f t="shared" si="6797"/>
        <v>0</v>
      </c>
      <c r="EG785" s="18">
        <f t="shared" si="6874"/>
        <v>5</v>
      </c>
      <c r="EH785" s="341"/>
      <c r="EI785" s="44"/>
      <c r="EJ785" s="294">
        <v>4.5</v>
      </c>
      <c r="EK785" s="294">
        <v>4.5</v>
      </c>
      <c r="EL785" s="19">
        <v>1</v>
      </c>
      <c r="EM785" s="19"/>
      <c r="EN785" s="19"/>
      <c r="EO785" s="366"/>
      <c r="EP785" s="366"/>
      <c r="EQ785" s="374"/>
      <c r="ER785" s="374"/>
      <c r="ES785" s="374">
        <v>1</v>
      </c>
      <c r="ET785" s="375"/>
      <c r="EU785" s="18">
        <f t="shared" si="6798"/>
        <v>8</v>
      </c>
      <c r="EV785" s="18">
        <f t="shared" si="6501"/>
        <v>2</v>
      </c>
      <c r="EW785" s="341">
        <v>1</v>
      </c>
      <c r="EX785" s="341"/>
      <c r="EY785" s="341">
        <v>4</v>
      </c>
      <c r="EZ785" s="365">
        <f t="shared" ref="EZ785:EZ846" si="6906">BX785/2</f>
        <v>0</v>
      </c>
      <c r="FA785" s="294"/>
      <c r="FB785" s="294"/>
      <c r="FC785" s="294"/>
      <c r="FD785" s="300"/>
      <c r="FE785" s="300"/>
      <c r="FF785" s="300"/>
      <c r="FG785" s="300"/>
      <c r="FH785" s="300"/>
      <c r="FI785" s="300"/>
      <c r="FJ785" s="300">
        <f>F785</f>
        <v>44</v>
      </c>
      <c r="FK785" s="294"/>
      <c r="FL785" s="294"/>
      <c r="FM785" s="294"/>
      <c r="FN785" s="294"/>
      <c r="FO785" s="294"/>
      <c r="FP785" s="20">
        <f t="shared" si="6510"/>
        <v>0</v>
      </c>
      <c r="FQ785" s="20">
        <f t="shared" si="6799"/>
        <v>3</v>
      </c>
      <c r="FR785" s="20">
        <f t="shared" si="6800"/>
        <v>3</v>
      </c>
      <c r="FS785" s="20">
        <f t="shared" si="6801"/>
        <v>0</v>
      </c>
      <c r="FT785" s="20">
        <f t="shared" si="6802"/>
        <v>0</v>
      </c>
      <c r="FU785" s="20">
        <f t="shared" si="6803"/>
        <v>0</v>
      </c>
      <c r="FV785" s="20">
        <f t="shared" si="6804"/>
        <v>0</v>
      </c>
      <c r="FW785" s="294"/>
    </row>
    <row r="786" spans="1:179" s="301" customFormat="1" ht="27.75" customHeight="1">
      <c r="A786" s="295"/>
      <c r="B786" s="296"/>
      <c r="C786" s="296" t="s">
        <v>731</v>
      </c>
      <c r="D786" s="296"/>
      <c r="E786" s="296" t="s">
        <v>53</v>
      </c>
      <c r="F786" s="296"/>
      <c r="G786" s="296">
        <v>28</v>
      </c>
      <c r="H786" s="297"/>
      <c r="I786" s="297"/>
      <c r="J786" s="294"/>
      <c r="K786" s="294"/>
      <c r="L786" s="294"/>
      <c r="M786" s="294"/>
      <c r="N786" s="297"/>
      <c r="O786" s="297"/>
      <c r="P786" s="304"/>
      <c r="Q786" s="305"/>
      <c r="R786" s="304"/>
      <c r="S786" s="294"/>
      <c r="T786" s="294"/>
      <c r="U786" s="294"/>
      <c r="V786" s="294"/>
      <c r="W786" s="294"/>
      <c r="X786" s="294">
        <v>1</v>
      </c>
      <c r="Y786" s="294"/>
      <c r="Z786" s="294"/>
      <c r="AA786" s="294"/>
      <c r="AB786" s="294"/>
      <c r="AC786" s="304">
        <f t="shared" ref="AC786:AC797" si="6907">+IF(S786=1,1,0)+IF(T786=1,1,0)</f>
        <v>0</v>
      </c>
      <c r="AD786" s="304">
        <f t="shared" ref="AD786:AD797" si="6908">+IF(U786=1,1,0)+IF(V786=1,1,0)</f>
        <v>0</v>
      </c>
      <c r="AE786" s="304">
        <f t="shared" ref="AE786:AE797" si="6909">+IF(W786=1,1,0)+IF(X786=1,1,0)</f>
        <v>1</v>
      </c>
      <c r="AF786" s="304">
        <f t="shared" ref="AF786:AF797" si="6910">+IF(Y786=1,1,0)+IF(Z786=1,1,0)</f>
        <v>0</v>
      </c>
      <c r="AG786" s="304">
        <f t="shared" ref="AG786:AG797" si="6911">+IF(AA786=1,1,0)</f>
        <v>0</v>
      </c>
      <c r="AH786" s="304">
        <f t="shared" ref="AH786:AH797" si="6912">+IF(AB786=1,1,0)</f>
        <v>0</v>
      </c>
      <c r="AI786" s="304">
        <f t="shared" ref="AI786:AI797" si="6913">+IF(S786=2,1,0)+IF(T786=2,1,0)</f>
        <v>0</v>
      </c>
      <c r="AJ786" s="304">
        <f t="shared" ref="AJ786:AJ797" si="6914">+IF(U786=2,1,0)+IF(V786=2,1,0)</f>
        <v>0</v>
      </c>
      <c r="AK786" s="304">
        <f t="shared" ref="AK786:AK797" si="6915">+IF(X786=2,1,0)+IF(W786=2,1,0)</f>
        <v>0</v>
      </c>
      <c r="AL786" s="304">
        <f t="shared" ref="AL786:AL797" si="6916">+IF(Y786=2,1,0)+IF(Z786=2,1,0)</f>
        <v>0</v>
      </c>
      <c r="AM786" s="304">
        <f t="shared" ref="AM786:AM797" si="6917">+IF(AA786=2,1,0)</f>
        <v>0</v>
      </c>
      <c r="AN786" s="304">
        <f t="shared" ref="AN786:AN797" si="6918">+IF(AB786=2,1,0)</f>
        <v>0</v>
      </c>
      <c r="AO786" s="294"/>
      <c r="AP786" s="294">
        <f t="shared" si="6875"/>
        <v>28</v>
      </c>
      <c r="AQ786" s="294"/>
      <c r="AR786" s="294"/>
      <c r="AS786" s="306">
        <f t="shared" si="6744"/>
        <v>0</v>
      </c>
      <c r="AT786" s="122">
        <f t="shared" si="6745"/>
        <v>1</v>
      </c>
      <c r="AU786" s="306">
        <f t="shared" si="6779"/>
        <v>0</v>
      </c>
      <c r="AV786" s="306">
        <f t="shared" si="6681"/>
        <v>0</v>
      </c>
      <c r="AW786" s="294"/>
      <c r="AX786" s="294"/>
      <c r="AY786" s="294"/>
      <c r="AZ786" s="294"/>
      <c r="BA786" s="294"/>
      <c r="BB786" s="294"/>
      <c r="BC786" s="294"/>
      <c r="BD786" s="294"/>
      <c r="BE786" s="294"/>
      <c r="BF786" s="294"/>
      <c r="BG786" s="294"/>
      <c r="BH786" s="294"/>
      <c r="BI786" s="294">
        <v>1</v>
      </c>
      <c r="BJ786" s="294"/>
      <c r="BK786" s="294"/>
      <c r="BL786" s="294"/>
      <c r="BM786" s="294"/>
      <c r="BN786" s="294"/>
      <c r="BO786" s="294"/>
      <c r="BP786" s="1"/>
      <c r="BQ786" s="294"/>
      <c r="BR786" s="17">
        <v>2</v>
      </c>
      <c r="BS786" s="1">
        <f t="shared" si="6336"/>
        <v>0</v>
      </c>
      <c r="BT786" s="17">
        <f t="shared" ref="BT786:BT797" si="6919">+BS786*2</f>
        <v>0</v>
      </c>
      <c r="BU786" s="294"/>
      <c r="BV786" s="294">
        <v>1</v>
      </c>
      <c r="BW786" s="294"/>
      <c r="BX786" s="294"/>
      <c r="BY786" s="294"/>
      <c r="BZ786" s="294"/>
      <c r="CA786" s="294"/>
      <c r="CB786" s="294"/>
      <c r="CC786" s="294"/>
      <c r="CD786" s="1">
        <v>1</v>
      </c>
      <c r="CE786" s="1"/>
      <c r="CF786" s="1"/>
      <c r="CG786" s="294"/>
      <c r="CH786" s="1"/>
      <c r="CI786" s="294"/>
      <c r="CJ786" s="1"/>
      <c r="CK786" s="383"/>
      <c r="CL786" s="383"/>
      <c r="CM786" s="383"/>
      <c r="CN786" s="1">
        <f t="shared" si="6781"/>
        <v>0</v>
      </c>
      <c r="CO786" s="1">
        <f t="shared" si="6782"/>
        <v>0</v>
      </c>
      <c r="CP786" s="20">
        <f t="shared" si="6783"/>
        <v>0.5</v>
      </c>
      <c r="CQ786" s="351"/>
      <c r="CR786" s="131">
        <f t="shared" si="6736"/>
        <v>1</v>
      </c>
      <c r="CS786" s="294"/>
      <c r="CT786" s="294"/>
      <c r="CU786" s="1"/>
      <c r="CV786" s="1"/>
      <c r="CW786" s="1"/>
      <c r="CX786" s="1"/>
      <c r="CY786" s="1"/>
      <c r="CZ786" s="294"/>
      <c r="DA786" s="308">
        <f t="shared" ref="DA786:DA797" si="6920">+CY786</f>
        <v>0</v>
      </c>
      <c r="DB786" s="359">
        <f t="shared" si="6903"/>
        <v>0</v>
      </c>
      <c r="DC786" s="359">
        <f t="shared" si="6904"/>
        <v>0</v>
      </c>
      <c r="DD786" s="294"/>
      <c r="DE786" s="294"/>
      <c r="DF786" s="294"/>
      <c r="DG786" s="294"/>
      <c r="DH786" s="294"/>
      <c r="DI786" s="294"/>
      <c r="DJ786" s="294"/>
      <c r="DK786" s="294"/>
      <c r="DL786" s="294"/>
      <c r="DM786" s="294"/>
      <c r="DN786" s="294"/>
      <c r="DO786" s="1"/>
      <c r="DP786" s="1"/>
      <c r="DQ786" s="308">
        <f t="shared" si="6785"/>
        <v>0</v>
      </c>
      <c r="DR786" s="308">
        <f t="shared" si="6786"/>
        <v>0</v>
      </c>
      <c r="DS786" s="308">
        <f t="shared" si="6787"/>
        <v>0</v>
      </c>
      <c r="DT786" s="308">
        <f t="shared" si="6872"/>
        <v>0</v>
      </c>
      <c r="DU786" s="308">
        <f t="shared" si="6788"/>
        <v>0</v>
      </c>
      <c r="DV786" s="308">
        <f t="shared" si="6789"/>
        <v>0</v>
      </c>
      <c r="DW786" s="304"/>
      <c r="DX786" s="304"/>
      <c r="DY786" s="310">
        <f t="shared" si="6790"/>
        <v>0</v>
      </c>
      <c r="DZ786" s="310">
        <f t="shared" si="6791"/>
        <v>0</v>
      </c>
      <c r="EA786" s="310">
        <f t="shared" si="6792"/>
        <v>0</v>
      </c>
      <c r="EB786" s="310">
        <f t="shared" si="6793"/>
        <v>0</v>
      </c>
      <c r="EC786" s="18">
        <f t="shared" si="6794"/>
        <v>0</v>
      </c>
      <c r="ED786" s="19">
        <f t="shared" ref="ED786:ED797" si="6921">+IF(EC786&lt;&gt;0,EC786*3,0)</f>
        <v>0</v>
      </c>
      <c r="EE786" s="19">
        <f t="shared" si="6796"/>
        <v>0</v>
      </c>
      <c r="EF786" s="1">
        <f t="shared" si="6797"/>
        <v>0</v>
      </c>
      <c r="EG786" s="18">
        <f t="shared" si="6874"/>
        <v>0</v>
      </c>
      <c r="EH786" s="341"/>
      <c r="EI786" s="44"/>
      <c r="EJ786" s="294"/>
      <c r="EK786" s="294"/>
      <c r="EL786" s="19"/>
      <c r="EM786" s="19"/>
      <c r="EN786" s="19"/>
      <c r="EO786" s="366"/>
      <c r="EP786" s="366"/>
      <c r="EQ786" s="375"/>
      <c r="ER786" s="375"/>
      <c r="ES786" s="375"/>
      <c r="ET786" s="375"/>
      <c r="EU786" s="18">
        <f t="shared" si="6798"/>
        <v>0</v>
      </c>
      <c r="EV786" s="18">
        <f t="shared" si="6501"/>
        <v>2</v>
      </c>
      <c r="EW786" s="341"/>
      <c r="EX786" s="341"/>
      <c r="EY786" s="341"/>
      <c r="EZ786" s="365">
        <f t="shared" si="6906"/>
        <v>0</v>
      </c>
      <c r="FA786" s="294"/>
      <c r="FB786" s="294"/>
      <c r="FC786" s="294"/>
      <c r="FD786" s="300"/>
      <c r="FE786" s="300"/>
      <c r="FF786" s="300"/>
      <c r="FG786" s="300"/>
      <c r="FH786" s="300"/>
      <c r="FI786" s="300"/>
      <c r="FJ786" s="300"/>
      <c r="FK786" s="294"/>
      <c r="FL786" s="294"/>
      <c r="FM786" s="294"/>
      <c r="FN786" s="294"/>
      <c r="FO786" s="294"/>
      <c r="FP786" s="20">
        <f t="shared" si="6510"/>
        <v>0</v>
      </c>
      <c r="FQ786" s="20">
        <f t="shared" si="6799"/>
        <v>0</v>
      </c>
      <c r="FR786" s="20">
        <f t="shared" si="6800"/>
        <v>0</v>
      </c>
      <c r="FS786" s="20">
        <f t="shared" si="6801"/>
        <v>0</v>
      </c>
      <c r="FT786" s="20">
        <f t="shared" si="6802"/>
        <v>0</v>
      </c>
      <c r="FU786" s="20">
        <f t="shared" si="6803"/>
        <v>0</v>
      </c>
      <c r="FV786" s="20">
        <f t="shared" si="6804"/>
        <v>0</v>
      </c>
      <c r="FW786" s="294"/>
    </row>
    <row r="787" spans="1:179" s="301" customFormat="1" ht="27.75" customHeight="1">
      <c r="A787" s="295"/>
      <c r="B787" s="296" t="s">
        <v>733</v>
      </c>
      <c r="C787" s="296" t="s">
        <v>732</v>
      </c>
      <c r="D787" s="296" t="s">
        <v>53</v>
      </c>
      <c r="E787" s="296" t="s">
        <v>53</v>
      </c>
      <c r="F787" s="296">
        <v>48</v>
      </c>
      <c r="G787" s="296">
        <v>20</v>
      </c>
      <c r="H787" s="297"/>
      <c r="I787" s="297"/>
      <c r="J787" s="294"/>
      <c r="K787" s="294"/>
      <c r="L787" s="294"/>
      <c r="M787" s="294"/>
      <c r="N787" s="297"/>
      <c r="O787" s="297"/>
      <c r="P787" s="304"/>
      <c r="Q787" s="305"/>
      <c r="R787" s="304"/>
      <c r="S787" s="294"/>
      <c r="T787" s="294"/>
      <c r="U787" s="294"/>
      <c r="V787" s="294"/>
      <c r="W787" s="294"/>
      <c r="X787" s="294"/>
      <c r="Y787" s="294"/>
      <c r="Z787" s="294"/>
      <c r="AA787" s="294"/>
      <c r="AB787" s="294"/>
      <c r="AC787" s="304">
        <f t="shared" si="6907"/>
        <v>0</v>
      </c>
      <c r="AD787" s="304">
        <f t="shared" si="6908"/>
        <v>0</v>
      </c>
      <c r="AE787" s="304">
        <f t="shared" si="6909"/>
        <v>0</v>
      </c>
      <c r="AF787" s="304">
        <f t="shared" si="6910"/>
        <v>0</v>
      </c>
      <c r="AG787" s="304">
        <f t="shared" si="6911"/>
        <v>0</v>
      </c>
      <c r="AH787" s="304">
        <f t="shared" si="6912"/>
        <v>0</v>
      </c>
      <c r="AI787" s="304">
        <f t="shared" si="6913"/>
        <v>0</v>
      </c>
      <c r="AJ787" s="304">
        <f t="shared" si="6914"/>
        <v>0</v>
      </c>
      <c r="AK787" s="304">
        <f t="shared" si="6915"/>
        <v>0</v>
      </c>
      <c r="AL787" s="304">
        <f t="shared" si="6916"/>
        <v>0</v>
      </c>
      <c r="AM787" s="304">
        <f t="shared" si="6917"/>
        <v>0</v>
      </c>
      <c r="AN787" s="304">
        <f t="shared" si="6918"/>
        <v>0</v>
      </c>
      <c r="AO787" s="294"/>
      <c r="AP787" s="294">
        <f t="shared" si="6875"/>
        <v>20</v>
      </c>
      <c r="AQ787" s="294"/>
      <c r="AR787" s="294"/>
      <c r="AS787" s="306">
        <f t="shared" si="6744"/>
        <v>0</v>
      </c>
      <c r="AT787" s="122">
        <f t="shared" si="6745"/>
        <v>1</v>
      </c>
      <c r="AU787" s="306">
        <f t="shared" si="6779"/>
        <v>0</v>
      </c>
      <c r="AV787" s="306">
        <f t="shared" si="6681"/>
        <v>0</v>
      </c>
      <c r="AW787" s="294"/>
      <c r="AX787" s="294"/>
      <c r="AY787" s="294">
        <v>1</v>
      </c>
      <c r="AZ787" s="294"/>
      <c r="BA787" s="294"/>
      <c r="BB787" s="294"/>
      <c r="BC787" s="294"/>
      <c r="BD787" s="294"/>
      <c r="BE787" s="294"/>
      <c r="BF787" s="294"/>
      <c r="BG787" s="294"/>
      <c r="BH787" s="294"/>
      <c r="BI787" s="294"/>
      <c r="BJ787" s="294"/>
      <c r="BK787" s="294"/>
      <c r="BL787" s="294"/>
      <c r="BM787" s="294"/>
      <c r="BN787" s="294"/>
      <c r="BO787" s="294"/>
      <c r="BP787" s="1"/>
      <c r="BQ787" s="294"/>
      <c r="BR787" s="17">
        <v>1</v>
      </c>
      <c r="BS787" s="1">
        <f t="shared" si="6336"/>
        <v>0</v>
      </c>
      <c r="BT787" s="17">
        <f t="shared" si="6919"/>
        <v>0</v>
      </c>
      <c r="BU787" s="294"/>
      <c r="BV787" s="294">
        <v>1</v>
      </c>
      <c r="BW787" s="294">
        <v>1</v>
      </c>
      <c r="BX787" s="294">
        <v>1</v>
      </c>
      <c r="BY787" s="294"/>
      <c r="BZ787" s="294"/>
      <c r="CA787" s="294"/>
      <c r="CB787" s="294"/>
      <c r="CC787" s="294"/>
      <c r="CD787" s="1"/>
      <c r="CE787" s="1"/>
      <c r="CF787" s="1"/>
      <c r="CG787" s="294"/>
      <c r="CH787" s="1">
        <v>1</v>
      </c>
      <c r="CI787" s="294"/>
      <c r="CJ787" s="1"/>
      <c r="CK787" s="383"/>
      <c r="CL787" s="383"/>
      <c r="CM787" s="383"/>
      <c r="CN787" s="1">
        <f t="shared" si="6781"/>
        <v>1</v>
      </c>
      <c r="CO787" s="1">
        <f t="shared" si="6782"/>
        <v>1</v>
      </c>
      <c r="CP787" s="20">
        <f t="shared" si="6783"/>
        <v>2.5</v>
      </c>
      <c r="CQ787" s="351"/>
      <c r="CR787" s="131">
        <f t="shared" si="6736"/>
        <v>1</v>
      </c>
      <c r="CS787" s="294"/>
      <c r="CT787" s="294"/>
      <c r="CU787" s="1"/>
      <c r="CV787" s="1"/>
      <c r="CW787" s="1">
        <v>1</v>
      </c>
      <c r="CX787" s="1"/>
      <c r="CY787" s="1">
        <v>1</v>
      </c>
      <c r="CZ787" s="294">
        <v>4</v>
      </c>
      <c r="DA787" s="17">
        <f t="shared" si="6920"/>
        <v>1</v>
      </c>
      <c r="DB787" s="359">
        <f t="shared" si="6903"/>
        <v>5</v>
      </c>
      <c r="DC787" s="359">
        <f t="shared" si="6904"/>
        <v>2</v>
      </c>
      <c r="DD787" s="294"/>
      <c r="DE787" s="294">
        <v>3</v>
      </c>
      <c r="DF787" s="294"/>
      <c r="DG787" s="294"/>
      <c r="DH787" s="294"/>
      <c r="DI787" s="294">
        <v>3</v>
      </c>
      <c r="DJ787" s="294"/>
      <c r="DK787" s="294"/>
      <c r="DL787" s="294"/>
      <c r="DM787" s="294"/>
      <c r="DN787" s="294"/>
      <c r="DO787" s="1"/>
      <c r="DP787" s="1"/>
      <c r="DQ787" s="308">
        <f t="shared" si="6785"/>
        <v>0</v>
      </c>
      <c r="DR787" s="308">
        <f t="shared" si="6786"/>
        <v>0</v>
      </c>
      <c r="DS787" s="308">
        <f t="shared" si="6787"/>
        <v>0</v>
      </c>
      <c r="DT787" s="308">
        <f t="shared" si="6872"/>
        <v>0</v>
      </c>
      <c r="DU787" s="308">
        <f t="shared" si="6788"/>
        <v>0</v>
      </c>
      <c r="DV787" s="308">
        <f t="shared" si="6789"/>
        <v>0</v>
      </c>
      <c r="DW787" s="304"/>
      <c r="DX787" s="304"/>
      <c r="DY787" s="310">
        <f t="shared" si="6790"/>
        <v>0</v>
      </c>
      <c r="DZ787" s="310">
        <f t="shared" si="6791"/>
        <v>0</v>
      </c>
      <c r="EA787" s="310">
        <f t="shared" si="6792"/>
        <v>0</v>
      </c>
      <c r="EB787" s="310">
        <f t="shared" si="6793"/>
        <v>0</v>
      </c>
      <c r="EC787" s="18">
        <f t="shared" si="6794"/>
        <v>1</v>
      </c>
      <c r="ED787" s="19">
        <f t="shared" si="6921"/>
        <v>3</v>
      </c>
      <c r="EE787" s="19">
        <f t="shared" si="6796"/>
        <v>0</v>
      </c>
      <c r="EF787" s="1">
        <f t="shared" si="6797"/>
        <v>0</v>
      </c>
      <c r="EG787" s="18"/>
      <c r="EH787" s="341"/>
      <c r="EI787" s="44"/>
      <c r="EJ787" s="294">
        <v>4.5</v>
      </c>
      <c r="EK787" s="294"/>
      <c r="EL787" s="19">
        <v>1</v>
      </c>
      <c r="EM787" s="19"/>
      <c r="EN787" s="19"/>
      <c r="EO787" s="366"/>
      <c r="EP787" s="366"/>
      <c r="EQ787" s="375"/>
      <c r="ER787" s="375"/>
      <c r="ES787" s="375"/>
      <c r="ET787" s="375"/>
      <c r="EU787" s="18">
        <f t="shared" si="6798"/>
        <v>6</v>
      </c>
      <c r="EV787" s="18">
        <f t="shared" si="6501"/>
        <v>2</v>
      </c>
      <c r="EW787" s="341">
        <v>1</v>
      </c>
      <c r="EX787" s="341">
        <v>1</v>
      </c>
      <c r="EY787" s="341">
        <v>4</v>
      </c>
      <c r="EZ787" s="365">
        <f t="shared" si="6906"/>
        <v>0.5</v>
      </c>
      <c r="FA787" s="294"/>
      <c r="FB787" s="294"/>
      <c r="FC787" s="294"/>
      <c r="FD787" s="300"/>
      <c r="FE787" s="300"/>
      <c r="FF787" s="300"/>
      <c r="FG787" s="300"/>
      <c r="FH787" s="300"/>
      <c r="FI787" s="300"/>
      <c r="FJ787" s="300">
        <f>F787</f>
        <v>48</v>
      </c>
      <c r="FK787" s="294"/>
      <c r="FL787" s="294"/>
      <c r="FM787" s="294"/>
      <c r="FN787" s="294"/>
      <c r="FO787" s="294"/>
      <c r="FP787" s="20">
        <f t="shared" si="6510"/>
        <v>0</v>
      </c>
      <c r="FQ787" s="20">
        <f t="shared" si="6799"/>
        <v>3</v>
      </c>
      <c r="FR787" s="20">
        <f t="shared" si="6800"/>
        <v>0</v>
      </c>
      <c r="FS787" s="20">
        <f t="shared" si="6801"/>
        <v>0</v>
      </c>
      <c r="FT787" s="20">
        <f t="shared" si="6802"/>
        <v>0</v>
      </c>
      <c r="FU787" s="20">
        <f t="shared" si="6803"/>
        <v>0</v>
      </c>
      <c r="FV787" s="20">
        <f t="shared" si="6804"/>
        <v>0</v>
      </c>
      <c r="FW787" s="294"/>
    </row>
    <row r="788" spans="1:179" s="316" customFormat="1" ht="24" customHeight="1">
      <c r="A788" s="302"/>
      <c r="B788" s="41" t="s">
        <v>721</v>
      </c>
      <c r="C788" s="41" t="s">
        <v>588</v>
      </c>
      <c r="D788" s="41"/>
      <c r="E788" s="41"/>
      <c r="F788" s="41"/>
      <c r="G788" s="41"/>
      <c r="H788" s="42"/>
      <c r="I788" s="42"/>
      <c r="J788" s="303"/>
      <c r="K788" s="303"/>
      <c r="L788" s="303"/>
      <c r="M788" s="303"/>
      <c r="N788" s="42"/>
      <c r="O788" s="42"/>
      <c r="P788" s="304"/>
      <c r="Q788" s="305"/>
      <c r="R788" s="304"/>
      <c r="S788" s="303"/>
      <c r="T788" s="303"/>
      <c r="U788" s="303"/>
      <c r="V788" s="303"/>
      <c r="W788" s="303"/>
      <c r="X788" s="303"/>
      <c r="Y788" s="303"/>
      <c r="Z788" s="303"/>
      <c r="AA788" s="303"/>
      <c r="AB788" s="303"/>
      <c r="AC788" s="304">
        <f t="shared" si="6907"/>
        <v>0</v>
      </c>
      <c r="AD788" s="304">
        <f t="shared" si="6908"/>
        <v>0</v>
      </c>
      <c r="AE788" s="304">
        <f t="shared" si="6909"/>
        <v>0</v>
      </c>
      <c r="AF788" s="304">
        <f t="shared" si="6910"/>
        <v>0</v>
      </c>
      <c r="AG788" s="304">
        <f t="shared" si="6911"/>
        <v>0</v>
      </c>
      <c r="AH788" s="304">
        <f t="shared" si="6912"/>
        <v>0</v>
      </c>
      <c r="AI788" s="304">
        <f t="shared" si="6913"/>
        <v>0</v>
      </c>
      <c r="AJ788" s="304">
        <f t="shared" si="6914"/>
        <v>0</v>
      </c>
      <c r="AK788" s="304">
        <f t="shared" si="6915"/>
        <v>0</v>
      </c>
      <c r="AL788" s="304">
        <f t="shared" si="6916"/>
        <v>0</v>
      </c>
      <c r="AM788" s="304">
        <f t="shared" si="6917"/>
        <v>0</v>
      </c>
      <c r="AN788" s="304">
        <f t="shared" si="6918"/>
        <v>0</v>
      </c>
      <c r="AO788" s="303"/>
      <c r="AP788" s="303"/>
      <c r="AQ788" s="303"/>
      <c r="AR788" s="303"/>
      <c r="AS788" s="306">
        <f t="shared" si="6744"/>
        <v>0</v>
      </c>
      <c r="AT788" s="122">
        <f t="shared" si="6745"/>
        <v>0</v>
      </c>
      <c r="AU788" s="306">
        <f t="shared" si="6779"/>
        <v>0</v>
      </c>
      <c r="AV788" s="306">
        <f t="shared" si="6681"/>
        <v>0</v>
      </c>
      <c r="AW788" s="303"/>
      <c r="AX788" s="333"/>
      <c r="AY788" s="333"/>
      <c r="AZ788" s="333"/>
      <c r="BA788" s="333"/>
      <c r="BB788" s="333"/>
      <c r="BC788" s="333"/>
      <c r="BD788" s="303"/>
      <c r="BE788" s="303"/>
      <c r="BF788" s="303"/>
      <c r="BG788" s="303"/>
      <c r="BH788" s="303"/>
      <c r="BI788" s="303"/>
      <c r="BJ788" s="303"/>
      <c r="BK788" s="303"/>
      <c r="BL788" s="303"/>
      <c r="BM788" s="303"/>
      <c r="BN788" s="307"/>
      <c r="BO788" s="44">
        <v>1</v>
      </c>
      <c r="BP788" s="304"/>
      <c r="BQ788" s="303"/>
      <c r="BR788" s="17">
        <v>1</v>
      </c>
      <c r="BS788" s="1">
        <f t="shared" ref="BS788:BS803" si="6922">IF(BP788=1, 2,IF(BP788=2,3,IF(BP788&gt;=3,4,0)))*2</f>
        <v>0</v>
      </c>
      <c r="BT788" s="17">
        <f t="shared" si="6919"/>
        <v>0</v>
      </c>
      <c r="BU788" s="44">
        <v>8</v>
      </c>
      <c r="BV788" s="303"/>
      <c r="BW788" s="303"/>
      <c r="BX788" s="303"/>
      <c r="BY788" s="303"/>
      <c r="BZ788" s="303"/>
      <c r="CA788" s="303"/>
      <c r="CB788" s="303"/>
      <c r="CC788" s="303"/>
      <c r="CD788" s="309"/>
      <c r="CE788" s="309"/>
      <c r="CF788" s="309"/>
      <c r="CG788" s="303"/>
      <c r="CH788" s="304"/>
      <c r="CI788" s="304"/>
      <c r="CJ788" s="304"/>
      <c r="CK788" s="384"/>
      <c r="CL788" s="384"/>
      <c r="CM788" s="384"/>
      <c r="CN788" s="304">
        <f t="shared" si="6781"/>
        <v>0</v>
      </c>
      <c r="CO788" s="304">
        <f t="shared" si="6782"/>
        <v>0</v>
      </c>
      <c r="CP788" s="310">
        <f t="shared" si="6783"/>
        <v>0</v>
      </c>
      <c r="CQ788" s="352"/>
      <c r="CR788" s="311">
        <f t="shared" si="6736"/>
        <v>0</v>
      </c>
      <c r="CS788" s="303"/>
      <c r="CT788" s="303"/>
      <c r="CU788" s="304"/>
      <c r="CV788" s="304"/>
      <c r="CW788" s="304"/>
      <c r="CX788" s="304"/>
      <c r="CY788" s="304"/>
      <c r="CZ788" s="303"/>
      <c r="DA788" s="308">
        <f t="shared" si="6920"/>
        <v>0</v>
      </c>
      <c r="DB788" s="359">
        <f t="shared" si="6903"/>
        <v>0</v>
      </c>
      <c r="DC788" s="359">
        <f t="shared" si="6904"/>
        <v>0</v>
      </c>
      <c r="DD788" s="303"/>
      <c r="DE788" s="303"/>
      <c r="DF788" s="303"/>
      <c r="DG788" s="303"/>
      <c r="DH788" s="303"/>
      <c r="DI788" s="303"/>
      <c r="DJ788" s="303"/>
      <c r="DK788" s="303"/>
      <c r="DL788" s="303"/>
      <c r="DM788" s="303"/>
      <c r="DN788" s="303"/>
      <c r="DO788" s="304"/>
      <c r="DP788" s="304"/>
      <c r="DQ788" s="308">
        <f t="shared" si="6785"/>
        <v>0</v>
      </c>
      <c r="DR788" s="308">
        <f t="shared" si="6786"/>
        <v>0</v>
      </c>
      <c r="DS788" s="308">
        <f t="shared" si="6787"/>
        <v>0</v>
      </c>
      <c r="DT788" s="308">
        <f t="shared" si="6872"/>
        <v>0</v>
      </c>
      <c r="DU788" s="308">
        <f t="shared" si="6788"/>
        <v>0</v>
      </c>
      <c r="DV788" s="308">
        <f t="shared" si="6789"/>
        <v>0</v>
      </c>
      <c r="DW788" s="304"/>
      <c r="DX788" s="304"/>
      <c r="DY788" s="310">
        <f t="shared" si="6790"/>
        <v>0</v>
      </c>
      <c r="DZ788" s="310">
        <f t="shared" si="6791"/>
        <v>0</v>
      </c>
      <c r="EA788" s="310">
        <f t="shared" si="6792"/>
        <v>0</v>
      </c>
      <c r="EB788" s="310">
        <f t="shared" si="6793"/>
        <v>0</v>
      </c>
      <c r="EC788" s="312">
        <f t="shared" si="6794"/>
        <v>0</v>
      </c>
      <c r="ED788" s="313">
        <f t="shared" si="6921"/>
        <v>0</v>
      </c>
      <c r="EE788" s="313">
        <f t="shared" si="6796"/>
        <v>0</v>
      </c>
      <c r="EF788" s="304">
        <f t="shared" si="6797"/>
        <v>0</v>
      </c>
      <c r="EG788" s="312">
        <f>+IF(AND(CT788+EC788=0,SUM(AO788:AR788)&gt;0,SUM(DK788:DN788)&gt;0),(CU788+CV788+CW788+CX788)*2+CY788*5,(EC788+CT788-FO788)*5)+IF(AND(EC788+DQ788+CT788=0,SUM(AO788:AR788)&gt;0),SUM(CU788:CX788)*2+CY788*5,0)</f>
        <v>0</v>
      </c>
      <c r="EH788" s="344"/>
      <c r="EI788" s="303"/>
      <c r="EJ788" s="303"/>
      <c r="EK788" s="303"/>
      <c r="EL788" s="314"/>
      <c r="EM788" s="314"/>
      <c r="EN788" s="314"/>
      <c r="EO788" s="368"/>
      <c r="EP788" s="368"/>
      <c r="EQ788" s="375"/>
      <c r="ER788" s="375"/>
      <c r="ES788" s="375"/>
      <c r="ET788" s="375"/>
      <c r="EU788" s="18">
        <f t="shared" si="6798"/>
        <v>0</v>
      </c>
      <c r="EV788" s="18">
        <f t="shared" si="6501"/>
        <v>0</v>
      </c>
      <c r="EW788" s="341"/>
      <c r="EX788" s="341"/>
      <c r="EY788" s="341"/>
      <c r="EZ788" s="365">
        <f t="shared" si="6906"/>
        <v>0</v>
      </c>
      <c r="FA788" s="303"/>
      <c r="FB788" s="303"/>
      <c r="FC788" s="303"/>
      <c r="FD788" s="315"/>
      <c r="FE788" s="315"/>
      <c r="FF788" s="315"/>
      <c r="FG788" s="337"/>
      <c r="FH788" s="315"/>
      <c r="FI788" s="315"/>
      <c r="FJ788" s="315"/>
      <c r="FK788" s="303"/>
      <c r="FL788" s="303"/>
      <c r="FM788" s="303"/>
      <c r="FN788" s="303"/>
      <c r="FO788" s="333"/>
      <c r="FP788" s="20">
        <f t="shared" si="6510"/>
        <v>0</v>
      </c>
      <c r="FQ788" s="20">
        <f t="shared" si="6799"/>
        <v>0</v>
      </c>
      <c r="FR788" s="20">
        <f t="shared" si="6800"/>
        <v>0</v>
      </c>
      <c r="FS788" s="20">
        <f t="shared" si="6801"/>
        <v>0</v>
      </c>
      <c r="FT788" s="20">
        <f t="shared" si="6802"/>
        <v>0</v>
      </c>
      <c r="FU788" s="20">
        <f t="shared" si="6803"/>
        <v>0</v>
      </c>
      <c r="FV788" s="20">
        <f t="shared" si="6804"/>
        <v>0</v>
      </c>
      <c r="FW788" s="303"/>
    </row>
    <row r="789" spans="1:179" s="301" customFormat="1" ht="27.75" customHeight="1">
      <c r="A789" s="295"/>
      <c r="B789" s="296" t="s">
        <v>734</v>
      </c>
      <c r="C789" s="296" t="s">
        <v>608</v>
      </c>
      <c r="D789" s="296" t="s">
        <v>53</v>
      </c>
      <c r="E789" s="296" t="s">
        <v>53</v>
      </c>
      <c r="F789" s="296">
        <v>39</v>
      </c>
      <c r="G789" s="296">
        <f>F789</f>
        <v>39</v>
      </c>
      <c r="H789" s="297"/>
      <c r="I789" s="297"/>
      <c r="J789" s="294"/>
      <c r="K789" s="294"/>
      <c r="L789" s="294"/>
      <c r="M789" s="294"/>
      <c r="N789" s="297"/>
      <c r="O789" s="297"/>
      <c r="P789" s="304"/>
      <c r="Q789" s="305"/>
      <c r="R789" s="304"/>
      <c r="S789" s="294"/>
      <c r="T789" s="294"/>
      <c r="U789" s="294"/>
      <c r="V789" s="294"/>
      <c r="W789" s="294"/>
      <c r="X789" s="294"/>
      <c r="Y789" s="294"/>
      <c r="Z789" s="294"/>
      <c r="AA789" s="294"/>
      <c r="AB789" s="294"/>
      <c r="AC789" s="304">
        <f t="shared" si="6907"/>
        <v>0</v>
      </c>
      <c r="AD789" s="304">
        <f t="shared" si="6908"/>
        <v>0</v>
      </c>
      <c r="AE789" s="304">
        <f t="shared" si="6909"/>
        <v>0</v>
      </c>
      <c r="AF789" s="304">
        <f t="shared" si="6910"/>
        <v>0</v>
      </c>
      <c r="AG789" s="304">
        <f t="shared" si="6911"/>
        <v>0</v>
      </c>
      <c r="AH789" s="304">
        <f t="shared" si="6912"/>
        <v>0</v>
      </c>
      <c r="AI789" s="304">
        <f t="shared" si="6913"/>
        <v>0</v>
      </c>
      <c r="AJ789" s="304">
        <f t="shared" si="6914"/>
        <v>0</v>
      </c>
      <c r="AK789" s="304">
        <f t="shared" si="6915"/>
        <v>0</v>
      </c>
      <c r="AL789" s="304">
        <f t="shared" si="6916"/>
        <v>0</v>
      </c>
      <c r="AM789" s="304">
        <f t="shared" si="6917"/>
        <v>0</v>
      </c>
      <c r="AN789" s="304">
        <f t="shared" si="6918"/>
        <v>0</v>
      </c>
      <c r="AO789" s="294"/>
      <c r="AP789" s="294">
        <f>G789</f>
        <v>39</v>
      </c>
      <c r="AQ789" s="294"/>
      <c r="AR789" s="294"/>
      <c r="AS789" s="306">
        <f t="shared" si="6744"/>
        <v>0</v>
      </c>
      <c r="AT789" s="122">
        <f t="shared" si="6745"/>
        <v>1</v>
      </c>
      <c r="AU789" s="306">
        <f t="shared" si="6779"/>
        <v>0</v>
      </c>
      <c r="AV789" s="306">
        <f t="shared" si="6681"/>
        <v>0</v>
      </c>
      <c r="AW789" s="294"/>
      <c r="AX789" s="294"/>
      <c r="AY789" s="294"/>
      <c r="AZ789" s="294"/>
      <c r="BA789" s="294"/>
      <c r="BB789" s="294"/>
      <c r="BC789" s="294"/>
      <c r="BD789" s="294"/>
      <c r="BE789" s="294"/>
      <c r="BF789" s="294"/>
      <c r="BG789" s="294"/>
      <c r="BH789" s="294"/>
      <c r="BI789" s="294">
        <v>1</v>
      </c>
      <c r="BJ789" s="294"/>
      <c r="BK789" s="294"/>
      <c r="BL789" s="294"/>
      <c r="BM789" s="294"/>
      <c r="BN789" s="294"/>
      <c r="BO789" s="294"/>
      <c r="BP789" s="1"/>
      <c r="BQ789" s="294"/>
      <c r="BR789" s="17">
        <v>2</v>
      </c>
      <c r="BS789" s="1">
        <f t="shared" si="6922"/>
        <v>0</v>
      </c>
      <c r="BT789" s="17">
        <f t="shared" si="6919"/>
        <v>0</v>
      </c>
      <c r="BU789" s="294"/>
      <c r="BV789" s="294">
        <v>1</v>
      </c>
      <c r="BW789" s="294"/>
      <c r="BX789" s="294"/>
      <c r="BY789" s="294"/>
      <c r="BZ789" s="294"/>
      <c r="CA789" s="294"/>
      <c r="CB789" s="294"/>
      <c r="CC789" s="294"/>
      <c r="CD789" s="1"/>
      <c r="CE789" s="1"/>
      <c r="CF789" s="1"/>
      <c r="CG789" s="294"/>
      <c r="CH789" s="1">
        <v>1</v>
      </c>
      <c r="CI789" s="294"/>
      <c r="CJ789" s="1"/>
      <c r="CK789" s="383"/>
      <c r="CL789" s="383"/>
      <c r="CM789" s="383"/>
      <c r="CN789" s="1">
        <f t="shared" si="6781"/>
        <v>0</v>
      </c>
      <c r="CO789" s="1">
        <f t="shared" si="6782"/>
        <v>0</v>
      </c>
      <c r="CP789" s="20">
        <f t="shared" si="6783"/>
        <v>2.5</v>
      </c>
      <c r="CQ789" s="351"/>
      <c r="CR789" s="131">
        <f t="shared" si="6736"/>
        <v>1</v>
      </c>
      <c r="CS789" s="294"/>
      <c r="CT789" s="294"/>
      <c r="CU789" s="1"/>
      <c r="CV789" s="1">
        <v>1</v>
      </c>
      <c r="CW789" s="1">
        <v>1</v>
      </c>
      <c r="CX789" s="1"/>
      <c r="CY789" s="1">
        <v>1</v>
      </c>
      <c r="CZ789" s="294">
        <v>5</v>
      </c>
      <c r="DA789" s="17">
        <f t="shared" si="6920"/>
        <v>1</v>
      </c>
      <c r="DB789" s="359">
        <f t="shared" si="6903"/>
        <v>6</v>
      </c>
      <c r="DC789" s="359">
        <f t="shared" si="6904"/>
        <v>3</v>
      </c>
      <c r="DD789" s="294"/>
      <c r="DE789" s="294">
        <v>3</v>
      </c>
      <c r="DF789" s="294">
        <v>3</v>
      </c>
      <c r="DG789" s="294">
        <v>3</v>
      </c>
      <c r="DH789" s="294"/>
      <c r="DI789" s="294"/>
      <c r="DJ789" s="294"/>
      <c r="DK789" s="294"/>
      <c r="DL789" s="294"/>
      <c r="DM789" s="294"/>
      <c r="DN789" s="294"/>
      <c r="DO789" s="1"/>
      <c r="DP789" s="1"/>
      <c r="DQ789" s="308">
        <f t="shared" si="6785"/>
        <v>0</v>
      </c>
      <c r="DR789" s="308">
        <f t="shared" si="6786"/>
        <v>0</v>
      </c>
      <c r="DS789" s="308">
        <f t="shared" si="6787"/>
        <v>0</v>
      </c>
      <c r="DT789" s="308">
        <f t="shared" si="6872"/>
        <v>0</v>
      </c>
      <c r="DU789" s="308">
        <f t="shared" si="6788"/>
        <v>0</v>
      </c>
      <c r="DV789" s="308">
        <f t="shared" si="6789"/>
        <v>0</v>
      </c>
      <c r="DW789" s="304"/>
      <c r="DX789" s="304"/>
      <c r="DY789" s="310">
        <f t="shared" si="6790"/>
        <v>0</v>
      </c>
      <c r="DZ789" s="310">
        <f t="shared" si="6791"/>
        <v>0</v>
      </c>
      <c r="EA789" s="310">
        <f t="shared" si="6792"/>
        <v>0</v>
      </c>
      <c r="EB789" s="310">
        <f t="shared" si="6793"/>
        <v>0</v>
      </c>
      <c r="EC789" s="18">
        <f t="shared" si="6794"/>
        <v>1</v>
      </c>
      <c r="ED789" s="19">
        <f t="shared" si="6921"/>
        <v>3</v>
      </c>
      <c r="EE789" s="19">
        <f t="shared" si="6796"/>
        <v>0</v>
      </c>
      <c r="EF789" s="1">
        <f t="shared" si="6797"/>
        <v>0</v>
      </c>
      <c r="EG789" s="18">
        <f>+IF(AND(CT789+EC789=0,SUM(AO789:AR789)&gt;0,SUM(DK789:DN789)&gt;0),(CU789+CV789+CW789+CX789)*2+CY789*5,(EC789+CT789-FO789)*5)+IF(AND(EC789+DQ789+CT789=0,SUM(AO789:AR789)&gt;0),SUM(CU789:CX789)*2+CY789*5,0)</f>
        <v>5</v>
      </c>
      <c r="EH789" s="341"/>
      <c r="EI789" s="44"/>
      <c r="EJ789" s="294">
        <v>4.5</v>
      </c>
      <c r="EK789" s="294">
        <v>4.5</v>
      </c>
      <c r="EL789" s="19">
        <v>1</v>
      </c>
      <c r="EM789" s="19"/>
      <c r="EN789" s="19"/>
      <c r="EO789" s="366"/>
      <c r="EP789" s="366"/>
      <c r="EQ789" s="374"/>
      <c r="ER789" s="374"/>
      <c r="ES789" s="374">
        <v>1</v>
      </c>
      <c r="ET789" s="375"/>
      <c r="EU789" s="18">
        <f t="shared" si="6798"/>
        <v>7</v>
      </c>
      <c r="EV789" s="18">
        <f t="shared" si="6501"/>
        <v>2</v>
      </c>
      <c r="EW789" s="341">
        <v>1</v>
      </c>
      <c r="EX789" s="341"/>
      <c r="EY789" s="341">
        <v>4</v>
      </c>
      <c r="EZ789" s="365">
        <f t="shared" si="6906"/>
        <v>0</v>
      </c>
      <c r="FA789" s="294"/>
      <c r="FB789" s="294"/>
      <c r="FC789" s="294"/>
      <c r="FD789" s="300"/>
      <c r="FE789" s="300"/>
      <c r="FF789" s="300"/>
      <c r="FG789" s="300"/>
      <c r="FH789" s="300"/>
      <c r="FI789" s="300"/>
      <c r="FJ789" s="300">
        <f>F789</f>
        <v>39</v>
      </c>
      <c r="FK789" s="294"/>
      <c r="FL789" s="294"/>
      <c r="FM789" s="294"/>
      <c r="FN789" s="294"/>
      <c r="FO789" s="294"/>
      <c r="FP789" s="20">
        <f t="shared" si="6510"/>
        <v>0</v>
      </c>
      <c r="FQ789" s="20">
        <f t="shared" si="6799"/>
        <v>3</v>
      </c>
      <c r="FR789" s="20">
        <f t="shared" si="6800"/>
        <v>3</v>
      </c>
      <c r="FS789" s="20">
        <f t="shared" si="6801"/>
        <v>0</v>
      </c>
      <c r="FT789" s="20">
        <f t="shared" si="6802"/>
        <v>0</v>
      </c>
      <c r="FU789" s="20">
        <f t="shared" si="6803"/>
        <v>0</v>
      </c>
      <c r="FV789" s="20">
        <f t="shared" si="6804"/>
        <v>0</v>
      </c>
      <c r="FW789" s="294"/>
    </row>
    <row r="790" spans="1:179" s="301" customFormat="1" ht="27.75" customHeight="1">
      <c r="A790" s="295"/>
      <c r="B790" s="296" t="s">
        <v>735</v>
      </c>
      <c r="C790" s="296" t="s">
        <v>609</v>
      </c>
      <c r="D790" s="296" t="s">
        <v>53</v>
      </c>
      <c r="E790" s="296" t="s">
        <v>53</v>
      </c>
      <c r="F790" s="296">
        <v>21</v>
      </c>
      <c r="G790" s="296">
        <f>F790</f>
        <v>21</v>
      </c>
      <c r="H790" s="297"/>
      <c r="I790" s="297"/>
      <c r="J790" s="294"/>
      <c r="K790" s="294"/>
      <c r="L790" s="294"/>
      <c r="M790" s="294"/>
      <c r="N790" s="297"/>
      <c r="O790" s="297"/>
      <c r="P790" s="304"/>
      <c r="Q790" s="305"/>
      <c r="R790" s="304"/>
      <c r="S790" s="294"/>
      <c r="T790" s="294"/>
      <c r="U790" s="294"/>
      <c r="V790" s="294"/>
      <c r="W790" s="294"/>
      <c r="X790" s="294"/>
      <c r="Y790" s="294"/>
      <c r="Z790" s="294"/>
      <c r="AA790" s="294"/>
      <c r="AB790" s="294"/>
      <c r="AC790" s="304">
        <f t="shared" si="6907"/>
        <v>0</v>
      </c>
      <c r="AD790" s="304">
        <f t="shared" si="6908"/>
        <v>0</v>
      </c>
      <c r="AE790" s="304">
        <f t="shared" si="6909"/>
        <v>0</v>
      </c>
      <c r="AF790" s="304">
        <f t="shared" si="6910"/>
        <v>0</v>
      </c>
      <c r="AG790" s="304">
        <f t="shared" si="6911"/>
        <v>0</v>
      </c>
      <c r="AH790" s="304">
        <f t="shared" si="6912"/>
        <v>0</v>
      </c>
      <c r="AI790" s="304">
        <f t="shared" si="6913"/>
        <v>0</v>
      </c>
      <c r="AJ790" s="304">
        <f t="shared" si="6914"/>
        <v>0</v>
      </c>
      <c r="AK790" s="304">
        <f t="shared" si="6915"/>
        <v>0</v>
      </c>
      <c r="AL790" s="304">
        <f t="shared" si="6916"/>
        <v>0</v>
      </c>
      <c r="AM790" s="304">
        <f t="shared" si="6917"/>
        <v>0</v>
      </c>
      <c r="AN790" s="304">
        <f t="shared" si="6918"/>
        <v>0</v>
      </c>
      <c r="AO790" s="294"/>
      <c r="AP790" s="294">
        <f>G790</f>
        <v>21</v>
      </c>
      <c r="AQ790" s="294"/>
      <c r="AR790" s="294"/>
      <c r="AS790" s="306">
        <f t="shared" si="6744"/>
        <v>0</v>
      </c>
      <c r="AT790" s="122">
        <f t="shared" si="6745"/>
        <v>1</v>
      </c>
      <c r="AU790" s="306">
        <f t="shared" si="6779"/>
        <v>0</v>
      </c>
      <c r="AV790" s="306">
        <f t="shared" si="6681"/>
        <v>0</v>
      </c>
      <c r="AW790" s="294"/>
      <c r="AX790" s="294"/>
      <c r="AY790" s="294">
        <v>1</v>
      </c>
      <c r="AZ790" s="294"/>
      <c r="BA790" s="294"/>
      <c r="BB790" s="294"/>
      <c r="BC790" s="294"/>
      <c r="BD790" s="294"/>
      <c r="BE790" s="294"/>
      <c r="BF790" s="294"/>
      <c r="BG790" s="294"/>
      <c r="BH790" s="294"/>
      <c r="BI790" s="294"/>
      <c r="BJ790" s="294"/>
      <c r="BK790" s="294"/>
      <c r="BL790" s="294"/>
      <c r="BM790" s="294"/>
      <c r="BN790" s="294"/>
      <c r="BO790" s="294"/>
      <c r="BP790" s="1"/>
      <c r="BQ790" s="294"/>
      <c r="BR790" s="17">
        <v>2</v>
      </c>
      <c r="BS790" s="1">
        <f t="shared" si="6922"/>
        <v>0</v>
      </c>
      <c r="BT790" s="17">
        <f t="shared" si="6919"/>
        <v>0</v>
      </c>
      <c r="BU790" s="294"/>
      <c r="BV790" s="294">
        <v>1</v>
      </c>
      <c r="BW790" s="294">
        <v>1</v>
      </c>
      <c r="BX790" s="294">
        <v>1</v>
      </c>
      <c r="BY790" s="294"/>
      <c r="BZ790" s="294"/>
      <c r="CA790" s="294"/>
      <c r="CB790" s="294"/>
      <c r="CC790" s="294"/>
      <c r="CD790" s="1"/>
      <c r="CE790" s="1"/>
      <c r="CF790" s="1"/>
      <c r="CG790" s="294"/>
      <c r="CH790" s="1">
        <v>1</v>
      </c>
      <c r="CI790" s="294"/>
      <c r="CJ790" s="1"/>
      <c r="CK790" s="383"/>
      <c r="CL790" s="383"/>
      <c r="CM790" s="383"/>
      <c r="CN790" s="1">
        <f t="shared" si="6781"/>
        <v>1</v>
      </c>
      <c r="CO790" s="1">
        <f t="shared" si="6782"/>
        <v>1</v>
      </c>
      <c r="CP790" s="20">
        <f t="shared" si="6783"/>
        <v>2.5</v>
      </c>
      <c r="CQ790" s="351"/>
      <c r="CR790" s="131">
        <f t="shared" si="6736"/>
        <v>1</v>
      </c>
      <c r="CS790" s="294"/>
      <c r="CT790" s="294"/>
      <c r="CU790" s="1">
        <v>1</v>
      </c>
      <c r="CV790" s="1"/>
      <c r="CW790" s="1">
        <v>2</v>
      </c>
      <c r="CX790" s="1"/>
      <c r="CY790" s="1"/>
      <c r="CZ790" s="294">
        <v>9</v>
      </c>
      <c r="DA790" s="308">
        <f t="shared" si="6920"/>
        <v>0</v>
      </c>
      <c r="DB790" s="359">
        <f t="shared" si="6903"/>
        <v>9</v>
      </c>
      <c r="DC790" s="359">
        <f t="shared" si="6904"/>
        <v>3</v>
      </c>
      <c r="DD790" s="294"/>
      <c r="DE790" s="294">
        <v>6</v>
      </c>
      <c r="DF790" s="294"/>
      <c r="DG790" s="294"/>
      <c r="DH790" s="294"/>
      <c r="DI790" s="294"/>
      <c r="DJ790" s="294"/>
      <c r="DK790" s="294"/>
      <c r="DL790" s="294"/>
      <c r="DM790" s="294"/>
      <c r="DN790" s="294"/>
      <c r="DO790" s="1"/>
      <c r="DP790" s="1"/>
      <c r="DQ790" s="308">
        <f t="shared" si="6785"/>
        <v>0</v>
      </c>
      <c r="DR790" s="308">
        <f t="shared" si="6786"/>
        <v>0</v>
      </c>
      <c r="DS790" s="308">
        <f t="shared" si="6787"/>
        <v>0</v>
      </c>
      <c r="DT790" s="308">
        <f t="shared" si="6872"/>
        <v>0</v>
      </c>
      <c r="DU790" s="308">
        <f t="shared" si="6788"/>
        <v>0</v>
      </c>
      <c r="DV790" s="308">
        <f t="shared" si="6789"/>
        <v>0</v>
      </c>
      <c r="DW790" s="304"/>
      <c r="DX790" s="304"/>
      <c r="DY790" s="310">
        <f t="shared" si="6790"/>
        <v>0</v>
      </c>
      <c r="DZ790" s="310">
        <f t="shared" si="6791"/>
        <v>0</v>
      </c>
      <c r="EA790" s="310">
        <f t="shared" si="6792"/>
        <v>0</v>
      </c>
      <c r="EB790" s="310">
        <f t="shared" si="6793"/>
        <v>0</v>
      </c>
      <c r="EC790" s="18">
        <f t="shared" si="6794"/>
        <v>1</v>
      </c>
      <c r="ED790" s="19">
        <f t="shared" si="6921"/>
        <v>3</v>
      </c>
      <c r="EE790" s="19">
        <f t="shared" si="6796"/>
        <v>0</v>
      </c>
      <c r="EF790" s="1">
        <f t="shared" si="6797"/>
        <v>0</v>
      </c>
      <c r="EG790" s="18"/>
      <c r="EH790" s="341"/>
      <c r="EI790" s="294">
        <v>4.5</v>
      </c>
      <c r="EJ790" s="294">
        <v>9</v>
      </c>
      <c r="EK790" s="294"/>
      <c r="EL790" s="19">
        <v>1</v>
      </c>
      <c r="EM790" s="19"/>
      <c r="EN790" s="19"/>
      <c r="EO790" s="366"/>
      <c r="EP790" s="366"/>
      <c r="EQ790" s="374"/>
      <c r="ER790" s="374"/>
      <c r="ES790" s="374">
        <v>1</v>
      </c>
      <c r="ET790" s="375"/>
      <c r="EU790" s="18">
        <f t="shared" si="6798"/>
        <v>11</v>
      </c>
      <c r="EV790" s="18">
        <f t="shared" si="6501"/>
        <v>2</v>
      </c>
      <c r="EW790" s="341">
        <v>1</v>
      </c>
      <c r="EX790" s="341">
        <v>1</v>
      </c>
      <c r="EY790" s="341">
        <v>4</v>
      </c>
      <c r="EZ790" s="365">
        <f t="shared" si="6906"/>
        <v>0.5</v>
      </c>
      <c r="FA790" s="294"/>
      <c r="FB790" s="294"/>
      <c r="FC790" s="294"/>
      <c r="FD790" s="300"/>
      <c r="FE790" s="300"/>
      <c r="FF790" s="300"/>
      <c r="FG790" s="300"/>
      <c r="FH790" s="300"/>
      <c r="FI790" s="300"/>
      <c r="FJ790" s="300">
        <f>F790</f>
        <v>21</v>
      </c>
      <c r="FK790" s="294"/>
      <c r="FL790" s="294"/>
      <c r="FM790" s="294"/>
      <c r="FN790" s="294"/>
      <c r="FO790" s="294"/>
      <c r="FP790" s="20">
        <f t="shared" si="6510"/>
        <v>0</v>
      </c>
      <c r="FQ790" s="20">
        <f t="shared" si="6799"/>
        <v>6</v>
      </c>
      <c r="FR790" s="20">
        <f t="shared" si="6800"/>
        <v>0</v>
      </c>
      <c r="FS790" s="20">
        <f t="shared" si="6801"/>
        <v>0</v>
      </c>
      <c r="FT790" s="20">
        <f t="shared" si="6802"/>
        <v>0</v>
      </c>
      <c r="FU790" s="20">
        <f t="shared" si="6803"/>
        <v>0</v>
      </c>
      <c r="FV790" s="20">
        <f t="shared" si="6804"/>
        <v>0</v>
      </c>
      <c r="FW790" s="294"/>
    </row>
    <row r="791" spans="1:179" s="301" customFormat="1" ht="27.75" customHeight="1">
      <c r="A791" s="295"/>
      <c r="B791" s="296" t="s">
        <v>722</v>
      </c>
      <c r="C791" s="296" t="s">
        <v>911</v>
      </c>
      <c r="D791" s="296" t="s">
        <v>53</v>
      </c>
      <c r="E791" s="296" t="str">
        <f t="shared" ref="E791" si="6923">D791</f>
        <v>LT7,5</v>
      </c>
      <c r="F791" s="296">
        <v>31</v>
      </c>
      <c r="G791" s="296">
        <f t="shared" ref="G791:G793" si="6924">F791</f>
        <v>31</v>
      </c>
      <c r="H791" s="297"/>
      <c r="I791" s="297"/>
      <c r="J791" s="294"/>
      <c r="K791" s="294"/>
      <c r="L791" s="294"/>
      <c r="M791" s="294"/>
      <c r="N791" s="297"/>
      <c r="O791" s="297"/>
      <c r="P791" s="1"/>
      <c r="Q791" s="16"/>
      <c r="R791" s="1"/>
      <c r="S791" s="294"/>
      <c r="T791" s="294"/>
      <c r="U791" s="294"/>
      <c r="V791" s="294"/>
      <c r="W791" s="294"/>
      <c r="X791" s="294"/>
      <c r="Y791" s="294"/>
      <c r="Z791" s="294"/>
      <c r="AA791" s="294"/>
      <c r="AB791" s="294"/>
      <c r="AC791" s="1">
        <f t="shared" si="6907"/>
        <v>0</v>
      </c>
      <c r="AD791" s="1">
        <f t="shared" si="6908"/>
        <v>0</v>
      </c>
      <c r="AE791" s="1">
        <f t="shared" si="6909"/>
        <v>0</v>
      </c>
      <c r="AF791" s="1">
        <f t="shared" si="6910"/>
        <v>0</v>
      </c>
      <c r="AG791" s="1">
        <f t="shared" si="6911"/>
        <v>0</v>
      </c>
      <c r="AH791" s="1">
        <f t="shared" si="6912"/>
        <v>0</v>
      </c>
      <c r="AI791" s="1">
        <f t="shared" si="6913"/>
        <v>0</v>
      </c>
      <c r="AJ791" s="1">
        <f t="shared" si="6914"/>
        <v>0</v>
      </c>
      <c r="AK791" s="1">
        <f t="shared" si="6915"/>
        <v>0</v>
      </c>
      <c r="AL791" s="1">
        <f t="shared" si="6916"/>
        <v>0</v>
      </c>
      <c r="AM791" s="1">
        <f t="shared" si="6917"/>
        <v>0</v>
      </c>
      <c r="AN791" s="1">
        <f t="shared" si="6918"/>
        <v>0</v>
      </c>
      <c r="AO791" s="294"/>
      <c r="AP791" s="294">
        <f t="shared" ref="AP791:AP794" si="6925">G791</f>
        <v>31</v>
      </c>
      <c r="AQ791" s="294"/>
      <c r="AR791" s="294"/>
      <c r="AS791" s="298">
        <f t="shared" ref="AS791:AS797" si="6926">IF(AND(AO791&gt;0,OR(BR791&gt;=2,BR791=1)),1,0)</f>
        <v>0</v>
      </c>
      <c r="AT791" s="298">
        <f t="shared" ref="AT791:AT797" si="6927">IF(AND(AP791&gt;0,OR(BR791&gt;=2,BR791=1)),1,0)</f>
        <v>1</v>
      </c>
      <c r="AU791" s="298">
        <f t="shared" ref="AU791:AU797" si="6928">IF(AND(AQ791&gt;0,OR(BR791&gt;=2,BR791=1)),1,0)</f>
        <v>0</v>
      </c>
      <c r="AV791" s="298">
        <f t="shared" ref="AV791:AV797" si="6929">IF(AND(AR791&gt;0,OR(BR791&gt;=2,BR791=1)),AR791/G791,0)</f>
        <v>0</v>
      </c>
      <c r="AW791" s="294"/>
      <c r="AX791" s="294"/>
      <c r="AY791" s="294"/>
      <c r="AZ791" s="294"/>
      <c r="BA791" s="294"/>
      <c r="BB791" s="294"/>
      <c r="BC791" s="294"/>
      <c r="BD791" s="294"/>
      <c r="BE791" s="294"/>
      <c r="BF791" s="294"/>
      <c r="BG791" s="294"/>
      <c r="BH791" s="294">
        <v>1</v>
      </c>
      <c r="BI791" s="294"/>
      <c r="BJ791" s="294"/>
      <c r="BK791" s="294"/>
      <c r="BL791" s="294"/>
      <c r="BM791" s="294"/>
      <c r="BN791" s="294"/>
      <c r="BO791" s="294"/>
      <c r="BP791" s="1"/>
      <c r="BQ791" s="294"/>
      <c r="BR791" s="17">
        <v>2</v>
      </c>
      <c r="BS791" s="1">
        <f t="shared" si="6922"/>
        <v>0</v>
      </c>
      <c r="BT791" s="17">
        <f t="shared" si="6919"/>
        <v>0</v>
      </c>
      <c r="BU791" s="294"/>
      <c r="BV791" s="294">
        <v>1</v>
      </c>
      <c r="BW791" s="294"/>
      <c r="BX791" s="294"/>
      <c r="BY791" s="294"/>
      <c r="BZ791" s="294"/>
      <c r="CA791" s="294"/>
      <c r="CB791" s="294"/>
      <c r="CC791" s="294"/>
      <c r="CD791" s="1"/>
      <c r="CE791" s="1"/>
      <c r="CF791" s="1"/>
      <c r="CG791" s="294"/>
      <c r="CH791" s="1">
        <v>1</v>
      </c>
      <c r="CI791" s="1"/>
      <c r="CJ791" s="1"/>
      <c r="CK791" s="383"/>
      <c r="CL791" s="383"/>
      <c r="CM791" s="383"/>
      <c r="CN791" s="1">
        <f t="shared" ref="CN791:CN797" si="6930">+SUM(BX791:CC791)*BW791</f>
        <v>0</v>
      </c>
      <c r="CO791" s="1">
        <f t="shared" ref="CO791:CO797" si="6931">+SUM(BX791:CC791)*BW791</f>
        <v>0</v>
      </c>
      <c r="CP791" s="20">
        <f t="shared" ref="CP791:CP797" si="6932">+SUM(BY791:CC791)*2.5+SUM(CD791:CG791)*0.5+SUM(CH791:CJ791)*2.5</f>
        <v>2.5</v>
      </c>
      <c r="CQ791" s="351"/>
      <c r="CR791" s="299">
        <f t="shared" ref="CR791:CR794" si="6933">+IF(SUM(AX791:BM791)&gt;0,1,0)</f>
        <v>1</v>
      </c>
      <c r="CS791" s="294"/>
      <c r="CT791" s="294"/>
      <c r="CU791" s="1"/>
      <c r="CV791" s="1"/>
      <c r="CW791" s="1"/>
      <c r="CX791" s="1"/>
      <c r="CY791" s="1"/>
      <c r="CZ791" s="294"/>
      <c r="DA791" s="17">
        <f t="shared" si="6920"/>
        <v>0</v>
      </c>
      <c r="DB791" s="359">
        <f t="shared" si="6903"/>
        <v>0</v>
      </c>
      <c r="DC791" s="359">
        <f t="shared" si="6904"/>
        <v>0</v>
      </c>
      <c r="DD791" s="294"/>
      <c r="DE791" s="294"/>
      <c r="DF791" s="294"/>
      <c r="DG791" s="294"/>
      <c r="DH791" s="294"/>
      <c r="DI791" s="294"/>
      <c r="DJ791" s="294"/>
      <c r="DK791" s="294"/>
      <c r="DL791" s="294"/>
      <c r="DM791" s="294"/>
      <c r="DN791" s="294"/>
      <c r="DO791" s="1"/>
      <c r="DP791" s="1"/>
      <c r="DQ791" s="17">
        <f t="shared" ref="DQ791:DQ797" si="6934">+IF(AND(SUM(S791:AA791)&gt;0,SUM(FA791:FF791)&gt;0),CT791,0)</f>
        <v>0</v>
      </c>
      <c r="DR791" s="17">
        <f t="shared" ref="DR791:DR797" si="6935">+IF(AND(SUM(S791:AA791)&gt;0,SUM(FA791:FF791)&gt;0),CU791,0)</f>
        <v>0</v>
      </c>
      <c r="DS791" s="17">
        <f t="shared" ref="DS791:DS797" si="6936">+IF(AND(SUM(S791:AA791)&gt;0,SUM(FA791:FF791)&gt;0),CV791,0)</f>
        <v>0</v>
      </c>
      <c r="DT791" s="17">
        <f t="shared" ref="DT791:DT797" si="6937">+IF(AND(SUM(S791:AA791)&gt;0,SUM(FA791:FF791)&gt;0),CW791,0)</f>
        <v>0</v>
      </c>
      <c r="DU791" s="17">
        <f t="shared" ref="DU791:DU797" si="6938">+IF(AND(SUM(S791:AA791)&gt;0,SUM(FA791:FF791)&gt;0),CX791,0)</f>
        <v>0</v>
      </c>
      <c r="DV791" s="17">
        <f t="shared" ref="DV791:DV797" si="6939">+IF(AND(SUM(S791:AA791)&gt;0,SUM(FA791:FF791)&gt;0),CY791,0)</f>
        <v>0</v>
      </c>
      <c r="DW791" s="1"/>
      <c r="DX791" s="1"/>
      <c r="DY791" s="20">
        <f t="shared" ref="DY791:DY797" si="6940">+IF(AND(SUM(S791:AB791)&gt;0,SUM(FA791:FF791)&gt;0,DG791&gt;=3),DG791,0)</f>
        <v>0</v>
      </c>
      <c r="DZ791" s="20">
        <f t="shared" ref="DZ791:DZ797" si="6941">+IF(AND(SUM(S791:AB791)&gt;0,SUM(FA791:FF791)&gt;0,DH791&gt;=3),DH791,0)</f>
        <v>0</v>
      </c>
      <c r="EA791" s="20">
        <f t="shared" ref="EA791:EA797" si="6942">+IF(AND(SUM(S791:AB791)&gt;0,SUM(FA791:FF791)&gt;0,DI791&gt;=3),DI791,0)</f>
        <v>0</v>
      </c>
      <c r="EB791" s="20">
        <f t="shared" ref="EB791:EB797" si="6943">+IF(AND(SUM(S791:AB791)&gt;0,SUM(FA791:FF791)&gt;0,DJ791&gt;=3),DJ791,0)</f>
        <v>0</v>
      </c>
      <c r="EC791" s="18">
        <f t="shared" ref="EC791:EC797" si="6944">+IF(AND(CT791=0,SUM(CU791:CY791)&gt;1,SUM(CU791:CY791)&lt;=4),1,IF(AND(CT791=0,SUM(CU791:CY791)&gt;4),2,0))</f>
        <v>0</v>
      </c>
      <c r="ED791" s="19">
        <f t="shared" si="6921"/>
        <v>0</v>
      </c>
      <c r="EE791" s="19">
        <f t="shared" ref="EE791:EE794" si="6945">+IF(SUM(AO791:AR791)+SUM(DK791:DN791)&gt;0,CT791*3,0)</f>
        <v>0</v>
      </c>
      <c r="EF791" s="1">
        <f t="shared" ref="EF791:EF797" si="6946">+IF(EE791&gt;0,CT791*4,0)</f>
        <v>0</v>
      </c>
      <c r="EG791" s="18">
        <f t="shared" ref="EG791:EG793" si="6947">+IF(AND(CT791+EC791=0,SUM(AO791:AR791)&gt;0,SUM(DK791:DN791)&gt;0),(CU791+CV791+CW791+CX791)*2+CY791*5,(EC791+CT791-FO791)*5)+IF(AND(EC791+DQ791+CT791=0,SUM(AO791:AR791)&gt;0),SUM(CU791:CX791)*2+CY791*5,0)</f>
        <v>0</v>
      </c>
      <c r="EH791" s="341"/>
      <c r="EI791" s="294"/>
      <c r="EJ791" s="294"/>
      <c r="EK791" s="294"/>
      <c r="EL791" s="19"/>
      <c r="EM791" s="19"/>
      <c r="EN791" s="19"/>
      <c r="EO791" s="366"/>
      <c r="EP791" s="366"/>
      <c r="EQ791" s="374"/>
      <c r="ER791" s="374"/>
      <c r="ES791" s="374"/>
      <c r="ET791" s="374"/>
      <c r="EU791" s="18">
        <f t="shared" ref="EU791" si="6948">IF(SUM(CU791:CX791)&gt;0,CZ791*1+2,0)</f>
        <v>0</v>
      </c>
      <c r="EV791" s="18">
        <f t="shared" si="6501"/>
        <v>2</v>
      </c>
      <c r="EW791" s="341">
        <v>1</v>
      </c>
      <c r="EX791" s="341"/>
      <c r="EY791" s="341"/>
      <c r="EZ791" s="365">
        <f t="shared" si="6906"/>
        <v>0</v>
      </c>
      <c r="FA791" s="294"/>
      <c r="FB791" s="294"/>
      <c r="FC791" s="294"/>
      <c r="FD791" s="300"/>
      <c r="FE791" s="300"/>
      <c r="FF791" s="300"/>
      <c r="FG791" s="300"/>
      <c r="FH791" s="300"/>
      <c r="FI791" s="300">
        <f>F791</f>
        <v>31</v>
      </c>
      <c r="FJ791" s="300"/>
      <c r="FK791" s="294"/>
      <c r="FL791" s="294"/>
      <c r="FM791" s="294"/>
      <c r="FN791" s="294"/>
      <c r="FO791" s="294"/>
      <c r="FP791" s="20">
        <f t="shared" ref="FP791:FP797" si="6949">+FO791*3</f>
        <v>0</v>
      </c>
      <c r="FQ791" s="20">
        <f t="shared" ref="FQ791:FQ797" si="6950">+DE791</f>
        <v>0</v>
      </c>
      <c r="FR791" s="20">
        <f t="shared" ref="FR791:FR797" si="6951">+DF791</f>
        <v>0</v>
      </c>
      <c r="FS791" s="20">
        <f t="shared" ref="FS791:FS797" si="6952">+IF(DG791&lt;3,DG791,0)</f>
        <v>0</v>
      </c>
      <c r="FT791" s="20">
        <f t="shared" ref="FT791:FT797" si="6953">+IF(DH791&lt;3,DH791,0)</f>
        <v>0</v>
      </c>
      <c r="FU791" s="20">
        <f t="shared" ref="FU791:FU797" si="6954">+IF(DI791&lt;3,DI791,0)</f>
        <v>0</v>
      </c>
      <c r="FV791" s="20">
        <f t="shared" ref="FV791:FV797" si="6955">+IF(DJ791&lt;3,DJ791,0)</f>
        <v>0</v>
      </c>
      <c r="FW791" s="294"/>
    </row>
    <row r="792" spans="1:179" s="301" customFormat="1" ht="27.75" customHeight="1">
      <c r="A792" s="295"/>
      <c r="B792" s="296" t="s">
        <v>723</v>
      </c>
      <c r="C792" s="296" t="s">
        <v>912</v>
      </c>
      <c r="D792" s="296" t="s">
        <v>53</v>
      </c>
      <c r="E792" s="296" t="s">
        <v>188</v>
      </c>
      <c r="F792" s="296">
        <v>33</v>
      </c>
      <c r="G792" s="296">
        <f t="shared" si="6924"/>
        <v>33</v>
      </c>
      <c r="H792" s="297"/>
      <c r="I792" s="297"/>
      <c r="J792" s="294"/>
      <c r="K792" s="294"/>
      <c r="L792" s="294"/>
      <c r="M792" s="294"/>
      <c r="N792" s="297"/>
      <c r="O792" s="297"/>
      <c r="P792" s="1"/>
      <c r="Q792" s="16"/>
      <c r="R792" s="1"/>
      <c r="S792" s="294"/>
      <c r="T792" s="294">
        <v>1</v>
      </c>
      <c r="U792" s="294"/>
      <c r="V792" s="294"/>
      <c r="W792" s="294"/>
      <c r="X792" s="294"/>
      <c r="Y792" s="294"/>
      <c r="Z792" s="294"/>
      <c r="AA792" s="294"/>
      <c r="AB792" s="294"/>
      <c r="AC792" s="1">
        <f t="shared" si="6907"/>
        <v>1</v>
      </c>
      <c r="AD792" s="1">
        <f t="shared" si="6908"/>
        <v>0</v>
      </c>
      <c r="AE792" s="1">
        <f t="shared" si="6909"/>
        <v>0</v>
      </c>
      <c r="AF792" s="1">
        <f t="shared" si="6910"/>
        <v>0</v>
      </c>
      <c r="AG792" s="1">
        <f t="shared" si="6911"/>
        <v>0</v>
      </c>
      <c r="AH792" s="1">
        <f t="shared" si="6912"/>
        <v>0</v>
      </c>
      <c r="AI792" s="1">
        <f t="shared" si="6913"/>
        <v>0</v>
      </c>
      <c r="AJ792" s="1">
        <f t="shared" si="6914"/>
        <v>0</v>
      </c>
      <c r="AK792" s="1">
        <f t="shared" si="6915"/>
        <v>0</v>
      </c>
      <c r="AL792" s="1">
        <f t="shared" si="6916"/>
        <v>0</v>
      </c>
      <c r="AM792" s="1">
        <f t="shared" si="6917"/>
        <v>0</v>
      </c>
      <c r="AN792" s="1">
        <f t="shared" si="6918"/>
        <v>0</v>
      </c>
      <c r="AO792" s="294"/>
      <c r="AP792" s="294">
        <f t="shared" si="6925"/>
        <v>33</v>
      </c>
      <c r="AQ792" s="294"/>
      <c r="AR792" s="294"/>
      <c r="AS792" s="298">
        <f t="shared" si="6926"/>
        <v>0</v>
      </c>
      <c r="AT792" s="298">
        <f t="shared" si="6927"/>
        <v>1</v>
      </c>
      <c r="AU792" s="298">
        <f t="shared" si="6928"/>
        <v>0</v>
      </c>
      <c r="AV792" s="298">
        <f t="shared" si="6929"/>
        <v>0</v>
      </c>
      <c r="AW792" s="294"/>
      <c r="AX792" s="294"/>
      <c r="AY792" s="294"/>
      <c r="AZ792" s="294"/>
      <c r="BA792" s="294"/>
      <c r="BB792" s="294"/>
      <c r="BC792" s="294"/>
      <c r="BD792" s="294"/>
      <c r="BE792" s="294"/>
      <c r="BF792" s="294"/>
      <c r="BG792" s="294"/>
      <c r="BH792" s="294"/>
      <c r="BI792" s="294"/>
      <c r="BJ792" s="294"/>
      <c r="BK792" s="294"/>
      <c r="BL792" s="294">
        <v>1</v>
      </c>
      <c r="BM792" s="294"/>
      <c r="BN792" s="294"/>
      <c r="BO792" s="294"/>
      <c r="BP792" s="1"/>
      <c r="BQ792" s="294"/>
      <c r="BR792" s="17">
        <v>2</v>
      </c>
      <c r="BS792" s="1">
        <f t="shared" si="6922"/>
        <v>0</v>
      </c>
      <c r="BT792" s="17">
        <f t="shared" si="6919"/>
        <v>0</v>
      </c>
      <c r="BU792" s="294"/>
      <c r="BV792" s="294">
        <v>1</v>
      </c>
      <c r="BW792" s="294"/>
      <c r="BX792" s="294"/>
      <c r="BY792" s="294"/>
      <c r="BZ792" s="294"/>
      <c r="CA792" s="294"/>
      <c r="CB792" s="294"/>
      <c r="CC792" s="294"/>
      <c r="CD792" s="1"/>
      <c r="CE792" s="1"/>
      <c r="CF792" s="1"/>
      <c r="CG792" s="294"/>
      <c r="CH792" s="1">
        <v>1</v>
      </c>
      <c r="CI792" s="1"/>
      <c r="CJ792" s="1"/>
      <c r="CK792" s="383"/>
      <c r="CL792" s="383"/>
      <c r="CM792" s="383"/>
      <c r="CN792" s="1">
        <f t="shared" si="6930"/>
        <v>0</v>
      </c>
      <c r="CO792" s="1">
        <f t="shared" si="6931"/>
        <v>0</v>
      </c>
      <c r="CP792" s="20">
        <f t="shared" si="6932"/>
        <v>2.5</v>
      </c>
      <c r="CQ792" s="351"/>
      <c r="CR792" s="299">
        <f t="shared" si="6933"/>
        <v>1</v>
      </c>
      <c r="CS792" s="294"/>
      <c r="CT792" s="294"/>
      <c r="CU792" s="1"/>
      <c r="CV792" s="1"/>
      <c r="CW792" s="1"/>
      <c r="CX792" s="1"/>
      <c r="CY792" s="1"/>
      <c r="CZ792" s="294"/>
      <c r="DA792" s="17">
        <f t="shared" si="6920"/>
        <v>0</v>
      </c>
      <c r="DB792" s="359">
        <f t="shared" si="6903"/>
        <v>0</v>
      </c>
      <c r="DC792" s="359">
        <f t="shared" si="6904"/>
        <v>0</v>
      </c>
      <c r="DD792" s="294"/>
      <c r="DE792" s="294"/>
      <c r="DF792" s="294"/>
      <c r="DG792" s="294"/>
      <c r="DH792" s="294"/>
      <c r="DI792" s="294"/>
      <c r="DJ792" s="294"/>
      <c r="DK792" s="294"/>
      <c r="DL792" s="294"/>
      <c r="DM792" s="294"/>
      <c r="DN792" s="294"/>
      <c r="DO792" s="1"/>
      <c r="DP792" s="1"/>
      <c r="DQ792" s="17">
        <f t="shared" si="6934"/>
        <v>0</v>
      </c>
      <c r="DR792" s="17">
        <f t="shared" si="6935"/>
        <v>0</v>
      </c>
      <c r="DS792" s="17">
        <f t="shared" si="6936"/>
        <v>0</v>
      </c>
      <c r="DT792" s="17">
        <f t="shared" si="6937"/>
        <v>0</v>
      </c>
      <c r="DU792" s="17">
        <f t="shared" si="6938"/>
        <v>0</v>
      </c>
      <c r="DV792" s="17">
        <f t="shared" si="6939"/>
        <v>0</v>
      </c>
      <c r="DW792" s="1"/>
      <c r="DX792" s="1"/>
      <c r="DY792" s="20">
        <f t="shared" si="6940"/>
        <v>0</v>
      </c>
      <c r="DZ792" s="20">
        <f t="shared" si="6941"/>
        <v>0</v>
      </c>
      <c r="EA792" s="20">
        <f t="shared" si="6942"/>
        <v>0</v>
      </c>
      <c r="EB792" s="20">
        <f t="shared" si="6943"/>
        <v>0</v>
      </c>
      <c r="EC792" s="18">
        <f t="shared" si="6944"/>
        <v>0</v>
      </c>
      <c r="ED792" s="19">
        <f t="shared" si="6921"/>
        <v>0</v>
      </c>
      <c r="EE792" s="19">
        <f t="shared" si="6945"/>
        <v>0</v>
      </c>
      <c r="EF792" s="1">
        <f t="shared" si="6946"/>
        <v>0</v>
      </c>
      <c r="EG792" s="18">
        <f t="shared" si="6947"/>
        <v>0</v>
      </c>
      <c r="EH792" s="341"/>
      <c r="EI792" s="294"/>
      <c r="EJ792" s="294"/>
      <c r="EK792" s="294"/>
      <c r="EL792" s="19"/>
      <c r="EM792" s="19"/>
      <c r="EN792" s="19"/>
      <c r="EO792" s="366"/>
      <c r="EP792" s="366"/>
      <c r="EQ792" s="374"/>
      <c r="ER792" s="374"/>
      <c r="ES792" s="374"/>
      <c r="ET792" s="374"/>
      <c r="EU792" s="18">
        <f t="shared" ref="EU792:EU797" si="6956">IF(SUM(CU792:CX792)&gt;0,CZ792*1+2,0)</f>
        <v>0</v>
      </c>
      <c r="EV792" s="18">
        <f t="shared" si="6501"/>
        <v>2</v>
      </c>
      <c r="EW792" s="341">
        <v>2</v>
      </c>
      <c r="EX792" s="341">
        <v>2</v>
      </c>
      <c r="EY792" s="341"/>
      <c r="EZ792" s="365">
        <f t="shared" si="6906"/>
        <v>0</v>
      </c>
      <c r="FA792" s="294"/>
      <c r="FB792" s="294"/>
      <c r="FC792" s="294"/>
      <c r="FD792" s="300"/>
      <c r="FE792" s="300"/>
      <c r="FF792" s="300"/>
      <c r="FG792" s="300"/>
      <c r="FH792" s="300"/>
      <c r="FI792" s="300">
        <f>F792</f>
        <v>33</v>
      </c>
      <c r="FJ792" s="300"/>
      <c r="FK792" s="294"/>
      <c r="FL792" s="294"/>
      <c r="FM792" s="294"/>
      <c r="FN792" s="294"/>
      <c r="FO792" s="294"/>
      <c r="FP792" s="20">
        <f t="shared" si="6949"/>
        <v>0</v>
      </c>
      <c r="FQ792" s="20">
        <f t="shared" si="6950"/>
        <v>0</v>
      </c>
      <c r="FR792" s="20">
        <f t="shared" si="6951"/>
        <v>0</v>
      </c>
      <c r="FS792" s="20">
        <f t="shared" si="6952"/>
        <v>0</v>
      </c>
      <c r="FT792" s="20">
        <f t="shared" si="6953"/>
        <v>0</v>
      </c>
      <c r="FU792" s="20">
        <f t="shared" si="6954"/>
        <v>0</v>
      </c>
      <c r="FV792" s="20">
        <f t="shared" si="6955"/>
        <v>0</v>
      </c>
      <c r="FW792" s="294"/>
    </row>
    <row r="793" spans="1:179" s="301" customFormat="1" ht="27.75" customHeight="1">
      <c r="A793" s="295"/>
      <c r="B793" s="296" t="s">
        <v>724</v>
      </c>
      <c r="C793" s="296" t="s">
        <v>913</v>
      </c>
      <c r="D793" s="296" t="s">
        <v>53</v>
      </c>
      <c r="E793" s="296" t="str">
        <f t="shared" ref="E793" si="6957">D793</f>
        <v>LT7,5</v>
      </c>
      <c r="F793" s="296">
        <v>37</v>
      </c>
      <c r="G793" s="296">
        <f t="shared" si="6924"/>
        <v>37</v>
      </c>
      <c r="H793" s="297"/>
      <c r="I793" s="297"/>
      <c r="J793" s="294"/>
      <c r="K793" s="294"/>
      <c r="L793" s="294"/>
      <c r="M793" s="294"/>
      <c r="N793" s="297"/>
      <c r="O793" s="297"/>
      <c r="P793" s="1"/>
      <c r="Q793" s="16"/>
      <c r="R793" s="1"/>
      <c r="S793" s="294"/>
      <c r="T793" s="294"/>
      <c r="U793" s="294"/>
      <c r="V793" s="294"/>
      <c r="W793" s="294"/>
      <c r="X793" s="294"/>
      <c r="Y793" s="294"/>
      <c r="Z793" s="294"/>
      <c r="AA793" s="294"/>
      <c r="AB793" s="294"/>
      <c r="AC793" s="1">
        <f t="shared" si="6907"/>
        <v>0</v>
      </c>
      <c r="AD793" s="1">
        <f t="shared" si="6908"/>
        <v>0</v>
      </c>
      <c r="AE793" s="1">
        <f t="shared" si="6909"/>
        <v>0</v>
      </c>
      <c r="AF793" s="1">
        <f t="shared" si="6910"/>
        <v>0</v>
      </c>
      <c r="AG793" s="1">
        <f t="shared" si="6911"/>
        <v>0</v>
      </c>
      <c r="AH793" s="1">
        <f t="shared" si="6912"/>
        <v>0</v>
      </c>
      <c r="AI793" s="1">
        <f t="shared" si="6913"/>
        <v>0</v>
      </c>
      <c r="AJ793" s="1">
        <f t="shared" si="6914"/>
        <v>0</v>
      </c>
      <c r="AK793" s="1">
        <f t="shared" si="6915"/>
        <v>0</v>
      </c>
      <c r="AL793" s="1">
        <f t="shared" si="6916"/>
        <v>0</v>
      </c>
      <c r="AM793" s="1">
        <f t="shared" si="6917"/>
        <v>0</v>
      </c>
      <c r="AN793" s="1">
        <f t="shared" si="6918"/>
        <v>0</v>
      </c>
      <c r="AO793" s="294"/>
      <c r="AP793" s="294">
        <f t="shared" si="6925"/>
        <v>37</v>
      </c>
      <c r="AQ793" s="294"/>
      <c r="AR793" s="294"/>
      <c r="AS793" s="298">
        <f t="shared" si="6926"/>
        <v>0</v>
      </c>
      <c r="AT793" s="298">
        <f t="shared" si="6927"/>
        <v>1</v>
      </c>
      <c r="AU793" s="298">
        <f t="shared" si="6928"/>
        <v>0</v>
      </c>
      <c r="AV793" s="298">
        <f t="shared" si="6929"/>
        <v>0</v>
      </c>
      <c r="AW793" s="294"/>
      <c r="AX793" s="294"/>
      <c r="AY793" s="294"/>
      <c r="AZ793" s="294"/>
      <c r="BA793" s="294"/>
      <c r="BB793" s="294"/>
      <c r="BC793" s="294"/>
      <c r="BD793" s="294"/>
      <c r="BE793" s="294"/>
      <c r="BF793" s="294"/>
      <c r="BG793" s="294"/>
      <c r="BH793" s="294">
        <v>1</v>
      </c>
      <c r="BI793" s="294"/>
      <c r="BJ793" s="294"/>
      <c r="BK793" s="294"/>
      <c r="BL793" s="294"/>
      <c r="BM793" s="294"/>
      <c r="BN793" s="294"/>
      <c r="BO793" s="294"/>
      <c r="BP793" s="1"/>
      <c r="BQ793" s="294"/>
      <c r="BR793" s="17">
        <v>2</v>
      </c>
      <c r="BS793" s="1">
        <f t="shared" si="6922"/>
        <v>0</v>
      </c>
      <c r="BT793" s="17">
        <f t="shared" si="6919"/>
        <v>0</v>
      </c>
      <c r="BU793" s="294"/>
      <c r="BV793" s="294">
        <v>1</v>
      </c>
      <c r="BW793" s="294"/>
      <c r="BX793" s="294"/>
      <c r="BY793" s="294"/>
      <c r="BZ793" s="294"/>
      <c r="CA793" s="294"/>
      <c r="CB793" s="294"/>
      <c r="CC793" s="294"/>
      <c r="CD793" s="1"/>
      <c r="CE793" s="1"/>
      <c r="CF793" s="1"/>
      <c r="CG793" s="294"/>
      <c r="CH793" s="1">
        <v>1</v>
      </c>
      <c r="CI793" s="1"/>
      <c r="CJ793" s="1"/>
      <c r="CK793" s="383"/>
      <c r="CL793" s="383"/>
      <c r="CM793" s="383"/>
      <c r="CN793" s="1">
        <f t="shared" si="6930"/>
        <v>0</v>
      </c>
      <c r="CO793" s="1">
        <f t="shared" si="6931"/>
        <v>0</v>
      </c>
      <c r="CP793" s="20">
        <f t="shared" si="6932"/>
        <v>2.5</v>
      </c>
      <c r="CQ793" s="351"/>
      <c r="CR793" s="299">
        <f t="shared" si="6933"/>
        <v>1</v>
      </c>
      <c r="CS793" s="294"/>
      <c r="CT793" s="294"/>
      <c r="CU793" s="1">
        <v>1</v>
      </c>
      <c r="CV793" s="1"/>
      <c r="CW793" s="1">
        <v>1</v>
      </c>
      <c r="CX793" s="1"/>
      <c r="CY793" s="1"/>
      <c r="CZ793" s="294">
        <v>5</v>
      </c>
      <c r="DA793" s="17">
        <f t="shared" si="6920"/>
        <v>0</v>
      </c>
      <c r="DB793" s="359">
        <f t="shared" si="6903"/>
        <v>5</v>
      </c>
      <c r="DC793" s="359">
        <f t="shared" si="6904"/>
        <v>2</v>
      </c>
      <c r="DD793" s="294"/>
      <c r="DE793" s="294">
        <v>4</v>
      </c>
      <c r="DF793" s="294"/>
      <c r="DG793" s="294"/>
      <c r="DH793" s="294">
        <v>4</v>
      </c>
      <c r="DI793" s="294"/>
      <c r="DJ793" s="294"/>
      <c r="DK793" s="294"/>
      <c r="DL793" s="294"/>
      <c r="DM793" s="294"/>
      <c r="DN793" s="294"/>
      <c r="DO793" s="1"/>
      <c r="DP793" s="1"/>
      <c r="DQ793" s="17">
        <f t="shared" si="6934"/>
        <v>0</v>
      </c>
      <c r="DR793" s="17">
        <f t="shared" si="6935"/>
        <v>0</v>
      </c>
      <c r="DS793" s="17">
        <f t="shared" si="6936"/>
        <v>0</v>
      </c>
      <c r="DT793" s="17">
        <f t="shared" si="6937"/>
        <v>0</v>
      </c>
      <c r="DU793" s="17">
        <f t="shared" si="6938"/>
        <v>0</v>
      </c>
      <c r="DV793" s="17">
        <f t="shared" si="6939"/>
        <v>0</v>
      </c>
      <c r="DW793" s="1"/>
      <c r="DX793" s="1"/>
      <c r="DY793" s="20">
        <f t="shared" si="6940"/>
        <v>0</v>
      </c>
      <c r="DZ793" s="20">
        <f t="shared" si="6941"/>
        <v>0</v>
      </c>
      <c r="EA793" s="20">
        <f t="shared" si="6942"/>
        <v>0</v>
      </c>
      <c r="EB793" s="20">
        <f t="shared" si="6943"/>
        <v>0</v>
      </c>
      <c r="EC793" s="18">
        <f t="shared" si="6944"/>
        <v>1</v>
      </c>
      <c r="ED793" s="19">
        <f t="shared" si="6921"/>
        <v>3</v>
      </c>
      <c r="EE793" s="19">
        <f t="shared" si="6945"/>
        <v>0</v>
      </c>
      <c r="EF793" s="1">
        <f t="shared" si="6946"/>
        <v>0</v>
      </c>
      <c r="EG793" s="18">
        <f t="shared" si="6947"/>
        <v>5</v>
      </c>
      <c r="EH793" s="341"/>
      <c r="EI793" s="294">
        <v>4.5</v>
      </c>
      <c r="EJ793" s="294"/>
      <c r="EK793" s="294"/>
      <c r="EL793" s="19">
        <v>1</v>
      </c>
      <c r="EM793" s="19"/>
      <c r="EN793" s="19"/>
      <c r="EO793" s="366"/>
      <c r="EP793" s="366"/>
      <c r="EQ793" s="374"/>
      <c r="ER793" s="374"/>
      <c r="ES793" s="374"/>
      <c r="ET793" s="374"/>
      <c r="EU793" s="18">
        <f t="shared" si="6956"/>
        <v>7</v>
      </c>
      <c r="EV793" s="18">
        <f t="shared" si="6501"/>
        <v>2</v>
      </c>
      <c r="EW793" s="341">
        <v>1</v>
      </c>
      <c r="EX793" s="341"/>
      <c r="EY793" s="341">
        <v>2</v>
      </c>
      <c r="EZ793" s="365">
        <f t="shared" si="6906"/>
        <v>0</v>
      </c>
      <c r="FA793" s="294"/>
      <c r="FB793" s="294"/>
      <c r="FC793" s="294"/>
      <c r="FD793" s="300"/>
      <c r="FE793" s="300"/>
      <c r="FF793" s="300"/>
      <c r="FG793" s="300"/>
      <c r="FH793" s="300"/>
      <c r="FI793" s="300">
        <f>F793</f>
        <v>37</v>
      </c>
      <c r="FJ793" s="300"/>
      <c r="FK793" s="294"/>
      <c r="FL793" s="294"/>
      <c r="FM793" s="294"/>
      <c r="FN793" s="294"/>
      <c r="FO793" s="294"/>
      <c r="FP793" s="20">
        <f t="shared" si="6949"/>
        <v>0</v>
      </c>
      <c r="FQ793" s="20">
        <f t="shared" si="6950"/>
        <v>4</v>
      </c>
      <c r="FR793" s="20">
        <f t="shared" si="6951"/>
        <v>0</v>
      </c>
      <c r="FS793" s="20">
        <f t="shared" si="6952"/>
        <v>0</v>
      </c>
      <c r="FT793" s="20">
        <f t="shared" si="6953"/>
        <v>0</v>
      </c>
      <c r="FU793" s="20">
        <f t="shared" si="6954"/>
        <v>0</v>
      </c>
      <c r="FV793" s="20">
        <f t="shared" si="6955"/>
        <v>0</v>
      </c>
      <c r="FW793" s="294"/>
    </row>
    <row r="794" spans="1:179" s="301" customFormat="1" ht="27.75" customHeight="1">
      <c r="A794" s="295"/>
      <c r="B794" s="296" t="s">
        <v>725</v>
      </c>
      <c r="C794" s="296" t="s">
        <v>914</v>
      </c>
      <c r="D794" s="296" t="s">
        <v>53</v>
      </c>
      <c r="E794" s="296" t="str">
        <f t="shared" ref="E794" si="6958">D794</f>
        <v>LT7,5</v>
      </c>
      <c r="F794" s="296">
        <v>43</v>
      </c>
      <c r="G794" s="296">
        <f>F794</f>
        <v>43</v>
      </c>
      <c r="H794" s="297"/>
      <c r="I794" s="297"/>
      <c r="J794" s="294"/>
      <c r="K794" s="294"/>
      <c r="L794" s="294"/>
      <c r="M794" s="294"/>
      <c r="N794" s="297"/>
      <c r="O794" s="297"/>
      <c r="P794" s="1"/>
      <c r="Q794" s="16"/>
      <c r="R794" s="1"/>
      <c r="S794" s="294"/>
      <c r="T794" s="294"/>
      <c r="U794" s="294"/>
      <c r="V794" s="294"/>
      <c r="W794" s="294"/>
      <c r="X794" s="294">
        <v>1</v>
      </c>
      <c r="Y794" s="294"/>
      <c r="Z794" s="294"/>
      <c r="AA794" s="294"/>
      <c r="AB794" s="294"/>
      <c r="AC794" s="1">
        <f t="shared" si="6907"/>
        <v>0</v>
      </c>
      <c r="AD794" s="1">
        <f t="shared" si="6908"/>
        <v>0</v>
      </c>
      <c r="AE794" s="1">
        <f t="shared" si="6909"/>
        <v>1</v>
      </c>
      <c r="AF794" s="1">
        <f t="shared" si="6910"/>
        <v>0</v>
      </c>
      <c r="AG794" s="1">
        <f t="shared" si="6911"/>
        <v>0</v>
      </c>
      <c r="AH794" s="1">
        <f t="shared" si="6912"/>
        <v>0</v>
      </c>
      <c r="AI794" s="1">
        <f t="shared" si="6913"/>
        <v>0</v>
      </c>
      <c r="AJ794" s="1">
        <f t="shared" si="6914"/>
        <v>0</v>
      </c>
      <c r="AK794" s="1">
        <f t="shared" si="6915"/>
        <v>0</v>
      </c>
      <c r="AL794" s="1">
        <f t="shared" si="6916"/>
        <v>0</v>
      </c>
      <c r="AM794" s="1">
        <f t="shared" si="6917"/>
        <v>0</v>
      </c>
      <c r="AN794" s="1">
        <f t="shared" si="6918"/>
        <v>0</v>
      </c>
      <c r="AO794" s="294"/>
      <c r="AP794" s="294">
        <f t="shared" si="6925"/>
        <v>43</v>
      </c>
      <c r="AQ794" s="294"/>
      <c r="AR794" s="294"/>
      <c r="AS794" s="298">
        <f t="shared" si="6926"/>
        <v>0</v>
      </c>
      <c r="AT794" s="298">
        <f t="shared" si="6927"/>
        <v>1</v>
      </c>
      <c r="AU794" s="298">
        <f t="shared" si="6928"/>
        <v>0</v>
      </c>
      <c r="AV794" s="298">
        <f t="shared" si="6929"/>
        <v>0</v>
      </c>
      <c r="AW794" s="294"/>
      <c r="AX794" s="294"/>
      <c r="AY794" s="294">
        <v>1</v>
      </c>
      <c r="AZ794" s="294"/>
      <c r="BA794" s="294"/>
      <c r="BB794" s="294"/>
      <c r="BC794" s="294"/>
      <c r="BD794" s="294"/>
      <c r="BE794" s="294"/>
      <c r="BF794" s="294"/>
      <c r="BG794" s="294"/>
      <c r="BH794" s="294"/>
      <c r="BI794" s="294"/>
      <c r="BJ794" s="294"/>
      <c r="BK794" s="294"/>
      <c r="BL794" s="294"/>
      <c r="BM794" s="294"/>
      <c r="BN794" s="294"/>
      <c r="BO794" s="294"/>
      <c r="BP794" s="1"/>
      <c r="BQ794" s="294"/>
      <c r="BR794" s="17">
        <v>1</v>
      </c>
      <c r="BS794" s="1">
        <f t="shared" si="6922"/>
        <v>0</v>
      </c>
      <c r="BT794" s="17">
        <f t="shared" si="6919"/>
        <v>0</v>
      </c>
      <c r="BU794" s="294"/>
      <c r="BV794" s="294">
        <v>1</v>
      </c>
      <c r="BW794" s="294">
        <v>1</v>
      </c>
      <c r="BX794" s="294">
        <v>1</v>
      </c>
      <c r="BY794" s="294">
        <v>1</v>
      </c>
      <c r="BZ794" s="294"/>
      <c r="CA794" s="294"/>
      <c r="CB794" s="294"/>
      <c r="CC794" s="294"/>
      <c r="CD794" s="1">
        <v>1</v>
      </c>
      <c r="CE794" s="1"/>
      <c r="CF794" s="1"/>
      <c r="CG794" s="294"/>
      <c r="CH794" s="1"/>
      <c r="CI794" s="1"/>
      <c r="CJ794" s="1"/>
      <c r="CK794" s="383"/>
      <c r="CL794" s="383"/>
      <c r="CM794" s="383"/>
      <c r="CN794" s="1">
        <f t="shared" si="6930"/>
        <v>2</v>
      </c>
      <c r="CO794" s="1">
        <f t="shared" si="6931"/>
        <v>2</v>
      </c>
      <c r="CP794" s="20">
        <f t="shared" si="6932"/>
        <v>3</v>
      </c>
      <c r="CQ794" s="351"/>
      <c r="CR794" s="299">
        <f t="shared" si="6933"/>
        <v>1</v>
      </c>
      <c r="CS794" s="294"/>
      <c r="CT794" s="294"/>
      <c r="CU794" s="1"/>
      <c r="CV794" s="1">
        <v>1</v>
      </c>
      <c r="CW794" s="1">
        <v>2</v>
      </c>
      <c r="CX794" s="1"/>
      <c r="CY794" s="1">
        <v>1</v>
      </c>
      <c r="CZ794" s="294">
        <v>7</v>
      </c>
      <c r="DA794" s="17">
        <f t="shared" si="6920"/>
        <v>1</v>
      </c>
      <c r="DB794" s="359">
        <f t="shared" si="6903"/>
        <v>8</v>
      </c>
      <c r="DC794" s="359">
        <f t="shared" si="6904"/>
        <v>4</v>
      </c>
      <c r="DD794" s="294"/>
      <c r="DE794" s="294">
        <v>6</v>
      </c>
      <c r="DF794" s="294">
        <v>4</v>
      </c>
      <c r="DG794" s="294"/>
      <c r="DH794" s="294">
        <v>4</v>
      </c>
      <c r="DI794" s="294"/>
      <c r="DJ794" s="294"/>
      <c r="DK794" s="294"/>
      <c r="DL794" s="294"/>
      <c r="DM794" s="294"/>
      <c r="DN794" s="294"/>
      <c r="DO794" s="1"/>
      <c r="DP794" s="1"/>
      <c r="DQ794" s="17">
        <f t="shared" si="6934"/>
        <v>0</v>
      </c>
      <c r="DR794" s="17">
        <f t="shared" si="6935"/>
        <v>0</v>
      </c>
      <c r="DS794" s="17">
        <f t="shared" si="6936"/>
        <v>1</v>
      </c>
      <c r="DT794" s="17">
        <f t="shared" si="6937"/>
        <v>2</v>
      </c>
      <c r="DU794" s="17">
        <f t="shared" si="6938"/>
        <v>0</v>
      </c>
      <c r="DV794" s="17">
        <f t="shared" si="6939"/>
        <v>1</v>
      </c>
      <c r="DW794" s="1"/>
      <c r="DX794" s="1"/>
      <c r="DY794" s="20">
        <f t="shared" si="6940"/>
        <v>0</v>
      </c>
      <c r="DZ794" s="20">
        <f t="shared" si="6941"/>
        <v>4</v>
      </c>
      <c r="EA794" s="20">
        <f t="shared" si="6942"/>
        <v>0</v>
      </c>
      <c r="EB794" s="20">
        <f t="shared" si="6943"/>
        <v>0</v>
      </c>
      <c r="EC794" s="18">
        <f t="shared" si="6944"/>
        <v>1</v>
      </c>
      <c r="ED794" s="19">
        <f t="shared" si="6921"/>
        <v>3</v>
      </c>
      <c r="EE794" s="19">
        <f t="shared" si="6945"/>
        <v>0</v>
      </c>
      <c r="EF794" s="1">
        <f t="shared" si="6946"/>
        <v>0</v>
      </c>
      <c r="EG794" s="18"/>
      <c r="EH794" s="341"/>
      <c r="EI794" s="294">
        <v>4.5</v>
      </c>
      <c r="EJ794" s="294">
        <v>4.5</v>
      </c>
      <c r="EK794" s="294">
        <v>4.5</v>
      </c>
      <c r="EL794" s="19">
        <v>1</v>
      </c>
      <c r="EM794" s="19"/>
      <c r="EN794" s="19"/>
      <c r="EO794" s="366"/>
      <c r="EP794" s="366"/>
      <c r="EQ794" s="374"/>
      <c r="ER794" s="374"/>
      <c r="ES794" s="374">
        <v>1</v>
      </c>
      <c r="ET794" s="374"/>
      <c r="EU794" s="18">
        <f t="shared" si="6956"/>
        <v>9</v>
      </c>
      <c r="EV794" s="18">
        <f t="shared" si="6501"/>
        <v>12</v>
      </c>
      <c r="EW794" s="341">
        <v>1</v>
      </c>
      <c r="EX794" s="341">
        <v>1</v>
      </c>
      <c r="EY794" s="341">
        <v>4</v>
      </c>
      <c r="EZ794" s="365">
        <f t="shared" si="6906"/>
        <v>0.5</v>
      </c>
      <c r="FA794" s="294"/>
      <c r="FB794" s="294"/>
      <c r="FC794" s="294"/>
      <c r="FD794" s="300"/>
      <c r="FE794" s="300">
        <v>1</v>
      </c>
      <c r="FF794" s="300"/>
      <c r="FG794" s="300"/>
      <c r="FH794" s="300"/>
      <c r="FI794" s="300">
        <f>F794</f>
        <v>43</v>
      </c>
      <c r="FJ794" s="300"/>
      <c r="FK794" s="294"/>
      <c r="FL794" s="294"/>
      <c r="FM794" s="294"/>
      <c r="FN794" s="294"/>
      <c r="FO794" s="294"/>
      <c r="FP794" s="20">
        <f t="shared" si="6949"/>
        <v>0</v>
      </c>
      <c r="FQ794" s="20">
        <f t="shared" si="6950"/>
        <v>6</v>
      </c>
      <c r="FR794" s="20">
        <f t="shared" si="6951"/>
        <v>4</v>
      </c>
      <c r="FS794" s="20">
        <f t="shared" si="6952"/>
        <v>0</v>
      </c>
      <c r="FT794" s="20">
        <f t="shared" si="6953"/>
        <v>0</v>
      </c>
      <c r="FU794" s="20">
        <f t="shared" si="6954"/>
        <v>0</v>
      </c>
      <c r="FV794" s="20">
        <f t="shared" si="6955"/>
        <v>0</v>
      </c>
      <c r="FW794" s="294"/>
    </row>
    <row r="795" spans="1:179" s="316" customFormat="1" ht="24" customHeight="1">
      <c r="A795" s="302"/>
      <c r="B795" s="41" t="s">
        <v>721</v>
      </c>
      <c r="C795" s="41" t="s">
        <v>591</v>
      </c>
      <c r="D795" s="41"/>
      <c r="E795" s="41"/>
      <c r="F795" s="41"/>
      <c r="G795" s="41"/>
      <c r="H795" s="42"/>
      <c r="I795" s="42"/>
      <c r="J795" s="303"/>
      <c r="K795" s="303"/>
      <c r="L795" s="303"/>
      <c r="M795" s="303"/>
      <c r="N795" s="42"/>
      <c r="O795" s="42"/>
      <c r="P795" s="304"/>
      <c r="Q795" s="305"/>
      <c r="R795" s="304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4">
        <f t="shared" si="6907"/>
        <v>0</v>
      </c>
      <c r="AD795" s="304">
        <f t="shared" si="6908"/>
        <v>0</v>
      </c>
      <c r="AE795" s="304">
        <f t="shared" si="6909"/>
        <v>0</v>
      </c>
      <c r="AF795" s="304">
        <f t="shared" si="6910"/>
        <v>0</v>
      </c>
      <c r="AG795" s="304">
        <f t="shared" si="6911"/>
        <v>0</v>
      </c>
      <c r="AH795" s="304">
        <f t="shared" si="6912"/>
        <v>0</v>
      </c>
      <c r="AI795" s="304">
        <f t="shared" si="6913"/>
        <v>0</v>
      </c>
      <c r="AJ795" s="304">
        <f t="shared" si="6914"/>
        <v>0</v>
      </c>
      <c r="AK795" s="304">
        <f t="shared" si="6915"/>
        <v>0</v>
      </c>
      <c r="AL795" s="304">
        <f t="shared" si="6916"/>
        <v>0</v>
      </c>
      <c r="AM795" s="304">
        <f t="shared" si="6917"/>
        <v>0</v>
      </c>
      <c r="AN795" s="304">
        <f t="shared" si="6918"/>
        <v>0</v>
      </c>
      <c r="AO795" s="303"/>
      <c r="AP795" s="303"/>
      <c r="AQ795" s="303"/>
      <c r="AR795" s="303"/>
      <c r="AS795" s="306">
        <f t="shared" si="6926"/>
        <v>0</v>
      </c>
      <c r="AT795" s="306">
        <f t="shared" si="6927"/>
        <v>0</v>
      </c>
      <c r="AU795" s="306">
        <f t="shared" si="6928"/>
        <v>0</v>
      </c>
      <c r="AV795" s="306">
        <f t="shared" si="6929"/>
        <v>0</v>
      </c>
      <c r="AW795" s="303"/>
      <c r="AX795" s="333"/>
      <c r="AY795" s="333"/>
      <c r="AZ795" s="333"/>
      <c r="BA795" s="333"/>
      <c r="BB795" s="333"/>
      <c r="BC795" s="333"/>
      <c r="BD795" s="303"/>
      <c r="BE795" s="303"/>
      <c r="BF795" s="303"/>
      <c r="BG795" s="303"/>
      <c r="BH795" s="303"/>
      <c r="BI795" s="303"/>
      <c r="BJ795" s="303"/>
      <c r="BK795" s="303"/>
      <c r="BL795" s="303"/>
      <c r="BM795" s="303"/>
      <c r="BN795" s="307"/>
      <c r="BO795" s="44">
        <v>1</v>
      </c>
      <c r="BP795" s="304"/>
      <c r="BQ795" s="303"/>
      <c r="BR795" s="17">
        <v>1</v>
      </c>
      <c r="BS795" s="1">
        <f t="shared" si="6922"/>
        <v>0</v>
      </c>
      <c r="BT795" s="308">
        <f t="shared" si="6919"/>
        <v>0</v>
      </c>
      <c r="BU795" s="44">
        <v>8</v>
      </c>
      <c r="BV795" s="303"/>
      <c r="BW795" s="303"/>
      <c r="BX795" s="303"/>
      <c r="BY795" s="303"/>
      <c r="BZ795" s="303"/>
      <c r="CA795" s="303"/>
      <c r="CB795" s="303"/>
      <c r="CC795" s="303"/>
      <c r="CD795" s="309"/>
      <c r="CE795" s="309"/>
      <c r="CF795" s="309"/>
      <c r="CG795" s="303"/>
      <c r="CH795" s="304"/>
      <c r="CI795" s="304"/>
      <c r="CJ795" s="304"/>
      <c r="CK795" s="384"/>
      <c r="CL795" s="384"/>
      <c r="CM795" s="384"/>
      <c r="CN795" s="304">
        <f t="shared" si="6930"/>
        <v>0</v>
      </c>
      <c r="CO795" s="304">
        <f t="shared" si="6931"/>
        <v>0</v>
      </c>
      <c r="CP795" s="310">
        <f t="shared" si="6932"/>
        <v>0</v>
      </c>
      <c r="CQ795" s="352"/>
      <c r="CR795" s="311">
        <f t="shared" ref="CR795:CR797" si="6959">+IF(SUM(AX795:BM795)&gt;0,1,0)</f>
        <v>0</v>
      </c>
      <c r="CS795" s="303"/>
      <c r="CT795" s="303"/>
      <c r="CU795" s="304"/>
      <c r="CV795" s="304"/>
      <c r="CW795" s="304"/>
      <c r="CX795" s="304"/>
      <c r="CY795" s="304"/>
      <c r="CZ795" s="303"/>
      <c r="DA795" s="308">
        <f t="shared" si="6920"/>
        <v>0</v>
      </c>
      <c r="DB795" s="359">
        <f t="shared" si="6903"/>
        <v>0</v>
      </c>
      <c r="DC795" s="359">
        <f t="shared" si="6904"/>
        <v>0</v>
      </c>
      <c r="DD795" s="303"/>
      <c r="DE795" s="303"/>
      <c r="DF795" s="303"/>
      <c r="DG795" s="303"/>
      <c r="DH795" s="303"/>
      <c r="DI795" s="303"/>
      <c r="DJ795" s="303"/>
      <c r="DK795" s="303"/>
      <c r="DL795" s="303"/>
      <c r="DM795" s="303"/>
      <c r="DN795" s="303"/>
      <c r="DO795" s="304"/>
      <c r="DP795" s="304"/>
      <c r="DQ795" s="308">
        <f t="shared" si="6934"/>
        <v>0</v>
      </c>
      <c r="DR795" s="308">
        <f t="shared" si="6935"/>
        <v>0</v>
      </c>
      <c r="DS795" s="308">
        <f t="shared" si="6936"/>
        <v>0</v>
      </c>
      <c r="DT795" s="308">
        <f t="shared" si="6937"/>
        <v>0</v>
      </c>
      <c r="DU795" s="308">
        <f t="shared" si="6938"/>
        <v>0</v>
      </c>
      <c r="DV795" s="308">
        <f t="shared" si="6939"/>
        <v>0</v>
      </c>
      <c r="DW795" s="304"/>
      <c r="DX795" s="304"/>
      <c r="DY795" s="310">
        <f t="shared" si="6940"/>
        <v>0</v>
      </c>
      <c r="DZ795" s="310">
        <f t="shared" si="6941"/>
        <v>0</v>
      </c>
      <c r="EA795" s="310">
        <f t="shared" si="6942"/>
        <v>0</v>
      </c>
      <c r="EB795" s="310">
        <f t="shared" si="6943"/>
        <v>0</v>
      </c>
      <c r="EC795" s="312">
        <f t="shared" si="6944"/>
        <v>0</v>
      </c>
      <c r="ED795" s="313">
        <f t="shared" si="6921"/>
        <v>0</v>
      </c>
      <c r="EE795" s="313">
        <f t="shared" ref="EE795:EE797" si="6960">+IF(SUM(AO795:AR795)+SUM(DK795:DN795)&gt;0,CT795*3,0)</f>
        <v>0</v>
      </c>
      <c r="EF795" s="304">
        <f t="shared" si="6946"/>
        <v>0</v>
      </c>
      <c r="EG795" s="312">
        <f>+IF(AND(CT795+EC795=0,SUM(AO795:AR795)&gt;0,SUM(DK795:DN795)&gt;0),(CU795+CV795+CW795+CX795)*2+CY795*5,(EC795+CT795-FO795)*5)+IF(AND(EC795+DQ795+CT795=0,SUM(AO795:AR795)&gt;0),SUM(CU795:CX795)*2+CY795*5,0)</f>
        <v>0</v>
      </c>
      <c r="EH795" s="344"/>
      <c r="EI795" s="303"/>
      <c r="EJ795" s="303"/>
      <c r="EK795" s="303"/>
      <c r="EL795" s="314"/>
      <c r="EM795" s="314"/>
      <c r="EN795" s="314"/>
      <c r="EO795" s="368"/>
      <c r="EP795" s="368"/>
      <c r="EQ795" s="375"/>
      <c r="ER795" s="375"/>
      <c r="ES795" s="375"/>
      <c r="ET795" s="375"/>
      <c r="EU795" s="18">
        <f t="shared" si="6956"/>
        <v>0</v>
      </c>
      <c r="EV795" s="18">
        <f t="shared" si="6501"/>
        <v>0</v>
      </c>
      <c r="EW795" s="341"/>
      <c r="EX795" s="341"/>
      <c r="EY795" s="341"/>
      <c r="EZ795" s="365">
        <f t="shared" si="6906"/>
        <v>0</v>
      </c>
      <c r="FA795" s="303"/>
      <c r="FB795" s="303"/>
      <c r="FC795" s="303"/>
      <c r="FD795" s="315"/>
      <c r="FE795" s="315"/>
      <c r="FF795" s="315"/>
      <c r="FG795" s="337"/>
      <c r="FH795" s="315"/>
      <c r="FI795" s="315"/>
      <c r="FJ795" s="315"/>
      <c r="FK795" s="303"/>
      <c r="FL795" s="303"/>
      <c r="FM795" s="303"/>
      <c r="FN795" s="303"/>
      <c r="FO795" s="333"/>
      <c r="FP795" s="20">
        <f t="shared" si="6949"/>
        <v>0</v>
      </c>
      <c r="FQ795" s="310">
        <f t="shared" si="6950"/>
        <v>0</v>
      </c>
      <c r="FR795" s="310">
        <f t="shared" si="6951"/>
        <v>0</v>
      </c>
      <c r="FS795" s="310">
        <f t="shared" si="6952"/>
        <v>0</v>
      </c>
      <c r="FT795" s="310">
        <f t="shared" si="6953"/>
        <v>0</v>
      </c>
      <c r="FU795" s="310">
        <f t="shared" si="6954"/>
        <v>0</v>
      </c>
      <c r="FV795" s="310">
        <f t="shared" si="6955"/>
        <v>0</v>
      </c>
      <c r="FW795" s="303"/>
    </row>
    <row r="796" spans="1:179" s="301" customFormat="1" ht="27.75" customHeight="1">
      <c r="A796" s="295"/>
      <c r="B796" s="296" t="s">
        <v>915</v>
      </c>
      <c r="C796" s="296" t="s">
        <v>903</v>
      </c>
      <c r="D796" s="296" t="s">
        <v>53</v>
      </c>
      <c r="E796" s="296" t="str">
        <f t="shared" ref="E796:E797" si="6961">D796</f>
        <v>LT7,5</v>
      </c>
      <c r="F796" s="296">
        <v>37</v>
      </c>
      <c r="G796" s="296">
        <f>F796</f>
        <v>37</v>
      </c>
      <c r="H796" s="297"/>
      <c r="I796" s="297"/>
      <c r="J796" s="294"/>
      <c r="K796" s="294"/>
      <c r="L796" s="294"/>
      <c r="M796" s="294"/>
      <c r="N796" s="297"/>
      <c r="O796" s="297"/>
      <c r="P796" s="304"/>
      <c r="Q796" s="305"/>
      <c r="R796" s="304"/>
      <c r="S796" s="294"/>
      <c r="T796" s="294"/>
      <c r="U796" s="294"/>
      <c r="V796" s="294"/>
      <c r="W796" s="294"/>
      <c r="X796" s="294"/>
      <c r="Y796" s="294"/>
      <c r="Z796" s="294"/>
      <c r="AA796" s="294"/>
      <c r="AB796" s="294"/>
      <c r="AC796" s="1">
        <f t="shared" si="6907"/>
        <v>0</v>
      </c>
      <c r="AD796" s="1">
        <f t="shared" si="6908"/>
        <v>0</v>
      </c>
      <c r="AE796" s="1">
        <f t="shared" si="6909"/>
        <v>0</v>
      </c>
      <c r="AF796" s="1">
        <f t="shared" si="6910"/>
        <v>0</v>
      </c>
      <c r="AG796" s="1">
        <f t="shared" si="6911"/>
        <v>0</v>
      </c>
      <c r="AH796" s="1">
        <f t="shared" si="6912"/>
        <v>0</v>
      </c>
      <c r="AI796" s="1">
        <f t="shared" si="6913"/>
        <v>0</v>
      </c>
      <c r="AJ796" s="1">
        <f t="shared" si="6914"/>
        <v>0</v>
      </c>
      <c r="AK796" s="1">
        <f t="shared" si="6915"/>
        <v>0</v>
      </c>
      <c r="AL796" s="1">
        <f t="shared" si="6916"/>
        <v>0</v>
      </c>
      <c r="AM796" s="1">
        <f t="shared" si="6917"/>
        <v>0</v>
      </c>
      <c r="AN796" s="1">
        <f t="shared" si="6918"/>
        <v>0</v>
      </c>
      <c r="AO796" s="294"/>
      <c r="AP796" s="294">
        <f>G796</f>
        <v>37</v>
      </c>
      <c r="AQ796" s="294"/>
      <c r="AR796" s="294"/>
      <c r="AS796" s="298">
        <f t="shared" si="6926"/>
        <v>0</v>
      </c>
      <c r="AT796" s="298">
        <f t="shared" si="6927"/>
        <v>1</v>
      </c>
      <c r="AU796" s="298">
        <f t="shared" si="6928"/>
        <v>0</v>
      </c>
      <c r="AV796" s="298">
        <f t="shared" si="6929"/>
        <v>0</v>
      </c>
      <c r="AW796" s="294"/>
      <c r="AX796" s="294"/>
      <c r="AY796" s="294"/>
      <c r="AZ796" s="294"/>
      <c r="BA796" s="294"/>
      <c r="BB796" s="294"/>
      <c r="BC796" s="294"/>
      <c r="BD796" s="294"/>
      <c r="BE796" s="294"/>
      <c r="BF796" s="294"/>
      <c r="BG796" s="294"/>
      <c r="BH796" s="294"/>
      <c r="BI796" s="294">
        <v>1</v>
      </c>
      <c r="BJ796" s="294"/>
      <c r="BK796" s="294"/>
      <c r="BL796" s="294"/>
      <c r="BM796" s="294"/>
      <c r="BN796" s="294"/>
      <c r="BO796" s="294"/>
      <c r="BP796" s="1"/>
      <c r="BQ796" s="294"/>
      <c r="BR796" s="17">
        <v>2</v>
      </c>
      <c r="BS796" s="1">
        <f t="shared" si="6922"/>
        <v>0</v>
      </c>
      <c r="BT796" s="17">
        <f t="shared" si="6919"/>
        <v>0</v>
      </c>
      <c r="BU796" s="294"/>
      <c r="BV796" s="294">
        <v>1</v>
      </c>
      <c r="BW796" s="294"/>
      <c r="BX796" s="294"/>
      <c r="BY796" s="294"/>
      <c r="BZ796" s="294"/>
      <c r="CA796" s="294"/>
      <c r="CB796" s="294"/>
      <c r="CC796" s="294"/>
      <c r="CD796" s="1"/>
      <c r="CE796" s="1"/>
      <c r="CF796" s="1"/>
      <c r="CG796" s="294"/>
      <c r="CH796" s="1">
        <v>1</v>
      </c>
      <c r="CI796" s="1"/>
      <c r="CJ796" s="1"/>
      <c r="CK796" s="383"/>
      <c r="CL796" s="383"/>
      <c r="CM796" s="383"/>
      <c r="CN796" s="1">
        <f t="shared" si="6930"/>
        <v>0</v>
      </c>
      <c r="CO796" s="1">
        <f t="shared" si="6931"/>
        <v>0</v>
      </c>
      <c r="CP796" s="20">
        <f t="shared" si="6932"/>
        <v>2.5</v>
      </c>
      <c r="CQ796" s="351"/>
      <c r="CR796" s="299">
        <f t="shared" si="6959"/>
        <v>1</v>
      </c>
      <c r="CS796" s="294"/>
      <c r="CT796" s="294"/>
      <c r="CU796" s="1"/>
      <c r="CV796" s="1"/>
      <c r="CW796" s="1">
        <v>2</v>
      </c>
      <c r="CX796" s="1"/>
      <c r="CY796" s="1"/>
      <c r="CZ796" s="294">
        <v>6</v>
      </c>
      <c r="DA796" s="17">
        <f t="shared" si="6920"/>
        <v>0</v>
      </c>
      <c r="DB796" s="359">
        <f t="shared" si="6903"/>
        <v>6</v>
      </c>
      <c r="DC796" s="359">
        <f t="shared" si="6904"/>
        <v>2</v>
      </c>
      <c r="DD796" s="294"/>
      <c r="DE796" s="294">
        <v>6</v>
      </c>
      <c r="DF796" s="294"/>
      <c r="DG796" s="294"/>
      <c r="DH796" s="294"/>
      <c r="DI796" s="294"/>
      <c r="DJ796" s="294"/>
      <c r="DK796" s="294"/>
      <c r="DL796" s="294"/>
      <c r="DM796" s="294"/>
      <c r="DN796" s="294"/>
      <c r="DO796" s="1"/>
      <c r="DP796" s="1"/>
      <c r="DQ796" s="17">
        <f t="shared" si="6934"/>
        <v>0</v>
      </c>
      <c r="DR796" s="17">
        <f t="shared" si="6935"/>
        <v>0</v>
      </c>
      <c r="DS796" s="17">
        <f t="shared" si="6936"/>
        <v>0</v>
      </c>
      <c r="DT796" s="17">
        <f t="shared" si="6937"/>
        <v>0</v>
      </c>
      <c r="DU796" s="17">
        <f t="shared" si="6938"/>
        <v>0</v>
      </c>
      <c r="DV796" s="17">
        <f t="shared" si="6939"/>
        <v>0</v>
      </c>
      <c r="DW796" s="1"/>
      <c r="DX796" s="1"/>
      <c r="DY796" s="20">
        <f t="shared" si="6940"/>
        <v>0</v>
      </c>
      <c r="DZ796" s="20">
        <f t="shared" si="6941"/>
        <v>0</v>
      </c>
      <c r="EA796" s="20">
        <f t="shared" si="6942"/>
        <v>0</v>
      </c>
      <c r="EB796" s="20">
        <f t="shared" si="6943"/>
        <v>0</v>
      </c>
      <c r="EC796" s="18">
        <f t="shared" si="6944"/>
        <v>1</v>
      </c>
      <c r="ED796" s="19">
        <f t="shared" si="6921"/>
        <v>3</v>
      </c>
      <c r="EE796" s="19">
        <f t="shared" si="6960"/>
        <v>0</v>
      </c>
      <c r="EF796" s="1">
        <f t="shared" si="6946"/>
        <v>0</v>
      </c>
      <c r="EG796" s="18">
        <f>+IF(AND(CT796+EC796=0,SUM(AO796:AR796)&gt;0,SUM(DK796:DN796)&gt;0),(CU796+CV796+CW796+CX796)*2+CY796*5,(EC796+CT796-FO796)*5)+IF(AND(EC796+DQ796+CT796=0,SUM(AO796:AR796)&gt;0),SUM(CU796:CX796)*2+CY796*5,0)</f>
        <v>5</v>
      </c>
      <c r="EH796" s="341"/>
      <c r="EI796" s="294"/>
      <c r="EJ796" s="294">
        <f>2*4.5</f>
        <v>9</v>
      </c>
      <c r="EK796" s="294"/>
      <c r="EL796" s="19">
        <v>1</v>
      </c>
      <c r="EM796" s="19"/>
      <c r="EN796" s="19"/>
      <c r="EO796" s="366"/>
      <c r="EP796" s="366"/>
      <c r="EQ796" s="374"/>
      <c r="ER796" s="374"/>
      <c r="ES796" s="374"/>
      <c r="ET796" s="374"/>
      <c r="EU796" s="18">
        <f t="shared" si="6956"/>
        <v>8</v>
      </c>
      <c r="EV796" s="18">
        <f t="shared" si="6501"/>
        <v>2</v>
      </c>
      <c r="EW796" s="341">
        <v>1</v>
      </c>
      <c r="EX796" s="341"/>
      <c r="EY796" s="341">
        <v>2</v>
      </c>
      <c r="EZ796" s="365">
        <f t="shared" si="6906"/>
        <v>0</v>
      </c>
      <c r="FA796" s="294"/>
      <c r="FB796" s="294"/>
      <c r="FC796" s="294"/>
      <c r="FD796" s="300"/>
      <c r="FE796" s="300"/>
      <c r="FF796" s="300"/>
      <c r="FG796" s="300"/>
      <c r="FH796" s="300"/>
      <c r="FI796" s="300"/>
      <c r="FJ796" s="300">
        <f>F796</f>
        <v>37</v>
      </c>
      <c r="FK796" s="294"/>
      <c r="FL796" s="294"/>
      <c r="FM796" s="294"/>
      <c r="FN796" s="294"/>
      <c r="FO796" s="294"/>
      <c r="FP796" s="20">
        <f t="shared" si="6949"/>
        <v>0</v>
      </c>
      <c r="FQ796" s="20">
        <f t="shared" si="6950"/>
        <v>6</v>
      </c>
      <c r="FR796" s="20">
        <f t="shared" si="6951"/>
        <v>0</v>
      </c>
      <c r="FS796" s="20">
        <f t="shared" si="6952"/>
        <v>0</v>
      </c>
      <c r="FT796" s="20">
        <f t="shared" si="6953"/>
        <v>0</v>
      </c>
      <c r="FU796" s="20">
        <f t="shared" si="6954"/>
        <v>0</v>
      </c>
      <c r="FV796" s="20">
        <f t="shared" si="6955"/>
        <v>0</v>
      </c>
      <c r="FW796" s="294"/>
    </row>
    <row r="797" spans="1:179" s="301" customFormat="1" ht="27.75" customHeight="1">
      <c r="A797" s="295"/>
      <c r="B797" s="296" t="s">
        <v>916</v>
      </c>
      <c r="C797" s="296" t="s">
        <v>904</v>
      </c>
      <c r="D797" s="296" t="s">
        <v>188</v>
      </c>
      <c r="E797" s="296" t="str">
        <f t="shared" si="6961"/>
        <v>2LT7,5</v>
      </c>
      <c r="F797" s="296">
        <v>41</v>
      </c>
      <c r="G797" s="296">
        <f>F797</f>
        <v>41</v>
      </c>
      <c r="H797" s="297"/>
      <c r="I797" s="297"/>
      <c r="J797" s="294"/>
      <c r="K797" s="294"/>
      <c r="L797" s="294"/>
      <c r="M797" s="294"/>
      <c r="N797" s="297"/>
      <c r="O797" s="297"/>
      <c r="P797" s="304"/>
      <c r="Q797" s="305"/>
      <c r="R797" s="304"/>
      <c r="S797" s="294"/>
      <c r="T797" s="294"/>
      <c r="U797" s="294"/>
      <c r="V797" s="294"/>
      <c r="W797" s="294"/>
      <c r="X797" s="294"/>
      <c r="Y797" s="294"/>
      <c r="Z797" s="294"/>
      <c r="AA797" s="294"/>
      <c r="AB797" s="294"/>
      <c r="AC797" s="1">
        <f t="shared" si="6907"/>
        <v>0</v>
      </c>
      <c r="AD797" s="1">
        <f t="shared" si="6908"/>
        <v>0</v>
      </c>
      <c r="AE797" s="1">
        <f t="shared" si="6909"/>
        <v>0</v>
      </c>
      <c r="AF797" s="1">
        <f t="shared" si="6910"/>
        <v>0</v>
      </c>
      <c r="AG797" s="1">
        <f t="shared" si="6911"/>
        <v>0</v>
      </c>
      <c r="AH797" s="1">
        <f t="shared" si="6912"/>
        <v>0</v>
      </c>
      <c r="AI797" s="1">
        <f t="shared" si="6913"/>
        <v>0</v>
      </c>
      <c r="AJ797" s="1">
        <f t="shared" si="6914"/>
        <v>0</v>
      </c>
      <c r="AK797" s="1">
        <f t="shared" si="6915"/>
        <v>0</v>
      </c>
      <c r="AL797" s="1">
        <f t="shared" si="6916"/>
        <v>0</v>
      </c>
      <c r="AM797" s="1">
        <f t="shared" si="6917"/>
        <v>0</v>
      </c>
      <c r="AN797" s="1">
        <f t="shared" si="6918"/>
        <v>0</v>
      </c>
      <c r="AO797" s="294"/>
      <c r="AP797" s="294">
        <f>G797</f>
        <v>41</v>
      </c>
      <c r="AQ797" s="294"/>
      <c r="AR797" s="294"/>
      <c r="AS797" s="298">
        <f t="shared" si="6926"/>
        <v>0</v>
      </c>
      <c r="AT797" s="298">
        <f t="shared" si="6927"/>
        <v>1</v>
      </c>
      <c r="AU797" s="298">
        <f t="shared" si="6928"/>
        <v>0</v>
      </c>
      <c r="AV797" s="298">
        <f t="shared" si="6929"/>
        <v>0</v>
      </c>
      <c r="AW797" s="294"/>
      <c r="AX797" s="294"/>
      <c r="AY797" s="294"/>
      <c r="AZ797" s="294"/>
      <c r="BA797" s="294"/>
      <c r="BB797" s="294"/>
      <c r="BC797" s="294"/>
      <c r="BD797" s="294"/>
      <c r="BE797" s="294"/>
      <c r="BF797" s="294"/>
      <c r="BG797" s="294"/>
      <c r="BH797" s="294"/>
      <c r="BI797" s="294"/>
      <c r="BJ797" s="294"/>
      <c r="BK797" s="294"/>
      <c r="BL797" s="294">
        <v>1</v>
      </c>
      <c r="BM797" s="294"/>
      <c r="BN797" s="294"/>
      <c r="BO797" s="294"/>
      <c r="BP797" s="1"/>
      <c r="BQ797" s="294"/>
      <c r="BR797" s="17">
        <v>1</v>
      </c>
      <c r="BS797" s="1">
        <f t="shared" si="6922"/>
        <v>0</v>
      </c>
      <c r="BT797" s="17">
        <f t="shared" si="6919"/>
        <v>0</v>
      </c>
      <c r="BU797" s="294"/>
      <c r="BV797" s="294">
        <v>1</v>
      </c>
      <c r="BW797" s="294">
        <v>1</v>
      </c>
      <c r="BX797" s="294">
        <v>1</v>
      </c>
      <c r="BY797" s="294"/>
      <c r="BZ797" s="294"/>
      <c r="CA797" s="294"/>
      <c r="CB797" s="294"/>
      <c r="CC797" s="294"/>
      <c r="CD797" s="1"/>
      <c r="CE797" s="1"/>
      <c r="CF797" s="1"/>
      <c r="CG797" s="294"/>
      <c r="CH797" s="1">
        <v>1</v>
      </c>
      <c r="CI797" s="1"/>
      <c r="CJ797" s="1"/>
      <c r="CK797" s="383"/>
      <c r="CL797" s="383"/>
      <c r="CM797" s="383"/>
      <c r="CN797" s="1">
        <f t="shared" si="6930"/>
        <v>1</v>
      </c>
      <c r="CO797" s="1">
        <f t="shared" si="6931"/>
        <v>1</v>
      </c>
      <c r="CP797" s="20">
        <f t="shared" si="6932"/>
        <v>2.5</v>
      </c>
      <c r="CQ797" s="351"/>
      <c r="CR797" s="299">
        <f t="shared" si="6959"/>
        <v>1</v>
      </c>
      <c r="CS797" s="294"/>
      <c r="CT797" s="294"/>
      <c r="CU797" s="1"/>
      <c r="CV797" s="1"/>
      <c r="CW797" s="1">
        <v>2</v>
      </c>
      <c r="CX797" s="1"/>
      <c r="CY797" s="1"/>
      <c r="CZ797" s="294">
        <v>5</v>
      </c>
      <c r="DA797" s="17">
        <f t="shared" si="6920"/>
        <v>0</v>
      </c>
      <c r="DB797" s="359">
        <f t="shared" si="6903"/>
        <v>5</v>
      </c>
      <c r="DC797" s="359">
        <f t="shared" si="6904"/>
        <v>2</v>
      </c>
      <c r="DD797" s="294"/>
      <c r="DE797" s="294">
        <v>6</v>
      </c>
      <c r="DF797" s="294"/>
      <c r="DG797" s="294"/>
      <c r="DH797" s="294"/>
      <c r="DI797" s="294"/>
      <c r="DJ797" s="294"/>
      <c r="DK797" s="294"/>
      <c r="DL797" s="294"/>
      <c r="DM797" s="294"/>
      <c r="DN797" s="294"/>
      <c r="DO797" s="1"/>
      <c r="DP797" s="1"/>
      <c r="DQ797" s="17">
        <f t="shared" si="6934"/>
        <v>0</v>
      </c>
      <c r="DR797" s="17">
        <f t="shared" si="6935"/>
        <v>0</v>
      </c>
      <c r="DS797" s="17">
        <f t="shared" si="6936"/>
        <v>0</v>
      </c>
      <c r="DT797" s="17">
        <f t="shared" si="6937"/>
        <v>0</v>
      </c>
      <c r="DU797" s="17">
        <f t="shared" si="6938"/>
        <v>0</v>
      </c>
      <c r="DV797" s="17">
        <f t="shared" si="6939"/>
        <v>0</v>
      </c>
      <c r="DW797" s="1"/>
      <c r="DX797" s="1"/>
      <c r="DY797" s="20">
        <f t="shared" si="6940"/>
        <v>0</v>
      </c>
      <c r="DZ797" s="20">
        <f t="shared" si="6941"/>
        <v>0</v>
      </c>
      <c r="EA797" s="20">
        <f t="shared" si="6942"/>
        <v>0</v>
      </c>
      <c r="EB797" s="20">
        <f t="shared" si="6943"/>
        <v>0</v>
      </c>
      <c r="EC797" s="18">
        <f t="shared" si="6944"/>
        <v>1</v>
      </c>
      <c r="ED797" s="19">
        <f t="shared" si="6921"/>
        <v>3</v>
      </c>
      <c r="EE797" s="19">
        <f t="shared" si="6960"/>
        <v>0</v>
      </c>
      <c r="EF797" s="1">
        <f t="shared" si="6946"/>
        <v>0</v>
      </c>
      <c r="EG797" s="18"/>
      <c r="EH797" s="341"/>
      <c r="EI797" s="294"/>
      <c r="EJ797" s="294">
        <f>2*4.5</f>
        <v>9</v>
      </c>
      <c r="EK797" s="294"/>
      <c r="EL797" s="19">
        <v>1</v>
      </c>
      <c r="EM797" s="19"/>
      <c r="EN797" s="19"/>
      <c r="EO797" s="366"/>
      <c r="EP797" s="366"/>
      <c r="EQ797" s="374"/>
      <c r="ER797" s="374"/>
      <c r="ES797" s="374"/>
      <c r="ET797" s="374"/>
      <c r="EU797" s="18">
        <f t="shared" si="6956"/>
        <v>7</v>
      </c>
      <c r="EV797" s="18">
        <f t="shared" si="6501"/>
        <v>2</v>
      </c>
      <c r="EW797" s="341">
        <v>1</v>
      </c>
      <c r="EX797" s="341">
        <v>1</v>
      </c>
      <c r="EY797" s="341">
        <v>2</v>
      </c>
      <c r="EZ797" s="365">
        <f t="shared" si="6906"/>
        <v>0.5</v>
      </c>
      <c r="FA797" s="294"/>
      <c r="FB797" s="294"/>
      <c r="FC797" s="294"/>
      <c r="FD797" s="300"/>
      <c r="FE797" s="300"/>
      <c r="FF797" s="300"/>
      <c r="FG797" s="300"/>
      <c r="FH797" s="300"/>
      <c r="FI797" s="300"/>
      <c r="FJ797" s="300">
        <f>F797</f>
        <v>41</v>
      </c>
      <c r="FK797" s="294"/>
      <c r="FL797" s="294"/>
      <c r="FM797" s="294"/>
      <c r="FN797" s="294"/>
      <c r="FO797" s="294"/>
      <c r="FP797" s="20">
        <f t="shared" si="6949"/>
        <v>0</v>
      </c>
      <c r="FQ797" s="20">
        <f t="shared" si="6950"/>
        <v>6</v>
      </c>
      <c r="FR797" s="20">
        <f t="shared" si="6951"/>
        <v>0</v>
      </c>
      <c r="FS797" s="20">
        <f t="shared" si="6952"/>
        <v>0</v>
      </c>
      <c r="FT797" s="20">
        <f t="shared" si="6953"/>
        <v>0</v>
      </c>
      <c r="FU797" s="20">
        <f t="shared" si="6954"/>
        <v>0</v>
      </c>
      <c r="FV797" s="20">
        <f t="shared" si="6955"/>
        <v>0</v>
      </c>
      <c r="FW797" s="294"/>
    </row>
    <row r="798" spans="1:179" s="316" customFormat="1" ht="24" customHeight="1">
      <c r="A798" s="302"/>
      <c r="B798" s="41" t="s">
        <v>243</v>
      </c>
      <c r="C798" s="41" t="str">
        <f>B798</f>
        <v>3.2</v>
      </c>
      <c r="D798" s="41"/>
      <c r="E798" s="41"/>
      <c r="F798" s="41"/>
      <c r="G798" s="41"/>
      <c r="H798" s="42"/>
      <c r="I798" s="42"/>
      <c r="J798" s="303"/>
      <c r="K798" s="303"/>
      <c r="L798" s="303"/>
      <c r="M798" s="303"/>
      <c r="N798" s="42"/>
      <c r="O798" s="42"/>
      <c r="P798" s="304"/>
      <c r="Q798" s="305"/>
      <c r="R798" s="304"/>
      <c r="S798" s="303"/>
      <c r="T798" s="303"/>
      <c r="U798" s="303"/>
      <c r="V798" s="303"/>
      <c r="W798" s="303"/>
      <c r="X798" s="303"/>
      <c r="Y798" s="303"/>
      <c r="Z798" s="303"/>
      <c r="AA798" s="303"/>
      <c r="AB798" s="303"/>
      <c r="AC798" s="304">
        <f t="shared" ref="AC798:AC800" si="6962">+IF(S798=1,1,0)+IF(T798=1,1,0)</f>
        <v>0</v>
      </c>
      <c r="AD798" s="304">
        <f t="shared" ref="AD798:AD800" si="6963">+IF(U798=1,1,0)+IF(V798=1,1,0)</f>
        <v>0</v>
      </c>
      <c r="AE798" s="304">
        <f t="shared" ref="AE798:AE800" si="6964">+IF(W798=1,1,0)+IF(X798=1,1,0)</f>
        <v>0</v>
      </c>
      <c r="AF798" s="304">
        <f t="shared" ref="AF798:AF800" si="6965">+IF(Y798=1,1,0)+IF(Z798=1,1,0)</f>
        <v>0</v>
      </c>
      <c r="AG798" s="304">
        <f t="shared" ref="AG798:AG800" si="6966">+IF(AA798=1,1,0)</f>
        <v>0</v>
      </c>
      <c r="AH798" s="304">
        <f t="shared" ref="AH798:AH800" si="6967">+IF(AB798=1,1,0)</f>
        <v>0</v>
      </c>
      <c r="AI798" s="304">
        <f t="shared" ref="AI798:AI800" si="6968">+IF(S798=2,1,0)+IF(T798=2,1,0)</f>
        <v>0</v>
      </c>
      <c r="AJ798" s="304">
        <f t="shared" ref="AJ798:AJ800" si="6969">+IF(U798=2,1,0)+IF(V798=2,1,0)</f>
        <v>0</v>
      </c>
      <c r="AK798" s="304">
        <f t="shared" ref="AK798:AK800" si="6970">+IF(X798=2,1,0)+IF(W798=2,1,0)</f>
        <v>0</v>
      </c>
      <c r="AL798" s="304">
        <f t="shared" ref="AL798:AL800" si="6971">+IF(Y798=2,1,0)+IF(Z798=2,1,0)</f>
        <v>0</v>
      </c>
      <c r="AM798" s="304">
        <f t="shared" ref="AM798:AM800" si="6972">+IF(AA798=2,1,0)</f>
        <v>0</v>
      </c>
      <c r="AN798" s="304">
        <f t="shared" ref="AN798:AN800" si="6973">+IF(AB798=2,1,0)</f>
        <v>0</v>
      </c>
      <c r="AO798" s="303"/>
      <c r="AP798" s="303"/>
      <c r="AQ798" s="303"/>
      <c r="AR798" s="303"/>
      <c r="AS798" s="306">
        <f t="shared" si="6744"/>
        <v>0</v>
      </c>
      <c r="AT798" s="122">
        <f t="shared" si="6745"/>
        <v>0</v>
      </c>
      <c r="AU798" s="306">
        <f t="shared" si="6779"/>
        <v>0</v>
      </c>
      <c r="AV798" s="306">
        <f t="shared" si="6681"/>
        <v>0</v>
      </c>
      <c r="AW798" s="303"/>
      <c r="AX798" s="333"/>
      <c r="AY798" s="333"/>
      <c r="AZ798" s="333"/>
      <c r="BA798" s="333"/>
      <c r="BB798" s="333"/>
      <c r="BC798" s="333"/>
      <c r="BD798" s="303"/>
      <c r="BE798" s="303"/>
      <c r="BF798" s="303"/>
      <c r="BG798" s="303"/>
      <c r="BH798" s="303"/>
      <c r="BI798" s="303"/>
      <c r="BJ798" s="303"/>
      <c r="BK798" s="303"/>
      <c r="BL798" s="303"/>
      <c r="BM798" s="303"/>
      <c r="BN798" s="307"/>
      <c r="BO798" s="44">
        <v>1</v>
      </c>
      <c r="BP798" s="304"/>
      <c r="BQ798" s="303"/>
      <c r="BR798" s="17">
        <v>1</v>
      </c>
      <c r="BS798" s="1">
        <f t="shared" si="6922"/>
        <v>0</v>
      </c>
      <c r="BT798" s="17">
        <f t="shared" ref="BT798:BT800" si="6974">+BS798*2</f>
        <v>0</v>
      </c>
      <c r="BU798" s="44">
        <v>8</v>
      </c>
      <c r="BV798" s="303"/>
      <c r="BW798" s="303"/>
      <c r="BX798" s="303"/>
      <c r="BY798" s="303"/>
      <c r="BZ798" s="303"/>
      <c r="CA798" s="303"/>
      <c r="CB798" s="303"/>
      <c r="CC798" s="303"/>
      <c r="CD798" s="309"/>
      <c r="CE798" s="309"/>
      <c r="CF798" s="309"/>
      <c r="CG798" s="303"/>
      <c r="CH798" s="304"/>
      <c r="CI798" s="304"/>
      <c r="CJ798" s="304"/>
      <c r="CK798" s="384"/>
      <c r="CL798" s="384"/>
      <c r="CM798" s="384"/>
      <c r="CN798" s="304">
        <f t="shared" si="6781"/>
        <v>0</v>
      </c>
      <c r="CO798" s="304">
        <f t="shared" si="6782"/>
        <v>0</v>
      </c>
      <c r="CP798" s="310">
        <f t="shared" si="6783"/>
        <v>0</v>
      </c>
      <c r="CQ798" s="352"/>
      <c r="CR798" s="311">
        <f t="shared" si="6736"/>
        <v>0</v>
      </c>
      <c r="CS798" s="303"/>
      <c r="CT798" s="303"/>
      <c r="CU798" s="304"/>
      <c r="CV798" s="304"/>
      <c r="CW798" s="304"/>
      <c r="CX798" s="304"/>
      <c r="CY798" s="304"/>
      <c r="CZ798" s="303"/>
      <c r="DA798" s="308">
        <f t="shared" ref="DA798:DA800" si="6975">+CY798</f>
        <v>0</v>
      </c>
      <c r="DB798" s="359">
        <f t="shared" si="6903"/>
        <v>0</v>
      </c>
      <c r="DC798" s="359">
        <f t="shared" si="6904"/>
        <v>0</v>
      </c>
      <c r="DD798" s="303"/>
      <c r="DE798" s="303"/>
      <c r="DF798" s="303"/>
      <c r="DG798" s="303"/>
      <c r="DH798" s="303"/>
      <c r="DI798" s="303"/>
      <c r="DJ798" s="303"/>
      <c r="DK798" s="303"/>
      <c r="DL798" s="303"/>
      <c r="DM798" s="303"/>
      <c r="DN798" s="303"/>
      <c r="DO798" s="304"/>
      <c r="DP798" s="304"/>
      <c r="DQ798" s="308">
        <f t="shared" si="6785"/>
        <v>0</v>
      </c>
      <c r="DR798" s="308">
        <f t="shared" si="6786"/>
        <v>0</v>
      </c>
      <c r="DS798" s="308">
        <f t="shared" si="6787"/>
        <v>0</v>
      </c>
      <c r="DT798" s="308">
        <f t="shared" si="6872"/>
        <v>0</v>
      </c>
      <c r="DU798" s="308">
        <f t="shared" si="6788"/>
        <v>0</v>
      </c>
      <c r="DV798" s="308">
        <f t="shared" si="6789"/>
        <v>0</v>
      </c>
      <c r="DW798" s="304"/>
      <c r="DX798" s="304"/>
      <c r="DY798" s="310">
        <f t="shared" si="6790"/>
        <v>0</v>
      </c>
      <c r="DZ798" s="310">
        <f t="shared" si="6791"/>
        <v>0</v>
      </c>
      <c r="EA798" s="310">
        <f t="shared" si="6792"/>
        <v>0</v>
      </c>
      <c r="EB798" s="310">
        <f t="shared" si="6793"/>
        <v>0</v>
      </c>
      <c r="EC798" s="312">
        <f t="shared" si="6794"/>
        <v>0</v>
      </c>
      <c r="ED798" s="313">
        <f t="shared" ref="ED798:ED800" si="6976">+IF(EC798&lt;&gt;0,EC798*3,0)</f>
        <v>0</v>
      </c>
      <c r="EE798" s="313">
        <f t="shared" si="6796"/>
        <v>0</v>
      </c>
      <c r="EF798" s="304">
        <f t="shared" si="6797"/>
        <v>0</v>
      </c>
      <c r="EG798" s="312">
        <f>+IF(AND(CT798+EC798=0,SUM(AO798:AR798)&gt;0,SUM(DK798:DN798)&gt;0),(CU798+CV798+CW798+CX798)*2+CY798*5,(EC798+CT798-FO798)*5)+IF(AND(EC798+DQ798+CT798=0,SUM(AO798:AR798)&gt;0),SUM(CU798:CX798)*2+CY798*5,0)</f>
        <v>0</v>
      </c>
      <c r="EH798" s="344"/>
      <c r="EI798" s="303"/>
      <c r="EJ798" s="303"/>
      <c r="EK798" s="303"/>
      <c r="EL798" s="314"/>
      <c r="EM798" s="314"/>
      <c r="EN798" s="314"/>
      <c r="EO798" s="368"/>
      <c r="EP798" s="368"/>
      <c r="EQ798" s="375"/>
      <c r="ER798" s="375"/>
      <c r="ES798" s="375"/>
      <c r="ET798" s="375"/>
      <c r="EU798" s="18">
        <f t="shared" si="6798"/>
        <v>0</v>
      </c>
      <c r="EV798" s="18">
        <f t="shared" si="6501"/>
        <v>0</v>
      </c>
      <c r="EW798" s="341"/>
      <c r="EX798" s="341"/>
      <c r="EY798" s="341"/>
      <c r="EZ798" s="365">
        <f t="shared" si="6906"/>
        <v>0</v>
      </c>
      <c r="FA798" s="303"/>
      <c r="FB798" s="303"/>
      <c r="FC798" s="303"/>
      <c r="FD798" s="315"/>
      <c r="FE798" s="315"/>
      <c r="FF798" s="315"/>
      <c r="FG798" s="337"/>
      <c r="FH798" s="315"/>
      <c r="FI798" s="315"/>
      <c r="FJ798" s="315"/>
      <c r="FK798" s="303"/>
      <c r="FL798" s="303"/>
      <c r="FM798" s="303"/>
      <c r="FN798" s="303"/>
      <c r="FO798" s="333"/>
      <c r="FP798" s="20">
        <f t="shared" si="6510"/>
        <v>0</v>
      </c>
      <c r="FQ798" s="20">
        <f t="shared" si="6799"/>
        <v>0</v>
      </c>
      <c r="FR798" s="20">
        <f t="shared" si="6800"/>
        <v>0</v>
      </c>
      <c r="FS798" s="20">
        <f t="shared" si="6801"/>
        <v>0</v>
      </c>
      <c r="FT798" s="20">
        <f t="shared" si="6802"/>
        <v>0</v>
      </c>
      <c r="FU798" s="20">
        <f t="shared" si="6803"/>
        <v>0</v>
      </c>
      <c r="FV798" s="20">
        <f t="shared" si="6804"/>
        <v>0</v>
      </c>
      <c r="FW798" s="303"/>
    </row>
    <row r="799" spans="1:179" s="301" customFormat="1" ht="27.75" customHeight="1">
      <c r="A799" s="295"/>
      <c r="B799" s="296" t="s">
        <v>919</v>
      </c>
      <c r="C799" s="296" t="str">
        <f>B799</f>
        <v>3.2.1</v>
      </c>
      <c r="D799" s="296" t="s">
        <v>53</v>
      </c>
      <c r="E799" s="296" t="s">
        <v>53</v>
      </c>
      <c r="F799" s="296">
        <v>23</v>
      </c>
      <c r="G799" s="296">
        <f>F799</f>
        <v>23</v>
      </c>
      <c r="H799" s="297"/>
      <c r="I799" s="297"/>
      <c r="J799" s="294"/>
      <c r="K799" s="294"/>
      <c r="L799" s="294"/>
      <c r="M799" s="294"/>
      <c r="N799" s="297"/>
      <c r="O799" s="297"/>
      <c r="P799" s="304"/>
      <c r="Q799" s="305"/>
      <c r="R799" s="304"/>
      <c r="S799" s="294"/>
      <c r="T799" s="294"/>
      <c r="U799" s="294"/>
      <c r="V799" s="294"/>
      <c r="W799" s="294"/>
      <c r="X799" s="294"/>
      <c r="Y799" s="294"/>
      <c r="Z799" s="294"/>
      <c r="AA799" s="294"/>
      <c r="AB799" s="294"/>
      <c r="AC799" s="304">
        <f t="shared" si="6962"/>
        <v>0</v>
      </c>
      <c r="AD799" s="304">
        <f t="shared" si="6963"/>
        <v>0</v>
      </c>
      <c r="AE799" s="304">
        <f t="shared" si="6964"/>
        <v>0</v>
      </c>
      <c r="AF799" s="304">
        <f t="shared" si="6965"/>
        <v>0</v>
      </c>
      <c r="AG799" s="304">
        <f t="shared" si="6966"/>
        <v>0</v>
      </c>
      <c r="AH799" s="304">
        <f t="shared" si="6967"/>
        <v>0</v>
      </c>
      <c r="AI799" s="304">
        <f t="shared" si="6968"/>
        <v>0</v>
      </c>
      <c r="AJ799" s="304">
        <f t="shared" si="6969"/>
        <v>0</v>
      </c>
      <c r="AK799" s="304">
        <f t="shared" si="6970"/>
        <v>0</v>
      </c>
      <c r="AL799" s="304">
        <f t="shared" si="6971"/>
        <v>0</v>
      </c>
      <c r="AM799" s="304">
        <f t="shared" si="6972"/>
        <v>0</v>
      </c>
      <c r="AN799" s="304">
        <f t="shared" si="6973"/>
        <v>0</v>
      </c>
      <c r="AO799" s="294"/>
      <c r="AP799" s="294"/>
      <c r="AQ799" s="294"/>
      <c r="AR799" s="294"/>
      <c r="AS799" s="306">
        <f t="shared" si="6744"/>
        <v>0</v>
      </c>
      <c r="AT799" s="122">
        <f t="shared" si="6745"/>
        <v>0</v>
      </c>
      <c r="AU799" s="306">
        <f t="shared" si="6779"/>
        <v>0</v>
      </c>
      <c r="AV799" s="306">
        <f t="shared" si="6681"/>
        <v>0</v>
      </c>
      <c r="AW799" s="294"/>
      <c r="AX799" s="294"/>
      <c r="AY799" s="294"/>
      <c r="AZ799" s="294"/>
      <c r="BA799" s="294"/>
      <c r="BB799" s="294"/>
      <c r="BC799" s="294"/>
      <c r="BD799" s="294"/>
      <c r="BE799" s="294"/>
      <c r="BF799" s="294"/>
      <c r="BG799" s="294"/>
      <c r="BH799" s="294"/>
      <c r="BI799" s="294">
        <v>1</v>
      </c>
      <c r="BJ799" s="294"/>
      <c r="BK799" s="294"/>
      <c r="BL799" s="294"/>
      <c r="BM799" s="294"/>
      <c r="BN799" s="294"/>
      <c r="BO799" s="294"/>
      <c r="BP799" s="1"/>
      <c r="BQ799" s="294"/>
      <c r="BR799" s="17">
        <v>2</v>
      </c>
      <c r="BS799" s="1">
        <f t="shared" si="6922"/>
        <v>0</v>
      </c>
      <c r="BT799" s="17">
        <f t="shared" si="6974"/>
        <v>0</v>
      </c>
      <c r="BU799" s="294"/>
      <c r="BV799" s="294">
        <v>1</v>
      </c>
      <c r="BW799" s="294"/>
      <c r="BX799" s="294"/>
      <c r="BY799" s="294"/>
      <c r="BZ799" s="294"/>
      <c r="CA799" s="294"/>
      <c r="CB799" s="294"/>
      <c r="CC799" s="294"/>
      <c r="CD799" s="1"/>
      <c r="CE799" s="1"/>
      <c r="CF799" s="1"/>
      <c r="CG799" s="294"/>
      <c r="CH799" s="1">
        <v>1</v>
      </c>
      <c r="CI799" s="294"/>
      <c r="CJ799" s="1"/>
      <c r="CK799" s="383"/>
      <c r="CL799" s="383"/>
      <c r="CM799" s="383"/>
      <c r="CN799" s="1">
        <f t="shared" si="6781"/>
        <v>0</v>
      </c>
      <c r="CO799" s="1">
        <f t="shared" si="6782"/>
        <v>0</v>
      </c>
      <c r="CP799" s="20">
        <f t="shared" si="6783"/>
        <v>2.5</v>
      </c>
      <c r="CQ799" s="351"/>
      <c r="CR799" s="131">
        <f t="shared" si="6736"/>
        <v>1</v>
      </c>
      <c r="CS799" s="294">
        <v>1</v>
      </c>
      <c r="CT799" s="294">
        <v>1</v>
      </c>
      <c r="CU799" s="1"/>
      <c r="CV799" s="1"/>
      <c r="CW799" s="1">
        <v>3</v>
      </c>
      <c r="CX799" s="1"/>
      <c r="CY799" s="1">
        <v>1</v>
      </c>
      <c r="CZ799" s="294">
        <v>9</v>
      </c>
      <c r="DA799" s="17">
        <f t="shared" si="6975"/>
        <v>1</v>
      </c>
      <c r="DB799" s="359">
        <f t="shared" si="6903"/>
        <v>10</v>
      </c>
      <c r="DC799" s="359">
        <f t="shared" si="6904"/>
        <v>4</v>
      </c>
      <c r="DD799" s="294"/>
      <c r="DE799" s="294">
        <v>9</v>
      </c>
      <c r="DF799" s="294"/>
      <c r="DG799" s="294"/>
      <c r="DH799" s="294"/>
      <c r="DI799" s="294">
        <v>3</v>
      </c>
      <c r="DJ799" s="294"/>
      <c r="DK799" s="294"/>
      <c r="DL799" s="294"/>
      <c r="DM799" s="294"/>
      <c r="DN799" s="294"/>
      <c r="DO799" s="1"/>
      <c r="DP799" s="1"/>
      <c r="DQ799" s="308">
        <f t="shared" si="6785"/>
        <v>0</v>
      </c>
      <c r="DR799" s="308">
        <f t="shared" si="6786"/>
        <v>0</v>
      </c>
      <c r="DS799" s="308">
        <f t="shared" si="6787"/>
        <v>0</v>
      </c>
      <c r="DT799" s="308">
        <f t="shared" si="6872"/>
        <v>0</v>
      </c>
      <c r="DU799" s="308">
        <f t="shared" si="6788"/>
        <v>0</v>
      </c>
      <c r="DV799" s="308">
        <f t="shared" si="6789"/>
        <v>0</v>
      </c>
      <c r="DW799" s="304"/>
      <c r="DX799" s="304"/>
      <c r="DY799" s="310">
        <f t="shared" si="6790"/>
        <v>0</v>
      </c>
      <c r="DZ799" s="310">
        <f t="shared" si="6791"/>
        <v>0</v>
      </c>
      <c r="EA799" s="310">
        <f t="shared" si="6792"/>
        <v>0</v>
      </c>
      <c r="EB799" s="310">
        <f t="shared" si="6793"/>
        <v>0</v>
      </c>
      <c r="EC799" s="18">
        <f t="shared" si="6794"/>
        <v>0</v>
      </c>
      <c r="ED799" s="19">
        <f t="shared" si="6976"/>
        <v>0</v>
      </c>
      <c r="EE799" s="19">
        <f t="shared" si="6796"/>
        <v>0</v>
      </c>
      <c r="EF799" s="1">
        <f t="shared" si="6797"/>
        <v>0</v>
      </c>
      <c r="EG799" s="18">
        <f>+IF(AND(CT799+EC799=0,SUM(AO799:AR799)&gt;0,SUM(DK799:DN799)&gt;0),(CU799+CV799+CW799+CX799)*2+CY799*5,(EC799+CT799-FO799)*5)+IF(AND(EC799+DQ799+CT799=0,SUM(AO799:AR799)&gt;0),SUM(CU799:CX799)*2+CY799*5,0)</f>
        <v>5</v>
      </c>
      <c r="EH799" s="341"/>
      <c r="EI799" s="44"/>
      <c r="EJ799" s="294">
        <f>3*4.5</f>
        <v>13.5</v>
      </c>
      <c r="EK799" s="294"/>
      <c r="EL799" s="19">
        <v>1</v>
      </c>
      <c r="EM799" s="19"/>
      <c r="EN799" s="19"/>
      <c r="EO799" s="366"/>
      <c r="EP799" s="366"/>
      <c r="EQ799" s="375"/>
      <c r="ER799" s="375"/>
      <c r="ES799" s="375"/>
      <c r="ET799" s="375"/>
      <c r="EU799" s="18">
        <f t="shared" si="6798"/>
        <v>11</v>
      </c>
      <c r="EV799" s="18">
        <f t="shared" si="6501"/>
        <v>2</v>
      </c>
      <c r="EW799" s="341">
        <v>1</v>
      </c>
      <c r="EX799" s="341"/>
      <c r="EY799" s="341">
        <v>4</v>
      </c>
      <c r="EZ799" s="365">
        <f t="shared" si="6906"/>
        <v>0</v>
      </c>
      <c r="FA799" s="294"/>
      <c r="FB799" s="294"/>
      <c r="FC799" s="294"/>
      <c r="FD799" s="300"/>
      <c r="FE799" s="300"/>
      <c r="FF799" s="300"/>
      <c r="FG799" s="300"/>
      <c r="FH799" s="300"/>
      <c r="FI799" s="300"/>
      <c r="FJ799" s="300">
        <f>F799</f>
        <v>23</v>
      </c>
      <c r="FK799" s="294"/>
      <c r="FL799" s="294"/>
      <c r="FM799" s="294"/>
      <c r="FN799" s="294"/>
      <c r="FO799" s="294"/>
      <c r="FP799" s="20">
        <f t="shared" si="6510"/>
        <v>0</v>
      </c>
      <c r="FQ799" s="20">
        <f t="shared" si="6799"/>
        <v>9</v>
      </c>
      <c r="FR799" s="20">
        <f t="shared" si="6800"/>
        <v>0</v>
      </c>
      <c r="FS799" s="20">
        <f t="shared" si="6801"/>
        <v>0</v>
      </c>
      <c r="FT799" s="20">
        <f t="shared" si="6802"/>
        <v>0</v>
      </c>
      <c r="FU799" s="20">
        <f t="shared" si="6803"/>
        <v>0</v>
      </c>
      <c r="FV799" s="20">
        <f t="shared" si="6804"/>
        <v>0</v>
      </c>
      <c r="FW799" s="408" t="s">
        <v>1000</v>
      </c>
    </row>
    <row r="800" spans="1:179" s="301" customFormat="1" ht="27.75" customHeight="1">
      <c r="A800" s="295"/>
      <c r="B800" s="296" t="s">
        <v>920</v>
      </c>
      <c r="C800" s="296" t="str">
        <f>B800</f>
        <v>3.2.2</v>
      </c>
      <c r="D800" s="296" t="s">
        <v>53</v>
      </c>
      <c r="E800" s="296" t="s">
        <v>53</v>
      </c>
      <c r="F800" s="296">
        <v>33</v>
      </c>
      <c r="G800" s="296">
        <f>F800</f>
        <v>33</v>
      </c>
      <c r="H800" s="297"/>
      <c r="I800" s="297"/>
      <c r="J800" s="294"/>
      <c r="K800" s="294"/>
      <c r="L800" s="294"/>
      <c r="M800" s="294"/>
      <c r="N800" s="297"/>
      <c r="O800" s="297"/>
      <c r="P800" s="304"/>
      <c r="Q800" s="305"/>
      <c r="R800" s="304"/>
      <c r="S800" s="294"/>
      <c r="T800" s="294"/>
      <c r="U800" s="294"/>
      <c r="V800" s="294"/>
      <c r="W800" s="294"/>
      <c r="X800" s="294"/>
      <c r="Y800" s="294"/>
      <c r="Z800" s="294"/>
      <c r="AA800" s="294"/>
      <c r="AB800" s="294"/>
      <c r="AC800" s="304">
        <f t="shared" si="6962"/>
        <v>0</v>
      </c>
      <c r="AD800" s="304">
        <f t="shared" si="6963"/>
        <v>0</v>
      </c>
      <c r="AE800" s="304">
        <f t="shared" si="6964"/>
        <v>0</v>
      </c>
      <c r="AF800" s="304">
        <f t="shared" si="6965"/>
        <v>0</v>
      </c>
      <c r="AG800" s="304">
        <f t="shared" si="6966"/>
        <v>0</v>
      </c>
      <c r="AH800" s="304">
        <f t="shared" si="6967"/>
        <v>0</v>
      </c>
      <c r="AI800" s="304">
        <f t="shared" si="6968"/>
        <v>0</v>
      </c>
      <c r="AJ800" s="304">
        <f t="shared" si="6969"/>
        <v>0</v>
      </c>
      <c r="AK800" s="304">
        <f t="shared" si="6970"/>
        <v>0</v>
      </c>
      <c r="AL800" s="304">
        <f t="shared" si="6971"/>
        <v>0</v>
      </c>
      <c r="AM800" s="304">
        <f t="shared" si="6972"/>
        <v>0</v>
      </c>
      <c r="AN800" s="304">
        <f t="shared" si="6973"/>
        <v>0</v>
      </c>
      <c r="AO800" s="294"/>
      <c r="AP800" s="294"/>
      <c r="AQ800" s="294"/>
      <c r="AR800" s="294"/>
      <c r="AS800" s="306">
        <f t="shared" si="6744"/>
        <v>0</v>
      </c>
      <c r="AT800" s="122">
        <f t="shared" si="6745"/>
        <v>0</v>
      </c>
      <c r="AU800" s="306">
        <f t="shared" si="6779"/>
        <v>0</v>
      </c>
      <c r="AV800" s="306">
        <f t="shared" si="6681"/>
        <v>0</v>
      </c>
      <c r="AW800" s="294"/>
      <c r="AX800" s="294"/>
      <c r="AY800" s="294"/>
      <c r="AZ800" s="294"/>
      <c r="BA800" s="294"/>
      <c r="BB800" s="294"/>
      <c r="BC800" s="294"/>
      <c r="BD800" s="294"/>
      <c r="BE800" s="294"/>
      <c r="BF800" s="294"/>
      <c r="BG800" s="294"/>
      <c r="BH800" s="294"/>
      <c r="BI800" s="294">
        <v>1</v>
      </c>
      <c r="BJ800" s="294"/>
      <c r="BK800" s="294"/>
      <c r="BL800" s="294"/>
      <c r="BM800" s="294"/>
      <c r="BN800" s="294"/>
      <c r="BO800" s="294"/>
      <c r="BP800" s="1"/>
      <c r="BQ800" s="294"/>
      <c r="BR800" s="17">
        <v>2</v>
      </c>
      <c r="BS800" s="1">
        <f t="shared" si="6922"/>
        <v>0</v>
      </c>
      <c r="BT800" s="17">
        <f t="shared" si="6974"/>
        <v>0</v>
      </c>
      <c r="BU800" s="294">
        <v>8</v>
      </c>
      <c r="BV800" s="294">
        <v>1</v>
      </c>
      <c r="BW800" s="294"/>
      <c r="BX800" s="294"/>
      <c r="BY800" s="294"/>
      <c r="BZ800" s="294"/>
      <c r="CA800" s="294"/>
      <c r="CB800" s="294"/>
      <c r="CC800" s="294"/>
      <c r="CD800" s="1"/>
      <c r="CE800" s="1"/>
      <c r="CF800" s="1"/>
      <c r="CG800" s="294"/>
      <c r="CH800" s="1">
        <v>1</v>
      </c>
      <c r="CI800" s="294"/>
      <c r="CJ800" s="1"/>
      <c r="CK800" s="383"/>
      <c r="CL800" s="383"/>
      <c r="CM800" s="383"/>
      <c r="CN800" s="1">
        <f t="shared" si="6781"/>
        <v>0</v>
      </c>
      <c r="CO800" s="1">
        <f t="shared" si="6782"/>
        <v>0</v>
      </c>
      <c r="CP800" s="20">
        <f t="shared" si="6783"/>
        <v>2.5</v>
      </c>
      <c r="CQ800" s="351"/>
      <c r="CR800" s="131">
        <f t="shared" si="6736"/>
        <v>1</v>
      </c>
      <c r="CS800" s="294">
        <v>1</v>
      </c>
      <c r="CT800" s="294">
        <v>1</v>
      </c>
      <c r="CU800" s="1"/>
      <c r="CV800" s="1"/>
      <c r="CW800" s="1">
        <v>3</v>
      </c>
      <c r="CX800" s="1"/>
      <c r="CY800" s="1"/>
      <c r="CZ800" s="294">
        <v>6</v>
      </c>
      <c r="DA800" s="308">
        <f t="shared" si="6975"/>
        <v>0</v>
      </c>
      <c r="DB800" s="359">
        <f t="shared" si="6903"/>
        <v>6</v>
      </c>
      <c r="DC800" s="359">
        <f t="shared" si="6904"/>
        <v>3</v>
      </c>
      <c r="DD800" s="294"/>
      <c r="DE800" s="294">
        <v>9</v>
      </c>
      <c r="DF800" s="294"/>
      <c r="DG800" s="294"/>
      <c r="DH800" s="294"/>
      <c r="DI800" s="294"/>
      <c r="DJ800" s="294"/>
      <c r="DK800" s="294"/>
      <c r="DL800" s="294"/>
      <c r="DM800" s="294"/>
      <c r="DN800" s="294"/>
      <c r="DO800" s="1"/>
      <c r="DP800" s="1"/>
      <c r="DQ800" s="308">
        <f t="shared" si="6785"/>
        <v>0</v>
      </c>
      <c r="DR800" s="308">
        <f t="shared" si="6786"/>
        <v>0</v>
      </c>
      <c r="DS800" s="308">
        <f t="shared" si="6787"/>
        <v>0</v>
      </c>
      <c r="DT800" s="308">
        <f t="shared" si="6872"/>
        <v>0</v>
      </c>
      <c r="DU800" s="308">
        <f t="shared" si="6788"/>
        <v>0</v>
      </c>
      <c r="DV800" s="308">
        <f t="shared" si="6789"/>
        <v>0</v>
      </c>
      <c r="DW800" s="304"/>
      <c r="DX800" s="304"/>
      <c r="DY800" s="310">
        <f t="shared" si="6790"/>
        <v>0</v>
      </c>
      <c r="DZ800" s="310">
        <f t="shared" si="6791"/>
        <v>0</v>
      </c>
      <c r="EA800" s="310">
        <f t="shared" si="6792"/>
        <v>0</v>
      </c>
      <c r="EB800" s="310">
        <f t="shared" si="6793"/>
        <v>0</v>
      </c>
      <c r="EC800" s="18">
        <f t="shared" si="6794"/>
        <v>0</v>
      </c>
      <c r="ED800" s="19">
        <f t="shared" si="6976"/>
        <v>0</v>
      </c>
      <c r="EE800" s="19">
        <f t="shared" si="6796"/>
        <v>0</v>
      </c>
      <c r="EF800" s="1">
        <f t="shared" si="6797"/>
        <v>0</v>
      </c>
      <c r="EG800" s="18">
        <f>+IF(AND(CT800+EC800=0,SUM(AO800:AR800)&gt;0,SUM(DK800:DN800)&gt;0),(CU800+CV800+CW800+CX800)*2+CY800*5,(EC800+CT800-FO800)*5)+IF(AND(EC800+DQ800+CT800=0,SUM(AO800:AR800)&gt;0),SUM(CU800:CX800)*2+CY800*5,0)</f>
        <v>5</v>
      </c>
      <c r="EH800" s="341"/>
      <c r="EI800" s="294"/>
      <c r="EJ800" s="294">
        <f>3*4.5</f>
        <v>13.5</v>
      </c>
      <c r="EK800" s="294"/>
      <c r="EL800" s="19">
        <v>1</v>
      </c>
      <c r="EM800" s="19"/>
      <c r="EN800" s="19"/>
      <c r="EO800" s="366"/>
      <c r="EP800" s="366"/>
      <c r="EQ800" s="374"/>
      <c r="ER800" s="374"/>
      <c r="ES800" s="374"/>
      <c r="ET800" s="375"/>
      <c r="EU800" s="18">
        <f t="shared" si="6798"/>
        <v>8</v>
      </c>
      <c r="EV800" s="18">
        <f t="shared" si="6501"/>
        <v>2</v>
      </c>
      <c r="EW800" s="341">
        <v>2</v>
      </c>
      <c r="EX800" s="341">
        <v>2</v>
      </c>
      <c r="EY800" s="341">
        <v>5</v>
      </c>
      <c r="EZ800" s="365">
        <f t="shared" si="6906"/>
        <v>0</v>
      </c>
      <c r="FA800" s="294"/>
      <c r="FB800" s="294"/>
      <c r="FC800" s="294"/>
      <c r="FD800" s="300"/>
      <c r="FE800" s="300"/>
      <c r="FF800" s="300"/>
      <c r="FG800" s="300"/>
      <c r="FH800" s="300"/>
      <c r="FI800" s="300"/>
      <c r="FJ800" s="300">
        <f>F800</f>
        <v>33</v>
      </c>
      <c r="FK800" s="294"/>
      <c r="FL800" s="294"/>
      <c r="FM800" s="294"/>
      <c r="FN800" s="294"/>
      <c r="FO800" s="294"/>
      <c r="FP800" s="20">
        <f t="shared" si="6510"/>
        <v>0</v>
      </c>
      <c r="FQ800" s="20">
        <f t="shared" si="6799"/>
        <v>9</v>
      </c>
      <c r="FR800" s="20">
        <f t="shared" si="6800"/>
        <v>0</v>
      </c>
      <c r="FS800" s="20">
        <f t="shared" si="6801"/>
        <v>0</v>
      </c>
      <c r="FT800" s="20">
        <f t="shared" si="6802"/>
        <v>0</v>
      </c>
      <c r="FU800" s="20">
        <f t="shared" si="6803"/>
        <v>0</v>
      </c>
      <c r="FV800" s="20">
        <f t="shared" si="6804"/>
        <v>0</v>
      </c>
      <c r="FW800" s="409"/>
    </row>
    <row r="801" spans="1:180" s="301" customFormat="1" ht="27.75" customHeight="1">
      <c r="A801" s="295"/>
      <c r="B801" s="296" t="s">
        <v>921</v>
      </c>
      <c r="C801" s="296" t="str">
        <f>B801</f>
        <v>3.2.3</v>
      </c>
      <c r="D801" s="296" t="s">
        <v>53</v>
      </c>
      <c r="E801" s="296" t="s">
        <v>53</v>
      </c>
      <c r="F801" s="296">
        <v>37</v>
      </c>
      <c r="G801" s="296">
        <f>F801</f>
        <v>37</v>
      </c>
      <c r="H801" s="297"/>
      <c r="I801" s="297"/>
      <c r="J801" s="294"/>
      <c r="K801" s="294"/>
      <c r="L801" s="294"/>
      <c r="M801" s="294"/>
      <c r="N801" s="297"/>
      <c r="O801" s="297"/>
      <c r="P801" s="304"/>
      <c r="Q801" s="305"/>
      <c r="R801" s="304"/>
      <c r="S801" s="294"/>
      <c r="T801" s="294"/>
      <c r="U801" s="294"/>
      <c r="V801" s="294"/>
      <c r="W801" s="294"/>
      <c r="X801" s="294"/>
      <c r="Y801" s="294"/>
      <c r="Z801" s="294"/>
      <c r="AA801" s="294"/>
      <c r="AB801" s="294"/>
      <c r="AC801" s="304">
        <f t="shared" ref="AC801" si="6977">+IF(S801=1,1,0)+IF(T801=1,1,0)</f>
        <v>0</v>
      </c>
      <c r="AD801" s="304">
        <f t="shared" ref="AD801" si="6978">+IF(U801=1,1,0)+IF(V801=1,1,0)</f>
        <v>0</v>
      </c>
      <c r="AE801" s="304">
        <f t="shared" ref="AE801" si="6979">+IF(W801=1,1,0)+IF(X801=1,1,0)</f>
        <v>0</v>
      </c>
      <c r="AF801" s="304">
        <f t="shared" ref="AF801" si="6980">+IF(Y801=1,1,0)+IF(Z801=1,1,0)</f>
        <v>0</v>
      </c>
      <c r="AG801" s="304">
        <f t="shared" ref="AG801" si="6981">+IF(AA801=1,1,0)</f>
        <v>0</v>
      </c>
      <c r="AH801" s="304">
        <f t="shared" ref="AH801" si="6982">+IF(AB801=1,1,0)</f>
        <v>0</v>
      </c>
      <c r="AI801" s="304">
        <f t="shared" ref="AI801" si="6983">+IF(S801=2,1,0)+IF(T801=2,1,0)</f>
        <v>0</v>
      </c>
      <c r="AJ801" s="304">
        <f t="shared" ref="AJ801" si="6984">+IF(U801=2,1,0)+IF(V801=2,1,0)</f>
        <v>0</v>
      </c>
      <c r="AK801" s="304">
        <f t="shared" ref="AK801" si="6985">+IF(X801=2,1,0)+IF(W801=2,1,0)</f>
        <v>0</v>
      </c>
      <c r="AL801" s="304">
        <f t="shared" ref="AL801" si="6986">+IF(Y801=2,1,0)+IF(Z801=2,1,0)</f>
        <v>0</v>
      </c>
      <c r="AM801" s="304">
        <f t="shared" ref="AM801" si="6987">+IF(AA801=2,1,0)</f>
        <v>0</v>
      </c>
      <c r="AN801" s="304">
        <f t="shared" ref="AN801" si="6988">+IF(AB801=2,1,0)</f>
        <v>0</v>
      </c>
      <c r="AO801" s="294"/>
      <c r="AP801" s="294">
        <f>G801</f>
        <v>37</v>
      </c>
      <c r="AQ801" s="294"/>
      <c r="AR801" s="294"/>
      <c r="AS801" s="306">
        <f t="shared" si="6744"/>
        <v>0</v>
      </c>
      <c r="AT801" s="122">
        <f t="shared" si="6745"/>
        <v>1</v>
      </c>
      <c r="AU801" s="306">
        <f t="shared" si="6779"/>
        <v>0</v>
      </c>
      <c r="AV801" s="306">
        <f t="shared" si="6681"/>
        <v>0</v>
      </c>
      <c r="AW801" s="294"/>
      <c r="AX801" s="294"/>
      <c r="AY801" s="294">
        <v>1</v>
      </c>
      <c r="AZ801" s="294"/>
      <c r="BA801" s="294"/>
      <c r="BB801" s="294"/>
      <c r="BC801" s="294"/>
      <c r="BD801" s="294"/>
      <c r="BE801" s="294"/>
      <c r="BF801" s="294"/>
      <c r="BG801" s="294"/>
      <c r="BH801" s="294"/>
      <c r="BI801" s="294"/>
      <c r="BJ801" s="294"/>
      <c r="BK801" s="294"/>
      <c r="BL801" s="294"/>
      <c r="BM801" s="294"/>
      <c r="BN801" s="294"/>
      <c r="BO801" s="294"/>
      <c r="BP801" s="1"/>
      <c r="BQ801" s="294"/>
      <c r="BR801" s="17">
        <v>1</v>
      </c>
      <c r="BS801" s="1">
        <f t="shared" si="6922"/>
        <v>0</v>
      </c>
      <c r="BT801" s="17">
        <f t="shared" ref="BT801:BT803" si="6989">+BS801*2</f>
        <v>0</v>
      </c>
      <c r="BU801" s="294"/>
      <c r="BV801" s="294">
        <v>1</v>
      </c>
      <c r="BW801" s="294">
        <v>1</v>
      </c>
      <c r="BX801" s="294">
        <v>1</v>
      </c>
      <c r="BY801" s="294"/>
      <c r="BZ801" s="294"/>
      <c r="CA801" s="294"/>
      <c r="CB801" s="294"/>
      <c r="CC801" s="294"/>
      <c r="CD801" s="1"/>
      <c r="CE801" s="1"/>
      <c r="CF801" s="1"/>
      <c r="CG801" s="294"/>
      <c r="CH801" s="1">
        <v>1</v>
      </c>
      <c r="CI801" s="294"/>
      <c r="CJ801" s="1"/>
      <c r="CK801" s="383"/>
      <c r="CL801" s="383"/>
      <c r="CM801" s="383"/>
      <c r="CN801" s="1">
        <f t="shared" si="6781"/>
        <v>1</v>
      </c>
      <c r="CO801" s="1">
        <f t="shared" si="6782"/>
        <v>1</v>
      </c>
      <c r="CP801" s="20">
        <f t="shared" si="6783"/>
        <v>2.5</v>
      </c>
      <c r="CQ801" s="351"/>
      <c r="CR801" s="131">
        <f t="shared" si="6736"/>
        <v>1</v>
      </c>
      <c r="CS801" s="294">
        <v>1</v>
      </c>
      <c r="CT801" s="294">
        <v>1</v>
      </c>
      <c r="CU801" s="1"/>
      <c r="CV801" s="1"/>
      <c r="CW801" s="1">
        <v>3</v>
      </c>
      <c r="CX801" s="1"/>
      <c r="CY801" s="1">
        <v>1</v>
      </c>
      <c r="CZ801" s="294">
        <v>10</v>
      </c>
      <c r="DA801" s="308">
        <f t="shared" ref="DA801" si="6990">+CY801</f>
        <v>1</v>
      </c>
      <c r="DB801" s="359">
        <f t="shared" si="6903"/>
        <v>11</v>
      </c>
      <c r="DC801" s="359">
        <f t="shared" si="6904"/>
        <v>4</v>
      </c>
      <c r="DD801" s="294"/>
      <c r="DE801" s="294">
        <v>9</v>
      </c>
      <c r="DF801" s="294"/>
      <c r="DG801" s="294"/>
      <c r="DH801" s="294"/>
      <c r="DI801" s="294"/>
      <c r="DJ801" s="294">
        <v>4</v>
      </c>
      <c r="DK801" s="294"/>
      <c r="DL801" s="294"/>
      <c r="DM801" s="294"/>
      <c r="DN801" s="294"/>
      <c r="DO801" s="1"/>
      <c r="DP801" s="1"/>
      <c r="DQ801" s="308">
        <f t="shared" si="6785"/>
        <v>0</v>
      </c>
      <c r="DR801" s="308">
        <f t="shared" si="6786"/>
        <v>0</v>
      </c>
      <c r="DS801" s="308">
        <f t="shared" si="6787"/>
        <v>0</v>
      </c>
      <c r="DT801" s="308">
        <f t="shared" si="6872"/>
        <v>0</v>
      </c>
      <c r="DU801" s="308">
        <f t="shared" si="6788"/>
        <v>0</v>
      </c>
      <c r="DV801" s="308">
        <f t="shared" si="6789"/>
        <v>0</v>
      </c>
      <c r="DW801" s="304"/>
      <c r="DX801" s="304"/>
      <c r="DY801" s="310">
        <f t="shared" si="6790"/>
        <v>0</v>
      </c>
      <c r="DZ801" s="310">
        <f t="shared" si="6791"/>
        <v>0</v>
      </c>
      <c r="EA801" s="310">
        <f t="shared" si="6792"/>
        <v>0</v>
      </c>
      <c r="EB801" s="310">
        <f t="shared" si="6793"/>
        <v>0</v>
      </c>
      <c r="EC801" s="18">
        <f t="shared" si="6794"/>
        <v>0</v>
      </c>
      <c r="ED801" s="19">
        <f t="shared" ref="ED801" si="6991">+IF(EC801&lt;&gt;0,EC801*3,0)</f>
        <v>0</v>
      </c>
      <c r="EE801" s="19">
        <f t="shared" si="6796"/>
        <v>3</v>
      </c>
      <c r="EF801" s="1">
        <f t="shared" si="6797"/>
        <v>4</v>
      </c>
      <c r="EG801" s="18"/>
      <c r="EH801" s="341"/>
      <c r="EI801" s="294"/>
      <c r="EJ801" s="294">
        <f>3*4.5</f>
        <v>13.5</v>
      </c>
      <c r="EK801" s="294"/>
      <c r="EL801" s="19">
        <v>1</v>
      </c>
      <c r="EM801" s="19"/>
      <c r="EN801" s="19"/>
      <c r="EO801" s="366"/>
      <c r="EP801" s="366"/>
      <c r="EQ801" s="375"/>
      <c r="ER801" s="375"/>
      <c r="ES801" s="375"/>
      <c r="ET801" s="375"/>
      <c r="EU801" s="18">
        <f t="shared" si="6798"/>
        <v>12</v>
      </c>
      <c r="EV801" s="18">
        <f t="shared" si="6501"/>
        <v>2</v>
      </c>
      <c r="EW801" s="341">
        <v>1</v>
      </c>
      <c r="EX801" s="341">
        <v>1</v>
      </c>
      <c r="EY801" s="341">
        <v>5</v>
      </c>
      <c r="EZ801" s="365">
        <f t="shared" si="6906"/>
        <v>0.5</v>
      </c>
      <c r="FA801" s="294"/>
      <c r="FB801" s="294"/>
      <c r="FC801" s="294"/>
      <c r="FD801" s="300"/>
      <c r="FE801" s="300"/>
      <c r="FF801" s="300"/>
      <c r="FG801" s="300"/>
      <c r="FH801" s="300"/>
      <c r="FI801" s="300"/>
      <c r="FJ801" s="300">
        <f>F801</f>
        <v>37</v>
      </c>
      <c r="FK801" s="294"/>
      <c r="FL801" s="294"/>
      <c r="FM801" s="294"/>
      <c r="FN801" s="294"/>
      <c r="FO801" s="294"/>
      <c r="FP801" s="20">
        <f t="shared" si="6510"/>
        <v>0</v>
      </c>
      <c r="FQ801" s="20">
        <f t="shared" si="6799"/>
        <v>9</v>
      </c>
      <c r="FR801" s="20">
        <f t="shared" si="6800"/>
        <v>0</v>
      </c>
      <c r="FS801" s="20">
        <f t="shared" si="6801"/>
        <v>0</v>
      </c>
      <c r="FT801" s="20">
        <f t="shared" si="6802"/>
        <v>0</v>
      </c>
      <c r="FU801" s="20">
        <f t="shared" si="6803"/>
        <v>0</v>
      </c>
      <c r="FV801" s="20">
        <f t="shared" si="6804"/>
        <v>0</v>
      </c>
      <c r="FW801" s="294"/>
    </row>
    <row r="802" spans="1:180" s="316" customFormat="1" ht="24" customHeight="1">
      <c r="A802" s="302"/>
      <c r="B802" s="41" t="s">
        <v>918</v>
      </c>
      <c r="C802" s="41" t="s">
        <v>660</v>
      </c>
      <c r="D802" s="41"/>
      <c r="E802" s="41"/>
      <c r="F802" s="41"/>
      <c r="G802" s="41"/>
      <c r="H802" s="42"/>
      <c r="I802" s="42"/>
      <c r="J802" s="303"/>
      <c r="K802" s="303"/>
      <c r="L802" s="303"/>
      <c r="M802" s="303"/>
      <c r="N802" s="42"/>
      <c r="O802" s="42"/>
      <c r="P802" s="304"/>
      <c r="Q802" s="305"/>
      <c r="R802" s="304"/>
      <c r="S802" s="303"/>
      <c r="T802" s="303"/>
      <c r="U802" s="303"/>
      <c r="V802" s="303"/>
      <c r="W802" s="303"/>
      <c r="X802" s="303"/>
      <c r="Y802" s="303"/>
      <c r="Z802" s="303"/>
      <c r="AA802" s="303"/>
      <c r="AB802" s="303"/>
      <c r="AC802" s="304"/>
      <c r="AD802" s="304"/>
      <c r="AE802" s="304"/>
      <c r="AF802" s="304"/>
      <c r="AG802" s="304"/>
      <c r="AH802" s="304"/>
      <c r="AI802" s="304"/>
      <c r="AJ802" s="304"/>
      <c r="AK802" s="304"/>
      <c r="AL802" s="304"/>
      <c r="AM802" s="304"/>
      <c r="AN802" s="304"/>
      <c r="AO802" s="303"/>
      <c r="AP802" s="303"/>
      <c r="AQ802" s="303"/>
      <c r="AR802" s="303"/>
      <c r="AS802" s="306"/>
      <c r="AT802" s="122"/>
      <c r="AU802" s="306"/>
      <c r="AV802" s="306"/>
      <c r="AW802" s="303"/>
      <c r="AX802" s="333"/>
      <c r="AY802" s="294">
        <v>1</v>
      </c>
      <c r="AZ802" s="333"/>
      <c r="BA802" s="333"/>
      <c r="BB802" s="333"/>
      <c r="BC802" s="333"/>
      <c r="BD802" s="303"/>
      <c r="BE802" s="303"/>
      <c r="BF802" s="303"/>
      <c r="BG802" s="303"/>
      <c r="BH802" s="303"/>
      <c r="BI802" s="303"/>
      <c r="BJ802" s="303"/>
      <c r="BK802" s="303"/>
      <c r="BL802" s="303"/>
      <c r="BM802" s="303"/>
      <c r="BN802" s="307"/>
      <c r="BO802" s="44"/>
      <c r="BP802" s="304"/>
      <c r="BQ802" s="303"/>
      <c r="BR802" s="17">
        <v>1</v>
      </c>
      <c r="BS802" s="1">
        <f t="shared" si="6922"/>
        <v>0</v>
      </c>
      <c r="BT802" s="17">
        <f t="shared" si="6989"/>
        <v>0</v>
      </c>
      <c r="BU802" s="44">
        <v>8</v>
      </c>
      <c r="BV802" s="303"/>
      <c r="BW802" s="303"/>
      <c r="BX802" s="303"/>
      <c r="BY802" s="303"/>
      <c r="BZ802" s="303"/>
      <c r="CA802" s="303"/>
      <c r="CB802" s="303"/>
      <c r="CC802" s="303"/>
      <c r="CD802" s="309"/>
      <c r="CE802" s="309"/>
      <c r="CF802" s="309"/>
      <c r="CG802" s="303"/>
      <c r="CH802" s="304"/>
      <c r="CI802" s="304"/>
      <c r="CJ802" s="304"/>
      <c r="CK802" s="384"/>
      <c r="CL802" s="384"/>
      <c r="CM802" s="384"/>
      <c r="CN802" s="304"/>
      <c r="CO802" s="304"/>
      <c r="CP802" s="310"/>
      <c r="CQ802" s="352"/>
      <c r="CR802" s="311"/>
      <c r="CS802" s="303"/>
      <c r="CT802" s="303"/>
      <c r="CU802" s="304"/>
      <c r="CV802" s="304"/>
      <c r="CW802" s="304"/>
      <c r="CX802" s="304"/>
      <c r="CY802" s="304"/>
      <c r="CZ802" s="303"/>
      <c r="DA802" s="308"/>
      <c r="DB802" s="359">
        <f t="shared" si="6903"/>
        <v>0</v>
      </c>
      <c r="DC802" s="359">
        <f t="shared" si="6904"/>
        <v>0</v>
      </c>
      <c r="DD802" s="303"/>
      <c r="DE802" s="303"/>
      <c r="DF802" s="303"/>
      <c r="DG802" s="303"/>
      <c r="DH802" s="303"/>
      <c r="DI802" s="303"/>
      <c r="DJ802" s="303"/>
      <c r="DK802" s="303"/>
      <c r="DL802" s="303"/>
      <c r="DM802" s="303"/>
      <c r="DN802" s="303"/>
      <c r="DO802" s="304"/>
      <c r="DP802" s="304"/>
      <c r="DQ802" s="308"/>
      <c r="DR802" s="308"/>
      <c r="DS802" s="308"/>
      <c r="DT802" s="308"/>
      <c r="DU802" s="308"/>
      <c r="DV802" s="308"/>
      <c r="DW802" s="304"/>
      <c r="DX802" s="304"/>
      <c r="DY802" s="310"/>
      <c r="DZ802" s="310"/>
      <c r="EA802" s="310"/>
      <c r="EB802" s="310"/>
      <c r="EC802" s="312"/>
      <c r="ED802" s="313"/>
      <c r="EE802" s="313"/>
      <c r="EF802" s="304"/>
      <c r="EG802" s="312"/>
      <c r="EH802" s="344"/>
      <c r="EI802" s="303"/>
      <c r="EJ802" s="303"/>
      <c r="EK802" s="303"/>
      <c r="EL802" s="314"/>
      <c r="EM802" s="314"/>
      <c r="EN802" s="314"/>
      <c r="EO802" s="368"/>
      <c r="EP802" s="368"/>
      <c r="EQ802" s="375"/>
      <c r="ER802" s="375"/>
      <c r="ES802" s="375"/>
      <c r="ET802" s="375"/>
      <c r="EU802" s="18"/>
      <c r="EV802" s="18">
        <f t="shared" si="6501"/>
        <v>0</v>
      </c>
      <c r="EW802" s="341"/>
      <c r="EX802" s="341"/>
      <c r="EY802" s="341"/>
      <c r="EZ802" s="365">
        <f t="shared" si="6906"/>
        <v>0</v>
      </c>
      <c r="FA802" s="303"/>
      <c r="FB802" s="303"/>
      <c r="FC802" s="303"/>
      <c r="FD802" s="315"/>
      <c r="FE802" s="315"/>
      <c r="FF802" s="315"/>
      <c r="FG802" s="337"/>
      <c r="FH802" s="315"/>
      <c r="FI802" s="315"/>
      <c r="FJ802" s="315"/>
      <c r="FK802" s="303"/>
      <c r="FL802" s="303"/>
      <c r="FM802" s="303"/>
      <c r="FN802" s="303"/>
      <c r="FO802" s="333"/>
      <c r="FP802" s="20"/>
      <c r="FQ802" s="20"/>
      <c r="FR802" s="20"/>
      <c r="FS802" s="20"/>
      <c r="FT802" s="20"/>
      <c r="FU802" s="20"/>
      <c r="FV802" s="20"/>
      <c r="FW802" s="303"/>
    </row>
    <row r="803" spans="1:180" s="301" customFormat="1" ht="27.75" customHeight="1">
      <c r="A803" s="295"/>
      <c r="B803" s="296" t="s">
        <v>922</v>
      </c>
      <c r="C803" s="296" t="s">
        <v>827</v>
      </c>
      <c r="D803" s="296" t="s">
        <v>53</v>
      </c>
      <c r="E803" s="296" t="str">
        <f t="shared" ref="E803" si="6992">D803</f>
        <v>LT7,5</v>
      </c>
      <c r="F803" s="296">
        <v>38</v>
      </c>
      <c r="G803" s="296">
        <f>F803</f>
        <v>38</v>
      </c>
      <c r="H803" s="297"/>
      <c r="I803" s="297"/>
      <c r="J803" s="294"/>
      <c r="K803" s="294"/>
      <c r="L803" s="294"/>
      <c r="M803" s="294"/>
      <c r="N803" s="297"/>
      <c r="O803" s="297"/>
      <c r="P803" s="304"/>
      <c r="Q803" s="305"/>
      <c r="R803" s="304"/>
      <c r="S803" s="294"/>
      <c r="T803" s="294"/>
      <c r="U803" s="294"/>
      <c r="V803" s="294"/>
      <c r="W803" s="294"/>
      <c r="X803" s="294"/>
      <c r="Y803" s="294"/>
      <c r="Z803" s="294"/>
      <c r="AA803" s="294"/>
      <c r="AB803" s="294"/>
      <c r="AC803" s="1">
        <f t="shared" ref="AC803" si="6993">+IF(S803=1,1,0)+IF(T803=1,1,0)</f>
        <v>0</v>
      </c>
      <c r="AD803" s="1">
        <f t="shared" ref="AD803" si="6994">+IF(U803=1,1,0)+IF(V803=1,1,0)</f>
        <v>0</v>
      </c>
      <c r="AE803" s="1">
        <f t="shared" ref="AE803" si="6995">+IF(W803=1,1,0)+IF(X803=1,1,0)</f>
        <v>0</v>
      </c>
      <c r="AF803" s="1">
        <f t="shared" ref="AF803" si="6996">+IF(Y803=1,1,0)+IF(Z803=1,1,0)</f>
        <v>0</v>
      </c>
      <c r="AG803" s="1">
        <f t="shared" ref="AG803" si="6997">+IF(AA803=1,1,0)</f>
        <v>0</v>
      </c>
      <c r="AH803" s="1">
        <f t="shared" ref="AH803" si="6998">+IF(AB803=1,1,0)</f>
        <v>0</v>
      </c>
      <c r="AI803" s="1">
        <f t="shared" ref="AI803" si="6999">+IF(S803=2,1,0)+IF(T803=2,1,0)</f>
        <v>0</v>
      </c>
      <c r="AJ803" s="1">
        <f t="shared" ref="AJ803" si="7000">+IF(U803=2,1,0)+IF(V803=2,1,0)</f>
        <v>0</v>
      </c>
      <c r="AK803" s="1">
        <f t="shared" ref="AK803" si="7001">+IF(X803=2,1,0)+IF(W803=2,1,0)</f>
        <v>0</v>
      </c>
      <c r="AL803" s="1">
        <f t="shared" ref="AL803" si="7002">+IF(Y803=2,1,0)+IF(Z803=2,1,0)</f>
        <v>0</v>
      </c>
      <c r="AM803" s="1">
        <f t="shared" ref="AM803" si="7003">+IF(AA803=2,1,0)</f>
        <v>0</v>
      </c>
      <c r="AN803" s="1">
        <f t="shared" ref="AN803" si="7004">+IF(AB803=2,1,0)</f>
        <v>0</v>
      </c>
      <c r="AO803" s="294"/>
      <c r="AP803" s="294">
        <f>F803</f>
        <v>38</v>
      </c>
      <c r="AQ803" s="294"/>
      <c r="AR803" s="294"/>
      <c r="AS803" s="298">
        <f t="shared" ref="AS803" si="7005">IF(AND(AO803&gt;0,OR(BR803&gt;=2,BR803=1)),1,0)</f>
        <v>0</v>
      </c>
      <c r="AT803" s="298">
        <f t="shared" ref="AT803" si="7006">IF(AND(AP803&gt;0,OR(BR803&gt;=2,BR803=1)),1,0)</f>
        <v>1</v>
      </c>
      <c r="AU803" s="298">
        <f t="shared" ref="AU803" si="7007">IF(AND(AQ803&gt;0,OR(BR803&gt;=2,BR803=1)),1,0)</f>
        <v>0</v>
      </c>
      <c r="AV803" s="298">
        <f t="shared" ref="AV803" si="7008">IF(AND(AR803&gt;0,OR(BR803&gt;=2,BR803=1)),AR803/G803,0)</f>
        <v>0</v>
      </c>
      <c r="AW803" s="294"/>
      <c r="AX803" s="294"/>
      <c r="AY803" s="294">
        <v>1</v>
      </c>
      <c r="AZ803" s="294"/>
      <c r="BA803" s="294"/>
      <c r="BB803" s="294"/>
      <c r="BC803" s="294"/>
      <c r="BD803" s="294"/>
      <c r="BE803" s="294"/>
      <c r="BF803" s="294"/>
      <c r="BG803" s="294"/>
      <c r="BH803" s="294"/>
      <c r="BI803" s="294"/>
      <c r="BJ803" s="294"/>
      <c r="BK803" s="294"/>
      <c r="BL803" s="294"/>
      <c r="BM803" s="294"/>
      <c r="BN803" s="294"/>
      <c r="BO803" s="294"/>
      <c r="BP803" s="1"/>
      <c r="BQ803" s="294"/>
      <c r="BR803" s="17">
        <v>1</v>
      </c>
      <c r="BS803" s="1">
        <f t="shared" si="6922"/>
        <v>0</v>
      </c>
      <c r="BT803" s="17">
        <f t="shared" si="6989"/>
        <v>0</v>
      </c>
      <c r="BU803" s="294"/>
      <c r="BV803" s="294">
        <v>1</v>
      </c>
      <c r="BW803" s="294"/>
      <c r="BX803" s="294"/>
      <c r="BY803" s="294"/>
      <c r="BZ803" s="294"/>
      <c r="CA803" s="294"/>
      <c r="CB803" s="294"/>
      <c r="CC803" s="294"/>
      <c r="CD803" s="1"/>
      <c r="CE803" s="1"/>
      <c r="CF803" s="1"/>
      <c r="CG803" s="294"/>
      <c r="CH803" s="1">
        <v>1</v>
      </c>
      <c r="CI803" s="1"/>
      <c r="CJ803" s="1"/>
      <c r="CK803" s="383"/>
      <c r="CL803" s="383"/>
      <c r="CM803" s="383"/>
      <c r="CN803" s="1">
        <f t="shared" ref="CN803" si="7009">+SUM(BX803:CC803)*BW803</f>
        <v>0</v>
      </c>
      <c r="CO803" s="1">
        <f t="shared" ref="CO803" si="7010">+SUM(BX803:CC803)*BW803</f>
        <v>0</v>
      </c>
      <c r="CP803" s="20">
        <f t="shared" ref="CP803" si="7011">+SUM(BY803:CC803)*2.5+SUM(CD803:CG803)*0.5+SUM(CH803:CJ803)*2.5</f>
        <v>2.5</v>
      </c>
      <c r="CQ803" s="351"/>
      <c r="CR803" s="299">
        <f>+IF(SUM(AX803:BM803)&gt;0,1,0)</f>
        <v>1</v>
      </c>
      <c r="CS803" s="294"/>
      <c r="CT803" s="294"/>
      <c r="CU803" s="1"/>
      <c r="CV803" s="1"/>
      <c r="CW803" s="1"/>
      <c r="CX803" s="1">
        <v>1</v>
      </c>
      <c r="CY803" s="1">
        <v>1</v>
      </c>
      <c r="CZ803" s="294">
        <v>6</v>
      </c>
      <c r="DA803" s="17">
        <f t="shared" ref="DA803" si="7012">+CY803</f>
        <v>1</v>
      </c>
      <c r="DB803" s="359">
        <f t="shared" si="6903"/>
        <v>7</v>
      </c>
      <c r="DC803" s="359">
        <f t="shared" si="6904"/>
        <v>2</v>
      </c>
      <c r="DD803" s="294"/>
      <c r="DE803" s="294">
        <v>4</v>
      </c>
      <c r="DF803" s="294">
        <v>4</v>
      </c>
      <c r="DG803" s="294"/>
      <c r="DH803" s="294"/>
      <c r="DI803" s="294"/>
      <c r="DJ803" s="294"/>
      <c r="DK803" s="294"/>
      <c r="DL803" s="294"/>
      <c r="DM803" s="294"/>
      <c r="DN803" s="294"/>
      <c r="DO803" s="1"/>
      <c r="DP803" s="1"/>
      <c r="DQ803" s="17">
        <f t="shared" ref="DQ803" si="7013">+IF(AND(SUM(S803:AA803)&gt;0,SUM(FA803:FF803)&gt;0),CT803,0)</f>
        <v>0</v>
      </c>
      <c r="DR803" s="17">
        <f t="shared" ref="DR803" si="7014">+IF(AND(SUM(S803:AA803)&gt;0,SUM(FA803:FF803)&gt;0),CU803,0)</f>
        <v>0</v>
      </c>
      <c r="DS803" s="17">
        <f t="shared" ref="DS803" si="7015">+IF(AND(SUM(S803:AA803)&gt;0,SUM(FA803:FF803)&gt;0),CV803,0)</f>
        <v>0</v>
      </c>
      <c r="DT803" s="17">
        <f t="shared" ref="DT803" si="7016">+IF(AND(SUM(S803:AA803)&gt;0,SUM(FA803:FF803)&gt;0),CW803,0)</f>
        <v>0</v>
      </c>
      <c r="DU803" s="17">
        <f t="shared" ref="DU803" si="7017">+IF(AND(SUM(S803:AA803)&gt;0,SUM(FA803:FF803)&gt;0),CX803,0)</f>
        <v>0</v>
      </c>
      <c r="DV803" s="17">
        <f t="shared" ref="DV803" si="7018">+IF(AND(SUM(S803:AA803)&gt;0,SUM(FA803:FF803)&gt;0),CY803,0)</f>
        <v>0</v>
      </c>
      <c r="DW803" s="1"/>
      <c r="DX803" s="1"/>
      <c r="DY803" s="20">
        <f t="shared" ref="DY803" si="7019">+IF(AND(SUM(S803:AB803)&gt;0,SUM(FA803:FF803)&gt;0,DG803&gt;=3),DG803,0)</f>
        <v>0</v>
      </c>
      <c r="DZ803" s="20">
        <f t="shared" ref="DZ803" si="7020">+IF(AND(SUM(S803:AB803)&gt;0,SUM(FA803:FF803)&gt;0,DH803&gt;=3),DH803,0)</f>
        <v>0</v>
      </c>
      <c r="EA803" s="20">
        <f t="shared" ref="EA803" si="7021">+IF(AND(SUM(S803:AB803)&gt;0,SUM(FA803:FF803)&gt;0,DI803&gt;=3),DI803,0)</f>
        <v>0</v>
      </c>
      <c r="EB803" s="20">
        <f t="shared" ref="EB803" si="7022">+IF(AND(SUM(S803:AB803)&gt;0,SUM(FA803:FF803)&gt;0,DJ803&gt;=3),DJ803,0)</f>
        <v>0</v>
      </c>
      <c r="EC803" s="18">
        <f>+IF(AND(CT803=0,SUM(CU803:CY803)&gt;1,SUM(CU803:CY803)&lt;=4),1,IF(AND(CT803=0,SUM(CU803:CY803)&gt;4),2,0))</f>
        <v>1</v>
      </c>
      <c r="ED803" s="19">
        <f t="shared" ref="ED803" si="7023">+IF(EC803&lt;&gt;0,EC803*3,0)</f>
        <v>3</v>
      </c>
      <c r="EE803" s="19">
        <f>+IF(SUM(AO803:AR803)+SUM(DK803:DN803)&gt;0,CT803*3,0)</f>
        <v>0</v>
      </c>
      <c r="EF803" s="1">
        <f>+IF(EE803&gt;0,CT803*4,0)</f>
        <v>0</v>
      </c>
      <c r="EG803" s="18"/>
      <c r="EH803" s="341"/>
      <c r="EI803" s="294"/>
      <c r="EJ803" s="294">
        <v>4.5</v>
      </c>
      <c r="EK803" s="294">
        <v>4.5</v>
      </c>
      <c r="EL803" s="19">
        <v>1</v>
      </c>
      <c r="EM803" s="19"/>
      <c r="EN803" s="19"/>
      <c r="EO803" s="366"/>
      <c r="EP803" s="366"/>
      <c r="EQ803" s="374"/>
      <c r="ER803" s="374"/>
      <c r="ES803" s="374"/>
      <c r="ET803" s="374"/>
      <c r="EU803" s="18">
        <f t="shared" ref="EU803" si="7024">IF(SUM(CU803:CX803)&gt;0,CZ803*1+2,0)</f>
        <v>8</v>
      </c>
      <c r="EV803" s="18">
        <f t="shared" si="6501"/>
        <v>2</v>
      </c>
      <c r="EW803" s="341">
        <v>1</v>
      </c>
      <c r="EX803" s="341">
        <v>1</v>
      </c>
      <c r="EY803" s="341">
        <v>4</v>
      </c>
      <c r="EZ803" s="365">
        <f t="shared" si="6906"/>
        <v>0</v>
      </c>
      <c r="FA803" s="294"/>
      <c r="FB803" s="294"/>
      <c r="FC803" s="294"/>
      <c r="FD803" s="300"/>
      <c r="FE803" s="300"/>
      <c r="FF803" s="300"/>
      <c r="FG803" s="300"/>
      <c r="FH803" s="300"/>
      <c r="FI803" s="300">
        <f>F803</f>
        <v>38</v>
      </c>
      <c r="FJ803" s="300"/>
      <c r="FK803" s="294"/>
      <c r="FL803" s="294"/>
      <c r="FM803" s="294"/>
      <c r="FN803" s="294"/>
      <c r="FO803" s="294"/>
      <c r="FP803" s="20">
        <f t="shared" ref="FP803" si="7025">+FO803*3</f>
        <v>0</v>
      </c>
      <c r="FQ803" s="20">
        <f t="shared" ref="FQ803" si="7026">+DE803</f>
        <v>4</v>
      </c>
      <c r="FR803" s="20">
        <f t="shared" ref="FR803" si="7027">+DF803</f>
        <v>4</v>
      </c>
      <c r="FS803" s="20">
        <f t="shared" ref="FS803" si="7028">+IF(DG803&lt;3,DG803,0)</f>
        <v>0</v>
      </c>
      <c r="FT803" s="20">
        <f t="shared" ref="FT803" si="7029">+IF(DH803&lt;3,DH803,0)</f>
        <v>0</v>
      </c>
      <c r="FU803" s="20">
        <f t="shared" ref="FU803" si="7030">+IF(DI803&lt;3,DI803,0)</f>
        <v>0</v>
      </c>
      <c r="FV803" s="20">
        <f t="shared" ref="FV803" si="7031">+IF(DJ803&lt;3,DJ803,0)</f>
        <v>0</v>
      </c>
      <c r="FW803" s="294"/>
    </row>
    <row r="804" spans="1:180" ht="18" customHeight="1">
      <c r="A804" s="53"/>
      <c r="B804" s="54"/>
      <c r="C804" s="54"/>
      <c r="D804" s="54"/>
      <c r="E804" s="54"/>
      <c r="F804" s="54"/>
      <c r="G804" s="54"/>
      <c r="H804" s="55"/>
      <c r="I804" s="55"/>
      <c r="J804" s="56"/>
      <c r="K804" s="56"/>
      <c r="L804" s="56"/>
      <c r="M804" s="56"/>
      <c r="N804" s="55"/>
      <c r="O804" s="55"/>
      <c r="P804" s="29"/>
      <c r="Q804" s="30"/>
      <c r="R804" s="29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56"/>
      <c r="AP804" s="56"/>
      <c r="AQ804" s="56"/>
      <c r="AR804" s="56"/>
      <c r="AS804" s="123"/>
      <c r="AT804" s="123"/>
      <c r="AU804" s="123"/>
      <c r="AV804" s="123"/>
      <c r="AW804" s="56"/>
      <c r="AX804" s="320"/>
      <c r="AY804" s="320"/>
      <c r="AZ804" s="320"/>
      <c r="BA804" s="320"/>
      <c r="BB804" s="320"/>
      <c r="BC804" s="320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128"/>
      <c r="BO804" s="56"/>
      <c r="BP804" s="29"/>
      <c r="BQ804" s="56"/>
      <c r="BR804" s="31"/>
      <c r="BS804" s="29"/>
      <c r="BT804" s="31"/>
      <c r="BU804" s="56"/>
      <c r="BV804" s="56"/>
      <c r="BW804" s="56"/>
      <c r="BX804" s="56"/>
      <c r="BY804" s="56"/>
      <c r="BZ804" s="56"/>
      <c r="CA804" s="56"/>
      <c r="CB804" s="56"/>
      <c r="CC804" s="56"/>
      <c r="CD804" s="133"/>
      <c r="CE804" s="133"/>
      <c r="CF804" s="133"/>
      <c r="CG804" s="56"/>
      <c r="CH804" s="29"/>
      <c r="CI804" s="29"/>
      <c r="CJ804" s="29"/>
      <c r="CK804" s="385"/>
      <c r="CL804" s="385"/>
      <c r="CM804" s="385"/>
      <c r="CN804" s="29"/>
      <c r="CO804" s="29"/>
      <c r="CP804" s="32"/>
      <c r="CQ804" s="353"/>
      <c r="CR804" s="134"/>
      <c r="CS804" s="56"/>
      <c r="CT804" s="56"/>
      <c r="CU804" s="29"/>
      <c r="CV804" s="29"/>
      <c r="CW804" s="29"/>
      <c r="CX804" s="29"/>
      <c r="CY804" s="29"/>
      <c r="CZ804" s="56"/>
      <c r="DA804" s="31"/>
      <c r="DB804" s="360"/>
      <c r="DC804" s="360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29"/>
      <c r="DP804" s="29"/>
      <c r="DQ804" s="31"/>
      <c r="DR804" s="31"/>
      <c r="DS804" s="31"/>
      <c r="DT804" s="31"/>
      <c r="DU804" s="31"/>
      <c r="DV804" s="31"/>
      <c r="DW804" s="29"/>
      <c r="DX804" s="29"/>
      <c r="DY804" s="32"/>
      <c r="DZ804" s="32"/>
      <c r="EA804" s="32"/>
      <c r="EB804" s="32"/>
      <c r="EC804" s="33"/>
      <c r="ED804" s="34"/>
      <c r="EE804" s="34"/>
      <c r="EF804" s="29"/>
      <c r="EG804" s="33"/>
      <c r="EH804" s="345"/>
      <c r="EI804" s="56"/>
      <c r="EJ804" s="56"/>
      <c r="EK804" s="56"/>
      <c r="EL804" s="135"/>
      <c r="EM804" s="135"/>
      <c r="EN804" s="135"/>
      <c r="EO804" s="367"/>
      <c r="EP804" s="367"/>
      <c r="EQ804" s="376"/>
      <c r="ER804" s="376"/>
      <c r="ES804" s="376"/>
      <c r="ET804" s="376"/>
      <c r="EU804" s="33"/>
      <c r="EV804" s="33"/>
      <c r="EW804" s="345"/>
      <c r="EX804" s="345"/>
      <c r="EY804" s="345"/>
      <c r="EZ804" s="365">
        <f t="shared" si="6906"/>
        <v>0</v>
      </c>
      <c r="FA804" s="56"/>
      <c r="FB804" s="56"/>
      <c r="FC804" s="56"/>
      <c r="FD804" s="57"/>
      <c r="FE804" s="57"/>
      <c r="FF804" s="57"/>
      <c r="FG804" s="323"/>
      <c r="FH804" s="57"/>
      <c r="FI804" s="57"/>
      <c r="FJ804" s="57"/>
      <c r="FK804" s="56"/>
      <c r="FL804" s="56"/>
      <c r="FM804" s="56"/>
      <c r="FN804" s="56"/>
      <c r="FO804" s="320"/>
      <c r="FP804" s="32"/>
      <c r="FQ804" s="32"/>
      <c r="FR804" s="32"/>
      <c r="FS804" s="32"/>
      <c r="FT804" s="32"/>
      <c r="FU804" s="32"/>
      <c r="FV804" s="32"/>
      <c r="FW804" s="56"/>
    </row>
    <row r="805" spans="1:180" s="99" customFormat="1" ht="33" customHeight="1">
      <c r="A805" s="94">
        <v>14</v>
      </c>
      <c r="B805" s="105" t="s">
        <v>736</v>
      </c>
      <c r="C805" s="105"/>
      <c r="D805" s="106"/>
      <c r="E805" s="106"/>
      <c r="F805" s="106">
        <f t="shared" ref="F805:AK805" si="7032">+SUM(F806:F847)</f>
        <v>833</v>
      </c>
      <c r="G805" s="106">
        <f t="shared" si="7032"/>
        <v>930</v>
      </c>
      <c r="H805" s="106">
        <f t="shared" si="7032"/>
        <v>1</v>
      </c>
      <c r="I805" s="106">
        <f t="shared" si="7032"/>
        <v>1.5</v>
      </c>
      <c r="J805" s="106">
        <f t="shared" si="7032"/>
        <v>0</v>
      </c>
      <c r="K805" s="106">
        <f t="shared" si="7032"/>
        <v>0</v>
      </c>
      <c r="L805" s="106">
        <f t="shared" si="7032"/>
        <v>0</v>
      </c>
      <c r="M805" s="106">
        <f t="shared" si="7032"/>
        <v>4</v>
      </c>
      <c r="N805" s="106">
        <f t="shared" si="7032"/>
        <v>0</v>
      </c>
      <c r="O805" s="106">
        <f t="shared" si="7032"/>
        <v>0</v>
      </c>
      <c r="P805" s="106">
        <f t="shared" si="7032"/>
        <v>0</v>
      </c>
      <c r="Q805" s="106">
        <f t="shared" si="7032"/>
        <v>0</v>
      </c>
      <c r="R805" s="106">
        <f t="shared" si="7032"/>
        <v>0</v>
      </c>
      <c r="S805" s="106">
        <f t="shared" si="7032"/>
        <v>0</v>
      </c>
      <c r="T805" s="106">
        <f t="shared" si="7032"/>
        <v>0</v>
      </c>
      <c r="U805" s="106">
        <f t="shared" si="7032"/>
        <v>0</v>
      </c>
      <c r="V805" s="106">
        <f t="shared" si="7032"/>
        <v>0</v>
      </c>
      <c r="W805" s="106">
        <f t="shared" si="7032"/>
        <v>1</v>
      </c>
      <c r="X805" s="106">
        <f t="shared" si="7032"/>
        <v>1</v>
      </c>
      <c r="Y805" s="106">
        <f t="shared" si="7032"/>
        <v>0</v>
      </c>
      <c r="Z805" s="106">
        <f t="shared" si="7032"/>
        <v>0</v>
      </c>
      <c r="AA805" s="106">
        <f t="shared" si="7032"/>
        <v>0</v>
      </c>
      <c r="AB805" s="106">
        <f t="shared" si="7032"/>
        <v>0</v>
      </c>
      <c r="AC805" s="106">
        <f t="shared" si="7032"/>
        <v>0</v>
      </c>
      <c r="AD805" s="106">
        <f t="shared" si="7032"/>
        <v>0</v>
      </c>
      <c r="AE805" s="106">
        <f t="shared" si="7032"/>
        <v>2</v>
      </c>
      <c r="AF805" s="106">
        <f t="shared" si="7032"/>
        <v>0</v>
      </c>
      <c r="AG805" s="106">
        <f t="shared" si="7032"/>
        <v>0</v>
      </c>
      <c r="AH805" s="106">
        <f t="shared" si="7032"/>
        <v>0</v>
      </c>
      <c r="AI805" s="106">
        <f t="shared" si="7032"/>
        <v>0</v>
      </c>
      <c r="AJ805" s="106">
        <f t="shared" si="7032"/>
        <v>0</v>
      </c>
      <c r="AK805" s="106">
        <f t="shared" si="7032"/>
        <v>0</v>
      </c>
      <c r="AL805" s="106">
        <f t="shared" ref="AL805:BQ805" si="7033">+SUM(AL806:AL847)</f>
        <v>0</v>
      </c>
      <c r="AM805" s="106">
        <f t="shared" si="7033"/>
        <v>0</v>
      </c>
      <c r="AN805" s="106">
        <f t="shared" si="7033"/>
        <v>0</v>
      </c>
      <c r="AO805" s="106">
        <f t="shared" si="7033"/>
        <v>0</v>
      </c>
      <c r="AP805" s="106">
        <f t="shared" si="7033"/>
        <v>256</v>
      </c>
      <c r="AQ805" s="106">
        <f t="shared" si="7033"/>
        <v>0</v>
      </c>
      <c r="AR805" s="106">
        <f t="shared" si="7033"/>
        <v>238</v>
      </c>
      <c r="AS805" s="106">
        <f t="shared" si="7033"/>
        <v>0</v>
      </c>
      <c r="AT805" s="106">
        <f t="shared" si="7033"/>
        <v>9</v>
      </c>
      <c r="AU805" s="106">
        <f t="shared" si="7033"/>
        <v>0</v>
      </c>
      <c r="AV805" s="106">
        <f t="shared" si="7033"/>
        <v>9</v>
      </c>
      <c r="AW805" s="106">
        <f t="shared" si="7033"/>
        <v>1</v>
      </c>
      <c r="AX805" s="106">
        <f t="shared" si="7033"/>
        <v>0</v>
      </c>
      <c r="AY805" s="106">
        <f t="shared" si="7033"/>
        <v>5</v>
      </c>
      <c r="AZ805" s="106">
        <f t="shared" si="7033"/>
        <v>0</v>
      </c>
      <c r="BA805" s="106">
        <f t="shared" si="7033"/>
        <v>0</v>
      </c>
      <c r="BB805" s="106">
        <f t="shared" si="7033"/>
        <v>0</v>
      </c>
      <c r="BC805" s="106">
        <f t="shared" si="7033"/>
        <v>0</v>
      </c>
      <c r="BD805" s="106">
        <f t="shared" si="7033"/>
        <v>0</v>
      </c>
      <c r="BE805" s="106">
        <f t="shared" si="7033"/>
        <v>0</v>
      </c>
      <c r="BF805" s="106">
        <f t="shared" si="7033"/>
        <v>0</v>
      </c>
      <c r="BG805" s="106">
        <f t="shared" si="7033"/>
        <v>0</v>
      </c>
      <c r="BH805" s="106">
        <f t="shared" si="7033"/>
        <v>0</v>
      </c>
      <c r="BI805" s="106">
        <f t="shared" si="7033"/>
        <v>17</v>
      </c>
      <c r="BJ805" s="106">
        <f t="shared" si="7033"/>
        <v>4</v>
      </c>
      <c r="BK805" s="106">
        <f t="shared" si="7033"/>
        <v>0</v>
      </c>
      <c r="BL805" s="106">
        <f t="shared" si="7033"/>
        <v>1</v>
      </c>
      <c r="BM805" s="106">
        <f t="shared" si="7033"/>
        <v>2</v>
      </c>
      <c r="BN805" s="106">
        <f t="shared" si="7033"/>
        <v>1</v>
      </c>
      <c r="BO805" s="106">
        <f t="shared" si="7033"/>
        <v>3</v>
      </c>
      <c r="BP805" s="106">
        <f t="shared" si="7033"/>
        <v>0</v>
      </c>
      <c r="BQ805" s="106">
        <f t="shared" si="7033"/>
        <v>0</v>
      </c>
      <c r="BR805" s="106">
        <f t="shared" ref="BR805:CW805" si="7034">+SUM(BR806:BR847)</f>
        <v>86</v>
      </c>
      <c r="BS805" s="106">
        <f t="shared" si="7034"/>
        <v>0</v>
      </c>
      <c r="BT805" s="106">
        <f t="shared" si="7034"/>
        <v>0</v>
      </c>
      <c r="BU805" s="106">
        <f t="shared" si="7034"/>
        <v>32</v>
      </c>
      <c r="BV805" s="106">
        <f t="shared" si="7034"/>
        <v>43</v>
      </c>
      <c r="BW805" s="106">
        <f t="shared" si="7034"/>
        <v>9</v>
      </c>
      <c r="BX805" s="106">
        <f t="shared" si="7034"/>
        <v>8</v>
      </c>
      <c r="BY805" s="106">
        <f t="shared" si="7034"/>
        <v>1</v>
      </c>
      <c r="BZ805" s="106">
        <f t="shared" si="7034"/>
        <v>0</v>
      </c>
      <c r="CA805" s="106">
        <f t="shared" si="7034"/>
        <v>0</v>
      </c>
      <c r="CB805" s="106">
        <f t="shared" si="7034"/>
        <v>0</v>
      </c>
      <c r="CC805" s="106">
        <f t="shared" si="7034"/>
        <v>0</v>
      </c>
      <c r="CD805" s="106">
        <f t="shared" si="7034"/>
        <v>2</v>
      </c>
      <c r="CE805" s="106">
        <f t="shared" si="7034"/>
        <v>0</v>
      </c>
      <c r="CF805" s="106">
        <f t="shared" si="7034"/>
        <v>0</v>
      </c>
      <c r="CG805" s="106">
        <f t="shared" si="7034"/>
        <v>0</v>
      </c>
      <c r="CH805" s="106">
        <f t="shared" si="7034"/>
        <v>18</v>
      </c>
      <c r="CI805" s="106">
        <f t="shared" si="7034"/>
        <v>9</v>
      </c>
      <c r="CJ805" s="106">
        <f t="shared" si="7034"/>
        <v>0</v>
      </c>
      <c r="CK805" s="106">
        <f t="shared" si="7034"/>
        <v>0</v>
      </c>
      <c r="CL805" s="106">
        <f t="shared" si="7034"/>
        <v>0</v>
      </c>
      <c r="CM805" s="106">
        <f t="shared" si="7034"/>
        <v>0</v>
      </c>
      <c r="CN805" s="106">
        <f t="shared" si="7034"/>
        <v>11</v>
      </c>
      <c r="CO805" s="106">
        <f t="shared" si="7034"/>
        <v>11</v>
      </c>
      <c r="CP805" s="106">
        <f t="shared" si="7034"/>
        <v>71</v>
      </c>
      <c r="CQ805" s="106">
        <f t="shared" si="7034"/>
        <v>0</v>
      </c>
      <c r="CR805" s="106">
        <f t="shared" si="7034"/>
        <v>29</v>
      </c>
      <c r="CS805" s="106">
        <f t="shared" si="7034"/>
        <v>6</v>
      </c>
      <c r="CT805" s="106">
        <f t="shared" si="7034"/>
        <v>5</v>
      </c>
      <c r="CU805" s="106">
        <f t="shared" si="7034"/>
        <v>2</v>
      </c>
      <c r="CV805" s="106">
        <f t="shared" si="7034"/>
        <v>5</v>
      </c>
      <c r="CW805" s="106">
        <f t="shared" si="7034"/>
        <v>36</v>
      </c>
      <c r="CX805" s="106">
        <f t="shared" ref="CX805:EC805" si="7035">+SUM(CX806:CX847)</f>
        <v>0</v>
      </c>
      <c r="CY805" s="106">
        <f t="shared" si="7035"/>
        <v>15</v>
      </c>
      <c r="CZ805" s="106">
        <f t="shared" si="7035"/>
        <v>129</v>
      </c>
      <c r="DA805" s="106">
        <f t="shared" si="7035"/>
        <v>15</v>
      </c>
      <c r="DB805" s="106">
        <f t="shared" si="7035"/>
        <v>144</v>
      </c>
      <c r="DC805" s="106">
        <f t="shared" si="7035"/>
        <v>58</v>
      </c>
      <c r="DD805" s="106">
        <f t="shared" si="7035"/>
        <v>0</v>
      </c>
      <c r="DE805" s="106">
        <f t="shared" si="7035"/>
        <v>106</v>
      </c>
      <c r="DF805" s="106">
        <f t="shared" si="7035"/>
        <v>19</v>
      </c>
      <c r="DG805" s="106">
        <f t="shared" si="7035"/>
        <v>20</v>
      </c>
      <c r="DH805" s="106">
        <f t="shared" si="7035"/>
        <v>29</v>
      </c>
      <c r="DI805" s="106">
        <f t="shared" si="7035"/>
        <v>20</v>
      </c>
      <c r="DJ805" s="106">
        <f t="shared" si="7035"/>
        <v>16</v>
      </c>
      <c r="DK805" s="106">
        <f t="shared" si="7035"/>
        <v>0</v>
      </c>
      <c r="DL805" s="106">
        <f t="shared" si="7035"/>
        <v>77</v>
      </c>
      <c r="DM805" s="106">
        <f t="shared" si="7035"/>
        <v>0</v>
      </c>
      <c r="DN805" s="106">
        <f t="shared" si="7035"/>
        <v>650</v>
      </c>
      <c r="DO805" s="106">
        <f t="shared" si="7035"/>
        <v>0</v>
      </c>
      <c r="DP805" s="106">
        <f t="shared" si="7035"/>
        <v>0</v>
      </c>
      <c r="DQ805" s="106">
        <f t="shared" si="7035"/>
        <v>0</v>
      </c>
      <c r="DR805" s="106">
        <f t="shared" si="7035"/>
        <v>0</v>
      </c>
      <c r="DS805" s="106">
        <f t="shared" si="7035"/>
        <v>0</v>
      </c>
      <c r="DT805" s="106">
        <f t="shared" si="7035"/>
        <v>0</v>
      </c>
      <c r="DU805" s="106">
        <f t="shared" si="7035"/>
        <v>0</v>
      </c>
      <c r="DV805" s="106">
        <f t="shared" si="7035"/>
        <v>0</v>
      </c>
      <c r="DW805" s="106">
        <f t="shared" si="7035"/>
        <v>0</v>
      </c>
      <c r="DX805" s="106">
        <f t="shared" si="7035"/>
        <v>0</v>
      </c>
      <c r="DY805" s="106">
        <f t="shared" si="7035"/>
        <v>0</v>
      </c>
      <c r="DZ805" s="106">
        <f t="shared" si="7035"/>
        <v>0</v>
      </c>
      <c r="EA805" s="106">
        <f t="shared" si="7035"/>
        <v>0</v>
      </c>
      <c r="EB805" s="106">
        <f t="shared" si="7035"/>
        <v>0</v>
      </c>
      <c r="EC805" s="106">
        <f t="shared" si="7035"/>
        <v>13</v>
      </c>
      <c r="ED805" s="106">
        <f t="shared" ref="ED805:FI805" si="7036">+SUM(ED806:ED847)</f>
        <v>36</v>
      </c>
      <c r="EE805" s="106">
        <f t="shared" si="7036"/>
        <v>12</v>
      </c>
      <c r="EF805" s="106">
        <f t="shared" si="7036"/>
        <v>16</v>
      </c>
      <c r="EG805" s="106">
        <f t="shared" si="7036"/>
        <v>74</v>
      </c>
      <c r="EH805" s="106">
        <f t="shared" si="7036"/>
        <v>0</v>
      </c>
      <c r="EI805" s="106">
        <f t="shared" si="7036"/>
        <v>15.5</v>
      </c>
      <c r="EJ805" s="106">
        <f t="shared" si="7036"/>
        <v>137</v>
      </c>
      <c r="EK805" s="106">
        <f t="shared" si="7036"/>
        <v>26.5</v>
      </c>
      <c r="EL805" s="106">
        <f t="shared" si="7036"/>
        <v>22</v>
      </c>
      <c r="EM805" s="106">
        <f t="shared" si="7036"/>
        <v>1</v>
      </c>
      <c r="EN805" s="106">
        <f t="shared" si="7036"/>
        <v>1</v>
      </c>
      <c r="EO805" s="106">
        <f t="shared" si="7036"/>
        <v>0</v>
      </c>
      <c r="EP805" s="106">
        <f t="shared" si="7036"/>
        <v>0</v>
      </c>
      <c r="EQ805" s="354">
        <f t="shared" si="7036"/>
        <v>4</v>
      </c>
      <c r="ER805" s="354">
        <f t="shared" si="7036"/>
        <v>0</v>
      </c>
      <c r="ES805" s="354">
        <f t="shared" si="7036"/>
        <v>0</v>
      </c>
      <c r="ET805" s="354">
        <f t="shared" si="7036"/>
        <v>0</v>
      </c>
      <c r="EU805" s="106">
        <f t="shared" si="7036"/>
        <v>175</v>
      </c>
      <c r="EV805" s="106">
        <f t="shared" si="7036"/>
        <v>60</v>
      </c>
      <c r="EW805" s="106">
        <f t="shared" si="7036"/>
        <v>52</v>
      </c>
      <c r="EX805" s="106">
        <f t="shared" si="7036"/>
        <v>37</v>
      </c>
      <c r="EY805" s="106">
        <f t="shared" si="7036"/>
        <v>75</v>
      </c>
      <c r="EZ805" s="106">
        <f t="shared" si="7036"/>
        <v>4</v>
      </c>
      <c r="FA805" s="106">
        <f t="shared" si="7036"/>
        <v>0</v>
      </c>
      <c r="FB805" s="106">
        <f t="shared" si="7036"/>
        <v>0</v>
      </c>
      <c r="FC805" s="106">
        <f t="shared" si="7036"/>
        <v>0</v>
      </c>
      <c r="FD805" s="106">
        <f t="shared" si="7036"/>
        <v>0</v>
      </c>
      <c r="FE805" s="106">
        <f t="shared" si="7036"/>
        <v>0</v>
      </c>
      <c r="FF805" s="106">
        <f t="shared" si="7036"/>
        <v>0</v>
      </c>
      <c r="FG805" s="106">
        <f t="shared" si="7036"/>
        <v>0</v>
      </c>
      <c r="FH805" s="106">
        <f t="shared" si="7036"/>
        <v>36</v>
      </c>
      <c r="FI805" s="106">
        <f t="shared" si="7036"/>
        <v>43</v>
      </c>
      <c r="FJ805" s="106">
        <f t="shared" ref="FJ805:FV805" si="7037">+SUM(FJ806:FJ847)</f>
        <v>154</v>
      </c>
      <c r="FK805" s="106">
        <f t="shared" si="7037"/>
        <v>62</v>
      </c>
      <c r="FL805" s="106">
        <f t="shared" si="7037"/>
        <v>0</v>
      </c>
      <c r="FM805" s="106">
        <f t="shared" si="7037"/>
        <v>0</v>
      </c>
      <c r="FN805" s="106">
        <f t="shared" si="7037"/>
        <v>0</v>
      </c>
      <c r="FO805" s="106">
        <f t="shared" si="7037"/>
        <v>1</v>
      </c>
      <c r="FP805" s="106">
        <f t="shared" si="7037"/>
        <v>3</v>
      </c>
      <c r="FQ805" s="106">
        <f t="shared" si="7037"/>
        <v>106</v>
      </c>
      <c r="FR805" s="106">
        <f t="shared" si="7037"/>
        <v>19</v>
      </c>
      <c r="FS805" s="106">
        <f t="shared" si="7037"/>
        <v>0</v>
      </c>
      <c r="FT805" s="106">
        <f t="shared" si="7037"/>
        <v>0</v>
      </c>
      <c r="FU805" s="106">
        <f t="shared" si="7037"/>
        <v>0</v>
      </c>
      <c r="FV805" s="106">
        <f t="shared" si="7037"/>
        <v>0</v>
      </c>
      <c r="FW805" s="106"/>
      <c r="FX805" s="98"/>
    </row>
    <row r="806" spans="1:180" s="301" customFormat="1" ht="27.75" customHeight="1">
      <c r="A806" s="295"/>
      <c r="B806" s="324" t="s">
        <v>189</v>
      </c>
      <c r="C806" s="324" t="s">
        <v>189</v>
      </c>
      <c r="D806" s="296"/>
      <c r="E806" s="324"/>
      <c r="F806" s="324"/>
      <c r="G806" s="296"/>
      <c r="H806" s="297"/>
      <c r="I806" s="297"/>
      <c r="J806" s="294"/>
      <c r="K806" s="294"/>
      <c r="L806" s="294"/>
      <c r="M806" s="294"/>
      <c r="N806" s="297"/>
      <c r="O806" s="297"/>
      <c r="P806" s="1"/>
      <c r="Q806" s="16"/>
      <c r="R806" s="1"/>
      <c r="S806" s="294"/>
      <c r="T806" s="294"/>
      <c r="U806" s="294"/>
      <c r="V806" s="294"/>
      <c r="W806" s="294"/>
      <c r="X806" s="294"/>
      <c r="Y806" s="294"/>
      <c r="Z806" s="294"/>
      <c r="AA806" s="294"/>
      <c r="AB806" s="294"/>
      <c r="AC806" s="1">
        <f t="shared" ref="AC806:AC807" si="7038">+IF(S806=1,1,0)+IF(T806=1,1,0)</f>
        <v>0</v>
      </c>
      <c r="AD806" s="1">
        <f t="shared" ref="AD806:AD807" si="7039">+IF(U806=1,1,0)+IF(V806=1,1,0)</f>
        <v>0</v>
      </c>
      <c r="AE806" s="1">
        <f t="shared" ref="AE806:AE807" si="7040">+IF(W806=1,1,0)+IF(X806=1,1,0)</f>
        <v>0</v>
      </c>
      <c r="AF806" s="1">
        <f t="shared" ref="AF806:AF807" si="7041">+IF(Y806=1,1,0)+IF(Z806=1,1,0)</f>
        <v>0</v>
      </c>
      <c r="AG806" s="1">
        <f t="shared" ref="AG806:AG807" si="7042">+IF(AA806=1,1,0)</f>
        <v>0</v>
      </c>
      <c r="AH806" s="1">
        <f t="shared" ref="AH806:AH807" si="7043">+IF(AB806=1,1,0)</f>
        <v>0</v>
      </c>
      <c r="AI806" s="1">
        <f t="shared" ref="AI806:AI807" si="7044">+IF(S806=2,1,0)+IF(T806=2,1,0)</f>
        <v>0</v>
      </c>
      <c r="AJ806" s="1">
        <f t="shared" ref="AJ806:AJ807" si="7045">+IF(U806=2,1,0)+IF(V806=2,1,0)</f>
        <v>0</v>
      </c>
      <c r="AK806" s="1">
        <f t="shared" ref="AK806:AK807" si="7046">+IF(X806=2,1,0)+IF(W806=2,1,0)</f>
        <v>0</v>
      </c>
      <c r="AL806" s="1">
        <f t="shared" ref="AL806:AL807" si="7047">+IF(Y806=2,1,0)+IF(Z806=2,1,0)</f>
        <v>0</v>
      </c>
      <c r="AM806" s="1">
        <f t="shared" ref="AM806:AM807" si="7048">+IF(AA806=2,1,0)</f>
        <v>0</v>
      </c>
      <c r="AN806" s="1">
        <f t="shared" ref="AN806:AN807" si="7049">+IF(AB806=2,1,0)</f>
        <v>0</v>
      </c>
      <c r="AO806" s="294"/>
      <c r="AP806" s="294"/>
      <c r="AQ806" s="294"/>
      <c r="AR806" s="294"/>
      <c r="AS806" s="298">
        <f t="shared" ref="AS806:AS824" si="7050">IF(AND(AO806&gt;0,OR(BR806&gt;=2,BR806=1)),1,0)</f>
        <v>0</v>
      </c>
      <c r="AT806" s="298">
        <f t="shared" ref="AT806:AT824" si="7051">IF(AND(AP806&gt;0,OR(BR806&gt;=2,BR806=1)),1,0)</f>
        <v>0</v>
      </c>
      <c r="AU806" s="298">
        <f t="shared" ref="AU806:AU824" si="7052">IF(AND(AQ806&gt;0,OR(BR806&gt;=2,BR806=1)),1,0)</f>
        <v>0</v>
      </c>
      <c r="AV806" s="298">
        <f t="shared" ref="AV806:AV814" si="7053">IF(AND(AR806&gt;0,OR(BR806&gt;=2,BR806=1)),AR806/G806,0)</f>
        <v>0</v>
      </c>
      <c r="AW806" s="294"/>
      <c r="AX806" s="294"/>
      <c r="AY806" s="294"/>
      <c r="AZ806" s="294"/>
      <c r="BA806" s="294"/>
      <c r="BB806" s="294"/>
      <c r="BC806" s="294"/>
      <c r="BD806" s="294"/>
      <c r="BE806" s="294"/>
      <c r="BF806" s="294"/>
      <c r="BG806" s="294"/>
      <c r="BH806" s="294"/>
      <c r="BI806" s="294"/>
      <c r="BJ806" s="294"/>
      <c r="BK806" s="294"/>
      <c r="BL806" s="294"/>
      <c r="BM806" s="294"/>
      <c r="BN806" s="294"/>
      <c r="BO806" s="294"/>
      <c r="BP806" s="1"/>
      <c r="BQ806" s="294"/>
      <c r="BR806" s="17"/>
      <c r="BS806" s="1">
        <f t="shared" ref="BS806:BS846" si="7054">IF(BP806=1, 2,IF(BP806=2,3,IF(BP806&gt;=3,4,0)))*2</f>
        <v>0</v>
      </c>
      <c r="BT806" s="17">
        <f t="shared" ref="BT806:BT807" si="7055">+BS806*2</f>
        <v>0</v>
      </c>
      <c r="BU806" s="294"/>
      <c r="BV806" s="294"/>
      <c r="BW806" s="294"/>
      <c r="BX806" s="294"/>
      <c r="BY806" s="294"/>
      <c r="BZ806" s="294"/>
      <c r="CA806" s="294"/>
      <c r="CB806" s="294"/>
      <c r="CC806" s="294"/>
      <c r="CD806" s="1"/>
      <c r="CE806" s="1"/>
      <c r="CF806" s="1"/>
      <c r="CG806" s="294"/>
      <c r="CH806" s="1"/>
      <c r="CI806" s="1"/>
      <c r="CJ806" s="1"/>
      <c r="CK806" s="383"/>
      <c r="CL806" s="383"/>
      <c r="CM806" s="383"/>
      <c r="CN806" s="1">
        <f t="shared" ref="CN806:CN824" si="7056">+SUM(BX806:CC806)*BW806</f>
        <v>0</v>
      </c>
      <c r="CO806" s="1">
        <f t="shared" ref="CO806:CO824" si="7057">+SUM(BX806:CC806)*BW806</f>
        <v>0</v>
      </c>
      <c r="CP806" s="20">
        <f t="shared" ref="CP806:CP824" si="7058">+SUM(BY806:CC806)*2.5+SUM(CD806:CG806)*0.5+SUM(CH806:CJ806)*2.5</f>
        <v>0</v>
      </c>
      <c r="CQ806" s="351"/>
      <c r="CR806" s="299">
        <f t="shared" ref="CR806:CR812" si="7059">+IF(SUM(AX806:BM806)&gt;0,1,0)</f>
        <v>0</v>
      </c>
      <c r="CS806" s="294"/>
      <c r="CT806" s="294"/>
      <c r="CU806" s="1"/>
      <c r="CV806" s="1"/>
      <c r="CW806" s="1"/>
      <c r="CX806" s="1"/>
      <c r="CY806" s="1"/>
      <c r="CZ806" s="294"/>
      <c r="DA806" s="17">
        <f t="shared" ref="DA806:DA807" si="7060">+CY806</f>
        <v>0</v>
      </c>
      <c r="DB806" s="359"/>
      <c r="DC806" s="359"/>
      <c r="DD806" s="294"/>
      <c r="DE806" s="294"/>
      <c r="DF806" s="294"/>
      <c r="DG806" s="294"/>
      <c r="DH806" s="294"/>
      <c r="DI806" s="294"/>
      <c r="DJ806" s="294"/>
      <c r="DK806" s="294"/>
      <c r="DL806" s="294"/>
      <c r="DM806" s="294"/>
      <c r="DN806" s="294"/>
      <c r="DO806" s="1"/>
      <c r="DP806" s="1"/>
      <c r="DQ806" s="17">
        <f t="shared" ref="DQ806:DQ824" si="7061">+IF(AND(SUM(S806:AA806)&gt;0,SUM(FA806:FF806)&gt;0),CT806,0)</f>
        <v>0</v>
      </c>
      <c r="DR806" s="17">
        <f t="shared" ref="DR806:DR824" si="7062">+IF(AND(SUM(S806:AA806)&gt;0,SUM(FA806:FF806)&gt;0),CU806,0)</f>
        <v>0</v>
      </c>
      <c r="DS806" s="17">
        <f t="shared" ref="DS806:DS824" si="7063">+IF(AND(SUM(S806:AA806)&gt;0,SUM(FA806:FF806)&gt;0),CV806,0)</f>
        <v>0</v>
      </c>
      <c r="DT806" s="17">
        <f t="shared" ref="DT806:DT815" si="7064">+IF(AND(SUM(S806:AA806)&gt;0,SUM(FA806:FF806)&gt;0),CW806,0)</f>
        <v>0</v>
      </c>
      <c r="DU806" s="17">
        <f t="shared" ref="DU806:DU824" si="7065">+IF(AND(SUM(S806:AA806)&gt;0,SUM(FA806:FF806)&gt;0),CX806,0)</f>
        <v>0</v>
      </c>
      <c r="DV806" s="17">
        <f t="shared" ref="DV806:DV815" si="7066">+IF(AND(SUM(S806:AA806)&gt;0,SUM(FA806:FF806)&gt;0),CY806,0)</f>
        <v>0</v>
      </c>
      <c r="DW806" s="1"/>
      <c r="DX806" s="1"/>
      <c r="DY806" s="20">
        <f t="shared" ref="DY806:DY824" si="7067">+IF(AND(SUM(S806:AB806)&gt;0,SUM(FA806:FF806)&gt;0,DG806&gt;=3),DG806,0)</f>
        <v>0</v>
      </c>
      <c r="DZ806" s="20">
        <f t="shared" ref="DZ806:DZ824" si="7068">+IF(AND(SUM(S806:AB806)&gt;0,SUM(FA806:FF806)&gt;0,DH806&gt;=3),DH806,0)</f>
        <v>0</v>
      </c>
      <c r="EA806" s="20">
        <f t="shared" ref="EA806:EA824" si="7069">+IF(AND(SUM(S806:AB806)&gt;0,SUM(FA806:FF806)&gt;0,DI806&gt;=3),DI806,0)</f>
        <v>0</v>
      </c>
      <c r="EB806" s="20">
        <f t="shared" ref="EB806:EB824" si="7070">+IF(AND(SUM(S806:AB806)&gt;0,SUM(FA806:FF806)&gt;0,DJ806&gt;=3),DJ806,0)</f>
        <v>0</v>
      </c>
      <c r="EC806" s="18">
        <f t="shared" ref="EC806:EC814" si="7071">+IF(AND(CT806=0,SUM(CU806:CY806)&gt;1,SUM(CU806:CY806)&lt;=4),1,IF(AND(CT806=0,SUM(CU806:CY806)&gt;4),2,0))</f>
        <v>0</v>
      </c>
      <c r="ED806" s="19">
        <f t="shared" ref="ED806:ED807" si="7072">+IF(EC806&lt;&gt;0,EC806*3,0)</f>
        <v>0</v>
      </c>
      <c r="EE806" s="19">
        <f t="shared" ref="EE806:EE824" si="7073">+IF(SUM(AO806:AR806)+SUM(DK806:DN806)&gt;0,CT806*3,0)</f>
        <v>0</v>
      </c>
      <c r="EF806" s="1">
        <f t="shared" ref="EF806:EF824" si="7074">+IF(EE806&gt;0,CT806*4,0)</f>
        <v>0</v>
      </c>
      <c r="EG806" s="18">
        <f>+IF(AND(CT806+EC806=0,SUM(AO806:AR806)&gt;0,SUM(DK806:DN806)&gt;0),(CU806+CV806+CW806+CX806)*2+CY806*5,(EC806+CT806-FO806)*5)+IF(AND(EC806+DQ806+CT806=0,SUM(AO806:AR806)&gt;0),SUM(CU806:CX806)*2+CY806*5,0)</f>
        <v>0</v>
      </c>
      <c r="EH806" s="341"/>
      <c r="EI806" s="294"/>
      <c r="EJ806" s="294"/>
      <c r="EK806" s="294"/>
      <c r="EL806" s="19"/>
      <c r="EM806" s="19"/>
      <c r="EN806" s="19"/>
      <c r="EO806" s="366"/>
      <c r="EP806" s="366"/>
      <c r="EQ806" s="374"/>
      <c r="ER806" s="374"/>
      <c r="ES806" s="374"/>
      <c r="ET806" s="374"/>
      <c r="EU806" s="18"/>
      <c r="EV806" s="18">
        <f t="shared" ref="EV806:EV846" si="7075">+(DR806+DS806+DT806+DU806+DV806)*2+SUM(BY806:CJ806)*2</f>
        <v>0</v>
      </c>
      <c r="EW806" s="341"/>
      <c r="EX806" s="341"/>
      <c r="EY806" s="341"/>
      <c r="EZ806" s="365">
        <f t="shared" si="6906"/>
        <v>0</v>
      </c>
      <c r="FA806" s="294"/>
      <c r="FB806" s="294"/>
      <c r="FC806" s="294"/>
      <c r="FD806" s="300"/>
      <c r="FE806" s="300"/>
      <c r="FF806" s="300"/>
      <c r="FG806" s="300"/>
      <c r="FH806" s="300"/>
      <c r="FI806" s="300"/>
      <c r="FJ806" s="300"/>
      <c r="FK806" s="294"/>
      <c r="FL806" s="294"/>
      <c r="FM806" s="294"/>
      <c r="FN806" s="294"/>
      <c r="FO806" s="294"/>
      <c r="FP806" s="20">
        <f>+FO806*3</f>
        <v>0</v>
      </c>
      <c r="FQ806" s="20">
        <f t="shared" ref="FQ806:FQ824" si="7076">+DE806</f>
        <v>0</v>
      </c>
      <c r="FR806" s="20">
        <f t="shared" ref="FR806:FR824" si="7077">+DF806</f>
        <v>0</v>
      </c>
      <c r="FS806" s="20">
        <f t="shared" ref="FS806:FS824" si="7078">+IF(DG806&lt;3,DG806,0)</f>
        <v>0</v>
      </c>
      <c r="FT806" s="20">
        <f t="shared" ref="FT806:FT824" si="7079">+IF(DH806&lt;3,DH806,0)</f>
        <v>0</v>
      </c>
      <c r="FU806" s="20">
        <f t="shared" ref="FU806:FU824" si="7080">+IF(DI806&lt;3,DI806,0)</f>
        <v>0</v>
      </c>
      <c r="FV806" s="20">
        <f t="shared" ref="FV806:FV824" si="7081">+IF(DJ806&lt;3,DJ806,0)</f>
        <v>0</v>
      </c>
      <c r="FW806" s="294"/>
    </row>
    <row r="807" spans="1:180" s="301" customFormat="1" ht="27.75" customHeight="1">
      <c r="A807" s="295"/>
      <c r="B807" s="296" t="s">
        <v>190</v>
      </c>
      <c r="C807" s="296" t="s">
        <v>27</v>
      </c>
      <c r="D807" s="296" t="s">
        <v>256</v>
      </c>
      <c r="E807" s="296" t="str">
        <f t="shared" ref="E807" si="7082">D807</f>
        <v>2LT14</v>
      </c>
      <c r="F807" s="296"/>
      <c r="G807" s="296"/>
      <c r="H807" s="297"/>
      <c r="I807" s="297"/>
      <c r="J807" s="294"/>
      <c r="K807" s="294"/>
      <c r="L807" s="294"/>
      <c r="M807" s="294"/>
      <c r="N807" s="297"/>
      <c r="O807" s="297"/>
      <c r="P807" s="1"/>
      <c r="Q807" s="16"/>
      <c r="R807" s="1"/>
      <c r="S807" s="294"/>
      <c r="T807" s="294"/>
      <c r="U807" s="294"/>
      <c r="V807" s="294"/>
      <c r="W807" s="294"/>
      <c r="X807" s="294"/>
      <c r="Y807" s="294"/>
      <c r="Z807" s="294"/>
      <c r="AA807" s="294"/>
      <c r="AB807" s="294"/>
      <c r="AC807" s="1">
        <f t="shared" si="7038"/>
        <v>0</v>
      </c>
      <c r="AD807" s="1">
        <f t="shared" si="7039"/>
        <v>0</v>
      </c>
      <c r="AE807" s="1">
        <f t="shared" si="7040"/>
        <v>0</v>
      </c>
      <c r="AF807" s="1">
        <f t="shared" si="7041"/>
        <v>0</v>
      </c>
      <c r="AG807" s="1">
        <f t="shared" si="7042"/>
        <v>0</v>
      </c>
      <c r="AH807" s="1">
        <f t="shared" si="7043"/>
        <v>0</v>
      </c>
      <c r="AI807" s="1">
        <f t="shared" si="7044"/>
        <v>0</v>
      </c>
      <c r="AJ807" s="1">
        <f t="shared" si="7045"/>
        <v>0</v>
      </c>
      <c r="AK807" s="1">
        <f t="shared" si="7046"/>
        <v>0</v>
      </c>
      <c r="AL807" s="1">
        <f t="shared" si="7047"/>
        <v>0</v>
      </c>
      <c r="AM807" s="1">
        <f t="shared" si="7048"/>
        <v>0</v>
      </c>
      <c r="AN807" s="1">
        <f t="shared" si="7049"/>
        <v>0</v>
      </c>
      <c r="AO807" s="294"/>
      <c r="AP807" s="294"/>
      <c r="AQ807" s="294"/>
      <c r="AR807" s="294"/>
      <c r="AS807" s="298">
        <f t="shared" si="7050"/>
        <v>0</v>
      </c>
      <c r="AT807" s="298">
        <f t="shared" si="7051"/>
        <v>0</v>
      </c>
      <c r="AU807" s="298">
        <f t="shared" si="7052"/>
        <v>0</v>
      </c>
      <c r="AV807" s="298">
        <f t="shared" si="7053"/>
        <v>0</v>
      </c>
      <c r="AW807" s="294">
        <v>1</v>
      </c>
      <c r="AX807" s="294"/>
      <c r="AY807" s="294"/>
      <c r="AZ807" s="294"/>
      <c r="BA807" s="294"/>
      <c r="BB807" s="294"/>
      <c r="BC807" s="294"/>
      <c r="BD807" s="294"/>
      <c r="BE807" s="294"/>
      <c r="BF807" s="294"/>
      <c r="BG807" s="294"/>
      <c r="BH807" s="294"/>
      <c r="BI807" s="294"/>
      <c r="BJ807" s="294"/>
      <c r="BK807" s="294"/>
      <c r="BL807" s="294"/>
      <c r="BM807" s="294"/>
      <c r="BN807" s="294"/>
      <c r="BO807" s="294"/>
      <c r="BP807" s="1"/>
      <c r="BQ807" s="294"/>
      <c r="BR807" s="17">
        <v>1</v>
      </c>
      <c r="BS807" s="1">
        <f t="shared" si="7054"/>
        <v>0</v>
      </c>
      <c r="BT807" s="17">
        <f t="shared" si="7055"/>
        <v>0</v>
      </c>
      <c r="BU807" s="294"/>
      <c r="BV807" s="294">
        <v>1</v>
      </c>
      <c r="BW807" s="294"/>
      <c r="BX807" s="294"/>
      <c r="BY807" s="294"/>
      <c r="BZ807" s="294"/>
      <c r="CA807" s="294"/>
      <c r="CB807" s="294"/>
      <c r="CC807" s="294"/>
      <c r="CD807" s="1"/>
      <c r="CE807" s="1"/>
      <c r="CF807" s="1"/>
      <c r="CG807" s="294"/>
      <c r="CH807" s="1"/>
      <c r="CI807" s="1"/>
      <c r="CJ807" s="1"/>
      <c r="CK807" s="383"/>
      <c r="CL807" s="383"/>
      <c r="CM807" s="383"/>
      <c r="CN807" s="1">
        <f t="shared" si="7056"/>
        <v>0</v>
      </c>
      <c r="CO807" s="1">
        <f t="shared" si="7057"/>
        <v>0</v>
      </c>
      <c r="CP807" s="20">
        <f t="shared" si="7058"/>
        <v>0</v>
      </c>
      <c r="CQ807" s="351"/>
      <c r="CR807" s="299">
        <f t="shared" si="7059"/>
        <v>0</v>
      </c>
      <c r="CS807" s="294"/>
      <c r="CT807" s="294"/>
      <c r="CU807" s="1"/>
      <c r="CV807" s="1"/>
      <c r="CW807" s="1"/>
      <c r="CX807" s="1"/>
      <c r="CY807" s="1"/>
      <c r="CZ807" s="294"/>
      <c r="DA807" s="17">
        <f t="shared" si="7060"/>
        <v>0</v>
      </c>
      <c r="DB807" s="359">
        <f t="shared" ref="DB807:DB846" si="7083">CZ807+DA807</f>
        <v>0</v>
      </c>
      <c r="DC807" s="359">
        <f t="shared" ref="DC807:DC846" si="7084">CU807+CV807+CW807+CX807+CY807</f>
        <v>0</v>
      </c>
      <c r="DD807" s="294"/>
      <c r="DE807" s="294"/>
      <c r="DF807" s="294"/>
      <c r="DG807" s="294"/>
      <c r="DH807" s="294"/>
      <c r="DI807" s="294"/>
      <c r="DJ807" s="294"/>
      <c r="DK807" s="294"/>
      <c r="DL807" s="294"/>
      <c r="DM807" s="294"/>
      <c r="DN807" s="294"/>
      <c r="DO807" s="1"/>
      <c r="DP807" s="1"/>
      <c r="DQ807" s="17">
        <f t="shared" si="7061"/>
        <v>0</v>
      </c>
      <c r="DR807" s="17">
        <f t="shared" si="7062"/>
        <v>0</v>
      </c>
      <c r="DS807" s="17">
        <f t="shared" si="7063"/>
        <v>0</v>
      </c>
      <c r="DT807" s="17">
        <f t="shared" si="7064"/>
        <v>0</v>
      </c>
      <c r="DU807" s="17">
        <f t="shared" si="7065"/>
        <v>0</v>
      </c>
      <c r="DV807" s="17">
        <f t="shared" si="7066"/>
        <v>0</v>
      </c>
      <c r="DW807" s="1"/>
      <c r="DX807" s="1"/>
      <c r="DY807" s="20">
        <f t="shared" si="7067"/>
        <v>0</v>
      </c>
      <c r="DZ807" s="20">
        <f t="shared" si="7068"/>
        <v>0</v>
      </c>
      <c r="EA807" s="20">
        <f t="shared" si="7069"/>
        <v>0</v>
      </c>
      <c r="EB807" s="20">
        <f t="shared" si="7070"/>
        <v>0</v>
      </c>
      <c r="EC807" s="18">
        <f t="shared" si="7071"/>
        <v>0</v>
      </c>
      <c r="ED807" s="19">
        <f t="shared" si="7072"/>
        <v>0</v>
      </c>
      <c r="EE807" s="19">
        <f t="shared" si="7073"/>
        <v>0</v>
      </c>
      <c r="EF807" s="1">
        <f t="shared" si="7074"/>
        <v>0</v>
      </c>
      <c r="EG807" s="18">
        <f>+IF(AND(CT807+EC807=0,SUM(AO807:AR807)&gt;0,SUM(DK807:DN807)&gt;0),(CU807+CV807+CW807+CX807)*2+CY807*5,(EC807+CT807-FO807)*5)+IF(AND(EC807+DQ807+CT807=0,SUM(AO807:AR807)&gt;0),SUM(CU807:CX807)*2+CY807*5,0)</f>
        <v>0</v>
      </c>
      <c r="EH807" s="341"/>
      <c r="EI807" s="294"/>
      <c r="EJ807" s="294"/>
      <c r="EK807" s="294"/>
      <c r="EL807" s="19"/>
      <c r="EM807" s="19"/>
      <c r="EN807" s="19"/>
      <c r="EO807" s="366"/>
      <c r="EP807" s="366"/>
      <c r="EQ807" s="374"/>
      <c r="ER807" s="374"/>
      <c r="ES807" s="374"/>
      <c r="ET807" s="374"/>
      <c r="EU807" s="18">
        <f t="shared" ref="EU807:EU846" si="7085">IF(SUM(CU807:CX807)&gt;0,CZ807*1+2,0)</f>
        <v>0</v>
      </c>
      <c r="EV807" s="18">
        <f t="shared" si="7075"/>
        <v>0</v>
      </c>
      <c r="EW807" s="341">
        <v>1</v>
      </c>
      <c r="EX807" s="341">
        <v>1</v>
      </c>
      <c r="EY807" s="341"/>
      <c r="EZ807" s="365">
        <f t="shared" si="6906"/>
        <v>0</v>
      </c>
      <c r="FA807" s="294"/>
      <c r="FB807" s="294"/>
      <c r="FC807" s="294"/>
      <c r="FD807" s="300"/>
      <c r="FE807" s="300"/>
      <c r="FF807" s="300"/>
      <c r="FG807" s="300"/>
      <c r="FH807" s="300"/>
      <c r="FI807" s="300"/>
      <c r="FJ807" s="300"/>
      <c r="FK807" s="294"/>
      <c r="FL807" s="294"/>
      <c r="FM807" s="294"/>
      <c r="FN807" s="294"/>
      <c r="FO807" s="294"/>
      <c r="FP807" s="20">
        <f t="shared" ref="FP807:FP846" si="7086">+FO807*3</f>
        <v>0</v>
      </c>
      <c r="FQ807" s="20">
        <f t="shared" si="7076"/>
        <v>0</v>
      </c>
      <c r="FR807" s="20">
        <f t="shared" si="7077"/>
        <v>0</v>
      </c>
      <c r="FS807" s="20">
        <f t="shared" si="7078"/>
        <v>0</v>
      </c>
      <c r="FT807" s="20">
        <f t="shared" si="7079"/>
        <v>0</v>
      </c>
      <c r="FU807" s="20">
        <f t="shared" si="7080"/>
        <v>0</v>
      </c>
      <c r="FV807" s="20">
        <f t="shared" si="7081"/>
        <v>0</v>
      </c>
      <c r="FW807" s="294"/>
    </row>
    <row r="808" spans="1:180" ht="27.75" customHeight="1">
      <c r="A808" s="40"/>
      <c r="B808" s="48">
        <v>1</v>
      </c>
      <c r="C808" s="48">
        <f t="shared" ref="C808:C815" si="7087">B808</f>
        <v>1</v>
      </c>
      <c r="D808" s="48" t="s">
        <v>187</v>
      </c>
      <c r="E808" s="48" t="str">
        <f>D808</f>
        <v>2LT8,5</v>
      </c>
      <c r="F808" s="48">
        <v>17</v>
      </c>
      <c r="G808" s="48">
        <f>F808</f>
        <v>17</v>
      </c>
      <c r="H808" s="43"/>
      <c r="I808" s="43"/>
      <c r="J808" s="44"/>
      <c r="K808" s="44"/>
      <c r="L808" s="44"/>
      <c r="M808" s="44"/>
      <c r="N808" s="43"/>
      <c r="O808" s="43"/>
      <c r="P808" s="1"/>
      <c r="Q808" s="16"/>
      <c r="R808" s="1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1">
        <f t="shared" ref="AC808:AC809" si="7088">+IF(S808=1,1,0)+IF(T808=1,1,0)</f>
        <v>0</v>
      </c>
      <c r="AD808" s="1">
        <f t="shared" ref="AD808:AD809" si="7089">+IF(U808=1,1,0)+IF(V808=1,1,0)</f>
        <v>0</v>
      </c>
      <c r="AE808" s="1">
        <f t="shared" ref="AE808:AE809" si="7090">+IF(W808=1,1,0)+IF(X808=1,1,0)</f>
        <v>0</v>
      </c>
      <c r="AF808" s="1">
        <f t="shared" ref="AF808:AF809" si="7091">+IF(Y808=1,1,0)+IF(Z808=1,1,0)</f>
        <v>0</v>
      </c>
      <c r="AG808" s="1">
        <f t="shared" ref="AG808:AH809" si="7092">+IF(AA808=1,1,0)</f>
        <v>0</v>
      </c>
      <c r="AH808" s="1">
        <f t="shared" si="7092"/>
        <v>0</v>
      </c>
      <c r="AI808" s="1">
        <f t="shared" ref="AI808:AI809" si="7093">+IF(S808=2,1,0)+IF(T808=2,1,0)</f>
        <v>0</v>
      </c>
      <c r="AJ808" s="1">
        <f t="shared" ref="AJ808:AJ809" si="7094">+IF(U808=2,1,0)+IF(V808=2,1,0)</f>
        <v>0</v>
      </c>
      <c r="AK808" s="1">
        <f t="shared" ref="AK808:AK809" si="7095">+IF(X808=2,1,0)+IF(W808=2,1,0)</f>
        <v>0</v>
      </c>
      <c r="AL808" s="1">
        <f t="shared" ref="AL808:AL809" si="7096">+IF(Y808=2,1,0)+IF(Z808=2,1,0)</f>
        <v>0</v>
      </c>
      <c r="AM808" s="1">
        <f t="shared" ref="AM808:AN809" si="7097">+IF(AA808=2,1,0)</f>
        <v>0</v>
      </c>
      <c r="AN808" s="1">
        <f t="shared" si="7097"/>
        <v>0</v>
      </c>
      <c r="AO808" s="44"/>
      <c r="AP808" s="44"/>
      <c r="AQ808" s="44"/>
      <c r="AR808" s="44"/>
      <c r="AS808" s="122">
        <f t="shared" si="7050"/>
        <v>0</v>
      </c>
      <c r="AT808" s="122">
        <f t="shared" si="7051"/>
        <v>0</v>
      </c>
      <c r="AU808" s="122">
        <f t="shared" si="7052"/>
        <v>0</v>
      </c>
      <c r="AV808" s="122">
        <f t="shared" si="7053"/>
        <v>0</v>
      </c>
      <c r="AW808" s="44"/>
      <c r="AX808" s="294"/>
      <c r="AY808" s="294"/>
      <c r="AZ808" s="294"/>
      <c r="BA808" s="294"/>
      <c r="BB808" s="294"/>
      <c r="BC808" s="294"/>
      <c r="BD808" s="44"/>
      <c r="BE808" s="44"/>
      <c r="BF808" s="44"/>
      <c r="BG808" s="44"/>
      <c r="BH808" s="44"/>
      <c r="BI808" s="44"/>
      <c r="BJ808" s="44"/>
      <c r="BK808" s="44"/>
      <c r="BL808" s="44">
        <v>1</v>
      </c>
      <c r="BM808" s="44">
        <v>1</v>
      </c>
      <c r="BN808" s="127"/>
      <c r="BO808" s="44"/>
      <c r="BP808" s="1"/>
      <c r="BQ808" s="44"/>
      <c r="BR808" s="17">
        <v>2</v>
      </c>
      <c r="BS808" s="1">
        <f t="shared" si="7054"/>
        <v>0</v>
      </c>
      <c r="BT808" s="17">
        <f t="shared" ref="BT808:BT809" si="7098">+BS808*2</f>
        <v>0</v>
      </c>
      <c r="BU808" s="44"/>
      <c r="BV808" s="44">
        <v>1</v>
      </c>
      <c r="BW808" s="44">
        <v>1</v>
      </c>
      <c r="BX808" s="44">
        <v>1</v>
      </c>
      <c r="BY808" s="44"/>
      <c r="BZ808" s="44"/>
      <c r="CA808" s="44"/>
      <c r="CB808" s="44"/>
      <c r="CC808" s="44"/>
      <c r="CD808" s="92"/>
      <c r="CE808" s="92"/>
      <c r="CF808" s="92"/>
      <c r="CG808" s="44"/>
      <c r="CH808" s="1"/>
      <c r="CI808" s="1">
        <v>1</v>
      </c>
      <c r="CJ808" s="1"/>
      <c r="CK808" s="383"/>
      <c r="CL808" s="383"/>
      <c r="CM808" s="383"/>
      <c r="CN808" s="1">
        <f t="shared" si="7056"/>
        <v>1</v>
      </c>
      <c r="CO808" s="1">
        <f t="shared" si="7057"/>
        <v>1</v>
      </c>
      <c r="CP808" s="20">
        <f t="shared" si="7058"/>
        <v>2.5</v>
      </c>
      <c r="CQ808" s="351"/>
      <c r="CR808" s="131">
        <f t="shared" si="7059"/>
        <v>1</v>
      </c>
      <c r="CS808" s="44">
        <v>1</v>
      </c>
      <c r="CT808" s="44">
        <v>1</v>
      </c>
      <c r="CU808" s="1"/>
      <c r="CV808" s="1">
        <v>1</v>
      </c>
      <c r="CW808" s="1">
        <v>3</v>
      </c>
      <c r="CX808" s="1"/>
      <c r="CY808" s="1">
        <v>3</v>
      </c>
      <c r="CZ808" s="44">
        <v>14</v>
      </c>
      <c r="DA808" s="17">
        <f t="shared" ref="DA808:DA809" si="7099">+CY808</f>
        <v>3</v>
      </c>
      <c r="DB808" s="359">
        <f t="shared" si="7083"/>
        <v>17</v>
      </c>
      <c r="DC808" s="359">
        <f t="shared" si="7084"/>
        <v>7</v>
      </c>
      <c r="DD808" s="44"/>
      <c r="DE808" s="44">
        <v>9</v>
      </c>
      <c r="DF808" s="44"/>
      <c r="DG808" s="44"/>
      <c r="DH808" s="44">
        <v>8</v>
      </c>
      <c r="DI808" s="44">
        <v>3</v>
      </c>
      <c r="DJ808" s="44">
        <v>6</v>
      </c>
      <c r="DK808" s="44"/>
      <c r="DL808" s="44"/>
      <c r="DM808" s="44"/>
      <c r="DN808" s="44">
        <f t="shared" ref="DN808:DN815" si="7100">F808</f>
        <v>17</v>
      </c>
      <c r="DO808" s="1"/>
      <c r="DP808" s="1"/>
      <c r="DQ808" s="17">
        <f t="shared" si="7061"/>
        <v>0</v>
      </c>
      <c r="DR808" s="17">
        <f t="shared" si="7062"/>
        <v>0</v>
      </c>
      <c r="DS808" s="17">
        <f t="shared" si="7063"/>
        <v>0</v>
      </c>
      <c r="DT808" s="17">
        <f t="shared" si="7064"/>
        <v>0</v>
      </c>
      <c r="DU808" s="17">
        <f t="shared" si="7065"/>
        <v>0</v>
      </c>
      <c r="DV808" s="17">
        <f t="shared" si="7066"/>
        <v>0</v>
      </c>
      <c r="DW808" s="1"/>
      <c r="DX808" s="1"/>
      <c r="DY808" s="20">
        <f t="shared" si="7067"/>
        <v>0</v>
      </c>
      <c r="DZ808" s="20">
        <f t="shared" si="7068"/>
        <v>0</v>
      </c>
      <c r="EA808" s="20">
        <f t="shared" si="7069"/>
        <v>0</v>
      </c>
      <c r="EB808" s="20">
        <f t="shared" si="7070"/>
        <v>0</v>
      </c>
      <c r="EC808" s="18">
        <f t="shared" si="7071"/>
        <v>0</v>
      </c>
      <c r="ED808" s="19">
        <f t="shared" ref="ED808:ED809" si="7101">+IF(EC808&lt;&gt;0,EC808*3,0)</f>
        <v>0</v>
      </c>
      <c r="EE808" s="19">
        <f t="shared" si="7073"/>
        <v>3</v>
      </c>
      <c r="EF808" s="1">
        <f t="shared" si="7074"/>
        <v>4</v>
      </c>
      <c r="EG808" s="18">
        <f>+IF(AND(CT808+EC808=0,SUM(AO808:AR808)&gt;0,SUM(DK808:DN808)&gt;0),(CU808+CV808+CW808+CX808)*2+CY808*5,(EC808+CT808-FO808)*5)+IF(AND(EC808+DQ808+CT808=0,SUM(AO808:AR808)&gt;0),SUM(CU808:CX808)*2+CY808*5,0)</f>
        <v>5</v>
      </c>
      <c r="EH808" s="341"/>
      <c r="EI808" s="44">
        <v>5.5</v>
      </c>
      <c r="EJ808" s="44">
        <v>5.5</v>
      </c>
      <c r="EK808" s="44"/>
      <c r="EL808" s="93"/>
      <c r="EM808" s="93"/>
      <c r="EN808" s="93">
        <v>1</v>
      </c>
      <c r="EO808" s="366"/>
      <c r="EP808" s="366"/>
      <c r="EQ808" s="374"/>
      <c r="ER808" s="374"/>
      <c r="ES808" s="374"/>
      <c r="ET808" s="374"/>
      <c r="EU808" s="18">
        <f t="shared" si="7085"/>
        <v>16</v>
      </c>
      <c r="EV808" s="18">
        <f t="shared" si="7075"/>
        <v>2</v>
      </c>
      <c r="EW808" s="341">
        <v>2</v>
      </c>
      <c r="EX808" s="341">
        <v>2</v>
      </c>
      <c r="EY808" s="341">
        <v>5</v>
      </c>
      <c r="EZ808" s="365">
        <f t="shared" si="6906"/>
        <v>0.5</v>
      </c>
      <c r="FA808" s="44"/>
      <c r="FB808" s="44"/>
      <c r="FC808" s="44"/>
      <c r="FD808" s="45"/>
      <c r="FE808" s="45"/>
      <c r="FF808" s="45"/>
      <c r="FG808" s="300"/>
      <c r="FH808" s="45"/>
      <c r="FI808" s="45"/>
      <c r="FJ808" s="45"/>
      <c r="FK808" s="44"/>
      <c r="FL808" s="44"/>
      <c r="FM808" s="44"/>
      <c r="FN808" s="44"/>
      <c r="FO808" s="294"/>
      <c r="FP808" s="20">
        <f t="shared" si="7086"/>
        <v>0</v>
      </c>
      <c r="FQ808" s="20">
        <f t="shared" si="7076"/>
        <v>9</v>
      </c>
      <c r="FR808" s="20">
        <f t="shared" si="7077"/>
        <v>0</v>
      </c>
      <c r="FS808" s="20">
        <f t="shared" si="7078"/>
        <v>0</v>
      </c>
      <c r="FT808" s="20">
        <f t="shared" si="7079"/>
        <v>0</v>
      </c>
      <c r="FU808" s="20">
        <f t="shared" si="7080"/>
        <v>0</v>
      </c>
      <c r="FV808" s="20">
        <f t="shared" si="7081"/>
        <v>0</v>
      </c>
      <c r="FW808" s="44"/>
    </row>
    <row r="809" spans="1:180" ht="27.75" customHeight="1">
      <c r="A809" s="40"/>
      <c r="B809" s="48" t="s">
        <v>175</v>
      </c>
      <c r="C809" s="48" t="str">
        <f t="shared" si="7087"/>
        <v>1A</v>
      </c>
      <c r="D809" s="48" t="s">
        <v>53</v>
      </c>
      <c r="E809" s="48" t="str">
        <f t="shared" ref="E809" si="7102">D809</f>
        <v>LT7,5</v>
      </c>
      <c r="F809" s="48">
        <v>35</v>
      </c>
      <c r="G809" s="48">
        <f t="shared" ref="G809" si="7103">F809</f>
        <v>35</v>
      </c>
      <c r="H809" s="43"/>
      <c r="I809" s="43"/>
      <c r="J809" s="44"/>
      <c r="K809" s="44"/>
      <c r="L809" s="44"/>
      <c r="M809" s="44"/>
      <c r="N809" s="43"/>
      <c r="O809" s="43"/>
      <c r="P809" s="1"/>
      <c r="Q809" s="16"/>
      <c r="R809" s="1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1">
        <f t="shared" si="7088"/>
        <v>0</v>
      </c>
      <c r="AD809" s="1">
        <f t="shared" si="7089"/>
        <v>0</v>
      </c>
      <c r="AE809" s="1">
        <f t="shared" si="7090"/>
        <v>0</v>
      </c>
      <c r="AF809" s="1">
        <f t="shared" si="7091"/>
        <v>0</v>
      </c>
      <c r="AG809" s="1">
        <f t="shared" si="7092"/>
        <v>0</v>
      </c>
      <c r="AH809" s="1">
        <f t="shared" si="7092"/>
        <v>0</v>
      </c>
      <c r="AI809" s="1">
        <f t="shared" si="7093"/>
        <v>0</v>
      </c>
      <c r="AJ809" s="1">
        <f t="shared" si="7094"/>
        <v>0</v>
      </c>
      <c r="AK809" s="1">
        <f t="shared" si="7095"/>
        <v>0</v>
      </c>
      <c r="AL809" s="1">
        <f t="shared" si="7096"/>
        <v>0</v>
      </c>
      <c r="AM809" s="1">
        <f t="shared" si="7097"/>
        <v>0</v>
      </c>
      <c r="AN809" s="1">
        <f t="shared" si="7097"/>
        <v>0</v>
      </c>
      <c r="AO809" s="44"/>
      <c r="AP809" s="44"/>
      <c r="AQ809" s="44"/>
      <c r="AR809" s="44"/>
      <c r="AS809" s="122">
        <f t="shared" si="7050"/>
        <v>0</v>
      </c>
      <c r="AT809" s="122">
        <f t="shared" si="7051"/>
        <v>0</v>
      </c>
      <c r="AU809" s="122">
        <f t="shared" si="7052"/>
        <v>0</v>
      </c>
      <c r="AV809" s="122">
        <f t="shared" si="7053"/>
        <v>0</v>
      </c>
      <c r="AW809" s="44"/>
      <c r="AX809" s="294"/>
      <c r="AY809" s="294"/>
      <c r="AZ809" s="294"/>
      <c r="BA809" s="294"/>
      <c r="BB809" s="294"/>
      <c r="BC809" s="294"/>
      <c r="BD809" s="44"/>
      <c r="BE809" s="44"/>
      <c r="BF809" s="44"/>
      <c r="BG809" s="44"/>
      <c r="BH809" s="44"/>
      <c r="BI809" s="44">
        <v>1</v>
      </c>
      <c r="BJ809" s="44"/>
      <c r="BK809" s="44"/>
      <c r="BL809" s="44"/>
      <c r="BM809" s="44"/>
      <c r="BN809" s="127"/>
      <c r="BO809" s="44"/>
      <c r="BP809" s="1"/>
      <c r="BQ809" s="44"/>
      <c r="BR809" s="17">
        <v>2</v>
      </c>
      <c r="BS809" s="1">
        <f t="shared" si="7054"/>
        <v>0</v>
      </c>
      <c r="BT809" s="17">
        <f t="shared" si="7098"/>
        <v>0</v>
      </c>
      <c r="BU809" s="44"/>
      <c r="BV809" s="44">
        <v>1</v>
      </c>
      <c r="BW809" s="44"/>
      <c r="BX809" s="44"/>
      <c r="BY809" s="44"/>
      <c r="BZ809" s="44"/>
      <c r="CA809" s="44"/>
      <c r="CB809" s="44"/>
      <c r="CC809" s="44"/>
      <c r="CD809" s="92"/>
      <c r="CE809" s="92"/>
      <c r="CF809" s="92"/>
      <c r="CG809" s="44"/>
      <c r="CH809" s="1">
        <v>1</v>
      </c>
      <c r="CI809" s="1"/>
      <c r="CJ809" s="1"/>
      <c r="CK809" s="383"/>
      <c r="CL809" s="383"/>
      <c r="CM809" s="383"/>
      <c r="CN809" s="1">
        <f t="shared" si="7056"/>
        <v>0</v>
      </c>
      <c r="CO809" s="1">
        <f t="shared" si="7057"/>
        <v>0</v>
      </c>
      <c r="CP809" s="20">
        <f t="shared" si="7058"/>
        <v>2.5</v>
      </c>
      <c r="CQ809" s="351"/>
      <c r="CR809" s="131">
        <f t="shared" si="7059"/>
        <v>1</v>
      </c>
      <c r="CS809" s="44"/>
      <c r="CT809" s="44"/>
      <c r="CU809" s="1"/>
      <c r="CV809" s="1">
        <v>1</v>
      </c>
      <c r="CW809" s="1"/>
      <c r="CX809" s="1"/>
      <c r="CY809" s="1"/>
      <c r="CZ809" s="44">
        <v>1</v>
      </c>
      <c r="DA809" s="17">
        <f t="shared" si="7099"/>
        <v>0</v>
      </c>
      <c r="DB809" s="359">
        <f t="shared" si="7083"/>
        <v>1</v>
      </c>
      <c r="DC809" s="359">
        <f t="shared" si="7084"/>
        <v>1</v>
      </c>
      <c r="DD809" s="44"/>
      <c r="DE809" s="44"/>
      <c r="DF809" s="44"/>
      <c r="DG809" s="44">
        <v>3</v>
      </c>
      <c r="DH809" s="44"/>
      <c r="DI809" s="44"/>
      <c r="DJ809" s="44"/>
      <c r="DK809" s="44"/>
      <c r="DL809" s="44"/>
      <c r="DM809" s="44"/>
      <c r="DN809" s="44">
        <f t="shared" si="7100"/>
        <v>35</v>
      </c>
      <c r="DO809" s="1"/>
      <c r="DP809" s="1"/>
      <c r="DQ809" s="17">
        <f t="shared" si="7061"/>
        <v>0</v>
      </c>
      <c r="DR809" s="17">
        <f t="shared" si="7062"/>
        <v>0</v>
      </c>
      <c r="DS809" s="17">
        <f t="shared" si="7063"/>
        <v>0</v>
      </c>
      <c r="DT809" s="17">
        <f t="shared" si="7064"/>
        <v>0</v>
      </c>
      <c r="DU809" s="17">
        <f t="shared" si="7065"/>
        <v>0</v>
      </c>
      <c r="DV809" s="17">
        <f t="shared" si="7066"/>
        <v>0</v>
      </c>
      <c r="DW809" s="1"/>
      <c r="DX809" s="1"/>
      <c r="DY809" s="20">
        <f t="shared" si="7067"/>
        <v>0</v>
      </c>
      <c r="DZ809" s="20">
        <f t="shared" si="7068"/>
        <v>0</v>
      </c>
      <c r="EA809" s="20">
        <f t="shared" si="7069"/>
        <v>0</v>
      </c>
      <c r="EB809" s="20">
        <f t="shared" si="7070"/>
        <v>0</v>
      </c>
      <c r="EC809" s="18">
        <f t="shared" si="7071"/>
        <v>0</v>
      </c>
      <c r="ED809" s="19">
        <f t="shared" si="7101"/>
        <v>0</v>
      </c>
      <c r="EE809" s="19">
        <f t="shared" si="7073"/>
        <v>0</v>
      </c>
      <c r="EF809" s="1">
        <f t="shared" si="7074"/>
        <v>0</v>
      </c>
      <c r="EG809" s="18">
        <f>+IF(AND(CT809+EC809=0,SUM(AO809:AR809)&gt;0,SUM(DK809:DN809)&gt;0),(CU809+CV809+CW809+CX809)*2+CY809*5,(EC809+CT809-FO809)*5)+IF(AND(EC809+DQ809+CT809=0,SUM(AO809:AR809)&gt;0),SUM(CU809:CX809)*2+CY809*5,0)</f>
        <v>0</v>
      </c>
      <c r="EH809" s="341"/>
      <c r="EI809" s="44"/>
      <c r="EJ809" s="44"/>
      <c r="EK809" s="44"/>
      <c r="EL809" s="93">
        <v>1</v>
      </c>
      <c r="EM809" s="93"/>
      <c r="EN809" s="93"/>
      <c r="EO809" s="366"/>
      <c r="EP809" s="366"/>
      <c r="EQ809" s="374"/>
      <c r="ER809" s="374"/>
      <c r="ES809" s="374"/>
      <c r="ET809" s="374"/>
      <c r="EU809" s="18">
        <f t="shared" si="7085"/>
        <v>3</v>
      </c>
      <c r="EV809" s="18">
        <f t="shared" si="7075"/>
        <v>2</v>
      </c>
      <c r="EW809" s="341">
        <v>1</v>
      </c>
      <c r="EX809" s="341"/>
      <c r="EY809" s="341">
        <v>2</v>
      </c>
      <c r="EZ809" s="365">
        <f t="shared" si="6906"/>
        <v>0</v>
      </c>
      <c r="FA809" s="44"/>
      <c r="FB809" s="44"/>
      <c r="FC809" s="44"/>
      <c r="FD809" s="45"/>
      <c r="FE809" s="45"/>
      <c r="FF809" s="45"/>
      <c r="FG809" s="300"/>
      <c r="FH809" s="45"/>
      <c r="FI809" s="45"/>
      <c r="FJ809" s="45"/>
      <c r="FK809" s="44"/>
      <c r="FL809" s="44"/>
      <c r="FM809" s="44"/>
      <c r="FN809" s="44"/>
      <c r="FO809" s="294"/>
      <c r="FP809" s="20">
        <f t="shared" si="7086"/>
        <v>0</v>
      </c>
      <c r="FQ809" s="20">
        <f t="shared" si="7076"/>
        <v>0</v>
      </c>
      <c r="FR809" s="20">
        <f t="shared" si="7077"/>
        <v>0</v>
      </c>
      <c r="FS809" s="20">
        <f t="shared" si="7078"/>
        <v>0</v>
      </c>
      <c r="FT809" s="20">
        <f t="shared" si="7079"/>
        <v>0</v>
      </c>
      <c r="FU809" s="20">
        <f t="shared" si="7080"/>
        <v>0</v>
      </c>
      <c r="FV809" s="20">
        <f t="shared" si="7081"/>
        <v>0</v>
      </c>
      <c r="FW809" s="44"/>
    </row>
    <row r="810" spans="1:180" ht="27.75" customHeight="1">
      <c r="A810" s="40"/>
      <c r="B810" s="48" t="s">
        <v>176</v>
      </c>
      <c r="C810" s="48" t="str">
        <f t="shared" si="7087"/>
        <v>2A</v>
      </c>
      <c r="D810" s="48" t="s">
        <v>44</v>
      </c>
      <c r="E810" s="48" t="str">
        <f t="shared" ref="E810" si="7104">D810</f>
        <v>LT8,5</v>
      </c>
      <c r="F810" s="48">
        <v>36</v>
      </c>
      <c r="G810" s="48">
        <f t="shared" ref="G810" si="7105">F810</f>
        <v>36</v>
      </c>
      <c r="H810" s="43"/>
      <c r="I810" s="43"/>
      <c r="J810" s="44"/>
      <c r="K810" s="44"/>
      <c r="L810" s="44"/>
      <c r="M810" s="44"/>
      <c r="N810" s="43"/>
      <c r="O810" s="43"/>
      <c r="P810" s="1"/>
      <c r="Q810" s="16"/>
      <c r="R810" s="1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1">
        <f t="shared" ref="AC810" si="7106">+IF(S810=1,1,0)+IF(T810=1,1,0)</f>
        <v>0</v>
      </c>
      <c r="AD810" s="1">
        <f t="shared" ref="AD810" si="7107">+IF(U810=1,1,0)+IF(V810=1,1,0)</f>
        <v>0</v>
      </c>
      <c r="AE810" s="1">
        <f t="shared" ref="AE810" si="7108">+IF(W810=1,1,0)+IF(X810=1,1,0)</f>
        <v>0</v>
      </c>
      <c r="AF810" s="1">
        <f t="shared" ref="AF810" si="7109">+IF(Y810=1,1,0)+IF(Z810=1,1,0)</f>
        <v>0</v>
      </c>
      <c r="AG810" s="1">
        <f t="shared" ref="AG810" si="7110">+IF(AA810=1,1,0)</f>
        <v>0</v>
      </c>
      <c r="AH810" s="1">
        <f t="shared" ref="AH810" si="7111">+IF(AB810=1,1,0)</f>
        <v>0</v>
      </c>
      <c r="AI810" s="1">
        <f t="shared" ref="AI810" si="7112">+IF(S810=2,1,0)+IF(T810=2,1,0)</f>
        <v>0</v>
      </c>
      <c r="AJ810" s="1">
        <f t="shared" ref="AJ810" si="7113">+IF(U810=2,1,0)+IF(V810=2,1,0)</f>
        <v>0</v>
      </c>
      <c r="AK810" s="1">
        <f t="shared" ref="AK810" si="7114">+IF(X810=2,1,0)+IF(W810=2,1,0)</f>
        <v>0</v>
      </c>
      <c r="AL810" s="1">
        <f t="shared" ref="AL810" si="7115">+IF(Y810=2,1,0)+IF(Z810=2,1,0)</f>
        <v>0</v>
      </c>
      <c r="AM810" s="1">
        <f t="shared" ref="AM810" si="7116">+IF(AA810=2,1,0)</f>
        <v>0</v>
      </c>
      <c r="AN810" s="1">
        <f t="shared" ref="AN810" si="7117">+IF(AB810=2,1,0)</f>
        <v>0</v>
      </c>
      <c r="AO810" s="44"/>
      <c r="AP810" s="44"/>
      <c r="AQ810" s="44"/>
      <c r="AR810" s="44"/>
      <c r="AS810" s="122">
        <f t="shared" si="7050"/>
        <v>0</v>
      </c>
      <c r="AT810" s="122">
        <f t="shared" si="7051"/>
        <v>0</v>
      </c>
      <c r="AU810" s="122">
        <f t="shared" si="7052"/>
        <v>0</v>
      </c>
      <c r="AV810" s="122">
        <f t="shared" si="7053"/>
        <v>0</v>
      </c>
      <c r="AW810" s="44"/>
      <c r="AX810" s="294"/>
      <c r="AY810" s="294"/>
      <c r="AZ810" s="294"/>
      <c r="BA810" s="294"/>
      <c r="BB810" s="294"/>
      <c r="BC810" s="294"/>
      <c r="BD810" s="44"/>
      <c r="BE810" s="44"/>
      <c r="BF810" s="44"/>
      <c r="BG810" s="44"/>
      <c r="BH810" s="44"/>
      <c r="BI810" s="44">
        <v>1</v>
      </c>
      <c r="BJ810" s="44"/>
      <c r="BK810" s="44"/>
      <c r="BL810" s="44"/>
      <c r="BM810" s="44"/>
      <c r="BN810" s="127"/>
      <c r="BO810" s="44"/>
      <c r="BP810" s="1"/>
      <c r="BQ810" s="44"/>
      <c r="BR810" s="17">
        <v>2</v>
      </c>
      <c r="BS810" s="1">
        <f t="shared" si="7054"/>
        <v>0</v>
      </c>
      <c r="BT810" s="17">
        <f t="shared" ref="BT810" si="7118">+BS810*2</f>
        <v>0</v>
      </c>
      <c r="BU810" s="44"/>
      <c r="BV810" s="44">
        <v>1</v>
      </c>
      <c r="BW810" s="44"/>
      <c r="BX810" s="44"/>
      <c r="BY810" s="44"/>
      <c r="BZ810" s="44"/>
      <c r="CA810" s="44"/>
      <c r="CB810" s="44"/>
      <c r="CC810" s="44"/>
      <c r="CD810" s="92"/>
      <c r="CE810" s="92"/>
      <c r="CF810" s="92"/>
      <c r="CG810" s="44"/>
      <c r="CH810" s="1"/>
      <c r="CI810" s="1">
        <v>1</v>
      </c>
      <c r="CJ810" s="1"/>
      <c r="CK810" s="383"/>
      <c r="CL810" s="383"/>
      <c r="CM810" s="383"/>
      <c r="CN810" s="1">
        <f t="shared" si="7056"/>
        <v>0</v>
      </c>
      <c r="CO810" s="1">
        <f t="shared" si="7057"/>
        <v>0</v>
      </c>
      <c r="CP810" s="20">
        <f t="shared" si="7058"/>
        <v>2.5</v>
      </c>
      <c r="CQ810" s="351"/>
      <c r="CR810" s="131">
        <f t="shared" si="7059"/>
        <v>1</v>
      </c>
      <c r="CS810" s="44"/>
      <c r="CT810" s="44"/>
      <c r="CU810" s="1"/>
      <c r="CV810" s="1"/>
      <c r="CW810" s="1">
        <v>1</v>
      </c>
      <c r="CX810" s="1"/>
      <c r="CY810" s="1"/>
      <c r="CZ810" s="44">
        <v>4</v>
      </c>
      <c r="DA810" s="17">
        <f t="shared" ref="DA810" si="7119">+CY810</f>
        <v>0</v>
      </c>
      <c r="DB810" s="359">
        <f t="shared" si="7083"/>
        <v>4</v>
      </c>
      <c r="DC810" s="359">
        <f t="shared" si="7084"/>
        <v>1</v>
      </c>
      <c r="DD810" s="44"/>
      <c r="DE810" s="44">
        <v>4</v>
      </c>
      <c r="DF810" s="44"/>
      <c r="DG810" s="44"/>
      <c r="DH810" s="44"/>
      <c r="DI810" s="44"/>
      <c r="DJ810" s="44"/>
      <c r="DK810" s="44"/>
      <c r="DL810" s="44"/>
      <c r="DM810" s="44"/>
      <c r="DN810" s="44">
        <f t="shared" si="7100"/>
        <v>36</v>
      </c>
      <c r="DO810" s="1"/>
      <c r="DP810" s="1"/>
      <c r="DQ810" s="17">
        <f t="shared" si="7061"/>
        <v>0</v>
      </c>
      <c r="DR810" s="17">
        <f t="shared" si="7062"/>
        <v>0</v>
      </c>
      <c r="DS810" s="17">
        <f t="shared" si="7063"/>
        <v>0</v>
      </c>
      <c r="DT810" s="17">
        <f t="shared" si="7064"/>
        <v>0</v>
      </c>
      <c r="DU810" s="17">
        <f t="shared" si="7065"/>
        <v>0</v>
      </c>
      <c r="DV810" s="17">
        <f t="shared" si="7066"/>
        <v>0</v>
      </c>
      <c r="DW810" s="1"/>
      <c r="DX810" s="1"/>
      <c r="DY810" s="20">
        <f t="shared" si="7067"/>
        <v>0</v>
      </c>
      <c r="DZ810" s="20">
        <f t="shared" si="7068"/>
        <v>0</v>
      </c>
      <c r="EA810" s="20">
        <f t="shared" si="7069"/>
        <v>0</v>
      </c>
      <c r="EB810" s="20">
        <f t="shared" si="7070"/>
        <v>0</v>
      </c>
      <c r="EC810" s="18">
        <f t="shared" si="7071"/>
        <v>0</v>
      </c>
      <c r="ED810" s="19">
        <f t="shared" ref="ED810" si="7120">+IF(EC810&lt;&gt;0,EC810*3,0)</f>
        <v>0</v>
      </c>
      <c r="EE810" s="19">
        <f t="shared" si="7073"/>
        <v>0</v>
      </c>
      <c r="EF810" s="1">
        <f t="shared" si="7074"/>
        <v>0</v>
      </c>
      <c r="EG810" s="18">
        <f>+IF(AND(CT810+EC810=0,SUM(AO810:AR810)&gt;0,SUM(DK810:DN810)&gt;0),(CU810+CV810+CW810+CX810)*2+CY810*5,(EC810+CT810-FO810)*5)+IF(AND(EC810+DQ810+CT810=0,SUM(AO810:AR810)&gt;0),SUM(CU810:CX810)*2+CY810*5,0)+2</f>
        <v>2</v>
      </c>
      <c r="EH810" s="341"/>
      <c r="EI810" s="44"/>
      <c r="EJ810" s="44">
        <v>5.5</v>
      </c>
      <c r="EK810" s="44"/>
      <c r="EL810" s="93">
        <v>1</v>
      </c>
      <c r="EM810" s="93"/>
      <c r="EN810" s="93"/>
      <c r="EO810" s="366"/>
      <c r="EP810" s="366"/>
      <c r="EQ810" s="374"/>
      <c r="ER810" s="374"/>
      <c r="ES810" s="374"/>
      <c r="ET810" s="374"/>
      <c r="EU810" s="18">
        <f t="shared" si="7085"/>
        <v>6</v>
      </c>
      <c r="EV810" s="18">
        <f t="shared" si="7075"/>
        <v>2</v>
      </c>
      <c r="EW810" s="341">
        <v>1</v>
      </c>
      <c r="EX810" s="341"/>
      <c r="EY810" s="341">
        <v>2</v>
      </c>
      <c r="EZ810" s="365">
        <f t="shared" si="6906"/>
        <v>0</v>
      </c>
      <c r="FA810" s="44"/>
      <c r="FB810" s="44"/>
      <c r="FC810" s="44"/>
      <c r="FD810" s="45"/>
      <c r="FE810" s="45"/>
      <c r="FF810" s="45"/>
      <c r="FG810" s="300"/>
      <c r="FH810" s="45"/>
      <c r="FI810" s="45"/>
      <c r="FJ810" s="45"/>
      <c r="FK810" s="44"/>
      <c r="FL810" s="44"/>
      <c r="FM810" s="44"/>
      <c r="FN810" s="44"/>
      <c r="FO810" s="294"/>
      <c r="FP810" s="20">
        <f t="shared" si="7086"/>
        <v>0</v>
      </c>
      <c r="FQ810" s="20">
        <f t="shared" si="7076"/>
        <v>4</v>
      </c>
      <c r="FR810" s="20">
        <f t="shared" si="7077"/>
        <v>0</v>
      </c>
      <c r="FS810" s="20">
        <f t="shared" si="7078"/>
        <v>0</v>
      </c>
      <c r="FT810" s="20">
        <f t="shared" si="7079"/>
        <v>0</v>
      </c>
      <c r="FU810" s="20">
        <f t="shared" si="7080"/>
        <v>0</v>
      </c>
      <c r="FV810" s="20">
        <f t="shared" si="7081"/>
        <v>0</v>
      </c>
      <c r="FW810" s="44"/>
    </row>
    <row r="811" spans="1:180" ht="27.75" customHeight="1">
      <c r="A811" s="40"/>
      <c r="B811" s="48" t="s">
        <v>184</v>
      </c>
      <c r="C811" s="48" t="str">
        <f t="shared" si="7087"/>
        <v>3A</v>
      </c>
      <c r="D811" s="48" t="s">
        <v>53</v>
      </c>
      <c r="E811" s="48" t="str">
        <f t="shared" ref="E811:E813" si="7121">D811</f>
        <v>LT7,5</v>
      </c>
      <c r="F811" s="48">
        <v>38</v>
      </c>
      <c r="G811" s="48">
        <f t="shared" ref="G811:G813" si="7122">F811</f>
        <v>38</v>
      </c>
      <c r="H811" s="43"/>
      <c r="I811" s="43"/>
      <c r="J811" s="44"/>
      <c r="K811" s="44"/>
      <c r="L811" s="44"/>
      <c r="M811" s="44"/>
      <c r="N811" s="43"/>
      <c r="O811" s="43"/>
      <c r="P811" s="1"/>
      <c r="Q811" s="16"/>
      <c r="R811" s="1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1">
        <f t="shared" ref="AC811:AC813" si="7123">+IF(S811=1,1,0)+IF(T811=1,1,0)</f>
        <v>0</v>
      </c>
      <c r="AD811" s="1">
        <f t="shared" ref="AD811:AD813" si="7124">+IF(U811=1,1,0)+IF(V811=1,1,0)</f>
        <v>0</v>
      </c>
      <c r="AE811" s="1">
        <f t="shared" ref="AE811:AE813" si="7125">+IF(W811=1,1,0)+IF(X811=1,1,0)</f>
        <v>0</v>
      </c>
      <c r="AF811" s="1">
        <f t="shared" ref="AF811:AF813" si="7126">+IF(Y811=1,1,0)+IF(Z811=1,1,0)</f>
        <v>0</v>
      </c>
      <c r="AG811" s="1">
        <f t="shared" ref="AG811:AG813" si="7127">+IF(AA811=1,1,0)</f>
        <v>0</v>
      </c>
      <c r="AH811" s="1">
        <f t="shared" ref="AH811:AH813" si="7128">+IF(AB811=1,1,0)</f>
        <v>0</v>
      </c>
      <c r="AI811" s="1">
        <f t="shared" ref="AI811:AI813" si="7129">+IF(S811=2,1,0)+IF(T811=2,1,0)</f>
        <v>0</v>
      </c>
      <c r="AJ811" s="1">
        <f t="shared" ref="AJ811:AJ813" si="7130">+IF(U811=2,1,0)+IF(V811=2,1,0)</f>
        <v>0</v>
      </c>
      <c r="AK811" s="1">
        <f t="shared" ref="AK811:AK813" si="7131">+IF(X811=2,1,0)+IF(W811=2,1,0)</f>
        <v>0</v>
      </c>
      <c r="AL811" s="1">
        <f t="shared" ref="AL811:AL813" si="7132">+IF(Y811=2,1,0)+IF(Z811=2,1,0)</f>
        <v>0</v>
      </c>
      <c r="AM811" s="1">
        <f t="shared" ref="AM811:AM813" si="7133">+IF(AA811=2,1,0)</f>
        <v>0</v>
      </c>
      <c r="AN811" s="1">
        <f t="shared" ref="AN811:AN813" si="7134">+IF(AB811=2,1,0)</f>
        <v>0</v>
      </c>
      <c r="AO811" s="44"/>
      <c r="AP811" s="44"/>
      <c r="AQ811" s="44"/>
      <c r="AR811" s="44"/>
      <c r="AS811" s="122">
        <f t="shared" si="7050"/>
        <v>0</v>
      </c>
      <c r="AT811" s="122">
        <f t="shared" si="7051"/>
        <v>0</v>
      </c>
      <c r="AU811" s="122">
        <f t="shared" si="7052"/>
        <v>0</v>
      </c>
      <c r="AV811" s="122">
        <f t="shared" si="7053"/>
        <v>0</v>
      </c>
      <c r="AW811" s="44"/>
      <c r="AX811" s="294"/>
      <c r="AY811" s="294"/>
      <c r="AZ811" s="294"/>
      <c r="BA811" s="294"/>
      <c r="BB811" s="294"/>
      <c r="BC811" s="294"/>
      <c r="BD811" s="44"/>
      <c r="BE811" s="44"/>
      <c r="BF811" s="44"/>
      <c r="BG811" s="44"/>
      <c r="BH811" s="44"/>
      <c r="BI811" s="44">
        <v>1</v>
      </c>
      <c r="BJ811" s="44"/>
      <c r="BK811" s="44"/>
      <c r="BL811" s="44"/>
      <c r="BM811" s="44"/>
      <c r="BN811" s="127"/>
      <c r="BO811" s="44"/>
      <c r="BP811" s="1"/>
      <c r="BQ811" s="44"/>
      <c r="BR811" s="17">
        <v>2</v>
      </c>
      <c r="BS811" s="1">
        <f t="shared" si="7054"/>
        <v>0</v>
      </c>
      <c r="BT811" s="17">
        <f t="shared" ref="BT811:BT813" si="7135">+BS811*2</f>
        <v>0</v>
      </c>
      <c r="BU811" s="44"/>
      <c r="BV811" s="44">
        <v>1</v>
      </c>
      <c r="BW811" s="44"/>
      <c r="BX811" s="44"/>
      <c r="BY811" s="44"/>
      <c r="BZ811" s="44"/>
      <c r="CA811" s="44"/>
      <c r="CB811" s="44"/>
      <c r="CC811" s="44"/>
      <c r="CD811" s="92"/>
      <c r="CE811" s="92"/>
      <c r="CF811" s="92"/>
      <c r="CG811" s="44"/>
      <c r="CH811" s="1">
        <v>1</v>
      </c>
      <c r="CI811" s="1"/>
      <c r="CJ811" s="1"/>
      <c r="CK811" s="383"/>
      <c r="CL811" s="383"/>
      <c r="CM811" s="383"/>
      <c r="CN811" s="1">
        <f t="shared" si="7056"/>
        <v>0</v>
      </c>
      <c r="CO811" s="1">
        <f t="shared" si="7057"/>
        <v>0</v>
      </c>
      <c r="CP811" s="20">
        <f t="shared" si="7058"/>
        <v>2.5</v>
      </c>
      <c r="CQ811" s="351"/>
      <c r="CR811" s="131">
        <f t="shared" si="7059"/>
        <v>1</v>
      </c>
      <c r="CS811" s="44"/>
      <c r="CT811" s="44"/>
      <c r="CU811" s="1"/>
      <c r="CV811" s="1">
        <v>1</v>
      </c>
      <c r="CW811" s="1">
        <v>1</v>
      </c>
      <c r="CX811" s="1"/>
      <c r="CY811" s="1"/>
      <c r="CZ811" s="44">
        <v>5</v>
      </c>
      <c r="DA811" s="17">
        <f t="shared" ref="DA811:DA813" si="7136">+CY811</f>
        <v>0</v>
      </c>
      <c r="DB811" s="359">
        <f t="shared" si="7083"/>
        <v>5</v>
      </c>
      <c r="DC811" s="359">
        <f t="shared" si="7084"/>
        <v>2</v>
      </c>
      <c r="DD811" s="44"/>
      <c r="DE811" s="44"/>
      <c r="DF811" s="44"/>
      <c r="DG811" s="44">
        <v>4</v>
      </c>
      <c r="DH811" s="44">
        <v>4</v>
      </c>
      <c r="DI811" s="44"/>
      <c r="DJ811" s="44"/>
      <c r="DK811" s="44"/>
      <c r="DL811" s="44"/>
      <c r="DM811" s="44"/>
      <c r="DN811" s="44">
        <f t="shared" si="7100"/>
        <v>38</v>
      </c>
      <c r="DO811" s="1"/>
      <c r="DP811" s="1"/>
      <c r="DQ811" s="17">
        <f t="shared" si="7061"/>
        <v>0</v>
      </c>
      <c r="DR811" s="17">
        <f t="shared" si="7062"/>
        <v>0</v>
      </c>
      <c r="DS811" s="17">
        <f t="shared" si="7063"/>
        <v>0</v>
      </c>
      <c r="DT811" s="17">
        <f t="shared" si="7064"/>
        <v>0</v>
      </c>
      <c r="DU811" s="17">
        <f t="shared" si="7065"/>
        <v>0</v>
      </c>
      <c r="DV811" s="17">
        <f t="shared" si="7066"/>
        <v>0</v>
      </c>
      <c r="DW811" s="1"/>
      <c r="DX811" s="1"/>
      <c r="DY811" s="20">
        <f t="shared" si="7067"/>
        <v>0</v>
      </c>
      <c r="DZ811" s="20">
        <f t="shared" si="7068"/>
        <v>0</v>
      </c>
      <c r="EA811" s="20">
        <f t="shared" si="7069"/>
        <v>0</v>
      </c>
      <c r="EB811" s="20">
        <f t="shared" si="7070"/>
        <v>0</v>
      </c>
      <c r="EC811" s="18">
        <f t="shared" si="7071"/>
        <v>1</v>
      </c>
      <c r="ED811" s="19">
        <f t="shared" ref="ED811:ED813" si="7137">+IF(EC811&lt;&gt;0,EC811*3,0)</f>
        <v>3</v>
      </c>
      <c r="EE811" s="19">
        <f t="shared" si="7073"/>
        <v>0</v>
      </c>
      <c r="EF811" s="1">
        <f t="shared" si="7074"/>
        <v>0</v>
      </c>
      <c r="EG811" s="18">
        <f t="shared" ref="EG811:EG824" si="7138">+IF(AND(CT811+EC811=0,SUM(AO811:AR811)&gt;0,SUM(DK811:DN811)&gt;0),(CU811+CV811+CW811+CX811)*2+CY811*5,(EC811+CT811-FO811)*5)+IF(AND(EC811+DQ811+CT811=0,SUM(AO811:AR811)&gt;0),SUM(CU811:CX811)*2+CY811*5,0)</f>
        <v>5</v>
      </c>
      <c r="EH811" s="341"/>
      <c r="EI811" s="44"/>
      <c r="EJ811" s="44"/>
      <c r="EK811" s="44"/>
      <c r="EL811" s="93">
        <v>1</v>
      </c>
      <c r="EM811" s="93"/>
      <c r="EN811" s="93"/>
      <c r="EO811" s="366"/>
      <c r="EP811" s="366"/>
      <c r="EQ811" s="374"/>
      <c r="ER811" s="374"/>
      <c r="ES811" s="374"/>
      <c r="ET811" s="374"/>
      <c r="EU811" s="18">
        <f t="shared" si="7085"/>
        <v>7</v>
      </c>
      <c r="EV811" s="18">
        <f t="shared" si="7075"/>
        <v>2</v>
      </c>
      <c r="EW811" s="341">
        <v>1</v>
      </c>
      <c r="EX811" s="341"/>
      <c r="EY811" s="341">
        <v>2</v>
      </c>
      <c r="EZ811" s="365">
        <f t="shared" si="6906"/>
        <v>0</v>
      </c>
      <c r="FA811" s="44"/>
      <c r="FB811" s="44"/>
      <c r="FC811" s="44"/>
      <c r="FD811" s="45"/>
      <c r="FE811" s="45"/>
      <c r="FF811" s="45"/>
      <c r="FG811" s="300"/>
      <c r="FH811" s="45"/>
      <c r="FI811" s="45"/>
      <c r="FJ811" s="45"/>
      <c r="FK811" s="44"/>
      <c r="FL811" s="44"/>
      <c r="FM811" s="44"/>
      <c r="FN811" s="44"/>
      <c r="FO811" s="294"/>
      <c r="FP811" s="20">
        <f t="shared" si="7086"/>
        <v>0</v>
      </c>
      <c r="FQ811" s="20">
        <f t="shared" si="7076"/>
        <v>0</v>
      </c>
      <c r="FR811" s="20">
        <f t="shared" si="7077"/>
        <v>0</v>
      </c>
      <c r="FS811" s="20">
        <f t="shared" si="7078"/>
        <v>0</v>
      </c>
      <c r="FT811" s="20">
        <f t="shared" si="7079"/>
        <v>0</v>
      </c>
      <c r="FU811" s="20">
        <f t="shared" si="7080"/>
        <v>0</v>
      </c>
      <c r="FV811" s="20">
        <f t="shared" si="7081"/>
        <v>0</v>
      </c>
      <c r="FW811" s="44"/>
    </row>
    <row r="812" spans="1:180" ht="27.75" customHeight="1">
      <c r="A812" s="40"/>
      <c r="B812" s="48" t="s">
        <v>185</v>
      </c>
      <c r="C812" s="48" t="str">
        <f t="shared" si="7087"/>
        <v>4A</v>
      </c>
      <c r="D812" s="48" t="s">
        <v>53</v>
      </c>
      <c r="E812" s="48" t="str">
        <f t="shared" si="7121"/>
        <v>LT7,5</v>
      </c>
      <c r="F812" s="48">
        <v>33</v>
      </c>
      <c r="G812" s="48">
        <f t="shared" si="7122"/>
        <v>33</v>
      </c>
      <c r="H812" s="43"/>
      <c r="I812" s="43"/>
      <c r="J812" s="44"/>
      <c r="K812" s="44"/>
      <c r="L812" s="44"/>
      <c r="M812" s="44"/>
      <c r="N812" s="43"/>
      <c r="O812" s="43"/>
      <c r="P812" s="1"/>
      <c r="Q812" s="16"/>
      <c r="R812" s="1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1">
        <f t="shared" si="7123"/>
        <v>0</v>
      </c>
      <c r="AD812" s="1">
        <f t="shared" si="7124"/>
        <v>0</v>
      </c>
      <c r="AE812" s="1">
        <f t="shared" si="7125"/>
        <v>0</v>
      </c>
      <c r="AF812" s="1">
        <f t="shared" si="7126"/>
        <v>0</v>
      </c>
      <c r="AG812" s="1">
        <f t="shared" si="7127"/>
        <v>0</v>
      </c>
      <c r="AH812" s="1">
        <f t="shared" si="7128"/>
        <v>0</v>
      </c>
      <c r="AI812" s="1">
        <f t="shared" si="7129"/>
        <v>0</v>
      </c>
      <c r="AJ812" s="1">
        <f t="shared" si="7130"/>
        <v>0</v>
      </c>
      <c r="AK812" s="1">
        <f t="shared" si="7131"/>
        <v>0</v>
      </c>
      <c r="AL812" s="1">
        <f t="shared" si="7132"/>
        <v>0</v>
      </c>
      <c r="AM812" s="1">
        <f t="shared" si="7133"/>
        <v>0</v>
      </c>
      <c r="AN812" s="1">
        <f t="shared" si="7134"/>
        <v>0</v>
      </c>
      <c r="AO812" s="44"/>
      <c r="AP812" s="44"/>
      <c r="AQ812" s="44"/>
      <c r="AR812" s="44"/>
      <c r="AS812" s="122">
        <f t="shared" si="7050"/>
        <v>0</v>
      </c>
      <c r="AT812" s="122">
        <f t="shared" si="7051"/>
        <v>0</v>
      </c>
      <c r="AU812" s="122">
        <f t="shared" si="7052"/>
        <v>0</v>
      </c>
      <c r="AV812" s="122">
        <f t="shared" si="7053"/>
        <v>0</v>
      </c>
      <c r="AW812" s="44"/>
      <c r="AX812" s="294"/>
      <c r="AY812" s="294"/>
      <c r="AZ812" s="294"/>
      <c r="BA812" s="294"/>
      <c r="BB812" s="294"/>
      <c r="BC812" s="294"/>
      <c r="BD812" s="44"/>
      <c r="BE812" s="44"/>
      <c r="BF812" s="44"/>
      <c r="BG812" s="44"/>
      <c r="BH812" s="44"/>
      <c r="BI812" s="44">
        <v>1</v>
      </c>
      <c r="BJ812" s="44"/>
      <c r="BK812" s="44"/>
      <c r="BL812" s="44"/>
      <c r="BM812" s="44"/>
      <c r="BN812" s="127"/>
      <c r="BO812" s="44"/>
      <c r="BP812" s="1"/>
      <c r="BQ812" s="44"/>
      <c r="BR812" s="17">
        <v>2</v>
      </c>
      <c r="BS812" s="1">
        <f t="shared" si="7054"/>
        <v>0</v>
      </c>
      <c r="BT812" s="17">
        <f t="shared" si="7135"/>
        <v>0</v>
      </c>
      <c r="BU812" s="44"/>
      <c r="BV812" s="44">
        <v>1</v>
      </c>
      <c r="BW812" s="44"/>
      <c r="BX812" s="44"/>
      <c r="BY812" s="44"/>
      <c r="BZ812" s="44"/>
      <c r="CA812" s="44"/>
      <c r="CB812" s="44"/>
      <c r="CC812" s="44"/>
      <c r="CD812" s="92"/>
      <c r="CE812" s="92"/>
      <c r="CF812" s="92"/>
      <c r="CG812" s="44"/>
      <c r="CH812" s="1">
        <v>1</v>
      </c>
      <c r="CI812" s="1"/>
      <c r="CJ812" s="1"/>
      <c r="CK812" s="383"/>
      <c r="CL812" s="383"/>
      <c r="CM812" s="383"/>
      <c r="CN812" s="1">
        <f t="shared" si="7056"/>
        <v>0</v>
      </c>
      <c r="CO812" s="1">
        <f t="shared" si="7057"/>
        <v>0</v>
      </c>
      <c r="CP812" s="20">
        <f t="shared" si="7058"/>
        <v>2.5</v>
      </c>
      <c r="CQ812" s="351"/>
      <c r="CR812" s="131">
        <f t="shared" si="7059"/>
        <v>1</v>
      </c>
      <c r="CS812" s="44"/>
      <c r="CT812" s="44"/>
      <c r="CU812" s="1"/>
      <c r="CV812" s="1">
        <v>1</v>
      </c>
      <c r="CW812" s="1"/>
      <c r="CX812" s="1"/>
      <c r="CY812" s="1"/>
      <c r="CZ812" s="44">
        <v>1</v>
      </c>
      <c r="DA812" s="17">
        <f t="shared" si="7136"/>
        <v>0</v>
      </c>
      <c r="DB812" s="359">
        <f t="shared" si="7083"/>
        <v>1</v>
      </c>
      <c r="DC812" s="359">
        <f t="shared" si="7084"/>
        <v>1</v>
      </c>
      <c r="DD812" s="44"/>
      <c r="DE812" s="44"/>
      <c r="DF812" s="44"/>
      <c r="DG812" s="44">
        <v>3</v>
      </c>
      <c r="DH812" s="44"/>
      <c r="DI812" s="44"/>
      <c r="DJ812" s="44"/>
      <c r="DK812" s="44"/>
      <c r="DL812" s="44"/>
      <c r="DM812" s="44"/>
      <c r="DN812" s="44">
        <f t="shared" si="7100"/>
        <v>33</v>
      </c>
      <c r="DO812" s="1"/>
      <c r="DP812" s="1"/>
      <c r="DQ812" s="17">
        <f t="shared" si="7061"/>
        <v>0</v>
      </c>
      <c r="DR812" s="17">
        <f t="shared" si="7062"/>
        <v>0</v>
      </c>
      <c r="DS812" s="17">
        <f t="shared" si="7063"/>
        <v>0</v>
      </c>
      <c r="DT812" s="17">
        <f t="shared" si="7064"/>
        <v>0</v>
      </c>
      <c r="DU812" s="17">
        <f t="shared" si="7065"/>
        <v>0</v>
      </c>
      <c r="DV812" s="17">
        <f t="shared" si="7066"/>
        <v>0</v>
      </c>
      <c r="DW812" s="1"/>
      <c r="DX812" s="1"/>
      <c r="DY812" s="20">
        <f t="shared" si="7067"/>
        <v>0</v>
      </c>
      <c r="DZ812" s="20">
        <f t="shared" si="7068"/>
        <v>0</v>
      </c>
      <c r="EA812" s="20">
        <f t="shared" si="7069"/>
        <v>0</v>
      </c>
      <c r="EB812" s="20">
        <f t="shared" si="7070"/>
        <v>0</v>
      </c>
      <c r="EC812" s="18">
        <f t="shared" si="7071"/>
        <v>0</v>
      </c>
      <c r="ED812" s="19">
        <f t="shared" si="7137"/>
        <v>0</v>
      </c>
      <c r="EE812" s="19">
        <f t="shared" si="7073"/>
        <v>0</v>
      </c>
      <c r="EF812" s="1">
        <f t="shared" si="7074"/>
        <v>0</v>
      </c>
      <c r="EG812" s="18">
        <f t="shared" si="7138"/>
        <v>0</v>
      </c>
      <c r="EH812" s="341"/>
      <c r="EI812" s="44"/>
      <c r="EJ812" s="44"/>
      <c r="EK812" s="44"/>
      <c r="EL812" s="93">
        <v>1</v>
      </c>
      <c r="EM812" s="93"/>
      <c r="EN812" s="93"/>
      <c r="EO812" s="366"/>
      <c r="EP812" s="366"/>
      <c r="EQ812" s="374"/>
      <c r="ER812" s="374"/>
      <c r="ES812" s="374"/>
      <c r="ET812" s="374"/>
      <c r="EU812" s="18">
        <f t="shared" si="7085"/>
        <v>3</v>
      </c>
      <c r="EV812" s="18">
        <f t="shared" si="7075"/>
        <v>2</v>
      </c>
      <c r="EW812" s="341">
        <v>1</v>
      </c>
      <c r="EX812" s="341"/>
      <c r="EY812" s="341">
        <v>2</v>
      </c>
      <c r="EZ812" s="365">
        <f t="shared" si="6906"/>
        <v>0</v>
      </c>
      <c r="FA812" s="44"/>
      <c r="FB812" s="44"/>
      <c r="FC812" s="44"/>
      <c r="FD812" s="45"/>
      <c r="FE812" s="45"/>
      <c r="FF812" s="45"/>
      <c r="FG812" s="300"/>
      <c r="FH812" s="45"/>
      <c r="FI812" s="45"/>
      <c r="FJ812" s="45"/>
      <c r="FK812" s="44"/>
      <c r="FL812" s="44"/>
      <c r="FM812" s="44"/>
      <c r="FN812" s="44"/>
      <c r="FO812" s="294"/>
      <c r="FP812" s="20">
        <f t="shared" si="7086"/>
        <v>0</v>
      </c>
      <c r="FQ812" s="20">
        <f t="shared" si="7076"/>
        <v>0</v>
      </c>
      <c r="FR812" s="20">
        <f t="shared" si="7077"/>
        <v>0</v>
      </c>
      <c r="FS812" s="20">
        <f t="shared" si="7078"/>
        <v>0</v>
      </c>
      <c r="FT812" s="20">
        <f t="shared" si="7079"/>
        <v>0</v>
      </c>
      <c r="FU812" s="20">
        <f t="shared" si="7080"/>
        <v>0</v>
      </c>
      <c r="FV812" s="20">
        <f t="shared" si="7081"/>
        <v>0</v>
      </c>
      <c r="FW812" s="44"/>
    </row>
    <row r="813" spans="1:180" ht="27.75" customHeight="1">
      <c r="A813" s="40"/>
      <c r="B813" s="48" t="s">
        <v>196</v>
      </c>
      <c r="C813" s="48" t="str">
        <f t="shared" si="7087"/>
        <v>5A</v>
      </c>
      <c r="D813" s="48" t="s">
        <v>44</v>
      </c>
      <c r="E813" s="48" t="str">
        <f t="shared" si="7121"/>
        <v>LT8,5</v>
      </c>
      <c r="F813" s="48">
        <v>31</v>
      </c>
      <c r="G813" s="48">
        <f t="shared" si="7122"/>
        <v>31</v>
      </c>
      <c r="H813" s="43"/>
      <c r="I813" s="43"/>
      <c r="J813" s="44"/>
      <c r="K813" s="44"/>
      <c r="L813" s="44"/>
      <c r="M813" s="44"/>
      <c r="N813" s="43"/>
      <c r="O813" s="43"/>
      <c r="P813" s="1"/>
      <c r="Q813" s="16"/>
      <c r="R813" s="1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1">
        <f t="shared" si="7123"/>
        <v>0</v>
      </c>
      <c r="AD813" s="1">
        <f t="shared" si="7124"/>
        <v>0</v>
      </c>
      <c r="AE813" s="1">
        <f t="shared" si="7125"/>
        <v>0</v>
      </c>
      <c r="AF813" s="1">
        <f t="shared" si="7126"/>
        <v>0</v>
      </c>
      <c r="AG813" s="1">
        <f t="shared" si="7127"/>
        <v>0</v>
      </c>
      <c r="AH813" s="1">
        <f t="shared" si="7128"/>
        <v>0</v>
      </c>
      <c r="AI813" s="1">
        <f t="shared" si="7129"/>
        <v>0</v>
      </c>
      <c r="AJ813" s="1">
        <f t="shared" si="7130"/>
        <v>0</v>
      </c>
      <c r="AK813" s="1">
        <f t="shared" si="7131"/>
        <v>0</v>
      </c>
      <c r="AL813" s="1">
        <f t="shared" si="7132"/>
        <v>0</v>
      </c>
      <c r="AM813" s="1">
        <f t="shared" si="7133"/>
        <v>0</v>
      </c>
      <c r="AN813" s="1">
        <f t="shared" si="7134"/>
        <v>0</v>
      </c>
      <c r="AO813" s="44"/>
      <c r="AP813" s="44"/>
      <c r="AQ813" s="44"/>
      <c r="AR813" s="44"/>
      <c r="AS813" s="122">
        <f t="shared" si="7050"/>
        <v>0</v>
      </c>
      <c r="AT813" s="122">
        <f t="shared" si="7051"/>
        <v>0</v>
      </c>
      <c r="AU813" s="122">
        <f t="shared" si="7052"/>
        <v>0</v>
      </c>
      <c r="AV813" s="122">
        <f t="shared" si="7053"/>
        <v>0</v>
      </c>
      <c r="AW813" s="44"/>
      <c r="AX813" s="294"/>
      <c r="AY813" s="294"/>
      <c r="AZ813" s="294"/>
      <c r="BA813" s="294"/>
      <c r="BB813" s="294"/>
      <c r="BC813" s="29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127"/>
      <c r="BO813" s="44">
        <v>1</v>
      </c>
      <c r="BP813" s="1"/>
      <c r="BQ813" s="44"/>
      <c r="BR813" s="17">
        <v>2</v>
      </c>
      <c r="BS813" s="1">
        <f t="shared" si="7054"/>
        <v>0</v>
      </c>
      <c r="BT813" s="17">
        <f t="shared" si="7135"/>
        <v>0</v>
      </c>
      <c r="BU813" s="44"/>
      <c r="BV813" s="44">
        <v>1</v>
      </c>
      <c r="BW813" s="44"/>
      <c r="BX813" s="44"/>
      <c r="BY813" s="44"/>
      <c r="BZ813" s="44"/>
      <c r="CA813" s="44"/>
      <c r="CB813" s="44"/>
      <c r="CC813" s="44"/>
      <c r="CD813" s="92"/>
      <c r="CE813" s="92"/>
      <c r="CF813" s="92"/>
      <c r="CG813" s="44"/>
      <c r="CH813" s="1"/>
      <c r="CI813" s="1">
        <v>1</v>
      </c>
      <c r="CJ813" s="1"/>
      <c r="CK813" s="383"/>
      <c r="CL813" s="383"/>
      <c r="CM813" s="383"/>
      <c r="CN813" s="1">
        <f t="shared" si="7056"/>
        <v>0</v>
      </c>
      <c r="CO813" s="1">
        <f t="shared" si="7057"/>
        <v>0</v>
      </c>
      <c r="CP813" s="20">
        <f t="shared" si="7058"/>
        <v>2.5</v>
      </c>
      <c r="CQ813" s="351"/>
      <c r="CR813" s="131">
        <f>+IF(SUM(AX813:BM813)&gt;0,1,0)+1</f>
        <v>1</v>
      </c>
      <c r="CS813" s="44"/>
      <c r="CT813" s="44"/>
      <c r="CU813" s="1"/>
      <c r="CV813" s="1"/>
      <c r="CW813" s="1">
        <v>1</v>
      </c>
      <c r="CX813" s="1"/>
      <c r="CY813" s="1"/>
      <c r="CZ813" s="44">
        <v>3</v>
      </c>
      <c r="DA813" s="17">
        <f t="shared" si="7136"/>
        <v>0</v>
      </c>
      <c r="DB813" s="359">
        <f t="shared" si="7083"/>
        <v>3</v>
      </c>
      <c r="DC813" s="359">
        <f t="shared" si="7084"/>
        <v>1</v>
      </c>
      <c r="DD813" s="44"/>
      <c r="DE813" s="44"/>
      <c r="DF813" s="44"/>
      <c r="DG813" s="44"/>
      <c r="DH813" s="44">
        <v>4</v>
      </c>
      <c r="DI813" s="44"/>
      <c r="DJ813" s="44"/>
      <c r="DK813" s="44"/>
      <c r="DL813" s="44"/>
      <c r="DM813" s="44"/>
      <c r="DN813" s="44">
        <f t="shared" si="7100"/>
        <v>31</v>
      </c>
      <c r="DO813" s="1"/>
      <c r="DP813" s="1"/>
      <c r="DQ813" s="17">
        <f t="shared" si="7061"/>
        <v>0</v>
      </c>
      <c r="DR813" s="17">
        <f t="shared" si="7062"/>
        <v>0</v>
      </c>
      <c r="DS813" s="17">
        <f t="shared" si="7063"/>
        <v>0</v>
      </c>
      <c r="DT813" s="17">
        <f t="shared" si="7064"/>
        <v>0</v>
      </c>
      <c r="DU813" s="17">
        <f t="shared" si="7065"/>
        <v>0</v>
      </c>
      <c r="DV813" s="17">
        <f t="shared" si="7066"/>
        <v>0</v>
      </c>
      <c r="DW813" s="1"/>
      <c r="DX813" s="1"/>
      <c r="DY813" s="20">
        <f t="shared" si="7067"/>
        <v>0</v>
      </c>
      <c r="DZ813" s="20">
        <f t="shared" si="7068"/>
        <v>0</v>
      </c>
      <c r="EA813" s="20">
        <f t="shared" si="7069"/>
        <v>0</v>
      </c>
      <c r="EB813" s="20">
        <f t="shared" si="7070"/>
        <v>0</v>
      </c>
      <c r="EC813" s="18">
        <f t="shared" si="7071"/>
        <v>0</v>
      </c>
      <c r="ED813" s="19">
        <f t="shared" si="7137"/>
        <v>0</v>
      </c>
      <c r="EE813" s="19">
        <f t="shared" si="7073"/>
        <v>0</v>
      </c>
      <c r="EF813" s="1">
        <f t="shared" si="7074"/>
        <v>0</v>
      </c>
      <c r="EG813" s="18">
        <f t="shared" si="7138"/>
        <v>0</v>
      </c>
      <c r="EH813" s="341"/>
      <c r="EI813" s="44"/>
      <c r="EJ813" s="44"/>
      <c r="EK813" s="44"/>
      <c r="EL813" s="93">
        <v>1</v>
      </c>
      <c r="EM813" s="93"/>
      <c r="EN813" s="93"/>
      <c r="EO813" s="366"/>
      <c r="EP813" s="366"/>
      <c r="EQ813" s="374"/>
      <c r="ER813" s="374"/>
      <c r="ES813" s="374"/>
      <c r="ET813" s="374"/>
      <c r="EU813" s="18">
        <f t="shared" si="7085"/>
        <v>5</v>
      </c>
      <c r="EV813" s="18">
        <f t="shared" si="7075"/>
        <v>2</v>
      </c>
      <c r="EW813" s="341">
        <v>2</v>
      </c>
      <c r="EX813" s="341">
        <v>2</v>
      </c>
      <c r="EY813" s="341">
        <v>2</v>
      </c>
      <c r="EZ813" s="365">
        <f t="shared" si="6906"/>
        <v>0</v>
      </c>
      <c r="FA813" s="44"/>
      <c r="FB813" s="44"/>
      <c r="FC813" s="44"/>
      <c r="FD813" s="45"/>
      <c r="FE813" s="45"/>
      <c r="FF813" s="45"/>
      <c r="FG813" s="300"/>
      <c r="FH813" s="45"/>
      <c r="FI813" s="45"/>
      <c r="FJ813" s="45"/>
      <c r="FK813" s="44"/>
      <c r="FL813" s="44"/>
      <c r="FM813" s="44"/>
      <c r="FN813" s="44"/>
      <c r="FO813" s="294"/>
      <c r="FP813" s="20">
        <f t="shared" si="7086"/>
        <v>0</v>
      </c>
      <c r="FQ813" s="20">
        <f t="shared" si="7076"/>
        <v>0</v>
      </c>
      <c r="FR813" s="20">
        <f t="shared" si="7077"/>
        <v>0</v>
      </c>
      <c r="FS813" s="20">
        <f t="shared" si="7078"/>
        <v>0</v>
      </c>
      <c r="FT813" s="20">
        <f t="shared" si="7079"/>
        <v>0</v>
      </c>
      <c r="FU813" s="20">
        <f t="shared" si="7080"/>
        <v>0</v>
      </c>
      <c r="FV813" s="20">
        <f t="shared" si="7081"/>
        <v>0</v>
      </c>
      <c r="FW813" s="44"/>
    </row>
    <row r="814" spans="1:180" ht="27.75" customHeight="1">
      <c r="A814" s="40"/>
      <c r="B814" s="48" t="s">
        <v>301</v>
      </c>
      <c r="C814" s="48" t="str">
        <f t="shared" si="7087"/>
        <v>6A</v>
      </c>
      <c r="D814" s="48" t="s">
        <v>44</v>
      </c>
      <c r="E814" s="48" t="str">
        <f t="shared" ref="E814" si="7139">D814</f>
        <v>LT8,5</v>
      </c>
      <c r="F814" s="48">
        <v>20</v>
      </c>
      <c r="G814" s="48">
        <f t="shared" ref="G814" si="7140">F814</f>
        <v>20</v>
      </c>
      <c r="H814" s="43"/>
      <c r="I814" s="43"/>
      <c r="J814" s="44"/>
      <c r="K814" s="44"/>
      <c r="L814" s="44"/>
      <c r="M814" s="44"/>
      <c r="N814" s="43"/>
      <c r="O814" s="43"/>
      <c r="P814" s="1"/>
      <c r="Q814" s="16"/>
      <c r="R814" s="1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1">
        <f t="shared" ref="AC814" si="7141">+IF(S814=1,1,0)+IF(T814=1,1,0)</f>
        <v>0</v>
      </c>
      <c r="AD814" s="1">
        <f t="shared" ref="AD814" si="7142">+IF(U814=1,1,0)+IF(V814=1,1,0)</f>
        <v>0</v>
      </c>
      <c r="AE814" s="1">
        <f t="shared" ref="AE814" si="7143">+IF(W814=1,1,0)+IF(X814=1,1,0)</f>
        <v>0</v>
      </c>
      <c r="AF814" s="1">
        <f t="shared" ref="AF814" si="7144">+IF(Y814=1,1,0)+IF(Z814=1,1,0)</f>
        <v>0</v>
      </c>
      <c r="AG814" s="1">
        <f t="shared" ref="AG814" si="7145">+IF(AA814=1,1,0)</f>
        <v>0</v>
      </c>
      <c r="AH814" s="1">
        <f t="shared" ref="AH814" si="7146">+IF(AB814=1,1,0)</f>
        <v>0</v>
      </c>
      <c r="AI814" s="1">
        <f t="shared" ref="AI814" si="7147">+IF(S814=2,1,0)+IF(T814=2,1,0)</f>
        <v>0</v>
      </c>
      <c r="AJ814" s="1">
        <f t="shared" ref="AJ814" si="7148">+IF(U814=2,1,0)+IF(V814=2,1,0)</f>
        <v>0</v>
      </c>
      <c r="AK814" s="1">
        <f t="shared" ref="AK814" si="7149">+IF(X814=2,1,0)+IF(W814=2,1,0)</f>
        <v>0</v>
      </c>
      <c r="AL814" s="1">
        <f t="shared" ref="AL814" si="7150">+IF(Y814=2,1,0)+IF(Z814=2,1,0)</f>
        <v>0</v>
      </c>
      <c r="AM814" s="1">
        <f t="shared" ref="AM814" si="7151">+IF(AA814=2,1,0)</f>
        <v>0</v>
      </c>
      <c r="AN814" s="1">
        <f t="shared" ref="AN814" si="7152">+IF(AB814=2,1,0)</f>
        <v>0</v>
      </c>
      <c r="AO814" s="44"/>
      <c r="AP814" s="44"/>
      <c r="AQ814" s="44"/>
      <c r="AR814" s="44"/>
      <c r="AS814" s="122">
        <f t="shared" si="7050"/>
        <v>0</v>
      </c>
      <c r="AT814" s="122">
        <f t="shared" si="7051"/>
        <v>0</v>
      </c>
      <c r="AU814" s="122">
        <f t="shared" si="7052"/>
        <v>0</v>
      </c>
      <c r="AV814" s="122">
        <f t="shared" si="7053"/>
        <v>0</v>
      </c>
      <c r="AW814" s="44"/>
      <c r="AX814" s="294"/>
      <c r="AY814" s="294"/>
      <c r="AZ814" s="294"/>
      <c r="BA814" s="294"/>
      <c r="BB814" s="294"/>
      <c r="BC814" s="294"/>
      <c r="BD814" s="44"/>
      <c r="BE814" s="44"/>
      <c r="BF814" s="44"/>
      <c r="BG814" s="44"/>
      <c r="BH814" s="44"/>
      <c r="BI814" s="44">
        <v>1</v>
      </c>
      <c r="BJ814" s="44"/>
      <c r="BK814" s="44"/>
      <c r="BL814" s="44"/>
      <c r="BM814" s="44"/>
      <c r="BN814" s="127"/>
      <c r="BO814" s="44"/>
      <c r="BP814" s="1"/>
      <c r="BQ814" s="44"/>
      <c r="BR814" s="17">
        <v>2</v>
      </c>
      <c r="BS814" s="1">
        <f t="shared" si="7054"/>
        <v>0</v>
      </c>
      <c r="BT814" s="17">
        <f t="shared" ref="BT814" si="7153">+BS814*2</f>
        <v>0</v>
      </c>
      <c r="BU814" s="44"/>
      <c r="BV814" s="44">
        <v>1</v>
      </c>
      <c r="BW814" s="44"/>
      <c r="BX814" s="44"/>
      <c r="BY814" s="44"/>
      <c r="BZ814" s="44"/>
      <c r="CA814" s="44"/>
      <c r="CB814" s="44"/>
      <c r="CC814" s="44"/>
      <c r="CD814" s="92"/>
      <c r="CE814" s="92"/>
      <c r="CF814" s="92"/>
      <c r="CG814" s="44"/>
      <c r="CH814" s="1"/>
      <c r="CI814" s="1">
        <v>1</v>
      </c>
      <c r="CJ814" s="1"/>
      <c r="CK814" s="383"/>
      <c r="CL814" s="383"/>
      <c r="CM814" s="383"/>
      <c r="CN814" s="1">
        <f t="shared" si="7056"/>
        <v>0</v>
      </c>
      <c r="CO814" s="1">
        <f t="shared" si="7057"/>
        <v>0</v>
      </c>
      <c r="CP814" s="20">
        <f t="shared" si="7058"/>
        <v>2.5</v>
      </c>
      <c r="CQ814" s="351"/>
      <c r="CR814" s="131">
        <f t="shared" ref="CR814:CR824" si="7154">+IF(SUM(AX814:BM814)&gt;0,1,0)</f>
        <v>1</v>
      </c>
      <c r="CS814" s="44"/>
      <c r="CT814" s="44"/>
      <c r="CU814" s="1">
        <v>1</v>
      </c>
      <c r="CV814" s="1"/>
      <c r="CW814" s="1">
        <v>1</v>
      </c>
      <c r="CX814" s="1"/>
      <c r="CY814" s="1"/>
      <c r="CZ814" s="44">
        <v>5</v>
      </c>
      <c r="DA814" s="17">
        <f t="shared" ref="DA814" si="7155">+CY814</f>
        <v>0</v>
      </c>
      <c r="DB814" s="359">
        <f t="shared" si="7083"/>
        <v>5</v>
      </c>
      <c r="DC814" s="359">
        <f t="shared" si="7084"/>
        <v>2</v>
      </c>
      <c r="DD814" s="44"/>
      <c r="DE814" s="44">
        <v>3</v>
      </c>
      <c r="DF814" s="44"/>
      <c r="DG814" s="44"/>
      <c r="DH814" s="44">
        <v>4</v>
      </c>
      <c r="DI814" s="44"/>
      <c r="DJ814" s="44"/>
      <c r="DK814" s="44"/>
      <c r="DL814" s="44"/>
      <c r="DM814" s="44"/>
      <c r="DN814" s="44">
        <f t="shared" si="7100"/>
        <v>20</v>
      </c>
      <c r="DO814" s="1"/>
      <c r="DP814" s="1"/>
      <c r="DQ814" s="17">
        <f t="shared" si="7061"/>
        <v>0</v>
      </c>
      <c r="DR814" s="17">
        <f t="shared" si="7062"/>
        <v>0</v>
      </c>
      <c r="DS814" s="17">
        <f t="shared" si="7063"/>
        <v>0</v>
      </c>
      <c r="DT814" s="17">
        <f t="shared" si="7064"/>
        <v>0</v>
      </c>
      <c r="DU814" s="17">
        <f t="shared" si="7065"/>
        <v>0</v>
      </c>
      <c r="DV814" s="17">
        <f t="shared" si="7066"/>
        <v>0</v>
      </c>
      <c r="DW814" s="1"/>
      <c r="DX814" s="1"/>
      <c r="DY814" s="20">
        <f t="shared" si="7067"/>
        <v>0</v>
      </c>
      <c r="DZ814" s="20">
        <f t="shared" si="7068"/>
        <v>0</v>
      </c>
      <c r="EA814" s="20">
        <f t="shared" si="7069"/>
        <v>0</v>
      </c>
      <c r="EB814" s="20">
        <f t="shared" si="7070"/>
        <v>0</v>
      </c>
      <c r="EC814" s="18">
        <f t="shared" si="7071"/>
        <v>1</v>
      </c>
      <c r="ED814" s="19">
        <f t="shared" ref="ED814" si="7156">+IF(EC814&lt;&gt;0,EC814*3,0)</f>
        <v>3</v>
      </c>
      <c r="EE814" s="19">
        <f t="shared" si="7073"/>
        <v>0</v>
      </c>
      <c r="EF814" s="1">
        <f t="shared" si="7074"/>
        <v>0</v>
      </c>
      <c r="EG814" s="18">
        <f t="shared" si="7138"/>
        <v>5</v>
      </c>
      <c r="EH814" s="341"/>
      <c r="EI814" s="44">
        <v>5.5</v>
      </c>
      <c r="EJ814" s="44"/>
      <c r="EK814" s="44"/>
      <c r="EL814" s="93">
        <v>1</v>
      </c>
      <c r="EM814" s="93"/>
      <c r="EN814" s="93"/>
      <c r="EO814" s="366"/>
      <c r="EP814" s="366"/>
      <c r="EQ814" s="374"/>
      <c r="ER814" s="374"/>
      <c r="ES814" s="374"/>
      <c r="ET814" s="374"/>
      <c r="EU814" s="18">
        <f t="shared" si="7085"/>
        <v>7</v>
      </c>
      <c r="EV814" s="18">
        <f t="shared" si="7075"/>
        <v>2</v>
      </c>
      <c r="EW814" s="341">
        <v>1</v>
      </c>
      <c r="EX814" s="341"/>
      <c r="EY814" s="341">
        <v>2</v>
      </c>
      <c r="EZ814" s="365">
        <f t="shared" si="6906"/>
        <v>0</v>
      </c>
      <c r="FA814" s="44"/>
      <c r="FB814" s="44"/>
      <c r="FC814" s="44"/>
      <c r="FD814" s="45"/>
      <c r="FE814" s="45"/>
      <c r="FF814" s="45"/>
      <c r="FG814" s="300"/>
      <c r="FH814" s="45"/>
      <c r="FI814" s="45"/>
      <c r="FJ814" s="45"/>
      <c r="FK814" s="44"/>
      <c r="FL814" s="44"/>
      <c r="FM814" s="44"/>
      <c r="FN814" s="44"/>
      <c r="FO814" s="294"/>
      <c r="FP814" s="20">
        <f t="shared" si="7086"/>
        <v>0</v>
      </c>
      <c r="FQ814" s="20">
        <f t="shared" si="7076"/>
        <v>3</v>
      </c>
      <c r="FR814" s="20">
        <f t="shared" si="7077"/>
        <v>0</v>
      </c>
      <c r="FS814" s="20">
        <f t="shared" si="7078"/>
        <v>0</v>
      </c>
      <c r="FT814" s="20">
        <f t="shared" si="7079"/>
        <v>0</v>
      </c>
      <c r="FU814" s="20">
        <f t="shared" si="7080"/>
        <v>0</v>
      </c>
      <c r="FV814" s="20">
        <f t="shared" si="7081"/>
        <v>0</v>
      </c>
      <c r="FW814" s="44"/>
    </row>
    <row r="815" spans="1:180" ht="27.75" customHeight="1">
      <c r="A815" s="40"/>
      <c r="B815" s="48" t="s">
        <v>197</v>
      </c>
      <c r="C815" s="48" t="str">
        <f t="shared" si="7087"/>
        <v>7A</v>
      </c>
      <c r="D815" s="48" t="s">
        <v>53</v>
      </c>
      <c r="E815" s="48" t="str">
        <f t="shared" ref="E815" si="7157">D815</f>
        <v>LT7,5</v>
      </c>
      <c r="F815" s="48">
        <v>28</v>
      </c>
      <c r="G815" s="48">
        <f t="shared" ref="G815" si="7158">F815</f>
        <v>28</v>
      </c>
      <c r="H815" s="43"/>
      <c r="I815" s="43"/>
      <c r="J815" s="44"/>
      <c r="K815" s="44"/>
      <c r="L815" s="44"/>
      <c r="M815" s="44">
        <v>4</v>
      </c>
      <c r="N815" s="43"/>
      <c r="O815" s="43"/>
      <c r="P815" s="1"/>
      <c r="Q815" s="16"/>
      <c r="R815" s="1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1">
        <f t="shared" ref="AC815" si="7159">+IF(S815=1,1,0)+IF(T815=1,1,0)</f>
        <v>0</v>
      </c>
      <c r="AD815" s="1">
        <f t="shared" ref="AD815" si="7160">+IF(U815=1,1,0)+IF(V815=1,1,0)</f>
        <v>0</v>
      </c>
      <c r="AE815" s="1">
        <f t="shared" ref="AE815" si="7161">+IF(W815=1,1,0)+IF(X815=1,1,0)</f>
        <v>0</v>
      </c>
      <c r="AF815" s="1">
        <f t="shared" ref="AF815" si="7162">+IF(Y815=1,1,0)+IF(Z815=1,1,0)</f>
        <v>0</v>
      </c>
      <c r="AG815" s="1">
        <f t="shared" ref="AG815" si="7163">+IF(AA815=1,1,0)</f>
        <v>0</v>
      </c>
      <c r="AH815" s="1">
        <f t="shared" ref="AH815" si="7164">+IF(AB815=1,1,0)</f>
        <v>0</v>
      </c>
      <c r="AI815" s="1">
        <f t="shared" ref="AI815" si="7165">+IF(S815=2,1,0)+IF(T815=2,1,0)</f>
        <v>0</v>
      </c>
      <c r="AJ815" s="1">
        <f t="shared" ref="AJ815" si="7166">+IF(U815=2,1,0)+IF(V815=2,1,0)</f>
        <v>0</v>
      </c>
      <c r="AK815" s="1">
        <f t="shared" ref="AK815" si="7167">+IF(X815=2,1,0)+IF(W815=2,1,0)</f>
        <v>0</v>
      </c>
      <c r="AL815" s="1">
        <f t="shared" ref="AL815" si="7168">+IF(Y815=2,1,0)+IF(Z815=2,1,0)</f>
        <v>0</v>
      </c>
      <c r="AM815" s="1">
        <f t="shared" ref="AM815" si="7169">+IF(AA815=2,1,0)</f>
        <v>0</v>
      </c>
      <c r="AN815" s="1">
        <f t="shared" ref="AN815" si="7170">+IF(AB815=2,1,0)</f>
        <v>0</v>
      </c>
      <c r="AO815" s="44"/>
      <c r="AP815" s="44"/>
      <c r="AQ815" s="44"/>
      <c r="AR815" s="44">
        <v>8</v>
      </c>
      <c r="AS815" s="122">
        <f t="shared" si="7050"/>
        <v>0</v>
      </c>
      <c r="AT815" s="122">
        <f t="shared" si="7051"/>
        <v>0</v>
      </c>
      <c r="AU815" s="122">
        <f t="shared" si="7052"/>
        <v>0</v>
      </c>
      <c r="AV815" s="122"/>
      <c r="AW815" s="44"/>
      <c r="AX815" s="294"/>
      <c r="AY815" s="294">
        <v>1</v>
      </c>
      <c r="AZ815" s="294"/>
      <c r="BA815" s="294"/>
      <c r="BB815" s="294"/>
      <c r="BC815" s="29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127"/>
      <c r="BO815" s="44"/>
      <c r="BP815" s="1"/>
      <c r="BQ815" s="44"/>
      <c r="BR815" s="17">
        <v>1</v>
      </c>
      <c r="BS815" s="1">
        <f t="shared" si="7054"/>
        <v>0</v>
      </c>
      <c r="BT815" s="17">
        <f t="shared" ref="BT815" si="7171">+BS815*2</f>
        <v>0</v>
      </c>
      <c r="BU815" s="44"/>
      <c r="BV815" s="44">
        <v>1</v>
      </c>
      <c r="BW815" s="44">
        <v>1</v>
      </c>
      <c r="BX815" s="44">
        <v>1</v>
      </c>
      <c r="BY815" s="44"/>
      <c r="BZ815" s="44"/>
      <c r="CA815" s="44"/>
      <c r="CB815" s="44"/>
      <c r="CC815" s="44"/>
      <c r="CD815" s="92"/>
      <c r="CE815" s="92"/>
      <c r="CF815" s="92"/>
      <c r="CG815" s="44"/>
      <c r="CH815" s="1">
        <v>1</v>
      </c>
      <c r="CI815" s="1"/>
      <c r="CJ815" s="1"/>
      <c r="CK815" s="383"/>
      <c r="CL815" s="383"/>
      <c r="CM815" s="383"/>
      <c r="CN815" s="1">
        <f t="shared" si="7056"/>
        <v>1</v>
      </c>
      <c r="CO815" s="1">
        <f t="shared" si="7057"/>
        <v>1</v>
      </c>
      <c r="CP815" s="20">
        <f t="shared" si="7058"/>
        <v>2.5</v>
      </c>
      <c r="CQ815" s="351"/>
      <c r="CR815" s="131">
        <f t="shared" si="7154"/>
        <v>1</v>
      </c>
      <c r="CS815" s="44"/>
      <c r="CT815" s="44"/>
      <c r="CU815" s="1"/>
      <c r="CV815" s="1"/>
      <c r="CW815" s="1">
        <v>3</v>
      </c>
      <c r="CX815" s="1"/>
      <c r="CY815" s="1">
        <v>2</v>
      </c>
      <c r="CZ815" s="44">
        <v>11</v>
      </c>
      <c r="DA815" s="17">
        <f t="shared" ref="DA815" si="7172">+CY815</f>
        <v>2</v>
      </c>
      <c r="DB815" s="359">
        <f t="shared" si="7083"/>
        <v>13</v>
      </c>
      <c r="DC815" s="359">
        <f t="shared" si="7084"/>
        <v>5</v>
      </c>
      <c r="DD815" s="44"/>
      <c r="DE815" s="44">
        <f>3*4</f>
        <v>12</v>
      </c>
      <c r="DF815" s="44"/>
      <c r="DG815" s="44"/>
      <c r="DH815" s="44"/>
      <c r="DI815" s="44"/>
      <c r="DJ815" s="44">
        <v>7</v>
      </c>
      <c r="DK815" s="44"/>
      <c r="DL815" s="44"/>
      <c r="DM815" s="44"/>
      <c r="DN815" s="44">
        <f t="shared" si="7100"/>
        <v>28</v>
      </c>
      <c r="DO815" s="1"/>
      <c r="DP815" s="1"/>
      <c r="DQ815" s="17">
        <f t="shared" si="7061"/>
        <v>0</v>
      </c>
      <c r="DR815" s="17">
        <f t="shared" si="7062"/>
        <v>0</v>
      </c>
      <c r="DS815" s="17">
        <f t="shared" si="7063"/>
        <v>0</v>
      </c>
      <c r="DT815" s="17">
        <f t="shared" si="7064"/>
        <v>0</v>
      </c>
      <c r="DU815" s="17">
        <f t="shared" si="7065"/>
        <v>0</v>
      </c>
      <c r="DV815" s="17">
        <f t="shared" si="7066"/>
        <v>0</v>
      </c>
      <c r="DW815" s="1"/>
      <c r="DX815" s="1"/>
      <c r="DY815" s="20">
        <f t="shared" si="7067"/>
        <v>0</v>
      </c>
      <c r="DZ815" s="20">
        <f t="shared" si="7068"/>
        <v>0</v>
      </c>
      <c r="EA815" s="20">
        <f t="shared" si="7069"/>
        <v>0</v>
      </c>
      <c r="EB815" s="20">
        <f t="shared" si="7070"/>
        <v>0</v>
      </c>
      <c r="EC815" s="18">
        <f>+IF(AND(CT815=0,SUM(CU815:CY815)&gt;1,SUM(CU815:CY815)&lt;=4),1,IF(AND(CT815=0,SUM(CU815:CY815)&gt;4),2,0))-1</f>
        <v>1</v>
      </c>
      <c r="ED815" s="19">
        <f t="shared" ref="ED815" si="7173">+IF(EC815&lt;&gt;0,EC815*3,0)</f>
        <v>3</v>
      </c>
      <c r="EE815" s="19">
        <f t="shared" si="7073"/>
        <v>0</v>
      </c>
      <c r="EF815" s="1">
        <f t="shared" si="7074"/>
        <v>0</v>
      </c>
      <c r="EG815" s="18">
        <f t="shared" si="7138"/>
        <v>5</v>
      </c>
      <c r="EH815" s="341"/>
      <c r="EI815" s="44"/>
      <c r="EJ815" s="44">
        <f>3*4.5</f>
        <v>13.5</v>
      </c>
      <c r="EK815" s="44"/>
      <c r="EL815" s="93">
        <v>1</v>
      </c>
      <c r="EM815" s="93"/>
      <c r="EN815" s="93"/>
      <c r="EO815" s="366"/>
      <c r="EP815" s="366"/>
      <c r="EQ815" s="374">
        <v>2</v>
      </c>
      <c r="ER815" s="374"/>
      <c r="ES815" s="374"/>
      <c r="ET815" s="374"/>
      <c r="EU815" s="18">
        <f t="shared" si="7085"/>
        <v>13</v>
      </c>
      <c r="EV815" s="18">
        <f t="shared" si="7075"/>
        <v>2</v>
      </c>
      <c r="EW815" s="341">
        <v>1</v>
      </c>
      <c r="EX815" s="341">
        <v>1</v>
      </c>
      <c r="EY815" s="341">
        <v>4</v>
      </c>
      <c r="EZ815" s="365">
        <f t="shared" si="6906"/>
        <v>0.5</v>
      </c>
      <c r="FA815" s="44"/>
      <c r="FB815" s="44"/>
      <c r="FC815" s="44"/>
      <c r="FD815" s="45"/>
      <c r="FE815" s="45"/>
      <c r="FF815" s="45"/>
      <c r="FG815" s="300"/>
      <c r="FH815" s="45"/>
      <c r="FI815" s="45"/>
      <c r="FJ815" s="45"/>
      <c r="FK815" s="44"/>
      <c r="FL815" s="44"/>
      <c r="FM815" s="44"/>
      <c r="FN815" s="44"/>
      <c r="FO815" s="294"/>
      <c r="FP815" s="20">
        <f t="shared" si="7086"/>
        <v>0</v>
      </c>
      <c r="FQ815" s="20">
        <f t="shared" si="7076"/>
        <v>12</v>
      </c>
      <c r="FR815" s="20">
        <f t="shared" si="7077"/>
        <v>0</v>
      </c>
      <c r="FS815" s="20">
        <f t="shared" si="7078"/>
        <v>0</v>
      </c>
      <c r="FT815" s="20">
        <f t="shared" si="7079"/>
        <v>0</v>
      </c>
      <c r="FU815" s="20">
        <f t="shared" si="7080"/>
        <v>0</v>
      </c>
      <c r="FV815" s="20">
        <f t="shared" si="7081"/>
        <v>0</v>
      </c>
      <c r="FW815" s="44"/>
    </row>
    <row r="816" spans="1:180" s="301" customFormat="1" ht="27.75" customHeight="1">
      <c r="A816" s="295"/>
      <c r="B816" s="324" t="s">
        <v>737</v>
      </c>
      <c r="C816" s="324" t="str">
        <f>B816</f>
        <v>Lộ 2+3</v>
      </c>
      <c r="D816" s="296"/>
      <c r="E816" s="324"/>
      <c r="F816" s="324"/>
      <c r="G816" s="296"/>
      <c r="H816" s="297"/>
      <c r="I816" s="297"/>
      <c r="J816" s="294"/>
      <c r="K816" s="294"/>
      <c r="L816" s="294"/>
      <c r="M816" s="294"/>
      <c r="N816" s="297"/>
      <c r="O816" s="297"/>
      <c r="P816" s="1"/>
      <c r="Q816" s="16"/>
      <c r="R816" s="1"/>
      <c r="S816" s="294"/>
      <c r="T816" s="294"/>
      <c r="U816" s="294"/>
      <c r="V816" s="294"/>
      <c r="W816" s="294"/>
      <c r="X816" s="294"/>
      <c r="Y816" s="294"/>
      <c r="Z816" s="294"/>
      <c r="AA816" s="294"/>
      <c r="AB816" s="294"/>
      <c r="AC816" s="1">
        <f t="shared" ref="AC816:AC818" si="7174">+IF(S816=1,1,0)+IF(T816=1,1,0)</f>
        <v>0</v>
      </c>
      <c r="AD816" s="1">
        <f t="shared" ref="AD816:AD818" si="7175">+IF(U816=1,1,0)+IF(V816=1,1,0)</f>
        <v>0</v>
      </c>
      <c r="AE816" s="1">
        <f t="shared" ref="AE816:AE818" si="7176">+IF(W816=1,1,0)+IF(X816=1,1,0)</f>
        <v>0</v>
      </c>
      <c r="AF816" s="1">
        <f t="shared" ref="AF816:AF818" si="7177">+IF(Y816=1,1,0)+IF(Z816=1,1,0)</f>
        <v>0</v>
      </c>
      <c r="AG816" s="1">
        <f t="shared" ref="AG816:AG818" si="7178">+IF(AA816=1,1,0)</f>
        <v>0</v>
      </c>
      <c r="AH816" s="1">
        <f t="shared" ref="AH816:AH818" si="7179">+IF(AB816=1,1,0)</f>
        <v>0</v>
      </c>
      <c r="AI816" s="1">
        <f t="shared" ref="AI816:AI818" si="7180">+IF(S816=2,1,0)+IF(T816=2,1,0)</f>
        <v>0</v>
      </c>
      <c r="AJ816" s="1">
        <f t="shared" ref="AJ816:AJ818" si="7181">+IF(U816=2,1,0)+IF(V816=2,1,0)</f>
        <v>0</v>
      </c>
      <c r="AK816" s="1">
        <f t="shared" ref="AK816:AK818" si="7182">+IF(X816=2,1,0)+IF(W816=2,1,0)</f>
        <v>0</v>
      </c>
      <c r="AL816" s="1">
        <f t="shared" ref="AL816:AL818" si="7183">+IF(Y816=2,1,0)+IF(Z816=2,1,0)</f>
        <v>0</v>
      </c>
      <c r="AM816" s="1">
        <f t="shared" ref="AM816:AM818" si="7184">+IF(AA816=2,1,0)</f>
        <v>0</v>
      </c>
      <c r="AN816" s="1">
        <f t="shared" ref="AN816:AN818" si="7185">+IF(AB816=2,1,0)</f>
        <v>0</v>
      </c>
      <c r="AO816" s="294"/>
      <c r="AP816" s="294"/>
      <c r="AQ816" s="294"/>
      <c r="AR816" s="294"/>
      <c r="AS816" s="298">
        <f t="shared" si="7050"/>
        <v>0</v>
      </c>
      <c r="AT816" s="298">
        <f t="shared" si="7051"/>
        <v>0</v>
      </c>
      <c r="AU816" s="298">
        <f t="shared" si="7052"/>
        <v>0</v>
      </c>
      <c r="AV816" s="298">
        <f t="shared" ref="AV816:AV825" si="7186">IF(AND(AR816&gt;0,OR(BR816&gt;=2,BR816=1)),AR816/G816,0)</f>
        <v>0</v>
      </c>
      <c r="AW816" s="294"/>
      <c r="AX816" s="294"/>
      <c r="AY816" s="294"/>
      <c r="AZ816" s="294"/>
      <c r="BA816" s="294"/>
      <c r="BB816" s="294"/>
      <c r="BC816" s="294"/>
      <c r="BD816" s="294"/>
      <c r="BE816" s="294"/>
      <c r="BF816" s="294"/>
      <c r="BG816" s="294"/>
      <c r="BH816" s="294"/>
      <c r="BI816" s="294"/>
      <c r="BJ816" s="294"/>
      <c r="BK816" s="294"/>
      <c r="BL816" s="294"/>
      <c r="BM816" s="294"/>
      <c r="BN816" s="294"/>
      <c r="BO816" s="294"/>
      <c r="BP816" s="1"/>
      <c r="BQ816" s="294"/>
      <c r="BR816" s="17"/>
      <c r="BS816" s="1">
        <f t="shared" si="7054"/>
        <v>0</v>
      </c>
      <c r="BT816" s="17">
        <f t="shared" ref="BT816:BT818" si="7187">+BS816*2</f>
        <v>0</v>
      </c>
      <c r="BU816" s="294"/>
      <c r="BV816" s="294"/>
      <c r="BW816" s="294"/>
      <c r="BX816" s="294"/>
      <c r="BY816" s="294"/>
      <c r="BZ816" s="294"/>
      <c r="CA816" s="294"/>
      <c r="CB816" s="294"/>
      <c r="CC816" s="294"/>
      <c r="CD816" s="1"/>
      <c r="CE816" s="1"/>
      <c r="CF816" s="1"/>
      <c r="CG816" s="294"/>
      <c r="CH816" s="1"/>
      <c r="CI816" s="1"/>
      <c r="CJ816" s="1"/>
      <c r="CK816" s="383"/>
      <c r="CL816" s="383"/>
      <c r="CM816" s="383"/>
      <c r="CN816" s="1">
        <f t="shared" si="7056"/>
        <v>0</v>
      </c>
      <c r="CO816" s="1">
        <f t="shared" si="7057"/>
        <v>0</v>
      </c>
      <c r="CP816" s="20">
        <f t="shared" si="7058"/>
        <v>0</v>
      </c>
      <c r="CQ816" s="351"/>
      <c r="CR816" s="299">
        <f t="shared" si="7154"/>
        <v>0</v>
      </c>
      <c r="CS816" s="294"/>
      <c r="CT816" s="294"/>
      <c r="CU816" s="1"/>
      <c r="CV816" s="1"/>
      <c r="CW816" s="1"/>
      <c r="CX816" s="1"/>
      <c r="CY816" s="1"/>
      <c r="CZ816" s="294"/>
      <c r="DA816" s="17">
        <f t="shared" ref="DA816:DA818" si="7188">+CY816</f>
        <v>0</v>
      </c>
      <c r="DB816" s="359">
        <f t="shared" si="7083"/>
        <v>0</v>
      </c>
      <c r="DC816" s="359">
        <f t="shared" si="7084"/>
        <v>0</v>
      </c>
      <c r="DD816" s="294"/>
      <c r="DE816" s="294"/>
      <c r="DF816" s="294"/>
      <c r="DG816" s="294"/>
      <c r="DH816" s="294"/>
      <c r="DI816" s="294"/>
      <c r="DJ816" s="294"/>
      <c r="DK816" s="294"/>
      <c r="DL816" s="294"/>
      <c r="DM816" s="294"/>
      <c r="DN816" s="294"/>
      <c r="DO816" s="1"/>
      <c r="DP816" s="1"/>
      <c r="DQ816" s="17">
        <f t="shared" si="7061"/>
        <v>0</v>
      </c>
      <c r="DR816" s="17">
        <f t="shared" si="7062"/>
        <v>0</v>
      </c>
      <c r="DS816" s="17">
        <f t="shared" si="7063"/>
        <v>0</v>
      </c>
      <c r="DT816" s="17">
        <f t="shared" ref="DT816:DT824" si="7189">+IF(AND(SUM(S816:AA816)&gt;0,SUM(FA816:FF816)&gt;0),CW816,0)</f>
        <v>0</v>
      </c>
      <c r="DU816" s="17">
        <f t="shared" si="7065"/>
        <v>0</v>
      </c>
      <c r="DV816" s="17">
        <f t="shared" ref="DV816:DV825" si="7190">+IF(AND(SUM(S816:AA816)&gt;0,SUM(FA816:FF816)&gt;0),CY816,0)</f>
        <v>0</v>
      </c>
      <c r="DW816" s="1"/>
      <c r="DX816" s="1"/>
      <c r="DY816" s="20">
        <f t="shared" si="7067"/>
        <v>0</v>
      </c>
      <c r="DZ816" s="20">
        <f t="shared" si="7068"/>
        <v>0</v>
      </c>
      <c r="EA816" s="20">
        <f t="shared" si="7069"/>
        <v>0</v>
      </c>
      <c r="EB816" s="20">
        <f t="shared" si="7070"/>
        <v>0</v>
      </c>
      <c r="EC816" s="18">
        <f t="shared" ref="EC816:EC824" si="7191">+IF(AND(CT816=0,SUM(CU816:CY816)&gt;1,SUM(CU816:CY816)&lt;=4),1,IF(AND(CT816=0,SUM(CU816:CY816)&gt;4),2,0))</f>
        <v>0</v>
      </c>
      <c r="ED816" s="19">
        <f t="shared" ref="ED816:ED818" si="7192">+IF(EC816&lt;&gt;0,EC816*3,0)</f>
        <v>0</v>
      </c>
      <c r="EE816" s="19">
        <f t="shared" si="7073"/>
        <v>0</v>
      </c>
      <c r="EF816" s="1">
        <f t="shared" si="7074"/>
        <v>0</v>
      </c>
      <c r="EG816" s="18">
        <f t="shared" si="7138"/>
        <v>0</v>
      </c>
      <c r="EH816" s="341"/>
      <c r="EI816" s="294"/>
      <c r="EJ816" s="294"/>
      <c r="EK816" s="294"/>
      <c r="EL816" s="19"/>
      <c r="EM816" s="19"/>
      <c r="EN816" s="19"/>
      <c r="EO816" s="366"/>
      <c r="EP816" s="366"/>
      <c r="EQ816" s="374"/>
      <c r="ER816" s="374"/>
      <c r="ES816" s="374"/>
      <c r="ET816" s="374"/>
      <c r="EU816" s="18">
        <f t="shared" si="7085"/>
        <v>0</v>
      </c>
      <c r="EV816" s="18">
        <f t="shared" si="7075"/>
        <v>0</v>
      </c>
      <c r="EW816" s="341"/>
      <c r="EX816" s="341"/>
      <c r="EY816" s="341"/>
      <c r="EZ816" s="365">
        <f t="shared" si="6906"/>
        <v>0</v>
      </c>
      <c r="FA816" s="294"/>
      <c r="FB816" s="294"/>
      <c r="FC816" s="294"/>
      <c r="FD816" s="300"/>
      <c r="FE816" s="300"/>
      <c r="FF816" s="300"/>
      <c r="FG816" s="300"/>
      <c r="FH816" s="300"/>
      <c r="FI816" s="300"/>
      <c r="FJ816" s="300"/>
      <c r="FK816" s="294"/>
      <c r="FL816" s="294"/>
      <c r="FM816" s="294"/>
      <c r="FN816" s="294"/>
      <c r="FO816" s="294"/>
      <c r="FP816" s="20">
        <f t="shared" si="7086"/>
        <v>0</v>
      </c>
      <c r="FQ816" s="20">
        <f t="shared" si="7076"/>
        <v>0</v>
      </c>
      <c r="FR816" s="20">
        <f t="shared" si="7077"/>
        <v>0</v>
      </c>
      <c r="FS816" s="20">
        <f t="shared" si="7078"/>
        <v>0</v>
      </c>
      <c r="FT816" s="20">
        <f t="shared" si="7079"/>
        <v>0</v>
      </c>
      <c r="FU816" s="20">
        <f t="shared" si="7080"/>
        <v>0</v>
      </c>
      <c r="FV816" s="20">
        <f t="shared" si="7081"/>
        <v>0</v>
      </c>
      <c r="FW816" s="294"/>
    </row>
    <row r="817" spans="1:179" s="301" customFormat="1" ht="27.75" customHeight="1">
      <c r="A817" s="295"/>
      <c r="B817" s="296" t="s">
        <v>190</v>
      </c>
      <c r="C817" s="296" t="s">
        <v>27</v>
      </c>
      <c r="D817" s="296" t="s">
        <v>256</v>
      </c>
      <c r="E817" s="296" t="str">
        <f t="shared" ref="E817" si="7193">D817</f>
        <v>2LT14</v>
      </c>
      <c r="F817" s="296"/>
      <c r="G817" s="296"/>
      <c r="H817" s="297">
        <v>1</v>
      </c>
      <c r="I817" s="297">
        <f>H817*1.5</f>
        <v>1.5</v>
      </c>
      <c r="J817" s="294"/>
      <c r="K817" s="294"/>
      <c r="L817" s="294"/>
      <c r="M817" s="294"/>
      <c r="N817" s="297"/>
      <c r="O817" s="297"/>
      <c r="P817" s="1"/>
      <c r="Q817" s="16"/>
      <c r="R817" s="1"/>
      <c r="S817" s="294"/>
      <c r="T817" s="294"/>
      <c r="U817" s="294"/>
      <c r="V817" s="294"/>
      <c r="W817" s="294"/>
      <c r="X817" s="294"/>
      <c r="Y817" s="294"/>
      <c r="Z817" s="294"/>
      <c r="AA817" s="294"/>
      <c r="AB817" s="294"/>
      <c r="AC817" s="1">
        <f t="shared" si="7174"/>
        <v>0</v>
      </c>
      <c r="AD817" s="1">
        <f t="shared" si="7175"/>
        <v>0</v>
      </c>
      <c r="AE817" s="1">
        <f t="shared" si="7176"/>
        <v>0</v>
      </c>
      <c r="AF817" s="1">
        <f t="shared" si="7177"/>
        <v>0</v>
      </c>
      <c r="AG817" s="1">
        <f t="shared" si="7178"/>
        <v>0</v>
      </c>
      <c r="AH817" s="1">
        <f t="shared" si="7179"/>
        <v>0</v>
      </c>
      <c r="AI817" s="1">
        <f t="shared" si="7180"/>
        <v>0</v>
      </c>
      <c r="AJ817" s="1">
        <f t="shared" si="7181"/>
        <v>0</v>
      </c>
      <c r="AK817" s="1">
        <f t="shared" si="7182"/>
        <v>0</v>
      </c>
      <c r="AL817" s="1">
        <f t="shared" si="7183"/>
        <v>0</v>
      </c>
      <c r="AM817" s="1">
        <f t="shared" si="7184"/>
        <v>0</v>
      </c>
      <c r="AN817" s="1">
        <f t="shared" si="7185"/>
        <v>0</v>
      </c>
      <c r="AO817" s="294"/>
      <c r="AP817" s="294"/>
      <c r="AQ817" s="294"/>
      <c r="AR817" s="294"/>
      <c r="AS817" s="298">
        <f t="shared" si="7050"/>
        <v>0</v>
      </c>
      <c r="AT817" s="298">
        <f t="shared" si="7051"/>
        <v>0</v>
      </c>
      <c r="AU817" s="298">
        <f t="shared" si="7052"/>
        <v>0</v>
      </c>
      <c r="AV817" s="298">
        <f t="shared" si="7186"/>
        <v>0</v>
      </c>
      <c r="AW817" s="294"/>
      <c r="AX817" s="294"/>
      <c r="AY817" s="294"/>
      <c r="AZ817" s="294"/>
      <c r="BA817" s="294"/>
      <c r="BB817" s="294"/>
      <c r="BC817" s="294"/>
      <c r="BD817" s="294"/>
      <c r="BE817" s="294"/>
      <c r="BF817" s="294"/>
      <c r="BG817" s="294"/>
      <c r="BH817" s="294"/>
      <c r="BI817" s="294"/>
      <c r="BJ817" s="294"/>
      <c r="BK817" s="294"/>
      <c r="BL817" s="294"/>
      <c r="BM817" s="294"/>
      <c r="BN817" s="294"/>
      <c r="BO817" s="294"/>
      <c r="BP817" s="1"/>
      <c r="BQ817" s="294"/>
      <c r="BR817" s="17">
        <v>2</v>
      </c>
      <c r="BS817" s="1">
        <f t="shared" si="7054"/>
        <v>0</v>
      </c>
      <c r="BT817" s="17">
        <f t="shared" si="7187"/>
        <v>0</v>
      </c>
      <c r="BU817" s="294"/>
      <c r="BV817" s="294">
        <v>2</v>
      </c>
      <c r="BW817" s="294"/>
      <c r="BX817" s="294"/>
      <c r="BY817" s="294"/>
      <c r="BZ817" s="294"/>
      <c r="CA817" s="294"/>
      <c r="CB817" s="294"/>
      <c r="CC817" s="294"/>
      <c r="CD817" s="1"/>
      <c r="CE817" s="1"/>
      <c r="CF817" s="1"/>
      <c r="CG817" s="294"/>
      <c r="CH817" s="1"/>
      <c r="CI817" s="1"/>
      <c r="CJ817" s="1"/>
      <c r="CK817" s="383"/>
      <c r="CL817" s="383"/>
      <c r="CM817" s="383"/>
      <c r="CN817" s="1">
        <f t="shared" si="7056"/>
        <v>0</v>
      </c>
      <c r="CO817" s="1">
        <f t="shared" si="7057"/>
        <v>0</v>
      </c>
      <c r="CP817" s="20">
        <f t="shared" si="7058"/>
        <v>0</v>
      </c>
      <c r="CQ817" s="351"/>
      <c r="CR817" s="299">
        <f t="shared" si="7154"/>
        <v>0</v>
      </c>
      <c r="CS817" s="294"/>
      <c r="CT817" s="294"/>
      <c r="CU817" s="1"/>
      <c r="CV817" s="1"/>
      <c r="CW817" s="1"/>
      <c r="CX817" s="1"/>
      <c r="CY817" s="1"/>
      <c r="CZ817" s="294"/>
      <c r="DA817" s="17">
        <f t="shared" si="7188"/>
        <v>0</v>
      </c>
      <c r="DB817" s="359">
        <f t="shared" si="7083"/>
        <v>0</v>
      </c>
      <c r="DC817" s="359">
        <f t="shared" si="7084"/>
        <v>0</v>
      </c>
      <c r="DD817" s="294"/>
      <c r="DE817" s="294"/>
      <c r="DF817" s="294"/>
      <c r="DG817" s="294"/>
      <c r="DH817" s="294"/>
      <c r="DI817" s="294"/>
      <c r="DJ817" s="294"/>
      <c r="DK817" s="294"/>
      <c r="DL817" s="294"/>
      <c r="DM817" s="294"/>
      <c r="DN817" s="294"/>
      <c r="DO817" s="1"/>
      <c r="DP817" s="1"/>
      <c r="DQ817" s="17">
        <f t="shared" si="7061"/>
        <v>0</v>
      </c>
      <c r="DR817" s="17">
        <f t="shared" si="7062"/>
        <v>0</v>
      </c>
      <c r="DS817" s="17">
        <f t="shared" si="7063"/>
        <v>0</v>
      </c>
      <c r="DT817" s="17">
        <f t="shared" si="7189"/>
        <v>0</v>
      </c>
      <c r="DU817" s="17">
        <f t="shared" si="7065"/>
        <v>0</v>
      </c>
      <c r="DV817" s="17">
        <f t="shared" si="7190"/>
        <v>0</v>
      </c>
      <c r="DW817" s="1"/>
      <c r="DX817" s="1"/>
      <c r="DY817" s="20">
        <f t="shared" si="7067"/>
        <v>0</v>
      </c>
      <c r="DZ817" s="20">
        <f t="shared" si="7068"/>
        <v>0</v>
      </c>
      <c r="EA817" s="20">
        <f t="shared" si="7069"/>
        <v>0</v>
      </c>
      <c r="EB817" s="20">
        <f t="shared" si="7070"/>
        <v>0</v>
      </c>
      <c r="EC817" s="18">
        <f t="shared" si="7191"/>
        <v>0</v>
      </c>
      <c r="ED817" s="19">
        <f t="shared" si="7192"/>
        <v>0</v>
      </c>
      <c r="EE817" s="19">
        <f t="shared" si="7073"/>
        <v>0</v>
      </c>
      <c r="EF817" s="1">
        <f t="shared" si="7074"/>
        <v>0</v>
      </c>
      <c r="EG817" s="18">
        <f t="shared" si="7138"/>
        <v>0</v>
      </c>
      <c r="EH817" s="341"/>
      <c r="EI817" s="294"/>
      <c r="EJ817" s="294"/>
      <c r="EK817" s="294"/>
      <c r="EL817" s="19"/>
      <c r="EM817" s="19"/>
      <c r="EN817" s="19"/>
      <c r="EO817" s="366"/>
      <c r="EP817" s="366"/>
      <c r="EQ817" s="374"/>
      <c r="ER817" s="374"/>
      <c r="ES817" s="374"/>
      <c r="ET817" s="374"/>
      <c r="EU817" s="18">
        <f t="shared" si="7085"/>
        <v>0</v>
      </c>
      <c r="EV817" s="18">
        <f t="shared" si="7075"/>
        <v>0</v>
      </c>
      <c r="EW817" s="341">
        <v>2</v>
      </c>
      <c r="EX817" s="341">
        <v>2</v>
      </c>
      <c r="EY817" s="341"/>
      <c r="EZ817" s="365">
        <f t="shared" si="6906"/>
        <v>0</v>
      </c>
      <c r="FA817" s="294"/>
      <c r="FB817" s="294"/>
      <c r="FC817" s="294"/>
      <c r="FD817" s="300"/>
      <c r="FE817" s="300"/>
      <c r="FF817" s="300"/>
      <c r="FG817" s="300"/>
      <c r="FH817" s="300"/>
      <c r="FI817" s="300"/>
      <c r="FJ817" s="300"/>
      <c r="FK817" s="294"/>
      <c r="FL817" s="294"/>
      <c r="FM817" s="294"/>
      <c r="FN817" s="294"/>
      <c r="FO817" s="294"/>
      <c r="FP817" s="20">
        <f t="shared" si="7086"/>
        <v>0</v>
      </c>
      <c r="FQ817" s="20">
        <f t="shared" si="7076"/>
        <v>0</v>
      </c>
      <c r="FR817" s="20">
        <f t="shared" si="7077"/>
        <v>0</v>
      </c>
      <c r="FS817" s="20">
        <f t="shared" si="7078"/>
        <v>0</v>
      </c>
      <c r="FT817" s="20">
        <f t="shared" si="7079"/>
        <v>0</v>
      </c>
      <c r="FU817" s="20">
        <f t="shared" si="7080"/>
        <v>0</v>
      </c>
      <c r="FV817" s="20">
        <f t="shared" si="7081"/>
        <v>0</v>
      </c>
      <c r="FW817" s="294"/>
    </row>
    <row r="818" spans="1:179" ht="27.75" customHeight="1">
      <c r="A818" s="40"/>
      <c r="B818" s="48">
        <v>1</v>
      </c>
      <c r="C818" s="48">
        <f t="shared" ref="C818:C823" si="7194">B818</f>
        <v>1</v>
      </c>
      <c r="D818" s="48" t="s">
        <v>187</v>
      </c>
      <c r="E818" s="48" t="str">
        <f t="shared" ref="E818:E824" si="7195">D818</f>
        <v>2LT8,5</v>
      </c>
      <c r="F818" s="48">
        <v>17</v>
      </c>
      <c r="G818" s="48">
        <f t="shared" ref="G818:G824" si="7196">F818</f>
        <v>17</v>
      </c>
      <c r="H818" s="43"/>
      <c r="I818" s="43"/>
      <c r="J818" s="44"/>
      <c r="K818" s="44"/>
      <c r="L818" s="44"/>
      <c r="M818" s="44"/>
      <c r="N818" s="43"/>
      <c r="O818" s="43"/>
      <c r="P818" s="1"/>
      <c r="Q818" s="16"/>
      <c r="R818" s="1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1">
        <f t="shared" si="7174"/>
        <v>0</v>
      </c>
      <c r="AD818" s="1">
        <f t="shared" si="7175"/>
        <v>0</v>
      </c>
      <c r="AE818" s="1">
        <f t="shared" si="7176"/>
        <v>0</v>
      </c>
      <c r="AF818" s="1">
        <f t="shared" si="7177"/>
        <v>0</v>
      </c>
      <c r="AG818" s="1">
        <f t="shared" si="7178"/>
        <v>0</v>
      </c>
      <c r="AH818" s="1">
        <f t="shared" si="7179"/>
        <v>0</v>
      </c>
      <c r="AI818" s="1">
        <f t="shared" si="7180"/>
        <v>0</v>
      </c>
      <c r="AJ818" s="1">
        <f t="shared" si="7181"/>
        <v>0</v>
      </c>
      <c r="AK818" s="1">
        <f t="shared" si="7182"/>
        <v>0</v>
      </c>
      <c r="AL818" s="1">
        <f t="shared" si="7183"/>
        <v>0</v>
      </c>
      <c r="AM818" s="1">
        <f t="shared" si="7184"/>
        <v>0</v>
      </c>
      <c r="AN818" s="1">
        <f t="shared" si="7185"/>
        <v>0</v>
      </c>
      <c r="AO818" s="44"/>
      <c r="AP818" s="44"/>
      <c r="AQ818" s="44"/>
      <c r="AR818" s="44"/>
      <c r="AS818" s="122">
        <f t="shared" si="7050"/>
        <v>0</v>
      </c>
      <c r="AT818" s="122">
        <f t="shared" si="7051"/>
        <v>0</v>
      </c>
      <c r="AU818" s="122">
        <f t="shared" si="7052"/>
        <v>0</v>
      </c>
      <c r="AV818" s="122">
        <f t="shared" si="7186"/>
        <v>0</v>
      </c>
      <c r="AW818" s="44"/>
      <c r="AX818" s="294"/>
      <c r="AY818" s="294"/>
      <c r="AZ818" s="294"/>
      <c r="BA818" s="294"/>
      <c r="BB818" s="294"/>
      <c r="BC818" s="29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127"/>
      <c r="BO818" s="44"/>
      <c r="BP818" s="1"/>
      <c r="BQ818" s="44"/>
      <c r="BR818" s="17">
        <v>4</v>
      </c>
      <c r="BS818" s="1">
        <f t="shared" si="7054"/>
        <v>0</v>
      </c>
      <c r="BT818" s="17">
        <f t="shared" si="7187"/>
        <v>0</v>
      </c>
      <c r="BU818" s="44"/>
      <c r="BV818" s="44">
        <v>2</v>
      </c>
      <c r="BW818" s="44"/>
      <c r="BX818" s="44"/>
      <c r="BY818" s="44"/>
      <c r="BZ818" s="44"/>
      <c r="CA818" s="44"/>
      <c r="CB818" s="44"/>
      <c r="CC818" s="44"/>
      <c r="CD818" s="92"/>
      <c r="CE818" s="92"/>
      <c r="CF818" s="92"/>
      <c r="CG818" s="44"/>
      <c r="CH818" s="1"/>
      <c r="CI818" s="1"/>
      <c r="CJ818" s="1"/>
      <c r="CK818" s="383"/>
      <c r="CL818" s="383"/>
      <c r="CM818" s="383"/>
      <c r="CN818" s="1">
        <f t="shared" si="7056"/>
        <v>0</v>
      </c>
      <c r="CO818" s="1">
        <f t="shared" si="7057"/>
        <v>0</v>
      </c>
      <c r="CP818" s="20">
        <f t="shared" si="7058"/>
        <v>0</v>
      </c>
      <c r="CQ818" s="351"/>
      <c r="CR818" s="131">
        <f t="shared" si="7154"/>
        <v>0</v>
      </c>
      <c r="CS818" s="44"/>
      <c r="CT818" s="44"/>
      <c r="CU818" s="1"/>
      <c r="CV818" s="1"/>
      <c r="CW818" s="1"/>
      <c r="CX818" s="1"/>
      <c r="CY818" s="1"/>
      <c r="CZ818" s="44"/>
      <c r="DA818" s="17">
        <f t="shared" si="7188"/>
        <v>0</v>
      </c>
      <c r="DB818" s="359">
        <f t="shared" si="7083"/>
        <v>0</v>
      </c>
      <c r="DC818" s="359">
        <f t="shared" si="7084"/>
        <v>0</v>
      </c>
      <c r="DD818" s="44"/>
      <c r="DE818" s="44"/>
      <c r="DF818" s="44"/>
      <c r="DG818" s="44"/>
      <c r="DH818" s="44"/>
      <c r="DI818" s="44"/>
      <c r="DJ818" s="44"/>
      <c r="DK818" s="44"/>
      <c r="DL818" s="44"/>
      <c r="DM818" s="44"/>
      <c r="DN818" s="44">
        <f t="shared" ref="DN818:DN824" si="7197">F818*2</f>
        <v>34</v>
      </c>
      <c r="DO818" s="1"/>
      <c r="DP818" s="1"/>
      <c r="DQ818" s="17">
        <f t="shared" si="7061"/>
        <v>0</v>
      </c>
      <c r="DR818" s="17">
        <f t="shared" si="7062"/>
        <v>0</v>
      </c>
      <c r="DS818" s="17">
        <f t="shared" si="7063"/>
        <v>0</v>
      </c>
      <c r="DT818" s="17">
        <f t="shared" si="7189"/>
        <v>0</v>
      </c>
      <c r="DU818" s="17">
        <f t="shared" si="7065"/>
        <v>0</v>
      </c>
      <c r="DV818" s="17">
        <f t="shared" si="7190"/>
        <v>0</v>
      </c>
      <c r="DW818" s="1"/>
      <c r="DX818" s="1"/>
      <c r="DY818" s="20">
        <f t="shared" si="7067"/>
        <v>0</v>
      </c>
      <c r="DZ818" s="20">
        <f t="shared" si="7068"/>
        <v>0</v>
      </c>
      <c r="EA818" s="20">
        <f t="shared" si="7069"/>
        <v>0</v>
      </c>
      <c r="EB818" s="20">
        <f t="shared" si="7070"/>
        <v>0</v>
      </c>
      <c r="EC818" s="18">
        <f t="shared" si="7191"/>
        <v>0</v>
      </c>
      <c r="ED818" s="19">
        <f t="shared" si="7192"/>
        <v>0</v>
      </c>
      <c r="EE818" s="19">
        <f t="shared" si="7073"/>
        <v>0</v>
      </c>
      <c r="EF818" s="1">
        <f t="shared" si="7074"/>
        <v>0</v>
      </c>
      <c r="EG818" s="18">
        <f t="shared" si="7138"/>
        <v>0</v>
      </c>
      <c r="EH818" s="341"/>
      <c r="EI818" s="44"/>
      <c r="EJ818" s="44"/>
      <c r="EK818" s="44"/>
      <c r="EL818" s="93"/>
      <c r="EM818" s="93"/>
      <c r="EN818" s="93"/>
      <c r="EO818" s="366"/>
      <c r="EP818" s="366"/>
      <c r="EQ818" s="374"/>
      <c r="ER818" s="374"/>
      <c r="ES818" s="374"/>
      <c r="ET818" s="374"/>
      <c r="EU818" s="18">
        <f t="shared" si="7085"/>
        <v>0</v>
      </c>
      <c r="EV818" s="18">
        <f t="shared" si="7075"/>
        <v>0</v>
      </c>
      <c r="EW818" s="341">
        <v>4</v>
      </c>
      <c r="EX818" s="341">
        <v>4</v>
      </c>
      <c r="EY818" s="341"/>
      <c r="EZ818" s="365">
        <f t="shared" si="6906"/>
        <v>0</v>
      </c>
      <c r="FA818" s="44"/>
      <c r="FB818" s="44"/>
      <c r="FC818" s="44"/>
      <c r="FD818" s="45"/>
      <c r="FE818" s="45"/>
      <c r="FF818" s="45"/>
      <c r="FG818" s="300"/>
      <c r="FH818" s="45"/>
      <c r="FI818" s="45"/>
      <c r="FJ818" s="45"/>
      <c r="FK818" s="44"/>
      <c r="FL818" s="44"/>
      <c r="FM818" s="44"/>
      <c r="FN818" s="44"/>
      <c r="FO818" s="294"/>
      <c r="FP818" s="20">
        <f t="shared" si="7086"/>
        <v>0</v>
      </c>
      <c r="FQ818" s="20">
        <f t="shared" si="7076"/>
        <v>0</v>
      </c>
      <c r="FR818" s="20">
        <f t="shared" si="7077"/>
        <v>0</v>
      </c>
      <c r="FS818" s="20">
        <f t="shared" si="7078"/>
        <v>0</v>
      </c>
      <c r="FT818" s="20">
        <f t="shared" si="7079"/>
        <v>0</v>
      </c>
      <c r="FU818" s="20">
        <f t="shared" si="7080"/>
        <v>0</v>
      </c>
      <c r="FV818" s="20">
        <f t="shared" si="7081"/>
        <v>0</v>
      </c>
      <c r="FW818" s="44"/>
    </row>
    <row r="819" spans="1:179" ht="27.75" customHeight="1">
      <c r="A819" s="40"/>
      <c r="B819" s="48">
        <v>2</v>
      </c>
      <c r="C819" s="48">
        <f t="shared" si="7194"/>
        <v>2</v>
      </c>
      <c r="D819" s="48" t="s">
        <v>44</v>
      </c>
      <c r="E819" s="48" t="str">
        <f t="shared" si="7195"/>
        <v>LT8,5</v>
      </c>
      <c r="F819" s="48">
        <v>37</v>
      </c>
      <c r="G819" s="48">
        <f t="shared" si="7196"/>
        <v>37</v>
      </c>
      <c r="H819" s="43"/>
      <c r="I819" s="43"/>
      <c r="J819" s="44"/>
      <c r="K819" s="44"/>
      <c r="L819" s="44"/>
      <c r="M819" s="44"/>
      <c r="N819" s="43"/>
      <c r="O819" s="43"/>
      <c r="P819" s="1"/>
      <c r="Q819" s="16"/>
      <c r="R819" s="1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1">
        <f t="shared" ref="AC819" si="7198">+IF(S819=1,1,0)+IF(T819=1,1,0)</f>
        <v>0</v>
      </c>
      <c r="AD819" s="1">
        <f t="shared" ref="AD819" si="7199">+IF(U819=1,1,0)+IF(V819=1,1,0)</f>
        <v>0</v>
      </c>
      <c r="AE819" s="1">
        <f t="shared" ref="AE819" si="7200">+IF(W819=1,1,0)+IF(X819=1,1,0)</f>
        <v>0</v>
      </c>
      <c r="AF819" s="1">
        <f t="shared" ref="AF819" si="7201">+IF(Y819=1,1,0)+IF(Z819=1,1,0)</f>
        <v>0</v>
      </c>
      <c r="AG819" s="1">
        <f t="shared" ref="AG819" si="7202">+IF(AA819=1,1,0)</f>
        <v>0</v>
      </c>
      <c r="AH819" s="1">
        <f t="shared" ref="AH819" si="7203">+IF(AB819=1,1,0)</f>
        <v>0</v>
      </c>
      <c r="AI819" s="1">
        <f t="shared" ref="AI819" si="7204">+IF(S819=2,1,0)+IF(T819=2,1,0)</f>
        <v>0</v>
      </c>
      <c r="AJ819" s="1">
        <f t="shared" ref="AJ819" si="7205">+IF(U819=2,1,0)+IF(V819=2,1,0)</f>
        <v>0</v>
      </c>
      <c r="AK819" s="1">
        <f t="shared" ref="AK819" si="7206">+IF(X819=2,1,0)+IF(W819=2,1,0)</f>
        <v>0</v>
      </c>
      <c r="AL819" s="1">
        <f t="shared" ref="AL819" si="7207">+IF(Y819=2,1,0)+IF(Z819=2,1,0)</f>
        <v>0</v>
      </c>
      <c r="AM819" s="1">
        <f t="shared" ref="AM819" si="7208">+IF(AA819=2,1,0)</f>
        <v>0</v>
      </c>
      <c r="AN819" s="1">
        <f t="shared" ref="AN819" si="7209">+IF(AB819=2,1,0)</f>
        <v>0</v>
      </c>
      <c r="AO819" s="44"/>
      <c r="AP819" s="44"/>
      <c r="AQ819" s="44"/>
      <c r="AR819" s="44"/>
      <c r="AS819" s="122">
        <f t="shared" si="7050"/>
        <v>0</v>
      </c>
      <c r="AT819" s="122">
        <f t="shared" si="7051"/>
        <v>0</v>
      </c>
      <c r="AU819" s="122">
        <f t="shared" si="7052"/>
        <v>0</v>
      </c>
      <c r="AV819" s="122">
        <f t="shared" si="7186"/>
        <v>0</v>
      </c>
      <c r="AW819" s="44"/>
      <c r="AX819" s="294"/>
      <c r="AY819" s="294"/>
      <c r="AZ819" s="294"/>
      <c r="BA819" s="294"/>
      <c r="BB819" s="294"/>
      <c r="BC819" s="294"/>
      <c r="BD819" s="44"/>
      <c r="BE819" s="44"/>
      <c r="BF819" s="44"/>
      <c r="BG819" s="44"/>
      <c r="BH819" s="44"/>
      <c r="BI819" s="44"/>
      <c r="BJ819" s="44">
        <v>1</v>
      </c>
      <c r="BK819" s="44"/>
      <c r="BL819" s="44"/>
      <c r="BM819" s="44"/>
      <c r="BN819" s="127"/>
      <c r="BO819" s="44"/>
      <c r="BP819" s="1"/>
      <c r="BQ819" s="44"/>
      <c r="BR819" s="17">
        <v>4</v>
      </c>
      <c r="BS819" s="1">
        <f t="shared" si="7054"/>
        <v>0</v>
      </c>
      <c r="BT819" s="17">
        <f t="shared" ref="BT819" si="7210">+BS819*2</f>
        <v>0</v>
      </c>
      <c r="BU819" s="44"/>
      <c r="BV819" s="44">
        <v>2</v>
      </c>
      <c r="BW819" s="44"/>
      <c r="BX819" s="44"/>
      <c r="BY819" s="44"/>
      <c r="BZ819" s="44"/>
      <c r="CA819" s="44"/>
      <c r="CB819" s="44"/>
      <c r="CC819" s="44"/>
      <c r="CD819" s="92"/>
      <c r="CE819" s="92"/>
      <c r="CF819" s="92"/>
      <c r="CG819" s="44"/>
      <c r="CH819" s="1"/>
      <c r="CI819" s="1">
        <v>1</v>
      </c>
      <c r="CJ819" s="1"/>
      <c r="CK819" s="383"/>
      <c r="CL819" s="383"/>
      <c r="CM819" s="383"/>
      <c r="CN819" s="1">
        <f t="shared" si="7056"/>
        <v>0</v>
      </c>
      <c r="CO819" s="1">
        <f t="shared" si="7057"/>
        <v>0</v>
      </c>
      <c r="CP819" s="20">
        <f t="shared" si="7058"/>
        <v>2.5</v>
      </c>
      <c r="CQ819" s="351"/>
      <c r="CR819" s="131">
        <f t="shared" si="7154"/>
        <v>1</v>
      </c>
      <c r="CS819" s="44">
        <v>1</v>
      </c>
      <c r="CT819" s="44">
        <v>1</v>
      </c>
      <c r="CU819" s="1"/>
      <c r="CV819" s="1"/>
      <c r="CW819" s="1">
        <v>2</v>
      </c>
      <c r="CX819" s="1"/>
      <c r="CY819" s="1">
        <v>2</v>
      </c>
      <c r="CZ819" s="44">
        <v>8</v>
      </c>
      <c r="DA819" s="17">
        <f t="shared" ref="DA819" si="7211">+CY819</f>
        <v>2</v>
      </c>
      <c r="DB819" s="359">
        <f t="shared" si="7083"/>
        <v>10</v>
      </c>
      <c r="DC819" s="359">
        <f t="shared" si="7084"/>
        <v>4</v>
      </c>
      <c r="DD819" s="44"/>
      <c r="DE819" s="44">
        <v>6</v>
      </c>
      <c r="DF819" s="44">
        <v>3</v>
      </c>
      <c r="DG819" s="44"/>
      <c r="DH819" s="44"/>
      <c r="DI819" s="44">
        <v>3</v>
      </c>
      <c r="DJ819" s="44"/>
      <c r="DK819" s="44"/>
      <c r="DL819" s="44"/>
      <c r="DM819" s="44"/>
      <c r="DN819" s="44">
        <f t="shared" si="7197"/>
        <v>74</v>
      </c>
      <c r="DO819" s="1"/>
      <c r="DP819" s="1"/>
      <c r="DQ819" s="17">
        <f t="shared" si="7061"/>
        <v>0</v>
      </c>
      <c r="DR819" s="17">
        <f t="shared" si="7062"/>
        <v>0</v>
      </c>
      <c r="DS819" s="17">
        <f t="shared" si="7063"/>
        <v>0</v>
      </c>
      <c r="DT819" s="17">
        <f t="shared" si="7189"/>
        <v>0</v>
      </c>
      <c r="DU819" s="17">
        <f t="shared" si="7065"/>
        <v>0</v>
      </c>
      <c r="DV819" s="17">
        <f t="shared" si="7190"/>
        <v>0</v>
      </c>
      <c r="DW819" s="1"/>
      <c r="DX819" s="1"/>
      <c r="DY819" s="20">
        <f t="shared" si="7067"/>
        <v>0</v>
      </c>
      <c r="DZ819" s="20">
        <f t="shared" si="7068"/>
        <v>0</v>
      </c>
      <c r="EA819" s="20">
        <f t="shared" si="7069"/>
        <v>0</v>
      </c>
      <c r="EB819" s="20">
        <f t="shared" si="7070"/>
        <v>0</v>
      </c>
      <c r="EC819" s="18">
        <f t="shared" si="7191"/>
        <v>0</v>
      </c>
      <c r="ED819" s="19">
        <f t="shared" ref="ED819" si="7212">+IF(EC819&lt;&gt;0,EC819*3,0)</f>
        <v>0</v>
      </c>
      <c r="EE819" s="19">
        <f t="shared" si="7073"/>
        <v>3</v>
      </c>
      <c r="EF819" s="1">
        <f t="shared" si="7074"/>
        <v>4</v>
      </c>
      <c r="EG819" s="18">
        <f t="shared" si="7138"/>
        <v>5</v>
      </c>
      <c r="EH819" s="341"/>
      <c r="EI819" s="44"/>
      <c r="EJ819" s="44">
        <f>2*5.5</f>
        <v>11</v>
      </c>
      <c r="EK819" s="44">
        <v>5.5</v>
      </c>
      <c r="EL819" s="93">
        <v>1</v>
      </c>
      <c r="EM819" s="93"/>
      <c r="EN819" s="93"/>
      <c r="EO819" s="366"/>
      <c r="EP819" s="366"/>
      <c r="EQ819" s="374"/>
      <c r="ER819" s="374"/>
      <c r="ES819" s="374"/>
      <c r="ET819" s="374"/>
      <c r="EU819" s="18">
        <f t="shared" si="7085"/>
        <v>10</v>
      </c>
      <c r="EV819" s="18">
        <f t="shared" si="7075"/>
        <v>2</v>
      </c>
      <c r="EW819" s="341">
        <v>4</v>
      </c>
      <c r="EX819" s="341">
        <v>4</v>
      </c>
      <c r="EY819" s="341">
        <v>5</v>
      </c>
      <c r="EZ819" s="365">
        <f t="shared" si="6906"/>
        <v>0</v>
      </c>
      <c r="FA819" s="44"/>
      <c r="FB819" s="44"/>
      <c r="FC819" s="44"/>
      <c r="FD819" s="45"/>
      <c r="FE819" s="45"/>
      <c r="FF819" s="45"/>
      <c r="FG819" s="300"/>
      <c r="FH819" s="45"/>
      <c r="FI819" s="45"/>
      <c r="FJ819" s="45"/>
      <c r="FK819" s="44"/>
      <c r="FL819" s="44"/>
      <c r="FM819" s="44"/>
      <c r="FN819" s="44"/>
      <c r="FO819" s="294"/>
      <c r="FP819" s="20">
        <f t="shared" si="7086"/>
        <v>0</v>
      </c>
      <c r="FQ819" s="20">
        <f t="shared" si="7076"/>
        <v>6</v>
      </c>
      <c r="FR819" s="20">
        <f t="shared" si="7077"/>
        <v>3</v>
      </c>
      <c r="FS819" s="20">
        <f t="shared" si="7078"/>
        <v>0</v>
      </c>
      <c r="FT819" s="20">
        <f t="shared" si="7079"/>
        <v>0</v>
      </c>
      <c r="FU819" s="20">
        <f t="shared" si="7080"/>
        <v>0</v>
      </c>
      <c r="FV819" s="20">
        <f t="shared" si="7081"/>
        <v>0</v>
      </c>
      <c r="FW819" s="44"/>
    </row>
    <row r="820" spans="1:179" ht="27.75" customHeight="1">
      <c r="A820" s="40"/>
      <c r="B820" s="48">
        <v>3</v>
      </c>
      <c r="C820" s="48">
        <f t="shared" si="7194"/>
        <v>3</v>
      </c>
      <c r="D820" s="48" t="s">
        <v>44</v>
      </c>
      <c r="E820" s="48" t="str">
        <f t="shared" si="7195"/>
        <v>LT8,5</v>
      </c>
      <c r="F820" s="48">
        <v>25</v>
      </c>
      <c r="G820" s="48">
        <f t="shared" si="7196"/>
        <v>25</v>
      </c>
      <c r="H820" s="43"/>
      <c r="I820" s="43"/>
      <c r="J820" s="44"/>
      <c r="K820" s="44"/>
      <c r="L820" s="44"/>
      <c r="M820" s="44"/>
      <c r="N820" s="43"/>
      <c r="O820" s="43"/>
      <c r="P820" s="1"/>
      <c r="Q820" s="16"/>
      <c r="R820" s="1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1">
        <f t="shared" ref="AC820:AC821" si="7213">+IF(S820=1,1,0)+IF(T820=1,1,0)</f>
        <v>0</v>
      </c>
      <c r="AD820" s="1">
        <f t="shared" ref="AD820:AD821" si="7214">+IF(U820=1,1,0)+IF(V820=1,1,0)</f>
        <v>0</v>
      </c>
      <c r="AE820" s="1">
        <f t="shared" ref="AE820:AE821" si="7215">+IF(W820=1,1,0)+IF(X820=1,1,0)</f>
        <v>0</v>
      </c>
      <c r="AF820" s="1">
        <f t="shared" ref="AF820:AF821" si="7216">+IF(Y820=1,1,0)+IF(Z820=1,1,0)</f>
        <v>0</v>
      </c>
      <c r="AG820" s="1">
        <f t="shared" ref="AG820:AG821" si="7217">+IF(AA820=1,1,0)</f>
        <v>0</v>
      </c>
      <c r="AH820" s="1">
        <f t="shared" ref="AH820:AH821" si="7218">+IF(AB820=1,1,0)</f>
        <v>0</v>
      </c>
      <c r="AI820" s="1">
        <f t="shared" ref="AI820:AI821" si="7219">+IF(S820=2,1,0)+IF(T820=2,1,0)</f>
        <v>0</v>
      </c>
      <c r="AJ820" s="1">
        <f t="shared" ref="AJ820:AJ821" si="7220">+IF(U820=2,1,0)+IF(V820=2,1,0)</f>
        <v>0</v>
      </c>
      <c r="AK820" s="1">
        <f t="shared" ref="AK820:AK821" si="7221">+IF(X820=2,1,0)+IF(W820=2,1,0)</f>
        <v>0</v>
      </c>
      <c r="AL820" s="1">
        <f t="shared" ref="AL820:AL821" si="7222">+IF(Y820=2,1,0)+IF(Z820=2,1,0)</f>
        <v>0</v>
      </c>
      <c r="AM820" s="1">
        <f t="shared" ref="AM820:AM821" si="7223">+IF(AA820=2,1,0)</f>
        <v>0</v>
      </c>
      <c r="AN820" s="1">
        <f t="shared" ref="AN820:AN821" si="7224">+IF(AB820=2,1,0)</f>
        <v>0</v>
      </c>
      <c r="AO820" s="44"/>
      <c r="AP820" s="44"/>
      <c r="AQ820" s="44"/>
      <c r="AR820" s="44"/>
      <c r="AS820" s="122">
        <f t="shared" si="7050"/>
        <v>0</v>
      </c>
      <c r="AT820" s="122">
        <f t="shared" si="7051"/>
        <v>0</v>
      </c>
      <c r="AU820" s="122">
        <f t="shared" si="7052"/>
        <v>0</v>
      </c>
      <c r="AV820" s="122">
        <f t="shared" si="7186"/>
        <v>0</v>
      </c>
      <c r="AW820" s="44"/>
      <c r="AX820" s="294"/>
      <c r="AY820" s="294"/>
      <c r="AZ820" s="294"/>
      <c r="BA820" s="294"/>
      <c r="BB820" s="294"/>
      <c r="BC820" s="294"/>
      <c r="BD820" s="44"/>
      <c r="BE820" s="44"/>
      <c r="BF820" s="44"/>
      <c r="BG820" s="44"/>
      <c r="BH820" s="44"/>
      <c r="BI820" s="44"/>
      <c r="BJ820" s="44">
        <v>1</v>
      </c>
      <c r="BK820" s="44"/>
      <c r="BL820" s="44"/>
      <c r="BM820" s="44"/>
      <c r="BN820" s="127"/>
      <c r="BO820" s="44"/>
      <c r="BP820" s="1"/>
      <c r="BQ820" s="44"/>
      <c r="BR820" s="17">
        <v>4</v>
      </c>
      <c r="BS820" s="1">
        <f t="shared" si="7054"/>
        <v>0</v>
      </c>
      <c r="BT820" s="17">
        <f t="shared" ref="BT820:BT821" si="7225">+BS820*2</f>
        <v>0</v>
      </c>
      <c r="BU820" s="44"/>
      <c r="BV820" s="44">
        <v>2</v>
      </c>
      <c r="BW820" s="44"/>
      <c r="BX820" s="44"/>
      <c r="BY820" s="44"/>
      <c r="BZ820" s="44"/>
      <c r="CA820" s="44"/>
      <c r="CB820" s="44"/>
      <c r="CC820" s="44"/>
      <c r="CD820" s="92"/>
      <c r="CE820" s="92"/>
      <c r="CF820" s="92"/>
      <c r="CG820" s="44"/>
      <c r="CH820" s="1"/>
      <c r="CI820" s="1">
        <v>1</v>
      </c>
      <c r="CJ820" s="1"/>
      <c r="CK820" s="383"/>
      <c r="CL820" s="383"/>
      <c r="CM820" s="383"/>
      <c r="CN820" s="1">
        <f t="shared" si="7056"/>
        <v>0</v>
      </c>
      <c r="CO820" s="1">
        <f t="shared" si="7057"/>
        <v>0</v>
      </c>
      <c r="CP820" s="20">
        <f t="shared" si="7058"/>
        <v>2.5</v>
      </c>
      <c r="CQ820" s="351"/>
      <c r="CR820" s="131">
        <f t="shared" si="7154"/>
        <v>1</v>
      </c>
      <c r="CS820" s="44"/>
      <c r="CT820" s="44"/>
      <c r="CU820" s="1"/>
      <c r="CV820" s="1"/>
      <c r="CW820" s="1"/>
      <c r="CX820" s="1"/>
      <c r="CY820" s="1"/>
      <c r="CZ820" s="44"/>
      <c r="DA820" s="17">
        <f t="shared" ref="DA820:DA821" si="7226">+CY820</f>
        <v>0</v>
      </c>
      <c r="DB820" s="359">
        <f t="shared" si="7083"/>
        <v>0</v>
      </c>
      <c r="DC820" s="359">
        <f t="shared" si="7084"/>
        <v>0</v>
      </c>
      <c r="DD820" s="44"/>
      <c r="DE820" s="44"/>
      <c r="DF820" s="44"/>
      <c r="DG820" s="44">
        <v>7</v>
      </c>
      <c r="DH820" s="44"/>
      <c r="DI820" s="44"/>
      <c r="DJ820" s="44"/>
      <c r="DK820" s="44"/>
      <c r="DL820" s="44"/>
      <c r="DM820" s="44"/>
      <c r="DN820" s="44">
        <f t="shared" si="7197"/>
        <v>50</v>
      </c>
      <c r="DO820" s="1"/>
      <c r="DP820" s="1"/>
      <c r="DQ820" s="17">
        <f t="shared" si="7061"/>
        <v>0</v>
      </c>
      <c r="DR820" s="17">
        <f t="shared" si="7062"/>
        <v>0</v>
      </c>
      <c r="DS820" s="17">
        <f t="shared" si="7063"/>
        <v>0</v>
      </c>
      <c r="DT820" s="17">
        <f t="shared" si="7189"/>
        <v>0</v>
      </c>
      <c r="DU820" s="17">
        <f t="shared" si="7065"/>
        <v>0</v>
      </c>
      <c r="DV820" s="17">
        <f t="shared" si="7190"/>
        <v>0</v>
      </c>
      <c r="DW820" s="1"/>
      <c r="DX820" s="1"/>
      <c r="DY820" s="20">
        <f t="shared" si="7067"/>
        <v>0</v>
      </c>
      <c r="DZ820" s="20">
        <f t="shared" si="7068"/>
        <v>0</v>
      </c>
      <c r="EA820" s="20">
        <f t="shared" si="7069"/>
        <v>0</v>
      </c>
      <c r="EB820" s="20">
        <f t="shared" si="7070"/>
        <v>0</v>
      </c>
      <c r="EC820" s="18">
        <f t="shared" si="7191"/>
        <v>0</v>
      </c>
      <c r="ED820" s="19">
        <f t="shared" ref="ED820:ED821" si="7227">+IF(EC820&lt;&gt;0,EC820*3,0)</f>
        <v>0</v>
      </c>
      <c r="EE820" s="19">
        <f t="shared" si="7073"/>
        <v>0</v>
      </c>
      <c r="EF820" s="1">
        <f t="shared" si="7074"/>
        <v>0</v>
      </c>
      <c r="EG820" s="18">
        <f t="shared" si="7138"/>
        <v>0</v>
      </c>
      <c r="EH820" s="341"/>
      <c r="EI820" s="44"/>
      <c r="EJ820" s="44"/>
      <c r="EK820" s="44"/>
      <c r="EL820" s="93"/>
      <c r="EM820" s="93"/>
      <c r="EN820" s="93"/>
      <c r="EO820" s="366"/>
      <c r="EP820" s="366"/>
      <c r="EQ820" s="374"/>
      <c r="ER820" s="374"/>
      <c r="ES820" s="374"/>
      <c r="ET820" s="374"/>
      <c r="EU820" s="18">
        <f t="shared" si="7085"/>
        <v>0</v>
      </c>
      <c r="EV820" s="18">
        <f t="shared" si="7075"/>
        <v>2</v>
      </c>
      <c r="EW820" s="341">
        <v>2</v>
      </c>
      <c r="EX820" s="341"/>
      <c r="EY820" s="341"/>
      <c r="EZ820" s="365">
        <f t="shared" si="6906"/>
        <v>0</v>
      </c>
      <c r="FA820" s="44"/>
      <c r="FB820" s="44"/>
      <c r="FC820" s="44"/>
      <c r="FD820" s="45"/>
      <c r="FE820" s="45"/>
      <c r="FF820" s="45"/>
      <c r="FG820" s="300"/>
      <c r="FH820" s="45"/>
      <c r="FI820" s="45"/>
      <c r="FJ820" s="45"/>
      <c r="FK820" s="44"/>
      <c r="FL820" s="44"/>
      <c r="FM820" s="44"/>
      <c r="FN820" s="44"/>
      <c r="FO820" s="294"/>
      <c r="FP820" s="20">
        <f t="shared" si="7086"/>
        <v>0</v>
      </c>
      <c r="FQ820" s="20">
        <f t="shared" si="7076"/>
        <v>0</v>
      </c>
      <c r="FR820" s="20">
        <f t="shared" si="7077"/>
        <v>0</v>
      </c>
      <c r="FS820" s="20">
        <f t="shared" si="7078"/>
        <v>0</v>
      </c>
      <c r="FT820" s="20">
        <f t="shared" si="7079"/>
        <v>0</v>
      </c>
      <c r="FU820" s="20">
        <f t="shared" si="7080"/>
        <v>0</v>
      </c>
      <c r="FV820" s="20">
        <f t="shared" si="7081"/>
        <v>0</v>
      </c>
      <c r="FW820" s="44"/>
    </row>
    <row r="821" spans="1:179" ht="27.75" customHeight="1">
      <c r="A821" s="40"/>
      <c r="B821" s="48">
        <v>4</v>
      </c>
      <c r="C821" s="48">
        <f t="shared" si="7194"/>
        <v>4</v>
      </c>
      <c r="D821" s="48" t="s">
        <v>44</v>
      </c>
      <c r="E821" s="48" t="str">
        <f t="shared" si="7195"/>
        <v>LT8,5</v>
      </c>
      <c r="F821" s="48">
        <v>29</v>
      </c>
      <c r="G821" s="48">
        <f t="shared" si="7196"/>
        <v>29</v>
      </c>
      <c r="H821" s="43"/>
      <c r="I821" s="43"/>
      <c r="J821" s="44"/>
      <c r="K821" s="44"/>
      <c r="L821" s="44"/>
      <c r="M821" s="44"/>
      <c r="N821" s="43"/>
      <c r="O821" s="43"/>
      <c r="P821" s="1"/>
      <c r="Q821" s="16"/>
      <c r="R821" s="1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1">
        <f t="shared" si="7213"/>
        <v>0</v>
      </c>
      <c r="AD821" s="1">
        <f t="shared" si="7214"/>
        <v>0</v>
      </c>
      <c r="AE821" s="1">
        <f t="shared" si="7215"/>
        <v>0</v>
      </c>
      <c r="AF821" s="1">
        <f t="shared" si="7216"/>
        <v>0</v>
      </c>
      <c r="AG821" s="1">
        <f t="shared" si="7217"/>
        <v>0</v>
      </c>
      <c r="AH821" s="1">
        <f t="shared" si="7218"/>
        <v>0</v>
      </c>
      <c r="AI821" s="1">
        <f t="shared" si="7219"/>
        <v>0</v>
      </c>
      <c r="AJ821" s="1">
        <f t="shared" si="7220"/>
        <v>0</v>
      </c>
      <c r="AK821" s="1">
        <f t="shared" si="7221"/>
        <v>0</v>
      </c>
      <c r="AL821" s="1">
        <f t="shared" si="7222"/>
        <v>0</v>
      </c>
      <c r="AM821" s="1">
        <f t="shared" si="7223"/>
        <v>0</v>
      </c>
      <c r="AN821" s="1">
        <f t="shared" si="7224"/>
        <v>0</v>
      </c>
      <c r="AO821" s="44"/>
      <c r="AP821" s="44"/>
      <c r="AQ821" s="44"/>
      <c r="AR821" s="44"/>
      <c r="AS821" s="122">
        <f t="shared" si="7050"/>
        <v>0</v>
      </c>
      <c r="AT821" s="122">
        <f t="shared" si="7051"/>
        <v>0</v>
      </c>
      <c r="AU821" s="122">
        <f t="shared" si="7052"/>
        <v>0</v>
      </c>
      <c r="AV821" s="122">
        <f t="shared" si="7186"/>
        <v>0</v>
      </c>
      <c r="AW821" s="44"/>
      <c r="AX821" s="294"/>
      <c r="AY821" s="294"/>
      <c r="AZ821" s="294"/>
      <c r="BA821" s="294"/>
      <c r="BB821" s="294"/>
      <c r="BC821" s="294"/>
      <c r="BD821" s="44"/>
      <c r="BE821" s="44"/>
      <c r="BF821" s="44"/>
      <c r="BG821" s="44"/>
      <c r="BH821" s="44"/>
      <c r="BI821" s="44"/>
      <c r="BJ821" s="44">
        <v>1</v>
      </c>
      <c r="BK821" s="44"/>
      <c r="BL821" s="44"/>
      <c r="BM821" s="44"/>
      <c r="BN821" s="127">
        <v>1</v>
      </c>
      <c r="BO821" s="44"/>
      <c r="BP821" s="1"/>
      <c r="BQ821" s="44"/>
      <c r="BR821" s="17">
        <v>4</v>
      </c>
      <c r="BS821" s="1">
        <f t="shared" si="7054"/>
        <v>0</v>
      </c>
      <c r="BT821" s="17">
        <f t="shared" si="7225"/>
        <v>0</v>
      </c>
      <c r="BU821" s="44"/>
      <c r="BV821" s="44">
        <v>2</v>
      </c>
      <c r="BW821" s="44"/>
      <c r="BX821" s="44"/>
      <c r="BY821" s="44"/>
      <c r="BZ821" s="44"/>
      <c r="CA821" s="44"/>
      <c r="CB821" s="44"/>
      <c r="CC821" s="44"/>
      <c r="CD821" s="92"/>
      <c r="CE821" s="92"/>
      <c r="CF821" s="92"/>
      <c r="CG821" s="44"/>
      <c r="CH821" s="1"/>
      <c r="CI821" s="1">
        <v>1</v>
      </c>
      <c r="CJ821" s="1"/>
      <c r="CK821" s="383"/>
      <c r="CL821" s="383"/>
      <c r="CM821" s="383"/>
      <c r="CN821" s="1">
        <f t="shared" si="7056"/>
        <v>0</v>
      </c>
      <c r="CO821" s="1">
        <f t="shared" si="7057"/>
        <v>0</v>
      </c>
      <c r="CP821" s="20">
        <f t="shared" si="7058"/>
        <v>2.5</v>
      </c>
      <c r="CQ821" s="351"/>
      <c r="CR821" s="131">
        <f t="shared" si="7154"/>
        <v>1</v>
      </c>
      <c r="CS821" s="44"/>
      <c r="CT821" s="44"/>
      <c r="CU821" s="1"/>
      <c r="CV821" s="1"/>
      <c r="CW821" s="1">
        <v>1</v>
      </c>
      <c r="CX821" s="1"/>
      <c r="CY821" s="1"/>
      <c r="CZ821" s="44">
        <v>3</v>
      </c>
      <c r="DA821" s="17">
        <f t="shared" si="7226"/>
        <v>0</v>
      </c>
      <c r="DB821" s="359">
        <f t="shared" si="7083"/>
        <v>3</v>
      </c>
      <c r="DC821" s="359">
        <f t="shared" si="7084"/>
        <v>1</v>
      </c>
      <c r="DD821" s="44"/>
      <c r="DE821" s="44">
        <v>4</v>
      </c>
      <c r="DF821" s="44"/>
      <c r="DG821" s="44"/>
      <c r="DH821" s="44"/>
      <c r="DI821" s="44"/>
      <c r="DJ821" s="44"/>
      <c r="DK821" s="44"/>
      <c r="DL821" s="44"/>
      <c r="DM821" s="44"/>
      <c r="DN821" s="44">
        <f t="shared" si="7197"/>
        <v>58</v>
      </c>
      <c r="DO821" s="1"/>
      <c r="DP821" s="1"/>
      <c r="DQ821" s="17">
        <f t="shared" si="7061"/>
        <v>0</v>
      </c>
      <c r="DR821" s="17">
        <f t="shared" si="7062"/>
        <v>0</v>
      </c>
      <c r="DS821" s="17">
        <f t="shared" si="7063"/>
        <v>0</v>
      </c>
      <c r="DT821" s="17">
        <f t="shared" si="7189"/>
        <v>0</v>
      </c>
      <c r="DU821" s="17">
        <f t="shared" si="7065"/>
        <v>0</v>
      </c>
      <c r="DV821" s="17">
        <f t="shared" si="7190"/>
        <v>0</v>
      </c>
      <c r="DW821" s="1"/>
      <c r="DX821" s="1"/>
      <c r="DY821" s="20">
        <f t="shared" si="7067"/>
        <v>0</v>
      </c>
      <c r="DZ821" s="20">
        <f t="shared" si="7068"/>
        <v>0</v>
      </c>
      <c r="EA821" s="20">
        <f t="shared" si="7069"/>
        <v>0</v>
      </c>
      <c r="EB821" s="20">
        <f t="shared" si="7070"/>
        <v>0</v>
      </c>
      <c r="EC821" s="18">
        <f t="shared" si="7191"/>
        <v>0</v>
      </c>
      <c r="ED821" s="19">
        <f t="shared" si="7227"/>
        <v>0</v>
      </c>
      <c r="EE821" s="19">
        <f t="shared" si="7073"/>
        <v>0</v>
      </c>
      <c r="EF821" s="1">
        <f t="shared" si="7074"/>
        <v>0</v>
      </c>
      <c r="EG821" s="18">
        <f t="shared" si="7138"/>
        <v>0</v>
      </c>
      <c r="EH821" s="341"/>
      <c r="EI821" s="44"/>
      <c r="EJ821" s="44">
        <v>5.5</v>
      </c>
      <c r="EK821" s="44"/>
      <c r="EL821" s="93">
        <v>1</v>
      </c>
      <c r="EM821" s="93"/>
      <c r="EN821" s="93"/>
      <c r="EO821" s="366"/>
      <c r="EP821" s="366"/>
      <c r="EQ821" s="374"/>
      <c r="ER821" s="374"/>
      <c r="ES821" s="374"/>
      <c r="ET821" s="374"/>
      <c r="EU821" s="18">
        <f t="shared" si="7085"/>
        <v>5</v>
      </c>
      <c r="EV821" s="18">
        <f t="shared" si="7075"/>
        <v>2</v>
      </c>
      <c r="EW821" s="341">
        <v>2</v>
      </c>
      <c r="EX821" s="341"/>
      <c r="EY821" s="341">
        <v>5</v>
      </c>
      <c r="EZ821" s="365">
        <f t="shared" si="6906"/>
        <v>0</v>
      </c>
      <c r="FA821" s="44"/>
      <c r="FB821" s="44"/>
      <c r="FC821" s="44"/>
      <c r="FD821" s="45"/>
      <c r="FE821" s="45"/>
      <c r="FF821" s="45"/>
      <c r="FG821" s="300"/>
      <c r="FH821" s="45"/>
      <c r="FI821" s="45"/>
      <c r="FJ821" s="45"/>
      <c r="FK821" s="44"/>
      <c r="FL821" s="44"/>
      <c r="FM821" s="44"/>
      <c r="FN821" s="44"/>
      <c r="FO821" s="294"/>
      <c r="FP821" s="20">
        <f t="shared" si="7086"/>
        <v>0</v>
      </c>
      <c r="FQ821" s="20">
        <f t="shared" si="7076"/>
        <v>4</v>
      </c>
      <c r="FR821" s="20">
        <f t="shared" si="7077"/>
        <v>0</v>
      </c>
      <c r="FS821" s="20">
        <f t="shared" si="7078"/>
        <v>0</v>
      </c>
      <c r="FT821" s="20">
        <f t="shared" si="7079"/>
        <v>0</v>
      </c>
      <c r="FU821" s="20">
        <f t="shared" si="7080"/>
        <v>0</v>
      </c>
      <c r="FV821" s="20">
        <f t="shared" si="7081"/>
        <v>0</v>
      </c>
      <c r="FW821" s="44"/>
    </row>
    <row r="822" spans="1:179" ht="27.75" customHeight="1">
      <c r="A822" s="40"/>
      <c r="B822" s="48">
        <v>5</v>
      </c>
      <c r="C822" s="48">
        <f t="shared" si="7194"/>
        <v>5</v>
      </c>
      <c r="D822" s="48" t="s">
        <v>44</v>
      </c>
      <c r="E822" s="48" t="str">
        <f t="shared" si="7195"/>
        <v>LT8,5</v>
      </c>
      <c r="F822" s="48">
        <v>32</v>
      </c>
      <c r="G822" s="48">
        <f t="shared" si="7196"/>
        <v>32</v>
      </c>
      <c r="H822" s="43"/>
      <c r="I822" s="43"/>
      <c r="J822" s="44"/>
      <c r="K822" s="44"/>
      <c r="L822" s="44"/>
      <c r="M822" s="44"/>
      <c r="N822" s="43"/>
      <c r="O822" s="43"/>
      <c r="P822" s="1"/>
      <c r="Q822" s="16"/>
      <c r="R822" s="1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1">
        <f t="shared" ref="AC822" si="7228">+IF(S822=1,1,0)+IF(T822=1,1,0)</f>
        <v>0</v>
      </c>
      <c r="AD822" s="1">
        <f t="shared" ref="AD822" si="7229">+IF(U822=1,1,0)+IF(V822=1,1,0)</f>
        <v>0</v>
      </c>
      <c r="AE822" s="1">
        <f t="shared" ref="AE822" si="7230">+IF(W822=1,1,0)+IF(X822=1,1,0)</f>
        <v>0</v>
      </c>
      <c r="AF822" s="1">
        <f t="shared" ref="AF822" si="7231">+IF(Y822=1,1,0)+IF(Z822=1,1,0)</f>
        <v>0</v>
      </c>
      <c r="AG822" s="1">
        <f t="shared" ref="AG822" si="7232">+IF(AA822=1,1,0)</f>
        <v>0</v>
      </c>
      <c r="AH822" s="1">
        <f t="shared" ref="AH822" si="7233">+IF(AB822=1,1,0)</f>
        <v>0</v>
      </c>
      <c r="AI822" s="1">
        <f t="shared" ref="AI822" si="7234">+IF(S822=2,1,0)+IF(T822=2,1,0)</f>
        <v>0</v>
      </c>
      <c r="AJ822" s="1">
        <f t="shared" ref="AJ822" si="7235">+IF(U822=2,1,0)+IF(V822=2,1,0)</f>
        <v>0</v>
      </c>
      <c r="AK822" s="1">
        <f t="shared" ref="AK822" si="7236">+IF(X822=2,1,0)+IF(W822=2,1,0)</f>
        <v>0</v>
      </c>
      <c r="AL822" s="1">
        <f t="shared" ref="AL822" si="7237">+IF(Y822=2,1,0)+IF(Z822=2,1,0)</f>
        <v>0</v>
      </c>
      <c r="AM822" s="1">
        <f t="shared" ref="AM822" si="7238">+IF(AA822=2,1,0)</f>
        <v>0</v>
      </c>
      <c r="AN822" s="1">
        <f t="shared" ref="AN822" si="7239">+IF(AB822=2,1,0)</f>
        <v>0</v>
      </c>
      <c r="AO822" s="44"/>
      <c r="AP822" s="44"/>
      <c r="AQ822" s="44"/>
      <c r="AR822" s="44"/>
      <c r="AS822" s="122">
        <f t="shared" si="7050"/>
        <v>0</v>
      </c>
      <c r="AT822" s="122">
        <f t="shared" si="7051"/>
        <v>0</v>
      </c>
      <c r="AU822" s="122">
        <f t="shared" si="7052"/>
        <v>0</v>
      </c>
      <c r="AV822" s="122">
        <f t="shared" si="7186"/>
        <v>0</v>
      </c>
      <c r="AW822" s="44"/>
      <c r="AX822" s="294"/>
      <c r="AY822" s="294"/>
      <c r="AZ822" s="294"/>
      <c r="BA822" s="294"/>
      <c r="BB822" s="294"/>
      <c r="BC822" s="294"/>
      <c r="BD822" s="44"/>
      <c r="BE822" s="44"/>
      <c r="BF822" s="44"/>
      <c r="BG822" s="44"/>
      <c r="BH822" s="44"/>
      <c r="BI822" s="44"/>
      <c r="BJ822" s="44">
        <v>1</v>
      </c>
      <c r="BK822" s="44"/>
      <c r="BL822" s="44"/>
      <c r="BM822" s="44"/>
      <c r="BN822" s="127"/>
      <c r="BO822" s="44"/>
      <c r="BP822" s="1"/>
      <c r="BQ822" s="44"/>
      <c r="BR822" s="17">
        <v>4</v>
      </c>
      <c r="BS822" s="1">
        <f t="shared" si="7054"/>
        <v>0</v>
      </c>
      <c r="BT822" s="17">
        <f t="shared" ref="BT822" si="7240">+BS822*2</f>
        <v>0</v>
      </c>
      <c r="BU822" s="44"/>
      <c r="BV822" s="44">
        <v>2</v>
      </c>
      <c r="BW822" s="44"/>
      <c r="BX822" s="44"/>
      <c r="BY822" s="44"/>
      <c r="BZ822" s="44"/>
      <c r="CA822" s="44"/>
      <c r="CB822" s="44"/>
      <c r="CC822" s="44"/>
      <c r="CD822" s="92"/>
      <c r="CE822" s="92"/>
      <c r="CF822" s="92"/>
      <c r="CG822" s="44"/>
      <c r="CH822" s="1"/>
      <c r="CI822" s="1">
        <v>1</v>
      </c>
      <c r="CJ822" s="1"/>
      <c r="CK822" s="383"/>
      <c r="CL822" s="383"/>
      <c r="CM822" s="383"/>
      <c r="CN822" s="1">
        <f t="shared" si="7056"/>
        <v>0</v>
      </c>
      <c r="CO822" s="1">
        <f t="shared" si="7057"/>
        <v>0</v>
      </c>
      <c r="CP822" s="20">
        <f t="shared" si="7058"/>
        <v>2.5</v>
      </c>
      <c r="CQ822" s="351"/>
      <c r="CR822" s="131">
        <f t="shared" si="7154"/>
        <v>1</v>
      </c>
      <c r="CS822" s="44">
        <v>1</v>
      </c>
      <c r="CT822" s="44">
        <v>1</v>
      </c>
      <c r="CU822" s="1"/>
      <c r="CV822" s="1"/>
      <c r="CW822" s="1">
        <v>2</v>
      </c>
      <c r="CX822" s="1"/>
      <c r="CY822" s="1">
        <v>2</v>
      </c>
      <c r="CZ822" s="44">
        <v>5</v>
      </c>
      <c r="DA822" s="17">
        <f t="shared" ref="DA822" si="7241">+CY822</f>
        <v>2</v>
      </c>
      <c r="DB822" s="359">
        <f t="shared" si="7083"/>
        <v>7</v>
      </c>
      <c r="DC822" s="359">
        <f t="shared" si="7084"/>
        <v>4</v>
      </c>
      <c r="DD822" s="44"/>
      <c r="DE822" s="44">
        <v>6</v>
      </c>
      <c r="DF822" s="44">
        <v>4</v>
      </c>
      <c r="DG822" s="44"/>
      <c r="DH822" s="44"/>
      <c r="DI822" s="44">
        <v>7</v>
      </c>
      <c r="DJ822" s="44"/>
      <c r="DK822" s="44"/>
      <c r="DL822" s="44"/>
      <c r="DM822" s="44"/>
      <c r="DN822" s="44">
        <f t="shared" si="7197"/>
        <v>64</v>
      </c>
      <c r="DO822" s="1"/>
      <c r="DP822" s="1"/>
      <c r="DQ822" s="17">
        <f t="shared" si="7061"/>
        <v>0</v>
      </c>
      <c r="DR822" s="17">
        <f t="shared" si="7062"/>
        <v>0</v>
      </c>
      <c r="DS822" s="17">
        <f t="shared" si="7063"/>
        <v>0</v>
      </c>
      <c r="DT822" s="17">
        <f t="shared" si="7189"/>
        <v>0</v>
      </c>
      <c r="DU822" s="17">
        <f t="shared" si="7065"/>
        <v>0</v>
      </c>
      <c r="DV822" s="17">
        <f t="shared" si="7190"/>
        <v>0</v>
      </c>
      <c r="DW822" s="1"/>
      <c r="DX822" s="1"/>
      <c r="DY822" s="20">
        <f t="shared" si="7067"/>
        <v>0</v>
      </c>
      <c r="DZ822" s="20">
        <f t="shared" si="7068"/>
        <v>0</v>
      </c>
      <c r="EA822" s="20">
        <f t="shared" si="7069"/>
        <v>0</v>
      </c>
      <c r="EB822" s="20">
        <f t="shared" si="7070"/>
        <v>0</v>
      </c>
      <c r="EC822" s="18">
        <f t="shared" si="7191"/>
        <v>0</v>
      </c>
      <c r="ED822" s="19">
        <f t="shared" ref="ED822" si="7242">+IF(EC822&lt;&gt;0,EC822*3,0)</f>
        <v>0</v>
      </c>
      <c r="EE822" s="19">
        <f t="shared" si="7073"/>
        <v>3</v>
      </c>
      <c r="EF822" s="1">
        <f t="shared" si="7074"/>
        <v>4</v>
      </c>
      <c r="EG822" s="18">
        <f t="shared" si="7138"/>
        <v>5</v>
      </c>
      <c r="EH822" s="341"/>
      <c r="EI822" s="44"/>
      <c r="EJ822" s="44">
        <v>11</v>
      </c>
      <c r="EK822" s="44">
        <v>5.5</v>
      </c>
      <c r="EL822" s="93">
        <v>1</v>
      </c>
      <c r="EM822" s="93"/>
      <c r="EN822" s="93"/>
      <c r="EO822" s="366"/>
      <c r="EP822" s="366"/>
      <c r="EQ822" s="374"/>
      <c r="ER822" s="374"/>
      <c r="ES822" s="374"/>
      <c r="ET822" s="374"/>
      <c r="EU822" s="18">
        <f t="shared" si="7085"/>
        <v>7</v>
      </c>
      <c r="EV822" s="18">
        <f t="shared" si="7075"/>
        <v>2</v>
      </c>
      <c r="EW822" s="341">
        <v>2</v>
      </c>
      <c r="EX822" s="341"/>
      <c r="EY822" s="341">
        <v>5</v>
      </c>
      <c r="EZ822" s="365">
        <f t="shared" si="6906"/>
        <v>0</v>
      </c>
      <c r="FA822" s="44"/>
      <c r="FB822" s="44"/>
      <c r="FC822" s="44"/>
      <c r="FD822" s="45"/>
      <c r="FE822" s="45"/>
      <c r="FF822" s="45"/>
      <c r="FG822" s="300"/>
      <c r="FH822" s="45"/>
      <c r="FI822" s="45"/>
      <c r="FJ822" s="45"/>
      <c r="FK822" s="44"/>
      <c r="FL822" s="44"/>
      <c r="FM822" s="44"/>
      <c r="FN822" s="44"/>
      <c r="FO822" s="294"/>
      <c r="FP822" s="20">
        <f t="shared" si="7086"/>
        <v>0</v>
      </c>
      <c r="FQ822" s="20">
        <f t="shared" si="7076"/>
        <v>6</v>
      </c>
      <c r="FR822" s="20">
        <f t="shared" si="7077"/>
        <v>4</v>
      </c>
      <c r="FS822" s="20">
        <f t="shared" si="7078"/>
        <v>0</v>
      </c>
      <c r="FT822" s="20">
        <f t="shared" si="7079"/>
        <v>0</v>
      </c>
      <c r="FU822" s="20">
        <f t="shared" si="7080"/>
        <v>0</v>
      </c>
      <c r="FV822" s="20">
        <f t="shared" si="7081"/>
        <v>0</v>
      </c>
      <c r="FW822" s="44"/>
    </row>
    <row r="823" spans="1:179" ht="27.75" customHeight="1">
      <c r="A823" s="40"/>
      <c r="B823" s="48">
        <v>6</v>
      </c>
      <c r="C823" s="48">
        <f t="shared" si="7194"/>
        <v>6</v>
      </c>
      <c r="D823" s="48" t="s">
        <v>187</v>
      </c>
      <c r="E823" s="48" t="str">
        <f t="shared" si="7195"/>
        <v>2LT8,5</v>
      </c>
      <c r="F823" s="48">
        <v>28</v>
      </c>
      <c r="G823" s="48">
        <f t="shared" si="7196"/>
        <v>28</v>
      </c>
      <c r="H823" s="43"/>
      <c r="I823" s="43"/>
      <c r="J823" s="44"/>
      <c r="K823" s="44"/>
      <c r="L823" s="44"/>
      <c r="M823" s="44"/>
      <c r="N823" s="43"/>
      <c r="O823" s="43"/>
      <c r="P823" s="1"/>
      <c r="Q823" s="16"/>
      <c r="R823" s="1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1">
        <f t="shared" ref="AC823:AC830" si="7243">+IF(S823=1,1,0)+IF(T823=1,1,0)</f>
        <v>0</v>
      </c>
      <c r="AD823" s="1">
        <f t="shared" ref="AD823:AD830" si="7244">+IF(U823=1,1,0)+IF(V823=1,1,0)</f>
        <v>0</v>
      </c>
      <c r="AE823" s="1">
        <f t="shared" ref="AE823:AE830" si="7245">+IF(W823=1,1,0)+IF(X823=1,1,0)</f>
        <v>0</v>
      </c>
      <c r="AF823" s="1">
        <f t="shared" ref="AF823:AF830" si="7246">+IF(Y823=1,1,0)+IF(Z823=1,1,0)</f>
        <v>0</v>
      </c>
      <c r="AG823" s="1">
        <f t="shared" ref="AG823:AG830" si="7247">+IF(AA823=1,1,0)</f>
        <v>0</v>
      </c>
      <c r="AH823" s="1">
        <f t="shared" ref="AH823:AH830" si="7248">+IF(AB823=1,1,0)</f>
        <v>0</v>
      </c>
      <c r="AI823" s="1">
        <f t="shared" ref="AI823:AI830" si="7249">+IF(S823=2,1,0)+IF(T823=2,1,0)</f>
        <v>0</v>
      </c>
      <c r="AJ823" s="1">
        <f t="shared" ref="AJ823:AJ830" si="7250">+IF(U823=2,1,0)+IF(V823=2,1,0)</f>
        <v>0</v>
      </c>
      <c r="AK823" s="1">
        <f t="shared" ref="AK823:AK830" si="7251">+IF(X823=2,1,0)+IF(W823=2,1,0)</f>
        <v>0</v>
      </c>
      <c r="AL823" s="1">
        <f t="shared" ref="AL823:AL830" si="7252">+IF(Y823=2,1,0)+IF(Z823=2,1,0)</f>
        <v>0</v>
      </c>
      <c r="AM823" s="1">
        <f t="shared" ref="AM823:AM830" si="7253">+IF(AA823=2,1,0)</f>
        <v>0</v>
      </c>
      <c r="AN823" s="1">
        <f t="shared" ref="AN823:AN830" si="7254">+IF(AB823=2,1,0)</f>
        <v>0</v>
      </c>
      <c r="AO823" s="44"/>
      <c r="AP823" s="44"/>
      <c r="AQ823" s="44"/>
      <c r="AR823" s="44"/>
      <c r="AS823" s="122">
        <f t="shared" si="7050"/>
        <v>0</v>
      </c>
      <c r="AT823" s="122">
        <f t="shared" si="7051"/>
        <v>0</v>
      </c>
      <c r="AU823" s="122">
        <f t="shared" si="7052"/>
        <v>0</v>
      </c>
      <c r="AV823" s="122">
        <f t="shared" si="7186"/>
        <v>0</v>
      </c>
      <c r="AW823" s="44"/>
      <c r="AX823" s="294"/>
      <c r="AY823" s="294"/>
      <c r="AZ823" s="294"/>
      <c r="BA823" s="294"/>
      <c r="BB823" s="294"/>
      <c r="BC823" s="29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>
        <v>1</v>
      </c>
      <c r="BN823" s="127"/>
      <c r="BO823" s="44"/>
      <c r="BP823" s="1"/>
      <c r="BQ823" s="44"/>
      <c r="BR823" s="17">
        <v>4</v>
      </c>
      <c r="BS823" s="1">
        <f t="shared" si="7054"/>
        <v>0</v>
      </c>
      <c r="BT823" s="17">
        <f t="shared" ref="BT823:BT830" si="7255">+BS823*2</f>
        <v>0</v>
      </c>
      <c r="BU823" s="44"/>
      <c r="BV823" s="44">
        <v>2</v>
      </c>
      <c r="BW823" s="44">
        <v>2</v>
      </c>
      <c r="BX823" s="44">
        <v>2</v>
      </c>
      <c r="BY823" s="44"/>
      <c r="BZ823" s="44"/>
      <c r="CA823" s="44"/>
      <c r="CB823" s="44"/>
      <c r="CC823" s="44"/>
      <c r="CD823" s="92"/>
      <c r="CE823" s="92"/>
      <c r="CF823" s="92"/>
      <c r="CG823" s="44"/>
      <c r="CH823" s="1"/>
      <c r="CI823" s="1">
        <v>1</v>
      </c>
      <c r="CJ823" s="1"/>
      <c r="CK823" s="383"/>
      <c r="CL823" s="383"/>
      <c r="CM823" s="383"/>
      <c r="CN823" s="1">
        <f t="shared" si="7056"/>
        <v>4</v>
      </c>
      <c r="CO823" s="1">
        <f t="shared" si="7057"/>
        <v>4</v>
      </c>
      <c r="CP823" s="20">
        <f t="shared" si="7058"/>
        <v>2.5</v>
      </c>
      <c r="CQ823" s="351"/>
      <c r="CR823" s="131">
        <f t="shared" si="7154"/>
        <v>1</v>
      </c>
      <c r="CS823" s="44">
        <v>2</v>
      </c>
      <c r="CT823" s="44">
        <v>1</v>
      </c>
      <c r="CU823" s="1"/>
      <c r="CV823" s="1"/>
      <c r="CW823" s="1">
        <v>2</v>
      </c>
      <c r="CX823" s="1"/>
      <c r="CY823" s="1">
        <v>1</v>
      </c>
      <c r="CZ823" s="44">
        <v>7</v>
      </c>
      <c r="DA823" s="17">
        <f t="shared" ref="DA823:DA830" si="7256">+CY823</f>
        <v>1</v>
      </c>
      <c r="DB823" s="359">
        <f t="shared" si="7083"/>
        <v>8</v>
      </c>
      <c r="DC823" s="359">
        <f t="shared" si="7084"/>
        <v>3</v>
      </c>
      <c r="DD823" s="44"/>
      <c r="DE823" s="44">
        <v>6</v>
      </c>
      <c r="DF823" s="44">
        <v>4</v>
      </c>
      <c r="DG823" s="44"/>
      <c r="DH823" s="44"/>
      <c r="DI823" s="44"/>
      <c r="DJ823" s="44"/>
      <c r="DK823" s="44"/>
      <c r="DL823" s="44"/>
      <c r="DM823" s="44"/>
      <c r="DN823" s="44">
        <f t="shared" si="7197"/>
        <v>56</v>
      </c>
      <c r="DO823" s="1"/>
      <c r="DP823" s="1"/>
      <c r="DQ823" s="17">
        <f t="shared" si="7061"/>
        <v>0</v>
      </c>
      <c r="DR823" s="17">
        <f t="shared" si="7062"/>
        <v>0</v>
      </c>
      <c r="DS823" s="17">
        <f t="shared" si="7063"/>
        <v>0</v>
      </c>
      <c r="DT823" s="17">
        <f t="shared" si="7189"/>
        <v>0</v>
      </c>
      <c r="DU823" s="17">
        <f t="shared" si="7065"/>
        <v>0</v>
      </c>
      <c r="DV823" s="17">
        <f t="shared" si="7190"/>
        <v>0</v>
      </c>
      <c r="DW823" s="1"/>
      <c r="DX823" s="1"/>
      <c r="DY823" s="20">
        <f t="shared" si="7067"/>
        <v>0</v>
      </c>
      <c r="DZ823" s="20">
        <f t="shared" si="7068"/>
        <v>0</v>
      </c>
      <c r="EA823" s="20">
        <f t="shared" si="7069"/>
        <v>0</v>
      </c>
      <c r="EB823" s="20">
        <f t="shared" si="7070"/>
        <v>0</v>
      </c>
      <c r="EC823" s="18">
        <f t="shared" si="7191"/>
        <v>0</v>
      </c>
      <c r="ED823" s="19">
        <f t="shared" ref="ED823:ED830" si="7257">+IF(EC823&lt;&gt;0,EC823*3,0)</f>
        <v>0</v>
      </c>
      <c r="EE823" s="19">
        <f t="shared" si="7073"/>
        <v>3</v>
      </c>
      <c r="EF823" s="1">
        <f t="shared" si="7074"/>
        <v>4</v>
      </c>
      <c r="EG823" s="18">
        <f t="shared" si="7138"/>
        <v>5</v>
      </c>
      <c r="EH823" s="341"/>
      <c r="EI823" s="44"/>
      <c r="EJ823" s="44">
        <v>11</v>
      </c>
      <c r="EK823" s="44">
        <v>5.5</v>
      </c>
      <c r="EL823" s="93"/>
      <c r="EM823" s="93">
        <v>1</v>
      </c>
      <c r="EN823" s="93"/>
      <c r="EO823" s="366"/>
      <c r="EP823" s="366"/>
      <c r="EQ823" s="374"/>
      <c r="ER823" s="374"/>
      <c r="ES823" s="374"/>
      <c r="ET823" s="374"/>
      <c r="EU823" s="18">
        <f t="shared" si="7085"/>
        <v>9</v>
      </c>
      <c r="EV823" s="18">
        <f t="shared" si="7075"/>
        <v>2</v>
      </c>
      <c r="EW823" s="341">
        <v>4</v>
      </c>
      <c r="EX823" s="341">
        <v>4</v>
      </c>
      <c r="EY823" s="341">
        <v>5</v>
      </c>
      <c r="EZ823" s="365">
        <f t="shared" si="6906"/>
        <v>1</v>
      </c>
      <c r="FA823" s="44"/>
      <c r="FB823" s="44"/>
      <c r="FC823" s="44"/>
      <c r="FD823" s="45"/>
      <c r="FE823" s="45"/>
      <c r="FF823" s="45"/>
      <c r="FG823" s="300"/>
      <c r="FH823" s="45"/>
      <c r="FI823" s="45"/>
      <c r="FJ823" s="45"/>
      <c r="FK823" s="44"/>
      <c r="FL823" s="44"/>
      <c r="FM823" s="44"/>
      <c r="FN823" s="44"/>
      <c r="FO823" s="294"/>
      <c r="FP823" s="20">
        <f t="shared" si="7086"/>
        <v>0</v>
      </c>
      <c r="FQ823" s="20">
        <f t="shared" si="7076"/>
        <v>6</v>
      </c>
      <c r="FR823" s="20">
        <f t="shared" si="7077"/>
        <v>4</v>
      </c>
      <c r="FS823" s="20">
        <f t="shared" si="7078"/>
        <v>0</v>
      </c>
      <c r="FT823" s="20">
        <f t="shared" si="7079"/>
        <v>0</v>
      </c>
      <c r="FU823" s="20">
        <f t="shared" si="7080"/>
        <v>0</v>
      </c>
      <c r="FV823" s="20">
        <f t="shared" si="7081"/>
        <v>0</v>
      </c>
      <c r="FW823" s="44"/>
    </row>
    <row r="824" spans="1:179" ht="27.75" customHeight="1">
      <c r="A824" s="40"/>
      <c r="B824" s="48">
        <v>7</v>
      </c>
      <c r="C824" s="48" t="s">
        <v>1017</v>
      </c>
      <c r="D824" s="48" t="s">
        <v>44</v>
      </c>
      <c r="E824" s="48" t="str">
        <f t="shared" si="7195"/>
        <v>LT8,5</v>
      </c>
      <c r="F824" s="48">
        <v>38</v>
      </c>
      <c r="G824" s="48">
        <f t="shared" si="7196"/>
        <v>38</v>
      </c>
      <c r="H824" s="43"/>
      <c r="I824" s="43"/>
      <c r="J824" s="44"/>
      <c r="K824" s="44"/>
      <c r="L824" s="44"/>
      <c r="M824" s="44"/>
      <c r="N824" s="43"/>
      <c r="O824" s="43"/>
      <c r="P824" s="1"/>
      <c r="Q824" s="16"/>
      <c r="R824" s="1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1">
        <f t="shared" si="7243"/>
        <v>0</v>
      </c>
      <c r="AD824" s="1">
        <f t="shared" si="7244"/>
        <v>0</v>
      </c>
      <c r="AE824" s="1">
        <f t="shared" si="7245"/>
        <v>0</v>
      </c>
      <c r="AF824" s="1">
        <f t="shared" si="7246"/>
        <v>0</v>
      </c>
      <c r="AG824" s="1">
        <f t="shared" si="7247"/>
        <v>0</v>
      </c>
      <c r="AH824" s="1">
        <f t="shared" si="7248"/>
        <v>0</v>
      </c>
      <c r="AI824" s="1">
        <f t="shared" si="7249"/>
        <v>0</v>
      </c>
      <c r="AJ824" s="1">
        <f t="shared" si="7250"/>
        <v>0</v>
      </c>
      <c r="AK824" s="1">
        <f t="shared" si="7251"/>
        <v>0</v>
      </c>
      <c r="AL824" s="1">
        <f t="shared" si="7252"/>
        <v>0</v>
      </c>
      <c r="AM824" s="1">
        <f t="shared" si="7253"/>
        <v>0</v>
      </c>
      <c r="AN824" s="1">
        <f t="shared" si="7254"/>
        <v>0</v>
      </c>
      <c r="AO824" s="44"/>
      <c r="AP824" s="44"/>
      <c r="AQ824" s="44"/>
      <c r="AR824" s="44"/>
      <c r="AS824" s="122">
        <f t="shared" si="7050"/>
        <v>0</v>
      </c>
      <c r="AT824" s="122">
        <f t="shared" si="7051"/>
        <v>0</v>
      </c>
      <c r="AU824" s="122">
        <f t="shared" si="7052"/>
        <v>0</v>
      </c>
      <c r="AV824" s="122">
        <f t="shared" si="7186"/>
        <v>0</v>
      </c>
      <c r="AW824" s="44"/>
      <c r="AX824" s="294"/>
      <c r="AY824" s="294"/>
      <c r="AZ824" s="294"/>
      <c r="BA824" s="294"/>
      <c r="BB824" s="294"/>
      <c r="BC824" s="29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127"/>
      <c r="BO824" s="44"/>
      <c r="BP824" s="1"/>
      <c r="BQ824" s="44"/>
      <c r="BR824" s="17">
        <v>2</v>
      </c>
      <c r="BS824" s="1">
        <f t="shared" si="7054"/>
        <v>0</v>
      </c>
      <c r="BT824" s="17">
        <f t="shared" si="7255"/>
        <v>0</v>
      </c>
      <c r="BU824" s="44"/>
      <c r="BV824" s="44">
        <v>2</v>
      </c>
      <c r="BW824" s="44"/>
      <c r="BX824" s="44"/>
      <c r="BY824" s="44"/>
      <c r="BZ824" s="44"/>
      <c r="CA824" s="44"/>
      <c r="CB824" s="44"/>
      <c r="CC824" s="44"/>
      <c r="CD824" s="92"/>
      <c r="CE824" s="92"/>
      <c r="CF824" s="92"/>
      <c r="CG824" s="44"/>
      <c r="CH824" s="1"/>
      <c r="CI824" s="1"/>
      <c r="CJ824" s="1"/>
      <c r="CK824" s="383"/>
      <c r="CL824" s="383"/>
      <c r="CM824" s="383"/>
      <c r="CN824" s="1">
        <f t="shared" si="7056"/>
        <v>0</v>
      </c>
      <c r="CO824" s="1">
        <f t="shared" si="7057"/>
        <v>0</v>
      </c>
      <c r="CP824" s="20">
        <f t="shared" si="7058"/>
        <v>0</v>
      </c>
      <c r="CQ824" s="351"/>
      <c r="CR824" s="131">
        <f t="shared" si="7154"/>
        <v>0</v>
      </c>
      <c r="CS824" s="44"/>
      <c r="CT824" s="44"/>
      <c r="CU824" s="1"/>
      <c r="CV824" s="1"/>
      <c r="CW824" s="1"/>
      <c r="CX824" s="1"/>
      <c r="CY824" s="1"/>
      <c r="CZ824" s="44"/>
      <c r="DA824" s="17">
        <f t="shared" si="7256"/>
        <v>0</v>
      </c>
      <c r="DB824" s="359">
        <f t="shared" si="7083"/>
        <v>0</v>
      </c>
      <c r="DC824" s="359">
        <f t="shared" si="7084"/>
        <v>0</v>
      </c>
      <c r="DD824" s="44"/>
      <c r="DE824" s="44"/>
      <c r="DF824" s="44"/>
      <c r="DG824" s="44"/>
      <c r="DH824" s="44"/>
      <c r="DI824" s="44"/>
      <c r="DJ824" s="44"/>
      <c r="DK824" s="44"/>
      <c r="DL824" s="44"/>
      <c r="DM824" s="44"/>
      <c r="DN824" s="44">
        <f t="shared" si="7197"/>
        <v>76</v>
      </c>
      <c r="DO824" s="1"/>
      <c r="DP824" s="1"/>
      <c r="DQ824" s="17">
        <f t="shared" si="7061"/>
        <v>0</v>
      </c>
      <c r="DR824" s="17">
        <f t="shared" si="7062"/>
        <v>0</v>
      </c>
      <c r="DS824" s="17">
        <f t="shared" si="7063"/>
        <v>0</v>
      </c>
      <c r="DT824" s="17">
        <f t="shared" si="7189"/>
        <v>0</v>
      </c>
      <c r="DU824" s="17">
        <f t="shared" si="7065"/>
        <v>0</v>
      </c>
      <c r="DV824" s="17">
        <f t="shared" si="7190"/>
        <v>0</v>
      </c>
      <c r="DW824" s="1"/>
      <c r="DX824" s="1"/>
      <c r="DY824" s="20">
        <f t="shared" si="7067"/>
        <v>0</v>
      </c>
      <c r="DZ824" s="20">
        <f t="shared" si="7068"/>
        <v>0</v>
      </c>
      <c r="EA824" s="20">
        <f t="shared" si="7069"/>
        <v>0</v>
      </c>
      <c r="EB824" s="20">
        <f t="shared" si="7070"/>
        <v>0</v>
      </c>
      <c r="EC824" s="18">
        <f t="shared" si="7191"/>
        <v>0</v>
      </c>
      <c r="ED824" s="19">
        <f t="shared" si="7257"/>
        <v>0</v>
      </c>
      <c r="EE824" s="19">
        <f t="shared" si="7073"/>
        <v>0</v>
      </c>
      <c r="EF824" s="1">
        <f t="shared" si="7074"/>
        <v>0</v>
      </c>
      <c r="EG824" s="18">
        <f t="shared" si="7138"/>
        <v>0</v>
      </c>
      <c r="EH824" s="341"/>
      <c r="EI824" s="44"/>
      <c r="EJ824" s="44"/>
      <c r="EK824" s="44"/>
      <c r="EL824" s="93"/>
      <c r="EM824" s="93"/>
      <c r="EN824" s="93"/>
      <c r="EO824" s="366"/>
      <c r="EP824" s="366"/>
      <c r="EQ824" s="374"/>
      <c r="ER824" s="374"/>
      <c r="ES824" s="374"/>
      <c r="ET824" s="374"/>
      <c r="EU824" s="18">
        <f t="shared" si="7085"/>
        <v>0</v>
      </c>
      <c r="EV824" s="18">
        <f t="shared" si="7075"/>
        <v>0</v>
      </c>
      <c r="EW824" s="341">
        <v>2</v>
      </c>
      <c r="EX824" s="341">
        <v>2</v>
      </c>
      <c r="EY824" s="341"/>
      <c r="EZ824" s="365">
        <f t="shared" si="6906"/>
        <v>0</v>
      </c>
      <c r="FA824" s="44"/>
      <c r="FB824" s="44"/>
      <c r="FC824" s="44"/>
      <c r="FD824" s="45"/>
      <c r="FE824" s="45"/>
      <c r="FF824" s="45"/>
      <c r="FG824" s="300"/>
      <c r="FH824" s="45"/>
      <c r="FI824" s="45"/>
      <c r="FJ824" s="45"/>
      <c r="FK824" s="44"/>
      <c r="FL824" s="44"/>
      <c r="FM824" s="44"/>
      <c r="FN824" s="44"/>
      <c r="FO824" s="294"/>
      <c r="FP824" s="20">
        <f t="shared" si="7086"/>
        <v>0</v>
      </c>
      <c r="FQ824" s="20">
        <f t="shared" si="7076"/>
        <v>0</v>
      </c>
      <c r="FR824" s="20">
        <f t="shared" si="7077"/>
        <v>0</v>
      </c>
      <c r="FS824" s="20">
        <f t="shared" si="7078"/>
        <v>0</v>
      </c>
      <c r="FT824" s="20">
        <f t="shared" si="7079"/>
        <v>0</v>
      </c>
      <c r="FU824" s="20">
        <f t="shared" si="7080"/>
        <v>0</v>
      </c>
      <c r="FV824" s="20">
        <f t="shared" si="7081"/>
        <v>0</v>
      </c>
      <c r="FW824" s="44"/>
    </row>
    <row r="825" spans="1:179" s="301" customFormat="1" ht="27.75" customHeight="1">
      <c r="A825" s="295"/>
      <c r="B825" s="324"/>
      <c r="C825" s="324" t="s">
        <v>223</v>
      </c>
      <c r="D825" s="296"/>
      <c r="E825" s="324"/>
      <c r="F825" s="324"/>
      <c r="G825" s="296"/>
      <c r="H825" s="297"/>
      <c r="I825" s="297"/>
      <c r="J825" s="294"/>
      <c r="K825" s="294"/>
      <c r="L825" s="294"/>
      <c r="M825" s="294"/>
      <c r="N825" s="297"/>
      <c r="O825" s="297"/>
      <c r="P825" s="1"/>
      <c r="Q825" s="16"/>
      <c r="R825" s="1"/>
      <c r="S825" s="294"/>
      <c r="T825" s="294"/>
      <c r="U825" s="294"/>
      <c r="V825" s="294"/>
      <c r="W825" s="294"/>
      <c r="X825" s="294"/>
      <c r="Y825" s="294"/>
      <c r="Z825" s="294"/>
      <c r="AA825" s="294"/>
      <c r="AB825" s="294"/>
      <c r="AC825" s="1">
        <f t="shared" si="7243"/>
        <v>0</v>
      </c>
      <c r="AD825" s="1">
        <f t="shared" si="7244"/>
        <v>0</v>
      </c>
      <c r="AE825" s="1">
        <f t="shared" si="7245"/>
        <v>0</v>
      </c>
      <c r="AF825" s="1">
        <f t="shared" si="7246"/>
        <v>0</v>
      </c>
      <c r="AG825" s="1">
        <f t="shared" si="7247"/>
        <v>0</v>
      </c>
      <c r="AH825" s="1">
        <f t="shared" si="7248"/>
        <v>0</v>
      </c>
      <c r="AI825" s="1">
        <f t="shared" si="7249"/>
        <v>0</v>
      </c>
      <c r="AJ825" s="1">
        <f t="shared" si="7250"/>
        <v>0</v>
      </c>
      <c r="AK825" s="1">
        <f t="shared" si="7251"/>
        <v>0</v>
      </c>
      <c r="AL825" s="1">
        <f t="shared" si="7252"/>
        <v>0</v>
      </c>
      <c r="AM825" s="1">
        <f t="shared" si="7253"/>
        <v>0</v>
      </c>
      <c r="AN825" s="1">
        <f t="shared" si="7254"/>
        <v>0</v>
      </c>
      <c r="AO825" s="294"/>
      <c r="AP825" s="294"/>
      <c r="AQ825" s="294"/>
      <c r="AR825" s="294"/>
      <c r="AS825" s="298">
        <f t="shared" ref="AS825:AS830" si="7258">IF(AND(AO825&gt;0,OR(BR825&gt;=2,BR825=1)),1,0)</f>
        <v>0</v>
      </c>
      <c r="AT825" s="298">
        <f t="shared" ref="AT825:AT830" si="7259">IF(AND(AP825&gt;0,OR(BR825&gt;=2,BR825=1)),1,0)</f>
        <v>0</v>
      </c>
      <c r="AU825" s="298">
        <f t="shared" ref="AU825:AU830" si="7260">IF(AND(AQ825&gt;0,OR(BR825&gt;=2,BR825=1)),1,0)</f>
        <v>0</v>
      </c>
      <c r="AV825" s="298">
        <f t="shared" si="7186"/>
        <v>0</v>
      </c>
      <c r="AW825" s="294"/>
      <c r="AX825" s="294"/>
      <c r="AY825" s="294"/>
      <c r="AZ825" s="294"/>
      <c r="BA825" s="294"/>
      <c r="BB825" s="294"/>
      <c r="BC825" s="294"/>
      <c r="BD825" s="294"/>
      <c r="BE825" s="294"/>
      <c r="BF825" s="294"/>
      <c r="BG825" s="294"/>
      <c r="BH825" s="294"/>
      <c r="BI825" s="294"/>
      <c r="BJ825" s="294"/>
      <c r="BK825" s="294"/>
      <c r="BL825" s="294"/>
      <c r="BM825" s="294"/>
      <c r="BN825" s="294"/>
      <c r="BO825" s="294"/>
      <c r="BP825" s="1"/>
      <c r="BQ825" s="294"/>
      <c r="BR825" s="17"/>
      <c r="BS825" s="1">
        <f t="shared" si="7054"/>
        <v>0</v>
      </c>
      <c r="BT825" s="17">
        <f t="shared" si="7255"/>
        <v>0</v>
      </c>
      <c r="BU825" s="294"/>
      <c r="BV825" s="294"/>
      <c r="BW825" s="294"/>
      <c r="BX825" s="294"/>
      <c r="BY825" s="294"/>
      <c r="BZ825" s="294"/>
      <c r="CA825" s="294"/>
      <c r="CB825" s="294"/>
      <c r="CC825" s="294"/>
      <c r="CD825" s="1"/>
      <c r="CE825" s="1"/>
      <c r="CF825" s="1"/>
      <c r="CG825" s="294"/>
      <c r="CH825" s="1"/>
      <c r="CI825" s="1"/>
      <c r="CJ825" s="1"/>
      <c r="CK825" s="383"/>
      <c r="CL825" s="383"/>
      <c r="CM825" s="383"/>
      <c r="CN825" s="1">
        <f t="shared" ref="CN825:CN830" si="7261">+SUM(BX825:CC825)*BW825</f>
        <v>0</v>
      </c>
      <c r="CO825" s="1">
        <f t="shared" ref="CO825:CO830" si="7262">+SUM(BX825:CC825)*BW825</f>
        <v>0</v>
      </c>
      <c r="CP825" s="20">
        <f t="shared" ref="CP825:CP830" si="7263">+SUM(BY825:CC825)*2.5+SUM(CD825:CG825)*0.5+SUM(CH825:CJ825)*2.5</f>
        <v>0</v>
      </c>
      <c r="CQ825" s="351"/>
      <c r="CR825" s="299">
        <f t="shared" ref="CR825" si="7264">+IF(SUM(AX825:BM825)&gt;0,1,0)</f>
        <v>0</v>
      </c>
      <c r="CS825" s="294"/>
      <c r="CT825" s="294"/>
      <c r="CU825" s="1"/>
      <c r="CV825" s="1"/>
      <c r="CW825" s="1"/>
      <c r="CX825" s="1"/>
      <c r="CY825" s="1"/>
      <c r="CZ825" s="294"/>
      <c r="DA825" s="17">
        <f t="shared" si="7256"/>
        <v>0</v>
      </c>
      <c r="DB825" s="359">
        <f t="shared" si="7083"/>
        <v>0</v>
      </c>
      <c r="DC825" s="359">
        <f t="shared" si="7084"/>
        <v>0</v>
      </c>
      <c r="DD825" s="294"/>
      <c r="DE825" s="294"/>
      <c r="DF825" s="294"/>
      <c r="DG825" s="294"/>
      <c r="DH825" s="294"/>
      <c r="DI825" s="294"/>
      <c r="DJ825" s="294"/>
      <c r="DK825" s="294"/>
      <c r="DL825" s="294"/>
      <c r="DM825" s="294"/>
      <c r="DN825" s="294"/>
      <c r="DO825" s="1"/>
      <c r="DP825" s="1"/>
      <c r="DQ825" s="17">
        <f t="shared" ref="DQ825:DQ830" si="7265">+IF(AND(SUM(S825:AA825)&gt;0,SUM(FA825:FF825)&gt;0),CT825,0)</f>
        <v>0</v>
      </c>
      <c r="DR825" s="17">
        <f t="shared" ref="DR825:DR830" si="7266">+IF(AND(SUM(S825:AA825)&gt;0,SUM(FA825:FF825)&gt;0),CU825,0)</f>
        <v>0</v>
      </c>
      <c r="DS825" s="17">
        <f t="shared" ref="DS825:DS830" si="7267">+IF(AND(SUM(S825:AA825)&gt;0,SUM(FA825:FF825)&gt;0),CV825,0)</f>
        <v>0</v>
      </c>
      <c r="DT825" s="17">
        <f t="shared" ref="DT825" si="7268">+IF(AND(SUM(S825:AA825)&gt;0,SUM(FA825:FF825)&gt;0),CW825,0)</f>
        <v>0</v>
      </c>
      <c r="DU825" s="17">
        <f t="shared" ref="DU825:DU830" si="7269">+IF(AND(SUM(S825:AA825)&gt;0,SUM(FA825:FF825)&gt;0),CX825,0)</f>
        <v>0</v>
      </c>
      <c r="DV825" s="17">
        <f t="shared" si="7190"/>
        <v>0</v>
      </c>
      <c r="DW825" s="1"/>
      <c r="DX825" s="1"/>
      <c r="DY825" s="20">
        <f t="shared" ref="DY825:DY830" si="7270">+IF(AND(SUM(S825:AB825)&gt;0,SUM(FA825:FF825)&gt;0,DG825&gt;=3),DG825,0)</f>
        <v>0</v>
      </c>
      <c r="DZ825" s="20">
        <f t="shared" ref="DZ825:DZ830" si="7271">+IF(AND(SUM(S825:AB825)&gt;0,SUM(FA825:FF825)&gt;0,DH825&gt;=3),DH825,0)</f>
        <v>0</v>
      </c>
      <c r="EA825" s="20">
        <f t="shared" ref="EA825:EA830" si="7272">+IF(AND(SUM(S825:AB825)&gt;0,SUM(FA825:FF825)&gt;0,DI825&gt;=3),DI825,0)</f>
        <v>0</v>
      </c>
      <c r="EB825" s="20">
        <f t="shared" ref="EB825:EB830" si="7273">+IF(AND(SUM(S825:AB825)&gt;0,SUM(FA825:FF825)&gt;0,DJ825&gt;=3),DJ825,0)</f>
        <v>0</v>
      </c>
      <c r="EC825" s="18">
        <f t="shared" ref="EC825" si="7274">+IF(AND(CT825=0,SUM(CU825:CY825)&gt;1,SUM(CU825:CY825)&lt;=4),1,IF(AND(CT825=0,SUM(CU825:CY825)&gt;4),2,0))</f>
        <v>0</v>
      </c>
      <c r="ED825" s="19">
        <f t="shared" si="7257"/>
        <v>0</v>
      </c>
      <c r="EE825" s="19">
        <f t="shared" ref="EE825:EE830" si="7275">+IF(SUM(AO825:AR825)+SUM(DK825:DN825)&gt;0,CT825*3,0)</f>
        <v>0</v>
      </c>
      <c r="EF825" s="1">
        <f t="shared" ref="EF825:EF830" si="7276">+IF(EE825&gt;0,CT825*4,0)</f>
        <v>0</v>
      </c>
      <c r="EG825" s="18">
        <f>+IF(AND(CT825+EC825=0,SUM(AO825:AR825)&gt;0,SUM(DK825:DN825)&gt;0),(CU825+CV825+CW825+CX825)*2+CY825*5,(EC825+CT825-FO825)*5)+IF(AND(EC825+DQ825+CT825=0,SUM(AO825:AR825)&gt;0),SUM(CU825:CX825)*2+CY825*5,0)</f>
        <v>0</v>
      </c>
      <c r="EH825" s="341"/>
      <c r="EI825" s="294"/>
      <c r="EJ825" s="294"/>
      <c r="EK825" s="294"/>
      <c r="EL825" s="19"/>
      <c r="EM825" s="19"/>
      <c r="EN825" s="19"/>
      <c r="EO825" s="366"/>
      <c r="EP825" s="366"/>
      <c r="EQ825" s="374"/>
      <c r="ER825" s="374"/>
      <c r="ES825" s="374"/>
      <c r="ET825" s="374"/>
      <c r="EU825" s="18"/>
      <c r="EV825" s="18">
        <f t="shared" si="7075"/>
        <v>0</v>
      </c>
      <c r="EW825" s="341"/>
      <c r="EX825" s="341"/>
      <c r="EY825" s="341"/>
      <c r="EZ825" s="365">
        <f t="shared" si="6906"/>
        <v>0</v>
      </c>
      <c r="FA825" s="294"/>
      <c r="FB825" s="294"/>
      <c r="FC825" s="294"/>
      <c r="FD825" s="300"/>
      <c r="FE825" s="300"/>
      <c r="FF825" s="300"/>
      <c r="FG825" s="300"/>
      <c r="FH825" s="300"/>
      <c r="FI825" s="300"/>
      <c r="FJ825" s="300"/>
      <c r="FK825" s="294"/>
      <c r="FL825" s="294"/>
      <c r="FM825" s="294"/>
      <c r="FN825" s="294"/>
      <c r="FO825" s="294"/>
      <c r="FP825" s="20">
        <f>+FO825*3</f>
        <v>0</v>
      </c>
      <c r="FQ825" s="20">
        <f t="shared" ref="FQ825:FQ830" si="7277">+DE825</f>
        <v>0</v>
      </c>
      <c r="FR825" s="20">
        <f t="shared" ref="FR825:FR830" si="7278">+DF825</f>
        <v>0</v>
      </c>
      <c r="FS825" s="20">
        <f t="shared" ref="FS825:FS830" si="7279">+IF(DG825&lt;3,DG825,0)</f>
        <v>0</v>
      </c>
      <c r="FT825" s="20">
        <f t="shared" ref="FT825:FT830" si="7280">+IF(DH825&lt;3,DH825,0)</f>
        <v>0</v>
      </c>
      <c r="FU825" s="20">
        <f t="shared" ref="FU825:FU830" si="7281">+IF(DI825&lt;3,DI825,0)</f>
        <v>0</v>
      </c>
      <c r="FV825" s="20">
        <f t="shared" ref="FV825:FV830" si="7282">+IF(DJ825&lt;3,DJ825,0)</f>
        <v>0</v>
      </c>
      <c r="FW825" s="294"/>
    </row>
    <row r="826" spans="1:179" s="301" customFormat="1" ht="27.75" customHeight="1">
      <c r="A826" s="295"/>
      <c r="B826" s="296" t="s">
        <v>190</v>
      </c>
      <c r="C826" s="296" t="s">
        <v>27</v>
      </c>
      <c r="D826" s="296" t="s">
        <v>256</v>
      </c>
      <c r="E826" s="296" t="str">
        <f t="shared" ref="E826:E830" si="7283">D826</f>
        <v>2LT14</v>
      </c>
      <c r="F826" s="296"/>
      <c r="G826" s="296">
        <v>6</v>
      </c>
      <c r="H826" s="297"/>
      <c r="I826" s="297"/>
      <c r="J826" s="294"/>
      <c r="K826" s="294"/>
      <c r="L826" s="294"/>
      <c r="M826" s="294"/>
      <c r="N826" s="297"/>
      <c r="O826" s="297"/>
      <c r="P826" s="1"/>
      <c r="Q826" s="16"/>
      <c r="R826" s="1"/>
      <c r="S826" s="294"/>
      <c r="T826" s="294"/>
      <c r="U826" s="294"/>
      <c r="V826" s="294"/>
      <c r="W826" s="294"/>
      <c r="X826" s="294"/>
      <c r="Y826" s="294"/>
      <c r="Z826" s="294"/>
      <c r="AA826" s="294"/>
      <c r="AB826" s="294"/>
      <c r="AC826" s="1">
        <f t="shared" si="7243"/>
        <v>0</v>
      </c>
      <c r="AD826" s="1">
        <f t="shared" si="7244"/>
        <v>0</v>
      </c>
      <c r="AE826" s="1">
        <f t="shared" si="7245"/>
        <v>0</v>
      </c>
      <c r="AF826" s="1">
        <f t="shared" si="7246"/>
        <v>0</v>
      </c>
      <c r="AG826" s="1">
        <f t="shared" si="7247"/>
        <v>0</v>
      </c>
      <c r="AH826" s="1">
        <f t="shared" si="7248"/>
        <v>0</v>
      </c>
      <c r="AI826" s="1">
        <f t="shared" si="7249"/>
        <v>0</v>
      </c>
      <c r="AJ826" s="1">
        <f t="shared" si="7250"/>
        <v>0</v>
      </c>
      <c r="AK826" s="1">
        <f t="shared" si="7251"/>
        <v>0</v>
      </c>
      <c r="AL826" s="1">
        <f t="shared" si="7252"/>
        <v>0</v>
      </c>
      <c r="AM826" s="1">
        <f t="shared" si="7253"/>
        <v>0</v>
      </c>
      <c r="AN826" s="1">
        <f t="shared" si="7254"/>
        <v>0</v>
      </c>
      <c r="AO826" s="294"/>
      <c r="AP826" s="294"/>
      <c r="AQ826" s="294"/>
      <c r="AR826" s="294">
        <f>G826</f>
        <v>6</v>
      </c>
      <c r="AS826" s="298">
        <f t="shared" si="7258"/>
        <v>0</v>
      </c>
      <c r="AT826" s="298">
        <f t="shared" si="7259"/>
        <v>0</v>
      </c>
      <c r="AU826" s="298">
        <f t="shared" si="7260"/>
        <v>0</v>
      </c>
      <c r="AV826" s="298">
        <f t="shared" ref="AV826:AV830" si="7284">IF(AND(AR826&gt;0,OR(BR826&gt;=2,BR826=1)),AR826/G826,0)</f>
        <v>1</v>
      </c>
      <c r="AW826" s="294"/>
      <c r="AX826" s="294"/>
      <c r="AY826" s="294"/>
      <c r="AZ826" s="294"/>
      <c r="BA826" s="294"/>
      <c r="BB826" s="294"/>
      <c r="BC826" s="294"/>
      <c r="BD826" s="294"/>
      <c r="BE826" s="294"/>
      <c r="BF826" s="294"/>
      <c r="BG826" s="294"/>
      <c r="BH826" s="294"/>
      <c r="BI826" s="294"/>
      <c r="BJ826" s="294"/>
      <c r="BK826" s="294"/>
      <c r="BL826" s="294"/>
      <c r="BM826" s="294"/>
      <c r="BN826" s="294"/>
      <c r="BO826" s="294"/>
      <c r="BP826" s="1"/>
      <c r="BQ826" s="294"/>
      <c r="BR826" s="17">
        <v>1</v>
      </c>
      <c r="BS826" s="1">
        <f t="shared" si="7054"/>
        <v>0</v>
      </c>
      <c r="BT826" s="17">
        <f t="shared" si="7255"/>
        <v>0</v>
      </c>
      <c r="BU826" s="294"/>
      <c r="BV826" s="294">
        <v>1</v>
      </c>
      <c r="BW826" s="294"/>
      <c r="BX826" s="294"/>
      <c r="BY826" s="294"/>
      <c r="BZ826" s="294"/>
      <c r="CA826" s="294"/>
      <c r="CB826" s="294"/>
      <c r="CC826" s="294"/>
      <c r="CD826" s="1"/>
      <c r="CE826" s="1"/>
      <c r="CF826" s="1"/>
      <c r="CG826" s="294"/>
      <c r="CH826" s="1"/>
      <c r="CI826" s="1"/>
      <c r="CJ826" s="1"/>
      <c r="CK826" s="383"/>
      <c r="CL826" s="383"/>
      <c r="CM826" s="383"/>
      <c r="CN826" s="1">
        <f t="shared" si="7261"/>
        <v>0</v>
      </c>
      <c r="CO826" s="1">
        <f t="shared" si="7262"/>
        <v>0</v>
      </c>
      <c r="CP826" s="20">
        <f t="shared" si="7263"/>
        <v>0</v>
      </c>
      <c r="CQ826" s="351"/>
      <c r="CR826" s="299">
        <f t="shared" ref="CR826:CR827" si="7285">+IF(SUM(AX826:BM826)&gt;0,1,0)</f>
        <v>0</v>
      </c>
      <c r="CS826" s="294"/>
      <c r="CT826" s="294"/>
      <c r="CU826" s="1"/>
      <c r="CV826" s="1"/>
      <c r="CW826" s="1"/>
      <c r="CX826" s="1"/>
      <c r="CY826" s="1"/>
      <c r="CZ826" s="294"/>
      <c r="DA826" s="17">
        <f t="shared" si="7256"/>
        <v>0</v>
      </c>
      <c r="DB826" s="359">
        <f t="shared" si="7083"/>
        <v>0</v>
      </c>
      <c r="DC826" s="359">
        <f t="shared" si="7084"/>
        <v>0</v>
      </c>
      <c r="DD826" s="294"/>
      <c r="DE826" s="294"/>
      <c r="DF826" s="294"/>
      <c r="DG826" s="294"/>
      <c r="DH826" s="294"/>
      <c r="DI826" s="294"/>
      <c r="DJ826" s="294"/>
      <c r="DK826" s="294"/>
      <c r="DL826" s="294"/>
      <c r="DM826" s="294"/>
      <c r="DN826" s="294"/>
      <c r="DO826" s="1"/>
      <c r="DP826" s="1"/>
      <c r="DQ826" s="17">
        <f t="shared" si="7265"/>
        <v>0</v>
      </c>
      <c r="DR826" s="17">
        <f t="shared" si="7266"/>
        <v>0</v>
      </c>
      <c r="DS826" s="17">
        <f t="shared" si="7267"/>
        <v>0</v>
      </c>
      <c r="DT826" s="17">
        <f t="shared" ref="DT826:DT827" si="7286">+IF(AND(SUM(S826:AA826)&gt;0,SUM(FA826:FF826)&gt;0),CW826,0)</f>
        <v>0</v>
      </c>
      <c r="DU826" s="17">
        <f t="shared" si="7269"/>
        <v>0</v>
      </c>
      <c r="DV826" s="17">
        <f t="shared" ref="DV826:DV830" si="7287">+IF(AND(SUM(S826:AA826)&gt;0,SUM(FA826:FF826)&gt;0),CY826,0)</f>
        <v>0</v>
      </c>
      <c r="DW826" s="1"/>
      <c r="DX826" s="1"/>
      <c r="DY826" s="20">
        <f t="shared" si="7270"/>
        <v>0</v>
      </c>
      <c r="DZ826" s="20">
        <f t="shared" si="7271"/>
        <v>0</v>
      </c>
      <c r="EA826" s="20">
        <f t="shared" si="7272"/>
        <v>0</v>
      </c>
      <c r="EB826" s="20">
        <f t="shared" si="7273"/>
        <v>0</v>
      </c>
      <c r="EC826" s="18">
        <f t="shared" ref="EC826:EC827" si="7288">+IF(AND(CT826=0,SUM(CU826:CY826)&gt;1,SUM(CU826:CY826)&lt;=4),1,IF(AND(CT826=0,SUM(CU826:CY826)&gt;4),2,0))</f>
        <v>0</v>
      </c>
      <c r="ED826" s="19">
        <f t="shared" si="7257"/>
        <v>0</v>
      </c>
      <c r="EE826" s="19">
        <f t="shared" si="7275"/>
        <v>0</v>
      </c>
      <c r="EF826" s="1">
        <f t="shared" si="7276"/>
        <v>0</v>
      </c>
      <c r="EG826" s="18">
        <f t="shared" ref="EG826:EG827" si="7289">+IF(AND(CT826+EC826=0,SUM(AO826:AR826)&gt;0,SUM(DK826:DN826)&gt;0),(CU826+CV826+CW826+CX826)*2+CY826*5,(EC826+CT826-FO826)*5)+IF(AND(EC826+DQ826+CT826=0,SUM(AO826:AR826)&gt;0),SUM(CU826:CX826)*2+CY826*5,0)</f>
        <v>0</v>
      </c>
      <c r="EH826" s="341"/>
      <c r="EI826" s="294"/>
      <c r="EJ826" s="294"/>
      <c r="EK826" s="294"/>
      <c r="EL826" s="19"/>
      <c r="EM826" s="19"/>
      <c r="EN826" s="19"/>
      <c r="EO826" s="366"/>
      <c r="EP826" s="366"/>
      <c r="EQ826" s="374"/>
      <c r="ER826" s="374"/>
      <c r="ES826" s="374"/>
      <c r="ET826" s="374"/>
      <c r="EU826" s="18">
        <f t="shared" ref="EU826:EU830" si="7290">IF(SUM(CU826:CX826)&gt;0,CZ826*1+2,0)</f>
        <v>0</v>
      </c>
      <c r="EV826" s="18">
        <f t="shared" si="7075"/>
        <v>0</v>
      </c>
      <c r="EW826" s="341"/>
      <c r="EX826" s="341"/>
      <c r="EY826" s="341"/>
      <c r="EZ826" s="365">
        <f t="shared" si="6906"/>
        <v>0</v>
      </c>
      <c r="FA826" s="294"/>
      <c r="FB826" s="294"/>
      <c r="FC826" s="294"/>
      <c r="FD826" s="300"/>
      <c r="FE826" s="300"/>
      <c r="FF826" s="300"/>
      <c r="FG826" s="300"/>
      <c r="FH826" s="300"/>
      <c r="FI826" s="300"/>
      <c r="FJ826" s="300"/>
      <c r="FK826" s="294"/>
      <c r="FL826" s="294"/>
      <c r="FM826" s="294"/>
      <c r="FN826" s="294"/>
      <c r="FO826" s="294"/>
      <c r="FP826" s="20">
        <f t="shared" ref="FP826:FP830" si="7291">+FO826*3</f>
        <v>0</v>
      </c>
      <c r="FQ826" s="20">
        <f t="shared" si="7277"/>
        <v>0</v>
      </c>
      <c r="FR826" s="20">
        <f t="shared" si="7278"/>
        <v>0</v>
      </c>
      <c r="FS826" s="20">
        <f t="shared" si="7279"/>
        <v>0</v>
      </c>
      <c r="FT826" s="20">
        <f t="shared" si="7280"/>
        <v>0</v>
      </c>
      <c r="FU826" s="20">
        <f t="shared" si="7281"/>
        <v>0</v>
      </c>
      <c r="FV826" s="20">
        <f t="shared" si="7282"/>
        <v>0</v>
      </c>
      <c r="FW826" s="294"/>
    </row>
    <row r="827" spans="1:179" ht="27.75" customHeight="1">
      <c r="A827" s="40"/>
      <c r="B827" s="48">
        <v>1</v>
      </c>
      <c r="C827" s="48">
        <f t="shared" ref="C827:C830" si="7292">B827</f>
        <v>1</v>
      </c>
      <c r="D827" s="48" t="s">
        <v>187</v>
      </c>
      <c r="E827" s="48" t="str">
        <f t="shared" si="7283"/>
        <v>2LT8,5</v>
      </c>
      <c r="F827" s="48">
        <v>17</v>
      </c>
      <c r="G827" s="48">
        <f t="shared" ref="G827" si="7293">F827</f>
        <v>17</v>
      </c>
      <c r="H827" s="43"/>
      <c r="I827" s="43"/>
      <c r="J827" s="44"/>
      <c r="K827" s="44"/>
      <c r="L827" s="44"/>
      <c r="M827" s="44"/>
      <c r="N827" s="43"/>
      <c r="O827" s="43"/>
      <c r="P827" s="1"/>
      <c r="Q827" s="16"/>
      <c r="R827" s="1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1">
        <f t="shared" si="7243"/>
        <v>0</v>
      </c>
      <c r="AD827" s="1">
        <f t="shared" si="7244"/>
        <v>0</v>
      </c>
      <c r="AE827" s="1">
        <f t="shared" si="7245"/>
        <v>0</v>
      </c>
      <c r="AF827" s="1">
        <f t="shared" si="7246"/>
        <v>0</v>
      </c>
      <c r="AG827" s="1">
        <f t="shared" si="7247"/>
        <v>0</v>
      </c>
      <c r="AH827" s="1">
        <f t="shared" si="7248"/>
        <v>0</v>
      </c>
      <c r="AI827" s="1">
        <f t="shared" si="7249"/>
        <v>0</v>
      </c>
      <c r="AJ827" s="1">
        <f t="shared" si="7250"/>
        <v>0</v>
      </c>
      <c r="AK827" s="1">
        <f t="shared" si="7251"/>
        <v>0</v>
      </c>
      <c r="AL827" s="1">
        <f t="shared" si="7252"/>
        <v>0</v>
      </c>
      <c r="AM827" s="1">
        <f t="shared" si="7253"/>
        <v>0</v>
      </c>
      <c r="AN827" s="1">
        <f t="shared" si="7254"/>
        <v>0</v>
      </c>
      <c r="AO827" s="44"/>
      <c r="AP827" s="44"/>
      <c r="AQ827" s="44"/>
      <c r="AR827" s="294">
        <f t="shared" ref="AR827:AR830" si="7294">G827</f>
        <v>17</v>
      </c>
      <c r="AS827" s="122">
        <f t="shared" si="7258"/>
        <v>0</v>
      </c>
      <c r="AT827" s="122">
        <f t="shared" si="7259"/>
        <v>0</v>
      </c>
      <c r="AU827" s="122">
        <f t="shared" si="7260"/>
        <v>0</v>
      </c>
      <c r="AV827" s="122">
        <f t="shared" si="7284"/>
        <v>1</v>
      </c>
      <c r="AW827" s="44"/>
      <c r="AX827" s="294"/>
      <c r="AY827" s="294"/>
      <c r="AZ827" s="294"/>
      <c r="BA827" s="294"/>
      <c r="BB827" s="294"/>
      <c r="BC827" s="29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127"/>
      <c r="BO827" s="44"/>
      <c r="BP827" s="1"/>
      <c r="BQ827" s="44"/>
      <c r="BR827" s="17">
        <v>4</v>
      </c>
      <c r="BS827" s="1">
        <f t="shared" si="7054"/>
        <v>0</v>
      </c>
      <c r="BT827" s="17">
        <f t="shared" si="7255"/>
        <v>0</v>
      </c>
      <c r="BU827" s="44"/>
      <c r="BV827" s="44">
        <v>1</v>
      </c>
      <c r="BW827" s="44"/>
      <c r="BX827" s="44"/>
      <c r="BY827" s="44"/>
      <c r="BZ827" s="44"/>
      <c r="CA827" s="44"/>
      <c r="CB827" s="44"/>
      <c r="CC827" s="44"/>
      <c r="CD827" s="92"/>
      <c r="CE827" s="92"/>
      <c r="CF827" s="92"/>
      <c r="CG827" s="44"/>
      <c r="CH827" s="1"/>
      <c r="CI827" s="1"/>
      <c r="CJ827" s="1"/>
      <c r="CK827" s="383"/>
      <c r="CL827" s="383"/>
      <c r="CM827" s="383"/>
      <c r="CN827" s="1">
        <f t="shared" si="7261"/>
        <v>0</v>
      </c>
      <c r="CO827" s="1">
        <f t="shared" si="7262"/>
        <v>0</v>
      </c>
      <c r="CP827" s="20">
        <f t="shared" si="7263"/>
        <v>0</v>
      </c>
      <c r="CQ827" s="351"/>
      <c r="CR827" s="131">
        <f t="shared" si="7285"/>
        <v>0</v>
      </c>
      <c r="CS827" s="44"/>
      <c r="CT827" s="44"/>
      <c r="CU827" s="1"/>
      <c r="CV827" s="1"/>
      <c r="CW827" s="1"/>
      <c r="CX827" s="1"/>
      <c r="CY827" s="1"/>
      <c r="CZ827" s="44"/>
      <c r="DA827" s="17">
        <f t="shared" si="7256"/>
        <v>0</v>
      </c>
      <c r="DB827" s="359">
        <f t="shared" si="7083"/>
        <v>0</v>
      </c>
      <c r="DC827" s="359">
        <f t="shared" si="7084"/>
        <v>0</v>
      </c>
      <c r="DD827" s="44"/>
      <c r="DE827" s="44"/>
      <c r="DF827" s="44"/>
      <c r="DG827" s="44"/>
      <c r="DH827" s="44"/>
      <c r="DI827" s="44"/>
      <c r="DJ827" s="44"/>
      <c r="DK827" s="44"/>
      <c r="DL827" s="44"/>
      <c r="DM827" s="44"/>
      <c r="DN827" s="44"/>
      <c r="DO827" s="1"/>
      <c r="DP827" s="1"/>
      <c r="DQ827" s="17">
        <f t="shared" si="7265"/>
        <v>0</v>
      </c>
      <c r="DR827" s="17">
        <f t="shared" si="7266"/>
        <v>0</v>
      </c>
      <c r="DS827" s="17">
        <f t="shared" si="7267"/>
        <v>0</v>
      </c>
      <c r="DT827" s="17">
        <f t="shared" si="7286"/>
        <v>0</v>
      </c>
      <c r="DU827" s="17">
        <f t="shared" si="7269"/>
        <v>0</v>
      </c>
      <c r="DV827" s="17">
        <f t="shared" si="7287"/>
        <v>0</v>
      </c>
      <c r="DW827" s="1"/>
      <c r="DX827" s="1"/>
      <c r="DY827" s="20">
        <f t="shared" si="7270"/>
        <v>0</v>
      </c>
      <c r="DZ827" s="20">
        <f t="shared" si="7271"/>
        <v>0</v>
      </c>
      <c r="EA827" s="20">
        <f t="shared" si="7272"/>
        <v>0</v>
      </c>
      <c r="EB827" s="20">
        <f t="shared" si="7273"/>
        <v>0</v>
      </c>
      <c r="EC827" s="18">
        <f t="shared" si="7288"/>
        <v>0</v>
      </c>
      <c r="ED827" s="19">
        <f t="shared" si="7257"/>
        <v>0</v>
      </c>
      <c r="EE827" s="19">
        <f t="shared" si="7275"/>
        <v>0</v>
      </c>
      <c r="EF827" s="1">
        <f t="shared" si="7276"/>
        <v>0</v>
      </c>
      <c r="EG827" s="18">
        <f t="shared" si="7289"/>
        <v>0</v>
      </c>
      <c r="EH827" s="341"/>
      <c r="EI827" s="44"/>
      <c r="EJ827" s="44"/>
      <c r="EK827" s="44"/>
      <c r="EL827" s="93"/>
      <c r="EM827" s="93"/>
      <c r="EN827" s="93"/>
      <c r="EO827" s="366"/>
      <c r="EP827" s="366"/>
      <c r="EQ827" s="374"/>
      <c r="ER827" s="374"/>
      <c r="ES827" s="374"/>
      <c r="ET827" s="374"/>
      <c r="EU827" s="18">
        <f t="shared" si="7290"/>
        <v>0</v>
      </c>
      <c r="EV827" s="18">
        <f t="shared" si="7075"/>
        <v>0</v>
      </c>
      <c r="EW827" s="341"/>
      <c r="EX827" s="341"/>
      <c r="EY827" s="341"/>
      <c r="EZ827" s="365">
        <f t="shared" si="6906"/>
        <v>0</v>
      </c>
      <c r="FA827" s="44"/>
      <c r="FB827" s="44"/>
      <c r="FC827" s="44"/>
      <c r="FD827" s="45"/>
      <c r="FE827" s="45"/>
      <c r="FF827" s="45"/>
      <c r="FG827" s="300"/>
      <c r="FH827" s="45"/>
      <c r="FI827" s="45"/>
      <c r="FJ827" s="45"/>
      <c r="FK827" s="44"/>
      <c r="FL827" s="44"/>
      <c r="FM827" s="44"/>
      <c r="FN827" s="44"/>
      <c r="FO827" s="294"/>
      <c r="FP827" s="20">
        <f t="shared" si="7291"/>
        <v>0</v>
      </c>
      <c r="FQ827" s="20">
        <f t="shared" si="7277"/>
        <v>0</v>
      </c>
      <c r="FR827" s="20">
        <f t="shared" si="7278"/>
        <v>0</v>
      </c>
      <c r="FS827" s="20">
        <f t="shared" si="7279"/>
        <v>0</v>
      </c>
      <c r="FT827" s="20">
        <f t="shared" si="7280"/>
        <v>0</v>
      </c>
      <c r="FU827" s="20">
        <f t="shared" si="7281"/>
        <v>0</v>
      </c>
      <c r="FV827" s="20">
        <f t="shared" si="7282"/>
        <v>0</v>
      </c>
      <c r="FW827" s="44"/>
    </row>
    <row r="828" spans="1:179" s="301" customFormat="1" ht="27.75" customHeight="1">
      <c r="A828" s="295"/>
      <c r="B828" s="296" t="s">
        <v>248</v>
      </c>
      <c r="C828" s="296" t="str">
        <f t="shared" si="7292"/>
        <v>1.1</v>
      </c>
      <c r="D828" s="296" t="s">
        <v>53</v>
      </c>
      <c r="E828" s="296" t="str">
        <f t="shared" si="7283"/>
        <v>LT7,5</v>
      </c>
      <c r="F828" s="296">
        <v>22</v>
      </c>
      <c r="G828" s="296">
        <f>F828</f>
        <v>22</v>
      </c>
      <c r="H828" s="297"/>
      <c r="I828" s="297"/>
      <c r="J828" s="294"/>
      <c r="K828" s="294"/>
      <c r="L828" s="294"/>
      <c r="M828" s="294"/>
      <c r="N828" s="297"/>
      <c r="O828" s="297"/>
      <c r="P828" s="304"/>
      <c r="Q828" s="305"/>
      <c r="R828" s="304"/>
      <c r="S828" s="294"/>
      <c r="T828" s="294"/>
      <c r="U828" s="294"/>
      <c r="V828" s="294"/>
      <c r="W828" s="294"/>
      <c r="X828" s="294"/>
      <c r="Y828" s="294"/>
      <c r="Z828" s="294"/>
      <c r="AA828" s="294"/>
      <c r="AB828" s="294"/>
      <c r="AC828" s="1">
        <f t="shared" si="7243"/>
        <v>0</v>
      </c>
      <c r="AD828" s="1">
        <f t="shared" si="7244"/>
        <v>0</v>
      </c>
      <c r="AE828" s="1">
        <f t="shared" si="7245"/>
        <v>0</v>
      </c>
      <c r="AF828" s="1">
        <f t="shared" si="7246"/>
        <v>0</v>
      </c>
      <c r="AG828" s="1">
        <f t="shared" si="7247"/>
        <v>0</v>
      </c>
      <c r="AH828" s="1">
        <f t="shared" si="7248"/>
        <v>0</v>
      </c>
      <c r="AI828" s="1">
        <f t="shared" si="7249"/>
        <v>0</v>
      </c>
      <c r="AJ828" s="1">
        <f t="shared" si="7250"/>
        <v>0</v>
      </c>
      <c r="AK828" s="1">
        <f t="shared" si="7251"/>
        <v>0</v>
      </c>
      <c r="AL828" s="1">
        <f t="shared" si="7252"/>
        <v>0</v>
      </c>
      <c r="AM828" s="1">
        <f t="shared" si="7253"/>
        <v>0</v>
      </c>
      <c r="AN828" s="1">
        <f t="shared" si="7254"/>
        <v>0</v>
      </c>
      <c r="AO828" s="294"/>
      <c r="AP828" s="294"/>
      <c r="AQ828" s="294"/>
      <c r="AR828" s="294">
        <f t="shared" si="7294"/>
        <v>22</v>
      </c>
      <c r="AS828" s="298">
        <f t="shared" si="7258"/>
        <v>0</v>
      </c>
      <c r="AT828" s="298">
        <f t="shared" si="7259"/>
        <v>0</v>
      </c>
      <c r="AU828" s="298">
        <f t="shared" si="7260"/>
        <v>0</v>
      </c>
      <c r="AV828" s="298">
        <f t="shared" si="7284"/>
        <v>1</v>
      </c>
      <c r="AW828" s="294"/>
      <c r="AX828" s="294"/>
      <c r="AY828" s="294"/>
      <c r="AZ828" s="294"/>
      <c r="BA828" s="294"/>
      <c r="BB828" s="294"/>
      <c r="BC828" s="294"/>
      <c r="BD828" s="294"/>
      <c r="BE828" s="294"/>
      <c r="BF828" s="294"/>
      <c r="BG828" s="294"/>
      <c r="BH828" s="294"/>
      <c r="BI828" s="294">
        <v>1</v>
      </c>
      <c r="BJ828" s="294"/>
      <c r="BK828" s="294"/>
      <c r="BL828" s="294"/>
      <c r="BM828" s="294"/>
      <c r="BN828" s="294"/>
      <c r="BO828" s="294"/>
      <c r="BP828" s="1"/>
      <c r="BQ828" s="294"/>
      <c r="BR828" s="17">
        <v>4</v>
      </c>
      <c r="BS828" s="1">
        <f t="shared" si="7054"/>
        <v>0</v>
      </c>
      <c r="BT828" s="17">
        <f t="shared" si="7255"/>
        <v>0</v>
      </c>
      <c r="BU828" s="294"/>
      <c r="BV828" s="294">
        <v>1</v>
      </c>
      <c r="BW828" s="294"/>
      <c r="BX828" s="294"/>
      <c r="BY828" s="294"/>
      <c r="BZ828" s="294"/>
      <c r="CA828" s="294"/>
      <c r="CB828" s="294"/>
      <c r="CC828" s="294"/>
      <c r="CD828" s="1"/>
      <c r="CE828" s="1"/>
      <c r="CF828" s="1"/>
      <c r="CG828" s="294"/>
      <c r="CH828" s="1">
        <v>1</v>
      </c>
      <c r="CI828" s="1"/>
      <c r="CJ828" s="1"/>
      <c r="CK828" s="383"/>
      <c r="CL828" s="383"/>
      <c r="CM828" s="383"/>
      <c r="CN828" s="1">
        <f t="shared" si="7261"/>
        <v>0</v>
      </c>
      <c r="CO828" s="1">
        <f t="shared" si="7262"/>
        <v>0</v>
      </c>
      <c r="CP828" s="20">
        <f t="shared" si="7263"/>
        <v>2.5</v>
      </c>
      <c r="CQ828" s="351"/>
      <c r="CR828" s="299">
        <f t="shared" ref="CR828:CR830" si="7295">+IF(SUM(AX828:BM828)&gt;0,1,0)</f>
        <v>1</v>
      </c>
      <c r="CS828" s="294"/>
      <c r="CT828" s="294"/>
      <c r="CU828" s="1">
        <v>1</v>
      </c>
      <c r="CV828" s="1"/>
      <c r="CW828" s="1"/>
      <c r="CX828" s="1"/>
      <c r="CY828" s="1">
        <v>1</v>
      </c>
      <c r="CZ828" s="294">
        <v>1</v>
      </c>
      <c r="DA828" s="17">
        <f t="shared" si="7256"/>
        <v>1</v>
      </c>
      <c r="DB828" s="359">
        <f t="shared" si="7083"/>
        <v>2</v>
      </c>
      <c r="DC828" s="359">
        <f t="shared" si="7084"/>
        <v>2</v>
      </c>
      <c r="DD828" s="294"/>
      <c r="DE828" s="294">
        <v>4</v>
      </c>
      <c r="DF828" s="294">
        <v>4</v>
      </c>
      <c r="DG828" s="294"/>
      <c r="DH828" s="294"/>
      <c r="DI828" s="294"/>
      <c r="DJ828" s="294"/>
      <c r="DK828" s="294"/>
      <c r="DL828" s="294">
        <f>F828</f>
        <v>22</v>
      </c>
      <c r="DM828" s="294"/>
      <c r="DN828" s="294"/>
      <c r="DO828" s="1"/>
      <c r="DP828" s="1"/>
      <c r="DQ828" s="17">
        <f t="shared" si="7265"/>
        <v>0</v>
      </c>
      <c r="DR828" s="17">
        <f t="shared" si="7266"/>
        <v>0</v>
      </c>
      <c r="DS828" s="17">
        <f t="shared" si="7267"/>
        <v>0</v>
      </c>
      <c r="DT828" s="17">
        <f t="shared" ref="DT828:DT830" si="7296">+IF(AND(SUM(S828:AA828)&gt;0,SUM(FA828:FF828)&gt;0),CW828,0)</f>
        <v>0</v>
      </c>
      <c r="DU828" s="17">
        <f t="shared" si="7269"/>
        <v>0</v>
      </c>
      <c r="DV828" s="17">
        <f t="shared" si="7287"/>
        <v>0</v>
      </c>
      <c r="DW828" s="1"/>
      <c r="DX828" s="1"/>
      <c r="DY828" s="20">
        <f t="shared" si="7270"/>
        <v>0</v>
      </c>
      <c r="DZ828" s="20">
        <f t="shared" si="7271"/>
        <v>0</v>
      </c>
      <c r="EA828" s="20">
        <f t="shared" si="7272"/>
        <v>0</v>
      </c>
      <c r="EB828" s="20">
        <f t="shared" si="7273"/>
        <v>0</v>
      </c>
      <c r="EC828" s="18">
        <f t="shared" ref="EC828:EC830" si="7297">+IF(AND(CT828=0,SUM(CU828:CY828)&gt;1,SUM(CU828:CY828)&lt;=4),1,IF(AND(CT828=0,SUM(CU828:CY828)&gt;4),2,0))</f>
        <v>1</v>
      </c>
      <c r="ED828" s="19">
        <f t="shared" si="7257"/>
        <v>3</v>
      </c>
      <c r="EE828" s="19">
        <f t="shared" si="7275"/>
        <v>0</v>
      </c>
      <c r="EF828" s="1">
        <f t="shared" si="7276"/>
        <v>0</v>
      </c>
      <c r="EG828" s="18">
        <f t="shared" ref="EG828:EG829" si="7298">+IF(AND(CT828+EC828=0,SUM(AO828:AR828)&gt;0,SUM(DK828:DN828)&gt;0),(CU828+CV828+CW828+CX828)*2+CY828*5,(EC828+CT828-FO828)*5)+IF(AND(EC828+DQ828+CT828=0,SUM(AO828:AR828)&gt;0),SUM(CU828:CX828)*2+CY828*5,0)</f>
        <v>5</v>
      </c>
      <c r="EH828" s="341"/>
      <c r="EI828" s="294">
        <v>4.5</v>
      </c>
      <c r="EJ828" s="294"/>
      <c r="EK828" s="294">
        <v>4.5</v>
      </c>
      <c r="EL828" s="19">
        <v>1</v>
      </c>
      <c r="EM828" s="19"/>
      <c r="EN828" s="19"/>
      <c r="EO828" s="366"/>
      <c r="EP828" s="366"/>
      <c r="EQ828" s="374"/>
      <c r="ER828" s="374"/>
      <c r="ES828" s="374"/>
      <c r="ET828" s="374"/>
      <c r="EU828" s="18">
        <f t="shared" si="7290"/>
        <v>3</v>
      </c>
      <c r="EV828" s="18">
        <f t="shared" si="7075"/>
        <v>2</v>
      </c>
      <c r="EW828" s="341">
        <v>2</v>
      </c>
      <c r="EX828" s="341">
        <v>2</v>
      </c>
      <c r="EY828" s="341"/>
      <c r="EZ828" s="365">
        <f t="shared" si="6906"/>
        <v>0</v>
      </c>
      <c r="FA828" s="294"/>
      <c r="FB828" s="294"/>
      <c r="FC828" s="294"/>
      <c r="FD828" s="300"/>
      <c r="FE828" s="300"/>
      <c r="FF828" s="300"/>
      <c r="FG828" s="300"/>
      <c r="FH828" s="300"/>
      <c r="FI828" s="300"/>
      <c r="FJ828" s="300"/>
      <c r="FK828" s="294"/>
      <c r="FL828" s="294"/>
      <c r="FM828" s="294"/>
      <c r="FN828" s="294"/>
      <c r="FO828" s="294"/>
      <c r="FP828" s="20">
        <f t="shared" si="7291"/>
        <v>0</v>
      </c>
      <c r="FQ828" s="20">
        <f t="shared" si="7277"/>
        <v>4</v>
      </c>
      <c r="FR828" s="20">
        <f t="shared" si="7278"/>
        <v>4</v>
      </c>
      <c r="FS828" s="20">
        <f t="shared" si="7279"/>
        <v>0</v>
      </c>
      <c r="FT828" s="20">
        <f t="shared" si="7280"/>
        <v>0</v>
      </c>
      <c r="FU828" s="20">
        <f t="shared" si="7281"/>
        <v>0</v>
      </c>
      <c r="FV828" s="20">
        <f t="shared" si="7282"/>
        <v>0</v>
      </c>
      <c r="FW828" s="294"/>
    </row>
    <row r="829" spans="1:179" s="301" customFormat="1" ht="27.75" customHeight="1">
      <c r="A829" s="295"/>
      <c r="B829" s="296" t="s">
        <v>249</v>
      </c>
      <c r="C829" s="296" t="str">
        <f t="shared" si="7292"/>
        <v>1.2</v>
      </c>
      <c r="D829" s="296" t="s">
        <v>53</v>
      </c>
      <c r="E829" s="296" t="str">
        <f t="shared" si="7283"/>
        <v>LT7,5</v>
      </c>
      <c r="F829" s="296">
        <v>32</v>
      </c>
      <c r="G829" s="296">
        <f>F829</f>
        <v>32</v>
      </c>
      <c r="H829" s="297"/>
      <c r="I829" s="297"/>
      <c r="J829" s="294"/>
      <c r="K829" s="294"/>
      <c r="L829" s="294"/>
      <c r="M829" s="294"/>
      <c r="N829" s="297"/>
      <c r="O829" s="297"/>
      <c r="P829" s="304"/>
      <c r="Q829" s="305"/>
      <c r="R829" s="304"/>
      <c r="S829" s="294"/>
      <c r="T829" s="294"/>
      <c r="U829" s="294"/>
      <c r="V829" s="294"/>
      <c r="W829" s="294"/>
      <c r="X829" s="294"/>
      <c r="Y829" s="294"/>
      <c r="Z829" s="294"/>
      <c r="AA829" s="294"/>
      <c r="AB829" s="294"/>
      <c r="AC829" s="1">
        <f t="shared" si="7243"/>
        <v>0</v>
      </c>
      <c r="AD829" s="1">
        <f t="shared" si="7244"/>
        <v>0</v>
      </c>
      <c r="AE829" s="1">
        <f t="shared" si="7245"/>
        <v>0</v>
      </c>
      <c r="AF829" s="1">
        <f t="shared" si="7246"/>
        <v>0</v>
      </c>
      <c r="AG829" s="1">
        <f t="shared" si="7247"/>
        <v>0</v>
      </c>
      <c r="AH829" s="1">
        <f t="shared" si="7248"/>
        <v>0</v>
      </c>
      <c r="AI829" s="1">
        <f t="shared" si="7249"/>
        <v>0</v>
      </c>
      <c r="AJ829" s="1">
        <f t="shared" si="7250"/>
        <v>0</v>
      </c>
      <c r="AK829" s="1">
        <f t="shared" si="7251"/>
        <v>0</v>
      </c>
      <c r="AL829" s="1">
        <f t="shared" si="7252"/>
        <v>0</v>
      </c>
      <c r="AM829" s="1">
        <f t="shared" si="7253"/>
        <v>0</v>
      </c>
      <c r="AN829" s="1">
        <f t="shared" si="7254"/>
        <v>0</v>
      </c>
      <c r="AO829" s="294"/>
      <c r="AP829" s="294"/>
      <c r="AQ829" s="294"/>
      <c r="AR829" s="294">
        <f t="shared" si="7294"/>
        <v>32</v>
      </c>
      <c r="AS829" s="298">
        <f t="shared" si="7258"/>
        <v>0</v>
      </c>
      <c r="AT829" s="298">
        <f t="shared" si="7259"/>
        <v>0</v>
      </c>
      <c r="AU829" s="298">
        <f t="shared" si="7260"/>
        <v>0</v>
      </c>
      <c r="AV829" s="298">
        <f t="shared" si="7284"/>
        <v>1</v>
      </c>
      <c r="AW829" s="294"/>
      <c r="AX829" s="294"/>
      <c r="AY829" s="294"/>
      <c r="AZ829" s="294"/>
      <c r="BA829" s="294"/>
      <c r="BB829" s="294"/>
      <c r="BC829" s="294"/>
      <c r="BD829" s="294"/>
      <c r="BE829" s="294"/>
      <c r="BF829" s="294"/>
      <c r="BG829" s="294"/>
      <c r="BH829" s="294"/>
      <c r="BI829" s="294">
        <v>1</v>
      </c>
      <c r="BJ829" s="294"/>
      <c r="BK829" s="294"/>
      <c r="BL829" s="294"/>
      <c r="BM829" s="294"/>
      <c r="BN829" s="294"/>
      <c r="BO829" s="294"/>
      <c r="BP829" s="1"/>
      <c r="BQ829" s="294"/>
      <c r="BR829" s="17">
        <v>4</v>
      </c>
      <c r="BS829" s="1">
        <f t="shared" si="7054"/>
        <v>0</v>
      </c>
      <c r="BT829" s="17">
        <f t="shared" si="7255"/>
        <v>0</v>
      </c>
      <c r="BU829" s="294"/>
      <c r="BV829" s="294">
        <v>1</v>
      </c>
      <c r="BW829" s="294"/>
      <c r="BX829" s="294"/>
      <c r="BY829" s="294"/>
      <c r="BZ829" s="294"/>
      <c r="CA829" s="294"/>
      <c r="CB829" s="294"/>
      <c r="CC829" s="294"/>
      <c r="CD829" s="1"/>
      <c r="CE829" s="1"/>
      <c r="CF829" s="1"/>
      <c r="CG829" s="294"/>
      <c r="CH829" s="1">
        <v>1</v>
      </c>
      <c r="CI829" s="1"/>
      <c r="CJ829" s="1"/>
      <c r="CK829" s="383"/>
      <c r="CL829" s="383"/>
      <c r="CM829" s="383"/>
      <c r="CN829" s="1">
        <f t="shared" si="7261"/>
        <v>0</v>
      </c>
      <c r="CO829" s="1">
        <f t="shared" si="7262"/>
        <v>0</v>
      </c>
      <c r="CP829" s="20">
        <f t="shared" si="7263"/>
        <v>2.5</v>
      </c>
      <c r="CQ829" s="351"/>
      <c r="CR829" s="299">
        <f t="shared" si="7295"/>
        <v>1</v>
      </c>
      <c r="CS829" s="294"/>
      <c r="CT829" s="294"/>
      <c r="CU829" s="1"/>
      <c r="CV829" s="1"/>
      <c r="CW829" s="1"/>
      <c r="CX829" s="1"/>
      <c r="CY829" s="1"/>
      <c r="CZ829" s="294"/>
      <c r="DA829" s="17">
        <f t="shared" si="7256"/>
        <v>0</v>
      </c>
      <c r="DB829" s="359">
        <f t="shared" si="7083"/>
        <v>0</v>
      </c>
      <c r="DC829" s="359">
        <f t="shared" si="7084"/>
        <v>0</v>
      </c>
      <c r="DD829" s="294"/>
      <c r="DE829" s="294"/>
      <c r="DF829" s="294"/>
      <c r="DG829" s="294"/>
      <c r="DH829" s="294"/>
      <c r="DI829" s="294"/>
      <c r="DJ829" s="294"/>
      <c r="DK829" s="294"/>
      <c r="DL829" s="294">
        <f>F829</f>
        <v>32</v>
      </c>
      <c r="DM829" s="294"/>
      <c r="DN829" s="294"/>
      <c r="DO829" s="1"/>
      <c r="DP829" s="1"/>
      <c r="DQ829" s="17">
        <f t="shared" si="7265"/>
        <v>0</v>
      </c>
      <c r="DR829" s="17">
        <f t="shared" si="7266"/>
        <v>0</v>
      </c>
      <c r="DS829" s="17">
        <f t="shared" si="7267"/>
        <v>0</v>
      </c>
      <c r="DT829" s="17">
        <f t="shared" si="7296"/>
        <v>0</v>
      </c>
      <c r="DU829" s="17">
        <f t="shared" si="7269"/>
        <v>0</v>
      </c>
      <c r="DV829" s="17">
        <f t="shared" si="7287"/>
        <v>0</v>
      </c>
      <c r="DW829" s="1"/>
      <c r="DX829" s="1"/>
      <c r="DY829" s="20">
        <f t="shared" si="7270"/>
        <v>0</v>
      </c>
      <c r="DZ829" s="20">
        <f t="shared" si="7271"/>
        <v>0</v>
      </c>
      <c r="EA829" s="20">
        <f t="shared" si="7272"/>
        <v>0</v>
      </c>
      <c r="EB829" s="20">
        <f t="shared" si="7273"/>
        <v>0</v>
      </c>
      <c r="EC829" s="18">
        <f t="shared" si="7297"/>
        <v>0</v>
      </c>
      <c r="ED829" s="19">
        <f t="shared" si="7257"/>
        <v>0</v>
      </c>
      <c r="EE829" s="19">
        <f t="shared" si="7275"/>
        <v>0</v>
      </c>
      <c r="EF829" s="1">
        <f t="shared" si="7276"/>
        <v>0</v>
      </c>
      <c r="EG829" s="18">
        <f t="shared" si="7298"/>
        <v>0</v>
      </c>
      <c r="EH829" s="341"/>
      <c r="EI829" s="294"/>
      <c r="EJ829" s="294"/>
      <c r="EK829" s="294"/>
      <c r="EL829" s="19"/>
      <c r="EM829" s="19"/>
      <c r="EN829" s="19"/>
      <c r="EO829" s="366"/>
      <c r="EP829" s="366"/>
      <c r="EQ829" s="374"/>
      <c r="ER829" s="374"/>
      <c r="ES829" s="374"/>
      <c r="ET829" s="374"/>
      <c r="EU829" s="18">
        <f t="shared" si="7290"/>
        <v>0</v>
      </c>
      <c r="EV829" s="18">
        <f t="shared" si="7075"/>
        <v>2</v>
      </c>
      <c r="EW829" s="341">
        <v>1</v>
      </c>
      <c r="EX829" s="341"/>
      <c r="EY829" s="341"/>
      <c r="EZ829" s="365">
        <f t="shared" si="6906"/>
        <v>0</v>
      </c>
      <c r="FA829" s="294"/>
      <c r="FB829" s="294"/>
      <c r="FC829" s="294"/>
      <c r="FD829" s="300"/>
      <c r="FE829" s="300"/>
      <c r="FF829" s="300"/>
      <c r="FG829" s="300"/>
      <c r="FH829" s="300"/>
      <c r="FI829" s="300"/>
      <c r="FJ829" s="300"/>
      <c r="FK829" s="294"/>
      <c r="FL829" s="294"/>
      <c r="FM829" s="294"/>
      <c r="FN829" s="294"/>
      <c r="FO829" s="294"/>
      <c r="FP829" s="20">
        <f t="shared" si="7291"/>
        <v>0</v>
      </c>
      <c r="FQ829" s="20">
        <f t="shared" si="7277"/>
        <v>0</v>
      </c>
      <c r="FR829" s="20">
        <f t="shared" si="7278"/>
        <v>0</v>
      </c>
      <c r="FS829" s="20">
        <f t="shared" si="7279"/>
        <v>0</v>
      </c>
      <c r="FT829" s="20">
        <f t="shared" si="7280"/>
        <v>0</v>
      </c>
      <c r="FU829" s="20">
        <f t="shared" si="7281"/>
        <v>0</v>
      </c>
      <c r="FV829" s="20">
        <f t="shared" si="7282"/>
        <v>0</v>
      </c>
      <c r="FW829" s="294"/>
    </row>
    <row r="830" spans="1:179" s="301" customFormat="1" ht="27.75" customHeight="1">
      <c r="A830" s="295"/>
      <c r="B830" s="296" t="s">
        <v>250</v>
      </c>
      <c r="C830" s="296" t="str">
        <f t="shared" si="7292"/>
        <v>1.3</v>
      </c>
      <c r="D830" s="296" t="s">
        <v>53</v>
      </c>
      <c r="E830" s="296" t="str">
        <f t="shared" si="7283"/>
        <v>LT7,5</v>
      </c>
      <c r="F830" s="296">
        <v>23</v>
      </c>
      <c r="G830" s="296">
        <f>F830</f>
        <v>23</v>
      </c>
      <c r="H830" s="297"/>
      <c r="I830" s="297"/>
      <c r="J830" s="294"/>
      <c r="K830" s="294"/>
      <c r="L830" s="294"/>
      <c r="M830" s="294"/>
      <c r="N830" s="297"/>
      <c r="O830" s="297"/>
      <c r="P830" s="304"/>
      <c r="Q830" s="305"/>
      <c r="R830" s="304"/>
      <c r="S830" s="294"/>
      <c r="T830" s="294"/>
      <c r="U830" s="294"/>
      <c r="V830" s="294"/>
      <c r="W830" s="294"/>
      <c r="X830" s="294"/>
      <c r="Y830" s="294"/>
      <c r="Z830" s="294"/>
      <c r="AA830" s="294"/>
      <c r="AB830" s="294"/>
      <c r="AC830" s="1">
        <f t="shared" si="7243"/>
        <v>0</v>
      </c>
      <c r="AD830" s="1">
        <f t="shared" si="7244"/>
        <v>0</v>
      </c>
      <c r="AE830" s="1">
        <f t="shared" si="7245"/>
        <v>0</v>
      </c>
      <c r="AF830" s="1">
        <f t="shared" si="7246"/>
        <v>0</v>
      </c>
      <c r="AG830" s="1">
        <f t="shared" si="7247"/>
        <v>0</v>
      </c>
      <c r="AH830" s="1">
        <f t="shared" si="7248"/>
        <v>0</v>
      </c>
      <c r="AI830" s="1">
        <f t="shared" si="7249"/>
        <v>0</v>
      </c>
      <c r="AJ830" s="1">
        <f t="shared" si="7250"/>
        <v>0</v>
      </c>
      <c r="AK830" s="1">
        <f t="shared" si="7251"/>
        <v>0</v>
      </c>
      <c r="AL830" s="1">
        <f t="shared" si="7252"/>
        <v>0</v>
      </c>
      <c r="AM830" s="1">
        <f t="shared" si="7253"/>
        <v>0</v>
      </c>
      <c r="AN830" s="1">
        <f t="shared" si="7254"/>
        <v>0</v>
      </c>
      <c r="AO830" s="294"/>
      <c r="AP830" s="294"/>
      <c r="AQ830" s="294"/>
      <c r="AR830" s="294">
        <f t="shared" si="7294"/>
        <v>23</v>
      </c>
      <c r="AS830" s="298">
        <f t="shared" si="7258"/>
        <v>0</v>
      </c>
      <c r="AT830" s="298">
        <f t="shared" si="7259"/>
        <v>0</v>
      </c>
      <c r="AU830" s="298">
        <f t="shared" si="7260"/>
        <v>0</v>
      </c>
      <c r="AV830" s="298">
        <f t="shared" si="7284"/>
        <v>1</v>
      </c>
      <c r="AW830" s="294"/>
      <c r="AX830" s="294"/>
      <c r="AY830" s="294"/>
      <c r="AZ830" s="294"/>
      <c r="BA830" s="294"/>
      <c r="BB830" s="294"/>
      <c r="BC830" s="294"/>
      <c r="BD830" s="294"/>
      <c r="BE830" s="294"/>
      <c r="BF830" s="294"/>
      <c r="BG830" s="294"/>
      <c r="BH830" s="294"/>
      <c r="BI830" s="294">
        <v>1</v>
      </c>
      <c r="BJ830" s="294"/>
      <c r="BK830" s="294"/>
      <c r="BL830" s="294"/>
      <c r="BM830" s="294"/>
      <c r="BN830" s="294"/>
      <c r="BO830" s="294"/>
      <c r="BP830" s="1"/>
      <c r="BQ830" s="294"/>
      <c r="BR830" s="17">
        <v>4</v>
      </c>
      <c r="BS830" s="1">
        <f t="shared" si="7054"/>
        <v>0</v>
      </c>
      <c r="BT830" s="17">
        <f t="shared" si="7255"/>
        <v>0</v>
      </c>
      <c r="BU830" s="294"/>
      <c r="BV830" s="294">
        <v>1</v>
      </c>
      <c r="BW830" s="294">
        <v>1</v>
      </c>
      <c r="BX830" s="294">
        <v>1</v>
      </c>
      <c r="BY830" s="294"/>
      <c r="BZ830" s="294"/>
      <c r="CA830" s="294"/>
      <c r="CB830" s="294"/>
      <c r="CC830" s="294"/>
      <c r="CD830" s="1"/>
      <c r="CE830" s="1"/>
      <c r="CF830" s="1"/>
      <c r="CG830" s="294"/>
      <c r="CH830" s="1">
        <v>1</v>
      </c>
      <c r="CI830" s="1"/>
      <c r="CJ830" s="1"/>
      <c r="CK830" s="383"/>
      <c r="CL830" s="383"/>
      <c r="CM830" s="383"/>
      <c r="CN830" s="1">
        <f t="shared" si="7261"/>
        <v>1</v>
      </c>
      <c r="CO830" s="1">
        <f t="shared" si="7262"/>
        <v>1</v>
      </c>
      <c r="CP830" s="20">
        <f t="shared" si="7263"/>
        <v>2.5</v>
      </c>
      <c r="CQ830" s="351"/>
      <c r="CR830" s="299">
        <f t="shared" si="7295"/>
        <v>1</v>
      </c>
      <c r="CS830" s="294"/>
      <c r="CT830" s="294"/>
      <c r="CU830" s="1"/>
      <c r="CV830" s="1"/>
      <c r="CW830" s="1"/>
      <c r="CX830" s="1"/>
      <c r="CY830" s="1">
        <v>1</v>
      </c>
      <c r="CZ830" s="294"/>
      <c r="DA830" s="17">
        <f t="shared" si="7256"/>
        <v>1</v>
      </c>
      <c r="DB830" s="359">
        <f t="shared" si="7083"/>
        <v>1</v>
      </c>
      <c r="DC830" s="359">
        <f t="shared" si="7084"/>
        <v>1</v>
      </c>
      <c r="DD830" s="294"/>
      <c r="DE830" s="294"/>
      <c r="DF830" s="294"/>
      <c r="DG830" s="294"/>
      <c r="DH830" s="294"/>
      <c r="DI830" s="294">
        <v>3</v>
      </c>
      <c r="DJ830" s="294"/>
      <c r="DK830" s="294"/>
      <c r="DL830" s="294">
        <f>F830</f>
        <v>23</v>
      </c>
      <c r="DM830" s="294"/>
      <c r="DN830" s="294"/>
      <c r="DO830" s="1"/>
      <c r="DP830" s="1"/>
      <c r="DQ830" s="17">
        <f t="shared" si="7265"/>
        <v>0</v>
      </c>
      <c r="DR830" s="17">
        <f t="shared" si="7266"/>
        <v>0</v>
      </c>
      <c r="DS830" s="17">
        <f t="shared" si="7267"/>
        <v>0</v>
      </c>
      <c r="DT830" s="17">
        <f t="shared" si="7296"/>
        <v>0</v>
      </c>
      <c r="DU830" s="17">
        <f t="shared" si="7269"/>
        <v>0</v>
      </c>
      <c r="DV830" s="17">
        <f t="shared" si="7287"/>
        <v>0</v>
      </c>
      <c r="DW830" s="1"/>
      <c r="DX830" s="1"/>
      <c r="DY830" s="20">
        <f t="shared" si="7270"/>
        <v>0</v>
      </c>
      <c r="DZ830" s="20">
        <f t="shared" si="7271"/>
        <v>0</v>
      </c>
      <c r="EA830" s="20">
        <f t="shared" si="7272"/>
        <v>0</v>
      </c>
      <c r="EB830" s="20">
        <f t="shared" si="7273"/>
        <v>0</v>
      </c>
      <c r="EC830" s="18">
        <f t="shared" si="7297"/>
        <v>0</v>
      </c>
      <c r="ED830" s="19">
        <f t="shared" si="7257"/>
        <v>0</v>
      </c>
      <c r="EE830" s="19">
        <f t="shared" si="7275"/>
        <v>0</v>
      </c>
      <c r="EF830" s="1">
        <f t="shared" si="7276"/>
        <v>0</v>
      </c>
      <c r="EG830" s="18">
        <f>+IF(AND(CT830+EC830=0,SUM(AO830:AR830)&gt;0,SUM(DK830:DN830)&gt;0),(CU830+CV830+CW830+CX830)*2+CY830*5,(EC830+CT830-FO830)*5)+IF(AND(EC830+DQ830+CT830=0,SUM(AO830:AR830)&gt;0),SUM(CU830:CX830)*2+CY830*5,0)-5</f>
        <v>5</v>
      </c>
      <c r="EH830" s="341"/>
      <c r="EI830" s="294"/>
      <c r="EJ830" s="294"/>
      <c r="EK830" s="294"/>
      <c r="EL830" s="19">
        <v>1</v>
      </c>
      <c r="EM830" s="19"/>
      <c r="EN830" s="19"/>
      <c r="EO830" s="366"/>
      <c r="EP830" s="366"/>
      <c r="EQ830" s="374"/>
      <c r="ER830" s="374"/>
      <c r="ES830" s="374"/>
      <c r="ET830" s="374"/>
      <c r="EU830" s="18">
        <f t="shared" si="7290"/>
        <v>0</v>
      </c>
      <c r="EV830" s="18">
        <f t="shared" si="7075"/>
        <v>2</v>
      </c>
      <c r="EW830" s="341">
        <v>1</v>
      </c>
      <c r="EX830" s="341">
        <v>1</v>
      </c>
      <c r="EY830" s="341">
        <v>4</v>
      </c>
      <c r="EZ830" s="365">
        <f t="shared" si="6906"/>
        <v>0.5</v>
      </c>
      <c r="FA830" s="294"/>
      <c r="FB830" s="294"/>
      <c r="FC830" s="294"/>
      <c r="FD830" s="300"/>
      <c r="FE830" s="300"/>
      <c r="FF830" s="300"/>
      <c r="FG830" s="300"/>
      <c r="FH830" s="300"/>
      <c r="FI830" s="300"/>
      <c r="FJ830" s="300"/>
      <c r="FK830" s="294"/>
      <c r="FL830" s="294"/>
      <c r="FM830" s="294"/>
      <c r="FN830" s="294"/>
      <c r="FO830" s="294"/>
      <c r="FP830" s="20">
        <f t="shared" si="7291"/>
        <v>0</v>
      </c>
      <c r="FQ830" s="20">
        <f t="shared" si="7277"/>
        <v>0</v>
      </c>
      <c r="FR830" s="20">
        <f t="shared" si="7278"/>
        <v>0</v>
      </c>
      <c r="FS830" s="20">
        <f t="shared" si="7279"/>
        <v>0</v>
      </c>
      <c r="FT830" s="20">
        <f t="shared" si="7280"/>
        <v>0</v>
      </c>
      <c r="FU830" s="20">
        <f t="shared" si="7281"/>
        <v>0</v>
      </c>
      <c r="FV830" s="20">
        <f t="shared" si="7282"/>
        <v>0</v>
      </c>
      <c r="FW830" s="294"/>
    </row>
    <row r="831" spans="1:179" s="301" customFormat="1" ht="27.75" customHeight="1">
      <c r="A831" s="295"/>
      <c r="B831" s="296"/>
      <c r="C831" s="296" t="s">
        <v>251</v>
      </c>
      <c r="D831" s="296"/>
      <c r="E831" s="296" t="s">
        <v>53</v>
      </c>
      <c r="F831" s="296"/>
      <c r="G831" s="296">
        <v>21</v>
      </c>
      <c r="H831" s="297"/>
      <c r="I831" s="297"/>
      <c r="J831" s="294"/>
      <c r="K831" s="294"/>
      <c r="L831" s="294"/>
      <c r="M831" s="294"/>
      <c r="N831" s="297"/>
      <c r="O831" s="297"/>
      <c r="P831" s="304"/>
      <c r="Q831" s="305"/>
      <c r="R831" s="304"/>
      <c r="S831" s="294"/>
      <c r="T831" s="294"/>
      <c r="U831" s="294"/>
      <c r="V831" s="294"/>
      <c r="W831" s="294"/>
      <c r="X831" s="294">
        <v>1</v>
      </c>
      <c r="Y831" s="294"/>
      <c r="Z831" s="294"/>
      <c r="AA831" s="294"/>
      <c r="AB831" s="294"/>
      <c r="AC831" s="1">
        <f t="shared" ref="AC831" si="7299">+IF(S831=1,1,0)+IF(T831=1,1,0)</f>
        <v>0</v>
      </c>
      <c r="AD831" s="1">
        <f t="shared" ref="AD831" si="7300">+IF(U831=1,1,0)+IF(V831=1,1,0)</f>
        <v>0</v>
      </c>
      <c r="AE831" s="1">
        <f t="shared" ref="AE831" si="7301">+IF(W831=1,1,0)+IF(X831=1,1,0)</f>
        <v>1</v>
      </c>
      <c r="AF831" s="1">
        <f t="shared" ref="AF831" si="7302">+IF(Y831=1,1,0)+IF(Z831=1,1,0)</f>
        <v>0</v>
      </c>
      <c r="AG831" s="1">
        <f t="shared" ref="AG831" si="7303">+IF(AA831=1,1,0)</f>
        <v>0</v>
      </c>
      <c r="AH831" s="1">
        <f t="shared" ref="AH831" si="7304">+IF(AB831=1,1,0)</f>
        <v>0</v>
      </c>
      <c r="AI831" s="1">
        <f t="shared" ref="AI831" si="7305">+IF(S831=2,1,0)+IF(T831=2,1,0)</f>
        <v>0</v>
      </c>
      <c r="AJ831" s="1">
        <f t="shared" ref="AJ831" si="7306">+IF(U831=2,1,0)+IF(V831=2,1,0)</f>
        <v>0</v>
      </c>
      <c r="AK831" s="1">
        <f t="shared" ref="AK831" si="7307">+IF(X831=2,1,0)+IF(W831=2,1,0)</f>
        <v>0</v>
      </c>
      <c r="AL831" s="1">
        <f t="shared" ref="AL831" si="7308">+IF(Y831=2,1,0)+IF(Z831=2,1,0)</f>
        <v>0</v>
      </c>
      <c r="AM831" s="1">
        <f t="shared" ref="AM831" si="7309">+IF(AA831=2,1,0)</f>
        <v>0</v>
      </c>
      <c r="AN831" s="1">
        <f t="shared" ref="AN831" si="7310">+IF(AB831=2,1,0)</f>
        <v>0</v>
      </c>
      <c r="AO831" s="294"/>
      <c r="AP831" s="294"/>
      <c r="AQ831" s="294"/>
      <c r="AR831" s="294">
        <f t="shared" ref="AR831" si="7311">G831</f>
        <v>21</v>
      </c>
      <c r="AS831" s="298">
        <f t="shared" ref="AS831" si="7312">IF(AND(AO831&gt;0,OR(BR831&gt;=2,BR831=1)),1,0)</f>
        <v>0</v>
      </c>
      <c r="AT831" s="298">
        <f t="shared" ref="AT831" si="7313">IF(AND(AP831&gt;0,OR(BR831&gt;=2,BR831=1)),1,0)</f>
        <v>0</v>
      </c>
      <c r="AU831" s="298">
        <f t="shared" ref="AU831" si="7314">IF(AND(AQ831&gt;0,OR(BR831&gt;=2,BR831=1)),1,0)</f>
        <v>0</v>
      </c>
      <c r="AV831" s="298">
        <f t="shared" ref="AV831" si="7315">IF(AND(AR831&gt;0,OR(BR831&gt;=2,BR831=1)),AR831/G831,0)</f>
        <v>1</v>
      </c>
      <c r="AW831" s="294"/>
      <c r="AX831" s="294"/>
      <c r="AY831" s="294"/>
      <c r="AZ831" s="294"/>
      <c r="BA831" s="294"/>
      <c r="BB831" s="294"/>
      <c r="BC831" s="294"/>
      <c r="BD831" s="294"/>
      <c r="BE831" s="294"/>
      <c r="BF831" s="294"/>
      <c r="BG831" s="294"/>
      <c r="BH831" s="294"/>
      <c r="BI831" s="294">
        <v>1</v>
      </c>
      <c r="BJ831" s="294"/>
      <c r="BK831" s="294"/>
      <c r="BL831" s="294"/>
      <c r="BM831" s="294"/>
      <c r="BN831" s="294"/>
      <c r="BO831" s="294"/>
      <c r="BP831" s="1"/>
      <c r="BQ831" s="294"/>
      <c r="BR831" s="17">
        <v>2</v>
      </c>
      <c r="BS831" s="1">
        <f t="shared" si="7054"/>
        <v>0</v>
      </c>
      <c r="BT831" s="17">
        <f t="shared" ref="BT831" si="7316">+BS831*2</f>
        <v>0</v>
      </c>
      <c r="BU831" s="294"/>
      <c r="BV831" s="294">
        <v>1</v>
      </c>
      <c r="BW831" s="294"/>
      <c r="BX831" s="294"/>
      <c r="BY831" s="294"/>
      <c r="BZ831" s="294"/>
      <c r="CA831" s="294"/>
      <c r="CB831" s="294"/>
      <c r="CC831" s="294"/>
      <c r="CD831" s="1">
        <v>1</v>
      </c>
      <c r="CE831" s="1"/>
      <c r="CF831" s="1"/>
      <c r="CG831" s="294"/>
      <c r="CH831" s="1"/>
      <c r="CI831" s="1"/>
      <c r="CJ831" s="1"/>
      <c r="CK831" s="383"/>
      <c r="CL831" s="383"/>
      <c r="CM831" s="383"/>
      <c r="CN831" s="1">
        <f t="shared" ref="CN831" si="7317">+SUM(BX831:CC831)*BW831</f>
        <v>0</v>
      </c>
      <c r="CO831" s="1">
        <f t="shared" ref="CO831" si="7318">+SUM(BX831:CC831)*BW831</f>
        <v>0</v>
      </c>
      <c r="CP831" s="20">
        <f t="shared" ref="CP831" si="7319">+SUM(BY831:CC831)*2.5+SUM(CD831:CG831)*0.5+SUM(CH831:CJ831)*2.5</f>
        <v>0.5</v>
      </c>
      <c r="CQ831" s="351"/>
      <c r="CR831" s="299">
        <f t="shared" ref="CR831" si="7320">+IF(SUM(AX831:BM831)&gt;0,1,0)</f>
        <v>1</v>
      </c>
      <c r="CS831" s="294"/>
      <c r="CT831" s="294"/>
      <c r="CU831" s="1"/>
      <c r="CV831" s="1"/>
      <c r="CW831" s="1"/>
      <c r="CX831" s="1"/>
      <c r="CY831" s="1"/>
      <c r="CZ831" s="294"/>
      <c r="DA831" s="17">
        <f t="shared" ref="DA831" si="7321">+CY831</f>
        <v>0</v>
      </c>
      <c r="DB831" s="359">
        <f t="shared" si="7083"/>
        <v>0</v>
      </c>
      <c r="DC831" s="359">
        <f t="shared" si="7084"/>
        <v>0</v>
      </c>
      <c r="DD831" s="294"/>
      <c r="DE831" s="294"/>
      <c r="DF831" s="294"/>
      <c r="DG831" s="294"/>
      <c r="DH831" s="294"/>
      <c r="DI831" s="294"/>
      <c r="DJ831" s="294"/>
      <c r="DK831" s="294"/>
      <c r="DL831" s="294"/>
      <c r="DM831" s="294"/>
      <c r="DN831" s="294"/>
      <c r="DO831" s="1"/>
      <c r="DP831" s="1"/>
      <c r="DQ831" s="17">
        <f t="shared" ref="DQ831" si="7322">+IF(AND(SUM(S831:AA831)&gt;0,SUM(FA831:FF831)&gt;0),CT831,0)</f>
        <v>0</v>
      </c>
      <c r="DR831" s="17">
        <f t="shared" ref="DR831" si="7323">+IF(AND(SUM(S831:AA831)&gt;0,SUM(FA831:FF831)&gt;0),CU831,0)</f>
        <v>0</v>
      </c>
      <c r="DS831" s="17">
        <f t="shared" ref="DS831" si="7324">+IF(AND(SUM(S831:AA831)&gt;0,SUM(FA831:FF831)&gt;0),CV831,0)</f>
        <v>0</v>
      </c>
      <c r="DT831" s="17">
        <f t="shared" ref="DT831" si="7325">+IF(AND(SUM(S831:AA831)&gt;0,SUM(FA831:FF831)&gt;0),CW831,0)</f>
        <v>0</v>
      </c>
      <c r="DU831" s="17">
        <f t="shared" ref="DU831" si="7326">+IF(AND(SUM(S831:AA831)&gt;0,SUM(FA831:FF831)&gt;0),CX831,0)</f>
        <v>0</v>
      </c>
      <c r="DV831" s="17">
        <f t="shared" ref="DV831" si="7327">+IF(AND(SUM(S831:AA831)&gt;0,SUM(FA831:FF831)&gt;0),CY831,0)</f>
        <v>0</v>
      </c>
      <c r="DW831" s="1"/>
      <c r="DX831" s="1"/>
      <c r="DY831" s="20">
        <f t="shared" ref="DY831" si="7328">+IF(AND(SUM(S831:AB831)&gt;0,SUM(FA831:FF831)&gt;0,DG831&gt;=3),DG831,0)</f>
        <v>0</v>
      </c>
      <c r="DZ831" s="20">
        <f t="shared" ref="DZ831" si="7329">+IF(AND(SUM(S831:AB831)&gt;0,SUM(FA831:FF831)&gt;0,DH831&gt;=3),DH831,0)</f>
        <v>0</v>
      </c>
      <c r="EA831" s="20">
        <f t="shared" ref="EA831" si="7330">+IF(AND(SUM(S831:AB831)&gt;0,SUM(FA831:FF831)&gt;0,DI831&gt;=3),DI831,0)</f>
        <v>0</v>
      </c>
      <c r="EB831" s="20">
        <f t="shared" ref="EB831" si="7331">+IF(AND(SUM(S831:AB831)&gt;0,SUM(FA831:FF831)&gt;0,DJ831&gt;=3),DJ831,0)</f>
        <v>0</v>
      </c>
      <c r="EC831" s="18">
        <f t="shared" ref="EC831" si="7332">+IF(AND(CT831=0,SUM(CU831:CY831)&gt;1,SUM(CU831:CY831)&lt;=4),1,IF(AND(CT831=0,SUM(CU831:CY831)&gt;4),2,0))</f>
        <v>0</v>
      </c>
      <c r="ED831" s="19">
        <f t="shared" ref="ED831" si="7333">+IF(EC831&lt;&gt;0,EC831*3,0)</f>
        <v>0</v>
      </c>
      <c r="EE831" s="19">
        <f t="shared" ref="EE831" si="7334">+IF(SUM(AO831:AR831)+SUM(DK831:DN831)&gt;0,CT831*3,0)</f>
        <v>0</v>
      </c>
      <c r="EF831" s="1">
        <f t="shared" ref="EF831" si="7335">+IF(EE831&gt;0,CT831*4,0)</f>
        <v>0</v>
      </c>
      <c r="EG831" s="18">
        <f>+IF(AND(CT831+EC831=0,SUM(AO831:AR831)&gt;0,SUM(DK831:DN831)&gt;0),(CU831+CV831+CW831+CX831)*2+CY831*5,(EC831+CT831-FO831)*5)+IF(AND(EC831+DQ831+CT831=0,SUM(AO831:AR831)&gt;0),SUM(CU831:CX831)*2+CY831*5,0)</f>
        <v>0</v>
      </c>
      <c r="EH831" s="341"/>
      <c r="EI831" s="294"/>
      <c r="EJ831" s="294"/>
      <c r="EK831" s="294"/>
      <c r="EL831" s="19"/>
      <c r="EM831" s="19"/>
      <c r="EN831" s="19"/>
      <c r="EO831" s="366"/>
      <c r="EP831" s="366"/>
      <c r="EQ831" s="374"/>
      <c r="ER831" s="374"/>
      <c r="ES831" s="374"/>
      <c r="ET831" s="374"/>
      <c r="EU831" s="18">
        <f t="shared" ref="EU831" si="7336">IF(SUM(CU831:CX831)&gt;0,CZ831*1+2,0)</f>
        <v>0</v>
      </c>
      <c r="EV831" s="18">
        <f t="shared" si="7075"/>
        <v>2</v>
      </c>
      <c r="EW831" s="341"/>
      <c r="EX831" s="341"/>
      <c r="EY831" s="341"/>
      <c r="EZ831" s="365">
        <f t="shared" si="6906"/>
        <v>0</v>
      </c>
      <c r="FA831" s="294"/>
      <c r="FB831" s="294"/>
      <c r="FC831" s="294"/>
      <c r="FD831" s="300"/>
      <c r="FE831" s="300"/>
      <c r="FF831" s="300"/>
      <c r="FG831" s="300"/>
      <c r="FH831" s="300"/>
      <c r="FI831" s="300"/>
      <c r="FJ831" s="300"/>
      <c r="FK831" s="294"/>
      <c r="FL831" s="294"/>
      <c r="FM831" s="294"/>
      <c r="FN831" s="294"/>
      <c r="FO831" s="294"/>
      <c r="FP831" s="20">
        <f t="shared" ref="FP831" si="7337">+FO831*3</f>
        <v>0</v>
      </c>
      <c r="FQ831" s="20">
        <f t="shared" ref="FQ831" si="7338">+DE831</f>
        <v>0</v>
      </c>
      <c r="FR831" s="20">
        <f t="shared" ref="FR831" si="7339">+DF831</f>
        <v>0</v>
      </c>
      <c r="FS831" s="20">
        <f t="shared" ref="FS831" si="7340">+IF(DG831&lt;3,DG831,0)</f>
        <v>0</v>
      </c>
      <c r="FT831" s="20">
        <f t="shared" ref="FT831" si="7341">+IF(DH831&lt;3,DH831,0)</f>
        <v>0</v>
      </c>
      <c r="FU831" s="20">
        <f t="shared" ref="FU831" si="7342">+IF(DI831&lt;3,DI831,0)</f>
        <v>0</v>
      </c>
      <c r="FV831" s="20">
        <f t="shared" ref="FV831" si="7343">+IF(DJ831&lt;3,DJ831,0)</f>
        <v>0</v>
      </c>
      <c r="FW831" s="294"/>
    </row>
    <row r="832" spans="1:179" s="301" customFormat="1" ht="27.75" customHeight="1">
      <c r="A832" s="295"/>
      <c r="B832" s="296"/>
      <c r="C832" s="296" t="s">
        <v>252</v>
      </c>
      <c r="D832" s="296"/>
      <c r="E832" s="296" t="s">
        <v>53</v>
      </c>
      <c r="F832" s="296"/>
      <c r="G832" s="296">
        <v>35</v>
      </c>
      <c r="H832" s="297"/>
      <c r="I832" s="297"/>
      <c r="J832" s="294"/>
      <c r="K832" s="294"/>
      <c r="L832" s="294"/>
      <c r="M832" s="294"/>
      <c r="N832" s="297"/>
      <c r="O832" s="297"/>
      <c r="P832" s="304"/>
      <c r="Q832" s="305"/>
      <c r="R832" s="304"/>
      <c r="S832" s="294"/>
      <c r="T832" s="294"/>
      <c r="U832" s="294"/>
      <c r="V832" s="294"/>
      <c r="W832" s="294">
        <v>1</v>
      </c>
      <c r="X832" s="294"/>
      <c r="Y832" s="294"/>
      <c r="Z832" s="294"/>
      <c r="AA832" s="294"/>
      <c r="AB832" s="294"/>
      <c r="AC832" s="1">
        <f t="shared" ref="AC832:AC834" si="7344">+IF(S832=1,1,0)+IF(T832=1,1,0)</f>
        <v>0</v>
      </c>
      <c r="AD832" s="1">
        <f t="shared" ref="AD832:AD834" si="7345">+IF(U832=1,1,0)+IF(V832=1,1,0)</f>
        <v>0</v>
      </c>
      <c r="AE832" s="1">
        <f t="shared" ref="AE832:AE834" si="7346">+IF(W832=1,1,0)+IF(X832=1,1,0)</f>
        <v>1</v>
      </c>
      <c r="AF832" s="1">
        <f t="shared" ref="AF832:AF834" si="7347">+IF(Y832=1,1,0)+IF(Z832=1,1,0)</f>
        <v>0</v>
      </c>
      <c r="AG832" s="1">
        <f t="shared" ref="AG832:AG834" si="7348">+IF(AA832=1,1,0)</f>
        <v>0</v>
      </c>
      <c r="AH832" s="1">
        <f t="shared" ref="AH832:AH834" si="7349">+IF(AB832=1,1,0)</f>
        <v>0</v>
      </c>
      <c r="AI832" s="1">
        <f t="shared" ref="AI832:AI834" si="7350">+IF(S832=2,1,0)+IF(T832=2,1,0)</f>
        <v>0</v>
      </c>
      <c r="AJ832" s="1">
        <f t="shared" ref="AJ832:AJ834" si="7351">+IF(U832=2,1,0)+IF(V832=2,1,0)</f>
        <v>0</v>
      </c>
      <c r="AK832" s="1">
        <f t="shared" ref="AK832:AK834" si="7352">+IF(X832=2,1,0)+IF(W832=2,1,0)</f>
        <v>0</v>
      </c>
      <c r="AL832" s="1">
        <f t="shared" ref="AL832:AL834" si="7353">+IF(Y832=2,1,0)+IF(Z832=2,1,0)</f>
        <v>0</v>
      </c>
      <c r="AM832" s="1">
        <f t="shared" ref="AM832:AM834" si="7354">+IF(AA832=2,1,0)</f>
        <v>0</v>
      </c>
      <c r="AN832" s="1">
        <f t="shared" ref="AN832:AN834" si="7355">+IF(AB832=2,1,0)</f>
        <v>0</v>
      </c>
      <c r="AO832" s="294"/>
      <c r="AP832" s="294"/>
      <c r="AQ832" s="294"/>
      <c r="AR832" s="294">
        <f t="shared" ref="AR832:AR834" si="7356">G832</f>
        <v>35</v>
      </c>
      <c r="AS832" s="298">
        <f t="shared" ref="AS832:AS834" si="7357">IF(AND(AO832&gt;0,OR(BR832&gt;=2,BR832=1)),1,0)</f>
        <v>0</v>
      </c>
      <c r="AT832" s="298">
        <f t="shared" ref="AT832:AT834" si="7358">IF(AND(AP832&gt;0,OR(BR832&gt;=2,BR832=1)),1,0)</f>
        <v>0</v>
      </c>
      <c r="AU832" s="298">
        <f t="shared" ref="AU832:AU834" si="7359">IF(AND(AQ832&gt;0,OR(BR832&gt;=2,BR832=1)),1,0)</f>
        <v>0</v>
      </c>
      <c r="AV832" s="298">
        <f t="shared" ref="AV832:AV834" si="7360">IF(AND(AR832&gt;0,OR(BR832&gt;=2,BR832=1)),AR832/G832,0)</f>
        <v>1</v>
      </c>
      <c r="AW832" s="294"/>
      <c r="AX832" s="294"/>
      <c r="AY832" s="294"/>
      <c r="AZ832" s="294"/>
      <c r="BA832" s="294"/>
      <c r="BB832" s="294"/>
      <c r="BC832" s="294"/>
      <c r="BD832" s="294"/>
      <c r="BE832" s="294"/>
      <c r="BF832" s="294"/>
      <c r="BG832" s="294"/>
      <c r="BH832" s="294"/>
      <c r="BI832" s="294">
        <v>1</v>
      </c>
      <c r="BJ832" s="294"/>
      <c r="BK832" s="294"/>
      <c r="BL832" s="294"/>
      <c r="BM832" s="294"/>
      <c r="BN832" s="294"/>
      <c r="BO832" s="294"/>
      <c r="BP832" s="1"/>
      <c r="BQ832" s="294"/>
      <c r="BR832" s="17">
        <v>2</v>
      </c>
      <c r="BS832" s="1">
        <f t="shared" si="7054"/>
        <v>0</v>
      </c>
      <c r="BT832" s="17">
        <f t="shared" ref="BT832:BT834" si="7361">+BS832*2</f>
        <v>0</v>
      </c>
      <c r="BU832" s="294"/>
      <c r="BV832" s="294">
        <v>1</v>
      </c>
      <c r="BW832" s="294">
        <v>1</v>
      </c>
      <c r="BX832" s="294"/>
      <c r="BY832" s="294">
        <v>1</v>
      </c>
      <c r="BZ832" s="294"/>
      <c r="CA832" s="294"/>
      <c r="CB832" s="294"/>
      <c r="CC832" s="294"/>
      <c r="CD832" s="1">
        <v>1</v>
      </c>
      <c r="CE832" s="1"/>
      <c r="CF832" s="1"/>
      <c r="CG832" s="294"/>
      <c r="CH832" s="1"/>
      <c r="CI832" s="1"/>
      <c r="CJ832" s="1"/>
      <c r="CK832" s="383"/>
      <c r="CL832" s="383"/>
      <c r="CM832" s="383"/>
      <c r="CN832" s="1">
        <f t="shared" ref="CN832:CN834" si="7362">+SUM(BX832:CC832)*BW832</f>
        <v>1</v>
      </c>
      <c r="CO832" s="1">
        <f t="shared" ref="CO832:CO834" si="7363">+SUM(BX832:CC832)*BW832</f>
        <v>1</v>
      </c>
      <c r="CP832" s="20">
        <f t="shared" ref="CP832:CP834" si="7364">+SUM(BY832:CC832)*2.5+SUM(CD832:CG832)*0.5+SUM(CH832:CJ832)*2.5</f>
        <v>3</v>
      </c>
      <c r="CQ832" s="351"/>
      <c r="CR832" s="299">
        <f t="shared" ref="CR832" si="7365">+IF(SUM(AX832:BM832)&gt;0,1,0)</f>
        <v>1</v>
      </c>
      <c r="CS832" s="294"/>
      <c r="CT832" s="294"/>
      <c r="CU832" s="1"/>
      <c r="CV832" s="1"/>
      <c r="CW832" s="1"/>
      <c r="CX832" s="1"/>
      <c r="CY832" s="1"/>
      <c r="CZ832" s="294"/>
      <c r="DA832" s="17">
        <f t="shared" ref="DA832:DA834" si="7366">+CY832</f>
        <v>0</v>
      </c>
      <c r="DB832" s="359">
        <f t="shared" si="7083"/>
        <v>0</v>
      </c>
      <c r="DC832" s="359">
        <f t="shared" si="7084"/>
        <v>0</v>
      </c>
      <c r="DD832" s="294"/>
      <c r="DE832" s="294"/>
      <c r="DF832" s="294"/>
      <c r="DG832" s="294"/>
      <c r="DH832" s="294"/>
      <c r="DI832" s="294"/>
      <c r="DJ832" s="294"/>
      <c r="DK832" s="294"/>
      <c r="DL832" s="294"/>
      <c r="DM832" s="294"/>
      <c r="DN832" s="294"/>
      <c r="DO832" s="1"/>
      <c r="DP832" s="1"/>
      <c r="DQ832" s="17">
        <f t="shared" ref="DQ832:DQ834" si="7367">+IF(AND(SUM(S832:AA832)&gt;0,SUM(FA832:FF832)&gt;0),CT832,0)</f>
        <v>0</v>
      </c>
      <c r="DR832" s="17">
        <f t="shared" ref="DR832:DR834" si="7368">+IF(AND(SUM(S832:AA832)&gt;0,SUM(FA832:FF832)&gt;0),CU832,0)</f>
        <v>0</v>
      </c>
      <c r="DS832" s="17">
        <f t="shared" ref="DS832:DS834" si="7369">+IF(AND(SUM(S832:AA832)&gt;0,SUM(FA832:FF832)&gt;0),CV832,0)</f>
        <v>0</v>
      </c>
      <c r="DT832" s="17">
        <f t="shared" ref="DT832:DT834" si="7370">+IF(AND(SUM(S832:AA832)&gt;0,SUM(FA832:FF832)&gt;0),CW832,0)</f>
        <v>0</v>
      </c>
      <c r="DU832" s="17">
        <f t="shared" ref="DU832:DU834" si="7371">+IF(AND(SUM(S832:AA832)&gt;0,SUM(FA832:FF832)&gt;0),CX832,0)</f>
        <v>0</v>
      </c>
      <c r="DV832" s="17">
        <f t="shared" ref="DV832:DV834" si="7372">+IF(AND(SUM(S832:AA832)&gt;0,SUM(FA832:FF832)&gt;0),CY832,0)</f>
        <v>0</v>
      </c>
      <c r="DW832" s="1"/>
      <c r="DX832" s="1"/>
      <c r="DY832" s="20">
        <f t="shared" ref="DY832:DY834" si="7373">+IF(AND(SUM(S832:AB832)&gt;0,SUM(FA832:FF832)&gt;0,DG832&gt;=3),DG832,0)</f>
        <v>0</v>
      </c>
      <c r="DZ832" s="20">
        <f t="shared" ref="DZ832:DZ834" si="7374">+IF(AND(SUM(S832:AB832)&gt;0,SUM(FA832:FF832)&gt;0,DH832&gt;=3),DH832,0)</f>
        <v>0</v>
      </c>
      <c r="EA832" s="20">
        <f t="shared" ref="EA832:EA834" si="7375">+IF(AND(SUM(S832:AB832)&gt;0,SUM(FA832:FF832)&gt;0,DI832&gt;=3),DI832,0)</f>
        <v>0</v>
      </c>
      <c r="EB832" s="20">
        <f t="shared" ref="EB832:EB834" si="7376">+IF(AND(SUM(S832:AB832)&gt;0,SUM(FA832:FF832)&gt;0,DJ832&gt;=3),DJ832,0)</f>
        <v>0</v>
      </c>
      <c r="EC832" s="18">
        <f t="shared" ref="EC832:EC834" si="7377">+IF(AND(CT832=0,SUM(CU832:CY832)&gt;1,SUM(CU832:CY832)&lt;=4),1,IF(AND(CT832=0,SUM(CU832:CY832)&gt;4),2,0))</f>
        <v>0</v>
      </c>
      <c r="ED832" s="19">
        <f t="shared" ref="ED832:ED833" si="7378">+IF(EC832&lt;&gt;0,EC832*3,0)</f>
        <v>0</v>
      </c>
      <c r="EE832" s="19">
        <f t="shared" ref="EE832:EE834" si="7379">+IF(SUM(AO832:AR832)+SUM(DK832:DN832)&gt;0,CT832*3,0)</f>
        <v>0</v>
      </c>
      <c r="EF832" s="1">
        <f t="shared" ref="EF832:EF834" si="7380">+IF(EE832&gt;0,CT832*4,0)</f>
        <v>0</v>
      </c>
      <c r="EG832" s="18">
        <f>+IF(AND(CT832+EC832=0,SUM(AO832:AR832)&gt;0,SUM(DK832:DN832)&gt;0),(CU832+CV832+CW832+CX832)*2+CY832*5,(EC832+CT832-FO832)*5)+IF(AND(EC832+DQ832+CT832=0,SUM(AO832:AR832)&gt;0),SUM(CU832:CX832)*2+CY832*5,0)</f>
        <v>0</v>
      </c>
      <c r="EH832" s="341"/>
      <c r="EI832" s="294"/>
      <c r="EJ832" s="294"/>
      <c r="EK832" s="294"/>
      <c r="EL832" s="19"/>
      <c r="EM832" s="19"/>
      <c r="EN832" s="19"/>
      <c r="EO832" s="366"/>
      <c r="EP832" s="366"/>
      <c r="EQ832" s="374"/>
      <c r="ER832" s="374"/>
      <c r="ES832" s="374"/>
      <c r="ET832" s="374"/>
      <c r="EU832" s="18">
        <f t="shared" ref="EU832" si="7381">IF(SUM(CU832:CX832)&gt;0,CZ832*1+2,0)</f>
        <v>0</v>
      </c>
      <c r="EV832" s="18">
        <f t="shared" si="7075"/>
        <v>4</v>
      </c>
      <c r="EW832" s="341"/>
      <c r="EX832" s="341"/>
      <c r="EY832" s="341"/>
      <c r="EZ832" s="365">
        <f t="shared" si="6906"/>
        <v>0</v>
      </c>
      <c r="FA832" s="294"/>
      <c r="FB832" s="294"/>
      <c r="FC832" s="294"/>
      <c r="FD832" s="300"/>
      <c r="FE832" s="300"/>
      <c r="FF832" s="300"/>
      <c r="FG832" s="300"/>
      <c r="FH832" s="300"/>
      <c r="FI832" s="300"/>
      <c r="FJ832" s="300"/>
      <c r="FK832" s="294"/>
      <c r="FL832" s="294"/>
      <c r="FM832" s="294"/>
      <c r="FN832" s="294"/>
      <c r="FO832" s="294"/>
      <c r="FP832" s="20">
        <f t="shared" ref="FP832:FP834" si="7382">+FO832*3</f>
        <v>0</v>
      </c>
      <c r="FQ832" s="20">
        <f t="shared" ref="FQ832:FQ834" si="7383">+DE832</f>
        <v>0</v>
      </c>
      <c r="FR832" s="20">
        <f t="shared" ref="FR832:FR834" si="7384">+DF832</f>
        <v>0</v>
      </c>
      <c r="FS832" s="20">
        <f t="shared" ref="FS832:FS834" si="7385">+IF(DG832&lt;3,DG832,0)</f>
        <v>0</v>
      </c>
      <c r="FT832" s="20">
        <f t="shared" ref="FT832:FT834" si="7386">+IF(DH832&lt;3,DH832,0)</f>
        <v>0</v>
      </c>
      <c r="FU832" s="20">
        <f t="shared" ref="FU832:FU834" si="7387">+IF(DI832&lt;3,DI832,0)</f>
        <v>0</v>
      </c>
      <c r="FV832" s="20">
        <f t="shared" ref="FV832:FV834" si="7388">+IF(DJ832&lt;3,DJ832,0)</f>
        <v>0</v>
      </c>
      <c r="FW832" s="294"/>
    </row>
    <row r="833" spans="1:180" s="301" customFormat="1" ht="27.75" customHeight="1">
      <c r="A833" s="295"/>
      <c r="B833" s="296" t="s">
        <v>824</v>
      </c>
      <c r="C833" s="296" t="s">
        <v>253</v>
      </c>
      <c r="D833" s="296" t="s">
        <v>53</v>
      </c>
      <c r="E833" s="296" t="s">
        <v>53</v>
      </c>
      <c r="F833" s="296"/>
      <c r="G833" s="296">
        <v>35</v>
      </c>
      <c r="H833" s="297"/>
      <c r="I833" s="297"/>
      <c r="J833" s="294"/>
      <c r="K833" s="294"/>
      <c r="L833" s="294"/>
      <c r="M833" s="294"/>
      <c r="N833" s="297"/>
      <c r="O833" s="297"/>
      <c r="P833" s="1"/>
      <c r="Q833" s="16"/>
      <c r="R833" s="1"/>
      <c r="S833" s="294"/>
      <c r="T833" s="294"/>
      <c r="U833" s="294"/>
      <c r="V833" s="294"/>
      <c r="W833" s="294"/>
      <c r="X833" s="294"/>
      <c r="Y833" s="294"/>
      <c r="Z833" s="294"/>
      <c r="AA833" s="294"/>
      <c r="AB833" s="294"/>
      <c r="AC833" s="1">
        <f t="shared" si="7344"/>
        <v>0</v>
      </c>
      <c r="AD833" s="1">
        <f t="shared" si="7345"/>
        <v>0</v>
      </c>
      <c r="AE833" s="1">
        <f t="shared" si="7346"/>
        <v>0</v>
      </c>
      <c r="AF833" s="1">
        <f t="shared" si="7347"/>
        <v>0</v>
      </c>
      <c r="AG833" s="1">
        <f t="shared" si="7348"/>
        <v>0</v>
      </c>
      <c r="AH833" s="1">
        <f t="shared" si="7349"/>
        <v>0</v>
      </c>
      <c r="AI833" s="1">
        <f t="shared" si="7350"/>
        <v>0</v>
      </c>
      <c r="AJ833" s="1">
        <f t="shared" si="7351"/>
        <v>0</v>
      </c>
      <c r="AK833" s="1">
        <f t="shared" si="7352"/>
        <v>0</v>
      </c>
      <c r="AL833" s="1">
        <f t="shared" si="7353"/>
        <v>0</v>
      </c>
      <c r="AM833" s="1">
        <f t="shared" si="7354"/>
        <v>0</v>
      </c>
      <c r="AN833" s="1">
        <f t="shared" si="7355"/>
        <v>0</v>
      </c>
      <c r="AO833" s="294"/>
      <c r="AP833" s="294"/>
      <c r="AQ833" s="294"/>
      <c r="AR833" s="294">
        <f t="shared" si="7356"/>
        <v>35</v>
      </c>
      <c r="AS833" s="298">
        <f t="shared" si="7357"/>
        <v>0</v>
      </c>
      <c r="AT833" s="298">
        <f t="shared" si="7358"/>
        <v>0</v>
      </c>
      <c r="AU833" s="298">
        <f t="shared" si="7359"/>
        <v>0</v>
      </c>
      <c r="AV833" s="298">
        <f t="shared" si="7360"/>
        <v>1</v>
      </c>
      <c r="AW833" s="294"/>
      <c r="AX833" s="294"/>
      <c r="AY833" s="294"/>
      <c r="AZ833" s="294"/>
      <c r="BA833" s="294"/>
      <c r="BB833" s="294"/>
      <c r="BC833" s="294"/>
      <c r="BD833" s="294"/>
      <c r="BE833" s="294"/>
      <c r="BF833" s="294"/>
      <c r="BG833" s="294"/>
      <c r="BH833" s="294"/>
      <c r="BI833" s="294">
        <v>1</v>
      </c>
      <c r="BJ833" s="294"/>
      <c r="BK833" s="294"/>
      <c r="BL833" s="294"/>
      <c r="BM833" s="294"/>
      <c r="BN833" s="294"/>
      <c r="BO833" s="294"/>
      <c r="BP833" s="1"/>
      <c r="BQ833" s="294"/>
      <c r="BR833" s="17">
        <v>2</v>
      </c>
      <c r="BS833" s="1">
        <f t="shared" si="7054"/>
        <v>0</v>
      </c>
      <c r="BT833" s="17">
        <f t="shared" si="7361"/>
        <v>0</v>
      </c>
      <c r="BU833" s="294"/>
      <c r="BV833" s="294">
        <v>1</v>
      </c>
      <c r="BW833" s="294"/>
      <c r="BX833" s="294"/>
      <c r="BY833" s="294"/>
      <c r="BZ833" s="294"/>
      <c r="CA833" s="294"/>
      <c r="CB833" s="294"/>
      <c r="CC833" s="294"/>
      <c r="CD833" s="1"/>
      <c r="CE833" s="1"/>
      <c r="CF833" s="1"/>
      <c r="CG833" s="294"/>
      <c r="CH833" s="1">
        <v>1</v>
      </c>
      <c r="CI833" s="1"/>
      <c r="CJ833" s="1"/>
      <c r="CK833" s="383"/>
      <c r="CL833" s="383"/>
      <c r="CM833" s="383"/>
      <c r="CN833" s="1">
        <f t="shared" si="7362"/>
        <v>0</v>
      </c>
      <c r="CO833" s="1">
        <f t="shared" si="7363"/>
        <v>0</v>
      </c>
      <c r="CP833" s="20">
        <f t="shared" si="7364"/>
        <v>2.5</v>
      </c>
      <c r="CQ833" s="351"/>
      <c r="CR833" s="299">
        <f>+IF(SUM(AX833:BM833)&gt;0,1,0)</f>
        <v>1</v>
      </c>
      <c r="CS833" s="294"/>
      <c r="CT833" s="294"/>
      <c r="CU833" s="1"/>
      <c r="CV833" s="1"/>
      <c r="CW833" s="1">
        <v>2</v>
      </c>
      <c r="CX833" s="1"/>
      <c r="CY833" s="1"/>
      <c r="CZ833" s="294">
        <v>5</v>
      </c>
      <c r="DA833" s="17">
        <f t="shared" si="7366"/>
        <v>0</v>
      </c>
      <c r="DB833" s="359">
        <f t="shared" si="7083"/>
        <v>5</v>
      </c>
      <c r="DC833" s="359">
        <f t="shared" si="7084"/>
        <v>2</v>
      </c>
      <c r="DD833" s="294"/>
      <c r="DE833" s="294"/>
      <c r="DF833" s="294"/>
      <c r="DG833" s="294"/>
      <c r="DH833" s="294">
        <v>6</v>
      </c>
      <c r="DI833" s="294"/>
      <c r="DJ833" s="294"/>
      <c r="DK833" s="294"/>
      <c r="DL833" s="294"/>
      <c r="DM833" s="294"/>
      <c r="DN833" s="294"/>
      <c r="DO833" s="1"/>
      <c r="DP833" s="1"/>
      <c r="DQ833" s="17">
        <f t="shared" si="7367"/>
        <v>0</v>
      </c>
      <c r="DR833" s="17">
        <f t="shared" si="7368"/>
        <v>0</v>
      </c>
      <c r="DS833" s="17">
        <f t="shared" si="7369"/>
        <v>0</v>
      </c>
      <c r="DT833" s="17">
        <f t="shared" si="7370"/>
        <v>0</v>
      </c>
      <c r="DU833" s="17">
        <f t="shared" si="7371"/>
        <v>0</v>
      </c>
      <c r="DV833" s="17">
        <f t="shared" si="7372"/>
        <v>0</v>
      </c>
      <c r="DW833" s="1"/>
      <c r="DX833" s="1"/>
      <c r="DY833" s="20">
        <f t="shared" si="7373"/>
        <v>0</v>
      </c>
      <c r="DZ833" s="20">
        <f t="shared" si="7374"/>
        <v>0</v>
      </c>
      <c r="EA833" s="20">
        <f t="shared" si="7375"/>
        <v>0</v>
      </c>
      <c r="EB833" s="20">
        <f t="shared" si="7376"/>
        <v>0</v>
      </c>
      <c r="EC833" s="18">
        <f t="shared" si="7377"/>
        <v>1</v>
      </c>
      <c r="ED833" s="19">
        <f t="shared" si="7378"/>
        <v>3</v>
      </c>
      <c r="EE833" s="19">
        <f t="shared" si="7379"/>
        <v>0</v>
      </c>
      <c r="EF833" s="1">
        <f t="shared" si="7380"/>
        <v>0</v>
      </c>
      <c r="EG833" s="18">
        <f>+IF(AND(CT833+EC833=0,SUM(AO833:AR833)&gt;0,SUM(DK833:DN833)&gt;0),(CU833+CV833+CW833+CX833)*2+CY833*5,(EC833+CT833-FO833)*5)+IF(AND(EC833+DQ833+CT833=0,SUM(AO833:AR833)&gt;0),SUM(CU833:CX833)*2+CY833*5,0)</f>
        <v>5</v>
      </c>
      <c r="EH833" s="341"/>
      <c r="EI833" s="294"/>
      <c r="EJ833" s="294"/>
      <c r="EK833" s="294"/>
      <c r="EL833" s="19">
        <v>1</v>
      </c>
      <c r="EM833" s="19"/>
      <c r="EN833" s="19"/>
      <c r="EO833" s="366"/>
      <c r="EP833" s="366"/>
      <c r="EQ833" s="374"/>
      <c r="ER833" s="374"/>
      <c r="ES833" s="374"/>
      <c r="ET833" s="374"/>
      <c r="EU833" s="18">
        <f t="shared" ref="EU833:EU834" si="7389">IF(SUM(CU833:CX833)&gt;0,CZ833*1+2,0)</f>
        <v>7</v>
      </c>
      <c r="EV833" s="18">
        <f t="shared" si="7075"/>
        <v>2</v>
      </c>
      <c r="EW833" s="341">
        <v>1</v>
      </c>
      <c r="EX833" s="341"/>
      <c r="EY833" s="341">
        <v>2</v>
      </c>
      <c r="EZ833" s="365">
        <f t="shared" si="6906"/>
        <v>0</v>
      </c>
      <c r="FA833" s="294"/>
      <c r="FB833" s="294"/>
      <c r="FC833" s="294"/>
      <c r="FD833" s="300"/>
      <c r="FE833" s="300"/>
      <c r="FF833" s="300"/>
      <c r="FG833" s="300"/>
      <c r="FH833" s="300"/>
      <c r="FI833" s="300"/>
      <c r="FJ833" s="300"/>
      <c r="FK833" s="294"/>
      <c r="FL833" s="294"/>
      <c r="FM833" s="294"/>
      <c r="FN833" s="294"/>
      <c r="FO833" s="294"/>
      <c r="FP833" s="20">
        <f t="shared" si="7382"/>
        <v>0</v>
      </c>
      <c r="FQ833" s="20">
        <f t="shared" si="7383"/>
        <v>0</v>
      </c>
      <c r="FR833" s="20">
        <f t="shared" si="7384"/>
        <v>0</v>
      </c>
      <c r="FS833" s="20">
        <f t="shared" si="7385"/>
        <v>0</v>
      </c>
      <c r="FT833" s="20">
        <f t="shared" si="7386"/>
        <v>0</v>
      </c>
      <c r="FU833" s="20">
        <f t="shared" si="7387"/>
        <v>0</v>
      </c>
      <c r="FV833" s="20">
        <f t="shared" si="7388"/>
        <v>0</v>
      </c>
      <c r="FW833" s="294"/>
    </row>
    <row r="834" spans="1:180" s="301" customFormat="1" ht="27.75" customHeight="1">
      <c r="A834" s="295"/>
      <c r="B834" s="296" t="s">
        <v>823</v>
      </c>
      <c r="C834" s="296" t="s">
        <v>561</v>
      </c>
      <c r="D834" s="296" t="s">
        <v>53</v>
      </c>
      <c r="E834" s="296" t="s">
        <v>53</v>
      </c>
      <c r="F834" s="296">
        <v>39</v>
      </c>
      <c r="G834" s="296">
        <f>F834</f>
        <v>39</v>
      </c>
      <c r="H834" s="297"/>
      <c r="I834" s="297"/>
      <c r="J834" s="294"/>
      <c r="K834" s="294"/>
      <c r="L834" s="294"/>
      <c r="M834" s="294"/>
      <c r="N834" s="297"/>
      <c r="O834" s="297"/>
      <c r="P834" s="1"/>
      <c r="Q834" s="16"/>
      <c r="R834" s="1"/>
      <c r="S834" s="294"/>
      <c r="T834" s="294"/>
      <c r="U834" s="294"/>
      <c r="V834" s="294"/>
      <c r="W834" s="294"/>
      <c r="X834" s="294"/>
      <c r="Y834" s="294"/>
      <c r="Z834" s="294"/>
      <c r="AA834" s="294"/>
      <c r="AB834" s="294"/>
      <c r="AC834" s="1">
        <f t="shared" si="7344"/>
        <v>0</v>
      </c>
      <c r="AD834" s="1">
        <f t="shared" si="7345"/>
        <v>0</v>
      </c>
      <c r="AE834" s="1">
        <f t="shared" si="7346"/>
        <v>0</v>
      </c>
      <c r="AF834" s="1">
        <f t="shared" si="7347"/>
        <v>0</v>
      </c>
      <c r="AG834" s="1">
        <f t="shared" si="7348"/>
        <v>0</v>
      </c>
      <c r="AH834" s="1">
        <f t="shared" si="7349"/>
        <v>0</v>
      </c>
      <c r="AI834" s="1">
        <f t="shared" si="7350"/>
        <v>0</v>
      </c>
      <c r="AJ834" s="1">
        <f t="shared" si="7351"/>
        <v>0</v>
      </c>
      <c r="AK834" s="1">
        <f t="shared" si="7352"/>
        <v>0</v>
      </c>
      <c r="AL834" s="1">
        <f t="shared" si="7353"/>
        <v>0</v>
      </c>
      <c r="AM834" s="1">
        <f t="shared" si="7354"/>
        <v>0</v>
      </c>
      <c r="AN834" s="1">
        <f t="shared" si="7355"/>
        <v>0</v>
      </c>
      <c r="AO834" s="294"/>
      <c r="AP834" s="294"/>
      <c r="AQ834" s="294"/>
      <c r="AR834" s="294">
        <f t="shared" si="7356"/>
        <v>39</v>
      </c>
      <c r="AS834" s="298">
        <f t="shared" si="7357"/>
        <v>0</v>
      </c>
      <c r="AT834" s="298">
        <f t="shared" si="7358"/>
        <v>0</v>
      </c>
      <c r="AU834" s="298">
        <f t="shared" si="7359"/>
        <v>0</v>
      </c>
      <c r="AV834" s="298">
        <f t="shared" si="7360"/>
        <v>1</v>
      </c>
      <c r="AW834" s="294"/>
      <c r="AX834" s="294"/>
      <c r="AY834" s="294"/>
      <c r="AZ834" s="294"/>
      <c r="BA834" s="294"/>
      <c r="BB834" s="294"/>
      <c r="BC834" s="294"/>
      <c r="BD834" s="294"/>
      <c r="BE834" s="294"/>
      <c r="BF834" s="294"/>
      <c r="BG834" s="294"/>
      <c r="BH834" s="294"/>
      <c r="BI834" s="294">
        <v>1</v>
      </c>
      <c r="BJ834" s="294"/>
      <c r="BK834" s="294"/>
      <c r="BL834" s="294"/>
      <c r="BM834" s="294"/>
      <c r="BN834" s="294"/>
      <c r="BO834" s="294"/>
      <c r="BP834" s="1"/>
      <c r="BQ834" s="294"/>
      <c r="BR834" s="17">
        <v>1</v>
      </c>
      <c r="BS834" s="1">
        <f t="shared" si="7054"/>
        <v>0</v>
      </c>
      <c r="BT834" s="17">
        <f t="shared" si="7361"/>
        <v>0</v>
      </c>
      <c r="BU834" s="294"/>
      <c r="BV834" s="294">
        <v>1</v>
      </c>
      <c r="BW834" s="294"/>
      <c r="BX834" s="294"/>
      <c r="BY834" s="294"/>
      <c r="BZ834" s="294"/>
      <c r="CA834" s="294"/>
      <c r="CB834" s="294"/>
      <c r="CC834" s="294"/>
      <c r="CD834" s="1"/>
      <c r="CE834" s="1"/>
      <c r="CF834" s="1"/>
      <c r="CG834" s="294"/>
      <c r="CH834" s="1">
        <v>1</v>
      </c>
      <c r="CI834" s="1"/>
      <c r="CJ834" s="1"/>
      <c r="CK834" s="383"/>
      <c r="CL834" s="383"/>
      <c r="CM834" s="383"/>
      <c r="CN834" s="1">
        <f t="shared" si="7362"/>
        <v>0</v>
      </c>
      <c r="CO834" s="1">
        <f t="shared" si="7363"/>
        <v>0</v>
      </c>
      <c r="CP834" s="20">
        <f t="shared" si="7364"/>
        <v>2.5</v>
      </c>
      <c r="CQ834" s="351"/>
      <c r="CR834" s="299">
        <f>+IF(SUM(AX834:BM834)&gt;0,1,0)</f>
        <v>1</v>
      </c>
      <c r="CS834" s="294"/>
      <c r="CT834" s="294"/>
      <c r="CU834" s="1"/>
      <c r="CV834" s="1"/>
      <c r="CW834" s="1">
        <v>2</v>
      </c>
      <c r="CX834" s="1"/>
      <c r="CY834" s="1"/>
      <c r="CZ834" s="294">
        <v>4</v>
      </c>
      <c r="DA834" s="17">
        <f t="shared" si="7366"/>
        <v>0</v>
      </c>
      <c r="DB834" s="359">
        <f t="shared" si="7083"/>
        <v>4</v>
      </c>
      <c r="DC834" s="359">
        <f t="shared" si="7084"/>
        <v>2</v>
      </c>
      <c r="DD834" s="294"/>
      <c r="DE834" s="294">
        <v>7</v>
      </c>
      <c r="DF834" s="294"/>
      <c r="DG834" s="294"/>
      <c r="DH834" s="294"/>
      <c r="DI834" s="294"/>
      <c r="DJ834" s="294"/>
      <c r="DK834" s="294"/>
      <c r="DL834" s="294"/>
      <c r="DM834" s="294"/>
      <c r="DN834" s="294"/>
      <c r="DO834" s="1"/>
      <c r="DP834" s="1"/>
      <c r="DQ834" s="17">
        <f t="shared" si="7367"/>
        <v>0</v>
      </c>
      <c r="DR834" s="17">
        <f t="shared" si="7368"/>
        <v>0</v>
      </c>
      <c r="DS834" s="17">
        <f t="shared" si="7369"/>
        <v>0</v>
      </c>
      <c r="DT834" s="17">
        <f t="shared" si="7370"/>
        <v>0</v>
      </c>
      <c r="DU834" s="17">
        <f t="shared" si="7371"/>
        <v>0</v>
      </c>
      <c r="DV834" s="17">
        <f t="shared" si="7372"/>
        <v>0</v>
      </c>
      <c r="DW834" s="1"/>
      <c r="DX834" s="1"/>
      <c r="DY834" s="20">
        <f t="shared" si="7373"/>
        <v>0</v>
      </c>
      <c r="DZ834" s="20">
        <f t="shared" si="7374"/>
        <v>0</v>
      </c>
      <c r="EA834" s="20">
        <f t="shared" si="7375"/>
        <v>0</v>
      </c>
      <c r="EB834" s="20">
        <f t="shared" si="7376"/>
        <v>0</v>
      </c>
      <c r="EC834" s="18">
        <f t="shared" si="7377"/>
        <v>1</v>
      </c>
      <c r="ED834" s="19"/>
      <c r="EE834" s="19">
        <f t="shared" si="7379"/>
        <v>0</v>
      </c>
      <c r="EF834" s="1">
        <f t="shared" si="7380"/>
        <v>0</v>
      </c>
      <c r="EG834" s="18"/>
      <c r="EH834" s="341"/>
      <c r="EI834" s="294"/>
      <c r="EJ834" s="294">
        <v>9</v>
      </c>
      <c r="EK834" s="294"/>
      <c r="EL834" s="19">
        <v>1</v>
      </c>
      <c r="EM834" s="19"/>
      <c r="EN834" s="19"/>
      <c r="EO834" s="366"/>
      <c r="EP834" s="366"/>
      <c r="EQ834" s="374"/>
      <c r="ER834" s="374"/>
      <c r="ES834" s="374"/>
      <c r="ET834" s="374"/>
      <c r="EU834" s="18">
        <f t="shared" si="7389"/>
        <v>6</v>
      </c>
      <c r="EV834" s="18">
        <f t="shared" si="7075"/>
        <v>2</v>
      </c>
      <c r="EW834" s="341">
        <v>1</v>
      </c>
      <c r="EX834" s="341"/>
      <c r="EY834" s="341">
        <v>2</v>
      </c>
      <c r="EZ834" s="365">
        <f t="shared" si="6906"/>
        <v>0</v>
      </c>
      <c r="FA834" s="294"/>
      <c r="FB834" s="294"/>
      <c r="FC834" s="294"/>
      <c r="FD834" s="300"/>
      <c r="FE834" s="300"/>
      <c r="FF834" s="300"/>
      <c r="FG834" s="300"/>
      <c r="FH834" s="300"/>
      <c r="FI834" s="300"/>
      <c r="FJ834" s="300">
        <f t="shared" ref="FJ834" si="7390">F834</f>
        <v>39</v>
      </c>
      <c r="FK834" s="294"/>
      <c r="FL834" s="294"/>
      <c r="FM834" s="294"/>
      <c r="FN834" s="294"/>
      <c r="FO834" s="294"/>
      <c r="FP834" s="20">
        <f t="shared" si="7382"/>
        <v>0</v>
      </c>
      <c r="FQ834" s="20">
        <f t="shared" si="7383"/>
        <v>7</v>
      </c>
      <c r="FR834" s="20">
        <f t="shared" si="7384"/>
        <v>0</v>
      </c>
      <c r="FS834" s="20">
        <f t="shared" si="7385"/>
        <v>0</v>
      </c>
      <c r="FT834" s="20">
        <f t="shared" si="7386"/>
        <v>0</v>
      </c>
      <c r="FU834" s="20">
        <f t="shared" si="7387"/>
        <v>0</v>
      </c>
      <c r="FV834" s="20">
        <f t="shared" si="7388"/>
        <v>0</v>
      </c>
      <c r="FW834" s="294"/>
    </row>
    <row r="835" spans="1:180" ht="24.75" customHeight="1">
      <c r="A835" s="40"/>
      <c r="B835" s="41" t="s">
        <v>164</v>
      </c>
      <c r="C835" s="41"/>
      <c r="D835" s="48"/>
      <c r="E835" s="48"/>
      <c r="F835" s="48"/>
      <c r="G835" s="48"/>
      <c r="H835" s="43"/>
      <c r="I835" s="43"/>
      <c r="J835" s="44"/>
      <c r="K835" s="44"/>
      <c r="L835" s="44"/>
      <c r="M835" s="44"/>
      <c r="N835" s="43"/>
      <c r="O835" s="43"/>
      <c r="P835" s="1"/>
      <c r="Q835" s="16"/>
      <c r="R835" s="1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1">
        <f t="shared" ref="AC835" si="7391">+IF(S835=1,1,0)+IF(T835=1,1,0)</f>
        <v>0</v>
      </c>
      <c r="AD835" s="1">
        <f t="shared" ref="AD835" si="7392">+IF(U835=1,1,0)+IF(V835=1,1,0)</f>
        <v>0</v>
      </c>
      <c r="AE835" s="1">
        <f t="shared" ref="AE835" si="7393">+IF(W835=1,1,0)+IF(X835=1,1,0)</f>
        <v>0</v>
      </c>
      <c r="AF835" s="1">
        <f t="shared" ref="AF835" si="7394">+IF(Y835=1,1,0)+IF(Z835=1,1,0)</f>
        <v>0</v>
      </c>
      <c r="AG835" s="1">
        <f t="shared" ref="AG835" si="7395">+IF(AA835=1,1,0)</f>
        <v>0</v>
      </c>
      <c r="AH835" s="1">
        <f t="shared" ref="AH835" si="7396">+IF(AB835=1,1,0)</f>
        <v>0</v>
      </c>
      <c r="AI835" s="1">
        <f t="shared" ref="AI835" si="7397">+IF(S835=2,1,0)+IF(T835=2,1,0)</f>
        <v>0</v>
      </c>
      <c r="AJ835" s="1">
        <f t="shared" ref="AJ835" si="7398">+IF(U835=2,1,0)+IF(V835=2,1,0)</f>
        <v>0</v>
      </c>
      <c r="AK835" s="1">
        <f t="shared" ref="AK835" si="7399">+IF(X835=2,1,0)+IF(W835=2,1,0)</f>
        <v>0</v>
      </c>
      <c r="AL835" s="1">
        <f t="shared" ref="AL835" si="7400">+IF(Y835=2,1,0)+IF(Z835=2,1,0)</f>
        <v>0</v>
      </c>
      <c r="AM835" s="1">
        <f t="shared" ref="AM835" si="7401">+IF(AA835=2,1,0)</f>
        <v>0</v>
      </c>
      <c r="AN835" s="1">
        <f t="shared" ref="AN835" si="7402">+IF(AB835=2,1,0)</f>
        <v>0</v>
      </c>
      <c r="AO835" s="44"/>
      <c r="AP835" s="44"/>
      <c r="AQ835" s="44"/>
      <c r="AR835" s="44"/>
      <c r="AS835" s="122">
        <f t="shared" ref="AS835:AS846" si="7403">IF(AND(AO835&gt;0,OR(BR835&gt;=2,BR835=1)),1,0)</f>
        <v>0</v>
      </c>
      <c r="AT835" s="122">
        <f t="shared" ref="AT835:AT846" si="7404">IF(AND(AP835&gt;0,OR(BR835&gt;=2,BR835=1)),1,0)</f>
        <v>0</v>
      </c>
      <c r="AU835" s="122">
        <f t="shared" ref="AU835:AU846" si="7405">IF(AND(AQ835&gt;0,OR(BR835&gt;=2,BR835=1)),1,0)</f>
        <v>0</v>
      </c>
      <c r="AV835" s="122">
        <f t="shared" ref="AV835:AV846" si="7406">IF(AND(AR835&gt;0,OR(BR835&gt;=2,BR835=1)),AR835/G835,0)</f>
        <v>0</v>
      </c>
      <c r="AW835" s="44"/>
      <c r="AX835" s="294"/>
      <c r="AY835" s="294"/>
      <c r="AZ835" s="294"/>
      <c r="BA835" s="294"/>
      <c r="BB835" s="294"/>
      <c r="BC835" s="29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127"/>
      <c r="BO835" s="44"/>
      <c r="BP835" s="1"/>
      <c r="BQ835" s="44"/>
      <c r="BR835" s="17"/>
      <c r="BS835" s="1">
        <f t="shared" si="7054"/>
        <v>0</v>
      </c>
      <c r="BT835" s="17">
        <f t="shared" ref="BT835" si="7407">+BS835*2</f>
        <v>0</v>
      </c>
      <c r="BU835" s="44"/>
      <c r="BV835" s="44"/>
      <c r="BW835" s="44"/>
      <c r="BX835" s="44"/>
      <c r="BY835" s="44"/>
      <c r="BZ835" s="44"/>
      <c r="CA835" s="44"/>
      <c r="CB835" s="44"/>
      <c r="CC835" s="44"/>
      <c r="CD835" s="92"/>
      <c r="CE835" s="92"/>
      <c r="CF835" s="92"/>
      <c r="CG835" s="44"/>
      <c r="CH835" s="1"/>
      <c r="CI835" s="1"/>
      <c r="CJ835" s="1"/>
      <c r="CK835" s="383"/>
      <c r="CL835" s="383"/>
      <c r="CM835" s="383"/>
      <c r="CN835" s="1">
        <f t="shared" ref="CN835:CN846" si="7408">+SUM(BX835:CC835)*BW835</f>
        <v>0</v>
      </c>
      <c r="CO835" s="1">
        <f t="shared" ref="CO835:CO846" si="7409">+SUM(BX835:CC835)*BW835</f>
        <v>0</v>
      </c>
      <c r="CP835" s="20">
        <f t="shared" ref="CP835:CP846" si="7410">+SUM(BY835:CC835)*2.5+SUM(CD835:CG835)*0.5+SUM(CH835:CJ835)*2.5</f>
        <v>0</v>
      </c>
      <c r="CQ835" s="351"/>
      <c r="CR835" s="131">
        <f t="shared" ref="CR835:CR846" si="7411">+IF(SUM(AX835:BM835)&gt;0,1,0)</f>
        <v>0</v>
      </c>
      <c r="CS835" s="44"/>
      <c r="CT835" s="44"/>
      <c r="CU835" s="1"/>
      <c r="CV835" s="1"/>
      <c r="CW835" s="1"/>
      <c r="CX835" s="1"/>
      <c r="CY835" s="1"/>
      <c r="CZ835" s="44"/>
      <c r="DA835" s="17">
        <f t="shared" ref="DA835" si="7412">+CY835</f>
        <v>0</v>
      </c>
      <c r="DB835" s="359">
        <f t="shared" si="7083"/>
        <v>0</v>
      </c>
      <c r="DC835" s="359">
        <f t="shared" si="7084"/>
        <v>0</v>
      </c>
      <c r="DD835" s="44"/>
      <c r="DE835" s="44"/>
      <c r="DF835" s="44"/>
      <c r="DG835" s="44"/>
      <c r="DH835" s="44"/>
      <c r="DI835" s="44"/>
      <c r="DJ835" s="44"/>
      <c r="DK835" s="44"/>
      <c r="DL835" s="44"/>
      <c r="DM835" s="44"/>
      <c r="DN835" s="44"/>
      <c r="DO835" s="1"/>
      <c r="DP835" s="1"/>
      <c r="DQ835" s="17">
        <f t="shared" ref="DQ835:DQ846" si="7413">+IF(AND(SUM(S835:AA835)&gt;0,SUM(FA835:FF835)&gt;0),CT835,0)</f>
        <v>0</v>
      </c>
      <c r="DR835" s="17">
        <f t="shared" ref="DR835:DR846" si="7414">+IF(AND(SUM(S835:AA835)&gt;0,SUM(FA835:FF835)&gt;0),CU835,0)</f>
        <v>0</v>
      </c>
      <c r="DS835" s="17">
        <f t="shared" ref="DS835:DS846" si="7415">+IF(AND(SUM(S835:AA835)&gt;0,SUM(FA835:FF835)&gt;0),CV835,0)</f>
        <v>0</v>
      </c>
      <c r="DT835" s="17">
        <f t="shared" ref="DT835:DT846" si="7416">+IF(AND(SUM(S835:AA835)&gt;0,SUM(FA835:FF835)&gt;0),CW835,0)</f>
        <v>0</v>
      </c>
      <c r="DU835" s="17">
        <f t="shared" ref="DU835:DU846" si="7417">+IF(AND(SUM(S835:AA835)&gt;0,SUM(FA835:FF835)&gt;0),CX835,0)</f>
        <v>0</v>
      </c>
      <c r="DV835" s="17">
        <f t="shared" ref="DV835:DV846" si="7418">+IF(AND(SUM(S835:AA835)&gt;0,SUM(FA835:FF835)&gt;0),CY835,0)</f>
        <v>0</v>
      </c>
      <c r="DW835" s="1"/>
      <c r="DX835" s="1"/>
      <c r="DY835" s="20">
        <f t="shared" ref="DY835:DY846" si="7419">+IF(AND(SUM(S835:AB835)&gt;0,SUM(FA835:FF835)&gt;0,DG835&gt;=3),DG835,0)</f>
        <v>0</v>
      </c>
      <c r="DZ835" s="20">
        <f t="shared" ref="DZ835:DZ846" si="7420">+IF(AND(SUM(S835:AB835)&gt;0,SUM(FA835:FF835)&gt;0,DH835&gt;=3),DH835,0)</f>
        <v>0</v>
      </c>
      <c r="EA835" s="20">
        <f t="shared" ref="EA835:EA846" si="7421">+IF(AND(SUM(S835:AB835)&gt;0,SUM(FA835:FF835)&gt;0,DI835&gt;=3),DI835,0)</f>
        <v>0</v>
      </c>
      <c r="EB835" s="20">
        <f t="shared" ref="EB835:EB846" si="7422">+IF(AND(SUM(S835:AB835)&gt;0,SUM(FA835:FF835)&gt;0,DJ835&gt;=3),DJ835,0)</f>
        <v>0</v>
      </c>
      <c r="EC835" s="18">
        <f t="shared" ref="EC835:EC844" si="7423">+IF(AND(CT835=0,SUM(CU835:CY835)&gt;1,SUM(CU835:CY835)&lt;=4),1,IF(AND(CT835=0,SUM(CU835:CY835)&gt;4),2,0))</f>
        <v>0</v>
      </c>
      <c r="ED835" s="19">
        <f t="shared" ref="ED835" si="7424">+IF(EC835&lt;&gt;0,EC835*3,0)</f>
        <v>0</v>
      </c>
      <c r="EE835" s="19">
        <f t="shared" ref="EE835:EE844" si="7425">+IF(SUM(AO835:AR835)+SUM(DK835:DN835)&gt;0,CT835*3,0)</f>
        <v>0</v>
      </c>
      <c r="EF835" s="1">
        <f t="shared" ref="EF835:EF844" si="7426">+IF(EE835&gt;0,CT835*4,0)</f>
        <v>0</v>
      </c>
      <c r="EG835" s="18">
        <f t="shared" ref="EG835:EG837" si="7427">+IF(AND(CT835+EC835=0,SUM(AO835:AR835)&gt;0,SUM(DK835:DN835)&gt;0),(CU835+CV835+CW835+CX835)*2+CY835*5,(EC835+CT835-FO835)*5)+IF(AND(EC835+DQ835+CT835=0,SUM(AO835:AR835)&gt;0),SUM(CU835:CX835)*2+CY835*5,0)</f>
        <v>0</v>
      </c>
      <c r="EH835" s="341"/>
      <c r="EI835" s="44"/>
      <c r="EJ835" s="44"/>
      <c r="EK835" s="44"/>
      <c r="EL835" s="93"/>
      <c r="EM835" s="93"/>
      <c r="EN835" s="93"/>
      <c r="EO835" s="366"/>
      <c r="EP835" s="366"/>
      <c r="EQ835" s="374"/>
      <c r="ER835" s="374"/>
      <c r="ES835" s="374"/>
      <c r="ET835" s="374"/>
      <c r="EU835" s="18">
        <f t="shared" si="7085"/>
        <v>0</v>
      </c>
      <c r="EV835" s="18">
        <f t="shared" si="7075"/>
        <v>0</v>
      </c>
      <c r="EW835" s="341"/>
      <c r="EX835" s="341"/>
      <c r="EY835" s="341"/>
      <c r="EZ835" s="365">
        <f t="shared" si="6906"/>
        <v>0</v>
      </c>
      <c r="FA835" s="44"/>
      <c r="FB835" s="44"/>
      <c r="FC835" s="44"/>
      <c r="FD835" s="45"/>
      <c r="FE835" s="45"/>
      <c r="FF835" s="45"/>
      <c r="FG835" s="300"/>
      <c r="FH835" s="45"/>
      <c r="FI835" s="45"/>
      <c r="FJ835" s="45"/>
      <c r="FK835" s="44"/>
      <c r="FL835" s="44"/>
      <c r="FM835" s="44"/>
      <c r="FN835" s="44"/>
      <c r="FO835" s="294"/>
      <c r="FP835" s="20">
        <f t="shared" si="7086"/>
        <v>0</v>
      </c>
      <c r="FQ835" s="20">
        <f t="shared" ref="FQ835:FQ846" si="7428">+DE835</f>
        <v>0</v>
      </c>
      <c r="FR835" s="20">
        <f t="shared" ref="FR835:FR846" si="7429">+DF835</f>
        <v>0</v>
      </c>
      <c r="FS835" s="20">
        <f t="shared" ref="FS835:FS846" si="7430">+IF(DG835&lt;3,DG835,0)</f>
        <v>0</v>
      </c>
      <c r="FT835" s="20">
        <f t="shared" ref="FT835:FT846" si="7431">+IF(DH835&lt;3,DH835,0)</f>
        <v>0</v>
      </c>
      <c r="FU835" s="20">
        <f t="shared" ref="FU835:FU846" si="7432">+IF(DI835&lt;3,DI835,0)</f>
        <v>0</v>
      </c>
      <c r="FV835" s="20">
        <f t="shared" ref="FV835:FV846" si="7433">+IF(DJ835&lt;3,DJ835,0)</f>
        <v>0</v>
      </c>
      <c r="FW835" s="44"/>
    </row>
    <row r="836" spans="1:180" s="316" customFormat="1" ht="24" customHeight="1">
      <c r="A836" s="302"/>
      <c r="B836" s="41">
        <v>4</v>
      </c>
      <c r="C836" s="41">
        <f t="shared" ref="C836:C846" si="7434">B836</f>
        <v>4</v>
      </c>
      <c r="D836" s="41"/>
      <c r="E836" s="41"/>
      <c r="F836" s="41"/>
      <c r="G836" s="41"/>
      <c r="H836" s="42"/>
      <c r="I836" s="42"/>
      <c r="J836" s="303"/>
      <c r="K836" s="303"/>
      <c r="L836" s="303"/>
      <c r="M836" s="303"/>
      <c r="N836" s="42"/>
      <c r="O836" s="42"/>
      <c r="P836" s="304"/>
      <c r="Q836" s="305"/>
      <c r="R836" s="304"/>
      <c r="S836" s="303"/>
      <c r="T836" s="303"/>
      <c r="U836" s="303"/>
      <c r="V836" s="303"/>
      <c r="W836" s="303"/>
      <c r="X836" s="303"/>
      <c r="Y836" s="303"/>
      <c r="Z836" s="303"/>
      <c r="AA836" s="303"/>
      <c r="AB836" s="303"/>
      <c r="AC836" s="304">
        <f t="shared" ref="AC836:AC838" si="7435">+IF(S836=1,1,0)+IF(T836=1,1,0)</f>
        <v>0</v>
      </c>
      <c r="AD836" s="304">
        <f t="shared" ref="AD836:AD838" si="7436">+IF(U836=1,1,0)+IF(V836=1,1,0)</f>
        <v>0</v>
      </c>
      <c r="AE836" s="304">
        <f t="shared" ref="AE836:AE838" si="7437">+IF(W836=1,1,0)+IF(X836=1,1,0)</f>
        <v>0</v>
      </c>
      <c r="AF836" s="304">
        <f t="shared" ref="AF836:AF838" si="7438">+IF(Y836=1,1,0)+IF(Z836=1,1,0)</f>
        <v>0</v>
      </c>
      <c r="AG836" s="304">
        <f t="shared" ref="AG836:AG838" si="7439">+IF(AA836=1,1,0)</f>
        <v>0</v>
      </c>
      <c r="AH836" s="304">
        <f t="shared" ref="AH836:AH838" si="7440">+IF(AB836=1,1,0)</f>
        <v>0</v>
      </c>
      <c r="AI836" s="304">
        <f t="shared" ref="AI836:AI838" si="7441">+IF(S836=2,1,0)+IF(T836=2,1,0)</f>
        <v>0</v>
      </c>
      <c r="AJ836" s="304">
        <f t="shared" ref="AJ836:AJ838" si="7442">+IF(U836=2,1,0)+IF(V836=2,1,0)</f>
        <v>0</v>
      </c>
      <c r="AK836" s="304">
        <f t="shared" ref="AK836:AK838" si="7443">+IF(X836=2,1,0)+IF(W836=2,1,0)</f>
        <v>0</v>
      </c>
      <c r="AL836" s="304">
        <f t="shared" ref="AL836:AL838" si="7444">+IF(Y836=2,1,0)+IF(Z836=2,1,0)</f>
        <v>0</v>
      </c>
      <c r="AM836" s="304">
        <f t="shared" ref="AM836:AM838" si="7445">+IF(AA836=2,1,0)</f>
        <v>0</v>
      </c>
      <c r="AN836" s="304">
        <f t="shared" ref="AN836:AN838" si="7446">+IF(AB836=2,1,0)</f>
        <v>0</v>
      </c>
      <c r="AO836" s="303"/>
      <c r="AP836" s="303"/>
      <c r="AQ836" s="303"/>
      <c r="AR836" s="303"/>
      <c r="AS836" s="306">
        <f t="shared" si="7403"/>
        <v>0</v>
      </c>
      <c r="AT836" s="306">
        <f t="shared" si="7404"/>
        <v>0</v>
      </c>
      <c r="AU836" s="306">
        <f t="shared" si="7405"/>
        <v>0</v>
      </c>
      <c r="AV836" s="306">
        <f t="shared" si="7406"/>
        <v>0</v>
      </c>
      <c r="AW836" s="303"/>
      <c r="AX836" s="333"/>
      <c r="AY836" s="333"/>
      <c r="AZ836" s="333"/>
      <c r="BA836" s="333"/>
      <c r="BB836" s="333"/>
      <c r="BC836" s="333"/>
      <c r="BD836" s="303"/>
      <c r="BE836" s="303"/>
      <c r="BF836" s="303"/>
      <c r="BG836" s="303"/>
      <c r="BH836" s="303"/>
      <c r="BI836" s="303"/>
      <c r="BJ836" s="303"/>
      <c r="BK836" s="303"/>
      <c r="BL836" s="303"/>
      <c r="BM836" s="303"/>
      <c r="BN836" s="307"/>
      <c r="BO836" s="44">
        <v>1</v>
      </c>
      <c r="BP836" s="304"/>
      <c r="BQ836" s="303"/>
      <c r="BR836" s="17">
        <v>1</v>
      </c>
      <c r="BS836" s="1">
        <f t="shared" si="7054"/>
        <v>0</v>
      </c>
      <c r="BT836" s="308">
        <f t="shared" ref="BT836:BT838" si="7447">+BS836*2</f>
        <v>0</v>
      </c>
      <c r="BU836" s="44">
        <v>8</v>
      </c>
      <c r="BV836" s="303"/>
      <c r="BW836" s="303"/>
      <c r="BX836" s="303"/>
      <c r="BY836" s="303"/>
      <c r="BZ836" s="303"/>
      <c r="CA836" s="303"/>
      <c r="CB836" s="303"/>
      <c r="CC836" s="303"/>
      <c r="CD836" s="309"/>
      <c r="CE836" s="309"/>
      <c r="CF836" s="309"/>
      <c r="CG836" s="303"/>
      <c r="CH836" s="304"/>
      <c r="CI836" s="304"/>
      <c r="CJ836" s="304"/>
      <c r="CK836" s="384"/>
      <c r="CL836" s="384"/>
      <c r="CM836" s="384"/>
      <c r="CN836" s="304">
        <f t="shared" si="7408"/>
        <v>0</v>
      </c>
      <c r="CO836" s="304">
        <f t="shared" si="7409"/>
        <v>0</v>
      </c>
      <c r="CP836" s="310">
        <f t="shared" si="7410"/>
        <v>0</v>
      </c>
      <c r="CQ836" s="352"/>
      <c r="CR836" s="311">
        <f t="shared" si="7411"/>
        <v>0</v>
      </c>
      <c r="CS836" s="303"/>
      <c r="CT836" s="303"/>
      <c r="CU836" s="304"/>
      <c r="CV836" s="304"/>
      <c r="CW836" s="304"/>
      <c r="CX836" s="304"/>
      <c r="CY836" s="304"/>
      <c r="CZ836" s="303"/>
      <c r="DA836" s="308">
        <f t="shared" ref="DA836:DA838" si="7448">+CY836</f>
        <v>0</v>
      </c>
      <c r="DB836" s="359">
        <f t="shared" si="7083"/>
        <v>0</v>
      </c>
      <c r="DC836" s="359">
        <f t="shared" si="7084"/>
        <v>0</v>
      </c>
      <c r="DD836" s="303"/>
      <c r="DE836" s="303"/>
      <c r="DF836" s="303"/>
      <c r="DG836" s="303"/>
      <c r="DH836" s="303"/>
      <c r="DI836" s="303"/>
      <c r="DJ836" s="303"/>
      <c r="DK836" s="303"/>
      <c r="DL836" s="303"/>
      <c r="DM836" s="303"/>
      <c r="DN836" s="303"/>
      <c r="DO836" s="304"/>
      <c r="DP836" s="304"/>
      <c r="DQ836" s="308">
        <f t="shared" si="7413"/>
        <v>0</v>
      </c>
      <c r="DR836" s="308">
        <f t="shared" si="7414"/>
        <v>0</v>
      </c>
      <c r="DS836" s="308">
        <f t="shared" si="7415"/>
        <v>0</v>
      </c>
      <c r="DT836" s="308">
        <f t="shared" si="7416"/>
        <v>0</v>
      </c>
      <c r="DU836" s="308">
        <f t="shared" si="7417"/>
        <v>0</v>
      </c>
      <c r="DV836" s="308">
        <f t="shared" si="7418"/>
        <v>0</v>
      </c>
      <c r="DW836" s="304"/>
      <c r="DX836" s="304"/>
      <c r="DY836" s="310">
        <f t="shared" si="7419"/>
        <v>0</v>
      </c>
      <c r="DZ836" s="310">
        <f t="shared" si="7420"/>
        <v>0</v>
      </c>
      <c r="EA836" s="310">
        <f t="shared" si="7421"/>
        <v>0</v>
      </c>
      <c r="EB836" s="310">
        <f t="shared" si="7422"/>
        <v>0</v>
      </c>
      <c r="EC836" s="312">
        <f t="shared" si="7423"/>
        <v>0</v>
      </c>
      <c r="ED836" s="313">
        <f t="shared" ref="ED836:ED838" si="7449">+IF(EC836&lt;&gt;0,EC836*3,0)</f>
        <v>0</v>
      </c>
      <c r="EE836" s="313">
        <f t="shared" si="7425"/>
        <v>0</v>
      </c>
      <c r="EF836" s="304">
        <f t="shared" si="7426"/>
        <v>0</v>
      </c>
      <c r="EG836" s="312">
        <f t="shared" si="7427"/>
        <v>0</v>
      </c>
      <c r="EH836" s="344"/>
      <c r="EI836" s="303"/>
      <c r="EJ836" s="303"/>
      <c r="EK836" s="303"/>
      <c r="EL836" s="314"/>
      <c r="EM836" s="314"/>
      <c r="EN836" s="314"/>
      <c r="EO836" s="368"/>
      <c r="EP836" s="368"/>
      <c r="EQ836" s="375"/>
      <c r="ER836" s="375"/>
      <c r="ES836" s="375"/>
      <c r="ET836" s="375"/>
      <c r="EU836" s="18">
        <f t="shared" si="7085"/>
        <v>0</v>
      </c>
      <c r="EV836" s="18">
        <f t="shared" si="7075"/>
        <v>0</v>
      </c>
      <c r="EW836" s="344"/>
      <c r="EX836" s="344"/>
      <c r="EY836" s="344"/>
      <c r="EZ836" s="365">
        <f t="shared" si="6906"/>
        <v>0</v>
      </c>
      <c r="FA836" s="303"/>
      <c r="FB836" s="303"/>
      <c r="FC836" s="303"/>
      <c r="FD836" s="315"/>
      <c r="FE836" s="315"/>
      <c r="FF836" s="315"/>
      <c r="FG836" s="337"/>
      <c r="FH836" s="315"/>
      <c r="FI836" s="315"/>
      <c r="FJ836" s="315"/>
      <c r="FK836" s="303"/>
      <c r="FL836" s="303"/>
      <c r="FM836" s="303"/>
      <c r="FN836" s="303"/>
      <c r="FO836" s="333"/>
      <c r="FP836" s="20">
        <f t="shared" si="7086"/>
        <v>0</v>
      </c>
      <c r="FQ836" s="310">
        <f t="shared" si="7428"/>
        <v>0</v>
      </c>
      <c r="FR836" s="310">
        <f t="shared" si="7429"/>
        <v>0</v>
      </c>
      <c r="FS836" s="310">
        <f t="shared" si="7430"/>
        <v>0</v>
      </c>
      <c r="FT836" s="310">
        <f t="shared" si="7431"/>
        <v>0</v>
      </c>
      <c r="FU836" s="310">
        <f t="shared" si="7432"/>
        <v>0</v>
      </c>
      <c r="FV836" s="310">
        <f t="shared" si="7433"/>
        <v>0</v>
      </c>
      <c r="FW836" s="303"/>
    </row>
    <row r="837" spans="1:180" s="301" customFormat="1" ht="27.75" customHeight="1">
      <c r="A837" s="295"/>
      <c r="B837" s="296" t="s">
        <v>254</v>
      </c>
      <c r="C837" s="296" t="str">
        <f t="shared" si="7434"/>
        <v>4.1</v>
      </c>
      <c r="D837" s="296" t="s">
        <v>53</v>
      </c>
      <c r="E837" s="296" t="str">
        <f t="shared" ref="E837:E838" si="7450">D837</f>
        <v>LT7,5</v>
      </c>
      <c r="F837" s="296">
        <v>24</v>
      </c>
      <c r="G837" s="296">
        <f>F837</f>
        <v>24</v>
      </c>
      <c r="H837" s="297"/>
      <c r="I837" s="297"/>
      <c r="J837" s="294"/>
      <c r="K837" s="294"/>
      <c r="L837" s="294"/>
      <c r="M837" s="294"/>
      <c r="N837" s="297"/>
      <c r="O837" s="297"/>
      <c r="P837" s="304"/>
      <c r="Q837" s="305"/>
      <c r="R837" s="304"/>
      <c r="S837" s="294"/>
      <c r="T837" s="294"/>
      <c r="U837" s="294"/>
      <c r="V837" s="294"/>
      <c r="W837" s="294"/>
      <c r="X837" s="294"/>
      <c r="Y837" s="294"/>
      <c r="Z837" s="294"/>
      <c r="AA837" s="294"/>
      <c r="AB837" s="294"/>
      <c r="AC837" s="1">
        <f t="shared" si="7435"/>
        <v>0</v>
      </c>
      <c r="AD837" s="1">
        <f t="shared" si="7436"/>
        <v>0</v>
      </c>
      <c r="AE837" s="1">
        <f t="shared" si="7437"/>
        <v>0</v>
      </c>
      <c r="AF837" s="1">
        <f t="shared" si="7438"/>
        <v>0</v>
      </c>
      <c r="AG837" s="1">
        <f t="shared" si="7439"/>
        <v>0</v>
      </c>
      <c r="AH837" s="1">
        <f t="shared" si="7440"/>
        <v>0</v>
      </c>
      <c r="AI837" s="1">
        <f t="shared" si="7441"/>
        <v>0</v>
      </c>
      <c r="AJ837" s="1">
        <f t="shared" si="7442"/>
        <v>0</v>
      </c>
      <c r="AK837" s="1">
        <f t="shared" si="7443"/>
        <v>0</v>
      </c>
      <c r="AL837" s="1">
        <f t="shared" si="7444"/>
        <v>0</v>
      </c>
      <c r="AM837" s="1">
        <f t="shared" si="7445"/>
        <v>0</v>
      </c>
      <c r="AN837" s="1">
        <f t="shared" si="7446"/>
        <v>0</v>
      </c>
      <c r="AO837" s="294"/>
      <c r="AP837" s="294">
        <f>F837</f>
        <v>24</v>
      </c>
      <c r="AQ837" s="294"/>
      <c r="AR837" s="294"/>
      <c r="AS837" s="298">
        <f t="shared" si="7403"/>
        <v>0</v>
      </c>
      <c r="AT837" s="298">
        <f t="shared" si="7404"/>
        <v>1</v>
      </c>
      <c r="AU837" s="298">
        <f t="shared" si="7405"/>
        <v>0</v>
      </c>
      <c r="AV837" s="298">
        <f t="shared" si="7406"/>
        <v>0</v>
      </c>
      <c r="AW837" s="294"/>
      <c r="AX837" s="294"/>
      <c r="AY837" s="294"/>
      <c r="AZ837" s="294"/>
      <c r="BA837" s="294"/>
      <c r="BB837" s="294"/>
      <c r="BC837" s="294"/>
      <c r="BD837" s="294"/>
      <c r="BE837" s="294"/>
      <c r="BF837" s="294"/>
      <c r="BG837" s="294"/>
      <c r="BH837" s="294"/>
      <c r="BI837" s="294">
        <v>1</v>
      </c>
      <c r="BJ837" s="294"/>
      <c r="BK837" s="294"/>
      <c r="BL837" s="294"/>
      <c r="BM837" s="294"/>
      <c r="BN837" s="294"/>
      <c r="BO837" s="294"/>
      <c r="BP837" s="1"/>
      <c r="BQ837" s="294"/>
      <c r="BR837" s="17">
        <v>2</v>
      </c>
      <c r="BS837" s="1">
        <f t="shared" si="7054"/>
        <v>0</v>
      </c>
      <c r="BT837" s="17">
        <f t="shared" si="7447"/>
        <v>0</v>
      </c>
      <c r="BU837" s="294"/>
      <c r="BV837" s="294">
        <v>1</v>
      </c>
      <c r="BW837" s="294"/>
      <c r="BX837" s="294"/>
      <c r="BY837" s="294"/>
      <c r="BZ837" s="294"/>
      <c r="CA837" s="294"/>
      <c r="CB837" s="294"/>
      <c r="CC837" s="294"/>
      <c r="CD837" s="1"/>
      <c r="CE837" s="1"/>
      <c r="CF837" s="1"/>
      <c r="CG837" s="294"/>
      <c r="CH837" s="1">
        <v>1</v>
      </c>
      <c r="CI837" s="1"/>
      <c r="CJ837" s="1"/>
      <c r="CK837" s="383"/>
      <c r="CL837" s="383"/>
      <c r="CM837" s="383"/>
      <c r="CN837" s="1">
        <f t="shared" si="7408"/>
        <v>0</v>
      </c>
      <c r="CO837" s="1">
        <f t="shared" si="7409"/>
        <v>0</v>
      </c>
      <c r="CP837" s="20">
        <f t="shared" si="7410"/>
        <v>2.5</v>
      </c>
      <c r="CQ837" s="351"/>
      <c r="CR837" s="299">
        <f t="shared" si="7411"/>
        <v>1</v>
      </c>
      <c r="CS837" s="294"/>
      <c r="CT837" s="294"/>
      <c r="CU837" s="1"/>
      <c r="CV837" s="1"/>
      <c r="CW837" s="1">
        <v>2</v>
      </c>
      <c r="CX837" s="1"/>
      <c r="CY837" s="1"/>
      <c r="CZ837" s="294">
        <v>6</v>
      </c>
      <c r="DA837" s="17">
        <f t="shared" si="7448"/>
        <v>0</v>
      </c>
      <c r="DB837" s="359">
        <f t="shared" si="7083"/>
        <v>6</v>
      </c>
      <c r="DC837" s="359">
        <f t="shared" si="7084"/>
        <v>2</v>
      </c>
      <c r="DD837" s="294"/>
      <c r="DE837" s="294">
        <v>6</v>
      </c>
      <c r="DF837" s="294"/>
      <c r="DG837" s="294"/>
      <c r="DH837" s="294"/>
      <c r="DI837" s="294"/>
      <c r="DJ837" s="294"/>
      <c r="DK837" s="294"/>
      <c r="DL837" s="294"/>
      <c r="DM837" s="294"/>
      <c r="DN837" s="294"/>
      <c r="DO837" s="1"/>
      <c r="DP837" s="1"/>
      <c r="DQ837" s="17">
        <f t="shared" si="7413"/>
        <v>0</v>
      </c>
      <c r="DR837" s="17">
        <f t="shared" si="7414"/>
        <v>0</v>
      </c>
      <c r="DS837" s="17">
        <f t="shared" si="7415"/>
        <v>0</v>
      </c>
      <c r="DT837" s="17">
        <f t="shared" si="7416"/>
        <v>0</v>
      </c>
      <c r="DU837" s="17">
        <f t="shared" si="7417"/>
        <v>0</v>
      </c>
      <c r="DV837" s="17">
        <f t="shared" si="7418"/>
        <v>0</v>
      </c>
      <c r="DW837" s="1"/>
      <c r="DX837" s="1"/>
      <c r="DY837" s="20">
        <f t="shared" si="7419"/>
        <v>0</v>
      </c>
      <c r="DZ837" s="20">
        <f t="shared" si="7420"/>
        <v>0</v>
      </c>
      <c r="EA837" s="20">
        <f t="shared" si="7421"/>
        <v>0</v>
      </c>
      <c r="EB837" s="20">
        <f t="shared" si="7422"/>
        <v>0</v>
      </c>
      <c r="EC837" s="18">
        <f t="shared" si="7423"/>
        <v>1</v>
      </c>
      <c r="ED837" s="19">
        <f t="shared" si="7449"/>
        <v>3</v>
      </c>
      <c r="EE837" s="19">
        <f t="shared" si="7425"/>
        <v>0</v>
      </c>
      <c r="EF837" s="1">
        <f t="shared" si="7426"/>
        <v>0</v>
      </c>
      <c r="EG837" s="18">
        <f t="shared" si="7427"/>
        <v>5</v>
      </c>
      <c r="EH837" s="341"/>
      <c r="EI837" s="294"/>
      <c r="EJ837" s="294">
        <v>9</v>
      </c>
      <c r="EK837" s="294"/>
      <c r="EL837" s="19">
        <v>1</v>
      </c>
      <c r="EM837" s="19"/>
      <c r="EN837" s="19"/>
      <c r="EO837" s="366"/>
      <c r="EP837" s="366"/>
      <c r="EQ837" s="374"/>
      <c r="ER837" s="374"/>
      <c r="ES837" s="374"/>
      <c r="ET837" s="374"/>
      <c r="EU837" s="18">
        <f t="shared" si="7085"/>
        <v>8</v>
      </c>
      <c r="EV837" s="18">
        <f t="shared" si="7075"/>
        <v>2</v>
      </c>
      <c r="EW837" s="341">
        <v>2</v>
      </c>
      <c r="EX837" s="341">
        <v>2</v>
      </c>
      <c r="EY837" s="341">
        <v>2</v>
      </c>
      <c r="EZ837" s="365">
        <f t="shared" si="6906"/>
        <v>0</v>
      </c>
      <c r="FA837" s="294"/>
      <c r="FB837" s="294"/>
      <c r="FC837" s="294"/>
      <c r="FD837" s="300"/>
      <c r="FE837" s="300"/>
      <c r="FF837" s="300"/>
      <c r="FG837" s="300"/>
      <c r="FH837" s="300"/>
      <c r="FI837" s="300">
        <f>F837</f>
        <v>24</v>
      </c>
      <c r="FJ837" s="300"/>
      <c r="FK837" s="294"/>
      <c r="FL837" s="294"/>
      <c r="FM837" s="294"/>
      <c r="FN837" s="294"/>
      <c r="FO837" s="294"/>
      <c r="FP837" s="20">
        <f t="shared" si="7086"/>
        <v>0</v>
      </c>
      <c r="FQ837" s="20">
        <f t="shared" si="7428"/>
        <v>6</v>
      </c>
      <c r="FR837" s="20">
        <f t="shared" si="7429"/>
        <v>0</v>
      </c>
      <c r="FS837" s="20">
        <f t="shared" si="7430"/>
        <v>0</v>
      </c>
      <c r="FT837" s="20">
        <f t="shared" si="7431"/>
        <v>0</v>
      </c>
      <c r="FU837" s="20">
        <f t="shared" si="7432"/>
        <v>0</v>
      </c>
      <c r="FV837" s="20">
        <f t="shared" si="7433"/>
        <v>0</v>
      </c>
      <c r="FW837" s="294"/>
    </row>
    <row r="838" spans="1:180" s="301" customFormat="1" ht="27.75" customHeight="1">
      <c r="A838" s="295"/>
      <c r="B838" s="296" t="s">
        <v>564</v>
      </c>
      <c r="C838" s="296" t="str">
        <f t="shared" si="7434"/>
        <v>4.2</v>
      </c>
      <c r="D838" s="296" t="s">
        <v>53</v>
      </c>
      <c r="E838" s="296" t="str">
        <f t="shared" si="7450"/>
        <v>LT7,5</v>
      </c>
      <c r="F838" s="296">
        <v>19</v>
      </c>
      <c r="G838" s="296">
        <f>F838</f>
        <v>19</v>
      </c>
      <c r="H838" s="297"/>
      <c r="I838" s="297"/>
      <c r="J838" s="294"/>
      <c r="K838" s="294"/>
      <c r="L838" s="294"/>
      <c r="M838" s="294"/>
      <c r="N838" s="297"/>
      <c r="O838" s="297"/>
      <c r="P838" s="304"/>
      <c r="Q838" s="305"/>
      <c r="R838" s="304"/>
      <c r="S838" s="294"/>
      <c r="T838" s="294"/>
      <c r="U838" s="294"/>
      <c r="V838" s="294"/>
      <c r="W838" s="294"/>
      <c r="X838" s="294"/>
      <c r="Y838" s="294"/>
      <c r="Z838" s="294"/>
      <c r="AA838" s="294"/>
      <c r="AB838" s="294"/>
      <c r="AC838" s="1">
        <f t="shared" si="7435"/>
        <v>0</v>
      </c>
      <c r="AD838" s="1">
        <f t="shared" si="7436"/>
        <v>0</v>
      </c>
      <c r="AE838" s="1">
        <f t="shared" si="7437"/>
        <v>0</v>
      </c>
      <c r="AF838" s="1">
        <f t="shared" si="7438"/>
        <v>0</v>
      </c>
      <c r="AG838" s="1">
        <f t="shared" si="7439"/>
        <v>0</v>
      </c>
      <c r="AH838" s="1">
        <f t="shared" si="7440"/>
        <v>0</v>
      </c>
      <c r="AI838" s="1">
        <f t="shared" si="7441"/>
        <v>0</v>
      </c>
      <c r="AJ838" s="1">
        <f t="shared" si="7442"/>
        <v>0</v>
      </c>
      <c r="AK838" s="1">
        <f t="shared" si="7443"/>
        <v>0</v>
      </c>
      <c r="AL838" s="1">
        <f t="shared" si="7444"/>
        <v>0</v>
      </c>
      <c r="AM838" s="1">
        <f t="shared" si="7445"/>
        <v>0</v>
      </c>
      <c r="AN838" s="1">
        <f t="shared" si="7446"/>
        <v>0</v>
      </c>
      <c r="AO838" s="294"/>
      <c r="AP838" s="294">
        <f>F838</f>
        <v>19</v>
      </c>
      <c r="AQ838" s="294"/>
      <c r="AR838" s="294"/>
      <c r="AS838" s="298">
        <f t="shared" si="7403"/>
        <v>0</v>
      </c>
      <c r="AT838" s="298">
        <f t="shared" si="7404"/>
        <v>1</v>
      </c>
      <c r="AU838" s="298">
        <f t="shared" si="7405"/>
        <v>0</v>
      </c>
      <c r="AV838" s="298">
        <f t="shared" si="7406"/>
        <v>0</v>
      </c>
      <c r="AW838" s="294"/>
      <c r="AX838" s="294"/>
      <c r="AY838" s="294">
        <v>1</v>
      </c>
      <c r="AZ838" s="294"/>
      <c r="BA838" s="294"/>
      <c r="BB838" s="294"/>
      <c r="BC838" s="294"/>
      <c r="BD838" s="294"/>
      <c r="BE838" s="294"/>
      <c r="BF838" s="294"/>
      <c r="BG838" s="294"/>
      <c r="BH838" s="294"/>
      <c r="BI838" s="294"/>
      <c r="BJ838" s="294"/>
      <c r="BK838" s="294"/>
      <c r="BL838" s="294"/>
      <c r="BM838" s="294"/>
      <c r="BN838" s="294"/>
      <c r="BO838" s="294"/>
      <c r="BP838" s="1"/>
      <c r="BQ838" s="294"/>
      <c r="BR838" s="17">
        <v>1</v>
      </c>
      <c r="BS838" s="1">
        <f t="shared" si="7054"/>
        <v>0</v>
      </c>
      <c r="BT838" s="17">
        <f t="shared" si="7447"/>
        <v>0</v>
      </c>
      <c r="BU838" s="294"/>
      <c r="BV838" s="294">
        <v>1</v>
      </c>
      <c r="BW838" s="294">
        <v>1</v>
      </c>
      <c r="BX838" s="294">
        <v>1</v>
      </c>
      <c r="BY838" s="294"/>
      <c r="BZ838" s="294"/>
      <c r="CA838" s="294"/>
      <c r="CB838" s="294"/>
      <c r="CC838" s="294"/>
      <c r="CD838" s="1"/>
      <c r="CE838" s="1"/>
      <c r="CF838" s="1"/>
      <c r="CG838" s="294"/>
      <c r="CH838" s="1">
        <v>1</v>
      </c>
      <c r="CI838" s="1"/>
      <c r="CJ838" s="1"/>
      <c r="CK838" s="383"/>
      <c r="CL838" s="383"/>
      <c r="CM838" s="383"/>
      <c r="CN838" s="1">
        <f t="shared" si="7408"/>
        <v>1</v>
      </c>
      <c r="CO838" s="1">
        <f t="shared" si="7409"/>
        <v>1</v>
      </c>
      <c r="CP838" s="20">
        <f t="shared" si="7410"/>
        <v>2.5</v>
      </c>
      <c r="CQ838" s="351"/>
      <c r="CR838" s="299">
        <f t="shared" si="7411"/>
        <v>1</v>
      </c>
      <c r="CS838" s="294"/>
      <c r="CT838" s="294"/>
      <c r="CU838" s="1"/>
      <c r="CV838" s="1"/>
      <c r="CW838" s="1">
        <v>2</v>
      </c>
      <c r="CX838" s="1"/>
      <c r="CY838" s="1"/>
      <c r="CZ838" s="294">
        <v>6</v>
      </c>
      <c r="DA838" s="17">
        <f t="shared" si="7448"/>
        <v>0</v>
      </c>
      <c r="DB838" s="359">
        <f t="shared" si="7083"/>
        <v>6</v>
      </c>
      <c r="DC838" s="359">
        <f t="shared" si="7084"/>
        <v>2</v>
      </c>
      <c r="DD838" s="294"/>
      <c r="DE838" s="294">
        <v>6</v>
      </c>
      <c r="DF838" s="294"/>
      <c r="DG838" s="294"/>
      <c r="DH838" s="294"/>
      <c r="DI838" s="294"/>
      <c r="DJ838" s="294"/>
      <c r="DK838" s="294"/>
      <c r="DL838" s="294"/>
      <c r="DM838" s="294"/>
      <c r="DN838" s="294"/>
      <c r="DO838" s="1"/>
      <c r="DP838" s="1"/>
      <c r="DQ838" s="17">
        <f t="shared" si="7413"/>
        <v>0</v>
      </c>
      <c r="DR838" s="17">
        <f t="shared" si="7414"/>
        <v>0</v>
      </c>
      <c r="DS838" s="17">
        <f t="shared" si="7415"/>
        <v>0</v>
      </c>
      <c r="DT838" s="17">
        <f t="shared" si="7416"/>
        <v>0</v>
      </c>
      <c r="DU838" s="17">
        <f t="shared" si="7417"/>
        <v>0</v>
      </c>
      <c r="DV838" s="17">
        <f t="shared" si="7418"/>
        <v>0</v>
      </c>
      <c r="DW838" s="1"/>
      <c r="DX838" s="1"/>
      <c r="DY838" s="20">
        <f t="shared" si="7419"/>
        <v>0</v>
      </c>
      <c r="DZ838" s="20">
        <f t="shared" si="7420"/>
        <v>0</v>
      </c>
      <c r="EA838" s="20">
        <f t="shared" si="7421"/>
        <v>0</v>
      </c>
      <c r="EB838" s="20">
        <f t="shared" si="7422"/>
        <v>0</v>
      </c>
      <c r="EC838" s="18">
        <f t="shared" si="7423"/>
        <v>1</v>
      </c>
      <c r="ED838" s="19">
        <f t="shared" si="7449"/>
        <v>3</v>
      </c>
      <c r="EE838" s="19">
        <f t="shared" si="7425"/>
        <v>0</v>
      </c>
      <c r="EF838" s="1">
        <f t="shared" si="7426"/>
        <v>0</v>
      </c>
      <c r="EG838" s="18"/>
      <c r="EH838" s="341"/>
      <c r="EI838" s="294"/>
      <c r="EJ838" s="294">
        <v>9</v>
      </c>
      <c r="EK838" s="294"/>
      <c r="EL838" s="19">
        <v>1</v>
      </c>
      <c r="EM838" s="19"/>
      <c r="EN838" s="19"/>
      <c r="EO838" s="366"/>
      <c r="EP838" s="366"/>
      <c r="EQ838" s="374"/>
      <c r="ER838" s="374"/>
      <c r="ES838" s="374"/>
      <c r="ET838" s="374"/>
      <c r="EU838" s="18">
        <f t="shared" si="7085"/>
        <v>8</v>
      </c>
      <c r="EV838" s="18">
        <f t="shared" si="7075"/>
        <v>2</v>
      </c>
      <c r="EW838" s="341">
        <v>1</v>
      </c>
      <c r="EX838" s="341">
        <v>1</v>
      </c>
      <c r="EY838" s="341">
        <v>4</v>
      </c>
      <c r="EZ838" s="365">
        <f t="shared" si="6906"/>
        <v>0.5</v>
      </c>
      <c r="FA838" s="294"/>
      <c r="FB838" s="294"/>
      <c r="FC838" s="294"/>
      <c r="FD838" s="300"/>
      <c r="FE838" s="300"/>
      <c r="FF838" s="300"/>
      <c r="FG838" s="300"/>
      <c r="FH838" s="300"/>
      <c r="FI838" s="300">
        <f>F838</f>
        <v>19</v>
      </c>
      <c r="FJ838" s="300"/>
      <c r="FK838" s="294"/>
      <c r="FL838" s="294"/>
      <c r="FM838" s="294"/>
      <c r="FN838" s="294"/>
      <c r="FO838" s="294"/>
      <c r="FP838" s="20">
        <f t="shared" si="7086"/>
        <v>0</v>
      </c>
      <c r="FQ838" s="20">
        <f t="shared" si="7428"/>
        <v>6</v>
      </c>
      <c r="FR838" s="20">
        <f t="shared" si="7429"/>
        <v>0</v>
      </c>
      <c r="FS838" s="20">
        <f t="shared" si="7430"/>
        <v>0</v>
      </c>
      <c r="FT838" s="20">
        <f t="shared" si="7431"/>
        <v>0</v>
      </c>
      <c r="FU838" s="20">
        <f t="shared" si="7432"/>
        <v>0</v>
      </c>
      <c r="FV838" s="20">
        <f t="shared" si="7433"/>
        <v>0</v>
      </c>
      <c r="FW838" s="294"/>
    </row>
    <row r="839" spans="1:180" s="316" customFormat="1" ht="24" customHeight="1">
      <c r="A839" s="302"/>
      <c r="B839" s="41">
        <v>6</v>
      </c>
      <c r="C839" s="41">
        <f t="shared" si="7434"/>
        <v>6</v>
      </c>
      <c r="D839" s="41"/>
      <c r="E839" s="41"/>
      <c r="F839" s="41"/>
      <c r="G839" s="41"/>
      <c r="H839" s="42"/>
      <c r="I839" s="42"/>
      <c r="J839" s="303"/>
      <c r="K839" s="303"/>
      <c r="L839" s="303"/>
      <c r="M839" s="303"/>
      <c r="N839" s="42"/>
      <c r="O839" s="42"/>
      <c r="P839" s="304"/>
      <c r="Q839" s="305"/>
      <c r="R839" s="304"/>
      <c r="S839" s="303"/>
      <c r="T839" s="303"/>
      <c r="U839" s="303"/>
      <c r="V839" s="303"/>
      <c r="W839" s="303"/>
      <c r="X839" s="303"/>
      <c r="Y839" s="303"/>
      <c r="Z839" s="303"/>
      <c r="AA839" s="303"/>
      <c r="AB839" s="303"/>
      <c r="AC839" s="304">
        <f t="shared" ref="AC839:AC841" si="7451">+IF(S839=1,1,0)+IF(T839=1,1,0)</f>
        <v>0</v>
      </c>
      <c r="AD839" s="304">
        <f t="shared" ref="AD839:AD841" si="7452">+IF(U839=1,1,0)+IF(V839=1,1,0)</f>
        <v>0</v>
      </c>
      <c r="AE839" s="304">
        <f t="shared" ref="AE839:AE841" si="7453">+IF(W839=1,1,0)+IF(X839=1,1,0)</f>
        <v>0</v>
      </c>
      <c r="AF839" s="304">
        <f t="shared" ref="AF839:AF841" si="7454">+IF(Y839=1,1,0)+IF(Z839=1,1,0)</f>
        <v>0</v>
      </c>
      <c r="AG839" s="304">
        <f t="shared" ref="AG839:AG841" si="7455">+IF(AA839=1,1,0)</f>
        <v>0</v>
      </c>
      <c r="AH839" s="304">
        <f t="shared" ref="AH839:AH841" si="7456">+IF(AB839=1,1,0)</f>
        <v>0</v>
      </c>
      <c r="AI839" s="304">
        <f t="shared" ref="AI839:AI841" si="7457">+IF(S839=2,1,0)+IF(T839=2,1,0)</f>
        <v>0</v>
      </c>
      <c r="AJ839" s="304">
        <f t="shared" ref="AJ839:AJ841" si="7458">+IF(U839=2,1,0)+IF(V839=2,1,0)</f>
        <v>0</v>
      </c>
      <c r="AK839" s="304">
        <f t="shared" ref="AK839:AK841" si="7459">+IF(X839=2,1,0)+IF(W839=2,1,0)</f>
        <v>0</v>
      </c>
      <c r="AL839" s="304">
        <f t="shared" ref="AL839:AL841" si="7460">+IF(Y839=2,1,0)+IF(Z839=2,1,0)</f>
        <v>0</v>
      </c>
      <c r="AM839" s="304">
        <f t="shared" ref="AM839:AM841" si="7461">+IF(AA839=2,1,0)</f>
        <v>0</v>
      </c>
      <c r="AN839" s="304">
        <f t="shared" ref="AN839:AN841" si="7462">+IF(AB839=2,1,0)</f>
        <v>0</v>
      </c>
      <c r="AO839" s="303"/>
      <c r="AP839" s="303"/>
      <c r="AQ839" s="303"/>
      <c r="AR839" s="303"/>
      <c r="AS839" s="306">
        <f t="shared" si="7403"/>
        <v>0</v>
      </c>
      <c r="AT839" s="306">
        <f t="shared" si="7404"/>
        <v>0</v>
      </c>
      <c r="AU839" s="306">
        <f t="shared" si="7405"/>
        <v>0</v>
      </c>
      <c r="AV839" s="306">
        <f t="shared" si="7406"/>
        <v>0</v>
      </c>
      <c r="AW839" s="303"/>
      <c r="AX839" s="333"/>
      <c r="AY839" s="333"/>
      <c r="AZ839" s="333"/>
      <c r="BA839" s="333"/>
      <c r="BB839" s="333"/>
      <c r="BC839" s="333"/>
      <c r="BD839" s="303"/>
      <c r="BE839" s="303"/>
      <c r="BF839" s="303"/>
      <c r="BG839" s="303"/>
      <c r="BH839" s="303"/>
      <c r="BI839" s="303"/>
      <c r="BJ839" s="303"/>
      <c r="BK839" s="303"/>
      <c r="BL839" s="303"/>
      <c r="BM839" s="303"/>
      <c r="BN839" s="307"/>
      <c r="BO839" s="44">
        <v>1</v>
      </c>
      <c r="BP839" s="304"/>
      <c r="BQ839" s="303"/>
      <c r="BR839" s="17">
        <v>2</v>
      </c>
      <c r="BS839" s="1">
        <f t="shared" si="7054"/>
        <v>0</v>
      </c>
      <c r="BT839" s="308">
        <f t="shared" ref="BT839:BT841" si="7463">+BS839*2</f>
        <v>0</v>
      </c>
      <c r="BU839" s="44">
        <v>16</v>
      </c>
      <c r="BV839" s="303"/>
      <c r="BW839" s="303"/>
      <c r="BX839" s="303"/>
      <c r="BY839" s="303"/>
      <c r="BZ839" s="303"/>
      <c r="CA839" s="303"/>
      <c r="CB839" s="303"/>
      <c r="CC839" s="303"/>
      <c r="CD839" s="309"/>
      <c r="CE839" s="309"/>
      <c r="CF839" s="309"/>
      <c r="CG839" s="303"/>
      <c r="CH839" s="304"/>
      <c r="CI839" s="304"/>
      <c r="CJ839" s="304"/>
      <c r="CK839" s="384"/>
      <c r="CL839" s="384"/>
      <c r="CM839" s="384"/>
      <c r="CN839" s="304">
        <f t="shared" si="7408"/>
        <v>0</v>
      </c>
      <c r="CO839" s="304">
        <f t="shared" si="7409"/>
        <v>0</v>
      </c>
      <c r="CP839" s="310">
        <f t="shared" si="7410"/>
        <v>0</v>
      </c>
      <c r="CQ839" s="352"/>
      <c r="CR839" s="311">
        <f t="shared" si="7411"/>
        <v>0</v>
      </c>
      <c r="CS839" s="303"/>
      <c r="CT839" s="303"/>
      <c r="CU839" s="304"/>
      <c r="CV839" s="304"/>
      <c r="CW839" s="304"/>
      <c r="CX839" s="304"/>
      <c r="CY839" s="304"/>
      <c r="CZ839" s="303"/>
      <c r="DA839" s="308">
        <f t="shared" ref="DA839:DA841" si="7464">+CY839</f>
        <v>0</v>
      </c>
      <c r="DB839" s="359">
        <f t="shared" si="7083"/>
        <v>0</v>
      </c>
      <c r="DC839" s="359">
        <f t="shared" si="7084"/>
        <v>0</v>
      </c>
      <c r="DD839" s="303"/>
      <c r="DE839" s="303"/>
      <c r="DF839" s="303"/>
      <c r="DG839" s="303"/>
      <c r="DH839" s="303"/>
      <c r="DI839" s="303"/>
      <c r="DJ839" s="303"/>
      <c r="DK839" s="303"/>
      <c r="DL839" s="303"/>
      <c r="DM839" s="303"/>
      <c r="DN839" s="303"/>
      <c r="DO839" s="304"/>
      <c r="DP839" s="304"/>
      <c r="DQ839" s="308">
        <f t="shared" si="7413"/>
        <v>0</v>
      </c>
      <c r="DR839" s="308">
        <f t="shared" si="7414"/>
        <v>0</v>
      </c>
      <c r="DS839" s="308">
        <f t="shared" si="7415"/>
        <v>0</v>
      </c>
      <c r="DT839" s="308">
        <f t="shared" si="7416"/>
        <v>0</v>
      </c>
      <c r="DU839" s="308">
        <f t="shared" si="7417"/>
        <v>0</v>
      </c>
      <c r="DV839" s="308">
        <f t="shared" si="7418"/>
        <v>0</v>
      </c>
      <c r="DW839" s="304"/>
      <c r="DX839" s="304"/>
      <c r="DY839" s="310">
        <f t="shared" si="7419"/>
        <v>0</v>
      </c>
      <c r="DZ839" s="310">
        <f t="shared" si="7420"/>
        <v>0</v>
      </c>
      <c r="EA839" s="310">
        <f t="shared" si="7421"/>
        <v>0</v>
      </c>
      <c r="EB839" s="310">
        <f t="shared" si="7422"/>
        <v>0</v>
      </c>
      <c r="EC839" s="312">
        <f t="shared" si="7423"/>
        <v>0</v>
      </c>
      <c r="ED839" s="313">
        <f t="shared" ref="ED839:ED841" si="7465">+IF(EC839&lt;&gt;0,EC839*3,0)</f>
        <v>0</v>
      </c>
      <c r="EE839" s="313">
        <f t="shared" si="7425"/>
        <v>0</v>
      </c>
      <c r="EF839" s="304">
        <f t="shared" si="7426"/>
        <v>0</v>
      </c>
      <c r="EG839" s="312">
        <f t="shared" ref="EG839:EG844" si="7466">+IF(AND(CT839+EC839=0,SUM(AO839:AR839)&gt;0,SUM(DK839:DN839)&gt;0),(CU839+CV839+CW839+CX839)*2+CY839*5,(EC839+CT839-FO839)*5)+IF(AND(EC839+DQ839+CT839=0,SUM(AO839:AR839)&gt;0),SUM(CU839:CX839)*2+CY839*5,0)</f>
        <v>0</v>
      </c>
      <c r="EH839" s="344"/>
      <c r="EI839" s="303"/>
      <c r="EJ839" s="303"/>
      <c r="EK839" s="303"/>
      <c r="EL839" s="314"/>
      <c r="EM839" s="314"/>
      <c r="EN839" s="314"/>
      <c r="EO839" s="368"/>
      <c r="EP839" s="368"/>
      <c r="EQ839" s="375"/>
      <c r="ER839" s="375"/>
      <c r="ES839" s="375"/>
      <c r="ET839" s="375"/>
      <c r="EU839" s="18">
        <f t="shared" si="7085"/>
        <v>0</v>
      </c>
      <c r="EV839" s="18">
        <f t="shared" si="7075"/>
        <v>0</v>
      </c>
      <c r="EW839" s="344"/>
      <c r="EX839" s="344"/>
      <c r="EY839" s="344"/>
      <c r="EZ839" s="365">
        <f t="shared" si="6906"/>
        <v>0</v>
      </c>
      <c r="FA839" s="303"/>
      <c r="FB839" s="303"/>
      <c r="FC839" s="303"/>
      <c r="FD839" s="315"/>
      <c r="FE839" s="315"/>
      <c r="FF839" s="315"/>
      <c r="FG839" s="337"/>
      <c r="FH839" s="315"/>
      <c r="FI839" s="315"/>
      <c r="FJ839" s="315"/>
      <c r="FK839" s="303"/>
      <c r="FL839" s="303"/>
      <c r="FM839" s="303"/>
      <c r="FN839" s="303"/>
      <c r="FO839" s="333"/>
      <c r="FP839" s="20">
        <f t="shared" si="7086"/>
        <v>0</v>
      </c>
      <c r="FQ839" s="310">
        <f t="shared" si="7428"/>
        <v>0</v>
      </c>
      <c r="FR839" s="310">
        <f t="shared" si="7429"/>
        <v>0</v>
      </c>
      <c r="FS839" s="310">
        <f t="shared" si="7430"/>
        <v>0</v>
      </c>
      <c r="FT839" s="310">
        <f t="shared" si="7431"/>
        <v>0</v>
      </c>
      <c r="FU839" s="310">
        <f t="shared" si="7432"/>
        <v>0</v>
      </c>
      <c r="FV839" s="310">
        <f t="shared" si="7433"/>
        <v>0</v>
      </c>
      <c r="FW839" s="303"/>
    </row>
    <row r="840" spans="1:180" s="301" customFormat="1" ht="27.75" customHeight="1">
      <c r="A840" s="295"/>
      <c r="B840" s="296" t="s">
        <v>674</v>
      </c>
      <c r="C840" s="296" t="str">
        <f t="shared" si="7434"/>
        <v>6.1</v>
      </c>
      <c r="D840" s="296" t="s">
        <v>44</v>
      </c>
      <c r="E840" s="296" t="str">
        <f t="shared" ref="E840:E841" si="7467">D840</f>
        <v>LT8,5</v>
      </c>
      <c r="F840" s="296">
        <v>47</v>
      </c>
      <c r="G840" s="296">
        <f t="shared" ref="G840:G846" si="7468">F840</f>
        <v>47</v>
      </c>
      <c r="H840" s="297"/>
      <c r="I840" s="297"/>
      <c r="J840" s="294"/>
      <c r="K840" s="294"/>
      <c r="L840" s="294"/>
      <c r="M840" s="294"/>
      <c r="N840" s="297"/>
      <c r="O840" s="297"/>
      <c r="P840" s="304"/>
      <c r="Q840" s="305"/>
      <c r="R840" s="304"/>
      <c r="S840" s="294"/>
      <c r="T840" s="294"/>
      <c r="U840" s="294"/>
      <c r="V840" s="294"/>
      <c r="W840" s="294"/>
      <c r="X840" s="294"/>
      <c r="Y840" s="294"/>
      <c r="Z840" s="294"/>
      <c r="AA840" s="294"/>
      <c r="AB840" s="294"/>
      <c r="AC840" s="1">
        <f t="shared" si="7451"/>
        <v>0</v>
      </c>
      <c r="AD840" s="1">
        <f t="shared" si="7452"/>
        <v>0</v>
      </c>
      <c r="AE840" s="1">
        <f t="shared" si="7453"/>
        <v>0</v>
      </c>
      <c r="AF840" s="1">
        <f t="shared" si="7454"/>
        <v>0</v>
      </c>
      <c r="AG840" s="1">
        <f t="shared" si="7455"/>
        <v>0</v>
      </c>
      <c r="AH840" s="1">
        <f t="shared" si="7456"/>
        <v>0</v>
      </c>
      <c r="AI840" s="1">
        <f t="shared" si="7457"/>
        <v>0</v>
      </c>
      <c r="AJ840" s="1">
        <f t="shared" si="7458"/>
        <v>0</v>
      </c>
      <c r="AK840" s="1">
        <f t="shared" si="7459"/>
        <v>0</v>
      </c>
      <c r="AL840" s="1">
        <f t="shared" si="7460"/>
        <v>0</v>
      </c>
      <c r="AM840" s="1">
        <f t="shared" si="7461"/>
        <v>0</v>
      </c>
      <c r="AN840" s="1">
        <f t="shared" si="7462"/>
        <v>0</v>
      </c>
      <c r="AO840" s="294"/>
      <c r="AP840" s="294">
        <f t="shared" ref="AP840:AP846" si="7469">F840</f>
        <v>47</v>
      </c>
      <c r="AQ840" s="294"/>
      <c r="AR840" s="294"/>
      <c r="AS840" s="298">
        <f t="shared" si="7403"/>
        <v>0</v>
      </c>
      <c r="AT840" s="298">
        <f t="shared" si="7404"/>
        <v>1</v>
      </c>
      <c r="AU840" s="298">
        <f t="shared" si="7405"/>
        <v>0</v>
      </c>
      <c r="AV840" s="298">
        <f t="shared" si="7406"/>
        <v>0</v>
      </c>
      <c r="AW840" s="294"/>
      <c r="AX840" s="294"/>
      <c r="AY840" s="294"/>
      <c r="AZ840" s="294"/>
      <c r="BA840" s="294"/>
      <c r="BB840" s="294"/>
      <c r="BC840" s="294"/>
      <c r="BD840" s="294"/>
      <c r="BE840" s="294"/>
      <c r="BF840" s="294"/>
      <c r="BG840" s="294"/>
      <c r="BH840" s="294"/>
      <c r="BI840" s="294">
        <v>1</v>
      </c>
      <c r="BJ840" s="294"/>
      <c r="BK840" s="294"/>
      <c r="BL840" s="294"/>
      <c r="BM840" s="294"/>
      <c r="BN840" s="294"/>
      <c r="BO840" s="294"/>
      <c r="BP840" s="1"/>
      <c r="BQ840" s="294"/>
      <c r="BR840" s="17">
        <v>2</v>
      </c>
      <c r="BS840" s="1">
        <f t="shared" si="7054"/>
        <v>0</v>
      </c>
      <c r="BT840" s="17">
        <f t="shared" si="7463"/>
        <v>0</v>
      </c>
      <c r="BU840" s="294"/>
      <c r="BV840" s="294">
        <v>1</v>
      </c>
      <c r="BW840" s="294"/>
      <c r="BX840" s="294"/>
      <c r="BY840" s="294"/>
      <c r="BZ840" s="294"/>
      <c r="CA840" s="294"/>
      <c r="CB840" s="294"/>
      <c r="CC840" s="294"/>
      <c r="CD840" s="1"/>
      <c r="CE840" s="1"/>
      <c r="CF840" s="1"/>
      <c r="CG840" s="294"/>
      <c r="CH840" s="1">
        <v>1</v>
      </c>
      <c r="CI840" s="1"/>
      <c r="CJ840" s="1"/>
      <c r="CK840" s="383"/>
      <c r="CL840" s="383"/>
      <c r="CM840" s="383"/>
      <c r="CN840" s="1">
        <f t="shared" si="7408"/>
        <v>0</v>
      </c>
      <c r="CO840" s="1">
        <f t="shared" si="7409"/>
        <v>0</v>
      </c>
      <c r="CP840" s="20">
        <f t="shared" si="7410"/>
        <v>2.5</v>
      </c>
      <c r="CQ840" s="351"/>
      <c r="CR840" s="299">
        <f t="shared" si="7411"/>
        <v>1</v>
      </c>
      <c r="CS840" s="294"/>
      <c r="CT840" s="294"/>
      <c r="CU840" s="1"/>
      <c r="CV840" s="1"/>
      <c r="CW840" s="1">
        <v>2</v>
      </c>
      <c r="CX840" s="1"/>
      <c r="CY840" s="1">
        <v>2</v>
      </c>
      <c r="CZ840" s="294">
        <v>8</v>
      </c>
      <c r="DA840" s="17">
        <f t="shared" si="7464"/>
        <v>2</v>
      </c>
      <c r="DB840" s="359">
        <f t="shared" si="7083"/>
        <v>10</v>
      </c>
      <c r="DC840" s="359">
        <f t="shared" si="7084"/>
        <v>4</v>
      </c>
      <c r="DD840" s="294"/>
      <c r="DE840" s="294">
        <v>8</v>
      </c>
      <c r="DF840" s="294">
        <v>4</v>
      </c>
      <c r="DG840" s="294"/>
      <c r="DH840" s="294"/>
      <c r="DI840" s="294">
        <v>4</v>
      </c>
      <c r="DJ840" s="294"/>
      <c r="DK840" s="294"/>
      <c r="DL840" s="294"/>
      <c r="DM840" s="294"/>
      <c r="DN840" s="294"/>
      <c r="DO840" s="1"/>
      <c r="DP840" s="1"/>
      <c r="DQ840" s="17">
        <f t="shared" si="7413"/>
        <v>0</v>
      </c>
      <c r="DR840" s="17">
        <f t="shared" si="7414"/>
        <v>0</v>
      </c>
      <c r="DS840" s="17">
        <f t="shared" si="7415"/>
        <v>0</v>
      </c>
      <c r="DT840" s="17">
        <f t="shared" si="7416"/>
        <v>0</v>
      </c>
      <c r="DU840" s="17">
        <f t="shared" si="7417"/>
        <v>0</v>
      </c>
      <c r="DV840" s="17">
        <f t="shared" si="7418"/>
        <v>0</v>
      </c>
      <c r="DW840" s="1"/>
      <c r="DX840" s="1"/>
      <c r="DY840" s="20">
        <f t="shared" si="7419"/>
        <v>0</v>
      </c>
      <c r="DZ840" s="20">
        <f t="shared" si="7420"/>
        <v>0</v>
      </c>
      <c r="EA840" s="20">
        <f t="shared" si="7421"/>
        <v>0</v>
      </c>
      <c r="EB840" s="20">
        <f t="shared" si="7422"/>
        <v>0</v>
      </c>
      <c r="EC840" s="18">
        <f t="shared" si="7423"/>
        <v>1</v>
      </c>
      <c r="ED840" s="19">
        <f t="shared" si="7465"/>
        <v>3</v>
      </c>
      <c r="EE840" s="19">
        <f t="shared" si="7425"/>
        <v>0</v>
      </c>
      <c r="EF840" s="1">
        <f t="shared" si="7426"/>
        <v>0</v>
      </c>
      <c r="EG840" s="18">
        <f t="shared" si="7466"/>
        <v>5</v>
      </c>
      <c r="EH840" s="341"/>
      <c r="EI840" s="294"/>
      <c r="EJ840" s="294">
        <v>11</v>
      </c>
      <c r="EK840" s="294">
        <v>5.5</v>
      </c>
      <c r="EL840" s="19">
        <v>1</v>
      </c>
      <c r="EM840" s="19"/>
      <c r="EN840" s="19"/>
      <c r="EO840" s="366"/>
      <c r="EP840" s="366"/>
      <c r="EQ840" s="374">
        <v>2</v>
      </c>
      <c r="ER840" s="374"/>
      <c r="ES840" s="374"/>
      <c r="ET840" s="374"/>
      <c r="EU840" s="18">
        <f t="shared" si="7085"/>
        <v>10</v>
      </c>
      <c r="EV840" s="18">
        <f t="shared" si="7075"/>
        <v>2</v>
      </c>
      <c r="EW840" s="341">
        <v>2</v>
      </c>
      <c r="EX840" s="341">
        <v>2</v>
      </c>
      <c r="EY840" s="341">
        <v>4</v>
      </c>
      <c r="EZ840" s="365">
        <f t="shared" si="6906"/>
        <v>0</v>
      </c>
      <c r="FA840" s="294"/>
      <c r="FB840" s="294"/>
      <c r="FC840" s="294"/>
      <c r="FD840" s="300"/>
      <c r="FE840" s="300"/>
      <c r="FF840" s="300"/>
      <c r="FG840" s="300"/>
      <c r="FH840" s="300"/>
      <c r="FI840" s="300"/>
      <c r="FJ840" s="300">
        <f>F840</f>
        <v>47</v>
      </c>
      <c r="FK840" s="294"/>
      <c r="FL840" s="294"/>
      <c r="FM840" s="294"/>
      <c r="FN840" s="294"/>
      <c r="FO840" s="294"/>
      <c r="FP840" s="20">
        <f t="shared" si="7086"/>
        <v>0</v>
      </c>
      <c r="FQ840" s="20">
        <f t="shared" si="7428"/>
        <v>8</v>
      </c>
      <c r="FR840" s="20">
        <f t="shared" si="7429"/>
        <v>4</v>
      </c>
      <c r="FS840" s="20">
        <f t="shared" si="7430"/>
        <v>0</v>
      </c>
      <c r="FT840" s="20">
        <f t="shared" si="7431"/>
        <v>0</v>
      </c>
      <c r="FU840" s="20">
        <f t="shared" si="7432"/>
        <v>0</v>
      </c>
      <c r="FV840" s="20">
        <f t="shared" si="7433"/>
        <v>0</v>
      </c>
      <c r="FW840" s="294"/>
    </row>
    <row r="841" spans="1:180" s="301" customFormat="1" ht="27.75" customHeight="1">
      <c r="A841" s="295"/>
      <c r="B841" s="296" t="s">
        <v>675</v>
      </c>
      <c r="C841" s="296" t="str">
        <f t="shared" si="7434"/>
        <v>6.2</v>
      </c>
      <c r="D841" s="296" t="s">
        <v>53</v>
      </c>
      <c r="E841" s="296" t="str">
        <f t="shared" si="7467"/>
        <v>LT7,5</v>
      </c>
      <c r="F841" s="296">
        <v>25</v>
      </c>
      <c r="G841" s="296">
        <f t="shared" si="7468"/>
        <v>25</v>
      </c>
      <c r="H841" s="297"/>
      <c r="I841" s="297"/>
      <c r="J841" s="294"/>
      <c r="K841" s="294"/>
      <c r="L841" s="294"/>
      <c r="M841" s="294"/>
      <c r="N841" s="297"/>
      <c r="O841" s="297"/>
      <c r="P841" s="304"/>
      <c r="Q841" s="305"/>
      <c r="R841" s="304"/>
      <c r="S841" s="294"/>
      <c r="T841" s="294"/>
      <c r="U841" s="294"/>
      <c r="V841" s="294"/>
      <c r="W841" s="294"/>
      <c r="X841" s="294"/>
      <c r="Y841" s="294"/>
      <c r="Z841" s="294"/>
      <c r="AA841" s="294"/>
      <c r="AB841" s="294"/>
      <c r="AC841" s="1">
        <f t="shared" si="7451"/>
        <v>0</v>
      </c>
      <c r="AD841" s="1">
        <f t="shared" si="7452"/>
        <v>0</v>
      </c>
      <c r="AE841" s="1">
        <f t="shared" si="7453"/>
        <v>0</v>
      </c>
      <c r="AF841" s="1">
        <f t="shared" si="7454"/>
        <v>0</v>
      </c>
      <c r="AG841" s="1">
        <f t="shared" si="7455"/>
        <v>0</v>
      </c>
      <c r="AH841" s="1">
        <f t="shared" si="7456"/>
        <v>0</v>
      </c>
      <c r="AI841" s="1">
        <f t="shared" si="7457"/>
        <v>0</v>
      </c>
      <c r="AJ841" s="1">
        <f t="shared" si="7458"/>
        <v>0</v>
      </c>
      <c r="AK841" s="1">
        <f t="shared" si="7459"/>
        <v>0</v>
      </c>
      <c r="AL841" s="1">
        <f t="shared" si="7460"/>
        <v>0</v>
      </c>
      <c r="AM841" s="1">
        <f t="shared" si="7461"/>
        <v>0</v>
      </c>
      <c r="AN841" s="1">
        <f t="shared" si="7462"/>
        <v>0</v>
      </c>
      <c r="AO841" s="294"/>
      <c r="AP841" s="294">
        <f t="shared" si="7469"/>
        <v>25</v>
      </c>
      <c r="AQ841" s="294"/>
      <c r="AR841" s="294"/>
      <c r="AS841" s="298">
        <f t="shared" si="7403"/>
        <v>0</v>
      </c>
      <c r="AT841" s="298">
        <f t="shared" si="7404"/>
        <v>1</v>
      </c>
      <c r="AU841" s="298">
        <f t="shared" si="7405"/>
        <v>0</v>
      </c>
      <c r="AV841" s="298">
        <f t="shared" si="7406"/>
        <v>0</v>
      </c>
      <c r="AW841" s="294"/>
      <c r="AX841" s="294"/>
      <c r="AY841" s="294"/>
      <c r="AZ841" s="294"/>
      <c r="BA841" s="294"/>
      <c r="BB841" s="294"/>
      <c r="BC841" s="294"/>
      <c r="BD841" s="294"/>
      <c r="BE841" s="294"/>
      <c r="BF841" s="294"/>
      <c r="BG841" s="294"/>
      <c r="BH841" s="294"/>
      <c r="BI841" s="294">
        <v>1</v>
      </c>
      <c r="BJ841" s="294"/>
      <c r="BK841" s="294"/>
      <c r="BL841" s="294"/>
      <c r="BM841" s="294"/>
      <c r="BN841" s="294"/>
      <c r="BO841" s="294"/>
      <c r="BP841" s="1"/>
      <c r="BQ841" s="294"/>
      <c r="BR841" s="17">
        <v>2</v>
      </c>
      <c r="BS841" s="1">
        <f t="shared" si="7054"/>
        <v>0</v>
      </c>
      <c r="BT841" s="17">
        <f t="shared" si="7463"/>
        <v>0</v>
      </c>
      <c r="BU841" s="294"/>
      <c r="BV841" s="294">
        <v>1</v>
      </c>
      <c r="BW841" s="294"/>
      <c r="BX841" s="294"/>
      <c r="BY841" s="294"/>
      <c r="BZ841" s="294"/>
      <c r="CA841" s="294"/>
      <c r="CB841" s="294"/>
      <c r="CC841" s="294"/>
      <c r="CD841" s="1"/>
      <c r="CE841" s="1"/>
      <c r="CF841" s="1"/>
      <c r="CG841" s="294"/>
      <c r="CH841" s="1">
        <v>1</v>
      </c>
      <c r="CI841" s="1"/>
      <c r="CJ841" s="1"/>
      <c r="CK841" s="383"/>
      <c r="CL841" s="383"/>
      <c r="CM841" s="383"/>
      <c r="CN841" s="1">
        <f t="shared" si="7408"/>
        <v>0</v>
      </c>
      <c r="CO841" s="1">
        <f t="shared" si="7409"/>
        <v>0</v>
      </c>
      <c r="CP841" s="20">
        <f t="shared" si="7410"/>
        <v>2.5</v>
      </c>
      <c r="CQ841" s="351"/>
      <c r="CR841" s="299">
        <f t="shared" si="7411"/>
        <v>1</v>
      </c>
      <c r="CS841" s="294"/>
      <c r="CT841" s="294"/>
      <c r="CU841" s="1"/>
      <c r="CV841" s="1"/>
      <c r="CW841" s="1">
        <v>2</v>
      </c>
      <c r="CX841" s="1"/>
      <c r="CY841" s="1"/>
      <c r="CZ841" s="294">
        <v>7</v>
      </c>
      <c r="DA841" s="17">
        <f t="shared" si="7464"/>
        <v>0</v>
      </c>
      <c r="DB841" s="359">
        <f t="shared" si="7083"/>
        <v>7</v>
      </c>
      <c r="DC841" s="359">
        <f t="shared" si="7084"/>
        <v>2</v>
      </c>
      <c r="DD841" s="294"/>
      <c r="DE841" s="294">
        <v>7</v>
      </c>
      <c r="DF841" s="294"/>
      <c r="DG841" s="294"/>
      <c r="DH841" s="294"/>
      <c r="DI841" s="294"/>
      <c r="DJ841" s="294"/>
      <c r="DK841" s="294"/>
      <c r="DL841" s="294"/>
      <c r="DM841" s="294"/>
      <c r="DN841" s="294"/>
      <c r="DO841" s="1"/>
      <c r="DP841" s="1"/>
      <c r="DQ841" s="17">
        <f t="shared" si="7413"/>
        <v>0</v>
      </c>
      <c r="DR841" s="17">
        <f t="shared" si="7414"/>
        <v>0</v>
      </c>
      <c r="DS841" s="17">
        <f t="shared" si="7415"/>
        <v>0</v>
      </c>
      <c r="DT841" s="17">
        <f t="shared" si="7416"/>
        <v>0</v>
      </c>
      <c r="DU841" s="17">
        <f t="shared" si="7417"/>
        <v>0</v>
      </c>
      <c r="DV841" s="17">
        <f t="shared" si="7418"/>
        <v>0</v>
      </c>
      <c r="DW841" s="1"/>
      <c r="DX841" s="1"/>
      <c r="DY841" s="20">
        <f t="shared" si="7419"/>
        <v>0</v>
      </c>
      <c r="DZ841" s="20">
        <f t="shared" si="7420"/>
        <v>0</v>
      </c>
      <c r="EA841" s="20">
        <f t="shared" si="7421"/>
        <v>0</v>
      </c>
      <c r="EB841" s="20">
        <f t="shared" si="7422"/>
        <v>0</v>
      </c>
      <c r="EC841" s="18">
        <f t="shared" si="7423"/>
        <v>1</v>
      </c>
      <c r="ED841" s="19">
        <f t="shared" si="7465"/>
        <v>3</v>
      </c>
      <c r="EE841" s="19">
        <f t="shared" si="7425"/>
        <v>0</v>
      </c>
      <c r="EF841" s="1">
        <f t="shared" si="7426"/>
        <v>0</v>
      </c>
      <c r="EG841" s="18">
        <f t="shared" si="7466"/>
        <v>5</v>
      </c>
      <c r="EH841" s="341"/>
      <c r="EI841" s="294"/>
      <c r="EJ841" s="294">
        <v>9</v>
      </c>
      <c r="EK841" s="294"/>
      <c r="EL841" s="19">
        <v>1</v>
      </c>
      <c r="EM841" s="19"/>
      <c r="EN841" s="19"/>
      <c r="EO841" s="366"/>
      <c r="EP841" s="366"/>
      <c r="EQ841" s="374"/>
      <c r="ER841" s="374"/>
      <c r="ES841" s="374"/>
      <c r="ET841" s="374"/>
      <c r="EU841" s="18">
        <f t="shared" si="7085"/>
        <v>9</v>
      </c>
      <c r="EV841" s="18">
        <f t="shared" si="7075"/>
        <v>2</v>
      </c>
      <c r="EW841" s="341">
        <v>2</v>
      </c>
      <c r="EX841" s="341">
        <v>2</v>
      </c>
      <c r="EY841" s="341">
        <v>2</v>
      </c>
      <c r="EZ841" s="365">
        <f t="shared" si="6906"/>
        <v>0</v>
      </c>
      <c r="FA841" s="294"/>
      <c r="FB841" s="294"/>
      <c r="FC841" s="294"/>
      <c r="FD841" s="300"/>
      <c r="FE841" s="300"/>
      <c r="FF841" s="300"/>
      <c r="FG841" s="300"/>
      <c r="FH841" s="300"/>
      <c r="FI841" s="300"/>
      <c r="FJ841" s="300">
        <f>F841</f>
        <v>25</v>
      </c>
      <c r="FK841" s="294"/>
      <c r="FL841" s="294"/>
      <c r="FM841" s="294"/>
      <c r="FN841" s="294"/>
      <c r="FO841" s="294"/>
      <c r="FP841" s="20">
        <f t="shared" si="7086"/>
        <v>0</v>
      </c>
      <c r="FQ841" s="20">
        <f t="shared" si="7428"/>
        <v>7</v>
      </c>
      <c r="FR841" s="20">
        <f t="shared" si="7429"/>
        <v>0</v>
      </c>
      <c r="FS841" s="20">
        <f t="shared" si="7430"/>
        <v>0</v>
      </c>
      <c r="FT841" s="20">
        <f t="shared" si="7431"/>
        <v>0</v>
      </c>
      <c r="FU841" s="20">
        <f t="shared" si="7432"/>
        <v>0</v>
      </c>
      <c r="FV841" s="20">
        <f t="shared" si="7433"/>
        <v>0</v>
      </c>
      <c r="FW841" s="294"/>
    </row>
    <row r="842" spans="1:180" s="301" customFormat="1" ht="27.75" customHeight="1">
      <c r="A842" s="295"/>
      <c r="B842" s="296" t="s">
        <v>687</v>
      </c>
      <c r="C842" s="296" t="str">
        <f t="shared" si="7434"/>
        <v>6.3</v>
      </c>
      <c r="D842" s="296" t="s">
        <v>53</v>
      </c>
      <c r="E842" s="296" t="str">
        <f t="shared" ref="E842" si="7470">D842</f>
        <v>LT7,5</v>
      </c>
      <c r="F842" s="296">
        <v>23</v>
      </c>
      <c r="G842" s="296">
        <f t="shared" si="7468"/>
        <v>23</v>
      </c>
      <c r="H842" s="297"/>
      <c r="I842" s="297"/>
      <c r="J842" s="294"/>
      <c r="K842" s="294"/>
      <c r="L842" s="294"/>
      <c r="M842" s="294"/>
      <c r="N842" s="297"/>
      <c r="O842" s="297"/>
      <c r="P842" s="304"/>
      <c r="Q842" s="305"/>
      <c r="R842" s="304"/>
      <c r="S842" s="294"/>
      <c r="T842" s="294"/>
      <c r="U842" s="294"/>
      <c r="V842" s="294"/>
      <c r="W842" s="294"/>
      <c r="X842" s="294"/>
      <c r="Y842" s="294"/>
      <c r="Z842" s="294"/>
      <c r="AA842" s="294"/>
      <c r="AB842" s="294"/>
      <c r="AC842" s="1">
        <f t="shared" ref="AC842" si="7471">+IF(S842=1,1,0)+IF(T842=1,1,0)</f>
        <v>0</v>
      </c>
      <c r="AD842" s="1">
        <f t="shared" ref="AD842" si="7472">+IF(U842=1,1,0)+IF(V842=1,1,0)</f>
        <v>0</v>
      </c>
      <c r="AE842" s="1">
        <f t="shared" ref="AE842" si="7473">+IF(W842=1,1,0)+IF(X842=1,1,0)</f>
        <v>0</v>
      </c>
      <c r="AF842" s="1">
        <f t="shared" ref="AF842" si="7474">+IF(Y842=1,1,0)+IF(Z842=1,1,0)</f>
        <v>0</v>
      </c>
      <c r="AG842" s="1">
        <f t="shared" ref="AG842" si="7475">+IF(AA842=1,1,0)</f>
        <v>0</v>
      </c>
      <c r="AH842" s="1">
        <f t="shared" ref="AH842" si="7476">+IF(AB842=1,1,0)</f>
        <v>0</v>
      </c>
      <c r="AI842" s="1">
        <f t="shared" ref="AI842" si="7477">+IF(S842=2,1,0)+IF(T842=2,1,0)</f>
        <v>0</v>
      </c>
      <c r="AJ842" s="1">
        <f t="shared" ref="AJ842" si="7478">+IF(U842=2,1,0)+IF(V842=2,1,0)</f>
        <v>0</v>
      </c>
      <c r="AK842" s="1">
        <f t="shared" ref="AK842" si="7479">+IF(X842=2,1,0)+IF(W842=2,1,0)</f>
        <v>0</v>
      </c>
      <c r="AL842" s="1">
        <f t="shared" ref="AL842" si="7480">+IF(Y842=2,1,0)+IF(Z842=2,1,0)</f>
        <v>0</v>
      </c>
      <c r="AM842" s="1">
        <f t="shared" ref="AM842" si="7481">+IF(AA842=2,1,0)</f>
        <v>0</v>
      </c>
      <c r="AN842" s="1">
        <f t="shared" ref="AN842" si="7482">+IF(AB842=2,1,0)</f>
        <v>0</v>
      </c>
      <c r="AO842" s="294"/>
      <c r="AP842" s="294">
        <f t="shared" si="7469"/>
        <v>23</v>
      </c>
      <c r="AQ842" s="294"/>
      <c r="AR842" s="294"/>
      <c r="AS842" s="298">
        <f t="shared" si="7403"/>
        <v>0</v>
      </c>
      <c r="AT842" s="298">
        <f t="shared" si="7404"/>
        <v>1</v>
      </c>
      <c r="AU842" s="298">
        <f t="shared" si="7405"/>
        <v>0</v>
      </c>
      <c r="AV842" s="298">
        <f t="shared" si="7406"/>
        <v>0</v>
      </c>
      <c r="AW842" s="294"/>
      <c r="AX842" s="294"/>
      <c r="AY842" s="294"/>
      <c r="AZ842" s="294"/>
      <c r="BA842" s="294"/>
      <c r="BB842" s="294"/>
      <c r="BC842" s="294"/>
      <c r="BD842" s="294"/>
      <c r="BE842" s="294"/>
      <c r="BF842" s="294"/>
      <c r="BG842" s="294"/>
      <c r="BH842" s="294"/>
      <c r="BI842" s="294">
        <v>1</v>
      </c>
      <c r="BJ842" s="294"/>
      <c r="BK842" s="294"/>
      <c r="BL842" s="294"/>
      <c r="BM842" s="294"/>
      <c r="BN842" s="294"/>
      <c r="BO842" s="294"/>
      <c r="BP842" s="1"/>
      <c r="BQ842" s="294"/>
      <c r="BR842" s="17">
        <v>2</v>
      </c>
      <c r="BS842" s="1">
        <f t="shared" si="7054"/>
        <v>0</v>
      </c>
      <c r="BT842" s="17">
        <f t="shared" ref="BT842" si="7483">+BS842*2</f>
        <v>0</v>
      </c>
      <c r="BU842" s="294"/>
      <c r="BV842" s="294">
        <v>1</v>
      </c>
      <c r="BW842" s="294"/>
      <c r="BX842" s="294"/>
      <c r="BY842" s="294"/>
      <c r="BZ842" s="294"/>
      <c r="CA842" s="294"/>
      <c r="CB842" s="294"/>
      <c r="CC842" s="294"/>
      <c r="CD842" s="1"/>
      <c r="CE842" s="1"/>
      <c r="CF842" s="1"/>
      <c r="CG842" s="294"/>
      <c r="CH842" s="1">
        <v>1</v>
      </c>
      <c r="CI842" s="1"/>
      <c r="CJ842" s="1"/>
      <c r="CK842" s="383"/>
      <c r="CL842" s="383"/>
      <c r="CM842" s="383"/>
      <c r="CN842" s="1">
        <f t="shared" si="7408"/>
        <v>0</v>
      </c>
      <c r="CO842" s="1">
        <f t="shared" si="7409"/>
        <v>0</v>
      </c>
      <c r="CP842" s="20">
        <f t="shared" si="7410"/>
        <v>2.5</v>
      </c>
      <c r="CQ842" s="351"/>
      <c r="CR842" s="299">
        <f t="shared" si="7411"/>
        <v>1</v>
      </c>
      <c r="CS842" s="294"/>
      <c r="CT842" s="294"/>
      <c r="CU842" s="1"/>
      <c r="CV842" s="1"/>
      <c r="CW842" s="1"/>
      <c r="CX842" s="1"/>
      <c r="CY842" s="1"/>
      <c r="CZ842" s="294"/>
      <c r="DA842" s="17">
        <f t="shared" ref="DA842" si="7484">+CY842</f>
        <v>0</v>
      </c>
      <c r="DB842" s="359">
        <f t="shared" si="7083"/>
        <v>0</v>
      </c>
      <c r="DC842" s="359">
        <f t="shared" si="7084"/>
        <v>0</v>
      </c>
      <c r="DD842" s="294"/>
      <c r="DE842" s="294"/>
      <c r="DF842" s="294"/>
      <c r="DG842" s="294"/>
      <c r="DH842" s="294"/>
      <c r="DI842" s="294"/>
      <c r="DJ842" s="294"/>
      <c r="DK842" s="294"/>
      <c r="DL842" s="294"/>
      <c r="DM842" s="294"/>
      <c r="DN842" s="294"/>
      <c r="DO842" s="1"/>
      <c r="DP842" s="1"/>
      <c r="DQ842" s="17">
        <f t="shared" si="7413"/>
        <v>0</v>
      </c>
      <c r="DR842" s="17">
        <f t="shared" si="7414"/>
        <v>0</v>
      </c>
      <c r="DS842" s="17">
        <f t="shared" si="7415"/>
        <v>0</v>
      </c>
      <c r="DT842" s="17">
        <f t="shared" si="7416"/>
        <v>0</v>
      </c>
      <c r="DU842" s="17">
        <f t="shared" si="7417"/>
        <v>0</v>
      </c>
      <c r="DV842" s="17">
        <f t="shared" si="7418"/>
        <v>0</v>
      </c>
      <c r="DW842" s="1"/>
      <c r="DX842" s="1"/>
      <c r="DY842" s="20">
        <f t="shared" si="7419"/>
        <v>0</v>
      </c>
      <c r="DZ842" s="20">
        <f t="shared" si="7420"/>
        <v>0</v>
      </c>
      <c r="EA842" s="20">
        <f t="shared" si="7421"/>
        <v>0</v>
      </c>
      <c r="EB842" s="20">
        <f t="shared" si="7422"/>
        <v>0</v>
      </c>
      <c r="EC842" s="18">
        <f t="shared" si="7423"/>
        <v>0</v>
      </c>
      <c r="ED842" s="19">
        <f t="shared" ref="ED842" si="7485">+IF(EC842&lt;&gt;0,EC842*3,0)</f>
        <v>0</v>
      </c>
      <c r="EE842" s="19">
        <f t="shared" si="7425"/>
        <v>0</v>
      </c>
      <c r="EF842" s="1">
        <f t="shared" si="7426"/>
        <v>0</v>
      </c>
      <c r="EG842" s="18">
        <f t="shared" si="7466"/>
        <v>0</v>
      </c>
      <c r="EH842" s="341"/>
      <c r="EI842" s="294"/>
      <c r="EJ842" s="294"/>
      <c r="EK842" s="294"/>
      <c r="EL842" s="19"/>
      <c r="EM842" s="19"/>
      <c r="EN842" s="19"/>
      <c r="EO842" s="366"/>
      <c r="EP842" s="366"/>
      <c r="EQ842" s="374"/>
      <c r="ER842" s="374"/>
      <c r="ES842" s="374"/>
      <c r="ET842" s="374"/>
      <c r="EU842" s="18">
        <f t="shared" si="7085"/>
        <v>0</v>
      </c>
      <c r="EV842" s="18">
        <f t="shared" si="7075"/>
        <v>2</v>
      </c>
      <c r="EW842" s="341">
        <v>1</v>
      </c>
      <c r="EX842" s="341"/>
      <c r="EY842" s="341"/>
      <c r="EZ842" s="365">
        <f t="shared" si="6906"/>
        <v>0</v>
      </c>
      <c r="FA842" s="294"/>
      <c r="FB842" s="294"/>
      <c r="FC842" s="294"/>
      <c r="FD842" s="300"/>
      <c r="FE842" s="300"/>
      <c r="FF842" s="300"/>
      <c r="FG842" s="300"/>
      <c r="FH842" s="300"/>
      <c r="FI842" s="300"/>
      <c r="FJ842" s="300">
        <f>F842</f>
        <v>23</v>
      </c>
      <c r="FK842" s="294"/>
      <c r="FL842" s="294"/>
      <c r="FM842" s="294"/>
      <c r="FN842" s="294"/>
      <c r="FO842" s="294"/>
      <c r="FP842" s="20">
        <f t="shared" si="7086"/>
        <v>0</v>
      </c>
      <c r="FQ842" s="20">
        <f t="shared" si="7428"/>
        <v>0</v>
      </c>
      <c r="FR842" s="20">
        <f t="shared" si="7429"/>
        <v>0</v>
      </c>
      <c r="FS842" s="20">
        <f t="shared" si="7430"/>
        <v>0</v>
      </c>
      <c r="FT842" s="20">
        <f t="shared" si="7431"/>
        <v>0</v>
      </c>
      <c r="FU842" s="20">
        <f t="shared" si="7432"/>
        <v>0</v>
      </c>
      <c r="FV842" s="20">
        <f t="shared" si="7433"/>
        <v>0</v>
      </c>
      <c r="FW842" s="294"/>
    </row>
    <row r="843" spans="1:180" s="301" customFormat="1" ht="27.75" customHeight="1">
      <c r="A843" s="295"/>
      <c r="B843" s="296" t="s">
        <v>738</v>
      </c>
      <c r="C843" s="296" t="str">
        <f t="shared" si="7434"/>
        <v>6.4</v>
      </c>
      <c r="D843" s="296" t="s">
        <v>53</v>
      </c>
      <c r="E843" s="296" t="str">
        <f t="shared" ref="E843" si="7486">D843</f>
        <v>LT7,5</v>
      </c>
      <c r="F843" s="296">
        <v>20</v>
      </c>
      <c r="G843" s="296">
        <f t="shared" si="7468"/>
        <v>20</v>
      </c>
      <c r="H843" s="297"/>
      <c r="I843" s="297"/>
      <c r="J843" s="294"/>
      <c r="K843" s="294"/>
      <c r="L843" s="294"/>
      <c r="M843" s="294"/>
      <c r="N843" s="297"/>
      <c r="O843" s="297"/>
      <c r="P843" s="304"/>
      <c r="Q843" s="305"/>
      <c r="R843" s="304"/>
      <c r="S843" s="294"/>
      <c r="T843" s="294"/>
      <c r="U843" s="294"/>
      <c r="V843" s="294"/>
      <c r="W843" s="294"/>
      <c r="X843" s="294"/>
      <c r="Y843" s="294"/>
      <c r="Z843" s="294"/>
      <c r="AA843" s="294"/>
      <c r="AB843" s="294"/>
      <c r="AC843" s="1">
        <f t="shared" ref="AC843" si="7487">+IF(S843=1,1,0)+IF(T843=1,1,0)</f>
        <v>0</v>
      </c>
      <c r="AD843" s="1">
        <f t="shared" ref="AD843" si="7488">+IF(U843=1,1,0)+IF(V843=1,1,0)</f>
        <v>0</v>
      </c>
      <c r="AE843" s="1">
        <f t="shared" ref="AE843" si="7489">+IF(W843=1,1,0)+IF(X843=1,1,0)</f>
        <v>0</v>
      </c>
      <c r="AF843" s="1">
        <f t="shared" ref="AF843" si="7490">+IF(Y843=1,1,0)+IF(Z843=1,1,0)</f>
        <v>0</v>
      </c>
      <c r="AG843" s="1">
        <f t="shared" ref="AG843" si="7491">+IF(AA843=1,1,0)</f>
        <v>0</v>
      </c>
      <c r="AH843" s="1">
        <f t="shared" ref="AH843" si="7492">+IF(AB843=1,1,0)</f>
        <v>0</v>
      </c>
      <c r="AI843" s="1">
        <f t="shared" ref="AI843" si="7493">+IF(S843=2,1,0)+IF(T843=2,1,0)</f>
        <v>0</v>
      </c>
      <c r="AJ843" s="1">
        <f t="shared" ref="AJ843" si="7494">+IF(U843=2,1,0)+IF(V843=2,1,0)</f>
        <v>0</v>
      </c>
      <c r="AK843" s="1">
        <f t="shared" ref="AK843" si="7495">+IF(X843=2,1,0)+IF(W843=2,1,0)</f>
        <v>0</v>
      </c>
      <c r="AL843" s="1">
        <f t="shared" ref="AL843" si="7496">+IF(Y843=2,1,0)+IF(Z843=2,1,0)</f>
        <v>0</v>
      </c>
      <c r="AM843" s="1">
        <f t="shared" ref="AM843" si="7497">+IF(AA843=2,1,0)</f>
        <v>0</v>
      </c>
      <c r="AN843" s="1">
        <f t="shared" ref="AN843" si="7498">+IF(AB843=2,1,0)</f>
        <v>0</v>
      </c>
      <c r="AO843" s="294"/>
      <c r="AP843" s="294">
        <f t="shared" si="7469"/>
        <v>20</v>
      </c>
      <c r="AQ843" s="294"/>
      <c r="AR843" s="294"/>
      <c r="AS843" s="298">
        <f t="shared" si="7403"/>
        <v>0</v>
      </c>
      <c r="AT843" s="298">
        <f t="shared" si="7404"/>
        <v>1</v>
      </c>
      <c r="AU843" s="298">
        <f t="shared" si="7405"/>
        <v>0</v>
      </c>
      <c r="AV843" s="298">
        <f t="shared" si="7406"/>
        <v>0</v>
      </c>
      <c r="AW843" s="294"/>
      <c r="AX843" s="294"/>
      <c r="AY843" s="294">
        <v>1</v>
      </c>
      <c r="AZ843" s="294"/>
      <c r="BA843" s="294"/>
      <c r="BB843" s="294"/>
      <c r="BC843" s="294"/>
      <c r="BD843" s="294"/>
      <c r="BE843" s="294"/>
      <c r="BF843" s="294"/>
      <c r="BG843" s="294"/>
      <c r="BH843" s="294"/>
      <c r="BI843" s="294"/>
      <c r="BJ843" s="294"/>
      <c r="BK843" s="294"/>
      <c r="BL843" s="294"/>
      <c r="BM843" s="294"/>
      <c r="BN843" s="294"/>
      <c r="BO843" s="294"/>
      <c r="BP843" s="1"/>
      <c r="BQ843" s="294"/>
      <c r="BR843" s="17">
        <v>1</v>
      </c>
      <c r="BS843" s="1">
        <f t="shared" si="7054"/>
        <v>0</v>
      </c>
      <c r="BT843" s="17">
        <f t="shared" ref="BT843" si="7499">+BS843*2</f>
        <v>0</v>
      </c>
      <c r="BU843" s="294"/>
      <c r="BV843" s="294">
        <v>1</v>
      </c>
      <c r="BW843" s="294">
        <v>1</v>
      </c>
      <c r="BX843" s="294">
        <v>1</v>
      </c>
      <c r="BY843" s="294"/>
      <c r="BZ843" s="294"/>
      <c r="CA843" s="294"/>
      <c r="CB843" s="294"/>
      <c r="CC843" s="294"/>
      <c r="CD843" s="1"/>
      <c r="CE843" s="1"/>
      <c r="CF843" s="1"/>
      <c r="CG843" s="294"/>
      <c r="CH843" s="1">
        <v>1</v>
      </c>
      <c r="CI843" s="1"/>
      <c r="CJ843" s="1"/>
      <c r="CK843" s="383"/>
      <c r="CL843" s="383"/>
      <c r="CM843" s="383"/>
      <c r="CN843" s="1">
        <f t="shared" si="7408"/>
        <v>1</v>
      </c>
      <c r="CO843" s="1">
        <f t="shared" si="7409"/>
        <v>1</v>
      </c>
      <c r="CP843" s="20">
        <f t="shared" si="7410"/>
        <v>2.5</v>
      </c>
      <c r="CQ843" s="351"/>
      <c r="CR843" s="299">
        <f t="shared" si="7411"/>
        <v>1</v>
      </c>
      <c r="CS843" s="294"/>
      <c r="CT843" s="294"/>
      <c r="CU843" s="1"/>
      <c r="CV843" s="1"/>
      <c r="CW843" s="1">
        <v>1</v>
      </c>
      <c r="CX843" s="1"/>
      <c r="CY843" s="1"/>
      <c r="CZ843" s="294">
        <v>3</v>
      </c>
      <c r="DA843" s="17">
        <f t="shared" ref="DA843" si="7500">+CY843</f>
        <v>0</v>
      </c>
      <c r="DB843" s="359">
        <f t="shared" si="7083"/>
        <v>3</v>
      </c>
      <c r="DC843" s="359">
        <f t="shared" si="7084"/>
        <v>1</v>
      </c>
      <c r="DD843" s="294"/>
      <c r="DE843" s="294">
        <v>3</v>
      </c>
      <c r="DF843" s="294"/>
      <c r="DG843" s="294"/>
      <c r="DH843" s="294"/>
      <c r="DI843" s="294"/>
      <c r="DJ843" s="294"/>
      <c r="DK843" s="294"/>
      <c r="DL843" s="294"/>
      <c r="DM843" s="294"/>
      <c r="DN843" s="294"/>
      <c r="DO843" s="1"/>
      <c r="DP843" s="1"/>
      <c r="DQ843" s="17">
        <f t="shared" si="7413"/>
        <v>0</v>
      </c>
      <c r="DR843" s="17">
        <f t="shared" si="7414"/>
        <v>0</v>
      </c>
      <c r="DS843" s="17">
        <f t="shared" si="7415"/>
        <v>0</v>
      </c>
      <c r="DT843" s="17">
        <f t="shared" si="7416"/>
        <v>0</v>
      </c>
      <c r="DU843" s="17">
        <f t="shared" si="7417"/>
        <v>0</v>
      </c>
      <c r="DV843" s="17">
        <f t="shared" si="7418"/>
        <v>0</v>
      </c>
      <c r="DW843" s="1"/>
      <c r="DX843" s="1"/>
      <c r="DY843" s="20">
        <f t="shared" si="7419"/>
        <v>0</v>
      </c>
      <c r="DZ843" s="20">
        <f t="shared" si="7420"/>
        <v>0</v>
      </c>
      <c r="EA843" s="20">
        <f t="shared" si="7421"/>
        <v>0</v>
      </c>
      <c r="EB843" s="20">
        <f t="shared" si="7422"/>
        <v>0</v>
      </c>
      <c r="EC843" s="18">
        <f t="shared" si="7423"/>
        <v>0</v>
      </c>
      <c r="ED843" s="19">
        <f t="shared" ref="ED843" si="7501">+IF(EC843&lt;&gt;0,EC843*3,0)</f>
        <v>0</v>
      </c>
      <c r="EE843" s="19">
        <f t="shared" si="7425"/>
        <v>0</v>
      </c>
      <c r="EF843" s="1">
        <f t="shared" si="7426"/>
        <v>0</v>
      </c>
      <c r="EG843" s="18">
        <f t="shared" si="7466"/>
        <v>2</v>
      </c>
      <c r="EH843" s="341"/>
      <c r="EI843" s="294"/>
      <c r="EJ843" s="294">
        <v>4.5</v>
      </c>
      <c r="EK843" s="294"/>
      <c r="EL843" s="19">
        <v>1</v>
      </c>
      <c r="EM843" s="19"/>
      <c r="EN843" s="19"/>
      <c r="EO843" s="366"/>
      <c r="EP843" s="366"/>
      <c r="EQ843" s="374"/>
      <c r="ER843" s="374"/>
      <c r="ES843" s="374"/>
      <c r="ET843" s="374"/>
      <c r="EU843" s="18">
        <f t="shared" si="7085"/>
        <v>5</v>
      </c>
      <c r="EV843" s="18">
        <f t="shared" si="7075"/>
        <v>2</v>
      </c>
      <c r="EW843" s="341">
        <v>1</v>
      </c>
      <c r="EX843" s="341">
        <v>1</v>
      </c>
      <c r="EY843" s="341">
        <v>2</v>
      </c>
      <c r="EZ843" s="365">
        <f t="shared" si="6906"/>
        <v>0.5</v>
      </c>
      <c r="FA843" s="294"/>
      <c r="FB843" s="294"/>
      <c r="FC843" s="294"/>
      <c r="FD843" s="300"/>
      <c r="FE843" s="300"/>
      <c r="FF843" s="300"/>
      <c r="FG843" s="300"/>
      <c r="FH843" s="300"/>
      <c r="FI843" s="300"/>
      <c r="FJ843" s="300">
        <f>F843</f>
        <v>20</v>
      </c>
      <c r="FK843" s="294"/>
      <c r="FL843" s="294"/>
      <c r="FM843" s="294"/>
      <c r="FN843" s="294"/>
      <c r="FO843" s="294"/>
      <c r="FP843" s="20">
        <f t="shared" si="7086"/>
        <v>0</v>
      </c>
      <c r="FQ843" s="20">
        <f t="shared" si="7428"/>
        <v>3</v>
      </c>
      <c r="FR843" s="20">
        <f t="shared" si="7429"/>
        <v>0</v>
      </c>
      <c r="FS843" s="20">
        <f t="shared" si="7430"/>
        <v>0</v>
      </c>
      <c r="FT843" s="20">
        <f t="shared" si="7431"/>
        <v>0</v>
      </c>
      <c r="FU843" s="20">
        <f t="shared" si="7432"/>
        <v>0</v>
      </c>
      <c r="FV843" s="20">
        <f t="shared" si="7433"/>
        <v>0</v>
      </c>
      <c r="FW843" s="294"/>
    </row>
    <row r="844" spans="1:180" s="301" customFormat="1" ht="27.75" customHeight="1">
      <c r="A844" s="295"/>
      <c r="B844" s="296" t="s">
        <v>739</v>
      </c>
      <c r="C844" s="296" t="str">
        <f t="shared" si="7434"/>
        <v>6.1.1</v>
      </c>
      <c r="D844" s="296" t="s">
        <v>53</v>
      </c>
      <c r="E844" s="296" t="str">
        <f t="shared" ref="E844" si="7502">D844</f>
        <v>LT7,5</v>
      </c>
      <c r="F844" s="296">
        <v>32</v>
      </c>
      <c r="G844" s="296">
        <f t="shared" si="7468"/>
        <v>32</v>
      </c>
      <c r="H844" s="297"/>
      <c r="I844" s="297"/>
      <c r="J844" s="294"/>
      <c r="K844" s="294"/>
      <c r="L844" s="294"/>
      <c r="M844" s="294"/>
      <c r="N844" s="297"/>
      <c r="O844" s="297"/>
      <c r="P844" s="304"/>
      <c r="Q844" s="305"/>
      <c r="R844" s="304"/>
      <c r="S844" s="294"/>
      <c r="T844" s="294"/>
      <c r="U844" s="294"/>
      <c r="V844" s="294"/>
      <c r="W844" s="294"/>
      <c r="X844" s="294"/>
      <c r="Y844" s="294"/>
      <c r="Z844" s="294"/>
      <c r="AA844" s="294"/>
      <c r="AB844" s="294"/>
      <c r="AC844" s="1">
        <f t="shared" ref="AC844" si="7503">+IF(S844=1,1,0)+IF(T844=1,1,0)</f>
        <v>0</v>
      </c>
      <c r="AD844" s="1">
        <f t="shared" ref="AD844" si="7504">+IF(U844=1,1,0)+IF(V844=1,1,0)</f>
        <v>0</v>
      </c>
      <c r="AE844" s="1">
        <f t="shared" ref="AE844" si="7505">+IF(W844=1,1,0)+IF(X844=1,1,0)</f>
        <v>0</v>
      </c>
      <c r="AF844" s="1">
        <f t="shared" ref="AF844" si="7506">+IF(Y844=1,1,0)+IF(Z844=1,1,0)</f>
        <v>0</v>
      </c>
      <c r="AG844" s="1">
        <f t="shared" ref="AG844" si="7507">+IF(AA844=1,1,0)</f>
        <v>0</v>
      </c>
      <c r="AH844" s="1">
        <f t="shared" ref="AH844" si="7508">+IF(AB844=1,1,0)</f>
        <v>0</v>
      </c>
      <c r="AI844" s="1">
        <f t="shared" ref="AI844" si="7509">+IF(S844=2,1,0)+IF(T844=2,1,0)</f>
        <v>0</v>
      </c>
      <c r="AJ844" s="1">
        <f t="shared" ref="AJ844" si="7510">+IF(U844=2,1,0)+IF(V844=2,1,0)</f>
        <v>0</v>
      </c>
      <c r="AK844" s="1">
        <f t="shared" ref="AK844" si="7511">+IF(X844=2,1,0)+IF(W844=2,1,0)</f>
        <v>0</v>
      </c>
      <c r="AL844" s="1">
        <f t="shared" ref="AL844" si="7512">+IF(Y844=2,1,0)+IF(Z844=2,1,0)</f>
        <v>0</v>
      </c>
      <c r="AM844" s="1">
        <f t="shared" ref="AM844" si="7513">+IF(AA844=2,1,0)</f>
        <v>0</v>
      </c>
      <c r="AN844" s="1">
        <f t="shared" ref="AN844" si="7514">+IF(AB844=2,1,0)</f>
        <v>0</v>
      </c>
      <c r="AO844" s="294"/>
      <c r="AP844" s="294">
        <f t="shared" si="7469"/>
        <v>32</v>
      </c>
      <c r="AQ844" s="294"/>
      <c r="AR844" s="294"/>
      <c r="AS844" s="298">
        <f t="shared" si="7403"/>
        <v>0</v>
      </c>
      <c r="AT844" s="298">
        <f t="shared" si="7404"/>
        <v>1</v>
      </c>
      <c r="AU844" s="298">
        <f t="shared" si="7405"/>
        <v>0</v>
      </c>
      <c r="AV844" s="298">
        <f t="shared" si="7406"/>
        <v>0</v>
      </c>
      <c r="AW844" s="294"/>
      <c r="AX844" s="294"/>
      <c r="AY844" s="294"/>
      <c r="AZ844" s="294"/>
      <c r="BA844" s="294"/>
      <c r="BB844" s="294"/>
      <c r="BC844" s="294"/>
      <c r="BD844" s="294"/>
      <c r="BE844" s="294"/>
      <c r="BF844" s="294"/>
      <c r="BG844" s="294"/>
      <c r="BH844" s="294"/>
      <c r="BI844" s="294">
        <v>1</v>
      </c>
      <c r="BJ844" s="294"/>
      <c r="BK844" s="294"/>
      <c r="BL844" s="294"/>
      <c r="BM844" s="294"/>
      <c r="BN844" s="294"/>
      <c r="BO844" s="294"/>
      <c r="BP844" s="1"/>
      <c r="BQ844" s="294"/>
      <c r="BR844" s="17">
        <v>3</v>
      </c>
      <c r="BS844" s="1">
        <f t="shared" si="7054"/>
        <v>0</v>
      </c>
      <c r="BT844" s="17">
        <f t="shared" ref="BT844" si="7515">+BS844*2</f>
        <v>0</v>
      </c>
      <c r="BU844" s="294">
        <v>8</v>
      </c>
      <c r="BV844" s="294">
        <v>1</v>
      </c>
      <c r="BW844" s="294"/>
      <c r="BX844" s="294"/>
      <c r="BY844" s="294"/>
      <c r="BZ844" s="294"/>
      <c r="CA844" s="294"/>
      <c r="CB844" s="294"/>
      <c r="CC844" s="294"/>
      <c r="CD844" s="1"/>
      <c r="CE844" s="1"/>
      <c r="CF844" s="1"/>
      <c r="CG844" s="294"/>
      <c r="CH844" s="1">
        <v>1</v>
      </c>
      <c r="CI844" s="1"/>
      <c r="CJ844" s="1"/>
      <c r="CK844" s="383"/>
      <c r="CL844" s="383"/>
      <c r="CM844" s="383"/>
      <c r="CN844" s="1">
        <f t="shared" si="7408"/>
        <v>0</v>
      </c>
      <c r="CO844" s="1">
        <f t="shared" si="7409"/>
        <v>0</v>
      </c>
      <c r="CP844" s="20">
        <f t="shared" si="7410"/>
        <v>2.5</v>
      </c>
      <c r="CQ844" s="351"/>
      <c r="CR844" s="299">
        <f t="shared" si="7411"/>
        <v>1</v>
      </c>
      <c r="CS844" s="294"/>
      <c r="CT844" s="294"/>
      <c r="CU844" s="1"/>
      <c r="CV844" s="1"/>
      <c r="CW844" s="1">
        <v>2</v>
      </c>
      <c r="CX844" s="1"/>
      <c r="CY844" s="1"/>
      <c r="CZ844" s="294">
        <v>5</v>
      </c>
      <c r="DA844" s="17">
        <f t="shared" ref="DA844" si="7516">+CY844</f>
        <v>0</v>
      </c>
      <c r="DB844" s="359">
        <f t="shared" si="7083"/>
        <v>5</v>
      </c>
      <c r="DC844" s="359">
        <f t="shared" si="7084"/>
        <v>2</v>
      </c>
      <c r="DD844" s="294"/>
      <c r="DE844" s="294">
        <v>6</v>
      </c>
      <c r="DF844" s="294"/>
      <c r="DG844" s="294"/>
      <c r="DH844" s="294"/>
      <c r="DI844" s="294"/>
      <c r="DJ844" s="294"/>
      <c r="DK844" s="294"/>
      <c r="DL844" s="294"/>
      <c r="DM844" s="294"/>
      <c r="DN844" s="294"/>
      <c r="DO844" s="1"/>
      <c r="DP844" s="1"/>
      <c r="DQ844" s="17">
        <f t="shared" si="7413"/>
        <v>0</v>
      </c>
      <c r="DR844" s="17">
        <f t="shared" si="7414"/>
        <v>0</v>
      </c>
      <c r="DS844" s="17">
        <f t="shared" si="7415"/>
        <v>0</v>
      </c>
      <c r="DT844" s="17">
        <f t="shared" si="7416"/>
        <v>0</v>
      </c>
      <c r="DU844" s="17">
        <f t="shared" si="7417"/>
        <v>0</v>
      </c>
      <c r="DV844" s="17">
        <f t="shared" si="7418"/>
        <v>0</v>
      </c>
      <c r="DW844" s="1"/>
      <c r="DX844" s="1"/>
      <c r="DY844" s="20">
        <f t="shared" si="7419"/>
        <v>0</v>
      </c>
      <c r="DZ844" s="20">
        <f t="shared" si="7420"/>
        <v>0</v>
      </c>
      <c r="EA844" s="20">
        <f t="shared" si="7421"/>
        <v>0</v>
      </c>
      <c r="EB844" s="20">
        <f t="shared" si="7422"/>
        <v>0</v>
      </c>
      <c r="EC844" s="18">
        <f t="shared" si="7423"/>
        <v>1</v>
      </c>
      <c r="ED844" s="19">
        <f t="shared" ref="ED844" si="7517">+IF(EC844&lt;&gt;0,EC844*3,0)</f>
        <v>3</v>
      </c>
      <c r="EE844" s="19">
        <f t="shared" si="7425"/>
        <v>0</v>
      </c>
      <c r="EF844" s="1">
        <f t="shared" si="7426"/>
        <v>0</v>
      </c>
      <c r="EG844" s="18">
        <f t="shared" si="7466"/>
        <v>5</v>
      </c>
      <c r="EH844" s="341"/>
      <c r="EI844" s="294"/>
      <c r="EJ844" s="294">
        <v>9</v>
      </c>
      <c r="EK844" s="294"/>
      <c r="EL844" s="19">
        <v>1</v>
      </c>
      <c r="EM844" s="19"/>
      <c r="EN844" s="19"/>
      <c r="EO844" s="366"/>
      <c r="EP844" s="366"/>
      <c r="EQ844" s="374"/>
      <c r="ER844" s="374"/>
      <c r="ES844" s="374"/>
      <c r="ET844" s="374"/>
      <c r="EU844" s="18">
        <f t="shared" si="7085"/>
        <v>7</v>
      </c>
      <c r="EV844" s="18">
        <f t="shared" si="7075"/>
        <v>2</v>
      </c>
      <c r="EW844" s="341">
        <v>2</v>
      </c>
      <c r="EX844" s="341">
        <v>2</v>
      </c>
      <c r="EY844" s="341">
        <v>4</v>
      </c>
      <c r="EZ844" s="365">
        <f t="shared" si="6906"/>
        <v>0</v>
      </c>
      <c r="FA844" s="294"/>
      <c r="FB844" s="294"/>
      <c r="FC844" s="294"/>
      <c r="FD844" s="300"/>
      <c r="FE844" s="300"/>
      <c r="FF844" s="300"/>
      <c r="FG844" s="300"/>
      <c r="FH844" s="300"/>
      <c r="FI844" s="300"/>
      <c r="FJ844" s="300"/>
      <c r="FK844" s="294">
        <f>F844</f>
        <v>32</v>
      </c>
      <c r="FL844" s="294"/>
      <c r="FM844" s="294"/>
      <c r="FN844" s="294"/>
      <c r="FO844" s="294"/>
      <c r="FP844" s="20">
        <f t="shared" si="7086"/>
        <v>0</v>
      </c>
      <c r="FQ844" s="20">
        <f t="shared" si="7428"/>
        <v>6</v>
      </c>
      <c r="FR844" s="20">
        <f t="shared" si="7429"/>
        <v>0</v>
      </c>
      <c r="FS844" s="20">
        <f t="shared" si="7430"/>
        <v>0</v>
      </c>
      <c r="FT844" s="20">
        <f t="shared" si="7431"/>
        <v>0</v>
      </c>
      <c r="FU844" s="20">
        <f t="shared" si="7432"/>
        <v>0</v>
      </c>
      <c r="FV844" s="20">
        <f t="shared" si="7433"/>
        <v>0</v>
      </c>
      <c r="FW844" s="294"/>
    </row>
    <row r="845" spans="1:180" s="301" customFormat="1" ht="27.75" customHeight="1">
      <c r="A845" s="295"/>
      <c r="B845" s="296" t="s">
        <v>740</v>
      </c>
      <c r="C845" s="296" t="str">
        <f t="shared" si="7434"/>
        <v>6.1.2</v>
      </c>
      <c r="D845" s="296" t="s">
        <v>53</v>
      </c>
      <c r="E845" s="296" t="str">
        <f t="shared" ref="E845" si="7518">D845</f>
        <v>LT7,5</v>
      </c>
      <c r="F845" s="296">
        <v>30</v>
      </c>
      <c r="G845" s="296">
        <f t="shared" si="7468"/>
        <v>30</v>
      </c>
      <c r="H845" s="297"/>
      <c r="I845" s="297"/>
      <c r="J845" s="294"/>
      <c r="K845" s="294"/>
      <c r="L845" s="294"/>
      <c r="M845" s="294"/>
      <c r="N845" s="297"/>
      <c r="O845" s="297"/>
      <c r="P845" s="304"/>
      <c r="Q845" s="305"/>
      <c r="R845" s="304"/>
      <c r="S845" s="294"/>
      <c r="T845" s="294"/>
      <c r="U845" s="294"/>
      <c r="V845" s="294"/>
      <c r="W845" s="294"/>
      <c r="X845" s="294"/>
      <c r="Y845" s="294"/>
      <c r="Z845" s="294"/>
      <c r="AA845" s="294"/>
      <c r="AB845" s="294"/>
      <c r="AC845" s="1">
        <f t="shared" ref="AC845" si="7519">+IF(S845=1,1,0)+IF(T845=1,1,0)</f>
        <v>0</v>
      </c>
      <c r="AD845" s="1">
        <f t="shared" ref="AD845" si="7520">+IF(U845=1,1,0)+IF(V845=1,1,0)</f>
        <v>0</v>
      </c>
      <c r="AE845" s="1">
        <f t="shared" ref="AE845" si="7521">+IF(W845=1,1,0)+IF(X845=1,1,0)</f>
        <v>0</v>
      </c>
      <c r="AF845" s="1">
        <f t="shared" ref="AF845" si="7522">+IF(Y845=1,1,0)+IF(Z845=1,1,0)</f>
        <v>0</v>
      </c>
      <c r="AG845" s="1">
        <f t="shared" ref="AG845" si="7523">+IF(AA845=1,1,0)</f>
        <v>0</v>
      </c>
      <c r="AH845" s="1">
        <f t="shared" ref="AH845" si="7524">+IF(AB845=1,1,0)</f>
        <v>0</v>
      </c>
      <c r="AI845" s="1">
        <f t="shared" ref="AI845" si="7525">+IF(S845=2,1,0)+IF(T845=2,1,0)</f>
        <v>0</v>
      </c>
      <c r="AJ845" s="1">
        <f t="shared" ref="AJ845" si="7526">+IF(U845=2,1,0)+IF(V845=2,1,0)</f>
        <v>0</v>
      </c>
      <c r="AK845" s="1">
        <f t="shared" ref="AK845" si="7527">+IF(X845=2,1,0)+IF(W845=2,1,0)</f>
        <v>0</v>
      </c>
      <c r="AL845" s="1">
        <f t="shared" ref="AL845" si="7528">+IF(Y845=2,1,0)+IF(Z845=2,1,0)</f>
        <v>0</v>
      </c>
      <c r="AM845" s="1">
        <f t="shared" ref="AM845" si="7529">+IF(AA845=2,1,0)</f>
        <v>0</v>
      </c>
      <c r="AN845" s="1">
        <f t="shared" ref="AN845" si="7530">+IF(AB845=2,1,0)</f>
        <v>0</v>
      </c>
      <c r="AO845" s="294"/>
      <c r="AP845" s="294">
        <f t="shared" si="7469"/>
        <v>30</v>
      </c>
      <c r="AQ845" s="294"/>
      <c r="AR845" s="294"/>
      <c r="AS845" s="298">
        <f t="shared" si="7403"/>
        <v>0</v>
      </c>
      <c r="AT845" s="298">
        <f t="shared" si="7404"/>
        <v>1</v>
      </c>
      <c r="AU845" s="298">
        <f t="shared" si="7405"/>
        <v>0</v>
      </c>
      <c r="AV845" s="298">
        <f t="shared" si="7406"/>
        <v>0</v>
      </c>
      <c r="AW845" s="294"/>
      <c r="AX845" s="294"/>
      <c r="AY845" s="294">
        <v>1</v>
      </c>
      <c r="AZ845" s="294"/>
      <c r="BA845" s="294"/>
      <c r="BB845" s="294"/>
      <c r="BC845" s="294"/>
      <c r="BD845" s="294"/>
      <c r="BE845" s="294"/>
      <c r="BF845" s="294"/>
      <c r="BG845" s="294"/>
      <c r="BH845" s="294"/>
      <c r="BI845" s="294"/>
      <c r="BJ845" s="294"/>
      <c r="BK845" s="294"/>
      <c r="BL845" s="294"/>
      <c r="BM845" s="294"/>
      <c r="BN845" s="294"/>
      <c r="BO845" s="294"/>
      <c r="BP845" s="1"/>
      <c r="BQ845" s="294"/>
      <c r="BR845" s="17">
        <v>1</v>
      </c>
      <c r="BS845" s="1">
        <f t="shared" si="7054"/>
        <v>0</v>
      </c>
      <c r="BT845" s="17">
        <f t="shared" ref="BT845" si="7531">+BS845*2</f>
        <v>0</v>
      </c>
      <c r="BU845" s="294"/>
      <c r="BV845" s="294">
        <v>1</v>
      </c>
      <c r="BW845" s="294">
        <v>1</v>
      </c>
      <c r="BX845" s="294">
        <v>1</v>
      </c>
      <c r="BY845" s="294"/>
      <c r="BZ845" s="294"/>
      <c r="CA845" s="294"/>
      <c r="CB845" s="294"/>
      <c r="CC845" s="294"/>
      <c r="CD845" s="1"/>
      <c r="CE845" s="1"/>
      <c r="CF845" s="1"/>
      <c r="CG845" s="294"/>
      <c r="CH845" s="1">
        <v>1</v>
      </c>
      <c r="CI845" s="1"/>
      <c r="CJ845" s="1"/>
      <c r="CK845" s="383"/>
      <c r="CL845" s="383"/>
      <c r="CM845" s="383"/>
      <c r="CN845" s="1">
        <f t="shared" si="7408"/>
        <v>1</v>
      </c>
      <c r="CO845" s="1">
        <f t="shared" si="7409"/>
        <v>1</v>
      </c>
      <c r="CP845" s="20">
        <f t="shared" si="7410"/>
        <v>2.5</v>
      </c>
      <c r="CQ845" s="351"/>
      <c r="CR845" s="299">
        <f t="shared" si="7411"/>
        <v>1</v>
      </c>
      <c r="CS845" s="294">
        <v>1</v>
      </c>
      <c r="CT845" s="294">
        <v>1</v>
      </c>
      <c r="CU845" s="1"/>
      <c r="CV845" s="1"/>
      <c r="CW845" s="1">
        <v>3</v>
      </c>
      <c r="CX845" s="1"/>
      <c r="CY845" s="1">
        <v>1</v>
      </c>
      <c r="CZ845" s="294">
        <v>11</v>
      </c>
      <c r="DA845" s="17">
        <f t="shared" ref="DA845" si="7532">+CY845</f>
        <v>1</v>
      </c>
      <c r="DB845" s="359">
        <f t="shared" si="7083"/>
        <v>12</v>
      </c>
      <c r="DC845" s="359">
        <f t="shared" si="7084"/>
        <v>4</v>
      </c>
      <c r="DD845" s="294"/>
      <c r="DE845" s="294">
        <v>9</v>
      </c>
      <c r="DF845" s="294"/>
      <c r="DG845" s="294"/>
      <c r="DH845" s="294"/>
      <c r="DI845" s="294"/>
      <c r="DJ845" s="294">
        <v>3</v>
      </c>
      <c r="DK845" s="294"/>
      <c r="DL845" s="294"/>
      <c r="DM845" s="294"/>
      <c r="DN845" s="294"/>
      <c r="DO845" s="1"/>
      <c r="DP845" s="1"/>
      <c r="DQ845" s="17">
        <f t="shared" si="7413"/>
        <v>0</v>
      </c>
      <c r="DR845" s="17">
        <f t="shared" si="7414"/>
        <v>0</v>
      </c>
      <c r="DS845" s="17">
        <f t="shared" si="7415"/>
        <v>0</v>
      </c>
      <c r="DT845" s="17">
        <f t="shared" si="7416"/>
        <v>0</v>
      </c>
      <c r="DU845" s="17">
        <f t="shared" si="7417"/>
        <v>0</v>
      </c>
      <c r="DV845" s="17">
        <f t="shared" si="7418"/>
        <v>0</v>
      </c>
      <c r="DW845" s="1"/>
      <c r="DX845" s="1"/>
      <c r="DY845" s="20">
        <f t="shared" si="7419"/>
        <v>0</v>
      </c>
      <c r="DZ845" s="20">
        <f t="shared" si="7420"/>
        <v>0</v>
      </c>
      <c r="EA845" s="20">
        <f t="shared" si="7421"/>
        <v>0</v>
      </c>
      <c r="EB845" s="20">
        <f t="shared" si="7422"/>
        <v>0</v>
      </c>
      <c r="EC845" s="18">
        <f>+IF(AND(CT845=0,SUM(CU845:CY845)&gt;1,SUM(CU845:CY845)&lt;=4),1,IF(AND(CT845=0,SUM(CU845:CY845)&gt;4),2,0))+1</f>
        <v>1</v>
      </c>
      <c r="ED845" s="19">
        <f t="shared" ref="ED845" si="7533">+IF(EC845&lt;&gt;0,EC845*3,0)</f>
        <v>3</v>
      </c>
      <c r="EE845" s="19"/>
      <c r="EF845" s="1"/>
      <c r="EG845" s="18"/>
      <c r="EH845" s="341"/>
      <c r="EI845" s="294"/>
      <c r="EJ845" s="294">
        <f>3*4.5</f>
        <v>13.5</v>
      </c>
      <c r="EK845" s="294"/>
      <c r="EL845" s="19">
        <v>1</v>
      </c>
      <c r="EM845" s="19"/>
      <c r="EN845" s="19"/>
      <c r="EO845" s="366"/>
      <c r="EP845" s="366"/>
      <c r="EQ845" s="374"/>
      <c r="ER845" s="374"/>
      <c r="ES845" s="374"/>
      <c r="ET845" s="374"/>
      <c r="EU845" s="18">
        <f t="shared" si="7085"/>
        <v>13</v>
      </c>
      <c r="EV845" s="18">
        <f t="shared" si="7075"/>
        <v>2</v>
      </c>
      <c r="EW845" s="341">
        <v>1</v>
      </c>
      <c r="EX845" s="341">
        <v>1</v>
      </c>
      <c r="EY845" s="341">
        <v>4</v>
      </c>
      <c r="EZ845" s="365">
        <f t="shared" si="6906"/>
        <v>0.5</v>
      </c>
      <c r="FA845" s="294"/>
      <c r="FB845" s="294"/>
      <c r="FC845" s="294"/>
      <c r="FD845" s="300"/>
      <c r="FE845" s="300"/>
      <c r="FF845" s="300"/>
      <c r="FG845" s="300"/>
      <c r="FH845" s="300"/>
      <c r="FI845" s="300"/>
      <c r="FJ845" s="300"/>
      <c r="FK845" s="294">
        <f>F845</f>
        <v>30</v>
      </c>
      <c r="FL845" s="294"/>
      <c r="FM845" s="294"/>
      <c r="FN845" s="294"/>
      <c r="FO845" s="294">
        <f>CT845</f>
        <v>1</v>
      </c>
      <c r="FP845" s="20">
        <f t="shared" si="7086"/>
        <v>3</v>
      </c>
      <c r="FQ845" s="20">
        <f t="shared" si="7428"/>
        <v>9</v>
      </c>
      <c r="FR845" s="20">
        <f t="shared" si="7429"/>
        <v>0</v>
      </c>
      <c r="FS845" s="20">
        <f t="shared" si="7430"/>
        <v>0</v>
      </c>
      <c r="FT845" s="20">
        <f t="shared" si="7431"/>
        <v>0</v>
      </c>
      <c r="FU845" s="20">
        <f t="shared" si="7432"/>
        <v>0</v>
      </c>
      <c r="FV845" s="20">
        <f t="shared" si="7433"/>
        <v>0</v>
      </c>
      <c r="FW845" s="294"/>
    </row>
    <row r="846" spans="1:180" s="301" customFormat="1" ht="27.75" customHeight="1">
      <c r="A846" s="295"/>
      <c r="B846" s="296" t="s">
        <v>741</v>
      </c>
      <c r="C846" s="296" t="str">
        <f t="shared" si="7434"/>
        <v>6.1.3</v>
      </c>
      <c r="D846" s="296" t="s">
        <v>53</v>
      </c>
      <c r="E846" s="296" t="str">
        <f t="shared" ref="E846" si="7534">D846</f>
        <v>LT7,5</v>
      </c>
      <c r="F846" s="296">
        <v>36</v>
      </c>
      <c r="G846" s="296">
        <f t="shared" si="7468"/>
        <v>36</v>
      </c>
      <c r="H846" s="297"/>
      <c r="I846" s="297"/>
      <c r="J846" s="294"/>
      <c r="K846" s="294"/>
      <c r="L846" s="294"/>
      <c r="M846" s="294"/>
      <c r="N846" s="297"/>
      <c r="O846" s="297"/>
      <c r="P846" s="304"/>
      <c r="Q846" s="305"/>
      <c r="R846" s="304"/>
      <c r="S846" s="294"/>
      <c r="T846" s="294"/>
      <c r="U846" s="294"/>
      <c r="V846" s="294"/>
      <c r="W846" s="294"/>
      <c r="X846" s="294"/>
      <c r="Y846" s="294"/>
      <c r="Z846" s="294"/>
      <c r="AA846" s="294"/>
      <c r="AB846" s="294"/>
      <c r="AC846" s="1">
        <f t="shared" ref="AC846" si="7535">+IF(S846=1,1,0)+IF(T846=1,1,0)</f>
        <v>0</v>
      </c>
      <c r="AD846" s="1">
        <f t="shared" ref="AD846" si="7536">+IF(U846=1,1,0)+IF(V846=1,1,0)</f>
        <v>0</v>
      </c>
      <c r="AE846" s="1">
        <f t="shared" ref="AE846" si="7537">+IF(W846=1,1,0)+IF(X846=1,1,0)</f>
        <v>0</v>
      </c>
      <c r="AF846" s="1">
        <f t="shared" ref="AF846" si="7538">+IF(Y846=1,1,0)+IF(Z846=1,1,0)</f>
        <v>0</v>
      </c>
      <c r="AG846" s="1">
        <f t="shared" ref="AG846" si="7539">+IF(AA846=1,1,0)</f>
        <v>0</v>
      </c>
      <c r="AH846" s="1">
        <f t="shared" ref="AH846" si="7540">+IF(AB846=1,1,0)</f>
        <v>0</v>
      </c>
      <c r="AI846" s="1">
        <f t="shared" ref="AI846" si="7541">+IF(S846=2,1,0)+IF(T846=2,1,0)</f>
        <v>0</v>
      </c>
      <c r="AJ846" s="1">
        <f t="shared" ref="AJ846" si="7542">+IF(U846=2,1,0)+IF(V846=2,1,0)</f>
        <v>0</v>
      </c>
      <c r="AK846" s="1">
        <f t="shared" ref="AK846" si="7543">+IF(X846=2,1,0)+IF(W846=2,1,0)</f>
        <v>0</v>
      </c>
      <c r="AL846" s="1">
        <f t="shared" ref="AL846" si="7544">+IF(Y846=2,1,0)+IF(Z846=2,1,0)</f>
        <v>0</v>
      </c>
      <c r="AM846" s="1">
        <f t="shared" ref="AM846" si="7545">+IF(AA846=2,1,0)</f>
        <v>0</v>
      </c>
      <c r="AN846" s="1">
        <f t="shared" ref="AN846" si="7546">+IF(AB846=2,1,0)</f>
        <v>0</v>
      </c>
      <c r="AO846" s="294"/>
      <c r="AP846" s="294">
        <f t="shared" si="7469"/>
        <v>36</v>
      </c>
      <c r="AQ846" s="294"/>
      <c r="AR846" s="294"/>
      <c r="AS846" s="298">
        <f t="shared" si="7403"/>
        <v>0</v>
      </c>
      <c r="AT846" s="298">
        <f t="shared" si="7404"/>
        <v>1</v>
      </c>
      <c r="AU846" s="298">
        <f t="shared" si="7405"/>
        <v>0</v>
      </c>
      <c r="AV846" s="298">
        <f t="shared" si="7406"/>
        <v>0</v>
      </c>
      <c r="AW846" s="294"/>
      <c r="AX846" s="294"/>
      <c r="AY846" s="294">
        <v>1</v>
      </c>
      <c r="AZ846" s="294"/>
      <c r="BA846" s="294"/>
      <c r="BB846" s="294"/>
      <c r="BC846" s="294"/>
      <c r="BD846" s="294"/>
      <c r="BE846" s="294"/>
      <c r="BF846" s="294"/>
      <c r="BG846" s="294"/>
      <c r="BH846" s="294"/>
      <c r="BI846" s="294"/>
      <c r="BJ846" s="294"/>
      <c r="BK846" s="294"/>
      <c r="BL846" s="294"/>
      <c r="BM846" s="294"/>
      <c r="BN846" s="294"/>
      <c r="BO846" s="294"/>
      <c r="BP846" s="1"/>
      <c r="BQ846" s="294"/>
      <c r="BR846" s="17">
        <v>1</v>
      </c>
      <c r="BS846" s="1">
        <f t="shared" si="7054"/>
        <v>0</v>
      </c>
      <c r="BT846" s="17">
        <f t="shared" ref="BT846" si="7547">+BS846*2</f>
        <v>0</v>
      </c>
      <c r="BU846" s="294"/>
      <c r="BV846" s="294">
        <v>1</v>
      </c>
      <c r="BW846" s="294"/>
      <c r="BX846" s="294"/>
      <c r="BY846" s="294"/>
      <c r="BZ846" s="294"/>
      <c r="CA846" s="294"/>
      <c r="CB846" s="294"/>
      <c r="CC846" s="294"/>
      <c r="CD846" s="1"/>
      <c r="CE846" s="1"/>
      <c r="CF846" s="1"/>
      <c r="CG846" s="294"/>
      <c r="CH846" s="1">
        <v>1</v>
      </c>
      <c r="CI846" s="1"/>
      <c r="CJ846" s="1"/>
      <c r="CK846" s="383"/>
      <c r="CL846" s="383"/>
      <c r="CM846" s="383"/>
      <c r="CN846" s="1">
        <f t="shared" si="7408"/>
        <v>0</v>
      </c>
      <c r="CO846" s="1">
        <f t="shared" si="7409"/>
        <v>0</v>
      </c>
      <c r="CP846" s="20">
        <f t="shared" si="7410"/>
        <v>2.5</v>
      </c>
      <c r="CQ846" s="351"/>
      <c r="CR846" s="299">
        <f t="shared" si="7411"/>
        <v>1</v>
      </c>
      <c r="CS846" s="294"/>
      <c r="CT846" s="294"/>
      <c r="CU846" s="1"/>
      <c r="CV846" s="1">
        <v>1</v>
      </c>
      <c r="CW846" s="1">
        <v>1</v>
      </c>
      <c r="CX846" s="1"/>
      <c r="CY846" s="1"/>
      <c r="CZ846" s="294">
        <v>6</v>
      </c>
      <c r="DA846" s="17">
        <f t="shared" ref="DA846" si="7548">+CY846</f>
        <v>0</v>
      </c>
      <c r="DB846" s="359">
        <f t="shared" si="7083"/>
        <v>6</v>
      </c>
      <c r="DC846" s="359">
        <f t="shared" si="7084"/>
        <v>2</v>
      </c>
      <c r="DD846" s="294"/>
      <c r="DE846" s="294"/>
      <c r="DF846" s="294"/>
      <c r="DG846" s="294">
        <v>3</v>
      </c>
      <c r="DH846" s="294">
        <v>3</v>
      </c>
      <c r="DI846" s="294"/>
      <c r="DJ846" s="294"/>
      <c r="DK846" s="294"/>
      <c r="DL846" s="294"/>
      <c r="DM846" s="294"/>
      <c r="DN846" s="294"/>
      <c r="DO846" s="1"/>
      <c r="DP846" s="1"/>
      <c r="DQ846" s="17">
        <f t="shared" si="7413"/>
        <v>0</v>
      </c>
      <c r="DR846" s="17">
        <f t="shared" si="7414"/>
        <v>0</v>
      </c>
      <c r="DS846" s="17">
        <f t="shared" si="7415"/>
        <v>0</v>
      </c>
      <c r="DT846" s="17">
        <f t="shared" si="7416"/>
        <v>0</v>
      </c>
      <c r="DU846" s="17">
        <f t="shared" si="7417"/>
        <v>0</v>
      </c>
      <c r="DV846" s="17">
        <f t="shared" si="7418"/>
        <v>0</v>
      </c>
      <c r="DW846" s="1"/>
      <c r="DX846" s="1"/>
      <c r="DY846" s="20">
        <f t="shared" si="7419"/>
        <v>0</v>
      </c>
      <c r="DZ846" s="20">
        <f t="shared" si="7420"/>
        <v>0</v>
      </c>
      <c r="EA846" s="20">
        <f t="shared" si="7421"/>
        <v>0</v>
      </c>
      <c r="EB846" s="20">
        <f t="shared" si="7422"/>
        <v>0</v>
      </c>
      <c r="EC846" s="18">
        <f>+IF(AND(CT846=0,SUM(CU846:CY846)&gt;1,SUM(CU846:CY846)&lt;=4),1,IF(AND(CT846=0,SUM(CU846:CY846)&gt;4),2,0))</f>
        <v>1</v>
      </c>
      <c r="ED846" s="19">
        <f t="shared" ref="ED846" si="7549">+IF(EC846&lt;&gt;0,EC846*3,0)</f>
        <v>3</v>
      </c>
      <c r="EE846" s="19">
        <f>+IF(SUM(AO846:AR846)+SUM(DK846:DN846)&gt;0,CT846*3,0)</f>
        <v>0</v>
      </c>
      <c r="EF846" s="1">
        <f>+IF(EE846&gt;0,CT846*4,0)</f>
        <v>0</v>
      </c>
      <c r="EG846" s="18"/>
      <c r="EH846" s="341"/>
      <c r="EI846" s="294"/>
      <c r="EJ846" s="294"/>
      <c r="EK846" s="294"/>
      <c r="EL846" s="19">
        <v>1</v>
      </c>
      <c r="EM846" s="19"/>
      <c r="EN846" s="19"/>
      <c r="EO846" s="366"/>
      <c r="EP846" s="366"/>
      <c r="EQ846" s="374"/>
      <c r="ER846" s="374"/>
      <c r="ES846" s="374"/>
      <c r="ET846" s="374"/>
      <c r="EU846" s="18">
        <f t="shared" si="7085"/>
        <v>8</v>
      </c>
      <c r="EV846" s="18">
        <f t="shared" si="7075"/>
        <v>2</v>
      </c>
      <c r="EW846" s="341">
        <v>1</v>
      </c>
      <c r="EX846" s="341">
        <v>1</v>
      </c>
      <c r="EY846" s="341">
        <v>4</v>
      </c>
      <c r="EZ846" s="365">
        <f t="shared" si="6906"/>
        <v>0</v>
      </c>
      <c r="FA846" s="294"/>
      <c r="FB846" s="294"/>
      <c r="FC846" s="294"/>
      <c r="FD846" s="300"/>
      <c r="FE846" s="300"/>
      <c r="FF846" s="300"/>
      <c r="FG846" s="300"/>
      <c r="FH846" s="300">
        <f>F846</f>
        <v>36</v>
      </c>
      <c r="FI846" s="300"/>
      <c r="FJ846" s="300"/>
      <c r="FK846" s="294"/>
      <c r="FL846" s="294"/>
      <c r="FM846" s="294"/>
      <c r="FN846" s="294"/>
      <c r="FO846" s="294"/>
      <c r="FP846" s="20">
        <f t="shared" si="7086"/>
        <v>0</v>
      </c>
      <c r="FQ846" s="20">
        <f t="shared" si="7428"/>
        <v>0</v>
      </c>
      <c r="FR846" s="20">
        <f t="shared" si="7429"/>
        <v>0</v>
      </c>
      <c r="FS846" s="20">
        <f t="shared" si="7430"/>
        <v>0</v>
      </c>
      <c r="FT846" s="20">
        <f t="shared" si="7431"/>
        <v>0</v>
      </c>
      <c r="FU846" s="20">
        <f t="shared" si="7432"/>
        <v>0</v>
      </c>
      <c r="FV846" s="20">
        <f t="shared" si="7433"/>
        <v>0</v>
      </c>
      <c r="FW846" s="294"/>
    </row>
    <row r="847" spans="1:180" s="301" customFormat="1" ht="26.25" customHeight="1">
      <c r="A847" s="295"/>
      <c r="B847" s="296"/>
      <c r="C847" s="296"/>
      <c r="D847" s="296"/>
      <c r="E847" s="296"/>
      <c r="F847" s="296"/>
      <c r="G847" s="296"/>
      <c r="H847" s="297"/>
      <c r="I847" s="297"/>
      <c r="J847" s="294"/>
      <c r="K847" s="294"/>
      <c r="L847" s="294"/>
      <c r="M847" s="294"/>
      <c r="N847" s="297"/>
      <c r="O847" s="297"/>
      <c r="P847" s="1"/>
      <c r="Q847" s="16"/>
      <c r="R847" s="1"/>
      <c r="S847" s="294"/>
      <c r="T847" s="294"/>
      <c r="U847" s="294"/>
      <c r="V847" s="294"/>
      <c r="W847" s="294"/>
      <c r="X847" s="294"/>
      <c r="Y847" s="294"/>
      <c r="Z847" s="294"/>
      <c r="AA847" s="294"/>
      <c r="AB847" s="294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294"/>
      <c r="AP847" s="294"/>
      <c r="AQ847" s="294"/>
      <c r="AR847" s="294"/>
      <c r="AS847" s="298"/>
      <c r="AT847" s="298"/>
      <c r="AU847" s="298"/>
      <c r="AV847" s="298"/>
      <c r="AW847" s="294"/>
      <c r="AX847" s="294"/>
      <c r="AY847" s="294"/>
      <c r="AZ847" s="294"/>
      <c r="BA847" s="294"/>
      <c r="BB847" s="294"/>
      <c r="BC847" s="294"/>
      <c r="BD847" s="294"/>
      <c r="BE847" s="294"/>
      <c r="BF847" s="294"/>
      <c r="BG847" s="294"/>
      <c r="BH847" s="294"/>
      <c r="BI847" s="294"/>
      <c r="BJ847" s="294"/>
      <c r="BK847" s="294"/>
      <c r="BL847" s="294"/>
      <c r="BM847" s="294"/>
      <c r="BN847" s="294"/>
      <c r="BO847" s="294"/>
      <c r="BP847" s="1"/>
      <c r="BQ847" s="294"/>
      <c r="BR847" s="17"/>
      <c r="BS847" s="1"/>
      <c r="BT847" s="17"/>
      <c r="BU847" s="294"/>
      <c r="BV847" s="294"/>
      <c r="BW847" s="294"/>
      <c r="BX847" s="294"/>
      <c r="BY847" s="294"/>
      <c r="BZ847" s="294"/>
      <c r="CA847" s="294"/>
      <c r="CB847" s="294"/>
      <c r="CC847" s="294"/>
      <c r="CD847" s="1"/>
      <c r="CE847" s="1"/>
      <c r="CF847" s="1"/>
      <c r="CG847" s="294"/>
      <c r="CH847" s="1"/>
      <c r="CI847" s="1"/>
      <c r="CJ847" s="1"/>
      <c r="CK847" s="383"/>
      <c r="CL847" s="383"/>
      <c r="CM847" s="383"/>
      <c r="CN847" s="1"/>
      <c r="CO847" s="1"/>
      <c r="CP847" s="20"/>
      <c r="CQ847" s="351"/>
      <c r="CR847" s="299"/>
      <c r="CS847" s="294"/>
      <c r="CT847" s="294"/>
      <c r="CU847" s="1"/>
      <c r="CV847" s="1"/>
      <c r="CW847" s="1"/>
      <c r="CX847" s="1"/>
      <c r="CY847" s="1"/>
      <c r="CZ847" s="294"/>
      <c r="DA847" s="17"/>
      <c r="DB847" s="359"/>
      <c r="DC847" s="359"/>
      <c r="DD847" s="294"/>
      <c r="DE847" s="294"/>
      <c r="DF847" s="294"/>
      <c r="DG847" s="294"/>
      <c r="DH847" s="294"/>
      <c r="DI847" s="294"/>
      <c r="DJ847" s="294"/>
      <c r="DK847" s="294"/>
      <c r="DL847" s="294"/>
      <c r="DM847" s="294"/>
      <c r="DN847" s="294"/>
      <c r="DO847" s="1"/>
      <c r="DP847" s="1"/>
      <c r="DQ847" s="17"/>
      <c r="DR847" s="17"/>
      <c r="DS847" s="17"/>
      <c r="DT847" s="17"/>
      <c r="DU847" s="17"/>
      <c r="DV847" s="17"/>
      <c r="DW847" s="1"/>
      <c r="DX847" s="1"/>
      <c r="DY847" s="20"/>
      <c r="DZ847" s="20"/>
      <c r="EA847" s="20"/>
      <c r="EB847" s="20"/>
      <c r="EC847" s="18"/>
      <c r="ED847" s="19"/>
      <c r="EE847" s="19"/>
      <c r="EF847" s="1"/>
      <c r="EG847" s="18"/>
      <c r="EH847" s="341"/>
      <c r="EI847" s="294"/>
      <c r="EJ847" s="294"/>
      <c r="EK847" s="294"/>
      <c r="EL847" s="19"/>
      <c r="EM847" s="19"/>
      <c r="EN847" s="19"/>
      <c r="EO847" s="366"/>
      <c r="EP847" s="366"/>
      <c r="EQ847" s="374"/>
      <c r="ER847" s="374"/>
      <c r="ES847" s="374"/>
      <c r="ET847" s="374"/>
      <c r="EU847" s="18"/>
      <c r="EV847" s="18"/>
      <c r="EW847" s="341"/>
      <c r="EX847" s="341"/>
      <c r="EY847" s="341"/>
      <c r="EZ847" s="365">
        <f t="shared" ref="EZ847:EZ903" si="7550">BX847/2</f>
        <v>0</v>
      </c>
      <c r="FA847" s="294"/>
      <c r="FB847" s="294"/>
      <c r="FC847" s="294"/>
      <c r="FD847" s="300"/>
      <c r="FE847" s="300"/>
      <c r="FF847" s="300"/>
      <c r="FG847" s="300"/>
      <c r="FH847" s="300"/>
      <c r="FI847" s="300"/>
      <c r="FJ847" s="300"/>
      <c r="FK847" s="294"/>
      <c r="FL847" s="294"/>
      <c r="FM847" s="294"/>
      <c r="FN847" s="294"/>
      <c r="FO847" s="294"/>
      <c r="FP847" s="20"/>
      <c r="FQ847" s="20"/>
      <c r="FR847" s="20"/>
      <c r="FS847" s="20"/>
      <c r="FT847" s="20"/>
      <c r="FU847" s="20"/>
      <c r="FV847" s="20"/>
      <c r="FW847" s="294"/>
    </row>
    <row r="848" spans="1:180" s="99" customFormat="1" ht="33" customHeight="1">
      <c r="A848" s="94">
        <v>15</v>
      </c>
      <c r="B848" s="105" t="s">
        <v>742</v>
      </c>
      <c r="C848" s="105"/>
      <c r="D848" s="106"/>
      <c r="E848" s="106"/>
      <c r="F848" s="106">
        <f t="shared" ref="F848:AK848" si="7551">+SUM(F849:F907)</f>
        <v>1221</v>
      </c>
      <c r="G848" s="106">
        <f t="shared" si="7551"/>
        <v>1260</v>
      </c>
      <c r="H848" s="106">
        <f t="shared" si="7551"/>
        <v>0</v>
      </c>
      <c r="I848" s="106">
        <f t="shared" si="7551"/>
        <v>0</v>
      </c>
      <c r="J848" s="106">
        <f t="shared" si="7551"/>
        <v>0</v>
      </c>
      <c r="K848" s="106">
        <f t="shared" si="7551"/>
        <v>12</v>
      </c>
      <c r="L848" s="106">
        <f t="shared" si="7551"/>
        <v>0</v>
      </c>
      <c r="M848" s="106">
        <f t="shared" si="7551"/>
        <v>0</v>
      </c>
      <c r="N848" s="106">
        <f t="shared" si="7551"/>
        <v>0</v>
      </c>
      <c r="O848" s="106">
        <f t="shared" si="7551"/>
        <v>0</v>
      </c>
      <c r="P848" s="106">
        <f t="shared" si="7551"/>
        <v>0</v>
      </c>
      <c r="Q848" s="106">
        <f t="shared" si="7551"/>
        <v>0</v>
      </c>
      <c r="R848" s="106">
        <f t="shared" si="7551"/>
        <v>0</v>
      </c>
      <c r="S848" s="106">
        <f t="shared" si="7551"/>
        <v>1</v>
      </c>
      <c r="T848" s="106">
        <f t="shared" si="7551"/>
        <v>2</v>
      </c>
      <c r="U848" s="106">
        <f t="shared" si="7551"/>
        <v>0</v>
      </c>
      <c r="V848" s="106">
        <f t="shared" si="7551"/>
        <v>2</v>
      </c>
      <c r="W848" s="106">
        <f t="shared" si="7551"/>
        <v>0</v>
      </c>
      <c r="X848" s="106">
        <f t="shared" si="7551"/>
        <v>0</v>
      </c>
      <c r="Y848" s="106">
        <f t="shared" si="7551"/>
        <v>1</v>
      </c>
      <c r="Z848" s="106">
        <f t="shared" si="7551"/>
        <v>1</v>
      </c>
      <c r="AA848" s="106">
        <f t="shared" si="7551"/>
        <v>0</v>
      </c>
      <c r="AB848" s="106">
        <f t="shared" si="7551"/>
        <v>0</v>
      </c>
      <c r="AC848" s="106">
        <f t="shared" si="7551"/>
        <v>3</v>
      </c>
      <c r="AD848" s="106">
        <f t="shared" si="7551"/>
        <v>2</v>
      </c>
      <c r="AE848" s="106">
        <f t="shared" si="7551"/>
        <v>0</v>
      </c>
      <c r="AF848" s="106">
        <f t="shared" si="7551"/>
        <v>2</v>
      </c>
      <c r="AG848" s="106">
        <f t="shared" si="7551"/>
        <v>0</v>
      </c>
      <c r="AH848" s="106">
        <f t="shared" si="7551"/>
        <v>0</v>
      </c>
      <c r="AI848" s="106">
        <f t="shared" si="7551"/>
        <v>0</v>
      </c>
      <c r="AJ848" s="106">
        <f t="shared" si="7551"/>
        <v>0</v>
      </c>
      <c r="AK848" s="106">
        <f t="shared" si="7551"/>
        <v>0</v>
      </c>
      <c r="AL848" s="106">
        <f t="shared" ref="AL848:BQ848" si="7552">+SUM(AL849:AL907)</f>
        <v>0</v>
      </c>
      <c r="AM848" s="106">
        <f t="shared" si="7552"/>
        <v>0</v>
      </c>
      <c r="AN848" s="106">
        <f t="shared" si="7552"/>
        <v>0</v>
      </c>
      <c r="AO848" s="106">
        <f t="shared" si="7552"/>
        <v>0</v>
      </c>
      <c r="AP848" s="106">
        <f t="shared" si="7552"/>
        <v>455</v>
      </c>
      <c r="AQ848" s="106">
        <f t="shared" si="7552"/>
        <v>0</v>
      </c>
      <c r="AR848" s="106">
        <f t="shared" si="7552"/>
        <v>767</v>
      </c>
      <c r="AS848" s="106">
        <f t="shared" si="7552"/>
        <v>0</v>
      </c>
      <c r="AT848" s="106">
        <f t="shared" si="7552"/>
        <v>14</v>
      </c>
      <c r="AU848" s="106">
        <f t="shared" si="7552"/>
        <v>0</v>
      </c>
      <c r="AV848" s="106">
        <f t="shared" si="7552"/>
        <v>30</v>
      </c>
      <c r="AW848" s="106">
        <f t="shared" si="7552"/>
        <v>1</v>
      </c>
      <c r="AX848" s="106">
        <f t="shared" si="7552"/>
        <v>0</v>
      </c>
      <c r="AY848" s="106">
        <f t="shared" si="7552"/>
        <v>7</v>
      </c>
      <c r="AZ848" s="106">
        <f t="shared" si="7552"/>
        <v>0</v>
      </c>
      <c r="BA848" s="106">
        <f t="shared" si="7552"/>
        <v>0</v>
      </c>
      <c r="BB848" s="106">
        <f t="shared" si="7552"/>
        <v>0</v>
      </c>
      <c r="BC848" s="106">
        <f t="shared" si="7552"/>
        <v>0</v>
      </c>
      <c r="BD848" s="106">
        <f t="shared" si="7552"/>
        <v>3</v>
      </c>
      <c r="BE848" s="106">
        <f t="shared" si="7552"/>
        <v>1</v>
      </c>
      <c r="BF848" s="106">
        <f t="shared" si="7552"/>
        <v>1</v>
      </c>
      <c r="BG848" s="106">
        <f t="shared" si="7552"/>
        <v>0</v>
      </c>
      <c r="BH848" s="106">
        <f t="shared" si="7552"/>
        <v>9</v>
      </c>
      <c r="BI848" s="106">
        <f t="shared" si="7552"/>
        <v>15</v>
      </c>
      <c r="BJ848" s="106">
        <f t="shared" si="7552"/>
        <v>1</v>
      </c>
      <c r="BK848" s="106">
        <f t="shared" si="7552"/>
        <v>0</v>
      </c>
      <c r="BL848" s="106">
        <f t="shared" si="7552"/>
        <v>1</v>
      </c>
      <c r="BM848" s="106">
        <f t="shared" si="7552"/>
        <v>2</v>
      </c>
      <c r="BN848" s="106">
        <f t="shared" si="7552"/>
        <v>5</v>
      </c>
      <c r="BO848" s="106">
        <f t="shared" si="7552"/>
        <v>12</v>
      </c>
      <c r="BP848" s="106">
        <f t="shared" si="7552"/>
        <v>0</v>
      </c>
      <c r="BQ848" s="106">
        <f t="shared" si="7552"/>
        <v>0</v>
      </c>
      <c r="BR848" s="106">
        <f t="shared" ref="BR848:CW848" si="7553">+SUM(BR849:BR907)</f>
        <v>100</v>
      </c>
      <c r="BS848" s="106">
        <f t="shared" si="7553"/>
        <v>0</v>
      </c>
      <c r="BT848" s="106">
        <f t="shared" si="7553"/>
        <v>0</v>
      </c>
      <c r="BU848" s="106">
        <f t="shared" si="7553"/>
        <v>64</v>
      </c>
      <c r="BV848" s="106">
        <f t="shared" si="7553"/>
        <v>54</v>
      </c>
      <c r="BW848" s="106">
        <f t="shared" si="7553"/>
        <v>12</v>
      </c>
      <c r="BX848" s="106">
        <f t="shared" si="7553"/>
        <v>12</v>
      </c>
      <c r="BY848" s="106">
        <f t="shared" si="7553"/>
        <v>1</v>
      </c>
      <c r="BZ848" s="106">
        <f t="shared" si="7553"/>
        <v>1</v>
      </c>
      <c r="CA848" s="106">
        <f t="shared" si="7553"/>
        <v>0</v>
      </c>
      <c r="CB848" s="106">
        <f t="shared" si="7553"/>
        <v>0</v>
      </c>
      <c r="CC848" s="106">
        <f t="shared" si="7553"/>
        <v>0</v>
      </c>
      <c r="CD848" s="106">
        <f t="shared" si="7553"/>
        <v>2</v>
      </c>
      <c r="CE848" s="106">
        <f t="shared" si="7553"/>
        <v>3</v>
      </c>
      <c r="CF848" s="106">
        <f t="shared" si="7553"/>
        <v>0</v>
      </c>
      <c r="CG848" s="106">
        <f t="shared" si="7553"/>
        <v>0</v>
      </c>
      <c r="CH848" s="106">
        <f t="shared" si="7553"/>
        <v>18</v>
      </c>
      <c r="CI848" s="106">
        <f t="shared" si="7553"/>
        <v>13</v>
      </c>
      <c r="CJ848" s="106">
        <f t="shared" si="7553"/>
        <v>2</v>
      </c>
      <c r="CK848" s="106">
        <f t="shared" si="7553"/>
        <v>0</v>
      </c>
      <c r="CL848" s="106">
        <f t="shared" si="7553"/>
        <v>0</v>
      </c>
      <c r="CM848" s="106">
        <f t="shared" si="7553"/>
        <v>0</v>
      </c>
      <c r="CN848" s="106">
        <f t="shared" si="7553"/>
        <v>19</v>
      </c>
      <c r="CO848" s="106">
        <f t="shared" si="7553"/>
        <v>19</v>
      </c>
      <c r="CP848" s="106">
        <f t="shared" si="7553"/>
        <v>90</v>
      </c>
      <c r="CQ848" s="106">
        <f t="shared" si="7553"/>
        <v>0</v>
      </c>
      <c r="CR848" s="106">
        <f t="shared" si="7553"/>
        <v>39</v>
      </c>
      <c r="CS848" s="106">
        <f t="shared" si="7553"/>
        <v>10</v>
      </c>
      <c r="CT848" s="106">
        <f t="shared" si="7553"/>
        <v>10</v>
      </c>
      <c r="CU848" s="106">
        <f t="shared" si="7553"/>
        <v>4</v>
      </c>
      <c r="CV848" s="106">
        <f t="shared" si="7553"/>
        <v>7</v>
      </c>
      <c r="CW848" s="106">
        <f t="shared" si="7553"/>
        <v>66</v>
      </c>
      <c r="CX848" s="106">
        <f t="shared" ref="CX848:EC848" si="7554">+SUM(CX849:CX907)</f>
        <v>0</v>
      </c>
      <c r="CY848" s="106">
        <f t="shared" si="7554"/>
        <v>51</v>
      </c>
      <c r="CZ848" s="106">
        <f t="shared" si="7554"/>
        <v>229</v>
      </c>
      <c r="DA848" s="106">
        <f t="shared" si="7554"/>
        <v>51</v>
      </c>
      <c r="DB848" s="354">
        <f t="shared" si="7554"/>
        <v>280</v>
      </c>
      <c r="DC848" s="354">
        <f t="shared" si="7554"/>
        <v>128</v>
      </c>
      <c r="DD848" s="106">
        <f t="shared" si="7554"/>
        <v>0</v>
      </c>
      <c r="DE848" s="106">
        <f t="shared" si="7554"/>
        <v>211</v>
      </c>
      <c r="DF848" s="106">
        <f t="shared" si="7554"/>
        <v>77</v>
      </c>
      <c r="DG848" s="106">
        <f t="shared" si="7554"/>
        <v>13</v>
      </c>
      <c r="DH848" s="106">
        <f t="shared" si="7554"/>
        <v>44</v>
      </c>
      <c r="DI848" s="106">
        <f t="shared" si="7554"/>
        <v>82</v>
      </c>
      <c r="DJ848" s="106">
        <f t="shared" si="7554"/>
        <v>26</v>
      </c>
      <c r="DK848" s="106">
        <f t="shared" si="7554"/>
        <v>6</v>
      </c>
      <c r="DL848" s="106">
        <f t="shared" si="7554"/>
        <v>0</v>
      </c>
      <c r="DM848" s="106">
        <f t="shared" si="7554"/>
        <v>0</v>
      </c>
      <c r="DN848" s="106">
        <f t="shared" si="7554"/>
        <v>232</v>
      </c>
      <c r="DO848" s="106">
        <f t="shared" si="7554"/>
        <v>0</v>
      </c>
      <c r="DP848" s="106">
        <f t="shared" si="7554"/>
        <v>0</v>
      </c>
      <c r="DQ848" s="106">
        <f t="shared" si="7554"/>
        <v>0</v>
      </c>
      <c r="DR848" s="106">
        <f t="shared" si="7554"/>
        <v>0</v>
      </c>
      <c r="DS848" s="106">
        <f t="shared" si="7554"/>
        <v>0</v>
      </c>
      <c r="DT848" s="106">
        <f t="shared" si="7554"/>
        <v>3</v>
      </c>
      <c r="DU848" s="106">
        <f t="shared" si="7554"/>
        <v>0</v>
      </c>
      <c r="DV848" s="106">
        <f t="shared" si="7554"/>
        <v>2</v>
      </c>
      <c r="DW848" s="106">
        <f t="shared" si="7554"/>
        <v>0</v>
      </c>
      <c r="DX848" s="106">
        <f t="shared" si="7554"/>
        <v>0</v>
      </c>
      <c r="DY848" s="106">
        <f t="shared" si="7554"/>
        <v>0</v>
      </c>
      <c r="DZ848" s="106">
        <f t="shared" si="7554"/>
        <v>0</v>
      </c>
      <c r="EA848" s="106">
        <f t="shared" si="7554"/>
        <v>8</v>
      </c>
      <c r="EB848" s="106">
        <f t="shared" si="7554"/>
        <v>0</v>
      </c>
      <c r="EC848" s="106">
        <f t="shared" si="7554"/>
        <v>30</v>
      </c>
      <c r="ED848" s="106">
        <f t="shared" ref="ED848:FI848" si="7555">+SUM(ED849:ED907)</f>
        <v>90</v>
      </c>
      <c r="EE848" s="106">
        <f t="shared" si="7555"/>
        <v>30</v>
      </c>
      <c r="EF848" s="106">
        <f t="shared" si="7555"/>
        <v>40</v>
      </c>
      <c r="EG848" s="106">
        <f t="shared" si="7555"/>
        <v>168</v>
      </c>
      <c r="EH848" s="106">
        <f t="shared" si="7555"/>
        <v>0</v>
      </c>
      <c r="EI848" s="106">
        <f t="shared" si="7555"/>
        <v>39</v>
      </c>
      <c r="EJ848" s="106">
        <f t="shared" si="7555"/>
        <v>273</v>
      </c>
      <c r="EK848" s="106">
        <f t="shared" si="7555"/>
        <v>121.5</v>
      </c>
      <c r="EL848" s="106">
        <f t="shared" si="7555"/>
        <v>33</v>
      </c>
      <c r="EM848" s="106">
        <f t="shared" si="7555"/>
        <v>2</v>
      </c>
      <c r="EN848" s="106">
        <f t="shared" si="7555"/>
        <v>1</v>
      </c>
      <c r="EO848" s="106">
        <f t="shared" si="7555"/>
        <v>0</v>
      </c>
      <c r="EP848" s="106">
        <f t="shared" si="7555"/>
        <v>0</v>
      </c>
      <c r="EQ848" s="354">
        <f t="shared" si="7555"/>
        <v>12</v>
      </c>
      <c r="ER848" s="354">
        <f t="shared" si="7555"/>
        <v>0</v>
      </c>
      <c r="ES848" s="354">
        <f t="shared" si="7555"/>
        <v>6</v>
      </c>
      <c r="ET848" s="354">
        <f t="shared" si="7555"/>
        <v>2</v>
      </c>
      <c r="EU848" s="106">
        <f t="shared" si="7555"/>
        <v>295</v>
      </c>
      <c r="EV848" s="106">
        <f t="shared" si="7555"/>
        <v>90</v>
      </c>
      <c r="EW848" s="106">
        <f t="shared" si="7555"/>
        <v>62</v>
      </c>
      <c r="EX848" s="106">
        <f t="shared" si="7555"/>
        <v>42</v>
      </c>
      <c r="EY848" s="106">
        <f t="shared" si="7555"/>
        <v>128</v>
      </c>
      <c r="EZ848" s="106">
        <f t="shared" si="7555"/>
        <v>6</v>
      </c>
      <c r="FA848" s="106">
        <f t="shared" si="7555"/>
        <v>1</v>
      </c>
      <c r="FB848" s="106">
        <f t="shared" si="7555"/>
        <v>0</v>
      </c>
      <c r="FC848" s="106">
        <f t="shared" si="7555"/>
        <v>0</v>
      </c>
      <c r="FD848" s="106">
        <f t="shared" si="7555"/>
        <v>1</v>
      </c>
      <c r="FE848" s="106">
        <f t="shared" si="7555"/>
        <v>1</v>
      </c>
      <c r="FF848" s="106">
        <f t="shared" si="7555"/>
        <v>0</v>
      </c>
      <c r="FG848" s="106">
        <f t="shared" si="7555"/>
        <v>3</v>
      </c>
      <c r="FH848" s="106">
        <f t="shared" si="7555"/>
        <v>0</v>
      </c>
      <c r="FI848" s="106">
        <f t="shared" si="7555"/>
        <v>0</v>
      </c>
      <c r="FJ848" s="106">
        <f t="shared" ref="FJ848:FV848" si="7556">+SUM(FJ849:FJ907)</f>
        <v>659</v>
      </c>
      <c r="FK848" s="106">
        <f t="shared" si="7556"/>
        <v>55</v>
      </c>
      <c r="FL848" s="106">
        <f t="shared" si="7556"/>
        <v>0</v>
      </c>
      <c r="FM848" s="106">
        <f t="shared" si="7556"/>
        <v>0</v>
      </c>
      <c r="FN848" s="106">
        <f t="shared" si="7556"/>
        <v>522</v>
      </c>
      <c r="FO848" s="106">
        <f t="shared" si="7556"/>
        <v>0</v>
      </c>
      <c r="FP848" s="106">
        <f t="shared" si="7556"/>
        <v>0</v>
      </c>
      <c r="FQ848" s="106">
        <f t="shared" si="7556"/>
        <v>211</v>
      </c>
      <c r="FR848" s="106">
        <f t="shared" si="7556"/>
        <v>77</v>
      </c>
      <c r="FS848" s="106">
        <f t="shared" si="7556"/>
        <v>0</v>
      </c>
      <c r="FT848" s="106">
        <f t="shared" si="7556"/>
        <v>0</v>
      </c>
      <c r="FU848" s="106">
        <f t="shared" si="7556"/>
        <v>0</v>
      </c>
      <c r="FV848" s="106">
        <f t="shared" si="7556"/>
        <v>0</v>
      </c>
      <c r="FW848" s="106"/>
      <c r="FX848" s="98"/>
    </row>
    <row r="849" spans="1:179" ht="27.75" customHeight="1">
      <c r="A849" s="40"/>
      <c r="B849" s="41" t="s">
        <v>163</v>
      </c>
      <c r="C849" s="48"/>
      <c r="D849" s="48"/>
      <c r="E849" s="41"/>
      <c r="F849" s="41"/>
      <c r="G849" s="48"/>
      <c r="H849" s="43"/>
      <c r="I849" s="43"/>
      <c r="J849" s="44"/>
      <c r="K849" s="44"/>
      <c r="L849" s="44"/>
      <c r="M849" s="44"/>
      <c r="N849" s="43"/>
      <c r="O849" s="43"/>
      <c r="P849" s="1"/>
      <c r="Q849" s="16"/>
      <c r="R849" s="1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1">
        <f t="shared" ref="AC849:AC853" si="7557">+IF(S849=1,1,0)+IF(T849=1,1,0)</f>
        <v>0</v>
      </c>
      <c r="AD849" s="1">
        <f t="shared" ref="AD849:AD853" si="7558">+IF(U849=1,1,0)+IF(V849=1,1,0)</f>
        <v>0</v>
      </c>
      <c r="AE849" s="1">
        <f t="shared" ref="AE849:AE853" si="7559">+IF(W849=1,1,0)+IF(X849=1,1,0)</f>
        <v>0</v>
      </c>
      <c r="AF849" s="1">
        <f t="shared" ref="AF849:AF853" si="7560">+IF(Y849=1,1,0)+IF(Z849=1,1,0)</f>
        <v>0</v>
      </c>
      <c r="AG849" s="1">
        <f t="shared" ref="AG849:AH853" si="7561">+IF(AA849=1,1,0)</f>
        <v>0</v>
      </c>
      <c r="AH849" s="1">
        <f t="shared" si="7561"/>
        <v>0</v>
      </c>
      <c r="AI849" s="1">
        <f t="shared" ref="AI849:AI853" si="7562">+IF(S849=2,1,0)+IF(T849=2,1,0)</f>
        <v>0</v>
      </c>
      <c r="AJ849" s="1">
        <f t="shared" ref="AJ849:AJ853" si="7563">+IF(U849=2,1,0)+IF(V849=2,1,0)</f>
        <v>0</v>
      </c>
      <c r="AK849" s="1">
        <f t="shared" ref="AK849:AK853" si="7564">+IF(X849=2,1,0)+IF(W849=2,1,0)</f>
        <v>0</v>
      </c>
      <c r="AL849" s="1">
        <f t="shared" ref="AL849:AL853" si="7565">+IF(Y849=2,1,0)+IF(Z849=2,1,0)</f>
        <v>0</v>
      </c>
      <c r="AM849" s="1">
        <f t="shared" ref="AM849:AN853" si="7566">+IF(AA849=2,1,0)</f>
        <v>0</v>
      </c>
      <c r="AN849" s="1">
        <f t="shared" si="7566"/>
        <v>0</v>
      </c>
      <c r="AO849" s="44"/>
      <c r="AP849" s="44"/>
      <c r="AQ849" s="44"/>
      <c r="AR849" s="44"/>
      <c r="AS849" s="122">
        <f t="shared" ref="AS849:AS885" si="7567">IF(AND(AO849&gt;0,OR(BR849&gt;=2,BR849=1)),1,0)</f>
        <v>0</v>
      </c>
      <c r="AT849" s="122">
        <f t="shared" ref="AT849:AT885" si="7568">IF(AND(AP849&gt;0,OR(BR849&gt;=2,BR849=1)),1,0)</f>
        <v>0</v>
      </c>
      <c r="AU849" s="122">
        <f t="shared" ref="AU849:AU885" si="7569">IF(AND(AQ849&gt;0,OR(BR849&gt;=2,BR849=1)),1,0)</f>
        <v>0</v>
      </c>
      <c r="AV849" s="122">
        <f t="shared" ref="AV849:AV885" si="7570">IF(AND(AR849&gt;0,OR(BR849&gt;=2,BR849=1)),AR849/G849,0)</f>
        <v>0</v>
      </c>
      <c r="AW849" s="44"/>
      <c r="AX849" s="294"/>
      <c r="AY849" s="294"/>
      <c r="AZ849" s="294"/>
      <c r="BA849" s="294"/>
      <c r="BB849" s="294"/>
      <c r="BC849" s="29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127"/>
      <c r="BO849" s="44"/>
      <c r="BP849" s="1"/>
      <c r="BQ849" s="44"/>
      <c r="BR849" s="17"/>
      <c r="BS849" s="1">
        <f t="shared" ref="BS849:BS906" si="7571">IF(BP849=1, 2,IF(BP849=2,3,IF(BP849&gt;=3,4,0)))*2</f>
        <v>0</v>
      </c>
      <c r="BT849" s="17">
        <f t="shared" ref="BT849:BT853" si="7572">+BS849*2</f>
        <v>0</v>
      </c>
      <c r="BU849" s="44"/>
      <c r="BV849" s="44"/>
      <c r="BW849" s="44"/>
      <c r="BX849" s="44"/>
      <c r="BY849" s="44"/>
      <c r="BZ849" s="44"/>
      <c r="CA849" s="44"/>
      <c r="CB849" s="44"/>
      <c r="CC849" s="44"/>
      <c r="CD849" s="92"/>
      <c r="CE849" s="92"/>
      <c r="CF849" s="92"/>
      <c r="CG849" s="44"/>
      <c r="CH849" s="1"/>
      <c r="CI849" s="1"/>
      <c r="CJ849" s="1"/>
      <c r="CK849" s="383"/>
      <c r="CL849" s="383"/>
      <c r="CM849" s="383"/>
      <c r="CN849" s="1">
        <f t="shared" ref="CN849:CN885" si="7573">+SUM(BX849:CC849)*BW849</f>
        <v>0</v>
      </c>
      <c r="CO849" s="1">
        <f t="shared" ref="CO849:CO885" si="7574">+SUM(BX849:CC849)*BW849</f>
        <v>0</v>
      </c>
      <c r="CP849" s="20">
        <f t="shared" ref="CP849:CP885" si="7575">+SUM(BY849:CC849)*2.5+SUM(CD849:CG849)*0.5+SUM(CH849:CJ849)*2.5</f>
        <v>0</v>
      </c>
      <c r="CQ849" s="351"/>
      <c r="CR849" s="131">
        <f>+IF(SUM(AX849:BM849)&gt;0,1,0)</f>
        <v>0</v>
      </c>
      <c r="CS849" s="44"/>
      <c r="CT849" s="44"/>
      <c r="CU849" s="1"/>
      <c r="CV849" s="1"/>
      <c r="CW849" s="1"/>
      <c r="CX849" s="1"/>
      <c r="CY849" s="1"/>
      <c r="CZ849" s="44"/>
      <c r="DA849" s="17">
        <f t="shared" ref="DA849:DA853" si="7576">+CY849</f>
        <v>0</v>
      </c>
      <c r="DB849" s="359">
        <f t="shared" ref="DB849:DB905" si="7577">CZ849+DA849</f>
        <v>0</v>
      </c>
      <c r="DC849" s="359">
        <f t="shared" ref="DC849:DC905" si="7578">CU849+CV849+CW849+CX849+CY849</f>
        <v>0</v>
      </c>
      <c r="DD849" s="44"/>
      <c r="DE849" s="44"/>
      <c r="DF849" s="44"/>
      <c r="DG849" s="44"/>
      <c r="DH849" s="44"/>
      <c r="DI849" s="44"/>
      <c r="DJ849" s="44"/>
      <c r="DK849" s="44"/>
      <c r="DL849" s="44"/>
      <c r="DM849" s="44"/>
      <c r="DN849" s="44"/>
      <c r="DO849" s="1"/>
      <c r="DP849" s="1"/>
      <c r="DQ849" s="17">
        <f t="shared" ref="DQ849:DQ885" si="7579">+IF(AND(SUM(S849:AA849)&gt;0,SUM(FA849:FF849)&gt;0),CT849,0)</f>
        <v>0</v>
      </c>
      <c r="DR849" s="17">
        <f t="shared" ref="DR849:DR885" si="7580">+IF(AND(SUM(S849:AA849)&gt;0,SUM(FA849:FF849)&gt;0),CU849,0)</f>
        <v>0</v>
      </c>
      <c r="DS849" s="17">
        <f t="shared" ref="DS849:DS885" si="7581">+IF(AND(SUM(S849:AA849)&gt;0,SUM(FA849:FF849)&gt;0),CV849,0)</f>
        <v>0</v>
      </c>
      <c r="DT849" s="17">
        <f t="shared" ref="DT849:DT885" si="7582">+IF(AND(SUM(S849:AA849)&gt;0,SUM(FA849:FF849)&gt;0),CW849,0)</f>
        <v>0</v>
      </c>
      <c r="DU849" s="17">
        <f t="shared" ref="DU849:DU885" si="7583">+IF(AND(SUM(S849:AA849)&gt;0,SUM(FA849:FF849)&gt;0),CX849,0)</f>
        <v>0</v>
      </c>
      <c r="DV849" s="17">
        <f t="shared" ref="DV849:DV885" si="7584">+IF(AND(SUM(S849:AA849)&gt;0,SUM(FA849:FF849)&gt;0),CY849,0)</f>
        <v>0</v>
      </c>
      <c r="DW849" s="1"/>
      <c r="DX849" s="1"/>
      <c r="DY849" s="20">
        <f t="shared" ref="DY849:DY885" si="7585">+IF(AND(SUM(S849:AB849)&gt;0,SUM(FA849:FF849)&gt;0,DG849&gt;=3),DG849,0)</f>
        <v>0</v>
      </c>
      <c r="DZ849" s="20">
        <f t="shared" ref="DZ849:DZ885" si="7586">+IF(AND(SUM(S849:AB849)&gt;0,SUM(FA849:FF849)&gt;0,DH849&gt;=3),DH849,0)</f>
        <v>0</v>
      </c>
      <c r="EA849" s="20">
        <f t="shared" ref="EA849:EA885" si="7587">+IF(AND(SUM(S849:AB849)&gt;0,SUM(FA849:FF849)&gt;0,DI849&gt;=3),DI849,0)</f>
        <v>0</v>
      </c>
      <c r="EB849" s="20">
        <f t="shared" ref="EB849:EB885" si="7588">+IF(AND(SUM(S849:AB849)&gt;0,SUM(FA849:FF849)&gt;0,DJ849&gt;=3),DJ849,0)</f>
        <v>0</v>
      </c>
      <c r="EC849" s="18">
        <f t="shared" ref="EC849:EC885" si="7589">+IF(AND(CT849=0,SUM(CU849:CY849)&gt;1,SUM(CU849:CY849)&lt;=4),1,IF(AND(CT849=0,SUM(CU849:CY849)&gt;4),2,0))</f>
        <v>0</v>
      </c>
      <c r="ED849" s="19">
        <f t="shared" ref="ED849:ED853" si="7590">+IF(EC849&lt;&gt;0,EC849*3,0)</f>
        <v>0</v>
      </c>
      <c r="EE849" s="19">
        <f t="shared" ref="EE849:EE885" si="7591">+IF(SUM(AO849:AR849)+SUM(DK849:DN849)&gt;0,CT849*3,0)</f>
        <v>0</v>
      </c>
      <c r="EF849" s="1">
        <f t="shared" ref="EF849:EF885" si="7592">+IF(EE849&gt;0,CT849*4,0)</f>
        <v>0</v>
      </c>
      <c r="EG849" s="18">
        <f t="shared" ref="EG849:EG887" si="7593">+IF(AND(CT849+EC849=0,SUM(AO849:AR849)&gt;0,SUM(DK849:DN849)&gt;0),(CU849+CV849+CW849+CX849)*2+CY849*5,(EC849+CT849-FO849)*5)+IF(AND(EC849+DQ849+CT849=0,SUM(AO849:AR849)&gt;0),SUM(CU849:CX849)*2+CY849*5,0)</f>
        <v>0</v>
      </c>
      <c r="EH849" s="341"/>
      <c r="EI849" s="44"/>
      <c r="EJ849" s="44"/>
      <c r="EK849" s="44"/>
      <c r="EL849" s="93"/>
      <c r="EM849" s="93"/>
      <c r="EN849" s="93"/>
      <c r="EO849" s="366"/>
      <c r="EP849" s="366"/>
      <c r="EQ849" s="374"/>
      <c r="ER849" s="374"/>
      <c r="ES849" s="374"/>
      <c r="ET849" s="374"/>
      <c r="EU849" s="18">
        <f t="shared" ref="EU849:EU885" si="7594">IF(SUM(CU849:CX849)&gt;0,CZ849*1+2,0)</f>
        <v>0</v>
      </c>
      <c r="EV849" s="18">
        <f t="shared" ref="EV849:EV906" si="7595">+(DR849+DS849+DT849+DU849+DV849)*2+SUM(BY849:CJ849)*2</f>
        <v>0</v>
      </c>
      <c r="EW849" s="341"/>
      <c r="EX849" s="341"/>
      <c r="EY849" s="341"/>
      <c r="EZ849" s="365">
        <f t="shared" si="7550"/>
        <v>0</v>
      </c>
      <c r="FA849" s="44"/>
      <c r="FB849" s="44"/>
      <c r="FC849" s="44"/>
      <c r="FD849" s="45"/>
      <c r="FE849" s="45"/>
      <c r="FF849" s="45"/>
      <c r="FG849" s="300"/>
      <c r="FH849" s="45"/>
      <c r="FI849" s="45"/>
      <c r="FJ849" s="45"/>
      <c r="FK849" s="44"/>
      <c r="FL849" s="44"/>
      <c r="FM849" s="44"/>
      <c r="FN849" s="44"/>
      <c r="FO849" s="294"/>
      <c r="FP849" s="20">
        <f>+FO849*3</f>
        <v>0</v>
      </c>
      <c r="FQ849" s="20">
        <f t="shared" ref="FQ849:FQ885" si="7596">+DE849</f>
        <v>0</v>
      </c>
      <c r="FR849" s="20">
        <f t="shared" ref="FR849:FR885" si="7597">+DF849</f>
        <v>0</v>
      </c>
      <c r="FS849" s="20">
        <f t="shared" ref="FS849:FS885" si="7598">+IF(DG849&lt;3,DG849,0)</f>
        <v>0</v>
      </c>
      <c r="FT849" s="20">
        <f t="shared" ref="FT849:FT885" si="7599">+IF(DH849&lt;3,DH849,0)</f>
        <v>0</v>
      </c>
      <c r="FU849" s="20">
        <f t="shared" ref="FU849:FU885" si="7600">+IF(DI849&lt;3,DI849,0)</f>
        <v>0</v>
      </c>
      <c r="FV849" s="20">
        <f t="shared" ref="FV849:FV885" si="7601">+IF(DJ849&lt;3,DJ849,0)</f>
        <v>0</v>
      </c>
      <c r="FW849" s="44"/>
    </row>
    <row r="850" spans="1:179" ht="27.75" customHeight="1">
      <c r="A850" s="40"/>
      <c r="B850" s="41" t="s">
        <v>189</v>
      </c>
      <c r="C850" s="41" t="str">
        <f>B850</f>
        <v>Lộ 1</v>
      </c>
      <c r="D850" s="48"/>
      <c r="E850" s="41"/>
      <c r="F850" s="41"/>
      <c r="G850" s="48"/>
      <c r="H850" s="43"/>
      <c r="I850" s="43"/>
      <c r="J850" s="44"/>
      <c r="K850" s="44"/>
      <c r="L850" s="44"/>
      <c r="M850" s="44"/>
      <c r="N850" s="43"/>
      <c r="O850" s="43"/>
      <c r="P850" s="1"/>
      <c r="Q850" s="16"/>
      <c r="R850" s="1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1">
        <f t="shared" si="7557"/>
        <v>0</v>
      </c>
      <c r="AD850" s="1">
        <f t="shared" si="7558"/>
        <v>0</v>
      </c>
      <c r="AE850" s="1">
        <f t="shared" si="7559"/>
        <v>0</v>
      </c>
      <c r="AF850" s="1">
        <f t="shared" si="7560"/>
        <v>0</v>
      </c>
      <c r="AG850" s="1">
        <f t="shared" si="7561"/>
        <v>0</v>
      </c>
      <c r="AH850" s="1">
        <f t="shared" si="7561"/>
        <v>0</v>
      </c>
      <c r="AI850" s="1">
        <f t="shared" si="7562"/>
        <v>0</v>
      </c>
      <c r="AJ850" s="1">
        <f t="shared" si="7563"/>
        <v>0</v>
      </c>
      <c r="AK850" s="1">
        <f t="shared" si="7564"/>
        <v>0</v>
      </c>
      <c r="AL850" s="1">
        <f t="shared" si="7565"/>
        <v>0</v>
      </c>
      <c r="AM850" s="1">
        <f t="shared" si="7566"/>
        <v>0</v>
      </c>
      <c r="AN850" s="1">
        <f t="shared" si="7566"/>
        <v>0</v>
      </c>
      <c r="AO850" s="44"/>
      <c r="AP850" s="44"/>
      <c r="AQ850" s="44"/>
      <c r="AR850" s="44"/>
      <c r="AS850" s="122">
        <f t="shared" si="7567"/>
        <v>0</v>
      </c>
      <c r="AT850" s="122">
        <f t="shared" si="7568"/>
        <v>0</v>
      </c>
      <c r="AU850" s="122">
        <f t="shared" si="7569"/>
        <v>0</v>
      </c>
      <c r="AV850" s="122">
        <f t="shared" si="7570"/>
        <v>0</v>
      </c>
      <c r="AW850" s="44"/>
      <c r="AX850" s="294"/>
      <c r="AY850" s="294"/>
      <c r="AZ850" s="294"/>
      <c r="BA850" s="294"/>
      <c r="BB850" s="294"/>
      <c r="BC850" s="29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127"/>
      <c r="BO850" s="44"/>
      <c r="BP850" s="1"/>
      <c r="BQ850" s="44"/>
      <c r="BR850" s="17"/>
      <c r="BS850" s="1">
        <f t="shared" si="7571"/>
        <v>0</v>
      </c>
      <c r="BT850" s="17">
        <f t="shared" si="7572"/>
        <v>0</v>
      </c>
      <c r="BU850" s="44"/>
      <c r="BV850" s="44"/>
      <c r="BW850" s="44"/>
      <c r="BX850" s="44"/>
      <c r="BY850" s="44"/>
      <c r="BZ850" s="44"/>
      <c r="CA850" s="44"/>
      <c r="CB850" s="44"/>
      <c r="CC850" s="44"/>
      <c r="CD850" s="92"/>
      <c r="CE850" s="92"/>
      <c r="CF850" s="92"/>
      <c r="CG850" s="44"/>
      <c r="CH850" s="1"/>
      <c r="CI850" s="1"/>
      <c r="CJ850" s="1"/>
      <c r="CK850" s="383"/>
      <c r="CL850" s="383"/>
      <c r="CM850" s="383"/>
      <c r="CN850" s="1">
        <f t="shared" si="7573"/>
        <v>0</v>
      </c>
      <c r="CO850" s="1">
        <f t="shared" si="7574"/>
        <v>0</v>
      </c>
      <c r="CP850" s="20">
        <f t="shared" si="7575"/>
        <v>0</v>
      </c>
      <c r="CQ850" s="351"/>
      <c r="CR850" s="131">
        <f>+IF(SUM(AX850:BM850)&gt;0,1,0)</f>
        <v>0</v>
      </c>
      <c r="CS850" s="44"/>
      <c r="CT850" s="44"/>
      <c r="CU850" s="1"/>
      <c r="CV850" s="1"/>
      <c r="CW850" s="1"/>
      <c r="CX850" s="1"/>
      <c r="CY850" s="1"/>
      <c r="CZ850" s="44"/>
      <c r="DA850" s="17">
        <f t="shared" si="7576"/>
        <v>0</v>
      </c>
      <c r="DB850" s="359">
        <f t="shared" si="7577"/>
        <v>0</v>
      </c>
      <c r="DC850" s="359">
        <f t="shared" si="7578"/>
        <v>0</v>
      </c>
      <c r="DD850" s="44"/>
      <c r="DE850" s="44"/>
      <c r="DF850" s="44"/>
      <c r="DG850" s="44"/>
      <c r="DH850" s="44"/>
      <c r="DI850" s="44"/>
      <c r="DJ850" s="44"/>
      <c r="DK850" s="44"/>
      <c r="DL850" s="44"/>
      <c r="DM850" s="44"/>
      <c r="DN850" s="44"/>
      <c r="DO850" s="1"/>
      <c r="DP850" s="1"/>
      <c r="DQ850" s="17">
        <f t="shared" si="7579"/>
        <v>0</v>
      </c>
      <c r="DR850" s="17">
        <f t="shared" si="7580"/>
        <v>0</v>
      </c>
      <c r="DS850" s="17">
        <f t="shared" si="7581"/>
        <v>0</v>
      </c>
      <c r="DT850" s="17">
        <f t="shared" si="7582"/>
        <v>0</v>
      </c>
      <c r="DU850" s="17">
        <f t="shared" si="7583"/>
        <v>0</v>
      </c>
      <c r="DV850" s="17">
        <f t="shared" si="7584"/>
        <v>0</v>
      </c>
      <c r="DW850" s="1"/>
      <c r="DX850" s="1"/>
      <c r="DY850" s="20">
        <f t="shared" si="7585"/>
        <v>0</v>
      </c>
      <c r="DZ850" s="20">
        <f t="shared" si="7586"/>
        <v>0</v>
      </c>
      <c r="EA850" s="20">
        <f t="shared" si="7587"/>
        <v>0</v>
      </c>
      <c r="EB850" s="20">
        <f t="shared" si="7588"/>
        <v>0</v>
      </c>
      <c r="EC850" s="18">
        <f t="shared" si="7589"/>
        <v>0</v>
      </c>
      <c r="ED850" s="19">
        <f t="shared" si="7590"/>
        <v>0</v>
      </c>
      <c r="EE850" s="19">
        <f t="shared" si="7591"/>
        <v>0</v>
      </c>
      <c r="EF850" s="1">
        <f t="shared" si="7592"/>
        <v>0</v>
      </c>
      <c r="EG850" s="18">
        <f t="shared" si="7593"/>
        <v>0</v>
      </c>
      <c r="EH850" s="341"/>
      <c r="EI850" s="44"/>
      <c r="EJ850" s="44"/>
      <c r="EK850" s="44"/>
      <c r="EL850" s="93"/>
      <c r="EM850" s="93"/>
      <c r="EN850" s="93"/>
      <c r="EO850" s="366"/>
      <c r="EP850" s="366"/>
      <c r="EQ850" s="374"/>
      <c r="ER850" s="374"/>
      <c r="ES850" s="374"/>
      <c r="ET850" s="374"/>
      <c r="EU850" s="18">
        <f t="shared" si="7594"/>
        <v>0</v>
      </c>
      <c r="EV850" s="18">
        <f t="shared" si="7595"/>
        <v>0</v>
      </c>
      <c r="EW850" s="341"/>
      <c r="EX850" s="341"/>
      <c r="EY850" s="341"/>
      <c r="EZ850" s="365">
        <f t="shared" si="7550"/>
        <v>0</v>
      </c>
      <c r="FA850" s="44"/>
      <c r="FB850" s="44"/>
      <c r="FC850" s="44"/>
      <c r="FD850" s="45"/>
      <c r="FE850" s="45"/>
      <c r="FF850" s="45"/>
      <c r="FG850" s="300"/>
      <c r="FH850" s="45"/>
      <c r="FI850" s="45"/>
      <c r="FJ850" s="45"/>
      <c r="FK850" s="44"/>
      <c r="FL850" s="44"/>
      <c r="FM850" s="44"/>
      <c r="FN850" s="44"/>
      <c r="FO850" s="294"/>
      <c r="FP850" s="20">
        <f t="shared" ref="FP850:FP906" si="7602">+FO850*3</f>
        <v>0</v>
      </c>
      <c r="FQ850" s="20">
        <f t="shared" si="7596"/>
        <v>0</v>
      </c>
      <c r="FR850" s="20">
        <f t="shared" si="7597"/>
        <v>0</v>
      </c>
      <c r="FS850" s="20">
        <f t="shared" si="7598"/>
        <v>0</v>
      </c>
      <c r="FT850" s="20">
        <f t="shared" si="7599"/>
        <v>0</v>
      </c>
      <c r="FU850" s="20">
        <f t="shared" si="7600"/>
        <v>0</v>
      </c>
      <c r="FV850" s="20">
        <f t="shared" si="7601"/>
        <v>0</v>
      </c>
      <c r="FW850" s="44"/>
    </row>
    <row r="851" spans="1:179" s="301" customFormat="1" ht="27.75" customHeight="1">
      <c r="A851" s="295"/>
      <c r="B851" s="296" t="s">
        <v>190</v>
      </c>
      <c r="C851" s="296" t="s">
        <v>27</v>
      </c>
      <c r="D851" s="296" t="s">
        <v>258</v>
      </c>
      <c r="E851" s="296" t="str">
        <f t="shared" ref="E851" si="7603">D851</f>
        <v>2LT10</v>
      </c>
      <c r="F851" s="296"/>
      <c r="G851" s="296">
        <v>6</v>
      </c>
      <c r="H851" s="297"/>
      <c r="I851" s="297"/>
      <c r="J851" s="294"/>
      <c r="K851" s="294">
        <v>4</v>
      </c>
      <c r="L851" s="294"/>
      <c r="M851" s="294"/>
      <c r="N851" s="297"/>
      <c r="O851" s="297"/>
      <c r="P851" s="1"/>
      <c r="Q851" s="16"/>
      <c r="R851" s="1"/>
      <c r="S851" s="294"/>
      <c r="T851" s="294"/>
      <c r="U851" s="294"/>
      <c r="V851" s="294"/>
      <c r="W851" s="294"/>
      <c r="X851" s="294"/>
      <c r="Y851" s="294"/>
      <c r="Z851" s="294"/>
      <c r="AA851" s="294"/>
      <c r="AB851" s="294"/>
      <c r="AC851" s="1">
        <f t="shared" si="7557"/>
        <v>0</v>
      </c>
      <c r="AD851" s="1">
        <f t="shared" si="7558"/>
        <v>0</v>
      </c>
      <c r="AE851" s="1">
        <f t="shared" si="7559"/>
        <v>0</v>
      </c>
      <c r="AF851" s="1">
        <f t="shared" si="7560"/>
        <v>0</v>
      </c>
      <c r="AG851" s="1">
        <f t="shared" si="7561"/>
        <v>0</v>
      </c>
      <c r="AH851" s="1">
        <f t="shared" si="7561"/>
        <v>0</v>
      </c>
      <c r="AI851" s="1">
        <f t="shared" si="7562"/>
        <v>0</v>
      </c>
      <c r="AJ851" s="1">
        <f t="shared" si="7563"/>
        <v>0</v>
      </c>
      <c r="AK851" s="1">
        <f t="shared" si="7564"/>
        <v>0</v>
      </c>
      <c r="AL851" s="1">
        <f t="shared" si="7565"/>
        <v>0</v>
      </c>
      <c r="AM851" s="1">
        <f t="shared" si="7566"/>
        <v>0</v>
      </c>
      <c r="AN851" s="1">
        <f t="shared" si="7566"/>
        <v>0</v>
      </c>
      <c r="AO851" s="294"/>
      <c r="AP851" s="294"/>
      <c r="AQ851" s="294"/>
      <c r="AR851" s="294">
        <f>G851</f>
        <v>6</v>
      </c>
      <c r="AS851" s="298">
        <f t="shared" si="7567"/>
        <v>0</v>
      </c>
      <c r="AT851" s="298">
        <f t="shared" si="7568"/>
        <v>0</v>
      </c>
      <c r="AU851" s="298">
        <f t="shared" si="7569"/>
        <v>0</v>
      </c>
      <c r="AV851" s="298">
        <f t="shared" si="7570"/>
        <v>1</v>
      </c>
      <c r="AW851" s="294">
        <v>1</v>
      </c>
      <c r="AX851" s="294"/>
      <c r="AY851" s="294"/>
      <c r="AZ851" s="294"/>
      <c r="BA851" s="294"/>
      <c r="BB851" s="294"/>
      <c r="BC851" s="294"/>
      <c r="BD851" s="294"/>
      <c r="BE851" s="294"/>
      <c r="BF851" s="294"/>
      <c r="BG851" s="294"/>
      <c r="BH851" s="294"/>
      <c r="BI851" s="294"/>
      <c r="BJ851" s="294"/>
      <c r="BK851" s="294"/>
      <c r="BL851" s="294"/>
      <c r="BM851" s="294"/>
      <c r="BN851" s="294"/>
      <c r="BO851" s="294"/>
      <c r="BP851" s="1"/>
      <c r="BQ851" s="294"/>
      <c r="BR851" s="17">
        <v>1</v>
      </c>
      <c r="BS851" s="1">
        <f t="shared" si="7571"/>
        <v>0</v>
      </c>
      <c r="BT851" s="17">
        <f t="shared" si="7572"/>
        <v>0</v>
      </c>
      <c r="BU851" s="294"/>
      <c r="BV851" s="294">
        <v>1</v>
      </c>
      <c r="BW851" s="294"/>
      <c r="BX851" s="294"/>
      <c r="BY851" s="294"/>
      <c r="BZ851" s="294"/>
      <c r="CA851" s="294"/>
      <c r="CB851" s="294"/>
      <c r="CC851" s="294"/>
      <c r="CD851" s="1"/>
      <c r="CE851" s="1"/>
      <c r="CF851" s="1"/>
      <c r="CG851" s="294"/>
      <c r="CH851" s="1"/>
      <c r="CI851" s="1"/>
      <c r="CJ851" s="1"/>
      <c r="CK851" s="383"/>
      <c r="CL851" s="383"/>
      <c r="CM851" s="383"/>
      <c r="CN851" s="1">
        <f t="shared" si="7573"/>
        <v>0</v>
      </c>
      <c r="CO851" s="1">
        <f t="shared" si="7574"/>
        <v>0</v>
      </c>
      <c r="CP851" s="20">
        <f t="shared" si="7575"/>
        <v>0</v>
      </c>
      <c r="CQ851" s="351"/>
      <c r="CR851" s="299">
        <f>+IF(SUM(AX851:BM851)&gt;0,1,0)</f>
        <v>0</v>
      </c>
      <c r="CS851" s="294"/>
      <c r="CT851" s="294"/>
      <c r="CU851" s="1"/>
      <c r="CV851" s="1"/>
      <c r="CW851" s="1"/>
      <c r="CX851" s="1"/>
      <c r="CY851" s="1"/>
      <c r="CZ851" s="294"/>
      <c r="DA851" s="17">
        <f t="shared" si="7576"/>
        <v>0</v>
      </c>
      <c r="DB851" s="359">
        <f t="shared" si="7577"/>
        <v>0</v>
      </c>
      <c r="DC851" s="359">
        <f t="shared" si="7578"/>
        <v>0</v>
      </c>
      <c r="DD851" s="294"/>
      <c r="DE851" s="294"/>
      <c r="DF851" s="294"/>
      <c r="DG851" s="294"/>
      <c r="DH851" s="294"/>
      <c r="DI851" s="294"/>
      <c r="DJ851" s="294"/>
      <c r="DK851" s="294"/>
      <c r="DL851" s="294"/>
      <c r="DM851" s="294"/>
      <c r="DN851" s="294"/>
      <c r="DO851" s="1"/>
      <c r="DP851" s="1"/>
      <c r="DQ851" s="17">
        <f t="shared" si="7579"/>
        <v>0</v>
      </c>
      <c r="DR851" s="17">
        <f t="shared" si="7580"/>
        <v>0</v>
      </c>
      <c r="DS851" s="17">
        <f t="shared" si="7581"/>
        <v>0</v>
      </c>
      <c r="DT851" s="17">
        <f t="shared" si="7582"/>
        <v>0</v>
      </c>
      <c r="DU851" s="17">
        <f t="shared" si="7583"/>
        <v>0</v>
      </c>
      <c r="DV851" s="17">
        <f t="shared" si="7584"/>
        <v>0</v>
      </c>
      <c r="DW851" s="1"/>
      <c r="DX851" s="1"/>
      <c r="DY851" s="20">
        <f t="shared" si="7585"/>
        <v>0</v>
      </c>
      <c r="DZ851" s="20">
        <f t="shared" si="7586"/>
        <v>0</v>
      </c>
      <c r="EA851" s="20">
        <f t="shared" si="7587"/>
        <v>0</v>
      </c>
      <c r="EB851" s="20">
        <f t="shared" si="7588"/>
        <v>0</v>
      </c>
      <c r="EC851" s="18">
        <f t="shared" si="7589"/>
        <v>0</v>
      </c>
      <c r="ED851" s="19">
        <f t="shared" si="7590"/>
        <v>0</v>
      </c>
      <c r="EE851" s="19">
        <f t="shared" si="7591"/>
        <v>0</v>
      </c>
      <c r="EF851" s="1">
        <f t="shared" si="7592"/>
        <v>0</v>
      </c>
      <c r="EG851" s="18">
        <f t="shared" si="7593"/>
        <v>0</v>
      </c>
      <c r="EH851" s="341"/>
      <c r="EI851" s="294"/>
      <c r="EJ851" s="294"/>
      <c r="EK851" s="294"/>
      <c r="EL851" s="19"/>
      <c r="EM851" s="19"/>
      <c r="EN851" s="19"/>
      <c r="EO851" s="366"/>
      <c r="EP851" s="366"/>
      <c r="EQ851" s="374"/>
      <c r="ER851" s="374"/>
      <c r="ES851" s="374"/>
      <c r="ET851" s="374"/>
      <c r="EU851" s="18">
        <f t="shared" si="7594"/>
        <v>0</v>
      </c>
      <c r="EV851" s="18">
        <f t="shared" si="7595"/>
        <v>0</v>
      </c>
      <c r="EW851" s="341">
        <v>1</v>
      </c>
      <c r="EX851" s="341">
        <v>1</v>
      </c>
      <c r="EY851" s="341"/>
      <c r="EZ851" s="365">
        <f t="shared" si="7550"/>
        <v>0</v>
      </c>
      <c r="FA851" s="294"/>
      <c r="FB851" s="294"/>
      <c r="FC851" s="294"/>
      <c r="FD851" s="300"/>
      <c r="FE851" s="300"/>
      <c r="FF851" s="300"/>
      <c r="FG851" s="300"/>
      <c r="FH851" s="300"/>
      <c r="FI851" s="300"/>
      <c r="FJ851" s="300"/>
      <c r="FK851" s="294"/>
      <c r="FL851" s="294"/>
      <c r="FM851" s="294"/>
      <c r="FN851" s="294"/>
      <c r="FO851" s="294"/>
      <c r="FP851" s="20">
        <f t="shared" si="7602"/>
        <v>0</v>
      </c>
      <c r="FQ851" s="20">
        <f t="shared" si="7596"/>
        <v>0</v>
      </c>
      <c r="FR851" s="20">
        <f t="shared" si="7597"/>
        <v>0</v>
      </c>
      <c r="FS851" s="20">
        <f t="shared" si="7598"/>
        <v>0</v>
      </c>
      <c r="FT851" s="20">
        <f t="shared" si="7599"/>
        <v>0</v>
      </c>
      <c r="FU851" s="20">
        <f t="shared" si="7600"/>
        <v>0</v>
      </c>
      <c r="FV851" s="20">
        <f t="shared" si="7601"/>
        <v>0</v>
      </c>
      <c r="FW851" s="294"/>
    </row>
    <row r="852" spans="1:179" ht="27.75" customHeight="1">
      <c r="A852" s="40"/>
      <c r="B852" s="48">
        <v>1</v>
      </c>
      <c r="C852" s="48">
        <f>B852</f>
        <v>1</v>
      </c>
      <c r="D852" s="48" t="s">
        <v>187</v>
      </c>
      <c r="E852" s="48" t="str">
        <f>D852</f>
        <v>2LT8,5</v>
      </c>
      <c r="F852" s="48">
        <v>8</v>
      </c>
      <c r="G852" s="48">
        <f>F852</f>
        <v>8</v>
      </c>
      <c r="H852" s="43"/>
      <c r="I852" s="43"/>
      <c r="J852" s="44"/>
      <c r="K852" s="44"/>
      <c r="L852" s="44"/>
      <c r="M852" s="44"/>
      <c r="N852" s="43"/>
      <c r="O852" s="43"/>
      <c r="P852" s="1"/>
      <c r="Q852" s="16"/>
      <c r="R852" s="1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1">
        <f t="shared" si="7557"/>
        <v>0</v>
      </c>
      <c r="AD852" s="1">
        <f t="shared" si="7558"/>
        <v>0</v>
      </c>
      <c r="AE852" s="1">
        <f t="shared" si="7559"/>
        <v>0</v>
      </c>
      <c r="AF852" s="1">
        <f t="shared" si="7560"/>
        <v>0</v>
      </c>
      <c r="AG852" s="1">
        <f t="shared" si="7561"/>
        <v>0</v>
      </c>
      <c r="AH852" s="1">
        <f t="shared" si="7561"/>
        <v>0</v>
      </c>
      <c r="AI852" s="1">
        <f t="shared" si="7562"/>
        <v>0</v>
      </c>
      <c r="AJ852" s="1">
        <f t="shared" si="7563"/>
        <v>0</v>
      </c>
      <c r="AK852" s="1">
        <f t="shared" si="7564"/>
        <v>0</v>
      </c>
      <c r="AL852" s="1">
        <f t="shared" si="7565"/>
        <v>0</v>
      </c>
      <c r="AM852" s="1">
        <f t="shared" si="7566"/>
        <v>0</v>
      </c>
      <c r="AN852" s="1">
        <f t="shared" si="7566"/>
        <v>0</v>
      </c>
      <c r="AO852" s="44"/>
      <c r="AP852" s="44"/>
      <c r="AQ852" s="44"/>
      <c r="AR852" s="294">
        <f t="shared" ref="AR852:AR860" si="7604">G852</f>
        <v>8</v>
      </c>
      <c r="AS852" s="122">
        <f t="shared" si="7567"/>
        <v>0</v>
      </c>
      <c r="AT852" s="122">
        <f t="shared" si="7568"/>
        <v>0</v>
      </c>
      <c r="AU852" s="122">
        <f t="shared" si="7569"/>
        <v>0</v>
      </c>
      <c r="AV852" s="122">
        <f t="shared" si="7570"/>
        <v>1</v>
      </c>
      <c r="AW852" s="44"/>
      <c r="AX852" s="294"/>
      <c r="AY852" s="294"/>
      <c r="AZ852" s="294"/>
      <c r="BA852" s="294"/>
      <c r="BB852" s="294"/>
      <c r="BC852" s="29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127"/>
      <c r="BO852" s="44"/>
      <c r="BP852" s="1"/>
      <c r="BQ852" s="44"/>
      <c r="BR852" s="17">
        <v>2</v>
      </c>
      <c r="BS852" s="1">
        <f t="shared" si="7571"/>
        <v>0</v>
      </c>
      <c r="BT852" s="17">
        <f t="shared" si="7572"/>
        <v>0</v>
      </c>
      <c r="BU852" s="44"/>
      <c r="BV852" s="44">
        <v>1</v>
      </c>
      <c r="BW852" s="44"/>
      <c r="BX852" s="44"/>
      <c r="BY852" s="44"/>
      <c r="BZ852" s="44"/>
      <c r="CA852" s="44"/>
      <c r="CB852" s="44"/>
      <c r="CC852" s="44"/>
      <c r="CD852" s="92"/>
      <c r="CE852" s="92"/>
      <c r="CF852" s="92"/>
      <c r="CG852" s="44"/>
      <c r="CH852" s="1"/>
      <c r="CI852" s="1">
        <v>1</v>
      </c>
      <c r="CJ852" s="1"/>
      <c r="CK852" s="383"/>
      <c r="CL852" s="383"/>
      <c r="CM852" s="383"/>
      <c r="CN852" s="1">
        <f t="shared" si="7573"/>
        <v>0</v>
      </c>
      <c r="CO852" s="1">
        <f t="shared" si="7574"/>
        <v>0</v>
      </c>
      <c r="CP852" s="20">
        <f t="shared" si="7575"/>
        <v>2.5</v>
      </c>
      <c r="CQ852" s="351"/>
      <c r="CR852" s="131">
        <f>+IF(SUM(AX852:BM852)&gt;0,1,0)+1</f>
        <v>1</v>
      </c>
      <c r="CS852" s="44"/>
      <c r="CT852" s="44"/>
      <c r="CU852" s="1"/>
      <c r="CV852" s="1"/>
      <c r="CW852" s="1"/>
      <c r="CX852" s="1"/>
      <c r="CY852" s="1"/>
      <c r="CZ852" s="44"/>
      <c r="DA852" s="17">
        <f t="shared" si="7576"/>
        <v>0</v>
      </c>
      <c r="DB852" s="359">
        <f t="shared" si="7577"/>
        <v>0</v>
      </c>
      <c r="DC852" s="359">
        <f t="shared" si="7578"/>
        <v>0</v>
      </c>
      <c r="DD852" s="44"/>
      <c r="DE852" s="44"/>
      <c r="DF852" s="44"/>
      <c r="DG852" s="44"/>
      <c r="DH852" s="44"/>
      <c r="DI852" s="44"/>
      <c r="DJ852" s="44"/>
      <c r="DK852" s="44"/>
      <c r="DL852" s="44"/>
      <c r="DM852" s="44"/>
      <c r="DN852" s="44"/>
      <c r="DO852" s="1"/>
      <c r="DP852" s="1"/>
      <c r="DQ852" s="17">
        <f t="shared" si="7579"/>
        <v>0</v>
      </c>
      <c r="DR852" s="17">
        <f t="shared" si="7580"/>
        <v>0</v>
      </c>
      <c r="DS852" s="17">
        <f t="shared" si="7581"/>
        <v>0</v>
      </c>
      <c r="DT852" s="17">
        <f t="shared" si="7582"/>
        <v>0</v>
      </c>
      <c r="DU852" s="17">
        <f t="shared" si="7583"/>
        <v>0</v>
      </c>
      <c r="DV852" s="17">
        <f t="shared" si="7584"/>
        <v>0</v>
      </c>
      <c r="DW852" s="1"/>
      <c r="DX852" s="1"/>
      <c r="DY852" s="20">
        <f t="shared" si="7585"/>
        <v>0</v>
      </c>
      <c r="DZ852" s="20">
        <f t="shared" si="7586"/>
        <v>0</v>
      </c>
      <c r="EA852" s="20">
        <f t="shared" si="7587"/>
        <v>0</v>
      </c>
      <c r="EB852" s="20">
        <f t="shared" si="7588"/>
        <v>0</v>
      </c>
      <c r="EC852" s="18">
        <f t="shared" si="7589"/>
        <v>0</v>
      </c>
      <c r="ED852" s="19">
        <f t="shared" si="7590"/>
        <v>0</v>
      </c>
      <c r="EE852" s="19">
        <f t="shared" si="7591"/>
        <v>0</v>
      </c>
      <c r="EF852" s="1">
        <f t="shared" si="7592"/>
        <v>0</v>
      </c>
      <c r="EG852" s="18">
        <f t="shared" si="7593"/>
        <v>0</v>
      </c>
      <c r="EH852" s="341"/>
      <c r="EI852" s="44"/>
      <c r="EJ852" s="44"/>
      <c r="EK852" s="44"/>
      <c r="EL852" s="93"/>
      <c r="EM852" s="93"/>
      <c r="EN852" s="93"/>
      <c r="EO852" s="366"/>
      <c r="EP852" s="366"/>
      <c r="EQ852" s="374"/>
      <c r="ER852" s="374"/>
      <c r="ES852" s="374"/>
      <c r="ET852" s="374"/>
      <c r="EU852" s="18">
        <f t="shared" si="7594"/>
        <v>0</v>
      </c>
      <c r="EV852" s="18">
        <f t="shared" si="7595"/>
        <v>2</v>
      </c>
      <c r="EW852" s="341">
        <v>2</v>
      </c>
      <c r="EX852" s="341">
        <v>2</v>
      </c>
      <c r="EY852" s="341">
        <v>5</v>
      </c>
      <c r="EZ852" s="365">
        <f t="shared" si="7550"/>
        <v>0</v>
      </c>
      <c r="FA852" s="44"/>
      <c r="FB852" s="44"/>
      <c r="FC852" s="44"/>
      <c r="FD852" s="45"/>
      <c r="FE852" s="45"/>
      <c r="FF852" s="45"/>
      <c r="FG852" s="300"/>
      <c r="FH852" s="45"/>
      <c r="FI852" s="45"/>
      <c r="FJ852" s="45"/>
      <c r="FK852" s="44"/>
      <c r="FL852" s="44"/>
      <c r="FM852" s="44"/>
      <c r="FN852" s="44">
        <f>F852*2</f>
        <v>16</v>
      </c>
      <c r="FO852" s="294"/>
      <c r="FP852" s="20">
        <f t="shared" si="7602"/>
        <v>0</v>
      </c>
      <c r="FQ852" s="20">
        <f t="shared" si="7596"/>
        <v>0</v>
      </c>
      <c r="FR852" s="20">
        <f t="shared" si="7597"/>
        <v>0</v>
      </c>
      <c r="FS852" s="20">
        <f t="shared" si="7598"/>
        <v>0</v>
      </c>
      <c r="FT852" s="20">
        <f t="shared" si="7599"/>
        <v>0</v>
      </c>
      <c r="FU852" s="20">
        <f t="shared" si="7600"/>
        <v>0</v>
      </c>
      <c r="FV852" s="20">
        <f t="shared" si="7601"/>
        <v>0</v>
      </c>
      <c r="FW852" s="44"/>
    </row>
    <row r="853" spans="1:179" ht="27.75" customHeight="1">
      <c r="A853" s="40"/>
      <c r="B853" s="48">
        <v>2</v>
      </c>
      <c r="C853" s="48">
        <f>B853</f>
        <v>2</v>
      </c>
      <c r="D853" s="48" t="s">
        <v>257</v>
      </c>
      <c r="E853" s="48" t="str">
        <f t="shared" ref="E853" si="7605">D853</f>
        <v>LT10</v>
      </c>
      <c r="F853" s="48">
        <v>30</v>
      </c>
      <c r="G853" s="48">
        <f t="shared" ref="G853" si="7606">F853</f>
        <v>30</v>
      </c>
      <c r="H853" s="43"/>
      <c r="I853" s="43"/>
      <c r="J853" s="44"/>
      <c r="K853" s="44"/>
      <c r="L853" s="44"/>
      <c r="M853" s="44"/>
      <c r="N853" s="43"/>
      <c r="O853" s="43"/>
      <c r="P853" s="1"/>
      <c r="Q853" s="16"/>
      <c r="R853" s="1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1">
        <f t="shared" si="7557"/>
        <v>0</v>
      </c>
      <c r="AD853" s="1">
        <f t="shared" si="7558"/>
        <v>0</v>
      </c>
      <c r="AE853" s="1">
        <f t="shared" si="7559"/>
        <v>0</v>
      </c>
      <c r="AF853" s="1">
        <f t="shared" si="7560"/>
        <v>0</v>
      </c>
      <c r="AG853" s="1">
        <f t="shared" si="7561"/>
        <v>0</v>
      </c>
      <c r="AH853" s="1">
        <f t="shared" si="7561"/>
        <v>0</v>
      </c>
      <c r="AI853" s="1">
        <f t="shared" si="7562"/>
        <v>0</v>
      </c>
      <c r="AJ853" s="1">
        <f t="shared" si="7563"/>
        <v>0</v>
      </c>
      <c r="AK853" s="1">
        <f t="shared" si="7564"/>
        <v>0</v>
      </c>
      <c r="AL853" s="1">
        <f t="shared" si="7565"/>
        <v>0</v>
      </c>
      <c r="AM853" s="1">
        <f t="shared" si="7566"/>
        <v>0</v>
      </c>
      <c r="AN853" s="1">
        <f t="shared" si="7566"/>
        <v>0</v>
      </c>
      <c r="AO853" s="44"/>
      <c r="AP853" s="44"/>
      <c r="AQ853" s="44"/>
      <c r="AR853" s="294">
        <f t="shared" si="7604"/>
        <v>30</v>
      </c>
      <c r="AS853" s="122">
        <f t="shared" si="7567"/>
        <v>0</v>
      </c>
      <c r="AT853" s="122">
        <f t="shared" si="7568"/>
        <v>0</v>
      </c>
      <c r="AU853" s="122">
        <f t="shared" si="7569"/>
        <v>0</v>
      </c>
      <c r="AV853" s="122">
        <f t="shared" si="7570"/>
        <v>1</v>
      </c>
      <c r="AW853" s="44"/>
      <c r="AX853" s="294"/>
      <c r="AY853" s="294"/>
      <c r="AZ853" s="294"/>
      <c r="BA853" s="294"/>
      <c r="BB853" s="294"/>
      <c r="BC853" s="294"/>
      <c r="BD853" s="44">
        <v>1</v>
      </c>
      <c r="BE853" s="44"/>
      <c r="BF853" s="44"/>
      <c r="BG853" s="44"/>
      <c r="BH853" s="44"/>
      <c r="BI853" s="44"/>
      <c r="BJ853" s="44"/>
      <c r="BK853" s="44"/>
      <c r="BL853" s="44"/>
      <c r="BM853" s="44"/>
      <c r="BN853" s="127"/>
      <c r="BO853" s="44"/>
      <c r="BP853" s="1"/>
      <c r="BQ853" s="44"/>
      <c r="BR853" s="17">
        <v>2</v>
      </c>
      <c r="BS853" s="1">
        <f t="shared" si="7571"/>
        <v>0</v>
      </c>
      <c r="BT853" s="17">
        <f t="shared" si="7572"/>
        <v>0</v>
      </c>
      <c r="BU853" s="44"/>
      <c r="BV853" s="44">
        <v>1</v>
      </c>
      <c r="BW853" s="44"/>
      <c r="BX853" s="44"/>
      <c r="BY853" s="44"/>
      <c r="BZ853" s="44"/>
      <c r="CA853" s="44"/>
      <c r="CB853" s="44"/>
      <c r="CC853" s="44"/>
      <c r="CD853" s="92"/>
      <c r="CE853" s="92"/>
      <c r="CF853" s="92"/>
      <c r="CG853" s="44"/>
      <c r="CH853" s="1"/>
      <c r="CI853" s="1"/>
      <c r="CJ853" s="1">
        <v>1</v>
      </c>
      <c r="CK853" s="383"/>
      <c r="CL853" s="383"/>
      <c r="CM853" s="383"/>
      <c r="CN853" s="1">
        <f t="shared" si="7573"/>
        <v>0</v>
      </c>
      <c r="CO853" s="1">
        <f t="shared" si="7574"/>
        <v>0</v>
      </c>
      <c r="CP853" s="20">
        <f t="shared" si="7575"/>
        <v>2.5</v>
      </c>
      <c r="CQ853" s="351"/>
      <c r="CR853" s="131">
        <f t="shared" ref="CR853:CR862" si="7607">+IF(SUM(AX853:BM853)&gt;0,1,0)</f>
        <v>1</v>
      </c>
      <c r="CS853" s="44"/>
      <c r="CT853" s="44"/>
      <c r="CU853" s="1">
        <v>1</v>
      </c>
      <c r="CV853" s="1"/>
      <c r="CW853" s="1">
        <v>1</v>
      </c>
      <c r="CX853" s="1"/>
      <c r="CY853" s="1"/>
      <c r="CZ853" s="44">
        <v>3</v>
      </c>
      <c r="DA853" s="17">
        <f t="shared" si="7576"/>
        <v>0</v>
      </c>
      <c r="DB853" s="359">
        <f t="shared" si="7577"/>
        <v>3</v>
      </c>
      <c r="DC853" s="359">
        <f t="shared" si="7578"/>
        <v>2</v>
      </c>
      <c r="DD853" s="44"/>
      <c r="DE853" s="44"/>
      <c r="DF853" s="44"/>
      <c r="DG853" s="44">
        <v>8</v>
      </c>
      <c r="DH853" s="44"/>
      <c r="DI853" s="44"/>
      <c r="DJ853" s="44"/>
      <c r="DK853" s="44"/>
      <c r="DL853" s="44"/>
      <c r="DM853" s="44"/>
      <c r="DN853" s="44"/>
      <c r="DO853" s="1"/>
      <c r="DP853" s="1"/>
      <c r="DQ853" s="17">
        <f t="shared" si="7579"/>
        <v>0</v>
      </c>
      <c r="DR853" s="17">
        <f t="shared" si="7580"/>
        <v>0</v>
      </c>
      <c r="DS853" s="17">
        <f t="shared" si="7581"/>
        <v>0</v>
      </c>
      <c r="DT853" s="17">
        <f t="shared" si="7582"/>
        <v>0</v>
      </c>
      <c r="DU853" s="17">
        <f t="shared" si="7583"/>
        <v>0</v>
      </c>
      <c r="DV853" s="17">
        <f t="shared" si="7584"/>
        <v>0</v>
      </c>
      <c r="DW853" s="1"/>
      <c r="DX853" s="1"/>
      <c r="DY853" s="20">
        <f t="shared" si="7585"/>
        <v>0</v>
      </c>
      <c r="DZ853" s="20">
        <f t="shared" si="7586"/>
        <v>0</v>
      </c>
      <c r="EA853" s="20">
        <f t="shared" si="7587"/>
        <v>0</v>
      </c>
      <c r="EB853" s="20">
        <f t="shared" si="7588"/>
        <v>0</v>
      </c>
      <c r="EC853" s="18">
        <f t="shared" si="7589"/>
        <v>1</v>
      </c>
      <c r="ED853" s="19">
        <f t="shared" si="7590"/>
        <v>3</v>
      </c>
      <c r="EE853" s="19">
        <f t="shared" si="7591"/>
        <v>0</v>
      </c>
      <c r="EF853" s="1">
        <f t="shared" si="7592"/>
        <v>0</v>
      </c>
      <c r="EG853" s="18">
        <f t="shared" si="7593"/>
        <v>5</v>
      </c>
      <c r="EH853" s="341"/>
      <c r="EI853" s="44"/>
      <c r="EJ853" s="44"/>
      <c r="EK853" s="44"/>
      <c r="EL853" s="93">
        <v>1</v>
      </c>
      <c r="EM853" s="93"/>
      <c r="EN853" s="93"/>
      <c r="EO853" s="366"/>
      <c r="EP853" s="366"/>
      <c r="EQ853" s="374"/>
      <c r="ER853" s="374"/>
      <c r="ES853" s="374"/>
      <c r="ET853" s="374"/>
      <c r="EU853" s="18">
        <f t="shared" si="7594"/>
        <v>5</v>
      </c>
      <c r="EV853" s="18">
        <f t="shared" si="7595"/>
        <v>2</v>
      </c>
      <c r="EW853" s="341">
        <v>2</v>
      </c>
      <c r="EX853" s="341"/>
      <c r="EY853" s="341">
        <v>2</v>
      </c>
      <c r="EZ853" s="365">
        <f t="shared" si="7550"/>
        <v>0</v>
      </c>
      <c r="FA853" s="44"/>
      <c r="FB853" s="44"/>
      <c r="FC853" s="44"/>
      <c r="FD853" s="45"/>
      <c r="FE853" s="45"/>
      <c r="FF853" s="45"/>
      <c r="FG853" s="300"/>
      <c r="FH853" s="45"/>
      <c r="FI853" s="45"/>
      <c r="FJ853" s="45"/>
      <c r="FK853" s="44"/>
      <c r="FL853" s="44"/>
      <c r="FM853" s="44"/>
      <c r="FN853" s="44">
        <f>F853*2</f>
        <v>60</v>
      </c>
      <c r="FO853" s="294"/>
      <c r="FP853" s="20">
        <f t="shared" si="7602"/>
        <v>0</v>
      </c>
      <c r="FQ853" s="20">
        <f t="shared" si="7596"/>
        <v>0</v>
      </c>
      <c r="FR853" s="20">
        <f t="shared" si="7597"/>
        <v>0</v>
      </c>
      <c r="FS853" s="20">
        <f t="shared" si="7598"/>
        <v>0</v>
      </c>
      <c r="FT853" s="20">
        <f t="shared" si="7599"/>
        <v>0</v>
      </c>
      <c r="FU853" s="20">
        <f t="shared" si="7600"/>
        <v>0</v>
      </c>
      <c r="FV853" s="20">
        <f t="shared" si="7601"/>
        <v>0</v>
      </c>
      <c r="FW853" s="44"/>
    </row>
    <row r="854" spans="1:179" ht="27.75" customHeight="1">
      <c r="A854" s="40"/>
      <c r="B854" s="48">
        <v>3</v>
      </c>
      <c r="C854" s="48">
        <f>B854</f>
        <v>3</v>
      </c>
      <c r="D854" s="48" t="s">
        <v>44</v>
      </c>
      <c r="E854" s="48" t="str">
        <f t="shared" ref="E854" si="7608">D854</f>
        <v>LT8,5</v>
      </c>
      <c r="F854" s="48">
        <v>30</v>
      </c>
      <c r="G854" s="48">
        <f t="shared" ref="G854" si="7609">F854</f>
        <v>30</v>
      </c>
      <c r="H854" s="43"/>
      <c r="I854" s="43"/>
      <c r="J854" s="44"/>
      <c r="K854" s="44"/>
      <c r="L854" s="44"/>
      <c r="M854" s="44"/>
      <c r="N854" s="43"/>
      <c r="O854" s="43"/>
      <c r="P854" s="1"/>
      <c r="Q854" s="16"/>
      <c r="R854" s="1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1">
        <f t="shared" ref="AC854" si="7610">+IF(S854=1,1,0)+IF(T854=1,1,0)</f>
        <v>0</v>
      </c>
      <c r="AD854" s="1">
        <f t="shared" ref="AD854" si="7611">+IF(U854=1,1,0)+IF(V854=1,1,0)</f>
        <v>0</v>
      </c>
      <c r="AE854" s="1">
        <f t="shared" ref="AE854" si="7612">+IF(W854=1,1,0)+IF(X854=1,1,0)</f>
        <v>0</v>
      </c>
      <c r="AF854" s="1">
        <f t="shared" ref="AF854" si="7613">+IF(Y854=1,1,0)+IF(Z854=1,1,0)</f>
        <v>0</v>
      </c>
      <c r="AG854" s="1">
        <f t="shared" ref="AG854" si="7614">+IF(AA854=1,1,0)</f>
        <v>0</v>
      </c>
      <c r="AH854" s="1">
        <f t="shared" ref="AH854" si="7615">+IF(AB854=1,1,0)</f>
        <v>0</v>
      </c>
      <c r="AI854" s="1">
        <f t="shared" ref="AI854" si="7616">+IF(S854=2,1,0)+IF(T854=2,1,0)</f>
        <v>0</v>
      </c>
      <c r="AJ854" s="1">
        <f t="shared" ref="AJ854" si="7617">+IF(U854=2,1,0)+IF(V854=2,1,0)</f>
        <v>0</v>
      </c>
      <c r="AK854" s="1">
        <f t="shared" ref="AK854" si="7618">+IF(X854=2,1,0)+IF(W854=2,1,0)</f>
        <v>0</v>
      </c>
      <c r="AL854" s="1">
        <f t="shared" ref="AL854" si="7619">+IF(Y854=2,1,0)+IF(Z854=2,1,0)</f>
        <v>0</v>
      </c>
      <c r="AM854" s="1">
        <f t="shared" ref="AM854" si="7620">+IF(AA854=2,1,0)</f>
        <v>0</v>
      </c>
      <c r="AN854" s="1">
        <f t="shared" ref="AN854" si="7621">+IF(AB854=2,1,0)</f>
        <v>0</v>
      </c>
      <c r="AO854" s="44"/>
      <c r="AP854" s="44"/>
      <c r="AQ854" s="44"/>
      <c r="AR854" s="294">
        <f t="shared" si="7604"/>
        <v>30</v>
      </c>
      <c r="AS854" s="122">
        <f t="shared" si="7567"/>
        <v>0</v>
      </c>
      <c r="AT854" s="122">
        <f t="shared" si="7568"/>
        <v>0</v>
      </c>
      <c r="AU854" s="122">
        <f t="shared" si="7569"/>
        <v>0</v>
      </c>
      <c r="AV854" s="122">
        <f t="shared" si="7570"/>
        <v>1</v>
      </c>
      <c r="AW854" s="44"/>
      <c r="AX854" s="294"/>
      <c r="AY854" s="294"/>
      <c r="AZ854" s="294"/>
      <c r="BA854" s="294"/>
      <c r="BB854" s="294"/>
      <c r="BC854" s="294"/>
      <c r="BD854" s="44"/>
      <c r="BE854" s="44"/>
      <c r="BF854" s="44"/>
      <c r="BG854" s="44"/>
      <c r="BH854" s="44">
        <v>1</v>
      </c>
      <c r="BI854" s="44"/>
      <c r="BJ854" s="44"/>
      <c r="BK854" s="44"/>
      <c r="BL854" s="44"/>
      <c r="BM854" s="44"/>
      <c r="BN854" s="127"/>
      <c r="BO854" s="44"/>
      <c r="BP854" s="1"/>
      <c r="BQ854" s="44"/>
      <c r="BR854" s="17">
        <v>2</v>
      </c>
      <c r="BS854" s="1">
        <f t="shared" si="7571"/>
        <v>0</v>
      </c>
      <c r="BT854" s="17">
        <f t="shared" ref="BT854" si="7622">+BS854*2</f>
        <v>0</v>
      </c>
      <c r="BU854" s="44"/>
      <c r="BV854" s="44">
        <v>1</v>
      </c>
      <c r="BW854" s="44"/>
      <c r="BX854" s="44"/>
      <c r="BY854" s="44"/>
      <c r="BZ854" s="44"/>
      <c r="CA854" s="44"/>
      <c r="CB854" s="44"/>
      <c r="CC854" s="44"/>
      <c r="CD854" s="92"/>
      <c r="CE854" s="92"/>
      <c r="CF854" s="92"/>
      <c r="CG854" s="44"/>
      <c r="CH854" s="1"/>
      <c r="CI854" s="1">
        <v>1</v>
      </c>
      <c r="CJ854" s="1"/>
      <c r="CK854" s="383"/>
      <c r="CL854" s="383"/>
      <c r="CM854" s="383"/>
      <c r="CN854" s="1">
        <f t="shared" si="7573"/>
        <v>0</v>
      </c>
      <c r="CO854" s="1">
        <f t="shared" si="7574"/>
        <v>0</v>
      </c>
      <c r="CP854" s="20">
        <f t="shared" si="7575"/>
        <v>2.5</v>
      </c>
      <c r="CQ854" s="351"/>
      <c r="CR854" s="131">
        <f t="shared" si="7607"/>
        <v>1</v>
      </c>
      <c r="CS854" s="44"/>
      <c r="CT854" s="44"/>
      <c r="CU854" s="1">
        <v>1</v>
      </c>
      <c r="CV854" s="1">
        <v>1</v>
      </c>
      <c r="CW854" s="1">
        <v>1</v>
      </c>
      <c r="CX854" s="1"/>
      <c r="CY854" s="1">
        <v>5</v>
      </c>
      <c r="CZ854" s="44">
        <v>7</v>
      </c>
      <c r="DA854" s="17">
        <f t="shared" ref="DA854" si="7623">+CY854</f>
        <v>5</v>
      </c>
      <c r="DB854" s="359">
        <f t="shared" si="7577"/>
        <v>12</v>
      </c>
      <c r="DC854" s="359">
        <f t="shared" si="7578"/>
        <v>8</v>
      </c>
      <c r="DD854" s="44"/>
      <c r="DE854" s="44">
        <f>7</f>
        <v>7</v>
      </c>
      <c r="DF854" s="44">
        <f>12</f>
        <v>12</v>
      </c>
      <c r="DG854" s="44">
        <v>5</v>
      </c>
      <c r="DH854" s="44"/>
      <c r="DI854" s="44"/>
      <c r="DJ854" s="44">
        <v>8</v>
      </c>
      <c r="DK854" s="44"/>
      <c r="DL854" s="44"/>
      <c r="DM854" s="44"/>
      <c r="DN854" s="44"/>
      <c r="DO854" s="1"/>
      <c r="DP854" s="1"/>
      <c r="DQ854" s="17">
        <f t="shared" si="7579"/>
        <v>0</v>
      </c>
      <c r="DR854" s="17">
        <f t="shared" si="7580"/>
        <v>0</v>
      </c>
      <c r="DS854" s="17">
        <f t="shared" si="7581"/>
        <v>0</v>
      </c>
      <c r="DT854" s="17">
        <f t="shared" si="7582"/>
        <v>0</v>
      </c>
      <c r="DU854" s="17">
        <f t="shared" si="7583"/>
        <v>0</v>
      </c>
      <c r="DV854" s="17">
        <f t="shared" si="7584"/>
        <v>0</v>
      </c>
      <c r="DW854" s="1"/>
      <c r="DX854" s="1"/>
      <c r="DY854" s="20">
        <f t="shared" si="7585"/>
        <v>0</v>
      </c>
      <c r="DZ854" s="20">
        <f t="shared" si="7586"/>
        <v>0</v>
      </c>
      <c r="EA854" s="20">
        <f t="shared" si="7587"/>
        <v>0</v>
      </c>
      <c r="EB854" s="20">
        <f t="shared" si="7588"/>
        <v>0</v>
      </c>
      <c r="EC854" s="18">
        <f t="shared" si="7589"/>
        <v>2</v>
      </c>
      <c r="ED854" s="19">
        <f t="shared" ref="ED854" si="7624">+IF(EC854&lt;&gt;0,EC854*3,0)</f>
        <v>6</v>
      </c>
      <c r="EE854" s="19">
        <f t="shared" si="7591"/>
        <v>0</v>
      </c>
      <c r="EF854" s="1">
        <f t="shared" si="7592"/>
        <v>0</v>
      </c>
      <c r="EG854" s="18">
        <f t="shared" si="7593"/>
        <v>10</v>
      </c>
      <c r="EH854" s="341"/>
      <c r="EI854" s="44">
        <v>5.5</v>
      </c>
      <c r="EJ854" s="44">
        <v>5.5</v>
      </c>
      <c r="EK854" s="44">
        <f>3*5.5</f>
        <v>16.5</v>
      </c>
      <c r="EL854" s="93">
        <v>1</v>
      </c>
      <c r="EM854" s="93"/>
      <c r="EN854" s="93"/>
      <c r="EO854" s="366"/>
      <c r="EP854" s="366"/>
      <c r="EQ854" s="374">
        <v>2</v>
      </c>
      <c r="ER854" s="374"/>
      <c r="ES854" s="374"/>
      <c r="ET854" s="374"/>
      <c r="EU854" s="18">
        <f t="shared" si="7594"/>
        <v>9</v>
      </c>
      <c r="EV854" s="18">
        <f t="shared" si="7595"/>
        <v>2</v>
      </c>
      <c r="EW854" s="341">
        <v>2</v>
      </c>
      <c r="EX854" s="341"/>
      <c r="EY854" s="341">
        <v>4</v>
      </c>
      <c r="EZ854" s="365">
        <f t="shared" si="7550"/>
        <v>0</v>
      </c>
      <c r="FA854" s="44"/>
      <c r="FB854" s="44"/>
      <c r="FC854" s="44"/>
      <c r="FD854" s="45"/>
      <c r="FE854" s="45"/>
      <c r="FF854" s="45"/>
      <c r="FG854" s="300"/>
      <c r="FH854" s="45"/>
      <c r="FI854" s="45"/>
      <c r="FJ854" s="45"/>
      <c r="FK854" s="44"/>
      <c r="FL854" s="44"/>
      <c r="FM854" s="44"/>
      <c r="FN854" s="44">
        <f>F854*2</f>
        <v>60</v>
      </c>
      <c r="FO854" s="294"/>
      <c r="FP854" s="20">
        <f t="shared" si="7602"/>
        <v>0</v>
      </c>
      <c r="FQ854" s="20">
        <f t="shared" si="7596"/>
        <v>7</v>
      </c>
      <c r="FR854" s="20">
        <f t="shared" si="7597"/>
        <v>12</v>
      </c>
      <c r="FS854" s="20">
        <f t="shared" si="7598"/>
        <v>0</v>
      </c>
      <c r="FT854" s="20">
        <f t="shared" si="7599"/>
        <v>0</v>
      </c>
      <c r="FU854" s="20">
        <f t="shared" si="7600"/>
        <v>0</v>
      </c>
      <c r="FV854" s="20">
        <f t="shared" si="7601"/>
        <v>0</v>
      </c>
      <c r="FW854" s="44"/>
    </row>
    <row r="855" spans="1:179" ht="27.75" customHeight="1">
      <c r="A855" s="40"/>
      <c r="B855" s="48">
        <v>4</v>
      </c>
      <c r="C855" s="48">
        <f>B855</f>
        <v>4</v>
      </c>
      <c r="D855" s="48" t="s">
        <v>44</v>
      </c>
      <c r="E855" s="48" t="str">
        <f t="shared" ref="E855" si="7625">D855</f>
        <v>LT8,5</v>
      </c>
      <c r="F855" s="48">
        <v>34</v>
      </c>
      <c r="G855" s="48">
        <v>18</v>
      </c>
      <c r="H855" s="43"/>
      <c r="I855" s="43"/>
      <c r="J855" s="44"/>
      <c r="K855" s="44"/>
      <c r="L855" s="44"/>
      <c r="M855" s="44"/>
      <c r="N855" s="43"/>
      <c r="O855" s="43"/>
      <c r="P855" s="1"/>
      <c r="Q855" s="16"/>
      <c r="R855" s="1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1">
        <f t="shared" ref="AC855" si="7626">+IF(S855=1,1,0)+IF(T855=1,1,0)</f>
        <v>0</v>
      </c>
      <c r="AD855" s="1">
        <f t="shared" ref="AD855" si="7627">+IF(U855=1,1,0)+IF(V855=1,1,0)</f>
        <v>0</v>
      </c>
      <c r="AE855" s="1">
        <f t="shared" ref="AE855" si="7628">+IF(W855=1,1,0)+IF(X855=1,1,0)</f>
        <v>0</v>
      </c>
      <c r="AF855" s="1">
        <f t="shared" ref="AF855" si="7629">+IF(Y855=1,1,0)+IF(Z855=1,1,0)</f>
        <v>0</v>
      </c>
      <c r="AG855" s="1">
        <f t="shared" ref="AG855" si="7630">+IF(AA855=1,1,0)</f>
        <v>0</v>
      </c>
      <c r="AH855" s="1">
        <f t="shared" ref="AH855" si="7631">+IF(AB855=1,1,0)</f>
        <v>0</v>
      </c>
      <c r="AI855" s="1">
        <f t="shared" ref="AI855" si="7632">+IF(S855=2,1,0)+IF(T855=2,1,0)</f>
        <v>0</v>
      </c>
      <c r="AJ855" s="1">
        <f t="shared" ref="AJ855" si="7633">+IF(U855=2,1,0)+IF(V855=2,1,0)</f>
        <v>0</v>
      </c>
      <c r="AK855" s="1">
        <f t="shared" ref="AK855" si="7634">+IF(X855=2,1,0)+IF(W855=2,1,0)</f>
        <v>0</v>
      </c>
      <c r="AL855" s="1">
        <f t="shared" ref="AL855" si="7635">+IF(Y855=2,1,0)+IF(Z855=2,1,0)</f>
        <v>0</v>
      </c>
      <c r="AM855" s="1">
        <f t="shared" ref="AM855" si="7636">+IF(AA855=2,1,0)</f>
        <v>0</v>
      </c>
      <c r="AN855" s="1">
        <f t="shared" ref="AN855" si="7637">+IF(AB855=2,1,0)</f>
        <v>0</v>
      </c>
      <c r="AO855" s="44"/>
      <c r="AP855" s="44"/>
      <c r="AQ855" s="44"/>
      <c r="AR855" s="294">
        <f t="shared" si="7604"/>
        <v>18</v>
      </c>
      <c r="AS855" s="122">
        <f t="shared" si="7567"/>
        <v>0</v>
      </c>
      <c r="AT855" s="122">
        <f t="shared" si="7568"/>
        <v>0</v>
      </c>
      <c r="AU855" s="122">
        <f t="shared" si="7569"/>
        <v>0</v>
      </c>
      <c r="AV855" s="122">
        <f t="shared" si="7570"/>
        <v>1</v>
      </c>
      <c r="AW855" s="44"/>
      <c r="AX855" s="294"/>
      <c r="AY855" s="294"/>
      <c r="AZ855" s="294"/>
      <c r="BA855" s="294"/>
      <c r="BB855" s="294"/>
      <c r="BC855" s="294"/>
      <c r="BD855" s="44"/>
      <c r="BE855" s="44"/>
      <c r="BF855" s="44"/>
      <c r="BG855" s="44"/>
      <c r="BH855" s="44">
        <v>1</v>
      </c>
      <c r="BI855" s="44"/>
      <c r="BJ855" s="44"/>
      <c r="BK855" s="44"/>
      <c r="BL855" s="44"/>
      <c r="BM855" s="44"/>
      <c r="BN855" s="127"/>
      <c r="BO855" s="44"/>
      <c r="BP855" s="1"/>
      <c r="BQ855" s="44"/>
      <c r="BR855" s="17">
        <v>2</v>
      </c>
      <c r="BS855" s="1">
        <f t="shared" si="7571"/>
        <v>0</v>
      </c>
      <c r="BT855" s="17">
        <f t="shared" ref="BT855" si="7638">+BS855*2</f>
        <v>0</v>
      </c>
      <c r="BU855" s="44"/>
      <c r="BV855" s="44">
        <v>1</v>
      </c>
      <c r="BW855" s="44"/>
      <c r="BX855" s="44"/>
      <c r="BY855" s="44"/>
      <c r="BZ855" s="44"/>
      <c r="CA855" s="44"/>
      <c r="CB855" s="44"/>
      <c r="CC855" s="44"/>
      <c r="CD855" s="92"/>
      <c r="CE855" s="92"/>
      <c r="CF855" s="92"/>
      <c r="CG855" s="44"/>
      <c r="CH855" s="1"/>
      <c r="CI855" s="1">
        <v>1</v>
      </c>
      <c r="CJ855" s="1"/>
      <c r="CK855" s="383"/>
      <c r="CL855" s="383"/>
      <c r="CM855" s="383"/>
      <c r="CN855" s="1">
        <f t="shared" si="7573"/>
        <v>0</v>
      </c>
      <c r="CO855" s="1">
        <f t="shared" si="7574"/>
        <v>0</v>
      </c>
      <c r="CP855" s="20">
        <f t="shared" si="7575"/>
        <v>2.5</v>
      </c>
      <c r="CQ855" s="351"/>
      <c r="CR855" s="131">
        <f t="shared" si="7607"/>
        <v>1</v>
      </c>
      <c r="CS855" s="44"/>
      <c r="CT855" s="44"/>
      <c r="CU855" s="1"/>
      <c r="CV855" s="1"/>
      <c r="CW855" s="1">
        <v>3</v>
      </c>
      <c r="CX855" s="1"/>
      <c r="CY855" s="1"/>
      <c r="CZ855" s="44">
        <v>8</v>
      </c>
      <c r="DA855" s="17">
        <f t="shared" ref="DA855" si="7639">+CY855</f>
        <v>0</v>
      </c>
      <c r="DB855" s="359">
        <f t="shared" si="7577"/>
        <v>8</v>
      </c>
      <c r="DC855" s="359">
        <f t="shared" si="7578"/>
        <v>3</v>
      </c>
      <c r="DD855" s="44"/>
      <c r="DE855" s="44">
        <v>4</v>
      </c>
      <c r="DF855" s="44"/>
      <c r="DG855" s="44"/>
      <c r="DH855" s="44">
        <v>8</v>
      </c>
      <c r="DI855" s="44"/>
      <c r="DJ855" s="44"/>
      <c r="DK855" s="44"/>
      <c r="DL855" s="44"/>
      <c r="DM855" s="44"/>
      <c r="DN855" s="44"/>
      <c r="DO855" s="1"/>
      <c r="DP855" s="1"/>
      <c r="DQ855" s="17">
        <f t="shared" si="7579"/>
        <v>0</v>
      </c>
      <c r="DR855" s="17">
        <f t="shared" si="7580"/>
        <v>0</v>
      </c>
      <c r="DS855" s="17">
        <f t="shared" si="7581"/>
        <v>0</v>
      </c>
      <c r="DT855" s="17">
        <f t="shared" si="7582"/>
        <v>0</v>
      </c>
      <c r="DU855" s="17">
        <f t="shared" si="7583"/>
        <v>0</v>
      </c>
      <c r="DV855" s="17">
        <f t="shared" si="7584"/>
        <v>0</v>
      </c>
      <c r="DW855" s="1"/>
      <c r="DX855" s="1"/>
      <c r="DY855" s="20">
        <f t="shared" si="7585"/>
        <v>0</v>
      </c>
      <c r="DZ855" s="20">
        <f t="shared" si="7586"/>
        <v>0</v>
      </c>
      <c r="EA855" s="20">
        <f t="shared" si="7587"/>
        <v>0</v>
      </c>
      <c r="EB855" s="20">
        <f t="shared" si="7588"/>
        <v>0</v>
      </c>
      <c r="EC855" s="18">
        <f t="shared" si="7589"/>
        <v>1</v>
      </c>
      <c r="ED855" s="19">
        <f t="shared" ref="ED855" si="7640">+IF(EC855&lt;&gt;0,EC855*3,0)</f>
        <v>3</v>
      </c>
      <c r="EE855" s="19">
        <f t="shared" si="7591"/>
        <v>0</v>
      </c>
      <c r="EF855" s="1">
        <f t="shared" si="7592"/>
        <v>0</v>
      </c>
      <c r="EG855" s="18">
        <f t="shared" si="7593"/>
        <v>5</v>
      </c>
      <c r="EH855" s="341"/>
      <c r="EI855" s="44"/>
      <c r="EJ855" s="44">
        <v>5.5</v>
      </c>
      <c r="EK855" s="44"/>
      <c r="EL855" s="93">
        <v>1</v>
      </c>
      <c r="EM855" s="93"/>
      <c r="EN855" s="93"/>
      <c r="EO855" s="366"/>
      <c r="EP855" s="366"/>
      <c r="EQ855" s="374"/>
      <c r="ER855" s="374"/>
      <c r="ES855" s="374">
        <v>1</v>
      </c>
      <c r="ET855" s="374"/>
      <c r="EU855" s="18">
        <f t="shared" si="7594"/>
        <v>10</v>
      </c>
      <c r="EV855" s="18">
        <f t="shared" si="7595"/>
        <v>2</v>
      </c>
      <c r="EW855" s="341">
        <v>2</v>
      </c>
      <c r="EX855" s="341"/>
      <c r="EY855" s="341">
        <v>4</v>
      </c>
      <c r="EZ855" s="365">
        <f t="shared" si="7550"/>
        <v>0</v>
      </c>
      <c r="FA855" s="44"/>
      <c r="FB855" s="44"/>
      <c r="FC855" s="44"/>
      <c r="FD855" s="45"/>
      <c r="FE855" s="45"/>
      <c r="FF855" s="45"/>
      <c r="FG855" s="300"/>
      <c r="FH855" s="45"/>
      <c r="FI855" s="45"/>
      <c r="FJ855" s="45"/>
      <c r="FK855" s="44"/>
      <c r="FL855" s="44"/>
      <c r="FM855" s="44"/>
      <c r="FN855" s="44">
        <f>F855*2</f>
        <v>68</v>
      </c>
      <c r="FO855" s="294"/>
      <c r="FP855" s="20">
        <f t="shared" si="7602"/>
        <v>0</v>
      </c>
      <c r="FQ855" s="20">
        <f t="shared" si="7596"/>
        <v>4</v>
      </c>
      <c r="FR855" s="20">
        <f t="shared" si="7597"/>
        <v>0</v>
      </c>
      <c r="FS855" s="20">
        <f t="shared" si="7598"/>
        <v>0</v>
      </c>
      <c r="FT855" s="20">
        <f t="shared" si="7599"/>
        <v>0</v>
      </c>
      <c r="FU855" s="20">
        <f t="shared" si="7600"/>
        <v>0</v>
      </c>
      <c r="FV855" s="20">
        <f t="shared" si="7601"/>
        <v>0</v>
      </c>
      <c r="FW855" s="44"/>
    </row>
    <row r="856" spans="1:179" ht="27.75" customHeight="1">
      <c r="A856" s="40"/>
      <c r="B856" s="48">
        <v>5</v>
      </c>
      <c r="C856" s="48">
        <f>B856</f>
        <v>5</v>
      </c>
      <c r="D856" s="48" t="s">
        <v>44</v>
      </c>
      <c r="E856" s="48" t="s">
        <v>187</v>
      </c>
      <c r="F856" s="48">
        <v>36</v>
      </c>
      <c r="G856" s="48">
        <f>F856</f>
        <v>36</v>
      </c>
      <c r="H856" s="43"/>
      <c r="I856" s="43"/>
      <c r="J856" s="44"/>
      <c r="K856" s="44"/>
      <c r="L856" s="44"/>
      <c r="M856" s="44"/>
      <c r="N856" s="43"/>
      <c r="O856" s="43"/>
      <c r="P856" s="1"/>
      <c r="Q856" s="16"/>
      <c r="R856" s="1"/>
      <c r="S856" s="44"/>
      <c r="T856" s="44"/>
      <c r="U856" s="44"/>
      <c r="V856" s="44">
        <v>1</v>
      </c>
      <c r="W856" s="44"/>
      <c r="X856" s="44"/>
      <c r="Y856" s="44"/>
      <c r="Z856" s="44"/>
      <c r="AA856" s="44"/>
      <c r="AB856" s="44"/>
      <c r="AC856" s="1">
        <f t="shared" ref="AC856:AC858" si="7641">+IF(S856=1,1,0)+IF(T856=1,1,0)</f>
        <v>0</v>
      </c>
      <c r="AD856" s="1">
        <f t="shared" ref="AD856:AD858" si="7642">+IF(U856=1,1,0)+IF(V856=1,1,0)</f>
        <v>1</v>
      </c>
      <c r="AE856" s="1">
        <f t="shared" ref="AE856:AE858" si="7643">+IF(W856=1,1,0)+IF(X856=1,1,0)</f>
        <v>0</v>
      </c>
      <c r="AF856" s="1">
        <f t="shared" ref="AF856:AF858" si="7644">+IF(Y856=1,1,0)+IF(Z856=1,1,0)</f>
        <v>0</v>
      </c>
      <c r="AG856" s="1">
        <f t="shared" ref="AG856:AG858" si="7645">+IF(AA856=1,1,0)</f>
        <v>0</v>
      </c>
      <c r="AH856" s="1">
        <f t="shared" ref="AH856:AH858" si="7646">+IF(AB856=1,1,0)</f>
        <v>0</v>
      </c>
      <c r="AI856" s="1">
        <f t="shared" ref="AI856:AI858" si="7647">+IF(S856=2,1,0)+IF(T856=2,1,0)</f>
        <v>0</v>
      </c>
      <c r="AJ856" s="1">
        <f t="shared" ref="AJ856:AJ858" si="7648">+IF(U856=2,1,0)+IF(V856=2,1,0)</f>
        <v>0</v>
      </c>
      <c r="AK856" s="1">
        <f t="shared" ref="AK856:AK858" si="7649">+IF(X856=2,1,0)+IF(W856=2,1,0)</f>
        <v>0</v>
      </c>
      <c r="AL856" s="1">
        <f t="shared" ref="AL856:AL858" si="7650">+IF(Y856=2,1,0)+IF(Z856=2,1,0)</f>
        <v>0</v>
      </c>
      <c r="AM856" s="1">
        <f t="shared" ref="AM856:AM858" si="7651">+IF(AA856=2,1,0)</f>
        <v>0</v>
      </c>
      <c r="AN856" s="1">
        <f t="shared" ref="AN856:AN858" si="7652">+IF(AB856=2,1,0)</f>
        <v>0</v>
      </c>
      <c r="AO856" s="44"/>
      <c r="AP856" s="44"/>
      <c r="AQ856" s="44"/>
      <c r="AR856" s="294">
        <f t="shared" si="7604"/>
        <v>36</v>
      </c>
      <c r="AS856" s="122">
        <f t="shared" si="7567"/>
        <v>0</v>
      </c>
      <c r="AT856" s="122">
        <f t="shared" si="7568"/>
        <v>0</v>
      </c>
      <c r="AU856" s="122">
        <f t="shared" si="7569"/>
        <v>0</v>
      </c>
      <c r="AV856" s="122">
        <f t="shared" si="7570"/>
        <v>1</v>
      </c>
      <c r="AW856" s="44"/>
      <c r="AX856" s="294"/>
      <c r="AY856" s="294"/>
      <c r="AZ856" s="294"/>
      <c r="BA856" s="294"/>
      <c r="BB856" s="294"/>
      <c r="BC856" s="294"/>
      <c r="BD856" s="44"/>
      <c r="BE856" s="44"/>
      <c r="BF856" s="44"/>
      <c r="BG856" s="44"/>
      <c r="BH856" s="44"/>
      <c r="BI856" s="44"/>
      <c r="BJ856" s="44"/>
      <c r="BK856" s="44"/>
      <c r="BL856" s="44">
        <v>1</v>
      </c>
      <c r="BM856" s="44">
        <v>1</v>
      </c>
      <c r="BN856" s="127"/>
      <c r="BO856" s="44"/>
      <c r="BP856" s="1"/>
      <c r="BQ856" s="44"/>
      <c r="BR856" s="17">
        <v>2</v>
      </c>
      <c r="BS856" s="1">
        <f t="shared" si="7571"/>
        <v>0</v>
      </c>
      <c r="BT856" s="17">
        <f t="shared" ref="BT856:BT858" si="7653">+BS856*2</f>
        <v>0</v>
      </c>
      <c r="BU856" s="44"/>
      <c r="BV856" s="44">
        <v>1</v>
      </c>
      <c r="BW856" s="44">
        <v>1</v>
      </c>
      <c r="BX856" s="44">
        <v>1</v>
      </c>
      <c r="BY856" s="44"/>
      <c r="BZ856" s="44"/>
      <c r="CA856" s="44"/>
      <c r="CB856" s="44"/>
      <c r="CC856" s="44"/>
      <c r="CD856" s="92"/>
      <c r="CE856" s="92"/>
      <c r="CF856" s="92"/>
      <c r="CG856" s="44"/>
      <c r="CH856" s="1"/>
      <c r="CI856" s="1">
        <v>1</v>
      </c>
      <c r="CJ856" s="1"/>
      <c r="CK856" s="383"/>
      <c r="CL856" s="383"/>
      <c r="CM856" s="383"/>
      <c r="CN856" s="1">
        <f t="shared" si="7573"/>
        <v>1</v>
      </c>
      <c r="CO856" s="1">
        <f t="shared" si="7574"/>
        <v>1</v>
      </c>
      <c r="CP856" s="20">
        <f t="shared" si="7575"/>
        <v>2.5</v>
      </c>
      <c r="CQ856" s="351"/>
      <c r="CR856" s="131">
        <f t="shared" si="7607"/>
        <v>1</v>
      </c>
      <c r="CS856" s="44"/>
      <c r="CT856" s="44">
        <v>1</v>
      </c>
      <c r="CU856" s="1"/>
      <c r="CV856" s="1"/>
      <c r="CW856" s="1">
        <v>3</v>
      </c>
      <c r="CX856" s="1"/>
      <c r="CY856" s="1">
        <v>1</v>
      </c>
      <c r="CZ856" s="44">
        <v>10</v>
      </c>
      <c r="DA856" s="17">
        <f t="shared" ref="DA856:DA858" si="7654">+CY856</f>
        <v>1</v>
      </c>
      <c r="DB856" s="359">
        <f t="shared" si="7577"/>
        <v>11</v>
      </c>
      <c r="DC856" s="359">
        <f t="shared" si="7578"/>
        <v>4</v>
      </c>
      <c r="DD856" s="44"/>
      <c r="DE856" s="44">
        <v>8</v>
      </c>
      <c r="DF856" s="44"/>
      <c r="DG856" s="44"/>
      <c r="DH856" s="44">
        <v>4</v>
      </c>
      <c r="DI856" s="44">
        <v>4</v>
      </c>
      <c r="DJ856" s="44"/>
      <c r="DK856" s="44"/>
      <c r="DL856" s="44"/>
      <c r="DM856" s="44"/>
      <c r="DN856" s="44"/>
      <c r="DO856" s="1"/>
      <c r="DP856" s="1"/>
      <c r="DQ856" s="17">
        <f t="shared" si="7579"/>
        <v>0</v>
      </c>
      <c r="DR856" s="17">
        <f t="shared" si="7580"/>
        <v>0</v>
      </c>
      <c r="DS856" s="17">
        <f t="shared" si="7581"/>
        <v>0</v>
      </c>
      <c r="DT856" s="17">
        <f t="shared" si="7582"/>
        <v>0</v>
      </c>
      <c r="DU856" s="17">
        <f t="shared" si="7583"/>
        <v>0</v>
      </c>
      <c r="DV856" s="17">
        <f t="shared" si="7584"/>
        <v>0</v>
      </c>
      <c r="DW856" s="1"/>
      <c r="DX856" s="1"/>
      <c r="DY856" s="20">
        <f t="shared" si="7585"/>
        <v>0</v>
      </c>
      <c r="DZ856" s="20">
        <f t="shared" si="7586"/>
        <v>0</v>
      </c>
      <c r="EA856" s="20">
        <f t="shared" si="7587"/>
        <v>0</v>
      </c>
      <c r="EB856" s="20">
        <f t="shared" si="7588"/>
        <v>0</v>
      </c>
      <c r="EC856" s="18">
        <f t="shared" si="7589"/>
        <v>0</v>
      </c>
      <c r="ED856" s="19">
        <f t="shared" ref="ED856:ED858" si="7655">+IF(EC856&lt;&gt;0,EC856*3,0)</f>
        <v>0</v>
      </c>
      <c r="EE856" s="19">
        <f t="shared" si="7591"/>
        <v>3</v>
      </c>
      <c r="EF856" s="1">
        <f t="shared" si="7592"/>
        <v>4</v>
      </c>
      <c r="EG856" s="18">
        <f t="shared" si="7593"/>
        <v>5</v>
      </c>
      <c r="EH856" s="341"/>
      <c r="EI856" s="44"/>
      <c r="EJ856" s="44">
        <v>11</v>
      </c>
      <c r="EK856" s="44"/>
      <c r="EL856" s="93"/>
      <c r="EM856" s="93">
        <v>1</v>
      </c>
      <c r="EN856" s="93"/>
      <c r="EO856" s="366"/>
      <c r="EP856" s="366"/>
      <c r="EQ856" s="374"/>
      <c r="ER856" s="374"/>
      <c r="ES856" s="374"/>
      <c r="ET856" s="374">
        <v>1</v>
      </c>
      <c r="EU856" s="18">
        <f t="shared" si="7594"/>
        <v>12</v>
      </c>
      <c r="EV856" s="18">
        <f t="shared" si="7595"/>
        <v>2</v>
      </c>
      <c r="EW856" s="341">
        <v>4</v>
      </c>
      <c r="EX856" s="341">
        <v>4</v>
      </c>
      <c r="EY856" s="341">
        <v>5</v>
      </c>
      <c r="EZ856" s="365">
        <f t="shared" si="7550"/>
        <v>0.5</v>
      </c>
      <c r="FA856" s="44"/>
      <c r="FB856" s="44"/>
      <c r="FC856" s="44"/>
      <c r="FD856" s="45"/>
      <c r="FE856" s="45"/>
      <c r="FF856" s="45"/>
      <c r="FG856" s="300"/>
      <c r="FH856" s="45"/>
      <c r="FI856" s="45"/>
      <c r="FJ856" s="45"/>
      <c r="FK856" s="44"/>
      <c r="FL856" s="44"/>
      <c r="FM856" s="44"/>
      <c r="FN856" s="44">
        <f>F856*2</f>
        <v>72</v>
      </c>
      <c r="FO856" s="294"/>
      <c r="FP856" s="20">
        <f t="shared" si="7602"/>
        <v>0</v>
      </c>
      <c r="FQ856" s="20">
        <f t="shared" si="7596"/>
        <v>8</v>
      </c>
      <c r="FR856" s="20">
        <f t="shared" si="7597"/>
        <v>0</v>
      </c>
      <c r="FS856" s="20">
        <f t="shared" si="7598"/>
        <v>0</v>
      </c>
      <c r="FT856" s="20">
        <f t="shared" si="7599"/>
        <v>0</v>
      </c>
      <c r="FU856" s="20">
        <f t="shared" si="7600"/>
        <v>0</v>
      </c>
      <c r="FV856" s="20">
        <f t="shared" si="7601"/>
        <v>0</v>
      </c>
      <c r="FW856" s="44"/>
    </row>
    <row r="857" spans="1:179" ht="27.75" customHeight="1">
      <c r="A857" s="40"/>
      <c r="B857" s="48"/>
      <c r="C857" s="48" t="s">
        <v>196</v>
      </c>
      <c r="D857" s="48"/>
      <c r="E857" s="48" t="s">
        <v>44</v>
      </c>
      <c r="F857" s="48"/>
      <c r="G857" s="48">
        <v>24</v>
      </c>
      <c r="H857" s="43"/>
      <c r="I857" s="43"/>
      <c r="J857" s="44"/>
      <c r="K857" s="44"/>
      <c r="L857" s="44"/>
      <c r="M857" s="44"/>
      <c r="N857" s="43"/>
      <c r="O857" s="43"/>
      <c r="P857" s="1"/>
      <c r="Q857" s="16"/>
      <c r="R857" s="1"/>
      <c r="S857" s="44"/>
      <c r="T857" s="44"/>
      <c r="U857" s="44"/>
      <c r="V857" s="44"/>
      <c r="W857" s="44"/>
      <c r="X857" s="44"/>
      <c r="Y857" s="44">
        <v>1</v>
      </c>
      <c r="Z857" s="44"/>
      <c r="AA857" s="44"/>
      <c r="AB857" s="44"/>
      <c r="AC857" s="1">
        <f t="shared" si="7641"/>
        <v>0</v>
      </c>
      <c r="AD857" s="1">
        <f t="shared" si="7642"/>
        <v>0</v>
      </c>
      <c r="AE857" s="1">
        <f t="shared" si="7643"/>
        <v>0</v>
      </c>
      <c r="AF857" s="1">
        <f t="shared" si="7644"/>
        <v>1</v>
      </c>
      <c r="AG857" s="1">
        <f t="shared" si="7645"/>
        <v>0</v>
      </c>
      <c r="AH857" s="1">
        <f t="shared" si="7646"/>
        <v>0</v>
      </c>
      <c r="AI857" s="1">
        <f t="shared" si="7647"/>
        <v>0</v>
      </c>
      <c r="AJ857" s="1">
        <f t="shared" si="7648"/>
        <v>0</v>
      </c>
      <c r="AK857" s="1">
        <f t="shared" si="7649"/>
        <v>0</v>
      </c>
      <c r="AL857" s="1">
        <f t="shared" si="7650"/>
        <v>0</v>
      </c>
      <c r="AM857" s="1">
        <f t="shared" si="7651"/>
        <v>0</v>
      </c>
      <c r="AN857" s="1">
        <f t="shared" si="7652"/>
        <v>0</v>
      </c>
      <c r="AO857" s="44"/>
      <c r="AP857" s="44"/>
      <c r="AQ857" s="44"/>
      <c r="AR857" s="294">
        <f t="shared" si="7604"/>
        <v>24</v>
      </c>
      <c r="AS857" s="122">
        <f t="shared" si="7567"/>
        <v>0</v>
      </c>
      <c r="AT857" s="122">
        <f t="shared" si="7568"/>
        <v>0</v>
      </c>
      <c r="AU857" s="122">
        <f t="shared" si="7569"/>
        <v>0</v>
      </c>
      <c r="AV857" s="122">
        <f t="shared" si="7570"/>
        <v>1</v>
      </c>
      <c r="AW857" s="44"/>
      <c r="AX857" s="294"/>
      <c r="AY857" s="294"/>
      <c r="AZ857" s="294"/>
      <c r="BA857" s="294"/>
      <c r="BB857" s="294"/>
      <c r="BC857" s="294"/>
      <c r="BD857" s="44"/>
      <c r="BE857" s="44"/>
      <c r="BF857" s="44"/>
      <c r="BG857" s="44"/>
      <c r="BH857" s="44"/>
      <c r="BI857" s="44">
        <v>1</v>
      </c>
      <c r="BJ857" s="44"/>
      <c r="BK857" s="44"/>
      <c r="BL857" s="44"/>
      <c r="BM857" s="44"/>
      <c r="BN857" s="127"/>
      <c r="BO857" s="44"/>
      <c r="BP857" s="1"/>
      <c r="BQ857" s="44"/>
      <c r="BR857" s="17">
        <v>2</v>
      </c>
      <c r="BS857" s="1">
        <f t="shared" si="7571"/>
        <v>0</v>
      </c>
      <c r="BT857" s="17">
        <f t="shared" si="7653"/>
        <v>0</v>
      </c>
      <c r="BU857" s="44"/>
      <c r="BV857" s="44">
        <v>1</v>
      </c>
      <c r="BW857" s="44"/>
      <c r="BX857" s="44"/>
      <c r="BY857" s="44"/>
      <c r="BZ857" s="44"/>
      <c r="CA857" s="44"/>
      <c r="CB857" s="44"/>
      <c r="CC857" s="44"/>
      <c r="CD857" s="92"/>
      <c r="CE857" s="92">
        <v>1</v>
      </c>
      <c r="CF857" s="92"/>
      <c r="CG857" s="44"/>
      <c r="CH857" s="1"/>
      <c r="CI857" s="1"/>
      <c r="CJ857" s="1"/>
      <c r="CK857" s="383"/>
      <c r="CL857" s="383"/>
      <c r="CM857" s="383"/>
      <c r="CN857" s="1">
        <f t="shared" si="7573"/>
        <v>0</v>
      </c>
      <c r="CO857" s="1">
        <f t="shared" si="7574"/>
        <v>0</v>
      </c>
      <c r="CP857" s="20">
        <f t="shared" si="7575"/>
        <v>0.5</v>
      </c>
      <c r="CQ857" s="351"/>
      <c r="CR857" s="131">
        <f t="shared" si="7607"/>
        <v>1</v>
      </c>
      <c r="CS857" s="44"/>
      <c r="CT857" s="44"/>
      <c r="CU857" s="1"/>
      <c r="CV857" s="1"/>
      <c r="CW857" s="1"/>
      <c r="CX857" s="1"/>
      <c r="CY857" s="1"/>
      <c r="CZ857" s="44"/>
      <c r="DA857" s="17">
        <f t="shared" si="7654"/>
        <v>0</v>
      </c>
      <c r="DB857" s="359">
        <f t="shared" si="7577"/>
        <v>0</v>
      </c>
      <c r="DC857" s="359">
        <f t="shared" si="7578"/>
        <v>0</v>
      </c>
      <c r="DD857" s="44"/>
      <c r="DE857" s="44"/>
      <c r="DF857" s="44"/>
      <c r="DG857" s="44"/>
      <c r="DH857" s="44"/>
      <c r="DI857" s="44"/>
      <c r="DJ857" s="44"/>
      <c r="DK857" s="44"/>
      <c r="DL857" s="44"/>
      <c r="DM857" s="44"/>
      <c r="DN857" s="44"/>
      <c r="DO857" s="1"/>
      <c r="DP857" s="1"/>
      <c r="DQ857" s="17">
        <f t="shared" si="7579"/>
        <v>0</v>
      </c>
      <c r="DR857" s="17">
        <f t="shared" si="7580"/>
        <v>0</v>
      </c>
      <c r="DS857" s="17">
        <f t="shared" si="7581"/>
        <v>0</v>
      </c>
      <c r="DT857" s="17">
        <f t="shared" si="7582"/>
        <v>0</v>
      </c>
      <c r="DU857" s="17">
        <f t="shared" si="7583"/>
        <v>0</v>
      </c>
      <c r="DV857" s="17">
        <f t="shared" si="7584"/>
        <v>0</v>
      </c>
      <c r="DW857" s="1"/>
      <c r="DX857" s="1"/>
      <c r="DY857" s="20">
        <f t="shared" si="7585"/>
        <v>0</v>
      </c>
      <c r="DZ857" s="20">
        <f t="shared" si="7586"/>
        <v>0</v>
      </c>
      <c r="EA857" s="20">
        <f t="shared" si="7587"/>
        <v>0</v>
      </c>
      <c r="EB857" s="20">
        <f t="shared" si="7588"/>
        <v>0</v>
      </c>
      <c r="EC857" s="18">
        <f t="shared" si="7589"/>
        <v>0</v>
      </c>
      <c r="ED857" s="19">
        <f t="shared" si="7655"/>
        <v>0</v>
      </c>
      <c r="EE857" s="19">
        <f t="shared" si="7591"/>
        <v>0</v>
      </c>
      <c r="EF857" s="1">
        <f t="shared" si="7592"/>
        <v>0</v>
      </c>
      <c r="EG857" s="18">
        <f t="shared" si="7593"/>
        <v>0</v>
      </c>
      <c r="EH857" s="341"/>
      <c r="EI857" s="44"/>
      <c r="EJ857" s="44"/>
      <c r="EK857" s="44"/>
      <c r="EL857" s="93"/>
      <c r="EM857" s="93"/>
      <c r="EN857" s="93"/>
      <c r="EO857" s="366"/>
      <c r="EP857" s="366"/>
      <c r="EQ857" s="374"/>
      <c r="ER857" s="374"/>
      <c r="ES857" s="374"/>
      <c r="ET857" s="374"/>
      <c r="EU857" s="18">
        <f t="shared" si="7594"/>
        <v>0</v>
      </c>
      <c r="EV857" s="18">
        <f t="shared" si="7595"/>
        <v>2</v>
      </c>
      <c r="EW857" s="341"/>
      <c r="EX857" s="341"/>
      <c r="EY857" s="341"/>
      <c r="EZ857" s="365">
        <f t="shared" si="7550"/>
        <v>0</v>
      </c>
      <c r="FA857" s="44"/>
      <c r="FB857" s="44"/>
      <c r="FC857" s="44"/>
      <c r="FD857" s="45"/>
      <c r="FE857" s="45"/>
      <c r="FF857" s="45"/>
      <c r="FG857" s="300"/>
      <c r="FH857" s="45"/>
      <c r="FI857" s="45"/>
      <c r="FJ857" s="45"/>
      <c r="FK857" s="44"/>
      <c r="FL857" s="44"/>
      <c r="FM857" s="44"/>
      <c r="FN857" s="44"/>
      <c r="FO857" s="294"/>
      <c r="FP857" s="20">
        <f t="shared" si="7602"/>
        <v>0</v>
      </c>
      <c r="FQ857" s="20">
        <f t="shared" si="7596"/>
        <v>0</v>
      </c>
      <c r="FR857" s="20">
        <f t="shared" si="7597"/>
        <v>0</v>
      </c>
      <c r="FS857" s="20">
        <f t="shared" si="7598"/>
        <v>0</v>
      </c>
      <c r="FT857" s="20">
        <f t="shared" si="7599"/>
        <v>0</v>
      </c>
      <c r="FU857" s="20">
        <f t="shared" si="7600"/>
        <v>0</v>
      </c>
      <c r="FV857" s="20">
        <f t="shared" si="7601"/>
        <v>0</v>
      </c>
      <c r="FW857" s="44"/>
    </row>
    <row r="858" spans="1:179" ht="27.75" customHeight="1">
      <c r="A858" s="40"/>
      <c r="B858" s="48">
        <v>6</v>
      </c>
      <c r="C858" s="48">
        <f>B858</f>
        <v>6</v>
      </c>
      <c r="D858" s="48" t="s">
        <v>44</v>
      </c>
      <c r="E858" s="48" t="str">
        <f t="shared" ref="E858" si="7656">D858</f>
        <v>LT8,5</v>
      </c>
      <c r="F858" s="48">
        <v>46</v>
      </c>
      <c r="G858" s="48">
        <v>22</v>
      </c>
      <c r="H858" s="43"/>
      <c r="I858" s="43"/>
      <c r="J858" s="44"/>
      <c r="K858" s="44"/>
      <c r="L858" s="44"/>
      <c r="M858" s="44"/>
      <c r="N858" s="43"/>
      <c r="O858" s="43"/>
      <c r="P858" s="1"/>
      <c r="Q858" s="16"/>
      <c r="R858" s="1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1">
        <f t="shared" si="7641"/>
        <v>0</v>
      </c>
      <c r="AD858" s="1">
        <f t="shared" si="7642"/>
        <v>0</v>
      </c>
      <c r="AE858" s="1">
        <f t="shared" si="7643"/>
        <v>0</v>
      </c>
      <c r="AF858" s="1">
        <f t="shared" si="7644"/>
        <v>0</v>
      </c>
      <c r="AG858" s="1">
        <f t="shared" si="7645"/>
        <v>0</v>
      </c>
      <c r="AH858" s="1">
        <f t="shared" si="7646"/>
        <v>0</v>
      </c>
      <c r="AI858" s="1">
        <f t="shared" si="7647"/>
        <v>0</v>
      </c>
      <c r="AJ858" s="1">
        <f t="shared" si="7648"/>
        <v>0</v>
      </c>
      <c r="AK858" s="1">
        <f t="shared" si="7649"/>
        <v>0</v>
      </c>
      <c r="AL858" s="1">
        <f t="shared" si="7650"/>
        <v>0</v>
      </c>
      <c r="AM858" s="1">
        <f t="shared" si="7651"/>
        <v>0</v>
      </c>
      <c r="AN858" s="1">
        <f t="shared" si="7652"/>
        <v>0</v>
      </c>
      <c r="AO858" s="44"/>
      <c r="AP858" s="44"/>
      <c r="AQ858" s="44"/>
      <c r="AR858" s="294">
        <f t="shared" si="7604"/>
        <v>22</v>
      </c>
      <c r="AS858" s="122">
        <f t="shared" si="7567"/>
        <v>0</v>
      </c>
      <c r="AT858" s="122">
        <f t="shared" si="7568"/>
        <v>0</v>
      </c>
      <c r="AU858" s="122">
        <f t="shared" si="7569"/>
        <v>0</v>
      </c>
      <c r="AV858" s="122">
        <f t="shared" si="7570"/>
        <v>1</v>
      </c>
      <c r="AW858" s="44"/>
      <c r="AX858" s="294"/>
      <c r="AY858" s="294"/>
      <c r="AZ858" s="294"/>
      <c r="BA858" s="294"/>
      <c r="BB858" s="294"/>
      <c r="BC858" s="294"/>
      <c r="BD858" s="44"/>
      <c r="BE858" s="44"/>
      <c r="BF858" s="44"/>
      <c r="BG858" s="44"/>
      <c r="BH858" s="44">
        <v>1</v>
      </c>
      <c r="BI858" s="44"/>
      <c r="BJ858" s="44"/>
      <c r="BK858" s="44"/>
      <c r="BL858" s="44"/>
      <c r="BM858" s="44"/>
      <c r="BN858" s="127">
        <v>1</v>
      </c>
      <c r="BO858" s="44"/>
      <c r="BP858" s="1"/>
      <c r="BQ858" s="44"/>
      <c r="BR858" s="17">
        <v>2</v>
      </c>
      <c r="BS858" s="1">
        <f t="shared" si="7571"/>
        <v>0</v>
      </c>
      <c r="BT858" s="17">
        <f t="shared" si="7653"/>
        <v>0</v>
      </c>
      <c r="BU858" s="44"/>
      <c r="BV858" s="44">
        <v>1</v>
      </c>
      <c r="BW858" s="44"/>
      <c r="BX858" s="44"/>
      <c r="BY858" s="44"/>
      <c r="BZ858" s="44"/>
      <c r="CA858" s="44"/>
      <c r="CB858" s="44"/>
      <c r="CC858" s="44"/>
      <c r="CD858" s="92"/>
      <c r="CE858" s="92"/>
      <c r="CF858" s="92"/>
      <c r="CG858" s="44"/>
      <c r="CH858" s="1"/>
      <c r="CI858" s="1">
        <v>1</v>
      </c>
      <c r="CJ858" s="1"/>
      <c r="CK858" s="383"/>
      <c r="CL858" s="383"/>
      <c r="CM858" s="383"/>
      <c r="CN858" s="1">
        <f t="shared" si="7573"/>
        <v>0</v>
      </c>
      <c r="CO858" s="1">
        <f t="shared" si="7574"/>
        <v>0</v>
      </c>
      <c r="CP858" s="20">
        <f t="shared" si="7575"/>
        <v>2.5</v>
      </c>
      <c r="CQ858" s="351"/>
      <c r="CR858" s="131">
        <f t="shared" si="7607"/>
        <v>1</v>
      </c>
      <c r="CS858" s="44">
        <v>1</v>
      </c>
      <c r="CT858" s="44"/>
      <c r="CU858" s="1"/>
      <c r="CV858" s="1"/>
      <c r="CW858" s="1">
        <v>4</v>
      </c>
      <c r="CX858" s="1"/>
      <c r="CY858" s="1">
        <v>1</v>
      </c>
      <c r="CZ858" s="44">
        <v>14</v>
      </c>
      <c r="DA858" s="17">
        <f t="shared" si="7654"/>
        <v>1</v>
      </c>
      <c r="DB858" s="359">
        <f t="shared" si="7577"/>
        <v>15</v>
      </c>
      <c r="DC858" s="359">
        <f t="shared" si="7578"/>
        <v>5</v>
      </c>
      <c r="DD858" s="44"/>
      <c r="DE858" s="44">
        <v>9</v>
      </c>
      <c r="DF858" s="44"/>
      <c r="DG858" s="44"/>
      <c r="DH858" s="44">
        <v>4</v>
      </c>
      <c r="DI858" s="44"/>
      <c r="DJ858" s="44">
        <v>4</v>
      </c>
      <c r="DK858" s="44"/>
      <c r="DL858" s="44"/>
      <c r="DM858" s="44"/>
      <c r="DN858" s="44"/>
      <c r="DO858" s="1"/>
      <c r="DP858" s="1"/>
      <c r="DQ858" s="17">
        <f t="shared" si="7579"/>
        <v>0</v>
      </c>
      <c r="DR858" s="17">
        <f t="shared" si="7580"/>
        <v>0</v>
      </c>
      <c r="DS858" s="17">
        <f t="shared" si="7581"/>
        <v>0</v>
      </c>
      <c r="DT858" s="17">
        <f t="shared" si="7582"/>
        <v>0</v>
      </c>
      <c r="DU858" s="17">
        <f t="shared" si="7583"/>
        <v>0</v>
      </c>
      <c r="DV858" s="17">
        <f t="shared" si="7584"/>
        <v>0</v>
      </c>
      <c r="DW858" s="1"/>
      <c r="DX858" s="1"/>
      <c r="DY858" s="20">
        <f t="shared" si="7585"/>
        <v>0</v>
      </c>
      <c r="DZ858" s="20">
        <f t="shared" si="7586"/>
        <v>0</v>
      </c>
      <c r="EA858" s="20">
        <f t="shared" si="7587"/>
        <v>0</v>
      </c>
      <c r="EB858" s="20">
        <f t="shared" si="7588"/>
        <v>0</v>
      </c>
      <c r="EC858" s="18">
        <f t="shared" si="7589"/>
        <v>2</v>
      </c>
      <c r="ED858" s="19">
        <f t="shared" si="7655"/>
        <v>6</v>
      </c>
      <c r="EE858" s="19">
        <f t="shared" si="7591"/>
        <v>0</v>
      </c>
      <c r="EF858" s="1">
        <f t="shared" si="7592"/>
        <v>0</v>
      </c>
      <c r="EG858" s="18">
        <f t="shared" si="7593"/>
        <v>10</v>
      </c>
      <c r="EH858" s="341"/>
      <c r="EI858" s="44"/>
      <c r="EJ858" s="44">
        <f>3*5.5</f>
        <v>16.5</v>
      </c>
      <c r="EK858" s="44"/>
      <c r="EL858" s="93">
        <v>1</v>
      </c>
      <c r="EM858" s="93"/>
      <c r="EN858" s="93"/>
      <c r="EO858" s="366"/>
      <c r="EP858" s="366"/>
      <c r="EQ858" s="374"/>
      <c r="ER858" s="374"/>
      <c r="ES858" s="374"/>
      <c r="ET858" s="374"/>
      <c r="EU858" s="18">
        <f t="shared" si="7594"/>
        <v>16</v>
      </c>
      <c r="EV858" s="18">
        <f t="shared" si="7595"/>
        <v>2</v>
      </c>
      <c r="EW858" s="341">
        <v>3</v>
      </c>
      <c r="EX858" s="341">
        <v>2</v>
      </c>
      <c r="EY858" s="341">
        <v>4</v>
      </c>
      <c r="EZ858" s="365">
        <f t="shared" si="7550"/>
        <v>0</v>
      </c>
      <c r="FA858" s="44"/>
      <c r="FB858" s="44"/>
      <c r="FC858" s="44"/>
      <c r="FD858" s="45"/>
      <c r="FE858" s="45"/>
      <c r="FF858" s="45"/>
      <c r="FG858" s="300"/>
      <c r="FH858" s="45"/>
      <c r="FI858" s="45"/>
      <c r="FJ858" s="45"/>
      <c r="FK858" s="44"/>
      <c r="FL858" s="44"/>
      <c r="FM858" s="44"/>
      <c r="FN858" s="44">
        <f>F858*2</f>
        <v>92</v>
      </c>
      <c r="FO858" s="294"/>
      <c r="FP858" s="20">
        <f t="shared" si="7602"/>
        <v>0</v>
      </c>
      <c r="FQ858" s="20">
        <f t="shared" si="7596"/>
        <v>9</v>
      </c>
      <c r="FR858" s="20">
        <f t="shared" si="7597"/>
        <v>0</v>
      </c>
      <c r="FS858" s="20">
        <f t="shared" si="7598"/>
        <v>0</v>
      </c>
      <c r="FT858" s="20">
        <f t="shared" si="7599"/>
        <v>0</v>
      </c>
      <c r="FU858" s="20">
        <f t="shared" si="7600"/>
        <v>0</v>
      </c>
      <c r="FV858" s="20">
        <f t="shared" si="7601"/>
        <v>0</v>
      </c>
      <c r="FW858" s="44"/>
    </row>
    <row r="859" spans="1:179" ht="27.75" customHeight="1">
      <c r="A859" s="40"/>
      <c r="B859" s="48">
        <v>7</v>
      </c>
      <c r="C859" s="48">
        <f>B859</f>
        <v>7</v>
      </c>
      <c r="D859" s="48" t="s">
        <v>44</v>
      </c>
      <c r="E859" s="48" t="str">
        <f t="shared" ref="E859" si="7657">D859</f>
        <v>LT8,5</v>
      </c>
      <c r="F859" s="48">
        <v>43</v>
      </c>
      <c r="G859" s="48">
        <f>F859</f>
        <v>43</v>
      </c>
      <c r="H859" s="43"/>
      <c r="I859" s="43"/>
      <c r="J859" s="44"/>
      <c r="K859" s="44"/>
      <c r="L859" s="44"/>
      <c r="M859" s="44"/>
      <c r="N859" s="43"/>
      <c r="O859" s="43"/>
      <c r="P859" s="1"/>
      <c r="Q859" s="16"/>
      <c r="R859" s="1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1">
        <f t="shared" ref="AC859" si="7658">+IF(S859=1,1,0)+IF(T859=1,1,0)</f>
        <v>0</v>
      </c>
      <c r="AD859" s="1">
        <f t="shared" ref="AD859" si="7659">+IF(U859=1,1,0)+IF(V859=1,1,0)</f>
        <v>0</v>
      </c>
      <c r="AE859" s="1">
        <f t="shared" ref="AE859" si="7660">+IF(W859=1,1,0)+IF(X859=1,1,0)</f>
        <v>0</v>
      </c>
      <c r="AF859" s="1">
        <f t="shared" ref="AF859" si="7661">+IF(Y859=1,1,0)+IF(Z859=1,1,0)</f>
        <v>0</v>
      </c>
      <c r="AG859" s="1">
        <f t="shared" ref="AG859" si="7662">+IF(AA859=1,1,0)</f>
        <v>0</v>
      </c>
      <c r="AH859" s="1">
        <f t="shared" ref="AH859" si="7663">+IF(AB859=1,1,0)</f>
        <v>0</v>
      </c>
      <c r="AI859" s="1">
        <f t="shared" ref="AI859" si="7664">+IF(S859=2,1,0)+IF(T859=2,1,0)</f>
        <v>0</v>
      </c>
      <c r="AJ859" s="1">
        <f t="shared" ref="AJ859" si="7665">+IF(U859=2,1,0)+IF(V859=2,1,0)</f>
        <v>0</v>
      </c>
      <c r="AK859" s="1">
        <f t="shared" ref="AK859" si="7666">+IF(X859=2,1,0)+IF(W859=2,1,0)</f>
        <v>0</v>
      </c>
      <c r="AL859" s="1">
        <f t="shared" ref="AL859" si="7667">+IF(Y859=2,1,0)+IF(Z859=2,1,0)</f>
        <v>0</v>
      </c>
      <c r="AM859" s="1">
        <f t="shared" ref="AM859" si="7668">+IF(AA859=2,1,0)</f>
        <v>0</v>
      </c>
      <c r="AN859" s="1">
        <f t="shared" ref="AN859" si="7669">+IF(AB859=2,1,0)</f>
        <v>0</v>
      </c>
      <c r="AO859" s="44"/>
      <c r="AP859" s="44"/>
      <c r="AQ859" s="44"/>
      <c r="AR859" s="294">
        <f t="shared" si="7604"/>
        <v>43</v>
      </c>
      <c r="AS859" s="122">
        <f t="shared" si="7567"/>
        <v>0</v>
      </c>
      <c r="AT859" s="122">
        <f t="shared" si="7568"/>
        <v>0</v>
      </c>
      <c r="AU859" s="122">
        <f t="shared" si="7569"/>
        <v>0</v>
      </c>
      <c r="AV859" s="122">
        <f t="shared" si="7570"/>
        <v>1</v>
      </c>
      <c r="AW859" s="44"/>
      <c r="AX859" s="294"/>
      <c r="AY859" s="294"/>
      <c r="AZ859" s="294"/>
      <c r="BA859" s="294"/>
      <c r="BB859" s="294"/>
      <c r="BC859" s="294"/>
      <c r="BD859" s="44"/>
      <c r="BE859" s="44"/>
      <c r="BF859" s="44"/>
      <c r="BG859" s="44"/>
      <c r="BH859" s="44">
        <v>1</v>
      </c>
      <c r="BI859" s="44"/>
      <c r="BJ859" s="44"/>
      <c r="BK859" s="44"/>
      <c r="BL859" s="44"/>
      <c r="BM859" s="44"/>
      <c r="BN859" s="127">
        <v>1</v>
      </c>
      <c r="BO859" s="44">
        <v>1</v>
      </c>
      <c r="BP859" s="1"/>
      <c r="BQ859" s="44"/>
      <c r="BR859" s="17">
        <v>2</v>
      </c>
      <c r="BS859" s="1">
        <f t="shared" si="7571"/>
        <v>0</v>
      </c>
      <c r="BT859" s="17">
        <f t="shared" ref="BT859" si="7670">+BS859*2</f>
        <v>0</v>
      </c>
      <c r="BU859" s="44"/>
      <c r="BV859" s="44">
        <v>1</v>
      </c>
      <c r="BW859" s="44"/>
      <c r="BX859" s="44"/>
      <c r="BY859" s="44"/>
      <c r="BZ859" s="44"/>
      <c r="CA859" s="44"/>
      <c r="CB859" s="44"/>
      <c r="CC859" s="44"/>
      <c r="CD859" s="92"/>
      <c r="CE859" s="92"/>
      <c r="CF859" s="92"/>
      <c r="CG859" s="44"/>
      <c r="CH859" s="1"/>
      <c r="CI859" s="1">
        <v>1</v>
      </c>
      <c r="CJ859" s="1"/>
      <c r="CK859" s="383"/>
      <c r="CL859" s="383"/>
      <c r="CM859" s="383"/>
      <c r="CN859" s="1">
        <f t="shared" si="7573"/>
        <v>0</v>
      </c>
      <c r="CO859" s="1">
        <f t="shared" si="7574"/>
        <v>0</v>
      </c>
      <c r="CP859" s="20">
        <f t="shared" si="7575"/>
        <v>2.5</v>
      </c>
      <c r="CQ859" s="351"/>
      <c r="CR859" s="131">
        <f t="shared" si="7607"/>
        <v>1</v>
      </c>
      <c r="CS859" s="44"/>
      <c r="CT859" s="44"/>
      <c r="CU859" s="1"/>
      <c r="CV859" s="1">
        <v>1</v>
      </c>
      <c r="CW859" s="1">
        <v>2</v>
      </c>
      <c r="CX859" s="1"/>
      <c r="CY859" s="1">
        <v>1</v>
      </c>
      <c r="CZ859" s="44">
        <v>10</v>
      </c>
      <c r="DA859" s="17">
        <f t="shared" ref="DA859" si="7671">+CY859</f>
        <v>1</v>
      </c>
      <c r="DB859" s="359">
        <f t="shared" si="7577"/>
        <v>11</v>
      </c>
      <c r="DC859" s="359">
        <f t="shared" si="7578"/>
        <v>4</v>
      </c>
      <c r="DD859" s="44"/>
      <c r="DE859" s="44">
        <v>12</v>
      </c>
      <c r="DF859" s="44">
        <v>4</v>
      </c>
      <c r="DG859" s="44"/>
      <c r="DH859" s="44"/>
      <c r="DI859" s="44"/>
      <c r="DJ859" s="44"/>
      <c r="DK859" s="44"/>
      <c r="DL859" s="44"/>
      <c r="DM859" s="44"/>
      <c r="DN859" s="44"/>
      <c r="DO859" s="1"/>
      <c r="DP859" s="1"/>
      <c r="DQ859" s="17">
        <f t="shared" si="7579"/>
        <v>0</v>
      </c>
      <c r="DR859" s="17">
        <f t="shared" si="7580"/>
        <v>0</v>
      </c>
      <c r="DS859" s="17">
        <f t="shared" si="7581"/>
        <v>0</v>
      </c>
      <c r="DT859" s="17">
        <f t="shared" si="7582"/>
        <v>0</v>
      </c>
      <c r="DU859" s="17">
        <f t="shared" si="7583"/>
        <v>0</v>
      </c>
      <c r="DV859" s="17">
        <f t="shared" si="7584"/>
        <v>0</v>
      </c>
      <c r="DW859" s="1"/>
      <c r="DX859" s="1"/>
      <c r="DY859" s="20">
        <f t="shared" si="7585"/>
        <v>0</v>
      </c>
      <c r="DZ859" s="20">
        <f t="shared" si="7586"/>
        <v>0</v>
      </c>
      <c r="EA859" s="20">
        <f t="shared" si="7587"/>
        <v>0</v>
      </c>
      <c r="EB859" s="20">
        <f t="shared" si="7588"/>
        <v>0</v>
      </c>
      <c r="EC859" s="18">
        <f t="shared" si="7589"/>
        <v>1</v>
      </c>
      <c r="ED859" s="19">
        <f t="shared" ref="ED859" si="7672">+IF(EC859&lt;&gt;0,EC859*3,0)</f>
        <v>3</v>
      </c>
      <c r="EE859" s="19">
        <f t="shared" si="7591"/>
        <v>0</v>
      </c>
      <c r="EF859" s="1">
        <f t="shared" si="7592"/>
        <v>0</v>
      </c>
      <c r="EG859" s="18">
        <f t="shared" si="7593"/>
        <v>5</v>
      </c>
      <c r="EH859" s="341"/>
      <c r="EI859" s="44">
        <v>5.5</v>
      </c>
      <c r="EJ859" s="44">
        <v>11</v>
      </c>
      <c r="EK859" s="44">
        <v>5.5</v>
      </c>
      <c r="EL859" s="93">
        <v>1</v>
      </c>
      <c r="EM859" s="93"/>
      <c r="EN859" s="93"/>
      <c r="EO859" s="366"/>
      <c r="EP859" s="366"/>
      <c r="EQ859" s="374">
        <v>2</v>
      </c>
      <c r="ER859" s="374"/>
      <c r="ES859" s="374"/>
      <c r="ET859" s="374"/>
      <c r="EU859" s="18">
        <f t="shared" si="7594"/>
        <v>12</v>
      </c>
      <c r="EV859" s="18">
        <f t="shared" si="7595"/>
        <v>2</v>
      </c>
      <c r="EW859" s="341">
        <v>3</v>
      </c>
      <c r="EX859" s="341">
        <v>2</v>
      </c>
      <c r="EY859" s="341">
        <v>4</v>
      </c>
      <c r="EZ859" s="365">
        <f t="shared" si="7550"/>
        <v>0</v>
      </c>
      <c r="FA859" s="44"/>
      <c r="FB859" s="44"/>
      <c r="FC859" s="44"/>
      <c r="FD859" s="45"/>
      <c r="FE859" s="45"/>
      <c r="FF859" s="45"/>
      <c r="FG859" s="300">
        <f>BO859</f>
        <v>1</v>
      </c>
      <c r="FH859" s="45"/>
      <c r="FI859" s="45"/>
      <c r="FJ859" s="45"/>
      <c r="FK859" s="44"/>
      <c r="FL859" s="44"/>
      <c r="FM859" s="44"/>
      <c r="FN859" s="44">
        <f>F859*2</f>
        <v>86</v>
      </c>
      <c r="FO859" s="294"/>
      <c r="FP859" s="20">
        <f t="shared" si="7602"/>
        <v>0</v>
      </c>
      <c r="FQ859" s="20">
        <f t="shared" si="7596"/>
        <v>12</v>
      </c>
      <c r="FR859" s="20">
        <f t="shared" si="7597"/>
        <v>4</v>
      </c>
      <c r="FS859" s="20">
        <f t="shared" si="7598"/>
        <v>0</v>
      </c>
      <c r="FT859" s="20">
        <f t="shared" si="7599"/>
        <v>0</v>
      </c>
      <c r="FU859" s="20">
        <f t="shared" si="7600"/>
        <v>0</v>
      </c>
      <c r="FV859" s="20">
        <f t="shared" si="7601"/>
        <v>0</v>
      </c>
      <c r="FW859" s="44"/>
    </row>
    <row r="860" spans="1:179" s="301" customFormat="1" ht="27.75" customHeight="1">
      <c r="A860" s="295"/>
      <c r="B860" s="296">
        <v>8</v>
      </c>
      <c r="C860" s="296" t="s">
        <v>1060</v>
      </c>
      <c r="D860" s="296" t="s">
        <v>44</v>
      </c>
      <c r="E860" s="296" t="str">
        <f t="shared" ref="E860" si="7673">D860</f>
        <v>LT8,5</v>
      </c>
      <c r="F860" s="296">
        <v>34</v>
      </c>
      <c r="G860" s="296">
        <f>F860</f>
        <v>34</v>
      </c>
      <c r="H860" s="297"/>
      <c r="I860" s="297"/>
      <c r="J860" s="294"/>
      <c r="K860" s="294"/>
      <c r="L860" s="294"/>
      <c r="M860" s="294"/>
      <c r="N860" s="297"/>
      <c r="O860" s="297"/>
      <c r="P860" s="1"/>
      <c r="Q860" s="16"/>
      <c r="R860" s="1"/>
      <c r="S860" s="294"/>
      <c r="T860" s="294"/>
      <c r="U860" s="294"/>
      <c r="V860" s="294"/>
      <c r="W860" s="294"/>
      <c r="X860" s="294"/>
      <c r="Y860" s="294"/>
      <c r="Z860" s="294"/>
      <c r="AA860" s="294"/>
      <c r="AB860" s="294"/>
      <c r="AC860" s="1">
        <f t="shared" ref="AC860" si="7674">+IF(S860=1,1,0)+IF(T860=1,1,0)</f>
        <v>0</v>
      </c>
      <c r="AD860" s="1">
        <f t="shared" ref="AD860" si="7675">+IF(U860=1,1,0)+IF(V860=1,1,0)</f>
        <v>0</v>
      </c>
      <c r="AE860" s="1">
        <f t="shared" ref="AE860" si="7676">+IF(W860=1,1,0)+IF(X860=1,1,0)</f>
        <v>0</v>
      </c>
      <c r="AF860" s="1">
        <f t="shared" ref="AF860" si="7677">+IF(Y860=1,1,0)+IF(Z860=1,1,0)</f>
        <v>0</v>
      </c>
      <c r="AG860" s="1">
        <f t="shared" ref="AG860" si="7678">+IF(AA860=1,1,0)</f>
        <v>0</v>
      </c>
      <c r="AH860" s="1">
        <f t="shared" ref="AH860" si="7679">+IF(AB860=1,1,0)</f>
        <v>0</v>
      </c>
      <c r="AI860" s="1">
        <f t="shared" ref="AI860" si="7680">+IF(S860=2,1,0)+IF(T860=2,1,0)</f>
        <v>0</v>
      </c>
      <c r="AJ860" s="1">
        <f t="shared" ref="AJ860" si="7681">+IF(U860=2,1,0)+IF(V860=2,1,0)</f>
        <v>0</v>
      </c>
      <c r="AK860" s="1">
        <f t="shared" ref="AK860" si="7682">+IF(X860=2,1,0)+IF(W860=2,1,0)</f>
        <v>0</v>
      </c>
      <c r="AL860" s="1">
        <f t="shared" ref="AL860" si="7683">+IF(Y860=2,1,0)+IF(Z860=2,1,0)</f>
        <v>0</v>
      </c>
      <c r="AM860" s="1">
        <f t="shared" ref="AM860" si="7684">+IF(AA860=2,1,0)</f>
        <v>0</v>
      </c>
      <c r="AN860" s="1">
        <f t="shared" ref="AN860" si="7685">+IF(AB860=2,1,0)</f>
        <v>0</v>
      </c>
      <c r="AO860" s="294"/>
      <c r="AP860" s="294"/>
      <c r="AQ860" s="294"/>
      <c r="AR860" s="294">
        <f t="shared" si="7604"/>
        <v>34</v>
      </c>
      <c r="AS860" s="298">
        <f t="shared" si="7567"/>
        <v>0</v>
      </c>
      <c r="AT860" s="298">
        <f t="shared" si="7568"/>
        <v>0</v>
      </c>
      <c r="AU860" s="298">
        <f t="shared" si="7569"/>
        <v>0</v>
      </c>
      <c r="AV860" s="298">
        <f t="shared" si="7570"/>
        <v>1</v>
      </c>
      <c r="AW860" s="294"/>
      <c r="AX860" s="294"/>
      <c r="AY860" s="294"/>
      <c r="AZ860" s="294"/>
      <c r="BA860" s="294"/>
      <c r="BB860" s="294"/>
      <c r="BC860" s="294"/>
      <c r="BD860" s="294"/>
      <c r="BE860" s="294"/>
      <c r="BF860" s="294"/>
      <c r="BG860" s="294"/>
      <c r="BH860" s="294"/>
      <c r="BI860" s="294"/>
      <c r="BJ860" s="294"/>
      <c r="BK860" s="294"/>
      <c r="BL860" s="294"/>
      <c r="BM860" s="294"/>
      <c r="BN860" s="294"/>
      <c r="BO860" s="294"/>
      <c r="BP860" s="1"/>
      <c r="BQ860" s="294"/>
      <c r="BR860" s="17">
        <v>1</v>
      </c>
      <c r="BS860" s="1">
        <f t="shared" si="7571"/>
        <v>0</v>
      </c>
      <c r="BT860" s="17">
        <f t="shared" ref="BT860" si="7686">+BS860*2</f>
        <v>0</v>
      </c>
      <c r="BU860" s="294"/>
      <c r="BV860" s="294">
        <v>1</v>
      </c>
      <c r="BW860" s="294"/>
      <c r="BX860" s="294"/>
      <c r="BY860" s="294"/>
      <c r="BZ860" s="294"/>
      <c r="CA860" s="294"/>
      <c r="CB860" s="294"/>
      <c r="CC860" s="294"/>
      <c r="CD860" s="1"/>
      <c r="CE860" s="1"/>
      <c r="CF860" s="1"/>
      <c r="CG860" s="294"/>
      <c r="CH860" s="1"/>
      <c r="CI860" s="1"/>
      <c r="CJ860" s="1"/>
      <c r="CK860" s="1"/>
      <c r="CL860" s="1"/>
      <c r="CM860" s="1"/>
      <c r="CN860" s="1">
        <f t="shared" si="7573"/>
        <v>0</v>
      </c>
      <c r="CO860" s="1">
        <f t="shared" si="7574"/>
        <v>0</v>
      </c>
      <c r="CP860" s="20">
        <f t="shared" si="7575"/>
        <v>0</v>
      </c>
      <c r="CQ860" s="20"/>
      <c r="CR860" s="299">
        <f t="shared" si="7607"/>
        <v>0</v>
      </c>
      <c r="CS860" s="294"/>
      <c r="CT860" s="294"/>
      <c r="CU860" s="1"/>
      <c r="CV860" s="1"/>
      <c r="CW860" s="1"/>
      <c r="CX860" s="1"/>
      <c r="CY860" s="1"/>
      <c r="CZ860" s="294"/>
      <c r="DA860" s="17">
        <f t="shared" ref="DA860" si="7687">+CY860</f>
        <v>0</v>
      </c>
      <c r="DB860" s="359">
        <f t="shared" si="7577"/>
        <v>0</v>
      </c>
      <c r="DC860" s="359">
        <f t="shared" si="7578"/>
        <v>0</v>
      </c>
      <c r="DD860" s="294"/>
      <c r="DE860" s="294"/>
      <c r="DF860" s="294"/>
      <c r="DG860" s="294"/>
      <c r="DH860" s="294"/>
      <c r="DI860" s="294"/>
      <c r="DJ860" s="294"/>
      <c r="DK860" s="294"/>
      <c r="DL860" s="294"/>
      <c r="DM860" s="294"/>
      <c r="DN860" s="294"/>
      <c r="DO860" s="1"/>
      <c r="DP860" s="1"/>
      <c r="DQ860" s="17">
        <f t="shared" si="7579"/>
        <v>0</v>
      </c>
      <c r="DR860" s="17">
        <f t="shared" si="7580"/>
        <v>0</v>
      </c>
      <c r="DS860" s="17">
        <f t="shared" si="7581"/>
        <v>0</v>
      </c>
      <c r="DT860" s="17">
        <f t="shared" si="7582"/>
        <v>0</v>
      </c>
      <c r="DU860" s="17">
        <f t="shared" si="7583"/>
        <v>0</v>
      </c>
      <c r="DV860" s="17">
        <f t="shared" si="7584"/>
        <v>0</v>
      </c>
      <c r="DW860" s="1"/>
      <c r="DX860" s="1"/>
      <c r="DY860" s="20">
        <f t="shared" si="7585"/>
        <v>0</v>
      </c>
      <c r="DZ860" s="20">
        <f t="shared" si="7586"/>
        <v>0</v>
      </c>
      <c r="EA860" s="20">
        <f t="shared" si="7587"/>
        <v>0</v>
      </c>
      <c r="EB860" s="20">
        <f t="shared" si="7588"/>
        <v>0</v>
      </c>
      <c r="EC860" s="18">
        <f t="shared" si="7589"/>
        <v>0</v>
      </c>
      <c r="ED860" s="19">
        <f t="shared" ref="ED860" si="7688">+IF(EC860&lt;&gt;0,EC860*3,0)</f>
        <v>0</v>
      </c>
      <c r="EE860" s="19">
        <f t="shared" si="7591"/>
        <v>0</v>
      </c>
      <c r="EF860" s="1">
        <f t="shared" si="7592"/>
        <v>0</v>
      </c>
      <c r="EG860" s="18">
        <f t="shared" si="7593"/>
        <v>0</v>
      </c>
      <c r="EH860" s="18"/>
      <c r="EI860" s="294"/>
      <c r="EJ860" s="294"/>
      <c r="EK860" s="294"/>
      <c r="EL860" s="19"/>
      <c r="EM860" s="19"/>
      <c r="EN860" s="19"/>
      <c r="EO860" s="19"/>
      <c r="EP860" s="19"/>
      <c r="EQ860" s="18"/>
      <c r="ER860" s="18"/>
      <c r="ES860" s="18"/>
      <c r="ET860" s="18"/>
      <c r="EU860" s="18">
        <f t="shared" si="7594"/>
        <v>0</v>
      </c>
      <c r="EV860" s="18">
        <f t="shared" si="7595"/>
        <v>0</v>
      </c>
      <c r="EW860" s="341">
        <v>2</v>
      </c>
      <c r="EX860" s="341"/>
      <c r="EY860" s="341"/>
      <c r="EZ860" s="365">
        <f t="shared" si="7550"/>
        <v>0</v>
      </c>
      <c r="FA860" s="294"/>
      <c r="FB860" s="294"/>
      <c r="FC860" s="294"/>
      <c r="FD860" s="300"/>
      <c r="FE860" s="300"/>
      <c r="FF860" s="300"/>
      <c r="FG860" s="300"/>
      <c r="FH860" s="300"/>
      <c r="FI860" s="300"/>
      <c r="FJ860" s="300"/>
      <c r="FK860" s="294"/>
      <c r="FL860" s="294"/>
      <c r="FM860" s="294"/>
      <c r="FN860" s="294">
        <f>F860*2</f>
        <v>68</v>
      </c>
      <c r="FO860" s="294"/>
      <c r="FP860" s="20">
        <f t="shared" si="7602"/>
        <v>0</v>
      </c>
      <c r="FQ860" s="20">
        <f t="shared" si="7596"/>
        <v>0</v>
      </c>
      <c r="FR860" s="20">
        <f t="shared" si="7597"/>
        <v>0</v>
      </c>
      <c r="FS860" s="20">
        <f t="shared" si="7598"/>
        <v>0</v>
      </c>
      <c r="FT860" s="20">
        <f t="shared" si="7599"/>
        <v>0</v>
      </c>
      <c r="FU860" s="20">
        <f t="shared" si="7600"/>
        <v>0</v>
      </c>
      <c r="FV860" s="20">
        <f t="shared" si="7601"/>
        <v>0</v>
      </c>
      <c r="FW860" s="294"/>
    </row>
    <row r="861" spans="1:179" ht="27.75" customHeight="1">
      <c r="A861" s="40"/>
      <c r="B861" s="41" t="s">
        <v>194</v>
      </c>
      <c r="C861" s="41" t="s">
        <v>737</v>
      </c>
      <c r="D861" s="48"/>
      <c r="E861" s="41"/>
      <c r="F861" s="41"/>
      <c r="G861" s="48"/>
      <c r="H861" s="43"/>
      <c r="I861" s="43"/>
      <c r="J861" s="44"/>
      <c r="K861" s="44"/>
      <c r="L861" s="44"/>
      <c r="M861" s="44"/>
      <c r="N861" s="43"/>
      <c r="O861" s="43"/>
      <c r="P861" s="1"/>
      <c r="Q861" s="16"/>
      <c r="R861" s="1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1">
        <f t="shared" ref="AC861:AC864" si="7689">+IF(S861=1,1,0)+IF(T861=1,1,0)</f>
        <v>0</v>
      </c>
      <c r="AD861" s="1">
        <f t="shared" ref="AD861:AD864" si="7690">+IF(U861=1,1,0)+IF(V861=1,1,0)</f>
        <v>0</v>
      </c>
      <c r="AE861" s="1">
        <f t="shared" ref="AE861:AE864" si="7691">+IF(W861=1,1,0)+IF(X861=1,1,0)</f>
        <v>0</v>
      </c>
      <c r="AF861" s="1">
        <f t="shared" ref="AF861:AF864" si="7692">+IF(Y861=1,1,0)+IF(Z861=1,1,0)</f>
        <v>0</v>
      </c>
      <c r="AG861" s="1">
        <f t="shared" ref="AG861:AG864" si="7693">+IF(AA861=1,1,0)</f>
        <v>0</v>
      </c>
      <c r="AH861" s="1">
        <f t="shared" ref="AH861:AH864" si="7694">+IF(AB861=1,1,0)</f>
        <v>0</v>
      </c>
      <c r="AI861" s="1">
        <f t="shared" ref="AI861:AI864" si="7695">+IF(S861=2,1,0)+IF(T861=2,1,0)</f>
        <v>0</v>
      </c>
      <c r="AJ861" s="1">
        <f t="shared" ref="AJ861:AJ864" si="7696">+IF(U861=2,1,0)+IF(V861=2,1,0)</f>
        <v>0</v>
      </c>
      <c r="AK861" s="1">
        <f t="shared" ref="AK861:AK864" si="7697">+IF(X861=2,1,0)+IF(W861=2,1,0)</f>
        <v>0</v>
      </c>
      <c r="AL861" s="1">
        <f t="shared" ref="AL861:AL864" si="7698">+IF(Y861=2,1,0)+IF(Z861=2,1,0)</f>
        <v>0</v>
      </c>
      <c r="AM861" s="1">
        <f t="shared" ref="AM861:AM864" si="7699">+IF(AA861=2,1,0)</f>
        <v>0</v>
      </c>
      <c r="AN861" s="1">
        <f t="shared" ref="AN861:AN864" si="7700">+IF(AB861=2,1,0)</f>
        <v>0</v>
      </c>
      <c r="AO861" s="44"/>
      <c r="AP861" s="44"/>
      <c r="AQ861" s="44"/>
      <c r="AR861" s="294"/>
      <c r="AS861" s="122">
        <f t="shared" si="7567"/>
        <v>0</v>
      </c>
      <c r="AT861" s="122">
        <f t="shared" si="7568"/>
        <v>0</v>
      </c>
      <c r="AU861" s="122">
        <f t="shared" si="7569"/>
        <v>0</v>
      </c>
      <c r="AV861" s="122">
        <f t="shared" si="7570"/>
        <v>0</v>
      </c>
      <c r="AW861" s="44"/>
      <c r="AX861" s="294"/>
      <c r="AY861" s="294"/>
      <c r="AZ861" s="294"/>
      <c r="BA861" s="294"/>
      <c r="BB861" s="294"/>
      <c r="BC861" s="29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127"/>
      <c r="BO861" s="44"/>
      <c r="BP861" s="1"/>
      <c r="BQ861" s="44"/>
      <c r="BR861" s="17"/>
      <c r="BS861" s="1">
        <f t="shared" si="7571"/>
        <v>0</v>
      </c>
      <c r="BT861" s="17">
        <f t="shared" ref="BT861:BT864" si="7701">+BS861*2</f>
        <v>0</v>
      </c>
      <c r="BU861" s="44"/>
      <c r="BV861" s="44"/>
      <c r="BW861" s="44"/>
      <c r="BX861" s="44"/>
      <c r="BY861" s="44"/>
      <c r="BZ861" s="44"/>
      <c r="CA861" s="44"/>
      <c r="CB861" s="44"/>
      <c r="CC861" s="44"/>
      <c r="CD861" s="92"/>
      <c r="CE861" s="92"/>
      <c r="CF861" s="92"/>
      <c r="CG861" s="44"/>
      <c r="CH861" s="1"/>
      <c r="CI861" s="1"/>
      <c r="CJ861" s="1"/>
      <c r="CK861" s="383"/>
      <c r="CL861" s="383"/>
      <c r="CM861" s="383"/>
      <c r="CN861" s="1">
        <f t="shared" si="7573"/>
        <v>0</v>
      </c>
      <c r="CO861" s="1">
        <f t="shared" si="7574"/>
        <v>0</v>
      </c>
      <c r="CP861" s="20">
        <f t="shared" si="7575"/>
        <v>0</v>
      </c>
      <c r="CQ861" s="351"/>
      <c r="CR861" s="131">
        <f t="shared" si="7607"/>
        <v>0</v>
      </c>
      <c r="CS861" s="44"/>
      <c r="CT861" s="44"/>
      <c r="CU861" s="1"/>
      <c r="CV861" s="1"/>
      <c r="CW861" s="1"/>
      <c r="CX861" s="1"/>
      <c r="CY861" s="1"/>
      <c r="CZ861" s="44"/>
      <c r="DA861" s="17">
        <f t="shared" ref="DA861:DA864" si="7702">+CY861</f>
        <v>0</v>
      </c>
      <c r="DB861" s="359">
        <f t="shared" si="7577"/>
        <v>0</v>
      </c>
      <c r="DC861" s="359">
        <f t="shared" si="7578"/>
        <v>0</v>
      </c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1"/>
      <c r="DP861" s="1"/>
      <c r="DQ861" s="17">
        <f t="shared" si="7579"/>
        <v>0</v>
      </c>
      <c r="DR861" s="17">
        <f t="shared" si="7580"/>
        <v>0</v>
      </c>
      <c r="DS861" s="17">
        <f t="shared" si="7581"/>
        <v>0</v>
      </c>
      <c r="DT861" s="17">
        <f t="shared" si="7582"/>
        <v>0</v>
      </c>
      <c r="DU861" s="17">
        <f t="shared" si="7583"/>
        <v>0</v>
      </c>
      <c r="DV861" s="17">
        <f t="shared" si="7584"/>
        <v>0</v>
      </c>
      <c r="DW861" s="1"/>
      <c r="DX861" s="1"/>
      <c r="DY861" s="20">
        <f t="shared" si="7585"/>
        <v>0</v>
      </c>
      <c r="DZ861" s="20">
        <f t="shared" si="7586"/>
        <v>0</v>
      </c>
      <c r="EA861" s="20">
        <f t="shared" si="7587"/>
        <v>0</v>
      </c>
      <c r="EB861" s="20">
        <f t="shared" si="7588"/>
        <v>0</v>
      </c>
      <c r="EC861" s="18">
        <f t="shared" si="7589"/>
        <v>0</v>
      </c>
      <c r="ED861" s="19">
        <f t="shared" ref="ED861:ED864" si="7703">+IF(EC861&lt;&gt;0,EC861*3,0)</f>
        <v>0</v>
      </c>
      <c r="EE861" s="19">
        <f t="shared" si="7591"/>
        <v>0</v>
      </c>
      <c r="EF861" s="1">
        <f t="shared" si="7592"/>
        <v>0</v>
      </c>
      <c r="EG861" s="18">
        <f t="shared" si="7593"/>
        <v>0</v>
      </c>
      <c r="EH861" s="341"/>
      <c r="EI861" s="44"/>
      <c r="EJ861" s="44"/>
      <c r="EK861" s="44"/>
      <c r="EL861" s="93"/>
      <c r="EM861" s="93"/>
      <c r="EN861" s="93"/>
      <c r="EO861" s="366"/>
      <c r="EP861" s="366"/>
      <c r="EQ861" s="374"/>
      <c r="ER861" s="374"/>
      <c r="ES861" s="374"/>
      <c r="ET861" s="374"/>
      <c r="EU861" s="18">
        <f t="shared" si="7594"/>
        <v>0</v>
      </c>
      <c r="EV861" s="18">
        <f t="shared" si="7595"/>
        <v>0</v>
      </c>
      <c r="EW861" s="341"/>
      <c r="EX861" s="341"/>
      <c r="EY861" s="341"/>
      <c r="EZ861" s="365">
        <f t="shared" si="7550"/>
        <v>0</v>
      </c>
      <c r="FA861" s="44"/>
      <c r="FB861" s="44"/>
      <c r="FC861" s="44"/>
      <c r="FD861" s="45"/>
      <c r="FE861" s="45"/>
      <c r="FF861" s="45"/>
      <c r="FG861" s="300"/>
      <c r="FH861" s="45"/>
      <c r="FI861" s="45"/>
      <c r="FJ861" s="45"/>
      <c r="FK861" s="44"/>
      <c r="FL861" s="44"/>
      <c r="FM861" s="44"/>
      <c r="FN861" s="44"/>
      <c r="FO861" s="294"/>
      <c r="FP861" s="20">
        <f t="shared" si="7602"/>
        <v>0</v>
      </c>
      <c r="FQ861" s="20">
        <f t="shared" si="7596"/>
        <v>0</v>
      </c>
      <c r="FR861" s="20">
        <f t="shared" si="7597"/>
        <v>0</v>
      </c>
      <c r="FS861" s="20">
        <f t="shared" si="7598"/>
        <v>0</v>
      </c>
      <c r="FT861" s="20">
        <f t="shared" si="7599"/>
        <v>0</v>
      </c>
      <c r="FU861" s="20">
        <f t="shared" si="7600"/>
        <v>0</v>
      </c>
      <c r="FV861" s="20">
        <f t="shared" si="7601"/>
        <v>0</v>
      </c>
      <c r="FW861" s="44"/>
    </row>
    <row r="862" spans="1:179" s="301" customFormat="1" ht="27.75" customHeight="1">
      <c r="A862" s="295"/>
      <c r="B862" s="296" t="s">
        <v>190</v>
      </c>
      <c r="C862" s="296" t="s">
        <v>27</v>
      </c>
      <c r="D862" s="296" t="s">
        <v>258</v>
      </c>
      <c r="E862" s="296" t="str">
        <f t="shared" ref="E862" si="7704">D862</f>
        <v>2LT10</v>
      </c>
      <c r="F862" s="296"/>
      <c r="G862" s="296">
        <v>6</v>
      </c>
      <c r="H862" s="297"/>
      <c r="I862" s="297"/>
      <c r="J862" s="294"/>
      <c r="K862" s="294">
        <v>4</v>
      </c>
      <c r="L862" s="294"/>
      <c r="M862" s="294"/>
      <c r="N862" s="297"/>
      <c r="O862" s="297"/>
      <c r="P862" s="1"/>
      <c r="Q862" s="16"/>
      <c r="R862" s="1"/>
      <c r="S862" s="294"/>
      <c r="T862" s="294"/>
      <c r="U862" s="294"/>
      <c r="V862" s="294"/>
      <c r="W862" s="294"/>
      <c r="X862" s="294"/>
      <c r="Y862" s="294"/>
      <c r="Z862" s="294"/>
      <c r="AA862" s="294"/>
      <c r="AB862" s="294"/>
      <c r="AC862" s="1">
        <f t="shared" si="7689"/>
        <v>0</v>
      </c>
      <c r="AD862" s="1">
        <f t="shared" si="7690"/>
        <v>0</v>
      </c>
      <c r="AE862" s="1">
        <f t="shared" si="7691"/>
        <v>0</v>
      </c>
      <c r="AF862" s="1">
        <f t="shared" si="7692"/>
        <v>0</v>
      </c>
      <c r="AG862" s="1">
        <f t="shared" si="7693"/>
        <v>0</v>
      </c>
      <c r="AH862" s="1">
        <f t="shared" si="7694"/>
        <v>0</v>
      </c>
      <c r="AI862" s="1">
        <f t="shared" si="7695"/>
        <v>0</v>
      </c>
      <c r="AJ862" s="1">
        <f t="shared" si="7696"/>
        <v>0</v>
      </c>
      <c r="AK862" s="1">
        <f t="shared" si="7697"/>
        <v>0</v>
      </c>
      <c r="AL862" s="1">
        <f t="shared" si="7698"/>
        <v>0</v>
      </c>
      <c r="AM862" s="1">
        <f t="shared" si="7699"/>
        <v>0</v>
      </c>
      <c r="AN862" s="1">
        <f t="shared" si="7700"/>
        <v>0</v>
      </c>
      <c r="AO862" s="294"/>
      <c r="AP862" s="294"/>
      <c r="AQ862" s="294"/>
      <c r="AR862" s="294">
        <f t="shared" ref="AR862:AR871" si="7705">G862</f>
        <v>6</v>
      </c>
      <c r="AS862" s="298">
        <f t="shared" si="7567"/>
        <v>0</v>
      </c>
      <c r="AT862" s="298">
        <f t="shared" si="7568"/>
        <v>0</v>
      </c>
      <c r="AU862" s="298">
        <f t="shared" si="7569"/>
        <v>0</v>
      </c>
      <c r="AV862" s="298">
        <f t="shared" si="7570"/>
        <v>1</v>
      </c>
      <c r="AW862" s="294"/>
      <c r="AX862" s="294"/>
      <c r="AY862" s="294"/>
      <c r="AZ862" s="294"/>
      <c r="BA862" s="294"/>
      <c r="BB862" s="294"/>
      <c r="BC862" s="294"/>
      <c r="BD862" s="294"/>
      <c r="BE862" s="294"/>
      <c r="BF862" s="294"/>
      <c r="BG862" s="294"/>
      <c r="BH862" s="294"/>
      <c r="BI862" s="294"/>
      <c r="BJ862" s="294"/>
      <c r="BK862" s="294"/>
      <c r="BL862" s="294"/>
      <c r="BM862" s="294"/>
      <c r="BN862" s="294"/>
      <c r="BO862" s="294"/>
      <c r="BP862" s="1"/>
      <c r="BQ862" s="294"/>
      <c r="BR862" s="17">
        <v>2</v>
      </c>
      <c r="BS862" s="1">
        <f t="shared" si="7571"/>
        <v>0</v>
      </c>
      <c r="BT862" s="17">
        <f t="shared" si="7701"/>
        <v>0</v>
      </c>
      <c r="BU862" s="294"/>
      <c r="BV862" s="294">
        <v>2</v>
      </c>
      <c r="BW862" s="294"/>
      <c r="BX862" s="294"/>
      <c r="BY862" s="294"/>
      <c r="BZ862" s="294"/>
      <c r="CA862" s="294"/>
      <c r="CB862" s="294"/>
      <c r="CC862" s="294"/>
      <c r="CD862" s="1"/>
      <c r="CE862" s="1"/>
      <c r="CF862" s="1"/>
      <c r="CG862" s="294"/>
      <c r="CH862" s="1"/>
      <c r="CI862" s="1"/>
      <c r="CJ862" s="1"/>
      <c r="CK862" s="383"/>
      <c r="CL862" s="383"/>
      <c r="CM862" s="383"/>
      <c r="CN862" s="1">
        <f t="shared" si="7573"/>
        <v>0</v>
      </c>
      <c r="CO862" s="1">
        <f t="shared" si="7574"/>
        <v>0</v>
      </c>
      <c r="CP862" s="20">
        <f t="shared" si="7575"/>
        <v>0</v>
      </c>
      <c r="CQ862" s="351"/>
      <c r="CR862" s="299">
        <f t="shared" si="7607"/>
        <v>0</v>
      </c>
      <c r="CS862" s="294"/>
      <c r="CT862" s="294"/>
      <c r="CU862" s="1"/>
      <c r="CV862" s="1"/>
      <c r="CW862" s="1"/>
      <c r="CX862" s="1"/>
      <c r="CY862" s="1"/>
      <c r="CZ862" s="294"/>
      <c r="DA862" s="17">
        <f t="shared" si="7702"/>
        <v>0</v>
      </c>
      <c r="DB862" s="359">
        <f t="shared" si="7577"/>
        <v>0</v>
      </c>
      <c r="DC862" s="359">
        <f t="shared" si="7578"/>
        <v>0</v>
      </c>
      <c r="DD862" s="294"/>
      <c r="DE862" s="294"/>
      <c r="DF862" s="294"/>
      <c r="DG862" s="294"/>
      <c r="DH862" s="294"/>
      <c r="DI862" s="294"/>
      <c r="DJ862" s="294"/>
      <c r="DK862" s="294"/>
      <c r="DL862" s="294"/>
      <c r="DM862" s="294"/>
      <c r="DN862" s="294"/>
      <c r="DO862" s="1"/>
      <c r="DP862" s="1"/>
      <c r="DQ862" s="17">
        <f t="shared" si="7579"/>
        <v>0</v>
      </c>
      <c r="DR862" s="17">
        <f t="shared" si="7580"/>
        <v>0</v>
      </c>
      <c r="DS862" s="17">
        <f t="shared" si="7581"/>
        <v>0</v>
      </c>
      <c r="DT862" s="17">
        <f t="shared" si="7582"/>
        <v>0</v>
      </c>
      <c r="DU862" s="17">
        <f t="shared" si="7583"/>
        <v>0</v>
      </c>
      <c r="DV862" s="17">
        <f t="shared" si="7584"/>
        <v>0</v>
      </c>
      <c r="DW862" s="1"/>
      <c r="DX862" s="1"/>
      <c r="DY862" s="20">
        <f t="shared" si="7585"/>
        <v>0</v>
      </c>
      <c r="DZ862" s="20">
        <f t="shared" si="7586"/>
        <v>0</v>
      </c>
      <c r="EA862" s="20">
        <f t="shared" si="7587"/>
        <v>0</v>
      </c>
      <c r="EB862" s="20">
        <f t="shared" si="7588"/>
        <v>0</v>
      </c>
      <c r="EC862" s="18">
        <f t="shared" si="7589"/>
        <v>0</v>
      </c>
      <c r="ED862" s="19">
        <f t="shared" si="7703"/>
        <v>0</v>
      </c>
      <c r="EE862" s="19">
        <f t="shared" si="7591"/>
        <v>0</v>
      </c>
      <c r="EF862" s="1">
        <f t="shared" si="7592"/>
        <v>0</v>
      </c>
      <c r="EG862" s="18">
        <f t="shared" si="7593"/>
        <v>0</v>
      </c>
      <c r="EH862" s="341"/>
      <c r="EI862" s="294"/>
      <c r="EJ862" s="294"/>
      <c r="EK862" s="294"/>
      <c r="EL862" s="19"/>
      <c r="EM862" s="19"/>
      <c r="EN862" s="19"/>
      <c r="EO862" s="366"/>
      <c r="EP862" s="366"/>
      <c r="EQ862" s="374"/>
      <c r="ER862" s="374"/>
      <c r="ES862" s="374"/>
      <c r="ET862" s="374"/>
      <c r="EU862" s="18">
        <f t="shared" si="7594"/>
        <v>0</v>
      </c>
      <c r="EV862" s="18">
        <f t="shared" si="7595"/>
        <v>0</v>
      </c>
      <c r="EW862" s="341">
        <v>1</v>
      </c>
      <c r="EX862" s="341">
        <v>1</v>
      </c>
      <c r="EY862" s="341"/>
      <c r="EZ862" s="365">
        <f t="shared" si="7550"/>
        <v>0</v>
      </c>
      <c r="FA862" s="294"/>
      <c r="FB862" s="294"/>
      <c r="FC862" s="294"/>
      <c r="FD862" s="300"/>
      <c r="FE862" s="300"/>
      <c r="FF862" s="300"/>
      <c r="FG862" s="300"/>
      <c r="FH862" s="300"/>
      <c r="FI862" s="300"/>
      <c r="FJ862" s="300"/>
      <c r="FK862" s="294"/>
      <c r="FL862" s="294"/>
      <c r="FM862" s="294"/>
      <c r="FN862" s="294"/>
      <c r="FO862" s="294"/>
      <c r="FP862" s="20">
        <f t="shared" si="7602"/>
        <v>0</v>
      </c>
      <c r="FQ862" s="20">
        <f t="shared" si="7596"/>
        <v>0</v>
      </c>
      <c r="FR862" s="20">
        <f t="shared" si="7597"/>
        <v>0</v>
      </c>
      <c r="FS862" s="20">
        <f t="shared" si="7598"/>
        <v>0</v>
      </c>
      <c r="FT862" s="20">
        <f t="shared" si="7599"/>
        <v>0</v>
      </c>
      <c r="FU862" s="20">
        <f t="shared" si="7600"/>
        <v>0</v>
      </c>
      <c r="FV862" s="20">
        <f t="shared" si="7601"/>
        <v>0</v>
      </c>
      <c r="FW862" s="294" t="s">
        <v>746</v>
      </c>
    </row>
    <row r="863" spans="1:179" ht="27.75" customHeight="1">
      <c r="A863" s="40"/>
      <c r="B863" s="48">
        <v>1</v>
      </c>
      <c r="C863" s="48">
        <f>B863</f>
        <v>1</v>
      </c>
      <c r="D863" s="48" t="s">
        <v>187</v>
      </c>
      <c r="E863" s="48" t="str">
        <f>D863</f>
        <v>2LT8,5</v>
      </c>
      <c r="F863" s="48">
        <v>8</v>
      </c>
      <c r="G863" s="48">
        <f>F863</f>
        <v>8</v>
      </c>
      <c r="H863" s="43"/>
      <c r="I863" s="43"/>
      <c r="J863" s="44"/>
      <c r="K863" s="44"/>
      <c r="L863" s="44"/>
      <c r="M863" s="44"/>
      <c r="N863" s="43"/>
      <c r="O863" s="43"/>
      <c r="P863" s="1"/>
      <c r="Q863" s="16"/>
      <c r="R863" s="1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1">
        <f t="shared" si="7689"/>
        <v>0</v>
      </c>
      <c r="AD863" s="1">
        <f t="shared" si="7690"/>
        <v>0</v>
      </c>
      <c r="AE863" s="1">
        <f t="shared" si="7691"/>
        <v>0</v>
      </c>
      <c r="AF863" s="1">
        <f t="shared" si="7692"/>
        <v>0</v>
      </c>
      <c r="AG863" s="1">
        <f t="shared" si="7693"/>
        <v>0</v>
      </c>
      <c r="AH863" s="1">
        <f t="shared" si="7694"/>
        <v>0</v>
      </c>
      <c r="AI863" s="1">
        <f t="shared" si="7695"/>
        <v>0</v>
      </c>
      <c r="AJ863" s="1">
        <f t="shared" si="7696"/>
        <v>0</v>
      </c>
      <c r="AK863" s="1">
        <f t="shared" si="7697"/>
        <v>0</v>
      </c>
      <c r="AL863" s="1">
        <f t="shared" si="7698"/>
        <v>0</v>
      </c>
      <c r="AM863" s="1">
        <f t="shared" si="7699"/>
        <v>0</v>
      </c>
      <c r="AN863" s="1">
        <f t="shared" si="7700"/>
        <v>0</v>
      </c>
      <c r="AO863" s="44"/>
      <c r="AP863" s="44"/>
      <c r="AQ863" s="44"/>
      <c r="AR863" s="294">
        <f t="shared" si="7705"/>
        <v>8</v>
      </c>
      <c r="AS863" s="122">
        <f t="shared" si="7567"/>
        <v>0</v>
      </c>
      <c r="AT863" s="122">
        <f t="shared" si="7568"/>
        <v>0</v>
      </c>
      <c r="AU863" s="122">
        <f t="shared" si="7569"/>
        <v>0</v>
      </c>
      <c r="AV863" s="122">
        <f t="shared" si="7570"/>
        <v>1</v>
      </c>
      <c r="AW863" s="44"/>
      <c r="AX863" s="294"/>
      <c r="AY863" s="294"/>
      <c r="AZ863" s="294"/>
      <c r="BA863" s="294"/>
      <c r="BB863" s="294"/>
      <c r="BC863" s="294"/>
      <c r="BD863" s="44"/>
      <c r="BE863" s="44">
        <v>1</v>
      </c>
      <c r="BF863" s="44">
        <v>1</v>
      </c>
      <c r="BG863" s="44"/>
      <c r="BH863" s="44"/>
      <c r="BI863" s="44"/>
      <c r="BJ863" s="44"/>
      <c r="BK863" s="44"/>
      <c r="BL863" s="44"/>
      <c r="BM863" s="44"/>
      <c r="BN863" s="127"/>
      <c r="BO863" s="44"/>
      <c r="BP863" s="1"/>
      <c r="BQ863" s="44"/>
      <c r="BR863" s="17">
        <v>4</v>
      </c>
      <c r="BS863" s="1">
        <f t="shared" si="7571"/>
        <v>0</v>
      </c>
      <c r="BT863" s="17">
        <f t="shared" si="7701"/>
        <v>0</v>
      </c>
      <c r="BU863" s="44"/>
      <c r="BV863" s="44">
        <v>2</v>
      </c>
      <c r="BW863" s="44">
        <v>2</v>
      </c>
      <c r="BX863" s="44">
        <v>2</v>
      </c>
      <c r="BY863" s="44"/>
      <c r="BZ863" s="44"/>
      <c r="CA863" s="44"/>
      <c r="CB863" s="44"/>
      <c r="CC863" s="44"/>
      <c r="CD863" s="92"/>
      <c r="CE863" s="92"/>
      <c r="CF863" s="92"/>
      <c r="CG863" s="44"/>
      <c r="CH863" s="1"/>
      <c r="CI863" s="1"/>
      <c r="CJ863" s="1"/>
      <c r="CK863" s="383"/>
      <c r="CL863" s="383"/>
      <c r="CM863" s="383"/>
      <c r="CN863" s="1">
        <f t="shared" si="7573"/>
        <v>4</v>
      </c>
      <c r="CO863" s="1">
        <f t="shared" si="7574"/>
        <v>4</v>
      </c>
      <c r="CP863" s="20">
        <f t="shared" si="7575"/>
        <v>0</v>
      </c>
      <c r="CQ863" s="351"/>
      <c r="CR863" s="131">
        <f>+IF(SUM(AX863:BM863)&gt;0,1,0)-1</f>
        <v>0</v>
      </c>
      <c r="CS863" s="44"/>
      <c r="CT863" s="44"/>
      <c r="CU863" s="1"/>
      <c r="CV863" s="1"/>
      <c r="CW863" s="1">
        <v>2</v>
      </c>
      <c r="CX863" s="1"/>
      <c r="CY863" s="1">
        <v>4</v>
      </c>
      <c r="CZ863" s="44">
        <v>5</v>
      </c>
      <c r="DA863" s="17">
        <f t="shared" si="7702"/>
        <v>4</v>
      </c>
      <c r="DB863" s="359">
        <f t="shared" si="7577"/>
        <v>9</v>
      </c>
      <c r="DC863" s="359">
        <f t="shared" si="7578"/>
        <v>6</v>
      </c>
      <c r="DD863" s="44"/>
      <c r="DE863" s="44">
        <v>4</v>
      </c>
      <c r="DF863" s="44"/>
      <c r="DG863" s="44"/>
      <c r="DH863" s="44">
        <v>4</v>
      </c>
      <c r="DI863" s="44">
        <f>4*4</f>
        <v>16</v>
      </c>
      <c r="DJ863" s="44"/>
      <c r="DK863" s="44"/>
      <c r="DL863" s="44"/>
      <c r="DM863" s="44"/>
      <c r="DN863" s="44">
        <f>F863</f>
        <v>8</v>
      </c>
      <c r="DO863" s="1"/>
      <c r="DP863" s="1"/>
      <c r="DQ863" s="17">
        <f t="shared" si="7579"/>
        <v>0</v>
      </c>
      <c r="DR863" s="17">
        <f t="shared" si="7580"/>
        <v>0</v>
      </c>
      <c r="DS863" s="17">
        <f t="shared" si="7581"/>
        <v>0</v>
      </c>
      <c r="DT863" s="17">
        <f t="shared" si="7582"/>
        <v>0</v>
      </c>
      <c r="DU863" s="17">
        <f t="shared" si="7583"/>
        <v>0</v>
      </c>
      <c r="DV863" s="17">
        <f t="shared" si="7584"/>
        <v>0</v>
      </c>
      <c r="DW863" s="1"/>
      <c r="DX863" s="1"/>
      <c r="DY863" s="20">
        <f t="shared" si="7585"/>
        <v>0</v>
      </c>
      <c r="DZ863" s="20">
        <f t="shared" si="7586"/>
        <v>0</v>
      </c>
      <c r="EA863" s="20">
        <f t="shared" si="7587"/>
        <v>0</v>
      </c>
      <c r="EB863" s="20">
        <f t="shared" si="7588"/>
        <v>0</v>
      </c>
      <c r="EC863" s="18">
        <f t="shared" si="7589"/>
        <v>2</v>
      </c>
      <c r="ED863" s="19">
        <f t="shared" si="7703"/>
        <v>6</v>
      </c>
      <c r="EE863" s="19">
        <f t="shared" si="7591"/>
        <v>0</v>
      </c>
      <c r="EF863" s="1">
        <f t="shared" si="7592"/>
        <v>0</v>
      </c>
      <c r="EG863" s="18">
        <f t="shared" si="7593"/>
        <v>10</v>
      </c>
      <c r="EH863" s="341"/>
      <c r="EI863" s="44"/>
      <c r="EJ863" s="44">
        <v>5.5</v>
      </c>
      <c r="EK863" s="44"/>
      <c r="EL863" s="93"/>
      <c r="EM863" s="93"/>
      <c r="EN863" s="93">
        <v>1</v>
      </c>
      <c r="EO863" s="366"/>
      <c r="EP863" s="366"/>
      <c r="EQ863" s="374"/>
      <c r="ER863" s="374"/>
      <c r="ES863" s="374"/>
      <c r="ET863" s="374">
        <v>1</v>
      </c>
      <c r="EU863" s="18">
        <f t="shared" si="7594"/>
        <v>7</v>
      </c>
      <c r="EV863" s="18">
        <f t="shared" si="7595"/>
        <v>0</v>
      </c>
      <c r="EW863" s="341">
        <v>2</v>
      </c>
      <c r="EX863" s="341">
        <v>2</v>
      </c>
      <c r="EY863" s="341"/>
      <c r="EZ863" s="365">
        <f t="shared" si="7550"/>
        <v>1</v>
      </c>
      <c r="FA863" s="44"/>
      <c r="FB863" s="44"/>
      <c r="FC863" s="44"/>
      <c r="FD863" s="45"/>
      <c r="FE863" s="45"/>
      <c r="FF863" s="45"/>
      <c r="FG863" s="300"/>
      <c r="FH863" s="45"/>
      <c r="FI863" s="45"/>
      <c r="FJ863" s="45"/>
      <c r="FK863" s="44"/>
      <c r="FL863" s="44"/>
      <c r="FM863" s="44"/>
      <c r="FN863" s="44"/>
      <c r="FO863" s="294"/>
      <c r="FP863" s="20">
        <f t="shared" si="7602"/>
        <v>0</v>
      </c>
      <c r="FQ863" s="20">
        <f t="shared" si="7596"/>
        <v>4</v>
      </c>
      <c r="FR863" s="20">
        <f t="shared" si="7597"/>
        <v>0</v>
      </c>
      <c r="FS863" s="20">
        <f t="shared" si="7598"/>
        <v>0</v>
      </c>
      <c r="FT863" s="20">
        <f t="shared" si="7599"/>
        <v>0</v>
      </c>
      <c r="FU863" s="20">
        <f t="shared" si="7600"/>
        <v>0</v>
      </c>
      <c r="FV863" s="20">
        <f t="shared" si="7601"/>
        <v>0</v>
      </c>
      <c r="FW863" s="44"/>
    </row>
    <row r="864" spans="1:179" ht="27.75" customHeight="1">
      <c r="A864" s="40"/>
      <c r="B864" s="48" t="s">
        <v>249</v>
      </c>
      <c r="C864" s="48" t="str">
        <f>B864</f>
        <v>1.2</v>
      </c>
      <c r="D864" s="48" t="s">
        <v>44</v>
      </c>
      <c r="E864" s="48" t="str">
        <f t="shared" ref="E864" si="7706">D864</f>
        <v>LT8,5</v>
      </c>
      <c r="F864" s="48">
        <v>40</v>
      </c>
      <c r="G864" s="48">
        <f>F864</f>
        <v>40</v>
      </c>
      <c r="H864" s="43"/>
      <c r="I864" s="43"/>
      <c r="J864" s="44"/>
      <c r="K864" s="44"/>
      <c r="L864" s="44"/>
      <c r="M864" s="44"/>
      <c r="N864" s="43"/>
      <c r="O864" s="43"/>
      <c r="P864" s="1"/>
      <c r="Q864" s="16"/>
      <c r="R864" s="1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1">
        <f t="shared" si="7689"/>
        <v>0</v>
      </c>
      <c r="AD864" s="1">
        <f t="shared" si="7690"/>
        <v>0</v>
      </c>
      <c r="AE864" s="1">
        <f t="shared" si="7691"/>
        <v>0</v>
      </c>
      <c r="AF864" s="1">
        <f t="shared" si="7692"/>
        <v>0</v>
      </c>
      <c r="AG864" s="1">
        <f t="shared" si="7693"/>
        <v>0</v>
      </c>
      <c r="AH864" s="1">
        <f t="shared" si="7694"/>
        <v>0</v>
      </c>
      <c r="AI864" s="1">
        <f t="shared" si="7695"/>
        <v>0</v>
      </c>
      <c r="AJ864" s="1">
        <f t="shared" si="7696"/>
        <v>0</v>
      </c>
      <c r="AK864" s="1">
        <f t="shared" si="7697"/>
        <v>0</v>
      </c>
      <c r="AL864" s="1">
        <f t="shared" si="7698"/>
        <v>0</v>
      </c>
      <c r="AM864" s="1">
        <f t="shared" si="7699"/>
        <v>0</v>
      </c>
      <c r="AN864" s="1">
        <f t="shared" si="7700"/>
        <v>0</v>
      </c>
      <c r="AO864" s="44"/>
      <c r="AP864" s="44"/>
      <c r="AQ864" s="44"/>
      <c r="AR864" s="294">
        <f t="shared" si="7705"/>
        <v>40</v>
      </c>
      <c r="AS864" s="122">
        <f t="shared" si="7567"/>
        <v>0</v>
      </c>
      <c r="AT864" s="122">
        <f t="shared" si="7568"/>
        <v>0</v>
      </c>
      <c r="AU864" s="122">
        <f t="shared" si="7569"/>
        <v>0</v>
      </c>
      <c r="AV864" s="122">
        <f t="shared" si="7570"/>
        <v>1</v>
      </c>
      <c r="AW864" s="44"/>
      <c r="AX864" s="294"/>
      <c r="AY864" s="294"/>
      <c r="AZ864" s="294"/>
      <c r="BA864" s="294"/>
      <c r="BB864" s="294"/>
      <c r="BC864" s="294"/>
      <c r="BD864" s="44"/>
      <c r="BE864" s="44"/>
      <c r="BF864" s="44"/>
      <c r="BG864" s="44"/>
      <c r="BH864" s="44">
        <v>1</v>
      </c>
      <c r="BI864" s="44"/>
      <c r="BJ864" s="44"/>
      <c r="BK864" s="44"/>
      <c r="BL864" s="44"/>
      <c r="BM864" s="44"/>
      <c r="BN864" s="127"/>
      <c r="BO864" s="44"/>
      <c r="BP864" s="1"/>
      <c r="BQ864" s="44"/>
      <c r="BR864" s="17">
        <v>4</v>
      </c>
      <c r="BS864" s="1">
        <f t="shared" si="7571"/>
        <v>0</v>
      </c>
      <c r="BT864" s="17">
        <f t="shared" si="7701"/>
        <v>0</v>
      </c>
      <c r="BU864" s="44"/>
      <c r="BV864" s="44">
        <v>2</v>
      </c>
      <c r="BW864" s="44"/>
      <c r="BX864" s="44"/>
      <c r="BY864" s="44"/>
      <c r="BZ864" s="44"/>
      <c r="CA864" s="44"/>
      <c r="CB864" s="44"/>
      <c r="CC864" s="44"/>
      <c r="CD864" s="92"/>
      <c r="CE864" s="92"/>
      <c r="CF864" s="92"/>
      <c r="CG864" s="44"/>
      <c r="CH864" s="1"/>
      <c r="CI864" s="1">
        <v>1</v>
      </c>
      <c r="CJ864" s="1"/>
      <c r="CK864" s="383"/>
      <c r="CL864" s="383"/>
      <c r="CM864" s="383"/>
      <c r="CN864" s="1">
        <f t="shared" si="7573"/>
        <v>0</v>
      </c>
      <c r="CO864" s="1">
        <f t="shared" si="7574"/>
        <v>0</v>
      </c>
      <c r="CP864" s="20">
        <f t="shared" si="7575"/>
        <v>2.5</v>
      </c>
      <c r="CQ864" s="351"/>
      <c r="CR864" s="131">
        <f t="shared" ref="CR864:CR885" si="7707">+IF(SUM(AX864:BM864)&gt;0,1,0)</f>
        <v>1</v>
      </c>
      <c r="CS864" s="44"/>
      <c r="CT864" s="44"/>
      <c r="CU864" s="1"/>
      <c r="CV864" s="1">
        <v>1</v>
      </c>
      <c r="CW864" s="1">
        <v>1</v>
      </c>
      <c r="CX864" s="1"/>
      <c r="CY864" s="1">
        <v>3</v>
      </c>
      <c r="CZ864" s="44">
        <v>6</v>
      </c>
      <c r="DA864" s="17">
        <f t="shared" si="7702"/>
        <v>3</v>
      </c>
      <c r="DB864" s="359">
        <f t="shared" si="7577"/>
        <v>9</v>
      </c>
      <c r="DC864" s="359">
        <f t="shared" si="7578"/>
        <v>5</v>
      </c>
      <c r="DD864" s="44"/>
      <c r="DE864" s="44">
        <v>4</v>
      </c>
      <c r="DF864" s="44"/>
      <c r="DG864" s="44"/>
      <c r="DH864" s="44">
        <v>4</v>
      </c>
      <c r="DI864" s="44">
        <v>12</v>
      </c>
      <c r="DJ864" s="44"/>
      <c r="DK864" s="44"/>
      <c r="DL864" s="44"/>
      <c r="DM864" s="44"/>
      <c r="DN864" s="44">
        <f>F864</f>
        <v>40</v>
      </c>
      <c r="DO864" s="1"/>
      <c r="DP864" s="1"/>
      <c r="DQ864" s="17">
        <f t="shared" si="7579"/>
        <v>0</v>
      </c>
      <c r="DR864" s="17">
        <f t="shared" si="7580"/>
        <v>0</v>
      </c>
      <c r="DS864" s="17">
        <f t="shared" si="7581"/>
        <v>0</v>
      </c>
      <c r="DT864" s="17">
        <f t="shared" si="7582"/>
        <v>0</v>
      </c>
      <c r="DU864" s="17">
        <f t="shared" si="7583"/>
        <v>0</v>
      </c>
      <c r="DV864" s="17">
        <f t="shared" si="7584"/>
        <v>0</v>
      </c>
      <c r="DW864" s="1"/>
      <c r="DX864" s="1"/>
      <c r="DY864" s="20">
        <f t="shared" si="7585"/>
        <v>0</v>
      </c>
      <c r="DZ864" s="20">
        <f t="shared" si="7586"/>
        <v>0</v>
      </c>
      <c r="EA864" s="20">
        <f t="shared" si="7587"/>
        <v>0</v>
      </c>
      <c r="EB864" s="20">
        <f t="shared" si="7588"/>
        <v>0</v>
      </c>
      <c r="EC864" s="18">
        <f t="shared" si="7589"/>
        <v>2</v>
      </c>
      <c r="ED864" s="19">
        <f t="shared" si="7703"/>
        <v>6</v>
      </c>
      <c r="EE864" s="19">
        <f t="shared" si="7591"/>
        <v>0</v>
      </c>
      <c r="EF864" s="1">
        <f t="shared" si="7592"/>
        <v>0</v>
      </c>
      <c r="EG864" s="18">
        <f t="shared" si="7593"/>
        <v>10</v>
      </c>
      <c r="EH864" s="341"/>
      <c r="EI864" s="44">
        <v>5.5</v>
      </c>
      <c r="EJ864" s="44"/>
      <c r="EK864" s="44"/>
      <c r="EL864" s="93">
        <v>1</v>
      </c>
      <c r="EM864" s="93"/>
      <c r="EN864" s="93"/>
      <c r="EO864" s="366"/>
      <c r="EP864" s="366"/>
      <c r="EQ864" s="374">
        <v>2</v>
      </c>
      <c r="ER864" s="374"/>
      <c r="ES864" s="374"/>
      <c r="ET864" s="374"/>
      <c r="EU864" s="18">
        <f t="shared" si="7594"/>
        <v>8</v>
      </c>
      <c r="EV864" s="18">
        <f t="shared" si="7595"/>
        <v>2</v>
      </c>
      <c r="EW864" s="341">
        <v>2</v>
      </c>
      <c r="EX864" s="341">
        <v>2</v>
      </c>
      <c r="EY864" s="341">
        <v>5</v>
      </c>
      <c r="EZ864" s="365">
        <f t="shared" si="7550"/>
        <v>0</v>
      </c>
      <c r="FA864" s="44"/>
      <c r="FB864" s="44"/>
      <c r="FC864" s="44"/>
      <c r="FD864" s="45"/>
      <c r="FE864" s="45"/>
      <c r="FF864" s="45"/>
      <c r="FG864" s="300"/>
      <c r="FH864" s="45"/>
      <c r="FI864" s="45"/>
      <c r="FJ864" s="45"/>
      <c r="FK864" s="44"/>
      <c r="FL864" s="44"/>
      <c r="FM864" s="44"/>
      <c r="FN864" s="44"/>
      <c r="FO864" s="294"/>
      <c r="FP864" s="20">
        <f t="shared" si="7602"/>
        <v>0</v>
      </c>
      <c r="FQ864" s="20">
        <f t="shared" si="7596"/>
        <v>4</v>
      </c>
      <c r="FR864" s="20">
        <f t="shared" si="7597"/>
        <v>0</v>
      </c>
      <c r="FS864" s="20">
        <f t="shared" si="7598"/>
        <v>0</v>
      </c>
      <c r="FT864" s="20">
        <f t="shared" si="7599"/>
        <v>0</v>
      </c>
      <c r="FU864" s="20">
        <f t="shared" si="7600"/>
        <v>0</v>
      </c>
      <c r="FV864" s="20">
        <f t="shared" si="7601"/>
        <v>0</v>
      </c>
      <c r="FW864" s="44"/>
    </row>
    <row r="865" spans="1:179" ht="27.75" customHeight="1">
      <c r="A865" s="40"/>
      <c r="B865" s="48" t="s">
        <v>250</v>
      </c>
      <c r="C865" s="48" t="str">
        <f>B865</f>
        <v>1.3</v>
      </c>
      <c r="D865" s="48" t="s">
        <v>44</v>
      </c>
      <c r="E865" s="48" t="str">
        <f t="shared" ref="E865" si="7708">D865</f>
        <v>LT8,5</v>
      </c>
      <c r="F865" s="48">
        <v>34</v>
      </c>
      <c r="G865" s="48">
        <f>F865</f>
        <v>34</v>
      </c>
      <c r="H865" s="43"/>
      <c r="I865" s="43"/>
      <c r="J865" s="44"/>
      <c r="K865" s="44"/>
      <c r="L865" s="44"/>
      <c r="M865" s="44"/>
      <c r="N865" s="43"/>
      <c r="O865" s="43"/>
      <c r="P865" s="1"/>
      <c r="Q865" s="16"/>
      <c r="R865" s="1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1">
        <f t="shared" ref="AC865" si="7709">+IF(S865=1,1,0)+IF(T865=1,1,0)</f>
        <v>0</v>
      </c>
      <c r="AD865" s="1">
        <f t="shared" ref="AD865" si="7710">+IF(U865=1,1,0)+IF(V865=1,1,0)</f>
        <v>0</v>
      </c>
      <c r="AE865" s="1">
        <f t="shared" ref="AE865" si="7711">+IF(W865=1,1,0)+IF(X865=1,1,0)</f>
        <v>0</v>
      </c>
      <c r="AF865" s="1">
        <f t="shared" ref="AF865" si="7712">+IF(Y865=1,1,0)+IF(Z865=1,1,0)</f>
        <v>0</v>
      </c>
      <c r="AG865" s="1">
        <f t="shared" ref="AG865" si="7713">+IF(AA865=1,1,0)</f>
        <v>0</v>
      </c>
      <c r="AH865" s="1">
        <f t="shared" ref="AH865" si="7714">+IF(AB865=1,1,0)</f>
        <v>0</v>
      </c>
      <c r="AI865" s="1">
        <f t="shared" ref="AI865" si="7715">+IF(S865=2,1,0)+IF(T865=2,1,0)</f>
        <v>0</v>
      </c>
      <c r="AJ865" s="1">
        <f t="shared" ref="AJ865" si="7716">+IF(U865=2,1,0)+IF(V865=2,1,0)</f>
        <v>0</v>
      </c>
      <c r="AK865" s="1">
        <f t="shared" ref="AK865" si="7717">+IF(X865=2,1,0)+IF(W865=2,1,0)</f>
        <v>0</v>
      </c>
      <c r="AL865" s="1">
        <f t="shared" ref="AL865" si="7718">+IF(Y865=2,1,0)+IF(Z865=2,1,0)</f>
        <v>0</v>
      </c>
      <c r="AM865" s="1">
        <f t="shared" ref="AM865" si="7719">+IF(AA865=2,1,0)</f>
        <v>0</v>
      </c>
      <c r="AN865" s="1">
        <f t="shared" ref="AN865" si="7720">+IF(AB865=2,1,0)</f>
        <v>0</v>
      </c>
      <c r="AO865" s="44"/>
      <c r="AP865" s="44"/>
      <c r="AQ865" s="44"/>
      <c r="AR865" s="294">
        <f t="shared" si="7705"/>
        <v>34</v>
      </c>
      <c r="AS865" s="122">
        <f t="shared" si="7567"/>
        <v>0</v>
      </c>
      <c r="AT865" s="122">
        <f t="shared" si="7568"/>
        <v>0</v>
      </c>
      <c r="AU865" s="122">
        <f t="shared" si="7569"/>
        <v>0</v>
      </c>
      <c r="AV865" s="122">
        <f t="shared" si="7570"/>
        <v>1</v>
      </c>
      <c r="AW865" s="44"/>
      <c r="AX865" s="294"/>
      <c r="AY865" s="294"/>
      <c r="AZ865" s="294"/>
      <c r="BA865" s="294"/>
      <c r="BB865" s="294"/>
      <c r="BC865" s="294"/>
      <c r="BD865" s="44"/>
      <c r="BE865" s="44"/>
      <c r="BF865" s="44"/>
      <c r="BG865" s="44"/>
      <c r="BH865" s="44">
        <v>1</v>
      </c>
      <c r="BI865" s="44"/>
      <c r="BJ865" s="44"/>
      <c r="BK865" s="44"/>
      <c r="BL865" s="44"/>
      <c r="BM865" s="44"/>
      <c r="BN865" s="127"/>
      <c r="BO865" s="44"/>
      <c r="BP865" s="1"/>
      <c r="BQ865" s="44"/>
      <c r="BR865" s="17">
        <v>4</v>
      </c>
      <c r="BS865" s="1">
        <f t="shared" si="7571"/>
        <v>0</v>
      </c>
      <c r="BT865" s="17">
        <f t="shared" ref="BT865" si="7721">+BS865*2</f>
        <v>0</v>
      </c>
      <c r="BU865" s="44"/>
      <c r="BV865" s="44">
        <v>2</v>
      </c>
      <c r="BW865" s="44"/>
      <c r="BX865" s="44"/>
      <c r="BY865" s="44"/>
      <c r="BZ865" s="44"/>
      <c r="CA865" s="44"/>
      <c r="CB865" s="44"/>
      <c r="CC865" s="44"/>
      <c r="CD865" s="92"/>
      <c r="CE865" s="92"/>
      <c r="CF865" s="92"/>
      <c r="CG865" s="44"/>
      <c r="CH865" s="1"/>
      <c r="CI865" s="1">
        <v>1</v>
      </c>
      <c r="CJ865" s="1"/>
      <c r="CK865" s="383"/>
      <c r="CL865" s="383"/>
      <c r="CM865" s="383"/>
      <c r="CN865" s="1">
        <f t="shared" si="7573"/>
        <v>0</v>
      </c>
      <c r="CO865" s="1">
        <f t="shared" si="7574"/>
        <v>0</v>
      </c>
      <c r="CP865" s="20">
        <f t="shared" si="7575"/>
        <v>2.5</v>
      </c>
      <c r="CQ865" s="351"/>
      <c r="CR865" s="131">
        <f t="shared" si="7707"/>
        <v>1</v>
      </c>
      <c r="CS865" s="44"/>
      <c r="CT865" s="44"/>
      <c r="CU865" s="1"/>
      <c r="CV865" s="1"/>
      <c r="CW865" s="1">
        <v>1</v>
      </c>
      <c r="CX865" s="1"/>
      <c r="CY865" s="1">
        <v>2</v>
      </c>
      <c r="CZ865" s="44">
        <v>4</v>
      </c>
      <c r="DA865" s="17">
        <f t="shared" ref="DA865" si="7722">+CY865</f>
        <v>2</v>
      </c>
      <c r="DB865" s="359">
        <f t="shared" si="7577"/>
        <v>6</v>
      </c>
      <c r="DC865" s="359">
        <f t="shared" si="7578"/>
        <v>3</v>
      </c>
      <c r="DD865" s="44"/>
      <c r="DE865" s="44">
        <v>4</v>
      </c>
      <c r="DF865" s="44">
        <v>8</v>
      </c>
      <c r="DG865" s="44"/>
      <c r="DH865" s="44"/>
      <c r="DI865" s="44"/>
      <c r="DJ865" s="44"/>
      <c r="DK865" s="44"/>
      <c r="DL865" s="44"/>
      <c r="DM865" s="44"/>
      <c r="DN865" s="44">
        <f>F865</f>
        <v>34</v>
      </c>
      <c r="DO865" s="1"/>
      <c r="DP865" s="1"/>
      <c r="DQ865" s="17">
        <f t="shared" si="7579"/>
        <v>0</v>
      </c>
      <c r="DR865" s="17">
        <f t="shared" si="7580"/>
        <v>0</v>
      </c>
      <c r="DS865" s="17">
        <f t="shared" si="7581"/>
        <v>0</v>
      </c>
      <c r="DT865" s="17">
        <f t="shared" si="7582"/>
        <v>0</v>
      </c>
      <c r="DU865" s="17">
        <f t="shared" si="7583"/>
        <v>0</v>
      </c>
      <c r="DV865" s="17">
        <f t="shared" si="7584"/>
        <v>0</v>
      </c>
      <c r="DW865" s="1"/>
      <c r="DX865" s="1"/>
      <c r="DY865" s="20">
        <f t="shared" si="7585"/>
        <v>0</v>
      </c>
      <c r="DZ865" s="20">
        <f t="shared" si="7586"/>
        <v>0</v>
      </c>
      <c r="EA865" s="20">
        <f t="shared" si="7587"/>
        <v>0</v>
      </c>
      <c r="EB865" s="20">
        <f t="shared" si="7588"/>
        <v>0</v>
      </c>
      <c r="EC865" s="18">
        <f t="shared" si="7589"/>
        <v>1</v>
      </c>
      <c r="ED865" s="19">
        <f t="shared" ref="ED865" si="7723">+IF(EC865&lt;&gt;0,EC865*3,0)</f>
        <v>3</v>
      </c>
      <c r="EE865" s="19">
        <f t="shared" si="7591"/>
        <v>0</v>
      </c>
      <c r="EF865" s="1">
        <f t="shared" si="7592"/>
        <v>0</v>
      </c>
      <c r="EG865" s="18">
        <f t="shared" si="7593"/>
        <v>5</v>
      </c>
      <c r="EH865" s="341"/>
      <c r="EI865" s="44"/>
      <c r="EJ865" s="44">
        <v>5.5</v>
      </c>
      <c r="EK865" s="44">
        <v>11</v>
      </c>
      <c r="EL865" s="93">
        <v>1</v>
      </c>
      <c r="EM865" s="93"/>
      <c r="EN865" s="93"/>
      <c r="EO865" s="366"/>
      <c r="EP865" s="366"/>
      <c r="EQ865" s="374">
        <v>1</v>
      </c>
      <c r="ER865" s="374"/>
      <c r="ES865" s="374"/>
      <c r="ET865" s="374"/>
      <c r="EU865" s="18">
        <f t="shared" si="7594"/>
        <v>6</v>
      </c>
      <c r="EV865" s="18">
        <f t="shared" si="7595"/>
        <v>2</v>
      </c>
      <c r="EW865" s="341">
        <v>2</v>
      </c>
      <c r="EX865" s="341">
        <v>2</v>
      </c>
      <c r="EY865" s="341">
        <v>4</v>
      </c>
      <c r="EZ865" s="365">
        <f t="shared" si="7550"/>
        <v>0</v>
      </c>
      <c r="FA865" s="44"/>
      <c r="FB865" s="44"/>
      <c r="FC865" s="44"/>
      <c r="FD865" s="45"/>
      <c r="FE865" s="45"/>
      <c r="FF865" s="45"/>
      <c r="FG865" s="300"/>
      <c r="FH865" s="45"/>
      <c r="FI865" s="45"/>
      <c r="FJ865" s="45"/>
      <c r="FK865" s="44"/>
      <c r="FL865" s="44"/>
      <c r="FM865" s="44"/>
      <c r="FN865" s="44"/>
      <c r="FO865" s="294"/>
      <c r="FP865" s="20">
        <f t="shared" si="7602"/>
        <v>0</v>
      </c>
      <c r="FQ865" s="20">
        <f t="shared" si="7596"/>
        <v>4</v>
      </c>
      <c r="FR865" s="20">
        <f t="shared" si="7597"/>
        <v>8</v>
      </c>
      <c r="FS865" s="20">
        <f t="shared" si="7598"/>
        <v>0</v>
      </c>
      <c r="FT865" s="20">
        <f t="shared" si="7599"/>
        <v>0</v>
      </c>
      <c r="FU865" s="20">
        <f t="shared" si="7600"/>
        <v>0</v>
      </c>
      <c r="FV865" s="20">
        <f t="shared" si="7601"/>
        <v>0</v>
      </c>
      <c r="FW865" s="44"/>
    </row>
    <row r="866" spans="1:179" ht="27.75" customHeight="1">
      <c r="A866" s="40"/>
      <c r="B866" s="48" t="s">
        <v>251</v>
      </c>
      <c r="C866" s="48" t="str">
        <f>B866</f>
        <v>1.4</v>
      </c>
      <c r="D866" s="48" t="s">
        <v>257</v>
      </c>
      <c r="E866" s="48" t="str">
        <f t="shared" ref="E866" si="7724">D866</f>
        <v>LT10</v>
      </c>
      <c r="F866" s="48">
        <v>40</v>
      </c>
      <c r="G866" s="48">
        <f>F866</f>
        <v>40</v>
      </c>
      <c r="H866" s="43"/>
      <c r="I866" s="43"/>
      <c r="J866" s="44"/>
      <c r="K866" s="44"/>
      <c r="L866" s="44"/>
      <c r="M866" s="44"/>
      <c r="N866" s="43"/>
      <c r="O866" s="43"/>
      <c r="P866" s="1"/>
      <c r="Q866" s="16"/>
      <c r="R866" s="1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1">
        <f t="shared" ref="AC866" si="7725">+IF(S866=1,1,0)+IF(T866=1,1,0)</f>
        <v>0</v>
      </c>
      <c r="AD866" s="1">
        <f t="shared" ref="AD866" si="7726">+IF(U866=1,1,0)+IF(V866=1,1,0)</f>
        <v>0</v>
      </c>
      <c r="AE866" s="1">
        <f t="shared" ref="AE866" si="7727">+IF(W866=1,1,0)+IF(X866=1,1,0)</f>
        <v>0</v>
      </c>
      <c r="AF866" s="1">
        <f t="shared" ref="AF866" si="7728">+IF(Y866=1,1,0)+IF(Z866=1,1,0)</f>
        <v>0</v>
      </c>
      <c r="AG866" s="1">
        <f t="shared" ref="AG866" si="7729">+IF(AA866=1,1,0)</f>
        <v>0</v>
      </c>
      <c r="AH866" s="1">
        <f t="shared" ref="AH866" si="7730">+IF(AB866=1,1,0)</f>
        <v>0</v>
      </c>
      <c r="AI866" s="1">
        <f t="shared" ref="AI866" si="7731">+IF(S866=2,1,0)+IF(T866=2,1,0)</f>
        <v>0</v>
      </c>
      <c r="AJ866" s="1">
        <f t="shared" ref="AJ866" si="7732">+IF(U866=2,1,0)+IF(V866=2,1,0)</f>
        <v>0</v>
      </c>
      <c r="AK866" s="1">
        <f t="shared" ref="AK866" si="7733">+IF(X866=2,1,0)+IF(W866=2,1,0)</f>
        <v>0</v>
      </c>
      <c r="AL866" s="1">
        <f t="shared" ref="AL866" si="7734">+IF(Y866=2,1,0)+IF(Z866=2,1,0)</f>
        <v>0</v>
      </c>
      <c r="AM866" s="1">
        <f t="shared" ref="AM866" si="7735">+IF(AA866=2,1,0)</f>
        <v>0</v>
      </c>
      <c r="AN866" s="1">
        <f t="shared" ref="AN866" si="7736">+IF(AB866=2,1,0)</f>
        <v>0</v>
      </c>
      <c r="AO866" s="44"/>
      <c r="AP866" s="44"/>
      <c r="AQ866" s="44"/>
      <c r="AR866" s="294">
        <f t="shared" si="7705"/>
        <v>40</v>
      </c>
      <c r="AS866" s="122">
        <f t="shared" si="7567"/>
        <v>0</v>
      </c>
      <c r="AT866" s="122">
        <f t="shared" si="7568"/>
        <v>0</v>
      </c>
      <c r="AU866" s="122">
        <f t="shared" si="7569"/>
        <v>0</v>
      </c>
      <c r="AV866" s="122">
        <f t="shared" si="7570"/>
        <v>1</v>
      </c>
      <c r="AW866" s="44"/>
      <c r="AX866" s="294"/>
      <c r="AY866" s="294"/>
      <c r="AZ866" s="294"/>
      <c r="BA866" s="294"/>
      <c r="BB866" s="294"/>
      <c r="BC866" s="294"/>
      <c r="BD866" s="44"/>
      <c r="BE866" s="44"/>
      <c r="BF866" s="44"/>
      <c r="BG866" s="44"/>
      <c r="BH866" s="44"/>
      <c r="BI866" s="44">
        <v>1</v>
      </c>
      <c r="BJ866" s="44"/>
      <c r="BK866" s="44"/>
      <c r="BL866" s="44"/>
      <c r="BM866" s="44"/>
      <c r="BN866" s="127">
        <v>1</v>
      </c>
      <c r="BO866" s="44"/>
      <c r="BP866" s="1"/>
      <c r="BQ866" s="44"/>
      <c r="BR866" s="17">
        <v>4</v>
      </c>
      <c r="BS866" s="1">
        <f t="shared" si="7571"/>
        <v>0</v>
      </c>
      <c r="BT866" s="17">
        <f t="shared" ref="BT866" si="7737">+BS866*2</f>
        <v>0</v>
      </c>
      <c r="BU866" s="44"/>
      <c r="BV866" s="44">
        <v>2</v>
      </c>
      <c r="BW866" s="44"/>
      <c r="BX866" s="44"/>
      <c r="BY866" s="44"/>
      <c r="BZ866" s="44"/>
      <c r="CA866" s="44"/>
      <c r="CB866" s="44"/>
      <c r="CC866" s="44"/>
      <c r="CD866" s="92"/>
      <c r="CE866" s="92"/>
      <c r="CF866" s="92"/>
      <c r="CG866" s="44"/>
      <c r="CH866" s="1"/>
      <c r="CI866" s="1"/>
      <c r="CJ866" s="1">
        <v>1</v>
      </c>
      <c r="CK866" s="383"/>
      <c r="CL866" s="383"/>
      <c r="CM866" s="383"/>
      <c r="CN866" s="1">
        <f t="shared" si="7573"/>
        <v>0</v>
      </c>
      <c r="CO866" s="1">
        <f t="shared" si="7574"/>
        <v>0</v>
      </c>
      <c r="CP866" s="20">
        <f t="shared" si="7575"/>
        <v>2.5</v>
      </c>
      <c r="CQ866" s="351"/>
      <c r="CR866" s="131">
        <f t="shared" si="7707"/>
        <v>1</v>
      </c>
      <c r="CS866" s="44"/>
      <c r="CT866" s="44"/>
      <c r="CU866" s="1"/>
      <c r="CV866" s="1"/>
      <c r="CW866" s="1">
        <v>2</v>
      </c>
      <c r="CX866" s="1"/>
      <c r="CY866" s="1">
        <v>4</v>
      </c>
      <c r="CZ866" s="44">
        <v>6</v>
      </c>
      <c r="DA866" s="17">
        <f t="shared" ref="DA866" si="7738">+CY866</f>
        <v>4</v>
      </c>
      <c r="DB866" s="359">
        <f t="shared" si="7577"/>
        <v>10</v>
      </c>
      <c r="DC866" s="359">
        <f t="shared" si="7578"/>
        <v>6</v>
      </c>
      <c r="DD866" s="44"/>
      <c r="DE866" s="44">
        <v>4</v>
      </c>
      <c r="DF866" s="44">
        <f>4*3</f>
        <v>12</v>
      </c>
      <c r="DG866" s="44"/>
      <c r="DH866" s="44">
        <v>4</v>
      </c>
      <c r="DI866" s="44"/>
      <c r="DJ866" s="44"/>
      <c r="DK866" s="44"/>
      <c r="DL866" s="44"/>
      <c r="DM866" s="44"/>
      <c r="DN866" s="44">
        <f>F866</f>
        <v>40</v>
      </c>
      <c r="DO866" s="1"/>
      <c r="DP866" s="1"/>
      <c r="DQ866" s="17">
        <f t="shared" si="7579"/>
        <v>0</v>
      </c>
      <c r="DR866" s="17">
        <f t="shared" si="7580"/>
        <v>0</v>
      </c>
      <c r="DS866" s="17">
        <f t="shared" si="7581"/>
        <v>0</v>
      </c>
      <c r="DT866" s="17">
        <f t="shared" si="7582"/>
        <v>0</v>
      </c>
      <c r="DU866" s="17">
        <f t="shared" si="7583"/>
        <v>0</v>
      </c>
      <c r="DV866" s="17">
        <f t="shared" si="7584"/>
        <v>0</v>
      </c>
      <c r="DW866" s="1"/>
      <c r="DX866" s="1"/>
      <c r="DY866" s="20">
        <f t="shared" si="7585"/>
        <v>0</v>
      </c>
      <c r="DZ866" s="20">
        <f t="shared" si="7586"/>
        <v>0</v>
      </c>
      <c r="EA866" s="20">
        <f t="shared" si="7587"/>
        <v>0</v>
      </c>
      <c r="EB866" s="20">
        <f t="shared" si="7588"/>
        <v>0</v>
      </c>
      <c r="EC866" s="18">
        <f t="shared" si="7589"/>
        <v>2</v>
      </c>
      <c r="ED866" s="19">
        <f t="shared" ref="ED866" si="7739">+IF(EC866&lt;&gt;0,EC866*3,0)</f>
        <v>6</v>
      </c>
      <c r="EE866" s="19">
        <f t="shared" si="7591"/>
        <v>0</v>
      </c>
      <c r="EF866" s="1">
        <f t="shared" si="7592"/>
        <v>0</v>
      </c>
      <c r="EG866" s="18">
        <f t="shared" si="7593"/>
        <v>10</v>
      </c>
      <c r="EH866" s="341"/>
      <c r="EI866" s="44"/>
      <c r="EJ866" s="44">
        <v>6.5</v>
      </c>
      <c r="EK866" s="44">
        <f>4*6.5</f>
        <v>26</v>
      </c>
      <c r="EL866" s="93">
        <v>1</v>
      </c>
      <c r="EM866" s="93"/>
      <c r="EN866" s="93"/>
      <c r="EO866" s="366"/>
      <c r="EP866" s="366"/>
      <c r="EQ866" s="374">
        <v>2</v>
      </c>
      <c r="ER866" s="374"/>
      <c r="ES866" s="374"/>
      <c r="ET866" s="374"/>
      <c r="EU866" s="18">
        <f t="shared" si="7594"/>
        <v>8</v>
      </c>
      <c r="EV866" s="18">
        <f t="shared" si="7595"/>
        <v>2</v>
      </c>
      <c r="EW866" s="341">
        <v>1</v>
      </c>
      <c r="EX866" s="341"/>
      <c r="EY866" s="341">
        <v>4</v>
      </c>
      <c r="EZ866" s="365">
        <f t="shared" si="7550"/>
        <v>0</v>
      </c>
      <c r="FA866" s="44"/>
      <c r="FB866" s="44"/>
      <c r="FC866" s="44"/>
      <c r="FD866" s="45"/>
      <c r="FE866" s="45"/>
      <c r="FF866" s="45"/>
      <c r="FG866" s="300"/>
      <c r="FH866" s="45"/>
      <c r="FI866" s="45"/>
      <c r="FJ866" s="45"/>
      <c r="FK866" s="44"/>
      <c r="FL866" s="44"/>
      <c r="FM866" s="44"/>
      <c r="FN866" s="44"/>
      <c r="FO866" s="294"/>
      <c r="FP866" s="20">
        <f t="shared" si="7602"/>
        <v>0</v>
      </c>
      <c r="FQ866" s="20">
        <f t="shared" si="7596"/>
        <v>4</v>
      </c>
      <c r="FR866" s="20">
        <f t="shared" si="7597"/>
        <v>12</v>
      </c>
      <c r="FS866" s="20">
        <f t="shared" si="7598"/>
        <v>0</v>
      </c>
      <c r="FT866" s="20">
        <f t="shared" si="7599"/>
        <v>0</v>
      </c>
      <c r="FU866" s="20">
        <f t="shared" si="7600"/>
        <v>0</v>
      </c>
      <c r="FV866" s="20">
        <f t="shared" si="7601"/>
        <v>0</v>
      </c>
      <c r="FW866" s="44"/>
    </row>
    <row r="867" spans="1:179" ht="27.75" customHeight="1">
      <c r="A867" s="40"/>
      <c r="B867" s="48"/>
      <c r="C867" s="48" t="s">
        <v>744</v>
      </c>
      <c r="D867" s="48"/>
      <c r="E867" s="48" t="s">
        <v>44</v>
      </c>
      <c r="F867" s="48"/>
      <c r="G867" s="48">
        <v>27</v>
      </c>
      <c r="H867" s="43"/>
      <c r="I867" s="43"/>
      <c r="J867" s="44"/>
      <c r="K867" s="44"/>
      <c r="L867" s="44"/>
      <c r="M867" s="44"/>
      <c r="N867" s="43"/>
      <c r="O867" s="43"/>
      <c r="P867" s="1"/>
      <c r="Q867" s="16"/>
      <c r="R867" s="1"/>
      <c r="S867" s="44"/>
      <c r="T867" s="44"/>
      <c r="U867" s="44"/>
      <c r="V867" s="44">
        <v>1</v>
      </c>
      <c r="W867" s="44"/>
      <c r="X867" s="44"/>
      <c r="Y867" s="44"/>
      <c r="Z867" s="44"/>
      <c r="AA867" s="44"/>
      <c r="AB867" s="44"/>
      <c r="AC867" s="1">
        <f t="shared" ref="AC867:AC868" si="7740">+IF(S867=1,1,0)+IF(T867=1,1,0)</f>
        <v>0</v>
      </c>
      <c r="AD867" s="1">
        <f t="shared" ref="AD867:AD868" si="7741">+IF(U867=1,1,0)+IF(V867=1,1,0)</f>
        <v>1</v>
      </c>
      <c r="AE867" s="1">
        <f t="shared" ref="AE867:AE868" si="7742">+IF(W867=1,1,0)+IF(X867=1,1,0)</f>
        <v>0</v>
      </c>
      <c r="AF867" s="1">
        <f t="shared" ref="AF867:AF868" si="7743">+IF(Y867=1,1,0)+IF(Z867=1,1,0)</f>
        <v>0</v>
      </c>
      <c r="AG867" s="1">
        <f t="shared" ref="AG867:AG868" si="7744">+IF(AA867=1,1,0)</f>
        <v>0</v>
      </c>
      <c r="AH867" s="1">
        <f t="shared" ref="AH867:AH868" si="7745">+IF(AB867=1,1,0)</f>
        <v>0</v>
      </c>
      <c r="AI867" s="1">
        <f t="shared" ref="AI867:AI868" si="7746">+IF(S867=2,1,0)+IF(T867=2,1,0)</f>
        <v>0</v>
      </c>
      <c r="AJ867" s="1">
        <f t="shared" ref="AJ867:AJ868" si="7747">+IF(U867=2,1,0)+IF(V867=2,1,0)</f>
        <v>0</v>
      </c>
      <c r="AK867" s="1">
        <f t="shared" ref="AK867:AK868" si="7748">+IF(X867=2,1,0)+IF(W867=2,1,0)</f>
        <v>0</v>
      </c>
      <c r="AL867" s="1">
        <f t="shared" ref="AL867:AL868" si="7749">+IF(Y867=2,1,0)+IF(Z867=2,1,0)</f>
        <v>0</v>
      </c>
      <c r="AM867" s="1">
        <f t="shared" ref="AM867:AM868" si="7750">+IF(AA867=2,1,0)</f>
        <v>0</v>
      </c>
      <c r="AN867" s="1">
        <f t="shared" ref="AN867:AN868" si="7751">+IF(AB867=2,1,0)</f>
        <v>0</v>
      </c>
      <c r="AO867" s="44"/>
      <c r="AP867" s="44"/>
      <c r="AQ867" s="44"/>
      <c r="AR867" s="294">
        <f t="shared" si="7705"/>
        <v>27</v>
      </c>
      <c r="AS867" s="122">
        <f t="shared" si="7567"/>
        <v>0</v>
      </c>
      <c r="AT867" s="122">
        <f t="shared" si="7568"/>
        <v>0</v>
      </c>
      <c r="AU867" s="122">
        <f t="shared" si="7569"/>
        <v>0</v>
      </c>
      <c r="AV867" s="122">
        <f t="shared" si="7570"/>
        <v>1</v>
      </c>
      <c r="AW867" s="44"/>
      <c r="AX867" s="294"/>
      <c r="AY867" s="294"/>
      <c r="AZ867" s="294"/>
      <c r="BA867" s="294"/>
      <c r="BB867" s="294"/>
      <c r="BC867" s="294"/>
      <c r="BD867" s="44"/>
      <c r="BE867" s="44"/>
      <c r="BF867" s="44"/>
      <c r="BG867" s="44"/>
      <c r="BH867" s="44"/>
      <c r="BI867" s="44">
        <v>1</v>
      </c>
      <c r="BJ867" s="44"/>
      <c r="BK867" s="44"/>
      <c r="BL867" s="44"/>
      <c r="BM867" s="44"/>
      <c r="BN867" s="127"/>
      <c r="BO867" s="44"/>
      <c r="BP867" s="1"/>
      <c r="BQ867" s="44"/>
      <c r="BR867" s="17">
        <v>4</v>
      </c>
      <c r="BS867" s="1">
        <f t="shared" si="7571"/>
        <v>0</v>
      </c>
      <c r="BT867" s="17">
        <f t="shared" ref="BT867:BT868" si="7752">+BS867*2</f>
        <v>0</v>
      </c>
      <c r="BU867" s="44"/>
      <c r="BV867" s="44">
        <v>2</v>
      </c>
      <c r="BW867" s="44">
        <v>2</v>
      </c>
      <c r="BX867" s="44">
        <v>2</v>
      </c>
      <c r="BY867" s="44"/>
      <c r="BZ867" s="44">
        <v>1</v>
      </c>
      <c r="CA867" s="44"/>
      <c r="CB867" s="44"/>
      <c r="CC867" s="44"/>
      <c r="CD867" s="92"/>
      <c r="CE867" s="92">
        <v>1</v>
      </c>
      <c r="CF867" s="92"/>
      <c r="CG867" s="44"/>
      <c r="CH867" s="1"/>
      <c r="CI867" s="1"/>
      <c r="CJ867" s="1"/>
      <c r="CK867" s="383"/>
      <c r="CL867" s="383"/>
      <c r="CM867" s="383"/>
      <c r="CN867" s="1">
        <f t="shared" si="7573"/>
        <v>6</v>
      </c>
      <c r="CO867" s="1">
        <f t="shared" si="7574"/>
        <v>6</v>
      </c>
      <c r="CP867" s="20">
        <f t="shared" si="7575"/>
        <v>3</v>
      </c>
      <c r="CQ867" s="351"/>
      <c r="CR867" s="131">
        <f t="shared" si="7707"/>
        <v>1</v>
      </c>
      <c r="CS867" s="44"/>
      <c r="CT867" s="44"/>
      <c r="CU867" s="1"/>
      <c r="CV867" s="1"/>
      <c r="CW867" s="1"/>
      <c r="CX867" s="1"/>
      <c r="CY867" s="1"/>
      <c r="CZ867" s="44"/>
      <c r="DA867" s="17">
        <f t="shared" ref="DA867:DA868" si="7753">+CY867</f>
        <v>0</v>
      </c>
      <c r="DB867" s="359">
        <f t="shared" si="7577"/>
        <v>0</v>
      </c>
      <c r="DC867" s="359">
        <f t="shared" si="7578"/>
        <v>0</v>
      </c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1"/>
      <c r="DP867" s="1"/>
      <c r="DQ867" s="17">
        <f t="shared" si="7579"/>
        <v>0</v>
      </c>
      <c r="DR867" s="17">
        <f t="shared" si="7580"/>
        <v>0</v>
      </c>
      <c r="DS867" s="17">
        <f t="shared" si="7581"/>
        <v>0</v>
      </c>
      <c r="DT867" s="17">
        <f t="shared" si="7582"/>
        <v>0</v>
      </c>
      <c r="DU867" s="17">
        <f t="shared" si="7583"/>
        <v>0</v>
      </c>
      <c r="DV867" s="17">
        <f t="shared" si="7584"/>
        <v>0</v>
      </c>
      <c r="DW867" s="1"/>
      <c r="DX867" s="1"/>
      <c r="DY867" s="20">
        <f t="shared" si="7585"/>
        <v>0</v>
      </c>
      <c r="DZ867" s="20">
        <f t="shared" si="7586"/>
        <v>0</v>
      </c>
      <c r="EA867" s="20">
        <f t="shared" si="7587"/>
        <v>0</v>
      </c>
      <c r="EB867" s="20">
        <f t="shared" si="7588"/>
        <v>0</v>
      </c>
      <c r="EC867" s="18">
        <f t="shared" si="7589"/>
        <v>0</v>
      </c>
      <c r="ED867" s="19">
        <f t="shared" ref="ED867:ED868" si="7754">+IF(EC867&lt;&gt;0,EC867*3,0)</f>
        <v>0</v>
      </c>
      <c r="EE867" s="19">
        <f t="shared" si="7591"/>
        <v>0</v>
      </c>
      <c r="EF867" s="1">
        <f t="shared" si="7592"/>
        <v>0</v>
      </c>
      <c r="EG867" s="18">
        <f t="shared" si="7593"/>
        <v>0</v>
      </c>
      <c r="EH867" s="341"/>
      <c r="EI867" s="44"/>
      <c r="EJ867" s="44"/>
      <c r="EK867" s="44"/>
      <c r="EL867" s="93"/>
      <c r="EM867" s="93"/>
      <c r="EN867" s="93"/>
      <c r="EO867" s="366"/>
      <c r="EP867" s="366"/>
      <c r="EQ867" s="374"/>
      <c r="ER867" s="374"/>
      <c r="ES867" s="374"/>
      <c r="ET867" s="374"/>
      <c r="EU867" s="18">
        <f t="shared" si="7594"/>
        <v>0</v>
      </c>
      <c r="EV867" s="18">
        <f t="shared" si="7595"/>
        <v>4</v>
      </c>
      <c r="EW867" s="341"/>
      <c r="EX867" s="341"/>
      <c r="EY867" s="341"/>
      <c r="EZ867" s="365">
        <f t="shared" si="7550"/>
        <v>1</v>
      </c>
      <c r="FA867" s="44"/>
      <c r="FB867" s="44"/>
      <c r="FC867" s="44"/>
      <c r="FD867" s="45"/>
      <c r="FE867" s="45"/>
      <c r="FF867" s="45"/>
      <c r="FG867" s="300"/>
      <c r="FH867" s="45"/>
      <c r="FI867" s="45"/>
      <c r="FJ867" s="45"/>
      <c r="FK867" s="44"/>
      <c r="FL867" s="44"/>
      <c r="FM867" s="44"/>
      <c r="FN867" s="44"/>
      <c r="FO867" s="294"/>
      <c r="FP867" s="20">
        <f t="shared" si="7602"/>
        <v>0</v>
      </c>
      <c r="FQ867" s="20">
        <f t="shared" si="7596"/>
        <v>0</v>
      </c>
      <c r="FR867" s="20">
        <f t="shared" si="7597"/>
        <v>0</v>
      </c>
      <c r="FS867" s="20">
        <f t="shared" si="7598"/>
        <v>0</v>
      </c>
      <c r="FT867" s="20">
        <f t="shared" si="7599"/>
        <v>0</v>
      </c>
      <c r="FU867" s="20">
        <f t="shared" si="7600"/>
        <v>0</v>
      </c>
      <c r="FV867" s="20">
        <f t="shared" si="7601"/>
        <v>0</v>
      </c>
      <c r="FW867" s="44"/>
    </row>
    <row r="868" spans="1:179" ht="27.75" customHeight="1">
      <c r="A868" s="40"/>
      <c r="B868" s="48" t="s">
        <v>252</v>
      </c>
      <c r="C868" s="48" t="str">
        <f>B868</f>
        <v>1.5</v>
      </c>
      <c r="D868" s="48" t="s">
        <v>44</v>
      </c>
      <c r="E868" s="48" t="str">
        <f t="shared" ref="E868" si="7755">D868</f>
        <v>LT8,5</v>
      </c>
      <c r="F868" s="48">
        <v>46</v>
      </c>
      <c r="G868" s="48">
        <v>19</v>
      </c>
      <c r="H868" s="43"/>
      <c r="I868" s="43"/>
      <c r="J868" s="44"/>
      <c r="K868" s="44"/>
      <c r="L868" s="44"/>
      <c r="M868" s="44"/>
      <c r="N868" s="43"/>
      <c r="O868" s="43"/>
      <c r="P868" s="1"/>
      <c r="Q868" s="16"/>
      <c r="R868" s="1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1">
        <f t="shared" si="7740"/>
        <v>0</v>
      </c>
      <c r="AD868" s="1">
        <f t="shared" si="7741"/>
        <v>0</v>
      </c>
      <c r="AE868" s="1">
        <f t="shared" si="7742"/>
        <v>0</v>
      </c>
      <c r="AF868" s="1">
        <f t="shared" si="7743"/>
        <v>0</v>
      </c>
      <c r="AG868" s="1">
        <f t="shared" si="7744"/>
        <v>0</v>
      </c>
      <c r="AH868" s="1">
        <f t="shared" si="7745"/>
        <v>0</v>
      </c>
      <c r="AI868" s="1">
        <f t="shared" si="7746"/>
        <v>0</v>
      </c>
      <c r="AJ868" s="1">
        <f t="shared" si="7747"/>
        <v>0</v>
      </c>
      <c r="AK868" s="1">
        <f t="shared" si="7748"/>
        <v>0</v>
      </c>
      <c r="AL868" s="1">
        <f t="shared" si="7749"/>
        <v>0</v>
      </c>
      <c r="AM868" s="1">
        <f t="shared" si="7750"/>
        <v>0</v>
      </c>
      <c r="AN868" s="1">
        <f t="shared" si="7751"/>
        <v>0</v>
      </c>
      <c r="AO868" s="44"/>
      <c r="AP868" s="44"/>
      <c r="AQ868" s="44"/>
      <c r="AR868" s="294">
        <f t="shared" si="7705"/>
        <v>19</v>
      </c>
      <c r="AS868" s="122">
        <f t="shared" si="7567"/>
        <v>0</v>
      </c>
      <c r="AT868" s="122">
        <f t="shared" si="7568"/>
        <v>0</v>
      </c>
      <c r="AU868" s="122">
        <f t="shared" si="7569"/>
        <v>0</v>
      </c>
      <c r="AV868" s="122">
        <f t="shared" si="7570"/>
        <v>1</v>
      </c>
      <c r="AW868" s="44"/>
      <c r="AX868" s="294"/>
      <c r="AY868" s="294"/>
      <c r="AZ868" s="294"/>
      <c r="BA868" s="294"/>
      <c r="BB868" s="294"/>
      <c r="BC868" s="294"/>
      <c r="BD868" s="44"/>
      <c r="BE868" s="44"/>
      <c r="BF868" s="44"/>
      <c r="BG868" s="44"/>
      <c r="BH868" s="44">
        <v>1</v>
      </c>
      <c r="BI868" s="44"/>
      <c r="BJ868" s="44"/>
      <c r="BK868" s="44"/>
      <c r="BL868" s="44"/>
      <c r="BM868" s="44"/>
      <c r="BN868" s="127">
        <v>1</v>
      </c>
      <c r="BO868" s="44"/>
      <c r="BP868" s="1"/>
      <c r="BQ868" s="44"/>
      <c r="BR868" s="17">
        <v>4</v>
      </c>
      <c r="BS868" s="1">
        <f t="shared" si="7571"/>
        <v>0</v>
      </c>
      <c r="BT868" s="17">
        <f t="shared" si="7752"/>
        <v>0</v>
      </c>
      <c r="BU868" s="44"/>
      <c r="BV868" s="44">
        <v>2</v>
      </c>
      <c r="BW868" s="44"/>
      <c r="BX868" s="44"/>
      <c r="BY868" s="44"/>
      <c r="BZ868" s="44"/>
      <c r="CA868" s="44"/>
      <c r="CB868" s="44"/>
      <c r="CC868" s="44"/>
      <c r="CD868" s="92"/>
      <c r="CE868" s="92"/>
      <c r="CF868" s="92"/>
      <c r="CG868" s="44"/>
      <c r="CH868" s="1"/>
      <c r="CI868" s="1">
        <v>1</v>
      </c>
      <c r="CJ868" s="1"/>
      <c r="CK868" s="383"/>
      <c r="CL868" s="383"/>
      <c r="CM868" s="383"/>
      <c r="CN868" s="1">
        <f t="shared" si="7573"/>
        <v>0</v>
      </c>
      <c r="CO868" s="1">
        <f t="shared" si="7574"/>
        <v>0</v>
      </c>
      <c r="CP868" s="20">
        <f t="shared" si="7575"/>
        <v>2.5</v>
      </c>
      <c r="CQ868" s="351"/>
      <c r="CR868" s="131">
        <f t="shared" si="7707"/>
        <v>1</v>
      </c>
      <c r="CS868" s="44"/>
      <c r="CT868" s="44"/>
      <c r="CU868" s="1"/>
      <c r="CV868" s="1">
        <v>1</v>
      </c>
      <c r="CW868" s="1">
        <v>2</v>
      </c>
      <c r="CX868" s="1"/>
      <c r="CY868" s="1">
        <v>2</v>
      </c>
      <c r="CZ868" s="44">
        <v>9</v>
      </c>
      <c r="DA868" s="17">
        <f t="shared" si="7753"/>
        <v>2</v>
      </c>
      <c r="DB868" s="359">
        <f t="shared" si="7577"/>
        <v>11</v>
      </c>
      <c r="DC868" s="359">
        <f t="shared" si="7578"/>
        <v>5</v>
      </c>
      <c r="DD868" s="44"/>
      <c r="DE868" s="44">
        <v>4</v>
      </c>
      <c r="DF868" s="44">
        <v>4</v>
      </c>
      <c r="DG868" s="44"/>
      <c r="DH868" s="44">
        <v>8</v>
      </c>
      <c r="DI868" s="44">
        <v>4</v>
      </c>
      <c r="DJ868" s="44"/>
      <c r="DK868" s="44"/>
      <c r="DL868" s="44"/>
      <c r="DM868" s="44"/>
      <c r="DN868" s="44">
        <f>F868</f>
        <v>46</v>
      </c>
      <c r="DO868" s="1"/>
      <c r="DP868" s="1"/>
      <c r="DQ868" s="17">
        <f t="shared" si="7579"/>
        <v>0</v>
      </c>
      <c r="DR868" s="17">
        <f t="shared" si="7580"/>
        <v>0</v>
      </c>
      <c r="DS868" s="17">
        <f t="shared" si="7581"/>
        <v>0</v>
      </c>
      <c r="DT868" s="17">
        <f t="shared" si="7582"/>
        <v>0</v>
      </c>
      <c r="DU868" s="17">
        <f t="shared" si="7583"/>
        <v>0</v>
      </c>
      <c r="DV868" s="17">
        <f t="shared" si="7584"/>
        <v>0</v>
      </c>
      <c r="DW868" s="1"/>
      <c r="DX868" s="1"/>
      <c r="DY868" s="20">
        <f t="shared" si="7585"/>
        <v>0</v>
      </c>
      <c r="DZ868" s="20">
        <f t="shared" si="7586"/>
        <v>0</v>
      </c>
      <c r="EA868" s="20">
        <f t="shared" si="7587"/>
        <v>0</v>
      </c>
      <c r="EB868" s="20">
        <f t="shared" si="7588"/>
        <v>0</v>
      </c>
      <c r="EC868" s="18">
        <f t="shared" si="7589"/>
        <v>2</v>
      </c>
      <c r="ED868" s="19">
        <f t="shared" si="7754"/>
        <v>6</v>
      </c>
      <c r="EE868" s="19">
        <f t="shared" si="7591"/>
        <v>0</v>
      </c>
      <c r="EF868" s="1">
        <f t="shared" si="7592"/>
        <v>0</v>
      </c>
      <c r="EG868" s="18">
        <f t="shared" si="7593"/>
        <v>10</v>
      </c>
      <c r="EH868" s="341"/>
      <c r="EI868" s="44"/>
      <c r="EJ868" s="44">
        <v>5.5</v>
      </c>
      <c r="EK868" s="44">
        <v>5.5</v>
      </c>
      <c r="EL868" s="93">
        <v>1</v>
      </c>
      <c r="EM868" s="93"/>
      <c r="EN868" s="93"/>
      <c r="EO868" s="366"/>
      <c r="EP868" s="366"/>
      <c r="EQ868" s="374">
        <v>2</v>
      </c>
      <c r="ER868" s="374"/>
      <c r="ES868" s="374"/>
      <c r="ET868" s="374"/>
      <c r="EU868" s="18">
        <f t="shared" si="7594"/>
        <v>11</v>
      </c>
      <c r="EV868" s="18">
        <f t="shared" si="7595"/>
        <v>2</v>
      </c>
      <c r="EW868" s="341">
        <v>2</v>
      </c>
      <c r="EX868" s="341">
        <v>2</v>
      </c>
      <c r="EY868" s="341">
        <v>4</v>
      </c>
      <c r="EZ868" s="365">
        <f t="shared" si="7550"/>
        <v>0</v>
      </c>
      <c r="FA868" s="44"/>
      <c r="FB868" s="44"/>
      <c r="FC868" s="44"/>
      <c r="FD868" s="45"/>
      <c r="FE868" s="45"/>
      <c r="FF868" s="45"/>
      <c r="FG868" s="300"/>
      <c r="FH868" s="45"/>
      <c r="FI868" s="45"/>
      <c r="FJ868" s="45"/>
      <c r="FK868" s="44"/>
      <c r="FL868" s="44"/>
      <c r="FM868" s="44"/>
      <c r="FN868" s="44"/>
      <c r="FO868" s="294"/>
      <c r="FP868" s="20">
        <f t="shared" si="7602"/>
        <v>0</v>
      </c>
      <c r="FQ868" s="20">
        <f t="shared" si="7596"/>
        <v>4</v>
      </c>
      <c r="FR868" s="20">
        <f t="shared" si="7597"/>
        <v>4</v>
      </c>
      <c r="FS868" s="20">
        <f t="shared" si="7598"/>
        <v>0</v>
      </c>
      <c r="FT868" s="20">
        <f t="shared" si="7599"/>
        <v>0</v>
      </c>
      <c r="FU868" s="20">
        <f t="shared" si="7600"/>
        <v>0</v>
      </c>
      <c r="FV868" s="20">
        <f t="shared" si="7601"/>
        <v>0</v>
      </c>
      <c r="FW868" s="44"/>
    </row>
    <row r="869" spans="1:179" ht="27.75" customHeight="1">
      <c r="A869" s="40"/>
      <c r="B869" s="48" t="s">
        <v>253</v>
      </c>
      <c r="C869" s="48" t="str">
        <f>B869</f>
        <v>1.6</v>
      </c>
      <c r="D869" s="48" t="s">
        <v>44</v>
      </c>
      <c r="E869" s="48" t="str">
        <f t="shared" ref="E869:E870" si="7756">D869</f>
        <v>LT8,5</v>
      </c>
      <c r="F869" s="48">
        <v>32</v>
      </c>
      <c r="G869" s="48">
        <f>F869</f>
        <v>32</v>
      </c>
      <c r="H869" s="43"/>
      <c r="I869" s="43"/>
      <c r="J869" s="44"/>
      <c r="K869" s="44"/>
      <c r="L869" s="44"/>
      <c r="M869" s="44"/>
      <c r="N869" s="43"/>
      <c r="O869" s="43"/>
      <c r="P869" s="1"/>
      <c r="Q869" s="16"/>
      <c r="R869" s="1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1">
        <f t="shared" ref="AC869:AC871" si="7757">+IF(S869=1,1,0)+IF(T869=1,1,0)</f>
        <v>0</v>
      </c>
      <c r="AD869" s="1">
        <f t="shared" ref="AD869:AD871" si="7758">+IF(U869=1,1,0)+IF(V869=1,1,0)</f>
        <v>0</v>
      </c>
      <c r="AE869" s="1">
        <f t="shared" ref="AE869:AE871" si="7759">+IF(W869=1,1,0)+IF(X869=1,1,0)</f>
        <v>0</v>
      </c>
      <c r="AF869" s="1">
        <f t="shared" ref="AF869:AF871" si="7760">+IF(Y869=1,1,0)+IF(Z869=1,1,0)</f>
        <v>0</v>
      </c>
      <c r="AG869" s="1">
        <f t="shared" ref="AG869:AG871" si="7761">+IF(AA869=1,1,0)</f>
        <v>0</v>
      </c>
      <c r="AH869" s="1">
        <f t="shared" ref="AH869:AH871" si="7762">+IF(AB869=1,1,0)</f>
        <v>0</v>
      </c>
      <c r="AI869" s="1">
        <f t="shared" ref="AI869:AI871" si="7763">+IF(S869=2,1,0)+IF(T869=2,1,0)</f>
        <v>0</v>
      </c>
      <c r="AJ869" s="1">
        <f t="shared" ref="AJ869:AJ871" si="7764">+IF(U869=2,1,0)+IF(V869=2,1,0)</f>
        <v>0</v>
      </c>
      <c r="AK869" s="1">
        <f t="shared" ref="AK869:AK871" si="7765">+IF(X869=2,1,0)+IF(W869=2,1,0)</f>
        <v>0</v>
      </c>
      <c r="AL869" s="1">
        <f t="shared" ref="AL869:AL871" si="7766">+IF(Y869=2,1,0)+IF(Z869=2,1,0)</f>
        <v>0</v>
      </c>
      <c r="AM869" s="1">
        <f t="shared" ref="AM869:AM871" si="7767">+IF(AA869=2,1,0)</f>
        <v>0</v>
      </c>
      <c r="AN869" s="1">
        <f t="shared" ref="AN869:AN871" si="7768">+IF(AB869=2,1,0)</f>
        <v>0</v>
      </c>
      <c r="AO869" s="44"/>
      <c r="AP869" s="44"/>
      <c r="AQ869" s="44"/>
      <c r="AR869" s="294">
        <f t="shared" si="7705"/>
        <v>32</v>
      </c>
      <c r="AS869" s="122">
        <f t="shared" si="7567"/>
        <v>0</v>
      </c>
      <c r="AT869" s="122">
        <f t="shared" si="7568"/>
        <v>0</v>
      </c>
      <c r="AU869" s="122">
        <f t="shared" si="7569"/>
        <v>0</v>
      </c>
      <c r="AV869" s="122">
        <f t="shared" si="7570"/>
        <v>1</v>
      </c>
      <c r="AW869" s="44"/>
      <c r="AX869" s="294"/>
      <c r="AY869" s="294"/>
      <c r="AZ869" s="294"/>
      <c r="BA869" s="294"/>
      <c r="BB869" s="294"/>
      <c r="BC869" s="294"/>
      <c r="BD869" s="44"/>
      <c r="BE869" s="44"/>
      <c r="BF869" s="44"/>
      <c r="BG869" s="44"/>
      <c r="BH869" s="44">
        <v>1</v>
      </c>
      <c r="BI869" s="44"/>
      <c r="BJ869" s="44"/>
      <c r="BK869" s="44"/>
      <c r="BL869" s="44"/>
      <c r="BM869" s="44"/>
      <c r="BN869" s="127">
        <v>1</v>
      </c>
      <c r="BO869" s="44"/>
      <c r="BP869" s="1"/>
      <c r="BQ869" s="44"/>
      <c r="BR869" s="17">
        <v>4</v>
      </c>
      <c r="BS869" s="1">
        <f t="shared" si="7571"/>
        <v>0</v>
      </c>
      <c r="BT869" s="17">
        <f t="shared" ref="BT869:BT871" si="7769">+BS869*2</f>
        <v>0</v>
      </c>
      <c r="BU869" s="44"/>
      <c r="BV869" s="44">
        <v>2</v>
      </c>
      <c r="BW869" s="44"/>
      <c r="BX869" s="44"/>
      <c r="BY869" s="44"/>
      <c r="BZ869" s="44"/>
      <c r="CA869" s="44"/>
      <c r="CB869" s="44"/>
      <c r="CC869" s="44"/>
      <c r="CD869" s="92"/>
      <c r="CE869" s="92"/>
      <c r="CF869" s="92"/>
      <c r="CG869" s="44"/>
      <c r="CH869" s="1"/>
      <c r="CI869" s="1">
        <v>1</v>
      </c>
      <c r="CJ869" s="1"/>
      <c r="CK869" s="383"/>
      <c r="CL869" s="383"/>
      <c r="CM869" s="383"/>
      <c r="CN869" s="1">
        <f t="shared" si="7573"/>
        <v>0</v>
      </c>
      <c r="CO869" s="1">
        <f t="shared" si="7574"/>
        <v>0</v>
      </c>
      <c r="CP869" s="20">
        <f t="shared" si="7575"/>
        <v>2.5</v>
      </c>
      <c r="CQ869" s="351"/>
      <c r="CR869" s="131">
        <f t="shared" si="7707"/>
        <v>1</v>
      </c>
      <c r="CS869" s="44"/>
      <c r="CT869" s="44">
        <v>1</v>
      </c>
      <c r="CU869" s="1"/>
      <c r="CV869" s="1"/>
      <c r="CW869" s="1">
        <v>3</v>
      </c>
      <c r="CX869" s="1"/>
      <c r="CY869" s="1">
        <v>5</v>
      </c>
      <c r="CZ869" s="44">
        <v>10</v>
      </c>
      <c r="DA869" s="17">
        <f t="shared" ref="DA869:DA871" si="7770">+CY869</f>
        <v>5</v>
      </c>
      <c r="DB869" s="359">
        <f t="shared" si="7577"/>
        <v>15</v>
      </c>
      <c r="DC869" s="359">
        <f t="shared" si="7578"/>
        <v>8</v>
      </c>
      <c r="DD869" s="44"/>
      <c r="DE869" s="44">
        <v>6</v>
      </c>
      <c r="DF869" s="44">
        <f>3*3</f>
        <v>9</v>
      </c>
      <c r="DG869" s="44"/>
      <c r="DH869" s="44">
        <v>4</v>
      </c>
      <c r="DI869" s="44">
        <v>7</v>
      </c>
      <c r="DJ869" s="44"/>
      <c r="DK869" s="44"/>
      <c r="DL869" s="44"/>
      <c r="DM869" s="44"/>
      <c r="DN869" s="44">
        <f>F869</f>
        <v>32</v>
      </c>
      <c r="DO869" s="1"/>
      <c r="DP869" s="1"/>
      <c r="DQ869" s="17">
        <f t="shared" si="7579"/>
        <v>0</v>
      </c>
      <c r="DR869" s="17">
        <f t="shared" si="7580"/>
        <v>0</v>
      </c>
      <c r="DS869" s="17">
        <f t="shared" si="7581"/>
        <v>0</v>
      </c>
      <c r="DT869" s="17">
        <f t="shared" si="7582"/>
        <v>0</v>
      </c>
      <c r="DU869" s="17">
        <f t="shared" si="7583"/>
        <v>0</v>
      </c>
      <c r="DV869" s="17">
        <f t="shared" si="7584"/>
        <v>0</v>
      </c>
      <c r="DW869" s="1"/>
      <c r="DX869" s="1"/>
      <c r="DY869" s="20">
        <f t="shared" si="7585"/>
        <v>0</v>
      </c>
      <c r="DZ869" s="20">
        <f t="shared" si="7586"/>
        <v>0</v>
      </c>
      <c r="EA869" s="20">
        <f t="shared" si="7587"/>
        <v>0</v>
      </c>
      <c r="EB869" s="20">
        <f t="shared" si="7588"/>
        <v>0</v>
      </c>
      <c r="EC869" s="18">
        <f t="shared" si="7589"/>
        <v>0</v>
      </c>
      <c r="ED869" s="19">
        <f t="shared" ref="ED869:ED871" si="7771">+IF(EC869&lt;&gt;0,EC869*3,0)</f>
        <v>0</v>
      </c>
      <c r="EE869" s="19">
        <f t="shared" si="7591"/>
        <v>3</v>
      </c>
      <c r="EF869" s="1">
        <f t="shared" si="7592"/>
        <v>4</v>
      </c>
      <c r="EG869" s="18">
        <f t="shared" si="7593"/>
        <v>5</v>
      </c>
      <c r="EH869" s="341"/>
      <c r="EI869" s="44"/>
      <c r="EJ869" s="44">
        <v>11</v>
      </c>
      <c r="EK869" s="44">
        <f>3*5.5</f>
        <v>16.5</v>
      </c>
      <c r="EL869" s="93">
        <v>1</v>
      </c>
      <c r="EM869" s="93"/>
      <c r="EN869" s="93"/>
      <c r="EO869" s="366"/>
      <c r="EP869" s="366"/>
      <c r="EQ869" s="374">
        <v>1</v>
      </c>
      <c r="ER869" s="374"/>
      <c r="ES869" s="374">
        <v>1</v>
      </c>
      <c r="ET869" s="374"/>
      <c r="EU869" s="18">
        <f t="shared" si="7594"/>
        <v>12</v>
      </c>
      <c r="EV869" s="18">
        <f t="shared" si="7595"/>
        <v>2</v>
      </c>
      <c r="EW869" s="341">
        <v>1</v>
      </c>
      <c r="EX869" s="341"/>
      <c r="EY869" s="341">
        <v>5</v>
      </c>
      <c r="EZ869" s="365">
        <f t="shared" si="7550"/>
        <v>0</v>
      </c>
      <c r="FA869" s="44"/>
      <c r="FB869" s="44"/>
      <c r="FC869" s="44"/>
      <c r="FD869" s="45"/>
      <c r="FE869" s="45"/>
      <c r="FF869" s="45"/>
      <c r="FG869" s="300"/>
      <c r="FH869" s="45"/>
      <c r="FI869" s="45"/>
      <c r="FJ869" s="45"/>
      <c r="FK869" s="44"/>
      <c r="FL869" s="44"/>
      <c r="FM869" s="44"/>
      <c r="FN869" s="44"/>
      <c r="FO869" s="294"/>
      <c r="FP869" s="20">
        <f t="shared" si="7602"/>
        <v>0</v>
      </c>
      <c r="FQ869" s="20">
        <f t="shared" si="7596"/>
        <v>6</v>
      </c>
      <c r="FR869" s="20">
        <f t="shared" si="7597"/>
        <v>9</v>
      </c>
      <c r="FS869" s="20">
        <f t="shared" si="7598"/>
        <v>0</v>
      </c>
      <c r="FT869" s="20">
        <f t="shared" si="7599"/>
        <v>0</v>
      </c>
      <c r="FU869" s="20">
        <f t="shared" si="7600"/>
        <v>0</v>
      </c>
      <c r="FV869" s="20">
        <f t="shared" si="7601"/>
        <v>0</v>
      </c>
      <c r="FW869" s="44"/>
    </row>
    <row r="870" spans="1:179" s="301" customFormat="1" ht="27.75" customHeight="1">
      <c r="A870" s="295"/>
      <c r="B870" s="296" t="s">
        <v>755</v>
      </c>
      <c r="C870" s="296" t="str">
        <f t="shared" ref="C870:C871" si="7772">B870</f>
        <v>1.6.1</v>
      </c>
      <c r="D870" s="296" t="s">
        <v>53</v>
      </c>
      <c r="E870" s="296" t="str">
        <f t="shared" si="7756"/>
        <v>LT7,5</v>
      </c>
      <c r="F870" s="296">
        <v>38</v>
      </c>
      <c r="G870" s="296">
        <f>F870</f>
        <v>38</v>
      </c>
      <c r="H870" s="297"/>
      <c r="I870" s="297"/>
      <c r="J870" s="294"/>
      <c r="K870" s="294"/>
      <c r="L870" s="294"/>
      <c r="M870" s="294"/>
      <c r="N870" s="297"/>
      <c r="O870" s="297"/>
      <c r="P870" s="304"/>
      <c r="Q870" s="305"/>
      <c r="R870" s="304"/>
      <c r="S870" s="294"/>
      <c r="T870" s="294"/>
      <c r="U870" s="294"/>
      <c r="V870" s="294"/>
      <c r="W870" s="294"/>
      <c r="X870" s="294"/>
      <c r="Y870" s="294"/>
      <c r="Z870" s="294"/>
      <c r="AA870" s="294"/>
      <c r="AB870" s="294"/>
      <c r="AC870" s="1">
        <f t="shared" si="7757"/>
        <v>0</v>
      </c>
      <c r="AD870" s="1">
        <f t="shared" si="7758"/>
        <v>0</v>
      </c>
      <c r="AE870" s="1">
        <f t="shared" si="7759"/>
        <v>0</v>
      </c>
      <c r="AF870" s="1">
        <f t="shared" si="7760"/>
        <v>0</v>
      </c>
      <c r="AG870" s="1">
        <f t="shared" si="7761"/>
        <v>0</v>
      </c>
      <c r="AH870" s="1">
        <f t="shared" si="7762"/>
        <v>0</v>
      </c>
      <c r="AI870" s="1">
        <f t="shared" si="7763"/>
        <v>0</v>
      </c>
      <c r="AJ870" s="1">
        <f t="shared" si="7764"/>
        <v>0</v>
      </c>
      <c r="AK870" s="1">
        <f t="shared" si="7765"/>
        <v>0</v>
      </c>
      <c r="AL870" s="1">
        <f t="shared" si="7766"/>
        <v>0</v>
      </c>
      <c r="AM870" s="1">
        <f t="shared" si="7767"/>
        <v>0</v>
      </c>
      <c r="AN870" s="1">
        <f t="shared" si="7768"/>
        <v>0</v>
      </c>
      <c r="AO870" s="294"/>
      <c r="AP870" s="294"/>
      <c r="AQ870" s="294"/>
      <c r="AR870" s="294">
        <f t="shared" si="7705"/>
        <v>38</v>
      </c>
      <c r="AS870" s="298">
        <f t="shared" si="7567"/>
        <v>0</v>
      </c>
      <c r="AT870" s="298">
        <f t="shared" si="7568"/>
        <v>0</v>
      </c>
      <c r="AU870" s="298">
        <f t="shared" si="7569"/>
        <v>0</v>
      </c>
      <c r="AV870" s="298">
        <f t="shared" si="7570"/>
        <v>1</v>
      </c>
      <c r="AW870" s="294"/>
      <c r="AX870" s="294"/>
      <c r="AY870" s="294"/>
      <c r="AZ870" s="294"/>
      <c r="BA870" s="294"/>
      <c r="BB870" s="294"/>
      <c r="BC870" s="294"/>
      <c r="BD870" s="294"/>
      <c r="BE870" s="294"/>
      <c r="BF870" s="294"/>
      <c r="BG870" s="294"/>
      <c r="BH870" s="294"/>
      <c r="BI870" s="294">
        <v>1</v>
      </c>
      <c r="BJ870" s="294"/>
      <c r="BK870" s="294"/>
      <c r="BL870" s="294"/>
      <c r="BM870" s="294"/>
      <c r="BN870" s="294"/>
      <c r="BO870" s="294"/>
      <c r="BP870" s="1"/>
      <c r="BQ870" s="294"/>
      <c r="BR870" s="17">
        <v>2</v>
      </c>
      <c r="BS870" s="1">
        <f t="shared" si="7571"/>
        <v>0</v>
      </c>
      <c r="BT870" s="17">
        <f t="shared" si="7769"/>
        <v>0</v>
      </c>
      <c r="BU870" s="294"/>
      <c r="BV870" s="294">
        <v>1</v>
      </c>
      <c r="BW870" s="294">
        <v>1</v>
      </c>
      <c r="BX870" s="294">
        <v>1</v>
      </c>
      <c r="BY870" s="294"/>
      <c r="BZ870" s="294"/>
      <c r="CA870" s="294"/>
      <c r="CB870" s="294"/>
      <c r="CC870" s="294"/>
      <c r="CD870" s="1"/>
      <c r="CE870" s="1"/>
      <c r="CF870" s="1"/>
      <c r="CG870" s="294"/>
      <c r="CH870" s="1">
        <v>1</v>
      </c>
      <c r="CI870" s="1"/>
      <c r="CJ870" s="1"/>
      <c r="CK870" s="383"/>
      <c r="CL870" s="383"/>
      <c r="CM870" s="383"/>
      <c r="CN870" s="1">
        <f t="shared" si="7573"/>
        <v>1</v>
      </c>
      <c r="CO870" s="1">
        <f t="shared" si="7574"/>
        <v>1</v>
      </c>
      <c r="CP870" s="20">
        <f t="shared" si="7575"/>
        <v>2.5</v>
      </c>
      <c r="CQ870" s="351"/>
      <c r="CR870" s="299">
        <f t="shared" si="7707"/>
        <v>1</v>
      </c>
      <c r="CS870" s="294">
        <v>2</v>
      </c>
      <c r="CT870" s="294">
        <v>2</v>
      </c>
      <c r="CU870" s="1"/>
      <c r="CV870" s="1"/>
      <c r="CW870" s="1">
        <v>2</v>
      </c>
      <c r="CX870" s="1"/>
      <c r="CY870" s="1">
        <v>6</v>
      </c>
      <c r="CZ870" s="294">
        <v>5</v>
      </c>
      <c r="DA870" s="17">
        <f t="shared" si="7770"/>
        <v>6</v>
      </c>
      <c r="DB870" s="359">
        <f t="shared" si="7577"/>
        <v>11</v>
      </c>
      <c r="DC870" s="359">
        <f t="shared" si="7578"/>
        <v>8</v>
      </c>
      <c r="DD870" s="294"/>
      <c r="DE870" s="294">
        <v>6</v>
      </c>
      <c r="DF870" s="294">
        <f>5*3</f>
        <v>15</v>
      </c>
      <c r="DG870" s="294"/>
      <c r="DH870" s="294"/>
      <c r="DI870" s="294">
        <v>4</v>
      </c>
      <c r="DJ870" s="294"/>
      <c r="DK870" s="294"/>
      <c r="DL870" s="294"/>
      <c r="DM870" s="294"/>
      <c r="DN870" s="294"/>
      <c r="DO870" s="1"/>
      <c r="DP870" s="1"/>
      <c r="DQ870" s="17">
        <f t="shared" ref="DQ870:DQ871" si="7773">+IF(AND(SUM(S870:AA870)&gt;0,SUM(FA870:FF870)&gt;0),CT870,0)</f>
        <v>0</v>
      </c>
      <c r="DR870" s="17">
        <f t="shared" si="7580"/>
        <v>0</v>
      </c>
      <c r="DS870" s="17">
        <f t="shared" si="7581"/>
        <v>0</v>
      </c>
      <c r="DT870" s="17">
        <f t="shared" si="7582"/>
        <v>0</v>
      </c>
      <c r="DU870" s="17">
        <f t="shared" si="7583"/>
        <v>0</v>
      </c>
      <c r="DV870" s="17">
        <f t="shared" si="7584"/>
        <v>0</v>
      </c>
      <c r="DW870" s="1"/>
      <c r="DX870" s="1"/>
      <c r="DY870" s="20">
        <f t="shared" si="7585"/>
        <v>0</v>
      </c>
      <c r="DZ870" s="20">
        <f t="shared" si="7586"/>
        <v>0</v>
      </c>
      <c r="EA870" s="20">
        <f t="shared" si="7587"/>
        <v>0</v>
      </c>
      <c r="EB870" s="20">
        <f t="shared" si="7588"/>
        <v>0</v>
      </c>
      <c r="EC870" s="18">
        <f t="shared" si="7589"/>
        <v>0</v>
      </c>
      <c r="ED870" s="19">
        <f t="shared" si="7771"/>
        <v>0</v>
      </c>
      <c r="EE870" s="19">
        <f t="shared" ref="EE870:EE871" si="7774">+IF(SUM(AO870:AR870)+SUM(DK870:DN870)&gt;0,CT870*3,0)</f>
        <v>6</v>
      </c>
      <c r="EF870" s="1">
        <f t="shared" si="7592"/>
        <v>8</v>
      </c>
      <c r="EG870" s="18">
        <f>+IF(AND(CT870+EC870=0,SUM(AO870:AR870)&gt;0,SUM(DK870:DN870)&gt;0),(CU870+CV870+CW870+CX870)*2+CY870*5,(EC870+CT870-FO870)*5)+IF(AND(EC870+DQ870+CT870=0,SUM(AO870:AR870)&gt;0),SUM(CU870:CX870)*2+CY870*5,0)</f>
        <v>10</v>
      </c>
      <c r="EH870" s="341"/>
      <c r="EI870" s="294"/>
      <c r="EJ870" s="294">
        <f>9</f>
        <v>9</v>
      </c>
      <c r="EK870" s="294">
        <f>5*4.5</f>
        <v>22.5</v>
      </c>
      <c r="EL870" s="19">
        <v>1</v>
      </c>
      <c r="EM870" s="19"/>
      <c r="EN870" s="19"/>
      <c r="EO870" s="366"/>
      <c r="EP870" s="366"/>
      <c r="EQ870" s="374"/>
      <c r="ER870" s="374"/>
      <c r="ES870" s="374"/>
      <c r="ET870" s="374"/>
      <c r="EU870" s="18">
        <f t="shared" ref="EU870:EU871" si="7775">IF(SUM(CU870:CX870)&gt;0,CZ870*1+2,0)</f>
        <v>7</v>
      </c>
      <c r="EV870" s="18">
        <f t="shared" si="7595"/>
        <v>2</v>
      </c>
      <c r="EW870" s="341">
        <v>1</v>
      </c>
      <c r="EX870" s="341"/>
      <c r="EY870" s="341">
        <v>5</v>
      </c>
      <c r="EZ870" s="365">
        <f t="shared" si="7550"/>
        <v>0.5</v>
      </c>
      <c r="FA870" s="294"/>
      <c r="FB870" s="294"/>
      <c r="FC870" s="294"/>
      <c r="FD870" s="300"/>
      <c r="FE870" s="300"/>
      <c r="FF870" s="300"/>
      <c r="FG870" s="300"/>
      <c r="FH870" s="300"/>
      <c r="FI870" s="300"/>
      <c r="FJ870" s="300"/>
      <c r="FK870" s="294">
        <f>F870</f>
        <v>38</v>
      </c>
      <c r="FL870" s="294"/>
      <c r="FM870" s="294"/>
      <c r="FN870" s="294"/>
      <c r="FO870" s="294"/>
      <c r="FP870" s="20">
        <f t="shared" si="7602"/>
        <v>0</v>
      </c>
      <c r="FQ870" s="20">
        <f t="shared" si="7596"/>
        <v>6</v>
      </c>
      <c r="FR870" s="20">
        <f t="shared" si="7597"/>
        <v>15</v>
      </c>
      <c r="FS870" s="20">
        <f t="shared" si="7598"/>
        <v>0</v>
      </c>
      <c r="FT870" s="20">
        <f t="shared" si="7599"/>
        <v>0</v>
      </c>
      <c r="FU870" s="20">
        <f t="shared" si="7600"/>
        <v>0</v>
      </c>
      <c r="FV870" s="20">
        <f t="shared" si="7601"/>
        <v>0</v>
      </c>
      <c r="FW870" s="294"/>
    </row>
    <row r="871" spans="1:179" s="301" customFormat="1" ht="27.75" customHeight="1">
      <c r="A871" s="295"/>
      <c r="B871" s="296" t="s">
        <v>756</v>
      </c>
      <c r="C871" s="296" t="str">
        <f t="shared" si="7772"/>
        <v>1.6.2</v>
      </c>
      <c r="D871" s="296" t="s">
        <v>24</v>
      </c>
      <c r="E871" s="296" t="s">
        <v>53</v>
      </c>
      <c r="F871" s="296">
        <v>17</v>
      </c>
      <c r="G871" s="296">
        <v>18</v>
      </c>
      <c r="H871" s="297"/>
      <c r="I871" s="297"/>
      <c r="J871" s="294"/>
      <c r="K871" s="294"/>
      <c r="L871" s="294"/>
      <c r="M871" s="294"/>
      <c r="N871" s="297"/>
      <c r="O871" s="297"/>
      <c r="P871" s="304"/>
      <c r="Q871" s="305"/>
      <c r="R871" s="304"/>
      <c r="S871" s="294"/>
      <c r="T871" s="294">
        <v>1</v>
      </c>
      <c r="U871" s="294"/>
      <c r="V871" s="294"/>
      <c r="W871" s="294"/>
      <c r="X871" s="294"/>
      <c r="Y871" s="294"/>
      <c r="Z871" s="294"/>
      <c r="AA871" s="294"/>
      <c r="AB871" s="294"/>
      <c r="AC871" s="1">
        <f t="shared" si="7757"/>
        <v>1</v>
      </c>
      <c r="AD871" s="1">
        <f t="shared" si="7758"/>
        <v>0</v>
      </c>
      <c r="AE871" s="1">
        <f t="shared" si="7759"/>
        <v>0</v>
      </c>
      <c r="AF871" s="1">
        <f t="shared" si="7760"/>
        <v>0</v>
      </c>
      <c r="AG871" s="1">
        <f t="shared" si="7761"/>
        <v>0</v>
      </c>
      <c r="AH871" s="1">
        <f t="shared" si="7762"/>
        <v>0</v>
      </c>
      <c r="AI871" s="1">
        <f t="shared" si="7763"/>
        <v>0</v>
      </c>
      <c r="AJ871" s="1">
        <f t="shared" si="7764"/>
        <v>0</v>
      </c>
      <c r="AK871" s="1">
        <f t="shared" si="7765"/>
        <v>0</v>
      </c>
      <c r="AL871" s="1">
        <f t="shared" si="7766"/>
        <v>0</v>
      </c>
      <c r="AM871" s="1">
        <f t="shared" si="7767"/>
        <v>0</v>
      </c>
      <c r="AN871" s="1">
        <f t="shared" si="7768"/>
        <v>0</v>
      </c>
      <c r="AO871" s="294"/>
      <c r="AP871" s="294"/>
      <c r="AQ871" s="294"/>
      <c r="AR871" s="294">
        <f t="shared" si="7705"/>
        <v>18</v>
      </c>
      <c r="AS871" s="298">
        <f t="shared" si="7567"/>
        <v>0</v>
      </c>
      <c r="AT871" s="298">
        <f t="shared" si="7568"/>
        <v>0</v>
      </c>
      <c r="AU871" s="298">
        <f t="shared" si="7569"/>
        <v>0</v>
      </c>
      <c r="AV871" s="298">
        <f t="shared" si="7570"/>
        <v>1</v>
      </c>
      <c r="AW871" s="294"/>
      <c r="AX871" s="294"/>
      <c r="AY871" s="294">
        <v>1</v>
      </c>
      <c r="AZ871" s="294"/>
      <c r="BA871" s="294"/>
      <c r="BB871" s="294"/>
      <c r="BC871" s="294"/>
      <c r="BD871" s="294"/>
      <c r="BE871" s="294"/>
      <c r="BF871" s="294"/>
      <c r="BG871" s="294"/>
      <c r="BH871" s="294"/>
      <c r="BI871" s="294"/>
      <c r="BJ871" s="294"/>
      <c r="BK871" s="294"/>
      <c r="BL871" s="294"/>
      <c r="BM871" s="294"/>
      <c r="BN871" s="294"/>
      <c r="BO871" s="294"/>
      <c r="BP871" s="1"/>
      <c r="BQ871" s="294"/>
      <c r="BR871" s="17">
        <v>1</v>
      </c>
      <c r="BS871" s="1">
        <f t="shared" si="7571"/>
        <v>0</v>
      </c>
      <c r="BT871" s="17">
        <f t="shared" si="7769"/>
        <v>0</v>
      </c>
      <c r="BU871" s="294"/>
      <c r="BV871" s="294">
        <v>1</v>
      </c>
      <c r="BW871" s="294"/>
      <c r="BX871" s="294"/>
      <c r="BY871" s="294"/>
      <c r="BZ871" s="294"/>
      <c r="CA871" s="294"/>
      <c r="CB871" s="294"/>
      <c r="CC871" s="294"/>
      <c r="CD871" s="1">
        <v>1</v>
      </c>
      <c r="CE871" s="1"/>
      <c r="CF871" s="1"/>
      <c r="CG871" s="294"/>
      <c r="CH871" s="1"/>
      <c r="CI871" s="1"/>
      <c r="CJ871" s="1"/>
      <c r="CK871" s="383"/>
      <c r="CL871" s="383"/>
      <c r="CM871" s="383"/>
      <c r="CN871" s="1">
        <f t="shared" si="7573"/>
        <v>0</v>
      </c>
      <c r="CO871" s="1">
        <f t="shared" si="7574"/>
        <v>0</v>
      </c>
      <c r="CP871" s="20">
        <f t="shared" si="7575"/>
        <v>0.5</v>
      </c>
      <c r="CQ871" s="351"/>
      <c r="CR871" s="299">
        <f t="shared" si="7707"/>
        <v>1</v>
      </c>
      <c r="CS871" s="294"/>
      <c r="CT871" s="294"/>
      <c r="CU871" s="1"/>
      <c r="CV871" s="1"/>
      <c r="CW871" s="1">
        <v>1</v>
      </c>
      <c r="CX871" s="1"/>
      <c r="CY871" s="1">
        <v>1</v>
      </c>
      <c r="CZ871" s="294">
        <v>4</v>
      </c>
      <c r="DA871" s="17">
        <f t="shared" si="7770"/>
        <v>1</v>
      </c>
      <c r="DB871" s="359">
        <f t="shared" si="7577"/>
        <v>5</v>
      </c>
      <c r="DC871" s="359">
        <f t="shared" si="7578"/>
        <v>2</v>
      </c>
      <c r="DD871" s="294"/>
      <c r="DE871" s="294">
        <v>3</v>
      </c>
      <c r="DF871" s="294"/>
      <c r="DG871" s="294"/>
      <c r="DH871" s="294"/>
      <c r="DI871" s="294">
        <v>4</v>
      </c>
      <c r="DJ871" s="294"/>
      <c r="DK871" s="294"/>
      <c r="DL871" s="294"/>
      <c r="DM871" s="294"/>
      <c r="DN871" s="294"/>
      <c r="DO871" s="1"/>
      <c r="DP871" s="1"/>
      <c r="DQ871" s="17">
        <f t="shared" si="7773"/>
        <v>0</v>
      </c>
      <c r="DR871" s="17">
        <f t="shared" si="7580"/>
        <v>0</v>
      </c>
      <c r="DS871" s="17">
        <f t="shared" si="7581"/>
        <v>0</v>
      </c>
      <c r="DT871" s="17">
        <f t="shared" si="7582"/>
        <v>1</v>
      </c>
      <c r="DU871" s="17">
        <f t="shared" si="7583"/>
        <v>0</v>
      </c>
      <c r="DV871" s="17">
        <f t="shared" si="7584"/>
        <v>1</v>
      </c>
      <c r="DW871" s="1"/>
      <c r="DX871" s="1"/>
      <c r="DY871" s="20">
        <f t="shared" si="7585"/>
        <v>0</v>
      </c>
      <c r="DZ871" s="20">
        <f t="shared" si="7586"/>
        <v>0</v>
      </c>
      <c r="EA871" s="20">
        <f t="shared" si="7587"/>
        <v>4</v>
      </c>
      <c r="EB871" s="20">
        <f t="shared" si="7588"/>
        <v>0</v>
      </c>
      <c r="EC871" s="18">
        <f t="shared" si="7589"/>
        <v>1</v>
      </c>
      <c r="ED871" s="19">
        <f t="shared" si="7771"/>
        <v>3</v>
      </c>
      <c r="EE871" s="19">
        <f t="shared" si="7774"/>
        <v>0</v>
      </c>
      <c r="EF871" s="1">
        <f t="shared" si="7592"/>
        <v>0</v>
      </c>
      <c r="EG871" s="18">
        <f>+IF(AND(CT871+EC871=0,SUM(AO871:AR871)&gt;0,SUM(DK871:DN871)&gt;0),(CU871+CV871+CW871+CX871)*2+CY871*5,(EC871+CT871-FO871)*5)+IF(AND(EC871+DQ871+CT871=0,SUM(AO871:AR871)&gt;0),SUM(CU871:CX871)*2+CY871*5,0)</f>
        <v>5</v>
      </c>
      <c r="EH871" s="341"/>
      <c r="EI871" s="294"/>
      <c r="EJ871" s="294">
        <v>4.5</v>
      </c>
      <c r="EK871" s="294"/>
      <c r="EL871" s="19">
        <v>1</v>
      </c>
      <c r="EM871" s="19"/>
      <c r="EN871" s="19"/>
      <c r="EO871" s="366"/>
      <c r="EP871" s="366"/>
      <c r="EQ871" s="374"/>
      <c r="ER871" s="374"/>
      <c r="ES871" s="374"/>
      <c r="ET871" s="374"/>
      <c r="EU871" s="18">
        <f t="shared" si="7775"/>
        <v>6</v>
      </c>
      <c r="EV871" s="18">
        <f t="shared" si="7595"/>
        <v>6</v>
      </c>
      <c r="EW871" s="341">
        <v>1</v>
      </c>
      <c r="EX871" s="341">
        <v>1</v>
      </c>
      <c r="EY871" s="341">
        <v>4</v>
      </c>
      <c r="EZ871" s="365">
        <f t="shared" si="7550"/>
        <v>0</v>
      </c>
      <c r="FA871" s="294">
        <v>1</v>
      </c>
      <c r="FB871" s="294"/>
      <c r="FC871" s="294"/>
      <c r="FD871" s="300"/>
      <c r="FE871" s="300"/>
      <c r="FF871" s="300"/>
      <c r="FG871" s="300"/>
      <c r="FH871" s="300"/>
      <c r="FI871" s="300"/>
      <c r="FJ871" s="300"/>
      <c r="FK871" s="294">
        <f>F871</f>
        <v>17</v>
      </c>
      <c r="FL871" s="294"/>
      <c r="FM871" s="294"/>
      <c r="FN871" s="294"/>
      <c r="FO871" s="294"/>
      <c r="FP871" s="20">
        <f t="shared" si="7602"/>
        <v>0</v>
      </c>
      <c r="FQ871" s="20">
        <f t="shared" si="7596"/>
        <v>3</v>
      </c>
      <c r="FR871" s="20">
        <f t="shared" si="7597"/>
        <v>0</v>
      </c>
      <c r="FS871" s="20">
        <f t="shared" si="7598"/>
        <v>0</v>
      </c>
      <c r="FT871" s="20">
        <f t="shared" si="7599"/>
        <v>0</v>
      </c>
      <c r="FU871" s="20">
        <f t="shared" si="7600"/>
        <v>0</v>
      </c>
      <c r="FV871" s="20">
        <f t="shared" si="7601"/>
        <v>0</v>
      </c>
      <c r="FW871" s="294"/>
    </row>
    <row r="872" spans="1:179" ht="27.75" customHeight="1">
      <c r="A872" s="40"/>
      <c r="B872" s="48" t="s">
        <v>561</v>
      </c>
      <c r="C872" s="48" t="s">
        <v>745</v>
      </c>
      <c r="D872" s="48" t="s">
        <v>187</v>
      </c>
      <c r="E872" s="48" t="str">
        <f t="shared" ref="E872" si="7776">D872</f>
        <v>2LT8,5</v>
      </c>
      <c r="F872" s="48">
        <v>32</v>
      </c>
      <c r="G872" s="48">
        <f>F872</f>
        <v>32</v>
      </c>
      <c r="H872" s="43"/>
      <c r="I872" s="43"/>
      <c r="J872" s="44"/>
      <c r="K872" s="44"/>
      <c r="L872" s="44"/>
      <c r="M872" s="44"/>
      <c r="N872" s="43"/>
      <c r="O872" s="43"/>
      <c r="P872" s="1"/>
      <c r="Q872" s="16"/>
      <c r="R872" s="1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1">
        <f t="shared" ref="AC872:AC885" si="7777">+IF(S872=1,1,0)+IF(T872=1,1,0)</f>
        <v>0</v>
      </c>
      <c r="AD872" s="1">
        <f t="shared" ref="AD872:AD885" si="7778">+IF(U872=1,1,0)+IF(V872=1,1,0)</f>
        <v>0</v>
      </c>
      <c r="AE872" s="1">
        <f t="shared" ref="AE872:AE885" si="7779">+IF(W872=1,1,0)+IF(X872=1,1,0)</f>
        <v>0</v>
      </c>
      <c r="AF872" s="1">
        <f t="shared" ref="AF872:AF885" si="7780">+IF(Y872=1,1,0)+IF(Z872=1,1,0)</f>
        <v>0</v>
      </c>
      <c r="AG872" s="1">
        <f t="shared" ref="AG872:AG885" si="7781">+IF(AA872=1,1,0)</f>
        <v>0</v>
      </c>
      <c r="AH872" s="1">
        <f t="shared" ref="AH872:AH885" si="7782">+IF(AB872=1,1,0)</f>
        <v>0</v>
      </c>
      <c r="AI872" s="1">
        <f t="shared" ref="AI872:AI885" si="7783">+IF(S872=2,1,0)+IF(T872=2,1,0)</f>
        <v>0</v>
      </c>
      <c r="AJ872" s="1">
        <f t="shared" ref="AJ872:AJ885" si="7784">+IF(U872=2,1,0)+IF(V872=2,1,0)</f>
        <v>0</v>
      </c>
      <c r="AK872" s="1">
        <f t="shared" ref="AK872:AK885" si="7785">+IF(X872=2,1,0)+IF(W872=2,1,0)</f>
        <v>0</v>
      </c>
      <c r="AL872" s="1">
        <f t="shared" ref="AL872:AL885" si="7786">+IF(Y872=2,1,0)+IF(Z872=2,1,0)</f>
        <v>0</v>
      </c>
      <c r="AM872" s="1">
        <f t="shared" ref="AM872:AM885" si="7787">+IF(AA872=2,1,0)</f>
        <v>0</v>
      </c>
      <c r="AN872" s="1">
        <f t="shared" ref="AN872:AN885" si="7788">+IF(AB872=2,1,0)</f>
        <v>0</v>
      </c>
      <c r="AO872" s="44"/>
      <c r="AP872" s="44"/>
      <c r="AQ872" s="44"/>
      <c r="AR872" s="294"/>
      <c r="AS872" s="122">
        <f t="shared" si="7567"/>
        <v>0</v>
      </c>
      <c r="AT872" s="122">
        <f t="shared" si="7568"/>
        <v>0</v>
      </c>
      <c r="AU872" s="122">
        <f t="shared" si="7569"/>
        <v>0</v>
      </c>
      <c r="AV872" s="122">
        <f t="shared" si="7570"/>
        <v>0</v>
      </c>
      <c r="AW872" s="44"/>
      <c r="AX872" s="294"/>
      <c r="AY872" s="294"/>
      <c r="AZ872" s="294"/>
      <c r="BA872" s="294"/>
      <c r="BB872" s="294"/>
      <c r="BC872" s="29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127"/>
      <c r="BO872" s="44">
        <v>1</v>
      </c>
      <c r="BP872" s="1"/>
      <c r="BQ872" s="44"/>
      <c r="BR872" s="17">
        <v>1</v>
      </c>
      <c r="BS872" s="1">
        <f t="shared" si="7571"/>
        <v>0</v>
      </c>
      <c r="BT872" s="17">
        <f t="shared" ref="BT872:BT885" si="7789">+BS872*2</f>
        <v>0</v>
      </c>
      <c r="BU872" s="44"/>
      <c r="BV872" s="44">
        <v>1</v>
      </c>
      <c r="BW872" s="44"/>
      <c r="BX872" s="44"/>
      <c r="BY872" s="44"/>
      <c r="BZ872" s="44"/>
      <c r="CA872" s="44"/>
      <c r="CB872" s="44"/>
      <c r="CC872" s="44"/>
      <c r="CD872" s="92"/>
      <c r="CE872" s="92"/>
      <c r="CF872" s="92"/>
      <c r="CG872" s="44"/>
      <c r="CH872" s="1"/>
      <c r="CI872" s="1"/>
      <c r="CJ872" s="1"/>
      <c r="CK872" s="383"/>
      <c r="CL872" s="383"/>
      <c r="CM872" s="383"/>
      <c r="CN872" s="1">
        <f t="shared" si="7573"/>
        <v>0</v>
      </c>
      <c r="CO872" s="1">
        <f t="shared" si="7574"/>
        <v>0</v>
      </c>
      <c r="CP872" s="20">
        <f t="shared" si="7575"/>
        <v>0</v>
      </c>
      <c r="CQ872" s="351"/>
      <c r="CR872" s="131">
        <f t="shared" si="7707"/>
        <v>0</v>
      </c>
      <c r="CS872" s="44"/>
      <c r="CT872" s="44"/>
      <c r="CU872" s="1"/>
      <c r="CV872" s="1"/>
      <c r="CW872" s="1"/>
      <c r="CX872" s="1"/>
      <c r="CY872" s="1"/>
      <c r="CZ872" s="44"/>
      <c r="DA872" s="17">
        <f t="shared" ref="DA872:DA885" si="7790">+CY872</f>
        <v>0</v>
      </c>
      <c r="DB872" s="359">
        <f t="shared" si="7577"/>
        <v>0</v>
      </c>
      <c r="DC872" s="359">
        <f t="shared" si="7578"/>
        <v>0</v>
      </c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>
        <f>F872</f>
        <v>32</v>
      </c>
      <c r="DO872" s="1"/>
      <c r="DP872" s="1"/>
      <c r="DQ872" s="17">
        <f t="shared" si="7579"/>
        <v>0</v>
      </c>
      <c r="DR872" s="17">
        <f t="shared" si="7580"/>
        <v>0</v>
      </c>
      <c r="DS872" s="17">
        <f t="shared" si="7581"/>
        <v>0</v>
      </c>
      <c r="DT872" s="17">
        <f t="shared" si="7582"/>
        <v>0</v>
      </c>
      <c r="DU872" s="17">
        <f t="shared" si="7583"/>
        <v>0</v>
      </c>
      <c r="DV872" s="17">
        <f t="shared" si="7584"/>
        <v>0</v>
      </c>
      <c r="DW872" s="1"/>
      <c r="DX872" s="1"/>
      <c r="DY872" s="20">
        <f t="shared" si="7585"/>
        <v>0</v>
      </c>
      <c r="DZ872" s="20">
        <f t="shared" si="7586"/>
        <v>0</v>
      </c>
      <c r="EA872" s="20">
        <f t="shared" si="7587"/>
        <v>0</v>
      </c>
      <c r="EB872" s="20">
        <f t="shared" si="7588"/>
        <v>0</v>
      </c>
      <c r="EC872" s="18">
        <f t="shared" si="7589"/>
        <v>0</v>
      </c>
      <c r="ED872" s="19">
        <f t="shared" ref="ED872:ED885" si="7791">+IF(EC872&lt;&gt;0,EC872*3,0)</f>
        <v>0</v>
      </c>
      <c r="EE872" s="19">
        <f t="shared" si="7591"/>
        <v>0</v>
      </c>
      <c r="EF872" s="1">
        <f t="shared" si="7592"/>
        <v>0</v>
      </c>
      <c r="EG872" s="18">
        <f t="shared" si="7593"/>
        <v>0</v>
      </c>
      <c r="EH872" s="341"/>
      <c r="EI872" s="44"/>
      <c r="EJ872" s="44"/>
      <c r="EK872" s="44"/>
      <c r="EL872" s="93"/>
      <c r="EM872" s="93"/>
      <c r="EN872" s="93"/>
      <c r="EO872" s="366"/>
      <c r="EP872" s="366"/>
      <c r="EQ872" s="374"/>
      <c r="ER872" s="374"/>
      <c r="ES872" s="374"/>
      <c r="ET872" s="374"/>
      <c r="EU872" s="18">
        <f t="shared" si="7594"/>
        <v>0</v>
      </c>
      <c r="EV872" s="18">
        <f t="shared" si="7595"/>
        <v>0</v>
      </c>
      <c r="EW872" s="341"/>
      <c r="EX872" s="341"/>
      <c r="EY872" s="341"/>
      <c r="EZ872" s="365">
        <f t="shared" si="7550"/>
        <v>0</v>
      </c>
      <c r="FA872" s="44"/>
      <c r="FB872" s="44"/>
      <c r="FC872" s="44"/>
      <c r="FD872" s="45"/>
      <c r="FE872" s="45"/>
      <c r="FF872" s="45"/>
      <c r="FG872" s="300"/>
      <c r="FH872" s="45"/>
      <c r="FI872" s="45"/>
      <c r="FJ872" s="45"/>
      <c r="FK872" s="44"/>
      <c r="FL872" s="44"/>
      <c r="FM872" s="44"/>
      <c r="FN872" s="44"/>
      <c r="FO872" s="294"/>
      <c r="FP872" s="20">
        <f t="shared" si="7602"/>
        <v>0</v>
      </c>
      <c r="FQ872" s="20">
        <f t="shared" si="7596"/>
        <v>0</v>
      </c>
      <c r="FR872" s="20">
        <f t="shared" si="7597"/>
        <v>0</v>
      </c>
      <c r="FS872" s="20">
        <f t="shared" si="7598"/>
        <v>0</v>
      </c>
      <c r="FT872" s="20">
        <f t="shared" si="7599"/>
        <v>0</v>
      </c>
      <c r="FU872" s="20">
        <f t="shared" si="7600"/>
        <v>0</v>
      </c>
      <c r="FV872" s="20">
        <f t="shared" si="7601"/>
        <v>0</v>
      </c>
      <c r="FW872" s="44"/>
    </row>
    <row r="873" spans="1:179" ht="27.75" customHeight="1">
      <c r="A873" s="40"/>
      <c r="B873" s="41"/>
      <c r="C873" s="41" t="s">
        <v>223</v>
      </c>
      <c r="D873" s="48"/>
      <c r="E873" s="41"/>
      <c r="F873" s="41"/>
      <c r="G873" s="48"/>
      <c r="H873" s="43"/>
      <c r="I873" s="43"/>
      <c r="J873" s="44"/>
      <c r="K873" s="44"/>
      <c r="L873" s="44"/>
      <c r="M873" s="44"/>
      <c r="N873" s="43"/>
      <c r="O873" s="43"/>
      <c r="P873" s="1"/>
      <c r="Q873" s="16"/>
      <c r="R873" s="1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1">
        <f t="shared" si="7777"/>
        <v>0</v>
      </c>
      <c r="AD873" s="1">
        <f t="shared" si="7778"/>
        <v>0</v>
      </c>
      <c r="AE873" s="1">
        <f t="shared" si="7779"/>
        <v>0</v>
      </c>
      <c r="AF873" s="1">
        <f t="shared" si="7780"/>
        <v>0</v>
      </c>
      <c r="AG873" s="1">
        <f t="shared" si="7781"/>
        <v>0</v>
      </c>
      <c r="AH873" s="1">
        <f t="shared" si="7782"/>
        <v>0</v>
      </c>
      <c r="AI873" s="1">
        <f t="shared" si="7783"/>
        <v>0</v>
      </c>
      <c r="AJ873" s="1">
        <f t="shared" si="7784"/>
        <v>0</v>
      </c>
      <c r="AK873" s="1">
        <f t="shared" si="7785"/>
        <v>0</v>
      </c>
      <c r="AL873" s="1">
        <f t="shared" si="7786"/>
        <v>0</v>
      </c>
      <c r="AM873" s="1">
        <f t="shared" si="7787"/>
        <v>0</v>
      </c>
      <c r="AN873" s="1">
        <f t="shared" si="7788"/>
        <v>0</v>
      </c>
      <c r="AO873" s="44"/>
      <c r="AP873" s="44"/>
      <c r="AQ873" s="44"/>
      <c r="AR873" s="44"/>
      <c r="AS873" s="122">
        <f t="shared" ref="AS873:AS883" si="7792">IF(AND(AO873&gt;0,OR(BR873&gt;=2,BR873=1)),1,0)</f>
        <v>0</v>
      </c>
      <c r="AT873" s="122">
        <f t="shared" ref="AT873:AT883" si="7793">IF(AND(AP873&gt;0,OR(BR873&gt;=2,BR873=1)),1,0)</f>
        <v>0</v>
      </c>
      <c r="AU873" s="122">
        <f t="shared" ref="AU873:AU883" si="7794">IF(AND(AQ873&gt;0,OR(BR873&gt;=2,BR873=1)),1,0)</f>
        <v>0</v>
      </c>
      <c r="AV873" s="122">
        <f t="shared" ref="AV873:AV883" si="7795">IF(AND(AR873&gt;0,OR(BR873&gt;=2,BR873=1)),AR873/G873,0)</f>
        <v>0</v>
      </c>
      <c r="AW873" s="44"/>
      <c r="AX873" s="294"/>
      <c r="AY873" s="294"/>
      <c r="AZ873" s="294"/>
      <c r="BA873" s="294"/>
      <c r="BB873" s="294"/>
      <c r="BC873" s="29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127"/>
      <c r="BO873" s="44"/>
      <c r="BP873" s="1"/>
      <c r="BQ873" s="44"/>
      <c r="BR873" s="17"/>
      <c r="BS873" s="1">
        <f t="shared" si="7571"/>
        <v>0</v>
      </c>
      <c r="BT873" s="17">
        <f t="shared" si="7789"/>
        <v>0</v>
      </c>
      <c r="BU873" s="44"/>
      <c r="BV873" s="44"/>
      <c r="BW873" s="44"/>
      <c r="BX873" s="44"/>
      <c r="BY873" s="44"/>
      <c r="BZ873" s="44"/>
      <c r="CA873" s="44"/>
      <c r="CB873" s="44"/>
      <c r="CC873" s="44"/>
      <c r="CD873" s="92"/>
      <c r="CE873" s="92"/>
      <c r="CF873" s="92"/>
      <c r="CG873" s="44"/>
      <c r="CH873" s="1"/>
      <c r="CI873" s="1"/>
      <c r="CJ873" s="1"/>
      <c r="CK873" s="383"/>
      <c r="CL873" s="383"/>
      <c r="CM873" s="383"/>
      <c r="CN873" s="1">
        <f t="shared" ref="CN873:CN883" si="7796">+SUM(BX873:CC873)*BW873</f>
        <v>0</v>
      </c>
      <c r="CO873" s="1">
        <f t="shared" ref="CO873:CO883" si="7797">+SUM(BX873:CC873)*BW873</f>
        <v>0</v>
      </c>
      <c r="CP873" s="20">
        <f t="shared" ref="CP873:CP883" si="7798">+SUM(BY873:CC873)*2.5+SUM(CD873:CG873)*0.5+SUM(CH873:CJ873)*2.5</f>
        <v>0</v>
      </c>
      <c r="CQ873" s="351"/>
      <c r="CR873" s="131">
        <f>+IF(SUM(AX873:BM873)&gt;0,1,0)</f>
        <v>0</v>
      </c>
      <c r="CS873" s="44"/>
      <c r="CT873" s="44"/>
      <c r="CU873" s="1"/>
      <c r="CV873" s="1"/>
      <c r="CW873" s="1"/>
      <c r="CX873" s="1"/>
      <c r="CY873" s="1"/>
      <c r="CZ873" s="44"/>
      <c r="DA873" s="17">
        <f t="shared" si="7790"/>
        <v>0</v>
      </c>
      <c r="DB873" s="359">
        <f t="shared" si="7577"/>
        <v>0</v>
      </c>
      <c r="DC873" s="359">
        <f t="shared" si="7578"/>
        <v>0</v>
      </c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1"/>
      <c r="DP873" s="1"/>
      <c r="DQ873" s="17">
        <f t="shared" ref="DQ873:DQ875" si="7799">+IF(AND(SUM(S873:AA873)&gt;0,SUM(FA873:FF873)&gt;0),CT873,0)</f>
        <v>0</v>
      </c>
      <c r="DR873" s="17">
        <f t="shared" ref="DR873:DR883" si="7800">+IF(AND(SUM(S873:AA873)&gt;0,SUM(FA873:FF873)&gt;0),CU873,0)</f>
        <v>0</v>
      </c>
      <c r="DS873" s="17">
        <f t="shared" ref="DS873:DS883" si="7801">+IF(AND(SUM(S873:AA873)&gt;0,SUM(FA873:FF873)&gt;0),CV873,0)</f>
        <v>0</v>
      </c>
      <c r="DT873" s="17">
        <f t="shared" ref="DT873:DT883" si="7802">+IF(AND(SUM(S873:AA873)&gt;0,SUM(FA873:FF873)&gt;0),CW873,0)</f>
        <v>0</v>
      </c>
      <c r="DU873" s="17">
        <f t="shared" ref="DU873:DU883" si="7803">+IF(AND(SUM(S873:AA873)&gt;0,SUM(FA873:FF873)&gt;0),CX873,0)</f>
        <v>0</v>
      </c>
      <c r="DV873" s="17">
        <f t="shared" ref="DV873:DV883" si="7804">+IF(AND(SUM(S873:AA873)&gt;0,SUM(FA873:FF873)&gt;0),CY873,0)</f>
        <v>0</v>
      </c>
      <c r="DW873" s="1"/>
      <c r="DX873" s="1"/>
      <c r="DY873" s="20">
        <f t="shared" ref="DY873:DY883" si="7805">+IF(AND(SUM(S873:AB873)&gt;0,SUM(FA873:FF873)&gt;0,DG873&gt;=3),DG873,0)</f>
        <v>0</v>
      </c>
      <c r="DZ873" s="20">
        <f t="shared" ref="DZ873:DZ883" si="7806">+IF(AND(SUM(S873:AB873)&gt;0,SUM(FA873:FF873)&gt;0,DH873&gt;=3),DH873,0)</f>
        <v>0</v>
      </c>
      <c r="EA873" s="20">
        <f t="shared" ref="EA873:EA883" si="7807">+IF(AND(SUM(S873:AB873)&gt;0,SUM(FA873:FF873)&gt;0,DI873&gt;=3),DI873,0)</f>
        <v>0</v>
      </c>
      <c r="EB873" s="20">
        <f t="shared" ref="EB873:EB883" si="7808">+IF(AND(SUM(S873:AB873)&gt;0,SUM(FA873:FF873)&gt;0,DJ873&gt;=3),DJ873,0)</f>
        <v>0</v>
      </c>
      <c r="EC873" s="18">
        <f t="shared" ref="EC873:EC875" si="7809">+IF(AND(CT873=0,SUM(CU873:CY873)&gt;1,SUM(CU873:CY873)&lt;=4),1,IF(AND(CT873=0,SUM(CU873:CY873)&gt;4),2,0))</f>
        <v>0</v>
      </c>
      <c r="ED873" s="19">
        <f t="shared" si="7791"/>
        <v>0</v>
      </c>
      <c r="EE873" s="19">
        <f t="shared" ref="EE873:EE875" si="7810">+IF(SUM(AO873:AR873)+SUM(DK873:DN873)&gt;0,CT873*3,0)</f>
        <v>0</v>
      </c>
      <c r="EF873" s="1">
        <f t="shared" ref="EF873:EF883" si="7811">+IF(EE873&gt;0,CT873*4,0)</f>
        <v>0</v>
      </c>
      <c r="EG873" s="18">
        <f t="shared" ref="EG873:EG882" si="7812">+IF(AND(CT873+EC873=0,SUM(AO873:AR873)&gt;0,SUM(DK873:DN873)&gt;0),(CU873+CV873+CW873+CX873)*2+CY873*5,(EC873+CT873-FO873)*5)+IF(AND(EC873+DQ873+CT873=0,SUM(AO873:AR873)&gt;0),SUM(CU873:CX873)*2+CY873*5,0)</f>
        <v>0</v>
      </c>
      <c r="EH873" s="341"/>
      <c r="EI873" s="44"/>
      <c r="EJ873" s="44"/>
      <c r="EK873" s="44"/>
      <c r="EL873" s="93"/>
      <c r="EM873" s="93"/>
      <c r="EN873" s="93"/>
      <c r="EO873" s="366"/>
      <c r="EP873" s="366"/>
      <c r="EQ873" s="374"/>
      <c r="ER873" s="374"/>
      <c r="ES873" s="374"/>
      <c r="ET873" s="374"/>
      <c r="EU873" s="18">
        <f t="shared" ref="EU873:EU875" si="7813">IF(SUM(CU873:CX873)&gt;0,CZ873*1+2,0)</f>
        <v>0</v>
      </c>
      <c r="EV873" s="18">
        <f t="shared" si="7595"/>
        <v>0</v>
      </c>
      <c r="EW873" s="341"/>
      <c r="EX873" s="341"/>
      <c r="EY873" s="341"/>
      <c r="EZ873" s="365">
        <f t="shared" si="7550"/>
        <v>0</v>
      </c>
      <c r="FA873" s="44"/>
      <c r="FB873" s="44"/>
      <c r="FC873" s="44"/>
      <c r="FD873" s="45"/>
      <c r="FE873" s="45"/>
      <c r="FF873" s="45"/>
      <c r="FG873" s="300"/>
      <c r="FH873" s="45"/>
      <c r="FI873" s="45"/>
      <c r="FJ873" s="45"/>
      <c r="FK873" s="44"/>
      <c r="FL873" s="44"/>
      <c r="FM873" s="44"/>
      <c r="FN873" s="44"/>
      <c r="FO873" s="294"/>
      <c r="FP873" s="20">
        <f t="shared" ref="FP873:FP883" si="7814">+FO873*3</f>
        <v>0</v>
      </c>
      <c r="FQ873" s="20">
        <f t="shared" ref="FQ873:FQ883" si="7815">+DE873</f>
        <v>0</v>
      </c>
      <c r="FR873" s="20">
        <f t="shared" ref="FR873:FR883" si="7816">+DF873</f>
        <v>0</v>
      </c>
      <c r="FS873" s="20">
        <f t="shared" ref="FS873:FS883" si="7817">+IF(DG873&lt;3,DG873,0)</f>
        <v>0</v>
      </c>
      <c r="FT873" s="20">
        <f t="shared" ref="FT873:FT883" si="7818">+IF(DH873&lt;3,DH873,0)</f>
        <v>0</v>
      </c>
      <c r="FU873" s="20">
        <f t="shared" ref="FU873:FU883" si="7819">+IF(DI873&lt;3,DI873,0)</f>
        <v>0</v>
      </c>
      <c r="FV873" s="20">
        <f t="shared" ref="FV873:FV883" si="7820">+IF(DJ873&lt;3,DJ873,0)</f>
        <v>0</v>
      </c>
      <c r="FW873" s="44"/>
    </row>
    <row r="874" spans="1:179" s="301" customFormat="1" ht="27.75" customHeight="1">
      <c r="A874" s="295"/>
      <c r="B874" s="296" t="s">
        <v>190</v>
      </c>
      <c r="C874" s="296" t="s">
        <v>27</v>
      </c>
      <c r="D874" s="296" t="s">
        <v>258</v>
      </c>
      <c r="E874" s="296" t="str">
        <f t="shared" ref="E874" si="7821">D874</f>
        <v>2LT10</v>
      </c>
      <c r="F874" s="296"/>
      <c r="G874" s="296">
        <v>6</v>
      </c>
      <c r="H874" s="297"/>
      <c r="I874" s="297"/>
      <c r="J874" s="294"/>
      <c r="K874" s="294">
        <v>4</v>
      </c>
      <c r="L874" s="294"/>
      <c r="M874" s="294"/>
      <c r="N874" s="297"/>
      <c r="O874" s="297"/>
      <c r="P874" s="1"/>
      <c r="Q874" s="16"/>
      <c r="R874" s="1"/>
      <c r="S874" s="294"/>
      <c r="T874" s="294"/>
      <c r="U874" s="294"/>
      <c r="V874" s="294"/>
      <c r="W874" s="294"/>
      <c r="X874" s="294"/>
      <c r="Y874" s="294"/>
      <c r="Z874" s="294"/>
      <c r="AA874" s="294"/>
      <c r="AB874" s="294"/>
      <c r="AC874" s="1">
        <f t="shared" si="7777"/>
        <v>0</v>
      </c>
      <c r="AD874" s="1">
        <f t="shared" si="7778"/>
        <v>0</v>
      </c>
      <c r="AE874" s="1">
        <f t="shared" si="7779"/>
        <v>0</v>
      </c>
      <c r="AF874" s="1">
        <f t="shared" si="7780"/>
        <v>0</v>
      </c>
      <c r="AG874" s="1">
        <f t="shared" si="7781"/>
        <v>0</v>
      </c>
      <c r="AH874" s="1">
        <f t="shared" si="7782"/>
        <v>0</v>
      </c>
      <c r="AI874" s="1">
        <f t="shared" si="7783"/>
        <v>0</v>
      </c>
      <c r="AJ874" s="1">
        <f t="shared" si="7784"/>
        <v>0</v>
      </c>
      <c r="AK874" s="1">
        <f t="shared" si="7785"/>
        <v>0</v>
      </c>
      <c r="AL874" s="1">
        <f t="shared" si="7786"/>
        <v>0</v>
      </c>
      <c r="AM874" s="1">
        <f t="shared" si="7787"/>
        <v>0</v>
      </c>
      <c r="AN874" s="1">
        <f t="shared" si="7788"/>
        <v>0</v>
      </c>
      <c r="AO874" s="294"/>
      <c r="AP874" s="294"/>
      <c r="AQ874" s="294"/>
      <c r="AR874" s="294">
        <f>G874</f>
        <v>6</v>
      </c>
      <c r="AS874" s="298">
        <f t="shared" si="7792"/>
        <v>0</v>
      </c>
      <c r="AT874" s="298">
        <f t="shared" si="7793"/>
        <v>0</v>
      </c>
      <c r="AU874" s="298">
        <f t="shared" si="7794"/>
        <v>0</v>
      </c>
      <c r="AV874" s="298">
        <f t="shared" si="7795"/>
        <v>1</v>
      </c>
      <c r="AW874" s="294"/>
      <c r="AX874" s="294"/>
      <c r="AY874" s="294"/>
      <c r="AZ874" s="294"/>
      <c r="BA874" s="294"/>
      <c r="BB874" s="294"/>
      <c r="BC874" s="294"/>
      <c r="BD874" s="294"/>
      <c r="BE874" s="294"/>
      <c r="BF874" s="294"/>
      <c r="BG874" s="294"/>
      <c r="BH874" s="294"/>
      <c r="BI874" s="294"/>
      <c r="BJ874" s="294"/>
      <c r="BK874" s="294"/>
      <c r="BL874" s="294"/>
      <c r="BM874" s="294"/>
      <c r="BN874" s="294"/>
      <c r="BO874" s="294"/>
      <c r="BP874" s="1"/>
      <c r="BQ874" s="294"/>
      <c r="BR874" s="17">
        <v>1</v>
      </c>
      <c r="BS874" s="1">
        <f t="shared" si="7571"/>
        <v>0</v>
      </c>
      <c r="BT874" s="17">
        <f t="shared" si="7789"/>
        <v>0</v>
      </c>
      <c r="BU874" s="294"/>
      <c r="BV874" s="294">
        <v>1</v>
      </c>
      <c r="BW874" s="294"/>
      <c r="BX874" s="294"/>
      <c r="BY874" s="294"/>
      <c r="BZ874" s="294"/>
      <c r="CA874" s="294"/>
      <c r="CB874" s="294"/>
      <c r="CC874" s="294"/>
      <c r="CD874" s="1"/>
      <c r="CE874" s="1"/>
      <c r="CF874" s="1"/>
      <c r="CG874" s="294"/>
      <c r="CH874" s="1"/>
      <c r="CI874" s="1"/>
      <c r="CJ874" s="1"/>
      <c r="CK874" s="383"/>
      <c r="CL874" s="383"/>
      <c r="CM874" s="383"/>
      <c r="CN874" s="1">
        <f t="shared" si="7796"/>
        <v>0</v>
      </c>
      <c r="CO874" s="1">
        <f t="shared" si="7797"/>
        <v>0</v>
      </c>
      <c r="CP874" s="20">
        <f t="shared" si="7798"/>
        <v>0</v>
      </c>
      <c r="CQ874" s="351"/>
      <c r="CR874" s="299">
        <f>+IF(SUM(AX874:BM874)&gt;0,1,0)</f>
        <v>0</v>
      </c>
      <c r="CS874" s="294"/>
      <c r="CT874" s="294"/>
      <c r="CU874" s="1"/>
      <c r="CV874" s="1"/>
      <c r="CW874" s="1"/>
      <c r="CX874" s="1"/>
      <c r="CY874" s="1"/>
      <c r="CZ874" s="294"/>
      <c r="DA874" s="17">
        <f t="shared" si="7790"/>
        <v>0</v>
      </c>
      <c r="DB874" s="359">
        <f t="shared" si="7577"/>
        <v>0</v>
      </c>
      <c r="DC874" s="359">
        <f t="shared" si="7578"/>
        <v>0</v>
      </c>
      <c r="DD874" s="294"/>
      <c r="DE874" s="294"/>
      <c r="DF874" s="294"/>
      <c r="DG874" s="294"/>
      <c r="DH874" s="294"/>
      <c r="DI874" s="294"/>
      <c r="DJ874" s="294"/>
      <c r="DK874" s="294"/>
      <c r="DL874" s="294"/>
      <c r="DM874" s="294"/>
      <c r="DN874" s="294"/>
      <c r="DO874" s="1"/>
      <c r="DP874" s="1"/>
      <c r="DQ874" s="17">
        <f t="shared" si="7799"/>
        <v>0</v>
      </c>
      <c r="DR874" s="17">
        <f t="shared" si="7800"/>
        <v>0</v>
      </c>
      <c r="DS874" s="17">
        <f t="shared" si="7801"/>
        <v>0</v>
      </c>
      <c r="DT874" s="17">
        <f t="shared" si="7802"/>
        <v>0</v>
      </c>
      <c r="DU874" s="17">
        <f t="shared" si="7803"/>
        <v>0</v>
      </c>
      <c r="DV874" s="17">
        <f t="shared" si="7804"/>
        <v>0</v>
      </c>
      <c r="DW874" s="1"/>
      <c r="DX874" s="1"/>
      <c r="DY874" s="20">
        <f t="shared" si="7805"/>
        <v>0</v>
      </c>
      <c r="DZ874" s="20">
        <f t="shared" si="7806"/>
        <v>0</v>
      </c>
      <c r="EA874" s="20">
        <f t="shared" si="7807"/>
        <v>0</v>
      </c>
      <c r="EB874" s="20">
        <f t="shared" si="7808"/>
        <v>0</v>
      </c>
      <c r="EC874" s="18">
        <f t="shared" si="7809"/>
        <v>0</v>
      </c>
      <c r="ED874" s="19">
        <f t="shared" si="7791"/>
        <v>0</v>
      </c>
      <c r="EE874" s="19">
        <f t="shared" si="7810"/>
        <v>0</v>
      </c>
      <c r="EF874" s="1">
        <f t="shared" si="7811"/>
        <v>0</v>
      </c>
      <c r="EG874" s="18">
        <f t="shared" si="7812"/>
        <v>0</v>
      </c>
      <c r="EH874" s="341"/>
      <c r="EI874" s="294"/>
      <c r="EJ874" s="294"/>
      <c r="EK874" s="294"/>
      <c r="EL874" s="19"/>
      <c r="EM874" s="19"/>
      <c r="EN874" s="19"/>
      <c r="EO874" s="366"/>
      <c r="EP874" s="366"/>
      <c r="EQ874" s="374"/>
      <c r="ER874" s="374"/>
      <c r="ES874" s="374"/>
      <c r="ET874" s="374"/>
      <c r="EU874" s="18">
        <f t="shared" si="7813"/>
        <v>0</v>
      </c>
      <c r="EV874" s="18">
        <f t="shared" si="7595"/>
        <v>0</v>
      </c>
      <c r="EW874" s="341"/>
      <c r="EX874" s="341"/>
      <c r="EY874" s="341"/>
      <c r="EZ874" s="365">
        <f t="shared" si="7550"/>
        <v>0</v>
      </c>
      <c r="FA874" s="294"/>
      <c r="FB874" s="294"/>
      <c r="FC874" s="294"/>
      <c r="FD874" s="300"/>
      <c r="FE874" s="300"/>
      <c r="FF874" s="300"/>
      <c r="FG874" s="300"/>
      <c r="FH874" s="300"/>
      <c r="FI874" s="300"/>
      <c r="FJ874" s="300"/>
      <c r="FK874" s="294"/>
      <c r="FL874" s="294"/>
      <c r="FM874" s="294"/>
      <c r="FN874" s="294"/>
      <c r="FO874" s="294"/>
      <c r="FP874" s="20">
        <f t="shared" si="7814"/>
        <v>0</v>
      </c>
      <c r="FQ874" s="20">
        <f t="shared" si="7815"/>
        <v>0</v>
      </c>
      <c r="FR874" s="20">
        <f t="shared" si="7816"/>
        <v>0</v>
      </c>
      <c r="FS874" s="20">
        <f t="shared" si="7817"/>
        <v>0</v>
      </c>
      <c r="FT874" s="20">
        <f t="shared" si="7818"/>
        <v>0</v>
      </c>
      <c r="FU874" s="20">
        <f t="shared" si="7819"/>
        <v>0</v>
      </c>
      <c r="FV874" s="20">
        <f t="shared" si="7820"/>
        <v>0</v>
      </c>
      <c r="FW874" s="294"/>
    </row>
    <row r="875" spans="1:179" ht="27.75" customHeight="1">
      <c r="A875" s="40"/>
      <c r="B875" s="48">
        <v>1</v>
      </c>
      <c r="C875" s="48">
        <f>B875</f>
        <v>1</v>
      </c>
      <c r="D875" s="48" t="s">
        <v>187</v>
      </c>
      <c r="E875" s="48" t="str">
        <f>D875</f>
        <v>2LT8,5</v>
      </c>
      <c r="F875" s="48">
        <v>8</v>
      </c>
      <c r="G875" s="48">
        <f>F875</f>
        <v>8</v>
      </c>
      <c r="H875" s="43"/>
      <c r="I875" s="43"/>
      <c r="J875" s="44"/>
      <c r="K875" s="44"/>
      <c r="L875" s="44"/>
      <c r="M875" s="44"/>
      <c r="N875" s="43"/>
      <c r="O875" s="43"/>
      <c r="P875" s="1"/>
      <c r="Q875" s="16"/>
      <c r="R875" s="1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1">
        <f t="shared" si="7777"/>
        <v>0</v>
      </c>
      <c r="AD875" s="1">
        <f t="shared" si="7778"/>
        <v>0</v>
      </c>
      <c r="AE875" s="1">
        <f t="shared" si="7779"/>
        <v>0</v>
      </c>
      <c r="AF875" s="1">
        <f t="shared" si="7780"/>
        <v>0</v>
      </c>
      <c r="AG875" s="1">
        <f t="shared" si="7781"/>
        <v>0</v>
      </c>
      <c r="AH875" s="1">
        <f t="shared" si="7782"/>
        <v>0</v>
      </c>
      <c r="AI875" s="1">
        <f t="shared" si="7783"/>
        <v>0</v>
      </c>
      <c r="AJ875" s="1">
        <f t="shared" si="7784"/>
        <v>0</v>
      </c>
      <c r="AK875" s="1">
        <f t="shared" si="7785"/>
        <v>0</v>
      </c>
      <c r="AL875" s="1">
        <f t="shared" si="7786"/>
        <v>0</v>
      </c>
      <c r="AM875" s="1">
        <f t="shared" si="7787"/>
        <v>0</v>
      </c>
      <c r="AN875" s="1">
        <f t="shared" si="7788"/>
        <v>0</v>
      </c>
      <c r="AO875" s="44"/>
      <c r="AP875" s="44"/>
      <c r="AQ875" s="44"/>
      <c r="AR875" s="294">
        <f t="shared" ref="AR875" si="7822">G875</f>
        <v>8</v>
      </c>
      <c r="AS875" s="122">
        <f t="shared" si="7792"/>
        <v>0</v>
      </c>
      <c r="AT875" s="122">
        <f t="shared" si="7793"/>
        <v>0</v>
      </c>
      <c r="AU875" s="122">
        <f t="shared" si="7794"/>
        <v>0</v>
      </c>
      <c r="AV875" s="122">
        <f t="shared" si="7795"/>
        <v>1</v>
      </c>
      <c r="AW875" s="44"/>
      <c r="AX875" s="294"/>
      <c r="AY875" s="294"/>
      <c r="AZ875" s="294"/>
      <c r="BA875" s="294"/>
      <c r="BB875" s="294"/>
      <c r="BC875" s="29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127"/>
      <c r="BO875" s="44"/>
      <c r="BP875" s="1"/>
      <c r="BQ875" s="44"/>
      <c r="BR875" s="17">
        <v>2</v>
      </c>
      <c r="BS875" s="1">
        <f t="shared" si="7571"/>
        <v>0</v>
      </c>
      <c r="BT875" s="17">
        <f t="shared" si="7789"/>
        <v>0</v>
      </c>
      <c r="BU875" s="44"/>
      <c r="BV875" s="44">
        <v>1</v>
      </c>
      <c r="BW875" s="44"/>
      <c r="BX875" s="44"/>
      <c r="BY875" s="44"/>
      <c r="BZ875" s="44"/>
      <c r="CA875" s="44"/>
      <c r="CB875" s="44"/>
      <c r="CC875" s="44"/>
      <c r="CD875" s="92"/>
      <c r="CE875" s="92"/>
      <c r="CF875" s="92"/>
      <c r="CG875" s="44"/>
      <c r="CH875" s="1"/>
      <c r="CI875" s="1"/>
      <c r="CJ875" s="1"/>
      <c r="CK875" s="383"/>
      <c r="CL875" s="383"/>
      <c r="CM875" s="383"/>
      <c r="CN875" s="1">
        <f t="shared" si="7796"/>
        <v>0</v>
      </c>
      <c r="CO875" s="1">
        <f t="shared" si="7797"/>
        <v>0</v>
      </c>
      <c r="CP875" s="20">
        <f t="shared" si="7798"/>
        <v>0</v>
      </c>
      <c r="CQ875" s="351"/>
      <c r="CR875" s="131">
        <f>+IF(SUM(AX875:BM875)&gt;0,1,0)+1</f>
        <v>1</v>
      </c>
      <c r="CS875" s="44"/>
      <c r="CT875" s="44"/>
      <c r="CU875" s="1"/>
      <c r="CV875" s="1"/>
      <c r="CW875" s="1"/>
      <c r="CX875" s="1"/>
      <c r="CY875" s="1"/>
      <c r="CZ875" s="44"/>
      <c r="DA875" s="17">
        <f t="shared" si="7790"/>
        <v>0</v>
      </c>
      <c r="DB875" s="359">
        <f t="shared" si="7577"/>
        <v>0</v>
      </c>
      <c r="DC875" s="359">
        <f t="shared" si="7578"/>
        <v>0</v>
      </c>
      <c r="DD875" s="44"/>
      <c r="DE875" s="44"/>
      <c r="DF875" s="44"/>
      <c r="DG875" s="44"/>
      <c r="DH875" s="44"/>
      <c r="DI875" s="44"/>
      <c r="DJ875" s="44"/>
      <c r="DK875" s="44"/>
      <c r="DL875" s="44"/>
      <c r="DM875" s="44"/>
      <c r="DN875" s="44"/>
      <c r="DO875" s="1"/>
      <c r="DP875" s="1"/>
      <c r="DQ875" s="17">
        <f t="shared" si="7799"/>
        <v>0</v>
      </c>
      <c r="DR875" s="17">
        <f t="shared" si="7800"/>
        <v>0</v>
      </c>
      <c r="DS875" s="17">
        <f t="shared" si="7801"/>
        <v>0</v>
      </c>
      <c r="DT875" s="17">
        <f t="shared" si="7802"/>
        <v>0</v>
      </c>
      <c r="DU875" s="17">
        <f t="shared" si="7803"/>
        <v>0</v>
      </c>
      <c r="DV875" s="17">
        <f t="shared" si="7804"/>
        <v>0</v>
      </c>
      <c r="DW875" s="1"/>
      <c r="DX875" s="1"/>
      <c r="DY875" s="20">
        <f t="shared" si="7805"/>
        <v>0</v>
      </c>
      <c r="DZ875" s="20">
        <f t="shared" si="7806"/>
        <v>0</v>
      </c>
      <c r="EA875" s="20">
        <f t="shared" si="7807"/>
        <v>0</v>
      </c>
      <c r="EB875" s="20">
        <f t="shared" si="7808"/>
        <v>0</v>
      </c>
      <c r="EC875" s="18">
        <f t="shared" si="7809"/>
        <v>0</v>
      </c>
      <c r="ED875" s="19">
        <f t="shared" si="7791"/>
        <v>0</v>
      </c>
      <c r="EE875" s="19">
        <f t="shared" si="7810"/>
        <v>0</v>
      </c>
      <c r="EF875" s="1">
        <f t="shared" si="7811"/>
        <v>0</v>
      </c>
      <c r="EG875" s="18">
        <f t="shared" si="7812"/>
        <v>0</v>
      </c>
      <c r="EH875" s="341"/>
      <c r="EI875" s="44"/>
      <c r="EJ875" s="44"/>
      <c r="EK875" s="44"/>
      <c r="EL875" s="93"/>
      <c r="EM875" s="93"/>
      <c r="EN875" s="93"/>
      <c r="EO875" s="366"/>
      <c r="EP875" s="366"/>
      <c r="EQ875" s="374"/>
      <c r="ER875" s="374"/>
      <c r="ES875" s="374"/>
      <c r="ET875" s="374"/>
      <c r="EU875" s="18">
        <f t="shared" si="7813"/>
        <v>0</v>
      </c>
      <c r="EV875" s="18">
        <f t="shared" si="7595"/>
        <v>0</v>
      </c>
      <c r="EW875" s="341"/>
      <c r="EX875" s="341"/>
      <c r="EY875" s="341"/>
      <c r="EZ875" s="365">
        <f t="shared" si="7550"/>
        <v>0</v>
      </c>
      <c r="FA875" s="44"/>
      <c r="FB875" s="44"/>
      <c r="FC875" s="44"/>
      <c r="FD875" s="45"/>
      <c r="FE875" s="45"/>
      <c r="FF875" s="45"/>
      <c r="FG875" s="300"/>
      <c r="FH875" s="45"/>
      <c r="FI875" s="45"/>
      <c r="FJ875" s="45"/>
      <c r="FK875" s="44"/>
      <c r="FL875" s="44"/>
      <c r="FM875" s="44"/>
      <c r="FN875" s="44"/>
      <c r="FO875" s="294"/>
      <c r="FP875" s="20">
        <f t="shared" si="7814"/>
        <v>0</v>
      </c>
      <c r="FQ875" s="20">
        <f t="shared" si="7815"/>
        <v>0</v>
      </c>
      <c r="FR875" s="20">
        <f t="shared" si="7816"/>
        <v>0</v>
      </c>
      <c r="FS875" s="20">
        <f t="shared" si="7817"/>
        <v>0</v>
      </c>
      <c r="FT875" s="20">
        <f t="shared" si="7818"/>
        <v>0</v>
      </c>
      <c r="FU875" s="20">
        <f t="shared" si="7819"/>
        <v>0</v>
      </c>
      <c r="FV875" s="20">
        <f t="shared" si="7820"/>
        <v>0</v>
      </c>
      <c r="FW875" s="44"/>
    </row>
    <row r="876" spans="1:179" s="301" customFormat="1" ht="27.75" customHeight="1">
      <c r="A876" s="295"/>
      <c r="B876" s="296" t="s">
        <v>629</v>
      </c>
      <c r="C876" s="296" t="str">
        <f>B876</f>
        <v>2.1</v>
      </c>
      <c r="D876" s="296" t="s">
        <v>44</v>
      </c>
      <c r="E876" s="296" t="str">
        <f t="shared" ref="E876:E877" si="7823">D876</f>
        <v>LT8,5</v>
      </c>
      <c r="F876" s="296">
        <v>15</v>
      </c>
      <c r="G876" s="296">
        <f>F876</f>
        <v>15</v>
      </c>
      <c r="H876" s="297"/>
      <c r="I876" s="297"/>
      <c r="J876" s="294"/>
      <c r="K876" s="294"/>
      <c r="L876" s="294"/>
      <c r="M876" s="294"/>
      <c r="N876" s="297"/>
      <c r="O876" s="297"/>
      <c r="P876" s="304"/>
      <c r="Q876" s="305"/>
      <c r="R876" s="304"/>
      <c r="S876" s="294"/>
      <c r="T876" s="294"/>
      <c r="U876" s="294"/>
      <c r="V876" s="294"/>
      <c r="W876" s="294"/>
      <c r="X876" s="294"/>
      <c r="Y876" s="294"/>
      <c r="Z876" s="294"/>
      <c r="AA876" s="294"/>
      <c r="AB876" s="294"/>
      <c r="AC876" s="1">
        <f t="shared" ref="AC876:AC883" si="7824">+IF(S876=1,1,0)+IF(T876=1,1,0)</f>
        <v>0</v>
      </c>
      <c r="AD876" s="1">
        <f t="shared" ref="AD876:AD883" si="7825">+IF(U876=1,1,0)+IF(V876=1,1,0)</f>
        <v>0</v>
      </c>
      <c r="AE876" s="1">
        <f t="shared" ref="AE876:AE883" si="7826">+IF(W876=1,1,0)+IF(X876=1,1,0)</f>
        <v>0</v>
      </c>
      <c r="AF876" s="1">
        <f t="shared" ref="AF876:AF883" si="7827">+IF(Y876=1,1,0)+IF(Z876=1,1,0)</f>
        <v>0</v>
      </c>
      <c r="AG876" s="1">
        <f t="shared" ref="AG876:AG883" si="7828">+IF(AA876=1,1,0)</f>
        <v>0</v>
      </c>
      <c r="AH876" s="1">
        <f t="shared" ref="AH876:AH883" si="7829">+IF(AB876=1,1,0)</f>
        <v>0</v>
      </c>
      <c r="AI876" s="1">
        <f t="shared" ref="AI876:AI883" si="7830">+IF(S876=2,1,0)+IF(T876=2,1,0)</f>
        <v>0</v>
      </c>
      <c r="AJ876" s="1">
        <f t="shared" ref="AJ876:AJ883" si="7831">+IF(U876=2,1,0)+IF(V876=2,1,0)</f>
        <v>0</v>
      </c>
      <c r="AK876" s="1">
        <f t="shared" ref="AK876:AK883" si="7832">+IF(X876=2,1,0)+IF(W876=2,1,0)</f>
        <v>0</v>
      </c>
      <c r="AL876" s="1">
        <f t="shared" ref="AL876:AL883" si="7833">+IF(Y876=2,1,0)+IF(Z876=2,1,0)</f>
        <v>0</v>
      </c>
      <c r="AM876" s="1">
        <f t="shared" ref="AM876:AM883" si="7834">+IF(AA876=2,1,0)</f>
        <v>0</v>
      </c>
      <c r="AN876" s="1">
        <f t="shared" ref="AN876:AN883" si="7835">+IF(AB876=2,1,0)</f>
        <v>0</v>
      </c>
      <c r="AO876" s="294"/>
      <c r="AP876" s="294"/>
      <c r="AQ876" s="294"/>
      <c r="AR876" s="294">
        <f>F876</f>
        <v>15</v>
      </c>
      <c r="AS876" s="298">
        <f t="shared" si="7792"/>
        <v>0</v>
      </c>
      <c r="AT876" s="298">
        <f t="shared" si="7793"/>
        <v>0</v>
      </c>
      <c r="AU876" s="298">
        <f t="shared" si="7794"/>
        <v>0</v>
      </c>
      <c r="AV876" s="298">
        <f t="shared" si="7795"/>
        <v>1</v>
      </c>
      <c r="AW876" s="294"/>
      <c r="AX876" s="294"/>
      <c r="AY876" s="294"/>
      <c r="AZ876" s="294"/>
      <c r="BA876" s="294"/>
      <c r="BB876" s="294"/>
      <c r="BC876" s="294"/>
      <c r="BD876" s="294">
        <v>1</v>
      </c>
      <c r="BE876" s="294"/>
      <c r="BF876" s="294"/>
      <c r="BG876" s="294"/>
      <c r="BH876" s="294"/>
      <c r="BI876" s="294"/>
      <c r="BJ876" s="294"/>
      <c r="BK876" s="294"/>
      <c r="BL876" s="294"/>
      <c r="BM876" s="294"/>
      <c r="BN876" s="294"/>
      <c r="BO876" s="294"/>
      <c r="BP876" s="1"/>
      <c r="BQ876" s="294"/>
      <c r="BR876" s="17">
        <v>2</v>
      </c>
      <c r="BS876" s="1">
        <f t="shared" si="7571"/>
        <v>0</v>
      </c>
      <c r="BT876" s="17">
        <f t="shared" ref="BT876:BT883" si="7836">+BS876*2</f>
        <v>0</v>
      </c>
      <c r="BU876" s="294"/>
      <c r="BV876" s="294">
        <v>1</v>
      </c>
      <c r="BW876" s="294"/>
      <c r="BX876" s="294"/>
      <c r="BY876" s="294"/>
      <c r="BZ876" s="294"/>
      <c r="CA876" s="294"/>
      <c r="CB876" s="294"/>
      <c r="CC876" s="294"/>
      <c r="CD876" s="1"/>
      <c r="CE876" s="1"/>
      <c r="CF876" s="1"/>
      <c r="CG876" s="294"/>
      <c r="CH876" s="1"/>
      <c r="CI876" s="1">
        <v>1</v>
      </c>
      <c r="CJ876" s="1"/>
      <c r="CK876" s="383"/>
      <c r="CL876" s="383"/>
      <c r="CM876" s="383"/>
      <c r="CN876" s="1">
        <f t="shared" si="7796"/>
        <v>0</v>
      </c>
      <c r="CO876" s="1">
        <f t="shared" si="7797"/>
        <v>0</v>
      </c>
      <c r="CP876" s="20">
        <f t="shared" si="7798"/>
        <v>2.5</v>
      </c>
      <c r="CQ876" s="351"/>
      <c r="CR876" s="299">
        <f t="shared" ref="CR876:CR882" si="7837">+IF(SUM(AX876:BM876)&gt;0,1,0)</f>
        <v>1</v>
      </c>
      <c r="CS876" s="294"/>
      <c r="CT876" s="294"/>
      <c r="CU876" s="1"/>
      <c r="CV876" s="1"/>
      <c r="CW876" s="1">
        <v>1</v>
      </c>
      <c r="CX876" s="1"/>
      <c r="CY876" s="1"/>
      <c r="CZ876" s="294">
        <v>2</v>
      </c>
      <c r="DA876" s="17">
        <f t="shared" ref="DA876:DA883" si="7838">+CY876</f>
        <v>0</v>
      </c>
      <c r="DB876" s="359">
        <f t="shared" si="7577"/>
        <v>2</v>
      </c>
      <c r="DC876" s="359">
        <f t="shared" si="7578"/>
        <v>1</v>
      </c>
      <c r="DD876" s="294"/>
      <c r="DE876" s="294">
        <v>3</v>
      </c>
      <c r="DF876" s="294"/>
      <c r="DG876" s="294"/>
      <c r="DH876" s="294"/>
      <c r="DI876" s="294"/>
      <c r="DJ876" s="294"/>
      <c r="DK876" s="294"/>
      <c r="DL876" s="294"/>
      <c r="DM876" s="294"/>
      <c r="DN876" s="294"/>
      <c r="DO876" s="1"/>
      <c r="DP876" s="1"/>
      <c r="DQ876" s="17">
        <f t="shared" ref="DQ876:DQ882" si="7839">+IF(AND(SUM(S876:AA876)&gt;0,SUM(FA876:FF876)&gt;0),CT876,0)</f>
        <v>0</v>
      </c>
      <c r="DR876" s="17">
        <f t="shared" si="7800"/>
        <v>0</v>
      </c>
      <c r="DS876" s="17">
        <f t="shared" si="7801"/>
        <v>0</v>
      </c>
      <c r="DT876" s="17">
        <f t="shared" si="7802"/>
        <v>0</v>
      </c>
      <c r="DU876" s="17">
        <f t="shared" si="7803"/>
        <v>0</v>
      </c>
      <c r="DV876" s="17">
        <f t="shared" si="7804"/>
        <v>0</v>
      </c>
      <c r="DW876" s="1"/>
      <c r="DX876" s="1"/>
      <c r="DY876" s="20">
        <f t="shared" si="7805"/>
        <v>0</v>
      </c>
      <c r="DZ876" s="20">
        <f t="shared" si="7806"/>
        <v>0</v>
      </c>
      <c r="EA876" s="20">
        <f t="shared" si="7807"/>
        <v>0</v>
      </c>
      <c r="EB876" s="20">
        <f t="shared" si="7808"/>
        <v>0</v>
      </c>
      <c r="EC876" s="18">
        <f t="shared" ref="EC876:EC882" si="7840">+IF(AND(CT876=0,SUM(CU876:CY876)&gt;1,SUM(CU876:CY876)&lt;=4),1,IF(AND(CT876=0,SUM(CU876:CY876)&gt;4),2,0))</f>
        <v>0</v>
      </c>
      <c r="ED876" s="19">
        <f t="shared" ref="ED876:ED883" si="7841">+IF(EC876&lt;&gt;0,EC876*3,0)</f>
        <v>0</v>
      </c>
      <c r="EE876" s="19">
        <f t="shared" ref="EE876:EE882" si="7842">+IF(SUM(AO876:AR876)+SUM(DK876:DN876)&gt;0,CT876*3,0)</f>
        <v>0</v>
      </c>
      <c r="EF876" s="1">
        <f t="shared" si="7811"/>
        <v>0</v>
      </c>
      <c r="EG876" s="18">
        <f t="shared" si="7812"/>
        <v>2</v>
      </c>
      <c r="EH876" s="341"/>
      <c r="EI876" s="294"/>
      <c r="EJ876" s="294">
        <v>5.5</v>
      </c>
      <c r="EK876" s="294"/>
      <c r="EL876" s="19">
        <v>1</v>
      </c>
      <c r="EM876" s="19"/>
      <c r="EN876" s="19"/>
      <c r="EO876" s="366"/>
      <c r="EP876" s="366"/>
      <c r="EQ876" s="374"/>
      <c r="ER876" s="374"/>
      <c r="ES876" s="374"/>
      <c r="ET876" s="374"/>
      <c r="EU876" s="18">
        <f t="shared" ref="EU876:EU882" si="7843">IF(SUM(CU876:CX876)&gt;0,CZ876*1+2,0)</f>
        <v>4</v>
      </c>
      <c r="EV876" s="18">
        <f t="shared" si="7595"/>
        <v>2</v>
      </c>
      <c r="EW876" s="341">
        <v>2</v>
      </c>
      <c r="EX876" s="341">
        <v>2</v>
      </c>
      <c r="EY876" s="341">
        <v>2</v>
      </c>
      <c r="EZ876" s="365">
        <f t="shared" si="7550"/>
        <v>0</v>
      </c>
      <c r="FA876" s="294"/>
      <c r="FB876" s="294"/>
      <c r="FC876" s="294"/>
      <c r="FD876" s="300"/>
      <c r="FE876" s="300"/>
      <c r="FF876" s="300"/>
      <c r="FG876" s="300"/>
      <c r="FH876" s="300"/>
      <c r="FI876" s="300"/>
      <c r="FJ876" s="300">
        <f>F876</f>
        <v>15</v>
      </c>
      <c r="FK876" s="294"/>
      <c r="FL876" s="294"/>
      <c r="FM876" s="294"/>
      <c r="FN876" s="294"/>
      <c r="FO876" s="294"/>
      <c r="FP876" s="20">
        <f t="shared" si="7814"/>
        <v>0</v>
      </c>
      <c r="FQ876" s="20">
        <f t="shared" si="7815"/>
        <v>3</v>
      </c>
      <c r="FR876" s="20">
        <f t="shared" si="7816"/>
        <v>0</v>
      </c>
      <c r="FS876" s="20">
        <f t="shared" si="7817"/>
        <v>0</v>
      </c>
      <c r="FT876" s="20">
        <f t="shared" si="7818"/>
        <v>0</v>
      </c>
      <c r="FU876" s="20">
        <f t="shared" si="7819"/>
        <v>0</v>
      </c>
      <c r="FV876" s="20">
        <f t="shared" si="7820"/>
        <v>0</v>
      </c>
      <c r="FW876" s="294"/>
    </row>
    <row r="877" spans="1:179" s="301" customFormat="1" ht="27.75" customHeight="1">
      <c r="A877" s="295"/>
      <c r="B877" s="296" t="s">
        <v>630</v>
      </c>
      <c r="C877" s="296" t="str">
        <f>B877</f>
        <v>2.2</v>
      </c>
      <c r="D877" s="296" t="s">
        <v>53</v>
      </c>
      <c r="E877" s="296" t="str">
        <f t="shared" si="7823"/>
        <v>LT7,5</v>
      </c>
      <c r="F877" s="296">
        <v>32</v>
      </c>
      <c r="G877" s="296">
        <f>F877</f>
        <v>32</v>
      </c>
      <c r="H877" s="297"/>
      <c r="I877" s="297"/>
      <c r="J877" s="294"/>
      <c r="K877" s="294"/>
      <c r="L877" s="294"/>
      <c r="M877" s="294"/>
      <c r="N877" s="297"/>
      <c r="O877" s="297"/>
      <c r="P877" s="304"/>
      <c r="Q877" s="305"/>
      <c r="R877" s="304"/>
      <c r="S877" s="294"/>
      <c r="T877" s="294"/>
      <c r="U877" s="294"/>
      <c r="V877" s="294"/>
      <c r="W877" s="294"/>
      <c r="X877" s="294"/>
      <c r="Y877" s="294"/>
      <c r="Z877" s="294"/>
      <c r="AA877" s="294"/>
      <c r="AB877" s="294"/>
      <c r="AC877" s="1">
        <f t="shared" si="7824"/>
        <v>0</v>
      </c>
      <c r="AD877" s="1">
        <f t="shared" si="7825"/>
        <v>0</v>
      </c>
      <c r="AE877" s="1">
        <f t="shared" si="7826"/>
        <v>0</v>
      </c>
      <c r="AF877" s="1">
        <f t="shared" si="7827"/>
        <v>0</v>
      </c>
      <c r="AG877" s="1">
        <f t="shared" si="7828"/>
        <v>0</v>
      </c>
      <c r="AH877" s="1">
        <f t="shared" si="7829"/>
        <v>0</v>
      </c>
      <c r="AI877" s="1">
        <f t="shared" si="7830"/>
        <v>0</v>
      </c>
      <c r="AJ877" s="1">
        <f t="shared" si="7831"/>
        <v>0</v>
      </c>
      <c r="AK877" s="1">
        <f t="shared" si="7832"/>
        <v>0</v>
      </c>
      <c r="AL877" s="1">
        <f t="shared" si="7833"/>
        <v>0</v>
      </c>
      <c r="AM877" s="1">
        <f t="shared" si="7834"/>
        <v>0</v>
      </c>
      <c r="AN877" s="1">
        <f t="shared" si="7835"/>
        <v>0</v>
      </c>
      <c r="AO877" s="294"/>
      <c r="AP877" s="294"/>
      <c r="AQ877" s="294"/>
      <c r="AR877" s="294">
        <f>F877</f>
        <v>32</v>
      </c>
      <c r="AS877" s="298">
        <f t="shared" si="7792"/>
        <v>0</v>
      </c>
      <c r="AT877" s="298">
        <f t="shared" si="7793"/>
        <v>0</v>
      </c>
      <c r="AU877" s="298">
        <f t="shared" si="7794"/>
        <v>0</v>
      </c>
      <c r="AV877" s="298">
        <f t="shared" si="7795"/>
        <v>1</v>
      </c>
      <c r="AW877" s="294"/>
      <c r="AX877" s="294"/>
      <c r="AY877" s="294"/>
      <c r="AZ877" s="294"/>
      <c r="BA877" s="294"/>
      <c r="BB877" s="294"/>
      <c r="BC877" s="294"/>
      <c r="BD877" s="294">
        <v>1</v>
      </c>
      <c r="BE877" s="294"/>
      <c r="BF877" s="294"/>
      <c r="BG877" s="294"/>
      <c r="BH877" s="294"/>
      <c r="BI877" s="294"/>
      <c r="BJ877" s="294"/>
      <c r="BK877" s="294"/>
      <c r="BL877" s="294"/>
      <c r="BM877" s="294"/>
      <c r="BN877" s="294"/>
      <c r="BO877" s="294"/>
      <c r="BP877" s="1"/>
      <c r="BQ877" s="294"/>
      <c r="BR877" s="17">
        <v>2</v>
      </c>
      <c r="BS877" s="1">
        <f t="shared" si="7571"/>
        <v>0</v>
      </c>
      <c r="BT877" s="17">
        <f t="shared" si="7836"/>
        <v>0</v>
      </c>
      <c r="BU877" s="294"/>
      <c r="BV877" s="294">
        <v>1</v>
      </c>
      <c r="BW877" s="294"/>
      <c r="BX877" s="294"/>
      <c r="BY877" s="294"/>
      <c r="BZ877" s="294"/>
      <c r="CA877" s="294"/>
      <c r="CB877" s="294"/>
      <c r="CC877" s="294"/>
      <c r="CD877" s="1"/>
      <c r="CE877" s="1"/>
      <c r="CF877" s="1"/>
      <c r="CG877" s="294"/>
      <c r="CH877" s="1">
        <v>1</v>
      </c>
      <c r="CI877" s="1"/>
      <c r="CJ877" s="1"/>
      <c r="CK877" s="383"/>
      <c r="CL877" s="383"/>
      <c r="CM877" s="383"/>
      <c r="CN877" s="1">
        <f t="shared" si="7796"/>
        <v>0</v>
      </c>
      <c r="CO877" s="1">
        <f t="shared" si="7797"/>
        <v>0</v>
      </c>
      <c r="CP877" s="20">
        <f t="shared" si="7798"/>
        <v>2.5</v>
      </c>
      <c r="CQ877" s="351"/>
      <c r="CR877" s="299">
        <f t="shared" si="7837"/>
        <v>1</v>
      </c>
      <c r="CS877" s="294">
        <v>1</v>
      </c>
      <c r="CT877" s="294">
        <v>1</v>
      </c>
      <c r="CU877" s="1"/>
      <c r="CV877" s="1"/>
      <c r="CW877" s="1">
        <v>2</v>
      </c>
      <c r="CX877" s="1"/>
      <c r="CY877" s="1">
        <v>3</v>
      </c>
      <c r="CZ877" s="294">
        <v>7</v>
      </c>
      <c r="DA877" s="17">
        <f t="shared" si="7838"/>
        <v>3</v>
      </c>
      <c r="DB877" s="359">
        <f t="shared" si="7577"/>
        <v>10</v>
      </c>
      <c r="DC877" s="359">
        <f t="shared" si="7578"/>
        <v>5</v>
      </c>
      <c r="DD877" s="294"/>
      <c r="DE877" s="294">
        <v>6</v>
      </c>
      <c r="DF877" s="294">
        <v>4</v>
      </c>
      <c r="DG877" s="294"/>
      <c r="DH877" s="294"/>
      <c r="DI877" s="294">
        <v>7</v>
      </c>
      <c r="DJ877" s="294"/>
      <c r="DK877" s="294"/>
      <c r="DL877" s="294"/>
      <c r="DM877" s="294"/>
      <c r="DN877" s="294"/>
      <c r="DO877" s="1"/>
      <c r="DP877" s="1"/>
      <c r="DQ877" s="17">
        <f t="shared" si="7839"/>
        <v>0</v>
      </c>
      <c r="DR877" s="17">
        <f t="shared" si="7800"/>
        <v>0</v>
      </c>
      <c r="DS877" s="17">
        <f t="shared" si="7801"/>
        <v>0</v>
      </c>
      <c r="DT877" s="17">
        <f t="shared" si="7802"/>
        <v>0</v>
      </c>
      <c r="DU877" s="17">
        <f t="shared" si="7803"/>
        <v>0</v>
      </c>
      <c r="DV877" s="17">
        <f t="shared" si="7804"/>
        <v>0</v>
      </c>
      <c r="DW877" s="1"/>
      <c r="DX877" s="1"/>
      <c r="DY877" s="20">
        <f t="shared" si="7805"/>
        <v>0</v>
      </c>
      <c r="DZ877" s="20">
        <f t="shared" si="7806"/>
        <v>0</v>
      </c>
      <c r="EA877" s="20">
        <f t="shared" si="7807"/>
        <v>0</v>
      </c>
      <c r="EB877" s="20">
        <f t="shared" si="7808"/>
        <v>0</v>
      </c>
      <c r="EC877" s="18">
        <f t="shared" si="7840"/>
        <v>0</v>
      </c>
      <c r="ED877" s="19">
        <f t="shared" si="7841"/>
        <v>0</v>
      </c>
      <c r="EE877" s="19">
        <f t="shared" si="7842"/>
        <v>3</v>
      </c>
      <c r="EF877" s="1">
        <f t="shared" si="7811"/>
        <v>4</v>
      </c>
      <c r="EG877" s="18">
        <f t="shared" si="7812"/>
        <v>5</v>
      </c>
      <c r="EH877" s="341"/>
      <c r="EI877" s="294"/>
      <c r="EJ877" s="294">
        <v>9</v>
      </c>
      <c r="EK877" s="294">
        <v>4.5</v>
      </c>
      <c r="EL877" s="19">
        <v>1</v>
      </c>
      <c r="EM877" s="19"/>
      <c r="EN877" s="19"/>
      <c r="EO877" s="366"/>
      <c r="EP877" s="366"/>
      <c r="EQ877" s="374"/>
      <c r="ER877" s="374"/>
      <c r="ES877" s="374"/>
      <c r="ET877" s="374"/>
      <c r="EU877" s="18">
        <f t="shared" si="7843"/>
        <v>9</v>
      </c>
      <c r="EV877" s="18">
        <f t="shared" si="7595"/>
        <v>2</v>
      </c>
      <c r="EW877" s="341">
        <v>2</v>
      </c>
      <c r="EX877" s="341">
        <v>2</v>
      </c>
      <c r="EY877" s="341">
        <v>5</v>
      </c>
      <c r="EZ877" s="365">
        <f t="shared" si="7550"/>
        <v>0</v>
      </c>
      <c r="FA877" s="294"/>
      <c r="FB877" s="294"/>
      <c r="FC877" s="294"/>
      <c r="FD877" s="300"/>
      <c r="FE877" s="300"/>
      <c r="FF877" s="300"/>
      <c r="FG877" s="300"/>
      <c r="FH877" s="300"/>
      <c r="FI877" s="300"/>
      <c r="FJ877" s="300">
        <f>F877</f>
        <v>32</v>
      </c>
      <c r="FK877" s="294"/>
      <c r="FL877" s="294"/>
      <c r="FM877" s="294"/>
      <c r="FN877" s="294"/>
      <c r="FO877" s="294"/>
      <c r="FP877" s="20">
        <f t="shared" si="7814"/>
        <v>0</v>
      </c>
      <c r="FQ877" s="20">
        <f t="shared" si="7815"/>
        <v>6</v>
      </c>
      <c r="FR877" s="20">
        <f t="shared" si="7816"/>
        <v>4</v>
      </c>
      <c r="FS877" s="20">
        <f t="shared" si="7817"/>
        <v>0</v>
      </c>
      <c r="FT877" s="20">
        <f t="shared" si="7818"/>
        <v>0</v>
      </c>
      <c r="FU877" s="20">
        <f t="shared" si="7819"/>
        <v>0</v>
      </c>
      <c r="FV877" s="20">
        <f t="shared" si="7820"/>
        <v>0</v>
      </c>
      <c r="FW877" s="294"/>
    </row>
    <row r="878" spans="1:179" s="301" customFormat="1" ht="27.75" customHeight="1">
      <c r="A878" s="295"/>
      <c r="B878" s="296" t="s">
        <v>641</v>
      </c>
      <c r="C878" s="296" t="str">
        <f t="shared" ref="C878:C881" si="7844">B878</f>
        <v>2.3</v>
      </c>
      <c r="D878" s="296" t="s">
        <v>53</v>
      </c>
      <c r="E878" s="296" t="str">
        <f t="shared" ref="E878" si="7845">D878</f>
        <v>LT7,5</v>
      </c>
      <c r="F878" s="296">
        <v>44</v>
      </c>
      <c r="G878" s="296">
        <f>F878</f>
        <v>44</v>
      </c>
      <c r="H878" s="297"/>
      <c r="I878" s="297"/>
      <c r="J878" s="294"/>
      <c r="K878" s="294"/>
      <c r="L878" s="294"/>
      <c r="M878" s="294"/>
      <c r="N878" s="297"/>
      <c r="O878" s="297"/>
      <c r="P878" s="304"/>
      <c r="Q878" s="305"/>
      <c r="R878" s="304"/>
      <c r="S878" s="294"/>
      <c r="T878" s="294"/>
      <c r="U878" s="294"/>
      <c r="V878" s="294"/>
      <c r="W878" s="294"/>
      <c r="X878" s="294"/>
      <c r="Y878" s="294"/>
      <c r="Z878" s="294"/>
      <c r="AA878" s="294"/>
      <c r="AB878" s="294"/>
      <c r="AC878" s="1">
        <f t="shared" si="7824"/>
        <v>0</v>
      </c>
      <c r="AD878" s="1">
        <f t="shared" si="7825"/>
        <v>0</v>
      </c>
      <c r="AE878" s="1">
        <f t="shared" si="7826"/>
        <v>0</v>
      </c>
      <c r="AF878" s="1">
        <f t="shared" si="7827"/>
        <v>0</v>
      </c>
      <c r="AG878" s="1">
        <f t="shared" si="7828"/>
        <v>0</v>
      </c>
      <c r="AH878" s="1">
        <f t="shared" si="7829"/>
        <v>0</v>
      </c>
      <c r="AI878" s="1">
        <f t="shared" si="7830"/>
        <v>0</v>
      </c>
      <c r="AJ878" s="1">
        <f t="shared" si="7831"/>
        <v>0</v>
      </c>
      <c r="AK878" s="1">
        <f t="shared" si="7832"/>
        <v>0</v>
      </c>
      <c r="AL878" s="1">
        <f t="shared" si="7833"/>
        <v>0</v>
      </c>
      <c r="AM878" s="1">
        <f t="shared" si="7834"/>
        <v>0</v>
      </c>
      <c r="AN878" s="1">
        <f t="shared" si="7835"/>
        <v>0</v>
      </c>
      <c r="AO878" s="294"/>
      <c r="AP878" s="294"/>
      <c r="AQ878" s="294"/>
      <c r="AR878" s="294">
        <f t="shared" ref="AR878:AR883" si="7846">G878</f>
        <v>44</v>
      </c>
      <c r="AS878" s="298">
        <f t="shared" si="7792"/>
        <v>0</v>
      </c>
      <c r="AT878" s="298">
        <f t="shared" si="7793"/>
        <v>0</v>
      </c>
      <c r="AU878" s="298">
        <f t="shared" si="7794"/>
        <v>0</v>
      </c>
      <c r="AV878" s="298">
        <f t="shared" si="7795"/>
        <v>1</v>
      </c>
      <c r="AW878" s="294"/>
      <c r="AX878" s="294"/>
      <c r="AY878" s="294"/>
      <c r="AZ878" s="294"/>
      <c r="BA878" s="294"/>
      <c r="BB878" s="294"/>
      <c r="BC878" s="294"/>
      <c r="BD878" s="294"/>
      <c r="BE878" s="294"/>
      <c r="BF878" s="294"/>
      <c r="BG878" s="294"/>
      <c r="BH878" s="294"/>
      <c r="BI878" s="294">
        <v>1</v>
      </c>
      <c r="BJ878" s="294"/>
      <c r="BK878" s="294"/>
      <c r="BL878" s="294"/>
      <c r="BM878" s="294"/>
      <c r="BN878" s="294"/>
      <c r="BO878" s="294"/>
      <c r="BP878" s="1"/>
      <c r="BQ878" s="294"/>
      <c r="BR878" s="17">
        <v>2</v>
      </c>
      <c r="BS878" s="1">
        <f t="shared" si="7571"/>
        <v>0</v>
      </c>
      <c r="BT878" s="17">
        <f t="shared" si="7836"/>
        <v>0</v>
      </c>
      <c r="BU878" s="294"/>
      <c r="BV878" s="294">
        <v>1</v>
      </c>
      <c r="BW878" s="294"/>
      <c r="BX878" s="294"/>
      <c r="BY878" s="294"/>
      <c r="BZ878" s="294"/>
      <c r="CA878" s="294"/>
      <c r="CB878" s="294"/>
      <c r="CC878" s="294"/>
      <c r="CD878" s="1"/>
      <c r="CE878" s="1"/>
      <c r="CF878" s="1"/>
      <c r="CG878" s="294"/>
      <c r="CH878" s="1">
        <v>1</v>
      </c>
      <c r="CI878" s="1"/>
      <c r="CJ878" s="1"/>
      <c r="CK878" s="383"/>
      <c r="CL878" s="383"/>
      <c r="CM878" s="383"/>
      <c r="CN878" s="1">
        <f t="shared" si="7796"/>
        <v>0</v>
      </c>
      <c r="CO878" s="1">
        <f t="shared" si="7797"/>
        <v>0</v>
      </c>
      <c r="CP878" s="20">
        <f t="shared" si="7798"/>
        <v>2.5</v>
      </c>
      <c r="CQ878" s="351"/>
      <c r="CR878" s="299">
        <f t="shared" si="7837"/>
        <v>1</v>
      </c>
      <c r="CS878" s="294"/>
      <c r="CT878" s="294"/>
      <c r="CU878" s="1">
        <v>1</v>
      </c>
      <c r="CV878" s="1">
        <v>2</v>
      </c>
      <c r="CW878" s="1">
        <v>1</v>
      </c>
      <c r="CX878" s="1"/>
      <c r="CY878" s="1">
        <v>1</v>
      </c>
      <c r="CZ878" s="294">
        <v>9</v>
      </c>
      <c r="DA878" s="17">
        <f t="shared" si="7838"/>
        <v>1</v>
      </c>
      <c r="DB878" s="359">
        <f t="shared" si="7577"/>
        <v>10</v>
      </c>
      <c r="DC878" s="359">
        <f t="shared" si="7578"/>
        <v>5</v>
      </c>
      <c r="DD878" s="294"/>
      <c r="DE878" s="294">
        <v>12</v>
      </c>
      <c r="DF878" s="294"/>
      <c r="DG878" s="294"/>
      <c r="DH878" s="294"/>
      <c r="DI878" s="294">
        <v>4</v>
      </c>
      <c r="DJ878" s="294"/>
      <c r="DK878" s="294"/>
      <c r="DL878" s="294"/>
      <c r="DM878" s="294"/>
      <c r="DN878" s="294"/>
      <c r="DO878" s="1"/>
      <c r="DP878" s="1"/>
      <c r="DQ878" s="17">
        <f t="shared" si="7839"/>
        <v>0</v>
      </c>
      <c r="DR878" s="17">
        <f t="shared" si="7800"/>
        <v>0</v>
      </c>
      <c r="DS878" s="17">
        <f t="shared" si="7801"/>
        <v>0</v>
      </c>
      <c r="DT878" s="17">
        <f t="shared" si="7802"/>
        <v>0</v>
      </c>
      <c r="DU878" s="17">
        <f t="shared" si="7803"/>
        <v>0</v>
      </c>
      <c r="DV878" s="17">
        <f t="shared" si="7804"/>
        <v>0</v>
      </c>
      <c r="DW878" s="1"/>
      <c r="DX878" s="1"/>
      <c r="DY878" s="20">
        <f t="shared" si="7805"/>
        <v>0</v>
      </c>
      <c r="DZ878" s="20">
        <f t="shared" si="7806"/>
        <v>0</v>
      </c>
      <c r="EA878" s="20">
        <f t="shared" si="7807"/>
        <v>0</v>
      </c>
      <c r="EB878" s="20">
        <f t="shared" si="7808"/>
        <v>0</v>
      </c>
      <c r="EC878" s="18">
        <f t="shared" si="7840"/>
        <v>2</v>
      </c>
      <c r="ED878" s="19">
        <f t="shared" si="7841"/>
        <v>6</v>
      </c>
      <c r="EE878" s="19">
        <f t="shared" si="7842"/>
        <v>0</v>
      </c>
      <c r="EF878" s="1">
        <f t="shared" si="7811"/>
        <v>0</v>
      </c>
      <c r="EG878" s="18">
        <f t="shared" si="7812"/>
        <v>10</v>
      </c>
      <c r="EH878" s="341"/>
      <c r="EI878" s="294">
        <f>3*4.5</f>
        <v>13.5</v>
      </c>
      <c r="EJ878" s="294">
        <v>4.5</v>
      </c>
      <c r="EK878" s="294"/>
      <c r="EL878" s="19">
        <v>1</v>
      </c>
      <c r="EM878" s="19"/>
      <c r="EN878" s="19"/>
      <c r="EO878" s="366"/>
      <c r="EP878" s="366"/>
      <c r="EQ878" s="374"/>
      <c r="ER878" s="374"/>
      <c r="ES878" s="374">
        <v>1</v>
      </c>
      <c r="ET878" s="374"/>
      <c r="EU878" s="18">
        <f t="shared" si="7843"/>
        <v>11</v>
      </c>
      <c r="EV878" s="18">
        <f t="shared" si="7595"/>
        <v>2</v>
      </c>
      <c r="EW878" s="341">
        <v>1</v>
      </c>
      <c r="EX878" s="341"/>
      <c r="EY878" s="341">
        <v>4</v>
      </c>
      <c r="EZ878" s="365">
        <f t="shared" si="7550"/>
        <v>0</v>
      </c>
      <c r="FA878" s="294"/>
      <c r="FB878" s="294"/>
      <c r="FC878" s="294"/>
      <c r="FD878" s="300"/>
      <c r="FE878" s="300"/>
      <c r="FF878" s="300"/>
      <c r="FG878" s="300"/>
      <c r="FH878" s="300"/>
      <c r="FI878" s="300"/>
      <c r="FJ878" s="300">
        <f t="shared" ref="FJ878:FJ881" si="7847">F878</f>
        <v>44</v>
      </c>
      <c r="FK878" s="294"/>
      <c r="FL878" s="294"/>
      <c r="FM878" s="294"/>
      <c r="FN878" s="294"/>
      <c r="FO878" s="294"/>
      <c r="FP878" s="20">
        <f t="shared" si="7814"/>
        <v>0</v>
      </c>
      <c r="FQ878" s="20">
        <f t="shared" si="7815"/>
        <v>12</v>
      </c>
      <c r="FR878" s="20">
        <f t="shared" si="7816"/>
        <v>0</v>
      </c>
      <c r="FS878" s="20">
        <f t="shared" si="7817"/>
        <v>0</v>
      </c>
      <c r="FT878" s="20">
        <f t="shared" si="7818"/>
        <v>0</v>
      </c>
      <c r="FU878" s="20">
        <f t="shared" si="7819"/>
        <v>0</v>
      </c>
      <c r="FV878" s="20">
        <f t="shared" si="7820"/>
        <v>0</v>
      </c>
      <c r="FW878" s="294"/>
    </row>
    <row r="879" spans="1:179" s="301" customFormat="1" ht="27.75" customHeight="1">
      <c r="A879" s="295"/>
      <c r="B879" s="296" t="s">
        <v>642</v>
      </c>
      <c r="C879" s="296" t="str">
        <f t="shared" si="7844"/>
        <v>2.4</v>
      </c>
      <c r="D879" s="296" t="s">
        <v>53</v>
      </c>
      <c r="E879" s="296" t="s">
        <v>188</v>
      </c>
      <c r="F879" s="296">
        <v>28</v>
      </c>
      <c r="G879" s="296">
        <f t="shared" ref="G879:G881" si="7848">F879</f>
        <v>28</v>
      </c>
      <c r="H879" s="297"/>
      <c r="I879" s="297"/>
      <c r="J879" s="294"/>
      <c r="K879" s="294"/>
      <c r="L879" s="294"/>
      <c r="M879" s="294"/>
      <c r="N879" s="297"/>
      <c r="O879" s="297"/>
      <c r="P879" s="304"/>
      <c r="Q879" s="305"/>
      <c r="R879" s="304"/>
      <c r="S879" s="294">
        <v>1</v>
      </c>
      <c r="T879" s="294"/>
      <c r="U879" s="294"/>
      <c r="V879" s="294"/>
      <c r="W879" s="294"/>
      <c r="X879" s="294"/>
      <c r="Y879" s="294"/>
      <c r="Z879" s="294"/>
      <c r="AA879" s="294"/>
      <c r="AB879" s="294"/>
      <c r="AC879" s="1">
        <f t="shared" si="7824"/>
        <v>1</v>
      </c>
      <c r="AD879" s="1">
        <f t="shared" si="7825"/>
        <v>0</v>
      </c>
      <c r="AE879" s="1">
        <f t="shared" si="7826"/>
        <v>0</v>
      </c>
      <c r="AF879" s="1">
        <f t="shared" si="7827"/>
        <v>0</v>
      </c>
      <c r="AG879" s="1">
        <f t="shared" si="7828"/>
        <v>0</v>
      </c>
      <c r="AH879" s="1">
        <f t="shared" si="7829"/>
        <v>0</v>
      </c>
      <c r="AI879" s="1">
        <f t="shared" si="7830"/>
        <v>0</v>
      </c>
      <c r="AJ879" s="1">
        <f t="shared" si="7831"/>
        <v>0</v>
      </c>
      <c r="AK879" s="1">
        <f t="shared" si="7832"/>
        <v>0</v>
      </c>
      <c r="AL879" s="1">
        <f t="shared" si="7833"/>
        <v>0</v>
      </c>
      <c r="AM879" s="1">
        <f t="shared" si="7834"/>
        <v>0</v>
      </c>
      <c r="AN879" s="1">
        <f t="shared" si="7835"/>
        <v>0</v>
      </c>
      <c r="AO879" s="294"/>
      <c r="AP879" s="294"/>
      <c r="AQ879" s="294"/>
      <c r="AR879" s="294">
        <f t="shared" si="7846"/>
        <v>28</v>
      </c>
      <c r="AS879" s="298">
        <f t="shared" si="7792"/>
        <v>0</v>
      </c>
      <c r="AT879" s="298">
        <f t="shared" si="7793"/>
        <v>0</v>
      </c>
      <c r="AU879" s="298">
        <f t="shared" si="7794"/>
        <v>0</v>
      </c>
      <c r="AV879" s="298">
        <f t="shared" si="7795"/>
        <v>1</v>
      </c>
      <c r="AW879" s="294"/>
      <c r="AX879" s="294"/>
      <c r="AY879" s="294"/>
      <c r="AZ879" s="294"/>
      <c r="BA879" s="294"/>
      <c r="BB879" s="294"/>
      <c r="BC879" s="294"/>
      <c r="BD879" s="294"/>
      <c r="BE879" s="294"/>
      <c r="BF879" s="294"/>
      <c r="BG879" s="294"/>
      <c r="BH879" s="294"/>
      <c r="BI879" s="294"/>
      <c r="BJ879" s="294"/>
      <c r="BK879" s="294"/>
      <c r="BL879" s="294"/>
      <c r="BM879" s="294">
        <v>1</v>
      </c>
      <c r="BN879" s="294"/>
      <c r="BO879" s="294">
        <v>1</v>
      </c>
      <c r="BP879" s="1"/>
      <c r="BQ879" s="294"/>
      <c r="BR879" s="17">
        <v>2</v>
      </c>
      <c r="BS879" s="1">
        <f t="shared" si="7571"/>
        <v>0</v>
      </c>
      <c r="BT879" s="17">
        <f t="shared" si="7836"/>
        <v>0</v>
      </c>
      <c r="BU879" s="294"/>
      <c r="BV879" s="294">
        <v>1</v>
      </c>
      <c r="BW879" s="294"/>
      <c r="BX879" s="294"/>
      <c r="BY879" s="294"/>
      <c r="BZ879" s="294"/>
      <c r="CA879" s="294"/>
      <c r="CB879" s="294"/>
      <c r="CC879" s="294"/>
      <c r="CD879" s="1"/>
      <c r="CE879" s="1"/>
      <c r="CF879" s="1"/>
      <c r="CG879" s="294"/>
      <c r="CH879" s="1">
        <v>1</v>
      </c>
      <c r="CI879" s="1"/>
      <c r="CJ879" s="1"/>
      <c r="CK879" s="383"/>
      <c r="CL879" s="383"/>
      <c r="CM879" s="383"/>
      <c r="CN879" s="1">
        <f t="shared" si="7796"/>
        <v>0</v>
      </c>
      <c r="CO879" s="1">
        <f t="shared" si="7797"/>
        <v>0</v>
      </c>
      <c r="CP879" s="20">
        <f t="shared" si="7798"/>
        <v>2.5</v>
      </c>
      <c r="CQ879" s="351"/>
      <c r="CR879" s="299">
        <f t="shared" si="7837"/>
        <v>1</v>
      </c>
      <c r="CS879" s="294"/>
      <c r="CT879" s="294"/>
      <c r="CU879" s="1"/>
      <c r="CV879" s="1"/>
      <c r="CW879" s="1">
        <v>1</v>
      </c>
      <c r="CX879" s="1"/>
      <c r="CY879" s="1"/>
      <c r="CZ879" s="294">
        <v>2</v>
      </c>
      <c r="DA879" s="17">
        <f t="shared" si="7838"/>
        <v>0</v>
      </c>
      <c r="DB879" s="359">
        <f t="shared" si="7577"/>
        <v>2</v>
      </c>
      <c r="DC879" s="359">
        <f t="shared" si="7578"/>
        <v>1</v>
      </c>
      <c r="DD879" s="294"/>
      <c r="DE879" s="294">
        <v>4</v>
      </c>
      <c r="DF879" s="294"/>
      <c r="DG879" s="294"/>
      <c r="DH879" s="294"/>
      <c r="DI879" s="294"/>
      <c r="DJ879" s="294"/>
      <c r="DK879" s="294"/>
      <c r="DL879" s="294"/>
      <c r="DM879" s="294"/>
      <c r="DN879" s="294"/>
      <c r="DO879" s="1"/>
      <c r="DP879" s="1"/>
      <c r="DQ879" s="17">
        <f t="shared" si="7839"/>
        <v>0</v>
      </c>
      <c r="DR879" s="17">
        <f t="shared" si="7800"/>
        <v>0</v>
      </c>
      <c r="DS879" s="17">
        <f t="shared" si="7801"/>
        <v>0</v>
      </c>
      <c r="DT879" s="17">
        <f t="shared" si="7802"/>
        <v>0</v>
      </c>
      <c r="DU879" s="17">
        <f t="shared" si="7803"/>
        <v>0</v>
      </c>
      <c r="DV879" s="17">
        <f t="shared" si="7804"/>
        <v>0</v>
      </c>
      <c r="DW879" s="1"/>
      <c r="DX879" s="1"/>
      <c r="DY879" s="20">
        <f t="shared" si="7805"/>
        <v>0</v>
      </c>
      <c r="DZ879" s="20">
        <f t="shared" si="7806"/>
        <v>0</v>
      </c>
      <c r="EA879" s="20">
        <f t="shared" si="7807"/>
        <v>0</v>
      </c>
      <c r="EB879" s="20">
        <f t="shared" si="7808"/>
        <v>0</v>
      </c>
      <c r="EC879" s="18">
        <f t="shared" si="7840"/>
        <v>0</v>
      </c>
      <c r="ED879" s="19">
        <f t="shared" si="7841"/>
        <v>0</v>
      </c>
      <c r="EE879" s="19">
        <f t="shared" si="7842"/>
        <v>0</v>
      </c>
      <c r="EF879" s="1">
        <f t="shared" si="7811"/>
        <v>0</v>
      </c>
      <c r="EG879" s="18">
        <f t="shared" si="7812"/>
        <v>2</v>
      </c>
      <c r="EH879" s="341"/>
      <c r="EI879" s="294"/>
      <c r="EJ879" s="294">
        <v>4.5</v>
      </c>
      <c r="EK879" s="294"/>
      <c r="EL879" s="19"/>
      <c r="EM879" s="19">
        <v>1</v>
      </c>
      <c r="EN879" s="19"/>
      <c r="EO879" s="366"/>
      <c r="EP879" s="366"/>
      <c r="EQ879" s="374"/>
      <c r="ER879" s="374"/>
      <c r="ES879" s="374"/>
      <c r="ET879" s="374"/>
      <c r="EU879" s="18">
        <f t="shared" si="7843"/>
        <v>4</v>
      </c>
      <c r="EV879" s="18">
        <f t="shared" si="7595"/>
        <v>2</v>
      </c>
      <c r="EW879" s="341">
        <v>2</v>
      </c>
      <c r="EX879" s="341">
        <v>2</v>
      </c>
      <c r="EY879" s="341">
        <v>2</v>
      </c>
      <c r="EZ879" s="365">
        <f t="shared" si="7550"/>
        <v>0</v>
      </c>
      <c r="FA879" s="294"/>
      <c r="FB879" s="294"/>
      <c r="FC879" s="294"/>
      <c r="FD879" s="300"/>
      <c r="FE879" s="300"/>
      <c r="FF879" s="300"/>
      <c r="FG879" s="300">
        <f>BO879</f>
        <v>1</v>
      </c>
      <c r="FH879" s="300"/>
      <c r="FI879" s="300"/>
      <c r="FJ879" s="300">
        <f t="shared" si="7847"/>
        <v>28</v>
      </c>
      <c r="FK879" s="294"/>
      <c r="FL879" s="294"/>
      <c r="FM879" s="294"/>
      <c r="FN879" s="294"/>
      <c r="FO879" s="294"/>
      <c r="FP879" s="20">
        <f t="shared" si="7814"/>
        <v>0</v>
      </c>
      <c r="FQ879" s="20">
        <f t="shared" si="7815"/>
        <v>4</v>
      </c>
      <c r="FR879" s="20">
        <f t="shared" si="7816"/>
        <v>0</v>
      </c>
      <c r="FS879" s="20">
        <f t="shared" si="7817"/>
        <v>0</v>
      </c>
      <c r="FT879" s="20">
        <f t="shared" si="7818"/>
        <v>0</v>
      </c>
      <c r="FU879" s="20">
        <f t="shared" si="7819"/>
        <v>0</v>
      </c>
      <c r="FV879" s="20">
        <f t="shared" si="7820"/>
        <v>0</v>
      </c>
      <c r="FW879" s="294"/>
    </row>
    <row r="880" spans="1:179" s="301" customFormat="1" ht="27.75" customHeight="1">
      <c r="A880" s="295"/>
      <c r="B880" s="296" t="s">
        <v>747</v>
      </c>
      <c r="C880" s="296" t="str">
        <f t="shared" si="7844"/>
        <v>2.5</v>
      </c>
      <c r="D880" s="296" t="s">
        <v>53</v>
      </c>
      <c r="E880" s="296" t="s">
        <v>44</v>
      </c>
      <c r="F880" s="296">
        <v>32</v>
      </c>
      <c r="G880" s="296">
        <f t="shared" si="7848"/>
        <v>32</v>
      </c>
      <c r="H880" s="297"/>
      <c r="I880" s="297"/>
      <c r="J880" s="294"/>
      <c r="K880" s="294"/>
      <c r="L880" s="294"/>
      <c r="M880" s="294"/>
      <c r="N880" s="297"/>
      <c r="O880" s="297"/>
      <c r="P880" s="304"/>
      <c r="Q880" s="305"/>
      <c r="R880" s="304"/>
      <c r="S880" s="294"/>
      <c r="T880" s="294"/>
      <c r="U880" s="294"/>
      <c r="V880" s="294"/>
      <c r="W880" s="294"/>
      <c r="X880" s="294"/>
      <c r="Y880" s="294"/>
      <c r="Z880" s="294">
        <v>1</v>
      </c>
      <c r="AA880" s="294"/>
      <c r="AB880" s="294"/>
      <c r="AC880" s="1">
        <f t="shared" si="7824"/>
        <v>0</v>
      </c>
      <c r="AD880" s="1">
        <f t="shared" si="7825"/>
        <v>0</v>
      </c>
      <c r="AE880" s="1">
        <f t="shared" si="7826"/>
        <v>0</v>
      </c>
      <c r="AF880" s="1">
        <f t="shared" si="7827"/>
        <v>1</v>
      </c>
      <c r="AG880" s="1">
        <f t="shared" si="7828"/>
        <v>0</v>
      </c>
      <c r="AH880" s="1">
        <f t="shared" si="7829"/>
        <v>0</v>
      </c>
      <c r="AI880" s="1">
        <f t="shared" si="7830"/>
        <v>0</v>
      </c>
      <c r="AJ880" s="1">
        <f t="shared" si="7831"/>
        <v>0</v>
      </c>
      <c r="AK880" s="1">
        <f t="shared" si="7832"/>
        <v>0</v>
      </c>
      <c r="AL880" s="1">
        <f t="shared" si="7833"/>
        <v>0</v>
      </c>
      <c r="AM880" s="1">
        <f t="shared" si="7834"/>
        <v>0</v>
      </c>
      <c r="AN880" s="1">
        <f t="shared" si="7835"/>
        <v>0</v>
      </c>
      <c r="AO880" s="294"/>
      <c r="AP880" s="294"/>
      <c r="AQ880" s="294"/>
      <c r="AR880" s="294">
        <f t="shared" si="7846"/>
        <v>32</v>
      </c>
      <c r="AS880" s="298">
        <f t="shared" si="7792"/>
        <v>0</v>
      </c>
      <c r="AT880" s="298">
        <f t="shared" si="7793"/>
        <v>0</v>
      </c>
      <c r="AU880" s="298">
        <f t="shared" si="7794"/>
        <v>0</v>
      </c>
      <c r="AV880" s="298">
        <f t="shared" si="7795"/>
        <v>1</v>
      </c>
      <c r="AW880" s="294"/>
      <c r="AX880" s="294"/>
      <c r="AY880" s="294"/>
      <c r="AZ880" s="294"/>
      <c r="BA880" s="294"/>
      <c r="BB880" s="294"/>
      <c r="BC880" s="294"/>
      <c r="BD880" s="294"/>
      <c r="BE880" s="294"/>
      <c r="BF880" s="294"/>
      <c r="BG880" s="294"/>
      <c r="BH880" s="294"/>
      <c r="BI880" s="294"/>
      <c r="BJ880" s="294">
        <v>1</v>
      </c>
      <c r="BK880" s="294"/>
      <c r="BL880" s="294"/>
      <c r="BM880" s="294"/>
      <c r="BN880" s="294"/>
      <c r="BO880" s="294"/>
      <c r="BP880" s="1"/>
      <c r="BQ880" s="294"/>
      <c r="BR880" s="17">
        <v>2</v>
      </c>
      <c r="BS880" s="1">
        <f t="shared" si="7571"/>
        <v>0</v>
      </c>
      <c r="BT880" s="17">
        <f t="shared" si="7836"/>
        <v>0</v>
      </c>
      <c r="BU880" s="294"/>
      <c r="BV880" s="294">
        <v>1</v>
      </c>
      <c r="BW880" s="294"/>
      <c r="BX880" s="294"/>
      <c r="BY880" s="294"/>
      <c r="BZ880" s="294"/>
      <c r="CA880" s="294"/>
      <c r="CB880" s="294"/>
      <c r="CC880" s="294"/>
      <c r="CD880" s="1"/>
      <c r="CE880" s="1">
        <v>1</v>
      </c>
      <c r="CF880" s="1"/>
      <c r="CG880" s="294"/>
      <c r="CH880" s="1"/>
      <c r="CI880" s="1"/>
      <c r="CJ880" s="1"/>
      <c r="CK880" s="383"/>
      <c r="CL880" s="383"/>
      <c r="CM880" s="383"/>
      <c r="CN880" s="1">
        <f t="shared" si="7796"/>
        <v>0</v>
      </c>
      <c r="CO880" s="1">
        <f t="shared" si="7797"/>
        <v>0</v>
      </c>
      <c r="CP880" s="20">
        <f t="shared" si="7798"/>
        <v>0.5</v>
      </c>
      <c r="CQ880" s="351"/>
      <c r="CR880" s="299">
        <f t="shared" si="7837"/>
        <v>1</v>
      </c>
      <c r="CS880" s="294"/>
      <c r="CT880" s="294"/>
      <c r="CU880" s="1"/>
      <c r="CV880" s="1"/>
      <c r="CW880" s="1">
        <v>1</v>
      </c>
      <c r="CX880" s="1"/>
      <c r="CY880" s="1">
        <v>1</v>
      </c>
      <c r="CZ880" s="294">
        <v>1</v>
      </c>
      <c r="DA880" s="17">
        <f t="shared" si="7838"/>
        <v>1</v>
      </c>
      <c r="DB880" s="359">
        <f t="shared" si="7577"/>
        <v>2</v>
      </c>
      <c r="DC880" s="359">
        <f t="shared" si="7578"/>
        <v>2</v>
      </c>
      <c r="DD880" s="294"/>
      <c r="DE880" s="294">
        <v>4</v>
      </c>
      <c r="DF880" s="294"/>
      <c r="DG880" s="294"/>
      <c r="DH880" s="294"/>
      <c r="DI880" s="294">
        <v>4</v>
      </c>
      <c r="DJ880" s="294"/>
      <c r="DK880" s="294"/>
      <c r="DL880" s="294"/>
      <c r="DM880" s="294"/>
      <c r="DN880" s="294"/>
      <c r="DO880" s="1"/>
      <c r="DP880" s="1"/>
      <c r="DQ880" s="17">
        <f t="shared" si="7839"/>
        <v>0</v>
      </c>
      <c r="DR880" s="17">
        <f t="shared" si="7800"/>
        <v>0</v>
      </c>
      <c r="DS880" s="17">
        <f t="shared" si="7801"/>
        <v>0</v>
      </c>
      <c r="DT880" s="17">
        <f t="shared" si="7802"/>
        <v>1</v>
      </c>
      <c r="DU880" s="17">
        <f t="shared" si="7803"/>
        <v>0</v>
      </c>
      <c r="DV880" s="17">
        <f t="shared" si="7804"/>
        <v>1</v>
      </c>
      <c r="DW880" s="1"/>
      <c r="DX880" s="1"/>
      <c r="DY880" s="20">
        <f t="shared" si="7805"/>
        <v>0</v>
      </c>
      <c r="DZ880" s="20">
        <f t="shared" si="7806"/>
        <v>0</v>
      </c>
      <c r="EA880" s="20">
        <f t="shared" si="7807"/>
        <v>4</v>
      </c>
      <c r="EB880" s="20">
        <f t="shared" si="7808"/>
        <v>0</v>
      </c>
      <c r="EC880" s="18">
        <f t="shared" si="7840"/>
        <v>1</v>
      </c>
      <c r="ED880" s="19">
        <f t="shared" si="7841"/>
        <v>3</v>
      </c>
      <c r="EE880" s="19">
        <f t="shared" si="7842"/>
        <v>0</v>
      </c>
      <c r="EF880" s="1">
        <f t="shared" si="7811"/>
        <v>0</v>
      </c>
      <c r="EG880" s="18">
        <f t="shared" si="7812"/>
        <v>5</v>
      </c>
      <c r="EH880" s="341"/>
      <c r="EI880" s="294"/>
      <c r="EJ880" s="294">
        <v>5.5</v>
      </c>
      <c r="EK880" s="294"/>
      <c r="EL880" s="19">
        <v>1</v>
      </c>
      <c r="EM880" s="19"/>
      <c r="EN880" s="19"/>
      <c r="EO880" s="366"/>
      <c r="EP880" s="366"/>
      <c r="EQ880" s="374"/>
      <c r="ER880" s="374"/>
      <c r="ES880" s="374"/>
      <c r="ET880" s="374"/>
      <c r="EU880" s="18">
        <f t="shared" si="7843"/>
        <v>3</v>
      </c>
      <c r="EV880" s="18">
        <f t="shared" si="7595"/>
        <v>6</v>
      </c>
      <c r="EW880" s="341">
        <v>2</v>
      </c>
      <c r="EX880" s="341">
        <v>2</v>
      </c>
      <c r="EY880" s="341">
        <v>4</v>
      </c>
      <c r="EZ880" s="365">
        <f t="shared" si="7550"/>
        <v>0</v>
      </c>
      <c r="FA880" s="294"/>
      <c r="FB880" s="294"/>
      <c r="FC880" s="294"/>
      <c r="FD880" s="300"/>
      <c r="FE880" s="300">
        <f>1</f>
        <v>1</v>
      </c>
      <c r="FF880" s="300"/>
      <c r="FG880" s="300"/>
      <c r="FH880" s="300"/>
      <c r="FI880" s="300"/>
      <c r="FJ880" s="300">
        <f t="shared" si="7847"/>
        <v>32</v>
      </c>
      <c r="FK880" s="294"/>
      <c r="FL880" s="294"/>
      <c r="FM880" s="294"/>
      <c r="FN880" s="294"/>
      <c r="FO880" s="294"/>
      <c r="FP880" s="20">
        <f t="shared" si="7814"/>
        <v>0</v>
      </c>
      <c r="FQ880" s="20">
        <f t="shared" si="7815"/>
        <v>4</v>
      </c>
      <c r="FR880" s="20">
        <f t="shared" si="7816"/>
        <v>0</v>
      </c>
      <c r="FS880" s="20">
        <f t="shared" si="7817"/>
        <v>0</v>
      </c>
      <c r="FT880" s="20">
        <f t="shared" si="7818"/>
        <v>0</v>
      </c>
      <c r="FU880" s="20">
        <f t="shared" si="7819"/>
        <v>0</v>
      </c>
      <c r="FV880" s="20">
        <f t="shared" si="7820"/>
        <v>0</v>
      </c>
      <c r="FW880" s="294"/>
    </row>
    <row r="881" spans="1:179" s="301" customFormat="1" ht="27.75" customHeight="1">
      <c r="A881" s="295"/>
      <c r="B881" s="296" t="s">
        <v>748</v>
      </c>
      <c r="C881" s="296" t="str">
        <f t="shared" si="7844"/>
        <v>2.6</v>
      </c>
      <c r="D881" s="296" t="s">
        <v>53</v>
      </c>
      <c r="E881" s="296" t="s">
        <v>53</v>
      </c>
      <c r="F881" s="296">
        <v>29</v>
      </c>
      <c r="G881" s="296">
        <f t="shared" si="7848"/>
        <v>29</v>
      </c>
      <c r="H881" s="297"/>
      <c r="I881" s="297"/>
      <c r="J881" s="294"/>
      <c r="K881" s="294"/>
      <c r="L881" s="294"/>
      <c r="M881" s="294"/>
      <c r="N881" s="297"/>
      <c r="O881" s="297"/>
      <c r="P881" s="304"/>
      <c r="Q881" s="305"/>
      <c r="R881" s="304"/>
      <c r="S881" s="294"/>
      <c r="T881" s="294"/>
      <c r="U881" s="294"/>
      <c r="V881" s="294"/>
      <c r="W881" s="294"/>
      <c r="X881" s="294"/>
      <c r="Y881" s="294"/>
      <c r="Z881" s="294"/>
      <c r="AA881" s="294"/>
      <c r="AB881" s="294"/>
      <c r="AC881" s="1">
        <f t="shared" si="7824"/>
        <v>0</v>
      </c>
      <c r="AD881" s="1">
        <f t="shared" si="7825"/>
        <v>0</v>
      </c>
      <c r="AE881" s="1">
        <f t="shared" si="7826"/>
        <v>0</v>
      </c>
      <c r="AF881" s="1">
        <f t="shared" si="7827"/>
        <v>0</v>
      </c>
      <c r="AG881" s="1">
        <f t="shared" si="7828"/>
        <v>0</v>
      </c>
      <c r="AH881" s="1">
        <f t="shared" si="7829"/>
        <v>0</v>
      </c>
      <c r="AI881" s="1">
        <f t="shared" si="7830"/>
        <v>0</v>
      </c>
      <c r="AJ881" s="1">
        <f t="shared" si="7831"/>
        <v>0</v>
      </c>
      <c r="AK881" s="1">
        <f t="shared" si="7832"/>
        <v>0</v>
      </c>
      <c r="AL881" s="1">
        <f t="shared" si="7833"/>
        <v>0</v>
      </c>
      <c r="AM881" s="1">
        <f t="shared" si="7834"/>
        <v>0</v>
      </c>
      <c r="AN881" s="1">
        <f t="shared" si="7835"/>
        <v>0</v>
      </c>
      <c r="AO881" s="294"/>
      <c r="AP881" s="294"/>
      <c r="AQ881" s="294"/>
      <c r="AR881" s="294">
        <f t="shared" si="7846"/>
        <v>29</v>
      </c>
      <c r="AS881" s="298">
        <f t="shared" si="7792"/>
        <v>0</v>
      </c>
      <c r="AT881" s="298">
        <f t="shared" si="7793"/>
        <v>0</v>
      </c>
      <c r="AU881" s="298">
        <f t="shared" si="7794"/>
        <v>0</v>
      </c>
      <c r="AV881" s="298">
        <f t="shared" si="7795"/>
        <v>1</v>
      </c>
      <c r="AW881" s="294"/>
      <c r="AX881" s="294"/>
      <c r="AY881" s="294"/>
      <c r="AZ881" s="294"/>
      <c r="BA881" s="294"/>
      <c r="BB881" s="294"/>
      <c r="BC881" s="294"/>
      <c r="BD881" s="294"/>
      <c r="BE881" s="294"/>
      <c r="BF881" s="294"/>
      <c r="BG881" s="294"/>
      <c r="BH881" s="294"/>
      <c r="BI881" s="294">
        <v>1</v>
      </c>
      <c r="BJ881" s="294"/>
      <c r="BK881" s="294"/>
      <c r="BL881" s="294"/>
      <c r="BM881" s="294"/>
      <c r="BN881" s="294"/>
      <c r="BO881" s="294"/>
      <c r="BP881" s="1"/>
      <c r="BQ881" s="294"/>
      <c r="BR881" s="17">
        <v>1</v>
      </c>
      <c r="BS881" s="1">
        <f t="shared" si="7571"/>
        <v>0</v>
      </c>
      <c r="BT881" s="17">
        <f t="shared" si="7836"/>
        <v>0</v>
      </c>
      <c r="BU881" s="294"/>
      <c r="BV881" s="294">
        <v>1</v>
      </c>
      <c r="BW881" s="294">
        <v>1</v>
      </c>
      <c r="BX881" s="294">
        <v>1</v>
      </c>
      <c r="BY881" s="294"/>
      <c r="BZ881" s="294"/>
      <c r="CA881" s="294"/>
      <c r="CB881" s="294"/>
      <c r="CC881" s="294"/>
      <c r="CD881" s="1"/>
      <c r="CE881" s="1"/>
      <c r="CF881" s="1"/>
      <c r="CG881" s="294"/>
      <c r="CH881" s="1">
        <v>1</v>
      </c>
      <c r="CI881" s="1"/>
      <c r="CJ881" s="1"/>
      <c r="CK881" s="383"/>
      <c r="CL881" s="383"/>
      <c r="CM881" s="383"/>
      <c r="CN881" s="1">
        <f t="shared" si="7796"/>
        <v>1</v>
      </c>
      <c r="CO881" s="1">
        <f t="shared" si="7797"/>
        <v>1</v>
      </c>
      <c r="CP881" s="20">
        <f t="shared" si="7798"/>
        <v>2.5</v>
      </c>
      <c r="CQ881" s="351"/>
      <c r="CR881" s="299">
        <f t="shared" si="7837"/>
        <v>1</v>
      </c>
      <c r="CS881" s="294"/>
      <c r="CT881" s="294"/>
      <c r="CU881" s="1">
        <v>1</v>
      </c>
      <c r="CV881" s="1"/>
      <c r="CW881" s="1">
        <v>2</v>
      </c>
      <c r="CX881" s="1"/>
      <c r="CY881" s="1"/>
      <c r="CZ881" s="294">
        <v>9</v>
      </c>
      <c r="DA881" s="17">
        <f t="shared" si="7838"/>
        <v>0</v>
      </c>
      <c r="DB881" s="359">
        <f t="shared" si="7577"/>
        <v>9</v>
      </c>
      <c r="DC881" s="359">
        <f t="shared" si="7578"/>
        <v>3</v>
      </c>
      <c r="DD881" s="294"/>
      <c r="DE881" s="294">
        <v>9</v>
      </c>
      <c r="DF881" s="294"/>
      <c r="DG881" s="294"/>
      <c r="DH881" s="294"/>
      <c r="DI881" s="294"/>
      <c r="DJ881" s="294"/>
      <c r="DK881" s="294"/>
      <c r="DL881" s="294"/>
      <c r="DM881" s="294"/>
      <c r="DN881" s="294"/>
      <c r="DO881" s="1"/>
      <c r="DP881" s="1"/>
      <c r="DQ881" s="17">
        <f t="shared" si="7839"/>
        <v>0</v>
      </c>
      <c r="DR881" s="17">
        <f t="shared" si="7800"/>
        <v>0</v>
      </c>
      <c r="DS881" s="17">
        <f t="shared" si="7801"/>
        <v>0</v>
      </c>
      <c r="DT881" s="17">
        <f t="shared" si="7802"/>
        <v>0</v>
      </c>
      <c r="DU881" s="17">
        <f t="shared" si="7803"/>
        <v>0</v>
      </c>
      <c r="DV881" s="17">
        <f t="shared" si="7804"/>
        <v>0</v>
      </c>
      <c r="DW881" s="1"/>
      <c r="DX881" s="1"/>
      <c r="DY881" s="20">
        <f t="shared" si="7805"/>
        <v>0</v>
      </c>
      <c r="DZ881" s="20">
        <f t="shared" si="7806"/>
        <v>0</v>
      </c>
      <c r="EA881" s="20">
        <f t="shared" si="7807"/>
        <v>0</v>
      </c>
      <c r="EB881" s="20">
        <f t="shared" si="7808"/>
        <v>0</v>
      </c>
      <c r="EC881" s="18">
        <f t="shared" si="7840"/>
        <v>1</v>
      </c>
      <c r="ED881" s="19">
        <f t="shared" si="7841"/>
        <v>3</v>
      </c>
      <c r="EE881" s="19">
        <f t="shared" si="7842"/>
        <v>0</v>
      </c>
      <c r="EF881" s="1">
        <f t="shared" si="7811"/>
        <v>0</v>
      </c>
      <c r="EG881" s="18">
        <f t="shared" si="7812"/>
        <v>5</v>
      </c>
      <c r="EH881" s="341"/>
      <c r="EI881" s="294">
        <v>4.5</v>
      </c>
      <c r="EJ881" s="294">
        <v>9</v>
      </c>
      <c r="EK881" s="294"/>
      <c r="EL881" s="19">
        <v>1</v>
      </c>
      <c r="EM881" s="19"/>
      <c r="EN881" s="19"/>
      <c r="EO881" s="366"/>
      <c r="EP881" s="366"/>
      <c r="EQ881" s="374"/>
      <c r="ER881" s="374"/>
      <c r="ES881" s="374">
        <v>1</v>
      </c>
      <c r="ET881" s="374"/>
      <c r="EU881" s="18">
        <f t="shared" si="7843"/>
        <v>11</v>
      </c>
      <c r="EV881" s="18">
        <f t="shared" si="7595"/>
        <v>2</v>
      </c>
      <c r="EW881" s="341">
        <v>1</v>
      </c>
      <c r="EX881" s="341">
        <v>1</v>
      </c>
      <c r="EY881" s="341">
        <v>4</v>
      </c>
      <c r="EZ881" s="365">
        <f t="shared" si="7550"/>
        <v>0.5</v>
      </c>
      <c r="FA881" s="294"/>
      <c r="FB881" s="294"/>
      <c r="FC881" s="294"/>
      <c r="FD881" s="300"/>
      <c r="FE881" s="300"/>
      <c r="FF881" s="300"/>
      <c r="FG881" s="300"/>
      <c r="FH881" s="300"/>
      <c r="FI881" s="300"/>
      <c r="FJ881" s="300">
        <f t="shared" si="7847"/>
        <v>29</v>
      </c>
      <c r="FK881" s="294"/>
      <c r="FL881" s="294"/>
      <c r="FM881" s="294"/>
      <c r="FN881" s="294"/>
      <c r="FO881" s="294"/>
      <c r="FP881" s="20">
        <f t="shared" si="7814"/>
        <v>0</v>
      </c>
      <c r="FQ881" s="20">
        <f t="shared" si="7815"/>
        <v>9</v>
      </c>
      <c r="FR881" s="20">
        <f t="shared" si="7816"/>
        <v>0</v>
      </c>
      <c r="FS881" s="20">
        <f t="shared" si="7817"/>
        <v>0</v>
      </c>
      <c r="FT881" s="20">
        <f t="shared" si="7818"/>
        <v>0</v>
      </c>
      <c r="FU881" s="20">
        <f t="shared" si="7819"/>
        <v>0</v>
      </c>
      <c r="FV881" s="20">
        <f t="shared" si="7820"/>
        <v>0</v>
      </c>
      <c r="FW881" s="294"/>
    </row>
    <row r="882" spans="1:179" s="301" customFormat="1" ht="27.75" customHeight="1">
      <c r="A882" s="295"/>
      <c r="B882" s="296" t="s">
        <v>752</v>
      </c>
      <c r="C882" s="296" t="s">
        <v>923</v>
      </c>
      <c r="D882" s="296" t="s">
        <v>52</v>
      </c>
      <c r="E882" s="296" t="s">
        <v>53</v>
      </c>
      <c r="F882" s="296"/>
      <c r="G882" s="296">
        <v>36</v>
      </c>
      <c r="H882" s="297"/>
      <c r="I882" s="297"/>
      <c r="J882" s="294"/>
      <c r="K882" s="294"/>
      <c r="L882" s="294"/>
      <c r="M882" s="294"/>
      <c r="N882" s="297"/>
      <c r="O882" s="297"/>
      <c r="P882" s="304"/>
      <c r="Q882" s="305"/>
      <c r="R882" s="304"/>
      <c r="S882" s="294"/>
      <c r="T882" s="294">
        <v>1</v>
      </c>
      <c r="U882" s="294"/>
      <c r="V882" s="294"/>
      <c r="W882" s="294"/>
      <c r="X882" s="294"/>
      <c r="Y882" s="294"/>
      <c r="Z882" s="294"/>
      <c r="AA882" s="294"/>
      <c r="AB882" s="294"/>
      <c r="AC882" s="1">
        <f t="shared" si="7824"/>
        <v>1</v>
      </c>
      <c r="AD882" s="1">
        <f t="shared" si="7825"/>
        <v>0</v>
      </c>
      <c r="AE882" s="1">
        <f t="shared" si="7826"/>
        <v>0</v>
      </c>
      <c r="AF882" s="1">
        <f t="shared" si="7827"/>
        <v>0</v>
      </c>
      <c r="AG882" s="1">
        <f t="shared" si="7828"/>
        <v>0</v>
      </c>
      <c r="AH882" s="1">
        <f t="shared" si="7829"/>
        <v>0</v>
      </c>
      <c r="AI882" s="1">
        <f t="shared" si="7830"/>
        <v>0</v>
      </c>
      <c r="AJ882" s="1">
        <f t="shared" si="7831"/>
        <v>0</v>
      </c>
      <c r="AK882" s="1">
        <f t="shared" si="7832"/>
        <v>0</v>
      </c>
      <c r="AL882" s="1">
        <f t="shared" si="7833"/>
        <v>0</v>
      </c>
      <c r="AM882" s="1">
        <f t="shared" si="7834"/>
        <v>0</v>
      </c>
      <c r="AN882" s="1">
        <f t="shared" si="7835"/>
        <v>0</v>
      </c>
      <c r="AO882" s="294"/>
      <c r="AP882" s="294"/>
      <c r="AQ882" s="294"/>
      <c r="AR882" s="294">
        <f t="shared" si="7846"/>
        <v>36</v>
      </c>
      <c r="AS882" s="298">
        <f t="shared" si="7792"/>
        <v>0</v>
      </c>
      <c r="AT882" s="298">
        <f t="shared" si="7793"/>
        <v>0</v>
      </c>
      <c r="AU882" s="298">
        <f t="shared" si="7794"/>
        <v>0</v>
      </c>
      <c r="AV882" s="298">
        <f t="shared" si="7795"/>
        <v>1</v>
      </c>
      <c r="AW882" s="294"/>
      <c r="AX882" s="294"/>
      <c r="AY882" s="294"/>
      <c r="AZ882" s="294"/>
      <c r="BA882" s="294"/>
      <c r="BB882" s="294"/>
      <c r="BC882" s="294"/>
      <c r="BD882" s="294"/>
      <c r="BE882" s="294"/>
      <c r="BF882" s="294"/>
      <c r="BG882" s="294"/>
      <c r="BH882" s="294"/>
      <c r="BI882" s="294">
        <v>1</v>
      </c>
      <c r="BJ882" s="294"/>
      <c r="BK882" s="294"/>
      <c r="BL882" s="294"/>
      <c r="BM882" s="294"/>
      <c r="BN882" s="294"/>
      <c r="BO882" s="294"/>
      <c r="BP882" s="1"/>
      <c r="BQ882" s="294"/>
      <c r="BR882" s="17">
        <v>1</v>
      </c>
      <c r="BS882" s="1">
        <f t="shared" si="7571"/>
        <v>0</v>
      </c>
      <c r="BT882" s="17">
        <f t="shared" si="7836"/>
        <v>0</v>
      </c>
      <c r="BU882" s="294"/>
      <c r="BV882" s="294">
        <v>1</v>
      </c>
      <c r="BW882" s="294">
        <v>1</v>
      </c>
      <c r="BX882" s="294">
        <v>1</v>
      </c>
      <c r="BY882" s="294">
        <v>1</v>
      </c>
      <c r="BZ882" s="294"/>
      <c r="CA882" s="294"/>
      <c r="CB882" s="294"/>
      <c r="CC882" s="294"/>
      <c r="CD882" s="1">
        <v>1</v>
      </c>
      <c r="CE882" s="1"/>
      <c r="CF882" s="1"/>
      <c r="CG882" s="294"/>
      <c r="CH882" s="1"/>
      <c r="CI882" s="1"/>
      <c r="CJ882" s="1"/>
      <c r="CK882" s="383"/>
      <c r="CL882" s="383"/>
      <c r="CM882" s="383"/>
      <c r="CN882" s="1">
        <f t="shared" si="7796"/>
        <v>2</v>
      </c>
      <c r="CO882" s="1">
        <f t="shared" si="7797"/>
        <v>2</v>
      </c>
      <c r="CP882" s="20">
        <f t="shared" si="7798"/>
        <v>3</v>
      </c>
      <c r="CQ882" s="351"/>
      <c r="CR882" s="299">
        <f t="shared" si="7837"/>
        <v>1</v>
      </c>
      <c r="CS882" s="294"/>
      <c r="CT882" s="294"/>
      <c r="CU882" s="1"/>
      <c r="CV882" s="1"/>
      <c r="CW882" s="1">
        <v>1</v>
      </c>
      <c r="CX882" s="1"/>
      <c r="CY882" s="1"/>
      <c r="CZ882" s="294">
        <v>4</v>
      </c>
      <c r="DA882" s="17">
        <f t="shared" si="7838"/>
        <v>0</v>
      </c>
      <c r="DB882" s="359">
        <f t="shared" si="7577"/>
        <v>4</v>
      </c>
      <c r="DC882" s="359">
        <f t="shared" si="7578"/>
        <v>1</v>
      </c>
      <c r="DD882" s="294"/>
      <c r="DE882" s="294">
        <v>3</v>
      </c>
      <c r="DF882" s="294"/>
      <c r="DG882" s="294"/>
      <c r="DH882" s="294"/>
      <c r="DI882" s="294"/>
      <c r="DJ882" s="294"/>
      <c r="DK882" s="294"/>
      <c r="DL882" s="294"/>
      <c r="DM882" s="294"/>
      <c r="DN882" s="294"/>
      <c r="DO882" s="1"/>
      <c r="DP882" s="1"/>
      <c r="DQ882" s="17">
        <f t="shared" si="7839"/>
        <v>0</v>
      </c>
      <c r="DR882" s="17">
        <f t="shared" si="7800"/>
        <v>0</v>
      </c>
      <c r="DS882" s="17">
        <f t="shared" si="7801"/>
        <v>0</v>
      </c>
      <c r="DT882" s="17">
        <f t="shared" si="7802"/>
        <v>1</v>
      </c>
      <c r="DU882" s="17">
        <f t="shared" si="7803"/>
        <v>0</v>
      </c>
      <c r="DV882" s="17">
        <f t="shared" si="7804"/>
        <v>0</v>
      </c>
      <c r="DW882" s="1"/>
      <c r="DX882" s="1"/>
      <c r="DY882" s="20">
        <f t="shared" si="7805"/>
        <v>0</v>
      </c>
      <c r="DZ882" s="20">
        <f t="shared" si="7806"/>
        <v>0</v>
      </c>
      <c r="EA882" s="20">
        <f t="shared" si="7807"/>
        <v>0</v>
      </c>
      <c r="EB882" s="20">
        <f t="shared" si="7808"/>
        <v>0</v>
      </c>
      <c r="EC882" s="18">
        <f t="shared" si="7840"/>
        <v>0</v>
      </c>
      <c r="ED882" s="19">
        <f t="shared" si="7841"/>
        <v>0</v>
      </c>
      <c r="EE882" s="19">
        <f t="shared" si="7842"/>
        <v>0</v>
      </c>
      <c r="EF882" s="1">
        <f t="shared" si="7811"/>
        <v>0</v>
      </c>
      <c r="EG882" s="18">
        <f t="shared" si="7812"/>
        <v>2</v>
      </c>
      <c r="EH882" s="341"/>
      <c r="EI882" s="294"/>
      <c r="EJ882" s="294">
        <v>4.5</v>
      </c>
      <c r="EK882" s="294"/>
      <c r="EL882" s="19">
        <v>1</v>
      </c>
      <c r="EM882" s="19"/>
      <c r="EN882" s="19"/>
      <c r="EO882" s="366"/>
      <c r="EP882" s="366"/>
      <c r="EQ882" s="374"/>
      <c r="ER882" s="374"/>
      <c r="ES882" s="374"/>
      <c r="ET882" s="374"/>
      <c r="EU882" s="18">
        <f t="shared" si="7843"/>
        <v>6</v>
      </c>
      <c r="EV882" s="18">
        <f t="shared" si="7595"/>
        <v>6</v>
      </c>
      <c r="EW882" s="341"/>
      <c r="EX882" s="341"/>
      <c r="EY882" s="341"/>
      <c r="EZ882" s="365">
        <f t="shared" si="7550"/>
        <v>0.5</v>
      </c>
      <c r="FA882" s="294"/>
      <c r="FB882" s="294"/>
      <c r="FC882" s="294"/>
      <c r="FD882" s="300">
        <v>1</v>
      </c>
      <c r="FE882" s="300"/>
      <c r="FF882" s="300"/>
      <c r="FG882" s="300"/>
      <c r="FH882" s="300"/>
      <c r="FI882" s="300"/>
      <c r="FJ882" s="300"/>
      <c r="FK882" s="294"/>
      <c r="FL882" s="294"/>
      <c r="FM882" s="294"/>
      <c r="FN882" s="294"/>
      <c r="FO882" s="294"/>
      <c r="FP882" s="20">
        <f t="shared" si="7814"/>
        <v>0</v>
      </c>
      <c r="FQ882" s="20">
        <f t="shared" si="7815"/>
        <v>3</v>
      </c>
      <c r="FR882" s="20">
        <f t="shared" si="7816"/>
        <v>0</v>
      </c>
      <c r="FS882" s="20">
        <f t="shared" si="7817"/>
        <v>0</v>
      </c>
      <c r="FT882" s="20">
        <f t="shared" si="7818"/>
        <v>0</v>
      </c>
      <c r="FU882" s="20">
        <f t="shared" si="7819"/>
        <v>0</v>
      </c>
      <c r="FV882" s="20">
        <f t="shared" si="7820"/>
        <v>0</v>
      </c>
      <c r="FW882" s="294"/>
    </row>
    <row r="883" spans="1:179" s="301" customFormat="1" ht="27.75" customHeight="1">
      <c r="A883" s="295"/>
      <c r="B883" s="296" t="s">
        <v>203</v>
      </c>
      <c r="C883" s="296" t="str">
        <f t="shared" ref="C883" si="7849">B883</f>
        <v>5.3</v>
      </c>
      <c r="D883" s="296" t="s">
        <v>53</v>
      </c>
      <c r="E883" s="296" t="str">
        <f t="shared" ref="E883" si="7850">D883</f>
        <v>LT7,5</v>
      </c>
      <c r="F883" s="296">
        <v>24</v>
      </c>
      <c r="G883" s="296">
        <f>F883</f>
        <v>24</v>
      </c>
      <c r="H883" s="297"/>
      <c r="I883" s="297"/>
      <c r="J883" s="294"/>
      <c r="K883" s="294"/>
      <c r="L883" s="294"/>
      <c r="M883" s="294"/>
      <c r="N883" s="297"/>
      <c r="O883" s="297"/>
      <c r="P883" s="304"/>
      <c r="Q883" s="305"/>
      <c r="R883" s="304"/>
      <c r="S883" s="294"/>
      <c r="T883" s="294"/>
      <c r="U883" s="294"/>
      <c r="V883" s="294"/>
      <c r="W883" s="294"/>
      <c r="X883" s="294"/>
      <c r="Y883" s="294"/>
      <c r="Z883" s="294"/>
      <c r="AA883" s="294"/>
      <c r="AB883" s="294"/>
      <c r="AC883" s="1">
        <f t="shared" si="7824"/>
        <v>0</v>
      </c>
      <c r="AD883" s="1">
        <f t="shared" si="7825"/>
        <v>0</v>
      </c>
      <c r="AE883" s="1">
        <f t="shared" si="7826"/>
        <v>0</v>
      </c>
      <c r="AF883" s="1">
        <f t="shared" si="7827"/>
        <v>0</v>
      </c>
      <c r="AG883" s="1">
        <f t="shared" si="7828"/>
        <v>0</v>
      </c>
      <c r="AH883" s="1">
        <f t="shared" si="7829"/>
        <v>0</v>
      </c>
      <c r="AI883" s="1">
        <f t="shared" si="7830"/>
        <v>0</v>
      </c>
      <c r="AJ883" s="1">
        <f t="shared" si="7831"/>
        <v>0</v>
      </c>
      <c r="AK883" s="1">
        <f t="shared" si="7832"/>
        <v>0</v>
      </c>
      <c r="AL883" s="1">
        <f t="shared" si="7833"/>
        <v>0</v>
      </c>
      <c r="AM883" s="1">
        <f t="shared" si="7834"/>
        <v>0</v>
      </c>
      <c r="AN883" s="1">
        <f t="shared" si="7835"/>
        <v>0</v>
      </c>
      <c r="AO883" s="294"/>
      <c r="AP883" s="294"/>
      <c r="AQ883" s="294"/>
      <c r="AR883" s="294">
        <f t="shared" si="7846"/>
        <v>24</v>
      </c>
      <c r="AS883" s="298">
        <f t="shared" si="7792"/>
        <v>0</v>
      </c>
      <c r="AT883" s="298">
        <f t="shared" si="7793"/>
        <v>0</v>
      </c>
      <c r="AU883" s="298">
        <f t="shared" si="7794"/>
        <v>0</v>
      </c>
      <c r="AV883" s="298">
        <f t="shared" si="7795"/>
        <v>1</v>
      </c>
      <c r="AW883" s="294"/>
      <c r="AX883" s="294"/>
      <c r="AY883" s="294"/>
      <c r="AZ883" s="294"/>
      <c r="BA883" s="294"/>
      <c r="BB883" s="294"/>
      <c r="BC883" s="294"/>
      <c r="BD883" s="294"/>
      <c r="BE883" s="294"/>
      <c r="BF883" s="294"/>
      <c r="BG883" s="294"/>
      <c r="BH883" s="294"/>
      <c r="BI883" s="294"/>
      <c r="BJ883" s="294"/>
      <c r="BK883" s="294"/>
      <c r="BL883" s="294"/>
      <c r="BM883" s="294"/>
      <c r="BN883" s="294"/>
      <c r="BO883" s="294">
        <v>1</v>
      </c>
      <c r="BP883" s="1"/>
      <c r="BQ883" s="294"/>
      <c r="BR883" s="17">
        <v>1</v>
      </c>
      <c r="BS883" s="1">
        <f t="shared" si="7571"/>
        <v>0</v>
      </c>
      <c r="BT883" s="17">
        <f t="shared" si="7836"/>
        <v>0</v>
      </c>
      <c r="BU883" s="294"/>
      <c r="BV883" s="294">
        <v>1</v>
      </c>
      <c r="BW883" s="294"/>
      <c r="BX883" s="294"/>
      <c r="BY883" s="294"/>
      <c r="BZ883" s="294"/>
      <c r="CA883" s="294"/>
      <c r="CB883" s="294"/>
      <c r="CC883" s="294"/>
      <c r="CD883" s="1"/>
      <c r="CE883" s="1"/>
      <c r="CF883" s="1"/>
      <c r="CG883" s="294"/>
      <c r="CH883" s="1"/>
      <c r="CI883" s="1"/>
      <c r="CJ883" s="1"/>
      <c r="CK883" s="383"/>
      <c r="CL883" s="383"/>
      <c r="CM883" s="383"/>
      <c r="CN883" s="1">
        <f t="shared" si="7796"/>
        <v>0</v>
      </c>
      <c r="CO883" s="1">
        <f t="shared" si="7797"/>
        <v>0</v>
      </c>
      <c r="CP883" s="20">
        <f t="shared" si="7798"/>
        <v>0</v>
      </c>
      <c r="CQ883" s="351"/>
      <c r="CR883" s="299">
        <f t="shared" ref="CR883" si="7851">+IF(SUM(AX883:BM883)&gt;0,1,0)</f>
        <v>0</v>
      </c>
      <c r="CS883" s="294"/>
      <c r="CT883" s="294"/>
      <c r="CU883" s="1"/>
      <c r="CV883" s="1"/>
      <c r="CW883" s="1"/>
      <c r="CX883" s="1"/>
      <c r="CY883" s="1"/>
      <c r="CZ883" s="294">
        <v>4</v>
      </c>
      <c r="DA883" s="17">
        <f t="shared" si="7838"/>
        <v>0</v>
      </c>
      <c r="DB883" s="359">
        <f t="shared" si="7577"/>
        <v>4</v>
      </c>
      <c r="DC883" s="359">
        <f t="shared" si="7578"/>
        <v>0</v>
      </c>
      <c r="DD883" s="294"/>
      <c r="DE883" s="294">
        <v>3</v>
      </c>
      <c r="DF883" s="294"/>
      <c r="DG883" s="294"/>
      <c r="DH883" s="294"/>
      <c r="DI883" s="294"/>
      <c r="DJ883" s="294">
        <v>4</v>
      </c>
      <c r="DK883" s="294"/>
      <c r="DL883" s="294"/>
      <c r="DM883" s="294"/>
      <c r="DN883" s="294"/>
      <c r="DO883" s="1"/>
      <c r="DP883" s="1"/>
      <c r="DQ883" s="17">
        <f t="shared" ref="DQ883" si="7852">+IF(AND(SUM(S883:AA883)&gt;0,SUM(FA883:FF883)&gt;0),CT883,0)</f>
        <v>0</v>
      </c>
      <c r="DR883" s="17">
        <f t="shared" si="7800"/>
        <v>0</v>
      </c>
      <c r="DS883" s="17">
        <f t="shared" si="7801"/>
        <v>0</v>
      </c>
      <c r="DT883" s="17">
        <f t="shared" si="7802"/>
        <v>0</v>
      </c>
      <c r="DU883" s="17">
        <f t="shared" si="7803"/>
        <v>0</v>
      </c>
      <c r="DV883" s="17">
        <f t="shared" si="7804"/>
        <v>0</v>
      </c>
      <c r="DW883" s="1"/>
      <c r="DX883" s="1"/>
      <c r="DY883" s="20">
        <f t="shared" si="7805"/>
        <v>0</v>
      </c>
      <c r="DZ883" s="20">
        <f t="shared" si="7806"/>
        <v>0</v>
      </c>
      <c r="EA883" s="20">
        <f t="shared" si="7807"/>
        <v>0</v>
      </c>
      <c r="EB883" s="20">
        <f t="shared" si="7808"/>
        <v>0</v>
      </c>
      <c r="EC883" s="18">
        <f t="shared" ref="EC883" si="7853">+IF(AND(CT883=0,SUM(CU883:CY883)&gt;1,SUM(CU883:CY883)&lt;=4),1,IF(AND(CT883=0,SUM(CU883:CY883)&gt;4),2,0))</f>
        <v>0</v>
      </c>
      <c r="ED883" s="19">
        <f t="shared" si="7841"/>
        <v>0</v>
      </c>
      <c r="EE883" s="19">
        <f t="shared" ref="EE883" si="7854">+IF(SUM(AO883:AR883)+SUM(DK883:DN883)&gt;0,CT883*3,0)</f>
        <v>0</v>
      </c>
      <c r="EF883" s="1">
        <f t="shared" si="7811"/>
        <v>0</v>
      </c>
      <c r="EG883" s="18"/>
      <c r="EH883" s="341"/>
      <c r="EI883" s="294"/>
      <c r="EJ883" s="294">
        <v>4.5</v>
      </c>
      <c r="EK883" s="294"/>
      <c r="EL883" s="19">
        <v>1</v>
      </c>
      <c r="EM883" s="19"/>
      <c r="EN883" s="19"/>
      <c r="EO883" s="366"/>
      <c r="EP883" s="366"/>
      <c r="EQ883" s="374"/>
      <c r="ER883" s="374"/>
      <c r="ES883" s="374"/>
      <c r="ET883" s="374"/>
      <c r="EU883" s="18">
        <f t="shared" ref="EU883" si="7855">IF(SUM(CU883:CX883)&gt;0,CZ883*1+2,0)</f>
        <v>0</v>
      </c>
      <c r="EV883" s="18">
        <f t="shared" si="7595"/>
        <v>0</v>
      </c>
      <c r="EW883" s="341"/>
      <c r="EX883" s="341"/>
      <c r="EY883" s="341"/>
      <c r="EZ883" s="365">
        <f t="shared" si="7550"/>
        <v>0</v>
      </c>
      <c r="FA883" s="294"/>
      <c r="FB883" s="294"/>
      <c r="FC883" s="294"/>
      <c r="FD883" s="300"/>
      <c r="FE883" s="300"/>
      <c r="FF883" s="300"/>
      <c r="FG883" s="300"/>
      <c r="FH883" s="300"/>
      <c r="FI883" s="300"/>
      <c r="FJ883" s="300">
        <f>F883</f>
        <v>24</v>
      </c>
      <c r="FK883" s="294"/>
      <c r="FL883" s="294"/>
      <c r="FM883" s="294"/>
      <c r="FN883" s="294"/>
      <c r="FO883" s="294"/>
      <c r="FP883" s="20">
        <f t="shared" si="7814"/>
        <v>0</v>
      </c>
      <c r="FQ883" s="20">
        <f t="shared" si="7815"/>
        <v>3</v>
      </c>
      <c r="FR883" s="20">
        <f t="shared" si="7816"/>
        <v>0</v>
      </c>
      <c r="FS883" s="20">
        <f t="shared" si="7817"/>
        <v>0</v>
      </c>
      <c r="FT883" s="20">
        <f t="shared" si="7818"/>
        <v>0</v>
      </c>
      <c r="FU883" s="20">
        <f t="shared" si="7819"/>
        <v>0</v>
      </c>
      <c r="FV883" s="20">
        <f t="shared" si="7820"/>
        <v>0</v>
      </c>
      <c r="FW883" s="294"/>
    </row>
    <row r="884" spans="1:179" ht="24.75" customHeight="1">
      <c r="A884" s="40"/>
      <c r="B884" s="41" t="s">
        <v>164</v>
      </c>
      <c r="C884" s="41"/>
      <c r="D884" s="48"/>
      <c r="E884" s="48"/>
      <c r="F884" s="48"/>
      <c r="G884" s="48"/>
      <c r="H884" s="43"/>
      <c r="I884" s="43"/>
      <c r="J884" s="44"/>
      <c r="K884" s="44"/>
      <c r="L884" s="44"/>
      <c r="M884" s="44"/>
      <c r="N884" s="43"/>
      <c r="O884" s="43"/>
      <c r="P884" s="1"/>
      <c r="Q884" s="16"/>
      <c r="R884" s="1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1">
        <f t="shared" si="7777"/>
        <v>0</v>
      </c>
      <c r="AD884" s="1">
        <f t="shared" si="7778"/>
        <v>0</v>
      </c>
      <c r="AE884" s="1">
        <f t="shared" si="7779"/>
        <v>0</v>
      </c>
      <c r="AF884" s="1">
        <f t="shared" si="7780"/>
        <v>0</v>
      </c>
      <c r="AG884" s="1">
        <f t="shared" si="7781"/>
        <v>0</v>
      </c>
      <c r="AH884" s="1">
        <f t="shared" si="7782"/>
        <v>0</v>
      </c>
      <c r="AI884" s="1">
        <f t="shared" si="7783"/>
        <v>0</v>
      </c>
      <c r="AJ884" s="1">
        <f t="shared" si="7784"/>
        <v>0</v>
      </c>
      <c r="AK884" s="1">
        <f t="shared" si="7785"/>
        <v>0</v>
      </c>
      <c r="AL884" s="1">
        <f t="shared" si="7786"/>
        <v>0</v>
      </c>
      <c r="AM884" s="1">
        <f t="shared" si="7787"/>
        <v>0</v>
      </c>
      <c r="AN884" s="1">
        <f t="shared" si="7788"/>
        <v>0</v>
      </c>
      <c r="AO884" s="44"/>
      <c r="AP884" s="44"/>
      <c r="AQ884" s="44"/>
      <c r="AR884" s="44"/>
      <c r="AS884" s="122">
        <f t="shared" si="7567"/>
        <v>0</v>
      </c>
      <c r="AT884" s="122">
        <f t="shared" si="7568"/>
        <v>0</v>
      </c>
      <c r="AU884" s="122">
        <f t="shared" si="7569"/>
        <v>0</v>
      </c>
      <c r="AV884" s="122">
        <f t="shared" si="7570"/>
        <v>0</v>
      </c>
      <c r="AW884" s="44"/>
      <c r="AX884" s="294"/>
      <c r="AY884" s="294"/>
      <c r="AZ884" s="294"/>
      <c r="BA884" s="294"/>
      <c r="BB884" s="294"/>
      <c r="BC884" s="29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127"/>
      <c r="BO884" s="44"/>
      <c r="BP884" s="1"/>
      <c r="BQ884" s="44"/>
      <c r="BR884" s="17"/>
      <c r="BS884" s="1">
        <f t="shared" si="7571"/>
        <v>0</v>
      </c>
      <c r="BT884" s="17">
        <f t="shared" si="7789"/>
        <v>0</v>
      </c>
      <c r="BU884" s="44"/>
      <c r="BV884" s="44"/>
      <c r="BW884" s="44"/>
      <c r="BX884" s="44"/>
      <c r="BY884" s="44"/>
      <c r="BZ884" s="44"/>
      <c r="CA884" s="44"/>
      <c r="CB884" s="44"/>
      <c r="CC884" s="44"/>
      <c r="CD884" s="92"/>
      <c r="CE884" s="92"/>
      <c r="CF884" s="92"/>
      <c r="CG884" s="44"/>
      <c r="CH884" s="1"/>
      <c r="CI884" s="1"/>
      <c r="CJ884" s="1"/>
      <c r="CK884" s="383"/>
      <c r="CL884" s="383"/>
      <c r="CM884" s="383"/>
      <c r="CN884" s="1">
        <f t="shared" si="7573"/>
        <v>0</v>
      </c>
      <c r="CO884" s="1">
        <f t="shared" si="7574"/>
        <v>0</v>
      </c>
      <c r="CP884" s="20">
        <f t="shared" si="7575"/>
        <v>0</v>
      </c>
      <c r="CQ884" s="351"/>
      <c r="CR884" s="131">
        <f t="shared" si="7707"/>
        <v>0</v>
      </c>
      <c r="CS884" s="44"/>
      <c r="CT884" s="44"/>
      <c r="CU884" s="1"/>
      <c r="CV884" s="1"/>
      <c r="CW884" s="1"/>
      <c r="CX884" s="1"/>
      <c r="CY884" s="1"/>
      <c r="CZ884" s="44"/>
      <c r="DA884" s="17">
        <f t="shared" si="7790"/>
        <v>0</v>
      </c>
      <c r="DB884" s="359">
        <f t="shared" si="7577"/>
        <v>0</v>
      </c>
      <c r="DC884" s="359">
        <f t="shared" si="7578"/>
        <v>0</v>
      </c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1"/>
      <c r="DP884" s="1"/>
      <c r="DQ884" s="17">
        <f t="shared" si="7579"/>
        <v>0</v>
      </c>
      <c r="DR884" s="17">
        <f t="shared" si="7580"/>
        <v>0</v>
      </c>
      <c r="DS884" s="17">
        <f t="shared" si="7581"/>
        <v>0</v>
      </c>
      <c r="DT884" s="17">
        <f t="shared" si="7582"/>
        <v>0</v>
      </c>
      <c r="DU884" s="17">
        <f t="shared" si="7583"/>
        <v>0</v>
      </c>
      <c r="DV884" s="17">
        <f t="shared" si="7584"/>
        <v>0</v>
      </c>
      <c r="DW884" s="1"/>
      <c r="DX884" s="1"/>
      <c r="DY884" s="20">
        <f t="shared" si="7585"/>
        <v>0</v>
      </c>
      <c r="DZ884" s="20">
        <f t="shared" si="7586"/>
        <v>0</v>
      </c>
      <c r="EA884" s="20">
        <f t="shared" si="7587"/>
        <v>0</v>
      </c>
      <c r="EB884" s="20">
        <f t="shared" si="7588"/>
        <v>0</v>
      </c>
      <c r="EC884" s="18">
        <f t="shared" si="7589"/>
        <v>0</v>
      </c>
      <c r="ED884" s="19">
        <f t="shared" si="7791"/>
        <v>0</v>
      </c>
      <c r="EE884" s="19">
        <f t="shared" si="7591"/>
        <v>0</v>
      </c>
      <c r="EF884" s="1">
        <f t="shared" si="7592"/>
        <v>0</v>
      </c>
      <c r="EG884" s="18">
        <f t="shared" si="7593"/>
        <v>0</v>
      </c>
      <c r="EH884" s="341"/>
      <c r="EI884" s="44"/>
      <c r="EJ884" s="44"/>
      <c r="EK884" s="44"/>
      <c r="EL884" s="93"/>
      <c r="EM884" s="93"/>
      <c r="EN884" s="93"/>
      <c r="EO884" s="366"/>
      <c r="EP884" s="366"/>
      <c r="EQ884" s="374"/>
      <c r="ER884" s="374"/>
      <c r="ES884" s="374"/>
      <c r="ET884" s="374"/>
      <c r="EU884" s="18">
        <f t="shared" si="7594"/>
        <v>0</v>
      </c>
      <c r="EV884" s="18">
        <f t="shared" si="7595"/>
        <v>0</v>
      </c>
      <c r="EW884" s="341"/>
      <c r="EX884" s="341"/>
      <c r="EY884" s="341"/>
      <c r="EZ884" s="365">
        <f t="shared" si="7550"/>
        <v>0</v>
      </c>
      <c r="FA884" s="44"/>
      <c r="FB884" s="44"/>
      <c r="FC884" s="44"/>
      <c r="FD884" s="45"/>
      <c r="FE884" s="45"/>
      <c r="FF884" s="45"/>
      <c r="FG884" s="300"/>
      <c r="FH884" s="45"/>
      <c r="FI884" s="45"/>
      <c r="FJ884" s="45"/>
      <c r="FK884" s="44"/>
      <c r="FL884" s="44"/>
      <c r="FM884" s="44"/>
      <c r="FN884" s="44"/>
      <c r="FO884" s="294"/>
      <c r="FP884" s="20">
        <f t="shared" si="7602"/>
        <v>0</v>
      </c>
      <c r="FQ884" s="20">
        <f t="shared" si="7596"/>
        <v>0</v>
      </c>
      <c r="FR884" s="20">
        <f t="shared" si="7597"/>
        <v>0</v>
      </c>
      <c r="FS884" s="20">
        <f t="shared" si="7598"/>
        <v>0</v>
      </c>
      <c r="FT884" s="20">
        <f t="shared" si="7599"/>
        <v>0</v>
      </c>
      <c r="FU884" s="20">
        <f t="shared" si="7600"/>
        <v>0</v>
      </c>
      <c r="FV884" s="20">
        <f t="shared" si="7601"/>
        <v>0</v>
      </c>
      <c r="FW884" s="44"/>
    </row>
    <row r="885" spans="1:179" s="316" customFormat="1" ht="24" customHeight="1">
      <c r="A885" s="302"/>
      <c r="B885" s="41">
        <v>1</v>
      </c>
      <c r="C885" s="41">
        <f>B885</f>
        <v>1</v>
      </c>
      <c r="D885" s="41"/>
      <c r="E885" s="41"/>
      <c r="F885" s="41"/>
      <c r="G885" s="41"/>
      <c r="H885" s="42"/>
      <c r="I885" s="42"/>
      <c r="J885" s="303"/>
      <c r="K885" s="303"/>
      <c r="L885" s="303"/>
      <c r="M885" s="303"/>
      <c r="N885" s="42"/>
      <c r="O885" s="42"/>
      <c r="P885" s="304"/>
      <c r="Q885" s="305"/>
      <c r="R885" s="304"/>
      <c r="S885" s="303"/>
      <c r="T885" s="303"/>
      <c r="U885" s="303"/>
      <c r="V885" s="303"/>
      <c r="W885" s="303"/>
      <c r="X885" s="303"/>
      <c r="Y885" s="303"/>
      <c r="Z885" s="303"/>
      <c r="AA885" s="303"/>
      <c r="AB885" s="303"/>
      <c r="AC885" s="304">
        <f t="shared" si="7777"/>
        <v>0</v>
      </c>
      <c r="AD885" s="304">
        <f t="shared" si="7778"/>
        <v>0</v>
      </c>
      <c r="AE885" s="304">
        <f t="shared" si="7779"/>
        <v>0</v>
      </c>
      <c r="AF885" s="304">
        <f t="shared" si="7780"/>
        <v>0</v>
      </c>
      <c r="AG885" s="304">
        <f t="shared" si="7781"/>
        <v>0</v>
      </c>
      <c r="AH885" s="304">
        <f t="shared" si="7782"/>
        <v>0</v>
      </c>
      <c r="AI885" s="304">
        <f t="shared" si="7783"/>
        <v>0</v>
      </c>
      <c r="AJ885" s="304">
        <f t="shared" si="7784"/>
        <v>0</v>
      </c>
      <c r="AK885" s="304">
        <f t="shared" si="7785"/>
        <v>0</v>
      </c>
      <c r="AL885" s="304">
        <f t="shared" si="7786"/>
        <v>0</v>
      </c>
      <c r="AM885" s="304">
        <f t="shared" si="7787"/>
        <v>0</v>
      </c>
      <c r="AN885" s="304">
        <f t="shared" si="7788"/>
        <v>0</v>
      </c>
      <c r="AO885" s="303"/>
      <c r="AP885" s="303"/>
      <c r="AQ885" s="303"/>
      <c r="AR885" s="303"/>
      <c r="AS885" s="306">
        <f t="shared" si="7567"/>
        <v>0</v>
      </c>
      <c r="AT885" s="306">
        <f t="shared" si="7568"/>
        <v>0</v>
      </c>
      <c r="AU885" s="306">
        <f t="shared" si="7569"/>
        <v>0</v>
      </c>
      <c r="AV885" s="306">
        <f t="shared" si="7570"/>
        <v>0</v>
      </c>
      <c r="AW885" s="303"/>
      <c r="AX885" s="333"/>
      <c r="AY885" s="333"/>
      <c r="AZ885" s="333"/>
      <c r="BA885" s="333"/>
      <c r="BB885" s="333"/>
      <c r="BC885" s="333"/>
      <c r="BD885" s="303"/>
      <c r="BE885" s="303"/>
      <c r="BF885" s="303"/>
      <c r="BG885" s="303"/>
      <c r="BH885" s="303"/>
      <c r="BI885" s="303"/>
      <c r="BJ885" s="303"/>
      <c r="BK885" s="303"/>
      <c r="BL885" s="303"/>
      <c r="BM885" s="303"/>
      <c r="BN885" s="307"/>
      <c r="BO885" s="44">
        <v>1</v>
      </c>
      <c r="BP885" s="304"/>
      <c r="BQ885" s="303"/>
      <c r="BR885" s="17">
        <v>2</v>
      </c>
      <c r="BS885" s="1">
        <f t="shared" si="7571"/>
        <v>0</v>
      </c>
      <c r="BT885" s="308">
        <f t="shared" si="7789"/>
        <v>0</v>
      </c>
      <c r="BU885" s="44">
        <v>16</v>
      </c>
      <c r="BV885" s="303"/>
      <c r="BW885" s="303"/>
      <c r="BX885" s="303"/>
      <c r="BY885" s="303"/>
      <c r="BZ885" s="303"/>
      <c r="CA885" s="303"/>
      <c r="CB885" s="303"/>
      <c r="CC885" s="303"/>
      <c r="CD885" s="309"/>
      <c r="CE885" s="309"/>
      <c r="CF885" s="309"/>
      <c r="CG885" s="303"/>
      <c r="CH885" s="304"/>
      <c r="CI885" s="304"/>
      <c r="CJ885" s="304"/>
      <c r="CK885" s="384"/>
      <c r="CL885" s="384"/>
      <c r="CM885" s="384"/>
      <c r="CN885" s="304">
        <f t="shared" si="7573"/>
        <v>0</v>
      </c>
      <c r="CO885" s="304">
        <f t="shared" si="7574"/>
        <v>0</v>
      </c>
      <c r="CP885" s="310">
        <f t="shared" si="7575"/>
        <v>0</v>
      </c>
      <c r="CQ885" s="352"/>
      <c r="CR885" s="311">
        <f t="shared" si="7707"/>
        <v>0</v>
      </c>
      <c r="CS885" s="303"/>
      <c r="CT885" s="303"/>
      <c r="CU885" s="304"/>
      <c r="CV885" s="304"/>
      <c r="CW885" s="304"/>
      <c r="CX885" s="304"/>
      <c r="CY885" s="304"/>
      <c r="CZ885" s="303"/>
      <c r="DA885" s="308">
        <f t="shared" si="7790"/>
        <v>0</v>
      </c>
      <c r="DB885" s="359">
        <f t="shared" si="7577"/>
        <v>0</v>
      </c>
      <c r="DC885" s="359">
        <f t="shared" si="7578"/>
        <v>0</v>
      </c>
      <c r="DD885" s="303"/>
      <c r="DE885" s="303"/>
      <c r="DF885" s="303"/>
      <c r="DG885" s="303"/>
      <c r="DH885" s="303"/>
      <c r="DI885" s="303"/>
      <c r="DJ885" s="303"/>
      <c r="DK885" s="303"/>
      <c r="DL885" s="303"/>
      <c r="DM885" s="303"/>
      <c r="DN885" s="303"/>
      <c r="DO885" s="304"/>
      <c r="DP885" s="304"/>
      <c r="DQ885" s="308">
        <f t="shared" si="7579"/>
        <v>0</v>
      </c>
      <c r="DR885" s="308">
        <f t="shared" si="7580"/>
        <v>0</v>
      </c>
      <c r="DS885" s="308">
        <f t="shared" si="7581"/>
        <v>0</v>
      </c>
      <c r="DT885" s="308">
        <f t="shared" si="7582"/>
        <v>0</v>
      </c>
      <c r="DU885" s="308">
        <f t="shared" si="7583"/>
        <v>0</v>
      </c>
      <c r="DV885" s="308">
        <f t="shared" si="7584"/>
        <v>0</v>
      </c>
      <c r="DW885" s="304"/>
      <c r="DX885" s="304"/>
      <c r="DY885" s="310">
        <f t="shared" si="7585"/>
        <v>0</v>
      </c>
      <c r="DZ885" s="310">
        <f t="shared" si="7586"/>
        <v>0</v>
      </c>
      <c r="EA885" s="310">
        <f t="shared" si="7587"/>
        <v>0</v>
      </c>
      <c r="EB885" s="310">
        <f t="shared" si="7588"/>
        <v>0</v>
      </c>
      <c r="EC885" s="312">
        <f t="shared" si="7589"/>
        <v>0</v>
      </c>
      <c r="ED885" s="313">
        <f t="shared" si="7791"/>
        <v>0</v>
      </c>
      <c r="EE885" s="313">
        <f t="shared" si="7591"/>
        <v>0</v>
      </c>
      <c r="EF885" s="304">
        <f t="shared" si="7592"/>
        <v>0</v>
      </c>
      <c r="EG885" s="312">
        <f t="shared" si="7593"/>
        <v>0</v>
      </c>
      <c r="EH885" s="344"/>
      <c r="EI885" s="303"/>
      <c r="EJ885" s="303"/>
      <c r="EK885" s="303"/>
      <c r="EL885" s="314"/>
      <c r="EM885" s="314"/>
      <c r="EN885" s="314"/>
      <c r="EO885" s="368"/>
      <c r="EP885" s="368"/>
      <c r="EQ885" s="375"/>
      <c r="ER885" s="375"/>
      <c r="ES885" s="375"/>
      <c r="ET885" s="375"/>
      <c r="EU885" s="18">
        <f t="shared" si="7594"/>
        <v>0</v>
      </c>
      <c r="EV885" s="18">
        <f t="shared" si="7595"/>
        <v>0</v>
      </c>
      <c r="EW885" s="344"/>
      <c r="EX885" s="344"/>
      <c r="EY885" s="344"/>
      <c r="EZ885" s="365">
        <f t="shared" si="7550"/>
        <v>0</v>
      </c>
      <c r="FA885" s="303"/>
      <c r="FB885" s="303"/>
      <c r="FC885" s="303"/>
      <c r="FD885" s="315"/>
      <c r="FE885" s="315"/>
      <c r="FF885" s="315"/>
      <c r="FG885" s="337"/>
      <c r="FH885" s="315"/>
      <c r="FI885" s="315"/>
      <c r="FJ885" s="315"/>
      <c r="FK885" s="303"/>
      <c r="FL885" s="303"/>
      <c r="FM885" s="303"/>
      <c r="FN885" s="303"/>
      <c r="FO885" s="333"/>
      <c r="FP885" s="20">
        <f t="shared" si="7602"/>
        <v>0</v>
      </c>
      <c r="FQ885" s="310">
        <f t="shared" si="7596"/>
        <v>0</v>
      </c>
      <c r="FR885" s="310">
        <f t="shared" si="7597"/>
        <v>0</v>
      </c>
      <c r="FS885" s="310">
        <f t="shared" si="7598"/>
        <v>0</v>
      </c>
      <c r="FT885" s="310">
        <f t="shared" si="7599"/>
        <v>0</v>
      </c>
      <c r="FU885" s="310">
        <f t="shared" si="7600"/>
        <v>0</v>
      </c>
      <c r="FV885" s="310">
        <f t="shared" si="7601"/>
        <v>0</v>
      </c>
      <c r="FW885" s="303"/>
    </row>
    <row r="886" spans="1:179" s="301" customFormat="1" ht="27.75" customHeight="1">
      <c r="A886" s="295"/>
      <c r="B886" s="296" t="s">
        <v>749</v>
      </c>
      <c r="C886" s="296" t="str">
        <f t="shared" ref="C886:C894" si="7856">B886</f>
        <v>1.1.1</v>
      </c>
      <c r="D886" s="296" t="s">
        <v>44</v>
      </c>
      <c r="E886" s="296" t="str">
        <f t="shared" ref="E886:E887" si="7857">D886</f>
        <v>LT8,5</v>
      </c>
      <c r="F886" s="296">
        <v>20</v>
      </c>
      <c r="G886" s="296">
        <f t="shared" ref="G886:G888" si="7858">F886</f>
        <v>20</v>
      </c>
      <c r="H886" s="297"/>
      <c r="I886" s="297"/>
      <c r="J886" s="294"/>
      <c r="K886" s="294"/>
      <c r="L886" s="294"/>
      <c r="M886" s="294"/>
      <c r="N886" s="297"/>
      <c r="O886" s="297"/>
      <c r="P886" s="304"/>
      <c r="Q886" s="305"/>
      <c r="R886" s="304"/>
      <c r="S886" s="294"/>
      <c r="T886" s="294"/>
      <c r="U886" s="294"/>
      <c r="V886" s="294"/>
      <c r="W886" s="294"/>
      <c r="X886" s="294"/>
      <c r="Y886" s="294"/>
      <c r="Z886" s="294"/>
      <c r="AA886" s="294"/>
      <c r="AB886" s="294"/>
      <c r="AC886" s="1">
        <f t="shared" ref="AC886:AC887" si="7859">+IF(S886=1,1,0)+IF(T886=1,1,0)</f>
        <v>0</v>
      </c>
      <c r="AD886" s="1">
        <f t="shared" ref="AD886:AD887" si="7860">+IF(U886=1,1,0)+IF(V886=1,1,0)</f>
        <v>0</v>
      </c>
      <c r="AE886" s="1">
        <f t="shared" ref="AE886:AE887" si="7861">+IF(W886=1,1,0)+IF(X886=1,1,0)</f>
        <v>0</v>
      </c>
      <c r="AF886" s="1">
        <f t="shared" ref="AF886:AF887" si="7862">+IF(Y886=1,1,0)+IF(Z886=1,1,0)</f>
        <v>0</v>
      </c>
      <c r="AG886" s="1">
        <f t="shared" ref="AG886:AG887" si="7863">+IF(AA886=1,1,0)</f>
        <v>0</v>
      </c>
      <c r="AH886" s="1">
        <f t="shared" ref="AH886:AH887" si="7864">+IF(AB886=1,1,0)</f>
        <v>0</v>
      </c>
      <c r="AI886" s="1">
        <f t="shared" ref="AI886:AI887" si="7865">+IF(S886=2,1,0)+IF(T886=2,1,0)</f>
        <v>0</v>
      </c>
      <c r="AJ886" s="1">
        <f t="shared" ref="AJ886:AJ887" si="7866">+IF(U886=2,1,0)+IF(V886=2,1,0)</f>
        <v>0</v>
      </c>
      <c r="AK886" s="1">
        <f t="shared" ref="AK886:AK887" si="7867">+IF(X886=2,1,0)+IF(W886=2,1,0)</f>
        <v>0</v>
      </c>
      <c r="AL886" s="1">
        <f t="shared" ref="AL886:AL887" si="7868">+IF(Y886=2,1,0)+IF(Z886=2,1,0)</f>
        <v>0</v>
      </c>
      <c r="AM886" s="1">
        <f t="shared" ref="AM886:AM887" si="7869">+IF(AA886=2,1,0)</f>
        <v>0</v>
      </c>
      <c r="AN886" s="1">
        <f t="shared" ref="AN886:AN887" si="7870">+IF(AB886=2,1,0)</f>
        <v>0</v>
      </c>
      <c r="AO886" s="294"/>
      <c r="AP886" s="294">
        <f>G886</f>
        <v>20</v>
      </c>
      <c r="AQ886" s="294"/>
      <c r="AR886" s="294"/>
      <c r="AS886" s="298">
        <f t="shared" ref="AS886:AS906" si="7871">IF(AND(AO886&gt;0,OR(BR886&gt;=2,BR886=1)),1,0)</f>
        <v>0</v>
      </c>
      <c r="AT886" s="298">
        <f t="shared" ref="AT886:AT906" si="7872">IF(AND(AP886&gt;0,OR(BR886&gt;=2,BR886=1)),1,0)</f>
        <v>1</v>
      </c>
      <c r="AU886" s="298">
        <f t="shared" ref="AU886:AU906" si="7873">IF(AND(AQ886&gt;0,OR(BR886&gt;=2,BR886=1)),1,0)</f>
        <v>0</v>
      </c>
      <c r="AV886" s="298">
        <f t="shared" ref="AV886:AV906" si="7874">IF(AND(AR886&gt;0,OR(BR886&gt;=2,BR886=1)),AR886/G886,0)</f>
        <v>0</v>
      </c>
      <c r="AW886" s="294"/>
      <c r="AX886" s="294"/>
      <c r="AY886" s="294"/>
      <c r="AZ886" s="294"/>
      <c r="BA886" s="294"/>
      <c r="BB886" s="294"/>
      <c r="BC886" s="294"/>
      <c r="BD886" s="294"/>
      <c r="BE886" s="294"/>
      <c r="BF886" s="294"/>
      <c r="BG886" s="294"/>
      <c r="BH886" s="294"/>
      <c r="BI886" s="294">
        <v>1</v>
      </c>
      <c r="BJ886" s="294"/>
      <c r="BK886" s="294"/>
      <c r="BL886" s="294"/>
      <c r="BM886" s="294"/>
      <c r="BN886" s="294"/>
      <c r="BO886" s="294"/>
      <c r="BP886" s="1"/>
      <c r="BQ886" s="294"/>
      <c r="BR886" s="17">
        <v>2</v>
      </c>
      <c r="BS886" s="1">
        <f t="shared" si="7571"/>
        <v>0</v>
      </c>
      <c r="BT886" s="17">
        <f t="shared" ref="BT886:BT887" si="7875">+BS886*2</f>
        <v>0</v>
      </c>
      <c r="BU886" s="294"/>
      <c r="BV886" s="294">
        <v>1</v>
      </c>
      <c r="BW886" s="294"/>
      <c r="BX886" s="294"/>
      <c r="BY886" s="294"/>
      <c r="BZ886" s="294"/>
      <c r="CA886" s="294"/>
      <c r="CB886" s="294"/>
      <c r="CC886" s="294"/>
      <c r="CD886" s="1"/>
      <c r="CE886" s="1"/>
      <c r="CF886" s="1"/>
      <c r="CG886" s="294"/>
      <c r="CH886" s="1"/>
      <c r="CI886" s="1">
        <v>1</v>
      </c>
      <c r="CJ886" s="1"/>
      <c r="CK886" s="383"/>
      <c r="CL886" s="383"/>
      <c r="CM886" s="383"/>
      <c r="CN886" s="1">
        <f t="shared" ref="CN886:CN906" si="7876">+SUM(BX886:CC886)*BW886</f>
        <v>0</v>
      </c>
      <c r="CO886" s="1">
        <f t="shared" ref="CO886:CO906" si="7877">+SUM(BX886:CC886)*BW886</f>
        <v>0</v>
      </c>
      <c r="CP886" s="20">
        <f t="shared" ref="CP886:CP906" si="7878">+SUM(BY886:CC886)*2.5+SUM(CD886:CG886)*0.5+SUM(CH886:CJ886)*2.5</f>
        <v>2.5</v>
      </c>
      <c r="CQ886" s="351"/>
      <c r="CR886" s="299">
        <f>+IF(SUM(AX886:BM886)&gt;0,1,0)</f>
        <v>1</v>
      </c>
      <c r="CS886" s="294"/>
      <c r="CT886" s="294"/>
      <c r="CU886" s="1"/>
      <c r="CV886" s="1"/>
      <c r="CW886" s="1"/>
      <c r="CX886" s="1"/>
      <c r="CY886" s="1"/>
      <c r="CZ886" s="294"/>
      <c r="DA886" s="17">
        <f t="shared" ref="DA886:DA887" si="7879">+CY886</f>
        <v>0</v>
      </c>
      <c r="DB886" s="359">
        <f t="shared" si="7577"/>
        <v>0</v>
      </c>
      <c r="DC886" s="359">
        <f t="shared" si="7578"/>
        <v>0</v>
      </c>
      <c r="DD886" s="294"/>
      <c r="DE886" s="294"/>
      <c r="DF886" s="294"/>
      <c r="DG886" s="294"/>
      <c r="DH886" s="294"/>
      <c r="DI886" s="294"/>
      <c r="DJ886" s="294"/>
      <c r="DK886" s="294"/>
      <c r="DL886" s="294"/>
      <c r="DM886" s="294"/>
      <c r="DN886" s="294"/>
      <c r="DO886" s="1"/>
      <c r="DP886" s="1"/>
      <c r="DQ886" s="17">
        <f t="shared" ref="DQ886:DQ906" si="7880">+IF(AND(SUM(S886:AA886)&gt;0,SUM(FA886:FF886)&gt;0),CT886,0)</f>
        <v>0</v>
      </c>
      <c r="DR886" s="17">
        <f t="shared" ref="DR886:DR906" si="7881">+IF(AND(SUM(S886:AA886)&gt;0,SUM(FA886:FF886)&gt;0),CU886,0)</f>
        <v>0</v>
      </c>
      <c r="DS886" s="17">
        <f t="shared" ref="DS886:DS906" si="7882">+IF(AND(SUM(S886:AA886)&gt;0,SUM(FA886:FF886)&gt;0),CV886,0)</f>
        <v>0</v>
      </c>
      <c r="DT886" s="17">
        <f t="shared" ref="DT886:DT906" si="7883">+IF(AND(SUM(S886:AA886)&gt;0,SUM(FA886:FF886)&gt;0),CW886,0)</f>
        <v>0</v>
      </c>
      <c r="DU886" s="17">
        <f t="shared" ref="DU886:DU906" si="7884">+IF(AND(SUM(S886:AA886)&gt;0,SUM(FA886:FF886)&gt;0),CX886,0)</f>
        <v>0</v>
      </c>
      <c r="DV886" s="17">
        <f t="shared" ref="DV886:DV906" si="7885">+IF(AND(SUM(S886:AA886)&gt;0,SUM(FA886:FF886)&gt;0),CY886,0)</f>
        <v>0</v>
      </c>
      <c r="DW886" s="1"/>
      <c r="DX886" s="1"/>
      <c r="DY886" s="20">
        <f t="shared" ref="DY886:DY906" si="7886">+IF(AND(SUM(S886:AB886)&gt;0,SUM(FA886:FF886)&gt;0,DG886&gt;=3),DG886,0)</f>
        <v>0</v>
      </c>
      <c r="DZ886" s="20">
        <f t="shared" ref="DZ886:DZ906" si="7887">+IF(AND(SUM(S886:AB886)&gt;0,SUM(FA886:FF886)&gt;0,DH886&gt;=3),DH886,0)</f>
        <v>0</v>
      </c>
      <c r="EA886" s="20">
        <f t="shared" ref="EA886:EA906" si="7888">+IF(AND(SUM(S886:AB886)&gt;0,SUM(FA886:FF886)&gt;0,DI886&gt;=3),DI886,0)</f>
        <v>0</v>
      </c>
      <c r="EB886" s="20">
        <f t="shared" ref="EB886:EB906" si="7889">+IF(AND(SUM(S886:AB886)&gt;0,SUM(FA886:FF886)&gt;0,DJ886&gt;=3),DJ886,0)</f>
        <v>0</v>
      </c>
      <c r="EC886" s="18">
        <f t="shared" ref="EC886:EC906" si="7890">+IF(AND(CT886=0,SUM(CU886:CY886)&gt;1,SUM(CU886:CY886)&lt;=4),1,IF(AND(CT886=0,SUM(CU886:CY886)&gt;4),2,0))</f>
        <v>0</v>
      </c>
      <c r="ED886" s="19">
        <f t="shared" ref="ED886:ED887" si="7891">+IF(EC886&lt;&gt;0,EC886*3,0)</f>
        <v>0</v>
      </c>
      <c r="EE886" s="19">
        <f t="shared" ref="EE886:EE906" si="7892">+IF(SUM(AO886:AR886)+SUM(DK886:DN886)&gt;0,CT886*3,0)</f>
        <v>0</v>
      </c>
      <c r="EF886" s="1">
        <f t="shared" ref="EF886:EF905" si="7893">+IF(EE886&gt;0,CT886*4,0)</f>
        <v>0</v>
      </c>
      <c r="EG886" s="18">
        <f t="shared" si="7593"/>
        <v>0</v>
      </c>
      <c r="EH886" s="341"/>
      <c r="EI886" s="294"/>
      <c r="EJ886" s="294"/>
      <c r="EK886" s="294"/>
      <c r="EL886" s="19"/>
      <c r="EM886" s="19"/>
      <c r="EN886" s="19"/>
      <c r="EO886" s="366"/>
      <c r="EP886" s="366"/>
      <c r="EQ886" s="374"/>
      <c r="ER886" s="374"/>
      <c r="ES886" s="374"/>
      <c r="ET886" s="374"/>
      <c r="EU886" s="18">
        <f t="shared" ref="EU886:EU906" si="7894">IF(SUM(CU886:CX886)&gt;0,CZ886*1+2,0)</f>
        <v>0</v>
      </c>
      <c r="EV886" s="18">
        <f t="shared" si="7595"/>
        <v>2</v>
      </c>
      <c r="EW886" s="341">
        <v>2</v>
      </c>
      <c r="EX886" s="341">
        <v>2</v>
      </c>
      <c r="EY886" s="341"/>
      <c r="EZ886" s="365">
        <f t="shared" si="7550"/>
        <v>0</v>
      </c>
      <c r="FA886" s="294"/>
      <c r="FB886" s="294"/>
      <c r="FC886" s="294"/>
      <c r="FD886" s="300"/>
      <c r="FE886" s="300"/>
      <c r="FF886" s="300"/>
      <c r="FG886" s="300"/>
      <c r="FH886" s="300"/>
      <c r="FI886" s="300"/>
      <c r="FJ886" s="300">
        <f t="shared" ref="FJ886:FJ888" si="7895">F886</f>
        <v>20</v>
      </c>
      <c r="FK886" s="294"/>
      <c r="FL886" s="294"/>
      <c r="FM886" s="294"/>
      <c r="FN886" s="294"/>
      <c r="FO886" s="294"/>
      <c r="FP886" s="20">
        <f t="shared" si="7602"/>
        <v>0</v>
      </c>
      <c r="FQ886" s="20">
        <f t="shared" ref="FQ886:FQ906" si="7896">+DE886</f>
        <v>0</v>
      </c>
      <c r="FR886" s="20">
        <f t="shared" ref="FR886:FR906" si="7897">+DF886</f>
        <v>0</v>
      </c>
      <c r="FS886" s="20">
        <f t="shared" ref="FS886:FS906" si="7898">+IF(DG886&lt;3,DG886,0)</f>
        <v>0</v>
      </c>
      <c r="FT886" s="20">
        <f t="shared" ref="FT886:FT906" si="7899">+IF(DH886&lt;3,DH886,0)</f>
        <v>0</v>
      </c>
      <c r="FU886" s="20">
        <f t="shared" ref="FU886:FU906" si="7900">+IF(DI886&lt;3,DI886,0)</f>
        <v>0</v>
      </c>
      <c r="FV886" s="20">
        <f t="shared" ref="FV886:FV906" si="7901">+IF(DJ886&lt;3,DJ886,0)</f>
        <v>0</v>
      </c>
      <c r="FW886" s="294"/>
    </row>
    <row r="887" spans="1:179" s="301" customFormat="1" ht="27.75" customHeight="1">
      <c r="A887" s="295"/>
      <c r="B887" s="296" t="s">
        <v>750</v>
      </c>
      <c r="C887" s="296" t="str">
        <f t="shared" si="7856"/>
        <v>1.1.2</v>
      </c>
      <c r="D887" s="296" t="s">
        <v>53</v>
      </c>
      <c r="E887" s="296" t="str">
        <f t="shared" si="7857"/>
        <v>LT7,5</v>
      </c>
      <c r="F887" s="296">
        <v>38</v>
      </c>
      <c r="G887" s="296">
        <f t="shared" si="7858"/>
        <v>38</v>
      </c>
      <c r="H887" s="297"/>
      <c r="I887" s="297"/>
      <c r="J887" s="294"/>
      <c r="K887" s="294"/>
      <c r="L887" s="294"/>
      <c r="M887" s="294"/>
      <c r="N887" s="297"/>
      <c r="O887" s="297"/>
      <c r="P887" s="304"/>
      <c r="Q887" s="305"/>
      <c r="R887" s="304"/>
      <c r="S887" s="294"/>
      <c r="T887" s="294"/>
      <c r="U887" s="294"/>
      <c r="V887" s="294"/>
      <c r="W887" s="294"/>
      <c r="X887" s="294"/>
      <c r="Y887" s="294"/>
      <c r="Z887" s="294"/>
      <c r="AA887" s="294"/>
      <c r="AB887" s="294"/>
      <c r="AC887" s="1">
        <f t="shared" si="7859"/>
        <v>0</v>
      </c>
      <c r="AD887" s="1">
        <f t="shared" si="7860"/>
        <v>0</v>
      </c>
      <c r="AE887" s="1">
        <f t="shared" si="7861"/>
        <v>0</v>
      </c>
      <c r="AF887" s="1">
        <f t="shared" si="7862"/>
        <v>0</v>
      </c>
      <c r="AG887" s="1">
        <f t="shared" si="7863"/>
        <v>0</v>
      </c>
      <c r="AH887" s="1">
        <f t="shared" si="7864"/>
        <v>0</v>
      </c>
      <c r="AI887" s="1">
        <f t="shared" si="7865"/>
        <v>0</v>
      </c>
      <c r="AJ887" s="1">
        <f t="shared" si="7866"/>
        <v>0</v>
      </c>
      <c r="AK887" s="1">
        <f t="shared" si="7867"/>
        <v>0</v>
      </c>
      <c r="AL887" s="1">
        <f t="shared" si="7868"/>
        <v>0</v>
      </c>
      <c r="AM887" s="1">
        <f t="shared" si="7869"/>
        <v>0</v>
      </c>
      <c r="AN887" s="1">
        <f t="shared" si="7870"/>
        <v>0</v>
      </c>
      <c r="AO887" s="294"/>
      <c r="AP887" s="294">
        <f>G887</f>
        <v>38</v>
      </c>
      <c r="AQ887" s="294"/>
      <c r="AR887" s="294"/>
      <c r="AS887" s="298">
        <f t="shared" si="7871"/>
        <v>0</v>
      </c>
      <c r="AT887" s="298">
        <f t="shared" si="7872"/>
        <v>1</v>
      </c>
      <c r="AU887" s="298">
        <f t="shared" si="7873"/>
        <v>0</v>
      </c>
      <c r="AV887" s="298">
        <f t="shared" si="7874"/>
        <v>0</v>
      </c>
      <c r="AW887" s="294"/>
      <c r="AX887" s="294"/>
      <c r="AY887" s="294"/>
      <c r="AZ887" s="294"/>
      <c r="BA887" s="294"/>
      <c r="BB887" s="294"/>
      <c r="BC887" s="294"/>
      <c r="BD887" s="294"/>
      <c r="BE887" s="294"/>
      <c r="BF887" s="294"/>
      <c r="BG887" s="294"/>
      <c r="BH887" s="294"/>
      <c r="BI887" s="294">
        <v>1</v>
      </c>
      <c r="BJ887" s="294"/>
      <c r="BK887" s="294"/>
      <c r="BL887" s="294"/>
      <c r="BM887" s="294"/>
      <c r="BN887" s="294"/>
      <c r="BO887" s="294"/>
      <c r="BP887" s="1"/>
      <c r="BQ887" s="294"/>
      <c r="BR887" s="17">
        <v>2</v>
      </c>
      <c r="BS887" s="1">
        <f t="shared" si="7571"/>
        <v>0</v>
      </c>
      <c r="BT887" s="17">
        <f t="shared" si="7875"/>
        <v>0</v>
      </c>
      <c r="BU887" s="294"/>
      <c r="BV887" s="294">
        <v>1</v>
      </c>
      <c r="BW887" s="294"/>
      <c r="BX887" s="294"/>
      <c r="BY887" s="294"/>
      <c r="BZ887" s="294"/>
      <c r="CA887" s="294"/>
      <c r="CB887" s="294"/>
      <c r="CC887" s="294"/>
      <c r="CD887" s="1"/>
      <c r="CE887" s="1"/>
      <c r="CF887" s="1"/>
      <c r="CG887" s="294"/>
      <c r="CH887" s="1">
        <v>1</v>
      </c>
      <c r="CI887" s="1"/>
      <c r="CJ887" s="1"/>
      <c r="CK887" s="383"/>
      <c r="CL887" s="383"/>
      <c r="CM887" s="383"/>
      <c r="CN887" s="1">
        <f t="shared" si="7876"/>
        <v>0</v>
      </c>
      <c r="CO887" s="1">
        <f t="shared" si="7877"/>
        <v>0</v>
      </c>
      <c r="CP887" s="20">
        <f t="shared" si="7878"/>
        <v>2.5</v>
      </c>
      <c r="CQ887" s="351"/>
      <c r="CR887" s="299">
        <f t="shared" ref="CR887:CR906" si="7902">+IF(SUM(AX887:BM887)&gt;0,1,0)</f>
        <v>1</v>
      </c>
      <c r="CS887" s="294"/>
      <c r="CT887" s="294"/>
      <c r="CU887" s="1"/>
      <c r="CV887" s="1"/>
      <c r="CW887" s="1">
        <v>1</v>
      </c>
      <c r="CX887" s="1"/>
      <c r="CY887" s="1">
        <v>3</v>
      </c>
      <c r="CZ887" s="294">
        <v>3</v>
      </c>
      <c r="DA887" s="17">
        <f t="shared" si="7879"/>
        <v>3</v>
      </c>
      <c r="DB887" s="359">
        <f t="shared" si="7577"/>
        <v>6</v>
      </c>
      <c r="DC887" s="359">
        <f t="shared" si="7578"/>
        <v>4</v>
      </c>
      <c r="DD887" s="294"/>
      <c r="DE887" s="294">
        <v>3</v>
      </c>
      <c r="DF887" s="294"/>
      <c r="DG887" s="294"/>
      <c r="DH887" s="294"/>
      <c r="DI887" s="294">
        <v>3</v>
      </c>
      <c r="DJ887" s="294">
        <v>6</v>
      </c>
      <c r="DK887" s="294"/>
      <c r="DL887" s="294"/>
      <c r="DM887" s="294"/>
      <c r="DN887" s="294"/>
      <c r="DO887" s="1"/>
      <c r="DP887" s="1"/>
      <c r="DQ887" s="17">
        <f t="shared" si="7880"/>
        <v>0</v>
      </c>
      <c r="DR887" s="17">
        <f t="shared" si="7881"/>
        <v>0</v>
      </c>
      <c r="DS887" s="17">
        <f t="shared" si="7882"/>
        <v>0</v>
      </c>
      <c r="DT887" s="17">
        <f t="shared" si="7883"/>
        <v>0</v>
      </c>
      <c r="DU887" s="17">
        <f t="shared" si="7884"/>
        <v>0</v>
      </c>
      <c r="DV887" s="17">
        <f t="shared" si="7885"/>
        <v>0</v>
      </c>
      <c r="DW887" s="1"/>
      <c r="DX887" s="1"/>
      <c r="DY887" s="20">
        <f t="shared" si="7886"/>
        <v>0</v>
      </c>
      <c r="DZ887" s="20">
        <f t="shared" si="7887"/>
        <v>0</v>
      </c>
      <c r="EA887" s="20">
        <f t="shared" si="7888"/>
        <v>0</v>
      </c>
      <c r="EB887" s="20">
        <f t="shared" si="7889"/>
        <v>0</v>
      </c>
      <c r="EC887" s="18">
        <f t="shared" si="7890"/>
        <v>1</v>
      </c>
      <c r="ED887" s="19">
        <f t="shared" si="7891"/>
        <v>3</v>
      </c>
      <c r="EE887" s="19">
        <f t="shared" si="7892"/>
        <v>0</v>
      </c>
      <c r="EF887" s="1">
        <f t="shared" si="7893"/>
        <v>0</v>
      </c>
      <c r="EG887" s="18">
        <f t="shared" si="7593"/>
        <v>5</v>
      </c>
      <c r="EH887" s="341"/>
      <c r="EI887" s="294"/>
      <c r="EJ887" s="294">
        <v>4.5</v>
      </c>
      <c r="EK887" s="294"/>
      <c r="EL887" s="19">
        <v>1</v>
      </c>
      <c r="EM887" s="19"/>
      <c r="EN887" s="19"/>
      <c r="EO887" s="366"/>
      <c r="EP887" s="366"/>
      <c r="EQ887" s="374"/>
      <c r="ER887" s="374"/>
      <c r="ES887" s="374">
        <v>1</v>
      </c>
      <c r="ET887" s="374"/>
      <c r="EU887" s="18">
        <f t="shared" si="7894"/>
        <v>5</v>
      </c>
      <c r="EV887" s="18">
        <f t="shared" si="7595"/>
        <v>2</v>
      </c>
      <c r="EW887" s="341">
        <v>1</v>
      </c>
      <c r="EX887" s="341"/>
      <c r="EY887" s="341">
        <v>4</v>
      </c>
      <c r="EZ887" s="365">
        <f t="shared" si="7550"/>
        <v>0</v>
      </c>
      <c r="FA887" s="294"/>
      <c r="FB887" s="294"/>
      <c r="FC887" s="294"/>
      <c r="FD887" s="300"/>
      <c r="FE887" s="300"/>
      <c r="FF887" s="300"/>
      <c r="FG887" s="300"/>
      <c r="FH887" s="300"/>
      <c r="FI887" s="300"/>
      <c r="FJ887" s="300">
        <f t="shared" si="7895"/>
        <v>38</v>
      </c>
      <c r="FK887" s="294"/>
      <c r="FL887" s="294"/>
      <c r="FM887" s="294"/>
      <c r="FN887" s="294"/>
      <c r="FO887" s="294"/>
      <c r="FP887" s="20">
        <f t="shared" si="7602"/>
        <v>0</v>
      </c>
      <c r="FQ887" s="20">
        <f t="shared" si="7896"/>
        <v>3</v>
      </c>
      <c r="FR887" s="20">
        <f t="shared" si="7897"/>
        <v>0</v>
      </c>
      <c r="FS887" s="20">
        <f t="shared" si="7898"/>
        <v>0</v>
      </c>
      <c r="FT887" s="20">
        <f t="shared" si="7899"/>
        <v>0</v>
      </c>
      <c r="FU887" s="20">
        <f t="shared" si="7900"/>
        <v>0</v>
      </c>
      <c r="FV887" s="20">
        <f t="shared" si="7901"/>
        <v>0</v>
      </c>
      <c r="FW887" s="294"/>
    </row>
    <row r="888" spans="1:179" s="301" customFormat="1" ht="27.75" customHeight="1">
      <c r="A888" s="295"/>
      <c r="B888" s="296" t="s">
        <v>751</v>
      </c>
      <c r="C888" s="296" t="str">
        <f t="shared" si="7856"/>
        <v>1.1.3</v>
      </c>
      <c r="D888" s="296" t="s">
        <v>53</v>
      </c>
      <c r="E888" s="296" t="str">
        <f t="shared" ref="E888" si="7903">D888</f>
        <v>LT7,5</v>
      </c>
      <c r="F888" s="296">
        <v>35</v>
      </c>
      <c r="G888" s="296">
        <f t="shared" si="7858"/>
        <v>35</v>
      </c>
      <c r="H888" s="297"/>
      <c r="I888" s="297"/>
      <c r="J888" s="294"/>
      <c r="K888" s="294"/>
      <c r="L888" s="294"/>
      <c r="M888" s="294"/>
      <c r="N888" s="297"/>
      <c r="O888" s="297"/>
      <c r="P888" s="304"/>
      <c r="Q888" s="305"/>
      <c r="R888" s="304"/>
      <c r="S888" s="294"/>
      <c r="T888" s="294"/>
      <c r="U888" s="294"/>
      <c r="V888" s="294"/>
      <c r="W888" s="294"/>
      <c r="X888" s="294"/>
      <c r="Y888" s="294"/>
      <c r="Z888" s="294"/>
      <c r="AA888" s="294"/>
      <c r="AB888" s="294"/>
      <c r="AC888" s="1">
        <f t="shared" ref="AC888:AC890" si="7904">+IF(S888=1,1,0)+IF(T888=1,1,0)</f>
        <v>0</v>
      </c>
      <c r="AD888" s="1">
        <f t="shared" ref="AD888:AD890" si="7905">+IF(U888=1,1,0)+IF(V888=1,1,0)</f>
        <v>0</v>
      </c>
      <c r="AE888" s="1">
        <f t="shared" ref="AE888:AE890" si="7906">+IF(W888=1,1,0)+IF(X888=1,1,0)</f>
        <v>0</v>
      </c>
      <c r="AF888" s="1">
        <f t="shared" ref="AF888:AF890" si="7907">+IF(Y888=1,1,0)+IF(Z888=1,1,0)</f>
        <v>0</v>
      </c>
      <c r="AG888" s="1">
        <f t="shared" ref="AG888:AG890" si="7908">+IF(AA888=1,1,0)</f>
        <v>0</v>
      </c>
      <c r="AH888" s="1">
        <f t="shared" ref="AH888:AH890" si="7909">+IF(AB888=1,1,0)</f>
        <v>0</v>
      </c>
      <c r="AI888" s="1">
        <f t="shared" ref="AI888:AI890" si="7910">+IF(S888=2,1,0)+IF(T888=2,1,0)</f>
        <v>0</v>
      </c>
      <c r="AJ888" s="1">
        <f t="shared" ref="AJ888:AJ890" si="7911">+IF(U888=2,1,0)+IF(V888=2,1,0)</f>
        <v>0</v>
      </c>
      <c r="AK888" s="1">
        <f t="shared" ref="AK888:AK890" si="7912">+IF(X888=2,1,0)+IF(W888=2,1,0)</f>
        <v>0</v>
      </c>
      <c r="AL888" s="1">
        <f t="shared" ref="AL888:AL890" si="7913">+IF(Y888=2,1,0)+IF(Z888=2,1,0)</f>
        <v>0</v>
      </c>
      <c r="AM888" s="1">
        <f t="shared" ref="AM888:AM890" si="7914">+IF(AA888=2,1,0)</f>
        <v>0</v>
      </c>
      <c r="AN888" s="1">
        <f t="shared" ref="AN888:AN890" si="7915">+IF(AB888=2,1,0)</f>
        <v>0</v>
      </c>
      <c r="AO888" s="294"/>
      <c r="AP888" s="294">
        <f>G888</f>
        <v>35</v>
      </c>
      <c r="AQ888" s="294"/>
      <c r="AR888" s="294"/>
      <c r="AS888" s="298">
        <f t="shared" si="7871"/>
        <v>0</v>
      </c>
      <c r="AT888" s="298">
        <f t="shared" si="7872"/>
        <v>1</v>
      </c>
      <c r="AU888" s="298">
        <f t="shared" si="7873"/>
        <v>0</v>
      </c>
      <c r="AV888" s="298">
        <f t="shared" si="7874"/>
        <v>0</v>
      </c>
      <c r="AW888" s="294"/>
      <c r="AX888" s="294"/>
      <c r="AY888" s="294">
        <v>1</v>
      </c>
      <c r="AZ888" s="294"/>
      <c r="BA888" s="294"/>
      <c r="BB888" s="294"/>
      <c r="BC888" s="294"/>
      <c r="BD888" s="294"/>
      <c r="BE888" s="294"/>
      <c r="BF888" s="294"/>
      <c r="BG888" s="294"/>
      <c r="BH888" s="294"/>
      <c r="BI888" s="294"/>
      <c r="BJ888" s="294"/>
      <c r="BK888" s="294"/>
      <c r="BL888" s="294"/>
      <c r="BM888" s="294"/>
      <c r="BN888" s="294"/>
      <c r="BO888" s="294"/>
      <c r="BP888" s="1"/>
      <c r="BQ888" s="294"/>
      <c r="BR888" s="17">
        <v>1</v>
      </c>
      <c r="BS888" s="1">
        <f t="shared" si="7571"/>
        <v>0</v>
      </c>
      <c r="BT888" s="17">
        <f t="shared" ref="BT888:BT890" si="7916">+BS888*2</f>
        <v>0</v>
      </c>
      <c r="BU888" s="294"/>
      <c r="BV888" s="294">
        <v>1</v>
      </c>
      <c r="BW888" s="294">
        <v>1</v>
      </c>
      <c r="BX888" s="294">
        <v>1</v>
      </c>
      <c r="BY888" s="294"/>
      <c r="BZ888" s="294"/>
      <c r="CA888" s="294"/>
      <c r="CB888" s="294"/>
      <c r="CC888" s="294"/>
      <c r="CD888" s="1"/>
      <c r="CE888" s="1"/>
      <c r="CF888" s="1"/>
      <c r="CG888" s="294"/>
      <c r="CH888" s="1">
        <v>1</v>
      </c>
      <c r="CI888" s="1"/>
      <c r="CJ888" s="1"/>
      <c r="CK888" s="383"/>
      <c r="CL888" s="383"/>
      <c r="CM888" s="383"/>
      <c r="CN888" s="1">
        <f t="shared" si="7876"/>
        <v>1</v>
      </c>
      <c r="CO888" s="1">
        <f t="shared" si="7877"/>
        <v>1</v>
      </c>
      <c r="CP888" s="20">
        <f t="shared" si="7878"/>
        <v>2.5</v>
      </c>
      <c r="CQ888" s="351"/>
      <c r="CR888" s="299">
        <f t="shared" si="7902"/>
        <v>1</v>
      </c>
      <c r="CS888" s="294"/>
      <c r="CT888" s="294"/>
      <c r="CU888" s="1"/>
      <c r="CV888" s="1"/>
      <c r="CW888" s="1">
        <v>2</v>
      </c>
      <c r="CX888" s="1"/>
      <c r="CY888" s="1">
        <v>1</v>
      </c>
      <c r="CZ888" s="294">
        <v>4</v>
      </c>
      <c r="DA888" s="17">
        <f t="shared" ref="DA888:DA890" si="7917">+CY888</f>
        <v>1</v>
      </c>
      <c r="DB888" s="359">
        <f t="shared" si="7577"/>
        <v>5</v>
      </c>
      <c r="DC888" s="359">
        <f t="shared" si="7578"/>
        <v>3</v>
      </c>
      <c r="DD888" s="294"/>
      <c r="DE888" s="294">
        <v>6</v>
      </c>
      <c r="DF888" s="294"/>
      <c r="DG888" s="294"/>
      <c r="DH888" s="294"/>
      <c r="DI888" s="294">
        <v>4</v>
      </c>
      <c r="DJ888" s="294"/>
      <c r="DK888" s="294"/>
      <c r="DL888" s="294"/>
      <c r="DM888" s="294"/>
      <c r="DN888" s="294"/>
      <c r="DO888" s="1"/>
      <c r="DP888" s="1"/>
      <c r="DQ888" s="17">
        <f t="shared" si="7880"/>
        <v>0</v>
      </c>
      <c r="DR888" s="17">
        <f t="shared" si="7881"/>
        <v>0</v>
      </c>
      <c r="DS888" s="17">
        <f t="shared" si="7882"/>
        <v>0</v>
      </c>
      <c r="DT888" s="17">
        <f t="shared" si="7883"/>
        <v>0</v>
      </c>
      <c r="DU888" s="17">
        <f t="shared" si="7884"/>
        <v>0</v>
      </c>
      <c r="DV888" s="17">
        <f t="shared" si="7885"/>
        <v>0</v>
      </c>
      <c r="DW888" s="1"/>
      <c r="DX888" s="1"/>
      <c r="DY888" s="20">
        <f t="shared" si="7886"/>
        <v>0</v>
      </c>
      <c r="DZ888" s="20">
        <f t="shared" si="7887"/>
        <v>0</v>
      </c>
      <c r="EA888" s="20">
        <f t="shared" si="7888"/>
        <v>0</v>
      </c>
      <c r="EB888" s="20">
        <f t="shared" si="7889"/>
        <v>0</v>
      </c>
      <c r="EC888" s="18">
        <f t="shared" si="7890"/>
        <v>1</v>
      </c>
      <c r="ED888" s="19">
        <f t="shared" ref="ED888:ED890" si="7918">+IF(EC888&lt;&gt;0,EC888*3,0)</f>
        <v>3</v>
      </c>
      <c r="EE888" s="19">
        <f t="shared" si="7892"/>
        <v>0</v>
      </c>
      <c r="EF888" s="1">
        <f t="shared" si="7893"/>
        <v>0</v>
      </c>
      <c r="EG888" s="18"/>
      <c r="EH888" s="341"/>
      <c r="EI888" s="294"/>
      <c r="EJ888" s="294">
        <v>9</v>
      </c>
      <c r="EK888" s="294"/>
      <c r="EL888" s="19">
        <v>1</v>
      </c>
      <c r="EM888" s="19"/>
      <c r="EN888" s="19"/>
      <c r="EO888" s="366"/>
      <c r="EP888" s="366"/>
      <c r="EQ888" s="374"/>
      <c r="ER888" s="374"/>
      <c r="ES888" s="374">
        <v>1</v>
      </c>
      <c r="ET888" s="374"/>
      <c r="EU888" s="18">
        <f t="shared" si="7894"/>
        <v>6</v>
      </c>
      <c r="EV888" s="18">
        <f t="shared" si="7595"/>
        <v>2</v>
      </c>
      <c r="EW888" s="341">
        <v>1</v>
      </c>
      <c r="EX888" s="341">
        <v>1</v>
      </c>
      <c r="EY888" s="341">
        <v>4</v>
      </c>
      <c r="EZ888" s="365">
        <f t="shared" si="7550"/>
        <v>0.5</v>
      </c>
      <c r="FA888" s="294"/>
      <c r="FB888" s="294"/>
      <c r="FC888" s="294"/>
      <c r="FD888" s="300"/>
      <c r="FE888" s="300"/>
      <c r="FF888" s="300"/>
      <c r="FG888" s="300"/>
      <c r="FH888" s="300"/>
      <c r="FI888" s="300"/>
      <c r="FJ888" s="300">
        <f t="shared" si="7895"/>
        <v>35</v>
      </c>
      <c r="FK888" s="294"/>
      <c r="FL888" s="294"/>
      <c r="FM888" s="294"/>
      <c r="FN888" s="294"/>
      <c r="FO888" s="294"/>
      <c r="FP888" s="20">
        <f t="shared" si="7602"/>
        <v>0</v>
      </c>
      <c r="FQ888" s="20">
        <f t="shared" si="7896"/>
        <v>6</v>
      </c>
      <c r="FR888" s="20">
        <f t="shared" si="7897"/>
        <v>0</v>
      </c>
      <c r="FS888" s="20">
        <f t="shared" si="7898"/>
        <v>0</v>
      </c>
      <c r="FT888" s="20">
        <f t="shared" si="7899"/>
        <v>0</v>
      </c>
      <c r="FU888" s="20">
        <f t="shared" si="7900"/>
        <v>0</v>
      </c>
      <c r="FV888" s="20">
        <f t="shared" si="7901"/>
        <v>0</v>
      </c>
      <c r="FW888" s="294"/>
    </row>
    <row r="889" spans="1:179" s="316" customFormat="1" ht="24" customHeight="1">
      <c r="A889" s="302"/>
      <c r="B889" s="41">
        <v>5</v>
      </c>
      <c r="C889" s="41">
        <f t="shared" si="7856"/>
        <v>5</v>
      </c>
      <c r="D889" s="41"/>
      <c r="E889" s="41"/>
      <c r="F889" s="41"/>
      <c r="G889" s="41"/>
      <c r="H889" s="42"/>
      <c r="I889" s="42"/>
      <c r="J889" s="303"/>
      <c r="K889" s="303"/>
      <c r="L889" s="303"/>
      <c r="M889" s="303"/>
      <c r="N889" s="42"/>
      <c r="O889" s="42"/>
      <c r="P889" s="304"/>
      <c r="Q889" s="305"/>
      <c r="R889" s="304"/>
      <c r="S889" s="303"/>
      <c r="T889" s="303"/>
      <c r="U889" s="303"/>
      <c r="V889" s="303"/>
      <c r="W889" s="303"/>
      <c r="X889" s="303"/>
      <c r="Y889" s="303"/>
      <c r="Z889" s="303"/>
      <c r="AA889" s="303"/>
      <c r="AB889" s="303"/>
      <c r="AC889" s="304">
        <f t="shared" si="7904"/>
        <v>0</v>
      </c>
      <c r="AD889" s="304">
        <f t="shared" si="7905"/>
        <v>0</v>
      </c>
      <c r="AE889" s="304">
        <f t="shared" si="7906"/>
        <v>0</v>
      </c>
      <c r="AF889" s="304">
        <f t="shared" si="7907"/>
        <v>0</v>
      </c>
      <c r="AG889" s="304">
        <f t="shared" si="7908"/>
        <v>0</v>
      </c>
      <c r="AH889" s="304">
        <f t="shared" si="7909"/>
        <v>0</v>
      </c>
      <c r="AI889" s="304">
        <f t="shared" si="7910"/>
        <v>0</v>
      </c>
      <c r="AJ889" s="304">
        <f t="shared" si="7911"/>
        <v>0</v>
      </c>
      <c r="AK889" s="304">
        <f t="shared" si="7912"/>
        <v>0</v>
      </c>
      <c r="AL889" s="304">
        <f t="shared" si="7913"/>
        <v>0</v>
      </c>
      <c r="AM889" s="304">
        <f t="shared" si="7914"/>
        <v>0</v>
      </c>
      <c r="AN889" s="304">
        <f t="shared" si="7915"/>
        <v>0</v>
      </c>
      <c r="AO889" s="303"/>
      <c r="AP889" s="303"/>
      <c r="AQ889" s="303"/>
      <c r="AR889" s="303"/>
      <c r="AS889" s="306">
        <f t="shared" si="7871"/>
        <v>0</v>
      </c>
      <c r="AT889" s="306">
        <f t="shared" si="7872"/>
        <v>0</v>
      </c>
      <c r="AU889" s="306">
        <f t="shared" si="7873"/>
        <v>0</v>
      </c>
      <c r="AV889" s="306">
        <f t="shared" si="7874"/>
        <v>0</v>
      </c>
      <c r="AW889" s="303"/>
      <c r="AX889" s="333"/>
      <c r="AY889" s="333"/>
      <c r="AZ889" s="333"/>
      <c r="BA889" s="333"/>
      <c r="BB889" s="333"/>
      <c r="BC889" s="333"/>
      <c r="BD889" s="303"/>
      <c r="BE889" s="303"/>
      <c r="BF889" s="303"/>
      <c r="BG889" s="303"/>
      <c r="BH889" s="303"/>
      <c r="BI889" s="303"/>
      <c r="BJ889" s="303"/>
      <c r="BK889" s="303"/>
      <c r="BL889" s="303"/>
      <c r="BM889" s="303"/>
      <c r="BN889" s="307"/>
      <c r="BO889" s="44">
        <v>1</v>
      </c>
      <c r="BP889" s="304"/>
      <c r="BQ889" s="303"/>
      <c r="BR889" s="17">
        <v>1</v>
      </c>
      <c r="BS889" s="1">
        <f t="shared" si="7571"/>
        <v>0</v>
      </c>
      <c r="BT889" s="308">
        <f t="shared" si="7916"/>
        <v>0</v>
      </c>
      <c r="BU889" s="44">
        <v>8</v>
      </c>
      <c r="BV889" s="303"/>
      <c r="BW889" s="303"/>
      <c r="BX889" s="303"/>
      <c r="BY889" s="303"/>
      <c r="BZ889" s="303"/>
      <c r="CA889" s="303"/>
      <c r="CB889" s="303"/>
      <c r="CC889" s="303"/>
      <c r="CD889" s="309"/>
      <c r="CE889" s="309"/>
      <c r="CF889" s="309"/>
      <c r="CG889" s="303"/>
      <c r="CH889" s="304"/>
      <c r="CI889" s="304"/>
      <c r="CJ889" s="304"/>
      <c r="CK889" s="384"/>
      <c r="CL889" s="384"/>
      <c r="CM889" s="384"/>
      <c r="CN889" s="304">
        <f t="shared" si="7876"/>
        <v>0</v>
      </c>
      <c r="CO889" s="304">
        <f t="shared" si="7877"/>
        <v>0</v>
      </c>
      <c r="CP889" s="310">
        <f t="shared" si="7878"/>
        <v>0</v>
      </c>
      <c r="CQ889" s="352"/>
      <c r="CR889" s="311">
        <f t="shared" si="7902"/>
        <v>0</v>
      </c>
      <c r="CS889" s="303"/>
      <c r="CT889" s="303"/>
      <c r="CU889" s="304"/>
      <c r="CV889" s="304"/>
      <c r="CW889" s="304"/>
      <c r="CX889" s="304"/>
      <c r="CY889" s="304"/>
      <c r="CZ889" s="303"/>
      <c r="DA889" s="308">
        <f t="shared" si="7917"/>
        <v>0</v>
      </c>
      <c r="DB889" s="359">
        <f t="shared" si="7577"/>
        <v>0</v>
      </c>
      <c r="DC889" s="359">
        <f t="shared" si="7578"/>
        <v>0</v>
      </c>
      <c r="DD889" s="303"/>
      <c r="DE889" s="303"/>
      <c r="DF889" s="303"/>
      <c r="DG889" s="303"/>
      <c r="DH889" s="303"/>
      <c r="DI889" s="303"/>
      <c r="DJ889" s="303"/>
      <c r="DK889" s="303"/>
      <c r="DL889" s="303"/>
      <c r="DM889" s="303"/>
      <c r="DN889" s="303"/>
      <c r="DO889" s="304"/>
      <c r="DP889" s="304"/>
      <c r="DQ889" s="308">
        <f t="shared" si="7880"/>
        <v>0</v>
      </c>
      <c r="DR889" s="308">
        <f t="shared" si="7881"/>
        <v>0</v>
      </c>
      <c r="DS889" s="308">
        <f t="shared" si="7882"/>
        <v>0</v>
      </c>
      <c r="DT889" s="308">
        <f t="shared" si="7883"/>
        <v>0</v>
      </c>
      <c r="DU889" s="308">
        <f t="shared" si="7884"/>
        <v>0</v>
      </c>
      <c r="DV889" s="308">
        <f t="shared" si="7885"/>
        <v>0</v>
      </c>
      <c r="DW889" s="304"/>
      <c r="DX889" s="304"/>
      <c r="DY889" s="310">
        <f t="shared" si="7886"/>
        <v>0</v>
      </c>
      <c r="DZ889" s="310">
        <f t="shared" si="7887"/>
        <v>0</v>
      </c>
      <c r="EA889" s="310">
        <f t="shared" si="7888"/>
        <v>0</v>
      </c>
      <c r="EB889" s="310">
        <f t="shared" si="7889"/>
        <v>0</v>
      </c>
      <c r="EC889" s="312">
        <f t="shared" si="7890"/>
        <v>0</v>
      </c>
      <c r="ED889" s="313">
        <f t="shared" si="7918"/>
        <v>0</v>
      </c>
      <c r="EE889" s="313">
        <f t="shared" si="7892"/>
        <v>0</v>
      </c>
      <c r="EF889" s="304">
        <f t="shared" si="7893"/>
        <v>0</v>
      </c>
      <c r="EG889" s="312">
        <f t="shared" ref="EG889:EG895" si="7919">+IF(AND(CT889+EC889=0,SUM(AO889:AR889)&gt;0,SUM(DK889:DN889)&gt;0),(CU889+CV889+CW889+CX889)*2+CY889*5,(EC889+CT889-FO889)*5)+IF(AND(EC889+DQ889+CT889=0,SUM(AO889:AR889)&gt;0),SUM(CU889:CX889)*2+CY889*5,0)</f>
        <v>0</v>
      </c>
      <c r="EH889" s="344"/>
      <c r="EI889" s="303"/>
      <c r="EJ889" s="303"/>
      <c r="EK889" s="303"/>
      <c r="EL889" s="314"/>
      <c r="EM889" s="314"/>
      <c r="EN889" s="314"/>
      <c r="EO889" s="368"/>
      <c r="EP889" s="368"/>
      <c r="EQ889" s="375"/>
      <c r="ER889" s="375"/>
      <c r="ES889" s="375"/>
      <c r="ET889" s="375"/>
      <c r="EU889" s="18">
        <f t="shared" si="7894"/>
        <v>0</v>
      </c>
      <c r="EV889" s="18">
        <f t="shared" si="7595"/>
        <v>0</v>
      </c>
      <c r="EW889" s="344"/>
      <c r="EX889" s="344"/>
      <c r="EY889" s="344"/>
      <c r="EZ889" s="365">
        <f t="shared" si="7550"/>
        <v>0</v>
      </c>
      <c r="FA889" s="303"/>
      <c r="FB889" s="303"/>
      <c r="FC889" s="303"/>
      <c r="FD889" s="315"/>
      <c r="FE889" s="315"/>
      <c r="FF889" s="315"/>
      <c r="FG889" s="337"/>
      <c r="FH889" s="315"/>
      <c r="FI889" s="315"/>
      <c r="FJ889" s="315"/>
      <c r="FK889" s="303"/>
      <c r="FL889" s="303"/>
      <c r="FM889" s="303"/>
      <c r="FN889" s="303"/>
      <c r="FO889" s="333"/>
      <c r="FP889" s="20">
        <f t="shared" si="7602"/>
        <v>0</v>
      </c>
      <c r="FQ889" s="310">
        <f t="shared" si="7896"/>
        <v>0</v>
      </c>
      <c r="FR889" s="310">
        <f t="shared" si="7897"/>
        <v>0</v>
      </c>
      <c r="FS889" s="310">
        <f t="shared" si="7898"/>
        <v>0</v>
      </c>
      <c r="FT889" s="310">
        <f t="shared" si="7899"/>
        <v>0</v>
      </c>
      <c r="FU889" s="310">
        <f t="shared" si="7900"/>
        <v>0</v>
      </c>
      <c r="FV889" s="310">
        <f t="shared" si="7901"/>
        <v>0</v>
      </c>
      <c r="FW889" s="303"/>
    </row>
    <row r="890" spans="1:179" s="301" customFormat="1" ht="27.75" customHeight="1">
      <c r="A890" s="295"/>
      <c r="B890" s="296" t="s">
        <v>202</v>
      </c>
      <c r="C890" s="296" t="str">
        <f t="shared" si="7856"/>
        <v>5.1</v>
      </c>
      <c r="D890" s="296" t="s">
        <v>53</v>
      </c>
      <c r="E890" s="296" t="str">
        <f t="shared" ref="E890" si="7920">D890</f>
        <v>LT7,5</v>
      </c>
      <c r="F890" s="296">
        <v>32</v>
      </c>
      <c r="G890" s="296">
        <f>F890</f>
        <v>32</v>
      </c>
      <c r="H890" s="297"/>
      <c r="I890" s="297"/>
      <c r="J890" s="294"/>
      <c r="K890" s="294"/>
      <c r="L890" s="294"/>
      <c r="M890" s="294"/>
      <c r="N890" s="297"/>
      <c r="O890" s="297"/>
      <c r="P890" s="304"/>
      <c r="Q890" s="305"/>
      <c r="R890" s="304"/>
      <c r="S890" s="294"/>
      <c r="T890" s="294"/>
      <c r="U890" s="294"/>
      <c r="V890" s="294"/>
      <c r="W890" s="294"/>
      <c r="X890" s="294"/>
      <c r="Y890" s="294"/>
      <c r="Z890" s="294"/>
      <c r="AA890" s="294"/>
      <c r="AB890" s="294"/>
      <c r="AC890" s="1">
        <f t="shared" si="7904"/>
        <v>0</v>
      </c>
      <c r="AD890" s="1">
        <f t="shared" si="7905"/>
        <v>0</v>
      </c>
      <c r="AE890" s="1">
        <f t="shared" si="7906"/>
        <v>0</v>
      </c>
      <c r="AF890" s="1">
        <f t="shared" si="7907"/>
        <v>0</v>
      </c>
      <c r="AG890" s="1">
        <f t="shared" si="7908"/>
        <v>0</v>
      </c>
      <c r="AH890" s="1">
        <f t="shared" si="7909"/>
        <v>0</v>
      </c>
      <c r="AI890" s="1">
        <f t="shared" si="7910"/>
        <v>0</v>
      </c>
      <c r="AJ890" s="1">
        <f t="shared" si="7911"/>
        <v>0</v>
      </c>
      <c r="AK890" s="1">
        <f t="shared" si="7912"/>
        <v>0</v>
      </c>
      <c r="AL890" s="1">
        <f t="shared" si="7913"/>
        <v>0</v>
      </c>
      <c r="AM890" s="1">
        <f t="shared" si="7914"/>
        <v>0</v>
      </c>
      <c r="AN890" s="1">
        <f t="shared" si="7915"/>
        <v>0</v>
      </c>
      <c r="AO890" s="294"/>
      <c r="AP890" s="294">
        <f>G890</f>
        <v>32</v>
      </c>
      <c r="AQ890" s="294"/>
      <c r="AR890" s="294"/>
      <c r="AS890" s="298">
        <f t="shared" si="7871"/>
        <v>0</v>
      </c>
      <c r="AT890" s="298">
        <f t="shared" si="7872"/>
        <v>1</v>
      </c>
      <c r="AU890" s="298">
        <f t="shared" si="7873"/>
        <v>0</v>
      </c>
      <c r="AV890" s="298">
        <f t="shared" si="7874"/>
        <v>0</v>
      </c>
      <c r="AW890" s="294"/>
      <c r="AX890" s="294"/>
      <c r="AY890" s="294"/>
      <c r="AZ890" s="294"/>
      <c r="BA890" s="294"/>
      <c r="BB890" s="294"/>
      <c r="BC890" s="294"/>
      <c r="BD890" s="294"/>
      <c r="BE890" s="294"/>
      <c r="BF890" s="294"/>
      <c r="BG890" s="294"/>
      <c r="BH890" s="294"/>
      <c r="BI890" s="294">
        <v>1</v>
      </c>
      <c r="BJ890" s="294"/>
      <c r="BK890" s="294"/>
      <c r="BL890" s="294"/>
      <c r="BM890" s="294"/>
      <c r="BN890" s="294"/>
      <c r="BO890" s="294"/>
      <c r="BP890" s="1"/>
      <c r="BQ890" s="294"/>
      <c r="BR890" s="17">
        <v>2</v>
      </c>
      <c r="BS890" s="1">
        <f t="shared" si="7571"/>
        <v>0</v>
      </c>
      <c r="BT890" s="17">
        <f t="shared" si="7916"/>
        <v>0</v>
      </c>
      <c r="BU890" s="294"/>
      <c r="BV890" s="294">
        <v>1</v>
      </c>
      <c r="BW890" s="294"/>
      <c r="BX890" s="294"/>
      <c r="BY890" s="294"/>
      <c r="BZ890" s="294"/>
      <c r="CA890" s="294"/>
      <c r="CB890" s="294"/>
      <c r="CC890" s="294"/>
      <c r="CD890" s="1"/>
      <c r="CE890" s="1"/>
      <c r="CF890" s="1"/>
      <c r="CG890" s="294"/>
      <c r="CH890" s="1">
        <v>1</v>
      </c>
      <c r="CI890" s="1"/>
      <c r="CJ890" s="1"/>
      <c r="CK890" s="383"/>
      <c r="CL890" s="383"/>
      <c r="CM890" s="383"/>
      <c r="CN890" s="1">
        <f t="shared" si="7876"/>
        <v>0</v>
      </c>
      <c r="CO890" s="1">
        <f t="shared" si="7877"/>
        <v>0</v>
      </c>
      <c r="CP890" s="20">
        <f t="shared" si="7878"/>
        <v>2.5</v>
      </c>
      <c r="CQ890" s="351"/>
      <c r="CR890" s="299">
        <f t="shared" si="7902"/>
        <v>1</v>
      </c>
      <c r="CS890" s="294"/>
      <c r="CT890" s="294"/>
      <c r="CU890" s="1"/>
      <c r="CV890" s="1"/>
      <c r="CW890" s="1">
        <v>2</v>
      </c>
      <c r="CX890" s="1"/>
      <c r="CY890" s="1"/>
      <c r="CZ890" s="294">
        <v>5</v>
      </c>
      <c r="DA890" s="17">
        <f t="shared" si="7917"/>
        <v>0</v>
      </c>
      <c r="DB890" s="359">
        <f t="shared" si="7577"/>
        <v>5</v>
      </c>
      <c r="DC890" s="359">
        <f t="shared" si="7578"/>
        <v>2</v>
      </c>
      <c r="DD890" s="294"/>
      <c r="DE890" s="294">
        <v>6</v>
      </c>
      <c r="DF890" s="294"/>
      <c r="DG890" s="294"/>
      <c r="DH890" s="294"/>
      <c r="DI890" s="294"/>
      <c r="DJ890" s="294"/>
      <c r="DK890" s="294"/>
      <c r="DL890" s="294"/>
      <c r="DM890" s="294"/>
      <c r="DN890" s="294"/>
      <c r="DO890" s="1"/>
      <c r="DP890" s="1"/>
      <c r="DQ890" s="17">
        <f t="shared" si="7880"/>
        <v>0</v>
      </c>
      <c r="DR890" s="17">
        <f t="shared" si="7881"/>
        <v>0</v>
      </c>
      <c r="DS890" s="17">
        <f t="shared" si="7882"/>
        <v>0</v>
      </c>
      <c r="DT890" s="17">
        <f t="shared" si="7883"/>
        <v>0</v>
      </c>
      <c r="DU890" s="17">
        <f t="shared" si="7884"/>
        <v>0</v>
      </c>
      <c r="DV890" s="17">
        <f t="shared" si="7885"/>
        <v>0</v>
      </c>
      <c r="DW890" s="1"/>
      <c r="DX890" s="1"/>
      <c r="DY890" s="20">
        <f t="shared" si="7886"/>
        <v>0</v>
      </c>
      <c r="DZ890" s="20">
        <f t="shared" si="7887"/>
        <v>0</v>
      </c>
      <c r="EA890" s="20">
        <f t="shared" si="7888"/>
        <v>0</v>
      </c>
      <c r="EB890" s="20">
        <f t="shared" si="7889"/>
        <v>0</v>
      </c>
      <c r="EC890" s="18">
        <f t="shared" si="7890"/>
        <v>1</v>
      </c>
      <c r="ED890" s="19">
        <f t="shared" si="7918"/>
        <v>3</v>
      </c>
      <c r="EE890" s="19">
        <f t="shared" si="7892"/>
        <v>0</v>
      </c>
      <c r="EF890" s="1">
        <f t="shared" si="7893"/>
        <v>0</v>
      </c>
      <c r="EG890" s="18">
        <f t="shared" si="7919"/>
        <v>5</v>
      </c>
      <c r="EH890" s="341"/>
      <c r="EI890" s="294"/>
      <c r="EJ890" s="294">
        <v>9</v>
      </c>
      <c r="EK890" s="294"/>
      <c r="EL890" s="19">
        <v>1</v>
      </c>
      <c r="EM890" s="19"/>
      <c r="EN890" s="19"/>
      <c r="EO890" s="366"/>
      <c r="EP890" s="366"/>
      <c r="EQ890" s="374"/>
      <c r="ER890" s="374"/>
      <c r="ES890" s="374"/>
      <c r="ET890" s="374"/>
      <c r="EU890" s="18">
        <f t="shared" si="7894"/>
        <v>7</v>
      </c>
      <c r="EV890" s="18">
        <f t="shared" si="7595"/>
        <v>2</v>
      </c>
      <c r="EW890" s="341">
        <v>1</v>
      </c>
      <c r="EX890" s="341"/>
      <c r="EY890" s="341">
        <v>2</v>
      </c>
      <c r="EZ890" s="365">
        <f t="shared" si="7550"/>
        <v>0</v>
      </c>
      <c r="FA890" s="294"/>
      <c r="FB890" s="294"/>
      <c r="FC890" s="294"/>
      <c r="FD890" s="300"/>
      <c r="FE890" s="300"/>
      <c r="FF890" s="300"/>
      <c r="FG890" s="300"/>
      <c r="FH890" s="300"/>
      <c r="FI890" s="300"/>
      <c r="FJ890" s="300">
        <f>F890</f>
        <v>32</v>
      </c>
      <c r="FK890" s="294"/>
      <c r="FL890" s="294"/>
      <c r="FM890" s="294"/>
      <c r="FN890" s="294"/>
      <c r="FO890" s="294"/>
      <c r="FP890" s="20">
        <f t="shared" si="7602"/>
        <v>0</v>
      </c>
      <c r="FQ890" s="20">
        <f t="shared" si="7896"/>
        <v>6</v>
      </c>
      <c r="FR890" s="20">
        <f t="shared" si="7897"/>
        <v>0</v>
      </c>
      <c r="FS890" s="20">
        <f t="shared" si="7898"/>
        <v>0</v>
      </c>
      <c r="FT890" s="20">
        <f t="shared" si="7899"/>
        <v>0</v>
      </c>
      <c r="FU890" s="20">
        <f t="shared" si="7900"/>
        <v>0</v>
      </c>
      <c r="FV890" s="20">
        <f t="shared" si="7901"/>
        <v>0</v>
      </c>
      <c r="FW890" s="294"/>
    </row>
    <row r="891" spans="1:179" s="301" customFormat="1" ht="27.75" customHeight="1">
      <c r="A891" s="295"/>
      <c r="B891" s="296" t="s">
        <v>205</v>
      </c>
      <c r="C891" s="296" t="str">
        <f t="shared" si="7856"/>
        <v>5.2</v>
      </c>
      <c r="D891" s="296" t="s">
        <v>52</v>
      </c>
      <c r="E891" s="296" t="str">
        <f t="shared" ref="E891:E892" si="7921">D891</f>
        <v>LT6,5</v>
      </c>
      <c r="F891" s="296">
        <v>32</v>
      </c>
      <c r="G891" s="296">
        <f>F891</f>
        <v>32</v>
      </c>
      <c r="H891" s="297"/>
      <c r="I891" s="297"/>
      <c r="J891" s="294"/>
      <c r="K891" s="294"/>
      <c r="L891" s="294"/>
      <c r="M891" s="294"/>
      <c r="N891" s="297"/>
      <c r="O891" s="297"/>
      <c r="P891" s="304"/>
      <c r="Q891" s="305"/>
      <c r="R891" s="304"/>
      <c r="S891" s="294"/>
      <c r="T891" s="294"/>
      <c r="U891" s="294"/>
      <c r="V891" s="294"/>
      <c r="W891" s="294"/>
      <c r="X891" s="294"/>
      <c r="Y891" s="294"/>
      <c r="Z891" s="294"/>
      <c r="AA891" s="294"/>
      <c r="AB891" s="294"/>
      <c r="AC891" s="1">
        <f t="shared" ref="AC891:AC893" si="7922">+IF(S891=1,1,0)+IF(T891=1,1,0)</f>
        <v>0</v>
      </c>
      <c r="AD891" s="1">
        <f t="shared" ref="AD891:AD893" si="7923">+IF(U891=1,1,0)+IF(V891=1,1,0)</f>
        <v>0</v>
      </c>
      <c r="AE891" s="1">
        <f t="shared" ref="AE891:AE893" si="7924">+IF(W891=1,1,0)+IF(X891=1,1,0)</f>
        <v>0</v>
      </c>
      <c r="AF891" s="1">
        <f t="shared" ref="AF891:AF893" si="7925">+IF(Y891=1,1,0)+IF(Z891=1,1,0)</f>
        <v>0</v>
      </c>
      <c r="AG891" s="1">
        <f t="shared" ref="AG891:AG893" si="7926">+IF(AA891=1,1,0)</f>
        <v>0</v>
      </c>
      <c r="AH891" s="1">
        <f t="shared" ref="AH891:AH893" si="7927">+IF(AB891=1,1,0)</f>
        <v>0</v>
      </c>
      <c r="AI891" s="1">
        <f t="shared" ref="AI891:AI893" si="7928">+IF(S891=2,1,0)+IF(T891=2,1,0)</f>
        <v>0</v>
      </c>
      <c r="AJ891" s="1">
        <f t="shared" ref="AJ891:AJ893" si="7929">+IF(U891=2,1,0)+IF(V891=2,1,0)</f>
        <v>0</v>
      </c>
      <c r="AK891" s="1">
        <f t="shared" ref="AK891:AK893" si="7930">+IF(X891=2,1,0)+IF(W891=2,1,0)</f>
        <v>0</v>
      </c>
      <c r="AL891" s="1">
        <f t="shared" ref="AL891:AL893" si="7931">+IF(Y891=2,1,0)+IF(Z891=2,1,0)</f>
        <v>0</v>
      </c>
      <c r="AM891" s="1">
        <f t="shared" ref="AM891:AM893" si="7932">+IF(AA891=2,1,0)</f>
        <v>0</v>
      </c>
      <c r="AN891" s="1">
        <f t="shared" ref="AN891:AN893" si="7933">+IF(AB891=2,1,0)</f>
        <v>0</v>
      </c>
      <c r="AO891" s="294"/>
      <c r="AP891" s="294">
        <f t="shared" ref="AP891:AP892" si="7934">G891</f>
        <v>32</v>
      </c>
      <c r="AQ891" s="294"/>
      <c r="AR891" s="294"/>
      <c r="AS891" s="298">
        <f t="shared" si="7871"/>
        <v>0</v>
      </c>
      <c r="AT891" s="298">
        <f t="shared" si="7872"/>
        <v>1</v>
      </c>
      <c r="AU891" s="298">
        <f t="shared" si="7873"/>
        <v>0</v>
      </c>
      <c r="AV891" s="298">
        <f t="shared" si="7874"/>
        <v>0</v>
      </c>
      <c r="AW891" s="294"/>
      <c r="AX891" s="294"/>
      <c r="AY891" s="294"/>
      <c r="AZ891" s="294"/>
      <c r="BA891" s="294"/>
      <c r="BB891" s="294"/>
      <c r="BC891" s="294"/>
      <c r="BD891" s="294"/>
      <c r="BE891" s="294"/>
      <c r="BF891" s="294"/>
      <c r="BG891" s="294"/>
      <c r="BH891" s="294">
        <v>1</v>
      </c>
      <c r="BI891" s="294"/>
      <c r="BJ891" s="294"/>
      <c r="BK891" s="294"/>
      <c r="BL891" s="294"/>
      <c r="BM891" s="294"/>
      <c r="BN891" s="294"/>
      <c r="BO891" s="294"/>
      <c r="BP891" s="1"/>
      <c r="BQ891" s="294"/>
      <c r="BR891" s="17">
        <v>2</v>
      </c>
      <c r="BS891" s="1">
        <f t="shared" si="7571"/>
        <v>0</v>
      </c>
      <c r="BT891" s="17">
        <f t="shared" ref="BT891:BT893" si="7935">+BS891*2</f>
        <v>0</v>
      </c>
      <c r="BU891" s="294"/>
      <c r="BV891" s="294">
        <v>1</v>
      </c>
      <c r="BW891" s="294"/>
      <c r="BX891" s="294"/>
      <c r="BY891" s="294"/>
      <c r="BZ891" s="294"/>
      <c r="CA891" s="294"/>
      <c r="CB891" s="294"/>
      <c r="CC891" s="294"/>
      <c r="CD891" s="1"/>
      <c r="CE891" s="1"/>
      <c r="CF891" s="1"/>
      <c r="CG891" s="294"/>
      <c r="CH891" s="1">
        <v>1</v>
      </c>
      <c r="CI891" s="1"/>
      <c r="CJ891" s="1"/>
      <c r="CK891" s="383"/>
      <c r="CL891" s="383"/>
      <c r="CM891" s="383"/>
      <c r="CN891" s="1">
        <f t="shared" si="7876"/>
        <v>0</v>
      </c>
      <c r="CO891" s="1">
        <f t="shared" si="7877"/>
        <v>0</v>
      </c>
      <c r="CP891" s="20">
        <f t="shared" si="7878"/>
        <v>2.5</v>
      </c>
      <c r="CQ891" s="351"/>
      <c r="CR891" s="299">
        <f t="shared" si="7902"/>
        <v>1</v>
      </c>
      <c r="CS891" s="294"/>
      <c r="CT891" s="294"/>
      <c r="CU891" s="1"/>
      <c r="CV891" s="1"/>
      <c r="CW891" s="1">
        <v>2</v>
      </c>
      <c r="CX891" s="1"/>
      <c r="CY891" s="1"/>
      <c r="CZ891" s="294">
        <v>4</v>
      </c>
      <c r="DA891" s="17">
        <f t="shared" ref="DA891:DA893" si="7936">+CY891</f>
        <v>0</v>
      </c>
      <c r="DB891" s="359">
        <f t="shared" si="7577"/>
        <v>4</v>
      </c>
      <c r="DC891" s="359">
        <f t="shared" si="7578"/>
        <v>2</v>
      </c>
      <c r="DD891" s="294"/>
      <c r="DE891" s="294">
        <v>6</v>
      </c>
      <c r="DF891" s="294"/>
      <c r="DG891" s="294"/>
      <c r="DH891" s="294"/>
      <c r="DI891" s="294"/>
      <c r="DJ891" s="294"/>
      <c r="DK891" s="294"/>
      <c r="DL891" s="294"/>
      <c r="DM891" s="294"/>
      <c r="DN891" s="294"/>
      <c r="DO891" s="1"/>
      <c r="DP891" s="1"/>
      <c r="DQ891" s="17">
        <f t="shared" si="7880"/>
        <v>0</v>
      </c>
      <c r="DR891" s="17">
        <f t="shared" si="7881"/>
        <v>0</v>
      </c>
      <c r="DS891" s="17">
        <f t="shared" si="7882"/>
        <v>0</v>
      </c>
      <c r="DT891" s="17">
        <f t="shared" si="7883"/>
        <v>0</v>
      </c>
      <c r="DU891" s="17">
        <f t="shared" si="7884"/>
        <v>0</v>
      </c>
      <c r="DV891" s="17">
        <f t="shared" si="7885"/>
        <v>0</v>
      </c>
      <c r="DW891" s="1"/>
      <c r="DX891" s="1"/>
      <c r="DY891" s="20">
        <f t="shared" si="7886"/>
        <v>0</v>
      </c>
      <c r="DZ891" s="20">
        <f t="shared" si="7887"/>
        <v>0</v>
      </c>
      <c r="EA891" s="20">
        <f t="shared" si="7888"/>
        <v>0</v>
      </c>
      <c r="EB891" s="20">
        <f t="shared" si="7889"/>
        <v>0</v>
      </c>
      <c r="EC891" s="18">
        <f t="shared" si="7890"/>
        <v>1</v>
      </c>
      <c r="ED891" s="19">
        <f t="shared" ref="ED891:ED893" si="7937">+IF(EC891&lt;&gt;0,EC891*3,0)</f>
        <v>3</v>
      </c>
      <c r="EE891" s="19">
        <f t="shared" si="7892"/>
        <v>0</v>
      </c>
      <c r="EF891" s="1">
        <f t="shared" si="7893"/>
        <v>0</v>
      </c>
      <c r="EG891" s="18">
        <f t="shared" si="7919"/>
        <v>5</v>
      </c>
      <c r="EH891" s="341"/>
      <c r="EI891" s="294"/>
      <c r="EJ891" s="294">
        <v>9</v>
      </c>
      <c r="EK891" s="294"/>
      <c r="EL891" s="19">
        <v>1</v>
      </c>
      <c r="EM891" s="19"/>
      <c r="EN891" s="19"/>
      <c r="EO891" s="366"/>
      <c r="EP891" s="366"/>
      <c r="EQ891" s="374"/>
      <c r="ER891" s="374"/>
      <c r="ES891" s="374"/>
      <c r="ET891" s="374"/>
      <c r="EU891" s="18">
        <f t="shared" si="7894"/>
        <v>6</v>
      </c>
      <c r="EV891" s="18">
        <f t="shared" si="7595"/>
        <v>2</v>
      </c>
      <c r="EW891" s="341">
        <v>1</v>
      </c>
      <c r="EX891" s="341"/>
      <c r="EY891" s="341">
        <v>2</v>
      </c>
      <c r="EZ891" s="365">
        <f t="shared" si="7550"/>
        <v>0</v>
      </c>
      <c r="FA891" s="294"/>
      <c r="FB891" s="294"/>
      <c r="FC891" s="294"/>
      <c r="FD891" s="300"/>
      <c r="FE891" s="300"/>
      <c r="FF891" s="300"/>
      <c r="FG891" s="300"/>
      <c r="FH891" s="300"/>
      <c r="FI891" s="300"/>
      <c r="FJ891" s="300">
        <f>F891</f>
        <v>32</v>
      </c>
      <c r="FK891" s="294"/>
      <c r="FL891" s="294"/>
      <c r="FM891" s="294"/>
      <c r="FN891" s="294"/>
      <c r="FO891" s="294"/>
      <c r="FP891" s="20">
        <f t="shared" si="7602"/>
        <v>0</v>
      </c>
      <c r="FQ891" s="20">
        <f t="shared" si="7896"/>
        <v>6</v>
      </c>
      <c r="FR891" s="20">
        <f t="shared" si="7897"/>
        <v>0</v>
      </c>
      <c r="FS891" s="20">
        <f t="shared" si="7898"/>
        <v>0</v>
      </c>
      <c r="FT891" s="20">
        <f t="shared" si="7899"/>
        <v>0</v>
      </c>
      <c r="FU891" s="20">
        <f t="shared" si="7900"/>
        <v>0</v>
      </c>
      <c r="FV891" s="20">
        <f t="shared" si="7901"/>
        <v>0</v>
      </c>
      <c r="FW891" s="294"/>
    </row>
    <row r="892" spans="1:179" s="301" customFormat="1" ht="27.75" customHeight="1">
      <c r="A892" s="295"/>
      <c r="B892" s="296" t="s">
        <v>203</v>
      </c>
      <c r="C892" s="296" t="str">
        <f t="shared" si="7856"/>
        <v>5.3</v>
      </c>
      <c r="D892" s="296" t="s">
        <v>53</v>
      </c>
      <c r="E892" s="296" t="str">
        <f t="shared" si="7921"/>
        <v>LT7,5</v>
      </c>
      <c r="F892" s="296">
        <v>24</v>
      </c>
      <c r="G892" s="296">
        <f>F892</f>
        <v>24</v>
      </c>
      <c r="H892" s="297"/>
      <c r="I892" s="297"/>
      <c r="J892" s="294"/>
      <c r="K892" s="294"/>
      <c r="L892" s="294"/>
      <c r="M892" s="294"/>
      <c r="N892" s="297"/>
      <c r="O892" s="297"/>
      <c r="P892" s="304"/>
      <c r="Q892" s="305"/>
      <c r="R892" s="304"/>
      <c r="S892" s="294"/>
      <c r="T892" s="294"/>
      <c r="U892" s="294"/>
      <c r="V892" s="294"/>
      <c r="W892" s="294"/>
      <c r="X892" s="294"/>
      <c r="Y892" s="294"/>
      <c r="Z892" s="294"/>
      <c r="AA892" s="294"/>
      <c r="AB892" s="294"/>
      <c r="AC892" s="1">
        <f t="shared" si="7922"/>
        <v>0</v>
      </c>
      <c r="AD892" s="1">
        <f t="shared" si="7923"/>
        <v>0</v>
      </c>
      <c r="AE892" s="1">
        <f t="shared" si="7924"/>
        <v>0</v>
      </c>
      <c r="AF892" s="1">
        <f t="shared" si="7925"/>
        <v>0</v>
      </c>
      <c r="AG892" s="1">
        <f t="shared" si="7926"/>
        <v>0</v>
      </c>
      <c r="AH892" s="1">
        <f t="shared" si="7927"/>
        <v>0</v>
      </c>
      <c r="AI892" s="1">
        <f t="shared" si="7928"/>
        <v>0</v>
      </c>
      <c r="AJ892" s="1">
        <f t="shared" si="7929"/>
        <v>0</v>
      </c>
      <c r="AK892" s="1">
        <f t="shared" si="7930"/>
        <v>0</v>
      </c>
      <c r="AL892" s="1">
        <f t="shared" si="7931"/>
        <v>0</v>
      </c>
      <c r="AM892" s="1">
        <f t="shared" si="7932"/>
        <v>0</v>
      </c>
      <c r="AN892" s="1">
        <f t="shared" si="7933"/>
        <v>0</v>
      </c>
      <c r="AO892" s="294"/>
      <c r="AP892" s="294">
        <f t="shared" si="7934"/>
        <v>24</v>
      </c>
      <c r="AQ892" s="294"/>
      <c r="AR892" s="294"/>
      <c r="AS892" s="298">
        <f t="shared" si="7871"/>
        <v>0</v>
      </c>
      <c r="AT892" s="298">
        <f t="shared" si="7872"/>
        <v>1</v>
      </c>
      <c r="AU892" s="298">
        <f t="shared" si="7873"/>
        <v>0</v>
      </c>
      <c r="AV892" s="298">
        <f t="shared" si="7874"/>
        <v>0</v>
      </c>
      <c r="AW892" s="294"/>
      <c r="AX892" s="294"/>
      <c r="AY892" s="294"/>
      <c r="AZ892" s="294"/>
      <c r="BA892" s="294"/>
      <c r="BB892" s="294"/>
      <c r="BC892" s="294"/>
      <c r="BD892" s="294"/>
      <c r="BE892" s="294"/>
      <c r="BF892" s="294"/>
      <c r="BG892" s="294"/>
      <c r="BH892" s="294"/>
      <c r="BI892" s="294">
        <v>1</v>
      </c>
      <c r="BJ892" s="294"/>
      <c r="BK892" s="294"/>
      <c r="BL892" s="294"/>
      <c r="BM892" s="294"/>
      <c r="BN892" s="294"/>
      <c r="BO892" s="294"/>
      <c r="BP892" s="1"/>
      <c r="BQ892" s="294"/>
      <c r="BR892" s="17">
        <v>2</v>
      </c>
      <c r="BS892" s="1">
        <f t="shared" si="7571"/>
        <v>0</v>
      </c>
      <c r="BT892" s="17">
        <f t="shared" si="7935"/>
        <v>0</v>
      </c>
      <c r="BU892" s="294"/>
      <c r="BV892" s="294">
        <v>1</v>
      </c>
      <c r="BW892" s="294"/>
      <c r="BX892" s="294"/>
      <c r="BY892" s="294"/>
      <c r="BZ892" s="294"/>
      <c r="CA892" s="294"/>
      <c r="CB892" s="294"/>
      <c r="CC892" s="294"/>
      <c r="CD892" s="1"/>
      <c r="CE892" s="1"/>
      <c r="CF892" s="1"/>
      <c r="CG892" s="294"/>
      <c r="CH892" s="1">
        <v>1</v>
      </c>
      <c r="CI892" s="1"/>
      <c r="CJ892" s="1"/>
      <c r="CK892" s="383"/>
      <c r="CL892" s="383"/>
      <c r="CM892" s="383"/>
      <c r="CN892" s="1">
        <f t="shared" si="7876"/>
        <v>0</v>
      </c>
      <c r="CO892" s="1">
        <f t="shared" si="7877"/>
        <v>0</v>
      </c>
      <c r="CP892" s="20">
        <f t="shared" si="7878"/>
        <v>2.5</v>
      </c>
      <c r="CQ892" s="351"/>
      <c r="CR892" s="299">
        <f t="shared" si="7902"/>
        <v>1</v>
      </c>
      <c r="CS892" s="294"/>
      <c r="CT892" s="294"/>
      <c r="CU892" s="1"/>
      <c r="CV892" s="1"/>
      <c r="CW892" s="1">
        <v>1</v>
      </c>
      <c r="CX892" s="1"/>
      <c r="CY892" s="1">
        <v>1</v>
      </c>
      <c r="CZ892" s="294">
        <v>4</v>
      </c>
      <c r="DA892" s="17">
        <f t="shared" si="7936"/>
        <v>1</v>
      </c>
      <c r="DB892" s="359">
        <f t="shared" si="7577"/>
        <v>5</v>
      </c>
      <c r="DC892" s="359">
        <f t="shared" si="7578"/>
        <v>2</v>
      </c>
      <c r="DD892" s="294"/>
      <c r="DE892" s="294">
        <v>3</v>
      </c>
      <c r="DF892" s="294"/>
      <c r="DG892" s="294"/>
      <c r="DH892" s="294"/>
      <c r="DI892" s="294"/>
      <c r="DJ892" s="294">
        <v>4</v>
      </c>
      <c r="DK892" s="294"/>
      <c r="DL892" s="294"/>
      <c r="DM892" s="294"/>
      <c r="DN892" s="294"/>
      <c r="DO892" s="1"/>
      <c r="DP892" s="1"/>
      <c r="DQ892" s="17">
        <f t="shared" si="7880"/>
        <v>0</v>
      </c>
      <c r="DR892" s="17">
        <f t="shared" si="7881"/>
        <v>0</v>
      </c>
      <c r="DS892" s="17">
        <f t="shared" si="7882"/>
        <v>0</v>
      </c>
      <c r="DT892" s="17">
        <f t="shared" si="7883"/>
        <v>0</v>
      </c>
      <c r="DU892" s="17">
        <f t="shared" si="7884"/>
        <v>0</v>
      </c>
      <c r="DV892" s="17">
        <f t="shared" si="7885"/>
        <v>0</v>
      </c>
      <c r="DW892" s="1"/>
      <c r="DX892" s="1"/>
      <c r="DY892" s="20">
        <f t="shared" si="7886"/>
        <v>0</v>
      </c>
      <c r="DZ892" s="20">
        <f t="shared" si="7887"/>
        <v>0</v>
      </c>
      <c r="EA892" s="20">
        <f t="shared" si="7888"/>
        <v>0</v>
      </c>
      <c r="EB892" s="20">
        <f t="shared" si="7889"/>
        <v>0</v>
      </c>
      <c r="EC892" s="18">
        <f t="shared" si="7890"/>
        <v>1</v>
      </c>
      <c r="ED892" s="19">
        <f t="shared" si="7937"/>
        <v>3</v>
      </c>
      <c r="EE892" s="19">
        <f t="shared" si="7892"/>
        <v>0</v>
      </c>
      <c r="EF892" s="1">
        <f t="shared" si="7893"/>
        <v>0</v>
      </c>
      <c r="EG892" s="18"/>
      <c r="EH892" s="341"/>
      <c r="EI892" s="294"/>
      <c r="EJ892" s="294">
        <v>4.5</v>
      </c>
      <c r="EK892" s="294"/>
      <c r="EL892" s="19">
        <v>1</v>
      </c>
      <c r="EM892" s="19"/>
      <c r="EN892" s="19"/>
      <c r="EO892" s="366"/>
      <c r="EP892" s="366"/>
      <c r="EQ892" s="374"/>
      <c r="ER892" s="374"/>
      <c r="ES892" s="374"/>
      <c r="ET892" s="374"/>
      <c r="EU892" s="18">
        <f t="shared" si="7894"/>
        <v>6</v>
      </c>
      <c r="EV892" s="18">
        <f t="shared" si="7595"/>
        <v>2</v>
      </c>
      <c r="EW892" s="341">
        <v>2</v>
      </c>
      <c r="EX892" s="341">
        <v>2</v>
      </c>
      <c r="EY892" s="341">
        <v>4</v>
      </c>
      <c r="EZ892" s="365">
        <f t="shared" si="7550"/>
        <v>0</v>
      </c>
      <c r="FA892" s="294"/>
      <c r="FB892" s="294"/>
      <c r="FC892" s="294"/>
      <c r="FD892" s="300"/>
      <c r="FE892" s="300"/>
      <c r="FF892" s="300"/>
      <c r="FG892" s="300"/>
      <c r="FH892" s="300"/>
      <c r="FI892" s="300"/>
      <c r="FJ892" s="300">
        <f>F892</f>
        <v>24</v>
      </c>
      <c r="FK892" s="294"/>
      <c r="FL892" s="294"/>
      <c r="FM892" s="294"/>
      <c r="FN892" s="294"/>
      <c r="FO892" s="294"/>
      <c r="FP892" s="20">
        <f t="shared" si="7602"/>
        <v>0</v>
      </c>
      <c r="FQ892" s="20">
        <f t="shared" si="7896"/>
        <v>3</v>
      </c>
      <c r="FR892" s="20">
        <f t="shared" si="7897"/>
        <v>0</v>
      </c>
      <c r="FS892" s="20">
        <f t="shared" si="7898"/>
        <v>0</v>
      </c>
      <c r="FT892" s="20">
        <f t="shared" si="7899"/>
        <v>0</v>
      </c>
      <c r="FU892" s="20">
        <f t="shared" si="7900"/>
        <v>0</v>
      </c>
      <c r="FV892" s="20">
        <f t="shared" si="7901"/>
        <v>0</v>
      </c>
      <c r="FW892" s="294"/>
    </row>
    <row r="893" spans="1:179" s="316" customFormat="1" ht="24" customHeight="1">
      <c r="A893" s="302"/>
      <c r="B893" s="41">
        <v>5</v>
      </c>
      <c r="C893" s="41">
        <f t="shared" ref="C893" si="7938">B893</f>
        <v>5</v>
      </c>
      <c r="D893" s="41"/>
      <c r="E893" s="41"/>
      <c r="F893" s="41"/>
      <c r="G893" s="41"/>
      <c r="H893" s="42"/>
      <c r="I893" s="42"/>
      <c r="J893" s="303"/>
      <c r="K893" s="303"/>
      <c r="L893" s="303"/>
      <c r="M893" s="303"/>
      <c r="N893" s="42"/>
      <c r="O893" s="42"/>
      <c r="P893" s="304"/>
      <c r="Q893" s="305"/>
      <c r="R893" s="304"/>
      <c r="S893" s="303"/>
      <c r="T893" s="303"/>
      <c r="U893" s="303"/>
      <c r="V893" s="303"/>
      <c r="W893" s="303"/>
      <c r="X893" s="303"/>
      <c r="Y893" s="303"/>
      <c r="Z893" s="303"/>
      <c r="AA893" s="303"/>
      <c r="AB893" s="303"/>
      <c r="AC893" s="304">
        <f t="shared" si="7922"/>
        <v>0</v>
      </c>
      <c r="AD893" s="304">
        <f t="shared" si="7923"/>
        <v>0</v>
      </c>
      <c r="AE893" s="304">
        <f t="shared" si="7924"/>
        <v>0</v>
      </c>
      <c r="AF893" s="304">
        <f t="shared" si="7925"/>
        <v>0</v>
      </c>
      <c r="AG893" s="304">
        <f t="shared" si="7926"/>
        <v>0</v>
      </c>
      <c r="AH893" s="304">
        <f t="shared" si="7927"/>
        <v>0</v>
      </c>
      <c r="AI893" s="304">
        <f t="shared" si="7928"/>
        <v>0</v>
      </c>
      <c r="AJ893" s="304">
        <f t="shared" si="7929"/>
        <v>0</v>
      </c>
      <c r="AK893" s="304">
        <f t="shared" si="7930"/>
        <v>0</v>
      </c>
      <c r="AL893" s="304">
        <f t="shared" si="7931"/>
        <v>0</v>
      </c>
      <c r="AM893" s="304">
        <f t="shared" si="7932"/>
        <v>0</v>
      </c>
      <c r="AN893" s="304">
        <f t="shared" si="7933"/>
        <v>0</v>
      </c>
      <c r="AO893" s="303"/>
      <c r="AP893" s="303"/>
      <c r="AQ893" s="303"/>
      <c r="AR893" s="303"/>
      <c r="AS893" s="306">
        <f t="shared" ref="AS893" si="7939">IF(AND(AO893&gt;0,OR(BR893&gt;=2,BR893=1)),1,0)</f>
        <v>0</v>
      </c>
      <c r="AT893" s="306">
        <f t="shared" ref="AT893" si="7940">IF(AND(AP893&gt;0,OR(BR893&gt;=2,BR893=1)),1,0)</f>
        <v>0</v>
      </c>
      <c r="AU893" s="306">
        <f t="shared" ref="AU893" si="7941">IF(AND(AQ893&gt;0,OR(BR893&gt;=2,BR893=1)),1,0)</f>
        <v>0</v>
      </c>
      <c r="AV893" s="306">
        <f t="shared" ref="AV893" si="7942">IF(AND(AR893&gt;0,OR(BR893&gt;=2,BR893=1)),AR893/G893,0)</f>
        <v>0</v>
      </c>
      <c r="AW893" s="303"/>
      <c r="AX893" s="333"/>
      <c r="AY893" s="333"/>
      <c r="AZ893" s="333"/>
      <c r="BA893" s="333"/>
      <c r="BB893" s="333"/>
      <c r="BC893" s="333"/>
      <c r="BD893" s="303"/>
      <c r="BE893" s="303"/>
      <c r="BF893" s="303"/>
      <c r="BG893" s="303"/>
      <c r="BH893" s="303"/>
      <c r="BI893" s="303"/>
      <c r="BJ893" s="303"/>
      <c r="BK893" s="303"/>
      <c r="BL893" s="303"/>
      <c r="BM893" s="303"/>
      <c r="BN893" s="307"/>
      <c r="BO893" s="44">
        <v>1</v>
      </c>
      <c r="BP893" s="304"/>
      <c r="BQ893" s="303"/>
      <c r="BR893" s="17">
        <v>1</v>
      </c>
      <c r="BS893" s="1">
        <f t="shared" si="7571"/>
        <v>0</v>
      </c>
      <c r="BT893" s="308">
        <f t="shared" si="7935"/>
        <v>0</v>
      </c>
      <c r="BU893" s="44">
        <v>8</v>
      </c>
      <c r="BV893" s="303"/>
      <c r="BW893" s="303"/>
      <c r="BX893" s="303"/>
      <c r="BY893" s="303"/>
      <c r="BZ893" s="303"/>
      <c r="CA893" s="303"/>
      <c r="CB893" s="303"/>
      <c r="CC893" s="303"/>
      <c r="CD893" s="309"/>
      <c r="CE893" s="309"/>
      <c r="CF893" s="309"/>
      <c r="CG893" s="303"/>
      <c r="CH893" s="304"/>
      <c r="CI893" s="304"/>
      <c r="CJ893" s="304"/>
      <c r="CK893" s="384"/>
      <c r="CL893" s="384"/>
      <c r="CM893" s="384"/>
      <c r="CN893" s="304">
        <f t="shared" ref="CN893" si="7943">+SUM(BX893:CC893)*BW893</f>
        <v>0</v>
      </c>
      <c r="CO893" s="304">
        <f t="shared" ref="CO893" si="7944">+SUM(BX893:CC893)*BW893</f>
        <v>0</v>
      </c>
      <c r="CP893" s="310">
        <f t="shared" ref="CP893" si="7945">+SUM(BY893:CC893)*2.5+SUM(CD893:CG893)*0.5+SUM(CH893:CJ893)*2.5</f>
        <v>0</v>
      </c>
      <c r="CQ893" s="352"/>
      <c r="CR893" s="311">
        <f t="shared" ref="CR893" si="7946">+IF(SUM(AX893:BM893)&gt;0,1,0)</f>
        <v>0</v>
      </c>
      <c r="CS893" s="303"/>
      <c r="CT893" s="303"/>
      <c r="CU893" s="304"/>
      <c r="CV893" s="304"/>
      <c r="CW893" s="304"/>
      <c r="CX893" s="304"/>
      <c r="CY893" s="304"/>
      <c r="CZ893" s="303"/>
      <c r="DA893" s="308">
        <f t="shared" si="7936"/>
        <v>0</v>
      </c>
      <c r="DB893" s="359">
        <f t="shared" si="7577"/>
        <v>0</v>
      </c>
      <c r="DC893" s="359">
        <f t="shared" si="7578"/>
        <v>0</v>
      </c>
      <c r="DD893" s="303"/>
      <c r="DE893" s="303"/>
      <c r="DF893" s="303"/>
      <c r="DG893" s="303"/>
      <c r="DH893" s="303"/>
      <c r="DI893" s="303"/>
      <c r="DJ893" s="303"/>
      <c r="DK893" s="303"/>
      <c r="DL893" s="303"/>
      <c r="DM893" s="303"/>
      <c r="DN893" s="303"/>
      <c r="DO893" s="304"/>
      <c r="DP893" s="304"/>
      <c r="DQ893" s="308">
        <f t="shared" ref="DQ893" si="7947">+IF(AND(SUM(S893:AA893)&gt;0,SUM(FA893:FF893)&gt;0),CT893,0)</f>
        <v>0</v>
      </c>
      <c r="DR893" s="308">
        <f t="shared" ref="DR893" si="7948">+IF(AND(SUM(S893:AA893)&gt;0,SUM(FA893:FF893)&gt;0),CU893,0)</f>
        <v>0</v>
      </c>
      <c r="DS893" s="308">
        <f t="shared" ref="DS893" si="7949">+IF(AND(SUM(S893:AA893)&gt;0,SUM(FA893:FF893)&gt;0),CV893,0)</f>
        <v>0</v>
      </c>
      <c r="DT893" s="308">
        <f t="shared" ref="DT893" si="7950">+IF(AND(SUM(S893:AA893)&gt;0,SUM(FA893:FF893)&gt;0),CW893,0)</f>
        <v>0</v>
      </c>
      <c r="DU893" s="308">
        <f t="shared" ref="DU893" si="7951">+IF(AND(SUM(S893:AA893)&gt;0,SUM(FA893:FF893)&gt;0),CX893,0)</f>
        <v>0</v>
      </c>
      <c r="DV893" s="308">
        <f t="shared" ref="DV893" si="7952">+IF(AND(SUM(S893:AA893)&gt;0,SUM(FA893:FF893)&gt;0),CY893,0)</f>
        <v>0</v>
      </c>
      <c r="DW893" s="304"/>
      <c r="DX893" s="304"/>
      <c r="DY893" s="310">
        <f t="shared" ref="DY893" si="7953">+IF(AND(SUM(S893:AB893)&gt;0,SUM(FA893:FF893)&gt;0,DG893&gt;=3),DG893,0)</f>
        <v>0</v>
      </c>
      <c r="DZ893" s="310">
        <f t="shared" ref="DZ893" si="7954">+IF(AND(SUM(S893:AB893)&gt;0,SUM(FA893:FF893)&gt;0,DH893&gt;=3),DH893,0)</f>
        <v>0</v>
      </c>
      <c r="EA893" s="310">
        <f t="shared" ref="EA893" si="7955">+IF(AND(SUM(S893:AB893)&gt;0,SUM(FA893:FF893)&gt;0,DI893&gt;=3),DI893,0)</f>
        <v>0</v>
      </c>
      <c r="EB893" s="310">
        <f t="shared" ref="EB893" si="7956">+IF(AND(SUM(S893:AB893)&gt;0,SUM(FA893:FF893)&gt;0,DJ893&gt;=3),DJ893,0)</f>
        <v>0</v>
      </c>
      <c r="EC893" s="312">
        <f t="shared" ref="EC893" si="7957">+IF(AND(CT893=0,SUM(CU893:CY893)&gt;1,SUM(CU893:CY893)&lt;=4),1,IF(AND(CT893=0,SUM(CU893:CY893)&gt;4),2,0))</f>
        <v>0</v>
      </c>
      <c r="ED893" s="313">
        <f t="shared" si="7937"/>
        <v>0</v>
      </c>
      <c r="EE893" s="313">
        <f t="shared" ref="EE893" si="7958">+IF(SUM(AO893:AR893)+SUM(DK893:DN893)&gt;0,CT893*3,0)</f>
        <v>0</v>
      </c>
      <c r="EF893" s="304">
        <f t="shared" ref="EF893" si="7959">+IF(EE893&gt;0,CT893*4,0)</f>
        <v>0</v>
      </c>
      <c r="EG893" s="312">
        <f t="shared" ref="EG893" si="7960">+IF(AND(CT893+EC893=0,SUM(AO893:AR893)&gt;0,SUM(DK893:DN893)&gt;0),(CU893+CV893+CW893+CX893)*2+CY893*5,(EC893+CT893-FO893)*5)+IF(AND(EC893+DQ893+CT893=0,SUM(AO893:AR893)&gt;0),SUM(CU893:CX893)*2+CY893*5,0)</f>
        <v>0</v>
      </c>
      <c r="EH893" s="344"/>
      <c r="EI893" s="303"/>
      <c r="EJ893" s="303"/>
      <c r="EK893" s="303"/>
      <c r="EL893" s="314"/>
      <c r="EM893" s="314"/>
      <c r="EN893" s="314"/>
      <c r="EO893" s="368"/>
      <c r="EP893" s="368"/>
      <c r="EQ893" s="375"/>
      <c r="ER893" s="375"/>
      <c r="ES893" s="375"/>
      <c r="ET893" s="375"/>
      <c r="EU893" s="18">
        <f t="shared" ref="EU893" si="7961">IF(SUM(CU893:CX893)&gt;0,CZ893*1+2,0)</f>
        <v>0</v>
      </c>
      <c r="EV893" s="18">
        <f t="shared" si="7595"/>
        <v>0</v>
      </c>
      <c r="EW893" s="344"/>
      <c r="EX893" s="344"/>
      <c r="EY893" s="344"/>
      <c r="EZ893" s="365">
        <f t="shared" si="7550"/>
        <v>0</v>
      </c>
      <c r="FA893" s="303"/>
      <c r="FB893" s="303"/>
      <c r="FC893" s="303"/>
      <c r="FD893" s="315"/>
      <c r="FE893" s="315"/>
      <c r="FF893" s="315"/>
      <c r="FG893" s="337"/>
      <c r="FH893" s="315"/>
      <c r="FI893" s="315"/>
      <c r="FJ893" s="315"/>
      <c r="FK893" s="303"/>
      <c r="FL893" s="303"/>
      <c r="FM893" s="303"/>
      <c r="FN893" s="303"/>
      <c r="FO893" s="333"/>
      <c r="FP893" s="20">
        <f t="shared" ref="FP893" si="7962">+FO893*3</f>
        <v>0</v>
      </c>
      <c r="FQ893" s="310">
        <f t="shared" ref="FQ893" si="7963">+DE893</f>
        <v>0</v>
      </c>
      <c r="FR893" s="310">
        <f t="shared" ref="FR893" si="7964">+DF893</f>
        <v>0</v>
      </c>
      <c r="FS893" s="310">
        <f t="shared" ref="FS893" si="7965">+IF(DG893&lt;3,DG893,0)</f>
        <v>0</v>
      </c>
      <c r="FT893" s="310">
        <f t="shared" ref="FT893" si="7966">+IF(DH893&lt;3,DH893,0)</f>
        <v>0</v>
      </c>
      <c r="FU893" s="310">
        <f t="shared" ref="FU893" si="7967">+IF(DI893&lt;3,DI893,0)</f>
        <v>0</v>
      </c>
      <c r="FV893" s="310">
        <f t="shared" ref="FV893" si="7968">+IF(DJ893&lt;3,DJ893,0)</f>
        <v>0</v>
      </c>
      <c r="FW893" s="303"/>
    </row>
    <row r="894" spans="1:179" s="301" customFormat="1" ht="27.75" customHeight="1">
      <c r="A894" s="295"/>
      <c r="B894" s="296" t="s">
        <v>684</v>
      </c>
      <c r="C894" s="296" t="str">
        <f t="shared" si="7856"/>
        <v>5.1.1</v>
      </c>
      <c r="D894" s="296" t="s">
        <v>53</v>
      </c>
      <c r="E894" s="296" t="str">
        <f t="shared" ref="E894" si="7969">D894</f>
        <v>LT7,5</v>
      </c>
      <c r="F894" s="296">
        <v>42</v>
      </c>
      <c r="G894" s="296">
        <f>F894</f>
        <v>42</v>
      </c>
      <c r="H894" s="297"/>
      <c r="I894" s="297"/>
      <c r="J894" s="294"/>
      <c r="K894" s="294"/>
      <c r="L894" s="294"/>
      <c r="M894" s="294"/>
      <c r="N894" s="297"/>
      <c r="O894" s="297"/>
      <c r="P894" s="304"/>
      <c r="Q894" s="305"/>
      <c r="R894" s="304"/>
      <c r="S894" s="294"/>
      <c r="T894" s="294"/>
      <c r="U894" s="294"/>
      <c r="V894" s="294"/>
      <c r="W894" s="294"/>
      <c r="X894" s="294"/>
      <c r="Y894" s="294"/>
      <c r="Z894" s="294"/>
      <c r="AA894" s="294"/>
      <c r="AB894" s="294"/>
      <c r="AC894" s="1">
        <f t="shared" ref="AC894" si="7970">+IF(S894=1,1,0)+IF(T894=1,1,0)</f>
        <v>0</v>
      </c>
      <c r="AD894" s="1">
        <f t="shared" ref="AD894" si="7971">+IF(U894=1,1,0)+IF(V894=1,1,0)</f>
        <v>0</v>
      </c>
      <c r="AE894" s="1">
        <f t="shared" ref="AE894" si="7972">+IF(W894=1,1,0)+IF(X894=1,1,0)</f>
        <v>0</v>
      </c>
      <c r="AF894" s="1">
        <f t="shared" ref="AF894" si="7973">+IF(Y894=1,1,0)+IF(Z894=1,1,0)</f>
        <v>0</v>
      </c>
      <c r="AG894" s="1">
        <f t="shared" ref="AG894" si="7974">+IF(AA894=1,1,0)</f>
        <v>0</v>
      </c>
      <c r="AH894" s="1">
        <f t="shared" ref="AH894" si="7975">+IF(AB894=1,1,0)</f>
        <v>0</v>
      </c>
      <c r="AI894" s="1">
        <f t="shared" ref="AI894" si="7976">+IF(S894=2,1,0)+IF(T894=2,1,0)</f>
        <v>0</v>
      </c>
      <c r="AJ894" s="1">
        <f t="shared" ref="AJ894" si="7977">+IF(U894=2,1,0)+IF(V894=2,1,0)</f>
        <v>0</v>
      </c>
      <c r="AK894" s="1">
        <f t="shared" ref="AK894" si="7978">+IF(X894=2,1,0)+IF(W894=2,1,0)</f>
        <v>0</v>
      </c>
      <c r="AL894" s="1">
        <f t="shared" ref="AL894" si="7979">+IF(Y894=2,1,0)+IF(Z894=2,1,0)</f>
        <v>0</v>
      </c>
      <c r="AM894" s="1">
        <f t="shared" ref="AM894" si="7980">+IF(AA894=2,1,0)</f>
        <v>0</v>
      </c>
      <c r="AN894" s="1">
        <f t="shared" ref="AN894" si="7981">+IF(AB894=2,1,0)</f>
        <v>0</v>
      </c>
      <c r="AO894" s="294"/>
      <c r="AP894" s="294">
        <f>G894</f>
        <v>42</v>
      </c>
      <c r="AQ894" s="294"/>
      <c r="AR894" s="294"/>
      <c r="AS894" s="298">
        <f t="shared" si="7871"/>
        <v>0</v>
      </c>
      <c r="AT894" s="298">
        <f t="shared" si="7872"/>
        <v>1</v>
      </c>
      <c r="AU894" s="298">
        <f t="shared" si="7873"/>
        <v>0</v>
      </c>
      <c r="AV894" s="298">
        <f t="shared" si="7874"/>
        <v>0</v>
      </c>
      <c r="AW894" s="294"/>
      <c r="AX894" s="294"/>
      <c r="AY894" s="294"/>
      <c r="AZ894" s="294"/>
      <c r="BA894" s="294"/>
      <c r="BB894" s="294"/>
      <c r="BC894" s="294"/>
      <c r="BD894" s="294"/>
      <c r="BE894" s="294"/>
      <c r="BF894" s="294"/>
      <c r="BG894" s="294"/>
      <c r="BH894" s="294"/>
      <c r="BI894" s="294">
        <v>1</v>
      </c>
      <c r="BJ894" s="294"/>
      <c r="BK894" s="294"/>
      <c r="BL894" s="294"/>
      <c r="BM894" s="294"/>
      <c r="BN894" s="294"/>
      <c r="BO894" s="294"/>
      <c r="BP894" s="1"/>
      <c r="BQ894" s="294"/>
      <c r="BR894" s="17">
        <v>2</v>
      </c>
      <c r="BS894" s="1">
        <f t="shared" si="7571"/>
        <v>0</v>
      </c>
      <c r="BT894" s="17">
        <f t="shared" ref="BT894" si="7982">+BS894*2</f>
        <v>0</v>
      </c>
      <c r="BU894" s="294"/>
      <c r="BV894" s="294">
        <v>1</v>
      </c>
      <c r="BW894" s="294"/>
      <c r="BX894" s="294"/>
      <c r="BY894" s="294"/>
      <c r="BZ894" s="294"/>
      <c r="CA894" s="294"/>
      <c r="CB894" s="294"/>
      <c r="CC894" s="294"/>
      <c r="CD894" s="1"/>
      <c r="CE894" s="1"/>
      <c r="CF894" s="1"/>
      <c r="CG894" s="294"/>
      <c r="CH894" s="1">
        <v>1</v>
      </c>
      <c r="CI894" s="1"/>
      <c r="CJ894" s="1"/>
      <c r="CK894" s="383"/>
      <c r="CL894" s="383"/>
      <c r="CM894" s="383"/>
      <c r="CN894" s="1">
        <f t="shared" si="7876"/>
        <v>0</v>
      </c>
      <c r="CO894" s="1">
        <f t="shared" si="7877"/>
        <v>0</v>
      </c>
      <c r="CP894" s="20">
        <f t="shared" si="7878"/>
        <v>2.5</v>
      </c>
      <c r="CQ894" s="351"/>
      <c r="CR894" s="299">
        <f t="shared" si="7902"/>
        <v>1</v>
      </c>
      <c r="CS894" s="294"/>
      <c r="CT894" s="294"/>
      <c r="CU894" s="1"/>
      <c r="CV894" s="1"/>
      <c r="CW894" s="1">
        <v>2</v>
      </c>
      <c r="CX894" s="1"/>
      <c r="CY894" s="1"/>
      <c r="CZ894" s="294">
        <v>4</v>
      </c>
      <c r="DA894" s="17">
        <f t="shared" ref="DA894" si="7983">+CY894</f>
        <v>0</v>
      </c>
      <c r="DB894" s="359">
        <f t="shared" si="7577"/>
        <v>4</v>
      </c>
      <c r="DC894" s="359">
        <f t="shared" si="7578"/>
        <v>2</v>
      </c>
      <c r="DD894" s="294"/>
      <c r="DE894" s="294">
        <v>6</v>
      </c>
      <c r="DF894" s="294"/>
      <c r="DG894" s="294"/>
      <c r="DH894" s="294"/>
      <c r="DI894" s="294"/>
      <c r="DJ894" s="294"/>
      <c r="DK894" s="294"/>
      <c r="DL894" s="294"/>
      <c r="DM894" s="294"/>
      <c r="DN894" s="294"/>
      <c r="DO894" s="1"/>
      <c r="DP894" s="1"/>
      <c r="DQ894" s="17">
        <f t="shared" si="7880"/>
        <v>0</v>
      </c>
      <c r="DR894" s="17">
        <f t="shared" si="7881"/>
        <v>0</v>
      </c>
      <c r="DS894" s="17">
        <f t="shared" si="7882"/>
        <v>0</v>
      </c>
      <c r="DT894" s="17">
        <f t="shared" si="7883"/>
        <v>0</v>
      </c>
      <c r="DU894" s="17">
        <f t="shared" si="7884"/>
        <v>0</v>
      </c>
      <c r="DV894" s="17">
        <f t="shared" si="7885"/>
        <v>0</v>
      </c>
      <c r="DW894" s="1"/>
      <c r="DX894" s="1"/>
      <c r="DY894" s="20">
        <f t="shared" si="7886"/>
        <v>0</v>
      </c>
      <c r="DZ894" s="20">
        <f t="shared" si="7887"/>
        <v>0</v>
      </c>
      <c r="EA894" s="20">
        <f t="shared" si="7888"/>
        <v>0</v>
      </c>
      <c r="EB894" s="20">
        <f t="shared" si="7889"/>
        <v>0</v>
      </c>
      <c r="EC894" s="18">
        <f t="shared" si="7890"/>
        <v>1</v>
      </c>
      <c r="ED894" s="19">
        <f t="shared" ref="ED894" si="7984">+IF(EC894&lt;&gt;0,EC894*3,0)</f>
        <v>3</v>
      </c>
      <c r="EE894" s="19">
        <f t="shared" si="7892"/>
        <v>0</v>
      </c>
      <c r="EF894" s="1">
        <f t="shared" si="7893"/>
        <v>0</v>
      </c>
      <c r="EG894" s="18">
        <f t="shared" si="7919"/>
        <v>5</v>
      </c>
      <c r="EH894" s="341"/>
      <c r="EI894" s="294"/>
      <c r="EJ894" s="294">
        <v>9</v>
      </c>
      <c r="EK894" s="294"/>
      <c r="EL894" s="19">
        <v>1</v>
      </c>
      <c r="EM894" s="19"/>
      <c r="EN894" s="19"/>
      <c r="EO894" s="366"/>
      <c r="EP894" s="366"/>
      <c r="EQ894" s="374"/>
      <c r="ER894" s="374"/>
      <c r="ES894" s="374"/>
      <c r="ET894" s="374"/>
      <c r="EU894" s="18">
        <f t="shared" si="7894"/>
        <v>6</v>
      </c>
      <c r="EV894" s="18">
        <f t="shared" si="7595"/>
        <v>2</v>
      </c>
      <c r="EW894" s="341">
        <v>1</v>
      </c>
      <c r="EX894" s="341"/>
      <c r="EY894" s="341">
        <v>2</v>
      </c>
      <c r="EZ894" s="365">
        <f t="shared" si="7550"/>
        <v>0</v>
      </c>
      <c r="FA894" s="294"/>
      <c r="FB894" s="294"/>
      <c r="FC894" s="294"/>
      <c r="FD894" s="300"/>
      <c r="FE894" s="300"/>
      <c r="FF894" s="300"/>
      <c r="FG894" s="300"/>
      <c r="FH894" s="300"/>
      <c r="FI894" s="300"/>
      <c r="FJ894" s="300">
        <f>F894</f>
        <v>42</v>
      </c>
      <c r="FK894" s="294"/>
      <c r="FL894" s="294"/>
      <c r="FM894" s="294"/>
      <c r="FN894" s="294"/>
      <c r="FO894" s="294"/>
      <c r="FP894" s="20">
        <f t="shared" si="7602"/>
        <v>0</v>
      </c>
      <c r="FQ894" s="20">
        <f t="shared" si="7896"/>
        <v>6</v>
      </c>
      <c r="FR894" s="20">
        <f t="shared" si="7897"/>
        <v>0</v>
      </c>
      <c r="FS894" s="20">
        <f t="shared" si="7898"/>
        <v>0</v>
      </c>
      <c r="FT894" s="20">
        <f t="shared" si="7899"/>
        <v>0</v>
      </c>
      <c r="FU894" s="20">
        <f t="shared" si="7900"/>
        <v>0</v>
      </c>
      <c r="FV894" s="20">
        <f t="shared" si="7901"/>
        <v>0</v>
      </c>
      <c r="FW894" s="294"/>
    </row>
    <row r="895" spans="1:179" s="301" customFormat="1" ht="27.75" customHeight="1">
      <c r="A895" s="295"/>
      <c r="B895" s="296" t="s">
        <v>685</v>
      </c>
      <c r="C895" s="296" t="str">
        <f>B895</f>
        <v>5.1.2</v>
      </c>
      <c r="D895" s="296" t="s">
        <v>53</v>
      </c>
      <c r="E895" s="296" t="str">
        <f t="shared" ref="E895" si="7985">D895</f>
        <v>LT7,5</v>
      </c>
      <c r="F895" s="296">
        <v>47</v>
      </c>
      <c r="G895" s="296">
        <f>F895</f>
        <v>47</v>
      </c>
      <c r="H895" s="297"/>
      <c r="I895" s="297"/>
      <c r="J895" s="294"/>
      <c r="K895" s="294"/>
      <c r="L895" s="294"/>
      <c r="M895" s="294"/>
      <c r="N895" s="297"/>
      <c r="O895" s="297"/>
      <c r="P895" s="304"/>
      <c r="Q895" s="305"/>
      <c r="R895" s="304"/>
      <c r="S895" s="294"/>
      <c r="T895" s="294"/>
      <c r="U895" s="294"/>
      <c r="V895" s="294"/>
      <c r="W895" s="294"/>
      <c r="X895" s="294"/>
      <c r="Y895" s="294"/>
      <c r="Z895" s="294"/>
      <c r="AA895" s="294"/>
      <c r="AB895" s="294"/>
      <c r="AC895" s="1">
        <f t="shared" ref="AC895" si="7986">+IF(S895=1,1,0)+IF(T895=1,1,0)</f>
        <v>0</v>
      </c>
      <c r="AD895" s="1">
        <f t="shared" ref="AD895" si="7987">+IF(U895=1,1,0)+IF(V895=1,1,0)</f>
        <v>0</v>
      </c>
      <c r="AE895" s="1">
        <f t="shared" ref="AE895" si="7988">+IF(W895=1,1,0)+IF(X895=1,1,0)</f>
        <v>0</v>
      </c>
      <c r="AF895" s="1">
        <f t="shared" ref="AF895" si="7989">+IF(Y895=1,1,0)+IF(Z895=1,1,0)</f>
        <v>0</v>
      </c>
      <c r="AG895" s="1">
        <f t="shared" ref="AG895" si="7990">+IF(AA895=1,1,0)</f>
        <v>0</v>
      </c>
      <c r="AH895" s="1">
        <f t="shared" ref="AH895" si="7991">+IF(AB895=1,1,0)</f>
        <v>0</v>
      </c>
      <c r="AI895" s="1">
        <f t="shared" ref="AI895" si="7992">+IF(S895=2,1,0)+IF(T895=2,1,0)</f>
        <v>0</v>
      </c>
      <c r="AJ895" s="1">
        <f t="shared" ref="AJ895" si="7993">+IF(U895=2,1,0)+IF(V895=2,1,0)</f>
        <v>0</v>
      </c>
      <c r="AK895" s="1">
        <f t="shared" ref="AK895" si="7994">+IF(X895=2,1,0)+IF(W895=2,1,0)</f>
        <v>0</v>
      </c>
      <c r="AL895" s="1">
        <f t="shared" ref="AL895" si="7995">+IF(Y895=2,1,0)+IF(Z895=2,1,0)</f>
        <v>0</v>
      </c>
      <c r="AM895" s="1">
        <f t="shared" ref="AM895" si="7996">+IF(AA895=2,1,0)</f>
        <v>0</v>
      </c>
      <c r="AN895" s="1">
        <f t="shared" ref="AN895" si="7997">+IF(AB895=2,1,0)</f>
        <v>0</v>
      </c>
      <c r="AO895" s="294"/>
      <c r="AP895" s="294">
        <f>G895</f>
        <v>47</v>
      </c>
      <c r="AQ895" s="294"/>
      <c r="AR895" s="294"/>
      <c r="AS895" s="298">
        <f t="shared" si="7871"/>
        <v>0</v>
      </c>
      <c r="AT895" s="298">
        <f t="shared" si="7872"/>
        <v>1</v>
      </c>
      <c r="AU895" s="298">
        <f t="shared" si="7873"/>
        <v>0</v>
      </c>
      <c r="AV895" s="298">
        <f t="shared" si="7874"/>
        <v>0</v>
      </c>
      <c r="AW895" s="294"/>
      <c r="AX895" s="294"/>
      <c r="AY895" s="294"/>
      <c r="AZ895" s="294"/>
      <c r="BA895" s="294"/>
      <c r="BB895" s="294"/>
      <c r="BC895" s="294"/>
      <c r="BD895" s="294"/>
      <c r="BE895" s="294"/>
      <c r="BF895" s="294"/>
      <c r="BG895" s="294"/>
      <c r="BH895" s="294"/>
      <c r="BI895" s="294">
        <v>1</v>
      </c>
      <c r="BJ895" s="294"/>
      <c r="BK895" s="294"/>
      <c r="BL895" s="294"/>
      <c r="BM895" s="294"/>
      <c r="BN895" s="294"/>
      <c r="BO895" s="294"/>
      <c r="BP895" s="1"/>
      <c r="BQ895" s="294"/>
      <c r="BR895" s="17">
        <v>2</v>
      </c>
      <c r="BS895" s="1">
        <f t="shared" si="7571"/>
        <v>0</v>
      </c>
      <c r="BT895" s="17">
        <f t="shared" ref="BT895" si="7998">+BS895*2</f>
        <v>0</v>
      </c>
      <c r="BU895" s="294"/>
      <c r="BV895" s="294">
        <v>1</v>
      </c>
      <c r="BW895" s="294"/>
      <c r="BX895" s="294"/>
      <c r="BY895" s="294"/>
      <c r="BZ895" s="294"/>
      <c r="CA895" s="294"/>
      <c r="CB895" s="294"/>
      <c r="CC895" s="294"/>
      <c r="CD895" s="1"/>
      <c r="CE895" s="1"/>
      <c r="CF895" s="1"/>
      <c r="CG895" s="294"/>
      <c r="CH895" s="1">
        <v>1</v>
      </c>
      <c r="CI895" s="1"/>
      <c r="CJ895" s="1"/>
      <c r="CK895" s="383"/>
      <c r="CL895" s="383"/>
      <c r="CM895" s="383"/>
      <c r="CN895" s="1">
        <f t="shared" si="7876"/>
        <v>0</v>
      </c>
      <c r="CO895" s="1">
        <f t="shared" si="7877"/>
        <v>0</v>
      </c>
      <c r="CP895" s="20">
        <f t="shared" si="7878"/>
        <v>2.5</v>
      </c>
      <c r="CQ895" s="351"/>
      <c r="CR895" s="299">
        <f t="shared" si="7902"/>
        <v>1</v>
      </c>
      <c r="CS895" s="294"/>
      <c r="CT895" s="294"/>
      <c r="CU895" s="1"/>
      <c r="CV895" s="1"/>
      <c r="CW895" s="1">
        <v>1</v>
      </c>
      <c r="CX895" s="1"/>
      <c r="CY895" s="1"/>
      <c r="CZ895" s="294">
        <v>2</v>
      </c>
      <c r="DA895" s="17">
        <f t="shared" ref="DA895" si="7999">+CY895</f>
        <v>0</v>
      </c>
      <c r="DB895" s="359">
        <f t="shared" si="7577"/>
        <v>2</v>
      </c>
      <c r="DC895" s="359">
        <f t="shared" si="7578"/>
        <v>1</v>
      </c>
      <c r="DD895" s="294"/>
      <c r="DE895" s="294">
        <v>4</v>
      </c>
      <c r="DF895" s="294"/>
      <c r="DG895" s="294"/>
      <c r="DH895" s="294"/>
      <c r="DI895" s="294"/>
      <c r="DJ895" s="294"/>
      <c r="DK895" s="294"/>
      <c r="DL895" s="294"/>
      <c r="DM895" s="294"/>
      <c r="DN895" s="294"/>
      <c r="DO895" s="1"/>
      <c r="DP895" s="1"/>
      <c r="DQ895" s="17">
        <f t="shared" si="7880"/>
        <v>0</v>
      </c>
      <c r="DR895" s="17">
        <f t="shared" si="7881"/>
        <v>0</v>
      </c>
      <c r="DS895" s="17">
        <f t="shared" si="7882"/>
        <v>0</v>
      </c>
      <c r="DT895" s="17">
        <f t="shared" si="7883"/>
        <v>0</v>
      </c>
      <c r="DU895" s="17">
        <f t="shared" si="7884"/>
        <v>0</v>
      </c>
      <c r="DV895" s="17">
        <f t="shared" si="7885"/>
        <v>0</v>
      </c>
      <c r="DW895" s="1"/>
      <c r="DX895" s="1"/>
      <c r="DY895" s="20">
        <f t="shared" si="7886"/>
        <v>0</v>
      </c>
      <c r="DZ895" s="20">
        <f t="shared" si="7887"/>
        <v>0</v>
      </c>
      <c r="EA895" s="20">
        <f t="shared" si="7888"/>
        <v>0</v>
      </c>
      <c r="EB895" s="20">
        <f t="shared" si="7889"/>
        <v>0</v>
      </c>
      <c r="EC895" s="18">
        <f t="shared" si="7890"/>
        <v>0</v>
      </c>
      <c r="ED895" s="19">
        <f t="shared" ref="ED895" si="8000">+IF(EC895&lt;&gt;0,EC895*3,0)</f>
        <v>0</v>
      </c>
      <c r="EE895" s="19">
        <f t="shared" si="7892"/>
        <v>0</v>
      </c>
      <c r="EF895" s="1">
        <f t="shared" si="7893"/>
        <v>0</v>
      </c>
      <c r="EG895" s="18">
        <f t="shared" si="7919"/>
        <v>2</v>
      </c>
      <c r="EH895" s="341"/>
      <c r="EI895" s="294"/>
      <c r="EJ895" s="294">
        <v>4.5</v>
      </c>
      <c r="EK895" s="294"/>
      <c r="EL895" s="19">
        <v>1</v>
      </c>
      <c r="EM895" s="19"/>
      <c r="EN895" s="19"/>
      <c r="EO895" s="366"/>
      <c r="EP895" s="366"/>
      <c r="EQ895" s="374"/>
      <c r="ER895" s="374"/>
      <c r="ES895" s="374"/>
      <c r="ET895" s="374"/>
      <c r="EU895" s="18">
        <f t="shared" si="7894"/>
        <v>4</v>
      </c>
      <c r="EV895" s="18">
        <f t="shared" si="7595"/>
        <v>2</v>
      </c>
      <c r="EW895" s="341">
        <v>2</v>
      </c>
      <c r="EX895" s="341">
        <v>2</v>
      </c>
      <c r="EY895" s="341">
        <v>2</v>
      </c>
      <c r="EZ895" s="365">
        <f t="shared" si="7550"/>
        <v>0</v>
      </c>
      <c r="FA895" s="294"/>
      <c r="FB895" s="294"/>
      <c r="FC895" s="294"/>
      <c r="FD895" s="300"/>
      <c r="FE895" s="300"/>
      <c r="FF895" s="300"/>
      <c r="FG895" s="300"/>
      <c r="FH895" s="300"/>
      <c r="FI895" s="300"/>
      <c r="FJ895" s="300">
        <f>F895</f>
        <v>47</v>
      </c>
      <c r="FK895" s="294"/>
      <c r="FL895" s="294"/>
      <c r="FM895" s="294"/>
      <c r="FN895" s="294"/>
      <c r="FO895" s="294"/>
      <c r="FP895" s="20">
        <f t="shared" si="7602"/>
        <v>0</v>
      </c>
      <c r="FQ895" s="20">
        <f t="shared" si="7896"/>
        <v>4</v>
      </c>
      <c r="FR895" s="20">
        <f t="shared" si="7897"/>
        <v>0</v>
      </c>
      <c r="FS895" s="20">
        <f t="shared" si="7898"/>
        <v>0</v>
      </c>
      <c r="FT895" s="20">
        <f t="shared" si="7899"/>
        <v>0</v>
      </c>
      <c r="FU895" s="20">
        <f t="shared" si="7900"/>
        <v>0</v>
      </c>
      <c r="FV895" s="20">
        <f t="shared" si="7901"/>
        <v>0</v>
      </c>
      <c r="FW895" s="294"/>
    </row>
    <row r="896" spans="1:179" s="301" customFormat="1" ht="27.75" customHeight="1">
      <c r="A896" s="295"/>
      <c r="B896" s="296" t="s">
        <v>686</v>
      </c>
      <c r="C896" s="296" t="str">
        <f>B896</f>
        <v>5.1.3</v>
      </c>
      <c r="D896" s="296" t="s">
        <v>53</v>
      </c>
      <c r="E896" s="296" t="str">
        <f t="shared" ref="E896" si="8001">D896</f>
        <v>LT7,5</v>
      </c>
      <c r="F896" s="296">
        <v>32</v>
      </c>
      <c r="G896" s="296">
        <f>F896</f>
        <v>32</v>
      </c>
      <c r="H896" s="297"/>
      <c r="I896" s="297"/>
      <c r="J896" s="294"/>
      <c r="K896" s="294"/>
      <c r="L896" s="294"/>
      <c r="M896" s="294"/>
      <c r="N896" s="297"/>
      <c r="O896" s="297"/>
      <c r="P896" s="304"/>
      <c r="Q896" s="305"/>
      <c r="R896" s="304"/>
      <c r="S896" s="294"/>
      <c r="T896" s="294"/>
      <c r="U896" s="294"/>
      <c r="V896" s="294"/>
      <c r="W896" s="294"/>
      <c r="X896" s="294"/>
      <c r="Y896" s="294"/>
      <c r="Z896" s="294"/>
      <c r="AA896" s="294"/>
      <c r="AB896" s="294"/>
      <c r="AC896" s="1">
        <f t="shared" ref="AC896:AC899" si="8002">+IF(S896=1,1,0)+IF(T896=1,1,0)</f>
        <v>0</v>
      </c>
      <c r="AD896" s="1">
        <f t="shared" ref="AD896:AD899" si="8003">+IF(U896=1,1,0)+IF(V896=1,1,0)</f>
        <v>0</v>
      </c>
      <c r="AE896" s="1">
        <f t="shared" ref="AE896:AE899" si="8004">+IF(W896=1,1,0)+IF(X896=1,1,0)</f>
        <v>0</v>
      </c>
      <c r="AF896" s="1">
        <f t="shared" ref="AF896:AF899" si="8005">+IF(Y896=1,1,0)+IF(Z896=1,1,0)</f>
        <v>0</v>
      </c>
      <c r="AG896" s="1">
        <f t="shared" ref="AG896:AG899" si="8006">+IF(AA896=1,1,0)</f>
        <v>0</v>
      </c>
      <c r="AH896" s="1">
        <f t="shared" ref="AH896:AH899" si="8007">+IF(AB896=1,1,0)</f>
        <v>0</v>
      </c>
      <c r="AI896" s="1">
        <f t="shared" ref="AI896:AI899" si="8008">+IF(S896=2,1,0)+IF(T896=2,1,0)</f>
        <v>0</v>
      </c>
      <c r="AJ896" s="1">
        <f t="shared" ref="AJ896:AJ899" si="8009">+IF(U896=2,1,0)+IF(V896=2,1,0)</f>
        <v>0</v>
      </c>
      <c r="AK896" s="1">
        <f t="shared" ref="AK896:AK899" si="8010">+IF(X896=2,1,0)+IF(W896=2,1,0)</f>
        <v>0</v>
      </c>
      <c r="AL896" s="1">
        <f t="shared" ref="AL896:AL899" si="8011">+IF(Y896=2,1,0)+IF(Z896=2,1,0)</f>
        <v>0</v>
      </c>
      <c r="AM896" s="1">
        <f t="shared" ref="AM896:AM899" si="8012">+IF(AA896=2,1,0)</f>
        <v>0</v>
      </c>
      <c r="AN896" s="1">
        <f t="shared" ref="AN896:AN899" si="8013">+IF(AB896=2,1,0)</f>
        <v>0</v>
      </c>
      <c r="AO896" s="294"/>
      <c r="AP896" s="294">
        <f>G896</f>
        <v>32</v>
      </c>
      <c r="AQ896" s="294"/>
      <c r="AR896" s="294"/>
      <c r="AS896" s="298">
        <f t="shared" si="7871"/>
        <v>0</v>
      </c>
      <c r="AT896" s="298">
        <f t="shared" si="7872"/>
        <v>1</v>
      </c>
      <c r="AU896" s="298">
        <f t="shared" si="7873"/>
        <v>0</v>
      </c>
      <c r="AV896" s="298">
        <f t="shared" si="7874"/>
        <v>0</v>
      </c>
      <c r="AW896" s="294"/>
      <c r="AX896" s="294"/>
      <c r="AY896" s="294">
        <v>1</v>
      </c>
      <c r="AZ896" s="294"/>
      <c r="BA896" s="294"/>
      <c r="BB896" s="294"/>
      <c r="BC896" s="294"/>
      <c r="BD896" s="294"/>
      <c r="BE896" s="294"/>
      <c r="BF896" s="294"/>
      <c r="BG896" s="294"/>
      <c r="BH896" s="294"/>
      <c r="BI896" s="294"/>
      <c r="BJ896" s="294"/>
      <c r="BK896" s="294"/>
      <c r="BL896" s="294"/>
      <c r="BM896" s="294"/>
      <c r="BN896" s="294"/>
      <c r="BO896" s="294"/>
      <c r="BP896" s="1"/>
      <c r="BQ896" s="294"/>
      <c r="BR896" s="17">
        <v>1</v>
      </c>
      <c r="BS896" s="1">
        <f t="shared" si="7571"/>
        <v>0</v>
      </c>
      <c r="BT896" s="17">
        <f t="shared" ref="BT896:BT899" si="8014">+BS896*2</f>
        <v>0</v>
      </c>
      <c r="BU896" s="294"/>
      <c r="BV896" s="294">
        <v>1</v>
      </c>
      <c r="BW896" s="294">
        <v>1</v>
      </c>
      <c r="BX896" s="294">
        <v>1</v>
      </c>
      <c r="BY896" s="294"/>
      <c r="BZ896" s="294"/>
      <c r="CA896" s="294"/>
      <c r="CB896" s="294"/>
      <c r="CC896" s="294"/>
      <c r="CD896" s="1"/>
      <c r="CE896" s="1"/>
      <c r="CF896" s="1"/>
      <c r="CG896" s="294"/>
      <c r="CH896" s="1">
        <v>1</v>
      </c>
      <c r="CI896" s="1"/>
      <c r="CJ896" s="1"/>
      <c r="CK896" s="383"/>
      <c r="CL896" s="383"/>
      <c r="CM896" s="383"/>
      <c r="CN896" s="1">
        <f t="shared" si="7876"/>
        <v>1</v>
      </c>
      <c r="CO896" s="1">
        <f t="shared" si="7877"/>
        <v>1</v>
      </c>
      <c r="CP896" s="20">
        <f t="shared" si="7878"/>
        <v>2.5</v>
      </c>
      <c r="CQ896" s="351"/>
      <c r="CR896" s="299">
        <f t="shared" si="7902"/>
        <v>1</v>
      </c>
      <c r="CS896" s="294"/>
      <c r="CT896" s="294"/>
      <c r="CU896" s="1"/>
      <c r="CV896" s="1">
        <v>1</v>
      </c>
      <c r="CW896" s="1">
        <v>1</v>
      </c>
      <c r="CX896" s="1"/>
      <c r="CY896" s="1"/>
      <c r="CZ896" s="294">
        <v>5</v>
      </c>
      <c r="DA896" s="17">
        <f t="shared" ref="DA896:DA899" si="8015">+CY896</f>
        <v>0</v>
      </c>
      <c r="DB896" s="359">
        <f t="shared" si="7577"/>
        <v>5</v>
      </c>
      <c r="DC896" s="359">
        <f t="shared" si="7578"/>
        <v>2</v>
      </c>
      <c r="DD896" s="294"/>
      <c r="DE896" s="294">
        <v>6</v>
      </c>
      <c r="DF896" s="294"/>
      <c r="DG896" s="294"/>
      <c r="DH896" s="294"/>
      <c r="DI896" s="294"/>
      <c r="DJ896" s="294"/>
      <c r="DK896" s="294"/>
      <c r="DL896" s="294"/>
      <c r="DM896" s="294"/>
      <c r="DN896" s="294"/>
      <c r="DO896" s="1"/>
      <c r="DP896" s="1"/>
      <c r="DQ896" s="17">
        <f t="shared" si="7880"/>
        <v>0</v>
      </c>
      <c r="DR896" s="17">
        <f t="shared" si="7881"/>
        <v>0</v>
      </c>
      <c r="DS896" s="17">
        <f t="shared" si="7882"/>
        <v>0</v>
      </c>
      <c r="DT896" s="17">
        <f t="shared" si="7883"/>
        <v>0</v>
      </c>
      <c r="DU896" s="17">
        <f t="shared" si="7884"/>
        <v>0</v>
      </c>
      <c r="DV896" s="17">
        <f t="shared" si="7885"/>
        <v>0</v>
      </c>
      <c r="DW896" s="1"/>
      <c r="DX896" s="1"/>
      <c r="DY896" s="20">
        <f t="shared" si="7886"/>
        <v>0</v>
      </c>
      <c r="DZ896" s="20">
        <f t="shared" si="7887"/>
        <v>0</v>
      </c>
      <c r="EA896" s="20">
        <f t="shared" si="7888"/>
        <v>0</v>
      </c>
      <c r="EB896" s="20">
        <f t="shared" si="7889"/>
        <v>0</v>
      </c>
      <c r="EC896" s="18">
        <f t="shared" si="7890"/>
        <v>1</v>
      </c>
      <c r="ED896" s="19">
        <f t="shared" ref="ED896:ED899" si="8016">+IF(EC896&lt;&gt;0,EC896*3,0)</f>
        <v>3</v>
      </c>
      <c r="EE896" s="19">
        <f t="shared" si="7892"/>
        <v>0</v>
      </c>
      <c r="EF896" s="1">
        <f t="shared" si="7893"/>
        <v>0</v>
      </c>
      <c r="EG896" s="18"/>
      <c r="EH896" s="341"/>
      <c r="EI896" s="294">
        <v>4.5</v>
      </c>
      <c r="EJ896" s="294">
        <v>4.5</v>
      </c>
      <c r="EK896" s="294"/>
      <c r="EL896" s="19">
        <v>1</v>
      </c>
      <c r="EM896" s="19"/>
      <c r="EN896" s="19"/>
      <c r="EO896" s="366"/>
      <c r="EP896" s="366"/>
      <c r="EQ896" s="374"/>
      <c r="ER896" s="374"/>
      <c r="ES896" s="374"/>
      <c r="ET896" s="374"/>
      <c r="EU896" s="18">
        <f t="shared" si="7894"/>
        <v>7</v>
      </c>
      <c r="EV896" s="18">
        <f t="shared" si="7595"/>
        <v>2</v>
      </c>
      <c r="EW896" s="341">
        <v>1</v>
      </c>
      <c r="EX896" s="341">
        <v>1</v>
      </c>
      <c r="EY896" s="341">
        <v>4</v>
      </c>
      <c r="EZ896" s="365">
        <f t="shared" si="7550"/>
        <v>0.5</v>
      </c>
      <c r="FA896" s="294"/>
      <c r="FB896" s="294"/>
      <c r="FC896" s="294"/>
      <c r="FD896" s="300"/>
      <c r="FE896" s="300"/>
      <c r="FF896" s="300"/>
      <c r="FG896" s="300"/>
      <c r="FH896" s="300"/>
      <c r="FI896" s="300"/>
      <c r="FJ896" s="300">
        <f>F896</f>
        <v>32</v>
      </c>
      <c r="FK896" s="294"/>
      <c r="FL896" s="294"/>
      <c r="FM896" s="294"/>
      <c r="FN896" s="294"/>
      <c r="FO896" s="294"/>
      <c r="FP896" s="20">
        <f t="shared" si="7602"/>
        <v>0</v>
      </c>
      <c r="FQ896" s="20">
        <f t="shared" si="7896"/>
        <v>6</v>
      </c>
      <c r="FR896" s="20">
        <f t="shared" si="7897"/>
        <v>0</v>
      </c>
      <c r="FS896" s="20">
        <f t="shared" si="7898"/>
        <v>0</v>
      </c>
      <c r="FT896" s="20">
        <f t="shared" si="7899"/>
        <v>0</v>
      </c>
      <c r="FU896" s="20">
        <f t="shared" si="7900"/>
        <v>0</v>
      </c>
      <c r="FV896" s="20">
        <f t="shared" si="7901"/>
        <v>0</v>
      </c>
      <c r="FW896" s="294"/>
    </row>
    <row r="897" spans="1:180" s="316" customFormat="1" ht="24" customHeight="1">
      <c r="A897" s="302"/>
      <c r="B897" s="41">
        <v>6</v>
      </c>
      <c r="C897" s="41">
        <f t="shared" ref="C897:C906" si="8017">B897</f>
        <v>6</v>
      </c>
      <c r="D897" s="41"/>
      <c r="E897" s="41"/>
      <c r="F897" s="41"/>
      <c r="G897" s="41"/>
      <c r="H897" s="42"/>
      <c r="I897" s="42"/>
      <c r="J897" s="303"/>
      <c r="K897" s="303"/>
      <c r="L897" s="303"/>
      <c r="M897" s="303"/>
      <c r="N897" s="42"/>
      <c r="O897" s="42"/>
      <c r="P897" s="304"/>
      <c r="Q897" s="305"/>
      <c r="R897" s="304"/>
      <c r="S897" s="303"/>
      <c r="T897" s="303"/>
      <c r="U897" s="303"/>
      <c r="V897" s="303"/>
      <c r="W897" s="303"/>
      <c r="X897" s="303"/>
      <c r="Y897" s="303"/>
      <c r="Z897" s="303"/>
      <c r="AA897" s="303"/>
      <c r="AB897" s="303"/>
      <c r="AC897" s="304">
        <f t="shared" si="8002"/>
        <v>0</v>
      </c>
      <c r="AD897" s="304">
        <f t="shared" si="8003"/>
        <v>0</v>
      </c>
      <c r="AE897" s="304">
        <f t="shared" si="8004"/>
        <v>0</v>
      </c>
      <c r="AF897" s="304">
        <f t="shared" si="8005"/>
        <v>0</v>
      </c>
      <c r="AG897" s="304">
        <f t="shared" si="8006"/>
        <v>0</v>
      </c>
      <c r="AH897" s="304">
        <f t="shared" si="8007"/>
        <v>0</v>
      </c>
      <c r="AI897" s="304">
        <f t="shared" si="8008"/>
        <v>0</v>
      </c>
      <c r="AJ897" s="304">
        <f t="shared" si="8009"/>
        <v>0</v>
      </c>
      <c r="AK897" s="304">
        <f t="shared" si="8010"/>
        <v>0</v>
      </c>
      <c r="AL897" s="304">
        <f t="shared" si="8011"/>
        <v>0</v>
      </c>
      <c r="AM897" s="304">
        <f t="shared" si="8012"/>
        <v>0</v>
      </c>
      <c r="AN897" s="304">
        <f t="shared" si="8013"/>
        <v>0</v>
      </c>
      <c r="AO897" s="303"/>
      <c r="AP897" s="303"/>
      <c r="AQ897" s="303"/>
      <c r="AR897" s="303"/>
      <c r="AS897" s="306">
        <f t="shared" si="7871"/>
        <v>0</v>
      </c>
      <c r="AT897" s="306">
        <f t="shared" si="7872"/>
        <v>0</v>
      </c>
      <c r="AU897" s="306">
        <f t="shared" si="7873"/>
        <v>0</v>
      </c>
      <c r="AV897" s="306">
        <f t="shared" si="7874"/>
        <v>0</v>
      </c>
      <c r="AW897" s="303"/>
      <c r="AX897" s="333"/>
      <c r="AY897" s="333"/>
      <c r="AZ897" s="333"/>
      <c r="BA897" s="333"/>
      <c r="BB897" s="333"/>
      <c r="BC897" s="333"/>
      <c r="BD897" s="303"/>
      <c r="BE897" s="303"/>
      <c r="BF897" s="303"/>
      <c r="BG897" s="303"/>
      <c r="BH897" s="303"/>
      <c r="BI897" s="303"/>
      <c r="BJ897" s="303"/>
      <c r="BK897" s="303"/>
      <c r="BL897" s="303"/>
      <c r="BM897" s="303"/>
      <c r="BN897" s="307"/>
      <c r="BO897" s="44">
        <v>1</v>
      </c>
      <c r="BP897" s="304"/>
      <c r="BQ897" s="303"/>
      <c r="BR897" s="17">
        <v>1</v>
      </c>
      <c r="BS897" s="1">
        <f t="shared" si="7571"/>
        <v>0</v>
      </c>
      <c r="BT897" s="308">
        <f t="shared" si="8014"/>
        <v>0</v>
      </c>
      <c r="BU897" s="44">
        <v>8</v>
      </c>
      <c r="BV897" s="303"/>
      <c r="BW897" s="303"/>
      <c r="BX897" s="303"/>
      <c r="BY897" s="303"/>
      <c r="BZ897" s="303"/>
      <c r="CA897" s="303"/>
      <c r="CB897" s="303"/>
      <c r="CC897" s="303"/>
      <c r="CD897" s="309"/>
      <c r="CE897" s="309"/>
      <c r="CF897" s="309"/>
      <c r="CG897" s="303"/>
      <c r="CH897" s="304"/>
      <c r="CI897" s="304"/>
      <c r="CJ897" s="304"/>
      <c r="CK897" s="384"/>
      <c r="CL897" s="384"/>
      <c r="CM897" s="384"/>
      <c r="CN897" s="304">
        <f t="shared" si="7876"/>
        <v>0</v>
      </c>
      <c r="CO897" s="304">
        <f t="shared" si="7877"/>
        <v>0</v>
      </c>
      <c r="CP897" s="310">
        <f t="shared" si="7878"/>
        <v>0</v>
      </c>
      <c r="CQ897" s="352"/>
      <c r="CR897" s="311">
        <f t="shared" si="7902"/>
        <v>0</v>
      </c>
      <c r="CS897" s="303"/>
      <c r="CT897" s="303"/>
      <c r="CU897" s="304"/>
      <c r="CV897" s="304"/>
      <c r="CW897" s="304"/>
      <c r="CX897" s="304"/>
      <c r="CY897" s="304"/>
      <c r="CZ897" s="303"/>
      <c r="DA897" s="308">
        <f t="shared" si="8015"/>
        <v>0</v>
      </c>
      <c r="DB897" s="359">
        <f t="shared" si="7577"/>
        <v>0</v>
      </c>
      <c r="DC897" s="359">
        <f t="shared" si="7578"/>
        <v>0</v>
      </c>
      <c r="DD897" s="303"/>
      <c r="DE897" s="303"/>
      <c r="DF897" s="303"/>
      <c r="DG897" s="303"/>
      <c r="DH897" s="303"/>
      <c r="DI897" s="303"/>
      <c r="DJ897" s="303"/>
      <c r="DK897" s="303"/>
      <c r="DL897" s="303"/>
      <c r="DM897" s="303"/>
      <c r="DN897" s="303"/>
      <c r="DO897" s="304"/>
      <c r="DP897" s="304"/>
      <c r="DQ897" s="308">
        <f t="shared" si="7880"/>
        <v>0</v>
      </c>
      <c r="DR897" s="308">
        <f t="shared" si="7881"/>
        <v>0</v>
      </c>
      <c r="DS897" s="308">
        <f t="shared" si="7882"/>
        <v>0</v>
      </c>
      <c r="DT897" s="308">
        <f t="shared" si="7883"/>
        <v>0</v>
      </c>
      <c r="DU897" s="308">
        <f t="shared" si="7884"/>
        <v>0</v>
      </c>
      <c r="DV897" s="308">
        <f t="shared" si="7885"/>
        <v>0</v>
      </c>
      <c r="DW897" s="304"/>
      <c r="DX897" s="304"/>
      <c r="DY897" s="310">
        <f t="shared" si="7886"/>
        <v>0</v>
      </c>
      <c r="DZ897" s="310">
        <f t="shared" si="7887"/>
        <v>0</v>
      </c>
      <c r="EA897" s="310">
        <f t="shared" si="7888"/>
        <v>0</v>
      </c>
      <c r="EB897" s="310">
        <f t="shared" si="7889"/>
        <v>0</v>
      </c>
      <c r="EC897" s="312">
        <f t="shared" si="7890"/>
        <v>0</v>
      </c>
      <c r="ED897" s="313">
        <f t="shared" si="8016"/>
        <v>0</v>
      </c>
      <c r="EE897" s="313">
        <f t="shared" si="7892"/>
        <v>0</v>
      </c>
      <c r="EF897" s="304">
        <f t="shared" si="7893"/>
        <v>0</v>
      </c>
      <c r="EG897" s="312">
        <f>+IF(AND(CT897+EC897=0,SUM(AO897:AR897)&gt;0,SUM(DK897:DN897)&gt;0),(CU897+CV897+CW897+CX897)*2+CY897*5,(EC897+CT897-FO897)*5)+IF(AND(EC897+DQ897+CT897=0,SUM(AO897:AR897)&gt;0),SUM(CU897:CX897)*2+CY897*5,0)</f>
        <v>0</v>
      </c>
      <c r="EH897" s="344"/>
      <c r="EI897" s="303"/>
      <c r="EJ897" s="303"/>
      <c r="EK897" s="303"/>
      <c r="EL897" s="314"/>
      <c r="EM897" s="314"/>
      <c r="EN897" s="314"/>
      <c r="EO897" s="368"/>
      <c r="EP897" s="368"/>
      <c r="EQ897" s="375"/>
      <c r="ER897" s="375"/>
      <c r="ES897" s="375"/>
      <c r="ET897" s="375"/>
      <c r="EU897" s="18">
        <f t="shared" si="7894"/>
        <v>0</v>
      </c>
      <c r="EV897" s="18">
        <f t="shared" si="7595"/>
        <v>0</v>
      </c>
      <c r="EW897" s="344"/>
      <c r="EX897" s="344"/>
      <c r="EY897" s="344"/>
      <c r="EZ897" s="365">
        <f t="shared" si="7550"/>
        <v>0</v>
      </c>
      <c r="FA897" s="303"/>
      <c r="FB897" s="303"/>
      <c r="FC897" s="303"/>
      <c r="FD897" s="315"/>
      <c r="FE897" s="315"/>
      <c r="FF897" s="315"/>
      <c r="FG897" s="337"/>
      <c r="FH897" s="315"/>
      <c r="FI897" s="315"/>
      <c r="FJ897" s="315"/>
      <c r="FK897" s="303"/>
      <c r="FL897" s="303"/>
      <c r="FM897" s="303"/>
      <c r="FN897" s="303"/>
      <c r="FO897" s="333"/>
      <c r="FP897" s="20">
        <f t="shared" si="7602"/>
        <v>0</v>
      </c>
      <c r="FQ897" s="310">
        <f t="shared" si="7896"/>
        <v>0</v>
      </c>
      <c r="FR897" s="310">
        <f t="shared" si="7897"/>
        <v>0</v>
      </c>
      <c r="FS897" s="310">
        <f t="shared" si="7898"/>
        <v>0</v>
      </c>
      <c r="FT897" s="310">
        <f t="shared" si="7899"/>
        <v>0</v>
      </c>
      <c r="FU897" s="310">
        <f t="shared" si="7900"/>
        <v>0</v>
      </c>
      <c r="FV897" s="310">
        <f t="shared" si="7901"/>
        <v>0</v>
      </c>
      <c r="FW897" s="303"/>
    </row>
    <row r="898" spans="1:180" s="301" customFormat="1" ht="27.75" customHeight="1">
      <c r="A898" s="295"/>
      <c r="B898" s="296" t="s">
        <v>674</v>
      </c>
      <c r="C898" s="296" t="str">
        <f t="shared" si="8017"/>
        <v>6.1</v>
      </c>
      <c r="D898" s="296" t="s">
        <v>53</v>
      </c>
      <c r="E898" s="296" t="str">
        <f t="shared" ref="E898:E899" si="8018">D898</f>
        <v>LT7,5</v>
      </c>
      <c r="F898" s="296">
        <v>27</v>
      </c>
      <c r="G898" s="296">
        <f>F898</f>
        <v>27</v>
      </c>
      <c r="H898" s="297"/>
      <c r="I898" s="297"/>
      <c r="J898" s="294"/>
      <c r="K898" s="294"/>
      <c r="L898" s="294"/>
      <c r="M898" s="294"/>
      <c r="N898" s="297"/>
      <c r="O898" s="297"/>
      <c r="P898" s="304"/>
      <c r="Q898" s="305"/>
      <c r="R898" s="304"/>
      <c r="S898" s="294"/>
      <c r="T898" s="294"/>
      <c r="U898" s="294"/>
      <c r="V898" s="294"/>
      <c r="W898" s="294"/>
      <c r="X898" s="294"/>
      <c r="Y898" s="294"/>
      <c r="Z898" s="294"/>
      <c r="AA898" s="294"/>
      <c r="AB898" s="294"/>
      <c r="AC898" s="1">
        <f t="shared" si="8002"/>
        <v>0</v>
      </c>
      <c r="AD898" s="1">
        <f t="shared" si="8003"/>
        <v>0</v>
      </c>
      <c r="AE898" s="1">
        <f t="shared" si="8004"/>
        <v>0</v>
      </c>
      <c r="AF898" s="1">
        <f t="shared" si="8005"/>
        <v>0</v>
      </c>
      <c r="AG898" s="1">
        <f t="shared" si="8006"/>
        <v>0</v>
      </c>
      <c r="AH898" s="1">
        <f t="shared" si="8007"/>
        <v>0</v>
      </c>
      <c r="AI898" s="1">
        <f t="shared" si="8008"/>
        <v>0</v>
      </c>
      <c r="AJ898" s="1">
        <f t="shared" si="8009"/>
        <v>0</v>
      </c>
      <c r="AK898" s="1">
        <f t="shared" si="8010"/>
        <v>0</v>
      </c>
      <c r="AL898" s="1">
        <f t="shared" si="8011"/>
        <v>0</v>
      </c>
      <c r="AM898" s="1">
        <f t="shared" si="8012"/>
        <v>0</v>
      </c>
      <c r="AN898" s="1">
        <f t="shared" si="8013"/>
        <v>0</v>
      </c>
      <c r="AO898" s="294"/>
      <c r="AP898" s="294">
        <f>G898</f>
        <v>27</v>
      </c>
      <c r="AQ898" s="294"/>
      <c r="AR898" s="294"/>
      <c r="AS898" s="298">
        <f t="shared" si="7871"/>
        <v>0</v>
      </c>
      <c r="AT898" s="298">
        <f t="shared" si="7872"/>
        <v>1</v>
      </c>
      <c r="AU898" s="298">
        <f t="shared" si="7873"/>
        <v>0</v>
      </c>
      <c r="AV898" s="298">
        <f t="shared" si="7874"/>
        <v>0</v>
      </c>
      <c r="AW898" s="294"/>
      <c r="AX898" s="294"/>
      <c r="AY898" s="294"/>
      <c r="AZ898" s="294"/>
      <c r="BA898" s="294"/>
      <c r="BB898" s="294"/>
      <c r="BC898" s="294"/>
      <c r="BD898" s="294"/>
      <c r="BE898" s="294"/>
      <c r="BF898" s="294"/>
      <c r="BG898" s="294"/>
      <c r="BH898" s="294"/>
      <c r="BI898" s="294">
        <v>1</v>
      </c>
      <c r="BJ898" s="294"/>
      <c r="BK898" s="294"/>
      <c r="BL898" s="294"/>
      <c r="BM898" s="294"/>
      <c r="BN898" s="294"/>
      <c r="BO898" s="294"/>
      <c r="BP898" s="1"/>
      <c r="BQ898" s="294"/>
      <c r="BR898" s="17">
        <v>2</v>
      </c>
      <c r="BS898" s="1">
        <f t="shared" si="7571"/>
        <v>0</v>
      </c>
      <c r="BT898" s="17">
        <f t="shared" si="8014"/>
        <v>0</v>
      </c>
      <c r="BU898" s="294"/>
      <c r="BV898" s="294">
        <v>1</v>
      </c>
      <c r="BW898" s="294"/>
      <c r="BX898" s="294"/>
      <c r="BY898" s="294"/>
      <c r="BZ898" s="294"/>
      <c r="CA898" s="294"/>
      <c r="CB898" s="294"/>
      <c r="CC898" s="294"/>
      <c r="CD898" s="1"/>
      <c r="CE898" s="1"/>
      <c r="CF898" s="1"/>
      <c r="CG898" s="294"/>
      <c r="CH898" s="1">
        <v>1</v>
      </c>
      <c r="CI898" s="1"/>
      <c r="CJ898" s="1"/>
      <c r="CK898" s="383"/>
      <c r="CL898" s="383"/>
      <c r="CM898" s="383"/>
      <c r="CN898" s="1">
        <f t="shared" si="7876"/>
        <v>0</v>
      </c>
      <c r="CO898" s="1">
        <f t="shared" si="7877"/>
        <v>0</v>
      </c>
      <c r="CP898" s="20">
        <f t="shared" si="7878"/>
        <v>2.5</v>
      </c>
      <c r="CQ898" s="351"/>
      <c r="CR898" s="299">
        <f t="shared" si="7902"/>
        <v>1</v>
      </c>
      <c r="CS898" s="294"/>
      <c r="CT898" s="294"/>
      <c r="CU898" s="1"/>
      <c r="CV898" s="1"/>
      <c r="CW898" s="1">
        <v>2</v>
      </c>
      <c r="CX898" s="1"/>
      <c r="CY898" s="1"/>
      <c r="CZ898" s="294">
        <v>6</v>
      </c>
      <c r="DA898" s="17">
        <f t="shared" si="8015"/>
        <v>0</v>
      </c>
      <c r="DB898" s="359">
        <f t="shared" si="7577"/>
        <v>6</v>
      </c>
      <c r="DC898" s="359">
        <f t="shared" si="7578"/>
        <v>2</v>
      </c>
      <c r="DD898" s="294"/>
      <c r="DE898" s="294">
        <v>6</v>
      </c>
      <c r="DF898" s="294"/>
      <c r="DG898" s="294"/>
      <c r="DH898" s="294"/>
      <c r="DI898" s="294"/>
      <c r="DJ898" s="294"/>
      <c r="DK898" s="294"/>
      <c r="DL898" s="294"/>
      <c r="DM898" s="294"/>
      <c r="DN898" s="294"/>
      <c r="DO898" s="1"/>
      <c r="DP898" s="1"/>
      <c r="DQ898" s="17">
        <f t="shared" si="7880"/>
        <v>0</v>
      </c>
      <c r="DR898" s="17">
        <f t="shared" si="7881"/>
        <v>0</v>
      </c>
      <c r="DS898" s="17">
        <f t="shared" si="7882"/>
        <v>0</v>
      </c>
      <c r="DT898" s="17">
        <f t="shared" si="7883"/>
        <v>0</v>
      </c>
      <c r="DU898" s="17">
        <f t="shared" si="7884"/>
        <v>0</v>
      </c>
      <c r="DV898" s="17">
        <f t="shared" si="7885"/>
        <v>0</v>
      </c>
      <c r="DW898" s="1"/>
      <c r="DX898" s="1"/>
      <c r="DY898" s="20">
        <f t="shared" si="7886"/>
        <v>0</v>
      </c>
      <c r="DZ898" s="20">
        <f t="shared" si="7887"/>
        <v>0</v>
      </c>
      <c r="EA898" s="20">
        <f t="shared" si="7888"/>
        <v>0</v>
      </c>
      <c r="EB898" s="20">
        <f t="shared" si="7889"/>
        <v>0</v>
      </c>
      <c r="EC898" s="18">
        <f t="shared" si="7890"/>
        <v>1</v>
      </c>
      <c r="ED898" s="19">
        <f t="shared" si="8016"/>
        <v>3</v>
      </c>
      <c r="EE898" s="19">
        <f t="shared" si="7892"/>
        <v>0</v>
      </c>
      <c r="EF898" s="1">
        <f t="shared" si="7893"/>
        <v>0</v>
      </c>
      <c r="EG898" s="18">
        <f>+IF(AND(CT898+EC898=0,SUM(AO898:AR898)&gt;0,SUM(DK898:DN898)&gt;0),(CU898+CV898+CW898+CX898)*2+CY898*5,(EC898+CT898-FO898)*5)+IF(AND(EC898+DQ898+CT898=0,SUM(AO898:AR898)&gt;0),SUM(CU898:CX898)*2+CY898*5,0)</f>
        <v>5</v>
      </c>
      <c r="EH898" s="341"/>
      <c r="EI898" s="294"/>
      <c r="EJ898" s="294">
        <v>9</v>
      </c>
      <c r="EK898" s="294"/>
      <c r="EL898" s="19">
        <v>1</v>
      </c>
      <c r="EM898" s="19"/>
      <c r="EN898" s="19"/>
      <c r="EO898" s="366"/>
      <c r="EP898" s="366"/>
      <c r="EQ898" s="374"/>
      <c r="ER898" s="374"/>
      <c r="ES898" s="374"/>
      <c r="ET898" s="374"/>
      <c r="EU898" s="18">
        <f t="shared" si="7894"/>
        <v>8</v>
      </c>
      <c r="EV898" s="18">
        <f t="shared" si="7595"/>
        <v>2</v>
      </c>
      <c r="EW898" s="341">
        <v>1</v>
      </c>
      <c r="EX898" s="341"/>
      <c r="EY898" s="341">
        <v>2</v>
      </c>
      <c r="EZ898" s="365">
        <f t="shared" si="7550"/>
        <v>0</v>
      </c>
      <c r="FA898" s="294"/>
      <c r="FB898" s="294"/>
      <c r="FC898" s="294"/>
      <c r="FD898" s="300"/>
      <c r="FE898" s="300"/>
      <c r="FF898" s="300"/>
      <c r="FG898" s="300"/>
      <c r="FH898" s="300"/>
      <c r="FI898" s="300"/>
      <c r="FJ898" s="300">
        <f>F898</f>
        <v>27</v>
      </c>
      <c r="FK898" s="294"/>
      <c r="FL898" s="294"/>
      <c r="FM898" s="294"/>
      <c r="FN898" s="294"/>
      <c r="FO898" s="294"/>
      <c r="FP898" s="20">
        <f t="shared" si="7602"/>
        <v>0</v>
      </c>
      <c r="FQ898" s="20">
        <f t="shared" si="7896"/>
        <v>6</v>
      </c>
      <c r="FR898" s="20">
        <f t="shared" si="7897"/>
        <v>0</v>
      </c>
      <c r="FS898" s="20">
        <f t="shared" si="7898"/>
        <v>0</v>
      </c>
      <c r="FT898" s="20">
        <f t="shared" si="7899"/>
        <v>0</v>
      </c>
      <c r="FU898" s="20">
        <f t="shared" si="7900"/>
        <v>0</v>
      </c>
      <c r="FV898" s="20">
        <f t="shared" si="7901"/>
        <v>0</v>
      </c>
      <c r="FW898" s="294"/>
    </row>
    <row r="899" spans="1:180" s="301" customFormat="1" ht="27.75" customHeight="1">
      <c r="A899" s="295"/>
      <c r="B899" s="296" t="s">
        <v>675</v>
      </c>
      <c r="C899" s="296" t="str">
        <f t="shared" si="8017"/>
        <v>6.2</v>
      </c>
      <c r="D899" s="296" t="s">
        <v>53</v>
      </c>
      <c r="E899" s="296" t="str">
        <f t="shared" si="8018"/>
        <v>LT7,5</v>
      </c>
      <c r="F899" s="296">
        <v>36</v>
      </c>
      <c r="G899" s="296">
        <f>F899</f>
        <v>36</v>
      </c>
      <c r="H899" s="297"/>
      <c r="I899" s="297"/>
      <c r="J899" s="294"/>
      <c r="K899" s="294"/>
      <c r="L899" s="294"/>
      <c r="M899" s="294"/>
      <c r="N899" s="297"/>
      <c r="O899" s="297"/>
      <c r="P899" s="304"/>
      <c r="Q899" s="305"/>
      <c r="R899" s="304"/>
      <c r="S899" s="294"/>
      <c r="T899" s="294"/>
      <c r="U899" s="294"/>
      <c r="V899" s="294"/>
      <c r="W899" s="294"/>
      <c r="X899" s="294"/>
      <c r="Y899" s="294"/>
      <c r="Z899" s="294"/>
      <c r="AA899" s="294"/>
      <c r="AB899" s="294"/>
      <c r="AC899" s="1">
        <f t="shared" si="8002"/>
        <v>0</v>
      </c>
      <c r="AD899" s="1">
        <f t="shared" si="8003"/>
        <v>0</v>
      </c>
      <c r="AE899" s="1">
        <f t="shared" si="8004"/>
        <v>0</v>
      </c>
      <c r="AF899" s="1">
        <f t="shared" si="8005"/>
        <v>0</v>
      </c>
      <c r="AG899" s="1">
        <f t="shared" si="8006"/>
        <v>0</v>
      </c>
      <c r="AH899" s="1">
        <f t="shared" si="8007"/>
        <v>0</v>
      </c>
      <c r="AI899" s="1">
        <f t="shared" si="8008"/>
        <v>0</v>
      </c>
      <c r="AJ899" s="1">
        <f t="shared" si="8009"/>
        <v>0</v>
      </c>
      <c r="AK899" s="1">
        <f t="shared" si="8010"/>
        <v>0</v>
      </c>
      <c r="AL899" s="1">
        <f t="shared" si="8011"/>
        <v>0</v>
      </c>
      <c r="AM899" s="1">
        <f t="shared" si="8012"/>
        <v>0</v>
      </c>
      <c r="AN899" s="1">
        <f t="shared" si="8013"/>
        <v>0</v>
      </c>
      <c r="AO899" s="294"/>
      <c r="AP899" s="294">
        <f>G899</f>
        <v>36</v>
      </c>
      <c r="AQ899" s="294"/>
      <c r="AR899" s="294"/>
      <c r="AS899" s="298">
        <f t="shared" si="7871"/>
        <v>0</v>
      </c>
      <c r="AT899" s="298">
        <f t="shared" si="7872"/>
        <v>1</v>
      </c>
      <c r="AU899" s="298">
        <f t="shared" si="7873"/>
        <v>0</v>
      </c>
      <c r="AV899" s="298">
        <f t="shared" si="7874"/>
        <v>0</v>
      </c>
      <c r="AW899" s="294"/>
      <c r="AX899" s="294"/>
      <c r="AY899" s="294">
        <v>1</v>
      </c>
      <c r="AZ899" s="294"/>
      <c r="BA899" s="294"/>
      <c r="BB899" s="294"/>
      <c r="BC899" s="294"/>
      <c r="BD899" s="294"/>
      <c r="BE899" s="294"/>
      <c r="BF899" s="294"/>
      <c r="BG899" s="294"/>
      <c r="BH899" s="294"/>
      <c r="BI899" s="294"/>
      <c r="BJ899" s="294"/>
      <c r="BK899" s="294"/>
      <c r="BL899" s="294"/>
      <c r="BM899" s="294"/>
      <c r="BN899" s="294"/>
      <c r="BO899" s="294"/>
      <c r="BP899" s="1"/>
      <c r="BQ899" s="294"/>
      <c r="BR899" s="17">
        <v>1</v>
      </c>
      <c r="BS899" s="1">
        <f t="shared" si="7571"/>
        <v>0</v>
      </c>
      <c r="BT899" s="17">
        <f t="shared" si="8014"/>
        <v>0</v>
      </c>
      <c r="BU899" s="294"/>
      <c r="BV899" s="294">
        <v>1</v>
      </c>
      <c r="BW899" s="294">
        <v>1</v>
      </c>
      <c r="BX899" s="294">
        <v>1</v>
      </c>
      <c r="BY899" s="294"/>
      <c r="BZ899" s="294"/>
      <c r="CA899" s="294"/>
      <c r="CB899" s="294"/>
      <c r="CC899" s="294"/>
      <c r="CD899" s="1"/>
      <c r="CE899" s="1"/>
      <c r="CF899" s="1"/>
      <c r="CG899" s="294"/>
      <c r="CH899" s="1">
        <v>1</v>
      </c>
      <c r="CI899" s="1"/>
      <c r="CJ899" s="1"/>
      <c r="CK899" s="383"/>
      <c r="CL899" s="383"/>
      <c r="CM899" s="383"/>
      <c r="CN899" s="1">
        <f t="shared" si="7876"/>
        <v>1</v>
      </c>
      <c r="CO899" s="1">
        <f t="shared" si="7877"/>
        <v>1</v>
      </c>
      <c r="CP899" s="20">
        <f t="shared" si="7878"/>
        <v>2.5</v>
      </c>
      <c r="CQ899" s="351"/>
      <c r="CR899" s="299">
        <f t="shared" si="7902"/>
        <v>1</v>
      </c>
      <c r="CS899" s="294">
        <v>2</v>
      </c>
      <c r="CT899" s="294">
        <v>1</v>
      </c>
      <c r="CU899" s="1"/>
      <c r="CV899" s="1"/>
      <c r="CW899" s="1">
        <v>5</v>
      </c>
      <c r="CX899" s="1"/>
      <c r="CY899" s="1"/>
      <c r="CZ899" s="294">
        <v>20</v>
      </c>
      <c r="DA899" s="17">
        <f t="shared" si="8015"/>
        <v>0</v>
      </c>
      <c r="DB899" s="359">
        <f t="shared" si="7577"/>
        <v>20</v>
      </c>
      <c r="DC899" s="359">
        <f t="shared" si="7578"/>
        <v>5</v>
      </c>
      <c r="DD899" s="294"/>
      <c r="DE899" s="294">
        <f>4*4</f>
        <v>16</v>
      </c>
      <c r="DF899" s="294"/>
      <c r="DG899" s="294"/>
      <c r="DH899" s="294">
        <v>4</v>
      </c>
      <c r="DI899" s="294"/>
      <c r="DJ899" s="294"/>
      <c r="DK899" s="294"/>
      <c r="DL899" s="294"/>
      <c r="DM899" s="294"/>
      <c r="DN899" s="294"/>
      <c r="DO899" s="1"/>
      <c r="DP899" s="1"/>
      <c r="DQ899" s="17">
        <f t="shared" si="7880"/>
        <v>0</v>
      </c>
      <c r="DR899" s="17">
        <f t="shared" si="7881"/>
        <v>0</v>
      </c>
      <c r="DS899" s="17">
        <f t="shared" si="7882"/>
        <v>0</v>
      </c>
      <c r="DT899" s="17">
        <f t="shared" si="7883"/>
        <v>0</v>
      </c>
      <c r="DU899" s="17">
        <f t="shared" si="7884"/>
        <v>0</v>
      </c>
      <c r="DV899" s="17">
        <f t="shared" si="7885"/>
        <v>0</v>
      </c>
      <c r="DW899" s="1"/>
      <c r="DX899" s="1"/>
      <c r="DY899" s="20">
        <f t="shared" si="7886"/>
        <v>0</v>
      </c>
      <c r="DZ899" s="20">
        <f t="shared" si="7887"/>
        <v>0</v>
      </c>
      <c r="EA899" s="20">
        <f t="shared" si="7888"/>
        <v>0</v>
      </c>
      <c r="EB899" s="20">
        <f t="shared" si="7889"/>
        <v>0</v>
      </c>
      <c r="EC899" s="18">
        <f t="shared" si="7890"/>
        <v>0</v>
      </c>
      <c r="ED899" s="19">
        <f t="shared" si="8016"/>
        <v>0</v>
      </c>
      <c r="EE899" s="19">
        <f t="shared" si="7892"/>
        <v>3</v>
      </c>
      <c r="EF899" s="1">
        <f t="shared" si="7893"/>
        <v>4</v>
      </c>
      <c r="EG899" s="18"/>
      <c r="EH899" s="341"/>
      <c r="EI899" s="294"/>
      <c r="EJ899" s="294">
        <f>4*4.5</f>
        <v>18</v>
      </c>
      <c r="EK899" s="294"/>
      <c r="EL899" s="19">
        <v>1</v>
      </c>
      <c r="EM899" s="19"/>
      <c r="EN899" s="19"/>
      <c r="EO899" s="366"/>
      <c r="EP899" s="366"/>
      <c r="EQ899" s="374"/>
      <c r="ER899" s="374"/>
      <c r="ES899" s="374"/>
      <c r="ET899" s="374"/>
      <c r="EU899" s="18">
        <f t="shared" si="7894"/>
        <v>22</v>
      </c>
      <c r="EV899" s="18">
        <f t="shared" si="7595"/>
        <v>2</v>
      </c>
      <c r="EW899" s="341">
        <v>1</v>
      </c>
      <c r="EX899" s="341">
        <v>1</v>
      </c>
      <c r="EY899" s="341">
        <v>5</v>
      </c>
      <c r="EZ899" s="365">
        <f t="shared" si="7550"/>
        <v>0.5</v>
      </c>
      <c r="FA899" s="294"/>
      <c r="FB899" s="294"/>
      <c r="FC899" s="294"/>
      <c r="FD899" s="300"/>
      <c r="FE899" s="300"/>
      <c r="FF899" s="300"/>
      <c r="FG899" s="300"/>
      <c r="FH899" s="300"/>
      <c r="FI899" s="300"/>
      <c r="FJ899" s="300">
        <f>F899</f>
        <v>36</v>
      </c>
      <c r="FK899" s="294"/>
      <c r="FL899" s="294"/>
      <c r="FM899" s="294"/>
      <c r="FN899" s="294"/>
      <c r="FO899" s="294"/>
      <c r="FP899" s="20">
        <f t="shared" si="7602"/>
        <v>0</v>
      </c>
      <c r="FQ899" s="20">
        <f t="shared" si="7896"/>
        <v>16</v>
      </c>
      <c r="FR899" s="20">
        <f t="shared" si="7897"/>
        <v>0</v>
      </c>
      <c r="FS899" s="20">
        <f t="shared" si="7898"/>
        <v>0</v>
      </c>
      <c r="FT899" s="20">
        <f t="shared" si="7899"/>
        <v>0</v>
      </c>
      <c r="FU899" s="20">
        <f t="shared" si="7900"/>
        <v>0</v>
      </c>
      <c r="FV899" s="20">
        <f t="shared" si="7901"/>
        <v>0</v>
      </c>
      <c r="FW899" s="294"/>
    </row>
    <row r="900" spans="1:180" s="316" customFormat="1" ht="24" customHeight="1">
      <c r="A900" s="302"/>
      <c r="B900" s="41">
        <v>7</v>
      </c>
      <c r="C900" s="41">
        <f t="shared" si="8017"/>
        <v>7</v>
      </c>
      <c r="D900" s="41"/>
      <c r="E900" s="41"/>
      <c r="F900" s="41"/>
      <c r="G900" s="41"/>
      <c r="H900" s="42"/>
      <c r="I900" s="42"/>
      <c r="J900" s="303"/>
      <c r="K900" s="303"/>
      <c r="L900" s="303"/>
      <c r="M900" s="303"/>
      <c r="N900" s="42"/>
      <c r="O900" s="42"/>
      <c r="P900" s="304"/>
      <c r="Q900" s="305"/>
      <c r="R900" s="304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4">
        <f t="shared" ref="AC900:AC902" si="8019">+IF(S900=1,1,0)+IF(T900=1,1,0)</f>
        <v>0</v>
      </c>
      <c r="AD900" s="304">
        <f t="shared" ref="AD900:AD902" si="8020">+IF(U900=1,1,0)+IF(V900=1,1,0)</f>
        <v>0</v>
      </c>
      <c r="AE900" s="304">
        <f t="shared" ref="AE900:AE902" si="8021">+IF(W900=1,1,0)+IF(X900=1,1,0)</f>
        <v>0</v>
      </c>
      <c r="AF900" s="304">
        <f t="shared" ref="AF900:AF902" si="8022">+IF(Y900=1,1,0)+IF(Z900=1,1,0)</f>
        <v>0</v>
      </c>
      <c r="AG900" s="304">
        <f t="shared" ref="AG900:AG902" si="8023">+IF(AA900=1,1,0)</f>
        <v>0</v>
      </c>
      <c r="AH900" s="304">
        <f t="shared" ref="AH900:AH902" si="8024">+IF(AB900=1,1,0)</f>
        <v>0</v>
      </c>
      <c r="AI900" s="304">
        <f t="shared" ref="AI900:AI902" si="8025">+IF(S900=2,1,0)+IF(T900=2,1,0)</f>
        <v>0</v>
      </c>
      <c r="AJ900" s="304">
        <f t="shared" ref="AJ900:AJ902" si="8026">+IF(U900=2,1,0)+IF(V900=2,1,0)</f>
        <v>0</v>
      </c>
      <c r="AK900" s="304">
        <f t="shared" ref="AK900:AK902" si="8027">+IF(X900=2,1,0)+IF(W900=2,1,0)</f>
        <v>0</v>
      </c>
      <c r="AL900" s="304">
        <f t="shared" ref="AL900:AL902" si="8028">+IF(Y900=2,1,0)+IF(Z900=2,1,0)</f>
        <v>0</v>
      </c>
      <c r="AM900" s="304">
        <f t="shared" ref="AM900:AM902" si="8029">+IF(AA900=2,1,0)</f>
        <v>0</v>
      </c>
      <c r="AN900" s="304">
        <f t="shared" ref="AN900:AN902" si="8030">+IF(AB900=2,1,0)</f>
        <v>0</v>
      </c>
      <c r="AO900" s="303"/>
      <c r="AP900" s="303"/>
      <c r="AQ900" s="303"/>
      <c r="AR900" s="303"/>
      <c r="AS900" s="306">
        <f t="shared" si="7871"/>
        <v>0</v>
      </c>
      <c r="AT900" s="306">
        <f t="shared" si="7872"/>
        <v>0</v>
      </c>
      <c r="AU900" s="306">
        <f t="shared" si="7873"/>
        <v>0</v>
      </c>
      <c r="AV900" s="306">
        <f t="shared" si="7874"/>
        <v>0</v>
      </c>
      <c r="AW900" s="303"/>
      <c r="AX900" s="333"/>
      <c r="AY900" s="333"/>
      <c r="AZ900" s="333"/>
      <c r="BA900" s="333"/>
      <c r="BB900" s="333"/>
      <c r="BC900" s="333"/>
      <c r="BD900" s="303"/>
      <c r="BE900" s="303"/>
      <c r="BF900" s="303"/>
      <c r="BG900" s="303"/>
      <c r="BH900" s="303"/>
      <c r="BI900" s="303"/>
      <c r="BJ900" s="303"/>
      <c r="BK900" s="303"/>
      <c r="BL900" s="303"/>
      <c r="BM900" s="303"/>
      <c r="BN900" s="307"/>
      <c r="BO900" s="44">
        <v>1</v>
      </c>
      <c r="BP900" s="304"/>
      <c r="BQ900" s="303"/>
      <c r="BR900" s="17">
        <v>1</v>
      </c>
      <c r="BS900" s="1">
        <f t="shared" si="7571"/>
        <v>0</v>
      </c>
      <c r="BT900" s="308">
        <f t="shared" ref="BT900:BT902" si="8031">+BS900*2</f>
        <v>0</v>
      </c>
      <c r="BU900" s="44">
        <v>8</v>
      </c>
      <c r="BV900" s="303"/>
      <c r="BW900" s="303"/>
      <c r="BX900" s="303"/>
      <c r="BY900" s="303"/>
      <c r="BZ900" s="303"/>
      <c r="CA900" s="303"/>
      <c r="CB900" s="303"/>
      <c r="CC900" s="303"/>
      <c r="CD900" s="309"/>
      <c r="CE900" s="309"/>
      <c r="CF900" s="309"/>
      <c r="CG900" s="303"/>
      <c r="CH900" s="304"/>
      <c r="CI900" s="304"/>
      <c r="CJ900" s="304"/>
      <c r="CK900" s="384"/>
      <c r="CL900" s="384"/>
      <c r="CM900" s="384"/>
      <c r="CN900" s="304">
        <f t="shared" si="7876"/>
        <v>0</v>
      </c>
      <c r="CO900" s="304">
        <f t="shared" si="7877"/>
        <v>0</v>
      </c>
      <c r="CP900" s="310">
        <f t="shared" si="7878"/>
        <v>0</v>
      </c>
      <c r="CQ900" s="352"/>
      <c r="CR900" s="311">
        <f t="shared" si="7902"/>
        <v>0</v>
      </c>
      <c r="CS900" s="303"/>
      <c r="CT900" s="303"/>
      <c r="CU900" s="304"/>
      <c r="CV900" s="304"/>
      <c r="CW900" s="304"/>
      <c r="CX900" s="304"/>
      <c r="CY900" s="304"/>
      <c r="CZ900" s="303"/>
      <c r="DA900" s="308">
        <f t="shared" ref="DA900:DA902" si="8032">+CY900</f>
        <v>0</v>
      </c>
      <c r="DB900" s="359">
        <f t="shared" si="7577"/>
        <v>0</v>
      </c>
      <c r="DC900" s="359">
        <f t="shared" si="7578"/>
        <v>0</v>
      </c>
      <c r="DD900" s="303"/>
      <c r="DE900" s="303"/>
      <c r="DF900" s="303"/>
      <c r="DG900" s="303"/>
      <c r="DH900" s="303"/>
      <c r="DI900" s="303"/>
      <c r="DJ900" s="303"/>
      <c r="DK900" s="303"/>
      <c r="DL900" s="303"/>
      <c r="DM900" s="303"/>
      <c r="DN900" s="303"/>
      <c r="DO900" s="304"/>
      <c r="DP900" s="304"/>
      <c r="DQ900" s="308">
        <f t="shared" si="7880"/>
        <v>0</v>
      </c>
      <c r="DR900" s="308">
        <f t="shared" si="7881"/>
        <v>0</v>
      </c>
      <c r="DS900" s="308">
        <f t="shared" si="7882"/>
        <v>0</v>
      </c>
      <c r="DT900" s="308">
        <f t="shared" si="7883"/>
        <v>0</v>
      </c>
      <c r="DU900" s="308">
        <f t="shared" si="7884"/>
        <v>0</v>
      </c>
      <c r="DV900" s="308">
        <f t="shared" si="7885"/>
        <v>0</v>
      </c>
      <c r="DW900" s="304"/>
      <c r="DX900" s="304"/>
      <c r="DY900" s="310">
        <f t="shared" si="7886"/>
        <v>0</v>
      </c>
      <c r="DZ900" s="310">
        <f t="shared" si="7887"/>
        <v>0</v>
      </c>
      <c r="EA900" s="310">
        <f t="shared" si="7888"/>
        <v>0</v>
      </c>
      <c r="EB900" s="310">
        <f t="shared" si="7889"/>
        <v>0</v>
      </c>
      <c r="EC900" s="312">
        <f t="shared" si="7890"/>
        <v>0</v>
      </c>
      <c r="ED900" s="313">
        <f t="shared" ref="ED900:ED902" si="8033">+IF(EC900&lt;&gt;0,EC900*3,0)</f>
        <v>0</v>
      </c>
      <c r="EE900" s="313">
        <f t="shared" si="7892"/>
        <v>0</v>
      </c>
      <c r="EF900" s="304">
        <f t="shared" si="7893"/>
        <v>0</v>
      </c>
      <c r="EG900" s="312">
        <f>+IF(AND(CT900+EC900=0,SUM(AO900:AR900)&gt;0,SUM(DK900:DN900)&gt;0),(CU900+CV900+CW900+CX900)*2+CY900*5,(EC900+CT900-FO900)*5)+IF(AND(EC900+DQ900+CT900=0,SUM(AO900:AR900)&gt;0),SUM(CU900:CX900)*2+CY900*5,0)</f>
        <v>0</v>
      </c>
      <c r="EH900" s="344"/>
      <c r="EI900" s="303"/>
      <c r="EJ900" s="303"/>
      <c r="EK900" s="303"/>
      <c r="EL900" s="314"/>
      <c r="EM900" s="314"/>
      <c r="EN900" s="314"/>
      <c r="EO900" s="368"/>
      <c r="EP900" s="368"/>
      <c r="EQ900" s="375"/>
      <c r="ER900" s="375"/>
      <c r="ES900" s="375"/>
      <c r="ET900" s="375"/>
      <c r="EU900" s="18">
        <f t="shared" si="7894"/>
        <v>0</v>
      </c>
      <c r="EV900" s="18">
        <f t="shared" si="7595"/>
        <v>0</v>
      </c>
      <c r="EW900" s="344"/>
      <c r="EX900" s="344"/>
      <c r="EY900" s="344"/>
      <c r="EZ900" s="365">
        <f t="shared" si="7550"/>
        <v>0</v>
      </c>
      <c r="FA900" s="303"/>
      <c r="FB900" s="303"/>
      <c r="FC900" s="303"/>
      <c r="FD900" s="315"/>
      <c r="FE900" s="315"/>
      <c r="FF900" s="315"/>
      <c r="FG900" s="337"/>
      <c r="FH900" s="315"/>
      <c r="FI900" s="315"/>
      <c r="FJ900" s="315"/>
      <c r="FK900" s="303"/>
      <c r="FL900" s="303"/>
      <c r="FM900" s="303"/>
      <c r="FN900" s="303"/>
      <c r="FO900" s="333"/>
      <c r="FP900" s="20">
        <f t="shared" si="7602"/>
        <v>0</v>
      </c>
      <c r="FQ900" s="310">
        <f t="shared" si="7896"/>
        <v>0</v>
      </c>
      <c r="FR900" s="310">
        <f t="shared" si="7897"/>
        <v>0</v>
      </c>
      <c r="FS900" s="310">
        <f t="shared" si="7898"/>
        <v>0</v>
      </c>
      <c r="FT900" s="310">
        <f t="shared" si="7899"/>
        <v>0</v>
      </c>
      <c r="FU900" s="310">
        <f t="shared" si="7900"/>
        <v>0</v>
      </c>
      <c r="FV900" s="310">
        <f t="shared" si="7901"/>
        <v>0</v>
      </c>
      <c r="FW900" s="303"/>
    </row>
    <row r="901" spans="1:180" s="301" customFormat="1" ht="27.75" customHeight="1">
      <c r="A901" s="295"/>
      <c r="B901" s="296" t="s">
        <v>679</v>
      </c>
      <c r="C901" s="296" t="str">
        <f t="shared" si="8017"/>
        <v>7.1</v>
      </c>
      <c r="D901" s="296" t="s">
        <v>53</v>
      </c>
      <c r="E901" s="296" t="str">
        <f t="shared" ref="E901:E902" si="8034">D901</f>
        <v>LT7,5</v>
      </c>
      <c r="F901" s="296">
        <v>32</v>
      </c>
      <c r="G901" s="296">
        <f>F901</f>
        <v>32</v>
      </c>
      <c r="H901" s="297"/>
      <c r="I901" s="297"/>
      <c r="J901" s="294"/>
      <c r="K901" s="294"/>
      <c r="L901" s="294"/>
      <c r="M901" s="294"/>
      <c r="N901" s="297"/>
      <c r="O901" s="297"/>
      <c r="P901" s="304"/>
      <c r="Q901" s="305"/>
      <c r="R901" s="304"/>
      <c r="S901" s="294"/>
      <c r="T901" s="294"/>
      <c r="U901" s="294"/>
      <c r="V901" s="294"/>
      <c r="W901" s="294"/>
      <c r="X901" s="294"/>
      <c r="Y901" s="294"/>
      <c r="Z901" s="294"/>
      <c r="AA901" s="294"/>
      <c r="AB901" s="294"/>
      <c r="AC901" s="1">
        <f t="shared" si="8019"/>
        <v>0</v>
      </c>
      <c r="AD901" s="1">
        <f t="shared" si="8020"/>
        <v>0</v>
      </c>
      <c r="AE901" s="1">
        <f t="shared" si="8021"/>
        <v>0</v>
      </c>
      <c r="AF901" s="1">
        <f t="shared" si="8022"/>
        <v>0</v>
      </c>
      <c r="AG901" s="1">
        <f t="shared" si="8023"/>
        <v>0</v>
      </c>
      <c r="AH901" s="1">
        <f t="shared" si="8024"/>
        <v>0</v>
      </c>
      <c r="AI901" s="1">
        <f t="shared" si="8025"/>
        <v>0</v>
      </c>
      <c r="AJ901" s="1">
        <f t="shared" si="8026"/>
        <v>0</v>
      </c>
      <c r="AK901" s="1">
        <f t="shared" si="8027"/>
        <v>0</v>
      </c>
      <c r="AL901" s="1">
        <f t="shared" si="8028"/>
        <v>0</v>
      </c>
      <c r="AM901" s="1">
        <f t="shared" si="8029"/>
        <v>0</v>
      </c>
      <c r="AN901" s="1">
        <f t="shared" si="8030"/>
        <v>0</v>
      </c>
      <c r="AO901" s="294"/>
      <c r="AP901" s="294">
        <f>G901</f>
        <v>32</v>
      </c>
      <c r="AQ901" s="294"/>
      <c r="AR901" s="294"/>
      <c r="AS901" s="298">
        <f t="shared" si="7871"/>
        <v>0</v>
      </c>
      <c r="AT901" s="298">
        <f t="shared" si="7872"/>
        <v>1</v>
      </c>
      <c r="AU901" s="298">
        <f t="shared" si="7873"/>
        <v>0</v>
      </c>
      <c r="AV901" s="298">
        <f t="shared" si="7874"/>
        <v>0</v>
      </c>
      <c r="AW901" s="294"/>
      <c r="AX901" s="294"/>
      <c r="AY901" s="294"/>
      <c r="AZ901" s="294"/>
      <c r="BA901" s="294"/>
      <c r="BB901" s="294"/>
      <c r="BC901" s="294"/>
      <c r="BD901" s="294"/>
      <c r="BE901" s="294"/>
      <c r="BF901" s="294"/>
      <c r="BG901" s="294"/>
      <c r="BH901" s="294"/>
      <c r="BI901" s="294">
        <v>1</v>
      </c>
      <c r="BJ901" s="294"/>
      <c r="BK901" s="294"/>
      <c r="BL901" s="294"/>
      <c r="BM901" s="294"/>
      <c r="BN901" s="294"/>
      <c r="BO901" s="294"/>
      <c r="BP901" s="1"/>
      <c r="BQ901" s="294"/>
      <c r="BR901" s="17">
        <v>2</v>
      </c>
      <c r="BS901" s="1">
        <f t="shared" si="7571"/>
        <v>0</v>
      </c>
      <c r="BT901" s="17">
        <f t="shared" si="8031"/>
        <v>0</v>
      </c>
      <c r="BU901" s="294"/>
      <c r="BV901" s="294">
        <v>1</v>
      </c>
      <c r="BW901" s="294"/>
      <c r="BX901" s="294"/>
      <c r="BY901" s="294"/>
      <c r="BZ901" s="294"/>
      <c r="CA901" s="294"/>
      <c r="CB901" s="294"/>
      <c r="CC901" s="294"/>
      <c r="CD901" s="1"/>
      <c r="CE901" s="1"/>
      <c r="CF901" s="1"/>
      <c r="CG901" s="294"/>
      <c r="CH901" s="1">
        <v>1</v>
      </c>
      <c r="CI901" s="1"/>
      <c r="CJ901" s="1"/>
      <c r="CK901" s="383"/>
      <c r="CL901" s="383"/>
      <c r="CM901" s="383"/>
      <c r="CN901" s="1">
        <f t="shared" si="7876"/>
        <v>0</v>
      </c>
      <c r="CO901" s="1">
        <f t="shared" si="7877"/>
        <v>0</v>
      </c>
      <c r="CP901" s="20">
        <f t="shared" si="7878"/>
        <v>2.5</v>
      </c>
      <c r="CQ901" s="351"/>
      <c r="CR901" s="299">
        <f t="shared" si="7902"/>
        <v>1</v>
      </c>
      <c r="CS901" s="294">
        <v>1</v>
      </c>
      <c r="CT901" s="294">
        <v>1</v>
      </c>
      <c r="CU901" s="1"/>
      <c r="CV901" s="1"/>
      <c r="CW901" s="1">
        <v>3</v>
      </c>
      <c r="CX901" s="1"/>
      <c r="CY901" s="1"/>
      <c r="CZ901" s="294">
        <v>10</v>
      </c>
      <c r="DA901" s="17">
        <f t="shared" si="8032"/>
        <v>0</v>
      </c>
      <c r="DB901" s="359">
        <f t="shared" si="7577"/>
        <v>10</v>
      </c>
      <c r="DC901" s="359">
        <f t="shared" si="7578"/>
        <v>3</v>
      </c>
      <c r="DD901" s="294"/>
      <c r="DE901" s="294">
        <v>9</v>
      </c>
      <c r="DF901" s="294"/>
      <c r="DG901" s="294"/>
      <c r="DH901" s="294"/>
      <c r="DI901" s="294"/>
      <c r="DJ901" s="294"/>
      <c r="DK901" s="294"/>
      <c r="DL901" s="294"/>
      <c r="DM901" s="294"/>
      <c r="DN901" s="294"/>
      <c r="DO901" s="1"/>
      <c r="DP901" s="1"/>
      <c r="DQ901" s="17">
        <f t="shared" si="7880"/>
        <v>0</v>
      </c>
      <c r="DR901" s="17">
        <f t="shared" si="7881"/>
        <v>0</v>
      </c>
      <c r="DS901" s="17">
        <f t="shared" si="7882"/>
        <v>0</v>
      </c>
      <c r="DT901" s="17">
        <f t="shared" si="7883"/>
        <v>0</v>
      </c>
      <c r="DU901" s="17">
        <f t="shared" si="7884"/>
        <v>0</v>
      </c>
      <c r="DV901" s="17">
        <f t="shared" si="7885"/>
        <v>0</v>
      </c>
      <c r="DW901" s="1"/>
      <c r="DX901" s="1"/>
      <c r="DY901" s="20">
        <f t="shared" si="7886"/>
        <v>0</v>
      </c>
      <c r="DZ901" s="20">
        <f t="shared" si="7887"/>
        <v>0</v>
      </c>
      <c r="EA901" s="20">
        <f t="shared" si="7888"/>
        <v>0</v>
      </c>
      <c r="EB901" s="20">
        <f t="shared" si="7889"/>
        <v>0</v>
      </c>
      <c r="EC901" s="18">
        <f t="shared" si="7890"/>
        <v>0</v>
      </c>
      <c r="ED901" s="19">
        <f t="shared" si="8033"/>
        <v>0</v>
      </c>
      <c r="EE901" s="19">
        <f t="shared" si="7892"/>
        <v>3</v>
      </c>
      <c r="EF901" s="1">
        <f t="shared" si="7893"/>
        <v>4</v>
      </c>
      <c r="EG901" s="18">
        <f>+IF(AND(CT901+EC901=0,SUM(AO901:AR901)&gt;0,SUM(DK901:DN901)&gt;0),(CU901+CV901+CW901+CX901)*2+CY901*5,(EC901+CT901-FO901)*5)+IF(AND(EC901+DQ901+CT901=0,SUM(AO901:AR901)&gt;0),SUM(CU901:CX901)*2+CY901*5,0)</f>
        <v>5</v>
      </c>
      <c r="EH901" s="341"/>
      <c r="EI901" s="294"/>
      <c r="EJ901" s="294">
        <f>3*4.5</f>
        <v>13.5</v>
      </c>
      <c r="EK901" s="294"/>
      <c r="EL901" s="19">
        <v>1</v>
      </c>
      <c r="EM901" s="19"/>
      <c r="EN901" s="19"/>
      <c r="EO901" s="366"/>
      <c r="EP901" s="366"/>
      <c r="EQ901" s="374"/>
      <c r="ER901" s="374"/>
      <c r="ES901" s="374"/>
      <c r="ET901" s="374"/>
      <c r="EU901" s="18">
        <f t="shared" si="7894"/>
        <v>12</v>
      </c>
      <c r="EV901" s="18">
        <f t="shared" si="7595"/>
        <v>2</v>
      </c>
      <c r="EW901" s="341">
        <v>1</v>
      </c>
      <c r="EX901" s="341"/>
      <c r="EY901" s="341">
        <v>5</v>
      </c>
      <c r="EZ901" s="365">
        <f t="shared" si="7550"/>
        <v>0</v>
      </c>
      <c r="FA901" s="294"/>
      <c r="FB901" s="294"/>
      <c r="FC901" s="294"/>
      <c r="FD901" s="300"/>
      <c r="FE901" s="300"/>
      <c r="FF901" s="300"/>
      <c r="FG901" s="300"/>
      <c r="FH901" s="300"/>
      <c r="FI901" s="300"/>
      <c r="FJ901" s="300">
        <f>F901</f>
        <v>32</v>
      </c>
      <c r="FK901" s="294"/>
      <c r="FL901" s="294"/>
      <c r="FM901" s="294"/>
      <c r="FN901" s="294"/>
      <c r="FO901" s="294"/>
      <c r="FP901" s="20">
        <f t="shared" si="7602"/>
        <v>0</v>
      </c>
      <c r="FQ901" s="20">
        <f t="shared" si="7896"/>
        <v>9</v>
      </c>
      <c r="FR901" s="20">
        <f t="shared" si="7897"/>
        <v>0</v>
      </c>
      <c r="FS901" s="20">
        <f t="shared" si="7898"/>
        <v>0</v>
      </c>
      <c r="FT901" s="20">
        <f t="shared" si="7899"/>
        <v>0</v>
      </c>
      <c r="FU901" s="20">
        <f t="shared" si="7900"/>
        <v>0</v>
      </c>
      <c r="FV901" s="20">
        <f t="shared" si="7901"/>
        <v>0</v>
      </c>
      <c r="FW901" s="294"/>
    </row>
    <row r="902" spans="1:180" s="301" customFormat="1" ht="27.75" customHeight="1">
      <c r="A902" s="295"/>
      <c r="B902" s="296" t="s">
        <v>688</v>
      </c>
      <c r="C902" s="296" t="str">
        <f t="shared" si="8017"/>
        <v>7.2</v>
      </c>
      <c r="D902" s="296" t="s">
        <v>53</v>
      </c>
      <c r="E902" s="296" t="str">
        <f t="shared" si="8034"/>
        <v>LT7,5</v>
      </c>
      <c r="F902" s="296">
        <v>37</v>
      </c>
      <c r="G902" s="296">
        <f>F902</f>
        <v>37</v>
      </c>
      <c r="H902" s="297"/>
      <c r="I902" s="297"/>
      <c r="J902" s="294"/>
      <c r="K902" s="294"/>
      <c r="L902" s="294"/>
      <c r="M902" s="294"/>
      <c r="N902" s="297"/>
      <c r="O902" s="297"/>
      <c r="P902" s="304"/>
      <c r="Q902" s="305"/>
      <c r="R902" s="304"/>
      <c r="S902" s="294"/>
      <c r="T902" s="294"/>
      <c r="U902" s="294"/>
      <c r="V902" s="294"/>
      <c r="W902" s="294"/>
      <c r="X902" s="294"/>
      <c r="Y902" s="294"/>
      <c r="Z902" s="294"/>
      <c r="AA902" s="294"/>
      <c r="AB902" s="294"/>
      <c r="AC902" s="1">
        <f t="shared" si="8019"/>
        <v>0</v>
      </c>
      <c r="AD902" s="1">
        <f t="shared" si="8020"/>
        <v>0</v>
      </c>
      <c r="AE902" s="1">
        <f t="shared" si="8021"/>
        <v>0</v>
      </c>
      <c r="AF902" s="1">
        <f t="shared" si="8022"/>
        <v>0</v>
      </c>
      <c r="AG902" s="1">
        <f t="shared" si="8023"/>
        <v>0</v>
      </c>
      <c r="AH902" s="1">
        <f t="shared" si="8024"/>
        <v>0</v>
      </c>
      <c r="AI902" s="1">
        <f t="shared" si="8025"/>
        <v>0</v>
      </c>
      <c r="AJ902" s="1">
        <f t="shared" si="8026"/>
        <v>0</v>
      </c>
      <c r="AK902" s="1">
        <f t="shared" si="8027"/>
        <v>0</v>
      </c>
      <c r="AL902" s="1">
        <f t="shared" si="8028"/>
        <v>0</v>
      </c>
      <c r="AM902" s="1">
        <f t="shared" si="8029"/>
        <v>0</v>
      </c>
      <c r="AN902" s="1">
        <f t="shared" si="8030"/>
        <v>0</v>
      </c>
      <c r="AO902" s="294"/>
      <c r="AP902" s="294">
        <f>G902</f>
        <v>37</v>
      </c>
      <c r="AQ902" s="294"/>
      <c r="AR902" s="294"/>
      <c r="AS902" s="298">
        <f t="shared" si="7871"/>
        <v>0</v>
      </c>
      <c r="AT902" s="298">
        <f t="shared" si="7872"/>
        <v>1</v>
      </c>
      <c r="AU902" s="298">
        <f t="shared" si="7873"/>
        <v>0</v>
      </c>
      <c r="AV902" s="298">
        <f t="shared" si="7874"/>
        <v>0</v>
      </c>
      <c r="AW902" s="294"/>
      <c r="AX902" s="294"/>
      <c r="AY902" s="294">
        <v>1</v>
      </c>
      <c r="AZ902" s="294"/>
      <c r="BA902" s="294"/>
      <c r="BB902" s="294"/>
      <c r="BC902" s="294"/>
      <c r="BD902" s="294"/>
      <c r="BE902" s="294"/>
      <c r="BF902" s="294"/>
      <c r="BG902" s="294"/>
      <c r="BH902" s="294"/>
      <c r="BI902" s="294"/>
      <c r="BJ902" s="294"/>
      <c r="BK902" s="294"/>
      <c r="BL902" s="294"/>
      <c r="BM902" s="294"/>
      <c r="BN902" s="294"/>
      <c r="BO902" s="294"/>
      <c r="BP902" s="1"/>
      <c r="BQ902" s="294"/>
      <c r="BR902" s="17">
        <v>1</v>
      </c>
      <c r="BS902" s="1">
        <f t="shared" si="7571"/>
        <v>0</v>
      </c>
      <c r="BT902" s="17">
        <f t="shared" si="8031"/>
        <v>0</v>
      </c>
      <c r="BU902" s="294"/>
      <c r="BV902" s="294">
        <v>1</v>
      </c>
      <c r="BW902" s="294">
        <v>1</v>
      </c>
      <c r="BX902" s="294">
        <v>1</v>
      </c>
      <c r="BY902" s="294"/>
      <c r="BZ902" s="294"/>
      <c r="CA902" s="294"/>
      <c r="CB902" s="294"/>
      <c r="CC902" s="294"/>
      <c r="CD902" s="1"/>
      <c r="CE902" s="1"/>
      <c r="CF902" s="1"/>
      <c r="CG902" s="294"/>
      <c r="CH902" s="1">
        <v>1</v>
      </c>
      <c r="CI902" s="1"/>
      <c r="CJ902" s="1"/>
      <c r="CK902" s="383"/>
      <c r="CL902" s="383"/>
      <c r="CM902" s="383"/>
      <c r="CN902" s="1">
        <f t="shared" si="7876"/>
        <v>1</v>
      </c>
      <c r="CO902" s="1">
        <f t="shared" si="7877"/>
        <v>1</v>
      </c>
      <c r="CP902" s="20">
        <f t="shared" si="7878"/>
        <v>2.5</v>
      </c>
      <c r="CQ902" s="351"/>
      <c r="CR902" s="299">
        <f t="shared" si="7902"/>
        <v>1</v>
      </c>
      <c r="CS902" s="294"/>
      <c r="CT902" s="294"/>
      <c r="CU902" s="1"/>
      <c r="CV902" s="1"/>
      <c r="CW902" s="1">
        <v>2</v>
      </c>
      <c r="CX902" s="1"/>
      <c r="CY902" s="1"/>
      <c r="CZ902" s="294">
        <v>7</v>
      </c>
      <c r="DA902" s="17">
        <f t="shared" si="8032"/>
        <v>0</v>
      </c>
      <c r="DB902" s="359">
        <f t="shared" si="7577"/>
        <v>7</v>
      </c>
      <c r="DC902" s="359">
        <f t="shared" si="7578"/>
        <v>2</v>
      </c>
      <c r="DD902" s="294"/>
      <c r="DE902" s="294">
        <v>6</v>
      </c>
      <c r="DF902" s="294"/>
      <c r="DG902" s="294"/>
      <c r="DH902" s="294"/>
      <c r="DI902" s="294"/>
      <c r="DJ902" s="294"/>
      <c r="DK902" s="294"/>
      <c r="DL902" s="294"/>
      <c r="DM902" s="294"/>
      <c r="DN902" s="294"/>
      <c r="DO902" s="1"/>
      <c r="DP902" s="1"/>
      <c r="DQ902" s="17">
        <f t="shared" si="7880"/>
        <v>0</v>
      </c>
      <c r="DR902" s="17">
        <f t="shared" si="7881"/>
        <v>0</v>
      </c>
      <c r="DS902" s="17">
        <f t="shared" si="7882"/>
        <v>0</v>
      </c>
      <c r="DT902" s="17">
        <f t="shared" si="7883"/>
        <v>0</v>
      </c>
      <c r="DU902" s="17">
        <f t="shared" si="7884"/>
        <v>0</v>
      </c>
      <c r="DV902" s="17">
        <f t="shared" si="7885"/>
        <v>0</v>
      </c>
      <c r="DW902" s="1"/>
      <c r="DX902" s="1"/>
      <c r="DY902" s="20">
        <f t="shared" si="7886"/>
        <v>0</v>
      </c>
      <c r="DZ902" s="20">
        <f t="shared" si="7887"/>
        <v>0</v>
      </c>
      <c r="EA902" s="20">
        <f t="shared" si="7888"/>
        <v>0</v>
      </c>
      <c r="EB902" s="20">
        <f t="shared" si="7889"/>
        <v>0</v>
      </c>
      <c r="EC902" s="18">
        <f t="shared" si="7890"/>
        <v>1</v>
      </c>
      <c r="ED902" s="19">
        <f t="shared" si="8033"/>
        <v>3</v>
      </c>
      <c r="EE902" s="19">
        <f t="shared" si="7892"/>
        <v>0</v>
      </c>
      <c r="EF902" s="1">
        <f t="shared" si="7893"/>
        <v>0</v>
      </c>
      <c r="EG902" s="18"/>
      <c r="EH902" s="341"/>
      <c r="EI902" s="294"/>
      <c r="EJ902" s="294">
        <f>2*4.5</f>
        <v>9</v>
      </c>
      <c r="EK902" s="294"/>
      <c r="EL902" s="19">
        <v>1</v>
      </c>
      <c r="EM902" s="19"/>
      <c r="EN902" s="19"/>
      <c r="EO902" s="366"/>
      <c r="EP902" s="366"/>
      <c r="EQ902" s="374"/>
      <c r="ER902" s="374"/>
      <c r="ES902" s="374"/>
      <c r="ET902" s="374"/>
      <c r="EU902" s="18">
        <f t="shared" si="7894"/>
        <v>9</v>
      </c>
      <c r="EV902" s="18">
        <f t="shared" si="7595"/>
        <v>2</v>
      </c>
      <c r="EW902" s="341">
        <v>1</v>
      </c>
      <c r="EX902" s="341">
        <v>1</v>
      </c>
      <c r="EY902" s="341">
        <v>2</v>
      </c>
      <c r="EZ902" s="365">
        <f t="shared" si="7550"/>
        <v>0.5</v>
      </c>
      <c r="FA902" s="294"/>
      <c r="FB902" s="294"/>
      <c r="FC902" s="294"/>
      <c r="FD902" s="300"/>
      <c r="FE902" s="300"/>
      <c r="FF902" s="300"/>
      <c r="FG902" s="300"/>
      <c r="FH902" s="300"/>
      <c r="FI902" s="300"/>
      <c r="FJ902" s="300">
        <f>F902</f>
        <v>37</v>
      </c>
      <c r="FK902" s="294"/>
      <c r="FL902" s="294"/>
      <c r="FM902" s="294"/>
      <c r="FN902" s="294"/>
      <c r="FO902" s="294"/>
      <c r="FP902" s="20">
        <f t="shared" si="7602"/>
        <v>0</v>
      </c>
      <c r="FQ902" s="20">
        <f t="shared" si="7896"/>
        <v>6</v>
      </c>
      <c r="FR902" s="20">
        <f t="shared" si="7897"/>
        <v>0</v>
      </c>
      <c r="FS902" s="20">
        <f t="shared" si="7898"/>
        <v>0</v>
      </c>
      <c r="FT902" s="20">
        <f t="shared" si="7899"/>
        <v>0</v>
      </c>
      <c r="FU902" s="20">
        <f t="shared" si="7900"/>
        <v>0</v>
      </c>
      <c r="FV902" s="20">
        <f t="shared" si="7901"/>
        <v>0</v>
      </c>
      <c r="FW902" s="294"/>
    </row>
    <row r="903" spans="1:180" s="316" customFormat="1" ht="24" customHeight="1">
      <c r="A903" s="302"/>
      <c r="B903" s="41" t="s">
        <v>251</v>
      </c>
      <c r="C903" s="41" t="str">
        <f t="shared" si="8017"/>
        <v>1.4</v>
      </c>
      <c r="D903" s="41"/>
      <c r="E903" s="41"/>
      <c r="F903" s="41"/>
      <c r="G903" s="41"/>
      <c r="H903" s="42"/>
      <c r="I903" s="42"/>
      <c r="J903" s="303"/>
      <c r="K903" s="303"/>
      <c r="L903" s="303"/>
      <c r="M903" s="303"/>
      <c r="N903" s="42"/>
      <c r="O903" s="42"/>
      <c r="P903" s="304"/>
      <c r="Q903" s="305"/>
      <c r="R903" s="304"/>
      <c r="S903" s="303"/>
      <c r="T903" s="303"/>
      <c r="U903" s="303"/>
      <c r="V903" s="303"/>
      <c r="W903" s="303"/>
      <c r="X903" s="303"/>
      <c r="Y903" s="303"/>
      <c r="Z903" s="303"/>
      <c r="AA903" s="303"/>
      <c r="AB903" s="303"/>
      <c r="AC903" s="304">
        <f t="shared" ref="AC903:AC904" si="8035">+IF(S903=1,1,0)+IF(T903=1,1,0)</f>
        <v>0</v>
      </c>
      <c r="AD903" s="304">
        <f t="shared" ref="AD903:AD904" si="8036">+IF(U903=1,1,0)+IF(V903=1,1,0)</f>
        <v>0</v>
      </c>
      <c r="AE903" s="304">
        <f t="shared" ref="AE903:AE904" si="8037">+IF(W903=1,1,0)+IF(X903=1,1,0)</f>
        <v>0</v>
      </c>
      <c r="AF903" s="304">
        <f t="shared" ref="AF903:AF904" si="8038">+IF(Y903=1,1,0)+IF(Z903=1,1,0)</f>
        <v>0</v>
      </c>
      <c r="AG903" s="304">
        <f t="shared" ref="AG903:AG904" si="8039">+IF(AA903=1,1,0)</f>
        <v>0</v>
      </c>
      <c r="AH903" s="304">
        <f t="shared" ref="AH903:AH904" si="8040">+IF(AB903=1,1,0)</f>
        <v>0</v>
      </c>
      <c r="AI903" s="304">
        <f t="shared" ref="AI903:AI904" si="8041">+IF(S903=2,1,0)+IF(T903=2,1,0)</f>
        <v>0</v>
      </c>
      <c r="AJ903" s="304">
        <f t="shared" ref="AJ903:AJ904" si="8042">+IF(U903=2,1,0)+IF(V903=2,1,0)</f>
        <v>0</v>
      </c>
      <c r="AK903" s="304">
        <f t="shared" ref="AK903:AK904" si="8043">+IF(X903=2,1,0)+IF(W903=2,1,0)</f>
        <v>0</v>
      </c>
      <c r="AL903" s="304">
        <f t="shared" ref="AL903:AL904" si="8044">+IF(Y903=2,1,0)+IF(Z903=2,1,0)</f>
        <v>0</v>
      </c>
      <c r="AM903" s="304">
        <f t="shared" ref="AM903:AM904" si="8045">+IF(AA903=2,1,0)</f>
        <v>0</v>
      </c>
      <c r="AN903" s="304">
        <f t="shared" ref="AN903:AN904" si="8046">+IF(AB903=2,1,0)</f>
        <v>0</v>
      </c>
      <c r="AO903" s="303"/>
      <c r="AP903" s="303"/>
      <c r="AQ903" s="303"/>
      <c r="AR903" s="303"/>
      <c r="AS903" s="306">
        <f t="shared" si="7871"/>
        <v>0</v>
      </c>
      <c r="AT903" s="306">
        <f t="shared" si="7872"/>
        <v>0</v>
      </c>
      <c r="AU903" s="306">
        <f t="shared" si="7873"/>
        <v>0</v>
      </c>
      <c r="AV903" s="306">
        <f t="shared" si="7874"/>
        <v>0</v>
      </c>
      <c r="AW903" s="303"/>
      <c r="AX903" s="333"/>
      <c r="AY903" s="333"/>
      <c r="AZ903" s="333"/>
      <c r="BA903" s="333"/>
      <c r="BB903" s="333"/>
      <c r="BC903" s="333"/>
      <c r="BD903" s="303"/>
      <c r="BE903" s="303"/>
      <c r="BF903" s="303"/>
      <c r="BG903" s="303"/>
      <c r="BH903" s="303"/>
      <c r="BI903" s="303"/>
      <c r="BJ903" s="303"/>
      <c r="BK903" s="303"/>
      <c r="BL903" s="303"/>
      <c r="BM903" s="303"/>
      <c r="BN903" s="307"/>
      <c r="BO903" s="44">
        <v>1</v>
      </c>
      <c r="BP903" s="304"/>
      <c r="BQ903" s="303"/>
      <c r="BR903" s="17">
        <v>1</v>
      </c>
      <c r="BS903" s="1">
        <f t="shared" si="7571"/>
        <v>0</v>
      </c>
      <c r="BT903" s="308">
        <f t="shared" ref="BT903:BT904" si="8047">+BS903*2</f>
        <v>0</v>
      </c>
      <c r="BU903" s="44">
        <v>8</v>
      </c>
      <c r="BV903" s="303"/>
      <c r="BW903" s="303"/>
      <c r="BX903" s="303"/>
      <c r="BY903" s="303"/>
      <c r="BZ903" s="303"/>
      <c r="CA903" s="303"/>
      <c r="CB903" s="303"/>
      <c r="CC903" s="303"/>
      <c r="CD903" s="309"/>
      <c r="CE903" s="309"/>
      <c r="CF903" s="309"/>
      <c r="CG903" s="303"/>
      <c r="CH903" s="304"/>
      <c r="CI903" s="304"/>
      <c r="CJ903" s="304"/>
      <c r="CK903" s="384"/>
      <c r="CL903" s="384"/>
      <c r="CM903" s="384"/>
      <c r="CN903" s="304">
        <f t="shared" si="7876"/>
        <v>0</v>
      </c>
      <c r="CO903" s="304">
        <f t="shared" si="7877"/>
        <v>0</v>
      </c>
      <c r="CP903" s="310">
        <f t="shared" si="7878"/>
        <v>0</v>
      </c>
      <c r="CQ903" s="352"/>
      <c r="CR903" s="311">
        <f t="shared" si="7902"/>
        <v>0</v>
      </c>
      <c r="CS903" s="303"/>
      <c r="CT903" s="303"/>
      <c r="CU903" s="304"/>
      <c r="CV903" s="304"/>
      <c r="CW903" s="304"/>
      <c r="CX903" s="304"/>
      <c r="CY903" s="304"/>
      <c r="CZ903" s="303"/>
      <c r="DA903" s="308">
        <f t="shared" ref="DA903:DA904" si="8048">+CY903</f>
        <v>0</v>
      </c>
      <c r="DB903" s="359">
        <f t="shared" si="7577"/>
        <v>0</v>
      </c>
      <c r="DC903" s="359">
        <f t="shared" si="7578"/>
        <v>0</v>
      </c>
      <c r="DD903" s="303"/>
      <c r="DE903" s="303"/>
      <c r="DF903" s="303"/>
      <c r="DG903" s="303"/>
      <c r="DH903" s="303"/>
      <c r="DI903" s="303"/>
      <c r="DJ903" s="303"/>
      <c r="DK903" s="303"/>
      <c r="DL903" s="303"/>
      <c r="DM903" s="303"/>
      <c r="DN903" s="303"/>
      <c r="DO903" s="304"/>
      <c r="DP903" s="304"/>
      <c r="DQ903" s="308">
        <f t="shared" si="7880"/>
        <v>0</v>
      </c>
      <c r="DR903" s="308">
        <f t="shared" si="7881"/>
        <v>0</v>
      </c>
      <c r="DS903" s="308">
        <f t="shared" si="7882"/>
        <v>0</v>
      </c>
      <c r="DT903" s="308">
        <f t="shared" si="7883"/>
        <v>0</v>
      </c>
      <c r="DU903" s="308">
        <f t="shared" si="7884"/>
        <v>0</v>
      </c>
      <c r="DV903" s="308">
        <f t="shared" si="7885"/>
        <v>0</v>
      </c>
      <c r="DW903" s="304"/>
      <c r="DX903" s="304"/>
      <c r="DY903" s="310">
        <f t="shared" si="7886"/>
        <v>0</v>
      </c>
      <c r="DZ903" s="310">
        <f t="shared" si="7887"/>
        <v>0</v>
      </c>
      <c r="EA903" s="310">
        <f t="shared" si="7888"/>
        <v>0</v>
      </c>
      <c r="EB903" s="310">
        <f t="shared" si="7889"/>
        <v>0</v>
      </c>
      <c r="EC903" s="312">
        <f t="shared" si="7890"/>
        <v>0</v>
      </c>
      <c r="ED903" s="313">
        <f t="shared" ref="ED903:ED904" si="8049">+IF(EC903&lt;&gt;0,EC903*3,0)</f>
        <v>0</v>
      </c>
      <c r="EE903" s="313">
        <f t="shared" si="7892"/>
        <v>0</v>
      </c>
      <c r="EF903" s="304">
        <f t="shared" si="7893"/>
        <v>0</v>
      </c>
      <c r="EG903" s="312">
        <f>+IF(AND(CT903+EC903=0,SUM(AO903:AR903)&gt;0,SUM(DK903:DN903)&gt;0),(CU903+CV903+CW903+CX903)*2+CY903*5,(EC903+CT903-FO903)*5)+IF(AND(EC903+DQ903+CT903=0,SUM(AO903:AR903)&gt;0),SUM(CU903:CX903)*2+CY903*5,0)</f>
        <v>0</v>
      </c>
      <c r="EH903" s="344"/>
      <c r="EI903" s="303"/>
      <c r="EJ903" s="303"/>
      <c r="EK903" s="303"/>
      <c r="EL903" s="314"/>
      <c r="EM903" s="314"/>
      <c r="EN903" s="314"/>
      <c r="EO903" s="368"/>
      <c r="EP903" s="368"/>
      <c r="EQ903" s="375"/>
      <c r="ER903" s="375"/>
      <c r="ES903" s="375"/>
      <c r="ET903" s="375"/>
      <c r="EU903" s="18">
        <f t="shared" si="7894"/>
        <v>0</v>
      </c>
      <c r="EV903" s="18">
        <f t="shared" si="7595"/>
        <v>0</v>
      </c>
      <c r="EW903" s="344"/>
      <c r="EX903" s="344"/>
      <c r="EY903" s="344"/>
      <c r="EZ903" s="365">
        <f t="shared" si="7550"/>
        <v>0</v>
      </c>
      <c r="FA903" s="303"/>
      <c r="FB903" s="303"/>
      <c r="FC903" s="303"/>
      <c r="FD903" s="315"/>
      <c r="FE903" s="315"/>
      <c r="FF903" s="315"/>
      <c r="FG903" s="337"/>
      <c r="FH903" s="315"/>
      <c r="FI903" s="315"/>
      <c r="FJ903" s="315"/>
      <c r="FK903" s="303"/>
      <c r="FL903" s="303"/>
      <c r="FM903" s="303"/>
      <c r="FN903" s="303"/>
      <c r="FO903" s="333"/>
      <c r="FP903" s="20">
        <f t="shared" si="7602"/>
        <v>0</v>
      </c>
      <c r="FQ903" s="310">
        <f t="shared" si="7896"/>
        <v>0</v>
      </c>
      <c r="FR903" s="310">
        <f t="shared" si="7897"/>
        <v>0</v>
      </c>
      <c r="FS903" s="310">
        <f t="shared" si="7898"/>
        <v>0</v>
      </c>
      <c r="FT903" s="310">
        <f t="shared" si="7899"/>
        <v>0</v>
      </c>
      <c r="FU903" s="310">
        <f t="shared" si="7900"/>
        <v>0</v>
      </c>
      <c r="FV903" s="310">
        <f t="shared" si="7901"/>
        <v>0</v>
      </c>
      <c r="FW903" s="303"/>
    </row>
    <row r="904" spans="1:180" s="301" customFormat="1" ht="27.75" customHeight="1">
      <c r="A904" s="295"/>
      <c r="B904" s="296" t="s">
        <v>753</v>
      </c>
      <c r="C904" s="296" t="str">
        <f t="shared" si="8017"/>
        <v>1.4.1</v>
      </c>
      <c r="D904" s="296" t="s">
        <v>44</v>
      </c>
      <c r="E904" s="296" t="str">
        <f t="shared" ref="E904" si="8050">D904</f>
        <v>LT8,5</v>
      </c>
      <c r="F904" s="296">
        <v>6</v>
      </c>
      <c r="G904" s="296">
        <f>F904</f>
        <v>6</v>
      </c>
      <c r="H904" s="297"/>
      <c r="I904" s="297"/>
      <c r="J904" s="294"/>
      <c r="K904" s="294"/>
      <c r="L904" s="294"/>
      <c r="M904" s="294"/>
      <c r="N904" s="297"/>
      <c r="O904" s="297"/>
      <c r="P904" s="304"/>
      <c r="Q904" s="305"/>
      <c r="R904" s="304"/>
      <c r="S904" s="294"/>
      <c r="T904" s="294"/>
      <c r="U904" s="294"/>
      <c r="V904" s="294"/>
      <c r="W904" s="294"/>
      <c r="X904" s="294"/>
      <c r="Y904" s="294"/>
      <c r="Z904" s="294"/>
      <c r="AA904" s="294"/>
      <c r="AB904" s="294"/>
      <c r="AC904" s="1">
        <f t="shared" si="8035"/>
        <v>0</v>
      </c>
      <c r="AD904" s="1">
        <f t="shared" si="8036"/>
        <v>0</v>
      </c>
      <c r="AE904" s="1">
        <f t="shared" si="8037"/>
        <v>0</v>
      </c>
      <c r="AF904" s="1">
        <f t="shared" si="8038"/>
        <v>0</v>
      </c>
      <c r="AG904" s="1">
        <f t="shared" si="8039"/>
        <v>0</v>
      </c>
      <c r="AH904" s="1">
        <f t="shared" si="8040"/>
        <v>0</v>
      </c>
      <c r="AI904" s="1">
        <f t="shared" si="8041"/>
        <v>0</v>
      </c>
      <c r="AJ904" s="1">
        <f t="shared" si="8042"/>
        <v>0</v>
      </c>
      <c r="AK904" s="1">
        <f t="shared" si="8043"/>
        <v>0</v>
      </c>
      <c r="AL904" s="1">
        <f t="shared" si="8044"/>
        <v>0</v>
      </c>
      <c r="AM904" s="1">
        <f t="shared" si="8045"/>
        <v>0</v>
      </c>
      <c r="AN904" s="1">
        <f t="shared" si="8046"/>
        <v>0</v>
      </c>
      <c r="AO904" s="294"/>
      <c r="AP904" s="294"/>
      <c r="AQ904" s="294"/>
      <c r="AR904" s="294"/>
      <c r="AS904" s="298">
        <f t="shared" si="7871"/>
        <v>0</v>
      </c>
      <c r="AT904" s="298">
        <f t="shared" si="7872"/>
        <v>0</v>
      </c>
      <c r="AU904" s="298">
        <f t="shared" si="7873"/>
        <v>0</v>
      </c>
      <c r="AV904" s="298">
        <f t="shared" si="7874"/>
        <v>0</v>
      </c>
      <c r="AW904" s="294"/>
      <c r="AX904" s="294"/>
      <c r="AY904" s="294">
        <v>1</v>
      </c>
      <c r="AZ904" s="294"/>
      <c r="BA904" s="294"/>
      <c r="BB904" s="294"/>
      <c r="BC904" s="294"/>
      <c r="BD904" s="294"/>
      <c r="BE904" s="294"/>
      <c r="BF904" s="294"/>
      <c r="BG904" s="294"/>
      <c r="BH904" s="294"/>
      <c r="BI904" s="294"/>
      <c r="BJ904" s="294"/>
      <c r="BK904" s="294"/>
      <c r="BL904" s="294"/>
      <c r="BM904" s="294"/>
      <c r="BN904" s="294"/>
      <c r="BO904" s="294"/>
      <c r="BP904" s="1"/>
      <c r="BQ904" s="294"/>
      <c r="BR904" s="17">
        <v>1</v>
      </c>
      <c r="BS904" s="1">
        <f t="shared" si="7571"/>
        <v>0</v>
      </c>
      <c r="BT904" s="17">
        <f t="shared" si="8047"/>
        <v>0</v>
      </c>
      <c r="BU904" s="294"/>
      <c r="BV904" s="294">
        <v>1</v>
      </c>
      <c r="BW904" s="294"/>
      <c r="BX904" s="294"/>
      <c r="BY904" s="294"/>
      <c r="BZ904" s="294"/>
      <c r="CA904" s="294"/>
      <c r="CB904" s="294"/>
      <c r="CC904" s="294"/>
      <c r="CD904" s="1"/>
      <c r="CE904" s="1"/>
      <c r="CF904" s="1"/>
      <c r="CG904" s="294"/>
      <c r="CH904" s="1"/>
      <c r="CI904" s="1">
        <v>1</v>
      </c>
      <c r="CJ904" s="1"/>
      <c r="CK904" s="383"/>
      <c r="CL904" s="383"/>
      <c r="CM904" s="383"/>
      <c r="CN904" s="1">
        <f t="shared" si="7876"/>
        <v>0</v>
      </c>
      <c r="CO904" s="1">
        <f t="shared" si="7877"/>
        <v>0</v>
      </c>
      <c r="CP904" s="20">
        <f t="shared" si="7878"/>
        <v>2.5</v>
      </c>
      <c r="CQ904" s="351"/>
      <c r="CR904" s="299">
        <f t="shared" si="7902"/>
        <v>1</v>
      </c>
      <c r="CS904" s="294">
        <v>1</v>
      </c>
      <c r="CT904" s="294">
        <v>1</v>
      </c>
      <c r="CU904" s="1"/>
      <c r="CV904" s="1"/>
      <c r="CW904" s="1">
        <v>3</v>
      </c>
      <c r="CX904" s="1"/>
      <c r="CY904" s="1">
        <v>3</v>
      </c>
      <c r="CZ904" s="294">
        <v>11</v>
      </c>
      <c r="DA904" s="17">
        <f t="shared" si="8048"/>
        <v>3</v>
      </c>
      <c r="DB904" s="359">
        <f t="shared" si="7577"/>
        <v>14</v>
      </c>
      <c r="DC904" s="359">
        <f t="shared" si="7578"/>
        <v>6</v>
      </c>
      <c r="DD904" s="294"/>
      <c r="DE904" s="294">
        <v>9</v>
      </c>
      <c r="DF904" s="294"/>
      <c r="DG904" s="294"/>
      <c r="DH904" s="294"/>
      <c r="DI904" s="294">
        <v>9</v>
      </c>
      <c r="DJ904" s="294"/>
      <c r="DK904" s="294">
        <f>F904</f>
        <v>6</v>
      </c>
      <c r="DL904" s="294"/>
      <c r="DM904" s="294"/>
      <c r="DN904" s="294"/>
      <c r="DO904" s="1"/>
      <c r="DP904" s="1"/>
      <c r="DQ904" s="17">
        <f t="shared" si="7880"/>
        <v>0</v>
      </c>
      <c r="DR904" s="17">
        <f t="shared" si="7881"/>
        <v>0</v>
      </c>
      <c r="DS904" s="17">
        <f t="shared" si="7882"/>
        <v>0</v>
      </c>
      <c r="DT904" s="17">
        <f t="shared" si="7883"/>
        <v>0</v>
      </c>
      <c r="DU904" s="17">
        <f t="shared" si="7884"/>
        <v>0</v>
      </c>
      <c r="DV904" s="17">
        <f t="shared" si="7885"/>
        <v>0</v>
      </c>
      <c r="DW904" s="1"/>
      <c r="DX904" s="1"/>
      <c r="DY904" s="20">
        <f t="shared" si="7886"/>
        <v>0</v>
      </c>
      <c r="DZ904" s="20">
        <f t="shared" si="7887"/>
        <v>0</v>
      </c>
      <c r="EA904" s="20">
        <f t="shared" si="7888"/>
        <v>0</v>
      </c>
      <c r="EB904" s="20">
        <f t="shared" si="7889"/>
        <v>0</v>
      </c>
      <c r="EC904" s="18">
        <f t="shared" si="7890"/>
        <v>0</v>
      </c>
      <c r="ED904" s="19">
        <f t="shared" si="8049"/>
        <v>0</v>
      </c>
      <c r="EE904" s="19">
        <f t="shared" si="7892"/>
        <v>3</v>
      </c>
      <c r="EF904" s="1">
        <f t="shared" si="7893"/>
        <v>4</v>
      </c>
      <c r="EG904" s="18"/>
      <c r="EH904" s="341"/>
      <c r="EI904" s="294"/>
      <c r="EJ904" s="294">
        <f>3*5.5</f>
        <v>16.5</v>
      </c>
      <c r="EK904" s="294"/>
      <c r="EL904" s="19">
        <v>1</v>
      </c>
      <c r="EM904" s="19"/>
      <c r="EN904" s="19"/>
      <c r="EO904" s="366"/>
      <c r="EP904" s="366"/>
      <c r="EQ904" s="374"/>
      <c r="ER904" s="374"/>
      <c r="ES904" s="374"/>
      <c r="ET904" s="374"/>
      <c r="EU904" s="18">
        <f t="shared" si="7894"/>
        <v>13</v>
      </c>
      <c r="EV904" s="18">
        <f t="shared" si="7595"/>
        <v>2</v>
      </c>
      <c r="EW904" s="341">
        <v>1</v>
      </c>
      <c r="EX904" s="341">
        <v>1</v>
      </c>
      <c r="EY904" s="341">
        <v>5</v>
      </c>
      <c r="EZ904" s="365">
        <f t="shared" ref="EZ904:EZ964" si="8051">BX904/2</f>
        <v>0</v>
      </c>
      <c r="FA904" s="294"/>
      <c r="FB904" s="294"/>
      <c r="FC904" s="294"/>
      <c r="FD904" s="300"/>
      <c r="FE904" s="300"/>
      <c r="FF904" s="300"/>
      <c r="FG904" s="300"/>
      <c r="FH904" s="300"/>
      <c r="FI904" s="300"/>
      <c r="FJ904" s="300"/>
      <c r="FK904" s="294"/>
      <c r="FL904" s="294"/>
      <c r="FM904" s="294"/>
      <c r="FN904" s="294"/>
      <c r="FO904" s="294"/>
      <c r="FP904" s="20">
        <f t="shared" si="7602"/>
        <v>0</v>
      </c>
      <c r="FQ904" s="20">
        <f t="shared" si="7896"/>
        <v>9</v>
      </c>
      <c r="FR904" s="20">
        <f t="shared" si="7897"/>
        <v>0</v>
      </c>
      <c r="FS904" s="20">
        <f t="shared" si="7898"/>
        <v>0</v>
      </c>
      <c r="FT904" s="20">
        <f t="shared" si="7899"/>
        <v>0</v>
      </c>
      <c r="FU904" s="20">
        <f t="shared" si="7900"/>
        <v>0</v>
      </c>
      <c r="FV904" s="20">
        <f t="shared" si="7901"/>
        <v>0</v>
      </c>
      <c r="FW904" s="294"/>
    </row>
    <row r="905" spans="1:180" s="316" customFormat="1" ht="24" customHeight="1">
      <c r="A905" s="302"/>
      <c r="B905" s="41" t="s">
        <v>252</v>
      </c>
      <c r="C905" s="41" t="str">
        <f t="shared" si="8017"/>
        <v>1.5</v>
      </c>
      <c r="D905" s="41"/>
      <c r="E905" s="41"/>
      <c r="F905" s="41"/>
      <c r="G905" s="41"/>
      <c r="H905" s="42"/>
      <c r="I905" s="42"/>
      <c r="J905" s="303"/>
      <c r="K905" s="303"/>
      <c r="L905" s="303"/>
      <c r="M905" s="303"/>
      <c r="N905" s="42"/>
      <c r="O905" s="42"/>
      <c r="P905" s="304"/>
      <c r="Q905" s="305"/>
      <c r="R905" s="304"/>
      <c r="S905" s="303"/>
      <c r="T905" s="303"/>
      <c r="U905" s="303"/>
      <c r="V905" s="303"/>
      <c r="W905" s="303"/>
      <c r="X905" s="303"/>
      <c r="Y905" s="303"/>
      <c r="Z905" s="303"/>
      <c r="AA905" s="303"/>
      <c r="AB905" s="303"/>
      <c r="AC905" s="304">
        <f t="shared" ref="AC905:AC906" si="8052">+IF(S905=1,1,0)+IF(T905=1,1,0)</f>
        <v>0</v>
      </c>
      <c r="AD905" s="304">
        <f t="shared" ref="AD905:AD906" si="8053">+IF(U905=1,1,0)+IF(V905=1,1,0)</f>
        <v>0</v>
      </c>
      <c r="AE905" s="304">
        <f t="shared" ref="AE905:AE906" si="8054">+IF(W905=1,1,0)+IF(X905=1,1,0)</f>
        <v>0</v>
      </c>
      <c r="AF905" s="304">
        <f t="shared" ref="AF905:AF906" si="8055">+IF(Y905=1,1,0)+IF(Z905=1,1,0)</f>
        <v>0</v>
      </c>
      <c r="AG905" s="304">
        <f t="shared" ref="AG905:AG906" si="8056">+IF(AA905=1,1,0)</f>
        <v>0</v>
      </c>
      <c r="AH905" s="304">
        <f t="shared" ref="AH905:AH906" si="8057">+IF(AB905=1,1,0)</f>
        <v>0</v>
      </c>
      <c r="AI905" s="304">
        <f t="shared" ref="AI905:AI906" si="8058">+IF(S905=2,1,0)+IF(T905=2,1,0)</f>
        <v>0</v>
      </c>
      <c r="AJ905" s="304">
        <f t="shared" ref="AJ905:AJ906" si="8059">+IF(U905=2,1,0)+IF(V905=2,1,0)</f>
        <v>0</v>
      </c>
      <c r="AK905" s="304">
        <f t="shared" ref="AK905:AK906" si="8060">+IF(X905=2,1,0)+IF(W905=2,1,0)</f>
        <v>0</v>
      </c>
      <c r="AL905" s="304">
        <f t="shared" ref="AL905:AL906" si="8061">+IF(Y905=2,1,0)+IF(Z905=2,1,0)</f>
        <v>0</v>
      </c>
      <c r="AM905" s="304">
        <f t="shared" ref="AM905:AM906" si="8062">+IF(AA905=2,1,0)</f>
        <v>0</v>
      </c>
      <c r="AN905" s="304">
        <f t="shared" ref="AN905:AN906" si="8063">+IF(AB905=2,1,0)</f>
        <v>0</v>
      </c>
      <c r="AO905" s="303"/>
      <c r="AP905" s="303"/>
      <c r="AQ905" s="303"/>
      <c r="AR905" s="303"/>
      <c r="AS905" s="306">
        <f t="shared" si="7871"/>
        <v>0</v>
      </c>
      <c r="AT905" s="306">
        <f t="shared" si="7872"/>
        <v>0</v>
      </c>
      <c r="AU905" s="306">
        <f t="shared" si="7873"/>
        <v>0</v>
      </c>
      <c r="AV905" s="306">
        <f t="shared" si="7874"/>
        <v>0</v>
      </c>
      <c r="AW905" s="303"/>
      <c r="AX905" s="333"/>
      <c r="AY905" s="333"/>
      <c r="AZ905" s="333"/>
      <c r="BA905" s="333"/>
      <c r="BB905" s="333"/>
      <c r="BC905" s="333"/>
      <c r="BD905" s="303"/>
      <c r="BE905" s="303"/>
      <c r="BF905" s="303"/>
      <c r="BG905" s="303"/>
      <c r="BH905" s="303"/>
      <c r="BI905" s="303"/>
      <c r="BJ905" s="303"/>
      <c r="BK905" s="303"/>
      <c r="BL905" s="303"/>
      <c r="BM905" s="303"/>
      <c r="BN905" s="307"/>
      <c r="BO905" s="44">
        <v>1</v>
      </c>
      <c r="BP905" s="304"/>
      <c r="BQ905" s="303"/>
      <c r="BR905" s="17">
        <v>1</v>
      </c>
      <c r="BS905" s="1">
        <f t="shared" si="7571"/>
        <v>0</v>
      </c>
      <c r="BT905" s="308">
        <f t="shared" ref="BT905:BT906" si="8064">+BS905*2</f>
        <v>0</v>
      </c>
      <c r="BU905" s="44">
        <v>8</v>
      </c>
      <c r="BV905" s="303"/>
      <c r="BW905" s="303"/>
      <c r="BX905" s="303"/>
      <c r="BY905" s="303"/>
      <c r="BZ905" s="303"/>
      <c r="CA905" s="303"/>
      <c r="CB905" s="303"/>
      <c r="CC905" s="303"/>
      <c r="CD905" s="309"/>
      <c r="CE905" s="309"/>
      <c r="CF905" s="309"/>
      <c r="CG905" s="303"/>
      <c r="CH905" s="304"/>
      <c r="CI905" s="304"/>
      <c r="CJ905" s="304"/>
      <c r="CK905" s="384"/>
      <c r="CL905" s="384"/>
      <c r="CM905" s="384"/>
      <c r="CN905" s="304">
        <f t="shared" si="7876"/>
        <v>0</v>
      </c>
      <c r="CO905" s="304">
        <f t="shared" si="7877"/>
        <v>0</v>
      </c>
      <c r="CP905" s="310">
        <f t="shared" si="7878"/>
        <v>0</v>
      </c>
      <c r="CQ905" s="352"/>
      <c r="CR905" s="311">
        <f t="shared" si="7902"/>
        <v>0</v>
      </c>
      <c r="CS905" s="303"/>
      <c r="CT905" s="303"/>
      <c r="CU905" s="304"/>
      <c r="CV905" s="304"/>
      <c r="CW905" s="304"/>
      <c r="CX905" s="304"/>
      <c r="CY905" s="304"/>
      <c r="CZ905" s="303"/>
      <c r="DA905" s="308">
        <f t="shared" ref="DA905:DA906" si="8065">+CY905</f>
        <v>0</v>
      </c>
      <c r="DB905" s="359">
        <f t="shared" si="7577"/>
        <v>0</v>
      </c>
      <c r="DC905" s="359">
        <f t="shared" si="7578"/>
        <v>0</v>
      </c>
      <c r="DD905" s="303"/>
      <c r="DE905" s="303"/>
      <c r="DF905" s="303"/>
      <c r="DG905" s="303"/>
      <c r="DH905" s="303"/>
      <c r="DI905" s="303"/>
      <c r="DJ905" s="303"/>
      <c r="DK905" s="303"/>
      <c r="DL905" s="303"/>
      <c r="DM905" s="303"/>
      <c r="DN905" s="303"/>
      <c r="DO905" s="304"/>
      <c r="DP905" s="304"/>
      <c r="DQ905" s="308">
        <f t="shared" si="7880"/>
        <v>0</v>
      </c>
      <c r="DR905" s="308">
        <f t="shared" si="7881"/>
        <v>0</v>
      </c>
      <c r="DS905" s="308">
        <f t="shared" si="7882"/>
        <v>0</v>
      </c>
      <c r="DT905" s="308">
        <f t="shared" si="7883"/>
        <v>0</v>
      </c>
      <c r="DU905" s="308">
        <f t="shared" si="7884"/>
        <v>0</v>
      </c>
      <c r="DV905" s="308">
        <f t="shared" si="7885"/>
        <v>0</v>
      </c>
      <c r="DW905" s="304"/>
      <c r="DX905" s="304"/>
      <c r="DY905" s="310">
        <f t="shared" si="7886"/>
        <v>0</v>
      </c>
      <c r="DZ905" s="310">
        <f t="shared" si="7887"/>
        <v>0</v>
      </c>
      <c r="EA905" s="310">
        <f t="shared" si="7888"/>
        <v>0</v>
      </c>
      <c r="EB905" s="310">
        <f t="shared" si="7889"/>
        <v>0</v>
      </c>
      <c r="EC905" s="312">
        <f t="shared" si="7890"/>
        <v>0</v>
      </c>
      <c r="ED905" s="313">
        <f t="shared" ref="ED905:ED906" si="8066">+IF(EC905&lt;&gt;0,EC905*3,0)</f>
        <v>0</v>
      </c>
      <c r="EE905" s="313">
        <f t="shared" si="7892"/>
        <v>0</v>
      </c>
      <c r="EF905" s="304">
        <f t="shared" si="7893"/>
        <v>0</v>
      </c>
      <c r="EG905" s="312">
        <f>+IF(AND(CT905+EC905=0,SUM(AO905:AR905)&gt;0,SUM(DK905:DN905)&gt;0),(CU905+CV905+CW905+CX905)*2+CY905*5,(EC905+CT905-FO905)*5)+IF(AND(EC905+DQ905+CT905=0,SUM(AO905:AR905)&gt;0),SUM(CU905:CX905)*2+CY905*5,0)</f>
        <v>0</v>
      </c>
      <c r="EH905" s="344"/>
      <c r="EI905" s="303"/>
      <c r="EJ905" s="303"/>
      <c r="EK905" s="303"/>
      <c r="EL905" s="314"/>
      <c r="EM905" s="314"/>
      <c r="EN905" s="314"/>
      <c r="EO905" s="368"/>
      <c r="EP905" s="368"/>
      <c r="EQ905" s="375"/>
      <c r="ER905" s="375"/>
      <c r="ES905" s="375"/>
      <c r="ET905" s="375"/>
      <c r="EU905" s="18">
        <f t="shared" si="7894"/>
        <v>0</v>
      </c>
      <c r="EV905" s="18">
        <f t="shared" si="7595"/>
        <v>0</v>
      </c>
      <c r="EW905" s="344"/>
      <c r="EX905" s="344"/>
      <c r="EY905" s="344"/>
      <c r="EZ905" s="365">
        <f t="shared" si="8051"/>
        <v>0</v>
      </c>
      <c r="FA905" s="303"/>
      <c r="FB905" s="303"/>
      <c r="FC905" s="303"/>
      <c r="FD905" s="315"/>
      <c r="FE905" s="315"/>
      <c r="FF905" s="315"/>
      <c r="FG905" s="337"/>
      <c r="FH905" s="315"/>
      <c r="FI905" s="315"/>
      <c r="FJ905" s="315"/>
      <c r="FK905" s="303"/>
      <c r="FL905" s="303"/>
      <c r="FM905" s="303"/>
      <c r="FN905" s="303"/>
      <c r="FO905" s="333"/>
      <c r="FP905" s="20">
        <f t="shared" si="7602"/>
        <v>0</v>
      </c>
      <c r="FQ905" s="310">
        <f t="shared" si="7896"/>
        <v>0</v>
      </c>
      <c r="FR905" s="310">
        <f t="shared" si="7897"/>
        <v>0</v>
      </c>
      <c r="FS905" s="310">
        <f t="shared" si="7898"/>
        <v>0</v>
      </c>
      <c r="FT905" s="310">
        <f t="shared" si="7899"/>
        <v>0</v>
      </c>
      <c r="FU905" s="310">
        <f t="shared" si="7900"/>
        <v>0</v>
      </c>
      <c r="FV905" s="310">
        <f t="shared" si="7901"/>
        <v>0</v>
      </c>
      <c r="FW905" s="303"/>
    </row>
    <row r="906" spans="1:180" s="301" customFormat="1" ht="27.75" customHeight="1">
      <c r="A906" s="295"/>
      <c r="B906" s="296" t="s">
        <v>754</v>
      </c>
      <c r="C906" s="296" t="str">
        <f t="shared" si="8017"/>
        <v>1.5.1</v>
      </c>
      <c r="D906" s="296" t="s">
        <v>53</v>
      </c>
      <c r="E906" s="296" t="str">
        <f t="shared" ref="E906" si="8067">D906</f>
        <v>LT7,5</v>
      </c>
      <c r="F906" s="296">
        <v>21</v>
      </c>
      <c r="G906" s="296">
        <f>F906</f>
        <v>21</v>
      </c>
      <c r="H906" s="297"/>
      <c r="I906" s="297"/>
      <c r="J906" s="294"/>
      <c r="K906" s="294"/>
      <c r="L906" s="294"/>
      <c r="M906" s="294"/>
      <c r="N906" s="297"/>
      <c r="O906" s="297"/>
      <c r="P906" s="304"/>
      <c r="Q906" s="305"/>
      <c r="R906" s="304"/>
      <c r="S906" s="294"/>
      <c r="T906" s="294"/>
      <c r="U906" s="294"/>
      <c r="V906" s="294"/>
      <c r="W906" s="294"/>
      <c r="X906" s="294"/>
      <c r="Y906" s="294"/>
      <c r="Z906" s="294"/>
      <c r="AA906" s="294"/>
      <c r="AB906" s="294"/>
      <c r="AC906" s="1">
        <f t="shared" si="8052"/>
        <v>0</v>
      </c>
      <c r="AD906" s="1">
        <f t="shared" si="8053"/>
        <v>0</v>
      </c>
      <c r="AE906" s="1">
        <f t="shared" si="8054"/>
        <v>0</v>
      </c>
      <c r="AF906" s="1">
        <f t="shared" si="8055"/>
        <v>0</v>
      </c>
      <c r="AG906" s="1">
        <f t="shared" si="8056"/>
        <v>0</v>
      </c>
      <c r="AH906" s="1">
        <f t="shared" si="8057"/>
        <v>0</v>
      </c>
      <c r="AI906" s="1">
        <f t="shared" si="8058"/>
        <v>0</v>
      </c>
      <c r="AJ906" s="1">
        <f t="shared" si="8059"/>
        <v>0</v>
      </c>
      <c r="AK906" s="1">
        <f t="shared" si="8060"/>
        <v>0</v>
      </c>
      <c r="AL906" s="1">
        <f t="shared" si="8061"/>
        <v>0</v>
      </c>
      <c r="AM906" s="1">
        <f t="shared" si="8062"/>
        <v>0</v>
      </c>
      <c r="AN906" s="1">
        <f t="shared" si="8063"/>
        <v>0</v>
      </c>
      <c r="AO906" s="294"/>
      <c r="AP906" s="294">
        <f>G906</f>
        <v>21</v>
      </c>
      <c r="AQ906" s="294"/>
      <c r="AR906" s="294"/>
      <c r="AS906" s="298">
        <f t="shared" si="7871"/>
        <v>0</v>
      </c>
      <c r="AT906" s="298">
        <f t="shared" si="7872"/>
        <v>1</v>
      </c>
      <c r="AU906" s="298">
        <f t="shared" si="7873"/>
        <v>0</v>
      </c>
      <c r="AV906" s="298">
        <f t="shared" si="7874"/>
        <v>0</v>
      </c>
      <c r="AW906" s="294"/>
      <c r="AX906" s="294"/>
      <c r="AY906" s="294">
        <v>1</v>
      </c>
      <c r="AZ906" s="294"/>
      <c r="BA906" s="294"/>
      <c r="BB906" s="294"/>
      <c r="BC906" s="294"/>
      <c r="BD906" s="294"/>
      <c r="BE906" s="294"/>
      <c r="BF906" s="294"/>
      <c r="BG906" s="294"/>
      <c r="BH906" s="294"/>
      <c r="BI906" s="294"/>
      <c r="BJ906" s="294"/>
      <c r="BK906" s="294"/>
      <c r="BL906" s="294"/>
      <c r="BM906" s="294"/>
      <c r="BN906" s="294"/>
      <c r="BO906" s="294">
        <v>1</v>
      </c>
      <c r="BP906" s="1"/>
      <c r="BQ906" s="294"/>
      <c r="BR906" s="17">
        <v>1</v>
      </c>
      <c r="BS906" s="1">
        <f t="shared" si="7571"/>
        <v>0</v>
      </c>
      <c r="BT906" s="17">
        <f t="shared" si="8064"/>
        <v>0</v>
      </c>
      <c r="BU906" s="294"/>
      <c r="BV906" s="294">
        <v>1</v>
      </c>
      <c r="BW906" s="294"/>
      <c r="BX906" s="294"/>
      <c r="BY906" s="294"/>
      <c r="BZ906" s="294"/>
      <c r="CA906" s="294"/>
      <c r="CB906" s="294"/>
      <c r="CC906" s="294"/>
      <c r="CD906" s="1"/>
      <c r="CE906" s="1"/>
      <c r="CF906" s="1"/>
      <c r="CG906" s="294"/>
      <c r="CH906" s="1">
        <v>1</v>
      </c>
      <c r="CI906" s="1"/>
      <c r="CJ906" s="1"/>
      <c r="CK906" s="383"/>
      <c r="CL906" s="383"/>
      <c r="CM906" s="383"/>
      <c r="CN906" s="1">
        <f t="shared" si="7876"/>
        <v>0</v>
      </c>
      <c r="CO906" s="1">
        <f t="shared" si="7877"/>
        <v>0</v>
      </c>
      <c r="CP906" s="20">
        <f t="shared" si="7878"/>
        <v>2.5</v>
      </c>
      <c r="CQ906" s="351"/>
      <c r="CR906" s="299">
        <f t="shared" si="7902"/>
        <v>1</v>
      </c>
      <c r="CS906" s="294">
        <v>2</v>
      </c>
      <c r="CT906" s="294">
        <v>2</v>
      </c>
      <c r="CU906" s="1"/>
      <c r="CV906" s="1"/>
      <c r="CW906" s="1">
        <v>2</v>
      </c>
      <c r="CX906" s="1"/>
      <c r="CY906" s="1">
        <v>3</v>
      </c>
      <c r="CZ906" s="294">
        <v>5</v>
      </c>
      <c r="DA906" s="17">
        <f t="shared" si="8065"/>
        <v>3</v>
      </c>
      <c r="DB906" s="359">
        <f t="shared" ref="DB906" si="8068">CZ906+DA906</f>
        <v>8</v>
      </c>
      <c r="DC906" s="359">
        <f t="shared" ref="DC906" si="8069">CU906+CV906+CW906+CX906+CY906</f>
        <v>5</v>
      </c>
      <c r="DD906" s="294"/>
      <c r="DE906" s="294">
        <v>6</v>
      </c>
      <c r="DF906" s="294">
        <v>9</v>
      </c>
      <c r="DG906" s="294"/>
      <c r="DH906" s="294"/>
      <c r="DI906" s="294"/>
      <c r="DJ906" s="294"/>
      <c r="DK906" s="294"/>
      <c r="DL906" s="294"/>
      <c r="DM906" s="294"/>
      <c r="DN906" s="294"/>
      <c r="DO906" s="1"/>
      <c r="DP906" s="1"/>
      <c r="DQ906" s="17">
        <f t="shared" si="7880"/>
        <v>0</v>
      </c>
      <c r="DR906" s="17">
        <f t="shared" si="7881"/>
        <v>0</v>
      </c>
      <c r="DS906" s="17">
        <f t="shared" si="7882"/>
        <v>0</v>
      </c>
      <c r="DT906" s="17">
        <f t="shared" si="7883"/>
        <v>0</v>
      </c>
      <c r="DU906" s="17">
        <f t="shared" si="7884"/>
        <v>0</v>
      </c>
      <c r="DV906" s="17">
        <f t="shared" si="7885"/>
        <v>0</v>
      </c>
      <c r="DW906" s="1"/>
      <c r="DX906" s="1"/>
      <c r="DY906" s="20">
        <f t="shared" si="7886"/>
        <v>0</v>
      </c>
      <c r="DZ906" s="20">
        <f t="shared" si="7887"/>
        <v>0</v>
      </c>
      <c r="EA906" s="20">
        <f t="shared" si="7888"/>
        <v>0</v>
      </c>
      <c r="EB906" s="20">
        <f t="shared" si="7889"/>
        <v>0</v>
      </c>
      <c r="EC906" s="18">
        <f t="shared" si="7890"/>
        <v>0</v>
      </c>
      <c r="ED906" s="19">
        <f t="shared" si="8066"/>
        <v>0</v>
      </c>
      <c r="EE906" s="19">
        <f t="shared" si="7892"/>
        <v>6</v>
      </c>
      <c r="EF906" s="1">
        <f t="shared" ref="EF906" si="8070">+IF(EE906&gt;0,CT906*4,0)</f>
        <v>8</v>
      </c>
      <c r="EG906" s="18"/>
      <c r="EH906" s="341"/>
      <c r="EI906" s="294"/>
      <c r="EJ906" s="294">
        <f>9</f>
        <v>9</v>
      </c>
      <c r="EK906" s="294">
        <f>3*4.5</f>
        <v>13.5</v>
      </c>
      <c r="EL906" s="19">
        <v>1</v>
      </c>
      <c r="EM906" s="19"/>
      <c r="EN906" s="19"/>
      <c r="EO906" s="366"/>
      <c r="EP906" s="366"/>
      <c r="EQ906" s="374"/>
      <c r="ER906" s="374"/>
      <c r="ES906" s="374"/>
      <c r="ET906" s="374"/>
      <c r="EU906" s="18">
        <f t="shared" si="7894"/>
        <v>7</v>
      </c>
      <c r="EV906" s="18">
        <f t="shared" si="7595"/>
        <v>2</v>
      </c>
      <c r="EW906" s="341">
        <v>1</v>
      </c>
      <c r="EX906" s="341">
        <v>1</v>
      </c>
      <c r="EY906" s="341">
        <v>5</v>
      </c>
      <c r="EZ906" s="365">
        <f t="shared" si="8051"/>
        <v>0</v>
      </c>
      <c r="FA906" s="294"/>
      <c r="FB906" s="294"/>
      <c r="FC906" s="294"/>
      <c r="FD906" s="300"/>
      <c r="FE906" s="300"/>
      <c r="FF906" s="300"/>
      <c r="FG906" s="300">
        <f>BO906</f>
        <v>1</v>
      </c>
      <c r="FH906" s="300"/>
      <c r="FI906" s="300"/>
      <c r="FJ906" s="300">
        <f>F906</f>
        <v>21</v>
      </c>
      <c r="FK906" s="294"/>
      <c r="FL906" s="294"/>
      <c r="FM906" s="294"/>
      <c r="FN906" s="294"/>
      <c r="FO906" s="294"/>
      <c r="FP906" s="20">
        <f t="shared" si="7602"/>
        <v>0</v>
      </c>
      <c r="FQ906" s="20">
        <f t="shared" si="7896"/>
        <v>6</v>
      </c>
      <c r="FR906" s="20">
        <f t="shared" si="7897"/>
        <v>9</v>
      </c>
      <c r="FS906" s="20">
        <f t="shared" si="7898"/>
        <v>0</v>
      </c>
      <c r="FT906" s="20">
        <f t="shared" si="7899"/>
        <v>0</v>
      </c>
      <c r="FU906" s="20">
        <f t="shared" si="7900"/>
        <v>0</v>
      </c>
      <c r="FV906" s="20">
        <f t="shared" si="7901"/>
        <v>0</v>
      </c>
      <c r="FW906" s="294"/>
    </row>
    <row r="907" spans="1:180" ht="27.75" customHeight="1">
      <c r="A907" s="53"/>
      <c r="B907" s="54"/>
      <c r="C907" s="54"/>
      <c r="D907" s="54"/>
      <c r="E907" s="54"/>
      <c r="F907" s="54"/>
      <c r="G907" s="54"/>
      <c r="H907" s="55"/>
      <c r="I907" s="55"/>
      <c r="J907" s="56"/>
      <c r="K907" s="56"/>
      <c r="L907" s="56"/>
      <c r="M907" s="56"/>
      <c r="N907" s="55"/>
      <c r="O907" s="55"/>
      <c r="P907" s="29"/>
      <c r="Q907" s="30"/>
      <c r="R907" s="29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56"/>
      <c r="AP907" s="56"/>
      <c r="AQ907" s="56"/>
      <c r="AR907" s="56"/>
      <c r="AS907" s="123"/>
      <c r="AT907" s="123"/>
      <c r="AU907" s="123"/>
      <c r="AV907" s="123"/>
      <c r="AW907" s="56"/>
      <c r="AX907" s="320"/>
      <c r="AY907" s="320"/>
      <c r="AZ907" s="320"/>
      <c r="BA907" s="320"/>
      <c r="BB907" s="320"/>
      <c r="BC907" s="320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128"/>
      <c r="BO907" s="56"/>
      <c r="BP907" s="29"/>
      <c r="BQ907" s="56"/>
      <c r="BR907" s="31"/>
      <c r="BS907" s="29"/>
      <c r="BT907" s="31"/>
      <c r="BU907" s="56"/>
      <c r="BV907" s="56"/>
      <c r="BW907" s="56"/>
      <c r="BX907" s="56"/>
      <c r="BY907" s="56"/>
      <c r="BZ907" s="56"/>
      <c r="CA907" s="56"/>
      <c r="CB907" s="56"/>
      <c r="CC907" s="56"/>
      <c r="CD907" s="133"/>
      <c r="CE907" s="133"/>
      <c r="CF907" s="133"/>
      <c r="CG907" s="56"/>
      <c r="CH907" s="29"/>
      <c r="CI907" s="29"/>
      <c r="CJ907" s="29"/>
      <c r="CK907" s="385"/>
      <c r="CL907" s="385"/>
      <c r="CM907" s="385"/>
      <c r="CN907" s="29"/>
      <c r="CO907" s="29"/>
      <c r="CP907" s="32"/>
      <c r="CQ907" s="353"/>
      <c r="CR907" s="134"/>
      <c r="CS907" s="56"/>
      <c r="CT907" s="56"/>
      <c r="CU907" s="29"/>
      <c r="CV907" s="29"/>
      <c r="CW907" s="29"/>
      <c r="CX907" s="29"/>
      <c r="CY907" s="29"/>
      <c r="CZ907" s="56"/>
      <c r="DA907" s="31"/>
      <c r="DB907" s="360"/>
      <c r="DC907" s="360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29"/>
      <c r="DP907" s="29"/>
      <c r="DQ907" s="31"/>
      <c r="DR907" s="31"/>
      <c r="DS907" s="31"/>
      <c r="DT907" s="31"/>
      <c r="DU907" s="31"/>
      <c r="DV907" s="31"/>
      <c r="DW907" s="29"/>
      <c r="DX907" s="29"/>
      <c r="DY907" s="32"/>
      <c r="DZ907" s="32"/>
      <c r="EA907" s="32"/>
      <c r="EB907" s="32"/>
      <c r="EC907" s="33"/>
      <c r="ED907" s="34"/>
      <c r="EE907" s="34"/>
      <c r="EF907" s="29"/>
      <c r="EG907" s="33"/>
      <c r="EH907" s="345"/>
      <c r="EI907" s="56"/>
      <c r="EJ907" s="56"/>
      <c r="EK907" s="56"/>
      <c r="EL907" s="135"/>
      <c r="EM907" s="135"/>
      <c r="EN907" s="135"/>
      <c r="EO907" s="367"/>
      <c r="EP907" s="367"/>
      <c r="EQ907" s="376"/>
      <c r="ER907" s="376"/>
      <c r="ES907" s="376"/>
      <c r="ET907" s="376"/>
      <c r="EU907" s="33"/>
      <c r="EV907" s="33"/>
      <c r="EW907" s="345"/>
      <c r="EX907" s="345"/>
      <c r="EY907" s="345"/>
      <c r="EZ907" s="365">
        <f t="shared" si="8051"/>
        <v>0</v>
      </c>
      <c r="FA907" s="56"/>
      <c r="FB907" s="56"/>
      <c r="FC907" s="56"/>
      <c r="FD907" s="57"/>
      <c r="FE907" s="57"/>
      <c r="FF907" s="57"/>
      <c r="FG907" s="323"/>
      <c r="FH907" s="57"/>
      <c r="FI907" s="57"/>
      <c r="FJ907" s="57"/>
      <c r="FK907" s="56"/>
      <c r="FL907" s="56"/>
      <c r="FM907" s="56"/>
      <c r="FN907" s="56"/>
      <c r="FO907" s="320"/>
      <c r="FP907" s="32"/>
      <c r="FQ907" s="32"/>
      <c r="FR907" s="32"/>
      <c r="FS907" s="32"/>
      <c r="FT907" s="32"/>
      <c r="FU907" s="32"/>
      <c r="FV907" s="32"/>
      <c r="FW907" s="65"/>
    </row>
    <row r="908" spans="1:180" s="99" customFormat="1" ht="33" customHeight="1">
      <c r="A908" s="94">
        <v>16</v>
      </c>
      <c r="B908" s="105" t="s">
        <v>757</v>
      </c>
      <c r="C908" s="105"/>
      <c r="D908" s="96"/>
      <c r="E908" s="96"/>
      <c r="F908" s="96">
        <f t="shared" ref="F908:AK908" si="8071">+SUM(F909:F976)</f>
        <v>1315</v>
      </c>
      <c r="G908" s="96">
        <f t="shared" si="8071"/>
        <v>1316</v>
      </c>
      <c r="H908" s="96">
        <f t="shared" si="8071"/>
        <v>0</v>
      </c>
      <c r="I908" s="96">
        <f t="shared" si="8071"/>
        <v>0</v>
      </c>
      <c r="J908" s="96">
        <f t="shared" si="8071"/>
        <v>0</v>
      </c>
      <c r="K908" s="96">
        <f t="shared" si="8071"/>
        <v>8</v>
      </c>
      <c r="L908" s="96">
        <f t="shared" si="8071"/>
        <v>0</v>
      </c>
      <c r="M908" s="96">
        <f t="shared" si="8071"/>
        <v>4</v>
      </c>
      <c r="N908" s="96">
        <f t="shared" si="8071"/>
        <v>0</v>
      </c>
      <c r="O908" s="96">
        <f t="shared" si="8071"/>
        <v>0</v>
      </c>
      <c r="P908" s="96">
        <f t="shared" si="8071"/>
        <v>0</v>
      </c>
      <c r="Q908" s="96">
        <f t="shared" si="8071"/>
        <v>0</v>
      </c>
      <c r="R908" s="96">
        <f t="shared" si="8071"/>
        <v>0</v>
      </c>
      <c r="S908" s="96">
        <f t="shared" si="8071"/>
        <v>0</v>
      </c>
      <c r="T908" s="96">
        <f t="shared" si="8071"/>
        <v>2</v>
      </c>
      <c r="U908" s="96">
        <f t="shared" si="8071"/>
        <v>0</v>
      </c>
      <c r="V908" s="96">
        <f t="shared" si="8071"/>
        <v>0</v>
      </c>
      <c r="W908" s="96">
        <f t="shared" si="8071"/>
        <v>0</v>
      </c>
      <c r="X908" s="96">
        <f t="shared" si="8071"/>
        <v>1</v>
      </c>
      <c r="Y908" s="96">
        <f t="shared" si="8071"/>
        <v>1</v>
      </c>
      <c r="Z908" s="96">
        <f t="shared" si="8071"/>
        <v>0</v>
      </c>
      <c r="AA908" s="96">
        <f t="shared" si="8071"/>
        <v>0</v>
      </c>
      <c r="AB908" s="96">
        <f t="shared" si="8071"/>
        <v>0</v>
      </c>
      <c r="AC908" s="96">
        <f t="shared" si="8071"/>
        <v>2</v>
      </c>
      <c r="AD908" s="96">
        <f t="shared" si="8071"/>
        <v>0</v>
      </c>
      <c r="AE908" s="96">
        <f t="shared" si="8071"/>
        <v>1</v>
      </c>
      <c r="AF908" s="96">
        <f t="shared" si="8071"/>
        <v>1</v>
      </c>
      <c r="AG908" s="96">
        <f t="shared" si="8071"/>
        <v>0</v>
      </c>
      <c r="AH908" s="96">
        <f t="shared" si="8071"/>
        <v>0</v>
      </c>
      <c r="AI908" s="96">
        <f t="shared" si="8071"/>
        <v>0</v>
      </c>
      <c r="AJ908" s="96">
        <f t="shared" si="8071"/>
        <v>0</v>
      </c>
      <c r="AK908" s="96">
        <f t="shared" si="8071"/>
        <v>0</v>
      </c>
      <c r="AL908" s="96">
        <f t="shared" ref="AL908:BQ908" si="8072">+SUM(AL909:AL976)</f>
        <v>0</v>
      </c>
      <c r="AM908" s="96">
        <f t="shared" si="8072"/>
        <v>0</v>
      </c>
      <c r="AN908" s="96">
        <f t="shared" si="8072"/>
        <v>0</v>
      </c>
      <c r="AO908" s="96">
        <f t="shared" si="8072"/>
        <v>0</v>
      </c>
      <c r="AP908" s="96">
        <f t="shared" si="8072"/>
        <v>145</v>
      </c>
      <c r="AQ908" s="96">
        <f t="shared" si="8072"/>
        <v>0</v>
      </c>
      <c r="AR908" s="96">
        <f t="shared" si="8072"/>
        <v>843</v>
      </c>
      <c r="AS908" s="96">
        <f t="shared" si="8072"/>
        <v>0</v>
      </c>
      <c r="AT908" s="96">
        <f t="shared" si="8072"/>
        <v>5</v>
      </c>
      <c r="AU908" s="96">
        <f t="shared" si="8072"/>
        <v>0</v>
      </c>
      <c r="AV908" s="96">
        <f t="shared" si="8072"/>
        <v>35.347826086956523</v>
      </c>
      <c r="AW908" s="96">
        <f t="shared" si="8072"/>
        <v>0</v>
      </c>
      <c r="AX908" s="96">
        <f t="shared" si="8072"/>
        <v>0</v>
      </c>
      <c r="AY908" s="96">
        <f t="shared" si="8072"/>
        <v>8</v>
      </c>
      <c r="AZ908" s="96">
        <f t="shared" si="8072"/>
        <v>1</v>
      </c>
      <c r="BA908" s="96">
        <f t="shared" si="8072"/>
        <v>0</v>
      </c>
      <c r="BB908" s="96">
        <f t="shared" si="8072"/>
        <v>0</v>
      </c>
      <c r="BC908" s="96">
        <f t="shared" si="8072"/>
        <v>0</v>
      </c>
      <c r="BD908" s="96">
        <f t="shared" si="8072"/>
        <v>0</v>
      </c>
      <c r="BE908" s="96">
        <f t="shared" si="8072"/>
        <v>0</v>
      </c>
      <c r="BF908" s="96">
        <f t="shared" si="8072"/>
        <v>0</v>
      </c>
      <c r="BG908" s="96">
        <f t="shared" si="8072"/>
        <v>0</v>
      </c>
      <c r="BH908" s="96">
        <f t="shared" si="8072"/>
        <v>0</v>
      </c>
      <c r="BI908" s="96">
        <f t="shared" si="8072"/>
        <v>12</v>
      </c>
      <c r="BJ908" s="96">
        <f t="shared" si="8072"/>
        <v>9</v>
      </c>
      <c r="BK908" s="96">
        <f t="shared" si="8072"/>
        <v>0</v>
      </c>
      <c r="BL908" s="96">
        <f t="shared" si="8072"/>
        <v>0</v>
      </c>
      <c r="BM908" s="96">
        <f t="shared" si="8072"/>
        <v>1</v>
      </c>
      <c r="BN908" s="96">
        <f t="shared" si="8072"/>
        <v>3</v>
      </c>
      <c r="BO908" s="96">
        <f t="shared" si="8072"/>
        <v>4</v>
      </c>
      <c r="BP908" s="96">
        <f t="shared" si="8072"/>
        <v>0</v>
      </c>
      <c r="BQ908" s="96">
        <f t="shared" si="8072"/>
        <v>0</v>
      </c>
      <c r="BR908" s="96">
        <f t="shared" ref="BR908:CW908" si="8073">+SUM(BR909:BR976)</f>
        <v>119</v>
      </c>
      <c r="BS908" s="96">
        <f t="shared" si="8073"/>
        <v>0</v>
      </c>
      <c r="BT908" s="96">
        <f t="shared" si="8073"/>
        <v>0</v>
      </c>
      <c r="BU908" s="96">
        <f t="shared" si="8073"/>
        <v>24</v>
      </c>
      <c r="BV908" s="96">
        <f t="shared" si="8073"/>
        <v>64</v>
      </c>
      <c r="BW908" s="96">
        <f t="shared" si="8073"/>
        <v>9</v>
      </c>
      <c r="BX908" s="96">
        <f t="shared" si="8073"/>
        <v>9</v>
      </c>
      <c r="BY908" s="96">
        <f t="shared" si="8073"/>
        <v>0</v>
      </c>
      <c r="BZ908" s="96">
        <f t="shared" si="8073"/>
        <v>0</v>
      </c>
      <c r="CA908" s="96">
        <f t="shared" si="8073"/>
        <v>0</v>
      </c>
      <c r="CB908" s="96">
        <f t="shared" si="8073"/>
        <v>0</v>
      </c>
      <c r="CC908" s="96">
        <f t="shared" si="8073"/>
        <v>0</v>
      </c>
      <c r="CD908" s="96">
        <f t="shared" si="8073"/>
        <v>2</v>
      </c>
      <c r="CE908" s="96">
        <f t="shared" si="8073"/>
        <v>2</v>
      </c>
      <c r="CF908" s="96">
        <f t="shared" si="8073"/>
        <v>0</v>
      </c>
      <c r="CG908" s="96">
        <f t="shared" si="8073"/>
        <v>0</v>
      </c>
      <c r="CH908" s="96">
        <f t="shared" si="8073"/>
        <v>18</v>
      </c>
      <c r="CI908" s="96">
        <f t="shared" si="8073"/>
        <v>10</v>
      </c>
      <c r="CJ908" s="96">
        <f t="shared" si="8073"/>
        <v>0</v>
      </c>
      <c r="CK908" s="96">
        <f t="shared" si="8073"/>
        <v>0</v>
      </c>
      <c r="CL908" s="96">
        <f t="shared" si="8073"/>
        <v>0</v>
      </c>
      <c r="CM908" s="96">
        <f t="shared" si="8073"/>
        <v>0</v>
      </c>
      <c r="CN908" s="96">
        <f t="shared" si="8073"/>
        <v>11</v>
      </c>
      <c r="CO908" s="96">
        <f t="shared" si="8073"/>
        <v>11</v>
      </c>
      <c r="CP908" s="96">
        <f t="shared" si="8073"/>
        <v>72</v>
      </c>
      <c r="CQ908" s="96">
        <f t="shared" si="8073"/>
        <v>0</v>
      </c>
      <c r="CR908" s="96">
        <f t="shared" si="8073"/>
        <v>32</v>
      </c>
      <c r="CS908" s="96">
        <f t="shared" si="8073"/>
        <v>11</v>
      </c>
      <c r="CT908" s="96">
        <f t="shared" si="8073"/>
        <v>10</v>
      </c>
      <c r="CU908" s="96">
        <f t="shared" si="8073"/>
        <v>0</v>
      </c>
      <c r="CV908" s="96">
        <f t="shared" si="8073"/>
        <v>8</v>
      </c>
      <c r="CW908" s="96">
        <f t="shared" si="8073"/>
        <v>33</v>
      </c>
      <c r="CX908" s="96">
        <f t="shared" ref="CX908:EC908" si="8074">+SUM(CX909:CX976)</f>
        <v>2</v>
      </c>
      <c r="CY908" s="96">
        <f t="shared" si="8074"/>
        <v>90</v>
      </c>
      <c r="CZ908" s="96">
        <f t="shared" si="8074"/>
        <v>135</v>
      </c>
      <c r="DA908" s="96">
        <f t="shared" si="8074"/>
        <v>90</v>
      </c>
      <c r="DB908" s="350">
        <f t="shared" si="8074"/>
        <v>225</v>
      </c>
      <c r="DC908" s="350">
        <f t="shared" si="8074"/>
        <v>133</v>
      </c>
      <c r="DD908" s="96">
        <f t="shared" si="8074"/>
        <v>0</v>
      </c>
      <c r="DE908" s="96">
        <f t="shared" si="8074"/>
        <v>101</v>
      </c>
      <c r="DF908" s="96">
        <f t="shared" si="8074"/>
        <v>208</v>
      </c>
      <c r="DG908" s="96">
        <f t="shared" si="8074"/>
        <v>11</v>
      </c>
      <c r="DH908" s="96">
        <f t="shared" si="8074"/>
        <v>33</v>
      </c>
      <c r="DI908" s="96">
        <f t="shared" si="8074"/>
        <v>73</v>
      </c>
      <c r="DJ908" s="96">
        <f t="shared" si="8074"/>
        <v>16</v>
      </c>
      <c r="DK908" s="96">
        <f t="shared" si="8074"/>
        <v>0</v>
      </c>
      <c r="DL908" s="96">
        <f t="shared" si="8074"/>
        <v>80</v>
      </c>
      <c r="DM908" s="96">
        <f t="shared" si="8074"/>
        <v>0</v>
      </c>
      <c r="DN908" s="96">
        <f t="shared" si="8074"/>
        <v>455</v>
      </c>
      <c r="DO908" s="96">
        <f t="shared" si="8074"/>
        <v>0</v>
      </c>
      <c r="DP908" s="96">
        <f t="shared" si="8074"/>
        <v>0</v>
      </c>
      <c r="DQ908" s="96">
        <f t="shared" si="8074"/>
        <v>0</v>
      </c>
      <c r="DR908" s="96">
        <f t="shared" si="8074"/>
        <v>0</v>
      </c>
      <c r="DS908" s="96">
        <f t="shared" si="8074"/>
        <v>0</v>
      </c>
      <c r="DT908" s="96">
        <f t="shared" si="8074"/>
        <v>2</v>
      </c>
      <c r="DU908" s="96">
        <f t="shared" si="8074"/>
        <v>0</v>
      </c>
      <c r="DV908" s="96">
        <f t="shared" si="8074"/>
        <v>2</v>
      </c>
      <c r="DW908" s="96">
        <f t="shared" si="8074"/>
        <v>0</v>
      </c>
      <c r="DX908" s="96">
        <f t="shared" si="8074"/>
        <v>0</v>
      </c>
      <c r="DY908" s="96">
        <f t="shared" si="8074"/>
        <v>0</v>
      </c>
      <c r="DZ908" s="96">
        <f t="shared" si="8074"/>
        <v>3</v>
      </c>
      <c r="EA908" s="96">
        <f t="shared" si="8074"/>
        <v>0</v>
      </c>
      <c r="EB908" s="96">
        <f t="shared" si="8074"/>
        <v>0</v>
      </c>
      <c r="EC908" s="96">
        <f t="shared" si="8074"/>
        <v>21</v>
      </c>
      <c r="ED908" s="96">
        <f t="shared" ref="ED908:FI908" si="8075">+SUM(ED909:ED976)</f>
        <v>60</v>
      </c>
      <c r="EE908" s="96">
        <f t="shared" si="8075"/>
        <v>24</v>
      </c>
      <c r="EF908" s="96">
        <f t="shared" si="8075"/>
        <v>40</v>
      </c>
      <c r="EG908" s="96">
        <f t="shared" si="8075"/>
        <v>130</v>
      </c>
      <c r="EH908" s="96">
        <f t="shared" si="8075"/>
        <v>0</v>
      </c>
      <c r="EI908" s="96">
        <f t="shared" si="8075"/>
        <v>29</v>
      </c>
      <c r="EJ908" s="96">
        <f t="shared" si="8075"/>
        <v>122.5</v>
      </c>
      <c r="EK908" s="96">
        <f t="shared" si="8075"/>
        <v>307.5</v>
      </c>
      <c r="EL908" s="96">
        <f t="shared" si="8075"/>
        <v>26</v>
      </c>
      <c r="EM908" s="96">
        <f t="shared" si="8075"/>
        <v>0</v>
      </c>
      <c r="EN908" s="96">
        <f t="shared" si="8075"/>
        <v>1</v>
      </c>
      <c r="EO908" s="96">
        <f t="shared" si="8075"/>
        <v>0</v>
      </c>
      <c r="EP908" s="96">
        <f t="shared" si="8075"/>
        <v>0</v>
      </c>
      <c r="EQ908" s="350">
        <f t="shared" si="8075"/>
        <v>13</v>
      </c>
      <c r="ER908" s="350">
        <f t="shared" si="8075"/>
        <v>1</v>
      </c>
      <c r="ES908" s="350">
        <f t="shared" si="8075"/>
        <v>7</v>
      </c>
      <c r="ET908" s="350">
        <f t="shared" si="8075"/>
        <v>0</v>
      </c>
      <c r="EU908" s="96">
        <f t="shared" si="8075"/>
        <v>187</v>
      </c>
      <c r="EV908" s="96">
        <f t="shared" si="8075"/>
        <v>72</v>
      </c>
      <c r="EW908" s="96">
        <f t="shared" si="8075"/>
        <v>53</v>
      </c>
      <c r="EX908" s="96">
        <f t="shared" si="8075"/>
        <v>37</v>
      </c>
      <c r="EY908" s="96">
        <f t="shared" si="8075"/>
        <v>108</v>
      </c>
      <c r="EZ908" s="96">
        <f t="shared" si="8075"/>
        <v>4.5</v>
      </c>
      <c r="FA908" s="96">
        <f t="shared" si="8075"/>
        <v>0</v>
      </c>
      <c r="FB908" s="96">
        <f t="shared" si="8075"/>
        <v>0</v>
      </c>
      <c r="FC908" s="96">
        <f t="shared" si="8075"/>
        <v>0</v>
      </c>
      <c r="FD908" s="96">
        <f t="shared" si="8075"/>
        <v>0</v>
      </c>
      <c r="FE908" s="96">
        <f t="shared" si="8075"/>
        <v>1</v>
      </c>
      <c r="FF908" s="96">
        <f t="shared" si="8075"/>
        <v>0</v>
      </c>
      <c r="FG908" s="96">
        <f t="shared" si="8075"/>
        <v>0</v>
      </c>
      <c r="FH908" s="96">
        <f t="shared" si="8075"/>
        <v>0</v>
      </c>
      <c r="FI908" s="96">
        <f t="shared" si="8075"/>
        <v>0</v>
      </c>
      <c r="FJ908" s="96">
        <f t="shared" ref="FJ908:FV908" si="8076">+SUM(FJ909:FJ976)</f>
        <v>268</v>
      </c>
      <c r="FK908" s="96">
        <f t="shared" si="8076"/>
        <v>220</v>
      </c>
      <c r="FL908" s="96">
        <f t="shared" si="8076"/>
        <v>0</v>
      </c>
      <c r="FM908" s="96">
        <f t="shared" si="8076"/>
        <v>0</v>
      </c>
      <c r="FN908" s="96">
        <f t="shared" si="8076"/>
        <v>295</v>
      </c>
      <c r="FO908" s="96">
        <f t="shared" si="8076"/>
        <v>0</v>
      </c>
      <c r="FP908" s="96">
        <f t="shared" si="8076"/>
        <v>0</v>
      </c>
      <c r="FQ908" s="96">
        <f t="shared" si="8076"/>
        <v>101</v>
      </c>
      <c r="FR908" s="96">
        <f t="shared" si="8076"/>
        <v>208</v>
      </c>
      <c r="FS908" s="96">
        <f t="shared" si="8076"/>
        <v>0</v>
      </c>
      <c r="FT908" s="96">
        <f t="shared" si="8076"/>
        <v>0</v>
      </c>
      <c r="FU908" s="96">
        <f t="shared" si="8076"/>
        <v>0</v>
      </c>
      <c r="FV908" s="96">
        <f t="shared" si="8076"/>
        <v>0</v>
      </c>
      <c r="FW908" s="107"/>
      <c r="FX908" s="98"/>
    </row>
    <row r="909" spans="1:180" ht="27.75" customHeight="1">
      <c r="A909" s="40"/>
      <c r="B909" s="41" t="s">
        <v>163</v>
      </c>
      <c r="C909" s="48"/>
      <c r="D909" s="48"/>
      <c r="E909" s="41"/>
      <c r="F909" s="41"/>
      <c r="G909" s="48"/>
      <c r="H909" s="43"/>
      <c r="I909" s="43"/>
      <c r="J909" s="44"/>
      <c r="K909" s="44"/>
      <c r="L909" s="44"/>
      <c r="M909" s="44"/>
      <c r="N909" s="43"/>
      <c r="O909" s="43"/>
      <c r="P909" s="1"/>
      <c r="Q909" s="16"/>
      <c r="R909" s="1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1">
        <f t="shared" ref="AC909" si="8077">+IF(S909=1,1,0)+IF(T909=1,1,0)</f>
        <v>0</v>
      </c>
      <c r="AD909" s="1">
        <f t="shared" ref="AD909" si="8078">+IF(U909=1,1,0)+IF(V909=1,1,0)</f>
        <v>0</v>
      </c>
      <c r="AE909" s="1">
        <f t="shared" ref="AE909" si="8079">+IF(W909=1,1,0)+IF(X909=1,1,0)</f>
        <v>0</v>
      </c>
      <c r="AF909" s="1">
        <f t="shared" ref="AF909" si="8080">+IF(Y909=1,1,0)+IF(Z909=1,1,0)</f>
        <v>0</v>
      </c>
      <c r="AG909" s="1">
        <f t="shared" ref="AG909:AH909" si="8081">+IF(AA909=1,1,0)</f>
        <v>0</v>
      </c>
      <c r="AH909" s="1">
        <f t="shared" si="8081"/>
        <v>0</v>
      </c>
      <c r="AI909" s="1">
        <f t="shared" ref="AI909" si="8082">+IF(S909=2,1,0)+IF(T909=2,1,0)</f>
        <v>0</v>
      </c>
      <c r="AJ909" s="1">
        <f t="shared" ref="AJ909" si="8083">+IF(U909=2,1,0)+IF(V909=2,1,0)</f>
        <v>0</v>
      </c>
      <c r="AK909" s="1">
        <f t="shared" ref="AK909" si="8084">+IF(X909=2,1,0)+IF(W909=2,1,0)</f>
        <v>0</v>
      </c>
      <c r="AL909" s="1">
        <f t="shared" ref="AL909" si="8085">+IF(Y909=2,1,0)+IF(Z909=2,1,0)</f>
        <v>0</v>
      </c>
      <c r="AM909" s="1">
        <f t="shared" ref="AM909:AN909" si="8086">+IF(AA909=2,1,0)</f>
        <v>0</v>
      </c>
      <c r="AN909" s="1">
        <f t="shared" si="8086"/>
        <v>0</v>
      </c>
      <c r="AO909" s="44"/>
      <c r="AP909" s="44"/>
      <c r="AQ909" s="44"/>
      <c r="AR909" s="44"/>
      <c r="AS909" s="122">
        <f t="shared" ref="AS909" si="8087">IF(AND(AO909&gt;0,OR(BR909&gt;=2,BR909=1)),1,0)</f>
        <v>0</v>
      </c>
      <c r="AT909" s="122">
        <f t="shared" ref="AT909" si="8088">IF(AND(AP909&gt;0,OR(BR909&gt;=2,BR909=1)),1,0)</f>
        <v>0</v>
      </c>
      <c r="AU909" s="122">
        <f t="shared" ref="AU909" si="8089">IF(AND(AQ909&gt;0,OR(BR909&gt;=2,BR909=1)),1,0)</f>
        <v>0</v>
      </c>
      <c r="AV909" s="122">
        <f t="shared" ref="AV909" si="8090">IF(AND(AR909&gt;0,OR(BR909&gt;=2,BR909=1)),AR909/G909,0)</f>
        <v>0</v>
      </c>
      <c r="AW909" s="44"/>
      <c r="AX909" s="294"/>
      <c r="AY909" s="294"/>
      <c r="AZ909" s="294"/>
      <c r="BA909" s="294"/>
      <c r="BB909" s="294"/>
      <c r="BC909" s="29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127"/>
      <c r="BO909" s="44"/>
      <c r="BP909" s="1"/>
      <c r="BQ909" s="44"/>
      <c r="BR909" s="17"/>
      <c r="BS909" s="1">
        <f t="shared" ref="BS909:BS972" si="8091">IF(BP909=1, 2,IF(BP909=2,3,IF(BP909&gt;=3,4,0)))*2</f>
        <v>0</v>
      </c>
      <c r="BT909" s="17">
        <f t="shared" ref="BT909" si="8092">+BS909*2</f>
        <v>0</v>
      </c>
      <c r="BU909" s="44"/>
      <c r="BV909" s="44"/>
      <c r="BW909" s="44"/>
      <c r="BX909" s="44"/>
      <c r="BY909" s="44"/>
      <c r="BZ909" s="44"/>
      <c r="CA909" s="44"/>
      <c r="CB909" s="44"/>
      <c r="CC909" s="44"/>
      <c r="CD909" s="92"/>
      <c r="CE909" s="92"/>
      <c r="CF909" s="92"/>
      <c r="CG909" s="44"/>
      <c r="CH909" s="1"/>
      <c r="CI909" s="1"/>
      <c r="CJ909" s="1"/>
      <c r="CK909" s="383"/>
      <c r="CL909" s="383"/>
      <c r="CM909" s="383"/>
      <c r="CN909" s="1">
        <f t="shared" ref="CN909" si="8093">+SUM(BX909:CC909)*BW909</f>
        <v>0</v>
      </c>
      <c r="CO909" s="1">
        <f t="shared" ref="CO909" si="8094">+SUM(BX909:CC909)*BW909</f>
        <v>0</v>
      </c>
      <c r="CP909" s="20">
        <f t="shared" ref="CP909" si="8095">+SUM(BY909:CC909)*2.5+SUM(CD909:CG909)*0.5+SUM(CH909:CJ909)*2.5</f>
        <v>0</v>
      </c>
      <c r="CQ909" s="351"/>
      <c r="CR909" s="131">
        <f t="shared" ref="CR909" si="8096">+IF(SUM(AX909:BM909)&gt;0,1,0)</f>
        <v>0</v>
      </c>
      <c r="CS909" s="44"/>
      <c r="CT909" s="44"/>
      <c r="CU909" s="1"/>
      <c r="CV909" s="1"/>
      <c r="CW909" s="1"/>
      <c r="CX909" s="1"/>
      <c r="CY909" s="1"/>
      <c r="CZ909" s="44"/>
      <c r="DA909" s="17">
        <f t="shared" ref="DA909" si="8097">+CY909</f>
        <v>0</v>
      </c>
      <c r="DB909" s="359">
        <f t="shared" ref="DB909:DB967" si="8098">CZ909+DA909</f>
        <v>0</v>
      </c>
      <c r="DC909" s="359">
        <f t="shared" ref="DC909:DC967" si="8099">CU909+CV909+CW909+CX909+CY909</f>
        <v>0</v>
      </c>
      <c r="DD909" s="44"/>
      <c r="DE909" s="44"/>
      <c r="DF909" s="44"/>
      <c r="DG909" s="44"/>
      <c r="DH909" s="44"/>
      <c r="DI909" s="44"/>
      <c r="DJ909" s="44"/>
      <c r="DK909" s="44"/>
      <c r="DL909" s="44"/>
      <c r="DM909" s="44"/>
      <c r="DN909" s="44"/>
      <c r="DO909" s="1"/>
      <c r="DP909" s="1"/>
      <c r="DQ909" s="17">
        <f t="shared" ref="DQ909" si="8100">+IF(AND(SUM(S909:AA909)&gt;0,SUM(FA909:FF909)&gt;0),CT909,0)</f>
        <v>0</v>
      </c>
      <c r="DR909" s="17">
        <f t="shared" ref="DR909" si="8101">+IF(AND(SUM(S909:AA909)&gt;0,SUM(FA909:FF909)&gt;0),CU909,0)</f>
        <v>0</v>
      </c>
      <c r="DS909" s="17">
        <f t="shared" ref="DS909" si="8102">+IF(AND(SUM(S909:AA909)&gt;0,SUM(FA909:FF909)&gt;0),CV909,0)</f>
        <v>0</v>
      </c>
      <c r="DT909" s="17">
        <f t="shared" ref="DT909" si="8103">+IF(AND(SUM(S909:AA909)&gt;0,SUM(FA909:FF909)&gt;0),CW909,0)</f>
        <v>0</v>
      </c>
      <c r="DU909" s="17">
        <f t="shared" ref="DU909" si="8104">+IF(AND(SUM(S909:AA909)&gt;0,SUM(FA909:FF909)&gt;0),CX909,0)</f>
        <v>0</v>
      </c>
      <c r="DV909" s="17">
        <f t="shared" ref="DV909" si="8105">+IF(AND(SUM(S909:AA909)&gt;0,SUM(FA909:FF909)&gt;0),CY909,0)</f>
        <v>0</v>
      </c>
      <c r="DW909" s="1"/>
      <c r="DX909" s="1"/>
      <c r="DY909" s="20">
        <f t="shared" ref="DY909" si="8106">+IF(AND(SUM(S909:AB909)&gt;0,SUM(FA909:FF909)&gt;0,DG909&gt;=3),DG909,0)</f>
        <v>0</v>
      </c>
      <c r="DZ909" s="20">
        <f t="shared" ref="DZ909" si="8107">+IF(AND(SUM(S909:AB909)&gt;0,SUM(FA909:FF909)&gt;0,DH909&gt;=3),DH909,0)</f>
        <v>0</v>
      </c>
      <c r="EA909" s="20">
        <f t="shared" ref="EA909" si="8108">+IF(AND(SUM(S909:AB909)&gt;0,SUM(FA909:FF909)&gt;0,DI909&gt;=3),DI909,0)</f>
        <v>0</v>
      </c>
      <c r="EB909" s="20">
        <f t="shared" ref="EB909" si="8109">+IF(AND(SUM(S909:AB909)&gt;0,SUM(FA909:FF909)&gt;0,DJ909&gt;=3),DJ909,0)</f>
        <v>0</v>
      </c>
      <c r="EC909" s="18">
        <f t="shared" ref="EC909" si="8110">+IF(AND(CT909=0,SUM(CU909:CY909)&gt;1,SUM(CU909:CY909)&lt;=4),1,IF(AND(CT909=0,SUM(CU909:CY909)&gt;4),2,0))</f>
        <v>0</v>
      </c>
      <c r="ED909" s="19">
        <f t="shared" ref="ED909" si="8111">+IF(EC909&lt;&gt;0,EC909*3,0)</f>
        <v>0</v>
      </c>
      <c r="EE909" s="19">
        <f t="shared" ref="EE909" si="8112">+IF(SUM(AO909:AR909)+SUM(DK909:DN909)&gt;0,CT909*3,0)</f>
        <v>0</v>
      </c>
      <c r="EF909" s="1">
        <f t="shared" ref="EF909" si="8113">+IF(EE909&gt;0,CT909*4,0)</f>
        <v>0</v>
      </c>
      <c r="EG909" s="18">
        <f>+IF(AND(CT909+EC909=0,SUM(AO909:AR909)&gt;0,SUM(DK909:DN909)&gt;0),(CU909+CV909+CW909+CX909)*2+CY909*5,(EC909+CT909-FO909)*5)+IF(AND(EC909+DQ909+CT909=0,SUM(AO909:AR909)&gt;0),SUM(CU909:CX909)*2+CY909*5,0)</f>
        <v>0</v>
      </c>
      <c r="EH909" s="341"/>
      <c r="EI909" s="44"/>
      <c r="EJ909" s="44"/>
      <c r="EK909" s="44"/>
      <c r="EL909" s="93"/>
      <c r="EM909" s="93"/>
      <c r="EN909" s="93"/>
      <c r="EO909" s="366"/>
      <c r="EP909" s="366"/>
      <c r="EQ909" s="374"/>
      <c r="ER909" s="374"/>
      <c r="ES909" s="374"/>
      <c r="ET909" s="374"/>
      <c r="EU909" s="18"/>
      <c r="EV909" s="18">
        <f t="shared" ref="EV909:EV972" si="8114">+(DR909+DS909+DT909+DU909+DV909)*2+SUM(BY909:CJ909)*2</f>
        <v>0</v>
      </c>
      <c r="EW909" s="341"/>
      <c r="EX909" s="341"/>
      <c r="EY909" s="341"/>
      <c r="EZ909" s="365">
        <f t="shared" si="8051"/>
        <v>0</v>
      </c>
      <c r="FA909" s="44"/>
      <c r="FB909" s="44"/>
      <c r="FC909" s="44"/>
      <c r="FD909" s="45"/>
      <c r="FE909" s="45"/>
      <c r="FF909" s="45"/>
      <c r="FG909" s="300"/>
      <c r="FH909" s="45"/>
      <c r="FI909" s="45"/>
      <c r="FJ909" s="45"/>
      <c r="FK909" s="44"/>
      <c r="FL909" s="44"/>
      <c r="FM909" s="44"/>
      <c r="FN909" s="44"/>
      <c r="FO909" s="294"/>
      <c r="FP909" s="20">
        <f>+FO909*3</f>
        <v>0</v>
      </c>
      <c r="FQ909" s="20">
        <f t="shared" ref="FQ909" si="8115">+DE909</f>
        <v>0</v>
      </c>
      <c r="FR909" s="20">
        <f t="shared" ref="FR909" si="8116">+DF909</f>
        <v>0</v>
      </c>
      <c r="FS909" s="20">
        <f t="shared" ref="FS909" si="8117">+IF(DG909&lt;3,DG909,0)</f>
        <v>0</v>
      </c>
      <c r="FT909" s="20">
        <f t="shared" ref="FT909" si="8118">+IF(DH909&lt;3,DH909,0)</f>
        <v>0</v>
      </c>
      <c r="FU909" s="20">
        <f t="shared" ref="FU909" si="8119">+IF(DI909&lt;3,DI909,0)</f>
        <v>0</v>
      </c>
      <c r="FV909" s="20">
        <f t="shared" ref="FV909" si="8120">+IF(DJ909&lt;3,DJ909,0)</f>
        <v>0</v>
      </c>
      <c r="FW909" s="44"/>
    </row>
    <row r="910" spans="1:180" ht="35.25" customHeight="1">
      <c r="A910" s="40"/>
      <c r="B910" s="41" t="s">
        <v>189</v>
      </c>
      <c r="C910" s="41" t="str">
        <f>B910</f>
        <v>Lộ 1</v>
      </c>
      <c r="D910" s="48"/>
      <c r="E910" s="48"/>
      <c r="F910" s="48"/>
      <c r="G910" s="48"/>
      <c r="H910" s="43"/>
      <c r="I910" s="43"/>
      <c r="J910" s="44"/>
      <c r="K910" s="44"/>
      <c r="L910" s="44"/>
      <c r="M910" s="44"/>
      <c r="N910" s="43"/>
      <c r="O910" s="43"/>
      <c r="P910" s="1"/>
      <c r="Q910" s="16"/>
      <c r="R910" s="1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1">
        <f t="shared" ref="AC910:AC939" si="8121">+IF(S910=1,1,0)+IF(T910=1,1,0)</f>
        <v>0</v>
      </c>
      <c r="AD910" s="1">
        <f t="shared" ref="AD910:AD939" si="8122">+IF(U910=1,1,0)+IF(V910=1,1,0)</f>
        <v>0</v>
      </c>
      <c r="AE910" s="1">
        <f t="shared" ref="AE910:AE939" si="8123">+IF(W910=1,1,0)+IF(X910=1,1,0)</f>
        <v>0</v>
      </c>
      <c r="AF910" s="1">
        <f t="shared" ref="AF910:AF939" si="8124">+IF(Y910=1,1,0)+IF(Z910=1,1,0)</f>
        <v>0</v>
      </c>
      <c r="AG910" s="1">
        <f t="shared" ref="AG910:AG939" si="8125">+IF(AA910=1,1,0)</f>
        <v>0</v>
      </c>
      <c r="AH910" s="1">
        <f t="shared" ref="AH910:AH939" si="8126">+IF(AB910=1,1,0)</f>
        <v>0</v>
      </c>
      <c r="AI910" s="1">
        <f t="shared" ref="AI910:AI939" si="8127">+IF(S910=2,1,0)+IF(T910=2,1,0)</f>
        <v>0</v>
      </c>
      <c r="AJ910" s="1">
        <f t="shared" ref="AJ910:AJ939" si="8128">+IF(U910=2,1,0)+IF(V910=2,1,0)</f>
        <v>0</v>
      </c>
      <c r="AK910" s="1">
        <f t="shared" ref="AK910:AK939" si="8129">+IF(X910=2,1,0)+IF(W910=2,1,0)</f>
        <v>0</v>
      </c>
      <c r="AL910" s="1">
        <f t="shared" ref="AL910:AL939" si="8130">+IF(Y910=2,1,0)+IF(Z910=2,1,0)</f>
        <v>0</v>
      </c>
      <c r="AM910" s="1">
        <f t="shared" ref="AM910:AM939" si="8131">+IF(AA910=2,1,0)</f>
        <v>0</v>
      </c>
      <c r="AN910" s="1">
        <f t="shared" ref="AN910:AN939" si="8132">+IF(AB910=2,1,0)</f>
        <v>0</v>
      </c>
      <c r="AO910" s="44"/>
      <c r="AP910" s="44"/>
      <c r="AQ910" s="44"/>
      <c r="AR910" s="44"/>
      <c r="AS910" s="122">
        <f t="shared" ref="AS910:AS920" si="8133">IF(AND(AO910&gt;0,OR(BR910&gt;=2,BR910=1)),1,0)</f>
        <v>0</v>
      </c>
      <c r="AT910" s="122">
        <f t="shared" ref="AT910:AT920" si="8134">IF(AND(AP910&gt;0,OR(BR910&gt;=2,BR910=1)),1,0)</f>
        <v>0</v>
      </c>
      <c r="AU910" s="122">
        <f t="shared" ref="AU910:AU920" si="8135">IF(AND(AQ910&gt;0,OR(BR910&gt;=2,BR910=1)),1,0)</f>
        <v>0</v>
      </c>
      <c r="AV910" s="122">
        <f t="shared" ref="AV910:AV920" si="8136">IF(AND(AR910&gt;0,OR(BR910&gt;=2,BR910=1)),AR910/G910,0)</f>
        <v>0</v>
      </c>
      <c r="AW910" s="44"/>
      <c r="AX910" s="294"/>
      <c r="AY910" s="294"/>
      <c r="AZ910" s="294"/>
      <c r="BA910" s="294"/>
      <c r="BB910" s="294"/>
      <c r="BC910" s="29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127"/>
      <c r="BO910" s="44"/>
      <c r="BP910" s="1"/>
      <c r="BQ910" s="44"/>
      <c r="BR910" s="17"/>
      <c r="BS910" s="1">
        <f t="shared" si="8091"/>
        <v>0</v>
      </c>
      <c r="BT910" s="17">
        <f t="shared" ref="BT910:BT939" si="8137">+BS910*2</f>
        <v>0</v>
      </c>
      <c r="BU910" s="44"/>
      <c r="BV910" s="44"/>
      <c r="BW910" s="44"/>
      <c r="BX910" s="44"/>
      <c r="BY910" s="44"/>
      <c r="BZ910" s="44"/>
      <c r="CA910" s="44"/>
      <c r="CB910" s="44"/>
      <c r="CC910" s="44"/>
      <c r="CD910" s="92"/>
      <c r="CE910" s="92"/>
      <c r="CF910" s="92"/>
      <c r="CG910" s="44"/>
      <c r="CH910" s="1"/>
      <c r="CI910" s="1"/>
      <c r="CJ910" s="1"/>
      <c r="CK910" s="383"/>
      <c r="CL910" s="383"/>
      <c r="CM910" s="383"/>
      <c r="CN910" s="1">
        <f t="shared" ref="CN910:CN920" si="8138">+SUM(BX910:CC910)*BW910</f>
        <v>0</v>
      </c>
      <c r="CO910" s="1">
        <f t="shared" ref="CO910:CO920" si="8139">+SUM(BX910:CC910)*BW910</f>
        <v>0</v>
      </c>
      <c r="CP910" s="20">
        <f t="shared" ref="CP910:CP920" si="8140">+SUM(BY910:CC910)*2.5+SUM(CD910:CG910)*0.5+SUM(CH910:CJ910)*2.5</f>
        <v>0</v>
      </c>
      <c r="CQ910" s="351"/>
      <c r="CR910" s="131">
        <f t="shared" ref="CR910:CR920" si="8141">+IF(SUM(AX910:BM910)&gt;0,1,0)</f>
        <v>0</v>
      </c>
      <c r="CS910" s="44"/>
      <c r="CT910" s="44"/>
      <c r="CU910" s="1"/>
      <c r="CV910" s="1"/>
      <c r="CW910" s="1"/>
      <c r="CX910" s="1"/>
      <c r="CY910" s="1"/>
      <c r="CZ910" s="44"/>
      <c r="DA910" s="17">
        <f t="shared" ref="DA910:DA939" si="8142">+CY910</f>
        <v>0</v>
      </c>
      <c r="DB910" s="359">
        <f t="shared" si="8098"/>
        <v>0</v>
      </c>
      <c r="DC910" s="359">
        <f t="shared" si="8099"/>
        <v>0</v>
      </c>
      <c r="DD910" s="44"/>
      <c r="DE910" s="44"/>
      <c r="DF910" s="44"/>
      <c r="DG910" s="44"/>
      <c r="DH910" s="44"/>
      <c r="DI910" s="44"/>
      <c r="DJ910" s="44"/>
      <c r="DK910" s="44"/>
      <c r="DL910" s="44"/>
      <c r="DM910" s="44"/>
      <c r="DN910" s="44"/>
      <c r="DO910" s="1"/>
      <c r="DP910" s="1"/>
      <c r="DQ910" s="17">
        <f t="shared" ref="DQ910:DQ920" si="8143">+IF(AND(SUM(S910:AA910)&gt;0,SUM(FA910:FF910)&gt;0),CT910,0)</f>
        <v>0</v>
      </c>
      <c r="DR910" s="17">
        <f t="shared" ref="DR910:DR920" si="8144">+IF(AND(SUM(S910:AA910)&gt;0,SUM(FA910:FF910)&gt;0),CU910,0)</f>
        <v>0</v>
      </c>
      <c r="DS910" s="17">
        <f t="shared" ref="DS910:DS920" si="8145">+IF(AND(SUM(S910:AA910)&gt;0,SUM(FA910:FF910)&gt;0),CV910,0)</f>
        <v>0</v>
      </c>
      <c r="DT910" s="17">
        <f t="shared" ref="DT910:DT920" si="8146">+IF(AND(SUM(S910:AA910)&gt;0,SUM(FA910:FF910)&gt;0),CW910,0)</f>
        <v>0</v>
      </c>
      <c r="DU910" s="17">
        <f t="shared" ref="DU910:DU920" si="8147">+IF(AND(SUM(S910:AA910)&gt;0,SUM(FA910:FF910)&gt;0),CX910,0)</f>
        <v>0</v>
      </c>
      <c r="DV910" s="17">
        <f t="shared" ref="DV910:DV920" si="8148">+IF(AND(SUM(S910:AA910)&gt;0,SUM(FA910:FF910)&gt;0),CY910,0)</f>
        <v>0</v>
      </c>
      <c r="DW910" s="1"/>
      <c r="DX910" s="1"/>
      <c r="DY910" s="20">
        <f t="shared" ref="DY910:DY920" si="8149">+IF(AND(SUM(S910:AB910)&gt;0,SUM(FA910:FF910)&gt;0,DG910&gt;=3),DG910,0)</f>
        <v>0</v>
      </c>
      <c r="DZ910" s="20">
        <f t="shared" ref="DZ910:DZ920" si="8150">+IF(AND(SUM(S910:AB910)&gt;0,SUM(FA910:FF910)&gt;0,DH910&gt;=3),DH910,0)</f>
        <v>0</v>
      </c>
      <c r="EA910" s="20">
        <f t="shared" ref="EA910:EA920" si="8151">+IF(AND(SUM(S910:AB910)&gt;0,SUM(FA910:FF910)&gt;0,DI910&gt;=3),DI910,0)</f>
        <v>0</v>
      </c>
      <c r="EB910" s="20">
        <f t="shared" ref="EB910:EB920" si="8152">+IF(AND(SUM(S910:AB910)&gt;0,SUM(FA910:FF910)&gt;0,DJ910&gt;=3),DJ910,0)</f>
        <v>0</v>
      </c>
      <c r="EC910" s="18">
        <f t="shared" ref="EC910" si="8153">+IF(AND(CT910=0,SUM(CU910:CY910)&gt;1,SUM(CU910:CY910)&lt;=4),1,IF(AND(CT910=0,SUM(CU910:CY910)&gt;4),2,0))</f>
        <v>0</v>
      </c>
      <c r="ED910" s="19">
        <f t="shared" ref="ED910:ED939" si="8154">+IF(EC910&lt;&gt;0,EC910*3,0)</f>
        <v>0</v>
      </c>
      <c r="EE910" s="19">
        <f t="shared" ref="EE910:EE920" si="8155">+IF(SUM(AO910:AR910)+SUM(DK910:DN910)&gt;0,CT910*3,0)</f>
        <v>0</v>
      </c>
      <c r="EF910" s="1">
        <f t="shared" ref="EF910:EF920" si="8156">+IF(EE910&gt;0,CT910*4,0)</f>
        <v>0</v>
      </c>
      <c r="EG910" s="18">
        <f>+IF(AND(CT910+EC910=0,SUM(AO910:AR910)&gt;0,SUM(DK910:DN910)&gt;0),(CU910+CV910+CW910+CX910)*2+CY910*5,(EC910+CT910-FO910)*5)+IF(AND(EC910+DQ910+CT910=0,SUM(AO910:AR910)&gt;0),SUM(CU910:CX910)*2+CY910*5,0)</f>
        <v>0</v>
      </c>
      <c r="EH910" s="341"/>
      <c r="EI910" s="44"/>
      <c r="EJ910" s="44"/>
      <c r="EK910" s="44"/>
      <c r="EL910" s="93"/>
      <c r="EM910" s="93"/>
      <c r="EN910" s="93"/>
      <c r="EO910" s="366"/>
      <c r="EP910" s="366"/>
      <c r="EQ910" s="374"/>
      <c r="ER910" s="374"/>
      <c r="ES910" s="374"/>
      <c r="ET910" s="374"/>
      <c r="EU910" s="18">
        <f t="shared" ref="EU910:EU920" si="8157">IF(SUM(CU910:CX910)&gt;0,CZ910*1+2,0)</f>
        <v>0</v>
      </c>
      <c r="EV910" s="18">
        <f t="shared" si="8114"/>
        <v>0</v>
      </c>
      <c r="EW910" s="341"/>
      <c r="EX910" s="341"/>
      <c r="EY910" s="341"/>
      <c r="EZ910" s="365">
        <f t="shared" si="8051"/>
        <v>0</v>
      </c>
      <c r="FA910" s="44"/>
      <c r="FB910" s="44"/>
      <c r="FC910" s="44"/>
      <c r="FD910" s="45"/>
      <c r="FE910" s="45"/>
      <c r="FF910" s="45"/>
      <c r="FG910" s="300"/>
      <c r="FH910" s="45"/>
      <c r="FI910" s="45"/>
      <c r="FJ910" s="45"/>
      <c r="FK910" s="44"/>
      <c r="FL910" s="44"/>
      <c r="FM910" s="44"/>
      <c r="FN910" s="44"/>
      <c r="FO910" s="294"/>
      <c r="FP910" s="20">
        <f t="shared" ref="FP910:FP939" si="8158">+FO910*3</f>
        <v>0</v>
      </c>
      <c r="FQ910" s="20">
        <f t="shared" ref="FQ910:FQ939" si="8159">+DE910</f>
        <v>0</v>
      </c>
      <c r="FR910" s="20">
        <f t="shared" ref="FR910:FR939" si="8160">+DF910</f>
        <v>0</v>
      </c>
      <c r="FS910" s="20">
        <f t="shared" ref="FS910:FS939" si="8161">+IF(DG910&lt;3,DG910,0)</f>
        <v>0</v>
      </c>
      <c r="FT910" s="20">
        <f t="shared" ref="FT910:FT939" si="8162">+IF(DH910&lt;3,DH910,0)</f>
        <v>0</v>
      </c>
      <c r="FU910" s="20">
        <f t="shared" ref="FU910:FU939" si="8163">+IF(DI910&lt;3,DI910,0)</f>
        <v>0</v>
      </c>
      <c r="FV910" s="20">
        <f t="shared" ref="FV910:FV939" si="8164">+IF(DJ910&lt;3,DJ910,0)</f>
        <v>0</v>
      </c>
      <c r="FW910" s="58" t="s">
        <v>794</v>
      </c>
    </row>
    <row r="911" spans="1:180" s="301" customFormat="1" ht="27.75" customHeight="1">
      <c r="A911" s="295"/>
      <c r="B911" s="296" t="s">
        <v>677</v>
      </c>
      <c r="C911" s="296" t="str">
        <f t="shared" ref="C911:C915" si="8165">B911</f>
        <v>Tủ hạ thế</v>
      </c>
      <c r="D911" s="296"/>
      <c r="E911" s="296"/>
      <c r="F911" s="296">
        <v>6</v>
      </c>
      <c r="G911" s="296">
        <v>6</v>
      </c>
      <c r="H911" s="297"/>
      <c r="I911" s="297"/>
      <c r="J911" s="294"/>
      <c r="K911" s="294"/>
      <c r="L911" s="294"/>
      <c r="M911" s="294"/>
      <c r="N911" s="297"/>
      <c r="O911" s="297"/>
      <c r="P911" s="1"/>
      <c r="Q911" s="16"/>
      <c r="R911" s="1"/>
      <c r="S911" s="294"/>
      <c r="T911" s="294"/>
      <c r="U911" s="294"/>
      <c r="V911" s="294"/>
      <c r="W911" s="294"/>
      <c r="X911" s="294"/>
      <c r="Y911" s="294"/>
      <c r="Z911" s="294"/>
      <c r="AA911" s="294"/>
      <c r="AB911" s="294"/>
      <c r="AC911" s="1">
        <f t="shared" si="8121"/>
        <v>0</v>
      </c>
      <c r="AD911" s="1">
        <f t="shared" si="8122"/>
        <v>0</v>
      </c>
      <c r="AE911" s="1">
        <f t="shared" si="8123"/>
        <v>0</v>
      </c>
      <c r="AF911" s="1">
        <f t="shared" si="8124"/>
        <v>0</v>
      </c>
      <c r="AG911" s="1">
        <f t="shared" si="8125"/>
        <v>0</v>
      </c>
      <c r="AH911" s="1">
        <f t="shared" si="8126"/>
        <v>0</v>
      </c>
      <c r="AI911" s="1">
        <f t="shared" si="8127"/>
        <v>0</v>
      </c>
      <c r="AJ911" s="1">
        <f t="shared" si="8128"/>
        <v>0</v>
      </c>
      <c r="AK911" s="1">
        <f t="shared" si="8129"/>
        <v>0</v>
      </c>
      <c r="AL911" s="1">
        <f t="shared" si="8130"/>
        <v>0</v>
      </c>
      <c r="AM911" s="1">
        <f t="shared" si="8131"/>
        <v>0</v>
      </c>
      <c r="AN911" s="1">
        <f t="shared" si="8132"/>
        <v>0</v>
      </c>
      <c r="AO911" s="294"/>
      <c r="AP911" s="294"/>
      <c r="AQ911" s="294"/>
      <c r="AR911" s="294"/>
      <c r="AS911" s="298">
        <f t="shared" si="8133"/>
        <v>0</v>
      </c>
      <c r="AT911" s="298">
        <f t="shared" si="8134"/>
        <v>0</v>
      </c>
      <c r="AU911" s="298">
        <f t="shared" si="8135"/>
        <v>0</v>
      </c>
      <c r="AV911" s="298">
        <f t="shared" si="8136"/>
        <v>0</v>
      </c>
      <c r="AW911" s="294"/>
      <c r="AX911" s="294"/>
      <c r="AY911" s="294"/>
      <c r="AZ911" s="294"/>
      <c r="BA911" s="294"/>
      <c r="BB911" s="294"/>
      <c r="BC911" s="294"/>
      <c r="BD911" s="294"/>
      <c r="BE911" s="294"/>
      <c r="BF911" s="294"/>
      <c r="BG911" s="294"/>
      <c r="BH911" s="294"/>
      <c r="BI911" s="294"/>
      <c r="BJ911" s="294"/>
      <c r="BK911" s="294"/>
      <c r="BL911" s="294"/>
      <c r="BM911" s="294"/>
      <c r="BN911" s="294"/>
      <c r="BO911" s="294"/>
      <c r="BP911" s="1"/>
      <c r="BQ911" s="294"/>
      <c r="BR911" s="17"/>
      <c r="BS911" s="1">
        <f t="shared" si="8091"/>
        <v>0</v>
      </c>
      <c r="BT911" s="17">
        <f t="shared" si="8137"/>
        <v>0</v>
      </c>
      <c r="BU911" s="294"/>
      <c r="BV911" s="294"/>
      <c r="BW911" s="294"/>
      <c r="BX911" s="294"/>
      <c r="BY911" s="294"/>
      <c r="BZ911" s="294"/>
      <c r="CA911" s="294"/>
      <c r="CB911" s="294"/>
      <c r="CC911" s="294"/>
      <c r="CD911" s="1"/>
      <c r="CE911" s="1"/>
      <c r="CF911" s="1"/>
      <c r="CG911" s="294"/>
      <c r="CH911" s="1"/>
      <c r="CI911" s="1"/>
      <c r="CJ911" s="1"/>
      <c r="CK911" s="383"/>
      <c r="CL911" s="383"/>
      <c r="CM911" s="383"/>
      <c r="CN911" s="1">
        <f t="shared" si="8138"/>
        <v>0</v>
      </c>
      <c r="CO911" s="1">
        <f t="shared" si="8139"/>
        <v>0</v>
      </c>
      <c r="CP911" s="20">
        <f t="shared" si="8140"/>
        <v>0</v>
      </c>
      <c r="CQ911" s="351"/>
      <c r="CR911" s="299">
        <f t="shared" si="8141"/>
        <v>0</v>
      </c>
      <c r="CS911" s="294"/>
      <c r="CT911" s="294"/>
      <c r="CU911" s="1"/>
      <c r="CV911" s="1"/>
      <c r="CW911" s="1"/>
      <c r="CX911" s="1"/>
      <c r="CY911" s="1"/>
      <c r="CZ911" s="294"/>
      <c r="DA911" s="17">
        <f t="shared" si="8142"/>
        <v>0</v>
      </c>
      <c r="DB911" s="359">
        <f t="shared" si="8098"/>
        <v>0</v>
      </c>
      <c r="DC911" s="359">
        <f t="shared" si="8099"/>
        <v>0</v>
      </c>
      <c r="DD911" s="294"/>
      <c r="DE911" s="294"/>
      <c r="DF911" s="294"/>
      <c r="DG911" s="294"/>
      <c r="DH911" s="294"/>
      <c r="DI911" s="294"/>
      <c r="DJ911" s="294"/>
      <c r="DK911" s="294"/>
      <c r="DL911" s="294"/>
      <c r="DM911" s="294"/>
      <c r="DN911" s="294"/>
      <c r="DO911" s="1"/>
      <c r="DP911" s="1"/>
      <c r="DQ911" s="17">
        <f t="shared" si="8143"/>
        <v>0</v>
      </c>
      <c r="DR911" s="17">
        <f t="shared" si="8144"/>
        <v>0</v>
      </c>
      <c r="DS911" s="17">
        <f t="shared" si="8145"/>
        <v>0</v>
      </c>
      <c r="DT911" s="17">
        <f t="shared" si="8146"/>
        <v>0</v>
      </c>
      <c r="DU911" s="17">
        <f t="shared" si="8147"/>
        <v>0</v>
      </c>
      <c r="DV911" s="17">
        <f t="shared" si="8148"/>
        <v>0</v>
      </c>
      <c r="DW911" s="1"/>
      <c r="DX911" s="1"/>
      <c r="DY911" s="20">
        <f t="shared" si="8149"/>
        <v>0</v>
      </c>
      <c r="DZ911" s="20">
        <f t="shared" si="8150"/>
        <v>0</v>
      </c>
      <c r="EA911" s="20">
        <f t="shared" si="8151"/>
        <v>0</v>
      </c>
      <c r="EB911" s="20">
        <f t="shared" si="8152"/>
        <v>0</v>
      </c>
      <c r="EC911" s="18">
        <f t="shared" ref="EC911:EC920" si="8166">+IF(AND(CT911=0,SUM(CU911:CY911)&gt;1,SUM(CU911:CY911)&lt;=4),1,IF(AND(CT911=0,SUM(CU911:CY911)&gt;4),2,0))</f>
        <v>0</v>
      </c>
      <c r="ED911" s="19">
        <f t="shared" si="8154"/>
        <v>0</v>
      </c>
      <c r="EE911" s="19">
        <f t="shared" si="8155"/>
        <v>0</v>
      </c>
      <c r="EF911" s="1">
        <f t="shared" si="8156"/>
        <v>0</v>
      </c>
      <c r="EG911" s="18">
        <f t="shared" ref="EG911:EG920" si="8167">+IF(AND(CT911+EC911=0,SUM(AO911:AR911)&gt;0,SUM(DK911:DN911)&gt;0),(CU911+CV911+CW911+CX911)*2+CY911*5,(EC911+CT911-FO911)*5)+IF(AND(EC911+DQ911+CT911=0,SUM(AO911:AR911)&gt;0),SUM(CU911:CX911)*2+CY911*5,0)</f>
        <v>0</v>
      </c>
      <c r="EH911" s="341"/>
      <c r="EI911" s="294"/>
      <c r="EJ911" s="294"/>
      <c r="EK911" s="294"/>
      <c r="EL911" s="19"/>
      <c r="EM911" s="19"/>
      <c r="EN911" s="19"/>
      <c r="EO911" s="366"/>
      <c r="EP911" s="366"/>
      <c r="EQ911" s="374"/>
      <c r="ER911" s="374"/>
      <c r="ES911" s="374"/>
      <c r="ET911" s="374"/>
      <c r="EU911" s="18">
        <f t="shared" si="8157"/>
        <v>0</v>
      </c>
      <c r="EV911" s="18">
        <f t="shared" si="8114"/>
        <v>0</v>
      </c>
      <c r="EW911" s="341"/>
      <c r="EX911" s="341"/>
      <c r="EY911" s="341"/>
      <c r="EZ911" s="365">
        <f t="shared" si="8051"/>
        <v>0</v>
      </c>
      <c r="FA911" s="294"/>
      <c r="FB911" s="294"/>
      <c r="FC911" s="294"/>
      <c r="FD911" s="300"/>
      <c r="FE911" s="300"/>
      <c r="FF911" s="300"/>
      <c r="FG911" s="300"/>
      <c r="FH911" s="300"/>
      <c r="FI911" s="300"/>
      <c r="FJ911" s="300"/>
      <c r="FK911" s="294"/>
      <c r="FL911" s="294"/>
      <c r="FM911" s="294"/>
      <c r="FN911" s="294"/>
      <c r="FO911" s="294"/>
      <c r="FP911" s="20">
        <f t="shared" si="8158"/>
        <v>0</v>
      </c>
      <c r="FQ911" s="20">
        <f t="shared" si="8159"/>
        <v>0</v>
      </c>
      <c r="FR911" s="20">
        <f t="shared" si="8160"/>
        <v>0</v>
      </c>
      <c r="FS911" s="20">
        <f t="shared" si="8161"/>
        <v>0</v>
      </c>
      <c r="FT911" s="20">
        <f t="shared" si="8162"/>
        <v>0</v>
      </c>
      <c r="FU911" s="20">
        <f t="shared" si="8163"/>
        <v>0</v>
      </c>
      <c r="FV911" s="20">
        <f t="shared" si="8164"/>
        <v>0</v>
      </c>
      <c r="FW911" s="294"/>
    </row>
    <row r="912" spans="1:180" s="301" customFormat="1" ht="27.75" customHeight="1">
      <c r="A912" s="295"/>
      <c r="B912" s="296">
        <v>1</v>
      </c>
      <c r="C912" s="296">
        <f t="shared" si="8165"/>
        <v>1</v>
      </c>
      <c r="D912" s="296" t="s">
        <v>187</v>
      </c>
      <c r="E912" s="296" t="s">
        <v>187</v>
      </c>
      <c r="F912" s="296">
        <v>10</v>
      </c>
      <c r="G912" s="296">
        <f>F912</f>
        <v>10</v>
      </c>
      <c r="H912" s="297"/>
      <c r="I912" s="297"/>
      <c r="J912" s="294"/>
      <c r="K912" s="294"/>
      <c r="L912" s="294"/>
      <c r="M912" s="294"/>
      <c r="N912" s="297"/>
      <c r="O912" s="297"/>
      <c r="P912" s="1"/>
      <c r="Q912" s="16"/>
      <c r="R912" s="1"/>
      <c r="S912" s="294"/>
      <c r="T912" s="294"/>
      <c r="U912" s="294"/>
      <c r="V912" s="294"/>
      <c r="W912" s="294"/>
      <c r="X912" s="294"/>
      <c r="Y912" s="294"/>
      <c r="Z912" s="294"/>
      <c r="AA912" s="294"/>
      <c r="AB912" s="294"/>
      <c r="AC912" s="1">
        <f t="shared" si="8121"/>
        <v>0</v>
      </c>
      <c r="AD912" s="1">
        <f t="shared" si="8122"/>
        <v>0</v>
      </c>
      <c r="AE912" s="1">
        <f t="shared" si="8123"/>
        <v>0</v>
      </c>
      <c r="AF912" s="1">
        <f t="shared" si="8124"/>
        <v>0</v>
      </c>
      <c r="AG912" s="1">
        <f t="shared" si="8125"/>
        <v>0</v>
      </c>
      <c r="AH912" s="1">
        <f t="shared" si="8126"/>
        <v>0</v>
      </c>
      <c r="AI912" s="1">
        <f t="shared" si="8127"/>
        <v>0</v>
      </c>
      <c r="AJ912" s="1">
        <f t="shared" si="8128"/>
        <v>0</v>
      </c>
      <c r="AK912" s="1">
        <f t="shared" si="8129"/>
        <v>0</v>
      </c>
      <c r="AL912" s="1">
        <f t="shared" si="8130"/>
        <v>0</v>
      </c>
      <c r="AM912" s="1">
        <f t="shared" si="8131"/>
        <v>0</v>
      </c>
      <c r="AN912" s="1">
        <f t="shared" si="8132"/>
        <v>0</v>
      </c>
      <c r="AO912" s="294"/>
      <c r="AP912" s="294"/>
      <c r="AQ912" s="294"/>
      <c r="AR912" s="294"/>
      <c r="AS912" s="298">
        <f t="shared" si="8133"/>
        <v>0</v>
      </c>
      <c r="AT912" s="298">
        <f t="shared" si="8134"/>
        <v>0</v>
      </c>
      <c r="AU912" s="298">
        <f t="shared" si="8135"/>
        <v>0</v>
      </c>
      <c r="AV912" s="298">
        <f t="shared" si="8136"/>
        <v>0</v>
      </c>
      <c r="AW912" s="294"/>
      <c r="AX912" s="294"/>
      <c r="AY912" s="294"/>
      <c r="AZ912" s="294"/>
      <c r="BA912" s="294"/>
      <c r="BB912" s="294"/>
      <c r="BC912" s="294"/>
      <c r="BD912" s="294"/>
      <c r="BE912" s="294"/>
      <c r="BF912" s="294"/>
      <c r="BG912" s="294"/>
      <c r="BH912" s="294"/>
      <c r="BI912" s="294"/>
      <c r="BJ912" s="294"/>
      <c r="BK912" s="294"/>
      <c r="BL912" s="294"/>
      <c r="BM912" s="294"/>
      <c r="BN912" s="294"/>
      <c r="BO912" s="294"/>
      <c r="BP912" s="1"/>
      <c r="BQ912" s="294"/>
      <c r="BR912" s="17">
        <v>2</v>
      </c>
      <c r="BS912" s="1">
        <f t="shared" si="8091"/>
        <v>0</v>
      </c>
      <c r="BT912" s="17">
        <f t="shared" si="8137"/>
        <v>0</v>
      </c>
      <c r="BU912" s="294"/>
      <c r="BV912" s="294">
        <v>1</v>
      </c>
      <c r="BW912" s="294"/>
      <c r="BX912" s="294"/>
      <c r="BY912" s="294"/>
      <c r="BZ912" s="294"/>
      <c r="CA912" s="294"/>
      <c r="CB912" s="294"/>
      <c r="CC912" s="294"/>
      <c r="CD912" s="1"/>
      <c r="CE912" s="1"/>
      <c r="CF912" s="1"/>
      <c r="CG912" s="294"/>
      <c r="CH912" s="1"/>
      <c r="CI912" s="1">
        <v>1</v>
      </c>
      <c r="CJ912" s="1"/>
      <c r="CK912" s="383"/>
      <c r="CL912" s="383"/>
      <c r="CM912" s="383"/>
      <c r="CN912" s="1">
        <f t="shared" si="8138"/>
        <v>0</v>
      </c>
      <c r="CO912" s="1">
        <f t="shared" si="8139"/>
        <v>0</v>
      </c>
      <c r="CP912" s="20">
        <f t="shared" si="8140"/>
        <v>2.5</v>
      </c>
      <c r="CQ912" s="351"/>
      <c r="CR912" s="299">
        <f t="shared" ref="CR912:CR919" si="8168">+IF(SUM(AX912:BM912)&gt;0,1,0)+1</f>
        <v>1</v>
      </c>
      <c r="CS912" s="294"/>
      <c r="CT912" s="294"/>
      <c r="CU912" s="1"/>
      <c r="CV912" s="1"/>
      <c r="CW912" s="1"/>
      <c r="CX912" s="1"/>
      <c r="CY912" s="1"/>
      <c r="CZ912" s="294"/>
      <c r="DA912" s="17">
        <f t="shared" si="8142"/>
        <v>0</v>
      </c>
      <c r="DB912" s="359">
        <f t="shared" si="8098"/>
        <v>0</v>
      </c>
      <c r="DC912" s="359">
        <f t="shared" si="8099"/>
        <v>0</v>
      </c>
      <c r="DD912" s="294"/>
      <c r="DE912" s="294"/>
      <c r="DF912" s="294"/>
      <c r="DG912" s="294"/>
      <c r="DH912" s="294"/>
      <c r="DI912" s="294"/>
      <c r="DJ912" s="294"/>
      <c r="DK912" s="294"/>
      <c r="DL912" s="294"/>
      <c r="DM912" s="294"/>
      <c r="DN912" s="294"/>
      <c r="DO912" s="1"/>
      <c r="DP912" s="1"/>
      <c r="DQ912" s="17">
        <f t="shared" si="8143"/>
        <v>0</v>
      </c>
      <c r="DR912" s="17">
        <f t="shared" si="8144"/>
        <v>0</v>
      </c>
      <c r="DS912" s="17">
        <f t="shared" si="8145"/>
        <v>0</v>
      </c>
      <c r="DT912" s="17">
        <f t="shared" si="8146"/>
        <v>0</v>
      </c>
      <c r="DU912" s="17">
        <f t="shared" si="8147"/>
        <v>0</v>
      </c>
      <c r="DV912" s="17">
        <f t="shared" si="8148"/>
        <v>0</v>
      </c>
      <c r="DW912" s="1"/>
      <c r="DX912" s="1"/>
      <c r="DY912" s="20">
        <f t="shared" si="8149"/>
        <v>0</v>
      </c>
      <c r="DZ912" s="20">
        <f t="shared" si="8150"/>
        <v>0</v>
      </c>
      <c r="EA912" s="20">
        <f t="shared" si="8151"/>
        <v>0</v>
      </c>
      <c r="EB912" s="20">
        <f t="shared" si="8152"/>
        <v>0</v>
      </c>
      <c r="EC912" s="18">
        <f t="shared" si="8166"/>
        <v>0</v>
      </c>
      <c r="ED912" s="19">
        <f t="shared" si="8154"/>
        <v>0</v>
      </c>
      <c r="EE912" s="19">
        <f t="shared" si="8155"/>
        <v>0</v>
      </c>
      <c r="EF912" s="1">
        <f t="shared" si="8156"/>
        <v>0</v>
      </c>
      <c r="EG912" s="18">
        <f t="shared" si="8167"/>
        <v>0</v>
      </c>
      <c r="EH912" s="341"/>
      <c r="EI912" s="294"/>
      <c r="EJ912" s="294"/>
      <c r="EK912" s="294"/>
      <c r="EL912" s="19"/>
      <c r="EM912" s="19"/>
      <c r="EN912" s="19"/>
      <c r="EO912" s="366"/>
      <c r="EP912" s="366"/>
      <c r="EQ912" s="374"/>
      <c r="ER912" s="374"/>
      <c r="ES912" s="374"/>
      <c r="ET912" s="374"/>
      <c r="EU912" s="18">
        <f t="shared" si="8157"/>
        <v>0</v>
      </c>
      <c r="EV912" s="18">
        <f t="shared" si="8114"/>
        <v>2</v>
      </c>
      <c r="EW912" s="341"/>
      <c r="EX912" s="341"/>
      <c r="EY912" s="341"/>
      <c r="EZ912" s="365">
        <f t="shared" si="8051"/>
        <v>0</v>
      </c>
      <c r="FA912" s="294"/>
      <c r="FB912" s="294"/>
      <c r="FC912" s="294"/>
      <c r="FD912" s="300"/>
      <c r="FE912" s="300"/>
      <c r="FF912" s="300"/>
      <c r="FG912" s="300"/>
      <c r="FH912" s="300"/>
      <c r="FI912" s="300"/>
      <c r="FJ912" s="300"/>
      <c r="FK912" s="294"/>
      <c r="FL912" s="294"/>
      <c r="FM912" s="294"/>
      <c r="FN912" s="294"/>
      <c r="FO912" s="294"/>
      <c r="FP912" s="20">
        <f t="shared" si="8158"/>
        <v>0</v>
      </c>
      <c r="FQ912" s="20">
        <f t="shared" si="8159"/>
        <v>0</v>
      </c>
      <c r="FR912" s="20">
        <f t="shared" si="8160"/>
        <v>0</v>
      </c>
      <c r="FS912" s="20">
        <f t="shared" si="8161"/>
        <v>0</v>
      </c>
      <c r="FT912" s="20">
        <f t="shared" si="8162"/>
        <v>0</v>
      </c>
      <c r="FU912" s="20">
        <f t="shared" si="8163"/>
        <v>0</v>
      </c>
      <c r="FV912" s="20">
        <f t="shared" si="8164"/>
        <v>0</v>
      </c>
      <c r="FW912" s="294"/>
    </row>
    <row r="913" spans="1:179" s="301" customFormat="1" ht="27.75" customHeight="1">
      <c r="A913" s="295"/>
      <c r="B913" s="296">
        <v>2</v>
      </c>
      <c r="C913" s="296">
        <f t="shared" si="8165"/>
        <v>2</v>
      </c>
      <c r="D913" s="296" t="s">
        <v>187</v>
      </c>
      <c r="E913" s="296" t="s">
        <v>187</v>
      </c>
      <c r="F913" s="296">
        <v>12</v>
      </c>
      <c r="G913" s="296">
        <f>F913</f>
        <v>12</v>
      </c>
      <c r="H913" s="297"/>
      <c r="I913" s="297"/>
      <c r="J913" s="294"/>
      <c r="K913" s="294"/>
      <c r="L913" s="294"/>
      <c r="M913" s="294"/>
      <c r="N913" s="297"/>
      <c r="O913" s="297"/>
      <c r="P913" s="1"/>
      <c r="Q913" s="16"/>
      <c r="R913" s="1"/>
      <c r="S913" s="294"/>
      <c r="T913" s="294"/>
      <c r="U913" s="294"/>
      <c r="V913" s="294"/>
      <c r="W913" s="294"/>
      <c r="X913" s="294"/>
      <c r="Y913" s="294"/>
      <c r="Z913" s="294"/>
      <c r="AA913" s="294"/>
      <c r="AB913" s="294"/>
      <c r="AC913" s="1">
        <f t="shared" si="8121"/>
        <v>0</v>
      </c>
      <c r="AD913" s="1">
        <f t="shared" si="8122"/>
        <v>0</v>
      </c>
      <c r="AE913" s="1">
        <f t="shared" si="8123"/>
        <v>0</v>
      </c>
      <c r="AF913" s="1">
        <f t="shared" si="8124"/>
        <v>0</v>
      </c>
      <c r="AG913" s="1">
        <f t="shared" si="8125"/>
        <v>0</v>
      </c>
      <c r="AH913" s="1">
        <f t="shared" si="8126"/>
        <v>0</v>
      </c>
      <c r="AI913" s="1">
        <f t="shared" si="8127"/>
        <v>0</v>
      </c>
      <c r="AJ913" s="1">
        <f t="shared" si="8128"/>
        <v>0</v>
      </c>
      <c r="AK913" s="1">
        <f t="shared" si="8129"/>
        <v>0</v>
      </c>
      <c r="AL913" s="1">
        <f t="shared" si="8130"/>
        <v>0</v>
      </c>
      <c r="AM913" s="1">
        <f t="shared" si="8131"/>
        <v>0</v>
      </c>
      <c r="AN913" s="1">
        <f t="shared" si="8132"/>
        <v>0</v>
      </c>
      <c r="AO913" s="294"/>
      <c r="AP913" s="294"/>
      <c r="AQ913" s="294"/>
      <c r="AR913" s="294"/>
      <c r="AS913" s="298">
        <f t="shared" si="8133"/>
        <v>0</v>
      </c>
      <c r="AT913" s="298">
        <f t="shared" si="8134"/>
        <v>0</v>
      </c>
      <c r="AU913" s="298">
        <f t="shared" si="8135"/>
        <v>0</v>
      </c>
      <c r="AV913" s="298">
        <f t="shared" si="8136"/>
        <v>0</v>
      </c>
      <c r="AW913" s="294"/>
      <c r="AX913" s="294"/>
      <c r="AY913" s="294"/>
      <c r="AZ913" s="294"/>
      <c r="BA913" s="294"/>
      <c r="BB913" s="294"/>
      <c r="BC913" s="294"/>
      <c r="BD913" s="294"/>
      <c r="BE913" s="294"/>
      <c r="BF913" s="294"/>
      <c r="BG913" s="294"/>
      <c r="BH913" s="294"/>
      <c r="BI913" s="294"/>
      <c r="BJ913" s="294"/>
      <c r="BK913" s="294"/>
      <c r="BL913" s="294"/>
      <c r="BM913" s="294"/>
      <c r="BN913" s="294"/>
      <c r="BO913" s="294"/>
      <c r="BP913" s="1"/>
      <c r="BQ913" s="294"/>
      <c r="BR913" s="17">
        <v>2</v>
      </c>
      <c r="BS913" s="1">
        <f t="shared" si="8091"/>
        <v>0</v>
      </c>
      <c r="BT913" s="17">
        <f t="shared" si="8137"/>
        <v>0</v>
      </c>
      <c r="BU913" s="294"/>
      <c r="BV913" s="294">
        <v>1</v>
      </c>
      <c r="BW913" s="294"/>
      <c r="BX913" s="294"/>
      <c r="BY913" s="294"/>
      <c r="BZ913" s="294"/>
      <c r="CA913" s="294"/>
      <c r="CB913" s="294"/>
      <c r="CC913" s="294"/>
      <c r="CD913" s="1"/>
      <c r="CE913" s="1"/>
      <c r="CF913" s="1"/>
      <c r="CG913" s="294"/>
      <c r="CH913" s="1"/>
      <c r="CI913" s="1">
        <v>1</v>
      </c>
      <c r="CJ913" s="1"/>
      <c r="CK913" s="383"/>
      <c r="CL913" s="383"/>
      <c r="CM913" s="383"/>
      <c r="CN913" s="1">
        <f t="shared" si="8138"/>
        <v>0</v>
      </c>
      <c r="CO913" s="1">
        <f t="shared" si="8139"/>
        <v>0</v>
      </c>
      <c r="CP913" s="20">
        <f t="shared" si="8140"/>
        <v>2.5</v>
      </c>
      <c r="CQ913" s="351"/>
      <c r="CR913" s="299">
        <f t="shared" si="8168"/>
        <v>1</v>
      </c>
      <c r="CS913" s="294"/>
      <c r="CT913" s="294"/>
      <c r="CU913" s="1"/>
      <c r="CV913" s="1"/>
      <c r="CW913" s="1"/>
      <c r="CX913" s="1"/>
      <c r="CY913" s="1"/>
      <c r="CZ913" s="294"/>
      <c r="DA913" s="17">
        <f t="shared" si="8142"/>
        <v>0</v>
      </c>
      <c r="DB913" s="359">
        <f t="shared" si="8098"/>
        <v>0</v>
      </c>
      <c r="DC913" s="359">
        <f t="shared" si="8099"/>
        <v>0</v>
      </c>
      <c r="DD913" s="294"/>
      <c r="DE913" s="294"/>
      <c r="DF913" s="294"/>
      <c r="DG913" s="294"/>
      <c r="DH913" s="294"/>
      <c r="DI913" s="294"/>
      <c r="DJ913" s="294"/>
      <c r="DK913" s="294"/>
      <c r="DL913" s="294"/>
      <c r="DM913" s="294"/>
      <c r="DN913" s="294"/>
      <c r="DO913" s="1"/>
      <c r="DP913" s="1"/>
      <c r="DQ913" s="17">
        <f t="shared" si="8143"/>
        <v>0</v>
      </c>
      <c r="DR913" s="17">
        <f t="shared" si="8144"/>
        <v>0</v>
      </c>
      <c r="DS913" s="17">
        <f t="shared" si="8145"/>
        <v>0</v>
      </c>
      <c r="DT913" s="17">
        <f t="shared" si="8146"/>
        <v>0</v>
      </c>
      <c r="DU913" s="17">
        <f t="shared" si="8147"/>
        <v>0</v>
      </c>
      <c r="DV913" s="17">
        <f t="shared" si="8148"/>
        <v>0</v>
      </c>
      <c r="DW913" s="1"/>
      <c r="DX913" s="1"/>
      <c r="DY913" s="20">
        <f t="shared" si="8149"/>
        <v>0</v>
      </c>
      <c r="DZ913" s="20">
        <f t="shared" si="8150"/>
        <v>0</v>
      </c>
      <c r="EA913" s="20">
        <f t="shared" si="8151"/>
        <v>0</v>
      </c>
      <c r="EB913" s="20">
        <f t="shared" si="8152"/>
        <v>0</v>
      </c>
      <c r="EC913" s="18">
        <f t="shared" si="8166"/>
        <v>0</v>
      </c>
      <c r="ED913" s="19">
        <f t="shared" si="8154"/>
        <v>0</v>
      </c>
      <c r="EE913" s="19">
        <f t="shared" si="8155"/>
        <v>0</v>
      </c>
      <c r="EF913" s="1">
        <f t="shared" si="8156"/>
        <v>0</v>
      </c>
      <c r="EG913" s="18">
        <f t="shared" si="8167"/>
        <v>0</v>
      </c>
      <c r="EH913" s="341"/>
      <c r="EI913" s="294"/>
      <c r="EJ913" s="294"/>
      <c r="EK913" s="294"/>
      <c r="EL913" s="19"/>
      <c r="EM913" s="19"/>
      <c r="EN913" s="19"/>
      <c r="EO913" s="366"/>
      <c r="EP913" s="366"/>
      <c r="EQ913" s="374"/>
      <c r="ER913" s="374"/>
      <c r="ES913" s="374"/>
      <c r="ET913" s="374"/>
      <c r="EU913" s="18">
        <f t="shared" si="8157"/>
        <v>0</v>
      </c>
      <c r="EV913" s="18">
        <f t="shared" si="8114"/>
        <v>2</v>
      </c>
      <c r="EW913" s="341"/>
      <c r="EX913" s="341">
        <v>2</v>
      </c>
      <c r="EY913" s="341">
        <v>5</v>
      </c>
      <c r="EZ913" s="365">
        <f t="shared" si="8051"/>
        <v>0</v>
      </c>
      <c r="FA913" s="294"/>
      <c r="FB913" s="294"/>
      <c r="FC913" s="294"/>
      <c r="FD913" s="300"/>
      <c r="FE913" s="300"/>
      <c r="FF913" s="300"/>
      <c r="FG913" s="300"/>
      <c r="FH913" s="300"/>
      <c r="FI913" s="300"/>
      <c r="FJ913" s="300"/>
      <c r="FK913" s="294"/>
      <c r="FL913" s="294"/>
      <c r="FM913" s="294"/>
      <c r="FN913" s="294"/>
      <c r="FO913" s="294"/>
      <c r="FP913" s="20">
        <f t="shared" si="8158"/>
        <v>0</v>
      </c>
      <c r="FQ913" s="20">
        <f t="shared" si="8159"/>
        <v>0</v>
      </c>
      <c r="FR913" s="20">
        <f t="shared" si="8160"/>
        <v>0</v>
      </c>
      <c r="FS913" s="20">
        <f t="shared" si="8161"/>
        <v>0</v>
      </c>
      <c r="FT913" s="20">
        <f t="shared" si="8162"/>
        <v>0</v>
      </c>
      <c r="FU913" s="20">
        <f t="shared" si="8163"/>
        <v>0</v>
      </c>
      <c r="FV913" s="20">
        <f t="shared" si="8164"/>
        <v>0</v>
      </c>
      <c r="FW913" s="294"/>
    </row>
    <row r="914" spans="1:179" s="301" customFormat="1" ht="27.75" customHeight="1">
      <c r="A914" s="295"/>
      <c r="B914" s="296">
        <v>3</v>
      </c>
      <c r="C914" s="296">
        <f t="shared" si="8165"/>
        <v>3</v>
      </c>
      <c r="D914" s="296" t="s">
        <v>44</v>
      </c>
      <c r="E914" s="296" t="str">
        <f>D914</f>
        <v>LT8,5</v>
      </c>
      <c r="F914" s="296">
        <v>26</v>
      </c>
      <c r="G914" s="296">
        <f>F914</f>
        <v>26</v>
      </c>
      <c r="H914" s="297"/>
      <c r="I914" s="297"/>
      <c r="J914" s="294"/>
      <c r="K914" s="294"/>
      <c r="L914" s="294"/>
      <c r="M914" s="294"/>
      <c r="N914" s="297"/>
      <c r="O914" s="297"/>
      <c r="P914" s="1"/>
      <c r="Q914" s="16"/>
      <c r="R914" s="1"/>
      <c r="S914" s="294"/>
      <c r="T914" s="294"/>
      <c r="U914" s="294"/>
      <c r="V914" s="294"/>
      <c r="W914" s="294"/>
      <c r="X914" s="294"/>
      <c r="Y914" s="294"/>
      <c r="Z914" s="294"/>
      <c r="AA914" s="294"/>
      <c r="AB914" s="294"/>
      <c r="AC914" s="1">
        <f t="shared" si="8121"/>
        <v>0</v>
      </c>
      <c r="AD914" s="1">
        <f t="shared" si="8122"/>
        <v>0</v>
      </c>
      <c r="AE914" s="1">
        <f t="shared" si="8123"/>
        <v>0</v>
      </c>
      <c r="AF914" s="1">
        <f t="shared" si="8124"/>
        <v>0</v>
      </c>
      <c r="AG914" s="1">
        <f t="shared" si="8125"/>
        <v>0</v>
      </c>
      <c r="AH914" s="1">
        <f t="shared" si="8126"/>
        <v>0</v>
      </c>
      <c r="AI914" s="1">
        <f t="shared" si="8127"/>
        <v>0</v>
      </c>
      <c r="AJ914" s="1">
        <f t="shared" si="8128"/>
        <v>0</v>
      </c>
      <c r="AK914" s="1">
        <f t="shared" si="8129"/>
        <v>0</v>
      </c>
      <c r="AL914" s="1">
        <f t="shared" si="8130"/>
        <v>0</v>
      </c>
      <c r="AM914" s="1">
        <f t="shared" si="8131"/>
        <v>0</v>
      </c>
      <c r="AN914" s="1">
        <f t="shared" si="8132"/>
        <v>0</v>
      </c>
      <c r="AO914" s="294"/>
      <c r="AP914" s="294"/>
      <c r="AQ914" s="294"/>
      <c r="AR914" s="294"/>
      <c r="AS914" s="298">
        <f t="shared" si="8133"/>
        <v>0</v>
      </c>
      <c r="AT914" s="298">
        <f t="shared" si="8134"/>
        <v>0</v>
      </c>
      <c r="AU914" s="298">
        <f t="shared" si="8135"/>
        <v>0</v>
      </c>
      <c r="AV914" s="298">
        <f t="shared" si="8136"/>
        <v>0</v>
      </c>
      <c r="AW914" s="294"/>
      <c r="AX914" s="294"/>
      <c r="AY914" s="294"/>
      <c r="AZ914" s="294"/>
      <c r="BA914" s="294"/>
      <c r="BB914" s="294"/>
      <c r="BC914" s="294"/>
      <c r="BD914" s="294"/>
      <c r="BE914" s="294"/>
      <c r="BF914" s="294"/>
      <c r="BG914" s="294"/>
      <c r="BH914" s="294"/>
      <c r="BI914" s="294"/>
      <c r="BJ914" s="294"/>
      <c r="BK914" s="294"/>
      <c r="BL914" s="294"/>
      <c r="BM914" s="294"/>
      <c r="BN914" s="294"/>
      <c r="BO914" s="294"/>
      <c r="BP914" s="1"/>
      <c r="BQ914" s="294"/>
      <c r="BR914" s="17">
        <v>2</v>
      </c>
      <c r="BS914" s="1">
        <f t="shared" si="8091"/>
        <v>0</v>
      </c>
      <c r="BT914" s="17">
        <f t="shared" si="8137"/>
        <v>0</v>
      </c>
      <c r="BU914" s="294"/>
      <c r="BV914" s="294">
        <v>1</v>
      </c>
      <c r="BW914" s="294"/>
      <c r="BX914" s="294"/>
      <c r="BY914" s="294"/>
      <c r="BZ914" s="294"/>
      <c r="CA914" s="294"/>
      <c r="CB914" s="294"/>
      <c r="CC914" s="294"/>
      <c r="CD914" s="1"/>
      <c r="CE914" s="1"/>
      <c r="CF914" s="1"/>
      <c r="CG914" s="294"/>
      <c r="CH914" s="1"/>
      <c r="CI914" s="1">
        <v>1</v>
      </c>
      <c r="CJ914" s="1"/>
      <c r="CK914" s="383"/>
      <c r="CL914" s="383"/>
      <c r="CM914" s="383"/>
      <c r="CN914" s="1">
        <f t="shared" si="8138"/>
        <v>0</v>
      </c>
      <c r="CO914" s="1">
        <f t="shared" si="8139"/>
        <v>0</v>
      </c>
      <c r="CP914" s="20">
        <f t="shared" si="8140"/>
        <v>2.5</v>
      </c>
      <c r="CQ914" s="351"/>
      <c r="CR914" s="299">
        <f t="shared" si="8168"/>
        <v>1</v>
      </c>
      <c r="CS914" s="294"/>
      <c r="CT914" s="294"/>
      <c r="CU914" s="1"/>
      <c r="CV914" s="1"/>
      <c r="CW914" s="1"/>
      <c r="CX914" s="1"/>
      <c r="CY914" s="1"/>
      <c r="CZ914" s="294"/>
      <c r="DA914" s="17">
        <f t="shared" si="8142"/>
        <v>0</v>
      </c>
      <c r="DB914" s="359">
        <f t="shared" si="8098"/>
        <v>0</v>
      </c>
      <c r="DC914" s="359">
        <f t="shared" si="8099"/>
        <v>0</v>
      </c>
      <c r="DD914" s="294"/>
      <c r="DE914" s="294"/>
      <c r="DF914" s="294"/>
      <c r="DG914" s="294"/>
      <c r="DH914" s="294"/>
      <c r="DI914" s="294"/>
      <c r="DJ914" s="294"/>
      <c r="DK914" s="294"/>
      <c r="DL914" s="294"/>
      <c r="DM914" s="294"/>
      <c r="DN914" s="294">
        <f>F914</f>
        <v>26</v>
      </c>
      <c r="DO914" s="1"/>
      <c r="DP914" s="1"/>
      <c r="DQ914" s="17">
        <f t="shared" si="8143"/>
        <v>0</v>
      </c>
      <c r="DR914" s="17">
        <f t="shared" si="8144"/>
        <v>0</v>
      </c>
      <c r="DS914" s="17">
        <f t="shared" si="8145"/>
        <v>0</v>
      </c>
      <c r="DT914" s="17">
        <f t="shared" si="8146"/>
        <v>0</v>
      </c>
      <c r="DU914" s="17">
        <f t="shared" si="8147"/>
        <v>0</v>
      </c>
      <c r="DV914" s="17">
        <f t="shared" si="8148"/>
        <v>0</v>
      </c>
      <c r="DW914" s="1"/>
      <c r="DX914" s="1"/>
      <c r="DY914" s="20">
        <f t="shared" si="8149"/>
        <v>0</v>
      </c>
      <c r="DZ914" s="20">
        <f t="shared" si="8150"/>
        <v>0</v>
      </c>
      <c r="EA914" s="20">
        <f t="shared" si="8151"/>
        <v>0</v>
      </c>
      <c r="EB914" s="20">
        <f t="shared" si="8152"/>
        <v>0</v>
      </c>
      <c r="EC914" s="18">
        <f t="shared" si="8166"/>
        <v>0</v>
      </c>
      <c r="ED914" s="19">
        <f t="shared" si="8154"/>
        <v>0</v>
      </c>
      <c r="EE914" s="19">
        <f t="shared" si="8155"/>
        <v>0</v>
      </c>
      <c r="EF914" s="1">
        <f t="shared" si="8156"/>
        <v>0</v>
      </c>
      <c r="EG914" s="18">
        <f t="shared" si="8167"/>
        <v>0</v>
      </c>
      <c r="EH914" s="341"/>
      <c r="EI914" s="294"/>
      <c r="EJ914" s="294"/>
      <c r="EK914" s="294"/>
      <c r="EL914" s="19"/>
      <c r="EM914" s="19"/>
      <c r="EN914" s="19"/>
      <c r="EO914" s="366"/>
      <c r="EP914" s="366"/>
      <c r="EQ914" s="374"/>
      <c r="ER914" s="374"/>
      <c r="ES914" s="374"/>
      <c r="ET914" s="374"/>
      <c r="EU914" s="18">
        <f t="shared" si="8157"/>
        <v>0</v>
      </c>
      <c r="EV914" s="18">
        <f t="shared" si="8114"/>
        <v>2</v>
      </c>
      <c r="EW914" s="341">
        <v>1</v>
      </c>
      <c r="EX914" s="341"/>
      <c r="EY914" s="341">
        <v>4</v>
      </c>
      <c r="EZ914" s="365">
        <f t="shared" si="8051"/>
        <v>0</v>
      </c>
      <c r="FA914" s="294"/>
      <c r="FB914" s="294"/>
      <c r="FC914" s="294"/>
      <c r="FD914" s="300"/>
      <c r="FE914" s="300"/>
      <c r="FF914" s="300"/>
      <c r="FG914" s="300"/>
      <c r="FH914" s="300"/>
      <c r="FI914" s="300"/>
      <c r="FJ914" s="300"/>
      <c r="FK914" s="294"/>
      <c r="FL914" s="294"/>
      <c r="FM914" s="294"/>
      <c r="FN914" s="294"/>
      <c r="FO914" s="294"/>
      <c r="FP914" s="20">
        <f t="shared" si="8158"/>
        <v>0</v>
      </c>
      <c r="FQ914" s="20">
        <f t="shared" si="8159"/>
        <v>0</v>
      </c>
      <c r="FR914" s="20">
        <f t="shared" si="8160"/>
        <v>0</v>
      </c>
      <c r="FS914" s="20">
        <f t="shared" si="8161"/>
        <v>0</v>
      </c>
      <c r="FT914" s="20">
        <f t="shared" si="8162"/>
        <v>0</v>
      </c>
      <c r="FU914" s="20">
        <f t="shared" si="8163"/>
        <v>0</v>
      </c>
      <c r="FV914" s="20">
        <f t="shared" si="8164"/>
        <v>0</v>
      </c>
      <c r="FW914" s="294"/>
    </row>
    <row r="915" spans="1:179" s="301" customFormat="1" ht="27.75" customHeight="1">
      <c r="A915" s="295"/>
      <c r="B915" s="296">
        <v>4</v>
      </c>
      <c r="C915" s="296">
        <f t="shared" si="8165"/>
        <v>4</v>
      </c>
      <c r="D915" s="296" t="s">
        <v>44</v>
      </c>
      <c r="E915" s="296" t="str">
        <f>D915</f>
        <v>LT8,5</v>
      </c>
      <c r="F915" s="296">
        <v>32</v>
      </c>
      <c r="G915" s="296">
        <f>F915</f>
        <v>32</v>
      </c>
      <c r="H915" s="297"/>
      <c r="I915" s="297"/>
      <c r="J915" s="294"/>
      <c r="K915" s="294"/>
      <c r="L915" s="294"/>
      <c r="M915" s="294"/>
      <c r="N915" s="297"/>
      <c r="O915" s="297"/>
      <c r="P915" s="1"/>
      <c r="Q915" s="16"/>
      <c r="R915" s="1"/>
      <c r="S915" s="294"/>
      <c r="T915" s="294"/>
      <c r="U915" s="294"/>
      <c r="V915" s="294"/>
      <c r="W915" s="294"/>
      <c r="X915" s="294"/>
      <c r="Y915" s="294"/>
      <c r="Z915" s="294"/>
      <c r="AA915" s="294"/>
      <c r="AB915" s="294"/>
      <c r="AC915" s="1">
        <f t="shared" si="8121"/>
        <v>0</v>
      </c>
      <c r="AD915" s="1">
        <f t="shared" si="8122"/>
        <v>0</v>
      </c>
      <c r="AE915" s="1">
        <f t="shared" si="8123"/>
        <v>0</v>
      </c>
      <c r="AF915" s="1">
        <f t="shared" si="8124"/>
        <v>0</v>
      </c>
      <c r="AG915" s="1">
        <f t="shared" si="8125"/>
        <v>0</v>
      </c>
      <c r="AH915" s="1">
        <f t="shared" si="8126"/>
        <v>0</v>
      </c>
      <c r="AI915" s="1">
        <f t="shared" si="8127"/>
        <v>0</v>
      </c>
      <c r="AJ915" s="1">
        <f t="shared" si="8128"/>
        <v>0</v>
      </c>
      <c r="AK915" s="1">
        <f t="shared" si="8129"/>
        <v>0</v>
      </c>
      <c r="AL915" s="1">
        <f t="shared" si="8130"/>
        <v>0</v>
      </c>
      <c r="AM915" s="1">
        <f t="shared" si="8131"/>
        <v>0</v>
      </c>
      <c r="AN915" s="1">
        <f t="shared" si="8132"/>
        <v>0</v>
      </c>
      <c r="AO915" s="294"/>
      <c r="AP915" s="294"/>
      <c r="AQ915" s="294"/>
      <c r="AR915" s="294"/>
      <c r="AS915" s="298">
        <f t="shared" si="8133"/>
        <v>0</v>
      </c>
      <c r="AT915" s="298">
        <f t="shared" si="8134"/>
        <v>0</v>
      </c>
      <c r="AU915" s="298">
        <f t="shared" si="8135"/>
        <v>0</v>
      </c>
      <c r="AV915" s="298">
        <f t="shared" si="8136"/>
        <v>0</v>
      </c>
      <c r="AW915" s="294"/>
      <c r="AX915" s="294"/>
      <c r="AY915" s="294"/>
      <c r="AZ915" s="294"/>
      <c r="BA915" s="294"/>
      <c r="BB915" s="294"/>
      <c r="BC915" s="294"/>
      <c r="BD915" s="294"/>
      <c r="BE915" s="294"/>
      <c r="BF915" s="294"/>
      <c r="BG915" s="294"/>
      <c r="BH915" s="294"/>
      <c r="BI915" s="294"/>
      <c r="BJ915" s="294"/>
      <c r="BK915" s="294"/>
      <c r="BL915" s="294"/>
      <c r="BM915" s="294"/>
      <c r="BN915" s="294"/>
      <c r="BO915" s="294"/>
      <c r="BP915" s="1"/>
      <c r="BQ915" s="294"/>
      <c r="BR915" s="17">
        <v>2</v>
      </c>
      <c r="BS915" s="1">
        <f t="shared" si="8091"/>
        <v>0</v>
      </c>
      <c r="BT915" s="17">
        <f t="shared" si="8137"/>
        <v>0</v>
      </c>
      <c r="BU915" s="294"/>
      <c r="BV915" s="294">
        <v>1</v>
      </c>
      <c r="BW915" s="294"/>
      <c r="BX915" s="294"/>
      <c r="BY915" s="294"/>
      <c r="BZ915" s="294"/>
      <c r="CA915" s="294"/>
      <c r="CB915" s="294"/>
      <c r="CC915" s="294"/>
      <c r="CD915" s="1"/>
      <c r="CE915" s="1"/>
      <c r="CF915" s="1"/>
      <c r="CG915" s="294"/>
      <c r="CH915" s="1"/>
      <c r="CI915" s="1">
        <v>1</v>
      </c>
      <c r="CJ915" s="1"/>
      <c r="CK915" s="383"/>
      <c r="CL915" s="383"/>
      <c r="CM915" s="383"/>
      <c r="CN915" s="1">
        <f t="shared" si="8138"/>
        <v>0</v>
      </c>
      <c r="CO915" s="1">
        <f t="shared" si="8139"/>
        <v>0</v>
      </c>
      <c r="CP915" s="20">
        <f t="shared" si="8140"/>
        <v>2.5</v>
      </c>
      <c r="CQ915" s="351"/>
      <c r="CR915" s="299">
        <f t="shared" si="8168"/>
        <v>1</v>
      </c>
      <c r="CS915" s="294"/>
      <c r="CT915" s="294"/>
      <c r="CU915" s="1"/>
      <c r="CV915" s="1"/>
      <c r="CW915" s="1"/>
      <c r="CX915" s="1"/>
      <c r="CY915" s="1"/>
      <c r="CZ915" s="294"/>
      <c r="DA915" s="17">
        <f t="shared" si="8142"/>
        <v>0</v>
      </c>
      <c r="DB915" s="359">
        <f t="shared" si="8098"/>
        <v>0</v>
      </c>
      <c r="DC915" s="359">
        <f t="shared" si="8099"/>
        <v>0</v>
      </c>
      <c r="DD915" s="294"/>
      <c r="DE915" s="294"/>
      <c r="DF915" s="294"/>
      <c r="DG915" s="294"/>
      <c r="DH915" s="294"/>
      <c r="DI915" s="294"/>
      <c r="DJ915" s="294"/>
      <c r="DK915" s="294"/>
      <c r="DL915" s="294"/>
      <c r="DM915" s="294"/>
      <c r="DN915" s="294">
        <f t="shared" ref="DN915:DN920" si="8169">F915</f>
        <v>32</v>
      </c>
      <c r="DO915" s="1"/>
      <c r="DP915" s="1"/>
      <c r="DQ915" s="17">
        <f t="shared" si="8143"/>
        <v>0</v>
      </c>
      <c r="DR915" s="17">
        <f t="shared" si="8144"/>
        <v>0</v>
      </c>
      <c r="DS915" s="17">
        <f t="shared" si="8145"/>
        <v>0</v>
      </c>
      <c r="DT915" s="17">
        <f t="shared" si="8146"/>
        <v>0</v>
      </c>
      <c r="DU915" s="17">
        <f t="shared" si="8147"/>
        <v>0</v>
      </c>
      <c r="DV915" s="17">
        <f t="shared" si="8148"/>
        <v>0</v>
      </c>
      <c r="DW915" s="1"/>
      <c r="DX915" s="1"/>
      <c r="DY915" s="20">
        <f t="shared" si="8149"/>
        <v>0</v>
      </c>
      <c r="DZ915" s="20">
        <f t="shared" si="8150"/>
        <v>0</v>
      </c>
      <c r="EA915" s="20">
        <f t="shared" si="8151"/>
        <v>0</v>
      </c>
      <c r="EB915" s="20">
        <f t="shared" si="8152"/>
        <v>0</v>
      </c>
      <c r="EC915" s="18">
        <f t="shared" si="8166"/>
        <v>0</v>
      </c>
      <c r="ED915" s="19">
        <f t="shared" si="8154"/>
        <v>0</v>
      </c>
      <c r="EE915" s="19">
        <f t="shared" si="8155"/>
        <v>0</v>
      </c>
      <c r="EF915" s="1">
        <f t="shared" si="8156"/>
        <v>0</v>
      </c>
      <c r="EG915" s="18">
        <f t="shared" si="8167"/>
        <v>0</v>
      </c>
      <c r="EH915" s="341"/>
      <c r="EI915" s="294"/>
      <c r="EJ915" s="294"/>
      <c r="EK915" s="294"/>
      <c r="EL915" s="19"/>
      <c r="EM915" s="19"/>
      <c r="EN915" s="19"/>
      <c r="EO915" s="366"/>
      <c r="EP915" s="366"/>
      <c r="EQ915" s="374"/>
      <c r="ER915" s="374"/>
      <c r="ES915" s="374"/>
      <c r="ET915" s="374"/>
      <c r="EU915" s="18">
        <f t="shared" si="8157"/>
        <v>0</v>
      </c>
      <c r="EV915" s="18">
        <f t="shared" si="8114"/>
        <v>2</v>
      </c>
      <c r="EW915" s="341">
        <v>1</v>
      </c>
      <c r="EX915" s="341"/>
      <c r="EY915" s="341">
        <v>5</v>
      </c>
      <c r="EZ915" s="365">
        <f t="shared" si="8051"/>
        <v>0</v>
      </c>
      <c r="FA915" s="294"/>
      <c r="FB915" s="294"/>
      <c r="FC915" s="294"/>
      <c r="FD915" s="300"/>
      <c r="FE915" s="300"/>
      <c r="FF915" s="300"/>
      <c r="FG915" s="300"/>
      <c r="FH915" s="300"/>
      <c r="FI915" s="300"/>
      <c r="FJ915" s="300"/>
      <c r="FK915" s="294"/>
      <c r="FL915" s="294"/>
      <c r="FM915" s="294"/>
      <c r="FN915" s="294"/>
      <c r="FO915" s="294"/>
      <c r="FP915" s="20">
        <f t="shared" si="8158"/>
        <v>0</v>
      </c>
      <c r="FQ915" s="20">
        <f t="shared" si="8159"/>
        <v>0</v>
      </c>
      <c r="FR915" s="20">
        <f t="shared" si="8160"/>
        <v>0</v>
      </c>
      <c r="FS915" s="20">
        <f t="shared" si="8161"/>
        <v>0</v>
      </c>
      <c r="FT915" s="20">
        <f t="shared" si="8162"/>
        <v>0</v>
      </c>
      <c r="FU915" s="20">
        <f t="shared" si="8163"/>
        <v>0</v>
      </c>
      <c r="FV915" s="20">
        <f t="shared" si="8164"/>
        <v>0</v>
      </c>
      <c r="FW915" s="294"/>
    </row>
    <row r="916" spans="1:179" s="301" customFormat="1" ht="27.75" customHeight="1">
      <c r="A916" s="295"/>
      <c r="B916" s="296"/>
      <c r="C916" s="296" t="s">
        <v>185</v>
      </c>
      <c r="D916" s="296"/>
      <c r="E916" s="296" t="s">
        <v>44</v>
      </c>
      <c r="F916" s="296"/>
      <c r="G916" s="296">
        <v>21</v>
      </c>
      <c r="H916" s="297"/>
      <c r="I916" s="297"/>
      <c r="J916" s="294"/>
      <c r="K916" s="294"/>
      <c r="L916" s="294"/>
      <c r="M916" s="294"/>
      <c r="N916" s="297"/>
      <c r="O916" s="297"/>
      <c r="P916" s="1"/>
      <c r="Q916" s="16"/>
      <c r="R916" s="1"/>
      <c r="S916" s="294"/>
      <c r="T916" s="294"/>
      <c r="U916" s="294"/>
      <c r="V916" s="294"/>
      <c r="W916" s="294"/>
      <c r="X916" s="294"/>
      <c r="Y916" s="294"/>
      <c r="Z916" s="294"/>
      <c r="AA916" s="294"/>
      <c r="AB916" s="294"/>
      <c r="AC916" s="1">
        <f t="shared" si="8121"/>
        <v>0</v>
      </c>
      <c r="AD916" s="1">
        <f t="shared" si="8122"/>
        <v>0</v>
      </c>
      <c r="AE916" s="1">
        <f t="shared" si="8123"/>
        <v>0</v>
      </c>
      <c r="AF916" s="1">
        <f t="shared" si="8124"/>
        <v>0</v>
      </c>
      <c r="AG916" s="1">
        <f t="shared" si="8125"/>
        <v>0</v>
      </c>
      <c r="AH916" s="1">
        <f t="shared" si="8126"/>
        <v>0</v>
      </c>
      <c r="AI916" s="1">
        <f t="shared" si="8127"/>
        <v>0</v>
      </c>
      <c r="AJ916" s="1">
        <f t="shared" si="8128"/>
        <v>0</v>
      </c>
      <c r="AK916" s="1">
        <f t="shared" si="8129"/>
        <v>0</v>
      </c>
      <c r="AL916" s="1">
        <f t="shared" si="8130"/>
        <v>0</v>
      </c>
      <c r="AM916" s="1">
        <f t="shared" si="8131"/>
        <v>0</v>
      </c>
      <c r="AN916" s="1">
        <f t="shared" si="8132"/>
        <v>0</v>
      </c>
      <c r="AO916" s="294"/>
      <c r="AP916" s="294"/>
      <c r="AQ916" s="294"/>
      <c r="AR916" s="294"/>
      <c r="AS916" s="298">
        <f t="shared" si="8133"/>
        <v>0</v>
      </c>
      <c r="AT916" s="298">
        <f t="shared" si="8134"/>
        <v>0</v>
      </c>
      <c r="AU916" s="298">
        <f t="shared" si="8135"/>
        <v>0</v>
      </c>
      <c r="AV916" s="298">
        <f t="shared" si="8136"/>
        <v>0</v>
      </c>
      <c r="AW916" s="294"/>
      <c r="AX916" s="294"/>
      <c r="AY916" s="294"/>
      <c r="AZ916" s="294"/>
      <c r="BA916" s="294"/>
      <c r="BB916" s="294"/>
      <c r="BC916" s="294"/>
      <c r="BD916" s="294"/>
      <c r="BE916" s="294"/>
      <c r="BF916" s="294"/>
      <c r="BG916" s="294"/>
      <c r="BH916" s="294"/>
      <c r="BI916" s="294"/>
      <c r="BJ916" s="294"/>
      <c r="BK916" s="294"/>
      <c r="BL916" s="294"/>
      <c r="BM916" s="294"/>
      <c r="BN916" s="294"/>
      <c r="BO916" s="294"/>
      <c r="BP916" s="1"/>
      <c r="BQ916" s="294"/>
      <c r="BR916" s="17">
        <v>2</v>
      </c>
      <c r="BS916" s="1">
        <f t="shared" si="8091"/>
        <v>0</v>
      </c>
      <c r="BT916" s="17">
        <f t="shared" si="8137"/>
        <v>0</v>
      </c>
      <c r="BU916" s="294"/>
      <c r="BV916" s="294">
        <v>1</v>
      </c>
      <c r="BW916" s="294"/>
      <c r="BX916" s="294"/>
      <c r="BY916" s="294"/>
      <c r="BZ916" s="294"/>
      <c r="CA916" s="294"/>
      <c r="CB916" s="294"/>
      <c r="CC916" s="294"/>
      <c r="CD916" s="1"/>
      <c r="CE916" s="1">
        <v>1</v>
      </c>
      <c r="CF916" s="1"/>
      <c r="CG916" s="294"/>
      <c r="CH916" s="1"/>
      <c r="CI916" s="1"/>
      <c r="CJ916" s="1"/>
      <c r="CK916" s="383"/>
      <c r="CL916" s="383"/>
      <c r="CM916" s="383"/>
      <c r="CN916" s="1">
        <f t="shared" si="8138"/>
        <v>0</v>
      </c>
      <c r="CO916" s="1">
        <f t="shared" si="8139"/>
        <v>0</v>
      </c>
      <c r="CP916" s="20">
        <f t="shared" si="8140"/>
        <v>0.5</v>
      </c>
      <c r="CQ916" s="351"/>
      <c r="CR916" s="299">
        <f t="shared" si="8168"/>
        <v>1</v>
      </c>
      <c r="CS916" s="294"/>
      <c r="CT916" s="294"/>
      <c r="CU916" s="1"/>
      <c r="CV916" s="1"/>
      <c r="CW916" s="1"/>
      <c r="CX916" s="1"/>
      <c r="CY916" s="1"/>
      <c r="CZ916" s="294"/>
      <c r="DA916" s="17">
        <f t="shared" si="8142"/>
        <v>0</v>
      </c>
      <c r="DB916" s="359">
        <f t="shared" si="8098"/>
        <v>0</v>
      </c>
      <c r="DC916" s="359">
        <f t="shared" si="8099"/>
        <v>0</v>
      </c>
      <c r="DD916" s="294"/>
      <c r="DE916" s="294"/>
      <c r="DF916" s="294"/>
      <c r="DG916" s="294"/>
      <c r="DH916" s="294"/>
      <c r="DI916" s="294"/>
      <c r="DJ916" s="294"/>
      <c r="DK916" s="294"/>
      <c r="DL916" s="294"/>
      <c r="DM916" s="294"/>
      <c r="DN916" s="294"/>
      <c r="DO916" s="1"/>
      <c r="DP916" s="1"/>
      <c r="DQ916" s="17">
        <f t="shared" si="8143"/>
        <v>0</v>
      </c>
      <c r="DR916" s="17">
        <f t="shared" si="8144"/>
        <v>0</v>
      </c>
      <c r="DS916" s="17">
        <f t="shared" si="8145"/>
        <v>0</v>
      </c>
      <c r="DT916" s="17">
        <f t="shared" si="8146"/>
        <v>0</v>
      </c>
      <c r="DU916" s="17">
        <f t="shared" si="8147"/>
        <v>0</v>
      </c>
      <c r="DV916" s="17">
        <f t="shared" si="8148"/>
        <v>0</v>
      </c>
      <c r="DW916" s="1"/>
      <c r="DX916" s="1"/>
      <c r="DY916" s="20">
        <f t="shared" si="8149"/>
        <v>0</v>
      </c>
      <c r="DZ916" s="20">
        <f t="shared" si="8150"/>
        <v>0</v>
      </c>
      <c r="EA916" s="20">
        <f t="shared" si="8151"/>
        <v>0</v>
      </c>
      <c r="EB916" s="20">
        <f t="shared" si="8152"/>
        <v>0</v>
      </c>
      <c r="EC916" s="18">
        <f t="shared" si="8166"/>
        <v>0</v>
      </c>
      <c r="ED916" s="19">
        <f t="shared" si="8154"/>
        <v>0</v>
      </c>
      <c r="EE916" s="19">
        <f t="shared" si="8155"/>
        <v>0</v>
      </c>
      <c r="EF916" s="1">
        <f t="shared" si="8156"/>
        <v>0</v>
      </c>
      <c r="EG916" s="18">
        <f t="shared" si="8167"/>
        <v>0</v>
      </c>
      <c r="EH916" s="341"/>
      <c r="EI916" s="294"/>
      <c r="EJ916" s="294"/>
      <c r="EK916" s="294"/>
      <c r="EL916" s="19"/>
      <c r="EM916" s="19"/>
      <c r="EN916" s="19"/>
      <c r="EO916" s="366"/>
      <c r="EP916" s="366"/>
      <c r="EQ916" s="374"/>
      <c r="ER916" s="374"/>
      <c r="ES916" s="374"/>
      <c r="ET916" s="374"/>
      <c r="EU916" s="18">
        <f t="shared" si="8157"/>
        <v>0</v>
      </c>
      <c r="EV916" s="18">
        <f t="shared" si="8114"/>
        <v>2</v>
      </c>
      <c r="EW916" s="341"/>
      <c r="EX916" s="341"/>
      <c r="EY916" s="341"/>
      <c r="EZ916" s="365">
        <f t="shared" si="8051"/>
        <v>0</v>
      </c>
      <c r="FA916" s="294"/>
      <c r="FB916" s="294"/>
      <c r="FC916" s="294"/>
      <c r="FD916" s="300"/>
      <c r="FE916" s="300"/>
      <c r="FF916" s="300"/>
      <c r="FG916" s="300"/>
      <c r="FH916" s="300"/>
      <c r="FI916" s="300"/>
      <c r="FJ916" s="300"/>
      <c r="FK916" s="294"/>
      <c r="FL916" s="294"/>
      <c r="FM916" s="294"/>
      <c r="FN916" s="294"/>
      <c r="FO916" s="294"/>
      <c r="FP916" s="20">
        <f t="shared" si="8158"/>
        <v>0</v>
      </c>
      <c r="FQ916" s="20">
        <f t="shared" si="8159"/>
        <v>0</v>
      </c>
      <c r="FR916" s="20">
        <f t="shared" si="8160"/>
        <v>0</v>
      </c>
      <c r="FS916" s="20">
        <f t="shared" si="8161"/>
        <v>0</v>
      </c>
      <c r="FT916" s="20">
        <f t="shared" si="8162"/>
        <v>0</v>
      </c>
      <c r="FU916" s="20">
        <f t="shared" si="8163"/>
        <v>0</v>
      </c>
      <c r="FV916" s="20">
        <f t="shared" si="8164"/>
        <v>0</v>
      </c>
      <c r="FW916" s="294"/>
    </row>
    <row r="917" spans="1:179" s="301" customFormat="1" ht="27.75" customHeight="1">
      <c r="A917" s="295"/>
      <c r="B917" s="296">
        <v>5</v>
      </c>
      <c r="C917" s="296">
        <f>B917</f>
        <v>5</v>
      </c>
      <c r="D917" s="296" t="s">
        <v>44</v>
      </c>
      <c r="E917" s="296" t="str">
        <f>D917</f>
        <v>LT8,5</v>
      </c>
      <c r="F917" s="296">
        <v>42</v>
      </c>
      <c r="G917" s="296">
        <v>21</v>
      </c>
      <c r="H917" s="297"/>
      <c r="I917" s="297"/>
      <c r="J917" s="294"/>
      <c r="K917" s="294"/>
      <c r="L917" s="294"/>
      <c r="M917" s="294"/>
      <c r="N917" s="297"/>
      <c r="O917" s="297"/>
      <c r="P917" s="1"/>
      <c r="Q917" s="16"/>
      <c r="R917" s="1"/>
      <c r="S917" s="294"/>
      <c r="T917" s="294"/>
      <c r="U917" s="294"/>
      <c r="V917" s="294"/>
      <c r="W917" s="294"/>
      <c r="X917" s="294"/>
      <c r="Y917" s="294"/>
      <c r="Z917" s="294"/>
      <c r="AA917" s="294"/>
      <c r="AB917" s="294"/>
      <c r="AC917" s="1">
        <f t="shared" si="8121"/>
        <v>0</v>
      </c>
      <c r="AD917" s="1">
        <f t="shared" si="8122"/>
        <v>0</v>
      </c>
      <c r="AE917" s="1">
        <f t="shared" si="8123"/>
        <v>0</v>
      </c>
      <c r="AF917" s="1">
        <f t="shared" si="8124"/>
        <v>0</v>
      </c>
      <c r="AG917" s="1">
        <f t="shared" si="8125"/>
        <v>0</v>
      </c>
      <c r="AH917" s="1">
        <f t="shared" si="8126"/>
        <v>0</v>
      </c>
      <c r="AI917" s="1">
        <f t="shared" si="8127"/>
        <v>0</v>
      </c>
      <c r="AJ917" s="1">
        <f t="shared" si="8128"/>
        <v>0</v>
      </c>
      <c r="AK917" s="1">
        <f t="shared" si="8129"/>
        <v>0</v>
      </c>
      <c r="AL917" s="1">
        <f t="shared" si="8130"/>
        <v>0</v>
      </c>
      <c r="AM917" s="1">
        <f t="shared" si="8131"/>
        <v>0</v>
      </c>
      <c r="AN917" s="1">
        <f t="shared" si="8132"/>
        <v>0</v>
      </c>
      <c r="AO917" s="294"/>
      <c r="AP917" s="294"/>
      <c r="AQ917" s="294"/>
      <c r="AR917" s="294"/>
      <c r="AS917" s="298">
        <f t="shared" si="8133"/>
        <v>0</v>
      </c>
      <c r="AT917" s="298">
        <f t="shared" si="8134"/>
        <v>0</v>
      </c>
      <c r="AU917" s="298">
        <f t="shared" si="8135"/>
        <v>0</v>
      </c>
      <c r="AV917" s="298">
        <f t="shared" si="8136"/>
        <v>0</v>
      </c>
      <c r="AW917" s="294"/>
      <c r="AX917" s="294"/>
      <c r="AY917" s="294"/>
      <c r="AZ917" s="294"/>
      <c r="BA917" s="294"/>
      <c r="BB917" s="294"/>
      <c r="BC917" s="294"/>
      <c r="BD917" s="294"/>
      <c r="BE917" s="294"/>
      <c r="BF917" s="294"/>
      <c r="BG917" s="294"/>
      <c r="BH917" s="294"/>
      <c r="BI917" s="294"/>
      <c r="BJ917" s="294"/>
      <c r="BK917" s="294"/>
      <c r="BL917" s="294"/>
      <c r="BM917" s="294"/>
      <c r="BN917" s="294"/>
      <c r="BO917" s="294"/>
      <c r="BP917" s="1"/>
      <c r="BQ917" s="294"/>
      <c r="BR917" s="17">
        <v>2</v>
      </c>
      <c r="BS917" s="1">
        <f t="shared" si="8091"/>
        <v>0</v>
      </c>
      <c r="BT917" s="17">
        <f t="shared" si="8137"/>
        <v>0</v>
      </c>
      <c r="BU917" s="294"/>
      <c r="BV917" s="294">
        <v>1</v>
      </c>
      <c r="BW917" s="294"/>
      <c r="BX917" s="294"/>
      <c r="BY917" s="294"/>
      <c r="BZ917" s="294"/>
      <c r="CA917" s="294"/>
      <c r="CB917" s="294"/>
      <c r="CC917" s="294"/>
      <c r="CD917" s="1"/>
      <c r="CE917" s="1"/>
      <c r="CF917" s="1"/>
      <c r="CG917" s="294"/>
      <c r="CH917" s="1"/>
      <c r="CI917" s="1">
        <v>1</v>
      </c>
      <c r="CJ917" s="1"/>
      <c r="CK917" s="383"/>
      <c r="CL917" s="383"/>
      <c r="CM917" s="383"/>
      <c r="CN917" s="1">
        <f t="shared" si="8138"/>
        <v>0</v>
      </c>
      <c r="CO917" s="1">
        <f t="shared" si="8139"/>
        <v>0</v>
      </c>
      <c r="CP917" s="20">
        <f t="shared" si="8140"/>
        <v>2.5</v>
      </c>
      <c r="CQ917" s="351"/>
      <c r="CR917" s="299">
        <f t="shared" si="8168"/>
        <v>1</v>
      </c>
      <c r="CS917" s="294"/>
      <c r="CT917" s="294"/>
      <c r="CU917" s="1"/>
      <c r="CV917" s="1"/>
      <c r="CW917" s="1"/>
      <c r="CX917" s="1"/>
      <c r="CY917" s="1"/>
      <c r="CZ917" s="294"/>
      <c r="DA917" s="17">
        <f t="shared" si="8142"/>
        <v>0</v>
      </c>
      <c r="DB917" s="359">
        <f t="shared" si="8098"/>
        <v>0</v>
      </c>
      <c r="DC917" s="359">
        <f t="shared" si="8099"/>
        <v>0</v>
      </c>
      <c r="DD917" s="294"/>
      <c r="DE917" s="294"/>
      <c r="DF917" s="294"/>
      <c r="DG917" s="294"/>
      <c r="DH917" s="294"/>
      <c r="DI917" s="294"/>
      <c r="DJ917" s="294"/>
      <c r="DK917" s="294"/>
      <c r="DL917" s="294"/>
      <c r="DM917" s="294"/>
      <c r="DN917" s="294">
        <f t="shared" si="8169"/>
        <v>42</v>
      </c>
      <c r="DO917" s="1"/>
      <c r="DP917" s="1"/>
      <c r="DQ917" s="17">
        <f t="shared" si="8143"/>
        <v>0</v>
      </c>
      <c r="DR917" s="17">
        <f t="shared" si="8144"/>
        <v>0</v>
      </c>
      <c r="DS917" s="17">
        <f t="shared" si="8145"/>
        <v>0</v>
      </c>
      <c r="DT917" s="17">
        <f t="shared" si="8146"/>
        <v>0</v>
      </c>
      <c r="DU917" s="17">
        <f t="shared" si="8147"/>
        <v>0</v>
      </c>
      <c r="DV917" s="17">
        <f t="shared" si="8148"/>
        <v>0</v>
      </c>
      <c r="DW917" s="1"/>
      <c r="DX917" s="1"/>
      <c r="DY917" s="20">
        <f t="shared" si="8149"/>
        <v>0</v>
      </c>
      <c r="DZ917" s="20">
        <f t="shared" si="8150"/>
        <v>0</v>
      </c>
      <c r="EA917" s="20">
        <f t="shared" si="8151"/>
        <v>0</v>
      </c>
      <c r="EB917" s="20">
        <f t="shared" si="8152"/>
        <v>0</v>
      </c>
      <c r="EC917" s="18">
        <f t="shared" si="8166"/>
        <v>0</v>
      </c>
      <c r="ED917" s="19">
        <f t="shared" si="8154"/>
        <v>0</v>
      </c>
      <c r="EE917" s="19">
        <f t="shared" si="8155"/>
        <v>0</v>
      </c>
      <c r="EF917" s="1">
        <f t="shared" si="8156"/>
        <v>0</v>
      </c>
      <c r="EG917" s="18">
        <f t="shared" si="8167"/>
        <v>0</v>
      </c>
      <c r="EH917" s="341"/>
      <c r="EI917" s="294"/>
      <c r="EJ917" s="294"/>
      <c r="EK917" s="294"/>
      <c r="EL917" s="19"/>
      <c r="EM917" s="19"/>
      <c r="EN917" s="19"/>
      <c r="EO917" s="366"/>
      <c r="EP917" s="366"/>
      <c r="EQ917" s="374"/>
      <c r="ER917" s="374"/>
      <c r="ES917" s="374"/>
      <c r="ET917" s="374"/>
      <c r="EU917" s="18">
        <f t="shared" si="8157"/>
        <v>0</v>
      </c>
      <c r="EV917" s="18">
        <f t="shared" si="8114"/>
        <v>2</v>
      </c>
      <c r="EW917" s="341">
        <v>1</v>
      </c>
      <c r="EX917" s="341"/>
      <c r="EY917" s="341">
        <v>5</v>
      </c>
      <c r="EZ917" s="365">
        <f t="shared" si="8051"/>
        <v>0</v>
      </c>
      <c r="FA917" s="294"/>
      <c r="FB917" s="294"/>
      <c r="FC917" s="294"/>
      <c r="FD917" s="300"/>
      <c r="FE917" s="300"/>
      <c r="FF917" s="300"/>
      <c r="FG917" s="300"/>
      <c r="FH917" s="300"/>
      <c r="FI917" s="300"/>
      <c r="FJ917" s="300"/>
      <c r="FK917" s="294"/>
      <c r="FL917" s="294"/>
      <c r="FM917" s="294"/>
      <c r="FN917" s="294"/>
      <c r="FO917" s="294"/>
      <c r="FP917" s="20">
        <f t="shared" si="8158"/>
        <v>0</v>
      </c>
      <c r="FQ917" s="20">
        <f t="shared" si="8159"/>
        <v>0</v>
      </c>
      <c r="FR917" s="20">
        <f t="shared" si="8160"/>
        <v>0</v>
      </c>
      <c r="FS917" s="20">
        <f t="shared" si="8161"/>
        <v>0</v>
      </c>
      <c r="FT917" s="20">
        <f t="shared" si="8162"/>
        <v>0</v>
      </c>
      <c r="FU917" s="20">
        <f t="shared" si="8163"/>
        <v>0</v>
      </c>
      <c r="FV917" s="20">
        <f t="shared" si="8164"/>
        <v>0</v>
      </c>
      <c r="FW917" s="294"/>
    </row>
    <row r="918" spans="1:179" s="301" customFormat="1" ht="27.75" customHeight="1">
      <c r="A918" s="295"/>
      <c r="B918" s="296">
        <v>6</v>
      </c>
      <c r="C918" s="296">
        <f>B918</f>
        <v>6</v>
      </c>
      <c r="D918" s="296" t="s">
        <v>44</v>
      </c>
      <c r="E918" s="296" t="str">
        <f>D918</f>
        <v>LT8,5</v>
      </c>
      <c r="F918" s="296">
        <v>22</v>
      </c>
      <c r="G918" s="296">
        <f>F918</f>
        <v>22</v>
      </c>
      <c r="H918" s="297"/>
      <c r="I918" s="297"/>
      <c r="J918" s="294"/>
      <c r="K918" s="294"/>
      <c r="L918" s="294"/>
      <c r="M918" s="294"/>
      <c r="N918" s="297"/>
      <c r="O918" s="297"/>
      <c r="P918" s="1"/>
      <c r="Q918" s="16"/>
      <c r="R918" s="1"/>
      <c r="S918" s="294"/>
      <c r="T918" s="294"/>
      <c r="U918" s="294"/>
      <c r="V918" s="294"/>
      <c r="W918" s="294"/>
      <c r="X918" s="294"/>
      <c r="Y918" s="294"/>
      <c r="Z918" s="294"/>
      <c r="AA918" s="294"/>
      <c r="AB918" s="294"/>
      <c r="AC918" s="1">
        <f t="shared" si="8121"/>
        <v>0</v>
      </c>
      <c r="AD918" s="1">
        <f t="shared" si="8122"/>
        <v>0</v>
      </c>
      <c r="AE918" s="1">
        <f t="shared" si="8123"/>
        <v>0</v>
      </c>
      <c r="AF918" s="1">
        <f t="shared" si="8124"/>
        <v>0</v>
      </c>
      <c r="AG918" s="1">
        <f t="shared" si="8125"/>
        <v>0</v>
      </c>
      <c r="AH918" s="1">
        <f t="shared" si="8126"/>
        <v>0</v>
      </c>
      <c r="AI918" s="1">
        <f t="shared" si="8127"/>
        <v>0</v>
      </c>
      <c r="AJ918" s="1">
        <f t="shared" si="8128"/>
        <v>0</v>
      </c>
      <c r="AK918" s="1">
        <f t="shared" si="8129"/>
        <v>0</v>
      </c>
      <c r="AL918" s="1">
        <f t="shared" si="8130"/>
        <v>0</v>
      </c>
      <c r="AM918" s="1">
        <f t="shared" si="8131"/>
        <v>0</v>
      </c>
      <c r="AN918" s="1">
        <f t="shared" si="8132"/>
        <v>0</v>
      </c>
      <c r="AO918" s="294"/>
      <c r="AP918" s="294"/>
      <c r="AQ918" s="294"/>
      <c r="AR918" s="294"/>
      <c r="AS918" s="298">
        <f t="shared" si="8133"/>
        <v>0</v>
      </c>
      <c r="AT918" s="298">
        <f t="shared" si="8134"/>
        <v>0</v>
      </c>
      <c r="AU918" s="298">
        <f t="shared" si="8135"/>
        <v>0</v>
      </c>
      <c r="AV918" s="298">
        <f t="shared" si="8136"/>
        <v>0</v>
      </c>
      <c r="AW918" s="294"/>
      <c r="AX918" s="294"/>
      <c r="AY918" s="294"/>
      <c r="AZ918" s="294"/>
      <c r="BA918" s="294"/>
      <c r="BB918" s="294"/>
      <c r="BC918" s="294"/>
      <c r="BD918" s="294"/>
      <c r="BE918" s="294"/>
      <c r="BF918" s="294"/>
      <c r="BG918" s="294"/>
      <c r="BH918" s="294"/>
      <c r="BI918" s="294"/>
      <c r="BJ918" s="294"/>
      <c r="BK918" s="294"/>
      <c r="BL918" s="294"/>
      <c r="BM918" s="294"/>
      <c r="BN918" s="294"/>
      <c r="BO918" s="294"/>
      <c r="BP918" s="1"/>
      <c r="BQ918" s="294"/>
      <c r="BR918" s="17">
        <v>2</v>
      </c>
      <c r="BS918" s="1">
        <f t="shared" si="8091"/>
        <v>0</v>
      </c>
      <c r="BT918" s="17">
        <f t="shared" si="8137"/>
        <v>0</v>
      </c>
      <c r="BU918" s="294"/>
      <c r="BV918" s="294">
        <v>1</v>
      </c>
      <c r="BW918" s="294"/>
      <c r="BX918" s="294"/>
      <c r="BY918" s="294"/>
      <c r="BZ918" s="294"/>
      <c r="CA918" s="294"/>
      <c r="CB918" s="294"/>
      <c r="CC918" s="294"/>
      <c r="CD918" s="1"/>
      <c r="CE918" s="1"/>
      <c r="CF918" s="1"/>
      <c r="CG918" s="294"/>
      <c r="CH918" s="1"/>
      <c r="CI918" s="1">
        <v>1</v>
      </c>
      <c r="CJ918" s="1"/>
      <c r="CK918" s="383"/>
      <c r="CL918" s="383"/>
      <c r="CM918" s="383"/>
      <c r="CN918" s="1">
        <f t="shared" si="8138"/>
        <v>0</v>
      </c>
      <c r="CO918" s="1">
        <f t="shared" si="8139"/>
        <v>0</v>
      </c>
      <c r="CP918" s="20">
        <f t="shared" si="8140"/>
        <v>2.5</v>
      </c>
      <c r="CQ918" s="351"/>
      <c r="CR918" s="299">
        <f t="shared" si="8168"/>
        <v>1</v>
      </c>
      <c r="CS918" s="294"/>
      <c r="CT918" s="294"/>
      <c r="CU918" s="1"/>
      <c r="CV918" s="1"/>
      <c r="CW918" s="1"/>
      <c r="CX918" s="1"/>
      <c r="CY918" s="1"/>
      <c r="CZ918" s="294"/>
      <c r="DA918" s="17">
        <f t="shared" si="8142"/>
        <v>0</v>
      </c>
      <c r="DB918" s="359">
        <f t="shared" si="8098"/>
        <v>0</v>
      </c>
      <c r="DC918" s="359">
        <f t="shared" si="8099"/>
        <v>0</v>
      </c>
      <c r="DD918" s="294"/>
      <c r="DE918" s="294"/>
      <c r="DF918" s="294"/>
      <c r="DG918" s="294"/>
      <c r="DH918" s="294"/>
      <c r="DI918" s="294"/>
      <c r="DJ918" s="294"/>
      <c r="DK918" s="294"/>
      <c r="DL918" s="294"/>
      <c r="DM918" s="294"/>
      <c r="DN918" s="294">
        <f t="shared" si="8169"/>
        <v>22</v>
      </c>
      <c r="DO918" s="1"/>
      <c r="DP918" s="1"/>
      <c r="DQ918" s="17">
        <f t="shared" si="8143"/>
        <v>0</v>
      </c>
      <c r="DR918" s="17">
        <f t="shared" si="8144"/>
        <v>0</v>
      </c>
      <c r="DS918" s="17">
        <f t="shared" si="8145"/>
        <v>0</v>
      </c>
      <c r="DT918" s="17">
        <f t="shared" si="8146"/>
        <v>0</v>
      </c>
      <c r="DU918" s="17">
        <f t="shared" si="8147"/>
        <v>0</v>
      </c>
      <c r="DV918" s="17">
        <f t="shared" si="8148"/>
        <v>0</v>
      </c>
      <c r="DW918" s="1"/>
      <c r="DX918" s="1"/>
      <c r="DY918" s="20">
        <f t="shared" si="8149"/>
        <v>0</v>
      </c>
      <c r="DZ918" s="20">
        <f t="shared" si="8150"/>
        <v>0</v>
      </c>
      <c r="EA918" s="20">
        <f t="shared" si="8151"/>
        <v>0</v>
      </c>
      <c r="EB918" s="20">
        <f t="shared" si="8152"/>
        <v>0</v>
      </c>
      <c r="EC918" s="18">
        <f t="shared" si="8166"/>
        <v>0</v>
      </c>
      <c r="ED918" s="19">
        <f t="shared" si="8154"/>
        <v>0</v>
      </c>
      <c r="EE918" s="19">
        <f t="shared" si="8155"/>
        <v>0</v>
      </c>
      <c r="EF918" s="1">
        <f t="shared" si="8156"/>
        <v>0</v>
      </c>
      <c r="EG918" s="18">
        <f t="shared" si="8167"/>
        <v>0</v>
      </c>
      <c r="EH918" s="341"/>
      <c r="EI918" s="294"/>
      <c r="EJ918" s="294"/>
      <c r="EK918" s="294"/>
      <c r="EL918" s="19"/>
      <c r="EM918" s="19"/>
      <c r="EN918" s="19"/>
      <c r="EO918" s="366"/>
      <c r="EP918" s="366"/>
      <c r="EQ918" s="374"/>
      <c r="ER918" s="374"/>
      <c r="ES918" s="374"/>
      <c r="ET918" s="374"/>
      <c r="EU918" s="18">
        <f t="shared" si="8157"/>
        <v>0</v>
      </c>
      <c r="EV918" s="18">
        <f t="shared" si="8114"/>
        <v>2</v>
      </c>
      <c r="EW918" s="341">
        <v>2</v>
      </c>
      <c r="EX918" s="341">
        <v>2</v>
      </c>
      <c r="EY918" s="341">
        <v>4</v>
      </c>
      <c r="EZ918" s="365">
        <f t="shared" si="8051"/>
        <v>0</v>
      </c>
      <c r="FA918" s="294"/>
      <c r="FB918" s="294"/>
      <c r="FC918" s="294"/>
      <c r="FD918" s="300"/>
      <c r="FE918" s="300"/>
      <c r="FF918" s="300"/>
      <c r="FG918" s="300"/>
      <c r="FH918" s="300"/>
      <c r="FI918" s="300"/>
      <c r="FJ918" s="300"/>
      <c r="FK918" s="294"/>
      <c r="FL918" s="294"/>
      <c r="FM918" s="294"/>
      <c r="FN918" s="294"/>
      <c r="FO918" s="294"/>
      <c r="FP918" s="20">
        <f t="shared" si="8158"/>
        <v>0</v>
      </c>
      <c r="FQ918" s="20">
        <f t="shared" si="8159"/>
        <v>0</v>
      </c>
      <c r="FR918" s="20">
        <f t="shared" si="8160"/>
        <v>0</v>
      </c>
      <c r="FS918" s="20">
        <f t="shared" si="8161"/>
        <v>0</v>
      </c>
      <c r="FT918" s="20">
        <f t="shared" si="8162"/>
        <v>0</v>
      </c>
      <c r="FU918" s="20">
        <f t="shared" si="8163"/>
        <v>0</v>
      </c>
      <c r="FV918" s="20">
        <f t="shared" si="8164"/>
        <v>0</v>
      </c>
      <c r="FW918" s="294"/>
    </row>
    <row r="919" spans="1:179" s="301" customFormat="1" ht="27.75" customHeight="1">
      <c r="A919" s="295"/>
      <c r="B919" s="296"/>
      <c r="C919" s="296" t="s">
        <v>301</v>
      </c>
      <c r="D919" s="296"/>
      <c r="E919" s="296" t="s">
        <v>44</v>
      </c>
      <c r="F919" s="296"/>
      <c r="G919" s="296">
        <v>18</v>
      </c>
      <c r="H919" s="297"/>
      <c r="I919" s="297"/>
      <c r="J919" s="294"/>
      <c r="K919" s="294"/>
      <c r="L919" s="294"/>
      <c r="M919" s="294"/>
      <c r="N919" s="297"/>
      <c r="O919" s="297"/>
      <c r="P919" s="1"/>
      <c r="Q919" s="16"/>
      <c r="R919" s="1"/>
      <c r="S919" s="294"/>
      <c r="T919" s="294"/>
      <c r="U919" s="294"/>
      <c r="V919" s="294"/>
      <c r="W919" s="294"/>
      <c r="X919" s="294"/>
      <c r="Y919" s="294"/>
      <c r="Z919" s="294"/>
      <c r="AA919" s="294"/>
      <c r="AB919" s="294"/>
      <c r="AC919" s="1">
        <f t="shared" si="8121"/>
        <v>0</v>
      </c>
      <c r="AD919" s="1">
        <f t="shared" si="8122"/>
        <v>0</v>
      </c>
      <c r="AE919" s="1">
        <f t="shared" si="8123"/>
        <v>0</v>
      </c>
      <c r="AF919" s="1">
        <f t="shared" si="8124"/>
        <v>0</v>
      </c>
      <c r="AG919" s="1">
        <f t="shared" si="8125"/>
        <v>0</v>
      </c>
      <c r="AH919" s="1">
        <f t="shared" si="8126"/>
        <v>0</v>
      </c>
      <c r="AI919" s="1">
        <f t="shared" si="8127"/>
        <v>0</v>
      </c>
      <c r="AJ919" s="1">
        <f t="shared" si="8128"/>
        <v>0</v>
      </c>
      <c r="AK919" s="1">
        <f t="shared" si="8129"/>
        <v>0</v>
      </c>
      <c r="AL919" s="1">
        <f t="shared" si="8130"/>
        <v>0</v>
      </c>
      <c r="AM919" s="1">
        <f t="shared" si="8131"/>
        <v>0</v>
      </c>
      <c r="AN919" s="1">
        <f t="shared" si="8132"/>
        <v>0</v>
      </c>
      <c r="AO919" s="294"/>
      <c r="AP919" s="294"/>
      <c r="AQ919" s="294"/>
      <c r="AR919" s="294"/>
      <c r="AS919" s="298">
        <f t="shared" si="8133"/>
        <v>0</v>
      </c>
      <c r="AT919" s="298">
        <f t="shared" si="8134"/>
        <v>0</v>
      </c>
      <c r="AU919" s="298">
        <f t="shared" si="8135"/>
        <v>0</v>
      </c>
      <c r="AV919" s="298">
        <f t="shared" si="8136"/>
        <v>0</v>
      </c>
      <c r="AW919" s="294"/>
      <c r="AX919" s="294"/>
      <c r="AY919" s="294"/>
      <c r="AZ919" s="294"/>
      <c r="BA919" s="294"/>
      <c r="BB919" s="294"/>
      <c r="BC919" s="294"/>
      <c r="BD919" s="294"/>
      <c r="BE919" s="294"/>
      <c r="BF919" s="294"/>
      <c r="BG919" s="294"/>
      <c r="BH919" s="294"/>
      <c r="BI919" s="294"/>
      <c r="BJ919" s="294"/>
      <c r="BK919" s="294"/>
      <c r="BL919" s="294"/>
      <c r="BM919" s="294"/>
      <c r="BN919" s="294"/>
      <c r="BO919" s="294"/>
      <c r="BP919" s="1"/>
      <c r="BQ919" s="294"/>
      <c r="BR919" s="17">
        <v>2</v>
      </c>
      <c r="BS919" s="1">
        <f t="shared" si="8091"/>
        <v>0</v>
      </c>
      <c r="BT919" s="17">
        <f t="shared" si="8137"/>
        <v>0</v>
      </c>
      <c r="BU919" s="294"/>
      <c r="BV919" s="294">
        <v>1</v>
      </c>
      <c r="BW919" s="294"/>
      <c r="BX919" s="294"/>
      <c r="BY919" s="294"/>
      <c r="BZ919" s="294"/>
      <c r="CA919" s="294"/>
      <c r="CB919" s="294"/>
      <c r="CC919" s="294"/>
      <c r="CD919" s="1"/>
      <c r="CE919" s="1">
        <v>1</v>
      </c>
      <c r="CF919" s="1"/>
      <c r="CG919" s="294"/>
      <c r="CH919" s="1"/>
      <c r="CI919" s="1"/>
      <c r="CJ919" s="1"/>
      <c r="CK919" s="1"/>
      <c r="CL919" s="1"/>
      <c r="CM919" s="1"/>
      <c r="CN919" s="1">
        <f t="shared" si="8138"/>
        <v>0</v>
      </c>
      <c r="CO919" s="1">
        <f t="shared" si="8139"/>
        <v>0</v>
      </c>
      <c r="CP919" s="20">
        <f t="shared" si="8140"/>
        <v>0.5</v>
      </c>
      <c r="CQ919" s="20"/>
      <c r="CR919" s="299">
        <f t="shared" si="8168"/>
        <v>1</v>
      </c>
      <c r="CS919" s="294"/>
      <c r="CT919" s="294"/>
      <c r="CU919" s="1"/>
      <c r="CV919" s="1"/>
      <c r="CW919" s="1"/>
      <c r="CX919" s="1"/>
      <c r="CY919" s="1"/>
      <c r="CZ919" s="294"/>
      <c r="DA919" s="17">
        <f t="shared" si="8142"/>
        <v>0</v>
      </c>
      <c r="DB919" s="17">
        <f t="shared" si="8098"/>
        <v>0</v>
      </c>
      <c r="DC919" s="17">
        <f t="shared" si="8099"/>
        <v>0</v>
      </c>
      <c r="DD919" s="294"/>
      <c r="DE919" s="294"/>
      <c r="DF919" s="294"/>
      <c r="DG919" s="294"/>
      <c r="DH919" s="294"/>
      <c r="DI919" s="294"/>
      <c r="DJ919" s="294"/>
      <c r="DK919" s="294"/>
      <c r="DL919" s="294"/>
      <c r="DM919" s="294"/>
      <c r="DN919" s="294"/>
      <c r="DO919" s="1"/>
      <c r="DP919" s="1"/>
      <c r="DQ919" s="17">
        <f t="shared" si="8143"/>
        <v>0</v>
      </c>
      <c r="DR919" s="17">
        <f t="shared" si="8144"/>
        <v>0</v>
      </c>
      <c r="DS919" s="17">
        <f t="shared" si="8145"/>
        <v>0</v>
      </c>
      <c r="DT919" s="17">
        <f t="shared" si="8146"/>
        <v>0</v>
      </c>
      <c r="DU919" s="17">
        <f t="shared" si="8147"/>
        <v>0</v>
      </c>
      <c r="DV919" s="17">
        <f t="shared" si="8148"/>
        <v>0</v>
      </c>
      <c r="DW919" s="1"/>
      <c r="DX919" s="1"/>
      <c r="DY919" s="20">
        <f t="shared" si="8149"/>
        <v>0</v>
      </c>
      <c r="DZ919" s="20">
        <f t="shared" si="8150"/>
        <v>0</v>
      </c>
      <c r="EA919" s="20">
        <f t="shared" si="8151"/>
        <v>0</v>
      </c>
      <c r="EB919" s="20">
        <f t="shared" si="8152"/>
        <v>0</v>
      </c>
      <c r="EC919" s="18">
        <f t="shared" si="8166"/>
        <v>0</v>
      </c>
      <c r="ED919" s="19">
        <f t="shared" si="8154"/>
        <v>0</v>
      </c>
      <c r="EE919" s="19">
        <f t="shared" si="8155"/>
        <v>0</v>
      </c>
      <c r="EF919" s="1">
        <f t="shared" si="8156"/>
        <v>0</v>
      </c>
      <c r="EG919" s="18">
        <f t="shared" si="8167"/>
        <v>0</v>
      </c>
      <c r="EH919" s="18"/>
      <c r="EI919" s="294"/>
      <c r="EJ919" s="294"/>
      <c r="EK919" s="294"/>
      <c r="EL919" s="19"/>
      <c r="EM919" s="19"/>
      <c r="EN919" s="19"/>
      <c r="EO919" s="19"/>
      <c r="EP919" s="19"/>
      <c r="EQ919" s="18"/>
      <c r="ER919" s="18"/>
      <c r="ES919" s="18"/>
      <c r="ET919" s="18"/>
      <c r="EU919" s="18">
        <f t="shared" si="8157"/>
        <v>0</v>
      </c>
      <c r="EV919" s="18">
        <f t="shared" si="8114"/>
        <v>2</v>
      </c>
      <c r="EW919" s="18"/>
      <c r="EX919" s="18"/>
      <c r="EY919" s="18"/>
      <c r="EZ919" s="20">
        <f t="shared" si="8051"/>
        <v>0</v>
      </c>
      <c r="FA919" s="294"/>
      <c r="FB919" s="294"/>
      <c r="FC919" s="294"/>
      <c r="FD919" s="300"/>
      <c r="FE919" s="300"/>
      <c r="FF919" s="300"/>
      <c r="FG919" s="300"/>
      <c r="FH919" s="300"/>
      <c r="FI919" s="300"/>
      <c r="FJ919" s="300"/>
      <c r="FK919" s="294"/>
      <c r="FL919" s="294"/>
      <c r="FM919" s="294"/>
      <c r="FN919" s="294"/>
      <c r="FO919" s="294"/>
      <c r="FP919" s="20">
        <f t="shared" si="8158"/>
        <v>0</v>
      </c>
      <c r="FQ919" s="20">
        <f t="shared" si="8159"/>
        <v>0</v>
      </c>
      <c r="FR919" s="20">
        <f t="shared" si="8160"/>
        <v>0</v>
      </c>
      <c r="FS919" s="20">
        <f t="shared" si="8161"/>
        <v>0</v>
      </c>
      <c r="FT919" s="20">
        <f t="shared" si="8162"/>
        <v>0</v>
      </c>
      <c r="FU919" s="20">
        <f t="shared" si="8163"/>
        <v>0</v>
      </c>
      <c r="FV919" s="20">
        <f t="shared" si="8164"/>
        <v>0</v>
      </c>
      <c r="FW919" s="294"/>
    </row>
    <row r="920" spans="1:179" s="301" customFormat="1" ht="27.75" customHeight="1">
      <c r="A920" s="295"/>
      <c r="B920" s="296">
        <v>7</v>
      </c>
      <c r="C920" s="296">
        <f>B920</f>
        <v>7</v>
      </c>
      <c r="D920" s="296" t="s">
        <v>44</v>
      </c>
      <c r="E920" s="296" t="str">
        <f>D920</f>
        <v>LT8,5</v>
      </c>
      <c r="F920" s="296">
        <v>38</v>
      </c>
      <c r="G920" s="296">
        <v>20</v>
      </c>
      <c r="H920" s="297"/>
      <c r="I920" s="297"/>
      <c r="J920" s="294"/>
      <c r="K920" s="294"/>
      <c r="L920" s="294"/>
      <c r="M920" s="294">
        <v>4</v>
      </c>
      <c r="N920" s="297"/>
      <c r="O920" s="297"/>
      <c r="P920" s="1"/>
      <c r="Q920" s="16"/>
      <c r="R920" s="1"/>
      <c r="S920" s="294"/>
      <c r="T920" s="294"/>
      <c r="U920" s="294"/>
      <c r="V920" s="294"/>
      <c r="W920" s="294"/>
      <c r="X920" s="294"/>
      <c r="Y920" s="294"/>
      <c r="Z920" s="294"/>
      <c r="AA920" s="294"/>
      <c r="AB920" s="294"/>
      <c r="AC920" s="1">
        <f t="shared" si="8121"/>
        <v>0</v>
      </c>
      <c r="AD920" s="1">
        <f t="shared" si="8122"/>
        <v>0</v>
      </c>
      <c r="AE920" s="1">
        <f t="shared" si="8123"/>
        <v>0</v>
      </c>
      <c r="AF920" s="1">
        <f t="shared" si="8124"/>
        <v>0</v>
      </c>
      <c r="AG920" s="1">
        <f t="shared" si="8125"/>
        <v>0</v>
      </c>
      <c r="AH920" s="1">
        <f t="shared" si="8126"/>
        <v>0</v>
      </c>
      <c r="AI920" s="1">
        <f t="shared" si="8127"/>
        <v>0</v>
      </c>
      <c r="AJ920" s="1">
        <f t="shared" si="8128"/>
        <v>0</v>
      </c>
      <c r="AK920" s="1">
        <f t="shared" si="8129"/>
        <v>0</v>
      </c>
      <c r="AL920" s="1">
        <f t="shared" si="8130"/>
        <v>0</v>
      </c>
      <c r="AM920" s="1">
        <f t="shared" si="8131"/>
        <v>0</v>
      </c>
      <c r="AN920" s="1">
        <f t="shared" si="8132"/>
        <v>0</v>
      </c>
      <c r="AO920" s="294"/>
      <c r="AP920" s="294"/>
      <c r="AQ920" s="294"/>
      <c r="AR920" s="294"/>
      <c r="AS920" s="298">
        <f t="shared" si="8133"/>
        <v>0</v>
      </c>
      <c r="AT920" s="298">
        <f t="shared" si="8134"/>
        <v>0</v>
      </c>
      <c r="AU920" s="298">
        <f t="shared" si="8135"/>
        <v>0</v>
      </c>
      <c r="AV920" s="298">
        <f t="shared" si="8136"/>
        <v>0</v>
      </c>
      <c r="AW920" s="294"/>
      <c r="AX920" s="294"/>
      <c r="AY920" s="294">
        <v>1</v>
      </c>
      <c r="AZ920" s="294"/>
      <c r="BA920" s="294"/>
      <c r="BB920" s="294"/>
      <c r="BC920" s="294"/>
      <c r="BD920" s="294"/>
      <c r="BE920" s="294"/>
      <c r="BF920" s="294"/>
      <c r="BG920" s="294"/>
      <c r="BH920" s="294"/>
      <c r="BI920" s="294"/>
      <c r="BJ920" s="294"/>
      <c r="BK920" s="294"/>
      <c r="BL920" s="294"/>
      <c r="BM920" s="294"/>
      <c r="BN920" s="294"/>
      <c r="BO920" s="294"/>
      <c r="BP920" s="1"/>
      <c r="BQ920" s="294"/>
      <c r="BR920" s="17">
        <v>2</v>
      </c>
      <c r="BS920" s="1">
        <f t="shared" si="8091"/>
        <v>0</v>
      </c>
      <c r="BT920" s="17">
        <f t="shared" si="8137"/>
        <v>0</v>
      </c>
      <c r="BU920" s="294"/>
      <c r="BV920" s="294">
        <v>1</v>
      </c>
      <c r="BW920" s="294"/>
      <c r="BX920" s="294"/>
      <c r="BY920" s="294"/>
      <c r="BZ920" s="294"/>
      <c r="CA920" s="294"/>
      <c r="CB920" s="294"/>
      <c r="CC920" s="294"/>
      <c r="CD920" s="1"/>
      <c r="CE920" s="1"/>
      <c r="CF920" s="1"/>
      <c r="CG920" s="294"/>
      <c r="CH920" s="1"/>
      <c r="CI920" s="1">
        <v>1</v>
      </c>
      <c r="CJ920" s="1"/>
      <c r="CK920" s="383"/>
      <c r="CL920" s="383"/>
      <c r="CM920" s="383"/>
      <c r="CN920" s="1">
        <f t="shared" si="8138"/>
        <v>0</v>
      </c>
      <c r="CO920" s="1">
        <f t="shared" si="8139"/>
        <v>0</v>
      </c>
      <c r="CP920" s="20">
        <f t="shared" si="8140"/>
        <v>2.5</v>
      </c>
      <c r="CQ920" s="351"/>
      <c r="CR920" s="299">
        <f t="shared" si="8141"/>
        <v>1</v>
      </c>
      <c r="CS920" s="294"/>
      <c r="CT920" s="294">
        <v>2</v>
      </c>
      <c r="CU920" s="1"/>
      <c r="CV920" s="1"/>
      <c r="CW920" s="1">
        <v>1</v>
      </c>
      <c r="CX920" s="1"/>
      <c r="CY920" s="1">
        <v>5</v>
      </c>
      <c r="CZ920" s="294">
        <v>3</v>
      </c>
      <c r="DA920" s="17">
        <f t="shared" si="8142"/>
        <v>5</v>
      </c>
      <c r="DB920" s="359">
        <f t="shared" si="8098"/>
        <v>8</v>
      </c>
      <c r="DC920" s="359">
        <f t="shared" si="8099"/>
        <v>6</v>
      </c>
      <c r="DD920" s="294"/>
      <c r="DE920" s="294">
        <v>3</v>
      </c>
      <c r="DF920" s="294">
        <f>5*3</f>
        <v>15</v>
      </c>
      <c r="DG920" s="294"/>
      <c r="DH920" s="294"/>
      <c r="DI920" s="294"/>
      <c r="DJ920" s="294"/>
      <c r="DK920" s="294"/>
      <c r="DL920" s="294"/>
      <c r="DM920" s="294"/>
      <c r="DN920" s="294">
        <f t="shared" si="8169"/>
        <v>38</v>
      </c>
      <c r="DO920" s="1"/>
      <c r="DP920" s="1"/>
      <c r="DQ920" s="17">
        <f t="shared" si="8143"/>
        <v>0</v>
      </c>
      <c r="DR920" s="17">
        <f t="shared" si="8144"/>
        <v>0</v>
      </c>
      <c r="DS920" s="17">
        <f t="shared" si="8145"/>
        <v>0</v>
      </c>
      <c r="DT920" s="17">
        <f t="shared" si="8146"/>
        <v>0</v>
      </c>
      <c r="DU920" s="17">
        <f t="shared" si="8147"/>
        <v>0</v>
      </c>
      <c r="DV920" s="17">
        <f t="shared" si="8148"/>
        <v>0</v>
      </c>
      <c r="DW920" s="1"/>
      <c r="DX920" s="1"/>
      <c r="DY920" s="20">
        <f t="shared" si="8149"/>
        <v>0</v>
      </c>
      <c r="DZ920" s="20">
        <f t="shared" si="8150"/>
        <v>0</v>
      </c>
      <c r="EA920" s="20">
        <f t="shared" si="8151"/>
        <v>0</v>
      </c>
      <c r="EB920" s="20">
        <f t="shared" si="8152"/>
        <v>0</v>
      </c>
      <c r="EC920" s="18">
        <f t="shared" si="8166"/>
        <v>0</v>
      </c>
      <c r="ED920" s="19">
        <f t="shared" si="8154"/>
        <v>0</v>
      </c>
      <c r="EE920" s="19">
        <f t="shared" si="8155"/>
        <v>6</v>
      </c>
      <c r="EF920" s="1">
        <f t="shared" si="8156"/>
        <v>8</v>
      </c>
      <c r="EG920" s="18">
        <f t="shared" si="8167"/>
        <v>10</v>
      </c>
      <c r="EH920" s="341"/>
      <c r="EI920" s="294"/>
      <c r="EJ920" s="294">
        <v>5.5</v>
      </c>
      <c r="EK920" s="294">
        <f>5*5.5</f>
        <v>27.5</v>
      </c>
      <c r="EL920" s="19">
        <v>1</v>
      </c>
      <c r="EM920" s="19"/>
      <c r="EN920" s="19"/>
      <c r="EO920" s="366"/>
      <c r="EP920" s="366"/>
      <c r="EQ920" s="374"/>
      <c r="ER920" s="374"/>
      <c r="ES920" s="374">
        <v>1</v>
      </c>
      <c r="ET920" s="374"/>
      <c r="EU920" s="18">
        <f t="shared" si="8157"/>
        <v>5</v>
      </c>
      <c r="EV920" s="18">
        <f t="shared" si="8114"/>
        <v>2</v>
      </c>
      <c r="EW920" s="341">
        <v>1</v>
      </c>
      <c r="EX920" s="341">
        <v>1</v>
      </c>
      <c r="EY920" s="341">
        <v>5</v>
      </c>
      <c r="EZ920" s="365">
        <f t="shared" si="8051"/>
        <v>0</v>
      </c>
      <c r="FA920" s="294"/>
      <c r="FB920" s="294"/>
      <c r="FC920" s="294"/>
      <c r="FD920" s="300"/>
      <c r="FE920" s="300"/>
      <c r="FF920" s="300"/>
      <c r="FG920" s="300"/>
      <c r="FH920" s="300"/>
      <c r="FI920" s="300"/>
      <c r="FJ920" s="300"/>
      <c r="FK920" s="294"/>
      <c r="FL920" s="294"/>
      <c r="FM920" s="294"/>
      <c r="FN920" s="294"/>
      <c r="FO920" s="294"/>
      <c r="FP920" s="20">
        <f t="shared" si="8158"/>
        <v>0</v>
      </c>
      <c r="FQ920" s="20">
        <f t="shared" si="8159"/>
        <v>3</v>
      </c>
      <c r="FR920" s="20">
        <f t="shared" si="8160"/>
        <v>15</v>
      </c>
      <c r="FS920" s="20">
        <f t="shared" si="8161"/>
        <v>0</v>
      </c>
      <c r="FT920" s="20">
        <f t="shared" si="8162"/>
        <v>0</v>
      </c>
      <c r="FU920" s="20">
        <f t="shared" si="8163"/>
        <v>0</v>
      </c>
      <c r="FV920" s="20">
        <f t="shared" si="8164"/>
        <v>0</v>
      </c>
      <c r="FW920" s="294"/>
    </row>
    <row r="921" spans="1:179" s="301" customFormat="1" ht="27.75" customHeight="1">
      <c r="A921" s="295"/>
      <c r="B921" s="296" t="s">
        <v>679</v>
      </c>
      <c r="C921" s="296" t="str">
        <f>B921</f>
        <v>7.1</v>
      </c>
      <c r="D921" s="296" t="s">
        <v>53</v>
      </c>
      <c r="E921" s="296" t="str">
        <f>D921</f>
        <v>LT7,5</v>
      </c>
      <c r="F921" s="296">
        <v>41</v>
      </c>
      <c r="G921" s="296">
        <f>F921</f>
        <v>41</v>
      </c>
      <c r="H921" s="297"/>
      <c r="I921" s="297"/>
      <c r="J921" s="294"/>
      <c r="K921" s="294"/>
      <c r="L921" s="294"/>
      <c r="M921" s="294"/>
      <c r="N921" s="297"/>
      <c r="O921" s="297"/>
      <c r="P921" s="1"/>
      <c r="Q921" s="16"/>
      <c r="R921" s="1"/>
      <c r="S921" s="294"/>
      <c r="T921" s="294"/>
      <c r="U921" s="294"/>
      <c r="V921" s="294"/>
      <c r="W921" s="294"/>
      <c r="X921" s="294"/>
      <c r="Y921" s="294"/>
      <c r="Z921" s="294"/>
      <c r="AA921" s="294"/>
      <c r="AB921" s="294"/>
      <c r="AC921" s="1">
        <f t="shared" si="8121"/>
        <v>0</v>
      </c>
      <c r="AD921" s="1">
        <f t="shared" si="8122"/>
        <v>0</v>
      </c>
      <c r="AE921" s="1">
        <f t="shared" si="8123"/>
        <v>0</v>
      </c>
      <c r="AF921" s="1">
        <f t="shared" si="8124"/>
        <v>0</v>
      </c>
      <c r="AG921" s="1">
        <f t="shared" si="8125"/>
        <v>0</v>
      </c>
      <c r="AH921" s="1">
        <f t="shared" si="8126"/>
        <v>0</v>
      </c>
      <c r="AI921" s="1">
        <f t="shared" si="8127"/>
        <v>0</v>
      </c>
      <c r="AJ921" s="1">
        <f t="shared" si="8128"/>
        <v>0</v>
      </c>
      <c r="AK921" s="1">
        <f t="shared" si="8129"/>
        <v>0</v>
      </c>
      <c r="AL921" s="1">
        <f t="shared" si="8130"/>
        <v>0</v>
      </c>
      <c r="AM921" s="1">
        <f t="shared" si="8131"/>
        <v>0</v>
      </c>
      <c r="AN921" s="1">
        <f t="shared" si="8132"/>
        <v>0</v>
      </c>
      <c r="AO921" s="294"/>
      <c r="AP921" s="294"/>
      <c r="AQ921" s="294"/>
      <c r="AR921" s="294">
        <f>+G921</f>
        <v>41</v>
      </c>
      <c r="AS921" s="298">
        <f>IF(AND(AO921&gt;0,OR(BR921&gt;=2,BR921=1)),1,0)</f>
        <v>0</v>
      </c>
      <c r="AT921" s="298">
        <f>IF(AND(AP921&gt;0,OR(BR921&gt;=2,BR921=1)),1,0)</f>
        <v>0</v>
      </c>
      <c r="AU921" s="298">
        <f>IF(AND(AQ921&gt;0,OR(BR921&gt;=2,BR921=1)),1,0)</f>
        <v>0</v>
      </c>
      <c r="AV921" s="298">
        <f>IF(AND(AR921&gt;0,OR(BR921&gt;=2,BR921=1)),AR921/G921,0)</f>
        <v>1</v>
      </c>
      <c r="AW921" s="294"/>
      <c r="AX921" s="294"/>
      <c r="AY921" s="294"/>
      <c r="AZ921" s="294"/>
      <c r="BA921" s="294"/>
      <c r="BB921" s="294"/>
      <c r="BC921" s="294"/>
      <c r="BD921" s="294"/>
      <c r="BE921" s="294"/>
      <c r="BF921" s="294"/>
      <c r="BG921" s="294"/>
      <c r="BH921" s="294"/>
      <c r="BI921" s="294">
        <v>1</v>
      </c>
      <c r="BJ921" s="294"/>
      <c r="BK921" s="294"/>
      <c r="BL921" s="294"/>
      <c r="BM921" s="294"/>
      <c r="BN921" s="294"/>
      <c r="BO921" s="294"/>
      <c r="BP921" s="1"/>
      <c r="BQ921" s="294"/>
      <c r="BR921" s="17">
        <v>2</v>
      </c>
      <c r="BS921" s="1">
        <f t="shared" si="8091"/>
        <v>0</v>
      </c>
      <c r="BT921" s="17">
        <f t="shared" si="8137"/>
        <v>0</v>
      </c>
      <c r="BU921" s="294"/>
      <c r="BV921" s="294">
        <v>1</v>
      </c>
      <c r="BW921" s="294"/>
      <c r="BX921" s="294"/>
      <c r="BY921" s="294"/>
      <c r="BZ921" s="294"/>
      <c r="CA921" s="294"/>
      <c r="CB921" s="294"/>
      <c r="CC921" s="294"/>
      <c r="CD921" s="1"/>
      <c r="CE921" s="1"/>
      <c r="CF921" s="1"/>
      <c r="CG921" s="294"/>
      <c r="CH921" s="1">
        <v>1</v>
      </c>
      <c r="CI921" s="1"/>
      <c r="CJ921" s="1"/>
      <c r="CK921" s="383"/>
      <c r="CL921" s="383"/>
      <c r="CM921" s="383"/>
      <c r="CN921" s="1">
        <f>+SUM(BX921:CC921)*BW921</f>
        <v>0</v>
      </c>
      <c r="CO921" s="1">
        <f>+SUM(BX921:CC921)*BW921</f>
        <v>0</v>
      </c>
      <c r="CP921" s="20">
        <f>+SUM(BY921:CC921)*2.5+SUM(CD921:CG921)*0.5+SUM(CH921:CJ921)*2.5</f>
        <v>2.5</v>
      </c>
      <c r="CQ921" s="351"/>
      <c r="CR921" s="299">
        <f>+IF(SUM(AX921:BM921)&gt;0,1,0)</f>
        <v>1</v>
      </c>
      <c r="CS921" s="294"/>
      <c r="CT921" s="294"/>
      <c r="CU921" s="1"/>
      <c r="CV921" s="1">
        <v>1</v>
      </c>
      <c r="CW921" s="1">
        <v>1</v>
      </c>
      <c r="CX921" s="1"/>
      <c r="CY921" s="1">
        <v>4</v>
      </c>
      <c r="CZ921" s="294">
        <v>5</v>
      </c>
      <c r="DA921" s="17">
        <f t="shared" si="8142"/>
        <v>4</v>
      </c>
      <c r="DB921" s="359">
        <f t="shared" si="8098"/>
        <v>9</v>
      </c>
      <c r="DC921" s="359">
        <f t="shared" si="8099"/>
        <v>6</v>
      </c>
      <c r="DD921" s="294"/>
      <c r="DE921" s="294">
        <v>3</v>
      </c>
      <c r="DF921" s="294">
        <v>9</v>
      </c>
      <c r="DG921" s="294"/>
      <c r="DH921" s="294">
        <v>4</v>
      </c>
      <c r="DI921" s="294">
        <v>3</v>
      </c>
      <c r="DJ921" s="294"/>
      <c r="DK921" s="294"/>
      <c r="DL921" s="294"/>
      <c r="DM921" s="294"/>
      <c r="DN921" s="294"/>
      <c r="DO921" s="1"/>
      <c r="DP921" s="1"/>
      <c r="DQ921" s="17">
        <f>+IF(AND(SUM(S921:AA921)&gt;0,SUM(FA921:FF921)&gt;0),CT921,0)</f>
        <v>0</v>
      </c>
      <c r="DR921" s="17">
        <f>+IF(AND(SUM(S921:AA921)&gt;0,SUM(FA921:FF921)&gt;0),CU921,0)</f>
        <v>0</v>
      </c>
      <c r="DS921" s="17">
        <f>+IF(AND(SUM(S921:AA921)&gt;0,SUM(FA921:FF921)&gt;0),CV921,0)</f>
        <v>0</v>
      </c>
      <c r="DT921" s="17">
        <f>+IF(AND(SUM(S921:AA921)&gt;0,SUM(FA921:FF921)&gt;0),CW921,0)</f>
        <v>0</v>
      </c>
      <c r="DU921" s="17">
        <f>+IF(AND(SUM(S921:AA921)&gt;0,SUM(FA921:FF921)&gt;0),CX921,0)</f>
        <v>0</v>
      </c>
      <c r="DV921" s="17">
        <f>+IF(AND(SUM(S921:AA921)&gt;0,SUM(FA921:FF921)&gt;0),CY921,0)</f>
        <v>0</v>
      </c>
      <c r="DW921" s="1"/>
      <c r="DX921" s="1"/>
      <c r="DY921" s="20">
        <f>+IF(AND(SUM(S921:AB921)&gt;0,SUM(FA921:FF921)&gt;0,DG921&gt;=3),DG921,0)</f>
        <v>0</v>
      </c>
      <c r="DZ921" s="20">
        <f>+IF(AND(SUM(S921:AB921)&gt;0,SUM(FA921:FF921)&gt;0,DH921&gt;=3),DH921,0)</f>
        <v>0</v>
      </c>
      <c r="EA921" s="20">
        <f>+IF(AND(SUM(S921:AB921)&gt;0,SUM(FA921:FF921)&gt;0,DI921&gt;=3),DI921,0)</f>
        <v>0</v>
      </c>
      <c r="EB921" s="20">
        <f>+IF(AND(SUM(S921:AB921)&gt;0,SUM(FA921:FF921)&gt;0,DJ921&gt;=3),DJ921,0)</f>
        <v>0</v>
      </c>
      <c r="EC921" s="18">
        <f>+IF(AND(CT921=0,SUM(CU921:CY921)&gt;1,SUM(CU921:CY921)&lt;=4),1,IF(AND(CT921=0,SUM(CU921:CY921)&gt;4),2,0))-1</f>
        <v>1</v>
      </c>
      <c r="ED921" s="19">
        <f t="shared" si="8154"/>
        <v>3</v>
      </c>
      <c r="EE921" s="19">
        <f>+IF(SUM(AO921:AR921)+SUM(DK921:DN921)&gt;0,CT921*3,0)</f>
        <v>0</v>
      </c>
      <c r="EF921" s="1">
        <f>+IF(EE921&gt;0,CT921*4,0)</f>
        <v>0</v>
      </c>
      <c r="EG921" s="18">
        <f t="shared" ref="EG921:EG926" si="8170">+IF(AND(CT921+EC921=0,SUM(AO921:AR921)&gt;0,SUM(DK921:DN921)&gt;0),(CU921+CV921+CW921+CX921)*2+CY921*5,(EC921+CT921-FO921)*5)+IF(AND(EC921+DQ921+CT921=0,SUM(AO921:AR921)&gt;0),SUM(CU921:CX921)*2+CY921*5,0)</f>
        <v>5</v>
      </c>
      <c r="EH921" s="341"/>
      <c r="EI921" s="294">
        <v>4.5</v>
      </c>
      <c r="EJ921" s="294"/>
      <c r="EK921" s="294">
        <f>3*4.5</f>
        <v>13.5</v>
      </c>
      <c r="EL921" s="19">
        <v>1</v>
      </c>
      <c r="EM921" s="19"/>
      <c r="EN921" s="19"/>
      <c r="EO921" s="366"/>
      <c r="EP921" s="366"/>
      <c r="EQ921" s="374"/>
      <c r="ER921" s="374"/>
      <c r="ES921" s="374">
        <v>1</v>
      </c>
      <c r="ET921" s="374"/>
      <c r="EU921" s="18">
        <f>IF(SUM(CU921:CX921)&gt;0,CZ921*1+2,0)</f>
        <v>7</v>
      </c>
      <c r="EV921" s="18">
        <f t="shared" si="8114"/>
        <v>2</v>
      </c>
      <c r="EW921" s="341">
        <v>1</v>
      </c>
      <c r="EX921" s="341"/>
      <c r="EY921" s="341">
        <v>4</v>
      </c>
      <c r="EZ921" s="365">
        <f t="shared" si="8051"/>
        <v>0</v>
      </c>
      <c r="FA921" s="294"/>
      <c r="FB921" s="294"/>
      <c r="FC921" s="294"/>
      <c r="FD921" s="300"/>
      <c r="FE921" s="300"/>
      <c r="FF921" s="300"/>
      <c r="FG921" s="300"/>
      <c r="FH921" s="300"/>
      <c r="FI921" s="300"/>
      <c r="FJ921" s="300"/>
      <c r="FK921" s="294">
        <f>F921</f>
        <v>41</v>
      </c>
      <c r="FL921" s="294"/>
      <c r="FM921" s="294"/>
      <c r="FN921" s="294"/>
      <c r="FO921" s="294"/>
      <c r="FP921" s="20">
        <f t="shared" si="8158"/>
        <v>0</v>
      </c>
      <c r="FQ921" s="20">
        <f t="shared" si="8159"/>
        <v>3</v>
      </c>
      <c r="FR921" s="20">
        <f t="shared" si="8160"/>
        <v>9</v>
      </c>
      <c r="FS921" s="20">
        <f t="shared" si="8161"/>
        <v>0</v>
      </c>
      <c r="FT921" s="20">
        <f t="shared" si="8162"/>
        <v>0</v>
      </c>
      <c r="FU921" s="20">
        <f t="shared" si="8163"/>
        <v>0</v>
      </c>
      <c r="FV921" s="20">
        <f t="shared" si="8164"/>
        <v>0</v>
      </c>
      <c r="FW921" s="294"/>
    </row>
    <row r="922" spans="1:179" s="301" customFormat="1" ht="27.75" customHeight="1">
      <c r="A922" s="295"/>
      <c r="B922" s="296" t="s">
        <v>688</v>
      </c>
      <c r="C922" s="296" t="str">
        <f>B922</f>
        <v>7.2</v>
      </c>
      <c r="D922" s="296" t="s">
        <v>53</v>
      </c>
      <c r="E922" s="296" t="str">
        <f>D922</f>
        <v>LT7,5</v>
      </c>
      <c r="F922" s="296">
        <v>40</v>
      </c>
      <c r="G922" s="296">
        <f>F922</f>
        <v>40</v>
      </c>
      <c r="H922" s="297"/>
      <c r="I922" s="297"/>
      <c r="J922" s="294"/>
      <c r="K922" s="294"/>
      <c r="L922" s="294"/>
      <c r="M922" s="294"/>
      <c r="N922" s="297"/>
      <c r="O922" s="297"/>
      <c r="P922" s="1"/>
      <c r="Q922" s="16"/>
      <c r="R922" s="1"/>
      <c r="S922" s="294"/>
      <c r="T922" s="294"/>
      <c r="U922" s="294"/>
      <c r="V922" s="294"/>
      <c r="W922" s="294"/>
      <c r="X922" s="294"/>
      <c r="Y922" s="294"/>
      <c r="Z922" s="294"/>
      <c r="AA922" s="294"/>
      <c r="AB922" s="294"/>
      <c r="AC922" s="1">
        <f t="shared" si="8121"/>
        <v>0</v>
      </c>
      <c r="AD922" s="1">
        <f t="shared" si="8122"/>
        <v>0</v>
      </c>
      <c r="AE922" s="1">
        <f t="shared" si="8123"/>
        <v>0</v>
      </c>
      <c r="AF922" s="1">
        <f t="shared" si="8124"/>
        <v>0</v>
      </c>
      <c r="AG922" s="1">
        <f t="shared" si="8125"/>
        <v>0</v>
      </c>
      <c r="AH922" s="1">
        <f t="shared" si="8126"/>
        <v>0</v>
      </c>
      <c r="AI922" s="1">
        <f t="shared" si="8127"/>
        <v>0</v>
      </c>
      <c r="AJ922" s="1">
        <f t="shared" si="8128"/>
        <v>0</v>
      </c>
      <c r="AK922" s="1">
        <f t="shared" si="8129"/>
        <v>0</v>
      </c>
      <c r="AL922" s="1">
        <f t="shared" si="8130"/>
        <v>0</v>
      </c>
      <c r="AM922" s="1">
        <f t="shared" si="8131"/>
        <v>0</v>
      </c>
      <c r="AN922" s="1">
        <f t="shared" si="8132"/>
        <v>0</v>
      </c>
      <c r="AO922" s="294"/>
      <c r="AP922" s="294"/>
      <c r="AQ922" s="294"/>
      <c r="AR922" s="294">
        <f>+G922</f>
        <v>40</v>
      </c>
      <c r="AS922" s="298">
        <f>IF(AND(AO922&gt;0,OR(BR922&gt;=2,BR922=1)),1,0)</f>
        <v>0</v>
      </c>
      <c r="AT922" s="298">
        <f>IF(AND(AP922&gt;0,OR(BR922&gt;=2,BR922=1)),1,0)</f>
        <v>0</v>
      </c>
      <c r="AU922" s="298">
        <f>IF(AND(AQ922&gt;0,OR(BR922&gt;=2,BR922=1)),1,0)</f>
        <v>0</v>
      </c>
      <c r="AV922" s="298">
        <f>IF(AND(AR922&gt;0,OR(BR922&gt;=2,BR922=1)),AR922/G922,0)</f>
        <v>1</v>
      </c>
      <c r="AW922" s="294"/>
      <c r="AX922" s="294"/>
      <c r="AY922" s="294"/>
      <c r="AZ922" s="294"/>
      <c r="BA922" s="294"/>
      <c r="BB922" s="294"/>
      <c r="BC922" s="294"/>
      <c r="BD922" s="294"/>
      <c r="BE922" s="294"/>
      <c r="BF922" s="294"/>
      <c r="BG922" s="294"/>
      <c r="BH922" s="294"/>
      <c r="BI922" s="294">
        <v>1</v>
      </c>
      <c r="BJ922" s="294"/>
      <c r="BK922" s="294"/>
      <c r="BL922" s="294"/>
      <c r="BM922" s="294"/>
      <c r="BN922" s="294"/>
      <c r="BO922" s="294"/>
      <c r="BP922" s="1"/>
      <c r="BQ922" s="294"/>
      <c r="BR922" s="17">
        <v>2</v>
      </c>
      <c r="BS922" s="1">
        <f t="shared" si="8091"/>
        <v>0</v>
      </c>
      <c r="BT922" s="17">
        <f t="shared" si="8137"/>
        <v>0</v>
      </c>
      <c r="BU922" s="294"/>
      <c r="BV922" s="294">
        <v>1</v>
      </c>
      <c r="BW922" s="294"/>
      <c r="BX922" s="294"/>
      <c r="BY922" s="294"/>
      <c r="BZ922" s="294"/>
      <c r="CA922" s="294"/>
      <c r="CB922" s="294"/>
      <c r="CC922" s="294"/>
      <c r="CD922" s="1"/>
      <c r="CE922" s="1"/>
      <c r="CF922" s="1"/>
      <c r="CG922" s="294"/>
      <c r="CH922" s="1">
        <v>1</v>
      </c>
      <c r="CI922" s="1"/>
      <c r="CJ922" s="1"/>
      <c r="CK922" s="383"/>
      <c r="CL922" s="383"/>
      <c r="CM922" s="383"/>
      <c r="CN922" s="1">
        <f>+SUM(BX922:CC922)*BW922</f>
        <v>0</v>
      </c>
      <c r="CO922" s="1">
        <f>+SUM(BX922:CC922)*BW922</f>
        <v>0</v>
      </c>
      <c r="CP922" s="20">
        <f>+SUM(BY922:CC922)*2.5+SUM(CD922:CG922)*0.5+SUM(CH922:CJ922)*2.5</f>
        <v>2.5</v>
      </c>
      <c r="CQ922" s="351"/>
      <c r="CR922" s="299">
        <f>+IF(SUM(AX922:BM922)&gt;0,1,0)</f>
        <v>1</v>
      </c>
      <c r="CS922" s="294"/>
      <c r="CT922" s="294"/>
      <c r="CU922" s="1"/>
      <c r="CV922" s="1"/>
      <c r="CW922" s="1"/>
      <c r="CX922" s="1">
        <v>1</v>
      </c>
      <c r="CY922" s="1">
        <v>4</v>
      </c>
      <c r="CZ922" s="294">
        <v>5</v>
      </c>
      <c r="DA922" s="17">
        <f t="shared" si="8142"/>
        <v>4</v>
      </c>
      <c r="DB922" s="359">
        <f t="shared" si="8098"/>
        <v>9</v>
      </c>
      <c r="DC922" s="359">
        <f t="shared" si="8099"/>
        <v>5</v>
      </c>
      <c r="DD922" s="294"/>
      <c r="DE922" s="294">
        <v>3</v>
      </c>
      <c r="DF922" s="294">
        <f>4*3</f>
        <v>12</v>
      </c>
      <c r="DG922" s="294"/>
      <c r="DH922" s="294"/>
      <c r="DI922" s="294"/>
      <c r="DJ922" s="294"/>
      <c r="DK922" s="294"/>
      <c r="DL922" s="294"/>
      <c r="DM922" s="294"/>
      <c r="DN922" s="294"/>
      <c r="DO922" s="1"/>
      <c r="DP922" s="1"/>
      <c r="DQ922" s="17">
        <f>+IF(AND(SUM(S922:AA922)&gt;0,SUM(FA922:FF922)&gt;0),CT922,0)</f>
        <v>0</v>
      </c>
      <c r="DR922" s="17">
        <f>+IF(AND(SUM(S922:AA922)&gt;0,SUM(FA922:FF922)&gt;0),CU922,0)</f>
        <v>0</v>
      </c>
      <c r="DS922" s="17">
        <f>+IF(AND(SUM(S922:AA922)&gt;0,SUM(FA922:FF922)&gt;0),CV922,0)</f>
        <v>0</v>
      </c>
      <c r="DT922" s="17">
        <f>+IF(AND(SUM(S922:AA922)&gt;0,SUM(FA922:FF922)&gt;0),CW922,0)</f>
        <v>0</v>
      </c>
      <c r="DU922" s="17">
        <f>+IF(AND(SUM(S922:AA922)&gt;0,SUM(FA922:FF922)&gt;0),CX922,0)</f>
        <v>0</v>
      </c>
      <c r="DV922" s="17">
        <f>+IF(AND(SUM(S922:AA922)&gt;0,SUM(FA922:FF922)&gt;0),CY922,0)</f>
        <v>0</v>
      </c>
      <c r="DW922" s="1"/>
      <c r="DX922" s="1"/>
      <c r="DY922" s="20">
        <f>+IF(AND(SUM(S922:AB922)&gt;0,SUM(FA922:FF922)&gt;0,DG922&gt;=3),DG922,0)</f>
        <v>0</v>
      </c>
      <c r="DZ922" s="20">
        <f>+IF(AND(SUM(S922:AB922)&gt;0,SUM(FA922:FF922)&gt;0,DH922&gt;=3),DH922,0)</f>
        <v>0</v>
      </c>
      <c r="EA922" s="20">
        <f>+IF(AND(SUM(S922:AB922)&gt;0,SUM(FA922:FF922)&gt;0,DI922&gt;=3),DI922,0)</f>
        <v>0</v>
      </c>
      <c r="EB922" s="20">
        <f>+IF(AND(SUM(S922:AB922)&gt;0,SUM(FA922:FF922)&gt;0,DJ922&gt;=3),DJ922,0)</f>
        <v>0</v>
      </c>
      <c r="EC922" s="18">
        <f>+IF(AND(CT922=0,SUM(CU922:CY922)&gt;1,SUM(CU922:CY922)&lt;=4),1,IF(AND(CT922=0,SUM(CU922:CY922)&gt;4),2,0))-1</f>
        <v>1</v>
      </c>
      <c r="ED922" s="19">
        <f t="shared" si="8154"/>
        <v>3</v>
      </c>
      <c r="EE922" s="19">
        <f>+IF(SUM(AO922:AR922)+SUM(DK922:DN922)&gt;0,CT922*3,0)</f>
        <v>0</v>
      </c>
      <c r="EF922" s="1">
        <f>+IF(EE922&gt;0,CT922*4,0)</f>
        <v>0</v>
      </c>
      <c r="EG922" s="18">
        <f t="shared" si="8170"/>
        <v>5</v>
      </c>
      <c r="EH922" s="341"/>
      <c r="EI922" s="294"/>
      <c r="EJ922" s="294">
        <v>4.5</v>
      </c>
      <c r="EK922" s="294">
        <f>4*4.5</f>
        <v>18</v>
      </c>
      <c r="EL922" s="19">
        <v>1</v>
      </c>
      <c r="EM922" s="19"/>
      <c r="EN922" s="19"/>
      <c r="EO922" s="366"/>
      <c r="EP922" s="366"/>
      <c r="EQ922" s="374"/>
      <c r="ER922" s="374"/>
      <c r="ES922" s="374">
        <v>1</v>
      </c>
      <c r="ET922" s="374"/>
      <c r="EU922" s="18">
        <f>IF(SUM(CU922:CX922)&gt;0,CZ922*1+2,0)</f>
        <v>7</v>
      </c>
      <c r="EV922" s="18">
        <f t="shared" si="8114"/>
        <v>2</v>
      </c>
      <c r="EW922" s="341">
        <v>1</v>
      </c>
      <c r="EX922" s="341"/>
      <c r="EY922" s="341">
        <v>4</v>
      </c>
      <c r="EZ922" s="365">
        <f t="shared" si="8051"/>
        <v>0</v>
      </c>
      <c r="FA922" s="294"/>
      <c r="FB922" s="294"/>
      <c r="FC922" s="294"/>
      <c r="FD922" s="300"/>
      <c r="FE922" s="300"/>
      <c r="FF922" s="300"/>
      <c r="FG922" s="300"/>
      <c r="FH922" s="300"/>
      <c r="FI922" s="300"/>
      <c r="FJ922" s="300"/>
      <c r="FK922" s="294">
        <f>F922</f>
        <v>40</v>
      </c>
      <c r="FL922" s="294"/>
      <c r="FM922" s="294"/>
      <c r="FN922" s="294"/>
      <c r="FO922" s="294"/>
      <c r="FP922" s="20">
        <f t="shared" si="8158"/>
        <v>0</v>
      </c>
      <c r="FQ922" s="20">
        <f t="shared" si="8159"/>
        <v>3</v>
      </c>
      <c r="FR922" s="20">
        <f t="shared" si="8160"/>
        <v>12</v>
      </c>
      <c r="FS922" s="20">
        <f t="shared" si="8161"/>
        <v>0</v>
      </c>
      <c r="FT922" s="20">
        <f t="shared" si="8162"/>
        <v>0</v>
      </c>
      <c r="FU922" s="20">
        <f t="shared" si="8163"/>
        <v>0</v>
      </c>
      <c r="FV922" s="20">
        <f t="shared" si="8164"/>
        <v>0</v>
      </c>
      <c r="FW922" s="294"/>
    </row>
    <row r="923" spans="1:179" s="301" customFormat="1" ht="27.75" customHeight="1">
      <c r="A923" s="295"/>
      <c r="B923" s="296"/>
      <c r="C923" s="296" t="s">
        <v>771</v>
      </c>
      <c r="D923" s="296"/>
      <c r="E923" s="296" t="s">
        <v>53</v>
      </c>
      <c r="F923" s="296"/>
      <c r="G923" s="296">
        <v>25</v>
      </c>
      <c r="H923" s="297"/>
      <c r="I923" s="297"/>
      <c r="J923" s="294"/>
      <c r="K923" s="294"/>
      <c r="L923" s="294"/>
      <c r="M923" s="294"/>
      <c r="N923" s="297"/>
      <c r="O923" s="297"/>
      <c r="P923" s="1"/>
      <c r="Q923" s="16"/>
      <c r="R923" s="1"/>
      <c r="S923" s="294"/>
      <c r="T923" s="294"/>
      <c r="U923" s="294"/>
      <c r="V923" s="294"/>
      <c r="W923" s="294"/>
      <c r="X923" s="294">
        <v>1</v>
      </c>
      <c r="Y923" s="294"/>
      <c r="Z923" s="294"/>
      <c r="AA923" s="294"/>
      <c r="AB923" s="294"/>
      <c r="AC923" s="1">
        <f t="shared" si="8121"/>
        <v>0</v>
      </c>
      <c r="AD923" s="1">
        <f t="shared" si="8122"/>
        <v>0</v>
      </c>
      <c r="AE923" s="1">
        <f t="shared" si="8123"/>
        <v>1</v>
      </c>
      <c r="AF923" s="1">
        <f t="shared" si="8124"/>
        <v>0</v>
      </c>
      <c r="AG923" s="1">
        <f t="shared" si="8125"/>
        <v>0</v>
      </c>
      <c r="AH923" s="1">
        <f t="shared" si="8126"/>
        <v>0</v>
      </c>
      <c r="AI923" s="1">
        <f t="shared" si="8127"/>
        <v>0</v>
      </c>
      <c r="AJ923" s="1">
        <f t="shared" si="8128"/>
        <v>0</v>
      </c>
      <c r="AK923" s="1">
        <f t="shared" si="8129"/>
        <v>0</v>
      </c>
      <c r="AL923" s="1">
        <f t="shared" si="8130"/>
        <v>0</v>
      </c>
      <c r="AM923" s="1">
        <f t="shared" si="8131"/>
        <v>0</v>
      </c>
      <c r="AN923" s="1">
        <f t="shared" si="8132"/>
        <v>0</v>
      </c>
      <c r="AO923" s="294"/>
      <c r="AP923" s="294"/>
      <c r="AQ923" s="294"/>
      <c r="AR923" s="294">
        <f>+G923</f>
        <v>25</v>
      </c>
      <c r="AS923" s="298">
        <f>IF(AND(AO923&gt;0,OR(BR923&gt;=2,BR923=1)),1,0)</f>
        <v>0</v>
      </c>
      <c r="AT923" s="298">
        <f>IF(AND(AP923&gt;0,OR(BR923&gt;=2,BR923=1)),1,0)</f>
        <v>0</v>
      </c>
      <c r="AU923" s="298">
        <f>IF(AND(AQ923&gt;0,OR(BR923&gt;=2,BR923=1)),1,0)</f>
        <v>0</v>
      </c>
      <c r="AV923" s="298">
        <f>IF(AND(AR923&gt;0,OR(BR923&gt;=2,BR923=1)),AR923/G923,0)</f>
        <v>1</v>
      </c>
      <c r="AW923" s="294"/>
      <c r="AX923" s="294"/>
      <c r="AY923" s="294"/>
      <c r="AZ923" s="294"/>
      <c r="BA923" s="294"/>
      <c r="BB923" s="294"/>
      <c r="BC923" s="294"/>
      <c r="BD923" s="294"/>
      <c r="BE923" s="294"/>
      <c r="BF923" s="294"/>
      <c r="BG923" s="294"/>
      <c r="BH923" s="294"/>
      <c r="BI923" s="294">
        <v>1</v>
      </c>
      <c r="BJ923" s="294"/>
      <c r="BK923" s="294"/>
      <c r="BL923" s="294"/>
      <c r="BM923" s="294"/>
      <c r="BN923" s="294"/>
      <c r="BO923" s="294"/>
      <c r="BP923" s="1"/>
      <c r="BQ923" s="294"/>
      <c r="BR923" s="17">
        <v>2</v>
      </c>
      <c r="BS923" s="1">
        <f t="shared" si="8091"/>
        <v>0</v>
      </c>
      <c r="BT923" s="17">
        <f t="shared" si="8137"/>
        <v>0</v>
      </c>
      <c r="BU923" s="294"/>
      <c r="BV923" s="294">
        <v>1</v>
      </c>
      <c r="BW923" s="294"/>
      <c r="BX923" s="294"/>
      <c r="BY923" s="294"/>
      <c r="BZ923" s="294"/>
      <c r="CA923" s="294"/>
      <c r="CB923" s="294"/>
      <c r="CC923" s="294"/>
      <c r="CD923" s="1">
        <v>1</v>
      </c>
      <c r="CE923" s="1"/>
      <c r="CF923" s="1"/>
      <c r="CG923" s="294"/>
      <c r="CH923" s="1"/>
      <c r="CI923" s="1"/>
      <c r="CJ923" s="1"/>
      <c r="CK923" s="383"/>
      <c r="CL923" s="383"/>
      <c r="CM923" s="383"/>
      <c r="CN923" s="1">
        <f>+SUM(BX923:CC923)*BW923</f>
        <v>0</v>
      </c>
      <c r="CO923" s="1">
        <f>+SUM(BX923:CC923)*BW923</f>
        <v>0</v>
      </c>
      <c r="CP923" s="20">
        <f>+SUM(BY923:CC923)*2.5+SUM(CD923:CG923)*0.5+SUM(CH923:CJ923)*2.5</f>
        <v>0.5</v>
      </c>
      <c r="CQ923" s="351"/>
      <c r="CR923" s="299">
        <f>+IF(SUM(AX923:BM923)&gt;0,1,0)</f>
        <v>1</v>
      </c>
      <c r="CS923" s="294"/>
      <c r="CT923" s="294"/>
      <c r="CU923" s="1"/>
      <c r="CV923" s="1"/>
      <c r="CW923" s="1"/>
      <c r="CX923" s="1"/>
      <c r="CY923" s="1"/>
      <c r="CZ923" s="294"/>
      <c r="DA923" s="17">
        <f t="shared" si="8142"/>
        <v>0</v>
      </c>
      <c r="DB923" s="359">
        <f t="shared" si="8098"/>
        <v>0</v>
      </c>
      <c r="DC923" s="359">
        <f t="shared" si="8099"/>
        <v>0</v>
      </c>
      <c r="DD923" s="294"/>
      <c r="DE923" s="294"/>
      <c r="DF923" s="294"/>
      <c r="DG923" s="294"/>
      <c r="DH923" s="294"/>
      <c r="DI923" s="294"/>
      <c r="DJ923" s="294"/>
      <c r="DK923" s="294"/>
      <c r="DL923" s="294"/>
      <c r="DM923" s="294"/>
      <c r="DN923" s="294"/>
      <c r="DO923" s="1"/>
      <c r="DP923" s="1"/>
      <c r="DQ923" s="17">
        <f>+IF(AND(SUM(S923:AA923)&gt;0,SUM(FA923:FF923)&gt;0),CT923,0)</f>
        <v>0</v>
      </c>
      <c r="DR923" s="17">
        <f>+IF(AND(SUM(S923:AA923)&gt;0,SUM(FA923:FF923)&gt;0),CU923,0)</f>
        <v>0</v>
      </c>
      <c r="DS923" s="17">
        <f>+IF(AND(SUM(S923:AA923)&gt;0,SUM(FA923:FF923)&gt;0),CV923,0)</f>
        <v>0</v>
      </c>
      <c r="DT923" s="17">
        <f>+IF(AND(SUM(S923:AA923)&gt;0,SUM(FA923:FF923)&gt;0),CW923,0)</f>
        <v>0</v>
      </c>
      <c r="DU923" s="17">
        <f>+IF(AND(SUM(S923:AA923)&gt;0,SUM(FA923:FF923)&gt;0),CX923,0)</f>
        <v>0</v>
      </c>
      <c r="DV923" s="17">
        <f>+IF(AND(SUM(S923:AA923)&gt;0,SUM(FA923:FF923)&gt;0),CY923,0)</f>
        <v>0</v>
      </c>
      <c r="DW923" s="1"/>
      <c r="DX923" s="1"/>
      <c r="DY923" s="20">
        <f>+IF(AND(SUM(S923:AB923)&gt;0,SUM(FA923:FF923)&gt;0,DG923&gt;=3),DG923,0)</f>
        <v>0</v>
      </c>
      <c r="DZ923" s="20">
        <f>+IF(AND(SUM(S923:AB923)&gt;0,SUM(FA923:FF923)&gt;0,DH923&gt;=3),DH923,0)</f>
        <v>0</v>
      </c>
      <c r="EA923" s="20">
        <f>+IF(AND(SUM(S923:AB923)&gt;0,SUM(FA923:FF923)&gt;0,DI923&gt;=3),DI923,0)</f>
        <v>0</v>
      </c>
      <c r="EB923" s="20">
        <f>+IF(AND(SUM(S923:AB923)&gt;0,SUM(FA923:FF923)&gt;0,DJ923&gt;=3),DJ923,0)</f>
        <v>0</v>
      </c>
      <c r="EC923" s="18">
        <f>+IF(AND(CT923=0,SUM(CU923:CY923)&gt;1,SUM(CU923:CY923)&lt;=4),1,IF(AND(CT923=0,SUM(CU923:CY923)&gt;4),2,0))</f>
        <v>0</v>
      </c>
      <c r="ED923" s="19">
        <f t="shared" si="8154"/>
        <v>0</v>
      </c>
      <c r="EE923" s="19">
        <f>+IF(SUM(AO923:AR923)+SUM(DK923:DN923)&gt;0,CT923*3,0)</f>
        <v>0</v>
      </c>
      <c r="EF923" s="1">
        <f>+IF(EE923&gt;0,CT923*4,0)</f>
        <v>0</v>
      </c>
      <c r="EG923" s="18">
        <f t="shared" si="8170"/>
        <v>0</v>
      </c>
      <c r="EH923" s="341"/>
      <c r="EI923" s="294"/>
      <c r="EJ923" s="294"/>
      <c r="EK923" s="294"/>
      <c r="EL923" s="19"/>
      <c r="EM923" s="19"/>
      <c r="EN923" s="19"/>
      <c r="EO923" s="366"/>
      <c r="EP923" s="366"/>
      <c r="EQ923" s="374"/>
      <c r="ER923" s="374"/>
      <c r="ES923" s="374"/>
      <c r="ET923" s="374"/>
      <c r="EU923" s="18">
        <f>IF(SUM(CU923:CX923)&gt;0,CZ923*1+2,0)</f>
        <v>0</v>
      </c>
      <c r="EV923" s="18">
        <f t="shared" si="8114"/>
        <v>2</v>
      </c>
      <c r="EW923" s="341"/>
      <c r="EX923" s="341"/>
      <c r="EY923" s="341"/>
      <c r="EZ923" s="365">
        <f t="shared" si="8051"/>
        <v>0</v>
      </c>
      <c r="FA923" s="294"/>
      <c r="FB923" s="294"/>
      <c r="FC923" s="294"/>
      <c r="FD923" s="300"/>
      <c r="FE923" s="300"/>
      <c r="FF923" s="300"/>
      <c r="FG923" s="300"/>
      <c r="FH923" s="300"/>
      <c r="FI923" s="300"/>
      <c r="FJ923" s="300"/>
      <c r="FK923" s="294"/>
      <c r="FL923" s="294"/>
      <c r="FM923" s="294"/>
      <c r="FN923" s="294"/>
      <c r="FO923" s="294"/>
      <c r="FP923" s="20">
        <f t="shared" si="8158"/>
        <v>0</v>
      </c>
      <c r="FQ923" s="20">
        <f t="shared" si="8159"/>
        <v>0</v>
      </c>
      <c r="FR923" s="20">
        <f t="shared" si="8160"/>
        <v>0</v>
      </c>
      <c r="FS923" s="20">
        <f t="shared" si="8161"/>
        <v>0</v>
      </c>
      <c r="FT923" s="20">
        <f t="shared" si="8162"/>
        <v>0</v>
      </c>
      <c r="FU923" s="20">
        <f t="shared" si="8163"/>
        <v>0</v>
      </c>
      <c r="FV923" s="20">
        <f t="shared" si="8164"/>
        <v>0</v>
      </c>
      <c r="FW923" s="294"/>
    </row>
    <row r="924" spans="1:179" s="301" customFormat="1" ht="27.75" customHeight="1">
      <c r="A924" s="295"/>
      <c r="B924" s="296" t="s">
        <v>771</v>
      </c>
      <c r="C924" s="296" t="s">
        <v>772</v>
      </c>
      <c r="D924" s="296" t="s">
        <v>53</v>
      </c>
      <c r="E924" s="296" t="str">
        <f>D924</f>
        <v>LT7,5</v>
      </c>
      <c r="F924" s="296">
        <v>48</v>
      </c>
      <c r="G924" s="296">
        <v>23</v>
      </c>
      <c r="H924" s="297"/>
      <c r="I924" s="297"/>
      <c r="J924" s="294"/>
      <c r="K924" s="294"/>
      <c r="L924" s="294"/>
      <c r="M924" s="294"/>
      <c r="N924" s="297"/>
      <c r="O924" s="297"/>
      <c r="P924" s="1"/>
      <c r="Q924" s="16"/>
      <c r="R924" s="1"/>
      <c r="S924" s="294"/>
      <c r="T924" s="294"/>
      <c r="U924" s="294"/>
      <c r="V924" s="294"/>
      <c r="W924" s="294"/>
      <c r="X924" s="294"/>
      <c r="Y924" s="294"/>
      <c r="Z924" s="294"/>
      <c r="AA924" s="294"/>
      <c r="AB924" s="294"/>
      <c r="AC924" s="1">
        <f t="shared" si="8121"/>
        <v>0</v>
      </c>
      <c r="AD924" s="1">
        <f t="shared" si="8122"/>
        <v>0</v>
      </c>
      <c r="AE924" s="1">
        <f t="shared" si="8123"/>
        <v>0</v>
      </c>
      <c r="AF924" s="1">
        <f t="shared" si="8124"/>
        <v>0</v>
      </c>
      <c r="AG924" s="1">
        <f t="shared" si="8125"/>
        <v>0</v>
      </c>
      <c r="AH924" s="1">
        <f t="shared" si="8126"/>
        <v>0</v>
      </c>
      <c r="AI924" s="1">
        <f t="shared" si="8127"/>
        <v>0</v>
      </c>
      <c r="AJ924" s="1">
        <f t="shared" si="8128"/>
        <v>0</v>
      </c>
      <c r="AK924" s="1">
        <f t="shared" si="8129"/>
        <v>0</v>
      </c>
      <c r="AL924" s="1">
        <f t="shared" si="8130"/>
        <v>0</v>
      </c>
      <c r="AM924" s="1">
        <f t="shared" si="8131"/>
        <v>0</v>
      </c>
      <c r="AN924" s="1">
        <f t="shared" si="8132"/>
        <v>0</v>
      </c>
      <c r="AO924" s="294"/>
      <c r="AP924" s="294"/>
      <c r="AQ924" s="294"/>
      <c r="AR924" s="294">
        <f>+G924+8</f>
        <v>31</v>
      </c>
      <c r="AS924" s="298">
        <f>IF(AND(AO924&gt;0,OR(BR924&gt;=2,BR924=1)),1,0)</f>
        <v>0</v>
      </c>
      <c r="AT924" s="298">
        <f>IF(AND(AP924&gt;0,OR(BR924&gt;=2,BR924=1)),1,0)</f>
        <v>0</v>
      </c>
      <c r="AU924" s="298">
        <f>IF(AND(AQ924&gt;0,OR(BR924&gt;=2,BR924=1)),1,0)</f>
        <v>0</v>
      </c>
      <c r="AV924" s="298">
        <f>IF(AND(AR924&gt;0,OR(BR924&gt;=2,BR924=1)),AR924/G924,0)</f>
        <v>1.3478260869565217</v>
      </c>
      <c r="AW924" s="294"/>
      <c r="AX924" s="294"/>
      <c r="AY924" s="294">
        <v>1</v>
      </c>
      <c r="AZ924" s="294"/>
      <c r="BA924" s="294"/>
      <c r="BB924" s="294"/>
      <c r="BC924" s="294"/>
      <c r="BD924" s="294"/>
      <c r="BE924" s="294"/>
      <c r="BF924" s="294"/>
      <c r="BG924" s="294"/>
      <c r="BH924" s="294"/>
      <c r="BI924" s="294"/>
      <c r="BJ924" s="294"/>
      <c r="BK924" s="294"/>
      <c r="BL924" s="294"/>
      <c r="BM924" s="294"/>
      <c r="BN924" s="294"/>
      <c r="BO924" s="294"/>
      <c r="BP924" s="1"/>
      <c r="BQ924" s="294"/>
      <c r="BR924" s="17">
        <v>1</v>
      </c>
      <c r="BS924" s="1">
        <f t="shared" si="8091"/>
        <v>0</v>
      </c>
      <c r="BT924" s="17">
        <f t="shared" si="8137"/>
        <v>0</v>
      </c>
      <c r="BU924" s="294"/>
      <c r="BV924" s="294">
        <v>1</v>
      </c>
      <c r="BW924" s="294">
        <v>1</v>
      </c>
      <c r="BX924" s="294">
        <v>1</v>
      </c>
      <c r="BY924" s="294"/>
      <c r="BZ924" s="294"/>
      <c r="CA924" s="294"/>
      <c r="CB924" s="294"/>
      <c r="CC924" s="294"/>
      <c r="CD924" s="1"/>
      <c r="CE924" s="1"/>
      <c r="CF924" s="1"/>
      <c r="CG924" s="294"/>
      <c r="CH924" s="1">
        <v>1</v>
      </c>
      <c r="CI924" s="1"/>
      <c r="CJ924" s="1"/>
      <c r="CK924" s="383"/>
      <c r="CL924" s="383"/>
      <c r="CM924" s="383"/>
      <c r="CN924" s="1">
        <f>+SUM(BX924:CC924)*BW924</f>
        <v>1</v>
      </c>
      <c r="CO924" s="1">
        <f>+SUM(BX924:CC924)*BW924</f>
        <v>1</v>
      </c>
      <c r="CP924" s="20">
        <f>+SUM(BY924:CC924)*2.5+SUM(CD924:CG924)*0.5+SUM(CH924:CJ924)*2.5</f>
        <v>2.5</v>
      </c>
      <c r="CQ924" s="351"/>
      <c r="CR924" s="299">
        <f>+IF(SUM(AX924:BM924)&gt;0,1,0)</f>
        <v>1</v>
      </c>
      <c r="CS924" s="294"/>
      <c r="CT924" s="294"/>
      <c r="CU924" s="1"/>
      <c r="CV924" s="1"/>
      <c r="CW924" s="1">
        <v>1</v>
      </c>
      <c r="CX924" s="1"/>
      <c r="CY924" s="1">
        <v>4</v>
      </c>
      <c r="CZ924" s="294">
        <v>3</v>
      </c>
      <c r="DA924" s="17">
        <f t="shared" si="8142"/>
        <v>4</v>
      </c>
      <c r="DB924" s="359">
        <f t="shared" si="8098"/>
        <v>7</v>
      </c>
      <c r="DC924" s="359">
        <f t="shared" si="8099"/>
        <v>5</v>
      </c>
      <c r="DD924" s="294"/>
      <c r="DE924" s="294">
        <v>3</v>
      </c>
      <c r="DF924" s="294">
        <f>4*3</f>
        <v>12</v>
      </c>
      <c r="DG924" s="294"/>
      <c r="DH924" s="294"/>
      <c r="DI924" s="294">
        <v>3</v>
      </c>
      <c r="DJ924" s="294"/>
      <c r="DK924" s="294"/>
      <c r="DL924" s="294"/>
      <c r="DM924" s="294"/>
      <c r="DN924" s="294"/>
      <c r="DO924" s="1"/>
      <c r="DP924" s="1"/>
      <c r="DQ924" s="17">
        <f>+IF(AND(SUM(S924:AA924)&gt;0,SUM(FA924:FF924)&gt;0),CT924,0)</f>
        <v>0</v>
      </c>
      <c r="DR924" s="17">
        <f>+IF(AND(SUM(S924:AA924)&gt;0,SUM(FA924:FF924)&gt;0),CU924,0)</f>
        <v>0</v>
      </c>
      <c r="DS924" s="17">
        <f>+IF(AND(SUM(S924:AA924)&gt;0,SUM(FA924:FF924)&gt;0),CV924,0)</f>
        <v>0</v>
      </c>
      <c r="DT924" s="17">
        <f>+IF(AND(SUM(S924:AA924)&gt;0,SUM(FA924:FF924)&gt;0),CW924,0)</f>
        <v>0</v>
      </c>
      <c r="DU924" s="17">
        <f>+IF(AND(SUM(S924:AA924)&gt;0,SUM(FA924:FF924)&gt;0),CX924,0)</f>
        <v>0</v>
      </c>
      <c r="DV924" s="17">
        <f>+IF(AND(SUM(S924:AA924)&gt;0,SUM(FA924:FF924)&gt;0),CY924,0)</f>
        <v>0</v>
      </c>
      <c r="DW924" s="1"/>
      <c r="DX924" s="1"/>
      <c r="DY924" s="20">
        <f>+IF(AND(SUM(S924:AB924)&gt;0,SUM(FA924:FF924)&gt;0,DG924&gt;=3),DG924,0)</f>
        <v>0</v>
      </c>
      <c r="DZ924" s="20">
        <f>+IF(AND(SUM(S924:AB924)&gt;0,SUM(FA924:FF924)&gt;0,DH924&gt;=3),DH924,0)</f>
        <v>0</v>
      </c>
      <c r="EA924" s="20">
        <f>+IF(AND(SUM(S924:AB924)&gt;0,SUM(FA924:FF924)&gt;0,DI924&gt;=3),DI924,0)</f>
        <v>0</v>
      </c>
      <c r="EB924" s="20">
        <f>+IF(AND(SUM(S924:AB924)&gt;0,SUM(FA924:FF924)&gt;0,DJ924&gt;=3),DJ924,0)</f>
        <v>0</v>
      </c>
      <c r="EC924" s="18">
        <f>+IF(AND(CT924=0,SUM(CU924:CY924)&gt;1,SUM(CU924:CY924)&lt;=4),1,IF(AND(CT924=0,SUM(CU924:CY924)&gt;4),2,0))-1</f>
        <v>1</v>
      </c>
      <c r="ED924" s="19"/>
      <c r="EE924" s="19">
        <f>+IF(SUM(AO924:AR924)+SUM(DK924:DN924)&gt;0,CT924*3,0)</f>
        <v>0</v>
      </c>
      <c r="EF924" s="1">
        <f>+IF(EE924&gt;0,CT924*4,0)</f>
        <v>0</v>
      </c>
      <c r="EG924" s="18"/>
      <c r="EH924" s="341"/>
      <c r="EI924" s="294"/>
      <c r="EJ924" s="294">
        <v>4.5</v>
      </c>
      <c r="EK924" s="294">
        <f>3*4.5</f>
        <v>13.5</v>
      </c>
      <c r="EL924" s="19">
        <v>1</v>
      </c>
      <c r="EM924" s="19"/>
      <c r="EN924" s="19"/>
      <c r="EO924" s="366"/>
      <c r="EP924" s="366"/>
      <c r="EQ924" s="374"/>
      <c r="ER924" s="374"/>
      <c r="ES924" s="374">
        <v>1</v>
      </c>
      <c r="ET924" s="374"/>
      <c r="EU924" s="18">
        <f>IF(SUM(CU924:CX924)&gt;0,CZ924*1+2,0)</f>
        <v>5</v>
      </c>
      <c r="EV924" s="18">
        <f t="shared" si="8114"/>
        <v>2</v>
      </c>
      <c r="EW924" s="341">
        <v>1</v>
      </c>
      <c r="EX924" s="341">
        <v>1</v>
      </c>
      <c r="EY924" s="341">
        <v>4</v>
      </c>
      <c r="EZ924" s="365">
        <f t="shared" si="8051"/>
        <v>0.5</v>
      </c>
      <c r="FA924" s="294"/>
      <c r="FB924" s="294"/>
      <c r="FC924" s="294"/>
      <c r="FD924" s="300"/>
      <c r="FE924" s="300"/>
      <c r="FF924" s="300"/>
      <c r="FG924" s="300"/>
      <c r="FH924" s="300"/>
      <c r="FI924" s="300"/>
      <c r="FJ924" s="300"/>
      <c r="FK924" s="294">
        <f>F924</f>
        <v>48</v>
      </c>
      <c r="FL924" s="294"/>
      <c r="FM924" s="294"/>
      <c r="FN924" s="294"/>
      <c r="FO924" s="294"/>
      <c r="FP924" s="20">
        <f t="shared" si="8158"/>
        <v>0</v>
      </c>
      <c r="FQ924" s="20">
        <f t="shared" si="8159"/>
        <v>3</v>
      </c>
      <c r="FR924" s="20">
        <f t="shared" si="8160"/>
        <v>12</v>
      </c>
      <c r="FS924" s="20">
        <f t="shared" si="8161"/>
        <v>0</v>
      </c>
      <c r="FT924" s="20">
        <f t="shared" si="8162"/>
        <v>0</v>
      </c>
      <c r="FU924" s="20">
        <f t="shared" si="8163"/>
        <v>0</v>
      </c>
      <c r="FV924" s="20">
        <f t="shared" si="8164"/>
        <v>0</v>
      </c>
      <c r="FW924" s="294"/>
    </row>
    <row r="925" spans="1:179" ht="35.25" customHeight="1">
      <c r="A925" s="40"/>
      <c r="B925" s="41" t="s">
        <v>737</v>
      </c>
      <c r="C925" s="41" t="str">
        <f t="shared" ref="C925:C930" si="8171">B925</f>
        <v>Lộ 2+3</v>
      </c>
      <c r="D925" s="48"/>
      <c r="E925" s="48"/>
      <c r="F925" s="48"/>
      <c r="G925" s="48"/>
      <c r="H925" s="43"/>
      <c r="I925" s="43"/>
      <c r="J925" s="44"/>
      <c r="K925" s="44"/>
      <c r="L925" s="44"/>
      <c r="M925" s="44"/>
      <c r="N925" s="43"/>
      <c r="O925" s="43"/>
      <c r="P925" s="1"/>
      <c r="Q925" s="16"/>
      <c r="R925" s="1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1">
        <f t="shared" si="8121"/>
        <v>0</v>
      </c>
      <c r="AD925" s="1">
        <f t="shared" si="8122"/>
        <v>0</v>
      </c>
      <c r="AE925" s="1">
        <f t="shared" si="8123"/>
        <v>0</v>
      </c>
      <c r="AF925" s="1">
        <f t="shared" si="8124"/>
        <v>0</v>
      </c>
      <c r="AG925" s="1">
        <f t="shared" si="8125"/>
        <v>0</v>
      </c>
      <c r="AH925" s="1">
        <f t="shared" si="8126"/>
        <v>0</v>
      </c>
      <c r="AI925" s="1">
        <f t="shared" si="8127"/>
        <v>0</v>
      </c>
      <c r="AJ925" s="1">
        <f t="shared" si="8128"/>
        <v>0</v>
      </c>
      <c r="AK925" s="1">
        <f t="shared" si="8129"/>
        <v>0</v>
      </c>
      <c r="AL925" s="1">
        <f t="shared" si="8130"/>
        <v>0</v>
      </c>
      <c r="AM925" s="1">
        <f t="shared" si="8131"/>
        <v>0</v>
      </c>
      <c r="AN925" s="1">
        <f t="shared" si="8132"/>
        <v>0</v>
      </c>
      <c r="AO925" s="44"/>
      <c r="AP925" s="44"/>
      <c r="AQ925" s="44"/>
      <c r="AR925" s="44"/>
      <c r="AS925" s="122">
        <f t="shared" ref="AS925:AS939" si="8172">IF(AND(AO925&gt;0,OR(BR925&gt;=2,BR925=1)),1,0)</f>
        <v>0</v>
      </c>
      <c r="AT925" s="122">
        <f t="shared" ref="AT925:AT939" si="8173">IF(AND(AP925&gt;0,OR(BR925&gt;=2,BR925=1)),1,0)</f>
        <v>0</v>
      </c>
      <c r="AU925" s="122">
        <f t="shared" ref="AU925:AU939" si="8174">IF(AND(AQ925&gt;0,OR(BR925&gt;=2,BR925=1)),1,0)</f>
        <v>0</v>
      </c>
      <c r="AV925" s="122">
        <f t="shared" ref="AV925:AV939" si="8175">IF(AND(AR925&gt;0,OR(BR925&gt;=2,BR925=1)),AR925/G925,0)</f>
        <v>0</v>
      </c>
      <c r="AW925" s="44"/>
      <c r="AX925" s="294"/>
      <c r="AY925" s="294"/>
      <c r="AZ925" s="294"/>
      <c r="BA925" s="294"/>
      <c r="BB925" s="294"/>
      <c r="BC925" s="29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127"/>
      <c r="BO925" s="44"/>
      <c r="BP925" s="1"/>
      <c r="BQ925" s="44"/>
      <c r="BR925" s="17"/>
      <c r="BS925" s="1">
        <f t="shared" si="8091"/>
        <v>0</v>
      </c>
      <c r="BT925" s="17">
        <f t="shared" si="8137"/>
        <v>0</v>
      </c>
      <c r="BU925" s="44"/>
      <c r="BV925" s="44"/>
      <c r="BW925" s="44"/>
      <c r="BX925" s="44"/>
      <c r="BY925" s="44"/>
      <c r="BZ925" s="44"/>
      <c r="CA925" s="44"/>
      <c r="CB925" s="44"/>
      <c r="CC925" s="44"/>
      <c r="CD925" s="92"/>
      <c r="CE925" s="92"/>
      <c r="CF925" s="92"/>
      <c r="CG925" s="44"/>
      <c r="CH925" s="1"/>
      <c r="CI925" s="1"/>
      <c r="CJ925" s="1"/>
      <c r="CK925" s="383"/>
      <c r="CL925" s="383"/>
      <c r="CM925" s="383"/>
      <c r="CN925" s="1">
        <f t="shared" ref="CN925:CN939" si="8176">+SUM(BX925:CC925)*BW925</f>
        <v>0</v>
      </c>
      <c r="CO925" s="1">
        <f t="shared" ref="CO925:CO939" si="8177">+SUM(BX925:CC925)*BW925</f>
        <v>0</v>
      </c>
      <c r="CP925" s="20">
        <f t="shared" ref="CP925:CP939" si="8178">+SUM(BY925:CC925)*2.5+SUM(CD925:CG925)*0.5+SUM(CH925:CJ925)*2.5</f>
        <v>0</v>
      </c>
      <c r="CQ925" s="351"/>
      <c r="CR925" s="131">
        <f t="shared" ref="CR925:CR939" si="8179">+IF(SUM(AX925:BM925)&gt;0,1,0)</f>
        <v>0</v>
      </c>
      <c r="CS925" s="44"/>
      <c r="CT925" s="44"/>
      <c r="CU925" s="1"/>
      <c r="CV925" s="1"/>
      <c r="CW925" s="1"/>
      <c r="CX925" s="1"/>
      <c r="CY925" s="1"/>
      <c r="CZ925" s="44"/>
      <c r="DA925" s="17">
        <f t="shared" si="8142"/>
        <v>0</v>
      </c>
      <c r="DB925" s="359">
        <f t="shared" si="8098"/>
        <v>0</v>
      </c>
      <c r="DC925" s="359">
        <f t="shared" si="8099"/>
        <v>0</v>
      </c>
      <c r="DD925" s="44"/>
      <c r="DE925" s="44"/>
      <c r="DF925" s="44"/>
      <c r="DG925" s="44"/>
      <c r="DH925" s="44"/>
      <c r="DI925" s="44"/>
      <c r="DJ925" s="44"/>
      <c r="DK925" s="44"/>
      <c r="DL925" s="44"/>
      <c r="DM925" s="44"/>
      <c r="DN925" s="44"/>
      <c r="DO925" s="1"/>
      <c r="DP925" s="1"/>
      <c r="DQ925" s="17">
        <f t="shared" ref="DQ925:DQ939" si="8180">+IF(AND(SUM(S925:AA925)&gt;0,SUM(FA925:FF925)&gt;0),CT925,0)</f>
        <v>0</v>
      </c>
      <c r="DR925" s="17">
        <f t="shared" ref="DR925:DR939" si="8181">+IF(AND(SUM(S925:AA925)&gt;0,SUM(FA925:FF925)&gt;0),CU925,0)</f>
        <v>0</v>
      </c>
      <c r="DS925" s="17">
        <f t="shared" ref="DS925:DS939" si="8182">+IF(AND(SUM(S925:AA925)&gt;0,SUM(FA925:FF925)&gt;0),CV925,0)</f>
        <v>0</v>
      </c>
      <c r="DT925" s="17">
        <f t="shared" ref="DT925:DT939" si="8183">+IF(AND(SUM(S925:AA925)&gt;0,SUM(FA925:FF925)&gt;0),CW925,0)</f>
        <v>0</v>
      </c>
      <c r="DU925" s="17">
        <f t="shared" ref="DU925:DU939" si="8184">+IF(AND(SUM(S925:AA925)&gt;0,SUM(FA925:FF925)&gt;0),CX925,0)</f>
        <v>0</v>
      </c>
      <c r="DV925" s="17">
        <f t="shared" ref="DV925:DV939" si="8185">+IF(AND(SUM(S925:AA925)&gt;0,SUM(FA925:FF925)&gt;0),CY925,0)</f>
        <v>0</v>
      </c>
      <c r="DW925" s="1"/>
      <c r="DX925" s="1"/>
      <c r="DY925" s="20">
        <f t="shared" ref="DY925:DY939" si="8186">+IF(AND(SUM(S925:AB925)&gt;0,SUM(FA925:FF925)&gt;0,DG925&gt;=3),DG925,0)</f>
        <v>0</v>
      </c>
      <c r="DZ925" s="20">
        <f t="shared" ref="DZ925:DZ939" si="8187">+IF(AND(SUM(S925:AB925)&gt;0,SUM(FA925:FF925)&gt;0,DH925&gt;=3),DH925,0)</f>
        <v>0</v>
      </c>
      <c r="EA925" s="20">
        <f t="shared" ref="EA925:EA939" si="8188">+IF(AND(SUM(S925:AB925)&gt;0,SUM(FA925:FF925)&gt;0,DI925&gt;=3),DI925,0)</f>
        <v>0</v>
      </c>
      <c r="EB925" s="20">
        <f t="shared" ref="EB925:EB939" si="8189">+IF(AND(SUM(S925:AB925)&gt;0,SUM(FA925:FF925)&gt;0,DJ925&gt;=3),DJ925,0)</f>
        <v>0</v>
      </c>
      <c r="EC925" s="18">
        <f t="shared" ref="EC925:EC934" si="8190">+IF(AND(CT925=0,SUM(CU925:CY925)&gt;1,SUM(CU925:CY925)&lt;=4),1,IF(AND(CT925=0,SUM(CU925:CY925)&gt;4),2,0))</f>
        <v>0</v>
      </c>
      <c r="ED925" s="19">
        <f t="shared" si="8154"/>
        <v>0</v>
      </c>
      <c r="EE925" s="19">
        <f t="shared" ref="EE925:EE939" si="8191">+IF(SUM(AO925:AR925)+SUM(DK925:DN925)&gt;0,CT925*3,0)</f>
        <v>0</v>
      </c>
      <c r="EF925" s="1">
        <f t="shared" ref="EF925:EF939" si="8192">+IF(EE925&gt;0,CT925*4,0)</f>
        <v>0</v>
      </c>
      <c r="EG925" s="18">
        <f t="shared" si="8170"/>
        <v>0</v>
      </c>
      <c r="EH925" s="341"/>
      <c r="EI925" s="44"/>
      <c r="EJ925" s="44"/>
      <c r="EK925" s="44"/>
      <c r="EL925" s="93"/>
      <c r="EM925" s="93"/>
      <c r="EN925" s="93"/>
      <c r="EO925" s="366"/>
      <c r="EP925" s="366"/>
      <c r="EQ925" s="374"/>
      <c r="ER925" s="374"/>
      <c r="ES925" s="374"/>
      <c r="ET925" s="374"/>
      <c r="EU925" s="18">
        <f t="shared" ref="EU925:EU939" si="8193">IF(SUM(CU925:CX925)&gt;0,CZ925*1+2,0)</f>
        <v>0</v>
      </c>
      <c r="EV925" s="18">
        <f t="shared" si="8114"/>
        <v>0</v>
      </c>
      <c r="EW925" s="341"/>
      <c r="EX925" s="341"/>
      <c r="EY925" s="341"/>
      <c r="EZ925" s="365">
        <f t="shared" si="8051"/>
        <v>0</v>
      </c>
      <c r="FA925" s="44"/>
      <c r="FB925" s="44"/>
      <c r="FC925" s="44"/>
      <c r="FD925" s="45"/>
      <c r="FE925" s="45"/>
      <c r="FF925" s="45"/>
      <c r="FG925" s="300"/>
      <c r="FH925" s="45"/>
      <c r="FI925" s="45"/>
      <c r="FJ925" s="45"/>
      <c r="FK925" s="44"/>
      <c r="FL925" s="44"/>
      <c r="FM925" s="44"/>
      <c r="FN925" s="44"/>
      <c r="FO925" s="294"/>
      <c r="FP925" s="20">
        <f t="shared" si="8158"/>
        <v>0</v>
      </c>
      <c r="FQ925" s="20">
        <f t="shared" si="8159"/>
        <v>0</v>
      </c>
      <c r="FR925" s="20">
        <f t="shared" si="8160"/>
        <v>0</v>
      </c>
      <c r="FS925" s="20">
        <f t="shared" si="8161"/>
        <v>0</v>
      </c>
      <c r="FT925" s="20">
        <f t="shared" si="8162"/>
        <v>0</v>
      </c>
      <c r="FU925" s="20">
        <f t="shared" si="8163"/>
        <v>0</v>
      </c>
      <c r="FV925" s="20">
        <f t="shared" si="8164"/>
        <v>0</v>
      </c>
      <c r="FW925" s="58" t="s">
        <v>1028</v>
      </c>
    </row>
    <row r="926" spans="1:179" s="301" customFormat="1" ht="27.75" customHeight="1">
      <c r="A926" s="295"/>
      <c r="B926" s="296" t="s">
        <v>677</v>
      </c>
      <c r="C926" s="296" t="str">
        <f t="shared" si="8171"/>
        <v>Tủ hạ thế</v>
      </c>
      <c r="D926" s="296"/>
      <c r="E926" s="296"/>
      <c r="F926" s="296">
        <v>6</v>
      </c>
      <c r="G926" s="296">
        <v>6</v>
      </c>
      <c r="H926" s="297"/>
      <c r="I926" s="297"/>
      <c r="J926" s="294"/>
      <c r="K926" s="294">
        <v>4</v>
      </c>
      <c r="L926" s="294"/>
      <c r="M926" s="294"/>
      <c r="N926" s="297"/>
      <c r="O926" s="297"/>
      <c r="P926" s="1"/>
      <c r="Q926" s="16"/>
      <c r="R926" s="1"/>
      <c r="S926" s="294"/>
      <c r="T926" s="294"/>
      <c r="U926" s="294"/>
      <c r="V926" s="294"/>
      <c r="W926" s="294"/>
      <c r="X926" s="294"/>
      <c r="Y926" s="294"/>
      <c r="Z926" s="294"/>
      <c r="AA926" s="294"/>
      <c r="AB926" s="294"/>
      <c r="AC926" s="1">
        <f t="shared" si="8121"/>
        <v>0</v>
      </c>
      <c r="AD926" s="1">
        <f t="shared" si="8122"/>
        <v>0</v>
      </c>
      <c r="AE926" s="1">
        <f t="shared" si="8123"/>
        <v>0</v>
      </c>
      <c r="AF926" s="1">
        <f t="shared" si="8124"/>
        <v>0</v>
      </c>
      <c r="AG926" s="1">
        <f t="shared" si="8125"/>
        <v>0</v>
      </c>
      <c r="AH926" s="1">
        <f t="shared" si="8126"/>
        <v>0</v>
      </c>
      <c r="AI926" s="1">
        <f t="shared" si="8127"/>
        <v>0</v>
      </c>
      <c r="AJ926" s="1">
        <f t="shared" si="8128"/>
        <v>0</v>
      </c>
      <c r="AK926" s="1">
        <f t="shared" si="8129"/>
        <v>0</v>
      </c>
      <c r="AL926" s="1">
        <f t="shared" si="8130"/>
        <v>0</v>
      </c>
      <c r="AM926" s="1">
        <f t="shared" si="8131"/>
        <v>0</v>
      </c>
      <c r="AN926" s="1">
        <f t="shared" si="8132"/>
        <v>0</v>
      </c>
      <c r="AO926" s="294"/>
      <c r="AP926" s="294"/>
      <c r="AQ926" s="294"/>
      <c r="AR926" s="294">
        <f t="shared" ref="AR926:AR936" si="8194">+G926</f>
        <v>6</v>
      </c>
      <c r="AS926" s="298">
        <f t="shared" si="8172"/>
        <v>0</v>
      </c>
      <c r="AT926" s="298">
        <f t="shared" si="8173"/>
        <v>0</v>
      </c>
      <c r="AU926" s="298">
        <f t="shared" si="8174"/>
        <v>0</v>
      </c>
      <c r="AV926" s="298">
        <f t="shared" si="8175"/>
        <v>0</v>
      </c>
      <c r="AW926" s="294"/>
      <c r="AX926" s="294"/>
      <c r="AY926" s="294"/>
      <c r="AZ926" s="294"/>
      <c r="BA926" s="294"/>
      <c r="BB926" s="294"/>
      <c r="BC926" s="294"/>
      <c r="BD926" s="294"/>
      <c r="BE926" s="294"/>
      <c r="BF926" s="294"/>
      <c r="BG926" s="294"/>
      <c r="BH926" s="294"/>
      <c r="BI926" s="294"/>
      <c r="BJ926" s="294"/>
      <c r="BK926" s="294"/>
      <c r="BL926" s="294"/>
      <c r="BM926" s="294"/>
      <c r="BN926" s="294"/>
      <c r="BO926" s="294"/>
      <c r="BP926" s="1"/>
      <c r="BQ926" s="294"/>
      <c r="BR926" s="17"/>
      <c r="BS926" s="1">
        <f t="shared" si="8091"/>
        <v>0</v>
      </c>
      <c r="BT926" s="17">
        <f t="shared" si="8137"/>
        <v>0</v>
      </c>
      <c r="BU926" s="294"/>
      <c r="BV926" s="294"/>
      <c r="BW926" s="294"/>
      <c r="BX926" s="294"/>
      <c r="BY926" s="294"/>
      <c r="BZ926" s="294"/>
      <c r="CA926" s="294"/>
      <c r="CB926" s="294"/>
      <c r="CC926" s="294"/>
      <c r="CD926" s="1"/>
      <c r="CE926" s="1"/>
      <c r="CF926" s="1"/>
      <c r="CG926" s="294"/>
      <c r="CH926" s="1"/>
      <c r="CI926" s="1"/>
      <c r="CJ926" s="1"/>
      <c r="CK926" s="383"/>
      <c r="CL926" s="383"/>
      <c r="CM926" s="383"/>
      <c r="CN926" s="1">
        <f t="shared" si="8176"/>
        <v>0</v>
      </c>
      <c r="CO926" s="1">
        <f t="shared" si="8177"/>
        <v>0</v>
      </c>
      <c r="CP926" s="20">
        <f t="shared" si="8178"/>
        <v>0</v>
      </c>
      <c r="CQ926" s="351"/>
      <c r="CR926" s="299">
        <f t="shared" si="8179"/>
        <v>0</v>
      </c>
      <c r="CS926" s="294"/>
      <c r="CT926" s="294"/>
      <c r="CU926" s="1"/>
      <c r="CV926" s="1"/>
      <c r="CW926" s="1"/>
      <c r="CX926" s="1"/>
      <c r="CY926" s="1"/>
      <c r="CZ926" s="294"/>
      <c r="DA926" s="17">
        <f t="shared" si="8142"/>
        <v>0</v>
      </c>
      <c r="DB926" s="359">
        <f t="shared" si="8098"/>
        <v>0</v>
      </c>
      <c r="DC926" s="359">
        <f t="shared" si="8099"/>
        <v>0</v>
      </c>
      <c r="DD926" s="294"/>
      <c r="DE926" s="294"/>
      <c r="DF926" s="294"/>
      <c r="DG926" s="294"/>
      <c r="DH926" s="294"/>
      <c r="DI926" s="294"/>
      <c r="DJ926" s="294"/>
      <c r="DK926" s="294"/>
      <c r="DL926" s="294"/>
      <c r="DM926" s="294"/>
      <c r="DN926" s="294"/>
      <c r="DO926" s="1"/>
      <c r="DP926" s="1"/>
      <c r="DQ926" s="17">
        <f t="shared" si="8180"/>
        <v>0</v>
      </c>
      <c r="DR926" s="17">
        <f t="shared" si="8181"/>
        <v>0</v>
      </c>
      <c r="DS926" s="17">
        <f t="shared" si="8182"/>
        <v>0</v>
      </c>
      <c r="DT926" s="17">
        <f t="shared" si="8183"/>
        <v>0</v>
      </c>
      <c r="DU926" s="17">
        <f t="shared" si="8184"/>
        <v>0</v>
      </c>
      <c r="DV926" s="17">
        <f t="shared" si="8185"/>
        <v>0</v>
      </c>
      <c r="DW926" s="1"/>
      <c r="DX926" s="1"/>
      <c r="DY926" s="20">
        <f t="shared" si="8186"/>
        <v>0</v>
      </c>
      <c r="DZ926" s="20">
        <f t="shared" si="8187"/>
        <v>0</v>
      </c>
      <c r="EA926" s="20">
        <f t="shared" si="8188"/>
        <v>0</v>
      </c>
      <c r="EB926" s="20">
        <f t="shared" si="8189"/>
        <v>0</v>
      </c>
      <c r="EC926" s="18">
        <f t="shared" si="8190"/>
        <v>0</v>
      </c>
      <c r="ED926" s="19">
        <f t="shared" si="8154"/>
        <v>0</v>
      </c>
      <c r="EE926" s="19">
        <f t="shared" si="8191"/>
        <v>0</v>
      </c>
      <c r="EF926" s="1">
        <f t="shared" si="8192"/>
        <v>0</v>
      </c>
      <c r="EG926" s="18">
        <f t="shared" si="8170"/>
        <v>0</v>
      </c>
      <c r="EH926" s="341"/>
      <c r="EI926" s="294"/>
      <c r="EJ926" s="294"/>
      <c r="EK926" s="294"/>
      <c r="EL926" s="19"/>
      <c r="EM926" s="19"/>
      <c r="EN926" s="19"/>
      <c r="EO926" s="366"/>
      <c r="EP926" s="366"/>
      <c r="EQ926" s="374"/>
      <c r="ER926" s="374"/>
      <c r="ES926" s="374"/>
      <c r="ET926" s="374"/>
      <c r="EU926" s="18">
        <f t="shared" si="8193"/>
        <v>0</v>
      </c>
      <c r="EV926" s="18">
        <f t="shared" si="8114"/>
        <v>0</v>
      </c>
      <c r="EW926" s="341"/>
      <c r="EX926" s="341"/>
      <c r="EY926" s="341"/>
      <c r="EZ926" s="365">
        <f t="shared" si="8051"/>
        <v>0</v>
      </c>
      <c r="FA926" s="294"/>
      <c r="FB926" s="294"/>
      <c r="FC926" s="294"/>
      <c r="FD926" s="300"/>
      <c r="FE926" s="300"/>
      <c r="FF926" s="300"/>
      <c r="FG926" s="300"/>
      <c r="FH926" s="300"/>
      <c r="FI926" s="300"/>
      <c r="FJ926" s="300"/>
      <c r="FK926" s="294"/>
      <c r="FL926" s="294"/>
      <c r="FM926" s="294"/>
      <c r="FN926" s="294"/>
      <c r="FO926" s="294"/>
      <c r="FP926" s="20">
        <f t="shared" si="8158"/>
        <v>0</v>
      </c>
      <c r="FQ926" s="20">
        <f t="shared" si="8159"/>
        <v>0</v>
      </c>
      <c r="FR926" s="20">
        <f t="shared" si="8160"/>
        <v>0</v>
      </c>
      <c r="FS926" s="20">
        <f t="shared" si="8161"/>
        <v>0</v>
      </c>
      <c r="FT926" s="20">
        <f t="shared" si="8162"/>
        <v>0</v>
      </c>
      <c r="FU926" s="20">
        <f t="shared" si="8163"/>
        <v>0</v>
      </c>
      <c r="FV926" s="20">
        <f t="shared" si="8164"/>
        <v>0</v>
      </c>
      <c r="FW926" s="294"/>
    </row>
    <row r="927" spans="1:179" s="301" customFormat="1" ht="27.75" customHeight="1">
      <c r="A927" s="295"/>
      <c r="B927" s="296">
        <v>1</v>
      </c>
      <c r="C927" s="296">
        <f t="shared" si="8171"/>
        <v>1</v>
      </c>
      <c r="D927" s="296" t="s">
        <v>187</v>
      </c>
      <c r="E927" s="296" t="s">
        <v>187</v>
      </c>
      <c r="F927" s="296">
        <v>10</v>
      </c>
      <c r="G927" s="296">
        <f>F927</f>
        <v>10</v>
      </c>
      <c r="H927" s="297"/>
      <c r="I927" s="297"/>
      <c r="J927" s="294"/>
      <c r="K927" s="294"/>
      <c r="L927" s="294"/>
      <c r="M927" s="294"/>
      <c r="N927" s="297"/>
      <c r="O927" s="297"/>
      <c r="P927" s="1"/>
      <c r="Q927" s="16"/>
      <c r="R927" s="1"/>
      <c r="S927" s="294"/>
      <c r="T927" s="294"/>
      <c r="U927" s="294"/>
      <c r="V927" s="294"/>
      <c r="W927" s="294"/>
      <c r="X927" s="294"/>
      <c r="Y927" s="294"/>
      <c r="Z927" s="294"/>
      <c r="AA927" s="294"/>
      <c r="AB927" s="294"/>
      <c r="AC927" s="1">
        <f t="shared" si="8121"/>
        <v>0</v>
      </c>
      <c r="AD927" s="1">
        <f t="shared" si="8122"/>
        <v>0</v>
      </c>
      <c r="AE927" s="1">
        <f t="shared" si="8123"/>
        <v>0</v>
      </c>
      <c r="AF927" s="1">
        <f t="shared" si="8124"/>
        <v>0</v>
      </c>
      <c r="AG927" s="1">
        <f t="shared" si="8125"/>
        <v>0</v>
      </c>
      <c r="AH927" s="1">
        <f t="shared" si="8126"/>
        <v>0</v>
      </c>
      <c r="AI927" s="1">
        <f t="shared" si="8127"/>
        <v>0</v>
      </c>
      <c r="AJ927" s="1">
        <f t="shared" si="8128"/>
        <v>0</v>
      </c>
      <c r="AK927" s="1">
        <f t="shared" si="8129"/>
        <v>0</v>
      </c>
      <c r="AL927" s="1">
        <f t="shared" si="8130"/>
        <v>0</v>
      </c>
      <c r="AM927" s="1">
        <f t="shared" si="8131"/>
        <v>0</v>
      </c>
      <c r="AN927" s="1">
        <f t="shared" si="8132"/>
        <v>0</v>
      </c>
      <c r="AO927" s="294"/>
      <c r="AP927" s="294"/>
      <c r="AQ927" s="294"/>
      <c r="AR927" s="294">
        <f t="shared" si="8194"/>
        <v>10</v>
      </c>
      <c r="AS927" s="298">
        <f t="shared" si="8172"/>
        <v>0</v>
      </c>
      <c r="AT927" s="298">
        <f t="shared" si="8173"/>
        <v>0</v>
      </c>
      <c r="AU927" s="298">
        <f t="shared" si="8174"/>
        <v>0</v>
      </c>
      <c r="AV927" s="298">
        <f t="shared" si="8175"/>
        <v>1</v>
      </c>
      <c r="AW927" s="294"/>
      <c r="AX927" s="294"/>
      <c r="AY927" s="294"/>
      <c r="AZ927" s="294"/>
      <c r="BA927" s="294"/>
      <c r="BB927" s="294"/>
      <c r="BC927" s="294"/>
      <c r="BD927" s="294"/>
      <c r="BE927" s="294"/>
      <c r="BF927" s="294"/>
      <c r="BG927" s="294"/>
      <c r="BH927" s="294"/>
      <c r="BI927" s="294"/>
      <c r="BJ927" s="294"/>
      <c r="BK927" s="294"/>
      <c r="BL927" s="294"/>
      <c r="BM927" s="294"/>
      <c r="BN927" s="294"/>
      <c r="BO927" s="294"/>
      <c r="BP927" s="1"/>
      <c r="BQ927" s="294"/>
      <c r="BR927" s="17">
        <v>2</v>
      </c>
      <c r="BS927" s="1">
        <f t="shared" si="8091"/>
        <v>0</v>
      </c>
      <c r="BT927" s="17">
        <f t="shared" si="8137"/>
        <v>0</v>
      </c>
      <c r="BU927" s="294"/>
      <c r="BV927" s="294">
        <v>2</v>
      </c>
      <c r="BW927" s="294"/>
      <c r="BX927" s="294"/>
      <c r="BY927" s="294"/>
      <c r="BZ927" s="294"/>
      <c r="CA927" s="294"/>
      <c r="CB927" s="294"/>
      <c r="CC927" s="294"/>
      <c r="CD927" s="1"/>
      <c r="CE927" s="1"/>
      <c r="CF927" s="1"/>
      <c r="CG927" s="294"/>
      <c r="CH927" s="1"/>
      <c r="CI927" s="1"/>
      <c r="CJ927" s="1"/>
      <c r="CK927" s="383"/>
      <c r="CL927" s="383"/>
      <c r="CM927" s="383"/>
      <c r="CN927" s="1">
        <f t="shared" si="8176"/>
        <v>0</v>
      </c>
      <c r="CO927" s="1">
        <f t="shared" si="8177"/>
        <v>0</v>
      </c>
      <c r="CP927" s="20">
        <f t="shared" si="8178"/>
        <v>0</v>
      </c>
      <c r="CQ927" s="351"/>
      <c r="CR927" s="299">
        <f t="shared" si="8179"/>
        <v>0</v>
      </c>
      <c r="CS927" s="294"/>
      <c r="CT927" s="294"/>
      <c r="CU927" s="1"/>
      <c r="CV927" s="1"/>
      <c r="CW927" s="1"/>
      <c r="CX927" s="1"/>
      <c r="CY927" s="1">
        <v>1</v>
      </c>
      <c r="CZ927" s="294"/>
      <c r="DA927" s="17">
        <f t="shared" si="8142"/>
        <v>1</v>
      </c>
      <c r="DB927" s="359">
        <f t="shared" si="8098"/>
        <v>1</v>
      </c>
      <c r="DC927" s="359">
        <f t="shared" si="8099"/>
        <v>1</v>
      </c>
      <c r="DD927" s="294"/>
      <c r="DE927" s="294"/>
      <c r="DF927" s="294"/>
      <c r="DG927" s="294"/>
      <c r="DH927" s="294"/>
      <c r="DI927" s="294">
        <v>4</v>
      </c>
      <c r="DJ927" s="294"/>
      <c r="DK927" s="294"/>
      <c r="DL927" s="294"/>
      <c r="DM927" s="294"/>
      <c r="DN927" s="294">
        <f>G927</f>
        <v>10</v>
      </c>
      <c r="DO927" s="1"/>
      <c r="DP927" s="1"/>
      <c r="DQ927" s="17">
        <f t="shared" si="8180"/>
        <v>0</v>
      </c>
      <c r="DR927" s="17">
        <f t="shared" si="8181"/>
        <v>0</v>
      </c>
      <c r="DS927" s="17">
        <f t="shared" si="8182"/>
        <v>0</v>
      </c>
      <c r="DT927" s="17">
        <f t="shared" si="8183"/>
        <v>0</v>
      </c>
      <c r="DU927" s="17">
        <f t="shared" si="8184"/>
        <v>0</v>
      </c>
      <c r="DV927" s="17">
        <f t="shared" si="8185"/>
        <v>0</v>
      </c>
      <c r="DW927" s="1"/>
      <c r="DX927" s="1"/>
      <c r="DY927" s="20">
        <f t="shared" si="8186"/>
        <v>0</v>
      </c>
      <c r="DZ927" s="20">
        <f t="shared" si="8187"/>
        <v>0</v>
      </c>
      <c r="EA927" s="20">
        <f t="shared" si="8188"/>
        <v>0</v>
      </c>
      <c r="EB927" s="20">
        <f t="shared" si="8189"/>
        <v>0</v>
      </c>
      <c r="EC927" s="18">
        <f t="shared" si="8190"/>
        <v>0</v>
      </c>
      <c r="ED927" s="19">
        <f t="shared" si="8154"/>
        <v>0</v>
      </c>
      <c r="EE927" s="19">
        <f t="shared" si="8191"/>
        <v>0</v>
      </c>
      <c r="EF927" s="1">
        <f t="shared" si="8192"/>
        <v>0</v>
      </c>
      <c r="EG927" s="18">
        <f>+IF(AND(CT927+EC927=0,SUM(AO927:AR927)&gt;0,SUM(DK927:DN927)&gt;0),(CU927+CV927+CW927+CX927)*2+CY927*5,(EC927+CT927-FO927)*5)+IF(AND(EC927+DQ927+CT927=0,SUM(AO927:AR927)&gt;0),SUM(CU927:CX927)*2+CY927*5,0)-5</f>
        <v>5</v>
      </c>
      <c r="EH927" s="341"/>
      <c r="EI927" s="294"/>
      <c r="EJ927" s="294"/>
      <c r="EK927" s="294"/>
      <c r="EL927" s="19"/>
      <c r="EM927" s="19"/>
      <c r="EN927" s="19"/>
      <c r="EO927" s="366"/>
      <c r="EP927" s="366"/>
      <c r="EQ927" s="374"/>
      <c r="ER927" s="374"/>
      <c r="ES927" s="374"/>
      <c r="ET927" s="374"/>
      <c r="EU927" s="18">
        <f t="shared" si="8193"/>
        <v>0</v>
      </c>
      <c r="EV927" s="18">
        <f t="shared" si="8114"/>
        <v>0</v>
      </c>
      <c r="EW927" s="341"/>
      <c r="EX927" s="341"/>
      <c r="EY927" s="341"/>
      <c r="EZ927" s="365">
        <f t="shared" si="8051"/>
        <v>0</v>
      </c>
      <c r="FA927" s="294"/>
      <c r="FB927" s="294"/>
      <c r="FC927" s="294"/>
      <c r="FD927" s="300"/>
      <c r="FE927" s="300"/>
      <c r="FF927" s="300"/>
      <c r="FG927" s="300"/>
      <c r="FH927" s="300"/>
      <c r="FI927" s="300"/>
      <c r="FJ927" s="300"/>
      <c r="FK927" s="294"/>
      <c r="FL927" s="294"/>
      <c r="FM927" s="294"/>
      <c r="FN927" s="294">
        <f>F927</f>
        <v>10</v>
      </c>
      <c r="FO927" s="294"/>
      <c r="FP927" s="20">
        <f t="shared" si="8158"/>
        <v>0</v>
      </c>
      <c r="FQ927" s="20">
        <f t="shared" si="8159"/>
        <v>0</v>
      </c>
      <c r="FR927" s="20">
        <f t="shared" si="8160"/>
        <v>0</v>
      </c>
      <c r="FS927" s="20">
        <f t="shared" si="8161"/>
        <v>0</v>
      </c>
      <c r="FT927" s="20">
        <f t="shared" si="8162"/>
        <v>0</v>
      </c>
      <c r="FU927" s="20">
        <f t="shared" si="8163"/>
        <v>0</v>
      </c>
      <c r="FV927" s="20">
        <f t="shared" si="8164"/>
        <v>0</v>
      </c>
      <c r="FW927" s="294"/>
    </row>
    <row r="928" spans="1:179" s="301" customFormat="1" ht="27.75" customHeight="1">
      <c r="A928" s="295"/>
      <c r="B928" s="296">
        <v>2</v>
      </c>
      <c r="C928" s="296">
        <f t="shared" si="8171"/>
        <v>2</v>
      </c>
      <c r="D928" s="296" t="s">
        <v>187</v>
      </c>
      <c r="E928" s="296" t="s">
        <v>187</v>
      </c>
      <c r="F928" s="296">
        <v>12</v>
      </c>
      <c r="G928" s="296">
        <f>F928</f>
        <v>12</v>
      </c>
      <c r="H928" s="297"/>
      <c r="I928" s="297"/>
      <c r="J928" s="294"/>
      <c r="K928" s="294"/>
      <c r="L928" s="294"/>
      <c r="M928" s="294"/>
      <c r="N928" s="297"/>
      <c r="O928" s="297"/>
      <c r="P928" s="1"/>
      <c r="Q928" s="16"/>
      <c r="R928" s="1"/>
      <c r="S928" s="294"/>
      <c r="T928" s="294"/>
      <c r="U928" s="294"/>
      <c r="V928" s="294"/>
      <c r="W928" s="294"/>
      <c r="X928" s="294"/>
      <c r="Y928" s="294"/>
      <c r="Z928" s="294"/>
      <c r="AA928" s="294"/>
      <c r="AB928" s="294"/>
      <c r="AC928" s="1">
        <f t="shared" si="8121"/>
        <v>0</v>
      </c>
      <c r="AD928" s="1">
        <f t="shared" si="8122"/>
        <v>0</v>
      </c>
      <c r="AE928" s="1">
        <f t="shared" si="8123"/>
        <v>0</v>
      </c>
      <c r="AF928" s="1">
        <f t="shared" si="8124"/>
        <v>0</v>
      </c>
      <c r="AG928" s="1">
        <f t="shared" si="8125"/>
        <v>0</v>
      </c>
      <c r="AH928" s="1">
        <f t="shared" si="8126"/>
        <v>0</v>
      </c>
      <c r="AI928" s="1">
        <f t="shared" si="8127"/>
        <v>0</v>
      </c>
      <c r="AJ928" s="1">
        <f t="shared" si="8128"/>
        <v>0</v>
      </c>
      <c r="AK928" s="1">
        <f t="shared" si="8129"/>
        <v>0</v>
      </c>
      <c r="AL928" s="1">
        <f t="shared" si="8130"/>
        <v>0</v>
      </c>
      <c r="AM928" s="1">
        <f t="shared" si="8131"/>
        <v>0</v>
      </c>
      <c r="AN928" s="1">
        <f t="shared" si="8132"/>
        <v>0</v>
      </c>
      <c r="AO928" s="294"/>
      <c r="AP928" s="294"/>
      <c r="AQ928" s="294"/>
      <c r="AR928" s="294">
        <f t="shared" si="8194"/>
        <v>12</v>
      </c>
      <c r="AS928" s="298">
        <f t="shared" si="8172"/>
        <v>0</v>
      </c>
      <c r="AT928" s="298">
        <f t="shared" si="8173"/>
        <v>0</v>
      </c>
      <c r="AU928" s="298">
        <f t="shared" si="8174"/>
        <v>0</v>
      </c>
      <c r="AV928" s="298">
        <f t="shared" si="8175"/>
        <v>1</v>
      </c>
      <c r="AW928" s="294"/>
      <c r="AX928" s="294"/>
      <c r="AY928" s="294"/>
      <c r="AZ928" s="294"/>
      <c r="BA928" s="294"/>
      <c r="BB928" s="294"/>
      <c r="BC928" s="294"/>
      <c r="BD928" s="294"/>
      <c r="BE928" s="294"/>
      <c r="BF928" s="294"/>
      <c r="BG928" s="294"/>
      <c r="BH928" s="294"/>
      <c r="BI928" s="294"/>
      <c r="BJ928" s="294"/>
      <c r="BK928" s="294"/>
      <c r="BL928" s="294"/>
      <c r="BM928" s="294"/>
      <c r="BN928" s="294"/>
      <c r="BO928" s="294"/>
      <c r="BP928" s="1"/>
      <c r="BQ928" s="294"/>
      <c r="BR928" s="17">
        <v>2</v>
      </c>
      <c r="BS928" s="1">
        <f t="shared" si="8091"/>
        <v>0</v>
      </c>
      <c r="BT928" s="17">
        <f t="shared" si="8137"/>
        <v>0</v>
      </c>
      <c r="BU928" s="294"/>
      <c r="BV928" s="294">
        <v>2</v>
      </c>
      <c r="BW928" s="294"/>
      <c r="BX928" s="294"/>
      <c r="BY928" s="294"/>
      <c r="BZ928" s="294"/>
      <c r="CA928" s="294"/>
      <c r="CB928" s="294"/>
      <c r="CC928" s="294"/>
      <c r="CD928" s="1"/>
      <c r="CE928" s="1"/>
      <c r="CF928" s="1"/>
      <c r="CG928" s="294"/>
      <c r="CH928" s="1"/>
      <c r="CI928" s="1"/>
      <c r="CJ928" s="1"/>
      <c r="CK928" s="383"/>
      <c r="CL928" s="383"/>
      <c r="CM928" s="383"/>
      <c r="CN928" s="1">
        <f t="shared" si="8176"/>
        <v>0</v>
      </c>
      <c r="CO928" s="1">
        <f t="shared" si="8177"/>
        <v>0</v>
      </c>
      <c r="CP928" s="20">
        <f t="shared" si="8178"/>
        <v>0</v>
      </c>
      <c r="CQ928" s="351"/>
      <c r="CR928" s="299">
        <f t="shared" si="8179"/>
        <v>0</v>
      </c>
      <c r="CS928" s="294"/>
      <c r="CT928" s="294"/>
      <c r="CU928" s="1"/>
      <c r="CV928" s="1"/>
      <c r="CW928" s="1">
        <v>1</v>
      </c>
      <c r="CX928" s="1"/>
      <c r="CY928" s="1">
        <v>2</v>
      </c>
      <c r="CZ928" s="294">
        <v>3</v>
      </c>
      <c r="DA928" s="17">
        <f t="shared" si="8142"/>
        <v>2</v>
      </c>
      <c r="DB928" s="359">
        <f t="shared" si="8098"/>
        <v>5</v>
      </c>
      <c r="DC928" s="359">
        <f t="shared" si="8099"/>
        <v>3</v>
      </c>
      <c r="DD928" s="294"/>
      <c r="DE928" s="294">
        <v>3</v>
      </c>
      <c r="DF928" s="294"/>
      <c r="DG928" s="294"/>
      <c r="DH928" s="294"/>
      <c r="DI928" s="294">
        <v>8</v>
      </c>
      <c r="DJ928" s="294"/>
      <c r="DK928" s="294"/>
      <c r="DL928" s="294"/>
      <c r="DM928" s="294"/>
      <c r="DN928" s="294">
        <f t="shared" ref="DN928:DN935" si="8195">G928</f>
        <v>12</v>
      </c>
      <c r="DO928" s="1"/>
      <c r="DP928" s="1"/>
      <c r="DQ928" s="17">
        <f t="shared" si="8180"/>
        <v>0</v>
      </c>
      <c r="DR928" s="17">
        <f t="shared" si="8181"/>
        <v>0</v>
      </c>
      <c r="DS928" s="17">
        <f t="shared" si="8182"/>
        <v>0</v>
      </c>
      <c r="DT928" s="17">
        <f t="shared" si="8183"/>
        <v>0</v>
      </c>
      <c r="DU928" s="17">
        <f t="shared" si="8184"/>
        <v>0</v>
      </c>
      <c r="DV928" s="17">
        <f t="shared" si="8185"/>
        <v>0</v>
      </c>
      <c r="DW928" s="1"/>
      <c r="DX928" s="1"/>
      <c r="DY928" s="20">
        <f t="shared" si="8186"/>
        <v>0</v>
      </c>
      <c r="DZ928" s="20">
        <f t="shared" si="8187"/>
        <v>0</v>
      </c>
      <c r="EA928" s="20">
        <f t="shared" si="8188"/>
        <v>0</v>
      </c>
      <c r="EB928" s="20">
        <f t="shared" si="8189"/>
        <v>0</v>
      </c>
      <c r="EC928" s="18">
        <f t="shared" si="8190"/>
        <v>1</v>
      </c>
      <c r="ED928" s="19">
        <f t="shared" si="8154"/>
        <v>3</v>
      </c>
      <c r="EE928" s="19">
        <f t="shared" si="8191"/>
        <v>0</v>
      </c>
      <c r="EF928" s="1">
        <f t="shared" si="8192"/>
        <v>0</v>
      </c>
      <c r="EG928" s="18">
        <f t="shared" ref="EG928:EG939" si="8196">+IF(AND(CT928+EC928=0,SUM(AO928:AR928)&gt;0,SUM(DK928:DN928)&gt;0),(CU928+CV928+CW928+CX928)*2+CY928*5,(EC928+CT928-FO928)*5)+IF(AND(EC928+DQ928+CT928=0,SUM(AO928:AR928)&gt;0),SUM(CU928:CX928)*2+CY928*5,0)</f>
        <v>5</v>
      </c>
      <c r="EH928" s="341"/>
      <c r="EI928" s="294"/>
      <c r="EJ928" s="294">
        <v>5.5</v>
      </c>
      <c r="EK928" s="294"/>
      <c r="EL928" s="19"/>
      <c r="EM928" s="19"/>
      <c r="EN928" s="19">
        <v>1</v>
      </c>
      <c r="EO928" s="366"/>
      <c r="EP928" s="366"/>
      <c r="EQ928" s="374"/>
      <c r="ER928" s="374">
        <v>1</v>
      </c>
      <c r="ES928" s="374"/>
      <c r="ET928" s="374"/>
      <c r="EU928" s="18">
        <f t="shared" si="8193"/>
        <v>5</v>
      </c>
      <c r="EV928" s="18">
        <f t="shared" si="8114"/>
        <v>0</v>
      </c>
      <c r="EW928" s="341"/>
      <c r="EX928" s="341">
        <v>2</v>
      </c>
      <c r="EY928" s="341"/>
      <c r="EZ928" s="365">
        <f t="shared" si="8051"/>
        <v>0</v>
      </c>
      <c r="FA928" s="294"/>
      <c r="FB928" s="294"/>
      <c r="FC928" s="294"/>
      <c r="FD928" s="300"/>
      <c r="FE928" s="300"/>
      <c r="FF928" s="300"/>
      <c r="FG928" s="300"/>
      <c r="FH928" s="300"/>
      <c r="FI928" s="300"/>
      <c r="FJ928" s="300"/>
      <c r="FK928" s="294"/>
      <c r="FL928" s="294"/>
      <c r="FM928" s="294"/>
      <c r="FN928" s="294">
        <f>F928</f>
        <v>12</v>
      </c>
      <c r="FO928" s="294"/>
      <c r="FP928" s="20">
        <f t="shared" si="8158"/>
        <v>0</v>
      </c>
      <c r="FQ928" s="20">
        <f t="shared" si="8159"/>
        <v>3</v>
      </c>
      <c r="FR928" s="20">
        <f t="shared" si="8160"/>
        <v>0</v>
      </c>
      <c r="FS928" s="20">
        <f t="shared" si="8161"/>
        <v>0</v>
      </c>
      <c r="FT928" s="20">
        <f t="shared" si="8162"/>
        <v>0</v>
      </c>
      <c r="FU928" s="20">
        <f t="shared" si="8163"/>
        <v>0</v>
      </c>
      <c r="FV928" s="20">
        <f t="shared" si="8164"/>
        <v>0</v>
      </c>
      <c r="FW928" s="294"/>
    </row>
    <row r="929" spans="1:179" s="301" customFormat="1" ht="27.75" customHeight="1">
      <c r="A929" s="295"/>
      <c r="B929" s="296">
        <v>3</v>
      </c>
      <c r="C929" s="296">
        <f t="shared" si="8171"/>
        <v>3</v>
      </c>
      <c r="D929" s="296" t="s">
        <v>44</v>
      </c>
      <c r="E929" s="296" t="str">
        <f>D929</f>
        <v>LT8,5</v>
      </c>
      <c r="F929" s="296">
        <v>26</v>
      </c>
      <c r="G929" s="296">
        <f>F929</f>
        <v>26</v>
      </c>
      <c r="H929" s="297"/>
      <c r="I929" s="297"/>
      <c r="J929" s="294"/>
      <c r="K929" s="294"/>
      <c r="L929" s="294"/>
      <c r="M929" s="294"/>
      <c r="N929" s="297"/>
      <c r="O929" s="297"/>
      <c r="P929" s="1"/>
      <c r="Q929" s="16"/>
      <c r="R929" s="1"/>
      <c r="S929" s="294"/>
      <c r="T929" s="294"/>
      <c r="U929" s="294"/>
      <c r="V929" s="294"/>
      <c r="W929" s="294"/>
      <c r="X929" s="294"/>
      <c r="Y929" s="294"/>
      <c r="Z929" s="294"/>
      <c r="AA929" s="294"/>
      <c r="AB929" s="294"/>
      <c r="AC929" s="1">
        <f t="shared" si="8121"/>
        <v>0</v>
      </c>
      <c r="AD929" s="1">
        <f t="shared" si="8122"/>
        <v>0</v>
      </c>
      <c r="AE929" s="1">
        <f t="shared" si="8123"/>
        <v>0</v>
      </c>
      <c r="AF929" s="1">
        <f t="shared" si="8124"/>
        <v>0</v>
      </c>
      <c r="AG929" s="1">
        <f t="shared" si="8125"/>
        <v>0</v>
      </c>
      <c r="AH929" s="1">
        <f t="shared" si="8126"/>
        <v>0</v>
      </c>
      <c r="AI929" s="1">
        <f t="shared" si="8127"/>
        <v>0</v>
      </c>
      <c r="AJ929" s="1">
        <f t="shared" si="8128"/>
        <v>0</v>
      </c>
      <c r="AK929" s="1">
        <f t="shared" si="8129"/>
        <v>0</v>
      </c>
      <c r="AL929" s="1">
        <f t="shared" si="8130"/>
        <v>0</v>
      </c>
      <c r="AM929" s="1">
        <f t="shared" si="8131"/>
        <v>0</v>
      </c>
      <c r="AN929" s="1">
        <f t="shared" si="8132"/>
        <v>0</v>
      </c>
      <c r="AO929" s="294"/>
      <c r="AP929" s="294"/>
      <c r="AQ929" s="294"/>
      <c r="AR929" s="294">
        <f t="shared" si="8194"/>
        <v>26</v>
      </c>
      <c r="AS929" s="298">
        <f t="shared" si="8172"/>
        <v>0</v>
      </c>
      <c r="AT929" s="298">
        <f t="shared" si="8173"/>
        <v>0</v>
      </c>
      <c r="AU929" s="298">
        <f t="shared" si="8174"/>
        <v>0</v>
      </c>
      <c r="AV929" s="298">
        <f t="shared" si="8175"/>
        <v>1</v>
      </c>
      <c r="AW929" s="294"/>
      <c r="AX929" s="294"/>
      <c r="AY929" s="294">
        <v>1</v>
      </c>
      <c r="AZ929" s="294"/>
      <c r="BA929" s="294"/>
      <c r="BB929" s="294"/>
      <c r="BC929" s="294"/>
      <c r="BD929" s="294"/>
      <c r="BE929" s="294"/>
      <c r="BF929" s="294"/>
      <c r="BG929" s="294"/>
      <c r="BH929" s="294"/>
      <c r="BI929" s="294"/>
      <c r="BJ929" s="294">
        <v>1</v>
      </c>
      <c r="BK929" s="294"/>
      <c r="BL929" s="294"/>
      <c r="BM929" s="294"/>
      <c r="BN929" s="294"/>
      <c r="BO929" s="294"/>
      <c r="BP929" s="1"/>
      <c r="BQ929" s="294"/>
      <c r="BR929" s="17">
        <v>4</v>
      </c>
      <c r="BS929" s="1">
        <f t="shared" si="8091"/>
        <v>0</v>
      </c>
      <c r="BT929" s="17">
        <f t="shared" si="8137"/>
        <v>0</v>
      </c>
      <c r="BU929" s="294"/>
      <c r="BV929" s="294">
        <v>2</v>
      </c>
      <c r="BW929" s="294"/>
      <c r="BX929" s="294"/>
      <c r="BY929" s="294"/>
      <c r="BZ929" s="294"/>
      <c r="CA929" s="294"/>
      <c r="CB929" s="294"/>
      <c r="CC929" s="294"/>
      <c r="CD929" s="1"/>
      <c r="CE929" s="1"/>
      <c r="CF929" s="1"/>
      <c r="CG929" s="294"/>
      <c r="CH929" s="1"/>
      <c r="CI929" s="1"/>
      <c r="CJ929" s="1"/>
      <c r="CK929" s="383"/>
      <c r="CL929" s="383"/>
      <c r="CM929" s="383"/>
      <c r="CN929" s="1">
        <f t="shared" si="8176"/>
        <v>0</v>
      </c>
      <c r="CO929" s="1">
        <f t="shared" si="8177"/>
        <v>0</v>
      </c>
      <c r="CP929" s="20">
        <f t="shared" si="8178"/>
        <v>0</v>
      </c>
      <c r="CQ929" s="351"/>
      <c r="CR929" s="299"/>
      <c r="CS929" s="294"/>
      <c r="CT929" s="294"/>
      <c r="CU929" s="1"/>
      <c r="CV929" s="1">
        <v>1</v>
      </c>
      <c r="CW929" s="1"/>
      <c r="CX929" s="1"/>
      <c r="CY929" s="1">
        <v>3</v>
      </c>
      <c r="CZ929" s="294">
        <v>2</v>
      </c>
      <c r="DA929" s="17">
        <f t="shared" si="8142"/>
        <v>3</v>
      </c>
      <c r="DB929" s="359">
        <f t="shared" si="8098"/>
        <v>5</v>
      </c>
      <c r="DC929" s="359">
        <f t="shared" si="8099"/>
        <v>4</v>
      </c>
      <c r="DD929" s="294"/>
      <c r="DE929" s="294">
        <v>4</v>
      </c>
      <c r="DF929" s="294">
        <v>4</v>
      </c>
      <c r="DG929" s="294"/>
      <c r="DH929" s="294"/>
      <c r="DI929" s="294">
        <v>6</v>
      </c>
      <c r="DJ929" s="294"/>
      <c r="DK929" s="294"/>
      <c r="DL929" s="294"/>
      <c r="DM929" s="294"/>
      <c r="DN929" s="294">
        <f t="shared" si="8195"/>
        <v>26</v>
      </c>
      <c r="DO929" s="1"/>
      <c r="DP929" s="1"/>
      <c r="DQ929" s="17">
        <f t="shared" si="8180"/>
        <v>0</v>
      </c>
      <c r="DR929" s="17">
        <f t="shared" si="8181"/>
        <v>0</v>
      </c>
      <c r="DS929" s="17">
        <f t="shared" si="8182"/>
        <v>0</v>
      </c>
      <c r="DT929" s="17">
        <f t="shared" si="8183"/>
        <v>0</v>
      </c>
      <c r="DU929" s="17">
        <f t="shared" si="8184"/>
        <v>0</v>
      </c>
      <c r="DV929" s="17">
        <f t="shared" si="8185"/>
        <v>0</v>
      </c>
      <c r="DW929" s="1"/>
      <c r="DX929" s="1"/>
      <c r="DY929" s="20">
        <f t="shared" si="8186"/>
        <v>0</v>
      </c>
      <c r="DZ929" s="20">
        <f t="shared" si="8187"/>
        <v>0</v>
      </c>
      <c r="EA929" s="20">
        <f t="shared" si="8188"/>
        <v>0</v>
      </c>
      <c r="EB929" s="20">
        <f t="shared" si="8189"/>
        <v>0</v>
      </c>
      <c r="EC929" s="18">
        <f t="shared" si="8190"/>
        <v>1</v>
      </c>
      <c r="ED929" s="19">
        <f t="shared" si="8154"/>
        <v>3</v>
      </c>
      <c r="EE929" s="19">
        <f t="shared" si="8191"/>
        <v>0</v>
      </c>
      <c r="EF929" s="1">
        <f t="shared" si="8192"/>
        <v>0</v>
      </c>
      <c r="EG929" s="18">
        <f t="shared" si="8196"/>
        <v>5</v>
      </c>
      <c r="EH929" s="341"/>
      <c r="EI929" s="294">
        <v>5.5</v>
      </c>
      <c r="EJ929" s="294"/>
      <c r="EK929" s="294">
        <v>5.5</v>
      </c>
      <c r="EL929" s="19">
        <v>1</v>
      </c>
      <c r="EM929" s="19"/>
      <c r="EN929" s="19"/>
      <c r="EO929" s="366"/>
      <c r="EP929" s="366"/>
      <c r="EQ929" s="374">
        <v>1</v>
      </c>
      <c r="ER929" s="374"/>
      <c r="ES929" s="374"/>
      <c r="ET929" s="374"/>
      <c r="EU929" s="18">
        <f t="shared" si="8193"/>
        <v>4</v>
      </c>
      <c r="EV929" s="18">
        <f t="shared" si="8114"/>
        <v>0</v>
      </c>
      <c r="EW929" s="341">
        <v>2</v>
      </c>
      <c r="EX929" s="341"/>
      <c r="EY929" s="341"/>
      <c r="EZ929" s="365">
        <f t="shared" si="8051"/>
        <v>0</v>
      </c>
      <c r="FA929" s="294"/>
      <c r="FB929" s="294"/>
      <c r="FC929" s="294"/>
      <c r="FD929" s="300"/>
      <c r="FE929" s="300"/>
      <c r="FF929" s="300"/>
      <c r="FG929" s="300"/>
      <c r="FH929" s="300"/>
      <c r="FI929" s="300"/>
      <c r="FJ929" s="300"/>
      <c r="FK929" s="294"/>
      <c r="FL929" s="294"/>
      <c r="FM929" s="294"/>
      <c r="FN929" s="294">
        <f>F929</f>
        <v>26</v>
      </c>
      <c r="FO929" s="294"/>
      <c r="FP929" s="20">
        <f t="shared" si="8158"/>
        <v>0</v>
      </c>
      <c r="FQ929" s="20">
        <f t="shared" si="8159"/>
        <v>4</v>
      </c>
      <c r="FR929" s="20">
        <f t="shared" si="8160"/>
        <v>4</v>
      </c>
      <c r="FS929" s="20">
        <f t="shared" si="8161"/>
        <v>0</v>
      </c>
      <c r="FT929" s="20">
        <f t="shared" si="8162"/>
        <v>0</v>
      </c>
      <c r="FU929" s="20">
        <f t="shared" si="8163"/>
        <v>0</v>
      </c>
      <c r="FV929" s="20">
        <f t="shared" si="8164"/>
        <v>0</v>
      </c>
      <c r="FW929" s="294"/>
    </row>
    <row r="930" spans="1:179" s="301" customFormat="1" ht="27.75" customHeight="1">
      <c r="A930" s="295"/>
      <c r="B930" s="296">
        <v>4</v>
      </c>
      <c r="C930" s="296">
        <f t="shared" si="8171"/>
        <v>4</v>
      </c>
      <c r="D930" s="296" t="s">
        <v>44</v>
      </c>
      <c r="E930" s="296" t="str">
        <f>D930</f>
        <v>LT8,5</v>
      </c>
      <c r="F930" s="296">
        <v>32</v>
      </c>
      <c r="G930" s="296">
        <f>F930</f>
        <v>32</v>
      </c>
      <c r="H930" s="297"/>
      <c r="I930" s="297"/>
      <c r="J930" s="294"/>
      <c r="K930" s="294"/>
      <c r="L930" s="294"/>
      <c r="M930" s="294"/>
      <c r="N930" s="297"/>
      <c r="O930" s="297"/>
      <c r="P930" s="1"/>
      <c r="Q930" s="16"/>
      <c r="R930" s="1"/>
      <c r="S930" s="294"/>
      <c r="T930" s="294"/>
      <c r="U930" s="294"/>
      <c r="V930" s="294"/>
      <c r="W930" s="294"/>
      <c r="X930" s="294"/>
      <c r="Y930" s="294"/>
      <c r="Z930" s="294"/>
      <c r="AA930" s="294"/>
      <c r="AB930" s="294"/>
      <c r="AC930" s="1">
        <f t="shared" si="8121"/>
        <v>0</v>
      </c>
      <c r="AD930" s="1">
        <f t="shared" si="8122"/>
        <v>0</v>
      </c>
      <c r="AE930" s="1">
        <f t="shared" si="8123"/>
        <v>0</v>
      </c>
      <c r="AF930" s="1">
        <f t="shared" si="8124"/>
        <v>0</v>
      </c>
      <c r="AG930" s="1">
        <f t="shared" si="8125"/>
        <v>0</v>
      </c>
      <c r="AH930" s="1">
        <f t="shared" si="8126"/>
        <v>0</v>
      </c>
      <c r="AI930" s="1">
        <f t="shared" si="8127"/>
        <v>0</v>
      </c>
      <c r="AJ930" s="1">
        <f t="shared" si="8128"/>
        <v>0</v>
      </c>
      <c r="AK930" s="1">
        <f t="shared" si="8129"/>
        <v>0</v>
      </c>
      <c r="AL930" s="1">
        <f t="shared" si="8130"/>
        <v>0</v>
      </c>
      <c r="AM930" s="1">
        <f t="shared" si="8131"/>
        <v>0</v>
      </c>
      <c r="AN930" s="1">
        <f t="shared" si="8132"/>
        <v>0</v>
      </c>
      <c r="AO930" s="294"/>
      <c r="AP930" s="294"/>
      <c r="AQ930" s="294"/>
      <c r="AR930" s="294">
        <f t="shared" si="8194"/>
        <v>32</v>
      </c>
      <c r="AS930" s="298">
        <f t="shared" si="8172"/>
        <v>0</v>
      </c>
      <c r="AT930" s="298">
        <f t="shared" si="8173"/>
        <v>0</v>
      </c>
      <c r="AU930" s="298">
        <f t="shared" si="8174"/>
        <v>0</v>
      </c>
      <c r="AV930" s="298">
        <f t="shared" si="8175"/>
        <v>1</v>
      </c>
      <c r="AW930" s="294"/>
      <c r="AX930" s="294"/>
      <c r="AY930" s="294"/>
      <c r="AZ930" s="294"/>
      <c r="BA930" s="294"/>
      <c r="BB930" s="294"/>
      <c r="BC930" s="294"/>
      <c r="BD930" s="294"/>
      <c r="BE930" s="294"/>
      <c r="BF930" s="294"/>
      <c r="BG930" s="294"/>
      <c r="BH930" s="294"/>
      <c r="BI930" s="294"/>
      <c r="BJ930" s="294">
        <v>1</v>
      </c>
      <c r="BK930" s="294"/>
      <c r="BL930" s="294"/>
      <c r="BM930" s="294"/>
      <c r="BN930" s="294"/>
      <c r="BO930" s="294"/>
      <c r="BP930" s="1"/>
      <c r="BQ930" s="294"/>
      <c r="BR930" s="17">
        <v>4</v>
      </c>
      <c r="BS930" s="1">
        <f t="shared" si="8091"/>
        <v>0</v>
      </c>
      <c r="BT930" s="17">
        <f t="shared" si="8137"/>
        <v>0</v>
      </c>
      <c r="BU930" s="294"/>
      <c r="BV930" s="294">
        <v>2</v>
      </c>
      <c r="BW930" s="294"/>
      <c r="BX930" s="294"/>
      <c r="BY930" s="294"/>
      <c r="BZ930" s="294"/>
      <c r="CA930" s="294"/>
      <c r="CB930" s="294"/>
      <c r="CC930" s="294"/>
      <c r="CD930" s="1"/>
      <c r="CE930" s="1"/>
      <c r="CF930" s="1"/>
      <c r="CG930" s="294"/>
      <c r="CH930" s="1"/>
      <c r="CI930" s="1"/>
      <c r="CJ930" s="1"/>
      <c r="CK930" s="383"/>
      <c r="CL930" s="383"/>
      <c r="CM930" s="383"/>
      <c r="CN930" s="1">
        <f t="shared" si="8176"/>
        <v>0</v>
      </c>
      <c r="CO930" s="1">
        <f t="shared" si="8177"/>
        <v>0</v>
      </c>
      <c r="CP930" s="20">
        <f t="shared" si="8178"/>
        <v>0</v>
      </c>
      <c r="CQ930" s="351"/>
      <c r="CR930" s="299"/>
      <c r="CS930" s="294">
        <v>2</v>
      </c>
      <c r="CT930" s="294">
        <v>2</v>
      </c>
      <c r="CU930" s="1"/>
      <c r="CV930" s="1"/>
      <c r="CW930" s="1">
        <v>2</v>
      </c>
      <c r="CX930" s="1"/>
      <c r="CY930" s="1">
        <v>7</v>
      </c>
      <c r="CZ930" s="294">
        <v>5</v>
      </c>
      <c r="DA930" s="17">
        <f t="shared" si="8142"/>
        <v>7</v>
      </c>
      <c r="DB930" s="359">
        <f t="shared" si="8098"/>
        <v>12</v>
      </c>
      <c r="DC930" s="359">
        <f t="shared" si="8099"/>
        <v>9</v>
      </c>
      <c r="DD930" s="294"/>
      <c r="DE930" s="294">
        <v>6</v>
      </c>
      <c r="DF930" s="294">
        <v>15</v>
      </c>
      <c r="DG930" s="294"/>
      <c r="DH930" s="294"/>
      <c r="DI930" s="294"/>
      <c r="DJ930" s="294">
        <v>8</v>
      </c>
      <c r="DK930" s="294"/>
      <c r="DL930" s="294"/>
      <c r="DM930" s="294"/>
      <c r="DN930" s="294">
        <f t="shared" si="8195"/>
        <v>32</v>
      </c>
      <c r="DO930" s="1"/>
      <c r="DP930" s="1"/>
      <c r="DQ930" s="17">
        <f t="shared" si="8180"/>
        <v>0</v>
      </c>
      <c r="DR930" s="17">
        <f t="shared" si="8181"/>
        <v>0</v>
      </c>
      <c r="DS930" s="17">
        <f t="shared" si="8182"/>
        <v>0</v>
      </c>
      <c r="DT930" s="17">
        <f t="shared" si="8183"/>
        <v>0</v>
      </c>
      <c r="DU930" s="17">
        <f t="shared" si="8184"/>
        <v>0</v>
      </c>
      <c r="DV930" s="17">
        <f t="shared" si="8185"/>
        <v>0</v>
      </c>
      <c r="DW930" s="1"/>
      <c r="DX930" s="1"/>
      <c r="DY930" s="20">
        <f t="shared" si="8186"/>
        <v>0</v>
      </c>
      <c r="DZ930" s="20">
        <f t="shared" si="8187"/>
        <v>0</v>
      </c>
      <c r="EA930" s="20">
        <f t="shared" si="8188"/>
        <v>0</v>
      </c>
      <c r="EB930" s="20">
        <f t="shared" si="8189"/>
        <v>0</v>
      </c>
      <c r="EC930" s="18">
        <f t="shared" si="8190"/>
        <v>0</v>
      </c>
      <c r="ED930" s="19">
        <f t="shared" si="8154"/>
        <v>0</v>
      </c>
      <c r="EE930" s="19">
        <f t="shared" si="8191"/>
        <v>6</v>
      </c>
      <c r="EF930" s="1">
        <f t="shared" si="8192"/>
        <v>8</v>
      </c>
      <c r="EG930" s="18">
        <f t="shared" si="8196"/>
        <v>10</v>
      </c>
      <c r="EH930" s="341"/>
      <c r="EI930" s="294"/>
      <c r="EJ930" s="294">
        <v>11</v>
      </c>
      <c r="EK930" s="294">
        <f>5*5.5</f>
        <v>27.5</v>
      </c>
      <c r="EL930" s="19">
        <v>1</v>
      </c>
      <c r="EM930" s="19"/>
      <c r="EN930" s="19"/>
      <c r="EO930" s="366"/>
      <c r="EP930" s="366"/>
      <c r="EQ930" s="374"/>
      <c r="ER930" s="374"/>
      <c r="ES930" s="374"/>
      <c r="ET930" s="374"/>
      <c r="EU930" s="18">
        <f t="shared" si="8193"/>
        <v>7</v>
      </c>
      <c r="EV930" s="18">
        <f t="shared" si="8114"/>
        <v>0</v>
      </c>
      <c r="EW930" s="341">
        <v>2</v>
      </c>
      <c r="EX930" s="341"/>
      <c r="EY930" s="341"/>
      <c r="EZ930" s="365">
        <f t="shared" si="8051"/>
        <v>0</v>
      </c>
      <c r="FA930" s="294"/>
      <c r="FB930" s="294"/>
      <c r="FC930" s="294"/>
      <c r="FD930" s="300"/>
      <c r="FE930" s="300"/>
      <c r="FF930" s="300"/>
      <c r="FG930" s="300"/>
      <c r="FH930" s="300"/>
      <c r="FI930" s="300"/>
      <c r="FJ930" s="300"/>
      <c r="FK930" s="294"/>
      <c r="FL930" s="294"/>
      <c r="FM930" s="294"/>
      <c r="FN930" s="294">
        <f>F930</f>
        <v>32</v>
      </c>
      <c r="FO930" s="294"/>
      <c r="FP930" s="20">
        <f t="shared" si="8158"/>
        <v>0</v>
      </c>
      <c r="FQ930" s="20">
        <f t="shared" si="8159"/>
        <v>6</v>
      </c>
      <c r="FR930" s="20">
        <f t="shared" si="8160"/>
        <v>15</v>
      </c>
      <c r="FS930" s="20">
        <f t="shared" si="8161"/>
        <v>0</v>
      </c>
      <c r="FT930" s="20">
        <f t="shared" si="8162"/>
        <v>0</v>
      </c>
      <c r="FU930" s="20">
        <f t="shared" si="8163"/>
        <v>0</v>
      </c>
      <c r="FV930" s="20">
        <f t="shared" si="8164"/>
        <v>0</v>
      </c>
      <c r="FW930" s="294"/>
    </row>
    <row r="931" spans="1:179" s="301" customFormat="1" ht="27.75" customHeight="1">
      <c r="A931" s="295"/>
      <c r="B931" s="296"/>
      <c r="C931" s="296" t="s">
        <v>185</v>
      </c>
      <c r="D931" s="296"/>
      <c r="E931" s="296" t="s">
        <v>44</v>
      </c>
      <c r="F931" s="296"/>
      <c r="G931" s="296">
        <v>21</v>
      </c>
      <c r="H931" s="297"/>
      <c r="I931" s="297"/>
      <c r="J931" s="294"/>
      <c r="K931" s="294"/>
      <c r="L931" s="294"/>
      <c r="M931" s="294"/>
      <c r="N931" s="297"/>
      <c r="O931" s="297"/>
      <c r="P931" s="1"/>
      <c r="Q931" s="16"/>
      <c r="R931" s="1"/>
      <c r="S931" s="294"/>
      <c r="T931" s="294"/>
      <c r="U931" s="294"/>
      <c r="V931" s="294"/>
      <c r="W931" s="294"/>
      <c r="X931" s="294"/>
      <c r="Y931" s="294">
        <v>1</v>
      </c>
      <c r="Z931" s="294"/>
      <c r="AA931" s="294"/>
      <c r="AB931" s="294"/>
      <c r="AC931" s="1">
        <f t="shared" si="8121"/>
        <v>0</v>
      </c>
      <c r="AD931" s="1">
        <f t="shared" si="8122"/>
        <v>0</v>
      </c>
      <c r="AE931" s="1">
        <f t="shared" si="8123"/>
        <v>0</v>
      </c>
      <c r="AF931" s="1">
        <f t="shared" si="8124"/>
        <v>1</v>
      </c>
      <c r="AG931" s="1">
        <f t="shared" si="8125"/>
        <v>0</v>
      </c>
      <c r="AH931" s="1">
        <f t="shared" si="8126"/>
        <v>0</v>
      </c>
      <c r="AI931" s="1">
        <f t="shared" si="8127"/>
        <v>0</v>
      </c>
      <c r="AJ931" s="1">
        <f t="shared" si="8128"/>
        <v>0</v>
      </c>
      <c r="AK931" s="1">
        <f t="shared" si="8129"/>
        <v>0</v>
      </c>
      <c r="AL931" s="1">
        <f t="shared" si="8130"/>
        <v>0</v>
      </c>
      <c r="AM931" s="1">
        <f t="shared" si="8131"/>
        <v>0</v>
      </c>
      <c r="AN931" s="1">
        <f t="shared" si="8132"/>
        <v>0</v>
      </c>
      <c r="AO931" s="294"/>
      <c r="AP931" s="294"/>
      <c r="AQ931" s="294"/>
      <c r="AR931" s="294">
        <f t="shared" si="8194"/>
        <v>21</v>
      </c>
      <c r="AS931" s="298">
        <f t="shared" si="8172"/>
        <v>0</v>
      </c>
      <c r="AT931" s="298">
        <f t="shared" si="8173"/>
        <v>0</v>
      </c>
      <c r="AU931" s="298">
        <f t="shared" si="8174"/>
        <v>0</v>
      </c>
      <c r="AV931" s="298">
        <f t="shared" si="8175"/>
        <v>1</v>
      </c>
      <c r="AW931" s="294"/>
      <c r="AX931" s="294"/>
      <c r="AY931" s="294"/>
      <c r="AZ931" s="294"/>
      <c r="BA931" s="294"/>
      <c r="BB931" s="294"/>
      <c r="BC931" s="294"/>
      <c r="BD931" s="294"/>
      <c r="BE931" s="294"/>
      <c r="BF931" s="294"/>
      <c r="BG931" s="294"/>
      <c r="BH931" s="294"/>
      <c r="BI931" s="294"/>
      <c r="BJ931" s="294">
        <v>1</v>
      </c>
      <c r="BK931" s="294"/>
      <c r="BL931" s="294"/>
      <c r="BM931" s="294"/>
      <c r="BN931" s="294"/>
      <c r="BO931" s="294"/>
      <c r="BP931" s="1"/>
      <c r="BQ931" s="294"/>
      <c r="BR931" s="17">
        <v>4</v>
      </c>
      <c r="BS931" s="1">
        <f t="shared" si="8091"/>
        <v>0</v>
      </c>
      <c r="BT931" s="17">
        <f t="shared" si="8137"/>
        <v>0</v>
      </c>
      <c r="BU931" s="294"/>
      <c r="BV931" s="294">
        <v>2</v>
      </c>
      <c r="BW931" s="294"/>
      <c r="BX931" s="294"/>
      <c r="BY931" s="294"/>
      <c r="BZ931" s="294"/>
      <c r="CA931" s="294"/>
      <c r="CB931" s="294"/>
      <c r="CC931" s="294"/>
      <c r="CD931" s="1"/>
      <c r="CE931" s="1"/>
      <c r="CF931" s="1"/>
      <c r="CG931" s="294"/>
      <c r="CH931" s="1"/>
      <c r="CI931" s="1"/>
      <c r="CJ931" s="1"/>
      <c r="CK931" s="383"/>
      <c r="CL931" s="383"/>
      <c r="CM931" s="383"/>
      <c r="CN931" s="1">
        <f t="shared" si="8176"/>
        <v>0</v>
      </c>
      <c r="CO931" s="1">
        <f t="shared" si="8177"/>
        <v>0</v>
      </c>
      <c r="CP931" s="20">
        <f t="shared" si="8178"/>
        <v>0</v>
      </c>
      <c r="CQ931" s="351"/>
      <c r="CR931" s="299"/>
      <c r="CS931" s="294"/>
      <c r="CT931" s="294"/>
      <c r="CU931" s="1"/>
      <c r="CV931" s="1"/>
      <c r="CW931" s="1"/>
      <c r="CX931" s="1"/>
      <c r="CY931" s="1"/>
      <c r="CZ931" s="294"/>
      <c r="DA931" s="17">
        <f t="shared" si="8142"/>
        <v>0</v>
      </c>
      <c r="DB931" s="359">
        <f t="shared" si="8098"/>
        <v>0</v>
      </c>
      <c r="DC931" s="359">
        <f t="shared" si="8099"/>
        <v>0</v>
      </c>
      <c r="DD931" s="294"/>
      <c r="DE931" s="294"/>
      <c r="DF931" s="294"/>
      <c r="DG931" s="294"/>
      <c r="DH931" s="294"/>
      <c r="DI931" s="294"/>
      <c r="DJ931" s="294"/>
      <c r="DK931" s="294"/>
      <c r="DL931" s="294"/>
      <c r="DM931" s="294"/>
      <c r="DN931" s="294">
        <f t="shared" si="8195"/>
        <v>21</v>
      </c>
      <c r="DO931" s="1"/>
      <c r="DP931" s="1"/>
      <c r="DQ931" s="17">
        <f t="shared" si="8180"/>
        <v>0</v>
      </c>
      <c r="DR931" s="17">
        <f t="shared" si="8181"/>
        <v>0</v>
      </c>
      <c r="DS931" s="17">
        <f t="shared" si="8182"/>
        <v>0</v>
      </c>
      <c r="DT931" s="17">
        <f t="shared" si="8183"/>
        <v>0</v>
      </c>
      <c r="DU931" s="17">
        <f t="shared" si="8184"/>
        <v>0</v>
      </c>
      <c r="DV931" s="17">
        <f t="shared" si="8185"/>
        <v>0</v>
      </c>
      <c r="DW931" s="1"/>
      <c r="DX931" s="1"/>
      <c r="DY931" s="20">
        <f t="shared" si="8186"/>
        <v>0</v>
      </c>
      <c r="DZ931" s="20">
        <f t="shared" si="8187"/>
        <v>0</v>
      </c>
      <c r="EA931" s="20">
        <f t="shared" si="8188"/>
        <v>0</v>
      </c>
      <c r="EB931" s="20">
        <f t="shared" si="8189"/>
        <v>0</v>
      </c>
      <c r="EC931" s="18">
        <f t="shared" si="8190"/>
        <v>0</v>
      </c>
      <c r="ED931" s="19">
        <f t="shared" si="8154"/>
        <v>0</v>
      </c>
      <c r="EE931" s="19">
        <f t="shared" si="8191"/>
        <v>0</v>
      </c>
      <c r="EF931" s="1">
        <f t="shared" si="8192"/>
        <v>0</v>
      </c>
      <c r="EG931" s="18">
        <f t="shared" si="8196"/>
        <v>0</v>
      </c>
      <c r="EH931" s="341"/>
      <c r="EI931" s="294"/>
      <c r="EJ931" s="294"/>
      <c r="EK931" s="294"/>
      <c r="EL931" s="19"/>
      <c r="EM931" s="19"/>
      <c r="EN931" s="19"/>
      <c r="EO931" s="366"/>
      <c r="EP931" s="366"/>
      <c r="EQ931" s="374"/>
      <c r="ER931" s="374"/>
      <c r="ES931" s="374"/>
      <c r="ET931" s="374"/>
      <c r="EU931" s="18">
        <f t="shared" si="8193"/>
        <v>0</v>
      </c>
      <c r="EV931" s="18">
        <f t="shared" si="8114"/>
        <v>0</v>
      </c>
      <c r="EW931" s="341"/>
      <c r="EX931" s="341"/>
      <c r="EY931" s="341"/>
      <c r="EZ931" s="365">
        <f t="shared" si="8051"/>
        <v>0</v>
      </c>
      <c r="FA931" s="294"/>
      <c r="FB931" s="294"/>
      <c r="FC931" s="294"/>
      <c r="FD931" s="300"/>
      <c r="FE931" s="300"/>
      <c r="FF931" s="300"/>
      <c r="FG931" s="300"/>
      <c r="FH931" s="300"/>
      <c r="FI931" s="300"/>
      <c r="FJ931" s="300"/>
      <c r="FK931" s="294"/>
      <c r="FL931" s="294"/>
      <c r="FM931" s="294"/>
      <c r="FN931" s="294"/>
      <c r="FO931" s="294"/>
      <c r="FP931" s="20">
        <f t="shared" si="8158"/>
        <v>0</v>
      </c>
      <c r="FQ931" s="20">
        <f t="shared" si="8159"/>
        <v>0</v>
      </c>
      <c r="FR931" s="20">
        <f t="shared" si="8160"/>
        <v>0</v>
      </c>
      <c r="FS931" s="20">
        <f t="shared" si="8161"/>
        <v>0</v>
      </c>
      <c r="FT931" s="20">
        <f t="shared" si="8162"/>
        <v>0</v>
      </c>
      <c r="FU931" s="20">
        <f t="shared" si="8163"/>
        <v>0</v>
      </c>
      <c r="FV931" s="20">
        <f t="shared" si="8164"/>
        <v>0</v>
      </c>
      <c r="FW931" s="294"/>
    </row>
    <row r="932" spans="1:179" s="301" customFormat="1" ht="27.75" customHeight="1">
      <c r="A932" s="295"/>
      <c r="B932" s="296">
        <v>5</v>
      </c>
      <c r="C932" s="296">
        <f>B932</f>
        <v>5</v>
      </c>
      <c r="D932" s="296" t="s">
        <v>44</v>
      </c>
      <c r="E932" s="296" t="str">
        <f>D932</f>
        <v>LT8,5</v>
      </c>
      <c r="F932" s="296">
        <v>42</v>
      </c>
      <c r="G932" s="296">
        <v>21</v>
      </c>
      <c r="H932" s="297"/>
      <c r="I932" s="297"/>
      <c r="J932" s="294"/>
      <c r="K932" s="294"/>
      <c r="L932" s="294"/>
      <c r="M932" s="294"/>
      <c r="N932" s="297"/>
      <c r="O932" s="297"/>
      <c r="P932" s="1"/>
      <c r="Q932" s="16"/>
      <c r="R932" s="1"/>
      <c r="S932" s="294"/>
      <c r="T932" s="294"/>
      <c r="U932" s="294"/>
      <c r="V932" s="294"/>
      <c r="W932" s="294"/>
      <c r="X932" s="294"/>
      <c r="Y932" s="294"/>
      <c r="Z932" s="294"/>
      <c r="AA932" s="294"/>
      <c r="AB932" s="294"/>
      <c r="AC932" s="1">
        <f t="shared" si="8121"/>
        <v>0</v>
      </c>
      <c r="AD932" s="1">
        <f t="shared" si="8122"/>
        <v>0</v>
      </c>
      <c r="AE932" s="1">
        <f t="shared" si="8123"/>
        <v>0</v>
      </c>
      <c r="AF932" s="1">
        <f t="shared" si="8124"/>
        <v>0</v>
      </c>
      <c r="AG932" s="1">
        <f t="shared" si="8125"/>
        <v>0</v>
      </c>
      <c r="AH932" s="1">
        <f t="shared" si="8126"/>
        <v>0</v>
      </c>
      <c r="AI932" s="1">
        <f t="shared" si="8127"/>
        <v>0</v>
      </c>
      <c r="AJ932" s="1">
        <f t="shared" si="8128"/>
        <v>0</v>
      </c>
      <c r="AK932" s="1">
        <f t="shared" si="8129"/>
        <v>0</v>
      </c>
      <c r="AL932" s="1">
        <f t="shared" si="8130"/>
        <v>0</v>
      </c>
      <c r="AM932" s="1">
        <f t="shared" si="8131"/>
        <v>0</v>
      </c>
      <c r="AN932" s="1">
        <f t="shared" si="8132"/>
        <v>0</v>
      </c>
      <c r="AO932" s="294"/>
      <c r="AP932" s="294"/>
      <c r="AQ932" s="294"/>
      <c r="AR932" s="294">
        <f t="shared" si="8194"/>
        <v>21</v>
      </c>
      <c r="AS932" s="298">
        <f t="shared" si="8172"/>
        <v>0</v>
      </c>
      <c r="AT932" s="298">
        <f t="shared" si="8173"/>
        <v>0</v>
      </c>
      <c r="AU932" s="298">
        <f t="shared" si="8174"/>
        <v>0</v>
      </c>
      <c r="AV932" s="298">
        <f t="shared" si="8175"/>
        <v>1</v>
      </c>
      <c r="AW932" s="294"/>
      <c r="AX932" s="294"/>
      <c r="AY932" s="294"/>
      <c r="AZ932" s="294"/>
      <c r="BA932" s="294"/>
      <c r="BB932" s="294"/>
      <c r="BC932" s="294"/>
      <c r="BD932" s="294"/>
      <c r="BE932" s="294"/>
      <c r="BF932" s="294"/>
      <c r="BG932" s="294"/>
      <c r="BH932" s="294"/>
      <c r="BI932" s="294"/>
      <c r="BJ932" s="294">
        <v>1</v>
      </c>
      <c r="BK932" s="294"/>
      <c r="BL932" s="294"/>
      <c r="BM932" s="294"/>
      <c r="BN932" s="294">
        <v>1</v>
      </c>
      <c r="BO932" s="294"/>
      <c r="BP932" s="1"/>
      <c r="BQ932" s="294"/>
      <c r="BR932" s="17">
        <v>4</v>
      </c>
      <c r="BS932" s="1">
        <f t="shared" si="8091"/>
        <v>0</v>
      </c>
      <c r="BT932" s="17">
        <f t="shared" si="8137"/>
        <v>0</v>
      </c>
      <c r="BU932" s="294"/>
      <c r="BV932" s="294">
        <v>2</v>
      </c>
      <c r="BW932" s="294"/>
      <c r="BX932" s="294"/>
      <c r="BY932" s="294"/>
      <c r="BZ932" s="294"/>
      <c r="CA932" s="294"/>
      <c r="CB932" s="294"/>
      <c r="CC932" s="294"/>
      <c r="CD932" s="1"/>
      <c r="CE932" s="1"/>
      <c r="CF932" s="1"/>
      <c r="CG932" s="294"/>
      <c r="CH932" s="1"/>
      <c r="CI932" s="1"/>
      <c r="CJ932" s="1"/>
      <c r="CK932" s="383"/>
      <c r="CL932" s="383"/>
      <c r="CM932" s="383"/>
      <c r="CN932" s="1">
        <f t="shared" si="8176"/>
        <v>0</v>
      </c>
      <c r="CO932" s="1">
        <f t="shared" si="8177"/>
        <v>0</v>
      </c>
      <c r="CP932" s="20">
        <f t="shared" si="8178"/>
        <v>0</v>
      </c>
      <c r="CQ932" s="351"/>
      <c r="CR932" s="299"/>
      <c r="CS932" s="294">
        <v>2</v>
      </c>
      <c r="CT932" s="294">
        <v>2</v>
      </c>
      <c r="CU932" s="1"/>
      <c r="CV932" s="1">
        <v>1</v>
      </c>
      <c r="CW932" s="1">
        <v>2</v>
      </c>
      <c r="CX932" s="1"/>
      <c r="CY932" s="1">
        <v>8</v>
      </c>
      <c r="CZ932" s="294">
        <v>10</v>
      </c>
      <c r="DA932" s="17">
        <f t="shared" si="8142"/>
        <v>8</v>
      </c>
      <c r="DB932" s="359">
        <f t="shared" si="8098"/>
        <v>18</v>
      </c>
      <c r="DC932" s="359">
        <f t="shared" si="8099"/>
        <v>11</v>
      </c>
      <c r="DD932" s="294"/>
      <c r="DE932" s="294">
        <v>7</v>
      </c>
      <c r="DF932" s="294">
        <f>7*3</f>
        <v>21</v>
      </c>
      <c r="DG932" s="294"/>
      <c r="DH932" s="294">
        <v>4</v>
      </c>
      <c r="DI932" s="294">
        <v>4</v>
      </c>
      <c r="DJ932" s="294"/>
      <c r="DK932" s="294"/>
      <c r="DL932" s="294"/>
      <c r="DM932" s="294"/>
      <c r="DN932" s="294">
        <f t="shared" si="8195"/>
        <v>21</v>
      </c>
      <c r="DO932" s="1"/>
      <c r="DP932" s="1"/>
      <c r="DQ932" s="17">
        <f t="shared" si="8180"/>
        <v>0</v>
      </c>
      <c r="DR932" s="17">
        <f t="shared" si="8181"/>
        <v>0</v>
      </c>
      <c r="DS932" s="17">
        <f t="shared" si="8182"/>
        <v>0</v>
      </c>
      <c r="DT932" s="17">
        <f t="shared" si="8183"/>
        <v>0</v>
      </c>
      <c r="DU932" s="17">
        <f t="shared" si="8184"/>
        <v>0</v>
      </c>
      <c r="DV932" s="17">
        <f t="shared" si="8185"/>
        <v>0</v>
      </c>
      <c r="DW932" s="1"/>
      <c r="DX932" s="1"/>
      <c r="DY932" s="20">
        <f t="shared" si="8186"/>
        <v>0</v>
      </c>
      <c r="DZ932" s="20">
        <f t="shared" si="8187"/>
        <v>0</v>
      </c>
      <c r="EA932" s="20">
        <f t="shared" si="8188"/>
        <v>0</v>
      </c>
      <c r="EB932" s="20">
        <f t="shared" si="8189"/>
        <v>0</v>
      </c>
      <c r="EC932" s="18">
        <f t="shared" si="8190"/>
        <v>0</v>
      </c>
      <c r="ED932" s="19">
        <f t="shared" si="8154"/>
        <v>0</v>
      </c>
      <c r="EE932" s="19">
        <f t="shared" si="8191"/>
        <v>6</v>
      </c>
      <c r="EF932" s="1">
        <f t="shared" si="8192"/>
        <v>8</v>
      </c>
      <c r="EG932" s="18">
        <f t="shared" si="8196"/>
        <v>10</v>
      </c>
      <c r="EH932" s="341"/>
      <c r="EI932" s="294">
        <v>5.5</v>
      </c>
      <c r="EJ932" s="294">
        <v>11</v>
      </c>
      <c r="EK932" s="294">
        <f>7*5.5</f>
        <v>38.5</v>
      </c>
      <c r="EL932" s="19">
        <v>1</v>
      </c>
      <c r="EM932" s="19"/>
      <c r="EN932" s="19"/>
      <c r="EO932" s="366"/>
      <c r="EP932" s="366"/>
      <c r="EQ932" s="374"/>
      <c r="ER932" s="374"/>
      <c r="ES932" s="374"/>
      <c r="ET932" s="374"/>
      <c r="EU932" s="18">
        <f t="shared" si="8193"/>
        <v>12</v>
      </c>
      <c r="EV932" s="18">
        <f t="shared" si="8114"/>
        <v>0</v>
      </c>
      <c r="EW932" s="341">
        <v>2</v>
      </c>
      <c r="EX932" s="341"/>
      <c r="EY932" s="341"/>
      <c r="EZ932" s="365">
        <f t="shared" si="8051"/>
        <v>0</v>
      </c>
      <c r="FA932" s="294"/>
      <c r="FB932" s="294"/>
      <c r="FC932" s="294"/>
      <c r="FD932" s="300"/>
      <c r="FE932" s="300"/>
      <c r="FF932" s="300"/>
      <c r="FG932" s="300"/>
      <c r="FH932" s="300"/>
      <c r="FI932" s="300"/>
      <c r="FJ932" s="300"/>
      <c r="FK932" s="294"/>
      <c r="FL932" s="294"/>
      <c r="FM932" s="294"/>
      <c r="FN932" s="294">
        <f>F932</f>
        <v>42</v>
      </c>
      <c r="FO932" s="294"/>
      <c r="FP932" s="20">
        <f t="shared" si="8158"/>
        <v>0</v>
      </c>
      <c r="FQ932" s="20">
        <f t="shared" si="8159"/>
        <v>7</v>
      </c>
      <c r="FR932" s="20">
        <f t="shared" si="8160"/>
        <v>21</v>
      </c>
      <c r="FS932" s="20">
        <f t="shared" si="8161"/>
        <v>0</v>
      </c>
      <c r="FT932" s="20">
        <f t="shared" si="8162"/>
        <v>0</v>
      </c>
      <c r="FU932" s="20">
        <f t="shared" si="8163"/>
        <v>0</v>
      </c>
      <c r="FV932" s="20">
        <f t="shared" si="8164"/>
        <v>0</v>
      </c>
      <c r="FW932" s="294"/>
    </row>
    <row r="933" spans="1:179" s="301" customFormat="1" ht="27.75" customHeight="1">
      <c r="A933" s="295"/>
      <c r="B933" s="296">
        <v>6</v>
      </c>
      <c r="C933" s="296">
        <f>B933</f>
        <v>6</v>
      </c>
      <c r="D933" s="296" t="s">
        <v>44</v>
      </c>
      <c r="E933" s="296" t="str">
        <f>D933</f>
        <v>LT8,5</v>
      </c>
      <c r="F933" s="296">
        <v>22</v>
      </c>
      <c r="G933" s="296">
        <f>F933</f>
        <v>22</v>
      </c>
      <c r="H933" s="297"/>
      <c r="I933" s="297"/>
      <c r="J933" s="294"/>
      <c r="K933" s="294"/>
      <c r="L933" s="294"/>
      <c r="M933" s="294"/>
      <c r="N933" s="297"/>
      <c r="O933" s="297"/>
      <c r="P933" s="1"/>
      <c r="Q933" s="16"/>
      <c r="R933" s="1"/>
      <c r="S933" s="294"/>
      <c r="T933" s="294"/>
      <c r="U933" s="294"/>
      <c r="V933" s="294"/>
      <c r="W933" s="294"/>
      <c r="X933" s="294"/>
      <c r="Y933" s="294"/>
      <c r="Z933" s="294"/>
      <c r="AA933" s="294"/>
      <c r="AB933" s="294"/>
      <c r="AC933" s="1">
        <f t="shared" si="8121"/>
        <v>0</v>
      </c>
      <c r="AD933" s="1">
        <f t="shared" si="8122"/>
        <v>0</v>
      </c>
      <c r="AE933" s="1">
        <f t="shared" si="8123"/>
        <v>0</v>
      </c>
      <c r="AF933" s="1">
        <f t="shared" si="8124"/>
        <v>0</v>
      </c>
      <c r="AG933" s="1">
        <f t="shared" si="8125"/>
        <v>0</v>
      </c>
      <c r="AH933" s="1">
        <f t="shared" si="8126"/>
        <v>0</v>
      </c>
      <c r="AI933" s="1">
        <f t="shared" si="8127"/>
        <v>0</v>
      </c>
      <c r="AJ933" s="1">
        <f t="shared" si="8128"/>
        <v>0</v>
      </c>
      <c r="AK933" s="1">
        <f t="shared" si="8129"/>
        <v>0</v>
      </c>
      <c r="AL933" s="1">
        <f t="shared" si="8130"/>
        <v>0</v>
      </c>
      <c r="AM933" s="1">
        <f t="shared" si="8131"/>
        <v>0</v>
      </c>
      <c r="AN933" s="1">
        <f t="shared" si="8132"/>
        <v>0</v>
      </c>
      <c r="AO933" s="294"/>
      <c r="AP933" s="294"/>
      <c r="AQ933" s="294"/>
      <c r="AR933" s="294">
        <f t="shared" si="8194"/>
        <v>22</v>
      </c>
      <c r="AS933" s="298">
        <f t="shared" si="8172"/>
        <v>0</v>
      </c>
      <c r="AT933" s="298">
        <f t="shared" si="8173"/>
        <v>0</v>
      </c>
      <c r="AU933" s="298">
        <f t="shared" si="8174"/>
        <v>0</v>
      </c>
      <c r="AV933" s="298">
        <f t="shared" si="8175"/>
        <v>1</v>
      </c>
      <c r="AW933" s="294"/>
      <c r="AX933" s="294"/>
      <c r="AY933" s="294"/>
      <c r="AZ933" s="294"/>
      <c r="BA933" s="294"/>
      <c r="BB933" s="294"/>
      <c r="BC933" s="294"/>
      <c r="BD933" s="294"/>
      <c r="BE933" s="294"/>
      <c r="BF933" s="294"/>
      <c r="BG933" s="294"/>
      <c r="BH933" s="294"/>
      <c r="BI933" s="294"/>
      <c r="BJ933" s="294">
        <v>1</v>
      </c>
      <c r="BK933" s="294"/>
      <c r="BL933" s="294"/>
      <c r="BM933" s="294"/>
      <c r="BN933" s="294"/>
      <c r="BO933" s="294"/>
      <c r="BP933" s="1"/>
      <c r="BQ933" s="294"/>
      <c r="BR933" s="17">
        <v>4</v>
      </c>
      <c r="BS933" s="1">
        <f t="shared" si="8091"/>
        <v>0</v>
      </c>
      <c r="BT933" s="17">
        <f t="shared" si="8137"/>
        <v>0</v>
      </c>
      <c r="BU933" s="294"/>
      <c r="BV933" s="294">
        <v>2</v>
      </c>
      <c r="BW933" s="294">
        <v>2</v>
      </c>
      <c r="BX933" s="294">
        <v>2</v>
      </c>
      <c r="BY933" s="294"/>
      <c r="BZ933" s="294"/>
      <c r="CA933" s="294"/>
      <c r="CB933" s="294"/>
      <c r="CC933" s="294"/>
      <c r="CD933" s="1"/>
      <c r="CE933" s="1"/>
      <c r="CF933" s="1"/>
      <c r="CG933" s="294"/>
      <c r="CH933" s="1"/>
      <c r="CI933" s="1"/>
      <c r="CJ933" s="1"/>
      <c r="CK933" s="383"/>
      <c r="CL933" s="383"/>
      <c r="CM933" s="383"/>
      <c r="CN933" s="1">
        <f t="shared" si="8176"/>
        <v>4</v>
      </c>
      <c r="CO933" s="1">
        <f t="shared" si="8177"/>
        <v>4</v>
      </c>
      <c r="CP933" s="20">
        <f t="shared" si="8178"/>
        <v>0</v>
      </c>
      <c r="CQ933" s="351"/>
      <c r="CR933" s="299"/>
      <c r="CS933" s="294"/>
      <c r="CT933" s="294"/>
      <c r="CU933" s="1"/>
      <c r="CV933" s="1"/>
      <c r="CW933" s="1">
        <v>1</v>
      </c>
      <c r="CX933" s="1"/>
      <c r="CY933" s="1">
        <v>1</v>
      </c>
      <c r="CZ933" s="294">
        <v>2</v>
      </c>
      <c r="DA933" s="17">
        <f t="shared" si="8142"/>
        <v>1</v>
      </c>
      <c r="DB933" s="359">
        <f t="shared" si="8098"/>
        <v>3</v>
      </c>
      <c r="DC933" s="359">
        <f t="shared" si="8099"/>
        <v>2</v>
      </c>
      <c r="DD933" s="294"/>
      <c r="DE933" s="294">
        <v>4</v>
      </c>
      <c r="DF933" s="294">
        <v>4</v>
      </c>
      <c r="DG933" s="294"/>
      <c r="DH933" s="294"/>
      <c r="DI933" s="294"/>
      <c r="DJ933" s="294"/>
      <c r="DK933" s="294"/>
      <c r="DL933" s="294"/>
      <c r="DM933" s="294"/>
      <c r="DN933" s="294">
        <f t="shared" si="8195"/>
        <v>22</v>
      </c>
      <c r="DO933" s="1"/>
      <c r="DP933" s="1"/>
      <c r="DQ933" s="17">
        <f t="shared" si="8180"/>
        <v>0</v>
      </c>
      <c r="DR933" s="17">
        <f t="shared" si="8181"/>
        <v>0</v>
      </c>
      <c r="DS933" s="17">
        <f t="shared" si="8182"/>
        <v>0</v>
      </c>
      <c r="DT933" s="17">
        <f t="shared" si="8183"/>
        <v>0</v>
      </c>
      <c r="DU933" s="17">
        <f t="shared" si="8184"/>
        <v>0</v>
      </c>
      <c r="DV933" s="17">
        <f t="shared" si="8185"/>
        <v>0</v>
      </c>
      <c r="DW933" s="1"/>
      <c r="DX933" s="1"/>
      <c r="DY933" s="20">
        <f t="shared" si="8186"/>
        <v>0</v>
      </c>
      <c r="DZ933" s="20">
        <f t="shared" si="8187"/>
        <v>0</v>
      </c>
      <c r="EA933" s="20">
        <f t="shared" si="8188"/>
        <v>0</v>
      </c>
      <c r="EB933" s="20">
        <f t="shared" si="8189"/>
        <v>0</v>
      </c>
      <c r="EC933" s="18">
        <f t="shared" si="8190"/>
        <v>1</v>
      </c>
      <c r="ED933" s="19">
        <f t="shared" si="8154"/>
        <v>3</v>
      </c>
      <c r="EE933" s="19">
        <f t="shared" si="8191"/>
        <v>0</v>
      </c>
      <c r="EF933" s="1">
        <f t="shared" si="8192"/>
        <v>0</v>
      </c>
      <c r="EG933" s="18">
        <f t="shared" si="8196"/>
        <v>5</v>
      </c>
      <c r="EH933" s="341"/>
      <c r="EI933" s="294"/>
      <c r="EJ933" s="294">
        <v>5.5</v>
      </c>
      <c r="EK933" s="294">
        <v>5.5</v>
      </c>
      <c r="EL933" s="19">
        <v>1</v>
      </c>
      <c r="EM933" s="19"/>
      <c r="EN933" s="19"/>
      <c r="EO933" s="366"/>
      <c r="EP933" s="366"/>
      <c r="EQ933" s="374"/>
      <c r="ER933" s="374"/>
      <c r="ES933" s="374"/>
      <c r="ET933" s="374"/>
      <c r="EU933" s="18">
        <f t="shared" si="8193"/>
        <v>4</v>
      </c>
      <c r="EV933" s="18">
        <f t="shared" si="8114"/>
        <v>0</v>
      </c>
      <c r="EW933" s="341">
        <v>4</v>
      </c>
      <c r="EX933" s="341">
        <v>4</v>
      </c>
      <c r="EY933" s="341"/>
      <c r="EZ933" s="365">
        <f t="shared" si="8051"/>
        <v>1</v>
      </c>
      <c r="FA933" s="294"/>
      <c r="FB933" s="294"/>
      <c r="FC933" s="294"/>
      <c r="FD933" s="300"/>
      <c r="FE933" s="300"/>
      <c r="FF933" s="300"/>
      <c r="FG933" s="300"/>
      <c r="FH933" s="300"/>
      <c r="FI933" s="300"/>
      <c r="FJ933" s="300"/>
      <c r="FK933" s="294"/>
      <c r="FL933" s="294"/>
      <c r="FM933" s="294"/>
      <c r="FN933" s="294">
        <f>F933</f>
        <v>22</v>
      </c>
      <c r="FO933" s="294"/>
      <c r="FP933" s="20">
        <f t="shared" si="8158"/>
        <v>0</v>
      </c>
      <c r="FQ933" s="20">
        <f t="shared" si="8159"/>
        <v>4</v>
      </c>
      <c r="FR933" s="20">
        <f t="shared" si="8160"/>
        <v>4</v>
      </c>
      <c r="FS933" s="20">
        <f t="shared" si="8161"/>
        <v>0</v>
      </c>
      <c r="FT933" s="20">
        <f t="shared" si="8162"/>
        <v>0</v>
      </c>
      <c r="FU933" s="20">
        <f t="shared" si="8163"/>
        <v>0</v>
      </c>
      <c r="FV933" s="20">
        <f t="shared" si="8164"/>
        <v>0</v>
      </c>
      <c r="FW933" s="294"/>
    </row>
    <row r="934" spans="1:179" s="301" customFormat="1" ht="27.75" customHeight="1">
      <c r="A934" s="295"/>
      <c r="B934" s="296">
        <v>7</v>
      </c>
      <c r="C934" s="296">
        <f>B934</f>
        <v>7</v>
      </c>
      <c r="D934" s="296" t="s">
        <v>44</v>
      </c>
      <c r="E934" s="296" t="str">
        <f>D934</f>
        <v>LT8,5</v>
      </c>
      <c r="F934" s="296">
        <v>38</v>
      </c>
      <c r="G934" s="296">
        <f>F934</f>
        <v>38</v>
      </c>
      <c r="H934" s="297"/>
      <c r="I934" s="297"/>
      <c r="J934" s="294"/>
      <c r="K934" s="294"/>
      <c r="L934" s="294"/>
      <c r="M934" s="294"/>
      <c r="N934" s="297"/>
      <c r="O934" s="297"/>
      <c r="P934" s="1"/>
      <c r="Q934" s="16"/>
      <c r="R934" s="1"/>
      <c r="S934" s="294"/>
      <c r="T934" s="294"/>
      <c r="U934" s="294"/>
      <c r="V934" s="294"/>
      <c r="W934" s="294"/>
      <c r="X934" s="294"/>
      <c r="Y934" s="294"/>
      <c r="Z934" s="294"/>
      <c r="AA934" s="294"/>
      <c r="AB934" s="294"/>
      <c r="AC934" s="1">
        <f t="shared" si="8121"/>
        <v>0</v>
      </c>
      <c r="AD934" s="1">
        <f t="shared" si="8122"/>
        <v>0</v>
      </c>
      <c r="AE934" s="1">
        <f t="shared" si="8123"/>
        <v>0</v>
      </c>
      <c r="AF934" s="1">
        <f t="shared" si="8124"/>
        <v>0</v>
      </c>
      <c r="AG934" s="1">
        <f t="shared" si="8125"/>
        <v>0</v>
      </c>
      <c r="AH934" s="1">
        <f t="shared" si="8126"/>
        <v>0</v>
      </c>
      <c r="AI934" s="1">
        <f t="shared" si="8127"/>
        <v>0</v>
      </c>
      <c r="AJ934" s="1">
        <f t="shared" si="8128"/>
        <v>0</v>
      </c>
      <c r="AK934" s="1">
        <f t="shared" si="8129"/>
        <v>0</v>
      </c>
      <c r="AL934" s="1">
        <f t="shared" si="8130"/>
        <v>0</v>
      </c>
      <c r="AM934" s="1">
        <f t="shared" si="8131"/>
        <v>0</v>
      </c>
      <c r="AN934" s="1">
        <f t="shared" si="8132"/>
        <v>0</v>
      </c>
      <c r="AO934" s="294"/>
      <c r="AP934" s="294"/>
      <c r="AQ934" s="294"/>
      <c r="AR934" s="294">
        <f t="shared" si="8194"/>
        <v>38</v>
      </c>
      <c r="AS934" s="298">
        <f t="shared" si="8172"/>
        <v>0</v>
      </c>
      <c r="AT934" s="298">
        <f t="shared" si="8173"/>
        <v>0</v>
      </c>
      <c r="AU934" s="298">
        <f t="shared" si="8174"/>
        <v>0</v>
      </c>
      <c r="AV934" s="298">
        <f t="shared" si="8175"/>
        <v>1</v>
      </c>
      <c r="AW934" s="294"/>
      <c r="AX934" s="294"/>
      <c r="AY934" s="294"/>
      <c r="AZ934" s="294"/>
      <c r="BA934" s="294"/>
      <c r="BB934" s="294"/>
      <c r="BC934" s="294"/>
      <c r="BD934" s="294"/>
      <c r="BE934" s="294"/>
      <c r="BF934" s="294"/>
      <c r="BG934" s="294"/>
      <c r="BH934" s="294"/>
      <c r="BI934" s="294"/>
      <c r="BJ934" s="294">
        <v>1</v>
      </c>
      <c r="BK934" s="294"/>
      <c r="BL934" s="294"/>
      <c r="BM934" s="294"/>
      <c r="BN934" s="294">
        <v>1</v>
      </c>
      <c r="BO934" s="294"/>
      <c r="BP934" s="1"/>
      <c r="BQ934" s="294"/>
      <c r="BR934" s="17">
        <v>4</v>
      </c>
      <c r="BS934" s="1">
        <f t="shared" si="8091"/>
        <v>0</v>
      </c>
      <c r="BT934" s="17">
        <f t="shared" si="8137"/>
        <v>0</v>
      </c>
      <c r="BU934" s="294"/>
      <c r="BV934" s="294">
        <v>2</v>
      </c>
      <c r="BW934" s="294"/>
      <c r="BX934" s="294"/>
      <c r="BY934" s="294"/>
      <c r="BZ934" s="294"/>
      <c r="CA934" s="294"/>
      <c r="CB934" s="294"/>
      <c r="CC934" s="294"/>
      <c r="CD934" s="1"/>
      <c r="CE934" s="1"/>
      <c r="CF934" s="1"/>
      <c r="CG934" s="294"/>
      <c r="CH934" s="1"/>
      <c r="CI934" s="1"/>
      <c r="CJ934" s="1"/>
      <c r="CK934" s="383"/>
      <c r="CL934" s="383"/>
      <c r="CM934" s="383"/>
      <c r="CN934" s="1">
        <f t="shared" si="8176"/>
        <v>0</v>
      </c>
      <c r="CO934" s="1">
        <f t="shared" si="8177"/>
        <v>0</v>
      </c>
      <c r="CP934" s="20">
        <f t="shared" si="8178"/>
        <v>0</v>
      </c>
      <c r="CQ934" s="351"/>
      <c r="CR934" s="299"/>
      <c r="CS934" s="294"/>
      <c r="CT934" s="294"/>
      <c r="CU934" s="1"/>
      <c r="CV934" s="1"/>
      <c r="CW934" s="1"/>
      <c r="CX934" s="1"/>
      <c r="CY934" s="1"/>
      <c r="CZ934" s="294"/>
      <c r="DA934" s="17">
        <f t="shared" si="8142"/>
        <v>0</v>
      </c>
      <c r="DB934" s="359">
        <f t="shared" si="8098"/>
        <v>0</v>
      </c>
      <c r="DC934" s="359">
        <f t="shared" si="8099"/>
        <v>0</v>
      </c>
      <c r="DD934" s="294"/>
      <c r="DE934" s="294"/>
      <c r="DF934" s="294"/>
      <c r="DG934" s="294"/>
      <c r="DH934" s="294"/>
      <c r="DI934" s="294"/>
      <c r="DJ934" s="294"/>
      <c r="DK934" s="294"/>
      <c r="DL934" s="294"/>
      <c r="DM934" s="294"/>
      <c r="DN934" s="294">
        <f t="shared" si="8195"/>
        <v>38</v>
      </c>
      <c r="DO934" s="1"/>
      <c r="DP934" s="1"/>
      <c r="DQ934" s="17">
        <f t="shared" si="8180"/>
        <v>0</v>
      </c>
      <c r="DR934" s="17">
        <f t="shared" si="8181"/>
        <v>0</v>
      </c>
      <c r="DS934" s="17">
        <f t="shared" si="8182"/>
        <v>0</v>
      </c>
      <c r="DT934" s="17">
        <f t="shared" si="8183"/>
        <v>0</v>
      </c>
      <c r="DU934" s="17">
        <f t="shared" si="8184"/>
        <v>0</v>
      </c>
      <c r="DV934" s="17">
        <f t="shared" si="8185"/>
        <v>0</v>
      </c>
      <c r="DW934" s="1"/>
      <c r="DX934" s="1"/>
      <c r="DY934" s="20">
        <f t="shared" si="8186"/>
        <v>0</v>
      </c>
      <c r="DZ934" s="20">
        <f t="shared" si="8187"/>
        <v>0</v>
      </c>
      <c r="EA934" s="20">
        <f t="shared" si="8188"/>
        <v>0</v>
      </c>
      <c r="EB934" s="20">
        <f t="shared" si="8189"/>
        <v>0</v>
      </c>
      <c r="EC934" s="18">
        <f t="shared" si="8190"/>
        <v>0</v>
      </c>
      <c r="ED934" s="19">
        <f t="shared" si="8154"/>
        <v>0</v>
      </c>
      <c r="EE934" s="19">
        <f t="shared" si="8191"/>
        <v>0</v>
      </c>
      <c r="EF934" s="1">
        <f t="shared" si="8192"/>
        <v>0</v>
      </c>
      <c r="EG934" s="18">
        <f t="shared" si="8196"/>
        <v>0</v>
      </c>
      <c r="EH934" s="341"/>
      <c r="EI934" s="294"/>
      <c r="EJ934" s="294"/>
      <c r="EK934" s="294"/>
      <c r="EL934" s="19"/>
      <c r="EM934" s="19"/>
      <c r="EN934" s="19"/>
      <c r="EO934" s="366"/>
      <c r="EP934" s="366"/>
      <c r="EQ934" s="374"/>
      <c r="ER934" s="374"/>
      <c r="ES934" s="374"/>
      <c r="ET934" s="374"/>
      <c r="EU934" s="18">
        <f t="shared" si="8193"/>
        <v>0</v>
      </c>
      <c r="EV934" s="18">
        <f t="shared" si="8114"/>
        <v>0</v>
      </c>
      <c r="EW934" s="341">
        <v>2</v>
      </c>
      <c r="EX934" s="341"/>
      <c r="EY934" s="341"/>
      <c r="EZ934" s="365">
        <f t="shared" si="8051"/>
        <v>0</v>
      </c>
      <c r="FA934" s="294"/>
      <c r="FB934" s="294"/>
      <c r="FC934" s="294"/>
      <c r="FD934" s="300"/>
      <c r="FE934" s="300"/>
      <c r="FF934" s="300"/>
      <c r="FG934" s="300"/>
      <c r="FH934" s="300"/>
      <c r="FI934" s="300"/>
      <c r="FJ934" s="300"/>
      <c r="FK934" s="294"/>
      <c r="FL934" s="294"/>
      <c r="FM934" s="294"/>
      <c r="FN934" s="294">
        <f>F934</f>
        <v>38</v>
      </c>
      <c r="FO934" s="294"/>
      <c r="FP934" s="20">
        <f t="shared" si="8158"/>
        <v>0</v>
      </c>
      <c r="FQ934" s="20">
        <f t="shared" si="8159"/>
        <v>0</v>
      </c>
      <c r="FR934" s="20">
        <f t="shared" si="8160"/>
        <v>0</v>
      </c>
      <c r="FS934" s="20">
        <f t="shared" si="8161"/>
        <v>0</v>
      </c>
      <c r="FT934" s="20">
        <f t="shared" si="8162"/>
        <v>0</v>
      </c>
      <c r="FU934" s="20">
        <f t="shared" si="8163"/>
        <v>0</v>
      </c>
      <c r="FV934" s="20">
        <f t="shared" si="8164"/>
        <v>0</v>
      </c>
      <c r="FW934" s="294"/>
    </row>
    <row r="935" spans="1:179" s="301" customFormat="1" ht="27.75" customHeight="1">
      <c r="A935" s="295"/>
      <c r="B935" s="296">
        <v>8</v>
      </c>
      <c r="C935" s="296">
        <f>B935</f>
        <v>8</v>
      </c>
      <c r="D935" s="296" t="s">
        <v>44</v>
      </c>
      <c r="E935" s="296" t="str">
        <f>D935</f>
        <v>LT8,5</v>
      </c>
      <c r="F935" s="296">
        <v>17</v>
      </c>
      <c r="G935" s="296">
        <f>F935</f>
        <v>17</v>
      </c>
      <c r="H935" s="297"/>
      <c r="I935" s="297"/>
      <c r="J935" s="294"/>
      <c r="K935" s="294"/>
      <c r="L935" s="294"/>
      <c r="M935" s="294"/>
      <c r="N935" s="297"/>
      <c r="O935" s="297"/>
      <c r="P935" s="1"/>
      <c r="Q935" s="16"/>
      <c r="R935" s="1"/>
      <c r="S935" s="294"/>
      <c r="T935" s="294"/>
      <c r="U935" s="294"/>
      <c r="V935" s="294"/>
      <c r="W935" s="294"/>
      <c r="X935" s="294"/>
      <c r="Y935" s="294"/>
      <c r="Z935" s="294"/>
      <c r="AA935" s="294"/>
      <c r="AB935" s="294"/>
      <c r="AC935" s="1">
        <f t="shared" si="8121"/>
        <v>0</v>
      </c>
      <c r="AD935" s="1">
        <f t="shared" si="8122"/>
        <v>0</v>
      </c>
      <c r="AE935" s="1">
        <f t="shared" si="8123"/>
        <v>0</v>
      </c>
      <c r="AF935" s="1">
        <f t="shared" si="8124"/>
        <v>0</v>
      </c>
      <c r="AG935" s="1">
        <f t="shared" si="8125"/>
        <v>0</v>
      </c>
      <c r="AH935" s="1">
        <f t="shared" si="8126"/>
        <v>0</v>
      </c>
      <c r="AI935" s="1">
        <f t="shared" si="8127"/>
        <v>0</v>
      </c>
      <c r="AJ935" s="1">
        <f t="shared" si="8128"/>
        <v>0</v>
      </c>
      <c r="AK935" s="1">
        <f t="shared" si="8129"/>
        <v>0</v>
      </c>
      <c r="AL935" s="1">
        <f t="shared" si="8130"/>
        <v>0</v>
      </c>
      <c r="AM935" s="1">
        <f t="shared" si="8131"/>
        <v>0</v>
      </c>
      <c r="AN935" s="1">
        <f t="shared" si="8132"/>
        <v>0</v>
      </c>
      <c r="AO935" s="294"/>
      <c r="AP935" s="294"/>
      <c r="AQ935" s="294"/>
      <c r="AR935" s="294">
        <f t="shared" si="8194"/>
        <v>17</v>
      </c>
      <c r="AS935" s="298">
        <f t="shared" si="8172"/>
        <v>0</v>
      </c>
      <c r="AT935" s="298">
        <f t="shared" si="8173"/>
        <v>0</v>
      </c>
      <c r="AU935" s="298">
        <f t="shared" si="8174"/>
        <v>0</v>
      </c>
      <c r="AV935" s="298">
        <f t="shared" si="8175"/>
        <v>1</v>
      </c>
      <c r="AW935" s="294"/>
      <c r="AX935" s="294"/>
      <c r="AY935" s="294"/>
      <c r="AZ935" s="294"/>
      <c r="BA935" s="294"/>
      <c r="BB935" s="294"/>
      <c r="BC935" s="294"/>
      <c r="BD935" s="294"/>
      <c r="BE935" s="294"/>
      <c r="BF935" s="294"/>
      <c r="BG935" s="294"/>
      <c r="BH935" s="294"/>
      <c r="BI935" s="294"/>
      <c r="BJ935" s="294">
        <v>1</v>
      </c>
      <c r="BK935" s="294"/>
      <c r="BL935" s="294"/>
      <c r="BM935" s="294"/>
      <c r="BN935" s="294">
        <v>1</v>
      </c>
      <c r="BO935" s="294"/>
      <c r="BP935" s="1"/>
      <c r="BQ935" s="294"/>
      <c r="BR935" s="17">
        <v>4</v>
      </c>
      <c r="BS935" s="1">
        <f t="shared" si="8091"/>
        <v>0</v>
      </c>
      <c r="BT935" s="17">
        <f t="shared" si="8137"/>
        <v>0</v>
      </c>
      <c r="BU935" s="294"/>
      <c r="BV935" s="294">
        <v>2</v>
      </c>
      <c r="BW935" s="294"/>
      <c r="BX935" s="294"/>
      <c r="BY935" s="294"/>
      <c r="BZ935" s="294"/>
      <c r="CA935" s="294"/>
      <c r="CB935" s="294"/>
      <c r="CC935" s="294"/>
      <c r="CD935" s="1"/>
      <c r="CE935" s="1"/>
      <c r="CF935" s="1"/>
      <c r="CG935" s="294"/>
      <c r="CH935" s="1"/>
      <c r="CI935" s="1">
        <v>1</v>
      </c>
      <c r="CJ935" s="1"/>
      <c r="CK935" s="383"/>
      <c r="CL935" s="383"/>
      <c r="CM935" s="383"/>
      <c r="CN935" s="1">
        <f t="shared" si="8176"/>
        <v>0</v>
      </c>
      <c r="CO935" s="1">
        <f t="shared" si="8177"/>
        <v>0</v>
      </c>
      <c r="CP935" s="20">
        <f t="shared" si="8178"/>
        <v>2.5</v>
      </c>
      <c r="CQ935" s="351"/>
      <c r="CR935" s="299">
        <f t="shared" si="8179"/>
        <v>1</v>
      </c>
      <c r="CS935" s="294">
        <v>2</v>
      </c>
      <c r="CT935" s="294"/>
      <c r="CU935" s="1"/>
      <c r="CV935" s="1"/>
      <c r="CW935" s="1">
        <v>2</v>
      </c>
      <c r="CX935" s="1"/>
      <c r="CY935" s="1">
        <v>3</v>
      </c>
      <c r="CZ935" s="294">
        <v>7</v>
      </c>
      <c r="DA935" s="17">
        <f t="shared" si="8142"/>
        <v>3</v>
      </c>
      <c r="DB935" s="359">
        <f t="shared" si="8098"/>
        <v>10</v>
      </c>
      <c r="DC935" s="359">
        <f t="shared" si="8099"/>
        <v>5</v>
      </c>
      <c r="DD935" s="294"/>
      <c r="DE935" s="294"/>
      <c r="DF935" s="294"/>
      <c r="DG935" s="294"/>
      <c r="DH935" s="294">
        <v>6</v>
      </c>
      <c r="DI935" s="294">
        <v>12</v>
      </c>
      <c r="DJ935" s="294"/>
      <c r="DK935" s="294"/>
      <c r="DL935" s="294"/>
      <c r="DM935" s="294"/>
      <c r="DN935" s="294">
        <f t="shared" si="8195"/>
        <v>17</v>
      </c>
      <c r="DO935" s="1"/>
      <c r="DP935" s="1"/>
      <c r="DQ935" s="17">
        <f t="shared" si="8180"/>
        <v>0</v>
      </c>
      <c r="DR935" s="17">
        <f t="shared" si="8181"/>
        <v>0</v>
      </c>
      <c r="DS935" s="17">
        <f t="shared" si="8182"/>
        <v>0</v>
      </c>
      <c r="DT935" s="17">
        <f t="shared" si="8183"/>
        <v>0</v>
      </c>
      <c r="DU935" s="17">
        <f t="shared" si="8184"/>
        <v>0</v>
      </c>
      <c r="DV935" s="17">
        <f t="shared" si="8185"/>
        <v>0</v>
      </c>
      <c r="DW935" s="1"/>
      <c r="DX935" s="1"/>
      <c r="DY935" s="20">
        <f t="shared" si="8186"/>
        <v>0</v>
      </c>
      <c r="DZ935" s="20">
        <f t="shared" si="8187"/>
        <v>0</v>
      </c>
      <c r="EA935" s="20">
        <f t="shared" si="8188"/>
        <v>0</v>
      </c>
      <c r="EB935" s="20">
        <f t="shared" si="8189"/>
        <v>0</v>
      </c>
      <c r="EC935" s="18">
        <f>+IF(AND(CT935=0,SUM(CU935:CY935)&gt;1,SUM(CU935:CY935)&lt;=4),1,IF(AND(CT935=0,SUM(CU935:CY935)&gt;4),2,0))-1</f>
        <v>1</v>
      </c>
      <c r="ED935" s="19">
        <f t="shared" si="8154"/>
        <v>3</v>
      </c>
      <c r="EE935" s="19">
        <f t="shared" si="8191"/>
        <v>0</v>
      </c>
      <c r="EF935" s="1">
        <f t="shared" si="8192"/>
        <v>0</v>
      </c>
      <c r="EG935" s="18">
        <f t="shared" si="8196"/>
        <v>5</v>
      </c>
      <c r="EH935" s="341"/>
      <c r="EI935" s="294"/>
      <c r="EJ935" s="294"/>
      <c r="EK935" s="294"/>
      <c r="EL935" s="19">
        <v>1</v>
      </c>
      <c r="EM935" s="19"/>
      <c r="EN935" s="19"/>
      <c r="EO935" s="366"/>
      <c r="EP935" s="366"/>
      <c r="EQ935" s="374"/>
      <c r="ER935" s="374"/>
      <c r="ES935" s="374"/>
      <c r="ET935" s="374"/>
      <c r="EU935" s="18">
        <f t="shared" si="8193"/>
        <v>9</v>
      </c>
      <c r="EV935" s="18">
        <f t="shared" si="8114"/>
        <v>2</v>
      </c>
      <c r="EW935" s="341">
        <v>4</v>
      </c>
      <c r="EX935" s="341">
        <v>4</v>
      </c>
      <c r="EY935" s="341">
        <v>5</v>
      </c>
      <c r="EZ935" s="365">
        <f t="shared" si="8051"/>
        <v>0</v>
      </c>
      <c r="FA935" s="294"/>
      <c r="FB935" s="294"/>
      <c r="FC935" s="294"/>
      <c r="FD935" s="300"/>
      <c r="FE935" s="300"/>
      <c r="FF935" s="300"/>
      <c r="FG935" s="300"/>
      <c r="FH935" s="300"/>
      <c r="FI935" s="300"/>
      <c r="FJ935" s="300"/>
      <c r="FK935" s="294"/>
      <c r="FL935" s="294"/>
      <c r="FM935" s="294"/>
      <c r="FN935" s="294">
        <f>F935</f>
        <v>17</v>
      </c>
      <c r="FO935" s="294"/>
      <c r="FP935" s="20">
        <f t="shared" si="8158"/>
        <v>0</v>
      </c>
      <c r="FQ935" s="20">
        <f t="shared" si="8159"/>
        <v>0</v>
      </c>
      <c r="FR935" s="20">
        <f t="shared" si="8160"/>
        <v>0</v>
      </c>
      <c r="FS935" s="20">
        <f t="shared" si="8161"/>
        <v>0</v>
      </c>
      <c r="FT935" s="20">
        <f t="shared" si="8162"/>
        <v>0</v>
      </c>
      <c r="FU935" s="20">
        <f t="shared" si="8163"/>
        <v>0</v>
      </c>
      <c r="FV935" s="20">
        <f t="shared" si="8164"/>
        <v>0</v>
      </c>
      <c r="FW935" s="294"/>
    </row>
    <row r="936" spans="1:179" s="301" customFormat="1" ht="27.75" customHeight="1">
      <c r="A936" s="295"/>
      <c r="B936" s="296">
        <v>9</v>
      </c>
      <c r="C936" s="296">
        <f>B936</f>
        <v>9</v>
      </c>
      <c r="D936" s="296" t="s">
        <v>44</v>
      </c>
      <c r="E936" s="296" t="str">
        <f>D936</f>
        <v>LT8,5</v>
      </c>
      <c r="F936" s="296">
        <v>28</v>
      </c>
      <c r="G936" s="296">
        <f>F936</f>
        <v>28</v>
      </c>
      <c r="H936" s="297"/>
      <c r="I936" s="297"/>
      <c r="J936" s="294"/>
      <c r="K936" s="294"/>
      <c r="L936" s="294"/>
      <c r="M936" s="294"/>
      <c r="N936" s="297"/>
      <c r="O936" s="297"/>
      <c r="P936" s="1"/>
      <c r="Q936" s="16"/>
      <c r="R936" s="1"/>
      <c r="S936" s="294"/>
      <c r="T936" s="294"/>
      <c r="U936" s="294"/>
      <c r="V936" s="294"/>
      <c r="W936" s="294"/>
      <c r="X936" s="294"/>
      <c r="Y936" s="294"/>
      <c r="Z936" s="294"/>
      <c r="AA936" s="294"/>
      <c r="AB936" s="294"/>
      <c r="AC936" s="1">
        <f t="shared" si="8121"/>
        <v>0</v>
      </c>
      <c r="AD936" s="1">
        <f t="shared" si="8122"/>
        <v>0</v>
      </c>
      <c r="AE936" s="1">
        <f t="shared" si="8123"/>
        <v>0</v>
      </c>
      <c r="AF936" s="1">
        <f t="shared" si="8124"/>
        <v>0</v>
      </c>
      <c r="AG936" s="1">
        <f t="shared" si="8125"/>
        <v>0</v>
      </c>
      <c r="AH936" s="1">
        <f t="shared" si="8126"/>
        <v>0</v>
      </c>
      <c r="AI936" s="1">
        <f t="shared" si="8127"/>
        <v>0</v>
      </c>
      <c r="AJ936" s="1">
        <f t="shared" si="8128"/>
        <v>0</v>
      </c>
      <c r="AK936" s="1">
        <f t="shared" si="8129"/>
        <v>0</v>
      </c>
      <c r="AL936" s="1">
        <f t="shared" si="8130"/>
        <v>0</v>
      </c>
      <c r="AM936" s="1">
        <f t="shared" si="8131"/>
        <v>0</v>
      </c>
      <c r="AN936" s="1">
        <f t="shared" si="8132"/>
        <v>0</v>
      </c>
      <c r="AO936" s="294"/>
      <c r="AP936" s="294"/>
      <c r="AQ936" s="294"/>
      <c r="AR936" s="294">
        <f t="shared" si="8194"/>
        <v>28</v>
      </c>
      <c r="AS936" s="298">
        <f t="shared" si="8172"/>
        <v>0</v>
      </c>
      <c r="AT936" s="298">
        <f t="shared" si="8173"/>
        <v>0</v>
      </c>
      <c r="AU936" s="298">
        <f t="shared" si="8174"/>
        <v>0</v>
      </c>
      <c r="AV936" s="298">
        <f t="shared" si="8175"/>
        <v>1</v>
      </c>
      <c r="AW936" s="294"/>
      <c r="AX936" s="294"/>
      <c r="AY936" s="294">
        <v>1</v>
      </c>
      <c r="AZ936" s="294"/>
      <c r="BA936" s="294"/>
      <c r="BB936" s="294"/>
      <c r="BC936" s="294"/>
      <c r="BD936" s="294"/>
      <c r="BE936" s="294"/>
      <c r="BF936" s="294"/>
      <c r="BG936" s="294"/>
      <c r="BH936" s="294"/>
      <c r="BI936" s="294"/>
      <c r="BJ936" s="294">
        <v>1</v>
      </c>
      <c r="BK936" s="294"/>
      <c r="BL936" s="294"/>
      <c r="BM936" s="294"/>
      <c r="BN936" s="294"/>
      <c r="BO936" s="294"/>
      <c r="BP936" s="1"/>
      <c r="BQ936" s="294"/>
      <c r="BR936" s="17">
        <v>4</v>
      </c>
      <c r="BS936" s="1">
        <f t="shared" si="8091"/>
        <v>0</v>
      </c>
      <c r="BT936" s="17">
        <f t="shared" si="8137"/>
        <v>0</v>
      </c>
      <c r="BU936" s="294"/>
      <c r="BV936" s="294">
        <v>2</v>
      </c>
      <c r="BW936" s="294"/>
      <c r="BX936" s="294"/>
      <c r="BY936" s="294"/>
      <c r="BZ936" s="294"/>
      <c r="CA936" s="294"/>
      <c r="CB936" s="294"/>
      <c r="CC936" s="294"/>
      <c r="CD936" s="1"/>
      <c r="CE936" s="1"/>
      <c r="CF936" s="1"/>
      <c r="CG936" s="294"/>
      <c r="CH936" s="1"/>
      <c r="CI936" s="1">
        <v>1</v>
      </c>
      <c r="CJ936" s="1"/>
      <c r="CK936" s="383"/>
      <c r="CL936" s="383"/>
      <c r="CM936" s="383"/>
      <c r="CN936" s="1">
        <f t="shared" si="8176"/>
        <v>0</v>
      </c>
      <c r="CO936" s="1">
        <f t="shared" si="8177"/>
        <v>0</v>
      </c>
      <c r="CP936" s="20">
        <f t="shared" si="8178"/>
        <v>2.5</v>
      </c>
      <c r="CQ936" s="351"/>
      <c r="CR936" s="299">
        <f t="shared" si="8179"/>
        <v>1</v>
      </c>
      <c r="CS936" s="294">
        <v>2</v>
      </c>
      <c r="CT936" s="294">
        <v>1</v>
      </c>
      <c r="CU936" s="1"/>
      <c r="CV936" s="1"/>
      <c r="CW936" s="1">
        <v>1</v>
      </c>
      <c r="CX936" s="1"/>
      <c r="CY936" s="1">
        <v>3</v>
      </c>
      <c r="CZ936" s="294">
        <v>4</v>
      </c>
      <c r="DA936" s="17">
        <f t="shared" si="8142"/>
        <v>3</v>
      </c>
      <c r="DB936" s="359">
        <f t="shared" si="8098"/>
        <v>7</v>
      </c>
      <c r="DC936" s="359">
        <f t="shared" si="8099"/>
        <v>4</v>
      </c>
      <c r="DD936" s="294"/>
      <c r="DE936" s="294">
        <v>4</v>
      </c>
      <c r="DF936" s="294">
        <v>9</v>
      </c>
      <c r="DG936" s="294"/>
      <c r="DH936" s="294"/>
      <c r="DI936" s="294"/>
      <c r="DJ936" s="294"/>
      <c r="DK936" s="294"/>
      <c r="DL936" s="294"/>
      <c r="DM936" s="294"/>
      <c r="DN936" s="294">
        <f>G936</f>
        <v>28</v>
      </c>
      <c r="DO936" s="1"/>
      <c r="DP936" s="1"/>
      <c r="DQ936" s="17">
        <f t="shared" si="8180"/>
        <v>0</v>
      </c>
      <c r="DR936" s="17">
        <f t="shared" si="8181"/>
        <v>0</v>
      </c>
      <c r="DS936" s="17">
        <f t="shared" si="8182"/>
        <v>0</v>
      </c>
      <c r="DT936" s="17">
        <f t="shared" si="8183"/>
        <v>0</v>
      </c>
      <c r="DU936" s="17">
        <f t="shared" si="8184"/>
        <v>0</v>
      </c>
      <c r="DV936" s="17">
        <f t="shared" si="8185"/>
        <v>0</v>
      </c>
      <c r="DW936" s="1"/>
      <c r="DX936" s="1"/>
      <c r="DY936" s="20">
        <f t="shared" si="8186"/>
        <v>0</v>
      </c>
      <c r="DZ936" s="20">
        <f t="shared" si="8187"/>
        <v>0</v>
      </c>
      <c r="EA936" s="20">
        <f t="shared" si="8188"/>
        <v>0</v>
      </c>
      <c r="EB936" s="20">
        <f t="shared" si="8189"/>
        <v>0</v>
      </c>
      <c r="EC936" s="18">
        <f t="shared" ref="EC936:EC939" si="8197">+IF(AND(CT936=0,SUM(CU936:CY936)&gt;1,SUM(CU936:CY936)&lt;=4),1,IF(AND(CT936=0,SUM(CU936:CY936)&gt;4),2,0))</f>
        <v>0</v>
      </c>
      <c r="ED936" s="19">
        <f t="shared" si="8154"/>
        <v>0</v>
      </c>
      <c r="EE936" s="19">
        <f t="shared" si="8191"/>
        <v>3</v>
      </c>
      <c r="EF936" s="1">
        <f t="shared" si="8192"/>
        <v>4</v>
      </c>
      <c r="EG936" s="18">
        <f t="shared" si="8196"/>
        <v>5</v>
      </c>
      <c r="EH936" s="341"/>
      <c r="EI936" s="294"/>
      <c r="EJ936" s="294">
        <v>5.5</v>
      </c>
      <c r="EK936" s="294">
        <v>11</v>
      </c>
      <c r="EL936" s="19">
        <v>1</v>
      </c>
      <c r="EM936" s="19"/>
      <c r="EN936" s="19"/>
      <c r="EO936" s="366"/>
      <c r="EP936" s="366"/>
      <c r="EQ936" s="374"/>
      <c r="ER936" s="374"/>
      <c r="ES936" s="374"/>
      <c r="ET936" s="374"/>
      <c r="EU936" s="18">
        <f t="shared" si="8193"/>
        <v>6</v>
      </c>
      <c r="EV936" s="18">
        <f t="shared" si="8114"/>
        <v>2</v>
      </c>
      <c r="EW936" s="341">
        <v>2</v>
      </c>
      <c r="EX936" s="341"/>
      <c r="EY936" s="341">
        <v>5</v>
      </c>
      <c r="EZ936" s="365">
        <f t="shared" si="8051"/>
        <v>0</v>
      </c>
      <c r="FA936" s="294"/>
      <c r="FB936" s="294"/>
      <c r="FC936" s="294"/>
      <c r="FD936" s="300"/>
      <c r="FE936" s="300"/>
      <c r="FF936" s="300"/>
      <c r="FG936" s="300"/>
      <c r="FH936" s="300"/>
      <c r="FI936" s="300"/>
      <c r="FJ936" s="300"/>
      <c r="FK936" s="294"/>
      <c r="FL936" s="294"/>
      <c r="FM936" s="294"/>
      <c r="FN936" s="294">
        <f>F936</f>
        <v>28</v>
      </c>
      <c r="FO936" s="294"/>
      <c r="FP936" s="20">
        <f t="shared" si="8158"/>
        <v>0</v>
      </c>
      <c r="FQ936" s="20">
        <f t="shared" si="8159"/>
        <v>4</v>
      </c>
      <c r="FR936" s="20">
        <f t="shared" si="8160"/>
        <v>9</v>
      </c>
      <c r="FS936" s="20">
        <f t="shared" si="8161"/>
        <v>0</v>
      </c>
      <c r="FT936" s="20">
        <f t="shared" si="8162"/>
        <v>0</v>
      </c>
      <c r="FU936" s="20">
        <f t="shared" si="8163"/>
        <v>0</v>
      </c>
      <c r="FV936" s="20">
        <f t="shared" si="8164"/>
        <v>0</v>
      </c>
      <c r="FW936" s="294"/>
    </row>
    <row r="937" spans="1:179" s="301" customFormat="1" ht="27.75" customHeight="1">
      <c r="A937" s="295"/>
      <c r="B937" s="41" t="s">
        <v>194</v>
      </c>
      <c r="C937" s="41" t="s">
        <v>194</v>
      </c>
      <c r="D937" s="296"/>
      <c r="E937" s="296"/>
      <c r="F937" s="296"/>
      <c r="G937" s="296"/>
      <c r="H937" s="297"/>
      <c r="I937" s="297"/>
      <c r="J937" s="294"/>
      <c r="K937" s="294"/>
      <c r="L937" s="294"/>
      <c r="M937" s="294"/>
      <c r="N937" s="297"/>
      <c r="O937" s="297"/>
      <c r="P937" s="1"/>
      <c r="Q937" s="16"/>
      <c r="R937" s="1"/>
      <c r="S937" s="294"/>
      <c r="T937" s="294"/>
      <c r="U937" s="294"/>
      <c r="V937" s="294"/>
      <c r="W937" s="294"/>
      <c r="X937" s="294"/>
      <c r="Y937" s="294"/>
      <c r="Z937" s="294"/>
      <c r="AA937" s="294"/>
      <c r="AB937" s="294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294"/>
      <c r="AP937" s="294"/>
      <c r="AQ937" s="294"/>
      <c r="AR937" s="294"/>
      <c r="AS937" s="298"/>
      <c r="AT937" s="298"/>
      <c r="AU937" s="298"/>
      <c r="AV937" s="298"/>
      <c r="AW937" s="294"/>
      <c r="AX937" s="294"/>
      <c r="AY937" s="294"/>
      <c r="AZ937" s="294"/>
      <c r="BA937" s="294"/>
      <c r="BB937" s="294"/>
      <c r="BC937" s="294"/>
      <c r="BD937" s="294"/>
      <c r="BE937" s="294"/>
      <c r="BF937" s="294"/>
      <c r="BG937" s="294"/>
      <c r="BH937" s="294"/>
      <c r="BI937" s="294"/>
      <c r="BJ937" s="294"/>
      <c r="BK937" s="294"/>
      <c r="BL937" s="294"/>
      <c r="BM937" s="294"/>
      <c r="BN937" s="294"/>
      <c r="BO937" s="294"/>
      <c r="BP937" s="1"/>
      <c r="BQ937" s="294"/>
      <c r="BR937" s="17"/>
      <c r="BS937" s="1">
        <f t="shared" si="8091"/>
        <v>0</v>
      </c>
      <c r="BT937" s="17"/>
      <c r="BU937" s="294"/>
      <c r="BV937" s="294"/>
      <c r="BW937" s="294"/>
      <c r="BX937" s="294"/>
      <c r="BY937" s="294"/>
      <c r="BZ937" s="294"/>
      <c r="CA937" s="294"/>
      <c r="CB937" s="294"/>
      <c r="CC937" s="294"/>
      <c r="CD937" s="1"/>
      <c r="CE937" s="1"/>
      <c r="CF937" s="1"/>
      <c r="CG937" s="294"/>
      <c r="CH937" s="1"/>
      <c r="CI937" s="1"/>
      <c r="CJ937" s="1"/>
      <c r="CK937" s="383"/>
      <c r="CL937" s="383"/>
      <c r="CM937" s="383"/>
      <c r="CN937" s="1"/>
      <c r="CO937" s="1"/>
      <c r="CP937" s="20"/>
      <c r="CQ937" s="351"/>
      <c r="CR937" s="299"/>
      <c r="CS937" s="294"/>
      <c r="CT937" s="294"/>
      <c r="CU937" s="1"/>
      <c r="CV937" s="1"/>
      <c r="CW937" s="1"/>
      <c r="CX937" s="1"/>
      <c r="CY937" s="1"/>
      <c r="CZ937" s="294"/>
      <c r="DA937" s="17"/>
      <c r="DB937" s="359">
        <f t="shared" si="8098"/>
        <v>0</v>
      </c>
      <c r="DC937" s="359">
        <f t="shared" si="8099"/>
        <v>0</v>
      </c>
      <c r="DD937" s="294"/>
      <c r="DE937" s="294"/>
      <c r="DF937" s="294"/>
      <c r="DG937" s="294"/>
      <c r="DH937" s="294"/>
      <c r="DI937" s="294"/>
      <c r="DJ937" s="294"/>
      <c r="DK937" s="294"/>
      <c r="DL937" s="294"/>
      <c r="DM937" s="294"/>
      <c r="DN937" s="294"/>
      <c r="DO937" s="1"/>
      <c r="DP937" s="1"/>
      <c r="DQ937" s="17"/>
      <c r="DR937" s="17"/>
      <c r="DS937" s="17"/>
      <c r="DT937" s="17"/>
      <c r="DU937" s="17"/>
      <c r="DV937" s="17"/>
      <c r="DW937" s="1"/>
      <c r="DX937" s="1"/>
      <c r="DY937" s="20"/>
      <c r="DZ937" s="20"/>
      <c r="EA937" s="20"/>
      <c r="EB937" s="20"/>
      <c r="EC937" s="18"/>
      <c r="ED937" s="19"/>
      <c r="EE937" s="19"/>
      <c r="EF937" s="1"/>
      <c r="EG937" s="18"/>
      <c r="EH937" s="341"/>
      <c r="EI937" s="294"/>
      <c r="EJ937" s="294"/>
      <c r="EK937" s="294"/>
      <c r="EL937" s="19"/>
      <c r="EM937" s="19"/>
      <c r="EN937" s="19"/>
      <c r="EO937" s="366"/>
      <c r="EP937" s="366"/>
      <c r="EQ937" s="374"/>
      <c r="ER937" s="374"/>
      <c r="ES937" s="374"/>
      <c r="ET937" s="374"/>
      <c r="EU937" s="18"/>
      <c r="EV937" s="18">
        <f t="shared" si="8114"/>
        <v>0</v>
      </c>
      <c r="EW937" s="341"/>
      <c r="EX937" s="341"/>
      <c r="EY937" s="341"/>
      <c r="EZ937" s="365">
        <f t="shared" si="8051"/>
        <v>0</v>
      </c>
      <c r="FA937" s="294"/>
      <c r="FB937" s="294"/>
      <c r="FC937" s="294"/>
      <c r="FD937" s="300"/>
      <c r="FE937" s="300"/>
      <c r="FF937" s="300"/>
      <c r="FG937" s="300"/>
      <c r="FH937" s="300"/>
      <c r="FI937" s="300"/>
      <c r="FJ937" s="300"/>
      <c r="FK937" s="294"/>
      <c r="FL937" s="294"/>
      <c r="FM937" s="294"/>
      <c r="FN937" s="294"/>
      <c r="FO937" s="294"/>
      <c r="FP937" s="20">
        <f t="shared" si="8158"/>
        <v>0</v>
      </c>
      <c r="FQ937" s="20"/>
      <c r="FR937" s="20"/>
      <c r="FS937" s="20"/>
      <c r="FT937" s="20"/>
      <c r="FU937" s="20"/>
      <c r="FV937" s="20"/>
      <c r="FW937" s="294"/>
    </row>
    <row r="938" spans="1:179" s="301" customFormat="1" ht="27.75" customHeight="1">
      <c r="A938" s="295"/>
      <c r="B938" s="296">
        <v>10</v>
      </c>
      <c r="C938" s="296">
        <f>B938</f>
        <v>10</v>
      </c>
      <c r="D938" s="296" t="s">
        <v>44</v>
      </c>
      <c r="E938" s="296" t="str">
        <f>D938</f>
        <v>LT8,5</v>
      </c>
      <c r="F938" s="296">
        <v>25</v>
      </c>
      <c r="G938" s="296">
        <f>F938</f>
        <v>25</v>
      </c>
      <c r="H938" s="297"/>
      <c r="I938" s="297"/>
      <c r="J938" s="294"/>
      <c r="K938" s="294"/>
      <c r="L938" s="294"/>
      <c r="M938" s="294"/>
      <c r="N938" s="297"/>
      <c r="O938" s="297"/>
      <c r="P938" s="1"/>
      <c r="Q938" s="16"/>
      <c r="R938" s="1"/>
      <c r="S938" s="294"/>
      <c r="T938" s="294"/>
      <c r="U938" s="294"/>
      <c r="V938" s="294"/>
      <c r="W938" s="294"/>
      <c r="X938" s="294"/>
      <c r="Y938" s="294"/>
      <c r="Z938" s="294"/>
      <c r="AA938" s="294"/>
      <c r="AB938" s="294"/>
      <c r="AC938" s="1">
        <f t="shared" si="8121"/>
        <v>0</v>
      </c>
      <c r="AD938" s="1">
        <f t="shared" si="8122"/>
        <v>0</v>
      </c>
      <c r="AE938" s="1">
        <f t="shared" si="8123"/>
        <v>0</v>
      </c>
      <c r="AF938" s="1">
        <f t="shared" si="8124"/>
        <v>0</v>
      </c>
      <c r="AG938" s="1">
        <f t="shared" si="8125"/>
        <v>0</v>
      </c>
      <c r="AH938" s="1">
        <f t="shared" si="8126"/>
        <v>0</v>
      </c>
      <c r="AI938" s="1">
        <f t="shared" si="8127"/>
        <v>0</v>
      </c>
      <c r="AJ938" s="1">
        <f t="shared" si="8128"/>
        <v>0</v>
      </c>
      <c r="AK938" s="1">
        <f t="shared" si="8129"/>
        <v>0</v>
      </c>
      <c r="AL938" s="1">
        <f t="shared" si="8130"/>
        <v>0</v>
      </c>
      <c r="AM938" s="1">
        <f t="shared" si="8131"/>
        <v>0</v>
      </c>
      <c r="AN938" s="1">
        <f t="shared" si="8132"/>
        <v>0</v>
      </c>
      <c r="AO938" s="294"/>
      <c r="AP938" s="294"/>
      <c r="AQ938" s="294"/>
      <c r="AR938" s="294"/>
      <c r="AS938" s="298">
        <f t="shared" si="8172"/>
        <v>0</v>
      </c>
      <c r="AT938" s="298">
        <f t="shared" si="8173"/>
        <v>0</v>
      </c>
      <c r="AU938" s="298">
        <f t="shared" si="8174"/>
        <v>0</v>
      </c>
      <c r="AV938" s="298">
        <f t="shared" si="8175"/>
        <v>0</v>
      </c>
      <c r="AW938" s="294"/>
      <c r="AX938" s="294"/>
      <c r="AY938" s="294"/>
      <c r="AZ938" s="294"/>
      <c r="BA938" s="294"/>
      <c r="BB938" s="294"/>
      <c r="BC938" s="294"/>
      <c r="BD938" s="294"/>
      <c r="BE938" s="294"/>
      <c r="BF938" s="294"/>
      <c r="BG938" s="294"/>
      <c r="BH938" s="294"/>
      <c r="BI938" s="294"/>
      <c r="BJ938" s="294">
        <v>1</v>
      </c>
      <c r="BK938" s="294"/>
      <c r="BL938" s="294"/>
      <c r="BM938" s="294"/>
      <c r="BN938" s="294"/>
      <c r="BO938" s="294">
        <v>1</v>
      </c>
      <c r="BP938" s="1"/>
      <c r="BQ938" s="294"/>
      <c r="BR938" s="17">
        <v>2</v>
      </c>
      <c r="BS938" s="1">
        <f t="shared" si="8091"/>
        <v>0</v>
      </c>
      <c r="BT938" s="17">
        <f t="shared" si="8137"/>
        <v>0</v>
      </c>
      <c r="BU938" s="294"/>
      <c r="BV938" s="294">
        <v>1</v>
      </c>
      <c r="BW938" s="294"/>
      <c r="BX938" s="294"/>
      <c r="BY938" s="294"/>
      <c r="BZ938" s="294"/>
      <c r="CA938" s="294"/>
      <c r="CB938" s="294"/>
      <c r="CC938" s="294"/>
      <c r="CD938" s="1"/>
      <c r="CE938" s="1"/>
      <c r="CF938" s="1"/>
      <c r="CG938" s="294"/>
      <c r="CH938" s="1"/>
      <c r="CI938" s="1">
        <v>1</v>
      </c>
      <c r="CJ938" s="1"/>
      <c r="CK938" s="383"/>
      <c r="CL938" s="383"/>
      <c r="CM938" s="383"/>
      <c r="CN938" s="1">
        <f t="shared" si="8176"/>
        <v>0</v>
      </c>
      <c r="CO938" s="1">
        <f t="shared" si="8177"/>
        <v>0</v>
      </c>
      <c r="CP938" s="20">
        <f t="shared" si="8178"/>
        <v>2.5</v>
      </c>
      <c r="CQ938" s="351"/>
      <c r="CR938" s="299">
        <f t="shared" si="8179"/>
        <v>1</v>
      </c>
      <c r="CS938" s="294">
        <v>2</v>
      </c>
      <c r="CT938" s="294">
        <v>1</v>
      </c>
      <c r="CU938" s="1"/>
      <c r="CV938" s="1"/>
      <c r="CW938" s="1">
        <v>2</v>
      </c>
      <c r="CX938" s="1"/>
      <c r="CY938" s="1">
        <v>5</v>
      </c>
      <c r="CZ938" s="294">
        <v>6</v>
      </c>
      <c r="DA938" s="17">
        <f t="shared" si="8142"/>
        <v>5</v>
      </c>
      <c r="DB938" s="359">
        <f t="shared" si="8098"/>
        <v>11</v>
      </c>
      <c r="DC938" s="359">
        <f t="shared" si="8099"/>
        <v>7</v>
      </c>
      <c r="DD938" s="294"/>
      <c r="DE938" s="294">
        <v>6</v>
      </c>
      <c r="DF938" s="294">
        <v>9</v>
      </c>
      <c r="DG938" s="294"/>
      <c r="DH938" s="294"/>
      <c r="DI938" s="294"/>
      <c r="DJ938" s="294">
        <v>8</v>
      </c>
      <c r="DK938" s="294"/>
      <c r="DL938" s="294"/>
      <c r="DM938" s="294"/>
      <c r="DN938" s="294">
        <f>F938</f>
        <v>25</v>
      </c>
      <c r="DO938" s="1"/>
      <c r="DP938" s="1"/>
      <c r="DQ938" s="17">
        <f t="shared" si="8180"/>
        <v>0</v>
      </c>
      <c r="DR938" s="17">
        <f t="shared" si="8181"/>
        <v>0</v>
      </c>
      <c r="DS938" s="17">
        <f t="shared" si="8182"/>
        <v>0</v>
      </c>
      <c r="DT938" s="17">
        <f t="shared" si="8183"/>
        <v>0</v>
      </c>
      <c r="DU938" s="17">
        <f t="shared" si="8184"/>
        <v>0</v>
      </c>
      <c r="DV938" s="17">
        <f t="shared" si="8185"/>
        <v>0</v>
      </c>
      <c r="DW938" s="1"/>
      <c r="DX938" s="1"/>
      <c r="DY938" s="20">
        <f t="shared" si="8186"/>
        <v>0</v>
      </c>
      <c r="DZ938" s="20">
        <f t="shared" si="8187"/>
        <v>0</v>
      </c>
      <c r="EA938" s="20">
        <f t="shared" si="8188"/>
        <v>0</v>
      </c>
      <c r="EB938" s="20">
        <f t="shared" si="8189"/>
        <v>0</v>
      </c>
      <c r="EC938" s="18">
        <f t="shared" si="8197"/>
        <v>0</v>
      </c>
      <c r="ED938" s="19">
        <f t="shared" si="8154"/>
        <v>0</v>
      </c>
      <c r="EE938" s="19">
        <f t="shared" si="8191"/>
        <v>3</v>
      </c>
      <c r="EF938" s="1">
        <f t="shared" si="8192"/>
        <v>4</v>
      </c>
      <c r="EG938" s="18">
        <f t="shared" si="8196"/>
        <v>5</v>
      </c>
      <c r="EH938" s="341"/>
      <c r="EI938" s="294"/>
      <c r="EJ938" s="294">
        <v>11</v>
      </c>
      <c r="EK938" s="294">
        <f>3*5.5</f>
        <v>16.5</v>
      </c>
      <c r="EL938" s="19">
        <v>1</v>
      </c>
      <c r="EM938" s="19"/>
      <c r="EN938" s="19"/>
      <c r="EO938" s="366"/>
      <c r="EP938" s="366"/>
      <c r="EQ938" s="374"/>
      <c r="ER938" s="374"/>
      <c r="ES938" s="374"/>
      <c r="ET938" s="374"/>
      <c r="EU938" s="18">
        <f t="shared" si="8193"/>
        <v>8</v>
      </c>
      <c r="EV938" s="18">
        <f t="shared" si="8114"/>
        <v>2</v>
      </c>
      <c r="EW938" s="341">
        <v>2</v>
      </c>
      <c r="EX938" s="341">
        <v>2</v>
      </c>
      <c r="EY938" s="341">
        <v>5</v>
      </c>
      <c r="EZ938" s="365">
        <f t="shared" si="8051"/>
        <v>0</v>
      </c>
      <c r="FA938" s="294"/>
      <c r="FB938" s="294"/>
      <c r="FC938" s="294"/>
      <c r="FD938" s="300"/>
      <c r="FE938" s="300"/>
      <c r="FF938" s="300"/>
      <c r="FG938" s="300"/>
      <c r="FH938" s="300"/>
      <c r="FI938" s="300"/>
      <c r="FJ938" s="300"/>
      <c r="FK938" s="294"/>
      <c r="FL938" s="294"/>
      <c r="FM938" s="294"/>
      <c r="FN938" s="294">
        <f>F938</f>
        <v>25</v>
      </c>
      <c r="FO938" s="294"/>
      <c r="FP938" s="20">
        <f t="shared" si="8158"/>
        <v>0</v>
      </c>
      <c r="FQ938" s="20">
        <f t="shared" si="8159"/>
        <v>6</v>
      </c>
      <c r="FR938" s="20">
        <f t="shared" si="8160"/>
        <v>9</v>
      </c>
      <c r="FS938" s="20">
        <f t="shared" si="8161"/>
        <v>0</v>
      </c>
      <c r="FT938" s="20">
        <f t="shared" si="8162"/>
        <v>0</v>
      </c>
      <c r="FU938" s="20">
        <f t="shared" si="8163"/>
        <v>0</v>
      </c>
      <c r="FV938" s="20">
        <f t="shared" si="8164"/>
        <v>0</v>
      </c>
      <c r="FW938" s="294" t="s">
        <v>770</v>
      </c>
    </row>
    <row r="939" spans="1:179" s="301" customFormat="1" ht="27.75" customHeight="1">
      <c r="A939" s="295"/>
      <c r="B939" s="296">
        <v>11</v>
      </c>
      <c r="C939" s="296" t="s">
        <v>986</v>
      </c>
      <c r="D939" s="296" t="s">
        <v>44</v>
      </c>
      <c r="E939" s="296" t="str">
        <f>D939</f>
        <v>LT8,5</v>
      </c>
      <c r="F939" s="296">
        <v>43</v>
      </c>
      <c r="G939" s="296">
        <f>F939</f>
        <v>43</v>
      </c>
      <c r="H939" s="297"/>
      <c r="I939" s="297"/>
      <c r="J939" s="294"/>
      <c r="K939" s="294"/>
      <c r="L939" s="294"/>
      <c r="M939" s="294"/>
      <c r="N939" s="297"/>
      <c r="O939" s="297"/>
      <c r="P939" s="1"/>
      <c r="Q939" s="16"/>
      <c r="R939" s="1"/>
      <c r="S939" s="294"/>
      <c r="T939" s="294"/>
      <c r="U939" s="294"/>
      <c r="V939" s="294"/>
      <c r="W939" s="294"/>
      <c r="X939" s="294"/>
      <c r="Y939" s="294"/>
      <c r="Z939" s="294"/>
      <c r="AA939" s="294"/>
      <c r="AB939" s="294"/>
      <c r="AC939" s="1">
        <f t="shared" si="8121"/>
        <v>0</v>
      </c>
      <c r="AD939" s="1">
        <f t="shared" si="8122"/>
        <v>0</v>
      </c>
      <c r="AE939" s="1">
        <f t="shared" si="8123"/>
        <v>0</v>
      </c>
      <c r="AF939" s="1">
        <f t="shared" si="8124"/>
        <v>0</v>
      </c>
      <c r="AG939" s="1">
        <f t="shared" si="8125"/>
        <v>0</v>
      </c>
      <c r="AH939" s="1">
        <f t="shared" si="8126"/>
        <v>0</v>
      </c>
      <c r="AI939" s="1">
        <f t="shared" si="8127"/>
        <v>0</v>
      </c>
      <c r="AJ939" s="1">
        <f t="shared" si="8128"/>
        <v>0</v>
      </c>
      <c r="AK939" s="1">
        <f t="shared" si="8129"/>
        <v>0</v>
      </c>
      <c r="AL939" s="1">
        <f t="shared" si="8130"/>
        <v>0</v>
      </c>
      <c r="AM939" s="1">
        <f t="shared" si="8131"/>
        <v>0</v>
      </c>
      <c r="AN939" s="1">
        <f t="shared" si="8132"/>
        <v>0</v>
      </c>
      <c r="AO939" s="294"/>
      <c r="AP939" s="294"/>
      <c r="AQ939" s="294"/>
      <c r="AR939" s="294"/>
      <c r="AS939" s="298">
        <f t="shared" si="8172"/>
        <v>0</v>
      </c>
      <c r="AT939" s="298">
        <f t="shared" si="8173"/>
        <v>0</v>
      </c>
      <c r="AU939" s="298">
        <f t="shared" si="8174"/>
        <v>0</v>
      </c>
      <c r="AV939" s="298">
        <f t="shared" si="8175"/>
        <v>0</v>
      </c>
      <c r="AW939" s="294"/>
      <c r="AX939" s="294"/>
      <c r="AY939" s="294"/>
      <c r="AZ939" s="294"/>
      <c r="BA939" s="294"/>
      <c r="BB939" s="294"/>
      <c r="BC939" s="294"/>
      <c r="BD939" s="294"/>
      <c r="BE939" s="294"/>
      <c r="BF939" s="294"/>
      <c r="BG939" s="294"/>
      <c r="BH939" s="294"/>
      <c r="BI939" s="294"/>
      <c r="BJ939" s="294"/>
      <c r="BK939" s="294"/>
      <c r="BL939" s="294"/>
      <c r="BM939" s="294"/>
      <c r="BN939" s="294"/>
      <c r="BO939" s="294">
        <v>1</v>
      </c>
      <c r="BP939" s="1"/>
      <c r="BQ939" s="294"/>
      <c r="BR939" s="17">
        <v>1</v>
      </c>
      <c r="BS939" s="1">
        <f t="shared" si="8091"/>
        <v>0</v>
      </c>
      <c r="BT939" s="17">
        <f t="shared" si="8137"/>
        <v>0</v>
      </c>
      <c r="BU939" s="294"/>
      <c r="BV939" s="294">
        <v>1</v>
      </c>
      <c r="BW939" s="294"/>
      <c r="BX939" s="294"/>
      <c r="BY939" s="294"/>
      <c r="BZ939" s="294"/>
      <c r="CA939" s="294"/>
      <c r="CB939" s="294"/>
      <c r="CC939" s="294"/>
      <c r="CD939" s="1"/>
      <c r="CE939" s="1"/>
      <c r="CF939" s="1"/>
      <c r="CG939" s="294"/>
      <c r="CH939" s="1"/>
      <c r="CI939" s="1"/>
      <c r="CJ939" s="1"/>
      <c r="CK939" s="383"/>
      <c r="CL939" s="383"/>
      <c r="CM939" s="383"/>
      <c r="CN939" s="1">
        <f t="shared" si="8176"/>
        <v>0</v>
      </c>
      <c r="CO939" s="1">
        <f t="shared" si="8177"/>
        <v>0</v>
      </c>
      <c r="CP939" s="20">
        <f t="shared" si="8178"/>
        <v>0</v>
      </c>
      <c r="CQ939" s="351"/>
      <c r="CR939" s="299">
        <f t="shared" si="8179"/>
        <v>0</v>
      </c>
      <c r="CS939" s="294"/>
      <c r="CT939" s="294"/>
      <c r="CU939" s="1"/>
      <c r="CV939" s="1"/>
      <c r="CW939" s="1"/>
      <c r="CX939" s="1"/>
      <c r="CY939" s="1"/>
      <c r="CZ939" s="294"/>
      <c r="DA939" s="17">
        <f t="shared" si="8142"/>
        <v>0</v>
      </c>
      <c r="DB939" s="359">
        <f t="shared" si="8098"/>
        <v>0</v>
      </c>
      <c r="DC939" s="359">
        <f t="shared" si="8099"/>
        <v>0</v>
      </c>
      <c r="DD939" s="294"/>
      <c r="DE939" s="294"/>
      <c r="DF939" s="294"/>
      <c r="DG939" s="294"/>
      <c r="DH939" s="294"/>
      <c r="DI939" s="294"/>
      <c r="DJ939" s="294"/>
      <c r="DK939" s="294"/>
      <c r="DL939" s="294"/>
      <c r="DM939" s="294"/>
      <c r="DN939" s="294">
        <f>F939</f>
        <v>43</v>
      </c>
      <c r="DO939" s="1"/>
      <c r="DP939" s="1"/>
      <c r="DQ939" s="17">
        <f t="shared" si="8180"/>
        <v>0</v>
      </c>
      <c r="DR939" s="17">
        <f t="shared" si="8181"/>
        <v>0</v>
      </c>
      <c r="DS939" s="17">
        <f t="shared" si="8182"/>
        <v>0</v>
      </c>
      <c r="DT939" s="17">
        <f t="shared" si="8183"/>
        <v>0</v>
      </c>
      <c r="DU939" s="17">
        <f t="shared" si="8184"/>
        <v>0</v>
      </c>
      <c r="DV939" s="17">
        <f t="shared" si="8185"/>
        <v>0</v>
      </c>
      <c r="DW939" s="1"/>
      <c r="DX939" s="1"/>
      <c r="DY939" s="20">
        <f t="shared" si="8186"/>
        <v>0</v>
      </c>
      <c r="DZ939" s="20">
        <f t="shared" si="8187"/>
        <v>0</v>
      </c>
      <c r="EA939" s="20">
        <f t="shared" si="8188"/>
        <v>0</v>
      </c>
      <c r="EB939" s="20">
        <f t="shared" si="8189"/>
        <v>0</v>
      </c>
      <c r="EC939" s="18">
        <f t="shared" si="8197"/>
        <v>0</v>
      </c>
      <c r="ED939" s="19">
        <f t="shared" si="8154"/>
        <v>0</v>
      </c>
      <c r="EE939" s="19">
        <f t="shared" si="8191"/>
        <v>0</v>
      </c>
      <c r="EF939" s="1">
        <f t="shared" si="8192"/>
        <v>0</v>
      </c>
      <c r="EG939" s="18">
        <f t="shared" si="8196"/>
        <v>0</v>
      </c>
      <c r="EH939" s="341"/>
      <c r="EI939" s="294"/>
      <c r="EJ939" s="294"/>
      <c r="EK939" s="294"/>
      <c r="EL939" s="19"/>
      <c r="EM939" s="19"/>
      <c r="EN939" s="19"/>
      <c r="EO939" s="366"/>
      <c r="EP939" s="366"/>
      <c r="EQ939" s="374"/>
      <c r="ER939" s="374"/>
      <c r="ES939" s="374"/>
      <c r="ET939" s="374"/>
      <c r="EU939" s="18">
        <f t="shared" si="8193"/>
        <v>0</v>
      </c>
      <c r="EV939" s="18">
        <f t="shared" si="8114"/>
        <v>0</v>
      </c>
      <c r="EW939" s="341">
        <v>2</v>
      </c>
      <c r="EX939" s="341">
        <v>2</v>
      </c>
      <c r="EY939" s="341"/>
      <c r="EZ939" s="365">
        <f t="shared" si="8051"/>
        <v>0</v>
      </c>
      <c r="FA939" s="294"/>
      <c r="FB939" s="294"/>
      <c r="FC939" s="294"/>
      <c r="FD939" s="300"/>
      <c r="FE939" s="300"/>
      <c r="FF939" s="300"/>
      <c r="FG939" s="300"/>
      <c r="FH939" s="300"/>
      <c r="FI939" s="300"/>
      <c r="FJ939" s="300"/>
      <c r="FK939" s="294"/>
      <c r="FL939" s="294"/>
      <c r="FM939" s="294"/>
      <c r="FN939" s="294">
        <f>F939</f>
        <v>43</v>
      </c>
      <c r="FO939" s="294"/>
      <c r="FP939" s="20">
        <f t="shared" si="8158"/>
        <v>0</v>
      </c>
      <c r="FQ939" s="20">
        <f t="shared" si="8159"/>
        <v>0</v>
      </c>
      <c r="FR939" s="20">
        <f t="shared" si="8160"/>
        <v>0</v>
      </c>
      <c r="FS939" s="20">
        <f t="shared" si="8161"/>
        <v>0</v>
      </c>
      <c r="FT939" s="20">
        <f t="shared" si="8162"/>
        <v>0</v>
      </c>
      <c r="FU939" s="20">
        <f t="shared" si="8163"/>
        <v>0</v>
      </c>
      <c r="FV939" s="20">
        <f t="shared" si="8164"/>
        <v>0</v>
      </c>
      <c r="FW939" s="294"/>
    </row>
    <row r="940" spans="1:179" s="301" customFormat="1" ht="27.75" customHeight="1">
      <c r="A940" s="295"/>
      <c r="B940" s="41" t="s">
        <v>183</v>
      </c>
      <c r="C940" s="41" t="str">
        <f>B940</f>
        <v>Lộ 3</v>
      </c>
      <c r="D940" s="296"/>
      <c r="E940" s="296"/>
      <c r="F940" s="296"/>
      <c r="G940" s="296"/>
      <c r="H940" s="297"/>
      <c r="I940" s="297"/>
      <c r="J940" s="294"/>
      <c r="K940" s="294"/>
      <c r="L940" s="294"/>
      <c r="M940" s="294"/>
      <c r="N940" s="297"/>
      <c r="O940" s="297"/>
      <c r="P940" s="1"/>
      <c r="Q940" s="16"/>
      <c r="R940" s="1"/>
      <c r="S940" s="294"/>
      <c r="T940" s="294"/>
      <c r="U940" s="294"/>
      <c r="V940" s="294"/>
      <c r="W940" s="294"/>
      <c r="X940" s="294"/>
      <c r="Y940" s="294"/>
      <c r="Z940" s="294"/>
      <c r="AA940" s="294"/>
      <c r="AB940" s="294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294"/>
      <c r="AP940" s="294"/>
      <c r="AQ940" s="294"/>
      <c r="AR940" s="294"/>
      <c r="AS940" s="298"/>
      <c r="AT940" s="298"/>
      <c r="AU940" s="298"/>
      <c r="AV940" s="298"/>
      <c r="AW940" s="294"/>
      <c r="AX940" s="294"/>
      <c r="AY940" s="294"/>
      <c r="AZ940" s="294"/>
      <c r="BA940" s="294"/>
      <c r="BB940" s="294"/>
      <c r="BC940" s="294"/>
      <c r="BD940" s="294"/>
      <c r="BE940" s="294"/>
      <c r="BF940" s="294"/>
      <c r="BG940" s="294"/>
      <c r="BH940" s="294"/>
      <c r="BI940" s="294"/>
      <c r="BJ940" s="294"/>
      <c r="BK940" s="294"/>
      <c r="BL940" s="294"/>
      <c r="BM940" s="294"/>
      <c r="BN940" s="294"/>
      <c r="BO940" s="294"/>
      <c r="BP940" s="1"/>
      <c r="BQ940" s="294"/>
      <c r="BR940" s="17"/>
      <c r="BS940" s="1">
        <f t="shared" si="8091"/>
        <v>0</v>
      </c>
      <c r="BT940" s="17"/>
      <c r="BU940" s="294"/>
      <c r="BV940" s="294"/>
      <c r="BW940" s="294"/>
      <c r="BX940" s="294"/>
      <c r="BY940" s="294"/>
      <c r="BZ940" s="294"/>
      <c r="CA940" s="294"/>
      <c r="CB940" s="294"/>
      <c r="CC940" s="294"/>
      <c r="CD940" s="1"/>
      <c r="CE940" s="1"/>
      <c r="CF940" s="1"/>
      <c r="CG940" s="294"/>
      <c r="CH940" s="1"/>
      <c r="CI940" s="1"/>
      <c r="CJ940" s="1"/>
      <c r="CK940" s="383"/>
      <c r="CL940" s="383"/>
      <c r="CM940" s="383"/>
      <c r="CN940" s="1"/>
      <c r="CO940" s="1"/>
      <c r="CP940" s="20"/>
      <c r="CQ940" s="351"/>
      <c r="CR940" s="299"/>
      <c r="CS940" s="294"/>
      <c r="CT940" s="294"/>
      <c r="CU940" s="1"/>
      <c r="CV940" s="1"/>
      <c r="CW940" s="1"/>
      <c r="CX940" s="1"/>
      <c r="CY940" s="1"/>
      <c r="CZ940" s="294"/>
      <c r="DA940" s="17"/>
      <c r="DB940" s="359">
        <f t="shared" si="8098"/>
        <v>0</v>
      </c>
      <c r="DC940" s="359">
        <f t="shared" si="8099"/>
        <v>0</v>
      </c>
      <c r="DD940" s="294"/>
      <c r="DE940" s="294"/>
      <c r="DF940" s="294"/>
      <c r="DG940" s="294"/>
      <c r="DH940" s="294"/>
      <c r="DI940" s="294"/>
      <c r="DJ940" s="294"/>
      <c r="DK940" s="294"/>
      <c r="DL940" s="294"/>
      <c r="DM940" s="294"/>
      <c r="DN940" s="294"/>
      <c r="DO940" s="1"/>
      <c r="DP940" s="1"/>
      <c r="DQ940" s="17"/>
      <c r="DR940" s="17"/>
      <c r="DS940" s="17"/>
      <c r="DT940" s="17"/>
      <c r="DU940" s="17"/>
      <c r="DV940" s="17"/>
      <c r="DW940" s="1"/>
      <c r="DX940" s="1"/>
      <c r="DY940" s="20"/>
      <c r="DZ940" s="20"/>
      <c r="EA940" s="20"/>
      <c r="EB940" s="20"/>
      <c r="EC940" s="18"/>
      <c r="ED940" s="19"/>
      <c r="EE940" s="19"/>
      <c r="EF940" s="1"/>
      <c r="EG940" s="18"/>
      <c r="EH940" s="341"/>
      <c r="EI940" s="294"/>
      <c r="EJ940" s="294"/>
      <c r="EK940" s="294"/>
      <c r="EL940" s="19"/>
      <c r="EM940" s="19"/>
      <c r="EN940" s="19"/>
      <c r="EO940" s="366"/>
      <c r="EP940" s="366"/>
      <c r="EQ940" s="374"/>
      <c r="ER940" s="374"/>
      <c r="ES940" s="374"/>
      <c r="ET940" s="374"/>
      <c r="EU940" s="18"/>
      <c r="EV940" s="18">
        <f t="shared" si="8114"/>
        <v>0</v>
      </c>
      <c r="EW940" s="341"/>
      <c r="EX940" s="341"/>
      <c r="EY940" s="341"/>
      <c r="EZ940" s="365">
        <f t="shared" si="8051"/>
        <v>0</v>
      </c>
      <c r="FA940" s="294"/>
      <c r="FB940" s="294"/>
      <c r="FC940" s="294"/>
      <c r="FD940" s="300"/>
      <c r="FE940" s="300"/>
      <c r="FF940" s="300"/>
      <c r="FG940" s="300"/>
      <c r="FH940" s="300"/>
      <c r="FI940" s="300"/>
      <c r="FJ940" s="300"/>
      <c r="FK940" s="294"/>
      <c r="FL940" s="294"/>
      <c r="FM940" s="294"/>
      <c r="FN940" s="294"/>
      <c r="FO940" s="294"/>
      <c r="FP940" s="20">
        <f t="shared" ref="FP940:FP963" si="8198">+FO940*3</f>
        <v>0</v>
      </c>
      <c r="FQ940" s="20"/>
      <c r="FR940" s="20"/>
      <c r="FS940" s="20"/>
      <c r="FT940" s="20"/>
      <c r="FU940" s="20"/>
      <c r="FV940" s="20"/>
      <c r="FW940" s="294"/>
    </row>
    <row r="941" spans="1:179" s="301" customFormat="1" ht="27.75" customHeight="1">
      <c r="A941" s="295"/>
      <c r="B941" s="296" t="s">
        <v>680</v>
      </c>
      <c r="C941" s="296" t="str">
        <f t="shared" ref="C941:C944" si="8199">B941</f>
        <v>9.1</v>
      </c>
      <c r="D941" s="296" t="s">
        <v>53</v>
      </c>
      <c r="E941" s="296" t="str">
        <f>D941</f>
        <v>LT7,5</v>
      </c>
      <c r="F941" s="296">
        <v>32</v>
      </c>
      <c r="G941" s="296">
        <f>F941</f>
        <v>32</v>
      </c>
      <c r="H941" s="297"/>
      <c r="I941" s="297"/>
      <c r="J941" s="294"/>
      <c r="K941" s="294"/>
      <c r="L941" s="294"/>
      <c r="M941" s="294"/>
      <c r="N941" s="297"/>
      <c r="O941" s="297"/>
      <c r="P941" s="1"/>
      <c r="Q941" s="16"/>
      <c r="R941" s="1"/>
      <c r="S941" s="294"/>
      <c r="T941" s="294"/>
      <c r="U941" s="294"/>
      <c r="V941" s="294"/>
      <c r="W941" s="294"/>
      <c r="X941" s="294"/>
      <c r="Y941" s="294"/>
      <c r="Z941" s="294"/>
      <c r="AA941" s="294"/>
      <c r="AB941" s="294"/>
      <c r="AC941" s="1">
        <f t="shared" ref="AC941:AC963" si="8200">+IF(S941=1,1,0)+IF(T941=1,1,0)</f>
        <v>0</v>
      </c>
      <c r="AD941" s="1">
        <f t="shared" ref="AD941:AD963" si="8201">+IF(U941=1,1,0)+IF(V941=1,1,0)</f>
        <v>0</v>
      </c>
      <c r="AE941" s="1">
        <f t="shared" ref="AE941:AE963" si="8202">+IF(W941=1,1,0)+IF(X941=1,1,0)</f>
        <v>0</v>
      </c>
      <c r="AF941" s="1">
        <f t="shared" ref="AF941:AF963" si="8203">+IF(Y941=1,1,0)+IF(Z941=1,1,0)</f>
        <v>0</v>
      </c>
      <c r="AG941" s="1">
        <f t="shared" ref="AG941:AG963" si="8204">+IF(AA941=1,1,0)</f>
        <v>0</v>
      </c>
      <c r="AH941" s="1">
        <f t="shared" ref="AH941:AH963" si="8205">+IF(AB941=1,1,0)</f>
        <v>0</v>
      </c>
      <c r="AI941" s="1">
        <f t="shared" ref="AI941:AI963" si="8206">+IF(S941=2,1,0)+IF(T941=2,1,0)</f>
        <v>0</v>
      </c>
      <c r="AJ941" s="1">
        <f t="shared" ref="AJ941:AJ963" si="8207">+IF(U941=2,1,0)+IF(V941=2,1,0)</f>
        <v>0</v>
      </c>
      <c r="AK941" s="1">
        <f t="shared" ref="AK941:AK963" si="8208">+IF(X941=2,1,0)+IF(W941=2,1,0)</f>
        <v>0</v>
      </c>
      <c r="AL941" s="1">
        <f t="shared" ref="AL941:AL963" si="8209">+IF(Y941=2,1,0)+IF(Z941=2,1,0)</f>
        <v>0</v>
      </c>
      <c r="AM941" s="1">
        <f t="shared" ref="AM941:AM963" si="8210">+IF(AA941=2,1,0)</f>
        <v>0</v>
      </c>
      <c r="AN941" s="1">
        <f t="shared" ref="AN941:AN963" si="8211">+IF(AB941=2,1,0)</f>
        <v>0</v>
      </c>
      <c r="AO941" s="294"/>
      <c r="AP941" s="294"/>
      <c r="AQ941" s="294"/>
      <c r="AR941" s="294">
        <f>G941</f>
        <v>32</v>
      </c>
      <c r="AS941" s="298">
        <f t="shared" ref="AS941:AS963" si="8212">IF(AND(AO941&gt;0,OR(BR941&gt;=2,BR941=1)),1,0)</f>
        <v>0</v>
      </c>
      <c r="AT941" s="298">
        <f t="shared" ref="AT941:AT963" si="8213">IF(AND(AP941&gt;0,OR(BR941&gt;=2,BR941=1)),1,0)</f>
        <v>0</v>
      </c>
      <c r="AU941" s="298">
        <f t="shared" ref="AU941:AU963" si="8214">IF(AND(AQ941&gt;0,OR(BR941&gt;=2,BR941=1)),1,0)</f>
        <v>0</v>
      </c>
      <c r="AV941" s="298">
        <f t="shared" ref="AV941:AV963" si="8215">IF(AND(AR941&gt;0,OR(BR941&gt;=2,BR941=1)),AR941/G941,0)</f>
        <v>1</v>
      </c>
      <c r="AW941" s="294"/>
      <c r="AX941" s="294"/>
      <c r="AY941" s="294"/>
      <c r="AZ941" s="294"/>
      <c r="BA941" s="294"/>
      <c r="BB941" s="294"/>
      <c r="BC941" s="294"/>
      <c r="BD941" s="294"/>
      <c r="BE941" s="294"/>
      <c r="BF941" s="294"/>
      <c r="BG941" s="294"/>
      <c r="BH941" s="294"/>
      <c r="BI941" s="294"/>
      <c r="BJ941" s="294"/>
      <c r="BK941" s="294"/>
      <c r="BL941" s="294"/>
      <c r="BM941" s="294"/>
      <c r="BN941" s="294"/>
      <c r="BO941" s="294">
        <v>1</v>
      </c>
      <c r="BP941" s="1"/>
      <c r="BQ941" s="294"/>
      <c r="BR941" s="17">
        <v>2</v>
      </c>
      <c r="BS941" s="1">
        <f t="shared" si="8091"/>
        <v>0</v>
      </c>
      <c r="BT941" s="17">
        <f t="shared" ref="BT941:BT963" si="8216">+BS941*2</f>
        <v>0</v>
      </c>
      <c r="BU941" s="294"/>
      <c r="BV941" s="294">
        <v>1</v>
      </c>
      <c r="BW941" s="294"/>
      <c r="BX941" s="294"/>
      <c r="BY941" s="294"/>
      <c r="BZ941" s="294"/>
      <c r="CA941" s="294"/>
      <c r="CB941" s="294"/>
      <c r="CC941" s="294"/>
      <c r="CD941" s="1"/>
      <c r="CE941" s="1"/>
      <c r="CF941" s="1"/>
      <c r="CG941" s="294"/>
      <c r="CH941" s="1">
        <v>1</v>
      </c>
      <c r="CI941" s="1"/>
      <c r="CJ941" s="1"/>
      <c r="CK941" s="383"/>
      <c r="CL941" s="383"/>
      <c r="CM941" s="383"/>
      <c r="CN941" s="1">
        <f>+SUM(BX941:CC941)*BW941</f>
        <v>0</v>
      </c>
      <c r="CO941" s="1">
        <f>+SUM(BX941:CC941)*BW941</f>
        <v>0</v>
      </c>
      <c r="CP941" s="20">
        <f>+SUM(BY941:CC941)*2.5+SUM(CD941:CG941)*0.5+SUM(CH941:CJ941)*2.5</f>
        <v>2.5</v>
      </c>
      <c r="CQ941" s="351"/>
      <c r="CR941" s="299">
        <f>+IF(SUM(AX941:BM941)&gt;0,1,0)+1</f>
        <v>1</v>
      </c>
      <c r="CS941" s="294"/>
      <c r="CT941" s="294"/>
      <c r="CU941" s="1"/>
      <c r="CV941" s="1">
        <v>1</v>
      </c>
      <c r="CW941" s="1">
        <v>1</v>
      </c>
      <c r="CX941" s="1"/>
      <c r="CY941" s="1">
        <v>2</v>
      </c>
      <c r="CZ941" s="294">
        <v>6</v>
      </c>
      <c r="DA941" s="17">
        <f t="shared" ref="DA941:DA945" si="8217">+CY941</f>
        <v>2</v>
      </c>
      <c r="DB941" s="359">
        <f t="shared" si="8098"/>
        <v>8</v>
      </c>
      <c r="DC941" s="359">
        <f t="shared" si="8099"/>
        <v>4</v>
      </c>
      <c r="DD941" s="294"/>
      <c r="DE941" s="294">
        <v>6</v>
      </c>
      <c r="DF941" s="294">
        <v>4</v>
      </c>
      <c r="DG941" s="294"/>
      <c r="DH941" s="294"/>
      <c r="DI941" s="294">
        <v>4</v>
      </c>
      <c r="DJ941" s="294"/>
      <c r="DK941" s="294"/>
      <c r="DL941" s="294"/>
      <c r="DM941" s="294"/>
      <c r="DN941" s="294"/>
      <c r="DO941" s="1"/>
      <c r="DP941" s="1"/>
      <c r="DQ941" s="17">
        <f>+IF(AND(SUM(S941:AA941)&gt;0,SUM(FA941:FF941)&gt;0),CT941,0)</f>
        <v>0</v>
      </c>
      <c r="DR941" s="17">
        <f>+IF(AND(SUM(S941:AA941)&gt;0,SUM(FA941:FF941)&gt;0),CU941,0)</f>
        <v>0</v>
      </c>
      <c r="DS941" s="17">
        <f>+IF(AND(SUM(S941:AA941)&gt;0,SUM(FA941:FF941)&gt;0),CV941,0)</f>
        <v>0</v>
      </c>
      <c r="DT941" s="17">
        <f>+IF(AND(SUM(S941:AA941)&gt;0,SUM(FA941:FF941)&gt;0),CW941,0)</f>
        <v>0</v>
      </c>
      <c r="DU941" s="17">
        <f>+IF(AND(SUM(S941:AA941)&gt;0,SUM(FA941:FF941)&gt;0),CX941,0)</f>
        <v>0</v>
      </c>
      <c r="DV941" s="17">
        <f>+IF(AND(SUM(S941:AA941)&gt;0,SUM(FA941:FF941)&gt;0),CY941,0)</f>
        <v>0</v>
      </c>
      <c r="DW941" s="1"/>
      <c r="DX941" s="1"/>
      <c r="DY941" s="20">
        <f>+IF(AND(SUM(S941:AB941)&gt;0,SUM(FA941:FF941)&gt;0,DG941&gt;=3),DG941,0)</f>
        <v>0</v>
      </c>
      <c r="DZ941" s="20">
        <f>+IF(AND(SUM(S941:AB941)&gt;0,SUM(FA941:FF941)&gt;0,DH941&gt;=3),DH941,0)</f>
        <v>0</v>
      </c>
      <c r="EA941" s="20">
        <f>+IF(AND(SUM(S941:AB941)&gt;0,SUM(FA941:FF941)&gt;0,DI941&gt;=3),DI941,0)</f>
        <v>0</v>
      </c>
      <c r="EB941" s="20">
        <f>+IF(AND(SUM(S941:AB941)&gt;0,SUM(FA941:FF941)&gt;0,DJ941&gt;=3),DJ941,0)</f>
        <v>0</v>
      </c>
      <c r="EC941" s="18">
        <f>+IF(AND(CT941=0,SUM(CU941:CY941)&gt;1,SUM(CU941:CY941)&lt;=4),1,IF(AND(CT941=0,SUM(CU941:CY941)&gt;4),2,0))</f>
        <v>1</v>
      </c>
      <c r="ED941" s="19">
        <f t="shared" ref="ED941:ED962" si="8218">+IF(EC941&lt;&gt;0,EC941*3,0)</f>
        <v>3</v>
      </c>
      <c r="EE941" s="19">
        <f>+IF(SUM(AO941:AR941)+SUM(DK941:DN941)&gt;0,CT941*3,0)</f>
        <v>0</v>
      </c>
      <c r="EF941" s="1">
        <f>+IF(EE941&gt;0,CT941*4,0)</f>
        <v>0</v>
      </c>
      <c r="EG941" s="18">
        <f t="shared" ref="EG941:EG947" si="8219">+IF(AND(CT941+EC941=0,SUM(AO941:AR941)&gt;0,SUM(DK941:DN941)&gt;0),(CU941+CV941+CW941+CX941)*2+CY941*5,(EC941+CT941-FO941)*5)+IF(AND(EC941+DQ941+CT941=0,SUM(AO941:AR941)&gt;0),SUM(CU941:CX941)*2+CY941*5,0)</f>
        <v>5</v>
      </c>
      <c r="EH941" s="341"/>
      <c r="EI941" s="294">
        <v>4.5</v>
      </c>
      <c r="EJ941" s="294">
        <v>4.5</v>
      </c>
      <c r="EK941" s="294">
        <v>4.5</v>
      </c>
      <c r="EL941" s="19">
        <v>1</v>
      </c>
      <c r="EM941" s="19"/>
      <c r="EN941" s="19"/>
      <c r="EO941" s="366"/>
      <c r="EP941" s="366"/>
      <c r="EQ941" s="374">
        <v>1</v>
      </c>
      <c r="ER941" s="374"/>
      <c r="ES941" s="374"/>
      <c r="ET941" s="374"/>
      <c r="EU941" s="18">
        <f>IF(SUM(CU941:CX941)&gt;0,CZ941*1+2,0)</f>
        <v>8</v>
      </c>
      <c r="EV941" s="18">
        <f t="shared" si="8114"/>
        <v>2</v>
      </c>
      <c r="EW941" s="341">
        <v>1</v>
      </c>
      <c r="EX941" s="341"/>
      <c r="EY941" s="341">
        <v>4</v>
      </c>
      <c r="EZ941" s="365">
        <f t="shared" si="8051"/>
        <v>0</v>
      </c>
      <c r="FA941" s="294"/>
      <c r="FB941" s="294"/>
      <c r="FC941" s="294"/>
      <c r="FD941" s="300"/>
      <c r="FE941" s="300"/>
      <c r="FF941" s="300"/>
      <c r="FG941" s="300"/>
      <c r="FH941" s="300"/>
      <c r="FI941" s="300"/>
      <c r="FJ941" s="300">
        <f>F941</f>
        <v>32</v>
      </c>
      <c r="FK941" s="294"/>
      <c r="FL941" s="294"/>
      <c r="FM941" s="294"/>
      <c r="FN941" s="294"/>
      <c r="FO941" s="294"/>
      <c r="FP941" s="20">
        <f t="shared" si="8198"/>
        <v>0</v>
      </c>
      <c r="FQ941" s="20">
        <f t="shared" ref="FQ941:FQ963" si="8220">+DE941</f>
        <v>6</v>
      </c>
      <c r="FR941" s="20">
        <f t="shared" ref="FR941:FR963" si="8221">+DF941</f>
        <v>4</v>
      </c>
      <c r="FS941" s="20">
        <f t="shared" ref="FS941:FS963" si="8222">+IF(DG941&lt;3,DG941,0)</f>
        <v>0</v>
      </c>
      <c r="FT941" s="20">
        <f t="shared" ref="FT941:FT963" si="8223">+IF(DH941&lt;3,DH941,0)</f>
        <v>0</v>
      </c>
      <c r="FU941" s="20">
        <f t="shared" ref="FU941:FU963" si="8224">+IF(DI941&lt;3,DI941,0)</f>
        <v>0</v>
      </c>
      <c r="FV941" s="20">
        <f t="shared" ref="FV941:FV963" si="8225">+IF(DJ941&lt;3,DJ941,0)</f>
        <v>0</v>
      </c>
      <c r="FW941" s="294"/>
    </row>
    <row r="942" spans="1:179" s="301" customFormat="1" ht="27.75" customHeight="1">
      <c r="A942" s="295"/>
      <c r="B942" s="296" t="s">
        <v>775</v>
      </c>
      <c r="C942" s="296" t="str">
        <f t="shared" si="8199"/>
        <v>9.2</v>
      </c>
      <c r="D942" s="296" t="s">
        <v>53</v>
      </c>
      <c r="E942" s="296" t="str">
        <f>D942</f>
        <v>LT7,5</v>
      </c>
      <c r="F942" s="296">
        <v>33</v>
      </c>
      <c r="G942" s="296">
        <f>F942</f>
        <v>33</v>
      </c>
      <c r="H942" s="297"/>
      <c r="I942" s="297"/>
      <c r="J942" s="294"/>
      <c r="K942" s="294"/>
      <c r="L942" s="294"/>
      <c r="M942" s="294"/>
      <c r="N942" s="297"/>
      <c r="O942" s="297"/>
      <c r="P942" s="1"/>
      <c r="Q942" s="16"/>
      <c r="R942" s="1"/>
      <c r="S942" s="294"/>
      <c r="T942" s="294"/>
      <c r="U942" s="294"/>
      <c r="V942" s="294"/>
      <c r="W942" s="294"/>
      <c r="X942" s="294"/>
      <c r="Y942" s="294"/>
      <c r="Z942" s="294"/>
      <c r="AA942" s="294"/>
      <c r="AB942" s="294"/>
      <c r="AC942" s="1">
        <f t="shared" si="8200"/>
        <v>0</v>
      </c>
      <c r="AD942" s="1">
        <f t="shared" si="8201"/>
        <v>0</v>
      </c>
      <c r="AE942" s="1">
        <f t="shared" si="8202"/>
        <v>0</v>
      </c>
      <c r="AF942" s="1">
        <f t="shared" si="8203"/>
        <v>0</v>
      </c>
      <c r="AG942" s="1">
        <f t="shared" si="8204"/>
        <v>0</v>
      </c>
      <c r="AH942" s="1">
        <f t="shared" si="8205"/>
        <v>0</v>
      </c>
      <c r="AI942" s="1">
        <f t="shared" si="8206"/>
        <v>0</v>
      </c>
      <c r="AJ942" s="1">
        <f t="shared" si="8207"/>
        <v>0</v>
      </c>
      <c r="AK942" s="1">
        <f t="shared" si="8208"/>
        <v>0</v>
      </c>
      <c r="AL942" s="1">
        <f t="shared" si="8209"/>
        <v>0</v>
      </c>
      <c r="AM942" s="1">
        <f t="shared" si="8210"/>
        <v>0</v>
      </c>
      <c r="AN942" s="1">
        <f t="shared" si="8211"/>
        <v>0</v>
      </c>
      <c r="AO942" s="294"/>
      <c r="AP942" s="294"/>
      <c r="AQ942" s="294"/>
      <c r="AR942" s="294">
        <f>G942</f>
        <v>33</v>
      </c>
      <c r="AS942" s="298">
        <f t="shared" si="8212"/>
        <v>0</v>
      </c>
      <c r="AT942" s="298">
        <f t="shared" si="8213"/>
        <v>0</v>
      </c>
      <c r="AU942" s="298">
        <f t="shared" si="8214"/>
        <v>0</v>
      </c>
      <c r="AV942" s="298">
        <f t="shared" si="8215"/>
        <v>1</v>
      </c>
      <c r="AW942" s="294"/>
      <c r="AX942" s="294"/>
      <c r="AY942" s="294"/>
      <c r="AZ942" s="294"/>
      <c r="BA942" s="294"/>
      <c r="BB942" s="294"/>
      <c r="BC942" s="294"/>
      <c r="BD942" s="294"/>
      <c r="BE942" s="294"/>
      <c r="BF942" s="294"/>
      <c r="BG942" s="294"/>
      <c r="BH942" s="294"/>
      <c r="BI942" s="294"/>
      <c r="BJ942" s="294"/>
      <c r="BK942" s="294"/>
      <c r="BL942" s="294"/>
      <c r="BM942" s="294"/>
      <c r="BN942" s="294"/>
      <c r="BO942" s="294">
        <v>1</v>
      </c>
      <c r="BP942" s="1"/>
      <c r="BQ942" s="294"/>
      <c r="BR942" s="17">
        <v>2</v>
      </c>
      <c r="BS942" s="1">
        <f t="shared" si="8091"/>
        <v>0</v>
      </c>
      <c r="BT942" s="17">
        <f t="shared" si="8216"/>
        <v>0</v>
      </c>
      <c r="BU942" s="294"/>
      <c r="BV942" s="294">
        <v>1</v>
      </c>
      <c r="BW942" s="294"/>
      <c r="BX942" s="294"/>
      <c r="BY942" s="294"/>
      <c r="BZ942" s="294"/>
      <c r="CA942" s="294"/>
      <c r="CB942" s="294"/>
      <c r="CC942" s="294"/>
      <c r="CD942" s="1"/>
      <c r="CE942" s="1"/>
      <c r="CF942" s="1"/>
      <c r="CG942" s="294"/>
      <c r="CH942" s="1">
        <v>1</v>
      </c>
      <c r="CI942" s="1"/>
      <c r="CJ942" s="1"/>
      <c r="CK942" s="383"/>
      <c r="CL942" s="383"/>
      <c r="CM942" s="383"/>
      <c r="CN942" s="1">
        <f>+SUM(BX942:CC942)*BW942</f>
        <v>0</v>
      </c>
      <c r="CO942" s="1">
        <f>+SUM(BX942:CC942)*BW942</f>
        <v>0</v>
      </c>
      <c r="CP942" s="20">
        <f>+SUM(BY942:CC942)*2.5+SUM(CD942:CG942)*0.5+SUM(CH942:CJ942)*2.5</f>
        <v>2.5</v>
      </c>
      <c r="CQ942" s="351"/>
      <c r="CR942" s="299">
        <f>+IF(SUM(AX942:BM942)&gt;0,1,0)+1</f>
        <v>1</v>
      </c>
      <c r="CS942" s="294"/>
      <c r="CT942" s="294"/>
      <c r="CU942" s="1"/>
      <c r="CV942" s="1">
        <v>1</v>
      </c>
      <c r="CW942" s="1"/>
      <c r="CX942" s="1">
        <v>1</v>
      </c>
      <c r="CY942" s="1">
        <v>1</v>
      </c>
      <c r="CZ942" s="294">
        <v>7</v>
      </c>
      <c r="DA942" s="17">
        <f t="shared" si="8217"/>
        <v>1</v>
      </c>
      <c r="DB942" s="359">
        <f t="shared" si="8098"/>
        <v>8</v>
      </c>
      <c r="DC942" s="359">
        <f t="shared" si="8099"/>
        <v>3</v>
      </c>
      <c r="DD942" s="294"/>
      <c r="DE942" s="294"/>
      <c r="DF942" s="294">
        <v>4</v>
      </c>
      <c r="DG942" s="294">
        <v>7</v>
      </c>
      <c r="DH942" s="294"/>
      <c r="DI942" s="294"/>
      <c r="DJ942" s="294"/>
      <c r="DK942" s="294"/>
      <c r="DL942" s="294"/>
      <c r="DM942" s="294"/>
      <c r="DN942" s="294"/>
      <c r="DO942" s="1"/>
      <c r="DP942" s="1"/>
      <c r="DQ942" s="17">
        <f>+IF(AND(SUM(S942:AA942)&gt;0,SUM(FA942:FF942)&gt;0),CT942,0)</f>
        <v>0</v>
      </c>
      <c r="DR942" s="17">
        <f>+IF(AND(SUM(S942:AA942)&gt;0,SUM(FA942:FF942)&gt;0),CU942,0)</f>
        <v>0</v>
      </c>
      <c r="DS942" s="17">
        <f>+IF(AND(SUM(S942:AA942)&gt;0,SUM(FA942:FF942)&gt;0),CV942,0)</f>
        <v>0</v>
      </c>
      <c r="DT942" s="17">
        <f>+IF(AND(SUM(S942:AA942)&gt;0,SUM(FA942:FF942)&gt;0),CW942,0)</f>
        <v>0</v>
      </c>
      <c r="DU942" s="17">
        <f>+IF(AND(SUM(S942:AA942)&gt;0,SUM(FA942:FF942)&gt;0),CX942,0)</f>
        <v>0</v>
      </c>
      <c r="DV942" s="17">
        <f>+IF(AND(SUM(S942:AA942)&gt;0,SUM(FA942:FF942)&gt;0),CY942,0)</f>
        <v>0</v>
      </c>
      <c r="DW942" s="1"/>
      <c r="DX942" s="1"/>
      <c r="DY942" s="20">
        <f>+IF(AND(SUM(S942:AB942)&gt;0,SUM(FA942:FF942)&gt;0,DG942&gt;=3),DG942,0)</f>
        <v>0</v>
      </c>
      <c r="DZ942" s="20">
        <f>+IF(AND(SUM(S942:AB942)&gt;0,SUM(FA942:FF942)&gt;0,DH942&gt;=3),DH942,0)</f>
        <v>0</v>
      </c>
      <c r="EA942" s="20">
        <f>+IF(AND(SUM(S942:AB942)&gt;0,SUM(FA942:FF942)&gt;0,DI942&gt;=3),DI942,0)</f>
        <v>0</v>
      </c>
      <c r="EB942" s="20">
        <f>+IF(AND(SUM(S942:AB942)&gt;0,SUM(FA942:FF942)&gt;0,DJ942&gt;=3),DJ942,0)</f>
        <v>0</v>
      </c>
      <c r="EC942" s="18">
        <f>+IF(AND(CT942=0,SUM(CU942:CY942)&gt;1,SUM(CU942:CY942)&lt;=4),1,IF(AND(CT942=0,SUM(CU942:CY942)&gt;4),2,0))</f>
        <v>1</v>
      </c>
      <c r="ED942" s="19">
        <f t="shared" si="8218"/>
        <v>3</v>
      </c>
      <c r="EE942" s="19">
        <f>+IF(SUM(AO942:AR942)+SUM(DK942:DN942)&gt;0,CT942*3,0)</f>
        <v>0</v>
      </c>
      <c r="EF942" s="1">
        <f>+IF(EE942&gt;0,CT942*4,0)</f>
        <v>0</v>
      </c>
      <c r="EG942" s="18">
        <f t="shared" si="8219"/>
        <v>5</v>
      </c>
      <c r="EH942" s="341"/>
      <c r="EI942" s="294"/>
      <c r="EJ942" s="294"/>
      <c r="EK942" s="294">
        <v>4.5</v>
      </c>
      <c r="EL942" s="19">
        <v>1</v>
      </c>
      <c r="EM942" s="19"/>
      <c r="EN942" s="19"/>
      <c r="EO942" s="366"/>
      <c r="EP942" s="366"/>
      <c r="EQ942" s="374">
        <v>1</v>
      </c>
      <c r="ER942" s="374"/>
      <c r="ES942" s="374"/>
      <c r="ET942" s="374"/>
      <c r="EU942" s="18">
        <f>IF(SUM(CU942:CX942)&gt;0,CZ942*1+2,0)</f>
        <v>9</v>
      </c>
      <c r="EV942" s="18">
        <f t="shared" si="8114"/>
        <v>2</v>
      </c>
      <c r="EW942" s="341">
        <v>1</v>
      </c>
      <c r="EX942" s="341"/>
      <c r="EY942" s="341">
        <v>4</v>
      </c>
      <c r="EZ942" s="365">
        <f t="shared" si="8051"/>
        <v>0</v>
      </c>
      <c r="FA942" s="294"/>
      <c r="FB942" s="294"/>
      <c r="FC942" s="294"/>
      <c r="FD942" s="300"/>
      <c r="FE942" s="300"/>
      <c r="FF942" s="300"/>
      <c r="FG942" s="300"/>
      <c r="FH942" s="300"/>
      <c r="FI942" s="300"/>
      <c r="FJ942" s="300">
        <f>F942</f>
        <v>33</v>
      </c>
      <c r="FK942" s="294"/>
      <c r="FL942" s="294"/>
      <c r="FM942" s="294"/>
      <c r="FN942" s="294"/>
      <c r="FO942" s="294"/>
      <c r="FP942" s="20">
        <f t="shared" si="8198"/>
        <v>0</v>
      </c>
      <c r="FQ942" s="20">
        <f t="shared" si="8220"/>
        <v>0</v>
      </c>
      <c r="FR942" s="20">
        <f t="shared" si="8221"/>
        <v>4</v>
      </c>
      <c r="FS942" s="20">
        <f t="shared" si="8222"/>
        <v>0</v>
      </c>
      <c r="FT942" s="20">
        <f t="shared" si="8223"/>
        <v>0</v>
      </c>
      <c r="FU942" s="20">
        <f t="shared" si="8224"/>
        <v>0</v>
      </c>
      <c r="FV942" s="20">
        <f t="shared" si="8225"/>
        <v>0</v>
      </c>
      <c r="FW942" s="294"/>
    </row>
    <row r="943" spans="1:179" s="301" customFormat="1" ht="27.75" customHeight="1">
      <c r="A943" s="295"/>
      <c r="B943" s="296" t="s">
        <v>776</v>
      </c>
      <c r="C943" s="296" t="str">
        <f t="shared" si="8199"/>
        <v>9.3</v>
      </c>
      <c r="D943" s="296" t="s">
        <v>53</v>
      </c>
      <c r="E943" s="296" t="str">
        <f>D943</f>
        <v>LT7,5</v>
      </c>
      <c r="F943" s="296">
        <v>26</v>
      </c>
      <c r="G943" s="296">
        <v>28</v>
      </c>
      <c r="H943" s="297"/>
      <c r="I943" s="297"/>
      <c r="J943" s="294"/>
      <c r="K943" s="294"/>
      <c r="L943" s="294"/>
      <c r="M943" s="294"/>
      <c r="N943" s="297"/>
      <c r="O943" s="297"/>
      <c r="P943" s="1"/>
      <c r="Q943" s="16"/>
      <c r="R943" s="1"/>
      <c r="S943" s="294"/>
      <c r="T943" s="294">
        <v>1</v>
      </c>
      <c r="U943" s="294"/>
      <c r="V943" s="294"/>
      <c r="W943" s="294"/>
      <c r="X943" s="294"/>
      <c r="Y943" s="294"/>
      <c r="Z943" s="294"/>
      <c r="AA943" s="294"/>
      <c r="AB943" s="294"/>
      <c r="AC943" s="1">
        <f t="shared" si="8200"/>
        <v>1</v>
      </c>
      <c r="AD943" s="1">
        <f t="shared" si="8201"/>
        <v>0</v>
      </c>
      <c r="AE943" s="1">
        <f t="shared" si="8202"/>
        <v>0</v>
      </c>
      <c r="AF943" s="1">
        <f t="shared" si="8203"/>
        <v>0</v>
      </c>
      <c r="AG943" s="1">
        <f t="shared" si="8204"/>
        <v>0</v>
      </c>
      <c r="AH943" s="1">
        <f t="shared" si="8205"/>
        <v>0</v>
      </c>
      <c r="AI943" s="1">
        <f t="shared" si="8206"/>
        <v>0</v>
      </c>
      <c r="AJ943" s="1">
        <f t="shared" si="8207"/>
        <v>0</v>
      </c>
      <c r="AK943" s="1">
        <f t="shared" si="8208"/>
        <v>0</v>
      </c>
      <c r="AL943" s="1">
        <f t="shared" si="8209"/>
        <v>0</v>
      </c>
      <c r="AM943" s="1">
        <f t="shared" si="8210"/>
        <v>0</v>
      </c>
      <c r="AN943" s="1">
        <f t="shared" si="8211"/>
        <v>0</v>
      </c>
      <c r="AO943" s="294"/>
      <c r="AP943" s="294"/>
      <c r="AQ943" s="294"/>
      <c r="AR943" s="294">
        <f>G943</f>
        <v>28</v>
      </c>
      <c r="AS943" s="298">
        <f t="shared" si="8212"/>
        <v>0</v>
      </c>
      <c r="AT943" s="298">
        <f t="shared" si="8213"/>
        <v>0</v>
      </c>
      <c r="AU943" s="298">
        <f t="shared" si="8214"/>
        <v>0</v>
      </c>
      <c r="AV943" s="298">
        <f t="shared" si="8215"/>
        <v>1</v>
      </c>
      <c r="AW943" s="294"/>
      <c r="AX943" s="294"/>
      <c r="AY943" s="294"/>
      <c r="AZ943" s="294"/>
      <c r="BA943" s="294"/>
      <c r="BB943" s="294"/>
      <c r="BC943" s="294"/>
      <c r="BD943" s="294"/>
      <c r="BE943" s="294"/>
      <c r="BF943" s="294"/>
      <c r="BG943" s="294"/>
      <c r="BH943" s="294"/>
      <c r="BI943" s="294">
        <v>1</v>
      </c>
      <c r="BJ943" s="294"/>
      <c r="BK943" s="294"/>
      <c r="BL943" s="294"/>
      <c r="BM943" s="294"/>
      <c r="BN943" s="294"/>
      <c r="BO943" s="294"/>
      <c r="BP943" s="1"/>
      <c r="BQ943" s="294"/>
      <c r="BR943" s="17">
        <v>2</v>
      </c>
      <c r="BS943" s="1">
        <f t="shared" si="8091"/>
        <v>0</v>
      </c>
      <c r="BT943" s="17">
        <f t="shared" si="8216"/>
        <v>0</v>
      </c>
      <c r="BU943" s="294"/>
      <c r="BV943" s="294">
        <v>1</v>
      </c>
      <c r="BW943" s="294"/>
      <c r="BX943" s="294"/>
      <c r="BY943" s="294"/>
      <c r="BZ943" s="294"/>
      <c r="CA943" s="294"/>
      <c r="CB943" s="294"/>
      <c r="CC943" s="294"/>
      <c r="CD943" s="1">
        <v>1</v>
      </c>
      <c r="CE943" s="1"/>
      <c r="CF943" s="1"/>
      <c r="CG943" s="294"/>
      <c r="CH943" s="1"/>
      <c r="CI943" s="1"/>
      <c r="CJ943" s="1"/>
      <c r="CK943" s="383"/>
      <c r="CL943" s="383"/>
      <c r="CM943" s="383"/>
      <c r="CN943" s="1">
        <f>+SUM(BX943:CC943)*BW943</f>
        <v>0</v>
      </c>
      <c r="CO943" s="1">
        <f>+SUM(BX943:CC943)*BW943</f>
        <v>0</v>
      </c>
      <c r="CP943" s="20">
        <f>+SUM(BY943:CC943)*2.5+SUM(CD943:CG943)*0.5+SUM(CH943:CJ943)*2.5</f>
        <v>0.5</v>
      </c>
      <c r="CQ943" s="351"/>
      <c r="CR943" s="299">
        <f>+IF(SUM(AX943:BM943)&gt;0,1,0)</f>
        <v>1</v>
      </c>
      <c r="CS943" s="294"/>
      <c r="CT943" s="294"/>
      <c r="CU943" s="1"/>
      <c r="CV943" s="1"/>
      <c r="CW943" s="1">
        <v>2</v>
      </c>
      <c r="CX943" s="1"/>
      <c r="CY943" s="1">
        <v>2</v>
      </c>
      <c r="CZ943" s="294">
        <v>8</v>
      </c>
      <c r="DA943" s="17">
        <f t="shared" si="8217"/>
        <v>2</v>
      </c>
      <c r="DB943" s="359">
        <f t="shared" si="8098"/>
        <v>10</v>
      </c>
      <c r="DC943" s="359">
        <f t="shared" si="8099"/>
        <v>4</v>
      </c>
      <c r="DD943" s="294"/>
      <c r="DE943" s="294">
        <v>3</v>
      </c>
      <c r="DF943" s="294">
        <f>3*3</f>
        <v>9</v>
      </c>
      <c r="DG943" s="294"/>
      <c r="DH943" s="294">
        <v>3</v>
      </c>
      <c r="DI943" s="294"/>
      <c r="DJ943" s="294"/>
      <c r="DK943" s="294"/>
      <c r="DL943" s="294"/>
      <c r="DM943" s="294"/>
      <c r="DN943" s="294"/>
      <c r="DO943" s="1"/>
      <c r="DP943" s="1"/>
      <c r="DQ943" s="17">
        <f>+IF(AND(SUM(S943:AA943)&gt;0,SUM(FA943:FF943)&gt;0),CT943,0)</f>
        <v>0</v>
      </c>
      <c r="DR943" s="17">
        <f>+IF(AND(SUM(S943:AA943)&gt;0,SUM(FA943:FF943)&gt;0),CU943,0)</f>
        <v>0</v>
      </c>
      <c r="DS943" s="17">
        <f>+IF(AND(SUM(S943:AA943)&gt;0,SUM(FA943:FF943)&gt;0),CV943,0)</f>
        <v>0</v>
      </c>
      <c r="DT943" s="17">
        <f>+IF(AND(SUM(S943:AA943)&gt;0,SUM(FA943:FF943)&gt;0),CW943,0)</f>
        <v>2</v>
      </c>
      <c r="DU943" s="17">
        <f>+IF(AND(SUM(S943:AA943)&gt;0,SUM(FA943:FF943)&gt;0),CX943,0)</f>
        <v>0</v>
      </c>
      <c r="DV943" s="17">
        <f>+IF(AND(SUM(S943:AA943)&gt;0,SUM(FA943:FF943)&gt;0),CY943,0)</f>
        <v>2</v>
      </c>
      <c r="DW943" s="1"/>
      <c r="DX943" s="1"/>
      <c r="DY943" s="20">
        <f>+IF(AND(SUM(S943:AB943)&gt;0,SUM(FA943:FF943)&gt;0,DG943&gt;=3),DG943,0)</f>
        <v>0</v>
      </c>
      <c r="DZ943" s="20">
        <f>+IF(AND(SUM(S943:AB943)&gt;0,SUM(FA943:FF943)&gt;0,DH943&gt;=3),DH943,0)</f>
        <v>3</v>
      </c>
      <c r="EA943" s="20">
        <f>+IF(AND(SUM(S943:AB943)&gt;0,SUM(FA943:FF943)&gt;0,DI943&gt;=3),DI943,0)</f>
        <v>0</v>
      </c>
      <c r="EB943" s="20">
        <f>+IF(AND(SUM(S943:AB943)&gt;0,SUM(FA943:FF943)&gt;0,DJ943&gt;=3),DJ943,0)</f>
        <v>0</v>
      </c>
      <c r="EC943" s="18">
        <f>+IF(AND(CT943=0,SUM(CU943:CY943)&gt;1,SUM(CU943:CY943)&lt;=4),1,IF(AND(CT943=0,SUM(CU943:CY943)&gt;4),2,0))</f>
        <v>1</v>
      </c>
      <c r="ED943" s="19">
        <f t="shared" si="8218"/>
        <v>3</v>
      </c>
      <c r="EE943" s="19">
        <f>+IF(SUM(AO943:AR943)+SUM(DK943:DN943)&gt;0,CT943*3,0)</f>
        <v>0</v>
      </c>
      <c r="EF943" s="1">
        <f>+IF(EE943&gt;0,CT943*4,0)</f>
        <v>0</v>
      </c>
      <c r="EG943" s="18">
        <f t="shared" si="8219"/>
        <v>5</v>
      </c>
      <c r="EH943" s="341"/>
      <c r="EI943" s="294"/>
      <c r="EJ943" s="294">
        <v>4.5</v>
      </c>
      <c r="EK943" s="294">
        <f>2*4.5</f>
        <v>9</v>
      </c>
      <c r="EL943" s="19">
        <v>1</v>
      </c>
      <c r="EM943" s="19"/>
      <c r="EN943" s="19"/>
      <c r="EO943" s="366"/>
      <c r="EP943" s="366"/>
      <c r="EQ943" s="374">
        <v>2</v>
      </c>
      <c r="ER943" s="374"/>
      <c r="ES943" s="374"/>
      <c r="ET943" s="374"/>
      <c r="EU943" s="18">
        <f>IF(SUM(CU943:CX943)&gt;0,CZ943*1+2,0)</f>
        <v>10</v>
      </c>
      <c r="EV943" s="18">
        <f t="shared" si="8114"/>
        <v>10</v>
      </c>
      <c r="EW943" s="341">
        <v>2</v>
      </c>
      <c r="EX943" s="341">
        <v>2</v>
      </c>
      <c r="EY943" s="341"/>
      <c r="EZ943" s="365">
        <f t="shared" si="8051"/>
        <v>0</v>
      </c>
      <c r="FA943" s="294"/>
      <c r="FB943" s="294"/>
      <c r="FC943" s="294"/>
      <c r="FD943" s="300"/>
      <c r="FE943" s="300">
        <v>1</v>
      </c>
      <c r="FF943" s="300"/>
      <c r="FG943" s="300"/>
      <c r="FH943" s="300"/>
      <c r="FI943" s="300"/>
      <c r="FJ943" s="300">
        <f>F943</f>
        <v>26</v>
      </c>
      <c r="FK943" s="294"/>
      <c r="FL943" s="294"/>
      <c r="FM943" s="294"/>
      <c r="FN943" s="294"/>
      <c r="FO943" s="294"/>
      <c r="FP943" s="20">
        <f t="shared" si="8198"/>
        <v>0</v>
      </c>
      <c r="FQ943" s="20">
        <f t="shared" si="8220"/>
        <v>3</v>
      </c>
      <c r="FR943" s="20">
        <f t="shared" si="8221"/>
        <v>9</v>
      </c>
      <c r="FS943" s="20">
        <f t="shared" si="8222"/>
        <v>0</v>
      </c>
      <c r="FT943" s="20">
        <f t="shared" si="8223"/>
        <v>0</v>
      </c>
      <c r="FU943" s="20">
        <f t="shared" si="8224"/>
        <v>0</v>
      </c>
      <c r="FV943" s="20">
        <f t="shared" si="8225"/>
        <v>0</v>
      </c>
      <c r="FW943" s="294"/>
    </row>
    <row r="944" spans="1:179" s="301" customFormat="1" ht="27.75" customHeight="1">
      <c r="A944" s="295"/>
      <c r="B944" s="296" t="s">
        <v>777</v>
      </c>
      <c r="C944" s="296" t="str">
        <f t="shared" si="8199"/>
        <v>9.4</v>
      </c>
      <c r="D944" s="296" t="s">
        <v>53</v>
      </c>
      <c r="E944" s="296" t="s">
        <v>188</v>
      </c>
      <c r="F944" s="296">
        <v>35</v>
      </c>
      <c r="G944" s="296">
        <v>33</v>
      </c>
      <c r="H944" s="297"/>
      <c r="I944" s="297"/>
      <c r="J944" s="294"/>
      <c r="K944" s="294"/>
      <c r="L944" s="294"/>
      <c r="M944" s="294"/>
      <c r="N944" s="297"/>
      <c r="O944" s="297"/>
      <c r="P944" s="1"/>
      <c r="Q944" s="16"/>
      <c r="R944" s="1"/>
      <c r="S944" s="294"/>
      <c r="T944" s="294">
        <v>1</v>
      </c>
      <c r="U944" s="294"/>
      <c r="V944" s="294"/>
      <c r="W944" s="294"/>
      <c r="X944" s="294"/>
      <c r="Y944" s="294"/>
      <c r="Z944" s="294"/>
      <c r="AA944" s="294"/>
      <c r="AB944" s="294"/>
      <c r="AC944" s="1">
        <f t="shared" si="8200"/>
        <v>1</v>
      </c>
      <c r="AD944" s="1">
        <f t="shared" si="8201"/>
        <v>0</v>
      </c>
      <c r="AE944" s="1">
        <f t="shared" si="8202"/>
        <v>0</v>
      </c>
      <c r="AF944" s="1">
        <f t="shared" si="8203"/>
        <v>0</v>
      </c>
      <c r="AG944" s="1">
        <f t="shared" si="8204"/>
        <v>0</v>
      </c>
      <c r="AH944" s="1">
        <f t="shared" si="8205"/>
        <v>0</v>
      </c>
      <c r="AI944" s="1">
        <f t="shared" si="8206"/>
        <v>0</v>
      </c>
      <c r="AJ944" s="1">
        <f t="shared" si="8207"/>
        <v>0</v>
      </c>
      <c r="AK944" s="1">
        <f t="shared" si="8208"/>
        <v>0</v>
      </c>
      <c r="AL944" s="1">
        <f t="shared" si="8209"/>
        <v>0</v>
      </c>
      <c r="AM944" s="1">
        <f t="shared" si="8210"/>
        <v>0</v>
      </c>
      <c r="AN944" s="1">
        <f t="shared" si="8211"/>
        <v>0</v>
      </c>
      <c r="AO944" s="294"/>
      <c r="AP944" s="294"/>
      <c r="AQ944" s="294"/>
      <c r="AR944" s="294">
        <f>G944</f>
        <v>33</v>
      </c>
      <c r="AS944" s="298">
        <f t="shared" si="8212"/>
        <v>0</v>
      </c>
      <c r="AT944" s="298">
        <f t="shared" si="8213"/>
        <v>0</v>
      </c>
      <c r="AU944" s="298">
        <f t="shared" si="8214"/>
        <v>0</v>
      </c>
      <c r="AV944" s="298">
        <f t="shared" si="8215"/>
        <v>1</v>
      </c>
      <c r="AW944" s="294"/>
      <c r="AX944" s="294"/>
      <c r="AY944" s="294"/>
      <c r="AZ944" s="294"/>
      <c r="BA944" s="294"/>
      <c r="BB944" s="294"/>
      <c r="BC944" s="294"/>
      <c r="BD944" s="294"/>
      <c r="BE944" s="294"/>
      <c r="BF944" s="294"/>
      <c r="BG944" s="294"/>
      <c r="BH944" s="294"/>
      <c r="BI944" s="294"/>
      <c r="BJ944" s="294"/>
      <c r="BK944" s="294"/>
      <c r="BL944" s="294"/>
      <c r="BM944" s="294">
        <v>1</v>
      </c>
      <c r="BN944" s="294"/>
      <c r="BO944" s="294"/>
      <c r="BP944" s="1"/>
      <c r="BQ944" s="294"/>
      <c r="BR944" s="17">
        <v>1</v>
      </c>
      <c r="BS944" s="1">
        <f t="shared" si="8091"/>
        <v>0</v>
      </c>
      <c r="BT944" s="17">
        <f t="shared" si="8216"/>
        <v>0</v>
      </c>
      <c r="BU944" s="294"/>
      <c r="BV944" s="294">
        <v>1</v>
      </c>
      <c r="BW944" s="294">
        <v>1</v>
      </c>
      <c r="BX944" s="294">
        <v>1</v>
      </c>
      <c r="BY944" s="294"/>
      <c r="BZ944" s="294"/>
      <c r="CA944" s="294"/>
      <c r="CB944" s="294"/>
      <c r="CC944" s="294"/>
      <c r="CD944" s="1"/>
      <c r="CE944" s="1"/>
      <c r="CF944" s="1"/>
      <c r="CG944" s="294"/>
      <c r="CH944" s="1">
        <v>1</v>
      </c>
      <c r="CI944" s="1"/>
      <c r="CJ944" s="1"/>
      <c r="CK944" s="383"/>
      <c r="CL944" s="383"/>
      <c r="CM944" s="383"/>
      <c r="CN944" s="1">
        <f>+SUM(BX944:CC944)*BW944</f>
        <v>1</v>
      </c>
      <c r="CO944" s="1">
        <f>+SUM(BX944:CC944)*BW944</f>
        <v>1</v>
      </c>
      <c r="CP944" s="20">
        <f>+SUM(BY944:CC944)*2.5+SUM(CD944:CG944)*0.5+SUM(CH944:CJ944)*2.5</f>
        <v>2.5</v>
      </c>
      <c r="CQ944" s="351"/>
      <c r="CR944" s="299">
        <f>+IF(SUM(AX944:BM944)&gt;0,1,0)</f>
        <v>1</v>
      </c>
      <c r="CS944" s="294"/>
      <c r="CT944" s="294"/>
      <c r="CU944" s="1"/>
      <c r="CV944" s="1"/>
      <c r="CW944" s="1"/>
      <c r="CX944" s="1"/>
      <c r="CY944" s="1">
        <v>2</v>
      </c>
      <c r="CZ944" s="294"/>
      <c r="DA944" s="17">
        <f t="shared" si="8217"/>
        <v>2</v>
      </c>
      <c r="DB944" s="359">
        <f t="shared" si="8098"/>
        <v>2</v>
      </c>
      <c r="DC944" s="359">
        <f t="shared" si="8099"/>
        <v>2</v>
      </c>
      <c r="DD944" s="294"/>
      <c r="DE944" s="294"/>
      <c r="DF944" s="294"/>
      <c r="DG944" s="294"/>
      <c r="DH944" s="294"/>
      <c r="DI944" s="294">
        <v>6</v>
      </c>
      <c r="DJ944" s="294"/>
      <c r="DK944" s="294"/>
      <c r="DL944" s="294"/>
      <c r="DM944" s="294"/>
      <c r="DN944" s="294"/>
      <c r="DO944" s="1"/>
      <c r="DP944" s="1"/>
      <c r="DQ944" s="17">
        <f>+IF(AND(SUM(S944:AA944)&gt;0,SUM(FA944:FF944)&gt;0),CT944,0)</f>
        <v>0</v>
      </c>
      <c r="DR944" s="17">
        <f>+IF(AND(SUM(S944:AA944)&gt;0,SUM(FA944:FF944)&gt;0),CU944,0)</f>
        <v>0</v>
      </c>
      <c r="DS944" s="17">
        <f>+IF(AND(SUM(S944:AA944)&gt;0,SUM(FA944:FF944)&gt;0),CV944,0)</f>
        <v>0</v>
      </c>
      <c r="DT944" s="17">
        <f>+IF(AND(SUM(S944:AA944)&gt;0,SUM(FA944:FF944)&gt;0),CW944,0)</f>
        <v>0</v>
      </c>
      <c r="DU944" s="17">
        <f>+IF(AND(SUM(S944:AA944)&gt;0,SUM(FA944:FF944)&gt;0),CX944,0)</f>
        <v>0</v>
      </c>
      <c r="DV944" s="17">
        <f>+IF(AND(SUM(S944:AA944)&gt;0,SUM(FA944:FF944)&gt;0),CY944,0)</f>
        <v>0</v>
      </c>
      <c r="DW944" s="1"/>
      <c r="DX944" s="1"/>
      <c r="DY944" s="20">
        <f>+IF(AND(SUM(S944:AB944)&gt;0,SUM(FA944:FF944)&gt;0,DG944&gt;=3),DG944,0)</f>
        <v>0</v>
      </c>
      <c r="DZ944" s="20">
        <f>+IF(AND(SUM(S944:AB944)&gt;0,SUM(FA944:FF944)&gt;0,DH944&gt;=3),DH944,0)</f>
        <v>0</v>
      </c>
      <c r="EA944" s="20">
        <f>+IF(AND(SUM(S944:AB944)&gt;0,SUM(FA944:FF944)&gt;0,DI944&gt;=3),DI944,0)</f>
        <v>0</v>
      </c>
      <c r="EB944" s="20">
        <f>+IF(AND(SUM(S944:AB944)&gt;0,SUM(FA944:FF944)&gt;0,DJ944&gt;=3),DJ944,0)</f>
        <v>0</v>
      </c>
      <c r="EC944" s="18">
        <f>+IF(AND(CT944=0,SUM(CU944:CY944)&gt;1,SUM(CU944:CY944)&lt;=4),1,IF(AND(CT944=0,SUM(CU944:CY944)&gt;4),2,0))</f>
        <v>1</v>
      </c>
      <c r="ED944" s="19"/>
      <c r="EE944" s="19">
        <f>+IF(SUM(AO944:AR944)+SUM(DK944:DN944)&gt;0,CT944*3,0)</f>
        <v>0</v>
      </c>
      <c r="EF944" s="1">
        <f>+IF(EE944&gt;0,CT944*4,0)</f>
        <v>0</v>
      </c>
      <c r="EG944" s="18"/>
      <c r="EH944" s="341"/>
      <c r="EI944" s="294"/>
      <c r="EJ944" s="294"/>
      <c r="EK944" s="294">
        <v>4.5</v>
      </c>
      <c r="EL944" s="19">
        <v>1</v>
      </c>
      <c r="EM944" s="19"/>
      <c r="EN944" s="19"/>
      <c r="EO944" s="366"/>
      <c r="EP944" s="366"/>
      <c r="EQ944" s="374"/>
      <c r="ER944" s="374"/>
      <c r="ES944" s="374"/>
      <c r="ET944" s="374"/>
      <c r="EU944" s="18">
        <f>IF(SUM(CU944:CX944)&gt;0,CZ944*1+2,0)</f>
        <v>0</v>
      </c>
      <c r="EV944" s="18">
        <f t="shared" si="8114"/>
        <v>2</v>
      </c>
      <c r="EW944" s="341">
        <v>1</v>
      </c>
      <c r="EX944" s="341">
        <v>1</v>
      </c>
      <c r="EY944" s="341">
        <v>4</v>
      </c>
      <c r="EZ944" s="365">
        <f t="shared" si="8051"/>
        <v>0.5</v>
      </c>
      <c r="FA944" s="294"/>
      <c r="FB944" s="294"/>
      <c r="FC944" s="294"/>
      <c r="FD944" s="300"/>
      <c r="FE944" s="300"/>
      <c r="FF944" s="300"/>
      <c r="FG944" s="300"/>
      <c r="FH944" s="300"/>
      <c r="FI944" s="300"/>
      <c r="FJ944" s="300">
        <f>F944</f>
        <v>35</v>
      </c>
      <c r="FK944" s="294"/>
      <c r="FL944" s="294"/>
      <c r="FM944" s="294"/>
      <c r="FN944" s="294"/>
      <c r="FO944" s="294"/>
      <c r="FP944" s="20">
        <f t="shared" si="8198"/>
        <v>0</v>
      </c>
      <c r="FQ944" s="20">
        <f t="shared" si="8220"/>
        <v>0</v>
      </c>
      <c r="FR944" s="20">
        <f t="shared" si="8221"/>
        <v>0</v>
      </c>
      <c r="FS944" s="20">
        <f t="shared" si="8222"/>
        <v>0</v>
      </c>
      <c r="FT944" s="20">
        <f t="shared" si="8223"/>
        <v>0</v>
      </c>
      <c r="FU944" s="20">
        <f t="shared" si="8224"/>
        <v>0</v>
      </c>
      <c r="FV944" s="20">
        <f t="shared" si="8225"/>
        <v>0</v>
      </c>
      <c r="FW944" s="294"/>
    </row>
    <row r="945" spans="1:179" ht="35.25" customHeight="1">
      <c r="A945" s="40"/>
      <c r="B945" s="41"/>
      <c r="C945" s="41" t="s">
        <v>223</v>
      </c>
      <c r="D945" s="48"/>
      <c r="E945" s="48"/>
      <c r="F945" s="48"/>
      <c r="G945" s="48"/>
      <c r="H945" s="43"/>
      <c r="I945" s="43"/>
      <c r="J945" s="44"/>
      <c r="K945" s="44"/>
      <c r="L945" s="44"/>
      <c r="M945" s="44"/>
      <c r="N945" s="43"/>
      <c r="O945" s="43"/>
      <c r="P945" s="1"/>
      <c r="Q945" s="16"/>
      <c r="R945" s="1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1">
        <f t="shared" si="8200"/>
        <v>0</v>
      </c>
      <c r="AD945" s="1">
        <f t="shared" si="8201"/>
        <v>0</v>
      </c>
      <c r="AE945" s="1">
        <f t="shared" si="8202"/>
        <v>0</v>
      </c>
      <c r="AF945" s="1">
        <f t="shared" si="8203"/>
        <v>0</v>
      </c>
      <c r="AG945" s="1">
        <f t="shared" si="8204"/>
        <v>0</v>
      </c>
      <c r="AH945" s="1">
        <f t="shared" si="8205"/>
        <v>0</v>
      </c>
      <c r="AI945" s="1">
        <f t="shared" si="8206"/>
        <v>0</v>
      </c>
      <c r="AJ945" s="1">
        <f t="shared" si="8207"/>
        <v>0</v>
      </c>
      <c r="AK945" s="1">
        <f t="shared" si="8208"/>
        <v>0</v>
      </c>
      <c r="AL945" s="1">
        <f t="shared" si="8209"/>
        <v>0</v>
      </c>
      <c r="AM945" s="1">
        <f t="shared" si="8210"/>
        <v>0</v>
      </c>
      <c r="AN945" s="1">
        <f t="shared" si="8211"/>
        <v>0</v>
      </c>
      <c r="AO945" s="44"/>
      <c r="AP945" s="44"/>
      <c r="AQ945" s="44"/>
      <c r="AR945" s="44"/>
      <c r="AS945" s="122">
        <f t="shared" si="8212"/>
        <v>0</v>
      </c>
      <c r="AT945" s="122">
        <f t="shared" si="8213"/>
        <v>0</v>
      </c>
      <c r="AU945" s="122">
        <f t="shared" si="8214"/>
        <v>0</v>
      </c>
      <c r="AV945" s="122">
        <f t="shared" si="8215"/>
        <v>0</v>
      </c>
      <c r="AW945" s="44"/>
      <c r="AX945" s="294"/>
      <c r="AY945" s="294"/>
      <c r="AZ945" s="294"/>
      <c r="BA945" s="294"/>
      <c r="BB945" s="294"/>
      <c r="BC945" s="29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127"/>
      <c r="BO945" s="44"/>
      <c r="BP945" s="1"/>
      <c r="BQ945" s="44"/>
      <c r="BR945" s="17"/>
      <c r="BS945" s="1">
        <f t="shared" si="8091"/>
        <v>0</v>
      </c>
      <c r="BT945" s="17">
        <f t="shared" si="8216"/>
        <v>0</v>
      </c>
      <c r="BU945" s="44"/>
      <c r="BV945" s="44"/>
      <c r="BW945" s="44"/>
      <c r="BX945" s="44"/>
      <c r="BY945" s="44"/>
      <c r="BZ945" s="44"/>
      <c r="CA945" s="44"/>
      <c r="CB945" s="44"/>
      <c r="CC945" s="44"/>
      <c r="CD945" s="92"/>
      <c r="CE945" s="92"/>
      <c r="CF945" s="92"/>
      <c r="CG945" s="44"/>
      <c r="CH945" s="1"/>
      <c r="CI945" s="1"/>
      <c r="CJ945" s="1"/>
      <c r="CK945" s="383"/>
      <c r="CL945" s="383"/>
      <c r="CM945" s="383"/>
      <c r="CN945" s="1">
        <f t="shared" ref="CN945:CN959" si="8226">+SUM(BX945:CC945)*BW945</f>
        <v>0</v>
      </c>
      <c r="CO945" s="1">
        <f t="shared" ref="CO945:CO959" si="8227">+SUM(BX945:CC945)*BW945</f>
        <v>0</v>
      </c>
      <c r="CP945" s="20">
        <f t="shared" ref="CP945:CP959" si="8228">+SUM(BY945:CC945)*2.5+SUM(CD945:CG945)*0.5+SUM(CH945:CJ945)*2.5</f>
        <v>0</v>
      </c>
      <c r="CQ945" s="351"/>
      <c r="CR945" s="131">
        <f t="shared" ref="CR945:CR959" si="8229">+IF(SUM(AX945:BM945)&gt;0,1,0)</f>
        <v>0</v>
      </c>
      <c r="CS945" s="44"/>
      <c r="CT945" s="44"/>
      <c r="CU945" s="1"/>
      <c r="CV945" s="1"/>
      <c r="CW945" s="1"/>
      <c r="CX945" s="1"/>
      <c r="CY945" s="1"/>
      <c r="CZ945" s="44"/>
      <c r="DA945" s="17">
        <f t="shared" si="8217"/>
        <v>0</v>
      </c>
      <c r="DB945" s="359">
        <f t="shared" si="8098"/>
        <v>0</v>
      </c>
      <c r="DC945" s="359">
        <f t="shared" si="8099"/>
        <v>0</v>
      </c>
      <c r="DD945" s="44"/>
      <c r="DE945" s="44"/>
      <c r="DF945" s="44"/>
      <c r="DG945" s="44"/>
      <c r="DH945" s="44"/>
      <c r="DI945" s="44"/>
      <c r="DJ945" s="44"/>
      <c r="DK945" s="44"/>
      <c r="DL945" s="44"/>
      <c r="DM945" s="44"/>
      <c r="DN945" s="44"/>
      <c r="DO945" s="1"/>
      <c r="DP945" s="1"/>
      <c r="DQ945" s="17">
        <f t="shared" ref="DQ945:DQ959" si="8230">+IF(AND(SUM(S945:AA945)&gt;0,SUM(FA945:FF945)&gt;0),CT945,0)</f>
        <v>0</v>
      </c>
      <c r="DR945" s="17">
        <f t="shared" ref="DR945:DR959" si="8231">+IF(AND(SUM(S945:AA945)&gt;0,SUM(FA945:FF945)&gt;0),CU945,0)</f>
        <v>0</v>
      </c>
      <c r="DS945" s="17">
        <f t="shared" ref="DS945:DS959" si="8232">+IF(AND(SUM(S945:AA945)&gt;0,SUM(FA945:FF945)&gt;0),CV945,0)</f>
        <v>0</v>
      </c>
      <c r="DT945" s="17">
        <f t="shared" ref="DT945:DT959" si="8233">+IF(AND(SUM(S945:AA945)&gt;0,SUM(FA945:FF945)&gt;0),CW945,0)</f>
        <v>0</v>
      </c>
      <c r="DU945" s="17">
        <f t="shared" ref="DU945:DU959" si="8234">+IF(AND(SUM(S945:AA945)&gt;0,SUM(FA945:FF945)&gt;0),CX945,0)</f>
        <v>0</v>
      </c>
      <c r="DV945" s="17">
        <f t="shared" ref="DV945:DV959" si="8235">+IF(AND(SUM(S945:AA945)&gt;0,SUM(FA945:FF945)&gt;0),CY945,0)</f>
        <v>0</v>
      </c>
      <c r="DW945" s="1"/>
      <c r="DX945" s="1"/>
      <c r="DY945" s="20">
        <f t="shared" ref="DY945:DY959" si="8236">+IF(AND(SUM(S945:AB945)&gt;0,SUM(FA945:FF945)&gt;0,DG945&gt;=3),DG945,0)</f>
        <v>0</v>
      </c>
      <c r="DZ945" s="20">
        <f t="shared" ref="DZ945:DZ959" si="8237">+IF(AND(SUM(S945:AB945)&gt;0,SUM(FA945:FF945)&gt;0,DH945&gt;=3),DH945,0)</f>
        <v>0</v>
      </c>
      <c r="EA945" s="20">
        <f t="shared" ref="EA945:EA959" si="8238">+IF(AND(SUM(S945:AB945)&gt;0,SUM(FA945:FF945)&gt;0,DI945&gt;=3),DI945,0)</f>
        <v>0</v>
      </c>
      <c r="EB945" s="20">
        <f t="shared" ref="EB945:EB959" si="8239">+IF(AND(SUM(S945:AB945)&gt;0,SUM(FA945:FF945)&gt;0,DJ945&gt;=3),DJ945,0)</f>
        <v>0</v>
      </c>
      <c r="EC945" s="18">
        <f t="shared" ref="EC945:EC955" si="8240">+IF(AND(CT945=0,SUM(CU945:CY945)&gt;1,SUM(CU945:CY945)&lt;=4),1,IF(AND(CT945=0,SUM(CU945:CY945)&gt;4),2,0))</f>
        <v>0</v>
      </c>
      <c r="ED945" s="19">
        <f t="shared" si="8218"/>
        <v>0</v>
      </c>
      <c r="EE945" s="19">
        <f t="shared" ref="EE945:EE959" si="8241">+IF(SUM(AO945:AR945)+SUM(DK945:DN945)&gt;0,CT945*3,0)</f>
        <v>0</v>
      </c>
      <c r="EF945" s="1">
        <f t="shared" ref="EF945:EF959" si="8242">+IF(EE945&gt;0,CT945*4,0)</f>
        <v>0</v>
      </c>
      <c r="EG945" s="18">
        <f t="shared" si="8219"/>
        <v>0</v>
      </c>
      <c r="EH945" s="341"/>
      <c r="EI945" s="44"/>
      <c r="EJ945" s="44"/>
      <c r="EK945" s="44"/>
      <c r="EL945" s="93"/>
      <c r="EM945" s="93"/>
      <c r="EN945" s="93"/>
      <c r="EO945" s="366"/>
      <c r="EP945" s="366"/>
      <c r="EQ945" s="374"/>
      <c r="ER945" s="374"/>
      <c r="ES945" s="374"/>
      <c r="ET945" s="374"/>
      <c r="EU945" s="18">
        <f t="shared" ref="EU945:EU959" si="8243">IF(SUM(CU945:CX945)&gt;0,CZ945*1+2,0)</f>
        <v>0</v>
      </c>
      <c r="EV945" s="18">
        <f t="shared" si="8114"/>
        <v>0</v>
      </c>
      <c r="EW945" s="341"/>
      <c r="EX945" s="341"/>
      <c r="EY945" s="341"/>
      <c r="EZ945" s="365">
        <f t="shared" si="8051"/>
        <v>0</v>
      </c>
      <c r="FA945" s="44"/>
      <c r="FB945" s="44"/>
      <c r="FC945" s="44"/>
      <c r="FD945" s="45"/>
      <c r="FE945" s="45"/>
      <c r="FF945" s="45"/>
      <c r="FG945" s="300"/>
      <c r="FH945" s="45"/>
      <c r="FI945" s="45"/>
      <c r="FJ945" s="45"/>
      <c r="FK945" s="44"/>
      <c r="FL945" s="44"/>
      <c r="FM945" s="44"/>
      <c r="FN945" s="44"/>
      <c r="FO945" s="294"/>
      <c r="FP945" s="20">
        <f t="shared" si="8198"/>
        <v>0</v>
      </c>
      <c r="FQ945" s="20">
        <f t="shared" si="8220"/>
        <v>0</v>
      </c>
      <c r="FR945" s="20">
        <f t="shared" si="8221"/>
        <v>0</v>
      </c>
      <c r="FS945" s="20">
        <f t="shared" si="8222"/>
        <v>0</v>
      </c>
      <c r="FT945" s="20">
        <f t="shared" si="8223"/>
        <v>0</v>
      </c>
      <c r="FU945" s="20">
        <f t="shared" si="8224"/>
        <v>0</v>
      </c>
      <c r="FV945" s="20">
        <f t="shared" si="8225"/>
        <v>0</v>
      </c>
      <c r="FW945" s="58" t="s">
        <v>1027</v>
      </c>
    </row>
    <row r="946" spans="1:179" s="301" customFormat="1" ht="27.75" customHeight="1">
      <c r="A946" s="295"/>
      <c r="B946" s="296" t="s">
        <v>677</v>
      </c>
      <c r="C946" s="296" t="str">
        <f>B946</f>
        <v>Tủ hạ thế</v>
      </c>
      <c r="D946" s="296"/>
      <c r="E946" s="296"/>
      <c r="F946" s="296">
        <v>6</v>
      </c>
      <c r="G946" s="296">
        <v>6</v>
      </c>
      <c r="H946" s="297"/>
      <c r="I946" s="297"/>
      <c r="J946" s="294"/>
      <c r="K946" s="294">
        <v>4</v>
      </c>
      <c r="L946" s="294"/>
      <c r="M946" s="294"/>
      <c r="N946" s="297"/>
      <c r="O946" s="297"/>
      <c r="P946" s="1"/>
      <c r="Q946" s="16"/>
      <c r="R946" s="1"/>
      <c r="S946" s="294"/>
      <c r="T946" s="294"/>
      <c r="U946" s="294"/>
      <c r="V946" s="294"/>
      <c r="W946" s="294"/>
      <c r="X946" s="294"/>
      <c r="Y946" s="294"/>
      <c r="Z946" s="294"/>
      <c r="AA946" s="294"/>
      <c r="AB946" s="294"/>
      <c r="AC946" s="1">
        <f t="shared" si="8200"/>
        <v>0</v>
      </c>
      <c r="AD946" s="1">
        <f t="shared" si="8201"/>
        <v>0</v>
      </c>
      <c r="AE946" s="1">
        <f t="shared" si="8202"/>
        <v>0</v>
      </c>
      <c r="AF946" s="1">
        <f t="shared" si="8203"/>
        <v>0</v>
      </c>
      <c r="AG946" s="1">
        <f t="shared" si="8204"/>
        <v>0</v>
      </c>
      <c r="AH946" s="1">
        <f t="shared" si="8205"/>
        <v>0</v>
      </c>
      <c r="AI946" s="1">
        <f t="shared" si="8206"/>
        <v>0</v>
      </c>
      <c r="AJ946" s="1">
        <f t="shared" si="8207"/>
        <v>0</v>
      </c>
      <c r="AK946" s="1">
        <f t="shared" si="8208"/>
        <v>0</v>
      </c>
      <c r="AL946" s="1">
        <f t="shared" si="8209"/>
        <v>0</v>
      </c>
      <c r="AM946" s="1">
        <f t="shared" si="8210"/>
        <v>0</v>
      </c>
      <c r="AN946" s="1">
        <f t="shared" si="8211"/>
        <v>0</v>
      </c>
      <c r="AO946" s="294"/>
      <c r="AP946" s="294"/>
      <c r="AQ946" s="294"/>
      <c r="AR946" s="294">
        <f t="shared" ref="AR946:AR959" si="8244">+G946</f>
        <v>6</v>
      </c>
      <c r="AS946" s="298">
        <f t="shared" si="8212"/>
        <v>0</v>
      </c>
      <c r="AT946" s="298">
        <f t="shared" si="8213"/>
        <v>0</v>
      </c>
      <c r="AU946" s="298">
        <f t="shared" si="8214"/>
        <v>0</v>
      </c>
      <c r="AV946" s="298">
        <f t="shared" si="8215"/>
        <v>0</v>
      </c>
      <c r="AW946" s="294"/>
      <c r="AX946" s="294"/>
      <c r="AY946" s="294"/>
      <c r="AZ946" s="294"/>
      <c r="BA946" s="294"/>
      <c r="BB946" s="294"/>
      <c r="BC946" s="294"/>
      <c r="BD946" s="294"/>
      <c r="BE946" s="294"/>
      <c r="BF946" s="294"/>
      <c r="BG946" s="294"/>
      <c r="BH946" s="294"/>
      <c r="BI946" s="294"/>
      <c r="BJ946" s="294"/>
      <c r="BK946" s="294"/>
      <c r="BL946" s="294"/>
      <c r="BM946" s="294"/>
      <c r="BN946" s="294"/>
      <c r="BO946" s="294"/>
      <c r="BP946" s="1"/>
      <c r="BQ946" s="294"/>
      <c r="BR946" s="17"/>
      <c r="BS946" s="1">
        <f t="shared" si="8091"/>
        <v>0</v>
      </c>
      <c r="BT946" s="17">
        <f t="shared" si="8216"/>
        <v>0</v>
      </c>
      <c r="BU946" s="294"/>
      <c r="BV946" s="294"/>
      <c r="BW946" s="294"/>
      <c r="BX946" s="294"/>
      <c r="BY946" s="294"/>
      <c r="BZ946" s="294"/>
      <c r="CA946" s="294"/>
      <c r="CB946" s="294"/>
      <c r="CC946" s="294"/>
      <c r="CD946" s="1"/>
      <c r="CE946" s="1"/>
      <c r="CF946" s="1"/>
      <c r="CG946" s="294"/>
      <c r="CH946" s="1"/>
      <c r="CI946" s="1"/>
      <c r="CJ946" s="1"/>
      <c r="CK946" s="383"/>
      <c r="CL946" s="383"/>
      <c r="CM946" s="383"/>
      <c r="CN946" s="1">
        <f t="shared" si="8226"/>
        <v>0</v>
      </c>
      <c r="CO946" s="1">
        <f t="shared" si="8227"/>
        <v>0</v>
      </c>
      <c r="CP946" s="20">
        <f t="shared" si="8228"/>
        <v>0</v>
      </c>
      <c r="CQ946" s="351"/>
      <c r="CR946" s="299">
        <f t="shared" si="8229"/>
        <v>0</v>
      </c>
      <c r="CS946" s="294"/>
      <c r="CT946" s="294"/>
      <c r="CU946" s="1"/>
      <c r="CV946" s="1"/>
      <c r="CW946" s="1"/>
      <c r="CX946" s="1"/>
      <c r="CY946" s="1"/>
      <c r="CZ946" s="294"/>
      <c r="DA946" s="17"/>
      <c r="DB946" s="359">
        <f t="shared" si="8098"/>
        <v>0</v>
      </c>
      <c r="DC946" s="359">
        <f t="shared" si="8099"/>
        <v>0</v>
      </c>
      <c r="DD946" s="294"/>
      <c r="DE946" s="294"/>
      <c r="DF946" s="294"/>
      <c r="DG946" s="294"/>
      <c r="DH946" s="294"/>
      <c r="DI946" s="294"/>
      <c r="DJ946" s="294"/>
      <c r="DK946" s="294"/>
      <c r="DL946" s="294"/>
      <c r="DM946" s="294"/>
      <c r="DN946" s="294"/>
      <c r="DO946" s="1"/>
      <c r="DP946" s="1"/>
      <c r="DQ946" s="17">
        <f t="shared" si="8230"/>
        <v>0</v>
      </c>
      <c r="DR946" s="17">
        <f t="shared" si="8231"/>
        <v>0</v>
      </c>
      <c r="DS946" s="17">
        <f t="shared" si="8232"/>
        <v>0</v>
      </c>
      <c r="DT946" s="17">
        <f t="shared" si="8233"/>
        <v>0</v>
      </c>
      <c r="DU946" s="17">
        <f t="shared" si="8234"/>
        <v>0</v>
      </c>
      <c r="DV946" s="17">
        <f t="shared" si="8235"/>
        <v>0</v>
      </c>
      <c r="DW946" s="1"/>
      <c r="DX946" s="1"/>
      <c r="DY946" s="20">
        <f t="shared" si="8236"/>
        <v>0</v>
      </c>
      <c r="DZ946" s="20">
        <f t="shared" si="8237"/>
        <v>0</v>
      </c>
      <c r="EA946" s="20">
        <f t="shared" si="8238"/>
        <v>0</v>
      </c>
      <c r="EB946" s="20">
        <f t="shared" si="8239"/>
        <v>0</v>
      </c>
      <c r="EC946" s="18">
        <f t="shared" si="8240"/>
        <v>0</v>
      </c>
      <c r="ED946" s="19">
        <f t="shared" si="8218"/>
        <v>0</v>
      </c>
      <c r="EE946" s="19">
        <f t="shared" si="8241"/>
        <v>0</v>
      </c>
      <c r="EF946" s="1">
        <f t="shared" si="8242"/>
        <v>0</v>
      </c>
      <c r="EG946" s="18">
        <f t="shared" si="8219"/>
        <v>0</v>
      </c>
      <c r="EH946" s="341"/>
      <c r="EI946" s="294"/>
      <c r="EJ946" s="294"/>
      <c r="EK946" s="294"/>
      <c r="EL946" s="19"/>
      <c r="EM946" s="19"/>
      <c r="EN946" s="19"/>
      <c r="EO946" s="366"/>
      <c r="EP946" s="366"/>
      <c r="EQ946" s="374"/>
      <c r="ER946" s="374"/>
      <c r="ES946" s="374"/>
      <c r="ET946" s="374"/>
      <c r="EU946" s="18">
        <f t="shared" si="8243"/>
        <v>0</v>
      </c>
      <c r="EV946" s="18">
        <f t="shared" si="8114"/>
        <v>0</v>
      </c>
      <c r="EW946" s="341"/>
      <c r="EX946" s="341"/>
      <c r="EY946" s="341"/>
      <c r="EZ946" s="365">
        <f t="shared" si="8051"/>
        <v>0</v>
      </c>
      <c r="FA946" s="294"/>
      <c r="FB946" s="294"/>
      <c r="FC946" s="294"/>
      <c r="FD946" s="300"/>
      <c r="FE946" s="300"/>
      <c r="FF946" s="300"/>
      <c r="FG946" s="300"/>
      <c r="FH946" s="300"/>
      <c r="FI946" s="300"/>
      <c r="FJ946" s="300"/>
      <c r="FK946" s="294"/>
      <c r="FL946" s="294"/>
      <c r="FM946" s="294"/>
      <c r="FN946" s="294"/>
      <c r="FO946" s="294"/>
      <c r="FP946" s="20">
        <f t="shared" si="8198"/>
        <v>0</v>
      </c>
      <c r="FQ946" s="20">
        <f t="shared" si="8220"/>
        <v>0</v>
      </c>
      <c r="FR946" s="20">
        <f t="shared" si="8221"/>
        <v>0</v>
      </c>
      <c r="FS946" s="20">
        <f t="shared" si="8222"/>
        <v>0</v>
      </c>
      <c r="FT946" s="20">
        <f t="shared" si="8223"/>
        <v>0</v>
      </c>
      <c r="FU946" s="20">
        <f t="shared" si="8224"/>
        <v>0</v>
      </c>
      <c r="FV946" s="20">
        <f t="shared" si="8225"/>
        <v>0</v>
      </c>
      <c r="FW946" s="294"/>
    </row>
    <row r="947" spans="1:179" s="301" customFormat="1" ht="27.75" customHeight="1">
      <c r="A947" s="295"/>
      <c r="B947" s="296">
        <v>1</v>
      </c>
      <c r="C947" s="296">
        <f>B947</f>
        <v>1</v>
      </c>
      <c r="D947" s="296" t="s">
        <v>187</v>
      </c>
      <c r="E947" s="296" t="s">
        <v>187</v>
      </c>
      <c r="F947" s="296">
        <v>10</v>
      </c>
      <c r="G947" s="296">
        <f>F947</f>
        <v>10</v>
      </c>
      <c r="H947" s="297"/>
      <c r="I947" s="297"/>
      <c r="J947" s="294"/>
      <c r="K947" s="294"/>
      <c r="L947" s="294"/>
      <c r="M947" s="294"/>
      <c r="N947" s="297"/>
      <c r="O947" s="297"/>
      <c r="P947" s="1"/>
      <c r="Q947" s="16"/>
      <c r="R947" s="1"/>
      <c r="S947" s="294"/>
      <c r="T947" s="294"/>
      <c r="U947" s="294"/>
      <c r="V947" s="294"/>
      <c r="W947" s="294"/>
      <c r="X947" s="294"/>
      <c r="Y947" s="294"/>
      <c r="Z947" s="294"/>
      <c r="AA947" s="294"/>
      <c r="AB947" s="294"/>
      <c r="AC947" s="1">
        <f t="shared" si="8200"/>
        <v>0</v>
      </c>
      <c r="AD947" s="1">
        <f t="shared" si="8201"/>
        <v>0</v>
      </c>
      <c r="AE947" s="1">
        <f t="shared" si="8202"/>
        <v>0</v>
      </c>
      <c r="AF947" s="1">
        <f t="shared" si="8203"/>
        <v>0</v>
      </c>
      <c r="AG947" s="1">
        <f t="shared" si="8204"/>
        <v>0</v>
      </c>
      <c r="AH947" s="1">
        <f t="shared" si="8205"/>
        <v>0</v>
      </c>
      <c r="AI947" s="1">
        <f t="shared" si="8206"/>
        <v>0</v>
      </c>
      <c r="AJ947" s="1">
        <f t="shared" si="8207"/>
        <v>0</v>
      </c>
      <c r="AK947" s="1">
        <f t="shared" si="8208"/>
        <v>0</v>
      </c>
      <c r="AL947" s="1">
        <f t="shared" si="8209"/>
        <v>0</v>
      </c>
      <c r="AM947" s="1">
        <f t="shared" si="8210"/>
        <v>0</v>
      </c>
      <c r="AN947" s="1">
        <f t="shared" si="8211"/>
        <v>0</v>
      </c>
      <c r="AO947" s="294"/>
      <c r="AP947" s="294"/>
      <c r="AQ947" s="294"/>
      <c r="AR947" s="294">
        <f t="shared" si="8244"/>
        <v>10</v>
      </c>
      <c r="AS947" s="298">
        <f t="shared" si="8212"/>
        <v>0</v>
      </c>
      <c r="AT947" s="298">
        <f t="shared" si="8213"/>
        <v>0</v>
      </c>
      <c r="AU947" s="298">
        <f t="shared" si="8214"/>
        <v>0</v>
      </c>
      <c r="AV947" s="298">
        <f t="shared" si="8215"/>
        <v>1</v>
      </c>
      <c r="AW947" s="294"/>
      <c r="AX947" s="294"/>
      <c r="AY947" s="294"/>
      <c r="AZ947" s="294"/>
      <c r="BA947" s="294"/>
      <c r="BB947" s="294"/>
      <c r="BC947" s="294"/>
      <c r="BD947" s="294"/>
      <c r="BE947" s="294"/>
      <c r="BF947" s="294"/>
      <c r="BG947" s="294"/>
      <c r="BH947" s="294"/>
      <c r="BI947" s="294"/>
      <c r="BJ947" s="294"/>
      <c r="BK947" s="294"/>
      <c r="BL947" s="294"/>
      <c r="BM947" s="294"/>
      <c r="BN947" s="294"/>
      <c r="BO947" s="294"/>
      <c r="BP947" s="1"/>
      <c r="BQ947" s="294"/>
      <c r="BR947" s="17">
        <v>1</v>
      </c>
      <c r="BS947" s="1">
        <f t="shared" si="8091"/>
        <v>0</v>
      </c>
      <c r="BT947" s="17">
        <f t="shared" si="8216"/>
        <v>0</v>
      </c>
      <c r="BU947" s="294"/>
      <c r="BV947" s="294">
        <v>1</v>
      </c>
      <c r="BW947" s="294"/>
      <c r="BX947" s="294"/>
      <c r="BY947" s="294"/>
      <c r="BZ947" s="294"/>
      <c r="CA947" s="294"/>
      <c r="CB947" s="294"/>
      <c r="CC947" s="294"/>
      <c r="CD947" s="1"/>
      <c r="CE947" s="1"/>
      <c r="CF947" s="1"/>
      <c r="CG947" s="294"/>
      <c r="CH947" s="1"/>
      <c r="CI947" s="1"/>
      <c r="CJ947" s="1"/>
      <c r="CK947" s="383"/>
      <c r="CL947" s="383"/>
      <c r="CM947" s="383"/>
      <c r="CN947" s="1">
        <f t="shared" si="8226"/>
        <v>0</v>
      </c>
      <c r="CO947" s="1">
        <f t="shared" si="8227"/>
        <v>0</v>
      </c>
      <c r="CP947" s="20">
        <f t="shared" si="8228"/>
        <v>0</v>
      </c>
      <c r="CQ947" s="351"/>
      <c r="CR947" s="299">
        <f t="shared" si="8229"/>
        <v>0</v>
      </c>
      <c r="CS947" s="294"/>
      <c r="CT947" s="294"/>
      <c r="CU947" s="1"/>
      <c r="CV947" s="1"/>
      <c r="CW947" s="1"/>
      <c r="CX947" s="1"/>
      <c r="CY947" s="1"/>
      <c r="CZ947" s="294"/>
      <c r="DA947" s="17"/>
      <c r="DB947" s="359">
        <f t="shared" si="8098"/>
        <v>0</v>
      </c>
      <c r="DC947" s="359">
        <f t="shared" si="8099"/>
        <v>0</v>
      </c>
      <c r="DD947" s="294"/>
      <c r="DE947" s="294"/>
      <c r="DF947" s="294"/>
      <c r="DG947" s="294"/>
      <c r="DH947" s="294"/>
      <c r="DI947" s="294"/>
      <c r="DJ947" s="294"/>
      <c r="DK947" s="294"/>
      <c r="DL947" s="294"/>
      <c r="DM947" s="294"/>
      <c r="DN947" s="294"/>
      <c r="DO947" s="1"/>
      <c r="DP947" s="1"/>
      <c r="DQ947" s="17">
        <f t="shared" si="8230"/>
        <v>0</v>
      </c>
      <c r="DR947" s="17">
        <f t="shared" si="8231"/>
        <v>0</v>
      </c>
      <c r="DS947" s="17">
        <f t="shared" si="8232"/>
        <v>0</v>
      </c>
      <c r="DT947" s="17">
        <f t="shared" si="8233"/>
        <v>0</v>
      </c>
      <c r="DU947" s="17">
        <f t="shared" si="8234"/>
        <v>0</v>
      </c>
      <c r="DV947" s="17">
        <f t="shared" si="8235"/>
        <v>0</v>
      </c>
      <c r="DW947" s="1"/>
      <c r="DX947" s="1"/>
      <c r="DY947" s="20">
        <f t="shared" si="8236"/>
        <v>0</v>
      </c>
      <c r="DZ947" s="20">
        <f t="shared" si="8237"/>
        <v>0</v>
      </c>
      <c r="EA947" s="20">
        <f t="shared" si="8238"/>
        <v>0</v>
      </c>
      <c r="EB947" s="20">
        <f t="shared" si="8239"/>
        <v>0</v>
      </c>
      <c r="EC947" s="18">
        <f t="shared" si="8240"/>
        <v>0</v>
      </c>
      <c r="ED947" s="19">
        <f t="shared" si="8218"/>
        <v>0</v>
      </c>
      <c r="EE947" s="19">
        <f t="shared" si="8241"/>
        <v>0</v>
      </c>
      <c r="EF947" s="1">
        <f t="shared" si="8242"/>
        <v>0</v>
      </c>
      <c r="EG947" s="18">
        <f t="shared" si="8219"/>
        <v>0</v>
      </c>
      <c r="EH947" s="341"/>
      <c r="EI947" s="294"/>
      <c r="EJ947" s="294"/>
      <c r="EK947" s="294"/>
      <c r="EL947" s="19"/>
      <c r="EM947" s="19"/>
      <c r="EN947" s="19"/>
      <c r="EO947" s="366"/>
      <c r="EP947" s="366"/>
      <c r="EQ947" s="374"/>
      <c r="ER947" s="374"/>
      <c r="ES947" s="374"/>
      <c r="ET947" s="374"/>
      <c r="EU947" s="18">
        <f t="shared" si="8243"/>
        <v>0</v>
      </c>
      <c r="EV947" s="18">
        <f t="shared" si="8114"/>
        <v>0</v>
      </c>
      <c r="EW947" s="341"/>
      <c r="EX947" s="341"/>
      <c r="EY947" s="341"/>
      <c r="EZ947" s="365">
        <f t="shared" si="8051"/>
        <v>0</v>
      </c>
      <c r="FA947" s="294"/>
      <c r="FB947" s="294"/>
      <c r="FC947" s="294"/>
      <c r="FD947" s="300"/>
      <c r="FE947" s="300"/>
      <c r="FF947" s="300"/>
      <c r="FG947" s="300"/>
      <c r="FH947" s="300"/>
      <c r="FI947" s="300"/>
      <c r="FJ947" s="300"/>
      <c r="FK947" s="294"/>
      <c r="FL947" s="294"/>
      <c r="FM947" s="294"/>
      <c r="FN947" s="294"/>
      <c r="FO947" s="294"/>
      <c r="FP947" s="20">
        <f t="shared" si="8198"/>
        <v>0</v>
      </c>
      <c r="FQ947" s="20">
        <f t="shared" si="8220"/>
        <v>0</v>
      </c>
      <c r="FR947" s="20">
        <f t="shared" si="8221"/>
        <v>0</v>
      </c>
      <c r="FS947" s="20">
        <f t="shared" si="8222"/>
        <v>0</v>
      </c>
      <c r="FT947" s="20">
        <f t="shared" si="8223"/>
        <v>0</v>
      </c>
      <c r="FU947" s="20">
        <f t="shared" si="8224"/>
        <v>0</v>
      </c>
      <c r="FV947" s="20">
        <f t="shared" si="8225"/>
        <v>0</v>
      </c>
      <c r="FW947" s="294"/>
    </row>
    <row r="948" spans="1:179" s="301" customFormat="1" ht="27.75" customHeight="1">
      <c r="A948" s="295"/>
      <c r="B948" s="296">
        <v>2</v>
      </c>
      <c r="C948" s="296">
        <f>B948</f>
        <v>2</v>
      </c>
      <c r="D948" s="296" t="s">
        <v>187</v>
      </c>
      <c r="E948" s="296" t="s">
        <v>187</v>
      </c>
      <c r="F948" s="296">
        <v>12</v>
      </c>
      <c r="G948" s="296">
        <f>F948</f>
        <v>12</v>
      </c>
      <c r="H948" s="297"/>
      <c r="I948" s="297"/>
      <c r="J948" s="294"/>
      <c r="K948" s="294"/>
      <c r="L948" s="294"/>
      <c r="M948" s="294"/>
      <c r="N948" s="297"/>
      <c r="O948" s="297"/>
      <c r="P948" s="1"/>
      <c r="Q948" s="16"/>
      <c r="R948" s="1"/>
      <c r="S948" s="294"/>
      <c r="T948" s="294"/>
      <c r="U948" s="294"/>
      <c r="V948" s="294"/>
      <c r="W948" s="294"/>
      <c r="X948" s="294"/>
      <c r="Y948" s="294"/>
      <c r="Z948" s="294"/>
      <c r="AA948" s="294"/>
      <c r="AB948" s="294"/>
      <c r="AC948" s="1">
        <f t="shared" si="8200"/>
        <v>0</v>
      </c>
      <c r="AD948" s="1">
        <f t="shared" si="8201"/>
        <v>0</v>
      </c>
      <c r="AE948" s="1">
        <f t="shared" si="8202"/>
        <v>0</v>
      </c>
      <c r="AF948" s="1">
        <f t="shared" si="8203"/>
        <v>0</v>
      </c>
      <c r="AG948" s="1">
        <f t="shared" si="8204"/>
        <v>0</v>
      </c>
      <c r="AH948" s="1">
        <f t="shared" si="8205"/>
        <v>0</v>
      </c>
      <c r="AI948" s="1">
        <f t="shared" si="8206"/>
        <v>0</v>
      </c>
      <c r="AJ948" s="1">
        <f t="shared" si="8207"/>
        <v>0</v>
      </c>
      <c r="AK948" s="1">
        <f t="shared" si="8208"/>
        <v>0</v>
      </c>
      <c r="AL948" s="1">
        <f t="shared" si="8209"/>
        <v>0</v>
      </c>
      <c r="AM948" s="1">
        <f t="shared" si="8210"/>
        <v>0</v>
      </c>
      <c r="AN948" s="1">
        <f t="shared" si="8211"/>
        <v>0</v>
      </c>
      <c r="AO948" s="294"/>
      <c r="AP948" s="294"/>
      <c r="AQ948" s="294"/>
      <c r="AR948" s="294">
        <f t="shared" si="8244"/>
        <v>12</v>
      </c>
      <c r="AS948" s="298">
        <f t="shared" si="8212"/>
        <v>0</v>
      </c>
      <c r="AT948" s="298">
        <f t="shared" si="8213"/>
        <v>0</v>
      </c>
      <c r="AU948" s="298">
        <f t="shared" si="8214"/>
        <v>0</v>
      </c>
      <c r="AV948" s="298">
        <f t="shared" si="8215"/>
        <v>1</v>
      </c>
      <c r="AW948" s="294"/>
      <c r="AX948" s="294"/>
      <c r="AY948" s="294"/>
      <c r="AZ948" s="294"/>
      <c r="BA948" s="294"/>
      <c r="BB948" s="294"/>
      <c r="BC948" s="294"/>
      <c r="BD948" s="294"/>
      <c r="BE948" s="294"/>
      <c r="BF948" s="294"/>
      <c r="BG948" s="294"/>
      <c r="BH948" s="294"/>
      <c r="BI948" s="294"/>
      <c r="BJ948" s="294"/>
      <c r="BK948" s="294"/>
      <c r="BL948" s="294"/>
      <c r="BM948" s="294"/>
      <c r="BN948" s="294"/>
      <c r="BO948" s="294"/>
      <c r="BP948" s="1"/>
      <c r="BQ948" s="294"/>
      <c r="BR948" s="17">
        <v>2</v>
      </c>
      <c r="BS948" s="1">
        <f t="shared" si="8091"/>
        <v>0</v>
      </c>
      <c r="BT948" s="17">
        <f t="shared" si="8216"/>
        <v>0</v>
      </c>
      <c r="BU948" s="294"/>
      <c r="BV948" s="294">
        <v>1</v>
      </c>
      <c r="BW948" s="294"/>
      <c r="BX948" s="294"/>
      <c r="BY948" s="294"/>
      <c r="BZ948" s="294"/>
      <c r="CA948" s="294"/>
      <c r="CB948" s="294"/>
      <c r="CC948" s="294"/>
      <c r="CD948" s="1"/>
      <c r="CE948" s="1"/>
      <c r="CF948" s="1"/>
      <c r="CG948" s="294"/>
      <c r="CH948" s="1"/>
      <c r="CI948" s="1"/>
      <c r="CJ948" s="1"/>
      <c r="CK948" s="383"/>
      <c r="CL948" s="383"/>
      <c r="CM948" s="383"/>
      <c r="CN948" s="1">
        <f t="shared" si="8226"/>
        <v>0</v>
      </c>
      <c r="CO948" s="1">
        <f t="shared" si="8227"/>
        <v>0</v>
      </c>
      <c r="CP948" s="20">
        <f t="shared" si="8228"/>
        <v>0</v>
      </c>
      <c r="CQ948" s="351"/>
      <c r="CR948" s="299">
        <f t="shared" si="8229"/>
        <v>0</v>
      </c>
      <c r="CS948" s="294"/>
      <c r="CT948" s="294"/>
      <c r="CU948" s="1"/>
      <c r="CV948" s="1"/>
      <c r="CW948" s="1"/>
      <c r="CX948" s="1"/>
      <c r="CY948" s="1"/>
      <c r="CZ948" s="294"/>
      <c r="DA948" s="17"/>
      <c r="DB948" s="359">
        <f t="shared" si="8098"/>
        <v>0</v>
      </c>
      <c r="DC948" s="359">
        <f t="shared" si="8099"/>
        <v>0</v>
      </c>
      <c r="DD948" s="294"/>
      <c r="DE948" s="294"/>
      <c r="DF948" s="294"/>
      <c r="DG948" s="294"/>
      <c r="DH948" s="294"/>
      <c r="DI948" s="294"/>
      <c r="DJ948" s="294"/>
      <c r="DK948" s="294"/>
      <c r="DL948" s="294"/>
      <c r="DM948" s="294"/>
      <c r="DN948" s="294"/>
      <c r="DO948" s="1"/>
      <c r="DP948" s="1"/>
      <c r="DQ948" s="17">
        <f t="shared" si="8230"/>
        <v>0</v>
      </c>
      <c r="DR948" s="17">
        <f t="shared" si="8231"/>
        <v>0</v>
      </c>
      <c r="DS948" s="17">
        <f t="shared" si="8232"/>
        <v>0</v>
      </c>
      <c r="DT948" s="17">
        <f t="shared" si="8233"/>
        <v>0</v>
      </c>
      <c r="DU948" s="17">
        <f t="shared" si="8234"/>
        <v>0</v>
      </c>
      <c r="DV948" s="17">
        <f t="shared" si="8235"/>
        <v>0</v>
      </c>
      <c r="DW948" s="1"/>
      <c r="DX948" s="1"/>
      <c r="DY948" s="20">
        <f t="shared" si="8236"/>
        <v>0</v>
      </c>
      <c r="DZ948" s="20">
        <f t="shared" si="8237"/>
        <v>0</v>
      </c>
      <c r="EA948" s="20">
        <f t="shared" si="8238"/>
        <v>0</v>
      </c>
      <c r="EB948" s="20">
        <f t="shared" si="8239"/>
        <v>0</v>
      </c>
      <c r="EC948" s="18">
        <f t="shared" si="8240"/>
        <v>0</v>
      </c>
      <c r="ED948" s="19">
        <f t="shared" si="8218"/>
        <v>0</v>
      </c>
      <c r="EE948" s="19">
        <f t="shared" si="8241"/>
        <v>0</v>
      </c>
      <c r="EF948" s="1">
        <f t="shared" si="8242"/>
        <v>0</v>
      </c>
      <c r="EG948" s="18">
        <f t="shared" ref="EG948:EG959" si="8245">+IF(AND(CT948+EC948=0,SUM(AO948:AR948)&gt;0,SUM(DK948:DN948)&gt;0),(CU948+CV948+CW948+CX948)*2+CY948*5,(EC948+CT948-FO948)*5)+IF(AND(EC948+DQ948+CT948=0,SUM(AO948:AR948)&gt;0),SUM(CU948:CX948)*2+CY948*5,0)</f>
        <v>0</v>
      </c>
      <c r="EH948" s="341"/>
      <c r="EI948" s="294"/>
      <c r="EJ948" s="294"/>
      <c r="EK948" s="294"/>
      <c r="EL948" s="19"/>
      <c r="EM948" s="19"/>
      <c r="EN948" s="19"/>
      <c r="EO948" s="366"/>
      <c r="EP948" s="366"/>
      <c r="EQ948" s="374"/>
      <c r="ER948" s="374"/>
      <c r="ES948" s="374"/>
      <c r="ET948" s="374"/>
      <c r="EU948" s="18">
        <f t="shared" si="8243"/>
        <v>0</v>
      </c>
      <c r="EV948" s="18">
        <f t="shared" si="8114"/>
        <v>0</v>
      </c>
      <c r="EW948" s="341"/>
      <c r="EX948" s="341"/>
      <c r="EY948" s="341"/>
      <c r="EZ948" s="365">
        <f t="shared" si="8051"/>
        <v>0</v>
      </c>
      <c r="FA948" s="294"/>
      <c r="FB948" s="294"/>
      <c r="FC948" s="294"/>
      <c r="FD948" s="300"/>
      <c r="FE948" s="300"/>
      <c r="FF948" s="300"/>
      <c r="FG948" s="300"/>
      <c r="FH948" s="300"/>
      <c r="FI948" s="300"/>
      <c r="FJ948" s="300"/>
      <c r="FK948" s="294"/>
      <c r="FL948" s="294"/>
      <c r="FM948" s="294"/>
      <c r="FN948" s="294"/>
      <c r="FO948" s="294"/>
      <c r="FP948" s="20">
        <f t="shared" si="8198"/>
        <v>0</v>
      </c>
      <c r="FQ948" s="20">
        <f t="shared" si="8220"/>
        <v>0</v>
      </c>
      <c r="FR948" s="20">
        <f t="shared" si="8221"/>
        <v>0</v>
      </c>
      <c r="FS948" s="20">
        <f t="shared" si="8222"/>
        <v>0</v>
      </c>
      <c r="FT948" s="20">
        <f t="shared" si="8223"/>
        <v>0</v>
      </c>
      <c r="FU948" s="20">
        <f t="shared" si="8224"/>
        <v>0</v>
      </c>
      <c r="FV948" s="20">
        <f t="shared" si="8225"/>
        <v>0</v>
      </c>
      <c r="FW948" s="294"/>
    </row>
    <row r="949" spans="1:179" s="301" customFormat="1" ht="27.75" customHeight="1">
      <c r="A949" s="295"/>
      <c r="B949" s="296">
        <v>3</v>
      </c>
      <c r="C949" s="296">
        <f>B949</f>
        <v>3</v>
      </c>
      <c r="D949" s="296" t="s">
        <v>44</v>
      </c>
      <c r="E949" s="296" t="str">
        <f>D949</f>
        <v>LT8,5</v>
      </c>
      <c r="F949" s="296">
        <v>26</v>
      </c>
      <c r="G949" s="296">
        <f>F949</f>
        <v>26</v>
      </c>
      <c r="H949" s="297"/>
      <c r="I949" s="297"/>
      <c r="J949" s="294"/>
      <c r="K949" s="294"/>
      <c r="L949" s="294"/>
      <c r="M949" s="294"/>
      <c r="N949" s="297"/>
      <c r="O949" s="297"/>
      <c r="P949" s="1"/>
      <c r="Q949" s="16"/>
      <c r="R949" s="1"/>
      <c r="S949" s="294"/>
      <c r="T949" s="294"/>
      <c r="U949" s="294"/>
      <c r="V949" s="294"/>
      <c r="W949" s="294"/>
      <c r="X949" s="294"/>
      <c r="Y949" s="294"/>
      <c r="Z949" s="294"/>
      <c r="AA949" s="294"/>
      <c r="AB949" s="294"/>
      <c r="AC949" s="1">
        <f t="shared" si="8200"/>
        <v>0</v>
      </c>
      <c r="AD949" s="1">
        <f t="shared" si="8201"/>
        <v>0</v>
      </c>
      <c r="AE949" s="1">
        <f t="shared" si="8202"/>
        <v>0</v>
      </c>
      <c r="AF949" s="1">
        <f t="shared" si="8203"/>
        <v>0</v>
      </c>
      <c r="AG949" s="1">
        <f t="shared" si="8204"/>
        <v>0</v>
      </c>
      <c r="AH949" s="1">
        <f t="shared" si="8205"/>
        <v>0</v>
      </c>
      <c r="AI949" s="1">
        <f t="shared" si="8206"/>
        <v>0</v>
      </c>
      <c r="AJ949" s="1">
        <f t="shared" si="8207"/>
        <v>0</v>
      </c>
      <c r="AK949" s="1">
        <f t="shared" si="8208"/>
        <v>0</v>
      </c>
      <c r="AL949" s="1">
        <f t="shared" si="8209"/>
        <v>0</v>
      </c>
      <c r="AM949" s="1">
        <f t="shared" si="8210"/>
        <v>0</v>
      </c>
      <c r="AN949" s="1">
        <f t="shared" si="8211"/>
        <v>0</v>
      </c>
      <c r="AO949" s="294"/>
      <c r="AP949" s="294"/>
      <c r="AQ949" s="294"/>
      <c r="AR949" s="294">
        <f t="shared" si="8244"/>
        <v>26</v>
      </c>
      <c r="AS949" s="298">
        <f t="shared" si="8212"/>
        <v>0</v>
      </c>
      <c r="AT949" s="298">
        <f t="shared" si="8213"/>
        <v>0</v>
      </c>
      <c r="AU949" s="298">
        <f t="shared" si="8214"/>
        <v>0</v>
      </c>
      <c r="AV949" s="298">
        <f t="shared" si="8215"/>
        <v>1</v>
      </c>
      <c r="AW949" s="294"/>
      <c r="AX949" s="294"/>
      <c r="AY949" s="294"/>
      <c r="AZ949" s="294"/>
      <c r="BA949" s="294"/>
      <c r="BB949" s="294"/>
      <c r="BC949" s="294"/>
      <c r="BD949" s="294"/>
      <c r="BE949" s="294"/>
      <c r="BF949" s="294"/>
      <c r="BG949" s="294"/>
      <c r="BH949" s="294"/>
      <c r="BI949" s="294"/>
      <c r="BJ949" s="294"/>
      <c r="BK949" s="294"/>
      <c r="BL949" s="294"/>
      <c r="BM949" s="294"/>
      <c r="BN949" s="294"/>
      <c r="BO949" s="294"/>
      <c r="BP949" s="1"/>
      <c r="BQ949" s="294"/>
      <c r="BR949" s="17">
        <v>2</v>
      </c>
      <c r="BS949" s="1">
        <f t="shared" si="8091"/>
        <v>0</v>
      </c>
      <c r="BT949" s="17">
        <f t="shared" si="8216"/>
        <v>0</v>
      </c>
      <c r="BU949" s="294"/>
      <c r="BV949" s="294">
        <v>1</v>
      </c>
      <c r="BW949" s="294"/>
      <c r="BX949" s="294"/>
      <c r="BY949" s="294"/>
      <c r="BZ949" s="294"/>
      <c r="CA949" s="294"/>
      <c r="CB949" s="294"/>
      <c r="CC949" s="294"/>
      <c r="CD949" s="1"/>
      <c r="CE949" s="1"/>
      <c r="CF949" s="1"/>
      <c r="CG949" s="294"/>
      <c r="CH949" s="1"/>
      <c r="CI949" s="1"/>
      <c r="CJ949" s="1"/>
      <c r="CK949" s="383"/>
      <c r="CL949" s="383"/>
      <c r="CM949" s="383"/>
      <c r="CN949" s="1">
        <f t="shared" si="8226"/>
        <v>0</v>
      </c>
      <c r="CO949" s="1">
        <f t="shared" si="8227"/>
        <v>0</v>
      </c>
      <c r="CP949" s="20">
        <f t="shared" si="8228"/>
        <v>0</v>
      </c>
      <c r="CQ949" s="351"/>
      <c r="CR949" s="299"/>
      <c r="CS949" s="294"/>
      <c r="CT949" s="294"/>
      <c r="CU949" s="1"/>
      <c r="CV949" s="1"/>
      <c r="CW949" s="1"/>
      <c r="CX949" s="1"/>
      <c r="CY949" s="1"/>
      <c r="CZ949" s="294"/>
      <c r="DA949" s="17"/>
      <c r="DB949" s="359">
        <f t="shared" si="8098"/>
        <v>0</v>
      </c>
      <c r="DC949" s="359">
        <f t="shared" si="8099"/>
        <v>0</v>
      </c>
      <c r="DD949" s="294"/>
      <c r="DE949" s="294"/>
      <c r="DF949" s="294"/>
      <c r="DG949" s="294"/>
      <c r="DH949" s="294"/>
      <c r="DI949" s="294"/>
      <c r="DJ949" s="294"/>
      <c r="DK949" s="294"/>
      <c r="DL949" s="294"/>
      <c r="DM949" s="294"/>
      <c r="DN949" s="294"/>
      <c r="DO949" s="1"/>
      <c r="DP949" s="1"/>
      <c r="DQ949" s="17">
        <f t="shared" si="8230"/>
        <v>0</v>
      </c>
      <c r="DR949" s="17">
        <f t="shared" si="8231"/>
        <v>0</v>
      </c>
      <c r="DS949" s="17">
        <f t="shared" si="8232"/>
        <v>0</v>
      </c>
      <c r="DT949" s="17">
        <f t="shared" si="8233"/>
        <v>0</v>
      </c>
      <c r="DU949" s="17">
        <f t="shared" si="8234"/>
        <v>0</v>
      </c>
      <c r="DV949" s="17">
        <f t="shared" si="8235"/>
        <v>0</v>
      </c>
      <c r="DW949" s="1"/>
      <c r="DX949" s="1"/>
      <c r="DY949" s="20">
        <f t="shared" si="8236"/>
        <v>0</v>
      </c>
      <c r="DZ949" s="20">
        <f t="shared" si="8237"/>
        <v>0</v>
      </c>
      <c r="EA949" s="20">
        <f t="shared" si="8238"/>
        <v>0</v>
      </c>
      <c r="EB949" s="20">
        <f t="shared" si="8239"/>
        <v>0</v>
      </c>
      <c r="EC949" s="18">
        <f t="shared" si="8240"/>
        <v>0</v>
      </c>
      <c r="ED949" s="19">
        <f t="shared" si="8218"/>
        <v>0</v>
      </c>
      <c r="EE949" s="19">
        <f t="shared" si="8241"/>
        <v>0</v>
      </c>
      <c r="EF949" s="1">
        <f t="shared" si="8242"/>
        <v>0</v>
      </c>
      <c r="EG949" s="18">
        <f t="shared" si="8245"/>
        <v>0</v>
      </c>
      <c r="EH949" s="341"/>
      <c r="EI949" s="294"/>
      <c r="EJ949" s="294"/>
      <c r="EK949" s="294"/>
      <c r="EL949" s="19"/>
      <c r="EM949" s="19"/>
      <c r="EN949" s="19"/>
      <c r="EO949" s="366"/>
      <c r="EP949" s="366"/>
      <c r="EQ949" s="374"/>
      <c r="ER949" s="374"/>
      <c r="ES949" s="374"/>
      <c r="ET949" s="374"/>
      <c r="EU949" s="18">
        <f t="shared" si="8243"/>
        <v>0</v>
      </c>
      <c r="EV949" s="18">
        <f t="shared" si="8114"/>
        <v>0</v>
      </c>
      <c r="EW949" s="341"/>
      <c r="EX949" s="341"/>
      <c r="EY949" s="341"/>
      <c r="EZ949" s="365">
        <f t="shared" si="8051"/>
        <v>0</v>
      </c>
      <c r="FA949" s="294"/>
      <c r="FB949" s="294"/>
      <c r="FC949" s="294"/>
      <c r="FD949" s="300"/>
      <c r="FE949" s="300"/>
      <c r="FF949" s="300"/>
      <c r="FG949" s="300"/>
      <c r="FH949" s="300"/>
      <c r="FI949" s="300"/>
      <c r="FJ949" s="300"/>
      <c r="FK949" s="294"/>
      <c r="FL949" s="294"/>
      <c r="FM949" s="294"/>
      <c r="FN949" s="294"/>
      <c r="FO949" s="294"/>
      <c r="FP949" s="20">
        <f t="shared" si="8198"/>
        <v>0</v>
      </c>
      <c r="FQ949" s="20">
        <f t="shared" si="8220"/>
        <v>0</v>
      </c>
      <c r="FR949" s="20">
        <f t="shared" si="8221"/>
        <v>0</v>
      </c>
      <c r="FS949" s="20">
        <f t="shared" si="8222"/>
        <v>0</v>
      </c>
      <c r="FT949" s="20">
        <f t="shared" si="8223"/>
        <v>0</v>
      </c>
      <c r="FU949" s="20">
        <f t="shared" si="8224"/>
        <v>0</v>
      </c>
      <c r="FV949" s="20">
        <f t="shared" si="8225"/>
        <v>0</v>
      </c>
      <c r="FW949" s="294"/>
    </row>
    <row r="950" spans="1:179" s="301" customFormat="1" ht="27.75" customHeight="1">
      <c r="A950" s="295"/>
      <c r="B950" s="296">
        <v>4</v>
      </c>
      <c r="C950" s="296">
        <f>B950</f>
        <v>4</v>
      </c>
      <c r="D950" s="296" t="s">
        <v>44</v>
      </c>
      <c r="E950" s="296" t="str">
        <f>D950</f>
        <v>LT8,5</v>
      </c>
      <c r="F950" s="296">
        <v>32</v>
      </c>
      <c r="G950" s="296">
        <f>F950</f>
        <v>32</v>
      </c>
      <c r="H950" s="297"/>
      <c r="I950" s="297"/>
      <c r="J950" s="294"/>
      <c r="K950" s="294"/>
      <c r="L950" s="294"/>
      <c r="M950" s="294"/>
      <c r="N950" s="297"/>
      <c r="O950" s="297"/>
      <c r="P950" s="1"/>
      <c r="Q950" s="16"/>
      <c r="R950" s="1"/>
      <c r="S950" s="294"/>
      <c r="T950" s="294"/>
      <c r="U950" s="294"/>
      <c r="V950" s="294"/>
      <c r="W950" s="294"/>
      <c r="X950" s="294"/>
      <c r="Y950" s="294"/>
      <c r="Z950" s="294"/>
      <c r="AA950" s="294"/>
      <c r="AB950" s="294"/>
      <c r="AC950" s="1">
        <f t="shared" si="8200"/>
        <v>0</v>
      </c>
      <c r="AD950" s="1">
        <f t="shared" si="8201"/>
        <v>0</v>
      </c>
      <c r="AE950" s="1">
        <f t="shared" si="8202"/>
        <v>0</v>
      </c>
      <c r="AF950" s="1">
        <f t="shared" si="8203"/>
        <v>0</v>
      </c>
      <c r="AG950" s="1">
        <f t="shared" si="8204"/>
        <v>0</v>
      </c>
      <c r="AH950" s="1">
        <f t="shared" si="8205"/>
        <v>0</v>
      </c>
      <c r="AI950" s="1">
        <f t="shared" si="8206"/>
        <v>0</v>
      </c>
      <c r="AJ950" s="1">
        <f t="shared" si="8207"/>
        <v>0</v>
      </c>
      <c r="AK950" s="1">
        <f t="shared" si="8208"/>
        <v>0</v>
      </c>
      <c r="AL950" s="1">
        <f t="shared" si="8209"/>
        <v>0</v>
      </c>
      <c r="AM950" s="1">
        <f t="shared" si="8210"/>
        <v>0</v>
      </c>
      <c r="AN950" s="1">
        <f t="shared" si="8211"/>
        <v>0</v>
      </c>
      <c r="AO950" s="294"/>
      <c r="AP950" s="294"/>
      <c r="AQ950" s="294"/>
      <c r="AR950" s="294">
        <f t="shared" si="8244"/>
        <v>32</v>
      </c>
      <c r="AS950" s="298">
        <f t="shared" si="8212"/>
        <v>0</v>
      </c>
      <c r="AT950" s="298">
        <f t="shared" si="8213"/>
        <v>0</v>
      </c>
      <c r="AU950" s="298">
        <f t="shared" si="8214"/>
        <v>0</v>
      </c>
      <c r="AV950" s="298">
        <f t="shared" si="8215"/>
        <v>1</v>
      </c>
      <c r="AW950" s="294"/>
      <c r="AX950" s="294"/>
      <c r="AY950" s="294"/>
      <c r="AZ950" s="294"/>
      <c r="BA950" s="294"/>
      <c r="BB950" s="294"/>
      <c r="BC950" s="294"/>
      <c r="BD950" s="294"/>
      <c r="BE950" s="294"/>
      <c r="BF950" s="294"/>
      <c r="BG950" s="294"/>
      <c r="BH950" s="294"/>
      <c r="BI950" s="294"/>
      <c r="BJ950" s="294"/>
      <c r="BK950" s="294"/>
      <c r="BL950" s="294"/>
      <c r="BM950" s="294"/>
      <c r="BN950" s="294"/>
      <c r="BO950" s="294"/>
      <c r="BP950" s="1"/>
      <c r="BQ950" s="294"/>
      <c r="BR950" s="17">
        <v>2</v>
      </c>
      <c r="BS950" s="1">
        <f t="shared" si="8091"/>
        <v>0</v>
      </c>
      <c r="BT950" s="17">
        <f t="shared" si="8216"/>
        <v>0</v>
      </c>
      <c r="BU950" s="294"/>
      <c r="BV950" s="294">
        <v>1</v>
      </c>
      <c r="BW950" s="294"/>
      <c r="BX950" s="294"/>
      <c r="BY950" s="294"/>
      <c r="BZ950" s="294"/>
      <c r="CA950" s="294"/>
      <c r="CB950" s="294"/>
      <c r="CC950" s="294"/>
      <c r="CD950" s="1"/>
      <c r="CE950" s="1"/>
      <c r="CF950" s="1"/>
      <c r="CG950" s="294"/>
      <c r="CH950" s="1"/>
      <c r="CI950" s="1"/>
      <c r="CJ950" s="1"/>
      <c r="CK950" s="383"/>
      <c r="CL950" s="383"/>
      <c r="CM950" s="383"/>
      <c r="CN950" s="1">
        <f t="shared" si="8226"/>
        <v>0</v>
      </c>
      <c r="CO950" s="1">
        <f t="shared" si="8227"/>
        <v>0</v>
      </c>
      <c r="CP950" s="20">
        <f t="shared" si="8228"/>
        <v>0</v>
      </c>
      <c r="CQ950" s="351"/>
      <c r="CR950" s="299">
        <f t="shared" si="8229"/>
        <v>0</v>
      </c>
      <c r="CS950" s="294"/>
      <c r="CT950" s="294"/>
      <c r="CU950" s="1"/>
      <c r="CV950" s="1"/>
      <c r="CW950" s="1"/>
      <c r="CX950" s="1"/>
      <c r="CY950" s="1"/>
      <c r="CZ950" s="294"/>
      <c r="DA950" s="17"/>
      <c r="DB950" s="359">
        <f t="shared" si="8098"/>
        <v>0</v>
      </c>
      <c r="DC950" s="359">
        <f t="shared" si="8099"/>
        <v>0</v>
      </c>
      <c r="DD950" s="294"/>
      <c r="DE950" s="294"/>
      <c r="DF950" s="294"/>
      <c r="DG950" s="294"/>
      <c r="DH950" s="294"/>
      <c r="DI950" s="294"/>
      <c r="DJ950" s="294"/>
      <c r="DK950" s="294"/>
      <c r="DL950" s="294"/>
      <c r="DM950" s="294"/>
      <c r="DN950" s="294"/>
      <c r="DO950" s="1"/>
      <c r="DP950" s="1"/>
      <c r="DQ950" s="17">
        <f t="shared" si="8230"/>
        <v>0</v>
      </c>
      <c r="DR950" s="17">
        <f t="shared" si="8231"/>
        <v>0</v>
      </c>
      <c r="DS950" s="17">
        <f t="shared" si="8232"/>
        <v>0</v>
      </c>
      <c r="DT950" s="17">
        <f t="shared" si="8233"/>
        <v>0</v>
      </c>
      <c r="DU950" s="17">
        <f t="shared" si="8234"/>
        <v>0</v>
      </c>
      <c r="DV950" s="17">
        <f t="shared" si="8235"/>
        <v>0</v>
      </c>
      <c r="DW950" s="1"/>
      <c r="DX950" s="1"/>
      <c r="DY950" s="20">
        <f t="shared" si="8236"/>
        <v>0</v>
      </c>
      <c r="DZ950" s="20">
        <f t="shared" si="8237"/>
        <v>0</v>
      </c>
      <c r="EA950" s="20">
        <f t="shared" si="8238"/>
        <v>0</v>
      </c>
      <c r="EB950" s="20">
        <f t="shared" si="8239"/>
        <v>0</v>
      </c>
      <c r="EC950" s="18">
        <f t="shared" si="8240"/>
        <v>0</v>
      </c>
      <c r="ED950" s="19">
        <f t="shared" si="8218"/>
        <v>0</v>
      </c>
      <c r="EE950" s="19">
        <f t="shared" si="8241"/>
        <v>0</v>
      </c>
      <c r="EF950" s="1">
        <f t="shared" si="8242"/>
        <v>0</v>
      </c>
      <c r="EG950" s="18">
        <f t="shared" si="8245"/>
        <v>0</v>
      </c>
      <c r="EH950" s="341"/>
      <c r="EI950" s="294"/>
      <c r="EJ950" s="294"/>
      <c r="EK950" s="294"/>
      <c r="EL950" s="19"/>
      <c r="EM950" s="19"/>
      <c r="EN950" s="19"/>
      <c r="EO950" s="366"/>
      <c r="EP950" s="366"/>
      <c r="EQ950" s="374"/>
      <c r="ER950" s="374"/>
      <c r="ES950" s="374"/>
      <c r="ET950" s="374"/>
      <c r="EU950" s="18">
        <f t="shared" si="8243"/>
        <v>0</v>
      </c>
      <c r="EV950" s="18">
        <f t="shared" si="8114"/>
        <v>0</v>
      </c>
      <c r="EW950" s="341"/>
      <c r="EX950" s="341"/>
      <c r="EY950" s="341"/>
      <c r="EZ950" s="365">
        <f t="shared" si="8051"/>
        <v>0</v>
      </c>
      <c r="FA950" s="294"/>
      <c r="FB950" s="294"/>
      <c r="FC950" s="294"/>
      <c r="FD950" s="300"/>
      <c r="FE950" s="300"/>
      <c r="FF950" s="300"/>
      <c r="FG950" s="300"/>
      <c r="FH950" s="300"/>
      <c r="FI950" s="300"/>
      <c r="FJ950" s="300"/>
      <c r="FK950" s="294"/>
      <c r="FL950" s="294"/>
      <c r="FM950" s="294"/>
      <c r="FN950" s="294"/>
      <c r="FO950" s="294"/>
      <c r="FP950" s="20">
        <f t="shared" si="8198"/>
        <v>0</v>
      </c>
      <c r="FQ950" s="20">
        <f t="shared" si="8220"/>
        <v>0</v>
      </c>
      <c r="FR950" s="20">
        <f t="shared" si="8221"/>
        <v>0</v>
      </c>
      <c r="FS950" s="20">
        <f t="shared" si="8222"/>
        <v>0</v>
      </c>
      <c r="FT950" s="20">
        <f t="shared" si="8223"/>
        <v>0</v>
      </c>
      <c r="FU950" s="20">
        <f t="shared" si="8224"/>
        <v>0</v>
      </c>
      <c r="FV950" s="20">
        <f t="shared" si="8225"/>
        <v>0</v>
      </c>
      <c r="FW950" s="294"/>
    </row>
    <row r="951" spans="1:179" s="301" customFormat="1" ht="27.75" customHeight="1">
      <c r="A951" s="295"/>
      <c r="B951" s="296"/>
      <c r="C951" s="296" t="s">
        <v>185</v>
      </c>
      <c r="D951" s="296"/>
      <c r="E951" s="296" t="s">
        <v>44</v>
      </c>
      <c r="F951" s="296"/>
      <c r="G951" s="296">
        <v>21</v>
      </c>
      <c r="H951" s="297"/>
      <c r="I951" s="297"/>
      <c r="J951" s="294"/>
      <c r="K951" s="294"/>
      <c r="L951" s="294"/>
      <c r="M951" s="294"/>
      <c r="N951" s="297"/>
      <c r="O951" s="297"/>
      <c r="P951" s="1"/>
      <c r="Q951" s="16"/>
      <c r="R951" s="1"/>
      <c r="S951" s="294"/>
      <c r="T951" s="294"/>
      <c r="U951" s="294"/>
      <c r="V951" s="294"/>
      <c r="W951" s="294"/>
      <c r="X951" s="294"/>
      <c r="Y951" s="294"/>
      <c r="Z951" s="294"/>
      <c r="AA951" s="294"/>
      <c r="AB951" s="294"/>
      <c r="AC951" s="1">
        <f t="shared" si="8200"/>
        <v>0</v>
      </c>
      <c r="AD951" s="1">
        <f t="shared" si="8201"/>
        <v>0</v>
      </c>
      <c r="AE951" s="1">
        <f t="shared" si="8202"/>
        <v>0</v>
      </c>
      <c r="AF951" s="1">
        <f t="shared" si="8203"/>
        <v>0</v>
      </c>
      <c r="AG951" s="1">
        <f t="shared" si="8204"/>
        <v>0</v>
      </c>
      <c r="AH951" s="1">
        <f t="shared" si="8205"/>
        <v>0</v>
      </c>
      <c r="AI951" s="1">
        <f t="shared" si="8206"/>
        <v>0</v>
      </c>
      <c r="AJ951" s="1">
        <f t="shared" si="8207"/>
        <v>0</v>
      </c>
      <c r="AK951" s="1">
        <f t="shared" si="8208"/>
        <v>0</v>
      </c>
      <c r="AL951" s="1">
        <f t="shared" si="8209"/>
        <v>0</v>
      </c>
      <c r="AM951" s="1">
        <f t="shared" si="8210"/>
        <v>0</v>
      </c>
      <c r="AN951" s="1">
        <f t="shared" si="8211"/>
        <v>0</v>
      </c>
      <c r="AO951" s="294"/>
      <c r="AP951" s="294"/>
      <c r="AQ951" s="294"/>
      <c r="AR951" s="294">
        <f t="shared" si="8244"/>
        <v>21</v>
      </c>
      <c r="AS951" s="298">
        <f t="shared" si="8212"/>
        <v>0</v>
      </c>
      <c r="AT951" s="298">
        <f t="shared" si="8213"/>
        <v>0</v>
      </c>
      <c r="AU951" s="298">
        <f t="shared" si="8214"/>
        <v>0</v>
      </c>
      <c r="AV951" s="298">
        <f t="shared" si="8215"/>
        <v>1</v>
      </c>
      <c r="AW951" s="294"/>
      <c r="AX951" s="294"/>
      <c r="AY951" s="294"/>
      <c r="AZ951" s="294"/>
      <c r="BA951" s="294"/>
      <c r="BB951" s="294"/>
      <c r="BC951" s="294"/>
      <c r="BD951" s="294"/>
      <c r="BE951" s="294"/>
      <c r="BF951" s="294"/>
      <c r="BG951" s="294"/>
      <c r="BH951" s="294"/>
      <c r="BI951" s="294"/>
      <c r="BJ951" s="294"/>
      <c r="BK951" s="294"/>
      <c r="BL951" s="294"/>
      <c r="BM951" s="294"/>
      <c r="BN951" s="294"/>
      <c r="BO951" s="294"/>
      <c r="BP951" s="1"/>
      <c r="BQ951" s="294"/>
      <c r="BR951" s="17">
        <v>2</v>
      </c>
      <c r="BS951" s="1">
        <f t="shared" si="8091"/>
        <v>0</v>
      </c>
      <c r="BT951" s="17">
        <f t="shared" si="8216"/>
        <v>0</v>
      </c>
      <c r="BU951" s="294"/>
      <c r="BV951" s="294">
        <v>1</v>
      </c>
      <c r="BW951" s="294"/>
      <c r="BX951" s="294"/>
      <c r="BY951" s="294"/>
      <c r="BZ951" s="294"/>
      <c r="CA951" s="294"/>
      <c r="CB951" s="294"/>
      <c r="CC951" s="294"/>
      <c r="CD951" s="1"/>
      <c r="CE951" s="1"/>
      <c r="CF951" s="1"/>
      <c r="CG951" s="294"/>
      <c r="CH951" s="1"/>
      <c r="CI951" s="1"/>
      <c r="CJ951" s="1"/>
      <c r="CK951" s="383"/>
      <c r="CL951" s="383"/>
      <c r="CM951" s="383"/>
      <c r="CN951" s="1">
        <f t="shared" si="8226"/>
        <v>0</v>
      </c>
      <c r="CO951" s="1">
        <f t="shared" si="8227"/>
        <v>0</v>
      </c>
      <c r="CP951" s="20">
        <f t="shared" si="8228"/>
        <v>0</v>
      </c>
      <c r="CQ951" s="351"/>
      <c r="CR951" s="299">
        <f t="shared" si="8229"/>
        <v>0</v>
      </c>
      <c r="CS951" s="294"/>
      <c r="CT951" s="294"/>
      <c r="CU951" s="1"/>
      <c r="CV951" s="1"/>
      <c r="CW951" s="1"/>
      <c r="CX951" s="1"/>
      <c r="CY951" s="1"/>
      <c r="CZ951" s="294"/>
      <c r="DA951" s="17"/>
      <c r="DB951" s="359">
        <f t="shared" si="8098"/>
        <v>0</v>
      </c>
      <c r="DC951" s="359">
        <f t="shared" si="8099"/>
        <v>0</v>
      </c>
      <c r="DD951" s="294"/>
      <c r="DE951" s="294"/>
      <c r="DF951" s="294"/>
      <c r="DG951" s="294"/>
      <c r="DH951" s="294"/>
      <c r="DI951" s="294"/>
      <c r="DJ951" s="294"/>
      <c r="DK951" s="294"/>
      <c r="DL951" s="294"/>
      <c r="DM951" s="294"/>
      <c r="DN951" s="294"/>
      <c r="DO951" s="1"/>
      <c r="DP951" s="1"/>
      <c r="DQ951" s="17">
        <f t="shared" si="8230"/>
        <v>0</v>
      </c>
      <c r="DR951" s="17">
        <f t="shared" si="8231"/>
        <v>0</v>
      </c>
      <c r="DS951" s="17">
        <f t="shared" si="8232"/>
        <v>0</v>
      </c>
      <c r="DT951" s="17">
        <f t="shared" si="8233"/>
        <v>0</v>
      </c>
      <c r="DU951" s="17">
        <f t="shared" si="8234"/>
        <v>0</v>
      </c>
      <c r="DV951" s="17">
        <f t="shared" si="8235"/>
        <v>0</v>
      </c>
      <c r="DW951" s="1"/>
      <c r="DX951" s="1"/>
      <c r="DY951" s="20">
        <f t="shared" si="8236"/>
        <v>0</v>
      </c>
      <c r="DZ951" s="20">
        <f t="shared" si="8237"/>
        <v>0</v>
      </c>
      <c r="EA951" s="20">
        <f t="shared" si="8238"/>
        <v>0</v>
      </c>
      <c r="EB951" s="20">
        <f t="shared" si="8239"/>
        <v>0</v>
      </c>
      <c r="EC951" s="18">
        <f t="shared" si="8240"/>
        <v>0</v>
      </c>
      <c r="ED951" s="19">
        <f t="shared" si="8218"/>
        <v>0</v>
      </c>
      <c r="EE951" s="19">
        <f t="shared" si="8241"/>
        <v>0</v>
      </c>
      <c r="EF951" s="1">
        <f t="shared" si="8242"/>
        <v>0</v>
      </c>
      <c r="EG951" s="18">
        <f t="shared" si="8245"/>
        <v>0</v>
      </c>
      <c r="EH951" s="341"/>
      <c r="EI951" s="294"/>
      <c r="EJ951" s="294"/>
      <c r="EK951" s="294"/>
      <c r="EL951" s="19"/>
      <c r="EM951" s="19"/>
      <c r="EN951" s="19"/>
      <c r="EO951" s="366"/>
      <c r="EP951" s="366"/>
      <c r="EQ951" s="374"/>
      <c r="ER951" s="374"/>
      <c r="ES951" s="374"/>
      <c r="ET951" s="374"/>
      <c r="EU951" s="18">
        <f t="shared" si="8243"/>
        <v>0</v>
      </c>
      <c r="EV951" s="18">
        <f t="shared" si="8114"/>
        <v>0</v>
      </c>
      <c r="EW951" s="341"/>
      <c r="EX951" s="341"/>
      <c r="EY951" s="341"/>
      <c r="EZ951" s="365">
        <f t="shared" si="8051"/>
        <v>0</v>
      </c>
      <c r="FA951" s="294"/>
      <c r="FB951" s="294"/>
      <c r="FC951" s="294"/>
      <c r="FD951" s="300"/>
      <c r="FE951" s="300"/>
      <c r="FF951" s="300"/>
      <c r="FG951" s="300"/>
      <c r="FH951" s="300"/>
      <c r="FI951" s="300"/>
      <c r="FJ951" s="300"/>
      <c r="FK951" s="294"/>
      <c r="FL951" s="294"/>
      <c r="FM951" s="294"/>
      <c r="FN951" s="294"/>
      <c r="FO951" s="294"/>
      <c r="FP951" s="20">
        <f t="shared" si="8198"/>
        <v>0</v>
      </c>
      <c r="FQ951" s="20">
        <f t="shared" si="8220"/>
        <v>0</v>
      </c>
      <c r="FR951" s="20">
        <f t="shared" si="8221"/>
        <v>0</v>
      </c>
      <c r="FS951" s="20">
        <f t="shared" si="8222"/>
        <v>0</v>
      </c>
      <c r="FT951" s="20">
        <f t="shared" si="8223"/>
        <v>0</v>
      </c>
      <c r="FU951" s="20">
        <f t="shared" si="8224"/>
        <v>0</v>
      </c>
      <c r="FV951" s="20">
        <f t="shared" si="8225"/>
        <v>0</v>
      </c>
      <c r="FW951" s="294"/>
    </row>
    <row r="952" spans="1:179" s="301" customFormat="1" ht="27.75" customHeight="1">
      <c r="A952" s="295"/>
      <c r="B952" s="296">
        <v>5</v>
      </c>
      <c r="C952" s="296">
        <f>B952</f>
        <v>5</v>
      </c>
      <c r="D952" s="296" t="s">
        <v>44</v>
      </c>
      <c r="E952" s="296" t="str">
        <f>D952</f>
        <v>LT8,5</v>
      </c>
      <c r="F952" s="296">
        <v>42</v>
      </c>
      <c r="G952" s="296">
        <v>21</v>
      </c>
      <c r="H952" s="297"/>
      <c r="I952" s="297"/>
      <c r="J952" s="294"/>
      <c r="K952" s="294"/>
      <c r="L952" s="294"/>
      <c r="M952" s="294"/>
      <c r="N952" s="297"/>
      <c r="O952" s="297"/>
      <c r="P952" s="1"/>
      <c r="Q952" s="16"/>
      <c r="R952" s="1"/>
      <c r="S952" s="294"/>
      <c r="T952" s="294"/>
      <c r="U952" s="294"/>
      <c r="V952" s="294"/>
      <c r="W952" s="294"/>
      <c r="X952" s="294"/>
      <c r="Y952" s="294"/>
      <c r="Z952" s="294"/>
      <c r="AA952" s="294"/>
      <c r="AB952" s="294"/>
      <c r="AC952" s="1">
        <f t="shared" si="8200"/>
        <v>0</v>
      </c>
      <c r="AD952" s="1">
        <f t="shared" si="8201"/>
        <v>0</v>
      </c>
      <c r="AE952" s="1">
        <f t="shared" si="8202"/>
        <v>0</v>
      </c>
      <c r="AF952" s="1">
        <f t="shared" si="8203"/>
        <v>0</v>
      </c>
      <c r="AG952" s="1">
        <f t="shared" si="8204"/>
        <v>0</v>
      </c>
      <c r="AH952" s="1">
        <f t="shared" si="8205"/>
        <v>0</v>
      </c>
      <c r="AI952" s="1">
        <f t="shared" si="8206"/>
        <v>0</v>
      </c>
      <c r="AJ952" s="1">
        <f t="shared" si="8207"/>
        <v>0</v>
      </c>
      <c r="AK952" s="1">
        <f t="shared" si="8208"/>
        <v>0</v>
      </c>
      <c r="AL952" s="1">
        <f t="shared" si="8209"/>
        <v>0</v>
      </c>
      <c r="AM952" s="1">
        <f t="shared" si="8210"/>
        <v>0</v>
      </c>
      <c r="AN952" s="1">
        <f t="shared" si="8211"/>
        <v>0</v>
      </c>
      <c r="AO952" s="294"/>
      <c r="AP952" s="294"/>
      <c r="AQ952" s="294"/>
      <c r="AR952" s="294">
        <f t="shared" si="8244"/>
        <v>21</v>
      </c>
      <c r="AS952" s="298">
        <f t="shared" si="8212"/>
        <v>0</v>
      </c>
      <c r="AT952" s="298">
        <f t="shared" si="8213"/>
        <v>0</v>
      </c>
      <c r="AU952" s="298">
        <f t="shared" si="8214"/>
        <v>0</v>
      </c>
      <c r="AV952" s="298">
        <f t="shared" si="8215"/>
        <v>1</v>
      </c>
      <c r="AW952" s="294"/>
      <c r="AX952" s="294"/>
      <c r="AY952" s="294"/>
      <c r="AZ952" s="294"/>
      <c r="BA952" s="294"/>
      <c r="BB952" s="294"/>
      <c r="BC952" s="294"/>
      <c r="BD952" s="294"/>
      <c r="BE952" s="294"/>
      <c r="BF952" s="294"/>
      <c r="BG952" s="294"/>
      <c r="BH952" s="294"/>
      <c r="BI952" s="294"/>
      <c r="BJ952" s="294"/>
      <c r="BK952" s="294"/>
      <c r="BL952" s="294"/>
      <c r="BM952" s="294"/>
      <c r="BN952" s="294"/>
      <c r="BO952" s="294"/>
      <c r="BP952" s="1"/>
      <c r="BQ952" s="294"/>
      <c r="BR952" s="17">
        <v>2</v>
      </c>
      <c r="BS952" s="1">
        <f t="shared" si="8091"/>
        <v>0</v>
      </c>
      <c r="BT952" s="17">
        <f t="shared" si="8216"/>
        <v>0</v>
      </c>
      <c r="BU952" s="294"/>
      <c r="BV952" s="294">
        <v>1</v>
      </c>
      <c r="BW952" s="294"/>
      <c r="BX952" s="294"/>
      <c r="BY952" s="294"/>
      <c r="BZ952" s="294"/>
      <c r="CA952" s="294"/>
      <c r="CB952" s="294"/>
      <c r="CC952" s="294"/>
      <c r="CD952" s="1"/>
      <c r="CE952" s="1"/>
      <c r="CF952" s="1"/>
      <c r="CG952" s="294"/>
      <c r="CH952" s="1"/>
      <c r="CI952" s="1"/>
      <c r="CJ952" s="1"/>
      <c r="CK952" s="383"/>
      <c r="CL952" s="383"/>
      <c r="CM952" s="383"/>
      <c r="CN952" s="1">
        <f t="shared" si="8226"/>
        <v>0</v>
      </c>
      <c r="CO952" s="1">
        <f t="shared" si="8227"/>
        <v>0</v>
      </c>
      <c r="CP952" s="20">
        <f t="shared" si="8228"/>
        <v>0</v>
      </c>
      <c r="CQ952" s="351"/>
      <c r="CR952" s="299">
        <f t="shared" si="8229"/>
        <v>0</v>
      </c>
      <c r="CS952" s="294"/>
      <c r="CT952" s="294"/>
      <c r="CU952" s="1"/>
      <c r="CV952" s="1"/>
      <c r="CW952" s="1"/>
      <c r="CX952" s="1"/>
      <c r="CY952" s="1"/>
      <c r="CZ952" s="294"/>
      <c r="DA952" s="17"/>
      <c r="DB952" s="359">
        <f t="shared" si="8098"/>
        <v>0</v>
      </c>
      <c r="DC952" s="359">
        <f t="shared" si="8099"/>
        <v>0</v>
      </c>
      <c r="DD952" s="294"/>
      <c r="DE952" s="294"/>
      <c r="DF952" s="294"/>
      <c r="DG952" s="294"/>
      <c r="DH952" s="294"/>
      <c r="DI952" s="294"/>
      <c r="DJ952" s="294"/>
      <c r="DK952" s="294"/>
      <c r="DL952" s="294"/>
      <c r="DM952" s="294"/>
      <c r="DN952" s="294"/>
      <c r="DO952" s="1"/>
      <c r="DP952" s="1"/>
      <c r="DQ952" s="17">
        <f t="shared" si="8230"/>
        <v>0</v>
      </c>
      <c r="DR952" s="17">
        <f t="shared" si="8231"/>
        <v>0</v>
      </c>
      <c r="DS952" s="17">
        <f t="shared" si="8232"/>
        <v>0</v>
      </c>
      <c r="DT952" s="17">
        <f t="shared" si="8233"/>
        <v>0</v>
      </c>
      <c r="DU952" s="17">
        <f t="shared" si="8234"/>
        <v>0</v>
      </c>
      <c r="DV952" s="17">
        <f t="shared" si="8235"/>
        <v>0</v>
      </c>
      <c r="DW952" s="1"/>
      <c r="DX952" s="1"/>
      <c r="DY952" s="20">
        <f t="shared" si="8236"/>
        <v>0</v>
      </c>
      <c r="DZ952" s="20">
        <f t="shared" si="8237"/>
        <v>0</v>
      </c>
      <c r="EA952" s="20">
        <f t="shared" si="8238"/>
        <v>0</v>
      </c>
      <c r="EB952" s="20">
        <f t="shared" si="8239"/>
        <v>0</v>
      </c>
      <c r="EC952" s="18">
        <f t="shared" si="8240"/>
        <v>0</v>
      </c>
      <c r="ED952" s="19">
        <f t="shared" si="8218"/>
        <v>0</v>
      </c>
      <c r="EE952" s="19">
        <f t="shared" si="8241"/>
        <v>0</v>
      </c>
      <c r="EF952" s="1">
        <f t="shared" si="8242"/>
        <v>0</v>
      </c>
      <c r="EG952" s="18">
        <f t="shared" si="8245"/>
        <v>0</v>
      </c>
      <c r="EH952" s="341"/>
      <c r="EI952" s="294"/>
      <c r="EJ952" s="294"/>
      <c r="EK952" s="294"/>
      <c r="EL952" s="19"/>
      <c r="EM952" s="19"/>
      <c r="EN952" s="19"/>
      <c r="EO952" s="366"/>
      <c r="EP952" s="366"/>
      <c r="EQ952" s="374"/>
      <c r="ER952" s="374"/>
      <c r="ES952" s="374"/>
      <c r="ET952" s="374"/>
      <c r="EU952" s="18">
        <f t="shared" si="8243"/>
        <v>0</v>
      </c>
      <c r="EV952" s="18">
        <f t="shared" si="8114"/>
        <v>0</v>
      </c>
      <c r="EW952" s="341"/>
      <c r="EX952" s="341"/>
      <c r="EY952" s="341"/>
      <c r="EZ952" s="365">
        <f t="shared" si="8051"/>
        <v>0</v>
      </c>
      <c r="FA952" s="294"/>
      <c r="FB952" s="294"/>
      <c r="FC952" s="294"/>
      <c r="FD952" s="300"/>
      <c r="FE952" s="300"/>
      <c r="FF952" s="300"/>
      <c r="FG952" s="300"/>
      <c r="FH952" s="300"/>
      <c r="FI952" s="300"/>
      <c r="FJ952" s="300"/>
      <c r="FK952" s="294"/>
      <c r="FL952" s="294"/>
      <c r="FM952" s="294"/>
      <c r="FN952" s="294"/>
      <c r="FO952" s="294"/>
      <c r="FP952" s="20">
        <f t="shared" si="8198"/>
        <v>0</v>
      </c>
      <c r="FQ952" s="20">
        <f t="shared" si="8220"/>
        <v>0</v>
      </c>
      <c r="FR952" s="20">
        <f t="shared" si="8221"/>
        <v>0</v>
      </c>
      <c r="FS952" s="20">
        <f t="shared" si="8222"/>
        <v>0</v>
      </c>
      <c r="FT952" s="20">
        <f t="shared" si="8223"/>
        <v>0</v>
      </c>
      <c r="FU952" s="20">
        <f t="shared" si="8224"/>
        <v>0</v>
      </c>
      <c r="FV952" s="20">
        <f t="shared" si="8225"/>
        <v>0</v>
      </c>
      <c r="FW952" s="294"/>
    </row>
    <row r="953" spans="1:179" s="301" customFormat="1" ht="27.75" customHeight="1">
      <c r="A953" s="295"/>
      <c r="B953" s="296">
        <v>6</v>
      </c>
      <c r="C953" s="296">
        <f>B953</f>
        <v>6</v>
      </c>
      <c r="D953" s="296" t="s">
        <v>44</v>
      </c>
      <c r="E953" s="296" t="str">
        <f>D953</f>
        <v>LT8,5</v>
      </c>
      <c r="F953" s="296">
        <v>22</v>
      </c>
      <c r="G953" s="296">
        <f>F953</f>
        <v>22</v>
      </c>
      <c r="H953" s="297"/>
      <c r="I953" s="297"/>
      <c r="J953" s="294"/>
      <c r="K953" s="294"/>
      <c r="L953" s="294"/>
      <c r="M953" s="294"/>
      <c r="N953" s="297"/>
      <c r="O953" s="297"/>
      <c r="P953" s="1"/>
      <c r="Q953" s="16"/>
      <c r="R953" s="1"/>
      <c r="S953" s="294"/>
      <c r="T953" s="294"/>
      <c r="U953" s="294"/>
      <c r="V953" s="294"/>
      <c r="W953" s="294"/>
      <c r="X953" s="294"/>
      <c r="Y953" s="294"/>
      <c r="Z953" s="294"/>
      <c r="AA953" s="294"/>
      <c r="AB953" s="294"/>
      <c r="AC953" s="1">
        <f t="shared" si="8200"/>
        <v>0</v>
      </c>
      <c r="AD953" s="1">
        <f t="shared" si="8201"/>
        <v>0</v>
      </c>
      <c r="AE953" s="1">
        <f t="shared" si="8202"/>
        <v>0</v>
      </c>
      <c r="AF953" s="1">
        <f t="shared" si="8203"/>
        <v>0</v>
      </c>
      <c r="AG953" s="1">
        <f t="shared" si="8204"/>
        <v>0</v>
      </c>
      <c r="AH953" s="1">
        <f t="shared" si="8205"/>
        <v>0</v>
      </c>
      <c r="AI953" s="1">
        <f t="shared" si="8206"/>
        <v>0</v>
      </c>
      <c r="AJ953" s="1">
        <f t="shared" si="8207"/>
        <v>0</v>
      </c>
      <c r="AK953" s="1">
        <f t="shared" si="8208"/>
        <v>0</v>
      </c>
      <c r="AL953" s="1">
        <f t="shared" si="8209"/>
        <v>0</v>
      </c>
      <c r="AM953" s="1">
        <f t="shared" si="8210"/>
        <v>0</v>
      </c>
      <c r="AN953" s="1">
        <f t="shared" si="8211"/>
        <v>0</v>
      </c>
      <c r="AO953" s="294"/>
      <c r="AP953" s="294"/>
      <c r="AQ953" s="294"/>
      <c r="AR953" s="294">
        <f t="shared" si="8244"/>
        <v>22</v>
      </c>
      <c r="AS953" s="298">
        <f t="shared" si="8212"/>
        <v>0</v>
      </c>
      <c r="AT953" s="298">
        <f t="shared" si="8213"/>
        <v>0</v>
      </c>
      <c r="AU953" s="298">
        <f t="shared" si="8214"/>
        <v>0</v>
      </c>
      <c r="AV953" s="298">
        <f t="shared" si="8215"/>
        <v>1</v>
      </c>
      <c r="AW953" s="294"/>
      <c r="AX953" s="294"/>
      <c r="AY953" s="294"/>
      <c r="AZ953" s="294"/>
      <c r="BA953" s="294"/>
      <c r="BB953" s="294"/>
      <c r="BC953" s="294"/>
      <c r="BD953" s="294"/>
      <c r="BE953" s="294"/>
      <c r="BF953" s="294"/>
      <c r="BG953" s="294"/>
      <c r="BH953" s="294"/>
      <c r="BI953" s="294"/>
      <c r="BJ953" s="294"/>
      <c r="BK953" s="294"/>
      <c r="BL953" s="294"/>
      <c r="BM953" s="294"/>
      <c r="BN953" s="294"/>
      <c r="BO953" s="294"/>
      <c r="BP953" s="1"/>
      <c r="BQ953" s="294"/>
      <c r="BR953" s="17">
        <v>2</v>
      </c>
      <c r="BS953" s="1">
        <f t="shared" si="8091"/>
        <v>0</v>
      </c>
      <c r="BT953" s="17">
        <f t="shared" si="8216"/>
        <v>0</v>
      </c>
      <c r="BU953" s="294"/>
      <c r="BV953" s="294">
        <v>1</v>
      </c>
      <c r="BW953" s="294"/>
      <c r="BX953" s="294"/>
      <c r="BY953" s="294"/>
      <c r="BZ953" s="294"/>
      <c r="CA953" s="294"/>
      <c r="CB953" s="294"/>
      <c r="CC953" s="294"/>
      <c r="CD953" s="1"/>
      <c r="CE953" s="1"/>
      <c r="CF953" s="1"/>
      <c r="CG953" s="294"/>
      <c r="CH953" s="1"/>
      <c r="CI953" s="1"/>
      <c r="CJ953" s="1"/>
      <c r="CK953" s="383"/>
      <c r="CL953" s="383"/>
      <c r="CM953" s="383"/>
      <c r="CN953" s="1">
        <f t="shared" si="8226"/>
        <v>0</v>
      </c>
      <c r="CO953" s="1">
        <f t="shared" si="8227"/>
        <v>0</v>
      </c>
      <c r="CP953" s="20">
        <f t="shared" si="8228"/>
        <v>0</v>
      </c>
      <c r="CQ953" s="351"/>
      <c r="CR953" s="299">
        <f t="shared" si="8229"/>
        <v>0</v>
      </c>
      <c r="CS953" s="294"/>
      <c r="CT953" s="294"/>
      <c r="CU953" s="1"/>
      <c r="CV953" s="1"/>
      <c r="CW953" s="1"/>
      <c r="CX953" s="1"/>
      <c r="CY953" s="1"/>
      <c r="CZ953" s="294"/>
      <c r="DA953" s="17"/>
      <c r="DB953" s="359">
        <f t="shared" si="8098"/>
        <v>0</v>
      </c>
      <c r="DC953" s="359">
        <f t="shared" si="8099"/>
        <v>0</v>
      </c>
      <c r="DD953" s="294"/>
      <c r="DE953" s="294"/>
      <c r="DF953" s="294"/>
      <c r="DG953" s="294"/>
      <c r="DH953" s="294"/>
      <c r="DI953" s="294"/>
      <c r="DJ953" s="294"/>
      <c r="DK953" s="294"/>
      <c r="DL953" s="294"/>
      <c r="DM953" s="294"/>
      <c r="DN953" s="294"/>
      <c r="DO953" s="1"/>
      <c r="DP953" s="1"/>
      <c r="DQ953" s="17">
        <f t="shared" si="8230"/>
        <v>0</v>
      </c>
      <c r="DR953" s="17">
        <f t="shared" si="8231"/>
        <v>0</v>
      </c>
      <c r="DS953" s="17">
        <f t="shared" si="8232"/>
        <v>0</v>
      </c>
      <c r="DT953" s="17">
        <f t="shared" si="8233"/>
        <v>0</v>
      </c>
      <c r="DU953" s="17">
        <f t="shared" si="8234"/>
        <v>0</v>
      </c>
      <c r="DV953" s="17">
        <f t="shared" si="8235"/>
        <v>0</v>
      </c>
      <c r="DW953" s="1"/>
      <c r="DX953" s="1"/>
      <c r="DY953" s="20">
        <f t="shared" si="8236"/>
        <v>0</v>
      </c>
      <c r="DZ953" s="20">
        <f t="shared" si="8237"/>
        <v>0</v>
      </c>
      <c r="EA953" s="20">
        <f t="shared" si="8238"/>
        <v>0</v>
      </c>
      <c r="EB953" s="20">
        <f t="shared" si="8239"/>
        <v>0</v>
      </c>
      <c r="EC953" s="18">
        <f t="shared" si="8240"/>
        <v>0</v>
      </c>
      <c r="ED953" s="19">
        <f t="shared" si="8218"/>
        <v>0</v>
      </c>
      <c r="EE953" s="19">
        <f t="shared" si="8241"/>
        <v>0</v>
      </c>
      <c r="EF953" s="1">
        <f t="shared" si="8242"/>
        <v>0</v>
      </c>
      <c r="EG953" s="18">
        <f t="shared" si="8245"/>
        <v>0</v>
      </c>
      <c r="EH953" s="341"/>
      <c r="EI953" s="294"/>
      <c r="EJ953" s="294"/>
      <c r="EK953" s="294"/>
      <c r="EL953" s="19"/>
      <c r="EM953" s="19"/>
      <c r="EN953" s="19"/>
      <c r="EO953" s="366"/>
      <c r="EP953" s="366"/>
      <c r="EQ953" s="374"/>
      <c r="ER953" s="374"/>
      <c r="ES953" s="374"/>
      <c r="ET953" s="374"/>
      <c r="EU953" s="18">
        <f t="shared" si="8243"/>
        <v>0</v>
      </c>
      <c r="EV953" s="18">
        <f t="shared" si="8114"/>
        <v>0</v>
      </c>
      <c r="EW953" s="341"/>
      <c r="EX953" s="341"/>
      <c r="EY953" s="341"/>
      <c r="EZ953" s="365">
        <f t="shared" si="8051"/>
        <v>0</v>
      </c>
      <c r="FA953" s="294"/>
      <c r="FB953" s="294"/>
      <c r="FC953" s="294"/>
      <c r="FD953" s="300"/>
      <c r="FE953" s="300"/>
      <c r="FF953" s="300"/>
      <c r="FG953" s="300"/>
      <c r="FH953" s="300"/>
      <c r="FI953" s="300"/>
      <c r="FJ953" s="300"/>
      <c r="FK953" s="294"/>
      <c r="FL953" s="294"/>
      <c r="FM953" s="294"/>
      <c r="FN953" s="294"/>
      <c r="FO953" s="294"/>
      <c r="FP953" s="20">
        <f t="shared" si="8198"/>
        <v>0</v>
      </c>
      <c r="FQ953" s="20">
        <f t="shared" si="8220"/>
        <v>0</v>
      </c>
      <c r="FR953" s="20">
        <f t="shared" si="8221"/>
        <v>0</v>
      </c>
      <c r="FS953" s="20">
        <f t="shared" si="8222"/>
        <v>0</v>
      </c>
      <c r="FT953" s="20">
        <f t="shared" si="8223"/>
        <v>0</v>
      </c>
      <c r="FU953" s="20">
        <f t="shared" si="8224"/>
        <v>0</v>
      </c>
      <c r="FV953" s="20">
        <f t="shared" si="8225"/>
        <v>0</v>
      </c>
      <c r="FW953" s="294"/>
    </row>
    <row r="954" spans="1:179" s="301" customFormat="1" ht="27.75" customHeight="1">
      <c r="A954" s="295"/>
      <c r="B954" s="296"/>
      <c r="C954" s="296" t="s">
        <v>301</v>
      </c>
      <c r="D954" s="296"/>
      <c r="E954" s="296" t="s">
        <v>44</v>
      </c>
      <c r="F954" s="296"/>
      <c r="G954" s="296">
        <v>18</v>
      </c>
      <c r="H954" s="297"/>
      <c r="I954" s="297"/>
      <c r="J954" s="294"/>
      <c r="K954" s="294"/>
      <c r="L954" s="294"/>
      <c r="M954" s="294"/>
      <c r="N954" s="297"/>
      <c r="O954" s="297"/>
      <c r="P954" s="1"/>
      <c r="Q954" s="16"/>
      <c r="R954" s="1"/>
      <c r="S954" s="294"/>
      <c r="T954" s="294"/>
      <c r="U954" s="294"/>
      <c r="V954" s="294"/>
      <c r="W954" s="294"/>
      <c r="X954" s="294"/>
      <c r="Y954" s="294"/>
      <c r="Z954" s="294"/>
      <c r="AA954" s="294"/>
      <c r="AB954" s="294"/>
      <c r="AC954" s="1">
        <f t="shared" si="8200"/>
        <v>0</v>
      </c>
      <c r="AD954" s="1">
        <f t="shared" si="8201"/>
        <v>0</v>
      </c>
      <c r="AE954" s="1">
        <f t="shared" si="8202"/>
        <v>0</v>
      </c>
      <c r="AF954" s="1">
        <f t="shared" si="8203"/>
        <v>0</v>
      </c>
      <c r="AG954" s="1">
        <f t="shared" si="8204"/>
        <v>0</v>
      </c>
      <c r="AH954" s="1">
        <f t="shared" si="8205"/>
        <v>0</v>
      </c>
      <c r="AI954" s="1">
        <f t="shared" si="8206"/>
        <v>0</v>
      </c>
      <c r="AJ954" s="1">
        <f t="shared" si="8207"/>
        <v>0</v>
      </c>
      <c r="AK954" s="1">
        <f t="shared" si="8208"/>
        <v>0</v>
      </c>
      <c r="AL954" s="1">
        <f t="shared" si="8209"/>
        <v>0</v>
      </c>
      <c r="AM954" s="1">
        <f t="shared" si="8210"/>
        <v>0</v>
      </c>
      <c r="AN954" s="1">
        <f t="shared" si="8211"/>
        <v>0</v>
      </c>
      <c r="AO954" s="294"/>
      <c r="AP954" s="294"/>
      <c r="AQ954" s="294"/>
      <c r="AR954" s="294">
        <f t="shared" si="8244"/>
        <v>18</v>
      </c>
      <c r="AS954" s="298">
        <f t="shared" si="8212"/>
        <v>0</v>
      </c>
      <c r="AT954" s="298">
        <f t="shared" si="8213"/>
        <v>0</v>
      </c>
      <c r="AU954" s="298">
        <f t="shared" si="8214"/>
        <v>0</v>
      </c>
      <c r="AV954" s="298">
        <f t="shared" si="8215"/>
        <v>1</v>
      </c>
      <c r="AW954" s="294"/>
      <c r="AX954" s="294"/>
      <c r="AY954" s="294"/>
      <c r="AZ954" s="294"/>
      <c r="BA954" s="294"/>
      <c r="BB954" s="294"/>
      <c r="BC954" s="294"/>
      <c r="BD954" s="294"/>
      <c r="BE954" s="294"/>
      <c r="BF954" s="294"/>
      <c r="BG954" s="294"/>
      <c r="BH954" s="294"/>
      <c r="BI954" s="294"/>
      <c r="BJ954" s="294"/>
      <c r="BK954" s="294"/>
      <c r="BL954" s="294"/>
      <c r="BM954" s="294"/>
      <c r="BN954" s="294"/>
      <c r="BO954" s="294"/>
      <c r="BP954" s="1"/>
      <c r="BQ954" s="294"/>
      <c r="BR954" s="17">
        <v>2</v>
      </c>
      <c r="BS954" s="1">
        <f t="shared" si="8091"/>
        <v>0</v>
      </c>
      <c r="BT954" s="17">
        <f t="shared" si="8216"/>
        <v>0</v>
      </c>
      <c r="BU954" s="294"/>
      <c r="BV954" s="294">
        <v>1</v>
      </c>
      <c r="BW954" s="294"/>
      <c r="BX954" s="294"/>
      <c r="BY954" s="294"/>
      <c r="BZ954" s="294"/>
      <c r="CA954" s="294"/>
      <c r="CB954" s="294"/>
      <c r="CC954" s="294"/>
      <c r="CD954" s="1"/>
      <c r="CE954" s="1"/>
      <c r="CF954" s="1"/>
      <c r="CG954" s="294"/>
      <c r="CH954" s="1"/>
      <c r="CI954" s="1"/>
      <c r="CJ954" s="1"/>
      <c r="CK954" s="383"/>
      <c r="CL954" s="383"/>
      <c r="CM954" s="383"/>
      <c r="CN954" s="1">
        <f t="shared" si="8226"/>
        <v>0</v>
      </c>
      <c r="CO954" s="1">
        <f t="shared" si="8227"/>
        <v>0</v>
      </c>
      <c r="CP954" s="20">
        <f t="shared" si="8228"/>
        <v>0</v>
      </c>
      <c r="CQ954" s="351"/>
      <c r="CR954" s="299">
        <f t="shared" si="8229"/>
        <v>0</v>
      </c>
      <c r="CS954" s="294"/>
      <c r="CT954" s="294"/>
      <c r="CU954" s="1"/>
      <c r="CV954" s="1"/>
      <c r="CW954" s="1"/>
      <c r="CX954" s="1"/>
      <c r="CY954" s="1"/>
      <c r="CZ954" s="294"/>
      <c r="DA954" s="17"/>
      <c r="DB954" s="359">
        <f t="shared" si="8098"/>
        <v>0</v>
      </c>
      <c r="DC954" s="359">
        <f t="shared" si="8099"/>
        <v>0</v>
      </c>
      <c r="DD954" s="294"/>
      <c r="DE954" s="294"/>
      <c r="DF954" s="294"/>
      <c r="DG954" s="294"/>
      <c r="DH954" s="294"/>
      <c r="DI954" s="294"/>
      <c r="DJ954" s="294"/>
      <c r="DK954" s="294"/>
      <c r="DL954" s="294"/>
      <c r="DM954" s="294"/>
      <c r="DN954" s="294"/>
      <c r="DO954" s="1"/>
      <c r="DP954" s="1"/>
      <c r="DQ954" s="17">
        <f t="shared" si="8230"/>
        <v>0</v>
      </c>
      <c r="DR954" s="17">
        <f t="shared" si="8231"/>
        <v>0</v>
      </c>
      <c r="DS954" s="17">
        <f t="shared" si="8232"/>
        <v>0</v>
      </c>
      <c r="DT954" s="17">
        <f t="shared" si="8233"/>
        <v>0</v>
      </c>
      <c r="DU954" s="17">
        <f t="shared" si="8234"/>
        <v>0</v>
      </c>
      <c r="DV954" s="17">
        <f t="shared" si="8235"/>
        <v>0</v>
      </c>
      <c r="DW954" s="1"/>
      <c r="DX954" s="1"/>
      <c r="DY954" s="20">
        <f t="shared" si="8236"/>
        <v>0</v>
      </c>
      <c r="DZ954" s="20">
        <f t="shared" si="8237"/>
        <v>0</v>
      </c>
      <c r="EA954" s="20">
        <f t="shared" si="8238"/>
        <v>0</v>
      </c>
      <c r="EB954" s="20">
        <f t="shared" si="8239"/>
        <v>0</v>
      </c>
      <c r="EC954" s="18">
        <f t="shared" si="8240"/>
        <v>0</v>
      </c>
      <c r="ED954" s="19">
        <f t="shared" si="8218"/>
        <v>0</v>
      </c>
      <c r="EE954" s="19">
        <f t="shared" si="8241"/>
        <v>0</v>
      </c>
      <c r="EF954" s="1">
        <f t="shared" si="8242"/>
        <v>0</v>
      </c>
      <c r="EG954" s="18">
        <f t="shared" si="8245"/>
        <v>0</v>
      </c>
      <c r="EH954" s="341"/>
      <c r="EI954" s="294"/>
      <c r="EJ954" s="294"/>
      <c r="EK954" s="294"/>
      <c r="EL954" s="19"/>
      <c r="EM954" s="19"/>
      <c r="EN954" s="19"/>
      <c r="EO954" s="366"/>
      <c r="EP954" s="366"/>
      <c r="EQ954" s="374"/>
      <c r="ER954" s="374"/>
      <c r="ES954" s="374"/>
      <c r="ET954" s="374"/>
      <c r="EU954" s="18">
        <f t="shared" si="8243"/>
        <v>0</v>
      </c>
      <c r="EV954" s="18">
        <f t="shared" si="8114"/>
        <v>0</v>
      </c>
      <c r="EW954" s="341"/>
      <c r="EX954" s="341"/>
      <c r="EY954" s="341"/>
      <c r="EZ954" s="365">
        <f t="shared" si="8051"/>
        <v>0</v>
      </c>
      <c r="FA954" s="294"/>
      <c r="FB954" s="294"/>
      <c r="FC954" s="294"/>
      <c r="FD954" s="300"/>
      <c r="FE954" s="300"/>
      <c r="FF954" s="300"/>
      <c r="FG954" s="300"/>
      <c r="FH954" s="300"/>
      <c r="FI954" s="300"/>
      <c r="FJ954" s="300"/>
      <c r="FK954" s="294"/>
      <c r="FL954" s="294"/>
      <c r="FM954" s="294"/>
      <c r="FN954" s="294"/>
      <c r="FO954" s="294"/>
      <c r="FP954" s="20">
        <f t="shared" si="8198"/>
        <v>0</v>
      </c>
      <c r="FQ954" s="20">
        <f t="shared" si="8220"/>
        <v>0</v>
      </c>
      <c r="FR954" s="20">
        <f t="shared" si="8221"/>
        <v>0</v>
      </c>
      <c r="FS954" s="20">
        <f t="shared" si="8222"/>
        <v>0</v>
      </c>
      <c r="FT954" s="20">
        <f t="shared" si="8223"/>
        <v>0</v>
      </c>
      <c r="FU954" s="20">
        <f t="shared" si="8224"/>
        <v>0</v>
      </c>
      <c r="FV954" s="20">
        <f t="shared" si="8225"/>
        <v>0</v>
      </c>
      <c r="FW954" s="294"/>
    </row>
    <row r="955" spans="1:179" s="301" customFormat="1" ht="27.75" customHeight="1">
      <c r="A955" s="295"/>
      <c r="B955" s="296">
        <v>7</v>
      </c>
      <c r="C955" s="296">
        <f>B955</f>
        <v>7</v>
      </c>
      <c r="D955" s="296" t="s">
        <v>44</v>
      </c>
      <c r="E955" s="296" t="str">
        <f>D955</f>
        <v>LT8,5</v>
      </c>
      <c r="F955" s="296">
        <v>38</v>
      </c>
      <c r="G955" s="296">
        <v>20</v>
      </c>
      <c r="H955" s="297"/>
      <c r="I955" s="297"/>
      <c r="J955" s="294"/>
      <c r="K955" s="294"/>
      <c r="L955" s="294"/>
      <c r="M955" s="294"/>
      <c r="N955" s="297"/>
      <c r="O955" s="297"/>
      <c r="P955" s="1"/>
      <c r="Q955" s="16"/>
      <c r="R955" s="1"/>
      <c r="S955" s="294"/>
      <c r="T955" s="294"/>
      <c r="U955" s="294"/>
      <c r="V955" s="294"/>
      <c r="W955" s="294"/>
      <c r="X955" s="294"/>
      <c r="Y955" s="294"/>
      <c r="Z955" s="294"/>
      <c r="AA955" s="294"/>
      <c r="AB955" s="294"/>
      <c r="AC955" s="1">
        <f t="shared" si="8200"/>
        <v>0</v>
      </c>
      <c r="AD955" s="1">
        <f t="shared" si="8201"/>
        <v>0</v>
      </c>
      <c r="AE955" s="1">
        <f t="shared" si="8202"/>
        <v>0</v>
      </c>
      <c r="AF955" s="1">
        <f t="shared" si="8203"/>
        <v>0</v>
      </c>
      <c r="AG955" s="1">
        <f t="shared" si="8204"/>
        <v>0</v>
      </c>
      <c r="AH955" s="1">
        <f t="shared" si="8205"/>
        <v>0</v>
      </c>
      <c r="AI955" s="1">
        <f t="shared" si="8206"/>
        <v>0</v>
      </c>
      <c r="AJ955" s="1">
        <f t="shared" si="8207"/>
        <v>0</v>
      </c>
      <c r="AK955" s="1">
        <f t="shared" si="8208"/>
        <v>0</v>
      </c>
      <c r="AL955" s="1">
        <f t="shared" si="8209"/>
        <v>0</v>
      </c>
      <c r="AM955" s="1">
        <f t="shared" si="8210"/>
        <v>0</v>
      </c>
      <c r="AN955" s="1">
        <f t="shared" si="8211"/>
        <v>0</v>
      </c>
      <c r="AO955" s="294"/>
      <c r="AP955" s="294"/>
      <c r="AQ955" s="294"/>
      <c r="AR955" s="294">
        <f t="shared" si="8244"/>
        <v>20</v>
      </c>
      <c r="AS955" s="298">
        <f t="shared" si="8212"/>
        <v>0</v>
      </c>
      <c r="AT955" s="298">
        <f t="shared" si="8213"/>
        <v>0</v>
      </c>
      <c r="AU955" s="298">
        <f t="shared" si="8214"/>
        <v>0</v>
      </c>
      <c r="AV955" s="298">
        <f t="shared" si="8215"/>
        <v>1</v>
      </c>
      <c r="AW955" s="294"/>
      <c r="AX955" s="294"/>
      <c r="AY955" s="294"/>
      <c r="AZ955" s="294"/>
      <c r="BA955" s="294"/>
      <c r="BB955" s="294"/>
      <c r="BC955" s="294"/>
      <c r="BD955" s="294"/>
      <c r="BE955" s="294"/>
      <c r="BF955" s="294"/>
      <c r="BG955" s="294"/>
      <c r="BH955" s="294"/>
      <c r="BI955" s="294"/>
      <c r="BJ955" s="294"/>
      <c r="BK955" s="294"/>
      <c r="BL955" s="294"/>
      <c r="BM955" s="294"/>
      <c r="BN955" s="294"/>
      <c r="BO955" s="294"/>
      <c r="BP955" s="1"/>
      <c r="BQ955" s="294"/>
      <c r="BR955" s="17">
        <v>2</v>
      </c>
      <c r="BS955" s="1">
        <f t="shared" si="8091"/>
        <v>0</v>
      </c>
      <c r="BT955" s="17">
        <f t="shared" si="8216"/>
        <v>0</v>
      </c>
      <c r="BU955" s="294"/>
      <c r="BV955" s="294">
        <v>1</v>
      </c>
      <c r="BW955" s="294"/>
      <c r="BX955" s="294"/>
      <c r="BY955" s="294"/>
      <c r="BZ955" s="294"/>
      <c r="CA955" s="294"/>
      <c r="CB955" s="294"/>
      <c r="CC955" s="294"/>
      <c r="CD955" s="1"/>
      <c r="CE955" s="1"/>
      <c r="CF955" s="1"/>
      <c r="CG955" s="294"/>
      <c r="CH955" s="1"/>
      <c r="CI955" s="1"/>
      <c r="CJ955" s="1"/>
      <c r="CK955" s="383"/>
      <c r="CL955" s="383"/>
      <c r="CM955" s="383"/>
      <c r="CN955" s="1">
        <f t="shared" si="8226"/>
        <v>0</v>
      </c>
      <c r="CO955" s="1">
        <f t="shared" si="8227"/>
        <v>0</v>
      </c>
      <c r="CP955" s="20">
        <f t="shared" si="8228"/>
        <v>0</v>
      </c>
      <c r="CQ955" s="351"/>
      <c r="CR955" s="299">
        <f t="shared" si="8229"/>
        <v>0</v>
      </c>
      <c r="CS955" s="294"/>
      <c r="CT955" s="294"/>
      <c r="CU955" s="1"/>
      <c r="CV955" s="1"/>
      <c r="CW955" s="1"/>
      <c r="CX955" s="1"/>
      <c r="CY955" s="1"/>
      <c r="CZ955" s="294"/>
      <c r="DA955" s="17"/>
      <c r="DB955" s="359">
        <f t="shared" si="8098"/>
        <v>0</v>
      </c>
      <c r="DC955" s="359">
        <f t="shared" si="8099"/>
        <v>0</v>
      </c>
      <c r="DD955" s="294"/>
      <c r="DE955" s="294"/>
      <c r="DF955" s="294"/>
      <c r="DG955" s="294"/>
      <c r="DH955" s="294"/>
      <c r="DI955" s="294"/>
      <c r="DJ955" s="294"/>
      <c r="DK955" s="294"/>
      <c r="DL955" s="294"/>
      <c r="DM955" s="294"/>
      <c r="DN955" s="294"/>
      <c r="DO955" s="1"/>
      <c r="DP955" s="1"/>
      <c r="DQ955" s="17">
        <f t="shared" si="8230"/>
        <v>0</v>
      </c>
      <c r="DR955" s="17">
        <f t="shared" si="8231"/>
        <v>0</v>
      </c>
      <c r="DS955" s="17">
        <f t="shared" si="8232"/>
        <v>0</v>
      </c>
      <c r="DT955" s="17">
        <f t="shared" si="8233"/>
        <v>0</v>
      </c>
      <c r="DU955" s="17">
        <f t="shared" si="8234"/>
        <v>0</v>
      </c>
      <c r="DV955" s="17">
        <f t="shared" si="8235"/>
        <v>0</v>
      </c>
      <c r="DW955" s="1"/>
      <c r="DX955" s="1"/>
      <c r="DY955" s="20">
        <f t="shared" si="8236"/>
        <v>0</v>
      </c>
      <c r="DZ955" s="20">
        <f t="shared" si="8237"/>
        <v>0</v>
      </c>
      <c r="EA955" s="20">
        <f t="shared" si="8238"/>
        <v>0</v>
      </c>
      <c r="EB955" s="20">
        <f t="shared" si="8239"/>
        <v>0</v>
      </c>
      <c r="EC955" s="18">
        <f t="shared" si="8240"/>
        <v>0</v>
      </c>
      <c r="ED955" s="19">
        <f t="shared" si="8218"/>
        <v>0</v>
      </c>
      <c r="EE955" s="19">
        <f t="shared" si="8241"/>
        <v>0</v>
      </c>
      <c r="EF955" s="1">
        <f t="shared" si="8242"/>
        <v>0</v>
      </c>
      <c r="EG955" s="18">
        <f t="shared" si="8245"/>
        <v>0</v>
      </c>
      <c r="EH955" s="341"/>
      <c r="EI955" s="294"/>
      <c r="EJ955" s="294"/>
      <c r="EK955" s="294"/>
      <c r="EL955" s="19"/>
      <c r="EM955" s="19"/>
      <c r="EN955" s="19"/>
      <c r="EO955" s="366"/>
      <c r="EP955" s="366"/>
      <c r="EQ955" s="374"/>
      <c r="ER955" s="374"/>
      <c r="ES955" s="374"/>
      <c r="ET955" s="374"/>
      <c r="EU955" s="18">
        <f t="shared" si="8243"/>
        <v>0</v>
      </c>
      <c r="EV955" s="18">
        <f t="shared" si="8114"/>
        <v>0</v>
      </c>
      <c r="EW955" s="341"/>
      <c r="EX955" s="341"/>
      <c r="EY955" s="341"/>
      <c r="EZ955" s="365">
        <f t="shared" si="8051"/>
        <v>0</v>
      </c>
      <c r="FA955" s="294"/>
      <c r="FB955" s="294"/>
      <c r="FC955" s="294"/>
      <c r="FD955" s="300"/>
      <c r="FE955" s="300"/>
      <c r="FF955" s="300"/>
      <c r="FG955" s="300"/>
      <c r="FH955" s="300"/>
      <c r="FI955" s="300"/>
      <c r="FJ955" s="300"/>
      <c r="FK955" s="294"/>
      <c r="FL955" s="294"/>
      <c r="FM955" s="294"/>
      <c r="FN955" s="294"/>
      <c r="FO955" s="294"/>
      <c r="FP955" s="20">
        <f t="shared" si="8198"/>
        <v>0</v>
      </c>
      <c r="FQ955" s="20">
        <f t="shared" si="8220"/>
        <v>0</v>
      </c>
      <c r="FR955" s="20">
        <f t="shared" si="8221"/>
        <v>0</v>
      </c>
      <c r="FS955" s="20">
        <f t="shared" si="8222"/>
        <v>0</v>
      </c>
      <c r="FT955" s="20">
        <f t="shared" si="8223"/>
        <v>0</v>
      </c>
      <c r="FU955" s="20">
        <f t="shared" si="8224"/>
        <v>0</v>
      </c>
      <c r="FV955" s="20">
        <f t="shared" si="8225"/>
        <v>0</v>
      </c>
      <c r="FW955" s="294"/>
    </row>
    <row r="956" spans="1:179" s="301" customFormat="1" ht="27.75" customHeight="1">
      <c r="A956" s="295"/>
      <c r="B956" s="296">
        <v>8</v>
      </c>
      <c r="C956" s="296">
        <f>B956</f>
        <v>8</v>
      </c>
      <c r="D956" s="296" t="s">
        <v>44</v>
      </c>
      <c r="E956" s="296" t="str">
        <f>D956</f>
        <v>LT8,5</v>
      </c>
      <c r="F956" s="296">
        <v>17</v>
      </c>
      <c r="G956" s="296">
        <f>F956</f>
        <v>17</v>
      </c>
      <c r="H956" s="297"/>
      <c r="I956" s="297"/>
      <c r="J956" s="294"/>
      <c r="K956" s="294"/>
      <c r="L956" s="294"/>
      <c r="M956" s="294"/>
      <c r="N956" s="297"/>
      <c r="O956" s="297"/>
      <c r="P956" s="1"/>
      <c r="Q956" s="16"/>
      <c r="R956" s="1"/>
      <c r="S956" s="294"/>
      <c r="T956" s="294"/>
      <c r="U956" s="294"/>
      <c r="V956" s="294"/>
      <c r="W956" s="294"/>
      <c r="X956" s="294"/>
      <c r="Y956" s="294"/>
      <c r="Z956" s="294"/>
      <c r="AA956" s="294"/>
      <c r="AB956" s="294"/>
      <c r="AC956" s="1">
        <f t="shared" si="8200"/>
        <v>0</v>
      </c>
      <c r="AD956" s="1">
        <f t="shared" si="8201"/>
        <v>0</v>
      </c>
      <c r="AE956" s="1">
        <f t="shared" si="8202"/>
        <v>0</v>
      </c>
      <c r="AF956" s="1">
        <f t="shared" si="8203"/>
        <v>0</v>
      </c>
      <c r="AG956" s="1">
        <f t="shared" si="8204"/>
        <v>0</v>
      </c>
      <c r="AH956" s="1">
        <f t="shared" si="8205"/>
        <v>0</v>
      </c>
      <c r="AI956" s="1">
        <f t="shared" si="8206"/>
        <v>0</v>
      </c>
      <c r="AJ956" s="1">
        <f t="shared" si="8207"/>
        <v>0</v>
      </c>
      <c r="AK956" s="1">
        <f t="shared" si="8208"/>
        <v>0</v>
      </c>
      <c r="AL956" s="1">
        <f t="shared" si="8209"/>
        <v>0</v>
      </c>
      <c r="AM956" s="1">
        <f t="shared" si="8210"/>
        <v>0</v>
      </c>
      <c r="AN956" s="1">
        <f t="shared" si="8211"/>
        <v>0</v>
      </c>
      <c r="AO956" s="294"/>
      <c r="AP956" s="294"/>
      <c r="AQ956" s="294"/>
      <c r="AR956" s="294">
        <f t="shared" si="8244"/>
        <v>17</v>
      </c>
      <c r="AS956" s="298">
        <f t="shared" si="8212"/>
        <v>0</v>
      </c>
      <c r="AT956" s="298">
        <f t="shared" si="8213"/>
        <v>0</v>
      </c>
      <c r="AU956" s="298">
        <f t="shared" si="8214"/>
        <v>0</v>
      </c>
      <c r="AV956" s="298">
        <f t="shared" si="8215"/>
        <v>1</v>
      </c>
      <c r="AW956" s="294"/>
      <c r="AX956" s="294"/>
      <c r="AY956" s="294"/>
      <c r="AZ956" s="294"/>
      <c r="BA956" s="294"/>
      <c r="BB956" s="294"/>
      <c r="BC956" s="294"/>
      <c r="BD956" s="294"/>
      <c r="BE956" s="294"/>
      <c r="BF956" s="294"/>
      <c r="BG956" s="294"/>
      <c r="BH956" s="294"/>
      <c r="BI956" s="294"/>
      <c r="BJ956" s="294"/>
      <c r="BK956" s="294"/>
      <c r="BL956" s="294"/>
      <c r="BM956" s="294"/>
      <c r="BN956" s="294"/>
      <c r="BO956" s="294"/>
      <c r="BP956" s="1"/>
      <c r="BQ956" s="294"/>
      <c r="BR956" s="17">
        <v>2</v>
      </c>
      <c r="BS956" s="1">
        <f t="shared" si="8091"/>
        <v>0</v>
      </c>
      <c r="BT956" s="17">
        <f t="shared" si="8216"/>
        <v>0</v>
      </c>
      <c r="BU956" s="294"/>
      <c r="BV956" s="294">
        <v>1</v>
      </c>
      <c r="BW956" s="294"/>
      <c r="BX956" s="294"/>
      <c r="BY956" s="294"/>
      <c r="BZ956" s="294"/>
      <c r="CA956" s="294"/>
      <c r="CB956" s="294"/>
      <c r="CC956" s="294"/>
      <c r="CD956" s="1"/>
      <c r="CE956" s="1"/>
      <c r="CF956" s="1"/>
      <c r="CG956" s="294"/>
      <c r="CH956" s="1"/>
      <c r="CI956" s="1"/>
      <c r="CJ956" s="1"/>
      <c r="CK956" s="383"/>
      <c r="CL956" s="383"/>
      <c r="CM956" s="383"/>
      <c r="CN956" s="1">
        <f t="shared" si="8226"/>
        <v>0</v>
      </c>
      <c r="CO956" s="1">
        <f t="shared" si="8227"/>
        <v>0</v>
      </c>
      <c r="CP956" s="20">
        <f t="shared" si="8228"/>
        <v>0</v>
      </c>
      <c r="CQ956" s="351"/>
      <c r="CR956" s="299">
        <f t="shared" si="8229"/>
        <v>0</v>
      </c>
      <c r="CS956" s="294"/>
      <c r="CT956" s="294"/>
      <c r="CU956" s="1"/>
      <c r="CV956" s="1"/>
      <c r="CW956" s="1"/>
      <c r="CX956" s="1"/>
      <c r="CY956" s="1"/>
      <c r="CZ956" s="294"/>
      <c r="DA956" s="17"/>
      <c r="DB956" s="359">
        <f t="shared" si="8098"/>
        <v>0</v>
      </c>
      <c r="DC956" s="359">
        <f t="shared" si="8099"/>
        <v>0</v>
      </c>
      <c r="DD956" s="294"/>
      <c r="DE956" s="294"/>
      <c r="DF956" s="294"/>
      <c r="DG956" s="294"/>
      <c r="DH956" s="294"/>
      <c r="DI956" s="294"/>
      <c r="DJ956" s="294"/>
      <c r="DK956" s="294"/>
      <c r="DL956" s="294"/>
      <c r="DM956" s="294"/>
      <c r="DN956" s="294"/>
      <c r="DO956" s="1"/>
      <c r="DP956" s="1"/>
      <c r="DQ956" s="17">
        <f t="shared" si="8230"/>
        <v>0</v>
      </c>
      <c r="DR956" s="17">
        <f t="shared" si="8231"/>
        <v>0</v>
      </c>
      <c r="DS956" s="17">
        <f t="shared" si="8232"/>
        <v>0</v>
      </c>
      <c r="DT956" s="17">
        <f t="shared" si="8233"/>
        <v>0</v>
      </c>
      <c r="DU956" s="17">
        <f t="shared" si="8234"/>
        <v>0</v>
      </c>
      <c r="DV956" s="17">
        <f t="shared" si="8235"/>
        <v>0</v>
      </c>
      <c r="DW956" s="1"/>
      <c r="DX956" s="1"/>
      <c r="DY956" s="20">
        <f t="shared" si="8236"/>
        <v>0</v>
      </c>
      <c r="DZ956" s="20">
        <f t="shared" si="8237"/>
        <v>0</v>
      </c>
      <c r="EA956" s="20">
        <f t="shared" si="8238"/>
        <v>0</v>
      </c>
      <c r="EB956" s="20">
        <f t="shared" si="8239"/>
        <v>0</v>
      </c>
      <c r="EC956" s="18">
        <f>+IF(AND(CT956=0,SUM(CU956:CY956)&gt;1,SUM(CU956:CY956)&lt;=4),1,IF(AND(CT956=0,SUM(CU956:CY956)&gt;4),2,0))</f>
        <v>0</v>
      </c>
      <c r="ED956" s="19">
        <f t="shared" si="8218"/>
        <v>0</v>
      </c>
      <c r="EE956" s="19">
        <f t="shared" si="8241"/>
        <v>0</v>
      </c>
      <c r="EF956" s="1">
        <f t="shared" si="8242"/>
        <v>0</v>
      </c>
      <c r="EG956" s="18">
        <f t="shared" si="8245"/>
        <v>0</v>
      </c>
      <c r="EH956" s="341"/>
      <c r="EI956" s="294"/>
      <c r="EJ956" s="294"/>
      <c r="EK956" s="294"/>
      <c r="EL956" s="19"/>
      <c r="EM956" s="19"/>
      <c r="EN956" s="19"/>
      <c r="EO956" s="366"/>
      <c r="EP956" s="366"/>
      <c r="EQ956" s="374"/>
      <c r="ER956" s="374"/>
      <c r="ES956" s="374"/>
      <c r="ET956" s="374"/>
      <c r="EU956" s="18">
        <f t="shared" si="8243"/>
        <v>0</v>
      </c>
      <c r="EV956" s="18">
        <f t="shared" si="8114"/>
        <v>0</v>
      </c>
      <c r="EW956" s="341"/>
      <c r="EX956" s="341"/>
      <c r="EY956" s="341"/>
      <c r="EZ956" s="365">
        <f t="shared" si="8051"/>
        <v>0</v>
      </c>
      <c r="FA956" s="294"/>
      <c r="FB956" s="294"/>
      <c r="FC956" s="294"/>
      <c r="FD956" s="300"/>
      <c r="FE956" s="300"/>
      <c r="FF956" s="300"/>
      <c r="FG956" s="300"/>
      <c r="FH956" s="300"/>
      <c r="FI956" s="300"/>
      <c r="FJ956" s="300"/>
      <c r="FK956" s="294"/>
      <c r="FL956" s="294"/>
      <c r="FM956" s="294"/>
      <c r="FN956" s="294"/>
      <c r="FO956" s="294"/>
      <c r="FP956" s="20">
        <f t="shared" si="8198"/>
        <v>0</v>
      </c>
      <c r="FQ956" s="20">
        <f t="shared" si="8220"/>
        <v>0</v>
      </c>
      <c r="FR956" s="20">
        <f t="shared" si="8221"/>
        <v>0</v>
      </c>
      <c r="FS956" s="20">
        <f t="shared" si="8222"/>
        <v>0</v>
      </c>
      <c r="FT956" s="20">
        <f t="shared" si="8223"/>
        <v>0</v>
      </c>
      <c r="FU956" s="20">
        <f t="shared" si="8224"/>
        <v>0</v>
      </c>
      <c r="FV956" s="20">
        <f t="shared" si="8225"/>
        <v>0</v>
      </c>
      <c r="FW956" s="294"/>
    </row>
    <row r="957" spans="1:179" s="301" customFormat="1" ht="27.75" customHeight="1">
      <c r="A957" s="295"/>
      <c r="B957" s="296"/>
      <c r="C957" s="296" t="s">
        <v>198</v>
      </c>
      <c r="D957" s="296"/>
      <c r="E957" s="296" t="s">
        <v>44</v>
      </c>
      <c r="F957" s="296"/>
      <c r="G957" s="296">
        <v>14</v>
      </c>
      <c r="H957" s="297"/>
      <c r="I957" s="297"/>
      <c r="J957" s="294"/>
      <c r="K957" s="294"/>
      <c r="L957" s="294"/>
      <c r="M957" s="294"/>
      <c r="N957" s="297"/>
      <c r="O957" s="297"/>
      <c r="P957" s="1"/>
      <c r="Q957" s="16"/>
      <c r="R957" s="1"/>
      <c r="S957" s="294"/>
      <c r="T957" s="294"/>
      <c r="U957" s="294"/>
      <c r="V957" s="294"/>
      <c r="W957" s="294"/>
      <c r="X957" s="294"/>
      <c r="Y957" s="294"/>
      <c r="Z957" s="294"/>
      <c r="AA957" s="294"/>
      <c r="AB957" s="294"/>
      <c r="AC957" s="1">
        <f t="shared" si="8200"/>
        <v>0</v>
      </c>
      <c r="AD957" s="1">
        <f t="shared" si="8201"/>
        <v>0</v>
      </c>
      <c r="AE957" s="1">
        <f t="shared" si="8202"/>
        <v>0</v>
      </c>
      <c r="AF957" s="1">
        <f t="shared" si="8203"/>
        <v>0</v>
      </c>
      <c r="AG957" s="1">
        <f t="shared" si="8204"/>
        <v>0</v>
      </c>
      <c r="AH957" s="1">
        <f t="shared" si="8205"/>
        <v>0</v>
      </c>
      <c r="AI957" s="1">
        <f t="shared" si="8206"/>
        <v>0</v>
      </c>
      <c r="AJ957" s="1">
        <f t="shared" si="8207"/>
        <v>0</v>
      </c>
      <c r="AK957" s="1">
        <f t="shared" si="8208"/>
        <v>0</v>
      </c>
      <c r="AL957" s="1">
        <f t="shared" si="8209"/>
        <v>0</v>
      </c>
      <c r="AM957" s="1">
        <f t="shared" si="8210"/>
        <v>0</v>
      </c>
      <c r="AN957" s="1">
        <f t="shared" si="8211"/>
        <v>0</v>
      </c>
      <c r="AO957" s="294"/>
      <c r="AP957" s="294"/>
      <c r="AQ957" s="294"/>
      <c r="AR957" s="294">
        <f t="shared" si="8244"/>
        <v>14</v>
      </c>
      <c r="AS957" s="298">
        <f t="shared" si="8212"/>
        <v>0</v>
      </c>
      <c r="AT957" s="298">
        <f t="shared" si="8213"/>
        <v>0</v>
      </c>
      <c r="AU957" s="298">
        <f t="shared" si="8214"/>
        <v>0</v>
      </c>
      <c r="AV957" s="298">
        <f t="shared" si="8215"/>
        <v>1</v>
      </c>
      <c r="AW957" s="294"/>
      <c r="AX957" s="294"/>
      <c r="AY957" s="294"/>
      <c r="AZ957" s="294"/>
      <c r="BA957" s="294"/>
      <c r="BB957" s="294"/>
      <c r="BC957" s="294"/>
      <c r="BD957" s="294"/>
      <c r="BE957" s="294"/>
      <c r="BF957" s="294"/>
      <c r="BG957" s="294"/>
      <c r="BH957" s="294"/>
      <c r="BI957" s="294"/>
      <c r="BJ957" s="294"/>
      <c r="BK957" s="294"/>
      <c r="BL957" s="294"/>
      <c r="BM957" s="294"/>
      <c r="BN957" s="294"/>
      <c r="BO957" s="294"/>
      <c r="BP957" s="1"/>
      <c r="BQ957" s="294"/>
      <c r="BR957" s="17">
        <v>2</v>
      </c>
      <c r="BS957" s="1">
        <f t="shared" si="8091"/>
        <v>0</v>
      </c>
      <c r="BT957" s="17">
        <f t="shared" si="8216"/>
        <v>0</v>
      </c>
      <c r="BU957" s="294"/>
      <c r="BV957" s="294">
        <v>1</v>
      </c>
      <c r="BW957" s="294"/>
      <c r="BX957" s="294"/>
      <c r="BY957" s="294"/>
      <c r="BZ957" s="294"/>
      <c r="CA957" s="294"/>
      <c r="CB957" s="294"/>
      <c r="CC957" s="294"/>
      <c r="CD957" s="1"/>
      <c r="CE957" s="1"/>
      <c r="CF957" s="1"/>
      <c r="CG957" s="294"/>
      <c r="CH957" s="1"/>
      <c r="CI957" s="1"/>
      <c r="CJ957" s="1"/>
      <c r="CK957" s="383"/>
      <c r="CL957" s="383"/>
      <c r="CM957" s="383"/>
      <c r="CN957" s="1">
        <f t="shared" si="8226"/>
        <v>0</v>
      </c>
      <c r="CO957" s="1">
        <f t="shared" si="8227"/>
        <v>0</v>
      </c>
      <c r="CP957" s="20">
        <f t="shared" si="8228"/>
        <v>0</v>
      </c>
      <c r="CQ957" s="351"/>
      <c r="CR957" s="299">
        <f t="shared" si="8229"/>
        <v>0</v>
      </c>
      <c r="CS957" s="294"/>
      <c r="CT957" s="294"/>
      <c r="CU957" s="1"/>
      <c r="CV957" s="1"/>
      <c r="CW957" s="1"/>
      <c r="CX957" s="1"/>
      <c r="CY957" s="1"/>
      <c r="CZ957" s="294"/>
      <c r="DA957" s="17"/>
      <c r="DB957" s="359">
        <f t="shared" si="8098"/>
        <v>0</v>
      </c>
      <c r="DC957" s="359">
        <f t="shared" si="8099"/>
        <v>0</v>
      </c>
      <c r="DD957" s="294"/>
      <c r="DE957" s="294"/>
      <c r="DF957" s="294"/>
      <c r="DG957" s="294"/>
      <c r="DH957" s="294"/>
      <c r="DI957" s="294"/>
      <c r="DJ957" s="294"/>
      <c r="DK957" s="294"/>
      <c r="DL957" s="294"/>
      <c r="DM957" s="294"/>
      <c r="DN957" s="294"/>
      <c r="DO957" s="1"/>
      <c r="DP957" s="1"/>
      <c r="DQ957" s="17">
        <f t="shared" si="8230"/>
        <v>0</v>
      </c>
      <c r="DR957" s="17">
        <f t="shared" si="8231"/>
        <v>0</v>
      </c>
      <c r="DS957" s="17">
        <f t="shared" si="8232"/>
        <v>0</v>
      </c>
      <c r="DT957" s="17">
        <f t="shared" si="8233"/>
        <v>0</v>
      </c>
      <c r="DU957" s="17">
        <f t="shared" si="8234"/>
        <v>0</v>
      </c>
      <c r="DV957" s="17">
        <f t="shared" si="8235"/>
        <v>0</v>
      </c>
      <c r="DW957" s="1"/>
      <c r="DX957" s="1"/>
      <c r="DY957" s="20">
        <f t="shared" si="8236"/>
        <v>0</v>
      </c>
      <c r="DZ957" s="20">
        <f t="shared" si="8237"/>
        <v>0</v>
      </c>
      <c r="EA957" s="20">
        <f t="shared" si="8238"/>
        <v>0</v>
      </c>
      <c r="EB957" s="20">
        <f t="shared" si="8239"/>
        <v>0</v>
      </c>
      <c r="EC957" s="18">
        <f t="shared" ref="EC957:EC959" si="8246">+IF(AND(CT957=0,SUM(CU957:CY957)&gt;1,SUM(CU957:CY957)&lt;=4),1,IF(AND(CT957=0,SUM(CU957:CY957)&gt;4),2,0))</f>
        <v>0</v>
      </c>
      <c r="ED957" s="19">
        <f t="shared" si="8218"/>
        <v>0</v>
      </c>
      <c r="EE957" s="19">
        <f t="shared" si="8241"/>
        <v>0</v>
      </c>
      <c r="EF957" s="1">
        <f t="shared" si="8242"/>
        <v>0</v>
      </c>
      <c r="EG957" s="18">
        <f t="shared" si="8245"/>
        <v>0</v>
      </c>
      <c r="EH957" s="341"/>
      <c r="EI957" s="294"/>
      <c r="EJ957" s="294"/>
      <c r="EK957" s="294"/>
      <c r="EL957" s="19"/>
      <c r="EM957" s="19"/>
      <c r="EN957" s="19"/>
      <c r="EO957" s="366"/>
      <c r="EP957" s="366"/>
      <c r="EQ957" s="374"/>
      <c r="ER957" s="374"/>
      <c r="ES957" s="374"/>
      <c r="ET957" s="374"/>
      <c r="EU957" s="18">
        <f t="shared" si="8243"/>
        <v>0</v>
      </c>
      <c r="EV957" s="18">
        <f t="shared" si="8114"/>
        <v>0</v>
      </c>
      <c r="EW957" s="341"/>
      <c r="EX957" s="341"/>
      <c r="EY957" s="341"/>
      <c r="EZ957" s="365">
        <f t="shared" si="8051"/>
        <v>0</v>
      </c>
      <c r="FA957" s="294"/>
      <c r="FB957" s="294"/>
      <c r="FC957" s="294"/>
      <c r="FD957" s="300"/>
      <c r="FE957" s="300"/>
      <c r="FF957" s="300"/>
      <c r="FG957" s="300"/>
      <c r="FH957" s="300"/>
      <c r="FI957" s="300"/>
      <c r="FJ957" s="300"/>
      <c r="FK957" s="294"/>
      <c r="FL957" s="294"/>
      <c r="FM957" s="294"/>
      <c r="FN957" s="294"/>
      <c r="FO957" s="294"/>
      <c r="FP957" s="20">
        <f t="shared" si="8198"/>
        <v>0</v>
      </c>
      <c r="FQ957" s="20">
        <f t="shared" si="8220"/>
        <v>0</v>
      </c>
      <c r="FR957" s="20">
        <f t="shared" si="8221"/>
        <v>0</v>
      </c>
      <c r="FS957" s="20">
        <f t="shared" si="8222"/>
        <v>0</v>
      </c>
      <c r="FT957" s="20">
        <f t="shared" si="8223"/>
        <v>0</v>
      </c>
      <c r="FU957" s="20">
        <f t="shared" si="8224"/>
        <v>0</v>
      </c>
      <c r="FV957" s="20">
        <f t="shared" si="8225"/>
        <v>0</v>
      </c>
      <c r="FW957" s="294"/>
    </row>
    <row r="958" spans="1:179" s="301" customFormat="1" ht="27.75" customHeight="1">
      <c r="A958" s="295"/>
      <c r="B958" s="296">
        <v>9</v>
      </c>
      <c r="C958" s="296">
        <f>B958</f>
        <v>9</v>
      </c>
      <c r="D958" s="296" t="s">
        <v>44</v>
      </c>
      <c r="E958" s="296" t="str">
        <f t="shared" ref="E958:E963" si="8247">D958</f>
        <v>LT8,5</v>
      </c>
      <c r="F958" s="296">
        <v>28</v>
      </c>
      <c r="G958" s="296">
        <v>15</v>
      </c>
      <c r="H958" s="297"/>
      <c r="I958" s="297"/>
      <c r="J958" s="294"/>
      <c r="K958" s="294"/>
      <c r="L958" s="294"/>
      <c r="M958" s="294"/>
      <c r="N958" s="297"/>
      <c r="O958" s="297"/>
      <c r="P958" s="1"/>
      <c r="Q958" s="16"/>
      <c r="R958" s="1"/>
      <c r="S958" s="294"/>
      <c r="T958" s="294"/>
      <c r="U958" s="294"/>
      <c r="V958" s="294"/>
      <c r="W958" s="294"/>
      <c r="X958" s="294"/>
      <c r="Y958" s="294"/>
      <c r="Z958" s="294"/>
      <c r="AA958" s="294"/>
      <c r="AB958" s="294"/>
      <c r="AC958" s="1">
        <f t="shared" si="8200"/>
        <v>0</v>
      </c>
      <c r="AD958" s="1">
        <f t="shared" si="8201"/>
        <v>0</v>
      </c>
      <c r="AE958" s="1">
        <f t="shared" si="8202"/>
        <v>0</v>
      </c>
      <c r="AF958" s="1">
        <f t="shared" si="8203"/>
        <v>0</v>
      </c>
      <c r="AG958" s="1">
        <f t="shared" si="8204"/>
        <v>0</v>
      </c>
      <c r="AH958" s="1">
        <f t="shared" si="8205"/>
        <v>0</v>
      </c>
      <c r="AI958" s="1">
        <f t="shared" si="8206"/>
        <v>0</v>
      </c>
      <c r="AJ958" s="1">
        <f t="shared" si="8207"/>
        <v>0</v>
      </c>
      <c r="AK958" s="1">
        <f t="shared" si="8208"/>
        <v>0</v>
      </c>
      <c r="AL958" s="1">
        <f t="shared" si="8209"/>
        <v>0</v>
      </c>
      <c r="AM958" s="1">
        <f t="shared" si="8210"/>
        <v>0</v>
      </c>
      <c r="AN958" s="1">
        <f t="shared" si="8211"/>
        <v>0</v>
      </c>
      <c r="AO958" s="294"/>
      <c r="AP958" s="294"/>
      <c r="AQ958" s="294"/>
      <c r="AR958" s="294">
        <f t="shared" si="8244"/>
        <v>15</v>
      </c>
      <c r="AS958" s="298">
        <f t="shared" si="8212"/>
        <v>0</v>
      </c>
      <c r="AT958" s="298">
        <f t="shared" si="8213"/>
        <v>0</v>
      </c>
      <c r="AU958" s="298">
        <f t="shared" si="8214"/>
        <v>0</v>
      </c>
      <c r="AV958" s="298">
        <f t="shared" si="8215"/>
        <v>1</v>
      </c>
      <c r="AW958" s="294"/>
      <c r="AX958" s="294"/>
      <c r="AY958" s="294"/>
      <c r="AZ958" s="294"/>
      <c r="BA958" s="294"/>
      <c r="BB958" s="294"/>
      <c r="BC958" s="294"/>
      <c r="BD958" s="294"/>
      <c r="BE958" s="294"/>
      <c r="BF958" s="294"/>
      <c r="BG958" s="294"/>
      <c r="BH958" s="294"/>
      <c r="BI958" s="294"/>
      <c r="BJ958" s="294"/>
      <c r="BK958" s="294"/>
      <c r="BL958" s="294"/>
      <c r="BM958" s="294"/>
      <c r="BN958" s="294"/>
      <c r="BO958" s="294"/>
      <c r="BP958" s="1"/>
      <c r="BQ958" s="294"/>
      <c r="BR958" s="17">
        <v>2</v>
      </c>
      <c r="BS958" s="1">
        <f t="shared" si="8091"/>
        <v>0</v>
      </c>
      <c r="BT958" s="17">
        <f t="shared" si="8216"/>
        <v>0</v>
      </c>
      <c r="BU958" s="294"/>
      <c r="BV958" s="294">
        <v>1</v>
      </c>
      <c r="BW958" s="294"/>
      <c r="BX958" s="294"/>
      <c r="BY958" s="294"/>
      <c r="BZ958" s="294"/>
      <c r="CA958" s="294"/>
      <c r="CB958" s="294"/>
      <c r="CC958" s="294"/>
      <c r="CD958" s="1"/>
      <c r="CE958" s="1"/>
      <c r="CF958" s="1"/>
      <c r="CG958" s="294"/>
      <c r="CH958" s="1"/>
      <c r="CI958" s="1"/>
      <c r="CJ958" s="1"/>
      <c r="CK958" s="383"/>
      <c r="CL958" s="383"/>
      <c r="CM958" s="383"/>
      <c r="CN958" s="1">
        <f t="shared" si="8226"/>
        <v>0</v>
      </c>
      <c r="CO958" s="1">
        <f t="shared" si="8227"/>
        <v>0</v>
      </c>
      <c r="CP958" s="20">
        <f t="shared" si="8228"/>
        <v>0</v>
      </c>
      <c r="CQ958" s="351"/>
      <c r="CR958" s="299">
        <f t="shared" si="8229"/>
        <v>0</v>
      </c>
      <c r="CS958" s="294"/>
      <c r="CT958" s="294"/>
      <c r="CU958" s="1"/>
      <c r="CV958" s="1"/>
      <c r="CW958" s="1"/>
      <c r="CX958" s="1"/>
      <c r="CY958" s="1"/>
      <c r="CZ958" s="294"/>
      <c r="DA958" s="17"/>
      <c r="DB958" s="359">
        <f t="shared" si="8098"/>
        <v>0</v>
      </c>
      <c r="DC958" s="359">
        <f t="shared" si="8099"/>
        <v>0</v>
      </c>
      <c r="DD958" s="294"/>
      <c r="DE958" s="294"/>
      <c r="DF958" s="294"/>
      <c r="DG958" s="294"/>
      <c r="DH958" s="294"/>
      <c r="DI958" s="294"/>
      <c r="DJ958" s="294"/>
      <c r="DK958" s="294"/>
      <c r="DL958" s="294"/>
      <c r="DM958" s="294"/>
      <c r="DN958" s="294"/>
      <c r="DO958" s="1"/>
      <c r="DP958" s="1"/>
      <c r="DQ958" s="17">
        <f t="shared" si="8230"/>
        <v>0</v>
      </c>
      <c r="DR958" s="17">
        <f t="shared" si="8231"/>
        <v>0</v>
      </c>
      <c r="DS958" s="17">
        <f t="shared" si="8232"/>
        <v>0</v>
      </c>
      <c r="DT958" s="17">
        <f t="shared" si="8233"/>
        <v>0</v>
      </c>
      <c r="DU958" s="17">
        <f t="shared" si="8234"/>
        <v>0</v>
      </c>
      <c r="DV958" s="17">
        <f t="shared" si="8235"/>
        <v>0</v>
      </c>
      <c r="DW958" s="1"/>
      <c r="DX958" s="1"/>
      <c r="DY958" s="20">
        <f t="shared" si="8236"/>
        <v>0</v>
      </c>
      <c r="DZ958" s="20">
        <f t="shared" si="8237"/>
        <v>0</v>
      </c>
      <c r="EA958" s="20">
        <f t="shared" si="8238"/>
        <v>0</v>
      </c>
      <c r="EB958" s="20">
        <f t="shared" si="8239"/>
        <v>0</v>
      </c>
      <c r="EC958" s="18">
        <f t="shared" si="8246"/>
        <v>0</v>
      </c>
      <c r="ED958" s="19">
        <f t="shared" si="8218"/>
        <v>0</v>
      </c>
      <c r="EE958" s="19">
        <f t="shared" si="8241"/>
        <v>0</v>
      </c>
      <c r="EF958" s="1">
        <f t="shared" si="8242"/>
        <v>0</v>
      </c>
      <c r="EG958" s="18">
        <f t="shared" si="8245"/>
        <v>0</v>
      </c>
      <c r="EH958" s="341"/>
      <c r="EI958" s="294"/>
      <c r="EJ958" s="294"/>
      <c r="EK958" s="294"/>
      <c r="EL958" s="19"/>
      <c r="EM958" s="19"/>
      <c r="EN958" s="19"/>
      <c r="EO958" s="366"/>
      <c r="EP958" s="366"/>
      <c r="EQ958" s="374"/>
      <c r="ER958" s="374"/>
      <c r="ES958" s="374"/>
      <c r="ET958" s="374"/>
      <c r="EU958" s="18">
        <f t="shared" si="8243"/>
        <v>0</v>
      </c>
      <c r="EV958" s="18">
        <f t="shared" si="8114"/>
        <v>0</v>
      </c>
      <c r="EW958" s="341"/>
      <c r="EX958" s="341"/>
      <c r="EY958" s="341"/>
      <c r="EZ958" s="365">
        <f t="shared" si="8051"/>
        <v>0</v>
      </c>
      <c r="FA958" s="294"/>
      <c r="FB958" s="294"/>
      <c r="FC958" s="294"/>
      <c r="FD958" s="300"/>
      <c r="FE958" s="300"/>
      <c r="FF958" s="300"/>
      <c r="FG958" s="300"/>
      <c r="FH958" s="300"/>
      <c r="FI958" s="300"/>
      <c r="FJ958" s="300"/>
      <c r="FK958" s="294"/>
      <c r="FL958" s="294"/>
      <c r="FM958" s="294"/>
      <c r="FN958" s="294"/>
      <c r="FO958" s="294"/>
      <c r="FP958" s="20">
        <f t="shared" si="8198"/>
        <v>0</v>
      </c>
      <c r="FQ958" s="20">
        <f t="shared" si="8220"/>
        <v>0</v>
      </c>
      <c r="FR958" s="20">
        <f t="shared" si="8221"/>
        <v>0</v>
      </c>
      <c r="FS958" s="20">
        <f t="shared" si="8222"/>
        <v>0</v>
      </c>
      <c r="FT958" s="20">
        <f t="shared" si="8223"/>
        <v>0</v>
      </c>
      <c r="FU958" s="20">
        <f t="shared" si="8224"/>
        <v>0</v>
      </c>
      <c r="FV958" s="20">
        <f t="shared" si="8225"/>
        <v>0</v>
      </c>
      <c r="FW958" s="294"/>
    </row>
    <row r="959" spans="1:179" s="301" customFormat="1" ht="27.75" customHeight="1">
      <c r="A959" s="295"/>
      <c r="B959" s="296">
        <v>10</v>
      </c>
      <c r="C959" s="296">
        <f>B959</f>
        <v>10</v>
      </c>
      <c r="D959" s="296" t="s">
        <v>44</v>
      </c>
      <c r="E959" s="296" t="str">
        <f t="shared" si="8247"/>
        <v>LT8,5</v>
      </c>
      <c r="F959" s="296">
        <v>25</v>
      </c>
      <c r="G959" s="296">
        <f>F959</f>
        <v>25</v>
      </c>
      <c r="H959" s="297"/>
      <c r="I959" s="297"/>
      <c r="J959" s="294"/>
      <c r="K959" s="294"/>
      <c r="L959" s="294"/>
      <c r="M959" s="294"/>
      <c r="N959" s="297"/>
      <c r="O959" s="297"/>
      <c r="P959" s="1"/>
      <c r="Q959" s="16"/>
      <c r="R959" s="1"/>
      <c r="S959" s="294"/>
      <c r="T959" s="294"/>
      <c r="U959" s="294"/>
      <c r="V959" s="294"/>
      <c r="W959" s="294"/>
      <c r="X959" s="294"/>
      <c r="Y959" s="294"/>
      <c r="Z959" s="294"/>
      <c r="AA959" s="294"/>
      <c r="AB959" s="294"/>
      <c r="AC959" s="1">
        <f t="shared" si="8200"/>
        <v>0</v>
      </c>
      <c r="AD959" s="1">
        <f t="shared" si="8201"/>
        <v>0</v>
      </c>
      <c r="AE959" s="1">
        <f t="shared" si="8202"/>
        <v>0</v>
      </c>
      <c r="AF959" s="1">
        <f t="shared" si="8203"/>
        <v>0</v>
      </c>
      <c r="AG959" s="1">
        <f t="shared" si="8204"/>
        <v>0</v>
      </c>
      <c r="AH959" s="1">
        <f t="shared" si="8205"/>
        <v>0</v>
      </c>
      <c r="AI959" s="1">
        <f t="shared" si="8206"/>
        <v>0</v>
      </c>
      <c r="AJ959" s="1">
        <f t="shared" si="8207"/>
        <v>0</v>
      </c>
      <c r="AK959" s="1">
        <f t="shared" si="8208"/>
        <v>0</v>
      </c>
      <c r="AL959" s="1">
        <f t="shared" si="8209"/>
        <v>0</v>
      </c>
      <c r="AM959" s="1">
        <f t="shared" si="8210"/>
        <v>0</v>
      </c>
      <c r="AN959" s="1">
        <f t="shared" si="8211"/>
        <v>0</v>
      </c>
      <c r="AO959" s="294"/>
      <c r="AP959" s="294"/>
      <c r="AQ959" s="294"/>
      <c r="AR959" s="294">
        <f t="shared" si="8244"/>
        <v>25</v>
      </c>
      <c r="AS959" s="298">
        <f t="shared" si="8212"/>
        <v>0</v>
      </c>
      <c r="AT959" s="298">
        <f t="shared" si="8213"/>
        <v>0</v>
      </c>
      <c r="AU959" s="298">
        <f t="shared" si="8214"/>
        <v>0</v>
      </c>
      <c r="AV959" s="298">
        <f t="shared" si="8215"/>
        <v>1</v>
      </c>
      <c r="AW959" s="294"/>
      <c r="AX959" s="294"/>
      <c r="AY959" s="294"/>
      <c r="AZ959" s="294"/>
      <c r="BA959" s="294"/>
      <c r="BB959" s="294"/>
      <c r="BC959" s="294"/>
      <c r="BD959" s="294"/>
      <c r="BE959" s="294"/>
      <c r="BF959" s="294"/>
      <c r="BG959" s="294"/>
      <c r="BH959" s="294"/>
      <c r="BI959" s="294"/>
      <c r="BJ959" s="294"/>
      <c r="BK959" s="294"/>
      <c r="BL959" s="294"/>
      <c r="BM959" s="294"/>
      <c r="BN959" s="294"/>
      <c r="BO959" s="294"/>
      <c r="BP959" s="1"/>
      <c r="BQ959" s="294"/>
      <c r="BR959" s="17">
        <v>2</v>
      </c>
      <c r="BS959" s="1">
        <f t="shared" si="8091"/>
        <v>0</v>
      </c>
      <c r="BT959" s="17">
        <f t="shared" si="8216"/>
        <v>0</v>
      </c>
      <c r="BU959" s="294"/>
      <c r="BV959" s="294">
        <v>1</v>
      </c>
      <c r="BW959" s="294"/>
      <c r="BX959" s="294"/>
      <c r="BY959" s="294"/>
      <c r="BZ959" s="294"/>
      <c r="CA959" s="294"/>
      <c r="CB959" s="294"/>
      <c r="CC959" s="294"/>
      <c r="CD959" s="1"/>
      <c r="CE959" s="1"/>
      <c r="CF959" s="1"/>
      <c r="CG959" s="294"/>
      <c r="CH959" s="1"/>
      <c r="CI959" s="1"/>
      <c r="CJ959" s="1"/>
      <c r="CK959" s="383"/>
      <c r="CL959" s="383"/>
      <c r="CM959" s="383"/>
      <c r="CN959" s="1">
        <f t="shared" si="8226"/>
        <v>0</v>
      </c>
      <c r="CO959" s="1">
        <f t="shared" si="8227"/>
        <v>0</v>
      </c>
      <c r="CP959" s="20">
        <f t="shared" si="8228"/>
        <v>0</v>
      </c>
      <c r="CQ959" s="351"/>
      <c r="CR959" s="299">
        <f t="shared" si="8229"/>
        <v>0</v>
      </c>
      <c r="CS959" s="294"/>
      <c r="CT959" s="294"/>
      <c r="CU959" s="1"/>
      <c r="CV959" s="1"/>
      <c r="CW959" s="1"/>
      <c r="CX959" s="1"/>
      <c r="CY959" s="1"/>
      <c r="CZ959" s="294"/>
      <c r="DA959" s="17"/>
      <c r="DB959" s="359">
        <f t="shared" si="8098"/>
        <v>0</v>
      </c>
      <c r="DC959" s="359">
        <f t="shared" si="8099"/>
        <v>0</v>
      </c>
      <c r="DD959" s="294"/>
      <c r="DE959" s="294"/>
      <c r="DF959" s="294"/>
      <c r="DG959" s="294"/>
      <c r="DH959" s="294"/>
      <c r="DI959" s="294"/>
      <c r="DJ959" s="294"/>
      <c r="DK959" s="294"/>
      <c r="DL959" s="294"/>
      <c r="DM959" s="294"/>
      <c r="DN959" s="294"/>
      <c r="DO959" s="1"/>
      <c r="DP959" s="1"/>
      <c r="DQ959" s="17">
        <f t="shared" si="8230"/>
        <v>0</v>
      </c>
      <c r="DR959" s="17">
        <f t="shared" si="8231"/>
        <v>0</v>
      </c>
      <c r="DS959" s="17">
        <f t="shared" si="8232"/>
        <v>0</v>
      </c>
      <c r="DT959" s="17">
        <f t="shared" si="8233"/>
        <v>0</v>
      </c>
      <c r="DU959" s="17">
        <f t="shared" si="8234"/>
        <v>0</v>
      </c>
      <c r="DV959" s="17">
        <f t="shared" si="8235"/>
        <v>0</v>
      </c>
      <c r="DW959" s="1"/>
      <c r="DX959" s="1"/>
      <c r="DY959" s="20">
        <f t="shared" si="8236"/>
        <v>0</v>
      </c>
      <c r="DZ959" s="20">
        <f t="shared" si="8237"/>
        <v>0</v>
      </c>
      <c r="EA959" s="20">
        <f t="shared" si="8238"/>
        <v>0</v>
      </c>
      <c r="EB959" s="20">
        <f t="shared" si="8239"/>
        <v>0</v>
      </c>
      <c r="EC959" s="18">
        <f t="shared" si="8246"/>
        <v>0</v>
      </c>
      <c r="ED959" s="19">
        <f t="shared" si="8218"/>
        <v>0</v>
      </c>
      <c r="EE959" s="19">
        <f t="shared" si="8241"/>
        <v>0</v>
      </c>
      <c r="EF959" s="1">
        <f t="shared" si="8242"/>
        <v>0</v>
      </c>
      <c r="EG959" s="18">
        <f t="shared" si="8245"/>
        <v>0</v>
      </c>
      <c r="EH959" s="341"/>
      <c r="EI959" s="294"/>
      <c r="EJ959" s="294"/>
      <c r="EK959" s="294"/>
      <c r="EL959" s="19"/>
      <c r="EM959" s="19"/>
      <c r="EN959" s="19"/>
      <c r="EO959" s="366"/>
      <c r="EP959" s="366"/>
      <c r="EQ959" s="374"/>
      <c r="ER959" s="374"/>
      <c r="ES959" s="374"/>
      <c r="ET959" s="374"/>
      <c r="EU959" s="18">
        <f t="shared" si="8243"/>
        <v>0</v>
      </c>
      <c r="EV959" s="18">
        <f t="shared" si="8114"/>
        <v>0</v>
      </c>
      <c r="EW959" s="341"/>
      <c r="EX959" s="341"/>
      <c r="EY959" s="341"/>
      <c r="EZ959" s="365">
        <f t="shared" si="8051"/>
        <v>0</v>
      </c>
      <c r="FA959" s="294"/>
      <c r="FB959" s="294"/>
      <c r="FC959" s="294"/>
      <c r="FD959" s="300"/>
      <c r="FE959" s="300"/>
      <c r="FF959" s="300"/>
      <c r="FG959" s="300"/>
      <c r="FH959" s="300"/>
      <c r="FI959" s="300"/>
      <c r="FJ959" s="300"/>
      <c r="FK959" s="294"/>
      <c r="FL959" s="294"/>
      <c r="FM959" s="294"/>
      <c r="FN959" s="294"/>
      <c r="FO959" s="294"/>
      <c r="FP959" s="20">
        <f t="shared" si="8198"/>
        <v>0</v>
      </c>
      <c r="FQ959" s="20">
        <f t="shared" si="8220"/>
        <v>0</v>
      </c>
      <c r="FR959" s="20">
        <f t="shared" si="8221"/>
        <v>0</v>
      </c>
      <c r="FS959" s="20">
        <f t="shared" si="8222"/>
        <v>0</v>
      </c>
      <c r="FT959" s="20">
        <f t="shared" si="8223"/>
        <v>0</v>
      </c>
      <c r="FU959" s="20">
        <f t="shared" si="8224"/>
        <v>0</v>
      </c>
      <c r="FV959" s="20">
        <f t="shared" si="8225"/>
        <v>0</v>
      </c>
      <c r="FW959" s="294"/>
    </row>
    <row r="960" spans="1:179" s="301" customFormat="1" ht="27.75" customHeight="1">
      <c r="A960" s="295"/>
      <c r="B960" s="296" t="s">
        <v>657</v>
      </c>
      <c r="C960" s="296" t="str">
        <f t="shared" ref="C960:C963" si="8248">B960</f>
        <v>10.1</v>
      </c>
      <c r="D960" s="296" t="s">
        <v>53</v>
      </c>
      <c r="E960" s="296" t="str">
        <f t="shared" si="8247"/>
        <v>LT7,5</v>
      </c>
      <c r="F960" s="296">
        <v>29</v>
      </c>
      <c r="G960" s="296">
        <f>F960</f>
        <v>29</v>
      </c>
      <c r="H960" s="297"/>
      <c r="I960" s="297"/>
      <c r="J960" s="294"/>
      <c r="K960" s="294"/>
      <c r="L960" s="294"/>
      <c r="M960" s="294"/>
      <c r="N960" s="297"/>
      <c r="O960" s="297"/>
      <c r="P960" s="1"/>
      <c r="Q960" s="16"/>
      <c r="R960" s="1"/>
      <c r="S960" s="294"/>
      <c r="T960" s="294"/>
      <c r="U960" s="294"/>
      <c r="V960" s="294"/>
      <c r="W960" s="294"/>
      <c r="X960" s="294"/>
      <c r="Y960" s="294"/>
      <c r="Z960" s="294"/>
      <c r="AA960" s="294"/>
      <c r="AB960" s="294"/>
      <c r="AC960" s="1">
        <f t="shared" si="8200"/>
        <v>0</v>
      </c>
      <c r="AD960" s="1">
        <f t="shared" si="8201"/>
        <v>0</v>
      </c>
      <c r="AE960" s="1">
        <f t="shared" si="8202"/>
        <v>0</v>
      </c>
      <c r="AF960" s="1">
        <f t="shared" si="8203"/>
        <v>0</v>
      </c>
      <c r="AG960" s="1">
        <f t="shared" si="8204"/>
        <v>0</v>
      </c>
      <c r="AH960" s="1">
        <f t="shared" si="8205"/>
        <v>0</v>
      </c>
      <c r="AI960" s="1">
        <f t="shared" si="8206"/>
        <v>0</v>
      </c>
      <c r="AJ960" s="1">
        <f t="shared" si="8207"/>
        <v>0</v>
      </c>
      <c r="AK960" s="1">
        <f t="shared" si="8208"/>
        <v>0</v>
      </c>
      <c r="AL960" s="1">
        <f t="shared" si="8209"/>
        <v>0</v>
      </c>
      <c r="AM960" s="1">
        <f t="shared" si="8210"/>
        <v>0</v>
      </c>
      <c r="AN960" s="1">
        <f t="shared" si="8211"/>
        <v>0</v>
      </c>
      <c r="AO960" s="294"/>
      <c r="AP960" s="294"/>
      <c r="AQ960" s="294"/>
      <c r="AR960" s="294">
        <f>G960</f>
        <v>29</v>
      </c>
      <c r="AS960" s="298">
        <f t="shared" si="8212"/>
        <v>0</v>
      </c>
      <c r="AT960" s="298">
        <f t="shared" si="8213"/>
        <v>0</v>
      </c>
      <c r="AU960" s="298">
        <f t="shared" si="8214"/>
        <v>0</v>
      </c>
      <c r="AV960" s="298">
        <f t="shared" si="8215"/>
        <v>1</v>
      </c>
      <c r="AW960" s="294"/>
      <c r="AX960" s="294"/>
      <c r="AY960" s="294"/>
      <c r="AZ960" s="294"/>
      <c r="BA960" s="294"/>
      <c r="BB960" s="294"/>
      <c r="BC960" s="294"/>
      <c r="BD960" s="294"/>
      <c r="BE960" s="294"/>
      <c r="BF960" s="294"/>
      <c r="BG960" s="294"/>
      <c r="BH960" s="294"/>
      <c r="BI960" s="294">
        <v>1</v>
      </c>
      <c r="BJ960" s="294"/>
      <c r="BK960" s="294"/>
      <c r="BL960" s="294"/>
      <c r="BM960" s="294"/>
      <c r="BN960" s="294"/>
      <c r="BO960" s="294"/>
      <c r="BP960" s="1"/>
      <c r="BQ960" s="294"/>
      <c r="BR960" s="17">
        <v>2</v>
      </c>
      <c r="BS960" s="1">
        <f t="shared" si="8091"/>
        <v>0</v>
      </c>
      <c r="BT960" s="17">
        <f t="shared" si="8216"/>
        <v>0</v>
      </c>
      <c r="BU960" s="294"/>
      <c r="BV960" s="294">
        <v>1</v>
      </c>
      <c r="BW960" s="294"/>
      <c r="BX960" s="294"/>
      <c r="BY960" s="294"/>
      <c r="BZ960" s="294"/>
      <c r="CA960" s="294"/>
      <c r="CB960" s="294"/>
      <c r="CC960" s="294"/>
      <c r="CD960" s="1"/>
      <c r="CE960" s="1"/>
      <c r="CF960" s="1"/>
      <c r="CG960" s="294"/>
      <c r="CH960" s="1">
        <v>1</v>
      </c>
      <c r="CI960" s="1"/>
      <c r="CJ960" s="1"/>
      <c r="CK960" s="383"/>
      <c r="CL960" s="383"/>
      <c r="CM960" s="383"/>
      <c r="CN960" s="1">
        <f>+SUM(BX960:CC960)*BW960</f>
        <v>0</v>
      </c>
      <c r="CO960" s="1">
        <f>+SUM(BX960:CC960)*BW960</f>
        <v>0</v>
      </c>
      <c r="CP960" s="20">
        <f>+SUM(BY960:CC960)*2.5+SUM(CD960:CG960)*0.5+SUM(CH960:CJ960)*2.5</f>
        <v>2.5</v>
      </c>
      <c r="CQ960" s="351"/>
      <c r="CR960" s="299">
        <f>+IF(SUM(AX960:BM960)&gt;0,1,0)</f>
        <v>1</v>
      </c>
      <c r="CS960" s="294"/>
      <c r="CT960" s="294"/>
      <c r="CU960" s="1"/>
      <c r="CV960" s="1"/>
      <c r="CW960" s="1">
        <v>1</v>
      </c>
      <c r="CX960" s="1"/>
      <c r="CY960" s="1">
        <v>4</v>
      </c>
      <c r="CZ960" s="294">
        <v>4</v>
      </c>
      <c r="DA960" s="17">
        <f t="shared" ref="DA960:DA963" si="8249">+CY960</f>
        <v>4</v>
      </c>
      <c r="DB960" s="359">
        <f t="shared" si="8098"/>
        <v>8</v>
      </c>
      <c r="DC960" s="359">
        <f t="shared" si="8099"/>
        <v>5</v>
      </c>
      <c r="DD960" s="294"/>
      <c r="DE960" s="294">
        <v>3</v>
      </c>
      <c r="DF960" s="294">
        <v>9</v>
      </c>
      <c r="DG960" s="294"/>
      <c r="DH960" s="294"/>
      <c r="DI960" s="294">
        <v>4</v>
      </c>
      <c r="DJ960" s="294"/>
      <c r="DK960" s="294"/>
      <c r="DL960" s="294"/>
      <c r="DM960" s="294"/>
      <c r="DN960" s="294"/>
      <c r="DO960" s="1"/>
      <c r="DP960" s="1"/>
      <c r="DQ960" s="17">
        <f>+IF(AND(SUM(S960:AA960)&gt;0,SUM(FA960:FF960)&gt;0),CT960,0)</f>
        <v>0</v>
      </c>
      <c r="DR960" s="17">
        <f>+IF(AND(SUM(S960:AA960)&gt;0,SUM(FA960:FF960)&gt;0),CU960,0)</f>
        <v>0</v>
      </c>
      <c r="DS960" s="17">
        <f>+IF(AND(SUM(S960:AA960)&gt;0,SUM(FA960:FF960)&gt;0),CV960,0)</f>
        <v>0</v>
      </c>
      <c r="DT960" s="17">
        <f>+IF(AND(SUM(S960:AA960)&gt;0,SUM(FA960:FF960)&gt;0),CW960,0)</f>
        <v>0</v>
      </c>
      <c r="DU960" s="17">
        <f>+IF(AND(SUM(S960:AA960)&gt;0,SUM(FA960:FF960)&gt;0),CX960,0)</f>
        <v>0</v>
      </c>
      <c r="DV960" s="17">
        <f>+IF(AND(SUM(S960:AA960)&gt;0,SUM(FA960:FF960)&gt;0),CY960,0)</f>
        <v>0</v>
      </c>
      <c r="DW960" s="1"/>
      <c r="DX960" s="1"/>
      <c r="DY960" s="20">
        <f>+IF(AND(SUM(S960:AB960)&gt;0,SUM(FA960:FF960)&gt;0,DG960&gt;=3),DG960,0)</f>
        <v>0</v>
      </c>
      <c r="DZ960" s="20">
        <f>+IF(AND(SUM(S960:AB960)&gt;0,SUM(FA960:FF960)&gt;0,DH960&gt;=3),DH960,0)</f>
        <v>0</v>
      </c>
      <c r="EA960" s="20">
        <f>+IF(AND(SUM(S960:AB960)&gt;0,SUM(FA960:FF960)&gt;0,DI960&gt;=3),DI960,0)</f>
        <v>0</v>
      </c>
      <c r="EB960" s="20">
        <f>+IF(AND(SUM(S960:AB960)&gt;0,SUM(FA960:FF960)&gt;0,DJ960&gt;=3),DJ960,0)</f>
        <v>0</v>
      </c>
      <c r="EC960" s="18">
        <f>+IF(AND(CT960=0,SUM(CU960:CY960)&gt;1,SUM(CU960:CY960)&lt;=4),1,IF(AND(CT960=0,SUM(CU960:CY960)&gt;4),2,0))-1</f>
        <v>1</v>
      </c>
      <c r="ED960" s="19">
        <f t="shared" si="8218"/>
        <v>3</v>
      </c>
      <c r="EE960" s="19">
        <f>+IF(SUM(AO960:AR960)+SUM(DK960:DN960)&gt;0,CT960*3,0)</f>
        <v>0</v>
      </c>
      <c r="EF960" s="1">
        <f>+IF(EE960&gt;0,CT960*4,0)</f>
        <v>0</v>
      </c>
      <c r="EG960" s="18">
        <f>+IF(AND(CT960+EC960=0,SUM(AO960:AR960)&gt;0,SUM(DK960:DN960)&gt;0),(CU960+CV960+CW960+CX960)*2+CY960*5,(EC960+CT960-FO960)*5)+IF(AND(EC960+DQ960+CT960=0,SUM(AO960:AR960)&gt;0),SUM(CU960:CX960)*2+CY960*5,0)</f>
        <v>5</v>
      </c>
      <c r="EH960" s="341"/>
      <c r="EI960" s="294"/>
      <c r="EJ960" s="294">
        <v>4.5</v>
      </c>
      <c r="EK960" s="294">
        <f>3*4.5</f>
        <v>13.5</v>
      </c>
      <c r="EL960" s="19">
        <v>1</v>
      </c>
      <c r="EM960" s="19"/>
      <c r="EN960" s="19"/>
      <c r="EO960" s="366"/>
      <c r="EP960" s="366"/>
      <c r="EQ960" s="374">
        <v>2</v>
      </c>
      <c r="ER960" s="374"/>
      <c r="ES960" s="374"/>
      <c r="ET960" s="374"/>
      <c r="EU960" s="18">
        <f>IF(SUM(CU960:CX960)&gt;0,CZ960*1+2,0)</f>
        <v>6</v>
      </c>
      <c r="EV960" s="18">
        <f t="shared" si="8114"/>
        <v>2</v>
      </c>
      <c r="EW960" s="341">
        <v>1</v>
      </c>
      <c r="EX960" s="341"/>
      <c r="EY960" s="341">
        <v>4</v>
      </c>
      <c r="EZ960" s="365">
        <f t="shared" si="8051"/>
        <v>0</v>
      </c>
      <c r="FA960" s="294"/>
      <c r="FB960" s="294"/>
      <c r="FC960" s="294"/>
      <c r="FD960" s="300"/>
      <c r="FE960" s="300"/>
      <c r="FF960" s="300"/>
      <c r="FG960" s="300"/>
      <c r="FH960" s="300"/>
      <c r="FI960" s="300"/>
      <c r="FJ960" s="300">
        <f>F960</f>
        <v>29</v>
      </c>
      <c r="FK960" s="294"/>
      <c r="FL960" s="294"/>
      <c r="FM960" s="294"/>
      <c r="FN960" s="294"/>
      <c r="FO960" s="294"/>
      <c r="FP960" s="20">
        <f t="shared" si="8198"/>
        <v>0</v>
      </c>
      <c r="FQ960" s="20">
        <f t="shared" si="8220"/>
        <v>3</v>
      </c>
      <c r="FR960" s="20">
        <f t="shared" si="8221"/>
        <v>9</v>
      </c>
      <c r="FS960" s="20">
        <f t="shared" si="8222"/>
        <v>0</v>
      </c>
      <c r="FT960" s="20">
        <f t="shared" si="8223"/>
        <v>0</v>
      </c>
      <c r="FU960" s="20">
        <f t="shared" si="8224"/>
        <v>0</v>
      </c>
      <c r="FV960" s="20">
        <f t="shared" si="8225"/>
        <v>0</v>
      </c>
      <c r="FW960" s="294"/>
    </row>
    <row r="961" spans="1:179" s="301" customFormat="1" ht="27.75" customHeight="1">
      <c r="A961" s="295"/>
      <c r="B961" s="296" t="s">
        <v>778</v>
      </c>
      <c r="C961" s="296" t="str">
        <f t="shared" si="8248"/>
        <v>10.2</v>
      </c>
      <c r="D961" s="296" t="s">
        <v>53</v>
      </c>
      <c r="E961" s="296" t="str">
        <f t="shared" si="8247"/>
        <v>LT7,5</v>
      </c>
      <c r="F961" s="296">
        <v>12</v>
      </c>
      <c r="G961" s="296">
        <f>F961</f>
        <v>12</v>
      </c>
      <c r="H961" s="297"/>
      <c r="I961" s="297"/>
      <c r="J961" s="294"/>
      <c r="K961" s="294"/>
      <c r="L961" s="294"/>
      <c r="M961" s="294"/>
      <c r="N961" s="297"/>
      <c r="O961" s="297"/>
      <c r="P961" s="1"/>
      <c r="Q961" s="16"/>
      <c r="R961" s="1"/>
      <c r="S961" s="294"/>
      <c r="T961" s="294"/>
      <c r="U961" s="294"/>
      <c r="V961" s="294"/>
      <c r="W961" s="294"/>
      <c r="X961" s="294"/>
      <c r="Y961" s="294"/>
      <c r="Z961" s="294"/>
      <c r="AA961" s="294"/>
      <c r="AB961" s="294"/>
      <c r="AC961" s="1">
        <f t="shared" si="8200"/>
        <v>0</v>
      </c>
      <c r="AD961" s="1">
        <f t="shared" si="8201"/>
        <v>0</v>
      </c>
      <c r="AE961" s="1">
        <f t="shared" si="8202"/>
        <v>0</v>
      </c>
      <c r="AF961" s="1">
        <f t="shared" si="8203"/>
        <v>0</v>
      </c>
      <c r="AG961" s="1">
        <f t="shared" si="8204"/>
        <v>0</v>
      </c>
      <c r="AH961" s="1">
        <f t="shared" si="8205"/>
        <v>0</v>
      </c>
      <c r="AI961" s="1">
        <f t="shared" si="8206"/>
        <v>0</v>
      </c>
      <c r="AJ961" s="1">
        <f t="shared" si="8207"/>
        <v>0</v>
      </c>
      <c r="AK961" s="1">
        <f t="shared" si="8208"/>
        <v>0</v>
      </c>
      <c r="AL961" s="1">
        <f t="shared" si="8209"/>
        <v>0</v>
      </c>
      <c r="AM961" s="1">
        <f t="shared" si="8210"/>
        <v>0</v>
      </c>
      <c r="AN961" s="1">
        <f t="shared" si="8211"/>
        <v>0</v>
      </c>
      <c r="AO961" s="294"/>
      <c r="AP961" s="294"/>
      <c r="AQ961" s="294"/>
      <c r="AR961" s="294">
        <f t="shared" ref="AR961:AR963" si="8250">G961</f>
        <v>12</v>
      </c>
      <c r="AS961" s="298">
        <f t="shared" si="8212"/>
        <v>0</v>
      </c>
      <c r="AT961" s="298">
        <f t="shared" si="8213"/>
        <v>0</v>
      </c>
      <c r="AU961" s="298">
        <f t="shared" si="8214"/>
        <v>0</v>
      </c>
      <c r="AV961" s="298">
        <f t="shared" si="8215"/>
        <v>1</v>
      </c>
      <c r="AW961" s="294"/>
      <c r="AX961" s="294"/>
      <c r="AY961" s="294"/>
      <c r="AZ961" s="294"/>
      <c r="BA961" s="294"/>
      <c r="BB961" s="294"/>
      <c r="BC961" s="294"/>
      <c r="BD961" s="294"/>
      <c r="BE961" s="294"/>
      <c r="BF961" s="294"/>
      <c r="BG961" s="294"/>
      <c r="BH961" s="294"/>
      <c r="BI961" s="294">
        <v>1</v>
      </c>
      <c r="BJ961" s="294"/>
      <c r="BK961" s="294"/>
      <c r="BL961" s="294"/>
      <c r="BM961" s="294"/>
      <c r="BN961" s="294"/>
      <c r="BO961" s="294"/>
      <c r="BP961" s="1"/>
      <c r="BQ961" s="294"/>
      <c r="BR961" s="17">
        <v>2</v>
      </c>
      <c r="BS961" s="1">
        <f t="shared" si="8091"/>
        <v>0</v>
      </c>
      <c r="BT961" s="17">
        <f t="shared" si="8216"/>
        <v>0</v>
      </c>
      <c r="BU961" s="294"/>
      <c r="BV961" s="294">
        <v>1</v>
      </c>
      <c r="BW961" s="294"/>
      <c r="BX961" s="294"/>
      <c r="BY961" s="294"/>
      <c r="BZ961" s="294"/>
      <c r="CA961" s="294"/>
      <c r="CB961" s="294"/>
      <c r="CC961" s="294"/>
      <c r="CD961" s="1"/>
      <c r="CE961" s="1"/>
      <c r="CF961" s="1"/>
      <c r="CG961" s="294"/>
      <c r="CH961" s="1">
        <v>1</v>
      </c>
      <c r="CI961" s="1"/>
      <c r="CJ961" s="1"/>
      <c r="CK961" s="383"/>
      <c r="CL961" s="383"/>
      <c r="CM961" s="383"/>
      <c r="CN961" s="1">
        <f>+SUM(BX961:CC961)*BW961</f>
        <v>0</v>
      </c>
      <c r="CO961" s="1">
        <f>+SUM(BX961:CC961)*BW961</f>
        <v>0</v>
      </c>
      <c r="CP961" s="20">
        <f>+SUM(BY961:CC961)*2.5+SUM(CD961:CG961)*0.5+SUM(CH961:CJ961)*2.5</f>
        <v>2.5</v>
      </c>
      <c r="CQ961" s="351"/>
      <c r="CR961" s="299">
        <f>+IF(SUM(AX961:BM961)&gt;0,1,0)</f>
        <v>1</v>
      </c>
      <c r="CS961" s="294"/>
      <c r="CT961" s="294"/>
      <c r="CU961" s="1"/>
      <c r="CV961" s="1"/>
      <c r="CW961" s="1"/>
      <c r="CX961" s="1"/>
      <c r="CY961" s="1"/>
      <c r="CZ961" s="294"/>
      <c r="DA961" s="17">
        <f t="shared" si="8249"/>
        <v>0</v>
      </c>
      <c r="DB961" s="359">
        <f t="shared" si="8098"/>
        <v>0</v>
      </c>
      <c r="DC961" s="359">
        <f t="shared" si="8099"/>
        <v>0</v>
      </c>
      <c r="DD961" s="294"/>
      <c r="DE961" s="294"/>
      <c r="DF961" s="294"/>
      <c r="DG961" s="294"/>
      <c r="DH961" s="294"/>
      <c r="DI961" s="294"/>
      <c r="DJ961" s="294"/>
      <c r="DK961" s="294"/>
      <c r="DL961" s="294"/>
      <c r="DM961" s="294"/>
      <c r="DN961" s="294"/>
      <c r="DO961" s="1"/>
      <c r="DP961" s="1"/>
      <c r="DQ961" s="17">
        <f>+IF(AND(SUM(S961:AA961)&gt;0,SUM(FA961:FF961)&gt;0),CT961,0)</f>
        <v>0</v>
      </c>
      <c r="DR961" s="17">
        <f>+IF(AND(SUM(S961:AA961)&gt;0,SUM(FA961:FF961)&gt;0),CU961,0)</f>
        <v>0</v>
      </c>
      <c r="DS961" s="17">
        <f>+IF(AND(SUM(S961:AA961)&gt;0,SUM(FA961:FF961)&gt;0),CV961,0)</f>
        <v>0</v>
      </c>
      <c r="DT961" s="17">
        <f>+IF(AND(SUM(S961:AA961)&gt;0,SUM(FA961:FF961)&gt;0),CW961,0)</f>
        <v>0</v>
      </c>
      <c r="DU961" s="17">
        <f>+IF(AND(SUM(S961:AA961)&gt;0,SUM(FA961:FF961)&gt;0),CX961,0)</f>
        <v>0</v>
      </c>
      <c r="DV961" s="17">
        <f>+IF(AND(SUM(S961:AA961)&gt;0,SUM(FA961:FF961)&gt;0),CY961,0)</f>
        <v>0</v>
      </c>
      <c r="DW961" s="1"/>
      <c r="DX961" s="1"/>
      <c r="DY961" s="20">
        <f>+IF(AND(SUM(S961:AB961)&gt;0,SUM(FA961:FF961)&gt;0,DG961&gt;=3),DG961,0)</f>
        <v>0</v>
      </c>
      <c r="DZ961" s="20">
        <f>+IF(AND(SUM(S961:AB961)&gt;0,SUM(FA961:FF961)&gt;0,DH961&gt;=3),DH961,0)</f>
        <v>0</v>
      </c>
      <c r="EA961" s="20">
        <f>+IF(AND(SUM(S961:AB961)&gt;0,SUM(FA961:FF961)&gt;0,DI961&gt;=3),DI961,0)</f>
        <v>0</v>
      </c>
      <c r="EB961" s="20">
        <f>+IF(AND(SUM(S961:AB961)&gt;0,SUM(FA961:FF961)&gt;0,DJ961&gt;=3),DJ961,0)</f>
        <v>0</v>
      </c>
      <c r="EC961" s="18">
        <f>+IF(AND(CT961=0,SUM(CU961:CY961)&gt;1,SUM(CU961:CY961)&lt;=4),1,IF(AND(CT961=0,SUM(CU961:CY961)&gt;4),2,0))</f>
        <v>0</v>
      </c>
      <c r="ED961" s="19">
        <f t="shared" si="8218"/>
        <v>0</v>
      </c>
      <c r="EE961" s="19">
        <f>+IF(SUM(AO961:AR961)+SUM(DK961:DN961)&gt;0,CT961*3,0)</f>
        <v>0</v>
      </c>
      <c r="EF961" s="1">
        <f>+IF(EE961&gt;0,CT961*4,0)</f>
        <v>0</v>
      </c>
      <c r="EG961" s="18">
        <f>+IF(AND(CT961+EC961=0,SUM(AO961:AR961)&gt;0,SUM(DK961:DN961)&gt;0),(CU961+CV961+CW961+CX961)*2+CY961*5,(EC961+CT961-FO961)*5)+IF(AND(EC961+DQ961+CT961=0,SUM(AO961:AR961)&gt;0),SUM(CU961:CX961)*2+CY961*5,0)</f>
        <v>0</v>
      </c>
      <c r="EH961" s="341"/>
      <c r="EI961" s="294"/>
      <c r="EJ961" s="294"/>
      <c r="EK961" s="294"/>
      <c r="EL961" s="19"/>
      <c r="EM961" s="19"/>
      <c r="EN961" s="19"/>
      <c r="EO961" s="366"/>
      <c r="EP961" s="366"/>
      <c r="EQ961" s="374"/>
      <c r="ER961" s="374"/>
      <c r="ES961" s="374"/>
      <c r="ET961" s="374"/>
      <c r="EU961" s="18">
        <f>IF(SUM(CU961:CX961)&gt;0,CZ961*1+2,0)</f>
        <v>0</v>
      </c>
      <c r="EV961" s="18">
        <f t="shared" si="8114"/>
        <v>2</v>
      </c>
      <c r="EW961" s="341">
        <v>2</v>
      </c>
      <c r="EX961" s="341">
        <v>2</v>
      </c>
      <c r="EY961" s="341"/>
      <c r="EZ961" s="365">
        <f t="shared" si="8051"/>
        <v>0</v>
      </c>
      <c r="FA961" s="294"/>
      <c r="FB961" s="294"/>
      <c r="FC961" s="294"/>
      <c r="FD961" s="300"/>
      <c r="FE961" s="300"/>
      <c r="FF961" s="300"/>
      <c r="FG961" s="300"/>
      <c r="FH961" s="300"/>
      <c r="FI961" s="300"/>
      <c r="FJ961" s="300">
        <f>F961</f>
        <v>12</v>
      </c>
      <c r="FK961" s="294"/>
      <c r="FL961" s="294"/>
      <c r="FM961" s="294"/>
      <c r="FN961" s="294"/>
      <c r="FO961" s="294"/>
      <c r="FP961" s="20">
        <f t="shared" si="8198"/>
        <v>0</v>
      </c>
      <c r="FQ961" s="20">
        <f t="shared" si="8220"/>
        <v>0</v>
      </c>
      <c r="FR961" s="20">
        <f t="shared" si="8221"/>
        <v>0</v>
      </c>
      <c r="FS961" s="20">
        <f t="shared" si="8222"/>
        <v>0</v>
      </c>
      <c r="FT961" s="20">
        <f t="shared" si="8223"/>
        <v>0</v>
      </c>
      <c r="FU961" s="20">
        <f t="shared" si="8224"/>
        <v>0</v>
      </c>
      <c r="FV961" s="20">
        <f t="shared" si="8225"/>
        <v>0</v>
      </c>
      <c r="FW961" s="294"/>
    </row>
    <row r="962" spans="1:179" s="301" customFormat="1" ht="27.75" customHeight="1">
      <c r="A962" s="295"/>
      <c r="B962" s="296" t="s">
        <v>779</v>
      </c>
      <c r="C962" s="296" t="str">
        <f t="shared" si="8248"/>
        <v>10.3</v>
      </c>
      <c r="D962" s="296" t="s">
        <v>53</v>
      </c>
      <c r="E962" s="296" t="str">
        <f t="shared" si="8247"/>
        <v>LT7,5</v>
      </c>
      <c r="F962" s="296">
        <v>11</v>
      </c>
      <c r="G962" s="296">
        <f>F962</f>
        <v>11</v>
      </c>
      <c r="H962" s="297"/>
      <c r="I962" s="297"/>
      <c r="J962" s="294"/>
      <c r="K962" s="294"/>
      <c r="L962" s="294"/>
      <c r="M962" s="294"/>
      <c r="N962" s="297"/>
      <c r="O962" s="297"/>
      <c r="P962" s="1"/>
      <c r="Q962" s="16"/>
      <c r="R962" s="1"/>
      <c r="S962" s="294"/>
      <c r="T962" s="294"/>
      <c r="U962" s="294"/>
      <c r="V962" s="294"/>
      <c r="W962" s="294"/>
      <c r="X962" s="294"/>
      <c r="Y962" s="294"/>
      <c r="Z962" s="294"/>
      <c r="AA962" s="294"/>
      <c r="AB962" s="294"/>
      <c r="AC962" s="1">
        <f t="shared" si="8200"/>
        <v>0</v>
      </c>
      <c r="AD962" s="1">
        <f t="shared" si="8201"/>
        <v>0</v>
      </c>
      <c r="AE962" s="1">
        <f t="shared" si="8202"/>
        <v>0</v>
      </c>
      <c r="AF962" s="1">
        <f t="shared" si="8203"/>
        <v>0</v>
      </c>
      <c r="AG962" s="1">
        <f t="shared" si="8204"/>
        <v>0</v>
      </c>
      <c r="AH962" s="1">
        <f t="shared" si="8205"/>
        <v>0</v>
      </c>
      <c r="AI962" s="1">
        <f t="shared" si="8206"/>
        <v>0</v>
      </c>
      <c r="AJ962" s="1">
        <f t="shared" si="8207"/>
        <v>0</v>
      </c>
      <c r="AK962" s="1">
        <f t="shared" si="8208"/>
        <v>0</v>
      </c>
      <c r="AL962" s="1">
        <f t="shared" si="8209"/>
        <v>0</v>
      </c>
      <c r="AM962" s="1">
        <f t="shared" si="8210"/>
        <v>0</v>
      </c>
      <c r="AN962" s="1">
        <f t="shared" si="8211"/>
        <v>0</v>
      </c>
      <c r="AO962" s="294"/>
      <c r="AP962" s="294"/>
      <c r="AQ962" s="294"/>
      <c r="AR962" s="294">
        <f t="shared" si="8250"/>
        <v>11</v>
      </c>
      <c r="AS962" s="298">
        <f t="shared" si="8212"/>
        <v>0</v>
      </c>
      <c r="AT962" s="298">
        <f t="shared" si="8213"/>
        <v>0</v>
      </c>
      <c r="AU962" s="298">
        <f t="shared" si="8214"/>
        <v>0</v>
      </c>
      <c r="AV962" s="298">
        <f t="shared" si="8215"/>
        <v>1</v>
      </c>
      <c r="AW962" s="294"/>
      <c r="AX962" s="294"/>
      <c r="AY962" s="294"/>
      <c r="AZ962" s="294"/>
      <c r="BA962" s="294"/>
      <c r="BB962" s="294"/>
      <c r="BC962" s="294"/>
      <c r="BD962" s="294"/>
      <c r="BE962" s="294"/>
      <c r="BF962" s="294"/>
      <c r="BG962" s="294"/>
      <c r="BH962" s="294"/>
      <c r="BI962" s="294">
        <v>1</v>
      </c>
      <c r="BJ962" s="294"/>
      <c r="BK962" s="294"/>
      <c r="BL962" s="294"/>
      <c r="BM962" s="294"/>
      <c r="BN962" s="294"/>
      <c r="BO962" s="294"/>
      <c r="BP962" s="1"/>
      <c r="BQ962" s="294"/>
      <c r="BR962" s="17">
        <v>2</v>
      </c>
      <c r="BS962" s="1">
        <f t="shared" si="8091"/>
        <v>0</v>
      </c>
      <c r="BT962" s="17">
        <f t="shared" si="8216"/>
        <v>0</v>
      </c>
      <c r="BU962" s="294"/>
      <c r="BV962" s="294">
        <v>1</v>
      </c>
      <c r="BW962" s="294"/>
      <c r="BX962" s="294"/>
      <c r="BY962" s="294"/>
      <c r="BZ962" s="294"/>
      <c r="CA962" s="294"/>
      <c r="CB962" s="294"/>
      <c r="CC962" s="294"/>
      <c r="CD962" s="1"/>
      <c r="CE962" s="1"/>
      <c r="CF962" s="1"/>
      <c r="CG962" s="294"/>
      <c r="CH962" s="1">
        <v>1</v>
      </c>
      <c r="CI962" s="1"/>
      <c r="CJ962" s="1"/>
      <c r="CK962" s="383"/>
      <c r="CL962" s="383"/>
      <c r="CM962" s="383"/>
      <c r="CN962" s="1">
        <f>+SUM(BX962:CC962)*BW962</f>
        <v>0</v>
      </c>
      <c r="CO962" s="1">
        <f>+SUM(BX962:CC962)*BW962</f>
        <v>0</v>
      </c>
      <c r="CP962" s="20">
        <f>+SUM(BY962:CC962)*2.5+SUM(CD962:CG962)*0.5+SUM(CH962:CJ962)*2.5</f>
        <v>2.5</v>
      </c>
      <c r="CQ962" s="351"/>
      <c r="CR962" s="299">
        <f>+IF(SUM(AX962:BM962)&gt;0,1,0)</f>
        <v>1</v>
      </c>
      <c r="CS962" s="294"/>
      <c r="CT962" s="294"/>
      <c r="CU962" s="1"/>
      <c r="CV962" s="1"/>
      <c r="CW962" s="1">
        <v>1</v>
      </c>
      <c r="CX962" s="1"/>
      <c r="CY962" s="1">
        <v>1</v>
      </c>
      <c r="CZ962" s="294">
        <v>3</v>
      </c>
      <c r="DA962" s="17">
        <f t="shared" si="8249"/>
        <v>1</v>
      </c>
      <c r="DB962" s="359">
        <f t="shared" si="8098"/>
        <v>4</v>
      </c>
      <c r="DC962" s="359">
        <f t="shared" si="8099"/>
        <v>2</v>
      </c>
      <c r="DD962" s="294"/>
      <c r="DE962" s="294">
        <v>3</v>
      </c>
      <c r="DF962" s="294"/>
      <c r="DG962" s="294"/>
      <c r="DH962" s="294"/>
      <c r="DI962" s="294">
        <v>3</v>
      </c>
      <c r="DJ962" s="294"/>
      <c r="DK962" s="294"/>
      <c r="DL962" s="294"/>
      <c r="DM962" s="294"/>
      <c r="DN962" s="294"/>
      <c r="DO962" s="1"/>
      <c r="DP962" s="1"/>
      <c r="DQ962" s="17">
        <f>+IF(AND(SUM(S962:AA962)&gt;0,SUM(FA962:FF962)&gt;0),CT962,0)</f>
        <v>0</v>
      </c>
      <c r="DR962" s="17">
        <f>+IF(AND(SUM(S962:AA962)&gt;0,SUM(FA962:FF962)&gt;0),CU962,0)</f>
        <v>0</v>
      </c>
      <c r="DS962" s="17">
        <f>+IF(AND(SUM(S962:AA962)&gt;0,SUM(FA962:FF962)&gt;0),CV962,0)</f>
        <v>0</v>
      </c>
      <c r="DT962" s="17">
        <f>+IF(AND(SUM(S962:AA962)&gt;0,SUM(FA962:FF962)&gt;0),CW962,0)</f>
        <v>0</v>
      </c>
      <c r="DU962" s="17">
        <f>+IF(AND(SUM(S962:AA962)&gt;0,SUM(FA962:FF962)&gt;0),CX962,0)</f>
        <v>0</v>
      </c>
      <c r="DV962" s="17">
        <f>+IF(AND(SUM(S962:AA962)&gt;0,SUM(FA962:FF962)&gt;0),CY962,0)</f>
        <v>0</v>
      </c>
      <c r="DW962" s="1"/>
      <c r="DX962" s="1"/>
      <c r="DY962" s="20">
        <f>+IF(AND(SUM(S962:AB962)&gt;0,SUM(FA962:FF962)&gt;0,DG962&gt;=3),DG962,0)</f>
        <v>0</v>
      </c>
      <c r="DZ962" s="20">
        <f>+IF(AND(SUM(S962:AB962)&gt;0,SUM(FA962:FF962)&gt;0,DH962&gt;=3),DH962,0)</f>
        <v>0</v>
      </c>
      <c r="EA962" s="20">
        <f>+IF(AND(SUM(S962:AB962)&gt;0,SUM(FA962:FF962)&gt;0,DI962&gt;=3),DI962,0)</f>
        <v>0</v>
      </c>
      <c r="EB962" s="20">
        <f>+IF(AND(SUM(S962:AB962)&gt;0,SUM(FA962:FF962)&gt;0,DJ962&gt;=3),DJ962,0)</f>
        <v>0</v>
      </c>
      <c r="EC962" s="18">
        <f>+IF(AND(CT962=0,SUM(CU962:CY962)&gt;1,SUM(CU962:CY962)&lt;=4),1,IF(AND(CT962=0,SUM(CU962:CY962)&gt;4),2,0))</f>
        <v>1</v>
      </c>
      <c r="ED962" s="19">
        <f t="shared" si="8218"/>
        <v>3</v>
      </c>
      <c r="EE962" s="19">
        <f>+IF(SUM(AO962:AR962)+SUM(DK962:DN962)&gt;0,CT962*3,0)</f>
        <v>0</v>
      </c>
      <c r="EF962" s="1">
        <f>+IF(EE962&gt;0,CT962*4,0)</f>
        <v>0</v>
      </c>
      <c r="EG962" s="18">
        <f>+IF(AND(CT962+EC962=0,SUM(AO962:AR962)&gt;0,SUM(DK962:DN962)&gt;0),(CU962+CV962+CW962+CX962)*2+CY962*5,(EC962+CT962-FO962)*5)+IF(AND(EC962+DQ962+CT962=0,SUM(AO962:AR962)&gt;0),SUM(CU962:CX962)*2+CY962*5,0)</f>
        <v>5</v>
      </c>
      <c r="EH962" s="341"/>
      <c r="EI962" s="294"/>
      <c r="EJ962" s="294">
        <v>4.5</v>
      </c>
      <c r="EK962" s="294"/>
      <c r="EL962" s="19">
        <v>1</v>
      </c>
      <c r="EM962" s="19"/>
      <c r="EN962" s="19"/>
      <c r="EO962" s="366"/>
      <c r="EP962" s="366"/>
      <c r="EQ962" s="374"/>
      <c r="ER962" s="374"/>
      <c r="ES962" s="374"/>
      <c r="ET962" s="374"/>
      <c r="EU962" s="18">
        <f>IF(SUM(CU962:CX962)&gt;0,CZ962*1+2,0)</f>
        <v>5</v>
      </c>
      <c r="EV962" s="18">
        <f t="shared" si="8114"/>
        <v>2</v>
      </c>
      <c r="EW962" s="341">
        <v>2</v>
      </c>
      <c r="EX962" s="341">
        <v>2</v>
      </c>
      <c r="EY962" s="341">
        <v>4</v>
      </c>
      <c r="EZ962" s="365">
        <f t="shared" si="8051"/>
        <v>0</v>
      </c>
      <c r="FA962" s="294"/>
      <c r="FB962" s="294"/>
      <c r="FC962" s="294"/>
      <c r="FD962" s="300"/>
      <c r="FE962" s="300"/>
      <c r="FF962" s="300"/>
      <c r="FG962" s="300"/>
      <c r="FH962" s="300"/>
      <c r="FI962" s="300"/>
      <c r="FJ962" s="300">
        <f>F962</f>
        <v>11</v>
      </c>
      <c r="FK962" s="294"/>
      <c r="FL962" s="294"/>
      <c r="FM962" s="294"/>
      <c r="FN962" s="294"/>
      <c r="FO962" s="294"/>
      <c r="FP962" s="20">
        <f t="shared" si="8198"/>
        <v>0</v>
      </c>
      <c r="FQ962" s="20">
        <f t="shared" si="8220"/>
        <v>3</v>
      </c>
      <c r="FR962" s="20">
        <f t="shared" si="8221"/>
        <v>0</v>
      </c>
      <c r="FS962" s="20">
        <f t="shared" si="8222"/>
        <v>0</v>
      </c>
      <c r="FT962" s="20">
        <f t="shared" si="8223"/>
        <v>0</v>
      </c>
      <c r="FU962" s="20">
        <f t="shared" si="8224"/>
        <v>0</v>
      </c>
      <c r="FV962" s="20">
        <f t="shared" si="8225"/>
        <v>0</v>
      </c>
      <c r="FW962" s="294"/>
    </row>
    <row r="963" spans="1:179" s="301" customFormat="1" ht="27.75" customHeight="1">
      <c r="A963" s="295"/>
      <c r="B963" s="296" t="s">
        <v>780</v>
      </c>
      <c r="C963" s="296" t="str">
        <f t="shared" si="8248"/>
        <v>10.4</v>
      </c>
      <c r="D963" s="296" t="s">
        <v>53</v>
      </c>
      <c r="E963" s="296" t="str">
        <f t="shared" si="8247"/>
        <v>LT7,5</v>
      </c>
      <c r="F963" s="296">
        <v>36</v>
      </c>
      <c r="G963" s="296">
        <f>F963</f>
        <v>36</v>
      </c>
      <c r="H963" s="297"/>
      <c r="I963" s="297"/>
      <c r="J963" s="294"/>
      <c r="K963" s="294"/>
      <c r="L963" s="294"/>
      <c r="M963" s="294"/>
      <c r="N963" s="297"/>
      <c r="O963" s="297"/>
      <c r="P963" s="1"/>
      <c r="Q963" s="16"/>
      <c r="R963" s="1"/>
      <c r="S963" s="294"/>
      <c r="T963" s="294"/>
      <c r="U963" s="294"/>
      <c r="V963" s="294"/>
      <c r="W963" s="294"/>
      <c r="X963" s="294"/>
      <c r="Y963" s="294"/>
      <c r="Z963" s="294"/>
      <c r="AA963" s="294"/>
      <c r="AB963" s="294"/>
      <c r="AC963" s="1">
        <f t="shared" si="8200"/>
        <v>0</v>
      </c>
      <c r="AD963" s="1">
        <f t="shared" si="8201"/>
        <v>0</v>
      </c>
      <c r="AE963" s="1">
        <f t="shared" si="8202"/>
        <v>0</v>
      </c>
      <c r="AF963" s="1">
        <f t="shared" si="8203"/>
        <v>0</v>
      </c>
      <c r="AG963" s="1">
        <f t="shared" si="8204"/>
        <v>0</v>
      </c>
      <c r="AH963" s="1">
        <f t="shared" si="8205"/>
        <v>0</v>
      </c>
      <c r="AI963" s="1">
        <f t="shared" si="8206"/>
        <v>0</v>
      </c>
      <c r="AJ963" s="1">
        <f t="shared" si="8207"/>
        <v>0</v>
      </c>
      <c r="AK963" s="1">
        <f t="shared" si="8208"/>
        <v>0</v>
      </c>
      <c r="AL963" s="1">
        <f t="shared" si="8209"/>
        <v>0</v>
      </c>
      <c r="AM963" s="1">
        <f t="shared" si="8210"/>
        <v>0</v>
      </c>
      <c r="AN963" s="1">
        <f t="shared" si="8211"/>
        <v>0</v>
      </c>
      <c r="AO963" s="294"/>
      <c r="AP963" s="294"/>
      <c r="AQ963" s="294"/>
      <c r="AR963" s="294">
        <f t="shared" si="8250"/>
        <v>36</v>
      </c>
      <c r="AS963" s="298">
        <f t="shared" si="8212"/>
        <v>0</v>
      </c>
      <c r="AT963" s="298">
        <f t="shared" si="8213"/>
        <v>0</v>
      </c>
      <c r="AU963" s="298">
        <f t="shared" si="8214"/>
        <v>0</v>
      </c>
      <c r="AV963" s="298">
        <f t="shared" si="8215"/>
        <v>1</v>
      </c>
      <c r="AW963" s="294"/>
      <c r="AX963" s="294"/>
      <c r="AY963" s="294">
        <v>1</v>
      </c>
      <c r="AZ963" s="294"/>
      <c r="BA963" s="294"/>
      <c r="BB963" s="294"/>
      <c r="BC963" s="294"/>
      <c r="BD963" s="294"/>
      <c r="BE963" s="294"/>
      <c r="BF963" s="294"/>
      <c r="BG963" s="294"/>
      <c r="BH963" s="294"/>
      <c r="BI963" s="294"/>
      <c r="BJ963" s="294"/>
      <c r="BK963" s="294"/>
      <c r="BL963" s="294"/>
      <c r="BM963" s="294"/>
      <c r="BN963" s="294"/>
      <c r="BO963" s="294"/>
      <c r="BP963" s="1"/>
      <c r="BQ963" s="294"/>
      <c r="BR963" s="17">
        <v>1</v>
      </c>
      <c r="BS963" s="1">
        <f t="shared" si="8091"/>
        <v>0</v>
      </c>
      <c r="BT963" s="17">
        <f t="shared" si="8216"/>
        <v>0</v>
      </c>
      <c r="BU963" s="294"/>
      <c r="BV963" s="294">
        <v>1</v>
      </c>
      <c r="BW963" s="294">
        <v>1</v>
      </c>
      <c r="BX963" s="294">
        <v>1</v>
      </c>
      <c r="BY963" s="294"/>
      <c r="BZ963" s="294"/>
      <c r="CA963" s="294"/>
      <c r="CB963" s="294"/>
      <c r="CC963" s="294"/>
      <c r="CD963" s="1"/>
      <c r="CE963" s="1"/>
      <c r="CF963" s="1"/>
      <c r="CG963" s="294"/>
      <c r="CH963" s="1">
        <v>1</v>
      </c>
      <c r="CI963" s="1"/>
      <c r="CJ963" s="1"/>
      <c r="CK963" s="383"/>
      <c r="CL963" s="383"/>
      <c r="CM963" s="383"/>
      <c r="CN963" s="1">
        <f>+SUM(BX963:CC963)*BW963</f>
        <v>1</v>
      </c>
      <c r="CO963" s="1">
        <f>+SUM(BX963:CC963)*BW963</f>
        <v>1</v>
      </c>
      <c r="CP963" s="20">
        <f>+SUM(BY963:CC963)*2.5+SUM(CD963:CG963)*0.5+SUM(CH963:CJ963)*2.5</f>
        <v>2.5</v>
      </c>
      <c r="CQ963" s="351"/>
      <c r="CR963" s="299">
        <f>+IF(SUM(AX963:BM963)&gt;0,1,0)</f>
        <v>1</v>
      </c>
      <c r="CS963" s="294"/>
      <c r="CT963" s="294"/>
      <c r="CU963" s="1"/>
      <c r="CV963" s="1"/>
      <c r="CW963" s="1">
        <v>2</v>
      </c>
      <c r="CX963" s="1"/>
      <c r="CY963" s="1">
        <v>3</v>
      </c>
      <c r="CZ963" s="294">
        <v>8</v>
      </c>
      <c r="DA963" s="17">
        <f t="shared" si="8249"/>
        <v>3</v>
      </c>
      <c r="DB963" s="359">
        <f t="shared" si="8098"/>
        <v>11</v>
      </c>
      <c r="DC963" s="359">
        <f t="shared" si="8099"/>
        <v>5</v>
      </c>
      <c r="DD963" s="294"/>
      <c r="DE963" s="294">
        <v>6</v>
      </c>
      <c r="DF963" s="294">
        <v>6</v>
      </c>
      <c r="DG963" s="294"/>
      <c r="DH963" s="294"/>
      <c r="DI963" s="294">
        <v>4</v>
      </c>
      <c r="DJ963" s="294"/>
      <c r="DK963" s="294"/>
      <c r="DL963" s="294"/>
      <c r="DM963" s="294"/>
      <c r="DN963" s="294"/>
      <c r="DO963" s="1"/>
      <c r="DP963" s="1"/>
      <c r="DQ963" s="17">
        <f>+IF(AND(SUM(S963:AA963)&gt;0,SUM(FA963:FF963)&gt;0),CT963,0)</f>
        <v>0</v>
      </c>
      <c r="DR963" s="17">
        <f>+IF(AND(SUM(S963:AA963)&gt;0,SUM(FA963:FF963)&gt;0),CU963,0)</f>
        <v>0</v>
      </c>
      <c r="DS963" s="17">
        <f>+IF(AND(SUM(S963:AA963)&gt;0,SUM(FA963:FF963)&gt;0),CV963,0)</f>
        <v>0</v>
      </c>
      <c r="DT963" s="17">
        <f>+IF(AND(SUM(S963:AA963)&gt;0,SUM(FA963:FF963)&gt;0),CW963,0)</f>
        <v>0</v>
      </c>
      <c r="DU963" s="17">
        <f>+IF(AND(SUM(S963:AA963)&gt;0,SUM(FA963:FF963)&gt;0),CX963,0)</f>
        <v>0</v>
      </c>
      <c r="DV963" s="17">
        <f>+IF(AND(SUM(S963:AA963)&gt;0,SUM(FA963:FF963)&gt;0),CY963,0)</f>
        <v>0</v>
      </c>
      <c r="DW963" s="1"/>
      <c r="DX963" s="1"/>
      <c r="DY963" s="20">
        <f>+IF(AND(SUM(S963:AB963)&gt;0,SUM(FA963:FF963)&gt;0,DG963&gt;=3),DG963,0)</f>
        <v>0</v>
      </c>
      <c r="DZ963" s="20">
        <f>+IF(AND(SUM(S963:AB963)&gt;0,SUM(FA963:FF963)&gt;0,DH963&gt;=3),DH963,0)</f>
        <v>0</v>
      </c>
      <c r="EA963" s="20">
        <f>+IF(AND(SUM(S963:AB963)&gt;0,SUM(FA963:FF963)&gt;0,DI963&gt;=3),DI963,0)</f>
        <v>0</v>
      </c>
      <c r="EB963" s="20">
        <f>+IF(AND(SUM(S963:AB963)&gt;0,SUM(FA963:FF963)&gt;0,DJ963&gt;=3),DJ963,0)</f>
        <v>0</v>
      </c>
      <c r="EC963" s="18">
        <f>+IF(AND(CT963=0,SUM(CU963:CY963)&gt;1,SUM(CU963:CY963)&lt;=4),1,IF(AND(CT963=0,SUM(CU963:CY963)&gt;4),2,0))-1</f>
        <v>1</v>
      </c>
      <c r="ED963" s="19"/>
      <c r="EE963" s="19">
        <f>+IF(SUM(AO963:AR963)+SUM(DK963:DN963)&gt;0,CT963*3,0)</f>
        <v>0</v>
      </c>
      <c r="EF963" s="1">
        <f>+IF(EE963&gt;0,CT963*4,0)</f>
        <v>0</v>
      </c>
      <c r="EG963" s="18"/>
      <c r="EH963" s="341"/>
      <c r="EI963" s="294"/>
      <c r="EJ963" s="294">
        <v>9</v>
      </c>
      <c r="EK963" s="294">
        <v>9</v>
      </c>
      <c r="EL963" s="19">
        <v>1</v>
      </c>
      <c r="EM963" s="19"/>
      <c r="EN963" s="19"/>
      <c r="EO963" s="366"/>
      <c r="EP963" s="366"/>
      <c r="EQ963" s="374"/>
      <c r="ER963" s="374"/>
      <c r="ES963" s="374">
        <v>1</v>
      </c>
      <c r="ET963" s="374"/>
      <c r="EU963" s="18">
        <f>IF(SUM(CU963:CX963)&gt;0,CZ963*1+2,0)</f>
        <v>10</v>
      </c>
      <c r="EV963" s="18">
        <f t="shared" si="8114"/>
        <v>2</v>
      </c>
      <c r="EW963" s="341">
        <v>1</v>
      </c>
      <c r="EX963" s="341">
        <v>1</v>
      </c>
      <c r="EY963" s="341">
        <v>4</v>
      </c>
      <c r="EZ963" s="365">
        <f t="shared" si="8051"/>
        <v>0.5</v>
      </c>
      <c r="FA963" s="294"/>
      <c r="FB963" s="294"/>
      <c r="FC963" s="294"/>
      <c r="FD963" s="300"/>
      <c r="FE963" s="300"/>
      <c r="FF963" s="300"/>
      <c r="FG963" s="300"/>
      <c r="FH963" s="300"/>
      <c r="FI963" s="300"/>
      <c r="FJ963" s="300">
        <f>F963</f>
        <v>36</v>
      </c>
      <c r="FK963" s="294"/>
      <c r="FL963" s="294"/>
      <c r="FM963" s="294"/>
      <c r="FN963" s="294"/>
      <c r="FO963" s="294"/>
      <c r="FP963" s="20">
        <f t="shared" si="8198"/>
        <v>0</v>
      </c>
      <c r="FQ963" s="20">
        <f t="shared" si="8220"/>
        <v>6</v>
      </c>
      <c r="FR963" s="20">
        <f t="shared" si="8221"/>
        <v>6</v>
      </c>
      <c r="FS963" s="20">
        <f t="shared" si="8222"/>
        <v>0</v>
      </c>
      <c r="FT963" s="20">
        <f t="shared" si="8223"/>
        <v>0</v>
      </c>
      <c r="FU963" s="20">
        <f t="shared" si="8224"/>
        <v>0</v>
      </c>
      <c r="FV963" s="20">
        <f t="shared" si="8225"/>
        <v>0</v>
      </c>
      <c r="FW963" s="294"/>
    </row>
    <row r="964" spans="1:179" ht="27.75" customHeight="1">
      <c r="A964" s="40"/>
      <c r="B964" s="41" t="s">
        <v>164</v>
      </c>
      <c r="C964" s="41" t="str">
        <f t="shared" ref="C964:C967" si="8251">B964</f>
        <v>Các nhánh rẽ</v>
      </c>
      <c r="D964" s="48"/>
      <c r="E964" s="48"/>
      <c r="F964" s="41"/>
      <c r="G964" s="48"/>
      <c r="H964" s="43"/>
      <c r="I964" s="43"/>
      <c r="J964" s="44"/>
      <c r="K964" s="44"/>
      <c r="L964" s="44"/>
      <c r="M964" s="44"/>
      <c r="N964" s="43"/>
      <c r="O964" s="43"/>
      <c r="P964" s="1"/>
      <c r="Q964" s="16"/>
      <c r="R964" s="1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1">
        <f t="shared" ref="AC964" si="8252">+IF(S964=1,1,0)+IF(T964=1,1,0)</f>
        <v>0</v>
      </c>
      <c r="AD964" s="1">
        <f t="shared" ref="AD964" si="8253">+IF(U964=1,1,0)+IF(V964=1,1,0)</f>
        <v>0</v>
      </c>
      <c r="AE964" s="1">
        <f t="shared" ref="AE964" si="8254">+IF(W964=1,1,0)+IF(X964=1,1,0)</f>
        <v>0</v>
      </c>
      <c r="AF964" s="1">
        <f t="shared" ref="AF964" si="8255">+IF(Y964=1,1,0)+IF(Z964=1,1,0)</f>
        <v>0</v>
      </c>
      <c r="AG964" s="1">
        <f t="shared" ref="AG964" si="8256">+IF(AA964=1,1,0)</f>
        <v>0</v>
      </c>
      <c r="AH964" s="1">
        <f t="shared" ref="AH964" si="8257">+IF(AB964=1,1,0)</f>
        <v>0</v>
      </c>
      <c r="AI964" s="1">
        <f t="shared" ref="AI964" si="8258">+IF(S964=2,1,0)+IF(T964=2,1,0)</f>
        <v>0</v>
      </c>
      <c r="AJ964" s="1">
        <f t="shared" ref="AJ964" si="8259">+IF(U964=2,1,0)+IF(V964=2,1,0)</f>
        <v>0</v>
      </c>
      <c r="AK964" s="1">
        <f t="shared" ref="AK964" si="8260">+IF(X964=2,1,0)+IF(W964=2,1,0)</f>
        <v>0</v>
      </c>
      <c r="AL964" s="1">
        <f t="shared" ref="AL964" si="8261">+IF(Y964=2,1,0)+IF(Z964=2,1,0)</f>
        <v>0</v>
      </c>
      <c r="AM964" s="1">
        <f t="shared" ref="AM964" si="8262">+IF(AA964=2,1,0)</f>
        <v>0</v>
      </c>
      <c r="AN964" s="1">
        <f t="shared" ref="AN964" si="8263">+IF(AB964=2,1,0)</f>
        <v>0</v>
      </c>
      <c r="AO964" s="44"/>
      <c r="AP964" s="44"/>
      <c r="AQ964" s="44"/>
      <c r="AR964" s="44"/>
      <c r="AS964" s="122">
        <f t="shared" ref="AS964:AS975" si="8264">IF(AND(AO964&gt;0,OR(BR964&gt;=2,BR964=1)),1,0)</f>
        <v>0</v>
      </c>
      <c r="AT964" s="122">
        <f t="shared" ref="AT964:AT967" si="8265">IF(AND(AP964&gt;0,OR(BR964&gt;=2,BR964=1)),1,0)</f>
        <v>0</v>
      </c>
      <c r="AU964" s="122">
        <f t="shared" ref="AU964:AU975" si="8266">IF(AND(AQ964&gt;0,OR(BR964&gt;=2,BR964=1)),1,0)</f>
        <v>0</v>
      </c>
      <c r="AV964" s="122">
        <f t="shared" ref="AV964:AV967" si="8267">IF(AND(AR964&gt;0,OR(BR964&gt;=2,BR964=1)),AR964/G964,0)</f>
        <v>0</v>
      </c>
      <c r="AW964" s="44"/>
      <c r="AX964" s="294"/>
      <c r="AY964" s="294"/>
      <c r="AZ964" s="294"/>
      <c r="BA964" s="294"/>
      <c r="BB964" s="294"/>
      <c r="BC964" s="29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127"/>
      <c r="BO964" s="44"/>
      <c r="BP964" s="1"/>
      <c r="BQ964" s="44"/>
      <c r="BR964" s="17"/>
      <c r="BS964" s="1">
        <f t="shared" si="8091"/>
        <v>0</v>
      </c>
      <c r="BT964" s="17"/>
      <c r="BU964" s="44"/>
      <c r="BV964" s="44"/>
      <c r="BW964" s="44"/>
      <c r="BX964" s="44"/>
      <c r="BY964" s="44"/>
      <c r="BZ964" s="44"/>
      <c r="CA964" s="44"/>
      <c r="CB964" s="44"/>
      <c r="CC964" s="44"/>
      <c r="CD964" s="92"/>
      <c r="CE964" s="92"/>
      <c r="CF964" s="92"/>
      <c r="CG964" s="44"/>
      <c r="CH964" s="1"/>
      <c r="CI964" s="1"/>
      <c r="CJ964" s="1"/>
      <c r="CK964" s="383"/>
      <c r="CL964" s="383"/>
      <c r="CM964" s="383"/>
      <c r="CN964" s="1">
        <f t="shared" ref="CN964" si="8268">+SUM(BX964:CC964)*BW964</f>
        <v>0</v>
      </c>
      <c r="CO964" s="1">
        <f t="shared" ref="CO964" si="8269">+SUM(BX964:CC964)*BW964</f>
        <v>0</v>
      </c>
      <c r="CP964" s="20">
        <f t="shared" ref="CP964" si="8270">+SUM(BY964:CC964)*2.5+SUM(CD964:CG964)*0.5+SUM(CH964:CJ964)*2.5</f>
        <v>0</v>
      </c>
      <c r="CQ964" s="351"/>
      <c r="CR964" s="131">
        <f t="shared" ref="CR964" si="8271">+IF(SUM(AX964:BM964)&gt;0,1,0)</f>
        <v>0</v>
      </c>
      <c r="CS964" s="44"/>
      <c r="CT964" s="44"/>
      <c r="CU964" s="1"/>
      <c r="CV964" s="1"/>
      <c r="CW964" s="1"/>
      <c r="CX964" s="1"/>
      <c r="CY964" s="1"/>
      <c r="CZ964" s="44"/>
      <c r="DA964" s="17">
        <f t="shared" ref="DA964" si="8272">+CY964</f>
        <v>0</v>
      </c>
      <c r="DB964" s="359">
        <f t="shared" si="8098"/>
        <v>0</v>
      </c>
      <c r="DC964" s="359">
        <f t="shared" si="8099"/>
        <v>0</v>
      </c>
      <c r="DD964" s="44"/>
      <c r="DE964" s="44"/>
      <c r="DF964" s="44"/>
      <c r="DG964" s="44"/>
      <c r="DH964" s="44"/>
      <c r="DI964" s="44"/>
      <c r="DJ964" s="44"/>
      <c r="DK964" s="44"/>
      <c r="DL964" s="44"/>
      <c r="DM964" s="44"/>
      <c r="DN964" s="44"/>
      <c r="DO964" s="1"/>
      <c r="DP964" s="1"/>
      <c r="DQ964" s="17">
        <f t="shared" ref="DQ964" si="8273">+IF(AND(SUM(S964:AA964)&gt;0,SUM(FA964:FF964)&gt;0),CT964,0)</f>
        <v>0</v>
      </c>
      <c r="DR964" s="17">
        <f t="shared" ref="DR964" si="8274">+IF(AND(SUM(S964:AA964)&gt;0,SUM(FA964:FF964)&gt;0),CU964,0)</f>
        <v>0</v>
      </c>
      <c r="DS964" s="17">
        <f t="shared" ref="DS964" si="8275">+IF(AND(SUM(S964:AA964)&gt;0,SUM(FA964:FF964)&gt;0),CV964,0)</f>
        <v>0</v>
      </c>
      <c r="DT964" s="17">
        <f t="shared" ref="DT964" si="8276">+IF(AND(SUM(S964:AA964)&gt;0,SUM(FA964:FF964)&gt;0),CW964,0)</f>
        <v>0</v>
      </c>
      <c r="DU964" s="17">
        <f t="shared" ref="DU964" si="8277">+IF(AND(SUM(S964:AA964)&gt;0,SUM(FA964:FF964)&gt;0),CX964,0)</f>
        <v>0</v>
      </c>
      <c r="DV964" s="17">
        <f t="shared" ref="DV964" si="8278">+IF(AND(SUM(S964:AA964)&gt;0,SUM(FA964:FF964)&gt;0),CY964,0)</f>
        <v>0</v>
      </c>
      <c r="DW964" s="1"/>
      <c r="DX964" s="1"/>
      <c r="DY964" s="20">
        <f t="shared" ref="DY964" si="8279">+IF(AND(SUM(S964:AB964)&gt;0,SUM(FA964:FF964)&gt;0,DG964&gt;=3),DG964,0)</f>
        <v>0</v>
      </c>
      <c r="DZ964" s="20">
        <f t="shared" ref="DZ964" si="8280">+IF(AND(SUM(S964:AB964)&gt;0,SUM(FA964:FF964)&gt;0,DH964&gt;=3),DH964,0)</f>
        <v>0</v>
      </c>
      <c r="EA964" s="20">
        <f t="shared" ref="EA964" si="8281">+IF(AND(SUM(S964:AB964)&gt;0,SUM(FA964:FF964)&gt;0,DI964&gt;=3),DI964,0)</f>
        <v>0</v>
      </c>
      <c r="EB964" s="20">
        <f t="shared" ref="EB964" si="8282">+IF(AND(SUM(S964:AB964)&gt;0,SUM(FA964:FF964)&gt;0,DJ964&gt;=3),DJ964,0)</f>
        <v>0</v>
      </c>
      <c r="EC964" s="18">
        <f>+IF(AND(CT964=0,SUM(CU964:CY964)&gt;1,SUM(CU964:CY964)&lt;=4),1,IF(AND(CT964=0,SUM(CU964:CY964)&gt;4),2,0))</f>
        <v>0</v>
      </c>
      <c r="ED964" s="19">
        <f t="shared" ref="ED964" si="8283">+IF(EC964&lt;&gt;0,EC964*3,0)</f>
        <v>0</v>
      </c>
      <c r="EE964" s="19">
        <f>+IF(SUM(AO964:AR964)+SUM(DK964:DN964)&gt;0,CT964*3,0)</f>
        <v>0</v>
      </c>
      <c r="EF964" s="1">
        <f t="shared" ref="EF964" si="8284">+IF(EE964&gt;0,CT964*4,0)</f>
        <v>0</v>
      </c>
      <c r="EG964" s="18">
        <f>+IF(AND(CT964+EC964=0,SUM(AO964:AR964)&gt;0,SUM(DK964:DN964)&gt;0),(CU964+CV964+CW964+CX964)*2+CY964*5,(EC964+CT964-FO964)*5)+IF(AND(EC964+DQ964+CT964=0,SUM(AO964:AR964)&gt;0),SUM(CU964:CX964)*2+CY964*5,0)</f>
        <v>0</v>
      </c>
      <c r="EH964" s="341"/>
      <c r="EI964" s="44"/>
      <c r="EJ964" s="44"/>
      <c r="EK964" s="44"/>
      <c r="EL964" s="93"/>
      <c r="EM964" s="93"/>
      <c r="EN964" s="93"/>
      <c r="EO964" s="366"/>
      <c r="EP964" s="366"/>
      <c r="EQ964" s="374"/>
      <c r="ER964" s="374"/>
      <c r="ES964" s="374"/>
      <c r="ET964" s="374"/>
      <c r="EU964" s="18"/>
      <c r="EV964" s="18">
        <f t="shared" si="8114"/>
        <v>0</v>
      </c>
      <c r="EW964" s="341"/>
      <c r="EX964" s="341"/>
      <c r="EY964" s="341"/>
      <c r="EZ964" s="365">
        <f t="shared" si="8051"/>
        <v>0</v>
      </c>
      <c r="FA964" s="44"/>
      <c r="FB964" s="44"/>
      <c r="FC964" s="44"/>
      <c r="FD964" s="45"/>
      <c r="FE964" s="45"/>
      <c r="FF964" s="45"/>
      <c r="FG964" s="300"/>
      <c r="FH964" s="45"/>
      <c r="FI964" s="45"/>
      <c r="FJ964" s="45"/>
      <c r="FK964" s="44"/>
      <c r="FL964" s="44"/>
      <c r="FM964" s="44"/>
      <c r="FN964" s="44"/>
      <c r="FO964" s="294"/>
      <c r="FP964" s="20">
        <f t="shared" ref="FP964:FP971" si="8285">+FO964*3</f>
        <v>0</v>
      </c>
      <c r="FQ964" s="20">
        <f t="shared" ref="FQ964" si="8286">+DE964</f>
        <v>0</v>
      </c>
      <c r="FR964" s="20">
        <f t="shared" ref="FR964" si="8287">+DF964</f>
        <v>0</v>
      </c>
      <c r="FS964" s="20">
        <f t="shared" ref="FS964" si="8288">+IF(DG964&lt;3,DG964,0)</f>
        <v>0</v>
      </c>
      <c r="FT964" s="20">
        <f t="shared" ref="FT964" si="8289">+IF(DH964&lt;3,DH964,0)</f>
        <v>0</v>
      </c>
      <c r="FU964" s="20">
        <f t="shared" ref="FU964" si="8290">+IF(DI964&lt;3,DI964,0)</f>
        <v>0</v>
      </c>
      <c r="FV964" s="20">
        <f t="shared" ref="FV964" si="8291">+IF(DJ964&lt;3,DJ964,0)</f>
        <v>0</v>
      </c>
      <c r="FW964" s="44"/>
    </row>
    <row r="965" spans="1:179" s="301" customFormat="1" ht="27.75" customHeight="1">
      <c r="A965" s="295"/>
      <c r="B965" s="41">
        <v>5</v>
      </c>
      <c r="C965" s="41">
        <f t="shared" si="8251"/>
        <v>5</v>
      </c>
      <c r="D965" s="296"/>
      <c r="E965" s="296"/>
      <c r="F965" s="296"/>
      <c r="G965" s="296"/>
      <c r="H965" s="297"/>
      <c r="I965" s="297"/>
      <c r="J965" s="294"/>
      <c r="K965" s="294"/>
      <c r="L965" s="294"/>
      <c r="M965" s="294"/>
      <c r="N965" s="297"/>
      <c r="O965" s="297"/>
      <c r="P965" s="1"/>
      <c r="Q965" s="16"/>
      <c r="R965" s="1"/>
      <c r="S965" s="294"/>
      <c r="T965" s="294"/>
      <c r="U965" s="294"/>
      <c r="V965" s="294"/>
      <c r="W965" s="294"/>
      <c r="X965" s="294"/>
      <c r="Y965" s="294"/>
      <c r="Z965" s="294"/>
      <c r="AA965" s="294"/>
      <c r="AB965" s="294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294"/>
      <c r="AP965" s="294"/>
      <c r="AQ965" s="294"/>
      <c r="AR965" s="294"/>
      <c r="AS965" s="298">
        <f t="shared" si="8264"/>
        <v>0</v>
      </c>
      <c r="AT965" s="298">
        <f t="shared" si="8265"/>
        <v>0</v>
      </c>
      <c r="AU965" s="298">
        <f t="shared" si="8266"/>
        <v>0</v>
      </c>
      <c r="AV965" s="298">
        <f t="shared" si="8267"/>
        <v>0</v>
      </c>
      <c r="AW965" s="294"/>
      <c r="AX965" s="294"/>
      <c r="AY965" s="294"/>
      <c r="AZ965" s="294"/>
      <c r="BA965" s="294"/>
      <c r="BB965" s="294"/>
      <c r="BC965" s="294"/>
      <c r="BD965" s="294"/>
      <c r="BE965" s="294"/>
      <c r="BF965" s="294"/>
      <c r="BG965" s="294"/>
      <c r="BH965" s="294"/>
      <c r="BI965" s="294"/>
      <c r="BJ965" s="294"/>
      <c r="BK965" s="294"/>
      <c r="BL965" s="294"/>
      <c r="BM965" s="294"/>
      <c r="BN965" s="294"/>
      <c r="BO965" s="294"/>
      <c r="BP965" s="1"/>
      <c r="BQ965" s="294"/>
      <c r="BR965" s="17">
        <v>2</v>
      </c>
      <c r="BS965" s="1">
        <f t="shared" si="8091"/>
        <v>0</v>
      </c>
      <c r="BT965" s="17"/>
      <c r="BU965" s="294">
        <v>16</v>
      </c>
      <c r="BV965" s="294"/>
      <c r="BW965" s="294"/>
      <c r="BX965" s="294"/>
      <c r="BY965" s="294"/>
      <c r="BZ965" s="294"/>
      <c r="CA965" s="294"/>
      <c r="CB965" s="294"/>
      <c r="CC965" s="294"/>
      <c r="CD965" s="1"/>
      <c r="CE965" s="1"/>
      <c r="CF965" s="1"/>
      <c r="CG965" s="294"/>
      <c r="CH965" s="1"/>
      <c r="CI965" s="1"/>
      <c r="CJ965" s="1"/>
      <c r="CK965" s="383"/>
      <c r="CL965" s="383"/>
      <c r="CM965" s="383"/>
      <c r="CN965" s="1"/>
      <c r="CO965" s="1"/>
      <c r="CP965" s="20"/>
      <c r="CQ965" s="351"/>
      <c r="CR965" s="299"/>
      <c r="CS965" s="294"/>
      <c r="CT965" s="294"/>
      <c r="CU965" s="1"/>
      <c r="CV965" s="1"/>
      <c r="CW965" s="1"/>
      <c r="CX965" s="1"/>
      <c r="CY965" s="1"/>
      <c r="CZ965" s="294"/>
      <c r="DA965" s="17"/>
      <c r="DB965" s="359">
        <f t="shared" si="8098"/>
        <v>0</v>
      </c>
      <c r="DC965" s="359">
        <f t="shared" si="8099"/>
        <v>0</v>
      </c>
      <c r="DD965" s="294"/>
      <c r="DE965" s="294"/>
      <c r="DF965" s="294"/>
      <c r="DG965" s="294"/>
      <c r="DH965" s="294"/>
      <c r="DI965" s="294"/>
      <c r="DJ965" s="294"/>
      <c r="DK965" s="294"/>
      <c r="DL965" s="294"/>
      <c r="DM965" s="294"/>
      <c r="DN965" s="294"/>
      <c r="DO965" s="1"/>
      <c r="DP965" s="1"/>
      <c r="DQ965" s="17"/>
      <c r="DR965" s="17"/>
      <c r="DS965" s="17"/>
      <c r="DT965" s="17"/>
      <c r="DU965" s="17"/>
      <c r="DV965" s="17"/>
      <c r="DW965" s="1"/>
      <c r="DX965" s="1"/>
      <c r="DY965" s="20"/>
      <c r="DZ965" s="20"/>
      <c r="EA965" s="20"/>
      <c r="EB965" s="20"/>
      <c r="EC965" s="18"/>
      <c r="ED965" s="19"/>
      <c r="EE965" s="19"/>
      <c r="EF965" s="1"/>
      <c r="EG965" s="18"/>
      <c r="EH965" s="341"/>
      <c r="EI965" s="294"/>
      <c r="EJ965" s="294"/>
      <c r="EK965" s="294"/>
      <c r="EL965" s="19"/>
      <c r="EM965" s="19"/>
      <c r="EN965" s="19"/>
      <c r="EO965" s="366"/>
      <c r="EP965" s="366"/>
      <c r="EQ965" s="374"/>
      <c r="ER965" s="374"/>
      <c r="ES965" s="374"/>
      <c r="ET965" s="374"/>
      <c r="EU965" s="18"/>
      <c r="EV965" s="18">
        <f t="shared" si="8114"/>
        <v>0</v>
      </c>
      <c r="EW965" s="341"/>
      <c r="EX965" s="341"/>
      <c r="EY965" s="341"/>
      <c r="EZ965" s="365">
        <f t="shared" ref="EZ965:EZ976" si="8292">BX965/2</f>
        <v>0</v>
      </c>
      <c r="FA965" s="294"/>
      <c r="FB965" s="294"/>
      <c r="FC965" s="294"/>
      <c r="FD965" s="300"/>
      <c r="FE965" s="300"/>
      <c r="FF965" s="300"/>
      <c r="FG965" s="300"/>
      <c r="FH965" s="300"/>
      <c r="FI965" s="300"/>
      <c r="FJ965" s="300"/>
      <c r="FK965" s="294"/>
      <c r="FL965" s="294"/>
      <c r="FM965" s="294"/>
      <c r="FN965" s="294"/>
      <c r="FO965" s="294"/>
      <c r="FP965" s="20">
        <f t="shared" si="8285"/>
        <v>0</v>
      </c>
      <c r="FQ965" s="20"/>
      <c r="FR965" s="20"/>
      <c r="FS965" s="20"/>
      <c r="FT965" s="20"/>
      <c r="FU965" s="20"/>
      <c r="FV965" s="20"/>
      <c r="FW965" s="294"/>
    </row>
    <row r="966" spans="1:179" s="301" customFormat="1" ht="27.75" customHeight="1">
      <c r="A966" s="295"/>
      <c r="B966" s="296" t="s">
        <v>202</v>
      </c>
      <c r="C966" s="296" t="str">
        <f t="shared" si="8251"/>
        <v>5.1</v>
      </c>
      <c r="D966" s="296" t="s">
        <v>53</v>
      </c>
      <c r="E966" s="296" t="str">
        <f>D966</f>
        <v>LT7,5</v>
      </c>
      <c r="F966" s="296">
        <v>14</v>
      </c>
      <c r="G966" s="296">
        <f>F966</f>
        <v>14</v>
      </c>
      <c r="H966" s="297"/>
      <c r="I966" s="297"/>
      <c r="J966" s="294"/>
      <c r="K966" s="294"/>
      <c r="L966" s="294"/>
      <c r="M966" s="294"/>
      <c r="N966" s="297"/>
      <c r="O966" s="297"/>
      <c r="P966" s="1"/>
      <c r="Q966" s="16"/>
      <c r="R966" s="1"/>
      <c r="S966" s="294"/>
      <c r="T966" s="294"/>
      <c r="U966" s="294"/>
      <c r="V966" s="294"/>
      <c r="W966" s="294"/>
      <c r="X966" s="294"/>
      <c r="Y966" s="294"/>
      <c r="Z966" s="294"/>
      <c r="AA966" s="294"/>
      <c r="AB966" s="294"/>
      <c r="AC966" s="1">
        <f t="shared" ref="AC966" si="8293">+IF(S966=1,1,0)+IF(T966=1,1,0)</f>
        <v>0</v>
      </c>
      <c r="AD966" s="1">
        <f t="shared" ref="AD966" si="8294">+IF(U966=1,1,0)+IF(V966=1,1,0)</f>
        <v>0</v>
      </c>
      <c r="AE966" s="1">
        <f t="shared" ref="AE966" si="8295">+IF(W966=1,1,0)+IF(X966=1,1,0)</f>
        <v>0</v>
      </c>
      <c r="AF966" s="1">
        <f t="shared" ref="AF966" si="8296">+IF(Y966=1,1,0)+IF(Z966=1,1,0)</f>
        <v>0</v>
      </c>
      <c r="AG966" s="1">
        <f t="shared" ref="AG966" si="8297">+IF(AA966=1,1,0)</f>
        <v>0</v>
      </c>
      <c r="AH966" s="1">
        <f t="shared" ref="AH966" si="8298">+IF(AB966=1,1,0)</f>
        <v>0</v>
      </c>
      <c r="AI966" s="1">
        <f t="shared" ref="AI966" si="8299">+IF(S966=2,1,0)+IF(T966=2,1,0)</f>
        <v>0</v>
      </c>
      <c r="AJ966" s="1">
        <f t="shared" ref="AJ966" si="8300">+IF(U966=2,1,0)+IF(V966=2,1,0)</f>
        <v>0</v>
      </c>
      <c r="AK966" s="1">
        <f t="shared" ref="AK966" si="8301">+IF(X966=2,1,0)+IF(W966=2,1,0)</f>
        <v>0</v>
      </c>
      <c r="AL966" s="1">
        <f t="shared" ref="AL966" si="8302">+IF(Y966=2,1,0)+IF(Z966=2,1,0)</f>
        <v>0</v>
      </c>
      <c r="AM966" s="1">
        <f t="shared" ref="AM966" si="8303">+IF(AA966=2,1,0)</f>
        <v>0</v>
      </c>
      <c r="AN966" s="1">
        <f t="shared" ref="AN966" si="8304">+IF(AB966=2,1,0)</f>
        <v>0</v>
      </c>
      <c r="AO966" s="294"/>
      <c r="AP966" s="294">
        <f>G966</f>
        <v>14</v>
      </c>
      <c r="AQ966" s="294"/>
      <c r="AR966" s="294"/>
      <c r="AS966" s="298">
        <f t="shared" si="8264"/>
        <v>0</v>
      </c>
      <c r="AT966" s="298">
        <f t="shared" si="8265"/>
        <v>1</v>
      </c>
      <c r="AU966" s="298">
        <f t="shared" si="8266"/>
        <v>0</v>
      </c>
      <c r="AV966" s="298">
        <f t="shared" si="8267"/>
        <v>0</v>
      </c>
      <c r="AW966" s="294"/>
      <c r="AX966" s="294"/>
      <c r="AY966" s="294"/>
      <c r="AZ966" s="294"/>
      <c r="BA966" s="294"/>
      <c r="BB966" s="294"/>
      <c r="BC966" s="294"/>
      <c r="BD966" s="294"/>
      <c r="BE966" s="294"/>
      <c r="BF966" s="294"/>
      <c r="BG966" s="294"/>
      <c r="BH966" s="294"/>
      <c r="BI966" s="294">
        <v>1</v>
      </c>
      <c r="BJ966" s="294"/>
      <c r="BK966" s="294"/>
      <c r="BL966" s="294"/>
      <c r="BM966" s="294"/>
      <c r="BN966" s="294"/>
      <c r="BO966" s="294"/>
      <c r="BP966" s="1"/>
      <c r="BQ966" s="294"/>
      <c r="BR966" s="17">
        <v>2</v>
      </c>
      <c r="BS966" s="1">
        <f t="shared" si="8091"/>
        <v>0</v>
      </c>
      <c r="BT966" s="17">
        <f t="shared" ref="BT966" si="8305">+BS966*2</f>
        <v>0</v>
      </c>
      <c r="BU966" s="294"/>
      <c r="BV966" s="294">
        <v>1</v>
      </c>
      <c r="BW966" s="294"/>
      <c r="BX966" s="294"/>
      <c r="BY966" s="294"/>
      <c r="BZ966" s="294"/>
      <c r="CA966" s="294"/>
      <c r="CB966" s="294"/>
      <c r="CC966" s="294"/>
      <c r="CD966" s="1"/>
      <c r="CE966" s="1"/>
      <c r="CF966" s="1"/>
      <c r="CG966" s="294"/>
      <c r="CH966" s="1">
        <v>1</v>
      </c>
      <c r="CI966" s="1"/>
      <c r="CJ966" s="1"/>
      <c r="CK966" s="383"/>
      <c r="CL966" s="383"/>
      <c r="CM966" s="383"/>
      <c r="CN966" s="1">
        <f>+SUM(BX966:CC966)*BW966</f>
        <v>0</v>
      </c>
      <c r="CO966" s="1">
        <f>+SUM(BX966:CC966)*BW966</f>
        <v>0</v>
      </c>
      <c r="CP966" s="20">
        <f>+SUM(BY966:CC966)*2.5+SUM(CD966:CG966)*0.5+SUM(CH966:CJ966)*2.5</f>
        <v>2.5</v>
      </c>
      <c r="CQ966" s="351"/>
      <c r="CR966" s="299">
        <f>+IF(SUM(AX966:BM966)&gt;0,1,0)</f>
        <v>1</v>
      </c>
      <c r="CS966" s="294"/>
      <c r="CT966" s="294"/>
      <c r="CU966" s="1"/>
      <c r="CV966" s="1">
        <v>1</v>
      </c>
      <c r="CW966" s="1"/>
      <c r="CX966" s="1"/>
      <c r="CY966" s="1">
        <v>1</v>
      </c>
      <c r="CZ966" s="294">
        <v>2</v>
      </c>
      <c r="DA966" s="17">
        <f t="shared" ref="DA966" si="8306">+CY966</f>
        <v>1</v>
      </c>
      <c r="DB966" s="359">
        <f t="shared" si="8098"/>
        <v>3</v>
      </c>
      <c r="DC966" s="359">
        <f t="shared" si="8099"/>
        <v>2</v>
      </c>
      <c r="DD966" s="294"/>
      <c r="DE966" s="294">
        <v>3</v>
      </c>
      <c r="DF966" s="294">
        <v>3</v>
      </c>
      <c r="DG966" s="294"/>
      <c r="DH966" s="294"/>
      <c r="DI966" s="294"/>
      <c r="DJ966" s="294"/>
      <c r="DK966" s="294"/>
      <c r="DL966" s="294"/>
      <c r="DM966" s="294"/>
      <c r="DN966" s="294"/>
      <c r="DO966" s="1"/>
      <c r="DP966" s="1"/>
      <c r="DQ966" s="17">
        <f>+IF(AND(SUM(S966:AA966)&gt;0,SUM(FA966:FF966)&gt;0),CT966,0)</f>
        <v>0</v>
      </c>
      <c r="DR966" s="17">
        <f>+IF(AND(SUM(S966:AA966)&gt;0,SUM(FA966:FF966)&gt;0),CU966,0)</f>
        <v>0</v>
      </c>
      <c r="DS966" s="17">
        <f>+IF(AND(SUM(S966:AA966)&gt;0,SUM(FA966:FF966)&gt;0),CV966,0)</f>
        <v>0</v>
      </c>
      <c r="DT966" s="17">
        <f>+IF(AND(SUM(S966:AA966)&gt;0,SUM(FA966:FF966)&gt;0),CW966,0)</f>
        <v>0</v>
      </c>
      <c r="DU966" s="17">
        <f>+IF(AND(SUM(S966:AA966)&gt;0,SUM(FA966:FF966)&gt;0),CX966,0)</f>
        <v>0</v>
      </c>
      <c r="DV966" s="17">
        <f>+IF(AND(SUM(S966:AA966)&gt;0,SUM(FA966:FF966)&gt;0),CY966,0)</f>
        <v>0</v>
      </c>
      <c r="DW966" s="1"/>
      <c r="DX966" s="1"/>
      <c r="DY966" s="20">
        <f>+IF(AND(SUM(S966:AB966)&gt;0,SUM(FA966:FF966)&gt;0,DG966&gt;=3),DG966,0)</f>
        <v>0</v>
      </c>
      <c r="DZ966" s="20">
        <f>+IF(AND(SUM(S966:AB966)&gt;0,SUM(FA966:FF966)&gt;0,DH966&gt;=3),DH966,0)</f>
        <v>0</v>
      </c>
      <c r="EA966" s="20">
        <f>+IF(AND(SUM(S966:AB966)&gt;0,SUM(FA966:FF966)&gt;0,DI966&gt;=3),DI966,0)</f>
        <v>0</v>
      </c>
      <c r="EB966" s="20">
        <f>+IF(AND(SUM(S966:AB966)&gt;0,SUM(FA966:FF966)&gt;0,DJ966&gt;=3),DJ966,0)</f>
        <v>0</v>
      </c>
      <c r="EC966" s="18">
        <f>+IF(AND(CT966=0,SUM(CU966:CY966)&gt;1,SUM(CU966:CY966)&lt;=4),1,IF(AND(CT966=0,SUM(CU966:CY966)&gt;4),2,0))</f>
        <v>1</v>
      </c>
      <c r="ED966" s="19">
        <f t="shared" ref="ED966" si="8307">+IF(EC966&lt;&gt;0,EC966*3,0)</f>
        <v>3</v>
      </c>
      <c r="EE966" s="19">
        <f>+IF(SUM(AO966:AR966)+SUM(DK966:DN966)&gt;0,CT966*3,0)</f>
        <v>0</v>
      </c>
      <c r="EF966" s="1">
        <f>+IF(EE966&gt;0,CT966*4,0)</f>
        <v>0</v>
      </c>
      <c r="EG966" s="18">
        <f>+IF(AND(CT966+EC966=0,SUM(AO966:AR966)&gt;0,SUM(DK966:DN966)&gt;0),(CU966+CV966+CW966+CX966)*2+CY966*5,(EC966+CT966-FO966)*5)+IF(AND(EC966+DQ966+CT966=0,SUM(AO966:AR966)&gt;0),SUM(CU966:CX966)*2+CY966*5,0)</f>
        <v>5</v>
      </c>
      <c r="EH966" s="341"/>
      <c r="EI966" s="294">
        <v>4.5</v>
      </c>
      <c r="EJ966" s="294"/>
      <c r="EK966" s="294">
        <v>4.5</v>
      </c>
      <c r="EL966" s="19">
        <v>1</v>
      </c>
      <c r="EM966" s="19"/>
      <c r="EN966" s="19"/>
      <c r="EO966" s="366"/>
      <c r="EP966" s="366"/>
      <c r="EQ966" s="374"/>
      <c r="ER966" s="374"/>
      <c r="ES966" s="374"/>
      <c r="ET966" s="374"/>
      <c r="EU966" s="18">
        <f>IF(SUM(CU966:CX966)&gt;0,CZ966*1+2,0)</f>
        <v>4</v>
      </c>
      <c r="EV966" s="18">
        <f t="shared" si="8114"/>
        <v>2</v>
      </c>
      <c r="EW966" s="341">
        <v>2</v>
      </c>
      <c r="EX966" s="341">
        <v>2</v>
      </c>
      <c r="EY966" s="341">
        <v>4</v>
      </c>
      <c r="EZ966" s="365">
        <f t="shared" si="8292"/>
        <v>0</v>
      </c>
      <c r="FA966" s="294"/>
      <c r="FB966" s="294"/>
      <c r="FC966" s="294"/>
      <c r="FD966" s="300"/>
      <c r="FE966" s="300"/>
      <c r="FF966" s="300"/>
      <c r="FG966" s="300"/>
      <c r="FH966" s="300"/>
      <c r="FI966" s="300"/>
      <c r="FJ966" s="300">
        <f>F966</f>
        <v>14</v>
      </c>
      <c r="FK966" s="294"/>
      <c r="FL966" s="294"/>
      <c r="FM966" s="294"/>
      <c r="FN966" s="294"/>
      <c r="FO966" s="294"/>
      <c r="FP966" s="20">
        <f t="shared" si="8285"/>
        <v>0</v>
      </c>
      <c r="FQ966" s="20">
        <f t="shared" ref="FQ966:FR967" si="8308">+DE966</f>
        <v>3</v>
      </c>
      <c r="FR966" s="20">
        <f t="shared" si="8308"/>
        <v>3</v>
      </c>
      <c r="FS966" s="20">
        <f t="shared" ref="FS966:FV967" si="8309">+IF(DG966&lt;3,DG966,0)</f>
        <v>0</v>
      </c>
      <c r="FT966" s="20">
        <f t="shared" si="8309"/>
        <v>0</v>
      </c>
      <c r="FU966" s="20">
        <f t="shared" si="8309"/>
        <v>0</v>
      </c>
      <c r="FV966" s="20">
        <f t="shared" si="8309"/>
        <v>0</v>
      </c>
      <c r="FW966" s="294"/>
    </row>
    <row r="967" spans="1:179" s="301" customFormat="1" ht="27.75" customHeight="1">
      <c r="A967" s="295"/>
      <c r="B967" s="296" t="s">
        <v>205</v>
      </c>
      <c r="C967" s="296" t="str">
        <f t="shared" si="8251"/>
        <v>5.2</v>
      </c>
      <c r="D967" s="296" t="s">
        <v>53</v>
      </c>
      <c r="E967" s="296" t="str">
        <f>D967</f>
        <v>LT7,5</v>
      </c>
      <c r="F967" s="296">
        <v>40</v>
      </c>
      <c r="G967" s="296">
        <f>F967</f>
        <v>40</v>
      </c>
      <c r="H967" s="297"/>
      <c r="I967" s="297"/>
      <c r="J967" s="294"/>
      <c r="K967" s="294"/>
      <c r="L967" s="294"/>
      <c r="M967" s="294"/>
      <c r="N967" s="297"/>
      <c r="O967" s="297"/>
      <c r="P967" s="1"/>
      <c r="Q967" s="16"/>
      <c r="R967" s="1"/>
      <c r="S967" s="294"/>
      <c r="T967" s="294"/>
      <c r="U967" s="294"/>
      <c r="V967" s="294"/>
      <c r="W967" s="294"/>
      <c r="X967" s="294"/>
      <c r="Y967" s="294"/>
      <c r="Z967" s="294"/>
      <c r="AA967" s="294"/>
      <c r="AB967" s="294"/>
      <c r="AC967" s="1">
        <f t="shared" ref="AC967" si="8310">+IF(S967=1,1,0)+IF(T967=1,1,0)</f>
        <v>0</v>
      </c>
      <c r="AD967" s="1">
        <f t="shared" ref="AD967" si="8311">+IF(U967=1,1,0)+IF(V967=1,1,0)</f>
        <v>0</v>
      </c>
      <c r="AE967" s="1">
        <f t="shared" ref="AE967" si="8312">+IF(W967=1,1,0)+IF(X967=1,1,0)</f>
        <v>0</v>
      </c>
      <c r="AF967" s="1">
        <f t="shared" ref="AF967" si="8313">+IF(Y967=1,1,0)+IF(Z967=1,1,0)</f>
        <v>0</v>
      </c>
      <c r="AG967" s="1">
        <f t="shared" ref="AG967" si="8314">+IF(AA967=1,1,0)</f>
        <v>0</v>
      </c>
      <c r="AH967" s="1">
        <f t="shared" ref="AH967" si="8315">+IF(AB967=1,1,0)</f>
        <v>0</v>
      </c>
      <c r="AI967" s="1">
        <f t="shared" ref="AI967" si="8316">+IF(S967=2,1,0)+IF(T967=2,1,0)</f>
        <v>0</v>
      </c>
      <c r="AJ967" s="1">
        <f t="shared" ref="AJ967" si="8317">+IF(U967=2,1,0)+IF(V967=2,1,0)</f>
        <v>0</v>
      </c>
      <c r="AK967" s="1">
        <f t="shared" ref="AK967" si="8318">+IF(X967=2,1,0)+IF(W967=2,1,0)</f>
        <v>0</v>
      </c>
      <c r="AL967" s="1">
        <f t="shared" ref="AL967" si="8319">+IF(Y967=2,1,0)+IF(Z967=2,1,0)</f>
        <v>0</v>
      </c>
      <c r="AM967" s="1">
        <f t="shared" ref="AM967" si="8320">+IF(AA967=2,1,0)</f>
        <v>0</v>
      </c>
      <c r="AN967" s="1">
        <f t="shared" ref="AN967" si="8321">+IF(AB967=2,1,0)</f>
        <v>0</v>
      </c>
      <c r="AO967" s="294"/>
      <c r="AP967" s="294">
        <f t="shared" ref="AP967" si="8322">G967</f>
        <v>40</v>
      </c>
      <c r="AQ967" s="294"/>
      <c r="AR967" s="294"/>
      <c r="AS967" s="298">
        <f t="shared" si="8264"/>
        <v>0</v>
      </c>
      <c r="AT967" s="298">
        <f t="shared" si="8265"/>
        <v>1</v>
      </c>
      <c r="AU967" s="298">
        <f t="shared" si="8266"/>
        <v>0</v>
      </c>
      <c r="AV967" s="298">
        <f t="shared" si="8267"/>
        <v>0</v>
      </c>
      <c r="AW967" s="294"/>
      <c r="AX967" s="294"/>
      <c r="AY967" s="294">
        <v>1</v>
      </c>
      <c r="AZ967" s="294"/>
      <c r="BA967" s="294"/>
      <c r="BB967" s="294"/>
      <c r="BC967" s="294"/>
      <c r="BD967" s="294"/>
      <c r="BE967" s="294"/>
      <c r="BF967" s="294"/>
      <c r="BG967" s="294"/>
      <c r="BH967" s="294"/>
      <c r="BI967" s="294"/>
      <c r="BJ967" s="294"/>
      <c r="BK967" s="294"/>
      <c r="BL967" s="294"/>
      <c r="BM967" s="294"/>
      <c r="BN967" s="294"/>
      <c r="BO967" s="294"/>
      <c r="BP967" s="1"/>
      <c r="BQ967" s="294"/>
      <c r="BR967" s="17">
        <v>1</v>
      </c>
      <c r="BS967" s="1">
        <f t="shared" si="8091"/>
        <v>0</v>
      </c>
      <c r="BT967" s="17">
        <f t="shared" ref="BT967" si="8323">+BS967*2</f>
        <v>0</v>
      </c>
      <c r="BU967" s="294"/>
      <c r="BV967" s="294">
        <v>1</v>
      </c>
      <c r="BW967" s="294">
        <v>1</v>
      </c>
      <c r="BX967" s="294">
        <v>1</v>
      </c>
      <c r="BY967" s="294"/>
      <c r="BZ967" s="294"/>
      <c r="CA967" s="294"/>
      <c r="CB967" s="294"/>
      <c r="CC967" s="294"/>
      <c r="CD967" s="1"/>
      <c r="CE967" s="1"/>
      <c r="CF967" s="1"/>
      <c r="CG967" s="294"/>
      <c r="CH967" s="1">
        <v>1</v>
      </c>
      <c r="CI967" s="1"/>
      <c r="CJ967" s="1"/>
      <c r="CK967" s="383"/>
      <c r="CL967" s="383"/>
      <c r="CM967" s="383"/>
      <c r="CN967" s="1">
        <f>+SUM(BX967:CC967)*BW967</f>
        <v>1</v>
      </c>
      <c r="CO967" s="1">
        <f>+SUM(BX967:CC967)*BW967</f>
        <v>1</v>
      </c>
      <c r="CP967" s="20">
        <f>+SUM(BY967:CC967)*2.5+SUM(CD967:CG967)*0.5+SUM(CH967:CJ967)*2.5</f>
        <v>2.5</v>
      </c>
      <c r="CQ967" s="351"/>
      <c r="CR967" s="299">
        <f>+IF(SUM(AX967:BM967)&gt;0,1,0)</f>
        <v>1</v>
      </c>
      <c r="CS967" s="294">
        <v>1</v>
      </c>
      <c r="CT967" s="294">
        <v>2</v>
      </c>
      <c r="CU967" s="1"/>
      <c r="CV967" s="1">
        <v>1</v>
      </c>
      <c r="CW967" s="1">
        <v>2</v>
      </c>
      <c r="CX967" s="1"/>
      <c r="CY967" s="1">
        <v>5</v>
      </c>
      <c r="CZ967" s="294">
        <v>8</v>
      </c>
      <c r="DA967" s="17">
        <f t="shared" ref="DA967" si="8324">+CY967</f>
        <v>5</v>
      </c>
      <c r="DB967" s="359">
        <f t="shared" si="8098"/>
        <v>13</v>
      </c>
      <c r="DC967" s="359">
        <f t="shared" si="8099"/>
        <v>8</v>
      </c>
      <c r="DD967" s="294"/>
      <c r="DE967" s="294">
        <v>3</v>
      </c>
      <c r="DF967" s="294">
        <f>3*5</f>
        <v>15</v>
      </c>
      <c r="DG967" s="294">
        <v>4</v>
      </c>
      <c r="DH967" s="294"/>
      <c r="DI967" s="294"/>
      <c r="DJ967" s="294"/>
      <c r="DK967" s="294"/>
      <c r="DL967" s="294"/>
      <c r="DM967" s="294"/>
      <c r="DN967" s="294"/>
      <c r="DO967" s="1"/>
      <c r="DP967" s="1"/>
      <c r="DQ967" s="17">
        <f>+IF(AND(SUM(S967:AA967)&gt;0,SUM(FA967:FF967)&gt;0),CT967,0)</f>
        <v>0</v>
      </c>
      <c r="DR967" s="17">
        <f>+IF(AND(SUM(S967:AA967)&gt;0,SUM(FA967:FF967)&gt;0),CU967,0)</f>
        <v>0</v>
      </c>
      <c r="DS967" s="17">
        <f>+IF(AND(SUM(S967:AA967)&gt;0,SUM(FA967:FF967)&gt;0),CV967,0)</f>
        <v>0</v>
      </c>
      <c r="DT967" s="17">
        <f>+IF(AND(SUM(S967:AA967)&gt;0,SUM(FA967:FF967)&gt;0),CW967,0)</f>
        <v>0</v>
      </c>
      <c r="DU967" s="17">
        <f>+IF(AND(SUM(S967:AA967)&gt;0,SUM(FA967:FF967)&gt;0),CX967,0)</f>
        <v>0</v>
      </c>
      <c r="DV967" s="17">
        <f>+IF(AND(SUM(S967:AA967)&gt;0,SUM(FA967:FF967)&gt;0),CY967,0)</f>
        <v>0</v>
      </c>
      <c r="DW967" s="1"/>
      <c r="DX967" s="1"/>
      <c r="DY967" s="20">
        <f>+IF(AND(SUM(S967:AB967)&gt;0,SUM(FA967:FF967)&gt;0,DG967&gt;=3),DG967,0)</f>
        <v>0</v>
      </c>
      <c r="DZ967" s="20">
        <f>+IF(AND(SUM(S967:AB967)&gt;0,SUM(FA967:FF967)&gt;0,DH967&gt;=3),DH967,0)</f>
        <v>0</v>
      </c>
      <c r="EA967" s="20">
        <f>+IF(AND(SUM(S967:AB967)&gt;0,SUM(FA967:FF967)&gt;0,DI967&gt;=3),DI967,0)</f>
        <v>0</v>
      </c>
      <c r="EB967" s="20">
        <f>+IF(AND(SUM(S967:AB967)&gt;0,SUM(FA967:FF967)&gt;0,DJ967&gt;=3),DJ967,0)</f>
        <v>0</v>
      </c>
      <c r="EC967" s="18">
        <f>+IF(AND(CT967=0,SUM(CU967:CY967)&gt;1,SUM(CU967:CY967)&lt;=4),1,IF(AND(CT967=0,SUM(CU967:CY967)&gt;4),2,0))</f>
        <v>0</v>
      </c>
      <c r="ED967" s="19">
        <f>+IF(EC967&lt;&gt;0,EC967*3,0)+6</f>
        <v>6</v>
      </c>
      <c r="EE967" s="19"/>
      <c r="EF967" s="1">
        <f>+IF(EE967&gt;0,CT967*4,0)+8</f>
        <v>8</v>
      </c>
      <c r="EG967" s="18"/>
      <c r="EH967" s="341"/>
      <c r="EI967" s="294"/>
      <c r="EJ967" s="294">
        <v>9</v>
      </c>
      <c r="EK967" s="294">
        <f>5*4.5</f>
        <v>22.5</v>
      </c>
      <c r="EL967" s="19">
        <v>1</v>
      </c>
      <c r="EM967" s="19"/>
      <c r="EN967" s="19"/>
      <c r="EO967" s="366"/>
      <c r="EP967" s="366"/>
      <c r="EQ967" s="374"/>
      <c r="ER967" s="374"/>
      <c r="ES967" s="374"/>
      <c r="ET967" s="374"/>
      <c r="EU967" s="18">
        <f>IF(SUM(CU967:CX967)&gt;0,CZ967*1+2,0)</f>
        <v>10</v>
      </c>
      <c r="EV967" s="18">
        <f t="shared" si="8114"/>
        <v>2</v>
      </c>
      <c r="EW967" s="341">
        <v>1</v>
      </c>
      <c r="EX967" s="341">
        <v>1</v>
      </c>
      <c r="EY967" s="341">
        <v>5</v>
      </c>
      <c r="EZ967" s="365">
        <f t="shared" si="8292"/>
        <v>0.5</v>
      </c>
      <c r="FA967" s="294"/>
      <c r="FB967" s="294"/>
      <c r="FC967" s="294"/>
      <c r="FD967" s="300"/>
      <c r="FE967" s="300"/>
      <c r="FF967" s="300"/>
      <c r="FG967" s="300"/>
      <c r="FH967" s="300"/>
      <c r="FI967" s="300"/>
      <c r="FJ967" s="300">
        <f>F967</f>
        <v>40</v>
      </c>
      <c r="FK967" s="294"/>
      <c r="FL967" s="294"/>
      <c r="FM967" s="294"/>
      <c r="FN967" s="294"/>
      <c r="FO967" s="294"/>
      <c r="FP967" s="20">
        <f t="shared" si="8285"/>
        <v>0</v>
      </c>
      <c r="FQ967" s="20">
        <f t="shared" si="8308"/>
        <v>3</v>
      </c>
      <c r="FR967" s="20">
        <f t="shared" si="8308"/>
        <v>15</v>
      </c>
      <c r="FS967" s="20">
        <f t="shared" si="8309"/>
        <v>0</v>
      </c>
      <c r="FT967" s="20">
        <f t="shared" si="8309"/>
        <v>0</v>
      </c>
      <c r="FU967" s="20">
        <f t="shared" si="8309"/>
        <v>0</v>
      </c>
      <c r="FV967" s="20">
        <f t="shared" si="8309"/>
        <v>0</v>
      </c>
      <c r="FW967" s="294"/>
    </row>
    <row r="968" spans="1:179" s="301" customFormat="1" ht="27.75" customHeight="1">
      <c r="A968" s="295"/>
      <c r="B968" s="41">
        <v>6</v>
      </c>
      <c r="C968" s="41">
        <f>B968</f>
        <v>6</v>
      </c>
      <c r="D968" s="296"/>
      <c r="E968" s="296"/>
      <c r="F968" s="296"/>
      <c r="G968" s="296"/>
      <c r="H968" s="297"/>
      <c r="I968" s="297"/>
      <c r="J968" s="294"/>
      <c r="K968" s="294"/>
      <c r="L968" s="294"/>
      <c r="M968" s="294"/>
      <c r="N968" s="297"/>
      <c r="O968" s="297"/>
      <c r="P968" s="1"/>
      <c r="Q968" s="16"/>
      <c r="R968" s="1"/>
      <c r="S968" s="294"/>
      <c r="T968" s="294"/>
      <c r="U968" s="294"/>
      <c r="V968" s="294"/>
      <c r="W968" s="294"/>
      <c r="X968" s="294"/>
      <c r="Y968" s="294"/>
      <c r="Z968" s="294"/>
      <c r="AA968" s="294"/>
      <c r="AB968" s="294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294"/>
      <c r="AP968" s="294"/>
      <c r="AQ968" s="294"/>
      <c r="AR968" s="294"/>
      <c r="AS968" s="298">
        <f t="shared" si="8264"/>
        <v>0</v>
      </c>
      <c r="AT968" s="298"/>
      <c r="AU968" s="298">
        <f t="shared" si="8266"/>
        <v>0</v>
      </c>
      <c r="AV968" s="298"/>
      <c r="AW968" s="294"/>
      <c r="AX968" s="294"/>
      <c r="AY968" s="294"/>
      <c r="AZ968" s="294">
        <v>1</v>
      </c>
      <c r="BA968" s="294"/>
      <c r="BB968" s="294"/>
      <c r="BC968" s="294"/>
      <c r="BD968" s="294"/>
      <c r="BE968" s="294"/>
      <c r="BF968" s="294"/>
      <c r="BG968" s="294"/>
      <c r="BH968" s="294"/>
      <c r="BI968" s="294"/>
      <c r="BJ968" s="294"/>
      <c r="BK968" s="294"/>
      <c r="BL968" s="294"/>
      <c r="BM968" s="294"/>
      <c r="BN968" s="294"/>
      <c r="BO968" s="294"/>
      <c r="BP968" s="1"/>
      <c r="BQ968" s="294"/>
      <c r="BR968" s="17">
        <v>1</v>
      </c>
      <c r="BS968" s="1">
        <f t="shared" si="8091"/>
        <v>0</v>
      </c>
      <c r="BT968" s="17"/>
      <c r="BU968" s="294">
        <v>8</v>
      </c>
      <c r="BV968" s="294"/>
      <c r="BW968" s="294"/>
      <c r="BX968" s="294"/>
      <c r="BY968" s="294"/>
      <c r="BZ968" s="294"/>
      <c r="CA968" s="294"/>
      <c r="CB968" s="294"/>
      <c r="CC968" s="294"/>
      <c r="CD968" s="1"/>
      <c r="CE968" s="1"/>
      <c r="CF968" s="1"/>
      <c r="CG968" s="294"/>
      <c r="CH968" s="1"/>
      <c r="CI968" s="1"/>
      <c r="CJ968" s="1"/>
      <c r="CK968" s="383"/>
      <c r="CL968" s="383"/>
      <c r="CM968" s="383"/>
      <c r="CN968" s="1"/>
      <c r="CO968" s="1"/>
      <c r="CP968" s="20"/>
      <c r="CQ968" s="351"/>
      <c r="CR968" s="299"/>
      <c r="CS968" s="294"/>
      <c r="CT968" s="294"/>
      <c r="CU968" s="1"/>
      <c r="CV968" s="1"/>
      <c r="CW968" s="1"/>
      <c r="CX968" s="1"/>
      <c r="CY968" s="1"/>
      <c r="CZ968" s="294"/>
      <c r="DA968" s="17"/>
      <c r="DB968" s="359">
        <f t="shared" ref="DB968:DB975" si="8325">CZ968+DA968</f>
        <v>0</v>
      </c>
      <c r="DC968" s="359">
        <f t="shared" ref="DC968:DC975" si="8326">CU968+CV968+CW968+CX968+CY968</f>
        <v>0</v>
      </c>
      <c r="DD968" s="294"/>
      <c r="DE968" s="294"/>
      <c r="DF968" s="294"/>
      <c r="DG968" s="294"/>
      <c r="DH968" s="294"/>
      <c r="DI968" s="294"/>
      <c r="DJ968" s="294"/>
      <c r="DK968" s="294"/>
      <c r="DL968" s="294"/>
      <c r="DM968" s="294"/>
      <c r="DN968" s="294"/>
      <c r="DO968" s="1"/>
      <c r="DP968" s="1"/>
      <c r="DQ968" s="17"/>
      <c r="DR968" s="17"/>
      <c r="DS968" s="17"/>
      <c r="DT968" s="17"/>
      <c r="DU968" s="17"/>
      <c r="DV968" s="17"/>
      <c r="DW968" s="1"/>
      <c r="DX968" s="1"/>
      <c r="DY968" s="20"/>
      <c r="DZ968" s="20"/>
      <c r="EA968" s="20"/>
      <c r="EB968" s="20"/>
      <c r="EC968" s="18"/>
      <c r="ED968" s="19"/>
      <c r="EE968" s="19"/>
      <c r="EF968" s="1"/>
      <c r="EG968" s="18"/>
      <c r="EH968" s="341"/>
      <c r="EI968" s="294"/>
      <c r="EJ968" s="294"/>
      <c r="EK968" s="294"/>
      <c r="EL968" s="19"/>
      <c r="EM968" s="19"/>
      <c r="EN968" s="19"/>
      <c r="EO968" s="366"/>
      <c r="EP968" s="366"/>
      <c r="EQ968" s="374"/>
      <c r="ER968" s="374"/>
      <c r="ES968" s="374"/>
      <c r="ET968" s="374"/>
      <c r="EU968" s="18"/>
      <c r="EV968" s="18">
        <f t="shared" si="8114"/>
        <v>0</v>
      </c>
      <c r="EW968" s="341"/>
      <c r="EX968" s="341"/>
      <c r="EY968" s="341"/>
      <c r="EZ968" s="365">
        <f t="shared" si="8292"/>
        <v>0</v>
      </c>
      <c r="FA968" s="294"/>
      <c r="FB968" s="294"/>
      <c r="FC968" s="294"/>
      <c r="FD968" s="300"/>
      <c r="FE968" s="300"/>
      <c r="FF968" s="300"/>
      <c r="FG968" s="300"/>
      <c r="FH968" s="300"/>
      <c r="FI968" s="300"/>
      <c r="FJ968" s="300"/>
      <c r="FK968" s="294"/>
      <c r="FL968" s="294"/>
      <c r="FM968" s="294"/>
      <c r="FN968" s="294"/>
      <c r="FO968" s="294"/>
      <c r="FP968" s="20">
        <f t="shared" si="8285"/>
        <v>0</v>
      </c>
      <c r="FQ968" s="20"/>
      <c r="FR968" s="20"/>
      <c r="FS968" s="20"/>
      <c r="FT968" s="20"/>
      <c r="FU968" s="20"/>
      <c r="FV968" s="20"/>
      <c r="FW968" s="294"/>
    </row>
    <row r="969" spans="1:179" s="301" customFormat="1" ht="27.75" customHeight="1">
      <c r="A969" s="295"/>
      <c r="B969" s="296" t="s">
        <v>674</v>
      </c>
      <c r="C969" s="296" t="str">
        <f>B969</f>
        <v>6.1</v>
      </c>
      <c r="D969" s="296" t="s">
        <v>53</v>
      </c>
      <c r="E969" s="296" t="str">
        <f>D969</f>
        <v>LT7,5</v>
      </c>
      <c r="F969" s="296">
        <v>27</v>
      </c>
      <c r="G969" s="296">
        <f>F969</f>
        <v>27</v>
      </c>
      <c r="H969" s="297"/>
      <c r="I969" s="297"/>
      <c r="J969" s="294"/>
      <c r="K969" s="294"/>
      <c r="L969" s="294"/>
      <c r="M969" s="294"/>
      <c r="N969" s="297"/>
      <c r="O969" s="297"/>
      <c r="P969" s="1"/>
      <c r="Q969" s="16"/>
      <c r="R969" s="1"/>
      <c r="S969" s="294"/>
      <c r="T969" s="294"/>
      <c r="U969" s="294"/>
      <c r="V969" s="294"/>
      <c r="W969" s="294"/>
      <c r="X969" s="294"/>
      <c r="Y969" s="294"/>
      <c r="Z969" s="294"/>
      <c r="AA969" s="294"/>
      <c r="AB969" s="294"/>
      <c r="AC969" s="1">
        <f t="shared" ref="AC969:AC970" si="8327">+IF(S969=1,1,0)+IF(T969=1,1,0)</f>
        <v>0</v>
      </c>
      <c r="AD969" s="1">
        <f t="shared" ref="AD969:AD970" si="8328">+IF(U969=1,1,0)+IF(V969=1,1,0)</f>
        <v>0</v>
      </c>
      <c r="AE969" s="1">
        <f t="shared" ref="AE969:AE970" si="8329">+IF(W969=1,1,0)+IF(X969=1,1,0)</f>
        <v>0</v>
      </c>
      <c r="AF969" s="1">
        <f t="shared" ref="AF969:AF970" si="8330">+IF(Y969=1,1,0)+IF(Z969=1,1,0)</f>
        <v>0</v>
      </c>
      <c r="AG969" s="1">
        <f t="shared" ref="AG969:AG970" si="8331">+IF(AA969=1,1,0)</f>
        <v>0</v>
      </c>
      <c r="AH969" s="1">
        <f t="shared" ref="AH969:AH970" si="8332">+IF(AB969=1,1,0)</f>
        <v>0</v>
      </c>
      <c r="AI969" s="1">
        <f t="shared" ref="AI969:AI970" si="8333">+IF(S969=2,1,0)+IF(T969=2,1,0)</f>
        <v>0</v>
      </c>
      <c r="AJ969" s="1">
        <f t="shared" ref="AJ969:AJ970" si="8334">+IF(U969=2,1,0)+IF(V969=2,1,0)</f>
        <v>0</v>
      </c>
      <c r="AK969" s="1">
        <f t="shared" ref="AK969:AK970" si="8335">+IF(X969=2,1,0)+IF(W969=2,1,0)</f>
        <v>0</v>
      </c>
      <c r="AL969" s="1">
        <f t="shared" ref="AL969:AL970" si="8336">+IF(Y969=2,1,0)+IF(Z969=2,1,0)</f>
        <v>0</v>
      </c>
      <c r="AM969" s="1">
        <f t="shared" ref="AM969:AM970" si="8337">+IF(AA969=2,1,0)</f>
        <v>0</v>
      </c>
      <c r="AN969" s="1">
        <f t="shared" ref="AN969:AN970" si="8338">+IF(AB969=2,1,0)</f>
        <v>0</v>
      </c>
      <c r="AO969" s="294"/>
      <c r="AP969" s="294">
        <f>G969</f>
        <v>27</v>
      </c>
      <c r="AQ969" s="294"/>
      <c r="AR969" s="294"/>
      <c r="AS969" s="298">
        <f t="shared" si="8264"/>
        <v>0</v>
      </c>
      <c r="AT969" s="298">
        <f t="shared" ref="AT969:AT975" si="8339">IF(AND(AP969&gt;0,OR(BR969&gt;=2,BR969=1)),1,0)</f>
        <v>1</v>
      </c>
      <c r="AU969" s="298">
        <f t="shared" si="8266"/>
        <v>0</v>
      </c>
      <c r="AV969" s="298">
        <f t="shared" ref="AV969:AV975" si="8340">IF(AND(AR969&gt;0,OR(BR969&gt;=2,BR969=1)),AR969/G969,0)</f>
        <v>0</v>
      </c>
      <c r="AW969" s="294"/>
      <c r="AX969" s="294"/>
      <c r="AY969" s="294"/>
      <c r="AZ969" s="294"/>
      <c r="BA969" s="294"/>
      <c r="BB969" s="294"/>
      <c r="BC969" s="294"/>
      <c r="BD969" s="294"/>
      <c r="BE969" s="294"/>
      <c r="BF969" s="294"/>
      <c r="BG969" s="294"/>
      <c r="BH969" s="294"/>
      <c r="BI969" s="294">
        <v>1</v>
      </c>
      <c r="BJ969" s="294"/>
      <c r="BK969" s="294"/>
      <c r="BL969" s="294"/>
      <c r="BM969" s="294"/>
      <c r="BN969" s="294"/>
      <c r="BO969" s="294"/>
      <c r="BP969" s="1"/>
      <c r="BQ969" s="294"/>
      <c r="BR969" s="17">
        <v>2</v>
      </c>
      <c r="BS969" s="1">
        <f t="shared" si="8091"/>
        <v>0</v>
      </c>
      <c r="BT969" s="17">
        <f t="shared" ref="BT969:BT970" si="8341">+BS969*2</f>
        <v>0</v>
      </c>
      <c r="BU969" s="294"/>
      <c r="BV969" s="294">
        <v>1</v>
      </c>
      <c r="BW969" s="294"/>
      <c r="BX969" s="294"/>
      <c r="BY969" s="294"/>
      <c r="BZ969" s="294"/>
      <c r="CA969" s="294"/>
      <c r="CB969" s="294"/>
      <c r="CC969" s="294"/>
      <c r="CD969" s="1"/>
      <c r="CE969" s="1"/>
      <c r="CF969" s="1"/>
      <c r="CG969" s="294"/>
      <c r="CH969" s="1">
        <v>1</v>
      </c>
      <c r="CI969" s="1"/>
      <c r="CJ969" s="1"/>
      <c r="CK969" s="383"/>
      <c r="CL969" s="383"/>
      <c r="CM969" s="383"/>
      <c r="CN969" s="1">
        <f>+SUM(BX969:CC969)*BW969</f>
        <v>0</v>
      </c>
      <c r="CO969" s="1">
        <f>+SUM(BX969:CC969)*BW969</f>
        <v>0</v>
      </c>
      <c r="CP969" s="20">
        <f>+SUM(BY969:CC969)*2.5+SUM(CD969:CG969)*0.5+SUM(CH969:CJ969)*2.5</f>
        <v>2.5</v>
      </c>
      <c r="CQ969" s="351"/>
      <c r="CR969" s="299">
        <f>+IF(SUM(AX969:BM969)&gt;0,1,0)</f>
        <v>1</v>
      </c>
      <c r="CS969" s="294"/>
      <c r="CT969" s="294"/>
      <c r="CU969" s="1"/>
      <c r="CV969" s="1"/>
      <c r="CW969" s="1">
        <v>1</v>
      </c>
      <c r="CX969" s="1"/>
      <c r="CY969" s="1">
        <v>2</v>
      </c>
      <c r="CZ969" s="294">
        <v>2</v>
      </c>
      <c r="DA969" s="17">
        <f t="shared" ref="DA969:DA970" si="8342">+CY969</f>
        <v>2</v>
      </c>
      <c r="DB969" s="359">
        <f t="shared" si="8325"/>
        <v>4</v>
      </c>
      <c r="DC969" s="359">
        <f t="shared" si="8326"/>
        <v>3</v>
      </c>
      <c r="DD969" s="294"/>
      <c r="DE969" s="294"/>
      <c r="DF969" s="294">
        <v>3</v>
      </c>
      <c r="DG969" s="294"/>
      <c r="DH969" s="294">
        <v>4</v>
      </c>
      <c r="DI969" s="294">
        <v>4</v>
      </c>
      <c r="DJ969" s="294"/>
      <c r="DK969" s="294"/>
      <c r="DL969" s="294"/>
      <c r="DM969" s="294"/>
      <c r="DN969" s="294"/>
      <c r="DO969" s="1"/>
      <c r="DP969" s="1"/>
      <c r="DQ969" s="17">
        <f>+IF(AND(SUM(S969:AA969)&gt;0,SUM(FA969:FF969)&gt;0),CT969,0)</f>
        <v>0</v>
      </c>
      <c r="DR969" s="17">
        <f>+IF(AND(SUM(S969:AA969)&gt;0,SUM(FA969:FF969)&gt;0),CU969,0)</f>
        <v>0</v>
      </c>
      <c r="DS969" s="17">
        <f>+IF(AND(SUM(S969:AA969)&gt;0,SUM(FA969:FF969)&gt;0),CV969,0)</f>
        <v>0</v>
      </c>
      <c r="DT969" s="17">
        <f>+IF(AND(SUM(S969:AA969)&gt;0,SUM(FA969:FF969)&gt;0),CW969,0)</f>
        <v>0</v>
      </c>
      <c r="DU969" s="17">
        <f>+IF(AND(SUM(S969:AA969)&gt;0,SUM(FA969:FF969)&gt;0),CX969,0)</f>
        <v>0</v>
      </c>
      <c r="DV969" s="17">
        <f>+IF(AND(SUM(S969:AA969)&gt;0,SUM(FA969:FF969)&gt;0),CY969,0)</f>
        <v>0</v>
      </c>
      <c r="DW969" s="1"/>
      <c r="DX969" s="1"/>
      <c r="DY969" s="20">
        <f>+IF(AND(SUM(S969:AB969)&gt;0,SUM(FA969:FF969)&gt;0,DG969&gt;=3),DG969,0)</f>
        <v>0</v>
      </c>
      <c r="DZ969" s="20">
        <f>+IF(AND(SUM(S969:AB969)&gt;0,SUM(FA969:FF969)&gt;0,DH969&gt;=3),DH969,0)</f>
        <v>0</v>
      </c>
      <c r="EA969" s="20">
        <f>+IF(AND(SUM(S969:AB969)&gt;0,SUM(FA969:FF969)&gt;0,DI969&gt;=3),DI969,0)</f>
        <v>0</v>
      </c>
      <c r="EB969" s="20">
        <f>+IF(AND(SUM(S969:AB969)&gt;0,SUM(FA969:FF969)&gt;0,DJ969&gt;=3),DJ969,0)</f>
        <v>0</v>
      </c>
      <c r="EC969" s="18">
        <f>+IF(AND(CT969=0,SUM(CU969:CY969)&gt;1,SUM(CU969:CY969)&lt;=4),1,IF(AND(CT969=0,SUM(CU969:CY969)&gt;4),2,0))</f>
        <v>1</v>
      </c>
      <c r="ED969" s="19">
        <f t="shared" ref="ED969:ED970" si="8343">+IF(EC969&lt;&gt;0,EC969*3,0)</f>
        <v>3</v>
      </c>
      <c r="EE969" s="19">
        <f>+IF(SUM(AO969:AR969)+SUM(DK969:DN969)&gt;0,CT969*3,0)</f>
        <v>0</v>
      </c>
      <c r="EF969" s="1">
        <f>+IF(EE969&gt;0,CT969*4,0)</f>
        <v>0</v>
      </c>
      <c r="EG969" s="18">
        <f>+IF(AND(CT969+EC969=0,SUM(AO969:AR969)&gt;0,SUM(DK969:DN969)&gt;0),(CU969+CV969+CW969+CX969)*2+CY969*5,(EC969+CT969-FO969)*5)+IF(AND(EC969+DQ969+CT969=0,SUM(AO969:AR969)&gt;0),SUM(CU969:CX969)*2+CY969*5,0)</f>
        <v>5</v>
      </c>
      <c r="EH969" s="341"/>
      <c r="EI969" s="294"/>
      <c r="EJ969" s="294"/>
      <c r="EK969" s="294">
        <v>4.5</v>
      </c>
      <c r="EL969" s="19">
        <v>1</v>
      </c>
      <c r="EM969" s="19"/>
      <c r="EN969" s="19"/>
      <c r="EO969" s="366"/>
      <c r="EP969" s="366"/>
      <c r="EQ969" s="374">
        <v>1</v>
      </c>
      <c r="ER969" s="374"/>
      <c r="ES969" s="374"/>
      <c r="ET969" s="374"/>
      <c r="EU969" s="18">
        <f>IF(SUM(CU969:CX969)&gt;0,CZ969*1+2,0)</f>
        <v>4</v>
      </c>
      <c r="EV969" s="18">
        <f t="shared" si="8114"/>
        <v>2</v>
      </c>
      <c r="EW969" s="341">
        <v>2</v>
      </c>
      <c r="EX969" s="341">
        <v>2</v>
      </c>
      <c r="EY969" s="341">
        <v>4</v>
      </c>
      <c r="EZ969" s="365">
        <f t="shared" si="8292"/>
        <v>0</v>
      </c>
      <c r="FA969" s="294"/>
      <c r="FB969" s="294"/>
      <c r="FC969" s="294"/>
      <c r="FD969" s="300"/>
      <c r="FE969" s="300"/>
      <c r="FF969" s="300"/>
      <c r="FG969" s="300"/>
      <c r="FH969" s="300"/>
      <c r="FI969" s="300"/>
      <c r="FJ969" s="300"/>
      <c r="FK969" s="294">
        <f>F969</f>
        <v>27</v>
      </c>
      <c r="FL969" s="294"/>
      <c r="FM969" s="294"/>
      <c r="FN969" s="294"/>
      <c r="FO969" s="294"/>
      <c r="FP969" s="20">
        <f t="shared" si="8285"/>
        <v>0</v>
      </c>
      <c r="FQ969" s="20">
        <f t="shared" ref="FQ969:FR971" si="8344">+DE969</f>
        <v>0</v>
      </c>
      <c r="FR969" s="20">
        <f t="shared" si="8344"/>
        <v>3</v>
      </c>
      <c r="FS969" s="20">
        <f t="shared" ref="FS969:FV971" si="8345">+IF(DG969&lt;3,DG969,0)</f>
        <v>0</v>
      </c>
      <c r="FT969" s="20">
        <f t="shared" si="8345"/>
        <v>0</v>
      </c>
      <c r="FU969" s="20">
        <f t="shared" si="8345"/>
        <v>0</v>
      </c>
      <c r="FV969" s="20">
        <f t="shared" si="8345"/>
        <v>0</v>
      </c>
      <c r="FW969" s="294"/>
    </row>
    <row r="970" spans="1:179" s="301" customFormat="1" ht="27.75" customHeight="1">
      <c r="A970" s="295"/>
      <c r="B970" s="296" t="s">
        <v>675</v>
      </c>
      <c r="C970" s="296" t="str">
        <f>B970</f>
        <v>6.2</v>
      </c>
      <c r="D970" s="296" t="s">
        <v>53</v>
      </c>
      <c r="E970" s="296" t="str">
        <f>D970</f>
        <v>LT7,5</v>
      </c>
      <c r="F970" s="296">
        <v>25</v>
      </c>
      <c r="G970" s="296">
        <f>F970</f>
        <v>25</v>
      </c>
      <c r="H970" s="297"/>
      <c r="I970" s="297"/>
      <c r="J970" s="294"/>
      <c r="K970" s="294"/>
      <c r="L970" s="294"/>
      <c r="M970" s="294"/>
      <c r="N970" s="297"/>
      <c r="O970" s="297"/>
      <c r="P970" s="1"/>
      <c r="Q970" s="16"/>
      <c r="R970" s="1"/>
      <c r="S970" s="294"/>
      <c r="T970" s="294"/>
      <c r="U970" s="294"/>
      <c r="V970" s="294"/>
      <c r="W970" s="294"/>
      <c r="X970" s="294"/>
      <c r="Y970" s="294"/>
      <c r="Z970" s="294"/>
      <c r="AA970" s="294"/>
      <c r="AB970" s="294"/>
      <c r="AC970" s="1">
        <f t="shared" si="8327"/>
        <v>0</v>
      </c>
      <c r="AD970" s="1">
        <f t="shared" si="8328"/>
        <v>0</v>
      </c>
      <c r="AE970" s="1">
        <f t="shared" si="8329"/>
        <v>0</v>
      </c>
      <c r="AF970" s="1">
        <f t="shared" si="8330"/>
        <v>0</v>
      </c>
      <c r="AG970" s="1">
        <f t="shared" si="8331"/>
        <v>0</v>
      </c>
      <c r="AH970" s="1">
        <f t="shared" si="8332"/>
        <v>0</v>
      </c>
      <c r="AI970" s="1">
        <f t="shared" si="8333"/>
        <v>0</v>
      </c>
      <c r="AJ970" s="1">
        <f t="shared" si="8334"/>
        <v>0</v>
      </c>
      <c r="AK970" s="1">
        <f t="shared" si="8335"/>
        <v>0</v>
      </c>
      <c r="AL970" s="1">
        <f t="shared" si="8336"/>
        <v>0</v>
      </c>
      <c r="AM970" s="1">
        <f t="shared" si="8337"/>
        <v>0</v>
      </c>
      <c r="AN970" s="1">
        <f t="shared" si="8338"/>
        <v>0</v>
      </c>
      <c r="AO970" s="294"/>
      <c r="AP970" s="294">
        <f t="shared" ref="AP970:AP971" si="8346">G970</f>
        <v>25</v>
      </c>
      <c r="AQ970" s="294"/>
      <c r="AR970" s="294"/>
      <c r="AS970" s="298">
        <f t="shared" si="8264"/>
        <v>0</v>
      </c>
      <c r="AT970" s="298">
        <f t="shared" si="8339"/>
        <v>1</v>
      </c>
      <c r="AU970" s="298">
        <f t="shared" si="8266"/>
        <v>0</v>
      </c>
      <c r="AV970" s="298">
        <f t="shared" si="8340"/>
        <v>0</v>
      </c>
      <c r="AW970" s="294"/>
      <c r="AX970" s="294"/>
      <c r="AY970" s="294"/>
      <c r="AZ970" s="294"/>
      <c r="BA970" s="294"/>
      <c r="BB970" s="294"/>
      <c r="BC970" s="294"/>
      <c r="BD970" s="294"/>
      <c r="BE970" s="294"/>
      <c r="BF970" s="294"/>
      <c r="BG970" s="294"/>
      <c r="BH970" s="294"/>
      <c r="BI970" s="294">
        <v>1</v>
      </c>
      <c r="BJ970" s="294"/>
      <c r="BK970" s="294"/>
      <c r="BL970" s="294"/>
      <c r="BM970" s="294"/>
      <c r="BN970" s="294"/>
      <c r="BO970" s="294"/>
      <c r="BP970" s="1"/>
      <c r="BQ970" s="294"/>
      <c r="BR970" s="17">
        <v>2</v>
      </c>
      <c r="BS970" s="1">
        <f t="shared" si="8091"/>
        <v>0</v>
      </c>
      <c r="BT970" s="17">
        <f t="shared" si="8341"/>
        <v>0</v>
      </c>
      <c r="BU970" s="294"/>
      <c r="BV970" s="294">
        <v>1</v>
      </c>
      <c r="BW970" s="294"/>
      <c r="BX970" s="294"/>
      <c r="BY970" s="294"/>
      <c r="BZ970" s="294"/>
      <c r="CA970" s="294"/>
      <c r="CB970" s="294"/>
      <c r="CC970" s="294"/>
      <c r="CD970" s="1"/>
      <c r="CE970" s="1"/>
      <c r="CF970" s="1"/>
      <c r="CG970" s="294"/>
      <c r="CH970" s="1">
        <v>1</v>
      </c>
      <c r="CI970" s="1"/>
      <c r="CJ970" s="1"/>
      <c r="CK970" s="383"/>
      <c r="CL970" s="383"/>
      <c r="CM970" s="383"/>
      <c r="CN970" s="1">
        <f>+SUM(BX970:CC970)*BW970</f>
        <v>0</v>
      </c>
      <c r="CO970" s="1">
        <f>+SUM(BX970:CC970)*BW970</f>
        <v>0</v>
      </c>
      <c r="CP970" s="20">
        <f>+SUM(BY970:CC970)*2.5+SUM(CD970:CG970)*0.5+SUM(CH970:CJ970)*2.5</f>
        <v>2.5</v>
      </c>
      <c r="CQ970" s="351"/>
      <c r="CR970" s="299">
        <f>+IF(SUM(AX970:BM970)&gt;0,1,0)</f>
        <v>1</v>
      </c>
      <c r="CS970" s="294"/>
      <c r="CT970" s="294"/>
      <c r="CU970" s="1"/>
      <c r="CV970" s="1"/>
      <c r="CW970" s="1">
        <v>1</v>
      </c>
      <c r="CX970" s="1"/>
      <c r="CY970" s="1">
        <v>3</v>
      </c>
      <c r="CZ970" s="294">
        <v>4</v>
      </c>
      <c r="DA970" s="17">
        <f t="shared" si="8342"/>
        <v>3</v>
      </c>
      <c r="DB970" s="359">
        <f t="shared" si="8325"/>
        <v>7</v>
      </c>
      <c r="DC970" s="359">
        <f t="shared" si="8326"/>
        <v>4</v>
      </c>
      <c r="DD970" s="294"/>
      <c r="DE970" s="294">
        <v>4</v>
      </c>
      <c r="DF970" s="294">
        <v>9</v>
      </c>
      <c r="DG970" s="294"/>
      <c r="DH970" s="294"/>
      <c r="DI970" s="294"/>
      <c r="DJ970" s="294"/>
      <c r="DK970" s="294"/>
      <c r="DL970" s="294"/>
      <c r="DM970" s="294"/>
      <c r="DN970" s="294"/>
      <c r="DO970" s="1"/>
      <c r="DP970" s="1"/>
      <c r="DQ970" s="17">
        <f>+IF(AND(SUM(S970:AA970)&gt;0,SUM(FA970:FF970)&gt;0),CT970,0)</f>
        <v>0</v>
      </c>
      <c r="DR970" s="17">
        <f>+IF(AND(SUM(S970:AA970)&gt;0,SUM(FA970:FF970)&gt;0),CU970,0)</f>
        <v>0</v>
      </c>
      <c r="DS970" s="17">
        <f>+IF(AND(SUM(S970:AA970)&gt;0,SUM(FA970:FF970)&gt;0),CV970,0)</f>
        <v>0</v>
      </c>
      <c r="DT970" s="17">
        <f>+IF(AND(SUM(S970:AA970)&gt;0,SUM(FA970:FF970)&gt;0),CW970,0)</f>
        <v>0</v>
      </c>
      <c r="DU970" s="17">
        <f>+IF(AND(SUM(S970:AA970)&gt;0,SUM(FA970:FF970)&gt;0),CX970,0)</f>
        <v>0</v>
      </c>
      <c r="DV970" s="17">
        <f>+IF(AND(SUM(S970:AA970)&gt;0,SUM(FA970:FF970)&gt;0),CY970,0)</f>
        <v>0</v>
      </c>
      <c r="DW970" s="1"/>
      <c r="DX970" s="1"/>
      <c r="DY970" s="20">
        <f>+IF(AND(SUM(S970:AB970)&gt;0,SUM(FA970:FF970)&gt;0,DG970&gt;=3),DG970,0)</f>
        <v>0</v>
      </c>
      <c r="DZ970" s="20">
        <f>+IF(AND(SUM(S970:AB970)&gt;0,SUM(FA970:FF970)&gt;0,DH970&gt;=3),DH970,0)</f>
        <v>0</v>
      </c>
      <c r="EA970" s="20">
        <f>+IF(AND(SUM(S970:AB970)&gt;0,SUM(FA970:FF970)&gt;0,DI970&gt;=3),DI970,0)</f>
        <v>0</v>
      </c>
      <c r="EB970" s="20">
        <f>+IF(AND(SUM(S970:AB970)&gt;0,SUM(FA970:FF970)&gt;0,DJ970&gt;=3),DJ970,0)</f>
        <v>0</v>
      </c>
      <c r="EC970" s="18">
        <f>+IF(AND(CT970=0,SUM(CU970:CY970)&gt;1,SUM(CU970:CY970)&lt;=4),1,IF(AND(CT970=0,SUM(CU970:CY970)&gt;4),2,0))</f>
        <v>1</v>
      </c>
      <c r="ED970" s="19">
        <f t="shared" si="8343"/>
        <v>3</v>
      </c>
      <c r="EE970" s="19">
        <f>+IF(SUM(AO970:AR970)+SUM(DK970:DN970)&gt;0,CT970*3,0)</f>
        <v>0</v>
      </c>
      <c r="EF970" s="1">
        <f>+IF(EE970&gt;0,CT970*4,0)</f>
        <v>0</v>
      </c>
      <c r="EG970" s="18">
        <f>+IF(AND(CT970+EC970=0,SUM(AO970:AR970)&gt;0,SUM(DK970:DN970)&gt;0),(CU970+CV970+CW970+CX970)*2+CY970*5,(EC970+CT970-FO970)*5)+IF(AND(EC970+DQ970+CT970=0,SUM(AO970:AR970)&gt;0),SUM(CU970:CX970)*2+CY970*5,0)</f>
        <v>5</v>
      </c>
      <c r="EH970" s="341"/>
      <c r="EI970" s="294"/>
      <c r="EJ970" s="294">
        <v>4.5</v>
      </c>
      <c r="EK970" s="294">
        <f>3*4.5</f>
        <v>13.5</v>
      </c>
      <c r="EL970" s="19">
        <v>1</v>
      </c>
      <c r="EM970" s="19"/>
      <c r="EN970" s="19"/>
      <c r="EO970" s="366"/>
      <c r="EP970" s="366"/>
      <c r="EQ970" s="374">
        <v>1</v>
      </c>
      <c r="ER970" s="374"/>
      <c r="ES970" s="374"/>
      <c r="ET970" s="374"/>
      <c r="EU970" s="18">
        <f>IF(SUM(CU970:CX970)&gt;0,CZ970*1+2,0)</f>
        <v>6</v>
      </c>
      <c r="EV970" s="18">
        <f t="shared" si="8114"/>
        <v>2</v>
      </c>
      <c r="EW970" s="341">
        <v>1</v>
      </c>
      <c r="EX970" s="341"/>
      <c r="EY970" s="341"/>
      <c r="EZ970" s="365">
        <f t="shared" si="8292"/>
        <v>0</v>
      </c>
      <c r="FA970" s="294"/>
      <c r="FB970" s="294"/>
      <c r="FC970" s="294"/>
      <c r="FD970" s="300"/>
      <c r="FE970" s="300"/>
      <c r="FF970" s="300"/>
      <c r="FG970" s="300"/>
      <c r="FH970" s="300"/>
      <c r="FI970" s="300"/>
      <c r="FJ970" s="300"/>
      <c r="FK970" s="294">
        <f>F970</f>
        <v>25</v>
      </c>
      <c r="FL970" s="294"/>
      <c r="FM970" s="294"/>
      <c r="FN970" s="294"/>
      <c r="FO970" s="294"/>
      <c r="FP970" s="20">
        <f t="shared" si="8285"/>
        <v>0</v>
      </c>
      <c r="FQ970" s="20">
        <f t="shared" si="8344"/>
        <v>4</v>
      </c>
      <c r="FR970" s="20">
        <f t="shared" si="8344"/>
        <v>9</v>
      </c>
      <c r="FS970" s="20">
        <f t="shared" si="8345"/>
        <v>0</v>
      </c>
      <c r="FT970" s="20">
        <f t="shared" si="8345"/>
        <v>0</v>
      </c>
      <c r="FU970" s="20">
        <f t="shared" si="8345"/>
        <v>0</v>
      </c>
      <c r="FV970" s="20">
        <f t="shared" si="8345"/>
        <v>0</v>
      </c>
      <c r="FW970" s="294"/>
    </row>
    <row r="971" spans="1:179" s="301" customFormat="1" ht="27.75" customHeight="1">
      <c r="A971" s="295"/>
      <c r="B971" s="296" t="s">
        <v>687</v>
      </c>
      <c r="C971" s="296" t="str">
        <f>B971</f>
        <v>6.3</v>
      </c>
      <c r="D971" s="296" t="s">
        <v>53</v>
      </c>
      <c r="E971" s="296" t="str">
        <f>D971</f>
        <v>LT7,5</v>
      </c>
      <c r="F971" s="296">
        <v>39</v>
      </c>
      <c r="G971" s="296">
        <f>F971</f>
        <v>39</v>
      </c>
      <c r="H971" s="297"/>
      <c r="I971" s="297"/>
      <c r="J971" s="294"/>
      <c r="K971" s="294"/>
      <c r="L971" s="294"/>
      <c r="M971" s="294"/>
      <c r="N971" s="297"/>
      <c r="O971" s="297"/>
      <c r="P971" s="1"/>
      <c r="Q971" s="16"/>
      <c r="R971" s="1"/>
      <c r="S971" s="294"/>
      <c r="T971" s="294"/>
      <c r="U971" s="294"/>
      <c r="V971" s="294"/>
      <c r="W971" s="294"/>
      <c r="X971" s="294"/>
      <c r="Y971" s="294"/>
      <c r="Z971" s="294"/>
      <c r="AA971" s="294"/>
      <c r="AB971" s="294"/>
      <c r="AC971" s="1">
        <f t="shared" ref="AC971" si="8347">+IF(S971=1,1,0)+IF(T971=1,1,0)</f>
        <v>0</v>
      </c>
      <c r="AD971" s="1">
        <f t="shared" ref="AD971" si="8348">+IF(U971=1,1,0)+IF(V971=1,1,0)</f>
        <v>0</v>
      </c>
      <c r="AE971" s="1">
        <f t="shared" ref="AE971" si="8349">+IF(W971=1,1,0)+IF(X971=1,1,0)</f>
        <v>0</v>
      </c>
      <c r="AF971" s="1">
        <f t="shared" ref="AF971" si="8350">+IF(Y971=1,1,0)+IF(Z971=1,1,0)</f>
        <v>0</v>
      </c>
      <c r="AG971" s="1">
        <f t="shared" ref="AG971" si="8351">+IF(AA971=1,1,0)</f>
        <v>0</v>
      </c>
      <c r="AH971" s="1">
        <f t="shared" ref="AH971" si="8352">+IF(AB971=1,1,0)</f>
        <v>0</v>
      </c>
      <c r="AI971" s="1">
        <f t="shared" ref="AI971" si="8353">+IF(S971=2,1,0)+IF(T971=2,1,0)</f>
        <v>0</v>
      </c>
      <c r="AJ971" s="1">
        <f t="shared" ref="AJ971" si="8354">+IF(U971=2,1,0)+IF(V971=2,1,0)</f>
        <v>0</v>
      </c>
      <c r="AK971" s="1">
        <f t="shared" ref="AK971" si="8355">+IF(X971=2,1,0)+IF(W971=2,1,0)</f>
        <v>0</v>
      </c>
      <c r="AL971" s="1">
        <f t="shared" ref="AL971" si="8356">+IF(Y971=2,1,0)+IF(Z971=2,1,0)</f>
        <v>0</v>
      </c>
      <c r="AM971" s="1">
        <f t="shared" ref="AM971" si="8357">+IF(AA971=2,1,0)</f>
        <v>0</v>
      </c>
      <c r="AN971" s="1">
        <f t="shared" ref="AN971" si="8358">+IF(AB971=2,1,0)</f>
        <v>0</v>
      </c>
      <c r="AO971" s="294"/>
      <c r="AP971" s="294">
        <f t="shared" si="8346"/>
        <v>39</v>
      </c>
      <c r="AQ971" s="294"/>
      <c r="AR971" s="294"/>
      <c r="AS971" s="298">
        <f t="shared" si="8264"/>
        <v>0</v>
      </c>
      <c r="AT971" s="298">
        <f t="shared" si="8339"/>
        <v>1</v>
      </c>
      <c r="AU971" s="298">
        <f t="shared" si="8266"/>
        <v>0</v>
      </c>
      <c r="AV971" s="298">
        <f t="shared" si="8340"/>
        <v>0</v>
      </c>
      <c r="AW971" s="294"/>
      <c r="AX971" s="294"/>
      <c r="AY971" s="294">
        <v>1</v>
      </c>
      <c r="AZ971" s="294"/>
      <c r="BA971" s="294"/>
      <c r="BB971" s="294"/>
      <c r="BC971" s="294"/>
      <c r="BD971" s="294"/>
      <c r="BE971" s="294"/>
      <c r="BF971" s="294"/>
      <c r="BG971" s="294"/>
      <c r="BH971" s="294"/>
      <c r="BI971" s="294"/>
      <c r="BJ971" s="294"/>
      <c r="BK971" s="294"/>
      <c r="BL971" s="294"/>
      <c r="BM971" s="294"/>
      <c r="BN971" s="294"/>
      <c r="BO971" s="294"/>
      <c r="BP971" s="1"/>
      <c r="BQ971" s="294"/>
      <c r="BR971" s="17">
        <v>1</v>
      </c>
      <c r="BS971" s="1">
        <f t="shared" si="8091"/>
        <v>0</v>
      </c>
      <c r="BT971" s="17">
        <f t="shared" ref="BT971" si="8359">+BS971*2</f>
        <v>0</v>
      </c>
      <c r="BU971" s="294"/>
      <c r="BV971" s="294">
        <v>1</v>
      </c>
      <c r="BW971" s="294">
        <v>1</v>
      </c>
      <c r="BX971" s="294">
        <v>1</v>
      </c>
      <c r="BY971" s="294"/>
      <c r="BZ971" s="294"/>
      <c r="CA971" s="294"/>
      <c r="CB971" s="294"/>
      <c r="CC971" s="294"/>
      <c r="CD971" s="1"/>
      <c r="CE971" s="1"/>
      <c r="CF971" s="1"/>
      <c r="CG971" s="294"/>
      <c r="CH971" s="1">
        <v>1</v>
      </c>
      <c r="CI971" s="1"/>
      <c r="CJ971" s="1"/>
      <c r="CK971" s="383"/>
      <c r="CL971" s="383"/>
      <c r="CM971" s="383"/>
      <c r="CN971" s="1">
        <f>+SUM(BX971:CC971)*BW971</f>
        <v>1</v>
      </c>
      <c r="CO971" s="1">
        <f>+SUM(BX971:CC971)*BW971</f>
        <v>1</v>
      </c>
      <c r="CP971" s="20">
        <f>+SUM(BY971:CC971)*2.5+SUM(CD971:CG971)*0.5+SUM(CH971:CJ971)*2.5</f>
        <v>2.5</v>
      </c>
      <c r="CQ971" s="351"/>
      <c r="CR971" s="299">
        <f>+IF(SUM(AX971:BM971)&gt;0,1,0)</f>
        <v>1</v>
      </c>
      <c r="CS971" s="294"/>
      <c r="CT971" s="294"/>
      <c r="CU971" s="1"/>
      <c r="CV971" s="1"/>
      <c r="CW971" s="1">
        <v>2</v>
      </c>
      <c r="CX971" s="1"/>
      <c r="CY971" s="1">
        <v>5</v>
      </c>
      <c r="CZ971" s="294">
        <v>7</v>
      </c>
      <c r="DA971" s="17">
        <f t="shared" ref="DA971" si="8360">+CY971</f>
        <v>5</v>
      </c>
      <c r="DB971" s="359">
        <f t="shared" si="8325"/>
        <v>12</v>
      </c>
      <c r="DC971" s="359">
        <f t="shared" si="8326"/>
        <v>7</v>
      </c>
      <c r="DD971" s="294"/>
      <c r="DE971" s="294">
        <v>4</v>
      </c>
      <c r="DF971" s="294">
        <v>9</v>
      </c>
      <c r="DG971" s="294"/>
      <c r="DH971" s="294">
        <v>4</v>
      </c>
      <c r="DI971" s="294">
        <v>8</v>
      </c>
      <c r="DJ971" s="294"/>
      <c r="DK971" s="294"/>
      <c r="DL971" s="294"/>
      <c r="DM971" s="294"/>
      <c r="DN971" s="294"/>
      <c r="DO971" s="1"/>
      <c r="DP971" s="1"/>
      <c r="DQ971" s="17">
        <f>+IF(AND(SUM(S971:AA971)&gt;0,SUM(FA971:FF971)&gt;0),CT971,0)</f>
        <v>0</v>
      </c>
      <c r="DR971" s="17">
        <f>+IF(AND(SUM(S971:AA971)&gt;0,SUM(FA971:FF971)&gt;0),CU971,0)</f>
        <v>0</v>
      </c>
      <c r="DS971" s="17">
        <f>+IF(AND(SUM(S971:AA971)&gt;0,SUM(FA971:FF971)&gt;0),CV971,0)</f>
        <v>0</v>
      </c>
      <c r="DT971" s="17">
        <f>+IF(AND(SUM(S971:AA971)&gt;0,SUM(FA971:FF971)&gt;0),CW971,0)</f>
        <v>0</v>
      </c>
      <c r="DU971" s="17">
        <f>+IF(AND(SUM(S971:AA971)&gt;0,SUM(FA971:FF971)&gt;0),CX971,0)</f>
        <v>0</v>
      </c>
      <c r="DV971" s="17">
        <f>+IF(AND(SUM(S971:AA971)&gt;0,SUM(FA971:FF971)&gt;0),CY971,0)</f>
        <v>0</v>
      </c>
      <c r="DW971" s="1"/>
      <c r="DX971" s="1"/>
      <c r="DY971" s="20">
        <f>+IF(AND(SUM(S971:AB971)&gt;0,SUM(FA971:FF971)&gt;0,DG971&gt;=3),DG971,0)</f>
        <v>0</v>
      </c>
      <c r="DZ971" s="20">
        <f>+IF(AND(SUM(S971:AB971)&gt;0,SUM(FA971:FF971)&gt;0,DH971&gt;=3),DH971,0)</f>
        <v>0</v>
      </c>
      <c r="EA971" s="20">
        <f>+IF(AND(SUM(S971:AB971)&gt;0,SUM(FA971:FF971)&gt;0,DI971&gt;=3),DI971,0)</f>
        <v>0</v>
      </c>
      <c r="EB971" s="20">
        <f>+IF(AND(SUM(S971:AB971)&gt;0,SUM(FA971:FF971)&gt;0,DJ971&gt;=3),DJ971,0)</f>
        <v>0</v>
      </c>
      <c r="EC971" s="18">
        <f>+IF(AND(CT971=0,SUM(CU971:CY971)&gt;1,SUM(CU971:CY971)&lt;=4),1,IF(AND(CT971=0,SUM(CU971:CY971)&gt;4),2,0))-1</f>
        <v>1</v>
      </c>
      <c r="ED971" s="19">
        <f t="shared" ref="ED971" si="8361">+IF(EC971&lt;&gt;0,EC971*3,0)</f>
        <v>3</v>
      </c>
      <c r="EE971" s="19">
        <f>+IF(SUM(AO971:AR971)+SUM(DK971:DN971)&gt;0,CT971*3,0)</f>
        <v>0</v>
      </c>
      <c r="EF971" s="1">
        <f>+IF(EE971&gt;0,CT971*4,0)</f>
        <v>0</v>
      </c>
      <c r="EG971" s="18">
        <f>+IF(AND(CT971+EC971=0,SUM(AO971:AR971)&gt;0,SUM(DK971:DN971)&gt;0),(CU971+CV971+CW971+CX971)*2+CY971*5,(EC971+CT971-FO971)*5)+IF(AND(EC971+DQ971+CT971=0,SUM(AO971:AR971)&gt;0),SUM(CU971:CX971)*2+CY971*5,0)</f>
        <v>5</v>
      </c>
      <c r="EH971" s="341"/>
      <c r="EI971" s="294"/>
      <c r="EJ971" s="294"/>
      <c r="EK971" s="294"/>
      <c r="EL971" s="19">
        <v>1</v>
      </c>
      <c r="EM971" s="19"/>
      <c r="EN971" s="19"/>
      <c r="EO971" s="366"/>
      <c r="EP971" s="366"/>
      <c r="EQ971" s="374"/>
      <c r="ER971" s="374"/>
      <c r="ES971" s="374">
        <v>1</v>
      </c>
      <c r="ET971" s="374"/>
      <c r="EU971" s="18">
        <f>IF(SUM(CU971:CX971)&gt;0,CZ971*1+2,0)</f>
        <v>9</v>
      </c>
      <c r="EV971" s="18">
        <f t="shared" si="8114"/>
        <v>2</v>
      </c>
      <c r="EW971" s="341">
        <v>1</v>
      </c>
      <c r="EX971" s="341">
        <v>1</v>
      </c>
      <c r="EY971" s="341">
        <v>4</v>
      </c>
      <c r="EZ971" s="365">
        <f t="shared" si="8292"/>
        <v>0.5</v>
      </c>
      <c r="FA971" s="294"/>
      <c r="FB971" s="294"/>
      <c r="FC971" s="294"/>
      <c r="FD971" s="300"/>
      <c r="FE971" s="300"/>
      <c r="FF971" s="300"/>
      <c r="FG971" s="300"/>
      <c r="FH971" s="300"/>
      <c r="FI971" s="300"/>
      <c r="FJ971" s="300"/>
      <c r="FK971" s="294">
        <f>F971</f>
        <v>39</v>
      </c>
      <c r="FL971" s="294"/>
      <c r="FM971" s="294"/>
      <c r="FN971" s="294"/>
      <c r="FO971" s="294"/>
      <c r="FP971" s="20">
        <f t="shared" si="8285"/>
        <v>0</v>
      </c>
      <c r="FQ971" s="20">
        <f t="shared" si="8344"/>
        <v>4</v>
      </c>
      <c r="FR971" s="20">
        <f t="shared" si="8344"/>
        <v>9</v>
      </c>
      <c r="FS971" s="20">
        <f t="shared" si="8345"/>
        <v>0</v>
      </c>
      <c r="FT971" s="20">
        <f t="shared" si="8345"/>
        <v>0</v>
      </c>
      <c r="FU971" s="20">
        <f t="shared" si="8345"/>
        <v>0</v>
      </c>
      <c r="FV971" s="20">
        <f t="shared" si="8345"/>
        <v>0</v>
      </c>
      <c r="FW971" s="294"/>
    </row>
    <row r="972" spans="1:179" s="301" customFormat="1" ht="27.75" customHeight="1">
      <c r="A972" s="295"/>
      <c r="B972" s="41">
        <v>8</v>
      </c>
      <c r="C972" s="41">
        <f t="shared" ref="C972:C975" si="8362">B972</f>
        <v>8</v>
      </c>
      <c r="D972" s="296"/>
      <c r="E972" s="296"/>
      <c r="F972" s="296"/>
      <c r="G972" s="296"/>
      <c r="H972" s="297"/>
      <c r="I972" s="297"/>
      <c r="J972" s="294"/>
      <c r="K972" s="294"/>
      <c r="L972" s="294"/>
      <c r="M972" s="294"/>
      <c r="N972" s="297"/>
      <c r="O972" s="297"/>
      <c r="P972" s="1"/>
      <c r="Q972" s="16"/>
      <c r="R972" s="1"/>
      <c r="S972" s="294"/>
      <c r="T972" s="294"/>
      <c r="U972" s="294"/>
      <c r="V972" s="294"/>
      <c r="W972" s="294"/>
      <c r="X972" s="294"/>
      <c r="Y972" s="294"/>
      <c r="Z972" s="294"/>
      <c r="AA972" s="294"/>
      <c r="AB972" s="294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294"/>
      <c r="AP972" s="294"/>
      <c r="AQ972" s="294"/>
      <c r="AR972" s="294"/>
      <c r="AS972" s="298">
        <f t="shared" si="8264"/>
        <v>0</v>
      </c>
      <c r="AT972" s="298">
        <f t="shared" si="8339"/>
        <v>0</v>
      </c>
      <c r="AU972" s="298">
        <f t="shared" si="8266"/>
        <v>0</v>
      </c>
      <c r="AV972" s="298">
        <f t="shared" si="8340"/>
        <v>0</v>
      </c>
      <c r="AW972" s="294"/>
      <c r="AX972" s="294"/>
      <c r="AY972" s="294"/>
      <c r="AZ972" s="294"/>
      <c r="BA972" s="294"/>
      <c r="BB972" s="294"/>
      <c r="BC972" s="294"/>
      <c r="BD972" s="294"/>
      <c r="BE972" s="294"/>
      <c r="BF972" s="294"/>
      <c r="BG972" s="294"/>
      <c r="BH972" s="294"/>
      <c r="BI972" s="294"/>
      <c r="BJ972" s="294"/>
      <c r="BK972" s="294"/>
      <c r="BL972" s="294"/>
      <c r="BM972" s="294"/>
      <c r="BN972" s="294"/>
      <c r="BO972" s="294"/>
      <c r="BP972" s="1"/>
      <c r="BQ972" s="294"/>
      <c r="BR972" s="17"/>
      <c r="BS972" s="1">
        <f t="shared" si="8091"/>
        <v>0</v>
      </c>
      <c r="BT972" s="17"/>
      <c r="BU972" s="294"/>
      <c r="BV972" s="294"/>
      <c r="BW972" s="294"/>
      <c r="BX972" s="294"/>
      <c r="BY972" s="294"/>
      <c r="BZ972" s="294"/>
      <c r="CA972" s="294"/>
      <c r="CB972" s="294"/>
      <c r="CC972" s="294"/>
      <c r="CD972" s="1"/>
      <c r="CE972" s="1"/>
      <c r="CF972" s="1"/>
      <c r="CG972" s="294"/>
      <c r="CH972" s="1"/>
      <c r="CI972" s="1"/>
      <c r="CJ972" s="1"/>
      <c r="CK972" s="383"/>
      <c r="CL972" s="383"/>
      <c r="CM972" s="383"/>
      <c r="CN972" s="1"/>
      <c r="CO972" s="1"/>
      <c r="CP972" s="20"/>
      <c r="CQ972" s="351"/>
      <c r="CR972" s="299"/>
      <c r="CS972" s="294"/>
      <c r="CT972" s="294"/>
      <c r="CU972" s="1"/>
      <c r="CV972" s="1"/>
      <c r="CW972" s="1"/>
      <c r="CX972" s="1"/>
      <c r="CY972" s="1"/>
      <c r="CZ972" s="294"/>
      <c r="DA972" s="17"/>
      <c r="DB972" s="359">
        <f t="shared" si="8325"/>
        <v>0</v>
      </c>
      <c r="DC972" s="359">
        <f t="shared" si="8326"/>
        <v>0</v>
      </c>
      <c r="DD972" s="294"/>
      <c r="DE972" s="294"/>
      <c r="DF972" s="294"/>
      <c r="DG972" s="294"/>
      <c r="DH972" s="294"/>
      <c r="DI972" s="294"/>
      <c r="DJ972" s="294"/>
      <c r="DK972" s="294"/>
      <c r="DL972" s="294"/>
      <c r="DM972" s="294"/>
      <c r="DN972" s="294"/>
      <c r="DO972" s="1"/>
      <c r="DP972" s="1"/>
      <c r="DQ972" s="17"/>
      <c r="DR972" s="17"/>
      <c r="DS972" s="17"/>
      <c r="DT972" s="17"/>
      <c r="DU972" s="17"/>
      <c r="DV972" s="17"/>
      <c r="DW972" s="1"/>
      <c r="DX972" s="1"/>
      <c r="DY972" s="20"/>
      <c r="DZ972" s="20"/>
      <c r="EA972" s="20"/>
      <c r="EB972" s="20"/>
      <c r="EC972" s="18"/>
      <c r="ED972" s="19"/>
      <c r="EE972" s="19"/>
      <c r="EF972" s="1"/>
      <c r="EG972" s="18"/>
      <c r="EH972" s="341"/>
      <c r="EI972" s="294"/>
      <c r="EJ972" s="294"/>
      <c r="EK972" s="294"/>
      <c r="EL972" s="19"/>
      <c r="EM972" s="19"/>
      <c r="EN972" s="19"/>
      <c r="EO972" s="366"/>
      <c r="EP972" s="366"/>
      <c r="EQ972" s="374"/>
      <c r="ER972" s="374"/>
      <c r="ES972" s="374"/>
      <c r="ET972" s="374"/>
      <c r="EU972" s="18"/>
      <c r="EV972" s="18">
        <f t="shared" si="8114"/>
        <v>0</v>
      </c>
      <c r="EW972" s="341"/>
      <c r="EX972" s="341"/>
      <c r="EY972" s="341"/>
      <c r="EZ972" s="365">
        <f t="shared" si="8292"/>
        <v>0</v>
      </c>
      <c r="FA972" s="294"/>
      <c r="FB972" s="294"/>
      <c r="FC972" s="294"/>
      <c r="FD972" s="300"/>
      <c r="FE972" s="300"/>
      <c r="FF972" s="300"/>
      <c r="FG972" s="300"/>
      <c r="FH972" s="300"/>
      <c r="FI972" s="300"/>
      <c r="FJ972" s="300"/>
      <c r="FK972" s="294"/>
      <c r="FL972" s="294"/>
      <c r="FM972" s="294"/>
      <c r="FN972" s="294"/>
      <c r="FO972" s="294"/>
      <c r="FP972" s="20">
        <f t="shared" ref="FP972:FP975" si="8363">+FO972*3</f>
        <v>0</v>
      </c>
      <c r="FQ972" s="20"/>
      <c r="FR972" s="20"/>
      <c r="FS972" s="20"/>
      <c r="FT972" s="20"/>
      <c r="FU972" s="20"/>
      <c r="FV972" s="20"/>
      <c r="FW972" s="294"/>
    </row>
    <row r="973" spans="1:179" s="301" customFormat="1" ht="27.75" customHeight="1">
      <c r="A973" s="295"/>
      <c r="B973" s="296" t="s">
        <v>204</v>
      </c>
      <c r="C973" s="296" t="str">
        <f t="shared" si="8362"/>
        <v>8.1</v>
      </c>
      <c r="D973" s="296" t="s">
        <v>53</v>
      </c>
      <c r="E973" s="296" t="str">
        <f>D973</f>
        <v>LT7,5</v>
      </c>
      <c r="F973" s="296">
        <v>28</v>
      </c>
      <c r="G973" s="296">
        <f>F973</f>
        <v>28</v>
      </c>
      <c r="H973" s="297"/>
      <c r="I973" s="297"/>
      <c r="J973" s="294"/>
      <c r="K973" s="294"/>
      <c r="L973" s="294"/>
      <c r="M973" s="294"/>
      <c r="N973" s="297"/>
      <c r="O973" s="297"/>
      <c r="P973" s="1"/>
      <c r="Q973" s="16"/>
      <c r="R973" s="1"/>
      <c r="S973" s="294"/>
      <c r="T973" s="294"/>
      <c r="U973" s="294"/>
      <c r="V973" s="294"/>
      <c r="W973" s="294"/>
      <c r="X973" s="294"/>
      <c r="Y973" s="294"/>
      <c r="Z973" s="294"/>
      <c r="AA973" s="294"/>
      <c r="AB973" s="294"/>
      <c r="AC973" s="1">
        <f t="shared" ref="AC973" si="8364">+IF(S973=1,1,0)+IF(T973=1,1,0)</f>
        <v>0</v>
      </c>
      <c r="AD973" s="1">
        <f t="shared" ref="AD973" si="8365">+IF(U973=1,1,0)+IF(V973=1,1,0)</f>
        <v>0</v>
      </c>
      <c r="AE973" s="1">
        <f t="shared" ref="AE973" si="8366">+IF(W973=1,1,0)+IF(X973=1,1,0)</f>
        <v>0</v>
      </c>
      <c r="AF973" s="1">
        <f t="shared" ref="AF973" si="8367">+IF(Y973=1,1,0)+IF(Z973=1,1,0)</f>
        <v>0</v>
      </c>
      <c r="AG973" s="1">
        <f t="shared" ref="AG973" si="8368">+IF(AA973=1,1,0)</f>
        <v>0</v>
      </c>
      <c r="AH973" s="1">
        <f t="shared" ref="AH973" si="8369">+IF(AB973=1,1,0)</f>
        <v>0</v>
      </c>
      <c r="AI973" s="1">
        <f t="shared" ref="AI973" si="8370">+IF(S973=2,1,0)+IF(T973=2,1,0)</f>
        <v>0</v>
      </c>
      <c r="AJ973" s="1">
        <f t="shared" ref="AJ973" si="8371">+IF(U973=2,1,0)+IF(V973=2,1,0)</f>
        <v>0</v>
      </c>
      <c r="AK973" s="1">
        <f t="shared" ref="AK973" si="8372">+IF(X973=2,1,0)+IF(W973=2,1,0)</f>
        <v>0</v>
      </c>
      <c r="AL973" s="1">
        <f t="shared" ref="AL973" si="8373">+IF(Y973=2,1,0)+IF(Z973=2,1,0)</f>
        <v>0</v>
      </c>
      <c r="AM973" s="1">
        <f t="shared" ref="AM973" si="8374">+IF(AA973=2,1,0)</f>
        <v>0</v>
      </c>
      <c r="AN973" s="1">
        <f t="shared" ref="AN973" si="8375">+IF(AB973=2,1,0)</f>
        <v>0</v>
      </c>
      <c r="AO973" s="294"/>
      <c r="AP973" s="294"/>
      <c r="AQ973" s="294"/>
      <c r="AR973" s="294"/>
      <c r="AS973" s="298">
        <f t="shared" si="8264"/>
        <v>0</v>
      </c>
      <c r="AT973" s="298">
        <f t="shared" si="8339"/>
        <v>0</v>
      </c>
      <c r="AU973" s="298">
        <f t="shared" si="8266"/>
        <v>0</v>
      </c>
      <c r="AV973" s="298">
        <f t="shared" si="8340"/>
        <v>0</v>
      </c>
      <c r="AW973" s="294"/>
      <c r="AX973" s="294"/>
      <c r="AY973" s="294"/>
      <c r="AZ973" s="294"/>
      <c r="BA973" s="294"/>
      <c r="BB973" s="294"/>
      <c r="BC973" s="294"/>
      <c r="BD973" s="294"/>
      <c r="BE973" s="294"/>
      <c r="BF973" s="294"/>
      <c r="BG973" s="294"/>
      <c r="BH973" s="294"/>
      <c r="BI973" s="294">
        <v>1</v>
      </c>
      <c r="BJ973" s="294"/>
      <c r="BK973" s="294"/>
      <c r="BL973" s="294"/>
      <c r="BM973" s="294"/>
      <c r="BN973" s="294"/>
      <c r="BO973" s="294"/>
      <c r="BP973" s="1"/>
      <c r="BQ973" s="294"/>
      <c r="BR973" s="17">
        <v>2</v>
      </c>
      <c r="BS973" s="1">
        <f t="shared" ref="BS973:BS975" si="8376">IF(BP973=1, 2,IF(BP973=2,3,IF(BP973&gt;=3,4,0)))*2</f>
        <v>0</v>
      </c>
      <c r="BT973" s="17">
        <f t="shared" ref="BT973" si="8377">+BS973*2</f>
        <v>0</v>
      </c>
      <c r="BU973" s="294"/>
      <c r="BV973" s="294">
        <v>1</v>
      </c>
      <c r="BW973" s="294"/>
      <c r="BX973" s="294"/>
      <c r="BY973" s="294"/>
      <c r="BZ973" s="294"/>
      <c r="CA973" s="294"/>
      <c r="CB973" s="294"/>
      <c r="CC973" s="294"/>
      <c r="CD973" s="1"/>
      <c r="CE973" s="1"/>
      <c r="CF973" s="1"/>
      <c r="CG973" s="294"/>
      <c r="CH973" s="1">
        <v>1</v>
      </c>
      <c r="CI973" s="1"/>
      <c r="CJ973" s="1"/>
      <c r="CK973" s="383"/>
      <c r="CL973" s="383"/>
      <c r="CM973" s="383"/>
      <c r="CN973" s="1">
        <f>+SUM(BX973:CC973)*BW973</f>
        <v>0</v>
      </c>
      <c r="CO973" s="1">
        <f>+SUM(BX973:CC973)*BW973</f>
        <v>0</v>
      </c>
      <c r="CP973" s="20">
        <f>+SUM(BY973:CC973)*2.5+SUM(CD973:CG973)*0.5+SUM(CH973:CJ973)*2.5</f>
        <v>2.5</v>
      </c>
      <c r="CQ973" s="351"/>
      <c r="CR973" s="299">
        <f>+IF(SUM(AX973:BM973)&gt;0,1,0)</f>
        <v>1</v>
      </c>
      <c r="CS973" s="294"/>
      <c r="CT973" s="294"/>
      <c r="CU973" s="1"/>
      <c r="CV973" s="1"/>
      <c r="CW973" s="1">
        <v>2</v>
      </c>
      <c r="CX973" s="1"/>
      <c r="CY973" s="1">
        <v>3</v>
      </c>
      <c r="CZ973" s="294">
        <v>6</v>
      </c>
      <c r="DA973" s="17">
        <f t="shared" ref="DA973" si="8378">+CY973</f>
        <v>3</v>
      </c>
      <c r="DB973" s="359">
        <f t="shared" si="8325"/>
        <v>9</v>
      </c>
      <c r="DC973" s="359">
        <f t="shared" si="8326"/>
        <v>5</v>
      </c>
      <c r="DD973" s="294"/>
      <c r="DE973" s="294">
        <v>4</v>
      </c>
      <c r="DF973" s="294">
        <v>9</v>
      </c>
      <c r="DG973" s="294"/>
      <c r="DH973" s="294">
        <v>4</v>
      </c>
      <c r="DI973" s="294"/>
      <c r="DJ973" s="294"/>
      <c r="DK973" s="294"/>
      <c r="DL973" s="294">
        <f>F973</f>
        <v>28</v>
      </c>
      <c r="DM973" s="294"/>
      <c r="DN973" s="294"/>
      <c r="DO973" s="1"/>
      <c r="DP973" s="1"/>
      <c r="DQ973" s="17">
        <f>+IF(AND(SUM(S973:AA973)&gt;0,SUM(FA973:FF973)&gt;0),CT973,0)</f>
        <v>0</v>
      </c>
      <c r="DR973" s="17">
        <f>+IF(AND(SUM(S973:AA973)&gt;0,SUM(FA973:FF973)&gt;0),CU973,0)</f>
        <v>0</v>
      </c>
      <c r="DS973" s="17">
        <f>+IF(AND(SUM(S973:AA973)&gt;0,SUM(FA973:FF973)&gt;0),CV973,0)</f>
        <v>0</v>
      </c>
      <c r="DT973" s="17">
        <f>+IF(AND(SUM(S973:AA973)&gt;0,SUM(FA973:FF973)&gt;0),CW973,0)</f>
        <v>0</v>
      </c>
      <c r="DU973" s="17">
        <f>+IF(AND(SUM(S973:AA973)&gt;0,SUM(FA973:FF973)&gt;0),CX973,0)</f>
        <v>0</v>
      </c>
      <c r="DV973" s="17">
        <f>+IF(AND(SUM(S973:AA973)&gt;0,SUM(FA973:FF973)&gt;0),CY973,0)</f>
        <v>0</v>
      </c>
      <c r="DW973" s="1"/>
      <c r="DX973" s="1"/>
      <c r="DY973" s="20">
        <f>+IF(AND(SUM(S973:AB973)&gt;0,SUM(FA973:FF973)&gt;0,DG973&gt;=3),DG973,0)</f>
        <v>0</v>
      </c>
      <c r="DZ973" s="20">
        <f>+IF(AND(SUM(S973:AB973)&gt;0,SUM(FA973:FF973)&gt;0,DH973&gt;=3),DH973,0)</f>
        <v>0</v>
      </c>
      <c r="EA973" s="20">
        <f>+IF(AND(SUM(S973:AB973)&gt;0,SUM(FA973:FF973)&gt;0,DI973&gt;=3),DI973,0)</f>
        <v>0</v>
      </c>
      <c r="EB973" s="20">
        <f>+IF(AND(SUM(S973:AB973)&gt;0,SUM(FA973:FF973)&gt;0,DJ973&gt;=3),DJ973,0)</f>
        <v>0</v>
      </c>
      <c r="EC973" s="18">
        <f>+IF(AND(CT973=0,SUM(CU973:CY973)&gt;1,SUM(CU973:CY973)&lt;=4),1,IF(AND(CT973=0,SUM(CU973:CY973)&gt;4),2,0))-1</f>
        <v>1</v>
      </c>
      <c r="ED973" s="19">
        <f t="shared" ref="ED973" si="8379">+IF(EC973&lt;&gt;0,EC973*3,0)</f>
        <v>3</v>
      </c>
      <c r="EE973" s="19">
        <f>+IF(SUM(AO973:AR973)+SUM(DK973:DN973)&gt;0,CT973*3,0)</f>
        <v>0</v>
      </c>
      <c r="EF973" s="1">
        <f>+IF(EE973&gt;0,CT973*4,0)</f>
        <v>0</v>
      </c>
      <c r="EG973" s="18">
        <f>+IF(AND(CT973+EC973=0,SUM(AO973:AR973)&gt;0,SUM(DK973:DN973)&gt;0),(CU973+CV973+CW973+CX973)*2+CY973*5,(EC973+CT973-FO973)*5)+IF(AND(EC973+DQ973+CT973=0,SUM(AO973:AR973)&gt;0),SUM(CU973:CX973)*2+CY973*5,0)</f>
        <v>5</v>
      </c>
      <c r="EH973" s="341"/>
      <c r="EI973" s="294"/>
      <c r="EJ973" s="294">
        <v>4.5</v>
      </c>
      <c r="EK973" s="294">
        <f>3*4.5</f>
        <v>13.5</v>
      </c>
      <c r="EL973" s="19">
        <v>1</v>
      </c>
      <c r="EM973" s="19"/>
      <c r="EN973" s="19"/>
      <c r="EO973" s="366"/>
      <c r="EP973" s="366"/>
      <c r="EQ973" s="374">
        <v>2</v>
      </c>
      <c r="ER973" s="374"/>
      <c r="ES973" s="374"/>
      <c r="ET973" s="374"/>
      <c r="EU973" s="18">
        <f>IF(SUM(CU973:CX973)&gt;0,CZ973*1+2,0)</f>
        <v>8</v>
      </c>
      <c r="EV973" s="18">
        <f t="shared" ref="EV973:EV975" si="8380">+(DR973+DS973+DT973+DU973+DV973)*2+SUM(BY973:CJ973)*2</f>
        <v>2</v>
      </c>
      <c r="EW973" s="341">
        <v>1</v>
      </c>
      <c r="EX973" s="341"/>
      <c r="EY973" s="341">
        <v>4</v>
      </c>
      <c r="EZ973" s="365">
        <f t="shared" si="8292"/>
        <v>0</v>
      </c>
      <c r="FA973" s="294"/>
      <c r="FB973" s="294"/>
      <c r="FC973" s="294"/>
      <c r="FD973" s="300"/>
      <c r="FE973" s="300"/>
      <c r="FF973" s="300"/>
      <c r="FG973" s="300"/>
      <c r="FH973" s="300"/>
      <c r="FI973" s="300"/>
      <c r="FJ973" s="300"/>
      <c r="FK973" s="294"/>
      <c r="FL973" s="294"/>
      <c r="FM973" s="294"/>
      <c r="FN973" s="294"/>
      <c r="FO973" s="294"/>
      <c r="FP973" s="20">
        <f t="shared" si="8363"/>
        <v>0</v>
      </c>
      <c r="FQ973" s="20">
        <f t="shared" ref="FQ973:FR975" si="8381">+DE973</f>
        <v>4</v>
      </c>
      <c r="FR973" s="20">
        <f t="shared" si="8381"/>
        <v>9</v>
      </c>
      <c r="FS973" s="20">
        <f t="shared" ref="FS973:FV975" si="8382">+IF(DG973&lt;3,DG973,0)</f>
        <v>0</v>
      </c>
      <c r="FT973" s="20">
        <f t="shared" si="8382"/>
        <v>0</v>
      </c>
      <c r="FU973" s="20">
        <f t="shared" si="8382"/>
        <v>0</v>
      </c>
      <c r="FV973" s="20">
        <f t="shared" si="8382"/>
        <v>0</v>
      </c>
      <c r="FW973" s="294"/>
    </row>
    <row r="974" spans="1:179" s="301" customFormat="1" ht="27.75" customHeight="1">
      <c r="A974" s="295"/>
      <c r="B974" s="296" t="s">
        <v>307</v>
      </c>
      <c r="C974" s="296" t="str">
        <f t="shared" si="8362"/>
        <v>8.2</v>
      </c>
      <c r="D974" s="296" t="s">
        <v>53</v>
      </c>
      <c r="E974" s="296" t="str">
        <f>D974</f>
        <v>LT7,5</v>
      </c>
      <c r="F974" s="296">
        <v>22</v>
      </c>
      <c r="G974" s="296">
        <f>F974</f>
        <v>22</v>
      </c>
      <c r="H974" s="297"/>
      <c r="I974" s="297"/>
      <c r="J974" s="294"/>
      <c r="K974" s="294"/>
      <c r="L974" s="294"/>
      <c r="M974" s="294"/>
      <c r="N974" s="297"/>
      <c r="O974" s="297"/>
      <c r="P974" s="1"/>
      <c r="Q974" s="16"/>
      <c r="R974" s="1"/>
      <c r="S974" s="294"/>
      <c r="T974" s="294"/>
      <c r="U974" s="294"/>
      <c r="V974" s="294"/>
      <c r="W974" s="294"/>
      <c r="X974" s="294"/>
      <c r="Y974" s="294"/>
      <c r="Z974" s="294"/>
      <c r="AA974" s="294"/>
      <c r="AB974" s="294"/>
      <c r="AC974" s="1">
        <f t="shared" ref="AC974" si="8383">+IF(S974=1,1,0)+IF(T974=1,1,0)</f>
        <v>0</v>
      </c>
      <c r="AD974" s="1">
        <f t="shared" ref="AD974" si="8384">+IF(U974=1,1,0)+IF(V974=1,1,0)</f>
        <v>0</v>
      </c>
      <c r="AE974" s="1">
        <f t="shared" ref="AE974" si="8385">+IF(W974=1,1,0)+IF(X974=1,1,0)</f>
        <v>0</v>
      </c>
      <c r="AF974" s="1">
        <f t="shared" ref="AF974" si="8386">+IF(Y974=1,1,0)+IF(Z974=1,1,0)</f>
        <v>0</v>
      </c>
      <c r="AG974" s="1">
        <f t="shared" ref="AG974" si="8387">+IF(AA974=1,1,0)</f>
        <v>0</v>
      </c>
      <c r="AH974" s="1">
        <f t="shared" ref="AH974" si="8388">+IF(AB974=1,1,0)</f>
        <v>0</v>
      </c>
      <c r="AI974" s="1">
        <f t="shared" ref="AI974" si="8389">+IF(S974=2,1,0)+IF(T974=2,1,0)</f>
        <v>0</v>
      </c>
      <c r="AJ974" s="1">
        <f t="shared" ref="AJ974" si="8390">+IF(U974=2,1,0)+IF(V974=2,1,0)</f>
        <v>0</v>
      </c>
      <c r="AK974" s="1">
        <f t="shared" ref="AK974" si="8391">+IF(X974=2,1,0)+IF(W974=2,1,0)</f>
        <v>0</v>
      </c>
      <c r="AL974" s="1">
        <f t="shared" ref="AL974" si="8392">+IF(Y974=2,1,0)+IF(Z974=2,1,0)</f>
        <v>0</v>
      </c>
      <c r="AM974" s="1">
        <f t="shared" ref="AM974" si="8393">+IF(AA974=2,1,0)</f>
        <v>0</v>
      </c>
      <c r="AN974" s="1">
        <f t="shared" ref="AN974" si="8394">+IF(AB974=2,1,0)</f>
        <v>0</v>
      </c>
      <c r="AO974" s="294"/>
      <c r="AP974" s="294"/>
      <c r="AQ974" s="294"/>
      <c r="AR974" s="294"/>
      <c r="AS974" s="298">
        <f t="shared" si="8264"/>
        <v>0</v>
      </c>
      <c r="AT974" s="298">
        <f t="shared" si="8339"/>
        <v>0</v>
      </c>
      <c r="AU974" s="298">
        <f t="shared" si="8266"/>
        <v>0</v>
      </c>
      <c r="AV974" s="298">
        <f t="shared" si="8340"/>
        <v>0</v>
      </c>
      <c r="AW974" s="294"/>
      <c r="AX974" s="294"/>
      <c r="AY974" s="294"/>
      <c r="AZ974" s="294"/>
      <c r="BA974" s="294"/>
      <c r="BB974" s="294"/>
      <c r="BC974" s="294"/>
      <c r="BD974" s="294"/>
      <c r="BE974" s="294"/>
      <c r="BF974" s="294"/>
      <c r="BG974" s="294"/>
      <c r="BH974" s="294"/>
      <c r="BI974" s="294">
        <v>1</v>
      </c>
      <c r="BJ974" s="294"/>
      <c r="BK974" s="294"/>
      <c r="BL974" s="294"/>
      <c r="BM974" s="294"/>
      <c r="BN974" s="294"/>
      <c r="BO974" s="294"/>
      <c r="BP974" s="1"/>
      <c r="BQ974" s="294"/>
      <c r="BR974" s="17">
        <v>2</v>
      </c>
      <c r="BS974" s="1">
        <f t="shared" si="8376"/>
        <v>0</v>
      </c>
      <c r="BT974" s="17">
        <f t="shared" ref="BT974" si="8395">+BS974*2</f>
        <v>0</v>
      </c>
      <c r="BU974" s="294"/>
      <c r="BV974" s="294">
        <v>1</v>
      </c>
      <c r="BW974" s="294">
        <v>1</v>
      </c>
      <c r="BX974" s="294">
        <v>1</v>
      </c>
      <c r="BY974" s="294"/>
      <c r="BZ974" s="294"/>
      <c r="CA974" s="294"/>
      <c r="CB974" s="294"/>
      <c r="CC974" s="294"/>
      <c r="CD974" s="1"/>
      <c r="CE974" s="1"/>
      <c r="CF974" s="1"/>
      <c r="CG974" s="294"/>
      <c r="CH974" s="1">
        <v>1</v>
      </c>
      <c r="CI974" s="1"/>
      <c r="CJ974" s="1"/>
      <c r="CK974" s="383"/>
      <c r="CL974" s="383"/>
      <c r="CM974" s="383"/>
      <c r="CN974" s="1">
        <f>+SUM(BX974:CC974)*BW974</f>
        <v>1</v>
      </c>
      <c r="CO974" s="1">
        <f>+SUM(BX974:CC974)*BW974</f>
        <v>1</v>
      </c>
      <c r="CP974" s="20">
        <f>+SUM(BY974:CC974)*2.5+SUM(CD974:CG974)*0.5+SUM(CH974:CJ974)*2.5</f>
        <v>2.5</v>
      </c>
      <c r="CQ974" s="351"/>
      <c r="CR974" s="299">
        <f>+IF(SUM(AX974:BM974)&gt;0,1,0)</f>
        <v>1</v>
      </c>
      <c r="CS974" s="294"/>
      <c r="CT974" s="294"/>
      <c r="CU974" s="1"/>
      <c r="CV974" s="1"/>
      <c r="CW974" s="1">
        <v>1</v>
      </c>
      <c r="CX974" s="1"/>
      <c r="CY974" s="1">
        <v>3</v>
      </c>
      <c r="CZ974" s="294">
        <v>2</v>
      </c>
      <c r="DA974" s="17">
        <f t="shared" ref="DA974" si="8396">+CY974</f>
        <v>3</v>
      </c>
      <c r="DB974" s="359">
        <f t="shared" si="8325"/>
        <v>5</v>
      </c>
      <c r="DC974" s="359">
        <f t="shared" si="8326"/>
        <v>4</v>
      </c>
      <c r="DD974" s="294"/>
      <c r="DE974" s="294">
        <v>4</v>
      </c>
      <c r="DF974" s="294">
        <v>9</v>
      </c>
      <c r="DG974" s="294"/>
      <c r="DH974" s="294"/>
      <c r="DI974" s="294"/>
      <c r="DJ974" s="294"/>
      <c r="DK974" s="294"/>
      <c r="DL974" s="294">
        <f>F974</f>
        <v>22</v>
      </c>
      <c r="DM974" s="294"/>
      <c r="DN974" s="294"/>
      <c r="DO974" s="1"/>
      <c r="DP974" s="1"/>
      <c r="DQ974" s="17">
        <f>+IF(AND(SUM(S974:AA974)&gt;0,SUM(FA974:FF974)&gt;0),CT974,0)</f>
        <v>0</v>
      </c>
      <c r="DR974" s="17">
        <f>+IF(AND(SUM(S974:AA974)&gt;0,SUM(FA974:FF974)&gt;0),CU974,0)</f>
        <v>0</v>
      </c>
      <c r="DS974" s="17">
        <f>+IF(AND(SUM(S974:AA974)&gt;0,SUM(FA974:FF974)&gt;0),CV974,0)</f>
        <v>0</v>
      </c>
      <c r="DT974" s="17">
        <f>+IF(AND(SUM(S974:AA974)&gt;0,SUM(FA974:FF974)&gt;0),CW974,0)</f>
        <v>0</v>
      </c>
      <c r="DU974" s="17">
        <f>+IF(AND(SUM(S974:AA974)&gt;0,SUM(FA974:FF974)&gt;0),CX974,0)</f>
        <v>0</v>
      </c>
      <c r="DV974" s="17">
        <f>+IF(AND(SUM(S974:AA974)&gt;0,SUM(FA974:FF974)&gt;0),CY974,0)</f>
        <v>0</v>
      </c>
      <c r="DW974" s="1"/>
      <c r="DX974" s="1"/>
      <c r="DY974" s="20">
        <f>+IF(AND(SUM(S974:AB974)&gt;0,SUM(FA974:FF974)&gt;0,DG974&gt;=3),DG974,0)</f>
        <v>0</v>
      </c>
      <c r="DZ974" s="20">
        <f>+IF(AND(SUM(S974:AB974)&gt;0,SUM(FA974:FF974)&gt;0,DH974&gt;=3),DH974,0)</f>
        <v>0</v>
      </c>
      <c r="EA974" s="20">
        <f>+IF(AND(SUM(S974:AB974)&gt;0,SUM(FA974:FF974)&gt;0,DI974&gt;=3),DI974,0)</f>
        <v>0</v>
      </c>
      <c r="EB974" s="20">
        <f>+IF(AND(SUM(S974:AB974)&gt;0,SUM(FA974:FF974)&gt;0,DJ974&gt;=3),DJ974,0)</f>
        <v>0</v>
      </c>
      <c r="EC974" s="18">
        <f>+IF(AND(CT974=0,SUM(CU974:CY974)&gt;1,SUM(CU974:CY974)&lt;=4),1,IF(AND(CT974=0,SUM(CU974:CY974)&gt;4),2,0))</f>
        <v>1</v>
      </c>
      <c r="ED974" s="19">
        <f t="shared" ref="ED974" si="8397">+IF(EC974&lt;&gt;0,EC974*3,0)</f>
        <v>3</v>
      </c>
      <c r="EE974" s="19">
        <f>+IF(SUM(AO974:AR974)+SUM(DK974:DN974)&gt;0,CT974*3,0)</f>
        <v>0</v>
      </c>
      <c r="EF974" s="1">
        <f>+IF(EE974&gt;0,CT974*4,0)</f>
        <v>0</v>
      </c>
      <c r="EG974" s="18">
        <f>+IF(AND(CT974+EC974=0,SUM(AO974:AR974)&gt;0,SUM(DK974:DN974)&gt;0),(CU974+CV974+CW974+CX974)*2+CY974*5,(EC974+CT974-FO974)*5)+IF(AND(EC974+DQ974+CT974=0,SUM(AO974:AR974)&gt;0),SUM(CU974:CX974)*2+CY974*5,0)</f>
        <v>5</v>
      </c>
      <c r="EH974" s="341"/>
      <c r="EI974" s="294"/>
      <c r="EJ974" s="294">
        <v>4.5</v>
      </c>
      <c r="EK974" s="294">
        <f>3*4.5</f>
        <v>13.5</v>
      </c>
      <c r="EL974" s="19">
        <v>1</v>
      </c>
      <c r="EM974" s="19"/>
      <c r="EN974" s="19"/>
      <c r="EO974" s="366"/>
      <c r="EP974" s="366"/>
      <c r="EQ974" s="374">
        <v>1</v>
      </c>
      <c r="ER974" s="374"/>
      <c r="ES974" s="374"/>
      <c r="ET974" s="374"/>
      <c r="EU974" s="18">
        <f>IF(SUM(CU974:CX974)&gt;0,CZ974*1+2,0)</f>
        <v>4</v>
      </c>
      <c r="EV974" s="18">
        <f t="shared" si="8380"/>
        <v>2</v>
      </c>
      <c r="EW974" s="341">
        <v>2</v>
      </c>
      <c r="EX974" s="341">
        <v>2</v>
      </c>
      <c r="EY974" s="341">
        <v>4</v>
      </c>
      <c r="EZ974" s="365">
        <f t="shared" si="8292"/>
        <v>0.5</v>
      </c>
      <c r="FA974" s="294"/>
      <c r="FB974" s="294"/>
      <c r="FC974" s="294"/>
      <c r="FD974" s="300"/>
      <c r="FE974" s="300"/>
      <c r="FF974" s="300"/>
      <c r="FG974" s="300"/>
      <c r="FH974" s="300"/>
      <c r="FI974" s="300"/>
      <c r="FJ974" s="300"/>
      <c r="FK974" s="294"/>
      <c r="FL974" s="294"/>
      <c r="FM974" s="294"/>
      <c r="FN974" s="294"/>
      <c r="FO974" s="294"/>
      <c r="FP974" s="20">
        <f t="shared" si="8363"/>
        <v>0</v>
      </c>
      <c r="FQ974" s="20">
        <f t="shared" si="8381"/>
        <v>4</v>
      </c>
      <c r="FR974" s="20">
        <f t="shared" si="8381"/>
        <v>9</v>
      </c>
      <c r="FS974" s="20">
        <f t="shared" si="8382"/>
        <v>0</v>
      </c>
      <c r="FT974" s="20">
        <f t="shared" si="8382"/>
        <v>0</v>
      </c>
      <c r="FU974" s="20">
        <f t="shared" si="8382"/>
        <v>0</v>
      </c>
      <c r="FV974" s="20">
        <f t="shared" si="8382"/>
        <v>0</v>
      </c>
      <c r="FW974" s="294"/>
    </row>
    <row r="975" spans="1:179" s="301" customFormat="1" ht="27.75" customHeight="1">
      <c r="A975" s="295"/>
      <c r="B975" s="296" t="s">
        <v>308</v>
      </c>
      <c r="C975" s="296" t="str">
        <f t="shared" si="8362"/>
        <v>8.3</v>
      </c>
      <c r="D975" s="296" t="s">
        <v>53</v>
      </c>
      <c r="E975" s="296" t="str">
        <f>D975</f>
        <v>LT7,5</v>
      </c>
      <c r="F975" s="296">
        <v>30</v>
      </c>
      <c r="G975" s="296">
        <f>F975</f>
        <v>30</v>
      </c>
      <c r="H975" s="297"/>
      <c r="I975" s="297"/>
      <c r="J975" s="294"/>
      <c r="K975" s="294"/>
      <c r="L975" s="294"/>
      <c r="M975" s="294"/>
      <c r="N975" s="297"/>
      <c r="O975" s="297"/>
      <c r="P975" s="1"/>
      <c r="Q975" s="16"/>
      <c r="R975" s="1"/>
      <c r="S975" s="294"/>
      <c r="T975" s="294"/>
      <c r="U975" s="294"/>
      <c r="V975" s="294"/>
      <c r="W975" s="294"/>
      <c r="X975" s="294"/>
      <c r="Y975" s="294"/>
      <c r="Z975" s="294"/>
      <c r="AA975" s="294"/>
      <c r="AB975" s="294"/>
      <c r="AC975" s="1">
        <f t="shared" ref="AC975" si="8398">+IF(S975=1,1,0)+IF(T975=1,1,0)</f>
        <v>0</v>
      </c>
      <c r="AD975" s="1">
        <f t="shared" ref="AD975" si="8399">+IF(U975=1,1,0)+IF(V975=1,1,0)</f>
        <v>0</v>
      </c>
      <c r="AE975" s="1">
        <f t="shared" ref="AE975" si="8400">+IF(W975=1,1,0)+IF(X975=1,1,0)</f>
        <v>0</v>
      </c>
      <c r="AF975" s="1">
        <f t="shared" ref="AF975" si="8401">+IF(Y975=1,1,0)+IF(Z975=1,1,0)</f>
        <v>0</v>
      </c>
      <c r="AG975" s="1">
        <f t="shared" ref="AG975" si="8402">+IF(AA975=1,1,0)</f>
        <v>0</v>
      </c>
      <c r="AH975" s="1">
        <f t="shared" ref="AH975" si="8403">+IF(AB975=1,1,0)</f>
        <v>0</v>
      </c>
      <c r="AI975" s="1">
        <f t="shared" ref="AI975" si="8404">+IF(S975=2,1,0)+IF(T975=2,1,0)</f>
        <v>0</v>
      </c>
      <c r="AJ975" s="1">
        <f t="shared" ref="AJ975" si="8405">+IF(U975=2,1,0)+IF(V975=2,1,0)</f>
        <v>0</v>
      </c>
      <c r="AK975" s="1">
        <f t="shared" ref="AK975" si="8406">+IF(X975=2,1,0)+IF(W975=2,1,0)</f>
        <v>0</v>
      </c>
      <c r="AL975" s="1">
        <f t="shared" ref="AL975" si="8407">+IF(Y975=2,1,0)+IF(Z975=2,1,0)</f>
        <v>0</v>
      </c>
      <c r="AM975" s="1">
        <f t="shared" ref="AM975" si="8408">+IF(AA975=2,1,0)</f>
        <v>0</v>
      </c>
      <c r="AN975" s="1">
        <f t="shared" ref="AN975" si="8409">+IF(AB975=2,1,0)</f>
        <v>0</v>
      </c>
      <c r="AO975" s="294"/>
      <c r="AP975" s="294"/>
      <c r="AQ975" s="294"/>
      <c r="AR975" s="294"/>
      <c r="AS975" s="298">
        <f t="shared" si="8264"/>
        <v>0</v>
      </c>
      <c r="AT975" s="298">
        <f t="shared" si="8339"/>
        <v>0</v>
      </c>
      <c r="AU975" s="298">
        <f t="shared" si="8266"/>
        <v>0</v>
      </c>
      <c r="AV975" s="298">
        <f t="shared" si="8340"/>
        <v>0</v>
      </c>
      <c r="AW975" s="294"/>
      <c r="AX975" s="294"/>
      <c r="AY975" s="294">
        <v>1</v>
      </c>
      <c r="AZ975" s="294"/>
      <c r="BA975" s="294"/>
      <c r="BB975" s="294"/>
      <c r="BC975" s="294"/>
      <c r="BD975" s="294"/>
      <c r="BE975" s="294"/>
      <c r="BF975" s="294"/>
      <c r="BG975" s="294"/>
      <c r="BH975" s="294"/>
      <c r="BI975" s="294"/>
      <c r="BJ975" s="294"/>
      <c r="BK975" s="294"/>
      <c r="BL975" s="294"/>
      <c r="BM975" s="294"/>
      <c r="BN975" s="294"/>
      <c r="BO975" s="294"/>
      <c r="BP975" s="1"/>
      <c r="BQ975" s="294"/>
      <c r="BR975" s="17">
        <v>1</v>
      </c>
      <c r="BS975" s="1">
        <f t="shared" si="8376"/>
        <v>0</v>
      </c>
      <c r="BT975" s="17">
        <f t="shared" ref="BT975" si="8410">+BS975*2</f>
        <v>0</v>
      </c>
      <c r="BU975" s="294"/>
      <c r="BV975" s="294">
        <v>1</v>
      </c>
      <c r="BW975" s="294">
        <v>1</v>
      </c>
      <c r="BX975" s="294">
        <v>1</v>
      </c>
      <c r="BY975" s="294"/>
      <c r="BZ975" s="294"/>
      <c r="CA975" s="294"/>
      <c r="CB975" s="294"/>
      <c r="CC975" s="294"/>
      <c r="CD975" s="1"/>
      <c r="CE975" s="1"/>
      <c r="CF975" s="1"/>
      <c r="CG975" s="294"/>
      <c r="CH975" s="1">
        <v>1</v>
      </c>
      <c r="CI975" s="1"/>
      <c r="CJ975" s="1"/>
      <c r="CK975" s="383"/>
      <c r="CL975" s="383"/>
      <c r="CM975" s="383"/>
      <c r="CN975" s="1">
        <f>+SUM(BX975:CC975)*BW975</f>
        <v>1</v>
      </c>
      <c r="CO975" s="1">
        <f>+SUM(BX975:CC975)*BW975</f>
        <v>1</v>
      </c>
      <c r="CP975" s="20">
        <f>+SUM(BY975:CC975)*2.5+SUM(CD975:CG975)*0.5+SUM(CH975:CJ975)*2.5</f>
        <v>2.5</v>
      </c>
      <c r="CQ975" s="351"/>
      <c r="CR975" s="299">
        <f>+IF(SUM(AX975:BM975)&gt;0,1,0)</f>
        <v>1</v>
      </c>
      <c r="CS975" s="294"/>
      <c r="CT975" s="294"/>
      <c r="CU975" s="1"/>
      <c r="CV975" s="1">
        <v>1</v>
      </c>
      <c r="CW975" s="1">
        <v>3</v>
      </c>
      <c r="CX975" s="1"/>
      <c r="CY975" s="1">
        <v>3</v>
      </c>
      <c r="CZ975" s="294">
        <v>13</v>
      </c>
      <c r="DA975" s="17">
        <f t="shared" ref="DA975" si="8411">+CY975</f>
        <v>3</v>
      </c>
      <c r="DB975" s="359">
        <f t="shared" si="8325"/>
        <v>16</v>
      </c>
      <c r="DC975" s="359">
        <f t="shared" si="8326"/>
        <v>7</v>
      </c>
      <c r="DD975" s="294"/>
      <c r="DE975" s="294">
        <v>12</v>
      </c>
      <c r="DF975" s="294">
        <v>9</v>
      </c>
      <c r="DG975" s="294"/>
      <c r="DH975" s="294">
        <v>4</v>
      </c>
      <c r="DI975" s="294"/>
      <c r="DJ975" s="294"/>
      <c r="DK975" s="294"/>
      <c r="DL975" s="294">
        <f>F975</f>
        <v>30</v>
      </c>
      <c r="DM975" s="294"/>
      <c r="DN975" s="294"/>
      <c r="DO975" s="1"/>
      <c r="DP975" s="1"/>
      <c r="DQ975" s="17">
        <f>+IF(AND(SUM(S975:AA975)&gt;0,SUM(FA975:FF975)&gt;0),CT975,0)</f>
        <v>0</v>
      </c>
      <c r="DR975" s="17">
        <f>+IF(AND(SUM(S975:AA975)&gt;0,SUM(FA975:FF975)&gt;0),CU975,0)</f>
        <v>0</v>
      </c>
      <c r="DS975" s="17">
        <f>+IF(AND(SUM(S975:AA975)&gt;0,SUM(FA975:FF975)&gt;0),CV975,0)</f>
        <v>0</v>
      </c>
      <c r="DT975" s="17">
        <f>+IF(AND(SUM(S975:AA975)&gt;0,SUM(FA975:FF975)&gt;0),CW975,0)</f>
        <v>0</v>
      </c>
      <c r="DU975" s="17">
        <f>+IF(AND(SUM(S975:AA975)&gt;0,SUM(FA975:FF975)&gt;0),CX975,0)</f>
        <v>0</v>
      </c>
      <c r="DV975" s="17">
        <f>+IF(AND(SUM(S975:AA975)&gt;0,SUM(FA975:FF975)&gt;0),CY975,0)</f>
        <v>0</v>
      </c>
      <c r="DW975" s="1"/>
      <c r="DX975" s="1"/>
      <c r="DY975" s="20">
        <f>+IF(AND(SUM(S975:AB975)&gt;0,SUM(FA975:FF975)&gt;0,DG975&gt;=3),DG975,0)</f>
        <v>0</v>
      </c>
      <c r="DZ975" s="20">
        <f>+IF(AND(SUM(S975:AB975)&gt;0,SUM(FA975:FF975)&gt;0,DH975&gt;=3),DH975,0)</f>
        <v>0</v>
      </c>
      <c r="EA975" s="20">
        <f>+IF(AND(SUM(S975:AB975)&gt;0,SUM(FA975:FF975)&gt;0,DI975&gt;=3),DI975,0)</f>
        <v>0</v>
      </c>
      <c r="EB975" s="20">
        <f>+IF(AND(SUM(S975:AB975)&gt;0,SUM(FA975:FF975)&gt;0,DJ975&gt;=3),DJ975,0)</f>
        <v>0</v>
      </c>
      <c r="EC975" s="18">
        <f>+IF(AND(CT975=0,SUM(CU975:CY975)&gt;1,SUM(CU975:CY975)&lt;=4),1,IF(AND(CT975=0,SUM(CU975:CY975)&gt;4),2,0))-1</f>
        <v>1</v>
      </c>
      <c r="ED975" s="19">
        <f t="shared" ref="ED975" si="8412">+IF(EC975&lt;&gt;0,EC975*3,0)</f>
        <v>3</v>
      </c>
      <c r="EE975" s="19">
        <f>+IF(SUM(AO975:AR975)+SUM(DK975:DN975)&gt;0,CT975*3,0)</f>
        <v>0</v>
      </c>
      <c r="EF975" s="1">
        <f>+IF(EE975&gt;0,CT975*4,0)</f>
        <v>0</v>
      </c>
      <c r="EG975" s="18"/>
      <c r="EH975" s="341"/>
      <c r="EI975" s="294">
        <v>4.5</v>
      </c>
      <c r="EJ975" s="294">
        <v>9</v>
      </c>
      <c r="EK975" s="294">
        <f>3*4.5</f>
        <v>13.5</v>
      </c>
      <c r="EL975" s="19">
        <v>1</v>
      </c>
      <c r="EM975" s="19"/>
      <c r="EN975" s="19"/>
      <c r="EO975" s="366"/>
      <c r="EP975" s="366"/>
      <c r="EQ975" s="374">
        <v>1</v>
      </c>
      <c r="ER975" s="374"/>
      <c r="ES975" s="374">
        <v>1</v>
      </c>
      <c r="ET975" s="374"/>
      <c r="EU975" s="18">
        <f>IF(SUM(CU975:CX975)&gt;0,CZ975*1+2,0)</f>
        <v>15</v>
      </c>
      <c r="EV975" s="18">
        <f t="shared" si="8380"/>
        <v>2</v>
      </c>
      <c r="EW975" s="341">
        <v>1</v>
      </c>
      <c r="EX975" s="341">
        <v>1</v>
      </c>
      <c r="EY975" s="341">
        <v>4</v>
      </c>
      <c r="EZ975" s="365">
        <f t="shared" si="8292"/>
        <v>0.5</v>
      </c>
      <c r="FA975" s="294"/>
      <c r="FB975" s="294"/>
      <c r="FC975" s="294"/>
      <c r="FD975" s="300"/>
      <c r="FE975" s="300"/>
      <c r="FF975" s="300"/>
      <c r="FG975" s="300"/>
      <c r="FH975" s="300"/>
      <c r="FI975" s="300"/>
      <c r="FJ975" s="300"/>
      <c r="FK975" s="294"/>
      <c r="FL975" s="294"/>
      <c r="FM975" s="294"/>
      <c r="FN975" s="294"/>
      <c r="FO975" s="294"/>
      <c r="FP975" s="20">
        <f t="shared" si="8363"/>
        <v>0</v>
      </c>
      <c r="FQ975" s="20">
        <f t="shared" si="8381"/>
        <v>12</v>
      </c>
      <c r="FR975" s="20">
        <f t="shared" si="8381"/>
        <v>9</v>
      </c>
      <c r="FS975" s="20">
        <f t="shared" si="8382"/>
        <v>0</v>
      </c>
      <c r="FT975" s="20">
        <f t="shared" si="8382"/>
        <v>0</v>
      </c>
      <c r="FU975" s="20">
        <f t="shared" si="8382"/>
        <v>0</v>
      </c>
      <c r="FV975" s="20">
        <f t="shared" si="8382"/>
        <v>0</v>
      </c>
      <c r="FW975" s="294"/>
    </row>
    <row r="976" spans="1:179" ht="27.75" customHeight="1">
      <c r="A976" s="53"/>
      <c r="B976" s="54"/>
      <c r="C976" s="48"/>
      <c r="D976" s="54"/>
      <c r="E976" s="54"/>
      <c r="F976" s="54"/>
      <c r="G976" s="54"/>
      <c r="H976" s="55"/>
      <c r="I976" s="55"/>
      <c r="J976" s="56"/>
      <c r="K976" s="56"/>
      <c r="L976" s="56"/>
      <c r="M976" s="56"/>
      <c r="N976" s="55"/>
      <c r="O976" s="55"/>
      <c r="P976" s="29"/>
      <c r="Q976" s="30"/>
      <c r="R976" s="29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56"/>
      <c r="AP976" s="56"/>
      <c r="AQ976" s="56"/>
      <c r="AR976" s="56"/>
      <c r="AS976" s="123"/>
      <c r="AT976" s="123"/>
      <c r="AU976" s="123"/>
      <c r="AV976" s="123"/>
      <c r="AW976" s="56"/>
      <c r="AX976" s="320"/>
      <c r="AY976" s="320"/>
      <c r="AZ976" s="320"/>
      <c r="BA976" s="320"/>
      <c r="BB976" s="320"/>
      <c r="BC976" s="320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128"/>
      <c r="BO976" s="56"/>
      <c r="BP976" s="29"/>
      <c r="BQ976" s="56"/>
      <c r="BR976" s="31"/>
      <c r="BS976" s="29"/>
      <c r="BT976" s="31"/>
      <c r="BU976" s="56"/>
      <c r="BV976" s="56"/>
      <c r="BW976" s="56"/>
      <c r="BX976" s="56"/>
      <c r="BY976" s="56"/>
      <c r="BZ976" s="56"/>
      <c r="CA976" s="56"/>
      <c r="CB976" s="56"/>
      <c r="CC976" s="56"/>
      <c r="CD976" s="133"/>
      <c r="CE976" s="133"/>
      <c r="CF976" s="133"/>
      <c r="CG976" s="56"/>
      <c r="CH976" s="29"/>
      <c r="CI976" s="29"/>
      <c r="CJ976" s="29"/>
      <c r="CK976" s="385"/>
      <c r="CL976" s="385"/>
      <c r="CM976" s="385"/>
      <c r="CN976" s="29"/>
      <c r="CO976" s="29"/>
      <c r="CP976" s="32"/>
      <c r="CQ976" s="353"/>
      <c r="CR976" s="134"/>
      <c r="CS976" s="56"/>
      <c r="CT976" s="56"/>
      <c r="CU976" s="29"/>
      <c r="CV976" s="29"/>
      <c r="CW976" s="29"/>
      <c r="CX976" s="29"/>
      <c r="CY976" s="29"/>
      <c r="CZ976" s="56"/>
      <c r="DA976" s="31"/>
      <c r="DB976" s="360"/>
      <c r="DC976" s="360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29"/>
      <c r="DP976" s="29"/>
      <c r="DQ976" s="31"/>
      <c r="DR976" s="31"/>
      <c r="DS976" s="31"/>
      <c r="DT976" s="31"/>
      <c r="DU976" s="31"/>
      <c r="DV976" s="31"/>
      <c r="DW976" s="29"/>
      <c r="DX976" s="29"/>
      <c r="DY976" s="32"/>
      <c r="DZ976" s="32"/>
      <c r="EA976" s="32"/>
      <c r="EB976" s="32"/>
      <c r="EC976" s="33"/>
      <c r="ED976" s="34"/>
      <c r="EE976" s="34"/>
      <c r="EF976" s="29"/>
      <c r="EG976" s="33"/>
      <c r="EH976" s="345"/>
      <c r="EI976" s="56"/>
      <c r="EJ976" s="56"/>
      <c r="EK976" s="56"/>
      <c r="EL976" s="135"/>
      <c r="EM976" s="135"/>
      <c r="EN976" s="135"/>
      <c r="EO976" s="367"/>
      <c r="EP976" s="367"/>
      <c r="EQ976" s="376"/>
      <c r="ER976" s="376"/>
      <c r="ES976" s="376"/>
      <c r="ET976" s="376"/>
      <c r="EU976" s="33"/>
      <c r="EV976" s="33"/>
      <c r="EW976" s="345"/>
      <c r="EX976" s="345"/>
      <c r="EY976" s="345"/>
      <c r="EZ976" s="365">
        <f t="shared" si="8292"/>
        <v>0</v>
      </c>
      <c r="FA976" s="56"/>
      <c r="FB976" s="56"/>
      <c r="FC976" s="56"/>
      <c r="FD976" s="57"/>
      <c r="FE976" s="57"/>
      <c r="FF976" s="57"/>
      <c r="FG976" s="323"/>
      <c r="FH976" s="57"/>
      <c r="FI976" s="57"/>
      <c r="FJ976" s="57"/>
      <c r="FK976" s="56"/>
      <c r="FL976" s="56"/>
      <c r="FM976" s="56"/>
      <c r="FN976" s="56"/>
      <c r="FO976" s="320"/>
      <c r="FP976" s="32"/>
      <c r="FQ976" s="32"/>
      <c r="FR976" s="32"/>
      <c r="FS976" s="32"/>
      <c r="FT976" s="32"/>
      <c r="FU976" s="32"/>
      <c r="FV976" s="32"/>
      <c r="FW976" s="56"/>
    </row>
    <row r="977" spans="1:180" s="99" customFormat="1" ht="27.75" customHeight="1">
      <c r="A977" s="94">
        <v>17</v>
      </c>
      <c r="B977" s="105" t="s">
        <v>781</v>
      </c>
      <c r="C977" s="108"/>
      <c r="D977" s="106"/>
      <c r="E977" s="106"/>
      <c r="F977" s="106">
        <f t="shared" ref="F977:AK977" si="8413">+SUM(F978:F1050)</f>
        <v>1273</v>
      </c>
      <c r="G977" s="106">
        <f t="shared" si="8413"/>
        <v>1436</v>
      </c>
      <c r="H977" s="106">
        <f t="shared" si="8413"/>
        <v>0</v>
      </c>
      <c r="I977" s="106">
        <f t="shared" si="8413"/>
        <v>0</v>
      </c>
      <c r="J977" s="106">
        <f t="shared" si="8413"/>
        <v>0</v>
      </c>
      <c r="K977" s="106">
        <f t="shared" si="8413"/>
        <v>4</v>
      </c>
      <c r="L977" s="106">
        <f t="shared" si="8413"/>
        <v>0</v>
      </c>
      <c r="M977" s="106">
        <f t="shared" si="8413"/>
        <v>8</v>
      </c>
      <c r="N977" s="106">
        <f t="shared" si="8413"/>
        <v>0</v>
      </c>
      <c r="O977" s="106">
        <f t="shared" si="8413"/>
        <v>0</v>
      </c>
      <c r="P977" s="106">
        <f t="shared" si="8413"/>
        <v>0</v>
      </c>
      <c r="Q977" s="106">
        <f t="shared" si="8413"/>
        <v>0</v>
      </c>
      <c r="R977" s="106">
        <f t="shared" si="8413"/>
        <v>0</v>
      </c>
      <c r="S977" s="106">
        <f t="shared" si="8413"/>
        <v>0</v>
      </c>
      <c r="T977" s="106">
        <f t="shared" si="8413"/>
        <v>0</v>
      </c>
      <c r="U977" s="106">
        <f t="shared" si="8413"/>
        <v>0</v>
      </c>
      <c r="V977" s="106">
        <f t="shared" si="8413"/>
        <v>0</v>
      </c>
      <c r="W977" s="106">
        <f t="shared" si="8413"/>
        <v>5</v>
      </c>
      <c r="X977" s="106">
        <f t="shared" si="8413"/>
        <v>0</v>
      </c>
      <c r="Y977" s="106">
        <f t="shared" si="8413"/>
        <v>0</v>
      </c>
      <c r="Z977" s="106">
        <f t="shared" si="8413"/>
        <v>0</v>
      </c>
      <c r="AA977" s="106">
        <f t="shared" si="8413"/>
        <v>0</v>
      </c>
      <c r="AB977" s="106">
        <f t="shared" si="8413"/>
        <v>0</v>
      </c>
      <c r="AC977" s="106">
        <f t="shared" si="8413"/>
        <v>0</v>
      </c>
      <c r="AD977" s="106">
        <f t="shared" si="8413"/>
        <v>0</v>
      </c>
      <c r="AE977" s="106">
        <f t="shared" si="8413"/>
        <v>3</v>
      </c>
      <c r="AF977" s="106">
        <f t="shared" si="8413"/>
        <v>0</v>
      </c>
      <c r="AG977" s="106">
        <f t="shared" si="8413"/>
        <v>0</v>
      </c>
      <c r="AH977" s="106">
        <f t="shared" si="8413"/>
        <v>0</v>
      </c>
      <c r="AI977" s="106">
        <f t="shared" si="8413"/>
        <v>0</v>
      </c>
      <c r="AJ977" s="106">
        <f t="shared" si="8413"/>
        <v>0</v>
      </c>
      <c r="AK977" s="106">
        <f t="shared" si="8413"/>
        <v>1</v>
      </c>
      <c r="AL977" s="106">
        <f t="shared" ref="AL977:BQ977" si="8414">+SUM(AL978:AL1050)</f>
        <v>0</v>
      </c>
      <c r="AM977" s="106">
        <f t="shared" si="8414"/>
        <v>0</v>
      </c>
      <c r="AN977" s="106">
        <f t="shared" si="8414"/>
        <v>0</v>
      </c>
      <c r="AO977" s="106">
        <f t="shared" si="8414"/>
        <v>0</v>
      </c>
      <c r="AP977" s="106">
        <f t="shared" si="8414"/>
        <v>397</v>
      </c>
      <c r="AQ977" s="106">
        <f t="shared" si="8414"/>
        <v>0</v>
      </c>
      <c r="AR977" s="106">
        <f t="shared" si="8414"/>
        <v>377</v>
      </c>
      <c r="AS977" s="106">
        <f t="shared" si="8414"/>
        <v>0</v>
      </c>
      <c r="AT977" s="106">
        <f t="shared" si="8414"/>
        <v>11</v>
      </c>
      <c r="AU977" s="106">
        <f t="shared" si="8414"/>
        <v>0</v>
      </c>
      <c r="AV977" s="106">
        <f t="shared" si="8414"/>
        <v>13.361702127659575</v>
      </c>
      <c r="AW977" s="106">
        <f t="shared" si="8414"/>
        <v>1</v>
      </c>
      <c r="AX977" s="106">
        <f t="shared" si="8414"/>
        <v>2</v>
      </c>
      <c r="AY977" s="106">
        <f t="shared" si="8414"/>
        <v>10</v>
      </c>
      <c r="AZ977" s="106">
        <f t="shared" si="8414"/>
        <v>0</v>
      </c>
      <c r="BA977" s="106">
        <f t="shared" si="8414"/>
        <v>0</v>
      </c>
      <c r="BB977" s="106">
        <f t="shared" si="8414"/>
        <v>0</v>
      </c>
      <c r="BC977" s="106">
        <f t="shared" si="8414"/>
        <v>0</v>
      </c>
      <c r="BD977" s="106">
        <f t="shared" si="8414"/>
        <v>0</v>
      </c>
      <c r="BE977" s="106">
        <f t="shared" si="8414"/>
        <v>1</v>
      </c>
      <c r="BF977" s="106">
        <f t="shared" si="8414"/>
        <v>1</v>
      </c>
      <c r="BG977" s="106">
        <f t="shared" si="8414"/>
        <v>0</v>
      </c>
      <c r="BH977" s="106">
        <f t="shared" si="8414"/>
        <v>3</v>
      </c>
      <c r="BI977" s="106">
        <f t="shared" si="8414"/>
        <v>6</v>
      </c>
      <c r="BJ977" s="106">
        <f t="shared" si="8414"/>
        <v>17</v>
      </c>
      <c r="BK977" s="106">
        <f t="shared" si="8414"/>
        <v>0</v>
      </c>
      <c r="BL977" s="106">
        <f t="shared" si="8414"/>
        <v>1</v>
      </c>
      <c r="BM977" s="106">
        <f t="shared" si="8414"/>
        <v>2</v>
      </c>
      <c r="BN977" s="106">
        <f t="shared" si="8414"/>
        <v>5</v>
      </c>
      <c r="BO977" s="106">
        <f t="shared" si="8414"/>
        <v>6</v>
      </c>
      <c r="BP977" s="106">
        <f t="shared" si="8414"/>
        <v>0</v>
      </c>
      <c r="BQ977" s="106">
        <f t="shared" si="8414"/>
        <v>0</v>
      </c>
      <c r="BR977" s="106">
        <f t="shared" ref="BR977:CW977" si="8415">+SUM(BR978:BR1050)</f>
        <v>128</v>
      </c>
      <c r="BS977" s="106">
        <f t="shared" si="8415"/>
        <v>0</v>
      </c>
      <c r="BT977" s="106">
        <f t="shared" si="8415"/>
        <v>0</v>
      </c>
      <c r="BU977" s="106">
        <f t="shared" si="8415"/>
        <v>64</v>
      </c>
      <c r="BV977" s="106">
        <f t="shared" si="8415"/>
        <v>70</v>
      </c>
      <c r="BW977" s="106">
        <f t="shared" si="8415"/>
        <v>12</v>
      </c>
      <c r="BX977" s="106">
        <f t="shared" si="8415"/>
        <v>12</v>
      </c>
      <c r="BY977" s="106">
        <f t="shared" si="8415"/>
        <v>1</v>
      </c>
      <c r="BZ977" s="106">
        <f t="shared" si="8415"/>
        <v>0</v>
      </c>
      <c r="CA977" s="106">
        <f t="shared" si="8415"/>
        <v>0</v>
      </c>
      <c r="CB977" s="106">
        <f t="shared" si="8415"/>
        <v>0</v>
      </c>
      <c r="CC977" s="106">
        <f t="shared" si="8415"/>
        <v>0</v>
      </c>
      <c r="CD977" s="106">
        <f t="shared" si="8415"/>
        <v>4</v>
      </c>
      <c r="CE977" s="106">
        <f t="shared" si="8415"/>
        <v>0</v>
      </c>
      <c r="CF977" s="106">
        <f t="shared" si="8415"/>
        <v>0</v>
      </c>
      <c r="CG977" s="106">
        <f t="shared" si="8415"/>
        <v>0</v>
      </c>
      <c r="CH977" s="106">
        <f t="shared" si="8415"/>
        <v>21</v>
      </c>
      <c r="CI977" s="106">
        <f t="shared" si="8415"/>
        <v>12</v>
      </c>
      <c r="CJ977" s="106">
        <f t="shared" si="8415"/>
        <v>0</v>
      </c>
      <c r="CK977" s="106">
        <f t="shared" si="8415"/>
        <v>0</v>
      </c>
      <c r="CL977" s="106">
        <f t="shared" si="8415"/>
        <v>0</v>
      </c>
      <c r="CM977" s="106">
        <f t="shared" si="8415"/>
        <v>0</v>
      </c>
      <c r="CN977" s="106">
        <f t="shared" si="8415"/>
        <v>14</v>
      </c>
      <c r="CO977" s="106">
        <f t="shared" si="8415"/>
        <v>14</v>
      </c>
      <c r="CP977" s="106">
        <f t="shared" si="8415"/>
        <v>87</v>
      </c>
      <c r="CQ977" s="106">
        <f t="shared" si="8415"/>
        <v>0</v>
      </c>
      <c r="CR977" s="106">
        <f t="shared" si="8415"/>
        <v>40</v>
      </c>
      <c r="CS977" s="106">
        <f t="shared" si="8415"/>
        <v>16</v>
      </c>
      <c r="CT977" s="106">
        <f t="shared" si="8415"/>
        <v>14</v>
      </c>
      <c r="CU977" s="106">
        <f t="shared" si="8415"/>
        <v>1</v>
      </c>
      <c r="CV977" s="106">
        <f t="shared" si="8415"/>
        <v>4</v>
      </c>
      <c r="CW977" s="106">
        <f t="shared" si="8415"/>
        <v>47</v>
      </c>
      <c r="CX977" s="106">
        <f t="shared" ref="CX977:EC977" si="8416">+SUM(CX978:CX1050)</f>
        <v>0</v>
      </c>
      <c r="CY977" s="106">
        <f t="shared" si="8416"/>
        <v>78</v>
      </c>
      <c r="CZ977" s="106">
        <f t="shared" si="8416"/>
        <v>148</v>
      </c>
      <c r="DA977" s="106">
        <f t="shared" si="8416"/>
        <v>78</v>
      </c>
      <c r="DB977" s="354">
        <f t="shared" si="8416"/>
        <v>226</v>
      </c>
      <c r="DC977" s="354">
        <f t="shared" si="8416"/>
        <v>130</v>
      </c>
      <c r="DD977" s="106">
        <f t="shared" si="8416"/>
        <v>0</v>
      </c>
      <c r="DE977" s="106">
        <f t="shared" si="8416"/>
        <v>145</v>
      </c>
      <c r="DF977" s="106">
        <f t="shared" si="8416"/>
        <v>206</v>
      </c>
      <c r="DG977" s="106">
        <f t="shared" si="8416"/>
        <v>14</v>
      </c>
      <c r="DH977" s="106">
        <f t="shared" si="8416"/>
        <v>16</v>
      </c>
      <c r="DI977" s="106">
        <f t="shared" si="8416"/>
        <v>49</v>
      </c>
      <c r="DJ977" s="106">
        <f t="shared" si="8416"/>
        <v>4</v>
      </c>
      <c r="DK977" s="106">
        <f t="shared" si="8416"/>
        <v>0</v>
      </c>
      <c r="DL977" s="106">
        <f t="shared" si="8416"/>
        <v>59</v>
      </c>
      <c r="DM977" s="106">
        <f t="shared" si="8416"/>
        <v>0</v>
      </c>
      <c r="DN977" s="106">
        <f t="shared" si="8416"/>
        <v>834</v>
      </c>
      <c r="DO977" s="106">
        <f t="shared" si="8416"/>
        <v>0</v>
      </c>
      <c r="DP977" s="106">
        <f t="shared" si="8416"/>
        <v>0</v>
      </c>
      <c r="DQ977" s="106">
        <f t="shared" si="8416"/>
        <v>0</v>
      </c>
      <c r="DR977" s="106">
        <f t="shared" si="8416"/>
        <v>0</v>
      </c>
      <c r="DS977" s="106">
        <f t="shared" si="8416"/>
        <v>0</v>
      </c>
      <c r="DT977" s="106">
        <f t="shared" si="8416"/>
        <v>1</v>
      </c>
      <c r="DU977" s="106">
        <f t="shared" si="8416"/>
        <v>0</v>
      </c>
      <c r="DV977" s="106">
        <f t="shared" si="8416"/>
        <v>7</v>
      </c>
      <c r="DW977" s="106">
        <f t="shared" si="8416"/>
        <v>0</v>
      </c>
      <c r="DX977" s="106">
        <f t="shared" si="8416"/>
        <v>0</v>
      </c>
      <c r="DY977" s="106">
        <f t="shared" si="8416"/>
        <v>0</v>
      </c>
      <c r="DZ977" s="106">
        <f t="shared" si="8416"/>
        <v>0</v>
      </c>
      <c r="EA977" s="106">
        <f t="shared" si="8416"/>
        <v>0</v>
      </c>
      <c r="EB977" s="106">
        <f t="shared" si="8416"/>
        <v>0</v>
      </c>
      <c r="EC977" s="106">
        <f t="shared" si="8416"/>
        <v>21</v>
      </c>
      <c r="ED977" s="106">
        <f t="shared" ref="ED977:FI977" si="8417">+SUM(ED978:ED1050)</f>
        <v>69</v>
      </c>
      <c r="EE977" s="106">
        <f t="shared" si="8417"/>
        <v>30</v>
      </c>
      <c r="EF977" s="106">
        <f t="shared" si="8417"/>
        <v>52</v>
      </c>
      <c r="EG977" s="106">
        <f t="shared" si="8417"/>
        <v>121</v>
      </c>
      <c r="EH977" s="106">
        <f t="shared" si="8417"/>
        <v>0</v>
      </c>
      <c r="EI977" s="106">
        <f t="shared" si="8417"/>
        <v>9</v>
      </c>
      <c r="EJ977" s="106">
        <f t="shared" si="8417"/>
        <v>195</v>
      </c>
      <c r="EK977" s="106">
        <f t="shared" si="8417"/>
        <v>306.5</v>
      </c>
      <c r="EL977" s="106">
        <f t="shared" si="8417"/>
        <v>29</v>
      </c>
      <c r="EM977" s="106">
        <f t="shared" si="8417"/>
        <v>4</v>
      </c>
      <c r="EN977" s="106">
        <f t="shared" si="8417"/>
        <v>1</v>
      </c>
      <c r="EO977" s="106">
        <f t="shared" si="8417"/>
        <v>0</v>
      </c>
      <c r="EP977" s="106">
        <f t="shared" si="8417"/>
        <v>6</v>
      </c>
      <c r="EQ977" s="354">
        <f t="shared" si="8417"/>
        <v>2</v>
      </c>
      <c r="ER977" s="354">
        <f t="shared" si="8417"/>
        <v>0</v>
      </c>
      <c r="ES977" s="354">
        <f t="shared" si="8417"/>
        <v>6</v>
      </c>
      <c r="ET977" s="354">
        <f t="shared" si="8417"/>
        <v>2</v>
      </c>
      <c r="EU977" s="106">
        <f t="shared" si="8417"/>
        <v>206</v>
      </c>
      <c r="EV977" s="106">
        <f t="shared" si="8417"/>
        <v>92</v>
      </c>
      <c r="EW977" s="106">
        <f t="shared" si="8417"/>
        <v>73</v>
      </c>
      <c r="EX977" s="106">
        <f t="shared" si="8417"/>
        <v>48</v>
      </c>
      <c r="EY977" s="106">
        <f t="shared" si="8417"/>
        <v>112</v>
      </c>
      <c r="EZ977" s="106">
        <f t="shared" si="8417"/>
        <v>6</v>
      </c>
      <c r="FA977" s="106">
        <f t="shared" si="8417"/>
        <v>0</v>
      </c>
      <c r="FB977" s="106">
        <f t="shared" si="8417"/>
        <v>0</v>
      </c>
      <c r="FC977" s="106">
        <f t="shared" si="8417"/>
        <v>0</v>
      </c>
      <c r="FD977" s="106">
        <f t="shared" si="8417"/>
        <v>0</v>
      </c>
      <c r="FE977" s="106">
        <f t="shared" si="8417"/>
        <v>0</v>
      </c>
      <c r="FF977" s="106">
        <f t="shared" si="8417"/>
        <v>0</v>
      </c>
      <c r="FG977" s="106">
        <f t="shared" si="8417"/>
        <v>1</v>
      </c>
      <c r="FH977" s="106">
        <f t="shared" si="8417"/>
        <v>0</v>
      </c>
      <c r="FI977" s="106">
        <f t="shared" si="8417"/>
        <v>112</v>
      </c>
      <c r="FJ977" s="106">
        <f t="shared" ref="FJ977:FX977" si="8418">+SUM(FJ978:FJ1050)</f>
        <v>307</v>
      </c>
      <c r="FK977" s="106">
        <f t="shared" si="8418"/>
        <v>41</v>
      </c>
      <c r="FL977" s="106">
        <f t="shared" si="8418"/>
        <v>0</v>
      </c>
      <c r="FM977" s="106">
        <f t="shared" si="8418"/>
        <v>0</v>
      </c>
      <c r="FN977" s="106">
        <f t="shared" si="8418"/>
        <v>104</v>
      </c>
      <c r="FO977" s="106">
        <f t="shared" si="8418"/>
        <v>2</v>
      </c>
      <c r="FP977" s="106">
        <f t="shared" si="8418"/>
        <v>6</v>
      </c>
      <c r="FQ977" s="106">
        <f t="shared" si="8418"/>
        <v>145</v>
      </c>
      <c r="FR977" s="106">
        <f t="shared" si="8418"/>
        <v>206</v>
      </c>
      <c r="FS977" s="106">
        <f t="shared" si="8418"/>
        <v>0</v>
      </c>
      <c r="FT977" s="106">
        <f t="shared" si="8418"/>
        <v>0</v>
      </c>
      <c r="FU977" s="106">
        <f t="shared" si="8418"/>
        <v>0</v>
      </c>
      <c r="FV977" s="106">
        <f t="shared" si="8418"/>
        <v>0</v>
      </c>
      <c r="FW977" s="106">
        <f t="shared" si="8418"/>
        <v>0</v>
      </c>
      <c r="FX977" s="106">
        <f t="shared" si="8418"/>
        <v>0</v>
      </c>
    </row>
    <row r="978" spans="1:180" ht="27.75" customHeight="1">
      <c r="A978" s="40"/>
      <c r="B978" s="41" t="s">
        <v>163</v>
      </c>
      <c r="C978" s="48"/>
      <c r="D978" s="48"/>
      <c r="E978" s="41"/>
      <c r="F978" s="41"/>
      <c r="G978" s="48"/>
      <c r="H978" s="43"/>
      <c r="I978" s="43"/>
      <c r="J978" s="44"/>
      <c r="K978" s="44"/>
      <c r="L978" s="44"/>
      <c r="M978" s="44"/>
      <c r="N978" s="43"/>
      <c r="O978" s="43"/>
      <c r="P978" s="1"/>
      <c r="Q978" s="16"/>
      <c r="R978" s="1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1">
        <f t="shared" ref="AC978:AC982" si="8419">+IF(S978=1,1,0)+IF(T978=1,1,0)</f>
        <v>0</v>
      </c>
      <c r="AD978" s="1">
        <f t="shared" ref="AD978:AD982" si="8420">+IF(U978=1,1,0)+IF(V978=1,1,0)</f>
        <v>0</v>
      </c>
      <c r="AE978" s="1">
        <f t="shared" ref="AE978:AE982" si="8421">+IF(W978=1,1,0)+IF(X978=1,1,0)</f>
        <v>0</v>
      </c>
      <c r="AF978" s="1">
        <f t="shared" ref="AF978:AF982" si="8422">+IF(Y978=1,1,0)+IF(Z978=1,1,0)</f>
        <v>0</v>
      </c>
      <c r="AG978" s="1">
        <f t="shared" ref="AG978:AG982" si="8423">+IF(AA978=1,1,0)</f>
        <v>0</v>
      </c>
      <c r="AH978" s="1">
        <f t="shared" ref="AH978:AH982" si="8424">+IF(AB978=1,1,0)</f>
        <v>0</v>
      </c>
      <c r="AI978" s="1">
        <f t="shared" ref="AI978:AI982" si="8425">+IF(S978=2,1,0)+IF(T978=2,1,0)</f>
        <v>0</v>
      </c>
      <c r="AJ978" s="1">
        <f t="shared" ref="AJ978:AJ982" si="8426">+IF(U978=2,1,0)+IF(V978=2,1,0)</f>
        <v>0</v>
      </c>
      <c r="AK978" s="1">
        <f t="shared" ref="AK978:AK982" si="8427">+IF(X978=2,1,0)+IF(W978=2,1,0)</f>
        <v>0</v>
      </c>
      <c r="AL978" s="1">
        <f t="shared" ref="AL978:AL982" si="8428">+IF(Y978=2,1,0)+IF(Z978=2,1,0)</f>
        <v>0</v>
      </c>
      <c r="AM978" s="1">
        <f t="shared" ref="AM978:AM982" si="8429">+IF(AA978=2,1,0)</f>
        <v>0</v>
      </c>
      <c r="AN978" s="1">
        <f t="shared" ref="AN978:AN982" si="8430">+IF(AB978=2,1,0)</f>
        <v>0</v>
      </c>
      <c r="AO978" s="44"/>
      <c r="AP978" s="44"/>
      <c r="AQ978" s="44"/>
      <c r="AR978" s="44"/>
      <c r="AS978" s="122">
        <f t="shared" ref="AS978:AS1007" si="8431">IF(AND(AO978&gt;0,OR(BR978&gt;=2,BR978=1)),1,0)</f>
        <v>0</v>
      </c>
      <c r="AT978" s="122">
        <f t="shared" ref="AT978:AT1007" si="8432">IF(AND(AP978&gt;0,OR(BR978&gt;=2,BR978=1)),1,0)</f>
        <v>0</v>
      </c>
      <c r="AU978" s="122">
        <f t="shared" ref="AU978:AU1007" si="8433">IF(AND(AQ978&gt;0,OR(BR978&gt;=2,BR978=1)),1,0)</f>
        <v>0</v>
      </c>
      <c r="AV978" s="122">
        <f t="shared" ref="AV978:AV990" si="8434">IF(AND(AR978&gt;0,OR(BR978&gt;=2,BR978=1)),AR978/G978,0)</f>
        <v>0</v>
      </c>
      <c r="AW978" s="44"/>
      <c r="AX978" s="294"/>
      <c r="AY978" s="294"/>
      <c r="AZ978" s="294"/>
      <c r="BA978" s="294"/>
      <c r="BB978" s="294"/>
      <c r="BC978" s="29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127"/>
      <c r="BO978" s="44"/>
      <c r="BP978" s="1"/>
      <c r="BQ978" s="44"/>
      <c r="BR978" s="17"/>
      <c r="BS978" s="1">
        <f t="shared" ref="BS978:BS1041" si="8435">IF(BP978=1, 2,IF(BP978=2,3,IF(BP978&gt;=3,4,0)))*2</f>
        <v>0</v>
      </c>
      <c r="BT978" s="17">
        <f t="shared" ref="BT978:BT982" si="8436">+BS978*2</f>
        <v>0</v>
      </c>
      <c r="BU978" s="44"/>
      <c r="BV978" s="44"/>
      <c r="BW978" s="44"/>
      <c r="BX978" s="44"/>
      <c r="BY978" s="44"/>
      <c r="BZ978" s="44"/>
      <c r="CA978" s="44"/>
      <c r="CB978" s="44"/>
      <c r="CC978" s="44"/>
      <c r="CD978" s="92"/>
      <c r="CE978" s="92"/>
      <c r="CF978" s="92"/>
      <c r="CG978" s="44"/>
      <c r="CH978" s="1"/>
      <c r="CI978" s="1"/>
      <c r="CJ978" s="1"/>
      <c r="CK978" s="383"/>
      <c r="CL978" s="383"/>
      <c r="CM978" s="383"/>
      <c r="CN978" s="1">
        <f t="shared" ref="CN978:CN1007" si="8437">+SUM(BX978:CC978)*BW978</f>
        <v>0</v>
      </c>
      <c r="CO978" s="1">
        <f t="shared" ref="CO978:CO1007" si="8438">+SUM(BX978:CC978)*BW978</f>
        <v>0</v>
      </c>
      <c r="CP978" s="20">
        <f t="shared" ref="CP978:CP1007" si="8439">+SUM(BY978:CC978)*2.5+SUM(CD978:CG978)*0.5+SUM(CH978:CJ978)*2.5</f>
        <v>0</v>
      </c>
      <c r="CQ978" s="351"/>
      <c r="CR978" s="131">
        <f t="shared" ref="CR978:CR1007" si="8440">+IF(SUM(AX978:BM978)&gt;0,1,0)</f>
        <v>0</v>
      </c>
      <c r="CS978" s="44"/>
      <c r="CT978" s="44"/>
      <c r="CU978" s="1"/>
      <c r="CV978" s="1"/>
      <c r="CW978" s="1"/>
      <c r="CX978" s="1"/>
      <c r="CY978" s="1"/>
      <c r="CZ978" s="44"/>
      <c r="DA978" s="17">
        <f t="shared" ref="DA978:DA982" si="8441">+CY978</f>
        <v>0</v>
      </c>
      <c r="DB978" s="359"/>
      <c r="DC978" s="359"/>
      <c r="DD978" s="44"/>
      <c r="DE978" s="44"/>
      <c r="DF978" s="44"/>
      <c r="DG978" s="44"/>
      <c r="DH978" s="44"/>
      <c r="DI978" s="44"/>
      <c r="DJ978" s="44"/>
      <c r="DK978" s="44"/>
      <c r="DL978" s="44"/>
      <c r="DM978" s="44"/>
      <c r="DN978" s="44"/>
      <c r="DO978" s="1"/>
      <c r="DP978" s="1"/>
      <c r="DQ978" s="17">
        <f t="shared" ref="DQ978:DQ1007" si="8442">+IF(AND(SUM(S978:AA978)&gt;0,SUM(FA978:FF978)&gt;0),CT978,0)</f>
        <v>0</v>
      </c>
      <c r="DR978" s="17">
        <f t="shared" ref="DR978:DR1007" si="8443">+IF(AND(SUM(S978:AA978)&gt;0,SUM(FA978:FF978)&gt;0),CU978,0)</f>
        <v>0</v>
      </c>
      <c r="DS978" s="17">
        <f t="shared" ref="DS978:DS1007" si="8444">+IF(AND(SUM(S978:AA978)&gt;0,SUM(FA978:FF978)&gt;0),CV978,0)</f>
        <v>0</v>
      </c>
      <c r="DT978" s="17">
        <f t="shared" ref="DT978:DT1007" si="8445">+IF(AND(SUM(S978:AA978)&gt;0,SUM(FA978:FF978)&gt;0),CW978,0)</f>
        <v>0</v>
      </c>
      <c r="DU978" s="17">
        <f t="shared" ref="DU978:DU1007" si="8446">+IF(AND(SUM(S978:AA978)&gt;0,SUM(FA978:FF978)&gt;0),CX978,0)</f>
        <v>0</v>
      </c>
      <c r="DV978" s="17">
        <f t="shared" ref="DV978:DV1018" si="8447">+IF(AND(SUM(S978:AA978)&gt;0,SUM(FA978:FF978)&gt;0),CY978,0)</f>
        <v>0</v>
      </c>
      <c r="DW978" s="1"/>
      <c r="DX978" s="1"/>
      <c r="DY978" s="20">
        <f t="shared" ref="DY978:DY1007" si="8448">+IF(AND(SUM(S978:AB978)&gt;0,SUM(FA978:FF978)&gt;0,DG978&gt;=3),DG978,0)</f>
        <v>0</v>
      </c>
      <c r="DZ978" s="20">
        <f t="shared" ref="DZ978:DZ1007" si="8449">+IF(AND(SUM(S978:AB978)&gt;0,SUM(FA978:FF978)&gt;0,DH978&gt;=3),DH978,0)</f>
        <v>0</v>
      </c>
      <c r="EA978" s="20">
        <f t="shared" ref="EA978:EA1007" si="8450">+IF(AND(SUM(S978:AB978)&gt;0,SUM(FA978:FF978)&gt;0,DI978&gt;=3),DI978,0)</f>
        <v>0</v>
      </c>
      <c r="EB978" s="20">
        <f t="shared" ref="EB978:EB1007" si="8451">+IF(AND(SUM(S978:AB978)&gt;0,SUM(FA978:FF978)&gt;0,DJ978&gt;=3),DJ978,0)</f>
        <v>0</v>
      </c>
      <c r="EC978" s="18">
        <f>+IF(AND(CT978=0,SUM(CU978:CY978)&gt;1,SUM(CU978:CY978)&lt;=4),1,IF(AND(CT978=0,SUM(CU978:CY978)&gt;4),2,0))</f>
        <v>0</v>
      </c>
      <c r="ED978" s="19">
        <f t="shared" ref="ED978:ED982" si="8452">+IF(EC978&lt;&gt;0,EC978*3,0)</f>
        <v>0</v>
      </c>
      <c r="EE978" s="19">
        <f t="shared" ref="EE978:EE1014" si="8453">+IF(SUM(AO978:AR978)+SUM(DK978:DN978)&gt;0,CT978*3,0)</f>
        <v>0</v>
      </c>
      <c r="EF978" s="1">
        <f t="shared" ref="EF978:EF1014" si="8454">+IF(EE978&gt;0,CT978*4,0)</f>
        <v>0</v>
      </c>
      <c r="EG978" s="18">
        <f t="shared" ref="EG978:EG1011" si="8455">+IF(AND(CT978+EC978=0,SUM(AO978:AR978)&gt;0,SUM(DK978:DN978)&gt;0),(CU978+CV978+CW978+CX978)*2+CY978*5,(EC978+CT978-FO978)*5)+IF(AND(EC978+DQ978+CT978=0,SUM(AO978:AR978)&gt;0),SUM(CU978:CX978)*2+CY978*5,0)</f>
        <v>0</v>
      </c>
      <c r="EH978" s="341"/>
      <c r="EI978" s="44"/>
      <c r="EJ978" s="44"/>
      <c r="EK978" s="44"/>
      <c r="EL978" s="93"/>
      <c r="EM978" s="93"/>
      <c r="EN978" s="93"/>
      <c r="EO978" s="366"/>
      <c r="EP978" s="366"/>
      <c r="EQ978" s="374"/>
      <c r="ER978" s="374"/>
      <c r="ES978" s="374"/>
      <c r="ET978" s="374"/>
      <c r="EU978" s="18"/>
      <c r="EV978" s="18">
        <f t="shared" ref="EV978:EV1041" si="8456">+(DR978+DS978+DT978+DU978+DV978)*2+SUM(BY978:CJ978)*2</f>
        <v>0</v>
      </c>
      <c r="EW978" s="341"/>
      <c r="EX978" s="341"/>
      <c r="EY978" s="341"/>
      <c r="EZ978" s="341"/>
      <c r="FA978" s="44"/>
      <c r="FB978" s="44"/>
      <c r="FC978" s="44"/>
      <c r="FD978" s="45"/>
      <c r="FE978" s="45"/>
      <c r="FF978" s="45"/>
      <c r="FG978" s="300"/>
      <c r="FH978" s="45"/>
      <c r="FI978" s="45"/>
      <c r="FJ978" s="45"/>
      <c r="FK978" s="44"/>
      <c r="FL978" s="44"/>
      <c r="FM978" s="44"/>
      <c r="FN978" s="44"/>
      <c r="FO978" s="294"/>
      <c r="FP978" s="20">
        <f>+FO978*3</f>
        <v>0</v>
      </c>
      <c r="FQ978" s="20">
        <f t="shared" ref="FQ978:FQ1007" si="8457">+DE978</f>
        <v>0</v>
      </c>
      <c r="FR978" s="20">
        <f t="shared" ref="FR978:FR1007" si="8458">+DF978</f>
        <v>0</v>
      </c>
      <c r="FS978" s="20">
        <f t="shared" ref="FS978:FS1007" si="8459">+IF(DG978&lt;3,DG978,0)</f>
        <v>0</v>
      </c>
      <c r="FT978" s="20">
        <f t="shared" ref="FT978:FT1007" si="8460">+IF(DH978&lt;3,DH978,0)</f>
        <v>0</v>
      </c>
      <c r="FU978" s="20">
        <f t="shared" ref="FU978:FU1007" si="8461">+IF(DI978&lt;3,DI978,0)</f>
        <v>0</v>
      </c>
      <c r="FV978" s="20">
        <f t="shared" ref="FV978:FV1007" si="8462">+IF(DJ978&lt;3,DJ978,0)</f>
        <v>0</v>
      </c>
      <c r="FW978" s="44"/>
    </row>
    <row r="979" spans="1:180" ht="35.25" customHeight="1">
      <c r="A979" s="40"/>
      <c r="B979" s="41" t="s">
        <v>195</v>
      </c>
      <c r="C979" s="41" t="str">
        <f>B979</f>
        <v>Lộ 1+2</v>
      </c>
      <c r="D979" s="48"/>
      <c r="E979" s="48"/>
      <c r="F979" s="48"/>
      <c r="G979" s="48"/>
      <c r="H979" s="43"/>
      <c r="I979" s="43"/>
      <c r="J979" s="44"/>
      <c r="K979" s="44"/>
      <c r="L979" s="44"/>
      <c r="M979" s="44"/>
      <c r="N979" s="43"/>
      <c r="O979" s="43"/>
      <c r="P979" s="1"/>
      <c r="Q979" s="16"/>
      <c r="R979" s="1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1">
        <f t="shared" si="8419"/>
        <v>0</v>
      </c>
      <c r="AD979" s="1">
        <f t="shared" si="8420"/>
        <v>0</v>
      </c>
      <c r="AE979" s="1">
        <f t="shared" si="8421"/>
        <v>0</v>
      </c>
      <c r="AF979" s="1">
        <f t="shared" si="8422"/>
        <v>0</v>
      </c>
      <c r="AG979" s="1">
        <f t="shared" si="8423"/>
        <v>0</v>
      </c>
      <c r="AH979" s="1">
        <f t="shared" si="8424"/>
        <v>0</v>
      </c>
      <c r="AI979" s="1">
        <f t="shared" si="8425"/>
        <v>0</v>
      </c>
      <c r="AJ979" s="1">
        <f t="shared" si="8426"/>
        <v>0</v>
      </c>
      <c r="AK979" s="1">
        <f t="shared" si="8427"/>
        <v>0</v>
      </c>
      <c r="AL979" s="1">
        <f t="shared" si="8428"/>
        <v>0</v>
      </c>
      <c r="AM979" s="1">
        <f t="shared" si="8429"/>
        <v>0</v>
      </c>
      <c r="AN979" s="1">
        <f t="shared" si="8430"/>
        <v>0</v>
      </c>
      <c r="AO979" s="44"/>
      <c r="AP979" s="44"/>
      <c r="AQ979" s="44"/>
      <c r="AR979" s="44"/>
      <c r="AS979" s="122">
        <f t="shared" si="8431"/>
        <v>0</v>
      </c>
      <c r="AT979" s="122">
        <f t="shared" si="8432"/>
        <v>0</v>
      </c>
      <c r="AU979" s="122">
        <f t="shared" si="8433"/>
        <v>0</v>
      </c>
      <c r="AV979" s="122">
        <f t="shared" si="8434"/>
        <v>0</v>
      </c>
      <c r="AW979" s="44"/>
      <c r="AX979" s="294"/>
      <c r="AY979" s="294"/>
      <c r="AZ979" s="294"/>
      <c r="BA979" s="294"/>
      <c r="BB979" s="294"/>
      <c r="BC979" s="29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127"/>
      <c r="BO979" s="44"/>
      <c r="BP979" s="1"/>
      <c r="BQ979" s="44"/>
      <c r="BR979" s="17"/>
      <c r="BS979" s="1">
        <f t="shared" si="8435"/>
        <v>0</v>
      </c>
      <c r="BT979" s="17">
        <f t="shared" si="8436"/>
        <v>0</v>
      </c>
      <c r="BU979" s="44"/>
      <c r="BV979" s="44"/>
      <c r="BW979" s="44"/>
      <c r="BX979" s="44"/>
      <c r="BY979" s="44"/>
      <c r="BZ979" s="44"/>
      <c r="CA979" s="44"/>
      <c r="CB979" s="44"/>
      <c r="CC979" s="44"/>
      <c r="CD979" s="92"/>
      <c r="CE979" s="92"/>
      <c r="CF979" s="92"/>
      <c r="CG979" s="44"/>
      <c r="CH979" s="1"/>
      <c r="CI979" s="1"/>
      <c r="CJ979" s="1"/>
      <c r="CK979" s="383"/>
      <c r="CL979" s="383"/>
      <c r="CM979" s="383"/>
      <c r="CN979" s="1">
        <f t="shared" si="8437"/>
        <v>0</v>
      </c>
      <c r="CO979" s="1">
        <f t="shared" si="8438"/>
        <v>0</v>
      </c>
      <c r="CP979" s="20">
        <f t="shared" si="8439"/>
        <v>0</v>
      </c>
      <c r="CQ979" s="351"/>
      <c r="CR979" s="131">
        <f t="shared" si="8440"/>
        <v>0</v>
      </c>
      <c r="CS979" s="44"/>
      <c r="CT979" s="44"/>
      <c r="CU979" s="1"/>
      <c r="CV979" s="1"/>
      <c r="CW979" s="1"/>
      <c r="CX979" s="1"/>
      <c r="CY979" s="1"/>
      <c r="CZ979" s="44"/>
      <c r="DA979" s="17">
        <f t="shared" si="8441"/>
        <v>0</v>
      </c>
      <c r="DB979" s="359">
        <f t="shared" ref="DB979:DB1038" si="8463">CZ979+DA979</f>
        <v>0</v>
      </c>
      <c r="DC979" s="359">
        <f t="shared" ref="DC979:DC1038" si="8464">CU979+CV979+CW979+CX979+CY979</f>
        <v>0</v>
      </c>
      <c r="DD979" s="44"/>
      <c r="DE979" s="44"/>
      <c r="DF979" s="44"/>
      <c r="DG979" s="44"/>
      <c r="DH979" s="44"/>
      <c r="DI979" s="44"/>
      <c r="DJ979" s="44"/>
      <c r="DK979" s="44"/>
      <c r="DL979" s="44"/>
      <c r="DM979" s="44"/>
      <c r="DN979" s="44"/>
      <c r="DO979" s="1"/>
      <c r="DP979" s="1"/>
      <c r="DQ979" s="17">
        <f t="shared" si="8442"/>
        <v>0</v>
      </c>
      <c r="DR979" s="17">
        <f t="shared" si="8443"/>
        <v>0</v>
      </c>
      <c r="DS979" s="17">
        <f t="shared" si="8444"/>
        <v>0</v>
      </c>
      <c r="DT979" s="17">
        <f t="shared" si="8445"/>
        <v>0</v>
      </c>
      <c r="DU979" s="17">
        <f t="shared" si="8446"/>
        <v>0</v>
      </c>
      <c r="DV979" s="17">
        <f t="shared" si="8447"/>
        <v>0</v>
      </c>
      <c r="DW979" s="1"/>
      <c r="DX979" s="1"/>
      <c r="DY979" s="20">
        <f t="shared" si="8448"/>
        <v>0</v>
      </c>
      <c r="DZ979" s="20">
        <f t="shared" si="8449"/>
        <v>0</v>
      </c>
      <c r="EA979" s="20">
        <f t="shared" si="8450"/>
        <v>0</v>
      </c>
      <c r="EB979" s="20">
        <f t="shared" si="8451"/>
        <v>0</v>
      </c>
      <c r="EC979" s="18">
        <f>+IF(AND(CT979=0,SUM(CU979:CY979)&gt;1,SUM(CU979:CY979)&lt;=4),1,IF(AND(CT979=0,SUM(CU979:CY979)&gt;4),2,0))</f>
        <v>0</v>
      </c>
      <c r="ED979" s="19">
        <f t="shared" si="8452"/>
        <v>0</v>
      </c>
      <c r="EE979" s="19">
        <f t="shared" si="8453"/>
        <v>0</v>
      </c>
      <c r="EF979" s="1">
        <f t="shared" si="8454"/>
        <v>0</v>
      </c>
      <c r="EG979" s="18">
        <f t="shared" si="8455"/>
        <v>0</v>
      </c>
      <c r="EH979" s="341"/>
      <c r="EI979" s="44"/>
      <c r="EJ979" s="44"/>
      <c r="EK979" s="44"/>
      <c r="EL979" s="93"/>
      <c r="EM979" s="93"/>
      <c r="EN979" s="93"/>
      <c r="EO979" s="366"/>
      <c r="EP979" s="366"/>
      <c r="EQ979" s="374"/>
      <c r="ER979" s="374"/>
      <c r="ES979" s="374"/>
      <c r="ET979" s="374"/>
      <c r="EU979" s="18">
        <f t="shared" ref="EU979:EU1008" si="8465">IF(SUM(CU979:CX979)&gt;0,CZ979*1+2,0)</f>
        <v>0</v>
      </c>
      <c r="EV979" s="18">
        <f t="shared" si="8456"/>
        <v>0</v>
      </c>
      <c r="EW979" s="341"/>
      <c r="EX979" s="341"/>
      <c r="EY979" s="341"/>
      <c r="EZ979" s="365">
        <f t="shared" ref="EZ979:EZ1038" si="8466">BX979/2</f>
        <v>0</v>
      </c>
      <c r="FA979" s="44"/>
      <c r="FB979" s="44"/>
      <c r="FC979" s="44"/>
      <c r="FD979" s="45"/>
      <c r="FE979" s="45"/>
      <c r="FF979" s="45"/>
      <c r="FG979" s="300"/>
      <c r="FH979" s="45"/>
      <c r="FI979" s="45"/>
      <c r="FJ979" s="45"/>
      <c r="FK979" s="44"/>
      <c r="FL979" s="44"/>
      <c r="FM979" s="44"/>
      <c r="FN979" s="44"/>
      <c r="FO979" s="294"/>
      <c r="FP979" s="20">
        <f t="shared" ref="FP979:FP1040" si="8467">+FO979*3</f>
        <v>0</v>
      </c>
      <c r="FQ979" s="20">
        <f t="shared" si="8457"/>
        <v>0</v>
      </c>
      <c r="FR979" s="20">
        <f t="shared" si="8458"/>
        <v>0</v>
      </c>
      <c r="FS979" s="20">
        <f t="shared" si="8459"/>
        <v>0</v>
      </c>
      <c r="FT979" s="20">
        <f t="shared" si="8460"/>
        <v>0</v>
      </c>
      <c r="FU979" s="20">
        <f t="shared" si="8461"/>
        <v>0</v>
      </c>
      <c r="FV979" s="20">
        <f t="shared" si="8462"/>
        <v>0</v>
      </c>
      <c r="FW979" s="58" t="s">
        <v>782</v>
      </c>
    </row>
    <row r="980" spans="1:180" s="301" customFormat="1" ht="27.75" customHeight="1">
      <c r="A980" s="295"/>
      <c r="B980" s="296" t="s">
        <v>190</v>
      </c>
      <c r="C980" s="296" t="s">
        <v>27</v>
      </c>
      <c r="D980" s="296" t="s">
        <v>258</v>
      </c>
      <c r="E980" s="296" t="str">
        <f t="shared" ref="E980" si="8468">D980</f>
        <v>2LT10</v>
      </c>
      <c r="F980" s="296"/>
      <c r="G980" s="296">
        <v>6</v>
      </c>
      <c r="H980" s="297"/>
      <c r="I980" s="297"/>
      <c r="J980" s="294"/>
      <c r="K980" s="294"/>
      <c r="L980" s="294"/>
      <c r="M980" s="294"/>
      <c r="N980" s="297"/>
      <c r="O980" s="297"/>
      <c r="P980" s="1"/>
      <c r="Q980" s="16"/>
      <c r="R980" s="1"/>
      <c r="S980" s="294"/>
      <c r="T980" s="294"/>
      <c r="U980" s="294"/>
      <c r="V980" s="294"/>
      <c r="W980" s="294"/>
      <c r="X980" s="294"/>
      <c r="Y980" s="294"/>
      <c r="Z980" s="294"/>
      <c r="AA980" s="294"/>
      <c r="AB980" s="294"/>
      <c r="AC980" s="1">
        <f t="shared" si="8419"/>
        <v>0</v>
      </c>
      <c r="AD980" s="1">
        <f t="shared" si="8420"/>
        <v>0</v>
      </c>
      <c r="AE980" s="1">
        <f t="shared" si="8421"/>
        <v>0</v>
      </c>
      <c r="AF980" s="1">
        <f t="shared" si="8422"/>
        <v>0</v>
      </c>
      <c r="AG980" s="1">
        <f t="shared" si="8423"/>
        <v>0</v>
      </c>
      <c r="AH980" s="1">
        <f t="shared" si="8424"/>
        <v>0</v>
      </c>
      <c r="AI980" s="1">
        <f t="shared" si="8425"/>
        <v>0</v>
      </c>
      <c r="AJ980" s="1">
        <f t="shared" si="8426"/>
        <v>0</v>
      </c>
      <c r="AK980" s="1">
        <f t="shared" si="8427"/>
        <v>0</v>
      </c>
      <c r="AL980" s="1">
        <f t="shared" si="8428"/>
        <v>0</v>
      </c>
      <c r="AM980" s="1">
        <f t="shared" si="8429"/>
        <v>0</v>
      </c>
      <c r="AN980" s="1">
        <f t="shared" si="8430"/>
        <v>0</v>
      </c>
      <c r="AO980" s="294"/>
      <c r="AP980" s="294"/>
      <c r="AQ980" s="294"/>
      <c r="AR980" s="294"/>
      <c r="AS980" s="298">
        <f t="shared" si="8431"/>
        <v>0</v>
      </c>
      <c r="AT980" s="298">
        <f t="shared" si="8432"/>
        <v>0</v>
      </c>
      <c r="AU980" s="298">
        <f t="shared" si="8433"/>
        <v>0</v>
      </c>
      <c r="AV980" s="298">
        <f t="shared" si="8434"/>
        <v>0</v>
      </c>
      <c r="AW980" s="294">
        <v>1</v>
      </c>
      <c r="AX980" s="294"/>
      <c r="AY980" s="294"/>
      <c r="AZ980" s="294"/>
      <c r="BA980" s="294"/>
      <c r="BB980" s="294"/>
      <c r="BC980" s="294"/>
      <c r="BD980" s="294"/>
      <c r="BE980" s="294"/>
      <c r="BF980" s="294"/>
      <c r="BG980" s="294"/>
      <c r="BH980" s="294"/>
      <c r="BI980" s="294"/>
      <c r="BJ980" s="294"/>
      <c r="BK980" s="294"/>
      <c r="BL980" s="294"/>
      <c r="BM980" s="294"/>
      <c r="BN980" s="294"/>
      <c r="BO980" s="294"/>
      <c r="BP980" s="1"/>
      <c r="BQ980" s="294"/>
      <c r="BR980" s="17">
        <v>2</v>
      </c>
      <c r="BS980" s="1">
        <f t="shared" si="8435"/>
        <v>0</v>
      </c>
      <c r="BT980" s="17">
        <f t="shared" si="8436"/>
        <v>0</v>
      </c>
      <c r="BU980" s="294"/>
      <c r="BV980" s="294">
        <v>2</v>
      </c>
      <c r="BW980" s="294"/>
      <c r="BX980" s="294"/>
      <c r="BY980" s="294"/>
      <c r="BZ980" s="294"/>
      <c r="CA980" s="294"/>
      <c r="CB980" s="294"/>
      <c r="CC980" s="294"/>
      <c r="CD980" s="1"/>
      <c r="CE980" s="1"/>
      <c r="CF980" s="1"/>
      <c r="CG980" s="294"/>
      <c r="CH980" s="1"/>
      <c r="CI980" s="1"/>
      <c r="CJ980" s="1"/>
      <c r="CK980" s="383"/>
      <c r="CL980" s="383"/>
      <c r="CM980" s="383"/>
      <c r="CN980" s="1">
        <f t="shared" si="8437"/>
        <v>0</v>
      </c>
      <c r="CO980" s="1">
        <f t="shared" si="8438"/>
        <v>0</v>
      </c>
      <c r="CP980" s="20">
        <f t="shared" si="8439"/>
        <v>0</v>
      </c>
      <c r="CQ980" s="351"/>
      <c r="CR980" s="299">
        <f t="shared" si="8440"/>
        <v>0</v>
      </c>
      <c r="CS980" s="294"/>
      <c r="CT980" s="294"/>
      <c r="CU980" s="1"/>
      <c r="CV980" s="1"/>
      <c r="CW980" s="1"/>
      <c r="CX980" s="1"/>
      <c r="CY980" s="1"/>
      <c r="CZ980" s="294"/>
      <c r="DA980" s="17">
        <f t="shared" si="8441"/>
        <v>0</v>
      </c>
      <c r="DB980" s="359">
        <f t="shared" si="8463"/>
        <v>0</v>
      </c>
      <c r="DC980" s="359">
        <f t="shared" si="8464"/>
        <v>0</v>
      </c>
      <c r="DD980" s="294"/>
      <c r="DE980" s="294"/>
      <c r="DF980" s="294"/>
      <c r="DG980" s="294"/>
      <c r="DH980" s="294"/>
      <c r="DI980" s="294"/>
      <c r="DJ980" s="294"/>
      <c r="DK980" s="294"/>
      <c r="DL980" s="294"/>
      <c r="DM980" s="294"/>
      <c r="DN980" s="294"/>
      <c r="DO980" s="1"/>
      <c r="DP980" s="1"/>
      <c r="DQ980" s="17">
        <f t="shared" si="8442"/>
        <v>0</v>
      </c>
      <c r="DR980" s="17">
        <f t="shared" si="8443"/>
        <v>0</v>
      </c>
      <c r="DS980" s="17">
        <f t="shared" si="8444"/>
        <v>0</v>
      </c>
      <c r="DT980" s="17">
        <f t="shared" si="8445"/>
        <v>0</v>
      </c>
      <c r="DU980" s="17">
        <f t="shared" si="8446"/>
        <v>0</v>
      </c>
      <c r="DV980" s="17">
        <f t="shared" si="8447"/>
        <v>0</v>
      </c>
      <c r="DW980" s="1"/>
      <c r="DX980" s="1"/>
      <c r="DY980" s="20">
        <f t="shared" si="8448"/>
        <v>0</v>
      </c>
      <c r="DZ980" s="20">
        <f t="shared" si="8449"/>
        <v>0</v>
      </c>
      <c r="EA980" s="20">
        <f t="shared" si="8450"/>
        <v>0</v>
      </c>
      <c r="EB980" s="20">
        <f t="shared" si="8451"/>
        <v>0</v>
      </c>
      <c r="EC980" s="18">
        <f>+IF(AND(CT980=0,SUM(CU980:CY980)&gt;1,SUM(CU980:CY980)&lt;=4),1,IF(AND(CT980=0,SUM(CU980:CY980)&gt;4),2,0))</f>
        <v>0</v>
      </c>
      <c r="ED980" s="19">
        <f t="shared" si="8452"/>
        <v>0</v>
      </c>
      <c r="EE980" s="19">
        <f t="shared" si="8453"/>
        <v>0</v>
      </c>
      <c r="EF980" s="1">
        <f t="shared" si="8454"/>
        <v>0</v>
      </c>
      <c r="EG980" s="18">
        <f t="shared" si="8455"/>
        <v>0</v>
      </c>
      <c r="EH980" s="341"/>
      <c r="EI980" s="294"/>
      <c r="EJ980" s="294"/>
      <c r="EK980" s="294"/>
      <c r="EL980" s="19"/>
      <c r="EM980" s="19"/>
      <c r="EN980" s="19"/>
      <c r="EO980" s="366"/>
      <c r="EP980" s="366"/>
      <c r="EQ980" s="374"/>
      <c r="ER980" s="374"/>
      <c r="ES980" s="374"/>
      <c r="ET980" s="374"/>
      <c r="EU980" s="18">
        <f t="shared" si="8465"/>
        <v>0</v>
      </c>
      <c r="EV980" s="18">
        <f t="shared" si="8456"/>
        <v>0</v>
      </c>
      <c r="EW980" s="341">
        <v>2</v>
      </c>
      <c r="EX980" s="341">
        <v>2</v>
      </c>
      <c r="EY980" s="341"/>
      <c r="EZ980" s="365">
        <f t="shared" si="8466"/>
        <v>0</v>
      </c>
      <c r="FA980" s="294"/>
      <c r="FB980" s="294"/>
      <c r="FC980" s="294"/>
      <c r="FD980" s="300"/>
      <c r="FE980" s="300"/>
      <c r="FF980" s="300"/>
      <c r="FG980" s="300"/>
      <c r="FH980" s="300"/>
      <c r="FI980" s="300"/>
      <c r="FJ980" s="300"/>
      <c r="FK980" s="294"/>
      <c r="FL980" s="294"/>
      <c r="FM980" s="294"/>
      <c r="FN980" s="294"/>
      <c r="FO980" s="294"/>
      <c r="FP980" s="20">
        <f t="shared" si="8467"/>
        <v>0</v>
      </c>
      <c r="FQ980" s="20">
        <f t="shared" si="8457"/>
        <v>0</v>
      </c>
      <c r="FR980" s="20">
        <f t="shared" si="8458"/>
        <v>0</v>
      </c>
      <c r="FS980" s="20">
        <f t="shared" si="8459"/>
        <v>0</v>
      </c>
      <c r="FT980" s="20">
        <f t="shared" si="8460"/>
        <v>0</v>
      </c>
      <c r="FU980" s="20">
        <f t="shared" si="8461"/>
        <v>0</v>
      </c>
      <c r="FV980" s="20">
        <f t="shared" si="8462"/>
        <v>0</v>
      </c>
      <c r="FW980" s="294"/>
    </row>
    <row r="981" spans="1:180" ht="27.75" customHeight="1">
      <c r="A981" s="40"/>
      <c r="B981" s="48">
        <v>1</v>
      </c>
      <c r="C981" s="48">
        <f t="shared" ref="C981:C991" si="8469">B981</f>
        <v>1</v>
      </c>
      <c r="D981" s="48" t="s">
        <v>187</v>
      </c>
      <c r="E981" s="48" t="str">
        <f>D981</f>
        <v>2LT8,5</v>
      </c>
      <c r="F981" s="48">
        <v>7</v>
      </c>
      <c r="G981" s="48">
        <f>F981</f>
        <v>7</v>
      </c>
      <c r="H981" s="43"/>
      <c r="I981" s="43"/>
      <c r="J981" s="44"/>
      <c r="K981" s="44"/>
      <c r="L981" s="44"/>
      <c r="M981" s="44"/>
      <c r="N981" s="43"/>
      <c r="O981" s="43"/>
      <c r="P981" s="1"/>
      <c r="Q981" s="16"/>
      <c r="R981" s="1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1">
        <f t="shared" si="8419"/>
        <v>0</v>
      </c>
      <c r="AD981" s="1">
        <f t="shared" si="8420"/>
        <v>0</v>
      </c>
      <c r="AE981" s="1">
        <f t="shared" si="8421"/>
        <v>0</v>
      </c>
      <c r="AF981" s="1">
        <f t="shared" si="8422"/>
        <v>0</v>
      </c>
      <c r="AG981" s="1">
        <f t="shared" si="8423"/>
        <v>0</v>
      </c>
      <c r="AH981" s="1">
        <f t="shared" si="8424"/>
        <v>0</v>
      </c>
      <c r="AI981" s="1">
        <f t="shared" si="8425"/>
        <v>0</v>
      </c>
      <c r="AJ981" s="1">
        <f t="shared" si="8426"/>
        <v>0</v>
      </c>
      <c r="AK981" s="1">
        <f t="shared" si="8427"/>
        <v>0</v>
      </c>
      <c r="AL981" s="1">
        <f t="shared" si="8428"/>
        <v>0</v>
      </c>
      <c r="AM981" s="1">
        <f t="shared" si="8429"/>
        <v>0</v>
      </c>
      <c r="AN981" s="1">
        <f t="shared" si="8430"/>
        <v>0</v>
      </c>
      <c r="AO981" s="44"/>
      <c r="AP981" s="44"/>
      <c r="AQ981" s="44"/>
      <c r="AR981" s="294"/>
      <c r="AS981" s="122">
        <f t="shared" si="8431"/>
        <v>0</v>
      </c>
      <c r="AT981" s="122">
        <f t="shared" si="8432"/>
        <v>0</v>
      </c>
      <c r="AU981" s="122">
        <f t="shared" si="8433"/>
        <v>0</v>
      </c>
      <c r="AV981" s="122">
        <f t="shared" si="8434"/>
        <v>0</v>
      </c>
      <c r="AW981" s="44"/>
      <c r="AX981" s="294"/>
      <c r="AY981" s="294"/>
      <c r="AZ981" s="294"/>
      <c r="BA981" s="294"/>
      <c r="BB981" s="294"/>
      <c r="BC981" s="294"/>
      <c r="BD981" s="44"/>
      <c r="BE981" s="44">
        <v>1</v>
      </c>
      <c r="BF981" s="44">
        <v>1</v>
      </c>
      <c r="BG981" s="44"/>
      <c r="BH981" s="44"/>
      <c r="BI981" s="44"/>
      <c r="BJ981" s="44"/>
      <c r="BK981" s="44"/>
      <c r="BL981" s="44"/>
      <c r="BM981" s="44"/>
      <c r="BN981" s="127"/>
      <c r="BO981" s="44"/>
      <c r="BP981" s="1"/>
      <c r="BQ981" s="44"/>
      <c r="BR981" s="17">
        <v>4</v>
      </c>
      <c r="BS981" s="1">
        <f t="shared" si="8435"/>
        <v>0</v>
      </c>
      <c r="BT981" s="17">
        <f t="shared" si="8436"/>
        <v>0</v>
      </c>
      <c r="BU981" s="44"/>
      <c r="BV981" s="44">
        <v>2</v>
      </c>
      <c r="BW981" s="44"/>
      <c r="BX981" s="44"/>
      <c r="BY981" s="44"/>
      <c r="BZ981" s="44"/>
      <c r="CA981" s="44"/>
      <c r="CB981" s="44"/>
      <c r="CC981" s="44"/>
      <c r="CD981" s="92"/>
      <c r="CE981" s="92"/>
      <c r="CF981" s="92"/>
      <c r="CG981" s="44"/>
      <c r="CH981" s="1"/>
      <c r="CI981" s="1">
        <v>1</v>
      </c>
      <c r="CJ981" s="1"/>
      <c r="CK981" s="383"/>
      <c r="CL981" s="383"/>
      <c r="CM981" s="383"/>
      <c r="CN981" s="1">
        <f t="shared" si="8437"/>
        <v>0</v>
      </c>
      <c r="CO981" s="1">
        <f t="shared" si="8438"/>
        <v>0</v>
      </c>
      <c r="CP981" s="20">
        <f t="shared" si="8439"/>
        <v>2.5</v>
      </c>
      <c r="CQ981" s="351"/>
      <c r="CR981" s="131">
        <f t="shared" si="8440"/>
        <v>1</v>
      </c>
      <c r="CS981" s="44"/>
      <c r="CT981" s="44"/>
      <c r="CU981" s="1"/>
      <c r="CV981" s="1"/>
      <c r="CW981" s="1">
        <v>1</v>
      </c>
      <c r="CX981" s="1"/>
      <c r="CY981" s="1">
        <v>4</v>
      </c>
      <c r="CZ981" s="44">
        <v>3</v>
      </c>
      <c r="DA981" s="17">
        <f t="shared" si="8441"/>
        <v>4</v>
      </c>
      <c r="DB981" s="359">
        <f t="shared" si="8463"/>
        <v>7</v>
      </c>
      <c r="DC981" s="359">
        <f t="shared" si="8464"/>
        <v>5</v>
      </c>
      <c r="DD981" s="44"/>
      <c r="DE981" s="44">
        <v>4</v>
      </c>
      <c r="DF981" s="44">
        <v>9</v>
      </c>
      <c r="DG981" s="44"/>
      <c r="DH981" s="44"/>
      <c r="DI981" s="44">
        <v>4</v>
      </c>
      <c r="DJ981" s="44"/>
      <c r="DK981" s="44"/>
      <c r="DL981" s="44"/>
      <c r="DM981" s="44"/>
      <c r="DN981" s="44">
        <f t="shared" ref="DN981:DN991" si="8470">F981*2</f>
        <v>14</v>
      </c>
      <c r="DO981" s="1"/>
      <c r="DP981" s="1"/>
      <c r="DQ981" s="17">
        <f t="shared" si="8442"/>
        <v>0</v>
      </c>
      <c r="DR981" s="17">
        <f t="shared" si="8443"/>
        <v>0</v>
      </c>
      <c r="DS981" s="17">
        <f t="shared" si="8444"/>
        <v>0</v>
      </c>
      <c r="DT981" s="17">
        <f t="shared" si="8445"/>
        <v>0</v>
      </c>
      <c r="DU981" s="17">
        <f t="shared" si="8446"/>
        <v>0</v>
      </c>
      <c r="DV981" s="17">
        <f t="shared" si="8447"/>
        <v>0</v>
      </c>
      <c r="DW981" s="1"/>
      <c r="DX981" s="1"/>
      <c r="DY981" s="20">
        <f t="shared" si="8448"/>
        <v>0</v>
      </c>
      <c r="DZ981" s="20">
        <f t="shared" si="8449"/>
        <v>0</v>
      </c>
      <c r="EA981" s="20">
        <f t="shared" si="8450"/>
        <v>0</v>
      </c>
      <c r="EB981" s="20">
        <f t="shared" si="8451"/>
        <v>0</v>
      </c>
      <c r="EC981" s="18">
        <f>+IF(AND(CT981=0,SUM(CU981:CY981)&gt;1,SUM(CU981:CY981)&lt;=4),1,IF(AND(CT981=0,SUM(CU981:CY981)&gt;4),2,0))-1</f>
        <v>1</v>
      </c>
      <c r="ED981" s="19">
        <f t="shared" si="8452"/>
        <v>3</v>
      </c>
      <c r="EE981" s="19">
        <f t="shared" si="8453"/>
        <v>0</v>
      </c>
      <c r="EF981" s="1">
        <f t="shared" si="8454"/>
        <v>0</v>
      </c>
      <c r="EG981" s="18">
        <f t="shared" si="8455"/>
        <v>5</v>
      </c>
      <c r="EH981" s="341"/>
      <c r="EI981" s="44"/>
      <c r="EJ981" s="44">
        <v>5.5</v>
      </c>
      <c r="EK981" s="44">
        <f>3*5.5</f>
        <v>16.5</v>
      </c>
      <c r="EL981" s="93"/>
      <c r="EM981" s="93">
        <v>1</v>
      </c>
      <c r="EN981" s="93"/>
      <c r="EO981" s="366"/>
      <c r="EP981" s="366"/>
      <c r="EQ981" s="374"/>
      <c r="ER981" s="374"/>
      <c r="ES981" s="374"/>
      <c r="ET981" s="374">
        <v>1</v>
      </c>
      <c r="EU981" s="18">
        <f t="shared" si="8465"/>
        <v>5</v>
      </c>
      <c r="EV981" s="18">
        <f t="shared" si="8456"/>
        <v>2</v>
      </c>
      <c r="EW981" s="341">
        <v>4</v>
      </c>
      <c r="EX981" s="341">
        <v>4</v>
      </c>
      <c r="EY981" s="341">
        <v>4</v>
      </c>
      <c r="EZ981" s="365">
        <f t="shared" si="8466"/>
        <v>0</v>
      </c>
      <c r="FA981" s="44"/>
      <c r="FB981" s="44"/>
      <c r="FC981" s="44"/>
      <c r="FD981" s="45"/>
      <c r="FE981" s="45"/>
      <c r="FF981" s="45"/>
      <c r="FG981" s="300"/>
      <c r="FH981" s="45"/>
      <c r="FI981" s="45"/>
      <c r="FJ981" s="45"/>
      <c r="FK981" s="44"/>
      <c r="FL981" s="44"/>
      <c r="FM981" s="44"/>
      <c r="FN981" s="44"/>
      <c r="FO981" s="294"/>
      <c r="FP981" s="20">
        <f t="shared" si="8467"/>
        <v>0</v>
      </c>
      <c r="FQ981" s="20">
        <f t="shared" si="8457"/>
        <v>4</v>
      </c>
      <c r="FR981" s="20">
        <f t="shared" si="8458"/>
        <v>9</v>
      </c>
      <c r="FS981" s="20">
        <f t="shared" si="8459"/>
        <v>0</v>
      </c>
      <c r="FT981" s="20">
        <f t="shared" si="8460"/>
        <v>0</v>
      </c>
      <c r="FU981" s="20">
        <f t="shared" si="8461"/>
        <v>0</v>
      </c>
      <c r="FV981" s="20">
        <f t="shared" si="8462"/>
        <v>0</v>
      </c>
      <c r="FW981" s="44"/>
    </row>
    <row r="982" spans="1:180" ht="27.75" customHeight="1">
      <c r="A982" s="40"/>
      <c r="B982" s="48">
        <v>2</v>
      </c>
      <c r="C982" s="48">
        <f t="shared" si="8469"/>
        <v>2</v>
      </c>
      <c r="D982" s="48" t="s">
        <v>53</v>
      </c>
      <c r="E982" s="48" t="str">
        <f t="shared" ref="E982" si="8471">D982</f>
        <v>LT7,5</v>
      </c>
      <c r="F982" s="48">
        <v>25</v>
      </c>
      <c r="G982" s="48">
        <f t="shared" ref="G982" si="8472">F982</f>
        <v>25</v>
      </c>
      <c r="H982" s="43"/>
      <c r="I982" s="43"/>
      <c r="J982" s="44"/>
      <c r="K982" s="44"/>
      <c r="L982" s="44"/>
      <c r="M982" s="44"/>
      <c r="N982" s="43"/>
      <c r="O982" s="43"/>
      <c r="P982" s="1"/>
      <c r="Q982" s="16"/>
      <c r="R982" s="1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1">
        <f t="shared" si="8419"/>
        <v>0</v>
      </c>
      <c r="AD982" s="1">
        <f t="shared" si="8420"/>
        <v>0</v>
      </c>
      <c r="AE982" s="1">
        <f t="shared" si="8421"/>
        <v>0</v>
      </c>
      <c r="AF982" s="1">
        <f t="shared" si="8422"/>
        <v>0</v>
      </c>
      <c r="AG982" s="1">
        <f t="shared" si="8423"/>
        <v>0</v>
      </c>
      <c r="AH982" s="1">
        <f t="shared" si="8424"/>
        <v>0</v>
      </c>
      <c r="AI982" s="1">
        <f t="shared" si="8425"/>
        <v>0</v>
      </c>
      <c r="AJ982" s="1">
        <f t="shared" si="8426"/>
        <v>0</v>
      </c>
      <c r="AK982" s="1">
        <f t="shared" si="8427"/>
        <v>0</v>
      </c>
      <c r="AL982" s="1">
        <f t="shared" si="8428"/>
        <v>0</v>
      </c>
      <c r="AM982" s="1">
        <f t="shared" si="8429"/>
        <v>0</v>
      </c>
      <c r="AN982" s="1">
        <f t="shared" si="8430"/>
        <v>0</v>
      </c>
      <c r="AO982" s="44"/>
      <c r="AP982" s="44"/>
      <c r="AQ982" s="44"/>
      <c r="AR982" s="294"/>
      <c r="AS982" s="122">
        <f t="shared" si="8431"/>
        <v>0</v>
      </c>
      <c r="AT982" s="122">
        <f t="shared" si="8432"/>
        <v>0</v>
      </c>
      <c r="AU982" s="122">
        <f t="shared" si="8433"/>
        <v>0</v>
      </c>
      <c r="AV982" s="122">
        <f t="shared" si="8434"/>
        <v>0</v>
      </c>
      <c r="AW982" s="44"/>
      <c r="AX982" s="294"/>
      <c r="AY982" s="294"/>
      <c r="AZ982" s="294"/>
      <c r="BA982" s="294"/>
      <c r="BB982" s="294"/>
      <c r="BC982" s="294"/>
      <c r="BD982" s="44"/>
      <c r="BE982" s="44"/>
      <c r="BF982" s="44"/>
      <c r="BG982" s="44"/>
      <c r="BH982" s="44"/>
      <c r="BI982" s="44"/>
      <c r="BJ982" s="44">
        <v>1</v>
      </c>
      <c r="BK982" s="44"/>
      <c r="BL982" s="44"/>
      <c r="BM982" s="44"/>
      <c r="BN982" s="127"/>
      <c r="BO982" s="44"/>
      <c r="BP982" s="1"/>
      <c r="BQ982" s="44"/>
      <c r="BR982" s="17">
        <v>4</v>
      </c>
      <c r="BS982" s="1">
        <f t="shared" si="8435"/>
        <v>0</v>
      </c>
      <c r="BT982" s="17">
        <f t="shared" si="8436"/>
        <v>0</v>
      </c>
      <c r="BU982" s="44"/>
      <c r="BV982" s="44">
        <v>2</v>
      </c>
      <c r="BW982" s="44"/>
      <c r="BX982" s="44"/>
      <c r="BY982" s="44"/>
      <c r="BZ982" s="44"/>
      <c r="CA982" s="44"/>
      <c r="CB982" s="44"/>
      <c r="CC982" s="44"/>
      <c r="CD982" s="92"/>
      <c r="CE982" s="92"/>
      <c r="CF982" s="92"/>
      <c r="CG982" s="44"/>
      <c r="CH982" s="1">
        <v>1</v>
      </c>
      <c r="CI982" s="1"/>
      <c r="CJ982" s="1"/>
      <c r="CK982" s="383"/>
      <c r="CL982" s="383"/>
      <c r="CM982" s="383"/>
      <c r="CN982" s="1">
        <f t="shared" si="8437"/>
        <v>0</v>
      </c>
      <c r="CO982" s="1">
        <f t="shared" si="8438"/>
        <v>0</v>
      </c>
      <c r="CP982" s="20">
        <f t="shared" si="8439"/>
        <v>2.5</v>
      </c>
      <c r="CQ982" s="351"/>
      <c r="CR982" s="131">
        <f t="shared" si="8440"/>
        <v>1</v>
      </c>
      <c r="CS982" s="44">
        <v>1</v>
      </c>
      <c r="CT982" s="44">
        <v>1</v>
      </c>
      <c r="CU982" s="1"/>
      <c r="CV982" s="1"/>
      <c r="CW982" s="1">
        <v>1</v>
      </c>
      <c r="CX982" s="1"/>
      <c r="CY982" s="1">
        <v>4</v>
      </c>
      <c r="CZ982" s="44">
        <v>2</v>
      </c>
      <c r="DA982" s="17">
        <f t="shared" si="8441"/>
        <v>4</v>
      </c>
      <c r="DB982" s="359">
        <f t="shared" si="8463"/>
        <v>6</v>
      </c>
      <c r="DC982" s="359">
        <f t="shared" si="8464"/>
        <v>5</v>
      </c>
      <c r="DD982" s="44"/>
      <c r="DE982" s="44">
        <v>3</v>
      </c>
      <c r="DF982" s="44">
        <f>4*3</f>
        <v>12</v>
      </c>
      <c r="DG982" s="44"/>
      <c r="DH982" s="44"/>
      <c r="DI982" s="44"/>
      <c r="DJ982" s="44"/>
      <c r="DK982" s="44"/>
      <c r="DL982" s="44"/>
      <c r="DM982" s="44"/>
      <c r="DN982" s="44">
        <f t="shared" si="8470"/>
        <v>50</v>
      </c>
      <c r="DO982" s="1"/>
      <c r="DP982" s="1"/>
      <c r="DQ982" s="17">
        <f t="shared" si="8442"/>
        <v>0</v>
      </c>
      <c r="DR982" s="17">
        <f t="shared" si="8443"/>
        <v>0</v>
      </c>
      <c r="DS982" s="17">
        <f t="shared" si="8444"/>
        <v>0</v>
      </c>
      <c r="DT982" s="17">
        <f t="shared" si="8445"/>
        <v>0</v>
      </c>
      <c r="DU982" s="17">
        <f t="shared" si="8446"/>
        <v>0</v>
      </c>
      <c r="DV982" s="17">
        <f t="shared" si="8447"/>
        <v>0</v>
      </c>
      <c r="DW982" s="1"/>
      <c r="DX982" s="1"/>
      <c r="DY982" s="20">
        <f t="shared" si="8448"/>
        <v>0</v>
      </c>
      <c r="DZ982" s="20">
        <f t="shared" si="8449"/>
        <v>0</v>
      </c>
      <c r="EA982" s="20">
        <f t="shared" si="8450"/>
        <v>0</v>
      </c>
      <c r="EB982" s="20">
        <f t="shared" si="8451"/>
        <v>0</v>
      </c>
      <c r="EC982" s="18">
        <f t="shared" ref="EC982:EC1010" si="8473">+IF(AND(CT982=0,SUM(CU982:CY982)&gt;1,SUM(CU982:CY982)&lt;=4),1,IF(AND(CT982=0,SUM(CU982:CY982)&gt;4),2,0))</f>
        <v>0</v>
      </c>
      <c r="ED982" s="19">
        <f t="shared" si="8452"/>
        <v>0</v>
      </c>
      <c r="EE982" s="19">
        <f t="shared" si="8453"/>
        <v>3</v>
      </c>
      <c r="EF982" s="1">
        <f t="shared" si="8454"/>
        <v>4</v>
      </c>
      <c r="EG982" s="18">
        <f t="shared" si="8455"/>
        <v>5</v>
      </c>
      <c r="EH982" s="341"/>
      <c r="EI982" s="44"/>
      <c r="EJ982" s="44">
        <v>4.5</v>
      </c>
      <c r="EK982" s="44">
        <f>4*4.5</f>
        <v>18</v>
      </c>
      <c r="EL982" s="93">
        <v>1</v>
      </c>
      <c r="EM982" s="93"/>
      <c r="EN982" s="93"/>
      <c r="EO982" s="366"/>
      <c r="EP982" s="366"/>
      <c r="EQ982" s="374"/>
      <c r="ER982" s="374"/>
      <c r="ES982" s="374"/>
      <c r="ET982" s="374"/>
      <c r="EU982" s="18">
        <f t="shared" si="8465"/>
        <v>4</v>
      </c>
      <c r="EV982" s="18">
        <f t="shared" si="8456"/>
        <v>2</v>
      </c>
      <c r="EW982" s="341">
        <v>2</v>
      </c>
      <c r="EX982" s="341"/>
      <c r="EY982" s="341">
        <v>5</v>
      </c>
      <c r="EZ982" s="365">
        <f t="shared" si="8466"/>
        <v>0</v>
      </c>
      <c r="FA982" s="44"/>
      <c r="FB982" s="44"/>
      <c r="FC982" s="44"/>
      <c r="FD982" s="45"/>
      <c r="FE982" s="45"/>
      <c r="FF982" s="45"/>
      <c r="FG982" s="300"/>
      <c r="FH982" s="45"/>
      <c r="FI982" s="45"/>
      <c r="FJ982" s="45"/>
      <c r="FK982" s="44"/>
      <c r="FL982" s="44"/>
      <c r="FM982" s="44"/>
      <c r="FN982" s="44"/>
      <c r="FO982" s="294"/>
      <c r="FP982" s="20">
        <f t="shared" si="8467"/>
        <v>0</v>
      </c>
      <c r="FQ982" s="20">
        <f t="shared" si="8457"/>
        <v>3</v>
      </c>
      <c r="FR982" s="20">
        <f t="shared" si="8458"/>
        <v>12</v>
      </c>
      <c r="FS982" s="20">
        <f t="shared" si="8459"/>
        <v>0</v>
      </c>
      <c r="FT982" s="20">
        <f t="shared" si="8460"/>
        <v>0</v>
      </c>
      <c r="FU982" s="20">
        <f t="shared" si="8461"/>
        <v>0</v>
      </c>
      <c r="FV982" s="20">
        <f t="shared" si="8462"/>
        <v>0</v>
      </c>
      <c r="FW982" s="44"/>
    </row>
    <row r="983" spans="1:180" ht="27.75" customHeight="1">
      <c r="A983" s="40"/>
      <c r="B983" s="48">
        <v>3</v>
      </c>
      <c r="C983" s="48">
        <f t="shared" si="8469"/>
        <v>3</v>
      </c>
      <c r="D983" s="48" t="s">
        <v>53</v>
      </c>
      <c r="E983" s="48" t="str">
        <f t="shared" ref="E983" si="8474">D983</f>
        <v>LT7,5</v>
      </c>
      <c r="F983" s="48">
        <v>26</v>
      </c>
      <c r="G983" s="48">
        <f t="shared" ref="G983" si="8475">F983</f>
        <v>26</v>
      </c>
      <c r="H983" s="43"/>
      <c r="I983" s="43"/>
      <c r="J983" s="44"/>
      <c r="K983" s="44"/>
      <c r="L983" s="44"/>
      <c r="M983" s="44"/>
      <c r="N983" s="43"/>
      <c r="O983" s="43"/>
      <c r="P983" s="1"/>
      <c r="Q983" s="16"/>
      <c r="R983" s="1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1">
        <f t="shared" ref="AC983" si="8476">+IF(S983=1,1,0)+IF(T983=1,1,0)</f>
        <v>0</v>
      </c>
      <c r="AD983" s="1">
        <f t="shared" ref="AD983" si="8477">+IF(U983=1,1,0)+IF(V983=1,1,0)</f>
        <v>0</v>
      </c>
      <c r="AE983" s="1">
        <f t="shared" ref="AE983" si="8478">+IF(W983=1,1,0)+IF(X983=1,1,0)</f>
        <v>0</v>
      </c>
      <c r="AF983" s="1">
        <f t="shared" ref="AF983" si="8479">+IF(Y983=1,1,0)+IF(Z983=1,1,0)</f>
        <v>0</v>
      </c>
      <c r="AG983" s="1">
        <f t="shared" ref="AG983" si="8480">+IF(AA983=1,1,0)</f>
        <v>0</v>
      </c>
      <c r="AH983" s="1">
        <f t="shared" ref="AH983" si="8481">+IF(AB983=1,1,0)</f>
        <v>0</v>
      </c>
      <c r="AI983" s="1">
        <f t="shared" ref="AI983" si="8482">+IF(S983=2,1,0)+IF(T983=2,1,0)</f>
        <v>0</v>
      </c>
      <c r="AJ983" s="1">
        <f t="shared" ref="AJ983" si="8483">+IF(U983=2,1,0)+IF(V983=2,1,0)</f>
        <v>0</v>
      </c>
      <c r="AK983" s="1">
        <f t="shared" ref="AK983" si="8484">+IF(X983=2,1,0)+IF(W983=2,1,0)</f>
        <v>0</v>
      </c>
      <c r="AL983" s="1">
        <f t="shared" ref="AL983" si="8485">+IF(Y983=2,1,0)+IF(Z983=2,1,0)</f>
        <v>0</v>
      </c>
      <c r="AM983" s="1">
        <f t="shared" ref="AM983" si="8486">+IF(AA983=2,1,0)</f>
        <v>0</v>
      </c>
      <c r="AN983" s="1">
        <f t="shared" ref="AN983" si="8487">+IF(AB983=2,1,0)</f>
        <v>0</v>
      </c>
      <c r="AO983" s="44"/>
      <c r="AP983" s="44"/>
      <c r="AQ983" s="44"/>
      <c r="AR983" s="294"/>
      <c r="AS983" s="122">
        <f t="shared" si="8431"/>
        <v>0</v>
      </c>
      <c r="AT983" s="122">
        <f t="shared" si="8432"/>
        <v>0</v>
      </c>
      <c r="AU983" s="122">
        <f t="shared" si="8433"/>
        <v>0</v>
      </c>
      <c r="AV983" s="122">
        <f t="shared" si="8434"/>
        <v>0</v>
      </c>
      <c r="AW983" s="44"/>
      <c r="AX983" s="294"/>
      <c r="AY983" s="294"/>
      <c r="AZ983" s="294"/>
      <c r="BA983" s="294"/>
      <c r="BB983" s="294"/>
      <c r="BC983" s="294"/>
      <c r="BD983" s="44"/>
      <c r="BE983" s="44"/>
      <c r="BF983" s="44"/>
      <c r="BG983" s="44"/>
      <c r="BH983" s="44"/>
      <c r="BI983" s="44"/>
      <c r="BJ983" s="44">
        <v>1</v>
      </c>
      <c r="BK983" s="44"/>
      <c r="BL983" s="44"/>
      <c r="BM983" s="44"/>
      <c r="BN983" s="127"/>
      <c r="BO983" s="44"/>
      <c r="BP983" s="1"/>
      <c r="BQ983" s="44"/>
      <c r="BR983" s="17">
        <v>4</v>
      </c>
      <c r="BS983" s="1">
        <f t="shared" si="8435"/>
        <v>0</v>
      </c>
      <c r="BT983" s="17">
        <f t="shared" ref="BT983" si="8488">+BS983*2</f>
        <v>0</v>
      </c>
      <c r="BU983" s="44"/>
      <c r="BV983" s="44">
        <v>2</v>
      </c>
      <c r="BW983" s="44"/>
      <c r="BX983" s="44"/>
      <c r="BY983" s="44"/>
      <c r="BZ983" s="44"/>
      <c r="CA983" s="44"/>
      <c r="CB983" s="44"/>
      <c r="CC983" s="44"/>
      <c r="CD983" s="92"/>
      <c r="CE983" s="92"/>
      <c r="CF983" s="92"/>
      <c r="CG983" s="44"/>
      <c r="CH983" s="1">
        <v>1</v>
      </c>
      <c r="CI983" s="1"/>
      <c r="CJ983" s="1"/>
      <c r="CK983" s="383"/>
      <c r="CL983" s="383"/>
      <c r="CM983" s="383"/>
      <c r="CN983" s="1">
        <f t="shared" si="8437"/>
        <v>0</v>
      </c>
      <c r="CO983" s="1">
        <f t="shared" si="8438"/>
        <v>0</v>
      </c>
      <c r="CP983" s="20">
        <f t="shared" si="8439"/>
        <v>2.5</v>
      </c>
      <c r="CQ983" s="351"/>
      <c r="CR983" s="131">
        <f t="shared" si="8440"/>
        <v>1</v>
      </c>
      <c r="CS983" s="44">
        <v>1</v>
      </c>
      <c r="CT983" s="44">
        <v>1</v>
      </c>
      <c r="CU983" s="1"/>
      <c r="CV983" s="1"/>
      <c r="CW983" s="1">
        <v>1</v>
      </c>
      <c r="CX983" s="1"/>
      <c r="CY983" s="1">
        <v>2</v>
      </c>
      <c r="CZ983" s="44">
        <v>3</v>
      </c>
      <c r="DA983" s="17">
        <f t="shared" ref="DA983" si="8489">+CY983</f>
        <v>2</v>
      </c>
      <c r="DB983" s="359">
        <f t="shared" si="8463"/>
        <v>5</v>
      </c>
      <c r="DC983" s="359">
        <f t="shared" si="8464"/>
        <v>3</v>
      </c>
      <c r="DD983" s="44"/>
      <c r="DE983" s="44">
        <v>3</v>
      </c>
      <c r="DF983" s="44">
        <v>6</v>
      </c>
      <c r="DG983" s="44"/>
      <c r="DH983" s="44"/>
      <c r="DI983" s="44"/>
      <c r="DJ983" s="44"/>
      <c r="DK983" s="44"/>
      <c r="DL983" s="44"/>
      <c r="DM983" s="44"/>
      <c r="DN983" s="44">
        <f t="shared" si="8470"/>
        <v>52</v>
      </c>
      <c r="DO983" s="1"/>
      <c r="DP983" s="1"/>
      <c r="DQ983" s="17">
        <f t="shared" si="8442"/>
        <v>0</v>
      </c>
      <c r="DR983" s="17">
        <f t="shared" si="8443"/>
        <v>0</v>
      </c>
      <c r="DS983" s="17">
        <f t="shared" si="8444"/>
        <v>0</v>
      </c>
      <c r="DT983" s="17">
        <f t="shared" si="8445"/>
        <v>0</v>
      </c>
      <c r="DU983" s="17">
        <f t="shared" si="8446"/>
        <v>0</v>
      </c>
      <c r="DV983" s="17">
        <f t="shared" si="8447"/>
        <v>0</v>
      </c>
      <c r="DW983" s="1"/>
      <c r="DX983" s="1"/>
      <c r="DY983" s="20">
        <f t="shared" si="8448"/>
        <v>0</v>
      </c>
      <c r="DZ983" s="20">
        <f t="shared" si="8449"/>
        <v>0</v>
      </c>
      <c r="EA983" s="20">
        <f t="shared" si="8450"/>
        <v>0</v>
      </c>
      <c r="EB983" s="20">
        <f t="shared" si="8451"/>
        <v>0</v>
      </c>
      <c r="EC983" s="18">
        <f t="shared" si="8473"/>
        <v>0</v>
      </c>
      <c r="ED983" s="19">
        <f t="shared" ref="ED983" si="8490">+IF(EC983&lt;&gt;0,EC983*3,0)</f>
        <v>0</v>
      </c>
      <c r="EE983" s="19">
        <f t="shared" si="8453"/>
        <v>3</v>
      </c>
      <c r="EF983" s="1">
        <f t="shared" si="8454"/>
        <v>4</v>
      </c>
      <c r="EG983" s="18">
        <f t="shared" si="8455"/>
        <v>5</v>
      </c>
      <c r="EH983" s="341"/>
      <c r="EI983" s="44"/>
      <c r="EJ983" s="44">
        <v>4.5</v>
      </c>
      <c r="EK983" s="44">
        <f>2*4.5</f>
        <v>9</v>
      </c>
      <c r="EL983" s="93">
        <v>1</v>
      </c>
      <c r="EM983" s="93"/>
      <c r="EN983" s="93"/>
      <c r="EO983" s="366"/>
      <c r="EP983" s="366"/>
      <c r="EQ983" s="374"/>
      <c r="ER983" s="374"/>
      <c r="ES983" s="374"/>
      <c r="ET983" s="374"/>
      <c r="EU983" s="18">
        <f t="shared" si="8465"/>
        <v>5</v>
      </c>
      <c r="EV983" s="18">
        <f t="shared" si="8456"/>
        <v>2</v>
      </c>
      <c r="EW983" s="341">
        <v>2</v>
      </c>
      <c r="EX983" s="341"/>
      <c r="EY983" s="341"/>
      <c r="EZ983" s="365">
        <f t="shared" si="8466"/>
        <v>0</v>
      </c>
      <c r="FA983" s="44"/>
      <c r="FB983" s="44"/>
      <c r="FC983" s="44"/>
      <c r="FD983" s="45"/>
      <c r="FE983" s="45"/>
      <c r="FF983" s="45"/>
      <c r="FG983" s="300"/>
      <c r="FH983" s="45"/>
      <c r="FI983" s="45"/>
      <c r="FJ983" s="45"/>
      <c r="FK983" s="44"/>
      <c r="FL983" s="44"/>
      <c r="FM983" s="44"/>
      <c r="FN983" s="44"/>
      <c r="FO983" s="294"/>
      <c r="FP983" s="20">
        <f t="shared" si="8467"/>
        <v>0</v>
      </c>
      <c r="FQ983" s="20">
        <f t="shared" si="8457"/>
        <v>3</v>
      </c>
      <c r="FR983" s="20">
        <f t="shared" si="8458"/>
        <v>6</v>
      </c>
      <c r="FS983" s="20">
        <f t="shared" si="8459"/>
        <v>0</v>
      </c>
      <c r="FT983" s="20">
        <f t="shared" si="8460"/>
        <v>0</v>
      </c>
      <c r="FU983" s="20">
        <f t="shared" si="8461"/>
        <v>0</v>
      </c>
      <c r="FV983" s="20">
        <f t="shared" si="8462"/>
        <v>0</v>
      </c>
      <c r="FW983" s="44"/>
    </row>
    <row r="984" spans="1:180" ht="27.75" customHeight="1">
      <c r="A984" s="40"/>
      <c r="B984" s="48">
        <v>4</v>
      </c>
      <c r="C984" s="48">
        <f t="shared" si="8469"/>
        <v>4</v>
      </c>
      <c r="D984" s="48" t="s">
        <v>53</v>
      </c>
      <c r="E984" s="48" t="str">
        <f t="shared" ref="E984" si="8491">D984</f>
        <v>LT7,5</v>
      </c>
      <c r="F984" s="48">
        <v>15</v>
      </c>
      <c r="G984" s="48">
        <f t="shared" ref="G984" si="8492">F984</f>
        <v>15</v>
      </c>
      <c r="H984" s="43"/>
      <c r="I984" s="43"/>
      <c r="J984" s="44"/>
      <c r="K984" s="44"/>
      <c r="L984" s="44"/>
      <c r="M984" s="44"/>
      <c r="N984" s="43"/>
      <c r="O984" s="43"/>
      <c r="P984" s="1"/>
      <c r="Q984" s="16"/>
      <c r="R984" s="1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1">
        <f t="shared" ref="AC984" si="8493">+IF(S984=1,1,0)+IF(T984=1,1,0)</f>
        <v>0</v>
      </c>
      <c r="AD984" s="1">
        <f t="shared" ref="AD984" si="8494">+IF(U984=1,1,0)+IF(V984=1,1,0)</f>
        <v>0</v>
      </c>
      <c r="AE984" s="1">
        <f t="shared" ref="AE984" si="8495">+IF(W984=1,1,0)+IF(X984=1,1,0)</f>
        <v>0</v>
      </c>
      <c r="AF984" s="1">
        <f t="shared" ref="AF984" si="8496">+IF(Y984=1,1,0)+IF(Z984=1,1,0)</f>
        <v>0</v>
      </c>
      <c r="AG984" s="1">
        <f t="shared" ref="AG984" si="8497">+IF(AA984=1,1,0)</f>
        <v>0</v>
      </c>
      <c r="AH984" s="1">
        <f t="shared" ref="AH984" si="8498">+IF(AB984=1,1,0)</f>
        <v>0</v>
      </c>
      <c r="AI984" s="1">
        <f t="shared" ref="AI984" si="8499">+IF(S984=2,1,0)+IF(T984=2,1,0)</f>
        <v>0</v>
      </c>
      <c r="AJ984" s="1">
        <f t="shared" ref="AJ984" si="8500">+IF(U984=2,1,0)+IF(V984=2,1,0)</f>
        <v>0</v>
      </c>
      <c r="AK984" s="1">
        <f t="shared" ref="AK984" si="8501">+IF(X984=2,1,0)+IF(W984=2,1,0)</f>
        <v>0</v>
      </c>
      <c r="AL984" s="1">
        <f t="shared" ref="AL984" si="8502">+IF(Y984=2,1,0)+IF(Z984=2,1,0)</f>
        <v>0</v>
      </c>
      <c r="AM984" s="1">
        <f t="shared" ref="AM984" si="8503">+IF(AA984=2,1,0)</f>
        <v>0</v>
      </c>
      <c r="AN984" s="1">
        <f t="shared" ref="AN984" si="8504">+IF(AB984=2,1,0)</f>
        <v>0</v>
      </c>
      <c r="AO984" s="44"/>
      <c r="AP984" s="44"/>
      <c r="AQ984" s="44"/>
      <c r="AR984" s="294"/>
      <c r="AS984" s="122">
        <f t="shared" si="8431"/>
        <v>0</v>
      </c>
      <c r="AT984" s="122">
        <f t="shared" si="8432"/>
        <v>0</v>
      </c>
      <c r="AU984" s="122">
        <f t="shared" si="8433"/>
        <v>0</v>
      </c>
      <c r="AV984" s="122">
        <f t="shared" si="8434"/>
        <v>0</v>
      </c>
      <c r="AW984" s="44"/>
      <c r="AX984" s="294"/>
      <c r="AY984" s="294"/>
      <c r="AZ984" s="294"/>
      <c r="BA984" s="294"/>
      <c r="BB984" s="294"/>
      <c r="BC984" s="294"/>
      <c r="BD984" s="44"/>
      <c r="BE984" s="44"/>
      <c r="BF984" s="44"/>
      <c r="BG984" s="44"/>
      <c r="BH984" s="44"/>
      <c r="BI984" s="44"/>
      <c r="BJ984" s="44">
        <v>1</v>
      </c>
      <c r="BK984" s="44"/>
      <c r="BL984" s="44"/>
      <c r="BM984" s="44"/>
      <c r="BN984" s="127"/>
      <c r="BO984" s="44"/>
      <c r="BP984" s="1"/>
      <c r="BQ984" s="44"/>
      <c r="BR984" s="17">
        <v>4</v>
      </c>
      <c r="BS984" s="1">
        <f t="shared" si="8435"/>
        <v>0</v>
      </c>
      <c r="BT984" s="17">
        <f t="shared" ref="BT984" si="8505">+BS984*2</f>
        <v>0</v>
      </c>
      <c r="BU984" s="44"/>
      <c r="BV984" s="44">
        <v>2</v>
      </c>
      <c r="BW984" s="44">
        <v>2</v>
      </c>
      <c r="BX984" s="44">
        <v>2</v>
      </c>
      <c r="BY984" s="44"/>
      <c r="BZ984" s="44"/>
      <c r="CA984" s="44"/>
      <c r="CB984" s="44"/>
      <c r="CC984" s="44"/>
      <c r="CD984" s="92"/>
      <c r="CE984" s="92"/>
      <c r="CF984" s="92"/>
      <c r="CG984" s="44"/>
      <c r="CH984" s="1">
        <v>1</v>
      </c>
      <c r="CI984" s="1"/>
      <c r="CJ984" s="1"/>
      <c r="CK984" s="383"/>
      <c r="CL984" s="383"/>
      <c r="CM984" s="383"/>
      <c r="CN984" s="1">
        <f t="shared" si="8437"/>
        <v>4</v>
      </c>
      <c r="CO984" s="1">
        <f t="shared" si="8438"/>
        <v>4</v>
      </c>
      <c r="CP984" s="20">
        <f t="shared" si="8439"/>
        <v>2.5</v>
      </c>
      <c r="CQ984" s="351"/>
      <c r="CR984" s="131">
        <f t="shared" si="8440"/>
        <v>1</v>
      </c>
      <c r="CS984" s="44"/>
      <c r="CT984" s="44"/>
      <c r="CU984" s="1"/>
      <c r="CV984" s="1"/>
      <c r="CW984" s="1"/>
      <c r="CX984" s="1"/>
      <c r="CY984" s="1"/>
      <c r="CZ984" s="44"/>
      <c r="DA984" s="17">
        <f t="shared" ref="DA984" si="8506">+CY984</f>
        <v>0</v>
      </c>
      <c r="DB984" s="359">
        <f t="shared" si="8463"/>
        <v>0</v>
      </c>
      <c r="DC984" s="359">
        <f t="shared" si="8464"/>
        <v>0</v>
      </c>
      <c r="DD984" s="44"/>
      <c r="DE984" s="44"/>
      <c r="DF984" s="44"/>
      <c r="DG984" s="44"/>
      <c r="DH984" s="44"/>
      <c r="DI984" s="44"/>
      <c r="DJ984" s="44"/>
      <c r="DK984" s="44"/>
      <c r="DL984" s="44"/>
      <c r="DM984" s="44"/>
      <c r="DN984" s="44">
        <f t="shared" si="8470"/>
        <v>30</v>
      </c>
      <c r="DO984" s="1"/>
      <c r="DP984" s="1"/>
      <c r="DQ984" s="17">
        <f t="shared" si="8442"/>
        <v>0</v>
      </c>
      <c r="DR984" s="17">
        <f t="shared" si="8443"/>
        <v>0</v>
      </c>
      <c r="DS984" s="17">
        <f t="shared" si="8444"/>
        <v>0</v>
      </c>
      <c r="DT984" s="17">
        <f t="shared" si="8445"/>
        <v>0</v>
      </c>
      <c r="DU984" s="17">
        <f t="shared" si="8446"/>
        <v>0</v>
      </c>
      <c r="DV984" s="17">
        <f t="shared" si="8447"/>
        <v>0</v>
      </c>
      <c r="DW984" s="1"/>
      <c r="DX984" s="1"/>
      <c r="DY984" s="20">
        <f t="shared" si="8448"/>
        <v>0</v>
      </c>
      <c r="DZ984" s="20">
        <f t="shared" si="8449"/>
        <v>0</v>
      </c>
      <c r="EA984" s="20">
        <f t="shared" si="8450"/>
        <v>0</v>
      </c>
      <c r="EB984" s="20">
        <f t="shared" si="8451"/>
        <v>0</v>
      </c>
      <c r="EC984" s="18">
        <f t="shared" si="8473"/>
        <v>0</v>
      </c>
      <c r="ED984" s="19">
        <f t="shared" ref="ED984" si="8507">+IF(EC984&lt;&gt;0,EC984*3,0)</f>
        <v>0</v>
      </c>
      <c r="EE984" s="19">
        <f t="shared" si="8453"/>
        <v>0</v>
      </c>
      <c r="EF984" s="1">
        <f t="shared" si="8454"/>
        <v>0</v>
      </c>
      <c r="EG984" s="18">
        <f t="shared" si="8455"/>
        <v>0</v>
      </c>
      <c r="EH984" s="341"/>
      <c r="EI984" s="44"/>
      <c r="EJ984" s="44"/>
      <c r="EK984" s="44"/>
      <c r="EL984" s="93"/>
      <c r="EM984" s="93"/>
      <c r="EN984" s="93"/>
      <c r="EO984" s="366"/>
      <c r="EP984" s="366"/>
      <c r="EQ984" s="374"/>
      <c r="ER984" s="374"/>
      <c r="ES984" s="374"/>
      <c r="ET984" s="374"/>
      <c r="EU984" s="18">
        <f t="shared" si="8465"/>
        <v>0</v>
      </c>
      <c r="EV984" s="18">
        <f t="shared" si="8456"/>
        <v>2</v>
      </c>
      <c r="EW984" s="341">
        <v>2</v>
      </c>
      <c r="EX984" s="341"/>
      <c r="EY984" s="341">
        <v>4</v>
      </c>
      <c r="EZ984" s="365">
        <f t="shared" si="8466"/>
        <v>1</v>
      </c>
      <c r="FA984" s="44"/>
      <c r="FB984" s="44"/>
      <c r="FC984" s="44"/>
      <c r="FD984" s="45"/>
      <c r="FE984" s="45"/>
      <c r="FF984" s="45"/>
      <c r="FG984" s="300"/>
      <c r="FH984" s="45"/>
      <c r="FI984" s="45"/>
      <c r="FJ984" s="45"/>
      <c r="FK984" s="44"/>
      <c r="FL984" s="44"/>
      <c r="FM984" s="44"/>
      <c r="FN984" s="44"/>
      <c r="FO984" s="294"/>
      <c r="FP984" s="20">
        <f t="shared" si="8467"/>
        <v>0</v>
      </c>
      <c r="FQ984" s="20">
        <f t="shared" si="8457"/>
        <v>0</v>
      </c>
      <c r="FR984" s="20">
        <f t="shared" si="8458"/>
        <v>0</v>
      </c>
      <c r="FS984" s="20">
        <f t="shared" si="8459"/>
        <v>0</v>
      </c>
      <c r="FT984" s="20">
        <f t="shared" si="8460"/>
        <v>0</v>
      </c>
      <c r="FU984" s="20">
        <f t="shared" si="8461"/>
        <v>0</v>
      </c>
      <c r="FV984" s="20">
        <f t="shared" si="8462"/>
        <v>0</v>
      </c>
      <c r="FW984" s="44"/>
    </row>
    <row r="985" spans="1:180" ht="27.75" customHeight="1">
      <c r="A985" s="40"/>
      <c r="B985" s="48">
        <v>5</v>
      </c>
      <c r="C985" s="48">
        <f t="shared" si="8469"/>
        <v>5</v>
      </c>
      <c r="D985" s="48" t="s">
        <v>44</v>
      </c>
      <c r="E985" s="48" t="str">
        <f t="shared" ref="E985:E986" si="8508">D985</f>
        <v>LT8,5</v>
      </c>
      <c r="F985" s="48">
        <v>21</v>
      </c>
      <c r="G985" s="48">
        <f t="shared" ref="G985:G986" si="8509">F985</f>
        <v>21</v>
      </c>
      <c r="H985" s="43"/>
      <c r="I985" s="43"/>
      <c r="J985" s="44"/>
      <c r="K985" s="44"/>
      <c r="L985" s="44"/>
      <c r="M985" s="44"/>
      <c r="N985" s="43"/>
      <c r="O985" s="43"/>
      <c r="P985" s="1"/>
      <c r="Q985" s="16"/>
      <c r="R985" s="1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1">
        <f t="shared" ref="AC985:AC986" si="8510">+IF(S985=1,1,0)+IF(T985=1,1,0)</f>
        <v>0</v>
      </c>
      <c r="AD985" s="1">
        <f t="shared" ref="AD985:AD986" si="8511">+IF(U985=1,1,0)+IF(V985=1,1,0)</f>
        <v>0</v>
      </c>
      <c r="AE985" s="1">
        <f t="shared" ref="AE985:AE986" si="8512">+IF(W985=1,1,0)+IF(X985=1,1,0)</f>
        <v>0</v>
      </c>
      <c r="AF985" s="1">
        <f t="shared" ref="AF985:AF986" si="8513">+IF(Y985=1,1,0)+IF(Z985=1,1,0)</f>
        <v>0</v>
      </c>
      <c r="AG985" s="1">
        <f t="shared" ref="AG985:AG986" si="8514">+IF(AA985=1,1,0)</f>
        <v>0</v>
      </c>
      <c r="AH985" s="1">
        <f t="shared" ref="AH985:AH986" si="8515">+IF(AB985=1,1,0)</f>
        <v>0</v>
      </c>
      <c r="AI985" s="1">
        <f t="shared" ref="AI985:AI986" si="8516">+IF(S985=2,1,0)+IF(T985=2,1,0)</f>
        <v>0</v>
      </c>
      <c r="AJ985" s="1">
        <f t="shared" ref="AJ985:AJ986" si="8517">+IF(U985=2,1,0)+IF(V985=2,1,0)</f>
        <v>0</v>
      </c>
      <c r="AK985" s="1">
        <f t="shared" ref="AK985:AK986" si="8518">+IF(X985=2,1,0)+IF(W985=2,1,0)</f>
        <v>0</v>
      </c>
      <c r="AL985" s="1">
        <f t="shared" ref="AL985:AL986" si="8519">+IF(Y985=2,1,0)+IF(Z985=2,1,0)</f>
        <v>0</v>
      </c>
      <c r="AM985" s="1">
        <f t="shared" ref="AM985:AM986" si="8520">+IF(AA985=2,1,0)</f>
        <v>0</v>
      </c>
      <c r="AN985" s="1">
        <f t="shared" ref="AN985:AN986" si="8521">+IF(AB985=2,1,0)</f>
        <v>0</v>
      </c>
      <c r="AO985" s="44"/>
      <c r="AP985" s="44"/>
      <c r="AQ985" s="44"/>
      <c r="AR985" s="294"/>
      <c r="AS985" s="122">
        <f t="shared" si="8431"/>
        <v>0</v>
      </c>
      <c r="AT985" s="122">
        <f t="shared" si="8432"/>
        <v>0</v>
      </c>
      <c r="AU985" s="122">
        <f t="shared" si="8433"/>
        <v>0</v>
      </c>
      <c r="AV985" s="122">
        <f t="shared" si="8434"/>
        <v>0</v>
      </c>
      <c r="AW985" s="44"/>
      <c r="AX985" s="294"/>
      <c r="AY985" s="294"/>
      <c r="AZ985" s="294"/>
      <c r="BA985" s="294"/>
      <c r="BB985" s="294"/>
      <c r="BC985" s="294"/>
      <c r="BD985" s="44"/>
      <c r="BE985" s="44"/>
      <c r="BF985" s="44"/>
      <c r="BG985" s="44"/>
      <c r="BH985" s="44"/>
      <c r="BI985" s="44"/>
      <c r="BJ985" s="44">
        <v>1</v>
      </c>
      <c r="BK985" s="44"/>
      <c r="BL985" s="44"/>
      <c r="BM985" s="44"/>
      <c r="BN985" s="127"/>
      <c r="BO985" s="44"/>
      <c r="BP985" s="1"/>
      <c r="BQ985" s="44"/>
      <c r="BR985" s="17">
        <v>4</v>
      </c>
      <c r="BS985" s="1">
        <f t="shared" si="8435"/>
        <v>0</v>
      </c>
      <c r="BT985" s="17">
        <f t="shared" ref="BT985:BT986" si="8522">+BS985*2</f>
        <v>0</v>
      </c>
      <c r="BU985" s="44"/>
      <c r="BV985" s="44">
        <v>2</v>
      </c>
      <c r="BW985" s="44"/>
      <c r="BX985" s="44"/>
      <c r="BY985" s="44"/>
      <c r="BZ985" s="44"/>
      <c r="CA985" s="44"/>
      <c r="CB985" s="44"/>
      <c r="CC985" s="44"/>
      <c r="CD985" s="92"/>
      <c r="CE985" s="92"/>
      <c r="CF985" s="92"/>
      <c r="CG985" s="44"/>
      <c r="CH985" s="1"/>
      <c r="CI985" s="1">
        <v>1</v>
      </c>
      <c r="CJ985" s="1"/>
      <c r="CK985" s="383"/>
      <c r="CL985" s="383"/>
      <c r="CM985" s="383"/>
      <c r="CN985" s="1">
        <f t="shared" si="8437"/>
        <v>0</v>
      </c>
      <c r="CO985" s="1">
        <f t="shared" si="8438"/>
        <v>0</v>
      </c>
      <c r="CP985" s="20">
        <f t="shared" si="8439"/>
        <v>2.5</v>
      </c>
      <c r="CQ985" s="351"/>
      <c r="CR985" s="131">
        <f t="shared" si="8440"/>
        <v>1</v>
      </c>
      <c r="CS985" s="44"/>
      <c r="CT985" s="44"/>
      <c r="CU985" s="1"/>
      <c r="CV985" s="1"/>
      <c r="CW985" s="1"/>
      <c r="CX985" s="1"/>
      <c r="CY985" s="1">
        <v>2</v>
      </c>
      <c r="CZ985" s="44"/>
      <c r="DA985" s="17">
        <f t="shared" ref="DA985:DA986" si="8523">+CY985</f>
        <v>2</v>
      </c>
      <c r="DB985" s="359">
        <f t="shared" si="8463"/>
        <v>2</v>
      </c>
      <c r="DC985" s="359">
        <f t="shared" si="8464"/>
        <v>2</v>
      </c>
      <c r="DD985" s="44"/>
      <c r="DE985" s="44"/>
      <c r="DF985" s="44">
        <v>7</v>
      </c>
      <c r="DG985" s="44"/>
      <c r="DH985" s="44"/>
      <c r="DI985" s="44"/>
      <c r="DJ985" s="44"/>
      <c r="DK985" s="44"/>
      <c r="DL985" s="44"/>
      <c r="DM985" s="44"/>
      <c r="DN985" s="44">
        <f t="shared" si="8470"/>
        <v>42</v>
      </c>
      <c r="DO985" s="1"/>
      <c r="DP985" s="1"/>
      <c r="DQ985" s="17">
        <f t="shared" si="8442"/>
        <v>0</v>
      </c>
      <c r="DR985" s="17">
        <f t="shared" si="8443"/>
        <v>0</v>
      </c>
      <c r="DS985" s="17">
        <f t="shared" si="8444"/>
        <v>0</v>
      </c>
      <c r="DT985" s="17">
        <f t="shared" si="8445"/>
        <v>0</v>
      </c>
      <c r="DU985" s="17">
        <f t="shared" si="8446"/>
        <v>0</v>
      </c>
      <c r="DV985" s="17">
        <f t="shared" si="8447"/>
        <v>0</v>
      </c>
      <c r="DW985" s="1"/>
      <c r="DX985" s="1"/>
      <c r="DY985" s="20">
        <f t="shared" si="8448"/>
        <v>0</v>
      </c>
      <c r="DZ985" s="20">
        <f t="shared" si="8449"/>
        <v>0</v>
      </c>
      <c r="EA985" s="20">
        <f t="shared" si="8450"/>
        <v>0</v>
      </c>
      <c r="EB985" s="20">
        <f t="shared" si="8451"/>
        <v>0</v>
      </c>
      <c r="EC985" s="18">
        <f t="shared" si="8473"/>
        <v>1</v>
      </c>
      <c r="ED985" s="19">
        <f t="shared" ref="ED985:ED986" si="8524">+IF(EC985&lt;&gt;0,EC985*3,0)</f>
        <v>3</v>
      </c>
      <c r="EE985" s="19">
        <f t="shared" si="8453"/>
        <v>0</v>
      </c>
      <c r="EF985" s="1">
        <f t="shared" si="8454"/>
        <v>0</v>
      </c>
      <c r="EG985" s="18">
        <f t="shared" si="8455"/>
        <v>5</v>
      </c>
      <c r="EH985" s="341"/>
      <c r="EI985" s="44"/>
      <c r="EJ985" s="44"/>
      <c r="EK985" s="44">
        <v>11</v>
      </c>
      <c r="EL985" s="93">
        <v>1</v>
      </c>
      <c r="EM985" s="93"/>
      <c r="EN985" s="93"/>
      <c r="EO985" s="366"/>
      <c r="EP985" s="366"/>
      <c r="EQ985" s="374"/>
      <c r="ER985" s="374"/>
      <c r="ES985" s="374"/>
      <c r="ET985" s="374"/>
      <c r="EU985" s="18">
        <f t="shared" si="8465"/>
        <v>0</v>
      </c>
      <c r="EV985" s="18">
        <f t="shared" si="8456"/>
        <v>2</v>
      </c>
      <c r="EW985" s="341">
        <v>2</v>
      </c>
      <c r="EX985" s="341"/>
      <c r="EY985" s="341">
        <v>4</v>
      </c>
      <c r="EZ985" s="365">
        <f t="shared" si="8466"/>
        <v>0</v>
      </c>
      <c r="FA985" s="44"/>
      <c r="FB985" s="44"/>
      <c r="FC985" s="44"/>
      <c r="FD985" s="45"/>
      <c r="FE985" s="45"/>
      <c r="FF985" s="45"/>
      <c r="FG985" s="300"/>
      <c r="FH985" s="45"/>
      <c r="FI985" s="45"/>
      <c r="FJ985" s="45"/>
      <c r="FK985" s="44"/>
      <c r="FL985" s="44"/>
      <c r="FM985" s="44"/>
      <c r="FN985" s="44"/>
      <c r="FO985" s="294"/>
      <c r="FP985" s="20">
        <f t="shared" si="8467"/>
        <v>0</v>
      </c>
      <c r="FQ985" s="20">
        <f t="shared" si="8457"/>
        <v>0</v>
      </c>
      <c r="FR985" s="20">
        <f t="shared" si="8458"/>
        <v>7</v>
      </c>
      <c r="FS985" s="20">
        <f t="shared" si="8459"/>
        <v>0</v>
      </c>
      <c r="FT985" s="20">
        <f t="shared" si="8460"/>
        <v>0</v>
      </c>
      <c r="FU985" s="20">
        <f t="shared" si="8461"/>
        <v>0</v>
      </c>
      <c r="FV985" s="20">
        <f t="shared" si="8462"/>
        <v>0</v>
      </c>
      <c r="FW985" s="44"/>
    </row>
    <row r="986" spans="1:180" ht="27.75" customHeight="1">
      <c r="A986" s="40"/>
      <c r="B986" s="48">
        <v>6</v>
      </c>
      <c r="C986" s="48">
        <f t="shared" si="8469"/>
        <v>6</v>
      </c>
      <c r="D986" s="48" t="s">
        <v>53</v>
      </c>
      <c r="E986" s="48" t="str">
        <f t="shared" si="8508"/>
        <v>LT7,5</v>
      </c>
      <c r="F986" s="48">
        <v>18</v>
      </c>
      <c r="G986" s="48">
        <f t="shared" si="8509"/>
        <v>18</v>
      </c>
      <c r="H986" s="43"/>
      <c r="I986" s="43"/>
      <c r="J986" s="44"/>
      <c r="K986" s="44"/>
      <c r="L986" s="44"/>
      <c r="M986" s="44"/>
      <c r="N986" s="43"/>
      <c r="O986" s="43"/>
      <c r="P986" s="1"/>
      <c r="Q986" s="16"/>
      <c r="R986" s="1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1">
        <f t="shared" si="8510"/>
        <v>0</v>
      </c>
      <c r="AD986" s="1">
        <f t="shared" si="8511"/>
        <v>0</v>
      </c>
      <c r="AE986" s="1">
        <f t="shared" si="8512"/>
        <v>0</v>
      </c>
      <c r="AF986" s="1">
        <f t="shared" si="8513"/>
        <v>0</v>
      </c>
      <c r="AG986" s="1">
        <f t="shared" si="8514"/>
        <v>0</v>
      </c>
      <c r="AH986" s="1">
        <f t="shared" si="8515"/>
        <v>0</v>
      </c>
      <c r="AI986" s="1">
        <f t="shared" si="8516"/>
        <v>0</v>
      </c>
      <c r="AJ986" s="1">
        <f t="shared" si="8517"/>
        <v>0</v>
      </c>
      <c r="AK986" s="1">
        <f t="shared" si="8518"/>
        <v>0</v>
      </c>
      <c r="AL986" s="1">
        <f t="shared" si="8519"/>
        <v>0</v>
      </c>
      <c r="AM986" s="1">
        <f t="shared" si="8520"/>
        <v>0</v>
      </c>
      <c r="AN986" s="1">
        <f t="shared" si="8521"/>
        <v>0</v>
      </c>
      <c r="AO986" s="44"/>
      <c r="AP986" s="44"/>
      <c r="AQ986" s="44"/>
      <c r="AR986" s="294"/>
      <c r="AS986" s="122">
        <f t="shared" si="8431"/>
        <v>0</v>
      </c>
      <c r="AT986" s="122">
        <f t="shared" si="8432"/>
        <v>0</v>
      </c>
      <c r="AU986" s="122">
        <f t="shared" si="8433"/>
        <v>0</v>
      </c>
      <c r="AV986" s="122">
        <f t="shared" si="8434"/>
        <v>0</v>
      </c>
      <c r="AW986" s="44"/>
      <c r="AX986" s="294"/>
      <c r="AY986" s="294"/>
      <c r="AZ986" s="294"/>
      <c r="BA986" s="294"/>
      <c r="BB986" s="294"/>
      <c r="BC986" s="294"/>
      <c r="BD986" s="44"/>
      <c r="BE986" s="44"/>
      <c r="BF986" s="44"/>
      <c r="BG986" s="44"/>
      <c r="BH986" s="44"/>
      <c r="BI986" s="44"/>
      <c r="BJ986" s="44">
        <v>1</v>
      </c>
      <c r="BK986" s="44"/>
      <c r="BL986" s="44"/>
      <c r="BM986" s="44"/>
      <c r="BN986" s="127">
        <v>1</v>
      </c>
      <c r="BO986" s="44"/>
      <c r="BP986" s="1"/>
      <c r="BQ986" s="44"/>
      <c r="BR986" s="17">
        <v>4</v>
      </c>
      <c r="BS986" s="1">
        <f t="shared" si="8435"/>
        <v>0</v>
      </c>
      <c r="BT986" s="17">
        <f t="shared" si="8522"/>
        <v>0</v>
      </c>
      <c r="BU986" s="44"/>
      <c r="BV986" s="44">
        <v>2</v>
      </c>
      <c r="BW986" s="44"/>
      <c r="BX986" s="44"/>
      <c r="BY986" s="44"/>
      <c r="BZ986" s="44"/>
      <c r="CA986" s="44"/>
      <c r="CB986" s="44"/>
      <c r="CC986" s="44"/>
      <c r="CD986" s="92"/>
      <c r="CE986" s="92"/>
      <c r="CF986" s="92"/>
      <c r="CG986" s="44"/>
      <c r="CH986" s="1">
        <v>1</v>
      </c>
      <c r="CI986" s="1"/>
      <c r="CJ986" s="1"/>
      <c r="CK986" s="383"/>
      <c r="CL986" s="383"/>
      <c r="CM986" s="383"/>
      <c r="CN986" s="1">
        <f t="shared" si="8437"/>
        <v>0</v>
      </c>
      <c r="CO986" s="1">
        <f t="shared" si="8438"/>
        <v>0</v>
      </c>
      <c r="CP986" s="20">
        <f t="shared" si="8439"/>
        <v>2.5</v>
      </c>
      <c r="CQ986" s="351"/>
      <c r="CR986" s="131">
        <f t="shared" si="8440"/>
        <v>1</v>
      </c>
      <c r="CS986" s="44"/>
      <c r="CT986" s="44"/>
      <c r="CU986" s="1"/>
      <c r="CV986" s="1"/>
      <c r="CW986" s="1">
        <v>1</v>
      </c>
      <c r="CX986" s="1"/>
      <c r="CY986" s="1">
        <v>2</v>
      </c>
      <c r="CZ986" s="44">
        <v>4</v>
      </c>
      <c r="DA986" s="17">
        <f t="shared" si="8523"/>
        <v>2</v>
      </c>
      <c r="DB986" s="359">
        <f t="shared" si="8463"/>
        <v>6</v>
      </c>
      <c r="DC986" s="359">
        <f t="shared" si="8464"/>
        <v>3</v>
      </c>
      <c r="DD986" s="44"/>
      <c r="DE986" s="44">
        <v>4</v>
      </c>
      <c r="DF986" s="44">
        <v>4</v>
      </c>
      <c r="DG986" s="44"/>
      <c r="DH986" s="44"/>
      <c r="DI986" s="44">
        <v>4</v>
      </c>
      <c r="DJ986" s="44"/>
      <c r="DK986" s="44"/>
      <c r="DL986" s="44"/>
      <c r="DM986" s="44"/>
      <c r="DN986" s="44">
        <f t="shared" si="8470"/>
        <v>36</v>
      </c>
      <c r="DO986" s="1"/>
      <c r="DP986" s="1"/>
      <c r="DQ986" s="17">
        <f t="shared" si="8442"/>
        <v>0</v>
      </c>
      <c r="DR986" s="17">
        <f t="shared" si="8443"/>
        <v>0</v>
      </c>
      <c r="DS986" s="17">
        <f t="shared" si="8444"/>
        <v>0</v>
      </c>
      <c r="DT986" s="17">
        <f t="shared" si="8445"/>
        <v>0</v>
      </c>
      <c r="DU986" s="17">
        <f t="shared" si="8446"/>
        <v>0</v>
      </c>
      <c r="DV986" s="17">
        <f t="shared" si="8447"/>
        <v>0</v>
      </c>
      <c r="DW986" s="1"/>
      <c r="DX986" s="1"/>
      <c r="DY986" s="20">
        <f t="shared" si="8448"/>
        <v>0</v>
      </c>
      <c r="DZ986" s="20">
        <f t="shared" si="8449"/>
        <v>0</v>
      </c>
      <c r="EA986" s="20">
        <f t="shared" si="8450"/>
        <v>0</v>
      </c>
      <c r="EB986" s="20">
        <f t="shared" si="8451"/>
        <v>0</v>
      </c>
      <c r="EC986" s="18">
        <f t="shared" si="8473"/>
        <v>1</v>
      </c>
      <c r="ED986" s="19">
        <f t="shared" si="8524"/>
        <v>3</v>
      </c>
      <c r="EE986" s="19">
        <f t="shared" si="8453"/>
        <v>0</v>
      </c>
      <c r="EF986" s="1">
        <f t="shared" si="8454"/>
        <v>0</v>
      </c>
      <c r="EG986" s="18">
        <f t="shared" si="8455"/>
        <v>5</v>
      </c>
      <c r="EH986" s="341"/>
      <c r="EI986" s="44"/>
      <c r="EJ986" s="44">
        <v>4.5</v>
      </c>
      <c r="EK986" s="44">
        <v>4.5</v>
      </c>
      <c r="EL986" s="93">
        <v>1</v>
      </c>
      <c r="EM986" s="93"/>
      <c r="EN986" s="93"/>
      <c r="EO986" s="366"/>
      <c r="EP986" s="366"/>
      <c r="EQ986" s="374">
        <v>1</v>
      </c>
      <c r="ER986" s="374"/>
      <c r="ES986" s="374"/>
      <c r="ET986" s="374"/>
      <c r="EU986" s="18">
        <f t="shared" si="8465"/>
        <v>6</v>
      </c>
      <c r="EV986" s="18">
        <f t="shared" si="8456"/>
        <v>2</v>
      </c>
      <c r="EW986" s="341">
        <v>4</v>
      </c>
      <c r="EX986" s="341">
        <v>4</v>
      </c>
      <c r="EY986" s="341">
        <v>4</v>
      </c>
      <c r="EZ986" s="365">
        <f t="shared" si="8466"/>
        <v>0</v>
      </c>
      <c r="FA986" s="44"/>
      <c r="FB986" s="44"/>
      <c r="FC986" s="44"/>
      <c r="FD986" s="45"/>
      <c r="FE986" s="45"/>
      <c r="FF986" s="45"/>
      <c r="FG986" s="300"/>
      <c r="FH986" s="45"/>
      <c r="FI986" s="45"/>
      <c r="FJ986" s="45"/>
      <c r="FK986" s="44"/>
      <c r="FL986" s="44"/>
      <c r="FM986" s="44"/>
      <c r="FN986" s="44"/>
      <c r="FO986" s="294"/>
      <c r="FP986" s="20">
        <f t="shared" si="8467"/>
        <v>0</v>
      </c>
      <c r="FQ986" s="20">
        <f t="shared" si="8457"/>
        <v>4</v>
      </c>
      <c r="FR986" s="20">
        <f t="shared" si="8458"/>
        <v>4</v>
      </c>
      <c r="FS986" s="20">
        <f t="shared" si="8459"/>
        <v>0</v>
      </c>
      <c r="FT986" s="20">
        <f t="shared" si="8460"/>
        <v>0</v>
      </c>
      <c r="FU986" s="20">
        <f t="shared" si="8461"/>
        <v>0</v>
      </c>
      <c r="FV986" s="20">
        <f t="shared" si="8462"/>
        <v>0</v>
      </c>
      <c r="FW986" s="44"/>
    </row>
    <row r="987" spans="1:180" ht="27.75" customHeight="1">
      <c r="A987" s="40"/>
      <c r="B987" s="48" t="s">
        <v>738</v>
      </c>
      <c r="C987" s="48" t="str">
        <f t="shared" si="8469"/>
        <v>6.4</v>
      </c>
      <c r="D987" s="48" t="s">
        <v>44</v>
      </c>
      <c r="E987" s="48" t="str">
        <f t="shared" ref="E987" si="8525">D987</f>
        <v>LT8,5</v>
      </c>
      <c r="F987" s="48">
        <v>4</v>
      </c>
      <c r="G987" s="48">
        <f t="shared" ref="G987" si="8526">F987</f>
        <v>4</v>
      </c>
      <c r="H987" s="43"/>
      <c r="I987" s="43"/>
      <c r="J987" s="44"/>
      <c r="K987" s="44"/>
      <c r="L987" s="44"/>
      <c r="M987" s="44"/>
      <c r="N987" s="43"/>
      <c r="O987" s="43"/>
      <c r="P987" s="1"/>
      <c r="Q987" s="16"/>
      <c r="R987" s="1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1">
        <f t="shared" ref="AC987" si="8527">+IF(S987=1,1,0)+IF(T987=1,1,0)</f>
        <v>0</v>
      </c>
      <c r="AD987" s="1">
        <f t="shared" ref="AD987" si="8528">+IF(U987=1,1,0)+IF(V987=1,1,0)</f>
        <v>0</v>
      </c>
      <c r="AE987" s="1">
        <f t="shared" ref="AE987" si="8529">+IF(W987=1,1,0)+IF(X987=1,1,0)</f>
        <v>0</v>
      </c>
      <c r="AF987" s="1">
        <f t="shared" ref="AF987" si="8530">+IF(Y987=1,1,0)+IF(Z987=1,1,0)</f>
        <v>0</v>
      </c>
      <c r="AG987" s="1">
        <f t="shared" ref="AG987" si="8531">+IF(AA987=1,1,0)</f>
        <v>0</v>
      </c>
      <c r="AH987" s="1">
        <f t="shared" ref="AH987" si="8532">+IF(AB987=1,1,0)</f>
        <v>0</v>
      </c>
      <c r="AI987" s="1">
        <f t="shared" ref="AI987" si="8533">+IF(S987=2,1,0)+IF(T987=2,1,0)</f>
        <v>0</v>
      </c>
      <c r="AJ987" s="1">
        <f t="shared" ref="AJ987" si="8534">+IF(U987=2,1,0)+IF(V987=2,1,0)</f>
        <v>0</v>
      </c>
      <c r="AK987" s="1">
        <f t="shared" ref="AK987" si="8535">+IF(X987=2,1,0)+IF(W987=2,1,0)</f>
        <v>0</v>
      </c>
      <c r="AL987" s="1">
        <f t="shared" ref="AL987" si="8536">+IF(Y987=2,1,0)+IF(Z987=2,1,0)</f>
        <v>0</v>
      </c>
      <c r="AM987" s="1">
        <f t="shared" ref="AM987" si="8537">+IF(AA987=2,1,0)</f>
        <v>0</v>
      </c>
      <c r="AN987" s="1">
        <f t="shared" ref="AN987" si="8538">+IF(AB987=2,1,0)</f>
        <v>0</v>
      </c>
      <c r="AO987" s="44"/>
      <c r="AP987" s="44"/>
      <c r="AQ987" s="44"/>
      <c r="AR987" s="294"/>
      <c r="AS987" s="122">
        <f t="shared" si="8431"/>
        <v>0</v>
      </c>
      <c r="AT987" s="122">
        <f t="shared" si="8432"/>
        <v>0</v>
      </c>
      <c r="AU987" s="122">
        <f t="shared" si="8433"/>
        <v>0</v>
      </c>
      <c r="AV987" s="122">
        <f t="shared" si="8434"/>
        <v>0</v>
      </c>
      <c r="AW987" s="44"/>
      <c r="AX987" s="294"/>
      <c r="AY987" s="294">
        <v>1</v>
      </c>
      <c r="AZ987" s="294"/>
      <c r="BA987" s="294"/>
      <c r="BB987" s="294"/>
      <c r="BC987" s="294"/>
      <c r="BD987" s="44"/>
      <c r="BE987" s="44"/>
      <c r="BF987" s="44"/>
      <c r="BG987" s="44"/>
      <c r="BH987" s="44"/>
      <c r="BI987" s="44"/>
      <c r="BJ987" s="44">
        <v>1</v>
      </c>
      <c r="BK987" s="44"/>
      <c r="BL987" s="44"/>
      <c r="BM987" s="44"/>
      <c r="BN987" s="127"/>
      <c r="BO987" s="44"/>
      <c r="BP987" s="1"/>
      <c r="BQ987" s="44"/>
      <c r="BR987" s="17">
        <v>4</v>
      </c>
      <c r="BS987" s="1">
        <f t="shared" si="8435"/>
        <v>0</v>
      </c>
      <c r="BT987" s="17">
        <f t="shared" ref="BT987" si="8539">+BS987*2</f>
        <v>0</v>
      </c>
      <c r="BU987" s="44"/>
      <c r="BV987" s="44">
        <v>2</v>
      </c>
      <c r="BW987" s="44"/>
      <c r="BX987" s="44"/>
      <c r="BY987" s="44"/>
      <c r="BZ987" s="44"/>
      <c r="CA987" s="44"/>
      <c r="CB987" s="44"/>
      <c r="CC987" s="44"/>
      <c r="CD987" s="92"/>
      <c r="CE987" s="92"/>
      <c r="CF987" s="92"/>
      <c r="CG987" s="44"/>
      <c r="CH987" s="1"/>
      <c r="CI987" s="1">
        <v>1</v>
      </c>
      <c r="CJ987" s="1"/>
      <c r="CK987" s="383"/>
      <c r="CL987" s="383"/>
      <c r="CM987" s="383"/>
      <c r="CN987" s="1">
        <f t="shared" si="8437"/>
        <v>0</v>
      </c>
      <c r="CO987" s="1">
        <f t="shared" si="8438"/>
        <v>0</v>
      </c>
      <c r="CP987" s="20">
        <f t="shared" si="8439"/>
        <v>2.5</v>
      </c>
      <c r="CQ987" s="351"/>
      <c r="CR987" s="131">
        <f t="shared" si="8440"/>
        <v>1</v>
      </c>
      <c r="CS987" s="44"/>
      <c r="CT987" s="44"/>
      <c r="CU987" s="1"/>
      <c r="CV987" s="1"/>
      <c r="CW987" s="1"/>
      <c r="CX987" s="1"/>
      <c r="CY987" s="1"/>
      <c r="CZ987" s="44"/>
      <c r="DA987" s="17">
        <f t="shared" ref="DA987" si="8540">+CY987</f>
        <v>0</v>
      </c>
      <c r="DB987" s="359">
        <f t="shared" si="8463"/>
        <v>0</v>
      </c>
      <c r="DC987" s="359">
        <f t="shared" si="8464"/>
        <v>0</v>
      </c>
      <c r="DD987" s="44"/>
      <c r="DE987" s="44"/>
      <c r="DF987" s="44"/>
      <c r="DG987" s="44"/>
      <c r="DH987" s="44"/>
      <c r="DI987" s="44"/>
      <c r="DJ987" s="44"/>
      <c r="DK987" s="44"/>
      <c r="DL987" s="44"/>
      <c r="DM987" s="44"/>
      <c r="DN987" s="44">
        <f t="shared" si="8470"/>
        <v>8</v>
      </c>
      <c r="DO987" s="1"/>
      <c r="DP987" s="1"/>
      <c r="DQ987" s="17">
        <f t="shared" si="8442"/>
        <v>0</v>
      </c>
      <c r="DR987" s="17">
        <f t="shared" si="8443"/>
        <v>0</v>
      </c>
      <c r="DS987" s="17">
        <f t="shared" si="8444"/>
        <v>0</v>
      </c>
      <c r="DT987" s="17">
        <f t="shared" si="8445"/>
        <v>0</v>
      </c>
      <c r="DU987" s="17">
        <f t="shared" si="8446"/>
        <v>0</v>
      </c>
      <c r="DV987" s="17">
        <f t="shared" si="8447"/>
        <v>0</v>
      </c>
      <c r="DW987" s="1"/>
      <c r="DX987" s="1"/>
      <c r="DY987" s="20">
        <f t="shared" si="8448"/>
        <v>0</v>
      </c>
      <c r="DZ987" s="20">
        <f t="shared" si="8449"/>
        <v>0</v>
      </c>
      <c r="EA987" s="20">
        <f t="shared" si="8450"/>
        <v>0</v>
      </c>
      <c r="EB987" s="20">
        <f t="shared" si="8451"/>
        <v>0</v>
      </c>
      <c r="EC987" s="18">
        <f t="shared" si="8473"/>
        <v>0</v>
      </c>
      <c r="ED987" s="19">
        <f t="shared" ref="ED987" si="8541">+IF(EC987&lt;&gt;0,EC987*3,0)</f>
        <v>0</v>
      </c>
      <c r="EE987" s="19">
        <f t="shared" si="8453"/>
        <v>0</v>
      </c>
      <c r="EF987" s="1">
        <f t="shared" si="8454"/>
        <v>0</v>
      </c>
      <c r="EG987" s="18">
        <f t="shared" si="8455"/>
        <v>0</v>
      </c>
      <c r="EH987" s="341"/>
      <c r="EI987" s="44"/>
      <c r="EJ987" s="44"/>
      <c r="EK987" s="44"/>
      <c r="EL987" s="93"/>
      <c r="EM987" s="93"/>
      <c r="EN987" s="93"/>
      <c r="EO987" s="366"/>
      <c r="EP987" s="366"/>
      <c r="EQ987" s="374"/>
      <c r="ER987" s="374"/>
      <c r="ES987" s="374"/>
      <c r="ET987" s="374"/>
      <c r="EU987" s="18">
        <f t="shared" si="8465"/>
        <v>0</v>
      </c>
      <c r="EV987" s="18">
        <f t="shared" si="8456"/>
        <v>2</v>
      </c>
      <c r="EW987" s="341">
        <v>2</v>
      </c>
      <c r="EX987" s="341"/>
      <c r="EY987" s="341"/>
      <c r="EZ987" s="365">
        <f t="shared" si="8466"/>
        <v>0</v>
      </c>
      <c r="FA987" s="44"/>
      <c r="FB987" s="44"/>
      <c r="FC987" s="44"/>
      <c r="FD987" s="45"/>
      <c r="FE987" s="45"/>
      <c r="FF987" s="45"/>
      <c r="FG987" s="300"/>
      <c r="FH987" s="45"/>
      <c r="FI987" s="45"/>
      <c r="FJ987" s="45"/>
      <c r="FK987" s="44"/>
      <c r="FL987" s="44"/>
      <c r="FM987" s="44"/>
      <c r="FN987" s="44"/>
      <c r="FO987" s="294"/>
      <c r="FP987" s="20">
        <f t="shared" si="8467"/>
        <v>0</v>
      </c>
      <c r="FQ987" s="20">
        <f t="shared" si="8457"/>
        <v>0</v>
      </c>
      <c r="FR987" s="20">
        <f t="shared" si="8458"/>
        <v>0</v>
      </c>
      <c r="FS987" s="20">
        <f t="shared" si="8459"/>
        <v>0</v>
      </c>
      <c r="FT987" s="20">
        <f t="shared" si="8460"/>
        <v>0</v>
      </c>
      <c r="FU987" s="20">
        <f t="shared" si="8461"/>
        <v>0</v>
      </c>
      <c r="FV987" s="20">
        <f t="shared" si="8462"/>
        <v>0</v>
      </c>
      <c r="FW987" s="44"/>
    </row>
    <row r="988" spans="1:180" ht="27.75" customHeight="1">
      <c r="A988" s="40"/>
      <c r="B988" s="48" t="s">
        <v>783</v>
      </c>
      <c r="C988" s="48" t="str">
        <f t="shared" si="8469"/>
        <v>6.6</v>
      </c>
      <c r="D988" s="48" t="s">
        <v>44</v>
      </c>
      <c r="E988" s="48" t="str">
        <f t="shared" ref="E988:E989" si="8542">D988</f>
        <v>LT8,5</v>
      </c>
      <c r="F988" s="48">
        <v>15</v>
      </c>
      <c r="G988" s="48">
        <f t="shared" ref="G988:G989" si="8543">F988</f>
        <v>15</v>
      </c>
      <c r="H988" s="43"/>
      <c r="I988" s="43"/>
      <c r="J988" s="44"/>
      <c r="K988" s="44"/>
      <c r="L988" s="44"/>
      <c r="M988" s="44"/>
      <c r="N988" s="43"/>
      <c r="O988" s="43"/>
      <c r="P988" s="1"/>
      <c r="Q988" s="16"/>
      <c r="R988" s="1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1">
        <f t="shared" ref="AC988:AC989" si="8544">+IF(S988=1,1,0)+IF(T988=1,1,0)</f>
        <v>0</v>
      </c>
      <c r="AD988" s="1">
        <f t="shared" ref="AD988:AD989" si="8545">+IF(U988=1,1,0)+IF(V988=1,1,0)</f>
        <v>0</v>
      </c>
      <c r="AE988" s="1">
        <f t="shared" ref="AE988:AE989" si="8546">+IF(W988=1,1,0)+IF(X988=1,1,0)</f>
        <v>0</v>
      </c>
      <c r="AF988" s="1">
        <f t="shared" ref="AF988:AF989" si="8547">+IF(Y988=1,1,0)+IF(Z988=1,1,0)</f>
        <v>0</v>
      </c>
      <c r="AG988" s="1">
        <f t="shared" ref="AG988:AG989" si="8548">+IF(AA988=1,1,0)</f>
        <v>0</v>
      </c>
      <c r="AH988" s="1">
        <f t="shared" ref="AH988:AH989" si="8549">+IF(AB988=1,1,0)</f>
        <v>0</v>
      </c>
      <c r="AI988" s="1">
        <f t="shared" ref="AI988:AI989" si="8550">+IF(S988=2,1,0)+IF(T988=2,1,0)</f>
        <v>0</v>
      </c>
      <c r="AJ988" s="1">
        <f t="shared" ref="AJ988:AJ989" si="8551">+IF(U988=2,1,0)+IF(V988=2,1,0)</f>
        <v>0</v>
      </c>
      <c r="AK988" s="1">
        <f t="shared" ref="AK988:AK989" si="8552">+IF(X988=2,1,0)+IF(W988=2,1,0)</f>
        <v>0</v>
      </c>
      <c r="AL988" s="1">
        <f t="shared" ref="AL988:AL989" si="8553">+IF(Y988=2,1,0)+IF(Z988=2,1,0)</f>
        <v>0</v>
      </c>
      <c r="AM988" s="1">
        <f t="shared" ref="AM988:AM989" si="8554">+IF(AA988=2,1,0)</f>
        <v>0</v>
      </c>
      <c r="AN988" s="1">
        <f t="shared" ref="AN988:AN989" si="8555">+IF(AB988=2,1,0)</f>
        <v>0</v>
      </c>
      <c r="AO988" s="44"/>
      <c r="AP988" s="44"/>
      <c r="AQ988" s="44"/>
      <c r="AR988" s="294"/>
      <c r="AS988" s="122">
        <f t="shared" si="8431"/>
        <v>0</v>
      </c>
      <c r="AT988" s="122">
        <f t="shared" si="8432"/>
        <v>0</v>
      </c>
      <c r="AU988" s="122">
        <f t="shared" si="8433"/>
        <v>0</v>
      </c>
      <c r="AV988" s="122">
        <f t="shared" si="8434"/>
        <v>0</v>
      </c>
      <c r="AW988" s="44"/>
      <c r="AX988" s="294"/>
      <c r="AY988" s="294"/>
      <c r="AZ988" s="294"/>
      <c r="BA988" s="294"/>
      <c r="BB988" s="294"/>
      <c r="BC988" s="294"/>
      <c r="BD988" s="44"/>
      <c r="BE988" s="44"/>
      <c r="BF988" s="44"/>
      <c r="BG988" s="44"/>
      <c r="BH988" s="44"/>
      <c r="BI988" s="44"/>
      <c r="BJ988" s="44">
        <v>1</v>
      </c>
      <c r="BK988" s="44"/>
      <c r="BL988" s="44"/>
      <c r="BM988" s="44"/>
      <c r="BN988" s="127"/>
      <c r="BO988" s="44"/>
      <c r="BP988" s="1"/>
      <c r="BQ988" s="44"/>
      <c r="BR988" s="17">
        <v>4</v>
      </c>
      <c r="BS988" s="1">
        <f t="shared" si="8435"/>
        <v>0</v>
      </c>
      <c r="BT988" s="17">
        <f t="shared" ref="BT988:BT989" si="8556">+BS988*2</f>
        <v>0</v>
      </c>
      <c r="BU988" s="44"/>
      <c r="BV988" s="44">
        <v>2</v>
      </c>
      <c r="BW988" s="44"/>
      <c r="BX988" s="44"/>
      <c r="BY988" s="44"/>
      <c r="BZ988" s="44"/>
      <c r="CA988" s="44"/>
      <c r="CB988" s="44"/>
      <c r="CC988" s="44"/>
      <c r="CD988" s="92"/>
      <c r="CE988" s="92"/>
      <c r="CF988" s="92"/>
      <c r="CG988" s="44"/>
      <c r="CH988" s="1"/>
      <c r="CI988" s="1">
        <v>1</v>
      </c>
      <c r="CJ988" s="1"/>
      <c r="CK988" s="383"/>
      <c r="CL988" s="383"/>
      <c r="CM988" s="383"/>
      <c r="CN988" s="1">
        <f t="shared" si="8437"/>
        <v>0</v>
      </c>
      <c r="CO988" s="1">
        <f t="shared" si="8438"/>
        <v>0</v>
      </c>
      <c r="CP988" s="20">
        <f t="shared" si="8439"/>
        <v>2.5</v>
      </c>
      <c r="CQ988" s="351"/>
      <c r="CR988" s="131">
        <f t="shared" si="8440"/>
        <v>1</v>
      </c>
      <c r="CS988" s="44"/>
      <c r="CT988" s="44"/>
      <c r="CU988" s="1"/>
      <c r="CV988" s="1"/>
      <c r="CW988" s="1"/>
      <c r="CX988" s="1"/>
      <c r="CY988" s="1">
        <v>1</v>
      </c>
      <c r="CZ988" s="44"/>
      <c r="DA988" s="17">
        <f t="shared" ref="DA988:DA989" si="8557">+CY988</f>
        <v>1</v>
      </c>
      <c r="DB988" s="359">
        <f t="shared" si="8463"/>
        <v>1</v>
      </c>
      <c r="DC988" s="359">
        <f t="shared" si="8464"/>
        <v>1</v>
      </c>
      <c r="DD988" s="44"/>
      <c r="DE988" s="44"/>
      <c r="DF988" s="44"/>
      <c r="DG988" s="44"/>
      <c r="DH988" s="44"/>
      <c r="DI988" s="44">
        <v>4</v>
      </c>
      <c r="DJ988" s="44"/>
      <c r="DK988" s="44"/>
      <c r="DL988" s="44"/>
      <c r="DM988" s="44"/>
      <c r="DN988" s="44">
        <f t="shared" si="8470"/>
        <v>30</v>
      </c>
      <c r="DO988" s="1"/>
      <c r="DP988" s="1"/>
      <c r="DQ988" s="17">
        <f t="shared" si="8442"/>
        <v>0</v>
      </c>
      <c r="DR988" s="17">
        <f t="shared" si="8443"/>
        <v>0</v>
      </c>
      <c r="DS988" s="17">
        <f t="shared" si="8444"/>
        <v>0</v>
      </c>
      <c r="DT988" s="17">
        <f t="shared" si="8445"/>
        <v>0</v>
      </c>
      <c r="DU988" s="17">
        <f t="shared" si="8446"/>
        <v>0</v>
      </c>
      <c r="DV988" s="17">
        <f t="shared" si="8447"/>
        <v>0</v>
      </c>
      <c r="DW988" s="1"/>
      <c r="DX988" s="1"/>
      <c r="DY988" s="20">
        <f t="shared" si="8448"/>
        <v>0</v>
      </c>
      <c r="DZ988" s="20">
        <f t="shared" si="8449"/>
        <v>0</v>
      </c>
      <c r="EA988" s="20">
        <f t="shared" si="8450"/>
        <v>0</v>
      </c>
      <c r="EB988" s="20">
        <f t="shared" si="8451"/>
        <v>0</v>
      </c>
      <c r="EC988" s="18">
        <f t="shared" si="8473"/>
        <v>0</v>
      </c>
      <c r="ED988" s="19">
        <f t="shared" ref="ED988:ED989" si="8558">+IF(EC988&lt;&gt;0,EC988*3,0)</f>
        <v>0</v>
      </c>
      <c r="EE988" s="19">
        <f t="shared" si="8453"/>
        <v>0</v>
      </c>
      <c r="EF988" s="1">
        <f t="shared" si="8454"/>
        <v>0</v>
      </c>
      <c r="EG988" s="18">
        <f t="shared" si="8455"/>
        <v>0</v>
      </c>
      <c r="EH988" s="341"/>
      <c r="EI988" s="44"/>
      <c r="EJ988" s="44"/>
      <c r="EK988" s="44"/>
      <c r="EL988" s="93">
        <v>1</v>
      </c>
      <c r="EM988" s="93"/>
      <c r="EN988" s="93"/>
      <c r="EO988" s="366"/>
      <c r="EP988" s="366"/>
      <c r="EQ988" s="374"/>
      <c r="ER988" s="374"/>
      <c r="ES988" s="374"/>
      <c r="ET988" s="374"/>
      <c r="EU988" s="18">
        <f t="shared" si="8465"/>
        <v>0</v>
      </c>
      <c r="EV988" s="18">
        <f t="shared" si="8456"/>
        <v>2</v>
      </c>
      <c r="EW988" s="341">
        <v>2</v>
      </c>
      <c r="EX988" s="341"/>
      <c r="EY988" s="341">
        <v>4</v>
      </c>
      <c r="EZ988" s="365">
        <f t="shared" si="8466"/>
        <v>0</v>
      </c>
      <c r="FA988" s="44"/>
      <c r="FB988" s="44"/>
      <c r="FC988" s="44"/>
      <c r="FD988" s="45"/>
      <c r="FE988" s="45"/>
      <c r="FF988" s="45"/>
      <c r="FG988" s="300"/>
      <c r="FH988" s="45"/>
      <c r="FI988" s="45"/>
      <c r="FJ988" s="45"/>
      <c r="FK988" s="44"/>
      <c r="FL988" s="44"/>
      <c r="FM988" s="44"/>
      <c r="FN988" s="44"/>
      <c r="FO988" s="294"/>
      <c r="FP988" s="20">
        <f t="shared" si="8467"/>
        <v>0</v>
      </c>
      <c r="FQ988" s="20">
        <f t="shared" si="8457"/>
        <v>0</v>
      </c>
      <c r="FR988" s="20">
        <f t="shared" si="8458"/>
        <v>0</v>
      </c>
      <c r="FS988" s="20">
        <f t="shared" si="8459"/>
        <v>0</v>
      </c>
      <c r="FT988" s="20">
        <f t="shared" si="8460"/>
        <v>0</v>
      </c>
      <c r="FU988" s="20">
        <f t="shared" si="8461"/>
        <v>0</v>
      </c>
      <c r="FV988" s="20">
        <f t="shared" si="8462"/>
        <v>0</v>
      </c>
      <c r="FW988" s="44"/>
    </row>
    <row r="989" spans="1:180" ht="27.75" customHeight="1">
      <c r="A989" s="40"/>
      <c r="B989" s="48">
        <v>7</v>
      </c>
      <c r="C989" s="48">
        <f t="shared" si="8469"/>
        <v>7</v>
      </c>
      <c r="D989" s="48" t="s">
        <v>44</v>
      </c>
      <c r="E989" s="48" t="str">
        <f t="shared" si="8542"/>
        <v>LT8,5</v>
      </c>
      <c r="F989" s="48">
        <v>21</v>
      </c>
      <c r="G989" s="48">
        <f t="shared" si="8543"/>
        <v>21</v>
      </c>
      <c r="H989" s="43"/>
      <c r="I989" s="43"/>
      <c r="J989" s="44"/>
      <c r="K989" s="44"/>
      <c r="L989" s="44"/>
      <c r="M989" s="44"/>
      <c r="N989" s="43"/>
      <c r="O989" s="43"/>
      <c r="P989" s="1"/>
      <c r="Q989" s="16"/>
      <c r="R989" s="1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1">
        <f t="shared" si="8544"/>
        <v>0</v>
      </c>
      <c r="AD989" s="1">
        <f t="shared" si="8545"/>
        <v>0</v>
      </c>
      <c r="AE989" s="1">
        <f t="shared" si="8546"/>
        <v>0</v>
      </c>
      <c r="AF989" s="1">
        <f t="shared" si="8547"/>
        <v>0</v>
      </c>
      <c r="AG989" s="1">
        <f t="shared" si="8548"/>
        <v>0</v>
      </c>
      <c r="AH989" s="1">
        <f t="shared" si="8549"/>
        <v>0</v>
      </c>
      <c r="AI989" s="1">
        <f t="shared" si="8550"/>
        <v>0</v>
      </c>
      <c r="AJ989" s="1">
        <f t="shared" si="8551"/>
        <v>0</v>
      </c>
      <c r="AK989" s="1">
        <f t="shared" si="8552"/>
        <v>0</v>
      </c>
      <c r="AL989" s="1">
        <f t="shared" si="8553"/>
        <v>0</v>
      </c>
      <c r="AM989" s="1">
        <f t="shared" si="8554"/>
        <v>0</v>
      </c>
      <c r="AN989" s="1">
        <f t="shared" si="8555"/>
        <v>0</v>
      </c>
      <c r="AO989" s="44"/>
      <c r="AP989" s="44"/>
      <c r="AQ989" s="44"/>
      <c r="AR989" s="294"/>
      <c r="AS989" s="122">
        <f t="shared" si="8431"/>
        <v>0</v>
      </c>
      <c r="AT989" s="122">
        <f t="shared" si="8432"/>
        <v>0</v>
      </c>
      <c r="AU989" s="122">
        <f t="shared" si="8433"/>
        <v>0</v>
      </c>
      <c r="AV989" s="122">
        <f t="shared" si="8434"/>
        <v>0</v>
      </c>
      <c r="AW989" s="44"/>
      <c r="AX989" s="294"/>
      <c r="AY989" s="294"/>
      <c r="AZ989" s="294"/>
      <c r="BA989" s="294"/>
      <c r="BB989" s="294"/>
      <c r="BC989" s="294"/>
      <c r="BD989" s="44"/>
      <c r="BE989" s="44"/>
      <c r="BF989" s="44"/>
      <c r="BG989" s="44"/>
      <c r="BH989" s="44"/>
      <c r="BI989" s="44"/>
      <c r="BJ989" s="44">
        <v>1</v>
      </c>
      <c r="BK989" s="44"/>
      <c r="BL989" s="44"/>
      <c r="BM989" s="44"/>
      <c r="BN989" s="127">
        <v>1</v>
      </c>
      <c r="BO989" s="44"/>
      <c r="BP989" s="1"/>
      <c r="BQ989" s="44"/>
      <c r="BR989" s="17">
        <v>4</v>
      </c>
      <c r="BS989" s="1">
        <f t="shared" si="8435"/>
        <v>0</v>
      </c>
      <c r="BT989" s="17">
        <f t="shared" si="8556"/>
        <v>0</v>
      </c>
      <c r="BU989" s="44"/>
      <c r="BV989" s="44">
        <v>2</v>
      </c>
      <c r="BW989" s="44"/>
      <c r="BX989" s="44"/>
      <c r="BY989" s="44"/>
      <c r="BZ989" s="44"/>
      <c r="CA989" s="44"/>
      <c r="CB989" s="44"/>
      <c r="CC989" s="44"/>
      <c r="CD989" s="92"/>
      <c r="CE989" s="92"/>
      <c r="CF989" s="92"/>
      <c r="CG989" s="44"/>
      <c r="CH989" s="1"/>
      <c r="CI989" s="1">
        <v>1</v>
      </c>
      <c r="CJ989" s="1"/>
      <c r="CK989" s="383"/>
      <c r="CL989" s="383"/>
      <c r="CM989" s="383"/>
      <c r="CN989" s="1">
        <f t="shared" si="8437"/>
        <v>0</v>
      </c>
      <c r="CO989" s="1">
        <f t="shared" si="8438"/>
        <v>0</v>
      </c>
      <c r="CP989" s="20">
        <f t="shared" si="8439"/>
        <v>2.5</v>
      </c>
      <c r="CQ989" s="351"/>
      <c r="CR989" s="131">
        <f t="shared" si="8440"/>
        <v>1</v>
      </c>
      <c r="CS989" s="44"/>
      <c r="CT989" s="44"/>
      <c r="CU989" s="1"/>
      <c r="CV989" s="1"/>
      <c r="CW989" s="1"/>
      <c r="CX989" s="1"/>
      <c r="CY989" s="1"/>
      <c r="CZ989" s="44"/>
      <c r="DA989" s="17">
        <f t="shared" si="8557"/>
        <v>0</v>
      </c>
      <c r="DB989" s="359">
        <f t="shared" si="8463"/>
        <v>0</v>
      </c>
      <c r="DC989" s="359">
        <f t="shared" si="8464"/>
        <v>0</v>
      </c>
      <c r="DD989" s="44"/>
      <c r="DE989" s="44"/>
      <c r="DF989" s="44"/>
      <c r="DG989" s="44"/>
      <c r="DH989" s="44"/>
      <c r="DI989" s="44"/>
      <c r="DJ989" s="44"/>
      <c r="DK989" s="44"/>
      <c r="DL989" s="44"/>
      <c r="DM989" s="44"/>
      <c r="DN989" s="44">
        <f t="shared" si="8470"/>
        <v>42</v>
      </c>
      <c r="DO989" s="1"/>
      <c r="DP989" s="1"/>
      <c r="DQ989" s="17">
        <f t="shared" si="8442"/>
        <v>0</v>
      </c>
      <c r="DR989" s="17">
        <f t="shared" si="8443"/>
        <v>0</v>
      </c>
      <c r="DS989" s="17">
        <f t="shared" si="8444"/>
        <v>0</v>
      </c>
      <c r="DT989" s="17">
        <f t="shared" si="8445"/>
        <v>0</v>
      </c>
      <c r="DU989" s="17">
        <f t="shared" si="8446"/>
        <v>0</v>
      </c>
      <c r="DV989" s="17">
        <f t="shared" si="8447"/>
        <v>0</v>
      </c>
      <c r="DW989" s="1"/>
      <c r="DX989" s="1"/>
      <c r="DY989" s="20">
        <f t="shared" si="8448"/>
        <v>0</v>
      </c>
      <c r="DZ989" s="20">
        <f t="shared" si="8449"/>
        <v>0</v>
      </c>
      <c r="EA989" s="20">
        <f t="shared" si="8450"/>
        <v>0</v>
      </c>
      <c r="EB989" s="20">
        <f t="shared" si="8451"/>
        <v>0</v>
      </c>
      <c r="EC989" s="18">
        <f t="shared" si="8473"/>
        <v>0</v>
      </c>
      <c r="ED989" s="19">
        <f t="shared" si="8558"/>
        <v>0</v>
      </c>
      <c r="EE989" s="19">
        <f t="shared" si="8453"/>
        <v>0</v>
      </c>
      <c r="EF989" s="1">
        <f t="shared" si="8454"/>
        <v>0</v>
      </c>
      <c r="EG989" s="18">
        <f t="shared" si="8455"/>
        <v>0</v>
      </c>
      <c r="EH989" s="341"/>
      <c r="EI989" s="44"/>
      <c r="EJ989" s="44"/>
      <c r="EK989" s="44"/>
      <c r="EL989" s="93"/>
      <c r="EM989" s="93"/>
      <c r="EN989" s="93"/>
      <c r="EO989" s="366"/>
      <c r="EP989" s="366"/>
      <c r="EQ989" s="374"/>
      <c r="ER989" s="374"/>
      <c r="ES989" s="374"/>
      <c r="ET989" s="374"/>
      <c r="EU989" s="18">
        <f t="shared" si="8465"/>
        <v>0</v>
      </c>
      <c r="EV989" s="18">
        <f t="shared" si="8456"/>
        <v>2</v>
      </c>
      <c r="EW989" s="341">
        <v>4</v>
      </c>
      <c r="EX989" s="341">
        <v>4</v>
      </c>
      <c r="EY989" s="341">
        <v>5</v>
      </c>
      <c r="EZ989" s="365">
        <f t="shared" si="8466"/>
        <v>0</v>
      </c>
      <c r="FA989" s="44"/>
      <c r="FB989" s="44"/>
      <c r="FC989" s="44"/>
      <c r="FD989" s="45"/>
      <c r="FE989" s="45"/>
      <c r="FF989" s="45"/>
      <c r="FG989" s="300"/>
      <c r="FH989" s="45"/>
      <c r="FI989" s="45"/>
      <c r="FJ989" s="45"/>
      <c r="FK989" s="44"/>
      <c r="FL989" s="44"/>
      <c r="FM989" s="44"/>
      <c r="FN989" s="44"/>
      <c r="FO989" s="294"/>
      <c r="FP989" s="20">
        <f t="shared" si="8467"/>
        <v>0</v>
      </c>
      <c r="FQ989" s="20">
        <f t="shared" si="8457"/>
        <v>0</v>
      </c>
      <c r="FR989" s="20">
        <f t="shared" si="8458"/>
        <v>0</v>
      </c>
      <c r="FS989" s="20">
        <f t="shared" si="8459"/>
        <v>0</v>
      </c>
      <c r="FT989" s="20">
        <f t="shared" si="8460"/>
        <v>0</v>
      </c>
      <c r="FU989" s="20">
        <f t="shared" si="8461"/>
        <v>0</v>
      </c>
      <c r="FV989" s="20">
        <f t="shared" si="8462"/>
        <v>0</v>
      </c>
      <c r="FW989" s="44"/>
    </row>
    <row r="990" spans="1:180" ht="27.75" customHeight="1">
      <c r="A990" s="40"/>
      <c r="B990" s="48">
        <v>8</v>
      </c>
      <c r="C990" s="48">
        <f t="shared" si="8469"/>
        <v>8</v>
      </c>
      <c r="D990" s="48" t="s">
        <v>44</v>
      </c>
      <c r="E990" s="48" t="str">
        <f t="shared" ref="E990" si="8559">D990</f>
        <v>LT8,5</v>
      </c>
      <c r="F990" s="48">
        <v>35</v>
      </c>
      <c r="G990" s="48">
        <f t="shared" ref="G990" si="8560">F990</f>
        <v>35</v>
      </c>
      <c r="H990" s="43"/>
      <c r="I990" s="43"/>
      <c r="J990" s="44"/>
      <c r="K990" s="44"/>
      <c r="L990" s="44"/>
      <c r="M990" s="44"/>
      <c r="N990" s="43"/>
      <c r="O990" s="43"/>
      <c r="P990" s="1"/>
      <c r="Q990" s="16"/>
      <c r="R990" s="1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1">
        <f t="shared" ref="AC990" si="8561">+IF(S990=1,1,0)+IF(T990=1,1,0)</f>
        <v>0</v>
      </c>
      <c r="AD990" s="1">
        <f t="shared" ref="AD990" si="8562">+IF(U990=1,1,0)+IF(V990=1,1,0)</f>
        <v>0</v>
      </c>
      <c r="AE990" s="1">
        <f t="shared" ref="AE990" si="8563">+IF(W990=1,1,0)+IF(X990=1,1,0)</f>
        <v>0</v>
      </c>
      <c r="AF990" s="1">
        <f t="shared" ref="AF990" si="8564">+IF(Y990=1,1,0)+IF(Z990=1,1,0)</f>
        <v>0</v>
      </c>
      <c r="AG990" s="1">
        <f t="shared" ref="AG990" si="8565">+IF(AA990=1,1,0)</f>
        <v>0</v>
      </c>
      <c r="AH990" s="1">
        <f t="shared" ref="AH990" si="8566">+IF(AB990=1,1,0)</f>
        <v>0</v>
      </c>
      <c r="AI990" s="1">
        <f t="shared" ref="AI990" si="8567">+IF(S990=2,1,0)+IF(T990=2,1,0)</f>
        <v>0</v>
      </c>
      <c r="AJ990" s="1">
        <f t="shared" ref="AJ990" si="8568">+IF(U990=2,1,0)+IF(V990=2,1,0)</f>
        <v>0</v>
      </c>
      <c r="AK990" s="1">
        <f t="shared" ref="AK990" si="8569">+IF(X990=2,1,0)+IF(W990=2,1,0)</f>
        <v>0</v>
      </c>
      <c r="AL990" s="1">
        <f t="shared" ref="AL990" si="8570">+IF(Y990=2,1,0)+IF(Z990=2,1,0)</f>
        <v>0</v>
      </c>
      <c r="AM990" s="1">
        <f t="shared" ref="AM990" si="8571">+IF(AA990=2,1,0)</f>
        <v>0</v>
      </c>
      <c r="AN990" s="1">
        <f t="shared" ref="AN990" si="8572">+IF(AB990=2,1,0)</f>
        <v>0</v>
      </c>
      <c r="AO990" s="44"/>
      <c r="AP990" s="44"/>
      <c r="AQ990" s="44"/>
      <c r="AR990" s="294"/>
      <c r="AS990" s="122">
        <f t="shared" si="8431"/>
        <v>0</v>
      </c>
      <c r="AT990" s="122">
        <f t="shared" si="8432"/>
        <v>0</v>
      </c>
      <c r="AU990" s="122">
        <f t="shared" si="8433"/>
        <v>0</v>
      </c>
      <c r="AV990" s="122">
        <f t="shared" si="8434"/>
        <v>0</v>
      </c>
      <c r="AW990" s="44"/>
      <c r="AX990" s="294"/>
      <c r="AY990" s="294"/>
      <c r="AZ990" s="294"/>
      <c r="BA990" s="294"/>
      <c r="BB990" s="294"/>
      <c r="BC990" s="294"/>
      <c r="BD990" s="44"/>
      <c r="BE990" s="44"/>
      <c r="BF990" s="44"/>
      <c r="BG990" s="44"/>
      <c r="BH990" s="44"/>
      <c r="BI990" s="44"/>
      <c r="BJ990" s="44">
        <v>1</v>
      </c>
      <c r="BK990" s="44"/>
      <c r="BL990" s="44"/>
      <c r="BM990" s="44"/>
      <c r="BN990" s="127"/>
      <c r="BO990" s="44"/>
      <c r="BP990" s="1"/>
      <c r="BQ990" s="44"/>
      <c r="BR990" s="17">
        <v>4</v>
      </c>
      <c r="BS990" s="1">
        <f t="shared" si="8435"/>
        <v>0</v>
      </c>
      <c r="BT990" s="17">
        <f t="shared" ref="BT990" si="8573">+BS990*2</f>
        <v>0</v>
      </c>
      <c r="BU990" s="44"/>
      <c r="BV990" s="44">
        <v>2</v>
      </c>
      <c r="BW990" s="44"/>
      <c r="BX990" s="44"/>
      <c r="BY990" s="44"/>
      <c r="BZ990" s="44"/>
      <c r="CA990" s="44"/>
      <c r="CB990" s="44"/>
      <c r="CC990" s="44"/>
      <c r="CD990" s="92"/>
      <c r="CE990" s="92"/>
      <c r="CF990" s="92"/>
      <c r="CG990" s="44"/>
      <c r="CH990" s="1"/>
      <c r="CI990" s="1">
        <v>1</v>
      </c>
      <c r="CJ990" s="1"/>
      <c r="CK990" s="383"/>
      <c r="CL990" s="383"/>
      <c r="CM990" s="383"/>
      <c r="CN990" s="1">
        <f t="shared" si="8437"/>
        <v>0</v>
      </c>
      <c r="CO990" s="1">
        <f t="shared" si="8438"/>
        <v>0</v>
      </c>
      <c r="CP990" s="20">
        <f t="shared" si="8439"/>
        <v>2.5</v>
      </c>
      <c r="CQ990" s="351"/>
      <c r="CR990" s="131">
        <f t="shared" si="8440"/>
        <v>1</v>
      </c>
      <c r="CS990" s="44"/>
      <c r="CT990" s="44"/>
      <c r="CU990" s="1"/>
      <c r="CV990" s="1"/>
      <c r="CW990" s="1"/>
      <c r="CX990" s="1"/>
      <c r="CY990" s="1"/>
      <c r="CZ990" s="44"/>
      <c r="DA990" s="17">
        <f t="shared" ref="DA990" si="8574">+CY990</f>
        <v>0</v>
      </c>
      <c r="DB990" s="359">
        <f t="shared" si="8463"/>
        <v>0</v>
      </c>
      <c r="DC990" s="359">
        <f t="shared" si="8464"/>
        <v>0</v>
      </c>
      <c r="DD990" s="44"/>
      <c r="DE990" s="44"/>
      <c r="DF990" s="44"/>
      <c r="DG990" s="44"/>
      <c r="DH990" s="44"/>
      <c r="DI990" s="44"/>
      <c r="DJ990" s="44"/>
      <c r="DK990" s="44"/>
      <c r="DL990" s="44"/>
      <c r="DM990" s="44"/>
      <c r="DN990" s="44">
        <f t="shared" si="8470"/>
        <v>70</v>
      </c>
      <c r="DO990" s="1"/>
      <c r="DP990" s="1"/>
      <c r="DQ990" s="17">
        <f t="shared" si="8442"/>
        <v>0</v>
      </c>
      <c r="DR990" s="17">
        <f t="shared" si="8443"/>
        <v>0</v>
      </c>
      <c r="DS990" s="17">
        <f t="shared" si="8444"/>
        <v>0</v>
      </c>
      <c r="DT990" s="17">
        <f t="shared" si="8445"/>
        <v>0</v>
      </c>
      <c r="DU990" s="17">
        <f t="shared" si="8446"/>
        <v>0</v>
      </c>
      <c r="DV990" s="17">
        <f t="shared" si="8447"/>
        <v>0</v>
      </c>
      <c r="DW990" s="1"/>
      <c r="DX990" s="1"/>
      <c r="DY990" s="20">
        <f t="shared" si="8448"/>
        <v>0</v>
      </c>
      <c r="DZ990" s="20">
        <f t="shared" si="8449"/>
        <v>0</v>
      </c>
      <c r="EA990" s="20">
        <f t="shared" si="8450"/>
        <v>0</v>
      </c>
      <c r="EB990" s="20">
        <f t="shared" si="8451"/>
        <v>0</v>
      </c>
      <c r="EC990" s="18">
        <f t="shared" si="8473"/>
        <v>0</v>
      </c>
      <c r="ED990" s="19">
        <f t="shared" ref="ED990" si="8575">+IF(EC990&lt;&gt;0,EC990*3,0)</f>
        <v>0</v>
      </c>
      <c r="EE990" s="19">
        <f t="shared" si="8453"/>
        <v>0</v>
      </c>
      <c r="EF990" s="1">
        <f t="shared" si="8454"/>
        <v>0</v>
      </c>
      <c r="EG990" s="18">
        <f t="shared" si="8455"/>
        <v>0</v>
      </c>
      <c r="EH990" s="341"/>
      <c r="EI990" s="44"/>
      <c r="EJ990" s="44"/>
      <c r="EK990" s="44"/>
      <c r="EL990" s="93"/>
      <c r="EM990" s="93"/>
      <c r="EN990" s="93"/>
      <c r="EO990" s="366"/>
      <c r="EP990" s="366"/>
      <c r="EQ990" s="374"/>
      <c r="ER990" s="374"/>
      <c r="ES990" s="374"/>
      <c r="ET990" s="374"/>
      <c r="EU990" s="18">
        <f t="shared" si="8465"/>
        <v>0</v>
      </c>
      <c r="EV990" s="18">
        <f t="shared" si="8456"/>
        <v>2</v>
      </c>
      <c r="EW990" s="341">
        <v>2</v>
      </c>
      <c r="EX990" s="341"/>
      <c r="EY990" s="341">
        <v>5</v>
      </c>
      <c r="EZ990" s="365">
        <f t="shared" si="8466"/>
        <v>0</v>
      </c>
      <c r="FA990" s="44"/>
      <c r="FB990" s="44"/>
      <c r="FC990" s="44"/>
      <c r="FD990" s="45"/>
      <c r="FE990" s="45"/>
      <c r="FF990" s="45"/>
      <c r="FG990" s="300"/>
      <c r="FH990" s="45"/>
      <c r="FI990" s="45"/>
      <c r="FJ990" s="45"/>
      <c r="FK990" s="44"/>
      <c r="FL990" s="44"/>
      <c r="FM990" s="44"/>
      <c r="FN990" s="44"/>
      <c r="FO990" s="294"/>
      <c r="FP990" s="20">
        <f t="shared" si="8467"/>
        <v>0</v>
      </c>
      <c r="FQ990" s="20">
        <f t="shared" si="8457"/>
        <v>0</v>
      </c>
      <c r="FR990" s="20">
        <f t="shared" si="8458"/>
        <v>0</v>
      </c>
      <c r="FS990" s="20">
        <f t="shared" si="8459"/>
        <v>0</v>
      </c>
      <c r="FT990" s="20">
        <f t="shared" si="8460"/>
        <v>0</v>
      </c>
      <c r="FU990" s="20">
        <f t="shared" si="8461"/>
        <v>0</v>
      </c>
      <c r="FV990" s="20">
        <f t="shared" si="8462"/>
        <v>0</v>
      </c>
      <c r="FW990" s="44"/>
    </row>
    <row r="991" spans="1:180" ht="27.75" customHeight="1">
      <c r="A991" s="40"/>
      <c r="B991" s="48">
        <v>9</v>
      </c>
      <c r="C991" s="48">
        <f t="shared" si="8469"/>
        <v>9</v>
      </c>
      <c r="D991" s="48" t="s">
        <v>44</v>
      </c>
      <c r="E991" s="48" t="str">
        <f t="shared" ref="E991" si="8576">D991</f>
        <v>LT8,5</v>
      </c>
      <c r="F991" s="48">
        <v>29</v>
      </c>
      <c r="G991" s="48">
        <f t="shared" ref="G991" si="8577">F991</f>
        <v>29</v>
      </c>
      <c r="H991" s="43"/>
      <c r="I991" s="43"/>
      <c r="J991" s="44"/>
      <c r="K991" s="44"/>
      <c r="L991" s="44"/>
      <c r="M991" s="44"/>
      <c r="N991" s="43"/>
      <c r="O991" s="43"/>
      <c r="P991" s="1"/>
      <c r="Q991" s="16"/>
      <c r="R991" s="1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1">
        <f t="shared" ref="AC991" si="8578">+IF(S991=1,1,0)+IF(T991=1,1,0)</f>
        <v>0</v>
      </c>
      <c r="AD991" s="1">
        <f t="shared" ref="AD991" si="8579">+IF(U991=1,1,0)+IF(V991=1,1,0)</f>
        <v>0</v>
      </c>
      <c r="AE991" s="1">
        <f t="shared" ref="AE991" si="8580">+IF(W991=1,1,0)+IF(X991=1,1,0)</f>
        <v>0</v>
      </c>
      <c r="AF991" s="1">
        <f t="shared" ref="AF991" si="8581">+IF(Y991=1,1,0)+IF(Z991=1,1,0)</f>
        <v>0</v>
      </c>
      <c r="AG991" s="1">
        <f t="shared" ref="AG991" si="8582">+IF(AA991=1,1,0)</f>
        <v>0</v>
      </c>
      <c r="AH991" s="1">
        <f t="shared" ref="AH991" si="8583">+IF(AB991=1,1,0)</f>
        <v>0</v>
      </c>
      <c r="AI991" s="1">
        <f t="shared" ref="AI991" si="8584">+IF(S991=2,1,0)+IF(T991=2,1,0)</f>
        <v>0</v>
      </c>
      <c r="AJ991" s="1">
        <f t="shared" ref="AJ991" si="8585">+IF(U991=2,1,0)+IF(V991=2,1,0)</f>
        <v>0</v>
      </c>
      <c r="AK991" s="1">
        <f t="shared" ref="AK991" si="8586">+IF(X991=2,1,0)+IF(W991=2,1,0)</f>
        <v>0</v>
      </c>
      <c r="AL991" s="1">
        <f t="shared" ref="AL991" si="8587">+IF(Y991=2,1,0)+IF(Z991=2,1,0)</f>
        <v>0</v>
      </c>
      <c r="AM991" s="1">
        <f t="shared" ref="AM991" si="8588">+IF(AA991=2,1,0)</f>
        <v>0</v>
      </c>
      <c r="AN991" s="1">
        <f t="shared" ref="AN991" si="8589">+IF(AB991=2,1,0)</f>
        <v>0</v>
      </c>
      <c r="AO991" s="44"/>
      <c r="AP991" s="44"/>
      <c r="AQ991" s="44"/>
      <c r="AR991" s="294"/>
      <c r="AS991" s="122">
        <f t="shared" si="8431"/>
        <v>0</v>
      </c>
      <c r="AT991" s="122">
        <f t="shared" si="8432"/>
        <v>0</v>
      </c>
      <c r="AU991" s="122">
        <f t="shared" si="8433"/>
        <v>0</v>
      </c>
      <c r="AV991" s="122"/>
      <c r="AW991" s="44"/>
      <c r="AX991" s="294"/>
      <c r="AY991" s="294"/>
      <c r="AZ991" s="294"/>
      <c r="BA991" s="294"/>
      <c r="BB991" s="294"/>
      <c r="BC991" s="294"/>
      <c r="BD991" s="44"/>
      <c r="BE991" s="44"/>
      <c r="BF991" s="44"/>
      <c r="BG991" s="44"/>
      <c r="BH991" s="44"/>
      <c r="BI991" s="44"/>
      <c r="BJ991" s="44">
        <v>1</v>
      </c>
      <c r="BK991" s="44"/>
      <c r="BL991" s="44"/>
      <c r="BM991" s="44"/>
      <c r="BN991" s="127"/>
      <c r="BO991" s="44"/>
      <c r="BP991" s="1"/>
      <c r="BQ991" s="44"/>
      <c r="BR991" s="17">
        <v>4</v>
      </c>
      <c r="BS991" s="1">
        <f t="shared" si="8435"/>
        <v>0</v>
      </c>
      <c r="BT991" s="17">
        <f t="shared" ref="BT991" si="8590">+BS991*2</f>
        <v>0</v>
      </c>
      <c r="BU991" s="44"/>
      <c r="BV991" s="44">
        <v>2</v>
      </c>
      <c r="BW991" s="44"/>
      <c r="BX991" s="44"/>
      <c r="BY991" s="44"/>
      <c r="BZ991" s="44"/>
      <c r="CA991" s="44"/>
      <c r="CB991" s="44"/>
      <c r="CC991" s="44"/>
      <c r="CD991" s="92"/>
      <c r="CE991" s="92"/>
      <c r="CF991" s="92"/>
      <c r="CG991" s="44"/>
      <c r="CH991" s="1"/>
      <c r="CI991" s="1">
        <v>1</v>
      </c>
      <c r="CJ991" s="1"/>
      <c r="CK991" s="383"/>
      <c r="CL991" s="383"/>
      <c r="CM991" s="383"/>
      <c r="CN991" s="1">
        <f t="shared" si="8437"/>
        <v>0</v>
      </c>
      <c r="CO991" s="1">
        <f t="shared" si="8438"/>
        <v>0</v>
      </c>
      <c r="CP991" s="20">
        <f t="shared" si="8439"/>
        <v>2.5</v>
      </c>
      <c r="CQ991" s="351"/>
      <c r="CR991" s="131">
        <f t="shared" si="8440"/>
        <v>1</v>
      </c>
      <c r="CS991" s="44"/>
      <c r="CT991" s="44"/>
      <c r="CU991" s="1"/>
      <c r="CV991" s="1"/>
      <c r="CW991" s="1"/>
      <c r="CX991" s="1"/>
      <c r="CY991" s="1"/>
      <c r="CZ991" s="44"/>
      <c r="DA991" s="17">
        <f t="shared" ref="DA991" si="8591">+CY991</f>
        <v>0</v>
      </c>
      <c r="DB991" s="359">
        <f t="shared" si="8463"/>
        <v>0</v>
      </c>
      <c r="DC991" s="359">
        <f t="shared" si="8464"/>
        <v>0</v>
      </c>
      <c r="DD991" s="44"/>
      <c r="DE991" s="44"/>
      <c r="DF991" s="44"/>
      <c r="DG991" s="44"/>
      <c r="DH991" s="44"/>
      <c r="DI991" s="44"/>
      <c r="DJ991" s="44"/>
      <c r="DK991" s="44"/>
      <c r="DL991" s="44"/>
      <c r="DM991" s="44"/>
      <c r="DN991" s="44">
        <f t="shared" si="8470"/>
        <v>58</v>
      </c>
      <c r="DO991" s="1"/>
      <c r="DP991" s="1"/>
      <c r="DQ991" s="17">
        <f t="shared" si="8442"/>
        <v>0</v>
      </c>
      <c r="DR991" s="17">
        <f t="shared" si="8443"/>
        <v>0</v>
      </c>
      <c r="DS991" s="17">
        <f t="shared" si="8444"/>
        <v>0</v>
      </c>
      <c r="DT991" s="17">
        <f t="shared" si="8445"/>
        <v>0</v>
      </c>
      <c r="DU991" s="17">
        <f t="shared" si="8446"/>
        <v>0</v>
      </c>
      <c r="DV991" s="17">
        <f t="shared" si="8447"/>
        <v>0</v>
      </c>
      <c r="DW991" s="1"/>
      <c r="DX991" s="1"/>
      <c r="DY991" s="20">
        <f t="shared" si="8448"/>
        <v>0</v>
      </c>
      <c r="DZ991" s="20">
        <f t="shared" si="8449"/>
        <v>0</v>
      </c>
      <c r="EA991" s="20">
        <f t="shared" si="8450"/>
        <v>0</v>
      </c>
      <c r="EB991" s="20">
        <f t="shared" si="8451"/>
        <v>0</v>
      </c>
      <c r="EC991" s="18">
        <f t="shared" si="8473"/>
        <v>0</v>
      </c>
      <c r="ED991" s="19">
        <f t="shared" ref="ED991" si="8592">+IF(EC991&lt;&gt;0,EC991*3,0)</f>
        <v>0</v>
      </c>
      <c r="EE991" s="19">
        <f t="shared" si="8453"/>
        <v>0</v>
      </c>
      <c r="EF991" s="1">
        <f t="shared" si="8454"/>
        <v>0</v>
      </c>
      <c r="EG991" s="18">
        <f t="shared" si="8455"/>
        <v>0</v>
      </c>
      <c r="EH991" s="341"/>
      <c r="EI991" s="44"/>
      <c r="EJ991" s="44"/>
      <c r="EK991" s="44"/>
      <c r="EL991" s="93"/>
      <c r="EM991" s="93"/>
      <c r="EN991" s="93"/>
      <c r="EO991" s="366"/>
      <c r="EP991" s="366"/>
      <c r="EQ991" s="374"/>
      <c r="ER991" s="374"/>
      <c r="ES991" s="374"/>
      <c r="ET991" s="374"/>
      <c r="EU991" s="18">
        <f t="shared" si="8465"/>
        <v>0</v>
      </c>
      <c r="EV991" s="18">
        <f t="shared" si="8456"/>
        <v>2</v>
      </c>
      <c r="EW991" s="341">
        <v>2</v>
      </c>
      <c r="EX991" s="341">
        <v>2</v>
      </c>
      <c r="EY991" s="341">
        <v>2</v>
      </c>
      <c r="EZ991" s="365">
        <f t="shared" si="8466"/>
        <v>0</v>
      </c>
      <c r="FA991" s="44"/>
      <c r="FB991" s="44"/>
      <c r="FC991" s="44"/>
      <c r="FD991" s="45"/>
      <c r="FE991" s="45"/>
      <c r="FF991" s="45"/>
      <c r="FG991" s="300"/>
      <c r="FH991" s="45"/>
      <c r="FI991" s="45"/>
      <c r="FJ991" s="45"/>
      <c r="FK991" s="44"/>
      <c r="FL991" s="44"/>
      <c r="FM991" s="44"/>
      <c r="FN991" s="44"/>
      <c r="FO991" s="294"/>
      <c r="FP991" s="20">
        <f t="shared" si="8467"/>
        <v>0</v>
      </c>
      <c r="FQ991" s="20">
        <f t="shared" si="8457"/>
        <v>0</v>
      </c>
      <c r="FR991" s="20">
        <f t="shared" si="8458"/>
        <v>0</v>
      </c>
      <c r="FS991" s="20">
        <f t="shared" si="8459"/>
        <v>0</v>
      </c>
      <c r="FT991" s="20">
        <f t="shared" si="8460"/>
        <v>0</v>
      </c>
      <c r="FU991" s="20">
        <f t="shared" si="8461"/>
        <v>0</v>
      </c>
      <c r="FV991" s="20">
        <f t="shared" si="8462"/>
        <v>0</v>
      </c>
      <c r="FW991" s="44"/>
    </row>
    <row r="992" spans="1:180" ht="27.75" customHeight="1">
      <c r="A992" s="40"/>
      <c r="B992" s="48" t="s">
        <v>680</v>
      </c>
      <c r="C992" s="48" t="str">
        <f>B992</f>
        <v>9.1</v>
      </c>
      <c r="D992" s="48" t="s">
        <v>44</v>
      </c>
      <c r="E992" s="48" t="str">
        <f t="shared" ref="E992" si="8593">D992</f>
        <v>LT8,5</v>
      </c>
      <c r="F992" s="48">
        <v>48</v>
      </c>
      <c r="G992" s="48">
        <f>F992</f>
        <v>48</v>
      </c>
      <c r="H992" s="43"/>
      <c r="I992" s="43"/>
      <c r="J992" s="44"/>
      <c r="K992" s="44"/>
      <c r="L992" s="44"/>
      <c r="M992" s="44"/>
      <c r="N992" s="43"/>
      <c r="O992" s="43"/>
      <c r="P992" s="1"/>
      <c r="Q992" s="16"/>
      <c r="R992" s="1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1">
        <f t="shared" ref="AC992" si="8594">+IF(S992=1,1,0)+IF(T992=1,1,0)</f>
        <v>0</v>
      </c>
      <c r="AD992" s="1">
        <f t="shared" ref="AD992" si="8595">+IF(U992=1,1,0)+IF(V992=1,1,0)</f>
        <v>0</v>
      </c>
      <c r="AE992" s="1">
        <f t="shared" ref="AE992" si="8596">+IF(W992=1,1,0)+IF(X992=1,1,0)</f>
        <v>0</v>
      </c>
      <c r="AF992" s="1">
        <f t="shared" ref="AF992" si="8597">+IF(Y992=1,1,0)+IF(Z992=1,1,0)</f>
        <v>0</v>
      </c>
      <c r="AG992" s="1">
        <f t="shared" ref="AG992" si="8598">+IF(AA992=1,1,0)</f>
        <v>0</v>
      </c>
      <c r="AH992" s="1">
        <f t="shared" ref="AH992" si="8599">+IF(AB992=1,1,0)</f>
        <v>0</v>
      </c>
      <c r="AI992" s="1">
        <f t="shared" ref="AI992" si="8600">+IF(S992=2,1,0)+IF(T992=2,1,0)</f>
        <v>0</v>
      </c>
      <c r="AJ992" s="1">
        <f t="shared" ref="AJ992" si="8601">+IF(U992=2,1,0)+IF(V992=2,1,0)</f>
        <v>0</v>
      </c>
      <c r="AK992" s="1">
        <f t="shared" ref="AK992" si="8602">+IF(X992=2,1,0)+IF(W992=2,1,0)</f>
        <v>0</v>
      </c>
      <c r="AL992" s="1">
        <f t="shared" ref="AL992" si="8603">+IF(Y992=2,1,0)+IF(Z992=2,1,0)</f>
        <v>0</v>
      </c>
      <c r="AM992" s="1">
        <f t="shared" ref="AM992" si="8604">+IF(AA992=2,1,0)</f>
        <v>0</v>
      </c>
      <c r="AN992" s="1">
        <f t="shared" ref="AN992" si="8605">+IF(AB992=2,1,0)</f>
        <v>0</v>
      </c>
      <c r="AO992" s="44"/>
      <c r="AP992" s="44"/>
      <c r="AQ992" s="44"/>
      <c r="AR992" s="294"/>
      <c r="AS992" s="122">
        <f t="shared" si="8431"/>
        <v>0</v>
      </c>
      <c r="AT992" s="122">
        <f t="shared" si="8432"/>
        <v>0</v>
      </c>
      <c r="AU992" s="122">
        <f t="shared" si="8433"/>
        <v>0</v>
      </c>
      <c r="AV992" s="122">
        <f t="shared" ref="AV992:AV994" si="8606">IF(AND(AR992&gt;0,OR(BR992&gt;=2,BR992=1)),AR992/G992,0)</f>
        <v>0</v>
      </c>
      <c r="AW992" s="44"/>
      <c r="AX992" s="294"/>
      <c r="AY992" s="294"/>
      <c r="AZ992" s="294"/>
      <c r="BA992" s="294"/>
      <c r="BB992" s="294"/>
      <c r="BC992" s="294"/>
      <c r="BD992" s="44"/>
      <c r="BE992" s="44"/>
      <c r="BF992" s="44"/>
      <c r="BG992" s="44"/>
      <c r="BH992" s="44"/>
      <c r="BI992" s="44"/>
      <c r="BJ992" s="44">
        <v>1</v>
      </c>
      <c r="BK992" s="44"/>
      <c r="BL992" s="44"/>
      <c r="BM992" s="44"/>
      <c r="BN992" s="127">
        <v>1</v>
      </c>
      <c r="BO992" s="44">
        <v>1</v>
      </c>
      <c r="BP992" s="1"/>
      <c r="BQ992" s="44"/>
      <c r="BR992" s="17">
        <v>2</v>
      </c>
      <c r="BS992" s="1">
        <f t="shared" si="8435"/>
        <v>0</v>
      </c>
      <c r="BT992" s="17">
        <f t="shared" ref="BT992" si="8607">+BS992*2</f>
        <v>0</v>
      </c>
      <c r="BU992" s="44"/>
      <c r="BV992" s="44">
        <v>2</v>
      </c>
      <c r="BW992" s="44"/>
      <c r="BX992" s="44"/>
      <c r="BY992" s="44"/>
      <c r="BZ992" s="44"/>
      <c r="CA992" s="44"/>
      <c r="CB992" s="44"/>
      <c r="CC992" s="44"/>
      <c r="CD992" s="92"/>
      <c r="CE992" s="92"/>
      <c r="CF992" s="92"/>
      <c r="CG992" s="44"/>
      <c r="CH992" s="1"/>
      <c r="CI992" s="1">
        <v>1</v>
      </c>
      <c r="CJ992" s="1"/>
      <c r="CK992" s="383"/>
      <c r="CL992" s="383"/>
      <c r="CM992" s="383"/>
      <c r="CN992" s="1">
        <f t="shared" si="8437"/>
        <v>0</v>
      </c>
      <c r="CO992" s="1">
        <f t="shared" si="8438"/>
        <v>0</v>
      </c>
      <c r="CP992" s="20">
        <f t="shared" si="8439"/>
        <v>2.5</v>
      </c>
      <c r="CQ992" s="351"/>
      <c r="CR992" s="131">
        <f t="shared" si="8440"/>
        <v>1</v>
      </c>
      <c r="CS992" s="44">
        <v>1</v>
      </c>
      <c r="CT992" s="44">
        <v>1</v>
      </c>
      <c r="CU992" s="1"/>
      <c r="CV992" s="1"/>
      <c r="CW992" s="1">
        <v>1</v>
      </c>
      <c r="CX992" s="1"/>
      <c r="CY992" s="1">
        <v>2</v>
      </c>
      <c r="CZ992" s="44">
        <v>3</v>
      </c>
      <c r="DA992" s="17">
        <f t="shared" ref="DA992" si="8608">+CY992</f>
        <v>2</v>
      </c>
      <c r="DB992" s="359">
        <f t="shared" si="8463"/>
        <v>5</v>
      </c>
      <c r="DC992" s="359">
        <f t="shared" si="8464"/>
        <v>3</v>
      </c>
      <c r="DD992" s="44"/>
      <c r="DE992" s="44">
        <v>4</v>
      </c>
      <c r="DF992" s="44">
        <v>6</v>
      </c>
      <c r="DG992" s="44"/>
      <c r="DH992" s="44"/>
      <c r="DI992" s="44"/>
      <c r="DJ992" s="44"/>
      <c r="DK992" s="44"/>
      <c r="DL992" s="44"/>
      <c r="DM992" s="44"/>
      <c r="DN992" s="44">
        <f>F992</f>
        <v>48</v>
      </c>
      <c r="DO992" s="1"/>
      <c r="DP992" s="1"/>
      <c r="DQ992" s="17">
        <f t="shared" si="8442"/>
        <v>0</v>
      </c>
      <c r="DR992" s="17">
        <f t="shared" si="8443"/>
        <v>0</v>
      </c>
      <c r="DS992" s="17">
        <f t="shared" si="8444"/>
        <v>0</v>
      </c>
      <c r="DT992" s="17">
        <f t="shared" si="8445"/>
        <v>0</v>
      </c>
      <c r="DU992" s="17">
        <f t="shared" si="8446"/>
        <v>0</v>
      </c>
      <c r="DV992" s="17">
        <f t="shared" si="8447"/>
        <v>0</v>
      </c>
      <c r="DW992" s="1"/>
      <c r="DX992" s="1"/>
      <c r="DY992" s="20">
        <f t="shared" si="8448"/>
        <v>0</v>
      </c>
      <c r="DZ992" s="20">
        <f t="shared" si="8449"/>
        <v>0</v>
      </c>
      <c r="EA992" s="20">
        <f t="shared" si="8450"/>
        <v>0</v>
      </c>
      <c r="EB992" s="20">
        <f t="shared" si="8451"/>
        <v>0</v>
      </c>
      <c r="EC992" s="18">
        <f t="shared" si="8473"/>
        <v>0</v>
      </c>
      <c r="ED992" s="19">
        <f t="shared" ref="ED992" si="8609">+IF(EC992&lt;&gt;0,EC992*3,0)</f>
        <v>0</v>
      </c>
      <c r="EE992" s="19">
        <f t="shared" si="8453"/>
        <v>3</v>
      </c>
      <c r="EF992" s="1">
        <f t="shared" si="8454"/>
        <v>4</v>
      </c>
      <c r="EG992" s="18">
        <f t="shared" si="8455"/>
        <v>5</v>
      </c>
      <c r="EH992" s="341"/>
      <c r="EI992" s="44"/>
      <c r="EJ992" s="44">
        <v>5.5</v>
      </c>
      <c r="EK992" s="44">
        <f>2*5.5</f>
        <v>11</v>
      </c>
      <c r="EL992" s="93">
        <v>1</v>
      </c>
      <c r="EM992" s="93"/>
      <c r="EN992" s="93"/>
      <c r="EO992" s="366"/>
      <c r="EP992" s="366"/>
      <c r="EQ992" s="374"/>
      <c r="ER992" s="374"/>
      <c r="ES992" s="374"/>
      <c r="ET992" s="374"/>
      <c r="EU992" s="18">
        <f t="shared" si="8465"/>
        <v>5</v>
      </c>
      <c r="EV992" s="18">
        <f t="shared" si="8456"/>
        <v>2</v>
      </c>
      <c r="EW992" s="341">
        <v>2</v>
      </c>
      <c r="EX992" s="341">
        <v>2</v>
      </c>
      <c r="EY992" s="341"/>
      <c r="EZ992" s="365">
        <f t="shared" si="8466"/>
        <v>0</v>
      </c>
      <c r="FA992" s="44"/>
      <c r="FB992" s="44"/>
      <c r="FC992" s="44"/>
      <c r="FD992" s="45"/>
      <c r="FE992" s="45"/>
      <c r="FF992" s="45"/>
      <c r="FG992" s="300">
        <v>1</v>
      </c>
      <c r="FH992" s="45"/>
      <c r="FI992" s="45"/>
      <c r="FJ992" s="45"/>
      <c r="FK992" s="44"/>
      <c r="FL992" s="44"/>
      <c r="FM992" s="44"/>
      <c r="FN992" s="44"/>
      <c r="FO992" s="294"/>
      <c r="FP992" s="20">
        <f t="shared" si="8467"/>
        <v>0</v>
      </c>
      <c r="FQ992" s="20">
        <f t="shared" si="8457"/>
        <v>4</v>
      </c>
      <c r="FR992" s="20">
        <f t="shared" si="8458"/>
        <v>6</v>
      </c>
      <c r="FS992" s="20">
        <f t="shared" si="8459"/>
        <v>0</v>
      </c>
      <c r="FT992" s="20">
        <f t="shared" si="8460"/>
        <v>0</v>
      </c>
      <c r="FU992" s="20">
        <f t="shared" si="8461"/>
        <v>0</v>
      </c>
      <c r="FV992" s="20">
        <f t="shared" si="8462"/>
        <v>0</v>
      </c>
      <c r="FW992" s="44"/>
    </row>
    <row r="993" spans="1:179" ht="27.75" customHeight="1">
      <c r="A993" s="40"/>
      <c r="B993" s="48" t="s">
        <v>775</v>
      </c>
      <c r="C993" s="48" t="str">
        <f>B993</f>
        <v>9.2</v>
      </c>
      <c r="D993" s="48" t="s">
        <v>44</v>
      </c>
      <c r="E993" s="48" t="str">
        <f t="shared" ref="E993" si="8610">D993</f>
        <v>LT8,5</v>
      </c>
      <c r="F993" s="48">
        <v>34</v>
      </c>
      <c r="G993" s="48">
        <f>F993</f>
        <v>34</v>
      </c>
      <c r="H993" s="43"/>
      <c r="I993" s="43"/>
      <c r="J993" s="44"/>
      <c r="K993" s="44"/>
      <c r="L993" s="44"/>
      <c r="M993" s="44"/>
      <c r="N993" s="43"/>
      <c r="O993" s="43"/>
      <c r="P993" s="1"/>
      <c r="Q993" s="16"/>
      <c r="R993" s="1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1">
        <f t="shared" ref="AC993:AC994" si="8611">+IF(S993=1,1,0)+IF(T993=1,1,0)</f>
        <v>0</v>
      </c>
      <c r="AD993" s="1">
        <f t="shared" ref="AD993:AD994" si="8612">+IF(U993=1,1,0)+IF(V993=1,1,0)</f>
        <v>0</v>
      </c>
      <c r="AE993" s="1">
        <f t="shared" ref="AE993:AE994" si="8613">+IF(W993=1,1,0)+IF(X993=1,1,0)</f>
        <v>0</v>
      </c>
      <c r="AF993" s="1">
        <f t="shared" ref="AF993:AF994" si="8614">+IF(Y993=1,1,0)+IF(Z993=1,1,0)</f>
        <v>0</v>
      </c>
      <c r="AG993" s="1">
        <f t="shared" ref="AG993:AG994" si="8615">+IF(AA993=1,1,0)</f>
        <v>0</v>
      </c>
      <c r="AH993" s="1">
        <f t="shared" ref="AH993:AH994" si="8616">+IF(AB993=1,1,0)</f>
        <v>0</v>
      </c>
      <c r="AI993" s="1">
        <f t="shared" ref="AI993:AI994" si="8617">+IF(S993=2,1,0)+IF(T993=2,1,0)</f>
        <v>0</v>
      </c>
      <c r="AJ993" s="1">
        <f t="shared" ref="AJ993:AJ994" si="8618">+IF(U993=2,1,0)+IF(V993=2,1,0)</f>
        <v>0</v>
      </c>
      <c r="AK993" s="1">
        <f t="shared" ref="AK993:AK994" si="8619">+IF(X993=2,1,0)+IF(W993=2,1,0)</f>
        <v>0</v>
      </c>
      <c r="AL993" s="1">
        <f t="shared" ref="AL993:AL994" si="8620">+IF(Y993=2,1,0)+IF(Z993=2,1,0)</f>
        <v>0</v>
      </c>
      <c r="AM993" s="1">
        <f t="shared" ref="AM993:AM994" si="8621">+IF(AA993=2,1,0)</f>
        <v>0</v>
      </c>
      <c r="AN993" s="1">
        <f t="shared" ref="AN993:AN994" si="8622">+IF(AB993=2,1,0)</f>
        <v>0</v>
      </c>
      <c r="AO993" s="44"/>
      <c r="AP993" s="44"/>
      <c r="AQ993" s="44"/>
      <c r="AR993" s="294"/>
      <c r="AS993" s="122">
        <f t="shared" si="8431"/>
        <v>0</v>
      </c>
      <c r="AT993" s="122">
        <f t="shared" si="8432"/>
        <v>0</v>
      </c>
      <c r="AU993" s="122">
        <f t="shared" si="8433"/>
        <v>0</v>
      </c>
      <c r="AV993" s="122">
        <f t="shared" si="8606"/>
        <v>0</v>
      </c>
      <c r="AW993" s="44"/>
      <c r="AX993" s="294"/>
      <c r="AY993" s="294"/>
      <c r="AZ993" s="294"/>
      <c r="BA993" s="294"/>
      <c r="BB993" s="294"/>
      <c r="BC993" s="294"/>
      <c r="BD993" s="44"/>
      <c r="BE993" s="44"/>
      <c r="BF993" s="44"/>
      <c r="BG993" s="44"/>
      <c r="BH993" s="44"/>
      <c r="BI993" s="44"/>
      <c r="BJ993" s="44">
        <v>2</v>
      </c>
      <c r="BK993" s="44"/>
      <c r="BL993" s="44"/>
      <c r="BM993" s="44"/>
      <c r="BN993" s="127">
        <v>1</v>
      </c>
      <c r="BO993" s="44"/>
      <c r="BP993" s="1"/>
      <c r="BQ993" s="44"/>
      <c r="BR993" s="17">
        <v>1</v>
      </c>
      <c r="BS993" s="1">
        <f t="shared" si="8435"/>
        <v>0</v>
      </c>
      <c r="BT993" s="17">
        <f t="shared" ref="BT993:BT994" si="8623">+BS993*2</f>
        <v>0</v>
      </c>
      <c r="BU993" s="44"/>
      <c r="BV993" s="44">
        <v>2</v>
      </c>
      <c r="BW993" s="44">
        <v>1</v>
      </c>
      <c r="BX993" s="44">
        <v>1</v>
      </c>
      <c r="BY993" s="44"/>
      <c r="BZ993" s="44"/>
      <c r="CA993" s="44"/>
      <c r="CB993" s="44"/>
      <c r="CC993" s="44"/>
      <c r="CD993" s="92"/>
      <c r="CE993" s="92"/>
      <c r="CF993" s="92"/>
      <c r="CG993" s="44"/>
      <c r="CH993" s="1"/>
      <c r="CI993" s="1">
        <v>1</v>
      </c>
      <c r="CJ993" s="1"/>
      <c r="CK993" s="383"/>
      <c r="CL993" s="383"/>
      <c r="CM993" s="383"/>
      <c r="CN993" s="1">
        <f t="shared" si="8437"/>
        <v>1</v>
      </c>
      <c r="CO993" s="1">
        <f t="shared" si="8438"/>
        <v>1</v>
      </c>
      <c r="CP993" s="20">
        <f t="shared" si="8439"/>
        <v>2.5</v>
      </c>
      <c r="CQ993" s="351"/>
      <c r="CR993" s="131">
        <f t="shared" si="8440"/>
        <v>1</v>
      </c>
      <c r="CS993" s="44">
        <v>1</v>
      </c>
      <c r="CT993" s="44">
        <v>1</v>
      </c>
      <c r="CU993" s="1"/>
      <c r="CV993" s="1"/>
      <c r="CW993" s="1">
        <v>3</v>
      </c>
      <c r="CX993" s="1"/>
      <c r="CY993" s="1">
        <v>1</v>
      </c>
      <c r="CZ993" s="44">
        <v>10</v>
      </c>
      <c r="DA993" s="17">
        <f t="shared" ref="DA993:DA994" si="8624">+CY993</f>
        <v>1</v>
      </c>
      <c r="DB993" s="359">
        <f t="shared" si="8463"/>
        <v>11</v>
      </c>
      <c r="DC993" s="359">
        <f t="shared" si="8464"/>
        <v>4</v>
      </c>
      <c r="DD993" s="44"/>
      <c r="DE993" s="44">
        <f>3*4</f>
        <v>12</v>
      </c>
      <c r="DF993" s="44">
        <v>4</v>
      </c>
      <c r="DG993" s="44"/>
      <c r="DH993" s="44"/>
      <c r="DI993" s="44"/>
      <c r="DJ993" s="44"/>
      <c r="DK993" s="44"/>
      <c r="DL993" s="44"/>
      <c r="DM993" s="44"/>
      <c r="DN993" s="44">
        <f>F993</f>
        <v>34</v>
      </c>
      <c r="DO993" s="1"/>
      <c r="DP993" s="1"/>
      <c r="DQ993" s="17">
        <f t="shared" si="8442"/>
        <v>0</v>
      </c>
      <c r="DR993" s="17">
        <f t="shared" si="8443"/>
        <v>0</v>
      </c>
      <c r="DS993" s="17">
        <f t="shared" si="8444"/>
        <v>0</v>
      </c>
      <c r="DT993" s="17">
        <f t="shared" si="8445"/>
        <v>0</v>
      </c>
      <c r="DU993" s="17">
        <f t="shared" si="8446"/>
        <v>0</v>
      </c>
      <c r="DV993" s="17">
        <f t="shared" si="8447"/>
        <v>0</v>
      </c>
      <c r="DW993" s="1"/>
      <c r="DX993" s="1"/>
      <c r="DY993" s="20">
        <f t="shared" si="8448"/>
        <v>0</v>
      </c>
      <c r="DZ993" s="20">
        <f t="shared" si="8449"/>
        <v>0</v>
      </c>
      <c r="EA993" s="20">
        <f t="shared" si="8450"/>
        <v>0</v>
      </c>
      <c r="EB993" s="20">
        <f t="shared" si="8451"/>
        <v>0</v>
      </c>
      <c r="EC993" s="18">
        <f t="shared" si="8473"/>
        <v>0</v>
      </c>
      <c r="ED993" s="19">
        <f t="shared" ref="ED993:ED994" si="8625">+IF(EC993&lt;&gt;0,EC993*3,0)</f>
        <v>0</v>
      </c>
      <c r="EE993" s="19">
        <f t="shared" si="8453"/>
        <v>3</v>
      </c>
      <c r="EF993" s="1">
        <f t="shared" si="8454"/>
        <v>4</v>
      </c>
      <c r="EG993" s="18">
        <f t="shared" si="8455"/>
        <v>5</v>
      </c>
      <c r="EH993" s="341"/>
      <c r="EI993" s="44"/>
      <c r="EJ993" s="44">
        <f>3*5.5</f>
        <v>16.5</v>
      </c>
      <c r="EK993" s="44">
        <v>5.5</v>
      </c>
      <c r="EL993" s="93">
        <v>1</v>
      </c>
      <c r="EM993" s="93"/>
      <c r="EN993" s="93"/>
      <c r="EO993" s="366"/>
      <c r="EP993" s="366"/>
      <c r="EQ993" s="374"/>
      <c r="ER993" s="374"/>
      <c r="ES993" s="374"/>
      <c r="ET993" s="374"/>
      <c r="EU993" s="18">
        <f t="shared" si="8465"/>
        <v>12</v>
      </c>
      <c r="EV993" s="18">
        <f t="shared" si="8456"/>
        <v>2</v>
      </c>
      <c r="EW993" s="341">
        <v>1</v>
      </c>
      <c r="EX993" s="341">
        <v>1</v>
      </c>
      <c r="EY993" s="341">
        <v>5</v>
      </c>
      <c r="EZ993" s="365">
        <f t="shared" si="8466"/>
        <v>0.5</v>
      </c>
      <c r="FA993" s="44"/>
      <c r="FB993" s="44"/>
      <c r="FC993" s="44"/>
      <c r="FD993" s="45"/>
      <c r="FE993" s="45"/>
      <c r="FF993" s="45"/>
      <c r="FG993" s="300"/>
      <c r="FH993" s="45"/>
      <c r="FI993" s="45"/>
      <c r="FJ993" s="45"/>
      <c r="FK993" s="44"/>
      <c r="FL993" s="44"/>
      <c r="FM993" s="44"/>
      <c r="FN993" s="44"/>
      <c r="FO993" s="294"/>
      <c r="FP993" s="20">
        <f t="shared" si="8467"/>
        <v>0</v>
      </c>
      <c r="FQ993" s="20">
        <f t="shared" si="8457"/>
        <v>12</v>
      </c>
      <c r="FR993" s="20">
        <f t="shared" si="8458"/>
        <v>4</v>
      </c>
      <c r="FS993" s="20">
        <f t="shared" si="8459"/>
        <v>0</v>
      </c>
      <c r="FT993" s="20">
        <f t="shared" si="8460"/>
        <v>0</v>
      </c>
      <c r="FU993" s="20">
        <f t="shared" si="8461"/>
        <v>0</v>
      </c>
      <c r="FV993" s="20">
        <f t="shared" si="8462"/>
        <v>0</v>
      </c>
      <c r="FW993" s="44"/>
    </row>
    <row r="994" spans="1:179" ht="35.25" customHeight="1">
      <c r="A994" s="40"/>
      <c r="B994" s="41" t="s">
        <v>194</v>
      </c>
      <c r="C994" s="41" t="str">
        <f>B994</f>
        <v>Lộ 2</v>
      </c>
      <c r="D994" s="48"/>
      <c r="E994" s="48"/>
      <c r="F994" s="48"/>
      <c r="G994" s="48"/>
      <c r="H994" s="43"/>
      <c r="I994" s="43"/>
      <c r="J994" s="44"/>
      <c r="K994" s="44"/>
      <c r="L994" s="44"/>
      <c r="M994" s="44"/>
      <c r="N994" s="43"/>
      <c r="O994" s="43"/>
      <c r="P994" s="1"/>
      <c r="Q994" s="16"/>
      <c r="R994" s="1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1">
        <f t="shared" si="8611"/>
        <v>0</v>
      </c>
      <c r="AD994" s="1">
        <f t="shared" si="8612"/>
        <v>0</v>
      </c>
      <c r="AE994" s="1">
        <f t="shared" si="8613"/>
        <v>0</v>
      </c>
      <c r="AF994" s="1">
        <f t="shared" si="8614"/>
        <v>0</v>
      </c>
      <c r="AG994" s="1">
        <f t="shared" si="8615"/>
        <v>0</v>
      </c>
      <c r="AH994" s="1">
        <f t="shared" si="8616"/>
        <v>0</v>
      </c>
      <c r="AI994" s="1">
        <f t="shared" si="8617"/>
        <v>0</v>
      </c>
      <c r="AJ994" s="1">
        <f t="shared" si="8618"/>
        <v>0</v>
      </c>
      <c r="AK994" s="1">
        <f t="shared" si="8619"/>
        <v>0</v>
      </c>
      <c r="AL994" s="1">
        <f t="shared" si="8620"/>
        <v>0</v>
      </c>
      <c r="AM994" s="1">
        <f t="shared" si="8621"/>
        <v>0</v>
      </c>
      <c r="AN994" s="1">
        <f t="shared" si="8622"/>
        <v>0</v>
      </c>
      <c r="AO994" s="44"/>
      <c r="AP994" s="44"/>
      <c r="AQ994" s="44"/>
      <c r="AR994" s="44"/>
      <c r="AS994" s="122">
        <f t="shared" ref="AS994" si="8626">IF(AND(AO994&gt;0,OR(BR994&gt;=2,BR994=1)),1,0)</f>
        <v>0</v>
      </c>
      <c r="AT994" s="122">
        <f t="shared" ref="AT994" si="8627">IF(AND(AP994&gt;0,OR(BR994&gt;=2,BR994=1)),1,0)</f>
        <v>0</v>
      </c>
      <c r="AU994" s="122">
        <f t="shared" ref="AU994" si="8628">IF(AND(AQ994&gt;0,OR(BR994&gt;=2,BR994=1)),1,0)</f>
        <v>0</v>
      </c>
      <c r="AV994" s="122">
        <f t="shared" si="8606"/>
        <v>0</v>
      </c>
      <c r="AW994" s="44"/>
      <c r="AX994" s="294"/>
      <c r="AY994" s="294"/>
      <c r="AZ994" s="294"/>
      <c r="BA994" s="294"/>
      <c r="BB994" s="294"/>
      <c r="BC994" s="29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127"/>
      <c r="BO994" s="44"/>
      <c r="BP994" s="1"/>
      <c r="BQ994" s="44"/>
      <c r="BR994" s="17"/>
      <c r="BS994" s="1">
        <f t="shared" si="8435"/>
        <v>0</v>
      </c>
      <c r="BT994" s="17">
        <f t="shared" si="8623"/>
        <v>0</v>
      </c>
      <c r="BU994" s="44"/>
      <c r="BV994" s="44"/>
      <c r="BW994" s="44"/>
      <c r="BX994" s="44"/>
      <c r="BY994" s="44"/>
      <c r="BZ994" s="44"/>
      <c r="CA994" s="44"/>
      <c r="CB994" s="44"/>
      <c r="CC994" s="44"/>
      <c r="CD994" s="92"/>
      <c r="CE994" s="92"/>
      <c r="CF994" s="92"/>
      <c r="CG994" s="44"/>
      <c r="CH994" s="1"/>
      <c r="CI994" s="1"/>
      <c r="CJ994" s="1"/>
      <c r="CK994" s="383"/>
      <c r="CL994" s="383"/>
      <c r="CM994" s="383"/>
      <c r="CN994" s="1">
        <f t="shared" ref="CN994" si="8629">+SUM(BX994:CC994)*BW994</f>
        <v>0</v>
      </c>
      <c r="CO994" s="1">
        <f t="shared" ref="CO994" si="8630">+SUM(BX994:CC994)*BW994</f>
        <v>0</v>
      </c>
      <c r="CP994" s="20">
        <f t="shared" ref="CP994" si="8631">+SUM(BY994:CC994)*2.5+SUM(CD994:CG994)*0.5+SUM(CH994:CJ994)*2.5</f>
        <v>0</v>
      </c>
      <c r="CQ994" s="351"/>
      <c r="CR994" s="131">
        <f t="shared" ref="CR994" si="8632">+IF(SUM(AX994:BM994)&gt;0,1,0)</f>
        <v>0</v>
      </c>
      <c r="CS994" s="44"/>
      <c r="CT994" s="44"/>
      <c r="CU994" s="1"/>
      <c r="CV994" s="1"/>
      <c r="CW994" s="1"/>
      <c r="CX994" s="1"/>
      <c r="CY994" s="1"/>
      <c r="CZ994" s="44"/>
      <c r="DA994" s="17">
        <f t="shared" si="8624"/>
        <v>0</v>
      </c>
      <c r="DB994" s="359">
        <f t="shared" si="8463"/>
        <v>0</v>
      </c>
      <c r="DC994" s="359">
        <f t="shared" si="8464"/>
        <v>0</v>
      </c>
      <c r="DD994" s="44"/>
      <c r="DE994" s="44"/>
      <c r="DF994" s="44"/>
      <c r="DG994" s="44"/>
      <c r="DH994" s="44"/>
      <c r="DI994" s="44"/>
      <c r="DJ994" s="44"/>
      <c r="DK994" s="44"/>
      <c r="DL994" s="44"/>
      <c r="DM994" s="44"/>
      <c r="DN994" s="44"/>
      <c r="DO994" s="1"/>
      <c r="DP994" s="1"/>
      <c r="DQ994" s="17">
        <f t="shared" ref="DQ994" si="8633">+IF(AND(SUM(S994:AA994)&gt;0,SUM(FA994:FF994)&gt;0),CT994,0)</f>
        <v>0</v>
      </c>
      <c r="DR994" s="17">
        <f t="shared" ref="DR994" si="8634">+IF(AND(SUM(S994:AA994)&gt;0,SUM(FA994:FF994)&gt;0),CU994,0)</f>
        <v>0</v>
      </c>
      <c r="DS994" s="17">
        <f t="shared" ref="DS994" si="8635">+IF(AND(SUM(S994:AA994)&gt;0,SUM(FA994:FF994)&gt;0),CV994,0)</f>
        <v>0</v>
      </c>
      <c r="DT994" s="17">
        <f t="shared" ref="DT994" si="8636">+IF(AND(SUM(S994:AA994)&gt;0,SUM(FA994:FF994)&gt;0),CW994,0)</f>
        <v>0</v>
      </c>
      <c r="DU994" s="17">
        <f t="shared" ref="DU994" si="8637">+IF(AND(SUM(S994:AA994)&gt;0,SUM(FA994:FF994)&gt;0),CX994,0)</f>
        <v>0</v>
      </c>
      <c r="DV994" s="17">
        <f t="shared" ref="DV994" si="8638">+IF(AND(SUM(S994:AA994)&gt;0,SUM(FA994:FF994)&gt;0),CY994,0)</f>
        <v>0</v>
      </c>
      <c r="DW994" s="1"/>
      <c r="DX994" s="1"/>
      <c r="DY994" s="20">
        <f t="shared" ref="DY994" si="8639">+IF(AND(SUM(S994:AB994)&gt;0,SUM(FA994:FF994)&gt;0,DG994&gt;=3),DG994,0)</f>
        <v>0</v>
      </c>
      <c r="DZ994" s="20">
        <f t="shared" ref="DZ994" si="8640">+IF(AND(SUM(S994:AB994)&gt;0,SUM(FA994:FF994)&gt;0,DH994&gt;=3),DH994,0)</f>
        <v>0</v>
      </c>
      <c r="EA994" s="20">
        <f t="shared" ref="EA994" si="8641">+IF(AND(SUM(S994:AB994)&gt;0,SUM(FA994:FF994)&gt;0,DI994&gt;=3),DI994,0)</f>
        <v>0</v>
      </c>
      <c r="EB994" s="20">
        <f t="shared" ref="EB994" si="8642">+IF(AND(SUM(S994:AB994)&gt;0,SUM(FA994:FF994)&gt;0,DJ994&gt;=3),DJ994,0)</f>
        <v>0</v>
      </c>
      <c r="EC994" s="18">
        <f t="shared" ref="EC994" si="8643">+IF(AND(CT994=0,SUM(CU994:CY994)&gt;1,SUM(CU994:CY994)&lt;=4),1,IF(AND(CT994=0,SUM(CU994:CY994)&gt;4),2,0))</f>
        <v>0</v>
      </c>
      <c r="ED994" s="19">
        <f t="shared" si="8625"/>
        <v>0</v>
      </c>
      <c r="EE994" s="19">
        <f t="shared" ref="EE994" si="8644">+IF(SUM(AO994:AR994)+SUM(DK994:DN994)&gt;0,CT994*3,0)</f>
        <v>0</v>
      </c>
      <c r="EF994" s="1">
        <f t="shared" ref="EF994" si="8645">+IF(EE994&gt;0,CT994*4,0)</f>
        <v>0</v>
      </c>
      <c r="EG994" s="18">
        <f t="shared" ref="EG994" si="8646">+IF(AND(CT994+EC994=0,SUM(AO994:AR994)&gt;0,SUM(DK994:DN994)&gt;0),(CU994+CV994+CW994+CX994)*2+CY994*5,(EC994+CT994-FO994)*5)+IF(AND(EC994+DQ994+CT994=0,SUM(AO994:AR994)&gt;0),SUM(CU994:CX994)*2+CY994*5,0)</f>
        <v>0</v>
      </c>
      <c r="EH994" s="341"/>
      <c r="EI994" s="44"/>
      <c r="EJ994" s="44"/>
      <c r="EK994" s="44"/>
      <c r="EL994" s="93"/>
      <c r="EM994" s="93"/>
      <c r="EN994" s="93"/>
      <c r="EO994" s="366"/>
      <c r="EP994" s="366"/>
      <c r="EQ994" s="374"/>
      <c r="ER994" s="374"/>
      <c r="ES994" s="374"/>
      <c r="ET994" s="374"/>
      <c r="EU994" s="18">
        <f t="shared" ref="EU994" si="8647">IF(SUM(CU994:CX994)&gt;0,CZ994*1+2,0)</f>
        <v>0</v>
      </c>
      <c r="EV994" s="18">
        <f t="shared" si="8456"/>
        <v>0</v>
      </c>
      <c r="EW994" s="341"/>
      <c r="EX994" s="341"/>
      <c r="EY994" s="341"/>
      <c r="EZ994" s="365">
        <f t="shared" si="8466"/>
        <v>0</v>
      </c>
      <c r="FA994" s="44"/>
      <c r="FB994" s="44"/>
      <c r="FC994" s="44"/>
      <c r="FD994" s="45"/>
      <c r="FE994" s="45"/>
      <c r="FF994" s="45"/>
      <c r="FG994" s="300"/>
      <c r="FH994" s="45"/>
      <c r="FI994" s="45"/>
      <c r="FJ994" s="45"/>
      <c r="FK994" s="44"/>
      <c r="FL994" s="44"/>
      <c r="FM994" s="44"/>
      <c r="FN994" s="44"/>
      <c r="FO994" s="294"/>
      <c r="FP994" s="20">
        <f t="shared" ref="FP994" si="8648">+FO994*3</f>
        <v>0</v>
      </c>
      <c r="FQ994" s="20">
        <f t="shared" ref="FQ994" si="8649">+DE994</f>
        <v>0</v>
      </c>
      <c r="FR994" s="20">
        <f t="shared" ref="FR994" si="8650">+DF994</f>
        <v>0</v>
      </c>
      <c r="FS994" s="20">
        <f t="shared" ref="FS994" si="8651">+IF(DG994&lt;3,DG994,0)</f>
        <v>0</v>
      </c>
      <c r="FT994" s="20">
        <f t="shared" ref="FT994" si="8652">+IF(DH994&lt;3,DH994,0)</f>
        <v>0</v>
      </c>
      <c r="FU994" s="20">
        <f t="shared" ref="FU994" si="8653">+IF(DI994&lt;3,DI994,0)</f>
        <v>0</v>
      </c>
      <c r="FV994" s="20">
        <f t="shared" ref="FV994" si="8654">+IF(DJ994&lt;3,DJ994,0)</f>
        <v>0</v>
      </c>
      <c r="FW994" s="58"/>
    </row>
    <row r="995" spans="1:179" ht="27.75" customHeight="1">
      <c r="A995" s="40"/>
      <c r="B995" s="48">
        <v>10</v>
      </c>
      <c r="C995" s="48">
        <f>B995</f>
        <v>10</v>
      </c>
      <c r="D995" s="48" t="s">
        <v>53</v>
      </c>
      <c r="E995" s="48" t="str">
        <f t="shared" ref="E995:E996" si="8655">D995</f>
        <v>LT7,5</v>
      </c>
      <c r="F995" s="48">
        <v>24</v>
      </c>
      <c r="G995" s="48">
        <f t="shared" ref="G995:G996" si="8656">F995</f>
        <v>24</v>
      </c>
      <c r="H995" s="43"/>
      <c r="I995" s="43"/>
      <c r="J995" s="44"/>
      <c r="K995" s="44"/>
      <c r="L995" s="44"/>
      <c r="M995" s="44"/>
      <c r="N995" s="43"/>
      <c r="O995" s="43"/>
      <c r="P995" s="1"/>
      <c r="Q995" s="16"/>
      <c r="R995" s="1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1">
        <f t="shared" ref="AC995:AC997" si="8657">+IF(S995=1,1,0)+IF(T995=1,1,0)</f>
        <v>0</v>
      </c>
      <c r="AD995" s="1">
        <f t="shared" ref="AD995:AD997" si="8658">+IF(U995=1,1,0)+IF(V995=1,1,0)</f>
        <v>0</v>
      </c>
      <c r="AE995" s="1">
        <f t="shared" ref="AE995:AE997" si="8659">+IF(W995=1,1,0)+IF(X995=1,1,0)</f>
        <v>0</v>
      </c>
      <c r="AF995" s="1">
        <f t="shared" ref="AF995:AF997" si="8660">+IF(Y995=1,1,0)+IF(Z995=1,1,0)</f>
        <v>0</v>
      </c>
      <c r="AG995" s="1">
        <f t="shared" ref="AG995:AG997" si="8661">+IF(AA995=1,1,0)</f>
        <v>0</v>
      </c>
      <c r="AH995" s="1">
        <f t="shared" ref="AH995:AH997" si="8662">+IF(AB995=1,1,0)</f>
        <v>0</v>
      </c>
      <c r="AI995" s="1">
        <f t="shared" ref="AI995:AI997" si="8663">+IF(S995=2,1,0)+IF(T995=2,1,0)</f>
        <v>0</v>
      </c>
      <c r="AJ995" s="1">
        <f t="shared" ref="AJ995:AJ997" si="8664">+IF(U995=2,1,0)+IF(V995=2,1,0)</f>
        <v>0</v>
      </c>
      <c r="AK995" s="1">
        <f t="shared" ref="AK995:AK997" si="8665">+IF(X995=2,1,0)+IF(W995=2,1,0)</f>
        <v>0</v>
      </c>
      <c r="AL995" s="1">
        <f t="shared" ref="AL995:AL997" si="8666">+IF(Y995=2,1,0)+IF(Z995=2,1,0)</f>
        <v>0</v>
      </c>
      <c r="AM995" s="1">
        <f t="shared" ref="AM995:AM997" si="8667">+IF(AA995=2,1,0)</f>
        <v>0</v>
      </c>
      <c r="AN995" s="1">
        <f t="shared" ref="AN995:AN997" si="8668">+IF(AB995=2,1,0)</f>
        <v>0</v>
      </c>
      <c r="AO995" s="44"/>
      <c r="AP995" s="44"/>
      <c r="AQ995" s="44"/>
      <c r="AR995" s="44"/>
      <c r="AS995" s="122">
        <f t="shared" ref="AS995:AS997" si="8669">IF(AND(AO995&gt;0,OR(BR995&gt;=2,BR995=1)),1,0)</f>
        <v>0</v>
      </c>
      <c r="AT995" s="122">
        <f t="shared" ref="AT995:AT997" si="8670">IF(AND(AP995&gt;0,OR(BR995&gt;=2,BR995=1)),1,0)</f>
        <v>0</v>
      </c>
      <c r="AU995" s="122">
        <f t="shared" ref="AU995:AU997" si="8671">IF(AND(AQ995&gt;0,OR(BR995&gt;=2,BR995=1)),1,0)</f>
        <v>0</v>
      </c>
      <c r="AV995" s="122">
        <f t="shared" ref="AV995:AV997" si="8672">IF(AND(AR995&gt;0,OR(BR995&gt;=2,BR995=1)),AR995/G995,0)</f>
        <v>0</v>
      </c>
      <c r="AW995" s="44"/>
      <c r="AX995" s="294"/>
      <c r="AY995" s="294"/>
      <c r="AZ995" s="294"/>
      <c r="BA995" s="294"/>
      <c r="BB995" s="294"/>
      <c r="BC995" s="294"/>
      <c r="BD995" s="44"/>
      <c r="BE995" s="44"/>
      <c r="BF995" s="44"/>
      <c r="BG995" s="44"/>
      <c r="BH995" s="44"/>
      <c r="BI995" s="44"/>
      <c r="BJ995" s="44">
        <v>1</v>
      </c>
      <c r="BK995" s="44"/>
      <c r="BL995" s="44"/>
      <c r="BM995" s="44"/>
      <c r="BN995" s="127"/>
      <c r="BO995" s="44"/>
      <c r="BP995" s="1"/>
      <c r="BQ995" s="44"/>
      <c r="BR995" s="17">
        <v>2</v>
      </c>
      <c r="BS995" s="1">
        <f t="shared" si="8435"/>
        <v>0</v>
      </c>
      <c r="BT995" s="17">
        <f t="shared" ref="BT995:BT997" si="8673">+BS995*2</f>
        <v>0</v>
      </c>
      <c r="BU995" s="44"/>
      <c r="BV995" s="44">
        <v>1</v>
      </c>
      <c r="BW995" s="44"/>
      <c r="BX995" s="44"/>
      <c r="BY995" s="44"/>
      <c r="BZ995" s="44"/>
      <c r="CA995" s="44"/>
      <c r="CB995" s="44"/>
      <c r="CC995" s="44"/>
      <c r="CD995" s="92"/>
      <c r="CE995" s="92"/>
      <c r="CF995" s="92"/>
      <c r="CG995" s="44"/>
      <c r="CH995" s="1">
        <v>1</v>
      </c>
      <c r="CI995" s="1"/>
      <c r="CJ995" s="1"/>
      <c r="CK995" s="383"/>
      <c r="CL995" s="383"/>
      <c r="CM995" s="383"/>
      <c r="CN995" s="1">
        <f t="shared" ref="CN995:CN997" si="8674">+SUM(BX995:CC995)*BW995</f>
        <v>0</v>
      </c>
      <c r="CO995" s="1">
        <f t="shared" ref="CO995:CO997" si="8675">+SUM(BX995:CC995)*BW995</f>
        <v>0</v>
      </c>
      <c r="CP995" s="20">
        <f t="shared" ref="CP995:CP997" si="8676">+SUM(BY995:CC995)*2.5+SUM(CD995:CG995)*0.5+SUM(CH995:CJ995)*2.5</f>
        <v>2.5</v>
      </c>
      <c r="CQ995" s="351"/>
      <c r="CR995" s="131">
        <f t="shared" ref="CR995:CR997" si="8677">+IF(SUM(AX995:BM995)&gt;0,1,0)</f>
        <v>1</v>
      </c>
      <c r="CS995" s="44"/>
      <c r="CT995" s="44"/>
      <c r="CU995" s="1"/>
      <c r="CV995" s="1"/>
      <c r="CW995" s="1">
        <v>1</v>
      </c>
      <c r="CX995" s="1"/>
      <c r="CY995" s="1">
        <v>1</v>
      </c>
      <c r="CZ995" s="44">
        <v>3</v>
      </c>
      <c r="DA995" s="17">
        <f t="shared" ref="DA995:DA997" si="8678">+CY995</f>
        <v>1</v>
      </c>
      <c r="DB995" s="359">
        <f t="shared" si="8463"/>
        <v>4</v>
      </c>
      <c r="DC995" s="359">
        <f t="shared" si="8464"/>
        <v>2</v>
      </c>
      <c r="DD995" s="44"/>
      <c r="DE995" s="44">
        <v>4</v>
      </c>
      <c r="DF995" s="44">
        <v>4</v>
      </c>
      <c r="DG995" s="44"/>
      <c r="DH995" s="44"/>
      <c r="DI995" s="44"/>
      <c r="DJ995" s="44"/>
      <c r="DK995" s="44"/>
      <c r="DL995" s="44"/>
      <c r="DM995" s="44"/>
      <c r="DN995" s="44">
        <f>F995</f>
        <v>24</v>
      </c>
      <c r="DO995" s="1"/>
      <c r="DP995" s="1"/>
      <c r="DQ995" s="17">
        <f t="shared" ref="DQ995:DQ997" si="8679">+IF(AND(SUM(S995:AA995)&gt;0,SUM(FA995:FF995)&gt;0),CT995,0)</f>
        <v>0</v>
      </c>
      <c r="DR995" s="17">
        <f t="shared" ref="DR995:DR997" si="8680">+IF(AND(SUM(S995:AA995)&gt;0,SUM(FA995:FF995)&gt;0),CU995,0)</f>
        <v>0</v>
      </c>
      <c r="DS995" s="17">
        <f t="shared" ref="DS995:DS997" si="8681">+IF(AND(SUM(S995:AA995)&gt;0,SUM(FA995:FF995)&gt;0),CV995,0)</f>
        <v>0</v>
      </c>
      <c r="DT995" s="17">
        <f t="shared" ref="DT995:DT997" si="8682">+IF(AND(SUM(S995:AA995)&gt;0,SUM(FA995:FF995)&gt;0),CW995,0)</f>
        <v>0</v>
      </c>
      <c r="DU995" s="17">
        <f t="shared" ref="DU995:DU997" si="8683">+IF(AND(SUM(S995:AA995)&gt;0,SUM(FA995:FF995)&gt;0),CX995,0)</f>
        <v>0</v>
      </c>
      <c r="DV995" s="17">
        <f t="shared" ref="DV995:DV997" si="8684">+IF(AND(SUM(S995:AA995)&gt;0,SUM(FA995:FF995)&gt;0),CY995,0)</f>
        <v>0</v>
      </c>
      <c r="DW995" s="1"/>
      <c r="DX995" s="1"/>
      <c r="DY995" s="20">
        <f t="shared" ref="DY995:DY997" si="8685">+IF(AND(SUM(S995:AB995)&gt;0,SUM(FA995:FF995)&gt;0,DG995&gt;=3),DG995,0)</f>
        <v>0</v>
      </c>
      <c r="DZ995" s="20">
        <f t="shared" ref="DZ995:DZ997" si="8686">+IF(AND(SUM(S995:AB995)&gt;0,SUM(FA995:FF995)&gt;0,DH995&gt;=3),DH995,0)</f>
        <v>0</v>
      </c>
      <c r="EA995" s="20">
        <f t="shared" ref="EA995:EA997" si="8687">+IF(AND(SUM(S995:AB995)&gt;0,SUM(FA995:FF995)&gt;0,DI995&gt;=3),DI995,0)</f>
        <v>0</v>
      </c>
      <c r="EB995" s="20">
        <f t="shared" ref="EB995:EB997" si="8688">+IF(AND(SUM(S995:AB995)&gt;0,SUM(FA995:FF995)&gt;0,DJ995&gt;=3),DJ995,0)</f>
        <v>0</v>
      </c>
      <c r="EC995" s="18">
        <f t="shared" ref="EC995:EC997" si="8689">+IF(AND(CT995=0,SUM(CU995:CY995)&gt;1,SUM(CU995:CY995)&lt;=4),1,IF(AND(CT995=0,SUM(CU995:CY995)&gt;4),2,0))</f>
        <v>1</v>
      </c>
      <c r="ED995" s="19">
        <f t="shared" ref="ED995:ED997" si="8690">+IF(EC995&lt;&gt;0,EC995*3,0)</f>
        <v>3</v>
      </c>
      <c r="EE995" s="19">
        <f t="shared" ref="EE995:EE997" si="8691">+IF(SUM(AO995:AR995)+SUM(DK995:DN995)&gt;0,CT995*3,0)</f>
        <v>0</v>
      </c>
      <c r="EF995" s="1">
        <f t="shared" ref="EF995:EF997" si="8692">+IF(EE995&gt;0,CT995*4,0)</f>
        <v>0</v>
      </c>
      <c r="EG995" s="18">
        <f t="shared" ref="EG995:EG997" si="8693">+IF(AND(CT995+EC995=0,SUM(AO995:AR995)&gt;0,SUM(DK995:DN995)&gt;0),(CU995+CV995+CW995+CX995)*2+CY995*5,(EC995+CT995-FO995)*5)+IF(AND(EC995+DQ995+CT995=0,SUM(AO995:AR995)&gt;0),SUM(CU995:CX995)*2+CY995*5,0)</f>
        <v>5</v>
      </c>
      <c r="EH995" s="341"/>
      <c r="EI995" s="44"/>
      <c r="EJ995" s="44">
        <v>4.5</v>
      </c>
      <c r="EK995" s="44">
        <v>4.5</v>
      </c>
      <c r="EL995" s="93">
        <v>1</v>
      </c>
      <c r="EM995" s="93"/>
      <c r="EN995" s="93"/>
      <c r="EO995" s="366"/>
      <c r="EP995" s="366"/>
      <c r="EQ995" s="374"/>
      <c r="ER995" s="374"/>
      <c r="ES995" s="374"/>
      <c r="ET995" s="374"/>
      <c r="EU995" s="18">
        <f t="shared" ref="EU995:EU997" si="8694">IF(SUM(CU995:CX995)&gt;0,CZ995*1+2,0)</f>
        <v>5</v>
      </c>
      <c r="EV995" s="18">
        <f t="shared" si="8456"/>
        <v>2</v>
      </c>
      <c r="EW995" s="341">
        <v>1</v>
      </c>
      <c r="EX995" s="341">
        <v>1</v>
      </c>
      <c r="EY995" s="341">
        <v>4</v>
      </c>
      <c r="EZ995" s="365">
        <f t="shared" si="8466"/>
        <v>0</v>
      </c>
      <c r="FA995" s="44"/>
      <c r="FB995" s="44"/>
      <c r="FC995" s="44"/>
      <c r="FD995" s="45"/>
      <c r="FE995" s="45"/>
      <c r="FF995" s="45"/>
      <c r="FG995" s="300"/>
      <c r="FH995" s="45"/>
      <c r="FI995" s="45"/>
      <c r="FJ995" s="45"/>
      <c r="FK995" s="44"/>
      <c r="FL995" s="44"/>
      <c r="FM995" s="44"/>
      <c r="FN995" s="44"/>
      <c r="FO995" s="294"/>
      <c r="FP995" s="20">
        <f t="shared" ref="FP995:FP997" si="8695">+FO995*3</f>
        <v>0</v>
      </c>
      <c r="FQ995" s="20">
        <f t="shared" ref="FQ995:FQ997" si="8696">+DE995</f>
        <v>4</v>
      </c>
      <c r="FR995" s="20">
        <f t="shared" ref="FR995:FR997" si="8697">+DF995</f>
        <v>4</v>
      </c>
      <c r="FS995" s="20">
        <f t="shared" ref="FS995:FS997" si="8698">+IF(DG995&lt;3,DG995,0)</f>
        <v>0</v>
      </c>
      <c r="FT995" s="20">
        <f t="shared" ref="FT995:FT997" si="8699">+IF(DH995&lt;3,DH995,0)</f>
        <v>0</v>
      </c>
      <c r="FU995" s="20">
        <f t="shared" ref="FU995:FU997" si="8700">+IF(DI995&lt;3,DI995,0)</f>
        <v>0</v>
      </c>
      <c r="FV995" s="20">
        <f t="shared" ref="FV995:FV997" si="8701">+IF(DJ995&lt;3,DJ995,0)</f>
        <v>0</v>
      </c>
      <c r="FW995" s="44"/>
    </row>
    <row r="996" spans="1:179" ht="27.75" customHeight="1">
      <c r="A996" s="40"/>
      <c r="B996" s="48">
        <v>11</v>
      </c>
      <c r="C996" s="48">
        <f>B996</f>
        <v>11</v>
      </c>
      <c r="D996" s="48" t="s">
        <v>53</v>
      </c>
      <c r="E996" s="48" t="str">
        <f t="shared" si="8655"/>
        <v>LT7,5</v>
      </c>
      <c r="F996" s="48">
        <v>33</v>
      </c>
      <c r="G996" s="48">
        <f t="shared" si="8656"/>
        <v>33</v>
      </c>
      <c r="H996" s="43"/>
      <c r="I996" s="43"/>
      <c r="J996" s="44"/>
      <c r="K996" s="44"/>
      <c r="L996" s="44"/>
      <c r="M996" s="44"/>
      <c r="N996" s="43"/>
      <c r="O996" s="43"/>
      <c r="P996" s="1"/>
      <c r="Q996" s="16"/>
      <c r="R996" s="1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1">
        <f t="shared" si="8657"/>
        <v>0</v>
      </c>
      <c r="AD996" s="1">
        <f t="shared" si="8658"/>
        <v>0</v>
      </c>
      <c r="AE996" s="1">
        <f t="shared" si="8659"/>
        <v>0</v>
      </c>
      <c r="AF996" s="1">
        <f t="shared" si="8660"/>
        <v>0</v>
      </c>
      <c r="AG996" s="1">
        <f t="shared" si="8661"/>
        <v>0</v>
      </c>
      <c r="AH996" s="1">
        <f t="shared" si="8662"/>
        <v>0</v>
      </c>
      <c r="AI996" s="1">
        <f t="shared" si="8663"/>
        <v>0</v>
      </c>
      <c r="AJ996" s="1">
        <f t="shared" si="8664"/>
        <v>0</v>
      </c>
      <c r="AK996" s="1">
        <f t="shared" si="8665"/>
        <v>0</v>
      </c>
      <c r="AL996" s="1">
        <f t="shared" si="8666"/>
        <v>0</v>
      </c>
      <c r="AM996" s="1">
        <f t="shared" si="8667"/>
        <v>0</v>
      </c>
      <c r="AN996" s="1">
        <f t="shared" si="8668"/>
        <v>0</v>
      </c>
      <c r="AO996" s="44"/>
      <c r="AP996" s="44"/>
      <c r="AQ996" s="44"/>
      <c r="AR996" s="44"/>
      <c r="AS996" s="122">
        <f t="shared" si="8669"/>
        <v>0</v>
      </c>
      <c r="AT996" s="122">
        <f t="shared" si="8670"/>
        <v>0</v>
      </c>
      <c r="AU996" s="122">
        <f t="shared" si="8671"/>
        <v>0</v>
      </c>
      <c r="AV996" s="122">
        <f t="shared" si="8672"/>
        <v>0</v>
      </c>
      <c r="AW996" s="44"/>
      <c r="AX996" s="294"/>
      <c r="AY996" s="294"/>
      <c r="AZ996" s="294"/>
      <c r="BA996" s="294"/>
      <c r="BB996" s="294"/>
      <c r="BC996" s="294"/>
      <c r="BD996" s="44"/>
      <c r="BE996" s="44"/>
      <c r="BF996" s="44"/>
      <c r="BG996" s="44"/>
      <c r="BH996" s="44"/>
      <c r="BI996" s="44"/>
      <c r="BJ996" s="44">
        <v>1</v>
      </c>
      <c r="BK996" s="44"/>
      <c r="BL996" s="44"/>
      <c r="BM996" s="44"/>
      <c r="BN996" s="127"/>
      <c r="BO996" s="44"/>
      <c r="BP996" s="1"/>
      <c r="BQ996" s="44"/>
      <c r="BR996" s="17">
        <v>2</v>
      </c>
      <c r="BS996" s="1">
        <f t="shared" si="8435"/>
        <v>0</v>
      </c>
      <c r="BT996" s="17">
        <f t="shared" si="8673"/>
        <v>0</v>
      </c>
      <c r="BU996" s="44"/>
      <c r="BV996" s="44">
        <v>1</v>
      </c>
      <c r="BW996" s="44"/>
      <c r="BX996" s="44"/>
      <c r="BY996" s="44"/>
      <c r="BZ996" s="44"/>
      <c r="CA996" s="44"/>
      <c r="CB996" s="44"/>
      <c r="CC996" s="44"/>
      <c r="CD996" s="92"/>
      <c r="CE996" s="92"/>
      <c r="CF996" s="92"/>
      <c r="CG996" s="44"/>
      <c r="CH996" s="1">
        <v>1</v>
      </c>
      <c r="CI996" s="1"/>
      <c r="CJ996" s="1"/>
      <c r="CK996" s="383"/>
      <c r="CL996" s="383"/>
      <c r="CM996" s="383"/>
      <c r="CN996" s="1">
        <f t="shared" si="8674"/>
        <v>0</v>
      </c>
      <c r="CO996" s="1">
        <f t="shared" si="8675"/>
        <v>0</v>
      </c>
      <c r="CP996" s="20">
        <f t="shared" si="8676"/>
        <v>2.5</v>
      </c>
      <c r="CQ996" s="351"/>
      <c r="CR996" s="131">
        <f t="shared" si="8677"/>
        <v>1</v>
      </c>
      <c r="CS996" s="44">
        <v>1</v>
      </c>
      <c r="CT996" s="44">
        <v>1</v>
      </c>
      <c r="CU996" s="1"/>
      <c r="CV996" s="1"/>
      <c r="CW996" s="1">
        <v>1</v>
      </c>
      <c r="CX996" s="1"/>
      <c r="CY996" s="1">
        <v>3</v>
      </c>
      <c r="CZ996" s="44">
        <v>3</v>
      </c>
      <c r="DA996" s="17">
        <f t="shared" si="8678"/>
        <v>3</v>
      </c>
      <c r="DB996" s="359">
        <f t="shared" si="8463"/>
        <v>6</v>
      </c>
      <c r="DC996" s="359">
        <f t="shared" si="8464"/>
        <v>4</v>
      </c>
      <c r="DD996" s="44"/>
      <c r="DE996" s="44">
        <v>3</v>
      </c>
      <c r="DF996" s="44">
        <v>9</v>
      </c>
      <c r="DG996" s="44"/>
      <c r="DH996" s="44"/>
      <c r="DI996" s="44"/>
      <c r="DJ996" s="44"/>
      <c r="DK996" s="44"/>
      <c r="DL996" s="44"/>
      <c r="DM996" s="44"/>
      <c r="DN996" s="44">
        <f t="shared" ref="DN996:DN997" si="8702">F996</f>
        <v>33</v>
      </c>
      <c r="DO996" s="1"/>
      <c r="DP996" s="1"/>
      <c r="DQ996" s="17">
        <f t="shared" si="8679"/>
        <v>0</v>
      </c>
      <c r="DR996" s="17">
        <f t="shared" si="8680"/>
        <v>0</v>
      </c>
      <c r="DS996" s="17">
        <f t="shared" si="8681"/>
        <v>0</v>
      </c>
      <c r="DT996" s="17">
        <f t="shared" si="8682"/>
        <v>0</v>
      </c>
      <c r="DU996" s="17">
        <f t="shared" si="8683"/>
        <v>0</v>
      </c>
      <c r="DV996" s="17">
        <f t="shared" si="8684"/>
        <v>0</v>
      </c>
      <c r="DW996" s="1"/>
      <c r="DX996" s="1"/>
      <c r="DY996" s="20">
        <f t="shared" si="8685"/>
        <v>0</v>
      </c>
      <c r="DZ996" s="20">
        <f t="shared" si="8686"/>
        <v>0</v>
      </c>
      <c r="EA996" s="20">
        <f t="shared" si="8687"/>
        <v>0</v>
      </c>
      <c r="EB996" s="20">
        <f t="shared" si="8688"/>
        <v>0</v>
      </c>
      <c r="EC996" s="18">
        <f>+IF(AND(CT996=0,SUM(CU996:CY996)&gt;1,SUM(CU996:CY996)&lt;=4),1,IF(AND(CT996=0,SUM(CU996:CY996)&gt;4),2,0))+1</f>
        <v>1</v>
      </c>
      <c r="ED996" s="19">
        <f t="shared" si="8690"/>
        <v>3</v>
      </c>
      <c r="EE996" s="19"/>
      <c r="EF996" s="1">
        <f t="shared" si="8692"/>
        <v>0</v>
      </c>
      <c r="EG996" s="18">
        <f>+IF(AND(CT996+EC996=0,SUM(AO996:AR996)&gt;0,SUM(DK996:DN996)&gt;0),(CU996+CV996+CW996+CX996)*2+CY996*5,(EC996+CT996-FO996)*5)+IF(AND(EC996+DQ996+CT996=0,SUM(AO996:AR996)&gt;0),SUM(CU996:CX996)*2+CY996*5,0)-5</f>
        <v>0</v>
      </c>
      <c r="EH996" s="341"/>
      <c r="EI996" s="44"/>
      <c r="EJ996" s="44">
        <v>4.5</v>
      </c>
      <c r="EK996" s="44">
        <f>3*4.5</f>
        <v>13.5</v>
      </c>
      <c r="EL996" s="93">
        <v>1</v>
      </c>
      <c r="EM996" s="93"/>
      <c r="EN996" s="93"/>
      <c r="EO996" s="366"/>
      <c r="EP996" s="366"/>
      <c r="EQ996" s="374"/>
      <c r="ER996" s="374"/>
      <c r="ES996" s="374"/>
      <c r="ET996" s="374"/>
      <c r="EU996" s="18">
        <f t="shared" si="8694"/>
        <v>5</v>
      </c>
      <c r="EV996" s="18">
        <f t="shared" si="8456"/>
        <v>2</v>
      </c>
      <c r="EW996" s="341">
        <v>2</v>
      </c>
      <c r="EX996" s="341">
        <v>2</v>
      </c>
      <c r="EY996" s="341">
        <v>4</v>
      </c>
      <c r="EZ996" s="365">
        <f t="shared" si="8466"/>
        <v>0</v>
      </c>
      <c r="FA996" s="44"/>
      <c r="FB996" s="44"/>
      <c r="FC996" s="44"/>
      <c r="FD996" s="45"/>
      <c r="FE996" s="45"/>
      <c r="FF996" s="45"/>
      <c r="FG996" s="300"/>
      <c r="FH996" s="45"/>
      <c r="FI996" s="45"/>
      <c r="FJ996" s="45"/>
      <c r="FK996" s="44"/>
      <c r="FL996" s="44"/>
      <c r="FM996" s="44"/>
      <c r="FN996" s="44"/>
      <c r="FO996" s="294">
        <v>1</v>
      </c>
      <c r="FP996" s="20">
        <f t="shared" si="8695"/>
        <v>3</v>
      </c>
      <c r="FQ996" s="20">
        <f t="shared" si="8696"/>
        <v>3</v>
      </c>
      <c r="FR996" s="20">
        <f t="shared" si="8697"/>
        <v>9</v>
      </c>
      <c r="FS996" s="20">
        <f t="shared" si="8698"/>
        <v>0</v>
      </c>
      <c r="FT996" s="20">
        <f t="shared" si="8699"/>
        <v>0</v>
      </c>
      <c r="FU996" s="20">
        <f t="shared" si="8700"/>
        <v>0</v>
      </c>
      <c r="FV996" s="20">
        <f t="shared" si="8701"/>
        <v>0</v>
      </c>
      <c r="FW996" s="44"/>
    </row>
    <row r="997" spans="1:179" ht="27.75" customHeight="1">
      <c r="A997" s="40"/>
      <c r="B997" s="48">
        <v>12</v>
      </c>
      <c r="C997" s="48" t="s">
        <v>1029</v>
      </c>
      <c r="D997" s="48" t="s">
        <v>187</v>
      </c>
      <c r="E997" s="48" t="str">
        <f t="shared" ref="E997" si="8703">D997</f>
        <v>2LT8,5</v>
      </c>
      <c r="F997" s="48">
        <v>47</v>
      </c>
      <c r="G997" s="48">
        <f>F997</f>
        <v>47</v>
      </c>
      <c r="H997" s="43"/>
      <c r="I997" s="43"/>
      <c r="J997" s="44"/>
      <c r="K997" s="44"/>
      <c r="L997" s="44"/>
      <c r="M997" s="44">
        <v>4</v>
      </c>
      <c r="N997" s="43"/>
      <c r="O997" s="43"/>
      <c r="P997" s="1"/>
      <c r="Q997" s="16"/>
      <c r="R997" s="1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1">
        <f t="shared" si="8657"/>
        <v>0</v>
      </c>
      <c r="AD997" s="1">
        <f t="shared" si="8658"/>
        <v>0</v>
      </c>
      <c r="AE997" s="1">
        <f t="shared" si="8659"/>
        <v>0</v>
      </c>
      <c r="AF997" s="1">
        <f t="shared" si="8660"/>
        <v>0</v>
      </c>
      <c r="AG997" s="1">
        <f t="shared" si="8661"/>
        <v>0</v>
      </c>
      <c r="AH997" s="1">
        <f t="shared" si="8662"/>
        <v>0</v>
      </c>
      <c r="AI997" s="1">
        <f t="shared" si="8663"/>
        <v>0</v>
      </c>
      <c r="AJ997" s="1">
        <f t="shared" si="8664"/>
        <v>0</v>
      </c>
      <c r="AK997" s="1">
        <f t="shared" si="8665"/>
        <v>0</v>
      </c>
      <c r="AL997" s="1">
        <f t="shared" si="8666"/>
        <v>0</v>
      </c>
      <c r="AM997" s="1">
        <f t="shared" si="8667"/>
        <v>0</v>
      </c>
      <c r="AN997" s="1">
        <f t="shared" si="8668"/>
        <v>0</v>
      </c>
      <c r="AO997" s="44"/>
      <c r="AP997" s="44"/>
      <c r="AQ997" s="44"/>
      <c r="AR997" s="44">
        <v>17</v>
      </c>
      <c r="AS997" s="122">
        <f t="shared" si="8669"/>
        <v>0</v>
      </c>
      <c r="AT997" s="122">
        <f t="shared" si="8670"/>
        <v>0</v>
      </c>
      <c r="AU997" s="122">
        <f t="shared" si="8671"/>
        <v>0</v>
      </c>
      <c r="AV997" s="122">
        <f t="shared" si="8672"/>
        <v>0.36170212765957449</v>
      </c>
      <c r="AW997" s="44"/>
      <c r="AX997" s="294"/>
      <c r="AY997" s="294"/>
      <c r="AZ997" s="294"/>
      <c r="BA997" s="294"/>
      <c r="BB997" s="294"/>
      <c r="BC997" s="29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127">
        <v>1</v>
      </c>
      <c r="BO997" s="44">
        <v>1</v>
      </c>
      <c r="BP997" s="1"/>
      <c r="BQ997" s="44"/>
      <c r="BR997" s="17">
        <v>1</v>
      </c>
      <c r="BS997" s="1">
        <f t="shared" si="8435"/>
        <v>0</v>
      </c>
      <c r="BT997" s="17">
        <f t="shared" si="8673"/>
        <v>0</v>
      </c>
      <c r="BU997" s="44"/>
      <c r="BV997" s="44">
        <v>1</v>
      </c>
      <c r="BW997" s="44"/>
      <c r="BX997" s="44"/>
      <c r="BY997" s="44"/>
      <c r="BZ997" s="44"/>
      <c r="CA997" s="44"/>
      <c r="CB997" s="44"/>
      <c r="CC997" s="44"/>
      <c r="CD997" s="92"/>
      <c r="CE997" s="92"/>
      <c r="CF997" s="92"/>
      <c r="CG997" s="44"/>
      <c r="CH997" s="1"/>
      <c r="CI997" s="1"/>
      <c r="CJ997" s="1"/>
      <c r="CK997" s="383"/>
      <c r="CL997" s="383"/>
      <c r="CM997" s="383"/>
      <c r="CN997" s="1">
        <f t="shared" si="8674"/>
        <v>0</v>
      </c>
      <c r="CO997" s="1">
        <f t="shared" si="8675"/>
        <v>0</v>
      </c>
      <c r="CP997" s="20">
        <f t="shared" si="8676"/>
        <v>0</v>
      </c>
      <c r="CQ997" s="351"/>
      <c r="CR997" s="131">
        <f t="shared" si="8677"/>
        <v>0</v>
      </c>
      <c r="CS997" s="44"/>
      <c r="CT997" s="44"/>
      <c r="CU997" s="1"/>
      <c r="CV997" s="1"/>
      <c r="CW997" s="1"/>
      <c r="CX997" s="1"/>
      <c r="CY997" s="1"/>
      <c r="CZ997" s="44"/>
      <c r="DA997" s="17">
        <f t="shared" si="8678"/>
        <v>0</v>
      </c>
      <c r="DB997" s="359">
        <f t="shared" si="8463"/>
        <v>0</v>
      </c>
      <c r="DC997" s="359">
        <f t="shared" si="8464"/>
        <v>0</v>
      </c>
      <c r="DD997" s="44"/>
      <c r="DE997" s="44"/>
      <c r="DF997" s="44"/>
      <c r="DG997" s="44"/>
      <c r="DH997" s="44"/>
      <c r="DI997" s="44"/>
      <c r="DJ997" s="44"/>
      <c r="DK997" s="44"/>
      <c r="DL997" s="44"/>
      <c r="DM997" s="44"/>
      <c r="DN997" s="44">
        <f t="shared" si="8702"/>
        <v>47</v>
      </c>
      <c r="DO997" s="1"/>
      <c r="DP997" s="1"/>
      <c r="DQ997" s="17">
        <f t="shared" si="8679"/>
        <v>0</v>
      </c>
      <c r="DR997" s="17">
        <f t="shared" si="8680"/>
        <v>0</v>
      </c>
      <c r="DS997" s="17">
        <f t="shared" si="8681"/>
        <v>0</v>
      </c>
      <c r="DT997" s="17">
        <f t="shared" si="8682"/>
        <v>0</v>
      </c>
      <c r="DU997" s="17">
        <f t="shared" si="8683"/>
        <v>0</v>
      </c>
      <c r="DV997" s="17">
        <f t="shared" si="8684"/>
        <v>0</v>
      </c>
      <c r="DW997" s="1"/>
      <c r="DX997" s="1"/>
      <c r="DY997" s="20">
        <f t="shared" si="8685"/>
        <v>0</v>
      </c>
      <c r="DZ997" s="20">
        <f t="shared" si="8686"/>
        <v>0</v>
      </c>
      <c r="EA997" s="20">
        <f t="shared" si="8687"/>
        <v>0</v>
      </c>
      <c r="EB997" s="20">
        <f t="shared" si="8688"/>
        <v>0</v>
      </c>
      <c r="EC997" s="18">
        <f t="shared" si="8689"/>
        <v>0</v>
      </c>
      <c r="ED997" s="19">
        <f t="shared" si="8690"/>
        <v>0</v>
      </c>
      <c r="EE997" s="19">
        <f t="shared" si="8691"/>
        <v>0</v>
      </c>
      <c r="EF997" s="1">
        <f t="shared" si="8692"/>
        <v>0</v>
      </c>
      <c r="EG997" s="18">
        <f t="shared" si="8693"/>
        <v>0</v>
      </c>
      <c r="EH997" s="341"/>
      <c r="EI997" s="44"/>
      <c r="EJ997" s="44"/>
      <c r="EK997" s="44"/>
      <c r="EL997" s="93"/>
      <c r="EM997" s="93"/>
      <c r="EN997" s="93"/>
      <c r="EO997" s="366"/>
      <c r="EP997" s="366"/>
      <c r="EQ997" s="374"/>
      <c r="ER997" s="374"/>
      <c r="ES997" s="374"/>
      <c r="ET997" s="374"/>
      <c r="EU997" s="18">
        <f t="shared" si="8694"/>
        <v>0</v>
      </c>
      <c r="EV997" s="18">
        <f t="shared" si="8456"/>
        <v>0</v>
      </c>
      <c r="EW997" s="341">
        <v>1</v>
      </c>
      <c r="EX997" s="341">
        <v>1</v>
      </c>
      <c r="EY997" s="341"/>
      <c r="EZ997" s="365">
        <f t="shared" si="8466"/>
        <v>0</v>
      </c>
      <c r="FA997" s="44"/>
      <c r="FB997" s="44"/>
      <c r="FC997" s="44"/>
      <c r="FD997" s="45"/>
      <c r="FE997" s="45"/>
      <c r="FF997" s="45"/>
      <c r="FG997" s="300"/>
      <c r="FH997" s="45"/>
      <c r="FI997" s="45"/>
      <c r="FJ997" s="45"/>
      <c r="FK997" s="44"/>
      <c r="FL997" s="44"/>
      <c r="FM997" s="44"/>
      <c r="FN997" s="44"/>
      <c r="FO997" s="294"/>
      <c r="FP997" s="20">
        <f t="shared" si="8695"/>
        <v>0</v>
      </c>
      <c r="FQ997" s="20">
        <f t="shared" si="8696"/>
        <v>0</v>
      </c>
      <c r="FR997" s="20">
        <f t="shared" si="8697"/>
        <v>0</v>
      </c>
      <c r="FS997" s="20">
        <f t="shared" si="8698"/>
        <v>0</v>
      </c>
      <c r="FT997" s="20">
        <f t="shared" si="8699"/>
        <v>0</v>
      </c>
      <c r="FU997" s="20">
        <f t="shared" si="8700"/>
        <v>0</v>
      </c>
      <c r="FV997" s="20">
        <f t="shared" si="8701"/>
        <v>0</v>
      </c>
      <c r="FW997" s="44" t="s">
        <v>1031</v>
      </c>
    </row>
    <row r="998" spans="1:179" ht="35.25" customHeight="1">
      <c r="A998" s="40"/>
      <c r="B998" s="41" t="s">
        <v>183</v>
      </c>
      <c r="C998" s="41" t="str">
        <f>B998</f>
        <v>Lộ 3</v>
      </c>
      <c r="D998" s="48"/>
      <c r="E998" s="48"/>
      <c r="F998" s="48"/>
      <c r="G998" s="48"/>
      <c r="H998" s="43"/>
      <c r="I998" s="43"/>
      <c r="J998" s="44"/>
      <c r="K998" s="44"/>
      <c r="L998" s="44"/>
      <c r="M998" s="44"/>
      <c r="N998" s="43"/>
      <c r="O998" s="43"/>
      <c r="P998" s="1"/>
      <c r="Q998" s="16"/>
      <c r="R998" s="1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1">
        <f t="shared" ref="AC998:AC1014" si="8704">+IF(S998=1,1,0)+IF(T998=1,1,0)</f>
        <v>0</v>
      </c>
      <c r="AD998" s="1">
        <f t="shared" ref="AD998:AD1014" si="8705">+IF(U998=1,1,0)+IF(V998=1,1,0)</f>
        <v>0</v>
      </c>
      <c r="AE998" s="1">
        <f t="shared" ref="AE998:AE1014" si="8706">+IF(W998=1,1,0)+IF(X998=1,1,0)</f>
        <v>0</v>
      </c>
      <c r="AF998" s="1">
        <f t="shared" ref="AF998:AF1014" si="8707">+IF(Y998=1,1,0)+IF(Z998=1,1,0)</f>
        <v>0</v>
      </c>
      <c r="AG998" s="1">
        <f t="shared" ref="AG998:AG1014" si="8708">+IF(AA998=1,1,0)</f>
        <v>0</v>
      </c>
      <c r="AH998" s="1">
        <f t="shared" ref="AH998:AH1014" si="8709">+IF(AB998=1,1,0)</f>
        <v>0</v>
      </c>
      <c r="AI998" s="1">
        <f t="shared" ref="AI998:AI1014" si="8710">+IF(S998=2,1,0)+IF(T998=2,1,0)</f>
        <v>0</v>
      </c>
      <c r="AJ998" s="1">
        <f t="shared" ref="AJ998:AJ1014" si="8711">+IF(U998=2,1,0)+IF(V998=2,1,0)</f>
        <v>0</v>
      </c>
      <c r="AK998" s="1">
        <f t="shared" ref="AK998:AK1014" si="8712">+IF(X998=2,1,0)+IF(W998=2,1,0)</f>
        <v>0</v>
      </c>
      <c r="AL998" s="1">
        <f t="shared" ref="AL998:AL1014" si="8713">+IF(Y998=2,1,0)+IF(Z998=2,1,0)</f>
        <v>0</v>
      </c>
      <c r="AM998" s="1">
        <f t="shared" ref="AM998:AM1014" si="8714">+IF(AA998=2,1,0)</f>
        <v>0</v>
      </c>
      <c r="AN998" s="1">
        <f t="shared" ref="AN998:AN1014" si="8715">+IF(AB998=2,1,0)</f>
        <v>0</v>
      </c>
      <c r="AO998" s="44"/>
      <c r="AP998" s="44"/>
      <c r="AQ998" s="44"/>
      <c r="AR998" s="44"/>
      <c r="AS998" s="122">
        <f t="shared" si="8431"/>
        <v>0</v>
      </c>
      <c r="AT998" s="122">
        <f t="shared" si="8432"/>
        <v>0</v>
      </c>
      <c r="AU998" s="122">
        <f t="shared" si="8433"/>
        <v>0</v>
      </c>
      <c r="AV998" s="122">
        <f t="shared" ref="AV998:AV1028" si="8716">IF(AND(AR998&gt;0,OR(BR998&gt;=2,BR998=1)),AR998/G998,0)</f>
        <v>0</v>
      </c>
      <c r="AW998" s="44"/>
      <c r="AX998" s="294"/>
      <c r="AY998" s="294"/>
      <c r="AZ998" s="294"/>
      <c r="BA998" s="294"/>
      <c r="BB998" s="294"/>
      <c r="BC998" s="29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127"/>
      <c r="BO998" s="44"/>
      <c r="BP998" s="1"/>
      <c r="BQ998" s="44"/>
      <c r="BR998" s="17"/>
      <c r="BS998" s="1">
        <f t="shared" si="8435"/>
        <v>0</v>
      </c>
      <c r="BT998" s="17">
        <f t="shared" ref="BT998:BT1014" si="8717">+BS998*2</f>
        <v>0</v>
      </c>
      <c r="BU998" s="44"/>
      <c r="BV998" s="44"/>
      <c r="BW998" s="44"/>
      <c r="BX998" s="44"/>
      <c r="BY998" s="44"/>
      <c r="BZ998" s="44"/>
      <c r="CA998" s="44"/>
      <c r="CB998" s="44"/>
      <c r="CC998" s="44"/>
      <c r="CD998" s="92"/>
      <c r="CE998" s="92"/>
      <c r="CF998" s="92"/>
      <c r="CG998" s="44"/>
      <c r="CH998" s="1"/>
      <c r="CI998" s="1"/>
      <c r="CJ998" s="1"/>
      <c r="CK998" s="383"/>
      <c r="CL998" s="383"/>
      <c r="CM998" s="383"/>
      <c r="CN998" s="1">
        <f t="shared" si="8437"/>
        <v>0</v>
      </c>
      <c r="CO998" s="1">
        <f t="shared" si="8438"/>
        <v>0</v>
      </c>
      <c r="CP998" s="20">
        <f t="shared" si="8439"/>
        <v>0</v>
      </c>
      <c r="CQ998" s="351"/>
      <c r="CR998" s="131">
        <f t="shared" si="8440"/>
        <v>0</v>
      </c>
      <c r="CS998" s="44"/>
      <c r="CT998" s="44"/>
      <c r="CU998" s="1"/>
      <c r="CV998" s="1"/>
      <c r="CW998" s="1"/>
      <c r="CX998" s="1"/>
      <c r="CY998" s="1"/>
      <c r="CZ998" s="44"/>
      <c r="DA998" s="17">
        <f t="shared" ref="DA998:DA1014" si="8718">+CY998</f>
        <v>0</v>
      </c>
      <c r="DB998" s="359">
        <f t="shared" si="8463"/>
        <v>0</v>
      </c>
      <c r="DC998" s="359">
        <f t="shared" si="8464"/>
        <v>0</v>
      </c>
      <c r="DD998" s="44"/>
      <c r="DE998" s="44"/>
      <c r="DF998" s="44"/>
      <c r="DG998" s="44"/>
      <c r="DH998" s="44"/>
      <c r="DI998" s="44"/>
      <c r="DJ998" s="44"/>
      <c r="DK998" s="44"/>
      <c r="DL998" s="44"/>
      <c r="DM998" s="44"/>
      <c r="DN998" s="44"/>
      <c r="DO998" s="1"/>
      <c r="DP998" s="1"/>
      <c r="DQ998" s="17">
        <f t="shared" si="8442"/>
        <v>0</v>
      </c>
      <c r="DR998" s="17">
        <f t="shared" si="8443"/>
        <v>0</v>
      </c>
      <c r="DS998" s="17">
        <f t="shared" si="8444"/>
        <v>0</v>
      </c>
      <c r="DT998" s="17">
        <f t="shared" si="8445"/>
        <v>0</v>
      </c>
      <c r="DU998" s="17">
        <f t="shared" si="8446"/>
        <v>0</v>
      </c>
      <c r="DV998" s="17">
        <f t="shared" si="8447"/>
        <v>0</v>
      </c>
      <c r="DW998" s="1"/>
      <c r="DX998" s="1"/>
      <c r="DY998" s="20">
        <f t="shared" si="8448"/>
        <v>0</v>
      </c>
      <c r="DZ998" s="20">
        <f t="shared" si="8449"/>
        <v>0</v>
      </c>
      <c r="EA998" s="20">
        <f t="shared" si="8450"/>
        <v>0</v>
      </c>
      <c r="EB998" s="20">
        <f t="shared" si="8451"/>
        <v>0</v>
      </c>
      <c r="EC998" s="18">
        <f t="shared" si="8473"/>
        <v>0</v>
      </c>
      <c r="ED998" s="19">
        <f t="shared" ref="ED998:ED1014" si="8719">+IF(EC998&lt;&gt;0,EC998*3,0)</f>
        <v>0</v>
      </c>
      <c r="EE998" s="19">
        <f t="shared" si="8453"/>
        <v>0</v>
      </c>
      <c r="EF998" s="1">
        <f t="shared" si="8454"/>
        <v>0</v>
      </c>
      <c r="EG998" s="18">
        <f t="shared" si="8455"/>
        <v>0</v>
      </c>
      <c r="EH998" s="341"/>
      <c r="EI998" s="44"/>
      <c r="EJ998" s="44"/>
      <c r="EK998" s="44"/>
      <c r="EL998" s="93"/>
      <c r="EM998" s="93"/>
      <c r="EN998" s="93"/>
      <c r="EO998" s="366"/>
      <c r="EP998" s="366"/>
      <c r="EQ998" s="374"/>
      <c r="ER998" s="374"/>
      <c r="ES998" s="374"/>
      <c r="ET998" s="374"/>
      <c r="EU998" s="18">
        <f t="shared" si="8465"/>
        <v>0</v>
      </c>
      <c r="EV998" s="18">
        <f t="shared" si="8456"/>
        <v>0</v>
      </c>
      <c r="EW998" s="341"/>
      <c r="EX998" s="341"/>
      <c r="EY998" s="341"/>
      <c r="EZ998" s="365">
        <f t="shared" si="8466"/>
        <v>0</v>
      </c>
      <c r="FA998" s="44"/>
      <c r="FB998" s="44"/>
      <c r="FC998" s="44"/>
      <c r="FD998" s="45"/>
      <c r="FE998" s="45"/>
      <c r="FF998" s="45"/>
      <c r="FG998" s="300"/>
      <c r="FH998" s="45"/>
      <c r="FI998" s="45"/>
      <c r="FJ998" s="45"/>
      <c r="FK998" s="44"/>
      <c r="FL998" s="44"/>
      <c r="FM998" s="44"/>
      <c r="FN998" s="44"/>
      <c r="FO998" s="294"/>
      <c r="FP998" s="20">
        <f t="shared" si="8467"/>
        <v>0</v>
      </c>
      <c r="FQ998" s="20">
        <f t="shared" si="8457"/>
        <v>0</v>
      </c>
      <c r="FR998" s="20">
        <f t="shared" si="8458"/>
        <v>0</v>
      </c>
      <c r="FS998" s="20">
        <f t="shared" si="8459"/>
        <v>0</v>
      </c>
      <c r="FT998" s="20">
        <f t="shared" si="8460"/>
        <v>0</v>
      </c>
      <c r="FU998" s="20">
        <f t="shared" si="8461"/>
        <v>0</v>
      </c>
      <c r="FV998" s="20">
        <f t="shared" si="8462"/>
        <v>0</v>
      </c>
      <c r="FW998" s="58" t="s">
        <v>784</v>
      </c>
    </row>
    <row r="999" spans="1:179" s="301" customFormat="1" ht="27.75" customHeight="1">
      <c r="A999" s="295"/>
      <c r="B999" s="296" t="s">
        <v>190</v>
      </c>
      <c r="C999" s="296" t="s">
        <v>27</v>
      </c>
      <c r="D999" s="296" t="s">
        <v>258</v>
      </c>
      <c r="E999" s="296" t="str">
        <f t="shared" ref="E999" si="8720">D999</f>
        <v>2LT10</v>
      </c>
      <c r="F999" s="296"/>
      <c r="G999" s="296">
        <v>6</v>
      </c>
      <c r="H999" s="297"/>
      <c r="I999" s="297"/>
      <c r="J999" s="294"/>
      <c r="K999" s="294"/>
      <c r="L999" s="294"/>
      <c r="M999" s="294"/>
      <c r="N999" s="297"/>
      <c r="O999" s="297"/>
      <c r="P999" s="1"/>
      <c r="Q999" s="16"/>
      <c r="R999" s="1"/>
      <c r="S999" s="294"/>
      <c r="T999" s="294"/>
      <c r="U999" s="294"/>
      <c r="V999" s="294"/>
      <c r="W999" s="294"/>
      <c r="X999" s="294"/>
      <c r="Y999" s="294"/>
      <c r="Z999" s="294"/>
      <c r="AA999" s="294"/>
      <c r="AB999" s="294"/>
      <c r="AC999" s="1">
        <f t="shared" si="8704"/>
        <v>0</v>
      </c>
      <c r="AD999" s="1">
        <f t="shared" si="8705"/>
        <v>0</v>
      </c>
      <c r="AE999" s="1">
        <f t="shared" si="8706"/>
        <v>0</v>
      </c>
      <c r="AF999" s="1">
        <f t="shared" si="8707"/>
        <v>0</v>
      </c>
      <c r="AG999" s="1">
        <f t="shared" si="8708"/>
        <v>0</v>
      </c>
      <c r="AH999" s="1">
        <f t="shared" si="8709"/>
        <v>0</v>
      </c>
      <c r="AI999" s="1">
        <f t="shared" si="8710"/>
        <v>0</v>
      </c>
      <c r="AJ999" s="1">
        <f t="shared" si="8711"/>
        <v>0</v>
      </c>
      <c r="AK999" s="1">
        <f t="shared" si="8712"/>
        <v>0</v>
      </c>
      <c r="AL999" s="1">
        <f t="shared" si="8713"/>
        <v>0</v>
      </c>
      <c r="AM999" s="1">
        <f t="shared" si="8714"/>
        <v>0</v>
      </c>
      <c r="AN999" s="1">
        <f t="shared" si="8715"/>
        <v>0</v>
      </c>
      <c r="AO999" s="294"/>
      <c r="AP999" s="294"/>
      <c r="AQ999" s="294"/>
      <c r="AR999" s="294"/>
      <c r="AS999" s="298">
        <f t="shared" si="8431"/>
        <v>0</v>
      </c>
      <c r="AT999" s="298">
        <f t="shared" si="8432"/>
        <v>0</v>
      </c>
      <c r="AU999" s="298">
        <f t="shared" si="8433"/>
        <v>0</v>
      </c>
      <c r="AV999" s="298">
        <f t="shared" si="8716"/>
        <v>0</v>
      </c>
      <c r="AW999" s="294"/>
      <c r="AX999" s="294"/>
      <c r="AY999" s="294"/>
      <c r="AZ999" s="294"/>
      <c r="BA999" s="294"/>
      <c r="BB999" s="294"/>
      <c r="BC999" s="294"/>
      <c r="BD999" s="294"/>
      <c r="BE999" s="294"/>
      <c r="BF999" s="294"/>
      <c r="BG999" s="294"/>
      <c r="BH999" s="294"/>
      <c r="BI999" s="294"/>
      <c r="BJ999" s="294"/>
      <c r="BK999" s="294"/>
      <c r="BL999" s="294"/>
      <c r="BM999" s="294"/>
      <c r="BN999" s="294"/>
      <c r="BO999" s="294"/>
      <c r="BP999" s="1"/>
      <c r="BQ999" s="294"/>
      <c r="BR999" s="17">
        <v>1</v>
      </c>
      <c r="BS999" s="1">
        <f t="shared" si="8435"/>
        <v>0</v>
      </c>
      <c r="BT999" s="17">
        <f t="shared" si="8717"/>
        <v>0</v>
      </c>
      <c r="BU999" s="294"/>
      <c r="BV999" s="294">
        <v>1</v>
      </c>
      <c r="BW999" s="294"/>
      <c r="BX999" s="294"/>
      <c r="BY999" s="294"/>
      <c r="BZ999" s="294"/>
      <c r="CA999" s="294"/>
      <c r="CB999" s="294"/>
      <c r="CC999" s="294"/>
      <c r="CD999" s="1"/>
      <c r="CE999" s="1"/>
      <c r="CF999" s="1"/>
      <c r="CG999" s="294"/>
      <c r="CH999" s="1"/>
      <c r="CI999" s="1"/>
      <c r="CJ999" s="1"/>
      <c r="CK999" s="383"/>
      <c r="CL999" s="383"/>
      <c r="CM999" s="383"/>
      <c r="CN999" s="1">
        <f t="shared" si="8437"/>
        <v>0</v>
      </c>
      <c r="CO999" s="1">
        <f t="shared" si="8438"/>
        <v>0</v>
      </c>
      <c r="CP999" s="20">
        <f t="shared" si="8439"/>
        <v>0</v>
      </c>
      <c r="CQ999" s="351"/>
      <c r="CR999" s="299">
        <f t="shared" si="8440"/>
        <v>0</v>
      </c>
      <c r="CS999" s="294"/>
      <c r="CT999" s="294"/>
      <c r="CU999" s="1"/>
      <c r="CV999" s="1"/>
      <c r="CW999" s="1"/>
      <c r="CX999" s="1"/>
      <c r="CY999" s="1"/>
      <c r="CZ999" s="294"/>
      <c r="DA999" s="17">
        <f t="shared" si="8718"/>
        <v>0</v>
      </c>
      <c r="DB999" s="359">
        <f t="shared" si="8463"/>
        <v>0</v>
      </c>
      <c r="DC999" s="359">
        <f t="shared" si="8464"/>
        <v>0</v>
      </c>
      <c r="DD999" s="294"/>
      <c r="DE999" s="294"/>
      <c r="DF999" s="294"/>
      <c r="DG999" s="294"/>
      <c r="DH999" s="294"/>
      <c r="DI999" s="294"/>
      <c r="DJ999" s="294"/>
      <c r="DK999" s="294"/>
      <c r="DL999" s="294"/>
      <c r="DM999" s="294"/>
      <c r="DN999" s="294"/>
      <c r="DO999" s="1"/>
      <c r="DP999" s="1"/>
      <c r="DQ999" s="17">
        <f t="shared" si="8442"/>
        <v>0</v>
      </c>
      <c r="DR999" s="17">
        <f t="shared" si="8443"/>
        <v>0</v>
      </c>
      <c r="DS999" s="17">
        <f t="shared" si="8444"/>
        <v>0</v>
      </c>
      <c r="DT999" s="17">
        <f t="shared" si="8445"/>
        <v>0</v>
      </c>
      <c r="DU999" s="17">
        <f t="shared" si="8446"/>
        <v>0</v>
      </c>
      <c r="DV999" s="17">
        <f t="shared" si="8447"/>
        <v>0</v>
      </c>
      <c r="DW999" s="1"/>
      <c r="DX999" s="1"/>
      <c r="DY999" s="20">
        <f t="shared" si="8448"/>
        <v>0</v>
      </c>
      <c r="DZ999" s="20">
        <f t="shared" si="8449"/>
        <v>0</v>
      </c>
      <c r="EA999" s="20">
        <f t="shared" si="8450"/>
        <v>0</v>
      </c>
      <c r="EB999" s="20">
        <f t="shared" si="8451"/>
        <v>0</v>
      </c>
      <c r="EC999" s="18">
        <f t="shared" si="8473"/>
        <v>0</v>
      </c>
      <c r="ED999" s="19">
        <f t="shared" si="8719"/>
        <v>0</v>
      </c>
      <c r="EE999" s="19">
        <f t="shared" si="8453"/>
        <v>0</v>
      </c>
      <c r="EF999" s="1">
        <f t="shared" si="8454"/>
        <v>0</v>
      </c>
      <c r="EG999" s="18">
        <f t="shared" si="8455"/>
        <v>0</v>
      </c>
      <c r="EH999" s="341"/>
      <c r="EI999" s="294"/>
      <c r="EJ999" s="294"/>
      <c r="EK999" s="294"/>
      <c r="EL999" s="19"/>
      <c r="EM999" s="19"/>
      <c r="EN999" s="19"/>
      <c r="EO999" s="366"/>
      <c r="EP999" s="366"/>
      <c r="EQ999" s="374"/>
      <c r="ER999" s="374"/>
      <c r="ES999" s="374"/>
      <c r="ET999" s="374"/>
      <c r="EU999" s="18">
        <f t="shared" si="8465"/>
        <v>0</v>
      </c>
      <c r="EV999" s="18">
        <f t="shared" si="8456"/>
        <v>0</v>
      </c>
      <c r="EW999" s="341">
        <v>1</v>
      </c>
      <c r="EX999" s="341">
        <v>2</v>
      </c>
      <c r="EY999" s="341"/>
      <c r="EZ999" s="365">
        <f t="shared" si="8466"/>
        <v>0</v>
      </c>
      <c r="FA999" s="294"/>
      <c r="FB999" s="294"/>
      <c r="FC999" s="294"/>
      <c r="FD999" s="300"/>
      <c r="FE999" s="300"/>
      <c r="FF999" s="300"/>
      <c r="FG999" s="300"/>
      <c r="FH999" s="300"/>
      <c r="FI999" s="300"/>
      <c r="FJ999" s="300"/>
      <c r="FK999" s="294"/>
      <c r="FL999" s="294"/>
      <c r="FM999" s="294"/>
      <c r="FN999" s="294"/>
      <c r="FO999" s="294"/>
      <c r="FP999" s="20">
        <f t="shared" si="8467"/>
        <v>0</v>
      </c>
      <c r="FQ999" s="20">
        <f t="shared" si="8457"/>
        <v>0</v>
      </c>
      <c r="FR999" s="20">
        <f t="shared" si="8458"/>
        <v>0</v>
      </c>
      <c r="FS999" s="20">
        <f t="shared" si="8459"/>
        <v>0</v>
      </c>
      <c r="FT999" s="20">
        <f t="shared" si="8460"/>
        <v>0</v>
      </c>
      <c r="FU999" s="20">
        <f t="shared" si="8461"/>
        <v>0</v>
      </c>
      <c r="FV999" s="20">
        <f t="shared" si="8462"/>
        <v>0</v>
      </c>
      <c r="FW999" s="294"/>
    </row>
    <row r="1000" spans="1:179" ht="27.75" customHeight="1">
      <c r="A1000" s="40"/>
      <c r="B1000" s="48">
        <v>1</v>
      </c>
      <c r="C1000" s="48">
        <f t="shared" ref="C1000:C1010" si="8721">B1000</f>
        <v>1</v>
      </c>
      <c r="D1000" s="48" t="s">
        <v>187</v>
      </c>
      <c r="E1000" s="48" t="str">
        <f>D1000</f>
        <v>2LT8,5</v>
      </c>
      <c r="F1000" s="48">
        <v>7</v>
      </c>
      <c r="G1000" s="48">
        <f>F1000</f>
        <v>7</v>
      </c>
      <c r="H1000" s="43"/>
      <c r="I1000" s="43"/>
      <c r="J1000" s="44"/>
      <c r="K1000" s="44"/>
      <c r="L1000" s="44"/>
      <c r="M1000" s="44"/>
      <c r="N1000" s="43"/>
      <c r="O1000" s="43"/>
      <c r="P1000" s="1"/>
      <c r="Q1000" s="16"/>
      <c r="R1000" s="1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1">
        <f t="shared" si="8704"/>
        <v>0</v>
      </c>
      <c r="AD1000" s="1">
        <f t="shared" si="8705"/>
        <v>0</v>
      </c>
      <c r="AE1000" s="1">
        <f t="shared" si="8706"/>
        <v>0</v>
      </c>
      <c r="AF1000" s="1">
        <f t="shared" si="8707"/>
        <v>0</v>
      </c>
      <c r="AG1000" s="1">
        <f t="shared" si="8708"/>
        <v>0</v>
      </c>
      <c r="AH1000" s="1">
        <f t="shared" si="8709"/>
        <v>0</v>
      </c>
      <c r="AI1000" s="1">
        <f t="shared" si="8710"/>
        <v>0</v>
      </c>
      <c r="AJ1000" s="1">
        <f t="shared" si="8711"/>
        <v>0</v>
      </c>
      <c r="AK1000" s="1">
        <f t="shared" si="8712"/>
        <v>0</v>
      </c>
      <c r="AL1000" s="1">
        <f t="shared" si="8713"/>
        <v>0</v>
      </c>
      <c r="AM1000" s="1">
        <f t="shared" si="8714"/>
        <v>0</v>
      </c>
      <c r="AN1000" s="1">
        <f t="shared" si="8715"/>
        <v>0</v>
      </c>
      <c r="AO1000" s="44"/>
      <c r="AP1000" s="44"/>
      <c r="AQ1000" s="44"/>
      <c r="AR1000" s="294"/>
      <c r="AS1000" s="122">
        <f t="shared" si="8431"/>
        <v>0</v>
      </c>
      <c r="AT1000" s="122">
        <f t="shared" si="8432"/>
        <v>0</v>
      </c>
      <c r="AU1000" s="122">
        <f t="shared" si="8433"/>
        <v>0</v>
      </c>
      <c r="AV1000" s="122">
        <f t="shared" si="8716"/>
        <v>0</v>
      </c>
      <c r="AW1000" s="44"/>
      <c r="AX1000" s="294"/>
      <c r="AY1000" s="294"/>
      <c r="AZ1000" s="294"/>
      <c r="BA1000" s="294"/>
      <c r="BB1000" s="294"/>
      <c r="BC1000" s="29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127"/>
      <c r="BO1000" s="44"/>
      <c r="BP1000" s="1"/>
      <c r="BQ1000" s="44"/>
      <c r="BR1000" s="17">
        <v>2</v>
      </c>
      <c r="BS1000" s="1">
        <f t="shared" si="8435"/>
        <v>0</v>
      </c>
      <c r="BT1000" s="17">
        <f t="shared" si="8717"/>
        <v>0</v>
      </c>
      <c r="BU1000" s="44"/>
      <c r="BV1000" s="44">
        <v>1</v>
      </c>
      <c r="BW1000" s="44"/>
      <c r="BX1000" s="44"/>
      <c r="BY1000" s="44"/>
      <c r="BZ1000" s="44"/>
      <c r="CA1000" s="44"/>
      <c r="CB1000" s="44"/>
      <c r="CC1000" s="44"/>
      <c r="CD1000" s="92"/>
      <c r="CE1000" s="92"/>
      <c r="CF1000" s="92"/>
      <c r="CG1000" s="44"/>
      <c r="CH1000" s="1"/>
      <c r="CI1000" s="1"/>
      <c r="CJ1000" s="1"/>
      <c r="CK1000" s="383"/>
      <c r="CL1000" s="383"/>
      <c r="CM1000" s="383"/>
      <c r="CN1000" s="1">
        <f t="shared" si="8437"/>
        <v>0</v>
      </c>
      <c r="CO1000" s="1">
        <f t="shared" si="8438"/>
        <v>0</v>
      </c>
      <c r="CP1000" s="20">
        <f t="shared" si="8439"/>
        <v>0</v>
      </c>
      <c r="CQ1000" s="351"/>
      <c r="CR1000" s="131">
        <f t="shared" si="8440"/>
        <v>0</v>
      </c>
      <c r="CS1000" s="44"/>
      <c r="CT1000" s="44"/>
      <c r="CU1000" s="1"/>
      <c r="CV1000" s="1"/>
      <c r="CW1000" s="1"/>
      <c r="CX1000" s="1"/>
      <c r="CY1000" s="1"/>
      <c r="CZ1000" s="44"/>
      <c r="DA1000" s="17">
        <f t="shared" si="8718"/>
        <v>0</v>
      </c>
      <c r="DB1000" s="359">
        <f t="shared" si="8463"/>
        <v>0</v>
      </c>
      <c r="DC1000" s="359">
        <f t="shared" si="8464"/>
        <v>0</v>
      </c>
      <c r="DD1000" s="44"/>
      <c r="DE1000" s="44"/>
      <c r="DF1000" s="44"/>
      <c r="DG1000" s="44"/>
      <c r="DH1000" s="44"/>
      <c r="DI1000" s="44"/>
      <c r="DJ1000" s="44"/>
      <c r="DK1000" s="44"/>
      <c r="DL1000" s="44"/>
      <c r="DM1000" s="44"/>
      <c r="DN1000" s="44">
        <f t="shared" ref="DN1000:DN1010" si="8722">F1000</f>
        <v>7</v>
      </c>
      <c r="DO1000" s="1"/>
      <c r="DP1000" s="1"/>
      <c r="DQ1000" s="17">
        <f t="shared" si="8442"/>
        <v>0</v>
      </c>
      <c r="DR1000" s="17">
        <f t="shared" si="8443"/>
        <v>0</v>
      </c>
      <c r="DS1000" s="17">
        <f t="shared" si="8444"/>
        <v>0</v>
      </c>
      <c r="DT1000" s="17">
        <f t="shared" si="8445"/>
        <v>0</v>
      </c>
      <c r="DU1000" s="17">
        <f t="shared" si="8446"/>
        <v>0</v>
      </c>
      <c r="DV1000" s="17">
        <f t="shared" si="8447"/>
        <v>0</v>
      </c>
      <c r="DW1000" s="1"/>
      <c r="DX1000" s="1"/>
      <c r="DY1000" s="20">
        <f t="shared" si="8448"/>
        <v>0</v>
      </c>
      <c r="DZ1000" s="20">
        <f t="shared" si="8449"/>
        <v>0</v>
      </c>
      <c r="EA1000" s="20">
        <f t="shared" si="8450"/>
        <v>0</v>
      </c>
      <c r="EB1000" s="20">
        <f t="shared" si="8451"/>
        <v>0</v>
      </c>
      <c r="EC1000" s="18">
        <f t="shared" si="8473"/>
        <v>0</v>
      </c>
      <c r="ED1000" s="19">
        <f t="shared" si="8719"/>
        <v>0</v>
      </c>
      <c r="EE1000" s="19">
        <f t="shared" si="8453"/>
        <v>0</v>
      </c>
      <c r="EF1000" s="1">
        <f t="shared" si="8454"/>
        <v>0</v>
      </c>
      <c r="EG1000" s="18">
        <f t="shared" si="8455"/>
        <v>0</v>
      </c>
      <c r="EH1000" s="341"/>
      <c r="EI1000" s="44"/>
      <c r="EJ1000" s="44"/>
      <c r="EK1000" s="44"/>
      <c r="EL1000" s="93"/>
      <c r="EM1000" s="93"/>
      <c r="EN1000" s="93"/>
      <c r="EO1000" s="366"/>
      <c r="EP1000" s="366"/>
      <c r="EQ1000" s="374"/>
      <c r="ER1000" s="374"/>
      <c r="ES1000" s="374"/>
      <c r="ET1000" s="374"/>
      <c r="EU1000" s="18">
        <f t="shared" si="8465"/>
        <v>0</v>
      </c>
      <c r="EV1000" s="18">
        <f t="shared" si="8456"/>
        <v>0</v>
      </c>
      <c r="EW1000" s="341">
        <v>2</v>
      </c>
      <c r="EX1000" s="341">
        <v>2</v>
      </c>
      <c r="EY1000" s="341"/>
      <c r="EZ1000" s="365">
        <f t="shared" si="8466"/>
        <v>0</v>
      </c>
      <c r="FA1000" s="44"/>
      <c r="FB1000" s="44"/>
      <c r="FC1000" s="44"/>
      <c r="FD1000" s="45"/>
      <c r="FE1000" s="45"/>
      <c r="FF1000" s="45"/>
      <c r="FG1000" s="300"/>
      <c r="FH1000" s="45"/>
      <c r="FI1000" s="45"/>
      <c r="FJ1000" s="45"/>
      <c r="FK1000" s="44"/>
      <c r="FL1000" s="44"/>
      <c r="FM1000" s="44"/>
      <c r="FN1000" s="44"/>
      <c r="FO1000" s="294"/>
      <c r="FP1000" s="20">
        <f t="shared" si="8467"/>
        <v>0</v>
      </c>
      <c r="FQ1000" s="20">
        <f t="shared" si="8457"/>
        <v>0</v>
      </c>
      <c r="FR1000" s="20">
        <f t="shared" si="8458"/>
        <v>0</v>
      </c>
      <c r="FS1000" s="20">
        <f t="shared" si="8459"/>
        <v>0</v>
      </c>
      <c r="FT1000" s="20">
        <f t="shared" si="8460"/>
        <v>0</v>
      </c>
      <c r="FU1000" s="20">
        <f t="shared" si="8461"/>
        <v>0</v>
      </c>
      <c r="FV1000" s="20">
        <f t="shared" si="8462"/>
        <v>0</v>
      </c>
      <c r="FW1000" s="44"/>
    </row>
    <row r="1001" spans="1:179" ht="27.75" customHeight="1">
      <c r="A1001" s="40"/>
      <c r="B1001" s="48">
        <v>2</v>
      </c>
      <c r="C1001" s="48">
        <f t="shared" si="8721"/>
        <v>2</v>
      </c>
      <c r="D1001" s="48" t="s">
        <v>53</v>
      </c>
      <c r="E1001" s="48" t="str">
        <f t="shared" ref="E1001:E1010" si="8723">D1001</f>
        <v>LT7,5</v>
      </c>
      <c r="F1001" s="48">
        <v>25</v>
      </c>
      <c r="G1001" s="48">
        <f t="shared" ref="G1001:G1010" si="8724">F1001</f>
        <v>25</v>
      </c>
      <c r="H1001" s="43"/>
      <c r="I1001" s="43"/>
      <c r="J1001" s="44"/>
      <c r="K1001" s="44"/>
      <c r="L1001" s="44"/>
      <c r="M1001" s="44"/>
      <c r="N1001" s="43"/>
      <c r="O1001" s="43"/>
      <c r="P1001" s="1"/>
      <c r="Q1001" s="16"/>
      <c r="R1001" s="1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1">
        <f t="shared" si="8704"/>
        <v>0</v>
      </c>
      <c r="AD1001" s="1">
        <f t="shared" si="8705"/>
        <v>0</v>
      </c>
      <c r="AE1001" s="1">
        <f t="shared" si="8706"/>
        <v>0</v>
      </c>
      <c r="AF1001" s="1">
        <f t="shared" si="8707"/>
        <v>0</v>
      </c>
      <c r="AG1001" s="1">
        <f t="shared" si="8708"/>
        <v>0</v>
      </c>
      <c r="AH1001" s="1">
        <f t="shared" si="8709"/>
        <v>0</v>
      </c>
      <c r="AI1001" s="1">
        <f t="shared" si="8710"/>
        <v>0</v>
      </c>
      <c r="AJ1001" s="1">
        <f t="shared" si="8711"/>
        <v>0</v>
      </c>
      <c r="AK1001" s="1">
        <f t="shared" si="8712"/>
        <v>0</v>
      </c>
      <c r="AL1001" s="1">
        <f t="shared" si="8713"/>
        <v>0</v>
      </c>
      <c r="AM1001" s="1">
        <f t="shared" si="8714"/>
        <v>0</v>
      </c>
      <c r="AN1001" s="1">
        <f t="shared" si="8715"/>
        <v>0</v>
      </c>
      <c r="AO1001" s="44"/>
      <c r="AP1001" s="44"/>
      <c r="AQ1001" s="44"/>
      <c r="AR1001" s="294"/>
      <c r="AS1001" s="122">
        <f t="shared" si="8431"/>
        <v>0</v>
      </c>
      <c r="AT1001" s="122">
        <f t="shared" si="8432"/>
        <v>0</v>
      </c>
      <c r="AU1001" s="122">
        <f t="shared" si="8433"/>
        <v>0</v>
      </c>
      <c r="AV1001" s="122">
        <f t="shared" si="8716"/>
        <v>0</v>
      </c>
      <c r="AW1001" s="44"/>
      <c r="AX1001" s="294"/>
      <c r="AY1001" s="294"/>
      <c r="AZ1001" s="294"/>
      <c r="BA1001" s="294"/>
      <c r="BB1001" s="294"/>
      <c r="BC1001" s="29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127"/>
      <c r="BO1001" s="44"/>
      <c r="BP1001" s="1"/>
      <c r="BQ1001" s="44"/>
      <c r="BR1001" s="17">
        <v>2</v>
      </c>
      <c r="BS1001" s="1">
        <f t="shared" si="8435"/>
        <v>0</v>
      </c>
      <c r="BT1001" s="17">
        <f t="shared" si="8717"/>
        <v>0</v>
      </c>
      <c r="BU1001" s="44"/>
      <c r="BV1001" s="44">
        <v>1</v>
      </c>
      <c r="BW1001" s="44"/>
      <c r="BX1001" s="44"/>
      <c r="BY1001" s="44"/>
      <c r="BZ1001" s="44"/>
      <c r="CA1001" s="44"/>
      <c r="CB1001" s="44"/>
      <c r="CC1001" s="44"/>
      <c r="CD1001" s="92"/>
      <c r="CE1001" s="92"/>
      <c r="CF1001" s="92"/>
      <c r="CG1001" s="44"/>
      <c r="CH1001" s="1"/>
      <c r="CI1001" s="1"/>
      <c r="CJ1001" s="1"/>
      <c r="CK1001" s="383"/>
      <c r="CL1001" s="383"/>
      <c r="CM1001" s="383"/>
      <c r="CN1001" s="1">
        <f t="shared" si="8437"/>
        <v>0</v>
      </c>
      <c r="CO1001" s="1">
        <f t="shared" si="8438"/>
        <v>0</v>
      </c>
      <c r="CP1001" s="20">
        <f t="shared" si="8439"/>
        <v>0</v>
      </c>
      <c r="CQ1001" s="351"/>
      <c r="CR1001" s="131">
        <f t="shared" si="8440"/>
        <v>0</v>
      </c>
      <c r="CS1001" s="44"/>
      <c r="CT1001" s="44"/>
      <c r="CU1001" s="1"/>
      <c r="CV1001" s="1"/>
      <c r="CW1001" s="1"/>
      <c r="CX1001" s="1"/>
      <c r="CY1001" s="1"/>
      <c r="CZ1001" s="44"/>
      <c r="DA1001" s="17">
        <f t="shared" si="8718"/>
        <v>0</v>
      </c>
      <c r="DB1001" s="359">
        <f t="shared" si="8463"/>
        <v>0</v>
      </c>
      <c r="DC1001" s="359">
        <f t="shared" si="8464"/>
        <v>0</v>
      </c>
      <c r="DD1001" s="44"/>
      <c r="DE1001" s="44"/>
      <c r="DF1001" s="44"/>
      <c r="DG1001" s="44"/>
      <c r="DH1001" s="44"/>
      <c r="DI1001" s="44"/>
      <c r="DJ1001" s="44"/>
      <c r="DK1001" s="44"/>
      <c r="DL1001" s="44"/>
      <c r="DM1001" s="44"/>
      <c r="DN1001" s="44">
        <f t="shared" si="8722"/>
        <v>25</v>
      </c>
      <c r="DO1001" s="1"/>
      <c r="DP1001" s="1"/>
      <c r="DQ1001" s="17">
        <f t="shared" si="8442"/>
        <v>0</v>
      </c>
      <c r="DR1001" s="17">
        <f t="shared" si="8443"/>
        <v>0</v>
      </c>
      <c r="DS1001" s="17">
        <f t="shared" si="8444"/>
        <v>0</v>
      </c>
      <c r="DT1001" s="17">
        <f t="shared" si="8445"/>
        <v>0</v>
      </c>
      <c r="DU1001" s="17">
        <f t="shared" si="8446"/>
        <v>0</v>
      </c>
      <c r="DV1001" s="17">
        <f t="shared" si="8447"/>
        <v>0</v>
      </c>
      <c r="DW1001" s="1"/>
      <c r="DX1001" s="1"/>
      <c r="DY1001" s="20">
        <f t="shared" si="8448"/>
        <v>0</v>
      </c>
      <c r="DZ1001" s="20">
        <f t="shared" si="8449"/>
        <v>0</v>
      </c>
      <c r="EA1001" s="20">
        <f t="shared" si="8450"/>
        <v>0</v>
      </c>
      <c r="EB1001" s="20">
        <f t="shared" si="8451"/>
        <v>0</v>
      </c>
      <c r="EC1001" s="18">
        <f t="shared" si="8473"/>
        <v>0</v>
      </c>
      <c r="ED1001" s="19">
        <f t="shared" si="8719"/>
        <v>0</v>
      </c>
      <c r="EE1001" s="19">
        <f t="shared" si="8453"/>
        <v>0</v>
      </c>
      <c r="EF1001" s="1">
        <f t="shared" si="8454"/>
        <v>0</v>
      </c>
      <c r="EG1001" s="18">
        <f t="shared" si="8455"/>
        <v>0</v>
      </c>
      <c r="EH1001" s="341"/>
      <c r="EI1001" s="44"/>
      <c r="EJ1001" s="44"/>
      <c r="EK1001" s="44"/>
      <c r="EL1001" s="93"/>
      <c r="EM1001" s="93"/>
      <c r="EN1001" s="93"/>
      <c r="EO1001" s="366"/>
      <c r="EP1001" s="366"/>
      <c r="EQ1001" s="374"/>
      <c r="ER1001" s="374"/>
      <c r="ES1001" s="374"/>
      <c r="ET1001" s="374"/>
      <c r="EU1001" s="18">
        <f t="shared" si="8465"/>
        <v>0</v>
      </c>
      <c r="EV1001" s="18">
        <f t="shared" si="8456"/>
        <v>0</v>
      </c>
      <c r="EW1001" s="341">
        <v>1</v>
      </c>
      <c r="EX1001" s="341"/>
      <c r="EY1001" s="341"/>
      <c r="EZ1001" s="365">
        <f t="shared" si="8466"/>
        <v>0</v>
      </c>
      <c r="FA1001" s="44"/>
      <c r="FB1001" s="44"/>
      <c r="FC1001" s="44"/>
      <c r="FD1001" s="45"/>
      <c r="FE1001" s="45"/>
      <c r="FF1001" s="45"/>
      <c r="FG1001" s="300"/>
      <c r="FH1001" s="45"/>
      <c r="FI1001" s="45"/>
      <c r="FJ1001" s="45"/>
      <c r="FK1001" s="44"/>
      <c r="FL1001" s="44"/>
      <c r="FM1001" s="44"/>
      <c r="FN1001" s="44"/>
      <c r="FO1001" s="294"/>
      <c r="FP1001" s="20">
        <f t="shared" si="8467"/>
        <v>0</v>
      </c>
      <c r="FQ1001" s="20">
        <f t="shared" si="8457"/>
        <v>0</v>
      </c>
      <c r="FR1001" s="20">
        <f t="shared" si="8458"/>
        <v>0</v>
      </c>
      <c r="FS1001" s="20">
        <f t="shared" si="8459"/>
        <v>0</v>
      </c>
      <c r="FT1001" s="20">
        <f t="shared" si="8460"/>
        <v>0</v>
      </c>
      <c r="FU1001" s="20">
        <f t="shared" si="8461"/>
        <v>0</v>
      </c>
      <c r="FV1001" s="20">
        <f t="shared" si="8462"/>
        <v>0</v>
      </c>
      <c r="FW1001" s="44"/>
    </row>
    <row r="1002" spans="1:179" ht="27.75" customHeight="1">
      <c r="A1002" s="40"/>
      <c r="B1002" s="48">
        <v>3</v>
      </c>
      <c r="C1002" s="48">
        <f t="shared" si="8721"/>
        <v>3</v>
      </c>
      <c r="D1002" s="48" t="s">
        <v>53</v>
      </c>
      <c r="E1002" s="48" t="str">
        <f t="shared" si="8723"/>
        <v>LT7,5</v>
      </c>
      <c r="F1002" s="48">
        <v>26</v>
      </c>
      <c r="G1002" s="48">
        <f t="shared" si="8724"/>
        <v>26</v>
      </c>
      <c r="H1002" s="43"/>
      <c r="I1002" s="43"/>
      <c r="J1002" s="44"/>
      <c r="K1002" s="44"/>
      <c r="L1002" s="44"/>
      <c r="M1002" s="44"/>
      <c r="N1002" s="43"/>
      <c r="O1002" s="43"/>
      <c r="P1002" s="1"/>
      <c r="Q1002" s="16"/>
      <c r="R1002" s="1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1">
        <f t="shared" si="8704"/>
        <v>0</v>
      </c>
      <c r="AD1002" s="1">
        <f t="shared" si="8705"/>
        <v>0</v>
      </c>
      <c r="AE1002" s="1">
        <f t="shared" si="8706"/>
        <v>0</v>
      </c>
      <c r="AF1002" s="1">
        <f t="shared" si="8707"/>
        <v>0</v>
      </c>
      <c r="AG1002" s="1">
        <f t="shared" si="8708"/>
        <v>0</v>
      </c>
      <c r="AH1002" s="1">
        <f t="shared" si="8709"/>
        <v>0</v>
      </c>
      <c r="AI1002" s="1">
        <f t="shared" si="8710"/>
        <v>0</v>
      </c>
      <c r="AJ1002" s="1">
        <f t="shared" si="8711"/>
        <v>0</v>
      </c>
      <c r="AK1002" s="1">
        <f t="shared" si="8712"/>
        <v>0</v>
      </c>
      <c r="AL1002" s="1">
        <f t="shared" si="8713"/>
        <v>0</v>
      </c>
      <c r="AM1002" s="1">
        <f t="shared" si="8714"/>
        <v>0</v>
      </c>
      <c r="AN1002" s="1">
        <f t="shared" si="8715"/>
        <v>0</v>
      </c>
      <c r="AO1002" s="44"/>
      <c r="AP1002" s="44"/>
      <c r="AQ1002" s="44"/>
      <c r="AR1002" s="294"/>
      <c r="AS1002" s="122">
        <f t="shared" si="8431"/>
        <v>0</v>
      </c>
      <c r="AT1002" s="122">
        <f t="shared" si="8432"/>
        <v>0</v>
      </c>
      <c r="AU1002" s="122">
        <f t="shared" si="8433"/>
        <v>0</v>
      </c>
      <c r="AV1002" s="122">
        <f t="shared" si="8716"/>
        <v>0</v>
      </c>
      <c r="AW1002" s="44"/>
      <c r="AX1002" s="294"/>
      <c r="AY1002" s="294"/>
      <c r="AZ1002" s="294"/>
      <c r="BA1002" s="294"/>
      <c r="BB1002" s="294"/>
      <c r="BC1002" s="29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127"/>
      <c r="BO1002" s="44"/>
      <c r="BP1002" s="1"/>
      <c r="BQ1002" s="44"/>
      <c r="BR1002" s="17">
        <v>2</v>
      </c>
      <c r="BS1002" s="1">
        <f t="shared" si="8435"/>
        <v>0</v>
      </c>
      <c r="BT1002" s="17">
        <f t="shared" si="8717"/>
        <v>0</v>
      </c>
      <c r="BU1002" s="44"/>
      <c r="BV1002" s="44">
        <v>1</v>
      </c>
      <c r="BW1002" s="44"/>
      <c r="BX1002" s="44"/>
      <c r="BY1002" s="44"/>
      <c r="BZ1002" s="44"/>
      <c r="CA1002" s="44"/>
      <c r="CB1002" s="44"/>
      <c r="CC1002" s="44"/>
      <c r="CD1002" s="92"/>
      <c r="CE1002" s="92"/>
      <c r="CF1002" s="92"/>
      <c r="CG1002" s="44"/>
      <c r="CH1002" s="1"/>
      <c r="CI1002" s="1"/>
      <c r="CJ1002" s="1"/>
      <c r="CK1002" s="383"/>
      <c r="CL1002" s="383"/>
      <c r="CM1002" s="383"/>
      <c r="CN1002" s="1">
        <f t="shared" si="8437"/>
        <v>0</v>
      </c>
      <c r="CO1002" s="1">
        <f t="shared" si="8438"/>
        <v>0</v>
      </c>
      <c r="CP1002" s="20">
        <f t="shared" si="8439"/>
        <v>0</v>
      </c>
      <c r="CQ1002" s="351"/>
      <c r="CR1002" s="131">
        <f t="shared" si="8440"/>
        <v>0</v>
      </c>
      <c r="CS1002" s="44"/>
      <c r="CT1002" s="44"/>
      <c r="CU1002" s="1"/>
      <c r="CV1002" s="1"/>
      <c r="CW1002" s="1"/>
      <c r="CX1002" s="1"/>
      <c r="CY1002" s="1"/>
      <c r="CZ1002" s="44"/>
      <c r="DA1002" s="17">
        <f t="shared" si="8718"/>
        <v>0</v>
      </c>
      <c r="DB1002" s="359">
        <f t="shared" si="8463"/>
        <v>0</v>
      </c>
      <c r="DC1002" s="359">
        <f t="shared" si="8464"/>
        <v>0</v>
      </c>
      <c r="DD1002" s="44"/>
      <c r="DE1002" s="44"/>
      <c r="DF1002" s="44"/>
      <c r="DG1002" s="44"/>
      <c r="DH1002" s="44"/>
      <c r="DI1002" s="44"/>
      <c r="DJ1002" s="44"/>
      <c r="DK1002" s="44"/>
      <c r="DL1002" s="44"/>
      <c r="DM1002" s="44"/>
      <c r="DN1002" s="44">
        <f t="shared" si="8722"/>
        <v>26</v>
      </c>
      <c r="DO1002" s="1"/>
      <c r="DP1002" s="1"/>
      <c r="DQ1002" s="17">
        <f t="shared" si="8442"/>
        <v>0</v>
      </c>
      <c r="DR1002" s="17">
        <f t="shared" si="8443"/>
        <v>0</v>
      </c>
      <c r="DS1002" s="17">
        <f t="shared" si="8444"/>
        <v>0</v>
      </c>
      <c r="DT1002" s="17">
        <f t="shared" si="8445"/>
        <v>0</v>
      </c>
      <c r="DU1002" s="17">
        <f t="shared" si="8446"/>
        <v>0</v>
      </c>
      <c r="DV1002" s="17">
        <f t="shared" si="8447"/>
        <v>0</v>
      </c>
      <c r="DW1002" s="1"/>
      <c r="DX1002" s="1"/>
      <c r="DY1002" s="20">
        <f t="shared" si="8448"/>
        <v>0</v>
      </c>
      <c r="DZ1002" s="20">
        <f t="shared" si="8449"/>
        <v>0</v>
      </c>
      <c r="EA1002" s="20">
        <f t="shared" si="8450"/>
        <v>0</v>
      </c>
      <c r="EB1002" s="20">
        <f t="shared" si="8451"/>
        <v>0</v>
      </c>
      <c r="EC1002" s="18">
        <f t="shared" si="8473"/>
        <v>0</v>
      </c>
      <c r="ED1002" s="19">
        <f t="shared" si="8719"/>
        <v>0</v>
      </c>
      <c r="EE1002" s="19">
        <f t="shared" si="8453"/>
        <v>0</v>
      </c>
      <c r="EF1002" s="1">
        <f t="shared" si="8454"/>
        <v>0</v>
      </c>
      <c r="EG1002" s="18">
        <f t="shared" si="8455"/>
        <v>0</v>
      </c>
      <c r="EH1002" s="341"/>
      <c r="EI1002" s="44"/>
      <c r="EJ1002" s="44"/>
      <c r="EK1002" s="44"/>
      <c r="EL1002" s="93"/>
      <c r="EM1002" s="93"/>
      <c r="EN1002" s="93"/>
      <c r="EO1002" s="366"/>
      <c r="EP1002" s="366"/>
      <c r="EQ1002" s="374"/>
      <c r="ER1002" s="374"/>
      <c r="ES1002" s="374"/>
      <c r="ET1002" s="374"/>
      <c r="EU1002" s="18">
        <f t="shared" si="8465"/>
        <v>0</v>
      </c>
      <c r="EV1002" s="18">
        <f t="shared" si="8456"/>
        <v>0</v>
      </c>
      <c r="EW1002" s="341">
        <v>1</v>
      </c>
      <c r="EX1002" s="341"/>
      <c r="EY1002" s="341"/>
      <c r="EZ1002" s="365">
        <f t="shared" si="8466"/>
        <v>0</v>
      </c>
      <c r="FA1002" s="44"/>
      <c r="FB1002" s="44"/>
      <c r="FC1002" s="44"/>
      <c r="FD1002" s="45"/>
      <c r="FE1002" s="45"/>
      <c r="FF1002" s="45"/>
      <c r="FG1002" s="300"/>
      <c r="FH1002" s="45"/>
      <c r="FI1002" s="45"/>
      <c r="FJ1002" s="45"/>
      <c r="FK1002" s="44"/>
      <c r="FL1002" s="44"/>
      <c r="FM1002" s="44"/>
      <c r="FN1002" s="44"/>
      <c r="FO1002" s="294"/>
      <c r="FP1002" s="20">
        <f t="shared" si="8467"/>
        <v>0</v>
      </c>
      <c r="FQ1002" s="20">
        <f t="shared" si="8457"/>
        <v>0</v>
      </c>
      <c r="FR1002" s="20">
        <f t="shared" si="8458"/>
        <v>0</v>
      </c>
      <c r="FS1002" s="20">
        <f t="shared" si="8459"/>
        <v>0</v>
      </c>
      <c r="FT1002" s="20">
        <f t="shared" si="8460"/>
        <v>0</v>
      </c>
      <c r="FU1002" s="20">
        <f t="shared" si="8461"/>
        <v>0</v>
      </c>
      <c r="FV1002" s="20">
        <f t="shared" si="8462"/>
        <v>0</v>
      </c>
      <c r="FW1002" s="44"/>
    </row>
    <row r="1003" spans="1:179" ht="27.75" customHeight="1">
      <c r="A1003" s="40"/>
      <c r="B1003" s="48">
        <v>4</v>
      </c>
      <c r="C1003" s="48">
        <f t="shared" si="8721"/>
        <v>4</v>
      </c>
      <c r="D1003" s="48" t="s">
        <v>53</v>
      </c>
      <c r="E1003" s="48" t="str">
        <f t="shared" si="8723"/>
        <v>LT7,5</v>
      </c>
      <c r="F1003" s="48">
        <v>15</v>
      </c>
      <c r="G1003" s="48">
        <f t="shared" si="8724"/>
        <v>15</v>
      </c>
      <c r="H1003" s="43"/>
      <c r="I1003" s="43"/>
      <c r="J1003" s="44"/>
      <c r="K1003" s="44"/>
      <c r="L1003" s="44"/>
      <c r="M1003" s="44"/>
      <c r="N1003" s="43"/>
      <c r="O1003" s="43"/>
      <c r="P1003" s="1"/>
      <c r="Q1003" s="16"/>
      <c r="R1003" s="1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1">
        <f t="shared" si="8704"/>
        <v>0</v>
      </c>
      <c r="AD1003" s="1">
        <f t="shared" si="8705"/>
        <v>0</v>
      </c>
      <c r="AE1003" s="1">
        <f t="shared" si="8706"/>
        <v>0</v>
      </c>
      <c r="AF1003" s="1">
        <f t="shared" si="8707"/>
        <v>0</v>
      </c>
      <c r="AG1003" s="1">
        <f t="shared" si="8708"/>
        <v>0</v>
      </c>
      <c r="AH1003" s="1">
        <f t="shared" si="8709"/>
        <v>0</v>
      </c>
      <c r="AI1003" s="1">
        <f t="shared" si="8710"/>
        <v>0</v>
      </c>
      <c r="AJ1003" s="1">
        <f t="shared" si="8711"/>
        <v>0</v>
      </c>
      <c r="AK1003" s="1">
        <f t="shared" si="8712"/>
        <v>0</v>
      </c>
      <c r="AL1003" s="1">
        <f t="shared" si="8713"/>
        <v>0</v>
      </c>
      <c r="AM1003" s="1">
        <f t="shared" si="8714"/>
        <v>0</v>
      </c>
      <c r="AN1003" s="1">
        <f t="shared" si="8715"/>
        <v>0</v>
      </c>
      <c r="AO1003" s="44"/>
      <c r="AP1003" s="44"/>
      <c r="AQ1003" s="44"/>
      <c r="AR1003" s="294"/>
      <c r="AS1003" s="122">
        <f t="shared" si="8431"/>
        <v>0</v>
      </c>
      <c r="AT1003" s="122">
        <f t="shared" si="8432"/>
        <v>0</v>
      </c>
      <c r="AU1003" s="122">
        <f t="shared" si="8433"/>
        <v>0</v>
      </c>
      <c r="AV1003" s="122">
        <f t="shared" si="8716"/>
        <v>0</v>
      </c>
      <c r="AW1003" s="44"/>
      <c r="AX1003" s="294"/>
      <c r="AY1003" s="294"/>
      <c r="AZ1003" s="294"/>
      <c r="BA1003" s="294"/>
      <c r="BB1003" s="294"/>
      <c r="BC1003" s="29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127"/>
      <c r="BO1003" s="44"/>
      <c r="BP1003" s="1"/>
      <c r="BQ1003" s="44"/>
      <c r="BR1003" s="17">
        <v>2</v>
      </c>
      <c r="BS1003" s="1">
        <f t="shared" si="8435"/>
        <v>0</v>
      </c>
      <c r="BT1003" s="17">
        <f t="shared" si="8717"/>
        <v>0</v>
      </c>
      <c r="BU1003" s="44"/>
      <c r="BV1003" s="44">
        <v>1</v>
      </c>
      <c r="BW1003" s="44"/>
      <c r="BX1003" s="44"/>
      <c r="BY1003" s="44"/>
      <c r="BZ1003" s="44"/>
      <c r="CA1003" s="44"/>
      <c r="CB1003" s="44"/>
      <c r="CC1003" s="44"/>
      <c r="CD1003" s="92"/>
      <c r="CE1003" s="92"/>
      <c r="CF1003" s="92"/>
      <c r="CG1003" s="44"/>
      <c r="CH1003" s="1"/>
      <c r="CI1003" s="1"/>
      <c r="CJ1003" s="1"/>
      <c r="CK1003" s="383"/>
      <c r="CL1003" s="383"/>
      <c r="CM1003" s="383"/>
      <c r="CN1003" s="1">
        <f t="shared" si="8437"/>
        <v>0</v>
      </c>
      <c r="CO1003" s="1">
        <f t="shared" si="8438"/>
        <v>0</v>
      </c>
      <c r="CP1003" s="20">
        <f t="shared" si="8439"/>
        <v>0</v>
      </c>
      <c r="CQ1003" s="351"/>
      <c r="CR1003" s="131">
        <f t="shared" si="8440"/>
        <v>0</v>
      </c>
      <c r="CS1003" s="44"/>
      <c r="CT1003" s="44"/>
      <c r="CU1003" s="1"/>
      <c r="CV1003" s="1"/>
      <c r="CW1003" s="1"/>
      <c r="CX1003" s="1"/>
      <c r="CY1003" s="1"/>
      <c r="CZ1003" s="44"/>
      <c r="DA1003" s="17">
        <f t="shared" si="8718"/>
        <v>0</v>
      </c>
      <c r="DB1003" s="359">
        <f t="shared" si="8463"/>
        <v>0</v>
      </c>
      <c r="DC1003" s="359">
        <f t="shared" si="8464"/>
        <v>0</v>
      </c>
      <c r="DD1003" s="44"/>
      <c r="DE1003" s="44"/>
      <c r="DF1003" s="44"/>
      <c r="DG1003" s="44"/>
      <c r="DH1003" s="44"/>
      <c r="DI1003" s="44"/>
      <c r="DJ1003" s="44"/>
      <c r="DK1003" s="44"/>
      <c r="DL1003" s="44"/>
      <c r="DM1003" s="44"/>
      <c r="DN1003" s="44">
        <f t="shared" si="8722"/>
        <v>15</v>
      </c>
      <c r="DO1003" s="1"/>
      <c r="DP1003" s="1"/>
      <c r="DQ1003" s="17">
        <f t="shared" si="8442"/>
        <v>0</v>
      </c>
      <c r="DR1003" s="17">
        <f t="shared" si="8443"/>
        <v>0</v>
      </c>
      <c r="DS1003" s="17">
        <f t="shared" si="8444"/>
        <v>0</v>
      </c>
      <c r="DT1003" s="17">
        <f t="shared" si="8445"/>
        <v>0</v>
      </c>
      <c r="DU1003" s="17">
        <f t="shared" si="8446"/>
        <v>0</v>
      </c>
      <c r="DV1003" s="17">
        <f t="shared" si="8447"/>
        <v>0</v>
      </c>
      <c r="DW1003" s="1"/>
      <c r="DX1003" s="1"/>
      <c r="DY1003" s="20">
        <f t="shared" si="8448"/>
        <v>0</v>
      </c>
      <c r="DZ1003" s="20">
        <f t="shared" si="8449"/>
        <v>0</v>
      </c>
      <c r="EA1003" s="20">
        <f t="shared" si="8450"/>
        <v>0</v>
      </c>
      <c r="EB1003" s="20">
        <f t="shared" si="8451"/>
        <v>0</v>
      </c>
      <c r="EC1003" s="18">
        <f t="shared" si="8473"/>
        <v>0</v>
      </c>
      <c r="ED1003" s="19">
        <f t="shared" si="8719"/>
        <v>0</v>
      </c>
      <c r="EE1003" s="19">
        <f t="shared" si="8453"/>
        <v>0</v>
      </c>
      <c r="EF1003" s="1">
        <f t="shared" si="8454"/>
        <v>0</v>
      </c>
      <c r="EG1003" s="18">
        <f t="shared" si="8455"/>
        <v>0</v>
      </c>
      <c r="EH1003" s="341"/>
      <c r="EI1003" s="44"/>
      <c r="EJ1003" s="44"/>
      <c r="EK1003" s="44"/>
      <c r="EL1003" s="93"/>
      <c r="EM1003" s="93"/>
      <c r="EN1003" s="93"/>
      <c r="EO1003" s="366"/>
      <c r="EP1003" s="366"/>
      <c r="EQ1003" s="374"/>
      <c r="ER1003" s="374"/>
      <c r="ES1003" s="374"/>
      <c r="ET1003" s="374"/>
      <c r="EU1003" s="18">
        <f t="shared" si="8465"/>
        <v>0</v>
      </c>
      <c r="EV1003" s="18">
        <f t="shared" si="8456"/>
        <v>0</v>
      </c>
      <c r="EW1003" s="341">
        <v>1</v>
      </c>
      <c r="EX1003" s="341"/>
      <c r="EY1003" s="341"/>
      <c r="EZ1003" s="365">
        <f t="shared" si="8466"/>
        <v>0</v>
      </c>
      <c r="FA1003" s="44"/>
      <c r="FB1003" s="44"/>
      <c r="FC1003" s="44"/>
      <c r="FD1003" s="45"/>
      <c r="FE1003" s="45"/>
      <c r="FF1003" s="45"/>
      <c r="FG1003" s="300"/>
      <c r="FH1003" s="45"/>
      <c r="FI1003" s="45"/>
      <c r="FJ1003" s="45"/>
      <c r="FK1003" s="44"/>
      <c r="FL1003" s="44"/>
      <c r="FM1003" s="44"/>
      <c r="FN1003" s="44"/>
      <c r="FO1003" s="294"/>
      <c r="FP1003" s="20">
        <f t="shared" si="8467"/>
        <v>0</v>
      </c>
      <c r="FQ1003" s="20">
        <f t="shared" si="8457"/>
        <v>0</v>
      </c>
      <c r="FR1003" s="20">
        <f t="shared" si="8458"/>
        <v>0</v>
      </c>
      <c r="FS1003" s="20">
        <f t="shared" si="8459"/>
        <v>0</v>
      </c>
      <c r="FT1003" s="20">
        <f t="shared" si="8460"/>
        <v>0</v>
      </c>
      <c r="FU1003" s="20">
        <f t="shared" si="8461"/>
        <v>0</v>
      </c>
      <c r="FV1003" s="20">
        <f t="shared" si="8462"/>
        <v>0</v>
      </c>
      <c r="FW1003" s="44"/>
    </row>
    <row r="1004" spans="1:179" ht="27.75" customHeight="1">
      <c r="A1004" s="40"/>
      <c r="B1004" s="48">
        <v>5</v>
      </c>
      <c r="C1004" s="48">
        <f t="shared" si="8721"/>
        <v>5</v>
      </c>
      <c r="D1004" s="48" t="s">
        <v>44</v>
      </c>
      <c r="E1004" s="48" t="str">
        <f t="shared" si="8723"/>
        <v>LT8,5</v>
      </c>
      <c r="F1004" s="48">
        <v>21</v>
      </c>
      <c r="G1004" s="48">
        <f t="shared" si="8724"/>
        <v>21</v>
      </c>
      <c r="H1004" s="43"/>
      <c r="I1004" s="43"/>
      <c r="J1004" s="44"/>
      <c r="K1004" s="44"/>
      <c r="L1004" s="44"/>
      <c r="M1004" s="44"/>
      <c r="N1004" s="43"/>
      <c r="O1004" s="43"/>
      <c r="P1004" s="1"/>
      <c r="Q1004" s="16"/>
      <c r="R1004" s="1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1">
        <f t="shared" si="8704"/>
        <v>0</v>
      </c>
      <c r="AD1004" s="1">
        <f t="shared" si="8705"/>
        <v>0</v>
      </c>
      <c r="AE1004" s="1">
        <f t="shared" si="8706"/>
        <v>0</v>
      </c>
      <c r="AF1004" s="1">
        <f t="shared" si="8707"/>
        <v>0</v>
      </c>
      <c r="AG1004" s="1">
        <f t="shared" si="8708"/>
        <v>0</v>
      </c>
      <c r="AH1004" s="1">
        <f t="shared" si="8709"/>
        <v>0</v>
      </c>
      <c r="AI1004" s="1">
        <f t="shared" si="8710"/>
        <v>0</v>
      </c>
      <c r="AJ1004" s="1">
        <f t="shared" si="8711"/>
        <v>0</v>
      </c>
      <c r="AK1004" s="1">
        <f t="shared" si="8712"/>
        <v>0</v>
      </c>
      <c r="AL1004" s="1">
        <f t="shared" si="8713"/>
        <v>0</v>
      </c>
      <c r="AM1004" s="1">
        <f t="shared" si="8714"/>
        <v>0</v>
      </c>
      <c r="AN1004" s="1">
        <f t="shared" si="8715"/>
        <v>0</v>
      </c>
      <c r="AO1004" s="44"/>
      <c r="AP1004" s="44"/>
      <c r="AQ1004" s="44"/>
      <c r="AR1004" s="294"/>
      <c r="AS1004" s="122">
        <f t="shared" si="8431"/>
        <v>0</v>
      </c>
      <c r="AT1004" s="122">
        <f t="shared" si="8432"/>
        <v>0</v>
      </c>
      <c r="AU1004" s="122">
        <f t="shared" si="8433"/>
        <v>0</v>
      </c>
      <c r="AV1004" s="122">
        <f t="shared" si="8716"/>
        <v>0</v>
      </c>
      <c r="AW1004" s="44"/>
      <c r="AX1004" s="294"/>
      <c r="AY1004" s="294"/>
      <c r="AZ1004" s="294"/>
      <c r="BA1004" s="294"/>
      <c r="BB1004" s="294"/>
      <c r="BC1004" s="29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127"/>
      <c r="BO1004" s="44"/>
      <c r="BP1004" s="1"/>
      <c r="BQ1004" s="44"/>
      <c r="BR1004" s="17">
        <v>2</v>
      </c>
      <c r="BS1004" s="1">
        <f t="shared" si="8435"/>
        <v>0</v>
      </c>
      <c r="BT1004" s="17">
        <f t="shared" si="8717"/>
        <v>0</v>
      </c>
      <c r="BU1004" s="44"/>
      <c r="BV1004" s="44">
        <v>1</v>
      </c>
      <c r="BW1004" s="44"/>
      <c r="BX1004" s="44"/>
      <c r="BY1004" s="44"/>
      <c r="BZ1004" s="44"/>
      <c r="CA1004" s="44"/>
      <c r="CB1004" s="44"/>
      <c r="CC1004" s="44"/>
      <c r="CD1004" s="92"/>
      <c r="CE1004" s="92"/>
      <c r="CF1004" s="92"/>
      <c r="CG1004" s="44"/>
      <c r="CH1004" s="1"/>
      <c r="CI1004" s="1"/>
      <c r="CJ1004" s="1"/>
      <c r="CK1004" s="383"/>
      <c r="CL1004" s="383"/>
      <c r="CM1004" s="383"/>
      <c r="CN1004" s="1">
        <f t="shared" si="8437"/>
        <v>0</v>
      </c>
      <c r="CO1004" s="1">
        <f t="shared" si="8438"/>
        <v>0</v>
      </c>
      <c r="CP1004" s="20">
        <f t="shared" si="8439"/>
        <v>0</v>
      </c>
      <c r="CQ1004" s="351"/>
      <c r="CR1004" s="131">
        <f t="shared" si="8440"/>
        <v>0</v>
      </c>
      <c r="CS1004" s="44"/>
      <c r="CT1004" s="44"/>
      <c r="CU1004" s="1"/>
      <c r="CV1004" s="1"/>
      <c r="CW1004" s="1"/>
      <c r="CX1004" s="1"/>
      <c r="CY1004" s="1"/>
      <c r="CZ1004" s="44"/>
      <c r="DA1004" s="17">
        <f t="shared" si="8718"/>
        <v>0</v>
      </c>
      <c r="DB1004" s="359">
        <f t="shared" si="8463"/>
        <v>0</v>
      </c>
      <c r="DC1004" s="359">
        <f t="shared" si="8464"/>
        <v>0</v>
      </c>
      <c r="DD1004" s="44"/>
      <c r="DE1004" s="44"/>
      <c r="DF1004" s="44"/>
      <c r="DG1004" s="44"/>
      <c r="DH1004" s="44"/>
      <c r="DI1004" s="44"/>
      <c r="DJ1004" s="44"/>
      <c r="DK1004" s="44"/>
      <c r="DL1004" s="44"/>
      <c r="DM1004" s="44"/>
      <c r="DN1004" s="44">
        <f t="shared" si="8722"/>
        <v>21</v>
      </c>
      <c r="DO1004" s="1"/>
      <c r="DP1004" s="1"/>
      <c r="DQ1004" s="17">
        <f t="shared" si="8442"/>
        <v>0</v>
      </c>
      <c r="DR1004" s="17">
        <f t="shared" si="8443"/>
        <v>0</v>
      </c>
      <c r="DS1004" s="17">
        <f t="shared" si="8444"/>
        <v>0</v>
      </c>
      <c r="DT1004" s="17">
        <f t="shared" si="8445"/>
        <v>0</v>
      </c>
      <c r="DU1004" s="17">
        <f t="shared" si="8446"/>
        <v>0</v>
      </c>
      <c r="DV1004" s="17">
        <f t="shared" si="8447"/>
        <v>0</v>
      </c>
      <c r="DW1004" s="1"/>
      <c r="DX1004" s="1"/>
      <c r="DY1004" s="20">
        <f t="shared" si="8448"/>
        <v>0</v>
      </c>
      <c r="DZ1004" s="20">
        <f t="shared" si="8449"/>
        <v>0</v>
      </c>
      <c r="EA1004" s="20">
        <f t="shared" si="8450"/>
        <v>0</v>
      </c>
      <c r="EB1004" s="20">
        <f t="shared" si="8451"/>
        <v>0</v>
      </c>
      <c r="EC1004" s="18">
        <f t="shared" si="8473"/>
        <v>0</v>
      </c>
      <c r="ED1004" s="19">
        <f t="shared" si="8719"/>
        <v>0</v>
      </c>
      <c r="EE1004" s="19">
        <f t="shared" si="8453"/>
        <v>0</v>
      </c>
      <c r="EF1004" s="1">
        <f t="shared" si="8454"/>
        <v>0</v>
      </c>
      <c r="EG1004" s="18">
        <f t="shared" si="8455"/>
        <v>0</v>
      </c>
      <c r="EH1004" s="341"/>
      <c r="EI1004" s="44"/>
      <c r="EJ1004" s="44"/>
      <c r="EK1004" s="44"/>
      <c r="EL1004" s="93"/>
      <c r="EM1004" s="93"/>
      <c r="EN1004" s="93"/>
      <c r="EO1004" s="366"/>
      <c r="EP1004" s="366"/>
      <c r="EQ1004" s="374"/>
      <c r="ER1004" s="374"/>
      <c r="ES1004" s="374"/>
      <c r="ET1004" s="374"/>
      <c r="EU1004" s="18">
        <f t="shared" si="8465"/>
        <v>0</v>
      </c>
      <c r="EV1004" s="18">
        <f t="shared" si="8456"/>
        <v>0</v>
      </c>
      <c r="EW1004" s="341">
        <v>1</v>
      </c>
      <c r="EX1004" s="341"/>
      <c r="EY1004" s="341"/>
      <c r="EZ1004" s="365">
        <f t="shared" si="8466"/>
        <v>0</v>
      </c>
      <c r="FA1004" s="44"/>
      <c r="FB1004" s="44"/>
      <c r="FC1004" s="44"/>
      <c r="FD1004" s="45"/>
      <c r="FE1004" s="45"/>
      <c r="FF1004" s="45"/>
      <c r="FG1004" s="300"/>
      <c r="FH1004" s="45"/>
      <c r="FI1004" s="45"/>
      <c r="FJ1004" s="45"/>
      <c r="FK1004" s="44"/>
      <c r="FL1004" s="44"/>
      <c r="FM1004" s="44"/>
      <c r="FN1004" s="44"/>
      <c r="FO1004" s="294"/>
      <c r="FP1004" s="20">
        <f t="shared" si="8467"/>
        <v>0</v>
      </c>
      <c r="FQ1004" s="20">
        <f t="shared" si="8457"/>
        <v>0</v>
      </c>
      <c r="FR1004" s="20">
        <f t="shared" si="8458"/>
        <v>0</v>
      </c>
      <c r="FS1004" s="20">
        <f t="shared" si="8459"/>
        <v>0</v>
      </c>
      <c r="FT1004" s="20">
        <f t="shared" si="8460"/>
        <v>0</v>
      </c>
      <c r="FU1004" s="20">
        <f t="shared" si="8461"/>
        <v>0</v>
      </c>
      <c r="FV1004" s="20">
        <f t="shared" si="8462"/>
        <v>0</v>
      </c>
      <c r="FW1004" s="44"/>
    </row>
    <row r="1005" spans="1:179" ht="27.75" customHeight="1">
      <c r="A1005" s="40"/>
      <c r="B1005" s="48">
        <v>6</v>
      </c>
      <c r="C1005" s="48">
        <f t="shared" si="8721"/>
        <v>6</v>
      </c>
      <c r="D1005" s="48" t="s">
        <v>53</v>
      </c>
      <c r="E1005" s="48" t="str">
        <f t="shared" si="8723"/>
        <v>LT7,5</v>
      </c>
      <c r="F1005" s="48">
        <v>18</v>
      </c>
      <c r="G1005" s="48">
        <f t="shared" si="8724"/>
        <v>18</v>
      </c>
      <c r="H1005" s="43"/>
      <c r="I1005" s="43"/>
      <c r="J1005" s="44"/>
      <c r="K1005" s="44"/>
      <c r="L1005" s="44"/>
      <c r="M1005" s="44"/>
      <c r="N1005" s="43"/>
      <c r="O1005" s="43"/>
      <c r="P1005" s="1"/>
      <c r="Q1005" s="16"/>
      <c r="R1005" s="1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1">
        <f t="shared" si="8704"/>
        <v>0</v>
      </c>
      <c r="AD1005" s="1">
        <f t="shared" si="8705"/>
        <v>0</v>
      </c>
      <c r="AE1005" s="1">
        <f t="shared" si="8706"/>
        <v>0</v>
      </c>
      <c r="AF1005" s="1">
        <f t="shared" si="8707"/>
        <v>0</v>
      </c>
      <c r="AG1005" s="1">
        <f t="shared" si="8708"/>
        <v>0</v>
      </c>
      <c r="AH1005" s="1">
        <f t="shared" si="8709"/>
        <v>0</v>
      </c>
      <c r="AI1005" s="1">
        <f t="shared" si="8710"/>
        <v>0</v>
      </c>
      <c r="AJ1005" s="1">
        <f t="shared" si="8711"/>
        <v>0</v>
      </c>
      <c r="AK1005" s="1">
        <f t="shared" si="8712"/>
        <v>0</v>
      </c>
      <c r="AL1005" s="1">
        <f t="shared" si="8713"/>
        <v>0</v>
      </c>
      <c r="AM1005" s="1">
        <f t="shared" si="8714"/>
        <v>0</v>
      </c>
      <c r="AN1005" s="1">
        <f t="shared" si="8715"/>
        <v>0</v>
      </c>
      <c r="AO1005" s="44"/>
      <c r="AP1005" s="44"/>
      <c r="AQ1005" s="44"/>
      <c r="AR1005" s="294"/>
      <c r="AS1005" s="122">
        <f t="shared" si="8431"/>
        <v>0</v>
      </c>
      <c r="AT1005" s="122">
        <f t="shared" si="8432"/>
        <v>0</v>
      </c>
      <c r="AU1005" s="122">
        <f t="shared" si="8433"/>
        <v>0</v>
      </c>
      <c r="AV1005" s="122">
        <f t="shared" si="8716"/>
        <v>0</v>
      </c>
      <c r="AW1005" s="44"/>
      <c r="AX1005" s="294"/>
      <c r="AY1005" s="294"/>
      <c r="AZ1005" s="294"/>
      <c r="BA1005" s="294"/>
      <c r="BB1005" s="294"/>
      <c r="BC1005" s="29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127"/>
      <c r="BO1005" s="44"/>
      <c r="BP1005" s="1"/>
      <c r="BQ1005" s="44"/>
      <c r="BR1005" s="17">
        <v>2</v>
      </c>
      <c r="BS1005" s="1">
        <f t="shared" si="8435"/>
        <v>0</v>
      </c>
      <c r="BT1005" s="17">
        <f t="shared" si="8717"/>
        <v>0</v>
      </c>
      <c r="BU1005" s="44"/>
      <c r="BV1005" s="44">
        <v>1</v>
      </c>
      <c r="BW1005" s="44"/>
      <c r="BX1005" s="44"/>
      <c r="BY1005" s="44"/>
      <c r="BZ1005" s="44"/>
      <c r="CA1005" s="44"/>
      <c r="CB1005" s="44"/>
      <c r="CC1005" s="44"/>
      <c r="CD1005" s="92"/>
      <c r="CE1005" s="92"/>
      <c r="CF1005" s="92"/>
      <c r="CG1005" s="44"/>
      <c r="CH1005" s="1"/>
      <c r="CI1005" s="1"/>
      <c r="CJ1005" s="1"/>
      <c r="CK1005" s="383"/>
      <c r="CL1005" s="383"/>
      <c r="CM1005" s="383"/>
      <c r="CN1005" s="1">
        <f t="shared" si="8437"/>
        <v>0</v>
      </c>
      <c r="CO1005" s="1">
        <f t="shared" si="8438"/>
        <v>0</v>
      </c>
      <c r="CP1005" s="20">
        <f t="shared" si="8439"/>
        <v>0</v>
      </c>
      <c r="CQ1005" s="351"/>
      <c r="CR1005" s="131">
        <f t="shared" si="8440"/>
        <v>0</v>
      </c>
      <c r="CS1005" s="44"/>
      <c r="CT1005" s="44"/>
      <c r="CU1005" s="1"/>
      <c r="CV1005" s="1"/>
      <c r="CW1005" s="1"/>
      <c r="CX1005" s="1"/>
      <c r="CY1005" s="1"/>
      <c r="CZ1005" s="44"/>
      <c r="DA1005" s="17">
        <f t="shared" si="8718"/>
        <v>0</v>
      </c>
      <c r="DB1005" s="359">
        <f t="shared" si="8463"/>
        <v>0</v>
      </c>
      <c r="DC1005" s="359">
        <f t="shared" si="8464"/>
        <v>0</v>
      </c>
      <c r="DD1005" s="44"/>
      <c r="DE1005" s="44"/>
      <c r="DF1005" s="44"/>
      <c r="DG1005" s="44"/>
      <c r="DH1005" s="44"/>
      <c r="DI1005" s="44"/>
      <c r="DJ1005" s="44"/>
      <c r="DK1005" s="44"/>
      <c r="DL1005" s="44"/>
      <c r="DM1005" s="44"/>
      <c r="DN1005" s="44">
        <f t="shared" si="8722"/>
        <v>18</v>
      </c>
      <c r="DO1005" s="1"/>
      <c r="DP1005" s="1"/>
      <c r="DQ1005" s="17">
        <f t="shared" si="8442"/>
        <v>0</v>
      </c>
      <c r="DR1005" s="17">
        <f t="shared" si="8443"/>
        <v>0</v>
      </c>
      <c r="DS1005" s="17">
        <f t="shared" si="8444"/>
        <v>0</v>
      </c>
      <c r="DT1005" s="17">
        <f t="shared" si="8445"/>
        <v>0</v>
      </c>
      <c r="DU1005" s="17">
        <f t="shared" si="8446"/>
        <v>0</v>
      </c>
      <c r="DV1005" s="17">
        <f t="shared" si="8447"/>
        <v>0</v>
      </c>
      <c r="DW1005" s="1"/>
      <c r="DX1005" s="1"/>
      <c r="DY1005" s="20">
        <f t="shared" si="8448"/>
        <v>0</v>
      </c>
      <c r="DZ1005" s="20">
        <f t="shared" si="8449"/>
        <v>0</v>
      </c>
      <c r="EA1005" s="20">
        <f t="shared" si="8450"/>
        <v>0</v>
      </c>
      <c r="EB1005" s="20">
        <f t="shared" si="8451"/>
        <v>0</v>
      </c>
      <c r="EC1005" s="18">
        <f t="shared" si="8473"/>
        <v>0</v>
      </c>
      <c r="ED1005" s="19">
        <f t="shared" si="8719"/>
        <v>0</v>
      </c>
      <c r="EE1005" s="19">
        <f t="shared" si="8453"/>
        <v>0</v>
      </c>
      <c r="EF1005" s="1">
        <f t="shared" si="8454"/>
        <v>0</v>
      </c>
      <c r="EG1005" s="18">
        <f t="shared" si="8455"/>
        <v>0</v>
      </c>
      <c r="EH1005" s="341"/>
      <c r="EI1005" s="44"/>
      <c r="EJ1005" s="44"/>
      <c r="EK1005" s="44"/>
      <c r="EL1005" s="93"/>
      <c r="EM1005" s="93"/>
      <c r="EN1005" s="93"/>
      <c r="EO1005" s="366"/>
      <c r="EP1005" s="366"/>
      <c r="EQ1005" s="374"/>
      <c r="ER1005" s="374"/>
      <c r="ES1005" s="374"/>
      <c r="ET1005" s="374"/>
      <c r="EU1005" s="18">
        <f t="shared" si="8465"/>
        <v>0</v>
      </c>
      <c r="EV1005" s="18">
        <f t="shared" si="8456"/>
        <v>0</v>
      </c>
      <c r="EW1005" s="341">
        <v>2</v>
      </c>
      <c r="EX1005" s="341">
        <v>2</v>
      </c>
      <c r="EY1005" s="341"/>
      <c r="EZ1005" s="365">
        <f t="shared" si="8466"/>
        <v>0</v>
      </c>
      <c r="FA1005" s="44"/>
      <c r="FB1005" s="44"/>
      <c r="FC1005" s="44"/>
      <c r="FD1005" s="45"/>
      <c r="FE1005" s="45"/>
      <c r="FF1005" s="45"/>
      <c r="FG1005" s="300"/>
      <c r="FH1005" s="45"/>
      <c r="FI1005" s="45"/>
      <c r="FJ1005" s="45"/>
      <c r="FK1005" s="44"/>
      <c r="FL1005" s="44"/>
      <c r="FM1005" s="44"/>
      <c r="FN1005" s="44"/>
      <c r="FO1005" s="294"/>
      <c r="FP1005" s="20">
        <f t="shared" si="8467"/>
        <v>0</v>
      </c>
      <c r="FQ1005" s="20">
        <f t="shared" si="8457"/>
        <v>0</v>
      </c>
      <c r="FR1005" s="20">
        <f t="shared" si="8458"/>
        <v>0</v>
      </c>
      <c r="FS1005" s="20">
        <f t="shared" si="8459"/>
        <v>0</v>
      </c>
      <c r="FT1005" s="20">
        <f t="shared" si="8460"/>
        <v>0</v>
      </c>
      <c r="FU1005" s="20">
        <f t="shared" si="8461"/>
        <v>0</v>
      </c>
      <c r="FV1005" s="20">
        <f t="shared" si="8462"/>
        <v>0</v>
      </c>
      <c r="FW1005" s="44"/>
    </row>
    <row r="1006" spans="1:179" ht="27.75" customHeight="1">
      <c r="A1006" s="40"/>
      <c r="B1006" s="48" t="s">
        <v>738</v>
      </c>
      <c r="C1006" s="48" t="str">
        <f t="shared" si="8721"/>
        <v>6.4</v>
      </c>
      <c r="D1006" s="48" t="s">
        <v>44</v>
      </c>
      <c r="E1006" s="48" t="str">
        <f t="shared" si="8723"/>
        <v>LT8,5</v>
      </c>
      <c r="F1006" s="48">
        <v>4</v>
      </c>
      <c r="G1006" s="48">
        <f t="shared" si="8724"/>
        <v>4</v>
      </c>
      <c r="H1006" s="43"/>
      <c r="I1006" s="43"/>
      <c r="J1006" s="44"/>
      <c r="K1006" s="44"/>
      <c r="L1006" s="44"/>
      <c r="M1006" s="44"/>
      <c r="N1006" s="43"/>
      <c r="O1006" s="43"/>
      <c r="P1006" s="1"/>
      <c r="Q1006" s="16"/>
      <c r="R1006" s="1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1">
        <f t="shared" si="8704"/>
        <v>0</v>
      </c>
      <c r="AD1006" s="1">
        <f t="shared" si="8705"/>
        <v>0</v>
      </c>
      <c r="AE1006" s="1">
        <f t="shared" si="8706"/>
        <v>0</v>
      </c>
      <c r="AF1006" s="1">
        <f t="shared" si="8707"/>
        <v>0</v>
      </c>
      <c r="AG1006" s="1">
        <f t="shared" si="8708"/>
        <v>0</v>
      </c>
      <c r="AH1006" s="1">
        <f t="shared" si="8709"/>
        <v>0</v>
      </c>
      <c r="AI1006" s="1">
        <f t="shared" si="8710"/>
        <v>0</v>
      </c>
      <c r="AJ1006" s="1">
        <f t="shared" si="8711"/>
        <v>0</v>
      </c>
      <c r="AK1006" s="1">
        <f t="shared" si="8712"/>
        <v>0</v>
      </c>
      <c r="AL1006" s="1">
        <f t="shared" si="8713"/>
        <v>0</v>
      </c>
      <c r="AM1006" s="1">
        <f t="shared" si="8714"/>
        <v>0</v>
      </c>
      <c r="AN1006" s="1">
        <f t="shared" si="8715"/>
        <v>0</v>
      </c>
      <c r="AO1006" s="44"/>
      <c r="AP1006" s="44"/>
      <c r="AQ1006" s="44"/>
      <c r="AR1006" s="294"/>
      <c r="AS1006" s="122">
        <f t="shared" si="8431"/>
        <v>0</v>
      </c>
      <c r="AT1006" s="122">
        <f t="shared" si="8432"/>
        <v>0</v>
      </c>
      <c r="AU1006" s="122">
        <f t="shared" si="8433"/>
        <v>0</v>
      </c>
      <c r="AV1006" s="122">
        <f t="shared" si="8716"/>
        <v>0</v>
      </c>
      <c r="AW1006" s="44"/>
      <c r="AX1006" s="294"/>
      <c r="AY1006" s="294"/>
      <c r="AZ1006" s="294"/>
      <c r="BA1006" s="294"/>
      <c r="BB1006" s="294"/>
      <c r="BC1006" s="29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127"/>
      <c r="BO1006" s="44"/>
      <c r="BP1006" s="1"/>
      <c r="BQ1006" s="44"/>
      <c r="BR1006" s="17">
        <v>2</v>
      </c>
      <c r="BS1006" s="1">
        <f t="shared" si="8435"/>
        <v>0</v>
      </c>
      <c r="BT1006" s="17">
        <f t="shared" si="8717"/>
        <v>0</v>
      </c>
      <c r="BU1006" s="44"/>
      <c r="BV1006" s="44">
        <v>1</v>
      </c>
      <c r="BW1006" s="44"/>
      <c r="BX1006" s="44"/>
      <c r="BY1006" s="44"/>
      <c r="BZ1006" s="44"/>
      <c r="CA1006" s="44"/>
      <c r="CB1006" s="44"/>
      <c r="CC1006" s="44"/>
      <c r="CD1006" s="92"/>
      <c r="CE1006" s="92"/>
      <c r="CF1006" s="92"/>
      <c r="CG1006" s="44"/>
      <c r="CH1006" s="1"/>
      <c r="CI1006" s="1"/>
      <c r="CJ1006" s="1"/>
      <c r="CK1006" s="383"/>
      <c r="CL1006" s="383"/>
      <c r="CM1006" s="383"/>
      <c r="CN1006" s="1">
        <f t="shared" si="8437"/>
        <v>0</v>
      </c>
      <c r="CO1006" s="1">
        <f t="shared" si="8438"/>
        <v>0</v>
      </c>
      <c r="CP1006" s="20">
        <f t="shared" si="8439"/>
        <v>0</v>
      </c>
      <c r="CQ1006" s="351"/>
      <c r="CR1006" s="131">
        <f t="shared" si="8440"/>
        <v>0</v>
      </c>
      <c r="CS1006" s="44"/>
      <c r="CT1006" s="44"/>
      <c r="CU1006" s="1"/>
      <c r="CV1006" s="1"/>
      <c r="CW1006" s="1"/>
      <c r="CX1006" s="1"/>
      <c r="CY1006" s="1"/>
      <c r="CZ1006" s="44"/>
      <c r="DA1006" s="17">
        <f t="shared" si="8718"/>
        <v>0</v>
      </c>
      <c r="DB1006" s="359">
        <f t="shared" si="8463"/>
        <v>0</v>
      </c>
      <c r="DC1006" s="359">
        <f t="shared" si="8464"/>
        <v>0</v>
      </c>
      <c r="DD1006" s="44"/>
      <c r="DE1006" s="44"/>
      <c r="DF1006" s="44"/>
      <c r="DG1006" s="44"/>
      <c r="DH1006" s="44"/>
      <c r="DI1006" s="44"/>
      <c r="DJ1006" s="44"/>
      <c r="DK1006" s="44"/>
      <c r="DL1006" s="44"/>
      <c r="DM1006" s="44"/>
      <c r="DN1006" s="44">
        <f t="shared" si="8722"/>
        <v>4</v>
      </c>
      <c r="DO1006" s="1"/>
      <c r="DP1006" s="1"/>
      <c r="DQ1006" s="17">
        <f t="shared" si="8442"/>
        <v>0</v>
      </c>
      <c r="DR1006" s="17">
        <f t="shared" si="8443"/>
        <v>0</v>
      </c>
      <c r="DS1006" s="17">
        <f t="shared" si="8444"/>
        <v>0</v>
      </c>
      <c r="DT1006" s="17">
        <f t="shared" si="8445"/>
        <v>0</v>
      </c>
      <c r="DU1006" s="17">
        <f t="shared" si="8446"/>
        <v>0</v>
      </c>
      <c r="DV1006" s="17">
        <f t="shared" si="8447"/>
        <v>0</v>
      </c>
      <c r="DW1006" s="1"/>
      <c r="DX1006" s="1"/>
      <c r="DY1006" s="20">
        <f t="shared" si="8448"/>
        <v>0</v>
      </c>
      <c r="DZ1006" s="20">
        <f t="shared" si="8449"/>
        <v>0</v>
      </c>
      <c r="EA1006" s="20">
        <f t="shared" si="8450"/>
        <v>0</v>
      </c>
      <c r="EB1006" s="20">
        <f t="shared" si="8451"/>
        <v>0</v>
      </c>
      <c r="EC1006" s="18">
        <f t="shared" si="8473"/>
        <v>0</v>
      </c>
      <c r="ED1006" s="19">
        <f t="shared" si="8719"/>
        <v>0</v>
      </c>
      <c r="EE1006" s="19">
        <f t="shared" si="8453"/>
        <v>0</v>
      </c>
      <c r="EF1006" s="1">
        <f t="shared" si="8454"/>
        <v>0</v>
      </c>
      <c r="EG1006" s="18">
        <f t="shared" si="8455"/>
        <v>0</v>
      </c>
      <c r="EH1006" s="341"/>
      <c r="EI1006" s="44"/>
      <c r="EJ1006" s="44"/>
      <c r="EK1006" s="44"/>
      <c r="EL1006" s="93"/>
      <c r="EM1006" s="93"/>
      <c r="EN1006" s="93"/>
      <c r="EO1006" s="366"/>
      <c r="EP1006" s="366"/>
      <c r="EQ1006" s="374"/>
      <c r="ER1006" s="374"/>
      <c r="ES1006" s="374"/>
      <c r="ET1006" s="374"/>
      <c r="EU1006" s="18">
        <f t="shared" si="8465"/>
        <v>0</v>
      </c>
      <c r="EV1006" s="18">
        <f t="shared" si="8456"/>
        <v>0</v>
      </c>
      <c r="EW1006" s="341">
        <v>1</v>
      </c>
      <c r="EX1006" s="341"/>
      <c r="EY1006" s="341"/>
      <c r="EZ1006" s="365">
        <f t="shared" si="8466"/>
        <v>0</v>
      </c>
      <c r="FA1006" s="44"/>
      <c r="FB1006" s="44"/>
      <c r="FC1006" s="44"/>
      <c r="FD1006" s="45"/>
      <c r="FE1006" s="45"/>
      <c r="FF1006" s="45"/>
      <c r="FG1006" s="300"/>
      <c r="FH1006" s="45"/>
      <c r="FI1006" s="45"/>
      <c r="FJ1006" s="45"/>
      <c r="FK1006" s="44"/>
      <c r="FL1006" s="44"/>
      <c r="FM1006" s="44"/>
      <c r="FN1006" s="44"/>
      <c r="FO1006" s="294"/>
      <c r="FP1006" s="20">
        <f t="shared" si="8467"/>
        <v>0</v>
      </c>
      <c r="FQ1006" s="20">
        <f t="shared" si="8457"/>
        <v>0</v>
      </c>
      <c r="FR1006" s="20">
        <f t="shared" si="8458"/>
        <v>0</v>
      </c>
      <c r="FS1006" s="20">
        <f t="shared" si="8459"/>
        <v>0</v>
      </c>
      <c r="FT1006" s="20">
        <f t="shared" si="8460"/>
        <v>0</v>
      </c>
      <c r="FU1006" s="20">
        <f t="shared" si="8461"/>
        <v>0</v>
      </c>
      <c r="FV1006" s="20">
        <f t="shared" si="8462"/>
        <v>0</v>
      </c>
      <c r="FW1006" s="44"/>
    </row>
    <row r="1007" spans="1:179" ht="27.75" customHeight="1">
      <c r="A1007" s="40"/>
      <c r="B1007" s="48" t="s">
        <v>783</v>
      </c>
      <c r="C1007" s="48" t="str">
        <f t="shared" si="8721"/>
        <v>6.6</v>
      </c>
      <c r="D1007" s="48" t="s">
        <v>44</v>
      </c>
      <c r="E1007" s="48" t="str">
        <f t="shared" si="8723"/>
        <v>LT8,5</v>
      </c>
      <c r="F1007" s="48">
        <v>15</v>
      </c>
      <c r="G1007" s="48">
        <f t="shared" si="8724"/>
        <v>15</v>
      </c>
      <c r="H1007" s="43"/>
      <c r="I1007" s="43"/>
      <c r="J1007" s="44"/>
      <c r="K1007" s="44"/>
      <c r="L1007" s="44"/>
      <c r="M1007" s="44"/>
      <c r="N1007" s="43"/>
      <c r="O1007" s="43"/>
      <c r="P1007" s="1"/>
      <c r="Q1007" s="16"/>
      <c r="R1007" s="1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1">
        <f t="shared" si="8704"/>
        <v>0</v>
      </c>
      <c r="AD1007" s="1">
        <f t="shared" si="8705"/>
        <v>0</v>
      </c>
      <c r="AE1007" s="1">
        <f t="shared" si="8706"/>
        <v>0</v>
      </c>
      <c r="AF1007" s="1">
        <f t="shared" si="8707"/>
        <v>0</v>
      </c>
      <c r="AG1007" s="1">
        <f t="shared" si="8708"/>
        <v>0</v>
      </c>
      <c r="AH1007" s="1">
        <f t="shared" si="8709"/>
        <v>0</v>
      </c>
      <c r="AI1007" s="1">
        <f t="shared" si="8710"/>
        <v>0</v>
      </c>
      <c r="AJ1007" s="1">
        <f t="shared" si="8711"/>
        <v>0</v>
      </c>
      <c r="AK1007" s="1">
        <f t="shared" si="8712"/>
        <v>0</v>
      </c>
      <c r="AL1007" s="1">
        <f t="shared" si="8713"/>
        <v>0</v>
      </c>
      <c r="AM1007" s="1">
        <f t="shared" si="8714"/>
        <v>0</v>
      </c>
      <c r="AN1007" s="1">
        <f t="shared" si="8715"/>
        <v>0</v>
      </c>
      <c r="AO1007" s="44"/>
      <c r="AP1007" s="44"/>
      <c r="AQ1007" s="44"/>
      <c r="AR1007" s="294"/>
      <c r="AS1007" s="122">
        <f t="shared" si="8431"/>
        <v>0</v>
      </c>
      <c r="AT1007" s="122">
        <f t="shared" si="8432"/>
        <v>0</v>
      </c>
      <c r="AU1007" s="122">
        <f t="shared" si="8433"/>
        <v>0</v>
      </c>
      <c r="AV1007" s="122">
        <f t="shared" si="8716"/>
        <v>0</v>
      </c>
      <c r="AW1007" s="44"/>
      <c r="AX1007" s="294"/>
      <c r="AY1007" s="294"/>
      <c r="AZ1007" s="294"/>
      <c r="BA1007" s="294"/>
      <c r="BB1007" s="294"/>
      <c r="BC1007" s="29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127"/>
      <c r="BO1007" s="44"/>
      <c r="BP1007" s="1"/>
      <c r="BQ1007" s="44"/>
      <c r="BR1007" s="17">
        <v>2</v>
      </c>
      <c r="BS1007" s="1">
        <f t="shared" si="8435"/>
        <v>0</v>
      </c>
      <c r="BT1007" s="17">
        <f t="shared" si="8717"/>
        <v>0</v>
      </c>
      <c r="BU1007" s="44"/>
      <c r="BV1007" s="44">
        <v>1</v>
      </c>
      <c r="BW1007" s="44"/>
      <c r="BX1007" s="44"/>
      <c r="BY1007" s="44"/>
      <c r="BZ1007" s="44"/>
      <c r="CA1007" s="44"/>
      <c r="CB1007" s="44"/>
      <c r="CC1007" s="44"/>
      <c r="CD1007" s="92"/>
      <c r="CE1007" s="92"/>
      <c r="CF1007" s="92"/>
      <c r="CG1007" s="44"/>
      <c r="CH1007" s="1"/>
      <c r="CI1007" s="1"/>
      <c r="CJ1007" s="1"/>
      <c r="CK1007" s="383"/>
      <c r="CL1007" s="383"/>
      <c r="CM1007" s="383"/>
      <c r="CN1007" s="1">
        <f t="shared" si="8437"/>
        <v>0</v>
      </c>
      <c r="CO1007" s="1">
        <f t="shared" si="8438"/>
        <v>0</v>
      </c>
      <c r="CP1007" s="20">
        <f t="shared" si="8439"/>
        <v>0</v>
      </c>
      <c r="CQ1007" s="351"/>
      <c r="CR1007" s="131">
        <f t="shared" si="8440"/>
        <v>0</v>
      </c>
      <c r="CS1007" s="44"/>
      <c r="CT1007" s="44"/>
      <c r="CU1007" s="1"/>
      <c r="CV1007" s="1"/>
      <c r="CW1007" s="1"/>
      <c r="CX1007" s="1"/>
      <c r="CY1007" s="1"/>
      <c r="CZ1007" s="44"/>
      <c r="DA1007" s="17">
        <f t="shared" si="8718"/>
        <v>0</v>
      </c>
      <c r="DB1007" s="359">
        <f t="shared" si="8463"/>
        <v>0</v>
      </c>
      <c r="DC1007" s="359">
        <f t="shared" si="8464"/>
        <v>0</v>
      </c>
      <c r="DD1007" s="44"/>
      <c r="DE1007" s="44"/>
      <c r="DF1007" s="44"/>
      <c r="DG1007" s="44"/>
      <c r="DH1007" s="44"/>
      <c r="DI1007" s="44"/>
      <c r="DJ1007" s="44"/>
      <c r="DK1007" s="44"/>
      <c r="DL1007" s="44"/>
      <c r="DM1007" s="44"/>
      <c r="DN1007" s="44">
        <f t="shared" si="8722"/>
        <v>15</v>
      </c>
      <c r="DO1007" s="1"/>
      <c r="DP1007" s="1"/>
      <c r="DQ1007" s="17">
        <f t="shared" si="8442"/>
        <v>0</v>
      </c>
      <c r="DR1007" s="17">
        <f t="shared" si="8443"/>
        <v>0</v>
      </c>
      <c r="DS1007" s="17">
        <f t="shared" si="8444"/>
        <v>0</v>
      </c>
      <c r="DT1007" s="17">
        <f t="shared" si="8445"/>
        <v>0</v>
      </c>
      <c r="DU1007" s="17">
        <f t="shared" si="8446"/>
        <v>0</v>
      </c>
      <c r="DV1007" s="17">
        <f t="shared" si="8447"/>
        <v>0</v>
      </c>
      <c r="DW1007" s="1"/>
      <c r="DX1007" s="1"/>
      <c r="DY1007" s="20">
        <f t="shared" si="8448"/>
        <v>0</v>
      </c>
      <c r="DZ1007" s="20">
        <f t="shared" si="8449"/>
        <v>0</v>
      </c>
      <c r="EA1007" s="20">
        <f t="shared" si="8450"/>
        <v>0</v>
      </c>
      <c r="EB1007" s="20">
        <f t="shared" si="8451"/>
        <v>0</v>
      </c>
      <c r="EC1007" s="18">
        <f t="shared" si="8473"/>
        <v>0</v>
      </c>
      <c r="ED1007" s="19">
        <f t="shared" si="8719"/>
        <v>0</v>
      </c>
      <c r="EE1007" s="19">
        <f t="shared" si="8453"/>
        <v>0</v>
      </c>
      <c r="EF1007" s="1">
        <f t="shared" si="8454"/>
        <v>0</v>
      </c>
      <c r="EG1007" s="18">
        <f t="shared" si="8455"/>
        <v>0</v>
      </c>
      <c r="EH1007" s="341"/>
      <c r="EI1007" s="44"/>
      <c r="EJ1007" s="44"/>
      <c r="EK1007" s="44"/>
      <c r="EL1007" s="93"/>
      <c r="EM1007" s="93"/>
      <c r="EN1007" s="93"/>
      <c r="EO1007" s="366"/>
      <c r="EP1007" s="366"/>
      <c r="EQ1007" s="374"/>
      <c r="ER1007" s="374"/>
      <c r="ES1007" s="374"/>
      <c r="ET1007" s="374"/>
      <c r="EU1007" s="18">
        <f t="shared" si="8465"/>
        <v>0</v>
      </c>
      <c r="EV1007" s="18">
        <f t="shared" si="8456"/>
        <v>0</v>
      </c>
      <c r="EW1007" s="341">
        <v>1</v>
      </c>
      <c r="EX1007" s="341"/>
      <c r="EY1007" s="341"/>
      <c r="EZ1007" s="365">
        <f t="shared" si="8466"/>
        <v>0</v>
      </c>
      <c r="FA1007" s="44"/>
      <c r="FB1007" s="44"/>
      <c r="FC1007" s="44"/>
      <c r="FD1007" s="45"/>
      <c r="FE1007" s="45"/>
      <c r="FF1007" s="45"/>
      <c r="FG1007" s="300"/>
      <c r="FH1007" s="45"/>
      <c r="FI1007" s="45"/>
      <c r="FJ1007" s="45"/>
      <c r="FK1007" s="44"/>
      <c r="FL1007" s="44"/>
      <c r="FM1007" s="44"/>
      <c r="FN1007" s="44"/>
      <c r="FO1007" s="294"/>
      <c r="FP1007" s="20">
        <f t="shared" si="8467"/>
        <v>0</v>
      </c>
      <c r="FQ1007" s="20">
        <f t="shared" si="8457"/>
        <v>0</v>
      </c>
      <c r="FR1007" s="20">
        <f t="shared" si="8458"/>
        <v>0</v>
      </c>
      <c r="FS1007" s="20">
        <f t="shared" si="8459"/>
        <v>0</v>
      </c>
      <c r="FT1007" s="20">
        <f t="shared" si="8460"/>
        <v>0</v>
      </c>
      <c r="FU1007" s="20">
        <f t="shared" si="8461"/>
        <v>0</v>
      </c>
      <c r="FV1007" s="20">
        <f t="shared" si="8462"/>
        <v>0</v>
      </c>
      <c r="FW1007" s="44"/>
    </row>
    <row r="1008" spans="1:179" ht="27.75" customHeight="1">
      <c r="A1008" s="40"/>
      <c r="B1008" s="48">
        <v>7</v>
      </c>
      <c r="C1008" s="48">
        <f t="shared" si="8721"/>
        <v>7</v>
      </c>
      <c r="D1008" s="48" t="s">
        <v>44</v>
      </c>
      <c r="E1008" s="48" t="str">
        <f t="shared" si="8723"/>
        <v>LT8,5</v>
      </c>
      <c r="F1008" s="48">
        <v>21</v>
      </c>
      <c r="G1008" s="48">
        <f t="shared" si="8724"/>
        <v>21</v>
      </c>
      <c r="H1008" s="43"/>
      <c r="I1008" s="43"/>
      <c r="J1008" s="44"/>
      <c r="K1008" s="44"/>
      <c r="L1008" s="44"/>
      <c r="M1008" s="44"/>
      <c r="N1008" s="43"/>
      <c r="O1008" s="43"/>
      <c r="P1008" s="1"/>
      <c r="Q1008" s="16"/>
      <c r="R1008" s="1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1">
        <f t="shared" si="8704"/>
        <v>0</v>
      </c>
      <c r="AD1008" s="1">
        <f t="shared" si="8705"/>
        <v>0</v>
      </c>
      <c r="AE1008" s="1">
        <f t="shared" si="8706"/>
        <v>0</v>
      </c>
      <c r="AF1008" s="1">
        <f t="shared" si="8707"/>
        <v>0</v>
      </c>
      <c r="AG1008" s="1">
        <f t="shared" si="8708"/>
        <v>0</v>
      </c>
      <c r="AH1008" s="1">
        <f t="shared" si="8709"/>
        <v>0</v>
      </c>
      <c r="AI1008" s="1">
        <f t="shared" si="8710"/>
        <v>0</v>
      </c>
      <c r="AJ1008" s="1">
        <f t="shared" si="8711"/>
        <v>0</v>
      </c>
      <c r="AK1008" s="1">
        <f t="shared" si="8712"/>
        <v>0</v>
      </c>
      <c r="AL1008" s="1">
        <f t="shared" si="8713"/>
        <v>0</v>
      </c>
      <c r="AM1008" s="1">
        <f t="shared" si="8714"/>
        <v>0</v>
      </c>
      <c r="AN1008" s="1">
        <f t="shared" si="8715"/>
        <v>0</v>
      </c>
      <c r="AO1008" s="44"/>
      <c r="AP1008" s="44"/>
      <c r="AQ1008" s="44"/>
      <c r="AR1008" s="294"/>
      <c r="AS1008" s="122">
        <f t="shared" ref="AS1008:AS1039" si="8725">IF(AND(AO1008&gt;0,OR(BR1008&gt;=2,BR1008=1)),1,0)</f>
        <v>0</v>
      </c>
      <c r="AT1008" s="122">
        <f t="shared" ref="AT1008:AT1039" si="8726">IF(AND(AP1008&gt;0,OR(BR1008&gt;=2,BR1008=1)),1,0)</f>
        <v>0</v>
      </c>
      <c r="AU1008" s="122">
        <f t="shared" ref="AU1008:AU1039" si="8727">IF(AND(AQ1008&gt;0,OR(BR1008&gt;=2,BR1008=1)),1,0)</f>
        <v>0</v>
      </c>
      <c r="AV1008" s="122">
        <f t="shared" si="8716"/>
        <v>0</v>
      </c>
      <c r="AW1008" s="44"/>
      <c r="AX1008" s="294"/>
      <c r="AY1008" s="294"/>
      <c r="AZ1008" s="294"/>
      <c r="BA1008" s="294"/>
      <c r="BB1008" s="294"/>
      <c r="BC1008" s="29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127"/>
      <c r="BO1008" s="44"/>
      <c r="BP1008" s="1"/>
      <c r="BQ1008" s="44"/>
      <c r="BR1008" s="17">
        <v>2</v>
      </c>
      <c r="BS1008" s="1">
        <f t="shared" si="8435"/>
        <v>0</v>
      </c>
      <c r="BT1008" s="17">
        <f t="shared" si="8717"/>
        <v>0</v>
      </c>
      <c r="BU1008" s="44"/>
      <c r="BV1008" s="44">
        <v>1</v>
      </c>
      <c r="BW1008" s="44"/>
      <c r="BX1008" s="44"/>
      <c r="BY1008" s="44"/>
      <c r="BZ1008" s="44"/>
      <c r="CA1008" s="44"/>
      <c r="CB1008" s="44"/>
      <c r="CC1008" s="44"/>
      <c r="CD1008" s="92"/>
      <c r="CE1008" s="92"/>
      <c r="CF1008" s="92"/>
      <c r="CG1008" s="44"/>
      <c r="CH1008" s="1"/>
      <c r="CI1008" s="1"/>
      <c r="CJ1008" s="1"/>
      <c r="CK1008" s="383"/>
      <c r="CL1008" s="383"/>
      <c r="CM1008" s="383"/>
      <c r="CN1008" s="1">
        <f t="shared" ref="CN1008:CN1026" si="8728">+SUM(BX1008:CC1008)*BW1008</f>
        <v>0</v>
      </c>
      <c r="CO1008" s="1">
        <f t="shared" ref="CO1008:CO1026" si="8729">+SUM(BX1008:CC1008)*BW1008</f>
        <v>0</v>
      </c>
      <c r="CP1008" s="20">
        <f t="shared" ref="CP1008:CP1026" si="8730">+SUM(BY1008:CC1008)*2.5+SUM(CD1008:CG1008)*0.5+SUM(CH1008:CJ1008)*2.5</f>
        <v>0</v>
      </c>
      <c r="CQ1008" s="351"/>
      <c r="CR1008" s="131">
        <f t="shared" ref="CR1008:CR1026" si="8731">+IF(SUM(AX1008:BM1008)&gt;0,1,0)</f>
        <v>0</v>
      </c>
      <c r="CS1008" s="44"/>
      <c r="CT1008" s="44"/>
      <c r="CU1008" s="1"/>
      <c r="CV1008" s="1"/>
      <c r="CW1008" s="1">
        <v>2</v>
      </c>
      <c r="CX1008" s="1"/>
      <c r="CY1008" s="1">
        <v>1</v>
      </c>
      <c r="CZ1008" s="44">
        <v>5</v>
      </c>
      <c r="DA1008" s="17">
        <f t="shared" si="8718"/>
        <v>1</v>
      </c>
      <c r="DB1008" s="359">
        <f t="shared" si="8463"/>
        <v>6</v>
      </c>
      <c r="DC1008" s="359">
        <f t="shared" si="8464"/>
        <v>3</v>
      </c>
      <c r="DD1008" s="44"/>
      <c r="DE1008" s="44">
        <v>4</v>
      </c>
      <c r="DF1008" s="44">
        <v>4</v>
      </c>
      <c r="DG1008" s="44"/>
      <c r="DH1008" s="44">
        <v>4</v>
      </c>
      <c r="DI1008" s="44"/>
      <c r="DJ1008" s="44"/>
      <c r="DK1008" s="44"/>
      <c r="DL1008" s="44"/>
      <c r="DM1008" s="44"/>
      <c r="DN1008" s="44">
        <f t="shared" si="8722"/>
        <v>21</v>
      </c>
      <c r="DO1008" s="1"/>
      <c r="DP1008" s="1"/>
      <c r="DQ1008" s="17">
        <f t="shared" ref="DQ1008:DQ1026" si="8732">+IF(AND(SUM(S1008:AA1008)&gt;0,SUM(FA1008:FF1008)&gt;0),CT1008,0)</f>
        <v>0</v>
      </c>
      <c r="DR1008" s="17">
        <f t="shared" ref="DR1008:DR1026" si="8733">+IF(AND(SUM(S1008:AA1008)&gt;0,SUM(FA1008:FF1008)&gt;0),CU1008,0)</f>
        <v>0</v>
      </c>
      <c r="DS1008" s="17">
        <f t="shared" ref="DS1008:DS1026" si="8734">+IF(AND(SUM(S1008:AA1008)&gt;0,SUM(FA1008:FF1008)&gt;0),CV1008,0)</f>
        <v>0</v>
      </c>
      <c r="DT1008" s="17">
        <f t="shared" ref="DT1008:DT1026" si="8735">+IF(AND(SUM(S1008:AA1008)&gt;0,SUM(FA1008:FF1008)&gt;0),CW1008,0)</f>
        <v>0</v>
      </c>
      <c r="DU1008" s="17">
        <f t="shared" ref="DU1008:DU1026" si="8736">+IF(AND(SUM(S1008:AA1008)&gt;0,SUM(FA1008:FF1008)&gt;0),CX1008,0)</f>
        <v>0</v>
      </c>
      <c r="DV1008" s="17">
        <f t="shared" si="8447"/>
        <v>0</v>
      </c>
      <c r="DW1008" s="1"/>
      <c r="DX1008" s="1"/>
      <c r="DY1008" s="20">
        <f t="shared" ref="DY1008:DY1026" si="8737">+IF(AND(SUM(S1008:AB1008)&gt;0,SUM(FA1008:FF1008)&gt;0,DG1008&gt;=3),DG1008,0)</f>
        <v>0</v>
      </c>
      <c r="DZ1008" s="20">
        <f t="shared" ref="DZ1008:DZ1026" si="8738">+IF(AND(SUM(S1008:AB1008)&gt;0,SUM(FA1008:FF1008)&gt;0,DH1008&gt;=3),DH1008,0)</f>
        <v>0</v>
      </c>
      <c r="EA1008" s="20">
        <f t="shared" ref="EA1008:EA1026" si="8739">+IF(AND(SUM(S1008:AB1008)&gt;0,SUM(FA1008:FF1008)&gt;0,DI1008&gt;=3),DI1008,0)</f>
        <v>0</v>
      </c>
      <c r="EB1008" s="20">
        <f t="shared" ref="EB1008:EB1026" si="8740">+IF(AND(SUM(S1008:AB1008)&gt;0,SUM(FA1008:FF1008)&gt;0,DJ1008&gt;=3),DJ1008,0)</f>
        <v>0</v>
      </c>
      <c r="EC1008" s="18">
        <f t="shared" si="8473"/>
        <v>1</v>
      </c>
      <c r="ED1008" s="19">
        <f t="shared" si="8719"/>
        <v>3</v>
      </c>
      <c r="EE1008" s="19">
        <f t="shared" si="8453"/>
        <v>0</v>
      </c>
      <c r="EF1008" s="1">
        <f t="shared" si="8454"/>
        <v>0</v>
      </c>
      <c r="EG1008" s="18">
        <f t="shared" si="8455"/>
        <v>5</v>
      </c>
      <c r="EH1008" s="341"/>
      <c r="EI1008" s="44"/>
      <c r="EJ1008" s="44">
        <v>5.5</v>
      </c>
      <c r="EK1008" s="44">
        <v>5.5</v>
      </c>
      <c r="EL1008" s="93">
        <v>1</v>
      </c>
      <c r="EM1008" s="93"/>
      <c r="EN1008" s="93"/>
      <c r="EO1008" s="366"/>
      <c r="EP1008" s="366"/>
      <c r="EQ1008" s="374"/>
      <c r="ER1008" s="374"/>
      <c r="ES1008" s="374">
        <v>1</v>
      </c>
      <c r="ET1008" s="374"/>
      <c r="EU1008" s="18">
        <f t="shared" si="8465"/>
        <v>7</v>
      </c>
      <c r="EV1008" s="18">
        <f t="shared" si="8456"/>
        <v>0</v>
      </c>
      <c r="EW1008" s="341">
        <v>2</v>
      </c>
      <c r="EX1008" s="341">
        <v>2</v>
      </c>
      <c r="EY1008" s="341"/>
      <c r="EZ1008" s="365">
        <f t="shared" si="8466"/>
        <v>0</v>
      </c>
      <c r="FA1008" s="44"/>
      <c r="FB1008" s="44"/>
      <c r="FC1008" s="44"/>
      <c r="FD1008" s="45"/>
      <c r="FE1008" s="45"/>
      <c r="FF1008" s="45"/>
      <c r="FG1008" s="300"/>
      <c r="FH1008" s="45"/>
      <c r="FI1008" s="45"/>
      <c r="FJ1008" s="45"/>
      <c r="FK1008" s="44"/>
      <c r="FL1008" s="44"/>
      <c r="FM1008" s="44"/>
      <c r="FN1008" s="44"/>
      <c r="FO1008" s="294"/>
      <c r="FP1008" s="20">
        <f t="shared" si="8467"/>
        <v>0</v>
      </c>
      <c r="FQ1008" s="20">
        <f t="shared" ref="FQ1008:FQ1026" si="8741">+DE1008</f>
        <v>4</v>
      </c>
      <c r="FR1008" s="20">
        <f t="shared" ref="FR1008:FR1026" si="8742">+DF1008</f>
        <v>4</v>
      </c>
      <c r="FS1008" s="20">
        <f t="shared" ref="FS1008:FS1026" si="8743">+IF(DG1008&lt;3,DG1008,0)</f>
        <v>0</v>
      </c>
      <c r="FT1008" s="20">
        <f t="shared" ref="FT1008:FT1026" si="8744">+IF(DH1008&lt;3,DH1008,0)</f>
        <v>0</v>
      </c>
      <c r="FU1008" s="20">
        <f t="shared" ref="FU1008:FU1026" si="8745">+IF(DI1008&lt;3,DI1008,0)</f>
        <v>0</v>
      </c>
      <c r="FV1008" s="20">
        <f t="shared" ref="FV1008:FV1026" si="8746">+IF(DJ1008&lt;3,DJ1008,0)</f>
        <v>0</v>
      </c>
      <c r="FW1008" s="44"/>
    </row>
    <row r="1009" spans="1:179" ht="27.75" customHeight="1">
      <c r="A1009" s="40"/>
      <c r="B1009" s="48">
        <v>8</v>
      </c>
      <c r="C1009" s="48">
        <f t="shared" si="8721"/>
        <v>8</v>
      </c>
      <c r="D1009" s="48" t="s">
        <v>44</v>
      </c>
      <c r="E1009" s="48" t="str">
        <f t="shared" si="8723"/>
        <v>LT8,5</v>
      </c>
      <c r="F1009" s="48">
        <v>35</v>
      </c>
      <c r="G1009" s="48">
        <f t="shared" si="8724"/>
        <v>35</v>
      </c>
      <c r="H1009" s="43"/>
      <c r="I1009" s="43"/>
      <c r="J1009" s="44"/>
      <c r="K1009" s="44"/>
      <c r="L1009" s="44"/>
      <c r="M1009" s="44"/>
      <c r="N1009" s="43"/>
      <c r="O1009" s="43"/>
      <c r="P1009" s="1"/>
      <c r="Q1009" s="16"/>
      <c r="R1009" s="1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1">
        <f t="shared" si="8704"/>
        <v>0</v>
      </c>
      <c r="AD1009" s="1">
        <f t="shared" si="8705"/>
        <v>0</v>
      </c>
      <c r="AE1009" s="1">
        <f t="shared" si="8706"/>
        <v>0</v>
      </c>
      <c r="AF1009" s="1">
        <f t="shared" si="8707"/>
        <v>0</v>
      </c>
      <c r="AG1009" s="1">
        <f t="shared" si="8708"/>
        <v>0</v>
      </c>
      <c r="AH1009" s="1">
        <f t="shared" si="8709"/>
        <v>0</v>
      </c>
      <c r="AI1009" s="1">
        <f t="shared" si="8710"/>
        <v>0</v>
      </c>
      <c r="AJ1009" s="1">
        <f t="shared" si="8711"/>
        <v>0</v>
      </c>
      <c r="AK1009" s="1">
        <f t="shared" si="8712"/>
        <v>0</v>
      </c>
      <c r="AL1009" s="1">
        <f t="shared" si="8713"/>
        <v>0</v>
      </c>
      <c r="AM1009" s="1">
        <f t="shared" si="8714"/>
        <v>0</v>
      </c>
      <c r="AN1009" s="1">
        <f t="shared" si="8715"/>
        <v>0</v>
      </c>
      <c r="AO1009" s="44"/>
      <c r="AP1009" s="44"/>
      <c r="AQ1009" s="44"/>
      <c r="AR1009" s="294"/>
      <c r="AS1009" s="122">
        <f t="shared" si="8725"/>
        <v>0</v>
      </c>
      <c r="AT1009" s="122">
        <f t="shared" si="8726"/>
        <v>0</v>
      </c>
      <c r="AU1009" s="122">
        <f t="shared" si="8727"/>
        <v>0</v>
      </c>
      <c r="AV1009" s="122">
        <f t="shared" si="8716"/>
        <v>0</v>
      </c>
      <c r="AW1009" s="44"/>
      <c r="AX1009" s="294"/>
      <c r="AY1009" s="294"/>
      <c r="AZ1009" s="294"/>
      <c r="BA1009" s="294"/>
      <c r="BB1009" s="294"/>
      <c r="BC1009" s="29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127"/>
      <c r="BO1009" s="44"/>
      <c r="BP1009" s="1"/>
      <c r="BQ1009" s="44"/>
      <c r="BR1009" s="17">
        <v>2</v>
      </c>
      <c r="BS1009" s="1">
        <f t="shared" si="8435"/>
        <v>0</v>
      </c>
      <c r="BT1009" s="17">
        <f t="shared" si="8717"/>
        <v>0</v>
      </c>
      <c r="BU1009" s="44"/>
      <c r="BV1009" s="44">
        <v>1</v>
      </c>
      <c r="BW1009" s="44"/>
      <c r="BX1009" s="44"/>
      <c r="BY1009" s="44"/>
      <c r="BZ1009" s="44"/>
      <c r="CA1009" s="44"/>
      <c r="CB1009" s="44"/>
      <c r="CC1009" s="44"/>
      <c r="CD1009" s="92"/>
      <c r="CE1009" s="92"/>
      <c r="CF1009" s="92"/>
      <c r="CG1009" s="44"/>
      <c r="CH1009" s="1"/>
      <c r="CI1009" s="1"/>
      <c r="CJ1009" s="1"/>
      <c r="CK1009" s="383"/>
      <c r="CL1009" s="383"/>
      <c r="CM1009" s="383"/>
      <c r="CN1009" s="1">
        <f t="shared" si="8728"/>
        <v>0</v>
      </c>
      <c r="CO1009" s="1">
        <f t="shared" si="8729"/>
        <v>0</v>
      </c>
      <c r="CP1009" s="20">
        <f t="shared" si="8730"/>
        <v>0</v>
      </c>
      <c r="CQ1009" s="351"/>
      <c r="CR1009" s="131">
        <f t="shared" si="8731"/>
        <v>0</v>
      </c>
      <c r="CS1009" s="44"/>
      <c r="CT1009" s="44">
        <v>1</v>
      </c>
      <c r="CU1009" s="1"/>
      <c r="CV1009" s="1"/>
      <c r="CW1009" s="1">
        <v>2</v>
      </c>
      <c r="CX1009" s="1"/>
      <c r="CY1009" s="1">
        <v>3</v>
      </c>
      <c r="CZ1009" s="44">
        <v>1</v>
      </c>
      <c r="DA1009" s="17">
        <f t="shared" si="8718"/>
        <v>3</v>
      </c>
      <c r="DB1009" s="359">
        <f t="shared" si="8463"/>
        <v>4</v>
      </c>
      <c r="DC1009" s="359">
        <f t="shared" si="8464"/>
        <v>5</v>
      </c>
      <c r="DD1009" s="44"/>
      <c r="DE1009" s="44">
        <v>6</v>
      </c>
      <c r="DF1009" s="44">
        <v>9</v>
      </c>
      <c r="DG1009" s="44"/>
      <c r="DH1009" s="44"/>
      <c r="DI1009" s="44"/>
      <c r="DJ1009" s="44"/>
      <c r="DK1009" s="44"/>
      <c r="DL1009" s="44"/>
      <c r="DM1009" s="44"/>
      <c r="DN1009" s="44">
        <f t="shared" si="8722"/>
        <v>35</v>
      </c>
      <c r="DO1009" s="1"/>
      <c r="DP1009" s="1"/>
      <c r="DQ1009" s="17">
        <f t="shared" si="8732"/>
        <v>0</v>
      </c>
      <c r="DR1009" s="17">
        <f t="shared" si="8733"/>
        <v>0</v>
      </c>
      <c r="DS1009" s="17">
        <f t="shared" si="8734"/>
        <v>0</v>
      </c>
      <c r="DT1009" s="17">
        <f t="shared" si="8735"/>
        <v>0</v>
      </c>
      <c r="DU1009" s="17">
        <f t="shared" si="8736"/>
        <v>0</v>
      </c>
      <c r="DV1009" s="17">
        <f t="shared" si="8447"/>
        <v>0</v>
      </c>
      <c r="DW1009" s="1"/>
      <c r="DX1009" s="1"/>
      <c r="DY1009" s="20">
        <f t="shared" si="8737"/>
        <v>0</v>
      </c>
      <c r="DZ1009" s="20">
        <f t="shared" si="8738"/>
        <v>0</v>
      </c>
      <c r="EA1009" s="20">
        <f t="shared" si="8739"/>
        <v>0</v>
      </c>
      <c r="EB1009" s="20">
        <f t="shared" si="8740"/>
        <v>0</v>
      </c>
      <c r="EC1009" s="18">
        <f t="shared" si="8473"/>
        <v>0</v>
      </c>
      <c r="ED1009" s="19">
        <f t="shared" si="8719"/>
        <v>0</v>
      </c>
      <c r="EE1009" s="19">
        <f t="shared" si="8453"/>
        <v>3</v>
      </c>
      <c r="EF1009" s="1">
        <f t="shared" si="8454"/>
        <v>4</v>
      </c>
      <c r="EG1009" s="18">
        <f t="shared" si="8455"/>
        <v>5</v>
      </c>
      <c r="EH1009" s="341"/>
      <c r="EI1009" s="44"/>
      <c r="EJ1009" s="44">
        <v>11</v>
      </c>
      <c r="EK1009" s="44">
        <f>3*5.5</f>
        <v>16.5</v>
      </c>
      <c r="EL1009" s="93">
        <v>1</v>
      </c>
      <c r="EM1009" s="93"/>
      <c r="EN1009" s="93"/>
      <c r="EO1009" s="366"/>
      <c r="EP1009" s="366"/>
      <c r="EQ1009" s="374"/>
      <c r="ER1009" s="374"/>
      <c r="ES1009" s="374">
        <v>1</v>
      </c>
      <c r="ET1009" s="374"/>
      <c r="EU1009" s="18">
        <f t="shared" ref="EU1009:EU1018" si="8747">IF(SUM(CU1009:CX1009)&gt;0,CZ1009*1+2,0)</f>
        <v>3</v>
      </c>
      <c r="EV1009" s="18">
        <f t="shared" si="8456"/>
        <v>0</v>
      </c>
      <c r="EW1009" s="341">
        <v>1</v>
      </c>
      <c r="EX1009" s="341"/>
      <c r="EY1009" s="341"/>
      <c r="EZ1009" s="365">
        <f t="shared" si="8466"/>
        <v>0</v>
      </c>
      <c r="FA1009" s="44"/>
      <c r="FB1009" s="44"/>
      <c r="FC1009" s="44"/>
      <c r="FD1009" s="45"/>
      <c r="FE1009" s="45"/>
      <c r="FF1009" s="45"/>
      <c r="FG1009" s="300"/>
      <c r="FH1009" s="45"/>
      <c r="FI1009" s="45"/>
      <c r="FJ1009" s="45"/>
      <c r="FK1009" s="44"/>
      <c r="FL1009" s="44"/>
      <c r="FM1009" s="44"/>
      <c r="FN1009" s="44"/>
      <c r="FO1009" s="294"/>
      <c r="FP1009" s="20">
        <f t="shared" si="8467"/>
        <v>0</v>
      </c>
      <c r="FQ1009" s="20">
        <f t="shared" si="8741"/>
        <v>6</v>
      </c>
      <c r="FR1009" s="20">
        <f t="shared" si="8742"/>
        <v>9</v>
      </c>
      <c r="FS1009" s="20">
        <f t="shared" si="8743"/>
        <v>0</v>
      </c>
      <c r="FT1009" s="20">
        <f t="shared" si="8744"/>
        <v>0</v>
      </c>
      <c r="FU1009" s="20">
        <f t="shared" si="8745"/>
        <v>0</v>
      </c>
      <c r="FV1009" s="20">
        <f t="shared" si="8746"/>
        <v>0</v>
      </c>
      <c r="FW1009" s="44"/>
    </row>
    <row r="1010" spans="1:179" ht="27.75" customHeight="1">
      <c r="A1010" s="40"/>
      <c r="B1010" s="48">
        <v>9</v>
      </c>
      <c r="C1010" s="48">
        <f t="shared" si="8721"/>
        <v>9</v>
      </c>
      <c r="D1010" s="48" t="s">
        <v>44</v>
      </c>
      <c r="E1010" s="48" t="str">
        <f t="shared" si="8723"/>
        <v>LT8,5</v>
      </c>
      <c r="F1010" s="48">
        <v>29</v>
      </c>
      <c r="G1010" s="48">
        <f t="shared" si="8724"/>
        <v>29</v>
      </c>
      <c r="H1010" s="43"/>
      <c r="I1010" s="43"/>
      <c r="J1010" s="44"/>
      <c r="K1010" s="44"/>
      <c r="L1010" s="44"/>
      <c r="M1010" s="44">
        <v>4</v>
      </c>
      <c r="N1010" s="43"/>
      <c r="O1010" s="43"/>
      <c r="P1010" s="1"/>
      <c r="Q1010" s="16"/>
      <c r="R1010" s="1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1">
        <f t="shared" si="8704"/>
        <v>0</v>
      </c>
      <c r="AD1010" s="1">
        <f t="shared" si="8705"/>
        <v>0</v>
      </c>
      <c r="AE1010" s="1">
        <f t="shared" si="8706"/>
        <v>0</v>
      </c>
      <c r="AF1010" s="1">
        <f t="shared" si="8707"/>
        <v>0</v>
      </c>
      <c r="AG1010" s="1">
        <f t="shared" si="8708"/>
        <v>0</v>
      </c>
      <c r="AH1010" s="1">
        <f t="shared" si="8709"/>
        <v>0</v>
      </c>
      <c r="AI1010" s="1">
        <f t="shared" si="8710"/>
        <v>0</v>
      </c>
      <c r="AJ1010" s="1">
        <f t="shared" si="8711"/>
        <v>0</v>
      </c>
      <c r="AK1010" s="1">
        <f t="shared" si="8712"/>
        <v>0</v>
      </c>
      <c r="AL1010" s="1">
        <f t="shared" si="8713"/>
        <v>0</v>
      </c>
      <c r="AM1010" s="1">
        <f t="shared" si="8714"/>
        <v>0</v>
      </c>
      <c r="AN1010" s="1">
        <f t="shared" si="8715"/>
        <v>0</v>
      </c>
      <c r="AO1010" s="44"/>
      <c r="AP1010" s="44"/>
      <c r="AQ1010" s="44"/>
      <c r="AR1010" s="294">
        <v>10</v>
      </c>
      <c r="AS1010" s="122">
        <f t="shared" si="8725"/>
        <v>0</v>
      </c>
      <c r="AT1010" s="122">
        <f t="shared" si="8726"/>
        <v>0</v>
      </c>
      <c r="AU1010" s="122">
        <f t="shared" si="8727"/>
        <v>0</v>
      </c>
      <c r="AV1010" s="122"/>
      <c r="AW1010" s="44"/>
      <c r="AX1010" s="294"/>
      <c r="AY1010" s="294"/>
      <c r="AZ1010" s="294"/>
      <c r="BA1010" s="294"/>
      <c r="BB1010" s="294"/>
      <c r="BC1010" s="29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127"/>
      <c r="BO1010" s="44"/>
      <c r="BP1010" s="1"/>
      <c r="BQ1010" s="44"/>
      <c r="BR1010" s="17">
        <v>2</v>
      </c>
      <c r="BS1010" s="1">
        <f t="shared" si="8435"/>
        <v>0</v>
      </c>
      <c r="BT1010" s="17">
        <f t="shared" si="8717"/>
        <v>0</v>
      </c>
      <c r="BU1010" s="44"/>
      <c r="BV1010" s="44">
        <v>1</v>
      </c>
      <c r="BW1010" s="44">
        <v>1</v>
      </c>
      <c r="BX1010" s="44">
        <v>1</v>
      </c>
      <c r="BY1010" s="44"/>
      <c r="BZ1010" s="44"/>
      <c r="CA1010" s="44"/>
      <c r="CB1010" s="44"/>
      <c r="CC1010" s="44"/>
      <c r="CD1010" s="92"/>
      <c r="CE1010" s="92"/>
      <c r="CF1010" s="92"/>
      <c r="CG1010" s="44"/>
      <c r="CH1010" s="1"/>
      <c r="CI1010" s="1"/>
      <c r="CJ1010" s="1"/>
      <c r="CK1010" s="383"/>
      <c r="CL1010" s="383"/>
      <c r="CM1010" s="383"/>
      <c r="CN1010" s="1">
        <f t="shared" si="8728"/>
        <v>1</v>
      </c>
      <c r="CO1010" s="1">
        <f t="shared" si="8729"/>
        <v>1</v>
      </c>
      <c r="CP1010" s="20">
        <f t="shared" si="8730"/>
        <v>0</v>
      </c>
      <c r="CQ1010" s="351"/>
      <c r="CR1010" s="131">
        <f t="shared" si="8731"/>
        <v>0</v>
      </c>
      <c r="CS1010" s="44"/>
      <c r="CT1010" s="44"/>
      <c r="CU1010" s="1"/>
      <c r="CV1010" s="1"/>
      <c r="CW1010" s="1">
        <v>1</v>
      </c>
      <c r="CX1010" s="1"/>
      <c r="CY1010" s="1"/>
      <c r="CZ1010" s="44">
        <v>3</v>
      </c>
      <c r="DA1010" s="17">
        <f t="shared" si="8718"/>
        <v>0</v>
      </c>
      <c r="DB1010" s="359">
        <f t="shared" si="8463"/>
        <v>3</v>
      </c>
      <c r="DC1010" s="359">
        <f t="shared" si="8464"/>
        <v>1</v>
      </c>
      <c r="DD1010" s="44"/>
      <c r="DE1010" s="44">
        <v>4</v>
      </c>
      <c r="DF1010" s="44"/>
      <c r="DG1010" s="44"/>
      <c r="DH1010" s="44"/>
      <c r="DI1010" s="44"/>
      <c r="DJ1010" s="44"/>
      <c r="DK1010" s="44"/>
      <c r="DL1010" s="44"/>
      <c r="DM1010" s="44"/>
      <c r="DN1010" s="44">
        <f t="shared" si="8722"/>
        <v>29</v>
      </c>
      <c r="DO1010" s="1"/>
      <c r="DP1010" s="1"/>
      <c r="DQ1010" s="17">
        <f t="shared" si="8732"/>
        <v>0</v>
      </c>
      <c r="DR1010" s="17">
        <f t="shared" si="8733"/>
        <v>0</v>
      </c>
      <c r="DS1010" s="17">
        <f t="shared" si="8734"/>
        <v>0</v>
      </c>
      <c r="DT1010" s="17">
        <f t="shared" si="8735"/>
        <v>0</v>
      </c>
      <c r="DU1010" s="17">
        <f t="shared" si="8736"/>
        <v>0</v>
      </c>
      <c r="DV1010" s="17">
        <f t="shared" si="8447"/>
        <v>0</v>
      </c>
      <c r="DW1010" s="1"/>
      <c r="DX1010" s="1"/>
      <c r="DY1010" s="20">
        <f t="shared" si="8737"/>
        <v>0</v>
      </c>
      <c r="DZ1010" s="20">
        <f t="shared" si="8738"/>
        <v>0</v>
      </c>
      <c r="EA1010" s="20">
        <f t="shared" si="8739"/>
        <v>0</v>
      </c>
      <c r="EB1010" s="20">
        <f t="shared" si="8740"/>
        <v>0</v>
      </c>
      <c r="EC1010" s="18">
        <f t="shared" si="8473"/>
        <v>0</v>
      </c>
      <c r="ED1010" s="19">
        <f t="shared" si="8719"/>
        <v>0</v>
      </c>
      <c r="EE1010" s="19">
        <f t="shared" si="8453"/>
        <v>0</v>
      </c>
      <c r="EF1010" s="1">
        <f t="shared" si="8454"/>
        <v>0</v>
      </c>
      <c r="EG1010" s="18">
        <f t="shared" si="8455"/>
        <v>4</v>
      </c>
      <c r="EH1010" s="341"/>
      <c r="EI1010" s="44"/>
      <c r="EJ1010" s="44">
        <v>5.5</v>
      </c>
      <c r="EK1010" s="44"/>
      <c r="EL1010" s="93">
        <v>1</v>
      </c>
      <c r="EM1010" s="93"/>
      <c r="EN1010" s="93"/>
      <c r="EO1010" s="366"/>
      <c r="EP1010" s="366"/>
      <c r="EQ1010" s="374"/>
      <c r="ER1010" s="374"/>
      <c r="ES1010" s="374"/>
      <c r="ET1010" s="374"/>
      <c r="EU1010" s="18">
        <f t="shared" si="8747"/>
        <v>5</v>
      </c>
      <c r="EV1010" s="18">
        <f t="shared" si="8456"/>
        <v>0</v>
      </c>
      <c r="EW1010" s="341">
        <v>1</v>
      </c>
      <c r="EX1010" s="341">
        <v>1</v>
      </c>
      <c r="EY1010" s="341"/>
      <c r="EZ1010" s="365">
        <f t="shared" si="8466"/>
        <v>0.5</v>
      </c>
      <c r="FA1010" s="44"/>
      <c r="FB1010" s="44"/>
      <c r="FC1010" s="44"/>
      <c r="FD1010" s="45"/>
      <c r="FE1010" s="45"/>
      <c r="FF1010" s="45"/>
      <c r="FG1010" s="300"/>
      <c r="FH1010" s="45"/>
      <c r="FI1010" s="45"/>
      <c r="FJ1010" s="45"/>
      <c r="FK1010" s="44"/>
      <c r="FL1010" s="44"/>
      <c r="FM1010" s="44"/>
      <c r="FN1010" s="44"/>
      <c r="FO1010" s="294"/>
      <c r="FP1010" s="20">
        <f t="shared" si="8467"/>
        <v>0</v>
      </c>
      <c r="FQ1010" s="20">
        <f t="shared" si="8741"/>
        <v>4</v>
      </c>
      <c r="FR1010" s="20">
        <f t="shared" si="8742"/>
        <v>0</v>
      </c>
      <c r="FS1010" s="20">
        <f t="shared" si="8743"/>
        <v>0</v>
      </c>
      <c r="FT1010" s="20">
        <f t="shared" si="8744"/>
        <v>0</v>
      </c>
      <c r="FU1010" s="20">
        <f t="shared" si="8745"/>
        <v>0</v>
      </c>
      <c r="FV1010" s="20">
        <f t="shared" si="8746"/>
        <v>0</v>
      </c>
      <c r="FW1010" s="44" t="s">
        <v>1030</v>
      </c>
    </row>
    <row r="1011" spans="1:179" s="301" customFormat="1" ht="27.75" customHeight="1">
      <c r="A1011" s="295"/>
      <c r="B1011" s="296" t="s">
        <v>929</v>
      </c>
      <c r="C1011" s="296" t="s">
        <v>577</v>
      </c>
      <c r="D1011" s="296" t="s">
        <v>44</v>
      </c>
      <c r="E1011" s="296" t="str">
        <f>D1011</f>
        <v>LT8,5</v>
      </c>
      <c r="F1011" s="296"/>
      <c r="G1011" s="296">
        <v>4</v>
      </c>
      <c r="H1011" s="297"/>
      <c r="I1011" s="297"/>
      <c r="J1011" s="294"/>
      <c r="K1011" s="294"/>
      <c r="L1011" s="294"/>
      <c r="M1011" s="294"/>
      <c r="N1011" s="297"/>
      <c r="O1011" s="297"/>
      <c r="P1011" s="1"/>
      <c r="Q1011" s="16"/>
      <c r="R1011" s="1"/>
      <c r="S1011" s="294"/>
      <c r="T1011" s="294"/>
      <c r="U1011" s="294"/>
      <c r="V1011" s="294"/>
      <c r="W1011" s="294"/>
      <c r="X1011" s="294"/>
      <c r="Y1011" s="294"/>
      <c r="Z1011" s="294"/>
      <c r="AA1011" s="294"/>
      <c r="AB1011" s="294"/>
      <c r="AC1011" s="1">
        <f t="shared" si="8704"/>
        <v>0</v>
      </c>
      <c r="AD1011" s="1">
        <f t="shared" si="8705"/>
        <v>0</v>
      </c>
      <c r="AE1011" s="1">
        <f t="shared" si="8706"/>
        <v>0</v>
      </c>
      <c r="AF1011" s="1">
        <f t="shared" si="8707"/>
        <v>0</v>
      </c>
      <c r="AG1011" s="1">
        <f t="shared" si="8708"/>
        <v>0</v>
      </c>
      <c r="AH1011" s="1">
        <f t="shared" si="8709"/>
        <v>0</v>
      </c>
      <c r="AI1011" s="1">
        <f t="shared" si="8710"/>
        <v>0</v>
      </c>
      <c r="AJ1011" s="1">
        <f t="shared" si="8711"/>
        <v>0</v>
      </c>
      <c r="AK1011" s="1">
        <f t="shared" si="8712"/>
        <v>0</v>
      </c>
      <c r="AL1011" s="1">
        <f t="shared" si="8713"/>
        <v>0</v>
      </c>
      <c r="AM1011" s="1">
        <f t="shared" si="8714"/>
        <v>0</v>
      </c>
      <c r="AN1011" s="1">
        <f t="shared" si="8715"/>
        <v>0</v>
      </c>
      <c r="AO1011" s="294"/>
      <c r="AP1011" s="294"/>
      <c r="AQ1011" s="294"/>
      <c r="AR1011" s="294">
        <f>+G1011</f>
        <v>4</v>
      </c>
      <c r="AS1011" s="298">
        <f t="shared" si="8725"/>
        <v>0</v>
      </c>
      <c r="AT1011" s="298">
        <f t="shared" si="8726"/>
        <v>0</v>
      </c>
      <c r="AU1011" s="298">
        <f t="shared" si="8727"/>
        <v>0</v>
      </c>
      <c r="AV1011" s="298">
        <f>IF(AND(AR1011&gt;0,OR(BR1011&gt;=2,BR1011=1)),AR1011/G1011,0)-1</f>
        <v>0</v>
      </c>
      <c r="AW1011" s="294"/>
      <c r="AX1011" s="294"/>
      <c r="AY1011" s="294"/>
      <c r="AZ1011" s="294"/>
      <c r="BA1011" s="294"/>
      <c r="BB1011" s="294"/>
      <c r="BC1011" s="294"/>
      <c r="BD1011" s="294"/>
      <c r="BE1011" s="294"/>
      <c r="BF1011" s="294"/>
      <c r="BG1011" s="294"/>
      <c r="BH1011" s="294">
        <v>1</v>
      </c>
      <c r="BI1011" s="294"/>
      <c r="BJ1011" s="294"/>
      <c r="BK1011" s="294"/>
      <c r="BL1011" s="294"/>
      <c r="BM1011" s="294"/>
      <c r="BN1011" s="294"/>
      <c r="BO1011" s="294"/>
      <c r="BP1011" s="1"/>
      <c r="BQ1011" s="294"/>
      <c r="BR1011" s="17">
        <v>2</v>
      </c>
      <c r="BS1011" s="1">
        <f t="shared" si="8435"/>
        <v>0</v>
      </c>
      <c r="BT1011" s="17">
        <f t="shared" si="8717"/>
        <v>0</v>
      </c>
      <c r="BU1011" s="294"/>
      <c r="BV1011" s="294">
        <v>1</v>
      </c>
      <c r="BW1011" s="294">
        <v>1</v>
      </c>
      <c r="BX1011" s="294">
        <v>1</v>
      </c>
      <c r="BY1011" s="294"/>
      <c r="BZ1011" s="294"/>
      <c r="CA1011" s="294"/>
      <c r="CB1011" s="294"/>
      <c r="CC1011" s="294"/>
      <c r="CD1011" s="1"/>
      <c r="CE1011" s="1"/>
      <c r="CF1011" s="1"/>
      <c r="CG1011" s="294"/>
      <c r="CH1011" s="1"/>
      <c r="CI1011" s="1">
        <v>1</v>
      </c>
      <c r="CJ1011" s="1"/>
      <c r="CK1011" s="383"/>
      <c r="CL1011" s="383"/>
      <c r="CM1011" s="383"/>
      <c r="CN1011" s="1">
        <f t="shared" si="8728"/>
        <v>1</v>
      </c>
      <c r="CO1011" s="1">
        <f t="shared" si="8729"/>
        <v>1</v>
      </c>
      <c r="CP1011" s="20">
        <f t="shared" si="8730"/>
        <v>2.5</v>
      </c>
      <c r="CQ1011" s="351"/>
      <c r="CR1011" s="299">
        <f t="shared" si="8731"/>
        <v>1</v>
      </c>
      <c r="CS1011" s="294"/>
      <c r="CT1011" s="294"/>
      <c r="CU1011" s="1"/>
      <c r="CV1011" s="1"/>
      <c r="CW1011" s="1">
        <v>1</v>
      </c>
      <c r="CX1011" s="1"/>
      <c r="CY1011" s="1"/>
      <c r="CZ1011" s="294">
        <v>4</v>
      </c>
      <c r="DA1011" s="17">
        <f t="shared" si="8718"/>
        <v>0</v>
      </c>
      <c r="DB1011" s="359">
        <f t="shared" si="8463"/>
        <v>4</v>
      </c>
      <c r="DC1011" s="359">
        <f t="shared" si="8464"/>
        <v>1</v>
      </c>
      <c r="DD1011" s="294"/>
      <c r="DE1011" s="294">
        <v>4</v>
      </c>
      <c r="DF1011" s="294"/>
      <c r="DG1011" s="294"/>
      <c r="DH1011" s="294"/>
      <c r="DI1011" s="294"/>
      <c r="DJ1011" s="294"/>
      <c r="DK1011" s="294"/>
      <c r="DL1011" s="294"/>
      <c r="DM1011" s="294"/>
      <c r="DN1011" s="294"/>
      <c r="DO1011" s="1"/>
      <c r="DP1011" s="1"/>
      <c r="DQ1011" s="17">
        <f t="shared" si="8732"/>
        <v>0</v>
      </c>
      <c r="DR1011" s="17">
        <f t="shared" si="8733"/>
        <v>0</v>
      </c>
      <c r="DS1011" s="17">
        <f t="shared" si="8734"/>
        <v>0</v>
      </c>
      <c r="DT1011" s="17">
        <f t="shared" si="8735"/>
        <v>0</v>
      </c>
      <c r="DU1011" s="17">
        <f t="shared" si="8736"/>
        <v>0</v>
      </c>
      <c r="DV1011" s="17">
        <f t="shared" si="8447"/>
        <v>0</v>
      </c>
      <c r="DW1011" s="1"/>
      <c r="DX1011" s="1"/>
      <c r="DY1011" s="20">
        <f t="shared" si="8737"/>
        <v>0</v>
      </c>
      <c r="DZ1011" s="20">
        <f t="shared" si="8738"/>
        <v>0</v>
      </c>
      <c r="EA1011" s="20">
        <f t="shared" si="8739"/>
        <v>0</v>
      </c>
      <c r="EB1011" s="20">
        <f t="shared" si="8740"/>
        <v>0</v>
      </c>
      <c r="EC1011" s="18">
        <f t="shared" ref="EC1011" si="8748">+IF(AND(CT1011=0,SUM(CU1011:CY1011)&gt;1,SUM(CU1011:CY1011)&lt;=4),1,IF(AND(CT1011=0,SUM(CU1011:CY1011)&gt;4),2,0))</f>
        <v>0</v>
      </c>
      <c r="ED1011" s="19">
        <f t="shared" si="8719"/>
        <v>0</v>
      </c>
      <c r="EE1011" s="19">
        <f t="shared" si="8453"/>
        <v>0</v>
      </c>
      <c r="EF1011" s="1">
        <f t="shared" si="8454"/>
        <v>0</v>
      </c>
      <c r="EG1011" s="18">
        <f t="shared" si="8455"/>
        <v>2</v>
      </c>
      <c r="EH1011" s="341"/>
      <c r="EI1011" s="294"/>
      <c r="EJ1011" s="294">
        <v>5.5</v>
      </c>
      <c r="EK1011" s="294"/>
      <c r="EL1011" s="19">
        <v>1</v>
      </c>
      <c r="EM1011" s="19"/>
      <c r="EN1011" s="19"/>
      <c r="EO1011" s="366"/>
      <c r="EP1011" s="366"/>
      <c r="EQ1011" s="374"/>
      <c r="ER1011" s="374"/>
      <c r="ES1011" s="374"/>
      <c r="ET1011" s="374"/>
      <c r="EU1011" s="18">
        <f t="shared" ref="EU1011:EU1014" si="8749">IF(SUM(CU1011:CX1011)&gt;0,CZ1011*1+2,0)</f>
        <v>6</v>
      </c>
      <c r="EV1011" s="18">
        <f t="shared" si="8456"/>
        <v>2</v>
      </c>
      <c r="EW1011" s="341">
        <v>1</v>
      </c>
      <c r="EX1011" s="341">
        <v>1</v>
      </c>
      <c r="EY1011" s="341">
        <v>2</v>
      </c>
      <c r="EZ1011" s="365">
        <f t="shared" si="8466"/>
        <v>0.5</v>
      </c>
      <c r="FA1011" s="294"/>
      <c r="FB1011" s="294"/>
      <c r="FC1011" s="294"/>
      <c r="FD1011" s="300"/>
      <c r="FE1011" s="300"/>
      <c r="FF1011" s="300"/>
      <c r="FG1011" s="300"/>
      <c r="FH1011" s="300"/>
      <c r="FI1011" s="300"/>
      <c r="FJ1011" s="300"/>
      <c r="FK1011" s="294"/>
      <c r="FL1011" s="294"/>
      <c r="FM1011" s="294"/>
      <c r="FN1011" s="294"/>
      <c r="FO1011" s="294"/>
      <c r="FP1011" s="20">
        <f t="shared" si="8467"/>
        <v>0</v>
      </c>
      <c r="FQ1011" s="20">
        <f t="shared" si="8741"/>
        <v>4</v>
      </c>
      <c r="FR1011" s="20">
        <f t="shared" si="8742"/>
        <v>0</v>
      </c>
      <c r="FS1011" s="20">
        <f t="shared" si="8743"/>
        <v>0</v>
      </c>
      <c r="FT1011" s="20">
        <f t="shared" si="8744"/>
        <v>0</v>
      </c>
      <c r="FU1011" s="20">
        <f t="shared" si="8745"/>
        <v>0</v>
      </c>
      <c r="FV1011" s="20">
        <f t="shared" si="8746"/>
        <v>0</v>
      </c>
      <c r="FW1011" s="294"/>
    </row>
    <row r="1012" spans="1:179" s="301" customFormat="1" ht="27.75" customHeight="1">
      <c r="A1012" s="295"/>
      <c r="B1012" s="296" t="s">
        <v>930</v>
      </c>
      <c r="C1012" s="296" t="s">
        <v>578</v>
      </c>
      <c r="D1012" s="296" t="s">
        <v>44</v>
      </c>
      <c r="E1012" s="296" t="str">
        <f>D1012</f>
        <v>LT8,5</v>
      </c>
      <c r="F1012" s="296">
        <v>36</v>
      </c>
      <c r="G1012" s="296">
        <f>F1012</f>
        <v>36</v>
      </c>
      <c r="H1012" s="297"/>
      <c r="I1012" s="297"/>
      <c r="J1012" s="294"/>
      <c r="K1012" s="294"/>
      <c r="L1012" s="294"/>
      <c r="M1012" s="294"/>
      <c r="N1012" s="297"/>
      <c r="O1012" s="297"/>
      <c r="P1012" s="1"/>
      <c r="Q1012" s="16"/>
      <c r="R1012" s="1"/>
      <c r="S1012" s="294"/>
      <c r="T1012" s="294"/>
      <c r="U1012" s="294"/>
      <c r="V1012" s="294"/>
      <c r="W1012" s="294"/>
      <c r="X1012" s="294"/>
      <c r="Y1012" s="294"/>
      <c r="Z1012" s="294"/>
      <c r="AA1012" s="294"/>
      <c r="AB1012" s="294"/>
      <c r="AC1012" s="1">
        <f t="shared" si="8704"/>
        <v>0</v>
      </c>
      <c r="AD1012" s="1">
        <f t="shared" si="8705"/>
        <v>0</v>
      </c>
      <c r="AE1012" s="1">
        <f t="shared" si="8706"/>
        <v>0</v>
      </c>
      <c r="AF1012" s="1">
        <f t="shared" si="8707"/>
        <v>0</v>
      </c>
      <c r="AG1012" s="1">
        <f t="shared" si="8708"/>
        <v>0</v>
      </c>
      <c r="AH1012" s="1">
        <f t="shared" si="8709"/>
        <v>0</v>
      </c>
      <c r="AI1012" s="1">
        <f t="shared" si="8710"/>
        <v>0</v>
      </c>
      <c r="AJ1012" s="1">
        <f t="shared" si="8711"/>
        <v>0</v>
      </c>
      <c r="AK1012" s="1">
        <f t="shared" si="8712"/>
        <v>0</v>
      </c>
      <c r="AL1012" s="1">
        <f t="shared" si="8713"/>
        <v>0</v>
      </c>
      <c r="AM1012" s="1">
        <f t="shared" si="8714"/>
        <v>0</v>
      </c>
      <c r="AN1012" s="1">
        <f t="shared" si="8715"/>
        <v>0</v>
      </c>
      <c r="AO1012" s="294"/>
      <c r="AP1012" s="294"/>
      <c r="AQ1012" s="294"/>
      <c r="AR1012" s="294">
        <f t="shared" ref="AR1012:AR1014" si="8750">+G1012</f>
        <v>36</v>
      </c>
      <c r="AS1012" s="298">
        <f t="shared" si="8725"/>
        <v>0</v>
      </c>
      <c r="AT1012" s="298">
        <f t="shared" si="8726"/>
        <v>0</v>
      </c>
      <c r="AU1012" s="298">
        <f t="shared" si="8727"/>
        <v>0</v>
      </c>
      <c r="AV1012" s="298">
        <f t="shared" ref="AV1012:AV1014" si="8751">IF(AND(AR1012&gt;0,OR(BR1012&gt;=2,BR1012=1)),AR1012/G1012,0)</f>
        <v>1</v>
      </c>
      <c r="AW1012" s="294"/>
      <c r="AX1012" s="294"/>
      <c r="AY1012" s="294"/>
      <c r="AZ1012" s="294"/>
      <c r="BA1012" s="294"/>
      <c r="BB1012" s="294"/>
      <c r="BC1012" s="294"/>
      <c r="BD1012" s="294"/>
      <c r="BE1012" s="294"/>
      <c r="BF1012" s="294"/>
      <c r="BG1012" s="294"/>
      <c r="BH1012" s="294"/>
      <c r="BI1012" s="294"/>
      <c r="BJ1012" s="294">
        <v>1</v>
      </c>
      <c r="BK1012" s="294"/>
      <c r="BL1012" s="294"/>
      <c r="BM1012" s="294"/>
      <c r="BN1012" s="294"/>
      <c r="BO1012" s="294"/>
      <c r="BP1012" s="1"/>
      <c r="BQ1012" s="294"/>
      <c r="BR1012" s="17">
        <v>2</v>
      </c>
      <c r="BS1012" s="1">
        <f t="shared" si="8435"/>
        <v>0</v>
      </c>
      <c r="BT1012" s="17">
        <f t="shared" si="8717"/>
        <v>0</v>
      </c>
      <c r="BU1012" s="294"/>
      <c r="BV1012" s="294">
        <v>1</v>
      </c>
      <c r="BW1012" s="294"/>
      <c r="BX1012" s="294"/>
      <c r="BY1012" s="294"/>
      <c r="BZ1012" s="294"/>
      <c r="CA1012" s="294"/>
      <c r="CB1012" s="294"/>
      <c r="CC1012" s="294"/>
      <c r="CD1012" s="1"/>
      <c r="CE1012" s="1"/>
      <c r="CF1012" s="1"/>
      <c r="CG1012" s="294"/>
      <c r="CH1012" s="1"/>
      <c r="CI1012" s="1">
        <v>1</v>
      </c>
      <c r="CJ1012" s="1"/>
      <c r="CK1012" s="383"/>
      <c r="CL1012" s="383"/>
      <c r="CM1012" s="383"/>
      <c r="CN1012" s="1">
        <f t="shared" si="8728"/>
        <v>0</v>
      </c>
      <c r="CO1012" s="1">
        <f t="shared" si="8729"/>
        <v>0</v>
      </c>
      <c r="CP1012" s="20">
        <f t="shared" si="8730"/>
        <v>2.5</v>
      </c>
      <c r="CQ1012" s="351"/>
      <c r="CR1012" s="299">
        <f t="shared" si="8731"/>
        <v>1</v>
      </c>
      <c r="CS1012" s="294">
        <v>2</v>
      </c>
      <c r="CT1012" s="294">
        <v>2</v>
      </c>
      <c r="CU1012" s="1"/>
      <c r="CV1012" s="1"/>
      <c r="CW1012" s="1">
        <v>2</v>
      </c>
      <c r="CX1012" s="1"/>
      <c r="CY1012" s="1">
        <v>6</v>
      </c>
      <c r="CZ1012" s="294">
        <v>8</v>
      </c>
      <c r="DA1012" s="17">
        <f t="shared" si="8718"/>
        <v>6</v>
      </c>
      <c r="DB1012" s="359">
        <f t="shared" si="8463"/>
        <v>14</v>
      </c>
      <c r="DC1012" s="359">
        <f t="shared" si="8464"/>
        <v>8</v>
      </c>
      <c r="DD1012" s="294"/>
      <c r="DE1012" s="294">
        <v>6</v>
      </c>
      <c r="DF1012" s="294">
        <f>6*3</f>
        <v>18</v>
      </c>
      <c r="DG1012" s="294"/>
      <c r="DH1012" s="294"/>
      <c r="DI1012" s="294"/>
      <c r="DJ1012" s="294"/>
      <c r="DK1012" s="294"/>
      <c r="DL1012" s="294"/>
      <c r="DM1012" s="294"/>
      <c r="DN1012" s="294"/>
      <c r="DO1012" s="1"/>
      <c r="DP1012" s="1"/>
      <c r="DQ1012" s="17">
        <f t="shared" si="8732"/>
        <v>0</v>
      </c>
      <c r="DR1012" s="17">
        <f t="shared" si="8733"/>
        <v>0</v>
      </c>
      <c r="DS1012" s="17">
        <f t="shared" si="8734"/>
        <v>0</v>
      </c>
      <c r="DT1012" s="17">
        <f t="shared" si="8735"/>
        <v>0</v>
      </c>
      <c r="DU1012" s="17">
        <f t="shared" si="8736"/>
        <v>0</v>
      </c>
      <c r="DV1012" s="17">
        <f t="shared" si="8447"/>
        <v>0</v>
      </c>
      <c r="DW1012" s="1"/>
      <c r="DX1012" s="1"/>
      <c r="DY1012" s="20">
        <f t="shared" si="8737"/>
        <v>0</v>
      </c>
      <c r="DZ1012" s="20">
        <f t="shared" si="8738"/>
        <v>0</v>
      </c>
      <c r="EA1012" s="20">
        <f t="shared" si="8739"/>
        <v>0</v>
      </c>
      <c r="EB1012" s="20">
        <f t="shared" si="8740"/>
        <v>0</v>
      </c>
      <c r="EC1012" s="18">
        <f>+IF(AND(CT1012=0,SUM(CU1012:CY1012)&gt;1,SUM(CU1012:CY1012)&lt;=4),1,IF(AND(CT1012=0,SUM(CU1012:CY1012)&gt;4),2,0))+1</f>
        <v>1</v>
      </c>
      <c r="ED1012" s="19">
        <f t="shared" si="8719"/>
        <v>3</v>
      </c>
      <c r="EE1012" s="19">
        <f t="shared" si="8453"/>
        <v>6</v>
      </c>
      <c r="EF1012" s="1">
        <f t="shared" si="8454"/>
        <v>8</v>
      </c>
      <c r="EG1012" s="18">
        <f>+IF(AND(CT1012+EC1012=0,SUM(AO1012:AR1012)&gt;0,SUM(DK1012:DN1012)&gt;0),(CU1012+CV1012+CW1012+CX1012)*2+CY1012*5,(EC1012+CT1012-FO1012)*5)+IF(AND(EC1012+DQ1012+CT1012=0,SUM(AO1012:AR1012)&gt;0),SUM(CU1012:CX1012)*2+CY1012*5,0)-5</f>
        <v>5</v>
      </c>
      <c r="EH1012" s="341"/>
      <c r="EI1012" s="294"/>
      <c r="EJ1012" s="294">
        <v>11</v>
      </c>
      <c r="EK1012" s="294">
        <f>6*5.5</f>
        <v>33</v>
      </c>
      <c r="EL1012" s="19">
        <v>1</v>
      </c>
      <c r="EM1012" s="19"/>
      <c r="EN1012" s="19"/>
      <c r="EO1012" s="366"/>
      <c r="EP1012" s="366"/>
      <c r="EQ1012" s="374"/>
      <c r="ER1012" s="374"/>
      <c r="ES1012" s="374"/>
      <c r="ET1012" s="374"/>
      <c r="EU1012" s="18">
        <f t="shared" si="8749"/>
        <v>10</v>
      </c>
      <c r="EV1012" s="18">
        <f t="shared" si="8456"/>
        <v>2</v>
      </c>
      <c r="EW1012" s="341">
        <v>2</v>
      </c>
      <c r="EX1012" s="341">
        <v>2</v>
      </c>
      <c r="EY1012" s="341">
        <v>5</v>
      </c>
      <c r="EZ1012" s="365">
        <f t="shared" si="8466"/>
        <v>0</v>
      </c>
      <c r="FA1012" s="294"/>
      <c r="FB1012" s="294"/>
      <c r="FC1012" s="294"/>
      <c r="FD1012" s="300"/>
      <c r="FE1012" s="300"/>
      <c r="FF1012" s="300"/>
      <c r="FG1012" s="300"/>
      <c r="FH1012" s="300"/>
      <c r="FI1012" s="300"/>
      <c r="FJ1012" s="300"/>
      <c r="FK1012" s="294"/>
      <c r="FL1012" s="294"/>
      <c r="FM1012" s="294"/>
      <c r="FN1012" s="294">
        <f>F1012</f>
        <v>36</v>
      </c>
      <c r="FO1012" s="294">
        <v>1</v>
      </c>
      <c r="FP1012" s="20">
        <f t="shared" si="8467"/>
        <v>3</v>
      </c>
      <c r="FQ1012" s="20">
        <f t="shared" si="8741"/>
        <v>6</v>
      </c>
      <c r="FR1012" s="20">
        <f t="shared" si="8742"/>
        <v>18</v>
      </c>
      <c r="FS1012" s="20">
        <f t="shared" si="8743"/>
        <v>0</v>
      </c>
      <c r="FT1012" s="20">
        <f t="shared" si="8744"/>
        <v>0</v>
      </c>
      <c r="FU1012" s="20">
        <f t="shared" si="8745"/>
        <v>0</v>
      </c>
      <c r="FV1012" s="20">
        <f t="shared" si="8746"/>
        <v>0</v>
      </c>
      <c r="FW1012" s="294"/>
    </row>
    <row r="1013" spans="1:179" s="301" customFormat="1" ht="27.75" customHeight="1">
      <c r="A1013" s="295"/>
      <c r="B1013" s="296" t="s">
        <v>931</v>
      </c>
      <c r="C1013" s="296" t="s">
        <v>579</v>
      </c>
      <c r="D1013" s="296" t="s">
        <v>44</v>
      </c>
      <c r="E1013" s="296" t="str">
        <f>D1013</f>
        <v>LT8,5</v>
      </c>
      <c r="F1013" s="296">
        <v>36</v>
      </c>
      <c r="G1013" s="296">
        <f>F1013</f>
        <v>36</v>
      </c>
      <c r="H1013" s="297"/>
      <c r="I1013" s="297"/>
      <c r="J1013" s="294"/>
      <c r="K1013" s="294"/>
      <c r="L1013" s="294"/>
      <c r="M1013" s="294"/>
      <c r="N1013" s="297"/>
      <c r="O1013" s="297"/>
      <c r="P1013" s="1"/>
      <c r="Q1013" s="16"/>
      <c r="R1013" s="1"/>
      <c r="S1013" s="294"/>
      <c r="T1013" s="294"/>
      <c r="U1013" s="294"/>
      <c r="V1013" s="294"/>
      <c r="W1013" s="294"/>
      <c r="X1013" s="294"/>
      <c r="Y1013" s="294"/>
      <c r="Z1013" s="294"/>
      <c r="AA1013" s="294"/>
      <c r="AB1013" s="294"/>
      <c r="AC1013" s="1">
        <f t="shared" si="8704"/>
        <v>0</v>
      </c>
      <c r="AD1013" s="1">
        <f t="shared" si="8705"/>
        <v>0</v>
      </c>
      <c r="AE1013" s="1">
        <f t="shared" si="8706"/>
        <v>0</v>
      </c>
      <c r="AF1013" s="1">
        <f t="shared" si="8707"/>
        <v>0</v>
      </c>
      <c r="AG1013" s="1">
        <f t="shared" si="8708"/>
        <v>0</v>
      </c>
      <c r="AH1013" s="1">
        <f t="shared" si="8709"/>
        <v>0</v>
      </c>
      <c r="AI1013" s="1">
        <f t="shared" si="8710"/>
        <v>0</v>
      </c>
      <c r="AJ1013" s="1">
        <f t="shared" si="8711"/>
        <v>0</v>
      </c>
      <c r="AK1013" s="1">
        <f t="shared" si="8712"/>
        <v>0</v>
      </c>
      <c r="AL1013" s="1">
        <f t="shared" si="8713"/>
        <v>0</v>
      </c>
      <c r="AM1013" s="1">
        <f t="shared" si="8714"/>
        <v>0</v>
      </c>
      <c r="AN1013" s="1">
        <f t="shared" si="8715"/>
        <v>0</v>
      </c>
      <c r="AO1013" s="294"/>
      <c r="AP1013" s="294"/>
      <c r="AQ1013" s="294"/>
      <c r="AR1013" s="294">
        <f t="shared" si="8750"/>
        <v>36</v>
      </c>
      <c r="AS1013" s="298">
        <f t="shared" si="8725"/>
        <v>0</v>
      </c>
      <c r="AT1013" s="298">
        <f t="shared" si="8726"/>
        <v>0</v>
      </c>
      <c r="AU1013" s="298">
        <f t="shared" si="8727"/>
        <v>0</v>
      </c>
      <c r="AV1013" s="298">
        <f t="shared" si="8751"/>
        <v>1</v>
      </c>
      <c r="AW1013" s="294"/>
      <c r="AX1013" s="294"/>
      <c r="AY1013" s="294"/>
      <c r="AZ1013" s="294"/>
      <c r="BA1013" s="294"/>
      <c r="BB1013" s="294"/>
      <c r="BC1013" s="294"/>
      <c r="BD1013" s="294"/>
      <c r="BE1013" s="294"/>
      <c r="BF1013" s="294"/>
      <c r="BG1013" s="294"/>
      <c r="BH1013" s="294"/>
      <c r="BI1013" s="294"/>
      <c r="BJ1013" s="294">
        <v>1</v>
      </c>
      <c r="BK1013" s="294"/>
      <c r="BL1013" s="294"/>
      <c r="BM1013" s="294"/>
      <c r="BN1013" s="294"/>
      <c r="BO1013" s="294"/>
      <c r="BP1013" s="1"/>
      <c r="BQ1013" s="294"/>
      <c r="BR1013" s="17">
        <v>2</v>
      </c>
      <c r="BS1013" s="1">
        <f t="shared" si="8435"/>
        <v>0</v>
      </c>
      <c r="BT1013" s="17">
        <f t="shared" si="8717"/>
        <v>0</v>
      </c>
      <c r="BU1013" s="294"/>
      <c r="BV1013" s="294">
        <v>1</v>
      </c>
      <c r="BW1013" s="294"/>
      <c r="BX1013" s="294"/>
      <c r="BY1013" s="294"/>
      <c r="BZ1013" s="294"/>
      <c r="CA1013" s="294"/>
      <c r="CB1013" s="294"/>
      <c r="CC1013" s="294"/>
      <c r="CD1013" s="1"/>
      <c r="CE1013" s="1"/>
      <c r="CF1013" s="1"/>
      <c r="CG1013" s="294"/>
      <c r="CH1013" s="1"/>
      <c r="CI1013" s="1">
        <v>1</v>
      </c>
      <c r="CJ1013" s="1"/>
      <c r="CK1013" s="383"/>
      <c r="CL1013" s="383"/>
      <c r="CM1013" s="383"/>
      <c r="CN1013" s="1">
        <f t="shared" si="8728"/>
        <v>0</v>
      </c>
      <c r="CO1013" s="1">
        <f t="shared" si="8729"/>
        <v>0</v>
      </c>
      <c r="CP1013" s="20">
        <f t="shared" si="8730"/>
        <v>2.5</v>
      </c>
      <c r="CQ1013" s="351"/>
      <c r="CR1013" s="299">
        <f t="shared" si="8731"/>
        <v>1</v>
      </c>
      <c r="CS1013" s="294">
        <v>2</v>
      </c>
      <c r="CT1013" s="294">
        <v>2</v>
      </c>
      <c r="CU1013" s="1"/>
      <c r="CV1013" s="1">
        <v>1</v>
      </c>
      <c r="CW1013" s="1">
        <v>3</v>
      </c>
      <c r="CX1013" s="1"/>
      <c r="CY1013" s="1">
        <v>5</v>
      </c>
      <c r="CZ1013" s="294">
        <v>12</v>
      </c>
      <c r="DA1013" s="17">
        <f t="shared" si="8718"/>
        <v>5</v>
      </c>
      <c r="DB1013" s="359">
        <f t="shared" si="8463"/>
        <v>17</v>
      </c>
      <c r="DC1013" s="359">
        <f t="shared" si="8464"/>
        <v>9</v>
      </c>
      <c r="DD1013" s="294"/>
      <c r="DE1013" s="294">
        <v>9</v>
      </c>
      <c r="DF1013" s="294">
        <f>5*4</f>
        <v>20</v>
      </c>
      <c r="DG1013" s="294">
        <v>3</v>
      </c>
      <c r="DH1013" s="294"/>
      <c r="DI1013" s="294"/>
      <c r="DJ1013" s="294"/>
      <c r="DK1013" s="294"/>
      <c r="DL1013" s="294"/>
      <c r="DM1013" s="294"/>
      <c r="DN1013" s="294"/>
      <c r="DO1013" s="1"/>
      <c r="DP1013" s="1"/>
      <c r="DQ1013" s="17">
        <f t="shared" si="8732"/>
        <v>0</v>
      </c>
      <c r="DR1013" s="17">
        <f t="shared" si="8733"/>
        <v>0</v>
      </c>
      <c r="DS1013" s="17">
        <f t="shared" si="8734"/>
        <v>0</v>
      </c>
      <c r="DT1013" s="17">
        <f t="shared" si="8735"/>
        <v>0</v>
      </c>
      <c r="DU1013" s="17">
        <f t="shared" si="8736"/>
        <v>0</v>
      </c>
      <c r="DV1013" s="17">
        <f t="shared" si="8447"/>
        <v>0</v>
      </c>
      <c r="DW1013" s="1"/>
      <c r="DX1013" s="1"/>
      <c r="DY1013" s="20">
        <f t="shared" si="8737"/>
        <v>0</v>
      </c>
      <c r="DZ1013" s="20">
        <f t="shared" si="8738"/>
        <v>0</v>
      </c>
      <c r="EA1013" s="20">
        <f t="shared" si="8739"/>
        <v>0</v>
      </c>
      <c r="EB1013" s="20">
        <f t="shared" si="8740"/>
        <v>0</v>
      </c>
      <c r="EC1013" s="18">
        <f t="shared" ref="EC1013:EC1014" si="8752">+IF(AND(CT1013=0,SUM(CU1013:CY1013)&gt;1,SUM(CU1013:CY1013)&lt;=4),1,IF(AND(CT1013=0,SUM(CU1013:CY1013)&gt;4),2,0))</f>
        <v>0</v>
      </c>
      <c r="ED1013" s="19">
        <f t="shared" si="8719"/>
        <v>0</v>
      </c>
      <c r="EE1013" s="19">
        <f t="shared" si="8453"/>
        <v>6</v>
      </c>
      <c r="EF1013" s="1">
        <f t="shared" si="8454"/>
        <v>8</v>
      </c>
      <c r="EG1013" s="18">
        <f t="shared" ref="EG1013:EG1014" si="8753">+IF(AND(CT1013+EC1013=0,SUM(AO1013:AR1013)&gt;0,SUM(DK1013:DN1013)&gt;0),(CU1013+CV1013+CW1013+CX1013)*2+CY1013*5,(EC1013+CT1013-FO1013)*5)+IF(AND(EC1013+DQ1013+CT1013=0,SUM(AO1013:AR1013)&gt;0),SUM(CU1013:CX1013)*2+CY1013*5,0)</f>
        <v>10</v>
      </c>
      <c r="EH1013" s="341"/>
      <c r="EI1013" s="294"/>
      <c r="EJ1013" s="294">
        <f>3*5.5</f>
        <v>16.5</v>
      </c>
      <c r="EK1013" s="294">
        <f>5*5.5</f>
        <v>27.5</v>
      </c>
      <c r="EL1013" s="19">
        <v>1</v>
      </c>
      <c r="EM1013" s="19"/>
      <c r="EN1013" s="19"/>
      <c r="EO1013" s="366"/>
      <c r="EP1013" s="366"/>
      <c r="EQ1013" s="374"/>
      <c r="ER1013" s="374"/>
      <c r="ES1013" s="374"/>
      <c r="ET1013" s="374"/>
      <c r="EU1013" s="18">
        <f t="shared" si="8749"/>
        <v>14</v>
      </c>
      <c r="EV1013" s="18">
        <f t="shared" si="8456"/>
        <v>2</v>
      </c>
      <c r="EW1013" s="341">
        <v>1</v>
      </c>
      <c r="EX1013" s="341"/>
      <c r="EY1013" s="341">
        <v>5</v>
      </c>
      <c r="EZ1013" s="365">
        <f t="shared" si="8466"/>
        <v>0</v>
      </c>
      <c r="FA1013" s="294"/>
      <c r="FB1013" s="294"/>
      <c r="FC1013" s="294"/>
      <c r="FD1013" s="300"/>
      <c r="FE1013" s="300"/>
      <c r="FF1013" s="300"/>
      <c r="FG1013" s="300"/>
      <c r="FH1013" s="300"/>
      <c r="FI1013" s="300"/>
      <c r="FJ1013" s="300"/>
      <c r="FK1013" s="294"/>
      <c r="FL1013" s="294"/>
      <c r="FM1013" s="294"/>
      <c r="FN1013" s="294">
        <f t="shared" ref="FN1013:FN1014" si="8754">F1013</f>
        <v>36</v>
      </c>
      <c r="FO1013" s="294"/>
      <c r="FP1013" s="20">
        <f t="shared" si="8467"/>
        <v>0</v>
      </c>
      <c r="FQ1013" s="20">
        <f t="shared" si="8741"/>
        <v>9</v>
      </c>
      <c r="FR1013" s="20">
        <f t="shared" si="8742"/>
        <v>20</v>
      </c>
      <c r="FS1013" s="20">
        <f t="shared" si="8743"/>
        <v>0</v>
      </c>
      <c r="FT1013" s="20">
        <f t="shared" si="8744"/>
        <v>0</v>
      </c>
      <c r="FU1013" s="20">
        <f t="shared" si="8745"/>
        <v>0</v>
      </c>
      <c r="FV1013" s="20">
        <f t="shared" si="8746"/>
        <v>0</v>
      </c>
      <c r="FW1013" s="294"/>
    </row>
    <row r="1014" spans="1:179" s="301" customFormat="1" ht="27.75" customHeight="1">
      <c r="A1014" s="295"/>
      <c r="B1014" s="296" t="s">
        <v>932</v>
      </c>
      <c r="C1014" s="296" t="s">
        <v>1061</v>
      </c>
      <c r="D1014" s="296" t="s">
        <v>44</v>
      </c>
      <c r="E1014" s="296" t="str">
        <f>D1014</f>
        <v>LT8,5</v>
      </c>
      <c r="F1014" s="296">
        <v>32</v>
      </c>
      <c r="G1014" s="296">
        <f>F1014</f>
        <v>32</v>
      </c>
      <c r="H1014" s="297"/>
      <c r="I1014" s="297"/>
      <c r="J1014" s="294"/>
      <c r="K1014" s="294"/>
      <c r="L1014" s="294"/>
      <c r="M1014" s="294"/>
      <c r="N1014" s="297"/>
      <c r="O1014" s="297"/>
      <c r="P1014" s="1"/>
      <c r="Q1014" s="16"/>
      <c r="R1014" s="1"/>
      <c r="S1014" s="294"/>
      <c r="T1014" s="294"/>
      <c r="U1014" s="294"/>
      <c r="V1014" s="294"/>
      <c r="W1014" s="294"/>
      <c r="X1014" s="294"/>
      <c r="Y1014" s="294"/>
      <c r="Z1014" s="294"/>
      <c r="AA1014" s="294"/>
      <c r="AB1014" s="294"/>
      <c r="AC1014" s="1">
        <f t="shared" si="8704"/>
        <v>0</v>
      </c>
      <c r="AD1014" s="1">
        <f t="shared" si="8705"/>
        <v>0</v>
      </c>
      <c r="AE1014" s="1">
        <f t="shared" si="8706"/>
        <v>0</v>
      </c>
      <c r="AF1014" s="1">
        <f t="shared" si="8707"/>
        <v>0</v>
      </c>
      <c r="AG1014" s="1">
        <f t="shared" si="8708"/>
        <v>0</v>
      </c>
      <c r="AH1014" s="1">
        <f t="shared" si="8709"/>
        <v>0</v>
      </c>
      <c r="AI1014" s="1">
        <f t="shared" si="8710"/>
        <v>0</v>
      </c>
      <c r="AJ1014" s="1">
        <f t="shared" si="8711"/>
        <v>0</v>
      </c>
      <c r="AK1014" s="1">
        <f t="shared" si="8712"/>
        <v>0</v>
      </c>
      <c r="AL1014" s="1">
        <f t="shared" si="8713"/>
        <v>0</v>
      </c>
      <c r="AM1014" s="1">
        <f t="shared" si="8714"/>
        <v>0</v>
      </c>
      <c r="AN1014" s="1">
        <f t="shared" si="8715"/>
        <v>0</v>
      </c>
      <c r="AO1014" s="294"/>
      <c r="AP1014" s="294"/>
      <c r="AQ1014" s="294"/>
      <c r="AR1014" s="294">
        <f t="shared" si="8750"/>
        <v>32</v>
      </c>
      <c r="AS1014" s="298">
        <f t="shared" si="8725"/>
        <v>0</v>
      </c>
      <c r="AT1014" s="298">
        <f t="shared" si="8726"/>
        <v>0</v>
      </c>
      <c r="AU1014" s="298">
        <f t="shared" si="8727"/>
        <v>0</v>
      </c>
      <c r="AV1014" s="298">
        <f t="shared" si="8751"/>
        <v>1</v>
      </c>
      <c r="AW1014" s="294"/>
      <c r="AX1014" s="294"/>
      <c r="AY1014" s="294"/>
      <c r="AZ1014" s="294"/>
      <c r="BA1014" s="294"/>
      <c r="BB1014" s="294"/>
      <c r="BC1014" s="294"/>
      <c r="BD1014" s="294"/>
      <c r="BE1014" s="294"/>
      <c r="BF1014" s="294"/>
      <c r="BG1014" s="294"/>
      <c r="BH1014" s="294"/>
      <c r="BI1014" s="294"/>
      <c r="BJ1014" s="294"/>
      <c r="BK1014" s="294"/>
      <c r="BL1014" s="294"/>
      <c r="BM1014" s="294"/>
      <c r="BN1014" s="294"/>
      <c r="BO1014" s="294">
        <v>1</v>
      </c>
      <c r="BP1014" s="1"/>
      <c r="BQ1014" s="294"/>
      <c r="BR1014" s="17">
        <v>1</v>
      </c>
      <c r="BS1014" s="1">
        <f t="shared" si="8435"/>
        <v>0</v>
      </c>
      <c r="BT1014" s="17">
        <f t="shared" si="8717"/>
        <v>0</v>
      </c>
      <c r="BU1014" s="294"/>
      <c r="BV1014" s="294">
        <v>1</v>
      </c>
      <c r="BW1014" s="294"/>
      <c r="BX1014" s="294"/>
      <c r="BY1014" s="294"/>
      <c r="BZ1014" s="294"/>
      <c r="CA1014" s="294"/>
      <c r="CB1014" s="294"/>
      <c r="CC1014" s="294"/>
      <c r="CD1014" s="1"/>
      <c r="CE1014" s="1"/>
      <c r="CF1014" s="1"/>
      <c r="CG1014" s="294"/>
      <c r="CH1014" s="1"/>
      <c r="CI1014" s="1"/>
      <c r="CJ1014" s="1"/>
      <c r="CK1014" s="383"/>
      <c r="CL1014" s="383"/>
      <c r="CM1014" s="383"/>
      <c r="CN1014" s="1">
        <f t="shared" si="8728"/>
        <v>0</v>
      </c>
      <c r="CO1014" s="1">
        <f t="shared" si="8729"/>
        <v>0</v>
      </c>
      <c r="CP1014" s="20">
        <f t="shared" si="8730"/>
        <v>0</v>
      </c>
      <c r="CQ1014" s="351"/>
      <c r="CR1014" s="299">
        <f t="shared" si="8731"/>
        <v>0</v>
      </c>
      <c r="CS1014" s="294"/>
      <c r="CT1014" s="294"/>
      <c r="CU1014" s="1"/>
      <c r="CV1014" s="1"/>
      <c r="CW1014" s="1"/>
      <c r="CX1014" s="1"/>
      <c r="CY1014" s="1"/>
      <c r="CZ1014" s="294"/>
      <c r="DA1014" s="17">
        <f t="shared" si="8718"/>
        <v>0</v>
      </c>
      <c r="DB1014" s="359">
        <f t="shared" si="8463"/>
        <v>0</v>
      </c>
      <c r="DC1014" s="359">
        <f t="shared" si="8464"/>
        <v>0</v>
      </c>
      <c r="DD1014" s="294"/>
      <c r="DE1014" s="294"/>
      <c r="DF1014" s="294"/>
      <c r="DG1014" s="294"/>
      <c r="DH1014" s="294"/>
      <c r="DI1014" s="294"/>
      <c r="DJ1014" s="294"/>
      <c r="DK1014" s="294"/>
      <c r="DL1014" s="294"/>
      <c r="DM1014" s="294"/>
      <c r="DN1014" s="294"/>
      <c r="DO1014" s="1"/>
      <c r="DP1014" s="1"/>
      <c r="DQ1014" s="17">
        <f t="shared" si="8732"/>
        <v>0</v>
      </c>
      <c r="DR1014" s="17">
        <f t="shared" si="8733"/>
        <v>0</v>
      </c>
      <c r="DS1014" s="17">
        <f t="shared" si="8734"/>
        <v>0</v>
      </c>
      <c r="DT1014" s="17">
        <f t="shared" si="8735"/>
        <v>0</v>
      </c>
      <c r="DU1014" s="17">
        <f t="shared" si="8736"/>
        <v>0</v>
      </c>
      <c r="DV1014" s="17">
        <f t="shared" si="8447"/>
        <v>0</v>
      </c>
      <c r="DW1014" s="1"/>
      <c r="DX1014" s="1"/>
      <c r="DY1014" s="20">
        <f t="shared" si="8737"/>
        <v>0</v>
      </c>
      <c r="DZ1014" s="20">
        <f t="shared" si="8738"/>
        <v>0</v>
      </c>
      <c r="EA1014" s="20">
        <f t="shared" si="8739"/>
        <v>0</v>
      </c>
      <c r="EB1014" s="20">
        <f t="shared" si="8740"/>
        <v>0</v>
      </c>
      <c r="EC1014" s="18">
        <f t="shared" si="8752"/>
        <v>0</v>
      </c>
      <c r="ED1014" s="19">
        <f t="shared" si="8719"/>
        <v>0</v>
      </c>
      <c r="EE1014" s="19">
        <f t="shared" si="8453"/>
        <v>0</v>
      </c>
      <c r="EF1014" s="1">
        <f t="shared" si="8454"/>
        <v>0</v>
      </c>
      <c r="EG1014" s="18">
        <f t="shared" si="8753"/>
        <v>0</v>
      </c>
      <c r="EH1014" s="341"/>
      <c r="EI1014" s="294"/>
      <c r="EJ1014" s="294"/>
      <c r="EK1014" s="294"/>
      <c r="EL1014" s="19"/>
      <c r="EM1014" s="19"/>
      <c r="EN1014" s="19"/>
      <c r="EO1014" s="366"/>
      <c r="EP1014" s="366"/>
      <c r="EQ1014" s="374"/>
      <c r="ER1014" s="374"/>
      <c r="ES1014" s="374"/>
      <c r="ET1014" s="374"/>
      <c r="EU1014" s="18">
        <f t="shared" si="8749"/>
        <v>0</v>
      </c>
      <c r="EV1014" s="18">
        <f t="shared" si="8456"/>
        <v>0</v>
      </c>
      <c r="EW1014" s="341">
        <v>1</v>
      </c>
      <c r="EX1014" s="341"/>
      <c r="EY1014" s="341"/>
      <c r="EZ1014" s="365">
        <f t="shared" si="8466"/>
        <v>0</v>
      </c>
      <c r="FA1014" s="294"/>
      <c r="FB1014" s="294"/>
      <c r="FC1014" s="294"/>
      <c r="FD1014" s="300"/>
      <c r="FE1014" s="300"/>
      <c r="FF1014" s="300"/>
      <c r="FG1014" s="300"/>
      <c r="FH1014" s="300"/>
      <c r="FI1014" s="300"/>
      <c r="FJ1014" s="300"/>
      <c r="FK1014" s="294"/>
      <c r="FL1014" s="294"/>
      <c r="FM1014" s="294"/>
      <c r="FN1014" s="294">
        <f t="shared" si="8754"/>
        <v>32</v>
      </c>
      <c r="FO1014" s="294"/>
      <c r="FP1014" s="20">
        <f t="shared" si="8467"/>
        <v>0</v>
      </c>
      <c r="FQ1014" s="20">
        <f t="shared" si="8741"/>
        <v>0</v>
      </c>
      <c r="FR1014" s="20">
        <f t="shared" si="8742"/>
        <v>0</v>
      </c>
      <c r="FS1014" s="20">
        <f t="shared" si="8743"/>
        <v>0</v>
      </c>
      <c r="FT1014" s="20">
        <f t="shared" si="8744"/>
        <v>0</v>
      </c>
      <c r="FU1014" s="20">
        <f t="shared" si="8745"/>
        <v>0</v>
      </c>
      <c r="FV1014" s="20">
        <f t="shared" si="8746"/>
        <v>0</v>
      </c>
      <c r="FW1014" s="294"/>
    </row>
    <row r="1015" spans="1:179" ht="35.25" customHeight="1">
      <c r="A1015" s="40"/>
      <c r="B1015" s="41"/>
      <c r="C1015" s="41" t="s">
        <v>223</v>
      </c>
      <c r="D1015" s="48"/>
      <c r="E1015" s="48"/>
      <c r="F1015" s="48"/>
      <c r="G1015" s="48"/>
      <c r="H1015" s="43"/>
      <c r="I1015" s="43"/>
      <c r="J1015" s="44"/>
      <c r="K1015" s="44"/>
      <c r="L1015" s="44"/>
      <c r="M1015" s="44"/>
      <c r="N1015" s="43"/>
      <c r="O1015" s="43"/>
      <c r="P1015" s="1"/>
      <c r="Q1015" s="16"/>
      <c r="R1015" s="1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1">
        <f t="shared" ref="AC1015:AC1025" si="8755">+IF(S1015=1,1,0)+IF(T1015=1,1,0)</f>
        <v>0</v>
      </c>
      <c r="AD1015" s="1">
        <f t="shared" ref="AD1015:AD1025" si="8756">+IF(U1015=1,1,0)+IF(V1015=1,1,0)</f>
        <v>0</v>
      </c>
      <c r="AE1015" s="1">
        <f t="shared" ref="AE1015:AE1025" si="8757">+IF(W1015=1,1,0)+IF(X1015=1,1,0)</f>
        <v>0</v>
      </c>
      <c r="AF1015" s="1">
        <f t="shared" ref="AF1015:AF1025" si="8758">+IF(Y1015=1,1,0)+IF(Z1015=1,1,0)</f>
        <v>0</v>
      </c>
      <c r="AG1015" s="1">
        <f t="shared" ref="AG1015:AG1025" si="8759">+IF(AA1015=1,1,0)</f>
        <v>0</v>
      </c>
      <c r="AH1015" s="1">
        <f t="shared" ref="AH1015:AH1025" si="8760">+IF(AB1015=1,1,0)</f>
        <v>0</v>
      </c>
      <c r="AI1015" s="1">
        <f t="shared" ref="AI1015:AI1025" si="8761">+IF(S1015=2,1,0)+IF(T1015=2,1,0)</f>
        <v>0</v>
      </c>
      <c r="AJ1015" s="1">
        <f t="shared" ref="AJ1015:AJ1025" si="8762">+IF(U1015=2,1,0)+IF(V1015=2,1,0)</f>
        <v>0</v>
      </c>
      <c r="AK1015" s="1">
        <f t="shared" ref="AK1015:AK1025" si="8763">+IF(X1015=2,1,0)+IF(W1015=2,1,0)</f>
        <v>0</v>
      </c>
      <c r="AL1015" s="1">
        <f t="shared" ref="AL1015:AL1025" si="8764">+IF(Y1015=2,1,0)+IF(Z1015=2,1,0)</f>
        <v>0</v>
      </c>
      <c r="AM1015" s="1">
        <f t="shared" ref="AM1015:AM1025" si="8765">+IF(AA1015=2,1,0)</f>
        <v>0</v>
      </c>
      <c r="AN1015" s="1">
        <f t="shared" ref="AN1015:AN1025" si="8766">+IF(AB1015=2,1,0)</f>
        <v>0</v>
      </c>
      <c r="AO1015" s="44"/>
      <c r="AP1015" s="44"/>
      <c r="AQ1015" s="44"/>
      <c r="AR1015" s="44"/>
      <c r="AS1015" s="122">
        <f t="shared" si="8725"/>
        <v>0</v>
      </c>
      <c r="AT1015" s="122">
        <f t="shared" si="8726"/>
        <v>0</v>
      </c>
      <c r="AU1015" s="122">
        <f t="shared" si="8727"/>
        <v>0</v>
      </c>
      <c r="AV1015" s="122">
        <f t="shared" si="8716"/>
        <v>0</v>
      </c>
      <c r="AW1015" s="44"/>
      <c r="AX1015" s="294"/>
      <c r="AY1015" s="294"/>
      <c r="AZ1015" s="294"/>
      <c r="BA1015" s="294"/>
      <c r="BB1015" s="294"/>
      <c r="BC1015" s="29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127"/>
      <c r="BO1015" s="44"/>
      <c r="BP1015" s="1"/>
      <c r="BQ1015" s="44"/>
      <c r="BR1015" s="17"/>
      <c r="BS1015" s="1">
        <f t="shared" si="8435"/>
        <v>0</v>
      </c>
      <c r="BT1015" s="17">
        <f t="shared" ref="BT1015:BT1025" si="8767">+BS1015*2</f>
        <v>0</v>
      </c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92"/>
      <c r="CE1015" s="92"/>
      <c r="CF1015" s="92"/>
      <c r="CG1015" s="44"/>
      <c r="CH1015" s="1"/>
      <c r="CI1015" s="1"/>
      <c r="CJ1015" s="1"/>
      <c r="CK1015" s="383"/>
      <c r="CL1015" s="383"/>
      <c r="CM1015" s="383"/>
      <c r="CN1015" s="1">
        <f t="shared" si="8728"/>
        <v>0</v>
      </c>
      <c r="CO1015" s="1">
        <f t="shared" si="8729"/>
        <v>0</v>
      </c>
      <c r="CP1015" s="20">
        <f t="shared" si="8730"/>
        <v>0</v>
      </c>
      <c r="CQ1015" s="351"/>
      <c r="CR1015" s="131">
        <f t="shared" si="8731"/>
        <v>0</v>
      </c>
      <c r="CS1015" s="44"/>
      <c r="CT1015" s="44"/>
      <c r="CU1015" s="1"/>
      <c r="CV1015" s="1"/>
      <c r="CW1015" s="1"/>
      <c r="CX1015" s="1"/>
      <c r="CY1015" s="1"/>
      <c r="CZ1015" s="44"/>
      <c r="DA1015" s="17">
        <f t="shared" ref="DA1015:DA1025" si="8768">+CY1015</f>
        <v>0</v>
      </c>
      <c r="DB1015" s="359">
        <f t="shared" si="8463"/>
        <v>0</v>
      </c>
      <c r="DC1015" s="359">
        <f t="shared" si="8464"/>
        <v>0</v>
      </c>
      <c r="DD1015" s="44"/>
      <c r="DE1015" s="44"/>
      <c r="DF1015" s="44"/>
      <c r="DG1015" s="44"/>
      <c r="DH1015" s="44"/>
      <c r="DI1015" s="44"/>
      <c r="DJ1015" s="44"/>
      <c r="DK1015" s="44"/>
      <c r="DL1015" s="44"/>
      <c r="DM1015" s="44"/>
      <c r="DN1015" s="44"/>
      <c r="DO1015" s="1"/>
      <c r="DP1015" s="1"/>
      <c r="DQ1015" s="17">
        <f t="shared" si="8732"/>
        <v>0</v>
      </c>
      <c r="DR1015" s="17">
        <f t="shared" si="8733"/>
        <v>0</v>
      </c>
      <c r="DS1015" s="17">
        <f t="shared" si="8734"/>
        <v>0</v>
      </c>
      <c r="DT1015" s="17">
        <f t="shared" si="8735"/>
        <v>0</v>
      </c>
      <c r="DU1015" s="17">
        <f t="shared" si="8736"/>
        <v>0</v>
      </c>
      <c r="DV1015" s="17">
        <f t="shared" si="8447"/>
        <v>0</v>
      </c>
      <c r="DW1015" s="1"/>
      <c r="DX1015" s="1"/>
      <c r="DY1015" s="20">
        <f t="shared" si="8737"/>
        <v>0</v>
      </c>
      <c r="DZ1015" s="20">
        <f t="shared" si="8738"/>
        <v>0</v>
      </c>
      <c r="EA1015" s="20">
        <f t="shared" si="8739"/>
        <v>0</v>
      </c>
      <c r="EB1015" s="20">
        <f t="shared" si="8740"/>
        <v>0</v>
      </c>
      <c r="EC1015" s="18">
        <f t="shared" ref="EC1015:EC1018" si="8769">+IF(AND(CT1015=0,SUM(CU1015:CY1015)&gt;1,SUM(CU1015:CY1015)&lt;=4),1,IF(AND(CT1015=0,SUM(CU1015:CY1015)&gt;4),2,0))</f>
        <v>0</v>
      </c>
      <c r="ED1015" s="19">
        <f t="shared" ref="ED1015:ED1023" si="8770">+IF(EC1015&lt;&gt;0,EC1015*3,0)</f>
        <v>0</v>
      </c>
      <c r="EE1015" s="19">
        <f t="shared" ref="EE1015:EE1026" si="8771">+IF(SUM(AO1015:AR1015)+SUM(DK1015:DN1015)&gt;0,CT1015*3,0)</f>
        <v>0</v>
      </c>
      <c r="EF1015" s="1">
        <f t="shared" ref="EF1015:EF1026" si="8772">+IF(EE1015&gt;0,CT1015*4,0)</f>
        <v>0</v>
      </c>
      <c r="EG1015" s="18">
        <f t="shared" ref="EG1015:EG1026" si="8773">+IF(AND(CT1015+EC1015=0,SUM(AO1015:AR1015)&gt;0,SUM(DK1015:DN1015)&gt;0),(CU1015+CV1015+CW1015+CX1015)*2+CY1015*5,(EC1015+CT1015-FO1015)*5)+IF(AND(EC1015+DQ1015+CT1015=0,SUM(AO1015:AR1015)&gt;0),SUM(CU1015:CX1015)*2+CY1015*5,0)</f>
        <v>0</v>
      </c>
      <c r="EH1015" s="341"/>
      <c r="EI1015" s="44"/>
      <c r="EJ1015" s="44"/>
      <c r="EK1015" s="44"/>
      <c r="EL1015" s="93"/>
      <c r="EM1015" s="93"/>
      <c r="EN1015" s="93"/>
      <c r="EO1015" s="366"/>
      <c r="EP1015" s="366"/>
      <c r="EQ1015" s="374"/>
      <c r="ER1015" s="374"/>
      <c r="ES1015" s="374"/>
      <c r="ET1015" s="374"/>
      <c r="EU1015" s="18">
        <f t="shared" si="8747"/>
        <v>0</v>
      </c>
      <c r="EV1015" s="18">
        <f t="shared" si="8456"/>
        <v>0</v>
      </c>
      <c r="EW1015" s="341"/>
      <c r="EX1015" s="341"/>
      <c r="EY1015" s="341"/>
      <c r="EZ1015" s="365">
        <f t="shared" si="8466"/>
        <v>0</v>
      </c>
      <c r="FA1015" s="44"/>
      <c r="FB1015" s="44"/>
      <c r="FC1015" s="44"/>
      <c r="FD1015" s="45"/>
      <c r="FE1015" s="45"/>
      <c r="FF1015" s="45"/>
      <c r="FG1015" s="300"/>
      <c r="FH1015" s="45"/>
      <c r="FI1015" s="45"/>
      <c r="FJ1015" s="45"/>
      <c r="FK1015" s="44"/>
      <c r="FL1015" s="44"/>
      <c r="FM1015" s="44"/>
      <c r="FN1015" s="44"/>
      <c r="FO1015" s="294"/>
      <c r="FP1015" s="20">
        <f t="shared" si="8467"/>
        <v>0</v>
      </c>
      <c r="FQ1015" s="20">
        <f t="shared" si="8741"/>
        <v>0</v>
      </c>
      <c r="FR1015" s="20">
        <f t="shared" si="8742"/>
        <v>0</v>
      </c>
      <c r="FS1015" s="20">
        <f t="shared" si="8743"/>
        <v>0</v>
      </c>
      <c r="FT1015" s="20">
        <f t="shared" si="8744"/>
        <v>0</v>
      </c>
      <c r="FU1015" s="20">
        <f t="shared" si="8745"/>
        <v>0</v>
      </c>
      <c r="FV1015" s="20">
        <f t="shared" si="8746"/>
        <v>0</v>
      </c>
      <c r="FW1015" s="58"/>
    </row>
    <row r="1016" spans="1:179" s="301" customFormat="1" ht="27.75" customHeight="1">
      <c r="A1016" s="295"/>
      <c r="B1016" s="296" t="s">
        <v>190</v>
      </c>
      <c r="C1016" s="296" t="s">
        <v>27</v>
      </c>
      <c r="D1016" s="296" t="s">
        <v>258</v>
      </c>
      <c r="E1016" s="296" t="str">
        <f t="shared" ref="E1016" si="8774">D1016</f>
        <v>2LT10</v>
      </c>
      <c r="F1016" s="296"/>
      <c r="G1016" s="296">
        <v>6</v>
      </c>
      <c r="H1016" s="297"/>
      <c r="I1016" s="297"/>
      <c r="J1016" s="294"/>
      <c r="K1016" s="294">
        <v>4</v>
      </c>
      <c r="L1016" s="294"/>
      <c r="M1016" s="294"/>
      <c r="N1016" s="297"/>
      <c r="O1016" s="297"/>
      <c r="P1016" s="1"/>
      <c r="Q1016" s="16"/>
      <c r="R1016" s="1"/>
      <c r="S1016" s="294"/>
      <c r="T1016" s="294"/>
      <c r="U1016" s="294"/>
      <c r="V1016" s="294"/>
      <c r="W1016" s="294"/>
      <c r="X1016" s="294"/>
      <c r="Y1016" s="294"/>
      <c r="Z1016" s="294"/>
      <c r="AA1016" s="294"/>
      <c r="AB1016" s="294"/>
      <c r="AC1016" s="1">
        <f t="shared" si="8755"/>
        <v>0</v>
      </c>
      <c r="AD1016" s="1">
        <f t="shared" si="8756"/>
        <v>0</v>
      </c>
      <c r="AE1016" s="1">
        <f t="shared" si="8757"/>
        <v>0</v>
      </c>
      <c r="AF1016" s="1">
        <f t="shared" si="8758"/>
        <v>0</v>
      </c>
      <c r="AG1016" s="1">
        <f t="shared" si="8759"/>
        <v>0</v>
      </c>
      <c r="AH1016" s="1">
        <f t="shared" si="8760"/>
        <v>0</v>
      </c>
      <c r="AI1016" s="1">
        <f t="shared" si="8761"/>
        <v>0</v>
      </c>
      <c r="AJ1016" s="1">
        <f t="shared" si="8762"/>
        <v>0</v>
      </c>
      <c r="AK1016" s="1">
        <f t="shared" si="8763"/>
        <v>0</v>
      </c>
      <c r="AL1016" s="1">
        <f t="shared" si="8764"/>
        <v>0</v>
      </c>
      <c r="AM1016" s="1">
        <f t="shared" si="8765"/>
        <v>0</v>
      </c>
      <c r="AN1016" s="1">
        <f t="shared" si="8766"/>
        <v>0</v>
      </c>
      <c r="AO1016" s="294"/>
      <c r="AP1016" s="294"/>
      <c r="AQ1016" s="294"/>
      <c r="AR1016" s="294">
        <f t="shared" ref="AR1016:AR1021" si="8775">G1016</f>
        <v>6</v>
      </c>
      <c r="AS1016" s="298">
        <f t="shared" si="8725"/>
        <v>0</v>
      </c>
      <c r="AT1016" s="298">
        <f t="shared" si="8726"/>
        <v>0</v>
      </c>
      <c r="AU1016" s="298">
        <f t="shared" si="8727"/>
        <v>0</v>
      </c>
      <c r="AV1016" s="298">
        <f t="shared" si="8716"/>
        <v>1</v>
      </c>
      <c r="AW1016" s="294"/>
      <c r="AX1016" s="294"/>
      <c r="AY1016" s="294"/>
      <c r="AZ1016" s="294"/>
      <c r="BA1016" s="294"/>
      <c r="BB1016" s="294"/>
      <c r="BC1016" s="294"/>
      <c r="BD1016" s="294"/>
      <c r="BE1016" s="294"/>
      <c r="BF1016" s="294"/>
      <c r="BG1016" s="294"/>
      <c r="BH1016" s="294"/>
      <c r="BI1016" s="294"/>
      <c r="BJ1016" s="294"/>
      <c r="BK1016" s="294"/>
      <c r="BL1016" s="294"/>
      <c r="BM1016" s="294"/>
      <c r="BN1016" s="294"/>
      <c r="BO1016" s="294"/>
      <c r="BP1016" s="1"/>
      <c r="BQ1016" s="294"/>
      <c r="BR1016" s="17">
        <v>1</v>
      </c>
      <c r="BS1016" s="1">
        <f t="shared" si="8435"/>
        <v>0</v>
      </c>
      <c r="BT1016" s="17">
        <f t="shared" si="8767"/>
        <v>0</v>
      </c>
      <c r="BU1016" s="294"/>
      <c r="BV1016" s="294">
        <v>1</v>
      </c>
      <c r="BW1016" s="294"/>
      <c r="BX1016" s="294"/>
      <c r="BY1016" s="294"/>
      <c r="BZ1016" s="294"/>
      <c r="CA1016" s="294"/>
      <c r="CB1016" s="294"/>
      <c r="CC1016" s="294"/>
      <c r="CD1016" s="1"/>
      <c r="CE1016" s="1"/>
      <c r="CF1016" s="1"/>
      <c r="CG1016" s="294"/>
      <c r="CH1016" s="1"/>
      <c r="CI1016" s="1"/>
      <c r="CJ1016" s="1"/>
      <c r="CK1016" s="383"/>
      <c r="CL1016" s="383"/>
      <c r="CM1016" s="383"/>
      <c r="CN1016" s="1">
        <f t="shared" si="8728"/>
        <v>0</v>
      </c>
      <c r="CO1016" s="1">
        <f t="shared" si="8729"/>
        <v>0</v>
      </c>
      <c r="CP1016" s="20">
        <f t="shared" si="8730"/>
        <v>0</v>
      </c>
      <c r="CQ1016" s="351"/>
      <c r="CR1016" s="299">
        <f t="shared" si="8731"/>
        <v>0</v>
      </c>
      <c r="CS1016" s="294"/>
      <c r="CT1016" s="294"/>
      <c r="CU1016" s="1"/>
      <c r="CV1016" s="1"/>
      <c r="CW1016" s="1"/>
      <c r="CX1016" s="1"/>
      <c r="CY1016" s="1"/>
      <c r="CZ1016" s="294"/>
      <c r="DA1016" s="17">
        <f t="shared" si="8768"/>
        <v>0</v>
      </c>
      <c r="DB1016" s="359">
        <f t="shared" si="8463"/>
        <v>0</v>
      </c>
      <c r="DC1016" s="359">
        <f t="shared" si="8464"/>
        <v>0</v>
      </c>
      <c r="DD1016" s="294"/>
      <c r="DE1016" s="294"/>
      <c r="DF1016" s="294"/>
      <c r="DG1016" s="294"/>
      <c r="DH1016" s="294"/>
      <c r="DI1016" s="294"/>
      <c r="DJ1016" s="294"/>
      <c r="DK1016" s="294"/>
      <c r="DL1016" s="294"/>
      <c r="DM1016" s="294"/>
      <c r="DN1016" s="294"/>
      <c r="DO1016" s="1"/>
      <c r="DP1016" s="1"/>
      <c r="DQ1016" s="17">
        <f t="shared" si="8732"/>
        <v>0</v>
      </c>
      <c r="DR1016" s="17">
        <f t="shared" si="8733"/>
        <v>0</v>
      </c>
      <c r="DS1016" s="17">
        <f t="shared" si="8734"/>
        <v>0</v>
      </c>
      <c r="DT1016" s="17">
        <f t="shared" si="8735"/>
        <v>0</v>
      </c>
      <c r="DU1016" s="17">
        <f t="shared" si="8736"/>
        <v>0</v>
      </c>
      <c r="DV1016" s="17">
        <f t="shared" si="8447"/>
        <v>0</v>
      </c>
      <c r="DW1016" s="1"/>
      <c r="DX1016" s="1"/>
      <c r="DY1016" s="20">
        <f t="shared" si="8737"/>
        <v>0</v>
      </c>
      <c r="DZ1016" s="20">
        <f t="shared" si="8738"/>
        <v>0</v>
      </c>
      <c r="EA1016" s="20">
        <f t="shared" si="8739"/>
        <v>0</v>
      </c>
      <c r="EB1016" s="20">
        <f t="shared" si="8740"/>
        <v>0</v>
      </c>
      <c r="EC1016" s="18">
        <f t="shared" si="8769"/>
        <v>0</v>
      </c>
      <c r="ED1016" s="19">
        <f t="shared" si="8770"/>
        <v>0</v>
      </c>
      <c r="EE1016" s="19">
        <f t="shared" si="8771"/>
        <v>0</v>
      </c>
      <c r="EF1016" s="1">
        <f t="shared" si="8772"/>
        <v>0</v>
      </c>
      <c r="EG1016" s="18">
        <f t="shared" si="8773"/>
        <v>0</v>
      </c>
      <c r="EH1016" s="341"/>
      <c r="EI1016" s="294"/>
      <c r="EJ1016" s="294"/>
      <c r="EK1016" s="294"/>
      <c r="EL1016" s="19"/>
      <c r="EM1016" s="19"/>
      <c r="EN1016" s="19"/>
      <c r="EO1016" s="366"/>
      <c r="EP1016" s="366"/>
      <c r="EQ1016" s="374"/>
      <c r="ER1016" s="374"/>
      <c r="ES1016" s="374"/>
      <c r="ET1016" s="374"/>
      <c r="EU1016" s="18">
        <f t="shared" si="8747"/>
        <v>0</v>
      </c>
      <c r="EV1016" s="18">
        <f t="shared" si="8456"/>
        <v>0</v>
      </c>
      <c r="EW1016" s="341"/>
      <c r="EX1016" s="341"/>
      <c r="EY1016" s="341"/>
      <c r="EZ1016" s="365">
        <f t="shared" si="8466"/>
        <v>0</v>
      </c>
      <c r="FA1016" s="294"/>
      <c r="FB1016" s="294"/>
      <c r="FC1016" s="294"/>
      <c r="FD1016" s="300"/>
      <c r="FE1016" s="300"/>
      <c r="FF1016" s="300"/>
      <c r="FG1016" s="300"/>
      <c r="FH1016" s="300"/>
      <c r="FI1016" s="300"/>
      <c r="FJ1016" s="300"/>
      <c r="FK1016" s="294"/>
      <c r="FL1016" s="294"/>
      <c r="FM1016" s="294"/>
      <c r="FN1016" s="294"/>
      <c r="FO1016" s="294"/>
      <c r="FP1016" s="20">
        <f t="shared" si="8467"/>
        <v>0</v>
      </c>
      <c r="FQ1016" s="20">
        <f t="shared" si="8741"/>
        <v>0</v>
      </c>
      <c r="FR1016" s="20">
        <f t="shared" si="8742"/>
        <v>0</v>
      </c>
      <c r="FS1016" s="20">
        <f t="shared" si="8743"/>
        <v>0</v>
      </c>
      <c r="FT1016" s="20">
        <f t="shared" si="8744"/>
        <v>0</v>
      </c>
      <c r="FU1016" s="20">
        <f t="shared" si="8745"/>
        <v>0</v>
      </c>
      <c r="FV1016" s="20">
        <f t="shared" si="8746"/>
        <v>0</v>
      </c>
      <c r="FW1016" s="58" t="s">
        <v>785</v>
      </c>
    </row>
    <row r="1017" spans="1:179" ht="27.75" customHeight="1">
      <c r="A1017" s="40"/>
      <c r="B1017" s="48">
        <v>1</v>
      </c>
      <c r="C1017" s="48">
        <f>B1017</f>
        <v>1</v>
      </c>
      <c r="D1017" s="48" t="s">
        <v>187</v>
      </c>
      <c r="E1017" s="48" t="str">
        <f>D1017</f>
        <v>2LT8,5</v>
      </c>
      <c r="F1017" s="48">
        <v>7</v>
      </c>
      <c r="G1017" s="48">
        <f>F1017</f>
        <v>7</v>
      </c>
      <c r="H1017" s="43"/>
      <c r="I1017" s="43"/>
      <c r="J1017" s="44"/>
      <c r="K1017" s="44"/>
      <c r="L1017" s="44"/>
      <c r="M1017" s="44"/>
      <c r="N1017" s="43"/>
      <c r="O1017" s="43"/>
      <c r="P1017" s="1"/>
      <c r="Q1017" s="16"/>
      <c r="R1017" s="1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1">
        <f t="shared" si="8755"/>
        <v>0</v>
      </c>
      <c r="AD1017" s="1">
        <f t="shared" si="8756"/>
        <v>0</v>
      </c>
      <c r="AE1017" s="1">
        <f t="shared" si="8757"/>
        <v>0</v>
      </c>
      <c r="AF1017" s="1">
        <f t="shared" si="8758"/>
        <v>0</v>
      </c>
      <c r="AG1017" s="1">
        <f t="shared" si="8759"/>
        <v>0</v>
      </c>
      <c r="AH1017" s="1">
        <f t="shared" si="8760"/>
        <v>0</v>
      </c>
      <c r="AI1017" s="1">
        <f t="shared" si="8761"/>
        <v>0</v>
      </c>
      <c r="AJ1017" s="1">
        <f t="shared" si="8762"/>
        <v>0</v>
      </c>
      <c r="AK1017" s="1">
        <f t="shared" si="8763"/>
        <v>0</v>
      </c>
      <c r="AL1017" s="1">
        <f t="shared" si="8764"/>
        <v>0</v>
      </c>
      <c r="AM1017" s="1">
        <f t="shared" si="8765"/>
        <v>0</v>
      </c>
      <c r="AN1017" s="1">
        <f t="shared" si="8766"/>
        <v>0</v>
      </c>
      <c r="AO1017" s="44"/>
      <c r="AP1017" s="44"/>
      <c r="AQ1017" s="44"/>
      <c r="AR1017" s="294">
        <f t="shared" si="8775"/>
        <v>7</v>
      </c>
      <c r="AS1017" s="122">
        <f t="shared" si="8725"/>
        <v>0</v>
      </c>
      <c r="AT1017" s="122">
        <f t="shared" si="8726"/>
        <v>0</v>
      </c>
      <c r="AU1017" s="122">
        <f t="shared" si="8727"/>
        <v>0</v>
      </c>
      <c r="AV1017" s="122">
        <f t="shared" si="8716"/>
        <v>1</v>
      </c>
      <c r="AW1017" s="44"/>
      <c r="AX1017" s="294"/>
      <c r="AY1017" s="294"/>
      <c r="AZ1017" s="294"/>
      <c r="BA1017" s="294"/>
      <c r="BB1017" s="294"/>
      <c r="BC1017" s="29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127"/>
      <c r="BO1017" s="44"/>
      <c r="BP1017" s="1"/>
      <c r="BQ1017" s="44"/>
      <c r="BR1017" s="17">
        <v>2</v>
      </c>
      <c r="BS1017" s="1">
        <f t="shared" si="8435"/>
        <v>0</v>
      </c>
      <c r="BT1017" s="17">
        <f t="shared" si="8767"/>
        <v>0</v>
      </c>
      <c r="BU1017" s="44"/>
      <c r="BV1017" s="44">
        <v>1</v>
      </c>
      <c r="BW1017" s="44"/>
      <c r="BX1017" s="44"/>
      <c r="BY1017" s="44"/>
      <c r="BZ1017" s="44"/>
      <c r="CA1017" s="44"/>
      <c r="CB1017" s="44"/>
      <c r="CC1017" s="44"/>
      <c r="CD1017" s="92"/>
      <c r="CE1017" s="92"/>
      <c r="CF1017" s="92"/>
      <c r="CG1017" s="44"/>
      <c r="CH1017" s="1"/>
      <c r="CI1017" s="1"/>
      <c r="CJ1017" s="1"/>
      <c r="CK1017" s="383"/>
      <c r="CL1017" s="383"/>
      <c r="CM1017" s="383"/>
      <c r="CN1017" s="1">
        <f t="shared" si="8728"/>
        <v>0</v>
      </c>
      <c r="CO1017" s="1">
        <f t="shared" si="8729"/>
        <v>0</v>
      </c>
      <c r="CP1017" s="20">
        <f t="shared" si="8730"/>
        <v>0</v>
      </c>
      <c r="CQ1017" s="351"/>
      <c r="CR1017" s="131">
        <f t="shared" si="8731"/>
        <v>0</v>
      </c>
      <c r="CS1017" s="44"/>
      <c r="CT1017" s="44"/>
      <c r="CU1017" s="1"/>
      <c r="CV1017" s="1"/>
      <c r="CW1017" s="1"/>
      <c r="CX1017" s="1"/>
      <c r="CY1017" s="1"/>
      <c r="CZ1017" s="44"/>
      <c r="DA1017" s="17">
        <f t="shared" si="8768"/>
        <v>0</v>
      </c>
      <c r="DB1017" s="359">
        <f t="shared" si="8463"/>
        <v>0</v>
      </c>
      <c r="DC1017" s="359">
        <f t="shared" si="8464"/>
        <v>0</v>
      </c>
      <c r="DD1017" s="44"/>
      <c r="DE1017" s="44"/>
      <c r="DF1017" s="44"/>
      <c r="DG1017" s="44"/>
      <c r="DH1017" s="44"/>
      <c r="DI1017" s="44"/>
      <c r="DJ1017" s="44"/>
      <c r="DK1017" s="44"/>
      <c r="DL1017" s="44"/>
      <c r="DM1017" s="44"/>
      <c r="DN1017" s="44"/>
      <c r="DO1017" s="1"/>
      <c r="DP1017" s="1"/>
      <c r="DQ1017" s="17">
        <f t="shared" si="8732"/>
        <v>0</v>
      </c>
      <c r="DR1017" s="17">
        <f t="shared" si="8733"/>
        <v>0</v>
      </c>
      <c r="DS1017" s="17">
        <f t="shared" si="8734"/>
        <v>0</v>
      </c>
      <c r="DT1017" s="17">
        <f t="shared" si="8735"/>
        <v>0</v>
      </c>
      <c r="DU1017" s="17">
        <f t="shared" si="8736"/>
        <v>0</v>
      </c>
      <c r="DV1017" s="17">
        <f t="shared" si="8447"/>
        <v>0</v>
      </c>
      <c r="DW1017" s="1"/>
      <c r="DX1017" s="1"/>
      <c r="DY1017" s="20">
        <f t="shared" si="8737"/>
        <v>0</v>
      </c>
      <c r="DZ1017" s="20">
        <f t="shared" si="8738"/>
        <v>0</v>
      </c>
      <c r="EA1017" s="20">
        <f t="shared" si="8739"/>
        <v>0</v>
      </c>
      <c r="EB1017" s="20">
        <f t="shared" si="8740"/>
        <v>0</v>
      </c>
      <c r="EC1017" s="18">
        <f t="shared" si="8769"/>
        <v>0</v>
      </c>
      <c r="ED1017" s="19">
        <f t="shared" si="8770"/>
        <v>0</v>
      </c>
      <c r="EE1017" s="19">
        <f t="shared" si="8771"/>
        <v>0</v>
      </c>
      <c r="EF1017" s="1">
        <f t="shared" si="8772"/>
        <v>0</v>
      </c>
      <c r="EG1017" s="18">
        <f t="shared" si="8773"/>
        <v>0</v>
      </c>
      <c r="EH1017" s="341"/>
      <c r="EI1017" s="44"/>
      <c r="EJ1017" s="44"/>
      <c r="EK1017" s="44"/>
      <c r="EL1017" s="93"/>
      <c r="EM1017" s="93"/>
      <c r="EN1017" s="93"/>
      <c r="EO1017" s="366"/>
      <c r="EP1017" s="366"/>
      <c r="EQ1017" s="374"/>
      <c r="ER1017" s="374"/>
      <c r="ES1017" s="374"/>
      <c r="ET1017" s="374"/>
      <c r="EU1017" s="18">
        <f t="shared" si="8747"/>
        <v>0</v>
      </c>
      <c r="EV1017" s="18">
        <f t="shared" si="8456"/>
        <v>0</v>
      </c>
      <c r="EW1017" s="341"/>
      <c r="EX1017" s="341"/>
      <c r="EY1017" s="341"/>
      <c r="EZ1017" s="365">
        <f t="shared" si="8466"/>
        <v>0</v>
      </c>
      <c r="FA1017" s="44"/>
      <c r="FB1017" s="44"/>
      <c r="FC1017" s="44"/>
      <c r="FD1017" s="45"/>
      <c r="FE1017" s="45"/>
      <c r="FF1017" s="45"/>
      <c r="FG1017" s="300"/>
      <c r="FH1017" s="45"/>
      <c r="FI1017" s="45"/>
      <c r="FJ1017" s="45"/>
      <c r="FK1017" s="44"/>
      <c r="FL1017" s="44"/>
      <c r="FM1017" s="44"/>
      <c r="FN1017" s="44"/>
      <c r="FO1017" s="294"/>
      <c r="FP1017" s="20">
        <f t="shared" si="8467"/>
        <v>0</v>
      </c>
      <c r="FQ1017" s="20">
        <f t="shared" si="8741"/>
        <v>0</v>
      </c>
      <c r="FR1017" s="20">
        <f t="shared" si="8742"/>
        <v>0</v>
      </c>
      <c r="FS1017" s="20">
        <f t="shared" si="8743"/>
        <v>0</v>
      </c>
      <c r="FT1017" s="20">
        <f t="shared" si="8744"/>
        <v>0</v>
      </c>
      <c r="FU1017" s="20">
        <f t="shared" si="8745"/>
        <v>0</v>
      </c>
      <c r="FV1017" s="20">
        <f t="shared" si="8746"/>
        <v>0</v>
      </c>
      <c r="FW1017" s="44"/>
    </row>
    <row r="1018" spans="1:179" ht="27.75" customHeight="1">
      <c r="A1018" s="40"/>
      <c r="B1018" s="48">
        <v>2</v>
      </c>
      <c r="C1018" s="48">
        <f>B1018</f>
        <v>2</v>
      </c>
      <c r="D1018" s="48" t="s">
        <v>53</v>
      </c>
      <c r="E1018" s="48" t="str">
        <f t="shared" ref="E1018" si="8776">D1018</f>
        <v>LT7,5</v>
      </c>
      <c r="F1018" s="48">
        <v>25</v>
      </c>
      <c r="G1018" s="48">
        <f t="shared" ref="G1018" si="8777">F1018</f>
        <v>25</v>
      </c>
      <c r="H1018" s="43"/>
      <c r="I1018" s="43"/>
      <c r="J1018" s="44"/>
      <c r="K1018" s="44"/>
      <c r="L1018" s="44"/>
      <c r="M1018" s="44"/>
      <c r="N1018" s="43"/>
      <c r="O1018" s="43"/>
      <c r="P1018" s="1"/>
      <c r="Q1018" s="16"/>
      <c r="R1018" s="1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1">
        <f t="shared" si="8755"/>
        <v>0</v>
      </c>
      <c r="AD1018" s="1">
        <f t="shared" si="8756"/>
        <v>0</v>
      </c>
      <c r="AE1018" s="1">
        <f t="shared" si="8757"/>
        <v>0</v>
      </c>
      <c r="AF1018" s="1">
        <f t="shared" si="8758"/>
        <v>0</v>
      </c>
      <c r="AG1018" s="1">
        <f t="shared" si="8759"/>
        <v>0</v>
      </c>
      <c r="AH1018" s="1">
        <f t="shared" si="8760"/>
        <v>0</v>
      </c>
      <c r="AI1018" s="1">
        <f t="shared" si="8761"/>
        <v>0</v>
      </c>
      <c r="AJ1018" s="1">
        <f t="shared" si="8762"/>
        <v>0</v>
      </c>
      <c r="AK1018" s="1">
        <f t="shared" si="8763"/>
        <v>0</v>
      </c>
      <c r="AL1018" s="1">
        <f t="shared" si="8764"/>
        <v>0</v>
      </c>
      <c r="AM1018" s="1">
        <f t="shared" si="8765"/>
        <v>0</v>
      </c>
      <c r="AN1018" s="1">
        <f t="shared" si="8766"/>
        <v>0</v>
      </c>
      <c r="AO1018" s="44"/>
      <c r="AP1018" s="44"/>
      <c r="AQ1018" s="44"/>
      <c r="AR1018" s="294">
        <f t="shared" si="8775"/>
        <v>25</v>
      </c>
      <c r="AS1018" s="122">
        <f t="shared" si="8725"/>
        <v>0</v>
      </c>
      <c r="AT1018" s="122">
        <f t="shared" si="8726"/>
        <v>0</v>
      </c>
      <c r="AU1018" s="122">
        <f t="shared" si="8727"/>
        <v>0</v>
      </c>
      <c r="AV1018" s="122">
        <f t="shared" si="8716"/>
        <v>1</v>
      </c>
      <c r="AW1018" s="44"/>
      <c r="AX1018" s="294"/>
      <c r="AY1018" s="294">
        <v>1</v>
      </c>
      <c r="AZ1018" s="294"/>
      <c r="BA1018" s="294"/>
      <c r="BB1018" s="294"/>
      <c r="BC1018" s="29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127"/>
      <c r="BO1018" s="44"/>
      <c r="BP1018" s="1"/>
      <c r="BQ1018" s="44"/>
      <c r="BR1018" s="17">
        <v>2</v>
      </c>
      <c r="BS1018" s="1">
        <f t="shared" si="8435"/>
        <v>0</v>
      </c>
      <c r="BT1018" s="17">
        <f t="shared" si="8767"/>
        <v>0</v>
      </c>
      <c r="BU1018" s="44"/>
      <c r="BV1018" s="44">
        <v>1</v>
      </c>
      <c r="BW1018" s="44"/>
      <c r="BX1018" s="44"/>
      <c r="BY1018" s="44"/>
      <c r="BZ1018" s="44"/>
      <c r="CA1018" s="44"/>
      <c r="CB1018" s="44"/>
      <c r="CC1018" s="44"/>
      <c r="CD1018" s="92"/>
      <c r="CE1018" s="92"/>
      <c r="CF1018" s="92"/>
      <c r="CG1018" s="44"/>
      <c r="CH1018" s="1"/>
      <c r="CI1018" s="1"/>
      <c r="CJ1018" s="1"/>
      <c r="CK1018" s="383"/>
      <c r="CL1018" s="383"/>
      <c r="CM1018" s="383"/>
      <c r="CN1018" s="1">
        <f t="shared" si="8728"/>
        <v>0</v>
      </c>
      <c r="CO1018" s="1">
        <f t="shared" si="8729"/>
        <v>0</v>
      </c>
      <c r="CP1018" s="20">
        <f t="shared" si="8730"/>
        <v>0</v>
      </c>
      <c r="CQ1018" s="351"/>
      <c r="CR1018" s="131">
        <f t="shared" si="8731"/>
        <v>1</v>
      </c>
      <c r="CS1018" s="44"/>
      <c r="CT1018" s="44"/>
      <c r="CU1018" s="1"/>
      <c r="CV1018" s="1"/>
      <c r="CW1018" s="1"/>
      <c r="CX1018" s="1"/>
      <c r="CY1018" s="1"/>
      <c r="CZ1018" s="44"/>
      <c r="DA1018" s="17">
        <f t="shared" si="8768"/>
        <v>0</v>
      </c>
      <c r="DB1018" s="359">
        <f t="shared" si="8463"/>
        <v>0</v>
      </c>
      <c r="DC1018" s="359">
        <f t="shared" si="8464"/>
        <v>0</v>
      </c>
      <c r="DD1018" s="44"/>
      <c r="DE1018" s="44"/>
      <c r="DF1018" s="44"/>
      <c r="DG1018" s="44"/>
      <c r="DH1018" s="44"/>
      <c r="DI1018" s="44"/>
      <c r="DJ1018" s="44"/>
      <c r="DK1018" s="44"/>
      <c r="DL1018" s="44"/>
      <c r="DM1018" s="44"/>
      <c r="DN1018" s="44"/>
      <c r="DO1018" s="1"/>
      <c r="DP1018" s="1"/>
      <c r="DQ1018" s="17">
        <f t="shared" si="8732"/>
        <v>0</v>
      </c>
      <c r="DR1018" s="17">
        <f t="shared" si="8733"/>
        <v>0</v>
      </c>
      <c r="DS1018" s="17">
        <f t="shared" si="8734"/>
        <v>0</v>
      </c>
      <c r="DT1018" s="17">
        <f t="shared" si="8735"/>
        <v>0</v>
      </c>
      <c r="DU1018" s="17">
        <f t="shared" si="8736"/>
        <v>0</v>
      </c>
      <c r="DV1018" s="17">
        <f t="shared" si="8447"/>
        <v>0</v>
      </c>
      <c r="DW1018" s="1"/>
      <c r="DX1018" s="1"/>
      <c r="DY1018" s="20">
        <f t="shared" si="8737"/>
        <v>0</v>
      </c>
      <c r="DZ1018" s="20">
        <f t="shared" si="8738"/>
        <v>0</v>
      </c>
      <c r="EA1018" s="20">
        <f t="shared" si="8739"/>
        <v>0</v>
      </c>
      <c r="EB1018" s="20">
        <f t="shared" si="8740"/>
        <v>0</v>
      </c>
      <c r="EC1018" s="18">
        <f t="shared" si="8769"/>
        <v>0</v>
      </c>
      <c r="ED1018" s="19">
        <f t="shared" si="8770"/>
        <v>0</v>
      </c>
      <c r="EE1018" s="19">
        <f t="shared" si="8771"/>
        <v>0</v>
      </c>
      <c r="EF1018" s="1">
        <f t="shared" si="8772"/>
        <v>0</v>
      </c>
      <c r="EG1018" s="18">
        <f t="shared" si="8773"/>
        <v>0</v>
      </c>
      <c r="EH1018" s="341"/>
      <c r="EI1018" s="44"/>
      <c r="EJ1018" s="44"/>
      <c r="EK1018" s="44"/>
      <c r="EL1018" s="93"/>
      <c r="EM1018" s="93"/>
      <c r="EN1018" s="93"/>
      <c r="EO1018" s="366"/>
      <c r="EP1018" s="366"/>
      <c r="EQ1018" s="374"/>
      <c r="ER1018" s="374"/>
      <c r="ES1018" s="374"/>
      <c r="ET1018" s="374"/>
      <c r="EU1018" s="18">
        <f t="shared" si="8747"/>
        <v>0</v>
      </c>
      <c r="EV1018" s="18">
        <f t="shared" si="8456"/>
        <v>0</v>
      </c>
      <c r="EW1018" s="341"/>
      <c r="EX1018" s="341"/>
      <c r="EY1018" s="341"/>
      <c r="EZ1018" s="365">
        <f t="shared" si="8466"/>
        <v>0</v>
      </c>
      <c r="FA1018" s="44"/>
      <c r="FB1018" s="44"/>
      <c r="FC1018" s="44"/>
      <c r="FD1018" s="45"/>
      <c r="FE1018" s="45"/>
      <c r="FF1018" s="45"/>
      <c r="FG1018" s="300"/>
      <c r="FH1018" s="45"/>
      <c r="FI1018" s="45"/>
      <c r="FJ1018" s="45"/>
      <c r="FK1018" s="44"/>
      <c r="FL1018" s="44"/>
      <c r="FM1018" s="44"/>
      <c r="FN1018" s="44"/>
      <c r="FO1018" s="294"/>
      <c r="FP1018" s="20">
        <f t="shared" si="8467"/>
        <v>0</v>
      </c>
      <c r="FQ1018" s="20">
        <f t="shared" si="8741"/>
        <v>0</v>
      </c>
      <c r="FR1018" s="20">
        <f t="shared" si="8742"/>
        <v>0</v>
      </c>
      <c r="FS1018" s="20">
        <f t="shared" si="8743"/>
        <v>0</v>
      </c>
      <c r="FT1018" s="20">
        <f t="shared" si="8744"/>
        <v>0</v>
      </c>
      <c r="FU1018" s="20">
        <f t="shared" si="8745"/>
        <v>0</v>
      </c>
      <c r="FV1018" s="20">
        <f t="shared" si="8746"/>
        <v>0</v>
      </c>
      <c r="FW1018" s="44"/>
    </row>
    <row r="1019" spans="1:179" s="301" customFormat="1" ht="27.75" customHeight="1">
      <c r="A1019" s="295"/>
      <c r="B1019" s="296"/>
      <c r="C1019" s="296" t="s">
        <v>629</v>
      </c>
      <c r="D1019" s="296"/>
      <c r="E1019" s="296" t="s">
        <v>53</v>
      </c>
      <c r="F1019" s="296"/>
      <c r="G1019" s="296">
        <v>37</v>
      </c>
      <c r="H1019" s="297"/>
      <c r="I1019" s="297"/>
      <c r="J1019" s="294"/>
      <c r="K1019" s="294"/>
      <c r="L1019" s="294"/>
      <c r="M1019" s="294"/>
      <c r="N1019" s="297"/>
      <c r="O1019" s="297"/>
      <c r="P1019" s="1"/>
      <c r="Q1019" s="16"/>
      <c r="R1019" s="1"/>
      <c r="S1019" s="294"/>
      <c r="T1019" s="294"/>
      <c r="U1019" s="294"/>
      <c r="V1019" s="294"/>
      <c r="W1019" s="294">
        <v>1</v>
      </c>
      <c r="X1019" s="294"/>
      <c r="Y1019" s="294"/>
      <c r="Z1019" s="294"/>
      <c r="AA1019" s="294"/>
      <c r="AB1019" s="294"/>
      <c r="AC1019" s="1">
        <f t="shared" si="8755"/>
        <v>0</v>
      </c>
      <c r="AD1019" s="1">
        <f t="shared" si="8756"/>
        <v>0</v>
      </c>
      <c r="AE1019" s="1">
        <f t="shared" si="8757"/>
        <v>1</v>
      </c>
      <c r="AF1019" s="1">
        <f t="shared" si="8758"/>
        <v>0</v>
      </c>
      <c r="AG1019" s="1">
        <f t="shared" si="8759"/>
        <v>0</v>
      </c>
      <c r="AH1019" s="1">
        <f t="shared" si="8760"/>
        <v>0</v>
      </c>
      <c r="AI1019" s="1">
        <f t="shared" si="8761"/>
        <v>0</v>
      </c>
      <c r="AJ1019" s="1">
        <f t="shared" si="8762"/>
        <v>0</v>
      </c>
      <c r="AK1019" s="1">
        <f t="shared" si="8763"/>
        <v>0</v>
      </c>
      <c r="AL1019" s="1">
        <f t="shared" si="8764"/>
        <v>0</v>
      </c>
      <c r="AM1019" s="1">
        <f t="shared" si="8765"/>
        <v>0</v>
      </c>
      <c r="AN1019" s="1">
        <f t="shared" si="8766"/>
        <v>0</v>
      </c>
      <c r="AO1019" s="294"/>
      <c r="AP1019" s="294"/>
      <c r="AQ1019" s="294"/>
      <c r="AR1019" s="294">
        <f t="shared" si="8775"/>
        <v>37</v>
      </c>
      <c r="AS1019" s="298">
        <f t="shared" si="8725"/>
        <v>0</v>
      </c>
      <c r="AT1019" s="298">
        <f t="shared" si="8726"/>
        <v>0</v>
      </c>
      <c r="AU1019" s="298">
        <f t="shared" si="8727"/>
        <v>0</v>
      </c>
      <c r="AV1019" s="298">
        <f t="shared" si="8716"/>
        <v>1</v>
      </c>
      <c r="AW1019" s="294"/>
      <c r="AX1019" s="294"/>
      <c r="AY1019" s="294"/>
      <c r="AZ1019" s="294"/>
      <c r="BA1019" s="294"/>
      <c r="BB1019" s="294"/>
      <c r="BC1019" s="294"/>
      <c r="BD1019" s="294"/>
      <c r="BE1019" s="294"/>
      <c r="BF1019" s="294"/>
      <c r="BG1019" s="294"/>
      <c r="BH1019" s="294"/>
      <c r="BI1019" s="294">
        <v>1</v>
      </c>
      <c r="BJ1019" s="294"/>
      <c r="BK1019" s="294"/>
      <c r="BL1019" s="294"/>
      <c r="BM1019" s="294"/>
      <c r="BN1019" s="294"/>
      <c r="BO1019" s="294"/>
      <c r="BP1019" s="1"/>
      <c r="BQ1019" s="294"/>
      <c r="BR1019" s="17">
        <v>2</v>
      </c>
      <c r="BS1019" s="1">
        <f t="shared" si="8435"/>
        <v>0</v>
      </c>
      <c r="BT1019" s="17">
        <f t="shared" si="8767"/>
        <v>0</v>
      </c>
      <c r="BU1019" s="294"/>
      <c r="BV1019" s="294">
        <v>1</v>
      </c>
      <c r="BW1019" s="294"/>
      <c r="BX1019" s="294"/>
      <c r="BY1019" s="294"/>
      <c r="BZ1019" s="294"/>
      <c r="CA1019" s="294"/>
      <c r="CB1019" s="294"/>
      <c r="CC1019" s="294"/>
      <c r="CD1019" s="1">
        <v>1</v>
      </c>
      <c r="CE1019" s="1"/>
      <c r="CF1019" s="1"/>
      <c r="CG1019" s="294"/>
      <c r="CH1019" s="1"/>
      <c r="CI1019" s="1"/>
      <c r="CJ1019" s="1"/>
      <c r="CK1019" s="383"/>
      <c r="CL1019" s="383"/>
      <c r="CM1019" s="383"/>
      <c r="CN1019" s="1">
        <f>+SUM(BX1019:CC1019)*BW1019</f>
        <v>0</v>
      </c>
      <c r="CO1019" s="1">
        <f>+SUM(BX1019:CC1019)*BW1019</f>
        <v>0</v>
      </c>
      <c r="CP1019" s="20">
        <f>+SUM(BY1019:CC1019)*2.5+SUM(CD1019:CG1019)*0.5+SUM(CH1019:CJ1019)*2.5</f>
        <v>0.5</v>
      </c>
      <c r="CQ1019" s="351"/>
      <c r="CR1019" s="299">
        <f>+IF(SUM(AX1019:BM1019)&gt;0,1,0)</f>
        <v>1</v>
      </c>
      <c r="CS1019" s="294"/>
      <c r="CT1019" s="294"/>
      <c r="CU1019" s="1"/>
      <c r="CV1019" s="1"/>
      <c r="CW1019" s="1"/>
      <c r="CX1019" s="1"/>
      <c r="CY1019" s="1"/>
      <c r="CZ1019" s="294"/>
      <c r="DA1019" s="17">
        <f t="shared" si="8768"/>
        <v>0</v>
      </c>
      <c r="DB1019" s="359">
        <f t="shared" si="8463"/>
        <v>0</v>
      </c>
      <c r="DC1019" s="359">
        <f t="shared" si="8464"/>
        <v>0</v>
      </c>
      <c r="DD1019" s="294"/>
      <c r="DE1019" s="294"/>
      <c r="DF1019" s="294"/>
      <c r="DG1019" s="294"/>
      <c r="DH1019" s="294"/>
      <c r="DI1019" s="294"/>
      <c r="DJ1019" s="294"/>
      <c r="DK1019" s="294"/>
      <c r="DL1019" s="294"/>
      <c r="DM1019" s="294"/>
      <c r="DN1019" s="294"/>
      <c r="DO1019" s="1"/>
      <c r="DP1019" s="1"/>
      <c r="DQ1019" s="17">
        <f>+IF(AND(SUM(S1019:AA1019)&gt;0,SUM(FA1019:FF1019)&gt;0),CT1019,0)</f>
        <v>0</v>
      </c>
      <c r="DR1019" s="17">
        <f>+IF(AND(SUM(S1019:AA1019)&gt;0,SUM(FA1019:FF1019)&gt;0),CU1019,0)</f>
        <v>0</v>
      </c>
      <c r="DS1019" s="17">
        <f>+IF(AND(SUM(S1019:AA1019)&gt;0,SUM(FA1019:FF1019)&gt;0),CV1019,0)</f>
        <v>0</v>
      </c>
      <c r="DT1019" s="17">
        <f>+IF(AND(SUM(S1019:AA1019)&gt;0,SUM(FA1019:FF1019)&gt;0),CW1019,0)</f>
        <v>0</v>
      </c>
      <c r="DU1019" s="17">
        <f>+IF(AND(SUM(S1019:AA1019)&gt;0,SUM(FA1019:FF1019)&gt;0),CX1019,0)</f>
        <v>0</v>
      </c>
      <c r="DV1019" s="17">
        <f>+IF(AND(SUM(S1019:AA1019)&gt;0,SUM(FA1019:FF1019)&gt;0),CY1019,0)</f>
        <v>0</v>
      </c>
      <c r="DW1019" s="1"/>
      <c r="DX1019" s="1"/>
      <c r="DY1019" s="20">
        <f>+IF(AND(SUM(S1019:AB1019)&gt;0,SUM(FA1019:FF1019)&gt;0,DG1019&gt;=3),DG1019,0)</f>
        <v>0</v>
      </c>
      <c r="DZ1019" s="20">
        <f>+IF(AND(SUM(S1019:AB1019)&gt;0,SUM(FA1019:FF1019)&gt;0,DH1019&gt;=3),DH1019,0)</f>
        <v>0</v>
      </c>
      <c r="EA1019" s="20">
        <f>+IF(AND(SUM(S1019:AB1019)&gt;0,SUM(FA1019:FF1019)&gt;0,DI1019&gt;=3),DI1019,0)</f>
        <v>0</v>
      </c>
      <c r="EB1019" s="20">
        <f>+IF(AND(SUM(S1019:AB1019)&gt;0,SUM(FA1019:FF1019)&gt;0,DJ1019&gt;=3),DJ1019,0)</f>
        <v>0</v>
      </c>
      <c r="EC1019" s="18">
        <f>+IF(AND(CT1019=0,SUM(CU1019:CY1019)&gt;1,SUM(CU1019:CY1019)&lt;=4),1,IF(AND(CT1019=0,SUM(CU1019:CY1019)&gt;4),2,0))</f>
        <v>0</v>
      </c>
      <c r="ED1019" s="19">
        <f t="shared" si="8770"/>
        <v>0</v>
      </c>
      <c r="EE1019" s="19">
        <f>+IF(SUM(AO1019:AR1019)+SUM(DK1019:DN1019)&gt;0,CT1019*3,0)</f>
        <v>0</v>
      </c>
      <c r="EF1019" s="1">
        <f>+IF(EE1019&gt;0,CT1019*4,0)</f>
        <v>0</v>
      </c>
      <c r="EG1019" s="18"/>
      <c r="EH1019" s="341"/>
      <c r="EI1019" s="294"/>
      <c r="EJ1019" s="294"/>
      <c r="EK1019" s="294"/>
      <c r="EL1019" s="19"/>
      <c r="EM1019" s="19"/>
      <c r="EN1019" s="19"/>
      <c r="EO1019" s="366"/>
      <c r="EP1019" s="366"/>
      <c r="EQ1019" s="374"/>
      <c r="ER1019" s="374"/>
      <c r="ES1019" s="374"/>
      <c r="ET1019" s="374"/>
      <c r="EU1019" s="18">
        <f>IF(SUM(CU1019:CX1019)&gt;0,CZ1019*1+2,0)</f>
        <v>0</v>
      </c>
      <c r="EV1019" s="18">
        <f t="shared" si="8456"/>
        <v>2</v>
      </c>
      <c r="EW1019" s="341"/>
      <c r="EX1019" s="341"/>
      <c r="EY1019" s="341"/>
      <c r="EZ1019" s="365">
        <f t="shared" si="8466"/>
        <v>0</v>
      </c>
      <c r="FA1019" s="294"/>
      <c r="FB1019" s="294"/>
      <c r="FC1019" s="294"/>
      <c r="FD1019" s="300"/>
      <c r="FE1019" s="300"/>
      <c r="FF1019" s="300"/>
      <c r="FG1019" s="300"/>
      <c r="FH1019" s="300"/>
      <c r="FI1019" s="300"/>
      <c r="FJ1019" s="300"/>
      <c r="FK1019" s="294"/>
      <c r="FL1019" s="294"/>
      <c r="FM1019" s="294"/>
      <c r="FN1019" s="294"/>
      <c r="FO1019" s="294"/>
      <c r="FP1019" s="20">
        <f t="shared" si="8467"/>
        <v>0</v>
      </c>
      <c r="FQ1019" s="20">
        <f t="shared" si="8741"/>
        <v>0</v>
      </c>
      <c r="FR1019" s="20">
        <f t="shared" si="8742"/>
        <v>0</v>
      </c>
      <c r="FS1019" s="20">
        <f>+IF(DG1019&lt;3,DG1019,0)</f>
        <v>0</v>
      </c>
      <c r="FT1019" s="20">
        <f>+IF(DH1019&lt;3,DH1019,0)</f>
        <v>0</v>
      </c>
      <c r="FU1019" s="20">
        <f>+IF(DI1019&lt;3,DI1019,0)</f>
        <v>0</v>
      </c>
      <c r="FV1019" s="20">
        <f>+IF(DJ1019&lt;3,DJ1019,0)</f>
        <v>0</v>
      </c>
      <c r="FW1019" s="294"/>
    </row>
    <row r="1020" spans="1:179" s="301" customFormat="1" ht="27.75" customHeight="1">
      <c r="A1020" s="295"/>
      <c r="B1020" s="296"/>
      <c r="C1020" s="296" t="s">
        <v>630</v>
      </c>
      <c r="D1020" s="296"/>
      <c r="E1020" s="296" t="s">
        <v>188</v>
      </c>
      <c r="F1020" s="296"/>
      <c r="G1020" s="296">
        <v>37</v>
      </c>
      <c r="H1020" s="297"/>
      <c r="I1020" s="297"/>
      <c r="J1020" s="294"/>
      <c r="K1020" s="294"/>
      <c r="L1020" s="294"/>
      <c r="M1020" s="294"/>
      <c r="N1020" s="297"/>
      <c r="O1020" s="297"/>
      <c r="P1020" s="1"/>
      <c r="Q1020" s="16"/>
      <c r="R1020" s="1"/>
      <c r="S1020" s="294"/>
      <c r="T1020" s="294"/>
      <c r="U1020" s="294"/>
      <c r="V1020" s="294"/>
      <c r="W1020" s="294">
        <v>2</v>
      </c>
      <c r="X1020" s="294"/>
      <c r="Y1020" s="294"/>
      <c r="Z1020" s="294"/>
      <c r="AA1020" s="294"/>
      <c r="AB1020" s="294"/>
      <c r="AC1020" s="1">
        <f t="shared" si="8755"/>
        <v>0</v>
      </c>
      <c r="AD1020" s="1">
        <f t="shared" si="8756"/>
        <v>0</v>
      </c>
      <c r="AE1020" s="1">
        <f t="shared" si="8757"/>
        <v>0</v>
      </c>
      <c r="AF1020" s="1">
        <f t="shared" si="8758"/>
        <v>0</v>
      </c>
      <c r="AG1020" s="1">
        <f t="shared" si="8759"/>
        <v>0</v>
      </c>
      <c r="AH1020" s="1">
        <f t="shared" si="8760"/>
        <v>0</v>
      </c>
      <c r="AI1020" s="1">
        <f t="shared" si="8761"/>
        <v>0</v>
      </c>
      <c r="AJ1020" s="1">
        <f t="shared" si="8762"/>
        <v>0</v>
      </c>
      <c r="AK1020" s="1">
        <f t="shared" si="8763"/>
        <v>1</v>
      </c>
      <c r="AL1020" s="1">
        <f t="shared" si="8764"/>
        <v>0</v>
      </c>
      <c r="AM1020" s="1">
        <f t="shared" si="8765"/>
        <v>0</v>
      </c>
      <c r="AN1020" s="1">
        <f t="shared" si="8766"/>
        <v>0</v>
      </c>
      <c r="AO1020" s="294"/>
      <c r="AP1020" s="294"/>
      <c r="AQ1020" s="294"/>
      <c r="AR1020" s="294">
        <f t="shared" si="8775"/>
        <v>37</v>
      </c>
      <c r="AS1020" s="298">
        <f t="shared" si="8725"/>
        <v>0</v>
      </c>
      <c r="AT1020" s="298">
        <f t="shared" si="8726"/>
        <v>0</v>
      </c>
      <c r="AU1020" s="298">
        <f t="shared" si="8727"/>
        <v>0</v>
      </c>
      <c r="AV1020" s="298">
        <f t="shared" si="8716"/>
        <v>1</v>
      </c>
      <c r="AW1020" s="294"/>
      <c r="AX1020" s="294"/>
      <c r="AY1020" s="294"/>
      <c r="AZ1020" s="294"/>
      <c r="BA1020" s="294"/>
      <c r="BB1020" s="294"/>
      <c r="BC1020" s="294"/>
      <c r="BD1020" s="294"/>
      <c r="BE1020" s="294"/>
      <c r="BF1020" s="294"/>
      <c r="BG1020" s="294"/>
      <c r="BH1020" s="294"/>
      <c r="BI1020" s="294"/>
      <c r="BJ1020" s="294"/>
      <c r="BK1020" s="294"/>
      <c r="BL1020" s="294">
        <v>1</v>
      </c>
      <c r="BM1020" s="294">
        <v>1</v>
      </c>
      <c r="BN1020" s="294"/>
      <c r="BO1020" s="294"/>
      <c r="BP1020" s="1"/>
      <c r="BQ1020" s="294"/>
      <c r="BR1020" s="17">
        <v>2</v>
      </c>
      <c r="BS1020" s="1">
        <f t="shared" si="8435"/>
        <v>0</v>
      </c>
      <c r="BT1020" s="17">
        <f t="shared" si="8767"/>
        <v>0</v>
      </c>
      <c r="BU1020" s="294"/>
      <c r="BV1020" s="294">
        <v>1</v>
      </c>
      <c r="BW1020" s="294"/>
      <c r="BX1020" s="294"/>
      <c r="BY1020" s="294"/>
      <c r="BZ1020" s="294"/>
      <c r="CA1020" s="294"/>
      <c r="CB1020" s="294"/>
      <c r="CC1020" s="294"/>
      <c r="CD1020" s="1">
        <v>1</v>
      </c>
      <c r="CE1020" s="1"/>
      <c r="CF1020" s="1"/>
      <c r="CG1020" s="294"/>
      <c r="CH1020" s="1"/>
      <c r="CI1020" s="1"/>
      <c r="CJ1020" s="1"/>
      <c r="CK1020" s="383"/>
      <c r="CL1020" s="383"/>
      <c r="CM1020" s="383"/>
      <c r="CN1020" s="1">
        <f>+SUM(BX1020:CC1020)*BW1020</f>
        <v>0</v>
      </c>
      <c r="CO1020" s="1">
        <f>+SUM(BX1020:CC1020)*BW1020</f>
        <v>0</v>
      </c>
      <c r="CP1020" s="20">
        <f>+SUM(BY1020:CC1020)*2.5+SUM(CD1020:CG1020)*0.5+SUM(CH1020:CJ1020)*2.5</f>
        <v>0.5</v>
      </c>
      <c r="CQ1020" s="351"/>
      <c r="CR1020" s="299">
        <f>+IF(SUM(AX1020:BM1020)&gt;0,1,0)</f>
        <v>1</v>
      </c>
      <c r="CS1020" s="294"/>
      <c r="CT1020" s="294"/>
      <c r="CU1020" s="1"/>
      <c r="CV1020" s="1"/>
      <c r="CW1020" s="1"/>
      <c r="CX1020" s="1"/>
      <c r="CY1020" s="1"/>
      <c r="CZ1020" s="294"/>
      <c r="DA1020" s="17">
        <f t="shared" si="8768"/>
        <v>0</v>
      </c>
      <c r="DB1020" s="359">
        <f t="shared" si="8463"/>
        <v>0</v>
      </c>
      <c r="DC1020" s="359">
        <f t="shared" si="8464"/>
        <v>0</v>
      </c>
      <c r="DD1020" s="294"/>
      <c r="DE1020" s="294"/>
      <c r="DF1020" s="294"/>
      <c r="DG1020" s="294"/>
      <c r="DH1020" s="294"/>
      <c r="DI1020" s="294"/>
      <c r="DJ1020" s="294"/>
      <c r="DK1020" s="294"/>
      <c r="DL1020" s="294"/>
      <c r="DM1020" s="294"/>
      <c r="DN1020" s="294"/>
      <c r="DO1020" s="1"/>
      <c r="DP1020" s="1"/>
      <c r="DQ1020" s="17">
        <f>+IF(AND(SUM(S1020:AA1020)&gt;0,SUM(FA1020:FF1020)&gt;0),CT1020,0)</f>
        <v>0</v>
      </c>
      <c r="DR1020" s="17">
        <f>+IF(AND(SUM(S1020:AA1020)&gt;0,SUM(FA1020:FF1020)&gt;0),CU1020,0)</f>
        <v>0</v>
      </c>
      <c r="DS1020" s="17">
        <f>+IF(AND(SUM(S1020:AA1020)&gt;0,SUM(FA1020:FF1020)&gt;0),CV1020,0)</f>
        <v>0</v>
      </c>
      <c r="DT1020" s="17">
        <f>+IF(AND(SUM(S1020:AA1020)&gt;0,SUM(FA1020:FF1020)&gt;0),CW1020,0)+1</f>
        <v>1</v>
      </c>
      <c r="DU1020" s="17">
        <f>+IF(AND(SUM(S1020:AA1020)&gt;0,SUM(FA1020:FF1020)&gt;0),CX1020,0)</f>
        <v>0</v>
      </c>
      <c r="DV1020" s="17">
        <f>+IF(AND(SUM(S1020:AA1020)&gt;0,SUM(FA1020:FF1020)&gt;0),CY1020,0)+1</f>
        <v>1</v>
      </c>
      <c r="DW1020" s="1"/>
      <c r="DX1020" s="1"/>
      <c r="DY1020" s="20">
        <f>+IF(AND(SUM(S1020:AB1020)&gt;0,SUM(FA1020:FF1020)&gt;0,DG1020&gt;=3),DG1020,0)</f>
        <v>0</v>
      </c>
      <c r="DZ1020" s="20">
        <f>+IF(AND(SUM(S1020:AB1020)&gt;0,SUM(FA1020:FF1020)&gt;0,DH1020&gt;=3),DH1020,0)</f>
        <v>0</v>
      </c>
      <c r="EA1020" s="20">
        <f>+IF(AND(SUM(S1020:AB1020)&gt;0,SUM(FA1020:FF1020)&gt;0,DI1020&gt;=3),DI1020,0)</f>
        <v>0</v>
      </c>
      <c r="EB1020" s="20">
        <f>+IF(AND(SUM(S1020:AB1020)&gt;0,SUM(FA1020:FF1020)&gt;0,DJ1020&gt;=3),DJ1020,0)</f>
        <v>0</v>
      </c>
      <c r="EC1020" s="18">
        <f>+IF(AND(CT1020=0,SUM(CU1020:CY1020)&gt;1,SUM(CU1020:CY1020)&lt;=4),1,IF(AND(CT1020=0,SUM(CU1020:CY1020)&gt;4),2,0))+1</f>
        <v>1</v>
      </c>
      <c r="ED1020" s="19">
        <f t="shared" si="8770"/>
        <v>3</v>
      </c>
      <c r="EE1020" s="19">
        <f>+IF(SUM(AO1020:AR1020)+SUM(DK1020:DN1020)&gt;0,CT1020*3,0)</f>
        <v>0</v>
      </c>
      <c r="EF1020" s="1">
        <f>+IF(EE1020&gt;0,CT1020*4,0)</f>
        <v>0</v>
      </c>
      <c r="EG1020" s="18">
        <f>+IF(AND(CT1020+EC1020=0,SUM(AO1020:AR1020)&gt;0,SUM(DK1020:DN1020)&gt;0),(CU1020+CV1020+CW1020+CX1020)*2+CY1020*5,(EC1020+CT1020-FO1020)*5)+IF(AND(EC1020+DQ1020+CT1020=0,SUM(AO1020:AR1020)&gt;0),SUM(CU1020:CX1020)*2+CY1020*5,0)</f>
        <v>5</v>
      </c>
      <c r="EH1020" s="341"/>
      <c r="EI1020" s="294"/>
      <c r="EJ1020" s="44">
        <v>4.5</v>
      </c>
      <c r="EK1020" s="44">
        <v>4.5</v>
      </c>
      <c r="EL1020" s="19"/>
      <c r="EM1020" s="19">
        <v>1</v>
      </c>
      <c r="EN1020" s="19"/>
      <c r="EO1020" s="366"/>
      <c r="EP1020" s="366"/>
      <c r="EQ1020" s="374"/>
      <c r="ER1020" s="374"/>
      <c r="ES1020" s="374"/>
      <c r="ET1020" s="374"/>
      <c r="EU1020" s="18">
        <f>IF(SUM(CU1020:CX1020)&gt;0,CZ1020*1+2,0)</f>
        <v>0</v>
      </c>
      <c r="EV1020" s="18">
        <f t="shared" si="8456"/>
        <v>6</v>
      </c>
      <c r="EW1020" s="341"/>
      <c r="EX1020" s="341"/>
      <c r="EY1020" s="341"/>
      <c r="EZ1020" s="365">
        <f t="shared" si="8466"/>
        <v>0</v>
      </c>
      <c r="FA1020" s="294"/>
      <c r="FB1020" s="294"/>
      <c r="FC1020" s="294"/>
      <c r="FD1020" s="300"/>
      <c r="FE1020" s="300"/>
      <c r="FF1020" s="300"/>
      <c r="FG1020" s="300"/>
      <c r="FH1020" s="300"/>
      <c r="FI1020" s="300"/>
      <c r="FJ1020" s="300"/>
      <c r="FK1020" s="294"/>
      <c r="FL1020" s="294"/>
      <c r="FM1020" s="294"/>
      <c r="FN1020" s="294"/>
      <c r="FO1020" s="294"/>
      <c r="FP1020" s="20">
        <f t="shared" si="8467"/>
        <v>0</v>
      </c>
      <c r="FQ1020" s="20">
        <f t="shared" si="8741"/>
        <v>0</v>
      </c>
      <c r="FR1020" s="20">
        <f t="shared" si="8742"/>
        <v>0</v>
      </c>
      <c r="FS1020" s="20">
        <f t="shared" ref="FS1020" si="8778">+IF(DG1020&lt;3,DG1020,0)</f>
        <v>0</v>
      </c>
      <c r="FT1020" s="20">
        <f t="shared" ref="FT1020" si="8779">+IF(DH1020&lt;3,DH1020,0)</f>
        <v>0</v>
      </c>
      <c r="FU1020" s="20">
        <f t="shared" ref="FU1020" si="8780">+IF(DI1020&lt;3,DI1020,0)</f>
        <v>0</v>
      </c>
      <c r="FV1020" s="20">
        <f t="shared" ref="FV1020" si="8781">+IF(DJ1020&lt;3,DJ1020,0)</f>
        <v>0</v>
      </c>
      <c r="FW1020" s="44" t="s">
        <v>787</v>
      </c>
    </row>
    <row r="1021" spans="1:179" s="301" customFormat="1" ht="27.75" customHeight="1">
      <c r="A1021" s="295"/>
      <c r="B1021" s="296"/>
      <c r="C1021" s="296" t="s">
        <v>641</v>
      </c>
      <c r="D1021" s="296"/>
      <c r="E1021" s="296" t="s">
        <v>53</v>
      </c>
      <c r="F1021" s="296"/>
      <c r="G1021" s="296">
        <v>23</v>
      </c>
      <c r="H1021" s="297"/>
      <c r="I1021" s="297"/>
      <c r="J1021" s="294"/>
      <c r="K1021" s="294"/>
      <c r="L1021" s="294"/>
      <c r="M1021" s="294"/>
      <c r="N1021" s="297"/>
      <c r="O1021" s="297"/>
      <c r="P1021" s="1"/>
      <c r="Q1021" s="16"/>
      <c r="R1021" s="1"/>
      <c r="S1021" s="294"/>
      <c r="T1021" s="294"/>
      <c r="U1021" s="294"/>
      <c r="V1021" s="294"/>
      <c r="W1021" s="294">
        <v>1</v>
      </c>
      <c r="X1021" s="294"/>
      <c r="Y1021" s="294"/>
      <c r="Z1021" s="294"/>
      <c r="AA1021" s="294"/>
      <c r="AB1021" s="294"/>
      <c r="AC1021" s="1">
        <f t="shared" si="8755"/>
        <v>0</v>
      </c>
      <c r="AD1021" s="1">
        <f t="shared" si="8756"/>
        <v>0</v>
      </c>
      <c r="AE1021" s="1">
        <f t="shared" si="8757"/>
        <v>1</v>
      </c>
      <c r="AF1021" s="1">
        <f t="shared" si="8758"/>
        <v>0</v>
      </c>
      <c r="AG1021" s="1">
        <f t="shared" si="8759"/>
        <v>0</v>
      </c>
      <c r="AH1021" s="1">
        <f t="shared" si="8760"/>
        <v>0</v>
      </c>
      <c r="AI1021" s="1">
        <f t="shared" si="8761"/>
        <v>0</v>
      </c>
      <c r="AJ1021" s="1">
        <f t="shared" si="8762"/>
        <v>0</v>
      </c>
      <c r="AK1021" s="1">
        <f t="shared" si="8763"/>
        <v>0</v>
      </c>
      <c r="AL1021" s="1">
        <f t="shared" si="8764"/>
        <v>0</v>
      </c>
      <c r="AM1021" s="1">
        <f t="shared" si="8765"/>
        <v>0</v>
      </c>
      <c r="AN1021" s="1">
        <f t="shared" si="8766"/>
        <v>0</v>
      </c>
      <c r="AO1021" s="294"/>
      <c r="AP1021" s="294"/>
      <c r="AQ1021" s="294"/>
      <c r="AR1021" s="294">
        <f t="shared" si="8775"/>
        <v>23</v>
      </c>
      <c r="AS1021" s="298">
        <f t="shared" ref="AS1021:AS1025" si="8782">IF(AND(AO1021&gt;0,OR(BR1021&gt;=2,BR1021=1)),1,0)</f>
        <v>0</v>
      </c>
      <c r="AT1021" s="298">
        <f t="shared" ref="AT1021:AT1025" si="8783">IF(AND(AP1021&gt;0,OR(BR1021&gt;=2,BR1021=1)),1,0)</f>
        <v>0</v>
      </c>
      <c r="AU1021" s="298">
        <f t="shared" ref="AU1021:AU1025" si="8784">IF(AND(AQ1021&gt;0,OR(BR1021&gt;=2,BR1021=1)),1,0)</f>
        <v>0</v>
      </c>
      <c r="AV1021" s="298">
        <f t="shared" si="8716"/>
        <v>1</v>
      </c>
      <c r="AW1021" s="294"/>
      <c r="AX1021" s="294"/>
      <c r="AY1021" s="294"/>
      <c r="AZ1021" s="294"/>
      <c r="BA1021" s="294"/>
      <c r="BB1021" s="294"/>
      <c r="BC1021" s="294"/>
      <c r="BD1021" s="294"/>
      <c r="BE1021" s="294"/>
      <c r="BF1021" s="294"/>
      <c r="BG1021" s="294"/>
      <c r="BH1021" s="294"/>
      <c r="BI1021" s="294">
        <v>1</v>
      </c>
      <c r="BJ1021" s="294"/>
      <c r="BK1021" s="294"/>
      <c r="BL1021" s="294"/>
      <c r="BM1021" s="294"/>
      <c r="BN1021" s="294"/>
      <c r="BO1021" s="294"/>
      <c r="BP1021" s="1"/>
      <c r="BQ1021" s="294"/>
      <c r="BR1021" s="17">
        <v>2</v>
      </c>
      <c r="BS1021" s="1">
        <f t="shared" si="8435"/>
        <v>0</v>
      </c>
      <c r="BT1021" s="17">
        <f t="shared" si="8767"/>
        <v>0</v>
      </c>
      <c r="BU1021" s="294"/>
      <c r="BV1021" s="294">
        <v>1</v>
      </c>
      <c r="BW1021" s="294"/>
      <c r="BX1021" s="294"/>
      <c r="BY1021" s="294"/>
      <c r="BZ1021" s="294"/>
      <c r="CA1021" s="294"/>
      <c r="CB1021" s="294"/>
      <c r="CC1021" s="294"/>
      <c r="CD1021" s="1">
        <v>1</v>
      </c>
      <c r="CE1021" s="1"/>
      <c r="CF1021" s="1"/>
      <c r="CG1021" s="294"/>
      <c r="CH1021" s="1"/>
      <c r="CI1021" s="1"/>
      <c r="CJ1021" s="1"/>
      <c r="CK1021" s="383"/>
      <c r="CL1021" s="383"/>
      <c r="CM1021" s="383"/>
      <c r="CN1021" s="1">
        <f>+SUM(BX1021:CC1021)*BW1021</f>
        <v>0</v>
      </c>
      <c r="CO1021" s="1">
        <f>+SUM(BX1021:CC1021)*BW1021</f>
        <v>0</v>
      </c>
      <c r="CP1021" s="20">
        <f>+SUM(BY1021:CC1021)*2.5+SUM(CD1021:CG1021)*0.5+SUM(CH1021:CJ1021)*2.5</f>
        <v>0.5</v>
      </c>
      <c r="CQ1021" s="351"/>
      <c r="CR1021" s="299">
        <f>+IF(SUM(AX1021:BM1021)&gt;0,1,0)</f>
        <v>1</v>
      </c>
      <c r="CS1021" s="294"/>
      <c r="CT1021" s="294"/>
      <c r="CU1021" s="1"/>
      <c r="CV1021" s="1"/>
      <c r="CW1021" s="1"/>
      <c r="CX1021" s="1"/>
      <c r="CY1021" s="1"/>
      <c r="CZ1021" s="294"/>
      <c r="DA1021" s="17">
        <f t="shared" si="8768"/>
        <v>0</v>
      </c>
      <c r="DB1021" s="359">
        <f t="shared" si="8463"/>
        <v>0</v>
      </c>
      <c r="DC1021" s="359">
        <f t="shared" si="8464"/>
        <v>0</v>
      </c>
      <c r="DD1021" s="294"/>
      <c r="DE1021" s="294"/>
      <c r="DF1021" s="294"/>
      <c r="DG1021" s="294"/>
      <c r="DH1021" s="294"/>
      <c r="DI1021" s="294"/>
      <c r="DJ1021" s="294"/>
      <c r="DK1021" s="294"/>
      <c r="DL1021" s="294"/>
      <c r="DM1021" s="294"/>
      <c r="DN1021" s="294"/>
      <c r="DO1021" s="1"/>
      <c r="DP1021" s="1"/>
      <c r="DQ1021" s="17">
        <f>+IF(AND(SUM(S1021:AA1021)&gt;0,SUM(FA1021:FF1021)&gt;0),CT1021,0)</f>
        <v>0</v>
      </c>
      <c r="DR1021" s="17">
        <f>+IF(AND(SUM(S1021:AA1021)&gt;0,SUM(FA1021:FF1021)&gt;0),CU1021,0)</f>
        <v>0</v>
      </c>
      <c r="DS1021" s="17">
        <f>+IF(AND(SUM(S1021:AA1021)&gt;0,SUM(FA1021:FF1021)&gt;0),CV1021,0)</f>
        <v>0</v>
      </c>
      <c r="DT1021" s="17">
        <f>+IF(AND(SUM(S1021:AA1021)&gt;0,SUM(FA1021:FF1021)&gt;0),CW1021,0)</f>
        <v>0</v>
      </c>
      <c r="DU1021" s="17">
        <f>+IF(AND(SUM(S1021:AA1021)&gt;0,SUM(FA1021:FF1021)&gt;0),CX1021,0)</f>
        <v>0</v>
      </c>
      <c r="DV1021" s="17">
        <f>+IF(AND(SUM(S1021:AA1021)&gt;0,SUM(FA1021:FF1021)&gt;0),CY1021,0)+3</f>
        <v>3</v>
      </c>
      <c r="DW1021" s="1"/>
      <c r="DX1021" s="1"/>
      <c r="DY1021" s="20">
        <f>+IF(AND(SUM(S1021:AB1021)&gt;0,SUM(FA1021:FF1021)&gt;0,DG1021&gt;=3),DG1021,0)</f>
        <v>0</v>
      </c>
      <c r="DZ1021" s="20">
        <f>+IF(AND(SUM(S1021:AB1021)&gt;0,SUM(FA1021:FF1021)&gt;0,DH1021&gt;=3),DH1021,0)</f>
        <v>0</v>
      </c>
      <c r="EA1021" s="20">
        <f>+IF(AND(SUM(S1021:AB1021)&gt;0,SUM(FA1021:FF1021)&gt;0,DI1021&gt;=3),DI1021,0)</f>
        <v>0</v>
      </c>
      <c r="EB1021" s="20">
        <f>+IF(AND(SUM(S1021:AB1021)&gt;0,SUM(FA1021:FF1021)&gt;0,DJ1021&gt;=3),DJ1021,0)</f>
        <v>0</v>
      </c>
      <c r="EC1021" s="18">
        <f>+IF(AND(CT1021=0,SUM(CU1021:CY1021)&gt;1,SUM(CU1021:CY1021)&lt;=4),1,IF(AND(CT1021=0,SUM(CU1021:CY1021)&gt;4),2,0))+1</f>
        <v>1</v>
      </c>
      <c r="ED1021" s="19">
        <f t="shared" si="8770"/>
        <v>3</v>
      </c>
      <c r="EE1021" s="19">
        <f>+IF(SUM(AO1021:AR1021)+SUM(DK1021:DN1021)&gt;0,CT1021*3,0)</f>
        <v>0</v>
      </c>
      <c r="EF1021" s="1">
        <f>+IF(EE1021&gt;0,CT1021*4,0)</f>
        <v>0</v>
      </c>
      <c r="EG1021" s="18">
        <f>+IF(AND(CT1021+EC1021=0,SUM(AO1021:AR1021)&gt;0,SUM(DK1021:DN1021)&gt;0),(CU1021+CV1021+CW1021+CX1021)*2+CY1021*5,(EC1021+CT1021-FO1021)*5)+IF(AND(EC1021+DQ1021+CT1021=0,SUM(AO1021:AR1021)&gt;0),SUM(CU1021:CX1021)*2+CY1021*5,0)</f>
        <v>5</v>
      </c>
      <c r="EH1021" s="341"/>
      <c r="EI1021" s="294"/>
      <c r="EJ1021" s="294"/>
      <c r="EK1021" s="44">
        <f>3*4.5</f>
        <v>13.5</v>
      </c>
      <c r="EL1021" s="19">
        <v>1</v>
      </c>
      <c r="EM1021" s="19"/>
      <c r="EN1021" s="19"/>
      <c r="EO1021" s="366"/>
      <c r="EP1021" s="366"/>
      <c r="EQ1021" s="374"/>
      <c r="ER1021" s="374"/>
      <c r="ES1021" s="374"/>
      <c r="ET1021" s="374"/>
      <c r="EU1021" s="18">
        <f>IF(SUM(CU1021:CX1021)&gt;0,CZ1021*1+2,0)</f>
        <v>0</v>
      </c>
      <c r="EV1021" s="18">
        <f t="shared" si="8456"/>
        <v>8</v>
      </c>
      <c r="EW1021" s="341"/>
      <c r="EX1021" s="341"/>
      <c r="EY1021" s="341"/>
      <c r="EZ1021" s="365">
        <f t="shared" si="8466"/>
        <v>0</v>
      </c>
      <c r="FA1021" s="294"/>
      <c r="FB1021" s="294"/>
      <c r="FC1021" s="294"/>
      <c r="FD1021" s="300"/>
      <c r="FE1021" s="300"/>
      <c r="FF1021" s="300"/>
      <c r="FG1021" s="300"/>
      <c r="FH1021" s="300"/>
      <c r="FI1021" s="300"/>
      <c r="FJ1021" s="300"/>
      <c r="FK1021" s="294"/>
      <c r="FL1021" s="294"/>
      <c r="FM1021" s="294"/>
      <c r="FN1021" s="294"/>
      <c r="FO1021" s="294"/>
      <c r="FP1021" s="20">
        <f t="shared" ref="FP1021:FP1025" si="8785">+FO1021*3</f>
        <v>0</v>
      </c>
      <c r="FQ1021" s="20">
        <f t="shared" si="8741"/>
        <v>0</v>
      </c>
      <c r="FR1021" s="20">
        <f t="shared" si="8742"/>
        <v>0</v>
      </c>
      <c r="FS1021" s="20">
        <f>+IF(DG1021&lt;3,DG1021,0)</f>
        <v>0</v>
      </c>
      <c r="FT1021" s="20">
        <f>+IF(DH1021&lt;3,DH1021,0)</f>
        <v>0</v>
      </c>
      <c r="FU1021" s="20">
        <f>+IF(DI1021&lt;3,DI1021,0)</f>
        <v>0</v>
      </c>
      <c r="FV1021" s="20">
        <f>+IF(DJ1021&lt;3,DJ1021,0)</f>
        <v>0</v>
      </c>
      <c r="FW1021" s="44" t="s">
        <v>786</v>
      </c>
    </row>
    <row r="1022" spans="1:179" ht="27.75" customHeight="1">
      <c r="A1022" s="40"/>
      <c r="B1022" s="48" t="s">
        <v>564</v>
      </c>
      <c r="C1022" s="48" t="s">
        <v>642</v>
      </c>
      <c r="D1022" s="48" t="s">
        <v>188</v>
      </c>
      <c r="E1022" s="48" t="str">
        <f t="shared" ref="E1022" si="8786">D1022</f>
        <v>2LT7,5</v>
      </c>
      <c r="F1022" s="48"/>
      <c r="G1022" s="48">
        <v>20</v>
      </c>
      <c r="H1022" s="43"/>
      <c r="I1022" s="43"/>
      <c r="J1022" s="44"/>
      <c r="K1022" s="44"/>
      <c r="L1022" s="44"/>
      <c r="M1022" s="44"/>
      <c r="N1022" s="43"/>
      <c r="O1022" s="43"/>
      <c r="P1022" s="1"/>
      <c r="Q1022" s="16"/>
      <c r="R1022" s="1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1">
        <f t="shared" si="8755"/>
        <v>0</v>
      </c>
      <c r="AD1022" s="1">
        <f t="shared" si="8756"/>
        <v>0</v>
      </c>
      <c r="AE1022" s="1">
        <f t="shared" si="8757"/>
        <v>0</v>
      </c>
      <c r="AF1022" s="1">
        <f t="shared" si="8758"/>
        <v>0</v>
      </c>
      <c r="AG1022" s="1">
        <f t="shared" si="8759"/>
        <v>0</v>
      </c>
      <c r="AH1022" s="1">
        <f t="shared" si="8760"/>
        <v>0</v>
      </c>
      <c r="AI1022" s="1">
        <f t="shared" si="8761"/>
        <v>0</v>
      </c>
      <c r="AJ1022" s="1">
        <f t="shared" si="8762"/>
        <v>0</v>
      </c>
      <c r="AK1022" s="1">
        <f t="shared" si="8763"/>
        <v>0</v>
      </c>
      <c r="AL1022" s="1">
        <f t="shared" si="8764"/>
        <v>0</v>
      </c>
      <c r="AM1022" s="1">
        <f t="shared" si="8765"/>
        <v>0</v>
      </c>
      <c r="AN1022" s="1">
        <f t="shared" si="8766"/>
        <v>0</v>
      </c>
      <c r="AO1022" s="44"/>
      <c r="AP1022" s="44"/>
      <c r="AQ1022" s="44"/>
      <c r="AR1022" s="294">
        <f t="shared" ref="AR1022:AR1025" si="8787">G1022</f>
        <v>20</v>
      </c>
      <c r="AS1022" s="122">
        <f t="shared" si="8782"/>
        <v>0</v>
      </c>
      <c r="AT1022" s="122">
        <f t="shared" si="8783"/>
        <v>0</v>
      </c>
      <c r="AU1022" s="122">
        <f t="shared" si="8784"/>
        <v>0</v>
      </c>
      <c r="AV1022" s="122">
        <f t="shared" ref="AV1022:AV1025" si="8788">IF(AND(AR1022&gt;0,OR(BR1022&gt;=2,BR1022=1)),AR1022/G1022,0)</f>
        <v>1</v>
      </c>
      <c r="AW1022" s="44"/>
      <c r="AX1022" s="294"/>
      <c r="AY1022" s="294"/>
      <c r="AZ1022" s="294"/>
      <c r="BA1022" s="294"/>
      <c r="BB1022" s="294"/>
      <c r="BC1022" s="29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>
        <v>1</v>
      </c>
      <c r="BN1022" s="127"/>
      <c r="BO1022" s="44"/>
      <c r="BP1022" s="1"/>
      <c r="BQ1022" s="44"/>
      <c r="BR1022" s="17">
        <v>2</v>
      </c>
      <c r="BS1022" s="1">
        <f t="shared" si="8435"/>
        <v>0</v>
      </c>
      <c r="BT1022" s="17">
        <f t="shared" si="8767"/>
        <v>0</v>
      </c>
      <c r="BU1022" s="44"/>
      <c r="BV1022" s="44">
        <v>1</v>
      </c>
      <c r="BW1022" s="44">
        <v>1</v>
      </c>
      <c r="BX1022" s="44">
        <v>1</v>
      </c>
      <c r="BY1022" s="44"/>
      <c r="BZ1022" s="44"/>
      <c r="CA1022" s="44"/>
      <c r="CB1022" s="44"/>
      <c r="CC1022" s="44"/>
      <c r="CD1022" s="92"/>
      <c r="CE1022" s="92"/>
      <c r="CF1022" s="92"/>
      <c r="CG1022" s="44"/>
      <c r="CH1022" s="1">
        <v>1</v>
      </c>
      <c r="CI1022" s="1"/>
      <c r="CJ1022" s="1"/>
      <c r="CK1022" s="383"/>
      <c r="CL1022" s="383"/>
      <c r="CM1022" s="383"/>
      <c r="CN1022" s="1">
        <f t="shared" ref="CN1022:CN1023" si="8789">+SUM(BX1022:CC1022)*BW1022</f>
        <v>1</v>
      </c>
      <c r="CO1022" s="1">
        <f t="shared" ref="CO1022:CO1023" si="8790">+SUM(BX1022:CC1022)*BW1022</f>
        <v>1</v>
      </c>
      <c r="CP1022" s="20">
        <f t="shared" ref="CP1022:CP1023" si="8791">+SUM(BY1022:CC1022)*2.5+SUM(CD1022:CG1022)*0.5+SUM(CH1022:CJ1022)*2.5</f>
        <v>2.5</v>
      </c>
      <c r="CQ1022" s="351"/>
      <c r="CR1022" s="131">
        <f t="shared" ref="CR1022:CR1023" si="8792">+IF(SUM(AX1022:BM1022)&gt;0,1,0)</f>
        <v>1</v>
      </c>
      <c r="CS1022" s="44"/>
      <c r="CT1022" s="44"/>
      <c r="CU1022" s="1"/>
      <c r="CV1022" s="1"/>
      <c r="CW1022" s="1">
        <v>2</v>
      </c>
      <c r="CX1022" s="1"/>
      <c r="CY1022" s="1">
        <v>11</v>
      </c>
      <c r="CZ1022" s="44">
        <v>4</v>
      </c>
      <c r="DA1022" s="17">
        <f t="shared" si="8768"/>
        <v>11</v>
      </c>
      <c r="DB1022" s="359">
        <f t="shared" si="8463"/>
        <v>15</v>
      </c>
      <c r="DC1022" s="359">
        <f t="shared" si="8464"/>
        <v>13</v>
      </c>
      <c r="DD1022" s="44"/>
      <c r="DE1022" s="44">
        <v>6</v>
      </c>
      <c r="DF1022" s="44">
        <v>25</v>
      </c>
      <c r="DG1022" s="44"/>
      <c r="DH1022" s="44"/>
      <c r="DI1022" s="44">
        <f>4*3</f>
        <v>12</v>
      </c>
      <c r="DJ1022" s="44"/>
      <c r="DK1022" s="44"/>
      <c r="DL1022" s="44"/>
      <c r="DM1022" s="44"/>
      <c r="DN1022" s="44"/>
      <c r="DO1022" s="1"/>
      <c r="DP1022" s="1"/>
      <c r="DQ1022" s="17">
        <f t="shared" ref="DQ1022:DQ1023" si="8793">+IF(AND(SUM(S1022:AA1022)&gt;0,SUM(FA1022:FF1022)&gt;0),CT1022,0)</f>
        <v>0</v>
      </c>
      <c r="DR1022" s="17">
        <f t="shared" ref="DR1022:DR1023" si="8794">+IF(AND(SUM(S1022:AA1022)&gt;0,SUM(FA1022:FF1022)&gt;0),CU1022,0)</f>
        <v>0</v>
      </c>
      <c r="DS1022" s="17">
        <f t="shared" ref="DS1022:DS1023" si="8795">+IF(AND(SUM(S1022:AA1022)&gt;0,SUM(FA1022:FF1022)&gt;0),CV1022,0)</f>
        <v>0</v>
      </c>
      <c r="DT1022" s="17">
        <f t="shared" ref="DT1022:DT1023" si="8796">+IF(AND(SUM(S1022:AA1022)&gt;0,SUM(FA1022:FF1022)&gt;0),CW1022,0)</f>
        <v>0</v>
      </c>
      <c r="DU1022" s="17">
        <f t="shared" ref="DU1022:DU1023" si="8797">+IF(AND(SUM(S1022:AA1022)&gt;0,SUM(FA1022:FF1022)&gt;0),CX1022,0)</f>
        <v>0</v>
      </c>
      <c r="DV1022" s="17">
        <f t="shared" ref="DV1022" si="8798">+IF(AND(SUM(S1022:AA1022)&gt;0,SUM(FA1022:FF1022)&gt;0),CY1022,0)</f>
        <v>0</v>
      </c>
      <c r="DW1022" s="1"/>
      <c r="DX1022" s="1"/>
      <c r="DY1022" s="20">
        <f t="shared" ref="DY1022:DY1023" si="8799">+IF(AND(SUM(S1022:AB1022)&gt;0,SUM(FA1022:FF1022)&gt;0,DG1022&gt;=3),DG1022,0)</f>
        <v>0</v>
      </c>
      <c r="DZ1022" s="20">
        <f t="shared" ref="DZ1022:DZ1023" si="8800">+IF(AND(SUM(S1022:AB1022)&gt;0,SUM(FA1022:FF1022)&gt;0,DH1022&gt;=3),DH1022,0)</f>
        <v>0</v>
      </c>
      <c r="EA1022" s="20">
        <f t="shared" ref="EA1022:EA1023" si="8801">+IF(AND(SUM(S1022:AB1022)&gt;0,SUM(FA1022:FF1022)&gt;0,DI1022&gt;=3),DI1022,0)</f>
        <v>0</v>
      </c>
      <c r="EB1022" s="20">
        <f t="shared" ref="EB1022:EB1023" si="8802">+IF(AND(SUM(S1022:AB1022)&gt;0,SUM(FA1022:FF1022)&gt;0,DJ1022&gt;=3),DJ1022,0)</f>
        <v>0</v>
      </c>
      <c r="EC1022" s="18">
        <f>+IF(AND(CT1022=0,SUM(CU1022:CY1022)&gt;1,SUM(CU1022:CY1022)&lt;=4),1,IF(AND(CT1022=0,SUM(CU1022:CY1022)&gt;4),2,0))-1</f>
        <v>1</v>
      </c>
      <c r="ED1022" s="19">
        <f t="shared" si="8770"/>
        <v>3</v>
      </c>
      <c r="EE1022" s="19">
        <f t="shared" ref="EE1022:EE1023" si="8803">+IF(SUM(AO1022:AR1022)+SUM(DK1022:DN1022)&gt;0,CT1022*3,0)</f>
        <v>0</v>
      </c>
      <c r="EF1022" s="1">
        <f t="shared" ref="EF1022:EF1023" si="8804">+IF(EE1022&gt;0,CT1022*4,0)</f>
        <v>0</v>
      </c>
      <c r="EG1022" s="18">
        <f t="shared" ref="EG1022:EG1024" si="8805">+IF(AND(CT1022+EC1022=0,SUM(AO1022:AR1022)&gt;0,SUM(DK1022:DN1022)&gt;0),(CU1022+CV1022+CW1022+CX1022)*2+CY1022*5,(EC1022+CT1022-FO1022)*5)+IF(AND(EC1022+DQ1022+CT1022=0,SUM(AO1022:AR1022)&gt;0),SUM(CU1022:CX1022)*2+CY1022*5,0)</f>
        <v>5</v>
      </c>
      <c r="EH1022" s="341"/>
      <c r="EI1022" s="44"/>
      <c r="EJ1022" s="44">
        <v>4.5</v>
      </c>
      <c r="EK1022" s="44"/>
      <c r="EL1022" s="93"/>
      <c r="EM1022" s="93"/>
      <c r="EN1022" s="93">
        <v>1</v>
      </c>
      <c r="EO1022" s="366"/>
      <c r="EP1022" s="366"/>
      <c r="EQ1022" s="374"/>
      <c r="ER1022" s="374"/>
      <c r="ES1022" s="374"/>
      <c r="ET1022" s="374">
        <v>1</v>
      </c>
      <c r="EU1022" s="18">
        <f t="shared" ref="EU1022:EU1023" si="8806">IF(SUM(CU1022:CX1022)&gt;0,CZ1022*1+2,0)</f>
        <v>6</v>
      </c>
      <c r="EV1022" s="18">
        <f t="shared" si="8456"/>
        <v>2</v>
      </c>
      <c r="EW1022" s="341">
        <v>1</v>
      </c>
      <c r="EX1022" s="341">
        <v>1</v>
      </c>
      <c r="EY1022" s="341">
        <v>5</v>
      </c>
      <c r="EZ1022" s="365">
        <f t="shared" si="8466"/>
        <v>0.5</v>
      </c>
      <c r="FA1022" s="44"/>
      <c r="FB1022" s="44"/>
      <c r="FC1022" s="44"/>
      <c r="FD1022" s="45"/>
      <c r="FE1022" s="45"/>
      <c r="FF1022" s="45"/>
      <c r="FG1022" s="300"/>
      <c r="FH1022" s="45"/>
      <c r="FI1022" s="45"/>
      <c r="FJ1022" s="45"/>
      <c r="FK1022" s="44"/>
      <c r="FL1022" s="44"/>
      <c r="FM1022" s="44"/>
      <c r="FN1022" s="44"/>
      <c r="FO1022" s="294"/>
      <c r="FP1022" s="20">
        <f t="shared" si="8785"/>
        <v>0</v>
      </c>
      <c r="FQ1022" s="20">
        <f t="shared" ref="FQ1022:FQ1023" si="8807">+DE1022</f>
        <v>6</v>
      </c>
      <c r="FR1022" s="20">
        <f t="shared" ref="FR1022:FR1023" si="8808">+DF1022</f>
        <v>25</v>
      </c>
      <c r="FS1022" s="20">
        <f t="shared" ref="FS1022:FS1025" si="8809">+IF(DG1022&lt;3,DG1022,0)</f>
        <v>0</v>
      </c>
      <c r="FT1022" s="20">
        <f t="shared" ref="FT1022:FT1025" si="8810">+IF(DH1022&lt;3,DH1022,0)</f>
        <v>0</v>
      </c>
      <c r="FU1022" s="20">
        <f t="shared" ref="FU1022:FU1025" si="8811">+IF(DI1022&lt;3,DI1022,0)</f>
        <v>0</v>
      </c>
      <c r="FV1022" s="20">
        <f t="shared" ref="FV1022:FV1025" si="8812">+IF(DJ1022&lt;3,DJ1022,0)</f>
        <v>0</v>
      </c>
      <c r="FW1022" s="44"/>
    </row>
    <row r="1023" spans="1:179" ht="27.75" customHeight="1">
      <c r="A1023" s="40"/>
      <c r="B1023" s="48"/>
      <c r="C1023" s="48" t="s">
        <v>747</v>
      </c>
      <c r="D1023" s="48"/>
      <c r="E1023" s="48" t="s">
        <v>53</v>
      </c>
      <c r="F1023" s="48"/>
      <c r="G1023" s="48">
        <v>25</v>
      </c>
      <c r="H1023" s="43"/>
      <c r="I1023" s="43"/>
      <c r="J1023" s="44"/>
      <c r="K1023" s="44"/>
      <c r="L1023" s="44"/>
      <c r="M1023" s="44"/>
      <c r="N1023" s="43"/>
      <c r="O1023" s="43"/>
      <c r="P1023" s="1"/>
      <c r="Q1023" s="16"/>
      <c r="R1023" s="1"/>
      <c r="S1023" s="44"/>
      <c r="T1023" s="44"/>
      <c r="U1023" s="44"/>
      <c r="V1023" s="44"/>
      <c r="W1023" s="44">
        <v>1</v>
      </c>
      <c r="X1023" s="44"/>
      <c r="Y1023" s="44"/>
      <c r="Z1023" s="44"/>
      <c r="AA1023" s="44"/>
      <c r="AB1023" s="44"/>
      <c r="AC1023" s="1">
        <f t="shared" si="8755"/>
        <v>0</v>
      </c>
      <c r="AD1023" s="1">
        <f t="shared" si="8756"/>
        <v>0</v>
      </c>
      <c r="AE1023" s="1">
        <f t="shared" si="8757"/>
        <v>1</v>
      </c>
      <c r="AF1023" s="1">
        <f t="shared" si="8758"/>
        <v>0</v>
      </c>
      <c r="AG1023" s="1">
        <f t="shared" si="8759"/>
        <v>0</v>
      </c>
      <c r="AH1023" s="1">
        <f t="shared" si="8760"/>
        <v>0</v>
      </c>
      <c r="AI1023" s="1">
        <f t="shared" si="8761"/>
        <v>0</v>
      </c>
      <c r="AJ1023" s="1">
        <f t="shared" si="8762"/>
        <v>0</v>
      </c>
      <c r="AK1023" s="1">
        <f t="shared" si="8763"/>
        <v>0</v>
      </c>
      <c r="AL1023" s="1">
        <f t="shared" si="8764"/>
        <v>0</v>
      </c>
      <c r="AM1023" s="1">
        <f t="shared" si="8765"/>
        <v>0</v>
      </c>
      <c r="AN1023" s="1">
        <f t="shared" si="8766"/>
        <v>0</v>
      </c>
      <c r="AO1023" s="44"/>
      <c r="AP1023" s="44"/>
      <c r="AQ1023" s="44"/>
      <c r="AR1023" s="294">
        <f t="shared" si="8787"/>
        <v>25</v>
      </c>
      <c r="AS1023" s="122">
        <f t="shared" si="8782"/>
        <v>0</v>
      </c>
      <c r="AT1023" s="122">
        <f t="shared" si="8783"/>
        <v>0</v>
      </c>
      <c r="AU1023" s="122">
        <f t="shared" si="8784"/>
        <v>0</v>
      </c>
      <c r="AV1023" s="122">
        <f t="shared" si="8788"/>
        <v>1</v>
      </c>
      <c r="AW1023" s="44"/>
      <c r="AX1023" s="294"/>
      <c r="AY1023" s="294"/>
      <c r="AZ1023" s="294"/>
      <c r="BA1023" s="294"/>
      <c r="BB1023" s="294"/>
      <c r="BC1023" s="294"/>
      <c r="BD1023" s="44"/>
      <c r="BE1023" s="44"/>
      <c r="BF1023" s="44"/>
      <c r="BG1023" s="44"/>
      <c r="BH1023" s="44"/>
      <c r="BI1023" s="44">
        <v>1</v>
      </c>
      <c r="BJ1023" s="44"/>
      <c r="BK1023" s="44"/>
      <c r="BL1023" s="44"/>
      <c r="BM1023" s="44"/>
      <c r="BN1023" s="127"/>
      <c r="BO1023" s="44"/>
      <c r="BP1023" s="1"/>
      <c r="BQ1023" s="44"/>
      <c r="BR1023" s="17">
        <v>2</v>
      </c>
      <c r="BS1023" s="1">
        <f t="shared" si="8435"/>
        <v>0</v>
      </c>
      <c r="BT1023" s="17">
        <f t="shared" si="8767"/>
        <v>0</v>
      </c>
      <c r="BU1023" s="44"/>
      <c r="BV1023" s="44">
        <v>1</v>
      </c>
      <c r="BW1023" s="44"/>
      <c r="BX1023" s="44"/>
      <c r="BY1023" s="44"/>
      <c r="BZ1023" s="44"/>
      <c r="CA1023" s="44"/>
      <c r="CB1023" s="44"/>
      <c r="CC1023" s="44"/>
      <c r="CD1023" s="92">
        <v>1</v>
      </c>
      <c r="CE1023" s="92"/>
      <c r="CF1023" s="92"/>
      <c r="CG1023" s="44"/>
      <c r="CH1023" s="1"/>
      <c r="CI1023" s="1"/>
      <c r="CJ1023" s="1"/>
      <c r="CK1023" s="383"/>
      <c r="CL1023" s="383"/>
      <c r="CM1023" s="383"/>
      <c r="CN1023" s="1">
        <f t="shared" si="8789"/>
        <v>0</v>
      </c>
      <c r="CO1023" s="1">
        <f t="shared" si="8790"/>
        <v>0</v>
      </c>
      <c r="CP1023" s="20">
        <f t="shared" si="8791"/>
        <v>0.5</v>
      </c>
      <c r="CQ1023" s="351"/>
      <c r="CR1023" s="131">
        <f t="shared" si="8792"/>
        <v>1</v>
      </c>
      <c r="CS1023" s="44"/>
      <c r="CT1023" s="44"/>
      <c r="CU1023" s="1"/>
      <c r="CV1023" s="1"/>
      <c r="CW1023" s="1"/>
      <c r="CX1023" s="1"/>
      <c r="CY1023" s="1"/>
      <c r="CZ1023" s="44"/>
      <c r="DA1023" s="17">
        <f t="shared" si="8768"/>
        <v>0</v>
      </c>
      <c r="DB1023" s="359">
        <f t="shared" si="8463"/>
        <v>0</v>
      </c>
      <c r="DC1023" s="359">
        <f t="shared" si="8464"/>
        <v>0</v>
      </c>
      <c r="DD1023" s="44"/>
      <c r="DE1023" s="44"/>
      <c r="DF1023" s="44"/>
      <c r="DG1023" s="44"/>
      <c r="DH1023" s="44"/>
      <c r="DI1023" s="44"/>
      <c r="DJ1023" s="44"/>
      <c r="DK1023" s="44"/>
      <c r="DL1023" s="44"/>
      <c r="DM1023" s="44"/>
      <c r="DN1023" s="44"/>
      <c r="DO1023" s="1"/>
      <c r="DP1023" s="1"/>
      <c r="DQ1023" s="17">
        <f t="shared" si="8793"/>
        <v>0</v>
      </c>
      <c r="DR1023" s="17">
        <f t="shared" si="8794"/>
        <v>0</v>
      </c>
      <c r="DS1023" s="17">
        <f t="shared" si="8795"/>
        <v>0</v>
      </c>
      <c r="DT1023" s="17">
        <f t="shared" si="8796"/>
        <v>0</v>
      </c>
      <c r="DU1023" s="17">
        <f t="shared" si="8797"/>
        <v>0</v>
      </c>
      <c r="DV1023" s="17">
        <f>+IF(AND(SUM(S1023:AA1023)&gt;0,SUM(FA1023:FF1023)&gt;0),CY1023,0)+3</f>
        <v>3</v>
      </c>
      <c r="DW1023" s="1"/>
      <c r="DX1023" s="1"/>
      <c r="DY1023" s="20">
        <f t="shared" si="8799"/>
        <v>0</v>
      </c>
      <c r="DZ1023" s="20">
        <f t="shared" si="8800"/>
        <v>0</v>
      </c>
      <c r="EA1023" s="20">
        <f t="shared" si="8801"/>
        <v>0</v>
      </c>
      <c r="EB1023" s="20">
        <f t="shared" si="8802"/>
        <v>0</v>
      </c>
      <c r="EC1023" s="18">
        <f>+IF(AND(CT1023=0,SUM(CU1023:CY1023)&gt;1,SUM(CU1023:CY1023)&lt;=4),1,IF(AND(CT1023=0,SUM(CU1023:CY1023)&gt;4),2,0))+1</f>
        <v>1</v>
      </c>
      <c r="ED1023" s="19">
        <f t="shared" si="8770"/>
        <v>3</v>
      </c>
      <c r="EE1023" s="19">
        <f t="shared" si="8803"/>
        <v>0</v>
      </c>
      <c r="EF1023" s="1">
        <f t="shared" si="8804"/>
        <v>0</v>
      </c>
      <c r="EG1023" s="18">
        <f t="shared" si="8805"/>
        <v>5</v>
      </c>
      <c r="EH1023" s="341"/>
      <c r="EI1023" s="44"/>
      <c r="EJ1023" s="44"/>
      <c r="EK1023" s="44">
        <f>3*4.5</f>
        <v>13.5</v>
      </c>
      <c r="EL1023" s="93">
        <v>1</v>
      </c>
      <c r="EM1023" s="93"/>
      <c r="EN1023" s="93"/>
      <c r="EO1023" s="366"/>
      <c r="EP1023" s="366">
        <f>3*2</f>
        <v>6</v>
      </c>
      <c r="EQ1023" s="374"/>
      <c r="ER1023" s="374"/>
      <c r="ES1023" s="374"/>
      <c r="ET1023" s="374"/>
      <c r="EU1023" s="18">
        <f t="shared" si="8806"/>
        <v>0</v>
      </c>
      <c r="EV1023" s="18">
        <f t="shared" si="8456"/>
        <v>8</v>
      </c>
      <c r="EW1023" s="341"/>
      <c r="EX1023" s="341"/>
      <c r="EY1023" s="341"/>
      <c r="EZ1023" s="365">
        <f t="shared" si="8466"/>
        <v>0</v>
      </c>
      <c r="FA1023" s="44"/>
      <c r="FB1023" s="44"/>
      <c r="FC1023" s="44"/>
      <c r="FD1023" s="45"/>
      <c r="FE1023" s="45"/>
      <c r="FF1023" s="45"/>
      <c r="FG1023" s="300"/>
      <c r="FH1023" s="45"/>
      <c r="FI1023" s="45"/>
      <c r="FJ1023" s="45"/>
      <c r="FK1023" s="44"/>
      <c r="FL1023" s="44"/>
      <c r="FM1023" s="44"/>
      <c r="FN1023" s="44"/>
      <c r="FO1023" s="294"/>
      <c r="FP1023" s="20">
        <f t="shared" si="8785"/>
        <v>0</v>
      </c>
      <c r="FQ1023" s="20">
        <f t="shared" si="8807"/>
        <v>0</v>
      </c>
      <c r="FR1023" s="20">
        <f t="shared" si="8808"/>
        <v>0</v>
      </c>
      <c r="FS1023" s="20">
        <f t="shared" si="8809"/>
        <v>0</v>
      </c>
      <c r="FT1023" s="20">
        <f t="shared" si="8810"/>
        <v>0</v>
      </c>
      <c r="FU1023" s="20">
        <f t="shared" si="8811"/>
        <v>0</v>
      </c>
      <c r="FV1023" s="20">
        <f t="shared" si="8812"/>
        <v>0</v>
      </c>
      <c r="FW1023" s="44" t="s">
        <v>786</v>
      </c>
    </row>
    <row r="1024" spans="1:179" s="301" customFormat="1" ht="27.75" customHeight="1">
      <c r="A1024" s="295"/>
      <c r="B1024" s="296" t="s">
        <v>927</v>
      </c>
      <c r="C1024" s="296" t="s">
        <v>748</v>
      </c>
      <c r="D1024" s="296" t="s">
        <v>53</v>
      </c>
      <c r="E1024" s="296" t="s">
        <v>53</v>
      </c>
      <c r="F1024" s="296"/>
      <c r="G1024" s="296">
        <v>29</v>
      </c>
      <c r="H1024" s="297"/>
      <c r="I1024" s="297"/>
      <c r="J1024" s="294"/>
      <c r="K1024" s="294"/>
      <c r="L1024" s="294"/>
      <c r="M1024" s="294"/>
      <c r="N1024" s="297"/>
      <c r="O1024" s="297"/>
      <c r="P1024" s="1"/>
      <c r="Q1024" s="16"/>
      <c r="R1024" s="1"/>
      <c r="S1024" s="294"/>
      <c r="T1024" s="294"/>
      <c r="U1024" s="294"/>
      <c r="V1024" s="294"/>
      <c r="W1024" s="294"/>
      <c r="X1024" s="294"/>
      <c r="Y1024" s="294"/>
      <c r="Z1024" s="294"/>
      <c r="AA1024" s="294"/>
      <c r="AB1024" s="294"/>
      <c r="AC1024" s="1">
        <f t="shared" si="8755"/>
        <v>0</v>
      </c>
      <c r="AD1024" s="1">
        <f t="shared" si="8756"/>
        <v>0</v>
      </c>
      <c r="AE1024" s="1">
        <f t="shared" si="8757"/>
        <v>0</v>
      </c>
      <c r="AF1024" s="1">
        <f t="shared" si="8758"/>
        <v>0</v>
      </c>
      <c r="AG1024" s="1">
        <f t="shared" si="8759"/>
        <v>0</v>
      </c>
      <c r="AH1024" s="1">
        <f t="shared" si="8760"/>
        <v>0</v>
      </c>
      <c r="AI1024" s="1">
        <f t="shared" si="8761"/>
        <v>0</v>
      </c>
      <c r="AJ1024" s="1">
        <f t="shared" si="8762"/>
        <v>0</v>
      </c>
      <c r="AK1024" s="1">
        <f t="shared" si="8763"/>
        <v>0</v>
      </c>
      <c r="AL1024" s="1">
        <f t="shared" si="8764"/>
        <v>0</v>
      </c>
      <c r="AM1024" s="1">
        <f t="shared" si="8765"/>
        <v>0</v>
      </c>
      <c r="AN1024" s="1">
        <f t="shared" si="8766"/>
        <v>0</v>
      </c>
      <c r="AO1024" s="294"/>
      <c r="AP1024" s="294"/>
      <c r="AQ1024" s="294"/>
      <c r="AR1024" s="294">
        <f t="shared" si="8787"/>
        <v>29</v>
      </c>
      <c r="AS1024" s="298">
        <f t="shared" si="8782"/>
        <v>0</v>
      </c>
      <c r="AT1024" s="298">
        <f t="shared" si="8783"/>
        <v>0</v>
      </c>
      <c r="AU1024" s="298">
        <f t="shared" si="8784"/>
        <v>0</v>
      </c>
      <c r="AV1024" s="298">
        <f t="shared" si="8788"/>
        <v>1</v>
      </c>
      <c r="AW1024" s="294"/>
      <c r="AX1024" s="294"/>
      <c r="AY1024" s="294"/>
      <c r="AZ1024" s="294"/>
      <c r="BA1024" s="294"/>
      <c r="BB1024" s="294"/>
      <c r="BC1024" s="294"/>
      <c r="BD1024" s="294"/>
      <c r="BE1024" s="294"/>
      <c r="BF1024" s="294"/>
      <c r="BG1024" s="294"/>
      <c r="BH1024" s="294"/>
      <c r="BI1024" s="294">
        <v>1</v>
      </c>
      <c r="BJ1024" s="294"/>
      <c r="BK1024" s="294"/>
      <c r="BL1024" s="294"/>
      <c r="BM1024" s="294"/>
      <c r="BN1024" s="294"/>
      <c r="BO1024" s="294"/>
      <c r="BP1024" s="1"/>
      <c r="BQ1024" s="294"/>
      <c r="BR1024" s="17">
        <v>2</v>
      </c>
      <c r="BS1024" s="1">
        <f t="shared" si="8435"/>
        <v>0</v>
      </c>
      <c r="BT1024" s="17">
        <f t="shared" si="8767"/>
        <v>0</v>
      </c>
      <c r="BU1024" s="294"/>
      <c r="BV1024" s="294">
        <v>1</v>
      </c>
      <c r="BW1024" s="294">
        <v>1</v>
      </c>
      <c r="BX1024" s="294">
        <v>1</v>
      </c>
      <c r="BY1024" s="294"/>
      <c r="BZ1024" s="294"/>
      <c r="CA1024" s="294"/>
      <c r="CB1024" s="294"/>
      <c r="CC1024" s="294"/>
      <c r="CD1024" s="1"/>
      <c r="CE1024" s="1"/>
      <c r="CF1024" s="1"/>
      <c r="CG1024" s="294"/>
      <c r="CH1024" s="1">
        <v>1</v>
      </c>
      <c r="CI1024" s="1"/>
      <c r="CJ1024" s="1"/>
      <c r="CK1024" s="383"/>
      <c r="CL1024" s="383"/>
      <c r="CM1024" s="383"/>
      <c r="CN1024" s="1">
        <f>+SUM(BX1024:CC1024)*BW1024</f>
        <v>1</v>
      </c>
      <c r="CO1024" s="1">
        <f>+SUM(BX1024:CC1024)*BW1024</f>
        <v>1</v>
      </c>
      <c r="CP1024" s="20">
        <f>+SUM(BY1024:CC1024)*2.5+SUM(CD1024:CG1024)*0.5+SUM(CH1024:CJ1024)*2.5</f>
        <v>2.5</v>
      </c>
      <c r="CQ1024" s="351"/>
      <c r="CR1024" s="299">
        <f>+IF(SUM(AX1024:BM1024)&gt;0,1,0)</f>
        <v>1</v>
      </c>
      <c r="CS1024" s="294"/>
      <c r="CT1024" s="294"/>
      <c r="CU1024" s="1"/>
      <c r="CV1024" s="1">
        <v>1</v>
      </c>
      <c r="CW1024" s="1">
        <v>4</v>
      </c>
      <c r="CX1024" s="1"/>
      <c r="CY1024" s="1">
        <v>2</v>
      </c>
      <c r="CZ1024" s="294">
        <v>15</v>
      </c>
      <c r="DA1024" s="17">
        <f t="shared" si="8768"/>
        <v>2</v>
      </c>
      <c r="DB1024" s="359">
        <f t="shared" si="8463"/>
        <v>17</v>
      </c>
      <c r="DC1024" s="359">
        <f t="shared" si="8464"/>
        <v>7</v>
      </c>
      <c r="DD1024" s="294"/>
      <c r="DE1024" s="294">
        <v>6</v>
      </c>
      <c r="DF1024" s="294">
        <v>6</v>
      </c>
      <c r="DG1024" s="294">
        <v>4</v>
      </c>
      <c r="DH1024" s="294">
        <v>6</v>
      </c>
      <c r="DI1024" s="294"/>
      <c r="DJ1024" s="294"/>
      <c r="DK1024" s="294"/>
      <c r="DL1024" s="294"/>
      <c r="DM1024" s="294"/>
      <c r="DN1024" s="294"/>
      <c r="DO1024" s="1"/>
      <c r="DP1024" s="1"/>
      <c r="DQ1024" s="17">
        <f>+IF(AND(SUM(S1024:AA1024)&gt;0,SUM(FA1024:FF1024)&gt;0),CT1024,0)</f>
        <v>0</v>
      </c>
      <c r="DR1024" s="17">
        <f>+IF(AND(SUM(S1024:AA1024)&gt;0,SUM(FA1024:FF1024)&gt;0),CU1024,0)</f>
        <v>0</v>
      </c>
      <c r="DS1024" s="17">
        <f>+IF(AND(SUM(S1024:AA1024)&gt;0,SUM(FA1024:FF1024)&gt;0),CV1024,0)</f>
        <v>0</v>
      </c>
      <c r="DT1024" s="17">
        <f>+IF(AND(SUM(S1024:AA1024)&gt;0,SUM(FA1024:FF1024)&gt;0),CW1024,0)</f>
        <v>0</v>
      </c>
      <c r="DU1024" s="17">
        <f>+IF(AND(SUM(S1024:AA1024)&gt;0,SUM(FA1024:FF1024)&gt;0),CX1024,0)</f>
        <v>0</v>
      </c>
      <c r="DV1024" s="17">
        <f>+IF(AND(SUM(S1024:AA1024)&gt;0,SUM(FA1024:FF1024)&gt;0),CY1024,0)</f>
        <v>0</v>
      </c>
      <c r="DW1024" s="1"/>
      <c r="DX1024" s="1"/>
      <c r="DY1024" s="20">
        <f>+IF(AND(SUM(S1024:AB1024)&gt;0,SUM(FA1024:FF1024)&gt;0,DG1024&gt;=3),DG1024,0)</f>
        <v>0</v>
      </c>
      <c r="DZ1024" s="20">
        <f>+IF(AND(SUM(S1024:AB1024)&gt;0,SUM(FA1024:FF1024)&gt;0,DH1024&gt;=3),DH1024,0)</f>
        <v>0</v>
      </c>
      <c r="EA1024" s="20">
        <f>+IF(AND(SUM(S1024:AB1024)&gt;0,SUM(FA1024:FF1024)&gt;0,DI1024&gt;=3),DI1024,0)</f>
        <v>0</v>
      </c>
      <c r="EB1024" s="20">
        <f>+IF(AND(SUM(S1024:AB1024)&gt;0,SUM(FA1024:FF1024)&gt;0,DJ1024&gt;=3),DJ1024,0)</f>
        <v>0</v>
      </c>
      <c r="EC1024" s="18">
        <f>+IF(AND(CT1024=0,SUM(CU1024:CY1024)&gt;1,SUM(CU1024:CY1024)&lt;=4),1,IF(AND(CT1024=0,SUM(CU1024:CY1024)&gt;4),2,0))-1</f>
        <v>1</v>
      </c>
      <c r="ED1024" s="19">
        <f>+IF(EC1024&lt;&gt;0,EC1024*3,0)</f>
        <v>3</v>
      </c>
      <c r="EE1024" s="19"/>
      <c r="EF1024" s="1">
        <f>+IF(EE1024&gt;0,CT1024*4,0)</f>
        <v>0</v>
      </c>
      <c r="EG1024" s="18">
        <f t="shared" si="8805"/>
        <v>5</v>
      </c>
      <c r="EH1024" s="341"/>
      <c r="EI1024" s="294"/>
      <c r="EJ1024" s="294">
        <v>9</v>
      </c>
      <c r="EK1024" s="294">
        <v>9</v>
      </c>
      <c r="EL1024" s="19">
        <v>1</v>
      </c>
      <c r="EM1024" s="19"/>
      <c r="EN1024" s="19"/>
      <c r="EO1024" s="366"/>
      <c r="EP1024" s="366"/>
      <c r="EQ1024" s="374"/>
      <c r="ER1024" s="374"/>
      <c r="ES1024" s="374">
        <v>2</v>
      </c>
      <c r="ET1024" s="374"/>
      <c r="EU1024" s="18">
        <f>IF(SUM(CU1024:CX1024)&gt;0,CZ1024*1+2,0)</f>
        <v>17</v>
      </c>
      <c r="EV1024" s="18">
        <f t="shared" si="8456"/>
        <v>2</v>
      </c>
      <c r="EW1024" s="341">
        <v>1</v>
      </c>
      <c r="EX1024" s="341">
        <v>1</v>
      </c>
      <c r="EY1024" s="341">
        <v>4</v>
      </c>
      <c r="EZ1024" s="365">
        <f t="shared" si="8466"/>
        <v>0.5</v>
      </c>
      <c r="FA1024" s="294"/>
      <c r="FB1024" s="294"/>
      <c r="FC1024" s="294"/>
      <c r="FD1024" s="300"/>
      <c r="FE1024" s="300"/>
      <c r="FF1024" s="300"/>
      <c r="FG1024" s="300"/>
      <c r="FH1024" s="300"/>
      <c r="FI1024" s="300"/>
      <c r="FJ1024" s="300"/>
      <c r="FK1024" s="294"/>
      <c r="FL1024" s="294"/>
      <c r="FM1024" s="294"/>
      <c r="FN1024" s="294"/>
      <c r="FO1024" s="294"/>
      <c r="FP1024" s="20">
        <f t="shared" si="8785"/>
        <v>0</v>
      </c>
      <c r="FQ1024" s="20">
        <f>+DE1024</f>
        <v>6</v>
      </c>
      <c r="FR1024" s="20">
        <f>+DF1024</f>
        <v>6</v>
      </c>
      <c r="FS1024" s="20">
        <f t="shared" si="8809"/>
        <v>0</v>
      </c>
      <c r="FT1024" s="20">
        <f t="shared" si="8810"/>
        <v>0</v>
      </c>
      <c r="FU1024" s="20">
        <f t="shared" si="8811"/>
        <v>0</v>
      </c>
      <c r="FV1024" s="20">
        <f t="shared" si="8812"/>
        <v>0</v>
      </c>
      <c r="FW1024" s="294"/>
    </row>
    <row r="1025" spans="1:179" s="301" customFormat="1" ht="27.75" customHeight="1">
      <c r="A1025" s="295"/>
      <c r="B1025" s="296" t="s">
        <v>928</v>
      </c>
      <c r="C1025" s="296" t="s">
        <v>923</v>
      </c>
      <c r="D1025" s="296" t="s">
        <v>53</v>
      </c>
      <c r="E1025" s="296" t="s">
        <v>53</v>
      </c>
      <c r="F1025" s="296">
        <v>33</v>
      </c>
      <c r="G1025" s="296">
        <f>F1025</f>
        <v>33</v>
      </c>
      <c r="H1025" s="297"/>
      <c r="I1025" s="297"/>
      <c r="J1025" s="294"/>
      <c r="K1025" s="294"/>
      <c r="L1025" s="294"/>
      <c r="M1025" s="294"/>
      <c r="N1025" s="297"/>
      <c r="O1025" s="297"/>
      <c r="P1025" s="1"/>
      <c r="Q1025" s="16"/>
      <c r="R1025" s="1"/>
      <c r="S1025" s="294"/>
      <c r="T1025" s="294"/>
      <c r="U1025" s="294"/>
      <c r="V1025" s="294"/>
      <c r="W1025" s="294"/>
      <c r="X1025" s="294"/>
      <c r="Y1025" s="294"/>
      <c r="Z1025" s="294"/>
      <c r="AA1025" s="294"/>
      <c r="AB1025" s="294"/>
      <c r="AC1025" s="1">
        <f t="shared" si="8755"/>
        <v>0</v>
      </c>
      <c r="AD1025" s="1">
        <f t="shared" si="8756"/>
        <v>0</v>
      </c>
      <c r="AE1025" s="1">
        <f t="shared" si="8757"/>
        <v>0</v>
      </c>
      <c r="AF1025" s="1">
        <f t="shared" si="8758"/>
        <v>0</v>
      </c>
      <c r="AG1025" s="1">
        <f t="shared" si="8759"/>
        <v>0</v>
      </c>
      <c r="AH1025" s="1">
        <f t="shared" si="8760"/>
        <v>0</v>
      </c>
      <c r="AI1025" s="1">
        <f t="shared" si="8761"/>
        <v>0</v>
      </c>
      <c r="AJ1025" s="1">
        <f t="shared" si="8762"/>
        <v>0</v>
      </c>
      <c r="AK1025" s="1">
        <f t="shared" si="8763"/>
        <v>0</v>
      </c>
      <c r="AL1025" s="1">
        <f t="shared" si="8764"/>
        <v>0</v>
      </c>
      <c r="AM1025" s="1">
        <f t="shared" si="8765"/>
        <v>0</v>
      </c>
      <c r="AN1025" s="1">
        <f t="shared" si="8766"/>
        <v>0</v>
      </c>
      <c r="AO1025" s="294"/>
      <c r="AP1025" s="294"/>
      <c r="AQ1025" s="294"/>
      <c r="AR1025" s="294">
        <f t="shared" si="8787"/>
        <v>33</v>
      </c>
      <c r="AS1025" s="298">
        <f t="shared" si="8782"/>
        <v>0</v>
      </c>
      <c r="AT1025" s="298">
        <f t="shared" si="8783"/>
        <v>0</v>
      </c>
      <c r="AU1025" s="298">
        <f t="shared" si="8784"/>
        <v>0</v>
      </c>
      <c r="AV1025" s="298">
        <f t="shared" si="8788"/>
        <v>1</v>
      </c>
      <c r="AW1025" s="294"/>
      <c r="AX1025" s="294"/>
      <c r="AY1025" s="294"/>
      <c r="AZ1025" s="294"/>
      <c r="BA1025" s="294"/>
      <c r="BB1025" s="294"/>
      <c r="BC1025" s="294"/>
      <c r="BD1025" s="294"/>
      <c r="BE1025" s="294"/>
      <c r="BF1025" s="294"/>
      <c r="BG1025" s="294"/>
      <c r="BH1025" s="294"/>
      <c r="BI1025" s="294"/>
      <c r="BJ1025" s="294"/>
      <c r="BK1025" s="294"/>
      <c r="BL1025" s="294"/>
      <c r="BM1025" s="294"/>
      <c r="BN1025" s="294"/>
      <c r="BO1025" s="294">
        <v>1</v>
      </c>
      <c r="BP1025" s="1"/>
      <c r="BQ1025" s="294"/>
      <c r="BR1025" s="17">
        <v>1</v>
      </c>
      <c r="BS1025" s="1">
        <f t="shared" si="8435"/>
        <v>0</v>
      </c>
      <c r="BT1025" s="17">
        <f t="shared" si="8767"/>
        <v>0</v>
      </c>
      <c r="BU1025" s="294"/>
      <c r="BV1025" s="294">
        <v>1</v>
      </c>
      <c r="BW1025" s="294"/>
      <c r="BX1025" s="294"/>
      <c r="BY1025" s="294"/>
      <c r="BZ1025" s="294"/>
      <c r="CA1025" s="294"/>
      <c r="CB1025" s="294"/>
      <c r="CC1025" s="294"/>
      <c r="CD1025" s="1"/>
      <c r="CE1025" s="1"/>
      <c r="CF1025" s="1"/>
      <c r="CG1025" s="294"/>
      <c r="CH1025" s="1"/>
      <c r="CI1025" s="1"/>
      <c r="CJ1025" s="1"/>
      <c r="CK1025" s="383"/>
      <c r="CL1025" s="383"/>
      <c r="CM1025" s="383"/>
      <c r="CN1025" s="1">
        <f>+SUM(BX1025:CC1025)*BW1025</f>
        <v>0</v>
      </c>
      <c r="CO1025" s="1">
        <f>+SUM(BX1025:CC1025)*BW1025</f>
        <v>0</v>
      </c>
      <c r="CP1025" s="20">
        <f>+SUM(BY1025:CC1025)*2.5+SUM(CD1025:CG1025)*0.5+SUM(CH1025:CJ1025)*2.5</f>
        <v>0</v>
      </c>
      <c r="CQ1025" s="351"/>
      <c r="CR1025" s="299">
        <f>+IF(SUM(AX1025:BM1025)&gt;0,1,0)</f>
        <v>0</v>
      </c>
      <c r="CS1025" s="294"/>
      <c r="CT1025" s="294"/>
      <c r="CU1025" s="1"/>
      <c r="CV1025" s="1"/>
      <c r="CW1025" s="1"/>
      <c r="CX1025" s="1"/>
      <c r="CY1025" s="1"/>
      <c r="CZ1025" s="294"/>
      <c r="DA1025" s="17">
        <f t="shared" si="8768"/>
        <v>0</v>
      </c>
      <c r="DB1025" s="359">
        <f t="shared" si="8463"/>
        <v>0</v>
      </c>
      <c r="DC1025" s="359">
        <f t="shared" si="8464"/>
        <v>0</v>
      </c>
      <c r="DD1025" s="294"/>
      <c r="DE1025" s="294"/>
      <c r="DF1025" s="294"/>
      <c r="DG1025" s="294"/>
      <c r="DH1025" s="294"/>
      <c r="DI1025" s="294"/>
      <c r="DJ1025" s="294"/>
      <c r="DK1025" s="294"/>
      <c r="DL1025" s="294"/>
      <c r="DM1025" s="294"/>
      <c r="DN1025" s="294"/>
      <c r="DO1025" s="1"/>
      <c r="DP1025" s="1"/>
      <c r="DQ1025" s="17">
        <f>+IF(AND(SUM(S1025:AA1025)&gt;0,SUM(FA1025:FF1025)&gt;0),CT1025,0)</f>
        <v>0</v>
      </c>
      <c r="DR1025" s="17">
        <f>+IF(AND(SUM(S1025:AA1025)&gt;0,SUM(FA1025:FF1025)&gt;0),CU1025,0)</f>
        <v>0</v>
      </c>
      <c r="DS1025" s="17">
        <f>+IF(AND(SUM(S1025:AA1025)&gt;0,SUM(FA1025:FF1025)&gt;0),CV1025,0)</f>
        <v>0</v>
      </c>
      <c r="DT1025" s="17">
        <f>+IF(AND(SUM(S1025:AA1025)&gt;0,SUM(FA1025:FF1025)&gt;0),CW1025,0)</f>
        <v>0</v>
      </c>
      <c r="DU1025" s="17">
        <f>+IF(AND(SUM(S1025:AA1025)&gt;0,SUM(FA1025:FF1025)&gt;0),CX1025,0)</f>
        <v>0</v>
      </c>
      <c r="DV1025" s="17">
        <f>+IF(AND(SUM(S1025:AA1025)&gt;0,SUM(FA1025:FF1025)&gt;0),CY1025,0)</f>
        <v>0</v>
      </c>
      <c r="DW1025" s="1"/>
      <c r="DX1025" s="1"/>
      <c r="DY1025" s="20">
        <f>+IF(AND(SUM(S1025:AB1025)&gt;0,SUM(FA1025:FF1025)&gt;0,DG1025&gt;=3),DG1025,0)</f>
        <v>0</v>
      </c>
      <c r="DZ1025" s="20">
        <f>+IF(AND(SUM(S1025:AB1025)&gt;0,SUM(FA1025:FF1025)&gt;0,DH1025&gt;=3),DH1025,0)</f>
        <v>0</v>
      </c>
      <c r="EA1025" s="20">
        <f>+IF(AND(SUM(S1025:AB1025)&gt;0,SUM(FA1025:FF1025)&gt;0,DI1025&gt;=3),DI1025,0)</f>
        <v>0</v>
      </c>
      <c r="EB1025" s="20">
        <f>+IF(AND(SUM(S1025:AB1025)&gt;0,SUM(FA1025:FF1025)&gt;0,DJ1025&gt;=3),DJ1025,0)</f>
        <v>0</v>
      </c>
      <c r="EC1025" s="18">
        <f>+IF(AND(CT1025=0,SUM(CU1025:CY1025)&gt;1,SUM(CU1025:CY1025)&lt;=4),1,IF(AND(CT1025=0,SUM(CU1025:CY1025)&gt;4),2,0))</f>
        <v>0</v>
      </c>
      <c r="ED1025" s="19">
        <f>+IF(EC1025&lt;&gt;0,EC1025*3,0)</f>
        <v>0</v>
      </c>
      <c r="EE1025" s="19"/>
      <c r="EF1025" s="1">
        <f>+IF(EE1025&gt;0,CT1025*4,0)</f>
        <v>0</v>
      </c>
      <c r="EG1025" s="18">
        <f t="shared" ref="EG1025" si="8813">+IF(AND(CT1025+EC1025=0,SUM(AO1025:AR1025)&gt;0,SUM(DK1025:DN1025)&gt;0),(CU1025+CV1025+CW1025+CX1025)*2+CY1025*5,(EC1025+CT1025-FO1025)*5)+IF(AND(EC1025+DQ1025+CT1025=0,SUM(AO1025:AR1025)&gt;0),SUM(CU1025:CX1025)*2+CY1025*5,0)</f>
        <v>0</v>
      </c>
      <c r="EH1025" s="341"/>
      <c r="EI1025" s="294"/>
      <c r="EJ1025" s="294"/>
      <c r="EK1025" s="294"/>
      <c r="EL1025" s="19"/>
      <c r="EM1025" s="19"/>
      <c r="EN1025" s="19"/>
      <c r="EO1025" s="366"/>
      <c r="EP1025" s="366"/>
      <c r="EQ1025" s="374"/>
      <c r="ER1025" s="374"/>
      <c r="ES1025" s="374"/>
      <c r="ET1025" s="374"/>
      <c r="EU1025" s="18">
        <f>IF(SUM(CU1025:CX1025)&gt;0,CZ1025*1+2,0)</f>
        <v>0</v>
      </c>
      <c r="EV1025" s="18">
        <f t="shared" si="8456"/>
        <v>0</v>
      </c>
      <c r="EW1025" s="341">
        <v>1</v>
      </c>
      <c r="EX1025" s="341">
        <v>1</v>
      </c>
      <c r="EY1025" s="341"/>
      <c r="EZ1025" s="365">
        <f t="shared" si="8466"/>
        <v>0</v>
      </c>
      <c r="FA1025" s="294"/>
      <c r="FB1025" s="294"/>
      <c r="FC1025" s="294"/>
      <c r="FD1025" s="300"/>
      <c r="FE1025" s="300"/>
      <c r="FF1025" s="300"/>
      <c r="FG1025" s="300"/>
      <c r="FH1025" s="300"/>
      <c r="FI1025" s="300">
        <f>F1025</f>
        <v>33</v>
      </c>
      <c r="FJ1025" s="300"/>
      <c r="FK1025" s="294"/>
      <c r="FL1025" s="294"/>
      <c r="FM1025" s="294"/>
      <c r="FN1025" s="294"/>
      <c r="FO1025" s="294"/>
      <c r="FP1025" s="20">
        <f t="shared" si="8785"/>
        <v>0</v>
      </c>
      <c r="FQ1025" s="20">
        <f>+DE1025</f>
        <v>0</v>
      </c>
      <c r="FR1025" s="20">
        <f>+DF1025</f>
        <v>0</v>
      </c>
      <c r="FS1025" s="20">
        <f t="shared" si="8809"/>
        <v>0</v>
      </c>
      <c r="FT1025" s="20">
        <f t="shared" si="8810"/>
        <v>0</v>
      </c>
      <c r="FU1025" s="20">
        <f t="shared" si="8811"/>
        <v>0</v>
      </c>
      <c r="FV1025" s="20">
        <f t="shared" si="8812"/>
        <v>0</v>
      </c>
      <c r="FW1025" s="294"/>
    </row>
    <row r="1026" spans="1:179" ht="27.75" customHeight="1">
      <c r="A1026" s="40"/>
      <c r="B1026" s="41" t="s">
        <v>164</v>
      </c>
      <c r="C1026" s="41" t="str">
        <f t="shared" ref="C1026:C1031" si="8814">B1026</f>
        <v>Các nhánh rẽ</v>
      </c>
      <c r="D1026" s="48"/>
      <c r="E1026" s="48"/>
      <c r="F1026" s="41"/>
      <c r="G1026" s="48"/>
      <c r="H1026" s="43"/>
      <c r="I1026" s="43"/>
      <c r="J1026" s="44"/>
      <c r="K1026" s="44"/>
      <c r="L1026" s="44"/>
      <c r="M1026" s="44"/>
      <c r="N1026" s="43"/>
      <c r="O1026" s="43"/>
      <c r="P1026" s="1"/>
      <c r="Q1026" s="16"/>
      <c r="R1026" s="1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1">
        <f t="shared" ref="AC1026" si="8815">+IF(S1026=1,1,0)+IF(T1026=1,1,0)</f>
        <v>0</v>
      </c>
      <c r="AD1026" s="1">
        <f t="shared" ref="AD1026" si="8816">+IF(U1026=1,1,0)+IF(V1026=1,1,0)</f>
        <v>0</v>
      </c>
      <c r="AE1026" s="1">
        <f t="shared" ref="AE1026" si="8817">+IF(W1026=1,1,0)+IF(X1026=1,1,0)</f>
        <v>0</v>
      </c>
      <c r="AF1026" s="1">
        <f t="shared" ref="AF1026" si="8818">+IF(Y1026=1,1,0)+IF(Z1026=1,1,0)</f>
        <v>0</v>
      </c>
      <c r="AG1026" s="1">
        <f t="shared" ref="AG1026" si="8819">+IF(AA1026=1,1,0)</f>
        <v>0</v>
      </c>
      <c r="AH1026" s="1">
        <f t="shared" ref="AH1026" si="8820">+IF(AB1026=1,1,0)</f>
        <v>0</v>
      </c>
      <c r="AI1026" s="1">
        <f t="shared" ref="AI1026" si="8821">+IF(S1026=2,1,0)+IF(T1026=2,1,0)</f>
        <v>0</v>
      </c>
      <c r="AJ1026" s="1">
        <f t="shared" ref="AJ1026" si="8822">+IF(U1026=2,1,0)+IF(V1026=2,1,0)</f>
        <v>0</v>
      </c>
      <c r="AK1026" s="1">
        <f t="shared" ref="AK1026" si="8823">+IF(X1026=2,1,0)+IF(W1026=2,1,0)</f>
        <v>0</v>
      </c>
      <c r="AL1026" s="1">
        <f t="shared" ref="AL1026" si="8824">+IF(Y1026=2,1,0)+IF(Z1026=2,1,0)</f>
        <v>0</v>
      </c>
      <c r="AM1026" s="1">
        <f t="shared" ref="AM1026" si="8825">+IF(AA1026=2,1,0)</f>
        <v>0</v>
      </c>
      <c r="AN1026" s="1">
        <f t="shared" ref="AN1026" si="8826">+IF(AB1026=2,1,0)</f>
        <v>0</v>
      </c>
      <c r="AO1026" s="44"/>
      <c r="AP1026" s="44"/>
      <c r="AQ1026" s="44"/>
      <c r="AR1026" s="44"/>
      <c r="AS1026" s="122">
        <f t="shared" si="8725"/>
        <v>0</v>
      </c>
      <c r="AT1026" s="122">
        <f t="shared" si="8726"/>
        <v>0</v>
      </c>
      <c r="AU1026" s="122">
        <f t="shared" si="8727"/>
        <v>0</v>
      </c>
      <c r="AV1026" s="122">
        <f t="shared" si="8716"/>
        <v>0</v>
      </c>
      <c r="AW1026" s="44"/>
      <c r="AX1026" s="294"/>
      <c r="AY1026" s="294"/>
      <c r="AZ1026" s="294"/>
      <c r="BA1026" s="294"/>
      <c r="BB1026" s="294"/>
      <c r="BC1026" s="29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127"/>
      <c r="BO1026" s="44"/>
      <c r="BP1026" s="1"/>
      <c r="BQ1026" s="44"/>
      <c r="BR1026" s="17"/>
      <c r="BS1026" s="1">
        <f t="shared" si="8435"/>
        <v>0</v>
      </c>
      <c r="BT1026" s="17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92"/>
      <c r="CE1026" s="92"/>
      <c r="CF1026" s="92"/>
      <c r="CG1026" s="44"/>
      <c r="CH1026" s="1"/>
      <c r="CI1026" s="1"/>
      <c r="CJ1026" s="1"/>
      <c r="CK1026" s="383"/>
      <c r="CL1026" s="383"/>
      <c r="CM1026" s="383"/>
      <c r="CN1026" s="1">
        <f t="shared" si="8728"/>
        <v>0</v>
      </c>
      <c r="CO1026" s="1">
        <f t="shared" si="8729"/>
        <v>0</v>
      </c>
      <c r="CP1026" s="20">
        <f t="shared" si="8730"/>
        <v>0</v>
      </c>
      <c r="CQ1026" s="351"/>
      <c r="CR1026" s="131">
        <f t="shared" si="8731"/>
        <v>0</v>
      </c>
      <c r="CS1026" s="44"/>
      <c r="CT1026" s="44"/>
      <c r="CU1026" s="1"/>
      <c r="CV1026" s="1"/>
      <c r="CW1026" s="1"/>
      <c r="CX1026" s="1"/>
      <c r="CY1026" s="1"/>
      <c r="CZ1026" s="44"/>
      <c r="DA1026" s="17">
        <f t="shared" ref="DA1026" si="8827">+CY1026</f>
        <v>0</v>
      </c>
      <c r="DB1026" s="359">
        <f t="shared" si="8463"/>
        <v>0</v>
      </c>
      <c r="DC1026" s="359">
        <f t="shared" si="8464"/>
        <v>0</v>
      </c>
      <c r="DD1026" s="44"/>
      <c r="DE1026" s="44"/>
      <c r="DF1026" s="44"/>
      <c r="DG1026" s="44"/>
      <c r="DH1026" s="44"/>
      <c r="DI1026" s="44"/>
      <c r="DJ1026" s="44"/>
      <c r="DK1026" s="44"/>
      <c r="DL1026" s="44"/>
      <c r="DM1026" s="44"/>
      <c r="DN1026" s="44"/>
      <c r="DO1026" s="1"/>
      <c r="DP1026" s="1"/>
      <c r="DQ1026" s="17">
        <f t="shared" si="8732"/>
        <v>0</v>
      </c>
      <c r="DR1026" s="17">
        <f t="shared" si="8733"/>
        <v>0</v>
      </c>
      <c r="DS1026" s="17">
        <f t="shared" si="8734"/>
        <v>0</v>
      </c>
      <c r="DT1026" s="17">
        <f t="shared" si="8735"/>
        <v>0</v>
      </c>
      <c r="DU1026" s="17">
        <f t="shared" si="8736"/>
        <v>0</v>
      </c>
      <c r="DV1026" s="17">
        <f>+IF(AND(SUM(S1026:AA1026)&gt;0,SUM(FA1026:FF1026)&gt;0),CY1026,0)</f>
        <v>0</v>
      </c>
      <c r="DW1026" s="1"/>
      <c r="DX1026" s="1"/>
      <c r="DY1026" s="20">
        <f t="shared" si="8737"/>
        <v>0</v>
      </c>
      <c r="DZ1026" s="20">
        <f t="shared" si="8738"/>
        <v>0</v>
      </c>
      <c r="EA1026" s="20">
        <f t="shared" si="8739"/>
        <v>0</v>
      </c>
      <c r="EB1026" s="20">
        <f t="shared" si="8740"/>
        <v>0</v>
      </c>
      <c r="EC1026" s="18">
        <f>+IF(AND(CT1026=0,SUM(CU1026:CY1026)&gt;1,SUM(CU1026:CY1026)&lt;=4),1,IF(AND(CT1026=0,SUM(CU1026:CY1026)&gt;4),2,0))</f>
        <v>0</v>
      </c>
      <c r="ED1026" s="19">
        <f t="shared" ref="ED1026" si="8828">+IF(EC1026&lt;&gt;0,EC1026*3,0)</f>
        <v>0</v>
      </c>
      <c r="EE1026" s="19">
        <f t="shared" si="8771"/>
        <v>0</v>
      </c>
      <c r="EF1026" s="1">
        <f t="shared" si="8772"/>
        <v>0</v>
      </c>
      <c r="EG1026" s="18">
        <f t="shared" si="8773"/>
        <v>0</v>
      </c>
      <c r="EH1026" s="341"/>
      <c r="EI1026" s="44"/>
      <c r="EJ1026" s="44"/>
      <c r="EK1026" s="44"/>
      <c r="EL1026" s="93"/>
      <c r="EM1026" s="93"/>
      <c r="EN1026" s="93"/>
      <c r="EO1026" s="366"/>
      <c r="EP1026" s="366"/>
      <c r="EQ1026" s="374"/>
      <c r="ER1026" s="374"/>
      <c r="ES1026" s="374"/>
      <c r="ET1026" s="374"/>
      <c r="EU1026" s="18"/>
      <c r="EV1026" s="18">
        <f t="shared" si="8456"/>
        <v>0</v>
      </c>
      <c r="EW1026" s="341"/>
      <c r="EX1026" s="341"/>
      <c r="EY1026" s="341"/>
      <c r="EZ1026" s="365">
        <f t="shared" si="8466"/>
        <v>0</v>
      </c>
      <c r="FA1026" s="44"/>
      <c r="FB1026" s="44"/>
      <c r="FC1026" s="44"/>
      <c r="FD1026" s="45"/>
      <c r="FE1026" s="45"/>
      <c r="FF1026" s="45"/>
      <c r="FG1026" s="300"/>
      <c r="FH1026" s="45"/>
      <c r="FI1026" s="45"/>
      <c r="FJ1026" s="45"/>
      <c r="FK1026" s="44"/>
      <c r="FL1026" s="44"/>
      <c r="FM1026" s="44"/>
      <c r="FN1026" s="44"/>
      <c r="FO1026" s="294"/>
      <c r="FP1026" s="20">
        <f t="shared" si="8467"/>
        <v>0</v>
      </c>
      <c r="FQ1026" s="20">
        <f t="shared" si="8741"/>
        <v>0</v>
      </c>
      <c r="FR1026" s="20">
        <f t="shared" si="8742"/>
        <v>0</v>
      </c>
      <c r="FS1026" s="20">
        <f t="shared" si="8743"/>
        <v>0</v>
      </c>
      <c r="FT1026" s="20">
        <f t="shared" si="8744"/>
        <v>0</v>
      </c>
      <c r="FU1026" s="20">
        <f t="shared" si="8745"/>
        <v>0</v>
      </c>
      <c r="FV1026" s="20">
        <f t="shared" si="8746"/>
        <v>0</v>
      </c>
      <c r="FW1026" s="44"/>
    </row>
    <row r="1027" spans="1:179" s="301" customFormat="1" ht="27.75" customHeight="1">
      <c r="A1027" s="295"/>
      <c r="B1027" s="41">
        <v>1</v>
      </c>
      <c r="C1027" s="41">
        <f t="shared" si="8814"/>
        <v>1</v>
      </c>
      <c r="D1027" s="296"/>
      <c r="E1027" s="296"/>
      <c r="F1027" s="296"/>
      <c r="G1027" s="296"/>
      <c r="H1027" s="297"/>
      <c r="I1027" s="297"/>
      <c r="J1027" s="294"/>
      <c r="K1027" s="294"/>
      <c r="L1027" s="294"/>
      <c r="M1027" s="294"/>
      <c r="N1027" s="297"/>
      <c r="O1027" s="297"/>
      <c r="P1027" s="1"/>
      <c r="Q1027" s="16"/>
      <c r="R1027" s="1"/>
      <c r="S1027" s="294"/>
      <c r="T1027" s="294"/>
      <c r="U1027" s="294"/>
      <c r="V1027" s="294"/>
      <c r="W1027" s="294"/>
      <c r="X1027" s="294"/>
      <c r="Y1027" s="294"/>
      <c r="Z1027" s="294"/>
      <c r="AA1027" s="294"/>
      <c r="AB1027" s="294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294"/>
      <c r="AP1027" s="294"/>
      <c r="AQ1027" s="294"/>
      <c r="AR1027" s="294"/>
      <c r="AS1027" s="298">
        <f t="shared" si="8725"/>
        <v>0</v>
      </c>
      <c r="AT1027" s="298">
        <f t="shared" si="8726"/>
        <v>0</v>
      </c>
      <c r="AU1027" s="298">
        <f t="shared" si="8727"/>
        <v>0</v>
      </c>
      <c r="AV1027" s="298">
        <f t="shared" si="8716"/>
        <v>0</v>
      </c>
      <c r="AW1027" s="294"/>
      <c r="AX1027" s="294"/>
      <c r="AY1027" s="294"/>
      <c r="AZ1027" s="294"/>
      <c r="BA1027" s="294"/>
      <c r="BB1027" s="294"/>
      <c r="BC1027" s="294"/>
      <c r="BD1027" s="294"/>
      <c r="BE1027" s="294"/>
      <c r="BF1027" s="294"/>
      <c r="BG1027" s="294"/>
      <c r="BH1027" s="294"/>
      <c r="BI1027" s="294"/>
      <c r="BJ1027" s="294"/>
      <c r="BK1027" s="294"/>
      <c r="BL1027" s="294"/>
      <c r="BM1027" s="294"/>
      <c r="BN1027" s="294"/>
      <c r="BO1027" s="294"/>
      <c r="BP1027" s="1"/>
      <c r="BQ1027" s="294"/>
      <c r="BR1027" s="17">
        <v>1</v>
      </c>
      <c r="BS1027" s="1">
        <f t="shared" si="8435"/>
        <v>0</v>
      </c>
      <c r="BT1027" s="17"/>
      <c r="BU1027" s="294"/>
      <c r="BV1027" s="294"/>
      <c r="BW1027" s="294"/>
      <c r="BX1027" s="294"/>
      <c r="BY1027" s="294"/>
      <c r="BZ1027" s="294"/>
      <c r="CA1027" s="294"/>
      <c r="CB1027" s="294"/>
      <c r="CC1027" s="294"/>
      <c r="CD1027" s="1"/>
      <c r="CE1027" s="1"/>
      <c r="CF1027" s="1"/>
      <c r="CG1027" s="294"/>
      <c r="CH1027" s="1"/>
      <c r="CI1027" s="1"/>
      <c r="CJ1027" s="1"/>
      <c r="CK1027" s="383"/>
      <c r="CL1027" s="383"/>
      <c r="CM1027" s="383"/>
      <c r="CN1027" s="1"/>
      <c r="CO1027" s="1"/>
      <c r="CP1027" s="20"/>
      <c r="CQ1027" s="351"/>
      <c r="CR1027" s="299"/>
      <c r="CS1027" s="294"/>
      <c r="CT1027" s="294"/>
      <c r="CU1027" s="1"/>
      <c r="CV1027" s="1"/>
      <c r="CW1027" s="1"/>
      <c r="CX1027" s="1"/>
      <c r="CY1027" s="1"/>
      <c r="CZ1027" s="294"/>
      <c r="DA1027" s="17"/>
      <c r="DB1027" s="359">
        <f t="shared" si="8463"/>
        <v>0</v>
      </c>
      <c r="DC1027" s="359">
        <f t="shared" si="8464"/>
        <v>0</v>
      </c>
      <c r="DD1027" s="294"/>
      <c r="DE1027" s="294"/>
      <c r="DF1027" s="294"/>
      <c r="DG1027" s="294"/>
      <c r="DH1027" s="294"/>
      <c r="DI1027" s="294"/>
      <c r="DJ1027" s="294"/>
      <c r="DK1027" s="294"/>
      <c r="DL1027" s="294"/>
      <c r="DM1027" s="294"/>
      <c r="DN1027" s="294"/>
      <c r="DO1027" s="1"/>
      <c r="DP1027" s="1"/>
      <c r="DQ1027" s="17"/>
      <c r="DR1027" s="17"/>
      <c r="DS1027" s="17"/>
      <c r="DT1027" s="17"/>
      <c r="DU1027" s="17"/>
      <c r="DV1027" s="17"/>
      <c r="DW1027" s="1"/>
      <c r="DX1027" s="1"/>
      <c r="DY1027" s="20"/>
      <c r="DZ1027" s="20"/>
      <c r="EA1027" s="20"/>
      <c r="EB1027" s="20"/>
      <c r="EC1027" s="18"/>
      <c r="ED1027" s="19"/>
      <c r="EE1027" s="19"/>
      <c r="EF1027" s="1"/>
      <c r="EG1027" s="18"/>
      <c r="EH1027" s="341"/>
      <c r="EI1027" s="294"/>
      <c r="EJ1027" s="294"/>
      <c r="EK1027" s="294"/>
      <c r="EL1027" s="19"/>
      <c r="EM1027" s="19"/>
      <c r="EN1027" s="19"/>
      <c r="EO1027" s="366"/>
      <c r="EP1027" s="366"/>
      <c r="EQ1027" s="374"/>
      <c r="ER1027" s="374"/>
      <c r="ES1027" s="374"/>
      <c r="ET1027" s="374"/>
      <c r="EU1027" s="18"/>
      <c r="EV1027" s="18">
        <f t="shared" si="8456"/>
        <v>0</v>
      </c>
      <c r="EW1027" s="341"/>
      <c r="EX1027" s="341"/>
      <c r="EY1027" s="341"/>
      <c r="EZ1027" s="365">
        <f t="shared" si="8466"/>
        <v>0</v>
      </c>
      <c r="FA1027" s="294"/>
      <c r="FB1027" s="294"/>
      <c r="FC1027" s="294"/>
      <c r="FD1027" s="300"/>
      <c r="FE1027" s="300"/>
      <c r="FF1027" s="300"/>
      <c r="FG1027" s="300"/>
      <c r="FH1027" s="300"/>
      <c r="FI1027" s="300"/>
      <c r="FJ1027" s="300"/>
      <c r="FK1027" s="294"/>
      <c r="FL1027" s="294"/>
      <c r="FM1027" s="294"/>
      <c r="FN1027" s="294"/>
      <c r="FO1027" s="294"/>
      <c r="FP1027" s="20">
        <f t="shared" si="8467"/>
        <v>0</v>
      </c>
      <c r="FQ1027" s="20"/>
      <c r="FR1027" s="20"/>
      <c r="FS1027" s="20"/>
      <c r="FT1027" s="20"/>
      <c r="FU1027" s="20"/>
      <c r="FV1027" s="20"/>
      <c r="FW1027" s="294"/>
    </row>
    <row r="1028" spans="1:179" s="301" customFormat="1" ht="27.75" customHeight="1">
      <c r="A1028" s="295"/>
      <c r="B1028" s="296" t="s">
        <v>248</v>
      </c>
      <c r="C1028" s="296" t="str">
        <f t="shared" si="8814"/>
        <v>1.1</v>
      </c>
      <c r="D1028" s="296" t="s">
        <v>53</v>
      </c>
      <c r="E1028" s="296" t="str">
        <f>D1028</f>
        <v>LT7,5</v>
      </c>
      <c r="F1028" s="296">
        <v>28</v>
      </c>
      <c r="G1028" s="296">
        <f>F1028</f>
        <v>28</v>
      </c>
      <c r="H1028" s="297"/>
      <c r="I1028" s="297"/>
      <c r="J1028" s="294"/>
      <c r="K1028" s="294"/>
      <c r="L1028" s="294"/>
      <c r="M1028" s="294"/>
      <c r="N1028" s="297"/>
      <c r="O1028" s="297"/>
      <c r="P1028" s="1"/>
      <c r="Q1028" s="16"/>
      <c r="R1028" s="1"/>
      <c r="S1028" s="294"/>
      <c r="T1028" s="294"/>
      <c r="U1028" s="294"/>
      <c r="V1028" s="294"/>
      <c r="W1028" s="294"/>
      <c r="X1028" s="294"/>
      <c r="Y1028" s="294"/>
      <c r="Z1028" s="294"/>
      <c r="AA1028" s="294"/>
      <c r="AB1028" s="294"/>
      <c r="AC1028" s="1">
        <f t="shared" ref="AC1028:AC1029" si="8829">+IF(S1028=1,1,0)+IF(T1028=1,1,0)</f>
        <v>0</v>
      </c>
      <c r="AD1028" s="1">
        <f t="shared" ref="AD1028:AD1029" si="8830">+IF(U1028=1,1,0)+IF(V1028=1,1,0)</f>
        <v>0</v>
      </c>
      <c r="AE1028" s="1">
        <f t="shared" ref="AE1028:AE1029" si="8831">+IF(W1028=1,1,0)+IF(X1028=1,1,0)</f>
        <v>0</v>
      </c>
      <c r="AF1028" s="1">
        <f t="shared" ref="AF1028:AF1029" si="8832">+IF(Y1028=1,1,0)+IF(Z1028=1,1,0)</f>
        <v>0</v>
      </c>
      <c r="AG1028" s="1">
        <f t="shared" ref="AG1028:AG1029" si="8833">+IF(AA1028=1,1,0)</f>
        <v>0</v>
      </c>
      <c r="AH1028" s="1">
        <f t="shared" ref="AH1028:AH1029" si="8834">+IF(AB1028=1,1,0)</f>
        <v>0</v>
      </c>
      <c r="AI1028" s="1">
        <f t="shared" ref="AI1028:AI1029" si="8835">+IF(S1028=2,1,0)+IF(T1028=2,1,0)</f>
        <v>0</v>
      </c>
      <c r="AJ1028" s="1">
        <f t="shared" ref="AJ1028:AJ1029" si="8836">+IF(U1028=2,1,0)+IF(V1028=2,1,0)</f>
        <v>0</v>
      </c>
      <c r="AK1028" s="1">
        <f t="shared" ref="AK1028:AK1029" si="8837">+IF(X1028=2,1,0)+IF(W1028=2,1,0)</f>
        <v>0</v>
      </c>
      <c r="AL1028" s="1">
        <f t="shared" ref="AL1028:AL1029" si="8838">+IF(Y1028=2,1,0)+IF(Z1028=2,1,0)</f>
        <v>0</v>
      </c>
      <c r="AM1028" s="1">
        <f t="shared" ref="AM1028:AM1029" si="8839">+IF(AA1028=2,1,0)</f>
        <v>0</v>
      </c>
      <c r="AN1028" s="1">
        <f t="shared" ref="AN1028:AN1029" si="8840">+IF(AB1028=2,1,0)</f>
        <v>0</v>
      </c>
      <c r="AO1028" s="294"/>
      <c r="AP1028" s="294"/>
      <c r="AQ1028" s="294"/>
      <c r="AR1028" s="294"/>
      <c r="AS1028" s="298">
        <f t="shared" si="8725"/>
        <v>0</v>
      </c>
      <c r="AT1028" s="298">
        <f t="shared" si="8726"/>
        <v>0</v>
      </c>
      <c r="AU1028" s="298">
        <f t="shared" si="8727"/>
        <v>0</v>
      </c>
      <c r="AV1028" s="298">
        <f t="shared" si="8716"/>
        <v>0</v>
      </c>
      <c r="AW1028" s="294"/>
      <c r="AX1028" s="294"/>
      <c r="AY1028" s="294"/>
      <c r="AZ1028" s="294"/>
      <c r="BA1028" s="294"/>
      <c r="BB1028" s="294"/>
      <c r="BC1028" s="294"/>
      <c r="BD1028" s="294"/>
      <c r="BE1028" s="294"/>
      <c r="BF1028" s="294"/>
      <c r="BG1028" s="294"/>
      <c r="BH1028" s="294"/>
      <c r="BI1028" s="294">
        <v>1</v>
      </c>
      <c r="BJ1028" s="294"/>
      <c r="BK1028" s="294"/>
      <c r="BL1028" s="294"/>
      <c r="BM1028" s="294"/>
      <c r="BN1028" s="294"/>
      <c r="BO1028" s="294"/>
      <c r="BP1028" s="1"/>
      <c r="BQ1028" s="294"/>
      <c r="BR1028" s="17">
        <v>2</v>
      </c>
      <c r="BS1028" s="1">
        <f t="shared" si="8435"/>
        <v>0</v>
      </c>
      <c r="BT1028" s="17">
        <f t="shared" ref="BT1028:BT1029" si="8841">+BS1028*2</f>
        <v>0</v>
      </c>
      <c r="BU1028" s="294"/>
      <c r="BV1028" s="294">
        <v>1</v>
      </c>
      <c r="BW1028" s="294"/>
      <c r="BX1028" s="294"/>
      <c r="BY1028" s="294"/>
      <c r="BZ1028" s="294"/>
      <c r="CA1028" s="294"/>
      <c r="CB1028" s="294"/>
      <c r="CC1028" s="294"/>
      <c r="CD1028" s="1"/>
      <c r="CE1028" s="1"/>
      <c r="CF1028" s="1"/>
      <c r="CG1028" s="294"/>
      <c r="CH1028" s="1">
        <v>1</v>
      </c>
      <c r="CI1028" s="1"/>
      <c r="CJ1028" s="1"/>
      <c r="CK1028" s="383"/>
      <c r="CL1028" s="383"/>
      <c r="CM1028" s="383"/>
      <c r="CN1028" s="1">
        <f>+SUM(BX1028:CC1028)*BW1028</f>
        <v>0</v>
      </c>
      <c r="CO1028" s="1">
        <f>+SUM(BX1028:CC1028)*BW1028</f>
        <v>0</v>
      </c>
      <c r="CP1028" s="20">
        <f>+SUM(BY1028:CC1028)*2.5+SUM(CD1028:CG1028)*0.5+SUM(CH1028:CJ1028)*2.5</f>
        <v>2.5</v>
      </c>
      <c r="CQ1028" s="351"/>
      <c r="CR1028" s="299">
        <f>+IF(SUM(AX1028:BM1028)&gt;0,1,0)</f>
        <v>1</v>
      </c>
      <c r="CS1028" s="294"/>
      <c r="CT1028" s="294"/>
      <c r="CU1028" s="1"/>
      <c r="CV1028" s="1"/>
      <c r="CW1028" s="1">
        <v>2</v>
      </c>
      <c r="CX1028" s="1"/>
      <c r="CY1028" s="1">
        <v>1</v>
      </c>
      <c r="CZ1028" s="294">
        <v>6</v>
      </c>
      <c r="DA1028" s="17">
        <f t="shared" ref="DA1028:DA1029" si="8842">+CY1028</f>
        <v>1</v>
      </c>
      <c r="DB1028" s="359">
        <f t="shared" si="8463"/>
        <v>7</v>
      </c>
      <c r="DC1028" s="359">
        <f t="shared" si="8464"/>
        <v>3</v>
      </c>
      <c r="DD1028" s="294"/>
      <c r="DE1028" s="294"/>
      <c r="DF1028" s="294"/>
      <c r="DG1028" s="294"/>
      <c r="DH1028" s="294">
        <v>6</v>
      </c>
      <c r="DI1028" s="294">
        <v>4</v>
      </c>
      <c r="DJ1028" s="294"/>
      <c r="DK1028" s="294"/>
      <c r="DL1028" s="294">
        <f>G1028</f>
        <v>28</v>
      </c>
      <c r="DM1028" s="294"/>
      <c r="DN1028" s="294"/>
      <c r="DO1028" s="1"/>
      <c r="DP1028" s="1"/>
      <c r="DQ1028" s="17">
        <f>+IF(AND(SUM(S1028:AA1028)&gt;0,SUM(FA1028:FF1028)&gt;0),CT1028,0)</f>
        <v>0</v>
      </c>
      <c r="DR1028" s="17">
        <f>+IF(AND(SUM(S1028:AA1028)&gt;0,SUM(FA1028:FF1028)&gt;0),CU1028,0)</f>
        <v>0</v>
      </c>
      <c r="DS1028" s="17">
        <f>+IF(AND(SUM(S1028:AA1028)&gt;0,SUM(FA1028:FF1028)&gt;0),CV1028,0)</f>
        <v>0</v>
      </c>
      <c r="DT1028" s="17">
        <f>+IF(AND(SUM(S1028:AA1028)&gt;0,SUM(FA1028:FF1028)&gt;0),CW1028,0)</f>
        <v>0</v>
      </c>
      <c r="DU1028" s="17">
        <f>+IF(AND(SUM(S1028:AA1028)&gt;0,SUM(FA1028:FF1028)&gt;0),CX1028,0)</f>
        <v>0</v>
      </c>
      <c r="DV1028" s="17">
        <f>+IF(AND(SUM(S1028:AA1028)&gt;0,SUM(FA1028:FF1028)&gt;0),CY1028,0)</f>
        <v>0</v>
      </c>
      <c r="DW1028" s="1"/>
      <c r="DX1028" s="1"/>
      <c r="DY1028" s="20">
        <f>+IF(AND(SUM(S1028:AB1028)&gt;0,SUM(FA1028:FF1028)&gt;0,DG1028&gt;=3),DG1028,0)</f>
        <v>0</v>
      </c>
      <c r="DZ1028" s="20">
        <f>+IF(AND(SUM(S1028:AB1028)&gt;0,SUM(FA1028:FF1028)&gt;0,DH1028&gt;=3),DH1028,0)</f>
        <v>0</v>
      </c>
      <c r="EA1028" s="20">
        <f>+IF(AND(SUM(S1028:AB1028)&gt;0,SUM(FA1028:FF1028)&gt;0,DI1028&gt;=3),DI1028,0)</f>
        <v>0</v>
      </c>
      <c r="EB1028" s="20">
        <f>+IF(AND(SUM(S1028:AB1028)&gt;0,SUM(FA1028:FF1028)&gt;0,DJ1028&gt;=3),DJ1028,0)</f>
        <v>0</v>
      </c>
      <c r="EC1028" s="18">
        <f>+IF(AND(CT1028=0,SUM(CU1028:CY1028)&gt;1,SUM(CU1028:CY1028)&lt;=4),1,IF(AND(CT1028=0,SUM(CU1028:CY1028)&gt;4),2,0))</f>
        <v>1</v>
      </c>
      <c r="ED1028" s="19">
        <f t="shared" ref="ED1028:ED1029" si="8843">+IF(EC1028&lt;&gt;0,EC1028*3,0)</f>
        <v>3</v>
      </c>
      <c r="EE1028" s="19">
        <f>+IF(SUM(AO1028:AR1028)+SUM(DK1028:DN1028)&gt;0,CT1028*3,0)</f>
        <v>0</v>
      </c>
      <c r="EF1028" s="1">
        <f>+IF(EE1028&gt;0,CT1028*4,0)</f>
        <v>0</v>
      </c>
      <c r="EG1028" s="18">
        <f>+IF(AND(CT1028+EC1028=0,SUM(AO1028:AR1028)&gt;0,SUM(DK1028:DN1028)&gt;0),(CU1028+CV1028+CW1028+CX1028)*2+CY1028*5,(EC1028+CT1028-FO1028)*5)+IF(AND(EC1028+DQ1028+CT1028=0,SUM(AO1028:AR1028)&gt;0),SUM(CU1028:CX1028)*2+CY1028*5,0)</f>
        <v>5</v>
      </c>
      <c r="EH1028" s="341"/>
      <c r="EI1028" s="294"/>
      <c r="EJ1028" s="294"/>
      <c r="EK1028" s="294"/>
      <c r="EL1028" s="19">
        <v>1</v>
      </c>
      <c r="EM1028" s="19"/>
      <c r="EN1028" s="19"/>
      <c r="EO1028" s="366"/>
      <c r="EP1028" s="366"/>
      <c r="EQ1028" s="374">
        <v>1</v>
      </c>
      <c r="ER1028" s="374"/>
      <c r="ES1028" s="374"/>
      <c r="ET1028" s="374"/>
      <c r="EU1028" s="18">
        <f>IF(SUM(CU1028:CX1028)&gt;0,CZ1028*1+2,0)</f>
        <v>8</v>
      </c>
      <c r="EV1028" s="18">
        <f t="shared" si="8456"/>
        <v>2</v>
      </c>
      <c r="EW1028" s="341">
        <v>1</v>
      </c>
      <c r="EX1028" s="341"/>
      <c r="EY1028" s="341">
        <v>4</v>
      </c>
      <c r="EZ1028" s="365">
        <f t="shared" si="8466"/>
        <v>0</v>
      </c>
      <c r="FA1028" s="294"/>
      <c r="FB1028" s="294"/>
      <c r="FC1028" s="294"/>
      <c r="FD1028" s="300"/>
      <c r="FE1028" s="300"/>
      <c r="FF1028" s="300"/>
      <c r="FG1028" s="300"/>
      <c r="FH1028" s="300"/>
      <c r="FI1028" s="300"/>
      <c r="FJ1028" s="300"/>
      <c r="FK1028" s="294"/>
      <c r="FL1028" s="294"/>
      <c r="FM1028" s="294"/>
      <c r="FN1028" s="294"/>
      <c r="FO1028" s="294"/>
      <c r="FP1028" s="20">
        <f t="shared" si="8467"/>
        <v>0</v>
      </c>
      <c r="FQ1028" s="20">
        <f>+DE1028</f>
        <v>0</v>
      </c>
      <c r="FR1028" s="20">
        <f>+DF1028</f>
        <v>0</v>
      </c>
      <c r="FS1028" s="20">
        <f t="shared" ref="FS1028:FV1029" si="8844">+IF(DG1028&lt;3,DG1028,0)</f>
        <v>0</v>
      </c>
      <c r="FT1028" s="20">
        <f t="shared" si="8844"/>
        <v>0</v>
      </c>
      <c r="FU1028" s="20">
        <f t="shared" si="8844"/>
        <v>0</v>
      </c>
      <c r="FV1028" s="20">
        <f t="shared" si="8844"/>
        <v>0</v>
      </c>
      <c r="FW1028" s="294"/>
    </row>
    <row r="1029" spans="1:179" s="301" customFormat="1" ht="27.75" customHeight="1">
      <c r="A1029" s="295"/>
      <c r="B1029" s="296" t="s">
        <v>249</v>
      </c>
      <c r="C1029" s="296" t="str">
        <f t="shared" si="8814"/>
        <v>1.2</v>
      </c>
      <c r="D1029" s="296" t="s">
        <v>53</v>
      </c>
      <c r="E1029" s="296" t="str">
        <f>D1029</f>
        <v>LT7,5</v>
      </c>
      <c r="F1029" s="296">
        <v>31</v>
      </c>
      <c r="G1029" s="296">
        <f>F1029</f>
        <v>31</v>
      </c>
      <c r="H1029" s="297"/>
      <c r="I1029" s="297"/>
      <c r="J1029" s="294"/>
      <c r="K1029" s="294"/>
      <c r="L1029" s="294"/>
      <c r="M1029" s="294"/>
      <c r="N1029" s="297"/>
      <c r="O1029" s="297"/>
      <c r="P1029" s="1"/>
      <c r="Q1029" s="16"/>
      <c r="R1029" s="1"/>
      <c r="S1029" s="294"/>
      <c r="T1029" s="294"/>
      <c r="U1029" s="294"/>
      <c r="V1029" s="294"/>
      <c r="W1029" s="294"/>
      <c r="X1029" s="294"/>
      <c r="Y1029" s="294"/>
      <c r="Z1029" s="294"/>
      <c r="AA1029" s="294"/>
      <c r="AB1029" s="294"/>
      <c r="AC1029" s="1">
        <f t="shared" si="8829"/>
        <v>0</v>
      </c>
      <c r="AD1029" s="1">
        <f t="shared" si="8830"/>
        <v>0</v>
      </c>
      <c r="AE1029" s="1">
        <f t="shared" si="8831"/>
        <v>0</v>
      </c>
      <c r="AF1029" s="1">
        <f t="shared" si="8832"/>
        <v>0</v>
      </c>
      <c r="AG1029" s="1">
        <f t="shared" si="8833"/>
        <v>0</v>
      </c>
      <c r="AH1029" s="1">
        <f t="shared" si="8834"/>
        <v>0</v>
      </c>
      <c r="AI1029" s="1">
        <f t="shared" si="8835"/>
        <v>0</v>
      </c>
      <c r="AJ1029" s="1">
        <f t="shared" si="8836"/>
        <v>0</v>
      </c>
      <c r="AK1029" s="1">
        <f t="shared" si="8837"/>
        <v>0</v>
      </c>
      <c r="AL1029" s="1">
        <f t="shared" si="8838"/>
        <v>0</v>
      </c>
      <c r="AM1029" s="1">
        <f t="shared" si="8839"/>
        <v>0</v>
      </c>
      <c r="AN1029" s="1">
        <f t="shared" si="8840"/>
        <v>0</v>
      </c>
      <c r="AO1029" s="294"/>
      <c r="AP1029" s="294"/>
      <c r="AQ1029" s="294"/>
      <c r="AR1029" s="294"/>
      <c r="AS1029" s="298">
        <f t="shared" si="8725"/>
        <v>0</v>
      </c>
      <c r="AT1029" s="298">
        <f t="shared" si="8726"/>
        <v>0</v>
      </c>
      <c r="AU1029" s="298">
        <f t="shared" si="8727"/>
        <v>0</v>
      </c>
      <c r="AV1029" s="298">
        <f t="shared" ref="AV1029:AV1047" si="8845">IF(AND(AR1029&gt;0,OR(BR1029&gt;=2,BR1029=1)),AR1029/G1029,0)</f>
        <v>0</v>
      </c>
      <c r="AW1029" s="294"/>
      <c r="AX1029" s="294"/>
      <c r="AY1029" s="294"/>
      <c r="AZ1029" s="294"/>
      <c r="BA1029" s="294"/>
      <c r="BB1029" s="294"/>
      <c r="BC1029" s="294"/>
      <c r="BD1029" s="294"/>
      <c r="BE1029" s="294"/>
      <c r="BF1029" s="294"/>
      <c r="BG1029" s="294"/>
      <c r="BH1029" s="294"/>
      <c r="BI1029" s="294"/>
      <c r="BJ1029" s="294"/>
      <c r="BK1029" s="294"/>
      <c r="BL1029" s="294"/>
      <c r="BM1029" s="294"/>
      <c r="BN1029" s="294"/>
      <c r="BO1029" s="294">
        <v>1</v>
      </c>
      <c r="BP1029" s="1"/>
      <c r="BQ1029" s="294"/>
      <c r="BR1029" s="17">
        <v>1</v>
      </c>
      <c r="BS1029" s="1">
        <f t="shared" si="8435"/>
        <v>0</v>
      </c>
      <c r="BT1029" s="17">
        <f t="shared" si="8841"/>
        <v>0</v>
      </c>
      <c r="BU1029" s="294"/>
      <c r="BV1029" s="294">
        <v>1</v>
      </c>
      <c r="BW1029" s="294"/>
      <c r="BX1029" s="294"/>
      <c r="BY1029" s="294"/>
      <c r="BZ1029" s="294"/>
      <c r="CA1029" s="294"/>
      <c r="CB1029" s="294"/>
      <c r="CC1029" s="294"/>
      <c r="CD1029" s="1"/>
      <c r="CE1029" s="1"/>
      <c r="CF1029" s="1"/>
      <c r="CG1029" s="294"/>
      <c r="CH1029" s="1">
        <v>1</v>
      </c>
      <c r="CI1029" s="1"/>
      <c r="CJ1029" s="1"/>
      <c r="CK1029" s="383"/>
      <c r="CL1029" s="383"/>
      <c r="CM1029" s="383"/>
      <c r="CN1029" s="1">
        <f>+SUM(BX1029:CC1029)*BW1029</f>
        <v>0</v>
      </c>
      <c r="CO1029" s="1">
        <f>+SUM(BX1029:CC1029)*BW1029</f>
        <v>0</v>
      </c>
      <c r="CP1029" s="20">
        <f>+SUM(BY1029:CC1029)*2.5+SUM(CD1029:CG1029)*0.5+SUM(CH1029:CJ1029)*2.5</f>
        <v>2.5</v>
      </c>
      <c r="CQ1029" s="351"/>
      <c r="CR1029" s="299">
        <f>+IF(SUM(AX1029:BM1029)&gt;0,1,0)+1</f>
        <v>1</v>
      </c>
      <c r="CS1029" s="294"/>
      <c r="CT1029" s="294"/>
      <c r="CU1029" s="1">
        <v>1</v>
      </c>
      <c r="CV1029" s="1"/>
      <c r="CW1029" s="1"/>
      <c r="CX1029" s="1"/>
      <c r="CY1029" s="1">
        <v>1</v>
      </c>
      <c r="CZ1029" s="294">
        <v>1</v>
      </c>
      <c r="DA1029" s="17">
        <f t="shared" si="8842"/>
        <v>1</v>
      </c>
      <c r="DB1029" s="359">
        <f t="shared" si="8463"/>
        <v>2</v>
      </c>
      <c r="DC1029" s="359">
        <f t="shared" si="8464"/>
        <v>2</v>
      </c>
      <c r="DD1029" s="294"/>
      <c r="DE1029" s="294">
        <v>4</v>
      </c>
      <c r="DF1029" s="294"/>
      <c r="DG1029" s="294"/>
      <c r="DH1029" s="294"/>
      <c r="DI1029" s="294"/>
      <c r="DJ1029" s="294">
        <v>4</v>
      </c>
      <c r="DK1029" s="294"/>
      <c r="DL1029" s="294">
        <f>G1029</f>
        <v>31</v>
      </c>
      <c r="DM1029" s="294"/>
      <c r="DN1029" s="294"/>
      <c r="DO1029" s="1"/>
      <c r="DP1029" s="1"/>
      <c r="DQ1029" s="17">
        <f>+IF(AND(SUM(S1029:AA1029)&gt;0,SUM(FA1029:FF1029)&gt;0),CT1029,0)</f>
        <v>0</v>
      </c>
      <c r="DR1029" s="17">
        <f>+IF(AND(SUM(S1029:AA1029)&gt;0,SUM(FA1029:FF1029)&gt;0),CU1029,0)</f>
        <v>0</v>
      </c>
      <c r="DS1029" s="17">
        <f>+IF(AND(SUM(S1029:AA1029)&gt;0,SUM(FA1029:FF1029)&gt;0),CV1029,0)</f>
        <v>0</v>
      </c>
      <c r="DT1029" s="17">
        <f>+IF(AND(SUM(S1029:AA1029)&gt;0,SUM(FA1029:FF1029)&gt;0),CW1029,0)</f>
        <v>0</v>
      </c>
      <c r="DU1029" s="17">
        <f>+IF(AND(SUM(S1029:AA1029)&gt;0,SUM(FA1029:FF1029)&gt;0),CX1029,0)</f>
        <v>0</v>
      </c>
      <c r="DV1029" s="17">
        <f>+IF(AND(SUM(S1029:AA1029)&gt;0,SUM(FA1029:FF1029)&gt;0),CY1029,0)</f>
        <v>0</v>
      </c>
      <c r="DW1029" s="1"/>
      <c r="DX1029" s="1"/>
      <c r="DY1029" s="20">
        <f>+IF(AND(SUM(S1029:AB1029)&gt;0,SUM(FA1029:FF1029)&gt;0,DG1029&gt;=3),DG1029,0)</f>
        <v>0</v>
      </c>
      <c r="DZ1029" s="20">
        <f>+IF(AND(SUM(S1029:AB1029)&gt;0,SUM(FA1029:FF1029)&gt;0,DH1029&gt;=3),DH1029,0)</f>
        <v>0</v>
      </c>
      <c r="EA1029" s="20">
        <f>+IF(AND(SUM(S1029:AB1029)&gt;0,SUM(FA1029:FF1029)&gt;0,DI1029&gt;=3),DI1029,0)</f>
        <v>0</v>
      </c>
      <c r="EB1029" s="20">
        <f>+IF(AND(SUM(S1029:AB1029)&gt;0,SUM(FA1029:FF1029)&gt;0,DJ1029&gt;=3),DJ1029,0)</f>
        <v>0</v>
      </c>
      <c r="EC1029" s="18">
        <f>+IF(AND(CT1029=0,SUM(CU1029:CY1029)&gt;1,SUM(CU1029:CY1029)&lt;=4),1,IF(AND(CT1029=0,SUM(CU1029:CY1029)&gt;4),2,0))</f>
        <v>1</v>
      </c>
      <c r="ED1029" s="19">
        <f t="shared" si="8843"/>
        <v>3</v>
      </c>
      <c r="EE1029" s="19">
        <f>+IF(SUM(AO1029:AR1029)+SUM(DK1029:DN1029)&gt;0,CT1029*3,0)</f>
        <v>0</v>
      </c>
      <c r="EF1029" s="1">
        <f>+IF(EE1029&gt;0,CT1029*4,0)</f>
        <v>0</v>
      </c>
      <c r="EG1029" s="18">
        <f>+IF(AND(CT1029+EC1029=0,SUM(AO1029:AR1029)&gt;0,SUM(DK1029:DN1029)&gt;0),(CU1029+CV1029+CW1029+CX1029)*2+CY1029*5,(EC1029+CT1029-FO1029)*5)+IF(AND(EC1029+DQ1029+CT1029=0,SUM(AO1029:AR1029)&gt;0),SUM(CU1029:CX1029)*2+CY1029*5,0)-5</f>
        <v>0</v>
      </c>
      <c r="EH1029" s="341"/>
      <c r="EI1029" s="294">
        <v>4.5</v>
      </c>
      <c r="EJ1029" s="294"/>
      <c r="EK1029" s="294"/>
      <c r="EL1029" s="19">
        <v>1</v>
      </c>
      <c r="EM1029" s="19"/>
      <c r="EN1029" s="19"/>
      <c r="EO1029" s="366"/>
      <c r="EP1029" s="366"/>
      <c r="EQ1029" s="374"/>
      <c r="ER1029" s="374"/>
      <c r="ES1029" s="374"/>
      <c r="ET1029" s="374"/>
      <c r="EU1029" s="18">
        <f>IF(SUM(CU1029:CX1029)&gt;0,CZ1029*1+2,0)</f>
        <v>3</v>
      </c>
      <c r="EV1029" s="18">
        <f t="shared" si="8456"/>
        <v>2</v>
      </c>
      <c r="EW1029" s="341">
        <v>1</v>
      </c>
      <c r="EX1029" s="341">
        <v>1</v>
      </c>
      <c r="EY1029" s="341">
        <v>4</v>
      </c>
      <c r="EZ1029" s="365">
        <f t="shared" si="8466"/>
        <v>0</v>
      </c>
      <c r="FA1029" s="294"/>
      <c r="FB1029" s="294"/>
      <c r="FC1029" s="294"/>
      <c r="FD1029" s="300"/>
      <c r="FE1029" s="300"/>
      <c r="FF1029" s="300"/>
      <c r="FG1029" s="300"/>
      <c r="FH1029" s="300"/>
      <c r="FI1029" s="300"/>
      <c r="FJ1029" s="300"/>
      <c r="FK1029" s="294"/>
      <c r="FL1029" s="294"/>
      <c r="FM1029" s="294"/>
      <c r="FN1029" s="294"/>
      <c r="FO1029" s="294"/>
      <c r="FP1029" s="20">
        <f t="shared" si="8467"/>
        <v>0</v>
      </c>
      <c r="FQ1029" s="20">
        <f>+DE1029</f>
        <v>4</v>
      </c>
      <c r="FR1029" s="20">
        <f>+DF1029</f>
        <v>0</v>
      </c>
      <c r="FS1029" s="20">
        <f t="shared" si="8844"/>
        <v>0</v>
      </c>
      <c r="FT1029" s="20">
        <f t="shared" si="8844"/>
        <v>0</v>
      </c>
      <c r="FU1029" s="20">
        <f t="shared" si="8844"/>
        <v>0</v>
      </c>
      <c r="FV1029" s="20">
        <f t="shared" si="8844"/>
        <v>0</v>
      </c>
      <c r="FW1029" s="294"/>
    </row>
    <row r="1030" spans="1:179" s="301" customFormat="1" ht="27.75" customHeight="1">
      <c r="A1030" s="295"/>
      <c r="B1030" s="41">
        <v>3</v>
      </c>
      <c r="C1030" s="41">
        <f t="shared" si="8814"/>
        <v>3</v>
      </c>
      <c r="D1030" s="296"/>
      <c r="E1030" s="296"/>
      <c r="F1030" s="296"/>
      <c r="G1030" s="296"/>
      <c r="H1030" s="297"/>
      <c r="I1030" s="297"/>
      <c r="J1030" s="294"/>
      <c r="K1030" s="294"/>
      <c r="L1030" s="294"/>
      <c r="M1030" s="294"/>
      <c r="N1030" s="297"/>
      <c r="O1030" s="297"/>
      <c r="P1030" s="1"/>
      <c r="Q1030" s="16"/>
      <c r="R1030" s="1"/>
      <c r="S1030" s="294"/>
      <c r="T1030" s="294"/>
      <c r="U1030" s="294"/>
      <c r="V1030" s="294"/>
      <c r="W1030" s="294"/>
      <c r="X1030" s="294"/>
      <c r="Y1030" s="294"/>
      <c r="Z1030" s="294"/>
      <c r="AA1030" s="294"/>
      <c r="AB1030" s="294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294"/>
      <c r="AP1030" s="294"/>
      <c r="AQ1030" s="294"/>
      <c r="AR1030" s="294"/>
      <c r="AS1030" s="298">
        <f t="shared" si="8725"/>
        <v>0</v>
      </c>
      <c r="AT1030" s="298">
        <f t="shared" si="8726"/>
        <v>0</v>
      </c>
      <c r="AU1030" s="298">
        <f t="shared" si="8727"/>
        <v>0</v>
      </c>
      <c r="AV1030" s="298">
        <f t="shared" si="8845"/>
        <v>0</v>
      </c>
      <c r="AW1030" s="294"/>
      <c r="AX1030" s="294"/>
      <c r="AY1030" s="294">
        <v>1</v>
      </c>
      <c r="AZ1030" s="294"/>
      <c r="BA1030" s="294"/>
      <c r="BB1030" s="294"/>
      <c r="BC1030" s="294"/>
      <c r="BD1030" s="294"/>
      <c r="BE1030" s="294"/>
      <c r="BF1030" s="294"/>
      <c r="BG1030" s="294"/>
      <c r="BH1030" s="294"/>
      <c r="BI1030" s="294"/>
      <c r="BJ1030" s="294"/>
      <c r="BK1030" s="294"/>
      <c r="BL1030" s="294"/>
      <c r="BM1030" s="294"/>
      <c r="BN1030" s="294"/>
      <c r="BO1030" s="294"/>
      <c r="BP1030" s="1"/>
      <c r="BQ1030" s="294"/>
      <c r="BR1030" s="17">
        <v>1</v>
      </c>
      <c r="BS1030" s="1">
        <f t="shared" si="8435"/>
        <v>0</v>
      </c>
      <c r="BT1030" s="17"/>
      <c r="BU1030" s="294">
        <v>8</v>
      </c>
      <c r="BV1030" s="294"/>
      <c r="BW1030" s="294"/>
      <c r="BX1030" s="294"/>
      <c r="BY1030" s="294"/>
      <c r="BZ1030" s="294"/>
      <c r="CA1030" s="294"/>
      <c r="CB1030" s="294"/>
      <c r="CC1030" s="294"/>
      <c r="CD1030" s="1"/>
      <c r="CE1030" s="1"/>
      <c r="CF1030" s="1"/>
      <c r="CG1030" s="294"/>
      <c r="CH1030" s="1"/>
      <c r="CI1030" s="1"/>
      <c r="CJ1030" s="1"/>
      <c r="CK1030" s="383"/>
      <c r="CL1030" s="383"/>
      <c r="CM1030" s="383"/>
      <c r="CN1030" s="1"/>
      <c r="CO1030" s="1"/>
      <c r="CP1030" s="20"/>
      <c r="CQ1030" s="351"/>
      <c r="CR1030" s="299"/>
      <c r="CS1030" s="294"/>
      <c r="CT1030" s="294"/>
      <c r="CU1030" s="1"/>
      <c r="CV1030" s="1"/>
      <c r="CW1030" s="1"/>
      <c r="CX1030" s="1"/>
      <c r="CY1030" s="1"/>
      <c r="CZ1030" s="294"/>
      <c r="DA1030" s="17"/>
      <c r="DB1030" s="359">
        <f t="shared" si="8463"/>
        <v>0</v>
      </c>
      <c r="DC1030" s="359">
        <f t="shared" si="8464"/>
        <v>0</v>
      </c>
      <c r="DD1030" s="294"/>
      <c r="DE1030" s="294"/>
      <c r="DF1030" s="294"/>
      <c r="DG1030" s="294"/>
      <c r="DH1030" s="294"/>
      <c r="DI1030" s="294"/>
      <c r="DJ1030" s="294"/>
      <c r="DK1030" s="294"/>
      <c r="DL1030" s="294"/>
      <c r="DM1030" s="294"/>
      <c r="DN1030" s="294"/>
      <c r="DO1030" s="1"/>
      <c r="DP1030" s="1"/>
      <c r="DQ1030" s="17"/>
      <c r="DR1030" s="17"/>
      <c r="DS1030" s="17"/>
      <c r="DT1030" s="17"/>
      <c r="DU1030" s="17"/>
      <c r="DV1030" s="17"/>
      <c r="DW1030" s="1"/>
      <c r="DX1030" s="1"/>
      <c r="DY1030" s="20"/>
      <c r="DZ1030" s="20"/>
      <c r="EA1030" s="20"/>
      <c r="EB1030" s="20"/>
      <c r="EC1030" s="18"/>
      <c r="ED1030" s="19"/>
      <c r="EE1030" s="19"/>
      <c r="EF1030" s="1"/>
      <c r="EG1030" s="18"/>
      <c r="EH1030" s="341"/>
      <c r="EI1030" s="294"/>
      <c r="EJ1030" s="294"/>
      <c r="EK1030" s="294"/>
      <c r="EL1030" s="19"/>
      <c r="EM1030" s="19"/>
      <c r="EN1030" s="19"/>
      <c r="EO1030" s="366"/>
      <c r="EP1030" s="366"/>
      <c r="EQ1030" s="374"/>
      <c r="ER1030" s="374"/>
      <c r="ES1030" s="374"/>
      <c r="ET1030" s="374"/>
      <c r="EU1030" s="18"/>
      <c r="EV1030" s="18">
        <f t="shared" si="8456"/>
        <v>0</v>
      </c>
      <c r="EW1030" s="341"/>
      <c r="EX1030" s="341"/>
      <c r="EY1030" s="341"/>
      <c r="EZ1030" s="365">
        <f t="shared" si="8466"/>
        <v>0</v>
      </c>
      <c r="FA1030" s="294"/>
      <c r="FB1030" s="294"/>
      <c r="FC1030" s="294"/>
      <c r="FD1030" s="300"/>
      <c r="FE1030" s="300"/>
      <c r="FF1030" s="300"/>
      <c r="FG1030" s="300"/>
      <c r="FH1030" s="300"/>
      <c r="FI1030" s="300"/>
      <c r="FJ1030" s="300"/>
      <c r="FK1030" s="294"/>
      <c r="FL1030" s="294"/>
      <c r="FM1030" s="294"/>
      <c r="FN1030" s="294"/>
      <c r="FO1030" s="294"/>
      <c r="FP1030" s="20">
        <f t="shared" si="8467"/>
        <v>0</v>
      </c>
      <c r="FQ1030" s="20"/>
      <c r="FR1030" s="20"/>
      <c r="FS1030" s="20"/>
      <c r="FT1030" s="20"/>
      <c r="FU1030" s="20"/>
      <c r="FV1030" s="20"/>
      <c r="FW1030" s="294"/>
    </row>
    <row r="1031" spans="1:179" s="301" customFormat="1" ht="27.75" customHeight="1">
      <c r="A1031" s="295"/>
      <c r="B1031" s="296" t="s">
        <v>242</v>
      </c>
      <c r="C1031" s="296" t="str">
        <f t="shared" si="8814"/>
        <v>3.1</v>
      </c>
      <c r="D1031" s="296" t="s">
        <v>53</v>
      </c>
      <c r="E1031" s="296" t="str">
        <f>D1031</f>
        <v>LT7,5</v>
      </c>
      <c r="F1031" s="296">
        <v>37</v>
      </c>
      <c r="G1031" s="296">
        <f>F1031</f>
        <v>37</v>
      </c>
      <c r="H1031" s="297"/>
      <c r="I1031" s="297"/>
      <c r="J1031" s="294"/>
      <c r="K1031" s="294"/>
      <c r="L1031" s="294"/>
      <c r="M1031" s="294"/>
      <c r="N1031" s="297"/>
      <c r="O1031" s="297"/>
      <c r="P1031" s="1"/>
      <c r="Q1031" s="16"/>
      <c r="R1031" s="1"/>
      <c r="S1031" s="294"/>
      <c r="T1031" s="294"/>
      <c r="U1031" s="294"/>
      <c r="V1031" s="294"/>
      <c r="W1031" s="294"/>
      <c r="X1031" s="294"/>
      <c r="Y1031" s="294"/>
      <c r="Z1031" s="294"/>
      <c r="AA1031" s="294"/>
      <c r="AB1031" s="294"/>
      <c r="AC1031" s="1">
        <f t="shared" ref="AC1031" si="8846">+IF(S1031=1,1,0)+IF(T1031=1,1,0)</f>
        <v>0</v>
      </c>
      <c r="AD1031" s="1">
        <f t="shared" ref="AD1031" si="8847">+IF(U1031=1,1,0)+IF(V1031=1,1,0)</f>
        <v>0</v>
      </c>
      <c r="AE1031" s="1">
        <f t="shared" ref="AE1031" si="8848">+IF(W1031=1,1,0)+IF(X1031=1,1,0)</f>
        <v>0</v>
      </c>
      <c r="AF1031" s="1">
        <f t="shared" ref="AF1031" si="8849">+IF(Y1031=1,1,0)+IF(Z1031=1,1,0)</f>
        <v>0</v>
      </c>
      <c r="AG1031" s="1">
        <f t="shared" ref="AG1031" si="8850">+IF(AA1031=1,1,0)</f>
        <v>0</v>
      </c>
      <c r="AH1031" s="1">
        <f t="shared" ref="AH1031" si="8851">+IF(AB1031=1,1,0)</f>
        <v>0</v>
      </c>
      <c r="AI1031" s="1">
        <f t="shared" ref="AI1031" si="8852">+IF(S1031=2,1,0)+IF(T1031=2,1,0)</f>
        <v>0</v>
      </c>
      <c r="AJ1031" s="1">
        <f t="shared" ref="AJ1031" si="8853">+IF(U1031=2,1,0)+IF(V1031=2,1,0)</f>
        <v>0</v>
      </c>
      <c r="AK1031" s="1">
        <f t="shared" ref="AK1031" si="8854">+IF(X1031=2,1,0)+IF(W1031=2,1,0)</f>
        <v>0</v>
      </c>
      <c r="AL1031" s="1">
        <f t="shared" ref="AL1031" si="8855">+IF(Y1031=2,1,0)+IF(Z1031=2,1,0)</f>
        <v>0</v>
      </c>
      <c r="AM1031" s="1">
        <f t="shared" ref="AM1031" si="8856">+IF(AA1031=2,1,0)</f>
        <v>0</v>
      </c>
      <c r="AN1031" s="1">
        <f t="shared" ref="AN1031" si="8857">+IF(AB1031=2,1,0)</f>
        <v>0</v>
      </c>
      <c r="AO1031" s="294"/>
      <c r="AP1031" s="294">
        <f>G1031</f>
        <v>37</v>
      </c>
      <c r="AQ1031" s="294"/>
      <c r="AR1031" s="294"/>
      <c r="AS1031" s="298">
        <f t="shared" si="8725"/>
        <v>0</v>
      </c>
      <c r="AT1031" s="298">
        <f t="shared" si="8726"/>
        <v>1</v>
      </c>
      <c r="AU1031" s="298">
        <f t="shared" si="8727"/>
        <v>0</v>
      </c>
      <c r="AV1031" s="298">
        <f t="shared" si="8845"/>
        <v>0</v>
      </c>
      <c r="AW1031" s="294"/>
      <c r="AX1031" s="294"/>
      <c r="AY1031" s="294">
        <v>1</v>
      </c>
      <c r="AZ1031" s="294"/>
      <c r="BA1031" s="294"/>
      <c r="BB1031" s="294"/>
      <c r="BC1031" s="294"/>
      <c r="BD1031" s="294"/>
      <c r="BE1031" s="294"/>
      <c r="BF1031" s="294"/>
      <c r="BG1031" s="294"/>
      <c r="BH1031" s="294"/>
      <c r="BI1031" s="294"/>
      <c r="BJ1031" s="294"/>
      <c r="BK1031" s="294"/>
      <c r="BL1031" s="294"/>
      <c r="BM1031" s="294"/>
      <c r="BN1031" s="294"/>
      <c r="BO1031" s="294"/>
      <c r="BP1031" s="1"/>
      <c r="BQ1031" s="294"/>
      <c r="BR1031" s="17">
        <v>1</v>
      </c>
      <c r="BS1031" s="1">
        <f t="shared" si="8435"/>
        <v>0</v>
      </c>
      <c r="BT1031" s="17">
        <f t="shared" ref="BT1031" si="8858">+BS1031*2</f>
        <v>0</v>
      </c>
      <c r="BU1031" s="294"/>
      <c r="BV1031" s="294">
        <v>1</v>
      </c>
      <c r="BW1031" s="294">
        <v>1</v>
      </c>
      <c r="BX1031" s="294">
        <v>1</v>
      </c>
      <c r="BY1031" s="294"/>
      <c r="BZ1031" s="294"/>
      <c r="CA1031" s="294"/>
      <c r="CB1031" s="294"/>
      <c r="CC1031" s="294"/>
      <c r="CD1031" s="1"/>
      <c r="CE1031" s="1"/>
      <c r="CF1031" s="1"/>
      <c r="CG1031" s="294"/>
      <c r="CH1031" s="1">
        <v>1</v>
      </c>
      <c r="CI1031" s="1"/>
      <c r="CJ1031" s="1"/>
      <c r="CK1031" s="383"/>
      <c r="CL1031" s="383"/>
      <c r="CM1031" s="383"/>
      <c r="CN1031" s="1">
        <f>+SUM(BX1031:CC1031)*BW1031</f>
        <v>1</v>
      </c>
      <c r="CO1031" s="1">
        <f>+SUM(BX1031:CC1031)*BW1031</f>
        <v>1</v>
      </c>
      <c r="CP1031" s="20">
        <f>+SUM(BY1031:CC1031)*2.5+SUM(CD1031:CG1031)*0.5+SUM(CH1031:CJ1031)*2.5</f>
        <v>2.5</v>
      </c>
      <c r="CQ1031" s="351"/>
      <c r="CR1031" s="299">
        <f>+IF(SUM(AX1031:BM1031)&gt;0,1,0)</f>
        <v>1</v>
      </c>
      <c r="CS1031" s="294"/>
      <c r="CT1031" s="294"/>
      <c r="CU1031" s="1"/>
      <c r="CV1031" s="1"/>
      <c r="CW1031" s="1">
        <v>1</v>
      </c>
      <c r="CX1031" s="1"/>
      <c r="CY1031" s="1">
        <v>1</v>
      </c>
      <c r="CZ1031" s="294">
        <v>2</v>
      </c>
      <c r="DA1031" s="17">
        <f t="shared" ref="DA1031" si="8859">+CY1031</f>
        <v>1</v>
      </c>
      <c r="DB1031" s="359">
        <f t="shared" si="8463"/>
        <v>3</v>
      </c>
      <c r="DC1031" s="359">
        <f t="shared" si="8464"/>
        <v>2</v>
      </c>
      <c r="DD1031" s="294"/>
      <c r="DE1031" s="294">
        <v>3</v>
      </c>
      <c r="DF1031" s="294">
        <v>3</v>
      </c>
      <c r="DG1031" s="294"/>
      <c r="DH1031" s="294"/>
      <c r="DI1031" s="294"/>
      <c r="DJ1031" s="294"/>
      <c r="DK1031" s="294"/>
      <c r="DL1031" s="294"/>
      <c r="DM1031" s="294"/>
      <c r="DN1031" s="294"/>
      <c r="DO1031" s="1"/>
      <c r="DP1031" s="1"/>
      <c r="DQ1031" s="17">
        <f>+IF(AND(SUM(S1031:AA1031)&gt;0,SUM(FA1031:FF1031)&gt;0),CT1031,0)</f>
        <v>0</v>
      </c>
      <c r="DR1031" s="17">
        <f>+IF(AND(SUM(S1031:AA1031)&gt;0,SUM(FA1031:FF1031)&gt;0),CU1031,0)</f>
        <v>0</v>
      </c>
      <c r="DS1031" s="17">
        <f>+IF(AND(SUM(S1031:AA1031)&gt;0,SUM(FA1031:FF1031)&gt;0),CV1031,0)</f>
        <v>0</v>
      </c>
      <c r="DT1031" s="17">
        <f>+IF(AND(SUM(S1031:AA1031)&gt;0,SUM(FA1031:FF1031)&gt;0),CW1031,0)</f>
        <v>0</v>
      </c>
      <c r="DU1031" s="17">
        <f>+IF(AND(SUM(S1031:AA1031)&gt;0,SUM(FA1031:FF1031)&gt;0),CX1031,0)</f>
        <v>0</v>
      </c>
      <c r="DV1031" s="17">
        <f>+IF(AND(SUM(S1031:AA1031)&gt;0,SUM(FA1031:FF1031)&gt;0),CY1031,0)</f>
        <v>0</v>
      </c>
      <c r="DW1031" s="1"/>
      <c r="DX1031" s="1"/>
      <c r="DY1031" s="20">
        <f>+IF(AND(SUM(S1031:AB1031)&gt;0,SUM(FA1031:FF1031)&gt;0,DG1031&gt;=3),DG1031,0)</f>
        <v>0</v>
      </c>
      <c r="DZ1031" s="20">
        <f>+IF(AND(SUM(S1031:AB1031)&gt;0,SUM(FA1031:FF1031)&gt;0,DH1031&gt;=3),DH1031,0)</f>
        <v>0</v>
      </c>
      <c r="EA1031" s="20">
        <f>+IF(AND(SUM(S1031:AB1031)&gt;0,SUM(FA1031:FF1031)&gt;0,DI1031&gt;=3),DI1031,0)</f>
        <v>0</v>
      </c>
      <c r="EB1031" s="20">
        <f>+IF(AND(SUM(S1031:AB1031)&gt;0,SUM(FA1031:FF1031)&gt;0,DJ1031&gt;=3),DJ1031,0)</f>
        <v>0</v>
      </c>
      <c r="EC1031" s="18">
        <f>+IF(AND(CT1031=0,SUM(CU1031:CY1031)&gt;1,SUM(CU1031:CY1031)&lt;=4),1,IF(AND(CT1031=0,SUM(CU1031:CY1031)&gt;4),2,0))</f>
        <v>1</v>
      </c>
      <c r="ED1031" s="19">
        <f t="shared" ref="ED1031" si="8860">+IF(EC1031&lt;&gt;0,EC1031*3,0)</f>
        <v>3</v>
      </c>
      <c r="EE1031" s="19">
        <f>+IF(SUM(AO1031:AR1031)+SUM(DK1031:DN1031)&gt;0,CT1031*3,0)</f>
        <v>0</v>
      </c>
      <c r="EF1031" s="1">
        <f>+IF(EE1031&gt;0,CT1031*4,0)</f>
        <v>0</v>
      </c>
      <c r="EG1031" s="18"/>
      <c r="EH1031" s="341"/>
      <c r="EI1031" s="294"/>
      <c r="EJ1031" s="294"/>
      <c r="EK1031" s="294"/>
      <c r="EL1031" s="19">
        <v>1</v>
      </c>
      <c r="EM1031" s="19"/>
      <c r="EN1031" s="19"/>
      <c r="EO1031" s="366"/>
      <c r="EP1031" s="366"/>
      <c r="EQ1031" s="374"/>
      <c r="ER1031" s="374"/>
      <c r="ES1031" s="374"/>
      <c r="ET1031" s="374"/>
      <c r="EU1031" s="18">
        <f>IF(SUM(CU1031:CX1031)&gt;0,CZ1031*1+2,0)</f>
        <v>4</v>
      </c>
      <c r="EV1031" s="18">
        <f t="shared" si="8456"/>
        <v>2</v>
      </c>
      <c r="EW1031" s="341">
        <v>1</v>
      </c>
      <c r="EX1031" s="341">
        <v>1</v>
      </c>
      <c r="EY1031" s="341">
        <v>4</v>
      </c>
      <c r="EZ1031" s="365">
        <f t="shared" si="8466"/>
        <v>0.5</v>
      </c>
      <c r="FA1031" s="294"/>
      <c r="FB1031" s="294"/>
      <c r="FC1031" s="294"/>
      <c r="FD1031" s="300"/>
      <c r="FE1031" s="300"/>
      <c r="FF1031" s="300"/>
      <c r="FG1031" s="300"/>
      <c r="FH1031" s="300"/>
      <c r="FI1031" s="300"/>
      <c r="FJ1031" s="300">
        <f>F1031</f>
        <v>37</v>
      </c>
      <c r="FK1031" s="294"/>
      <c r="FL1031" s="294"/>
      <c r="FM1031" s="294"/>
      <c r="FN1031" s="294"/>
      <c r="FO1031" s="294"/>
      <c r="FP1031" s="20">
        <f t="shared" si="8467"/>
        <v>0</v>
      </c>
      <c r="FQ1031" s="20">
        <f>+DE1031</f>
        <v>3</v>
      </c>
      <c r="FR1031" s="20">
        <f>+DF1031</f>
        <v>3</v>
      </c>
      <c r="FS1031" s="20">
        <f>+IF(DG1031&lt;3,DG1031,0)</f>
        <v>0</v>
      </c>
      <c r="FT1031" s="20">
        <f>+IF(DH1031&lt;3,DH1031,0)</f>
        <v>0</v>
      </c>
      <c r="FU1031" s="20">
        <f>+IF(DI1031&lt;3,DI1031,0)</f>
        <v>0</v>
      </c>
      <c r="FV1031" s="20">
        <f>+IF(DJ1031&lt;3,DJ1031,0)</f>
        <v>0</v>
      </c>
      <c r="FW1031" s="294"/>
    </row>
    <row r="1032" spans="1:179" s="301" customFormat="1" ht="27.75" customHeight="1">
      <c r="A1032" s="295"/>
      <c r="B1032" s="41">
        <v>4</v>
      </c>
      <c r="C1032" s="41">
        <f t="shared" ref="C1032" si="8861">B1032</f>
        <v>4</v>
      </c>
      <c r="D1032" s="296"/>
      <c r="E1032" s="296"/>
      <c r="F1032" s="296"/>
      <c r="G1032" s="296"/>
      <c r="H1032" s="297"/>
      <c r="I1032" s="297"/>
      <c r="J1032" s="294"/>
      <c r="K1032" s="294"/>
      <c r="L1032" s="294"/>
      <c r="M1032" s="294"/>
      <c r="N1032" s="297"/>
      <c r="O1032" s="297"/>
      <c r="P1032" s="1"/>
      <c r="Q1032" s="16"/>
      <c r="R1032" s="1"/>
      <c r="S1032" s="294"/>
      <c r="T1032" s="294"/>
      <c r="U1032" s="294"/>
      <c r="V1032" s="294"/>
      <c r="W1032" s="294"/>
      <c r="X1032" s="294"/>
      <c r="Y1032" s="294"/>
      <c r="Z1032" s="294"/>
      <c r="AA1032" s="294"/>
      <c r="AB1032" s="294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294"/>
      <c r="AP1032" s="294"/>
      <c r="AQ1032" s="294"/>
      <c r="AR1032" s="294"/>
      <c r="AS1032" s="298">
        <f t="shared" ref="AS1032:AS1034" si="8862">IF(AND(AO1032&gt;0,OR(BR1032&gt;=2,BR1032=1)),1,0)</f>
        <v>0</v>
      </c>
      <c r="AT1032" s="298">
        <f t="shared" ref="AT1032:AT1034" si="8863">IF(AND(AP1032&gt;0,OR(BR1032&gt;=2,BR1032=1)),1,0)</f>
        <v>0</v>
      </c>
      <c r="AU1032" s="298">
        <f t="shared" ref="AU1032:AU1034" si="8864">IF(AND(AQ1032&gt;0,OR(BR1032&gt;=2,BR1032=1)),1,0)</f>
        <v>0</v>
      </c>
      <c r="AV1032" s="298">
        <f t="shared" ref="AV1032:AV1034" si="8865">IF(AND(AR1032&gt;0,OR(BR1032&gt;=2,BR1032=1)),AR1032/G1032,0)</f>
        <v>0</v>
      </c>
      <c r="AW1032" s="294"/>
      <c r="AX1032" s="294"/>
      <c r="AY1032" s="294">
        <v>1</v>
      </c>
      <c r="AZ1032" s="294"/>
      <c r="BA1032" s="294"/>
      <c r="BB1032" s="294"/>
      <c r="BC1032" s="294"/>
      <c r="BD1032" s="294"/>
      <c r="BE1032" s="294"/>
      <c r="BF1032" s="294"/>
      <c r="BG1032" s="294"/>
      <c r="BH1032" s="294"/>
      <c r="BI1032" s="294"/>
      <c r="BJ1032" s="294"/>
      <c r="BK1032" s="294"/>
      <c r="BL1032" s="294"/>
      <c r="BM1032" s="294"/>
      <c r="BN1032" s="294"/>
      <c r="BO1032" s="294"/>
      <c r="BP1032" s="1"/>
      <c r="BQ1032" s="294"/>
      <c r="BR1032" s="17">
        <v>1</v>
      </c>
      <c r="BS1032" s="1">
        <f t="shared" si="8435"/>
        <v>0</v>
      </c>
      <c r="BT1032" s="17"/>
      <c r="BU1032" s="294">
        <v>8</v>
      </c>
      <c r="BV1032" s="294"/>
      <c r="BW1032" s="294"/>
      <c r="BX1032" s="294"/>
      <c r="BY1032" s="294"/>
      <c r="BZ1032" s="294"/>
      <c r="CA1032" s="294"/>
      <c r="CB1032" s="294"/>
      <c r="CC1032" s="294"/>
      <c r="CD1032" s="1"/>
      <c r="CE1032" s="1"/>
      <c r="CF1032" s="1"/>
      <c r="CG1032" s="294"/>
      <c r="CH1032" s="1"/>
      <c r="CI1032" s="1"/>
      <c r="CJ1032" s="1"/>
      <c r="CK1032" s="383"/>
      <c r="CL1032" s="383"/>
      <c r="CM1032" s="383"/>
      <c r="CN1032" s="1"/>
      <c r="CO1032" s="1"/>
      <c r="CP1032" s="20"/>
      <c r="CQ1032" s="351"/>
      <c r="CR1032" s="299"/>
      <c r="CS1032" s="294"/>
      <c r="CT1032" s="294"/>
      <c r="CU1032" s="1"/>
      <c r="CV1032" s="1"/>
      <c r="CW1032" s="1"/>
      <c r="CX1032" s="1"/>
      <c r="CY1032" s="1"/>
      <c r="CZ1032" s="294"/>
      <c r="DA1032" s="17"/>
      <c r="DB1032" s="359">
        <f t="shared" si="8463"/>
        <v>0</v>
      </c>
      <c r="DC1032" s="359">
        <f t="shared" si="8464"/>
        <v>0</v>
      </c>
      <c r="DD1032" s="294"/>
      <c r="DE1032" s="294"/>
      <c r="DF1032" s="294"/>
      <c r="DG1032" s="294"/>
      <c r="DH1032" s="294"/>
      <c r="DI1032" s="294"/>
      <c r="DJ1032" s="294"/>
      <c r="DK1032" s="294"/>
      <c r="DL1032" s="294"/>
      <c r="DM1032" s="294"/>
      <c r="DN1032" s="294"/>
      <c r="DO1032" s="1"/>
      <c r="DP1032" s="1"/>
      <c r="DQ1032" s="17"/>
      <c r="DR1032" s="17"/>
      <c r="DS1032" s="17"/>
      <c r="DT1032" s="17"/>
      <c r="DU1032" s="17"/>
      <c r="DV1032" s="17"/>
      <c r="DW1032" s="1"/>
      <c r="DX1032" s="1"/>
      <c r="DY1032" s="20"/>
      <c r="DZ1032" s="20"/>
      <c r="EA1032" s="20"/>
      <c r="EB1032" s="20"/>
      <c r="EC1032" s="18"/>
      <c r="ED1032" s="19"/>
      <c r="EE1032" s="19"/>
      <c r="EF1032" s="1"/>
      <c r="EG1032" s="18"/>
      <c r="EH1032" s="341"/>
      <c r="EI1032" s="294"/>
      <c r="EJ1032" s="294"/>
      <c r="EK1032" s="294"/>
      <c r="EL1032" s="19"/>
      <c r="EM1032" s="19"/>
      <c r="EN1032" s="19"/>
      <c r="EO1032" s="366"/>
      <c r="EP1032" s="366"/>
      <c r="EQ1032" s="374"/>
      <c r="ER1032" s="374"/>
      <c r="ES1032" s="374"/>
      <c r="ET1032" s="374"/>
      <c r="EU1032" s="18"/>
      <c r="EV1032" s="18">
        <f t="shared" si="8456"/>
        <v>0</v>
      </c>
      <c r="EW1032" s="341"/>
      <c r="EX1032" s="341"/>
      <c r="EY1032" s="341"/>
      <c r="EZ1032" s="365">
        <f t="shared" si="8466"/>
        <v>0</v>
      </c>
      <c r="FA1032" s="294"/>
      <c r="FB1032" s="294"/>
      <c r="FC1032" s="294"/>
      <c r="FD1032" s="300"/>
      <c r="FE1032" s="300"/>
      <c r="FF1032" s="300"/>
      <c r="FG1032" s="300"/>
      <c r="FH1032" s="300"/>
      <c r="FI1032" s="300"/>
      <c r="FJ1032" s="300"/>
      <c r="FK1032" s="294"/>
      <c r="FL1032" s="294"/>
      <c r="FM1032" s="294"/>
      <c r="FN1032" s="294"/>
      <c r="FO1032" s="294"/>
      <c r="FP1032" s="20">
        <f t="shared" ref="FP1032:FP1034" si="8866">+FO1032*3</f>
        <v>0</v>
      </c>
      <c r="FQ1032" s="20"/>
      <c r="FR1032" s="20"/>
      <c r="FS1032" s="20"/>
      <c r="FT1032" s="20"/>
      <c r="FU1032" s="20"/>
      <c r="FV1032" s="20"/>
      <c r="FW1032" s="294"/>
    </row>
    <row r="1033" spans="1:179" ht="27.75" customHeight="1">
      <c r="A1033" s="40"/>
      <c r="B1033" s="48" t="s">
        <v>254</v>
      </c>
      <c r="C1033" s="48" t="str">
        <f>B1033</f>
        <v>4.1</v>
      </c>
      <c r="D1033" s="48" t="s">
        <v>53</v>
      </c>
      <c r="E1033" s="48" t="str">
        <f t="shared" ref="E1033:E1034" si="8867">D1033</f>
        <v>LT7,5</v>
      </c>
      <c r="F1033" s="48">
        <v>46</v>
      </c>
      <c r="G1033" s="48">
        <f>F1033</f>
        <v>46</v>
      </c>
      <c r="H1033" s="43"/>
      <c r="I1033" s="43"/>
      <c r="J1033" s="44"/>
      <c r="K1033" s="44"/>
      <c r="L1033" s="44"/>
      <c r="M1033" s="44"/>
      <c r="N1033" s="43"/>
      <c r="O1033" s="43"/>
      <c r="P1033" s="1"/>
      <c r="Q1033" s="16"/>
      <c r="R1033" s="1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1">
        <f t="shared" ref="AC1033:AC1034" si="8868">+IF(S1033=1,1,0)+IF(T1033=1,1,0)</f>
        <v>0</v>
      </c>
      <c r="AD1033" s="1">
        <f t="shared" ref="AD1033:AD1034" si="8869">+IF(U1033=1,1,0)+IF(V1033=1,1,0)</f>
        <v>0</v>
      </c>
      <c r="AE1033" s="1">
        <f t="shared" ref="AE1033:AE1034" si="8870">+IF(W1033=1,1,0)+IF(X1033=1,1,0)</f>
        <v>0</v>
      </c>
      <c r="AF1033" s="1">
        <f t="shared" ref="AF1033:AF1034" si="8871">+IF(Y1033=1,1,0)+IF(Z1033=1,1,0)</f>
        <v>0</v>
      </c>
      <c r="AG1033" s="1">
        <f t="shared" ref="AG1033:AG1034" si="8872">+IF(AA1033=1,1,0)</f>
        <v>0</v>
      </c>
      <c r="AH1033" s="1">
        <f t="shared" ref="AH1033:AH1034" si="8873">+IF(AB1033=1,1,0)</f>
        <v>0</v>
      </c>
      <c r="AI1033" s="1">
        <f t="shared" ref="AI1033:AI1034" si="8874">+IF(S1033=2,1,0)+IF(T1033=2,1,0)</f>
        <v>0</v>
      </c>
      <c r="AJ1033" s="1">
        <f t="shared" ref="AJ1033:AJ1034" si="8875">+IF(U1033=2,1,0)+IF(V1033=2,1,0)</f>
        <v>0</v>
      </c>
      <c r="AK1033" s="1">
        <f t="shared" ref="AK1033:AK1034" si="8876">+IF(X1033=2,1,0)+IF(W1033=2,1,0)</f>
        <v>0</v>
      </c>
      <c r="AL1033" s="1">
        <f t="shared" ref="AL1033:AL1034" si="8877">+IF(Y1033=2,1,0)+IF(Z1033=2,1,0)</f>
        <v>0</v>
      </c>
      <c r="AM1033" s="1">
        <f t="shared" ref="AM1033:AM1034" si="8878">+IF(AA1033=2,1,0)</f>
        <v>0</v>
      </c>
      <c r="AN1033" s="1">
        <f t="shared" ref="AN1033:AN1034" si="8879">+IF(AB1033=2,1,0)</f>
        <v>0</v>
      </c>
      <c r="AO1033" s="44"/>
      <c r="AP1033" s="44">
        <f>G1033</f>
        <v>46</v>
      </c>
      <c r="AQ1033" s="44"/>
      <c r="AR1033" s="294"/>
      <c r="AS1033" s="122">
        <f t="shared" si="8862"/>
        <v>0</v>
      </c>
      <c r="AT1033" s="122">
        <f t="shared" si="8863"/>
        <v>1</v>
      </c>
      <c r="AU1033" s="122">
        <f t="shared" si="8864"/>
        <v>0</v>
      </c>
      <c r="AV1033" s="122">
        <f t="shared" si="8865"/>
        <v>0</v>
      </c>
      <c r="AW1033" s="44"/>
      <c r="AX1033" s="294"/>
      <c r="AY1033" s="294">
        <v>1</v>
      </c>
      <c r="AZ1033" s="294"/>
      <c r="BA1033" s="294"/>
      <c r="BB1033" s="294"/>
      <c r="BC1033" s="29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127"/>
      <c r="BO1033" s="44"/>
      <c r="BP1033" s="1"/>
      <c r="BQ1033" s="44"/>
      <c r="BR1033" s="17">
        <v>1</v>
      </c>
      <c r="BS1033" s="1">
        <f t="shared" si="8435"/>
        <v>0</v>
      </c>
      <c r="BT1033" s="17">
        <f t="shared" ref="BT1033:BT1034" si="8880">+BS1033*2</f>
        <v>0</v>
      </c>
      <c r="BU1033" s="44"/>
      <c r="BV1033" s="44">
        <v>1</v>
      </c>
      <c r="BW1033" s="44"/>
      <c r="BX1033" s="44"/>
      <c r="BY1033" s="44"/>
      <c r="BZ1033" s="44"/>
      <c r="CA1033" s="44"/>
      <c r="CB1033" s="44"/>
      <c r="CC1033" s="44"/>
      <c r="CD1033" s="92"/>
      <c r="CE1033" s="92"/>
      <c r="CF1033" s="92"/>
      <c r="CG1033" s="44"/>
      <c r="CH1033" s="1">
        <v>1</v>
      </c>
      <c r="CI1033" s="1"/>
      <c r="CJ1033" s="1"/>
      <c r="CK1033" s="383"/>
      <c r="CL1033" s="383"/>
      <c r="CM1033" s="383"/>
      <c r="CN1033" s="1">
        <f t="shared" ref="CN1033:CN1034" si="8881">+SUM(BX1033:CC1033)*BW1033</f>
        <v>0</v>
      </c>
      <c r="CO1033" s="1">
        <f t="shared" ref="CO1033:CO1034" si="8882">+SUM(BX1033:CC1033)*BW1033</f>
        <v>0</v>
      </c>
      <c r="CP1033" s="20">
        <f t="shared" ref="CP1033:CP1034" si="8883">+SUM(BY1033:CC1033)*2.5+SUM(CD1033:CG1033)*0.5+SUM(CH1033:CJ1033)*2.5</f>
        <v>2.5</v>
      </c>
      <c r="CQ1033" s="351"/>
      <c r="CR1033" s="131">
        <f t="shared" ref="CR1033" si="8884">+IF(SUM(AX1033:BM1033)&gt;0,1,0)</f>
        <v>1</v>
      </c>
      <c r="CS1033" s="44"/>
      <c r="CT1033" s="44"/>
      <c r="CU1033" s="1"/>
      <c r="CV1033" s="1">
        <v>1</v>
      </c>
      <c r="CW1033" s="1">
        <v>1</v>
      </c>
      <c r="CX1033" s="1"/>
      <c r="CY1033" s="1">
        <v>3</v>
      </c>
      <c r="CZ1033" s="44">
        <v>4</v>
      </c>
      <c r="DA1033" s="17">
        <f t="shared" ref="DA1033:DA1034" si="8885">+CY1033</f>
        <v>3</v>
      </c>
      <c r="DB1033" s="359">
        <f t="shared" si="8463"/>
        <v>7</v>
      </c>
      <c r="DC1033" s="359">
        <f t="shared" si="8464"/>
        <v>5</v>
      </c>
      <c r="DD1033" s="44"/>
      <c r="DE1033" s="44">
        <v>3</v>
      </c>
      <c r="DF1033" s="44">
        <v>6</v>
      </c>
      <c r="DG1033" s="44">
        <v>4</v>
      </c>
      <c r="DH1033" s="44"/>
      <c r="DI1033" s="44">
        <v>4</v>
      </c>
      <c r="DJ1033" s="44"/>
      <c r="DK1033" s="44"/>
      <c r="DL1033" s="44"/>
      <c r="DM1033" s="44"/>
      <c r="DN1033" s="44"/>
      <c r="DO1033" s="1"/>
      <c r="DP1033" s="1"/>
      <c r="DQ1033" s="17">
        <f t="shared" ref="DQ1033:DQ1034" si="8886">+IF(AND(SUM(S1033:AA1033)&gt;0,SUM(FA1033:FF1033)&gt;0),CT1033,0)</f>
        <v>0</v>
      </c>
      <c r="DR1033" s="17">
        <f t="shared" ref="DR1033:DR1034" si="8887">+IF(AND(SUM(S1033:AA1033)&gt;0,SUM(FA1033:FF1033)&gt;0),CU1033,0)</f>
        <v>0</v>
      </c>
      <c r="DS1033" s="17">
        <f t="shared" ref="DS1033:DS1034" si="8888">+IF(AND(SUM(S1033:AA1033)&gt;0,SUM(FA1033:FF1033)&gt;0),CV1033,0)</f>
        <v>0</v>
      </c>
      <c r="DT1033" s="17">
        <f t="shared" ref="DT1033:DT1034" si="8889">+IF(AND(SUM(S1033:AA1033)&gt;0,SUM(FA1033:FF1033)&gt;0),CW1033,0)</f>
        <v>0</v>
      </c>
      <c r="DU1033" s="17">
        <f t="shared" ref="DU1033:DU1034" si="8890">+IF(AND(SUM(S1033:AA1033)&gt;0,SUM(FA1033:FF1033)&gt;0),CX1033,0)</f>
        <v>0</v>
      </c>
      <c r="DV1033" s="17">
        <f t="shared" ref="DV1033:DV1034" si="8891">+IF(AND(SUM(S1033:AA1033)&gt;0,SUM(FA1033:FF1033)&gt;0),CY1033,0)</f>
        <v>0</v>
      </c>
      <c r="DW1033" s="1"/>
      <c r="DX1033" s="1"/>
      <c r="DY1033" s="20">
        <f t="shared" ref="DY1033:DY1034" si="8892">+IF(AND(SUM(S1033:AB1033)&gt;0,SUM(FA1033:FF1033)&gt;0,DG1033&gt;=3),DG1033,0)</f>
        <v>0</v>
      </c>
      <c r="DZ1033" s="20">
        <f t="shared" ref="DZ1033:DZ1034" si="8893">+IF(AND(SUM(S1033:AB1033)&gt;0,SUM(FA1033:FF1033)&gt;0,DH1033&gt;=3),DH1033,0)</f>
        <v>0</v>
      </c>
      <c r="EA1033" s="20">
        <f t="shared" ref="EA1033:EA1034" si="8894">+IF(AND(SUM(S1033:AB1033)&gt;0,SUM(FA1033:FF1033)&gt;0,DI1033&gt;=3),DI1033,0)</f>
        <v>0</v>
      </c>
      <c r="EB1033" s="20">
        <f t="shared" ref="EB1033:EB1034" si="8895">+IF(AND(SUM(S1033:AB1033)&gt;0,SUM(FA1033:FF1033)&gt;0,DJ1033&gt;=3),DJ1033,0)</f>
        <v>0</v>
      </c>
      <c r="EC1033" s="18">
        <f>+IF(AND(CT1033=0,SUM(CU1033:CY1033)&gt;1,SUM(CU1033:CY1033)&lt;=4),1,IF(AND(CT1033=0,SUM(CU1033:CY1033)&gt;4),2,0))-1</f>
        <v>1</v>
      </c>
      <c r="ED1033" s="19">
        <f t="shared" ref="ED1033:ED1034" si="8896">+IF(EC1033&lt;&gt;0,EC1033*3,0)</f>
        <v>3</v>
      </c>
      <c r="EE1033" s="19">
        <f t="shared" ref="EE1033:EE1034" si="8897">+IF(SUM(AO1033:AR1033)+SUM(DK1033:DN1033)&gt;0,CT1033*3,0)</f>
        <v>0</v>
      </c>
      <c r="EF1033" s="1">
        <f t="shared" ref="EF1033:EF1034" si="8898">+IF(EE1033&gt;0,CT1033*4,0)</f>
        <v>0</v>
      </c>
      <c r="EG1033" s="18">
        <f t="shared" ref="EG1033:EG1034" si="8899">+IF(AND(CT1033+EC1033=0,SUM(AO1033:AR1033)&gt;0,SUM(DK1033:DN1033)&gt;0),(CU1033+CV1033+CW1033+CX1033)*2+CY1033*5,(EC1033+CT1033-FO1033)*5)+IF(AND(EC1033+DQ1033+CT1033=0,SUM(AO1033:AR1033)&gt;0),SUM(CU1033:CX1033)*2+CY1033*5,0)</f>
        <v>5</v>
      </c>
      <c r="EH1033" s="341"/>
      <c r="EI1033" s="44">
        <v>4.5</v>
      </c>
      <c r="EJ1033" s="44"/>
      <c r="EK1033" s="44">
        <f>2*4.5</f>
        <v>9</v>
      </c>
      <c r="EL1033" s="93">
        <v>1</v>
      </c>
      <c r="EM1033" s="93"/>
      <c r="EN1033" s="93"/>
      <c r="EO1033" s="366"/>
      <c r="EP1033" s="366"/>
      <c r="EQ1033" s="374"/>
      <c r="ER1033" s="374"/>
      <c r="ES1033" s="374">
        <v>1</v>
      </c>
      <c r="ET1033" s="374"/>
      <c r="EU1033" s="18">
        <f t="shared" ref="EU1033:EU1034" si="8900">IF(SUM(CU1033:CX1033)&gt;0,CZ1033*1+2,0)</f>
        <v>6</v>
      </c>
      <c r="EV1033" s="18">
        <f t="shared" si="8456"/>
        <v>2</v>
      </c>
      <c r="EW1033" s="341">
        <v>1</v>
      </c>
      <c r="EX1033" s="341">
        <v>1</v>
      </c>
      <c r="EY1033" s="341">
        <v>4</v>
      </c>
      <c r="EZ1033" s="365">
        <f t="shared" si="8466"/>
        <v>0</v>
      </c>
      <c r="FA1033" s="44"/>
      <c r="FB1033" s="44"/>
      <c r="FC1033" s="44"/>
      <c r="FD1033" s="45"/>
      <c r="FE1033" s="45"/>
      <c r="FF1033" s="45"/>
      <c r="FG1033" s="300"/>
      <c r="FH1033" s="45"/>
      <c r="FI1033" s="45"/>
      <c r="FJ1033" s="45">
        <f>F1033</f>
        <v>46</v>
      </c>
      <c r="FK1033" s="44"/>
      <c r="FL1033" s="44"/>
      <c r="FM1033" s="44"/>
      <c r="FN1033" s="44"/>
      <c r="FO1033" s="294"/>
      <c r="FP1033" s="20">
        <f t="shared" si="8866"/>
        <v>0</v>
      </c>
      <c r="FQ1033" s="20">
        <f t="shared" ref="FQ1033:FQ1034" si="8901">+DE1033</f>
        <v>3</v>
      </c>
      <c r="FR1033" s="20">
        <f t="shared" ref="FR1033:FR1034" si="8902">+DF1033</f>
        <v>6</v>
      </c>
      <c r="FS1033" s="20">
        <f t="shared" ref="FS1033:FS1034" si="8903">+IF(DG1033&lt;3,DG1033,0)</f>
        <v>0</v>
      </c>
      <c r="FT1033" s="20">
        <f t="shared" ref="FT1033:FT1034" si="8904">+IF(DH1033&lt;3,DH1033,0)</f>
        <v>0</v>
      </c>
      <c r="FU1033" s="20">
        <f t="shared" ref="FU1033:FU1034" si="8905">+IF(DI1033&lt;3,DI1033,0)</f>
        <v>0</v>
      </c>
      <c r="FV1033" s="20">
        <f t="shared" ref="FV1033:FV1034" si="8906">+IF(DJ1033&lt;3,DJ1033,0)</f>
        <v>0</v>
      </c>
      <c r="FW1033" s="44"/>
    </row>
    <row r="1034" spans="1:179" ht="27.75" customHeight="1">
      <c r="A1034" s="40"/>
      <c r="B1034" s="48" t="s">
        <v>564</v>
      </c>
      <c r="C1034" s="48" t="s">
        <v>642</v>
      </c>
      <c r="D1034" s="48" t="s">
        <v>188</v>
      </c>
      <c r="E1034" s="48" t="str">
        <f t="shared" si="8867"/>
        <v>2LT7,5</v>
      </c>
      <c r="F1034" s="48">
        <v>30</v>
      </c>
      <c r="G1034" s="48"/>
      <c r="H1034" s="43"/>
      <c r="I1034" s="43"/>
      <c r="J1034" s="44"/>
      <c r="K1034" s="44"/>
      <c r="L1034" s="44"/>
      <c r="M1034" s="44"/>
      <c r="N1034" s="43"/>
      <c r="O1034" s="43"/>
      <c r="P1034" s="1"/>
      <c r="Q1034" s="16"/>
      <c r="R1034" s="1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1">
        <f t="shared" si="8868"/>
        <v>0</v>
      </c>
      <c r="AD1034" s="1">
        <f t="shared" si="8869"/>
        <v>0</v>
      </c>
      <c r="AE1034" s="1">
        <f t="shared" si="8870"/>
        <v>0</v>
      </c>
      <c r="AF1034" s="1">
        <f t="shared" si="8871"/>
        <v>0</v>
      </c>
      <c r="AG1034" s="1">
        <f t="shared" si="8872"/>
        <v>0</v>
      </c>
      <c r="AH1034" s="1">
        <f t="shared" si="8873"/>
        <v>0</v>
      </c>
      <c r="AI1034" s="1">
        <f t="shared" si="8874"/>
        <v>0</v>
      </c>
      <c r="AJ1034" s="1">
        <f t="shared" si="8875"/>
        <v>0</v>
      </c>
      <c r="AK1034" s="1">
        <f t="shared" si="8876"/>
        <v>0</v>
      </c>
      <c r="AL1034" s="1">
        <f t="shared" si="8877"/>
        <v>0</v>
      </c>
      <c r="AM1034" s="1">
        <f t="shared" si="8878"/>
        <v>0</v>
      </c>
      <c r="AN1034" s="1">
        <f t="shared" si="8879"/>
        <v>0</v>
      </c>
      <c r="AO1034" s="44"/>
      <c r="AP1034" s="44"/>
      <c r="AQ1034" s="44"/>
      <c r="AR1034" s="294"/>
      <c r="AS1034" s="122">
        <f t="shared" si="8862"/>
        <v>0</v>
      </c>
      <c r="AT1034" s="122">
        <f t="shared" si="8863"/>
        <v>0</v>
      </c>
      <c r="AU1034" s="122">
        <f t="shared" si="8864"/>
        <v>0</v>
      </c>
      <c r="AV1034" s="122">
        <f t="shared" si="8865"/>
        <v>0</v>
      </c>
      <c r="AW1034" s="44"/>
      <c r="AX1034" s="294"/>
      <c r="AY1034" s="294"/>
      <c r="AZ1034" s="294"/>
      <c r="BA1034" s="294"/>
      <c r="BB1034" s="294"/>
      <c r="BC1034" s="29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127"/>
      <c r="BO1034" s="44">
        <v>1</v>
      </c>
      <c r="BP1034" s="1"/>
      <c r="BQ1034" s="44"/>
      <c r="BR1034" s="17"/>
      <c r="BS1034" s="1">
        <f t="shared" si="8435"/>
        <v>0</v>
      </c>
      <c r="BT1034" s="17">
        <f t="shared" si="8880"/>
        <v>0</v>
      </c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92"/>
      <c r="CE1034" s="92"/>
      <c r="CF1034" s="92"/>
      <c r="CG1034" s="44"/>
      <c r="CH1034" s="1"/>
      <c r="CI1034" s="1"/>
      <c r="CJ1034" s="1"/>
      <c r="CK1034" s="383"/>
      <c r="CL1034" s="383"/>
      <c r="CM1034" s="383"/>
      <c r="CN1034" s="1">
        <f t="shared" si="8881"/>
        <v>0</v>
      </c>
      <c r="CO1034" s="1">
        <f t="shared" si="8882"/>
        <v>0</v>
      </c>
      <c r="CP1034" s="20">
        <f t="shared" si="8883"/>
        <v>0</v>
      </c>
      <c r="CQ1034" s="351"/>
      <c r="CR1034" s="131"/>
      <c r="CS1034" s="44"/>
      <c r="CT1034" s="44"/>
      <c r="CU1034" s="1"/>
      <c r="CV1034" s="1"/>
      <c r="CW1034" s="1"/>
      <c r="CX1034" s="1"/>
      <c r="CY1034" s="1"/>
      <c r="CZ1034" s="44"/>
      <c r="DA1034" s="17">
        <f t="shared" si="8885"/>
        <v>0</v>
      </c>
      <c r="DB1034" s="359">
        <f t="shared" si="8463"/>
        <v>0</v>
      </c>
      <c r="DC1034" s="359">
        <f t="shared" si="8464"/>
        <v>0</v>
      </c>
      <c r="DD1034" s="44"/>
      <c r="DE1034" s="44"/>
      <c r="DF1034" s="44"/>
      <c r="DG1034" s="44"/>
      <c r="DH1034" s="44"/>
      <c r="DI1034" s="44"/>
      <c r="DJ1034" s="44"/>
      <c r="DK1034" s="44"/>
      <c r="DL1034" s="44"/>
      <c r="DM1034" s="44"/>
      <c r="DN1034" s="44"/>
      <c r="DO1034" s="1"/>
      <c r="DP1034" s="1"/>
      <c r="DQ1034" s="17">
        <f t="shared" si="8886"/>
        <v>0</v>
      </c>
      <c r="DR1034" s="17">
        <f t="shared" si="8887"/>
        <v>0</v>
      </c>
      <c r="DS1034" s="17">
        <f t="shared" si="8888"/>
        <v>0</v>
      </c>
      <c r="DT1034" s="17">
        <f t="shared" si="8889"/>
        <v>0</v>
      </c>
      <c r="DU1034" s="17">
        <f t="shared" si="8890"/>
        <v>0</v>
      </c>
      <c r="DV1034" s="17">
        <f t="shared" si="8891"/>
        <v>0</v>
      </c>
      <c r="DW1034" s="1"/>
      <c r="DX1034" s="1"/>
      <c r="DY1034" s="20">
        <f t="shared" si="8892"/>
        <v>0</v>
      </c>
      <c r="DZ1034" s="20">
        <f t="shared" si="8893"/>
        <v>0</v>
      </c>
      <c r="EA1034" s="20">
        <f t="shared" si="8894"/>
        <v>0</v>
      </c>
      <c r="EB1034" s="20">
        <f t="shared" si="8895"/>
        <v>0</v>
      </c>
      <c r="EC1034" s="18">
        <f>+IF(AND(CT1034=0,SUM(CU1034:CY1034)&gt;1,SUM(CU1034:CY1034)&lt;=4),1,IF(AND(CT1034=0,SUM(CU1034:CY1034)&gt;4),2,0))</f>
        <v>0</v>
      </c>
      <c r="ED1034" s="19">
        <f t="shared" si="8896"/>
        <v>0</v>
      </c>
      <c r="EE1034" s="19">
        <f t="shared" si="8897"/>
        <v>0</v>
      </c>
      <c r="EF1034" s="1">
        <f t="shared" si="8898"/>
        <v>0</v>
      </c>
      <c r="EG1034" s="18">
        <f t="shared" si="8899"/>
        <v>0</v>
      </c>
      <c r="EH1034" s="341"/>
      <c r="EI1034" s="44"/>
      <c r="EJ1034" s="44"/>
      <c r="EK1034" s="44"/>
      <c r="EL1034" s="93"/>
      <c r="EM1034" s="93"/>
      <c r="EN1034" s="93"/>
      <c r="EO1034" s="366"/>
      <c r="EP1034" s="366"/>
      <c r="EQ1034" s="374"/>
      <c r="ER1034" s="374"/>
      <c r="ES1034" s="374"/>
      <c r="ET1034" s="374"/>
      <c r="EU1034" s="18">
        <f t="shared" si="8900"/>
        <v>0</v>
      </c>
      <c r="EV1034" s="18">
        <f t="shared" si="8456"/>
        <v>0</v>
      </c>
      <c r="EW1034" s="341"/>
      <c r="EX1034" s="341"/>
      <c r="EY1034" s="341"/>
      <c r="EZ1034" s="365">
        <f t="shared" si="8466"/>
        <v>0</v>
      </c>
      <c r="FA1034" s="44"/>
      <c r="FB1034" s="44"/>
      <c r="FC1034" s="44"/>
      <c r="FD1034" s="45"/>
      <c r="FE1034" s="45"/>
      <c r="FF1034" s="45"/>
      <c r="FG1034" s="300"/>
      <c r="FH1034" s="45"/>
      <c r="FI1034" s="45"/>
      <c r="FJ1034" s="45">
        <f>F1034</f>
        <v>30</v>
      </c>
      <c r="FK1034" s="44"/>
      <c r="FL1034" s="44"/>
      <c r="FM1034" s="44"/>
      <c r="FN1034" s="44"/>
      <c r="FO1034" s="294"/>
      <c r="FP1034" s="20">
        <f t="shared" si="8866"/>
        <v>0</v>
      </c>
      <c r="FQ1034" s="20">
        <f t="shared" si="8901"/>
        <v>0</v>
      </c>
      <c r="FR1034" s="20">
        <f t="shared" si="8902"/>
        <v>0</v>
      </c>
      <c r="FS1034" s="20">
        <f t="shared" si="8903"/>
        <v>0</v>
      </c>
      <c r="FT1034" s="20">
        <f t="shared" si="8904"/>
        <v>0</v>
      </c>
      <c r="FU1034" s="20">
        <f t="shared" si="8905"/>
        <v>0</v>
      </c>
      <c r="FV1034" s="20">
        <f t="shared" si="8906"/>
        <v>0</v>
      </c>
      <c r="FW1034" s="44"/>
    </row>
    <row r="1035" spans="1:179" s="301" customFormat="1" ht="27.75" customHeight="1">
      <c r="A1035" s="295"/>
      <c r="B1035" s="41">
        <v>6</v>
      </c>
      <c r="C1035" s="41">
        <f t="shared" ref="C1035:C1042" si="8907">B1035</f>
        <v>6</v>
      </c>
      <c r="D1035" s="296"/>
      <c r="E1035" s="296"/>
      <c r="F1035" s="296"/>
      <c r="G1035" s="296"/>
      <c r="H1035" s="297"/>
      <c r="I1035" s="297"/>
      <c r="J1035" s="294"/>
      <c r="K1035" s="294"/>
      <c r="L1035" s="294"/>
      <c r="M1035" s="294"/>
      <c r="N1035" s="297"/>
      <c r="O1035" s="297"/>
      <c r="P1035" s="1"/>
      <c r="Q1035" s="16"/>
      <c r="R1035" s="1"/>
      <c r="S1035" s="294"/>
      <c r="T1035" s="294"/>
      <c r="U1035" s="294"/>
      <c r="V1035" s="294"/>
      <c r="W1035" s="294"/>
      <c r="X1035" s="294"/>
      <c r="Y1035" s="294"/>
      <c r="Z1035" s="294"/>
      <c r="AA1035" s="294"/>
      <c r="AB1035" s="294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294"/>
      <c r="AP1035" s="294"/>
      <c r="AQ1035" s="294"/>
      <c r="AR1035" s="294"/>
      <c r="AS1035" s="298">
        <f t="shared" si="8725"/>
        <v>0</v>
      </c>
      <c r="AT1035" s="298">
        <f t="shared" si="8726"/>
        <v>0</v>
      </c>
      <c r="AU1035" s="298">
        <f t="shared" si="8727"/>
        <v>0</v>
      </c>
      <c r="AV1035" s="298">
        <f t="shared" si="8845"/>
        <v>0</v>
      </c>
      <c r="AW1035" s="294"/>
      <c r="AX1035" s="294"/>
      <c r="AY1035" s="294"/>
      <c r="AZ1035" s="294"/>
      <c r="BA1035" s="294"/>
      <c r="BB1035" s="294"/>
      <c r="BC1035" s="294"/>
      <c r="BD1035" s="294"/>
      <c r="BE1035" s="294"/>
      <c r="BF1035" s="294"/>
      <c r="BG1035" s="294"/>
      <c r="BH1035" s="294"/>
      <c r="BI1035" s="294"/>
      <c r="BJ1035" s="294"/>
      <c r="BK1035" s="294"/>
      <c r="BL1035" s="294"/>
      <c r="BM1035" s="294"/>
      <c r="BN1035" s="294"/>
      <c r="BO1035" s="294"/>
      <c r="BP1035" s="1"/>
      <c r="BQ1035" s="294"/>
      <c r="BR1035" s="17">
        <v>1</v>
      </c>
      <c r="BS1035" s="1">
        <f t="shared" si="8435"/>
        <v>0</v>
      </c>
      <c r="BT1035" s="17"/>
      <c r="BU1035" s="294">
        <v>8</v>
      </c>
      <c r="BV1035" s="294"/>
      <c r="BW1035" s="294"/>
      <c r="BX1035" s="294"/>
      <c r="BY1035" s="294"/>
      <c r="BZ1035" s="294"/>
      <c r="CA1035" s="294"/>
      <c r="CB1035" s="294"/>
      <c r="CC1035" s="294"/>
      <c r="CD1035" s="1"/>
      <c r="CE1035" s="1"/>
      <c r="CF1035" s="1"/>
      <c r="CG1035" s="294"/>
      <c r="CH1035" s="1"/>
      <c r="CI1035" s="1"/>
      <c r="CJ1035" s="1"/>
      <c r="CK1035" s="383"/>
      <c r="CL1035" s="383"/>
      <c r="CM1035" s="383"/>
      <c r="CN1035" s="1"/>
      <c r="CO1035" s="1"/>
      <c r="CP1035" s="20"/>
      <c r="CQ1035" s="351"/>
      <c r="CR1035" s="299"/>
      <c r="CS1035" s="294"/>
      <c r="CT1035" s="294"/>
      <c r="CU1035" s="1"/>
      <c r="CV1035" s="1"/>
      <c r="CW1035" s="1"/>
      <c r="CX1035" s="1"/>
      <c r="CY1035" s="1"/>
      <c r="CZ1035" s="294"/>
      <c r="DA1035" s="17"/>
      <c r="DB1035" s="359">
        <f t="shared" si="8463"/>
        <v>0</v>
      </c>
      <c r="DC1035" s="359">
        <f t="shared" si="8464"/>
        <v>0</v>
      </c>
      <c r="DD1035" s="294"/>
      <c r="DE1035" s="294"/>
      <c r="DF1035" s="294"/>
      <c r="DG1035" s="294"/>
      <c r="DH1035" s="294"/>
      <c r="DI1035" s="294"/>
      <c r="DJ1035" s="294"/>
      <c r="DK1035" s="294"/>
      <c r="DL1035" s="294"/>
      <c r="DM1035" s="294"/>
      <c r="DN1035" s="294"/>
      <c r="DO1035" s="1"/>
      <c r="DP1035" s="1"/>
      <c r="DQ1035" s="17"/>
      <c r="DR1035" s="17"/>
      <c r="DS1035" s="17"/>
      <c r="DT1035" s="17"/>
      <c r="DU1035" s="17"/>
      <c r="DV1035" s="17"/>
      <c r="DW1035" s="1"/>
      <c r="DX1035" s="1"/>
      <c r="DY1035" s="20"/>
      <c r="DZ1035" s="20"/>
      <c r="EA1035" s="20"/>
      <c r="EB1035" s="20"/>
      <c r="EC1035" s="18"/>
      <c r="ED1035" s="19"/>
      <c r="EE1035" s="19"/>
      <c r="EF1035" s="1"/>
      <c r="EG1035" s="18"/>
      <c r="EH1035" s="341"/>
      <c r="EI1035" s="294"/>
      <c r="EJ1035" s="294"/>
      <c r="EK1035" s="294"/>
      <c r="EL1035" s="19"/>
      <c r="EM1035" s="19"/>
      <c r="EN1035" s="19"/>
      <c r="EO1035" s="366"/>
      <c r="EP1035" s="366"/>
      <c r="EQ1035" s="374"/>
      <c r="ER1035" s="374"/>
      <c r="ES1035" s="374"/>
      <c r="ET1035" s="374"/>
      <c r="EU1035" s="18"/>
      <c r="EV1035" s="18">
        <f t="shared" si="8456"/>
        <v>0</v>
      </c>
      <c r="EW1035" s="341"/>
      <c r="EX1035" s="341"/>
      <c r="EY1035" s="341"/>
      <c r="EZ1035" s="365">
        <f t="shared" si="8466"/>
        <v>0</v>
      </c>
      <c r="FA1035" s="294"/>
      <c r="FB1035" s="294"/>
      <c r="FC1035" s="294"/>
      <c r="FD1035" s="300"/>
      <c r="FE1035" s="300"/>
      <c r="FF1035" s="300"/>
      <c r="FG1035" s="300"/>
      <c r="FH1035" s="300"/>
      <c r="FI1035" s="300"/>
      <c r="FJ1035" s="300"/>
      <c r="FK1035" s="294"/>
      <c r="FL1035" s="294"/>
      <c r="FM1035" s="294"/>
      <c r="FN1035" s="294"/>
      <c r="FO1035" s="294"/>
      <c r="FP1035" s="20">
        <f t="shared" si="8467"/>
        <v>0</v>
      </c>
      <c r="FQ1035" s="20"/>
      <c r="FR1035" s="20"/>
      <c r="FS1035" s="20"/>
      <c r="FT1035" s="20"/>
      <c r="FU1035" s="20"/>
      <c r="FV1035" s="20"/>
      <c r="FW1035" s="294"/>
    </row>
    <row r="1036" spans="1:179" s="301" customFormat="1" ht="27.75" customHeight="1">
      <c r="A1036" s="295"/>
      <c r="B1036" s="296" t="s">
        <v>674</v>
      </c>
      <c r="C1036" s="296" t="str">
        <f t="shared" si="8907"/>
        <v>6.1</v>
      </c>
      <c r="D1036" s="296" t="s">
        <v>53</v>
      </c>
      <c r="E1036" s="296" t="str">
        <f>D1036</f>
        <v>LT7,5</v>
      </c>
      <c r="F1036" s="296">
        <v>20</v>
      </c>
      <c r="G1036" s="296">
        <f>F1036</f>
        <v>20</v>
      </c>
      <c r="H1036" s="297"/>
      <c r="I1036" s="297"/>
      <c r="J1036" s="294"/>
      <c r="K1036" s="294"/>
      <c r="L1036" s="294"/>
      <c r="M1036" s="294"/>
      <c r="N1036" s="297"/>
      <c r="O1036" s="297"/>
      <c r="P1036" s="1"/>
      <c r="Q1036" s="16"/>
      <c r="R1036" s="1"/>
      <c r="S1036" s="294"/>
      <c r="T1036" s="294"/>
      <c r="U1036" s="294"/>
      <c r="V1036" s="294"/>
      <c r="W1036" s="294"/>
      <c r="X1036" s="294"/>
      <c r="Y1036" s="294"/>
      <c r="Z1036" s="294"/>
      <c r="AA1036" s="294"/>
      <c r="AB1036" s="294"/>
      <c r="AC1036" s="1">
        <f t="shared" ref="AC1036:AC1037" si="8908">+IF(S1036=1,1,0)+IF(T1036=1,1,0)</f>
        <v>0</v>
      </c>
      <c r="AD1036" s="1">
        <f t="shared" ref="AD1036:AD1037" si="8909">+IF(U1036=1,1,0)+IF(V1036=1,1,0)</f>
        <v>0</v>
      </c>
      <c r="AE1036" s="1">
        <f t="shared" ref="AE1036:AE1037" si="8910">+IF(W1036=1,1,0)+IF(X1036=1,1,0)</f>
        <v>0</v>
      </c>
      <c r="AF1036" s="1">
        <f t="shared" ref="AF1036:AF1037" si="8911">+IF(Y1036=1,1,0)+IF(Z1036=1,1,0)</f>
        <v>0</v>
      </c>
      <c r="AG1036" s="1">
        <f t="shared" ref="AG1036:AG1037" si="8912">+IF(AA1036=1,1,0)</f>
        <v>0</v>
      </c>
      <c r="AH1036" s="1">
        <f t="shared" ref="AH1036:AH1037" si="8913">+IF(AB1036=1,1,0)</f>
        <v>0</v>
      </c>
      <c r="AI1036" s="1">
        <f t="shared" ref="AI1036:AI1037" si="8914">+IF(S1036=2,1,0)+IF(T1036=2,1,0)</f>
        <v>0</v>
      </c>
      <c r="AJ1036" s="1">
        <f t="shared" ref="AJ1036:AJ1037" si="8915">+IF(U1036=2,1,0)+IF(V1036=2,1,0)</f>
        <v>0</v>
      </c>
      <c r="AK1036" s="1">
        <f t="shared" ref="AK1036:AK1037" si="8916">+IF(X1036=2,1,0)+IF(W1036=2,1,0)</f>
        <v>0</v>
      </c>
      <c r="AL1036" s="1">
        <f t="shared" ref="AL1036:AL1037" si="8917">+IF(Y1036=2,1,0)+IF(Z1036=2,1,0)</f>
        <v>0</v>
      </c>
      <c r="AM1036" s="1">
        <f t="shared" ref="AM1036:AM1037" si="8918">+IF(AA1036=2,1,0)</f>
        <v>0</v>
      </c>
      <c r="AN1036" s="1">
        <f t="shared" ref="AN1036:AN1037" si="8919">+IF(AB1036=2,1,0)</f>
        <v>0</v>
      </c>
      <c r="AO1036" s="294"/>
      <c r="AP1036" s="294">
        <f>G1036</f>
        <v>20</v>
      </c>
      <c r="AQ1036" s="294"/>
      <c r="AR1036" s="294"/>
      <c r="AS1036" s="298">
        <f t="shared" si="8725"/>
        <v>0</v>
      </c>
      <c r="AT1036" s="298">
        <f t="shared" si="8726"/>
        <v>1</v>
      </c>
      <c r="AU1036" s="298">
        <f t="shared" si="8727"/>
        <v>0</v>
      </c>
      <c r="AV1036" s="298">
        <f t="shared" si="8845"/>
        <v>0</v>
      </c>
      <c r="AW1036" s="294"/>
      <c r="AX1036" s="294"/>
      <c r="AY1036" s="294"/>
      <c r="AZ1036" s="294"/>
      <c r="BA1036" s="294"/>
      <c r="BB1036" s="294"/>
      <c r="BC1036" s="294"/>
      <c r="BD1036" s="294"/>
      <c r="BE1036" s="294"/>
      <c r="BF1036" s="294"/>
      <c r="BG1036" s="294"/>
      <c r="BH1036" s="294">
        <v>1</v>
      </c>
      <c r="BI1036" s="294"/>
      <c r="BJ1036" s="294"/>
      <c r="BK1036" s="294"/>
      <c r="BL1036" s="294"/>
      <c r="BM1036" s="294"/>
      <c r="BN1036" s="294"/>
      <c r="BO1036" s="294"/>
      <c r="BP1036" s="1"/>
      <c r="BQ1036" s="294"/>
      <c r="BR1036" s="17">
        <v>2</v>
      </c>
      <c r="BS1036" s="1">
        <f t="shared" si="8435"/>
        <v>0</v>
      </c>
      <c r="BT1036" s="17">
        <f t="shared" ref="BT1036:BT1037" si="8920">+BS1036*2</f>
        <v>0</v>
      </c>
      <c r="BU1036" s="294"/>
      <c r="BV1036" s="294">
        <v>1</v>
      </c>
      <c r="BW1036" s="294"/>
      <c r="BX1036" s="294"/>
      <c r="BY1036" s="294"/>
      <c r="BZ1036" s="294"/>
      <c r="CA1036" s="294"/>
      <c r="CB1036" s="294"/>
      <c r="CC1036" s="294"/>
      <c r="CD1036" s="1"/>
      <c r="CE1036" s="1"/>
      <c r="CF1036" s="1"/>
      <c r="CG1036" s="294"/>
      <c r="CH1036" s="1">
        <v>1</v>
      </c>
      <c r="CI1036" s="1"/>
      <c r="CJ1036" s="1"/>
      <c r="CK1036" s="383"/>
      <c r="CL1036" s="383"/>
      <c r="CM1036" s="383"/>
      <c r="CN1036" s="1">
        <f>+SUM(BX1036:CC1036)*BW1036</f>
        <v>0</v>
      </c>
      <c r="CO1036" s="1">
        <f>+SUM(BX1036:CC1036)*BW1036</f>
        <v>0</v>
      </c>
      <c r="CP1036" s="20">
        <f>+SUM(BY1036:CC1036)*2.5+SUM(CD1036:CG1036)*0.5+SUM(CH1036:CJ1036)*2.5</f>
        <v>2.5</v>
      </c>
      <c r="CQ1036" s="351"/>
      <c r="CR1036" s="299">
        <f>+IF(SUM(AX1036:BM1036)&gt;0,1,0)</f>
        <v>1</v>
      </c>
      <c r="CS1036" s="294">
        <v>2</v>
      </c>
      <c r="CT1036" s="294">
        <v>1</v>
      </c>
      <c r="CU1036" s="1"/>
      <c r="CV1036" s="1"/>
      <c r="CW1036" s="1">
        <v>2</v>
      </c>
      <c r="CX1036" s="1"/>
      <c r="CY1036" s="1">
        <v>5</v>
      </c>
      <c r="CZ1036" s="294">
        <v>8</v>
      </c>
      <c r="DA1036" s="17">
        <f t="shared" ref="DA1036:DA1037" si="8921">+CY1036</f>
        <v>5</v>
      </c>
      <c r="DB1036" s="359">
        <f t="shared" si="8463"/>
        <v>13</v>
      </c>
      <c r="DC1036" s="359">
        <f t="shared" si="8464"/>
        <v>7</v>
      </c>
      <c r="DD1036" s="294"/>
      <c r="DE1036" s="294">
        <f>6</f>
        <v>6</v>
      </c>
      <c r="DF1036" s="294">
        <f>4*3</f>
        <v>12</v>
      </c>
      <c r="DG1036" s="294"/>
      <c r="DH1036" s="294"/>
      <c r="DI1036" s="294">
        <v>4</v>
      </c>
      <c r="DJ1036" s="294"/>
      <c r="DK1036" s="294"/>
      <c r="DL1036" s="294"/>
      <c r="DM1036" s="294"/>
      <c r="DN1036" s="294"/>
      <c r="DO1036" s="1"/>
      <c r="DP1036" s="1"/>
      <c r="DQ1036" s="17">
        <f>+IF(AND(SUM(S1036:AA1036)&gt;0,SUM(FA1036:FF1036)&gt;0),CT1036,0)</f>
        <v>0</v>
      </c>
      <c r="DR1036" s="17">
        <f>+IF(AND(SUM(S1036:AA1036)&gt;0,SUM(FA1036:FF1036)&gt;0),CU1036,0)</f>
        <v>0</v>
      </c>
      <c r="DS1036" s="17">
        <f>+IF(AND(SUM(S1036:AA1036)&gt;0,SUM(FA1036:FF1036)&gt;0),CV1036,0)</f>
        <v>0</v>
      </c>
      <c r="DT1036" s="17">
        <f>+IF(AND(SUM(S1036:AA1036)&gt;0,SUM(FA1036:FF1036)&gt;0),CW1036,0)</f>
        <v>0</v>
      </c>
      <c r="DU1036" s="17">
        <f>+IF(AND(SUM(S1036:AA1036)&gt;0,SUM(FA1036:FF1036)&gt;0),CX1036,0)</f>
        <v>0</v>
      </c>
      <c r="DV1036" s="17">
        <f>+IF(AND(SUM(S1036:AA1036)&gt;0,SUM(FA1036:FF1036)&gt;0),CY1036,0)</f>
        <v>0</v>
      </c>
      <c r="DW1036" s="1"/>
      <c r="DX1036" s="1"/>
      <c r="DY1036" s="20">
        <f>+IF(AND(SUM(S1036:AB1036)&gt;0,SUM(FA1036:FF1036)&gt;0,DG1036&gt;=3),DG1036,0)</f>
        <v>0</v>
      </c>
      <c r="DZ1036" s="20">
        <f>+IF(AND(SUM(S1036:AB1036)&gt;0,SUM(FA1036:FF1036)&gt;0,DH1036&gt;=3),DH1036,0)</f>
        <v>0</v>
      </c>
      <c r="EA1036" s="20">
        <f>+IF(AND(SUM(S1036:AB1036)&gt;0,SUM(FA1036:FF1036)&gt;0,DI1036&gt;=3),DI1036,0)</f>
        <v>0</v>
      </c>
      <c r="EB1036" s="20">
        <f>+IF(AND(SUM(S1036:AB1036)&gt;0,SUM(FA1036:FF1036)&gt;0,DJ1036&gt;=3),DJ1036,0)</f>
        <v>0</v>
      </c>
      <c r="EC1036" s="18">
        <f>+IF(AND(CT1036=0,SUM(CU1036:CY1036)&gt;1,SUM(CU1036:CY1036)&lt;=4),1,IF(AND(CT1036=0,SUM(CU1036:CY1036)&gt;4),2,0))</f>
        <v>0</v>
      </c>
      <c r="ED1036" s="19">
        <f t="shared" ref="ED1036:ED1037" si="8922">+IF(EC1036&lt;&gt;0,EC1036*3,0)</f>
        <v>0</v>
      </c>
      <c r="EE1036" s="19">
        <f>+IF(SUM(AO1036:AR1036)+SUM(DK1036:DN1036)&gt;0,CT1036*3,0)</f>
        <v>3</v>
      </c>
      <c r="EF1036" s="1">
        <f>+IF(EE1036&gt;0,CT1036*4,0)</f>
        <v>4</v>
      </c>
      <c r="EG1036" s="18">
        <f>+IF(AND(CT1036+EC1036=0,SUM(AO1036:AR1036)&gt;0,SUM(DK1036:DN1036)&gt;0),(CU1036+CV1036+CW1036+CX1036)*2+CY1036*5,(EC1036+CT1036-FO1036)*5)+IF(AND(EC1036+DQ1036+CT1036=0,SUM(AO1036:AR1036)&gt;0),SUM(CU1036:CX1036)*2+CY1036*5,0)</f>
        <v>5</v>
      </c>
      <c r="EH1036" s="341"/>
      <c r="EI1036" s="294"/>
      <c r="EJ1036" s="294">
        <v>9</v>
      </c>
      <c r="EK1036" s="294">
        <f>4*4.5</f>
        <v>18</v>
      </c>
      <c r="EL1036" s="19">
        <v>1</v>
      </c>
      <c r="EM1036" s="19"/>
      <c r="EN1036" s="19"/>
      <c r="EO1036" s="366"/>
      <c r="EP1036" s="366"/>
      <c r="EQ1036" s="374"/>
      <c r="ER1036" s="374"/>
      <c r="ES1036" s="374"/>
      <c r="ET1036" s="374"/>
      <c r="EU1036" s="18">
        <f>IF(SUM(CU1036:CX1036)&gt;0,CZ1036*1+2,0)</f>
        <v>10</v>
      </c>
      <c r="EV1036" s="18">
        <f t="shared" si="8456"/>
        <v>2</v>
      </c>
      <c r="EW1036" s="341">
        <v>1</v>
      </c>
      <c r="EX1036" s="341"/>
      <c r="EY1036" s="341">
        <v>2</v>
      </c>
      <c r="EZ1036" s="365">
        <f t="shared" si="8466"/>
        <v>0</v>
      </c>
      <c r="FA1036" s="294"/>
      <c r="FB1036" s="294"/>
      <c r="FC1036" s="294"/>
      <c r="FD1036" s="300"/>
      <c r="FE1036" s="300"/>
      <c r="FF1036" s="300"/>
      <c r="FG1036" s="300"/>
      <c r="FH1036" s="300"/>
      <c r="FI1036" s="300"/>
      <c r="FJ1036" s="300">
        <f>F1036</f>
        <v>20</v>
      </c>
      <c r="FK1036" s="294"/>
      <c r="FL1036" s="294"/>
      <c r="FM1036" s="294"/>
      <c r="FN1036" s="294"/>
      <c r="FO1036" s="294"/>
      <c r="FP1036" s="20">
        <f t="shared" si="8467"/>
        <v>0</v>
      </c>
      <c r="FQ1036" s="20">
        <f t="shared" ref="FQ1036:FR1038" si="8923">+DE1036</f>
        <v>6</v>
      </c>
      <c r="FR1036" s="20">
        <f t="shared" si="8923"/>
        <v>12</v>
      </c>
      <c r="FS1036" s="20">
        <f t="shared" ref="FS1036:FV1038" si="8924">+IF(DG1036&lt;3,DG1036,0)</f>
        <v>0</v>
      </c>
      <c r="FT1036" s="20">
        <f t="shared" si="8924"/>
        <v>0</v>
      </c>
      <c r="FU1036" s="20">
        <f t="shared" si="8924"/>
        <v>0</v>
      </c>
      <c r="FV1036" s="20">
        <f t="shared" si="8924"/>
        <v>0</v>
      </c>
      <c r="FW1036" s="294"/>
    </row>
    <row r="1037" spans="1:179" s="301" customFormat="1" ht="27.75" customHeight="1">
      <c r="A1037" s="295"/>
      <c r="B1037" s="296" t="s">
        <v>675</v>
      </c>
      <c r="C1037" s="296" t="str">
        <f t="shared" si="8907"/>
        <v>6.2</v>
      </c>
      <c r="D1037" s="296" t="s">
        <v>53</v>
      </c>
      <c r="E1037" s="296" t="str">
        <f>D1037</f>
        <v>LT7,5</v>
      </c>
      <c r="F1037" s="296">
        <v>36</v>
      </c>
      <c r="G1037" s="296">
        <f>F1037</f>
        <v>36</v>
      </c>
      <c r="H1037" s="297"/>
      <c r="I1037" s="297"/>
      <c r="J1037" s="294"/>
      <c r="K1037" s="294"/>
      <c r="L1037" s="294"/>
      <c r="M1037" s="294"/>
      <c r="N1037" s="297"/>
      <c r="O1037" s="297"/>
      <c r="P1037" s="1"/>
      <c r="Q1037" s="16"/>
      <c r="R1037" s="1"/>
      <c r="S1037" s="294"/>
      <c r="T1037" s="294"/>
      <c r="U1037" s="294"/>
      <c r="V1037" s="294"/>
      <c r="W1037" s="294"/>
      <c r="X1037" s="294"/>
      <c r="Y1037" s="294"/>
      <c r="Z1037" s="294"/>
      <c r="AA1037" s="294"/>
      <c r="AB1037" s="294"/>
      <c r="AC1037" s="1">
        <f t="shared" si="8908"/>
        <v>0</v>
      </c>
      <c r="AD1037" s="1">
        <f t="shared" si="8909"/>
        <v>0</v>
      </c>
      <c r="AE1037" s="1">
        <f t="shared" si="8910"/>
        <v>0</v>
      </c>
      <c r="AF1037" s="1">
        <f t="shared" si="8911"/>
        <v>0</v>
      </c>
      <c r="AG1037" s="1">
        <f t="shared" si="8912"/>
        <v>0</v>
      </c>
      <c r="AH1037" s="1">
        <f t="shared" si="8913"/>
        <v>0</v>
      </c>
      <c r="AI1037" s="1">
        <f t="shared" si="8914"/>
        <v>0</v>
      </c>
      <c r="AJ1037" s="1">
        <f t="shared" si="8915"/>
        <v>0</v>
      </c>
      <c r="AK1037" s="1">
        <f t="shared" si="8916"/>
        <v>0</v>
      </c>
      <c r="AL1037" s="1">
        <f t="shared" si="8917"/>
        <v>0</v>
      </c>
      <c r="AM1037" s="1">
        <f t="shared" si="8918"/>
        <v>0</v>
      </c>
      <c r="AN1037" s="1">
        <f t="shared" si="8919"/>
        <v>0</v>
      </c>
      <c r="AO1037" s="294"/>
      <c r="AP1037" s="294">
        <f>G1037</f>
        <v>36</v>
      </c>
      <c r="AQ1037" s="294"/>
      <c r="AR1037" s="294"/>
      <c r="AS1037" s="298">
        <f t="shared" si="8725"/>
        <v>0</v>
      </c>
      <c r="AT1037" s="298">
        <f t="shared" si="8726"/>
        <v>1</v>
      </c>
      <c r="AU1037" s="298">
        <f t="shared" si="8727"/>
        <v>0</v>
      </c>
      <c r="AV1037" s="298">
        <f t="shared" si="8845"/>
        <v>0</v>
      </c>
      <c r="AW1037" s="294"/>
      <c r="AX1037" s="294"/>
      <c r="AY1037" s="294"/>
      <c r="AZ1037" s="294"/>
      <c r="BA1037" s="294"/>
      <c r="BB1037" s="294"/>
      <c r="BC1037" s="294"/>
      <c r="BD1037" s="294"/>
      <c r="BE1037" s="294"/>
      <c r="BF1037" s="294"/>
      <c r="BG1037" s="294"/>
      <c r="BH1037" s="294">
        <v>1</v>
      </c>
      <c r="BI1037" s="294"/>
      <c r="BJ1037" s="294"/>
      <c r="BK1037" s="294"/>
      <c r="BL1037" s="294"/>
      <c r="BM1037" s="294"/>
      <c r="BN1037" s="294"/>
      <c r="BO1037" s="294"/>
      <c r="BP1037" s="1"/>
      <c r="BQ1037" s="294"/>
      <c r="BR1037" s="17">
        <v>2</v>
      </c>
      <c r="BS1037" s="1">
        <f t="shared" si="8435"/>
        <v>0</v>
      </c>
      <c r="BT1037" s="17">
        <f t="shared" si="8920"/>
        <v>0</v>
      </c>
      <c r="BU1037" s="294"/>
      <c r="BV1037" s="294">
        <v>1</v>
      </c>
      <c r="BW1037" s="294"/>
      <c r="BX1037" s="294"/>
      <c r="BY1037" s="294"/>
      <c r="BZ1037" s="294"/>
      <c r="CA1037" s="294"/>
      <c r="CB1037" s="294"/>
      <c r="CC1037" s="294"/>
      <c r="CD1037" s="1"/>
      <c r="CE1037" s="1"/>
      <c r="CF1037" s="1"/>
      <c r="CG1037" s="294"/>
      <c r="CH1037" s="1">
        <v>1</v>
      </c>
      <c r="CI1037" s="1"/>
      <c r="CJ1037" s="1"/>
      <c r="CK1037" s="383"/>
      <c r="CL1037" s="383"/>
      <c r="CM1037" s="383"/>
      <c r="CN1037" s="1">
        <f>+SUM(BX1037:CC1037)*BW1037</f>
        <v>0</v>
      </c>
      <c r="CO1037" s="1">
        <f>+SUM(BX1037:CC1037)*BW1037</f>
        <v>0</v>
      </c>
      <c r="CP1037" s="20">
        <f>+SUM(BY1037:CC1037)*2.5+SUM(CD1037:CG1037)*0.5+SUM(CH1037:CJ1037)*2.5</f>
        <v>2.5</v>
      </c>
      <c r="CQ1037" s="351"/>
      <c r="CR1037" s="299">
        <f>+IF(SUM(AX1037:BM1037)&gt;0,1,0)+1</f>
        <v>2</v>
      </c>
      <c r="CS1037" s="294"/>
      <c r="CT1037" s="294"/>
      <c r="CU1037" s="1"/>
      <c r="CV1037" s="1"/>
      <c r="CW1037" s="1">
        <v>2</v>
      </c>
      <c r="CX1037" s="1"/>
      <c r="CY1037" s="1"/>
      <c r="CZ1037" s="294">
        <v>7</v>
      </c>
      <c r="DA1037" s="17">
        <f t="shared" si="8921"/>
        <v>0</v>
      </c>
      <c r="DB1037" s="359">
        <f t="shared" si="8463"/>
        <v>7</v>
      </c>
      <c r="DC1037" s="359">
        <f t="shared" si="8464"/>
        <v>2</v>
      </c>
      <c r="DD1037" s="294"/>
      <c r="DE1037" s="294">
        <v>6</v>
      </c>
      <c r="DF1037" s="294"/>
      <c r="DG1037" s="294"/>
      <c r="DH1037" s="294"/>
      <c r="DI1037" s="294"/>
      <c r="DJ1037" s="294"/>
      <c r="DK1037" s="294"/>
      <c r="DL1037" s="294"/>
      <c r="DM1037" s="294"/>
      <c r="DN1037" s="294"/>
      <c r="DO1037" s="1"/>
      <c r="DP1037" s="1"/>
      <c r="DQ1037" s="17">
        <f>+IF(AND(SUM(S1037:AA1037)&gt;0,SUM(FA1037:FF1037)&gt;0),CT1037,0)</f>
        <v>0</v>
      </c>
      <c r="DR1037" s="17">
        <f>+IF(AND(SUM(S1037:AA1037)&gt;0,SUM(FA1037:FF1037)&gt;0),CU1037,0)</f>
        <v>0</v>
      </c>
      <c r="DS1037" s="17">
        <f>+IF(AND(SUM(S1037:AA1037)&gt;0,SUM(FA1037:FF1037)&gt;0),CV1037,0)</f>
        <v>0</v>
      </c>
      <c r="DT1037" s="17">
        <f>+IF(AND(SUM(S1037:AA1037)&gt;0,SUM(FA1037:FF1037)&gt;0),CW1037,0)</f>
        <v>0</v>
      </c>
      <c r="DU1037" s="17">
        <f>+IF(AND(SUM(S1037:AA1037)&gt;0,SUM(FA1037:FF1037)&gt;0),CX1037,0)</f>
        <v>0</v>
      </c>
      <c r="DV1037" s="17">
        <f>+IF(AND(SUM(S1037:AA1037)&gt;0,SUM(FA1037:FF1037)&gt;0),CY1037,0)</f>
        <v>0</v>
      </c>
      <c r="DW1037" s="1"/>
      <c r="DX1037" s="1"/>
      <c r="DY1037" s="20">
        <f>+IF(AND(SUM(S1037:AB1037)&gt;0,SUM(FA1037:FF1037)&gt;0,DG1037&gt;=3),DG1037,0)</f>
        <v>0</v>
      </c>
      <c r="DZ1037" s="20">
        <f>+IF(AND(SUM(S1037:AB1037)&gt;0,SUM(FA1037:FF1037)&gt;0,DH1037&gt;=3),DH1037,0)</f>
        <v>0</v>
      </c>
      <c r="EA1037" s="20">
        <f>+IF(AND(SUM(S1037:AB1037)&gt;0,SUM(FA1037:FF1037)&gt;0,DI1037&gt;=3),DI1037,0)</f>
        <v>0</v>
      </c>
      <c r="EB1037" s="20">
        <f>+IF(AND(SUM(S1037:AB1037)&gt;0,SUM(FA1037:FF1037)&gt;0,DJ1037&gt;=3),DJ1037,0)</f>
        <v>0</v>
      </c>
      <c r="EC1037" s="18">
        <f>+IF(AND(CT1037=0,SUM(CU1037:CY1037)&gt;1,SUM(CU1037:CY1037)&lt;=4),1,IF(AND(CT1037=0,SUM(CU1037:CY1037)&gt;4),2,0))</f>
        <v>1</v>
      </c>
      <c r="ED1037" s="19">
        <f t="shared" si="8922"/>
        <v>3</v>
      </c>
      <c r="EE1037" s="19">
        <f>+IF(SUM(AO1037:AR1037)+SUM(DK1037:DN1037)&gt;0,CT1037*3,0)</f>
        <v>0</v>
      </c>
      <c r="EF1037" s="1">
        <f>+IF(EE1037&gt;0,CT1037*4,0)</f>
        <v>0</v>
      </c>
      <c r="EG1037" s="18">
        <f>+IF(AND(CT1037+EC1037=0,SUM(AO1037:AR1037)&gt;0,SUM(DK1037:DN1037)&gt;0),(CU1037+CV1037+CW1037+CX1037)*2+CY1037*5,(EC1037+CT1037-FO1037)*5)+IF(AND(EC1037+DQ1037+CT1037=0,SUM(AO1037:AR1037)&gt;0),SUM(CU1037:CX1037)*2+CY1037*5,0)</f>
        <v>5</v>
      </c>
      <c r="EH1037" s="341"/>
      <c r="EI1037" s="294"/>
      <c r="EJ1037" s="294">
        <v>9</v>
      </c>
      <c r="EK1037" s="294"/>
      <c r="EL1037" s="19">
        <v>1</v>
      </c>
      <c r="EM1037" s="19"/>
      <c r="EN1037" s="19"/>
      <c r="EO1037" s="366"/>
      <c r="EP1037" s="366"/>
      <c r="EQ1037" s="374"/>
      <c r="ER1037" s="374"/>
      <c r="ES1037" s="374"/>
      <c r="ET1037" s="374"/>
      <c r="EU1037" s="18">
        <f>IF(SUM(CU1037:CX1037)&gt;0,CZ1037*1+2,0)</f>
        <v>9</v>
      </c>
      <c r="EV1037" s="18">
        <f t="shared" si="8456"/>
        <v>2</v>
      </c>
      <c r="EW1037" s="341">
        <v>1</v>
      </c>
      <c r="EX1037" s="341"/>
      <c r="EY1037" s="341"/>
      <c r="EZ1037" s="365">
        <f t="shared" si="8466"/>
        <v>0</v>
      </c>
      <c r="FA1037" s="294"/>
      <c r="FB1037" s="294"/>
      <c r="FC1037" s="294"/>
      <c r="FD1037" s="300"/>
      <c r="FE1037" s="300"/>
      <c r="FF1037" s="300"/>
      <c r="FG1037" s="300"/>
      <c r="FH1037" s="300"/>
      <c r="FI1037" s="300"/>
      <c r="FJ1037" s="300">
        <f>F1037</f>
        <v>36</v>
      </c>
      <c r="FK1037" s="294"/>
      <c r="FL1037" s="294"/>
      <c r="FM1037" s="294"/>
      <c r="FN1037" s="294"/>
      <c r="FO1037" s="294"/>
      <c r="FP1037" s="20">
        <f t="shared" si="8467"/>
        <v>0</v>
      </c>
      <c r="FQ1037" s="20">
        <f t="shared" si="8923"/>
        <v>6</v>
      </c>
      <c r="FR1037" s="20">
        <f t="shared" si="8923"/>
        <v>0</v>
      </c>
      <c r="FS1037" s="20">
        <f t="shared" si="8924"/>
        <v>0</v>
      </c>
      <c r="FT1037" s="20">
        <f t="shared" si="8924"/>
        <v>0</v>
      </c>
      <c r="FU1037" s="20">
        <f t="shared" si="8924"/>
        <v>0</v>
      </c>
      <c r="FV1037" s="20">
        <f t="shared" si="8924"/>
        <v>0</v>
      </c>
      <c r="FW1037" s="294"/>
    </row>
    <row r="1038" spans="1:179" s="301" customFormat="1" ht="27.75" customHeight="1">
      <c r="A1038" s="295"/>
      <c r="B1038" s="296" t="s">
        <v>687</v>
      </c>
      <c r="C1038" s="296" t="str">
        <f t="shared" si="8907"/>
        <v>6.3</v>
      </c>
      <c r="D1038" s="296" t="s">
        <v>53</v>
      </c>
      <c r="E1038" s="296" t="s">
        <v>53</v>
      </c>
      <c r="F1038" s="296">
        <v>34</v>
      </c>
      <c r="G1038" s="296">
        <f>F1038</f>
        <v>34</v>
      </c>
      <c r="H1038" s="297"/>
      <c r="I1038" s="297"/>
      <c r="J1038" s="294"/>
      <c r="K1038" s="294"/>
      <c r="L1038" s="294"/>
      <c r="M1038" s="294"/>
      <c r="N1038" s="297"/>
      <c r="O1038" s="297"/>
      <c r="P1038" s="1"/>
      <c r="Q1038" s="16"/>
      <c r="R1038" s="1"/>
      <c r="S1038" s="294"/>
      <c r="T1038" s="294"/>
      <c r="U1038" s="294"/>
      <c r="V1038" s="294"/>
      <c r="W1038" s="294"/>
      <c r="X1038" s="294"/>
      <c r="Y1038" s="294"/>
      <c r="Z1038" s="294"/>
      <c r="AA1038" s="294"/>
      <c r="AB1038" s="294"/>
      <c r="AC1038" s="1">
        <f t="shared" ref="AC1038" si="8925">+IF(S1038=1,1,0)+IF(T1038=1,1,0)</f>
        <v>0</v>
      </c>
      <c r="AD1038" s="1">
        <f t="shared" ref="AD1038" si="8926">+IF(U1038=1,1,0)+IF(V1038=1,1,0)</f>
        <v>0</v>
      </c>
      <c r="AE1038" s="1">
        <f t="shared" ref="AE1038" si="8927">+IF(W1038=1,1,0)+IF(X1038=1,1,0)</f>
        <v>0</v>
      </c>
      <c r="AF1038" s="1">
        <f t="shared" ref="AF1038" si="8928">+IF(Y1038=1,1,0)+IF(Z1038=1,1,0)</f>
        <v>0</v>
      </c>
      <c r="AG1038" s="1">
        <f t="shared" ref="AG1038" si="8929">+IF(AA1038=1,1,0)</f>
        <v>0</v>
      </c>
      <c r="AH1038" s="1">
        <f t="shared" ref="AH1038" si="8930">+IF(AB1038=1,1,0)</f>
        <v>0</v>
      </c>
      <c r="AI1038" s="1">
        <f t="shared" ref="AI1038" si="8931">+IF(S1038=2,1,0)+IF(T1038=2,1,0)</f>
        <v>0</v>
      </c>
      <c r="AJ1038" s="1">
        <f t="shared" ref="AJ1038" si="8932">+IF(U1038=2,1,0)+IF(V1038=2,1,0)</f>
        <v>0</v>
      </c>
      <c r="AK1038" s="1">
        <f t="shared" ref="AK1038" si="8933">+IF(X1038=2,1,0)+IF(W1038=2,1,0)</f>
        <v>0</v>
      </c>
      <c r="AL1038" s="1">
        <f t="shared" ref="AL1038" si="8934">+IF(Y1038=2,1,0)+IF(Z1038=2,1,0)</f>
        <v>0</v>
      </c>
      <c r="AM1038" s="1">
        <f t="shared" ref="AM1038" si="8935">+IF(AA1038=2,1,0)</f>
        <v>0</v>
      </c>
      <c r="AN1038" s="1">
        <f t="shared" ref="AN1038" si="8936">+IF(AB1038=2,1,0)</f>
        <v>0</v>
      </c>
      <c r="AO1038" s="294"/>
      <c r="AP1038" s="294">
        <f>G1038</f>
        <v>34</v>
      </c>
      <c r="AQ1038" s="294"/>
      <c r="AR1038" s="294"/>
      <c r="AS1038" s="298">
        <f t="shared" si="8725"/>
        <v>0</v>
      </c>
      <c r="AT1038" s="298">
        <f t="shared" si="8726"/>
        <v>1</v>
      </c>
      <c r="AU1038" s="298">
        <f t="shared" si="8727"/>
        <v>0</v>
      </c>
      <c r="AV1038" s="298">
        <f t="shared" si="8845"/>
        <v>0</v>
      </c>
      <c r="AW1038" s="294"/>
      <c r="AX1038" s="294">
        <v>1</v>
      </c>
      <c r="AY1038" s="294"/>
      <c r="AZ1038" s="294"/>
      <c r="BA1038" s="294"/>
      <c r="BB1038" s="294"/>
      <c r="BC1038" s="294"/>
      <c r="BD1038" s="294"/>
      <c r="BE1038" s="294"/>
      <c r="BF1038" s="294"/>
      <c r="BG1038" s="294"/>
      <c r="BH1038" s="294"/>
      <c r="BI1038" s="294"/>
      <c r="BJ1038" s="294"/>
      <c r="BK1038" s="294"/>
      <c r="BL1038" s="294"/>
      <c r="BM1038" s="294"/>
      <c r="BN1038" s="294"/>
      <c r="BO1038" s="294"/>
      <c r="BP1038" s="1"/>
      <c r="BQ1038" s="294"/>
      <c r="BR1038" s="17">
        <v>1</v>
      </c>
      <c r="BS1038" s="1">
        <f t="shared" si="8435"/>
        <v>0</v>
      </c>
      <c r="BT1038" s="17">
        <f t="shared" ref="BT1038" si="8937">+BS1038*2</f>
        <v>0</v>
      </c>
      <c r="BU1038" s="294"/>
      <c r="BV1038" s="294">
        <v>1</v>
      </c>
      <c r="BW1038" s="294">
        <v>1</v>
      </c>
      <c r="BX1038" s="294">
        <v>1</v>
      </c>
      <c r="BY1038" s="294"/>
      <c r="BZ1038" s="294"/>
      <c r="CA1038" s="294"/>
      <c r="CB1038" s="294"/>
      <c r="CC1038" s="294"/>
      <c r="CD1038" s="1"/>
      <c r="CE1038" s="1"/>
      <c r="CF1038" s="1"/>
      <c r="CG1038" s="294"/>
      <c r="CH1038" s="1">
        <v>1</v>
      </c>
      <c r="CI1038" s="1"/>
      <c r="CJ1038" s="1"/>
      <c r="CK1038" s="1"/>
      <c r="CL1038" s="1"/>
      <c r="CM1038" s="1"/>
      <c r="CN1038" s="1">
        <f>+SUM(BX1038:CC1038)*BW1038</f>
        <v>1</v>
      </c>
      <c r="CO1038" s="1">
        <f>+SUM(BX1038:CC1038)*BW1038</f>
        <v>1</v>
      </c>
      <c r="CP1038" s="20">
        <f>+SUM(BY1038:CC1038)*2.5+SUM(CD1038:CG1038)*0.5+SUM(CH1038:CJ1038)*2.5</f>
        <v>2.5</v>
      </c>
      <c r="CQ1038" s="20"/>
      <c r="CR1038" s="299">
        <f>+IF(SUM(AX1038:BM1038)&gt;0,1,0)+1</f>
        <v>2</v>
      </c>
      <c r="CS1038" s="294">
        <v>2</v>
      </c>
      <c r="CT1038" s="294">
        <v>1</v>
      </c>
      <c r="CU1038" s="1"/>
      <c r="CV1038" s="1"/>
      <c r="CW1038" s="1">
        <v>2</v>
      </c>
      <c r="CX1038" s="1"/>
      <c r="CY1038" s="1">
        <v>5</v>
      </c>
      <c r="CZ1038" s="294">
        <v>6</v>
      </c>
      <c r="DA1038" s="17">
        <f t="shared" ref="DA1038" si="8938">+CY1038</f>
        <v>5</v>
      </c>
      <c r="DB1038" s="17">
        <f t="shared" si="8463"/>
        <v>11</v>
      </c>
      <c r="DC1038" s="17">
        <f t="shared" si="8464"/>
        <v>7</v>
      </c>
      <c r="DD1038" s="294"/>
      <c r="DE1038" s="294">
        <v>6</v>
      </c>
      <c r="DF1038" s="294">
        <f>5*3</f>
        <v>15</v>
      </c>
      <c r="DG1038" s="294"/>
      <c r="DH1038" s="294"/>
      <c r="DI1038" s="294"/>
      <c r="DJ1038" s="294"/>
      <c r="DK1038" s="294"/>
      <c r="DL1038" s="294"/>
      <c r="DM1038" s="294"/>
      <c r="DN1038" s="294"/>
      <c r="DO1038" s="1"/>
      <c r="DP1038" s="1"/>
      <c r="DQ1038" s="17">
        <f>+IF(AND(SUM(S1038:AA1038)&gt;0,SUM(FA1038:FF1038)&gt;0),CT1038,0)</f>
        <v>0</v>
      </c>
      <c r="DR1038" s="17">
        <f>+IF(AND(SUM(S1038:AA1038)&gt;0,SUM(FA1038:FF1038)&gt;0),CU1038,0)</f>
        <v>0</v>
      </c>
      <c r="DS1038" s="17">
        <f>+IF(AND(SUM(S1038:AA1038)&gt;0,SUM(FA1038:FF1038)&gt;0),CV1038,0)</f>
        <v>0</v>
      </c>
      <c r="DT1038" s="17">
        <f>+IF(AND(SUM(S1038:AA1038)&gt;0,SUM(FA1038:FF1038)&gt;0),CW1038,0)</f>
        <v>0</v>
      </c>
      <c r="DU1038" s="17">
        <f>+IF(AND(SUM(S1038:AA1038)&gt;0,SUM(FA1038:FF1038)&gt;0),CX1038,0)</f>
        <v>0</v>
      </c>
      <c r="DV1038" s="17">
        <f>+IF(AND(SUM(S1038:AA1038)&gt;0,SUM(FA1038:FF1038)&gt;0),CY1038,0)</f>
        <v>0</v>
      </c>
      <c r="DW1038" s="1"/>
      <c r="DX1038" s="1"/>
      <c r="DY1038" s="20">
        <f>+IF(AND(SUM(S1038:AB1038)&gt;0,SUM(FA1038:FF1038)&gt;0,DG1038&gt;=3),DG1038,0)</f>
        <v>0</v>
      </c>
      <c r="DZ1038" s="20">
        <f>+IF(AND(SUM(S1038:AB1038)&gt;0,SUM(FA1038:FF1038)&gt;0,DH1038&gt;=3),DH1038,0)</f>
        <v>0</v>
      </c>
      <c r="EA1038" s="20">
        <f>+IF(AND(SUM(S1038:AB1038)&gt;0,SUM(FA1038:FF1038)&gt;0,DI1038&gt;=3),DI1038,0)</f>
        <v>0</v>
      </c>
      <c r="EB1038" s="20">
        <f>+IF(AND(SUM(S1038:AB1038)&gt;0,SUM(FA1038:FF1038)&gt;0,DJ1038&gt;=3),DJ1038,0)</f>
        <v>0</v>
      </c>
      <c r="EC1038" s="18">
        <f>+IF(AND(CT1038=0,SUM(CU1038:CY1038)&gt;1,SUM(CU1038:CY1038)&lt;=4),1,IF(AND(CT1038=0,SUM(CU1038:CY1038)&gt;4),2,0))</f>
        <v>0</v>
      </c>
      <c r="ED1038" s="19">
        <f>+IF(EC1038&lt;&gt;0,EC1038*3,0)+3</f>
        <v>3</v>
      </c>
      <c r="EE1038" s="19"/>
      <c r="EF1038" s="1">
        <f>+IF(EE1038&gt;0,CT1038*4,0)+4</f>
        <v>4</v>
      </c>
      <c r="EG1038" s="18"/>
      <c r="EH1038" s="18"/>
      <c r="EI1038" s="294"/>
      <c r="EJ1038" s="294">
        <v>9</v>
      </c>
      <c r="EK1038" s="294">
        <f>4.5*5</f>
        <v>22.5</v>
      </c>
      <c r="EL1038" s="19"/>
      <c r="EM1038" s="19">
        <v>1</v>
      </c>
      <c r="EN1038" s="19"/>
      <c r="EO1038" s="19"/>
      <c r="EP1038" s="19"/>
      <c r="EQ1038" s="18"/>
      <c r="ER1038" s="18"/>
      <c r="ES1038" s="18"/>
      <c r="ET1038" s="18"/>
      <c r="EU1038" s="18">
        <f>IF(SUM(CU1038:CX1038)&gt;0,CZ1038*1+2,0)</f>
        <v>8</v>
      </c>
      <c r="EV1038" s="18">
        <f t="shared" si="8456"/>
        <v>2</v>
      </c>
      <c r="EW1038" s="18">
        <v>1</v>
      </c>
      <c r="EX1038" s="18">
        <v>1</v>
      </c>
      <c r="EY1038" s="18">
        <v>5</v>
      </c>
      <c r="EZ1038" s="20">
        <f t="shared" si="8466"/>
        <v>0.5</v>
      </c>
      <c r="FA1038" s="294"/>
      <c r="FB1038" s="294"/>
      <c r="FC1038" s="294"/>
      <c r="FD1038" s="300"/>
      <c r="FE1038" s="300"/>
      <c r="FF1038" s="300"/>
      <c r="FG1038" s="300"/>
      <c r="FH1038" s="300"/>
      <c r="FI1038" s="300"/>
      <c r="FJ1038" s="300">
        <f>F1038</f>
        <v>34</v>
      </c>
      <c r="FK1038" s="294"/>
      <c r="FL1038" s="294"/>
      <c r="FM1038" s="294"/>
      <c r="FN1038" s="294"/>
      <c r="FO1038" s="294"/>
      <c r="FP1038" s="20">
        <f t="shared" si="8467"/>
        <v>0</v>
      </c>
      <c r="FQ1038" s="20">
        <f t="shared" si="8923"/>
        <v>6</v>
      </c>
      <c r="FR1038" s="20">
        <f t="shared" si="8923"/>
        <v>15</v>
      </c>
      <c r="FS1038" s="20">
        <f t="shared" si="8924"/>
        <v>0</v>
      </c>
      <c r="FT1038" s="20">
        <f t="shared" si="8924"/>
        <v>0</v>
      </c>
      <c r="FU1038" s="20">
        <f t="shared" si="8924"/>
        <v>0</v>
      </c>
      <c r="FV1038" s="20">
        <f t="shared" si="8924"/>
        <v>0</v>
      </c>
      <c r="FW1038" s="294"/>
    </row>
    <row r="1039" spans="1:179" s="301" customFormat="1" ht="27.75" customHeight="1">
      <c r="A1039" s="295"/>
      <c r="B1039" s="41" t="s">
        <v>738</v>
      </c>
      <c r="C1039" s="41" t="str">
        <f t="shared" si="8907"/>
        <v>6.4</v>
      </c>
      <c r="D1039" s="296"/>
      <c r="E1039" s="296"/>
      <c r="F1039" s="296"/>
      <c r="G1039" s="296"/>
      <c r="H1039" s="297"/>
      <c r="I1039" s="297"/>
      <c r="J1039" s="294"/>
      <c r="K1039" s="294"/>
      <c r="L1039" s="294"/>
      <c r="M1039" s="294"/>
      <c r="N1039" s="297"/>
      <c r="O1039" s="297"/>
      <c r="P1039" s="1"/>
      <c r="Q1039" s="16"/>
      <c r="R1039" s="1"/>
      <c r="S1039" s="294"/>
      <c r="T1039" s="294"/>
      <c r="U1039" s="294"/>
      <c r="V1039" s="294"/>
      <c r="W1039" s="294"/>
      <c r="X1039" s="294"/>
      <c r="Y1039" s="294"/>
      <c r="Z1039" s="294"/>
      <c r="AA1039" s="294"/>
      <c r="AB1039" s="294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294"/>
      <c r="AP1039" s="294"/>
      <c r="AQ1039" s="294"/>
      <c r="AR1039" s="294"/>
      <c r="AS1039" s="298">
        <f t="shared" si="8725"/>
        <v>0</v>
      </c>
      <c r="AT1039" s="298">
        <f t="shared" si="8726"/>
        <v>0</v>
      </c>
      <c r="AU1039" s="298">
        <f t="shared" si="8727"/>
        <v>0</v>
      </c>
      <c r="AV1039" s="298">
        <f t="shared" si="8845"/>
        <v>0</v>
      </c>
      <c r="AW1039" s="294"/>
      <c r="AX1039" s="294"/>
      <c r="AY1039" s="294"/>
      <c r="AZ1039" s="294"/>
      <c r="BA1039" s="294"/>
      <c r="BB1039" s="294"/>
      <c r="BC1039" s="294"/>
      <c r="BD1039" s="294"/>
      <c r="BE1039" s="294"/>
      <c r="BF1039" s="294"/>
      <c r="BG1039" s="294"/>
      <c r="BH1039" s="294"/>
      <c r="BI1039" s="294"/>
      <c r="BJ1039" s="294"/>
      <c r="BK1039" s="294"/>
      <c r="BL1039" s="294"/>
      <c r="BM1039" s="294"/>
      <c r="BN1039" s="294"/>
      <c r="BO1039" s="294"/>
      <c r="BP1039" s="1"/>
      <c r="BQ1039" s="294"/>
      <c r="BR1039" s="17">
        <v>1</v>
      </c>
      <c r="BS1039" s="1">
        <f t="shared" si="8435"/>
        <v>0</v>
      </c>
      <c r="BT1039" s="17"/>
      <c r="BU1039" s="294">
        <v>8</v>
      </c>
      <c r="BV1039" s="294"/>
      <c r="BW1039" s="294"/>
      <c r="BX1039" s="294"/>
      <c r="BY1039" s="294"/>
      <c r="BZ1039" s="294"/>
      <c r="CA1039" s="294"/>
      <c r="CB1039" s="294"/>
      <c r="CC1039" s="294"/>
      <c r="CD1039" s="1"/>
      <c r="CE1039" s="1"/>
      <c r="CF1039" s="1"/>
      <c r="CG1039" s="294"/>
      <c r="CH1039" s="1"/>
      <c r="CI1039" s="1"/>
      <c r="CJ1039" s="1"/>
      <c r="CK1039" s="383"/>
      <c r="CL1039" s="383"/>
      <c r="CM1039" s="383"/>
      <c r="CN1039" s="1"/>
      <c r="CO1039" s="1"/>
      <c r="CP1039" s="20"/>
      <c r="CQ1039" s="351"/>
      <c r="CR1039" s="299"/>
      <c r="CS1039" s="294"/>
      <c r="CT1039" s="294"/>
      <c r="CU1039" s="1"/>
      <c r="CV1039" s="1"/>
      <c r="CW1039" s="1"/>
      <c r="CX1039" s="1"/>
      <c r="CY1039" s="1"/>
      <c r="CZ1039" s="294"/>
      <c r="DA1039" s="17"/>
      <c r="DB1039" s="359">
        <f t="shared" ref="DB1039:DB1049" si="8939">CZ1039+DA1039</f>
        <v>0</v>
      </c>
      <c r="DC1039" s="359">
        <f t="shared" ref="DC1039:DC1049" si="8940">CU1039+CV1039+CW1039+CX1039+CY1039</f>
        <v>0</v>
      </c>
      <c r="DD1039" s="294"/>
      <c r="DE1039" s="294"/>
      <c r="DF1039" s="294"/>
      <c r="DG1039" s="294"/>
      <c r="DH1039" s="294"/>
      <c r="DI1039" s="294"/>
      <c r="DJ1039" s="294"/>
      <c r="DK1039" s="294"/>
      <c r="DL1039" s="294"/>
      <c r="DM1039" s="294"/>
      <c r="DN1039" s="294"/>
      <c r="DO1039" s="1"/>
      <c r="DP1039" s="1"/>
      <c r="DQ1039" s="17"/>
      <c r="DR1039" s="17"/>
      <c r="DS1039" s="17"/>
      <c r="DT1039" s="17"/>
      <c r="DU1039" s="17"/>
      <c r="DV1039" s="17"/>
      <c r="DW1039" s="1"/>
      <c r="DX1039" s="1"/>
      <c r="DY1039" s="20"/>
      <c r="DZ1039" s="20"/>
      <c r="EA1039" s="20"/>
      <c r="EB1039" s="20"/>
      <c r="EC1039" s="18"/>
      <c r="ED1039" s="19"/>
      <c r="EE1039" s="19"/>
      <c r="EF1039" s="1"/>
      <c r="EG1039" s="18"/>
      <c r="EH1039" s="341"/>
      <c r="EI1039" s="294"/>
      <c r="EJ1039" s="294"/>
      <c r="EK1039" s="294"/>
      <c r="EL1039" s="19"/>
      <c r="EM1039" s="19"/>
      <c r="EN1039" s="19"/>
      <c r="EO1039" s="366"/>
      <c r="EP1039" s="366"/>
      <c r="EQ1039" s="374"/>
      <c r="ER1039" s="374"/>
      <c r="ES1039" s="374"/>
      <c r="ET1039" s="374"/>
      <c r="EU1039" s="18"/>
      <c r="EV1039" s="18">
        <f t="shared" si="8456"/>
        <v>0</v>
      </c>
      <c r="EW1039" s="341"/>
      <c r="EX1039" s="341"/>
      <c r="EY1039" s="341"/>
      <c r="EZ1039" s="365">
        <f t="shared" ref="EZ1039:EZ1050" si="8941">BX1039/2</f>
        <v>0</v>
      </c>
      <c r="FA1039" s="294"/>
      <c r="FB1039" s="294"/>
      <c r="FC1039" s="294"/>
      <c r="FD1039" s="300"/>
      <c r="FE1039" s="300"/>
      <c r="FF1039" s="300"/>
      <c r="FG1039" s="300"/>
      <c r="FH1039" s="300"/>
      <c r="FI1039" s="300"/>
      <c r="FJ1039" s="300"/>
      <c r="FK1039" s="294"/>
      <c r="FL1039" s="294"/>
      <c r="FM1039" s="294"/>
      <c r="FN1039" s="294"/>
      <c r="FO1039" s="294"/>
      <c r="FP1039" s="20">
        <f t="shared" si="8467"/>
        <v>0</v>
      </c>
      <c r="FQ1039" s="20"/>
      <c r="FR1039" s="20"/>
      <c r="FS1039" s="20"/>
      <c r="FT1039" s="20"/>
      <c r="FU1039" s="20"/>
      <c r="FV1039" s="20"/>
      <c r="FW1039" s="294"/>
    </row>
    <row r="1040" spans="1:179" s="301" customFormat="1" ht="27.75" customHeight="1">
      <c r="A1040" s="295"/>
      <c r="B1040" s="296" t="s">
        <v>788</v>
      </c>
      <c r="C1040" s="296" t="str">
        <f t="shared" si="8907"/>
        <v>6.4.1</v>
      </c>
      <c r="D1040" s="296" t="s">
        <v>53</v>
      </c>
      <c r="E1040" s="296" t="str">
        <f>D1040</f>
        <v>LT7,5</v>
      </c>
      <c r="F1040" s="296">
        <v>46</v>
      </c>
      <c r="G1040" s="296">
        <f>F1040</f>
        <v>46</v>
      </c>
      <c r="H1040" s="297"/>
      <c r="I1040" s="297"/>
      <c r="J1040" s="294"/>
      <c r="K1040" s="294"/>
      <c r="L1040" s="294"/>
      <c r="M1040" s="294"/>
      <c r="N1040" s="297"/>
      <c r="O1040" s="297"/>
      <c r="P1040" s="1"/>
      <c r="Q1040" s="16"/>
      <c r="R1040" s="1"/>
      <c r="S1040" s="294"/>
      <c r="T1040" s="294"/>
      <c r="U1040" s="294"/>
      <c r="V1040" s="294"/>
      <c r="W1040" s="294"/>
      <c r="X1040" s="294"/>
      <c r="Y1040" s="294"/>
      <c r="Z1040" s="294"/>
      <c r="AA1040" s="294"/>
      <c r="AB1040" s="294"/>
      <c r="AC1040" s="1">
        <f t="shared" ref="AC1040" si="8942">+IF(S1040=1,1,0)+IF(T1040=1,1,0)</f>
        <v>0</v>
      </c>
      <c r="AD1040" s="1">
        <f t="shared" ref="AD1040" si="8943">+IF(U1040=1,1,0)+IF(V1040=1,1,0)</f>
        <v>0</v>
      </c>
      <c r="AE1040" s="1">
        <f t="shared" ref="AE1040" si="8944">+IF(W1040=1,1,0)+IF(X1040=1,1,0)</f>
        <v>0</v>
      </c>
      <c r="AF1040" s="1">
        <f t="shared" ref="AF1040" si="8945">+IF(Y1040=1,1,0)+IF(Z1040=1,1,0)</f>
        <v>0</v>
      </c>
      <c r="AG1040" s="1">
        <f t="shared" ref="AG1040" si="8946">+IF(AA1040=1,1,0)</f>
        <v>0</v>
      </c>
      <c r="AH1040" s="1">
        <f t="shared" ref="AH1040" si="8947">+IF(AB1040=1,1,0)</f>
        <v>0</v>
      </c>
      <c r="AI1040" s="1">
        <f t="shared" ref="AI1040" si="8948">+IF(S1040=2,1,0)+IF(T1040=2,1,0)</f>
        <v>0</v>
      </c>
      <c r="AJ1040" s="1">
        <f t="shared" ref="AJ1040" si="8949">+IF(U1040=2,1,0)+IF(V1040=2,1,0)</f>
        <v>0</v>
      </c>
      <c r="AK1040" s="1">
        <f t="shared" ref="AK1040" si="8950">+IF(X1040=2,1,0)+IF(W1040=2,1,0)</f>
        <v>0</v>
      </c>
      <c r="AL1040" s="1">
        <f t="shared" ref="AL1040" si="8951">+IF(Y1040=2,1,0)+IF(Z1040=2,1,0)</f>
        <v>0</v>
      </c>
      <c r="AM1040" s="1">
        <f t="shared" ref="AM1040" si="8952">+IF(AA1040=2,1,0)</f>
        <v>0</v>
      </c>
      <c r="AN1040" s="1">
        <f t="shared" ref="AN1040" si="8953">+IF(AB1040=2,1,0)</f>
        <v>0</v>
      </c>
      <c r="AO1040" s="294"/>
      <c r="AP1040" s="294">
        <f>G1040</f>
        <v>46</v>
      </c>
      <c r="AQ1040" s="294"/>
      <c r="AR1040" s="294"/>
      <c r="AS1040" s="298">
        <f t="shared" ref="AS1040:AS1047" si="8954">IF(AND(AO1040&gt;0,OR(BR1040&gt;=2,BR1040=1)),1,0)</f>
        <v>0</v>
      </c>
      <c r="AT1040" s="298">
        <f t="shared" ref="AT1040:AT1047" si="8955">IF(AND(AP1040&gt;0,OR(BR1040&gt;=2,BR1040=1)),1,0)</f>
        <v>1</v>
      </c>
      <c r="AU1040" s="298">
        <f t="shared" ref="AU1040:AU1047" si="8956">IF(AND(AQ1040&gt;0,OR(BR1040&gt;=2,BR1040=1)),1,0)</f>
        <v>0</v>
      </c>
      <c r="AV1040" s="298">
        <f t="shared" si="8845"/>
        <v>0</v>
      </c>
      <c r="AW1040" s="294"/>
      <c r="AX1040" s="294"/>
      <c r="AY1040" s="294">
        <v>1</v>
      </c>
      <c r="AZ1040" s="294"/>
      <c r="BA1040" s="294"/>
      <c r="BB1040" s="294"/>
      <c r="BC1040" s="294"/>
      <c r="BD1040" s="294"/>
      <c r="BE1040" s="294"/>
      <c r="BF1040" s="294"/>
      <c r="BG1040" s="294"/>
      <c r="BH1040" s="294"/>
      <c r="BI1040" s="294"/>
      <c r="BJ1040" s="294"/>
      <c r="BK1040" s="294"/>
      <c r="BL1040" s="294"/>
      <c r="BM1040" s="294"/>
      <c r="BN1040" s="294"/>
      <c r="BO1040" s="294"/>
      <c r="BP1040" s="1"/>
      <c r="BQ1040" s="294"/>
      <c r="BR1040" s="17">
        <v>1</v>
      </c>
      <c r="BS1040" s="1">
        <f t="shared" si="8435"/>
        <v>0</v>
      </c>
      <c r="BT1040" s="17">
        <f t="shared" ref="BT1040" si="8957">+BS1040*2</f>
        <v>0</v>
      </c>
      <c r="BU1040" s="294"/>
      <c r="BV1040" s="294">
        <v>1</v>
      </c>
      <c r="BW1040" s="294">
        <v>1</v>
      </c>
      <c r="BX1040" s="294">
        <v>1</v>
      </c>
      <c r="BY1040" s="294"/>
      <c r="BZ1040" s="294"/>
      <c r="CA1040" s="294"/>
      <c r="CB1040" s="294"/>
      <c r="CC1040" s="294"/>
      <c r="CD1040" s="1"/>
      <c r="CE1040" s="1"/>
      <c r="CF1040" s="1"/>
      <c r="CG1040" s="294"/>
      <c r="CH1040" s="1">
        <v>1</v>
      </c>
      <c r="CI1040" s="1"/>
      <c r="CJ1040" s="1"/>
      <c r="CK1040" s="383"/>
      <c r="CL1040" s="383"/>
      <c r="CM1040" s="383"/>
      <c r="CN1040" s="1">
        <f>+SUM(BX1040:CC1040)*BW1040</f>
        <v>1</v>
      </c>
      <c r="CO1040" s="1">
        <f>+SUM(BX1040:CC1040)*BW1040</f>
        <v>1</v>
      </c>
      <c r="CP1040" s="20">
        <f>+SUM(BY1040:CC1040)*2.5+SUM(CD1040:CG1040)*0.5+SUM(CH1040:CJ1040)*2.5</f>
        <v>2.5</v>
      </c>
      <c r="CQ1040" s="351"/>
      <c r="CR1040" s="299">
        <f>+IF(SUM(AX1040:BM1040)&gt;0,1,0)</f>
        <v>1</v>
      </c>
      <c r="CS1040" s="294"/>
      <c r="CT1040" s="294"/>
      <c r="CU1040" s="1"/>
      <c r="CV1040" s="1">
        <v>1</v>
      </c>
      <c r="CW1040" s="1">
        <v>1</v>
      </c>
      <c r="CX1040" s="1"/>
      <c r="CY1040" s="1"/>
      <c r="CZ1040" s="294">
        <v>4</v>
      </c>
      <c r="DA1040" s="17">
        <f t="shared" ref="DA1040" si="8958">+CY1040</f>
        <v>0</v>
      </c>
      <c r="DB1040" s="359">
        <f t="shared" si="8939"/>
        <v>4</v>
      </c>
      <c r="DC1040" s="359">
        <f t="shared" si="8940"/>
        <v>2</v>
      </c>
      <c r="DD1040" s="294"/>
      <c r="DE1040" s="294">
        <v>4</v>
      </c>
      <c r="DF1040" s="294"/>
      <c r="DG1040" s="294">
        <v>3</v>
      </c>
      <c r="DH1040" s="294"/>
      <c r="DI1040" s="294"/>
      <c r="DJ1040" s="294"/>
      <c r="DK1040" s="294"/>
      <c r="DL1040" s="294"/>
      <c r="DM1040" s="294"/>
      <c r="DN1040" s="294"/>
      <c r="DO1040" s="1"/>
      <c r="DP1040" s="1"/>
      <c r="DQ1040" s="17">
        <f>+IF(AND(SUM(S1040:AA1040)&gt;0,SUM(FA1040:FF1040)&gt;0),CT1040,0)</f>
        <v>0</v>
      </c>
      <c r="DR1040" s="17">
        <f>+IF(AND(SUM(S1040:AA1040)&gt;0,SUM(FA1040:FF1040)&gt;0),CU1040,0)</f>
        <v>0</v>
      </c>
      <c r="DS1040" s="17">
        <f>+IF(AND(SUM(S1040:AA1040)&gt;0,SUM(FA1040:FF1040)&gt;0),CV1040,0)</f>
        <v>0</v>
      </c>
      <c r="DT1040" s="17">
        <f>+IF(AND(SUM(S1040:AA1040)&gt;0,SUM(FA1040:FF1040)&gt;0),CW1040,0)</f>
        <v>0</v>
      </c>
      <c r="DU1040" s="17">
        <f>+IF(AND(SUM(S1040:AA1040)&gt;0,SUM(FA1040:FF1040)&gt;0),CX1040,0)</f>
        <v>0</v>
      </c>
      <c r="DV1040" s="17">
        <f>+IF(AND(SUM(S1040:AA1040)&gt;0,SUM(FA1040:FF1040)&gt;0),CY1040,0)</f>
        <v>0</v>
      </c>
      <c r="DW1040" s="1"/>
      <c r="DX1040" s="1"/>
      <c r="DY1040" s="20">
        <f>+IF(AND(SUM(S1040:AB1040)&gt;0,SUM(FA1040:FF1040)&gt;0,DG1040&gt;=3),DG1040,0)</f>
        <v>0</v>
      </c>
      <c r="DZ1040" s="20">
        <f>+IF(AND(SUM(S1040:AB1040)&gt;0,SUM(FA1040:FF1040)&gt;0,DH1040&gt;=3),DH1040,0)</f>
        <v>0</v>
      </c>
      <c r="EA1040" s="20">
        <f>+IF(AND(SUM(S1040:AB1040)&gt;0,SUM(FA1040:FF1040)&gt;0,DI1040&gt;=3),DI1040,0)</f>
        <v>0</v>
      </c>
      <c r="EB1040" s="20">
        <f>+IF(AND(SUM(S1040:AB1040)&gt;0,SUM(FA1040:FF1040)&gt;0,DJ1040&gt;=3),DJ1040,0)</f>
        <v>0</v>
      </c>
      <c r="EC1040" s="18">
        <f>+IF(AND(CT1040=0,SUM(CU1040:CY1040)&gt;1,SUM(CU1040:CY1040)&lt;=4),1,IF(AND(CT1040=0,SUM(CU1040:CY1040)&gt;4),2,0))</f>
        <v>1</v>
      </c>
      <c r="ED1040" s="19">
        <f t="shared" ref="ED1040" si="8959">+IF(EC1040&lt;&gt;0,EC1040*3,0)</f>
        <v>3</v>
      </c>
      <c r="EE1040" s="19">
        <f>+IF(SUM(AO1040:AR1040)+SUM(DK1040:DN1040)&gt;0,CT1040*3,0)</f>
        <v>0</v>
      </c>
      <c r="EF1040" s="1">
        <f>+IF(EE1040&gt;0,CT1040*4,0)</f>
        <v>0</v>
      </c>
      <c r="EG1040" s="18"/>
      <c r="EH1040" s="341"/>
      <c r="EI1040" s="294"/>
      <c r="EJ1040" s="294">
        <v>4.5</v>
      </c>
      <c r="EK1040" s="294"/>
      <c r="EL1040" s="19">
        <v>1</v>
      </c>
      <c r="EM1040" s="19"/>
      <c r="EN1040" s="19"/>
      <c r="EO1040" s="366"/>
      <c r="EP1040" s="366"/>
      <c r="EQ1040" s="374"/>
      <c r="ER1040" s="374"/>
      <c r="ES1040" s="374"/>
      <c r="ET1040" s="374"/>
      <c r="EU1040" s="18">
        <f>IF(SUM(CU1040:CX1040)&gt;0,CZ1040*1+2,0)</f>
        <v>6</v>
      </c>
      <c r="EV1040" s="18">
        <f t="shared" si="8456"/>
        <v>2</v>
      </c>
      <c r="EW1040" s="341">
        <v>1</v>
      </c>
      <c r="EX1040" s="341">
        <v>1</v>
      </c>
      <c r="EY1040" s="341">
        <v>2</v>
      </c>
      <c r="EZ1040" s="365">
        <f t="shared" si="8941"/>
        <v>0.5</v>
      </c>
      <c r="FA1040" s="294"/>
      <c r="FB1040" s="294"/>
      <c r="FC1040" s="294"/>
      <c r="FD1040" s="300"/>
      <c r="FE1040" s="300"/>
      <c r="FF1040" s="300"/>
      <c r="FG1040" s="300"/>
      <c r="FH1040" s="300"/>
      <c r="FI1040" s="300">
        <f>F1040</f>
        <v>46</v>
      </c>
      <c r="FJ1040" s="300"/>
      <c r="FK1040" s="294"/>
      <c r="FL1040" s="294"/>
      <c r="FM1040" s="294"/>
      <c r="FN1040" s="294"/>
      <c r="FO1040" s="294"/>
      <c r="FP1040" s="20">
        <f t="shared" si="8467"/>
        <v>0</v>
      </c>
      <c r="FQ1040" s="20">
        <f>+DE1040</f>
        <v>4</v>
      </c>
      <c r="FR1040" s="20">
        <f>+DF1040</f>
        <v>0</v>
      </c>
      <c r="FS1040" s="20">
        <f>+IF(DG1040&lt;3,DG1040,0)</f>
        <v>0</v>
      </c>
      <c r="FT1040" s="20">
        <f>+IF(DH1040&lt;3,DH1040,0)</f>
        <v>0</v>
      </c>
      <c r="FU1040" s="20">
        <f>+IF(DI1040&lt;3,DI1040,0)</f>
        <v>0</v>
      </c>
      <c r="FV1040" s="20">
        <f>+IF(DJ1040&lt;3,DJ1040,0)</f>
        <v>0</v>
      </c>
      <c r="FW1040" s="294"/>
    </row>
    <row r="1041" spans="1:180" s="301" customFormat="1" ht="27.75" customHeight="1">
      <c r="A1041" s="295"/>
      <c r="B1041" s="41">
        <v>7</v>
      </c>
      <c r="C1041" s="41">
        <f t="shared" si="8907"/>
        <v>7</v>
      </c>
      <c r="D1041" s="296"/>
      <c r="E1041" s="296"/>
      <c r="F1041" s="296"/>
      <c r="G1041" s="296"/>
      <c r="H1041" s="297"/>
      <c r="I1041" s="297"/>
      <c r="J1041" s="294"/>
      <c r="K1041" s="294"/>
      <c r="L1041" s="294"/>
      <c r="M1041" s="294"/>
      <c r="N1041" s="297"/>
      <c r="O1041" s="297"/>
      <c r="P1041" s="1"/>
      <c r="Q1041" s="16"/>
      <c r="R1041" s="1"/>
      <c r="S1041" s="294"/>
      <c r="T1041" s="294"/>
      <c r="U1041" s="294"/>
      <c r="V1041" s="294"/>
      <c r="W1041" s="294"/>
      <c r="X1041" s="294"/>
      <c r="Y1041" s="294"/>
      <c r="Z1041" s="294"/>
      <c r="AA1041" s="294"/>
      <c r="AB1041" s="294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294"/>
      <c r="AP1041" s="294"/>
      <c r="AQ1041" s="294"/>
      <c r="AR1041" s="294"/>
      <c r="AS1041" s="298">
        <f t="shared" si="8954"/>
        <v>0</v>
      </c>
      <c r="AT1041" s="298">
        <f t="shared" si="8955"/>
        <v>0</v>
      </c>
      <c r="AU1041" s="298">
        <f t="shared" si="8956"/>
        <v>0</v>
      </c>
      <c r="AV1041" s="298">
        <f t="shared" si="8845"/>
        <v>0</v>
      </c>
      <c r="AW1041" s="294"/>
      <c r="AX1041" s="294"/>
      <c r="AY1041" s="294"/>
      <c r="AZ1041" s="294"/>
      <c r="BA1041" s="294"/>
      <c r="BB1041" s="294"/>
      <c r="BC1041" s="294"/>
      <c r="BD1041" s="294"/>
      <c r="BE1041" s="294"/>
      <c r="BF1041" s="294"/>
      <c r="BG1041" s="294"/>
      <c r="BH1041" s="294"/>
      <c r="BI1041" s="294"/>
      <c r="BJ1041" s="294"/>
      <c r="BK1041" s="294"/>
      <c r="BL1041" s="294"/>
      <c r="BM1041" s="294"/>
      <c r="BN1041" s="294"/>
      <c r="BO1041" s="294"/>
      <c r="BP1041" s="1"/>
      <c r="BQ1041" s="294"/>
      <c r="BR1041" s="17">
        <v>1</v>
      </c>
      <c r="BS1041" s="1">
        <f t="shared" si="8435"/>
        <v>0</v>
      </c>
      <c r="BT1041" s="17"/>
      <c r="BU1041" s="294">
        <v>8</v>
      </c>
      <c r="BV1041" s="294"/>
      <c r="BW1041" s="294"/>
      <c r="BX1041" s="294"/>
      <c r="BY1041" s="294"/>
      <c r="BZ1041" s="294"/>
      <c r="CA1041" s="294"/>
      <c r="CB1041" s="294"/>
      <c r="CC1041" s="294"/>
      <c r="CD1041" s="1"/>
      <c r="CE1041" s="1"/>
      <c r="CF1041" s="1"/>
      <c r="CG1041" s="294"/>
      <c r="CH1041" s="1"/>
      <c r="CI1041" s="1"/>
      <c r="CJ1041" s="1"/>
      <c r="CK1041" s="383"/>
      <c r="CL1041" s="383"/>
      <c r="CM1041" s="383"/>
      <c r="CN1041" s="1"/>
      <c r="CO1041" s="1"/>
      <c r="CP1041" s="20"/>
      <c r="CQ1041" s="351"/>
      <c r="CR1041" s="299"/>
      <c r="CS1041" s="294"/>
      <c r="CT1041" s="294"/>
      <c r="CU1041" s="1"/>
      <c r="CV1041" s="1"/>
      <c r="CW1041" s="1"/>
      <c r="CX1041" s="1"/>
      <c r="CY1041" s="1"/>
      <c r="CZ1041" s="294"/>
      <c r="DA1041" s="17"/>
      <c r="DB1041" s="359">
        <f t="shared" si="8939"/>
        <v>0</v>
      </c>
      <c r="DC1041" s="359">
        <f t="shared" si="8940"/>
        <v>0</v>
      </c>
      <c r="DD1041" s="294"/>
      <c r="DE1041" s="294"/>
      <c r="DF1041" s="294"/>
      <c r="DG1041" s="294"/>
      <c r="DH1041" s="294"/>
      <c r="DI1041" s="294"/>
      <c r="DJ1041" s="294"/>
      <c r="DK1041" s="294"/>
      <c r="DL1041" s="294"/>
      <c r="DM1041" s="294"/>
      <c r="DN1041" s="294"/>
      <c r="DO1041" s="1"/>
      <c r="DP1041" s="1"/>
      <c r="DQ1041" s="17"/>
      <c r="DR1041" s="17"/>
      <c r="DS1041" s="17"/>
      <c r="DT1041" s="17"/>
      <c r="DU1041" s="17"/>
      <c r="DV1041" s="17"/>
      <c r="DW1041" s="1"/>
      <c r="DX1041" s="1"/>
      <c r="DY1041" s="20"/>
      <c r="DZ1041" s="20"/>
      <c r="EA1041" s="20"/>
      <c r="EB1041" s="20"/>
      <c r="EC1041" s="18"/>
      <c r="ED1041" s="19"/>
      <c r="EE1041" s="19"/>
      <c r="EF1041" s="1"/>
      <c r="EG1041" s="18"/>
      <c r="EH1041" s="341"/>
      <c r="EI1041" s="294"/>
      <c r="EJ1041" s="294"/>
      <c r="EK1041" s="294"/>
      <c r="EL1041" s="19"/>
      <c r="EM1041" s="19"/>
      <c r="EN1041" s="19"/>
      <c r="EO1041" s="366"/>
      <c r="EP1041" s="366"/>
      <c r="EQ1041" s="374"/>
      <c r="ER1041" s="374"/>
      <c r="ES1041" s="374"/>
      <c r="ET1041" s="374"/>
      <c r="EU1041" s="18"/>
      <c r="EV1041" s="18">
        <f t="shared" si="8456"/>
        <v>0</v>
      </c>
      <c r="EW1041" s="341"/>
      <c r="EX1041" s="341"/>
      <c r="EY1041" s="341"/>
      <c r="EZ1041" s="365">
        <f t="shared" si="8941"/>
        <v>0</v>
      </c>
      <c r="FA1041" s="294"/>
      <c r="FB1041" s="294"/>
      <c r="FC1041" s="294"/>
      <c r="FD1041" s="300"/>
      <c r="FE1041" s="300"/>
      <c r="FF1041" s="300"/>
      <c r="FG1041" s="300"/>
      <c r="FH1041" s="300"/>
      <c r="FI1041" s="300"/>
      <c r="FJ1041" s="300"/>
      <c r="FK1041" s="294"/>
      <c r="FL1041" s="294"/>
      <c r="FM1041" s="294"/>
      <c r="FN1041" s="294"/>
      <c r="FO1041" s="294"/>
      <c r="FP1041" s="20">
        <f t="shared" ref="FP1041:FP1047" si="8960">+FO1041*3</f>
        <v>0</v>
      </c>
      <c r="FQ1041" s="20"/>
      <c r="FR1041" s="20"/>
      <c r="FS1041" s="20"/>
      <c r="FT1041" s="20"/>
      <c r="FU1041" s="20"/>
      <c r="FV1041" s="20"/>
      <c r="FW1041" s="294"/>
    </row>
    <row r="1042" spans="1:180" s="301" customFormat="1" ht="27.75" customHeight="1">
      <c r="A1042" s="295"/>
      <c r="B1042" s="296" t="s">
        <v>679</v>
      </c>
      <c r="C1042" s="296" t="str">
        <f t="shared" si="8907"/>
        <v>7.1</v>
      </c>
      <c r="D1042" s="296" t="s">
        <v>53</v>
      </c>
      <c r="E1042" s="296" t="str">
        <f>D1042</f>
        <v>LT7,5</v>
      </c>
      <c r="F1042" s="296">
        <v>33</v>
      </c>
      <c r="G1042" s="296">
        <f>F1042</f>
        <v>33</v>
      </c>
      <c r="H1042" s="297"/>
      <c r="I1042" s="297"/>
      <c r="J1042" s="294"/>
      <c r="K1042" s="294"/>
      <c r="L1042" s="294"/>
      <c r="M1042" s="294"/>
      <c r="N1042" s="297"/>
      <c r="O1042" s="297"/>
      <c r="P1042" s="1"/>
      <c r="Q1042" s="16"/>
      <c r="R1042" s="1"/>
      <c r="S1042" s="294"/>
      <c r="T1042" s="294"/>
      <c r="U1042" s="294"/>
      <c r="V1042" s="294"/>
      <c r="W1042" s="294"/>
      <c r="X1042" s="294"/>
      <c r="Y1042" s="294"/>
      <c r="Z1042" s="294"/>
      <c r="AA1042" s="294"/>
      <c r="AB1042" s="294"/>
      <c r="AC1042" s="1">
        <f t="shared" ref="AC1042" si="8961">+IF(S1042=1,1,0)+IF(T1042=1,1,0)</f>
        <v>0</v>
      </c>
      <c r="AD1042" s="1">
        <f t="shared" ref="AD1042" si="8962">+IF(U1042=1,1,0)+IF(V1042=1,1,0)</f>
        <v>0</v>
      </c>
      <c r="AE1042" s="1">
        <f t="shared" ref="AE1042" si="8963">+IF(W1042=1,1,0)+IF(X1042=1,1,0)</f>
        <v>0</v>
      </c>
      <c r="AF1042" s="1">
        <f t="shared" ref="AF1042" si="8964">+IF(Y1042=1,1,0)+IF(Z1042=1,1,0)</f>
        <v>0</v>
      </c>
      <c r="AG1042" s="1">
        <f t="shared" ref="AG1042" si="8965">+IF(AA1042=1,1,0)</f>
        <v>0</v>
      </c>
      <c r="AH1042" s="1">
        <f t="shared" ref="AH1042" si="8966">+IF(AB1042=1,1,0)</f>
        <v>0</v>
      </c>
      <c r="AI1042" s="1">
        <f t="shared" ref="AI1042" si="8967">+IF(S1042=2,1,0)+IF(T1042=2,1,0)</f>
        <v>0</v>
      </c>
      <c r="AJ1042" s="1">
        <f t="shared" ref="AJ1042" si="8968">+IF(U1042=2,1,0)+IF(V1042=2,1,0)</f>
        <v>0</v>
      </c>
      <c r="AK1042" s="1">
        <f t="shared" ref="AK1042" si="8969">+IF(X1042=2,1,0)+IF(W1042=2,1,0)</f>
        <v>0</v>
      </c>
      <c r="AL1042" s="1">
        <f t="shared" ref="AL1042" si="8970">+IF(Y1042=2,1,0)+IF(Z1042=2,1,0)</f>
        <v>0</v>
      </c>
      <c r="AM1042" s="1">
        <f t="shared" ref="AM1042" si="8971">+IF(AA1042=2,1,0)</f>
        <v>0</v>
      </c>
      <c r="AN1042" s="1">
        <f t="shared" ref="AN1042" si="8972">+IF(AB1042=2,1,0)</f>
        <v>0</v>
      </c>
      <c r="AO1042" s="294"/>
      <c r="AP1042" s="294">
        <f>G1042</f>
        <v>33</v>
      </c>
      <c r="AQ1042" s="294"/>
      <c r="AR1042" s="294"/>
      <c r="AS1042" s="298">
        <f t="shared" si="8954"/>
        <v>0</v>
      </c>
      <c r="AT1042" s="298">
        <f t="shared" si="8955"/>
        <v>1</v>
      </c>
      <c r="AU1042" s="298">
        <f t="shared" si="8956"/>
        <v>0</v>
      </c>
      <c r="AV1042" s="298">
        <f t="shared" si="8845"/>
        <v>0</v>
      </c>
      <c r="AW1042" s="294"/>
      <c r="AX1042" s="294">
        <v>1</v>
      </c>
      <c r="AY1042" s="294"/>
      <c r="AZ1042" s="294"/>
      <c r="BA1042" s="294"/>
      <c r="BB1042" s="294"/>
      <c r="BC1042" s="294"/>
      <c r="BD1042" s="294"/>
      <c r="BE1042" s="294"/>
      <c r="BF1042" s="294"/>
      <c r="BG1042" s="294"/>
      <c r="BH1042" s="294"/>
      <c r="BI1042" s="294"/>
      <c r="BJ1042" s="294"/>
      <c r="BK1042" s="294"/>
      <c r="BL1042" s="294"/>
      <c r="BM1042" s="294"/>
      <c r="BN1042" s="294"/>
      <c r="BO1042" s="294"/>
      <c r="BP1042" s="1"/>
      <c r="BQ1042" s="294"/>
      <c r="BR1042" s="17">
        <v>1</v>
      </c>
      <c r="BS1042" s="1">
        <f t="shared" ref="BS1042:BS1049" si="8973">IF(BP1042=1, 2,IF(BP1042=2,3,IF(BP1042&gt;=3,4,0)))*2</f>
        <v>0</v>
      </c>
      <c r="BT1042" s="17">
        <f t="shared" ref="BT1042" si="8974">+BS1042*2</f>
        <v>0</v>
      </c>
      <c r="BU1042" s="294"/>
      <c r="BV1042" s="294">
        <v>1</v>
      </c>
      <c r="BW1042" s="294"/>
      <c r="BX1042" s="294"/>
      <c r="BY1042" s="294"/>
      <c r="BZ1042" s="294"/>
      <c r="CA1042" s="294"/>
      <c r="CB1042" s="294"/>
      <c r="CC1042" s="294"/>
      <c r="CD1042" s="1"/>
      <c r="CE1042" s="1"/>
      <c r="CF1042" s="1"/>
      <c r="CG1042" s="294"/>
      <c r="CH1042" s="1">
        <v>1</v>
      </c>
      <c r="CI1042" s="1"/>
      <c r="CJ1042" s="1"/>
      <c r="CK1042" s="383"/>
      <c r="CL1042" s="383"/>
      <c r="CM1042" s="383"/>
      <c r="CN1042" s="1">
        <f>+SUM(BX1042:CC1042)*BW1042</f>
        <v>0</v>
      </c>
      <c r="CO1042" s="1">
        <f>+SUM(BX1042:CC1042)*BW1042</f>
        <v>0</v>
      </c>
      <c r="CP1042" s="20">
        <f>+SUM(BY1042:CC1042)*2.5+SUM(CD1042:CG1042)*0.5+SUM(CH1042:CJ1042)*2.5</f>
        <v>2.5</v>
      </c>
      <c r="CQ1042" s="351"/>
      <c r="CR1042" s="299">
        <f>+IF(SUM(AX1042:BM1042)&gt;0,1,0)</f>
        <v>1</v>
      </c>
      <c r="CS1042" s="294">
        <v>2</v>
      </c>
      <c r="CT1042" s="294">
        <v>1</v>
      </c>
      <c r="CU1042" s="1"/>
      <c r="CV1042" s="1"/>
      <c r="CW1042" s="1">
        <v>2</v>
      </c>
      <c r="CX1042" s="1"/>
      <c r="CY1042" s="1">
        <v>3</v>
      </c>
      <c r="CZ1042" s="294">
        <v>7</v>
      </c>
      <c r="DA1042" s="17">
        <f t="shared" ref="DA1042" si="8975">+CY1042</f>
        <v>3</v>
      </c>
      <c r="DB1042" s="359">
        <f t="shared" si="8939"/>
        <v>10</v>
      </c>
      <c r="DC1042" s="359">
        <f t="shared" si="8940"/>
        <v>5</v>
      </c>
      <c r="DD1042" s="294"/>
      <c r="DE1042" s="294">
        <v>6</v>
      </c>
      <c r="DF1042" s="294">
        <v>9</v>
      </c>
      <c r="DG1042" s="294"/>
      <c r="DH1042" s="294"/>
      <c r="DI1042" s="294"/>
      <c r="DJ1042" s="294"/>
      <c r="DK1042" s="294"/>
      <c r="DL1042" s="294"/>
      <c r="DM1042" s="294"/>
      <c r="DN1042" s="294"/>
      <c r="DO1042" s="1"/>
      <c r="DP1042" s="1"/>
      <c r="DQ1042" s="17">
        <f>+IF(AND(SUM(S1042:AA1042)&gt;0,SUM(FA1042:FF1042)&gt;0),CT1042,0)</f>
        <v>0</v>
      </c>
      <c r="DR1042" s="17">
        <f>+IF(AND(SUM(S1042:AA1042)&gt;0,SUM(FA1042:FF1042)&gt;0),CU1042,0)</f>
        <v>0</v>
      </c>
      <c r="DS1042" s="17">
        <f>+IF(AND(SUM(S1042:AA1042)&gt;0,SUM(FA1042:FF1042)&gt;0),CV1042,0)</f>
        <v>0</v>
      </c>
      <c r="DT1042" s="17">
        <f>+IF(AND(SUM(S1042:AA1042)&gt;0,SUM(FA1042:FF1042)&gt;0),CW1042,0)</f>
        <v>0</v>
      </c>
      <c r="DU1042" s="17">
        <f>+IF(AND(SUM(S1042:AA1042)&gt;0,SUM(FA1042:FF1042)&gt;0),CX1042,0)</f>
        <v>0</v>
      </c>
      <c r="DV1042" s="17">
        <f>+IF(AND(SUM(S1042:AA1042)&gt;0,SUM(FA1042:FF1042)&gt;0),CY1042,0)</f>
        <v>0</v>
      </c>
      <c r="DW1042" s="1"/>
      <c r="DX1042" s="1"/>
      <c r="DY1042" s="20">
        <f>+IF(AND(SUM(S1042:AB1042)&gt;0,SUM(FA1042:FF1042)&gt;0,DG1042&gt;=3),DG1042,0)</f>
        <v>0</v>
      </c>
      <c r="DZ1042" s="20">
        <f>+IF(AND(SUM(S1042:AB1042)&gt;0,SUM(FA1042:FF1042)&gt;0,DH1042&gt;=3),DH1042,0)</f>
        <v>0</v>
      </c>
      <c r="EA1042" s="20">
        <f>+IF(AND(SUM(S1042:AB1042)&gt;0,SUM(FA1042:FF1042)&gt;0,DI1042&gt;=3),DI1042,0)</f>
        <v>0</v>
      </c>
      <c r="EB1042" s="20">
        <f>+IF(AND(SUM(S1042:AB1042)&gt;0,SUM(FA1042:FF1042)&gt;0,DJ1042&gt;=3),DJ1042,0)</f>
        <v>0</v>
      </c>
      <c r="EC1042" s="18">
        <f>+IF(AND(CT1042=0,SUM(CU1042:CY1042)&gt;1,SUM(CU1042:CY1042)&lt;=4),1,IF(AND(CT1042=0,SUM(CU1042:CY1042)&gt;4),2,0))</f>
        <v>0</v>
      </c>
      <c r="ED1042" s="19">
        <f>+IF(EC1042&lt;&gt;0,EC1042*3,0)+3</f>
        <v>3</v>
      </c>
      <c r="EE1042" s="19"/>
      <c r="EF1042" s="1">
        <f>+IF(EE1042&gt;0,CT1042*4,0)+4</f>
        <v>4</v>
      </c>
      <c r="EG1042" s="18"/>
      <c r="EH1042" s="341"/>
      <c r="EI1042" s="294"/>
      <c r="EJ1042" s="294">
        <v>9</v>
      </c>
      <c r="EK1042" s="294">
        <f>3*4.5</f>
        <v>13.5</v>
      </c>
      <c r="EL1042" s="19">
        <v>1</v>
      </c>
      <c r="EM1042" s="19"/>
      <c r="EN1042" s="19"/>
      <c r="EO1042" s="366"/>
      <c r="EP1042" s="366"/>
      <c r="EQ1042" s="374"/>
      <c r="ER1042" s="374"/>
      <c r="ES1042" s="374"/>
      <c r="ET1042" s="374"/>
      <c r="EU1042" s="18">
        <f>IF(SUM(CU1042:CX1042)&gt;0,CZ1042*1+2,0)</f>
        <v>9</v>
      </c>
      <c r="EV1042" s="18">
        <f t="shared" ref="EV1042:EV1049" si="8976">+(DR1042+DS1042+DT1042+DU1042+DV1042)*2+SUM(BY1042:CJ1042)*2</f>
        <v>2</v>
      </c>
      <c r="EW1042" s="341">
        <v>1</v>
      </c>
      <c r="EX1042" s="341">
        <v>1</v>
      </c>
      <c r="EY1042" s="341">
        <v>4</v>
      </c>
      <c r="EZ1042" s="365">
        <f t="shared" si="8941"/>
        <v>0</v>
      </c>
      <c r="FA1042" s="294"/>
      <c r="FB1042" s="294"/>
      <c r="FC1042" s="294"/>
      <c r="FD1042" s="300"/>
      <c r="FE1042" s="300"/>
      <c r="FF1042" s="300"/>
      <c r="FG1042" s="300"/>
      <c r="FH1042" s="300"/>
      <c r="FI1042" s="300">
        <f>F1042</f>
        <v>33</v>
      </c>
      <c r="FJ1042" s="300"/>
      <c r="FK1042" s="294"/>
      <c r="FL1042" s="294"/>
      <c r="FM1042" s="294"/>
      <c r="FN1042" s="294"/>
      <c r="FO1042" s="294"/>
      <c r="FP1042" s="20">
        <f t="shared" si="8960"/>
        <v>0</v>
      </c>
      <c r="FQ1042" s="20">
        <f>+DE1042</f>
        <v>6</v>
      </c>
      <c r="FR1042" s="20">
        <f>+DF1042</f>
        <v>9</v>
      </c>
      <c r="FS1042" s="20">
        <f>+IF(DG1042&lt;3,DG1042,0)</f>
        <v>0</v>
      </c>
      <c r="FT1042" s="20">
        <f>+IF(DH1042&lt;3,DH1042,0)</f>
        <v>0</v>
      </c>
      <c r="FU1042" s="20">
        <f>+IF(DI1042&lt;3,DI1042,0)</f>
        <v>0</v>
      </c>
      <c r="FV1042" s="20">
        <f>+IF(DJ1042&lt;3,DJ1042,0)</f>
        <v>0</v>
      </c>
      <c r="FW1042" s="294"/>
    </row>
    <row r="1043" spans="1:180" s="301" customFormat="1" ht="27.75" customHeight="1">
      <c r="A1043" s="295"/>
      <c r="B1043" s="41" t="s">
        <v>680</v>
      </c>
      <c r="C1043" s="41" t="str">
        <f>B1043</f>
        <v>9.1</v>
      </c>
      <c r="D1043" s="296"/>
      <c r="E1043" s="296"/>
      <c r="F1043" s="296"/>
      <c r="G1043" s="296"/>
      <c r="H1043" s="297"/>
      <c r="I1043" s="297"/>
      <c r="J1043" s="294"/>
      <c r="K1043" s="294"/>
      <c r="L1043" s="294"/>
      <c r="M1043" s="294"/>
      <c r="N1043" s="297"/>
      <c r="O1043" s="297"/>
      <c r="P1043" s="1"/>
      <c r="Q1043" s="16"/>
      <c r="R1043" s="1"/>
      <c r="S1043" s="294"/>
      <c r="T1043" s="294"/>
      <c r="U1043" s="294"/>
      <c r="V1043" s="294"/>
      <c r="W1043" s="294"/>
      <c r="X1043" s="294"/>
      <c r="Y1043" s="294"/>
      <c r="Z1043" s="294"/>
      <c r="AA1043" s="294"/>
      <c r="AB1043" s="294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294"/>
      <c r="AP1043" s="294"/>
      <c r="AQ1043" s="294"/>
      <c r="AR1043" s="294"/>
      <c r="AS1043" s="298">
        <f t="shared" si="8954"/>
        <v>0</v>
      </c>
      <c r="AT1043" s="298">
        <f t="shared" si="8955"/>
        <v>0</v>
      </c>
      <c r="AU1043" s="298">
        <f t="shared" si="8956"/>
        <v>0</v>
      </c>
      <c r="AV1043" s="298">
        <f t="shared" si="8845"/>
        <v>0</v>
      </c>
      <c r="AW1043" s="294"/>
      <c r="AX1043" s="294"/>
      <c r="AY1043" s="294"/>
      <c r="AZ1043" s="294"/>
      <c r="BA1043" s="294"/>
      <c r="BB1043" s="294"/>
      <c r="BC1043" s="294"/>
      <c r="BD1043" s="294"/>
      <c r="BE1043" s="294"/>
      <c r="BF1043" s="294"/>
      <c r="BG1043" s="294"/>
      <c r="BH1043" s="294"/>
      <c r="BI1043" s="294"/>
      <c r="BJ1043" s="294"/>
      <c r="BK1043" s="294"/>
      <c r="BL1043" s="294"/>
      <c r="BM1043" s="294"/>
      <c r="BN1043" s="294"/>
      <c r="BO1043" s="294"/>
      <c r="BP1043" s="1"/>
      <c r="BQ1043" s="294"/>
      <c r="BR1043" s="17">
        <v>1</v>
      </c>
      <c r="BS1043" s="1">
        <f t="shared" si="8973"/>
        <v>0</v>
      </c>
      <c r="BT1043" s="17"/>
      <c r="BU1043" s="294">
        <v>8</v>
      </c>
      <c r="BV1043" s="294"/>
      <c r="BW1043" s="294"/>
      <c r="BX1043" s="294"/>
      <c r="BY1043" s="294"/>
      <c r="BZ1043" s="294"/>
      <c r="CA1043" s="294"/>
      <c r="CB1043" s="294"/>
      <c r="CC1043" s="294"/>
      <c r="CD1043" s="1"/>
      <c r="CE1043" s="1"/>
      <c r="CF1043" s="1"/>
      <c r="CG1043" s="294"/>
      <c r="CH1043" s="1"/>
      <c r="CI1043" s="1"/>
      <c r="CJ1043" s="1"/>
      <c r="CK1043" s="383"/>
      <c r="CL1043" s="383"/>
      <c r="CM1043" s="383"/>
      <c r="CN1043" s="1"/>
      <c r="CO1043" s="1"/>
      <c r="CP1043" s="20"/>
      <c r="CQ1043" s="351"/>
      <c r="CR1043" s="299"/>
      <c r="CS1043" s="294"/>
      <c r="CT1043" s="294"/>
      <c r="CU1043" s="1"/>
      <c r="CV1043" s="1"/>
      <c r="CW1043" s="1"/>
      <c r="CX1043" s="1"/>
      <c r="CY1043" s="1"/>
      <c r="CZ1043" s="294"/>
      <c r="DA1043" s="17"/>
      <c r="DB1043" s="359">
        <f t="shared" si="8939"/>
        <v>0</v>
      </c>
      <c r="DC1043" s="359">
        <f t="shared" si="8940"/>
        <v>0</v>
      </c>
      <c r="DD1043" s="294"/>
      <c r="DE1043" s="294"/>
      <c r="DF1043" s="294"/>
      <c r="DG1043" s="294"/>
      <c r="DH1043" s="294"/>
      <c r="DI1043" s="294"/>
      <c r="DJ1043" s="294"/>
      <c r="DK1043" s="294"/>
      <c r="DL1043" s="294"/>
      <c r="DM1043" s="294"/>
      <c r="DN1043" s="294"/>
      <c r="DO1043" s="1"/>
      <c r="DP1043" s="1"/>
      <c r="DQ1043" s="17"/>
      <c r="DR1043" s="17"/>
      <c r="DS1043" s="17"/>
      <c r="DT1043" s="17"/>
      <c r="DU1043" s="17"/>
      <c r="DV1043" s="17"/>
      <c r="DW1043" s="1"/>
      <c r="DX1043" s="1"/>
      <c r="DY1043" s="20"/>
      <c r="DZ1043" s="20"/>
      <c r="EA1043" s="20"/>
      <c r="EB1043" s="20"/>
      <c r="EC1043" s="18"/>
      <c r="ED1043" s="19"/>
      <c r="EE1043" s="19"/>
      <c r="EF1043" s="1"/>
      <c r="EG1043" s="18"/>
      <c r="EH1043" s="341"/>
      <c r="EI1043" s="294"/>
      <c r="EJ1043" s="294"/>
      <c r="EK1043" s="294"/>
      <c r="EL1043" s="19"/>
      <c r="EM1043" s="19"/>
      <c r="EN1043" s="19"/>
      <c r="EO1043" s="366"/>
      <c r="EP1043" s="366"/>
      <c r="EQ1043" s="374"/>
      <c r="ER1043" s="374"/>
      <c r="ES1043" s="374"/>
      <c r="ET1043" s="374"/>
      <c r="EU1043" s="18"/>
      <c r="EV1043" s="18">
        <f t="shared" si="8976"/>
        <v>0</v>
      </c>
      <c r="EW1043" s="341"/>
      <c r="EX1043" s="341"/>
      <c r="EY1043" s="341"/>
      <c r="EZ1043" s="365">
        <f t="shared" si="8941"/>
        <v>0</v>
      </c>
      <c r="FA1043" s="294"/>
      <c r="FB1043" s="294"/>
      <c r="FC1043" s="294"/>
      <c r="FD1043" s="300"/>
      <c r="FE1043" s="300"/>
      <c r="FF1043" s="300"/>
      <c r="FG1043" s="300"/>
      <c r="FH1043" s="300"/>
      <c r="FI1043" s="300"/>
      <c r="FJ1043" s="300"/>
      <c r="FK1043" s="294"/>
      <c r="FL1043" s="294"/>
      <c r="FM1043" s="294"/>
      <c r="FN1043" s="294"/>
      <c r="FO1043" s="294"/>
      <c r="FP1043" s="20">
        <f t="shared" si="8960"/>
        <v>0</v>
      </c>
      <c r="FQ1043" s="20"/>
      <c r="FR1043" s="20"/>
      <c r="FS1043" s="20"/>
      <c r="FT1043" s="20"/>
      <c r="FU1043" s="20"/>
      <c r="FV1043" s="20"/>
      <c r="FW1043" s="294"/>
    </row>
    <row r="1044" spans="1:180" s="301" customFormat="1" ht="27.75" customHeight="1">
      <c r="A1044" s="295"/>
      <c r="B1044" s="296" t="s">
        <v>789</v>
      </c>
      <c r="C1044" s="296" t="str">
        <f>B1044</f>
        <v>9.1.1</v>
      </c>
      <c r="D1044" s="296" t="s">
        <v>53</v>
      </c>
      <c r="E1044" s="296" t="str">
        <f>D1044</f>
        <v>LT7,5</v>
      </c>
      <c r="F1044" s="296">
        <v>38</v>
      </c>
      <c r="G1044" s="296">
        <f>F1044</f>
        <v>38</v>
      </c>
      <c r="H1044" s="297"/>
      <c r="I1044" s="297"/>
      <c r="J1044" s="294"/>
      <c r="K1044" s="294"/>
      <c r="L1044" s="294"/>
      <c r="M1044" s="294"/>
      <c r="N1044" s="297"/>
      <c r="O1044" s="297"/>
      <c r="P1044" s="1"/>
      <c r="Q1044" s="16"/>
      <c r="R1044" s="1"/>
      <c r="S1044" s="294"/>
      <c r="T1044" s="294"/>
      <c r="U1044" s="294"/>
      <c r="V1044" s="294"/>
      <c r="W1044" s="294"/>
      <c r="X1044" s="294"/>
      <c r="Y1044" s="294"/>
      <c r="Z1044" s="294"/>
      <c r="AA1044" s="294"/>
      <c r="AB1044" s="294"/>
      <c r="AC1044" s="1">
        <f t="shared" ref="AC1044:AC1045" si="8977">+IF(S1044=1,1,0)+IF(T1044=1,1,0)</f>
        <v>0</v>
      </c>
      <c r="AD1044" s="1">
        <f t="shared" ref="AD1044:AD1045" si="8978">+IF(U1044=1,1,0)+IF(V1044=1,1,0)</f>
        <v>0</v>
      </c>
      <c r="AE1044" s="1">
        <f t="shared" ref="AE1044:AE1045" si="8979">+IF(W1044=1,1,0)+IF(X1044=1,1,0)</f>
        <v>0</v>
      </c>
      <c r="AF1044" s="1">
        <f t="shared" ref="AF1044:AF1045" si="8980">+IF(Y1044=1,1,0)+IF(Z1044=1,1,0)</f>
        <v>0</v>
      </c>
      <c r="AG1044" s="1">
        <f t="shared" ref="AG1044:AG1045" si="8981">+IF(AA1044=1,1,0)</f>
        <v>0</v>
      </c>
      <c r="AH1044" s="1">
        <f t="shared" ref="AH1044:AH1045" si="8982">+IF(AB1044=1,1,0)</f>
        <v>0</v>
      </c>
      <c r="AI1044" s="1">
        <f t="shared" ref="AI1044:AI1045" si="8983">+IF(S1044=2,1,0)+IF(T1044=2,1,0)</f>
        <v>0</v>
      </c>
      <c r="AJ1044" s="1">
        <f t="shared" ref="AJ1044:AJ1045" si="8984">+IF(U1044=2,1,0)+IF(V1044=2,1,0)</f>
        <v>0</v>
      </c>
      <c r="AK1044" s="1">
        <f t="shared" ref="AK1044:AK1045" si="8985">+IF(X1044=2,1,0)+IF(W1044=2,1,0)</f>
        <v>0</v>
      </c>
      <c r="AL1044" s="1">
        <f t="shared" ref="AL1044:AL1045" si="8986">+IF(Y1044=2,1,0)+IF(Z1044=2,1,0)</f>
        <v>0</v>
      </c>
      <c r="AM1044" s="1">
        <f t="shared" ref="AM1044:AM1045" si="8987">+IF(AA1044=2,1,0)</f>
        <v>0</v>
      </c>
      <c r="AN1044" s="1">
        <f t="shared" ref="AN1044:AN1045" si="8988">+IF(AB1044=2,1,0)</f>
        <v>0</v>
      </c>
      <c r="AO1044" s="294"/>
      <c r="AP1044" s="294">
        <f>G1044</f>
        <v>38</v>
      </c>
      <c r="AQ1044" s="294"/>
      <c r="AR1044" s="294"/>
      <c r="AS1044" s="298">
        <f t="shared" si="8954"/>
        <v>0</v>
      </c>
      <c r="AT1044" s="298">
        <f t="shared" si="8955"/>
        <v>1</v>
      </c>
      <c r="AU1044" s="298">
        <f t="shared" si="8956"/>
        <v>0</v>
      </c>
      <c r="AV1044" s="298">
        <f t="shared" si="8845"/>
        <v>0</v>
      </c>
      <c r="AW1044" s="294"/>
      <c r="AX1044" s="294"/>
      <c r="AY1044" s="294"/>
      <c r="AZ1044" s="294"/>
      <c r="BA1044" s="294"/>
      <c r="BB1044" s="294"/>
      <c r="BC1044" s="294"/>
      <c r="BD1044" s="294"/>
      <c r="BE1044" s="294"/>
      <c r="BF1044" s="294"/>
      <c r="BG1044" s="294"/>
      <c r="BH1044" s="294"/>
      <c r="BI1044" s="294">
        <v>1</v>
      </c>
      <c r="BJ1044" s="294"/>
      <c r="BK1044" s="294"/>
      <c r="BL1044" s="294"/>
      <c r="BM1044" s="294"/>
      <c r="BN1044" s="294"/>
      <c r="BO1044" s="294"/>
      <c r="BP1044" s="1"/>
      <c r="BQ1044" s="294"/>
      <c r="BR1044" s="17">
        <v>2</v>
      </c>
      <c r="BS1044" s="1">
        <f t="shared" si="8973"/>
        <v>0</v>
      </c>
      <c r="BT1044" s="17">
        <f t="shared" ref="BT1044:BT1045" si="8989">+BS1044*2</f>
        <v>0</v>
      </c>
      <c r="BU1044" s="294"/>
      <c r="BV1044" s="294">
        <v>1</v>
      </c>
      <c r="BW1044" s="294"/>
      <c r="BX1044" s="294"/>
      <c r="BY1044" s="294"/>
      <c r="BZ1044" s="294"/>
      <c r="CA1044" s="294"/>
      <c r="CB1044" s="294"/>
      <c r="CC1044" s="294"/>
      <c r="CD1044" s="1"/>
      <c r="CE1044" s="1"/>
      <c r="CF1044" s="1"/>
      <c r="CG1044" s="294"/>
      <c r="CH1044" s="1">
        <v>1</v>
      </c>
      <c r="CI1044" s="1"/>
      <c r="CJ1044" s="1"/>
      <c r="CK1044" s="383"/>
      <c r="CL1044" s="383"/>
      <c r="CM1044" s="383"/>
      <c r="CN1044" s="1">
        <f>+SUM(BX1044:CC1044)*BW1044</f>
        <v>0</v>
      </c>
      <c r="CO1044" s="1">
        <f>+SUM(BX1044:CC1044)*BW1044</f>
        <v>0</v>
      </c>
      <c r="CP1044" s="20">
        <f>+SUM(BY1044:CC1044)*2.5+SUM(CD1044:CG1044)*0.5+SUM(CH1044:CJ1044)*2.5</f>
        <v>2.5</v>
      </c>
      <c r="CQ1044" s="351"/>
      <c r="CR1044" s="299">
        <f>+IF(SUM(AX1044:BM1044)&gt;0,1,0)</f>
        <v>1</v>
      </c>
      <c r="CS1044" s="294"/>
      <c r="CT1044" s="294"/>
      <c r="CU1044" s="1"/>
      <c r="CV1044" s="1"/>
      <c r="CW1044" s="1">
        <v>1</v>
      </c>
      <c r="CX1044" s="1"/>
      <c r="CY1044" s="1">
        <v>1</v>
      </c>
      <c r="CZ1044" s="294">
        <v>2</v>
      </c>
      <c r="DA1044" s="17">
        <f t="shared" ref="DA1044:DA1045" si="8990">+CY1044</f>
        <v>1</v>
      </c>
      <c r="DB1044" s="359">
        <f t="shared" si="8939"/>
        <v>3</v>
      </c>
      <c r="DC1044" s="359">
        <f t="shared" si="8940"/>
        <v>2</v>
      </c>
      <c r="DD1044" s="294"/>
      <c r="DE1044" s="294">
        <v>4</v>
      </c>
      <c r="DF1044" s="294">
        <v>4</v>
      </c>
      <c r="DG1044" s="294"/>
      <c r="DH1044" s="294"/>
      <c r="DI1044" s="294"/>
      <c r="DJ1044" s="294"/>
      <c r="DK1044" s="294"/>
      <c r="DL1044" s="294"/>
      <c r="DM1044" s="294"/>
      <c r="DN1044" s="294"/>
      <c r="DO1044" s="1"/>
      <c r="DP1044" s="1"/>
      <c r="DQ1044" s="17">
        <f>+IF(AND(SUM(S1044:AA1044)&gt;0,SUM(FA1044:FF1044)&gt;0),CT1044,0)</f>
        <v>0</v>
      </c>
      <c r="DR1044" s="17">
        <f>+IF(AND(SUM(S1044:AA1044)&gt;0,SUM(FA1044:FF1044)&gt;0),CU1044,0)</f>
        <v>0</v>
      </c>
      <c r="DS1044" s="17">
        <f>+IF(AND(SUM(S1044:AA1044)&gt;0,SUM(FA1044:FF1044)&gt;0),CV1044,0)</f>
        <v>0</v>
      </c>
      <c r="DT1044" s="17">
        <f>+IF(AND(SUM(S1044:AA1044)&gt;0,SUM(FA1044:FF1044)&gt;0),CW1044,0)</f>
        <v>0</v>
      </c>
      <c r="DU1044" s="17">
        <f>+IF(AND(SUM(S1044:AA1044)&gt;0,SUM(FA1044:FF1044)&gt;0),CX1044,0)</f>
        <v>0</v>
      </c>
      <c r="DV1044" s="17">
        <f>+IF(AND(SUM(S1044:AA1044)&gt;0,SUM(FA1044:FF1044)&gt;0),CY1044,0)</f>
        <v>0</v>
      </c>
      <c r="DW1044" s="1"/>
      <c r="DX1044" s="1"/>
      <c r="DY1044" s="20">
        <f>+IF(AND(SUM(S1044:AB1044)&gt;0,SUM(FA1044:FF1044)&gt;0,DG1044&gt;=3),DG1044,0)</f>
        <v>0</v>
      </c>
      <c r="DZ1044" s="20">
        <f>+IF(AND(SUM(S1044:AB1044)&gt;0,SUM(FA1044:FF1044)&gt;0,DH1044&gt;=3),DH1044,0)</f>
        <v>0</v>
      </c>
      <c r="EA1044" s="20">
        <f>+IF(AND(SUM(S1044:AB1044)&gt;0,SUM(FA1044:FF1044)&gt;0,DI1044&gt;=3),DI1044,0)</f>
        <v>0</v>
      </c>
      <c r="EB1044" s="20">
        <f>+IF(AND(SUM(S1044:AB1044)&gt;0,SUM(FA1044:FF1044)&gt;0,DJ1044&gt;=3),DJ1044,0)</f>
        <v>0</v>
      </c>
      <c r="EC1044" s="18">
        <f>+IF(AND(CT1044=0,SUM(CU1044:CY1044)&gt;1,SUM(CU1044:CY1044)&lt;=4),1,IF(AND(CT1044=0,SUM(CU1044:CY1044)&gt;4),2,0))</f>
        <v>1</v>
      </c>
      <c r="ED1044" s="19">
        <f t="shared" ref="ED1044:ED1045" si="8991">+IF(EC1044&lt;&gt;0,EC1044*3,0)</f>
        <v>3</v>
      </c>
      <c r="EE1044" s="19">
        <f>+IF(SUM(AO1044:AR1044)+SUM(DK1044:DN1044)&gt;0,CT1044*3,0)</f>
        <v>0</v>
      </c>
      <c r="EF1044" s="1">
        <f>+IF(EE1044&gt;0,CT1044*4,0)</f>
        <v>0</v>
      </c>
      <c r="EG1044" s="18">
        <f>+IF(AND(CT1044+EC1044=0,SUM(AO1044:AR1044)&gt;0,SUM(DK1044:DN1044)&gt;0),(CU1044+CV1044+CW1044+CX1044)*2+CY1044*5,(EC1044+CT1044-FO1044)*5)+IF(AND(EC1044+DQ1044+CT1044=0,SUM(AO1044:AR1044)&gt;0),SUM(CU1044:CX1044)*2+CY1044*5,0)</f>
        <v>5</v>
      </c>
      <c r="EH1044" s="341"/>
      <c r="EI1044" s="294"/>
      <c r="EJ1044" s="294">
        <v>4.5</v>
      </c>
      <c r="EK1044" s="294">
        <v>4.5</v>
      </c>
      <c r="EL1044" s="19">
        <v>1</v>
      </c>
      <c r="EM1044" s="19"/>
      <c r="EN1044" s="19"/>
      <c r="EO1044" s="366"/>
      <c r="EP1044" s="366"/>
      <c r="EQ1044" s="374"/>
      <c r="ER1044" s="374"/>
      <c r="ES1044" s="374"/>
      <c r="ET1044" s="374"/>
      <c r="EU1044" s="18">
        <f>IF(SUM(CU1044:CX1044)&gt;0,CZ1044*1+2,0)</f>
        <v>4</v>
      </c>
      <c r="EV1044" s="18">
        <f t="shared" si="8976"/>
        <v>2</v>
      </c>
      <c r="EW1044" s="341">
        <v>1</v>
      </c>
      <c r="EX1044" s="341">
        <v>1</v>
      </c>
      <c r="EY1044" s="341">
        <v>4</v>
      </c>
      <c r="EZ1044" s="365">
        <f t="shared" si="8941"/>
        <v>0</v>
      </c>
      <c r="FA1044" s="294"/>
      <c r="FB1044" s="294"/>
      <c r="FC1044" s="294"/>
      <c r="FD1044" s="300"/>
      <c r="FE1044" s="300"/>
      <c r="FF1044" s="300"/>
      <c r="FG1044" s="300"/>
      <c r="FH1044" s="300"/>
      <c r="FI1044" s="300"/>
      <c r="FJ1044" s="300">
        <f>F1044</f>
        <v>38</v>
      </c>
      <c r="FK1044" s="294"/>
      <c r="FL1044" s="294"/>
      <c r="FM1044" s="294"/>
      <c r="FN1044" s="294"/>
      <c r="FO1044" s="294"/>
      <c r="FP1044" s="20">
        <f t="shared" si="8960"/>
        <v>0</v>
      </c>
      <c r="FQ1044" s="20">
        <f>+DE1044</f>
        <v>4</v>
      </c>
      <c r="FR1044" s="20">
        <f>+DF1044</f>
        <v>4</v>
      </c>
      <c r="FS1044" s="20">
        <f t="shared" ref="FS1044:FV1045" si="8992">+IF(DG1044&lt;3,DG1044,0)</f>
        <v>0</v>
      </c>
      <c r="FT1044" s="20">
        <f t="shared" si="8992"/>
        <v>0</v>
      </c>
      <c r="FU1044" s="20">
        <f t="shared" si="8992"/>
        <v>0</v>
      </c>
      <c r="FV1044" s="20">
        <f t="shared" si="8992"/>
        <v>0</v>
      </c>
      <c r="FW1044" s="294"/>
    </row>
    <row r="1045" spans="1:180" s="301" customFormat="1" ht="27.75" customHeight="1">
      <c r="A1045" s="295"/>
      <c r="B1045" s="296" t="s">
        <v>790</v>
      </c>
      <c r="C1045" s="296" t="str">
        <f>B1045</f>
        <v>9.1.2</v>
      </c>
      <c r="D1045" s="296" t="s">
        <v>53</v>
      </c>
      <c r="E1045" s="296" t="s">
        <v>53</v>
      </c>
      <c r="F1045" s="296">
        <v>32</v>
      </c>
      <c r="G1045" s="296">
        <f>F1045</f>
        <v>32</v>
      </c>
      <c r="H1045" s="297"/>
      <c r="I1045" s="297"/>
      <c r="J1045" s="294"/>
      <c r="K1045" s="294"/>
      <c r="L1045" s="294"/>
      <c r="M1045" s="294"/>
      <c r="N1045" s="297"/>
      <c r="O1045" s="297"/>
      <c r="P1045" s="1"/>
      <c r="Q1045" s="16"/>
      <c r="R1045" s="1"/>
      <c r="S1045" s="294"/>
      <c r="T1045" s="294"/>
      <c r="U1045" s="294"/>
      <c r="V1045" s="294"/>
      <c r="W1045" s="294"/>
      <c r="X1045" s="294"/>
      <c r="Y1045" s="294"/>
      <c r="Z1045" s="294"/>
      <c r="AA1045" s="294"/>
      <c r="AB1045" s="294"/>
      <c r="AC1045" s="1">
        <f t="shared" si="8977"/>
        <v>0</v>
      </c>
      <c r="AD1045" s="1">
        <f t="shared" si="8978"/>
        <v>0</v>
      </c>
      <c r="AE1045" s="1">
        <f t="shared" si="8979"/>
        <v>0</v>
      </c>
      <c r="AF1045" s="1">
        <f t="shared" si="8980"/>
        <v>0</v>
      </c>
      <c r="AG1045" s="1">
        <f t="shared" si="8981"/>
        <v>0</v>
      </c>
      <c r="AH1045" s="1">
        <f t="shared" si="8982"/>
        <v>0</v>
      </c>
      <c r="AI1045" s="1">
        <f t="shared" si="8983"/>
        <v>0</v>
      </c>
      <c r="AJ1045" s="1">
        <f t="shared" si="8984"/>
        <v>0</v>
      </c>
      <c r="AK1045" s="1">
        <f t="shared" si="8985"/>
        <v>0</v>
      </c>
      <c r="AL1045" s="1">
        <f t="shared" si="8986"/>
        <v>0</v>
      </c>
      <c r="AM1045" s="1">
        <f t="shared" si="8987"/>
        <v>0</v>
      </c>
      <c r="AN1045" s="1">
        <f t="shared" si="8988"/>
        <v>0</v>
      </c>
      <c r="AO1045" s="294"/>
      <c r="AP1045" s="294">
        <f>G1045</f>
        <v>32</v>
      </c>
      <c r="AQ1045" s="294"/>
      <c r="AR1045" s="294"/>
      <c r="AS1045" s="298">
        <f t="shared" si="8954"/>
        <v>0</v>
      </c>
      <c r="AT1045" s="298">
        <f t="shared" si="8955"/>
        <v>1</v>
      </c>
      <c r="AU1045" s="298">
        <f t="shared" si="8956"/>
        <v>0</v>
      </c>
      <c r="AV1045" s="298">
        <f t="shared" si="8845"/>
        <v>0</v>
      </c>
      <c r="AW1045" s="294"/>
      <c r="AX1045" s="294"/>
      <c r="AY1045" s="294">
        <v>1</v>
      </c>
      <c r="AZ1045" s="294"/>
      <c r="BA1045" s="294"/>
      <c r="BB1045" s="294"/>
      <c r="BC1045" s="294"/>
      <c r="BD1045" s="294"/>
      <c r="BE1045" s="294"/>
      <c r="BF1045" s="294"/>
      <c r="BG1045" s="294"/>
      <c r="BH1045" s="294"/>
      <c r="BI1045" s="294"/>
      <c r="BJ1045" s="294"/>
      <c r="BK1045" s="294"/>
      <c r="BL1045" s="294"/>
      <c r="BM1045" s="294"/>
      <c r="BN1045" s="294"/>
      <c r="BO1045" s="294"/>
      <c r="BP1045" s="1"/>
      <c r="BQ1045" s="294"/>
      <c r="BR1045" s="17">
        <v>1</v>
      </c>
      <c r="BS1045" s="1">
        <f t="shared" si="8973"/>
        <v>0</v>
      </c>
      <c r="BT1045" s="17">
        <f t="shared" si="8989"/>
        <v>0</v>
      </c>
      <c r="BU1045" s="294"/>
      <c r="BV1045" s="294">
        <v>1</v>
      </c>
      <c r="BW1045" s="294"/>
      <c r="BX1045" s="294"/>
      <c r="BY1045" s="294">
        <v>1</v>
      </c>
      <c r="BZ1045" s="294"/>
      <c r="CA1045" s="294"/>
      <c r="CB1045" s="294"/>
      <c r="CC1045" s="294"/>
      <c r="CD1045" s="1"/>
      <c r="CE1045" s="1"/>
      <c r="CF1045" s="1"/>
      <c r="CG1045" s="294"/>
      <c r="CH1045" s="1">
        <v>1</v>
      </c>
      <c r="CI1045" s="1"/>
      <c r="CJ1045" s="1"/>
      <c r="CK1045" s="1"/>
      <c r="CL1045" s="1"/>
      <c r="CM1045" s="1"/>
      <c r="CN1045" s="1">
        <f>+SUM(BX1045:CC1045)*BW1045</f>
        <v>0</v>
      </c>
      <c r="CO1045" s="1">
        <f>+SUM(BX1045:CC1045)*BW1045</f>
        <v>0</v>
      </c>
      <c r="CP1045" s="20">
        <f>+SUM(BY1045:CC1045)*2.5+SUM(CD1045:CG1045)*0.5+SUM(CH1045:CJ1045)*2.5</f>
        <v>5</v>
      </c>
      <c r="CQ1045" s="20"/>
      <c r="CR1045" s="299">
        <f>+IF(SUM(AX1045:BM1045)&gt;0,1,0)</f>
        <v>1</v>
      </c>
      <c r="CS1045" s="294"/>
      <c r="CT1045" s="294"/>
      <c r="CU1045" s="1"/>
      <c r="CV1045" s="1"/>
      <c r="CW1045" s="1">
        <v>1</v>
      </c>
      <c r="CX1045" s="1"/>
      <c r="CY1045" s="1">
        <v>1</v>
      </c>
      <c r="CZ1045" s="294">
        <v>1</v>
      </c>
      <c r="DA1045" s="17">
        <f t="shared" si="8990"/>
        <v>1</v>
      </c>
      <c r="DB1045" s="17">
        <f t="shared" si="8939"/>
        <v>2</v>
      </c>
      <c r="DC1045" s="17">
        <f t="shared" si="8940"/>
        <v>2</v>
      </c>
      <c r="DD1045" s="294"/>
      <c r="DE1045" s="294">
        <v>4</v>
      </c>
      <c r="DF1045" s="294">
        <v>4</v>
      </c>
      <c r="DG1045" s="294"/>
      <c r="DH1045" s="294"/>
      <c r="DI1045" s="294"/>
      <c r="DJ1045" s="294"/>
      <c r="DK1045" s="294"/>
      <c r="DL1045" s="294"/>
      <c r="DM1045" s="294"/>
      <c r="DN1045" s="294"/>
      <c r="DO1045" s="1"/>
      <c r="DP1045" s="1"/>
      <c r="DQ1045" s="17">
        <f>+IF(AND(SUM(S1045:AA1045)&gt;0,SUM(FA1045:FF1045)&gt;0),CT1045,0)</f>
        <v>0</v>
      </c>
      <c r="DR1045" s="17">
        <f>+IF(AND(SUM(S1045:AA1045)&gt;0,SUM(FA1045:FF1045)&gt;0),CU1045,0)</f>
        <v>0</v>
      </c>
      <c r="DS1045" s="17">
        <f>+IF(AND(SUM(S1045:AA1045)&gt;0,SUM(FA1045:FF1045)&gt;0),CV1045,0)</f>
        <v>0</v>
      </c>
      <c r="DT1045" s="17">
        <f>+IF(AND(SUM(S1045:AA1045)&gt;0,SUM(FA1045:FF1045)&gt;0),CW1045,0)</f>
        <v>0</v>
      </c>
      <c r="DU1045" s="17">
        <f>+IF(AND(SUM(S1045:AA1045)&gt;0,SUM(FA1045:FF1045)&gt;0),CX1045,0)</f>
        <v>0</v>
      </c>
      <c r="DV1045" s="17">
        <f>+IF(AND(SUM(S1045:AA1045)&gt;0,SUM(FA1045:FF1045)&gt;0),CY1045,0)</f>
        <v>0</v>
      </c>
      <c r="DW1045" s="1"/>
      <c r="DX1045" s="1"/>
      <c r="DY1045" s="20">
        <f>+IF(AND(SUM(S1045:AB1045)&gt;0,SUM(FA1045:FF1045)&gt;0,DG1045&gt;=3),DG1045,0)</f>
        <v>0</v>
      </c>
      <c r="DZ1045" s="20">
        <f>+IF(AND(SUM(S1045:AB1045)&gt;0,SUM(FA1045:FF1045)&gt;0,DH1045&gt;=3),DH1045,0)</f>
        <v>0</v>
      </c>
      <c r="EA1045" s="20">
        <f>+IF(AND(SUM(S1045:AB1045)&gt;0,SUM(FA1045:FF1045)&gt;0,DI1045&gt;=3),DI1045,0)</f>
        <v>0</v>
      </c>
      <c r="EB1045" s="20">
        <f>+IF(AND(SUM(S1045:AB1045)&gt;0,SUM(FA1045:FF1045)&gt;0,DJ1045&gt;=3),DJ1045,0)</f>
        <v>0</v>
      </c>
      <c r="EC1045" s="18">
        <f>+IF(AND(CT1045=0,SUM(CU1045:CY1045)&gt;1,SUM(CU1045:CY1045)&lt;=4),1,IF(AND(CT1045=0,SUM(CU1045:CY1045)&gt;4),2,0))</f>
        <v>1</v>
      </c>
      <c r="ED1045" s="19">
        <f t="shared" si="8991"/>
        <v>3</v>
      </c>
      <c r="EE1045" s="19">
        <f>+IF(SUM(AO1045:AR1045)+SUM(DK1045:DN1045)&gt;0,CT1045*3,0)</f>
        <v>0</v>
      </c>
      <c r="EF1045" s="1">
        <f>+IF(EE1045&gt;0,CT1045*4,0)</f>
        <v>0</v>
      </c>
      <c r="EG1045" s="18"/>
      <c r="EH1045" s="18"/>
      <c r="EI1045" s="294"/>
      <c r="EJ1045" s="294">
        <v>4.5</v>
      </c>
      <c r="EK1045" s="294">
        <v>4.5</v>
      </c>
      <c r="EL1045" s="19"/>
      <c r="EM1045" s="19">
        <v>1</v>
      </c>
      <c r="EN1045" s="19"/>
      <c r="EO1045" s="19"/>
      <c r="EP1045" s="19"/>
      <c r="EQ1045" s="18"/>
      <c r="ER1045" s="18"/>
      <c r="ES1045" s="18"/>
      <c r="ET1045" s="18"/>
      <c r="EU1045" s="18">
        <f>IF(SUM(CU1045:CX1045)&gt;0,CZ1045*1+2,0)</f>
        <v>3</v>
      </c>
      <c r="EV1045" s="18">
        <f t="shared" si="8976"/>
        <v>4</v>
      </c>
      <c r="EW1045" s="18">
        <v>1</v>
      </c>
      <c r="EX1045" s="18">
        <v>1</v>
      </c>
      <c r="EY1045" s="18">
        <v>4</v>
      </c>
      <c r="EZ1045" s="20">
        <f t="shared" si="8941"/>
        <v>0</v>
      </c>
      <c r="FA1045" s="294"/>
      <c r="FB1045" s="294"/>
      <c r="FC1045" s="294"/>
      <c r="FD1045" s="300"/>
      <c r="FE1045" s="300"/>
      <c r="FF1045" s="300"/>
      <c r="FG1045" s="300"/>
      <c r="FH1045" s="300"/>
      <c r="FI1045" s="300"/>
      <c r="FJ1045" s="300">
        <f>F1045</f>
        <v>32</v>
      </c>
      <c r="FK1045" s="294"/>
      <c r="FL1045" s="294"/>
      <c r="FM1045" s="294"/>
      <c r="FN1045" s="294"/>
      <c r="FO1045" s="294"/>
      <c r="FP1045" s="20">
        <f t="shared" si="8960"/>
        <v>0</v>
      </c>
      <c r="FQ1045" s="20">
        <f>+DE1045</f>
        <v>4</v>
      </c>
      <c r="FR1045" s="20">
        <f>+DF1045</f>
        <v>4</v>
      </c>
      <c r="FS1045" s="20">
        <f t="shared" si="8992"/>
        <v>0</v>
      </c>
      <c r="FT1045" s="20">
        <f t="shared" si="8992"/>
        <v>0</v>
      </c>
      <c r="FU1045" s="20">
        <f t="shared" si="8992"/>
        <v>0</v>
      </c>
      <c r="FV1045" s="20">
        <f t="shared" si="8992"/>
        <v>0</v>
      </c>
      <c r="FW1045" s="294"/>
    </row>
    <row r="1046" spans="1:180" s="301" customFormat="1" ht="27.75" customHeight="1">
      <c r="A1046" s="295"/>
      <c r="B1046" s="41" t="s">
        <v>680</v>
      </c>
      <c r="C1046" s="41" t="s">
        <v>680</v>
      </c>
      <c r="D1046" s="296"/>
      <c r="E1046" s="296"/>
      <c r="F1046" s="296"/>
      <c r="G1046" s="296"/>
      <c r="H1046" s="297"/>
      <c r="I1046" s="297"/>
      <c r="J1046" s="294"/>
      <c r="K1046" s="294"/>
      <c r="L1046" s="294"/>
      <c r="M1046" s="294"/>
      <c r="N1046" s="297"/>
      <c r="O1046" s="297"/>
      <c r="P1046" s="1"/>
      <c r="Q1046" s="16"/>
      <c r="R1046" s="1"/>
      <c r="S1046" s="294"/>
      <c r="T1046" s="294"/>
      <c r="U1046" s="294"/>
      <c r="V1046" s="294"/>
      <c r="W1046" s="294"/>
      <c r="X1046" s="294"/>
      <c r="Y1046" s="294"/>
      <c r="Z1046" s="294"/>
      <c r="AA1046" s="294"/>
      <c r="AB1046" s="294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294"/>
      <c r="AP1046" s="294"/>
      <c r="AQ1046" s="294"/>
      <c r="AR1046" s="294"/>
      <c r="AS1046" s="298">
        <f t="shared" si="8954"/>
        <v>0</v>
      </c>
      <c r="AT1046" s="298">
        <f t="shared" si="8955"/>
        <v>0</v>
      </c>
      <c r="AU1046" s="298">
        <f t="shared" si="8956"/>
        <v>0</v>
      </c>
      <c r="AV1046" s="298">
        <f t="shared" si="8845"/>
        <v>0</v>
      </c>
      <c r="AW1046" s="294"/>
      <c r="AX1046" s="294"/>
      <c r="AY1046" s="294"/>
      <c r="AZ1046" s="294"/>
      <c r="BA1046" s="294"/>
      <c r="BB1046" s="294"/>
      <c r="BC1046" s="294"/>
      <c r="BD1046" s="294"/>
      <c r="BE1046" s="294"/>
      <c r="BF1046" s="294"/>
      <c r="BG1046" s="294"/>
      <c r="BH1046" s="294"/>
      <c r="BI1046" s="294"/>
      <c r="BJ1046" s="294"/>
      <c r="BK1046" s="294"/>
      <c r="BL1046" s="294"/>
      <c r="BM1046" s="294"/>
      <c r="BN1046" s="294"/>
      <c r="BO1046" s="294"/>
      <c r="BP1046" s="1"/>
      <c r="BQ1046" s="294"/>
      <c r="BR1046" s="17">
        <v>1</v>
      </c>
      <c r="BS1046" s="1">
        <f t="shared" si="8973"/>
        <v>0</v>
      </c>
      <c r="BT1046" s="17"/>
      <c r="BU1046" s="294">
        <v>8</v>
      </c>
      <c r="BV1046" s="294"/>
      <c r="BW1046" s="294"/>
      <c r="BX1046" s="294"/>
      <c r="BY1046" s="294"/>
      <c r="BZ1046" s="294"/>
      <c r="CA1046" s="294"/>
      <c r="CB1046" s="294"/>
      <c r="CC1046" s="294"/>
      <c r="CD1046" s="1"/>
      <c r="CE1046" s="1"/>
      <c r="CF1046" s="1"/>
      <c r="CG1046" s="294"/>
      <c r="CH1046" s="1"/>
      <c r="CI1046" s="1"/>
      <c r="CJ1046" s="1"/>
      <c r="CK1046" s="383"/>
      <c r="CL1046" s="383"/>
      <c r="CM1046" s="383"/>
      <c r="CN1046" s="1"/>
      <c r="CO1046" s="1"/>
      <c r="CP1046" s="20"/>
      <c r="CQ1046" s="351"/>
      <c r="CR1046" s="299"/>
      <c r="CS1046" s="294"/>
      <c r="CT1046" s="294"/>
      <c r="CU1046" s="1"/>
      <c r="CV1046" s="1"/>
      <c r="CW1046" s="1"/>
      <c r="CX1046" s="1"/>
      <c r="CY1046" s="1"/>
      <c r="CZ1046" s="294"/>
      <c r="DA1046" s="17"/>
      <c r="DB1046" s="359">
        <f t="shared" si="8939"/>
        <v>0</v>
      </c>
      <c r="DC1046" s="359">
        <f t="shared" si="8940"/>
        <v>0</v>
      </c>
      <c r="DD1046" s="294"/>
      <c r="DE1046" s="294"/>
      <c r="DF1046" s="294"/>
      <c r="DG1046" s="294"/>
      <c r="DH1046" s="294"/>
      <c r="DI1046" s="294"/>
      <c r="DJ1046" s="294"/>
      <c r="DK1046" s="294"/>
      <c r="DL1046" s="294"/>
      <c r="DM1046" s="294"/>
      <c r="DN1046" s="294"/>
      <c r="DO1046" s="1"/>
      <c r="DP1046" s="1"/>
      <c r="DQ1046" s="17"/>
      <c r="DR1046" s="17"/>
      <c r="DS1046" s="17"/>
      <c r="DT1046" s="17"/>
      <c r="DU1046" s="17"/>
      <c r="DV1046" s="17"/>
      <c r="DW1046" s="1"/>
      <c r="DX1046" s="1"/>
      <c r="DY1046" s="20"/>
      <c r="DZ1046" s="20"/>
      <c r="EA1046" s="20"/>
      <c r="EB1046" s="20"/>
      <c r="EC1046" s="18"/>
      <c r="ED1046" s="19"/>
      <c r="EE1046" s="19"/>
      <c r="EF1046" s="1"/>
      <c r="EG1046" s="18"/>
      <c r="EH1046" s="341"/>
      <c r="EI1046" s="294"/>
      <c r="EJ1046" s="294"/>
      <c r="EK1046" s="294"/>
      <c r="EL1046" s="19"/>
      <c r="EM1046" s="19"/>
      <c r="EN1046" s="19"/>
      <c r="EO1046" s="366"/>
      <c r="EP1046" s="366"/>
      <c r="EQ1046" s="374"/>
      <c r="ER1046" s="374"/>
      <c r="ES1046" s="374"/>
      <c r="ET1046" s="374"/>
      <c r="EU1046" s="18"/>
      <c r="EV1046" s="18">
        <f t="shared" si="8976"/>
        <v>0</v>
      </c>
      <c r="EW1046" s="341"/>
      <c r="EX1046" s="341"/>
      <c r="EY1046" s="341"/>
      <c r="EZ1046" s="365">
        <f t="shared" si="8941"/>
        <v>0</v>
      </c>
      <c r="FA1046" s="294"/>
      <c r="FB1046" s="294"/>
      <c r="FC1046" s="294"/>
      <c r="FD1046" s="300"/>
      <c r="FE1046" s="300"/>
      <c r="FF1046" s="300"/>
      <c r="FG1046" s="300"/>
      <c r="FH1046" s="300"/>
      <c r="FI1046" s="300"/>
      <c r="FJ1046" s="300"/>
      <c r="FK1046" s="294"/>
      <c r="FL1046" s="294"/>
      <c r="FM1046" s="294"/>
      <c r="FN1046" s="294"/>
      <c r="FO1046" s="294"/>
      <c r="FP1046" s="20">
        <f t="shared" si="8960"/>
        <v>0</v>
      </c>
      <c r="FQ1046" s="20"/>
      <c r="FR1046" s="20"/>
      <c r="FS1046" s="20"/>
      <c r="FT1046" s="20"/>
      <c r="FU1046" s="20"/>
      <c r="FV1046" s="20"/>
      <c r="FW1046" s="294"/>
    </row>
    <row r="1047" spans="1:180" s="301" customFormat="1" ht="27.75" customHeight="1">
      <c r="A1047" s="295"/>
      <c r="B1047" s="296" t="s">
        <v>791</v>
      </c>
      <c r="C1047" s="296" t="str">
        <f t="shared" ref="C1047" si="8993">B1047</f>
        <v>9.1.3</v>
      </c>
      <c r="D1047" s="296" t="s">
        <v>53</v>
      </c>
      <c r="E1047" s="296" t="str">
        <f>D1047</f>
        <v>LT7,5</v>
      </c>
      <c r="F1047" s="296">
        <v>41</v>
      </c>
      <c r="G1047" s="296">
        <f>F1047</f>
        <v>41</v>
      </c>
      <c r="H1047" s="297"/>
      <c r="I1047" s="297"/>
      <c r="J1047" s="294"/>
      <c r="K1047" s="294"/>
      <c r="L1047" s="294"/>
      <c r="M1047" s="294"/>
      <c r="N1047" s="297"/>
      <c r="O1047" s="297"/>
      <c r="P1047" s="1"/>
      <c r="Q1047" s="16"/>
      <c r="R1047" s="1"/>
      <c r="S1047" s="294"/>
      <c r="T1047" s="294"/>
      <c r="U1047" s="294"/>
      <c r="V1047" s="294"/>
      <c r="W1047" s="294"/>
      <c r="X1047" s="294"/>
      <c r="Y1047" s="294"/>
      <c r="Z1047" s="294"/>
      <c r="AA1047" s="294"/>
      <c r="AB1047" s="294"/>
      <c r="AC1047" s="1">
        <f t="shared" ref="AC1047" si="8994">+IF(S1047=1,1,0)+IF(T1047=1,1,0)</f>
        <v>0</v>
      </c>
      <c r="AD1047" s="1">
        <f t="shared" ref="AD1047" si="8995">+IF(U1047=1,1,0)+IF(V1047=1,1,0)</f>
        <v>0</v>
      </c>
      <c r="AE1047" s="1">
        <f t="shared" ref="AE1047" si="8996">+IF(W1047=1,1,0)+IF(X1047=1,1,0)</f>
        <v>0</v>
      </c>
      <c r="AF1047" s="1">
        <f t="shared" ref="AF1047" si="8997">+IF(Y1047=1,1,0)+IF(Z1047=1,1,0)</f>
        <v>0</v>
      </c>
      <c r="AG1047" s="1">
        <f t="shared" ref="AG1047" si="8998">+IF(AA1047=1,1,0)</f>
        <v>0</v>
      </c>
      <c r="AH1047" s="1">
        <f t="shared" ref="AH1047" si="8999">+IF(AB1047=1,1,0)</f>
        <v>0</v>
      </c>
      <c r="AI1047" s="1">
        <f t="shared" ref="AI1047" si="9000">+IF(S1047=2,1,0)+IF(T1047=2,1,0)</f>
        <v>0</v>
      </c>
      <c r="AJ1047" s="1">
        <f t="shared" ref="AJ1047" si="9001">+IF(U1047=2,1,0)+IF(V1047=2,1,0)</f>
        <v>0</v>
      </c>
      <c r="AK1047" s="1">
        <f t="shared" ref="AK1047" si="9002">+IF(X1047=2,1,0)+IF(W1047=2,1,0)</f>
        <v>0</v>
      </c>
      <c r="AL1047" s="1">
        <f t="shared" ref="AL1047" si="9003">+IF(Y1047=2,1,0)+IF(Z1047=2,1,0)</f>
        <v>0</v>
      </c>
      <c r="AM1047" s="1">
        <f t="shared" ref="AM1047" si="9004">+IF(AA1047=2,1,0)</f>
        <v>0</v>
      </c>
      <c r="AN1047" s="1">
        <f t="shared" ref="AN1047" si="9005">+IF(AB1047=2,1,0)</f>
        <v>0</v>
      </c>
      <c r="AO1047" s="294"/>
      <c r="AP1047" s="294">
        <f>G1047</f>
        <v>41</v>
      </c>
      <c r="AQ1047" s="294"/>
      <c r="AR1047" s="294"/>
      <c r="AS1047" s="298">
        <f t="shared" si="8954"/>
        <v>0</v>
      </c>
      <c r="AT1047" s="298">
        <f t="shared" si="8955"/>
        <v>1</v>
      </c>
      <c r="AU1047" s="298">
        <f t="shared" si="8956"/>
        <v>0</v>
      </c>
      <c r="AV1047" s="298">
        <f t="shared" si="8845"/>
        <v>0</v>
      </c>
      <c r="AW1047" s="294"/>
      <c r="AX1047" s="294"/>
      <c r="AY1047" s="294">
        <v>1</v>
      </c>
      <c r="AZ1047" s="294"/>
      <c r="BA1047" s="294"/>
      <c r="BB1047" s="294"/>
      <c r="BC1047" s="294"/>
      <c r="BD1047" s="294"/>
      <c r="BE1047" s="294"/>
      <c r="BF1047" s="294"/>
      <c r="BG1047" s="294"/>
      <c r="BH1047" s="294"/>
      <c r="BI1047" s="294"/>
      <c r="BJ1047" s="294"/>
      <c r="BK1047" s="294"/>
      <c r="BL1047" s="294"/>
      <c r="BM1047" s="294"/>
      <c r="BN1047" s="294"/>
      <c r="BO1047" s="294"/>
      <c r="BP1047" s="1"/>
      <c r="BQ1047" s="294"/>
      <c r="BR1047" s="17">
        <v>1</v>
      </c>
      <c r="BS1047" s="1">
        <f t="shared" si="8973"/>
        <v>0</v>
      </c>
      <c r="BT1047" s="17">
        <f t="shared" ref="BT1047" si="9006">+BS1047*2</f>
        <v>0</v>
      </c>
      <c r="BU1047" s="294"/>
      <c r="BV1047" s="294">
        <v>1</v>
      </c>
      <c r="BW1047" s="294">
        <v>1</v>
      </c>
      <c r="BX1047" s="294">
        <v>1</v>
      </c>
      <c r="BY1047" s="294"/>
      <c r="BZ1047" s="294"/>
      <c r="CA1047" s="294"/>
      <c r="CB1047" s="294"/>
      <c r="CC1047" s="294"/>
      <c r="CD1047" s="1"/>
      <c r="CE1047" s="1"/>
      <c r="CF1047" s="1"/>
      <c r="CG1047" s="294"/>
      <c r="CH1047" s="1">
        <v>1</v>
      </c>
      <c r="CI1047" s="1"/>
      <c r="CJ1047" s="1"/>
      <c r="CK1047" s="383"/>
      <c r="CL1047" s="383"/>
      <c r="CM1047" s="383"/>
      <c r="CN1047" s="1">
        <f>+SUM(BX1047:CC1047)*BW1047</f>
        <v>1</v>
      </c>
      <c r="CO1047" s="1">
        <f>+SUM(BX1047:CC1047)*BW1047</f>
        <v>1</v>
      </c>
      <c r="CP1047" s="20">
        <f>+SUM(BY1047:CC1047)*2.5+SUM(CD1047:CG1047)*0.5+SUM(CH1047:CJ1047)*2.5</f>
        <v>2.5</v>
      </c>
      <c r="CQ1047" s="351"/>
      <c r="CR1047" s="299">
        <f>+IF(SUM(AX1047:BM1047)&gt;0,1,0)</f>
        <v>1</v>
      </c>
      <c r="CS1047" s="294"/>
      <c r="CT1047" s="294"/>
      <c r="CU1047" s="1"/>
      <c r="CV1047" s="1"/>
      <c r="CW1047" s="1">
        <v>2</v>
      </c>
      <c r="CX1047" s="1"/>
      <c r="CY1047" s="1">
        <v>3</v>
      </c>
      <c r="CZ1047" s="294">
        <v>8</v>
      </c>
      <c r="DA1047" s="17">
        <f t="shared" ref="DA1047" si="9007">+CY1047</f>
        <v>3</v>
      </c>
      <c r="DB1047" s="359">
        <f t="shared" si="8939"/>
        <v>11</v>
      </c>
      <c r="DC1047" s="359">
        <f t="shared" si="8940"/>
        <v>5</v>
      </c>
      <c r="DD1047" s="294"/>
      <c r="DE1047" s="294">
        <v>8</v>
      </c>
      <c r="DF1047" s="294">
        <v>4</v>
      </c>
      <c r="DG1047" s="294"/>
      <c r="DH1047" s="294"/>
      <c r="DI1047" s="294">
        <v>7</v>
      </c>
      <c r="DJ1047" s="294"/>
      <c r="DK1047" s="294"/>
      <c r="DL1047" s="294"/>
      <c r="DM1047" s="294"/>
      <c r="DN1047" s="294"/>
      <c r="DO1047" s="1"/>
      <c r="DP1047" s="1"/>
      <c r="DQ1047" s="17">
        <f>+IF(AND(SUM(S1047:AA1047)&gt;0,SUM(FA1047:FF1047)&gt;0),CT1047,0)</f>
        <v>0</v>
      </c>
      <c r="DR1047" s="17">
        <f>+IF(AND(SUM(S1047:AA1047)&gt;0,SUM(FA1047:FF1047)&gt;0),CU1047,0)</f>
        <v>0</v>
      </c>
      <c r="DS1047" s="17">
        <f>+IF(AND(SUM(S1047:AA1047)&gt;0,SUM(FA1047:FF1047)&gt;0),CV1047,0)</f>
        <v>0</v>
      </c>
      <c r="DT1047" s="17">
        <f>+IF(AND(SUM(S1047:AA1047)&gt;0,SUM(FA1047:FF1047)&gt;0),CW1047,0)</f>
        <v>0</v>
      </c>
      <c r="DU1047" s="17">
        <f>+IF(AND(SUM(S1047:AA1047)&gt;0,SUM(FA1047:FF1047)&gt;0),CX1047,0)</f>
        <v>0</v>
      </c>
      <c r="DV1047" s="17">
        <f>+IF(AND(SUM(S1047:AA1047)&gt;0,SUM(FA1047:FF1047)&gt;0),CY1047,0)</f>
        <v>0</v>
      </c>
      <c r="DW1047" s="1"/>
      <c r="DX1047" s="1"/>
      <c r="DY1047" s="20">
        <f>+IF(AND(SUM(S1047:AB1047)&gt;0,SUM(FA1047:FF1047)&gt;0,DG1047&gt;=3),DG1047,0)</f>
        <v>0</v>
      </c>
      <c r="DZ1047" s="20">
        <f>+IF(AND(SUM(S1047:AB1047)&gt;0,SUM(FA1047:FF1047)&gt;0,DH1047&gt;=3),DH1047,0)</f>
        <v>0</v>
      </c>
      <c r="EA1047" s="20">
        <f>+IF(AND(SUM(S1047:AB1047)&gt;0,SUM(FA1047:FF1047)&gt;0,DI1047&gt;=3),DI1047,0)</f>
        <v>0</v>
      </c>
      <c r="EB1047" s="20">
        <f>+IF(AND(SUM(S1047:AB1047)&gt;0,SUM(FA1047:FF1047)&gt;0,DJ1047&gt;=3),DJ1047,0)</f>
        <v>0</v>
      </c>
      <c r="EC1047" s="18">
        <f>+IF(AND(CT1047=0,SUM(CU1047:CY1047)&gt;1,SUM(CU1047:CY1047)&lt;=4),1,IF(AND(CT1047=0,SUM(CU1047:CY1047)&gt;4),2,0))-1</f>
        <v>1</v>
      </c>
      <c r="ED1047" s="19">
        <f t="shared" ref="ED1047" si="9008">+IF(EC1047&lt;&gt;0,EC1047*3,0)</f>
        <v>3</v>
      </c>
      <c r="EE1047" s="19">
        <f>+IF(SUM(AO1047:AR1047)+SUM(DK1047:DN1047)&gt;0,CT1047*3,0)</f>
        <v>0</v>
      </c>
      <c r="EF1047" s="1">
        <f>+IF(EE1047&gt;0,CT1047*4,0)</f>
        <v>0</v>
      </c>
      <c r="EG1047" s="18"/>
      <c r="EH1047" s="341"/>
      <c r="EI1047" s="294"/>
      <c r="EJ1047" s="294">
        <v>9</v>
      </c>
      <c r="EK1047" s="294">
        <v>9</v>
      </c>
      <c r="EL1047" s="19">
        <v>1</v>
      </c>
      <c r="EM1047" s="19"/>
      <c r="EN1047" s="19"/>
      <c r="EO1047" s="366"/>
      <c r="EP1047" s="366"/>
      <c r="EQ1047" s="374"/>
      <c r="ER1047" s="374"/>
      <c r="ES1047" s="374">
        <v>1</v>
      </c>
      <c r="ET1047" s="374"/>
      <c r="EU1047" s="18">
        <f>IF(SUM(CU1047:CX1047)&gt;0,CZ1047*1+2,0)</f>
        <v>10</v>
      </c>
      <c r="EV1047" s="18">
        <f t="shared" si="8976"/>
        <v>2</v>
      </c>
      <c r="EW1047" s="341">
        <v>1</v>
      </c>
      <c r="EX1047" s="341">
        <v>1</v>
      </c>
      <c r="EY1047" s="341"/>
      <c r="EZ1047" s="365">
        <f t="shared" si="8941"/>
        <v>0.5</v>
      </c>
      <c r="FA1047" s="294"/>
      <c r="FB1047" s="294"/>
      <c r="FC1047" s="294"/>
      <c r="FD1047" s="300"/>
      <c r="FE1047" s="300"/>
      <c r="FF1047" s="300"/>
      <c r="FG1047" s="300"/>
      <c r="FH1047" s="300"/>
      <c r="FI1047" s="300"/>
      <c r="FJ1047" s="300"/>
      <c r="FK1047" s="294">
        <f>F1047</f>
        <v>41</v>
      </c>
      <c r="FL1047" s="294"/>
      <c r="FM1047" s="294"/>
      <c r="FN1047" s="294"/>
      <c r="FO1047" s="294"/>
      <c r="FP1047" s="20">
        <f t="shared" si="8960"/>
        <v>0</v>
      </c>
      <c r="FQ1047" s="20">
        <f>+DE1047</f>
        <v>8</v>
      </c>
      <c r="FR1047" s="20">
        <f>+DF1047</f>
        <v>4</v>
      </c>
      <c r="FS1047" s="20">
        <f>+IF(DG1047&lt;3,DG1047,0)</f>
        <v>0</v>
      </c>
      <c r="FT1047" s="20">
        <f>+IF(DH1047&lt;3,DH1047,0)</f>
        <v>0</v>
      </c>
      <c r="FU1047" s="20">
        <f>+IF(DI1047&lt;3,DI1047,0)</f>
        <v>0</v>
      </c>
      <c r="FV1047" s="20">
        <f>+IF(DJ1047&lt;3,DJ1047,0)</f>
        <v>0</v>
      </c>
      <c r="FW1047" s="294"/>
    </row>
    <row r="1048" spans="1:180" s="301" customFormat="1" ht="27.75" customHeight="1">
      <c r="A1048" s="295"/>
      <c r="B1048" s="41" t="s">
        <v>775</v>
      </c>
      <c r="C1048" s="41" t="str">
        <f>B1048</f>
        <v>9.2</v>
      </c>
      <c r="D1048" s="296"/>
      <c r="E1048" s="296"/>
      <c r="F1048" s="296"/>
      <c r="G1048" s="296"/>
      <c r="H1048" s="297"/>
      <c r="I1048" s="297"/>
      <c r="J1048" s="294"/>
      <c r="K1048" s="294"/>
      <c r="L1048" s="294"/>
      <c r="M1048" s="294"/>
      <c r="N1048" s="297"/>
      <c r="O1048" s="297"/>
      <c r="P1048" s="1"/>
      <c r="Q1048" s="16"/>
      <c r="R1048" s="1"/>
      <c r="S1048" s="294"/>
      <c r="T1048" s="294"/>
      <c r="U1048" s="294"/>
      <c r="V1048" s="294"/>
      <c r="W1048" s="294"/>
      <c r="X1048" s="294"/>
      <c r="Y1048" s="294"/>
      <c r="Z1048" s="294"/>
      <c r="AA1048" s="294"/>
      <c r="AB1048" s="294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294"/>
      <c r="AP1048" s="294"/>
      <c r="AQ1048" s="294"/>
      <c r="AR1048" s="294"/>
      <c r="AS1048" s="298">
        <f t="shared" ref="AS1048" si="9009">IF(AND(AO1048&gt;0,OR(BR1048&gt;=2,BR1048=1)),1,0)</f>
        <v>0</v>
      </c>
      <c r="AT1048" s="298">
        <f t="shared" ref="AT1048" si="9010">IF(AND(AP1048&gt;0,OR(BR1048&gt;=2,BR1048=1)),1,0)</f>
        <v>0</v>
      </c>
      <c r="AU1048" s="298">
        <f t="shared" ref="AU1048" si="9011">IF(AND(AQ1048&gt;0,OR(BR1048&gt;=2,BR1048=1)),1,0)</f>
        <v>0</v>
      </c>
      <c r="AV1048" s="298">
        <f t="shared" ref="AV1048" si="9012">IF(AND(AR1048&gt;0,OR(BR1048&gt;=2,BR1048=1)),AR1048/G1048,0)</f>
        <v>0</v>
      </c>
      <c r="AW1048" s="294"/>
      <c r="AX1048" s="294"/>
      <c r="AY1048" s="294"/>
      <c r="AZ1048" s="294"/>
      <c r="BA1048" s="294"/>
      <c r="BB1048" s="294"/>
      <c r="BC1048" s="294"/>
      <c r="BD1048" s="294"/>
      <c r="BE1048" s="294"/>
      <c r="BF1048" s="294"/>
      <c r="BG1048" s="294"/>
      <c r="BH1048" s="294"/>
      <c r="BI1048" s="294"/>
      <c r="BJ1048" s="294"/>
      <c r="BK1048" s="294"/>
      <c r="BL1048" s="294"/>
      <c r="BM1048" s="294"/>
      <c r="BN1048" s="294"/>
      <c r="BO1048" s="294"/>
      <c r="BP1048" s="1"/>
      <c r="BQ1048" s="294"/>
      <c r="BR1048" s="17">
        <v>1</v>
      </c>
      <c r="BS1048" s="1">
        <f t="shared" si="8973"/>
        <v>0</v>
      </c>
      <c r="BT1048" s="17"/>
      <c r="BU1048" s="294">
        <v>8</v>
      </c>
      <c r="BV1048" s="294"/>
      <c r="BW1048" s="294"/>
      <c r="BX1048" s="294"/>
      <c r="BY1048" s="294"/>
      <c r="BZ1048" s="294"/>
      <c r="CA1048" s="294"/>
      <c r="CB1048" s="294"/>
      <c r="CC1048" s="294"/>
      <c r="CD1048" s="1"/>
      <c r="CE1048" s="1"/>
      <c r="CF1048" s="1"/>
      <c r="CG1048" s="294"/>
      <c r="CH1048" s="1"/>
      <c r="CI1048" s="1"/>
      <c r="CJ1048" s="1"/>
      <c r="CK1048" s="383"/>
      <c r="CL1048" s="383"/>
      <c r="CM1048" s="383"/>
      <c r="CN1048" s="1"/>
      <c r="CO1048" s="1"/>
      <c r="CP1048" s="20"/>
      <c r="CQ1048" s="351"/>
      <c r="CR1048" s="299"/>
      <c r="CS1048" s="294"/>
      <c r="CT1048" s="294"/>
      <c r="CU1048" s="1"/>
      <c r="CV1048" s="1"/>
      <c r="CW1048" s="1"/>
      <c r="CX1048" s="1"/>
      <c r="CY1048" s="1"/>
      <c r="CZ1048" s="294"/>
      <c r="DA1048" s="17"/>
      <c r="DB1048" s="359">
        <f t="shared" si="8939"/>
        <v>0</v>
      </c>
      <c r="DC1048" s="359">
        <f t="shared" si="8940"/>
        <v>0</v>
      </c>
      <c r="DD1048" s="294"/>
      <c r="DE1048" s="294"/>
      <c r="DF1048" s="294"/>
      <c r="DG1048" s="294"/>
      <c r="DH1048" s="294"/>
      <c r="DI1048" s="294"/>
      <c r="DJ1048" s="294"/>
      <c r="DK1048" s="294"/>
      <c r="DL1048" s="294"/>
      <c r="DM1048" s="294"/>
      <c r="DN1048" s="294"/>
      <c r="DO1048" s="1"/>
      <c r="DP1048" s="1"/>
      <c r="DQ1048" s="17"/>
      <c r="DR1048" s="17"/>
      <c r="DS1048" s="17"/>
      <c r="DT1048" s="17"/>
      <c r="DU1048" s="17"/>
      <c r="DV1048" s="17"/>
      <c r="DW1048" s="1"/>
      <c r="DX1048" s="1"/>
      <c r="DY1048" s="20"/>
      <c r="DZ1048" s="20"/>
      <c r="EA1048" s="20"/>
      <c r="EB1048" s="20"/>
      <c r="EC1048" s="18"/>
      <c r="ED1048" s="19"/>
      <c r="EE1048" s="19"/>
      <c r="EF1048" s="1"/>
      <c r="EG1048" s="18"/>
      <c r="EH1048" s="341"/>
      <c r="EI1048" s="294"/>
      <c r="EJ1048" s="294"/>
      <c r="EK1048" s="294"/>
      <c r="EL1048" s="19"/>
      <c r="EM1048" s="19"/>
      <c r="EN1048" s="19"/>
      <c r="EO1048" s="366"/>
      <c r="EP1048" s="366"/>
      <c r="EQ1048" s="374"/>
      <c r="ER1048" s="374"/>
      <c r="ES1048" s="374"/>
      <c r="ET1048" s="374"/>
      <c r="EU1048" s="18"/>
      <c r="EV1048" s="18">
        <f t="shared" si="8976"/>
        <v>0</v>
      </c>
      <c r="EW1048" s="341"/>
      <c r="EX1048" s="341"/>
      <c r="EY1048" s="341"/>
      <c r="EZ1048" s="365">
        <f t="shared" si="8941"/>
        <v>0</v>
      </c>
      <c r="FA1048" s="294"/>
      <c r="FB1048" s="294"/>
      <c r="FC1048" s="294"/>
      <c r="FD1048" s="300"/>
      <c r="FE1048" s="300"/>
      <c r="FF1048" s="300"/>
      <c r="FG1048" s="300"/>
      <c r="FH1048" s="300"/>
      <c r="FI1048" s="300"/>
      <c r="FJ1048" s="300"/>
      <c r="FK1048" s="294"/>
      <c r="FL1048" s="294"/>
      <c r="FM1048" s="294"/>
      <c r="FN1048" s="294"/>
      <c r="FO1048" s="294"/>
      <c r="FP1048" s="20">
        <f t="shared" ref="FP1048" si="9013">+FO1048*3</f>
        <v>0</v>
      </c>
      <c r="FQ1048" s="20"/>
      <c r="FR1048" s="20"/>
      <c r="FS1048" s="20"/>
      <c r="FT1048" s="20"/>
      <c r="FU1048" s="20"/>
      <c r="FV1048" s="20"/>
      <c r="FW1048" s="294"/>
    </row>
    <row r="1049" spans="1:180" s="301" customFormat="1" ht="27.75" customHeight="1">
      <c r="A1049" s="295"/>
      <c r="B1049" s="296" t="s">
        <v>792</v>
      </c>
      <c r="C1049" s="296" t="str">
        <f t="shared" ref="C1049" si="9014">B1049</f>
        <v>9.2.1</v>
      </c>
      <c r="D1049" s="296" t="s">
        <v>53</v>
      </c>
      <c r="E1049" s="296" t="str">
        <f>D1049</f>
        <v>LT7,5</v>
      </c>
      <c r="F1049" s="296">
        <v>34</v>
      </c>
      <c r="G1049" s="296">
        <f>F1049</f>
        <v>34</v>
      </c>
      <c r="H1049" s="297"/>
      <c r="I1049" s="297"/>
      <c r="J1049" s="294"/>
      <c r="K1049" s="294"/>
      <c r="L1049" s="294"/>
      <c r="M1049" s="294"/>
      <c r="N1049" s="297"/>
      <c r="O1049" s="297"/>
      <c r="P1049" s="1"/>
      <c r="Q1049" s="16"/>
      <c r="R1049" s="1"/>
      <c r="S1049" s="294"/>
      <c r="T1049" s="294"/>
      <c r="U1049" s="294"/>
      <c r="V1049" s="294"/>
      <c r="W1049" s="294"/>
      <c r="X1049" s="294"/>
      <c r="Y1049" s="294"/>
      <c r="Z1049" s="294"/>
      <c r="AA1049" s="294"/>
      <c r="AB1049" s="294"/>
      <c r="AC1049" s="1">
        <f t="shared" ref="AC1049" si="9015">+IF(S1049=1,1,0)+IF(T1049=1,1,0)</f>
        <v>0</v>
      </c>
      <c r="AD1049" s="1">
        <f t="shared" ref="AD1049" si="9016">+IF(U1049=1,1,0)+IF(V1049=1,1,0)</f>
        <v>0</v>
      </c>
      <c r="AE1049" s="1">
        <f t="shared" ref="AE1049" si="9017">+IF(W1049=1,1,0)+IF(X1049=1,1,0)</f>
        <v>0</v>
      </c>
      <c r="AF1049" s="1">
        <f t="shared" ref="AF1049" si="9018">+IF(Y1049=1,1,0)+IF(Z1049=1,1,0)</f>
        <v>0</v>
      </c>
      <c r="AG1049" s="1">
        <f t="shared" ref="AG1049" si="9019">+IF(AA1049=1,1,0)</f>
        <v>0</v>
      </c>
      <c r="AH1049" s="1">
        <f t="shared" ref="AH1049" si="9020">+IF(AB1049=1,1,0)</f>
        <v>0</v>
      </c>
      <c r="AI1049" s="1">
        <f t="shared" ref="AI1049" si="9021">+IF(S1049=2,1,0)+IF(T1049=2,1,0)</f>
        <v>0</v>
      </c>
      <c r="AJ1049" s="1">
        <f t="shared" ref="AJ1049" si="9022">+IF(U1049=2,1,0)+IF(V1049=2,1,0)</f>
        <v>0</v>
      </c>
      <c r="AK1049" s="1">
        <f t="shared" ref="AK1049" si="9023">+IF(X1049=2,1,0)+IF(W1049=2,1,0)</f>
        <v>0</v>
      </c>
      <c r="AL1049" s="1">
        <f t="shared" ref="AL1049" si="9024">+IF(Y1049=2,1,0)+IF(Z1049=2,1,0)</f>
        <v>0</v>
      </c>
      <c r="AM1049" s="1">
        <f t="shared" ref="AM1049" si="9025">+IF(AA1049=2,1,0)</f>
        <v>0</v>
      </c>
      <c r="AN1049" s="1">
        <f t="shared" ref="AN1049" si="9026">+IF(AB1049=2,1,0)</f>
        <v>0</v>
      </c>
      <c r="AO1049" s="294"/>
      <c r="AP1049" s="294">
        <f>G1049</f>
        <v>34</v>
      </c>
      <c r="AQ1049" s="294"/>
      <c r="AR1049" s="294"/>
      <c r="AS1049" s="298">
        <f t="shared" ref="AS1049" si="9027">IF(AND(AO1049&gt;0,OR(BR1049&gt;=2,BR1049=1)),1,0)</f>
        <v>0</v>
      </c>
      <c r="AT1049" s="298">
        <f t="shared" ref="AT1049" si="9028">IF(AND(AP1049&gt;0,OR(BR1049&gt;=2,BR1049=1)),1,0)</f>
        <v>1</v>
      </c>
      <c r="AU1049" s="298">
        <f t="shared" ref="AU1049" si="9029">IF(AND(AQ1049&gt;0,OR(BR1049&gt;=2,BR1049=1)),1,0)</f>
        <v>0</v>
      </c>
      <c r="AV1049" s="298">
        <f t="shared" ref="AV1049" si="9030">IF(AND(AR1049&gt;0,OR(BR1049&gt;=2,BR1049=1)),AR1049/G1049,0)</f>
        <v>0</v>
      </c>
      <c r="AW1049" s="294"/>
      <c r="AX1049" s="294"/>
      <c r="AY1049" s="294">
        <v>1</v>
      </c>
      <c r="AZ1049" s="294"/>
      <c r="BA1049" s="294"/>
      <c r="BB1049" s="294"/>
      <c r="BC1049" s="294"/>
      <c r="BD1049" s="294"/>
      <c r="BE1049" s="294"/>
      <c r="BF1049" s="294"/>
      <c r="BG1049" s="294"/>
      <c r="BH1049" s="294"/>
      <c r="BI1049" s="294"/>
      <c r="BJ1049" s="294"/>
      <c r="BK1049" s="294"/>
      <c r="BL1049" s="294"/>
      <c r="BM1049" s="294"/>
      <c r="BN1049" s="294"/>
      <c r="BO1049" s="294"/>
      <c r="BP1049" s="1"/>
      <c r="BQ1049" s="294"/>
      <c r="BR1049" s="17">
        <v>1</v>
      </c>
      <c r="BS1049" s="1">
        <f t="shared" si="8973"/>
        <v>0</v>
      </c>
      <c r="BT1049" s="17">
        <f t="shared" ref="BT1049" si="9031">+BS1049*2</f>
        <v>0</v>
      </c>
      <c r="BU1049" s="294"/>
      <c r="BV1049" s="294">
        <v>1</v>
      </c>
      <c r="BW1049" s="294">
        <v>1</v>
      </c>
      <c r="BX1049" s="294">
        <v>1</v>
      </c>
      <c r="BY1049" s="294"/>
      <c r="BZ1049" s="294"/>
      <c r="CA1049" s="294"/>
      <c r="CB1049" s="294"/>
      <c r="CC1049" s="294"/>
      <c r="CD1049" s="1"/>
      <c r="CE1049" s="1"/>
      <c r="CF1049" s="1"/>
      <c r="CG1049" s="294"/>
      <c r="CH1049" s="1">
        <v>1</v>
      </c>
      <c r="CI1049" s="1"/>
      <c r="CJ1049" s="1"/>
      <c r="CK1049" s="1"/>
      <c r="CL1049" s="1"/>
      <c r="CM1049" s="1"/>
      <c r="CN1049" s="1">
        <f>+SUM(BX1049:CC1049)*BW1049</f>
        <v>1</v>
      </c>
      <c r="CO1049" s="1">
        <f>+SUM(BX1049:CC1049)*BW1049</f>
        <v>1</v>
      </c>
      <c r="CP1049" s="20">
        <f>+SUM(BY1049:CC1049)*2.5+SUM(CD1049:CG1049)*0.5+SUM(CH1049:CJ1049)*2.5</f>
        <v>2.5</v>
      </c>
      <c r="CQ1049" s="20"/>
      <c r="CR1049" s="299">
        <f>+IF(SUM(AX1049:BM1049)&gt;0,1,0)</f>
        <v>1</v>
      </c>
      <c r="CS1049" s="294">
        <v>1</v>
      </c>
      <c r="CT1049" s="294">
        <v>1</v>
      </c>
      <c r="CU1049" s="1"/>
      <c r="CV1049" s="1"/>
      <c r="CW1049" s="1">
        <v>3</v>
      </c>
      <c r="CX1049" s="1"/>
      <c r="CY1049" s="1">
        <v>4</v>
      </c>
      <c r="CZ1049" s="294">
        <v>9</v>
      </c>
      <c r="DA1049" s="17">
        <f t="shared" ref="DA1049" si="9032">+CY1049</f>
        <v>4</v>
      </c>
      <c r="DB1049" s="359">
        <f t="shared" si="8939"/>
        <v>13</v>
      </c>
      <c r="DC1049" s="359">
        <f t="shared" si="8940"/>
        <v>7</v>
      </c>
      <c r="DD1049" s="294"/>
      <c r="DE1049" s="294">
        <v>9</v>
      </c>
      <c r="DF1049" s="294">
        <v>6</v>
      </c>
      <c r="DG1049" s="294"/>
      <c r="DH1049" s="294"/>
      <c r="DI1049" s="294">
        <v>6</v>
      </c>
      <c r="DJ1049" s="294"/>
      <c r="DK1049" s="294"/>
      <c r="DL1049" s="294"/>
      <c r="DM1049" s="294"/>
      <c r="DN1049" s="294"/>
      <c r="DO1049" s="1"/>
      <c r="DP1049" s="1"/>
      <c r="DQ1049" s="17">
        <f>+IF(AND(SUM(S1049:AA1049)&gt;0,SUM(FA1049:FF1049)&gt;0),CT1049,0)</f>
        <v>0</v>
      </c>
      <c r="DR1049" s="17">
        <f>+IF(AND(SUM(S1049:AA1049)&gt;0,SUM(FA1049:FF1049)&gt;0),CU1049,0)</f>
        <v>0</v>
      </c>
      <c r="DS1049" s="17">
        <f>+IF(AND(SUM(S1049:AA1049)&gt;0,SUM(FA1049:FF1049)&gt;0),CV1049,0)</f>
        <v>0</v>
      </c>
      <c r="DT1049" s="17">
        <f>+IF(AND(SUM(S1049:AA1049)&gt;0,SUM(FA1049:FF1049)&gt;0),CW1049,0)</f>
        <v>0</v>
      </c>
      <c r="DU1049" s="17">
        <f>+IF(AND(SUM(S1049:AA1049)&gt;0,SUM(FA1049:FF1049)&gt;0),CX1049,0)</f>
        <v>0</v>
      </c>
      <c r="DV1049" s="17">
        <f>+IF(AND(SUM(S1049:AA1049)&gt;0,SUM(FA1049:FF1049)&gt;0),CY1049,0)</f>
        <v>0</v>
      </c>
      <c r="DW1049" s="1"/>
      <c r="DX1049" s="1"/>
      <c r="DY1049" s="20">
        <f>+IF(AND(SUM(S1049:AB1049)&gt;0,SUM(FA1049:FF1049)&gt;0,DG1049&gt;=3),DG1049,0)</f>
        <v>0</v>
      </c>
      <c r="DZ1049" s="20">
        <f>+IF(AND(SUM(S1049:AB1049)&gt;0,SUM(FA1049:FF1049)&gt;0,DH1049&gt;=3),DH1049,0)</f>
        <v>0</v>
      </c>
      <c r="EA1049" s="20">
        <f>+IF(AND(SUM(S1049:AB1049)&gt;0,SUM(FA1049:FF1049)&gt;0,DI1049&gt;=3),DI1049,0)</f>
        <v>0</v>
      </c>
      <c r="EB1049" s="20">
        <f>+IF(AND(SUM(S1049:AB1049)&gt;0,SUM(FA1049:FF1049)&gt;0,DJ1049&gt;=3),DJ1049,0)</f>
        <v>0</v>
      </c>
      <c r="EC1049" s="18">
        <f>+IF(AND(CT1049=0,SUM(CU1049:CY1049)&gt;1,SUM(CU1049:CY1049)&lt;=4),1,IF(AND(CT1049=0,SUM(CU1049:CY1049)&gt;4),2,0))</f>
        <v>0</v>
      </c>
      <c r="ED1049" s="19"/>
      <c r="EE1049" s="19"/>
      <c r="EF1049" s="1">
        <f>+IF(EE1049&gt;0,CT1049*4,0)+4</f>
        <v>4</v>
      </c>
      <c r="EG1049" s="18"/>
      <c r="EH1049" s="18"/>
      <c r="EI1049" s="294"/>
      <c r="EJ1049" s="294">
        <f>3*4.5</f>
        <v>13.5</v>
      </c>
      <c r="EK1049" s="294">
        <f>2*4.5</f>
        <v>9</v>
      </c>
      <c r="EL1049" s="19">
        <v>1</v>
      </c>
      <c r="EM1049" s="19"/>
      <c r="EN1049" s="19"/>
      <c r="EO1049" s="19"/>
      <c r="EP1049" s="19"/>
      <c r="EQ1049" s="18"/>
      <c r="ER1049" s="18"/>
      <c r="ES1049" s="18"/>
      <c r="ET1049" s="18"/>
      <c r="EU1049" s="18">
        <f>IF(SUM(CU1049:CX1049)&gt;0,CZ1049*1+2,0)</f>
        <v>11</v>
      </c>
      <c r="EV1049" s="18">
        <f t="shared" si="8976"/>
        <v>2</v>
      </c>
      <c r="EW1049" s="341">
        <v>1</v>
      </c>
      <c r="EX1049" s="341">
        <v>1</v>
      </c>
      <c r="EY1049" s="341">
        <v>4</v>
      </c>
      <c r="EZ1049" s="365">
        <f t="shared" si="8941"/>
        <v>0.5</v>
      </c>
      <c r="FA1049" s="294"/>
      <c r="FB1049" s="294"/>
      <c r="FC1049" s="294"/>
      <c r="FD1049" s="300"/>
      <c r="FE1049" s="300"/>
      <c r="FF1049" s="300"/>
      <c r="FG1049" s="300"/>
      <c r="FH1049" s="300"/>
      <c r="FI1049" s="300"/>
      <c r="FJ1049" s="300">
        <f>F1049</f>
        <v>34</v>
      </c>
      <c r="FK1049" s="294"/>
      <c r="FL1049" s="294"/>
      <c r="FM1049" s="294"/>
      <c r="FN1049" s="294"/>
      <c r="FO1049" s="294"/>
      <c r="FP1049" s="20">
        <f t="shared" ref="FP1049" si="9033">+FO1049*3</f>
        <v>0</v>
      </c>
      <c r="FQ1049" s="20">
        <f>+DE1049</f>
        <v>9</v>
      </c>
      <c r="FR1049" s="20">
        <f>+DF1049</f>
        <v>6</v>
      </c>
      <c r="FS1049" s="20">
        <f>+IF(DG1049&lt;3,DG1049,0)</f>
        <v>0</v>
      </c>
      <c r="FT1049" s="20">
        <f>+IF(DH1049&lt;3,DH1049,0)</f>
        <v>0</v>
      </c>
      <c r="FU1049" s="20">
        <f>+IF(DI1049&lt;3,DI1049,0)</f>
        <v>0</v>
      </c>
      <c r="FV1049" s="20">
        <f>+IF(DJ1049&lt;3,DJ1049,0)</f>
        <v>0</v>
      </c>
      <c r="FW1049" s="294"/>
    </row>
    <row r="1050" spans="1:180" ht="27.75" customHeight="1">
      <c r="A1050" s="40"/>
      <c r="B1050" s="48"/>
      <c r="C1050" s="48"/>
      <c r="D1050" s="48"/>
      <c r="E1050" s="48"/>
      <c r="F1050" s="48"/>
      <c r="G1050" s="48"/>
      <c r="H1050" s="43"/>
      <c r="I1050" s="43"/>
      <c r="J1050" s="44"/>
      <c r="K1050" s="44"/>
      <c r="L1050" s="44"/>
      <c r="M1050" s="44"/>
      <c r="N1050" s="43"/>
      <c r="O1050" s="43"/>
      <c r="P1050" s="1"/>
      <c r="Q1050" s="16"/>
      <c r="R1050" s="1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44"/>
      <c r="AP1050" s="44"/>
      <c r="AQ1050" s="44"/>
      <c r="AR1050" s="44"/>
      <c r="AS1050" s="122"/>
      <c r="AT1050" s="122"/>
      <c r="AU1050" s="122"/>
      <c r="AV1050" s="122"/>
      <c r="AW1050" s="44"/>
      <c r="AX1050" s="294"/>
      <c r="AY1050" s="294"/>
      <c r="AZ1050" s="294"/>
      <c r="BA1050" s="294"/>
      <c r="BB1050" s="294"/>
      <c r="BC1050" s="29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127"/>
      <c r="BO1050" s="44"/>
      <c r="BP1050" s="1"/>
      <c r="BQ1050" s="44"/>
      <c r="BR1050" s="17"/>
      <c r="BS1050" s="1"/>
      <c r="BT1050" s="17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92"/>
      <c r="CE1050" s="92"/>
      <c r="CF1050" s="92"/>
      <c r="CG1050" s="44"/>
      <c r="CH1050" s="1"/>
      <c r="CI1050" s="44"/>
      <c r="CJ1050" s="1"/>
      <c r="CK1050" s="383"/>
      <c r="CL1050" s="383"/>
      <c r="CM1050" s="383"/>
      <c r="CN1050" s="1"/>
      <c r="CO1050" s="1"/>
      <c r="CP1050" s="20"/>
      <c r="CQ1050" s="351"/>
      <c r="CR1050" s="131"/>
      <c r="CS1050" s="44"/>
      <c r="CT1050" s="44"/>
      <c r="CU1050" s="1"/>
      <c r="CV1050" s="1"/>
      <c r="CW1050" s="1"/>
      <c r="CX1050" s="1"/>
      <c r="CY1050" s="1"/>
      <c r="CZ1050" s="44"/>
      <c r="DA1050" s="17"/>
      <c r="DB1050" s="359"/>
      <c r="DC1050" s="359"/>
      <c r="DD1050" s="44"/>
      <c r="DE1050" s="44"/>
      <c r="DF1050" s="44"/>
      <c r="DG1050" s="44"/>
      <c r="DH1050" s="44"/>
      <c r="DI1050" s="44"/>
      <c r="DJ1050" s="44"/>
      <c r="DK1050" s="44"/>
      <c r="DL1050" s="44"/>
      <c r="DM1050" s="44"/>
      <c r="DN1050" s="44"/>
      <c r="DO1050" s="1"/>
      <c r="DP1050" s="1"/>
      <c r="DQ1050" s="17"/>
      <c r="DR1050" s="17"/>
      <c r="DS1050" s="17"/>
      <c r="DT1050" s="17"/>
      <c r="DU1050" s="17"/>
      <c r="DV1050" s="17"/>
      <c r="DW1050" s="1"/>
      <c r="DX1050" s="1"/>
      <c r="DY1050" s="20"/>
      <c r="DZ1050" s="20"/>
      <c r="EA1050" s="20"/>
      <c r="EB1050" s="20"/>
      <c r="EC1050" s="18"/>
      <c r="ED1050" s="19"/>
      <c r="EE1050" s="19"/>
      <c r="EF1050" s="1"/>
      <c r="EG1050" s="18"/>
      <c r="EH1050" s="341"/>
      <c r="EI1050" s="44"/>
      <c r="EJ1050" s="44"/>
      <c r="EK1050" s="44"/>
      <c r="EL1050" s="93"/>
      <c r="EM1050" s="93"/>
      <c r="EN1050" s="93"/>
      <c r="EO1050" s="366"/>
      <c r="EP1050" s="366"/>
      <c r="EQ1050" s="374"/>
      <c r="ER1050" s="374"/>
      <c r="ES1050" s="374"/>
      <c r="ET1050" s="374"/>
      <c r="EU1050" s="18"/>
      <c r="EV1050" s="18"/>
      <c r="EW1050" s="341"/>
      <c r="EX1050" s="341"/>
      <c r="EY1050" s="341"/>
      <c r="EZ1050" s="365">
        <f t="shared" si="8941"/>
        <v>0</v>
      </c>
      <c r="FA1050" s="44"/>
      <c r="FB1050" s="44"/>
      <c r="FC1050" s="44"/>
      <c r="FD1050" s="45"/>
      <c r="FE1050" s="45"/>
      <c r="FF1050" s="45"/>
      <c r="FG1050" s="300"/>
      <c r="FH1050" s="45"/>
      <c r="FI1050" s="45"/>
      <c r="FJ1050" s="45"/>
      <c r="FK1050" s="44"/>
      <c r="FL1050" s="44"/>
      <c r="FM1050" s="44"/>
      <c r="FN1050" s="44"/>
      <c r="FO1050" s="294"/>
      <c r="FP1050" s="20"/>
      <c r="FQ1050" s="20"/>
      <c r="FR1050" s="20"/>
      <c r="FS1050" s="20"/>
      <c r="FT1050" s="20"/>
      <c r="FU1050" s="20"/>
      <c r="FV1050" s="20"/>
      <c r="FW1050" s="44"/>
    </row>
    <row r="1051" spans="1:180" s="99" customFormat="1" ht="27.75" customHeight="1">
      <c r="A1051" s="94">
        <v>18</v>
      </c>
      <c r="B1051" s="105" t="s">
        <v>793</v>
      </c>
      <c r="C1051" s="108"/>
      <c r="D1051" s="106"/>
      <c r="E1051" s="106"/>
      <c r="F1051" s="106">
        <f t="shared" ref="F1051:AK1051" si="9034">+SUM(F1052:F1097)</f>
        <v>976</v>
      </c>
      <c r="G1051" s="106">
        <f t="shared" si="9034"/>
        <v>1014</v>
      </c>
      <c r="H1051" s="106">
        <f t="shared" si="9034"/>
        <v>1</v>
      </c>
      <c r="I1051" s="106">
        <f t="shared" si="9034"/>
        <v>1.5</v>
      </c>
      <c r="J1051" s="106">
        <f t="shared" si="9034"/>
        <v>0</v>
      </c>
      <c r="K1051" s="106">
        <f t="shared" si="9034"/>
        <v>8</v>
      </c>
      <c r="L1051" s="106">
        <f t="shared" si="9034"/>
        <v>0</v>
      </c>
      <c r="M1051" s="106">
        <f t="shared" si="9034"/>
        <v>8</v>
      </c>
      <c r="N1051" s="106">
        <f t="shared" si="9034"/>
        <v>0</v>
      </c>
      <c r="O1051" s="106">
        <f t="shared" si="9034"/>
        <v>0</v>
      </c>
      <c r="P1051" s="106">
        <f t="shared" si="9034"/>
        <v>0</v>
      </c>
      <c r="Q1051" s="106">
        <f t="shared" si="9034"/>
        <v>0</v>
      </c>
      <c r="R1051" s="106">
        <f t="shared" si="9034"/>
        <v>0</v>
      </c>
      <c r="S1051" s="106">
        <f t="shared" si="9034"/>
        <v>1</v>
      </c>
      <c r="T1051" s="106">
        <f t="shared" si="9034"/>
        <v>0</v>
      </c>
      <c r="U1051" s="106">
        <f t="shared" si="9034"/>
        <v>0</v>
      </c>
      <c r="V1051" s="106">
        <f t="shared" si="9034"/>
        <v>0</v>
      </c>
      <c r="W1051" s="106">
        <f t="shared" si="9034"/>
        <v>0</v>
      </c>
      <c r="X1051" s="106">
        <f t="shared" si="9034"/>
        <v>0</v>
      </c>
      <c r="Y1051" s="106">
        <f t="shared" si="9034"/>
        <v>0</v>
      </c>
      <c r="Z1051" s="106">
        <f t="shared" si="9034"/>
        <v>1</v>
      </c>
      <c r="AA1051" s="106">
        <f t="shared" si="9034"/>
        <v>0</v>
      </c>
      <c r="AB1051" s="106">
        <f t="shared" si="9034"/>
        <v>0</v>
      </c>
      <c r="AC1051" s="106">
        <f t="shared" si="9034"/>
        <v>1</v>
      </c>
      <c r="AD1051" s="106">
        <f t="shared" si="9034"/>
        <v>0</v>
      </c>
      <c r="AE1051" s="106">
        <f t="shared" si="9034"/>
        <v>0</v>
      </c>
      <c r="AF1051" s="106">
        <f t="shared" si="9034"/>
        <v>1</v>
      </c>
      <c r="AG1051" s="106">
        <f t="shared" si="9034"/>
        <v>0</v>
      </c>
      <c r="AH1051" s="106">
        <f t="shared" si="9034"/>
        <v>0</v>
      </c>
      <c r="AI1051" s="106">
        <f t="shared" si="9034"/>
        <v>0</v>
      </c>
      <c r="AJ1051" s="106">
        <f t="shared" si="9034"/>
        <v>0</v>
      </c>
      <c r="AK1051" s="106">
        <f t="shared" si="9034"/>
        <v>0</v>
      </c>
      <c r="AL1051" s="106">
        <f t="shared" ref="AL1051:BQ1051" si="9035">+SUM(AL1052:AL1097)</f>
        <v>0</v>
      </c>
      <c r="AM1051" s="106">
        <f t="shared" si="9035"/>
        <v>0</v>
      </c>
      <c r="AN1051" s="106">
        <f t="shared" si="9035"/>
        <v>0</v>
      </c>
      <c r="AO1051" s="106">
        <f t="shared" si="9035"/>
        <v>0</v>
      </c>
      <c r="AP1051" s="106">
        <f t="shared" si="9035"/>
        <v>88</v>
      </c>
      <c r="AQ1051" s="106">
        <f t="shared" si="9035"/>
        <v>0</v>
      </c>
      <c r="AR1051" s="106">
        <f t="shared" si="9035"/>
        <v>502</v>
      </c>
      <c r="AS1051" s="106">
        <f t="shared" si="9035"/>
        <v>0</v>
      </c>
      <c r="AT1051" s="106">
        <f t="shared" si="9035"/>
        <v>3</v>
      </c>
      <c r="AU1051" s="106">
        <f t="shared" si="9035"/>
        <v>0</v>
      </c>
      <c r="AV1051" s="106">
        <f t="shared" si="9035"/>
        <v>17</v>
      </c>
      <c r="AW1051" s="106">
        <f t="shared" si="9035"/>
        <v>1</v>
      </c>
      <c r="AX1051" s="106">
        <f t="shared" si="9035"/>
        <v>3</v>
      </c>
      <c r="AY1051" s="106">
        <f t="shared" si="9035"/>
        <v>4</v>
      </c>
      <c r="AZ1051" s="106">
        <f t="shared" si="9035"/>
        <v>1</v>
      </c>
      <c r="BA1051" s="106">
        <f t="shared" si="9035"/>
        <v>0</v>
      </c>
      <c r="BB1051" s="106">
        <f t="shared" si="9035"/>
        <v>0</v>
      </c>
      <c r="BC1051" s="106">
        <f t="shared" si="9035"/>
        <v>0</v>
      </c>
      <c r="BD1051" s="106">
        <f t="shared" si="9035"/>
        <v>1</v>
      </c>
      <c r="BE1051" s="106">
        <f t="shared" si="9035"/>
        <v>0</v>
      </c>
      <c r="BF1051" s="106">
        <f t="shared" si="9035"/>
        <v>0</v>
      </c>
      <c r="BG1051" s="106">
        <f t="shared" si="9035"/>
        <v>0</v>
      </c>
      <c r="BH1051" s="106">
        <f t="shared" si="9035"/>
        <v>6</v>
      </c>
      <c r="BI1051" s="106">
        <f t="shared" si="9035"/>
        <v>4</v>
      </c>
      <c r="BJ1051" s="106">
        <f t="shared" si="9035"/>
        <v>9</v>
      </c>
      <c r="BK1051" s="106">
        <f t="shared" si="9035"/>
        <v>0</v>
      </c>
      <c r="BL1051" s="106">
        <f t="shared" si="9035"/>
        <v>0</v>
      </c>
      <c r="BM1051" s="106">
        <f t="shared" si="9035"/>
        <v>2</v>
      </c>
      <c r="BN1051" s="106">
        <f t="shared" si="9035"/>
        <v>3</v>
      </c>
      <c r="BO1051" s="106">
        <f t="shared" si="9035"/>
        <v>9</v>
      </c>
      <c r="BP1051" s="106">
        <f t="shared" si="9035"/>
        <v>0</v>
      </c>
      <c r="BQ1051" s="106">
        <f t="shared" si="9035"/>
        <v>0</v>
      </c>
      <c r="BR1051" s="106">
        <f t="shared" ref="BR1051:CW1051" si="9036">+SUM(BR1052:BR1097)</f>
        <v>114</v>
      </c>
      <c r="BS1051" s="106">
        <f t="shared" si="9036"/>
        <v>0</v>
      </c>
      <c r="BT1051" s="106">
        <f t="shared" si="9036"/>
        <v>0</v>
      </c>
      <c r="BU1051" s="106">
        <f t="shared" si="9036"/>
        <v>40</v>
      </c>
      <c r="BV1051" s="106">
        <f t="shared" si="9036"/>
        <v>64</v>
      </c>
      <c r="BW1051" s="106">
        <f t="shared" si="9036"/>
        <v>10</v>
      </c>
      <c r="BX1051" s="106">
        <f t="shared" si="9036"/>
        <v>10</v>
      </c>
      <c r="BY1051" s="106">
        <f t="shared" si="9036"/>
        <v>0</v>
      </c>
      <c r="BZ1051" s="106">
        <f t="shared" si="9036"/>
        <v>0</v>
      </c>
      <c r="CA1051" s="106">
        <f t="shared" si="9036"/>
        <v>0</v>
      </c>
      <c r="CB1051" s="106">
        <f t="shared" si="9036"/>
        <v>0</v>
      </c>
      <c r="CC1051" s="106">
        <f t="shared" si="9036"/>
        <v>0</v>
      </c>
      <c r="CD1051" s="106">
        <f t="shared" si="9036"/>
        <v>0</v>
      </c>
      <c r="CE1051" s="106">
        <f t="shared" si="9036"/>
        <v>1</v>
      </c>
      <c r="CF1051" s="106">
        <f t="shared" si="9036"/>
        <v>0</v>
      </c>
      <c r="CG1051" s="106">
        <f t="shared" si="9036"/>
        <v>0</v>
      </c>
      <c r="CH1051" s="106">
        <f t="shared" si="9036"/>
        <v>16</v>
      </c>
      <c r="CI1051" s="106">
        <f t="shared" si="9036"/>
        <v>13</v>
      </c>
      <c r="CJ1051" s="106">
        <f t="shared" si="9036"/>
        <v>0</v>
      </c>
      <c r="CK1051" s="106">
        <f t="shared" si="9036"/>
        <v>0</v>
      </c>
      <c r="CL1051" s="106">
        <f t="shared" si="9036"/>
        <v>0</v>
      </c>
      <c r="CM1051" s="106">
        <f t="shared" si="9036"/>
        <v>0</v>
      </c>
      <c r="CN1051" s="106">
        <f t="shared" si="9036"/>
        <v>14</v>
      </c>
      <c r="CO1051" s="106">
        <f t="shared" si="9036"/>
        <v>14</v>
      </c>
      <c r="CP1051" s="106">
        <f t="shared" si="9036"/>
        <v>73</v>
      </c>
      <c r="CQ1051" s="106">
        <f t="shared" si="9036"/>
        <v>0</v>
      </c>
      <c r="CR1051" s="106">
        <f t="shared" si="9036"/>
        <v>30</v>
      </c>
      <c r="CS1051" s="106">
        <f t="shared" si="9036"/>
        <v>25</v>
      </c>
      <c r="CT1051" s="106">
        <f t="shared" si="9036"/>
        <v>24</v>
      </c>
      <c r="CU1051" s="106">
        <f t="shared" si="9036"/>
        <v>2</v>
      </c>
      <c r="CV1051" s="106">
        <f t="shared" si="9036"/>
        <v>3</v>
      </c>
      <c r="CW1051" s="106">
        <f t="shared" si="9036"/>
        <v>48</v>
      </c>
      <c r="CX1051" s="106">
        <f t="shared" ref="CX1051:EC1051" si="9037">+SUM(CX1052:CX1097)</f>
        <v>0</v>
      </c>
      <c r="CY1051" s="106">
        <f t="shared" si="9037"/>
        <v>75</v>
      </c>
      <c r="CZ1051" s="106">
        <f t="shared" si="9037"/>
        <v>150</v>
      </c>
      <c r="DA1051" s="106">
        <f t="shared" si="9037"/>
        <v>75</v>
      </c>
      <c r="DB1051" s="354">
        <f t="shared" si="9037"/>
        <v>225</v>
      </c>
      <c r="DC1051" s="354">
        <f t="shared" si="9037"/>
        <v>128</v>
      </c>
      <c r="DD1051" s="106">
        <f t="shared" si="9037"/>
        <v>0</v>
      </c>
      <c r="DE1051" s="106">
        <f t="shared" si="9037"/>
        <v>157</v>
      </c>
      <c r="DF1051" s="106">
        <f t="shared" si="9037"/>
        <v>162</v>
      </c>
      <c r="DG1051" s="106">
        <f t="shared" si="9037"/>
        <v>0</v>
      </c>
      <c r="DH1051" s="106">
        <f t="shared" si="9037"/>
        <v>22</v>
      </c>
      <c r="DI1051" s="106">
        <f t="shared" si="9037"/>
        <v>65</v>
      </c>
      <c r="DJ1051" s="106">
        <f t="shared" si="9037"/>
        <v>8</v>
      </c>
      <c r="DK1051" s="106">
        <f t="shared" si="9037"/>
        <v>0</v>
      </c>
      <c r="DL1051" s="106">
        <f t="shared" si="9037"/>
        <v>128</v>
      </c>
      <c r="DM1051" s="106">
        <f t="shared" si="9037"/>
        <v>128</v>
      </c>
      <c r="DN1051" s="106">
        <f t="shared" si="9037"/>
        <v>869</v>
      </c>
      <c r="DO1051" s="106">
        <f t="shared" si="9037"/>
        <v>0</v>
      </c>
      <c r="DP1051" s="106">
        <f t="shared" si="9037"/>
        <v>0</v>
      </c>
      <c r="DQ1051" s="106">
        <f t="shared" si="9037"/>
        <v>0</v>
      </c>
      <c r="DR1051" s="106">
        <f t="shared" si="9037"/>
        <v>0</v>
      </c>
      <c r="DS1051" s="106">
        <f t="shared" si="9037"/>
        <v>0</v>
      </c>
      <c r="DT1051" s="106">
        <f t="shared" si="9037"/>
        <v>0</v>
      </c>
      <c r="DU1051" s="106">
        <f t="shared" si="9037"/>
        <v>0</v>
      </c>
      <c r="DV1051" s="106">
        <f t="shared" si="9037"/>
        <v>0</v>
      </c>
      <c r="DW1051" s="106">
        <f t="shared" si="9037"/>
        <v>0</v>
      </c>
      <c r="DX1051" s="106">
        <f t="shared" si="9037"/>
        <v>0</v>
      </c>
      <c r="DY1051" s="106">
        <f t="shared" si="9037"/>
        <v>0</v>
      </c>
      <c r="DZ1051" s="106">
        <f t="shared" si="9037"/>
        <v>0</v>
      </c>
      <c r="EA1051" s="106">
        <f t="shared" si="9037"/>
        <v>0</v>
      </c>
      <c r="EB1051" s="106">
        <f t="shared" si="9037"/>
        <v>0</v>
      </c>
      <c r="EC1051" s="106">
        <f t="shared" si="9037"/>
        <v>11</v>
      </c>
      <c r="ED1051" s="106">
        <f t="shared" ref="ED1051:FI1051" si="9038">+SUM(ED1052:ED1097)</f>
        <v>30</v>
      </c>
      <c r="EE1051" s="106">
        <f t="shared" si="9038"/>
        <v>54</v>
      </c>
      <c r="EF1051" s="106">
        <f t="shared" si="9038"/>
        <v>88</v>
      </c>
      <c r="EG1051" s="106">
        <f t="shared" si="9038"/>
        <v>134</v>
      </c>
      <c r="EH1051" s="106">
        <f t="shared" si="9038"/>
        <v>0</v>
      </c>
      <c r="EI1051" s="106">
        <f t="shared" si="9038"/>
        <v>9</v>
      </c>
      <c r="EJ1051" s="106">
        <f t="shared" si="9038"/>
        <v>213.5</v>
      </c>
      <c r="EK1051" s="106">
        <f t="shared" si="9038"/>
        <v>253.5</v>
      </c>
      <c r="EL1051" s="106">
        <f t="shared" si="9038"/>
        <v>25</v>
      </c>
      <c r="EM1051" s="106">
        <f t="shared" si="9038"/>
        <v>3</v>
      </c>
      <c r="EN1051" s="106">
        <f t="shared" si="9038"/>
        <v>0</v>
      </c>
      <c r="EO1051" s="106">
        <f t="shared" si="9038"/>
        <v>0</v>
      </c>
      <c r="EP1051" s="106">
        <f t="shared" si="9038"/>
        <v>0</v>
      </c>
      <c r="EQ1051" s="354">
        <f t="shared" si="9038"/>
        <v>7</v>
      </c>
      <c r="ER1051" s="354">
        <f t="shared" si="9038"/>
        <v>0</v>
      </c>
      <c r="ES1051" s="354">
        <f t="shared" si="9038"/>
        <v>3</v>
      </c>
      <c r="ET1051" s="354">
        <f t="shared" si="9038"/>
        <v>0</v>
      </c>
      <c r="EU1051" s="106">
        <f t="shared" si="9038"/>
        <v>206</v>
      </c>
      <c r="EV1051" s="106">
        <f t="shared" si="9038"/>
        <v>60</v>
      </c>
      <c r="EW1051" s="106">
        <f t="shared" si="9038"/>
        <v>58</v>
      </c>
      <c r="EX1051" s="106">
        <f t="shared" si="9038"/>
        <v>25</v>
      </c>
      <c r="EY1051" s="106">
        <f t="shared" si="9038"/>
        <v>84</v>
      </c>
      <c r="EZ1051" s="106">
        <f t="shared" si="9038"/>
        <v>5</v>
      </c>
      <c r="FA1051" s="106">
        <f t="shared" si="9038"/>
        <v>0</v>
      </c>
      <c r="FB1051" s="106">
        <f t="shared" si="9038"/>
        <v>0</v>
      </c>
      <c r="FC1051" s="106">
        <f t="shared" si="9038"/>
        <v>0</v>
      </c>
      <c r="FD1051" s="106">
        <f t="shared" si="9038"/>
        <v>0</v>
      </c>
      <c r="FE1051" s="106">
        <f t="shared" si="9038"/>
        <v>0</v>
      </c>
      <c r="FF1051" s="106">
        <f t="shared" si="9038"/>
        <v>0</v>
      </c>
      <c r="FG1051" s="106">
        <f t="shared" si="9038"/>
        <v>1</v>
      </c>
      <c r="FH1051" s="106">
        <f t="shared" si="9038"/>
        <v>0</v>
      </c>
      <c r="FI1051" s="106">
        <f t="shared" si="9038"/>
        <v>0</v>
      </c>
      <c r="FJ1051" s="106">
        <f t="shared" ref="FJ1051:FV1051" si="9039">+SUM(FJ1052:FJ1097)</f>
        <v>169</v>
      </c>
      <c r="FK1051" s="106">
        <f t="shared" si="9039"/>
        <v>0</v>
      </c>
      <c r="FL1051" s="106">
        <f t="shared" si="9039"/>
        <v>0</v>
      </c>
      <c r="FM1051" s="106">
        <f t="shared" si="9039"/>
        <v>0</v>
      </c>
      <c r="FN1051" s="106">
        <f t="shared" si="9039"/>
        <v>328</v>
      </c>
      <c r="FO1051" s="106">
        <f t="shared" si="9039"/>
        <v>0</v>
      </c>
      <c r="FP1051" s="106">
        <f t="shared" si="9039"/>
        <v>0</v>
      </c>
      <c r="FQ1051" s="106">
        <f t="shared" si="9039"/>
        <v>157</v>
      </c>
      <c r="FR1051" s="106">
        <f t="shared" si="9039"/>
        <v>162</v>
      </c>
      <c r="FS1051" s="106">
        <f t="shared" si="9039"/>
        <v>0</v>
      </c>
      <c r="FT1051" s="106">
        <f t="shared" si="9039"/>
        <v>0</v>
      </c>
      <c r="FU1051" s="106">
        <f t="shared" si="9039"/>
        <v>0</v>
      </c>
      <c r="FV1051" s="106">
        <f t="shared" si="9039"/>
        <v>0</v>
      </c>
      <c r="FW1051" s="106"/>
      <c r="FX1051" s="106"/>
    </row>
    <row r="1052" spans="1:180" ht="27.75" customHeight="1">
      <c r="A1052" s="40"/>
      <c r="B1052" s="41" t="s">
        <v>163</v>
      </c>
      <c r="C1052" s="48"/>
      <c r="D1052" s="48"/>
      <c r="E1052" s="41"/>
      <c r="F1052" s="41"/>
      <c r="G1052" s="48"/>
      <c r="H1052" s="43"/>
      <c r="I1052" s="43"/>
      <c r="J1052" s="44"/>
      <c r="K1052" s="44"/>
      <c r="L1052" s="44"/>
      <c r="M1052" s="44"/>
      <c r="N1052" s="43"/>
      <c r="O1052" s="43"/>
      <c r="P1052" s="1"/>
      <c r="Q1052" s="16"/>
      <c r="R1052" s="1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1">
        <f t="shared" ref="AC1052:AC1057" si="9040">+IF(S1052=1,1,0)+IF(T1052=1,1,0)</f>
        <v>0</v>
      </c>
      <c r="AD1052" s="1">
        <f t="shared" ref="AD1052:AD1057" si="9041">+IF(U1052=1,1,0)+IF(V1052=1,1,0)</f>
        <v>0</v>
      </c>
      <c r="AE1052" s="1">
        <f t="shared" ref="AE1052:AE1057" si="9042">+IF(W1052=1,1,0)+IF(X1052=1,1,0)</f>
        <v>0</v>
      </c>
      <c r="AF1052" s="1">
        <f t="shared" ref="AF1052:AF1057" si="9043">+IF(Y1052=1,1,0)+IF(Z1052=1,1,0)</f>
        <v>0</v>
      </c>
      <c r="AG1052" s="1">
        <f t="shared" ref="AG1052:AG1057" si="9044">+IF(AA1052=1,1,0)</f>
        <v>0</v>
      </c>
      <c r="AH1052" s="1">
        <f t="shared" ref="AH1052:AH1057" si="9045">+IF(AB1052=1,1,0)</f>
        <v>0</v>
      </c>
      <c r="AI1052" s="1">
        <f t="shared" ref="AI1052:AI1057" si="9046">+IF(S1052=2,1,0)+IF(T1052=2,1,0)</f>
        <v>0</v>
      </c>
      <c r="AJ1052" s="1">
        <f t="shared" ref="AJ1052:AJ1057" si="9047">+IF(U1052=2,1,0)+IF(V1052=2,1,0)</f>
        <v>0</v>
      </c>
      <c r="AK1052" s="1">
        <f t="shared" ref="AK1052:AK1057" si="9048">+IF(X1052=2,1,0)+IF(W1052=2,1,0)</f>
        <v>0</v>
      </c>
      <c r="AL1052" s="1">
        <f t="shared" ref="AL1052:AL1057" si="9049">+IF(Y1052=2,1,0)+IF(Z1052=2,1,0)</f>
        <v>0</v>
      </c>
      <c r="AM1052" s="1">
        <f t="shared" ref="AM1052:AM1057" si="9050">+IF(AA1052=2,1,0)</f>
        <v>0</v>
      </c>
      <c r="AN1052" s="1">
        <f t="shared" ref="AN1052:AN1057" si="9051">+IF(AB1052=2,1,0)</f>
        <v>0</v>
      </c>
      <c r="AO1052" s="44"/>
      <c r="AP1052" s="44"/>
      <c r="AQ1052" s="44"/>
      <c r="AR1052" s="44"/>
      <c r="AS1052" s="122">
        <f t="shared" ref="AS1052:AS1096" si="9052">IF(AND(AO1052&gt;0,OR(BR1052&gt;=2,BR1052=1)),1,0)</f>
        <v>0</v>
      </c>
      <c r="AT1052" s="122">
        <f t="shared" ref="AT1052:AT1096" si="9053">IF(AND(AP1052&gt;0,OR(BR1052&gt;=2,BR1052=1)),1,0)</f>
        <v>0</v>
      </c>
      <c r="AU1052" s="122">
        <f t="shared" ref="AU1052:AU1096" si="9054">IF(AND(AQ1052&gt;0,OR(BR1052&gt;=2,BR1052=1)),1,0)</f>
        <v>0</v>
      </c>
      <c r="AV1052" s="122">
        <f t="shared" ref="AV1052:AV1075" si="9055">IF(AND(AR1052&gt;0,OR(BR1052&gt;=2,BR1052=1)),AR1052/G1052,0)</f>
        <v>0</v>
      </c>
      <c r="AW1052" s="44"/>
      <c r="AX1052" s="294"/>
      <c r="AY1052" s="294"/>
      <c r="AZ1052" s="294"/>
      <c r="BA1052" s="294"/>
      <c r="BB1052" s="294"/>
      <c r="BC1052" s="29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127"/>
      <c r="BO1052" s="44"/>
      <c r="BP1052" s="1"/>
      <c r="BQ1052" s="44"/>
      <c r="BR1052" s="17"/>
      <c r="BS1052" s="1">
        <f t="shared" ref="BS1052:BS1096" si="9056">IF(BP1052=1, 2,IF(BP1052=2,3,IF(BP1052&gt;=3,4,0)))*2</f>
        <v>0</v>
      </c>
      <c r="BT1052" s="17">
        <f t="shared" ref="BT1052:BT1057" si="9057">+BS1052*2</f>
        <v>0</v>
      </c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92"/>
      <c r="CE1052" s="92"/>
      <c r="CF1052" s="92"/>
      <c r="CG1052" s="44"/>
      <c r="CH1052" s="1"/>
      <c r="CI1052" s="1"/>
      <c r="CJ1052" s="1"/>
      <c r="CK1052" s="383"/>
      <c r="CL1052" s="383"/>
      <c r="CM1052" s="383"/>
      <c r="CN1052" s="1">
        <f t="shared" ref="CN1052:CN1081" si="9058">+SUM(BX1052:CC1052)*BW1052</f>
        <v>0</v>
      </c>
      <c r="CO1052" s="1">
        <f t="shared" ref="CO1052:CO1081" si="9059">+SUM(BX1052:CC1052)*BW1052</f>
        <v>0</v>
      </c>
      <c r="CP1052" s="20">
        <f t="shared" ref="CP1052:CP1081" si="9060">+SUM(BY1052:CC1052)*2.5+SUM(CD1052:CG1052)*0.5+SUM(CH1052:CJ1052)*2.5</f>
        <v>0</v>
      </c>
      <c r="CQ1052" s="351"/>
      <c r="CR1052" s="131">
        <f t="shared" ref="CR1052:CR1071" si="9061">+IF(SUM(AX1052:BM1052)&gt;0,1,0)</f>
        <v>0</v>
      </c>
      <c r="CS1052" s="44"/>
      <c r="CT1052" s="44"/>
      <c r="CU1052" s="1"/>
      <c r="CV1052" s="1"/>
      <c r="CW1052" s="1"/>
      <c r="CX1052" s="1"/>
      <c r="CY1052" s="1"/>
      <c r="CZ1052" s="44"/>
      <c r="DA1052" s="17">
        <f t="shared" ref="DA1052:DA1057" si="9062">+CY1052</f>
        <v>0</v>
      </c>
      <c r="DB1052" s="359"/>
      <c r="DC1052" s="359"/>
      <c r="DD1052" s="44"/>
      <c r="DE1052" s="44"/>
      <c r="DF1052" s="44"/>
      <c r="DG1052" s="44"/>
      <c r="DH1052" s="44"/>
      <c r="DI1052" s="44"/>
      <c r="DJ1052" s="44"/>
      <c r="DK1052" s="44"/>
      <c r="DL1052" s="44"/>
      <c r="DM1052" s="44"/>
      <c r="DN1052" s="44"/>
      <c r="DO1052" s="1"/>
      <c r="DP1052" s="1"/>
      <c r="DQ1052" s="17">
        <f t="shared" ref="DQ1052:DQ1081" si="9063">+IF(AND(SUM(S1052:AA1052)&gt;0,SUM(FA1052:FF1052)&gt;0),CT1052,0)</f>
        <v>0</v>
      </c>
      <c r="DR1052" s="17">
        <f t="shared" ref="DR1052:DR1081" si="9064">+IF(AND(SUM(S1052:AA1052)&gt;0,SUM(FA1052:FF1052)&gt;0),CU1052,0)</f>
        <v>0</v>
      </c>
      <c r="DS1052" s="17">
        <f t="shared" ref="DS1052:DS1081" si="9065">+IF(AND(SUM(S1052:AA1052)&gt;0,SUM(FA1052:FF1052)&gt;0),CV1052,0)</f>
        <v>0</v>
      </c>
      <c r="DT1052" s="17">
        <f t="shared" ref="DT1052:DT1081" si="9066">+IF(AND(SUM(S1052:AA1052)&gt;0,SUM(FA1052:FF1052)&gt;0),CW1052,0)</f>
        <v>0</v>
      </c>
      <c r="DU1052" s="17">
        <f t="shared" ref="DU1052:DU1081" si="9067">+IF(AND(SUM(S1052:AA1052)&gt;0,SUM(FA1052:FF1052)&gt;0),CX1052,0)</f>
        <v>0</v>
      </c>
      <c r="DV1052" s="17">
        <f t="shared" ref="DV1052:DV1081" si="9068">+IF(AND(SUM(S1052:AA1052)&gt;0,SUM(FA1052:FF1052)&gt;0),CY1052,0)</f>
        <v>0</v>
      </c>
      <c r="DW1052" s="1"/>
      <c r="DX1052" s="1"/>
      <c r="DY1052" s="20">
        <f t="shared" ref="DY1052:DY1081" si="9069">+IF(AND(SUM(S1052:AB1052)&gt;0,SUM(FA1052:FF1052)&gt;0,DG1052&gt;=3),DG1052,0)</f>
        <v>0</v>
      </c>
      <c r="DZ1052" s="20">
        <f t="shared" ref="DZ1052:DZ1081" si="9070">+IF(AND(SUM(S1052:AB1052)&gt;0,SUM(FA1052:FF1052)&gt;0,DH1052&gt;=3),DH1052,0)</f>
        <v>0</v>
      </c>
      <c r="EA1052" s="20">
        <f t="shared" ref="EA1052:EA1081" si="9071">+IF(AND(SUM(S1052:AB1052)&gt;0,SUM(FA1052:FF1052)&gt;0,DI1052&gt;=3),DI1052,0)</f>
        <v>0</v>
      </c>
      <c r="EB1052" s="20">
        <f t="shared" ref="EB1052:EB1081" si="9072">+IF(AND(SUM(S1052:AB1052)&gt;0,SUM(FA1052:FF1052)&gt;0,DJ1052&gt;=3),DJ1052,0)</f>
        <v>0</v>
      </c>
      <c r="EC1052" s="18">
        <f t="shared" ref="EC1052:EC1056" si="9073">+IF(AND(CT1052=0,SUM(CU1052:CY1052)&gt;1,SUM(CU1052:CY1052)&lt;=4),1,IF(AND(CT1052=0,SUM(CU1052:CY1052)&gt;4),2,0))</f>
        <v>0</v>
      </c>
      <c r="ED1052" s="19">
        <f t="shared" ref="ED1052:ED1057" si="9074">+IF(EC1052&lt;&gt;0,EC1052*3,0)</f>
        <v>0</v>
      </c>
      <c r="EE1052" s="19">
        <f t="shared" ref="EE1052:EE1081" si="9075">+IF(SUM(AO1052:AR1052)+SUM(DK1052:DN1052)&gt;0,CT1052*3,0)</f>
        <v>0</v>
      </c>
      <c r="EF1052" s="1">
        <f t="shared" ref="EF1052:EF1081" si="9076">+IF(EE1052&gt;0,CT1052*4,0)</f>
        <v>0</v>
      </c>
      <c r="EG1052" s="18">
        <f t="shared" ref="EG1052:EG1081" si="9077">+IF(AND(CT1052+EC1052=0,SUM(AO1052:AR1052)&gt;0,SUM(DK1052:DN1052)&gt;0),(CU1052+CV1052+CW1052+CX1052)*2+CY1052*5,(EC1052+CT1052-FO1052)*5)+IF(AND(EC1052+DQ1052+CT1052=0,SUM(AO1052:AR1052)&gt;0),SUM(CU1052:CX1052)*2+CY1052*5,0)</f>
        <v>0</v>
      </c>
      <c r="EH1052" s="341"/>
      <c r="EI1052" s="44"/>
      <c r="EJ1052" s="44"/>
      <c r="EK1052" s="44"/>
      <c r="EL1052" s="93"/>
      <c r="EM1052" s="93"/>
      <c r="EN1052" s="93"/>
      <c r="EO1052" s="366"/>
      <c r="EP1052" s="366"/>
      <c r="EQ1052" s="374"/>
      <c r="ER1052" s="374"/>
      <c r="ES1052" s="374"/>
      <c r="ET1052" s="374"/>
      <c r="EU1052" s="18"/>
      <c r="EV1052" s="18">
        <f t="shared" ref="EV1052:EV1096" si="9078">+(DR1052+DS1052+DT1052+DU1052+DV1052)*2+SUM(BY1052:CJ1052)*2</f>
        <v>0</v>
      </c>
      <c r="EW1052" s="341"/>
      <c r="EX1052" s="341"/>
      <c r="EY1052" s="341"/>
      <c r="EZ1052" s="341"/>
      <c r="FA1052" s="44"/>
      <c r="FB1052" s="44"/>
      <c r="FC1052" s="44"/>
      <c r="FD1052" s="45"/>
      <c r="FE1052" s="45"/>
      <c r="FF1052" s="45"/>
      <c r="FG1052" s="300"/>
      <c r="FH1052" s="45"/>
      <c r="FI1052" s="45"/>
      <c r="FJ1052" s="45"/>
      <c r="FK1052" s="44"/>
      <c r="FL1052" s="44"/>
      <c r="FM1052" s="44"/>
      <c r="FN1052" s="44"/>
      <c r="FO1052" s="294"/>
      <c r="FP1052" s="20">
        <f>+FO1052*3</f>
        <v>0</v>
      </c>
      <c r="FQ1052" s="20">
        <f t="shared" ref="FQ1052:FQ1081" si="9079">+DE1052</f>
        <v>0</v>
      </c>
      <c r="FR1052" s="20">
        <f t="shared" ref="FR1052:FR1081" si="9080">+DF1052</f>
        <v>0</v>
      </c>
      <c r="FS1052" s="20">
        <f t="shared" ref="FS1052:FS1081" si="9081">+IF(DG1052&lt;3,DG1052,0)</f>
        <v>0</v>
      </c>
      <c r="FT1052" s="20">
        <f t="shared" ref="FT1052:FT1081" si="9082">+IF(DH1052&lt;3,DH1052,0)</f>
        <v>0</v>
      </c>
      <c r="FU1052" s="20">
        <f t="shared" ref="FU1052:FU1081" si="9083">+IF(DI1052&lt;3,DI1052,0)</f>
        <v>0</v>
      </c>
      <c r="FV1052" s="20">
        <f t="shared" ref="FV1052:FV1081" si="9084">+IF(DJ1052&lt;3,DJ1052,0)</f>
        <v>0</v>
      </c>
      <c r="FW1052" s="44"/>
    </row>
    <row r="1053" spans="1:180" ht="28.5" customHeight="1">
      <c r="A1053" s="40"/>
      <c r="B1053" s="41" t="s">
        <v>189</v>
      </c>
      <c r="C1053" s="41" t="str">
        <f>B1053</f>
        <v>Lộ 1</v>
      </c>
      <c r="D1053" s="48"/>
      <c r="E1053" s="48"/>
      <c r="F1053" s="48"/>
      <c r="G1053" s="48"/>
      <c r="H1053" s="43"/>
      <c r="I1053" s="43"/>
      <c r="J1053" s="44"/>
      <c r="K1053" s="44"/>
      <c r="L1053" s="44"/>
      <c r="M1053" s="44"/>
      <c r="N1053" s="43"/>
      <c r="O1053" s="43"/>
      <c r="P1053" s="1"/>
      <c r="Q1053" s="16"/>
      <c r="R1053" s="1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1">
        <f t="shared" si="9040"/>
        <v>0</v>
      </c>
      <c r="AD1053" s="1">
        <f t="shared" si="9041"/>
        <v>0</v>
      </c>
      <c r="AE1053" s="1">
        <f t="shared" si="9042"/>
        <v>0</v>
      </c>
      <c r="AF1053" s="1">
        <f t="shared" si="9043"/>
        <v>0</v>
      </c>
      <c r="AG1053" s="1">
        <f t="shared" si="9044"/>
        <v>0</v>
      </c>
      <c r="AH1053" s="1">
        <f t="shared" si="9045"/>
        <v>0</v>
      </c>
      <c r="AI1053" s="1">
        <f t="shared" si="9046"/>
        <v>0</v>
      </c>
      <c r="AJ1053" s="1">
        <f t="shared" si="9047"/>
        <v>0</v>
      </c>
      <c r="AK1053" s="1">
        <f t="shared" si="9048"/>
        <v>0</v>
      </c>
      <c r="AL1053" s="1">
        <f t="shared" si="9049"/>
        <v>0</v>
      </c>
      <c r="AM1053" s="1">
        <f t="shared" si="9050"/>
        <v>0</v>
      </c>
      <c r="AN1053" s="1">
        <f t="shared" si="9051"/>
        <v>0</v>
      </c>
      <c r="AO1053" s="44"/>
      <c r="AP1053" s="44"/>
      <c r="AQ1053" s="44"/>
      <c r="AR1053" s="44"/>
      <c r="AS1053" s="122">
        <f t="shared" si="9052"/>
        <v>0</v>
      </c>
      <c r="AT1053" s="122">
        <f t="shared" si="9053"/>
        <v>0</v>
      </c>
      <c r="AU1053" s="122">
        <f t="shared" si="9054"/>
        <v>0</v>
      </c>
      <c r="AV1053" s="122">
        <f t="shared" si="9055"/>
        <v>0</v>
      </c>
      <c r="AW1053" s="44"/>
      <c r="AX1053" s="294"/>
      <c r="AY1053" s="294"/>
      <c r="AZ1053" s="294"/>
      <c r="BA1053" s="294"/>
      <c r="BB1053" s="294"/>
      <c r="BC1053" s="29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127"/>
      <c r="BO1053" s="44"/>
      <c r="BP1053" s="1"/>
      <c r="BQ1053" s="44"/>
      <c r="BR1053" s="17"/>
      <c r="BS1053" s="1">
        <f t="shared" si="9056"/>
        <v>0</v>
      </c>
      <c r="BT1053" s="17">
        <f t="shared" si="9057"/>
        <v>0</v>
      </c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92"/>
      <c r="CE1053" s="92"/>
      <c r="CF1053" s="92"/>
      <c r="CG1053" s="44"/>
      <c r="CH1053" s="1"/>
      <c r="CI1053" s="1"/>
      <c r="CJ1053" s="1"/>
      <c r="CK1053" s="383"/>
      <c r="CL1053" s="383"/>
      <c r="CM1053" s="383"/>
      <c r="CN1053" s="1">
        <f t="shared" si="9058"/>
        <v>0</v>
      </c>
      <c r="CO1053" s="1">
        <f t="shared" si="9059"/>
        <v>0</v>
      </c>
      <c r="CP1053" s="20">
        <f t="shared" si="9060"/>
        <v>0</v>
      </c>
      <c r="CQ1053" s="351"/>
      <c r="CR1053" s="131">
        <f t="shared" si="9061"/>
        <v>0</v>
      </c>
      <c r="CS1053" s="44"/>
      <c r="CT1053" s="44"/>
      <c r="CU1053" s="1"/>
      <c r="CV1053" s="1"/>
      <c r="CW1053" s="1"/>
      <c r="CX1053" s="1"/>
      <c r="CY1053" s="1"/>
      <c r="CZ1053" s="44"/>
      <c r="DA1053" s="17">
        <f t="shared" si="9062"/>
        <v>0</v>
      </c>
      <c r="DB1053" s="359">
        <f t="shared" ref="DB1053:DB1096" si="9085">CZ1053+DA1053</f>
        <v>0</v>
      </c>
      <c r="DC1053" s="359">
        <f t="shared" ref="DC1053:DC1096" si="9086">CU1053+CV1053+CW1053+CX1053+CY1053</f>
        <v>0</v>
      </c>
      <c r="DD1053" s="44"/>
      <c r="DE1053" s="44"/>
      <c r="DF1053" s="44"/>
      <c r="DG1053" s="44"/>
      <c r="DH1053" s="44"/>
      <c r="DI1053" s="44"/>
      <c r="DJ1053" s="44"/>
      <c r="DK1053" s="44"/>
      <c r="DL1053" s="44"/>
      <c r="DM1053" s="44"/>
      <c r="DN1053" s="44"/>
      <c r="DO1053" s="1"/>
      <c r="DP1053" s="1"/>
      <c r="DQ1053" s="17">
        <f t="shared" si="9063"/>
        <v>0</v>
      </c>
      <c r="DR1053" s="17">
        <f t="shared" si="9064"/>
        <v>0</v>
      </c>
      <c r="DS1053" s="17">
        <f t="shared" si="9065"/>
        <v>0</v>
      </c>
      <c r="DT1053" s="17">
        <f t="shared" si="9066"/>
        <v>0</v>
      </c>
      <c r="DU1053" s="17">
        <f t="shared" si="9067"/>
        <v>0</v>
      </c>
      <c r="DV1053" s="17">
        <f t="shared" si="9068"/>
        <v>0</v>
      </c>
      <c r="DW1053" s="1"/>
      <c r="DX1053" s="1"/>
      <c r="DY1053" s="20">
        <f t="shared" si="9069"/>
        <v>0</v>
      </c>
      <c r="DZ1053" s="20">
        <f t="shared" si="9070"/>
        <v>0</v>
      </c>
      <c r="EA1053" s="20">
        <f t="shared" si="9071"/>
        <v>0</v>
      </c>
      <c r="EB1053" s="20">
        <f t="shared" si="9072"/>
        <v>0</v>
      </c>
      <c r="EC1053" s="18">
        <f t="shared" si="9073"/>
        <v>0</v>
      </c>
      <c r="ED1053" s="19">
        <f t="shared" si="9074"/>
        <v>0</v>
      </c>
      <c r="EE1053" s="19">
        <f t="shared" si="9075"/>
        <v>0</v>
      </c>
      <c r="EF1053" s="1">
        <f t="shared" si="9076"/>
        <v>0</v>
      </c>
      <c r="EG1053" s="18">
        <f t="shared" si="9077"/>
        <v>0</v>
      </c>
      <c r="EH1053" s="341"/>
      <c r="EI1053" s="44"/>
      <c r="EJ1053" s="44"/>
      <c r="EK1053" s="44"/>
      <c r="EL1053" s="93"/>
      <c r="EM1053" s="93"/>
      <c r="EN1053" s="93"/>
      <c r="EO1053" s="366"/>
      <c r="EP1053" s="366"/>
      <c r="EQ1053" s="374"/>
      <c r="ER1053" s="374"/>
      <c r="ES1053" s="374"/>
      <c r="ET1053" s="374"/>
      <c r="EU1053" s="18">
        <f t="shared" ref="EU1053:EU1080" si="9087">IF(SUM(CU1053:CX1053)&gt;0,CZ1053*1+2,0)</f>
        <v>0</v>
      </c>
      <c r="EV1053" s="18">
        <f t="shared" si="9078"/>
        <v>0</v>
      </c>
      <c r="EW1053" s="341"/>
      <c r="EX1053" s="341"/>
      <c r="EY1053" s="341"/>
      <c r="EZ1053" s="365">
        <f t="shared" ref="EZ1053:EZ1112" si="9088">BX1053/2</f>
        <v>0</v>
      </c>
      <c r="FA1053" s="44"/>
      <c r="FB1053" s="44"/>
      <c r="FC1053" s="44"/>
      <c r="FD1053" s="45"/>
      <c r="FE1053" s="45"/>
      <c r="FF1053" s="45"/>
      <c r="FG1053" s="300"/>
      <c r="FH1053" s="45"/>
      <c r="FI1053" s="45"/>
      <c r="FJ1053" s="45"/>
      <c r="FK1053" s="44"/>
      <c r="FL1053" s="44"/>
      <c r="FM1053" s="44"/>
      <c r="FN1053" s="44"/>
      <c r="FO1053" s="294"/>
      <c r="FP1053" s="20">
        <f t="shared" ref="FP1053:FP1096" si="9089">+FO1053*3</f>
        <v>0</v>
      </c>
      <c r="FQ1053" s="20">
        <f t="shared" si="9079"/>
        <v>0</v>
      </c>
      <c r="FR1053" s="20">
        <f t="shared" si="9080"/>
        <v>0</v>
      </c>
      <c r="FS1053" s="20">
        <f t="shared" si="9081"/>
        <v>0</v>
      </c>
      <c r="FT1053" s="20">
        <f t="shared" si="9082"/>
        <v>0</v>
      </c>
      <c r="FU1053" s="20">
        <f t="shared" si="9083"/>
        <v>0</v>
      </c>
      <c r="FV1053" s="20">
        <f t="shared" si="9084"/>
        <v>0</v>
      </c>
      <c r="FW1053" s="58" t="s">
        <v>794</v>
      </c>
    </row>
    <row r="1054" spans="1:180" s="301" customFormat="1" ht="27.75" customHeight="1">
      <c r="A1054" s="295"/>
      <c r="B1054" s="296" t="s">
        <v>190</v>
      </c>
      <c r="C1054" s="296" t="s">
        <v>27</v>
      </c>
      <c r="D1054" s="296" t="s">
        <v>258</v>
      </c>
      <c r="E1054" s="296" t="str">
        <f t="shared" ref="E1054" si="9090">D1054</f>
        <v>2LT10</v>
      </c>
      <c r="F1054" s="296"/>
      <c r="G1054" s="296">
        <v>6</v>
      </c>
      <c r="H1054" s="297"/>
      <c r="I1054" s="297"/>
      <c r="J1054" s="294"/>
      <c r="K1054" s="294"/>
      <c r="L1054" s="294"/>
      <c r="M1054" s="294"/>
      <c r="N1054" s="297"/>
      <c r="O1054" s="297"/>
      <c r="P1054" s="1"/>
      <c r="Q1054" s="16"/>
      <c r="R1054" s="1"/>
      <c r="S1054" s="294"/>
      <c r="T1054" s="294"/>
      <c r="U1054" s="294"/>
      <c r="V1054" s="294"/>
      <c r="W1054" s="294"/>
      <c r="X1054" s="294"/>
      <c r="Y1054" s="294"/>
      <c r="Z1054" s="294"/>
      <c r="AA1054" s="294"/>
      <c r="AB1054" s="294"/>
      <c r="AC1054" s="1">
        <f t="shared" si="9040"/>
        <v>0</v>
      </c>
      <c r="AD1054" s="1">
        <f t="shared" si="9041"/>
        <v>0</v>
      </c>
      <c r="AE1054" s="1">
        <f t="shared" si="9042"/>
        <v>0</v>
      </c>
      <c r="AF1054" s="1">
        <f t="shared" si="9043"/>
        <v>0</v>
      </c>
      <c r="AG1054" s="1">
        <f t="shared" si="9044"/>
        <v>0</v>
      </c>
      <c r="AH1054" s="1">
        <f t="shared" si="9045"/>
        <v>0</v>
      </c>
      <c r="AI1054" s="1">
        <f t="shared" si="9046"/>
        <v>0</v>
      </c>
      <c r="AJ1054" s="1">
        <f t="shared" si="9047"/>
        <v>0</v>
      </c>
      <c r="AK1054" s="1">
        <f t="shared" si="9048"/>
        <v>0</v>
      </c>
      <c r="AL1054" s="1">
        <f t="shared" si="9049"/>
        <v>0</v>
      </c>
      <c r="AM1054" s="1">
        <f t="shared" si="9050"/>
        <v>0</v>
      </c>
      <c r="AN1054" s="1">
        <f t="shared" si="9051"/>
        <v>0</v>
      </c>
      <c r="AO1054" s="294"/>
      <c r="AP1054" s="294"/>
      <c r="AQ1054" s="294"/>
      <c r="AR1054" s="294"/>
      <c r="AS1054" s="298">
        <f t="shared" si="9052"/>
        <v>0</v>
      </c>
      <c r="AT1054" s="298">
        <f t="shared" si="9053"/>
        <v>0</v>
      </c>
      <c r="AU1054" s="298">
        <f t="shared" si="9054"/>
        <v>0</v>
      </c>
      <c r="AV1054" s="298">
        <f t="shared" si="9055"/>
        <v>0</v>
      </c>
      <c r="AW1054" s="294">
        <v>1</v>
      </c>
      <c r="AX1054" s="294"/>
      <c r="AY1054" s="294"/>
      <c r="AZ1054" s="294"/>
      <c r="BA1054" s="294"/>
      <c r="BB1054" s="294"/>
      <c r="BC1054" s="294"/>
      <c r="BD1054" s="294"/>
      <c r="BE1054" s="294"/>
      <c r="BF1054" s="294"/>
      <c r="BG1054" s="294"/>
      <c r="BH1054" s="294"/>
      <c r="BI1054" s="294"/>
      <c r="BJ1054" s="294"/>
      <c r="BK1054" s="294"/>
      <c r="BL1054" s="294"/>
      <c r="BM1054" s="294"/>
      <c r="BN1054" s="294"/>
      <c r="BO1054" s="294"/>
      <c r="BP1054" s="1"/>
      <c r="BQ1054" s="294"/>
      <c r="BR1054" s="17">
        <v>1</v>
      </c>
      <c r="BS1054" s="1">
        <f t="shared" si="9056"/>
        <v>0</v>
      </c>
      <c r="BT1054" s="17">
        <f t="shared" si="9057"/>
        <v>0</v>
      </c>
      <c r="BU1054" s="294"/>
      <c r="BV1054" s="294">
        <v>1</v>
      </c>
      <c r="BW1054" s="294"/>
      <c r="BX1054" s="294"/>
      <c r="BY1054" s="294"/>
      <c r="BZ1054" s="294"/>
      <c r="CA1054" s="294"/>
      <c r="CB1054" s="294"/>
      <c r="CC1054" s="294"/>
      <c r="CD1054" s="1"/>
      <c r="CE1054" s="1"/>
      <c r="CF1054" s="1"/>
      <c r="CG1054" s="294"/>
      <c r="CH1054" s="1"/>
      <c r="CI1054" s="1"/>
      <c r="CJ1054" s="1"/>
      <c r="CK1054" s="383"/>
      <c r="CL1054" s="383"/>
      <c r="CM1054" s="383"/>
      <c r="CN1054" s="1">
        <f t="shared" si="9058"/>
        <v>0</v>
      </c>
      <c r="CO1054" s="1">
        <f t="shared" si="9059"/>
        <v>0</v>
      </c>
      <c r="CP1054" s="20">
        <f t="shared" si="9060"/>
        <v>0</v>
      </c>
      <c r="CQ1054" s="351"/>
      <c r="CR1054" s="299">
        <f t="shared" si="9061"/>
        <v>0</v>
      </c>
      <c r="CS1054" s="294"/>
      <c r="CT1054" s="294"/>
      <c r="CU1054" s="1"/>
      <c r="CV1054" s="1"/>
      <c r="CW1054" s="1"/>
      <c r="CX1054" s="1"/>
      <c r="CY1054" s="1"/>
      <c r="CZ1054" s="294"/>
      <c r="DA1054" s="17">
        <f t="shared" si="9062"/>
        <v>0</v>
      </c>
      <c r="DB1054" s="359">
        <f t="shared" si="9085"/>
        <v>0</v>
      </c>
      <c r="DC1054" s="359">
        <f t="shared" si="9086"/>
        <v>0</v>
      </c>
      <c r="DD1054" s="294"/>
      <c r="DE1054" s="294"/>
      <c r="DF1054" s="294"/>
      <c r="DG1054" s="294"/>
      <c r="DH1054" s="294"/>
      <c r="DI1054" s="294"/>
      <c r="DJ1054" s="294"/>
      <c r="DK1054" s="294"/>
      <c r="DL1054" s="294"/>
      <c r="DM1054" s="294"/>
      <c r="DN1054" s="294"/>
      <c r="DO1054" s="1"/>
      <c r="DP1054" s="1"/>
      <c r="DQ1054" s="17">
        <f t="shared" si="9063"/>
        <v>0</v>
      </c>
      <c r="DR1054" s="17">
        <f t="shared" si="9064"/>
        <v>0</v>
      </c>
      <c r="DS1054" s="17">
        <f t="shared" si="9065"/>
        <v>0</v>
      </c>
      <c r="DT1054" s="17">
        <f t="shared" si="9066"/>
        <v>0</v>
      </c>
      <c r="DU1054" s="17">
        <f t="shared" si="9067"/>
        <v>0</v>
      </c>
      <c r="DV1054" s="17">
        <f t="shared" si="9068"/>
        <v>0</v>
      </c>
      <c r="DW1054" s="1"/>
      <c r="DX1054" s="1"/>
      <c r="DY1054" s="20">
        <f t="shared" si="9069"/>
        <v>0</v>
      </c>
      <c r="DZ1054" s="20">
        <f t="shared" si="9070"/>
        <v>0</v>
      </c>
      <c r="EA1054" s="20">
        <f t="shared" si="9071"/>
        <v>0</v>
      </c>
      <c r="EB1054" s="20">
        <f t="shared" si="9072"/>
        <v>0</v>
      </c>
      <c r="EC1054" s="18">
        <f t="shared" si="9073"/>
        <v>0</v>
      </c>
      <c r="ED1054" s="19">
        <f t="shared" si="9074"/>
        <v>0</v>
      </c>
      <c r="EE1054" s="19">
        <f t="shared" si="9075"/>
        <v>0</v>
      </c>
      <c r="EF1054" s="1">
        <f t="shared" si="9076"/>
        <v>0</v>
      </c>
      <c r="EG1054" s="18">
        <f t="shared" si="9077"/>
        <v>0</v>
      </c>
      <c r="EH1054" s="341"/>
      <c r="EI1054" s="294"/>
      <c r="EJ1054" s="294"/>
      <c r="EK1054" s="294"/>
      <c r="EL1054" s="19"/>
      <c r="EM1054" s="19"/>
      <c r="EN1054" s="19"/>
      <c r="EO1054" s="366"/>
      <c r="EP1054" s="366"/>
      <c r="EQ1054" s="374"/>
      <c r="ER1054" s="374"/>
      <c r="ES1054" s="374"/>
      <c r="ET1054" s="374"/>
      <c r="EU1054" s="18">
        <f t="shared" si="9087"/>
        <v>0</v>
      </c>
      <c r="EV1054" s="18">
        <f t="shared" si="9078"/>
        <v>0</v>
      </c>
      <c r="EW1054" s="341">
        <v>1</v>
      </c>
      <c r="EX1054" s="341">
        <v>1</v>
      </c>
      <c r="EY1054" s="341"/>
      <c r="EZ1054" s="365">
        <f t="shared" si="9088"/>
        <v>0</v>
      </c>
      <c r="FA1054" s="294"/>
      <c r="FB1054" s="294"/>
      <c r="FC1054" s="294"/>
      <c r="FD1054" s="300"/>
      <c r="FE1054" s="300"/>
      <c r="FF1054" s="300"/>
      <c r="FG1054" s="300"/>
      <c r="FH1054" s="300"/>
      <c r="FI1054" s="300"/>
      <c r="FJ1054" s="300"/>
      <c r="FK1054" s="294"/>
      <c r="FL1054" s="294"/>
      <c r="FM1054" s="294"/>
      <c r="FN1054" s="294"/>
      <c r="FO1054" s="294"/>
      <c r="FP1054" s="20">
        <f t="shared" si="9089"/>
        <v>0</v>
      </c>
      <c r="FQ1054" s="20">
        <f t="shared" si="9079"/>
        <v>0</v>
      </c>
      <c r="FR1054" s="20">
        <f t="shared" si="9080"/>
        <v>0</v>
      </c>
      <c r="FS1054" s="20">
        <f t="shared" si="9081"/>
        <v>0</v>
      </c>
      <c r="FT1054" s="20">
        <f t="shared" si="9082"/>
        <v>0</v>
      </c>
      <c r="FU1054" s="20">
        <f t="shared" si="9083"/>
        <v>0</v>
      </c>
      <c r="FV1054" s="20">
        <f t="shared" si="9084"/>
        <v>0</v>
      </c>
      <c r="FW1054" s="294"/>
    </row>
    <row r="1055" spans="1:180" ht="27.75" customHeight="1">
      <c r="A1055" s="40"/>
      <c r="B1055" s="48">
        <v>1</v>
      </c>
      <c r="C1055" s="48">
        <f>B1055</f>
        <v>1</v>
      </c>
      <c r="D1055" s="48" t="s">
        <v>44</v>
      </c>
      <c r="E1055" s="48" t="str">
        <f>D1055</f>
        <v>LT8,5</v>
      </c>
      <c r="F1055" s="48">
        <v>10</v>
      </c>
      <c r="G1055" s="48">
        <f>F1055</f>
        <v>10</v>
      </c>
      <c r="H1055" s="43"/>
      <c r="I1055" s="43"/>
      <c r="J1055" s="44"/>
      <c r="K1055" s="44"/>
      <c r="L1055" s="44"/>
      <c r="M1055" s="44"/>
      <c r="N1055" s="43"/>
      <c r="O1055" s="43"/>
      <c r="P1055" s="1"/>
      <c r="Q1055" s="16"/>
      <c r="R1055" s="1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1">
        <f t="shared" si="9040"/>
        <v>0</v>
      </c>
      <c r="AD1055" s="1">
        <f t="shared" si="9041"/>
        <v>0</v>
      </c>
      <c r="AE1055" s="1">
        <f t="shared" si="9042"/>
        <v>0</v>
      </c>
      <c r="AF1055" s="1">
        <f t="shared" si="9043"/>
        <v>0</v>
      </c>
      <c r="AG1055" s="1">
        <f t="shared" si="9044"/>
        <v>0</v>
      </c>
      <c r="AH1055" s="1">
        <f t="shared" si="9045"/>
        <v>0</v>
      </c>
      <c r="AI1055" s="1">
        <f t="shared" si="9046"/>
        <v>0</v>
      </c>
      <c r="AJ1055" s="1">
        <f t="shared" si="9047"/>
        <v>0</v>
      </c>
      <c r="AK1055" s="1">
        <f t="shared" si="9048"/>
        <v>0</v>
      </c>
      <c r="AL1055" s="1">
        <f t="shared" si="9049"/>
        <v>0</v>
      </c>
      <c r="AM1055" s="1">
        <f t="shared" si="9050"/>
        <v>0</v>
      </c>
      <c r="AN1055" s="1">
        <f t="shared" si="9051"/>
        <v>0</v>
      </c>
      <c r="AO1055" s="44"/>
      <c r="AP1055" s="44"/>
      <c r="AQ1055" s="44"/>
      <c r="AR1055" s="294"/>
      <c r="AS1055" s="122">
        <f t="shared" si="9052"/>
        <v>0</v>
      </c>
      <c r="AT1055" s="122">
        <f t="shared" si="9053"/>
        <v>0</v>
      </c>
      <c r="AU1055" s="122">
        <f t="shared" si="9054"/>
        <v>0</v>
      </c>
      <c r="AV1055" s="122">
        <f t="shared" si="9055"/>
        <v>0</v>
      </c>
      <c r="AW1055" s="44"/>
      <c r="AX1055" s="294"/>
      <c r="AY1055" s="294"/>
      <c r="AZ1055" s="294"/>
      <c r="BA1055" s="294"/>
      <c r="BB1055" s="294"/>
      <c r="BC1055" s="294"/>
      <c r="BD1055" s="44">
        <v>1</v>
      </c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127"/>
      <c r="BO1055" s="44"/>
      <c r="BP1055" s="1"/>
      <c r="BQ1055" s="44"/>
      <c r="BR1055" s="17">
        <v>2</v>
      </c>
      <c r="BS1055" s="1">
        <f t="shared" si="9056"/>
        <v>0</v>
      </c>
      <c r="BT1055" s="17">
        <f t="shared" si="9057"/>
        <v>0</v>
      </c>
      <c r="BU1055" s="44"/>
      <c r="BV1055" s="44">
        <v>1</v>
      </c>
      <c r="BW1055" s="44"/>
      <c r="BX1055" s="44"/>
      <c r="BY1055" s="44"/>
      <c r="BZ1055" s="44"/>
      <c r="CA1055" s="44"/>
      <c r="CB1055" s="44"/>
      <c r="CC1055" s="44"/>
      <c r="CD1055" s="92"/>
      <c r="CE1055" s="92"/>
      <c r="CF1055" s="92"/>
      <c r="CG1055" s="44"/>
      <c r="CH1055" s="1"/>
      <c r="CI1055" s="1">
        <v>1</v>
      </c>
      <c r="CJ1055" s="1"/>
      <c r="CK1055" s="383"/>
      <c r="CL1055" s="383"/>
      <c r="CM1055" s="383"/>
      <c r="CN1055" s="1">
        <f t="shared" si="9058"/>
        <v>0</v>
      </c>
      <c r="CO1055" s="1">
        <f t="shared" si="9059"/>
        <v>0</v>
      </c>
      <c r="CP1055" s="20">
        <f t="shared" si="9060"/>
        <v>2.5</v>
      </c>
      <c r="CQ1055" s="351"/>
      <c r="CR1055" s="131">
        <f t="shared" si="9061"/>
        <v>1</v>
      </c>
      <c r="CS1055" s="44">
        <v>2</v>
      </c>
      <c r="CT1055" s="44">
        <v>2</v>
      </c>
      <c r="CU1055" s="1"/>
      <c r="CV1055" s="1"/>
      <c r="CW1055" s="1">
        <v>2</v>
      </c>
      <c r="CX1055" s="1"/>
      <c r="CY1055" s="1">
        <v>3</v>
      </c>
      <c r="CZ1055" s="44">
        <v>6</v>
      </c>
      <c r="DA1055" s="17">
        <f t="shared" si="9062"/>
        <v>3</v>
      </c>
      <c r="DB1055" s="359">
        <f t="shared" si="9085"/>
        <v>9</v>
      </c>
      <c r="DC1055" s="359">
        <f t="shared" si="9086"/>
        <v>5</v>
      </c>
      <c r="DD1055" s="44"/>
      <c r="DE1055" s="44">
        <v>4</v>
      </c>
      <c r="DF1055" s="44">
        <v>8</v>
      </c>
      <c r="DG1055" s="44"/>
      <c r="DH1055" s="44">
        <v>4</v>
      </c>
      <c r="DI1055" s="44">
        <v>4</v>
      </c>
      <c r="DJ1055" s="44"/>
      <c r="DK1055" s="44"/>
      <c r="DL1055" s="44"/>
      <c r="DM1055" s="44"/>
      <c r="DN1055" s="44">
        <f>F1055</f>
        <v>10</v>
      </c>
      <c r="DO1055" s="1"/>
      <c r="DP1055" s="1"/>
      <c r="DQ1055" s="17">
        <f t="shared" si="9063"/>
        <v>0</v>
      </c>
      <c r="DR1055" s="17">
        <f t="shared" si="9064"/>
        <v>0</v>
      </c>
      <c r="DS1055" s="17">
        <f t="shared" si="9065"/>
        <v>0</v>
      </c>
      <c r="DT1055" s="17">
        <f t="shared" si="9066"/>
        <v>0</v>
      </c>
      <c r="DU1055" s="17">
        <f t="shared" si="9067"/>
        <v>0</v>
      </c>
      <c r="DV1055" s="17">
        <f t="shared" si="9068"/>
        <v>0</v>
      </c>
      <c r="DW1055" s="1"/>
      <c r="DX1055" s="1"/>
      <c r="DY1055" s="20">
        <f t="shared" si="9069"/>
        <v>0</v>
      </c>
      <c r="DZ1055" s="20">
        <f t="shared" si="9070"/>
        <v>0</v>
      </c>
      <c r="EA1055" s="20">
        <f t="shared" si="9071"/>
        <v>0</v>
      </c>
      <c r="EB1055" s="20">
        <f t="shared" si="9072"/>
        <v>0</v>
      </c>
      <c r="EC1055" s="18">
        <f t="shared" si="9073"/>
        <v>0</v>
      </c>
      <c r="ED1055" s="19">
        <f t="shared" si="9074"/>
        <v>0</v>
      </c>
      <c r="EE1055" s="19">
        <f t="shared" si="9075"/>
        <v>6</v>
      </c>
      <c r="EF1055" s="1">
        <f t="shared" si="9076"/>
        <v>8</v>
      </c>
      <c r="EG1055" s="18">
        <f t="shared" si="9077"/>
        <v>10</v>
      </c>
      <c r="EH1055" s="341"/>
      <c r="EI1055" s="44"/>
      <c r="EJ1055" s="44">
        <v>5.5</v>
      </c>
      <c r="EK1055" s="44">
        <f>2*5.5</f>
        <v>11</v>
      </c>
      <c r="EL1055" s="93">
        <v>1</v>
      </c>
      <c r="EM1055" s="93"/>
      <c r="EN1055" s="93"/>
      <c r="EO1055" s="366"/>
      <c r="EP1055" s="366"/>
      <c r="EQ1055" s="374"/>
      <c r="ER1055" s="374"/>
      <c r="ES1055" s="374"/>
      <c r="ET1055" s="374"/>
      <c r="EU1055" s="18">
        <f t="shared" si="9087"/>
        <v>8</v>
      </c>
      <c r="EV1055" s="18">
        <f t="shared" si="9078"/>
        <v>2</v>
      </c>
      <c r="EW1055" s="341">
        <v>1</v>
      </c>
      <c r="EX1055" s="341"/>
      <c r="EY1055" s="341"/>
      <c r="EZ1055" s="365">
        <f t="shared" si="9088"/>
        <v>0</v>
      </c>
      <c r="FA1055" s="44"/>
      <c r="FB1055" s="44"/>
      <c r="FC1055" s="44"/>
      <c r="FD1055" s="45"/>
      <c r="FE1055" s="45"/>
      <c r="FF1055" s="45"/>
      <c r="FG1055" s="300"/>
      <c r="FH1055" s="45"/>
      <c r="FI1055" s="45"/>
      <c r="FJ1055" s="45"/>
      <c r="FK1055" s="44"/>
      <c r="FL1055" s="44"/>
      <c r="FM1055" s="44"/>
      <c r="FN1055" s="44"/>
      <c r="FO1055" s="294"/>
      <c r="FP1055" s="20">
        <f t="shared" si="9089"/>
        <v>0</v>
      </c>
      <c r="FQ1055" s="20">
        <f t="shared" si="9079"/>
        <v>4</v>
      </c>
      <c r="FR1055" s="20">
        <f t="shared" si="9080"/>
        <v>8</v>
      </c>
      <c r="FS1055" s="20">
        <f t="shared" si="9081"/>
        <v>0</v>
      </c>
      <c r="FT1055" s="20">
        <f t="shared" si="9082"/>
        <v>0</v>
      </c>
      <c r="FU1055" s="20">
        <f t="shared" si="9083"/>
        <v>0</v>
      </c>
      <c r="FV1055" s="20">
        <f t="shared" si="9084"/>
        <v>0</v>
      </c>
      <c r="FW1055" s="44"/>
    </row>
    <row r="1056" spans="1:180" ht="27.75" customHeight="1">
      <c r="A1056" s="40"/>
      <c r="B1056" s="48" t="s">
        <v>248</v>
      </c>
      <c r="C1056" s="48" t="str">
        <f>B1056</f>
        <v>1.1</v>
      </c>
      <c r="D1056" s="48" t="s">
        <v>53</v>
      </c>
      <c r="E1056" s="48" t="str">
        <f t="shared" ref="E1056:E1057" si="9091">D1056</f>
        <v>LT7,5</v>
      </c>
      <c r="F1056" s="48">
        <v>41</v>
      </c>
      <c r="G1056" s="48">
        <f>F1056</f>
        <v>41</v>
      </c>
      <c r="H1056" s="43"/>
      <c r="I1056" s="43"/>
      <c r="J1056" s="44"/>
      <c r="K1056" s="44"/>
      <c r="L1056" s="44"/>
      <c r="M1056" s="44"/>
      <c r="N1056" s="43"/>
      <c r="O1056" s="43"/>
      <c r="P1056" s="1"/>
      <c r="Q1056" s="16"/>
      <c r="R1056" s="1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1">
        <f t="shared" si="9040"/>
        <v>0</v>
      </c>
      <c r="AD1056" s="1">
        <f t="shared" si="9041"/>
        <v>0</v>
      </c>
      <c r="AE1056" s="1">
        <f t="shared" si="9042"/>
        <v>0</v>
      </c>
      <c r="AF1056" s="1">
        <f t="shared" si="9043"/>
        <v>0</v>
      </c>
      <c r="AG1056" s="1">
        <f t="shared" si="9044"/>
        <v>0</v>
      </c>
      <c r="AH1056" s="1">
        <f t="shared" si="9045"/>
        <v>0</v>
      </c>
      <c r="AI1056" s="1">
        <f t="shared" si="9046"/>
        <v>0</v>
      </c>
      <c r="AJ1056" s="1">
        <f t="shared" si="9047"/>
        <v>0</v>
      </c>
      <c r="AK1056" s="1">
        <f t="shared" si="9048"/>
        <v>0</v>
      </c>
      <c r="AL1056" s="1">
        <f t="shared" si="9049"/>
        <v>0</v>
      </c>
      <c r="AM1056" s="1">
        <f t="shared" si="9050"/>
        <v>0</v>
      </c>
      <c r="AN1056" s="1">
        <f t="shared" si="9051"/>
        <v>0</v>
      </c>
      <c r="AO1056" s="44"/>
      <c r="AP1056" s="44"/>
      <c r="AQ1056" s="44"/>
      <c r="AR1056" s="294"/>
      <c r="AS1056" s="122">
        <f t="shared" si="9052"/>
        <v>0</v>
      </c>
      <c r="AT1056" s="122">
        <f t="shared" si="9053"/>
        <v>0</v>
      </c>
      <c r="AU1056" s="122">
        <f t="shared" si="9054"/>
        <v>0</v>
      </c>
      <c r="AV1056" s="122">
        <f t="shared" si="9055"/>
        <v>0</v>
      </c>
      <c r="AW1056" s="44"/>
      <c r="AX1056" s="294"/>
      <c r="AY1056" s="294"/>
      <c r="AZ1056" s="294"/>
      <c r="BA1056" s="294"/>
      <c r="BB1056" s="294"/>
      <c r="BC1056" s="294"/>
      <c r="BD1056" s="44"/>
      <c r="BE1056" s="44"/>
      <c r="BF1056" s="44"/>
      <c r="BG1056" s="44"/>
      <c r="BH1056" s="44">
        <v>1</v>
      </c>
      <c r="BI1056" s="44"/>
      <c r="BJ1056" s="44"/>
      <c r="BK1056" s="44"/>
      <c r="BL1056" s="44"/>
      <c r="BM1056" s="44"/>
      <c r="BN1056" s="127"/>
      <c r="BO1056" s="44"/>
      <c r="BP1056" s="1"/>
      <c r="BQ1056" s="44"/>
      <c r="BR1056" s="17">
        <v>2</v>
      </c>
      <c r="BS1056" s="1">
        <f t="shared" si="9056"/>
        <v>0</v>
      </c>
      <c r="BT1056" s="17">
        <f t="shared" si="9057"/>
        <v>0</v>
      </c>
      <c r="BU1056" s="44"/>
      <c r="BV1056" s="44">
        <v>1</v>
      </c>
      <c r="BW1056" s="44"/>
      <c r="BX1056" s="44"/>
      <c r="BY1056" s="44"/>
      <c r="BZ1056" s="44"/>
      <c r="CA1056" s="44"/>
      <c r="CB1056" s="44"/>
      <c r="CC1056" s="44"/>
      <c r="CD1056" s="92"/>
      <c r="CE1056" s="92"/>
      <c r="CF1056" s="92"/>
      <c r="CG1056" s="44"/>
      <c r="CH1056" s="1">
        <v>1</v>
      </c>
      <c r="CI1056" s="1"/>
      <c r="CJ1056" s="1"/>
      <c r="CK1056" s="383"/>
      <c r="CL1056" s="383"/>
      <c r="CM1056" s="383"/>
      <c r="CN1056" s="1">
        <f t="shared" si="9058"/>
        <v>0</v>
      </c>
      <c r="CO1056" s="1">
        <f t="shared" si="9059"/>
        <v>0</v>
      </c>
      <c r="CP1056" s="20">
        <f t="shared" si="9060"/>
        <v>2.5</v>
      </c>
      <c r="CQ1056" s="351"/>
      <c r="CR1056" s="131">
        <f t="shared" si="9061"/>
        <v>1</v>
      </c>
      <c r="CS1056" s="44"/>
      <c r="CT1056" s="44"/>
      <c r="CU1056" s="1"/>
      <c r="CV1056" s="1"/>
      <c r="CW1056" s="1">
        <v>1</v>
      </c>
      <c r="CX1056" s="1"/>
      <c r="CY1056" s="1">
        <v>3</v>
      </c>
      <c r="CZ1056" s="44">
        <v>3</v>
      </c>
      <c r="DA1056" s="17">
        <f t="shared" si="9062"/>
        <v>3</v>
      </c>
      <c r="DB1056" s="359">
        <f t="shared" si="9085"/>
        <v>6</v>
      </c>
      <c r="DC1056" s="359">
        <f t="shared" si="9086"/>
        <v>4</v>
      </c>
      <c r="DD1056" s="44"/>
      <c r="DE1056" s="44">
        <v>4</v>
      </c>
      <c r="DF1056" s="44">
        <v>6</v>
      </c>
      <c r="DG1056" s="44"/>
      <c r="DH1056" s="44"/>
      <c r="DI1056" s="44">
        <v>4</v>
      </c>
      <c r="DJ1056" s="44"/>
      <c r="DK1056" s="44"/>
      <c r="DL1056" s="44"/>
      <c r="DM1056" s="44"/>
      <c r="DN1056" s="44">
        <f>F1056</f>
        <v>41</v>
      </c>
      <c r="DO1056" s="1"/>
      <c r="DP1056" s="1"/>
      <c r="DQ1056" s="17">
        <f t="shared" si="9063"/>
        <v>0</v>
      </c>
      <c r="DR1056" s="17">
        <f t="shared" si="9064"/>
        <v>0</v>
      </c>
      <c r="DS1056" s="17">
        <f t="shared" si="9065"/>
        <v>0</v>
      </c>
      <c r="DT1056" s="17">
        <f t="shared" si="9066"/>
        <v>0</v>
      </c>
      <c r="DU1056" s="17">
        <f t="shared" si="9067"/>
        <v>0</v>
      </c>
      <c r="DV1056" s="17">
        <f t="shared" si="9068"/>
        <v>0</v>
      </c>
      <c r="DW1056" s="1"/>
      <c r="DX1056" s="1"/>
      <c r="DY1056" s="20">
        <f t="shared" si="9069"/>
        <v>0</v>
      </c>
      <c r="DZ1056" s="20">
        <f t="shared" si="9070"/>
        <v>0</v>
      </c>
      <c r="EA1056" s="20">
        <f t="shared" si="9071"/>
        <v>0</v>
      </c>
      <c r="EB1056" s="20">
        <f t="shared" si="9072"/>
        <v>0</v>
      </c>
      <c r="EC1056" s="18">
        <f t="shared" si="9073"/>
        <v>1</v>
      </c>
      <c r="ED1056" s="19">
        <f t="shared" si="9074"/>
        <v>3</v>
      </c>
      <c r="EE1056" s="19">
        <f t="shared" si="9075"/>
        <v>0</v>
      </c>
      <c r="EF1056" s="1">
        <f t="shared" si="9076"/>
        <v>0</v>
      </c>
      <c r="EG1056" s="18">
        <f t="shared" si="9077"/>
        <v>5</v>
      </c>
      <c r="EH1056" s="341"/>
      <c r="EI1056" s="44"/>
      <c r="EJ1056" s="44">
        <v>4.5</v>
      </c>
      <c r="EK1056" s="44">
        <f>2*4.5</f>
        <v>9</v>
      </c>
      <c r="EL1056" s="93">
        <v>1</v>
      </c>
      <c r="EM1056" s="93"/>
      <c r="EN1056" s="93"/>
      <c r="EO1056" s="366"/>
      <c r="EP1056" s="366"/>
      <c r="EQ1056" s="374">
        <v>1</v>
      </c>
      <c r="ER1056" s="374"/>
      <c r="ES1056" s="374"/>
      <c r="ET1056" s="374"/>
      <c r="EU1056" s="18">
        <f t="shared" si="9087"/>
        <v>5</v>
      </c>
      <c r="EV1056" s="18">
        <f t="shared" si="9078"/>
        <v>2</v>
      </c>
      <c r="EW1056" s="341">
        <v>1</v>
      </c>
      <c r="EX1056" s="341"/>
      <c r="EY1056" s="341">
        <v>4</v>
      </c>
      <c r="EZ1056" s="365">
        <f t="shared" si="9088"/>
        <v>0</v>
      </c>
      <c r="FA1056" s="44"/>
      <c r="FB1056" s="44"/>
      <c r="FC1056" s="44"/>
      <c r="FD1056" s="45"/>
      <c r="FE1056" s="45"/>
      <c r="FF1056" s="45"/>
      <c r="FG1056" s="300"/>
      <c r="FH1056" s="45"/>
      <c r="FI1056" s="45"/>
      <c r="FJ1056" s="45"/>
      <c r="FK1056" s="44"/>
      <c r="FL1056" s="44"/>
      <c r="FM1056" s="44"/>
      <c r="FN1056" s="44"/>
      <c r="FO1056" s="294"/>
      <c r="FP1056" s="20">
        <f t="shared" si="9089"/>
        <v>0</v>
      </c>
      <c r="FQ1056" s="20">
        <f t="shared" si="9079"/>
        <v>4</v>
      </c>
      <c r="FR1056" s="20">
        <f t="shared" si="9080"/>
        <v>6</v>
      </c>
      <c r="FS1056" s="20">
        <f t="shared" si="9081"/>
        <v>0</v>
      </c>
      <c r="FT1056" s="20">
        <f t="shared" si="9082"/>
        <v>0</v>
      </c>
      <c r="FU1056" s="20">
        <f t="shared" si="9083"/>
        <v>0</v>
      </c>
      <c r="FV1056" s="20">
        <f t="shared" si="9084"/>
        <v>0</v>
      </c>
      <c r="FW1056" s="44"/>
    </row>
    <row r="1057" spans="1:179" ht="27.75" customHeight="1">
      <c r="A1057" s="40"/>
      <c r="B1057" s="48" t="s">
        <v>249</v>
      </c>
      <c r="C1057" s="48" t="str">
        <f>B1057</f>
        <v>1.2</v>
      </c>
      <c r="D1057" s="48" t="s">
        <v>53</v>
      </c>
      <c r="E1057" s="48" t="str">
        <f t="shared" si="9091"/>
        <v>LT7,5</v>
      </c>
      <c r="F1057" s="48">
        <v>24</v>
      </c>
      <c r="G1057" s="48">
        <f t="shared" ref="G1057" si="9092">F1057</f>
        <v>24</v>
      </c>
      <c r="H1057" s="43"/>
      <c r="I1057" s="43"/>
      <c r="J1057" s="44"/>
      <c r="K1057" s="44"/>
      <c r="L1057" s="44"/>
      <c r="M1057" s="44"/>
      <c r="N1057" s="43"/>
      <c r="O1057" s="43"/>
      <c r="P1057" s="1"/>
      <c r="Q1057" s="16"/>
      <c r="R1057" s="1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1">
        <f t="shared" si="9040"/>
        <v>0</v>
      </c>
      <c r="AD1057" s="1">
        <f t="shared" si="9041"/>
        <v>0</v>
      </c>
      <c r="AE1057" s="1">
        <f t="shared" si="9042"/>
        <v>0</v>
      </c>
      <c r="AF1057" s="1">
        <f t="shared" si="9043"/>
        <v>0</v>
      </c>
      <c r="AG1057" s="1">
        <f t="shared" si="9044"/>
        <v>0</v>
      </c>
      <c r="AH1057" s="1">
        <f t="shared" si="9045"/>
        <v>0</v>
      </c>
      <c r="AI1057" s="1">
        <f t="shared" si="9046"/>
        <v>0</v>
      </c>
      <c r="AJ1057" s="1">
        <f t="shared" si="9047"/>
        <v>0</v>
      </c>
      <c r="AK1057" s="1">
        <f t="shared" si="9048"/>
        <v>0</v>
      </c>
      <c r="AL1057" s="1">
        <f t="shared" si="9049"/>
        <v>0</v>
      </c>
      <c r="AM1057" s="1">
        <f t="shared" si="9050"/>
        <v>0</v>
      </c>
      <c r="AN1057" s="1">
        <f t="shared" si="9051"/>
        <v>0</v>
      </c>
      <c r="AO1057" s="44"/>
      <c r="AP1057" s="44"/>
      <c r="AQ1057" s="44"/>
      <c r="AR1057" s="294"/>
      <c r="AS1057" s="122">
        <f t="shared" si="9052"/>
        <v>0</v>
      </c>
      <c r="AT1057" s="122">
        <f t="shared" si="9053"/>
        <v>0</v>
      </c>
      <c r="AU1057" s="122">
        <f t="shared" si="9054"/>
        <v>0</v>
      </c>
      <c r="AV1057" s="122">
        <f t="shared" si="9055"/>
        <v>0</v>
      </c>
      <c r="AW1057" s="44"/>
      <c r="AX1057" s="294"/>
      <c r="AY1057" s="294"/>
      <c r="AZ1057" s="294"/>
      <c r="BA1057" s="294"/>
      <c r="BB1057" s="294"/>
      <c r="BC1057" s="294"/>
      <c r="BD1057" s="44"/>
      <c r="BE1057" s="44"/>
      <c r="BF1057" s="44"/>
      <c r="BG1057" s="44"/>
      <c r="BH1057" s="44">
        <v>1</v>
      </c>
      <c r="BI1057" s="44"/>
      <c r="BJ1057" s="44"/>
      <c r="BK1057" s="44"/>
      <c r="BL1057" s="44"/>
      <c r="BM1057" s="44"/>
      <c r="BN1057" s="127"/>
      <c r="BO1057" s="44"/>
      <c r="BP1057" s="1"/>
      <c r="BQ1057" s="44"/>
      <c r="BR1057" s="17">
        <v>2</v>
      </c>
      <c r="BS1057" s="1">
        <f t="shared" si="9056"/>
        <v>0</v>
      </c>
      <c r="BT1057" s="17">
        <f t="shared" si="9057"/>
        <v>0</v>
      </c>
      <c r="BU1057" s="44"/>
      <c r="BV1057" s="44">
        <v>1</v>
      </c>
      <c r="BW1057" s="44"/>
      <c r="BX1057" s="44"/>
      <c r="BY1057" s="44"/>
      <c r="BZ1057" s="44"/>
      <c r="CA1057" s="44"/>
      <c r="CB1057" s="44"/>
      <c r="CC1057" s="44"/>
      <c r="CD1057" s="92"/>
      <c r="CE1057" s="92"/>
      <c r="CF1057" s="92"/>
      <c r="CG1057" s="44"/>
      <c r="CH1057" s="1">
        <v>1</v>
      </c>
      <c r="CI1057" s="1"/>
      <c r="CJ1057" s="1"/>
      <c r="CK1057" s="383"/>
      <c r="CL1057" s="383"/>
      <c r="CM1057" s="383"/>
      <c r="CN1057" s="1">
        <f t="shared" si="9058"/>
        <v>0</v>
      </c>
      <c r="CO1057" s="1">
        <f t="shared" si="9059"/>
        <v>0</v>
      </c>
      <c r="CP1057" s="20">
        <f t="shared" si="9060"/>
        <v>2.5</v>
      </c>
      <c r="CQ1057" s="351"/>
      <c r="CR1057" s="131">
        <f t="shared" si="9061"/>
        <v>1</v>
      </c>
      <c r="CS1057" s="44"/>
      <c r="CT1057" s="44"/>
      <c r="CU1057" s="1"/>
      <c r="CV1057" s="1"/>
      <c r="CW1057" s="1">
        <v>2</v>
      </c>
      <c r="CX1057" s="1"/>
      <c r="CY1057" s="1">
        <v>3</v>
      </c>
      <c r="CZ1057" s="44">
        <v>5</v>
      </c>
      <c r="DA1057" s="17">
        <f t="shared" si="9062"/>
        <v>3</v>
      </c>
      <c r="DB1057" s="359">
        <f t="shared" si="9085"/>
        <v>8</v>
      </c>
      <c r="DC1057" s="359">
        <f t="shared" si="9086"/>
        <v>5</v>
      </c>
      <c r="DD1057" s="44"/>
      <c r="DE1057" s="44">
        <v>4</v>
      </c>
      <c r="DF1057" s="44">
        <v>4</v>
      </c>
      <c r="DG1057" s="44"/>
      <c r="DH1057" s="44">
        <v>4</v>
      </c>
      <c r="DI1057" s="44">
        <v>6</v>
      </c>
      <c r="DJ1057" s="44"/>
      <c r="DK1057" s="44"/>
      <c r="DL1057" s="44"/>
      <c r="DM1057" s="44"/>
      <c r="DN1057" s="44">
        <f>F1057</f>
        <v>24</v>
      </c>
      <c r="DO1057" s="1"/>
      <c r="DP1057" s="1"/>
      <c r="DQ1057" s="17">
        <f t="shared" si="9063"/>
        <v>0</v>
      </c>
      <c r="DR1057" s="17">
        <f t="shared" si="9064"/>
        <v>0</v>
      </c>
      <c r="DS1057" s="17">
        <f t="shared" si="9065"/>
        <v>0</v>
      </c>
      <c r="DT1057" s="17">
        <f t="shared" si="9066"/>
        <v>0</v>
      </c>
      <c r="DU1057" s="17">
        <f t="shared" si="9067"/>
        <v>0</v>
      </c>
      <c r="DV1057" s="17">
        <f t="shared" si="9068"/>
        <v>0</v>
      </c>
      <c r="DW1057" s="1"/>
      <c r="DX1057" s="1"/>
      <c r="DY1057" s="20">
        <f t="shared" si="9069"/>
        <v>0</v>
      </c>
      <c r="DZ1057" s="20">
        <f t="shared" si="9070"/>
        <v>0</v>
      </c>
      <c r="EA1057" s="20">
        <f t="shared" si="9071"/>
        <v>0</v>
      </c>
      <c r="EB1057" s="20">
        <f t="shared" si="9072"/>
        <v>0</v>
      </c>
      <c r="EC1057" s="18">
        <f>+IF(AND(CT1057=0,SUM(CU1057:CY1057)&gt;1,SUM(CU1057:CY1057)&lt;=4),1,IF(AND(CT1057=0,SUM(CU1057:CY1057)&gt;4),2,0))-1</f>
        <v>1</v>
      </c>
      <c r="ED1057" s="19">
        <f t="shared" si="9074"/>
        <v>3</v>
      </c>
      <c r="EE1057" s="19">
        <f t="shared" si="9075"/>
        <v>0</v>
      </c>
      <c r="EF1057" s="1">
        <f t="shared" si="9076"/>
        <v>0</v>
      </c>
      <c r="EG1057" s="18">
        <f t="shared" si="9077"/>
        <v>5</v>
      </c>
      <c r="EH1057" s="341"/>
      <c r="EI1057" s="44"/>
      <c r="EJ1057" s="44">
        <v>4.5</v>
      </c>
      <c r="EK1057" s="44">
        <v>4.5</v>
      </c>
      <c r="EL1057" s="93">
        <v>1</v>
      </c>
      <c r="EM1057" s="93"/>
      <c r="EN1057" s="93"/>
      <c r="EO1057" s="366"/>
      <c r="EP1057" s="366"/>
      <c r="EQ1057" s="374">
        <v>2</v>
      </c>
      <c r="ER1057" s="374"/>
      <c r="ES1057" s="374"/>
      <c r="ET1057" s="374"/>
      <c r="EU1057" s="18">
        <f t="shared" si="9087"/>
        <v>7</v>
      </c>
      <c r="EV1057" s="18">
        <f t="shared" si="9078"/>
        <v>2</v>
      </c>
      <c r="EW1057" s="341">
        <v>1</v>
      </c>
      <c r="EX1057" s="341"/>
      <c r="EY1057" s="341"/>
      <c r="EZ1057" s="365">
        <f t="shared" si="9088"/>
        <v>0</v>
      </c>
      <c r="FA1057" s="44"/>
      <c r="FB1057" s="44"/>
      <c r="FC1057" s="44"/>
      <c r="FD1057" s="45"/>
      <c r="FE1057" s="45"/>
      <c r="FF1057" s="45"/>
      <c r="FG1057" s="300"/>
      <c r="FH1057" s="45"/>
      <c r="FI1057" s="45"/>
      <c r="FJ1057" s="45"/>
      <c r="FK1057" s="44"/>
      <c r="FL1057" s="44"/>
      <c r="FM1057" s="44"/>
      <c r="FN1057" s="44"/>
      <c r="FO1057" s="294"/>
      <c r="FP1057" s="20">
        <f t="shared" si="9089"/>
        <v>0</v>
      </c>
      <c r="FQ1057" s="20">
        <f t="shared" si="9079"/>
        <v>4</v>
      </c>
      <c r="FR1057" s="20">
        <f t="shared" si="9080"/>
        <v>4</v>
      </c>
      <c r="FS1057" s="20">
        <f t="shared" si="9081"/>
        <v>0</v>
      </c>
      <c r="FT1057" s="20">
        <f t="shared" si="9082"/>
        <v>0</v>
      </c>
      <c r="FU1057" s="20">
        <f t="shared" si="9083"/>
        <v>0</v>
      </c>
      <c r="FV1057" s="20">
        <f t="shared" si="9084"/>
        <v>0</v>
      </c>
      <c r="FW1057" s="44"/>
    </row>
    <row r="1058" spans="1:179" s="301" customFormat="1" ht="27.75" customHeight="1">
      <c r="A1058" s="295"/>
      <c r="B1058" s="296" t="s">
        <v>250</v>
      </c>
      <c r="C1058" s="296" t="str">
        <f>B1058</f>
        <v>1.3</v>
      </c>
      <c r="D1058" s="296" t="s">
        <v>53</v>
      </c>
      <c r="E1058" s="296" t="s">
        <v>53</v>
      </c>
      <c r="F1058" s="296">
        <v>30</v>
      </c>
      <c r="G1058" s="296">
        <f t="shared" ref="G1058" si="9093">F1058</f>
        <v>30</v>
      </c>
      <c r="H1058" s="297"/>
      <c r="I1058" s="297"/>
      <c r="J1058" s="294"/>
      <c r="K1058" s="294"/>
      <c r="L1058" s="294"/>
      <c r="M1058" s="294">
        <v>4</v>
      </c>
      <c r="N1058" s="297"/>
      <c r="O1058" s="297"/>
      <c r="P1058" s="1"/>
      <c r="Q1058" s="16"/>
      <c r="R1058" s="1"/>
      <c r="S1058" s="294"/>
      <c r="T1058" s="294"/>
      <c r="U1058" s="294"/>
      <c r="V1058" s="294"/>
      <c r="W1058" s="294"/>
      <c r="X1058" s="294"/>
      <c r="Y1058" s="294"/>
      <c r="Z1058" s="294"/>
      <c r="AA1058" s="294"/>
      <c r="AB1058" s="294"/>
      <c r="AC1058" s="1">
        <f t="shared" ref="AC1058:AC1061" si="9094">+IF(S1058=1,1,0)+IF(T1058=1,1,0)</f>
        <v>0</v>
      </c>
      <c r="AD1058" s="1">
        <f t="shared" ref="AD1058:AD1061" si="9095">+IF(U1058=1,1,0)+IF(V1058=1,1,0)</f>
        <v>0</v>
      </c>
      <c r="AE1058" s="1">
        <f t="shared" ref="AE1058:AE1061" si="9096">+IF(W1058=1,1,0)+IF(X1058=1,1,0)</f>
        <v>0</v>
      </c>
      <c r="AF1058" s="1">
        <f t="shared" ref="AF1058:AF1061" si="9097">+IF(Y1058=1,1,0)+IF(Z1058=1,1,0)</f>
        <v>0</v>
      </c>
      <c r="AG1058" s="1">
        <f t="shared" ref="AG1058:AG1061" si="9098">+IF(AA1058=1,1,0)</f>
        <v>0</v>
      </c>
      <c r="AH1058" s="1">
        <f t="shared" ref="AH1058:AH1061" si="9099">+IF(AB1058=1,1,0)</f>
        <v>0</v>
      </c>
      <c r="AI1058" s="1">
        <f t="shared" ref="AI1058:AI1061" si="9100">+IF(S1058=2,1,0)+IF(T1058=2,1,0)</f>
        <v>0</v>
      </c>
      <c r="AJ1058" s="1">
        <f t="shared" ref="AJ1058:AJ1061" si="9101">+IF(U1058=2,1,0)+IF(V1058=2,1,0)</f>
        <v>0</v>
      </c>
      <c r="AK1058" s="1">
        <f t="shared" ref="AK1058:AK1061" si="9102">+IF(X1058=2,1,0)+IF(W1058=2,1,0)</f>
        <v>0</v>
      </c>
      <c r="AL1058" s="1">
        <f t="shared" ref="AL1058:AL1061" si="9103">+IF(Y1058=2,1,0)+IF(Z1058=2,1,0)</f>
        <v>0</v>
      </c>
      <c r="AM1058" s="1">
        <f t="shared" ref="AM1058:AM1061" si="9104">+IF(AA1058=2,1,0)</f>
        <v>0</v>
      </c>
      <c r="AN1058" s="1">
        <f t="shared" ref="AN1058:AN1061" si="9105">+IF(AB1058=2,1,0)</f>
        <v>0</v>
      </c>
      <c r="AO1058" s="294"/>
      <c r="AP1058" s="294"/>
      <c r="AQ1058" s="294"/>
      <c r="AR1058" s="294">
        <v>5</v>
      </c>
      <c r="AS1058" s="298">
        <f t="shared" si="9052"/>
        <v>0</v>
      </c>
      <c r="AT1058" s="298">
        <f t="shared" si="9053"/>
        <v>0</v>
      </c>
      <c r="AU1058" s="298">
        <f t="shared" si="9054"/>
        <v>0</v>
      </c>
      <c r="AV1058" s="298"/>
      <c r="AW1058" s="294"/>
      <c r="AX1058" s="294">
        <v>1</v>
      </c>
      <c r="AY1058" s="294"/>
      <c r="AZ1058" s="294"/>
      <c r="BA1058" s="294"/>
      <c r="BB1058" s="294"/>
      <c r="BC1058" s="294"/>
      <c r="BD1058" s="294"/>
      <c r="BE1058" s="294"/>
      <c r="BF1058" s="294"/>
      <c r="BG1058" s="294"/>
      <c r="BH1058" s="294"/>
      <c r="BI1058" s="294"/>
      <c r="BJ1058" s="294"/>
      <c r="BK1058" s="294"/>
      <c r="BL1058" s="294"/>
      <c r="BM1058" s="294"/>
      <c r="BN1058" s="294"/>
      <c r="BO1058" s="294"/>
      <c r="BP1058" s="1"/>
      <c r="BQ1058" s="294"/>
      <c r="BR1058" s="17">
        <v>1</v>
      </c>
      <c r="BS1058" s="1">
        <f t="shared" si="9056"/>
        <v>0</v>
      </c>
      <c r="BT1058" s="17">
        <f t="shared" ref="BT1058:BT1061" si="9106">+BS1058*2</f>
        <v>0</v>
      </c>
      <c r="BU1058" s="294"/>
      <c r="BV1058" s="294">
        <v>1</v>
      </c>
      <c r="BW1058" s="294">
        <v>1</v>
      </c>
      <c r="BX1058" s="294">
        <v>1</v>
      </c>
      <c r="BY1058" s="294"/>
      <c r="BZ1058" s="294"/>
      <c r="CA1058" s="294"/>
      <c r="CB1058" s="294"/>
      <c r="CC1058" s="294"/>
      <c r="CD1058" s="1"/>
      <c r="CE1058" s="1"/>
      <c r="CF1058" s="1"/>
      <c r="CG1058" s="294"/>
      <c r="CH1058" s="1">
        <v>1</v>
      </c>
      <c r="CI1058" s="1"/>
      <c r="CJ1058" s="1"/>
      <c r="CK1058" s="1"/>
      <c r="CL1058" s="1"/>
      <c r="CM1058" s="1"/>
      <c r="CN1058" s="1">
        <f t="shared" si="9058"/>
        <v>1</v>
      </c>
      <c r="CO1058" s="1">
        <f t="shared" si="9059"/>
        <v>1</v>
      </c>
      <c r="CP1058" s="20">
        <f t="shared" si="9060"/>
        <v>2.5</v>
      </c>
      <c r="CQ1058" s="20"/>
      <c r="CR1058" s="299">
        <f t="shared" si="9061"/>
        <v>1</v>
      </c>
      <c r="CS1058" s="294"/>
      <c r="CT1058" s="294"/>
      <c r="CU1058" s="1"/>
      <c r="CV1058" s="1">
        <v>1</v>
      </c>
      <c r="CW1058" s="1">
        <v>1</v>
      </c>
      <c r="CX1058" s="1"/>
      <c r="CY1058" s="1">
        <v>4</v>
      </c>
      <c r="CZ1058" s="294">
        <v>3</v>
      </c>
      <c r="DA1058" s="17">
        <f t="shared" ref="DA1058:DA1061" si="9107">+CY1058</f>
        <v>4</v>
      </c>
      <c r="DB1058" s="17">
        <f t="shared" si="9085"/>
        <v>7</v>
      </c>
      <c r="DC1058" s="17">
        <f t="shared" si="9086"/>
        <v>6</v>
      </c>
      <c r="DD1058" s="294"/>
      <c r="DE1058" s="294">
        <v>4</v>
      </c>
      <c r="DF1058" s="294"/>
      <c r="DG1058" s="294"/>
      <c r="DH1058" s="294">
        <v>4</v>
      </c>
      <c r="DI1058" s="294">
        <v>4</v>
      </c>
      <c r="DJ1058" s="294">
        <v>8</v>
      </c>
      <c r="DK1058" s="294"/>
      <c r="DL1058" s="294"/>
      <c r="DM1058" s="294"/>
      <c r="DN1058" s="294">
        <f>F1058</f>
        <v>30</v>
      </c>
      <c r="DO1058" s="1"/>
      <c r="DP1058" s="1"/>
      <c r="DQ1058" s="17">
        <f t="shared" si="9063"/>
        <v>0</v>
      </c>
      <c r="DR1058" s="17">
        <f t="shared" si="9064"/>
        <v>0</v>
      </c>
      <c r="DS1058" s="17">
        <f t="shared" si="9065"/>
        <v>0</v>
      </c>
      <c r="DT1058" s="17">
        <f t="shared" si="9066"/>
        <v>0</v>
      </c>
      <c r="DU1058" s="17">
        <f t="shared" si="9067"/>
        <v>0</v>
      </c>
      <c r="DV1058" s="17">
        <f t="shared" si="9068"/>
        <v>0</v>
      </c>
      <c r="DW1058" s="1"/>
      <c r="DX1058" s="1"/>
      <c r="DY1058" s="20">
        <f t="shared" si="9069"/>
        <v>0</v>
      </c>
      <c r="DZ1058" s="20">
        <f t="shared" si="9070"/>
        <v>0</v>
      </c>
      <c r="EA1058" s="20">
        <f t="shared" si="9071"/>
        <v>0</v>
      </c>
      <c r="EB1058" s="20">
        <f t="shared" si="9072"/>
        <v>0</v>
      </c>
      <c r="EC1058" s="18">
        <f>+IF(AND(CT1058=0,SUM(CU1058:CY1058)&gt;1,SUM(CU1058:CY1058)&lt;=4),1,IF(AND(CT1058=0,SUM(CU1058:CY1058)&gt;4),2,0))-1</f>
        <v>1</v>
      </c>
      <c r="ED1058" s="19"/>
      <c r="EE1058" s="19">
        <f t="shared" si="9075"/>
        <v>0</v>
      </c>
      <c r="EF1058" s="1">
        <f t="shared" si="9076"/>
        <v>0</v>
      </c>
      <c r="EG1058" s="18"/>
      <c r="EH1058" s="18"/>
      <c r="EI1058" s="294"/>
      <c r="EJ1058" s="294">
        <v>4.5</v>
      </c>
      <c r="EK1058" s="294">
        <v>4.5</v>
      </c>
      <c r="EL1058" s="19">
        <v>1</v>
      </c>
      <c r="EM1058" s="19"/>
      <c r="EN1058" s="19"/>
      <c r="EO1058" s="19"/>
      <c r="EP1058" s="19"/>
      <c r="EQ1058" s="18"/>
      <c r="ER1058" s="18"/>
      <c r="ES1058" s="18">
        <v>2</v>
      </c>
      <c r="ET1058" s="18"/>
      <c r="EU1058" s="18">
        <f t="shared" si="9087"/>
        <v>5</v>
      </c>
      <c r="EV1058" s="18">
        <f t="shared" si="9078"/>
        <v>2</v>
      </c>
      <c r="EW1058" s="18">
        <v>1</v>
      </c>
      <c r="EX1058" s="18">
        <v>1</v>
      </c>
      <c r="EY1058" s="18">
        <v>4</v>
      </c>
      <c r="EZ1058" s="20">
        <f t="shared" si="9088"/>
        <v>0.5</v>
      </c>
      <c r="FA1058" s="294"/>
      <c r="FB1058" s="294"/>
      <c r="FC1058" s="294"/>
      <c r="FD1058" s="300"/>
      <c r="FE1058" s="300"/>
      <c r="FF1058" s="300"/>
      <c r="FG1058" s="300"/>
      <c r="FH1058" s="300"/>
      <c r="FI1058" s="300"/>
      <c r="FJ1058" s="300"/>
      <c r="FK1058" s="294"/>
      <c r="FL1058" s="294"/>
      <c r="FM1058" s="294"/>
      <c r="FN1058" s="294"/>
      <c r="FO1058" s="294"/>
      <c r="FP1058" s="20">
        <f t="shared" si="9089"/>
        <v>0</v>
      </c>
      <c r="FQ1058" s="20">
        <f t="shared" si="9079"/>
        <v>4</v>
      </c>
      <c r="FR1058" s="20">
        <f t="shared" si="9080"/>
        <v>0</v>
      </c>
      <c r="FS1058" s="20">
        <f t="shared" si="9081"/>
        <v>0</v>
      </c>
      <c r="FT1058" s="20">
        <f t="shared" si="9082"/>
        <v>0</v>
      </c>
      <c r="FU1058" s="20">
        <f t="shared" si="9083"/>
        <v>0</v>
      </c>
      <c r="FV1058" s="20">
        <f t="shared" si="9084"/>
        <v>0</v>
      </c>
      <c r="FW1058" s="294"/>
    </row>
    <row r="1059" spans="1:179" ht="28.5" customHeight="1">
      <c r="A1059" s="40"/>
      <c r="B1059" s="41" t="s">
        <v>194</v>
      </c>
      <c r="C1059" s="41" t="s">
        <v>798</v>
      </c>
      <c r="D1059" s="48"/>
      <c r="E1059" s="48"/>
      <c r="F1059" s="48"/>
      <c r="G1059" s="48"/>
      <c r="H1059" s="43"/>
      <c r="I1059" s="43"/>
      <c r="J1059" s="44"/>
      <c r="K1059" s="44"/>
      <c r="L1059" s="44"/>
      <c r="M1059" s="44"/>
      <c r="N1059" s="43"/>
      <c r="O1059" s="43"/>
      <c r="P1059" s="1"/>
      <c r="Q1059" s="16"/>
      <c r="R1059" s="1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1">
        <f t="shared" si="9094"/>
        <v>0</v>
      </c>
      <c r="AD1059" s="1">
        <f t="shared" si="9095"/>
        <v>0</v>
      </c>
      <c r="AE1059" s="1">
        <f t="shared" si="9096"/>
        <v>0</v>
      </c>
      <c r="AF1059" s="1">
        <f t="shared" si="9097"/>
        <v>0</v>
      </c>
      <c r="AG1059" s="1">
        <f t="shared" si="9098"/>
        <v>0</v>
      </c>
      <c r="AH1059" s="1">
        <f t="shared" si="9099"/>
        <v>0</v>
      </c>
      <c r="AI1059" s="1">
        <f t="shared" si="9100"/>
        <v>0</v>
      </c>
      <c r="AJ1059" s="1">
        <f t="shared" si="9101"/>
        <v>0</v>
      </c>
      <c r="AK1059" s="1">
        <f t="shared" si="9102"/>
        <v>0</v>
      </c>
      <c r="AL1059" s="1">
        <f t="shared" si="9103"/>
        <v>0</v>
      </c>
      <c r="AM1059" s="1">
        <f t="shared" si="9104"/>
        <v>0</v>
      </c>
      <c r="AN1059" s="1">
        <f t="shared" si="9105"/>
        <v>0</v>
      </c>
      <c r="AO1059" s="44"/>
      <c r="AP1059" s="44"/>
      <c r="AQ1059" s="44"/>
      <c r="AR1059" s="44"/>
      <c r="AS1059" s="122">
        <f t="shared" si="9052"/>
        <v>0</v>
      </c>
      <c r="AT1059" s="122">
        <f t="shared" si="9053"/>
        <v>0</v>
      </c>
      <c r="AU1059" s="122">
        <f t="shared" si="9054"/>
        <v>0</v>
      </c>
      <c r="AV1059" s="122">
        <f t="shared" si="9055"/>
        <v>0</v>
      </c>
      <c r="AW1059" s="44"/>
      <c r="AX1059" s="294"/>
      <c r="AY1059" s="294"/>
      <c r="AZ1059" s="294"/>
      <c r="BA1059" s="294"/>
      <c r="BB1059" s="294"/>
      <c r="BC1059" s="29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127"/>
      <c r="BO1059" s="44"/>
      <c r="BP1059" s="1"/>
      <c r="BQ1059" s="44"/>
      <c r="BR1059" s="17"/>
      <c r="BS1059" s="1">
        <f t="shared" si="9056"/>
        <v>0</v>
      </c>
      <c r="BT1059" s="17">
        <f t="shared" si="9106"/>
        <v>0</v>
      </c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92"/>
      <c r="CE1059" s="92"/>
      <c r="CF1059" s="92"/>
      <c r="CG1059" s="44"/>
      <c r="CH1059" s="1"/>
      <c r="CI1059" s="1"/>
      <c r="CJ1059" s="1"/>
      <c r="CK1059" s="383"/>
      <c r="CL1059" s="383"/>
      <c r="CM1059" s="383"/>
      <c r="CN1059" s="1">
        <f t="shared" si="9058"/>
        <v>0</v>
      </c>
      <c r="CO1059" s="1">
        <f t="shared" si="9059"/>
        <v>0</v>
      </c>
      <c r="CP1059" s="20">
        <f t="shared" si="9060"/>
        <v>0</v>
      </c>
      <c r="CQ1059" s="351"/>
      <c r="CR1059" s="131">
        <f t="shared" si="9061"/>
        <v>0</v>
      </c>
      <c r="CS1059" s="44"/>
      <c r="CT1059" s="44"/>
      <c r="CU1059" s="1"/>
      <c r="CV1059" s="1"/>
      <c r="CW1059" s="1"/>
      <c r="CX1059" s="1"/>
      <c r="CY1059" s="1"/>
      <c r="CZ1059" s="44"/>
      <c r="DA1059" s="17">
        <f t="shared" si="9107"/>
        <v>0</v>
      </c>
      <c r="DB1059" s="359">
        <f t="shared" si="9085"/>
        <v>0</v>
      </c>
      <c r="DC1059" s="359">
        <f t="shared" si="9086"/>
        <v>0</v>
      </c>
      <c r="DD1059" s="44"/>
      <c r="DE1059" s="44"/>
      <c r="DF1059" s="44"/>
      <c r="DG1059" s="44"/>
      <c r="DH1059" s="44"/>
      <c r="DI1059" s="44"/>
      <c r="DJ1059" s="44"/>
      <c r="DK1059" s="44"/>
      <c r="DL1059" s="44"/>
      <c r="DM1059" s="44"/>
      <c r="DN1059" s="44"/>
      <c r="DO1059" s="1"/>
      <c r="DP1059" s="1"/>
      <c r="DQ1059" s="17">
        <f t="shared" si="9063"/>
        <v>0</v>
      </c>
      <c r="DR1059" s="17">
        <f t="shared" si="9064"/>
        <v>0</v>
      </c>
      <c r="DS1059" s="17">
        <f t="shared" si="9065"/>
        <v>0</v>
      </c>
      <c r="DT1059" s="17">
        <f t="shared" si="9066"/>
        <v>0</v>
      </c>
      <c r="DU1059" s="17">
        <f t="shared" si="9067"/>
        <v>0</v>
      </c>
      <c r="DV1059" s="17">
        <f t="shared" si="9068"/>
        <v>0</v>
      </c>
      <c r="DW1059" s="1"/>
      <c r="DX1059" s="1"/>
      <c r="DY1059" s="20">
        <f t="shared" si="9069"/>
        <v>0</v>
      </c>
      <c r="DZ1059" s="20">
        <f t="shared" si="9070"/>
        <v>0</v>
      </c>
      <c r="EA1059" s="20">
        <f t="shared" si="9071"/>
        <v>0</v>
      </c>
      <c r="EB1059" s="20">
        <f t="shared" si="9072"/>
        <v>0</v>
      </c>
      <c r="EC1059" s="18">
        <f t="shared" ref="EC1059:EC1081" si="9108">+IF(AND(CT1059=0,SUM(CU1059:CY1059)&gt;1,SUM(CU1059:CY1059)&lt;=4),1,IF(AND(CT1059=0,SUM(CU1059:CY1059)&gt;4),2,0))</f>
        <v>0</v>
      </c>
      <c r="ED1059" s="19">
        <f t="shared" ref="ED1059:ED1061" si="9109">+IF(EC1059&lt;&gt;0,EC1059*3,0)</f>
        <v>0</v>
      </c>
      <c r="EE1059" s="19">
        <f t="shared" si="9075"/>
        <v>0</v>
      </c>
      <c r="EF1059" s="1">
        <f t="shared" si="9076"/>
        <v>0</v>
      </c>
      <c r="EG1059" s="18">
        <f t="shared" si="9077"/>
        <v>0</v>
      </c>
      <c r="EH1059" s="341"/>
      <c r="EI1059" s="44"/>
      <c r="EJ1059" s="44"/>
      <c r="EK1059" s="44"/>
      <c r="EL1059" s="93"/>
      <c r="EM1059" s="93"/>
      <c r="EN1059" s="93"/>
      <c r="EO1059" s="366"/>
      <c r="EP1059" s="366"/>
      <c r="EQ1059" s="374"/>
      <c r="ER1059" s="374"/>
      <c r="ES1059" s="374"/>
      <c r="ET1059" s="374"/>
      <c r="EU1059" s="18">
        <f t="shared" si="9087"/>
        <v>0</v>
      </c>
      <c r="EV1059" s="18">
        <f t="shared" si="9078"/>
        <v>0</v>
      </c>
      <c r="EW1059" s="341"/>
      <c r="EX1059" s="341"/>
      <c r="EY1059" s="341"/>
      <c r="EZ1059" s="365">
        <f t="shared" si="9088"/>
        <v>0</v>
      </c>
      <c r="FA1059" s="44"/>
      <c r="FB1059" s="44"/>
      <c r="FC1059" s="44"/>
      <c r="FD1059" s="45"/>
      <c r="FE1059" s="45"/>
      <c r="FF1059" s="45"/>
      <c r="FG1059" s="300"/>
      <c r="FH1059" s="45"/>
      <c r="FI1059" s="45"/>
      <c r="FJ1059" s="45"/>
      <c r="FK1059" s="44"/>
      <c r="FL1059" s="44"/>
      <c r="FM1059" s="44"/>
      <c r="FN1059" s="44"/>
      <c r="FO1059" s="294"/>
      <c r="FP1059" s="20">
        <f t="shared" si="9089"/>
        <v>0</v>
      </c>
      <c r="FQ1059" s="20">
        <f t="shared" si="9079"/>
        <v>0</v>
      </c>
      <c r="FR1059" s="20">
        <f t="shared" si="9080"/>
        <v>0</v>
      </c>
      <c r="FS1059" s="20">
        <f t="shared" si="9081"/>
        <v>0</v>
      </c>
      <c r="FT1059" s="20">
        <f t="shared" si="9082"/>
        <v>0</v>
      </c>
      <c r="FU1059" s="20">
        <f t="shared" si="9083"/>
        <v>0</v>
      </c>
      <c r="FV1059" s="20">
        <f t="shared" si="9084"/>
        <v>0</v>
      </c>
      <c r="FW1059" s="58" t="s">
        <v>795</v>
      </c>
    </row>
    <row r="1060" spans="1:179" s="301" customFormat="1" ht="27.75" customHeight="1">
      <c r="A1060" s="295"/>
      <c r="B1060" s="296" t="s">
        <v>190</v>
      </c>
      <c r="C1060" s="296" t="s">
        <v>27</v>
      </c>
      <c r="D1060" s="296" t="s">
        <v>258</v>
      </c>
      <c r="E1060" s="296" t="str">
        <f t="shared" ref="E1060" si="9110">D1060</f>
        <v>2LT10</v>
      </c>
      <c r="F1060" s="296"/>
      <c r="G1060" s="296">
        <v>6</v>
      </c>
      <c r="H1060" s="297">
        <v>1</v>
      </c>
      <c r="I1060" s="297">
        <f>H1060*1.5</f>
        <v>1.5</v>
      </c>
      <c r="J1060" s="294"/>
      <c r="K1060" s="294">
        <v>8</v>
      </c>
      <c r="L1060" s="294"/>
      <c r="M1060" s="294"/>
      <c r="N1060" s="297"/>
      <c r="O1060" s="297"/>
      <c r="P1060" s="1"/>
      <c r="Q1060" s="16"/>
      <c r="R1060" s="1"/>
      <c r="S1060" s="294"/>
      <c r="T1060" s="294"/>
      <c r="U1060" s="294"/>
      <c r="V1060" s="294"/>
      <c r="W1060" s="294"/>
      <c r="X1060" s="294"/>
      <c r="Y1060" s="294"/>
      <c r="Z1060" s="294"/>
      <c r="AA1060" s="294"/>
      <c r="AB1060" s="294"/>
      <c r="AC1060" s="1">
        <f t="shared" si="9094"/>
        <v>0</v>
      </c>
      <c r="AD1060" s="1">
        <f t="shared" si="9095"/>
        <v>0</v>
      </c>
      <c r="AE1060" s="1">
        <f t="shared" si="9096"/>
        <v>0</v>
      </c>
      <c r="AF1060" s="1">
        <f t="shared" si="9097"/>
        <v>0</v>
      </c>
      <c r="AG1060" s="1">
        <f t="shared" si="9098"/>
        <v>0</v>
      </c>
      <c r="AH1060" s="1">
        <f t="shared" si="9099"/>
        <v>0</v>
      </c>
      <c r="AI1060" s="1">
        <f t="shared" si="9100"/>
        <v>0</v>
      </c>
      <c r="AJ1060" s="1">
        <f t="shared" si="9101"/>
        <v>0</v>
      </c>
      <c r="AK1060" s="1">
        <f t="shared" si="9102"/>
        <v>0</v>
      </c>
      <c r="AL1060" s="1">
        <f t="shared" si="9103"/>
        <v>0</v>
      </c>
      <c r="AM1060" s="1">
        <f t="shared" si="9104"/>
        <v>0</v>
      </c>
      <c r="AN1060" s="1">
        <f t="shared" si="9105"/>
        <v>0</v>
      </c>
      <c r="AO1060" s="294"/>
      <c r="AP1060" s="294"/>
      <c r="AQ1060" s="294"/>
      <c r="AR1060" s="294">
        <f t="shared" ref="AR1060:AR1074" si="9111">G1060</f>
        <v>6</v>
      </c>
      <c r="AS1060" s="298">
        <f t="shared" si="9052"/>
        <v>0</v>
      </c>
      <c r="AT1060" s="298">
        <f t="shared" si="9053"/>
        <v>0</v>
      </c>
      <c r="AU1060" s="298">
        <f t="shared" si="9054"/>
        <v>0</v>
      </c>
      <c r="AV1060" s="298">
        <f t="shared" si="9055"/>
        <v>1</v>
      </c>
      <c r="AW1060" s="294"/>
      <c r="AX1060" s="294"/>
      <c r="AY1060" s="294"/>
      <c r="AZ1060" s="294"/>
      <c r="BA1060" s="294"/>
      <c r="BB1060" s="294"/>
      <c r="BC1060" s="294"/>
      <c r="BD1060" s="294"/>
      <c r="BE1060" s="294"/>
      <c r="BF1060" s="294"/>
      <c r="BG1060" s="294"/>
      <c r="BH1060" s="294"/>
      <c r="BI1060" s="294"/>
      <c r="BJ1060" s="294"/>
      <c r="BK1060" s="294"/>
      <c r="BL1060" s="294"/>
      <c r="BM1060" s="294"/>
      <c r="BN1060" s="294"/>
      <c r="BO1060" s="294"/>
      <c r="BP1060" s="1"/>
      <c r="BQ1060" s="294"/>
      <c r="BR1060" s="17">
        <v>2</v>
      </c>
      <c r="BS1060" s="1">
        <f t="shared" si="9056"/>
        <v>0</v>
      </c>
      <c r="BT1060" s="17">
        <f t="shared" si="9106"/>
        <v>0</v>
      </c>
      <c r="BU1060" s="294"/>
      <c r="BV1060" s="294">
        <v>3</v>
      </c>
      <c r="BW1060" s="294"/>
      <c r="BX1060" s="294"/>
      <c r="BY1060" s="294"/>
      <c r="BZ1060" s="294"/>
      <c r="CA1060" s="294"/>
      <c r="CB1060" s="294"/>
      <c r="CC1060" s="294"/>
      <c r="CD1060" s="1"/>
      <c r="CE1060" s="1"/>
      <c r="CF1060" s="1"/>
      <c r="CG1060" s="294"/>
      <c r="CH1060" s="1"/>
      <c r="CI1060" s="1"/>
      <c r="CJ1060" s="1"/>
      <c r="CK1060" s="383"/>
      <c r="CL1060" s="383"/>
      <c r="CM1060" s="383"/>
      <c r="CN1060" s="1">
        <f t="shared" si="9058"/>
        <v>0</v>
      </c>
      <c r="CO1060" s="1">
        <f t="shared" si="9059"/>
        <v>0</v>
      </c>
      <c r="CP1060" s="20">
        <f t="shared" si="9060"/>
        <v>0</v>
      </c>
      <c r="CQ1060" s="351"/>
      <c r="CR1060" s="299">
        <f t="shared" si="9061"/>
        <v>0</v>
      </c>
      <c r="CS1060" s="294"/>
      <c r="CT1060" s="294"/>
      <c r="CU1060" s="1"/>
      <c r="CV1060" s="1"/>
      <c r="CW1060" s="1"/>
      <c r="CX1060" s="1"/>
      <c r="CY1060" s="1"/>
      <c r="CZ1060" s="294"/>
      <c r="DA1060" s="17">
        <f t="shared" si="9107"/>
        <v>0</v>
      </c>
      <c r="DB1060" s="359">
        <f t="shared" si="9085"/>
        <v>0</v>
      </c>
      <c r="DC1060" s="359">
        <f t="shared" si="9086"/>
        <v>0</v>
      </c>
      <c r="DD1060" s="294"/>
      <c r="DE1060" s="294"/>
      <c r="DF1060" s="294"/>
      <c r="DG1060" s="294"/>
      <c r="DH1060" s="294"/>
      <c r="DI1060" s="294"/>
      <c r="DJ1060" s="294"/>
      <c r="DK1060" s="294"/>
      <c r="DL1060" s="294"/>
      <c r="DM1060" s="294"/>
      <c r="DN1060" s="294"/>
      <c r="DO1060" s="1"/>
      <c r="DP1060" s="1"/>
      <c r="DQ1060" s="17">
        <f t="shared" si="9063"/>
        <v>0</v>
      </c>
      <c r="DR1060" s="17">
        <f t="shared" si="9064"/>
        <v>0</v>
      </c>
      <c r="DS1060" s="17">
        <f t="shared" si="9065"/>
        <v>0</v>
      </c>
      <c r="DT1060" s="17">
        <f t="shared" si="9066"/>
        <v>0</v>
      </c>
      <c r="DU1060" s="17">
        <f t="shared" si="9067"/>
        <v>0</v>
      </c>
      <c r="DV1060" s="17">
        <f t="shared" si="9068"/>
        <v>0</v>
      </c>
      <c r="DW1060" s="1"/>
      <c r="DX1060" s="1"/>
      <c r="DY1060" s="20">
        <f t="shared" si="9069"/>
        <v>0</v>
      </c>
      <c r="DZ1060" s="20">
        <f t="shared" si="9070"/>
        <v>0</v>
      </c>
      <c r="EA1060" s="20">
        <f t="shared" si="9071"/>
        <v>0</v>
      </c>
      <c r="EB1060" s="20">
        <f t="shared" si="9072"/>
        <v>0</v>
      </c>
      <c r="EC1060" s="18">
        <f t="shared" si="9108"/>
        <v>0</v>
      </c>
      <c r="ED1060" s="19">
        <f t="shared" si="9109"/>
        <v>0</v>
      </c>
      <c r="EE1060" s="19">
        <f t="shared" si="9075"/>
        <v>0</v>
      </c>
      <c r="EF1060" s="1">
        <f t="shared" si="9076"/>
        <v>0</v>
      </c>
      <c r="EG1060" s="18">
        <f t="shared" si="9077"/>
        <v>0</v>
      </c>
      <c r="EH1060" s="341"/>
      <c r="EI1060" s="294"/>
      <c r="EJ1060" s="294"/>
      <c r="EK1060" s="294"/>
      <c r="EL1060" s="19"/>
      <c r="EM1060" s="19"/>
      <c r="EN1060" s="19"/>
      <c r="EO1060" s="366"/>
      <c r="EP1060" s="366"/>
      <c r="EQ1060" s="374"/>
      <c r="ER1060" s="374"/>
      <c r="ES1060" s="374"/>
      <c r="ET1060" s="374"/>
      <c r="EU1060" s="18">
        <f t="shared" si="9087"/>
        <v>0</v>
      </c>
      <c r="EV1060" s="18">
        <f t="shared" si="9078"/>
        <v>0</v>
      </c>
      <c r="EW1060" s="341">
        <v>1</v>
      </c>
      <c r="EX1060" s="341">
        <v>1</v>
      </c>
      <c r="EY1060" s="341"/>
      <c r="EZ1060" s="365">
        <f t="shared" si="9088"/>
        <v>0</v>
      </c>
      <c r="FA1060" s="294"/>
      <c r="FB1060" s="294"/>
      <c r="FC1060" s="294"/>
      <c r="FD1060" s="300"/>
      <c r="FE1060" s="300"/>
      <c r="FF1060" s="300"/>
      <c r="FG1060" s="300"/>
      <c r="FH1060" s="300"/>
      <c r="FI1060" s="300"/>
      <c r="FJ1060" s="300"/>
      <c r="FK1060" s="294"/>
      <c r="FL1060" s="294"/>
      <c r="FM1060" s="294"/>
      <c r="FN1060" s="294"/>
      <c r="FO1060" s="294"/>
      <c r="FP1060" s="20">
        <f t="shared" si="9089"/>
        <v>0</v>
      </c>
      <c r="FQ1060" s="20">
        <f t="shared" si="9079"/>
        <v>0</v>
      </c>
      <c r="FR1060" s="20">
        <f t="shared" si="9080"/>
        <v>0</v>
      </c>
      <c r="FS1060" s="20">
        <f t="shared" si="9081"/>
        <v>0</v>
      </c>
      <c r="FT1060" s="20">
        <f t="shared" si="9082"/>
        <v>0</v>
      </c>
      <c r="FU1060" s="20">
        <f t="shared" si="9083"/>
        <v>0</v>
      </c>
      <c r="FV1060" s="20">
        <f t="shared" si="9084"/>
        <v>0</v>
      </c>
      <c r="FW1060" s="294" t="s">
        <v>797</v>
      </c>
    </row>
    <row r="1061" spans="1:179" ht="27.75" customHeight="1">
      <c r="A1061" s="40"/>
      <c r="B1061" s="48">
        <v>1</v>
      </c>
      <c r="C1061" s="48">
        <f t="shared" ref="C1061:C1075" si="9112">B1061</f>
        <v>1</v>
      </c>
      <c r="D1061" s="48" t="s">
        <v>44</v>
      </c>
      <c r="E1061" s="48" t="str">
        <f>D1061</f>
        <v>LT8,5</v>
      </c>
      <c r="F1061" s="48">
        <v>10</v>
      </c>
      <c r="G1061" s="48">
        <f t="shared" ref="G1061:G1076" si="9113">F1061</f>
        <v>10</v>
      </c>
      <c r="H1061" s="43"/>
      <c r="I1061" s="43"/>
      <c r="J1061" s="44"/>
      <c r="K1061" s="44"/>
      <c r="L1061" s="44"/>
      <c r="M1061" s="44"/>
      <c r="N1061" s="43"/>
      <c r="O1061" s="43"/>
      <c r="P1061" s="1"/>
      <c r="Q1061" s="16"/>
      <c r="R1061" s="1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1">
        <f t="shared" si="9094"/>
        <v>0</v>
      </c>
      <c r="AD1061" s="1">
        <f t="shared" si="9095"/>
        <v>0</v>
      </c>
      <c r="AE1061" s="1">
        <f t="shared" si="9096"/>
        <v>0</v>
      </c>
      <c r="AF1061" s="1">
        <f t="shared" si="9097"/>
        <v>0</v>
      </c>
      <c r="AG1061" s="1">
        <f t="shared" si="9098"/>
        <v>0</v>
      </c>
      <c r="AH1061" s="1">
        <f t="shared" si="9099"/>
        <v>0</v>
      </c>
      <c r="AI1061" s="1">
        <f t="shared" si="9100"/>
        <v>0</v>
      </c>
      <c r="AJ1061" s="1">
        <f t="shared" si="9101"/>
        <v>0</v>
      </c>
      <c r="AK1061" s="1">
        <f t="shared" si="9102"/>
        <v>0</v>
      </c>
      <c r="AL1061" s="1">
        <f t="shared" si="9103"/>
        <v>0</v>
      </c>
      <c r="AM1061" s="1">
        <f t="shared" si="9104"/>
        <v>0</v>
      </c>
      <c r="AN1061" s="1">
        <f t="shared" si="9105"/>
        <v>0</v>
      </c>
      <c r="AO1061" s="44"/>
      <c r="AP1061" s="44"/>
      <c r="AQ1061" s="44"/>
      <c r="AR1061" s="294">
        <f t="shared" si="9111"/>
        <v>10</v>
      </c>
      <c r="AS1061" s="122">
        <f t="shared" si="9052"/>
        <v>0</v>
      </c>
      <c r="AT1061" s="122">
        <f t="shared" si="9053"/>
        <v>0</v>
      </c>
      <c r="AU1061" s="122">
        <f t="shared" si="9054"/>
        <v>0</v>
      </c>
      <c r="AV1061" s="122">
        <f t="shared" si="9055"/>
        <v>1</v>
      </c>
      <c r="AW1061" s="44"/>
      <c r="AX1061" s="294"/>
      <c r="AY1061" s="294"/>
      <c r="AZ1061" s="294"/>
      <c r="BA1061" s="294"/>
      <c r="BB1061" s="294"/>
      <c r="BC1061" s="29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127"/>
      <c r="BO1061" s="44"/>
      <c r="BP1061" s="1"/>
      <c r="BQ1061" s="44"/>
      <c r="BR1061" s="17">
        <v>4</v>
      </c>
      <c r="BS1061" s="1">
        <f t="shared" si="9056"/>
        <v>0</v>
      </c>
      <c r="BT1061" s="17">
        <f t="shared" si="9106"/>
        <v>0</v>
      </c>
      <c r="BU1061" s="44"/>
      <c r="BV1061" s="44">
        <v>3</v>
      </c>
      <c r="BW1061" s="44"/>
      <c r="BX1061" s="44"/>
      <c r="BY1061" s="44"/>
      <c r="BZ1061" s="44"/>
      <c r="CA1061" s="44"/>
      <c r="CB1061" s="44"/>
      <c r="CC1061" s="44"/>
      <c r="CD1061" s="92"/>
      <c r="CE1061" s="92"/>
      <c r="CF1061" s="92"/>
      <c r="CG1061" s="44"/>
      <c r="CH1061" s="1"/>
      <c r="CI1061" s="1"/>
      <c r="CJ1061" s="1"/>
      <c r="CK1061" s="383"/>
      <c r="CL1061" s="383"/>
      <c r="CM1061" s="383"/>
      <c r="CN1061" s="1">
        <f t="shared" si="9058"/>
        <v>0</v>
      </c>
      <c r="CO1061" s="1">
        <f t="shared" si="9059"/>
        <v>0</v>
      </c>
      <c r="CP1061" s="20">
        <f t="shared" si="9060"/>
        <v>0</v>
      </c>
      <c r="CQ1061" s="351"/>
      <c r="CR1061" s="131">
        <f t="shared" si="9061"/>
        <v>0</v>
      </c>
      <c r="CS1061" s="44"/>
      <c r="CT1061" s="44"/>
      <c r="CU1061" s="1"/>
      <c r="CV1061" s="1"/>
      <c r="CW1061" s="1"/>
      <c r="CX1061" s="1"/>
      <c r="CY1061" s="1"/>
      <c r="CZ1061" s="44"/>
      <c r="DA1061" s="17">
        <f t="shared" si="9107"/>
        <v>0</v>
      </c>
      <c r="DB1061" s="359">
        <f t="shared" si="9085"/>
        <v>0</v>
      </c>
      <c r="DC1061" s="359">
        <f t="shared" si="9086"/>
        <v>0</v>
      </c>
      <c r="DD1061" s="44"/>
      <c r="DE1061" s="44"/>
      <c r="DF1061" s="44"/>
      <c r="DG1061" s="44"/>
      <c r="DH1061" s="44"/>
      <c r="DI1061" s="44"/>
      <c r="DJ1061" s="44"/>
      <c r="DK1061" s="44"/>
      <c r="DL1061" s="44"/>
      <c r="DM1061" s="44"/>
      <c r="DN1061" s="44">
        <f>G1061</f>
        <v>10</v>
      </c>
      <c r="DO1061" s="1"/>
      <c r="DP1061" s="1"/>
      <c r="DQ1061" s="17">
        <f t="shared" si="9063"/>
        <v>0</v>
      </c>
      <c r="DR1061" s="17">
        <f t="shared" si="9064"/>
        <v>0</v>
      </c>
      <c r="DS1061" s="17">
        <f t="shared" si="9065"/>
        <v>0</v>
      </c>
      <c r="DT1061" s="17">
        <f t="shared" si="9066"/>
        <v>0</v>
      </c>
      <c r="DU1061" s="17">
        <f t="shared" si="9067"/>
        <v>0</v>
      </c>
      <c r="DV1061" s="17">
        <f t="shared" si="9068"/>
        <v>0</v>
      </c>
      <c r="DW1061" s="1"/>
      <c r="DX1061" s="1"/>
      <c r="DY1061" s="20">
        <f t="shared" si="9069"/>
        <v>0</v>
      </c>
      <c r="DZ1061" s="20">
        <f t="shared" si="9070"/>
        <v>0</v>
      </c>
      <c r="EA1061" s="20">
        <f t="shared" si="9071"/>
        <v>0</v>
      </c>
      <c r="EB1061" s="20">
        <f t="shared" si="9072"/>
        <v>0</v>
      </c>
      <c r="EC1061" s="18">
        <f t="shared" si="9108"/>
        <v>0</v>
      </c>
      <c r="ED1061" s="19">
        <f t="shared" si="9109"/>
        <v>0</v>
      </c>
      <c r="EE1061" s="19">
        <f t="shared" si="9075"/>
        <v>0</v>
      </c>
      <c r="EF1061" s="1">
        <f t="shared" si="9076"/>
        <v>0</v>
      </c>
      <c r="EG1061" s="18">
        <f t="shared" si="9077"/>
        <v>0</v>
      </c>
      <c r="EH1061" s="341"/>
      <c r="EI1061" s="44"/>
      <c r="EJ1061" s="44"/>
      <c r="EK1061" s="44"/>
      <c r="EL1061" s="93"/>
      <c r="EM1061" s="93"/>
      <c r="EN1061" s="93"/>
      <c r="EO1061" s="366"/>
      <c r="EP1061" s="366"/>
      <c r="EQ1061" s="374"/>
      <c r="ER1061" s="374"/>
      <c r="ES1061" s="374"/>
      <c r="ET1061" s="374"/>
      <c r="EU1061" s="18">
        <f t="shared" si="9087"/>
        <v>0</v>
      </c>
      <c r="EV1061" s="18">
        <f t="shared" si="9078"/>
        <v>0</v>
      </c>
      <c r="EW1061" s="341">
        <v>2</v>
      </c>
      <c r="EX1061" s="341"/>
      <c r="EY1061" s="341">
        <v>4</v>
      </c>
      <c r="EZ1061" s="365">
        <f t="shared" si="9088"/>
        <v>0</v>
      </c>
      <c r="FA1061" s="44"/>
      <c r="FB1061" s="44"/>
      <c r="FC1061" s="44"/>
      <c r="FD1061" s="45"/>
      <c r="FE1061" s="45"/>
      <c r="FF1061" s="45"/>
      <c r="FG1061" s="300"/>
      <c r="FH1061" s="45"/>
      <c r="FI1061" s="45"/>
      <c r="FJ1061" s="45"/>
      <c r="FK1061" s="44"/>
      <c r="FL1061" s="44"/>
      <c r="FM1061" s="44"/>
      <c r="FN1061" s="44">
        <f t="shared" ref="FN1061:FN1076" si="9114">G1061</f>
        <v>10</v>
      </c>
      <c r="FO1061" s="294"/>
      <c r="FP1061" s="20">
        <f t="shared" si="9089"/>
        <v>0</v>
      </c>
      <c r="FQ1061" s="20">
        <f t="shared" si="9079"/>
        <v>0</v>
      </c>
      <c r="FR1061" s="20">
        <f t="shared" si="9080"/>
        <v>0</v>
      </c>
      <c r="FS1061" s="20">
        <f t="shared" si="9081"/>
        <v>0</v>
      </c>
      <c r="FT1061" s="20">
        <f t="shared" si="9082"/>
        <v>0</v>
      </c>
      <c r="FU1061" s="20">
        <f t="shared" si="9083"/>
        <v>0</v>
      </c>
      <c r="FV1061" s="20">
        <f t="shared" si="9084"/>
        <v>0</v>
      </c>
      <c r="FW1061" s="44"/>
    </row>
    <row r="1062" spans="1:179" ht="27.75" customHeight="1">
      <c r="A1062" s="40"/>
      <c r="B1062" s="48">
        <v>2</v>
      </c>
      <c r="C1062" s="48">
        <f t="shared" si="9112"/>
        <v>2</v>
      </c>
      <c r="D1062" s="48" t="s">
        <v>44</v>
      </c>
      <c r="E1062" s="48" t="str">
        <f>D1062</f>
        <v>LT8,5</v>
      </c>
      <c r="F1062" s="48">
        <v>38</v>
      </c>
      <c r="G1062" s="48">
        <f t="shared" si="9113"/>
        <v>38</v>
      </c>
      <c r="H1062" s="43"/>
      <c r="I1062" s="43"/>
      <c r="J1062" s="44"/>
      <c r="K1062" s="44"/>
      <c r="L1062" s="44"/>
      <c r="M1062" s="44"/>
      <c r="N1062" s="43"/>
      <c r="O1062" s="43"/>
      <c r="P1062" s="1"/>
      <c r="Q1062" s="16"/>
      <c r="R1062" s="1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1">
        <f t="shared" ref="AC1062" si="9115">+IF(S1062=1,1,0)+IF(T1062=1,1,0)</f>
        <v>0</v>
      </c>
      <c r="AD1062" s="1">
        <f t="shared" ref="AD1062" si="9116">+IF(U1062=1,1,0)+IF(V1062=1,1,0)</f>
        <v>0</v>
      </c>
      <c r="AE1062" s="1">
        <f t="shared" ref="AE1062" si="9117">+IF(W1062=1,1,0)+IF(X1062=1,1,0)</f>
        <v>0</v>
      </c>
      <c r="AF1062" s="1">
        <f t="shared" ref="AF1062" si="9118">+IF(Y1062=1,1,0)+IF(Z1062=1,1,0)</f>
        <v>0</v>
      </c>
      <c r="AG1062" s="1">
        <f t="shared" ref="AG1062" si="9119">+IF(AA1062=1,1,0)</f>
        <v>0</v>
      </c>
      <c r="AH1062" s="1">
        <f t="shared" ref="AH1062" si="9120">+IF(AB1062=1,1,0)</f>
        <v>0</v>
      </c>
      <c r="AI1062" s="1">
        <f t="shared" ref="AI1062" si="9121">+IF(S1062=2,1,0)+IF(T1062=2,1,0)</f>
        <v>0</v>
      </c>
      <c r="AJ1062" s="1">
        <f t="shared" ref="AJ1062" si="9122">+IF(U1062=2,1,0)+IF(V1062=2,1,0)</f>
        <v>0</v>
      </c>
      <c r="AK1062" s="1">
        <f t="shared" ref="AK1062" si="9123">+IF(X1062=2,1,0)+IF(W1062=2,1,0)</f>
        <v>0</v>
      </c>
      <c r="AL1062" s="1">
        <f t="shared" ref="AL1062" si="9124">+IF(Y1062=2,1,0)+IF(Z1062=2,1,0)</f>
        <v>0</v>
      </c>
      <c r="AM1062" s="1">
        <f t="shared" ref="AM1062" si="9125">+IF(AA1062=2,1,0)</f>
        <v>0</v>
      </c>
      <c r="AN1062" s="1">
        <f t="shared" ref="AN1062" si="9126">+IF(AB1062=2,1,0)</f>
        <v>0</v>
      </c>
      <c r="AO1062" s="44"/>
      <c r="AP1062" s="44"/>
      <c r="AQ1062" s="44"/>
      <c r="AR1062" s="294">
        <f t="shared" si="9111"/>
        <v>38</v>
      </c>
      <c r="AS1062" s="122">
        <f t="shared" si="9052"/>
        <v>0</v>
      </c>
      <c r="AT1062" s="122">
        <f t="shared" si="9053"/>
        <v>0</v>
      </c>
      <c r="AU1062" s="122">
        <f t="shared" si="9054"/>
        <v>0</v>
      </c>
      <c r="AV1062" s="122">
        <f t="shared" si="9055"/>
        <v>1</v>
      </c>
      <c r="AW1062" s="44"/>
      <c r="AX1062" s="294"/>
      <c r="AY1062" s="294"/>
      <c r="AZ1062" s="294"/>
      <c r="BA1062" s="294"/>
      <c r="BB1062" s="294"/>
      <c r="BC1062" s="294"/>
      <c r="BD1062" s="44"/>
      <c r="BE1062" s="44"/>
      <c r="BF1062" s="44"/>
      <c r="BG1062" s="44"/>
      <c r="BH1062" s="44"/>
      <c r="BI1062" s="44"/>
      <c r="BJ1062" s="44">
        <v>1</v>
      </c>
      <c r="BK1062" s="44"/>
      <c r="BL1062" s="44"/>
      <c r="BM1062" s="44"/>
      <c r="BN1062" s="127"/>
      <c r="BO1062" s="44"/>
      <c r="BP1062" s="1"/>
      <c r="BQ1062" s="44"/>
      <c r="BR1062" s="17">
        <v>6</v>
      </c>
      <c r="BS1062" s="1">
        <f t="shared" si="9056"/>
        <v>0</v>
      </c>
      <c r="BT1062" s="17">
        <f t="shared" ref="BT1062" si="9127">+BS1062*2</f>
        <v>0</v>
      </c>
      <c r="BU1062" s="44"/>
      <c r="BV1062" s="44">
        <v>3</v>
      </c>
      <c r="BW1062" s="44"/>
      <c r="BX1062" s="44"/>
      <c r="BY1062" s="44"/>
      <c r="BZ1062" s="44"/>
      <c r="CA1062" s="44"/>
      <c r="CB1062" s="44"/>
      <c r="CC1062" s="44"/>
      <c r="CD1062" s="92"/>
      <c r="CE1062" s="92"/>
      <c r="CF1062" s="92"/>
      <c r="CG1062" s="44"/>
      <c r="CH1062" s="1"/>
      <c r="CI1062" s="1">
        <v>1</v>
      </c>
      <c r="CJ1062" s="1"/>
      <c r="CK1062" s="383"/>
      <c r="CL1062" s="383"/>
      <c r="CM1062" s="383"/>
      <c r="CN1062" s="1">
        <f t="shared" si="9058"/>
        <v>0</v>
      </c>
      <c r="CO1062" s="1">
        <f t="shared" si="9059"/>
        <v>0</v>
      </c>
      <c r="CP1062" s="20">
        <f t="shared" si="9060"/>
        <v>2.5</v>
      </c>
      <c r="CQ1062" s="351"/>
      <c r="CR1062" s="131">
        <f t="shared" si="9061"/>
        <v>1</v>
      </c>
      <c r="CS1062" s="44">
        <v>2</v>
      </c>
      <c r="CT1062" s="44">
        <v>2</v>
      </c>
      <c r="CU1062" s="1"/>
      <c r="CV1062" s="1"/>
      <c r="CW1062" s="1">
        <v>2</v>
      </c>
      <c r="CX1062" s="1"/>
      <c r="CY1062" s="1">
        <v>3</v>
      </c>
      <c r="CZ1062" s="44">
        <v>8</v>
      </c>
      <c r="DA1062" s="17">
        <f t="shared" ref="DA1062" si="9128">+CY1062</f>
        <v>3</v>
      </c>
      <c r="DB1062" s="359">
        <f t="shared" si="9085"/>
        <v>11</v>
      </c>
      <c r="DC1062" s="359">
        <f t="shared" si="9086"/>
        <v>5</v>
      </c>
      <c r="DD1062" s="44"/>
      <c r="DE1062" s="44">
        <v>8</v>
      </c>
      <c r="DF1062" s="44">
        <v>9</v>
      </c>
      <c r="DG1062" s="44"/>
      <c r="DH1062" s="44"/>
      <c r="DI1062" s="44"/>
      <c r="DJ1062" s="44"/>
      <c r="DK1062" s="44"/>
      <c r="DL1062" s="44"/>
      <c r="DM1062" s="44"/>
      <c r="DN1062" s="44">
        <f t="shared" ref="DN1062:DN1076" si="9129">G1062*2</f>
        <v>76</v>
      </c>
      <c r="DO1062" s="1"/>
      <c r="DP1062" s="1"/>
      <c r="DQ1062" s="17">
        <f t="shared" si="9063"/>
        <v>0</v>
      </c>
      <c r="DR1062" s="17">
        <f t="shared" si="9064"/>
        <v>0</v>
      </c>
      <c r="DS1062" s="17">
        <f t="shared" si="9065"/>
        <v>0</v>
      </c>
      <c r="DT1062" s="17">
        <f t="shared" si="9066"/>
        <v>0</v>
      </c>
      <c r="DU1062" s="17">
        <f t="shared" si="9067"/>
        <v>0</v>
      </c>
      <c r="DV1062" s="17">
        <f t="shared" si="9068"/>
        <v>0</v>
      </c>
      <c r="DW1062" s="1"/>
      <c r="DX1062" s="1"/>
      <c r="DY1062" s="20">
        <f t="shared" si="9069"/>
        <v>0</v>
      </c>
      <c r="DZ1062" s="20">
        <f t="shared" si="9070"/>
        <v>0</v>
      </c>
      <c r="EA1062" s="20">
        <f t="shared" si="9071"/>
        <v>0</v>
      </c>
      <c r="EB1062" s="20">
        <f t="shared" si="9072"/>
        <v>0</v>
      </c>
      <c r="EC1062" s="18">
        <f t="shared" si="9108"/>
        <v>0</v>
      </c>
      <c r="ED1062" s="19">
        <f t="shared" ref="ED1062" si="9130">+IF(EC1062&lt;&gt;0,EC1062*3,0)</f>
        <v>0</v>
      </c>
      <c r="EE1062" s="19">
        <f t="shared" si="9075"/>
        <v>6</v>
      </c>
      <c r="EF1062" s="1">
        <f t="shared" si="9076"/>
        <v>8</v>
      </c>
      <c r="EG1062" s="18">
        <f t="shared" si="9077"/>
        <v>10</v>
      </c>
      <c r="EH1062" s="341"/>
      <c r="EI1062" s="44"/>
      <c r="EJ1062" s="44">
        <v>11</v>
      </c>
      <c r="EK1062" s="44">
        <f>3*5.5</f>
        <v>16.5</v>
      </c>
      <c r="EL1062" s="93">
        <v>1</v>
      </c>
      <c r="EM1062" s="93"/>
      <c r="EN1062" s="93"/>
      <c r="EO1062" s="366"/>
      <c r="EP1062" s="366"/>
      <c r="EQ1062" s="374"/>
      <c r="ER1062" s="374"/>
      <c r="ES1062" s="374"/>
      <c r="ET1062" s="374"/>
      <c r="EU1062" s="18">
        <f t="shared" si="9087"/>
        <v>10</v>
      </c>
      <c r="EV1062" s="18">
        <f t="shared" si="9078"/>
        <v>2</v>
      </c>
      <c r="EW1062" s="341">
        <v>3</v>
      </c>
      <c r="EX1062" s="341"/>
      <c r="EY1062" s="341"/>
      <c r="EZ1062" s="365">
        <f t="shared" si="9088"/>
        <v>0</v>
      </c>
      <c r="FA1062" s="44"/>
      <c r="FB1062" s="44"/>
      <c r="FC1062" s="44"/>
      <c r="FD1062" s="45"/>
      <c r="FE1062" s="45"/>
      <c r="FF1062" s="45"/>
      <c r="FG1062" s="300"/>
      <c r="FH1062" s="45"/>
      <c r="FI1062" s="45"/>
      <c r="FJ1062" s="45"/>
      <c r="FK1062" s="44"/>
      <c r="FL1062" s="44"/>
      <c r="FM1062" s="44"/>
      <c r="FN1062" s="44">
        <f t="shared" si="9114"/>
        <v>38</v>
      </c>
      <c r="FO1062" s="294"/>
      <c r="FP1062" s="20">
        <f t="shared" si="9089"/>
        <v>0</v>
      </c>
      <c r="FQ1062" s="20">
        <f t="shared" si="9079"/>
        <v>8</v>
      </c>
      <c r="FR1062" s="20">
        <f t="shared" si="9080"/>
        <v>9</v>
      </c>
      <c r="FS1062" s="20">
        <f t="shared" si="9081"/>
        <v>0</v>
      </c>
      <c r="FT1062" s="20">
        <f t="shared" si="9082"/>
        <v>0</v>
      </c>
      <c r="FU1062" s="20">
        <f t="shared" si="9083"/>
        <v>0</v>
      </c>
      <c r="FV1062" s="20">
        <f t="shared" si="9084"/>
        <v>0</v>
      </c>
      <c r="FW1062" s="44"/>
    </row>
    <row r="1063" spans="1:179" ht="27.75" customHeight="1">
      <c r="A1063" s="40"/>
      <c r="B1063" s="48">
        <v>3</v>
      </c>
      <c r="C1063" s="48">
        <f t="shared" si="9112"/>
        <v>3</v>
      </c>
      <c r="D1063" s="48" t="s">
        <v>44</v>
      </c>
      <c r="E1063" s="48" t="str">
        <f>D1063</f>
        <v>LT8,5</v>
      </c>
      <c r="F1063" s="48">
        <v>24</v>
      </c>
      <c r="G1063" s="48">
        <f t="shared" si="9113"/>
        <v>24</v>
      </c>
      <c r="H1063" s="43"/>
      <c r="I1063" s="43"/>
      <c r="J1063" s="44"/>
      <c r="K1063" s="44"/>
      <c r="L1063" s="44"/>
      <c r="M1063" s="44"/>
      <c r="N1063" s="43"/>
      <c r="O1063" s="43"/>
      <c r="P1063" s="1"/>
      <c r="Q1063" s="16"/>
      <c r="R1063" s="1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1">
        <f t="shared" ref="AC1063" si="9131">+IF(S1063=1,1,0)+IF(T1063=1,1,0)</f>
        <v>0</v>
      </c>
      <c r="AD1063" s="1">
        <f t="shared" ref="AD1063" si="9132">+IF(U1063=1,1,0)+IF(V1063=1,1,0)</f>
        <v>0</v>
      </c>
      <c r="AE1063" s="1">
        <f t="shared" ref="AE1063" si="9133">+IF(W1063=1,1,0)+IF(X1063=1,1,0)</f>
        <v>0</v>
      </c>
      <c r="AF1063" s="1">
        <f t="shared" ref="AF1063" si="9134">+IF(Y1063=1,1,0)+IF(Z1063=1,1,0)</f>
        <v>0</v>
      </c>
      <c r="AG1063" s="1">
        <f t="shared" ref="AG1063" si="9135">+IF(AA1063=1,1,0)</f>
        <v>0</v>
      </c>
      <c r="AH1063" s="1">
        <f t="shared" ref="AH1063" si="9136">+IF(AB1063=1,1,0)</f>
        <v>0</v>
      </c>
      <c r="AI1063" s="1">
        <f t="shared" ref="AI1063" si="9137">+IF(S1063=2,1,0)+IF(T1063=2,1,0)</f>
        <v>0</v>
      </c>
      <c r="AJ1063" s="1">
        <f t="shared" ref="AJ1063" si="9138">+IF(U1063=2,1,0)+IF(V1063=2,1,0)</f>
        <v>0</v>
      </c>
      <c r="AK1063" s="1">
        <f t="shared" ref="AK1063" si="9139">+IF(X1063=2,1,0)+IF(W1063=2,1,0)</f>
        <v>0</v>
      </c>
      <c r="AL1063" s="1">
        <f t="shared" ref="AL1063" si="9140">+IF(Y1063=2,1,0)+IF(Z1063=2,1,0)</f>
        <v>0</v>
      </c>
      <c r="AM1063" s="1">
        <f t="shared" ref="AM1063" si="9141">+IF(AA1063=2,1,0)</f>
        <v>0</v>
      </c>
      <c r="AN1063" s="1">
        <f t="shared" ref="AN1063" si="9142">+IF(AB1063=2,1,0)</f>
        <v>0</v>
      </c>
      <c r="AO1063" s="44"/>
      <c r="AP1063" s="44"/>
      <c r="AQ1063" s="44"/>
      <c r="AR1063" s="294">
        <f t="shared" si="9111"/>
        <v>24</v>
      </c>
      <c r="AS1063" s="122">
        <f t="shared" si="9052"/>
        <v>0</v>
      </c>
      <c r="AT1063" s="122">
        <f t="shared" si="9053"/>
        <v>0</v>
      </c>
      <c r="AU1063" s="122">
        <f t="shared" si="9054"/>
        <v>0</v>
      </c>
      <c r="AV1063" s="122">
        <f t="shared" si="9055"/>
        <v>1</v>
      </c>
      <c r="AW1063" s="44"/>
      <c r="AX1063" s="294"/>
      <c r="AY1063" s="294"/>
      <c r="AZ1063" s="294"/>
      <c r="BA1063" s="294"/>
      <c r="BB1063" s="294"/>
      <c r="BC1063" s="294"/>
      <c r="BD1063" s="44"/>
      <c r="BE1063" s="44"/>
      <c r="BF1063" s="44"/>
      <c r="BG1063" s="44"/>
      <c r="BH1063" s="44"/>
      <c r="BI1063" s="44"/>
      <c r="BJ1063" s="44">
        <v>1</v>
      </c>
      <c r="BK1063" s="44"/>
      <c r="BL1063" s="44"/>
      <c r="BM1063" s="44"/>
      <c r="BN1063" s="127"/>
      <c r="BO1063" s="44"/>
      <c r="BP1063" s="1"/>
      <c r="BQ1063" s="44"/>
      <c r="BR1063" s="17">
        <v>6</v>
      </c>
      <c r="BS1063" s="1">
        <f t="shared" si="9056"/>
        <v>0</v>
      </c>
      <c r="BT1063" s="17">
        <f t="shared" ref="BT1063" si="9143">+BS1063*2</f>
        <v>0</v>
      </c>
      <c r="BU1063" s="44"/>
      <c r="BV1063" s="44">
        <v>3</v>
      </c>
      <c r="BW1063" s="44"/>
      <c r="BX1063" s="44"/>
      <c r="BY1063" s="44"/>
      <c r="BZ1063" s="44"/>
      <c r="CA1063" s="44"/>
      <c r="CB1063" s="44"/>
      <c r="CC1063" s="44"/>
      <c r="CD1063" s="92"/>
      <c r="CE1063" s="92"/>
      <c r="CF1063" s="92"/>
      <c r="CG1063" s="44"/>
      <c r="CH1063" s="1"/>
      <c r="CI1063" s="1">
        <v>1</v>
      </c>
      <c r="CJ1063" s="1"/>
      <c r="CK1063" s="383"/>
      <c r="CL1063" s="383"/>
      <c r="CM1063" s="383"/>
      <c r="CN1063" s="1">
        <f t="shared" si="9058"/>
        <v>0</v>
      </c>
      <c r="CO1063" s="1">
        <f t="shared" si="9059"/>
        <v>0</v>
      </c>
      <c r="CP1063" s="20">
        <f t="shared" si="9060"/>
        <v>2.5</v>
      </c>
      <c r="CQ1063" s="351"/>
      <c r="CR1063" s="131">
        <f t="shared" si="9061"/>
        <v>1</v>
      </c>
      <c r="CS1063" s="44"/>
      <c r="CT1063" s="44"/>
      <c r="CU1063" s="1"/>
      <c r="CV1063" s="1"/>
      <c r="CW1063" s="1"/>
      <c r="CX1063" s="1"/>
      <c r="CY1063" s="1"/>
      <c r="CZ1063" s="44"/>
      <c r="DA1063" s="17">
        <f t="shared" ref="DA1063" si="9144">+CY1063</f>
        <v>0</v>
      </c>
      <c r="DB1063" s="359">
        <f t="shared" si="9085"/>
        <v>0</v>
      </c>
      <c r="DC1063" s="359">
        <f t="shared" si="9086"/>
        <v>0</v>
      </c>
      <c r="DD1063" s="44"/>
      <c r="DE1063" s="44"/>
      <c r="DF1063" s="44"/>
      <c r="DG1063" s="44"/>
      <c r="DH1063" s="44"/>
      <c r="DI1063" s="44"/>
      <c r="DJ1063" s="44"/>
      <c r="DK1063" s="44"/>
      <c r="DL1063" s="44"/>
      <c r="DM1063" s="44"/>
      <c r="DN1063" s="44">
        <f t="shared" si="9129"/>
        <v>48</v>
      </c>
      <c r="DO1063" s="1"/>
      <c r="DP1063" s="1"/>
      <c r="DQ1063" s="17">
        <f t="shared" si="9063"/>
        <v>0</v>
      </c>
      <c r="DR1063" s="17">
        <f t="shared" si="9064"/>
        <v>0</v>
      </c>
      <c r="DS1063" s="17">
        <f t="shared" si="9065"/>
        <v>0</v>
      </c>
      <c r="DT1063" s="17">
        <f t="shared" si="9066"/>
        <v>0</v>
      </c>
      <c r="DU1063" s="17">
        <f t="shared" si="9067"/>
        <v>0</v>
      </c>
      <c r="DV1063" s="17">
        <f t="shared" si="9068"/>
        <v>0</v>
      </c>
      <c r="DW1063" s="1"/>
      <c r="DX1063" s="1"/>
      <c r="DY1063" s="20">
        <f t="shared" si="9069"/>
        <v>0</v>
      </c>
      <c r="DZ1063" s="20">
        <f t="shared" si="9070"/>
        <v>0</v>
      </c>
      <c r="EA1063" s="20">
        <f t="shared" si="9071"/>
        <v>0</v>
      </c>
      <c r="EB1063" s="20">
        <f t="shared" si="9072"/>
        <v>0</v>
      </c>
      <c r="EC1063" s="18">
        <f t="shared" si="9108"/>
        <v>0</v>
      </c>
      <c r="ED1063" s="19">
        <f t="shared" ref="ED1063" si="9145">+IF(EC1063&lt;&gt;0,EC1063*3,0)</f>
        <v>0</v>
      </c>
      <c r="EE1063" s="19">
        <f t="shared" si="9075"/>
        <v>0</v>
      </c>
      <c r="EF1063" s="1">
        <f t="shared" si="9076"/>
        <v>0</v>
      </c>
      <c r="EG1063" s="18">
        <f t="shared" si="9077"/>
        <v>0</v>
      </c>
      <c r="EH1063" s="341"/>
      <c r="EI1063" s="44"/>
      <c r="EJ1063" s="44"/>
      <c r="EK1063" s="44"/>
      <c r="EL1063" s="93"/>
      <c r="EM1063" s="93"/>
      <c r="EN1063" s="93"/>
      <c r="EO1063" s="366"/>
      <c r="EP1063" s="366"/>
      <c r="EQ1063" s="374"/>
      <c r="ER1063" s="374"/>
      <c r="ES1063" s="374"/>
      <c r="ET1063" s="374"/>
      <c r="EU1063" s="18">
        <f t="shared" si="9087"/>
        <v>0</v>
      </c>
      <c r="EV1063" s="18">
        <f t="shared" si="9078"/>
        <v>2</v>
      </c>
      <c r="EW1063" s="341">
        <v>3</v>
      </c>
      <c r="EX1063" s="341"/>
      <c r="EY1063" s="341">
        <v>5</v>
      </c>
      <c r="EZ1063" s="365">
        <f t="shared" si="9088"/>
        <v>0</v>
      </c>
      <c r="FA1063" s="44"/>
      <c r="FB1063" s="44"/>
      <c r="FC1063" s="44"/>
      <c r="FD1063" s="45"/>
      <c r="FE1063" s="45"/>
      <c r="FF1063" s="45"/>
      <c r="FG1063" s="300"/>
      <c r="FH1063" s="45"/>
      <c r="FI1063" s="45"/>
      <c r="FJ1063" s="45"/>
      <c r="FK1063" s="44"/>
      <c r="FL1063" s="44"/>
      <c r="FM1063" s="44"/>
      <c r="FN1063" s="44">
        <f t="shared" si="9114"/>
        <v>24</v>
      </c>
      <c r="FO1063" s="294"/>
      <c r="FP1063" s="20">
        <f t="shared" si="9089"/>
        <v>0</v>
      </c>
      <c r="FQ1063" s="20">
        <f t="shared" si="9079"/>
        <v>0</v>
      </c>
      <c r="FR1063" s="20">
        <f t="shared" si="9080"/>
        <v>0</v>
      </c>
      <c r="FS1063" s="20">
        <f t="shared" si="9081"/>
        <v>0</v>
      </c>
      <c r="FT1063" s="20">
        <f t="shared" si="9082"/>
        <v>0</v>
      </c>
      <c r="FU1063" s="20">
        <f t="shared" si="9083"/>
        <v>0</v>
      </c>
      <c r="FV1063" s="20">
        <f t="shared" si="9084"/>
        <v>0</v>
      </c>
      <c r="FW1063" s="44"/>
    </row>
    <row r="1064" spans="1:179" s="301" customFormat="1" ht="27.75" customHeight="1">
      <c r="A1064" s="295"/>
      <c r="B1064" s="296">
        <v>4</v>
      </c>
      <c r="C1064" s="296">
        <f t="shared" si="9112"/>
        <v>4</v>
      </c>
      <c r="D1064" s="296" t="s">
        <v>44</v>
      </c>
      <c r="E1064" s="296" t="s">
        <v>44</v>
      </c>
      <c r="F1064" s="296">
        <v>21</v>
      </c>
      <c r="G1064" s="296">
        <f t="shared" si="9113"/>
        <v>21</v>
      </c>
      <c r="H1064" s="297"/>
      <c r="I1064" s="297"/>
      <c r="J1064" s="294"/>
      <c r="K1064" s="294"/>
      <c r="L1064" s="294"/>
      <c r="M1064" s="294"/>
      <c r="N1064" s="297"/>
      <c r="O1064" s="297"/>
      <c r="P1064" s="1"/>
      <c r="Q1064" s="16"/>
      <c r="R1064" s="1"/>
      <c r="S1064" s="294"/>
      <c r="T1064" s="294"/>
      <c r="U1064" s="294"/>
      <c r="V1064" s="294"/>
      <c r="W1064" s="294"/>
      <c r="X1064" s="294"/>
      <c r="Y1064" s="294"/>
      <c r="Z1064" s="294"/>
      <c r="AA1064" s="294"/>
      <c r="AB1064" s="294"/>
      <c r="AC1064" s="1">
        <f t="shared" ref="AC1064:AC1065" si="9146">+IF(S1064=1,1,0)+IF(T1064=1,1,0)</f>
        <v>0</v>
      </c>
      <c r="AD1064" s="1">
        <f t="shared" ref="AD1064:AD1065" si="9147">+IF(U1064=1,1,0)+IF(V1064=1,1,0)</f>
        <v>0</v>
      </c>
      <c r="AE1064" s="1">
        <f t="shared" ref="AE1064:AE1065" si="9148">+IF(W1064=1,1,0)+IF(X1064=1,1,0)</f>
        <v>0</v>
      </c>
      <c r="AF1064" s="1">
        <f t="shared" ref="AF1064:AF1065" si="9149">+IF(Y1064=1,1,0)+IF(Z1064=1,1,0)</f>
        <v>0</v>
      </c>
      <c r="AG1064" s="1">
        <f t="shared" ref="AG1064:AG1065" si="9150">+IF(AA1064=1,1,0)</f>
        <v>0</v>
      </c>
      <c r="AH1064" s="1">
        <f t="shared" ref="AH1064:AH1065" si="9151">+IF(AB1064=1,1,0)</f>
        <v>0</v>
      </c>
      <c r="AI1064" s="1">
        <f t="shared" ref="AI1064:AI1065" si="9152">+IF(S1064=2,1,0)+IF(T1064=2,1,0)</f>
        <v>0</v>
      </c>
      <c r="AJ1064" s="1">
        <f t="shared" ref="AJ1064:AJ1065" si="9153">+IF(U1064=2,1,0)+IF(V1064=2,1,0)</f>
        <v>0</v>
      </c>
      <c r="AK1064" s="1">
        <f t="shared" ref="AK1064:AK1065" si="9154">+IF(X1064=2,1,0)+IF(W1064=2,1,0)</f>
        <v>0</v>
      </c>
      <c r="AL1064" s="1">
        <f t="shared" ref="AL1064:AL1065" si="9155">+IF(Y1064=2,1,0)+IF(Z1064=2,1,0)</f>
        <v>0</v>
      </c>
      <c r="AM1064" s="1">
        <f t="shared" ref="AM1064:AM1065" si="9156">+IF(AA1064=2,1,0)</f>
        <v>0</v>
      </c>
      <c r="AN1064" s="1">
        <f t="shared" ref="AN1064:AN1065" si="9157">+IF(AB1064=2,1,0)</f>
        <v>0</v>
      </c>
      <c r="AO1064" s="294"/>
      <c r="AP1064" s="294"/>
      <c r="AQ1064" s="294"/>
      <c r="AR1064" s="294">
        <f t="shared" si="9111"/>
        <v>21</v>
      </c>
      <c r="AS1064" s="298">
        <f t="shared" si="9052"/>
        <v>0</v>
      </c>
      <c r="AT1064" s="298">
        <f t="shared" si="9053"/>
        <v>0</v>
      </c>
      <c r="AU1064" s="298">
        <f t="shared" si="9054"/>
        <v>0</v>
      </c>
      <c r="AV1064" s="298">
        <f t="shared" si="9055"/>
        <v>1</v>
      </c>
      <c r="AW1064" s="294"/>
      <c r="AX1064" s="294"/>
      <c r="AY1064" s="294"/>
      <c r="AZ1064" s="294"/>
      <c r="BA1064" s="294"/>
      <c r="BB1064" s="294"/>
      <c r="BC1064" s="294"/>
      <c r="BD1064" s="294"/>
      <c r="BE1064" s="294"/>
      <c r="BF1064" s="294"/>
      <c r="BG1064" s="294"/>
      <c r="BH1064" s="294"/>
      <c r="BI1064" s="294"/>
      <c r="BJ1064" s="294">
        <v>1</v>
      </c>
      <c r="BK1064" s="294"/>
      <c r="BL1064" s="294"/>
      <c r="BM1064" s="294"/>
      <c r="BN1064" s="294"/>
      <c r="BO1064" s="294"/>
      <c r="BP1064" s="1"/>
      <c r="BQ1064" s="294"/>
      <c r="BR1064" s="17">
        <v>6</v>
      </c>
      <c r="BS1064" s="1">
        <f t="shared" si="9056"/>
        <v>0</v>
      </c>
      <c r="BT1064" s="17">
        <f t="shared" ref="BT1064:BT1065" si="9158">+BS1064*2</f>
        <v>0</v>
      </c>
      <c r="BU1064" s="294"/>
      <c r="BV1064" s="294">
        <v>3</v>
      </c>
      <c r="BW1064" s="294"/>
      <c r="BX1064" s="294"/>
      <c r="BY1064" s="294"/>
      <c r="BZ1064" s="294"/>
      <c r="CA1064" s="294"/>
      <c r="CB1064" s="294"/>
      <c r="CC1064" s="294"/>
      <c r="CD1064" s="1"/>
      <c r="CE1064" s="1"/>
      <c r="CF1064" s="1"/>
      <c r="CG1064" s="294"/>
      <c r="CH1064" s="1"/>
      <c r="CI1064" s="1">
        <v>1</v>
      </c>
      <c r="CJ1064" s="1"/>
      <c r="CK1064" s="1"/>
      <c r="CL1064" s="1"/>
      <c r="CM1064" s="1"/>
      <c r="CN1064" s="1">
        <f t="shared" si="9058"/>
        <v>0</v>
      </c>
      <c r="CO1064" s="1">
        <f t="shared" si="9059"/>
        <v>0</v>
      </c>
      <c r="CP1064" s="20">
        <f t="shared" si="9060"/>
        <v>2.5</v>
      </c>
      <c r="CQ1064" s="20"/>
      <c r="CR1064" s="299">
        <f t="shared" si="9061"/>
        <v>1</v>
      </c>
      <c r="CS1064" s="294">
        <v>2</v>
      </c>
      <c r="CT1064" s="294">
        <v>2</v>
      </c>
      <c r="CU1064" s="1"/>
      <c r="CV1064" s="1"/>
      <c r="CW1064" s="1">
        <v>2</v>
      </c>
      <c r="CX1064" s="1"/>
      <c r="CY1064" s="1">
        <v>7</v>
      </c>
      <c r="CZ1064" s="294">
        <v>8</v>
      </c>
      <c r="DA1064" s="17">
        <f t="shared" ref="DA1064:DA1065" si="9159">+CY1064</f>
        <v>7</v>
      </c>
      <c r="DB1064" s="17">
        <f t="shared" si="9085"/>
        <v>15</v>
      </c>
      <c r="DC1064" s="17">
        <f t="shared" si="9086"/>
        <v>9</v>
      </c>
      <c r="DD1064" s="294"/>
      <c r="DE1064" s="294">
        <v>8</v>
      </c>
      <c r="DF1064" s="294">
        <f>6*3</f>
        <v>18</v>
      </c>
      <c r="DG1064" s="294"/>
      <c r="DH1064" s="294"/>
      <c r="DI1064" s="294">
        <v>4</v>
      </c>
      <c r="DJ1064" s="294"/>
      <c r="DK1064" s="294"/>
      <c r="DL1064" s="294"/>
      <c r="DM1064" s="294"/>
      <c r="DN1064" s="294">
        <f t="shared" si="9129"/>
        <v>42</v>
      </c>
      <c r="DO1064" s="1"/>
      <c r="DP1064" s="1"/>
      <c r="DQ1064" s="17">
        <f t="shared" si="9063"/>
        <v>0</v>
      </c>
      <c r="DR1064" s="17">
        <f t="shared" si="9064"/>
        <v>0</v>
      </c>
      <c r="DS1064" s="17">
        <f t="shared" si="9065"/>
        <v>0</v>
      </c>
      <c r="DT1064" s="17">
        <f t="shared" si="9066"/>
        <v>0</v>
      </c>
      <c r="DU1064" s="17">
        <f t="shared" si="9067"/>
        <v>0</v>
      </c>
      <c r="DV1064" s="17">
        <f t="shared" si="9068"/>
        <v>0</v>
      </c>
      <c r="DW1064" s="1"/>
      <c r="DX1064" s="1"/>
      <c r="DY1064" s="20">
        <f t="shared" si="9069"/>
        <v>0</v>
      </c>
      <c r="DZ1064" s="20">
        <f t="shared" si="9070"/>
        <v>0</v>
      </c>
      <c r="EA1064" s="20">
        <f t="shared" si="9071"/>
        <v>0</v>
      </c>
      <c r="EB1064" s="20">
        <f t="shared" si="9072"/>
        <v>0</v>
      </c>
      <c r="EC1064" s="18">
        <f t="shared" si="9108"/>
        <v>0</v>
      </c>
      <c r="ED1064" s="19">
        <f t="shared" ref="ED1064:ED1065" si="9160">+IF(EC1064&lt;&gt;0,EC1064*3,0)</f>
        <v>0</v>
      </c>
      <c r="EE1064" s="19">
        <f t="shared" si="9075"/>
        <v>6</v>
      </c>
      <c r="EF1064" s="1">
        <f t="shared" si="9076"/>
        <v>8</v>
      </c>
      <c r="EG1064" s="18">
        <f t="shared" si="9077"/>
        <v>10</v>
      </c>
      <c r="EH1064" s="18"/>
      <c r="EI1064" s="294"/>
      <c r="EJ1064" s="294">
        <f>2*5.5</f>
        <v>11</v>
      </c>
      <c r="EK1064" s="294">
        <f>4*5.5</f>
        <v>22</v>
      </c>
      <c r="EL1064" s="19"/>
      <c r="EM1064" s="19">
        <v>1</v>
      </c>
      <c r="EN1064" s="19"/>
      <c r="EO1064" s="19"/>
      <c r="EP1064" s="19"/>
      <c r="EQ1064" s="18"/>
      <c r="ER1064" s="18"/>
      <c r="ES1064" s="18"/>
      <c r="ET1064" s="18"/>
      <c r="EU1064" s="18">
        <f t="shared" si="9087"/>
        <v>10</v>
      </c>
      <c r="EV1064" s="18">
        <f t="shared" si="9078"/>
        <v>2</v>
      </c>
      <c r="EW1064" s="18">
        <v>4</v>
      </c>
      <c r="EX1064" s="18">
        <v>4</v>
      </c>
      <c r="EY1064" s="18">
        <v>5</v>
      </c>
      <c r="EZ1064" s="20">
        <f t="shared" si="9088"/>
        <v>0</v>
      </c>
      <c r="FA1064" s="294"/>
      <c r="FB1064" s="294"/>
      <c r="FC1064" s="294"/>
      <c r="FD1064" s="300"/>
      <c r="FE1064" s="300"/>
      <c r="FF1064" s="300"/>
      <c r="FG1064" s="300"/>
      <c r="FH1064" s="300"/>
      <c r="FI1064" s="300"/>
      <c r="FJ1064" s="300"/>
      <c r="FK1064" s="294"/>
      <c r="FL1064" s="294"/>
      <c r="FM1064" s="294"/>
      <c r="FN1064" s="294">
        <f t="shared" si="9114"/>
        <v>21</v>
      </c>
      <c r="FO1064" s="294"/>
      <c r="FP1064" s="20">
        <f t="shared" si="9089"/>
        <v>0</v>
      </c>
      <c r="FQ1064" s="20">
        <f t="shared" si="9079"/>
        <v>8</v>
      </c>
      <c r="FR1064" s="20">
        <f t="shared" si="9080"/>
        <v>18</v>
      </c>
      <c r="FS1064" s="20">
        <f t="shared" si="9081"/>
        <v>0</v>
      </c>
      <c r="FT1064" s="20">
        <f t="shared" si="9082"/>
        <v>0</v>
      </c>
      <c r="FU1064" s="20">
        <f t="shared" si="9083"/>
        <v>0</v>
      </c>
      <c r="FV1064" s="20">
        <f t="shared" si="9084"/>
        <v>0</v>
      </c>
      <c r="FW1064" s="294"/>
    </row>
    <row r="1065" spans="1:179" ht="27.75" customHeight="1">
      <c r="A1065" s="40"/>
      <c r="B1065" s="48">
        <v>5</v>
      </c>
      <c r="C1065" s="48">
        <f t="shared" si="9112"/>
        <v>5</v>
      </c>
      <c r="D1065" s="48" t="s">
        <v>44</v>
      </c>
      <c r="E1065" s="48" t="str">
        <f t="shared" ref="E1065:E1076" si="9161">D1065</f>
        <v>LT8,5</v>
      </c>
      <c r="F1065" s="48">
        <v>38</v>
      </c>
      <c r="G1065" s="48">
        <f t="shared" si="9113"/>
        <v>38</v>
      </c>
      <c r="H1065" s="43"/>
      <c r="I1065" s="43"/>
      <c r="J1065" s="44"/>
      <c r="K1065" s="44"/>
      <c r="L1065" s="44"/>
      <c r="M1065" s="44"/>
      <c r="N1065" s="43"/>
      <c r="O1065" s="43"/>
      <c r="P1065" s="1"/>
      <c r="Q1065" s="16"/>
      <c r="R1065" s="1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1">
        <f t="shared" si="9146"/>
        <v>0</v>
      </c>
      <c r="AD1065" s="1">
        <f t="shared" si="9147"/>
        <v>0</v>
      </c>
      <c r="AE1065" s="1">
        <f t="shared" si="9148"/>
        <v>0</v>
      </c>
      <c r="AF1065" s="1">
        <f t="shared" si="9149"/>
        <v>0</v>
      </c>
      <c r="AG1065" s="1">
        <f t="shared" si="9150"/>
        <v>0</v>
      </c>
      <c r="AH1065" s="1">
        <f t="shared" si="9151"/>
        <v>0</v>
      </c>
      <c r="AI1065" s="1">
        <f t="shared" si="9152"/>
        <v>0</v>
      </c>
      <c r="AJ1065" s="1">
        <f t="shared" si="9153"/>
        <v>0</v>
      </c>
      <c r="AK1065" s="1">
        <f t="shared" si="9154"/>
        <v>0</v>
      </c>
      <c r="AL1065" s="1">
        <f t="shared" si="9155"/>
        <v>0</v>
      </c>
      <c r="AM1065" s="1">
        <f t="shared" si="9156"/>
        <v>0</v>
      </c>
      <c r="AN1065" s="1">
        <f t="shared" si="9157"/>
        <v>0</v>
      </c>
      <c r="AO1065" s="44"/>
      <c r="AP1065" s="44"/>
      <c r="AQ1065" s="44"/>
      <c r="AR1065" s="294">
        <f t="shared" si="9111"/>
        <v>38</v>
      </c>
      <c r="AS1065" s="122">
        <f t="shared" si="9052"/>
        <v>0</v>
      </c>
      <c r="AT1065" s="122">
        <f t="shared" si="9053"/>
        <v>0</v>
      </c>
      <c r="AU1065" s="122">
        <f t="shared" si="9054"/>
        <v>0</v>
      </c>
      <c r="AV1065" s="122">
        <f t="shared" si="9055"/>
        <v>1</v>
      </c>
      <c r="AW1065" s="44"/>
      <c r="AX1065" s="294"/>
      <c r="AY1065" s="294"/>
      <c r="AZ1065" s="294">
        <v>1</v>
      </c>
      <c r="BA1065" s="294"/>
      <c r="BB1065" s="294"/>
      <c r="BC1065" s="294"/>
      <c r="BD1065" s="44"/>
      <c r="BE1065" s="44"/>
      <c r="BF1065" s="44"/>
      <c r="BG1065" s="44"/>
      <c r="BH1065" s="44"/>
      <c r="BI1065" s="44"/>
      <c r="BJ1065" s="44">
        <v>1</v>
      </c>
      <c r="BK1065" s="44"/>
      <c r="BL1065" s="44"/>
      <c r="BM1065" s="44"/>
      <c r="BN1065" s="127"/>
      <c r="BO1065" s="44"/>
      <c r="BP1065" s="1"/>
      <c r="BQ1065" s="44"/>
      <c r="BR1065" s="17">
        <v>6</v>
      </c>
      <c r="BS1065" s="1">
        <f t="shared" si="9056"/>
        <v>0</v>
      </c>
      <c r="BT1065" s="17">
        <f t="shared" si="9158"/>
        <v>0</v>
      </c>
      <c r="BU1065" s="44"/>
      <c r="BV1065" s="44">
        <v>3</v>
      </c>
      <c r="BW1065" s="44"/>
      <c r="BX1065" s="44"/>
      <c r="BY1065" s="44"/>
      <c r="BZ1065" s="44"/>
      <c r="CA1065" s="44"/>
      <c r="CB1065" s="44"/>
      <c r="CC1065" s="44"/>
      <c r="CD1065" s="92"/>
      <c r="CE1065" s="92"/>
      <c r="CF1065" s="92"/>
      <c r="CG1065" s="44"/>
      <c r="CH1065" s="1"/>
      <c r="CI1065" s="1">
        <v>1</v>
      </c>
      <c r="CJ1065" s="1"/>
      <c r="CK1065" s="383"/>
      <c r="CL1065" s="383"/>
      <c r="CM1065" s="383"/>
      <c r="CN1065" s="1">
        <f t="shared" si="9058"/>
        <v>0</v>
      </c>
      <c r="CO1065" s="1">
        <f t="shared" si="9059"/>
        <v>0</v>
      </c>
      <c r="CP1065" s="20">
        <f t="shared" si="9060"/>
        <v>2.5</v>
      </c>
      <c r="CQ1065" s="351"/>
      <c r="CR1065" s="131">
        <f t="shared" si="9061"/>
        <v>1</v>
      </c>
      <c r="CS1065" s="44"/>
      <c r="CT1065" s="44">
        <v>1</v>
      </c>
      <c r="CU1065" s="1"/>
      <c r="CV1065" s="1"/>
      <c r="CW1065" s="1">
        <v>2</v>
      </c>
      <c r="CX1065" s="1"/>
      <c r="CY1065" s="1">
        <v>4</v>
      </c>
      <c r="CZ1065" s="44">
        <v>5</v>
      </c>
      <c r="DA1065" s="17">
        <f t="shared" si="9159"/>
        <v>4</v>
      </c>
      <c r="DB1065" s="359">
        <f t="shared" si="9085"/>
        <v>9</v>
      </c>
      <c r="DC1065" s="359">
        <f t="shared" si="9086"/>
        <v>6</v>
      </c>
      <c r="DD1065" s="44"/>
      <c r="DE1065" s="44">
        <v>3</v>
      </c>
      <c r="DF1065" s="44">
        <v>6</v>
      </c>
      <c r="DG1065" s="44"/>
      <c r="DH1065" s="44">
        <v>3</v>
      </c>
      <c r="DI1065" s="44">
        <v>6</v>
      </c>
      <c r="DJ1065" s="44"/>
      <c r="DK1065" s="44"/>
      <c r="DL1065" s="44"/>
      <c r="DM1065" s="44"/>
      <c r="DN1065" s="44">
        <f t="shared" si="9129"/>
        <v>76</v>
      </c>
      <c r="DO1065" s="1"/>
      <c r="DP1065" s="1"/>
      <c r="DQ1065" s="17">
        <f t="shared" si="9063"/>
        <v>0</v>
      </c>
      <c r="DR1065" s="17">
        <f t="shared" si="9064"/>
        <v>0</v>
      </c>
      <c r="DS1065" s="17">
        <f t="shared" si="9065"/>
        <v>0</v>
      </c>
      <c r="DT1065" s="17">
        <f t="shared" si="9066"/>
        <v>0</v>
      </c>
      <c r="DU1065" s="17">
        <f t="shared" si="9067"/>
        <v>0</v>
      </c>
      <c r="DV1065" s="17">
        <f t="shared" si="9068"/>
        <v>0</v>
      </c>
      <c r="DW1065" s="1"/>
      <c r="DX1065" s="1"/>
      <c r="DY1065" s="20">
        <f t="shared" si="9069"/>
        <v>0</v>
      </c>
      <c r="DZ1065" s="20">
        <f t="shared" si="9070"/>
        <v>0</v>
      </c>
      <c r="EA1065" s="20">
        <f t="shared" si="9071"/>
        <v>0</v>
      </c>
      <c r="EB1065" s="20">
        <f t="shared" si="9072"/>
        <v>0</v>
      </c>
      <c r="EC1065" s="18">
        <f t="shared" si="9108"/>
        <v>0</v>
      </c>
      <c r="ED1065" s="19">
        <f t="shared" si="9160"/>
        <v>0</v>
      </c>
      <c r="EE1065" s="19">
        <f t="shared" si="9075"/>
        <v>3</v>
      </c>
      <c r="EF1065" s="1">
        <f t="shared" si="9076"/>
        <v>4</v>
      </c>
      <c r="EG1065" s="18">
        <f t="shared" si="9077"/>
        <v>5</v>
      </c>
      <c r="EH1065" s="341"/>
      <c r="EI1065" s="44"/>
      <c r="EJ1065" s="44">
        <v>5.5</v>
      </c>
      <c r="EK1065" s="44">
        <v>11</v>
      </c>
      <c r="EL1065" s="93">
        <v>1</v>
      </c>
      <c r="EM1065" s="93"/>
      <c r="EN1065" s="93"/>
      <c r="EO1065" s="366"/>
      <c r="EP1065" s="366"/>
      <c r="EQ1065" s="374"/>
      <c r="ER1065" s="374"/>
      <c r="ES1065" s="374">
        <v>1</v>
      </c>
      <c r="ET1065" s="374"/>
      <c r="EU1065" s="18">
        <f t="shared" si="9087"/>
        <v>7</v>
      </c>
      <c r="EV1065" s="18">
        <f t="shared" si="9078"/>
        <v>2</v>
      </c>
      <c r="EW1065" s="341">
        <v>3</v>
      </c>
      <c r="EX1065" s="341">
        <v>2</v>
      </c>
      <c r="EY1065" s="341">
        <v>5</v>
      </c>
      <c r="EZ1065" s="365">
        <f t="shared" si="9088"/>
        <v>0</v>
      </c>
      <c r="FA1065" s="44"/>
      <c r="FB1065" s="44"/>
      <c r="FC1065" s="44"/>
      <c r="FD1065" s="45"/>
      <c r="FE1065" s="45"/>
      <c r="FF1065" s="45"/>
      <c r="FG1065" s="300"/>
      <c r="FH1065" s="45"/>
      <c r="FI1065" s="45"/>
      <c r="FJ1065" s="45"/>
      <c r="FK1065" s="44"/>
      <c r="FL1065" s="44"/>
      <c r="FM1065" s="44"/>
      <c r="FN1065" s="44">
        <f t="shared" si="9114"/>
        <v>38</v>
      </c>
      <c r="FO1065" s="294"/>
      <c r="FP1065" s="20">
        <f t="shared" si="9089"/>
        <v>0</v>
      </c>
      <c r="FQ1065" s="20">
        <f t="shared" si="9079"/>
        <v>3</v>
      </c>
      <c r="FR1065" s="20">
        <f t="shared" si="9080"/>
        <v>6</v>
      </c>
      <c r="FS1065" s="20">
        <f t="shared" si="9081"/>
        <v>0</v>
      </c>
      <c r="FT1065" s="20">
        <f t="shared" si="9082"/>
        <v>0</v>
      </c>
      <c r="FU1065" s="20">
        <f t="shared" si="9083"/>
        <v>0</v>
      </c>
      <c r="FV1065" s="20">
        <f t="shared" si="9084"/>
        <v>0</v>
      </c>
      <c r="FW1065" s="44"/>
    </row>
    <row r="1066" spans="1:179" ht="27.75" customHeight="1">
      <c r="A1066" s="40"/>
      <c r="B1066" s="48">
        <v>6</v>
      </c>
      <c r="C1066" s="48">
        <f t="shared" si="9112"/>
        <v>6</v>
      </c>
      <c r="D1066" s="48" t="s">
        <v>44</v>
      </c>
      <c r="E1066" s="48" t="str">
        <f t="shared" si="9161"/>
        <v>LT8,5</v>
      </c>
      <c r="F1066" s="48">
        <v>18</v>
      </c>
      <c r="G1066" s="48">
        <f t="shared" si="9113"/>
        <v>18</v>
      </c>
      <c r="H1066" s="43"/>
      <c r="I1066" s="43"/>
      <c r="J1066" s="44"/>
      <c r="K1066" s="44"/>
      <c r="L1066" s="44"/>
      <c r="M1066" s="44"/>
      <c r="N1066" s="43"/>
      <c r="O1066" s="43"/>
      <c r="P1066" s="1"/>
      <c r="Q1066" s="16"/>
      <c r="R1066" s="1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1">
        <f t="shared" ref="AC1066" si="9162">+IF(S1066=1,1,0)+IF(T1066=1,1,0)</f>
        <v>0</v>
      </c>
      <c r="AD1066" s="1">
        <f t="shared" ref="AD1066" si="9163">+IF(U1066=1,1,0)+IF(V1066=1,1,0)</f>
        <v>0</v>
      </c>
      <c r="AE1066" s="1">
        <f t="shared" ref="AE1066" si="9164">+IF(W1066=1,1,0)+IF(X1066=1,1,0)</f>
        <v>0</v>
      </c>
      <c r="AF1066" s="1">
        <f t="shared" ref="AF1066" si="9165">+IF(Y1066=1,1,0)+IF(Z1066=1,1,0)</f>
        <v>0</v>
      </c>
      <c r="AG1066" s="1">
        <f t="shared" ref="AG1066" si="9166">+IF(AA1066=1,1,0)</f>
        <v>0</v>
      </c>
      <c r="AH1066" s="1">
        <f t="shared" ref="AH1066" si="9167">+IF(AB1066=1,1,0)</f>
        <v>0</v>
      </c>
      <c r="AI1066" s="1">
        <f t="shared" ref="AI1066" si="9168">+IF(S1066=2,1,0)+IF(T1066=2,1,0)</f>
        <v>0</v>
      </c>
      <c r="AJ1066" s="1">
        <f t="shared" ref="AJ1066" si="9169">+IF(U1066=2,1,0)+IF(V1066=2,1,0)</f>
        <v>0</v>
      </c>
      <c r="AK1066" s="1">
        <f t="shared" ref="AK1066" si="9170">+IF(X1066=2,1,0)+IF(W1066=2,1,0)</f>
        <v>0</v>
      </c>
      <c r="AL1066" s="1">
        <f t="shared" ref="AL1066" si="9171">+IF(Y1066=2,1,0)+IF(Z1066=2,1,0)</f>
        <v>0</v>
      </c>
      <c r="AM1066" s="1">
        <f t="shared" ref="AM1066" si="9172">+IF(AA1066=2,1,0)</f>
        <v>0</v>
      </c>
      <c r="AN1066" s="1">
        <f t="shared" ref="AN1066" si="9173">+IF(AB1066=2,1,0)</f>
        <v>0</v>
      </c>
      <c r="AO1066" s="44"/>
      <c r="AP1066" s="44"/>
      <c r="AQ1066" s="44"/>
      <c r="AR1066" s="294">
        <f t="shared" si="9111"/>
        <v>18</v>
      </c>
      <c r="AS1066" s="122">
        <f t="shared" si="9052"/>
        <v>0</v>
      </c>
      <c r="AT1066" s="122">
        <f t="shared" si="9053"/>
        <v>0</v>
      </c>
      <c r="AU1066" s="122">
        <f t="shared" si="9054"/>
        <v>0</v>
      </c>
      <c r="AV1066" s="122">
        <f t="shared" si="9055"/>
        <v>1</v>
      </c>
      <c r="AW1066" s="44"/>
      <c r="AX1066" s="294"/>
      <c r="AY1066" s="294"/>
      <c r="AZ1066" s="294"/>
      <c r="BA1066" s="294"/>
      <c r="BB1066" s="294"/>
      <c r="BC1066" s="294"/>
      <c r="BD1066" s="44"/>
      <c r="BE1066" s="44"/>
      <c r="BF1066" s="44"/>
      <c r="BG1066" s="44"/>
      <c r="BH1066" s="44"/>
      <c r="BI1066" s="44"/>
      <c r="BJ1066" s="44">
        <v>1</v>
      </c>
      <c r="BK1066" s="44"/>
      <c r="BL1066" s="44"/>
      <c r="BM1066" s="44"/>
      <c r="BN1066" s="127"/>
      <c r="BO1066" s="44"/>
      <c r="BP1066" s="1"/>
      <c r="BQ1066" s="44"/>
      <c r="BR1066" s="17">
        <v>6</v>
      </c>
      <c r="BS1066" s="1">
        <f t="shared" si="9056"/>
        <v>0</v>
      </c>
      <c r="BT1066" s="17">
        <f t="shared" ref="BT1066" si="9174">+BS1066*2</f>
        <v>0</v>
      </c>
      <c r="BU1066" s="44"/>
      <c r="BV1066" s="44">
        <v>3</v>
      </c>
      <c r="BW1066" s="44"/>
      <c r="BX1066" s="44"/>
      <c r="BY1066" s="44"/>
      <c r="BZ1066" s="44"/>
      <c r="CA1066" s="44"/>
      <c r="CB1066" s="44"/>
      <c r="CC1066" s="44"/>
      <c r="CD1066" s="92"/>
      <c r="CE1066" s="92"/>
      <c r="CF1066" s="92"/>
      <c r="CG1066" s="44"/>
      <c r="CH1066" s="1"/>
      <c r="CI1066" s="1">
        <v>1</v>
      </c>
      <c r="CJ1066" s="1"/>
      <c r="CK1066" s="383"/>
      <c r="CL1066" s="383"/>
      <c r="CM1066" s="383"/>
      <c r="CN1066" s="1">
        <f t="shared" si="9058"/>
        <v>0</v>
      </c>
      <c r="CO1066" s="1">
        <f t="shared" si="9059"/>
        <v>0</v>
      </c>
      <c r="CP1066" s="20">
        <f t="shared" si="9060"/>
        <v>2.5</v>
      </c>
      <c r="CQ1066" s="351"/>
      <c r="CR1066" s="131">
        <f t="shared" si="9061"/>
        <v>1</v>
      </c>
      <c r="CS1066" s="44"/>
      <c r="CT1066" s="44"/>
      <c r="CU1066" s="1"/>
      <c r="CV1066" s="1"/>
      <c r="CW1066" s="1">
        <v>1</v>
      </c>
      <c r="CX1066" s="1"/>
      <c r="CY1066" s="1">
        <v>2</v>
      </c>
      <c r="CZ1066" s="44">
        <v>1</v>
      </c>
      <c r="DA1066" s="17">
        <f t="shared" ref="DA1066" si="9175">+CY1066</f>
        <v>2</v>
      </c>
      <c r="DB1066" s="359">
        <f t="shared" si="9085"/>
        <v>3</v>
      </c>
      <c r="DC1066" s="359">
        <f t="shared" si="9086"/>
        <v>3</v>
      </c>
      <c r="DD1066" s="44"/>
      <c r="DE1066" s="44"/>
      <c r="DF1066" s="44"/>
      <c r="DG1066" s="44"/>
      <c r="DH1066" s="44">
        <v>4</v>
      </c>
      <c r="DI1066" s="44">
        <v>8</v>
      </c>
      <c r="DJ1066" s="44"/>
      <c r="DK1066" s="44"/>
      <c r="DL1066" s="44"/>
      <c r="DM1066" s="44"/>
      <c r="DN1066" s="44">
        <f t="shared" si="9129"/>
        <v>36</v>
      </c>
      <c r="DO1066" s="1"/>
      <c r="DP1066" s="1"/>
      <c r="DQ1066" s="17">
        <f t="shared" si="9063"/>
        <v>0</v>
      </c>
      <c r="DR1066" s="17">
        <f t="shared" si="9064"/>
        <v>0</v>
      </c>
      <c r="DS1066" s="17">
        <f t="shared" si="9065"/>
        <v>0</v>
      </c>
      <c r="DT1066" s="17">
        <f t="shared" si="9066"/>
        <v>0</v>
      </c>
      <c r="DU1066" s="17">
        <f t="shared" si="9067"/>
        <v>0</v>
      </c>
      <c r="DV1066" s="17">
        <f t="shared" si="9068"/>
        <v>0</v>
      </c>
      <c r="DW1066" s="1"/>
      <c r="DX1066" s="1"/>
      <c r="DY1066" s="20">
        <f t="shared" si="9069"/>
        <v>0</v>
      </c>
      <c r="DZ1066" s="20">
        <f t="shared" si="9070"/>
        <v>0</v>
      </c>
      <c r="EA1066" s="20">
        <f t="shared" si="9071"/>
        <v>0</v>
      </c>
      <c r="EB1066" s="20">
        <f t="shared" si="9072"/>
        <v>0</v>
      </c>
      <c r="EC1066" s="18">
        <f t="shared" si="9108"/>
        <v>1</v>
      </c>
      <c r="ED1066" s="19">
        <f t="shared" ref="ED1066" si="9176">+IF(EC1066&lt;&gt;0,EC1066*3,0)</f>
        <v>3</v>
      </c>
      <c r="EE1066" s="19">
        <f t="shared" si="9075"/>
        <v>0</v>
      </c>
      <c r="EF1066" s="1">
        <f t="shared" si="9076"/>
        <v>0</v>
      </c>
      <c r="EG1066" s="18">
        <f t="shared" si="9077"/>
        <v>5</v>
      </c>
      <c r="EH1066" s="341"/>
      <c r="EI1066" s="44"/>
      <c r="EJ1066" s="44"/>
      <c r="EK1066" s="44"/>
      <c r="EL1066" s="93">
        <v>1</v>
      </c>
      <c r="EM1066" s="93"/>
      <c r="EN1066" s="93"/>
      <c r="EO1066" s="366"/>
      <c r="EP1066" s="366"/>
      <c r="EQ1066" s="374">
        <v>1</v>
      </c>
      <c r="ER1066" s="374"/>
      <c r="ES1066" s="374"/>
      <c r="ET1066" s="374"/>
      <c r="EU1066" s="18">
        <f t="shared" si="9087"/>
        <v>3</v>
      </c>
      <c r="EV1066" s="18">
        <f t="shared" si="9078"/>
        <v>2</v>
      </c>
      <c r="EW1066" s="341">
        <v>3</v>
      </c>
      <c r="EX1066" s="341"/>
      <c r="EY1066" s="341">
        <v>4</v>
      </c>
      <c r="EZ1066" s="365">
        <f t="shared" si="9088"/>
        <v>0</v>
      </c>
      <c r="FA1066" s="44"/>
      <c r="FB1066" s="44"/>
      <c r="FC1066" s="44"/>
      <c r="FD1066" s="45"/>
      <c r="FE1066" s="45"/>
      <c r="FF1066" s="45"/>
      <c r="FG1066" s="300"/>
      <c r="FH1066" s="45"/>
      <c r="FI1066" s="45"/>
      <c r="FJ1066" s="45"/>
      <c r="FK1066" s="44"/>
      <c r="FL1066" s="44"/>
      <c r="FM1066" s="44"/>
      <c r="FN1066" s="44">
        <f t="shared" si="9114"/>
        <v>18</v>
      </c>
      <c r="FO1066" s="294"/>
      <c r="FP1066" s="20">
        <f t="shared" si="9089"/>
        <v>0</v>
      </c>
      <c r="FQ1066" s="20">
        <f t="shared" si="9079"/>
        <v>0</v>
      </c>
      <c r="FR1066" s="20">
        <f t="shared" si="9080"/>
        <v>0</v>
      </c>
      <c r="FS1066" s="20">
        <f t="shared" si="9081"/>
        <v>0</v>
      </c>
      <c r="FT1066" s="20">
        <f t="shared" si="9082"/>
        <v>0</v>
      </c>
      <c r="FU1066" s="20">
        <f t="shared" si="9083"/>
        <v>0</v>
      </c>
      <c r="FV1066" s="20">
        <f t="shared" si="9084"/>
        <v>0</v>
      </c>
      <c r="FW1066" s="44"/>
    </row>
    <row r="1067" spans="1:179" ht="27.75" customHeight="1">
      <c r="A1067" s="40"/>
      <c r="B1067" s="48">
        <v>7</v>
      </c>
      <c r="C1067" s="48">
        <f t="shared" si="9112"/>
        <v>7</v>
      </c>
      <c r="D1067" s="48" t="s">
        <v>44</v>
      </c>
      <c r="E1067" s="48" t="str">
        <f t="shared" si="9161"/>
        <v>LT8,5</v>
      </c>
      <c r="F1067" s="48">
        <v>28</v>
      </c>
      <c r="G1067" s="48">
        <f t="shared" si="9113"/>
        <v>28</v>
      </c>
      <c r="H1067" s="43"/>
      <c r="I1067" s="43"/>
      <c r="J1067" s="44"/>
      <c r="K1067" s="44"/>
      <c r="L1067" s="44"/>
      <c r="M1067" s="44"/>
      <c r="N1067" s="43"/>
      <c r="O1067" s="43"/>
      <c r="P1067" s="1"/>
      <c r="Q1067" s="16"/>
      <c r="R1067" s="1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1">
        <f t="shared" ref="AC1067" si="9177">+IF(S1067=1,1,0)+IF(T1067=1,1,0)</f>
        <v>0</v>
      </c>
      <c r="AD1067" s="1">
        <f t="shared" ref="AD1067" si="9178">+IF(U1067=1,1,0)+IF(V1067=1,1,0)</f>
        <v>0</v>
      </c>
      <c r="AE1067" s="1">
        <f t="shared" ref="AE1067" si="9179">+IF(W1067=1,1,0)+IF(X1067=1,1,0)</f>
        <v>0</v>
      </c>
      <c r="AF1067" s="1">
        <f t="shared" ref="AF1067" si="9180">+IF(Y1067=1,1,0)+IF(Z1067=1,1,0)</f>
        <v>0</v>
      </c>
      <c r="AG1067" s="1">
        <f t="shared" ref="AG1067" si="9181">+IF(AA1067=1,1,0)</f>
        <v>0</v>
      </c>
      <c r="AH1067" s="1">
        <f t="shared" ref="AH1067" si="9182">+IF(AB1067=1,1,0)</f>
        <v>0</v>
      </c>
      <c r="AI1067" s="1">
        <f t="shared" ref="AI1067" si="9183">+IF(S1067=2,1,0)+IF(T1067=2,1,0)</f>
        <v>0</v>
      </c>
      <c r="AJ1067" s="1">
        <f t="shared" ref="AJ1067" si="9184">+IF(U1067=2,1,0)+IF(V1067=2,1,0)</f>
        <v>0</v>
      </c>
      <c r="AK1067" s="1">
        <f t="shared" ref="AK1067" si="9185">+IF(X1067=2,1,0)+IF(W1067=2,1,0)</f>
        <v>0</v>
      </c>
      <c r="AL1067" s="1">
        <f t="shared" ref="AL1067" si="9186">+IF(Y1067=2,1,0)+IF(Z1067=2,1,0)</f>
        <v>0</v>
      </c>
      <c r="AM1067" s="1">
        <f t="shared" ref="AM1067" si="9187">+IF(AA1067=2,1,0)</f>
        <v>0</v>
      </c>
      <c r="AN1067" s="1">
        <f t="shared" ref="AN1067" si="9188">+IF(AB1067=2,1,0)</f>
        <v>0</v>
      </c>
      <c r="AO1067" s="44"/>
      <c r="AP1067" s="44"/>
      <c r="AQ1067" s="44"/>
      <c r="AR1067" s="294">
        <f t="shared" si="9111"/>
        <v>28</v>
      </c>
      <c r="AS1067" s="122">
        <f t="shared" si="9052"/>
        <v>0</v>
      </c>
      <c r="AT1067" s="122">
        <f t="shared" si="9053"/>
        <v>0</v>
      </c>
      <c r="AU1067" s="122">
        <f t="shared" si="9054"/>
        <v>0</v>
      </c>
      <c r="AV1067" s="122">
        <f t="shared" si="9055"/>
        <v>1</v>
      </c>
      <c r="AW1067" s="44"/>
      <c r="AX1067" s="294"/>
      <c r="AY1067" s="294"/>
      <c r="AZ1067" s="294"/>
      <c r="BA1067" s="294"/>
      <c r="BB1067" s="294"/>
      <c r="BC1067" s="294"/>
      <c r="BD1067" s="44"/>
      <c r="BE1067" s="44"/>
      <c r="BF1067" s="44"/>
      <c r="BG1067" s="44"/>
      <c r="BH1067" s="44"/>
      <c r="BI1067" s="44"/>
      <c r="BJ1067" s="44">
        <v>1</v>
      </c>
      <c r="BK1067" s="44"/>
      <c r="BL1067" s="44"/>
      <c r="BM1067" s="44"/>
      <c r="BN1067" s="127"/>
      <c r="BO1067" s="44"/>
      <c r="BP1067" s="1"/>
      <c r="BQ1067" s="44"/>
      <c r="BR1067" s="17">
        <v>6</v>
      </c>
      <c r="BS1067" s="1">
        <f t="shared" si="9056"/>
        <v>0</v>
      </c>
      <c r="BT1067" s="17">
        <f t="shared" ref="BT1067" si="9189">+BS1067*2</f>
        <v>0</v>
      </c>
      <c r="BU1067" s="44"/>
      <c r="BV1067" s="44">
        <v>3</v>
      </c>
      <c r="BW1067" s="44"/>
      <c r="BX1067" s="44"/>
      <c r="BY1067" s="44"/>
      <c r="BZ1067" s="44"/>
      <c r="CA1067" s="44"/>
      <c r="CB1067" s="44"/>
      <c r="CC1067" s="44"/>
      <c r="CD1067" s="92"/>
      <c r="CE1067" s="92"/>
      <c r="CF1067" s="92"/>
      <c r="CG1067" s="44"/>
      <c r="CH1067" s="1"/>
      <c r="CI1067" s="1">
        <v>1</v>
      </c>
      <c r="CJ1067" s="1"/>
      <c r="CK1067" s="383"/>
      <c r="CL1067" s="383"/>
      <c r="CM1067" s="383"/>
      <c r="CN1067" s="1">
        <f t="shared" si="9058"/>
        <v>0</v>
      </c>
      <c r="CO1067" s="1">
        <f t="shared" si="9059"/>
        <v>0</v>
      </c>
      <c r="CP1067" s="20">
        <f t="shared" si="9060"/>
        <v>2.5</v>
      </c>
      <c r="CQ1067" s="351"/>
      <c r="CR1067" s="131">
        <f t="shared" si="9061"/>
        <v>1</v>
      </c>
      <c r="CS1067" s="44">
        <v>2</v>
      </c>
      <c r="CT1067" s="44">
        <v>1</v>
      </c>
      <c r="CU1067" s="1"/>
      <c r="CV1067" s="1"/>
      <c r="CW1067" s="1">
        <v>2</v>
      </c>
      <c r="CX1067" s="1"/>
      <c r="CY1067" s="1">
        <v>2</v>
      </c>
      <c r="CZ1067" s="44">
        <v>6</v>
      </c>
      <c r="DA1067" s="17">
        <f t="shared" ref="DA1067" si="9190">+CY1067</f>
        <v>2</v>
      </c>
      <c r="DB1067" s="359">
        <f t="shared" si="9085"/>
        <v>8</v>
      </c>
      <c r="DC1067" s="359">
        <f t="shared" si="9086"/>
        <v>4</v>
      </c>
      <c r="DD1067" s="44"/>
      <c r="DE1067" s="44">
        <v>6</v>
      </c>
      <c r="DF1067" s="44">
        <v>6</v>
      </c>
      <c r="DG1067" s="44"/>
      <c r="DH1067" s="44"/>
      <c r="DI1067" s="44"/>
      <c r="DJ1067" s="44"/>
      <c r="DK1067" s="44"/>
      <c r="DL1067" s="44"/>
      <c r="DM1067" s="44"/>
      <c r="DN1067" s="44">
        <f t="shared" si="9129"/>
        <v>56</v>
      </c>
      <c r="DO1067" s="1"/>
      <c r="DP1067" s="1"/>
      <c r="DQ1067" s="17">
        <f t="shared" si="9063"/>
        <v>0</v>
      </c>
      <c r="DR1067" s="17">
        <f t="shared" si="9064"/>
        <v>0</v>
      </c>
      <c r="DS1067" s="17">
        <f t="shared" si="9065"/>
        <v>0</v>
      </c>
      <c r="DT1067" s="17">
        <f t="shared" si="9066"/>
        <v>0</v>
      </c>
      <c r="DU1067" s="17">
        <f t="shared" si="9067"/>
        <v>0</v>
      </c>
      <c r="DV1067" s="17">
        <f t="shared" si="9068"/>
        <v>0</v>
      </c>
      <c r="DW1067" s="1"/>
      <c r="DX1067" s="1"/>
      <c r="DY1067" s="20">
        <f t="shared" si="9069"/>
        <v>0</v>
      </c>
      <c r="DZ1067" s="20">
        <f t="shared" si="9070"/>
        <v>0</v>
      </c>
      <c r="EA1067" s="20">
        <f t="shared" si="9071"/>
        <v>0</v>
      </c>
      <c r="EB1067" s="20">
        <f t="shared" si="9072"/>
        <v>0</v>
      </c>
      <c r="EC1067" s="18">
        <f t="shared" si="9108"/>
        <v>0</v>
      </c>
      <c r="ED1067" s="19">
        <f t="shared" ref="ED1067" si="9191">+IF(EC1067&lt;&gt;0,EC1067*3,0)</f>
        <v>0</v>
      </c>
      <c r="EE1067" s="19">
        <f t="shared" si="9075"/>
        <v>3</v>
      </c>
      <c r="EF1067" s="1">
        <f t="shared" si="9076"/>
        <v>4</v>
      </c>
      <c r="EG1067" s="18">
        <f t="shared" si="9077"/>
        <v>5</v>
      </c>
      <c r="EH1067" s="341"/>
      <c r="EI1067" s="44"/>
      <c r="EJ1067" s="44">
        <v>11</v>
      </c>
      <c r="EK1067" s="44">
        <v>11</v>
      </c>
      <c r="EL1067" s="93">
        <v>1</v>
      </c>
      <c r="EM1067" s="93"/>
      <c r="EN1067" s="93"/>
      <c r="EO1067" s="366"/>
      <c r="EP1067" s="366"/>
      <c r="EQ1067" s="374"/>
      <c r="ER1067" s="374"/>
      <c r="ES1067" s="374"/>
      <c r="ET1067" s="374"/>
      <c r="EU1067" s="18">
        <f t="shared" si="9087"/>
        <v>8</v>
      </c>
      <c r="EV1067" s="18">
        <f t="shared" si="9078"/>
        <v>2</v>
      </c>
      <c r="EW1067" s="341">
        <v>3</v>
      </c>
      <c r="EX1067" s="341"/>
      <c r="EY1067" s="341"/>
      <c r="EZ1067" s="365">
        <f t="shared" si="9088"/>
        <v>0</v>
      </c>
      <c r="FA1067" s="44"/>
      <c r="FB1067" s="44"/>
      <c r="FC1067" s="44"/>
      <c r="FD1067" s="45"/>
      <c r="FE1067" s="45"/>
      <c r="FF1067" s="45"/>
      <c r="FG1067" s="300"/>
      <c r="FH1067" s="45"/>
      <c r="FI1067" s="45"/>
      <c r="FJ1067" s="45"/>
      <c r="FK1067" s="44"/>
      <c r="FL1067" s="44"/>
      <c r="FM1067" s="44"/>
      <c r="FN1067" s="44">
        <f t="shared" si="9114"/>
        <v>28</v>
      </c>
      <c r="FO1067" s="294"/>
      <c r="FP1067" s="20">
        <f t="shared" si="9089"/>
        <v>0</v>
      </c>
      <c r="FQ1067" s="20">
        <f t="shared" si="9079"/>
        <v>6</v>
      </c>
      <c r="FR1067" s="20">
        <f t="shared" si="9080"/>
        <v>6</v>
      </c>
      <c r="FS1067" s="20">
        <f t="shared" si="9081"/>
        <v>0</v>
      </c>
      <c r="FT1067" s="20">
        <f t="shared" si="9082"/>
        <v>0</v>
      </c>
      <c r="FU1067" s="20">
        <f t="shared" si="9083"/>
        <v>0</v>
      </c>
      <c r="FV1067" s="20">
        <f t="shared" si="9084"/>
        <v>0</v>
      </c>
      <c r="FW1067" s="44"/>
    </row>
    <row r="1068" spans="1:179" ht="27.75" customHeight="1">
      <c r="A1068" s="40"/>
      <c r="B1068" s="48">
        <v>8</v>
      </c>
      <c r="C1068" s="48">
        <f t="shared" si="9112"/>
        <v>8</v>
      </c>
      <c r="D1068" s="48" t="s">
        <v>187</v>
      </c>
      <c r="E1068" s="48" t="str">
        <f t="shared" si="9161"/>
        <v>2LT8,5</v>
      </c>
      <c r="F1068" s="48">
        <v>42</v>
      </c>
      <c r="G1068" s="48">
        <f t="shared" si="9113"/>
        <v>42</v>
      </c>
      <c r="H1068" s="43"/>
      <c r="I1068" s="43"/>
      <c r="J1068" s="44"/>
      <c r="K1068" s="44"/>
      <c r="L1068" s="44"/>
      <c r="M1068" s="44"/>
      <c r="N1068" s="43"/>
      <c r="O1068" s="43"/>
      <c r="P1068" s="1"/>
      <c r="Q1068" s="16"/>
      <c r="R1068" s="1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1">
        <f t="shared" ref="AC1068:AC1071" si="9192">+IF(S1068=1,1,0)+IF(T1068=1,1,0)</f>
        <v>0</v>
      </c>
      <c r="AD1068" s="1">
        <f t="shared" ref="AD1068:AD1071" si="9193">+IF(U1068=1,1,0)+IF(V1068=1,1,0)</f>
        <v>0</v>
      </c>
      <c r="AE1068" s="1">
        <f t="shared" ref="AE1068:AE1071" si="9194">+IF(W1068=1,1,0)+IF(X1068=1,1,0)</f>
        <v>0</v>
      </c>
      <c r="AF1068" s="1">
        <f t="shared" ref="AF1068:AF1071" si="9195">+IF(Y1068=1,1,0)+IF(Z1068=1,1,0)</f>
        <v>0</v>
      </c>
      <c r="AG1068" s="1">
        <f t="shared" ref="AG1068:AG1071" si="9196">+IF(AA1068=1,1,0)</f>
        <v>0</v>
      </c>
      <c r="AH1068" s="1">
        <f t="shared" ref="AH1068:AH1071" si="9197">+IF(AB1068=1,1,0)</f>
        <v>0</v>
      </c>
      <c r="AI1068" s="1">
        <f t="shared" ref="AI1068:AI1071" si="9198">+IF(S1068=2,1,0)+IF(T1068=2,1,0)</f>
        <v>0</v>
      </c>
      <c r="AJ1068" s="1">
        <f t="shared" ref="AJ1068:AJ1071" si="9199">+IF(U1068=2,1,0)+IF(V1068=2,1,0)</f>
        <v>0</v>
      </c>
      <c r="AK1068" s="1">
        <f t="shared" ref="AK1068:AK1071" si="9200">+IF(X1068=2,1,0)+IF(W1068=2,1,0)</f>
        <v>0</v>
      </c>
      <c r="AL1068" s="1">
        <f t="shared" ref="AL1068:AL1071" si="9201">+IF(Y1068=2,1,0)+IF(Z1068=2,1,0)</f>
        <v>0</v>
      </c>
      <c r="AM1068" s="1">
        <f t="shared" ref="AM1068:AM1071" si="9202">+IF(AA1068=2,1,0)</f>
        <v>0</v>
      </c>
      <c r="AN1068" s="1">
        <f t="shared" ref="AN1068:AN1071" si="9203">+IF(AB1068=2,1,0)</f>
        <v>0</v>
      </c>
      <c r="AO1068" s="44"/>
      <c r="AP1068" s="44"/>
      <c r="AQ1068" s="44"/>
      <c r="AR1068" s="294">
        <f t="shared" si="9111"/>
        <v>42</v>
      </c>
      <c r="AS1068" s="122">
        <f t="shared" si="9052"/>
        <v>0</v>
      </c>
      <c r="AT1068" s="122">
        <f t="shared" si="9053"/>
        <v>0</v>
      </c>
      <c r="AU1068" s="122">
        <f t="shared" si="9054"/>
        <v>0</v>
      </c>
      <c r="AV1068" s="122">
        <f t="shared" si="9055"/>
        <v>1</v>
      </c>
      <c r="AW1068" s="44"/>
      <c r="AX1068" s="294"/>
      <c r="AY1068" s="294"/>
      <c r="AZ1068" s="294"/>
      <c r="BA1068" s="294"/>
      <c r="BB1068" s="294"/>
      <c r="BC1068" s="29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>
        <v>1</v>
      </c>
      <c r="BN1068" s="127">
        <v>1</v>
      </c>
      <c r="BO1068" s="44"/>
      <c r="BP1068" s="1"/>
      <c r="BQ1068" s="44"/>
      <c r="BR1068" s="17">
        <v>6</v>
      </c>
      <c r="BS1068" s="1">
        <f t="shared" si="9056"/>
        <v>0</v>
      </c>
      <c r="BT1068" s="17">
        <f t="shared" ref="BT1068:BT1071" si="9204">+BS1068*2</f>
        <v>0</v>
      </c>
      <c r="BU1068" s="44"/>
      <c r="BV1068" s="44">
        <v>3</v>
      </c>
      <c r="BW1068" s="44">
        <v>2</v>
      </c>
      <c r="BX1068" s="44">
        <v>2</v>
      </c>
      <c r="BY1068" s="44"/>
      <c r="BZ1068" s="44"/>
      <c r="CA1068" s="44"/>
      <c r="CB1068" s="44"/>
      <c r="CC1068" s="44"/>
      <c r="CD1068" s="92"/>
      <c r="CE1068" s="92"/>
      <c r="CF1068" s="92"/>
      <c r="CG1068" s="44"/>
      <c r="CH1068" s="1"/>
      <c r="CI1068" s="1">
        <v>1</v>
      </c>
      <c r="CJ1068" s="1"/>
      <c r="CK1068" s="383"/>
      <c r="CL1068" s="383"/>
      <c r="CM1068" s="383"/>
      <c r="CN1068" s="1">
        <f t="shared" si="9058"/>
        <v>4</v>
      </c>
      <c r="CO1068" s="1">
        <f t="shared" si="9059"/>
        <v>4</v>
      </c>
      <c r="CP1068" s="20">
        <f t="shared" si="9060"/>
        <v>2.5</v>
      </c>
      <c r="CQ1068" s="351"/>
      <c r="CR1068" s="131">
        <f t="shared" si="9061"/>
        <v>1</v>
      </c>
      <c r="CS1068" s="44">
        <v>2</v>
      </c>
      <c r="CT1068" s="44">
        <v>2</v>
      </c>
      <c r="CU1068" s="1"/>
      <c r="CV1068" s="1"/>
      <c r="CW1068" s="1">
        <v>2</v>
      </c>
      <c r="CX1068" s="1"/>
      <c r="CY1068" s="1">
        <v>3</v>
      </c>
      <c r="CZ1068" s="44">
        <v>7</v>
      </c>
      <c r="DA1068" s="17">
        <f t="shared" ref="DA1068:DA1071" si="9205">+CY1068</f>
        <v>3</v>
      </c>
      <c r="DB1068" s="359">
        <f t="shared" si="9085"/>
        <v>10</v>
      </c>
      <c r="DC1068" s="359">
        <f t="shared" si="9086"/>
        <v>5</v>
      </c>
      <c r="DD1068" s="44"/>
      <c r="DE1068" s="44">
        <v>8</v>
      </c>
      <c r="DF1068" s="44">
        <v>9</v>
      </c>
      <c r="DG1068" s="44"/>
      <c r="DH1068" s="44"/>
      <c r="DI1068" s="44"/>
      <c r="DJ1068" s="44"/>
      <c r="DK1068" s="44"/>
      <c r="DL1068" s="44"/>
      <c r="DM1068" s="44"/>
      <c r="DN1068" s="44">
        <f t="shared" si="9129"/>
        <v>84</v>
      </c>
      <c r="DO1068" s="1"/>
      <c r="DP1068" s="1"/>
      <c r="DQ1068" s="17">
        <f t="shared" si="9063"/>
        <v>0</v>
      </c>
      <c r="DR1068" s="17">
        <f t="shared" si="9064"/>
        <v>0</v>
      </c>
      <c r="DS1068" s="17">
        <f t="shared" si="9065"/>
        <v>0</v>
      </c>
      <c r="DT1068" s="17">
        <f t="shared" si="9066"/>
        <v>0</v>
      </c>
      <c r="DU1068" s="17">
        <f t="shared" si="9067"/>
        <v>0</v>
      </c>
      <c r="DV1068" s="17">
        <f t="shared" si="9068"/>
        <v>0</v>
      </c>
      <c r="DW1068" s="1"/>
      <c r="DX1068" s="1"/>
      <c r="DY1068" s="20">
        <f t="shared" si="9069"/>
        <v>0</v>
      </c>
      <c r="DZ1068" s="20">
        <f t="shared" si="9070"/>
        <v>0</v>
      </c>
      <c r="EA1068" s="20">
        <f t="shared" si="9071"/>
        <v>0</v>
      </c>
      <c r="EB1068" s="20">
        <f t="shared" si="9072"/>
        <v>0</v>
      </c>
      <c r="EC1068" s="18">
        <f t="shared" si="9108"/>
        <v>0</v>
      </c>
      <c r="ED1068" s="19">
        <f t="shared" ref="ED1068:ED1071" si="9206">+IF(EC1068&lt;&gt;0,EC1068*3,0)</f>
        <v>0</v>
      </c>
      <c r="EE1068" s="19">
        <f t="shared" si="9075"/>
        <v>6</v>
      </c>
      <c r="EF1068" s="1">
        <f t="shared" si="9076"/>
        <v>8</v>
      </c>
      <c r="EG1068" s="18">
        <f t="shared" si="9077"/>
        <v>10</v>
      </c>
      <c r="EH1068" s="341"/>
      <c r="EI1068" s="44"/>
      <c r="EJ1068" s="44">
        <v>11</v>
      </c>
      <c r="EK1068" s="44">
        <f>3*5.5</f>
        <v>16.5</v>
      </c>
      <c r="EL1068" s="93"/>
      <c r="EM1068" s="93">
        <v>1</v>
      </c>
      <c r="EN1068" s="93"/>
      <c r="EO1068" s="366"/>
      <c r="EP1068" s="366"/>
      <c r="EQ1068" s="374"/>
      <c r="ER1068" s="374"/>
      <c r="ES1068" s="374"/>
      <c r="ET1068" s="374"/>
      <c r="EU1068" s="18">
        <f t="shared" si="9087"/>
        <v>9</v>
      </c>
      <c r="EV1068" s="18">
        <f t="shared" si="9078"/>
        <v>2</v>
      </c>
      <c r="EW1068" s="341">
        <v>3</v>
      </c>
      <c r="EX1068" s="341">
        <v>4</v>
      </c>
      <c r="EY1068" s="341">
        <v>5</v>
      </c>
      <c r="EZ1068" s="365">
        <f t="shared" si="9088"/>
        <v>1</v>
      </c>
      <c r="FA1068" s="44"/>
      <c r="FB1068" s="44"/>
      <c r="FC1068" s="44"/>
      <c r="FD1068" s="45"/>
      <c r="FE1068" s="45"/>
      <c r="FF1068" s="45"/>
      <c r="FG1068" s="300"/>
      <c r="FH1068" s="45"/>
      <c r="FI1068" s="45"/>
      <c r="FJ1068" s="45"/>
      <c r="FK1068" s="44"/>
      <c r="FL1068" s="44"/>
      <c r="FM1068" s="44"/>
      <c r="FN1068" s="44">
        <f t="shared" si="9114"/>
        <v>42</v>
      </c>
      <c r="FO1068" s="294"/>
      <c r="FP1068" s="20">
        <f t="shared" si="9089"/>
        <v>0</v>
      </c>
      <c r="FQ1068" s="20">
        <f t="shared" si="9079"/>
        <v>8</v>
      </c>
      <c r="FR1068" s="20">
        <f t="shared" si="9080"/>
        <v>9</v>
      </c>
      <c r="FS1068" s="20">
        <f t="shared" si="9081"/>
        <v>0</v>
      </c>
      <c r="FT1068" s="20">
        <f t="shared" si="9082"/>
        <v>0</v>
      </c>
      <c r="FU1068" s="20">
        <f t="shared" si="9083"/>
        <v>0</v>
      </c>
      <c r="FV1068" s="20">
        <f t="shared" si="9084"/>
        <v>0</v>
      </c>
      <c r="FW1068" s="44"/>
    </row>
    <row r="1069" spans="1:179" ht="27.75" customHeight="1">
      <c r="A1069" s="40"/>
      <c r="B1069" s="48" t="s">
        <v>939</v>
      </c>
      <c r="C1069" s="48" t="s">
        <v>302</v>
      </c>
      <c r="D1069" s="48" t="s">
        <v>44</v>
      </c>
      <c r="E1069" s="48" t="str">
        <f t="shared" si="9161"/>
        <v>LT8,5</v>
      </c>
      <c r="F1069" s="48"/>
      <c r="G1069" s="48">
        <v>26</v>
      </c>
      <c r="H1069" s="43"/>
      <c r="I1069" s="43"/>
      <c r="J1069" s="44"/>
      <c r="K1069" s="44"/>
      <c r="L1069" s="44"/>
      <c r="M1069" s="44"/>
      <c r="N1069" s="43"/>
      <c r="O1069" s="43"/>
      <c r="P1069" s="1"/>
      <c r="Q1069" s="16"/>
      <c r="R1069" s="1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1">
        <f t="shared" si="9192"/>
        <v>0</v>
      </c>
      <c r="AD1069" s="1">
        <f t="shared" si="9193"/>
        <v>0</v>
      </c>
      <c r="AE1069" s="1">
        <f t="shared" si="9194"/>
        <v>0</v>
      </c>
      <c r="AF1069" s="1">
        <f t="shared" si="9195"/>
        <v>0</v>
      </c>
      <c r="AG1069" s="1">
        <f t="shared" si="9196"/>
        <v>0</v>
      </c>
      <c r="AH1069" s="1">
        <f t="shared" si="9197"/>
        <v>0</v>
      </c>
      <c r="AI1069" s="1">
        <f t="shared" si="9198"/>
        <v>0</v>
      </c>
      <c r="AJ1069" s="1">
        <f t="shared" si="9199"/>
        <v>0</v>
      </c>
      <c r="AK1069" s="1">
        <f t="shared" si="9200"/>
        <v>0</v>
      </c>
      <c r="AL1069" s="1">
        <f t="shared" si="9201"/>
        <v>0</v>
      </c>
      <c r="AM1069" s="1">
        <f t="shared" si="9202"/>
        <v>0</v>
      </c>
      <c r="AN1069" s="1">
        <f t="shared" si="9203"/>
        <v>0</v>
      </c>
      <c r="AO1069" s="44"/>
      <c r="AP1069" s="44"/>
      <c r="AQ1069" s="44"/>
      <c r="AR1069" s="294">
        <f>G1069</f>
        <v>26</v>
      </c>
      <c r="AS1069" s="122">
        <f t="shared" si="9052"/>
        <v>0</v>
      </c>
      <c r="AT1069" s="122">
        <f t="shared" si="9053"/>
        <v>0</v>
      </c>
      <c r="AU1069" s="122">
        <f t="shared" si="9054"/>
        <v>0</v>
      </c>
      <c r="AV1069" s="122">
        <f>IF(AND(AR1069&gt;0,OR(BR1069&gt;=2,BR1069=1)),AR1069/G1069,0)-1</f>
        <v>0</v>
      </c>
      <c r="AW1069" s="44"/>
      <c r="AX1069" s="294"/>
      <c r="AY1069" s="294">
        <v>1</v>
      </c>
      <c r="AZ1069" s="294"/>
      <c r="BA1069" s="294"/>
      <c r="BB1069" s="294"/>
      <c r="BC1069" s="294"/>
      <c r="BD1069" s="44"/>
      <c r="BE1069" s="44"/>
      <c r="BF1069" s="44"/>
      <c r="BG1069" s="44"/>
      <c r="BH1069" s="44"/>
      <c r="BI1069" s="44"/>
      <c r="BJ1069" s="44">
        <v>1</v>
      </c>
      <c r="BK1069" s="44"/>
      <c r="BL1069" s="44"/>
      <c r="BM1069" s="44"/>
      <c r="BN1069" s="127"/>
      <c r="BO1069" s="44">
        <v>1</v>
      </c>
      <c r="BP1069" s="1"/>
      <c r="BQ1069" s="44"/>
      <c r="BR1069" s="17">
        <v>3</v>
      </c>
      <c r="BS1069" s="1">
        <f t="shared" si="9056"/>
        <v>0</v>
      </c>
      <c r="BT1069" s="17">
        <f t="shared" si="9204"/>
        <v>0</v>
      </c>
      <c r="BU1069" s="44"/>
      <c r="BV1069" s="44">
        <v>2</v>
      </c>
      <c r="BW1069" s="44">
        <v>1</v>
      </c>
      <c r="BX1069" s="44">
        <v>1</v>
      </c>
      <c r="BY1069" s="44"/>
      <c r="BZ1069" s="44"/>
      <c r="CA1069" s="44"/>
      <c r="CB1069" s="44"/>
      <c r="CC1069" s="44"/>
      <c r="CD1069" s="92"/>
      <c r="CE1069" s="92"/>
      <c r="CF1069" s="92"/>
      <c r="CG1069" s="44"/>
      <c r="CH1069" s="1"/>
      <c r="CI1069" s="1">
        <v>1</v>
      </c>
      <c r="CJ1069" s="1"/>
      <c r="CK1069" s="383"/>
      <c r="CL1069" s="383"/>
      <c r="CM1069" s="383"/>
      <c r="CN1069" s="1">
        <f t="shared" si="9058"/>
        <v>1</v>
      </c>
      <c r="CO1069" s="1">
        <f t="shared" si="9059"/>
        <v>1</v>
      </c>
      <c r="CP1069" s="20">
        <f t="shared" si="9060"/>
        <v>2.5</v>
      </c>
      <c r="CQ1069" s="351"/>
      <c r="CR1069" s="131">
        <f t="shared" si="9061"/>
        <v>1</v>
      </c>
      <c r="CS1069" s="44">
        <v>1</v>
      </c>
      <c r="CT1069" s="44">
        <v>1</v>
      </c>
      <c r="CU1069" s="1"/>
      <c r="CV1069" s="1"/>
      <c r="CW1069" s="1">
        <v>2</v>
      </c>
      <c r="CX1069" s="1"/>
      <c r="CY1069" s="1">
        <v>2</v>
      </c>
      <c r="CZ1069" s="44">
        <v>6</v>
      </c>
      <c r="DA1069" s="17">
        <f t="shared" si="9205"/>
        <v>2</v>
      </c>
      <c r="DB1069" s="359">
        <f t="shared" si="9085"/>
        <v>8</v>
      </c>
      <c r="DC1069" s="359">
        <f t="shared" si="9086"/>
        <v>4</v>
      </c>
      <c r="DD1069" s="44"/>
      <c r="DE1069" s="44">
        <v>6</v>
      </c>
      <c r="DF1069" s="44">
        <v>6</v>
      </c>
      <c r="DG1069" s="44"/>
      <c r="DH1069" s="44"/>
      <c r="DI1069" s="44"/>
      <c r="DJ1069" s="44"/>
      <c r="DK1069" s="44"/>
      <c r="DL1069" s="44"/>
      <c r="DM1069" s="44"/>
      <c r="DN1069" s="44"/>
      <c r="DO1069" s="1"/>
      <c r="DP1069" s="1"/>
      <c r="DQ1069" s="17">
        <f t="shared" si="9063"/>
        <v>0</v>
      </c>
      <c r="DR1069" s="17">
        <f t="shared" si="9064"/>
        <v>0</v>
      </c>
      <c r="DS1069" s="17">
        <f t="shared" si="9065"/>
        <v>0</v>
      </c>
      <c r="DT1069" s="17">
        <f t="shared" si="9066"/>
        <v>0</v>
      </c>
      <c r="DU1069" s="17">
        <f t="shared" si="9067"/>
        <v>0</v>
      </c>
      <c r="DV1069" s="17">
        <f t="shared" si="9068"/>
        <v>0</v>
      </c>
      <c r="DW1069" s="1"/>
      <c r="DX1069" s="1"/>
      <c r="DY1069" s="20">
        <f t="shared" si="9069"/>
        <v>0</v>
      </c>
      <c r="DZ1069" s="20">
        <f t="shared" si="9070"/>
        <v>0</v>
      </c>
      <c r="EA1069" s="20">
        <f t="shared" si="9071"/>
        <v>0</v>
      </c>
      <c r="EB1069" s="20">
        <f t="shared" si="9072"/>
        <v>0</v>
      </c>
      <c r="EC1069" s="18">
        <f t="shared" ref="EC1069:EC1071" si="9207">+IF(AND(CT1069=0,SUM(CU1069:CY1069)&gt;1,SUM(CU1069:CY1069)&lt;=4),1,IF(AND(CT1069=0,SUM(CU1069:CY1069)&gt;4),2,0))</f>
        <v>0</v>
      </c>
      <c r="ED1069" s="19">
        <f t="shared" si="9206"/>
        <v>0</v>
      </c>
      <c r="EE1069" s="19">
        <f t="shared" si="9075"/>
        <v>3</v>
      </c>
      <c r="EF1069" s="1">
        <f t="shared" si="9076"/>
        <v>4</v>
      </c>
      <c r="EG1069" s="18">
        <f t="shared" si="9077"/>
        <v>5</v>
      </c>
      <c r="EH1069" s="341"/>
      <c r="EI1069" s="44"/>
      <c r="EJ1069" s="44">
        <f>2*5.5</f>
        <v>11</v>
      </c>
      <c r="EK1069" s="44">
        <f>2*5.5</f>
        <v>11</v>
      </c>
      <c r="EL1069" s="93">
        <v>1</v>
      </c>
      <c r="EM1069" s="93"/>
      <c r="EN1069" s="93"/>
      <c r="EO1069" s="366"/>
      <c r="EP1069" s="366"/>
      <c r="EQ1069" s="374"/>
      <c r="ER1069" s="374"/>
      <c r="ES1069" s="374"/>
      <c r="ET1069" s="374"/>
      <c r="EU1069" s="18">
        <f t="shared" ref="EU1069:EU1071" si="9208">IF(SUM(CU1069:CX1069)&gt;0,CZ1069*1+2,0)</f>
        <v>8</v>
      </c>
      <c r="EV1069" s="18">
        <f t="shared" si="9078"/>
        <v>2</v>
      </c>
      <c r="EW1069" s="341">
        <v>1</v>
      </c>
      <c r="EX1069" s="341"/>
      <c r="EY1069" s="341"/>
      <c r="EZ1069" s="365">
        <f t="shared" si="9088"/>
        <v>0.5</v>
      </c>
      <c r="FA1069" s="44"/>
      <c r="FB1069" s="44"/>
      <c r="FC1069" s="44"/>
      <c r="FD1069" s="45"/>
      <c r="FE1069" s="45"/>
      <c r="FF1069" s="45"/>
      <c r="FG1069" s="300">
        <v>1</v>
      </c>
      <c r="FH1069" s="45"/>
      <c r="FI1069" s="45"/>
      <c r="FJ1069" s="45"/>
      <c r="FK1069" s="44"/>
      <c r="FL1069" s="44"/>
      <c r="FM1069" s="44"/>
      <c r="FN1069" s="44"/>
      <c r="FO1069" s="294"/>
      <c r="FP1069" s="20">
        <f t="shared" si="9089"/>
        <v>0</v>
      </c>
      <c r="FQ1069" s="20">
        <f t="shared" si="9079"/>
        <v>6</v>
      </c>
      <c r="FR1069" s="20">
        <f t="shared" si="9080"/>
        <v>6</v>
      </c>
      <c r="FS1069" s="20">
        <f t="shared" si="9081"/>
        <v>0</v>
      </c>
      <c r="FT1069" s="20">
        <f t="shared" si="9082"/>
        <v>0</v>
      </c>
      <c r="FU1069" s="20">
        <f t="shared" si="9083"/>
        <v>0</v>
      </c>
      <c r="FV1069" s="20">
        <f t="shared" si="9084"/>
        <v>0</v>
      </c>
    </row>
    <row r="1070" spans="1:179" ht="27.75" customHeight="1">
      <c r="A1070" s="40"/>
      <c r="B1070" s="48" t="s">
        <v>940</v>
      </c>
      <c r="C1070" s="48" t="s">
        <v>303</v>
      </c>
      <c r="D1070" s="48" t="s">
        <v>44</v>
      </c>
      <c r="E1070" s="48" t="str">
        <f t="shared" si="9161"/>
        <v>LT8,5</v>
      </c>
      <c r="F1070" s="48">
        <v>36</v>
      </c>
      <c r="G1070" s="48">
        <f>F1070</f>
        <v>36</v>
      </c>
      <c r="H1070" s="43"/>
      <c r="I1070" s="43"/>
      <c r="J1070" s="44"/>
      <c r="K1070" s="44"/>
      <c r="L1070" s="44"/>
      <c r="M1070" s="44"/>
      <c r="N1070" s="43"/>
      <c r="O1070" s="43"/>
      <c r="P1070" s="1"/>
      <c r="Q1070" s="16"/>
      <c r="R1070" s="1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1">
        <f t="shared" si="9192"/>
        <v>0</v>
      </c>
      <c r="AD1070" s="1">
        <f t="shared" si="9193"/>
        <v>0</v>
      </c>
      <c r="AE1070" s="1">
        <f t="shared" si="9194"/>
        <v>0</v>
      </c>
      <c r="AF1070" s="1">
        <f t="shared" si="9195"/>
        <v>0</v>
      </c>
      <c r="AG1070" s="1">
        <f t="shared" si="9196"/>
        <v>0</v>
      </c>
      <c r="AH1070" s="1">
        <f t="shared" si="9197"/>
        <v>0</v>
      </c>
      <c r="AI1070" s="1">
        <f t="shared" si="9198"/>
        <v>0</v>
      </c>
      <c r="AJ1070" s="1">
        <f t="shared" si="9199"/>
        <v>0</v>
      </c>
      <c r="AK1070" s="1">
        <f t="shared" si="9200"/>
        <v>0</v>
      </c>
      <c r="AL1070" s="1">
        <f t="shared" si="9201"/>
        <v>0</v>
      </c>
      <c r="AM1070" s="1">
        <f t="shared" si="9202"/>
        <v>0</v>
      </c>
      <c r="AN1070" s="1">
        <f t="shared" si="9203"/>
        <v>0</v>
      </c>
      <c r="AO1070" s="44"/>
      <c r="AP1070" s="44"/>
      <c r="AQ1070" s="44"/>
      <c r="AR1070" s="294">
        <f t="shared" ref="AR1070:AR1071" si="9209">G1070</f>
        <v>36</v>
      </c>
      <c r="AS1070" s="122">
        <f t="shared" si="9052"/>
        <v>0</v>
      </c>
      <c r="AT1070" s="122">
        <f t="shared" si="9053"/>
        <v>0</v>
      </c>
      <c r="AU1070" s="122">
        <f t="shared" si="9054"/>
        <v>0</v>
      </c>
      <c r="AV1070" s="122">
        <f t="shared" ref="AV1070:AV1071" si="9210">IF(AND(AR1070&gt;0,OR(BR1070&gt;=2,BR1070=1)),AR1070/G1070,0)</f>
        <v>1</v>
      </c>
      <c r="AW1070" s="44"/>
      <c r="AX1070" s="294"/>
      <c r="AY1070" s="294">
        <v>1</v>
      </c>
      <c r="AZ1070" s="294"/>
      <c r="BA1070" s="294"/>
      <c r="BB1070" s="294"/>
      <c r="BC1070" s="294"/>
      <c r="BD1070" s="44"/>
      <c r="BE1070" s="44"/>
      <c r="BF1070" s="44"/>
      <c r="BG1070" s="44"/>
      <c r="BH1070" s="44"/>
      <c r="BI1070" s="44"/>
      <c r="BJ1070" s="44">
        <v>1</v>
      </c>
      <c r="BK1070" s="44"/>
      <c r="BL1070" s="44"/>
      <c r="BM1070" s="44"/>
      <c r="BN1070" s="127"/>
      <c r="BO1070" s="44"/>
      <c r="BP1070" s="1"/>
      <c r="BQ1070" s="44"/>
      <c r="BR1070" s="17">
        <v>4</v>
      </c>
      <c r="BS1070" s="1">
        <f t="shared" si="9056"/>
        <v>0</v>
      </c>
      <c r="BT1070" s="17">
        <f t="shared" si="9204"/>
        <v>0</v>
      </c>
      <c r="BU1070" s="44"/>
      <c r="BV1070" s="44">
        <v>2</v>
      </c>
      <c r="BW1070" s="44"/>
      <c r="BX1070" s="44"/>
      <c r="BY1070" s="44"/>
      <c r="BZ1070" s="44"/>
      <c r="CA1070" s="44"/>
      <c r="CB1070" s="44"/>
      <c r="CC1070" s="44"/>
      <c r="CD1070" s="92"/>
      <c r="CE1070" s="92"/>
      <c r="CF1070" s="92"/>
      <c r="CG1070" s="44"/>
      <c r="CH1070" s="1"/>
      <c r="CI1070" s="1">
        <v>1</v>
      </c>
      <c r="CJ1070" s="1"/>
      <c r="CK1070" s="383"/>
      <c r="CL1070" s="383"/>
      <c r="CM1070" s="383"/>
      <c r="CN1070" s="1">
        <f t="shared" si="9058"/>
        <v>0</v>
      </c>
      <c r="CO1070" s="1">
        <f t="shared" si="9059"/>
        <v>0</v>
      </c>
      <c r="CP1070" s="20">
        <f t="shared" si="9060"/>
        <v>2.5</v>
      </c>
      <c r="CQ1070" s="351"/>
      <c r="CR1070" s="131">
        <f t="shared" si="9061"/>
        <v>1</v>
      </c>
      <c r="CS1070" s="44">
        <v>1</v>
      </c>
      <c r="CT1070" s="44">
        <v>1</v>
      </c>
      <c r="CU1070" s="1"/>
      <c r="CV1070" s="1"/>
      <c r="CW1070" s="1">
        <v>3</v>
      </c>
      <c r="CX1070" s="1"/>
      <c r="CY1070" s="1">
        <v>3</v>
      </c>
      <c r="CZ1070" s="44">
        <v>11</v>
      </c>
      <c r="DA1070" s="17">
        <f t="shared" si="9205"/>
        <v>3</v>
      </c>
      <c r="DB1070" s="359">
        <f t="shared" si="9085"/>
        <v>14</v>
      </c>
      <c r="DC1070" s="359">
        <f t="shared" si="9086"/>
        <v>6</v>
      </c>
      <c r="DD1070" s="44"/>
      <c r="DE1070" s="44">
        <f>3*3</f>
        <v>9</v>
      </c>
      <c r="DF1070" s="44">
        <f>3*3</f>
        <v>9</v>
      </c>
      <c r="DG1070" s="44"/>
      <c r="DH1070" s="44"/>
      <c r="DI1070" s="44"/>
      <c r="DJ1070" s="44"/>
      <c r="DK1070" s="44"/>
      <c r="DL1070" s="44"/>
      <c r="DM1070" s="44"/>
      <c r="DN1070" s="44">
        <f>F1070</f>
        <v>36</v>
      </c>
      <c r="DO1070" s="1"/>
      <c r="DP1070" s="1"/>
      <c r="DQ1070" s="17">
        <f t="shared" si="9063"/>
        <v>0</v>
      </c>
      <c r="DR1070" s="17">
        <f t="shared" si="9064"/>
        <v>0</v>
      </c>
      <c r="DS1070" s="17">
        <f t="shared" si="9065"/>
        <v>0</v>
      </c>
      <c r="DT1070" s="17">
        <f t="shared" si="9066"/>
        <v>0</v>
      </c>
      <c r="DU1070" s="17">
        <f t="shared" si="9067"/>
        <v>0</v>
      </c>
      <c r="DV1070" s="17">
        <f t="shared" si="9068"/>
        <v>0</v>
      </c>
      <c r="DW1070" s="1"/>
      <c r="DX1070" s="1"/>
      <c r="DY1070" s="20">
        <f t="shared" si="9069"/>
        <v>0</v>
      </c>
      <c r="DZ1070" s="20">
        <f t="shared" si="9070"/>
        <v>0</v>
      </c>
      <c r="EA1070" s="20">
        <f t="shared" si="9071"/>
        <v>0</v>
      </c>
      <c r="EB1070" s="20">
        <f t="shared" si="9072"/>
        <v>0</v>
      </c>
      <c r="EC1070" s="18">
        <f t="shared" si="9207"/>
        <v>0</v>
      </c>
      <c r="ED1070" s="19">
        <f t="shared" si="9206"/>
        <v>0</v>
      </c>
      <c r="EE1070" s="19">
        <f t="shared" si="9075"/>
        <v>3</v>
      </c>
      <c r="EF1070" s="1">
        <f t="shared" si="9076"/>
        <v>4</v>
      </c>
      <c r="EG1070" s="18">
        <f t="shared" si="9077"/>
        <v>5</v>
      </c>
      <c r="EH1070" s="341"/>
      <c r="EI1070" s="44"/>
      <c r="EJ1070" s="44">
        <f>3*5.5</f>
        <v>16.5</v>
      </c>
      <c r="EK1070" s="44">
        <f>3*5.5</f>
        <v>16.5</v>
      </c>
      <c r="EL1070" s="93">
        <v>1</v>
      </c>
      <c r="EM1070" s="93"/>
      <c r="EN1070" s="93"/>
      <c r="EO1070" s="366"/>
      <c r="EP1070" s="366"/>
      <c r="EQ1070" s="374"/>
      <c r="ER1070" s="374"/>
      <c r="ES1070" s="374"/>
      <c r="ET1070" s="374"/>
      <c r="EU1070" s="18">
        <f t="shared" si="9208"/>
        <v>13</v>
      </c>
      <c r="EV1070" s="18">
        <f t="shared" si="9078"/>
        <v>2</v>
      </c>
      <c r="EW1070" s="341">
        <v>2</v>
      </c>
      <c r="EX1070" s="341"/>
      <c r="EY1070" s="341">
        <v>4</v>
      </c>
      <c r="EZ1070" s="365">
        <f t="shared" si="9088"/>
        <v>0</v>
      </c>
      <c r="FA1070" s="44"/>
      <c r="FB1070" s="44"/>
      <c r="FC1070" s="44"/>
      <c r="FD1070" s="45"/>
      <c r="FE1070" s="45"/>
      <c r="FF1070" s="45"/>
      <c r="FG1070" s="300"/>
      <c r="FH1070" s="45"/>
      <c r="FI1070" s="45"/>
      <c r="FJ1070" s="45"/>
      <c r="FK1070" s="44"/>
      <c r="FL1070" s="44"/>
      <c r="FM1070" s="44"/>
      <c r="FN1070" s="44"/>
      <c r="FO1070" s="294"/>
      <c r="FP1070" s="20">
        <f t="shared" si="9089"/>
        <v>0</v>
      </c>
      <c r="FQ1070" s="20">
        <f t="shared" si="9079"/>
        <v>9</v>
      </c>
      <c r="FR1070" s="20">
        <f t="shared" si="9080"/>
        <v>9</v>
      </c>
      <c r="FS1070" s="20">
        <f t="shared" si="9081"/>
        <v>0</v>
      </c>
      <c r="FT1070" s="20">
        <f t="shared" si="9082"/>
        <v>0</v>
      </c>
      <c r="FU1070" s="20">
        <f t="shared" si="9083"/>
        <v>0</v>
      </c>
      <c r="FV1070" s="20">
        <f t="shared" si="9084"/>
        <v>0</v>
      </c>
      <c r="FW1070" s="44"/>
    </row>
    <row r="1071" spans="1:179" ht="27.75" customHeight="1">
      <c r="A1071" s="40"/>
      <c r="B1071" s="48"/>
      <c r="C1071" s="48" t="s">
        <v>496</v>
      </c>
      <c r="D1071" s="48"/>
      <c r="E1071" s="48" t="s">
        <v>44</v>
      </c>
      <c r="F1071" s="48"/>
      <c r="G1071" s="48">
        <v>29</v>
      </c>
      <c r="H1071" s="43"/>
      <c r="I1071" s="43"/>
      <c r="J1071" s="44"/>
      <c r="K1071" s="44"/>
      <c r="L1071" s="44"/>
      <c r="M1071" s="44"/>
      <c r="N1071" s="43"/>
      <c r="O1071" s="43"/>
      <c r="P1071" s="1"/>
      <c r="Q1071" s="16"/>
      <c r="R1071" s="1"/>
      <c r="S1071" s="44"/>
      <c r="T1071" s="44"/>
      <c r="U1071" s="44"/>
      <c r="V1071" s="44"/>
      <c r="W1071" s="44"/>
      <c r="X1071" s="44"/>
      <c r="Y1071" s="44"/>
      <c r="Z1071" s="44">
        <v>1</v>
      </c>
      <c r="AA1071" s="44"/>
      <c r="AB1071" s="44"/>
      <c r="AC1071" s="1">
        <f t="shared" si="9192"/>
        <v>0</v>
      </c>
      <c r="AD1071" s="1">
        <f t="shared" si="9193"/>
        <v>0</v>
      </c>
      <c r="AE1071" s="1">
        <f t="shared" si="9194"/>
        <v>0</v>
      </c>
      <c r="AF1071" s="1">
        <f t="shared" si="9195"/>
        <v>1</v>
      </c>
      <c r="AG1071" s="1">
        <f t="shared" si="9196"/>
        <v>0</v>
      </c>
      <c r="AH1071" s="1">
        <f t="shared" si="9197"/>
        <v>0</v>
      </c>
      <c r="AI1071" s="1">
        <f t="shared" si="9198"/>
        <v>0</v>
      </c>
      <c r="AJ1071" s="1">
        <f t="shared" si="9199"/>
        <v>0</v>
      </c>
      <c r="AK1071" s="1">
        <f t="shared" si="9200"/>
        <v>0</v>
      </c>
      <c r="AL1071" s="1">
        <f t="shared" si="9201"/>
        <v>0</v>
      </c>
      <c r="AM1071" s="1">
        <f t="shared" si="9202"/>
        <v>0</v>
      </c>
      <c r="AN1071" s="1">
        <f t="shared" si="9203"/>
        <v>0</v>
      </c>
      <c r="AO1071" s="44"/>
      <c r="AP1071" s="44"/>
      <c r="AQ1071" s="44"/>
      <c r="AR1071" s="294">
        <f t="shared" si="9209"/>
        <v>29</v>
      </c>
      <c r="AS1071" s="122">
        <f t="shared" si="9052"/>
        <v>0</v>
      </c>
      <c r="AT1071" s="122">
        <f t="shared" si="9053"/>
        <v>0</v>
      </c>
      <c r="AU1071" s="122">
        <f t="shared" si="9054"/>
        <v>0</v>
      </c>
      <c r="AV1071" s="122">
        <f t="shared" si="9210"/>
        <v>1</v>
      </c>
      <c r="AW1071" s="44"/>
      <c r="AX1071" s="294"/>
      <c r="AY1071" s="294"/>
      <c r="AZ1071" s="294"/>
      <c r="BA1071" s="294"/>
      <c r="BB1071" s="294"/>
      <c r="BC1071" s="294"/>
      <c r="BD1071" s="44"/>
      <c r="BE1071" s="44"/>
      <c r="BF1071" s="44"/>
      <c r="BG1071" s="44"/>
      <c r="BH1071" s="44"/>
      <c r="BI1071" s="44"/>
      <c r="BJ1071" s="44">
        <v>1</v>
      </c>
      <c r="BK1071" s="44"/>
      <c r="BL1071" s="44"/>
      <c r="BM1071" s="44"/>
      <c r="BN1071" s="127"/>
      <c r="BO1071" s="44"/>
      <c r="BP1071" s="1"/>
      <c r="BQ1071" s="44"/>
      <c r="BR1071" s="17">
        <v>4</v>
      </c>
      <c r="BS1071" s="1">
        <f t="shared" si="9056"/>
        <v>0</v>
      </c>
      <c r="BT1071" s="17">
        <f t="shared" si="9204"/>
        <v>0</v>
      </c>
      <c r="BU1071" s="44"/>
      <c r="BV1071" s="44">
        <v>2</v>
      </c>
      <c r="BW1071" s="44"/>
      <c r="BX1071" s="44"/>
      <c r="BY1071" s="44"/>
      <c r="BZ1071" s="44"/>
      <c r="CA1071" s="44"/>
      <c r="CB1071" s="44"/>
      <c r="CC1071" s="44"/>
      <c r="CD1071" s="92"/>
      <c r="CE1071" s="92">
        <v>1</v>
      </c>
      <c r="CF1071" s="92"/>
      <c r="CG1071" s="44"/>
      <c r="CH1071" s="1"/>
      <c r="CI1071" s="1"/>
      <c r="CJ1071" s="1"/>
      <c r="CK1071" s="383"/>
      <c r="CL1071" s="383"/>
      <c r="CM1071" s="383"/>
      <c r="CN1071" s="1">
        <f t="shared" si="9058"/>
        <v>0</v>
      </c>
      <c r="CO1071" s="1">
        <f t="shared" si="9059"/>
        <v>0</v>
      </c>
      <c r="CP1071" s="20">
        <f t="shared" si="9060"/>
        <v>0.5</v>
      </c>
      <c r="CQ1071" s="351"/>
      <c r="CR1071" s="131">
        <f t="shared" si="9061"/>
        <v>1</v>
      </c>
      <c r="CS1071" s="44"/>
      <c r="CT1071" s="44"/>
      <c r="CU1071" s="1"/>
      <c r="CV1071" s="1"/>
      <c r="CW1071" s="1"/>
      <c r="CX1071" s="1"/>
      <c r="CY1071" s="1"/>
      <c r="CZ1071" s="44"/>
      <c r="DA1071" s="17">
        <f t="shared" si="9205"/>
        <v>0</v>
      </c>
      <c r="DB1071" s="359">
        <f t="shared" si="9085"/>
        <v>0</v>
      </c>
      <c r="DC1071" s="359">
        <f t="shared" si="9086"/>
        <v>0</v>
      </c>
      <c r="DD1071" s="44"/>
      <c r="DE1071" s="44"/>
      <c r="DF1071" s="44"/>
      <c r="DG1071" s="44"/>
      <c r="DH1071" s="44"/>
      <c r="DI1071" s="44"/>
      <c r="DJ1071" s="44"/>
      <c r="DK1071" s="44"/>
      <c r="DL1071" s="44"/>
      <c r="DM1071" s="44"/>
      <c r="DN1071" s="44"/>
      <c r="DO1071" s="1"/>
      <c r="DP1071" s="1"/>
      <c r="DQ1071" s="17">
        <f t="shared" si="9063"/>
        <v>0</v>
      </c>
      <c r="DR1071" s="17">
        <f t="shared" si="9064"/>
        <v>0</v>
      </c>
      <c r="DS1071" s="17">
        <f t="shared" si="9065"/>
        <v>0</v>
      </c>
      <c r="DT1071" s="17">
        <f t="shared" si="9066"/>
        <v>0</v>
      </c>
      <c r="DU1071" s="17">
        <f t="shared" si="9067"/>
        <v>0</v>
      </c>
      <c r="DV1071" s="17">
        <f t="shared" si="9068"/>
        <v>0</v>
      </c>
      <c r="DW1071" s="1"/>
      <c r="DX1071" s="1"/>
      <c r="DY1071" s="20">
        <f t="shared" si="9069"/>
        <v>0</v>
      </c>
      <c r="DZ1071" s="20">
        <f t="shared" si="9070"/>
        <v>0</v>
      </c>
      <c r="EA1071" s="20">
        <f t="shared" si="9071"/>
        <v>0</v>
      </c>
      <c r="EB1071" s="20">
        <f t="shared" si="9072"/>
        <v>0</v>
      </c>
      <c r="EC1071" s="18">
        <f t="shared" si="9207"/>
        <v>0</v>
      </c>
      <c r="ED1071" s="19">
        <f t="shared" si="9206"/>
        <v>0</v>
      </c>
      <c r="EE1071" s="19">
        <f t="shared" si="9075"/>
        <v>0</v>
      </c>
      <c r="EF1071" s="1">
        <f t="shared" si="9076"/>
        <v>0</v>
      </c>
      <c r="EG1071" s="18">
        <f t="shared" si="9077"/>
        <v>0</v>
      </c>
      <c r="EH1071" s="341"/>
      <c r="EI1071" s="44"/>
      <c r="EJ1071" s="44"/>
      <c r="EK1071" s="44"/>
      <c r="EL1071" s="93"/>
      <c r="EM1071" s="93"/>
      <c r="EN1071" s="93"/>
      <c r="EO1071" s="366"/>
      <c r="EP1071" s="366"/>
      <c r="EQ1071" s="374"/>
      <c r="ER1071" s="374"/>
      <c r="ES1071" s="374"/>
      <c r="ET1071" s="374"/>
      <c r="EU1071" s="18">
        <f t="shared" si="9208"/>
        <v>0</v>
      </c>
      <c r="EV1071" s="18">
        <f t="shared" si="9078"/>
        <v>2</v>
      </c>
      <c r="EW1071" s="341"/>
      <c r="EX1071" s="341"/>
      <c r="EY1071" s="341"/>
      <c r="EZ1071" s="365">
        <f t="shared" si="9088"/>
        <v>0</v>
      </c>
      <c r="FA1071" s="44"/>
      <c r="FB1071" s="44"/>
      <c r="FC1071" s="44"/>
      <c r="FD1071" s="45"/>
      <c r="FE1071" s="45"/>
      <c r="FF1071" s="45"/>
      <c r="FG1071" s="300"/>
      <c r="FH1071" s="45"/>
      <c r="FI1071" s="45"/>
      <c r="FJ1071" s="45"/>
      <c r="FK1071" s="44"/>
      <c r="FL1071" s="44"/>
      <c r="FM1071" s="44"/>
      <c r="FN1071" s="44"/>
      <c r="FO1071" s="294"/>
      <c r="FP1071" s="20">
        <f t="shared" si="9089"/>
        <v>0</v>
      </c>
      <c r="FQ1071" s="20">
        <f t="shared" si="9079"/>
        <v>0</v>
      </c>
      <c r="FR1071" s="20">
        <f t="shared" si="9080"/>
        <v>0</v>
      </c>
      <c r="FS1071" s="20">
        <f t="shared" si="9081"/>
        <v>0</v>
      </c>
      <c r="FT1071" s="20">
        <f t="shared" si="9082"/>
        <v>0</v>
      </c>
      <c r="FU1071" s="20">
        <f t="shared" si="9083"/>
        <v>0</v>
      </c>
      <c r="FV1071" s="20">
        <f t="shared" si="9084"/>
        <v>0</v>
      </c>
      <c r="FW1071" s="44"/>
    </row>
    <row r="1072" spans="1:179" ht="27.75" customHeight="1">
      <c r="A1072" s="40"/>
      <c r="B1072" s="48" t="s">
        <v>938</v>
      </c>
      <c r="C1072" s="48" t="s">
        <v>506</v>
      </c>
      <c r="D1072" s="48" t="s">
        <v>44</v>
      </c>
      <c r="E1072" s="48" t="str">
        <f t="shared" ref="E1072" si="9211">D1072</f>
        <v>LT8,5</v>
      </c>
      <c r="F1072" s="48">
        <v>49</v>
      </c>
      <c r="G1072" s="48">
        <v>20</v>
      </c>
      <c r="H1072" s="43"/>
      <c r="I1072" s="43"/>
      <c r="J1072" s="44"/>
      <c r="K1072" s="44"/>
      <c r="L1072" s="44"/>
      <c r="M1072" s="44"/>
      <c r="N1072" s="43"/>
      <c r="O1072" s="43"/>
      <c r="P1072" s="1"/>
      <c r="Q1072" s="16"/>
      <c r="R1072" s="1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1">
        <f t="shared" ref="AC1072" si="9212">+IF(S1072=1,1,0)+IF(T1072=1,1,0)</f>
        <v>0</v>
      </c>
      <c r="AD1072" s="1">
        <f t="shared" ref="AD1072" si="9213">+IF(U1072=1,1,0)+IF(V1072=1,1,0)</f>
        <v>0</v>
      </c>
      <c r="AE1072" s="1">
        <f t="shared" ref="AE1072" si="9214">+IF(W1072=1,1,0)+IF(X1072=1,1,0)</f>
        <v>0</v>
      </c>
      <c r="AF1072" s="1">
        <f t="shared" ref="AF1072" si="9215">+IF(Y1072=1,1,0)+IF(Z1072=1,1,0)</f>
        <v>0</v>
      </c>
      <c r="AG1072" s="1">
        <f t="shared" ref="AG1072" si="9216">+IF(AA1072=1,1,0)</f>
        <v>0</v>
      </c>
      <c r="AH1072" s="1">
        <f t="shared" ref="AH1072" si="9217">+IF(AB1072=1,1,0)</f>
        <v>0</v>
      </c>
      <c r="AI1072" s="1">
        <f t="shared" ref="AI1072" si="9218">+IF(S1072=2,1,0)+IF(T1072=2,1,0)</f>
        <v>0</v>
      </c>
      <c r="AJ1072" s="1">
        <f t="shared" ref="AJ1072" si="9219">+IF(U1072=2,1,0)+IF(V1072=2,1,0)</f>
        <v>0</v>
      </c>
      <c r="AK1072" s="1">
        <f t="shared" ref="AK1072" si="9220">+IF(X1072=2,1,0)+IF(W1072=2,1,0)</f>
        <v>0</v>
      </c>
      <c r="AL1072" s="1">
        <f t="shared" ref="AL1072" si="9221">+IF(Y1072=2,1,0)+IF(Z1072=2,1,0)</f>
        <v>0</v>
      </c>
      <c r="AM1072" s="1">
        <f t="shared" ref="AM1072" si="9222">+IF(AA1072=2,1,0)</f>
        <v>0</v>
      </c>
      <c r="AN1072" s="1">
        <f t="shared" ref="AN1072" si="9223">+IF(AB1072=2,1,0)</f>
        <v>0</v>
      </c>
      <c r="AO1072" s="44"/>
      <c r="AP1072" s="44"/>
      <c r="AQ1072" s="44"/>
      <c r="AR1072" s="294">
        <f t="shared" ref="AR1072" si="9224">G1072</f>
        <v>20</v>
      </c>
      <c r="AS1072" s="122">
        <f t="shared" ref="AS1072" si="9225">IF(AND(AO1072&gt;0,OR(BR1072&gt;=2,BR1072=1)),1,0)</f>
        <v>0</v>
      </c>
      <c r="AT1072" s="122">
        <f t="shared" ref="AT1072" si="9226">IF(AND(AP1072&gt;0,OR(BR1072&gt;=2,BR1072=1)),1,0)</f>
        <v>0</v>
      </c>
      <c r="AU1072" s="122">
        <f t="shared" ref="AU1072" si="9227">IF(AND(AQ1072&gt;0,OR(BR1072&gt;=2,BR1072=1)),1,0)</f>
        <v>0</v>
      </c>
      <c r="AV1072" s="122">
        <f t="shared" ref="AV1072" si="9228">IF(AND(AR1072&gt;0,OR(BR1072&gt;=2,BR1072=1)),AR1072/G1072,0)</f>
        <v>1</v>
      </c>
      <c r="AW1072" s="44"/>
      <c r="AX1072" s="294"/>
      <c r="AY1072" s="294"/>
      <c r="AZ1072" s="294"/>
      <c r="BA1072" s="294"/>
      <c r="BB1072" s="294"/>
      <c r="BC1072" s="29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127"/>
      <c r="BO1072" s="44">
        <v>1</v>
      </c>
      <c r="BP1072" s="1"/>
      <c r="BQ1072" s="44"/>
      <c r="BR1072" s="17">
        <v>2</v>
      </c>
      <c r="BS1072" s="1">
        <f t="shared" si="9056"/>
        <v>0</v>
      </c>
      <c r="BT1072" s="17">
        <f t="shared" ref="BT1072" si="9229">+BS1072*2</f>
        <v>0</v>
      </c>
      <c r="BU1072" s="44"/>
      <c r="BV1072" s="44">
        <v>2</v>
      </c>
      <c r="BW1072" s="44"/>
      <c r="BX1072" s="44"/>
      <c r="BY1072" s="44"/>
      <c r="BZ1072" s="44"/>
      <c r="CA1072" s="44"/>
      <c r="CB1072" s="44"/>
      <c r="CC1072" s="44"/>
      <c r="CD1072" s="92"/>
      <c r="CE1072" s="92"/>
      <c r="CF1072" s="92"/>
      <c r="CG1072" s="44"/>
      <c r="CH1072" s="1"/>
      <c r="CI1072" s="1"/>
      <c r="CJ1072" s="1"/>
      <c r="CK1072" s="383"/>
      <c r="CL1072" s="383"/>
      <c r="CM1072" s="383"/>
      <c r="CN1072" s="1">
        <f t="shared" ref="CN1072" si="9230">+SUM(BX1072:CC1072)*BW1072</f>
        <v>0</v>
      </c>
      <c r="CO1072" s="1">
        <f t="shared" ref="CO1072" si="9231">+SUM(BX1072:CC1072)*BW1072</f>
        <v>0</v>
      </c>
      <c r="CP1072" s="20">
        <f t="shared" ref="CP1072" si="9232">+SUM(BY1072:CC1072)*2.5+SUM(CD1072:CG1072)*0.5+SUM(CH1072:CJ1072)*2.5</f>
        <v>0</v>
      </c>
      <c r="CQ1072" s="351"/>
      <c r="CR1072" s="131">
        <f t="shared" ref="CR1072" si="9233">+IF(SUM(AX1072:BM1072)&gt;0,1,0)</f>
        <v>0</v>
      </c>
      <c r="CS1072" s="44"/>
      <c r="CT1072" s="44"/>
      <c r="CU1072" s="1"/>
      <c r="CV1072" s="1"/>
      <c r="CW1072" s="1"/>
      <c r="CX1072" s="1"/>
      <c r="CY1072" s="1"/>
      <c r="CZ1072" s="44"/>
      <c r="DA1072" s="17">
        <f t="shared" ref="DA1072" si="9234">+CY1072</f>
        <v>0</v>
      </c>
      <c r="DB1072" s="359">
        <f t="shared" si="9085"/>
        <v>0</v>
      </c>
      <c r="DC1072" s="359">
        <f t="shared" si="9086"/>
        <v>0</v>
      </c>
      <c r="DD1072" s="44"/>
      <c r="DE1072" s="44"/>
      <c r="DF1072" s="44"/>
      <c r="DG1072" s="44"/>
      <c r="DH1072" s="44"/>
      <c r="DI1072" s="44"/>
      <c r="DJ1072" s="44"/>
      <c r="DK1072" s="44"/>
      <c r="DL1072" s="44"/>
      <c r="DM1072" s="44"/>
      <c r="DN1072" s="44">
        <f>F1072</f>
        <v>49</v>
      </c>
      <c r="DO1072" s="1"/>
      <c r="DP1072" s="1"/>
      <c r="DQ1072" s="17">
        <f t="shared" ref="DQ1072" si="9235">+IF(AND(SUM(S1072:AA1072)&gt;0,SUM(FA1072:FF1072)&gt;0),CT1072,0)</f>
        <v>0</v>
      </c>
      <c r="DR1072" s="17">
        <f t="shared" ref="DR1072" si="9236">+IF(AND(SUM(S1072:AA1072)&gt;0,SUM(FA1072:FF1072)&gt;0),CU1072,0)</f>
        <v>0</v>
      </c>
      <c r="DS1072" s="17">
        <f t="shared" ref="DS1072" si="9237">+IF(AND(SUM(S1072:AA1072)&gt;0,SUM(FA1072:FF1072)&gt;0),CV1072,0)</f>
        <v>0</v>
      </c>
      <c r="DT1072" s="17">
        <f t="shared" ref="DT1072" si="9238">+IF(AND(SUM(S1072:AA1072)&gt;0,SUM(FA1072:FF1072)&gt;0),CW1072,0)</f>
        <v>0</v>
      </c>
      <c r="DU1072" s="17">
        <f t="shared" ref="DU1072" si="9239">+IF(AND(SUM(S1072:AA1072)&gt;0,SUM(FA1072:FF1072)&gt;0),CX1072,0)</f>
        <v>0</v>
      </c>
      <c r="DV1072" s="17">
        <f t="shared" ref="DV1072" si="9240">+IF(AND(SUM(S1072:AA1072)&gt;0,SUM(FA1072:FF1072)&gt;0),CY1072,0)</f>
        <v>0</v>
      </c>
      <c r="DW1072" s="1"/>
      <c r="DX1072" s="1"/>
      <c r="DY1072" s="20">
        <f t="shared" ref="DY1072" si="9241">+IF(AND(SUM(S1072:AB1072)&gt;0,SUM(FA1072:FF1072)&gt;0,DG1072&gt;=3),DG1072,0)</f>
        <v>0</v>
      </c>
      <c r="DZ1072" s="20">
        <f t="shared" ref="DZ1072" si="9242">+IF(AND(SUM(S1072:AB1072)&gt;0,SUM(FA1072:FF1072)&gt;0,DH1072&gt;=3),DH1072,0)</f>
        <v>0</v>
      </c>
      <c r="EA1072" s="20">
        <f t="shared" ref="EA1072" si="9243">+IF(AND(SUM(S1072:AB1072)&gt;0,SUM(FA1072:FF1072)&gt;0,DI1072&gt;=3),DI1072,0)</f>
        <v>0</v>
      </c>
      <c r="EB1072" s="20">
        <f t="shared" ref="EB1072" si="9244">+IF(AND(SUM(S1072:AB1072)&gt;0,SUM(FA1072:FF1072)&gt;0,DJ1072&gt;=3),DJ1072,0)</f>
        <v>0</v>
      </c>
      <c r="EC1072" s="18">
        <f t="shared" ref="EC1072" si="9245">+IF(AND(CT1072=0,SUM(CU1072:CY1072)&gt;1,SUM(CU1072:CY1072)&lt;=4),1,IF(AND(CT1072=0,SUM(CU1072:CY1072)&gt;4),2,0))</f>
        <v>0</v>
      </c>
      <c r="ED1072" s="19">
        <f t="shared" ref="ED1072" si="9246">+IF(EC1072&lt;&gt;0,EC1072*3,0)</f>
        <v>0</v>
      </c>
      <c r="EE1072" s="19">
        <f t="shared" ref="EE1072" si="9247">+IF(SUM(AO1072:AR1072)+SUM(DK1072:DN1072)&gt;0,CT1072*3,0)</f>
        <v>0</v>
      </c>
      <c r="EF1072" s="1">
        <f t="shared" ref="EF1072" si="9248">+IF(EE1072&gt;0,CT1072*4,0)</f>
        <v>0</v>
      </c>
      <c r="EG1072" s="18">
        <f t="shared" ref="EG1072" si="9249">+IF(AND(CT1072+EC1072=0,SUM(AO1072:AR1072)&gt;0,SUM(DK1072:DN1072)&gt;0),(CU1072+CV1072+CW1072+CX1072)*2+CY1072*5,(EC1072+CT1072-FO1072)*5)+IF(AND(EC1072+DQ1072+CT1072=0,SUM(AO1072:AR1072)&gt;0),SUM(CU1072:CX1072)*2+CY1072*5,0)</f>
        <v>0</v>
      </c>
      <c r="EH1072" s="341"/>
      <c r="EI1072" s="44"/>
      <c r="EJ1072" s="44"/>
      <c r="EK1072" s="44"/>
      <c r="EL1072" s="93"/>
      <c r="EM1072" s="93"/>
      <c r="EN1072" s="93"/>
      <c r="EO1072" s="366"/>
      <c r="EP1072" s="366"/>
      <c r="EQ1072" s="374"/>
      <c r="ER1072" s="374"/>
      <c r="ES1072" s="374"/>
      <c r="ET1072" s="374"/>
      <c r="EU1072" s="18">
        <f t="shared" ref="EU1072" si="9250">IF(SUM(CU1072:CX1072)&gt;0,CZ1072*1+2,0)</f>
        <v>0</v>
      </c>
      <c r="EV1072" s="18">
        <f t="shared" si="9078"/>
        <v>0</v>
      </c>
      <c r="EW1072" s="341">
        <v>1</v>
      </c>
      <c r="EX1072" s="341">
        <v>1</v>
      </c>
      <c r="EY1072" s="341"/>
      <c r="EZ1072" s="365">
        <f t="shared" si="9088"/>
        <v>0</v>
      </c>
      <c r="FA1072" s="44"/>
      <c r="FB1072" s="44"/>
      <c r="FC1072" s="44"/>
      <c r="FD1072" s="45"/>
      <c r="FE1072" s="45"/>
      <c r="FF1072" s="45"/>
      <c r="FG1072" s="300"/>
      <c r="FH1072" s="45"/>
      <c r="FI1072" s="45"/>
      <c r="FJ1072" s="45"/>
      <c r="FK1072" s="44"/>
      <c r="FL1072" s="44"/>
      <c r="FM1072" s="44"/>
      <c r="FN1072" s="44"/>
      <c r="FO1072" s="294"/>
      <c r="FP1072" s="20">
        <f t="shared" ref="FP1072" si="9251">+FO1072*3</f>
        <v>0</v>
      </c>
      <c r="FQ1072" s="20">
        <f t="shared" ref="FQ1072" si="9252">+DE1072</f>
        <v>0</v>
      </c>
      <c r="FR1072" s="20">
        <f t="shared" ref="FR1072" si="9253">+DF1072</f>
        <v>0</v>
      </c>
      <c r="FS1072" s="20">
        <f t="shared" ref="FS1072" si="9254">+IF(DG1072&lt;3,DG1072,0)</f>
        <v>0</v>
      </c>
      <c r="FT1072" s="20">
        <f t="shared" ref="FT1072" si="9255">+IF(DH1072&lt;3,DH1072,0)</f>
        <v>0</v>
      </c>
      <c r="FU1072" s="20">
        <f t="shared" ref="FU1072" si="9256">+IF(DI1072&lt;3,DI1072,0)</f>
        <v>0</v>
      </c>
      <c r="FV1072" s="20">
        <f t="shared" ref="FV1072" si="9257">+IF(DJ1072&lt;3,DJ1072,0)</f>
        <v>0</v>
      </c>
      <c r="FW1072" s="44"/>
    </row>
    <row r="1073" spans="1:179" ht="27.75" customHeight="1">
      <c r="A1073" s="40"/>
      <c r="B1073" s="48">
        <v>9</v>
      </c>
      <c r="C1073" s="48">
        <f t="shared" si="9112"/>
        <v>9</v>
      </c>
      <c r="D1073" s="48" t="s">
        <v>44</v>
      </c>
      <c r="E1073" s="48" t="str">
        <f t="shared" si="9161"/>
        <v>LT8,5</v>
      </c>
      <c r="F1073" s="48">
        <v>30</v>
      </c>
      <c r="G1073" s="48">
        <f t="shared" si="9113"/>
        <v>30</v>
      </c>
      <c r="H1073" s="43"/>
      <c r="I1073" s="43"/>
      <c r="J1073" s="44"/>
      <c r="K1073" s="44"/>
      <c r="L1073" s="44"/>
      <c r="M1073" s="44"/>
      <c r="N1073" s="43"/>
      <c r="O1073" s="43"/>
      <c r="P1073" s="1"/>
      <c r="Q1073" s="16"/>
      <c r="R1073" s="1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1">
        <f t="shared" ref="AC1073" si="9258">+IF(S1073=1,1,0)+IF(T1073=1,1,0)</f>
        <v>0</v>
      </c>
      <c r="AD1073" s="1">
        <f t="shared" ref="AD1073" si="9259">+IF(U1073=1,1,0)+IF(V1073=1,1,0)</f>
        <v>0</v>
      </c>
      <c r="AE1073" s="1">
        <f t="shared" ref="AE1073" si="9260">+IF(W1073=1,1,0)+IF(X1073=1,1,0)</f>
        <v>0</v>
      </c>
      <c r="AF1073" s="1">
        <f t="shared" ref="AF1073" si="9261">+IF(Y1073=1,1,0)+IF(Z1073=1,1,0)</f>
        <v>0</v>
      </c>
      <c r="AG1073" s="1">
        <f t="shared" ref="AG1073" si="9262">+IF(AA1073=1,1,0)</f>
        <v>0</v>
      </c>
      <c r="AH1073" s="1">
        <f t="shared" ref="AH1073" si="9263">+IF(AB1073=1,1,0)</f>
        <v>0</v>
      </c>
      <c r="AI1073" s="1">
        <f t="shared" ref="AI1073" si="9264">+IF(S1073=2,1,0)+IF(T1073=2,1,0)</f>
        <v>0</v>
      </c>
      <c r="AJ1073" s="1">
        <f t="shared" ref="AJ1073" si="9265">+IF(U1073=2,1,0)+IF(V1073=2,1,0)</f>
        <v>0</v>
      </c>
      <c r="AK1073" s="1">
        <f t="shared" ref="AK1073" si="9266">+IF(X1073=2,1,0)+IF(W1073=2,1,0)</f>
        <v>0</v>
      </c>
      <c r="AL1073" s="1">
        <f t="shared" ref="AL1073" si="9267">+IF(Y1073=2,1,0)+IF(Z1073=2,1,0)</f>
        <v>0</v>
      </c>
      <c r="AM1073" s="1">
        <f t="shared" ref="AM1073" si="9268">+IF(AA1073=2,1,0)</f>
        <v>0</v>
      </c>
      <c r="AN1073" s="1">
        <f t="shared" ref="AN1073" si="9269">+IF(AB1073=2,1,0)</f>
        <v>0</v>
      </c>
      <c r="AO1073" s="44"/>
      <c r="AP1073" s="44"/>
      <c r="AQ1073" s="44"/>
      <c r="AR1073" s="294">
        <f t="shared" si="9111"/>
        <v>30</v>
      </c>
      <c r="AS1073" s="122">
        <f t="shared" si="9052"/>
        <v>0</v>
      </c>
      <c r="AT1073" s="122">
        <f t="shared" si="9053"/>
        <v>0</v>
      </c>
      <c r="AU1073" s="122">
        <f t="shared" si="9054"/>
        <v>0</v>
      </c>
      <c r="AV1073" s="122">
        <f t="shared" si="9055"/>
        <v>1</v>
      </c>
      <c r="AW1073" s="44"/>
      <c r="AX1073" s="294"/>
      <c r="AY1073" s="294"/>
      <c r="AZ1073" s="294"/>
      <c r="BA1073" s="294"/>
      <c r="BB1073" s="294"/>
      <c r="BC1073" s="29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127"/>
      <c r="BO1073" s="44">
        <v>1</v>
      </c>
      <c r="BP1073" s="1"/>
      <c r="BQ1073" s="44"/>
      <c r="BR1073" s="17">
        <v>6</v>
      </c>
      <c r="BS1073" s="1">
        <f t="shared" si="9056"/>
        <v>0</v>
      </c>
      <c r="BT1073" s="17">
        <f t="shared" ref="BT1073" si="9270">+BS1073*2</f>
        <v>0</v>
      </c>
      <c r="BU1073" s="44"/>
      <c r="BV1073" s="44">
        <v>3</v>
      </c>
      <c r="BW1073" s="44">
        <v>2</v>
      </c>
      <c r="BX1073" s="44">
        <v>2</v>
      </c>
      <c r="BY1073" s="44"/>
      <c r="BZ1073" s="44"/>
      <c r="CA1073" s="44"/>
      <c r="CB1073" s="44"/>
      <c r="CC1073" s="44"/>
      <c r="CD1073" s="92"/>
      <c r="CE1073" s="92"/>
      <c r="CF1073" s="92"/>
      <c r="CG1073" s="44"/>
      <c r="CH1073" s="1"/>
      <c r="CI1073" s="1">
        <v>1</v>
      </c>
      <c r="CJ1073" s="1"/>
      <c r="CK1073" s="383"/>
      <c r="CL1073" s="383"/>
      <c r="CM1073" s="383"/>
      <c r="CN1073" s="1">
        <f t="shared" si="9058"/>
        <v>4</v>
      </c>
      <c r="CO1073" s="1">
        <f t="shared" si="9059"/>
        <v>4</v>
      </c>
      <c r="CP1073" s="20">
        <f t="shared" si="9060"/>
        <v>2.5</v>
      </c>
      <c r="CQ1073" s="351"/>
      <c r="CR1073" s="131">
        <f>+IF(SUM(AX1073:BM1073)&gt;0,1,0)+1</f>
        <v>1</v>
      </c>
      <c r="CS1073" s="44">
        <v>2</v>
      </c>
      <c r="CT1073" s="44">
        <v>1</v>
      </c>
      <c r="CU1073" s="1"/>
      <c r="CV1073" s="1"/>
      <c r="CW1073" s="1">
        <v>2</v>
      </c>
      <c r="CX1073" s="1"/>
      <c r="CY1073" s="1">
        <v>3</v>
      </c>
      <c r="CZ1073" s="44">
        <v>6</v>
      </c>
      <c r="DA1073" s="17">
        <f t="shared" ref="DA1073" si="9271">+CY1073</f>
        <v>3</v>
      </c>
      <c r="DB1073" s="359">
        <f t="shared" si="9085"/>
        <v>9</v>
      </c>
      <c r="DC1073" s="359">
        <f t="shared" si="9086"/>
        <v>5</v>
      </c>
      <c r="DD1073" s="44"/>
      <c r="DE1073" s="44">
        <v>8</v>
      </c>
      <c r="DF1073" s="44">
        <v>8</v>
      </c>
      <c r="DG1073" s="44"/>
      <c r="DH1073" s="44"/>
      <c r="DI1073" s="44">
        <v>4</v>
      </c>
      <c r="DJ1073" s="44"/>
      <c r="DK1073" s="44"/>
      <c r="DL1073" s="44"/>
      <c r="DM1073" s="44"/>
      <c r="DN1073" s="44">
        <f t="shared" si="9129"/>
        <v>60</v>
      </c>
      <c r="DO1073" s="1"/>
      <c r="DP1073" s="1"/>
      <c r="DQ1073" s="17">
        <f t="shared" si="9063"/>
        <v>0</v>
      </c>
      <c r="DR1073" s="17">
        <f t="shared" si="9064"/>
        <v>0</v>
      </c>
      <c r="DS1073" s="17">
        <f t="shared" si="9065"/>
        <v>0</v>
      </c>
      <c r="DT1073" s="17">
        <f t="shared" si="9066"/>
        <v>0</v>
      </c>
      <c r="DU1073" s="17">
        <f t="shared" si="9067"/>
        <v>0</v>
      </c>
      <c r="DV1073" s="17">
        <f t="shared" si="9068"/>
        <v>0</v>
      </c>
      <c r="DW1073" s="1"/>
      <c r="DX1073" s="1"/>
      <c r="DY1073" s="20">
        <f t="shared" si="9069"/>
        <v>0</v>
      </c>
      <c r="DZ1073" s="20">
        <f t="shared" si="9070"/>
        <v>0</v>
      </c>
      <c r="EA1073" s="20">
        <f t="shared" si="9071"/>
        <v>0</v>
      </c>
      <c r="EB1073" s="20">
        <f t="shared" si="9072"/>
        <v>0</v>
      </c>
      <c r="EC1073" s="18">
        <f t="shared" si="9108"/>
        <v>0</v>
      </c>
      <c r="ED1073" s="19">
        <f t="shared" ref="ED1073" si="9272">+IF(EC1073&lt;&gt;0,EC1073*3,0)</f>
        <v>0</v>
      </c>
      <c r="EE1073" s="19">
        <f t="shared" si="9075"/>
        <v>3</v>
      </c>
      <c r="EF1073" s="1">
        <f t="shared" si="9076"/>
        <v>4</v>
      </c>
      <c r="EG1073" s="18">
        <f t="shared" si="9077"/>
        <v>5</v>
      </c>
      <c r="EH1073" s="341"/>
      <c r="EI1073" s="44"/>
      <c r="EJ1073" s="44">
        <f>2*5.5</f>
        <v>11</v>
      </c>
      <c r="EK1073" s="44">
        <f>2*5.5</f>
        <v>11</v>
      </c>
      <c r="EL1073" s="93">
        <v>1</v>
      </c>
      <c r="EM1073" s="93"/>
      <c r="EN1073" s="93"/>
      <c r="EO1073" s="366"/>
      <c r="EP1073" s="366"/>
      <c r="EQ1073" s="374"/>
      <c r="ER1073" s="374"/>
      <c r="ES1073" s="374"/>
      <c r="ET1073" s="374"/>
      <c r="EU1073" s="18">
        <f t="shared" si="9087"/>
        <v>8</v>
      </c>
      <c r="EV1073" s="18">
        <f t="shared" si="9078"/>
        <v>2</v>
      </c>
      <c r="EW1073" s="341">
        <v>3</v>
      </c>
      <c r="EX1073" s="341">
        <v>2</v>
      </c>
      <c r="EY1073" s="341">
        <v>5</v>
      </c>
      <c r="EZ1073" s="365">
        <f t="shared" si="9088"/>
        <v>1</v>
      </c>
      <c r="FA1073" s="44"/>
      <c r="FB1073" s="44"/>
      <c r="FC1073" s="44"/>
      <c r="FD1073" s="45"/>
      <c r="FE1073" s="45"/>
      <c r="FF1073" s="45"/>
      <c r="FG1073" s="300"/>
      <c r="FH1073" s="45"/>
      <c r="FI1073" s="45"/>
      <c r="FJ1073" s="45"/>
      <c r="FK1073" s="44"/>
      <c r="FL1073" s="44"/>
      <c r="FM1073" s="44"/>
      <c r="FN1073" s="44">
        <f t="shared" si="9114"/>
        <v>30</v>
      </c>
      <c r="FO1073" s="294"/>
      <c r="FP1073" s="20">
        <f t="shared" si="9089"/>
        <v>0</v>
      </c>
      <c r="FQ1073" s="20">
        <f t="shared" si="9079"/>
        <v>8</v>
      </c>
      <c r="FR1073" s="20">
        <f t="shared" si="9080"/>
        <v>8</v>
      </c>
      <c r="FS1073" s="20">
        <f t="shared" si="9081"/>
        <v>0</v>
      </c>
      <c r="FT1073" s="20">
        <f t="shared" si="9082"/>
        <v>0</v>
      </c>
      <c r="FU1073" s="20">
        <f t="shared" si="9083"/>
        <v>0</v>
      </c>
      <c r="FV1073" s="20">
        <f t="shared" si="9084"/>
        <v>0</v>
      </c>
      <c r="FW1073" s="44"/>
    </row>
    <row r="1074" spans="1:179" ht="27.75" customHeight="1">
      <c r="A1074" s="40"/>
      <c r="B1074" s="48">
        <v>10</v>
      </c>
      <c r="C1074" s="48">
        <f t="shared" si="9112"/>
        <v>10</v>
      </c>
      <c r="D1074" s="48" t="s">
        <v>44</v>
      </c>
      <c r="E1074" s="48" t="str">
        <f t="shared" si="9161"/>
        <v>LT8,5</v>
      </c>
      <c r="F1074" s="48">
        <v>27</v>
      </c>
      <c r="G1074" s="48">
        <f t="shared" si="9113"/>
        <v>27</v>
      </c>
      <c r="H1074" s="43"/>
      <c r="I1074" s="43"/>
      <c r="J1074" s="44"/>
      <c r="K1074" s="44"/>
      <c r="L1074" s="44"/>
      <c r="M1074" s="44"/>
      <c r="N1074" s="43"/>
      <c r="O1074" s="43"/>
      <c r="P1074" s="1"/>
      <c r="Q1074" s="16"/>
      <c r="R1074" s="1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1">
        <f t="shared" ref="AC1074" si="9273">+IF(S1074=1,1,0)+IF(T1074=1,1,0)</f>
        <v>0</v>
      </c>
      <c r="AD1074" s="1">
        <f t="shared" ref="AD1074" si="9274">+IF(U1074=1,1,0)+IF(V1074=1,1,0)</f>
        <v>0</v>
      </c>
      <c r="AE1074" s="1">
        <f t="shared" ref="AE1074" si="9275">+IF(W1074=1,1,0)+IF(X1074=1,1,0)</f>
        <v>0</v>
      </c>
      <c r="AF1074" s="1">
        <f t="shared" ref="AF1074" si="9276">+IF(Y1074=1,1,0)+IF(Z1074=1,1,0)</f>
        <v>0</v>
      </c>
      <c r="AG1074" s="1">
        <f t="shared" ref="AG1074" si="9277">+IF(AA1074=1,1,0)</f>
        <v>0</v>
      </c>
      <c r="AH1074" s="1">
        <f t="shared" ref="AH1074" si="9278">+IF(AB1074=1,1,0)</f>
        <v>0</v>
      </c>
      <c r="AI1074" s="1">
        <f t="shared" ref="AI1074" si="9279">+IF(S1074=2,1,0)+IF(T1074=2,1,0)</f>
        <v>0</v>
      </c>
      <c r="AJ1074" s="1">
        <f t="shared" ref="AJ1074" si="9280">+IF(U1074=2,1,0)+IF(V1074=2,1,0)</f>
        <v>0</v>
      </c>
      <c r="AK1074" s="1">
        <f t="shared" ref="AK1074" si="9281">+IF(X1074=2,1,0)+IF(W1074=2,1,0)</f>
        <v>0</v>
      </c>
      <c r="AL1074" s="1">
        <f t="shared" ref="AL1074" si="9282">+IF(Y1074=2,1,0)+IF(Z1074=2,1,0)</f>
        <v>0</v>
      </c>
      <c r="AM1074" s="1">
        <f t="shared" ref="AM1074" si="9283">+IF(AA1074=2,1,0)</f>
        <v>0</v>
      </c>
      <c r="AN1074" s="1">
        <f t="shared" ref="AN1074" si="9284">+IF(AB1074=2,1,0)</f>
        <v>0</v>
      </c>
      <c r="AO1074" s="44"/>
      <c r="AP1074" s="44"/>
      <c r="AQ1074" s="44"/>
      <c r="AR1074" s="294">
        <f t="shared" si="9111"/>
        <v>27</v>
      </c>
      <c r="AS1074" s="122">
        <f t="shared" si="9052"/>
        <v>0</v>
      </c>
      <c r="AT1074" s="122">
        <f t="shared" si="9053"/>
        <v>0</v>
      </c>
      <c r="AU1074" s="122">
        <f t="shared" si="9054"/>
        <v>0</v>
      </c>
      <c r="AV1074" s="122">
        <f t="shared" si="9055"/>
        <v>1</v>
      </c>
      <c r="AW1074" s="44"/>
      <c r="AX1074" s="294"/>
      <c r="AY1074" s="294"/>
      <c r="AZ1074" s="294"/>
      <c r="BA1074" s="294"/>
      <c r="BB1074" s="294"/>
      <c r="BC1074" s="29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127"/>
      <c r="BO1074" s="44">
        <v>1</v>
      </c>
      <c r="BP1074" s="1"/>
      <c r="BQ1074" s="44"/>
      <c r="BR1074" s="17">
        <v>6</v>
      </c>
      <c r="BS1074" s="1">
        <f t="shared" si="9056"/>
        <v>0</v>
      </c>
      <c r="BT1074" s="17">
        <f t="shared" ref="BT1074" si="9285">+BS1074*2</f>
        <v>0</v>
      </c>
      <c r="BU1074" s="44"/>
      <c r="BV1074" s="44">
        <v>3</v>
      </c>
      <c r="BW1074" s="44"/>
      <c r="BX1074" s="44"/>
      <c r="BY1074" s="44"/>
      <c r="BZ1074" s="44"/>
      <c r="CA1074" s="44"/>
      <c r="CB1074" s="44"/>
      <c r="CC1074" s="44"/>
      <c r="CD1074" s="92"/>
      <c r="CE1074" s="92"/>
      <c r="CF1074" s="92"/>
      <c r="CG1074" s="44"/>
      <c r="CH1074" s="1"/>
      <c r="CI1074" s="1">
        <v>1</v>
      </c>
      <c r="CJ1074" s="1"/>
      <c r="CK1074" s="383"/>
      <c r="CL1074" s="383"/>
      <c r="CM1074" s="383"/>
      <c r="CN1074" s="1">
        <f t="shared" si="9058"/>
        <v>0</v>
      </c>
      <c r="CO1074" s="1">
        <f t="shared" si="9059"/>
        <v>0</v>
      </c>
      <c r="CP1074" s="20">
        <f t="shared" si="9060"/>
        <v>2.5</v>
      </c>
      <c r="CQ1074" s="351"/>
      <c r="CR1074" s="131">
        <f>+IF(SUM(AX1074:BM1074)&gt;0,1,0)+1</f>
        <v>1</v>
      </c>
      <c r="CS1074" s="44">
        <v>1</v>
      </c>
      <c r="CT1074" s="44">
        <v>1</v>
      </c>
      <c r="CU1074" s="1"/>
      <c r="CV1074" s="1"/>
      <c r="CW1074" s="1">
        <v>1</v>
      </c>
      <c r="CX1074" s="1"/>
      <c r="CY1074" s="1">
        <v>2</v>
      </c>
      <c r="CZ1074" s="44">
        <v>2</v>
      </c>
      <c r="DA1074" s="17">
        <f t="shared" ref="DA1074" si="9286">+CY1074</f>
        <v>2</v>
      </c>
      <c r="DB1074" s="359">
        <f t="shared" si="9085"/>
        <v>4</v>
      </c>
      <c r="DC1074" s="359">
        <f t="shared" si="9086"/>
        <v>3</v>
      </c>
      <c r="DD1074" s="44"/>
      <c r="DE1074" s="44">
        <v>4</v>
      </c>
      <c r="DF1074" s="44">
        <v>4</v>
      </c>
      <c r="DG1074" s="44"/>
      <c r="DH1074" s="44"/>
      <c r="DI1074" s="44">
        <v>4</v>
      </c>
      <c r="DJ1074" s="44"/>
      <c r="DK1074" s="44"/>
      <c r="DL1074" s="44"/>
      <c r="DM1074" s="44"/>
      <c r="DN1074" s="44">
        <f t="shared" si="9129"/>
        <v>54</v>
      </c>
      <c r="DO1074" s="1"/>
      <c r="DP1074" s="1"/>
      <c r="DQ1074" s="17">
        <f t="shared" si="9063"/>
        <v>0</v>
      </c>
      <c r="DR1074" s="17">
        <f t="shared" si="9064"/>
        <v>0</v>
      </c>
      <c r="DS1074" s="17">
        <f t="shared" si="9065"/>
        <v>0</v>
      </c>
      <c r="DT1074" s="17">
        <f t="shared" si="9066"/>
        <v>0</v>
      </c>
      <c r="DU1074" s="17">
        <f t="shared" si="9067"/>
        <v>0</v>
      </c>
      <c r="DV1074" s="17">
        <f t="shared" si="9068"/>
        <v>0</v>
      </c>
      <c r="DW1074" s="1"/>
      <c r="DX1074" s="1"/>
      <c r="DY1074" s="20">
        <f t="shared" si="9069"/>
        <v>0</v>
      </c>
      <c r="DZ1074" s="20">
        <f t="shared" si="9070"/>
        <v>0</v>
      </c>
      <c r="EA1074" s="20">
        <f t="shared" si="9071"/>
        <v>0</v>
      </c>
      <c r="EB1074" s="20">
        <f t="shared" si="9072"/>
        <v>0</v>
      </c>
      <c r="EC1074" s="18">
        <f t="shared" si="9108"/>
        <v>0</v>
      </c>
      <c r="ED1074" s="19">
        <f t="shared" ref="ED1074" si="9287">+IF(EC1074&lt;&gt;0,EC1074*3,0)</f>
        <v>0</v>
      </c>
      <c r="EE1074" s="19">
        <f t="shared" si="9075"/>
        <v>3</v>
      </c>
      <c r="EF1074" s="1">
        <f t="shared" si="9076"/>
        <v>4</v>
      </c>
      <c r="EG1074" s="18">
        <f t="shared" si="9077"/>
        <v>5</v>
      </c>
      <c r="EH1074" s="341"/>
      <c r="EI1074" s="44"/>
      <c r="EJ1074" s="44">
        <v>5.5</v>
      </c>
      <c r="EK1074" s="44">
        <v>5.5</v>
      </c>
      <c r="EL1074" s="93">
        <v>1</v>
      </c>
      <c r="EM1074" s="93"/>
      <c r="EN1074" s="93"/>
      <c r="EO1074" s="366"/>
      <c r="EP1074" s="366"/>
      <c r="EQ1074" s="374"/>
      <c r="ER1074" s="374"/>
      <c r="ES1074" s="374"/>
      <c r="ET1074" s="374"/>
      <c r="EU1074" s="18">
        <f t="shared" si="9087"/>
        <v>4</v>
      </c>
      <c r="EV1074" s="18">
        <f t="shared" si="9078"/>
        <v>2</v>
      </c>
      <c r="EW1074" s="341">
        <v>3</v>
      </c>
      <c r="EX1074" s="341"/>
      <c r="EY1074" s="341"/>
      <c r="EZ1074" s="365">
        <f t="shared" si="9088"/>
        <v>0</v>
      </c>
      <c r="FA1074" s="44"/>
      <c r="FB1074" s="44"/>
      <c r="FC1074" s="44"/>
      <c r="FD1074" s="45"/>
      <c r="FE1074" s="45"/>
      <c r="FF1074" s="45"/>
      <c r="FG1074" s="300"/>
      <c r="FH1074" s="45"/>
      <c r="FI1074" s="45"/>
      <c r="FJ1074" s="45"/>
      <c r="FK1074" s="44"/>
      <c r="FL1074" s="44"/>
      <c r="FM1074" s="44"/>
      <c r="FN1074" s="44">
        <f t="shared" si="9114"/>
        <v>27</v>
      </c>
      <c r="FO1074" s="294"/>
      <c r="FP1074" s="20">
        <f t="shared" si="9089"/>
        <v>0</v>
      </c>
      <c r="FQ1074" s="20">
        <f t="shared" si="9079"/>
        <v>4</v>
      </c>
      <c r="FR1074" s="20">
        <f t="shared" si="9080"/>
        <v>4</v>
      </c>
      <c r="FS1074" s="20">
        <f t="shared" si="9081"/>
        <v>0</v>
      </c>
      <c r="FT1074" s="20">
        <f t="shared" si="9082"/>
        <v>0</v>
      </c>
      <c r="FU1074" s="20">
        <f t="shared" si="9083"/>
        <v>0</v>
      </c>
      <c r="FV1074" s="20">
        <f t="shared" si="9084"/>
        <v>0</v>
      </c>
      <c r="FW1074" s="44"/>
    </row>
    <row r="1075" spans="1:179" ht="27.75" customHeight="1">
      <c r="A1075" s="40"/>
      <c r="B1075" s="48" t="s">
        <v>657</v>
      </c>
      <c r="C1075" s="48" t="str">
        <f t="shared" si="9112"/>
        <v>10.1</v>
      </c>
      <c r="D1075" s="48" t="s">
        <v>44</v>
      </c>
      <c r="E1075" s="48" t="str">
        <f t="shared" si="9161"/>
        <v>LT8,5</v>
      </c>
      <c r="F1075" s="48">
        <v>27</v>
      </c>
      <c r="G1075" s="48">
        <f t="shared" si="9113"/>
        <v>27</v>
      </c>
      <c r="H1075" s="43"/>
      <c r="I1075" s="43"/>
      <c r="J1075" s="44"/>
      <c r="K1075" s="44"/>
      <c r="L1075" s="44"/>
      <c r="M1075" s="44"/>
      <c r="N1075" s="43"/>
      <c r="O1075" s="43"/>
      <c r="P1075" s="1"/>
      <c r="Q1075" s="16"/>
      <c r="R1075" s="1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1">
        <f t="shared" ref="AC1075" si="9288">+IF(S1075=1,1,0)+IF(T1075=1,1,0)</f>
        <v>0</v>
      </c>
      <c r="AD1075" s="1">
        <f t="shared" ref="AD1075" si="9289">+IF(U1075=1,1,0)+IF(V1075=1,1,0)</f>
        <v>0</v>
      </c>
      <c r="AE1075" s="1">
        <f t="shared" ref="AE1075" si="9290">+IF(W1075=1,1,0)+IF(X1075=1,1,0)</f>
        <v>0</v>
      </c>
      <c r="AF1075" s="1">
        <f t="shared" ref="AF1075" si="9291">+IF(Y1075=1,1,0)+IF(Z1075=1,1,0)</f>
        <v>0</v>
      </c>
      <c r="AG1075" s="1">
        <f t="shared" ref="AG1075" si="9292">+IF(AA1075=1,1,0)</f>
        <v>0</v>
      </c>
      <c r="AH1075" s="1">
        <f t="shared" ref="AH1075" si="9293">+IF(AB1075=1,1,0)</f>
        <v>0</v>
      </c>
      <c r="AI1075" s="1">
        <f t="shared" ref="AI1075" si="9294">+IF(S1075=2,1,0)+IF(T1075=2,1,0)</f>
        <v>0</v>
      </c>
      <c r="AJ1075" s="1">
        <f t="shared" ref="AJ1075" si="9295">+IF(U1075=2,1,0)+IF(V1075=2,1,0)</f>
        <v>0</v>
      </c>
      <c r="AK1075" s="1">
        <f t="shared" ref="AK1075" si="9296">+IF(X1075=2,1,0)+IF(W1075=2,1,0)</f>
        <v>0</v>
      </c>
      <c r="AL1075" s="1">
        <f t="shared" ref="AL1075" si="9297">+IF(Y1075=2,1,0)+IF(Z1075=2,1,0)</f>
        <v>0</v>
      </c>
      <c r="AM1075" s="1">
        <f t="shared" ref="AM1075" si="9298">+IF(AA1075=2,1,0)</f>
        <v>0</v>
      </c>
      <c r="AN1075" s="1">
        <f t="shared" ref="AN1075" si="9299">+IF(AB1075=2,1,0)</f>
        <v>0</v>
      </c>
      <c r="AO1075" s="44"/>
      <c r="AP1075" s="44"/>
      <c r="AQ1075" s="44"/>
      <c r="AR1075" s="294"/>
      <c r="AS1075" s="122">
        <f t="shared" si="9052"/>
        <v>0</v>
      </c>
      <c r="AT1075" s="122">
        <f t="shared" si="9053"/>
        <v>0</v>
      </c>
      <c r="AU1075" s="122">
        <f t="shared" si="9054"/>
        <v>0</v>
      </c>
      <c r="AV1075" s="122">
        <f t="shared" si="9055"/>
        <v>0</v>
      </c>
      <c r="AW1075" s="44"/>
      <c r="AX1075" s="294"/>
      <c r="AY1075" s="294"/>
      <c r="AZ1075" s="294"/>
      <c r="BA1075" s="294"/>
      <c r="BB1075" s="294"/>
      <c r="BC1075" s="29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127"/>
      <c r="BO1075" s="44">
        <v>1</v>
      </c>
      <c r="BP1075" s="1"/>
      <c r="BQ1075" s="44"/>
      <c r="BR1075" s="17">
        <v>4</v>
      </c>
      <c r="BS1075" s="1">
        <f t="shared" si="9056"/>
        <v>0</v>
      </c>
      <c r="BT1075" s="17">
        <f t="shared" ref="BT1075" si="9300">+BS1075*2</f>
        <v>0</v>
      </c>
      <c r="BU1075" s="44"/>
      <c r="BV1075" s="44">
        <v>2</v>
      </c>
      <c r="BW1075" s="44"/>
      <c r="BX1075" s="44"/>
      <c r="BY1075" s="44"/>
      <c r="BZ1075" s="44"/>
      <c r="CA1075" s="44"/>
      <c r="CB1075" s="44"/>
      <c r="CC1075" s="44"/>
      <c r="CD1075" s="92"/>
      <c r="CE1075" s="92"/>
      <c r="CF1075" s="92"/>
      <c r="CG1075" s="44"/>
      <c r="CH1075" s="1"/>
      <c r="CI1075" s="1">
        <v>1</v>
      </c>
      <c r="CJ1075" s="1"/>
      <c r="CK1075" s="383"/>
      <c r="CL1075" s="383"/>
      <c r="CM1075" s="383"/>
      <c r="CN1075" s="1">
        <f t="shared" si="9058"/>
        <v>0</v>
      </c>
      <c r="CO1075" s="1">
        <f t="shared" si="9059"/>
        <v>0</v>
      </c>
      <c r="CP1075" s="20">
        <f t="shared" si="9060"/>
        <v>2.5</v>
      </c>
      <c r="CQ1075" s="351"/>
      <c r="CR1075" s="131">
        <f>+IF(SUM(AX1075:BM1075)&gt;0,1,0)+1</f>
        <v>1</v>
      </c>
      <c r="CS1075" s="44">
        <v>1</v>
      </c>
      <c r="CT1075" s="44">
        <v>1</v>
      </c>
      <c r="CU1075" s="1"/>
      <c r="CV1075" s="1"/>
      <c r="CW1075" s="1">
        <v>2</v>
      </c>
      <c r="CX1075" s="1"/>
      <c r="CY1075" s="1">
        <v>2</v>
      </c>
      <c r="CZ1075" s="44">
        <v>6</v>
      </c>
      <c r="DA1075" s="17">
        <f t="shared" ref="DA1075" si="9301">+CY1075</f>
        <v>2</v>
      </c>
      <c r="DB1075" s="359">
        <f t="shared" si="9085"/>
        <v>8</v>
      </c>
      <c r="DC1075" s="359">
        <f t="shared" si="9086"/>
        <v>4</v>
      </c>
      <c r="DD1075" s="44"/>
      <c r="DE1075" s="44">
        <v>6</v>
      </c>
      <c r="DF1075" s="44"/>
      <c r="DG1075" s="44"/>
      <c r="DH1075" s="44"/>
      <c r="DI1075" s="44">
        <v>6</v>
      </c>
      <c r="DJ1075" s="44"/>
      <c r="DK1075" s="44"/>
      <c r="DL1075" s="44"/>
      <c r="DM1075" s="44"/>
      <c r="DN1075" s="44">
        <f t="shared" si="9129"/>
        <v>54</v>
      </c>
      <c r="DO1075" s="1"/>
      <c r="DP1075" s="1"/>
      <c r="DQ1075" s="17">
        <f t="shared" si="9063"/>
        <v>0</v>
      </c>
      <c r="DR1075" s="17">
        <f t="shared" si="9064"/>
        <v>0</v>
      </c>
      <c r="DS1075" s="17">
        <f t="shared" si="9065"/>
        <v>0</v>
      </c>
      <c r="DT1075" s="17">
        <f t="shared" si="9066"/>
        <v>0</v>
      </c>
      <c r="DU1075" s="17">
        <f t="shared" si="9067"/>
        <v>0</v>
      </c>
      <c r="DV1075" s="17">
        <f t="shared" si="9068"/>
        <v>0</v>
      </c>
      <c r="DW1075" s="1"/>
      <c r="DX1075" s="1"/>
      <c r="DY1075" s="20">
        <f t="shared" si="9069"/>
        <v>0</v>
      </c>
      <c r="DZ1075" s="20">
        <f t="shared" si="9070"/>
        <v>0</v>
      </c>
      <c r="EA1075" s="20">
        <f t="shared" si="9071"/>
        <v>0</v>
      </c>
      <c r="EB1075" s="20">
        <f t="shared" si="9072"/>
        <v>0</v>
      </c>
      <c r="EC1075" s="18">
        <f t="shared" si="9108"/>
        <v>0</v>
      </c>
      <c r="ED1075" s="19">
        <f t="shared" ref="ED1075" si="9302">+IF(EC1075&lt;&gt;0,EC1075*3,0)</f>
        <v>0</v>
      </c>
      <c r="EE1075" s="19">
        <f t="shared" si="9075"/>
        <v>3</v>
      </c>
      <c r="EF1075" s="1">
        <f t="shared" si="9076"/>
        <v>4</v>
      </c>
      <c r="EG1075" s="18">
        <f t="shared" si="9077"/>
        <v>5</v>
      </c>
      <c r="EH1075" s="341"/>
      <c r="EI1075" s="44"/>
      <c r="EJ1075" s="44">
        <v>11</v>
      </c>
      <c r="EK1075" s="44"/>
      <c r="EL1075" s="93">
        <v>1</v>
      </c>
      <c r="EM1075" s="93"/>
      <c r="EN1075" s="93"/>
      <c r="EO1075" s="366"/>
      <c r="EP1075" s="366"/>
      <c r="EQ1075" s="374"/>
      <c r="ER1075" s="374"/>
      <c r="ES1075" s="374"/>
      <c r="ET1075" s="374"/>
      <c r="EU1075" s="18">
        <f t="shared" si="9087"/>
        <v>8</v>
      </c>
      <c r="EV1075" s="18">
        <f t="shared" si="9078"/>
        <v>2</v>
      </c>
      <c r="EW1075" s="341">
        <v>2</v>
      </c>
      <c r="EX1075" s="341"/>
      <c r="EY1075" s="341">
        <v>4</v>
      </c>
      <c r="EZ1075" s="365">
        <f t="shared" si="9088"/>
        <v>0</v>
      </c>
      <c r="FA1075" s="44"/>
      <c r="FB1075" s="44"/>
      <c r="FC1075" s="44"/>
      <c r="FD1075" s="45"/>
      <c r="FE1075" s="45"/>
      <c r="FF1075" s="45"/>
      <c r="FG1075" s="300"/>
      <c r="FH1075" s="45"/>
      <c r="FI1075" s="45"/>
      <c r="FJ1075" s="45"/>
      <c r="FK1075" s="44"/>
      <c r="FL1075" s="44"/>
      <c r="FM1075" s="44"/>
      <c r="FN1075" s="44">
        <f t="shared" si="9114"/>
        <v>27</v>
      </c>
      <c r="FO1075" s="294"/>
      <c r="FP1075" s="20">
        <f t="shared" si="9089"/>
        <v>0</v>
      </c>
      <c r="FQ1075" s="20">
        <f t="shared" si="9079"/>
        <v>6</v>
      </c>
      <c r="FR1075" s="20">
        <f t="shared" si="9080"/>
        <v>0</v>
      </c>
      <c r="FS1075" s="20">
        <f t="shared" si="9081"/>
        <v>0</v>
      </c>
      <c r="FT1075" s="20">
        <f t="shared" si="9082"/>
        <v>0</v>
      </c>
      <c r="FU1075" s="20">
        <f t="shared" si="9083"/>
        <v>0</v>
      </c>
      <c r="FV1075" s="20">
        <f t="shared" si="9084"/>
        <v>0</v>
      </c>
      <c r="FW1075" s="44"/>
    </row>
    <row r="1076" spans="1:179" ht="27.75" customHeight="1">
      <c r="A1076" s="40"/>
      <c r="B1076" s="48" t="s">
        <v>778</v>
      </c>
      <c r="C1076" s="48" t="s">
        <v>1015</v>
      </c>
      <c r="D1076" s="48" t="s">
        <v>44</v>
      </c>
      <c r="E1076" s="48" t="str">
        <f t="shared" si="9161"/>
        <v>LT8,5</v>
      </c>
      <c r="F1076" s="48">
        <v>25</v>
      </c>
      <c r="G1076" s="48">
        <f t="shared" si="9113"/>
        <v>25</v>
      </c>
      <c r="H1076" s="43"/>
      <c r="I1076" s="43"/>
      <c r="J1076" s="44"/>
      <c r="K1076" s="44"/>
      <c r="L1076" s="44"/>
      <c r="M1076" s="44">
        <v>4</v>
      </c>
      <c r="N1076" s="43"/>
      <c r="O1076" s="43"/>
      <c r="P1076" s="1"/>
      <c r="Q1076" s="16"/>
      <c r="R1076" s="1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1">
        <f t="shared" ref="AC1076:AC1078" si="9303">+IF(S1076=1,1,0)+IF(T1076=1,1,0)</f>
        <v>0</v>
      </c>
      <c r="AD1076" s="1">
        <f t="shared" ref="AD1076:AD1078" si="9304">+IF(U1076=1,1,0)+IF(V1076=1,1,0)</f>
        <v>0</v>
      </c>
      <c r="AE1076" s="1">
        <f t="shared" ref="AE1076:AE1078" si="9305">+IF(W1076=1,1,0)+IF(X1076=1,1,0)</f>
        <v>0</v>
      </c>
      <c r="AF1076" s="1">
        <f t="shared" ref="AF1076:AF1078" si="9306">+IF(Y1076=1,1,0)+IF(Z1076=1,1,0)</f>
        <v>0</v>
      </c>
      <c r="AG1076" s="1">
        <f t="shared" ref="AG1076:AG1078" si="9307">+IF(AA1076=1,1,0)</f>
        <v>0</v>
      </c>
      <c r="AH1076" s="1">
        <f t="shared" ref="AH1076:AH1078" si="9308">+IF(AB1076=1,1,0)</f>
        <v>0</v>
      </c>
      <c r="AI1076" s="1">
        <f t="shared" ref="AI1076:AI1078" si="9309">+IF(S1076=2,1,0)+IF(T1076=2,1,0)</f>
        <v>0</v>
      </c>
      <c r="AJ1076" s="1">
        <f t="shared" ref="AJ1076:AJ1078" si="9310">+IF(U1076=2,1,0)+IF(V1076=2,1,0)</f>
        <v>0</v>
      </c>
      <c r="AK1076" s="1">
        <f t="shared" ref="AK1076:AK1078" si="9311">+IF(X1076=2,1,0)+IF(W1076=2,1,0)</f>
        <v>0</v>
      </c>
      <c r="AL1076" s="1">
        <f t="shared" ref="AL1076:AL1078" si="9312">+IF(Y1076=2,1,0)+IF(Z1076=2,1,0)</f>
        <v>0</v>
      </c>
      <c r="AM1076" s="1">
        <f t="shared" ref="AM1076:AM1078" si="9313">+IF(AA1076=2,1,0)</f>
        <v>0</v>
      </c>
      <c r="AN1076" s="1">
        <f t="shared" ref="AN1076:AN1078" si="9314">+IF(AB1076=2,1,0)</f>
        <v>0</v>
      </c>
      <c r="AO1076" s="44"/>
      <c r="AP1076" s="44"/>
      <c r="AQ1076" s="44"/>
      <c r="AR1076" s="294">
        <v>12</v>
      </c>
      <c r="AS1076" s="122">
        <f t="shared" si="9052"/>
        <v>0</v>
      </c>
      <c r="AT1076" s="122">
        <f t="shared" si="9053"/>
        <v>0</v>
      </c>
      <c r="AU1076" s="122">
        <f t="shared" si="9054"/>
        <v>0</v>
      </c>
      <c r="AV1076" s="122"/>
      <c r="AW1076" s="44"/>
      <c r="AX1076" s="294"/>
      <c r="AY1076" s="294"/>
      <c r="AZ1076" s="294"/>
      <c r="BA1076" s="294"/>
      <c r="BB1076" s="294"/>
      <c r="BC1076" s="29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127"/>
      <c r="BO1076" s="44">
        <v>1</v>
      </c>
      <c r="BP1076" s="1"/>
      <c r="BQ1076" s="44"/>
      <c r="BR1076" s="17">
        <v>2</v>
      </c>
      <c r="BS1076" s="1">
        <f t="shared" si="9056"/>
        <v>0</v>
      </c>
      <c r="BT1076" s="17">
        <f t="shared" ref="BT1076:BT1078" si="9315">+BS1076*2</f>
        <v>0</v>
      </c>
      <c r="BU1076" s="44"/>
      <c r="BV1076" s="44">
        <v>2</v>
      </c>
      <c r="BW1076" s="44"/>
      <c r="BX1076" s="44"/>
      <c r="BY1076" s="44"/>
      <c r="BZ1076" s="44"/>
      <c r="CA1076" s="44"/>
      <c r="CB1076" s="44"/>
      <c r="CC1076" s="44"/>
      <c r="CD1076" s="92"/>
      <c r="CE1076" s="92"/>
      <c r="CF1076" s="92"/>
      <c r="CG1076" s="44"/>
      <c r="CH1076" s="1"/>
      <c r="CI1076" s="1"/>
      <c r="CJ1076" s="1"/>
      <c r="CK1076" s="383"/>
      <c r="CL1076" s="383"/>
      <c r="CM1076" s="383"/>
      <c r="CN1076" s="1">
        <f t="shared" si="9058"/>
        <v>0</v>
      </c>
      <c r="CO1076" s="1">
        <f t="shared" si="9059"/>
        <v>0</v>
      </c>
      <c r="CP1076" s="20">
        <f t="shared" si="9060"/>
        <v>0</v>
      </c>
      <c r="CQ1076" s="351"/>
      <c r="CR1076" s="131"/>
      <c r="CS1076" s="44"/>
      <c r="CT1076" s="44"/>
      <c r="CU1076" s="1"/>
      <c r="CV1076" s="1"/>
      <c r="CW1076" s="1"/>
      <c r="CX1076" s="1"/>
      <c r="CY1076" s="1"/>
      <c r="CZ1076" s="44"/>
      <c r="DA1076" s="17">
        <f t="shared" ref="DA1076:DA1078" si="9316">+CY1076</f>
        <v>0</v>
      </c>
      <c r="DB1076" s="359">
        <f t="shared" si="9085"/>
        <v>0</v>
      </c>
      <c r="DC1076" s="359">
        <f t="shared" si="9086"/>
        <v>0</v>
      </c>
      <c r="DD1076" s="44"/>
      <c r="DE1076" s="44"/>
      <c r="DF1076" s="44"/>
      <c r="DG1076" s="44"/>
      <c r="DH1076" s="44"/>
      <c r="DI1076" s="44"/>
      <c r="DJ1076" s="44"/>
      <c r="DK1076" s="44"/>
      <c r="DL1076" s="44"/>
      <c r="DM1076" s="44"/>
      <c r="DN1076" s="44">
        <f t="shared" si="9129"/>
        <v>50</v>
      </c>
      <c r="DO1076" s="1"/>
      <c r="DP1076" s="1"/>
      <c r="DQ1076" s="17">
        <f t="shared" si="9063"/>
        <v>0</v>
      </c>
      <c r="DR1076" s="17">
        <f t="shared" si="9064"/>
        <v>0</v>
      </c>
      <c r="DS1076" s="17">
        <f t="shared" si="9065"/>
        <v>0</v>
      </c>
      <c r="DT1076" s="17">
        <f t="shared" si="9066"/>
        <v>0</v>
      </c>
      <c r="DU1076" s="17">
        <f t="shared" si="9067"/>
        <v>0</v>
      </c>
      <c r="DV1076" s="17">
        <f t="shared" si="9068"/>
        <v>0</v>
      </c>
      <c r="DW1076" s="1"/>
      <c r="DX1076" s="1"/>
      <c r="DY1076" s="20">
        <f t="shared" si="9069"/>
        <v>0</v>
      </c>
      <c r="DZ1076" s="20">
        <f t="shared" si="9070"/>
        <v>0</v>
      </c>
      <c r="EA1076" s="20">
        <f t="shared" si="9071"/>
        <v>0</v>
      </c>
      <c r="EB1076" s="20">
        <f t="shared" si="9072"/>
        <v>0</v>
      </c>
      <c r="EC1076" s="18">
        <f t="shared" si="9108"/>
        <v>0</v>
      </c>
      <c r="ED1076" s="19">
        <f t="shared" ref="ED1076:ED1078" si="9317">+IF(EC1076&lt;&gt;0,EC1076*3,0)</f>
        <v>0</v>
      </c>
      <c r="EE1076" s="19">
        <f t="shared" si="9075"/>
        <v>0</v>
      </c>
      <c r="EF1076" s="1">
        <f t="shared" si="9076"/>
        <v>0</v>
      </c>
      <c r="EG1076" s="18">
        <f t="shared" si="9077"/>
        <v>0</v>
      </c>
      <c r="EH1076" s="341"/>
      <c r="EI1076" s="44"/>
      <c r="EJ1076" s="44"/>
      <c r="EK1076" s="44"/>
      <c r="EL1076" s="93"/>
      <c r="EM1076" s="93"/>
      <c r="EN1076" s="93"/>
      <c r="EO1076" s="366"/>
      <c r="EP1076" s="366"/>
      <c r="EQ1076" s="374"/>
      <c r="ER1076" s="374"/>
      <c r="ES1076" s="374"/>
      <c r="ET1076" s="374"/>
      <c r="EU1076" s="18">
        <f t="shared" si="9087"/>
        <v>0</v>
      </c>
      <c r="EV1076" s="18">
        <f t="shared" si="9078"/>
        <v>0</v>
      </c>
      <c r="EW1076" s="341">
        <v>2</v>
      </c>
      <c r="EX1076" s="341">
        <v>2</v>
      </c>
      <c r="EY1076" s="341"/>
      <c r="EZ1076" s="365">
        <f t="shared" si="9088"/>
        <v>0</v>
      </c>
      <c r="FA1076" s="44"/>
      <c r="FB1076" s="44"/>
      <c r="FC1076" s="44"/>
      <c r="FD1076" s="45"/>
      <c r="FE1076" s="45"/>
      <c r="FF1076" s="45"/>
      <c r="FG1076" s="300"/>
      <c r="FH1076" s="45"/>
      <c r="FI1076" s="45"/>
      <c r="FJ1076" s="45"/>
      <c r="FK1076" s="44"/>
      <c r="FL1076" s="44"/>
      <c r="FM1076" s="44"/>
      <c r="FN1076" s="44">
        <f t="shared" si="9114"/>
        <v>25</v>
      </c>
      <c r="FO1076" s="294"/>
      <c r="FP1076" s="20">
        <f t="shared" si="9089"/>
        <v>0</v>
      </c>
      <c r="FQ1076" s="20">
        <f t="shared" si="9079"/>
        <v>0</v>
      </c>
      <c r="FR1076" s="20">
        <f t="shared" si="9080"/>
        <v>0</v>
      </c>
      <c r="FS1076" s="20">
        <f t="shared" si="9081"/>
        <v>0</v>
      </c>
      <c r="FT1076" s="20">
        <f t="shared" si="9082"/>
        <v>0</v>
      </c>
      <c r="FU1076" s="20">
        <f t="shared" si="9083"/>
        <v>0</v>
      </c>
      <c r="FV1076" s="20">
        <f t="shared" si="9084"/>
        <v>0</v>
      </c>
      <c r="FW1076" s="44"/>
    </row>
    <row r="1077" spans="1:179" ht="28.5" customHeight="1">
      <c r="A1077" s="40"/>
      <c r="B1077" s="41"/>
      <c r="C1077" s="41" t="s">
        <v>183</v>
      </c>
      <c r="D1077" s="48"/>
      <c r="E1077" s="48"/>
      <c r="F1077" s="48"/>
      <c r="G1077" s="48"/>
      <c r="H1077" s="43"/>
      <c r="I1077" s="43"/>
      <c r="J1077" s="44"/>
      <c r="K1077" s="44"/>
      <c r="L1077" s="44"/>
      <c r="M1077" s="44"/>
      <c r="N1077" s="43"/>
      <c r="O1077" s="43"/>
      <c r="P1077" s="1"/>
      <c r="Q1077" s="16"/>
      <c r="R1077" s="1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1">
        <f t="shared" si="9303"/>
        <v>0</v>
      </c>
      <c r="AD1077" s="1">
        <f t="shared" si="9304"/>
        <v>0</v>
      </c>
      <c r="AE1077" s="1">
        <f t="shared" si="9305"/>
        <v>0</v>
      </c>
      <c r="AF1077" s="1">
        <f t="shared" si="9306"/>
        <v>0</v>
      </c>
      <c r="AG1077" s="1">
        <f t="shared" si="9307"/>
        <v>0</v>
      </c>
      <c r="AH1077" s="1">
        <f t="shared" si="9308"/>
        <v>0</v>
      </c>
      <c r="AI1077" s="1">
        <f t="shared" si="9309"/>
        <v>0</v>
      </c>
      <c r="AJ1077" s="1">
        <f t="shared" si="9310"/>
        <v>0</v>
      </c>
      <c r="AK1077" s="1">
        <f t="shared" si="9311"/>
        <v>0</v>
      </c>
      <c r="AL1077" s="1">
        <f t="shared" si="9312"/>
        <v>0</v>
      </c>
      <c r="AM1077" s="1">
        <f t="shared" si="9313"/>
        <v>0</v>
      </c>
      <c r="AN1077" s="1">
        <f t="shared" si="9314"/>
        <v>0</v>
      </c>
      <c r="AO1077" s="44"/>
      <c r="AP1077" s="44"/>
      <c r="AQ1077" s="44"/>
      <c r="AR1077" s="44"/>
      <c r="AS1077" s="122">
        <f t="shared" si="9052"/>
        <v>0</v>
      </c>
      <c r="AT1077" s="122">
        <f t="shared" si="9053"/>
        <v>0</v>
      </c>
      <c r="AU1077" s="122">
        <f t="shared" si="9054"/>
        <v>0</v>
      </c>
      <c r="AV1077" s="122">
        <f t="shared" ref="AV1077:AV1096" si="9318">IF(AND(AR1077&gt;0,OR(BR1077&gt;=2,BR1077=1)),AR1077/G1077,0)</f>
        <v>0</v>
      </c>
      <c r="AW1077" s="44"/>
      <c r="AX1077" s="294"/>
      <c r="AY1077" s="294"/>
      <c r="AZ1077" s="294"/>
      <c r="BA1077" s="294"/>
      <c r="BB1077" s="294"/>
      <c r="BC1077" s="29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127"/>
      <c r="BO1077" s="44"/>
      <c r="BP1077" s="1"/>
      <c r="BQ1077" s="44"/>
      <c r="BR1077" s="17"/>
      <c r="BS1077" s="1">
        <f t="shared" si="9056"/>
        <v>0</v>
      </c>
      <c r="BT1077" s="17">
        <f t="shared" si="9315"/>
        <v>0</v>
      </c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92"/>
      <c r="CE1077" s="92"/>
      <c r="CF1077" s="92"/>
      <c r="CG1077" s="44"/>
      <c r="CH1077" s="1"/>
      <c r="CI1077" s="1"/>
      <c r="CJ1077" s="1"/>
      <c r="CK1077" s="383"/>
      <c r="CL1077" s="383"/>
      <c r="CM1077" s="383"/>
      <c r="CN1077" s="1">
        <f t="shared" si="9058"/>
        <v>0</v>
      </c>
      <c r="CO1077" s="1">
        <f t="shared" si="9059"/>
        <v>0</v>
      </c>
      <c r="CP1077" s="20">
        <f t="shared" si="9060"/>
        <v>0</v>
      </c>
      <c r="CQ1077" s="351"/>
      <c r="CR1077" s="131">
        <f>+IF(SUM(AX1077:BM1077)&gt;0,1,0)</f>
        <v>0</v>
      </c>
      <c r="CS1077" s="44"/>
      <c r="CT1077" s="44"/>
      <c r="CU1077" s="1"/>
      <c r="CV1077" s="1"/>
      <c r="CW1077" s="1"/>
      <c r="CX1077" s="1"/>
      <c r="CY1077" s="1"/>
      <c r="CZ1077" s="44"/>
      <c r="DA1077" s="17">
        <f t="shared" si="9316"/>
        <v>0</v>
      </c>
      <c r="DB1077" s="359">
        <f t="shared" si="9085"/>
        <v>0</v>
      </c>
      <c r="DC1077" s="359">
        <f t="shared" si="9086"/>
        <v>0</v>
      </c>
      <c r="DD1077" s="44"/>
      <c r="DE1077" s="44"/>
      <c r="DF1077" s="44"/>
      <c r="DG1077" s="44"/>
      <c r="DH1077" s="44"/>
      <c r="DI1077" s="44"/>
      <c r="DJ1077" s="44"/>
      <c r="DK1077" s="44"/>
      <c r="DL1077" s="44"/>
      <c r="DM1077" s="44"/>
      <c r="DN1077" s="44"/>
      <c r="DO1077" s="1"/>
      <c r="DP1077" s="1"/>
      <c r="DQ1077" s="17">
        <f t="shared" si="9063"/>
        <v>0</v>
      </c>
      <c r="DR1077" s="17">
        <f t="shared" si="9064"/>
        <v>0</v>
      </c>
      <c r="DS1077" s="17">
        <f t="shared" si="9065"/>
        <v>0</v>
      </c>
      <c r="DT1077" s="17">
        <f t="shared" si="9066"/>
        <v>0</v>
      </c>
      <c r="DU1077" s="17">
        <f t="shared" si="9067"/>
        <v>0</v>
      </c>
      <c r="DV1077" s="17">
        <f t="shared" si="9068"/>
        <v>0</v>
      </c>
      <c r="DW1077" s="1"/>
      <c r="DX1077" s="1"/>
      <c r="DY1077" s="20">
        <f t="shared" si="9069"/>
        <v>0</v>
      </c>
      <c r="DZ1077" s="20">
        <f t="shared" si="9070"/>
        <v>0</v>
      </c>
      <c r="EA1077" s="20">
        <f t="shared" si="9071"/>
        <v>0</v>
      </c>
      <c r="EB1077" s="20">
        <f t="shared" si="9072"/>
        <v>0</v>
      </c>
      <c r="EC1077" s="18">
        <f t="shared" si="9108"/>
        <v>0</v>
      </c>
      <c r="ED1077" s="19">
        <f t="shared" si="9317"/>
        <v>0</v>
      </c>
      <c r="EE1077" s="19">
        <f t="shared" si="9075"/>
        <v>0</v>
      </c>
      <c r="EF1077" s="1">
        <f t="shared" si="9076"/>
        <v>0</v>
      </c>
      <c r="EG1077" s="18">
        <f t="shared" si="9077"/>
        <v>0</v>
      </c>
      <c r="EH1077" s="341"/>
      <c r="EI1077" s="44"/>
      <c r="EJ1077" s="44"/>
      <c r="EK1077" s="44"/>
      <c r="EL1077" s="93"/>
      <c r="EM1077" s="93"/>
      <c r="EN1077" s="93"/>
      <c r="EO1077" s="366"/>
      <c r="EP1077" s="366"/>
      <c r="EQ1077" s="374"/>
      <c r="ER1077" s="374"/>
      <c r="ES1077" s="374"/>
      <c r="ET1077" s="374"/>
      <c r="EU1077" s="18">
        <f t="shared" si="9087"/>
        <v>0</v>
      </c>
      <c r="EV1077" s="18">
        <f t="shared" si="9078"/>
        <v>0</v>
      </c>
      <c r="EW1077" s="341"/>
      <c r="EX1077" s="341"/>
      <c r="EY1077" s="341"/>
      <c r="EZ1077" s="365">
        <f t="shared" si="9088"/>
        <v>0</v>
      </c>
      <c r="FA1077" s="44"/>
      <c r="FB1077" s="44"/>
      <c r="FC1077" s="44"/>
      <c r="FD1077" s="45"/>
      <c r="FE1077" s="45"/>
      <c r="FF1077" s="45"/>
      <c r="FG1077" s="300"/>
      <c r="FH1077" s="45"/>
      <c r="FI1077" s="45"/>
      <c r="FJ1077" s="45"/>
      <c r="FK1077" s="44"/>
      <c r="FL1077" s="44"/>
      <c r="FM1077" s="44"/>
      <c r="FN1077" s="44"/>
      <c r="FO1077" s="294"/>
      <c r="FP1077" s="20">
        <f t="shared" si="9089"/>
        <v>0</v>
      </c>
      <c r="FQ1077" s="20">
        <f t="shared" si="9079"/>
        <v>0</v>
      </c>
      <c r="FR1077" s="20">
        <f t="shared" si="9080"/>
        <v>0</v>
      </c>
      <c r="FS1077" s="20">
        <f t="shared" si="9081"/>
        <v>0</v>
      </c>
      <c r="FT1077" s="20">
        <f t="shared" si="9082"/>
        <v>0</v>
      </c>
      <c r="FU1077" s="20">
        <f t="shared" si="9083"/>
        <v>0</v>
      </c>
      <c r="FV1077" s="20">
        <f t="shared" si="9084"/>
        <v>0</v>
      </c>
      <c r="FW1077" s="58"/>
    </row>
    <row r="1078" spans="1:179" ht="27.75" customHeight="1">
      <c r="A1078" s="40"/>
      <c r="B1078" s="48">
        <v>11</v>
      </c>
      <c r="C1078" s="48">
        <f t="shared" ref="C1078:C1085" si="9319">B1078</f>
        <v>11</v>
      </c>
      <c r="D1078" s="48" t="s">
        <v>53</v>
      </c>
      <c r="E1078" s="48" t="str">
        <f>D1078</f>
        <v>LT7,5</v>
      </c>
      <c r="F1078" s="48">
        <v>33</v>
      </c>
      <c r="G1078" s="48">
        <f>F1078</f>
        <v>33</v>
      </c>
      <c r="H1078" s="43"/>
      <c r="I1078" s="43"/>
      <c r="J1078" s="44"/>
      <c r="K1078" s="44"/>
      <c r="L1078" s="44"/>
      <c r="M1078" s="44"/>
      <c r="N1078" s="43"/>
      <c r="O1078" s="43"/>
      <c r="P1078" s="1"/>
      <c r="Q1078" s="16"/>
      <c r="R1078" s="1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1">
        <f t="shared" si="9303"/>
        <v>0</v>
      </c>
      <c r="AD1078" s="1">
        <f t="shared" si="9304"/>
        <v>0</v>
      </c>
      <c r="AE1078" s="1">
        <f t="shared" si="9305"/>
        <v>0</v>
      </c>
      <c r="AF1078" s="1">
        <f t="shared" si="9306"/>
        <v>0</v>
      </c>
      <c r="AG1078" s="1">
        <f t="shared" si="9307"/>
        <v>0</v>
      </c>
      <c r="AH1078" s="1">
        <f t="shared" si="9308"/>
        <v>0</v>
      </c>
      <c r="AI1078" s="1">
        <f t="shared" si="9309"/>
        <v>0</v>
      </c>
      <c r="AJ1078" s="1">
        <f t="shared" si="9310"/>
        <v>0</v>
      </c>
      <c r="AK1078" s="1">
        <f t="shared" si="9311"/>
        <v>0</v>
      </c>
      <c r="AL1078" s="1">
        <f t="shared" si="9312"/>
        <v>0</v>
      </c>
      <c r="AM1078" s="1">
        <f t="shared" si="9313"/>
        <v>0</v>
      </c>
      <c r="AN1078" s="1">
        <f t="shared" si="9314"/>
        <v>0</v>
      </c>
      <c r="AO1078" s="44"/>
      <c r="AP1078" s="44"/>
      <c r="AQ1078" s="44"/>
      <c r="AR1078" s="294">
        <f>G1078</f>
        <v>33</v>
      </c>
      <c r="AS1078" s="122">
        <f t="shared" si="9052"/>
        <v>0</v>
      </c>
      <c r="AT1078" s="122">
        <f t="shared" si="9053"/>
        <v>0</v>
      </c>
      <c r="AU1078" s="122">
        <f t="shared" si="9054"/>
        <v>0</v>
      </c>
      <c r="AV1078" s="122">
        <f t="shared" si="9318"/>
        <v>1</v>
      </c>
      <c r="AW1078" s="44"/>
      <c r="AX1078" s="294"/>
      <c r="AY1078" s="294"/>
      <c r="AZ1078" s="294"/>
      <c r="BA1078" s="294"/>
      <c r="BB1078" s="294"/>
      <c r="BC1078" s="294"/>
      <c r="BD1078" s="44"/>
      <c r="BE1078" s="44"/>
      <c r="BF1078" s="44"/>
      <c r="BG1078" s="44"/>
      <c r="BH1078" s="44"/>
      <c r="BI1078" s="44">
        <v>1</v>
      </c>
      <c r="BJ1078" s="44"/>
      <c r="BK1078" s="44"/>
      <c r="BL1078" s="44"/>
      <c r="BM1078" s="44"/>
      <c r="BN1078" s="127"/>
      <c r="BO1078" s="44"/>
      <c r="BP1078" s="1"/>
      <c r="BQ1078" s="44"/>
      <c r="BR1078" s="17">
        <v>2</v>
      </c>
      <c r="BS1078" s="1">
        <f t="shared" si="9056"/>
        <v>0</v>
      </c>
      <c r="BT1078" s="17">
        <f t="shared" si="9315"/>
        <v>0</v>
      </c>
      <c r="BU1078" s="44"/>
      <c r="BV1078" s="44">
        <v>1</v>
      </c>
      <c r="BW1078" s="44"/>
      <c r="BX1078" s="44"/>
      <c r="BY1078" s="44"/>
      <c r="BZ1078" s="44"/>
      <c r="CA1078" s="44"/>
      <c r="CB1078" s="44"/>
      <c r="CC1078" s="44"/>
      <c r="CD1078" s="92"/>
      <c r="CE1078" s="92"/>
      <c r="CF1078" s="92"/>
      <c r="CG1078" s="44"/>
      <c r="CH1078" s="1">
        <v>1</v>
      </c>
      <c r="CI1078" s="1"/>
      <c r="CJ1078" s="1"/>
      <c r="CK1078" s="383"/>
      <c r="CL1078" s="383"/>
      <c r="CM1078" s="383"/>
      <c r="CN1078" s="1">
        <f t="shared" si="9058"/>
        <v>0</v>
      </c>
      <c r="CO1078" s="1">
        <f t="shared" si="9059"/>
        <v>0</v>
      </c>
      <c r="CP1078" s="20">
        <f t="shared" si="9060"/>
        <v>2.5</v>
      </c>
      <c r="CQ1078" s="351"/>
      <c r="CR1078" s="131">
        <f>+IF(SUM(AX1078:BM1078)&gt;0,1,0)</f>
        <v>1</v>
      </c>
      <c r="CS1078" s="44">
        <v>1</v>
      </c>
      <c r="CT1078" s="44">
        <v>1</v>
      </c>
      <c r="CU1078" s="1"/>
      <c r="CV1078" s="1"/>
      <c r="CW1078" s="1">
        <v>1</v>
      </c>
      <c r="CX1078" s="1"/>
      <c r="CY1078" s="1">
        <v>3</v>
      </c>
      <c r="CZ1078" s="44">
        <v>4</v>
      </c>
      <c r="DA1078" s="17">
        <f t="shared" si="9316"/>
        <v>3</v>
      </c>
      <c r="DB1078" s="359">
        <f t="shared" si="9085"/>
        <v>7</v>
      </c>
      <c r="DC1078" s="359">
        <f t="shared" si="9086"/>
        <v>4</v>
      </c>
      <c r="DD1078" s="44"/>
      <c r="DE1078" s="44">
        <v>3</v>
      </c>
      <c r="DF1078" s="44">
        <v>3</v>
      </c>
      <c r="DG1078" s="44"/>
      <c r="DH1078" s="44"/>
      <c r="DI1078" s="44">
        <v>3</v>
      </c>
      <c r="DJ1078" s="44"/>
      <c r="DK1078" s="44"/>
      <c r="DL1078" s="44">
        <f>F1078</f>
        <v>33</v>
      </c>
      <c r="DM1078" s="44"/>
      <c r="DN1078" s="44"/>
      <c r="DO1078" s="1"/>
      <c r="DP1078" s="1"/>
      <c r="DQ1078" s="17">
        <f t="shared" si="9063"/>
        <v>0</v>
      </c>
      <c r="DR1078" s="17">
        <f t="shared" si="9064"/>
        <v>0</v>
      </c>
      <c r="DS1078" s="17">
        <f t="shared" si="9065"/>
        <v>0</v>
      </c>
      <c r="DT1078" s="17">
        <f t="shared" si="9066"/>
        <v>0</v>
      </c>
      <c r="DU1078" s="17">
        <f t="shared" si="9067"/>
        <v>0</v>
      </c>
      <c r="DV1078" s="17">
        <f t="shared" si="9068"/>
        <v>0</v>
      </c>
      <c r="DW1078" s="1"/>
      <c r="DX1078" s="1"/>
      <c r="DY1078" s="20">
        <f t="shared" si="9069"/>
        <v>0</v>
      </c>
      <c r="DZ1078" s="20">
        <f t="shared" si="9070"/>
        <v>0</v>
      </c>
      <c r="EA1078" s="20">
        <f t="shared" si="9071"/>
        <v>0</v>
      </c>
      <c r="EB1078" s="20">
        <f t="shared" si="9072"/>
        <v>0</v>
      </c>
      <c r="EC1078" s="18">
        <f t="shared" si="9108"/>
        <v>0</v>
      </c>
      <c r="ED1078" s="19">
        <f t="shared" si="9317"/>
        <v>0</v>
      </c>
      <c r="EE1078" s="19">
        <f t="shared" si="9075"/>
        <v>3</v>
      </c>
      <c r="EF1078" s="1">
        <f t="shared" si="9076"/>
        <v>4</v>
      </c>
      <c r="EG1078" s="18">
        <f t="shared" si="9077"/>
        <v>5</v>
      </c>
      <c r="EH1078" s="341"/>
      <c r="EI1078" s="44"/>
      <c r="EJ1078" s="44">
        <v>4.5</v>
      </c>
      <c r="EK1078" s="44">
        <v>4.5</v>
      </c>
      <c r="EL1078" s="93">
        <v>1</v>
      </c>
      <c r="EM1078" s="93"/>
      <c r="EN1078" s="93"/>
      <c r="EO1078" s="366"/>
      <c r="EP1078" s="366"/>
      <c r="EQ1078" s="374"/>
      <c r="ER1078" s="374"/>
      <c r="ES1078" s="374"/>
      <c r="ET1078" s="374"/>
      <c r="EU1078" s="18">
        <f t="shared" si="9087"/>
        <v>6</v>
      </c>
      <c r="EV1078" s="18">
        <f t="shared" si="9078"/>
        <v>2</v>
      </c>
      <c r="EW1078" s="341">
        <v>1</v>
      </c>
      <c r="EX1078" s="341"/>
      <c r="EY1078" s="341"/>
      <c r="EZ1078" s="365">
        <f t="shared" si="9088"/>
        <v>0</v>
      </c>
      <c r="FA1078" s="44"/>
      <c r="FB1078" s="44"/>
      <c r="FC1078" s="44"/>
      <c r="FD1078" s="45"/>
      <c r="FE1078" s="45"/>
      <c r="FF1078" s="45"/>
      <c r="FG1078" s="300"/>
      <c r="FH1078" s="45"/>
      <c r="FI1078" s="45"/>
      <c r="FJ1078" s="45"/>
      <c r="FK1078" s="44"/>
      <c r="FL1078" s="44"/>
      <c r="FM1078" s="44"/>
      <c r="FN1078" s="44"/>
      <c r="FO1078" s="294"/>
      <c r="FP1078" s="20">
        <f t="shared" si="9089"/>
        <v>0</v>
      </c>
      <c r="FQ1078" s="20">
        <f t="shared" si="9079"/>
        <v>3</v>
      </c>
      <c r="FR1078" s="20">
        <f t="shared" si="9080"/>
        <v>3</v>
      </c>
      <c r="FS1078" s="20">
        <f t="shared" si="9081"/>
        <v>0</v>
      </c>
      <c r="FT1078" s="20">
        <f t="shared" si="9082"/>
        <v>0</v>
      </c>
      <c r="FU1078" s="20">
        <f t="shared" si="9083"/>
        <v>0</v>
      </c>
      <c r="FV1078" s="20">
        <f t="shared" si="9084"/>
        <v>0</v>
      </c>
      <c r="FW1078" s="44"/>
    </row>
    <row r="1079" spans="1:179" ht="27.75" customHeight="1">
      <c r="A1079" s="40"/>
      <c r="B1079" s="48">
        <v>12</v>
      </c>
      <c r="C1079" s="48">
        <f t="shared" si="9319"/>
        <v>12</v>
      </c>
      <c r="D1079" s="48" t="s">
        <v>53</v>
      </c>
      <c r="E1079" s="48" t="str">
        <f>D1079</f>
        <v>LT7,5</v>
      </c>
      <c r="F1079" s="48">
        <v>29</v>
      </c>
      <c r="G1079" s="48">
        <f>F1079</f>
        <v>29</v>
      </c>
      <c r="H1079" s="43"/>
      <c r="I1079" s="43"/>
      <c r="J1079" s="44"/>
      <c r="K1079" s="44"/>
      <c r="L1079" s="44"/>
      <c r="M1079" s="44"/>
      <c r="N1079" s="43"/>
      <c r="O1079" s="43"/>
      <c r="P1079" s="1"/>
      <c r="Q1079" s="16"/>
      <c r="R1079" s="1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1">
        <f t="shared" ref="AC1079" si="9320">+IF(S1079=1,1,0)+IF(T1079=1,1,0)</f>
        <v>0</v>
      </c>
      <c r="AD1079" s="1">
        <f t="shared" ref="AD1079" si="9321">+IF(U1079=1,1,0)+IF(V1079=1,1,0)</f>
        <v>0</v>
      </c>
      <c r="AE1079" s="1">
        <f t="shared" ref="AE1079" si="9322">+IF(W1079=1,1,0)+IF(X1079=1,1,0)</f>
        <v>0</v>
      </c>
      <c r="AF1079" s="1">
        <f t="shared" ref="AF1079" si="9323">+IF(Y1079=1,1,0)+IF(Z1079=1,1,0)</f>
        <v>0</v>
      </c>
      <c r="AG1079" s="1">
        <f t="shared" ref="AG1079" si="9324">+IF(AA1079=1,1,0)</f>
        <v>0</v>
      </c>
      <c r="AH1079" s="1">
        <f t="shared" ref="AH1079" si="9325">+IF(AB1079=1,1,0)</f>
        <v>0</v>
      </c>
      <c r="AI1079" s="1">
        <f t="shared" ref="AI1079" si="9326">+IF(S1079=2,1,0)+IF(T1079=2,1,0)</f>
        <v>0</v>
      </c>
      <c r="AJ1079" s="1">
        <f t="shared" ref="AJ1079" si="9327">+IF(U1079=2,1,0)+IF(V1079=2,1,0)</f>
        <v>0</v>
      </c>
      <c r="AK1079" s="1">
        <f t="shared" ref="AK1079" si="9328">+IF(X1079=2,1,0)+IF(W1079=2,1,0)</f>
        <v>0</v>
      </c>
      <c r="AL1079" s="1">
        <f t="shared" ref="AL1079" si="9329">+IF(Y1079=2,1,0)+IF(Z1079=2,1,0)</f>
        <v>0</v>
      </c>
      <c r="AM1079" s="1">
        <f t="shared" ref="AM1079" si="9330">+IF(AA1079=2,1,0)</f>
        <v>0</v>
      </c>
      <c r="AN1079" s="1">
        <f t="shared" ref="AN1079" si="9331">+IF(AB1079=2,1,0)</f>
        <v>0</v>
      </c>
      <c r="AO1079" s="44"/>
      <c r="AP1079" s="44"/>
      <c r="AQ1079" s="44"/>
      <c r="AR1079" s="294">
        <f>G1079</f>
        <v>29</v>
      </c>
      <c r="AS1079" s="122">
        <f t="shared" si="9052"/>
        <v>0</v>
      </c>
      <c r="AT1079" s="122">
        <f t="shared" si="9053"/>
        <v>0</v>
      </c>
      <c r="AU1079" s="122">
        <f t="shared" si="9054"/>
        <v>0</v>
      </c>
      <c r="AV1079" s="122">
        <f t="shared" si="9318"/>
        <v>1</v>
      </c>
      <c r="AW1079" s="44"/>
      <c r="AX1079" s="294"/>
      <c r="AY1079" s="294"/>
      <c r="AZ1079" s="294"/>
      <c r="BA1079" s="294"/>
      <c r="BB1079" s="294"/>
      <c r="BC1079" s="294"/>
      <c r="BD1079" s="44"/>
      <c r="BE1079" s="44"/>
      <c r="BF1079" s="44"/>
      <c r="BG1079" s="44"/>
      <c r="BH1079" s="44">
        <v>1</v>
      </c>
      <c r="BI1079" s="44"/>
      <c r="BJ1079" s="44"/>
      <c r="BK1079" s="44"/>
      <c r="BL1079" s="44"/>
      <c r="BM1079" s="44"/>
      <c r="BN1079" s="127"/>
      <c r="BO1079" s="44"/>
      <c r="BP1079" s="1"/>
      <c r="BQ1079" s="44"/>
      <c r="BR1079" s="17">
        <v>2</v>
      </c>
      <c r="BS1079" s="1">
        <f t="shared" si="9056"/>
        <v>0</v>
      </c>
      <c r="BT1079" s="17">
        <f t="shared" ref="BT1079" si="9332">+BS1079*2</f>
        <v>0</v>
      </c>
      <c r="BU1079" s="44"/>
      <c r="BV1079" s="44">
        <v>1</v>
      </c>
      <c r="BW1079" s="44"/>
      <c r="BX1079" s="44"/>
      <c r="BY1079" s="44"/>
      <c r="BZ1079" s="44"/>
      <c r="CA1079" s="44"/>
      <c r="CB1079" s="44"/>
      <c r="CC1079" s="44"/>
      <c r="CD1079" s="92"/>
      <c r="CE1079" s="92"/>
      <c r="CF1079" s="92"/>
      <c r="CG1079" s="44"/>
      <c r="CH1079" s="1">
        <v>1</v>
      </c>
      <c r="CI1079" s="1"/>
      <c r="CJ1079" s="1"/>
      <c r="CK1079" s="383"/>
      <c r="CL1079" s="383"/>
      <c r="CM1079" s="383"/>
      <c r="CN1079" s="1">
        <f t="shared" si="9058"/>
        <v>0</v>
      </c>
      <c r="CO1079" s="1">
        <f t="shared" si="9059"/>
        <v>0</v>
      </c>
      <c r="CP1079" s="20">
        <f t="shared" si="9060"/>
        <v>2.5</v>
      </c>
      <c r="CQ1079" s="351"/>
      <c r="CR1079" s="131">
        <f>+IF(SUM(AX1079:BM1079)&gt;0,1,0)</f>
        <v>1</v>
      </c>
      <c r="CS1079" s="44"/>
      <c r="CT1079" s="44"/>
      <c r="CU1079" s="1"/>
      <c r="CV1079" s="1"/>
      <c r="CW1079" s="1">
        <v>1</v>
      </c>
      <c r="CX1079" s="1"/>
      <c r="CY1079" s="1"/>
      <c r="CZ1079" s="44">
        <v>4</v>
      </c>
      <c r="DA1079" s="17">
        <f t="shared" ref="DA1079" si="9333">+CY1079</f>
        <v>0</v>
      </c>
      <c r="DB1079" s="359">
        <f t="shared" si="9085"/>
        <v>4</v>
      </c>
      <c r="DC1079" s="359">
        <f t="shared" si="9086"/>
        <v>1</v>
      </c>
      <c r="DD1079" s="44"/>
      <c r="DE1079" s="44">
        <v>4</v>
      </c>
      <c r="DF1079" s="44"/>
      <c r="DG1079" s="44"/>
      <c r="DH1079" s="44"/>
      <c r="DI1079" s="44"/>
      <c r="DJ1079" s="44"/>
      <c r="DK1079" s="44"/>
      <c r="DL1079" s="44">
        <f t="shared" ref="DL1079:DL1080" si="9334">F1079</f>
        <v>29</v>
      </c>
      <c r="DM1079" s="44"/>
      <c r="DN1079" s="44"/>
      <c r="DO1079" s="1"/>
      <c r="DP1079" s="1"/>
      <c r="DQ1079" s="17">
        <f t="shared" si="9063"/>
        <v>0</v>
      </c>
      <c r="DR1079" s="17">
        <f t="shared" si="9064"/>
        <v>0</v>
      </c>
      <c r="DS1079" s="17">
        <f t="shared" si="9065"/>
        <v>0</v>
      </c>
      <c r="DT1079" s="17">
        <f t="shared" si="9066"/>
        <v>0</v>
      </c>
      <c r="DU1079" s="17">
        <f t="shared" si="9067"/>
        <v>0</v>
      </c>
      <c r="DV1079" s="17">
        <f t="shared" si="9068"/>
        <v>0</v>
      </c>
      <c r="DW1079" s="1"/>
      <c r="DX1079" s="1"/>
      <c r="DY1079" s="20">
        <f t="shared" si="9069"/>
        <v>0</v>
      </c>
      <c r="DZ1079" s="20">
        <f t="shared" si="9070"/>
        <v>0</v>
      </c>
      <c r="EA1079" s="20">
        <f t="shared" si="9071"/>
        <v>0</v>
      </c>
      <c r="EB1079" s="20">
        <f t="shared" si="9072"/>
        <v>0</v>
      </c>
      <c r="EC1079" s="18">
        <f t="shared" si="9108"/>
        <v>0</v>
      </c>
      <c r="ED1079" s="19">
        <f t="shared" ref="ED1079" si="9335">+IF(EC1079&lt;&gt;0,EC1079*3,0)</f>
        <v>0</v>
      </c>
      <c r="EE1079" s="19">
        <f t="shared" si="9075"/>
        <v>0</v>
      </c>
      <c r="EF1079" s="1">
        <f t="shared" si="9076"/>
        <v>0</v>
      </c>
      <c r="EG1079" s="18">
        <f t="shared" si="9077"/>
        <v>4</v>
      </c>
      <c r="EH1079" s="341"/>
      <c r="EI1079" s="44"/>
      <c r="EJ1079" s="44">
        <v>4.5</v>
      </c>
      <c r="EK1079" s="44"/>
      <c r="EL1079" s="93">
        <v>1</v>
      </c>
      <c r="EM1079" s="93"/>
      <c r="EN1079" s="93"/>
      <c r="EO1079" s="366"/>
      <c r="EP1079" s="366"/>
      <c r="EQ1079" s="374"/>
      <c r="ER1079" s="374"/>
      <c r="ES1079" s="374"/>
      <c r="ET1079" s="374"/>
      <c r="EU1079" s="18">
        <f t="shared" si="9087"/>
        <v>6</v>
      </c>
      <c r="EV1079" s="18">
        <f t="shared" si="9078"/>
        <v>2</v>
      </c>
      <c r="EW1079" s="341">
        <v>1</v>
      </c>
      <c r="EX1079" s="341"/>
      <c r="EY1079" s="341">
        <v>2</v>
      </c>
      <c r="EZ1079" s="365">
        <f t="shared" si="9088"/>
        <v>0</v>
      </c>
      <c r="FA1079" s="44"/>
      <c r="FB1079" s="44"/>
      <c r="FC1079" s="44"/>
      <c r="FD1079" s="45"/>
      <c r="FE1079" s="45"/>
      <c r="FF1079" s="45"/>
      <c r="FG1079" s="300"/>
      <c r="FH1079" s="45"/>
      <c r="FI1079" s="45"/>
      <c r="FJ1079" s="45"/>
      <c r="FK1079" s="44"/>
      <c r="FL1079" s="44"/>
      <c r="FM1079" s="44"/>
      <c r="FN1079" s="44"/>
      <c r="FO1079" s="294"/>
      <c r="FP1079" s="20">
        <f t="shared" si="9089"/>
        <v>0</v>
      </c>
      <c r="FQ1079" s="20">
        <f t="shared" si="9079"/>
        <v>4</v>
      </c>
      <c r="FR1079" s="20">
        <f t="shared" si="9080"/>
        <v>0</v>
      </c>
      <c r="FS1079" s="20">
        <f t="shared" si="9081"/>
        <v>0</v>
      </c>
      <c r="FT1079" s="20">
        <f t="shared" si="9082"/>
        <v>0</v>
      </c>
      <c r="FU1079" s="20">
        <f t="shared" si="9083"/>
        <v>0</v>
      </c>
      <c r="FV1079" s="20">
        <f t="shared" si="9084"/>
        <v>0</v>
      </c>
      <c r="FW1079" s="44"/>
    </row>
    <row r="1080" spans="1:179" ht="27.75" customHeight="1">
      <c r="A1080" s="40"/>
      <c r="B1080" s="48">
        <v>13</v>
      </c>
      <c r="C1080" s="48">
        <f t="shared" si="9319"/>
        <v>13</v>
      </c>
      <c r="D1080" s="48" t="s">
        <v>53</v>
      </c>
      <c r="E1080" s="48" t="s">
        <v>188</v>
      </c>
      <c r="F1080" s="48">
        <v>30</v>
      </c>
      <c r="G1080" s="48">
        <f>F1080</f>
        <v>30</v>
      </c>
      <c r="H1080" s="43"/>
      <c r="I1080" s="43"/>
      <c r="J1080" s="44"/>
      <c r="K1080" s="44"/>
      <c r="L1080" s="44"/>
      <c r="M1080" s="44"/>
      <c r="N1080" s="43"/>
      <c r="O1080" s="43"/>
      <c r="P1080" s="1"/>
      <c r="Q1080" s="16"/>
      <c r="R1080" s="1"/>
      <c r="S1080" s="44">
        <v>1</v>
      </c>
      <c r="T1080" s="44"/>
      <c r="U1080" s="44"/>
      <c r="V1080" s="44"/>
      <c r="W1080" s="44"/>
      <c r="X1080" s="44"/>
      <c r="Y1080" s="44"/>
      <c r="Z1080" s="44"/>
      <c r="AA1080" s="44"/>
      <c r="AB1080" s="44"/>
      <c r="AC1080" s="1">
        <f t="shared" ref="AC1080:AC1081" si="9336">+IF(S1080=1,1,0)+IF(T1080=1,1,0)</f>
        <v>1</v>
      </c>
      <c r="AD1080" s="1">
        <f t="shared" ref="AD1080:AD1081" si="9337">+IF(U1080=1,1,0)+IF(V1080=1,1,0)</f>
        <v>0</v>
      </c>
      <c r="AE1080" s="1">
        <f t="shared" ref="AE1080:AE1081" si="9338">+IF(W1080=1,1,0)+IF(X1080=1,1,0)</f>
        <v>0</v>
      </c>
      <c r="AF1080" s="1">
        <f t="shared" ref="AF1080:AF1081" si="9339">+IF(Y1080=1,1,0)+IF(Z1080=1,1,0)</f>
        <v>0</v>
      </c>
      <c r="AG1080" s="1">
        <f t="shared" ref="AG1080:AG1081" si="9340">+IF(AA1080=1,1,0)</f>
        <v>0</v>
      </c>
      <c r="AH1080" s="1">
        <f t="shared" ref="AH1080:AH1081" si="9341">+IF(AB1080=1,1,0)</f>
        <v>0</v>
      </c>
      <c r="AI1080" s="1">
        <f t="shared" ref="AI1080:AI1081" si="9342">+IF(S1080=2,1,0)+IF(T1080=2,1,0)</f>
        <v>0</v>
      </c>
      <c r="AJ1080" s="1">
        <f t="shared" ref="AJ1080:AJ1081" si="9343">+IF(U1080=2,1,0)+IF(V1080=2,1,0)</f>
        <v>0</v>
      </c>
      <c r="AK1080" s="1">
        <f t="shared" ref="AK1080:AK1081" si="9344">+IF(X1080=2,1,0)+IF(W1080=2,1,0)</f>
        <v>0</v>
      </c>
      <c r="AL1080" s="1">
        <f t="shared" ref="AL1080:AL1081" si="9345">+IF(Y1080=2,1,0)+IF(Z1080=2,1,0)</f>
        <v>0</v>
      </c>
      <c r="AM1080" s="1">
        <f t="shared" ref="AM1080:AM1081" si="9346">+IF(AA1080=2,1,0)</f>
        <v>0</v>
      </c>
      <c r="AN1080" s="1">
        <f t="shared" ref="AN1080:AN1081" si="9347">+IF(AB1080=2,1,0)</f>
        <v>0</v>
      </c>
      <c r="AO1080" s="44"/>
      <c r="AP1080" s="44"/>
      <c r="AQ1080" s="44"/>
      <c r="AR1080" s="294">
        <f>G1080</f>
        <v>30</v>
      </c>
      <c r="AS1080" s="122">
        <f t="shared" si="9052"/>
        <v>0</v>
      </c>
      <c r="AT1080" s="122">
        <f t="shared" si="9053"/>
        <v>0</v>
      </c>
      <c r="AU1080" s="122">
        <f t="shared" si="9054"/>
        <v>0</v>
      </c>
      <c r="AV1080" s="122">
        <f t="shared" si="9318"/>
        <v>1</v>
      </c>
      <c r="AW1080" s="44"/>
      <c r="AX1080" s="294"/>
      <c r="AY1080" s="294"/>
      <c r="AZ1080" s="294"/>
      <c r="BA1080" s="294"/>
      <c r="BB1080" s="294"/>
      <c r="BC1080" s="29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>
        <v>1</v>
      </c>
      <c r="BN1080" s="127"/>
      <c r="BO1080" s="44"/>
      <c r="BP1080" s="1"/>
      <c r="BQ1080" s="44"/>
      <c r="BR1080" s="17">
        <v>1</v>
      </c>
      <c r="BS1080" s="1">
        <f t="shared" si="9056"/>
        <v>0</v>
      </c>
      <c r="BT1080" s="17">
        <f t="shared" ref="BT1080" si="9348">+BS1080*2</f>
        <v>0</v>
      </c>
      <c r="BU1080" s="44"/>
      <c r="BV1080" s="44">
        <v>1</v>
      </c>
      <c r="BW1080" s="44">
        <v>1</v>
      </c>
      <c r="BX1080" s="44">
        <v>1</v>
      </c>
      <c r="BY1080" s="44"/>
      <c r="BZ1080" s="44"/>
      <c r="CA1080" s="44"/>
      <c r="CB1080" s="44"/>
      <c r="CC1080" s="44"/>
      <c r="CD1080" s="92"/>
      <c r="CE1080" s="92"/>
      <c r="CF1080" s="92"/>
      <c r="CG1080" s="44"/>
      <c r="CH1080" s="1">
        <v>1</v>
      </c>
      <c r="CI1080" s="1"/>
      <c r="CJ1080" s="1"/>
      <c r="CK1080" s="383"/>
      <c r="CL1080" s="383"/>
      <c r="CM1080" s="383"/>
      <c r="CN1080" s="1">
        <f t="shared" si="9058"/>
        <v>1</v>
      </c>
      <c r="CO1080" s="1">
        <f t="shared" si="9059"/>
        <v>1</v>
      </c>
      <c r="CP1080" s="20">
        <f t="shared" si="9060"/>
        <v>2.5</v>
      </c>
      <c r="CQ1080" s="351"/>
      <c r="CR1080" s="131">
        <f>+IF(SUM(AX1080:BM1080)&gt;0,1,0)</f>
        <v>1</v>
      </c>
      <c r="CS1080" s="44">
        <v>2</v>
      </c>
      <c r="CT1080" s="44">
        <v>2</v>
      </c>
      <c r="CU1080" s="1"/>
      <c r="CV1080" s="1"/>
      <c r="CW1080" s="1">
        <v>2</v>
      </c>
      <c r="CX1080" s="1"/>
      <c r="CY1080" s="1">
        <v>5</v>
      </c>
      <c r="CZ1080" s="44">
        <v>3</v>
      </c>
      <c r="DA1080" s="17">
        <f t="shared" ref="DA1080:DA1081" si="9349">+CY1080</f>
        <v>5</v>
      </c>
      <c r="DB1080" s="359">
        <f t="shared" si="9085"/>
        <v>8</v>
      </c>
      <c r="DC1080" s="359">
        <f t="shared" si="9086"/>
        <v>7</v>
      </c>
      <c r="DD1080" s="44"/>
      <c r="DE1080" s="44">
        <v>6</v>
      </c>
      <c r="DF1080" s="44">
        <v>6</v>
      </c>
      <c r="DG1080" s="44"/>
      <c r="DH1080" s="44"/>
      <c r="DI1080" s="44">
        <f>3*3</f>
        <v>9</v>
      </c>
      <c r="DJ1080" s="44"/>
      <c r="DK1080" s="44"/>
      <c r="DL1080" s="44">
        <f t="shared" si="9334"/>
        <v>30</v>
      </c>
      <c r="DM1080" s="44"/>
      <c r="DN1080" s="44"/>
      <c r="DO1080" s="1"/>
      <c r="DP1080" s="1"/>
      <c r="DQ1080" s="17">
        <f t="shared" si="9063"/>
        <v>0</v>
      </c>
      <c r="DR1080" s="17">
        <f t="shared" si="9064"/>
        <v>0</v>
      </c>
      <c r="DS1080" s="17">
        <f t="shared" si="9065"/>
        <v>0</v>
      </c>
      <c r="DT1080" s="17">
        <f t="shared" si="9066"/>
        <v>0</v>
      </c>
      <c r="DU1080" s="17">
        <f t="shared" si="9067"/>
        <v>0</v>
      </c>
      <c r="DV1080" s="17">
        <f t="shared" si="9068"/>
        <v>0</v>
      </c>
      <c r="DW1080" s="1"/>
      <c r="DX1080" s="1"/>
      <c r="DY1080" s="20">
        <f t="shared" si="9069"/>
        <v>0</v>
      </c>
      <c r="DZ1080" s="20">
        <f t="shared" si="9070"/>
        <v>0</v>
      </c>
      <c r="EA1080" s="20">
        <f t="shared" si="9071"/>
        <v>0</v>
      </c>
      <c r="EB1080" s="20">
        <f t="shared" si="9072"/>
        <v>0</v>
      </c>
      <c r="EC1080" s="18">
        <f t="shared" si="9108"/>
        <v>0</v>
      </c>
      <c r="ED1080" s="19">
        <f t="shared" ref="ED1080:ED1081" si="9350">+IF(EC1080&lt;&gt;0,EC1080*3,0)</f>
        <v>0</v>
      </c>
      <c r="EE1080" s="19"/>
      <c r="EF1080" s="1">
        <f>+IF(EE1080&gt;0,CT1080*4,0)+4</f>
        <v>4</v>
      </c>
      <c r="EG1080" s="18"/>
      <c r="EH1080" s="341"/>
      <c r="EI1080" s="44"/>
      <c r="EJ1080" s="44">
        <v>9</v>
      </c>
      <c r="EK1080" s="44">
        <f>2*4.5</f>
        <v>9</v>
      </c>
      <c r="EL1080" s="93"/>
      <c r="EM1080" s="93">
        <v>1</v>
      </c>
      <c r="EN1080" s="93"/>
      <c r="EO1080" s="366"/>
      <c r="EP1080" s="366"/>
      <c r="EQ1080" s="374"/>
      <c r="ER1080" s="374"/>
      <c r="ES1080" s="374"/>
      <c r="ET1080" s="374"/>
      <c r="EU1080" s="18">
        <f t="shared" si="9087"/>
        <v>5</v>
      </c>
      <c r="EV1080" s="18">
        <f t="shared" si="9078"/>
        <v>2</v>
      </c>
      <c r="EW1080" s="341">
        <v>1</v>
      </c>
      <c r="EX1080" s="341">
        <v>1</v>
      </c>
      <c r="EY1080" s="341">
        <v>5</v>
      </c>
      <c r="EZ1080" s="365">
        <f t="shared" si="9088"/>
        <v>0.5</v>
      </c>
      <c r="FA1080" s="44"/>
      <c r="FB1080" s="44"/>
      <c r="FC1080" s="44"/>
      <c r="FD1080" s="45"/>
      <c r="FE1080" s="45"/>
      <c r="FF1080" s="45"/>
      <c r="FG1080" s="300"/>
      <c r="FH1080" s="45"/>
      <c r="FI1080" s="45"/>
      <c r="FJ1080" s="45"/>
      <c r="FK1080" s="44"/>
      <c r="FL1080" s="44"/>
      <c r="FM1080" s="44"/>
      <c r="FN1080" s="44"/>
      <c r="FO1080" s="294"/>
      <c r="FP1080" s="20">
        <f t="shared" si="9089"/>
        <v>0</v>
      </c>
      <c r="FQ1080" s="20">
        <f t="shared" si="9079"/>
        <v>6</v>
      </c>
      <c r="FR1080" s="20">
        <f t="shared" si="9080"/>
        <v>6</v>
      </c>
      <c r="FS1080" s="20">
        <f t="shared" si="9081"/>
        <v>0</v>
      </c>
      <c r="FT1080" s="20">
        <f t="shared" si="9082"/>
        <v>0</v>
      </c>
      <c r="FU1080" s="20">
        <f t="shared" si="9083"/>
        <v>0</v>
      </c>
      <c r="FV1080" s="20">
        <f t="shared" si="9084"/>
        <v>0</v>
      </c>
      <c r="FW1080" s="44"/>
    </row>
    <row r="1081" spans="1:179" ht="27.75" customHeight="1">
      <c r="A1081" s="40"/>
      <c r="B1081" s="41" t="s">
        <v>164</v>
      </c>
      <c r="C1081" s="41" t="str">
        <f t="shared" si="9319"/>
        <v>Các nhánh rẽ</v>
      </c>
      <c r="D1081" s="48"/>
      <c r="E1081" s="48"/>
      <c r="F1081" s="41"/>
      <c r="G1081" s="48"/>
      <c r="H1081" s="43"/>
      <c r="I1081" s="43"/>
      <c r="J1081" s="44"/>
      <c r="K1081" s="44"/>
      <c r="L1081" s="44"/>
      <c r="M1081" s="44"/>
      <c r="N1081" s="43"/>
      <c r="O1081" s="43"/>
      <c r="P1081" s="1"/>
      <c r="Q1081" s="16"/>
      <c r="R1081" s="1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1">
        <f t="shared" si="9336"/>
        <v>0</v>
      </c>
      <c r="AD1081" s="1">
        <f t="shared" si="9337"/>
        <v>0</v>
      </c>
      <c r="AE1081" s="1">
        <f t="shared" si="9338"/>
        <v>0</v>
      </c>
      <c r="AF1081" s="1">
        <f t="shared" si="9339"/>
        <v>0</v>
      </c>
      <c r="AG1081" s="1">
        <f t="shared" si="9340"/>
        <v>0</v>
      </c>
      <c r="AH1081" s="1">
        <f t="shared" si="9341"/>
        <v>0</v>
      </c>
      <c r="AI1081" s="1">
        <f t="shared" si="9342"/>
        <v>0</v>
      </c>
      <c r="AJ1081" s="1">
        <f t="shared" si="9343"/>
        <v>0</v>
      </c>
      <c r="AK1081" s="1">
        <f t="shared" si="9344"/>
        <v>0</v>
      </c>
      <c r="AL1081" s="1">
        <f t="shared" si="9345"/>
        <v>0</v>
      </c>
      <c r="AM1081" s="1">
        <f t="shared" si="9346"/>
        <v>0</v>
      </c>
      <c r="AN1081" s="1">
        <f t="shared" si="9347"/>
        <v>0</v>
      </c>
      <c r="AO1081" s="44"/>
      <c r="AP1081" s="44"/>
      <c r="AQ1081" s="44"/>
      <c r="AR1081" s="44"/>
      <c r="AS1081" s="122">
        <f t="shared" si="9052"/>
        <v>0</v>
      </c>
      <c r="AT1081" s="122">
        <f t="shared" si="9053"/>
        <v>0</v>
      </c>
      <c r="AU1081" s="122">
        <f t="shared" si="9054"/>
        <v>0</v>
      </c>
      <c r="AV1081" s="122">
        <f t="shared" si="9318"/>
        <v>0</v>
      </c>
      <c r="AW1081" s="44"/>
      <c r="AX1081" s="294"/>
      <c r="AY1081" s="294"/>
      <c r="AZ1081" s="294"/>
      <c r="BA1081" s="294"/>
      <c r="BB1081" s="294"/>
      <c r="BC1081" s="29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127"/>
      <c r="BO1081" s="44"/>
      <c r="BP1081" s="1"/>
      <c r="BQ1081" s="44"/>
      <c r="BR1081" s="17"/>
      <c r="BS1081" s="1">
        <f t="shared" si="9056"/>
        <v>0</v>
      </c>
      <c r="BT1081" s="17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92"/>
      <c r="CE1081" s="92"/>
      <c r="CF1081" s="92"/>
      <c r="CG1081" s="44"/>
      <c r="CH1081" s="1"/>
      <c r="CI1081" s="1"/>
      <c r="CJ1081" s="1"/>
      <c r="CK1081" s="383"/>
      <c r="CL1081" s="383"/>
      <c r="CM1081" s="383"/>
      <c r="CN1081" s="1">
        <f t="shared" si="9058"/>
        <v>0</v>
      </c>
      <c r="CO1081" s="1">
        <f t="shared" si="9059"/>
        <v>0</v>
      </c>
      <c r="CP1081" s="20">
        <f t="shared" si="9060"/>
        <v>0</v>
      </c>
      <c r="CQ1081" s="351"/>
      <c r="CR1081" s="131">
        <f>+IF(SUM(AX1081:BM1081)&gt;0,1,0)</f>
        <v>0</v>
      </c>
      <c r="CS1081" s="44"/>
      <c r="CT1081" s="44"/>
      <c r="CU1081" s="1"/>
      <c r="CV1081" s="1"/>
      <c r="CW1081" s="1"/>
      <c r="CX1081" s="1"/>
      <c r="CY1081" s="1"/>
      <c r="CZ1081" s="44"/>
      <c r="DA1081" s="17">
        <f t="shared" si="9349"/>
        <v>0</v>
      </c>
      <c r="DB1081" s="359">
        <f t="shared" si="9085"/>
        <v>0</v>
      </c>
      <c r="DC1081" s="359">
        <f t="shared" si="9086"/>
        <v>0</v>
      </c>
      <c r="DD1081" s="44"/>
      <c r="DE1081" s="44"/>
      <c r="DF1081" s="44"/>
      <c r="DG1081" s="44"/>
      <c r="DH1081" s="44"/>
      <c r="DI1081" s="44"/>
      <c r="DJ1081" s="44"/>
      <c r="DK1081" s="44"/>
      <c r="DL1081" s="44"/>
      <c r="DM1081" s="44"/>
      <c r="DN1081" s="44"/>
      <c r="DO1081" s="1"/>
      <c r="DP1081" s="1"/>
      <c r="DQ1081" s="17">
        <f t="shared" si="9063"/>
        <v>0</v>
      </c>
      <c r="DR1081" s="17">
        <f t="shared" si="9064"/>
        <v>0</v>
      </c>
      <c r="DS1081" s="17">
        <f t="shared" si="9065"/>
        <v>0</v>
      </c>
      <c r="DT1081" s="17">
        <f t="shared" si="9066"/>
        <v>0</v>
      </c>
      <c r="DU1081" s="17">
        <f t="shared" si="9067"/>
        <v>0</v>
      </c>
      <c r="DV1081" s="17">
        <f t="shared" si="9068"/>
        <v>0</v>
      </c>
      <c r="DW1081" s="1"/>
      <c r="DX1081" s="1"/>
      <c r="DY1081" s="20">
        <f t="shared" si="9069"/>
        <v>0</v>
      </c>
      <c r="DZ1081" s="20">
        <f t="shared" si="9070"/>
        <v>0</v>
      </c>
      <c r="EA1081" s="20">
        <f t="shared" si="9071"/>
        <v>0</v>
      </c>
      <c r="EB1081" s="20">
        <f t="shared" si="9072"/>
        <v>0</v>
      </c>
      <c r="EC1081" s="18">
        <f t="shared" si="9108"/>
        <v>0</v>
      </c>
      <c r="ED1081" s="19">
        <f t="shared" si="9350"/>
        <v>0</v>
      </c>
      <c r="EE1081" s="19">
        <f t="shared" si="9075"/>
        <v>0</v>
      </c>
      <c r="EF1081" s="1">
        <f t="shared" si="9076"/>
        <v>0</v>
      </c>
      <c r="EG1081" s="18">
        <f t="shared" si="9077"/>
        <v>0</v>
      </c>
      <c r="EH1081" s="341"/>
      <c r="EI1081" s="44"/>
      <c r="EJ1081" s="44"/>
      <c r="EK1081" s="44"/>
      <c r="EL1081" s="93"/>
      <c r="EM1081" s="93"/>
      <c r="EN1081" s="93"/>
      <c r="EO1081" s="366"/>
      <c r="EP1081" s="366"/>
      <c r="EQ1081" s="374"/>
      <c r="ER1081" s="374"/>
      <c r="ES1081" s="374"/>
      <c r="ET1081" s="374"/>
      <c r="EU1081" s="18"/>
      <c r="EV1081" s="18">
        <f t="shared" si="9078"/>
        <v>0</v>
      </c>
      <c r="EW1081" s="341"/>
      <c r="EX1081" s="341"/>
      <c r="EY1081" s="341"/>
      <c r="EZ1081" s="365">
        <f t="shared" si="9088"/>
        <v>0</v>
      </c>
      <c r="FA1081" s="44"/>
      <c r="FB1081" s="44"/>
      <c r="FC1081" s="44"/>
      <c r="FD1081" s="45"/>
      <c r="FE1081" s="45"/>
      <c r="FF1081" s="45"/>
      <c r="FG1081" s="300"/>
      <c r="FH1081" s="45"/>
      <c r="FI1081" s="45"/>
      <c r="FJ1081" s="45"/>
      <c r="FK1081" s="44"/>
      <c r="FL1081" s="44"/>
      <c r="FM1081" s="44"/>
      <c r="FN1081" s="44"/>
      <c r="FO1081" s="294"/>
      <c r="FP1081" s="20">
        <f t="shared" si="9089"/>
        <v>0</v>
      </c>
      <c r="FQ1081" s="20">
        <f t="shared" si="9079"/>
        <v>0</v>
      </c>
      <c r="FR1081" s="20">
        <f t="shared" si="9080"/>
        <v>0</v>
      </c>
      <c r="FS1081" s="20">
        <f t="shared" si="9081"/>
        <v>0</v>
      </c>
      <c r="FT1081" s="20">
        <f t="shared" si="9082"/>
        <v>0</v>
      </c>
      <c r="FU1081" s="20">
        <f t="shared" si="9083"/>
        <v>0</v>
      </c>
      <c r="FV1081" s="20">
        <f t="shared" si="9084"/>
        <v>0</v>
      </c>
      <c r="FW1081" s="44"/>
    </row>
    <row r="1082" spans="1:179" s="301" customFormat="1" ht="27.75" customHeight="1">
      <c r="A1082" s="295"/>
      <c r="B1082" s="41">
        <v>5</v>
      </c>
      <c r="C1082" s="41">
        <f t="shared" si="9319"/>
        <v>5</v>
      </c>
      <c r="D1082" s="296"/>
      <c r="E1082" s="296"/>
      <c r="F1082" s="296"/>
      <c r="G1082" s="296"/>
      <c r="H1082" s="297"/>
      <c r="I1082" s="297"/>
      <c r="J1082" s="294"/>
      <c r="K1082" s="294"/>
      <c r="L1082" s="294"/>
      <c r="M1082" s="294"/>
      <c r="N1082" s="297"/>
      <c r="O1082" s="297"/>
      <c r="P1082" s="1"/>
      <c r="Q1082" s="16"/>
      <c r="R1082" s="1"/>
      <c r="S1082" s="294"/>
      <c r="T1082" s="294"/>
      <c r="U1082" s="294"/>
      <c r="V1082" s="294"/>
      <c r="W1082" s="294"/>
      <c r="X1082" s="294"/>
      <c r="Y1082" s="294"/>
      <c r="Z1082" s="294"/>
      <c r="AA1082" s="294"/>
      <c r="AB1082" s="294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294"/>
      <c r="AP1082" s="294"/>
      <c r="AQ1082" s="294"/>
      <c r="AR1082" s="294"/>
      <c r="AS1082" s="298">
        <f t="shared" si="9052"/>
        <v>0</v>
      </c>
      <c r="AT1082" s="298">
        <f t="shared" si="9053"/>
        <v>0</v>
      </c>
      <c r="AU1082" s="298">
        <f t="shared" si="9054"/>
        <v>0</v>
      </c>
      <c r="AV1082" s="298">
        <f t="shared" si="9318"/>
        <v>0</v>
      </c>
      <c r="AW1082" s="294"/>
      <c r="AX1082" s="294"/>
      <c r="AY1082" s="294"/>
      <c r="AZ1082" s="294"/>
      <c r="BA1082" s="294"/>
      <c r="BB1082" s="294"/>
      <c r="BC1082" s="294"/>
      <c r="BD1082" s="294"/>
      <c r="BE1082" s="294"/>
      <c r="BF1082" s="294"/>
      <c r="BG1082" s="294"/>
      <c r="BH1082" s="294"/>
      <c r="BI1082" s="294"/>
      <c r="BJ1082" s="294"/>
      <c r="BK1082" s="294"/>
      <c r="BL1082" s="294"/>
      <c r="BM1082" s="294"/>
      <c r="BN1082" s="294"/>
      <c r="BO1082" s="294"/>
      <c r="BP1082" s="1"/>
      <c r="BQ1082" s="294"/>
      <c r="BR1082" s="17">
        <v>1</v>
      </c>
      <c r="BS1082" s="1">
        <f t="shared" si="9056"/>
        <v>0</v>
      </c>
      <c r="BT1082" s="17"/>
      <c r="BU1082" s="294">
        <v>8</v>
      </c>
      <c r="BV1082" s="294"/>
      <c r="BW1082" s="294"/>
      <c r="BX1082" s="294"/>
      <c r="BY1082" s="294"/>
      <c r="BZ1082" s="294"/>
      <c r="CA1082" s="294"/>
      <c r="CB1082" s="294"/>
      <c r="CC1082" s="294"/>
      <c r="CD1082" s="1"/>
      <c r="CE1082" s="1"/>
      <c r="CF1082" s="1"/>
      <c r="CG1082" s="294"/>
      <c r="CH1082" s="1"/>
      <c r="CI1082" s="1"/>
      <c r="CJ1082" s="1"/>
      <c r="CK1082" s="383"/>
      <c r="CL1082" s="383"/>
      <c r="CM1082" s="383"/>
      <c r="CN1082" s="1"/>
      <c r="CO1082" s="1"/>
      <c r="CP1082" s="20"/>
      <c r="CQ1082" s="351"/>
      <c r="CR1082" s="299"/>
      <c r="CS1082" s="294"/>
      <c r="CT1082" s="294"/>
      <c r="CU1082" s="1"/>
      <c r="CV1082" s="1"/>
      <c r="CW1082" s="1"/>
      <c r="CX1082" s="1"/>
      <c r="CY1082" s="1"/>
      <c r="CZ1082" s="294"/>
      <c r="DA1082" s="17"/>
      <c r="DB1082" s="359">
        <f t="shared" si="9085"/>
        <v>0</v>
      </c>
      <c r="DC1082" s="359">
        <f t="shared" si="9086"/>
        <v>0</v>
      </c>
      <c r="DD1082" s="294"/>
      <c r="DE1082" s="294"/>
      <c r="DF1082" s="294"/>
      <c r="DG1082" s="294"/>
      <c r="DH1082" s="294"/>
      <c r="DI1082" s="294"/>
      <c r="DJ1082" s="294"/>
      <c r="DK1082" s="294"/>
      <c r="DL1082" s="294"/>
      <c r="DM1082" s="294"/>
      <c r="DN1082" s="294"/>
      <c r="DO1082" s="1"/>
      <c r="DP1082" s="1"/>
      <c r="DQ1082" s="17"/>
      <c r="DR1082" s="17"/>
      <c r="DS1082" s="17"/>
      <c r="DT1082" s="17"/>
      <c r="DU1082" s="17"/>
      <c r="DV1082" s="17"/>
      <c r="DW1082" s="1"/>
      <c r="DX1082" s="1"/>
      <c r="DY1082" s="20"/>
      <c r="DZ1082" s="20"/>
      <c r="EA1082" s="20"/>
      <c r="EB1082" s="20"/>
      <c r="EC1082" s="18"/>
      <c r="ED1082" s="19"/>
      <c r="EE1082" s="19"/>
      <c r="EF1082" s="1"/>
      <c r="EG1082" s="18"/>
      <c r="EH1082" s="341"/>
      <c r="EI1082" s="294"/>
      <c r="EJ1082" s="294"/>
      <c r="EK1082" s="294"/>
      <c r="EL1082" s="19"/>
      <c r="EM1082" s="19"/>
      <c r="EN1082" s="19"/>
      <c r="EO1082" s="366"/>
      <c r="EP1082" s="366"/>
      <c r="EQ1082" s="374"/>
      <c r="ER1082" s="374"/>
      <c r="ES1082" s="374"/>
      <c r="ET1082" s="374"/>
      <c r="EU1082" s="18"/>
      <c r="EV1082" s="18">
        <f t="shared" si="9078"/>
        <v>0</v>
      </c>
      <c r="EW1082" s="341"/>
      <c r="EX1082" s="341"/>
      <c r="EY1082" s="341"/>
      <c r="EZ1082" s="365">
        <f t="shared" si="9088"/>
        <v>0</v>
      </c>
      <c r="FA1082" s="294"/>
      <c r="FB1082" s="294"/>
      <c r="FC1082" s="294"/>
      <c r="FD1082" s="300"/>
      <c r="FE1082" s="300"/>
      <c r="FF1082" s="300"/>
      <c r="FG1082" s="300"/>
      <c r="FH1082" s="300"/>
      <c r="FI1082" s="300"/>
      <c r="FJ1082" s="300"/>
      <c r="FK1082" s="294"/>
      <c r="FL1082" s="294"/>
      <c r="FM1082" s="294"/>
      <c r="FN1082" s="294"/>
      <c r="FO1082" s="294"/>
      <c r="FP1082" s="20">
        <f t="shared" si="9089"/>
        <v>0</v>
      </c>
      <c r="FQ1082" s="20"/>
      <c r="FR1082" s="20"/>
      <c r="FS1082" s="20"/>
      <c r="FT1082" s="20"/>
      <c r="FU1082" s="20"/>
      <c r="FV1082" s="20"/>
      <c r="FW1082" s="294"/>
    </row>
    <row r="1083" spans="1:179" s="301" customFormat="1" ht="27.75" customHeight="1">
      <c r="A1083" s="295"/>
      <c r="B1083" s="296" t="s">
        <v>202</v>
      </c>
      <c r="C1083" s="296" t="str">
        <f t="shared" si="9319"/>
        <v>5.1</v>
      </c>
      <c r="D1083" s="296" t="s">
        <v>53</v>
      </c>
      <c r="E1083" s="296" t="str">
        <f t="shared" ref="E1083:E1088" si="9351">D1083</f>
        <v>LT7,5</v>
      </c>
      <c r="F1083" s="296">
        <v>37</v>
      </c>
      <c r="G1083" s="296">
        <f t="shared" ref="G1083:G1089" si="9352">F1083</f>
        <v>37</v>
      </c>
      <c r="H1083" s="297"/>
      <c r="I1083" s="297"/>
      <c r="J1083" s="294"/>
      <c r="K1083" s="294"/>
      <c r="L1083" s="294"/>
      <c r="M1083" s="294"/>
      <c r="N1083" s="297"/>
      <c r="O1083" s="297"/>
      <c r="P1083" s="1"/>
      <c r="Q1083" s="16"/>
      <c r="R1083" s="1"/>
      <c r="S1083" s="294"/>
      <c r="T1083" s="294"/>
      <c r="U1083" s="294"/>
      <c r="V1083" s="294"/>
      <c r="W1083" s="294"/>
      <c r="X1083" s="294"/>
      <c r="Y1083" s="294"/>
      <c r="Z1083" s="294"/>
      <c r="AA1083" s="294"/>
      <c r="AB1083" s="294"/>
      <c r="AC1083" s="1">
        <f t="shared" ref="AC1083" si="9353">+IF(S1083=1,1,0)+IF(T1083=1,1,0)</f>
        <v>0</v>
      </c>
      <c r="AD1083" s="1">
        <f t="shared" ref="AD1083" si="9354">+IF(U1083=1,1,0)+IF(V1083=1,1,0)</f>
        <v>0</v>
      </c>
      <c r="AE1083" s="1">
        <f t="shared" ref="AE1083" si="9355">+IF(W1083=1,1,0)+IF(X1083=1,1,0)</f>
        <v>0</v>
      </c>
      <c r="AF1083" s="1">
        <f t="shared" ref="AF1083" si="9356">+IF(Y1083=1,1,0)+IF(Z1083=1,1,0)</f>
        <v>0</v>
      </c>
      <c r="AG1083" s="1">
        <f t="shared" ref="AG1083" si="9357">+IF(AA1083=1,1,0)</f>
        <v>0</v>
      </c>
      <c r="AH1083" s="1">
        <f t="shared" ref="AH1083" si="9358">+IF(AB1083=1,1,0)</f>
        <v>0</v>
      </c>
      <c r="AI1083" s="1">
        <f t="shared" ref="AI1083" si="9359">+IF(S1083=2,1,0)+IF(T1083=2,1,0)</f>
        <v>0</v>
      </c>
      <c r="AJ1083" s="1">
        <f t="shared" ref="AJ1083" si="9360">+IF(U1083=2,1,0)+IF(V1083=2,1,0)</f>
        <v>0</v>
      </c>
      <c r="AK1083" s="1">
        <f t="shared" ref="AK1083" si="9361">+IF(X1083=2,1,0)+IF(W1083=2,1,0)</f>
        <v>0</v>
      </c>
      <c r="AL1083" s="1">
        <f t="shared" ref="AL1083" si="9362">+IF(Y1083=2,1,0)+IF(Z1083=2,1,0)</f>
        <v>0</v>
      </c>
      <c r="AM1083" s="1">
        <f t="shared" ref="AM1083" si="9363">+IF(AA1083=2,1,0)</f>
        <v>0</v>
      </c>
      <c r="AN1083" s="1">
        <f t="shared" ref="AN1083" si="9364">+IF(AB1083=2,1,0)</f>
        <v>0</v>
      </c>
      <c r="AO1083" s="294"/>
      <c r="AP1083" s="294"/>
      <c r="AQ1083" s="294"/>
      <c r="AR1083" s="294"/>
      <c r="AS1083" s="298">
        <f t="shared" si="9052"/>
        <v>0</v>
      </c>
      <c r="AT1083" s="298">
        <f t="shared" si="9053"/>
        <v>0</v>
      </c>
      <c r="AU1083" s="298">
        <f t="shared" si="9054"/>
        <v>0</v>
      </c>
      <c r="AV1083" s="298">
        <f t="shared" si="9318"/>
        <v>0</v>
      </c>
      <c r="AW1083" s="294"/>
      <c r="AX1083" s="294"/>
      <c r="AY1083" s="294"/>
      <c r="AZ1083" s="294"/>
      <c r="BA1083" s="294"/>
      <c r="BB1083" s="294"/>
      <c r="BC1083" s="294"/>
      <c r="BD1083" s="294"/>
      <c r="BE1083" s="294"/>
      <c r="BF1083" s="294"/>
      <c r="BG1083" s="294"/>
      <c r="BH1083" s="294">
        <v>1</v>
      </c>
      <c r="BI1083" s="294"/>
      <c r="BJ1083" s="294"/>
      <c r="BK1083" s="294"/>
      <c r="BL1083" s="294"/>
      <c r="BM1083" s="294"/>
      <c r="BN1083" s="294"/>
      <c r="BO1083" s="294"/>
      <c r="BP1083" s="1"/>
      <c r="BQ1083" s="294"/>
      <c r="BR1083" s="17">
        <v>2</v>
      </c>
      <c r="BS1083" s="1">
        <f t="shared" si="9056"/>
        <v>0</v>
      </c>
      <c r="BT1083" s="17">
        <f t="shared" ref="BT1083" si="9365">+BS1083*2</f>
        <v>0</v>
      </c>
      <c r="BU1083" s="294"/>
      <c r="BV1083" s="294">
        <v>1</v>
      </c>
      <c r="BW1083" s="294"/>
      <c r="BX1083" s="294"/>
      <c r="BY1083" s="294"/>
      <c r="BZ1083" s="294"/>
      <c r="CA1083" s="294"/>
      <c r="CB1083" s="294"/>
      <c r="CC1083" s="294"/>
      <c r="CD1083" s="1"/>
      <c r="CE1083" s="1"/>
      <c r="CF1083" s="1"/>
      <c r="CG1083" s="294"/>
      <c r="CH1083" s="1">
        <v>1</v>
      </c>
      <c r="CI1083" s="1"/>
      <c r="CJ1083" s="1"/>
      <c r="CK1083" s="383"/>
      <c r="CL1083" s="383"/>
      <c r="CM1083" s="383"/>
      <c r="CN1083" s="1">
        <f t="shared" ref="CN1083:CN1088" si="9366">+SUM(BX1083:CC1083)*BW1083</f>
        <v>0</v>
      </c>
      <c r="CO1083" s="1">
        <f t="shared" ref="CO1083:CO1088" si="9367">+SUM(BX1083:CC1083)*BW1083</f>
        <v>0</v>
      </c>
      <c r="CP1083" s="20">
        <f t="shared" ref="CP1083:CP1088" si="9368">+SUM(BY1083:CC1083)*2.5+SUM(CD1083:CG1083)*0.5+SUM(CH1083:CJ1083)*2.5</f>
        <v>2.5</v>
      </c>
      <c r="CQ1083" s="351"/>
      <c r="CR1083" s="299">
        <f t="shared" ref="CR1083:CR1088" si="9369">+IF(SUM(AX1083:BM1083)&gt;0,1,0)</f>
        <v>1</v>
      </c>
      <c r="CS1083" s="294">
        <v>2</v>
      </c>
      <c r="CT1083" s="294">
        <v>2</v>
      </c>
      <c r="CU1083" s="1"/>
      <c r="CV1083" s="1"/>
      <c r="CW1083" s="1">
        <v>3</v>
      </c>
      <c r="CX1083" s="1"/>
      <c r="CY1083" s="1">
        <v>3</v>
      </c>
      <c r="CZ1083" s="294">
        <v>9</v>
      </c>
      <c r="DA1083" s="17">
        <f t="shared" ref="DA1083" si="9370">+CY1083</f>
        <v>3</v>
      </c>
      <c r="DB1083" s="359">
        <f t="shared" si="9085"/>
        <v>12</v>
      </c>
      <c r="DC1083" s="359">
        <f t="shared" si="9086"/>
        <v>6</v>
      </c>
      <c r="DD1083" s="294"/>
      <c r="DE1083" s="294">
        <v>9</v>
      </c>
      <c r="DF1083" s="294">
        <f>3*3</f>
        <v>9</v>
      </c>
      <c r="DG1083" s="294"/>
      <c r="DH1083" s="294"/>
      <c r="DI1083" s="294"/>
      <c r="DJ1083" s="294"/>
      <c r="DK1083" s="294"/>
      <c r="DL1083" s="294"/>
      <c r="DM1083" s="294">
        <f>G1083</f>
        <v>37</v>
      </c>
      <c r="DN1083" s="294"/>
      <c r="DO1083" s="1"/>
      <c r="DP1083" s="1"/>
      <c r="DQ1083" s="17">
        <f t="shared" ref="DQ1083:DQ1088" si="9371">+IF(AND(SUM(S1083:AA1083)&gt;0,SUM(FA1083:FF1083)&gt;0),CT1083,0)</f>
        <v>0</v>
      </c>
      <c r="DR1083" s="17">
        <f t="shared" ref="DR1083:DR1088" si="9372">+IF(AND(SUM(S1083:AA1083)&gt;0,SUM(FA1083:FF1083)&gt;0),CU1083,0)</f>
        <v>0</v>
      </c>
      <c r="DS1083" s="17">
        <f t="shared" ref="DS1083:DS1088" si="9373">+IF(AND(SUM(S1083:AA1083)&gt;0,SUM(FA1083:FF1083)&gt;0),CV1083,0)</f>
        <v>0</v>
      </c>
      <c r="DT1083" s="17">
        <f t="shared" ref="DT1083:DT1088" si="9374">+IF(AND(SUM(S1083:AA1083)&gt;0,SUM(FA1083:FF1083)&gt;0),CW1083,0)</f>
        <v>0</v>
      </c>
      <c r="DU1083" s="17">
        <f t="shared" ref="DU1083:DU1088" si="9375">+IF(AND(SUM(S1083:AA1083)&gt;0,SUM(FA1083:FF1083)&gt;0),CX1083,0)</f>
        <v>0</v>
      </c>
      <c r="DV1083" s="17">
        <f t="shared" ref="DV1083:DV1088" si="9376">+IF(AND(SUM(S1083:AA1083)&gt;0,SUM(FA1083:FF1083)&gt;0),CY1083,0)</f>
        <v>0</v>
      </c>
      <c r="DW1083" s="1"/>
      <c r="DX1083" s="1"/>
      <c r="DY1083" s="20">
        <f t="shared" ref="DY1083:DY1088" si="9377">+IF(AND(SUM(S1083:AB1083)&gt;0,SUM(FA1083:FF1083)&gt;0,DG1083&gt;=3),DG1083,0)</f>
        <v>0</v>
      </c>
      <c r="DZ1083" s="20">
        <f t="shared" ref="DZ1083:DZ1088" si="9378">+IF(AND(SUM(S1083:AB1083)&gt;0,SUM(FA1083:FF1083)&gt;0,DH1083&gt;=3),DH1083,0)</f>
        <v>0</v>
      </c>
      <c r="EA1083" s="20">
        <f t="shared" ref="EA1083:EA1088" si="9379">+IF(AND(SUM(S1083:AB1083)&gt;0,SUM(FA1083:FF1083)&gt;0,DI1083&gt;=3),DI1083,0)</f>
        <v>0</v>
      </c>
      <c r="EB1083" s="20">
        <f t="shared" ref="EB1083:EB1088" si="9380">+IF(AND(SUM(S1083:AB1083)&gt;0,SUM(FA1083:FF1083)&gt;0,DJ1083&gt;=3),DJ1083,0)</f>
        <v>0</v>
      </c>
      <c r="EC1083" s="18">
        <f>+IF(AND(CT1083=0,SUM(CU1083:CY1083)&gt;1,SUM(CU1083:CY1083)&lt;=4),1,IF(AND(CT1083=0,SUM(CU1083:CY1083)&gt;4),2,0))</f>
        <v>0</v>
      </c>
      <c r="ED1083" s="19">
        <f>+IF(EC1083&lt;&gt;0,EC1083*3,0)+3</f>
        <v>3</v>
      </c>
      <c r="EE1083" s="19"/>
      <c r="EF1083" s="1">
        <f>+IF(EE1083&gt;0,CT1083*4,0)+4</f>
        <v>4</v>
      </c>
      <c r="EG1083" s="18">
        <f>+IF(AND(CT1083+EC1083=0,SUM(AO1083:AR1083)&gt;0,SUM(DK1083:DN1083)&gt;0),(CU1083+CV1083+CW1083+CX1083)*2+CY1083*5,(EC1083+CT1083-FO1083)*5)+IF(AND(EC1083+DQ1083+CT1083=0,SUM(AO1083:AR1083)&gt;0),SUM(CU1083:CX1083)*2+CY1083*5,0)</f>
        <v>10</v>
      </c>
      <c r="EH1083" s="341"/>
      <c r="EI1083" s="294"/>
      <c r="EJ1083" s="294">
        <f>3*4.5</f>
        <v>13.5</v>
      </c>
      <c r="EK1083" s="294">
        <f>3*4.5</f>
        <v>13.5</v>
      </c>
      <c r="EL1083" s="19">
        <v>1</v>
      </c>
      <c r="EM1083" s="19"/>
      <c r="EN1083" s="19"/>
      <c r="EO1083" s="366"/>
      <c r="EP1083" s="366"/>
      <c r="EQ1083" s="374"/>
      <c r="ER1083" s="374"/>
      <c r="ES1083" s="374"/>
      <c r="ET1083" s="374"/>
      <c r="EU1083" s="18">
        <f t="shared" ref="EU1083:EU1088" si="9381">IF(SUM(CU1083:CX1083)&gt;0,CZ1083*1+2,0)</f>
        <v>11</v>
      </c>
      <c r="EV1083" s="18">
        <f t="shared" si="9078"/>
        <v>2</v>
      </c>
      <c r="EW1083" s="341">
        <v>1</v>
      </c>
      <c r="EX1083" s="341"/>
      <c r="EY1083" s="341">
        <v>5</v>
      </c>
      <c r="EZ1083" s="365">
        <f t="shared" si="9088"/>
        <v>0</v>
      </c>
      <c r="FA1083" s="294"/>
      <c r="FB1083" s="294"/>
      <c r="FC1083" s="294"/>
      <c r="FD1083" s="300"/>
      <c r="FE1083" s="300"/>
      <c r="FF1083" s="300"/>
      <c r="FG1083" s="300"/>
      <c r="FH1083" s="300"/>
      <c r="FI1083" s="300"/>
      <c r="FJ1083" s="300"/>
      <c r="FK1083" s="294"/>
      <c r="FL1083" s="294"/>
      <c r="FM1083" s="294"/>
      <c r="FN1083" s="294"/>
      <c r="FO1083" s="294"/>
      <c r="FP1083" s="20">
        <f t="shared" si="9089"/>
        <v>0</v>
      </c>
      <c r="FQ1083" s="20">
        <f t="shared" ref="FQ1083:FR1089" si="9382">+DE1083</f>
        <v>9</v>
      </c>
      <c r="FR1083" s="20">
        <f t="shared" si="9382"/>
        <v>9</v>
      </c>
      <c r="FS1083" s="20">
        <f t="shared" ref="FS1083:FV1089" si="9383">+IF(DG1083&lt;3,DG1083,0)</f>
        <v>0</v>
      </c>
      <c r="FT1083" s="20">
        <f t="shared" si="9383"/>
        <v>0</v>
      </c>
      <c r="FU1083" s="20">
        <f t="shared" si="9383"/>
        <v>0</v>
      </c>
      <c r="FV1083" s="20">
        <f t="shared" si="9383"/>
        <v>0</v>
      </c>
      <c r="FW1083" s="294"/>
    </row>
    <row r="1084" spans="1:179" s="301" customFormat="1" ht="27.75" customHeight="1">
      <c r="A1084" s="295"/>
      <c r="B1084" s="296" t="s">
        <v>205</v>
      </c>
      <c r="C1084" s="296" t="str">
        <f t="shared" si="9319"/>
        <v>5.2</v>
      </c>
      <c r="D1084" s="296" t="s">
        <v>53</v>
      </c>
      <c r="E1084" s="296" t="str">
        <f t="shared" si="9351"/>
        <v>LT7,5</v>
      </c>
      <c r="F1084" s="296">
        <v>38</v>
      </c>
      <c r="G1084" s="296">
        <f t="shared" si="9352"/>
        <v>38</v>
      </c>
      <c r="H1084" s="297"/>
      <c r="I1084" s="297"/>
      <c r="J1084" s="294"/>
      <c r="K1084" s="294"/>
      <c r="L1084" s="294"/>
      <c r="M1084" s="294"/>
      <c r="N1084" s="297"/>
      <c r="O1084" s="297"/>
      <c r="P1084" s="1"/>
      <c r="Q1084" s="16"/>
      <c r="R1084" s="1"/>
      <c r="S1084" s="294"/>
      <c r="T1084" s="294"/>
      <c r="U1084" s="294"/>
      <c r="V1084" s="294"/>
      <c r="W1084" s="294"/>
      <c r="X1084" s="294"/>
      <c r="Y1084" s="294"/>
      <c r="Z1084" s="294"/>
      <c r="AA1084" s="294"/>
      <c r="AB1084" s="294"/>
      <c r="AC1084" s="1">
        <f t="shared" ref="AC1084" si="9384">+IF(S1084=1,1,0)+IF(T1084=1,1,0)</f>
        <v>0</v>
      </c>
      <c r="AD1084" s="1">
        <f t="shared" ref="AD1084" si="9385">+IF(U1084=1,1,0)+IF(V1084=1,1,0)</f>
        <v>0</v>
      </c>
      <c r="AE1084" s="1">
        <f t="shared" ref="AE1084" si="9386">+IF(W1084=1,1,0)+IF(X1084=1,1,0)</f>
        <v>0</v>
      </c>
      <c r="AF1084" s="1">
        <f t="shared" ref="AF1084" si="9387">+IF(Y1084=1,1,0)+IF(Z1084=1,1,0)</f>
        <v>0</v>
      </c>
      <c r="AG1084" s="1">
        <f t="shared" ref="AG1084" si="9388">+IF(AA1084=1,1,0)</f>
        <v>0</v>
      </c>
      <c r="AH1084" s="1">
        <f t="shared" ref="AH1084" si="9389">+IF(AB1084=1,1,0)</f>
        <v>0</v>
      </c>
      <c r="AI1084" s="1">
        <f t="shared" ref="AI1084" si="9390">+IF(S1084=2,1,0)+IF(T1084=2,1,0)</f>
        <v>0</v>
      </c>
      <c r="AJ1084" s="1">
        <f t="shared" ref="AJ1084" si="9391">+IF(U1084=2,1,0)+IF(V1084=2,1,0)</f>
        <v>0</v>
      </c>
      <c r="AK1084" s="1">
        <f t="shared" ref="AK1084" si="9392">+IF(X1084=2,1,0)+IF(W1084=2,1,0)</f>
        <v>0</v>
      </c>
      <c r="AL1084" s="1">
        <f t="shared" ref="AL1084" si="9393">+IF(Y1084=2,1,0)+IF(Z1084=2,1,0)</f>
        <v>0</v>
      </c>
      <c r="AM1084" s="1">
        <f t="shared" ref="AM1084" si="9394">+IF(AA1084=2,1,0)</f>
        <v>0</v>
      </c>
      <c r="AN1084" s="1">
        <f t="shared" ref="AN1084" si="9395">+IF(AB1084=2,1,0)</f>
        <v>0</v>
      </c>
      <c r="AO1084" s="294"/>
      <c r="AP1084" s="294"/>
      <c r="AQ1084" s="294"/>
      <c r="AR1084" s="294"/>
      <c r="AS1084" s="298">
        <f t="shared" si="9052"/>
        <v>0</v>
      </c>
      <c r="AT1084" s="298">
        <f t="shared" si="9053"/>
        <v>0</v>
      </c>
      <c r="AU1084" s="298">
        <f t="shared" si="9054"/>
        <v>0</v>
      </c>
      <c r="AV1084" s="298">
        <f t="shared" si="9318"/>
        <v>0</v>
      </c>
      <c r="AW1084" s="294"/>
      <c r="AX1084" s="294"/>
      <c r="AY1084" s="294"/>
      <c r="AZ1084" s="294"/>
      <c r="BA1084" s="294"/>
      <c r="BB1084" s="294"/>
      <c r="BC1084" s="294"/>
      <c r="BD1084" s="294"/>
      <c r="BE1084" s="294"/>
      <c r="BF1084" s="294"/>
      <c r="BG1084" s="294"/>
      <c r="BH1084" s="294"/>
      <c r="BI1084" s="294">
        <v>1</v>
      </c>
      <c r="BJ1084" s="294"/>
      <c r="BK1084" s="294"/>
      <c r="BL1084" s="294"/>
      <c r="BM1084" s="294"/>
      <c r="BN1084" s="294">
        <v>1</v>
      </c>
      <c r="BO1084" s="294"/>
      <c r="BP1084" s="1"/>
      <c r="BQ1084" s="294"/>
      <c r="BR1084" s="17">
        <v>2</v>
      </c>
      <c r="BS1084" s="1">
        <f t="shared" si="9056"/>
        <v>0</v>
      </c>
      <c r="BT1084" s="17">
        <f t="shared" ref="BT1084" si="9396">+BS1084*2</f>
        <v>0</v>
      </c>
      <c r="BU1084" s="294"/>
      <c r="BV1084" s="294">
        <v>1</v>
      </c>
      <c r="BW1084" s="294"/>
      <c r="BX1084" s="294"/>
      <c r="BY1084" s="294"/>
      <c r="BZ1084" s="294"/>
      <c r="CA1084" s="294"/>
      <c r="CB1084" s="294"/>
      <c r="CC1084" s="294"/>
      <c r="CD1084" s="1"/>
      <c r="CE1084" s="1"/>
      <c r="CF1084" s="1"/>
      <c r="CG1084" s="294"/>
      <c r="CH1084" s="1">
        <v>1</v>
      </c>
      <c r="CI1084" s="1"/>
      <c r="CJ1084" s="1"/>
      <c r="CK1084" s="383"/>
      <c r="CL1084" s="383"/>
      <c r="CM1084" s="383"/>
      <c r="CN1084" s="1">
        <f t="shared" si="9366"/>
        <v>0</v>
      </c>
      <c r="CO1084" s="1">
        <f t="shared" si="9367"/>
        <v>0</v>
      </c>
      <c r="CP1084" s="20">
        <f t="shared" si="9368"/>
        <v>2.5</v>
      </c>
      <c r="CQ1084" s="351"/>
      <c r="CR1084" s="299">
        <f t="shared" si="9369"/>
        <v>1</v>
      </c>
      <c r="CS1084" s="294"/>
      <c r="CT1084" s="294"/>
      <c r="CU1084" s="1"/>
      <c r="CV1084" s="1"/>
      <c r="CW1084" s="1">
        <v>1</v>
      </c>
      <c r="CX1084" s="1"/>
      <c r="CY1084" s="1">
        <v>2</v>
      </c>
      <c r="CZ1084" s="294">
        <v>4</v>
      </c>
      <c r="DA1084" s="17">
        <f t="shared" ref="DA1084" si="9397">+CY1084</f>
        <v>2</v>
      </c>
      <c r="DB1084" s="359">
        <f t="shared" si="9085"/>
        <v>6</v>
      </c>
      <c r="DC1084" s="359">
        <f t="shared" si="9086"/>
        <v>3</v>
      </c>
      <c r="DD1084" s="294"/>
      <c r="DE1084" s="294">
        <v>4</v>
      </c>
      <c r="DF1084" s="294">
        <v>6</v>
      </c>
      <c r="DG1084" s="294"/>
      <c r="DH1084" s="294"/>
      <c r="DI1084" s="294"/>
      <c r="DJ1084" s="294"/>
      <c r="DK1084" s="294"/>
      <c r="DL1084" s="294"/>
      <c r="DM1084" s="294">
        <f>G1084</f>
        <v>38</v>
      </c>
      <c r="DN1084" s="294"/>
      <c r="DO1084" s="1"/>
      <c r="DP1084" s="1"/>
      <c r="DQ1084" s="17">
        <f t="shared" si="9371"/>
        <v>0</v>
      </c>
      <c r="DR1084" s="17">
        <f t="shared" si="9372"/>
        <v>0</v>
      </c>
      <c r="DS1084" s="17">
        <f t="shared" si="9373"/>
        <v>0</v>
      </c>
      <c r="DT1084" s="17">
        <f t="shared" si="9374"/>
        <v>0</v>
      </c>
      <c r="DU1084" s="17">
        <f t="shared" si="9375"/>
        <v>0</v>
      </c>
      <c r="DV1084" s="17">
        <f t="shared" si="9376"/>
        <v>0</v>
      </c>
      <c r="DW1084" s="1"/>
      <c r="DX1084" s="1"/>
      <c r="DY1084" s="20">
        <f t="shared" si="9377"/>
        <v>0</v>
      </c>
      <c r="DZ1084" s="20">
        <f t="shared" si="9378"/>
        <v>0</v>
      </c>
      <c r="EA1084" s="20">
        <f t="shared" si="9379"/>
        <v>0</v>
      </c>
      <c r="EB1084" s="20">
        <f t="shared" si="9380"/>
        <v>0</v>
      </c>
      <c r="EC1084" s="18">
        <f>+IF(AND(CT1084=0,SUM(CU1084:CY1084)&gt;1,SUM(CU1084:CY1084)&lt;=4),1,IF(AND(CT1084=0,SUM(CU1084:CY1084)&gt;4),2,0))</f>
        <v>1</v>
      </c>
      <c r="ED1084" s="19">
        <f>+IF(EC1084&lt;&gt;0,EC1084*3,0)</f>
        <v>3</v>
      </c>
      <c r="EE1084" s="19"/>
      <c r="EF1084" s="1">
        <f>+IF(EE1084&gt;0,CT1084*4,0)</f>
        <v>0</v>
      </c>
      <c r="EG1084" s="18">
        <f>+IF(AND(CT1084+EC1084=0,SUM(AO1084:AR1084)&gt;0,SUM(DK1084:DN1084)&gt;0),(CU1084+CV1084+CW1084+CX1084)*2+CY1084*5,(EC1084+CT1084-FO1084)*5)+IF(AND(EC1084+DQ1084+CT1084=0,SUM(AO1084:AR1084)&gt;0),SUM(CU1084:CX1084)*2+CY1084*5,0)</f>
        <v>5</v>
      </c>
      <c r="EH1084" s="341"/>
      <c r="EI1084" s="294"/>
      <c r="EJ1084" s="294">
        <v>4.5</v>
      </c>
      <c r="EK1084" s="294">
        <f>2*4.5</f>
        <v>9</v>
      </c>
      <c r="EL1084" s="19">
        <v>1</v>
      </c>
      <c r="EM1084" s="19"/>
      <c r="EN1084" s="19"/>
      <c r="EO1084" s="366"/>
      <c r="EP1084" s="366"/>
      <c r="EQ1084" s="374"/>
      <c r="ER1084" s="374"/>
      <c r="ES1084" s="374"/>
      <c r="ET1084" s="374"/>
      <c r="EU1084" s="18">
        <f t="shared" si="9381"/>
        <v>6</v>
      </c>
      <c r="EV1084" s="18">
        <f t="shared" si="9078"/>
        <v>2</v>
      </c>
      <c r="EW1084" s="341">
        <v>1</v>
      </c>
      <c r="EX1084" s="341"/>
      <c r="EY1084" s="341">
        <v>2</v>
      </c>
      <c r="EZ1084" s="365">
        <f t="shared" si="9088"/>
        <v>0</v>
      </c>
      <c r="FA1084" s="294"/>
      <c r="FB1084" s="294"/>
      <c r="FC1084" s="294"/>
      <c r="FD1084" s="300"/>
      <c r="FE1084" s="300"/>
      <c r="FF1084" s="300"/>
      <c r="FG1084" s="300"/>
      <c r="FH1084" s="300"/>
      <c r="FI1084" s="300"/>
      <c r="FJ1084" s="300"/>
      <c r="FK1084" s="294"/>
      <c r="FL1084" s="294"/>
      <c r="FM1084" s="294"/>
      <c r="FN1084" s="294"/>
      <c r="FO1084" s="294"/>
      <c r="FP1084" s="20">
        <f t="shared" si="9089"/>
        <v>0</v>
      </c>
      <c r="FQ1084" s="20">
        <f t="shared" si="9382"/>
        <v>4</v>
      </c>
      <c r="FR1084" s="20">
        <f t="shared" si="9382"/>
        <v>6</v>
      </c>
      <c r="FS1084" s="20">
        <f t="shared" si="9383"/>
        <v>0</v>
      </c>
      <c r="FT1084" s="20">
        <f t="shared" si="9383"/>
        <v>0</v>
      </c>
      <c r="FU1084" s="20">
        <f t="shared" si="9383"/>
        <v>0</v>
      </c>
      <c r="FV1084" s="20">
        <f t="shared" si="9383"/>
        <v>0</v>
      </c>
      <c r="FW1084" s="294"/>
    </row>
    <row r="1085" spans="1:179" s="301" customFormat="1" ht="27.75" customHeight="1">
      <c r="A1085" s="295"/>
      <c r="B1085" s="296" t="s">
        <v>203</v>
      </c>
      <c r="C1085" s="296" t="str">
        <f t="shared" si="9319"/>
        <v>5.3</v>
      </c>
      <c r="D1085" s="296" t="s">
        <v>53</v>
      </c>
      <c r="E1085" s="296" t="str">
        <f t="shared" si="9351"/>
        <v>LT7,5</v>
      </c>
      <c r="F1085" s="296">
        <v>13</v>
      </c>
      <c r="G1085" s="296">
        <f t="shared" si="9352"/>
        <v>13</v>
      </c>
      <c r="H1085" s="297"/>
      <c r="I1085" s="297"/>
      <c r="J1085" s="294"/>
      <c r="K1085" s="294"/>
      <c r="L1085" s="294"/>
      <c r="M1085" s="294"/>
      <c r="N1085" s="297"/>
      <c r="O1085" s="297"/>
      <c r="P1085" s="1"/>
      <c r="Q1085" s="16"/>
      <c r="R1085" s="1"/>
      <c r="S1085" s="294"/>
      <c r="T1085" s="294"/>
      <c r="U1085" s="294"/>
      <c r="V1085" s="294"/>
      <c r="W1085" s="294"/>
      <c r="X1085" s="294"/>
      <c r="Y1085" s="294"/>
      <c r="Z1085" s="294"/>
      <c r="AA1085" s="294"/>
      <c r="AB1085" s="294"/>
      <c r="AC1085" s="1">
        <f t="shared" ref="AC1085:AC1089" si="9398">+IF(S1085=1,1,0)+IF(T1085=1,1,0)</f>
        <v>0</v>
      </c>
      <c r="AD1085" s="1">
        <f t="shared" ref="AD1085:AD1089" si="9399">+IF(U1085=1,1,0)+IF(V1085=1,1,0)</f>
        <v>0</v>
      </c>
      <c r="AE1085" s="1">
        <f t="shared" ref="AE1085:AE1089" si="9400">+IF(W1085=1,1,0)+IF(X1085=1,1,0)</f>
        <v>0</v>
      </c>
      <c r="AF1085" s="1">
        <f t="shared" ref="AF1085:AF1089" si="9401">+IF(Y1085=1,1,0)+IF(Z1085=1,1,0)</f>
        <v>0</v>
      </c>
      <c r="AG1085" s="1">
        <f t="shared" ref="AG1085:AG1089" si="9402">+IF(AA1085=1,1,0)</f>
        <v>0</v>
      </c>
      <c r="AH1085" s="1">
        <f t="shared" ref="AH1085:AH1089" si="9403">+IF(AB1085=1,1,0)</f>
        <v>0</v>
      </c>
      <c r="AI1085" s="1">
        <f t="shared" ref="AI1085:AI1089" si="9404">+IF(S1085=2,1,0)+IF(T1085=2,1,0)</f>
        <v>0</v>
      </c>
      <c r="AJ1085" s="1">
        <f t="shared" ref="AJ1085:AJ1089" si="9405">+IF(U1085=2,1,0)+IF(V1085=2,1,0)</f>
        <v>0</v>
      </c>
      <c r="AK1085" s="1">
        <f t="shared" ref="AK1085:AK1089" si="9406">+IF(X1085=2,1,0)+IF(W1085=2,1,0)</f>
        <v>0</v>
      </c>
      <c r="AL1085" s="1">
        <f t="shared" ref="AL1085:AL1089" si="9407">+IF(Y1085=2,1,0)+IF(Z1085=2,1,0)</f>
        <v>0</v>
      </c>
      <c r="AM1085" s="1">
        <f t="shared" ref="AM1085:AM1089" si="9408">+IF(AA1085=2,1,0)</f>
        <v>0</v>
      </c>
      <c r="AN1085" s="1">
        <f t="shared" ref="AN1085:AN1089" si="9409">+IF(AB1085=2,1,0)</f>
        <v>0</v>
      </c>
      <c r="AO1085" s="294"/>
      <c r="AP1085" s="294"/>
      <c r="AQ1085" s="294"/>
      <c r="AR1085" s="294"/>
      <c r="AS1085" s="298">
        <f t="shared" si="9052"/>
        <v>0</v>
      </c>
      <c r="AT1085" s="298">
        <f t="shared" si="9053"/>
        <v>0</v>
      </c>
      <c r="AU1085" s="298">
        <f t="shared" si="9054"/>
        <v>0</v>
      </c>
      <c r="AV1085" s="298">
        <f t="shared" si="9318"/>
        <v>0</v>
      </c>
      <c r="AW1085" s="294"/>
      <c r="AX1085" s="294"/>
      <c r="AY1085" s="294"/>
      <c r="AZ1085" s="294"/>
      <c r="BA1085" s="294"/>
      <c r="BB1085" s="294"/>
      <c r="BC1085" s="294"/>
      <c r="BD1085" s="294"/>
      <c r="BE1085" s="294"/>
      <c r="BF1085" s="294"/>
      <c r="BG1085" s="294"/>
      <c r="BH1085" s="294"/>
      <c r="BI1085" s="294">
        <v>1</v>
      </c>
      <c r="BJ1085" s="294"/>
      <c r="BK1085" s="294"/>
      <c r="BL1085" s="294"/>
      <c r="BM1085" s="294"/>
      <c r="BN1085" s="294"/>
      <c r="BO1085" s="294"/>
      <c r="BP1085" s="1"/>
      <c r="BQ1085" s="294"/>
      <c r="BR1085" s="17">
        <v>2</v>
      </c>
      <c r="BS1085" s="1">
        <f t="shared" si="9056"/>
        <v>0</v>
      </c>
      <c r="BT1085" s="17">
        <f t="shared" ref="BT1085:BT1089" si="9410">+BS1085*2</f>
        <v>0</v>
      </c>
      <c r="BU1085" s="294"/>
      <c r="BV1085" s="294">
        <v>1</v>
      </c>
      <c r="BW1085" s="294"/>
      <c r="BX1085" s="294"/>
      <c r="BY1085" s="294"/>
      <c r="BZ1085" s="294"/>
      <c r="CA1085" s="294"/>
      <c r="CB1085" s="294"/>
      <c r="CC1085" s="294"/>
      <c r="CD1085" s="1"/>
      <c r="CE1085" s="1"/>
      <c r="CF1085" s="1"/>
      <c r="CG1085" s="294"/>
      <c r="CH1085" s="1">
        <v>1</v>
      </c>
      <c r="CI1085" s="1"/>
      <c r="CJ1085" s="1"/>
      <c r="CK1085" s="383"/>
      <c r="CL1085" s="383"/>
      <c r="CM1085" s="383"/>
      <c r="CN1085" s="1">
        <f t="shared" si="9366"/>
        <v>0</v>
      </c>
      <c r="CO1085" s="1">
        <f t="shared" si="9367"/>
        <v>0</v>
      </c>
      <c r="CP1085" s="20">
        <f t="shared" si="9368"/>
        <v>2.5</v>
      </c>
      <c r="CQ1085" s="351"/>
      <c r="CR1085" s="299">
        <f t="shared" si="9369"/>
        <v>1</v>
      </c>
      <c r="CS1085" s="294"/>
      <c r="CT1085" s="294"/>
      <c r="CU1085" s="1">
        <v>1</v>
      </c>
      <c r="CV1085" s="1">
        <v>1</v>
      </c>
      <c r="CW1085" s="1">
        <v>1</v>
      </c>
      <c r="CX1085" s="1"/>
      <c r="CY1085" s="1">
        <v>2</v>
      </c>
      <c r="CZ1085" s="294">
        <v>7</v>
      </c>
      <c r="DA1085" s="17">
        <f t="shared" ref="DA1085:DA1089" si="9411">+CY1085</f>
        <v>2</v>
      </c>
      <c r="DB1085" s="359">
        <f t="shared" si="9085"/>
        <v>9</v>
      </c>
      <c r="DC1085" s="359">
        <f t="shared" si="9086"/>
        <v>5</v>
      </c>
      <c r="DD1085" s="294"/>
      <c r="DE1085" s="294">
        <f>3*3</f>
        <v>9</v>
      </c>
      <c r="DF1085" s="294">
        <v>6</v>
      </c>
      <c r="DG1085" s="294"/>
      <c r="DH1085" s="294"/>
      <c r="DI1085" s="294"/>
      <c r="DJ1085" s="294"/>
      <c r="DK1085" s="294"/>
      <c r="DL1085" s="294"/>
      <c r="DM1085" s="294">
        <f>G1085</f>
        <v>13</v>
      </c>
      <c r="DN1085" s="294"/>
      <c r="DO1085" s="1"/>
      <c r="DP1085" s="1"/>
      <c r="DQ1085" s="17">
        <f t="shared" si="9371"/>
        <v>0</v>
      </c>
      <c r="DR1085" s="17">
        <f t="shared" si="9372"/>
        <v>0</v>
      </c>
      <c r="DS1085" s="17">
        <f t="shared" si="9373"/>
        <v>0</v>
      </c>
      <c r="DT1085" s="17">
        <f t="shared" si="9374"/>
        <v>0</v>
      </c>
      <c r="DU1085" s="17">
        <f t="shared" si="9375"/>
        <v>0</v>
      </c>
      <c r="DV1085" s="17">
        <f t="shared" si="9376"/>
        <v>0</v>
      </c>
      <c r="DW1085" s="1"/>
      <c r="DX1085" s="1"/>
      <c r="DY1085" s="20">
        <f t="shared" si="9377"/>
        <v>0</v>
      </c>
      <c r="DZ1085" s="20">
        <f t="shared" si="9378"/>
        <v>0</v>
      </c>
      <c r="EA1085" s="20">
        <f t="shared" si="9379"/>
        <v>0</v>
      </c>
      <c r="EB1085" s="20">
        <f t="shared" si="9380"/>
        <v>0</v>
      </c>
      <c r="EC1085" s="18">
        <f>+IF(AND(CT1085=0,SUM(CU1085:CY1085)&gt;1,SUM(CU1085:CY1085)&lt;=4),1,IF(AND(CT1085=0,SUM(CU1085:CY1085)&gt;4),2,0))-1</f>
        <v>1</v>
      </c>
      <c r="ED1085" s="19">
        <f>+IF(EC1085&lt;&gt;0,EC1085*3,0)</f>
        <v>3</v>
      </c>
      <c r="EE1085" s="19"/>
      <c r="EF1085" s="1">
        <f>+IF(EE1085&gt;0,CT1085*4,0)</f>
        <v>0</v>
      </c>
      <c r="EG1085" s="18">
        <f>+IF(AND(CT1085+EC1085=0,SUM(AO1085:AR1085)&gt;0,SUM(DK1085:DN1085)&gt;0),(CU1085+CV1085+CW1085+CX1085)*2+CY1085*5,(EC1085+CT1085-FO1085)*5)+IF(AND(EC1085+DQ1085+CT1085=0,SUM(AO1085:AR1085)&gt;0),SUM(CU1085:CX1085)*2+CY1085*5,0)</f>
        <v>5</v>
      </c>
      <c r="EH1085" s="341"/>
      <c r="EI1085" s="294"/>
      <c r="EJ1085" s="294">
        <v>4.5</v>
      </c>
      <c r="EK1085" s="294">
        <f>2*4.5</f>
        <v>9</v>
      </c>
      <c r="EL1085" s="19">
        <v>1</v>
      </c>
      <c r="EM1085" s="19"/>
      <c r="EN1085" s="19"/>
      <c r="EO1085" s="366"/>
      <c r="EP1085" s="366"/>
      <c r="EQ1085" s="374">
        <v>1</v>
      </c>
      <c r="ER1085" s="374"/>
      <c r="ES1085" s="374"/>
      <c r="ET1085" s="374"/>
      <c r="EU1085" s="18">
        <f t="shared" si="9381"/>
        <v>9</v>
      </c>
      <c r="EV1085" s="18">
        <f t="shared" si="9078"/>
        <v>2</v>
      </c>
      <c r="EW1085" s="341">
        <v>1</v>
      </c>
      <c r="EX1085" s="341"/>
      <c r="EY1085" s="341"/>
      <c r="EZ1085" s="365">
        <f t="shared" si="9088"/>
        <v>0</v>
      </c>
      <c r="FA1085" s="294"/>
      <c r="FB1085" s="294"/>
      <c r="FC1085" s="294"/>
      <c r="FD1085" s="300"/>
      <c r="FE1085" s="300"/>
      <c r="FF1085" s="300"/>
      <c r="FG1085" s="300"/>
      <c r="FH1085" s="300"/>
      <c r="FI1085" s="300"/>
      <c r="FJ1085" s="300"/>
      <c r="FK1085" s="294"/>
      <c r="FL1085" s="294"/>
      <c r="FM1085" s="294"/>
      <c r="FN1085" s="294"/>
      <c r="FO1085" s="294"/>
      <c r="FP1085" s="20">
        <f t="shared" si="9089"/>
        <v>0</v>
      </c>
      <c r="FQ1085" s="20">
        <f t="shared" si="9382"/>
        <v>9</v>
      </c>
      <c r="FR1085" s="20">
        <f t="shared" si="9382"/>
        <v>6</v>
      </c>
      <c r="FS1085" s="20">
        <f t="shared" si="9383"/>
        <v>0</v>
      </c>
      <c r="FT1085" s="20">
        <f t="shared" si="9383"/>
        <v>0</v>
      </c>
      <c r="FU1085" s="20">
        <f t="shared" si="9383"/>
        <v>0</v>
      </c>
      <c r="FV1085" s="20">
        <f t="shared" si="9383"/>
        <v>0</v>
      </c>
      <c r="FW1085" s="294"/>
    </row>
    <row r="1086" spans="1:179" s="301" customFormat="1" ht="27.75" customHeight="1">
      <c r="A1086" s="295"/>
      <c r="B1086" s="296" t="s">
        <v>933</v>
      </c>
      <c r="C1086" s="296" t="s">
        <v>752</v>
      </c>
      <c r="D1086" s="296" t="s">
        <v>53</v>
      </c>
      <c r="E1086" s="296" t="str">
        <f t="shared" si="9351"/>
        <v>LT7,5</v>
      </c>
      <c r="F1086" s="296">
        <v>40</v>
      </c>
      <c r="G1086" s="296">
        <f t="shared" si="9352"/>
        <v>40</v>
      </c>
      <c r="H1086" s="297"/>
      <c r="I1086" s="297"/>
      <c r="J1086" s="294"/>
      <c r="K1086" s="294"/>
      <c r="L1086" s="294"/>
      <c r="M1086" s="294"/>
      <c r="N1086" s="297"/>
      <c r="O1086" s="297"/>
      <c r="P1086" s="1"/>
      <c r="Q1086" s="16"/>
      <c r="R1086" s="1"/>
      <c r="S1086" s="294"/>
      <c r="T1086" s="294"/>
      <c r="U1086" s="294"/>
      <c r="V1086" s="294"/>
      <c r="W1086" s="294"/>
      <c r="X1086" s="294"/>
      <c r="Y1086" s="294"/>
      <c r="Z1086" s="294"/>
      <c r="AA1086" s="294"/>
      <c r="AB1086" s="294"/>
      <c r="AC1086" s="1">
        <f t="shared" si="9398"/>
        <v>0</v>
      </c>
      <c r="AD1086" s="1">
        <f t="shared" si="9399"/>
        <v>0</v>
      </c>
      <c r="AE1086" s="1">
        <f t="shared" si="9400"/>
        <v>0</v>
      </c>
      <c r="AF1086" s="1">
        <f t="shared" si="9401"/>
        <v>0</v>
      </c>
      <c r="AG1086" s="1">
        <f t="shared" si="9402"/>
        <v>0</v>
      </c>
      <c r="AH1086" s="1">
        <f t="shared" si="9403"/>
        <v>0</v>
      </c>
      <c r="AI1086" s="1">
        <f t="shared" si="9404"/>
        <v>0</v>
      </c>
      <c r="AJ1086" s="1">
        <f t="shared" si="9405"/>
        <v>0</v>
      </c>
      <c r="AK1086" s="1">
        <f t="shared" si="9406"/>
        <v>0</v>
      </c>
      <c r="AL1086" s="1">
        <f t="shared" si="9407"/>
        <v>0</v>
      </c>
      <c r="AM1086" s="1">
        <f t="shared" si="9408"/>
        <v>0</v>
      </c>
      <c r="AN1086" s="1">
        <f t="shared" si="9409"/>
        <v>0</v>
      </c>
      <c r="AO1086" s="294"/>
      <c r="AP1086" s="294"/>
      <c r="AQ1086" s="294"/>
      <c r="AR1086" s="294"/>
      <c r="AS1086" s="298">
        <f t="shared" si="9052"/>
        <v>0</v>
      </c>
      <c r="AT1086" s="298">
        <f t="shared" si="9053"/>
        <v>0</v>
      </c>
      <c r="AU1086" s="298">
        <f t="shared" si="9054"/>
        <v>0</v>
      </c>
      <c r="AV1086" s="298">
        <f t="shared" si="9318"/>
        <v>0</v>
      </c>
      <c r="AW1086" s="294"/>
      <c r="AX1086" s="294"/>
      <c r="AY1086" s="294"/>
      <c r="AZ1086" s="294"/>
      <c r="BA1086" s="294"/>
      <c r="BB1086" s="294"/>
      <c r="BC1086" s="294"/>
      <c r="BD1086" s="294"/>
      <c r="BE1086" s="294"/>
      <c r="BF1086" s="294"/>
      <c r="BG1086" s="294"/>
      <c r="BH1086" s="294"/>
      <c r="BI1086" s="294">
        <v>1</v>
      </c>
      <c r="BJ1086" s="294"/>
      <c r="BK1086" s="294"/>
      <c r="BL1086" s="294"/>
      <c r="BM1086" s="294"/>
      <c r="BN1086" s="294">
        <v>1</v>
      </c>
      <c r="BO1086" s="294"/>
      <c r="BP1086" s="1"/>
      <c r="BQ1086" s="294"/>
      <c r="BR1086" s="17">
        <v>3</v>
      </c>
      <c r="BS1086" s="1">
        <f t="shared" si="9056"/>
        <v>0</v>
      </c>
      <c r="BT1086" s="17">
        <f t="shared" si="9410"/>
        <v>0</v>
      </c>
      <c r="BU1086" s="294">
        <v>8</v>
      </c>
      <c r="BV1086" s="294">
        <v>1</v>
      </c>
      <c r="BW1086" s="294"/>
      <c r="BX1086" s="294"/>
      <c r="BY1086" s="294"/>
      <c r="BZ1086" s="294"/>
      <c r="CA1086" s="294"/>
      <c r="CB1086" s="294"/>
      <c r="CC1086" s="294"/>
      <c r="CD1086" s="1"/>
      <c r="CE1086" s="1"/>
      <c r="CF1086" s="1"/>
      <c r="CG1086" s="294"/>
      <c r="CH1086" s="1">
        <v>1</v>
      </c>
      <c r="CI1086" s="1"/>
      <c r="CJ1086" s="1"/>
      <c r="CK1086" s="383"/>
      <c r="CL1086" s="383"/>
      <c r="CM1086" s="383"/>
      <c r="CN1086" s="1">
        <f t="shared" si="9366"/>
        <v>0</v>
      </c>
      <c r="CO1086" s="1">
        <f t="shared" si="9367"/>
        <v>0</v>
      </c>
      <c r="CP1086" s="20">
        <f t="shared" si="9368"/>
        <v>2.5</v>
      </c>
      <c r="CQ1086" s="351"/>
      <c r="CR1086" s="299">
        <f t="shared" si="9369"/>
        <v>1</v>
      </c>
      <c r="CS1086" s="294">
        <v>2</v>
      </c>
      <c r="CT1086" s="294">
        <v>2</v>
      </c>
      <c r="CU1086" s="1"/>
      <c r="CV1086" s="1"/>
      <c r="CW1086" s="1">
        <v>2</v>
      </c>
      <c r="CX1086" s="1"/>
      <c r="CY1086" s="1">
        <v>6</v>
      </c>
      <c r="CZ1086" s="294">
        <v>6</v>
      </c>
      <c r="DA1086" s="17">
        <f t="shared" si="9411"/>
        <v>6</v>
      </c>
      <c r="DB1086" s="359">
        <f t="shared" si="9085"/>
        <v>12</v>
      </c>
      <c r="DC1086" s="359">
        <f t="shared" si="9086"/>
        <v>8</v>
      </c>
      <c r="DD1086" s="294"/>
      <c r="DE1086" s="294">
        <v>6</v>
      </c>
      <c r="DF1086" s="294">
        <f>6*3</f>
        <v>18</v>
      </c>
      <c r="DG1086" s="294"/>
      <c r="DH1086" s="294"/>
      <c r="DI1086" s="294"/>
      <c r="DJ1086" s="294"/>
      <c r="DK1086" s="294"/>
      <c r="DL1086" s="294"/>
      <c r="DM1086" s="294">
        <f>G1086</f>
        <v>40</v>
      </c>
      <c r="DN1086" s="294"/>
      <c r="DO1086" s="1"/>
      <c r="DP1086" s="1"/>
      <c r="DQ1086" s="17">
        <f t="shared" si="9371"/>
        <v>0</v>
      </c>
      <c r="DR1086" s="17">
        <f t="shared" si="9372"/>
        <v>0</v>
      </c>
      <c r="DS1086" s="17">
        <f t="shared" si="9373"/>
        <v>0</v>
      </c>
      <c r="DT1086" s="17">
        <f t="shared" si="9374"/>
        <v>0</v>
      </c>
      <c r="DU1086" s="17">
        <f t="shared" si="9375"/>
        <v>0</v>
      </c>
      <c r="DV1086" s="17">
        <f t="shared" si="9376"/>
        <v>0</v>
      </c>
      <c r="DW1086" s="1"/>
      <c r="DX1086" s="1"/>
      <c r="DY1086" s="20">
        <f t="shared" si="9377"/>
        <v>0</v>
      </c>
      <c r="DZ1086" s="20">
        <f t="shared" si="9378"/>
        <v>0</v>
      </c>
      <c r="EA1086" s="20">
        <f t="shared" si="9379"/>
        <v>0</v>
      </c>
      <c r="EB1086" s="20">
        <f t="shared" si="9380"/>
        <v>0</v>
      </c>
      <c r="EC1086" s="18">
        <f>+IF(AND(CT1086=0,SUM(CU1086:CY1086)&gt;1,SUM(CU1086:CY1086)&lt;=4),1,IF(AND(CT1086=0,SUM(CU1086:CY1086)&gt;4),2,0))</f>
        <v>0</v>
      </c>
      <c r="ED1086" s="19">
        <f>+IF(EC1086&lt;&gt;0,EC1086*3,0)</f>
        <v>0</v>
      </c>
      <c r="EE1086" s="19">
        <f>+IF(SUM(AO1086:AR1086)+SUM(DK1086:DN1086)&gt;0,CT1086*3,0)</f>
        <v>6</v>
      </c>
      <c r="EF1086" s="1">
        <f>+IF(EE1086&gt;0,CT1086*4,0)</f>
        <v>8</v>
      </c>
      <c r="EG1086" s="18"/>
      <c r="EH1086" s="341"/>
      <c r="EI1086" s="294"/>
      <c r="EJ1086" s="294">
        <v>9</v>
      </c>
      <c r="EK1086" s="294">
        <f>6*4.5</f>
        <v>27</v>
      </c>
      <c r="EL1086" s="19">
        <v>1</v>
      </c>
      <c r="EM1086" s="19"/>
      <c r="EN1086" s="19"/>
      <c r="EO1086" s="366"/>
      <c r="EP1086" s="366"/>
      <c r="EQ1086" s="374"/>
      <c r="ER1086" s="374"/>
      <c r="ES1086" s="374"/>
      <c r="ET1086" s="374"/>
      <c r="EU1086" s="18">
        <f t="shared" si="9381"/>
        <v>8</v>
      </c>
      <c r="EV1086" s="18">
        <f t="shared" si="9078"/>
        <v>2</v>
      </c>
      <c r="EW1086" s="341">
        <v>2</v>
      </c>
      <c r="EX1086" s="341">
        <v>2</v>
      </c>
      <c r="EY1086" s="341">
        <v>5</v>
      </c>
      <c r="EZ1086" s="365">
        <f t="shared" si="9088"/>
        <v>0</v>
      </c>
      <c r="FA1086" s="294"/>
      <c r="FB1086" s="294"/>
      <c r="FC1086" s="294"/>
      <c r="FD1086" s="300"/>
      <c r="FE1086" s="300"/>
      <c r="FF1086" s="300"/>
      <c r="FG1086" s="300"/>
      <c r="FH1086" s="300"/>
      <c r="FI1086" s="300"/>
      <c r="FJ1086" s="300"/>
      <c r="FK1086" s="294"/>
      <c r="FL1086" s="294"/>
      <c r="FM1086" s="294"/>
      <c r="FN1086" s="294"/>
      <c r="FO1086" s="294"/>
      <c r="FP1086" s="20">
        <f t="shared" si="9089"/>
        <v>0</v>
      </c>
      <c r="FQ1086" s="20">
        <f t="shared" si="9382"/>
        <v>6</v>
      </c>
      <c r="FR1086" s="20">
        <f t="shared" si="9382"/>
        <v>18</v>
      </c>
      <c r="FS1086" s="20">
        <f t="shared" si="9383"/>
        <v>0</v>
      </c>
      <c r="FT1086" s="20">
        <f t="shared" si="9383"/>
        <v>0</v>
      </c>
      <c r="FU1086" s="20">
        <f t="shared" si="9383"/>
        <v>0</v>
      </c>
      <c r="FV1086" s="20">
        <f t="shared" si="9383"/>
        <v>0</v>
      </c>
      <c r="FW1086" s="294"/>
    </row>
    <row r="1087" spans="1:179" s="301" customFormat="1" ht="27.75" customHeight="1">
      <c r="A1087" s="295"/>
      <c r="B1087" s="296" t="s">
        <v>934</v>
      </c>
      <c r="C1087" s="296" t="s">
        <v>936</v>
      </c>
      <c r="D1087" s="296" t="s">
        <v>53</v>
      </c>
      <c r="E1087" s="296" t="str">
        <f t="shared" si="9351"/>
        <v>LT7,5</v>
      </c>
      <c r="F1087" s="296">
        <v>33</v>
      </c>
      <c r="G1087" s="296">
        <f t="shared" si="9352"/>
        <v>33</v>
      </c>
      <c r="H1087" s="297"/>
      <c r="I1087" s="297"/>
      <c r="J1087" s="294"/>
      <c r="K1087" s="294"/>
      <c r="L1087" s="294"/>
      <c r="M1087" s="294"/>
      <c r="N1087" s="297"/>
      <c r="O1087" s="297"/>
      <c r="P1087" s="1"/>
      <c r="Q1087" s="16"/>
      <c r="R1087" s="1"/>
      <c r="S1087" s="294"/>
      <c r="T1087" s="294"/>
      <c r="U1087" s="294"/>
      <c r="V1087" s="294"/>
      <c r="W1087" s="294"/>
      <c r="X1087" s="294"/>
      <c r="Y1087" s="294"/>
      <c r="Z1087" s="294"/>
      <c r="AA1087" s="294"/>
      <c r="AB1087" s="294"/>
      <c r="AC1087" s="1">
        <f t="shared" si="9398"/>
        <v>0</v>
      </c>
      <c r="AD1087" s="1">
        <f t="shared" si="9399"/>
        <v>0</v>
      </c>
      <c r="AE1087" s="1">
        <f t="shared" si="9400"/>
        <v>0</v>
      </c>
      <c r="AF1087" s="1">
        <f t="shared" si="9401"/>
        <v>0</v>
      </c>
      <c r="AG1087" s="1">
        <f t="shared" si="9402"/>
        <v>0</v>
      </c>
      <c r="AH1087" s="1">
        <f t="shared" si="9403"/>
        <v>0</v>
      </c>
      <c r="AI1087" s="1">
        <f t="shared" si="9404"/>
        <v>0</v>
      </c>
      <c r="AJ1087" s="1">
        <f t="shared" si="9405"/>
        <v>0</v>
      </c>
      <c r="AK1087" s="1">
        <f t="shared" si="9406"/>
        <v>0</v>
      </c>
      <c r="AL1087" s="1">
        <f t="shared" si="9407"/>
        <v>0</v>
      </c>
      <c r="AM1087" s="1">
        <f t="shared" si="9408"/>
        <v>0</v>
      </c>
      <c r="AN1087" s="1">
        <f t="shared" si="9409"/>
        <v>0</v>
      </c>
      <c r="AO1087" s="294"/>
      <c r="AP1087" s="294">
        <f>G1087</f>
        <v>33</v>
      </c>
      <c r="AQ1087" s="294"/>
      <c r="AR1087" s="294"/>
      <c r="AS1087" s="298">
        <f t="shared" si="9052"/>
        <v>0</v>
      </c>
      <c r="AT1087" s="298">
        <f t="shared" si="9053"/>
        <v>1</v>
      </c>
      <c r="AU1087" s="298">
        <f t="shared" si="9054"/>
        <v>0</v>
      </c>
      <c r="AV1087" s="298">
        <f t="shared" si="9318"/>
        <v>0</v>
      </c>
      <c r="AW1087" s="294"/>
      <c r="AX1087" s="294"/>
      <c r="AY1087" s="294"/>
      <c r="AZ1087" s="294"/>
      <c r="BA1087" s="294"/>
      <c r="BB1087" s="294"/>
      <c r="BC1087" s="294"/>
      <c r="BD1087" s="294"/>
      <c r="BE1087" s="294"/>
      <c r="BF1087" s="294"/>
      <c r="BG1087" s="294"/>
      <c r="BH1087" s="294">
        <v>1</v>
      </c>
      <c r="BI1087" s="294"/>
      <c r="BJ1087" s="294"/>
      <c r="BK1087" s="294"/>
      <c r="BL1087" s="294"/>
      <c r="BM1087" s="294"/>
      <c r="BN1087" s="294"/>
      <c r="BO1087" s="294"/>
      <c r="BP1087" s="1"/>
      <c r="BQ1087" s="294"/>
      <c r="BR1087" s="17">
        <v>2</v>
      </c>
      <c r="BS1087" s="1">
        <f t="shared" si="9056"/>
        <v>0</v>
      </c>
      <c r="BT1087" s="17">
        <f t="shared" si="9410"/>
        <v>0</v>
      </c>
      <c r="BU1087" s="294"/>
      <c r="BV1087" s="294">
        <v>1</v>
      </c>
      <c r="BW1087" s="294"/>
      <c r="BX1087" s="294"/>
      <c r="BY1087" s="294"/>
      <c r="BZ1087" s="294"/>
      <c r="CA1087" s="294"/>
      <c r="CB1087" s="294"/>
      <c r="CC1087" s="294"/>
      <c r="CD1087" s="1"/>
      <c r="CE1087" s="1"/>
      <c r="CF1087" s="1"/>
      <c r="CG1087" s="294"/>
      <c r="CH1087" s="1">
        <v>1</v>
      </c>
      <c r="CI1087" s="1"/>
      <c r="CJ1087" s="1"/>
      <c r="CK1087" s="383"/>
      <c r="CL1087" s="383"/>
      <c r="CM1087" s="383"/>
      <c r="CN1087" s="1">
        <f t="shared" si="9366"/>
        <v>0</v>
      </c>
      <c r="CO1087" s="1">
        <f t="shared" si="9367"/>
        <v>0</v>
      </c>
      <c r="CP1087" s="20">
        <f t="shared" si="9368"/>
        <v>2.5</v>
      </c>
      <c r="CQ1087" s="351"/>
      <c r="CR1087" s="299">
        <f t="shared" si="9369"/>
        <v>1</v>
      </c>
      <c r="CS1087" s="294"/>
      <c r="CT1087" s="294"/>
      <c r="CU1087" s="1"/>
      <c r="CV1087" s="1"/>
      <c r="CW1087" s="1">
        <v>2</v>
      </c>
      <c r="CX1087" s="1"/>
      <c r="CY1087" s="1"/>
      <c r="CZ1087" s="294">
        <v>7</v>
      </c>
      <c r="DA1087" s="17">
        <f t="shared" si="9411"/>
        <v>0</v>
      </c>
      <c r="DB1087" s="359">
        <f t="shared" si="9085"/>
        <v>7</v>
      </c>
      <c r="DC1087" s="359">
        <f t="shared" si="9086"/>
        <v>2</v>
      </c>
      <c r="DD1087" s="294"/>
      <c r="DE1087" s="294">
        <v>6</v>
      </c>
      <c r="DF1087" s="294"/>
      <c r="DG1087" s="294"/>
      <c r="DH1087" s="294"/>
      <c r="DI1087" s="294"/>
      <c r="DJ1087" s="294"/>
      <c r="DK1087" s="294"/>
      <c r="DL1087" s="294"/>
      <c r="DM1087" s="294"/>
      <c r="DN1087" s="294"/>
      <c r="DO1087" s="1"/>
      <c r="DP1087" s="1"/>
      <c r="DQ1087" s="17">
        <f t="shared" si="9371"/>
        <v>0</v>
      </c>
      <c r="DR1087" s="17">
        <f t="shared" si="9372"/>
        <v>0</v>
      </c>
      <c r="DS1087" s="17">
        <f t="shared" si="9373"/>
        <v>0</v>
      </c>
      <c r="DT1087" s="17">
        <f t="shared" si="9374"/>
        <v>0</v>
      </c>
      <c r="DU1087" s="17">
        <f t="shared" si="9375"/>
        <v>0</v>
      </c>
      <c r="DV1087" s="17">
        <f t="shared" si="9376"/>
        <v>0</v>
      </c>
      <c r="DW1087" s="1"/>
      <c r="DX1087" s="1"/>
      <c r="DY1087" s="20">
        <f t="shared" si="9377"/>
        <v>0</v>
      </c>
      <c r="DZ1087" s="20">
        <f t="shared" si="9378"/>
        <v>0</v>
      </c>
      <c r="EA1087" s="20">
        <f t="shared" si="9379"/>
        <v>0</v>
      </c>
      <c r="EB1087" s="20">
        <f t="shared" si="9380"/>
        <v>0</v>
      </c>
      <c r="EC1087" s="18">
        <f>+IF(AND(CT1087=0,SUM(CU1087:CY1087)&gt;1,SUM(CU1087:CY1087)&lt;=4),1,IF(AND(CT1087=0,SUM(CU1087:CY1087)&gt;4),2,0))</f>
        <v>1</v>
      </c>
      <c r="ED1087" s="19">
        <f>+IF(EC1087&lt;&gt;0,EC1087*3,0)</f>
        <v>3</v>
      </c>
      <c r="EE1087" s="19">
        <f>+IF(SUM(AO1087:AR1087)+SUM(DK1087:DN1087)&gt;0,CT1087*3,0)</f>
        <v>0</v>
      </c>
      <c r="EF1087" s="1">
        <f>+IF(EE1087&gt;0,CT1087*4,0)</f>
        <v>0</v>
      </c>
      <c r="EG1087" s="18">
        <f>+IF(AND(CT1087+EC1087=0,SUM(AO1087:AR1087)&gt;0,SUM(DK1087:DN1087)&gt;0),(CU1087+CV1087+CW1087+CX1087)*2+CY1087*5,(EC1087+CT1087-FO1087)*5)+IF(AND(EC1087+DQ1087+CT1087=0,SUM(AO1087:AR1087)&gt;0),SUM(CU1087:CX1087)*2+CY1087*5,0)</f>
        <v>5</v>
      </c>
      <c r="EH1087" s="341"/>
      <c r="EI1087" s="294"/>
      <c r="EJ1087" s="294">
        <v>9</v>
      </c>
      <c r="EK1087" s="294"/>
      <c r="EL1087" s="19">
        <v>1</v>
      </c>
      <c r="EM1087" s="19"/>
      <c r="EN1087" s="19"/>
      <c r="EO1087" s="366"/>
      <c r="EP1087" s="366"/>
      <c r="EQ1087" s="374"/>
      <c r="ER1087" s="374"/>
      <c r="ES1087" s="374"/>
      <c r="ET1087" s="374"/>
      <c r="EU1087" s="18">
        <f t="shared" si="9381"/>
        <v>9</v>
      </c>
      <c r="EV1087" s="18">
        <f t="shared" si="9078"/>
        <v>2</v>
      </c>
      <c r="EW1087" s="341">
        <v>1</v>
      </c>
      <c r="EX1087" s="341"/>
      <c r="EY1087" s="341">
        <v>2</v>
      </c>
      <c r="EZ1087" s="365">
        <f t="shared" si="9088"/>
        <v>0</v>
      </c>
      <c r="FA1087" s="294"/>
      <c r="FB1087" s="294"/>
      <c r="FC1087" s="294"/>
      <c r="FD1087" s="300"/>
      <c r="FE1087" s="300"/>
      <c r="FF1087" s="300"/>
      <c r="FG1087" s="300"/>
      <c r="FH1087" s="300"/>
      <c r="FI1087" s="300"/>
      <c r="FJ1087" s="300">
        <f>F1087</f>
        <v>33</v>
      </c>
      <c r="FK1087" s="294"/>
      <c r="FL1087" s="294"/>
      <c r="FM1087" s="294"/>
      <c r="FN1087" s="294"/>
      <c r="FO1087" s="294"/>
      <c r="FP1087" s="20">
        <f t="shared" si="9089"/>
        <v>0</v>
      </c>
      <c r="FQ1087" s="20">
        <f t="shared" si="9382"/>
        <v>6</v>
      </c>
      <c r="FR1087" s="20">
        <f t="shared" si="9382"/>
        <v>0</v>
      </c>
      <c r="FS1087" s="20">
        <f t="shared" si="9383"/>
        <v>0</v>
      </c>
      <c r="FT1087" s="20">
        <f t="shared" si="9383"/>
        <v>0</v>
      </c>
      <c r="FU1087" s="20">
        <f t="shared" si="9383"/>
        <v>0</v>
      </c>
      <c r="FV1087" s="20">
        <f t="shared" si="9383"/>
        <v>0</v>
      </c>
      <c r="FW1087" s="294"/>
    </row>
    <row r="1088" spans="1:179" s="301" customFormat="1" ht="27.75" customHeight="1">
      <c r="A1088" s="295"/>
      <c r="B1088" s="296" t="s">
        <v>935</v>
      </c>
      <c r="C1088" s="296" t="s">
        <v>937</v>
      </c>
      <c r="D1088" s="296" t="s">
        <v>53</v>
      </c>
      <c r="E1088" s="296" t="str">
        <f t="shared" si="9351"/>
        <v>LT7,5</v>
      </c>
      <c r="F1088" s="296">
        <v>23</v>
      </c>
      <c r="G1088" s="296">
        <f t="shared" si="9352"/>
        <v>23</v>
      </c>
      <c r="H1088" s="297"/>
      <c r="I1088" s="297"/>
      <c r="J1088" s="294"/>
      <c r="K1088" s="294"/>
      <c r="L1088" s="294"/>
      <c r="M1088" s="294"/>
      <c r="N1088" s="297"/>
      <c r="O1088" s="297"/>
      <c r="P1088" s="1"/>
      <c r="Q1088" s="16"/>
      <c r="R1088" s="1"/>
      <c r="S1088" s="294"/>
      <c r="T1088" s="294"/>
      <c r="U1088" s="294"/>
      <c r="V1088" s="294"/>
      <c r="W1088" s="294"/>
      <c r="X1088" s="294"/>
      <c r="Y1088" s="294"/>
      <c r="Z1088" s="294"/>
      <c r="AA1088" s="294"/>
      <c r="AB1088" s="294"/>
      <c r="AC1088" s="1">
        <f t="shared" si="9398"/>
        <v>0</v>
      </c>
      <c r="AD1088" s="1">
        <f t="shared" si="9399"/>
        <v>0</v>
      </c>
      <c r="AE1088" s="1">
        <f t="shared" si="9400"/>
        <v>0</v>
      </c>
      <c r="AF1088" s="1">
        <f t="shared" si="9401"/>
        <v>0</v>
      </c>
      <c r="AG1088" s="1">
        <f t="shared" si="9402"/>
        <v>0</v>
      </c>
      <c r="AH1088" s="1">
        <f t="shared" si="9403"/>
        <v>0</v>
      </c>
      <c r="AI1088" s="1">
        <f t="shared" si="9404"/>
        <v>0</v>
      </c>
      <c r="AJ1088" s="1">
        <f t="shared" si="9405"/>
        <v>0</v>
      </c>
      <c r="AK1088" s="1">
        <f t="shared" si="9406"/>
        <v>0</v>
      </c>
      <c r="AL1088" s="1">
        <f t="shared" si="9407"/>
        <v>0</v>
      </c>
      <c r="AM1088" s="1">
        <f t="shared" si="9408"/>
        <v>0</v>
      </c>
      <c r="AN1088" s="1">
        <f t="shared" si="9409"/>
        <v>0</v>
      </c>
      <c r="AO1088" s="294"/>
      <c r="AP1088" s="294">
        <f>G1088</f>
        <v>23</v>
      </c>
      <c r="AQ1088" s="294"/>
      <c r="AR1088" s="294"/>
      <c r="AS1088" s="298">
        <f t="shared" si="9052"/>
        <v>0</v>
      </c>
      <c r="AT1088" s="298">
        <f t="shared" si="9053"/>
        <v>1</v>
      </c>
      <c r="AU1088" s="298">
        <f t="shared" si="9054"/>
        <v>0</v>
      </c>
      <c r="AV1088" s="298">
        <f t="shared" si="9318"/>
        <v>0</v>
      </c>
      <c r="AW1088" s="294"/>
      <c r="AX1088" s="294">
        <v>1</v>
      </c>
      <c r="AY1088" s="294"/>
      <c r="AZ1088" s="294"/>
      <c r="BA1088" s="294"/>
      <c r="BB1088" s="294"/>
      <c r="BC1088" s="294"/>
      <c r="BD1088" s="294"/>
      <c r="BE1088" s="294"/>
      <c r="BF1088" s="294"/>
      <c r="BG1088" s="294"/>
      <c r="BH1088" s="294"/>
      <c r="BI1088" s="294"/>
      <c r="BJ1088" s="294"/>
      <c r="BK1088" s="294"/>
      <c r="BL1088" s="294"/>
      <c r="BM1088" s="294"/>
      <c r="BN1088" s="294"/>
      <c r="BO1088" s="294"/>
      <c r="BP1088" s="1"/>
      <c r="BQ1088" s="294"/>
      <c r="BR1088" s="17">
        <v>1</v>
      </c>
      <c r="BS1088" s="1">
        <f t="shared" si="9056"/>
        <v>0</v>
      </c>
      <c r="BT1088" s="17">
        <f t="shared" si="9410"/>
        <v>0</v>
      </c>
      <c r="BU1088" s="294"/>
      <c r="BV1088" s="294">
        <v>1</v>
      </c>
      <c r="BW1088" s="294">
        <v>1</v>
      </c>
      <c r="BX1088" s="294">
        <v>1</v>
      </c>
      <c r="BY1088" s="294"/>
      <c r="BZ1088" s="294"/>
      <c r="CA1088" s="294"/>
      <c r="CB1088" s="294"/>
      <c r="CC1088" s="294"/>
      <c r="CD1088" s="1"/>
      <c r="CE1088" s="1"/>
      <c r="CF1088" s="1"/>
      <c r="CG1088" s="294"/>
      <c r="CH1088" s="1">
        <v>1</v>
      </c>
      <c r="CI1088" s="1"/>
      <c r="CJ1088" s="1"/>
      <c r="CK1088" s="383"/>
      <c r="CL1088" s="383"/>
      <c r="CM1088" s="383"/>
      <c r="CN1088" s="1">
        <f t="shared" si="9366"/>
        <v>1</v>
      </c>
      <c r="CO1088" s="1">
        <f t="shared" si="9367"/>
        <v>1</v>
      </c>
      <c r="CP1088" s="20">
        <f t="shared" si="9368"/>
        <v>2.5</v>
      </c>
      <c r="CQ1088" s="351"/>
      <c r="CR1088" s="299">
        <f t="shared" si="9369"/>
        <v>1</v>
      </c>
      <c r="CS1088" s="294"/>
      <c r="CT1088" s="294"/>
      <c r="CU1088" s="1"/>
      <c r="CV1088" s="1"/>
      <c r="CW1088" s="1">
        <v>2</v>
      </c>
      <c r="CX1088" s="1"/>
      <c r="CY1088" s="1"/>
      <c r="CZ1088" s="294">
        <v>4</v>
      </c>
      <c r="DA1088" s="17">
        <f t="shared" si="9411"/>
        <v>0</v>
      </c>
      <c r="DB1088" s="359">
        <f t="shared" si="9085"/>
        <v>4</v>
      </c>
      <c r="DC1088" s="359">
        <f t="shared" si="9086"/>
        <v>2</v>
      </c>
      <c r="DD1088" s="294"/>
      <c r="DE1088" s="294">
        <v>6</v>
      </c>
      <c r="DF1088" s="294"/>
      <c r="DG1088" s="294"/>
      <c r="DH1088" s="294"/>
      <c r="DI1088" s="294"/>
      <c r="DJ1088" s="294"/>
      <c r="DK1088" s="294"/>
      <c r="DL1088" s="294"/>
      <c r="DM1088" s="294"/>
      <c r="DN1088" s="294"/>
      <c r="DO1088" s="1"/>
      <c r="DP1088" s="1"/>
      <c r="DQ1088" s="17">
        <f t="shared" si="9371"/>
        <v>0</v>
      </c>
      <c r="DR1088" s="17">
        <f t="shared" si="9372"/>
        <v>0</v>
      </c>
      <c r="DS1088" s="17">
        <f t="shared" si="9373"/>
        <v>0</v>
      </c>
      <c r="DT1088" s="17">
        <f t="shared" si="9374"/>
        <v>0</v>
      </c>
      <c r="DU1088" s="17">
        <f t="shared" si="9375"/>
        <v>0</v>
      </c>
      <c r="DV1088" s="17">
        <f t="shared" si="9376"/>
        <v>0</v>
      </c>
      <c r="DW1088" s="1"/>
      <c r="DX1088" s="1"/>
      <c r="DY1088" s="20">
        <f t="shared" si="9377"/>
        <v>0</v>
      </c>
      <c r="DZ1088" s="20">
        <f t="shared" si="9378"/>
        <v>0</v>
      </c>
      <c r="EA1088" s="20">
        <f t="shared" si="9379"/>
        <v>0</v>
      </c>
      <c r="EB1088" s="20">
        <f t="shared" si="9380"/>
        <v>0</v>
      </c>
      <c r="EC1088" s="18">
        <f>+IF(AND(CT1088=0,SUM(CU1088:CY1088)&gt;1,SUM(CU1088:CY1088)&lt;=4),1,IF(AND(CT1088=0,SUM(CU1088:CY1088)&gt;4),2,0))</f>
        <v>1</v>
      </c>
      <c r="ED1088" s="19">
        <f>+IF(EC1088&lt;&gt;0,EC1088*3,0)</f>
        <v>3</v>
      </c>
      <c r="EE1088" s="19">
        <f>+IF(SUM(AO1088:AR1088)+SUM(DK1088:DN1088)&gt;0,CT1088*3,0)</f>
        <v>0</v>
      </c>
      <c r="EF1088" s="1">
        <f>+IF(EE1088&gt;0,CT1088*4,0)</f>
        <v>0</v>
      </c>
      <c r="EG1088" s="18"/>
      <c r="EH1088" s="341"/>
      <c r="EI1088" s="294"/>
      <c r="EJ1088" s="294">
        <v>9</v>
      </c>
      <c r="EK1088" s="294"/>
      <c r="EL1088" s="19">
        <v>1</v>
      </c>
      <c r="EM1088" s="19"/>
      <c r="EN1088" s="19"/>
      <c r="EO1088" s="366"/>
      <c r="EP1088" s="366"/>
      <c r="EQ1088" s="374"/>
      <c r="ER1088" s="374"/>
      <c r="ES1088" s="374"/>
      <c r="ET1088" s="374"/>
      <c r="EU1088" s="18">
        <f t="shared" si="9381"/>
        <v>6</v>
      </c>
      <c r="EV1088" s="18">
        <f t="shared" si="9078"/>
        <v>2</v>
      </c>
      <c r="EW1088" s="341">
        <v>1</v>
      </c>
      <c r="EX1088" s="341">
        <v>1</v>
      </c>
      <c r="EY1088" s="341">
        <v>2</v>
      </c>
      <c r="EZ1088" s="365">
        <f t="shared" si="9088"/>
        <v>0.5</v>
      </c>
      <c r="FA1088" s="294"/>
      <c r="FB1088" s="294"/>
      <c r="FC1088" s="294"/>
      <c r="FD1088" s="300"/>
      <c r="FE1088" s="300"/>
      <c r="FF1088" s="300"/>
      <c r="FG1088" s="300"/>
      <c r="FH1088" s="300"/>
      <c r="FI1088" s="300"/>
      <c r="FJ1088" s="300">
        <f>F1088</f>
        <v>23</v>
      </c>
      <c r="FK1088" s="294"/>
      <c r="FL1088" s="294"/>
      <c r="FM1088" s="294"/>
      <c r="FN1088" s="294"/>
      <c r="FO1088" s="294"/>
      <c r="FP1088" s="20">
        <f t="shared" si="9089"/>
        <v>0</v>
      </c>
      <c r="FQ1088" s="20">
        <f t="shared" si="9382"/>
        <v>6</v>
      </c>
      <c r="FR1088" s="20">
        <f t="shared" si="9382"/>
        <v>0</v>
      </c>
      <c r="FS1088" s="20">
        <f t="shared" si="9383"/>
        <v>0</v>
      </c>
      <c r="FT1088" s="20">
        <f t="shared" si="9383"/>
        <v>0</v>
      </c>
      <c r="FU1088" s="20">
        <f t="shared" si="9383"/>
        <v>0</v>
      </c>
      <c r="FV1088" s="20">
        <f t="shared" si="9383"/>
        <v>0</v>
      </c>
      <c r="FW1088" s="294"/>
    </row>
    <row r="1089" spans="1:181" ht="27.75" customHeight="1">
      <c r="A1089" s="40"/>
      <c r="B1089" s="48" t="s">
        <v>938</v>
      </c>
      <c r="C1089" s="48" t="s">
        <v>774</v>
      </c>
      <c r="D1089" s="48" t="s">
        <v>44</v>
      </c>
      <c r="E1089" s="48" t="str">
        <f t="shared" ref="E1089" si="9412">D1089</f>
        <v>LT8,5</v>
      </c>
      <c r="F1089" s="48">
        <v>33</v>
      </c>
      <c r="G1089" s="48">
        <f t="shared" si="9352"/>
        <v>33</v>
      </c>
      <c r="H1089" s="43"/>
      <c r="I1089" s="43"/>
      <c r="J1089" s="44"/>
      <c r="K1089" s="44"/>
      <c r="L1089" s="44"/>
      <c r="M1089" s="44"/>
      <c r="N1089" s="43"/>
      <c r="O1089" s="43"/>
      <c r="P1089" s="1"/>
      <c r="Q1089" s="16"/>
      <c r="R1089" s="1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1">
        <f t="shared" si="9398"/>
        <v>0</v>
      </c>
      <c r="AD1089" s="1">
        <f t="shared" si="9399"/>
        <v>0</v>
      </c>
      <c r="AE1089" s="1">
        <f t="shared" si="9400"/>
        <v>0</v>
      </c>
      <c r="AF1089" s="1">
        <f t="shared" si="9401"/>
        <v>0</v>
      </c>
      <c r="AG1089" s="1">
        <f t="shared" si="9402"/>
        <v>0</v>
      </c>
      <c r="AH1089" s="1">
        <f t="shared" si="9403"/>
        <v>0</v>
      </c>
      <c r="AI1089" s="1">
        <f t="shared" si="9404"/>
        <v>0</v>
      </c>
      <c r="AJ1089" s="1">
        <f t="shared" si="9405"/>
        <v>0</v>
      </c>
      <c r="AK1089" s="1">
        <f t="shared" si="9406"/>
        <v>0</v>
      </c>
      <c r="AL1089" s="1">
        <f t="shared" si="9407"/>
        <v>0</v>
      </c>
      <c r="AM1089" s="1">
        <f t="shared" si="9408"/>
        <v>0</v>
      </c>
      <c r="AN1089" s="1">
        <f t="shared" si="9409"/>
        <v>0</v>
      </c>
      <c r="AO1089" s="44"/>
      <c r="AP1089" s="44"/>
      <c r="AQ1089" s="44"/>
      <c r="AR1089" s="294"/>
      <c r="AS1089" s="122">
        <f t="shared" si="9052"/>
        <v>0</v>
      </c>
      <c r="AT1089" s="122">
        <f t="shared" si="9053"/>
        <v>0</v>
      </c>
      <c r="AU1089" s="122">
        <f t="shared" si="9054"/>
        <v>0</v>
      </c>
      <c r="AV1089" s="122">
        <f t="shared" si="9318"/>
        <v>0</v>
      </c>
      <c r="AW1089" s="44"/>
      <c r="AX1089" s="294"/>
      <c r="AY1089" s="294"/>
      <c r="AZ1089" s="294"/>
      <c r="BA1089" s="294"/>
      <c r="BB1089" s="294"/>
      <c r="BC1089" s="29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127"/>
      <c r="BO1089" s="44">
        <v>1</v>
      </c>
      <c r="BP1089" s="1"/>
      <c r="BQ1089" s="44"/>
      <c r="BR1089" s="17">
        <v>1</v>
      </c>
      <c r="BS1089" s="1">
        <f t="shared" si="9056"/>
        <v>0</v>
      </c>
      <c r="BT1089" s="17">
        <f t="shared" si="9410"/>
        <v>0</v>
      </c>
      <c r="BU1089" s="44"/>
      <c r="BV1089" s="44">
        <v>1</v>
      </c>
      <c r="BW1089" s="44"/>
      <c r="BX1089" s="44"/>
      <c r="BY1089" s="44"/>
      <c r="BZ1089" s="44"/>
      <c r="CA1089" s="44"/>
      <c r="CB1089" s="44"/>
      <c r="CC1089" s="44"/>
      <c r="CD1089" s="92"/>
      <c r="CE1089" s="92"/>
      <c r="CF1089" s="92"/>
      <c r="CG1089" s="44"/>
      <c r="CH1089" s="1"/>
      <c r="CI1089" s="1"/>
      <c r="CJ1089" s="1"/>
      <c r="CK1089" s="383"/>
      <c r="CL1089" s="383"/>
      <c r="CM1089" s="383"/>
      <c r="CN1089" s="1">
        <f t="shared" ref="CN1089" si="9413">+SUM(BX1089:CC1089)*BW1089</f>
        <v>0</v>
      </c>
      <c r="CO1089" s="1">
        <f t="shared" ref="CO1089" si="9414">+SUM(BX1089:CC1089)*BW1089</f>
        <v>0</v>
      </c>
      <c r="CP1089" s="20">
        <f t="shared" ref="CP1089" si="9415">+SUM(BY1089:CC1089)*2.5+SUM(CD1089:CG1089)*0.5+SUM(CH1089:CJ1089)*2.5</f>
        <v>0</v>
      </c>
      <c r="CQ1089" s="351"/>
      <c r="CR1089" s="131">
        <f t="shared" ref="CR1089" si="9416">+IF(SUM(AX1089:BM1089)&gt;0,1,0)</f>
        <v>0</v>
      </c>
      <c r="CS1089" s="44"/>
      <c r="CT1089" s="44"/>
      <c r="CU1089" s="1"/>
      <c r="CV1089" s="1"/>
      <c r="CW1089" s="1"/>
      <c r="CX1089" s="1"/>
      <c r="CY1089" s="1"/>
      <c r="CZ1089" s="44"/>
      <c r="DA1089" s="17">
        <f t="shared" si="9411"/>
        <v>0</v>
      </c>
      <c r="DB1089" s="359">
        <f t="shared" si="9085"/>
        <v>0</v>
      </c>
      <c r="DC1089" s="359">
        <f t="shared" si="9086"/>
        <v>0</v>
      </c>
      <c r="DD1089" s="44"/>
      <c r="DE1089" s="44"/>
      <c r="DF1089" s="44"/>
      <c r="DG1089" s="44"/>
      <c r="DH1089" s="44"/>
      <c r="DI1089" s="44"/>
      <c r="DJ1089" s="44"/>
      <c r="DK1089" s="44"/>
      <c r="DL1089" s="44"/>
      <c r="DM1089" s="44"/>
      <c r="DN1089" s="44">
        <f>F1089</f>
        <v>33</v>
      </c>
      <c r="DO1089" s="1"/>
      <c r="DP1089" s="1"/>
      <c r="DQ1089" s="17">
        <f t="shared" ref="DQ1089" si="9417">+IF(AND(SUM(S1089:AA1089)&gt;0,SUM(FA1089:FF1089)&gt;0),CT1089,0)</f>
        <v>0</v>
      </c>
      <c r="DR1089" s="17">
        <f t="shared" ref="DR1089" si="9418">+IF(AND(SUM(S1089:AA1089)&gt;0,SUM(FA1089:FF1089)&gt;0),CU1089,0)</f>
        <v>0</v>
      </c>
      <c r="DS1089" s="17">
        <f t="shared" ref="DS1089" si="9419">+IF(AND(SUM(S1089:AA1089)&gt;0,SUM(FA1089:FF1089)&gt;0),CV1089,0)</f>
        <v>0</v>
      </c>
      <c r="DT1089" s="17">
        <f t="shared" ref="DT1089" si="9420">+IF(AND(SUM(S1089:AA1089)&gt;0,SUM(FA1089:FF1089)&gt;0),CW1089,0)</f>
        <v>0</v>
      </c>
      <c r="DU1089" s="17">
        <f t="shared" ref="DU1089" si="9421">+IF(AND(SUM(S1089:AA1089)&gt;0,SUM(FA1089:FF1089)&gt;0),CX1089,0)</f>
        <v>0</v>
      </c>
      <c r="DV1089" s="17">
        <f t="shared" ref="DV1089" si="9422">+IF(AND(SUM(S1089:AA1089)&gt;0,SUM(FA1089:FF1089)&gt;0),CY1089,0)</f>
        <v>0</v>
      </c>
      <c r="DW1089" s="1"/>
      <c r="DX1089" s="1"/>
      <c r="DY1089" s="20">
        <f t="shared" ref="DY1089" si="9423">+IF(AND(SUM(S1089:AB1089)&gt;0,SUM(FA1089:FF1089)&gt;0,DG1089&gt;=3),DG1089,0)</f>
        <v>0</v>
      </c>
      <c r="DZ1089" s="20">
        <f t="shared" ref="DZ1089" si="9424">+IF(AND(SUM(S1089:AB1089)&gt;0,SUM(FA1089:FF1089)&gt;0,DH1089&gt;=3),DH1089,0)</f>
        <v>0</v>
      </c>
      <c r="EA1089" s="20">
        <f t="shared" ref="EA1089" si="9425">+IF(AND(SUM(S1089:AB1089)&gt;0,SUM(FA1089:FF1089)&gt;0,DI1089&gt;=3),DI1089,0)</f>
        <v>0</v>
      </c>
      <c r="EB1089" s="20">
        <f t="shared" ref="EB1089" si="9426">+IF(AND(SUM(S1089:AB1089)&gt;0,SUM(FA1089:FF1089)&gt;0,DJ1089&gt;=3),DJ1089,0)</f>
        <v>0</v>
      </c>
      <c r="EC1089" s="18">
        <f t="shared" ref="EC1089" si="9427">+IF(AND(CT1089=0,SUM(CU1089:CY1089)&gt;1,SUM(CU1089:CY1089)&lt;=4),1,IF(AND(CT1089=0,SUM(CU1089:CY1089)&gt;4),2,0))</f>
        <v>0</v>
      </c>
      <c r="ED1089" s="19">
        <f t="shared" ref="ED1089" si="9428">+IF(EC1089&lt;&gt;0,EC1089*3,0)</f>
        <v>0</v>
      </c>
      <c r="EE1089" s="19">
        <f t="shared" ref="EE1089" si="9429">+IF(SUM(AO1089:AR1089)+SUM(DK1089:DN1089)&gt;0,CT1089*3,0)</f>
        <v>0</v>
      </c>
      <c r="EF1089" s="1">
        <f t="shared" ref="EF1089" si="9430">+IF(EE1089&gt;0,CT1089*4,0)</f>
        <v>0</v>
      </c>
      <c r="EG1089" s="18">
        <f t="shared" ref="EG1089" si="9431">+IF(AND(CT1089+EC1089=0,SUM(AO1089:AR1089)&gt;0,SUM(DK1089:DN1089)&gt;0),(CU1089+CV1089+CW1089+CX1089)*2+CY1089*5,(EC1089+CT1089-FO1089)*5)+IF(AND(EC1089+DQ1089+CT1089=0,SUM(AO1089:AR1089)&gt;0),SUM(CU1089:CX1089)*2+CY1089*5,0)</f>
        <v>0</v>
      </c>
      <c r="EH1089" s="341"/>
      <c r="EI1089" s="44"/>
      <c r="EJ1089" s="44"/>
      <c r="EK1089" s="44"/>
      <c r="EL1089" s="93"/>
      <c r="EM1089" s="93"/>
      <c r="EN1089" s="93"/>
      <c r="EO1089" s="366"/>
      <c r="EP1089" s="366"/>
      <c r="EQ1089" s="374"/>
      <c r="ER1089" s="374"/>
      <c r="ES1089" s="374"/>
      <c r="ET1089" s="374"/>
      <c r="EU1089" s="18">
        <f t="shared" ref="EU1089" si="9432">IF(SUM(CU1089:CX1089)&gt;0,CZ1089*1+2,0)</f>
        <v>0</v>
      </c>
      <c r="EV1089" s="18">
        <f t="shared" si="9078"/>
        <v>0</v>
      </c>
      <c r="EW1089" s="341"/>
      <c r="EX1089" s="341"/>
      <c r="EY1089" s="341"/>
      <c r="EZ1089" s="365">
        <f t="shared" si="9088"/>
        <v>0</v>
      </c>
      <c r="FA1089" s="44"/>
      <c r="FB1089" s="44"/>
      <c r="FC1089" s="44"/>
      <c r="FD1089" s="45"/>
      <c r="FE1089" s="45"/>
      <c r="FF1089" s="45"/>
      <c r="FG1089" s="300"/>
      <c r="FH1089" s="45"/>
      <c r="FI1089" s="45"/>
      <c r="FJ1089" s="45"/>
      <c r="FK1089" s="44"/>
      <c r="FL1089" s="44"/>
      <c r="FM1089" s="44"/>
      <c r="FN1089" s="44"/>
      <c r="FO1089" s="294"/>
      <c r="FP1089" s="20">
        <f t="shared" si="9089"/>
        <v>0</v>
      </c>
      <c r="FQ1089" s="20">
        <f t="shared" si="9382"/>
        <v>0</v>
      </c>
      <c r="FR1089" s="20">
        <f t="shared" si="9382"/>
        <v>0</v>
      </c>
      <c r="FS1089" s="20">
        <f t="shared" si="9383"/>
        <v>0</v>
      </c>
      <c r="FT1089" s="20">
        <f t="shared" si="9383"/>
        <v>0</v>
      </c>
      <c r="FU1089" s="20">
        <f t="shared" si="9383"/>
        <v>0</v>
      </c>
      <c r="FV1089" s="20">
        <f t="shared" si="9383"/>
        <v>0</v>
      </c>
      <c r="FW1089" s="44"/>
    </row>
    <row r="1090" spans="1:181" s="301" customFormat="1" ht="27.75" customHeight="1">
      <c r="A1090" s="295"/>
      <c r="B1090" s="41" t="s">
        <v>941</v>
      </c>
      <c r="C1090" s="41" t="s">
        <v>302</v>
      </c>
      <c r="D1090" s="296"/>
      <c r="E1090" s="296"/>
      <c r="F1090" s="296"/>
      <c r="G1090" s="296"/>
      <c r="H1090" s="297"/>
      <c r="I1090" s="297"/>
      <c r="J1090" s="294"/>
      <c r="K1090" s="294"/>
      <c r="L1090" s="294"/>
      <c r="M1090" s="294"/>
      <c r="N1090" s="297"/>
      <c r="O1090" s="297"/>
      <c r="P1090" s="1"/>
      <c r="Q1090" s="16"/>
      <c r="R1090" s="1"/>
      <c r="S1090" s="294"/>
      <c r="T1090" s="294"/>
      <c r="U1090" s="294"/>
      <c r="V1090" s="294"/>
      <c r="W1090" s="294"/>
      <c r="X1090" s="294"/>
      <c r="Y1090" s="294"/>
      <c r="Z1090" s="294"/>
      <c r="AA1090" s="294"/>
      <c r="AB1090" s="294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294"/>
      <c r="AP1090" s="294"/>
      <c r="AQ1090" s="294"/>
      <c r="AR1090" s="294"/>
      <c r="AS1090" s="298">
        <f t="shared" ref="AS1090:AS1091" si="9433">IF(AND(AO1090&gt;0,OR(BR1090&gt;=2,BR1090=1)),1,0)</f>
        <v>0</v>
      </c>
      <c r="AT1090" s="298">
        <f t="shared" ref="AT1090:AT1091" si="9434">IF(AND(AP1090&gt;0,OR(BR1090&gt;=2,BR1090=1)),1,0)</f>
        <v>0</v>
      </c>
      <c r="AU1090" s="298">
        <f t="shared" ref="AU1090:AU1091" si="9435">IF(AND(AQ1090&gt;0,OR(BR1090&gt;=2,BR1090=1)),1,0)</f>
        <v>0</v>
      </c>
      <c r="AV1090" s="298">
        <f t="shared" ref="AV1090:AV1091" si="9436">IF(AND(AR1090&gt;0,OR(BR1090&gt;=2,BR1090=1)),AR1090/G1090,0)</f>
        <v>0</v>
      </c>
      <c r="AW1090" s="294"/>
      <c r="AX1090" s="294"/>
      <c r="AY1090" s="294"/>
      <c r="AZ1090" s="294"/>
      <c r="BA1090" s="294"/>
      <c r="BB1090" s="294"/>
      <c r="BC1090" s="294"/>
      <c r="BD1090" s="294"/>
      <c r="BE1090" s="294"/>
      <c r="BF1090" s="294"/>
      <c r="BG1090" s="294"/>
      <c r="BH1090" s="294"/>
      <c r="BI1090" s="294"/>
      <c r="BJ1090" s="294"/>
      <c r="BK1090" s="294"/>
      <c r="BL1090" s="294"/>
      <c r="BM1090" s="294"/>
      <c r="BN1090" s="294"/>
      <c r="BO1090" s="294">
        <v>1</v>
      </c>
      <c r="BP1090" s="1"/>
      <c r="BQ1090" s="294"/>
      <c r="BR1090" s="17">
        <v>1</v>
      </c>
      <c r="BS1090" s="1">
        <f t="shared" si="9056"/>
        <v>0</v>
      </c>
      <c r="BT1090" s="17"/>
      <c r="BU1090" s="294">
        <v>8</v>
      </c>
      <c r="BV1090" s="294"/>
      <c r="BW1090" s="294"/>
      <c r="BX1090" s="294"/>
      <c r="BY1090" s="294"/>
      <c r="BZ1090" s="294"/>
      <c r="CA1090" s="294"/>
      <c r="CB1090" s="294"/>
      <c r="CC1090" s="294"/>
      <c r="CD1090" s="1"/>
      <c r="CE1090" s="1"/>
      <c r="CF1090" s="1"/>
      <c r="CG1090" s="294"/>
      <c r="CH1090" s="1"/>
      <c r="CI1090" s="1"/>
      <c r="CJ1090" s="1"/>
      <c r="CK1090" s="383"/>
      <c r="CL1090" s="383"/>
      <c r="CM1090" s="383"/>
      <c r="CN1090" s="1"/>
      <c r="CO1090" s="1"/>
      <c r="CP1090" s="20"/>
      <c r="CQ1090" s="351"/>
      <c r="CR1090" s="299"/>
      <c r="CS1090" s="294"/>
      <c r="CT1090" s="294"/>
      <c r="CU1090" s="1"/>
      <c r="CV1090" s="1"/>
      <c r="CW1090" s="1"/>
      <c r="CX1090" s="1"/>
      <c r="CY1090" s="1"/>
      <c r="CZ1090" s="294"/>
      <c r="DA1090" s="17"/>
      <c r="DB1090" s="359">
        <f t="shared" si="9085"/>
        <v>0</v>
      </c>
      <c r="DC1090" s="359">
        <f t="shared" si="9086"/>
        <v>0</v>
      </c>
      <c r="DD1090" s="294"/>
      <c r="DE1090" s="294"/>
      <c r="DF1090" s="294"/>
      <c r="DG1090" s="294"/>
      <c r="DH1090" s="294"/>
      <c r="DI1090" s="294"/>
      <c r="DJ1090" s="294"/>
      <c r="DK1090" s="294"/>
      <c r="DL1090" s="294"/>
      <c r="DM1090" s="294"/>
      <c r="DN1090" s="294"/>
      <c r="DO1090" s="1"/>
      <c r="DP1090" s="1"/>
      <c r="DQ1090" s="17"/>
      <c r="DR1090" s="17"/>
      <c r="DS1090" s="17"/>
      <c r="DT1090" s="17"/>
      <c r="DU1090" s="17"/>
      <c r="DV1090" s="17"/>
      <c r="DW1090" s="1"/>
      <c r="DX1090" s="1"/>
      <c r="DY1090" s="20"/>
      <c r="DZ1090" s="20"/>
      <c r="EA1090" s="20"/>
      <c r="EB1090" s="20"/>
      <c r="EC1090" s="18"/>
      <c r="ED1090" s="19"/>
      <c r="EE1090" s="19"/>
      <c r="EF1090" s="1"/>
      <c r="EG1090" s="18"/>
      <c r="EH1090" s="341"/>
      <c r="EI1090" s="294"/>
      <c r="EJ1090" s="294"/>
      <c r="EK1090" s="294"/>
      <c r="EL1090" s="19"/>
      <c r="EM1090" s="19"/>
      <c r="EN1090" s="19"/>
      <c r="EO1090" s="366"/>
      <c r="EP1090" s="366"/>
      <c r="EQ1090" s="374"/>
      <c r="ER1090" s="374"/>
      <c r="ES1090" s="374"/>
      <c r="ET1090" s="374"/>
      <c r="EU1090" s="18"/>
      <c r="EV1090" s="18">
        <f t="shared" si="9078"/>
        <v>0</v>
      </c>
      <c r="EW1090" s="341"/>
      <c r="EX1090" s="341"/>
      <c r="EY1090" s="341"/>
      <c r="EZ1090" s="365">
        <f t="shared" si="9088"/>
        <v>0</v>
      </c>
      <c r="FA1090" s="294"/>
      <c r="FB1090" s="294"/>
      <c r="FC1090" s="294"/>
      <c r="FD1090" s="300"/>
      <c r="FE1090" s="300"/>
      <c r="FF1090" s="300"/>
      <c r="FG1090" s="300"/>
      <c r="FH1090" s="300"/>
      <c r="FI1090" s="300"/>
      <c r="FJ1090" s="300"/>
      <c r="FK1090" s="294"/>
      <c r="FL1090" s="294"/>
      <c r="FM1090" s="294"/>
      <c r="FN1090" s="294"/>
      <c r="FO1090" s="294"/>
      <c r="FP1090" s="20">
        <f t="shared" ref="FP1090:FP1091" si="9437">+FO1090*3</f>
        <v>0</v>
      </c>
      <c r="FQ1090" s="20"/>
      <c r="FR1090" s="20"/>
      <c r="FS1090" s="20"/>
      <c r="FT1090" s="20"/>
      <c r="FU1090" s="20"/>
      <c r="FV1090" s="20"/>
      <c r="FW1090" s="294"/>
    </row>
    <row r="1091" spans="1:181" s="301" customFormat="1" ht="27.75" customHeight="1">
      <c r="A1091" s="295"/>
      <c r="B1091" s="296" t="s">
        <v>942</v>
      </c>
      <c r="C1091" s="296" t="s">
        <v>825</v>
      </c>
      <c r="D1091" s="296" t="s">
        <v>53</v>
      </c>
      <c r="E1091" s="296" t="str">
        <f>D1091</f>
        <v>LT7,5</v>
      </c>
      <c r="F1091" s="296">
        <v>36</v>
      </c>
      <c r="G1091" s="296">
        <f>F1091</f>
        <v>36</v>
      </c>
      <c r="H1091" s="297"/>
      <c r="I1091" s="297"/>
      <c r="J1091" s="294"/>
      <c r="K1091" s="294"/>
      <c r="L1091" s="294"/>
      <c r="M1091" s="294"/>
      <c r="N1091" s="297"/>
      <c r="O1091" s="297"/>
      <c r="P1091" s="1"/>
      <c r="Q1091" s="16"/>
      <c r="R1091" s="1"/>
      <c r="S1091" s="294"/>
      <c r="T1091" s="294"/>
      <c r="U1091" s="294"/>
      <c r="V1091" s="294"/>
      <c r="W1091" s="294"/>
      <c r="X1091" s="294"/>
      <c r="Y1091" s="294"/>
      <c r="Z1091" s="294"/>
      <c r="AA1091" s="294"/>
      <c r="AB1091" s="294"/>
      <c r="AC1091" s="1">
        <f t="shared" ref="AC1091" si="9438">+IF(S1091=1,1,0)+IF(T1091=1,1,0)</f>
        <v>0</v>
      </c>
      <c r="AD1091" s="1">
        <f t="shared" ref="AD1091" si="9439">+IF(U1091=1,1,0)+IF(V1091=1,1,0)</f>
        <v>0</v>
      </c>
      <c r="AE1091" s="1">
        <f t="shared" ref="AE1091" si="9440">+IF(W1091=1,1,0)+IF(X1091=1,1,0)</f>
        <v>0</v>
      </c>
      <c r="AF1091" s="1">
        <f t="shared" ref="AF1091" si="9441">+IF(Y1091=1,1,0)+IF(Z1091=1,1,0)</f>
        <v>0</v>
      </c>
      <c r="AG1091" s="1">
        <f t="shared" ref="AG1091" si="9442">+IF(AA1091=1,1,0)</f>
        <v>0</v>
      </c>
      <c r="AH1091" s="1">
        <f t="shared" ref="AH1091" si="9443">+IF(AB1091=1,1,0)</f>
        <v>0</v>
      </c>
      <c r="AI1091" s="1">
        <f t="shared" ref="AI1091" si="9444">+IF(S1091=2,1,0)+IF(T1091=2,1,0)</f>
        <v>0</v>
      </c>
      <c r="AJ1091" s="1">
        <f t="shared" ref="AJ1091" si="9445">+IF(U1091=2,1,0)+IF(V1091=2,1,0)</f>
        <v>0</v>
      </c>
      <c r="AK1091" s="1">
        <f t="shared" ref="AK1091" si="9446">+IF(X1091=2,1,0)+IF(W1091=2,1,0)</f>
        <v>0</v>
      </c>
      <c r="AL1091" s="1">
        <f t="shared" ref="AL1091" si="9447">+IF(Y1091=2,1,0)+IF(Z1091=2,1,0)</f>
        <v>0</v>
      </c>
      <c r="AM1091" s="1">
        <f t="shared" ref="AM1091" si="9448">+IF(AA1091=2,1,0)</f>
        <v>0</v>
      </c>
      <c r="AN1091" s="1">
        <f t="shared" ref="AN1091" si="9449">+IF(AB1091=2,1,0)</f>
        <v>0</v>
      </c>
      <c r="AO1091" s="294"/>
      <c r="AP1091" s="294"/>
      <c r="AQ1091" s="294"/>
      <c r="AR1091" s="294"/>
      <c r="AS1091" s="298">
        <f t="shared" si="9433"/>
        <v>0</v>
      </c>
      <c r="AT1091" s="298">
        <f t="shared" si="9434"/>
        <v>0</v>
      </c>
      <c r="AU1091" s="298">
        <f t="shared" si="9435"/>
        <v>0</v>
      </c>
      <c r="AV1091" s="298">
        <f t="shared" si="9436"/>
        <v>0</v>
      </c>
      <c r="AW1091" s="294"/>
      <c r="AX1091" s="294"/>
      <c r="AY1091" s="294">
        <v>1</v>
      </c>
      <c r="AZ1091" s="294"/>
      <c r="BA1091" s="294"/>
      <c r="BB1091" s="294"/>
      <c r="BC1091" s="294"/>
      <c r="BD1091" s="294"/>
      <c r="BE1091" s="294"/>
      <c r="BF1091" s="294"/>
      <c r="BG1091" s="294"/>
      <c r="BH1091" s="294"/>
      <c r="BI1091" s="294"/>
      <c r="BJ1091" s="294"/>
      <c r="BK1091" s="294"/>
      <c r="BL1091" s="294"/>
      <c r="BM1091" s="294"/>
      <c r="BN1091" s="294"/>
      <c r="BO1091" s="294"/>
      <c r="BP1091" s="1"/>
      <c r="BQ1091" s="294"/>
      <c r="BR1091" s="17">
        <v>1</v>
      </c>
      <c r="BS1091" s="1">
        <f t="shared" si="9056"/>
        <v>0</v>
      </c>
      <c r="BT1091" s="17">
        <f t="shared" ref="BT1091" si="9450">+BS1091*2</f>
        <v>0</v>
      </c>
      <c r="BU1091" s="294"/>
      <c r="BV1091" s="294">
        <v>1</v>
      </c>
      <c r="BW1091" s="294"/>
      <c r="BX1091" s="294"/>
      <c r="BY1091" s="294"/>
      <c r="BZ1091" s="294"/>
      <c r="CA1091" s="294"/>
      <c r="CB1091" s="294"/>
      <c r="CC1091" s="294"/>
      <c r="CD1091" s="1"/>
      <c r="CE1091" s="1"/>
      <c r="CF1091" s="1"/>
      <c r="CG1091" s="294"/>
      <c r="CH1091" s="1">
        <v>1</v>
      </c>
      <c r="CI1091" s="1"/>
      <c r="CJ1091" s="1"/>
      <c r="CK1091" s="383"/>
      <c r="CL1091" s="383"/>
      <c r="CM1091" s="383"/>
      <c r="CN1091" s="1">
        <f>+SUM(BX1091:CC1091)*BW1091</f>
        <v>0</v>
      </c>
      <c r="CO1091" s="1">
        <f>+SUM(BX1091:CC1091)*BW1091</f>
        <v>0</v>
      </c>
      <c r="CP1091" s="20">
        <f>+SUM(BY1091:CC1091)*2.5+SUM(CD1091:CG1091)*0.5+SUM(CH1091:CJ1091)*2.5</f>
        <v>2.5</v>
      </c>
      <c r="CQ1091" s="351"/>
      <c r="CR1091" s="299">
        <f>+IF(SUM(AX1091:BM1091)&gt;0,1,0)</f>
        <v>1</v>
      </c>
      <c r="CS1091" s="294"/>
      <c r="CT1091" s="294"/>
      <c r="CU1091" s="1"/>
      <c r="CV1091" s="1"/>
      <c r="CW1091" s="1">
        <v>1</v>
      </c>
      <c r="CX1091" s="1"/>
      <c r="CY1091" s="1">
        <v>2</v>
      </c>
      <c r="CZ1091" s="294">
        <v>2</v>
      </c>
      <c r="DA1091" s="17">
        <f t="shared" ref="DA1091" si="9451">+CY1091</f>
        <v>2</v>
      </c>
      <c r="DB1091" s="359">
        <f t="shared" si="9085"/>
        <v>4</v>
      </c>
      <c r="DC1091" s="359">
        <f t="shared" si="9086"/>
        <v>3</v>
      </c>
      <c r="DD1091" s="294"/>
      <c r="DE1091" s="294"/>
      <c r="DF1091" s="294">
        <v>3</v>
      </c>
      <c r="DG1091" s="294"/>
      <c r="DH1091" s="294">
        <v>3</v>
      </c>
      <c r="DI1091" s="294">
        <v>3</v>
      </c>
      <c r="DJ1091" s="294"/>
      <c r="DK1091" s="294"/>
      <c r="DL1091" s="294">
        <f>F1091</f>
        <v>36</v>
      </c>
      <c r="DM1091" s="294"/>
      <c r="DN1091" s="294"/>
      <c r="DO1091" s="1"/>
      <c r="DP1091" s="1"/>
      <c r="DQ1091" s="17">
        <f>+IF(AND(SUM(S1091:AA1091)&gt;0,SUM(FA1091:FF1091)&gt;0),CT1091,0)</f>
        <v>0</v>
      </c>
      <c r="DR1091" s="17">
        <f>+IF(AND(SUM(S1091:AA1091)&gt;0,SUM(FA1091:FF1091)&gt;0),CU1091,0)</f>
        <v>0</v>
      </c>
      <c r="DS1091" s="17">
        <f>+IF(AND(SUM(S1091:AA1091)&gt;0,SUM(FA1091:FF1091)&gt;0),CV1091,0)</f>
        <v>0</v>
      </c>
      <c r="DT1091" s="17">
        <f>+IF(AND(SUM(S1091:AA1091)&gt;0,SUM(FA1091:FF1091)&gt;0),CW1091,0)</f>
        <v>0</v>
      </c>
      <c r="DU1091" s="17">
        <f>+IF(AND(SUM(S1091:AA1091)&gt;0,SUM(FA1091:FF1091)&gt;0),CX1091,0)</f>
        <v>0</v>
      </c>
      <c r="DV1091" s="17">
        <f>+IF(AND(SUM(S1091:AA1091)&gt;0,SUM(FA1091:FF1091)&gt;0),CY1091,0)</f>
        <v>0</v>
      </c>
      <c r="DW1091" s="1"/>
      <c r="DX1091" s="1"/>
      <c r="DY1091" s="20">
        <f>+IF(AND(SUM(S1091:AB1091)&gt;0,SUM(FA1091:FF1091)&gt;0,DG1091&gt;=3),DG1091,0)</f>
        <v>0</v>
      </c>
      <c r="DZ1091" s="20">
        <f>+IF(AND(SUM(S1091:AB1091)&gt;0,SUM(FA1091:FF1091)&gt;0,DH1091&gt;=3),DH1091,0)</f>
        <v>0</v>
      </c>
      <c r="EA1091" s="20">
        <f>+IF(AND(SUM(S1091:AB1091)&gt;0,SUM(FA1091:FF1091)&gt;0,DI1091&gt;=3),DI1091,0)</f>
        <v>0</v>
      </c>
      <c r="EB1091" s="20">
        <f>+IF(AND(SUM(S1091:AB1091)&gt;0,SUM(FA1091:FF1091)&gt;0,DJ1091&gt;=3),DJ1091,0)</f>
        <v>0</v>
      </c>
      <c r="EC1091" s="18">
        <f>+IF(AND(CT1091=0,SUM(CU1091:CY1091)&gt;1,SUM(CU1091:CY1091)&lt;=4),1,IF(AND(CT1091=0,SUM(CU1091:CY1091)&gt;4),2,0))</f>
        <v>1</v>
      </c>
      <c r="ED1091" s="19"/>
      <c r="EE1091" s="19">
        <f>+IF(SUM(AO1091:AR1091)+SUM(DK1091:DN1091)&gt;0,CT1091*3,0)</f>
        <v>0</v>
      </c>
      <c r="EF1091" s="1">
        <f>+IF(EE1091&gt;0,CT1091*4,0)</f>
        <v>0</v>
      </c>
      <c r="EG1091" s="18"/>
      <c r="EH1091" s="341"/>
      <c r="EI1091" s="294"/>
      <c r="EJ1091" s="294"/>
      <c r="EK1091" s="294">
        <v>4.5</v>
      </c>
      <c r="EL1091" s="19">
        <v>1</v>
      </c>
      <c r="EM1091" s="19"/>
      <c r="EN1091" s="19"/>
      <c r="EO1091" s="366"/>
      <c r="EP1091" s="366"/>
      <c r="EQ1091" s="374">
        <v>1</v>
      </c>
      <c r="ER1091" s="374"/>
      <c r="ES1091" s="374"/>
      <c r="ET1091" s="374"/>
      <c r="EU1091" s="18">
        <f>IF(SUM(CU1091:CX1091)&gt;0,CZ1091*1+2,0)</f>
        <v>4</v>
      </c>
      <c r="EV1091" s="18">
        <f t="shared" si="9078"/>
        <v>2</v>
      </c>
      <c r="EW1091" s="341">
        <v>1</v>
      </c>
      <c r="EX1091" s="341">
        <v>1</v>
      </c>
      <c r="EY1091" s="341">
        <v>2</v>
      </c>
      <c r="EZ1091" s="365">
        <f t="shared" si="9088"/>
        <v>0</v>
      </c>
      <c r="FA1091" s="294"/>
      <c r="FB1091" s="294"/>
      <c r="FC1091" s="294"/>
      <c r="FD1091" s="300"/>
      <c r="FE1091" s="300"/>
      <c r="FF1091" s="300"/>
      <c r="FG1091" s="300"/>
      <c r="FH1091" s="300"/>
      <c r="FI1091" s="300"/>
      <c r="FJ1091" s="300"/>
      <c r="FK1091" s="294"/>
      <c r="FL1091" s="294"/>
      <c r="FM1091" s="294"/>
      <c r="FN1091" s="294"/>
      <c r="FO1091" s="294"/>
      <c r="FP1091" s="20">
        <f t="shared" si="9437"/>
        <v>0</v>
      </c>
      <c r="FQ1091" s="20">
        <f>+DE1091</f>
        <v>0</v>
      </c>
      <c r="FR1091" s="20">
        <f>+DF1091</f>
        <v>3</v>
      </c>
      <c r="FS1091" s="20">
        <f>+IF(DG1091&lt;3,DG1091,0)</f>
        <v>0</v>
      </c>
      <c r="FT1091" s="20">
        <f>+IF(DH1091&lt;3,DH1091,0)</f>
        <v>0</v>
      </c>
      <c r="FU1091" s="20">
        <f>+IF(DI1091&lt;3,DI1091,0)</f>
        <v>0</v>
      </c>
      <c r="FV1091" s="20">
        <f>+IF(DJ1091&lt;3,DJ1091,0)</f>
        <v>0</v>
      </c>
      <c r="FW1091" s="294"/>
    </row>
    <row r="1092" spans="1:181" s="301" customFormat="1" ht="27.75" customHeight="1">
      <c r="A1092" s="295"/>
      <c r="B1092" s="41" t="s">
        <v>943</v>
      </c>
      <c r="C1092" s="41" t="s">
        <v>303</v>
      </c>
      <c r="D1092" s="296"/>
      <c r="E1092" s="296"/>
      <c r="F1092" s="296"/>
      <c r="G1092" s="296"/>
      <c r="H1092" s="297"/>
      <c r="I1092" s="297"/>
      <c r="J1092" s="294"/>
      <c r="K1092" s="294"/>
      <c r="L1092" s="294"/>
      <c r="M1092" s="294"/>
      <c r="N1092" s="297"/>
      <c r="O1092" s="297"/>
      <c r="P1092" s="1"/>
      <c r="Q1092" s="16"/>
      <c r="R1092" s="1"/>
      <c r="S1092" s="294"/>
      <c r="T1092" s="294"/>
      <c r="U1092" s="294"/>
      <c r="V1092" s="294"/>
      <c r="W1092" s="294"/>
      <c r="X1092" s="294"/>
      <c r="Y1092" s="294"/>
      <c r="Z1092" s="294"/>
      <c r="AA1092" s="294"/>
      <c r="AB1092" s="294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294"/>
      <c r="AP1092" s="294"/>
      <c r="AQ1092" s="294"/>
      <c r="AR1092" s="294"/>
      <c r="AS1092" s="298">
        <f t="shared" ref="AS1092:AS1093" si="9452">IF(AND(AO1092&gt;0,OR(BR1092&gt;=2,BR1092=1)),1,0)</f>
        <v>0</v>
      </c>
      <c r="AT1092" s="298">
        <f t="shared" ref="AT1092:AT1093" si="9453">IF(AND(AP1092&gt;0,OR(BR1092&gt;=2,BR1092=1)),1,0)</f>
        <v>0</v>
      </c>
      <c r="AU1092" s="298">
        <f t="shared" ref="AU1092:AU1093" si="9454">IF(AND(AQ1092&gt;0,OR(BR1092&gt;=2,BR1092=1)),1,0)</f>
        <v>0</v>
      </c>
      <c r="AV1092" s="298">
        <f t="shared" ref="AV1092:AV1093" si="9455">IF(AND(AR1092&gt;0,OR(BR1092&gt;=2,BR1092=1)),AR1092/G1092,0)</f>
        <v>0</v>
      </c>
      <c r="AW1092" s="294"/>
      <c r="AX1092" s="294"/>
      <c r="AY1092" s="294"/>
      <c r="AZ1092" s="294"/>
      <c r="BA1092" s="294"/>
      <c r="BB1092" s="294"/>
      <c r="BC1092" s="294"/>
      <c r="BD1092" s="294"/>
      <c r="BE1092" s="294"/>
      <c r="BF1092" s="294"/>
      <c r="BG1092" s="294"/>
      <c r="BH1092" s="294"/>
      <c r="BI1092" s="294"/>
      <c r="BJ1092" s="294"/>
      <c r="BK1092" s="294"/>
      <c r="BL1092" s="294"/>
      <c r="BM1092" s="294"/>
      <c r="BN1092" s="294"/>
      <c r="BO1092" s="294">
        <v>1</v>
      </c>
      <c r="BP1092" s="1"/>
      <c r="BQ1092" s="294"/>
      <c r="BR1092" s="17">
        <v>1</v>
      </c>
      <c r="BS1092" s="1">
        <f t="shared" si="9056"/>
        <v>0</v>
      </c>
      <c r="BT1092" s="17"/>
      <c r="BU1092" s="294">
        <v>8</v>
      </c>
      <c r="BV1092" s="294"/>
      <c r="BW1092" s="294"/>
      <c r="BX1092" s="294"/>
      <c r="BY1092" s="294"/>
      <c r="BZ1092" s="294"/>
      <c r="CA1092" s="294"/>
      <c r="CB1092" s="294"/>
      <c r="CC1092" s="294"/>
      <c r="CD1092" s="1"/>
      <c r="CE1092" s="1"/>
      <c r="CF1092" s="1"/>
      <c r="CG1092" s="294"/>
      <c r="CH1092" s="1"/>
      <c r="CI1092" s="1"/>
      <c r="CJ1092" s="1"/>
      <c r="CK1092" s="383"/>
      <c r="CL1092" s="383"/>
      <c r="CM1092" s="383"/>
      <c r="CN1092" s="1"/>
      <c r="CO1092" s="1"/>
      <c r="CP1092" s="20">
        <f>+SUM(BY1092:CC1092)*2.5+SUM(CD1092:CG1092)*0.5+SUM(CH1092:CJ1092)*2.5</f>
        <v>0</v>
      </c>
      <c r="CQ1092" s="351"/>
      <c r="CR1092" s="299"/>
      <c r="CS1092" s="294"/>
      <c r="CT1092" s="294"/>
      <c r="CU1092" s="1"/>
      <c r="CV1092" s="1"/>
      <c r="CW1092" s="1"/>
      <c r="CX1092" s="1"/>
      <c r="CY1092" s="1"/>
      <c r="CZ1092" s="294"/>
      <c r="DA1092" s="17"/>
      <c r="DB1092" s="359">
        <f t="shared" si="9085"/>
        <v>0</v>
      </c>
      <c r="DC1092" s="359">
        <f t="shared" si="9086"/>
        <v>0</v>
      </c>
      <c r="DD1092" s="294"/>
      <c r="DE1092" s="294"/>
      <c r="DF1092" s="294"/>
      <c r="DG1092" s="294"/>
      <c r="DH1092" s="294"/>
      <c r="DI1092" s="294"/>
      <c r="DJ1092" s="294"/>
      <c r="DK1092" s="294"/>
      <c r="DL1092" s="294"/>
      <c r="DM1092" s="294"/>
      <c r="DN1092" s="294"/>
      <c r="DO1092" s="1"/>
      <c r="DP1092" s="1"/>
      <c r="DQ1092" s="17"/>
      <c r="DR1092" s="17"/>
      <c r="DS1092" s="17"/>
      <c r="DT1092" s="17"/>
      <c r="DU1092" s="17"/>
      <c r="DV1092" s="17"/>
      <c r="DW1092" s="1"/>
      <c r="DX1092" s="1"/>
      <c r="DY1092" s="20"/>
      <c r="DZ1092" s="20"/>
      <c r="EA1092" s="20"/>
      <c r="EB1092" s="20"/>
      <c r="EC1092" s="18"/>
      <c r="ED1092" s="19"/>
      <c r="EE1092" s="19"/>
      <c r="EF1092" s="1"/>
      <c r="EG1092" s="18"/>
      <c r="EH1092" s="341"/>
      <c r="EI1092" s="294"/>
      <c r="EJ1092" s="294"/>
      <c r="EK1092" s="294"/>
      <c r="EL1092" s="19"/>
      <c r="EM1092" s="19"/>
      <c r="EN1092" s="19"/>
      <c r="EO1092" s="366"/>
      <c r="EP1092" s="366"/>
      <c r="EQ1092" s="374"/>
      <c r="ER1092" s="374"/>
      <c r="ES1092" s="374"/>
      <c r="ET1092" s="374"/>
      <c r="EU1092" s="18"/>
      <c r="EV1092" s="18">
        <f t="shared" si="9078"/>
        <v>0</v>
      </c>
      <c r="EW1092" s="341"/>
      <c r="EX1092" s="341"/>
      <c r="EY1092" s="341"/>
      <c r="EZ1092" s="365">
        <f t="shared" si="9088"/>
        <v>0</v>
      </c>
      <c r="FA1092" s="294"/>
      <c r="FB1092" s="294"/>
      <c r="FC1092" s="294"/>
      <c r="FD1092" s="300"/>
      <c r="FE1092" s="300"/>
      <c r="FF1092" s="300"/>
      <c r="FG1092" s="300"/>
      <c r="FH1092" s="300"/>
      <c r="FI1092" s="300"/>
      <c r="FJ1092" s="300"/>
      <c r="FK1092" s="294"/>
      <c r="FL1092" s="294"/>
      <c r="FM1092" s="294"/>
      <c r="FN1092" s="294"/>
      <c r="FO1092" s="294"/>
      <c r="FP1092" s="20">
        <f t="shared" ref="FP1092:FP1093" si="9456">+FO1092*3</f>
        <v>0</v>
      </c>
      <c r="FQ1092" s="20"/>
      <c r="FR1092" s="20"/>
      <c r="FS1092" s="20"/>
      <c r="FT1092" s="20"/>
      <c r="FU1092" s="20"/>
      <c r="FV1092" s="20"/>
      <c r="FW1092" s="294"/>
    </row>
    <row r="1093" spans="1:181" s="301" customFormat="1" ht="27.75" customHeight="1">
      <c r="A1093" s="295"/>
      <c r="B1093" s="296" t="s">
        <v>944</v>
      </c>
      <c r="C1093" s="296" t="s">
        <v>304</v>
      </c>
      <c r="D1093" s="296" t="s">
        <v>53</v>
      </c>
      <c r="E1093" s="296" t="str">
        <f>D1093</f>
        <v>LT7,5</v>
      </c>
      <c r="F1093" s="296">
        <v>32</v>
      </c>
      <c r="G1093" s="296">
        <f>F1093</f>
        <v>32</v>
      </c>
      <c r="H1093" s="297"/>
      <c r="I1093" s="297"/>
      <c r="J1093" s="294"/>
      <c r="K1093" s="294"/>
      <c r="L1093" s="294"/>
      <c r="M1093" s="294"/>
      <c r="N1093" s="297"/>
      <c r="O1093" s="297"/>
      <c r="P1093" s="1"/>
      <c r="Q1093" s="16"/>
      <c r="R1093" s="1"/>
      <c r="S1093" s="294"/>
      <c r="T1093" s="294"/>
      <c r="U1093" s="294"/>
      <c r="V1093" s="294"/>
      <c r="W1093" s="294"/>
      <c r="X1093" s="294"/>
      <c r="Y1093" s="294"/>
      <c r="Z1093" s="294"/>
      <c r="AA1093" s="294"/>
      <c r="AB1093" s="294"/>
      <c r="AC1093" s="1">
        <f t="shared" ref="AC1093" si="9457">+IF(S1093=1,1,0)+IF(T1093=1,1,0)</f>
        <v>0</v>
      </c>
      <c r="AD1093" s="1">
        <f t="shared" ref="AD1093" si="9458">+IF(U1093=1,1,0)+IF(V1093=1,1,0)</f>
        <v>0</v>
      </c>
      <c r="AE1093" s="1">
        <f t="shared" ref="AE1093" si="9459">+IF(W1093=1,1,0)+IF(X1093=1,1,0)</f>
        <v>0</v>
      </c>
      <c r="AF1093" s="1">
        <f t="shared" ref="AF1093" si="9460">+IF(Y1093=1,1,0)+IF(Z1093=1,1,0)</f>
        <v>0</v>
      </c>
      <c r="AG1093" s="1">
        <f t="shared" ref="AG1093" si="9461">+IF(AA1093=1,1,0)</f>
        <v>0</v>
      </c>
      <c r="AH1093" s="1">
        <f t="shared" ref="AH1093" si="9462">+IF(AB1093=1,1,0)</f>
        <v>0</v>
      </c>
      <c r="AI1093" s="1">
        <f t="shared" ref="AI1093" si="9463">+IF(S1093=2,1,0)+IF(T1093=2,1,0)</f>
        <v>0</v>
      </c>
      <c r="AJ1093" s="1">
        <f t="shared" ref="AJ1093" si="9464">+IF(U1093=2,1,0)+IF(V1093=2,1,0)</f>
        <v>0</v>
      </c>
      <c r="AK1093" s="1">
        <f t="shared" ref="AK1093" si="9465">+IF(X1093=2,1,0)+IF(W1093=2,1,0)</f>
        <v>0</v>
      </c>
      <c r="AL1093" s="1">
        <f t="shared" ref="AL1093" si="9466">+IF(Y1093=2,1,0)+IF(Z1093=2,1,0)</f>
        <v>0</v>
      </c>
      <c r="AM1093" s="1">
        <f t="shared" ref="AM1093" si="9467">+IF(AA1093=2,1,0)</f>
        <v>0</v>
      </c>
      <c r="AN1093" s="1">
        <f t="shared" ref="AN1093" si="9468">+IF(AB1093=2,1,0)</f>
        <v>0</v>
      </c>
      <c r="AO1093" s="294"/>
      <c r="AP1093" s="294">
        <f>G1093</f>
        <v>32</v>
      </c>
      <c r="AQ1093" s="294"/>
      <c r="AR1093" s="294"/>
      <c r="AS1093" s="298">
        <f t="shared" si="9452"/>
        <v>0</v>
      </c>
      <c r="AT1093" s="298">
        <f t="shared" si="9453"/>
        <v>1</v>
      </c>
      <c r="AU1093" s="298">
        <f t="shared" si="9454"/>
        <v>0</v>
      </c>
      <c r="AV1093" s="298">
        <f t="shared" si="9455"/>
        <v>0</v>
      </c>
      <c r="AW1093" s="294"/>
      <c r="AX1093" s="294"/>
      <c r="AY1093" s="294">
        <v>1</v>
      </c>
      <c r="AZ1093" s="294"/>
      <c r="BA1093" s="294"/>
      <c r="BB1093" s="294"/>
      <c r="BC1093" s="294"/>
      <c r="BD1093" s="294"/>
      <c r="BE1093" s="294"/>
      <c r="BF1093" s="294"/>
      <c r="BG1093" s="294"/>
      <c r="BH1093" s="294"/>
      <c r="BI1093" s="294"/>
      <c r="BJ1093" s="294"/>
      <c r="BK1093" s="294"/>
      <c r="BL1093" s="294"/>
      <c r="BM1093" s="294"/>
      <c r="BN1093" s="294"/>
      <c r="BO1093" s="294"/>
      <c r="BP1093" s="1"/>
      <c r="BQ1093" s="294"/>
      <c r="BR1093" s="17">
        <v>1</v>
      </c>
      <c r="BS1093" s="1">
        <f t="shared" si="9056"/>
        <v>0</v>
      </c>
      <c r="BT1093" s="17">
        <f t="shared" ref="BT1093" si="9469">+BS1093*2</f>
        <v>0</v>
      </c>
      <c r="BU1093" s="294"/>
      <c r="BV1093" s="294">
        <v>1</v>
      </c>
      <c r="BW1093" s="294">
        <v>1</v>
      </c>
      <c r="BX1093" s="294">
        <v>1</v>
      </c>
      <c r="BY1093" s="294"/>
      <c r="BZ1093" s="294"/>
      <c r="CA1093" s="294"/>
      <c r="CB1093" s="294"/>
      <c r="CC1093" s="294"/>
      <c r="CD1093" s="1"/>
      <c r="CE1093" s="1"/>
      <c r="CF1093" s="1"/>
      <c r="CG1093" s="294"/>
      <c r="CH1093" s="1">
        <v>1</v>
      </c>
      <c r="CI1093" s="1"/>
      <c r="CJ1093" s="1"/>
      <c r="CK1093" s="383"/>
      <c r="CL1093" s="383"/>
      <c r="CM1093" s="383"/>
      <c r="CN1093" s="1">
        <f>+SUM(BX1093:CC1093)*BW1093</f>
        <v>1</v>
      </c>
      <c r="CO1093" s="1">
        <f>+SUM(BX1093:CC1093)*BW1093</f>
        <v>1</v>
      </c>
      <c r="CP1093" s="20">
        <f>+SUM(BY1093:CC1093)*2.5+SUM(CD1093:CG1093)*0.5+SUM(CH1093:CJ1093)*2.5</f>
        <v>2.5</v>
      </c>
      <c r="CQ1093" s="351"/>
      <c r="CR1093" s="299">
        <f>+IF(SUM(AX1093:BM1093)&gt;0,1,0)</f>
        <v>1</v>
      </c>
      <c r="CS1093" s="294"/>
      <c r="CT1093" s="294"/>
      <c r="CU1093" s="1">
        <v>1</v>
      </c>
      <c r="CV1093" s="1">
        <v>1</v>
      </c>
      <c r="CW1093" s="1">
        <v>1</v>
      </c>
      <c r="CX1093" s="1"/>
      <c r="CY1093" s="1">
        <v>2</v>
      </c>
      <c r="CZ1093" s="294">
        <v>7</v>
      </c>
      <c r="DA1093" s="17">
        <f t="shared" ref="DA1093" si="9470">+CY1093</f>
        <v>2</v>
      </c>
      <c r="DB1093" s="359">
        <f t="shared" si="9085"/>
        <v>9</v>
      </c>
      <c r="DC1093" s="359">
        <f t="shared" si="9086"/>
        <v>5</v>
      </c>
      <c r="DD1093" s="294"/>
      <c r="DE1093" s="294">
        <v>8</v>
      </c>
      <c r="DF1093" s="294">
        <v>6</v>
      </c>
      <c r="DG1093" s="294"/>
      <c r="DH1093" s="294"/>
      <c r="DI1093" s="294"/>
      <c r="DJ1093" s="294"/>
      <c r="DK1093" s="294"/>
      <c r="DL1093" s="294"/>
      <c r="DM1093" s="294"/>
      <c r="DN1093" s="294"/>
      <c r="DO1093" s="1"/>
      <c r="DP1093" s="1"/>
      <c r="DQ1093" s="17">
        <f>+IF(AND(SUM(S1093:AA1093)&gt;0,SUM(FA1093:FF1093)&gt;0),CT1093,0)</f>
        <v>0</v>
      </c>
      <c r="DR1093" s="17">
        <f>+IF(AND(SUM(S1093:AA1093)&gt;0,SUM(FA1093:FF1093)&gt;0),CU1093,0)</f>
        <v>0</v>
      </c>
      <c r="DS1093" s="17">
        <f>+IF(AND(SUM(S1093:AA1093)&gt;0,SUM(FA1093:FF1093)&gt;0),CV1093,0)</f>
        <v>0</v>
      </c>
      <c r="DT1093" s="17">
        <f>+IF(AND(SUM(S1093:AA1093)&gt;0,SUM(FA1093:FF1093)&gt;0),CW1093,0)</f>
        <v>0</v>
      </c>
      <c r="DU1093" s="17">
        <f>+IF(AND(SUM(S1093:AA1093)&gt;0,SUM(FA1093:FF1093)&gt;0),CX1093,0)</f>
        <v>0</v>
      </c>
      <c r="DV1093" s="17">
        <f>+IF(AND(SUM(S1093:AA1093)&gt;0,SUM(FA1093:FF1093)&gt;0),CY1093,0)</f>
        <v>0</v>
      </c>
      <c r="DW1093" s="1"/>
      <c r="DX1093" s="1"/>
      <c r="DY1093" s="20">
        <f>+IF(AND(SUM(S1093:AB1093)&gt;0,SUM(FA1093:FF1093)&gt;0,DG1093&gt;=3),DG1093,0)</f>
        <v>0</v>
      </c>
      <c r="DZ1093" s="20">
        <f>+IF(AND(SUM(S1093:AB1093)&gt;0,SUM(FA1093:FF1093)&gt;0,DH1093&gt;=3),DH1093,0)</f>
        <v>0</v>
      </c>
      <c r="EA1093" s="20">
        <f>+IF(AND(SUM(S1093:AB1093)&gt;0,SUM(FA1093:FF1093)&gt;0,DI1093&gt;=3),DI1093,0)</f>
        <v>0</v>
      </c>
      <c r="EB1093" s="20">
        <f>+IF(AND(SUM(S1093:AB1093)&gt;0,SUM(FA1093:FF1093)&gt;0,DJ1093&gt;=3),DJ1093,0)</f>
        <v>0</v>
      </c>
      <c r="EC1093" s="18">
        <f>+IF(AND(CT1093=0,SUM(CU1093:CY1093)&gt;1,SUM(CU1093:CY1093)&lt;=4),1,IF(AND(CT1093=0,SUM(CU1093:CY1093)&gt;4),2,0))-1</f>
        <v>1</v>
      </c>
      <c r="ED1093" s="19">
        <f>+IF(EC1093&lt;&gt;0,EC1093*3,0)</f>
        <v>3</v>
      </c>
      <c r="EE1093" s="19">
        <f>+IF(SUM(AO1093:AR1093)+SUM(DK1093:DN1093)&gt;0,CT1093*3,0)</f>
        <v>0</v>
      </c>
      <c r="EF1093" s="1">
        <f>+IF(EE1093&gt;0,CT1093*4,0)</f>
        <v>0</v>
      </c>
      <c r="EG1093" s="18"/>
      <c r="EH1093" s="341"/>
      <c r="EI1093" s="294">
        <v>9</v>
      </c>
      <c r="EJ1093" s="294">
        <v>4.5</v>
      </c>
      <c r="EK1093" s="294">
        <v>9</v>
      </c>
      <c r="EL1093" s="19">
        <v>1</v>
      </c>
      <c r="EM1093" s="19"/>
      <c r="EN1093" s="19"/>
      <c r="EO1093" s="366"/>
      <c r="EP1093" s="366"/>
      <c r="EQ1093" s="374">
        <v>1</v>
      </c>
      <c r="ER1093" s="374"/>
      <c r="ES1093" s="374"/>
      <c r="ET1093" s="374"/>
      <c r="EU1093" s="18">
        <f>IF(SUM(CU1093:CX1093)&gt;0,CZ1093*1+2,0)</f>
        <v>9</v>
      </c>
      <c r="EV1093" s="18">
        <f t="shared" si="9078"/>
        <v>2</v>
      </c>
      <c r="EW1093" s="341">
        <v>1</v>
      </c>
      <c r="EX1093" s="341">
        <v>1</v>
      </c>
      <c r="EY1093" s="341">
        <v>4</v>
      </c>
      <c r="EZ1093" s="365">
        <f t="shared" si="9088"/>
        <v>0.5</v>
      </c>
      <c r="FA1093" s="294"/>
      <c r="FB1093" s="294"/>
      <c r="FC1093" s="294"/>
      <c r="FD1093" s="300"/>
      <c r="FE1093" s="300"/>
      <c r="FF1093" s="300"/>
      <c r="FG1093" s="300"/>
      <c r="FH1093" s="300"/>
      <c r="FI1093" s="300"/>
      <c r="FJ1093" s="300">
        <f>F1093</f>
        <v>32</v>
      </c>
      <c r="FK1093" s="294"/>
      <c r="FL1093" s="294"/>
      <c r="FM1093" s="294"/>
      <c r="FN1093" s="294"/>
      <c r="FO1093" s="294"/>
      <c r="FP1093" s="20">
        <f t="shared" si="9456"/>
        <v>0</v>
      </c>
      <c r="FQ1093" s="20">
        <f>+DE1093</f>
        <v>8</v>
      </c>
      <c r="FR1093" s="20">
        <f>+DF1093</f>
        <v>6</v>
      </c>
      <c r="FS1093" s="20">
        <f>+IF(DG1093&lt;3,DG1093,0)</f>
        <v>0</v>
      </c>
      <c r="FT1093" s="20">
        <f>+IF(DH1093&lt;3,DH1093,0)</f>
        <v>0</v>
      </c>
      <c r="FU1093" s="20">
        <f>+IF(DI1093&lt;3,DI1093,0)</f>
        <v>0</v>
      </c>
      <c r="FV1093" s="20">
        <f>+IF(DJ1093&lt;3,DJ1093,0)</f>
        <v>0</v>
      </c>
      <c r="FW1093" s="294"/>
    </row>
    <row r="1094" spans="1:181" s="301" customFormat="1" ht="27.75" customHeight="1">
      <c r="A1094" s="295"/>
      <c r="B1094" s="41">
        <v>9</v>
      </c>
      <c r="C1094" s="41">
        <f>B1094</f>
        <v>9</v>
      </c>
      <c r="D1094" s="296"/>
      <c r="E1094" s="296"/>
      <c r="F1094" s="296"/>
      <c r="G1094" s="296"/>
      <c r="H1094" s="297"/>
      <c r="I1094" s="297"/>
      <c r="J1094" s="294"/>
      <c r="K1094" s="294"/>
      <c r="L1094" s="294"/>
      <c r="M1094" s="294"/>
      <c r="N1094" s="297"/>
      <c r="O1094" s="297"/>
      <c r="P1094" s="1"/>
      <c r="Q1094" s="16"/>
      <c r="R1094" s="1"/>
      <c r="S1094" s="294"/>
      <c r="T1094" s="294"/>
      <c r="U1094" s="294"/>
      <c r="V1094" s="294"/>
      <c r="W1094" s="294"/>
      <c r="X1094" s="294"/>
      <c r="Y1094" s="294"/>
      <c r="Z1094" s="294"/>
      <c r="AA1094" s="294"/>
      <c r="AB1094" s="294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294"/>
      <c r="AP1094" s="294"/>
      <c r="AQ1094" s="294"/>
      <c r="AR1094" s="294"/>
      <c r="AS1094" s="298">
        <f t="shared" si="9052"/>
        <v>0</v>
      </c>
      <c r="AT1094" s="298">
        <f t="shared" si="9053"/>
        <v>0</v>
      </c>
      <c r="AU1094" s="298">
        <f t="shared" si="9054"/>
        <v>0</v>
      </c>
      <c r="AV1094" s="298">
        <f t="shared" si="9318"/>
        <v>0</v>
      </c>
      <c r="AW1094" s="294"/>
      <c r="AX1094" s="294"/>
      <c r="AY1094" s="294"/>
      <c r="AZ1094" s="294"/>
      <c r="BA1094" s="294"/>
      <c r="BB1094" s="294"/>
      <c r="BC1094" s="294"/>
      <c r="BD1094" s="294"/>
      <c r="BE1094" s="294"/>
      <c r="BF1094" s="294"/>
      <c r="BG1094" s="294"/>
      <c r="BH1094" s="294"/>
      <c r="BI1094" s="294"/>
      <c r="BJ1094" s="294"/>
      <c r="BK1094" s="294"/>
      <c r="BL1094" s="294"/>
      <c r="BM1094" s="294"/>
      <c r="BN1094" s="294"/>
      <c r="BO1094" s="294"/>
      <c r="BP1094" s="1"/>
      <c r="BQ1094" s="294"/>
      <c r="BR1094" s="17">
        <v>1</v>
      </c>
      <c r="BS1094" s="1">
        <f t="shared" si="9056"/>
        <v>0</v>
      </c>
      <c r="BT1094" s="17"/>
      <c r="BU1094" s="294">
        <v>8</v>
      </c>
      <c r="BV1094" s="294"/>
      <c r="BW1094" s="294"/>
      <c r="BX1094" s="294"/>
      <c r="BY1094" s="294"/>
      <c r="BZ1094" s="294"/>
      <c r="CA1094" s="294"/>
      <c r="CB1094" s="294"/>
      <c r="CC1094" s="294"/>
      <c r="CD1094" s="1"/>
      <c r="CE1094" s="1"/>
      <c r="CF1094" s="1"/>
      <c r="CG1094" s="294"/>
      <c r="CH1094" s="1"/>
      <c r="CI1094" s="1"/>
      <c r="CJ1094" s="1"/>
      <c r="CK1094" s="383"/>
      <c r="CL1094" s="383"/>
      <c r="CM1094" s="383"/>
      <c r="CN1094" s="1"/>
      <c r="CO1094" s="1"/>
      <c r="CP1094" s="20"/>
      <c r="CQ1094" s="351"/>
      <c r="CR1094" s="299"/>
      <c r="CS1094" s="294"/>
      <c r="CT1094" s="294"/>
      <c r="CU1094" s="1"/>
      <c r="CV1094" s="1"/>
      <c r="CW1094" s="1"/>
      <c r="CX1094" s="1"/>
      <c r="CY1094" s="1"/>
      <c r="CZ1094" s="294"/>
      <c r="DA1094" s="17"/>
      <c r="DB1094" s="359">
        <f t="shared" si="9085"/>
        <v>0</v>
      </c>
      <c r="DC1094" s="359">
        <f t="shared" si="9086"/>
        <v>0</v>
      </c>
      <c r="DD1094" s="294"/>
      <c r="DE1094" s="294"/>
      <c r="DF1094" s="294"/>
      <c r="DG1094" s="294"/>
      <c r="DH1094" s="294"/>
      <c r="DI1094" s="294"/>
      <c r="DJ1094" s="294"/>
      <c r="DK1094" s="294"/>
      <c r="DL1094" s="294"/>
      <c r="DM1094" s="294"/>
      <c r="DN1094" s="294"/>
      <c r="DO1094" s="1"/>
      <c r="DP1094" s="1"/>
      <c r="DQ1094" s="17"/>
      <c r="DR1094" s="17"/>
      <c r="DS1094" s="17"/>
      <c r="DT1094" s="17"/>
      <c r="DU1094" s="17"/>
      <c r="DV1094" s="17"/>
      <c r="DW1094" s="1"/>
      <c r="DX1094" s="1"/>
      <c r="DY1094" s="20"/>
      <c r="DZ1094" s="20"/>
      <c r="EA1094" s="20"/>
      <c r="EB1094" s="20"/>
      <c r="EC1094" s="18"/>
      <c r="ED1094" s="19"/>
      <c r="EE1094" s="19"/>
      <c r="EF1094" s="1"/>
      <c r="EG1094" s="18"/>
      <c r="EH1094" s="341"/>
      <c r="EI1094" s="294"/>
      <c r="EJ1094" s="294"/>
      <c r="EK1094" s="294"/>
      <c r="EL1094" s="19"/>
      <c r="EM1094" s="19"/>
      <c r="EN1094" s="19"/>
      <c r="EO1094" s="366"/>
      <c r="EP1094" s="366"/>
      <c r="EQ1094" s="374"/>
      <c r="ER1094" s="374"/>
      <c r="ES1094" s="374"/>
      <c r="ET1094" s="374"/>
      <c r="EU1094" s="18"/>
      <c r="EV1094" s="18">
        <f t="shared" si="9078"/>
        <v>0</v>
      </c>
      <c r="EW1094" s="341"/>
      <c r="EX1094" s="341"/>
      <c r="EY1094" s="341"/>
      <c r="EZ1094" s="365">
        <f t="shared" si="9088"/>
        <v>0</v>
      </c>
      <c r="FA1094" s="294"/>
      <c r="FB1094" s="294"/>
      <c r="FC1094" s="294"/>
      <c r="FD1094" s="300"/>
      <c r="FE1094" s="300"/>
      <c r="FF1094" s="300"/>
      <c r="FG1094" s="300"/>
      <c r="FH1094" s="300"/>
      <c r="FI1094" s="300"/>
      <c r="FJ1094" s="300"/>
      <c r="FK1094" s="294"/>
      <c r="FL1094" s="294"/>
      <c r="FM1094" s="294"/>
      <c r="FN1094" s="294"/>
      <c r="FO1094" s="294"/>
      <c r="FP1094" s="20">
        <f t="shared" si="9089"/>
        <v>0</v>
      </c>
      <c r="FQ1094" s="20"/>
      <c r="FR1094" s="20"/>
      <c r="FS1094" s="20"/>
      <c r="FT1094" s="20"/>
      <c r="FU1094" s="20"/>
      <c r="FV1094" s="20"/>
      <c r="FW1094" s="294"/>
    </row>
    <row r="1095" spans="1:181" s="301" customFormat="1" ht="27.75" customHeight="1">
      <c r="A1095" s="295"/>
      <c r="B1095" s="296" t="s">
        <v>680</v>
      </c>
      <c r="C1095" s="296" t="str">
        <f>B1095</f>
        <v>9.1</v>
      </c>
      <c r="D1095" s="296" t="s">
        <v>53</v>
      </c>
      <c r="E1095" s="296" t="str">
        <f>D1095</f>
        <v>LT7,5</v>
      </c>
      <c r="F1095" s="296">
        <v>38</v>
      </c>
      <c r="G1095" s="296">
        <f>F1095</f>
        <v>38</v>
      </c>
      <c r="H1095" s="297"/>
      <c r="I1095" s="297"/>
      <c r="J1095" s="294"/>
      <c r="K1095" s="294"/>
      <c r="L1095" s="294"/>
      <c r="M1095" s="294"/>
      <c r="N1095" s="297"/>
      <c r="O1095" s="297"/>
      <c r="P1095" s="1"/>
      <c r="Q1095" s="16"/>
      <c r="R1095" s="1"/>
      <c r="S1095" s="294"/>
      <c r="T1095" s="294"/>
      <c r="U1095" s="294"/>
      <c r="V1095" s="294"/>
      <c r="W1095" s="294"/>
      <c r="X1095" s="294"/>
      <c r="Y1095" s="294"/>
      <c r="Z1095" s="294"/>
      <c r="AA1095" s="294"/>
      <c r="AB1095" s="294"/>
      <c r="AC1095" s="1">
        <f t="shared" ref="AC1095:AC1096" si="9471">+IF(S1095=1,1,0)+IF(T1095=1,1,0)</f>
        <v>0</v>
      </c>
      <c r="AD1095" s="1">
        <f t="shared" ref="AD1095:AD1096" si="9472">+IF(U1095=1,1,0)+IF(V1095=1,1,0)</f>
        <v>0</v>
      </c>
      <c r="AE1095" s="1">
        <f t="shared" ref="AE1095:AE1096" si="9473">+IF(W1095=1,1,0)+IF(X1095=1,1,0)</f>
        <v>0</v>
      </c>
      <c r="AF1095" s="1">
        <f t="shared" ref="AF1095:AF1096" si="9474">+IF(Y1095=1,1,0)+IF(Z1095=1,1,0)</f>
        <v>0</v>
      </c>
      <c r="AG1095" s="1">
        <f t="shared" ref="AG1095:AG1096" si="9475">+IF(AA1095=1,1,0)</f>
        <v>0</v>
      </c>
      <c r="AH1095" s="1">
        <f t="shared" ref="AH1095:AH1096" si="9476">+IF(AB1095=1,1,0)</f>
        <v>0</v>
      </c>
      <c r="AI1095" s="1">
        <f t="shared" ref="AI1095:AI1096" si="9477">+IF(S1095=2,1,0)+IF(T1095=2,1,0)</f>
        <v>0</v>
      </c>
      <c r="AJ1095" s="1">
        <f t="shared" ref="AJ1095:AJ1096" si="9478">+IF(U1095=2,1,0)+IF(V1095=2,1,0)</f>
        <v>0</v>
      </c>
      <c r="AK1095" s="1">
        <f t="shared" ref="AK1095:AK1096" si="9479">+IF(X1095=2,1,0)+IF(W1095=2,1,0)</f>
        <v>0</v>
      </c>
      <c r="AL1095" s="1">
        <f t="shared" ref="AL1095:AL1096" si="9480">+IF(Y1095=2,1,0)+IF(Z1095=2,1,0)</f>
        <v>0</v>
      </c>
      <c r="AM1095" s="1">
        <f t="shared" ref="AM1095:AM1096" si="9481">+IF(AA1095=2,1,0)</f>
        <v>0</v>
      </c>
      <c r="AN1095" s="1">
        <f t="shared" ref="AN1095:AN1096" si="9482">+IF(AB1095=2,1,0)</f>
        <v>0</v>
      </c>
      <c r="AO1095" s="294"/>
      <c r="AP1095" s="294"/>
      <c r="AQ1095" s="294"/>
      <c r="AR1095" s="294"/>
      <c r="AS1095" s="298">
        <f t="shared" si="9052"/>
        <v>0</v>
      </c>
      <c r="AT1095" s="298">
        <f t="shared" si="9053"/>
        <v>0</v>
      </c>
      <c r="AU1095" s="298">
        <f t="shared" si="9054"/>
        <v>0</v>
      </c>
      <c r="AV1095" s="298">
        <f t="shared" si="9318"/>
        <v>0</v>
      </c>
      <c r="AW1095" s="294"/>
      <c r="AX1095" s="294"/>
      <c r="AY1095" s="294"/>
      <c r="AZ1095" s="294"/>
      <c r="BA1095" s="294"/>
      <c r="BB1095" s="294"/>
      <c r="BC1095" s="294"/>
      <c r="BD1095" s="294"/>
      <c r="BE1095" s="294"/>
      <c r="BF1095" s="294"/>
      <c r="BG1095" s="294"/>
      <c r="BH1095" s="294">
        <v>1</v>
      </c>
      <c r="BI1095" s="294"/>
      <c r="BJ1095" s="294"/>
      <c r="BK1095" s="294"/>
      <c r="BL1095" s="294"/>
      <c r="BM1095" s="294"/>
      <c r="BN1095" s="294"/>
      <c r="BO1095" s="294"/>
      <c r="BP1095" s="1"/>
      <c r="BQ1095" s="294"/>
      <c r="BR1095" s="17">
        <v>2</v>
      </c>
      <c r="BS1095" s="1">
        <f t="shared" si="9056"/>
        <v>0</v>
      </c>
      <c r="BT1095" s="17">
        <f t="shared" ref="BT1095:BT1096" si="9483">+BS1095*2</f>
        <v>0</v>
      </c>
      <c r="BU1095" s="294"/>
      <c r="BV1095" s="294">
        <v>1</v>
      </c>
      <c r="BW1095" s="294">
        <v>1</v>
      </c>
      <c r="BX1095" s="294">
        <v>1</v>
      </c>
      <c r="BY1095" s="294"/>
      <c r="BZ1095" s="294"/>
      <c r="CA1095" s="294"/>
      <c r="CB1095" s="294"/>
      <c r="CC1095" s="294"/>
      <c r="CD1095" s="1"/>
      <c r="CE1095" s="1"/>
      <c r="CF1095" s="1"/>
      <c r="CG1095" s="294"/>
      <c r="CH1095" s="1">
        <v>1</v>
      </c>
      <c r="CI1095" s="1"/>
      <c r="CJ1095" s="1"/>
      <c r="CK1095" s="383"/>
      <c r="CL1095" s="383"/>
      <c r="CM1095" s="383"/>
      <c r="CN1095" s="1">
        <f>+SUM(BX1095:CC1095)*BW1095</f>
        <v>1</v>
      </c>
      <c r="CO1095" s="1">
        <f>+SUM(BX1095:CC1095)*BW1095</f>
        <v>1</v>
      </c>
      <c r="CP1095" s="20">
        <f>+SUM(BY1095:CC1095)*2.5+SUM(CD1095:CG1095)*0.5+SUM(CH1095:CJ1095)*2.5</f>
        <v>2.5</v>
      </c>
      <c r="CQ1095" s="351"/>
      <c r="CR1095" s="299">
        <f>+IF(SUM(AX1095:BM1095)&gt;0,1,0)</f>
        <v>1</v>
      </c>
      <c r="CS1095" s="294">
        <v>2</v>
      </c>
      <c r="CT1095" s="294">
        <v>2</v>
      </c>
      <c r="CU1095" s="1"/>
      <c r="CV1095" s="1"/>
      <c r="CW1095" s="1">
        <v>2</v>
      </c>
      <c r="CX1095" s="1"/>
      <c r="CY1095" s="1">
        <v>4</v>
      </c>
      <c r="CZ1095" s="294">
        <v>5</v>
      </c>
      <c r="DA1095" s="17">
        <f t="shared" ref="DA1095:DA1096" si="9484">+CY1095</f>
        <v>4</v>
      </c>
      <c r="DB1095" s="359">
        <f t="shared" si="9085"/>
        <v>9</v>
      </c>
      <c r="DC1095" s="359">
        <f t="shared" si="9086"/>
        <v>6</v>
      </c>
      <c r="DD1095" s="294"/>
      <c r="DE1095" s="294">
        <v>8</v>
      </c>
      <c r="DF1095" s="294">
        <f>4*3</f>
        <v>12</v>
      </c>
      <c r="DG1095" s="294"/>
      <c r="DH1095" s="294"/>
      <c r="DI1095" s="294"/>
      <c r="DJ1095" s="294"/>
      <c r="DK1095" s="294"/>
      <c r="DL1095" s="294"/>
      <c r="DM1095" s="294"/>
      <c r="DN1095" s="294"/>
      <c r="DO1095" s="1"/>
      <c r="DP1095" s="1"/>
      <c r="DQ1095" s="17">
        <f>+IF(AND(SUM(S1095:AA1095)&gt;0,SUM(FA1095:FF1095)&gt;0),CT1095,0)</f>
        <v>0</v>
      </c>
      <c r="DR1095" s="17">
        <f>+IF(AND(SUM(S1095:AA1095)&gt;0,SUM(FA1095:FF1095)&gt;0),CU1095,0)</f>
        <v>0</v>
      </c>
      <c r="DS1095" s="17">
        <f>+IF(AND(SUM(S1095:AA1095)&gt;0,SUM(FA1095:FF1095)&gt;0),CV1095,0)</f>
        <v>0</v>
      </c>
      <c r="DT1095" s="17">
        <f>+IF(AND(SUM(S1095:AA1095)&gt;0,SUM(FA1095:FF1095)&gt;0),CW1095,0)</f>
        <v>0</v>
      </c>
      <c r="DU1095" s="17">
        <f>+IF(AND(SUM(S1095:AA1095)&gt;0,SUM(FA1095:FF1095)&gt;0),CX1095,0)</f>
        <v>0</v>
      </c>
      <c r="DV1095" s="17">
        <f>+IF(AND(SUM(S1095:AA1095)&gt;0,SUM(FA1095:FF1095)&gt;0),CY1095,0)</f>
        <v>0</v>
      </c>
      <c r="DW1095" s="1"/>
      <c r="DX1095" s="1"/>
      <c r="DY1095" s="20">
        <f>+IF(AND(SUM(S1095:AB1095)&gt;0,SUM(FA1095:FF1095)&gt;0,DG1095&gt;=3),DG1095,0)</f>
        <v>0</v>
      </c>
      <c r="DZ1095" s="20">
        <f>+IF(AND(SUM(S1095:AB1095)&gt;0,SUM(FA1095:FF1095)&gt;0,DH1095&gt;=3),DH1095,0)</f>
        <v>0</v>
      </c>
      <c r="EA1095" s="20">
        <f>+IF(AND(SUM(S1095:AB1095)&gt;0,SUM(FA1095:FF1095)&gt;0,DI1095&gt;=3),DI1095,0)</f>
        <v>0</v>
      </c>
      <c r="EB1095" s="20">
        <f>+IF(AND(SUM(S1095:AB1095)&gt;0,SUM(FA1095:FF1095)&gt;0,DJ1095&gt;=3),DJ1095,0)</f>
        <v>0</v>
      </c>
      <c r="EC1095" s="18">
        <f>+IF(AND(CT1095=0,SUM(CU1095:CY1095)&gt;1,SUM(CU1095:CY1095)&lt;=4),1,IF(AND(CT1095=0,SUM(CU1095:CY1095)&gt;4),2,0))</f>
        <v>0</v>
      </c>
      <c r="ED1095" s="19">
        <f>+IF(EC1095&lt;&gt;0,EC1095*3,0)</f>
        <v>0</v>
      </c>
      <c r="EE1095" s="19"/>
      <c r="EF1095" s="1">
        <f>+IF(EE1095&gt;0,CT1095*4,0)+8</f>
        <v>8</v>
      </c>
      <c r="EG1095" s="18">
        <f>+IF(AND(CT1095+EC1095=0,SUM(AO1095:AR1095)&gt;0,SUM(DK1095:DN1095)&gt;0),(CU1095+CV1095+CW1095+CX1095)*2+CY1095*5,(EC1095+CT1095-FO1095)*5)+IF(AND(EC1095+DQ1095+CT1095=0,SUM(AO1095:AR1095)&gt;0),SUM(CU1095:CX1095)*2+CY1095*5,0)</f>
        <v>10</v>
      </c>
      <c r="EH1095" s="341"/>
      <c r="EI1095" s="294"/>
      <c r="EJ1095" s="294">
        <v>9</v>
      </c>
      <c r="EK1095" s="294">
        <f>4*4.5</f>
        <v>18</v>
      </c>
      <c r="EL1095" s="19">
        <v>1</v>
      </c>
      <c r="EM1095" s="19"/>
      <c r="EN1095" s="19"/>
      <c r="EO1095" s="366"/>
      <c r="EP1095" s="366"/>
      <c r="EQ1095" s="374"/>
      <c r="ER1095" s="374"/>
      <c r="ES1095" s="374"/>
      <c r="ET1095" s="374"/>
      <c r="EU1095" s="18">
        <f>IF(SUM(CU1095:CX1095)&gt;0,CZ1095*1+2,0)</f>
        <v>7</v>
      </c>
      <c r="EV1095" s="18">
        <f t="shared" si="9078"/>
        <v>2</v>
      </c>
      <c r="EW1095" s="341">
        <v>1</v>
      </c>
      <c r="EX1095" s="341"/>
      <c r="EY1095" s="341">
        <v>4</v>
      </c>
      <c r="EZ1095" s="365">
        <f t="shared" si="9088"/>
        <v>0.5</v>
      </c>
      <c r="FA1095" s="294"/>
      <c r="FB1095" s="294"/>
      <c r="FC1095" s="294"/>
      <c r="FD1095" s="300"/>
      <c r="FE1095" s="300"/>
      <c r="FF1095" s="300"/>
      <c r="FG1095" s="300"/>
      <c r="FH1095" s="300"/>
      <c r="FI1095" s="300"/>
      <c r="FJ1095" s="300">
        <f>F1095</f>
        <v>38</v>
      </c>
      <c r="FK1095" s="294"/>
      <c r="FL1095" s="294"/>
      <c r="FM1095" s="294"/>
      <c r="FN1095" s="294"/>
      <c r="FO1095" s="294"/>
      <c r="FP1095" s="20">
        <f t="shared" si="9089"/>
        <v>0</v>
      </c>
      <c r="FQ1095" s="20">
        <f t="shared" ref="FQ1095:FR1096" si="9485">+DE1095</f>
        <v>8</v>
      </c>
      <c r="FR1095" s="20">
        <f t="shared" si="9485"/>
        <v>12</v>
      </c>
      <c r="FS1095" s="20">
        <f t="shared" ref="FS1095:FV1096" si="9486">+IF(DG1095&lt;3,DG1095,0)</f>
        <v>0</v>
      </c>
      <c r="FT1095" s="20">
        <f t="shared" si="9486"/>
        <v>0</v>
      </c>
      <c r="FU1095" s="20">
        <f t="shared" si="9486"/>
        <v>0</v>
      </c>
      <c r="FV1095" s="20">
        <f t="shared" si="9486"/>
        <v>0</v>
      </c>
      <c r="FW1095" s="406" t="s">
        <v>945</v>
      </c>
    </row>
    <row r="1096" spans="1:181" s="301" customFormat="1" ht="27.75" customHeight="1">
      <c r="A1096" s="295"/>
      <c r="B1096" s="296" t="s">
        <v>775</v>
      </c>
      <c r="C1096" s="296" t="str">
        <f>B1096</f>
        <v>9.2</v>
      </c>
      <c r="D1096" s="296" t="s">
        <v>53</v>
      </c>
      <c r="E1096" s="296" t="str">
        <f>D1096</f>
        <v>LT7,5</v>
      </c>
      <c r="F1096" s="296">
        <v>43</v>
      </c>
      <c r="G1096" s="296">
        <f>F1096</f>
        <v>43</v>
      </c>
      <c r="H1096" s="297"/>
      <c r="I1096" s="297"/>
      <c r="J1096" s="294"/>
      <c r="K1096" s="294"/>
      <c r="L1096" s="294"/>
      <c r="M1096" s="294"/>
      <c r="N1096" s="297"/>
      <c r="O1096" s="297"/>
      <c r="P1096" s="1"/>
      <c r="Q1096" s="16"/>
      <c r="R1096" s="1"/>
      <c r="S1096" s="294"/>
      <c r="T1096" s="294"/>
      <c r="U1096" s="294"/>
      <c r="V1096" s="294"/>
      <c r="W1096" s="294"/>
      <c r="X1096" s="294"/>
      <c r="Y1096" s="294"/>
      <c r="Z1096" s="294"/>
      <c r="AA1096" s="294"/>
      <c r="AB1096" s="294"/>
      <c r="AC1096" s="1">
        <f t="shared" si="9471"/>
        <v>0</v>
      </c>
      <c r="AD1096" s="1">
        <f t="shared" si="9472"/>
        <v>0</v>
      </c>
      <c r="AE1096" s="1">
        <f t="shared" si="9473"/>
        <v>0</v>
      </c>
      <c r="AF1096" s="1">
        <f t="shared" si="9474"/>
        <v>0</v>
      </c>
      <c r="AG1096" s="1">
        <f t="shared" si="9475"/>
        <v>0</v>
      </c>
      <c r="AH1096" s="1">
        <f t="shared" si="9476"/>
        <v>0</v>
      </c>
      <c r="AI1096" s="1">
        <f t="shared" si="9477"/>
        <v>0</v>
      </c>
      <c r="AJ1096" s="1">
        <f t="shared" si="9478"/>
        <v>0</v>
      </c>
      <c r="AK1096" s="1">
        <f t="shared" si="9479"/>
        <v>0</v>
      </c>
      <c r="AL1096" s="1">
        <f t="shared" si="9480"/>
        <v>0</v>
      </c>
      <c r="AM1096" s="1">
        <f t="shared" si="9481"/>
        <v>0</v>
      </c>
      <c r="AN1096" s="1">
        <f t="shared" si="9482"/>
        <v>0</v>
      </c>
      <c r="AO1096" s="294"/>
      <c r="AP1096" s="294"/>
      <c r="AQ1096" s="294"/>
      <c r="AR1096" s="294"/>
      <c r="AS1096" s="298">
        <f t="shared" si="9052"/>
        <v>0</v>
      </c>
      <c r="AT1096" s="298">
        <f t="shared" si="9053"/>
        <v>0</v>
      </c>
      <c r="AU1096" s="298">
        <f t="shared" si="9054"/>
        <v>0</v>
      </c>
      <c r="AV1096" s="298">
        <f t="shared" si="9318"/>
        <v>0</v>
      </c>
      <c r="AW1096" s="294"/>
      <c r="AX1096" s="294">
        <v>1</v>
      </c>
      <c r="AY1096" s="294"/>
      <c r="AZ1096" s="294"/>
      <c r="BA1096" s="294"/>
      <c r="BB1096" s="294"/>
      <c r="BC1096" s="294"/>
      <c r="BD1096" s="294"/>
      <c r="BE1096" s="294"/>
      <c r="BF1096" s="294"/>
      <c r="BG1096" s="294"/>
      <c r="BH1096" s="294"/>
      <c r="BI1096" s="294"/>
      <c r="BJ1096" s="294"/>
      <c r="BK1096" s="294"/>
      <c r="BL1096" s="294"/>
      <c r="BM1096" s="294"/>
      <c r="BN1096" s="294"/>
      <c r="BO1096" s="294"/>
      <c r="BP1096" s="1"/>
      <c r="BQ1096" s="294"/>
      <c r="BR1096" s="17">
        <v>1</v>
      </c>
      <c r="BS1096" s="1">
        <f t="shared" si="9056"/>
        <v>0</v>
      </c>
      <c r="BT1096" s="17">
        <f t="shared" si="9483"/>
        <v>0</v>
      </c>
      <c r="BU1096" s="294"/>
      <c r="BV1096" s="294">
        <v>1</v>
      </c>
      <c r="BW1096" s="294"/>
      <c r="BX1096" s="294"/>
      <c r="BY1096" s="294"/>
      <c r="BZ1096" s="294"/>
      <c r="CA1096" s="294"/>
      <c r="CB1096" s="294"/>
      <c r="CC1096" s="294"/>
      <c r="CD1096" s="1"/>
      <c r="CE1096" s="1"/>
      <c r="CF1096" s="1"/>
      <c r="CG1096" s="294"/>
      <c r="CH1096" s="1">
        <v>1</v>
      </c>
      <c r="CI1096" s="1"/>
      <c r="CJ1096" s="1"/>
      <c r="CK1096" s="383"/>
      <c r="CL1096" s="383"/>
      <c r="CM1096" s="383"/>
      <c r="CN1096" s="1">
        <f>+SUM(BX1096:CC1096)*BW1096</f>
        <v>0</v>
      </c>
      <c r="CO1096" s="1">
        <f>+SUM(BX1096:CC1096)*BW1096</f>
        <v>0</v>
      </c>
      <c r="CP1096" s="20">
        <f>+SUM(BY1096:CC1096)*2.5+SUM(CD1096:CG1096)*0.5+SUM(CH1096:CJ1096)*2.5</f>
        <v>2.5</v>
      </c>
      <c r="CQ1096" s="351"/>
      <c r="CR1096" s="299">
        <f>+IF(SUM(AX1096:BM1096)&gt;0,1,0)</f>
        <v>1</v>
      </c>
      <c r="CS1096" s="294"/>
      <c r="CT1096" s="294"/>
      <c r="CU1096" s="1"/>
      <c r="CV1096" s="1"/>
      <c r="CW1096" s="1">
        <v>2</v>
      </c>
      <c r="CX1096" s="1"/>
      <c r="CY1096" s="1"/>
      <c r="CZ1096" s="294">
        <v>5</v>
      </c>
      <c r="DA1096" s="17">
        <f t="shared" si="9484"/>
        <v>0</v>
      </c>
      <c r="DB1096" s="359">
        <f t="shared" si="9085"/>
        <v>5</v>
      </c>
      <c r="DC1096" s="359">
        <f t="shared" si="9086"/>
        <v>2</v>
      </c>
      <c r="DD1096" s="294"/>
      <c r="DE1096" s="294">
        <v>6</v>
      </c>
      <c r="DF1096" s="294"/>
      <c r="DG1096" s="294"/>
      <c r="DH1096" s="294"/>
      <c r="DI1096" s="294"/>
      <c r="DJ1096" s="294"/>
      <c r="DK1096" s="294"/>
      <c r="DL1096" s="294"/>
      <c r="DM1096" s="294"/>
      <c r="DN1096" s="294"/>
      <c r="DO1096" s="1"/>
      <c r="DP1096" s="1"/>
      <c r="DQ1096" s="17">
        <f>+IF(AND(SUM(S1096:AA1096)&gt;0,SUM(FA1096:FF1096)&gt;0),CT1096,0)</f>
        <v>0</v>
      </c>
      <c r="DR1096" s="17">
        <f>+IF(AND(SUM(S1096:AA1096)&gt;0,SUM(FA1096:FF1096)&gt;0),CU1096,0)</f>
        <v>0</v>
      </c>
      <c r="DS1096" s="17">
        <f>+IF(AND(SUM(S1096:AA1096)&gt;0,SUM(FA1096:FF1096)&gt;0),CV1096,0)</f>
        <v>0</v>
      </c>
      <c r="DT1096" s="17">
        <f>+IF(AND(SUM(S1096:AA1096)&gt;0,SUM(FA1096:FF1096)&gt;0),CW1096,0)</f>
        <v>0</v>
      </c>
      <c r="DU1096" s="17">
        <f>+IF(AND(SUM(S1096:AA1096)&gt;0,SUM(FA1096:FF1096)&gt;0),CX1096,0)</f>
        <v>0</v>
      </c>
      <c r="DV1096" s="17">
        <f>+IF(AND(SUM(S1096:AA1096)&gt;0,SUM(FA1096:FF1096)&gt;0),CY1096,0)</f>
        <v>0</v>
      </c>
      <c r="DW1096" s="1"/>
      <c r="DX1096" s="1"/>
      <c r="DY1096" s="20">
        <f>+IF(AND(SUM(S1096:AB1096)&gt;0,SUM(FA1096:FF1096)&gt;0,DG1096&gt;=3),DG1096,0)</f>
        <v>0</v>
      </c>
      <c r="DZ1096" s="20">
        <f>+IF(AND(SUM(S1096:AB1096)&gt;0,SUM(FA1096:FF1096)&gt;0,DH1096&gt;=3),DH1096,0)</f>
        <v>0</v>
      </c>
      <c r="EA1096" s="20">
        <f>+IF(AND(SUM(S1096:AB1096)&gt;0,SUM(FA1096:FF1096)&gt;0,DI1096&gt;=3),DI1096,0)</f>
        <v>0</v>
      </c>
      <c r="EB1096" s="20">
        <f>+IF(AND(SUM(S1096:AB1096)&gt;0,SUM(FA1096:FF1096)&gt;0,DJ1096&gt;=3),DJ1096,0)</f>
        <v>0</v>
      </c>
      <c r="EC1096" s="18">
        <f>+IF(AND(CT1096=0,SUM(CU1096:CY1096)&gt;1,SUM(CU1096:CY1096)&lt;=4),1,IF(AND(CT1096=0,SUM(CU1096:CY1096)&gt;4),2,0))</f>
        <v>1</v>
      </c>
      <c r="ED1096" s="19">
        <f>+IF(EC1096&lt;&gt;0,EC1096*3,0)</f>
        <v>3</v>
      </c>
      <c r="EE1096" s="19"/>
      <c r="EF1096" s="1">
        <f>+IF(EE1096&gt;0,CT1096*4,0)</f>
        <v>0</v>
      </c>
      <c r="EG1096" s="18"/>
      <c r="EH1096" s="341"/>
      <c r="EI1096" s="294"/>
      <c r="EJ1096" s="294">
        <v>9</v>
      </c>
      <c r="EK1096" s="294"/>
      <c r="EL1096" s="19">
        <v>1</v>
      </c>
      <c r="EM1096" s="19"/>
      <c r="EN1096" s="19"/>
      <c r="EO1096" s="366"/>
      <c r="EP1096" s="366"/>
      <c r="EQ1096" s="374"/>
      <c r="ER1096" s="374"/>
      <c r="ES1096" s="374"/>
      <c r="ET1096" s="374"/>
      <c r="EU1096" s="18">
        <f>IF(SUM(CU1096:CX1096)&gt;0,CZ1096*1+2,0)</f>
        <v>7</v>
      </c>
      <c r="EV1096" s="18">
        <f t="shared" si="9078"/>
        <v>2</v>
      </c>
      <c r="EW1096" s="341">
        <v>1</v>
      </c>
      <c r="EX1096" s="341">
        <v>1</v>
      </c>
      <c r="EY1096" s="341">
        <v>2</v>
      </c>
      <c r="EZ1096" s="365">
        <f t="shared" si="9088"/>
        <v>0</v>
      </c>
      <c r="FA1096" s="294"/>
      <c r="FB1096" s="294"/>
      <c r="FC1096" s="294"/>
      <c r="FD1096" s="300"/>
      <c r="FE1096" s="300"/>
      <c r="FF1096" s="300"/>
      <c r="FG1096" s="300"/>
      <c r="FH1096" s="300"/>
      <c r="FI1096" s="300"/>
      <c r="FJ1096" s="300">
        <f t="shared" ref="FJ1096" si="9487">F1096</f>
        <v>43</v>
      </c>
      <c r="FK1096" s="294"/>
      <c r="FL1096" s="294"/>
      <c r="FM1096" s="294"/>
      <c r="FN1096" s="294"/>
      <c r="FO1096" s="294"/>
      <c r="FP1096" s="20">
        <f t="shared" si="9089"/>
        <v>0</v>
      </c>
      <c r="FQ1096" s="20">
        <f t="shared" si="9485"/>
        <v>6</v>
      </c>
      <c r="FR1096" s="20">
        <f t="shared" si="9485"/>
        <v>0</v>
      </c>
      <c r="FS1096" s="20">
        <f t="shared" si="9486"/>
        <v>0</v>
      </c>
      <c r="FT1096" s="20">
        <f t="shared" si="9486"/>
        <v>0</v>
      </c>
      <c r="FU1096" s="20">
        <f t="shared" si="9486"/>
        <v>0</v>
      </c>
      <c r="FV1096" s="20">
        <f t="shared" si="9486"/>
        <v>0</v>
      </c>
      <c r="FW1096" s="407"/>
    </row>
    <row r="1097" spans="1:181" s="301" customFormat="1" ht="27.75" customHeight="1">
      <c r="A1097" s="317"/>
      <c r="B1097" s="318"/>
      <c r="C1097" s="296"/>
      <c r="D1097" s="318"/>
      <c r="E1097" s="318"/>
      <c r="F1097" s="318"/>
      <c r="G1097" s="318"/>
      <c r="H1097" s="319"/>
      <c r="I1097" s="319"/>
      <c r="J1097" s="320"/>
      <c r="K1097" s="320"/>
      <c r="L1097" s="320"/>
      <c r="M1097" s="320"/>
      <c r="N1097" s="319"/>
      <c r="O1097" s="319"/>
      <c r="P1097" s="29"/>
      <c r="Q1097" s="30"/>
      <c r="R1097" s="29"/>
      <c r="S1097" s="320"/>
      <c r="T1097" s="320"/>
      <c r="U1097" s="320"/>
      <c r="V1097" s="320"/>
      <c r="W1097" s="320"/>
      <c r="X1097" s="320"/>
      <c r="Y1097" s="320"/>
      <c r="Z1097" s="320"/>
      <c r="AA1097" s="320"/>
      <c r="AB1097" s="320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320"/>
      <c r="AP1097" s="320"/>
      <c r="AQ1097" s="320"/>
      <c r="AR1097" s="320"/>
      <c r="AS1097" s="321"/>
      <c r="AT1097" s="321"/>
      <c r="AU1097" s="321"/>
      <c r="AV1097" s="321"/>
      <c r="AW1097" s="320"/>
      <c r="AX1097" s="320"/>
      <c r="AY1097" s="320"/>
      <c r="AZ1097" s="320"/>
      <c r="BA1097" s="320"/>
      <c r="BB1097" s="320"/>
      <c r="BC1097" s="320"/>
      <c r="BD1097" s="320"/>
      <c r="BE1097" s="320"/>
      <c r="BF1097" s="320"/>
      <c r="BG1097" s="320"/>
      <c r="BH1097" s="320"/>
      <c r="BI1097" s="320"/>
      <c r="BJ1097" s="320"/>
      <c r="BK1097" s="320"/>
      <c r="BL1097" s="320"/>
      <c r="BM1097" s="320"/>
      <c r="BN1097" s="320"/>
      <c r="BO1097" s="320"/>
      <c r="BP1097" s="29"/>
      <c r="BQ1097" s="320"/>
      <c r="BR1097" s="31"/>
      <c r="BS1097" s="29"/>
      <c r="BT1097" s="31"/>
      <c r="BU1097" s="320"/>
      <c r="BV1097" s="320"/>
      <c r="BW1097" s="320"/>
      <c r="BX1097" s="320"/>
      <c r="BY1097" s="320"/>
      <c r="BZ1097" s="320"/>
      <c r="CA1097" s="320"/>
      <c r="CB1097" s="320"/>
      <c r="CC1097" s="320"/>
      <c r="CD1097" s="29"/>
      <c r="CE1097" s="29"/>
      <c r="CF1097" s="29"/>
      <c r="CG1097" s="320"/>
      <c r="CH1097" s="29"/>
      <c r="CI1097" s="29"/>
      <c r="CJ1097" s="29"/>
      <c r="CK1097" s="385"/>
      <c r="CL1097" s="385"/>
      <c r="CM1097" s="385"/>
      <c r="CN1097" s="29"/>
      <c r="CO1097" s="29"/>
      <c r="CP1097" s="32"/>
      <c r="CQ1097" s="353"/>
      <c r="CR1097" s="322"/>
      <c r="CS1097" s="320"/>
      <c r="CT1097" s="320"/>
      <c r="CU1097" s="29"/>
      <c r="CV1097" s="29"/>
      <c r="CW1097" s="29"/>
      <c r="CX1097" s="29"/>
      <c r="CY1097" s="29"/>
      <c r="CZ1097" s="320"/>
      <c r="DA1097" s="31"/>
      <c r="DB1097" s="360"/>
      <c r="DC1097" s="360"/>
      <c r="DD1097" s="320"/>
      <c r="DE1097" s="320"/>
      <c r="DF1097" s="320"/>
      <c r="DG1097" s="320"/>
      <c r="DH1097" s="320"/>
      <c r="DI1097" s="320"/>
      <c r="DJ1097" s="320"/>
      <c r="DK1097" s="320"/>
      <c r="DL1097" s="320"/>
      <c r="DM1097" s="320"/>
      <c r="DN1097" s="320"/>
      <c r="DO1097" s="29"/>
      <c r="DP1097" s="29"/>
      <c r="DQ1097" s="31"/>
      <c r="DR1097" s="31"/>
      <c r="DS1097" s="31"/>
      <c r="DT1097" s="31"/>
      <c r="DU1097" s="31"/>
      <c r="DV1097" s="31"/>
      <c r="DW1097" s="29"/>
      <c r="DX1097" s="29"/>
      <c r="DY1097" s="32"/>
      <c r="DZ1097" s="32"/>
      <c r="EA1097" s="32"/>
      <c r="EB1097" s="32"/>
      <c r="EC1097" s="33"/>
      <c r="ED1097" s="34"/>
      <c r="EE1097" s="34"/>
      <c r="EF1097" s="29"/>
      <c r="EG1097" s="33"/>
      <c r="EH1097" s="345"/>
      <c r="EI1097" s="320"/>
      <c r="EJ1097" s="320"/>
      <c r="EK1097" s="320"/>
      <c r="EL1097" s="34"/>
      <c r="EM1097" s="34"/>
      <c r="EN1097" s="34"/>
      <c r="EO1097" s="367"/>
      <c r="EP1097" s="367"/>
      <c r="EQ1097" s="376"/>
      <c r="ER1097" s="376"/>
      <c r="ES1097" s="376"/>
      <c r="ET1097" s="376"/>
      <c r="EU1097" s="33"/>
      <c r="EV1097" s="33"/>
      <c r="EW1097" s="345"/>
      <c r="EX1097" s="345"/>
      <c r="EY1097" s="345"/>
      <c r="EZ1097" s="365">
        <f t="shared" si="9088"/>
        <v>0</v>
      </c>
      <c r="FA1097" s="320"/>
      <c r="FB1097" s="320"/>
      <c r="FC1097" s="320"/>
      <c r="FD1097" s="323"/>
      <c r="FE1097" s="323"/>
      <c r="FF1097" s="323"/>
      <c r="FG1097" s="323"/>
      <c r="FH1097" s="323"/>
      <c r="FI1097" s="323"/>
      <c r="FJ1097" s="323"/>
      <c r="FK1097" s="320"/>
      <c r="FL1097" s="320"/>
      <c r="FM1097" s="320"/>
      <c r="FN1097" s="320"/>
      <c r="FO1097" s="320"/>
      <c r="FP1097" s="32"/>
      <c r="FQ1097" s="32"/>
      <c r="FR1097" s="32"/>
      <c r="FS1097" s="32"/>
      <c r="FT1097" s="32"/>
      <c r="FU1097" s="32"/>
      <c r="FV1097" s="32"/>
      <c r="FW1097" s="320"/>
    </row>
    <row r="1098" spans="1:181" s="99" customFormat="1" ht="27.75" customHeight="1">
      <c r="A1098" s="94">
        <v>19</v>
      </c>
      <c r="B1098" s="105" t="s">
        <v>796</v>
      </c>
      <c r="C1098" s="108"/>
      <c r="D1098" s="106"/>
      <c r="E1098" s="106"/>
      <c r="F1098" s="106">
        <f t="shared" ref="F1098:AK1098" si="9488">+SUM(F1099:F1136)</f>
        <v>844</v>
      </c>
      <c r="G1098" s="106">
        <f t="shared" si="9488"/>
        <v>856</v>
      </c>
      <c r="H1098" s="106">
        <f t="shared" si="9488"/>
        <v>1</v>
      </c>
      <c r="I1098" s="106">
        <f t="shared" si="9488"/>
        <v>1.5</v>
      </c>
      <c r="J1098" s="106">
        <f t="shared" si="9488"/>
        <v>0</v>
      </c>
      <c r="K1098" s="106">
        <f t="shared" si="9488"/>
        <v>4</v>
      </c>
      <c r="L1098" s="106">
        <f t="shared" si="9488"/>
        <v>0</v>
      </c>
      <c r="M1098" s="106">
        <f t="shared" si="9488"/>
        <v>0</v>
      </c>
      <c r="N1098" s="106">
        <f t="shared" si="9488"/>
        <v>0</v>
      </c>
      <c r="O1098" s="106">
        <f t="shared" si="9488"/>
        <v>0</v>
      </c>
      <c r="P1098" s="106">
        <f t="shared" si="9488"/>
        <v>0</v>
      </c>
      <c r="Q1098" s="106">
        <f t="shared" si="9488"/>
        <v>0</v>
      </c>
      <c r="R1098" s="106">
        <f t="shared" si="9488"/>
        <v>0</v>
      </c>
      <c r="S1098" s="106">
        <f t="shared" si="9488"/>
        <v>0</v>
      </c>
      <c r="T1098" s="106">
        <f t="shared" si="9488"/>
        <v>0</v>
      </c>
      <c r="U1098" s="106">
        <f t="shared" si="9488"/>
        <v>0</v>
      </c>
      <c r="V1098" s="106">
        <f t="shared" si="9488"/>
        <v>0</v>
      </c>
      <c r="W1098" s="106">
        <f t="shared" si="9488"/>
        <v>0</v>
      </c>
      <c r="X1098" s="106">
        <f t="shared" si="9488"/>
        <v>0</v>
      </c>
      <c r="Y1098" s="106">
        <f t="shared" si="9488"/>
        <v>1</v>
      </c>
      <c r="Z1098" s="106">
        <f t="shared" si="9488"/>
        <v>0</v>
      </c>
      <c r="AA1098" s="106">
        <f t="shared" si="9488"/>
        <v>0</v>
      </c>
      <c r="AB1098" s="106">
        <f t="shared" si="9488"/>
        <v>0</v>
      </c>
      <c r="AC1098" s="106">
        <f t="shared" si="9488"/>
        <v>0</v>
      </c>
      <c r="AD1098" s="106">
        <f t="shared" si="9488"/>
        <v>0</v>
      </c>
      <c r="AE1098" s="106">
        <f t="shared" si="9488"/>
        <v>0</v>
      </c>
      <c r="AF1098" s="106">
        <f t="shared" si="9488"/>
        <v>1</v>
      </c>
      <c r="AG1098" s="106">
        <f t="shared" si="9488"/>
        <v>0</v>
      </c>
      <c r="AH1098" s="106">
        <f t="shared" si="9488"/>
        <v>0</v>
      </c>
      <c r="AI1098" s="106">
        <f t="shared" si="9488"/>
        <v>0</v>
      </c>
      <c r="AJ1098" s="106">
        <f t="shared" si="9488"/>
        <v>0</v>
      </c>
      <c r="AK1098" s="106">
        <f t="shared" si="9488"/>
        <v>0</v>
      </c>
      <c r="AL1098" s="106">
        <f t="shared" ref="AL1098:BQ1098" si="9489">+SUM(AL1099:AL1136)</f>
        <v>0</v>
      </c>
      <c r="AM1098" s="106">
        <f t="shared" si="9489"/>
        <v>0</v>
      </c>
      <c r="AN1098" s="106">
        <f t="shared" si="9489"/>
        <v>0</v>
      </c>
      <c r="AO1098" s="106">
        <f t="shared" si="9489"/>
        <v>0</v>
      </c>
      <c r="AP1098" s="106">
        <f t="shared" si="9489"/>
        <v>148</v>
      </c>
      <c r="AQ1098" s="106">
        <f t="shared" si="9489"/>
        <v>0</v>
      </c>
      <c r="AR1098" s="106">
        <f t="shared" si="9489"/>
        <v>386</v>
      </c>
      <c r="AS1098" s="106">
        <f t="shared" si="9489"/>
        <v>0</v>
      </c>
      <c r="AT1098" s="106">
        <f t="shared" si="9489"/>
        <v>5</v>
      </c>
      <c r="AU1098" s="106">
        <f t="shared" si="9489"/>
        <v>0</v>
      </c>
      <c r="AV1098" s="106">
        <f t="shared" si="9489"/>
        <v>14</v>
      </c>
      <c r="AW1098" s="106">
        <f t="shared" si="9489"/>
        <v>1</v>
      </c>
      <c r="AX1098" s="106">
        <f t="shared" si="9489"/>
        <v>3</v>
      </c>
      <c r="AY1098" s="106">
        <f t="shared" si="9489"/>
        <v>0</v>
      </c>
      <c r="AZ1098" s="106">
        <f t="shared" si="9489"/>
        <v>0</v>
      </c>
      <c r="BA1098" s="106">
        <f t="shared" si="9489"/>
        <v>0</v>
      </c>
      <c r="BB1098" s="106">
        <f t="shared" si="9489"/>
        <v>0</v>
      </c>
      <c r="BC1098" s="106">
        <f t="shared" si="9489"/>
        <v>0</v>
      </c>
      <c r="BD1098" s="106">
        <f t="shared" si="9489"/>
        <v>0</v>
      </c>
      <c r="BE1098" s="106">
        <f t="shared" si="9489"/>
        <v>0</v>
      </c>
      <c r="BF1098" s="106">
        <f t="shared" si="9489"/>
        <v>0</v>
      </c>
      <c r="BG1098" s="106">
        <f t="shared" si="9489"/>
        <v>0</v>
      </c>
      <c r="BH1098" s="106">
        <f t="shared" si="9489"/>
        <v>5</v>
      </c>
      <c r="BI1098" s="106">
        <f t="shared" si="9489"/>
        <v>5</v>
      </c>
      <c r="BJ1098" s="106">
        <f t="shared" si="9489"/>
        <v>4</v>
      </c>
      <c r="BK1098" s="106">
        <f t="shared" si="9489"/>
        <v>0</v>
      </c>
      <c r="BL1098" s="106">
        <f t="shared" si="9489"/>
        <v>3</v>
      </c>
      <c r="BM1098" s="106">
        <f t="shared" si="9489"/>
        <v>1</v>
      </c>
      <c r="BN1098" s="106">
        <f t="shared" si="9489"/>
        <v>2</v>
      </c>
      <c r="BO1098" s="106">
        <f t="shared" si="9489"/>
        <v>6</v>
      </c>
      <c r="BP1098" s="106">
        <f t="shared" si="9489"/>
        <v>2</v>
      </c>
      <c r="BQ1098" s="106">
        <f t="shared" si="9489"/>
        <v>0</v>
      </c>
      <c r="BR1098" s="106">
        <f t="shared" ref="BR1098:CW1098" si="9490">+SUM(BR1099:BR1136)</f>
        <v>72</v>
      </c>
      <c r="BS1098" s="106">
        <f t="shared" si="9490"/>
        <v>6</v>
      </c>
      <c r="BT1098" s="106">
        <f t="shared" si="9490"/>
        <v>12</v>
      </c>
      <c r="BU1098" s="106">
        <f t="shared" si="9490"/>
        <v>16</v>
      </c>
      <c r="BV1098" s="106">
        <f t="shared" si="9490"/>
        <v>48</v>
      </c>
      <c r="BW1098" s="106">
        <f t="shared" si="9490"/>
        <v>7</v>
      </c>
      <c r="BX1098" s="106">
        <f t="shared" si="9490"/>
        <v>7</v>
      </c>
      <c r="BY1098" s="106">
        <f t="shared" si="9490"/>
        <v>0</v>
      </c>
      <c r="BZ1098" s="106">
        <f t="shared" si="9490"/>
        <v>0</v>
      </c>
      <c r="CA1098" s="106">
        <f t="shared" si="9490"/>
        <v>0</v>
      </c>
      <c r="CB1098" s="106">
        <f t="shared" si="9490"/>
        <v>0</v>
      </c>
      <c r="CC1098" s="106">
        <f t="shared" si="9490"/>
        <v>0</v>
      </c>
      <c r="CD1098" s="106">
        <f t="shared" si="9490"/>
        <v>0</v>
      </c>
      <c r="CE1098" s="106">
        <f t="shared" si="9490"/>
        <v>1</v>
      </c>
      <c r="CF1098" s="106">
        <f t="shared" si="9490"/>
        <v>0</v>
      </c>
      <c r="CG1098" s="106">
        <f t="shared" si="9490"/>
        <v>0</v>
      </c>
      <c r="CH1098" s="106">
        <f t="shared" si="9490"/>
        <v>4</v>
      </c>
      <c r="CI1098" s="106">
        <f t="shared" si="9490"/>
        <v>20</v>
      </c>
      <c r="CJ1098" s="106">
        <f t="shared" si="9490"/>
        <v>0</v>
      </c>
      <c r="CK1098" s="106">
        <f t="shared" si="9490"/>
        <v>0</v>
      </c>
      <c r="CL1098" s="106">
        <f t="shared" si="9490"/>
        <v>0</v>
      </c>
      <c r="CM1098" s="106">
        <f t="shared" si="9490"/>
        <v>0</v>
      </c>
      <c r="CN1098" s="106">
        <f t="shared" si="9490"/>
        <v>11</v>
      </c>
      <c r="CO1098" s="106">
        <f t="shared" si="9490"/>
        <v>11</v>
      </c>
      <c r="CP1098" s="106">
        <f t="shared" si="9490"/>
        <v>60.5</v>
      </c>
      <c r="CQ1098" s="106">
        <f t="shared" si="9490"/>
        <v>0</v>
      </c>
      <c r="CR1098" s="106">
        <f t="shared" si="9490"/>
        <v>26</v>
      </c>
      <c r="CS1098" s="106">
        <f t="shared" si="9490"/>
        <v>4</v>
      </c>
      <c r="CT1098" s="106">
        <f t="shared" si="9490"/>
        <v>7</v>
      </c>
      <c r="CU1098" s="106">
        <f t="shared" si="9490"/>
        <v>0</v>
      </c>
      <c r="CV1098" s="106">
        <f t="shared" si="9490"/>
        <v>2</v>
      </c>
      <c r="CW1098" s="106">
        <f t="shared" si="9490"/>
        <v>13</v>
      </c>
      <c r="CX1098" s="106">
        <f t="shared" ref="CX1098:EC1098" si="9491">+SUM(CX1099:CX1136)</f>
        <v>0</v>
      </c>
      <c r="CY1098" s="106">
        <f t="shared" si="9491"/>
        <v>31</v>
      </c>
      <c r="CZ1098" s="106">
        <f t="shared" si="9491"/>
        <v>30</v>
      </c>
      <c r="DA1098" s="106">
        <f t="shared" si="9491"/>
        <v>31</v>
      </c>
      <c r="DB1098" s="354">
        <f t="shared" si="9491"/>
        <v>61</v>
      </c>
      <c r="DC1098" s="354">
        <f t="shared" si="9491"/>
        <v>46</v>
      </c>
      <c r="DD1098" s="106">
        <f t="shared" si="9491"/>
        <v>0</v>
      </c>
      <c r="DE1098" s="106">
        <f t="shared" si="9491"/>
        <v>33</v>
      </c>
      <c r="DF1098" s="106">
        <f t="shared" si="9491"/>
        <v>38</v>
      </c>
      <c r="DG1098" s="106">
        <f t="shared" si="9491"/>
        <v>6</v>
      </c>
      <c r="DH1098" s="106">
        <f t="shared" si="9491"/>
        <v>12</v>
      </c>
      <c r="DI1098" s="106">
        <f t="shared" si="9491"/>
        <v>70</v>
      </c>
      <c r="DJ1098" s="106">
        <f t="shared" si="9491"/>
        <v>0</v>
      </c>
      <c r="DK1098" s="106">
        <f t="shared" si="9491"/>
        <v>68</v>
      </c>
      <c r="DL1098" s="106">
        <f t="shared" si="9491"/>
        <v>0</v>
      </c>
      <c r="DM1098" s="106">
        <f t="shared" si="9491"/>
        <v>0</v>
      </c>
      <c r="DN1098" s="106">
        <f t="shared" si="9491"/>
        <v>564</v>
      </c>
      <c r="DO1098" s="106">
        <f t="shared" si="9491"/>
        <v>0</v>
      </c>
      <c r="DP1098" s="106">
        <f t="shared" si="9491"/>
        <v>0</v>
      </c>
      <c r="DQ1098" s="106">
        <f t="shared" si="9491"/>
        <v>0</v>
      </c>
      <c r="DR1098" s="106">
        <f t="shared" si="9491"/>
        <v>0</v>
      </c>
      <c r="DS1098" s="106">
        <f t="shared" si="9491"/>
        <v>0</v>
      </c>
      <c r="DT1098" s="106">
        <f t="shared" si="9491"/>
        <v>0</v>
      </c>
      <c r="DU1098" s="106">
        <f t="shared" si="9491"/>
        <v>0</v>
      </c>
      <c r="DV1098" s="106">
        <f t="shared" si="9491"/>
        <v>0</v>
      </c>
      <c r="DW1098" s="106">
        <f t="shared" si="9491"/>
        <v>0</v>
      </c>
      <c r="DX1098" s="106">
        <f t="shared" si="9491"/>
        <v>0</v>
      </c>
      <c r="DY1098" s="106">
        <f t="shared" si="9491"/>
        <v>0</v>
      </c>
      <c r="DZ1098" s="106">
        <f t="shared" si="9491"/>
        <v>0</v>
      </c>
      <c r="EA1098" s="106">
        <f t="shared" si="9491"/>
        <v>0</v>
      </c>
      <c r="EB1098" s="106">
        <f t="shared" si="9491"/>
        <v>0</v>
      </c>
      <c r="EC1098" s="106">
        <f t="shared" si="9491"/>
        <v>4</v>
      </c>
      <c r="ED1098" s="106">
        <f t="shared" ref="ED1098:FI1098" si="9492">+SUM(ED1099:ED1136)</f>
        <v>21</v>
      </c>
      <c r="EE1098" s="106">
        <f t="shared" si="9492"/>
        <v>12</v>
      </c>
      <c r="EF1098" s="106">
        <f t="shared" si="9492"/>
        <v>28</v>
      </c>
      <c r="EG1098" s="106">
        <f t="shared" si="9492"/>
        <v>70</v>
      </c>
      <c r="EH1098" s="106">
        <f t="shared" si="9492"/>
        <v>0</v>
      </c>
      <c r="EI1098" s="106">
        <f t="shared" si="9492"/>
        <v>5.5</v>
      </c>
      <c r="EJ1098" s="106">
        <f t="shared" si="9492"/>
        <v>42.5</v>
      </c>
      <c r="EK1098" s="106">
        <f t="shared" si="9492"/>
        <v>54.5</v>
      </c>
      <c r="EL1098" s="106">
        <f t="shared" si="9492"/>
        <v>10</v>
      </c>
      <c r="EM1098" s="106">
        <f t="shared" si="9492"/>
        <v>2</v>
      </c>
      <c r="EN1098" s="106">
        <f t="shared" si="9492"/>
        <v>0</v>
      </c>
      <c r="EO1098" s="106">
        <f t="shared" si="9492"/>
        <v>0</v>
      </c>
      <c r="EP1098" s="106">
        <f t="shared" si="9492"/>
        <v>0</v>
      </c>
      <c r="EQ1098" s="354">
        <f t="shared" si="9492"/>
        <v>0</v>
      </c>
      <c r="ER1098" s="354">
        <f t="shared" si="9492"/>
        <v>0</v>
      </c>
      <c r="ES1098" s="354">
        <f t="shared" si="9492"/>
        <v>2</v>
      </c>
      <c r="ET1098" s="354">
        <f t="shared" si="9492"/>
        <v>0</v>
      </c>
      <c r="EU1098" s="106">
        <f t="shared" si="9492"/>
        <v>50</v>
      </c>
      <c r="EV1098" s="106">
        <f t="shared" si="9492"/>
        <v>50</v>
      </c>
      <c r="EW1098" s="106">
        <f t="shared" si="9492"/>
        <v>38</v>
      </c>
      <c r="EX1098" s="106">
        <f t="shared" si="9492"/>
        <v>21</v>
      </c>
      <c r="EY1098" s="106">
        <f t="shared" si="9492"/>
        <v>52</v>
      </c>
      <c r="EZ1098" s="106">
        <f t="shared" si="9492"/>
        <v>3.5</v>
      </c>
      <c r="FA1098" s="106">
        <f t="shared" si="9492"/>
        <v>0</v>
      </c>
      <c r="FB1098" s="106">
        <f t="shared" si="9492"/>
        <v>0</v>
      </c>
      <c r="FC1098" s="106">
        <f t="shared" si="9492"/>
        <v>0</v>
      </c>
      <c r="FD1098" s="106">
        <f t="shared" si="9492"/>
        <v>0</v>
      </c>
      <c r="FE1098" s="106">
        <f t="shared" si="9492"/>
        <v>0</v>
      </c>
      <c r="FF1098" s="106">
        <f t="shared" si="9492"/>
        <v>0</v>
      </c>
      <c r="FG1098" s="106">
        <f t="shared" si="9492"/>
        <v>0</v>
      </c>
      <c r="FH1098" s="106">
        <f t="shared" si="9492"/>
        <v>0</v>
      </c>
      <c r="FI1098" s="106">
        <f t="shared" si="9492"/>
        <v>0</v>
      </c>
      <c r="FJ1098" s="106">
        <f t="shared" ref="FJ1098:FY1098" si="9493">+SUM(FJ1099:FJ1136)</f>
        <v>80</v>
      </c>
      <c r="FK1098" s="106">
        <f t="shared" si="9493"/>
        <v>0</v>
      </c>
      <c r="FL1098" s="106">
        <f t="shared" si="9493"/>
        <v>0</v>
      </c>
      <c r="FM1098" s="106">
        <f t="shared" si="9493"/>
        <v>206</v>
      </c>
      <c r="FN1098" s="106">
        <f t="shared" si="9493"/>
        <v>0</v>
      </c>
      <c r="FO1098" s="106">
        <f t="shared" si="9493"/>
        <v>0</v>
      </c>
      <c r="FP1098" s="106">
        <f t="shared" si="9493"/>
        <v>0</v>
      </c>
      <c r="FQ1098" s="106">
        <f t="shared" si="9493"/>
        <v>33</v>
      </c>
      <c r="FR1098" s="106">
        <f t="shared" si="9493"/>
        <v>38</v>
      </c>
      <c r="FS1098" s="106">
        <f t="shared" si="9493"/>
        <v>0</v>
      </c>
      <c r="FT1098" s="106">
        <f t="shared" si="9493"/>
        <v>0</v>
      </c>
      <c r="FU1098" s="106">
        <f t="shared" si="9493"/>
        <v>0</v>
      </c>
      <c r="FV1098" s="106">
        <f t="shared" si="9493"/>
        <v>0</v>
      </c>
      <c r="FW1098" s="106">
        <f t="shared" si="9493"/>
        <v>0</v>
      </c>
      <c r="FX1098" s="106">
        <f t="shared" si="9493"/>
        <v>0</v>
      </c>
      <c r="FY1098" s="106">
        <f t="shared" si="9493"/>
        <v>0</v>
      </c>
    </row>
    <row r="1099" spans="1:181" ht="27.75" customHeight="1">
      <c r="A1099" s="40"/>
      <c r="B1099" s="41" t="s">
        <v>163</v>
      </c>
      <c r="C1099" s="48"/>
      <c r="D1099" s="48"/>
      <c r="E1099" s="41"/>
      <c r="F1099" s="41"/>
      <c r="G1099" s="48"/>
      <c r="H1099" s="43"/>
      <c r="I1099" s="43"/>
      <c r="J1099" s="44"/>
      <c r="K1099" s="44"/>
      <c r="L1099" s="44"/>
      <c r="M1099" s="44"/>
      <c r="N1099" s="43"/>
      <c r="O1099" s="43"/>
      <c r="P1099" s="1"/>
      <c r="Q1099" s="16"/>
      <c r="R1099" s="1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1">
        <f t="shared" ref="AC1099:AC1102" si="9494">+IF(S1099=1,1,0)+IF(T1099=1,1,0)</f>
        <v>0</v>
      </c>
      <c r="AD1099" s="1">
        <f t="shared" ref="AD1099:AD1102" si="9495">+IF(U1099=1,1,0)+IF(V1099=1,1,0)</f>
        <v>0</v>
      </c>
      <c r="AE1099" s="1">
        <f t="shared" ref="AE1099:AE1102" si="9496">+IF(W1099=1,1,0)+IF(X1099=1,1,0)</f>
        <v>0</v>
      </c>
      <c r="AF1099" s="1">
        <f t="shared" ref="AF1099:AF1102" si="9497">+IF(Y1099=1,1,0)+IF(Z1099=1,1,0)</f>
        <v>0</v>
      </c>
      <c r="AG1099" s="1">
        <f t="shared" ref="AG1099:AG1102" si="9498">+IF(AA1099=1,1,0)</f>
        <v>0</v>
      </c>
      <c r="AH1099" s="1">
        <f t="shared" ref="AH1099:AH1102" si="9499">+IF(AB1099=1,1,0)</f>
        <v>0</v>
      </c>
      <c r="AI1099" s="1">
        <f t="shared" ref="AI1099:AI1102" si="9500">+IF(S1099=2,1,0)+IF(T1099=2,1,0)</f>
        <v>0</v>
      </c>
      <c r="AJ1099" s="1">
        <f t="shared" ref="AJ1099:AJ1102" si="9501">+IF(U1099=2,1,0)+IF(V1099=2,1,0)</f>
        <v>0</v>
      </c>
      <c r="AK1099" s="1">
        <f t="shared" ref="AK1099:AK1102" si="9502">+IF(X1099=2,1,0)+IF(W1099=2,1,0)</f>
        <v>0</v>
      </c>
      <c r="AL1099" s="1">
        <f t="shared" ref="AL1099:AL1102" si="9503">+IF(Y1099=2,1,0)+IF(Z1099=2,1,0)</f>
        <v>0</v>
      </c>
      <c r="AM1099" s="1">
        <f t="shared" ref="AM1099:AM1102" si="9504">+IF(AA1099=2,1,0)</f>
        <v>0</v>
      </c>
      <c r="AN1099" s="1">
        <f t="shared" ref="AN1099:AN1102" si="9505">+IF(AB1099=2,1,0)</f>
        <v>0</v>
      </c>
      <c r="AO1099" s="44"/>
      <c r="AP1099" s="44"/>
      <c r="AQ1099" s="44"/>
      <c r="AR1099" s="44"/>
      <c r="AS1099" s="122">
        <f t="shared" ref="AS1099:AS1135" si="9506">IF(AND(AO1099&gt;0,OR(BR1099&gt;=2,BR1099=1)),1,0)</f>
        <v>0</v>
      </c>
      <c r="AT1099" s="122">
        <f t="shared" ref="AT1099:AT1135" si="9507">IF(AND(AP1099&gt;0,OR(BR1099&gt;=2,BR1099=1)),1,0)</f>
        <v>0</v>
      </c>
      <c r="AU1099" s="122">
        <f t="shared" ref="AU1099:AU1135" si="9508">IF(AND(AQ1099&gt;0,OR(BR1099&gt;=2,BR1099=1)),1,0)</f>
        <v>0</v>
      </c>
      <c r="AV1099" s="122">
        <f t="shared" ref="AV1099:AV1135" si="9509">IF(AND(AR1099&gt;0,OR(BR1099&gt;=2,BR1099=1)),AR1099/G1099,0)</f>
        <v>0</v>
      </c>
      <c r="AW1099" s="44"/>
      <c r="AX1099" s="294"/>
      <c r="AY1099" s="294"/>
      <c r="AZ1099" s="294"/>
      <c r="BA1099" s="294"/>
      <c r="BB1099" s="294"/>
      <c r="BC1099" s="29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127"/>
      <c r="BO1099" s="44"/>
      <c r="BP1099" s="1"/>
      <c r="BQ1099" s="44"/>
      <c r="BR1099" s="17"/>
      <c r="BS1099" s="1">
        <f t="shared" ref="BS1099:BS1135" si="9510">IF(BP1099=1, 2,IF(BP1099=2,3,IF(BP1099&gt;=3,4,0)))*2</f>
        <v>0</v>
      </c>
      <c r="BT1099" s="17">
        <f t="shared" ref="BT1099:BT1102" si="9511">+BS1099*2</f>
        <v>0</v>
      </c>
      <c r="BU1099" s="44"/>
      <c r="BV1099" s="44"/>
      <c r="BW1099" s="44"/>
      <c r="BX1099" s="44"/>
      <c r="BY1099" s="44"/>
      <c r="BZ1099" s="44"/>
      <c r="CA1099" s="44"/>
      <c r="CB1099" s="44"/>
      <c r="CC1099" s="44"/>
      <c r="CD1099" s="92"/>
      <c r="CE1099" s="92"/>
      <c r="CF1099" s="92"/>
      <c r="CG1099" s="44"/>
      <c r="CH1099" s="1"/>
      <c r="CI1099" s="1"/>
      <c r="CJ1099" s="1"/>
      <c r="CK1099" s="383"/>
      <c r="CL1099" s="383"/>
      <c r="CM1099" s="383"/>
      <c r="CN1099" s="1">
        <f t="shared" ref="CN1099:CN1131" si="9512">+SUM(BX1099:CC1099)*BW1099</f>
        <v>0</v>
      </c>
      <c r="CO1099" s="1">
        <f t="shared" ref="CO1099:CO1131" si="9513">+SUM(BX1099:CC1099)*BW1099</f>
        <v>0</v>
      </c>
      <c r="CP1099" s="20">
        <f t="shared" ref="CP1099:CP1131" si="9514">+SUM(BY1099:CC1099)*2.5+SUM(CD1099:CG1099)*0.5+SUM(CH1099:CJ1099)*2.5</f>
        <v>0</v>
      </c>
      <c r="CQ1099" s="351"/>
      <c r="CR1099" s="131">
        <f>+IF(SUM(AX1099:BM1099)&gt;0,1,0)</f>
        <v>0</v>
      </c>
      <c r="CS1099" s="44"/>
      <c r="CT1099" s="44"/>
      <c r="CU1099" s="1"/>
      <c r="CV1099" s="1"/>
      <c r="CW1099" s="1"/>
      <c r="CX1099" s="1"/>
      <c r="CY1099" s="1"/>
      <c r="CZ1099" s="44"/>
      <c r="DA1099" s="17">
        <f t="shared" ref="DA1099:DA1102" si="9515">+CY1099</f>
        <v>0</v>
      </c>
      <c r="DB1099" s="359"/>
      <c r="DC1099" s="359"/>
      <c r="DD1099" s="44"/>
      <c r="DE1099" s="44"/>
      <c r="DF1099" s="44"/>
      <c r="DG1099" s="44"/>
      <c r="DH1099" s="44"/>
      <c r="DI1099" s="44"/>
      <c r="DJ1099" s="44"/>
      <c r="DK1099" s="44"/>
      <c r="DL1099" s="44"/>
      <c r="DM1099" s="44"/>
      <c r="DN1099" s="44"/>
      <c r="DO1099" s="1"/>
      <c r="DP1099" s="1"/>
      <c r="DQ1099" s="17">
        <f t="shared" ref="DQ1099:DQ1131" si="9516">+IF(AND(SUM(S1099:AA1099)&gt;0,SUM(FA1099:FF1099)&gt;0),CT1099,0)</f>
        <v>0</v>
      </c>
      <c r="DR1099" s="17">
        <f t="shared" ref="DR1099:DR1131" si="9517">+IF(AND(SUM(S1099:AA1099)&gt;0,SUM(FA1099:FF1099)&gt;0),CU1099,0)</f>
        <v>0</v>
      </c>
      <c r="DS1099" s="17">
        <f t="shared" ref="DS1099:DS1131" si="9518">+IF(AND(SUM(S1099:AA1099)&gt;0,SUM(FA1099:FF1099)&gt;0),CV1099,0)</f>
        <v>0</v>
      </c>
      <c r="DT1099" s="17">
        <f t="shared" ref="DT1099:DT1131" si="9519">+IF(AND(SUM(S1099:AA1099)&gt;0,SUM(FA1099:FF1099)&gt;0),CW1099,0)</f>
        <v>0</v>
      </c>
      <c r="DU1099" s="17">
        <f t="shared" ref="DU1099:DU1131" si="9520">+IF(AND(SUM(S1099:AA1099)&gt;0,SUM(FA1099:FF1099)&gt;0),CX1099,0)</f>
        <v>0</v>
      </c>
      <c r="DV1099" s="17">
        <f t="shared" ref="DV1099:DV1131" si="9521">+IF(AND(SUM(S1099:AA1099)&gt;0,SUM(FA1099:FF1099)&gt;0),CY1099,0)</f>
        <v>0</v>
      </c>
      <c r="DW1099" s="1"/>
      <c r="DX1099" s="1"/>
      <c r="DY1099" s="20">
        <f t="shared" ref="DY1099:DY1131" si="9522">+IF(AND(SUM(S1099:AB1099)&gt;0,SUM(FA1099:FF1099)&gt;0,DG1099&gt;=3),DG1099,0)</f>
        <v>0</v>
      </c>
      <c r="DZ1099" s="20">
        <f t="shared" ref="DZ1099:DZ1131" si="9523">+IF(AND(SUM(S1099:AB1099)&gt;0,SUM(FA1099:FF1099)&gt;0,DH1099&gt;=3),DH1099,0)</f>
        <v>0</v>
      </c>
      <c r="EA1099" s="20">
        <f t="shared" ref="EA1099:EA1131" si="9524">+IF(AND(SUM(S1099:AB1099)&gt;0,SUM(FA1099:FF1099)&gt;0,DI1099&gt;=3),DI1099,0)</f>
        <v>0</v>
      </c>
      <c r="EB1099" s="20">
        <f t="shared" ref="EB1099:EB1131" si="9525">+IF(AND(SUM(S1099:AB1099)&gt;0,SUM(FA1099:FF1099)&gt;0,DJ1099&gt;=3),DJ1099,0)</f>
        <v>0</v>
      </c>
      <c r="EC1099" s="18">
        <f t="shared" ref="EC1099:EC1131" si="9526">+IF(AND(CT1099=0,SUM(CU1099:CY1099)&gt;1,SUM(CU1099:CY1099)&lt;=4),1,IF(AND(CT1099=0,SUM(CU1099:CY1099)&gt;4),2,0))</f>
        <v>0</v>
      </c>
      <c r="ED1099" s="19">
        <f t="shared" ref="ED1099:ED1102" si="9527">+IF(EC1099&lt;&gt;0,EC1099*3,0)</f>
        <v>0</v>
      </c>
      <c r="EE1099" s="19">
        <f t="shared" ref="EE1099:EE1131" si="9528">+IF(SUM(AO1099:AR1099)+SUM(DK1099:DN1099)&gt;0,CT1099*3,0)</f>
        <v>0</v>
      </c>
      <c r="EF1099" s="1">
        <f t="shared" ref="EF1099:EF1131" si="9529">+IF(EE1099&gt;0,CT1099*4,0)</f>
        <v>0</v>
      </c>
      <c r="EG1099" s="18">
        <f t="shared" ref="EG1099:EG1118" si="9530">+IF(AND(CT1099+EC1099=0,SUM(AO1099:AR1099)&gt;0,SUM(DK1099:DN1099)&gt;0),(CU1099+CV1099+CW1099+CX1099)*2+CY1099*5,(EC1099+CT1099-FO1099)*5)+IF(AND(EC1099+DQ1099+CT1099=0,SUM(AO1099:AR1099)&gt;0),SUM(CU1099:CX1099)*2+CY1099*5,0)</f>
        <v>0</v>
      </c>
      <c r="EH1099" s="341"/>
      <c r="EI1099" s="44"/>
      <c r="EJ1099" s="44"/>
      <c r="EK1099" s="44"/>
      <c r="EL1099" s="93"/>
      <c r="EM1099" s="93"/>
      <c r="EN1099" s="93"/>
      <c r="EO1099" s="366"/>
      <c r="EP1099" s="366"/>
      <c r="EQ1099" s="374"/>
      <c r="ER1099" s="374"/>
      <c r="ES1099" s="374"/>
      <c r="ET1099" s="374"/>
      <c r="EU1099" s="18"/>
      <c r="EV1099" s="18">
        <f t="shared" ref="EV1099:EV1135" si="9531">+(DR1099+DS1099+DT1099+DU1099+DV1099)*2+SUM(BY1099:CJ1099)*2</f>
        <v>0</v>
      </c>
      <c r="EW1099" s="341"/>
      <c r="EX1099" s="341"/>
      <c r="EY1099" s="341"/>
      <c r="EZ1099" s="365">
        <f t="shared" si="9088"/>
        <v>0</v>
      </c>
      <c r="FA1099" s="44"/>
      <c r="FB1099" s="44"/>
      <c r="FC1099" s="44"/>
      <c r="FD1099" s="45"/>
      <c r="FE1099" s="45"/>
      <c r="FF1099" s="45"/>
      <c r="FG1099" s="300"/>
      <c r="FH1099" s="45"/>
      <c r="FI1099" s="45"/>
      <c r="FJ1099" s="45"/>
      <c r="FK1099" s="44"/>
      <c r="FL1099" s="44"/>
      <c r="FM1099" s="44"/>
      <c r="FN1099" s="44"/>
      <c r="FO1099" s="294"/>
      <c r="FP1099" s="20">
        <f>+FO1099*3</f>
        <v>0</v>
      </c>
      <c r="FQ1099" s="20">
        <f t="shared" ref="FQ1099:FQ1131" si="9532">+DE1099</f>
        <v>0</v>
      </c>
      <c r="FR1099" s="20">
        <f t="shared" ref="FR1099:FR1131" si="9533">+DF1099</f>
        <v>0</v>
      </c>
      <c r="FS1099" s="20">
        <f t="shared" ref="FS1099:FS1131" si="9534">+IF(DG1099&lt;3,DG1099,0)</f>
        <v>0</v>
      </c>
      <c r="FT1099" s="20">
        <f t="shared" ref="FT1099:FT1131" si="9535">+IF(DH1099&lt;3,DH1099,0)</f>
        <v>0</v>
      </c>
      <c r="FU1099" s="20">
        <f t="shared" ref="FU1099:FU1131" si="9536">+IF(DI1099&lt;3,DI1099,0)</f>
        <v>0</v>
      </c>
      <c r="FV1099" s="20">
        <f t="shared" ref="FV1099:FV1131" si="9537">+IF(DJ1099&lt;3,DJ1099,0)</f>
        <v>0</v>
      </c>
      <c r="FW1099" s="44"/>
    </row>
    <row r="1100" spans="1:181" ht="28.5" customHeight="1">
      <c r="A1100" s="40"/>
      <c r="B1100" s="41" t="s">
        <v>195</v>
      </c>
      <c r="C1100" s="41" t="str">
        <f>B1100</f>
        <v>Lộ 1+2</v>
      </c>
      <c r="D1100" s="48"/>
      <c r="E1100" s="48"/>
      <c r="F1100" s="48"/>
      <c r="G1100" s="48"/>
      <c r="H1100" s="43"/>
      <c r="I1100" s="43"/>
      <c r="J1100" s="44"/>
      <c r="K1100" s="44"/>
      <c r="L1100" s="44"/>
      <c r="M1100" s="44"/>
      <c r="N1100" s="43"/>
      <c r="O1100" s="43"/>
      <c r="P1100" s="1"/>
      <c r="Q1100" s="16"/>
      <c r="R1100" s="1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1">
        <f t="shared" si="9494"/>
        <v>0</v>
      </c>
      <c r="AD1100" s="1">
        <f t="shared" si="9495"/>
        <v>0</v>
      </c>
      <c r="AE1100" s="1">
        <f t="shared" si="9496"/>
        <v>0</v>
      </c>
      <c r="AF1100" s="1">
        <f t="shared" si="9497"/>
        <v>0</v>
      </c>
      <c r="AG1100" s="1">
        <f t="shared" si="9498"/>
        <v>0</v>
      </c>
      <c r="AH1100" s="1">
        <f t="shared" si="9499"/>
        <v>0</v>
      </c>
      <c r="AI1100" s="1">
        <f t="shared" si="9500"/>
        <v>0</v>
      </c>
      <c r="AJ1100" s="1">
        <f t="shared" si="9501"/>
        <v>0</v>
      </c>
      <c r="AK1100" s="1">
        <f t="shared" si="9502"/>
        <v>0</v>
      </c>
      <c r="AL1100" s="1">
        <f t="shared" si="9503"/>
        <v>0</v>
      </c>
      <c r="AM1100" s="1">
        <f t="shared" si="9504"/>
        <v>0</v>
      </c>
      <c r="AN1100" s="1">
        <f t="shared" si="9505"/>
        <v>0</v>
      </c>
      <c r="AO1100" s="44"/>
      <c r="AP1100" s="44"/>
      <c r="AQ1100" s="44"/>
      <c r="AR1100" s="44"/>
      <c r="AS1100" s="122">
        <f t="shared" si="9506"/>
        <v>0</v>
      </c>
      <c r="AT1100" s="122">
        <f t="shared" si="9507"/>
        <v>0</v>
      </c>
      <c r="AU1100" s="122">
        <f t="shared" si="9508"/>
        <v>0</v>
      </c>
      <c r="AV1100" s="122">
        <f t="shared" si="9509"/>
        <v>0</v>
      </c>
      <c r="AW1100" s="44"/>
      <c r="AX1100" s="294"/>
      <c r="AY1100" s="294"/>
      <c r="AZ1100" s="294"/>
      <c r="BA1100" s="294"/>
      <c r="BB1100" s="294"/>
      <c r="BC1100" s="29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127"/>
      <c r="BO1100" s="44"/>
      <c r="BP1100" s="1"/>
      <c r="BQ1100" s="44"/>
      <c r="BR1100" s="17"/>
      <c r="BS1100" s="1">
        <f t="shared" si="9510"/>
        <v>0</v>
      </c>
      <c r="BT1100" s="17">
        <f t="shared" si="9511"/>
        <v>0</v>
      </c>
      <c r="BU1100" s="44"/>
      <c r="BV1100" s="44"/>
      <c r="BW1100" s="44"/>
      <c r="BX1100" s="44"/>
      <c r="BY1100" s="44"/>
      <c r="BZ1100" s="44"/>
      <c r="CA1100" s="44"/>
      <c r="CB1100" s="44"/>
      <c r="CC1100" s="44"/>
      <c r="CD1100" s="92"/>
      <c r="CE1100" s="92"/>
      <c r="CF1100" s="92"/>
      <c r="CG1100" s="44"/>
      <c r="CH1100" s="1"/>
      <c r="CI1100" s="1"/>
      <c r="CJ1100" s="1"/>
      <c r="CK1100" s="383"/>
      <c r="CL1100" s="383"/>
      <c r="CM1100" s="383"/>
      <c r="CN1100" s="1">
        <f t="shared" si="9512"/>
        <v>0</v>
      </c>
      <c r="CO1100" s="1">
        <f t="shared" si="9513"/>
        <v>0</v>
      </c>
      <c r="CP1100" s="20">
        <f t="shared" si="9514"/>
        <v>0</v>
      </c>
      <c r="CQ1100" s="351"/>
      <c r="CR1100" s="131">
        <f>+IF(SUM(AX1100:BM1100)&gt;0,1,0)</f>
        <v>0</v>
      </c>
      <c r="CS1100" s="44"/>
      <c r="CT1100" s="44"/>
      <c r="CU1100" s="1"/>
      <c r="CV1100" s="1"/>
      <c r="CW1100" s="1"/>
      <c r="CX1100" s="1"/>
      <c r="CY1100" s="1"/>
      <c r="CZ1100" s="44"/>
      <c r="DA1100" s="17">
        <f t="shared" si="9515"/>
        <v>0</v>
      </c>
      <c r="DB1100" s="359">
        <f t="shared" ref="DB1100:DB1135" si="9538">CZ1100+DA1100</f>
        <v>0</v>
      </c>
      <c r="DC1100" s="359">
        <f t="shared" ref="DC1100:DC1161" si="9539">CU1100+CV1100+CW1100+CX1100+CY1100</f>
        <v>0</v>
      </c>
      <c r="DD1100" s="44"/>
      <c r="DE1100" s="44"/>
      <c r="DF1100" s="44"/>
      <c r="DG1100" s="44"/>
      <c r="DH1100" s="44"/>
      <c r="DI1100" s="44"/>
      <c r="DJ1100" s="44"/>
      <c r="DK1100" s="44"/>
      <c r="DL1100" s="44"/>
      <c r="DM1100" s="44"/>
      <c r="DN1100" s="44"/>
      <c r="DO1100" s="1"/>
      <c r="DP1100" s="1"/>
      <c r="DQ1100" s="17">
        <f t="shared" si="9516"/>
        <v>0</v>
      </c>
      <c r="DR1100" s="17">
        <f t="shared" si="9517"/>
        <v>0</v>
      </c>
      <c r="DS1100" s="17">
        <f t="shared" si="9518"/>
        <v>0</v>
      </c>
      <c r="DT1100" s="17">
        <f t="shared" si="9519"/>
        <v>0</v>
      </c>
      <c r="DU1100" s="17">
        <f t="shared" si="9520"/>
        <v>0</v>
      </c>
      <c r="DV1100" s="17">
        <f t="shared" si="9521"/>
        <v>0</v>
      </c>
      <c r="DW1100" s="1"/>
      <c r="DX1100" s="1"/>
      <c r="DY1100" s="20">
        <f t="shared" si="9522"/>
        <v>0</v>
      </c>
      <c r="DZ1100" s="20">
        <f t="shared" si="9523"/>
        <v>0</v>
      </c>
      <c r="EA1100" s="20">
        <f t="shared" si="9524"/>
        <v>0</v>
      </c>
      <c r="EB1100" s="20">
        <f t="shared" si="9525"/>
        <v>0</v>
      </c>
      <c r="EC1100" s="18">
        <f t="shared" si="9526"/>
        <v>0</v>
      </c>
      <c r="ED1100" s="19">
        <f t="shared" si="9527"/>
        <v>0</v>
      </c>
      <c r="EE1100" s="19">
        <f t="shared" si="9528"/>
        <v>0</v>
      </c>
      <c r="EF1100" s="1">
        <f t="shared" si="9529"/>
        <v>0</v>
      </c>
      <c r="EG1100" s="18">
        <f t="shared" si="9530"/>
        <v>0</v>
      </c>
      <c r="EH1100" s="341"/>
      <c r="EI1100" s="44"/>
      <c r="EJ1100" s="44"/>
      <c r="EK1100" s="44"/>
      <c r="EL1100" s="93"/>
      <c r="EM1100" s="93"/>
      <c r="EN1100" s="93"/>
      <c r="EO1100" s="366"/>
      <c r="EP1100" s="366"/>
      <c r="EQ1100" s="374"/>
      <c r="ER1100" s="374"/>
      <c r="ES1100" s="374"/>
      <c r="ET1100" s="374"/>
      <c r="EU1100" s="18">
        <f t="shared" ref="EU1100:EU1119" si="9540">IF(SUM(CU1100:CX1100)&gt;0,CZ1100*1+2,0)</f>
        <v>0</v>
      </c>
      <c r="EV1100" s="18">
        <f t="shared" si="9531"/>
        <v>0</v>
      </c>
      <c r="EW1100" s="341"/>
      <c r="EX1100" s="341"/>
      <c r="EY1100" s="341"/>
      <c r="EZ1100" s="365">
        <f t="shared" si="9088"/>
        <v>0</v>
      </c>
      <c r="FA1100" s="44"/>
      <c r="FB1100" s="44"/>
      <c r="FC1100" s="44"/>
      <c r="FD1100" s="45"/>
      <c r="FE1100" s="45"/>
      <c r="FF1100" s="45"/>
      <c r="FG1100" s="300"/>
      <c r="FH1100" s="45"/>
      <c r="FI1100" s="45"/>
      <c r="FJ1100" s="45"/>
      <c r="FK1100" s="44"/>
      <c r="FL1100" s="44"/>
      <c r="FM1100" s="44"/>
      <c r="FN1100" s="44"/>
      <c r="FO1100" s="294"/>
      <c r="FP1100" s="20">
        <f t="shared" ref="FP1100:FP1135" si="9541">+FO1100*3</f>
        <v>0</v>
      </c>
      <c r="FQ1100" s="20">
        <f t="shared" si="9532"/>
        <v>0</v>
      </c>
      <c r="FR1100" s="20">
        <f t="shared" si="9533"/>
        <v>0</v>
      </c>
      <c r="FS1100" s="20">
        <f t="shared" si="9534"/>
        <v>0</v>
      </c>
      <c r="FT1100" s="20">
        <f t="shared" si="9535"/>
        <v>0</v>
      </c>
      <c r="FU1100" s="20">
        <f t="shared" si="9536"/>
        <v>0</v>
      </c>
      <c r="FV1100" s="20">
        <f t="shared" si="9537"/>
        <v>0</v>
      </c>
      <c r="FW1100" s="58" t="s">
        <v>782</v>
      </c>
    </row>
    <row r="1101" spans="1:181" s="301" customFormat="1" ht="27.75" customHeight="1">
      <c r="A1101" s="295"/>
      <c r="B1101" s="296" t="s">
        <v>190</v>
      </c>
      <c r="C1101" s="296" t="s">
        <v>27</v>
      </c>
      <c r="D1101" s="296" t="s">
        <v>258</v>
      </c>
      <c r="E1101" s="296" t="str">
        <f t="shared" ref="E1101" si="9542">D1101</f>
        <v>2LT10</v>
      </c>
      <c r="F1101" s="296"/>
      <c r="G1101" s="296">
        <v>6</v>
      </c>
      <c r="H1101" s="297"/>
      <c r="I1101" s="297"/>
      <c r="J1101" s="294"/>
      <c r="K1101" s="294"/>
      <c r="L1101" s="294"/>
      <c r="M1101" s="294"/>
      <c r="N1101" s="297"/>
      <c r="O1101" s="297"/>
      <c r="P1101" s="1"/>
      <c r="Q1101" s="16"/>
      <c r="R1101" s="1"/>
      <c r="S1101" s="294"/>
      <c r="T1101" s="294"/>
      <c r="U1101" s="294"/>
      <c r="V1101" s="294"/>
      <c r="W1101" s="294"/>
      <c r="X1101" s="294"/>
      <c r="Y1101" s="294"/>
      <c r="Z1101" s="294"/>
      <c r="AA1101" s="294"/>
      <c r="AB1101" s="294"/>
      <c r="AC1101" s="1">
        <f t="shared" si="9494"/>
        <v>0</v>
      </c>
      <c r="AD1101" s="1">
        <f t="shared" si="9495"/>
        <v>0</v>
      </c>
      <c r="AE1101" s="1">
        <f t="shared" si="9496"/>
        <v>0</v>
      </c>
      <c r="AF1101" s="1">
        <f t="shared" si="9497"/>
        <v>0</v>
      </c>
      <c r="AG1101" s="1">
        <f t="shared" si="9498"/>
        <v>0</v>
      </c>
      <c r="AH1101" s="1">
        <f t="shared" si="9499"/>
        <v>0</v>
      </c>
      <c r="AI1101" s="1">
        <f t="shared" si="9500"/>
        <v>0</v>
      </c>
      <c r="AJ1101" s="1">
        <f t="shared" si="9501"/>
        <v>0</v>
      </c>
      <c r="AK1101" s="1">
        <f t="shared" si="9502"/>
        <v>0</v>
      </c>
      <c r="AL1101" s="1">
        <f t="shared" si="9503"/>
        <v>0</v>
      </c>
      <c r="AM1101" s="1">
        <f t="shared" si="9504"/>
        <v>0</v>
      </c>
      <c r="AN1101" s="1">
        <f t="shared" si="9505"/>
        <v>0</v>
      </c>
      <c r="AO1101" s="294"/>
      <c r="AP1101" s="294"/>
      <c r="AQ1101" s="294"/>
      <c r="AR1101" s="294"/>
      <c r="AS1101" s="298">
        <f t="shared" si="9506"/>
        <v>0</v>
      </c>
      <c r="AT1101" s="298">
        <f t="shared" si="9507"/>
        <v>0</v>
      </c>
      <c r="AU1101" s="298">
        <f t="shared" si="9508"/>
        <v>0</v>
      </c>
      <c r="AV1101" s="298">
        <f t="shared" si="9509"/>
        <v>0</v>
      </c>
      <c r="AW1101" s="294">
        <v>1</v>
      </c>
      <c r="AX1101" s="294"/>
      <c r="AY1101" s="294"/>
      <c r="AZ1101" s="294"/>
      <c r="BA1101" s="294"/>
      <c r="BB1101" s="294"/>
      <c r="BC1101" s="294"/>
      <c r="BD1101" s="294"/>
      <c r="BE1101" s="294"/>
      <c r="BF1101" s="294"/>
      <c r="BG1101" s="294"/>
      <c r="BH1101" s="294"/>
      <c r="BI1101" s="294"/>
      <c r="BJ1101" s="294"/>
      <c r="BK1101" s="294"/>
      <c r="BL1101" s="294"/>
      <c r="BM1101" s="294"/>
      <c r="BN1101" s="294"/>
      <c r="BO1101" s="294"/>
      <c r="BP1101" s="1"/>
      <c r="BQ1101" s="294"/>
      <c r="BR1101" s="17">
        <v>2</v>
      </c>
      <c r="BS1101" s="1">
        <f t="shared" si="9510"/>
        <v>0</v>
      </c>
      <c r="BT1101" s="17">
        <f t="shared" si="9511"/>
        <v>0</v>
      </c>
      <c r="BU1101" s="294"/>
      <c r="BV1101" s="294">
        <v>2</v>
      </c>
      <c r="BW1101" s="294"/>
      <c r="BX1101" s="294"/>
      <c r="BY1101" s="294"/>
      <c r="BZ1101" s="294"/>
      <c r="CA1101" s="294"/>
      <c r="CB1101" s="294"/>
      <c r="CC1101" s="294"/>
      <c r="CD1101" s="1"/>
      <c r="CE1101" s="1"/>
      <c r="CF1101" s="1"/>
      <c r="CG1101" s="294"/>
      <c r="CH1101" s="1"/>
      <c r="CI1101" s="1"/>
      <c r="CJ1101" s="1"/>
      <c r="CK1101" s="383"/>
      <c r="CL1101" s="383"/>
      <c r="CM1101" s="383"/>
      <c r="CN1101" s="1">
        <f t="shared" si="9512"/>
        <v>0</v>
      </c>
      <c r="CO1101" s="1">
        <f t="shared" si="9513"/>
        <v>0</v>
      </c>
      <c r="CP1101" s="20">
        <f t="shared" si="9514"/>
        <v>0</v>
      </c>
      <c r="CQ1101" s="351"/>
      <c r="CR1101" s="299">
        <f>+IF(SUM(AX1101:BM1101)&gt;0,1,0)</f>
        <v>0</v>
      </c>
      <c r="CS1101" s="294"/>
      <c r="CT1101" s="294"/>
      <c r="CU1101" s="1"/>
      <c r="CV1101" s="1"/>
      <c r="CW1101" s="1"/>
      <c r="CX1101" s="1"/>
      <c r="CY1101" s="1"/>
      <c r="CZ1101" s="294"/>
      <c r="DA1101" s="17">
        <f t="shared" si="9515"/>
        <v>0</v>
      </c>
      <c r="DB1101" s="359">
        <f t="shared" si="9538"/>
        <v>0</v>
      </c>
      <c r="DC1101" s="359">
        <f t="shared" si="9539"/>
        <v>0</v>
      </c>
      <c r="DD1101" s="294"/>
      <c r="DE1101" s="294"/>
      <c r="DF1101" s="294"/>
      <c r="DG1101" s="294"/>
      <c r="DH1101" s="294"/>
      <c r="DI1101" s="294"/>
      <c r="DJ1101" s="294"/>
      <c r="DK1101" s="294"/>
      <c r="DL1101" s="294"/>
      <c r="DM1101" s="294"/>
      <c r="DN1101" s="294"/>
      <c r="DO1101" s="1"/>
      <c r="DP1101" s="1"/>
      <c r="DQ1101" s="17">
        <f t="shared" si="9516"/>
        <v>0</v>
      </c>
      <c r="DR1101" s="17">
        <f t="shared" si="9517"/>
        <v>0</v>
      </c>
      <c r="DS1101" s="17">
        <f t="shared" si="9518"/>
        <v>0</v>
      </c>
      <c r="DT1101" s="17">
        <f t="shared" si="9519"/>
        <v>0</v>
      </c>
      <c r="DU1101" s="17">
        <f t="shared" si="9520"/>
        <v>0</v>
      </c>
      <c r="DV1101" s="17">
        <f t="shared" si="9521"/>
        <v>0</v>
      </c>
      <c r="DW1101" s="1"/>
      <c r="DX1101" s="1"/>
      <c r="DY1101" s="20">
        <f t="shared" si="9522"/>
        <v>0</v>
      </c>
      <c r="DZ1101" s="20">
        <f t="shared" si="9523"/>
        <v>0</v>
      </c>
      <c r="EA1101" s="20">
        <f t="shared" si="9524"/>
        <v>0</v>
      </c>
      <c r="EB1101" s="20">
        <f t="shared" si="9525"/>
        <v>0</v>
      </c>
      <c r="EC1101" s="18">
        <f t="shared" si="9526"/>
        <v>0</v>
      </c>
      <c r="ED1101" s="19">
        <f t="shared" si="9527"/>
        <v>0</v>
      </c>
      <c r="EE1101" s="19">
        <f t="shared" si="9528"/>
        <v>0</v>
      </c>
      <c r="EF1101" s="1">
        <f t="shared" si="9529"/>
        <v>0</v>
      </c>
      <c r="EG1101" s="18">
        <f t="shared" si="9530"/>
        <v>0</v>
      </c>
      <c r="EH1101" s="341"/>
      <c r="EI1101" s="294"/>
      <c r="EJ1101" s="294"/>
      <c r="EK1101" s="294"/>
      <c r="EL1101" s="19"/>
      <c r="EM1101" s="19"/>
      <c r="EN1101" s="19"/>
      <c r="EO1101" s="366"/>
      <c r="EP1101" s="366"/>
      <c r="EQ1101" s="374"/>
      <c r="ER1101" s="374"/>
      <c r="ES1101" s="374"/>
      <c r="ET1101" s="374"/>
      <c r="EU1101" s="18">
        <f t="shared" si="9540"/>
        <v>0</v>
      </c>
      <c r="EV1101" s="18">
        <f t="shared" si="9531"/>
        <v>0</v>
      </c>
      <c r="EW1101" s="341">
        <v>2</v>
      </c>
      <c r="EX1101" s="341">
        <v>2</v>
      </c>
      <c r="EY1101" s="341">
        <v>4</v>
      </c>
      <c r="EZ1101" s="365">
        <f t="shared" si="9088"/>
        <v>0</v>
      </c>
      <c r="FA1101" s="294"/>
      <c r="FB1101" s="294"/>
      <c r="FC1101" s="294"/>
      <c r="FD1101" s="300"/>
      <c r="FE1101" s="300"/>
      <c r="FF1101" s="300"/>
      <c r="FG1101" s="300"/>
      <c r="FH1101" s="300"/>
      <c r="FI1101" s="300"/>
      <c r="FJ1101" s="300"/>
      <c r="FK1101" s="294"/>
      <c r="FL1101" s="294"/>
      <c r="FM1101" s="294"/>
      <c r="FN1101" s="294"/>
      <c r="FO1101" s="294"/>
      <c r="FP1101" s="20">
        <f t="shared" si="9541"/>
        <v>0</v>
      </c>
      <c r="FQ1101" s="20">
        <f t="shared" si="9532"/>
        <v>0</v>
      </c>
      <c r="FR1101" s="20">
        <f t="shared" si="9533"/>
        <v>0</v>
      </c>
      <c r="FS1101" s="20">
        <f t="shared" si="9534"/>
        <v>0</v>
      </c>
      <c r="FT1101" s="20">
        <f t="shared" si="9535"/>
        <v>0</v>
      </c>
      <c r="FU1101" s="20">
        <f t="shared" si="9536"/>
        <v>0</v>
      </c>
      <c r="FV1101" s="20">
        <f t="shared" si="9537"/>
        <v>0</v>
      </c>
      <c r="FW1101" s="294"/>
    </row>
    <row r="1102" spans="1:181" ht="27.75" customHeight="1">
      <c r="A1102" s="40"/>
      <c r="B1102" s="48">
        <v>1</v>
      </c>
      <c r="C1102" s="48">
        <f t="shared" ref="C1102:C1112" si="9543">B1102</f>
        <v>1</v>
      </c>
      <c r="D1102" s="48" t="s">
        <v>165</v>
      </c>
      <c r="E1102" s="48" t="str">
        <f t="shared" ref="E1102:E1112" si="9544">D1102</f>
        <v>2LT12</v>
      </c>
      <c r="F1102" s="48">
        <v>9</v>
      </c>
      <c r="G1102" s="48">
        <f t="shared" ref="G1102:G1112" si="9545">F1102</f>
        <v>9</v>
      </c>
      <c r="H1102" s="43"/>
      <c r="I1102" s="43"/>
      <c r="J1102" s="44"/>
      <c r="K1102" s="44"/>
      <c r="L1102" s="44"/>
      <c r="M1102" s="44"/>
      <c r="N1102" s="43"/>
      <c r="O1102" s="43"/>
      <c r="P1102" s="1"/>
      <c r="Q1102" s="16"/>
      <c r="R1102" s="1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1">
        <f t="shared" si="9494"/>
        <v>0</v>
      </c>
      <c r="AD1102" s="1">
        <f t="shared" si="9495"/>
        <v>0</v>
      </c>
      <c r="AE1102" s="1">
        <f t="shared" si="9496"/>
        <v>0</v>
      </c>
      <c r="AF1102" s="1">
        <f t="shared" si="9497"/>
        <v>0</v>
      </c>
      <c r="AG1102" s="1">
        <f t="shared" si="9498"/>
        <v>0</v>
      </c>
      <c r="AH1102" s="1">
        <f t="shared" si="9499"/>
        <v>0</v>
      </c>
      <c r="AI1102" s="1">
        <f t="shared" si="9500"/>
        <v>0</v>
      </c>
      <c r="AJ1102" s="1">
        <f t="shared" si="9501"/>
        <v>0</v>
      </c>
      <c r="AK1102" s="1">
        <f t="shared" si="9502"/>
        <v>0</v>
      </c>
      <c r="AL1102" s="1">
        <f t="shared" si="9503"/>
        <v>0</v>
      </c>
      <c r="AM1102" s="1">
        <f t="shared" si="9504"/>
        <v>0</v>
      </c>
      <c r="AN1102" s="1">
        <f t="shared" si="9505"/>
        <v>0</v>
      </c>
      <c r="AO1102" s="44"/>
      <c r="AP1102" s="44"/>
      <c r="AQ1102" s="44"/>
      <c r="AR1102" s="294"/>
      <c r="AS1102" s="122">
        <f t="shared" si="9506"/>
        <v>0</v>
      </c>
      <c r="AT1102" s="122">
        <f t="shared" si="9507"/>
        <v>0</v>
      </c>
      <c r="AU1102" s="122">
        <f t="shared" si="9508"/>
        <v>0</v>
      </c>
      <c r="AV1102" s="122">
        <f t="shared" si="9509"/>
        <v>0</v>
      </c>
      <c r="AW1102" s="44"/>
      <c r="AX1102" s="294"/>
      <c r="AY1102" s="294"/>
      <c r="AZ1102" s="294"/>
      <c r="BA1102" s="294"/>
      <c r="BB1102" s="294"/>
      <c r="BC1102" s="29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127"/>
      <c r="BO1102" s="44"/>
      <c r="BP1102" s="1"/>
      <c r="BQ1102" s="44"/>
      <c r="BR1102" s="17"/>
      <c r="BS1102" s="1">
        <f t="shared" si="9510"/>
        <v>0</v>
      </c>
      <c r="BT1102" s="17">
        <f t="shared" si="9511"/>
        <v>0</v>
      </c>
      <c r="BU1102" s="44"/>
      <c r="BV1102" s="44">
        <v>2</v>
      </c>
      <c r="BW1102" s="44"/>
      <c r="BX1102" s="44"/>
      <c r="BY1102" s="44"/>
      <c r="BZ1102" s="44"/>
      <c r="CA1102" s="44"/>
      <c r="CB1102" s="44"/>
      <c r="CC1102" s="44"/>
      <c r="CD1102" s="92"/>
      <c r="CE1102" s="92"/>
      <c r="CF1102" s="92"/>
      <c r="CG1102" s="44"/>
      <c r="CH1102" s="1"/>
      <c r="CI1102" s="1"/>
      <c r="CJ1102" s="1"/>
      <c r="CK1102" s="383"/>
      <c r="CL1102" s="383"/>
      <c r="CM1102" s="383"/>
      <c r="CN1102" s="1">
        <f t="shared" si="9512"/>
        <v>0</v>
      </c>
      <c r="CO1102" s="1">
        <f t="shared" si="9513"/>
        <v>0</v>
      </c>
      <c r="CP1102" s="20">
        <f t="shared" si="9514"/>
        <v>0</v>
      </c>
      <c r="CQ1102" s="351"/>
      <c r="CR1102" s="131">
        <f>+IF(SUM(AX1102:BM1102)&gt;0,1,0)+1</f>
        <v>1</v>
      </c>
      <c r="CS1102" s="44"/>
      <c r="CT1102" s="44"/>
      <c r="CU1102" s="1"/>
      <c r="CV1102" s="1"/>
      <c r="CW1102" s="1">
        <v>1</v>
      </c>
      <c r="CX1102" s="1"/>
      <c r="CY1102" s="1">
        <v>1</v>
      </c>
      <c r="CZ1102" s="44">
        <v>1</v>
      </c>
      <c r="DA1102" s="17">
        <f t="shared" si="9515"/>
        <v>1</v>
      </c>
      <c r="DB1102" s="359">
        <f t="shared" si="9538"/>
        <v>2</v>
      </c>
      <c r="DC1102" s="359">
        <f t="shared" si="9539"/>
        <v>2</v>
      </c>
      <c r="DD1102" s="44"/>
      <c r="DE1102" s="44"/>
      <c r="DF1102" s="44">
        <v>3</v>
      </c>
      <c r="DG1102" s="44"/>
      <c r="DH1102" s="44">
        <v>4</v>
      </c>
      <c r="DI1102" s="44"/>
      <c r="DJ1102" s="44"/>
      <c r="DK1102" s="44"/>
      <c r="DL1102" s="44"/>
      <c r="DM1102" s="44"/>
      <c r="DN1102" s="44">
        <f>F1102*2</f>
        <v>18</v>
      </c>
      <c r="DO1102" s="1"/>
      <c r="DP1102" s="1"/>
      <c r="DQ1102" s="17">
        <f t="shared" si="9516"/>
        <v>0</v>
      </c>
      <c r="DR1102" s="17">
        <f t="shared" si="9517"/>
        <v>0</v>
      </c>
      <c r="DS1102" s="17">
        <f t="shared" si="9518"/>
        <v>0</v>
      </c>
      <c r="DT1102" s="17">
        <f t="shared" si="9519"/>
        <v>0</v>
      </c>
      <c r="DU1102" s="17">
        <f t="shared" si="9520"/>
        <v>0</v>
      </c>
      <c r="DV1102" s="17">
        <f t="shared" si="9521"/>
        <v>0</v>
      </c>
      <c r="DW1102" s="1"/>
      <c r="DX1102" s="1"/>
      <c r="DY1102" s="20">
        <f t="shared" si="9522"/>
        <v>0</v>
      </c>
      <c r="DZ1102" s="20">
        <f t="shared" si="9523"/>
        <v>0</v>
      </c>
      <c r="EA1102" s="20">
        <f t="shared" si="9524"/>
        <v>0</v>
      </c>
      <c r="EB1102" s="20">
        <f t="shared" si="9525"/>
        <v>0</v>
      </c>
      <c r="EC1102" s="18">
        <f t="shared" si="9526"/>
        <v>1</v>
      </c>
      <c r="ED1102" s="19">
        <f t="shared" si="9527"/>
        <v>3</v>
      </c>
      <c r="EE1102" s="19">
        <f t="shared" si="9528"/>
        <v>0</v>
      </c>
      <c r="EF1102" s="1">
        <f t="shared" si="9529"/>
        <v>0</v>
      </c>
      <c r="EG1102" s="18">
        <f t="shared" si="9530"/>
        <v>5</v>
      </c>
      <c r="EH1102" s="341"/>
      <c r="EI1102" s="44"/>
      <c r="EJ1102" s="44"/>
      <c r="EK1102" s="44">
        <v>4.5</v>
      </c>
      <c r="EL1102" s="93"/>
      <c r="EM1102" s="93"/>
      <c r="EN1102" s="93"/>
      <c r="EO1102" s="366"/>
      <c r="EP1102" s="366"/>
      <c r="EQ1102" s="374"/>
      <c r="ER1102" s="374"/>
      <c r="ES1102" s="374"/>
      <c r="ET1102" s="374"/>
      <c r="EU1102" s="18">
        <f t="shared" si="9540"/>
        <v>3</v>
      </c>
      <c r="EV1102" s="18">
        <f t="shared" si="9531"/>
        <v>0</v>
      </c>
      <c r="EW1102" s="341">
        <v>2</v>
      </c>
      <c r="EX1102" s="341"/>
      <c r="EY1102" s="341"/>
      <c r="EZ1102" s="365">
        <f t="shared" si="9088"/>
        <v>0</v>
      </c>
      <c r="FA1102" s="44"/>
      <c r="FB1102" s="44"/>
      <c r="FC1102" s="44"/>
      <c r="FD1102" s="45"/>
      <c r="FE1102" s="45"/>
      <c r="FF1102" s="45"/>
      <c r="FG1102" s="300"/>
      <c r="FH1102" s="45"/>
      <c r="FI1102" s="45"/>
      <c r="FJ1102" s="45"/>
      <c r="FK1102" s="44"/>
      <c r="FL1102" s="44"/>
      <c r="FM1102" s="44"/>
      <c r="FN1102" s="44"/>
      <c r="FO1102" s="294"/>
      <c r="FP1102" s="20">
        <f t="shared" si="9541"/>
        <v>0</v>
      </c>
      <c r="FQ1102" s="20">
        <f t="shared" si="9532"/>
        <v>0</v>
      </c>
      <c r="FR1102" s="20">
        <f t="shared" si="9533"/>
        <v>3</v>
      </c>
      <c r="FS1102" s="20">
        <f t="shared" si="9534"/>
        <v>0</v>
      </c>
      <c r="FT1102" s="20">
        <f t="shared" si="9535"/>
        <v>0</v>
      </c>
      <c r="FU1102" s="20">
        <f t="shared" si="9536"/>
        <v>0</v>
      </c>
      <c r="FV1102" s="20">
        <f t="shared" si="9537"/>
        <v>0</v>
      </c>
      <c r="FW1102" s="44"/>
    </row>
    <row r="1103" spans="1:181" ht="27.75" customHeight="1">
      <c r="A1103" s="40"/>
      <c r="B1103" s="48">
        <v>2</v>
      </c>
      <c r="C1103" s="48">
        <f t="shared" si="9543"/>
        <v>2</v>
      </c>
      <c r="D1103" s="48" t="s">
        <v>44</v>
      </c>
      <c r="E1103" s="48" t="str">
        <f t="shared" si="9544"/>
        <v>LT8,5</v>
      </c>
      <c r="F1103" s="48">
        <v>31</v>
      </c>
      <c r="G1103" s="48">
        <f t="shared" si="9545"/>
        <v>31</v>
      </c>
      <c r="H1103" s="43"/>
      <c r="I1103" s="43"/>
      <c r="J1103" s="44"/>
      <c r="K1103" s="44"/>
      <c r="L1103" s="44"/>
      <c r="M1103" s="44"/>
      <c r="N1103" s="43"/>
      <c r="O1103" s="43"/>
      <c r="P1103" s="1"/>
      <c r="Q1103" s="16"/>
      <c r="R1103" s="1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1">
        <f t="shared" ref="AC1103" si="9546">+IF(S1103=1,1,0)+IF(T1103=1,1,0)</f>
        <v>0</v>
      </c>
      <c r="AD1103" s="1">
        <f t="shared" ref="AD1103" si="9547">+IF(U1103=1,1,0)+IF(V1103=1,1,0)</f>
        <v>0</v>
      </c>
      <c r="AE1103" s="1">
        <f t="shared" ref="AE1103" si="9548">+IF(W1103=1,1,0)+IF(X1103=1,1,0)</f>
        <v>0</v>
      </c>
      <c r="AF1103" s="1">
        <f t="shared" ref="AF1103" si="9549">+IF(Y1103=1,1,0)+IF(Z1103=1,1,0)</f>
        <v>0</v>
      </c>
      <c r="AG1103" s="1">
        <f t="shared" ref="AG1103" si="9550">+IF(AA1103=1,1,0)</f>
        <v>0</v>
      </c>
      <c r="AH1103" s="1">
        <f t="shared" ref="AH1103" si="9551">+IF(AB1103=1,1,0)</f>
        <v>0</v>
      </c>
      <c r="AI1103" s="1">
        <f t="shared" ref="AI1103" si="9552">+IF(S1103=2,1,0)+IF(T1103=2,1,0)</f>
        <v>0</v>
      </c>
      <c r="AJ1103" s="1">
        <f t="shared" ref="AJ1103" si="9553">+IF(U1103=2,1,0)+IF(V1103=2,1,0)</f>
        <v>0</v>
      </c>
      <c r="AK1103" s="1">
        <f t="shared" ref="AK1103" si="9554">+IF(X1103=2,1,0)+IF(W1103=2,1,0)</f>
        <v>0</v>
      </c>
      <c r="AL1103" s="1">
        <f t="shared" ref="AL1103" si="9555">+IF(Y1103=2,1,0)+IF(Z1103=2,1,0)</f>
        <v>0</v>
      </c>
      <c r="AM1103" s="1">
        <f t="shared" ref="AM1103" si="9556">+IF(AA1103=2,1,0)</f>
        <v>0</v>
      </c>
      <c r="AN1103" s="1">
        <f t="shared" ref="AN1103" si="9557">+IF(AB1103=2,1,0)</f>
        <v>0</v>
      </c>
      <c r="AO1103" s="44"/>
      <c r="AP1103" s="44"/>
      <c r="AQ1103" s="44"/>
      <c r="AR1103" s="294"/>
      <c r="AS1103" s="122">
        <f t="shared" si="9506"/>
        <v>0</v>
      </c>
      <c r="AT1103" s="122">
        <f t="shared" si="9507"/>
        <v>0</v>
      </c>
      <c r="AU1103" s="122">
        <f t="shared" si="9508"/>
        <v>0</v>
      </c>
      <c r="AV1103" s="122">
        <f t="shared" si="9509"/>
        <v>0</v>
      </c>
      <c r="AW1103" s="44"/>
      <c r="AX1103" s="294"/>
      <c r="AY1103" s="294"/>
      <c r="AZ1103" s="294"/>
      <c r="BA1103" s="294"/>
      <c r="BB1103" s="294"/>
      <c r="BC1103" s="29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127"/>
      <c r="BO1103" s="44">
        <v>1</v>
      </c>
      <c r="BP1103" s="1"/>
      <c r="BQ1103" s="44"/>
      <c r="BR1103" s="17"/>
      <c r="BS1103" s="1">
        <f t="shared" si="9510"/>
        <v>0</v>
      </c>
      <c r="BT1103" s="17">
        <f t="shared" ref="BT1103" si="9558">+BS1103*2</f>
        <v>0</v>
      </c>
      <c r="BU1103" s="44"/>
      <c r="BV1103" s="44">
        <v>2</v>
      </c>
      <c r="BW1103" s="44"/>
      <c r="BX1103" s="44"/>
      <c r="BY1103" s="44"/>
      <c r="BZ1103" s="44"/>
      <c r="CA1103" s="44"/>
      <c r="CB1103" s="44"/>
      <c r="CC1103" s="44"/>
      <c r="CD1103" s="92"/>
      <c r="CE1103" s="92"/>
      <c r="CF1103" s="92"/>
      <c r="CG1103" s="44"/>
      <c r="CH1103" s="1"/>
      <c r="CI1103" s="1">
        <v>1</v>
      </c>
      <c r="CJ1103" s="1"/>
      <c r="CK1103" s="383"/>
      <c r="CL1103" s="383"/>
      <c r="CM1103" s="383"/>
      <c r="CN1103" s="1">
        <f t="shared" si="9512"/>
        <v>0</v>
      </c>
      <c r="CO1103" s="1">
        <f t="shared" si="9513"/>
        <v>0</v>
      </c>
      <c r="CP1103" s="20">
        <f t="shared" si="9514"/>
        <v>2.5</v>
      </c>
      <c r="CQ1103" s="351"/>
      <c r="CR1103" s="131">
        <f>+IF(SUM(AX1103:BM1103)&gt;0,1,0)+1</f>
        <v>1</v>
      </c>
      <c r="CS1103" s="44"/>
      <c r="CT1103" s="44"/>
      <c r="CU1103" s="1"/>
      <c r="CV1103" s="1"/>
      <c r="CW1103" s="1"/>
      <c r="CX1103" s="1"/>
      <c r="CY1103" s="1"/>
      <c r="CZ1103" s="44"/>
      <c r="DA1103" s="17">
        <f t="shared" ref="DA1103" si="9559">+CY1103</f>
        <v>0</v>
      </c>
      <c r="DB1103" s="359">
        <f t="shared" si="9538"/>
        <v>0</v>
      </c>
      <c r="DC1103" s="359">
        <f t="shared" si="9539"/>
        <v>0</v>
      </c>
      <c r="DD1103" s="44"/>
      <c r="DE1103" s="44"/>
      <c r="DF1103" s="44"/>
      <c r="DG1103" s="44"/>
      <c r="DH1103" s="44"/>
      <c r="DI1103" s="44"/>
      <c r="DJ1103" s="44"/>
      <c r="DK1103" s="44"/>
      <c r="DL1103" s="44"/>
      <c r="DM1103" s="44"/>
      <c r="DN1103" s="44"/>
      <c r="DO1103" s="1"/>
      <c r="DP1103" s="1"/>
      <c r="DQ1103" s="17">
        <f t="shared" si="9516"/>
        <v>0</v>
      </c>
      <c r="DR1103" s="17">
        <f t="shared" si="9517"/>
        <v>0</v>
      </c>
      <c r="DS1103" s="17">
        <f t="shared" si="9518"/>
        <v>0</v>
      </c>
      <c r="DT1103" s="17">
        <f t="shared" si="9519"/>
        <v>0</v>
      </c>
      <c r="DU1103" s="17">
        <f t="shared" si="9520"/>
        <v>0</v>
      </c>
      <c r="DV1103" s="17">
        <f t="shared" si="9521"/>
        <v>0</v>
      </c>
      <c r="DW1103" s="1"/>
      <c r="DX1103" s="1"/>
      <c r="DY1103" s="20">
        <f t="shared" si="9522"/>
        <v>0</v>
      </c>
      <c r="DZ1103" s="20">
        <f t="shared" si="9523"/>
        <v>0</v>
      </c>
      <c r="EA1103" s="20">
        <f t="shared" si="9524"/>
        <v>0</v>
      </c>
      <c r="EB1103" s="20">
        <f t="shared" si="9525"/>
        <v>0</v>
      </c>
      <c r="EC1103" s="18">
        <f t="shared" si="9526"/>
        <v>0</v>
      </c>
      <c r="ED1103" s="19">
        <f t="shared" ref="ED1103" si="9560">+IF(EC1103&lt;&gt;0,EC1103*3,0)</f>
        <v>0</v>
      </c>
      <c r="EE1103" s="19">
        <f t="shared" si="9528"/>
        <v>0</v>
      </c>
      <c r="EF1103" s="1">
        <f t="shared" si="9529"/>
        <v>0</v>
      </c>
      <c r="EG1103" s="18">
        <f t="shared" si="9530"/>
        <v>0</v>
      </c>
      <c r="EH1103" s="341"/>
      <c r="EI1103" s="44"/>
      <c r="EJ1103" s="44"/>
      <c r="EK1103" s="44"/>
      <c r="EL1103" s="93"/>
      <c r="EM1103" s="93"/>
      <c r="EN1103" s="93"/>
      <c r="EO1103" s="366"/>
      <c r="EP1103" s="366"/>
      <c r="EQ1103" s="374"/>
      <c r="ER1103" s="374"/>
      <c r="ES1103" s="374"/>
      <c r="ET1103" s="374"/>
      <c r="EU1103" s="18">
        <f t="shared" si="9540"/>
        <v>0</v>
      </c>
      <c r="EV1103" s="18">
        <f t="shared" si="9531"/>
        <v>2</v>
      </c>
      <c r="EW1103" s="341">
        <v>2</v>
      </c>
      <c r="EX1103" s="341"/>
      <c r="EY1103" s="341"/>
      <c r="EZ1103" s="365">
        <f t="shared" si="9088"/>
        <v>0</v>
      </c>
      <c r="FA1103" s="44"/>
      <c r="FB1103" s="44"/>
      <c r="FC1103" s="44"/>
      <c r="FD1103" s="45"/>
      <c r="FE1103" s="45"/>
      <c r="FF1103" s="45"/>
      <c r="FG1103" s="300"/>
      <c r="FH1103" s="45"/>
      <c r="FI1103" s="45"/>
      <c r="FJ1103" s="45"/>
      <c r="FK1103" s="44"/>
      <c r="FL1103" s="44"/>
      <c r="FM1103" s="44"/>
      <c r="FN1103" s="44"/>
      <c r="FO1103" s="294"/>
      <c r="FP1103" s="20">
        <f t="shared" si="9541"/>
        <v>0</v>
      </c>
      <c r="FQ1103" s="20">
        <f t="shared" si="9532"/>
        <v>0</v>
      </c>
      <c r="FR1103" s="20">
        <f t="shared" si="9533"/>
        <v>0</v>
      </c>
      <c r="FS1103" s="20">
        <f t="shared" si="9534"/>
        <v>0</v>
      </c>
      <c r="FT1103" s="20">
        <f t="shared" si="9535"/>
        <v>0</v>
      </c>
      <c r="FU1103" s="20">
        <f t="shared" si="9536"/>
        <v>0</v>
      </c>
      <c r="FV1103" s="20">
        <f t="shared" si="9537"/>
        <v>0</v>
      </c>
      <c r="FW1103" s="44"/>
    </row>
    <row r="1104" spans="1:181" ht="27.75" customHeight="1">
      <c r="A1104" s="40"/>
      <c r="B1104" s="48">
        <v>3</v>
      </c>
      <c r="C1104" s="48">
        <f t="shared" si="9543"/>
        <v>3</v>
      </c>
      <c r="D1104" s="48" t="s">
        <v>187</v>
      </c>
      <c r="E1104" s="48" t="str">
        <f t="shared" si="9544"/>
        <v>2LT8,5</v>
      </c>
      <c r="F1104" s="48">
        <v>28</v>
      </c>
      <c r="G1104" s="48">
        <f t="shared" si="9545"/>
        <v>28</v>
      </c>
      <c r="H1104" s="43"/>
      <c r="I1104" s="43"/>
      <c r="J1104" s="44"/>
      <c r="K1104" s="44"/>
      <c r="L1104" s="44"/>
      <c r="M1104" s="44"/>
      <c r="N1104" s="43"/>
      <c r="O1104" s="43"/>
      <c r="P1104" s="1"/>
      <c r="Q1104" s="16"/>
      <c r="R1104" s="1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1">
        <f t="shared" ref="AC1104" si="9561">+IF(S1104=1,1,0)+IF(T1104=1,1,0)</f>
        <v>0</v>
      </c>
      <c r="AD1104" s="1">
        <f t="shared" ref="AD1104" si="9562">+IF(U1104=1,1,0)+IF(V1104=1,1,0)</f>
        <v>0</v>
      </c>
      <c r="AE1104" s="1">
        <f t="shared" ref="AE1104" si="9563">+IF(W1104=1,1,0)+IF(X1104=1,1,0)</f>
        <v>0</v>
      </c>
      <c r="AF1104" s="1">
        <f t="shared" ref="AF1104" si="9564">+IF(Y1104=1,1,0)+IF(Z1104=1,1,0)</f>
        <v>0</v>
      </c>
      <c r="AG1104" s="1">
        <f t="shared" ref="AG1104" si="9565">+IF(AA1104=1,1,0)</f>
        <v>0</v>
      </c>
      <c r="AH1104" s="1">
        <f t="shared" ref="AH1104" si="9566">+IF(AB1104=1,1,0)</f>
        <v>0</v>
      </c>
      <c r="AI1104" s="1">
        <f t="shared" ref="AI1104" si="9567">+IF(S1104=2,1,0)+IF(T1104=2,1,0)</f>
        <v>0</v>
      </c>
      <c r="AJ1104" s="1">
        <f t="shared" ref="AJ1104" si="9568">+IF(U1104=2,1,0)+IF(V1104=2,1,0)</f>
        <v>0</v>
      </c>
      <c r="AK1104" s="1">
        <f t="shared" ref="AK1104" si="9569">+IF(X1104=2,1,0)+IF(W1104=2,1,0)</f>
        <v>0</v>
      </c>
      <c r="AL1104" s="1">
        <f t="shared" ref="AL1104" si="9570">+IF(Y1104=2,1,0)+IF(Z1104=2,1,0)</f>
        <v>0</v>
      </c>
      <c r="AM1104" s="1">
        <f t="shared" ref="AM1104" si="9571">+IF(AA1104=2,1,0)</f>
        <v>0</v>
      </c>
      <c r="AN1104" s="1">
        <f t="shared" ref="AN1104" si="9572">+IF(AB1104=2,1,0)</f>
        <v>0</v>
      </c>
      <c r="AO1104" s="44"/>
      <c r="AP1104" s="44"/>
      <c r="AQ1104" s="44"/>
      <c r="AR1104" s="294"/>
      <c r="AS1104" s="122">
        <f t="shared" si="9506"/>
        <v>0</v>
      </c>
      <c r="AT1104" s="122">
        <f t="shared" si="9507"/>
        <v>0</v>
      </c>
      <c r="AU1104" s="122">
        <f t="shared" si="9508"/>
        <v>0</v>
      </c>
      <c r="AV1104" s="122">
        <f t="shared" si="9509"/>
        <v>0</v>
      </c>
      <c r="AW1104" s="44"/>
      <c r="AX1104" s="294"/>
      <c r="AY1104" s="294"/>
      <c r="AZ1104" s="294"/>
      <c r="BA1104" s="294"/>
      <c r="BB1104" s="294"/>
      <c r="BC1104" s="29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127"/>
      <c r="BO1104" s="44">
        <v>1</v>
      </c>
      <c r="BP1104" s="1"/>
      <c r="BQ1104" s="44"/>
      <c r="BR1104" s="17"/>
      <c r="BS1104" s="1">
        <f t="shared" si="9510"/>
        <v>0</v>
      </c>
      <c r="BT1104" s="17">
        <f t="shared" ref="BT1104" si="9573">+BS1104*2</f>
        <v>0</v>
      </c>
      <c r="BU1104" s="44"/>
      <c r="BV1104" s="44">
        <v>2</v>
      </c>
      <c r="BW1104" s="44"/>
      <c r="BX1104" s="44"/>
      <c r="BY1104" s="44"/>
      <c r="BZ1104" s="44"/>
      <c r="CA1104" s="44"/>
      <c r="CB1104" s="44"/>
      <c r="CC1104" s="44"/>
      <c r="CD1104" s="92"/>
      <c r="CE1104" s="92"/>
      <c r="CF1104" s="92"/>
      <c r="CG1104" s="44"/>
      <c r="CH1104" s="1"/>
      <c r="CI1104" s="1">
        <v>1</v>
      </c>
      <c r="CJ1104" s="1"/>
      <c r="CK1104" s="383"/>
      <c r="CL1104" s="383"/>
      <c r="CM1104" s="383"/>
      <c r="CN1104" s="1">
        <f t="shared" si="9512"/>
        <v>0</v>
      </c>
      <c r="CO1104" s="1">
        <f t="shared" si="9513"/>
        <v>0</v>
      </c>
      <c r="CP1104" s="20">
        <f t="shared" si="9514"/>
        <v>2.5</v>
      </c>
      <c r="CQ1104" s="351"/>
      <c r="CR1104" s="131">
        <f>+IF(SUM(AX1104:BM1104)&gt;0,1,0)+1</f>
        <v>1</v>
      </c>
      <c r="CS1104" s="44"/>
      <c r="CT1104" s="44"/>
      <c r="CU1104" s="1"/>
      <c r="CV1104" s="1">
        <v>1</v>
      </c>
      <c r="CW1104" s="1"/>
      <c r="CX1104" s="1"/>
      <c r="CY1104" s="1">
        <v>1</v>
      </c>
      <c r="CZ1104" s="44">
        <v>2</v>
      </c>
      <c r="DA1104" s="17">
        <f t="shared" ref="DA1104" si="9574">+CY1104</f>
        <v>1</v>
      </c>
      <c r="DB1104" s="359">
        <f t="shared" si="9538"/>
        <v>3</v>
      </c>
      <c r="DC1104" s="359">
        <f t="shared" si="9539"/>
        <v>2</v>
      </c>
      <c r="DD1104" s="44"/>
      <c r="DE1104" s="44">
        <v>4</v>
      </c>
      <c r="DF1104" s="44"/>
      <c r="DG1104" s="44"/>
      <c r="DH1104" s="44"/>
      <c r="DI1104" s="44">
        <v>4</v>
      </c>
      <c r="DJ1104" s="44"/>
      <c r="DK1104" s="44"/>
      <c r="DL1104" s="44"/>
      <c r="DM1104" s="44"/>
      <c r="DN1104" s="44"/>
      <c r="DO1104" s="1"/>
      <c r="DP1104" s="1"/>
      <c r="DQ1104" s="17">
        <f t="shared" si="9516"/>
        <v>0</v>
      </c>
      <c r="DR1104" s="17">
        <f t="shared" si="9517"/>
        <v>0</v>
      </c>
      <c r="DS1104" s="17">
        <f t="shared" si="9518"/>
        <v>0</v>
      </c>
      <c r="DT1104" s="17">
        <f t="shared" si="9519"/>
        <v>0</v>
      </c>
      <c r="DU1104" s="17">
        <f t="shared" si="9520"/>
        <v>0</v>
      </c>
      <c r="DV1104" s="17">
        <f t="shared" si="9521"/>
        <v>0</v>
      </c>
      <c r="DW1104" s="1"/>
      <c r="DX1104" s="1"/>
      <c r="DY1104" s="20">
        <f t="shared" si="9522"/>
        <v>0</v>
      </c>
      <c r="DZ1104" s="20">
        <f t="shared" si="9523"/>
        <v>0</v>
      </c>
      <c r="EA1104" s="20">
        <f t="shared" si="9524"/>
        <v>0</v>
      </c>
      <c r="EB1104" s="20">
        <f t="shared" si="9525"/>
        <v>0</v>
      </c>
      <c r="EC1104" s="18">
        <f t="shared" si="9526"/>
        <v>1</v>
      </c>
      <c r="ED1104" s="19">
        <f t="shared" ref="ED1104" si="9575">+IF(EC1104&lt;&gt;0,EC1104*3,0)</f>
        <v>3</v>
      </c>
      <c r="EE1104" s="19">
        <f t="shared" si="9528"/>
        <v>0</v>
      </c>
      <c r="EF1104" s="1">
        <f t="shared" si="9529"/>
        <v>0</v>
      </c>
      <c r="EG1104" s="18">
        <f t="shared" si="9530"/>
        <v>5</v>
      </c>
      <c r="EH1104" s="341"/>
      <c r="EI1104" s="44">
        <v>5.5</v>
      </c>
      <c r="EJ1104" s="44"/>
      <c r="EK1104" s="44"/>
      <c r="EL1104" s="93"/>
      <c r="EM1104" s="93">
        <v>1</v>
      </c>
      <c r="EN1104" s="93"/>
      <c r="EO1104" s="366"/>
      <c r="EP1104" s="366"/>
      <c r="EQ1104" s="374"/>
      <c r="ER1104" s="374"/>
      <c r="ES1104" s="374"/>
      <c r="ET1104" s="374"/>
      <c r="EU1104" s="18">
        <f t="shared" si="9540"/>
        <v>4</v>
      </c>
      <c r="EV1104" s="18">
        <f t="shared" si="9531"/>
        <v>2</v>
      </c>
      <c r="EW1104" s="341"/>
      <c r="EX1104" s="341">
        <v>2</v>
      </c>
      <c r="EY1104" s="341"/>
      <c r="EZ1104" s="365">
        <f t="shared" si="9088"/>
        <v>0</v>
      </c>
      <c r="FA1104" s="44"/>
      <c r="FB1104" s="44"/>
      <c r="FC1104" s="44"/>
      <c r="FD1104" s="45"/>
      <c r="FE1104" s="45"/>
      <c r="FF1104" s="45"/>
      <c r="FG1104" s="300"/>
      <c r="FH1104" s="45"/>
      <c r="FI1104" s="45"/>
      <c r="FJ1104" s="45"/>
      <c r="FK1104" s="44"/>
      <c r="FL1104" s="44"/>
      <c r="FM1104" s="44"/>
      <c r="FN1104" s="44"/>
      <c r="FO1104" s="294"/>
      <c r="FP1104" s="20">
        <f t="shared" si="9541"/>
        <v>0</v>
      </c>
      <c r="FQ1104" s="20">
        <f t="shared" si="9532"/>
        <v>4</v>
      </c>
      <c r="FR1104" s="20">
        <f t="shared" si="9533"/>
        <v>0</v>
      </c>
      <c r="FS1104" s="20">
        <f t="shared" si="9534"/>
        <v>0</v>
      </c>
      <c r="FT1104" s="20">
        <f t="shared" si="9535"/>
        <v>0</v>
      </c>
      <c r="FU1104" s="20">
        <f t="shared" si="9536"/>
        <v>0</v>
      </c>
      <c r="FV1104" s="20">
        <f t="shared" si="9537"/>
        <v>0</v>
      </c>
      <c r="FW1104" s="44"/>
    </row>
    <row r="1105" spans="1:179" ht="27.75" customHeight="1">
      <c r="A1105" s="40"/>
      <c r="B1105" s="48">
        <v>4</v>
      </c>
      <c r="C1105" s="48">
        <f t="shared" si="9543"/>
        <v>4</v>
      </c>
      <c r="D1105" s="48" t="s">
        <v>44</v>
      </c>
      <c r="E1105" s="48" t="str">
        <f t="shared" si="9544"/>
        <v>LT8,5</v>
      </c>
      <c r="F1105" s="48">
        <v>39</v>
      </c>
      <c r="G1105" s="48">
        <f t="shared" si="9545"/>
        <v>39</v>
      </c>
      <c r="H1105" s="43"/>
      <c r="I1105" s="43"/>
      <c r="J1105" s="44"/>
      <c r="K1105" s="44"/>
      <c r="L1105" s="44"/>
      <c r="M1105" s="44"/>
      <c r="N1105" s="43"/>
      <c r="O1105" s="43"/>
      <c r="P1105" s="1"/>
      <c r="Q1105" s="16"/>
      <c r="R1105" s="1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1">
        <f t="shared" ref="AC1105" si="9576">+IF(S1105=1,1,0)+IF(T1105=1,1,0)</f>
        <v>0</v>
      </c>
      <c r="AD1105" s="1">
        <f t="shared" ref="AD1105" si="9577">+IF(U1105=1,1,0)+IF(V1105=1,1,0)</f>
        <v>0</v>
      </c>
      <c r="AE1105" s="1">
        <f t="shared" ref="AE1105" si="9578">+IF(W1105=1,1,0)+IF(X1105=1,1,0)</f>
        <v>0</v>
      </c>
      <c r="AF1105" s="1">
        <f t="shared" ref="AF1105" si="9579">+IF(Y1105=1,1,0)+IF(Z1105=1,1,0)</f>
        <v>0</v>
      </c>
      <c r="AG1105" s="1">
        <f t="shared" ref="AG1105" si="9580">+IF(AA1105=1,1,0)</f>
        <v>0</v>
      </c>
      <c r="AH1105" s="1">
        <f t="shared" ref="AH1105" si="9581">+IF(AB1105=1,1,0)</f>
        <v>0</v>
      </c>
      <c r="AI1105" s="1">
        <f t="shared" ref="AI1105" si="9582">+IF(S1105=2,1,0)+IF(T1105=2,1,0)</f>
        <v>0</v>
      </c>
      <c r="AJ1105" s="1">
        <f t="shared" ref="AJ1105" si="9583">+IF(U1105=2,1,0)+IF(V1105=2,1,0)</f>
        <v>0</v>
      </c>
      <c r="AK1105" s="1">
        <f t="shared" ref="AK1105" si="9584">+IF(X1105=2,1,0)+IF(W1105=2,1,0)</f>
        <v>0</v>
      </c>
      <c r="AL1105" s="1">
        <f t="shared" ref="AL1105" si="9585">+IF(Y1105=2,1,0)+IF(Z1105=2,1,0)</f>
        <v>0</v>
      </c>
      <c r="AM1105" s="1">
        <f t="shared" ref="AM1105" si="9586">+IF(AA1105=2,1,0)</f>
        <v>0</v>
      </c>
      <c r="AN1105" s="1">
        <f t="shared" ref="AN1105" si="9587">+IF(AB1105=2,1,0)</f>
        <v>0</v>
      </c>
      <c r="AO1105" s="44"/>
      <c r="AP1105" s="44"/>
      <c r="AQ1105" s="44"/>
      <c r="AR1105" s="294"/>
      <c r="AS1105" s="122">
        <f t="shared" si="9506"/>
        <v>0</v>
      </c>
      <c r="AT1105" s="122">
        <f t="shared" si="9507"/>
        <v>0</v>
      </c>
      <c r="AU1105" s="122">
        <f t="shared" si="9508"/>
        <v>0</v>
      </c>
      <c r="AV1105" s="122">
        <f t="shared" si="9509"/>
        <v>0</v>
      </c>
      <c r="AW1105" s="44"/>
      <c r="AX1105" s="294"/>
      <c r="AY1105" s="294"/>
      <c r="AZ1105" s="294"/>
      <c r="BA1105" s="294"/>
      <c r="BB1105" s="294"/>
      <c r="BC1105" s="294"/>
      <c r="BD1105" s="44"/>
      <c r="BE1105" s="44"/>
      <c r="BF1105" s="44"/>
      <c r="BG1105" s="44"/>
      <c r="BH1105" s="44">
        <v>1</v>
      </c>
      <c r="BI1105" s="44"/>
      <c r="BJ1105" s="44"/>
      <c r="BK1105" s="44"/>
      <c r="BL1105" s="44"/>
      <c r="BM1105" s="44"/>
      <c r="BN1105" s="127"/>
      <c r="BO1105" s="44"/>
      <c r="BP1105" s="1"/>
      <c r="BQ1105" s="44"/>
      <c r="BR1105" s="17">
        <v>4</v>
      </c>
      <c r="BS1105" s="1">
        <f t="shared" si="9510"/>
        <v>0</v>
      </c>
      <c r="BT1105" s="17">
        <f t="shared" ref="BT1105" si="9588">+BS1105*2</f>
        <v>0</v>
      </c>
      <c r="BU1105" s="44"/>
      <c r="BV1105" s="44">
        <v>2</v>
      </c>
      <c r="BW1105" s="44"/>
      <c r="BX1105" s="44"/>
      <c r="BY1105" s="44"/>
      <c r="BZ1105" s="44"/>
      <c r="CA1105" s="44"/>
      <c r="CB1105" s="44"/>
      <c r="CC1105" s="44"/>
      <c r="CD1105" s="92"/>
      <c r="CE1105" s="92"/>
      <c r="CF1105" s="92"/>
      <c r="CG1105" s="44"/>
      <c r="CH1105" s="1"/>
      <c r="CI1105" s="1">
        <v>1</v>
      </c>
      <c r="CJ1105" s="1"/>
      <c r="CK1105" s="383"/>
      <c r="CL1105" s="383"/>
      <c r="CM1105" s="383"/>
      <c r="CN1105" s="1">
        <f t="shared" si="9512"/>
        <v>0</v>
      </c>
      <c r="CO1105" s="1">
        <f t="shared" si="9513"/>
        <v>0</v>
      </c>
      <c r="CP1105" s="20">
        <f t="shared" si="9514"/>
        <v>2.5</v>
      </c>
      <c r="CQ1105" s="351"/>
      <c r="CR1105" s="131">
        <f>+IF(SUM(AX1105:BM1105)&gt;0,1,0)</f>
        <v>1</v>
      </c>
      <c r="CS1105" s="44"/>
      <c r="CT1105" s="44"/>
      <c r="CU1105" s="1"/>
      <c r="CV1105" s="1"/>
      <c r="CW1105" s="1"/>
      <c r="CX1105" s="1"/>
      <c r="CY1105" s="1"/>
      <c r="CZ1105" s="44"/>
      <c r="DA1105" s="17">
        <f t="shared" ref="DA1105" si="9589">+CY1105</f>
        <v>0</v>
      </c>
      <c r="DB1105" s="359">
        <f t="shared" si="9538"/>
        <v>0</v>
      </c>
      <c r="DC1105" s="359">
        <f t="shared" si="9539"/>
        <v>0</v>
      </c>
      <c r="DD1105" s="44"/>
      <c r="DE1105" s="44"/>
      <c r="DF1105" s="44"/>
      <c r="DG1105" s="44"/>
      <c r="DH1105" s="44"/>
      <c r="DI1105" s="44"/>
      <c r="DJ1105" s="44"/>
      <c r="DK1105" s="44"/>
      <c r="DL1105" s="44"/>
      <c r="DM1105" s="44"/>
      <c r="DN1105" s="44">
        <f>F1105*2</f>
        <v>78</v>
      </c>
      <c r="DO1105" s="1"/>
      <c r="DP1105" s="1"/>
      <c r="DQ1105" s="17">
        <f t="shared" si="9516"/>
        <v>0</v>
      </c>
      <c r="DR1105" s="17">
        <f t="shared" si="9517"/>
        <v>0</v>
      </c>
      <c r="DS1105" s="17">
        <f t="shared" si="9518"/>
        <v>0</v>
      </c>
      <c r="DT1105" s="17">
        <f t="shared" si="9519"/>
        <v>0</v>
      </c>
      <c r="DU1105" s="17">
        <f t="shared" si="9520"/>
        <v>0</v>
      </c>
      <c r="DV1105" s="17">
        <f t="shared" si="9521"/>
        <v>0</v>
      </c>
      <c r="DW1105" s="1"/>
      <c r="DX1105" s="1"/>
      <c r="DY1105" s="20">
        <f t="shared" si="9522"/>
        <v>0</v>
      </c>
      <c r="DZ1105" s="20">
        <f t="shared" si="9523"/>
        <v>0</v>
      </c>
      <c r="EA1105" s="20">
        <f t="shared" si="9524"/>
        <v>0</v>
      </c>
      <c r="EB1105" s="20">
        <f t="shared" si="9525"/>
        <v>0</v>
      </c>
      <c r="EC1105" s="18">
        <f t="shared" si="9526"/>
        <v>0</v>
      </c>
      <c r="ED1105" s="19">
        <f t="shared" ref="ED1105" si="9590">+IF(EC1105&lt;&gt;0,EC1105*3,0)</f>
        <v>0</v>
      </c>
      <c r="EE1105" s="19">
        <f t="shared" si="9528"/>
        <v>0</v>
      </c>
      <c r="EF1105" s="1">
        <f t="shared" si="9529"/>
        <v>0</v>
      </c>
      <c r="EG1105" s="18">
        <f t="shared" si="9530"/>
        <v>0</v>
      </c>
      <c r="EH1105" s="341"/>
      <c r="EI1105" s="44"/>
      <c r="EJ1105" s="44"/>
      <c r="EK1105" s="44"/>
      <c r="EL1105" s="93"/>
      <c r="EM1105" s="93"/>
      <c r="EN1105" s="93"/>
      <c r="EO1105" s="366"/>
      <c r="EP1105" s="366"/>
      <c r="EQ1105" s="374"/>
      <c r="ER1105" s="374"/>
      <c r="ES1105" s="374"/>
      <c r="ET1105" s="374"/>
      <c r="EU1105" s="18">
        <f t="shared" si="9540"/>
        <v>0</v>
      </c>
      <c r="EV1105" s="18">
        <f t="shared" si="9531"/>
        <v>2</v>
      </c>
      <c r="EW1105" s="341">
        <v>2</v>
      </c>
      <c r="EX1105" s="341"/>
      <c r="EY1105" s="341"/>
      <c r="EZ1105" s="365">
        <f t="shared" si="9088"/>
        <v>0</v>
      </c>
      <c r="FA1105" s="44"/>
      <c r="FB1105" s="44"/>
      <c r="FC1105" s="44"/>
      <c r="FD1105" s="45"/>
      <c r="FE1105" s="45"/>
      <c r="FF1105" s="45"/>
      <c r="FG1105" s="300"/>
      <c r="FH1105" s="45"/>
      <c r="FI1105" s="45"/>
      <c r="FJ1105" s="45"/>
      <c r="FK1105" s="44"/>
      <c r="FL1105" s="44"/>
      <c r="FM1105" s="44"/>
      <c r="FN1105" s="44"/>
      <c r="FO1105" s="294"/>
      <c r="FP1105" s="20">
        <f t="shared" si="9541"/>
        <v>0</v>
      </c>
      <c r="FQ1105" s="20">
        <f t="shared" si="9532"/>
        <v>0</v>
      </c>
      <c r="FR1105" s="20">
        <f t="shared" si="9533"/>
        <v>0</v>
      </c>
      <c r="FS1105" s="20">
        <f t="shared" si="9534"/>
        <v>0</v>
      </c>
      <c r="FT1105" s="20">
        <f t="shared" si="9535"/>
        <v>0</v>
      </c>
      <c r="FU1105" s="20">
        <f t="shared" si="9536"/>
        <v>0</v>
      </c>
      <c r="FV1105" s="20">
        <f t="shared" si="9537"/>
        <v>0</v>
      </c>
      <c r="FW1105" s="44"/>
    </row>
    <row r="1106" spans="1:179" ht="27.75" customHeight="1">
      <c r="A1106" s="40"/>
      <c r="B1106" s="48">
        <v>5</v>
      </c>
      <c r="C1106" s="48">
        <f t="shared" si="9543"/>
        <v>5</v>
      </c>
      <c r="D1106" s="48" t="s">
        <v>44</v>
      </c>
      <c r="E1106" s="48" t="str">
        <f t="shared" si="9544"/>
        <v>LT8,5</v>
      </c>
      <c r="F1106" s="48">
        <v>37</v>
      </c>
      <c r="G1106" s="48">
        <f t="shared" si="9545"/>
        <v>37</v>
      </c>
      <c r="H1106" s="43"/>
      <c r="I1106" s="43"/>
      <c r="J1106" s="44"/>
      <c r="K1106" s="44"/>
      <c r="L1106" s="44"/>
      <c r="M1106" s="44"/>
      <c r="N1106" s="43"/>
      <c r="O1106" s="43"/>
      <c r="P1106" s="1"/>
      <c r="Q1106" s="16"/>
      <c r="R1106" s="1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1">
        <f t="shared" ref="AC1106" si="9591">+IF(S1106=1,1,0)+IF(T1106=1,1,0)</f>
        <v>0</v>
      </c>
      <c r="AD1106" s="1">
        <f t="shared" ref="AD1106" si="9592">+IF(U1106=1,1,0)+IF(V1106=1,1,0)</f>
        <v>0</v>
      </c>
      <c r="AE1106" s="1">
        <f t="shared" ref="AE1106" si="9593">+IF(W1106=1,1,0)+IF(X1106=1,1,0)</f>
        <v>0</v>
      </c>
      <c r="AF1106" s="1">
        <f t="shared" ref="AF1106" si="9594">+IF(Y1106=1,1,0)+IF(Z1106=1,1,0)</f>
        <v>0</v>
      </c>
      <c r="AG1106" s="1">
        <f t="shared" ref="AG1106" si="9595">+IF(AA1106=1,1,0)</f>
        <v>0</v>
      </c>
      <c r="AH1106" s="1">
        <f t="shared" ref="AH1106" si="9596">+IF(AB1106=1,1,0)</f>
        <v>0</v>
      </c>
      <c r="AI1106" s="1">
        <f t="shared" ref="AI1106" si="9597">+IF(S1106=2,1,0)+IF(T1106=2,1,0)</f>
        <v>0</v>
      </c>
      <c r="AJ1106" s="1">
        <f t="shared" ref="AJ1106" si="9598">+IF(U1106=2,1,0)+IF(V1106=2,1,0)</f>
        <v>0</v>
      </c>
      <c r="AK1106" s="1">
        <f t="shared" ref="AK1106" si="9599">+IF(X1106=2,1,0)+IF(W1106=2,1,0)</f>
        <v>0</v>
      </c>
      <c r="AL1106" s="1">
        <f t="shared" ref="AL1106" si="9600">+IF(Y1106=2,1,0)+IF(Z1106=2,1,0)</f>
        <v>0</v>
      </c>
      <c r="AM1106" s="1">
        <f t="shared" ref="AM1106" si="9601">+IF(AA1106=2,1,0)</f>
        <v>0</v>
      </c>
      <c r="AN1106" s="1">
        <f t="shared" ref="AN1106" si="9602">+IF(AB1106=2,1,0)</f>
        <v>0</v>
      </c>
      <c r="AO1106" s="44"/>
      <c r="AP1106" s="44"/>
      <c r="AQ1106" s="44"/>
      <c r="AR1106" s="294"/>
      <c r="AS1106" s="122">
        <f t="shared" si="9506"/>
        <v>0</v>
      </c>
      <c r="AT1106" s="122">
        <f t="shared" si="9507"/>
        <v>0</v>
      </c>
      <c r="AU1106" s="122">
        <f t="shared" si="9508"/>
        <v>0</v>
      </c>
      <c r="AV1106" s="122">
        <f t="shared" si="9509"/>
        <v>0</v>
      </c>
      <c r="AW1106" s="44"/>
      <c r="AX1106" s="294"/>
      <c r="AY1106" s="294"/>
      <c r="AZ1106" s="294"/>
      <c r="BA1106" s="294"/>
      <c r="BB1106" s="294"/>
      <c r="BC1106" s="294"/>
      <c r="BD1106" s="44"/>
      <c r="BE1106" s="44"/>
      <c r="BF1106" s="44"/>
      <c r="BG1106" s="44"/>
      <c r="BH1106" s="44">
        <v>1</v>
      </c>
      <c r="BI1106" s="44"/>
      <c r="BJ1106" s="44"/>
      <c r="BK1106" s="44"/>
      <c r="BL1106" s="44"/>
      <c r="BM1106" s="44"/>
      <c r="BN1106" s="127"/>
      <c r="BO1106" s="44"/>
      <c r="BP1106" s="1"/>
      <c r="BQ1106" s="44"/>
      <c r="BR1106" s="17">
        <v>4</v>
      </c>
      <c r="BS1106" s="1">
        <f t="shared" si="9510"/>
        <v>0</v>
      </c>
      <c r="BT1106" s="17">
        <f t="shared" ref="BT1106" si="9603">+BS1106*2</f>
        <v>0</v>
      </c>
      <c r="BU1106" s="44"/>
      <c r="BV1106" s="44">
        <v>2</v>
      </c>
      <c r="BW1106" s="44"/>
      <c r="BX1106" s="44"/>
      <c r="BY1106" s="44"/>
      <c r="BZ1106" s="44"/>
      <c r="CA1106" s="44"/>
      <c r="CB1106" s="44"/>
      <c r="CC1106" s="44"/>
      <c r="CD1106" s="92"/>
      <c r="CE1106" s="92"/>
      <c r="CF1106" s="92"/>
      <c r="CG1106" s="44"/>
      <c r="CH1106" s="1"/>
      <c r="CI1106" s="1">
        <v>1</v>
      </c>
      <c r="CJ1106" s="1"/>
      <c r="CK1106" s="383"/>
      <c r="CL1106" s="383"/>
      <c r="CM1106" s="383"/>
      <c r="CN1106" s="1">
        <f t="shared" si="9512"/>
        <v>0</v>
      </c>
      <c r="CO1106" s="1">
        <f t="shared" si="9513"/>
        <v>0</v>
      </c>
      <c r="CP1106" s="20">
        <f t="shared" si="9514"/>
        <v>2.5</v>
      </c>
      <c r="CQ1106" s="351"/>
      <c r="CR1106" s="131">
        <f>+IF(SUM(AX1106:BM1106)&gt;0,1,0)</f>
        <v>1</v>
      </c>
      <c r="CS1106" s="44"/>
      <c r="CT1106" s="44">
        <v>1</v>
      </c>
      <c r="CU1106" s="1"/>
      <c r="CV1106" s="1"/>
      <c r="CW1106" s="1"/>
      <c r="CX1106" s="1"/>
      <c r="CY1106" s="1">
        <v>1</v>
      </c>
      <c r="CZ1106" s="44"/>
      <c r="DA1106" s="17">
        <f t="shared" ref="DA1106" si="9604">+CY1106</f>
        <v>1</v>
      </c>
      <c r="DB1106" s="359">
        <f t="shared" si="9538"/>
        <v>1</v>
      </c>
      <c r="DC1106" s="359">
        <f t="shared" si="9539"/>
        <v>1</v>
      </c>
      <c r="DD1106" s="44"/>
      <c r="DE1106" s="44"/>
      <c r="DF1106" s="44">
        <v>4</v>
      </c>
      <c r="DG1106" s="44"/>
      <c r="DH1106" s="44"/>
      <c r="DI1106" s="44"/>
      <c r="DJ1106" s="44"/>
      <c r="DK1106" s="44"/>
      <c r="DL1106" s="44"/>
      <c r="DM1106" s="44"/>
      <c r="DN1106" s="44">
        <f>F1106*2</f>
        <v>74</v>
      </c>
      <c r="DO1106" s="1"/>
      <c r="DP1106" s="1"/>
      <c r="DQ1106" s="17">
        <f t="shared" si="9516"/>
        <v>0</v>
      </c>
      <c r="DR1106" s="17">
        <f t="shared" si="9517"/>
        <v>0</v>
      </c>
      <c r="DS1106" s="17">
        <f t="shared" si="9518"/>
        <v>0</v>
      </c>
      <c r="DT1106" s="17">
        <f t="shared" si="9519"/>
        <v>0</v>
      </c>
      <c r="DU1106" s="17">
        <f t="shared" si="9520"/>
        <v>0</v>
      </c>
      <c r="DV1106" s="17">
        <f t="shared" si="9521"/>
        <v>0</v>
      </c>
      <c r="DW1106" s="1"/>
      <c r="DX1106" s="1"/>
      <c r="DY1106" s="20">
        <f t="shared" si="9522"/>
        <v>0</v>
      </c>
      <c r="DZ1106" s="20">
        <f t="shared" si="9523"/>
        <v>0</v>
      </c>
      <c r="EA1106" s="20">
        <f t="shared" si="9524"/>
        <v>0</v>
      </c>
      <c r="EB1106" s="20">
        <f t="shared" si="9525"/>
        <v>0</v>
      </c>
      <c r="EC1106" s="18">
        <f t="shared" si="9526"/>
        <v>0</v>
      </c>
      <c r="ED1106" s="19">
        <f t="shared" ref="ED1106" si="9605">+IF(EC1106&lt;&gt;0,EC1106*3,0)</f>
        <v>0</v>
      </c>
      <c r="EE1106" s="19">
        <f t="shared" si="9528"/>
        <v>3</v>
      </c>
      <c r="EF1106" s="1">
        <f t="shared" si="9529"/>
        <v>4</v>
      </c>
      <c r="EG1106" s="18">
        <f t="shared" si="9530"/>
        <v>5</v>
      </c>
      <c r="EH1106" s="341"/>
      <c r="EI1106" s="44"/>
      <c r="EJ1106" s="44"/>
      <c r="EK1106" s="44">
        <v>5.5</v>
      </c>
      <c r="EL1106" s="93">
        <v>1</v>
      </c>
      <c r="EM1106" s="93"/>
      <c r="EN1106" s="93"/>
      <c r="EO1106" s="366"/>
      <c r="EP1106" s="366"/>
      <c r="EQ1106" s="374"/>
      <c r="ER1106" s="374"/>
      <c r="ES1106" s="374"/>
      <c r="ET1106" s="374"/>
      <c r="EU1106" s="18">
        <f t="shared" si="9540"/>
        <v>0</v>
      </c>
      <c r="EV1106" s="18">
        <f t="shared" si="9531"/>
        <v>2</v>
      </c>
      <c r="EW1106" s="341">
        <v>2</v>
      </c>
      <c r="EX1106" s="341"/>
      <c r="EY1106" s="341">
        <v>5</v>
      </c>
      <c r="EZ1106" s="365">
        <f t="shared" si="9088"/>
        <v>0</v>
      </c>
      <c r="FA1106" s="44"/>
      <c r="FB1106" s="44"/>
      <c r="FC1106" s="44"/>
      <c r="FD1106" s="45"/>
      <c r="FE1106" s="45"/>
      <c r="FF1106" s="45"/>
      <c r="FG1106" s="300"/>
      <c r="FH1106" s="45"/>
      <c r="FI1106" s="45"/>
      <c r="FJ1106" s="45"/>
      <c r="FK1106" s="44"/>
      <c r="FL1106" s="44"/>
      <c r="FM1106" s="44"/>
      <c r="FN1106" s="44"/>
      <c r="FO1106" s="294"/>
      <c r="FP1106" s="20">
        <f t="shared" si="9541"/>
        <v>0</v>
      </c>
      <c r="FQ1106" s="20">
        <f t="shared" si="9532"/>
        <v>0</v>
      </c>
      <c r="FR1106" s="20">
        <f t="shared" si="9533"/>
        <v>4</v>
      </c>
      <c r="FS1106" s="20">
        <f t="shared" si="9534"/>
        <v>0</v>
      </c>
      <c r="FT1106" s="20">
        <f t="shared" si="9535"/>
        <v>0</v>
      </c>
      <c r="FU1106" s="20">
        <f t="shared" si="9536"/>
        <v>0</v>
      </c>
      <c r="FV1106" s="20">
        <f t="shared" si="9537"/>
        <v>0</v>
      </c>
      <c r="FW1106" s="44"/>
    </row>
    <row r="1107" spans="1:179" ht="27.75" customHeight="1">
      <c r="A1107" s="40"/>
      <c r="B1107" s="48">
        <v>6</v>
      </c>
      <c r="C1107" s="48">
        <f t="shared" si="9543"/>
        <v>6</v>
      </c>
      <c r="D1107" s="48" t="s">
        <v>44</v>
      </c>
      <c r="E1107" s="48" t="str">
        <f t="shared" si="9544"/>
        <v>LT8,5</v>
      </c>
      <c r="F1107" s="48">
        <v>29</v>
      </c>
      <c r="G1107" s="48">
        <f t="shared" si="9545"/>
        <v>29</v>
      </c>
      <c r="H1107" s="43"/>
      <c r="I1107" s="43"/>
      <c r="J1107" s="44"/>
      <c r="K1107" s="44"/>
      <c r="L1107" s="44"/>
      <c r="M1107" s="44"/>
      <c r="N1107" s="43"/>
      <c r="O1107" s="43"/>
      <c r="P1107" s="1"/>
      <c r="Q1107" s="16"/>
      <c r="R1107" s="1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1">
        <f t="shared" ref="AC1107:AC1108" si="9606">+IF(S1107=1,1,0)+IF(T1107=1,1,0)</f>
        <v>0</v>
      </c>
      <c r="AD1107" s="1">
        <f t="shared" ref="AD1107:AD1108" si="9607">+IF(U1107=1,1,0)+IF(V1107=1,1,0)</f>
        <v>0</v>
      </c>
      <c r="AE1107" s="1">
        <f t="shared" ref="AE1107:AE1108" si="9608">+IF(W1107=1,1,0)+IF(X1107=1,1,0)</f>
        <v>0</v>
      </c>
      <c r="AF1107" s="1">
        <f t="shared" ref="AF1107:AF1108" si="9609">+IF(Y1107=1,1,0)+IF(Z1107=1,1,0)</f>
        <v>0</v>
      </c>
      <c r="AG1107" s="1">
        <f t="shared" ref="AG1107:AG1108" si="9610">+IF(AA1107=1,1,0)</f>
        <v>0</v>
      </c>
      <c r="AH1107" s="1">
        <f t="shared" ref="AH1107:AH1108" si="9611">+IF(AB1107=1,1,0)</f>
        <v>0</v>
      </c>
      <c r="AI1107" s="1">
        <f t="shared" ref="AI1107:AI1108" si="9612">+IF(S1107=2,1,0)+IF(T1107=2,1,0)</f>
        <v>0</v>
      </c>
      <c r="AJ1107" s="1">
        <f t="shared" ref="AJ1107:AJ1108" si="9613">+IF(U1107=2,1,0)+IF(V1107=2,1,0)</f>
        <v>0</v>
      </c>
      <c r="AK1107" s="1">
        <f t="shared" ref="AK1107:AK1108" si="9614">+IF(X1107=2,1,0)+IF(W1107=2,1,0)</f>
        <v>0</v>
      </c>
      <c r="AL1107" s="1">
        <f t="shared" ref="AL1107:AL1108" si="9615">+IF(Y1107=2,1,0)+IF(Z1107=2,1,0)</f>
        <v>0</v>
      </c>
      <c r="AM1107" s="1">
        <f t="shared" ref="AM1107:AM1108" si="9616">+IF(AA1107=2,1,0)</f>
        <v>0</v>
      </c>
      <c r="AN1107" s="1">
        <f t="shared" ref="AN1107:AN1108" si="9617">+IF(AB1107=2,1,0)</f>
        <v>0</v>
      </c>
      <c r="AO1107" s="44"/>
      <c r="AP1107" s="44"/>
      <c r="AQ1107" s="44"/>
      <c r="AR1107" s="294"/>
      <c r="AS1107" s="122">
        <f t="shared" si="9506"/>
        <v>0</v>
      </c>
      <c r="AT1107" s="122">
        <f t="shared" si="9507"/>
        <v>0</v>
      </c>
      <c r="AU1107" s="122">
        <f t="shared" si="9508"/>
        <v>0</v>
      </c>
      <c r="AV1107" s="122">
        <f t="shared" si="9509"/>
        <v>0</v>
      </c>
      <c r="AW1107" s="44"/>
      <c r="AX1107" s="294"/>
      <c r="AY1107" s="294"/>
      <c r="AZ1107" s="294"/>
      <c r="BA1107" s="294"/>
      <c r="BB1107" s="294"/>
      <c r="BC1107" s="294"/>
      <c r="BD1107" s="44"/>
      <c r="BE1107" s="44"/>
      <c r="BF1107" s="44"/>
      <c r="BG1107" s="44"/>
      <c r="BH1107" s="44">
        <v>1</v>
      </c>
      <c r="BI1107" s="44"/>
      <c r="BJ1107" s="44"/>
      <c r="BK1107" s="44"/>
      <c r="BL1107" s="44"/>
      <c r="BM1107" s="44"/>
      <c r="BN1107" s="127"/>
      <c r="BO1107" s="44"/>
      <c r="BP1107" s="1"/>
      <c r="BQ1107" s="44"/>
      <c r="BR1107" s="17">
        <v>4</v>
      </c>
      <c r="BS1107" s="1">
        <f t="shared" si="9510"/>
        <v>0</v>
      </c>
      <c r="BT1107" s="17">
        <f t="shared" ref="BT1107:BT1108" si="9618">+BS1107*2</f>
        <v>0</v>
      </c>
      <c r="BU1107" s="44"/>
      <c r="BV1107" s="44">
        <v>2</v>
      </c>
      <c r="BW1107" s="44">
        <v>2</v>
      </c>
      <c r="BX1107" s="44">
        <v>2</v>
      </c>
      <c r="BY1107" s="44"/>
      <c r="BZ1107" s="44"/>
      <c r="CA1107" s="44"/>
      <c r="CB1107" s="44"/>
      <c r="CC1107" s="44"/>
      <c r="CD1107" s="92"/>
      <c r="CE1107" s="92"/>
      <c r="CF1107" s="92"/>
      <c r="CG1107" s="44"/>
      <c r="CH1107" s="1"/>
      <c r="CI1107" s="1">
        <v>1</v>
      </c>
      <c r="CJ1107" s="1"/>
      <c r="CK1107" s="383"/>
      <c r="CL1107" s="383"/>
      <c r="CM1107" s="383"/>
      <c r="CN1107" s="1">
        <f t="shared" si="9512"/>
        <v>4</v>
      </c>
      <c r="CO1107" s="1">
        <f t="shared" si="9513"/>
        <v>4</v>
      </c>
      <c r="CP1107" s="20">
        <f t="shared" si="9514"/>
        <v>2.5</v>
      </c>
      <c r="CQ1107" s="351"/>
      <c r="CR1107" s="131">
        <f>+IF(SUM(AX1107:BM1107)&gt;0,1,0)</f>
        <v>1</v>
      </c>
      <c r="CS1107" s="44"/>
      <c r="CT1107" s="44">
        <v>1</v>
      </c>
      <c r="CU1107" s="1"/>
      <c r="CV1107" s="1"/>
      <c r="CW1107" s="1"/>
      <c r="CX1107" s="1"/>
      <c r="CY1107" s="1">
        <v>2</v>
      </c>
      <c r="CZ1107" s="44"/>
      <c r="DA1107" s="17">
        <f t="shared" ref="DA1107:DA1108" si="9619">+CY1107</f>
        <v>2</v>
      </c>
      <c r="DB1107" s="359">
        <f t="shared" si="9538"/>
        <v>2</v>
      </c>
      <c r="DC1107" s="359">
        <f t="shared" si="9539"/>
        <v>2</v>
      </c>
      <c r="DD1107" s="44"/>
      <c r="DE1107" s="44"/>
      <c r="DF1107" s="44">
        <v>8</v>
      </c>
      <c r="DG1107" s="44"/>
      <c r="DH1107" s="44"/>
      <c r="DI1107" s="44"/>
      <c r="DJ1107" s="44"/>
      <c r="DK1107" s="44"/>
      <c r="DL1107" s="44"/>
      <c r="DM1107" s="44"/>
      <c r="DN1107" s="44">
        <f>F1107*2</f>
        <v>58</v>
      </c>
      <c r="DO1107" s="1"/>
      <c r="DP1107" s="1"/>
      <c r="DQ1107" s="17">
        <f t="shared" si="9516"/>
        <v>0</v>
      </c>
      <c r="DR1107" s="17">
        <f t="shared" si="9517"/>
        <v>0</v>
      </c>
      <c r="DS1107" s="17">
        <f t="shared" si="9518"/>
        <v>0</v>
      </c>
      <c r="DT1107" s="17">
        <f t="shared" si="9519"/>
        <v>0</v>
      </c>
      <c r="DU1107" s="17">
        <f t="shared" si="9520"/>
        <v>0</v>
      </c>
      <c r="DV1107" s="17">
        <f t="shared" si="9521"/>
        <v>0</v>
      </c>
      <c r="DW1107" s="1"/>
      <c r="DX1107" s="1"/>
      <c r="DY1107" s="20">
        <f t="shared" si="9522"/>
        <v>0</v>
      </c>
      <c r="DZ1107" s="20">
        <f t="shared" si="9523"/>
        <v>0</v>
      </c>
      <c r="EA1107" s="20">
        <f t="shared" si="9524"/>
        <v>0</v>
      </c>
      <c r="EB1107" s="20">
        <f t="shared" si="9525"/>
        <v>0</v>
      </c>
      <c r="EC1107" s="18">
        <f t="shared" si="9526"/>
        <v>0</v>
      </c>
      <c r="ED1107" s="19">
        <f t="shared" ref="ED1107:ED1108" si="9620">+IF(EC1107&lt;&gt;0,EC1107*3,0)</f>
        <v>0</v>
      </c>
      <c r="EE1107" s="19">
        <f t="shared" si="9528"/>
        <v>3</v>
      </c>
      <c r="EF1107" s="1">
        <f t="shared" si="9529"/>
        <v>4</v>
      </c>
      <c r="EG1107" s="18">
        <f t="shared" si="9530"/>
        <v>5</v>
      </c>
      <c r="EH1107" s="341"/>
      <c r="EI1107" s="44"/>
      <c r="EJ1107" s="44"/>
      <c r="EK1107" s="44">
        <v>11</v>
      </c>
      <c r="EL1107" s="93">
        <v>1</v>
      </c>
      <c r="EM1107" s="93"/>
      <c r="EN1107" s="93"/>
      <c r="EO1107" s="366"/>
      <c r="EP1107" s="366"/>
      <c r="EQ1107" s="374"/>
      <c r="ER1107" s="374"/>
      <c r="ES1107" s="374"/>
      <c r="ET1107" s="374"/>
      <c r="EU1107" s="18">
        <f t="shared" si="9540"/>
        <v>0</v>
      </c>
      <c r="EV1107" s="18">
        <f t="shared" si="9531"/>
        <v>2</v>
      </c>
      <c r="EW1107" s="341">
        <v>2</v>
      </c>
      <c r="EX1107" s="341"/>
      <c r="EY1107" s="341"/>
      <c r="EZ1107" s="365">
        <f t="shared" si="9088"/>
        <v>1</v>
      </c>
      <c r="FA1107" s="44"/>
      <c r="FB1107" s="44"/>
      <c r="FC1107" s="44"/>
      <c r="FD1107" s="45"/>
      <c r="FE1107" s="45"/>
      <c r="FF1107" s="45"/>
      <c r="FG1107" s="300"/>
      <c r="FH1107" s="45"/>
      <c r="FI1107" s="45"/>
      <c r="FJ1107" s="45"/>
      <c r="FK1107" s="44"/>
      <c r="FL1107" s="44"/>
      <c r="FM1107" s="44"/>
      <c r="FN1107" s="44"/>
      <c r="FO1107" s="294"/>
      <c r="FP1107" s="20">
        <f t="shared" si="9541"/>
        <v>0</v>
      </c>
      <c r="FQ1107" s="20">
        <f t="shared" si="9532"/>
        <v>0</v>
      </c>
      <c r="FR1107" s="20">
        <f t="shared" si="9533"/>
        <v>8</v>
      </c>
      <c r="FS1107" s="20">
        <f t="shared" si="9534"/>
        <v>0</v>
      </c>
      <c r="FT1107" s="20">
        <f t="shared" si="9535"/>
        <v>0</v>
      </c>
      <c r="FU1107" s="20">
        <f t="shared" si="9536"/>
        <v>0</v>
      </c>
      <c r="FV1107" s="20">
        <f t="shared" si="9537"/>
        <v>0</v>
      </c>
      <c r="FW1107" s="44"/>
    </row>
    <row r="1108" spans="1:179" ht="27.75" customHeight="1">
      <c r="A1108" s="40"/>
      <c r="B1108" s="48">
        <v>7</v>
      </c>
      <c r="C1108" s="48">
        <f t="shared" si="9543"/>
        <v>7</v>
      </c>
      <c r="D1108" s="48" t="s">
        <v>44</v>
      </c>
      <c r="E1108" s="48" t="str">
        <f t="shared" si="9544"/>
        <v>LT8,5</v>
      </c>
      <c r="F1108" s="48">
        <v>33</v>
      </c>
      <c r="G1108" s="48">
        <f t="shared" si="9545"/>
        <v>33</v>
      </c>
      <c r="H1108" s="43"/>
      <c r="I1108" s="43"/>
      <c r="J1108" s="44"/>
      <c r="K1108" s="44"/>
      <c r="L1108" s="44"/>
      <c r="M1108" s="44"/>
      <c r="N1108" s="43"/>
      <c r="O1108" s="43"/>
      <c r="P1108" s="1"/>
      <c r="Q1108" s="16"/>
      <c r="R1108" s="1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1">
        <f t="shared" si="9606"/>
        <v>0</v>
      </c>
      <c r="AD1108" s="1">
        <f t="shared" si="9607"/>
        <v>0</v>
      </c>
      <c r="AE1108" s="1">
        <f t="shared" si="9608"/>
        <v>0</v>
      </c>
      <c r="AF1108" s="1">
        <f t="shared" si="9609"/>
        <v>0</v>
      </c>
      <c r="AG1108" s="1">
        <f t="shared" si="9610"/>
        <v>0</v>
      </c>
      <c r="AH1108" s="1">
        <f t="shared" si="9611"/>
        <v>0</v>
      </c>
      <c r="AI1108" s="1">
        <f t="shared" si="9612"/>
        <v>0</v>
      </c>
      <c r="AJ1108" s="1">
        <f t="shared" si="9613"/>
        <v>0</v>
      </c>
      <c r="AK1108" s="1">
        <f t="shared" si="9614"/>
        <v>0</v>
      </c>
      <c r="AL1108" s="1">
        <f t="shared" si="9615"/>
        <v>0</v>
      </c>
      <c r="AM1108" s="1">
        <f t="shared" si="9616"/>
        <v>0</v>
      </c>
      <c r="AN1108" s="1">
        <f t="shared" si="9617"/>
        <v>0</v>
      </c>
      <c r="AO1108" s="44"/>
      <c r="AP1108" s="44"/>
      <c r="AQ1108" s="44"/>
      <c r="AR1108" s="294"/>
      <c r="AS1108" s="122">
        <f t="shared" si="9506"/>
        <v>0</v>
      </c>
      <c r="AT1108" s="122">
        <f t="shared" si="9507"/>
        <v>0</v>
      </c>
      <c r="AU1108" s="122">
        <f t="shared" si="9508"/>
        <v>0</v>
      </c>
      <c r="AV1108" s="122">
        <f t="shared" si="9509"/>
        <v>0</v>
      </c>
      <c r="AW1108" s="44"/>
      <c r="AX1108" s="294"/>
      <c r="AY1108" s="294"/>
      <c r="AZ1108" s="294"/>
      <c r="BA1108" s="294"/>
      <c r="BB1108" s="294"/>
      <c r="BC1108" s="29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127"/>
      <c r="BO1108" s="44">
        <v>1</v>
      </c>
      <c r="BP1108" s="1"/>
      <c r="BQ1108" s="44"/>
      <c r="BR1108" s="17"/>
      <c r="BS1108" s="1">
        <f t="shared" si="9510"/>
        <v>0</v>
      </c>
      <c r="BT1108" s="17">
        <f t="shared" si="9618"/>
        <v>0</v>
      </c>
      <c r="BU1108" s="44"/>
      <c r="BV1108" s="44">
        <v>1</v>
      </c>
      <c r="BW1108" s="44"/>
      <c r="BX1108" s="44"/>
      <c r="BY1108" s="44"/>
      <c r="BZ1108" s="44"/>
      <c r="CA1108" s="44"/>
      <c r="CB1108" s="44"/>
      <c r="CC1108" s="44"/>
      <c r="CD1108" s="92"/>
      <c r="CE1108" s="92"/>
      <c r="CF1108" s="92"/>
      <c r="CG1108" s="44"/>
      <c r="CH1108" s="1"/>
      <c r="CI1108" s="1">
        <v>1</v>
      </c>
      <c r="CJ1108" s="1"/>
      <c r="CK1108" s="383"/>
      <c r="CL1108" s="383"/>
      <c r="CM1108" s="383"/>
      <c r="CN1108" s="1">
        <f t="shared" si="9512"/>
        <v>0</v>
      </c>
      <c r="CO1108" s="1">
        <f t="shared" si="9513"/>
        <v>0</v>
      </c>
      <c r="CP1108" s="20">
        <f t="shared" si="9514"/>
        <v>2.5</v>
      </c>
      <c r="CQ1108" s="351"/>
      <c r="CR1108" s="131">
        <f>+IF(SUM(AX1108:BM1108)&gt;0,1,0)+1</f>
        <v>1</v>
      </c>
      <c r="CS1108" s="44"/>
      <c r="CT1108" s="44"/>
      <c r="CU1108" s="1"/>
      <c r="CV1108" s="1"/>
      <c r="CW1108" s="1"/>
      <c r="CX1108" s="1"/>
      <c r="CY1108" s="1"/>
      <c r="CZ1108" s="44"/>
      <c r="DA1108" s="17">
        <f t="shared" si="9619"/>
        <v>0</v>
      </c>
      <c r="DB1108" s="359">
        <f t="shared" si="9538"/>
        <v>0</v>
      </c>
      <c r="DC1108" s="359">
        <f t="shared" si="9539"/>
        <v>0</v>
      </c>
      <c r="DD1108" s="44"/>
      <c r="DE1108" s="44"/>
      <c r="DF1108" s="44"/>
      <c r="DG1108" s="44"/>
      <c r="DH1108" s="44"/>
      <c r="DI1108" s="44"/>
      <c r="DJ1108" s="44"/>
      <c r="DK1108" s="44"/>
      <c r="DL1108" s="44"/>
      <c r="DM1108" s="44"/>
      <c r="DN1108" s="44">
        <f>G1108</f>
        <v>33</v>
      </c>
      <c r="DO1108" s="1"/>
      <c r="DP1108" s="1"/>
      <c r="DQ1108" s="17">
        <f t="shared" si="9516"/>
        <v>0</v>
      </c>
      <c r="DR1108" s="17">
        <f t="shared" si="9517"/>
        <v>0</v>
      </c>
      <c r="DS1108" s="17">
        <f t="shared" si="9518"/>
        <v>0</v>
      </c>
      <c r="DT1108" s="17">
        <f t="shared" si="9519"/>
        <v>0</v>
      </c>
      <c r="DU1108" s="17">
        <f t="shared" si="9520"/>
        <v>0</v>
      </c>
      <c r="DV1108" s="17">
        <f t="shared" si="9521"/>
        <v>0</v>
      </c>
      <c r="DW1108" s="1"/>
      <c r="DX1108" s="1"/>
      <c r="DY1108" s="20">
        <f t="shared" si="9522"/>
        <v>0</v>
      </c>
      <c r="DZ1108" s="20">
        <f t="shared" si="9523"/>
        <v>0</v>
      </c>
      <c r="EA1108" s="20">
        <f t="shared" si="9524"/>
        <v>0</v>
      </c>
      <c r="EB1108" s="20">
        <f t="shared" si="9525"/>
        <v>0</v>
      </c>
      <c r="EC1108" s="18">
        <f t="shared" si="9526"/>
        <v>0</v>
      </c>
      <c r="ED1108" s="19">
        <f t="shared" si="9620"/>
        <v>0</v>
      </c>
      <c r="EE1108" s="19">
        <f t="shared" si="9528"/>
        <v>0</v>
      </c>
      <c r="EF1108" s="1">
        <f t="shared" si="9529"/>
        <v>0</v>
      </c>
      <c r="EG1108" s="18">
        <f t="shared" si="9530"/>
        <v>0</v>
      </c>
      <c r="EH1108" s="341"/>
      <c r="EI1108" s="44"/>
      <c r="EJ1108" s="44"/>
      <c r="EK1108" s="44"/>
      <c r="EL1108" s="93"/>
      <c r="EM1108" s="93"/>
      <c r="EN1108" s="93"/>
      <c r="EO1108" s="366"/>
      <c r="EP1108" s="366"/>
      <c r="EQ1108" s="374"/>
      <c r="ER1108" s="374"/>
      <c r="ES1108" s="374"/>
      <c r="ET1108" s="374"/>
      <c r="EU1108" s="18">
        <f t="shared" si="9540"/>
        <v>0</v>
      </c>
      <c r="EV1108" s="18">
        <f t="shared" si="9531"/>
        <v>2</v>
      </c>
      <c r="EW1108" s="341"/>
      <c r="EX1108" s="341"/>
      <c r="EY1108" s="341"/>
      <c r="EZ1108" s="365">
        <f t="shared" si="9088"/>
        <v>0</v>
      </c>
      <c r="FA1108" s="44"/>
      <c r="FB1108" s="44"/>
      <c r="FC1108" s="44"/>
      <c r="FD1108" s="45"/>
      <c r="FE1108" s="45"/>
      <c r="FF1108" s="45"/>
      <c r="FG1108" s="300"/>
      <c r="FH1108" s="45"/>
      <c r="FI1108" s="45"/>
      <c r="FJ1108" s="45"/>
      <c r="FK1108" s="44"/>
      <c r="FL1108" s="44"/>
      <c r="FM1108" s="44"/>
      <c r="FN1108" s="44"/>
      <c r="FO1108" s="294"/>
      <c r="FP1108" s="20">
        <f t="shared" si="9541"/>
        <v>0</v>
      </c>
      <c r="FQ1108" s="20">
        <f t="shared" si="9532"/>
        <v>0</v>
      </c>
      <c r="FR1108" s="20">
        <f t="shared" si="9533"/>
        <v>0</v>
      </c>
      <c r="FS1108" s="20">
        <f t="shared" si="9534"/>
        <v>0</v>
      </c>
      <c r="FT1108" s="20">
        <f t="shared" si="9535"/>
        <v>0</v>
      </c>
      <c r="FU1108" s="20">
        <f t="shared" si="9536"/>
        <v>0</v>
      </c>
      <c r="FV1108" s="20">
        <f t="shared" si="9537"/>
        <v>0</v>
      </c>
      <c r="FW1108" s="44"/>
    </row>
    <row r="1109" spans="1:179" ht="27.75" customHeight="1">
      <c r="A1109" s="40"/>
      <c r="B1109" s="48">
        <v>8</v>
      </c>
      <c r="C1109" s="48">
        <f t="shared" si="9543"/>
        <v>8</v>
      </c>
      <c r="D1109" s="48" t="s">
        <v>44</v>
      </c>
      <c r="E1109" s="48" t="str">
        <f t="shared" si="9544"/>
        <v>LT8,5</v>
      </c>
      <c r="F1109" s="48">
        <v>25</v>
      </c>
      <c r="G1109" s="48">
        <f t="shared" si="9545"/>
        <v>25</v>
      </c>
      <c r="H1109" s="43"/>
      <c r="I1109" s="43"/>
      <c r="J1109" s="44"/>
      <c r="K1109" s="44"/>
      <c r="L1109" s="44"/>
      <c r="M1109" s="44"/>
      <c r="N1109" s="43"/>
      <c r="O1109" s="43"/>
      <c r="P1109" s="1"/>
      <c r="Q1109" s="16"/>
      <c r="R1109" s="1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1">
        <f t="shared" ref="AC1109" si="9621">+IF(S1109=1,1,0)+IF(T1109=1,1,0)</f>
        <v>0</v>
      </c>
      <c r="AD1109" s="1">
        <f t="shared" ref="AD1109" si="9622">+IF(U1109=1,1,0)+IF(V1109=1,1,0)</f>
        <v>0</v>
      </c>
      <c r="AE1109" s="1">
        <f t="shared" ref="AE1109" si="9623">+IF(W1109=1,1,0)+IF(X1109=1,1,0)</f>
        <v>0</v>
      </c>
      <c r="AF1109" s="1">
        <f t="shared" ref="AF1109" si="9624">+IF(Y1109=1,1,0)+IF(Z1109=1,1,0)</f>
        <v>0</v>
      </c>
      <c r="AG1109" s="1">
        <f t="shared" ref="AG1109" si="9625">+IF(AA1109=1,1,0)</f>
        <v>0</v>
      </c>
      <c r="AH1109" s="1">
        <f t="shared" ref="AH1109" si="9626">+IF(AB1109=1,1,0)</f>
        <v>0</v>
      </c>
      <c r="AI1109" s="1">
        <f t="shared" ref="AI1109" si="9627">+IF(S1109=2,1,0)+IF(T1109=2,1,0)</f>
        <v>0</v>
      </c>
      <c r="AJ1109" s="1">
        <f t="shared" ref="AJ1109" si="9628">+IF(U1109=2,1,0)+IF(V1109=2,1,0)</f>
        <v>0</v>
      </c>
      <c r="AK1109" s="1">
        <f t="shared" ref="AK1109" si="9629">+IF(X1109=2,1,0)+IF(W1109=2,1,0)</f>
        <v>0</v>
      </c>
      <c r="AL1109" s="1">
        <f t="shared" ref="AL1109" si="9630">+IF(Y1109=2,1,0)+IF(Z1109=2,1,0)</f>
        <v>0</v>
      </c>
      <c r="AM1109" s="1">
        <f t="shared" ref="AM1109" si="9631">+IF(AA1109=2,1,0)</f>
        <v>0</v>
      </c>
      <c r="AN1109" s="1">
        <f t="shared" ref="AN1109" si="9632">+IF(AB1109=2,1,0)</f>
        <v>0</v>
      </c>
      <c r="AO1109" s="44"/>
      <c r="AP1109" s="44"/>
      <c r="AQ1109" s="44"/>
      <c r="AR1109" s="294"/>
      <c r="AS1109" s="122">
        <f t="shared" si="9506"/>
        <v>0</v>
      </c>
      <c r="AT1109" s="122">
        <f t="shared" si="9507"/>
        <v>0</v>
      </c>
      <c r="AU1109" s="122">
        <f t="shared" si="9508"/>
        <v>0</v>
      </c>
      <c r="AV1109" s="122">
        <f t="shared" si="9509"/>
        <v>0</v>
      </c>
      <c r="AW1109" s="44"/>
      <c r="AX1109" s="294"/>
      <c r="AY1109" s="294"/>
      <c r="AZ1109" s="294"/>
      <c r="BA1109" s="294"/>
      <c r="BB1109" s="294"/>
      <c r="BC1109" s="29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127"/>
      <c r="BO1109" s="44">
        <v>1</v>
      </c>
      <c r="BP1109" s="1"/>
      <c r="BQ1109" s="44"/>
      <c r="BR1109" s="17"/>
      <c r="BS1109" s="1">
        <f t="shared" si="9510"/>
        <v>0</v>
      </c>
      <c r="BT1109" s="17">
        <f t="shared" ref="BT1109" si="9633">+BS1109*2</f>
        <v>0</v>
      </c>
      <c r="BU1109" s="44"/>
      <c r="BV1109" s="44">
        <v>1</v>
      </c>
      <c r="BW1109" s="44"/>
      <c r="BX1109" s="44"/>
      <c r="BY1109" s="44"/>
      <c r="BZ1109" s="44"/>
      <c r="CA1109" s="44"/>
      <c r="CB1109" s="44"/>
      <c r="CC1109" s="44"/>
      <c r="CD1109" s="92"/>
      <c r="CE1109" s="92"/>
      <c r="CF1109" s="92"/>
      <c r="CG1109" s="44"/>
      <c r="CH1109" s="1"/>
      <c r="CI1109" s="1">
        <v>1</v>
      </c>
      <c r="CJ1109" s="1"/>
      <c r="CK1109" s="383"/>
      <c r="CL1109" s="383"/>
      <c r="CM1109" s="383"/>
      <c r="CN1109" s="1">
        <f t="shared" si="9512"/>
        <v>0</v>
      </c>
      <c r="CO1109" s="1">
        <f t="shared" si="9513"/>
        <v>0</v>
      </c>
      <c r="CP1109" s="20">
        <f t="shared" si="9514"/>
        <v>2.5</v>
      </c>
      <c r="CQ1109" s="351"/>
      <c r="CR1109" s="131">
        <f>+IF(SUM(AX1109:BM1109)&gt;0,1,0)+1</f>
        <v>1</v>
      </c>
      <c r="CS1109" s="44"/>
      <c r="CT1109" s="44"/>
      <c r="CU1109" s="1"/>
      <c r="CV1109" s="1"/>
      <c r="CW1109" s="1">
        <v>1</v>
      </c>
      <c r="CX1109" s="1"/>
      <c r="CY1109" s="1">
        <v>1</v>
      </c>
      <c r="CZ1109" s="44">
        <v>2</v>
      </c>
      <c r="DA1109" s="17">
        <f t="shared" ref="DA1109" si="9634">+CY1109</f>
        <v>1</v>
      </c>
      <c r="DB1109" s="359">
        <f t="shared" si="9538"/>
        <v>3</v>
      </c>
      <c r="DC1109" s="359">
        <f t="shared" si="9539"/>
        <v>2</v>
      </c>
      <c r="DD1109" s="44"/>
      <c r="DE1109" s="44">
        <v>4</v>
      </c>
      <c r="DF1109" s="44"/>
      <c r="DG1109" s="44"/>
      <c r="DH1109" s="44"/>
      <c r="DI1109" s="44">
        <v>4</v>
      </c>
      <c r="DJ1109" s="44"/>
      <c r="DK1109" s="44"/>
      <c r="DL1109" s="44"/>
      <c r="DM1109" s="44"/>
      <c r="DN1109" s="44"/>
      <c r="DO1109" s="1"/>
      <c r="DP1109" s="1"/>
      <c r="DQ1109" s="17">
        <f t="shared" si="9516"/>
        <v>0</v>
      </c>
      <c r="DR1109" s="17">
        <f t="shared" si="9517"/>
        <v>0</v>
      </c>
      <c r="DS1109" s="17">
        <f t="shared" si="9518"/>
        <v>0</v>
      </c>
      <c r="DT1109" s="17">
        <f t="shared" si="9519"/>
        <v>0</v>
      </c>
      <c r="DU1109" s="17">
        <f t="shared" si="9520"/>
        <v>0</v>
      </c>
      <c r="DV1109" s="17">
        <f t="shared" si="9521"/>
        <v>0</v>
      </c>
      <c r="DW1109" s="1"/>
      <c r="DX1109" s="1"/>
      <c r="DY1109" s="20">
        <f t="shared" si="9522"/>
        <v>0</v>
      </c>
      <c r="DZ1109" s="20">
        <f t="shared" si="9523"/>
        <v>0</v>
      </c>
      <c r="EA1109" s="20">
        <f t="shared" si="9524"/>
        <v>0</v>
      </c>
      <c r="EB1109" s="20">
        <f t="shared" si="9525"/>
        <v>0</v>
      </c>
      <c r="EC1109" s="18">
        <f t="shared" si="9526"/>
        <v>1</v>
      </c>
      <c r="ED1109" s="19">
        <f t="shared" ref="ED1109" si="9635">+IF(EC1109&lt;&gt;0,EC1109*3,0)</f>
        <v>3</v>
      </c>
      <c r="EE1109" s="19">
        <f t="shared" si="9528"/>
        <v>0</v>
      </c>
      <c r="EF1109" s="1">
        <f t="shared" si="9529"/>
        <v>0</v>
      </c>
      <c r="EG1109" s="18">
        <f t="shared" si="9530"/>
        <v>5</v>
      </c>
      <c r="EH1109" s="341"/>
      <c r="EI1109" s="44"/>
      <c r="EJ1109" s="44">
        <v>5.5</v>
      </c>
      <c r="EK1109" s="44"/>
      <c r="EL1109" s="93">
        <v>1</v>
      </c>
      <c r="EM1109" s="93"/>
      <c r="EN1109" s="93"/>
      <c r="EO1109" s="366"/>
      <c r="EP1109" s="366"/>
      <c r="EQ1109" s="374"/>
      <c r="ER1109" s="374"/>
      <c r="ES1109" s="374"/>
      <c r="ET1109" s="374"/>
      <c r="EU1109" s="18">
        <f t="shared" si="9540"/>
        <v>4</v>
      </c>
      <c r="EV1109" s="18">
        <f t="shared" si="9531"/>
        <v>2</v>
      </c>
      <c r="EW1109" s="341">
        <v>1</v>
      </c>
      <c r="EX1109" s="341"/>
      <c r="EY1109" s="341">
        <v>4</v>
      </c>
      <c r="EZ1109" s="365">
        <f t="shared" si="9088"/>
        <v>0</v>
      </c>
      <c r="FA1109" s="44"/>
      <c r="FB1109" s="44"/>
      <c r="FC1109" s="44"/>
      <c r="FD1109" s="45"/>
      <c r="FE1109" s="45"/>
      <c r="FF1109" s="45"/>
      <c r="FG1109" s="300"/>
      <c r="FH1109" s="45"/>
      <c r="FI1109" s="45"/>
      <c r="FJ1109" s="45"/>
      <c r="FK1109" s="44"/>
      <c r="FL1109" s="44"/>
      <c r="FM1109" s="44"/>
      <c r="FN1109" s="44"/>
      <c r="FO1109" s="294"/>
      <c r="FP1109" s="20">
        <f t="shared" si="9541"/>
        <v>0</v>
      </c>
      <c r="FQ1109" s="20">
        <f t="shared" si="9532"/>
        <v>4</v>
      </c>
      <c r="FR1109" s="20">
        <f t="shared" si="9533"/>
        <v>0</v>
      </c>
      <c r="FS1109" s="20">
        <f t="shared" si="9534"/>
        <v>0</v>
      </c>
      <c r="FT1109" s="20">
        <f t="shared" si="9535"/>
        <v>0</v>
      </c>
      <c r="FU1109" s="20">
        <f t="shared" si="9536"/>
        <v>0</v>
      </c>
      <c r="FV1109" s="20">
        <f t="shared" si="9537"/>
        <v>0</v>
      </c>
      <c r="FW1109" s="44"/>
    </row>
    <row r="1110" spans="1:179" ht="27.75" customHeight="1">
      <c r="A1110" s="40"/>
      <c r="B1110" s="48">
        <v>9</v>
      </c>
      <c r="C1110" s="48">
        <f t="shared" si="9543"/>
        <v>9</v>
      </c>
      <c r="D1110" s="48" t="s">
        <v>44</v>
      </c>
      <c r="E1110" s="48" t="str">
        <f t="shared" si="9544"/>
        <v>LT8,5</v>
      </c>
      <c r="F1110" s="48">
        <v>25</v>
      </c>
      <c r="G1110" s="48">
        <f t="shared" si="9545"/>
        <v>25</v>
      </c>
      <c r="H1110" s="43"/>
      <c r="I1110" s="43"/>
      <c r="J1110" s="44"/>
      <c r="K1110" s="44"/>
      <c r="L1110" s="44"/>
      <c r="M1110" s="44"/>
      <c r="N1110" s="43"/>
      <c r="O1110" s="43"/>
      <c r="P1110" s="1"/>
      <c r="Q1110" s="16"/>
      <c r="R1110" s="1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1">
        <f t="shared" ref="AC1110" si="9636">+IF(S1110=1,1,0)+IF(T1110=1,1,0)</f>
        <v>0</v>
      </c>
      <c r="AD1110" s="1">
        <f t="shared" ref="AD1110" si="9637">+IF(U1110=1,1,0)+IF(V1110=1,1,0)</f>
        <v>0</v>
      </c>
      <c r="AE1110" s="1">
        <f t="shared" ref="AE1110" si="9638">+IF(W1110=1,1,0)+IF(X1110=1,1,0)</f>
        <v>0</v>
      </c>
      <c r="AF1110" s="1">
        <f t="shared" ref="AF1110" si="9639">+IF(Y1110=1,1,0)+IF(Z1110=1,1,0)</f>
        <v>0</v>
      </c>
      <c r="AG1110" s="1">
        <f t="shared" ref="AG1110" si="9640">+IF(AA1110=1,1,0)</f>
        <v>0</v>
      </c>
      <c r="AH1110" s="1">
        <f t="shared" ref="AH1110" si="9641">+IF(AB1110=1,1,0)</f>
        <v>0</v>
      </c>
      <c r="AI1110" s="1">
        <f t="shared" ref="AI1110" si="9642">+IF(S1110=2,1,0)+IF(T1110=2,1,0)</f>
        <v>0</v>
      </c>
      <c r="AJ1110" s="1">
        <f t="shared" ref="AJ1110" si="9643">+IF(U1110=2,1,0)+IF(V1110=2,1,0)</f>
        <v>0</v>
      </c>
      <c r="AK1110" s="1">
        <f t="shared" ref="AK1110" si="9644">+IF(X1110=2,1,0)+IF(W1110=2,1,0)</f>
        <v>0</v>
      </c>
      <c r="AL1110" s="1">
        <f t="shared" ref="AL1110" si="9645">+IF(Y1110=2,1,0)+IF(Z1110=2,1,0)</f>
        <v>0</v>
      </c>
      <c r="AM1110" s="1">
        <f t="shared" ref="AM1110" si="9646">+IF(AA1110=2,1,0)</f>
        <v>0</v>
      </c>
      <c r="AN1110" s="1">
        <f t="shared" ref="AN1110" si="9647">+IF(AB1110=2,1,0)</f>
        <v>0</v>
      </c>
      <c r="AO1110" s="44"/>
      <c r="AP1110" s="44"/>
      <c r="AQ1110" s="44"/>
      <c r="AR1110" s="294"/>
      <c r="AS1110" s="122">
        <f t="shared" si="9506"/>
        <v>0</v>
      </c>
      <c r="AT1110" s="122">
        <f t="shared" si="9507"/>
        <v>0</v>
      </c>
      <c r="AU1110" s="122">
        <f t="shared" si="9508"/>
        <v>0</v>
      </c>
      <c r="AV1110" s="122">
        <f t="shared" si="9509"/>
        <v>0</v>
      </c>
      <c r="AW1110" s="44"/>
      <c r="AX1110" s="294"/>
      <c r="AY1110" s="294"/>
      <c r="AZ1110" s="294"/>
      <c r="BA1110" s="294"/>
      <c r="BB1110" s="294"/>
      <c r="BC1110" s="294"/>
      <c r="BD1110" s="44"/>
      <c r="BE1110" s="44"/>
      <c r="BF1110" s="44"/>
      <c r="BG1110" s="44"/>
      <c r="BH1110" s="44"/>
      <c r="BI1110" s="44">
        <v>1</v>
      </c>
      <c r="BJ1110" s="44"/>
      <c r="BK1110" s="44"/>
      <c r="BL1110" s="44"/>
      <c r="BM1110" s="44"/>
      <c r="BN1110" s="127"/>
      <c r="BO1110" s="44"/>
      <c r="BP1110" s="1"/>
      <c r="BQ1110" s="44"/>
      <c r="BR1110" s="17">
        <v>2</v>
      </c>
      <c r="BS1110" s="1">
        <f t="shared" si="9510"/>
        <v>0</v>
      </c>
      <c r="BT1110" s="17">
        <f t="shared" ref="BT1110" si="9648">+BS1110*2</f>
        <v>0</v>
      </c>
      <c r="BU1110" s="44"/>
      <c r="BV1110" s="44">
        <v>1</v>
      </c>
      <c r="BW1110" s="44"/>
      <c r="BX1110" s="44"/>
      <c r="BY1110" s="44"/>
      <c r="BZ1110" s="44"/>
      <c r="CA1110" s="44"/>
      <c r="CB1110" s="44"/>
      <c r="CC1110" s="44"/>
      <c r="CD1110" s="92"/>
      <c r="CE1110" s="92"/>
      <c r="CF1110" s="92"/>
      <c r="CG1110" s="44"/>
      <c r="CH1110" s="1"/>
      <c r="CI1110" s="1">
        <v>1</v>
      </c>
      <c r="CJ1110" s="1"/>
      <c r="CK1110" s="383"/>
      <c r="CL1110" s="383"/>
      <c r="CM1110" s="383"/>
      <c r="CN1110" s="1">
        <f t="shared" si="9512"/>
        <v>0</v>
      </c>
      <c r="CO1110" s="1">
        <f t="shared" si="9513"/>
        <v>0</v>
      </c>
      <c r="CP1110" s="20">
        <f t="shared" si="9514"/>
        <v>2.5</v>
      </c>
      <c r="CQ1110" s="351"/>
      <c r="CR1110" s="131">
        <f t="shared" ref="CR1110:CR1131" si="9649">+IF(SUM(AX1110:BM1110)&gt;0,1,0)</f>
        <v>1</v>
      </c>
      <c r="CS1110" s="44"/>
      <c r="CT1110" s="44"/>
      <c r="CU1110" s="1"/>
      <c r="CV1110" s="1"/>
      <c r="CW1110" s="1"/>
      <c r="CX1110" s="1"/>
      <c r="CY1110" s="1"/>
      <c r="CZ1110" s="44"/>
      <c r="DA1110" s="17">
        <f t="shared" ref="DA1110" si="9650">+CY1110</f>
        <v>0</v>
      </c>
      <c r="DB1110" s="359">
        <f t="shared" si="9538"/>
        <v>0</v>
      </c>
      <c r="DC1110" s="359">
        <f t="shared" si="9539"/>
        <v>0</v>
      </c>
      <c r="DD1110" s="44"/>
      <c r="DE1110" s="44"/>
      <c r="DF1110" s="44"/>
      <c r="DG1110" s="44"/>
      <c r="DH1110" s="44"/>
      <c r="DI1110" s="44"/>
      <c r="DJ1110" s="44"/>
      <c r="DK1110" s="44"/>
      <c r="DL1110" s="44"/>
      <c r="DM1110" s="44"/>
      <c r="DN1110" s="44">
        <f>G1110</f>
        <v>25</v>
      </c>
      <c r="DO1110" s="1"/>
      <c r="DP1110" s="1"/>
      <c r="DQ1110" s="17">
        <f t="shared" si="9516"/>
        <v>0</v>
      </c>
      <c r="DR1110" s="17">
        <f t="shared" si="9517"/>
        <v>0</v>
      </c>
      <c r="DS1110" s="17">
        <f t="shared" si="9518"/>
        <v>0</v>
      </c>
      <c r="DT1110" s="17">
        <f t="shared" si="9519"/>
        <v>0</v>
      </c>
      <c r="DU1110" s="17">
        <f t="shared" si="9520"/>
        <v>0</v>
      </c>
      <c r="DV1110" s="17">
        <f t="shared" si="9521"/>
        <v>0</v>
      </c>
      <c r="DW1110" s="1"/>
      <c r="DX1110" s="1"/>
      <c r="DY1110" s="20">
        <f t="shared" si="9522"/>
        <v>0</v>
      </c>
      <c r="DZ1110" s="20">
        <f t="shared" si="9523"/>
        <v>0</v>
      </c>
      <c r="EA1110" s="20">
        <f t="shared" si="9524"/>
        <v>0</v>
      </c>
      <c r="EB1110" s="20">
        <f t="shared" si="9525"/>
        <v>0</v>
      </c>
      <c r="EC1110" s="18">
        <f t="shared" si="9526"/>
        <v>0</v>
      </c>
      <c r="ED1110" s="19">
        <f t="shared" ref="ED1110" si="9651">+IF(EC1110&lt;&gt;0,EC1110*3,0)</f>
        <v>0</v>
      </c>
      <c r="EE1110" s="19">
        <f t="shared" si="9528"/>
        <v>0</v>
      </c>
      <c r="EF1110" s="1">
        <f t="shared" si="9529"/>
        <v>0</v>
      </c>
      <c r="EG1110" s="18">
        <f t="shared" si="9530"/>
        <v>0</v>
      </c>
      <c r="EH1110" s="341"/>
      <c r="EI1110" s="44"/>
      <c r="EJ1110" s="44"/>
      <c r="EK1110" s="44"/>
      <c r="EL1110" s="93"/>
      <c r="EM1110" s="93"/>
      <c r="EN1110" s="93"/>
      <c r="EO1110" s="366"/>
      <c r="EP1110" s="366"/>
      <c r="EQ1110" s="374"/>
      <c r="ER1110" s="374"/>
      <c r="ES1110" s="374"/>
      <c r="ET1110" s="374"/>
      <c r="EU1110" s="18">
        <f t="shared" si="9540"/>
        <v>0</v>
      </c>
      <c r="EV1110" s="18">
        <f t="shared" si="9531"/>
        <v>2</v>
      </c>
      <c r="EW1110" s="341">
        <v>2</v>
      </c>
      <c r="EX1110" s="341">
        <v>2</v>
      </c>
      <c r="EY1110" s="341"/>
      <c r="EZ1110" s="365">
        <f t="shared" si="9088"/>
        <v>0</v>
      </c>
      <c r="FA1110" s="44"/>
      <c r="FB1110" s="44"/>
      <c r="FC1110" s="44"/>
      <c r="FD1110" s="45"/>
      <c r="FE1110" s="45"/>
      <c r="FF1110" s="45"/>
      <c r="FG1110" s="300"/>
      <c r="FH1110" s="45"/>
      <c r="FI1110" s="45"/>
      <c r="FJ1110" s="45"/>
      <c r="FK1110" s="44"/>
      <c r="FL1110" s="44"/>
      <c r="FM1110" s="44"/>
      <c r="FN1110" s="44"/>
      <c r="FO1110" s="294"/>
      <c r="FP1110" s="20">
        <f t="shared" si="9541"/>
        <v>0</v>
      </c>
      <c r="FQ1110" s="20">
        <f t="shared" si="9532"/>
        <v>0</v>
      </c>
      <c r="FR1110" s="20">
        <f t="shared" si="9533"/>
        <v>0</v>
      </c>
      <c r="FS1110" s="20">
        <f t="shared" si="9534"/>
        <v>0</v>
      </c>
      <c r="FT1110" s="20">
        <f t="shared" si="9535"/>
        <v>0</v>
      </c>
      <c r="FU1110" s="20">
        <f t="shared" si="9536"/>
        <v>0</v>
      </c>
      <c r="FV1110" s="20">
        <f t="shared" si="9537"/>
        <v>0</v>
      </c>
      <c r="FW1110" s="44"/>
    </row>
    <row r="1111" spans="1:179" ht="27.75" customHeight="1">
      <c r="A1111" s="40"/>
      <c r="B1111" s="48">
        <v>10</v>
      </c>
      <c r="C1111" s="48">
        <f t="shared" si="9543"/>
        <v>10</v>
      </c>
      <c r="D1111" s="48" t="s">
        <v>44</v>
      </c>
      <c r="E1111" s="48" t="str">
        <f t="shared" si="9544"/>
        <v>LT8,5</v>
      </c>
      <c r="F1111" s="48">
        <v>33</v>
      </c>
      <c r="G1111" s="48">
        <f t="shared" si="9545"/>
        <v>33</v>
      </c>
      <c r="H1111" s="43"/>
      <c r="I1111" s="43"/>
      <c r="J1111" s="44"/>
      <c r="K1111" s="44"/>
      <c r="L1111" s="44"/>
      <c r="M1111" s="44"/>
      <c r="N1111" s="43"/>
      <c r="O1111" s="43"/>
      <c r="P1111" s="1"/>
      <c r="Q1111" s="16"/>
      <c r="R1111" s="1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1">
        <f t="shared" ref="AC1111" si="9652">+IF(S1111=1,1,0)+IF(T1111=1,1,0)</f>
        <v>0</v>
      </c>
      <c r="AD1111" s="1">
        <f t="shared" ref="AD1111" si="9653">+IF(U1111=1,1,0)+IF(V1111=1,1,0)</f>
        <v>0</v>
      </c>
      <c r="AE1111" s="1">
        <f t="shared" ref="AE1111" si="9654">+IF(W1111=1,1,0)+IF(X1111=1,1,0)</f>
        <v>0</v>
      </c>
      <c r="AF1111" s="1">
        <f t="shared" ref="AF1111" si="9655">+IF(Y1111=1,1,0)+IF(Z1111=1,1,0)</f>
        <v>0</v>
      </c>
      <c r="AG1111" s="1">
        <f t="shared" ref="AG1111" si="9656">+IF(AA1111=1,1,0)</f>
        <v>0</v>
      </c>
      <c r="AH1111" s="1">
        <f t="shared" ref="AH1111" si="9657">+IF(AB1111=1,1,0)</f>
        <v>0</v>
      </c>
      <c r="AI1111" s="1">
        <f t="shared" ref="AI1111" si="9658">+IF(S1111=2,1,0)+IF(T1111=2,1,0)</f>
        <v>0</v>
      </c>
      <c r="AJ1111" s="1">
        <f t="shared" ref="AJ1111" si="9659">+IF(U1111=2,1,0)+IF(V1111=2,1,0)</f>
        <v>0</v>
      </c>
      <c r="AK1111" s="1">
        <f t="shared" ref="AK1111" si="9660">+IF(X1111=2,1,0)+IF(W1111=2,1,0)</f>
        <v>0</v>
      </c>
      <c r="AL1111" s="1">
        <f t="shared" ref="AL1111" si="9661">+IF(Y1111=2,1,0)+IF(Z1111=2,1,0)</f>
        <v>0</v>
      </c>
      <c r="AM1111" s="1">
        <f t="shared" ref="AM1111" si="9662">+IF(AA1111=2,1,0)</f>
        <v>0</v>
      </c>
      <c r="AN1111" s="1">
        <f t="shared" ref="AN1111" si="9663">+IF(AB1111=2,1,0)</f>
        <v>0</v>
      </c>
      <c r="AO1111" s="44"/>
      <c r="AP1111" s="44"/>
      <c r="AQ1111" s="44"/>
      <c r="AR1111" s="294"/>
      <c r="AS1111" s="122">
        <f t="shared" si="9506"/>
        <v>0</v>
      </c>
      <c r="AT1111" s="122">
        <f t="shared" si="9507"/>
        <v>0</v>
      </c>
      <c r="AU1111" s="122">
        <f t="shared" si="9508"/>
        <v>0</v>
      </c>
      <c r="AV1111" s="122">
        <f t="shared" si="9509"/>
        <v>0</v>
      </c>
      <c r="AW1111" s="44"/>
      <c r="AX1111" s="294"/>
      <c r="AY1111" s="294"/>
      <c r="AZ1111" s="294"/>
      <c r="BA1111" s="294"/>
      <c r="BB1111" s="294"/>
      <c r="BC1111" s="294"/>
      <c r="BD1111" s="44"/>
      <c r="BE1111" s="44"/>
      <c r="BF1111" s="44"/>
      <c r="BG1111" s="44"/>
      <c r="BH1111" s="44"/>
      <c r="BI1111" s="44">
        <v>1</v>
      </c>
      <c r="BJ1111" s="44"/>
      <c r="BK1111" s="44"/>
      <c r="BL1111" s="44"/>
      <c r="BM1111" s="44"/>
      <c r="BN1111" s="127"/>
      <c r="BO1111" s="44"/>
      <c r="BP1111" s="1"/>
      <c r="BQ1111" s="44"/>
      <c r="BR1111" s="17">
        <v>2</v>
      </c>
      <c r="BS1111" s="1">
        <f t="shared" si="9510"/>
        <v>0</v>
      </c>
      <c r="BT1111" s="17">
        <f t="shared" ref="BT1111" si="9664">+BS1111*2</f>
        <v>0</v>
      </c>
      <c r="BU1111" s="44"/>
      <c r="BV1111" s="44">
        <v>1</v>
      </c>
      <c r="BW1111" s="44"/>
      <c r="BX1111" s="44"/>
      <c r="BY1111" s="44"/>
      <c r="BZ1111" s="44"/>
      <c r="CA1111" s="44"/>
      <c r="CB1111" s="44"/>
      <c r="CC1111" s="44"/>
      <c r="CD1111" s="92"/>
      <c r="CE1111" s="92"/>
      <c r="CF1111" s="92"/>
      <c r="CG1111" s="44"/>
      <c r="CH1111" s="1"/>
      <c r="CI1111" s="1">
        <v>1</v>
      </c>
      <c r="CJ1111" s="1"/>
      <c r="CK1111" s="383"/>
      <c r="CL1111" s="383"/>
      <c r="CM1111" s="383"/>
      <c r="CN1111" s="1">
        <f t="shared" si="9512"/>
        <v>0</v>
      </c>
      <c r="CO1111" s="1">
        <f t="shared" si="9513"/>
        <v>0</v>
      </c>
      <c r="CP1111" s="20">
        <f t="shared" si="9514"/>
        <v>2.5</v>
      </c>
      <c r="CQ1111" s="351"/>
      <c r="CR1111" s="131">
        <f t="shared" si="9649"/>
        <v>1</v>
      </c>
      <c r="CS1111" s="44"/>
      <c r="CT1111" s="44"/>
      <c r="CU1111" s="1"/>
      <c r="CV1111" s="1"/>
      <c r="CW1111" s="1">
        <v>1</v>
      </c>
      <c r="CX1111" s="1"/>
      <c r="CY1111" s="1"/>
      <c r="CZ1111" s="44">
        <v>2</v>
      </c>
      <c r="DA1111" s="17">
        <f t="shared" ref="DA1111" si="9665">+CY1111</f>
        <v>0</v>
      </c>
      <c r="DB1111" s="359">
        <f t="shared" si="9538"/>
        <v>2</v>
      </c>
      <c r="DC1111" s="359">
        <f t="shared" si="9539"/>
        <v>1</v>
      </c>
      <c r="DD1111" s="44"/>
      <c r="DE1111" s="44"/>
      <c r="DF1111" s="44"/>
      <c r="DG1111" s="44"/>
      <c r="DH1111" s="44">
        <v>4</v>
      </c>
      <c r="DI1111" s="44"/>
      <c r="DJ1111" s="44"/>
      <c r="DK1111" s="44"/>
      <c r="DL1111" s="44"/>
      <c r="DM1111" s="44"/>
      <c r="DN1111" s="44">
        <f>G1111</f>
        <v>33</v>
      </c>
      <c r="DO1111" s="1"/>
      <c r="DP1111" s="1"/>
      <c r="DQ1111" s="17">
        <f t="shared" si="9516"/>
        <v>0</v>
      </c>
      <c r="DR1111" s="17">
        <f t="shared" si="9517"/>
        <v>0</v>
      </c>
      <c r="DS1111" s="17">
        <f t="shared" si="9518"/>
        <v>0</v>
      </c>
      <c r="DT1111" s="17">
        <f t="shared" si="9519"/>
        <v>0</v>
      </c>
      <c r="DU1111" s="17">
        <f t="shared" si="9520"/>
        <v>0</v>
      </c>
      <c r="DV1111" s="17">
        <f t="shared" si="9521"/>
        <v>0</v>
      </c>
      <c r="DW1111" s="1"/>
      <c r="DX1111" s="1"/>
      <c r="DY1111" s="20">
        <f t="shared" si="9522"/>
        <v>0</v>
      </c>
      <c r="DZ1111" s="20">
        <f t="shared" si="9523"/>
        <v>0</v>
      </c>
      <c r="EA1111" s="20">
        <f t="shared" si="9524"/>
        <v>0</v>
      </c>
      <c r="EB1111" s="20">
        <f t="shared" si="9525"/>
        <v>0</v>
      </c>
      <c r="EC1111" s="18">
        <f t="shared" si="9526"/>
        <v>0</v>
      </c>
      <c r="ED1111" s="19">
        <f t="shared" ref="ED1111" si="9666">+IF(EC1111&lt;&gt;0,EC1111*3,0)</f>
        <v>0</v>
      </c>
      <c r="EE1111" s="19">
        <f t="shared" si="9528"/>
        <v>0</v>
      </c>
      <c r="EF1111" s="1">
        <f t="shared" si="9529"/>
        <v>0</v>
      </c>
      <c r="EG1111" s="18">
        <f t="shared" si="9530"/>
        <v>0</v>
      </c>
      <c r="EH1111" s="341"/>
      <c r="EI1111" s="44"/>
      <c r="EJ1111" s="44"/>
      <c r="EK1111" s="44"/>
      <c r="EL1111" s="93">
        <v>1</v>
      </c>
      <c r="EM1111" s="93"/>
      <c r="EN1111" s="93"/>
      <c r="EO1111" s="366"/>
      <c r="EP1111" s="366"/>
      <c r="EQ1111" s="374"/>
      <c r="ER1111" s="374"/>
      <c r="ES1111" s="374"/>
      <c r="ET1111" s="374"/>
      <c r="EU1111" s="18">
        <f t="shared" si="9540"/>
        <v>4</v>
      </c>
      <c r="EV1111" s="18">
        <f t="shared" si="9531"/>
        <v>2</v>
      </c>
      <c r="EW1111" s="341">
        <v>1</v>
      </c>
      <c r="EX1111" s="341"/>
      <c r="EY1111" s="341">
        <v>2</v>
      </c>
      <c r="EZ1111" s="365">
        <f t="shared" si="9088"/>
        <v>0</v>
      </c>
      <c r="FA1111" s="44"/>
      <c r="FB1111" s="44"/>
      <c r="FC1111" s="44"/>
      <c r="FD1111" s="45"/>
      <c r="FE1111" s="45"/>
      <c r="FF1111" s="45"/>
      <c r="FG1111" s="300"/>
      <c r="FH1111" s="45"/>
      <c r="FI1111" s="45"/>
      <c r="FJ1111" s="45"/>
      <c r="FK1111" s="44"/>
      <c r="FL1111" s="44"/>
      <c r="FM1111" s="44"/>
      <c r="FN1111" s="44"/>
      <c r="FO1111" s="294"/>
      <c r="FP1111" s="20">
        <f t="shared" si="9541"/>
        <v>0</v>
      </c>
      <c r="FQ1111" s="20">
        <f t="shared" si="9532"/>
        <v>0</v>
      </c>
      <c r="FR1111" s="20">
        <f t="shared" si="9533"/>
        <v>0</v>
      </c>
      <c r="FS1111" s="20">
        <f t="shared" si="9534"/>
        <v>0</v>
      </c>
      <c r="FT1111" s="20">
        <f t="shared" si="9535"/>
        <v>0</v>
      </c>
      <c r="FU1111" s="20">
        <f t="shared" si="9536"/>
        <v>0</v>
      </c>
      <c r="FV1111" s="20">
        <f t="shared" si="9537"/>
        <v>0</v>
      </c>
      <c r="FW1111" s="44"/>
    </row>
    <row r="1112" spans="1:179" ht="27.75" customHeight="1">
      <c r="A1112" s="40"/>
      <c r="B1112" s="48">
        <v>11</v>
      </c>
      <c r="C1112" s="48">
        <f t="shared" si="9543"/>
        <v>11</v>
      </c>
      <c r="D1112" s="48" t="s">
        <v>187</v>
      </c>
      <c r="E1112" s="48" t="str">
        <f t="shared" si="9544"/>
        <v>2LT8,5</v>
      </c>
      <c r="F1112" s="48">
        <v>27</v>
      </c>
      <c r="G1112" s="48">
        <f t="shared" si="9545"/>
        <v>27</v>
      </c>
      <c r="H1112" s="43"/>
      <c r="I1112" s="43"/>
      <c r="J1112" s="44"/>
      <c r="K1112" s="44"/>
      <c r="L1112" s="44"/>
      <c r="M1112" s="44"/>
      <c r="N1112" s="43"/>
      <c r="O1112" s="43"/>
      <c r="P1112" s="1"/>
      <c r="Q1112" s="16"/>
      <c r="R1112" s="1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1">
        <f t="shared" ref="AC1112:AC1117" si="9667">+IF(S1112=1,1,0)+IF(T1112=1,1,0)</f>
        <v>0</v>
      </c>
      <c r="AD1112" s="1">
        <f t="shared" ref="AD1112:AD1117" si="9668">+IF(U1112=1,1,0)+IF(V1112=1,1,0)</f>
        <v>0</v>
      </c>
      <c r="AE1112" s="1">
        <f t="shared" ref="AE1112:AE1117" si="9669">+IF(W1112=1,1,0)+IF(X1112=1,1,0)</f>
        <v>0</v>
      </c>
      <c r="AF1112" s="1">
        <f t="shared" ref="AF1112:AF1117" si="9670">+IF(Y1112=1,1,0)+IF(Z1112=1,1,0)</f>
        <v>0</v>
      </c>
      <c r="AG1112" s="1">
        <f t="shared" ref="AG1112:AG1117" si="9671">+IF(AA1112=1,1,0)</f>
        <v>0</v>
      </c>
      <c r="AH1112" s="1">
        <f t="shared" ref="AH1112:AH1117" si="9672">+IF(AB1112=1,1,0)</f>
        <v>0</v>
      </c>
      <c r="AI1112" s="1">
        <f t="shared" ref="AI1112:AI1117" si="9673">+IF(S1112=2,1,0)+IF(T1112=2,1,0)</f>
        <v>0</v>
      </c>
      <c r="AJ1112" s="1">
        <f t="shared" ref="AJ1112:AJ1117" si="9674">+IF(U1112=2,1,0)+IF(V1112=2,1,0)</f>
        <v>0</v>
      </c>
      <c r="AK1112" s="1">
        <f t="shared" ref="AK1112:AK1117" si="9675">+IF(X1112=2,1,0)+IF(W1112=2,1,0)</f>
        <v>0</v>
      </c>
      <c r="AL1112" s="1">
        <f t="shared" ref="AL1112:AL1117" si="9676">+IF(Y1112=2,1,0)+IF(Z1112=2,1,0)</f>
        <v>0</v>
      </c>
      <c r="AM1112" s="1">
        <f t="shared" ref="AM1112:AM1117" si="9677">+IF(AA1112=2,1,0)</f>
        <v>0</v>
      </c>
      <c r="AN1112" s="1">
        <f t="shared" ref="AN1112:AN1117" si="9678">+IF(AB1112=2,1,0)</f>
        <v>0</v>
      </c>
      <c r="AO1112" s="44"/>
      <c r="AP1112" s="44"/>
      <c r="AQ1112" s="44"/>
      <c r="AR1112" s="294"/>
      <c r="AS1112" s="122">
        <f t="shared" si="9506"/>
        <v>0</v>
      </c>
      <c r="AT1112" s="122">
        <f t="shared" si="9507"/>
        <v>0</v>
      </c>
      <c r="AU1112" s="122">
        <f t="shared" si="9508"/>
        <v>0</v>
      </c>
      <c r="AV1112" s="122">
        <f t="shared" si="9509"/>
        <v>0</v>
      </c>
      <c r="AW1112" s="44"/>
      <c r="AX1112" s="294"/>
      <c r="AY1112" s="294"/>
      <c r="AZ1112" s="294"/>
      <c r="BA1112" s="294"/>
      <c r="BB1112" s="294"/>
      <c r="BC1112" s="29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>
        <v>1</v>
      </c>
      <c r="BN1112" s="127"/>
      <c r="BO1112" s="44"/>
      <c r="BP1112" s="1"/>
      <c r="BQ1112" s="44"/>
      <c r="BR1112" s="17">
        <v>1</v>
      </c>
      <c r="BS1112" s="1">
        <f t="shared" si="9510"/>
        <v>0</v>
      </c>
      <c r="BT1112" s="17">
        <f t="shared" ref="BT1112:BT1117" si="9679">+BS1112*2</f>
        <v>0</v>
      </c>
      <c r="BU1112" s="44"/>
      <c r="BV1112" s="44">
        <v>1</v>
      </c>
      <c r="BW1112" s="44">
        <v>1</v>
      </c>
      <c r="BX1112" s="44">
        <v>1</v>
      </c>
      <c r="BY1112" s="44"/>
      <c r="BZ1112" s="44"/>
      <c r="CA1112" s="44"/>
      <c r="CB1112" s="44"/>
      <c r="CC1112" s="44"/>
      <c r="CD1112" s="92"/>
      <c r="CE1112" s="92"/>
      <c r="CF1112" s="92"/>
      <c r="CG1112" s="44"/>
      <c r="CH1112" s="1"/>
      <c r="CI1112" s="1">
        <v>1</v>
      </c>
      <c r="CJ1112" s="1"/>
      <c r="CK1112" s="383"/>
      <c r="CL1112" s="383"/>
      <c r="CM1112" s="383"/>
      <c r="CN1112" s="1">
        <f t="shared" si="9512"/>
        <v>1</v>
      </c>
      <c r="CO1112" s="1">
        <f t="shared" si="9513"/>
        <v>1</v>
      </c>
      <c r="CP1112" s="20">
        <f t="shared" si="9514"/>
        <v>2.5</v>
      </c>
      <c r="CQ1112" s="351"/>
      <c r="CR1112" s="131">
        <f t="shared" si="9649"/>
        <v>1</v>
      </c>
      <c r="CS1112" s="44"/>
      <c r="CT1112" s="44"/>
      <c r="CU1112" s="1"/>
      <c r="CV1112" s="1"/>
      <c r="CW1112" s="1">
        <v>1</v>
      </c>
      <c r="CX1112" s="1"/>
      <c r="CY1112" s="1"/>
      <c r="CZ1112" s="44">
        <v>1</v>
      </c>
      <c r="DA1112" s="17">
        <f t="shared" ref="DA1112:DA1117" si="9680">+CY1112</f>
        <v>0</v>
      </c>
      <c r="DB1112" s="359">
        <f t="shared" si="9538"/>
        <v>1</v>
      </c>
      <c r="DC1112" s="359">
        <f t="shared" si="9539"/>
        <v>1</v>
      </c>
      <c r="DD1112" s="44"/>
      <c r="DE1112" s="44"/>
      <c r="DF1112" s="44"/>
      <c r="DG1112" s="44"/>
      <c r="DH1112" s="44">
        <v>4</v>
      </c>
      <c r="DI1112" s="44"/>
      <c r="DJ1112" s="44"/>
      <c r="DK1112" s="44"/>
      <c r="DL1112" s="44"/>
      <c r="DM1112" s="44"/>
      <c r="DN1112" s="44">
        <f>G1112</f>
        <v>27</v>
      </c>
      <c r="DO1112" s="1"/>
      <c r="DP1112" s="1"/>
      <c r="DQ1112" s="17">
        <f t="shared" si="9516"/>
        <v>0</v>
      </c>
      <c r="DR1112" s="17">
        <f t="shared" si="9517"/>
        <v>0</v>
      </c>
      <c r="DS1112" s="17">
        <f t="shared" si="9518"/>
        <v>0</v>
      </c>
      <c r="DT1112" s="17">
        <f t="shared" si="9519"/>
        <v>0</v>
      </c>
      <c r="DU1112" s="17">
        <f t="shared" si="9520"/>
        <v>0</v>
      </c>
      <c r="DV1112" s="17">
        <f t="shared" si="9521"/>
        <v>0</v>
      </c>
      <c r="DW1112" s="1"/>
      <c r="DX1112" s="1"/>
      <c r="DY1112" s="20">
        <f t="shared" si="9522"/>
        <v>0</v>
      </c>
      <c r="DZ1112" s="20">
        <f t="shared" si="9523"/>
        <v>0</v>
      </c>
      <c r="EA1112" s="20">
        <f t="shared" si="9524"/>
        <v>0</v>
      </c>
      <c r="EB1112" s="20">
        <f t="shared" si="9525"/>
        <v>0</v>
      </c>
      <c r="EC1112" s="18">
        <f t="shared" si="9526"/>
        <v>0</v>
      </c>
      <c r="ED1112" s="19">
        <f t="shared" ref="ED1112:ED1117" si="9681">+IF(EC1112&lt;&gt;0,EC1112*3,0)</f>
        <v>0</v>
      </c>
      <c r="EE1112" s="19">
        <f t="shared" si="9528"/>
        <v>0</v>
      </c>
      <c r="EF1112" s="1">
        <f t="shared" si="9529"/>
        <v>0</v>
      </c>
      <c r="EG1112" s="18">
        <f t="shared" si="9530"/>
        <v>0</v>
      </c>
      <c r="EH1112" s="341"/>
      <c r="EI1112" s="44"/>
      <c r="EJ1112" s="44"/>
      <c r="EK1112" s="44"/>
      <c r="EL1112" s="93"/>
      <c r="EM1112" s="93">
        <v>1</v>
      </c>
      <c r="EN1112" s="93"/>
      <c r="EO1112" s="366"/>
      <c r="EP1112" s="366"/>
      <c r="EQ1112" s="374"/>
      <c r="ER1112" s="374"/>
      <c r="ES1112" s="374"/>
      <c r="ET1112" s="374"/>
      <c r="EU1112" s="18">
        <f t="shared" si="9540"/>
        <v>3</v>
      </c>
      <c r="EV1112" s="18">
        <f t="shared" si="9531"/>
        <v>2</v>
      </c>
      <c r="EW1112" s="341">
        <v>1</v>
      </c>
      <c r="EX1112" s="341">
        <v>1</v>
      </c>
      <c r="EY1112" s="341">
        <v>2</v>
      </c>
      <c r="EZ1112" s="365">
        <f t="shared" si="9088"/>
        <v>0.5</v>
      </c>
      <c r="FA1112" s="44"/>
      <c r="FB1112" s="44"/>
      <c r="FC1112" s="44"/>
      <c r="FD1112" s="45"/>
      <c r="FE1112" s="45"/>
      <c r="FF1112" s="45"/>
      <c r="FG1112" s="300"/>
      <c r="FH1112" s="45"/>
      <c r="FI1112" s="45"/>
      <c r="FJ1112" s="45"/>
      <c r="FK1112" s="44"/>
      <c r="FL1112" s="44"/>
      <c r="FM1112" s="44"/>
      <c r="FN1112" s="44"/>
      <c r="FO1112" s="294"/>
      <c r="FP1112" s="20">
        <f t="shared" si="9541"/>
        <v>0</v>
      </c>
      <c r="FQ1112" s="20">
        <f t="shared" si="9532"/>
        <v>0</v>
      </c>
      <c r="FR1112" s="20">
        <f t="shared" si="9533"/>
        <v>0</v>
      </c>
      <c r="FS1112" s="20">
        <f t="shared" si="9534"/>
        <v>0</v>
      </c>
      <c r="FT1112" s="20">
        <f t="shared" si="9535"/>
        <v>0</v>
      </c>
      <c r="FU1112" s="20">
        <f t="shared" si="9536"/>
        <v>0</v>
      </c>
      <c r="FV1112" s="20">
        <f t="shared" si="9537"/>
        <v>0</v>
      </c>
      <c r="FW1112" s="44"/>
    </row>
    <row r="1113" spans="1:179" ht="28.5" customHeight="1">
      <c r="A1113" s="40"/>
      <c r="B1113" s="41" t="s">
        <v>183</v>
      </c>
      <c r="C1113" s="41" t="s">
        <v>743</v>
      </c>
      <c r="D1113" s="48"/>
      <c r="E1113" s="48"/>
      <c r="F1113" s="48"/>
      <c r="G1113" s="48"/>
      <c r="H1113" s="43"/>
      <c r="I1113" s="43"/>
      <c r="J1113" s="44"/>
      <c r="K1113" s="44"/>
      <c r="L1113" s="44"/>
      <c r="M1113" s="44"/>
      <c r="N1113" s="43"/>
      <c r="O1113" s="43"/>
      <c r="P1113" s="1"/>
      <c r="Q1113" s="16"/>
      <c r="R1113" s="1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1">
        <f t="shared" si="9667"/>
        <v>0</v>
      </c>
      <c r="AD1113" s="1">
        <f t="shared" si="9668"/>
        <v>0</v>
      </c>
      <c r="AE1113" s="1">
        <f t="shared" si="9669"/>
        <v>0</v>
      </c>
      <c r="AF1113" s="1">
        <f t="shared" si="9670"/>
        <v>0</v>
      </c>
      <c r="AG1113" s="1">
        <f t="shared" si="9671"/>
        <v>0</v>
      </c>
      <c r="AH1113" s="1">
        <f t="shared" si="9672"/>
        <v>0</v>
      </c>
      <c r="AI1113" s="1">
        <f t="shared" si="9673"/>
        <v>0</v>
      </c>
      <c r="AJ1113" s="1">
        <f t="shared" si="9674"/>
        <v>0</v>
      </c>
      <c r="AK1113" s="1">
        <f t="shared" si="9675"/>
        <v>0</v>
      </c>
      <c r="AL1113" s="1">
        <f t="shared" si="9676"/>
        <v>0</v>
      </c>
      <c r="AM1113" s="1">
        <f t="shared" si="9677"/>
        <v>0</v>
      </c>
      <c r="AN1113" s="1">
        <f t="shared" si="9678"/>
        <v>0</v>
      </c>
      <c r="AO1113" s="44"/>
      <c r="AP1113" s="44"/>
      <c r="AQ1113" s="44"/>
      <c r="AR1113" s="44"/>
      <c r="AS1113" s="122">
        <f t="shared" si="9506"/>
        <v>0</v>
      </c>
      <c r="AT1113" s="122">
        <f t="shared" si="9507"/>
        <v>0</v>
      </c>
      <c r="AU1113" s="122">
        <f t="shared" si="9508"/>
        <v>0</v>
      </c>
      <c r="AV1113" s="122">
        <f t="shared" si="9509"/>
        <v>0</v>
      </c>
      <c r="AW1113" s="44"/>
      <c r="AX1113" s="294"/>
      <c r="AY1113" s="294"/>
      <c r="AZ1113" s="294"/>
      <c r="BA1113" s="294"/>
      <c r="BB1113" s="294"/>
      <c r="BC1113" s="29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127"/>
      <c r="BO1113" s="44"/>
      <c r="BP1113" s="1"/>
      <c r="BQ1113" s="44"/>
      <c r="BR1113" s="17"/>
      <c r="BS1113" s="1">
        <f t="shared" si="9510"/>
        <v>0</v>
      </c>
      <c r="BT1113" s="17">
        <f t="shared" si="9679"/>
        <v>0</v>
      </c>
      <c r="BU1113" s="44"/>
      <c r="BV1113" s="44"/>
      <c r="BW1113" s="44"/>
      <c r="BX1113" s="44"/>
      <c r="BY1113" s="44"/>
      <c r="BZ1113" s="44"/>
      <c r="CA1113" s="44"/>
      <c r="CB1113" s="44"/>
      <c r="CC1113" s="44"/>
      <c r="CD1113" s="92"/>
      <c r="CE1113" s="92"/>
      <c r="CF1113" s="92"/>
      <c r="CG1113" s="44"/>
      <c r="CH1113" s="1"/>
      <c r="CI1113" s="1"/>
      <c r="CJ1113" s="1"/>
      <c r="CK1113" s="383"/>
      <c r="CL1113" s="383"/>
      <c r="CM1113" s="383"/>
      <c r="CN1113" s="1">
        <f t="shared" si="9512"/>
        <v>0</v>
      </c>
      <c r="CO1113" s="1">
        <f t="shared" si="9513"/>
        <v>0</v>
      </c>
      <c r="CP1113" s="20">
        <f t="shared" si="9514"/>
        <v>0</v>
      </c>
      <c r="CQ1113" s="351"/>
      <c r="CR1113" s="131">
        <f t="shared" si="9649"/>
        <v>0</v>
      </c>
      <c r="CS1113" s="44"/>
      <c r="CT1113" s="44"/>
      <c r="CU1113" s="1"/>
      <c r="CV1113" s="1"/>
      <c r="CW1113" s="1"/>
      <c r="CX1113" s="1"/>
      <c r="CY1113" s="1"/>
      <c r="CZ1113" s="44"/>
      <c r="DA1113" s="17">
        <f t="shared" si="9680"/>
        <v>0</v>
      </c>
      <c r="DB1113" s="359">
        <f t="shared" si="9538"/>
        <v>0</v>
      </c>
      <c r="DC1113" s="359">
        <f t="shared" si="9539"/>
        <v>0</v>
      </c>
      <c r="DD1113" s="44"/>
      <c r="DE1113" s="44"/>
      <c r="DF1113" s="44"/>
      <c r="DG1113" s="44"/>
      <c r="DH1113" s="44"/>
      <c r="DI1113" s="44"/>
      <c r="DJ1113" s="44"/>
      <c r="DK1113" s="44"/>
      <c r="DL1113" s="44"/>
      <c r="DM1113" s="44"/>
      <c r="DN1113" s="44"/>
      <c r="DO1113" s="1"/>
      <c r="DP1113" s="1"/>
      <c r="DQ1113" s="17">
        <f t="shared" si="9516"/>
        <v>0</v>
      </c>
      <c r="DR1113" s="17">
        <f t="shared" si="9517"/>
        <v>0</v>
      </c>
      <c r="DS1113" s="17">
        <f t="shared" si="9518"/>
        <v>0</v>
      </c>
      <c r="DT1113" s="17">
        <f t="shared" si="9519"/>
        <v>0</v>
      </c>
      <c r="DU1113" s="17">
        <f t="shared" si="9520"/>
        <v>0</v>
      </c>
      <c r="DV1113" s="17">
        <f t="shared" si="9521"/>
        <v>0</v>
      </c>
      <c r="DW1113" s="1"/>
      <c r="DX1113" s="1"/>
      <c r="DY1113" s="20">
        <f t="shared" si="9522"/>
        <v>0</v>
      </c>
      <c r="DZ1113" s="20">
        <f t="shared" si="9523"/>
        <v>0</v>
      </c>
      <c r="EA1113" s="20">
        <f t="shared" si="9524"/>
        <v>0</v>
      </c>
      <c r="EB1113" s="20">
        <f t="shared" si="9525"/>
        <v>0</v>
      </c>
      <c r="EC1113" s="18">
        <f t="shared" si="9526"/>
        <v>0</v>
      </c>
      <c r="ED1113" s="19">
        <f t="shared" si="9681"/>
        <v>0</v>
      </c>
      <c r="EE1113" s="19">
        <f t="shared" si="9528"/>
        <v>0</v>
      </c>
      <c r="EF1113" s="1">
        <f t="shared" si="9529"/>
        <v>0</v>
      </c>
      <c r="EG1113" s="18">
        <f t="shared" si="9530"/>
        <v>0</v>
      </c>
      <c r="EH1113" s="341"/>
      <c r="EI1113" s="44"/>
      <c r="EJ1113" s="44"/>
      <c r="EK1113" s="44"/>
      <c r="EL1113" s="93"/>
      <c r="EM1113" s="93"/>
      <c r="EN1113" s="93"/>
      <c r="EO1113" s="366"/>
      <c r="EP1113" s="366"/>
      <c r="EQ1113" s="374"/>
      <c r="ER1113" s="374"/>
      <c r="ES1113" s="374"/>
      <c r="ET1113" s="374"/>
      <c r="EU1113" s="18">
        <f t="shared" si="9540"/>
        <v>0</v>
      </c>
      <c r="EV1113" s="18">
        <f t="shared" si="9531"/>
        <v>0</v>
      </c>
      <c r="EW1113" s="341"/>
      <c r="EX1113" s="341"/>
      <c r="EY1113" s="341"/>
      <c r="EZ1113" s="365">
        <f t="shared" ref="EZ1113:EZ1136" si="9682">BX1113/2</f>
        <v>0</v>
      </c>
      <c r="FA1113" s="44"/>
      <c r="FB1113" s="44"/>
      <c r="FC1113" s="44"/>
      <c r="FD1113" s="45"/>
      <c r="FE1113" s="45"/>
      <c r="FF1113" s="45"/>
      <c r="FG1113" s="300"/>
      <c r="FH1113" s="45"/>
      <c r="FI1113" s="45"/>
      <c r="FJ1113" s="45"/>
      <c r="FK1113" s="44"/>
      <c r="FL1113" s="44"/>
      <c r="FM1113" s="44"/>
      <c r="FN1113" s="44"/>
      <c r="FO1113" s="294"/>
      <c r="FP1113" s="20">
        <f t="shared" si="9541"/>
        <v>0</v>
      </c>
      <c r="FQ1113" s="20">
        <f t="shared" si="9532"/>
        <v>0</v>
      </c>
      <c r="FR1113" s="20">
        <f t="shared" si="9533"/>
        <v>0</v>
      </c>
      <c r="FS1113" s="20">
        <f t="shared" si="9534"/>
        <v>0</v>
      </c>
      <c r="FT1113" s="20">
        <f t="shared" si="9535"/>
        <v>0</v>
      </c>
      <c r="FU1113" s="20">
        <f t="shared" si="9536"/>
        <v>0</v>
      </c>
      <c r="FV1113" s="20">
        <f t="shared" si="9537"/>
        <v>0</v>
      </c>
      <c r="FW1113" s="58" t="s">
        <v>746</v>
      </c>
    </row>
    <row r="1114" spans="1:179" s="301" customFormat="1" ht="27.75" customHeight="1">
      <c r="A1114" s="295"/>
      <c r="B1114" s="296" t="s">
        <v>190</v>
      </c>
      <c r="C1114" s="296" t="s">
        <v>27</v>
      </c>
      <c r="D1114" s="296" t="s">
        <v>258</v>
      </c>
      <c r="E1114" s="296" t="str">
        <f t="shared" ref="E1114" si="9683">D1114</f>
        <v>2LT10</v>
      </c>
      <c r="F1114" s="296"/>
      <c r="G1114" s="296">
        <v>6</v>
      </c>
      <c r="H1114" s="297">
        <v>1</v>
      </c>
      <c r="I1114" s="297">
        <f>H1114*1.5</f>
        <v>1.5</v>
      </c>
      <c r="J1114" s="294"/>
      <c r="K1114" s="294">
        <v>4</v>
      </c>
      <c r="L1114" s="294"/>
      <c r="M1114" s="294"/>
      <c r="N1114" s="297"/>
      <c r="O1114" s="297"/>
      <c r="P1114" s="1"/>
      <c r="Q1114" s="16"/>
      <c r="R1114" s="1"/>
      <c r="S1114" s="294"/>
      <c r="T1114" s="294"/>
      <c r="U1114" s="294"/>
      <c r="V1114" s="294"/>
      <c r="W1114" s="294"/>
      <c r="X1114" s="294"/>
      <c r="Y1114" s="294"/>
      <c r="Z1114" s="294"/>
      <c r="AA1114" s="294"/>
      <c r="AB1114" s="294"/>
      <c r="AC1114" s="1">
        <f t="shared" si="9667"/>
        <v>0</v>
      </c>
      <c r="AD1114" s="1">
        <f t="shared" si="9668"/>
        <v>0</v>
      </c>
      <c r="AE1114" s="1">
        <f t="shared" si="9669"/>
        <v>0</v>
      </c>
      <c r="AF1114" s="1">
        <f t="shared" si="9670"/>
        <v>0</v>
      </c>
      <c r="AG1114" s="1">
        <f t="shared" si="9671"/>
        <v>0</v>
      </c>
      <c r="AH1114" s="1">
        <f t="shared" si="9672"/>
        <v>0</v>
      </c>
      <c r="AI1114" s="1">
        <f t="shared" si="9673"/>
        <v>0</v>
      </c>
      <c r="AJ1114" s="1">
        <f t="shared" si="9674"/>
        <v>0</v>
      </c>
      <c r="AK1114" s="1">
        <f t="shared" si="9675"/>
        <v>0</v>
      </c>
      <c r="AL1114" s="1">
        <f t="shared" si="9676"/>
        <v>0</v>
      </c>
      <c r="AM1114" s="1">
        <f t="shared" si="9677"/>
        <v>0</v>
      </c>
      <c r="AN1114" s="1">
        <f t="shared" si="9678"/>
        <v>0</v>
      </c>
      <c r="AO1114" s="294"/>
      <c r="AP1114" s="294"/>
      <c r="AQ1114" s="294"/>
      <c r="AR1114" s="294">
        <f>G1114</f>
        <v>6</v>
      </c>
      <c r="AS1114" s="298">
        <f t="shared" si="9506"/>
        <v>0</v>
      </c>
      <c r="AT1114" s="298">
        <f t="shared" si="9507"/>
        <v>0</v>
      </c>
      <c r="AU1114" s="298">
        <f t="shared" si="9508"/>
        <v>0</v>
      </c>
      <c r="AV1114" s="298">
        <f t="shared" si="9509"/>
        <v>1</v>
      </c>
      <c r="AW1114" s="294"/>
      <c r="AX1114" s="294"/>
      <c r="AY1114" s="294"/>
      <c r="AZ1114" s="294"/>
      <c r="BA1114" s="294"/>
      <c r="BB1114" s="294"/>
      <c r="BC1114" s="294"/>
      <c r="BD1114" s="294"/>
      <c r="BE1114" s="294"/>
      <c r="BF1114" s="294"/>
      <c r="BG1114" s="294"/>
      <c r="BH1114" s="294"/>
      <c r="BI1114" s="294"/>
      <c r="BJ1114" s="294"/>
      <c r="BK1114" s="294"/>
      <c r="BL1114" s="294"/>
      <c r="BM1114" s="294"/>
      <c r="BN1114" s="294"/>
      <c r="BO1114" s="294"/>
      <c r="BP1114" s="1"/>
      <c r="BQ1114" s="294"/>
      <c r="BR1114" s="17">
        <v>2</v>
      </c>
      <c r="BS1114" s="1">
        <f t="shared" si="9510"/>
        <v>0</v>
      </c>
      <c r="BT1114" s="17">
        <f t="shared" si="9679"/>
        <v>0</v>
      </c>
      <c r="BU1114" s="294"/>
      <c r="BV1114" s="294">
        <v>2</v>
      </c>
      <c r="BW1114" s="294"/>
      <c r="BX1114" s="294"/>
      <c r="BY1114" s="294"/>
      <c r="BZ1114" s="294"/>
      <c r="CA1114" s="294"/>
      <c r="CB1114" s="294"/>
      <c r="CC1114" s="294"/>
      <c r="CD1114" s="1"/>
      <c r="CE1114" s="1"/>
      <c r="CF1114" s="1"/>
      <c r="CG1114" s="294"/>
      <c r="CH1114" s="1"/>
      <c r="CI1114" s="1"/>
      <c r="CJ1114" s="1"/>
      <c r="CK1114" s="383"/>
      <c r="CL1114" s="383"/>
      <c r="CM1114" s="383"/>
      <c r="CN1114" s="1">
        <f t="shared" si="9512"/>
        <v>0</v>
      </c>
      <c r="CO1114" s="1">
        <f t="shared" si="9513"/>
        <v>0</v>
      </c>
      <c r="CP1114" s="20">
        <f t="shared" si="9514"/>
        <v>0</v>
      </c>
      <c r="CQ1114" s="351"/>
      <c r="CR1114" s="299">
        <f t="shared" si="9649"/>
        <v>0</v>
      </c>
      <c r="CS1114" s="294"/>
      <c r="CT1114" s="294"/>
      <c r="CU1114" s="1"/>
      <c r="CV1114" s="1"/>
      <c r="CW1114" s="1"/>
      <c r="CX1114" s="1"/>
      <c r="CY1114" s="1"/>
      <c r="CZ1114" s="294"/>
      <c r="DA1114" s="17">
        <f t="shared" si="9680"/>
        <v>0</v>
      </c>
      <c r="DB1114" s="359">
        <f t="shared" si="9538"/>
        <v>0</v>
      </c>
      <c r="DC1114" s="359">
        <f t="shared" si="9539"/>
        <v>0</v>
      </c>
      <c r="DD1114" s="294"/>
      <c r="DE1114" s="294"/>
      <c r="DF1114" s="294"/>
      <c r="DG1114" s="294"/>
      <c r="DH1114" s="294"/>
      <c r="DI1114" s="294"/>
      <c r="DJ1114" s="294"/>
      <c r="DK1114" s="294"/>
      <c r="DL1114" s="294"/>
      <c r="DM1114" s="294"/>
      <c r="DN1114" s="294"/>
      <c r="DO1114" s="1"/>
      <c r="DP1114" s="1"/>
      <c r="DQ1114" s="17">
        <f t="shared" si="9516"/>
        <v>0</v>
      </c>
      <c r="DR1114" s="17">
        <f t="shared" si="9517"/>
        <v>0</v>
      </c>
      <c r="DS1114" s="17">
        <f t="shared" si="9518"/>
        <v>0</v>
      </c>
      <c r="DT1114" s="17">
        <f t="shared" si="9519"/>
        <v>0</v>
      </c>
      <c r="DU1114" s="17">
        <f t="shared" si="9520"/>
        <v>0</v>
      </c>
      <c r="DV1114" s="17">
        <f t="shared" si="9521"/>
        <v>0</v>
      </c>
      <c r="DW1114" s="1"/>
      <c r="DX1114" s="1"/>
      <c r="DY1114" s="20">
        <f t="shared" si="9522"/>
        <v>0</v>
      </c>
      <c r="DZ1114" s="20">
        <f t="shared" si="9523"/>
        <v>0</v>
      </c>
      <c r="EA1114" s="20">
        <f t="shared" si="9524"/>
        <v>0</v>
      </c>
      <c r="EB1114" s="20">
        <f t="shared" si="9525"/>
        <v>0</v>
      </c>
      <c r="EC1114" s="18">
        <f t="shared" si="9526"/>
        <v>0</v>
      </c>
      <c r="ED1114" s="19">
        <f t="shared" si="9681"/>
        <v>0</v>
      </c>
      <c r="EE1114" s="19">
        <f t="shared" si="9528"/>
        <v>0</v>
      </c>
      <c r="EF1114" s="1">
        <f t="shared" si="9529"/>
        <v>0</v>
      </c>
      <c r="EG1114" s="18">
        <f t="shared" si="9530"/>
        <v>0</v>
      </c>
      <c r="EH1114" s="341"/>
      <c r="EI1114" s="294"/>
      <c r="EJ1114" s="294"/>
      <c r="EK1114" s="294"/>
      <c r="EL1114" s="19"/>
      <c r="EM1114" s="19"/>
      <c r="EN1114" s="19"/>
      <c r="EO1114" s="366"/>
      <c r="EP1114" s="366"/>
      <c r="EQ1114" s="374"/>
      <c r="ER1114" s="374"/>
      <c r="ES1114" s="374"/>
      <c r="ET1114" s="374"/>
      <c r="EU1114" s="18">
        <f t="shared" si="9540"/>
        <v>0</v>
      </c>
      <c r="EV1114" s="18">
        <f t="shared" si="9531"/>
        <v>0</v>
      </c>
      <c r="EW1114" s="341">
        <v>1</v>
      </c>
      <c r="EX1114" s="341"/>
      <c r="EY1114" s="341"/>
      <c r="EZ1114" s="365">
        <f t="shared" si="9682"/>
        <v>0</v>
      </c>
      <c r="FA1114" s="294"/>
      <c r="FB1114" s="294"/>
      <c r="FC1114" s="294"/>
      <c r="FD1114" s="300"/>
      <c r="FE1114" s="300"/>
      <c r="FF1114" s="300"/>
      <c r="FG1114" s="300"/>
      <c r="FH1114" s="300"/>
      <c r="FI1114" s="300"/>
      <c r="FJ1114" s="300"/>
      <c r="FK1114" s="294"/>
      <c r="FL1114" s="294"/>
      <c r="FM1114" s="294"/>
      <c r="FN1114" s="294"/>
      <c r="FO1114" s="294"/>
      <c r="FP1114" s="20">
        <f t="shared" si="9541"/>
        <v>0</v>
      </c>
      <c r="FQ1114" s="20">
        <f t="shared" si="9532"/>
        <v>0</v>
      </c>
      <c r="FR1114" s="20">
        <f t="shared" si="9533"/>
        <v>0</v>
      </c>
      <c r="FS1114" s="20">
        <f t="shared" si="9534"/>
        <v>0</v>
      </c>
      <c r="FT1114" s="20">
        <f t="shared" si="9535"/>
        <v>0</v>
      </c>
      <c r="FU1114" s="20">
        <f t="shared" si="9536"/>
        <v>0</v>
      </c>
      <c r="FV1114" s="20">
        <f t="shared" si="9537"/>
        <v>0</v>
      </c>
      <c r="FW1114" s="294"/>
    </row>
    <row r="1115" spans="1:179" ht="27.75" customHeight="1">
      <c r="A1115" s="40"/>
      <c r="B1115" s="48">
        <v>1</v>
      </c>
      <c r="C1115" s="48">
        <f t="shared" ref="C1115:C1123" si="9684">B1115</f>
        <v>1</v>
      </c>
      <c r="D1115" s="48" t="s">
        <v>165</v>
      </c>
      <c r="E1115" s="48" t="str">
        <f t="shared" ref="E1115:E1123" si="9685">D1115</f>
        <v>2LT12</v>
      </c>
      <c r="F1115" s="48">
        <v>9</v>
      </c>
      <c r="G1115" s="48">
        <f t="shared" ref="G1115:G1123" si="9686">F1115</f>
        <v>9</v>
      </c>
      <c r="H1115" s="43"/>
      <c r="I1115" s="43"/>
      <c r="J1115" s="44"/>
      <c r="K1115" s="44"/>
      <c r="L1115" s="44"/>
      <c r="M1115" s="44"/>
      <c r="N1115" s="43"/>
      <c r="O1115" s="43"/>
      <c r="P1115" s="1"/>
      <c r="Q1115" s="16"/>
      <c r="R1115" s="1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1">
        <f t="shared" si="9667"/>
        <v>0</v>
      </c>
      <c r="AD1115" s="1">
        <f t="shared" si="9668"/>
        <v>0</v>
      </c>
      <c r="AE1115" s="1">
        <f t="shared" si="9669"/>
        <v>0</v>
      </c>
      <c r="AF1115" s="1">
        <f t="shared" si="9670"/>
        <v>0</v>
      </c>
      <c r="AG1115" s="1">
        <f t="shared" si="9671"/>
        <v>0</v>
      </c>
      <c r="AH1115" s="1">
        <f t="shared" si="9672"/>
        <v>0</v>
      </c>
      <c r="AI1115" s="1">
        <f t="shared" si="9673"/>
        <v>0</v>
      </c>
      <c r="AJ1115" s="1">
        <f t="shared" si="9674"/>
        <v>0</v>
      </c>
      <c r="AK1115" s="1">
        <f t="shared" si="9675"/>
        <v>0</v>
      </c>
      <c r="AL1115" s="1">
        <f t="shared" si="9676"/>
        <v>0</v>
      </c>
      <c r="AM1115" s="1">
        <f t="shared" si="9677"/>
        <v>0</v>
      </c>
      <c r="AN1115" s="1">
        <f t="shared" si="9678"/>
        <v>0</v>
      </c>
      <c r="AO1115" s="44"/>
      <c r="AP1115" s="44"/>
      <c r="AQ1115" s="44"/>
      <c r="AR1115" s="294">
        <f>G1115</f>
        <v>9</v>
      </c>
      <c r="AS1115" s="122">
        <f t="shared" si="9506"/>
        <v>0</v>
      </c>
      <c r="AT1115" s="122">
        <f t="shared" si="9507"/>
        <v>0</v>
      </c>
      <c r="AU1115" s="122">
        <f t="shared" si="9508"/>
        <v>0</v>
      </c>
      <c r="AV1115" s="122">
        <f t="shared" si="9509"/>
        <v>1</v>
      </c>
      <c r="AW1115" s="44"/>
      <c r="AX1115" s="294"/>
      <c r="AY1115" s="294"/>
      <c r="AZ1115" s="294"/>
      <c r="BA1115" s="294"/>
      <c r="BB1115" s="294"/>
      <c r="BC1115" s="29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127"/>
      <c r="BO1115" s="44"/>
      <c r="BP1115" s="1">
        <f>BR1115</f>
        <v>2</v>
      </c>
      <c r="BQ1115" s="44"/>
      <c r="BR1115" s="17">
        <v>2</v>
      </c>
      <c r="BS1115" s="1">
        <f t="shared" si="9510"/>
        <v>6</v>
      </c>
      <c r="BT1115" s="17">
        <f t="shared" si="9679"/>
        <v>12</v>
      </c>
      <c r="BU1115" s="44"/>
      <c r="BV1115" s="44">
        <v>2</v>
      </c>
      <c r="BW1115" s="44"/>
      <c r="BX1115" s="44"/>
      <c r="BY1115" s="44"/>
      <c r="BZ1115" s="44"/>
      <c r="CA1115" s="44"/>
      <c r="CB1115" s="44"/>
      <c r="CC1115" s="44"/>
      <c r="CD1115" s="92"/>
      <c r="CE1115" s="92"/>
      <c r="CF1115" s="92"/>
      <c r="CG1115" s="44"/>
      <c r="CH1115" s="1"/>
      <c r="CI1115" s="1"/>
      <c r="CJ1115" s="1"/>
      <c r="CK1115" s="383"/>
      <c r="CL1115" s="383"/>
      <c r="CM1115" s="383"/>
      <c r="CN1115" s="1">
        <f t="shared" si="9512"/>
        <v>0</v>
      </c>
      <c r="CO1115" s="1">
        <f t="shared" si="9513"/>
        <v>0</v>
      </c>
      <c r="CP1115" s="20">
        <f t="shared" si="9514"/>
        <v>0</v>
      </c>
      <c r="CQ1115" s="351"/>
      <c r="CR1115" s="131">
        <f t="shared" si="9649"/>
        <v>0</v>
      </c>
      <c r="CS1115" s="44"/>
      <c r="CT1115" s="44"/>
      <c r="CU1115" s="1"/>
      <c r="CV1115" s="1"/>
      <c r="CW1115" s="1"/>
      <c r="CX1115" s="1"/>
      <c r="CY1115" s="1"/>
      <c r="CZ1115" s="44"/>
      <c r="DA1115" s="17">
        <f t="shared" si="9680"/>
        <v>0</v>
      </c>
      <c r="DB1115" s="359">
        <f t="shared" si="9538"/>
        <v>0</v>
      </c>
      <c r="DC1115" s="359">
        <f t="shared" si="9539"/>
        <v>0</v>
      </c>
      <c r="DD1115" s="44"/>
      <c r="DE1115" s="44"/>
      <c r="DF1115" s="44"/>
      <c r="DG1115" s="44"/>
      <c r="DH1115" s="44"/>
      <c r="DI1115" s="44"/>
      <c r="DJ1115" s="44"/>
      <c r="DK1115" s="44"/>
      <c r="DL1115" s="44"/>
      <c r="DM1115" s="44"/>
      <c r="DN1115" s="44">
        <f>F1115</f>
        <v>9</v>
      </c>
      <c r="DO1115" s="1"/>
      <c r="DP1115" s="1"/>
      <c r="DQ1115" s="17">
        <f t="shared" si="9516"/>
        <v>0</v>
      </c>
      <c r="DR1115" s="17">
        <f t="shared" si="9517"/>
        <v>0</v>
      </c>
      <c r="DS1115" s="17">
        <f t="shared" si="9518"/>
        <v>0</v>
      </c>
      <c r="DT1115" s="17">
        <f t="shared" si="9519"/>
        <v>0</v>
      </c>
      <c r="DU1115" s="17">
        <f t="shared" si="9520"/>
        <v>0</v>
      </c>
      <c r="DV1115" s="17">
        <f t="shared" si="9521"/>
        <v>0</v>
      </c>
      <c r="DW1115" s="1"/>
      <c r="DX1115" s="1"/>
      <c r="DY1115" s="20">
        <f t="shared" si="9522"/>
        <v>0</v>
      </c>
      <c r="DZ1115" s="20">
        <f t="shared" si="9523"/>
        <v>0</v>
      </c>
      <c r="EA1115" s="20">
        <f t="shared" si="9524"/>
        <v>0</v>
      </c>
      <c r="EB1115" s="20">
        <f t="shared" si="9525"/>
        <v>0</v>
      </c>
      <c r="EC1115" s="18">
        <f t="shared" si="9526"/>
        <v>0</v>
      </c>
      <c r="ED1115" s="19">
        <f t="shared" si="9681"/>
        <v>0</v>
      </c>
      <c r="EE1115" s="19">
        <f t="shared" si="9528"/>
        <v>0</v>
      </c>
      <c r="EF1115" s="1">
        <f t="shared" si="9529"/>
        <v>0</v>
      </c>
      <c r="EG1115" s="18">
        <f t="shared" si="9530"/>
        <v>0</v>
      </c>
      <c r="EH1115" s="341"/>
      <c r="EI1115" s="44"/>
      <c r="EJ1115" s="44"/>
      <c r="EK1115" s="44"/>
      <c r="EL1115" s="93"/>
      <c r="EM1115" s="93"/>
      <c r="EN1115" s="93"/>
      <c r="EO1115" s="366"/>
      <c r="EP1115" s="366"/>
      <c r="EQ1115" s="374"/>
      <c r="ER1115" s="374"/>
      <c r="ES1115" s="374"/>
      <c r="ET1115" s="374"/>
      <c r="EU1115" s="18">
        <f t="shared" si="9540"/>
        <v>0</v>
      </c>
      <c r="EV1115" s="18">
        <f t="shared" si="9531"/>
        <v>0</v>
      </c>
      <c r="EW1115" s="341">
        <v>1</v>
      </c>
      <c r="EX1115" s="341"/>
      <c r="EY1115" s="341"/>
      <c r="EZ1115" s="365">
        <f t="shared" si="9682"/>
        <v>0</v>
      </c>
      <c r="FA1115" s="44"/>
      <c r="FB1115" s="44"/>
      <c r="FC1115" s="44"/>
      <c r="FD1115" s="45"/>
      <c r="FE1115" s="45"/>
      <c r="FF1115" s="45"/>
      <c r="FG1115" s="300"/>
      <c r="FH1115" s="45"/>
      <c r="FI1115" s="45"/>
      <c r="FJ1115" s="45"/>
      <c r="FK1115" s="44"/>
      <c r="FL1115" s="44"/>
      <c r="FM1115" s="44"/>
      <c r="FN1115" s="44"/>
      <c r="FO1115" s="294"/>
      <c r="FP1115" s="20">
        <f t="shared" si="9541"/>
        <v>0</v>
      </c>
      <c r="FQ1115" s="20">
        <f t="shared" si="9532"/>
        <v>0</v>
      </c>
      <c r="FR1115" s="20">
        <f t="shared" si="9533"/>
        <v>0</v>
      </c>
      <c r="FS1115" s="20">
        <f t="shared" si="9534"/>
        <v>0</v>
      </c>
      <c r="FT1115" s="20">
        <f t="shared" si="9535"/>
        <v>0</v>
      </c>
      <c r="FU1115" s="20">
        <f t="shared" si="9536"/>
        <v>0</v>
      </c>
      <c r="FV1115" s="20">
        <f t="shared" si="9537"/>
        <v>0</v>
      </c>
      <c r="FW1115" s="44"/>
    </row>
    <row r="1116" spans="1:179" ht="27.75" customHeight="1">
      <c r="A1116" s="40"/>
      <c r="B1116" s="48">
        <v>2</v>
      </c>
      <c r="C1116" s="48">
        <f t="shared" si="9684"/>
        <v>2</v>
      </c>
      <c r="D1116" s="48" t="s">
        <v>44</v>
      </c>
      <c r="E1116" s="48" t="str">
        <f t="shared" si="9685"/>
        <v>LT8,5</v>
      </c>
      <c r="F1116" s="48">
        <v>31</v>
      </c>
      <c r="G1116" s="48">
        <f t="shared" si="9686"/>
        <v>31</v>
      </c>
      <c r="H1116" s="43"/>
      <c r="I1116" s="43"/>
      <c r="J1116" s="44"/>
      <c r="K1116" s="44"/>
      <c r="L1116" s="44"/>
      <c r="M1116" s="44"/>
      <c r="N1116" s="43"/>
      <c r="O1116" s="43"/>
      <c r="P1116" s="1"/>
      <c r="Q1116" s="16"/>
      <c r="R1116" s="1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1">
        <f t="shared" si="9667"/>
        <v>0</v>
      </c>
      <c r="AD1116" s="1">
        <f t="shared" si="9668"/>
        <v>0</v>
      </c>
      <c r="AE1116" s="1">
        <f t="shared" si="9669"/>
        <v>0</v>
      </c>
      <c r="AF1116" s="1">
        <f t="shared" si="9670"/>
        <v>0</v>
      </c>
      <c r="AG1116" s="1">
        <f t="shared" si="9671"/>
        <v>0</v>
      </c>
      <c r="AH1116" s="1">
        <f t="shared" si="9672"/>
        <v>0</v>
      </c>
      <c r="AI1116" s="1">
        <f t="shared" si="9673"/>
        <v>0</v>
      </c>
      <c r="AJ1116" s="1">
        <f t="shared" si="9674"/>
        <v>0</v>
      </c>
      <c r="AK1116" s="1">
        <f t="shared" si="9675"/>
        <v>0</v>
      </c>
      <c r="AL1116" s="1">
        <f t="shared" si="9676"/>
        <v>0</v>
      </c>
      <c r="AM1116" s="1">
        <f t="shared" si="9677"/>
        <v>0</v>
      </c>
      <c r="AN1116" s="1">
        <f t="shared" si="9678"/>
        <v>0</v>
      </c>
      <c r="AO1116" s="44"/>
      <c r="AP1116" s="44"/>
      <c r="AQ1116" s="44"/>
      <c r="AR1116" s="294">
        <f t="shared" ref="AR1116:AR1117" si="9687">G1116</f>
        <v>31</v>
      </c>
      <c r="AS1116" s="122">
        <f t="shared" si="9506"/>
        <v>0</v>
      </c>
      <c r="AT1116" s="122">
        <f t="shared" si="9507"/>
        <v>0</v>
      </c>
      <c r="AU1116" s="122">
        <f t="shared" si="9508"/>
        <v>0</v>
      </c>
      <c r="AV1116" s="122">
        <f t="shared" si="9509"/>
        <v>1</v>
      </c>
      <c r="AW1116" s="44"/>
      <c r="AX1116" s="294"/>
      <c r="AY1116" s="294"/>
      <c r="AZ1116" s="294"/>
      <c r="BA1116" s="294"/>
      <c r="BB1116" s="294"/>
      <c r="BC1116" s="29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127"/>
      <c r="BO1116" s="44">
        <v>1</v>
      </c>
      <c r="BP1116" s="1"/>
      <c r="BQ1116" s="44"/>
      <c r="BR1116" s="17">
        <v>2</v>
      </c>
      <c r="BS1116" s="1">
        <f t="shared" si="9510"/>
        <v>0</v>
      </c>
      <c r="BT1116" s="17">
        <f t="shared" si="9679"/>
        <v>0</v>
      </c>
      <c r="BU1116" s="44"/>
      <c r="BV1116" s="44">
        <v>2</v>
      </c>
      <c r="BW1116" s="44"/>
      <c r="BX1116" s="44"/>
      <c r="BY1116" s="44"/>
      <c r="BZ1116" s="44"/>
      <c r="CA1116" s="44"/>
      <c r="CB1116" s="44"/>
      <c r="CC1116" s="44"/>
      <c r="CD1116" s="92"/>
      <c r="CE1116" s="92"/>
      <c r="CF1116" s="92"/>
      <c r="CG1116" s="44"/>
      <c r="CH1116" s="1"/>
      <c r="CI1116" s="1"/>
      <c r="CJ1116" s="1"/>
      <c r="CK1116" s="383"/>
      <c r="CL1116" s="383"/>
      <c r="CM1116" s="383"/>
      <c r="CN1116" s="1">
        <f t="shared" si="9512"/>
        <v>0</v>
      </c>
      <c r="CO1116" s="1">
        <f t="shared" si="9513"/>
        <v>0</v>
      </c>
      <c r="CP1116" s="20">
        <f t="shared" si="9514"/>
        <v>0</v>
      </c>
      <c r="CQ1116" s="351"/>
      <c r="CR1116" s="131">
        <f t="shared" si="9649"/>
        <v>0</v>
      </c>
      <c r="CS1116" s="44"/>
      <c r="CT1116" s="44"/>
      <c r="CU1116" s="1"/>
      <c r="CV1116" s="1"/>
      <c r="CW1116" s="1"/>
      <c r="CX1116" s="1"/>
      <c r="CY1116" s="1"/>
      <c r="CZ1116" s="44"/>
      <c r="DA1116" s="17">
        <f t="shared" si="9680"/>
        <v>0</v>
      </c>
      <c r="DB1116" s="359">
        <f t="shared" si="9538"/>
        <v>0</v>
      </c>
      <c r="DC1116" s="359">
        <f t="shared" si="9539"/>
        <v>0</v>
      </c>
      <c r="DD1116" s="44"/>
      <c r="DE1116" s="44"/>
      <c r="DF1116" s="44"/>
      <c r="DG1116" s="44"/>
      <c r="DH1116" s="44"/>
      <c r="DI1116" s="44"/>
      <c r="DJ1116" s="44"/>
      <c r="DK1116" s="44"/>
      <c r="DL1116" s="44"/>
      <c r="DM1116" s="44"/>
      <c r="DN1116" s="44"/>
      <c r="DO1116" s="1"/>
      <c r="DP1116" s="1"/>
      <c r="DQ1116" s="17">
        <f t="shared" si="9516"/>
        <v>0</v>
      </c>
      <c r="DR1116" s="17">
        <f t="shared" si="9517"/>
        <v>0</v>
      </c>
      <c r="DS1116" s="17">
        <f t="shared" si="9518"/>
        <v>0</v>
      </c>
      <c r="DT1116" s="17">
        <f t="shared" si="9519"/>
        <v>0</v>
      </c>
      <c r="DU1116" s="17">
        <f t="shared" si="9520"/>
        <v>0</v>
      </c>
      <c r="DV1116" s="17">
        <f t="shared" si="9521"/>
        <v>0</v>
      </c>
      <c r="DW1116" s="1"/>
      <c r="DX1116" s="1"/>
      <c r="DY1116" s="20">
        <f t="shared" si="9522"/>
        <v>0</v>
      </c>
      <c r="DZ1116" s="20">
        <f t="shared" si="9523"/>
        <v>0</v>
      </c>
      <c r="EA1116" s="20">
        <f t="shared" si="9524"/>
        <v>0</v>
      </c>
      <c r="EB1116" s="20">
        <f t="shared" si="9525"/>
        <v>0</v>
      </c>
      <c r="EC1116" s="18">
        <f t="shared" si="9526"/>
        <v>0</v>
      </c>
      <c r="ED1116" s="19">
        <f t="shared" si="9681"/>
        <v>0</v>
      </c>
      <c r="EE1116" s="19">
        <f t="shared" si="9528"/>
        <v>0</v>
      </c>
      <c r="EF1116" s="1">
        <f t="shared" si="9529"/>
        <v>0</v>
      </c>
      <c r="EG1116" s="18">
        <f t="shared" si="9530"/>
        <v>0</v>
      </c>
      <c r="EH1116" s="341"/>
      <c r="EI1116" s="44"/>
      <c r="EJ1116" s="44"/>
      <c r="EK1116" s="44"/>
      <c r="EL1116" s="93"/>
      <c r="EM1116" s="93"/>
      <c r="EN1116" s="93"/>
      <c r="EO1116" s="366"/>
      <c r="EP1116" s="366"/>
      <c r="EQ1116" s="374"/>
      <c r="ER1116" s="374"/>
      <c r="ES1116" s="374"/>
      <c r="ET1116" s="374"/>
      <c r="EU1116" s="18">
        <f t="shared" si="9540"/>
        <v>0</v>
      </c>
      <c r="EV1116" s="18">
        <f t="shared" si="9531"/>
        <v>0</v>
      </c>
      <c r="EW1116" s="341">
        <v>1</v>
      </c>
      <c r="EX1116" s="341"/>
      <c r="EY1116" s="341"/>
      <c r="EZ1116" s="365">
        <f t="shared" si="9682"/>
        <v>0</v>
      </c>
      <c r="FA1116" s="44"/>
      <c r="FB1116" s="44"/>
      <c r="FC1116" s="44"/>
      <c r="FD1116" s="45"/>
      <c r="FE1116" s="45"/>
      <c r="FF1116" s="45"/>
      <c r="FG1116" s="300"/>
      <c r="FH1116" s="45"/>
      <c r="FI1116" s="45"/>
      <c r="FJ1116" s="45"/>
      <c r="FK1116" s="44"/>
      <c r="FL1116" s="44"/>
      <c r="FM1116" s="44"/>
      <c r="FN1116" s="44"/>
      <c r="FO1116" s="294"/>
      <c r="FP1116" s="20">
        <f t="shared" si="9541"/>
        <v>0</v>
      </c>
      <c r="FQ1116" s="20">
        <f t="shared" si="9532"/>
        <v>0</v>
      </c>
      <c r="FR1116" s="20">
        <f t="shared" si="9533"/>
        <v>0</v>
      </c>
      <c r="FS1116" s="20">
        <f t="shared" si="9534"/>
        <v>0</v>
      </c>
      <c r="FT1116" s="20">
        <f t="shared" si="9535"/>
        <v>0</v>
      </c>
      <c r="FU1116" s="20">
        <f t="shared" si="9536"/>
        <v>0</v>
      </c>
      <c r="FV1116" s="20">
        <f t="shared" si="9537"/>
        <v>0</v>
      </c>
      <c r="FW1116" s="44"/>
    </row>
    <row r="1117" spans="1:179" ht="27.75" customHeight="1">
      <c r="A1117" s="40"/>
      <c r="B1117" s="48">
        <v>3</v>
      </c>
      <c r="C1117" s="48">
        <f t="shared" si="9684"/>
        <v>3</v>
      </c>
      <c r="D1117" s="48" t="s">
        <v>187</v>
      </c>
      <c r="E1117" s="48" t="str">
        <f t="shared" si="9685"/>
        <v>2LT8,5</v>
      </c>
      <c r="F1117" s="48">
        <v>28</v>
      </c>
      <c r="G1117" s="48">
        <f t="shared" si="9686"/>
        <v>28</v>
      </c>
      <c r="H1117" s="43"/>
      <c r="I1117" s="43"/>
      <c r="J1117" s="44"/>
      <c r="K1117" s="44"/>
      <c r="L1117" s="44"/>
      <c r="M1117" s="44"/>
      <c r="N1117" s="43"/>
      <c r="O1117" s="43"/>
      <c r="P1117" s="1"/>
      <c r="Q1117" s="16"/>
      <c r="R1117" s="1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1">
        <f t="shared" si="9667"/>
        <v>0</v>
      </c>
      <c r="AD1117" s="1">
        <f t="shared" si="9668"/>
        <v>0</v>
      </c>
      <c r="AE1117" s="1">
        <f t="shared" si="9669"/>
        <v>0</v>
      </c>
      <c r="AF1117" s="1">
        <f t="shared" si="9670"/>
        <v>0</v>
      </c>
      <c r="AG1117" s="1">
        <f t="shared" si="9671"/>
        <v>0</v>
      </c>
      <c r="AH1117" s="1">
        <f t="shared" si="9672"/>
        <v>0</v>
      </c>
      <c r="AI1117" s="1">
        <f t="shared" si="9673"/>
        <v>0</v>
      </c>
      <c r="AJ1117" s="1">
        <f t="shared" si="9674"/>
        <v>0</v>
      </c>
      <c r="AK1117" s="1">
        <f t="shared" si="9675"/>
        <v>0</v>
      </c>
      <c r="AL1117" s="1">
        <f t="shared" si="9676"/>
        <v>0</v>
      </c>
      <c r="AM1117" s="1">
        <f t="shared" si="9677"/>
        <v>0</v>
      </c>
      <c r="AN1117" s="1">
        <f t="shared" si="9678"/>
        <v>0</v>
      </c>
      <c r="AO1117" s="44"/>
      <c r="AP1117" s="44"/>
      <c r="AQ1117" s="44"/>
      <c r="AR1117" s="294">
        <f t="shared" si="9687"/>
        <v>28</v>
      </c>
      <c r="AS1117" s="122">
        <f t="shared" si="9506"/>
        <v>0</v>
      </c>
      <c r="AT1117" s="122">
        <f t="shared" si="9507"/>
        <v>0</v>
      </c>
      <c r="AU1117" s="122">
        <f t="shared" si="9508"/>
        <v>0</v>
      </c>
      <c r="AV1117" s="122">
        <f t="shared" si="9509"/>
        <v>1</v>
      </c>
      <c r="AW1117" s="44"/>
      <c r="AX1117" s="294"/>
      <c r="AY1117" s="294"/>
      <c r="AZ1117" s="294"/>
      <c r="BA1117" s="294"/>
      <c r="BB1117" s="294"/>
      <c r="BC1117" s="29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127"/>
      <c r="BO1117" s="44">
        <v>1</v>
      </c>
      <c r="BP1117" s="1"/>
      <c r="BQ1117" s="44"/>
      <c r="BR1117" s="17">
        <v>2</v>
      </c>
      <c r="BS1117" s="1">
        <f t="shared" si="9510"/>
        <v>0</v>
      </c>
      <c r="BT1117" s="17">
        <f t="shared" si="9679"/>
        <v>0</v>
      </c>
      <c r="BU1117" s="44"/>
      <c r="BV1117" s="44">
        <v>2</v>
      </c>
      <c r="BW1117" s="44"/>
      <c r="BX1117" s="44"/>
      <c r="BY1117" s="44"/>
      <c r="BZ1117" s="44"/>
      <c r="CA1117" s="44"/>
      <c r="CB1117" s="44"/>
      <c r="CC1117" s="44"/>
      <c r="CD1117" s="92"/>
      <c r="CE1117" s="92"/>
      <c r="CF1117" s="92"/>
      <c r="CG1117" s="44"/>
      <c r="CH1117" s="1"/>
      <c r="CI1117" s="1"/>
      <c r="CJ1117" s="1"/>
      <c r="CK1117" s="383"/>
      <c r="CL1117" s="383"/>
      <c r="CM1117" s="383"/>
      <c r="CN1117" s="1">
        <f t="shared" si="9512"/>
        <v>0</v>
      </c>
      <c r="CO1117" s="1">
        <f t="shared" si="9513"/>
        <v>0</v>
      </c>
      <c r="CP1117" s="20">
        <f t="shared" si="9514"/>
        <v>0</v>
      </c>
      <c r="CQ1117" s="351"/>
      <c r="CR1117" s="131">
        <f t="shared" si="9649"/>
        <v>0</v>
      </c>
      <c r="CS1117" s="44"/>
      <c r="CT1117" s="44"/>
      <c r="CU1117" s="1"/>
      <c r="CV1117" s="1"/>
      <c r="CW1117" s="1"/>
      <c r="CX1117" s="1"/>
      <c r="CY1117" s="1"/>
      <c r="CZ1117" s="44"/>
      <c r="DA1117" s="17">
        <f t="shared" si="9680"/>
        <v>0</v>
      </c>
      <c r="DB1117" s="359">
        <f t="shared" si="9538"/>
        <v>0</v>
      </c>
      <c r="DC1117" s="359">
        <f t="shared" si="9539"/>
        <v>0</v>
      </c>
      <c r="DD1117" s="44"/>
      <c r="DE1117" s="44"/>
      <c r="DF1117" s="44"/>
      <c r="DG1117" s="44"/>
      <c r="DH1117" s="44"/>
      <c r="DI1117" s="44"/>
      <c r="DJ1117" s="44"/>
      <c r="DK1117" s="44"/>
      <c r="DL1117" s="44"/>
      <c r="DM1117" s="44"/>
      <c r="DN1117" s="44"/>
      <c r="DO1117" s="1"/>
      <c r="DP1117" s="1"/>
      <c r="DQ1117" s="17">
        <f t="shared" si="9516"/>
        <v>0</v>
      </c>
      <c r="DR1117" s="17">
        <f t="shared" si="9517"/>
        <v>0</v>
      </c>
      <c r="DS1117" s="17">
        <f t="shared" si="9518"/>
        <v>0</v>
      </c>
      <c r="DT1117" s="17">
        <f t="shared" si="9519"/>
        <v>0</v>
      </c>
      <c r="DU1117" s="17">
        <f t="shared" si="9520"/>
        <v>0</v>
      </c>
      <c r="DV1117" s="17">
        <f t="shared" si="9521"/>
        <v>0</v>
      </c>
      <c r="DW1117" s="1"/>
      <c r="DX1117" s="1"/>
      <c r="DY1117" s="20">
        <f t="shared" si="9522"/>
        <v>0</v>
      </c>
      <c r="DZ1117" s="20">
        <f t="shared" si="9523"/>
        <v>0</v>
      </c>
      <c r="EA1117" s="20">
        <f t="shared" si="9524"/>
        <v>0</v>
      </c>
      <c r="EB1117" s="20">
        <f t="shared" si="9525"/>
        <v>0</v>
      </c>
      <c r="EC1117" s="18">
        <f t="shared" si="9526"/>
        <v>0</v>
      </c>
      <c r="ED1117" s="19">
        <f t="shared" si="9681"/>
        <v>0</v>
      </c>
      <c r="EE1117" s="19">
        <f t="shared" si="9528"/>
        <v>0</v>
      </c>
      <c r="EF1117" s="1">
        <f t="shared" si="9529"/>
        <v>0</v>
      </c>
      <c r="EG1117" s="18">
        <f t="shared" si="9530"/>
        <v>0</v>
      </c>
      <c r="EH1117" s="341"/>
      <c r="EI1117" s="44"/>
      <c r="EJ1117" s="44"/>
      <c r="EK1117" s="44"/>
      <c r="EL1117" s="93"/>
      <c r="EM1117" s="93"/>
      <c r="EN1117" s="93"/>
      <c r="EO1117" s="366"/>
      <c r="EP1117" s="366"/>
      <c r="EQ1117" s="374"/>
      <c r="ER1117" s="374"/>
      <c r="ES1117" s="374"/>
      <c r="ET1117" s="374"/>
      <c r="EU1117" s="18">
        <f t="shared" si="9540"/>
        <v>0</v>
      </c>
      <c r="EV1117" s="18">
        <f t="shared" si="9531"/>
        <v>0</v>
      </c>
      <c r="EW1117" s="341"/>
      <c r="EX1117" s="341">
        <v>2</v>
      </c>
      <c r="EY1117" s="341"/>
      <c r="EZ1117" s="365">
        <f t="shared" si="9682"/>
        <v>0</v>
      </c>
      <c r="FA1117" s="44"/>
      <c r="FB1117" s="44"/>
      <c r="FC1117" s="44"/>
      <c r="FD1117" s="45"/>
      <c r="FE1117" s="45"/>
      <c r="FF1117" s="45"/>
      <c r="FG1117" s="300"/>
      <c r="FH1117" s="45"/>
      <c r="FI1117" s="45"/>
      <c r="FJ1117" s="45"/>
      <c r="FK1117" s="44"/>
      <c r="FL1117" s="44"/>
      <c r="FM1117" s="44"/>
      <c r="FN1117" s="44"/>
      <c r="FO1117" s="294"/>
      <c r="FP1117" s="20">
        <f t="shared" si="9541"/>
        <v>0</v>
      </c>
      <c r="FQ1117" s="20">
        <f t="shared" si="9532"/>
        <v>0</v>
      </c>
      <c r="FR1117" s="20">
        <f t="shared" si="9533"/>
        <v>0</v>
      </c>
      <c r="FS1117" s="20">
        <f t="shared" si="9534"/>
        <v>0</v>
      </c>
      <c r="FT1117" s="20">
        <f t="shared" si="9535"/>
        <v>0</v>
      </c>
      <c r="FU1117" s="20">
        <f t="shared" si="9536"/>
        <v>0</v>
      </c>
      <c r="FV1117" s="20">
        <f t="shared" si="9537"/>
        <v>0</v>
      </c>
      <c r="FW1117" s="44"/>
    </row>
    <row r="1118" spans="1:179" ht="27.75" customHeight="1">
      <c r="A1118" s="40"/>
      <c r="B1118" s="48" t="s">
        <v>242</v>
      </c>
      <c r="C1118" s="48" t="str">
        <f t="shared" si="9684"/>
        <v>3.1</v>
      </c>
      <c r="D1118" s="48" t="s">
        <v>187</v>
      </c>
      <c r="E1118" s="48" t="str">
        <f t="shared" si="9685"/>
        <v>2LT8,5</v>
      </c>
      <c r="F1118" s="48">
        <v>13</v>
      </c>
      <c r="G1118" s="48">
        <f t="shared" si="9686"/>
        <v>13</v>
      </c>
      <c r="H1118" s="43"/>
      <c r="I1118" s="43"/>
      <c r="J1118" s="44"/>
      <c r="K1118" s="44"/>
      <c r="L1118" s="44"/>
      <c r="M1118" s="44"/>
      <c r="N1118" s="43"/>
      <c r="O1118" s="43"/>
      <c r="P1118" s="1"/>
      <c r="Q1118" s="16"/>
      <c r="R1118" s="1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1">
        <f t="shared" ref="AC1118" si="9688">+IF(S1118=1,1,0)+IF(T1118=1,1,0)</f>
        <v>0</v>
      </c>
      <c r="AD1118" s="1">
        <f t="shared" ref="AD1118" si="9689">+IF(U1118=1,1,0)+IF(V1118=1,1,0)</f>
        <v>0</v>
      </c>
      <c r="AE1118" s="1">
        <f t="shared" ref="AE1118" si="9690">+IF(W1118=1,1,0)+IF(X1118=1,1,0)</f>
        <v>0</v>
      </c>
      <c r="AF1118" s="1">
        <f t="shared" ref="AF1118" si="9691">+IF(Y1118=1,1,0)+IF(Z1118=1,1,0)</f>
        <v>0</v>
      </c>
      <c r="AG1118" s="1">
        <f t="shared" ref="AG1118" si="9692">+IF(AA1118=1,1,0)</f>
        <v>0</v>
      </c>
      <c r="AH1118" s="1">
        <f t="shared" ref="AH1118" si="9693">+IF(AB1118=1,1,0)</f>
        <v>0</v>
      </c>
      <c r="AI1118" s="1">
        <f t="shared" ref="AI1118" si="9694">+IF(S1118=2,1,0)+IF(T1118=2,1,0)</f>
        <v>0</v>
      </c>
      <c r="AJ1118" s="1">
        <f t="shared" ref="AJ1118" si="9695">+IF(U1118=2,1,0)+IF(V1118=2,1,0)</f>
        <v>0</v>
      </c>
      <c r="AK1118" s="1">
        <f t="shared" ref="AK1118" si="9696">+IF(X1118=2,1,0)+IF(W1118=2,1,0)</f>
        <v>0</v>
      </c>
      <c r="AL1118" s="1">
        <f t="shared" ref="AL1118" si="9697">+IF(Y1118=2,1,0)+IF(Z1118=2,1,0)</f>
        <v>0</v>
      </c>
      <c r="AM1118" s="1">
        <f t="shared" ref="AM1118" si="9698">+IF(AA1118=2,1,0)</f>
        <v>0</v>
      </c>
      <c r="AN1118" s="1">
        <f t="shared" ref="AN1118" si="9699">+IF(AB1118=2,1,0)</f>
        <v>0</v>
      </c>
      <c r="AO1118" s="44"/>
      <c r="AP1118" s="44"/>
      <c r="AQ1118" s="44"/>
      <c r="AR1118" s="294">
        <f t="shared" ref="AR1118" si="9700">G1118</f>
        <v>13</v>
      </c>
      <c r="AS1118" s="122">
        <f t="shared" si="9506"/>
        <v>0</v>
      </c>
      <c r="AT1118" s="122">
        <f t="shared" si="9507"/>
        <v>0</v>
      </c>
      <c r="AU1118" s="122">
        <f t="shared" si="9508"/>
        <v>0</v>
      </c>
      <c r="AV1118" s="122">
        <f t="shared" si="9509"/>
        <v>1</v>
      </c>
      <c r="AW1118" s="44"/>
      <c r="AX1118" s="294"/>
      <c r="AY1118" s="294"/>
      <c r="AZ1118" s="294"/>
      <c r="BA1118" s="294"/>
      <c r="BB1118" s="294"/>
      <c r="BC1118" s="294"/>
      <c r="BD1118" s="44"/>
      <c r="BE1118" s="44"/>
      <c r="BF1118" s="44"/>
      <c r="BG1118" s="44"/>
      <c r="BH1118" s="44"/>
      <c r="BI1118" s="44"/>
      <c r="BJ1118" s="44"/>
      <c r="BK1118" s="44"/>
      <c r="BL1118" s="44">
        <v>1</v>
      </c>
      <c r="BM1118" s="44"/>
      <c r="BN1118" s="127"/>
      <c r="BO1118" s="44"/>
      <c r="BP1118" s="1"/>
      <c r="BQ1118" s="44"/>
      <c r="BR1118" s="17">
        <v>4</v>
      </c>
      <c r="BS1118" s="1">
        <f t="shared" si="9510"/>
        <v>0</v>
      </c>
      <c r="BT1118" s="17">
        <f t="shared" ref="BT1118" si="9701">+BS1118*2</f>
        <v>0</v>
      </c>
      <c r="BU1118" s="44"/>
      <c r="BV1118" s="44">
        <v>2</v>
      </c>
      <c r="BW1118" s="44"/>
      <c r="BX1118" s="44"/>
      <c r="BY1118" s="44"/>
      <c r="BZ1118" s="44"/>
      <c r="CA1118" s="44"/>
      <c r="CB1118" s="44"/>
      <c r="CC1118" s="44"/>
      <c r="CD1118" s="92"/>
      <c r="CE1118" s="92"/>
      <c r="CF1118" s="92"/>
      <c r="CG1118" s="44"/>
      <c r="CH1118" s="1"/>
      <c r="CI1118" s="1">
        <v>1</v>
      </c>
      <c r="CJ1118" s="1"/>
      <c r="CK1118" s="383"/>
      <c r="CL1118" s="383"/>
      <c r="CM1118" s="383"/>
      <c r="CN1118" s="1">
        <f t="shared" si="9512"/>
        <v>0</v>
      </c>
      <c r="CO1118" s="1">
        <f t="shared" si="9513"/>
        <v>0</v>
      </c>
      <c r="CP1118" s="20">
        <f t="shared" si="9514"/>
        <v>2.5</v>
      </c>
      <c r="CQ1118" s="351"/>
      <c r="CR1118" s="131">
        <f t="shared" si="9649"/>
        <v>1</v>
      </c>
      <c r="CS1118" s="44"/>
      <c r="CT1118" s="44"/>
      <c r="CU1118" s="1"/>
      <c r="CV1118" s="1"/>
      <c r="CW1118" s="1"/>
      <c r="CX1118" s="1"/>
      <c r="CY1118" s="1"/>
      <c r="CZ1118" s="44"/>
      <c r="DA1118" s="17">
        <f t="shared" ref="DA1118" si="9702">+CY1118</f>
        <v>0</v>
      </c>
      <c r="DB1118" s="359">
        <f t="shared" si="9538"/>
        <v>0</v>
      </c>
      <c r="DC1118" s="359">
        <f t="shared" si="9539"/>
        <v>0</v>
      </c>
      <c r="DD1118" s="44"/>
      <c r="DE1118" s="44"/>
      <c r="DF1118" s="44"/>
      <c r="DG1118" s="44"/>
      <c r="DH1118" s="44"/>
      <c r="DI1118" s="44"/>
      <c r="DJ1118" s="44"/>
      <c r="DK1118" s="44"/>
      <c r="DL1118" s="44"/>
      <c r="DM1118" s="44"/>
      <c r="DN1118" s="44">
        <f t="shared" ref="DN1118:DN1123" si="9703">F1118</f>
        <v>13</v>
      </c>
      <c r="DO1118" s="1"/>
      <c r="DP1118" s="1"/>
      <c r="DQ1118" s="17">
        <f t="shared" si="9516"/>
        <v>0</v>
      </c>
      <c r="DR1118" s="17">
        <f t="shared" si="9517"/>
        <v>0</v>
      </c>
      <c r="DS1118" s="17">
        <f t="shared" si="9518"/>
        <v>0</v>
      </c>
      <c r="DT1118" s="17">
        <f t="shared" si="9519"/>
        <v>0</v>
      </c>
      <c r="DU1118" s="17">
        <f t="shared" si="9520"/>
        <v>0</v>
      </c>
      <c r="DV1118" s="17">
        <f t="shared" si="9521"/>
        <v>0</v>
      </c>
      <c r="DW1118" s="1"/>
      <c r="DX1118" s="1"/>
      <c r="DY1118" s="20">
        <f t="shared" si="9522"/>
        <v>0</v>
      </c>
      <c r="DZ1118" s="20">
        <f t="shared" si="9523"/>
        <v>0</v>
      </c>
      <c r="EA1118" s="20">
        <f t="shared" si="9524"/>
        <v>0</v>
      </c>
      <c r="EB1118" s="20">
        <f t="shared" si="9525"/>
        <v>0</v>
      </c>
      <c r="EC1118" s="18">
        <f t="shared" si="9526"/>
        <v>0</v>
      </c>
      <c r="ED1118" s="19">
        <f t="shared" ref="ED1118" si="9704">+IF(EC1118&lt;&gt;0,EC1118*3,0)</f>
        <v>0</v>
      </c>
      <c r="EE1118" s="19">
        <f t="shared" si="9528"/>
        <v>0</v>
      </c>
      <c r="EF1118" s="1">
        <f t="shared" si="9529"/>
        <v>0</v>
      </c>
      <c r="EG1118" s="18">
        <f t="shared" si="9530"/>
        <v>0</v>
      </c>
      <c r="EH1118" s="341"/>
      <c r="EI1118" s="44"/>
      <c r="EJ1118" s="44"/>
      <c r="EK1118" s="44"/>
      <c r="EL1118" s="93"/>
      <c r="EM1118" s="93"/>
      <c r="EN1118" s="93"/>
      <c r="EO1118" s="366"/>
      <c r="EP1118" s="366"/>
      <c r="EQ1118" s="374"/>
      <c r="ER1118" s="374"/>
      <c r="ES1118" s="374"/>
      <c r="ET1118" s="374"/>
      <c r="EU1118" s="18">
        <f t="shared" si="9540"/>
        <v>0</v>
      </c>
      <c r="EV1118" s="18">
        <f t="shared" si="9531"/>
        <v>2</v>
      </c>
      <c r="EW1118" s="341">
        <v>2</v>
      </c>
      <c r="EX1118" s="341">
        <v>2</v>
      </c>
      <c r="EY1118" s="341"/>
      <c r="EZ1118" s="365">
        <f t="shared" si="9682"/>
        <v>0</v>
      </c>
      <c r="FA1118" s="44"/>
      <c r="FB1118" s="44"/>
      <c r="FC1118" s="44"/>
      <c r="FD1118" s="45"/>
      <c r="FE1118" s="45"/>
      <c r="FF1118" s="45"/>
      <c r="FG1118" s="300"/>
      <c r="FH1118" s="45"/>
      <c r="FI1118" s="45"/>
      <c r="FJ1118" s="45"/>
      <c r="FK1118" s="44"/>
      <c r="FL1118" s="44"/>
      <c r="FM1118" s="44"/>
      <c r="FN1118" s="44"/>
      <c r="FO1118" s="294"/>
      <c r="FP1118" s="20">
        <f t="shared" si="9541"/>
        <v>0</v>
      </c>
      <c r="FQ1118" s="20">
        <f t="shared" si="9532"/>
        <v>0</v>
      </c>
      <c r="FR1118" s="20">
        <f t="shared" si="9533"/>
        <v>0</v>
      </c>
      <c r="FS1118" s="20">
        <f t="shared" si="9534"/>
        <v>0</v>
      </c>
      <c r="FT1118" s="20">
        <f t="shared" si="9535"/>
        <v>0</v>
      </c>
      <c r="FU1118" s="20">
        <f t="shared" si="9536"/>
        <v>0</v>
      </c>
      <c r="FV1118" s="20">
        <f t="shared" si="9537"/>
        <v>0</v>
      </c>
      <c r="FW1118" s="44"/>
    </row>
    <row r="1119" spans="1:179" ht="27.75" customHeight="1">
      <c r="A1119" s="40"/>
      <c r="B1119" s="48" t="s">
        <v>243</v>
      </c>
      <c r="C1119" s="48" t="str">
        <f t="shared" si="9684"/>
        <v>3.2</v>
      </c>
      <c r="D1119" s="48" t="s">
        <v>44</v>
      </c>
      <c r="E1119" s="48" t="str">
        <f t="shared" si="9685"/>
        <v>LT8,5</v>
      </c>
      <c r="F1119" s="48">
        <v>38</v>
      </c>
      <c r="G1119" s="48">
        <f t="shared" si="9686"/>
        <v>38</v>
      </c>
      <c r="H1119" s="43"/>
      <c r="I1119" s="43"/>
      <c r="J1119" s="44"/>
      <c r="K1119" s="44"/>
      <c r="L1119" s="44"/>
      <c r="M1119" s="44"/>
      <c r="N1119" s="43"/>
      <c r="O1119" s="43"/>
      <c r="P1119" s="1"/>
      <c r="Q1119" s="16"/>
      <c r="R1119" s="1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1">
        <f t="shared" ref="AC1119" si="9705">+IF(S1119=1,1,0)+IF(T1119=1,1,0)</f>
        <v>0</v>
      </c>
      <c r="AD1119" s="1">
        <f t="shared" ref="AD1119" si="9706">+IF(U1119=1,1,0)+IF(V1119=1,1,0)</f>
        <v>0</v>
      </c>
      <c r="AE1119" s="1">
        <f t="shared" ref="AE1119" si="9707">+IF(W1119=1,1,0)+IF(X1119=1,1,0)</f>
        <v>0</v>
      </c>
      <c r="AF1119" s="1">
        <f t="shared" ref="AF1119" si="9708">+IF(Y1119=1,1,0)+IF(Z1119=1,1,0)</f>
        <v>0</v>
      </c>
      <c r="AG1119" s="1">
        <f t="shared" ref="AG1119" si="9709">+IF(AA1119=1,1,0)</f>
        <v>0</v>
      </c>
      <c r="AH1119" s="1">
        <f t="shared" ref="AH1119" si="9710">+IF(AB1119=1,1,0)</f>
        <v>0</v>
      </c>
      <c r="AI1119" s="1">
        <f t="shared" ref="AI1119" si="9711">+IF(S1119=2,1,0)+IF(T1119=2,1,0)</f>
        <v>0</v>
      </c>
      <c r="AJ1119" s="1">
        <f t="shared" ref="AJ1119" si="9712">+IF(U1119=2,1,0)+IF(V1119=2,1,0)</f>
        <v>0</v>
      </c>
      <c r="AK1119" s="1">
        <f t="shared" ref="AK1119" si="9713">+IF(X1119=2,1,0)+IF(W1119=2,1,0)</f>
        <v>0</v>
      </c>
      <c r="AL1119" s="1">
        <f t="shared" ref="AL1119" si="9714">+IF(Y1119=2,1,0)+IF(Z1119=2,1,0)</f>
        <v>0</v>
      </c>
      <c r="AM1119" s="1">
        <f t="shared" ref="AM1119" si="9715">+IF(AA1119=2,1,0)</f>
        <v>0</v>
      </c>
      <c r="AN1119" s="1">
        <f t="shared" ref="AN1119" si="9716">+IF(AB1119=2,1,0)</f>
        <v>0</v>
      </c>
      <c r="AO1119" s="44"/>
      <c r="AP1119" s="44"/>
      <c r="AQ1119" s="44"/>
      <c r="AR1119" s="294">
        <f t="shared" ref="AR1119" si="9717">G1119</f>
        <v>38</v>
      </c>
      <c r="AS1119" s="122">
        <f t="shared" si="9506"/>
        <v>0</v>
      </c>
      <c r="AT1119" s="122">
        <f t="shared" si="9507"/>
        <v>0</v>
      </c>
      <c r="AU1119" s="122">
        <f t="shared" si="9508"/>
        <v>0</v>
      </c>
      <c r="AV1119" s="122">
        <f t="shared" si="9509"/>
        <v>1</v>
      </c>
      <c r="AW1119" s="44"/>
      <c r="AX1119" s="294"/>
      <c r="AY1119" s="294"/>
      <c r="AZ1119" s="294"/>
      <c r="BA1119" s="294"/>
      <c r="BB1119" s="294"/>
      <c r="BC1119" s="294"/>
      <c r="BD1119" s="44"/>
      <c r="BE1119" s="44"/>
      <c r="BF1119" s="44"/>
      <c r="BG1119" s="44"/>
      <c r="BH1119" s="44"/>
      <c r="BI1119" s="44"/>
      <c r="BJ1119" s="44">
        <v>1</v>
      </c>
      <c r="BK1119" s="44"/>
      <c r="BL1119" s="44"/>
      <c r="BM1119" s="44"/>
      <c r="BN1119" s="127"/>
      <c r="BO1119" s="44"/>
      <c r="BP1119" s="1"/>
      <c r="BQ1119" s="44"/>
      <c r="BR1119" s="17">
        <v>4</v>
      </c>
      <c r="BS1119" s="1">
        <f t="shared" si="9510"/>
        <v>0</v>
      </c>
      <c r="BT1119" s="17">
        <f t="shared" ref="BT1119" si="9718">+BS1119*2</f>
        <v>0</v>
      </c>
      <c r="BU1119" s="44"/>
      <c r="BV1119" s="44">
        <v>2</v>
      </c>
      <c r="BW1119" s="44"/>
      <c r="BX1119" s="44"/>
      <c r="BY1119" s="44"/>
      <c r="BZ1119" s="44"/>
      <c r="CA1119" s="44"/>
      <c r="CB1119" s="44"/>
      <c r="CC1119" s="44"/>
      <c r="CD1119" s="92"/>
      <c r="CE1119" s="92"/>
      <c r="CF1119" s="92"/>
      <c r="CG1119" s="44"/>
      <c r="CH1119" s="1"/>
      <c r="CI1119" s="1">
        <v>1</v>
      </c>
      <c r="CJ1119" s="1"/>
      <c r="CK1119" s="383"/>
      <c r="CL1119" s="383"/>
      <c r="CM1119" s="383"/>
      <c r="CN1119" s="1">
        <f t="shared" si="9512"/>
        <v>0</v>
      </c>
      <c r="CO1119" s="1">
        <f t="shared" si="9513"/>
        <v>0</v>
      </c>
      <c r="CP1119" s="20">
        <f t="shared" si="9514"/>
        <v>2.5</v>
      </c>
      <c r="CQ1119" s="351"/>
      <c r="CR1119" s="131">
        <f t="shared" si="9649"/>
        <v>1</v>
      </c>
      <c r="CS1119" s="44"/>
      <c r="CT1119" s="44"/>
      <c r="CU1119" s="1"/>
      <c r="CV1119" s="1"/>
      <c r="CW1119" s="1"/>
      <c r="CX1119" s="1"/>
      <c r="CY1119" s="1">
        <v>1</v>
      </c>
      <c r="CZ1119" s="44"/>
      <c r="DA1119" s="17">
        <f t="shared" ref="DA1119" si="9719">+CY1119</f>
        <v>1</v>
      </c>
      <c r="DB1119" s="359">
        <f t="shared" si="9538"/>
        <v>1</v>
      </c>
      <c r="DC1119" s="359">
        <f t="shared" si="9539"/>
        <v>1</v>
      </c>
      <c r="DD1119" s="44"/>
      <c r="DE1119" s="44"/>
      <c r="DF1119" s="44">
        <v>4</v>
      </c>
      <c r="DG1119" s="44"/>
      <c r="DH1119" s="44"/>
      <c r="DI1119" s="44"/>
      <c r="DJ1119" s="44"/>
      <c r="DK1119" s="44"/>
      <c r="DL1119" s="44"/>
      <c r="DM1119" s="44"/>
      <c r="DN1119" s="44">
        <f t="shared" si="9703"/>
        <v>38</v>
      </c>
      <c r="DO1119" s="1"/>
      <c r="DP1119" s="1"/>
      <c r="DQ1119" s="17">
        <f t="shared" si="9516"/>
        <v>0</v>
      </c>
      <c r="DR1119" s="17">
        <f t="shared" si="9517"/>
        <v>0</v>
      </c>
      <c r="DS1119" s="17">
        <f t="shared" si="9518"/>
        <v>0</v>
      </c>
      <c r="DT1119" s="17">
        <f t="shared" si="9519"/>
        <v>0</v>
      </c>
      <c r="DU1119" s="17">
        <f t="shared" si="9520"/>
        <v>0</v>
      </c>
      <c r="DV1119" s="17">
        <f t="shared" si="9521"/>
        <v>0</v>
      </c>
      <c r="DW1119" s="1"/>
      <c r="DX1119" s="1"/>
      <c r="DY1119" s="20">
        <f t="shared" si="9522"/>
        <v>0</v>
      </c>
      <c r="DZ1119" s="20">
        <f t="shared" si="9523"/>
        <v>0</v>
      </c>
      <c r="EA1119" s="20">
        <f t="shared" si="9524"/>
        <v>0</v>
      </c>
      <c r="EB1119" s="20">
        <f t="shared" si="9525"/>
        <v>0</v>
      </c>
      <c r="EC1119" s="18">
        <f t="shared" si="9526"/>
        <v>0</v>
      </c>
      <c r="ED1119" s="19">
        <f t="shared" ref="ED1119" si="9720">+IF(EC1119&lt;&gt;0,EC1119*3,0)</f>
        <v>0</v>
      </c>
      <c r="EE1119" s="19">
        <f t="shared" si="9528"/>
        <v>0</v>
      </c>
      <c r="EF1119" s="1">
        <f t="shared" si="9529"/>
        <v>0</v>
      </c>
      <c r="EG1119" s="18">
        <f>+IF(AND(CT1119+EC1119=0,SUM(AO1119:AR1119)&gt;0,SUM(DK1119:DN1119)&gt;0),(CU1119+CV1119+CW1119+CX1119)*2+CY1119*5,(EC1119+CT1119-FO1119)*5)+IF(AND(EC1119+DQ1119+CT1119=0,SUM(AO1119:AR1119)&gt;0),SUM(CU1119:CX1119)*2+CY1119*5,0)-5</f>
        <v>5</v>
      </c>
      <c r="EH1119" s="341"/>
      <c r="EI1119" s="44"/>
      <c r="EJ1119" s="44"/>
      <c r="EK1119" s="44">
        <v>5.5</v>
      </c>
      <c r="EL1119" s="93">
        <v>1</v>
      </c>
      <c r="EM1119" s="93"/>
      <c r="EN1119" s="93"/>
      <c r="EO1119" s="366"/>
      <c r="EP1119" s="366"/>
      <c r="EQ1119" s="374"/>
      <c r="ER1119" s="374"/>
      <c r="ES1119" s="374"/>
      <c r="ET1119" s="374"/>
      <c r="EU1119" s="18">
        <f t="shared" si="9540"/>
        <v>0</v>
      </c>
      <c r="EV1119" s="18">
        <f t="shared" si="9531"/>
        <v>2</v>
      </c>
      <c r="EW1119" s="341">
        <v>1</v>
      </c>
      <c r="EX1119" s="341"/>
      <c r="EY1119" s="341">
        <v>4</v>
      </c>
      <c r="EZ1119" s="365">
        <f t="shared" si="9682"/>
        <v>0</v>
      </c>
      <c r="FA1119" s="44"/>
      <c r="FB1119" s="44"/>
      <c r="FC1119" s="44"/>
      <c r="FD1119" s="45"/>
      <c r="FE1119" s="45"/>
      <c r="FF1119" s="45"/>
      <c r="FG1119" s="300"/>
      <c r="FH1119" s="45"/>
      <c r="FI1119" s="45"/>
      <c r="FJ1119" s="45"/>
      <c r="FK1119" s="44"/>
      <c r="FL1119" s="44"/>
      <c r="FM1119" s="44"/>
      <c r="FN1119" s="44"/>
      <c r="FO1119" s="294"/>
      <c r="FP1119" s="20">
        <f t="shared" si="9541"/>
        <v>0</v>
      </c>
      <c r="FQ1119" s="20">
        <f t="shared" si="9532"/>
        <v>0</v>
      </c>
      <c r="FR1119" s="20">
        <f t="shared" si="9533"/>
        <v>4</v>
      </c>
      <c r="FS1119" s="20">
        <f t="shared" si="9534"/>
        <v>0</v>
      </c>
      <c r="FT1119" s="20">
        <f t="shared" si="9535"/>
        <v>0</v>
      </c>
      <c r="FU1119" s="20">
        <f t="shared" si="9536"/>
        <v>0</v>
      </c>
      <c r="FV1119" s="20">
        <f t="shared" si="9537"/>
        <v>0</v>
      </c>
      <c r="FW1119" s="44"/>
    </row>
    <row r="1120" spans="1:179" ht="27.75" customHeight="1">
      <c r="A1120" s="40"/>
      <c r="B1120" s="48" t="s">
        <v>671</v>
      </c>
      <c r="C1120" s="48" t="str">
        <f t="shared" si="9684"/>
        <v>3.3</v>
      </c>
      <c r="D1120" s="48" t="s">
        <v>44</v>
      </c>
      <c r="E1120" s="48" t="str">
        <f t="shared" si="9685"/>
        <v>LT8,5</v>
      </c>
      <c r="F1120" s="48">
        <v>47</v>
      </c>
      <c r="G1120" s="48">
        <f t="shared" si="9686"/>
        <v>47</v>
      </c>
      <c r="H1120" s="43"/>
      <c r="I1120" s="43"/>
      <c r="J1120" s="44"/>
      <c r="K1120" s="44"/>
      <c r="L1120" s="44"/>
      <c r="M1120" s="44"/>
      <c r="N1120" s="43"/>
      <c r="O1120" s="43"/>
      <c r="P1120" s="1"/>
      <c r="Q1120" s="16"/>
      <c r="R1120" s="1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1">
        <f t="shared" ref="AC1120" si="9721">+IF(S1120=1,1,0)+IF(T1120=1,1,0)</f>
        <v>0</v>
      </c>
      <c r="AD1120" s="1">
        <f t="shared" ref="AD1120" si="9722">+IF(U1120=1,1,0)+IF(V1120=1,1,0)</f>
        <v>0</v>
      </c>
      <c r="AE1120" s="1">
        <f t="shared" ref="AE1120" si="9723">+IF(W1120=1,1,0)+IF(X1120=1,1,0)</f>
        <v>0</v>
      </c>
      <c r="AF1120" s="1">
        <f t="shared" ref="AF1120" si="9724">+IF(Y1120=1,1,0)+IF(Z1120=1,1,0)</f>
        <v>0</v>
      </c>
      <c r="AG1120" s="1">
        <f t="shared" ref="AG1120" si="9725">+IF(AA1120=1,1,0)</f>
        <v>0</v>
      </c>
      <c r="AH1120" s="1">
        <f t="shared" ref="AH1120" si="9726">+IF(AB1120=1,1,0)</f>
        <v>0</v>
      </c>
      <c r="AI1120" s="1">
        <f t="shared" ref="AI1120" si="9727">+IF(S1120=2,1,0)+IF(T1120=2,1,0)</f>
        <v>0</v>
      </c>
      <c r="AJ1120" s="1">
        <f t="shared" ref="AJ1120" si="9728">+IF(U1120=2,1,0)+IF(V1120=2,1,0)</f>
        <v>0</v>
      </c>
      <c r="AK1120" s="1">
        <f t="shared" ref="AK1120" si="9729">+IF(X1120=2,1,0)+IF(W1120=2,1,0)</f>
        <v>0</v>
      </c>
      <c r="AL1120" s="1">
        <f t="shared" ref="AL1120" si="9730">+IF(Y1120=2,1,0)+IF(Z1120=2,1,0)</f>
        <v>0</v>
      </c>
      <c r="AM1120" s="1">
        <f t="shared" ref="AM1120" si="9731">+IF(AA1120=2,1,0)</f>
        <v>0</v>
      </c>
      <c r="AN1120" s="1">
        <f t="shared" ref="AN1120" si="9732">+IF(AB1120=2,1,0)</f>
        <v>0</v>
      </c>
      <c r="AO1120" s="44"/>
      <c r="AP1120" s="44"/>
      <c r="AQ1120" s="44"/>
      <c r="AR1120" s="294">
        <f t="shared" ref="AR1120" si="9733">G1120</f>
        <v>47</v>
      </c>
      <c r="AS1120" s="122">
        <f t="shared" si="9506"/>
        <v>0</v>
      </c>
      <c r="AT1120" s="122">
        <f t="shared" si="9507"/>
        <v>0</v>
      </c>
      <c r="AU1120" s="122">
        <f t="shared" si="9508"/>
        <v>0</v>
      </c>
      <c r="AV1120" s="122">
        <f t="shared" si="9509"/>
        <v>1</v>
      </c>
      <c r="AW1120" s="44"/>
      <c r="AX1120" s="294"/>
      <c r="AY1120" s="294"/>
      <c r="AZ1120" s="294"/>
      <c r="BA1120" s="294"/>
      <c r="BB1120" s="294"/>
      <c r="BC1120" s="294"/>
      <c r="BD1120" s="44"/>
      <c r="BE1120" s="44"/>
      <c r="BF1120" s="44"/>
      <c r="BG1120" s="44"/>
      <c r="BH1120" s="44"/>
      <c r="BI1120" s="44"/>
      <c r="BJ1120" s="44">
        <v>1</v>
      </c>
      <c r="BK1120" s="44"/>
      <c r="BL1120" s="44"/>
      <c r="BM1120" s="44"/>
      <c r="BN1120" s="127"/>
      <c r="BO1120" s="44"/>
      <c r="BP1120" s="1"/>
      <c r="BQ1120" s="44"/>
      <c r="BR1120" s="17">
        <v>4</v>
      </c>
      <c r="BS1120" s="1">
        <f t="shared" si="9510"/>
        <v>0</v>
      </c>
      <c r="BT1120" s="17">
        <f t="shared" ref="BT1120" si="9734">+BS1120*2</f>
        <v>0</v>
      </c>
      <c r="BU1120" s="44"/>
      <c r="BV1120" s="44">
        <v>2</v>
      </c>
      <c r="BW1120" s="44"/>
      <c r="BX1120" s="44"/>
      <c r="BY1120" s="44"/>
      <c r="BZ1120" s="44"/>
      <c r="CA1120" s="44"/>
      <c r="CB1120" s="44"/>
      <c r="CC1120" s="44"/>
      <c r="CD1120" s="92"/>
      <c r="CE1120" s="92"/>
      <c r="CF1120" s="92"/>
      <c r="CG1120" s="44"/>
      <c r="CH1120" s="1"/>
      <c r="CI1120" s="1">
        <v>1</v>
      </c>
      <c r="CJ1120" s="1"/>
      <c r="CK1120" s="383"/>
      <c r="CL1120" s="383"/>
      <c r="CM1120" s="383"/>
      <c r="CN1120" s="1">
        <f t="shared" si="9512"/>
        <v>0</v>
      </c>
      <c r="CO1120" s="1">
        <f t="shared" si="9513"/>
        <v>0</v>
      </c>
      <c r="CP1120" s="20">
        <f t="shared" si="9514"/>
        <v>2.5</v>
      </c>
      <c r="CQ1120" s="351"/>
      <c r="CR1120" s="131">
        <f t="shared" si="9649"/>
        <v>1</v>
      </c>
      <c r="CS1120" s="44"/>
      <c r="CT1120" s="44">
        <v>1</v>
      </c>
      <c r="CU1120" s="1"/>
      <c r="CV1120" s="1"/>
      <c r="CW1120" s="1">
        <v>1</v>
      </c>
      <c r="CX1120" s="1"/>
      <c r="CY1120" s="1">
        <v>4</v>
      </c>
      <c r="CZ1120" s="44"/>
      <c r="DA1120" s="17">
        <f t="shared" ref="DA1120" si="9735">+CY1120</f>
        <v>4</v>
      </c>
      <c r="DB1120" s="359">
        <f t="shared" si="9538"/>
        <v>4</v>
      </c>
      <c r="DC1120" s="359">
        <f t="shared" si="9539"/>
        <v>5</v>
      </c>
      <c r="DD1120" s="44"/>
      <c r="DE1120" s="44">
        <v>3</v>
      </c>
      <c r="DF1120" s="44"/>
      <c r="DG1120" s="44"/>
      <c r="DH1120" s="44"/>
      <c r="DI1120" s="44">
        <f>4*3</f>
        <v>12</v>
      </c>
      <c r="DJ1120" s="44"/>
      <c r="DK1120" s="44"/>
      <c r="DL1120" s="44"/>
      <c r="DM1120" s="44"/>
      <c r="DN1120" s="44">
        <f t="shared" si="9703"/>
        <v>47</v>
      </c>
      <c r="DO1120" s="1"/>
      <c r="DP1120" s="1"/>
      <c r="DQ1120" s="17">
        <f t="shared" si="9516"/>
        <v>0</v>
      </c>
      <c r="DR1120" s="17">
        <f t="shared" si="9517"/>
        <v>0</v>
      </c>
      <c r="DS1120" s="17">
        <f t="shared" si="9518"/>
        <v>0</v>
      </c>
      <c r="DT1120" s="17">
        <f t="shared" si="9519"/>
        <v>0</v>
      </c>
      <c r="DU1120" s="17">
        <f t="shared" si="9520"/>
        <v>0</v>
      </c>
      <c r="DV1120" s="17">
        <f t="shared" si="9521"/>
        <v>0</v>
      </c>
      <c r="DW1120" s="1"/>
      <c r="DX1120" s="1"/>
      <c r="DY1120" s="20">
        <f t="shared" si="9522"/>
        <v>0</v>
      </c>
      <c r="DZ1120" s="20">
        <f t="shared" si="9523"/>
        <v>0</v>
      </c>
      <c r="EA1120" s="20">
        <f t="shared" si="9524"/>
        <v>0</v>
      </c>
      <c r="EB1120" s="20">
        <f t="shared" si="9525"/>
        <v>0</v>
      </c>
      <c r="EC1120" s="18">
        <f t="shared" si="9526"/>
        <v>0</v>
      </c>
      <c r="ED1120" s="19">
        <f t="shared" ref="ED1120" si="9736">+IF(EC1120&lt;&gt;0,EC1120*3,0)</f>
        <v>0</v>
      </c>
      <c r="EE1120" s="19">
        <f t="shared" si="9528"/>
        <v>3</v>
      </c>
      <c r="EF1120" s="1">
        <f t="shared" si="9529"/>
        <v>4</v>
      </c>
      <c r="EG1120" s="18">
        <f>+IF(AND(CT1120+EC1120=0,SUM(AO1120:AR1120)&gt;0,SUM(DK1120:DN1120)&gt;0),(CU1120+CV1120+CW1120+CX1120)*2+CY1120*5,(EC1120+CT1120-FO1120)*5)+IF(AND(EC1120+DQ1120+CT1120=0,SUM(AO1120:AR1120)&gt;0),SUM(CU1120:CX1120)*2+CY1120*5,0)</f>
        <v>5</v>
      </c>
      <c r="EH1120" s="341"/>
      <c r="EI1120" s="44"/>
      <c r="EJ1120" s="44">
        <v>5.5</v>
      </c>
      <c r="EK1120" s="44"/>
      <c r="EL1120" s="93"/>
      <c r="EM1120" s="93"/>
      <c r="EN1120" s="93"/>
      <c r="EO1120" s="366"/>
      <c r="EP1120" s="366"/>
      <c r="EQ1120" s="374"/>
      <c r="ER1120" s="374"/>
      <c r="ES1120" s="374">
        <v>1</v>
      </c>
      <c r="ET1120" s="374"/>
      <c r="EU1120" s="18">
        <f>IF(SUM(CU1120:CX1120)&gt;0,CZ1120*1+2,0)-2</f>
        <v>0</v>
      </c>
      <c r="EV1120" s="18">
        <f t="shared" si="9531"/>
        <v>2</v>
      </c>
      <c r="EW1120" s="341">
        <v>1</v>
      </c>
      <c r="EX1120" s="341"/>
      <c r="EY1120" s="341"/>
      <c r="EZ1120" s="365">
        <f t="shared" si="9682"/>
        <v>0</v>
      </c>
      <c r="FA1120" s="44"/>
      <c r="FB1120" s="44"/>
      <c r="FC1120" s="44"/>
      <c r="FD1120" s="45"/>
      <c r="FE1120" s="45"/>
      <c r="FF1120" s="45"/>
      <c r="FG1120" s="300"/>
      <c r="FH1120" s="45"/>
      <c r="FI1120" s="45"/>
      <c r="FJ1120" s="45"/>
      <c r="FK1120" s="44"/>
      <c r="FL1120" s="44"/>
      <c r="FM1120" s="44"/>
      <c r="FN1120" s="44"/>
      <c r="FO1120" s="294"/>
      <c r="FP1120" s="20">
        <f t="shared" si="9541"/>
        <v>0</v>
      </c>
      <c r="FQ1120" s="20">
        <f t="shared" si="9532"/>
        <v>3</v>
      </c>
      <c r="FR1120" s="20">
        <f t="shared" si="9533"/>
        <v>0</v>
      </c>
      <c r="FS1120" s="20">
        <f t="shared" si="9534"/>
        <v>0</v>
      </c>
      <c r="FT1120" s="20">
        <f t="shared" si="9535"/>
        <v>0</v>
      </c>
      <c r="FU1120" s="20">
        <f t="shared" si="9536"/>
        <v>0</v>
      </c>
      <c r="FV1120" s="20">
        <f t="shared" si="9537"/>
        <v>0</v>
      </c>
      <c r="FW1120" s="44"/>
    </row>
    <row r="1121" spans="1:179" ht="27.75" customHeight="1">
      <c r="A1121" s="40"/>
      <c r="B1121" s="48" t="s">
        <v>660</v>
      </c>
      <c r="C1121" s="48" t="str">
        <f t="shared" si="9684"/>
        <v>3.4</v>
      </c>
      <c r="D1121" s="48" t="s">
        <v>44</v>
      </c>
      <c r="E1121" s="48" t="str">
        <f t="shared" si="9685"/>
        <v>LT8,5</v>
      </c>
      <c r="F1121" s="48">
        <v>40</v>
      </c>
      <c r="G1121" s="48">
        <f t="shared" si="9686"/>
        <v>40</v>
      </c>
      <c r="H1121" s="43"/>
      <c r="I1121" s="43"/>
      <c r="J1121" s="44"/>
      <c r="K1121" s="44"/>
      <c r="L1121" s="44"/>
      <c r="M1121" s="44"/>
      <c r="N1121" s="43"/>
      <c r="O1121" s="43"/>
      <c r="P1121" s="1"/>
      <c r="Q1121" s="16"/>
      <c r="R1121" s="1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1">
        <f t="shared" ref="AC1121" si="9737">+IF(S1121=1,1,0)+IF(T1121=1,1,0)</f>
        <v>0</v>
      </c>
      <c r="AD1121" s="1">
        <f t="shared" ref="AD1121" si="9738">+IF(U1121=1,1,0)+IF(V1121=1,1,0)</f>
        <v>0</v>
      </c>
      <c r="AE1121" s="1">
        <f t="shared" ref="AE1121" si="9739">+IF(W1121=1,1,0)+IF(X1121=1,1,0)</f>
        <v>0</v>
      </c>
      <c r="AF1121" s="1">
        <f t="shared" ref="AF1121" si="9740">+IF(Y1121=1,1,0)+IF(Z1121=1,1,0)</f>
        <v>0</v>
      </c>
      <c r="AG1121" s="1">
        <f t="shared" ref="AG1121" si="9741">+IF(AA1121=1,1,0)</f>
        <v>0</v>
      </c>
      <c r="AH1121" s="1">
        <f t="shared" ref="AH1121" si="9742">+IF(AB1121=1,1,0)</f>
        <v>0</v>
      </c>
      <c r="AI1121" s="1">
        <f t="shared" ref="AI1121" si="9743">+IF(S1121=2,1,0)+IF(T1121=2,1,0)</f>
        <v>0</v>
      </c>
      <c r="AJ1121" s="1">
        <f t="shared" ref="AJ1121" si="9744">+IF(U1121=2,1,0)+IF(V1121=2,1,0)</f>
        <v>0</v>
      </c>
      <c r="AK1121" s="1">
        <f t="shared" ref="AK1121" si="9745">+IF(X1121=2,1,0)+IF(W1121=2,1,0)</f>
        <v>0</v>
      </c>
      <c r="AL1121" s="1">
        <f t="shared" ref="AL1121" si="9746">+IF(Y1121=2,1,0)+IF(Z1121=2,1,0)</f>
        <v>0</v>
      </c>
      <c r="AM1121" s="1">
        <f t="shared" ref="AM1121" si="9747">+IF(AA1121=2,1,0)</f>
        <v>0</v>
      </c>
      <c r="AN1121" s="1">
        <f t="shared" ref="AN1121" si="9748">+IF(AB1121=2,1,0)</f>
        <v>0</v>
      </c>
      <c r="AO1121" s="44"/>
      <c r="AP1121" s="44"/>
      <c r="AQ1121" s="44"/>
      <c r="AR1121" s="294">
        <f t="shared" ref="AR1121" si="9749">G1121</f>
        <v>40</v>
      </c>
      <c r="AS1121" s="122">
        <f t="shared" si="9506"/>
        <v>0</v>
      </c>
      <c r="AT1121" s="122">
        <f t="shared" si="9507"/>
        <v>0</v>
      </c>
      <c r="AU1121" s="122">
        <f t="shared" si="9508"/>
        <v>0</v>
      </c>
      <c r="AV1121" s="122">
        <f t="shared" si="9509"/>
        <v>1</v>
      </c>
      <c r="AW1121" s="44"/>
      <c r="AX1121" s="294"/>
      <c r="AY1121" s="294"/>
      <c r="AZ1121" s="294"/>
      <c r="BA1121" s="294"/>
      <c r="BB1121" s="294"/>
      <c r="BC1121" s="294"/>
      <c r="BD1121" s="44"/>
      <c r="BE1121" s="44"/>
      <c r="BF1121" s="44"/>
      <c r="BG1121" s="44"/>
      <c r="BH1121" s="44"/>
      <c r="BI1121" s="44"/>
      <c r="BJ1121" s="44">
        <v>1</v>
      </c>
      <c r="BK1121" s="44"/>
      <c r="BL1121" s="44"/>
      <c r="BM1121" s="44"/>
      <c r="BN1121" s="127"/>
      <c r="BO1121" s="44"/>
      <c r="BP1121" s="1"/>
      <c r="BQ1121" s="44"/>
      <c r="BR1121" s="17">
        <v>4</v>
      </c>
      <c r="BS1121" s="1">
        <f t="shared" si="9510"/>
        <v>0</v>
      </c>
      <c r="BT1121" s="17">
        <f t="shared" ref="BT1121" si="9750">+BS1121*2</f>
        <v>0</v>
      </c>
      <c r="BU1121" s="44"/>
      <c r="BV1121" s="44">
        <v>2</v>
      </c>
      <c r="BW1121" s="44"/>
      <c r="BX1121" s="44"/>
      <c r="BY1121" s="44"/>
      <c r="BZ1121" s="44"/>
      <c r="CA1121" s="44"/>
      <c r="CB1121" s="44"/>
      <c r="CC1121" s="44"/>
      <c r="CD1121" s="92"/>
      <c r="CE1121" s="92"/>
      <c r="CF1121" s="92"/>
      <c r="CG1121" s="44"/>
      <c r="CH1121" s="1"/>
      <c r="CI1121" s="1">
        <v>1</v>
      </c>
      <c r="CJ1121" s="1"/>
      <c r="CK1121" s="383"/>
      <c r="CL1121" s="383"/>
      <c r="CM1121" s="383"/>
      <c r="CN1121" s="1">
        <f t="shared" si="9512"/>
        <v>0</v>
      </c>
      <c r="CO1121" s="1">
        <f t="shared" si="9513"/>
        <v>0</v>
      </c>
      <c r="CP1121" s="20">
        <f t="shared" si="9514"/>
        <v>2.5</v>
      </c>
      <c r="CQ1121" s="351"/>
      <c r="CR1121" s="131">
        <f t="shared" si="9649"/>
        <v>1</v>
      </c>
      <c r="CS1121" s="44"/>
      <c r="CT1121" s="44">
        <v>1</v>
      </c>
      <c r="CU1121" s="1"/>
      <c r="CV1121" s="1">
        <v>1</v>
      </c>
      <c r="CW1121" s="1">
        <v>1</v>
      </c>
      <c r="CX1121" s="1"/>
      <c r="CY1121" s="1">
        <v>6</v>
      </c>
      <c r="CZ1121" s="44">
        <v>5</v>
      </c>
      <c r="DA1121" s="17">
        <f t="shared" ref="DA1121" si="9751">+CY1121</f>
        <v>6</v>
      </c>
      <c r="DB1121" s="359">
        <f t="shared" si="9538"/>
        <v>11</v>
      </c>
      <c r="DC1121" s="359">
        <f t="shared" si="9539"/>
        <v>8</v>
      </c>
      <c r="DD1121" s="44"/>
      <c r="DE1121" s="44"/>
      <c r="DF1121" s="44">
        <v>4</v>
      </c>
      <c r="DG1121" s="44">
        <v>6</v>
      </c>
      <c r="DH1121" s="44"/>
      <c r="DI1121" s="44">
        <f>4*4</f>
        <v>16</v>
      </c>
      <c r="DJ1121" s="44"/>
      <c r="DK1121" s="44"/>
      <c r="DL1121" s="44"/>
      <c r="DM1121" s="44"/>
      <c r="DN1121" s="44">
        <f t="shared" si="9703"/>
        <v>40</v>
      </c>
      <c r="DO1121" s="1"/>
      <c r="DP1121" s="1"/>
      <c r="DQ1121" s="17">
        <f t="shared" si="9516"/>
        <v>0</v>
      </c>
      <c r="DR1121" s="17">
        <f t="shared" si="9517"/>
        <v>0</v>
      </c>
      <c r="DS1121" s="17">
        <f t="shared" si="9518"/>
        <v>0</v>
      </c>
      <c r="DT1121" s="17">
        <f t="shared" si="9519"/>
        <v>0</v>
      </c>
      <c r="DU1121" s="17">
        <f t="shared" si="9520"/>
        <v>0</v>
      </c>
      <c r="DV1121" s="17">
        <f t="shared" si="9521"/>
        <v>0</v>
      </c>
      <c r="DW1121" s="1"/>
      <c r="DX1121" s="1"/>
      <c r="DY1121" s="20">
        <f t="shared" si="9522"/>
        <v>0</v>
      </c>
      <c r="DZ1121" s="20">
        <f t="shared" si="9523"/>
        <v>0</v>
      </c>
      <c r="EA1121" s="20">
        <f t="shared" si="9524"/>
        <v>0</v>
      </c>
      <c r="EB1121" s="20">
        <f t="shared" si="9525"/>
        <v>0</v>
      </c>
      <c r="EC1121" s="18">
        <f t="shared" si="9526"/>
        <v>0</v>
      </c>
      <c r="ED1121" s="19">
        <f t="shared" ref="ED1121" si="9752">+IF(EC1121&lt;&gt;0,EC1121*3,0)</f>
        <v>0</v>
      </c>
      <c r="EE1121" s="19">
        <f t="shared" si="9528"/>
        <v>3</v>
      </c>
      <c r="EF1121" s="1">
        <f t="shared" si="9529"/>
        <v>4</v>
      </c>
      <c r="EG1121" s="18">
        <f>+IF(AND(CT1121+EC1121=0,SUM(AO1121:AR1121)&gt;0,SUM(DK1121:DN1121)&gt;0),(CU1121+CV1121+CW1121+CX1121)*2+CY1121*5,(EC1121+CT1121-FO1121)*5)+IF(AND(EC1121+DQ1121+CT1121=0,SUM(AO1121:AR1121)&gt;0),SUM(CU1121:CX1121)*2+CY1121*5,0)</f>
        <v>5</v>
      </c>
      <c r="EH1121" s="341"/>
      <c r="EI1121" s="44"/>
      <c r="EJ1121" s="44"/>
      <c r="EK1121" s="44">
        <v>5.5</v>
      </c>
      <c r="EL1121" s="93">
        <v>1</v>
      </c>
      <c r="EM1121" s="93"/>
      <c r="EN1121" s="93"/>
      <c r="EO1121" s="366"/>
      <c r="EP1121" s="366"/>
      <c r="EQ1121" s="374"/>
      <c r="ER1121" s="374"/>
      <c r="ES1121" s="374">
        <v>1</v>
      </c>
      <c r="ET1121" s="374"/>
      <c r="EU1121" s="18">
        <f t="shared" ref="EU1121:EU1130" si="9753">IF(SUM(CU1121:CX1121)&gt;0,CZ1121*1+2,0)</f>
        <v>7</v>
      </c>
      <c r="EV1121" s="18">
        <f t="shared" si="9531"/>
        <v>2</v>
      </c>
      <c r="EW1121" s="341">
        <v>2</v>
      </c>
      <c r="EX1121" s="341">
        <v>2</v>
      </c>
      <c r="EY1121" s="341">
        <v>5</v>
      </c>
      <c r="EZ1121" s="365">
        <f t="shared" si="9682"/>
        <v>0</v>
      </c>
      <c r="FA1121" s="44"/>
      <c r="FB1121" s="44"/>
      <c r="FC1121" s="44"/>
      <c r="FD1121" s="45"/>
      <c r="FE1121" s="45"/>
      <c r="FF1121" s="45"/>
      <c r="FG1121" s="300"/>
      <c r="FH1121" s="45"/>
      <c r="FI1121" s="45"/>
      <c r="FJ1121" s="45"/>
      <c r="FK1121" s="44"/>
      <c r="FL1121" s="44"/>
      <c r="FM1121" s="44"/>
      <c r="FN1121" s="44"/>
      <c r="FO1121" s="294"/>
      <c r="FP1121" s="20">
        <f t="shared" si="9541"/>
        <v>0</v>
      </c>
      <c r="FQ1121" s="20">
        <f t="shared" si="9532"/>
        <v>0</v>
      </c>
      <c r="FR1121" s="20">
        <f t="shared" si="9533"/>
        <v>4</v>
      </c>
      <c r="FS1121" s="20">
        <f t="shared" si="9534"/>
        <v>0</v>
      </c>
      <c r="FT1121" s="20">
        <f t="shared" si="9535"/>
        <v>0</v>
      </c>
      <c r="FU1121" s="20">
        <f t="shared" si="9536"/>
        <v>0</v>
      </c>
      <c r="FV1121" s="20">
        <f t="shared" si="9537"/>
        <v>0</v>
      </c>
      <c r="FW1121" s="44"/>
    </row>
    <row r="1122" spans="1:179" ht="27.75" customHeight="1">
      <c r="A1122" s="40"/>
      <c r="B1122" s="48" t="s">
        <v>672</v>
      </c>
      <c r="C1122" s="48" t="str">
        <f t="shared" si="9684"/>
        <v>3.5</v>
      </c>
      <c r="D1122" s="48" t="s">
        <v>44</v>
      </c>
      <c r="E1122" s="48" t="str">
        <f t="shared" si="9685"/>
        <v>LT8,5</v>
      </c>
      <c r="F1122" s="48">
        <v>38</v>
      </c>
      <c r="G1122" s="48">
        <f t="shared" si="9686"/>
        <v>38</v>
      </c>
      <c r="H1122" s="43"/>
      <c r="I1122" s="43"/>
      <c r="J1122" s="44"/>
      <c r="K1122" s="44"/>
      <c r="L1122" s="44"/>
      <c r="M1122" s="44"/>
      <c r="N1122" s="43"/>
      <c r="O1122" s="43"/>
      <c r="P1122" s="1"/>
      <c r="Q1122" s="16"/>
      <c r="R1122" s="1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1">
        <f t="shared" ref="AC1122:AC1124" si="9754">+IF(S1122=1,1,0)+IF(T1122=1,1,0)</f>
        <v>0</v>
      </c>
      <c r="AD1122" s="1">
        <f t="shared" ref="AD1122:AD1124" si="9755">+IF(U1122=1,1,0)+IF(V1122=1,1,0)</f>
        <v>0</v>
      </c>
      <c r="AE1122" s="1">
        <f t="shared" ref="AE1122:AE1124" si="9756">+IF(W1122=1,1,0)+IF(X1122=1,1,0)</f>
        <v>0</v>
      </c>
      <c r="AF1122" s="1">
        <f t="shared" ref="AF1122:AF1124" si="9757">+IF(Y1122=1,1,0)+IF(Z1122=1,1,0)</f>
        <v>0</v>
      </c>
      <c r="AG1122" s="1">
        <f t="shared" ref="AG1122:AG1124" si="9758">+IF(AA1122=1,1,0)</f>
        <v>0</v>
      </c>
      <c r="AH1122" s="1">
        <f t="shared" ref="AH1122:AH1124" si="9759">+IF(AB1122=1,1,0)</f>
        <v>0</v>
      </c>
      <c r="AI1122" s="1">
        <f t="shared" ref="AI1122:AI1124" si="9760">+IF(S1122=2,1,0)+IF(T1122=2,1,0)</f>
        <v>0</v>
      </c>
      <c r="AJ1122" s="1">
        <f t="shared" ref="AJ1122:AJ1124" si="9761">+IF(U1122=2,1,0)+IF(V1122=2,1,0)</f>
        <v>0</v>
      </c>
      <c r="AK1122" s="1">
        <f t="shared" ref="AK1122:AK1124" si="9762">+IF(X1122=2,1,0)+IF(W1122=2,1,0)</f>
        <v>0</v>
      </c>
      <c r="AL1122" s="1">
        <f t="shared" ref="AL1122:AL1124" si="9763">+IF(Y1122=2,1,0)+IF(Z1122=2,1,0)</f>
        <v>0</v>
      </c>
      <c r="AM1122" s="1">
        <f t="shared" ref="AM1122:AM1124" si="9764">+IF(AA1122=2,1,0)</f>
        <v>0</v>
      </c>
      <c r="AN1122" s="1">
        <f t="shared" ref="AN1122:AN1124" si="9765">+IF(AB1122=2,1,0)</f>
        <v>0</v>
      </c>
      <c r="AO1122" s="44"/>
      <c r="AP1122" s="44"/>
      <c r="AQ1122" s="44"/>
      <c r="AR1122" s="294">
        <f t="shared" ref="AR1122:AR1124" si="9766">G1122</f>
        <v>38</v>
      </c>
      <c r="AS1122" s="122">
        <f t="shared" si="9506"/>
        <v>0</v>
      </c>
      <c r="AT1122" s="122">
        <f t="shared" si="9507"/>
        <v>0</v>
      </c>
      <c r="AU1122" s="122">
        <f t="shared" si="9508"/>
        <v>0</v>
      </c>
      <c r="AV1122" s="122">
        <f t="shared" si="9509"/>
        <v>1</v>
      </c>
      <c r="AW1122" s="44"/>
      <c r="AX1122" s="294"/>
      <c r="AY1122" s="294"/>
      <c r="AZ1122" s="294"/>
      <c r="BA1122" s="294"/>
      <c r="BB1122" s="294"/>
      <c r="BC1122" s="294"/>
      <c r="BD1122" s="44"/>
      <c r="BE1122" s="44"/>
      <c r="BF1122" s="44"/>
      <c r="BG1122" s="44"/>
      <c r="BH1122" s="44"/>
      <c r="BI1122" s="44">
        <v>1</v>
      </c>
      <c r="BJ1122" s="44"/>
      <c r="BK1122" s="44"/>
      <c r="BL1122" s="44"/>
      <c r="BM1122" s="44"/>
      <c r="BN1122" s="127"/>
      <c r="BO1122" s="44"/>
      <c r="BP1122" s="1"/>
      <c r="BQ1122" s="44"/>
      <c r="BR1122" s="17">
        <v>4</v>
      </c>
      <c r="BS1122" s="1">
        <f t="shared" si="9510"/>
        <v>0</v>
      </c>
      <c r="BT1122" s="17">
        <f t="shared" ref="BT1122:BT1124" si="9767">+BS1122*2</f>
        <v>0</v>
      </c>
      <c r="BU1122" s="44"/>
      <c r="BV1122" s="44">
        <v>2</v>
      </c>
      <c r="BW1122" s="44"/>
      <c r="BX1122" s="44"/>
      <c r="BY1122" s="44"/>
      <c r="BZ1122" s="44"/>
      <c r="CA1122" s="44"/>
      <c r="CB1122" s="44"/>
      <c r="CC1122" s="44"/>
      <c r="CD1122" s="92"/>
      <c r="CE1122" s="92"/>
      <c r="CF1122" s="92"/>
      <c r="CG1122" s="44"/>
      <c r="CH1122" s="1"/>
      <c r="CI1122" s="1">
        <v>1</v>
      </c>
      <c r="CJ1122" s="1"/>
      <c r="CK1122" s="383"/>
      <c r="CL1122" s="383"/>
      <c r="CM1122" s="383"/>
      <c r="CN1122" s="1">
        <f t="shared" si="9512"/>
        <v>0</v>
      </c>
      <c r="CO1122" s="1">
        <f t="shared" si="9513"/>
        <v>0</v>
      </c>
      <c r="CP1122" s="20">
        <f t="shared" si="9514"/>
        <v>2.5</v>
      </c>
      <c r="CQ1122" s="351"/>
      <c r="CR1122" s="131">
        <f t="shared" si="9649"/>
        <v>1</v>
      </c>
      <c r="CS1122" s="44"/>
      <c r="CT1122" s="44"/>
      <c r="CU1122" s="1"/>
      <c r="CV1122" s="1"/>
      <c r="CW1122" s="1"/>
      <c r="CX1122" s="1"/>
      <c r="CY1122" s="1"/>
      <c r="CZ1122" s="44"/>
      <c r="DA1122" s="17">
        <f t="shared" ref="DA1122:DA1124" si="9768">+CY1122</f>
        <v>0</v>
      </c>
      <c r="DB1122" s="359">
        <f t="shared" si="9538"/>
        <v>0</v>
      </c>
      <c r="DC1122" s="359">
        <f t="shared" si="9539"/>
        <v>0</v>
      </c>
      <c r="DD1122" s="44"/>
      <c r="DE1122" s="44"/>
      <c r="DF1122" s="44"/>
      <c r="DG1122" s="44"/>
      <c r="DH1122" s="44"/>
      <c r="DI1122" s="44"/>
      <c r="DJ1122" s="44"/>
      <c r="DK1122" s="44"/>
      <c r="DL1122" s="44"/>
      <c r="DM1122" s="44"/>
      <c r="DN1122" s="44">
        <f t="shared" si="9703"/>
        <v>38</v>
      </c>
      <c r="DO1122" s="1"/>
      <c r="DP1122" s="1"/>
      <c r="DQ1122" s="17">
        <f t="shared" si="9516"/>
        <v>0</v>
      </c>
      <c r="DR1122" s="17">
        <f t="shared" si="9517"/>
        <v>0</v>
      </c>
      <c r="DS1122" s="17">
        <f t="shared" si="9518"/>
        <v>0</v>
      </c>
      <c r="DT1122" s="17">
        <f t="shared" si="9519"/>
        <v>0</v>
      </c>
      <c r="DU1122" s="17">
        <f t="shared" si="9520"/>
        <v>0</v>
      </c>
      <c r="DV1122" s="17">
        <f t="shared" si="9521"/>
        <v>0</v>
      </c>
      <c r="DW1122" s="1"/>
      <c r="DX1122" s="1"/>
      <c r="DY1122" s="20">
        <f t="shared" si="9522"/>
        <v>0</v>
      </c>
      <c r="DZ1122" s="20">
        <f t="shared" si="9523"/>
        <v>0</v>
      </c>
      <c r="EA1122" s="20">
        <f t="shared" si="9524"/>
        <v>0</v>
      </c>
      <c r="EB1122" s="20">
        <f t="shared" si="9525"/>
        <v>0</v>
      </c>
      <c r="EC1122" s="18">
        <f t="shared" si="9526"/>
        <v>0</v>
      </c>
      <c r="ED1122" s="19">
        <f t="shared" ref="ED1122:ED1124" si="9769">+IF(EC1122&lt;&gt;0,EC1122*3,0)</f>
        <v>0</v>
      </c>
      <c r="EE1122" s="19">
        <f t="shared" si="9528"/>
        <v>0</v>
      </c>
      <c r="EF1122" s="1">
        <f t="shared" si="9529"/>
        <v>0</v>
      </c>
      <c r="EG1122" s="18">
        <f>+IF(AND(CT1122+EC1122=0,SUM(AO1122:AR1122)&gt;0,SUM(DK1122:DN1122)&gt;0),(CU1122+CV1122+CW1122+CX1122)*2+CY1122*5,(EC1122+CT1122-FO1122)*5)+IF(AND(EC1122+DQ1122+CT1122=0,SUM(AO1122:AR1122)&gt;0),SUM(CU1122:CX1122)*2+CY1122*5,0)</f>
        <v>0</v>
      </c>
      <c r="EH1122" s="341"/>
      <c r="EI1122" s="44"/>
      <c r="EJ1122" s="44"/>
      <c r="EK1122" s="44"/>
      <c r="EL1122" s="93"/>
      <c r="EM1122" s="93"/>
      <c r="EN1122" s="93"/>
      <c r="EO1122" s="366"/>
      <c r="EP1122" s="366"/>
      <c r="EQ1122" s="374"/>
      <c r="ER1122" s="374"/>
      <c r="ES1122" s="374"/>
      <c r="ET1122" s="374"/>
      <c r="EU1122" s="18">
        <f t="shared" si="9753"/>
        <v>0</v>
      </c>
      <c r="EV1122" s="18">
        <f t="shared" si="9531"/>
        <v>2</v>
      </c>
      <c r="EW1122" s="341">
        <v>1</v>
      </c>
      <c r="EX1122" s="341"/>
      <c r="EY1122" s="341"/>
      <c r="EZ1122" s="365">
        <f t="shared" si="9682"/>
        <v>0</v>
      </c>
      <c r="FA1122" s="44"/>
      <c r="FB1122" s="44"/>
      <c r="FC1122" s="44"/>
      <c r="FD1122" s="45"/>
      <c r="FE1122" s="45"/>
      <c r="FF1122" s="45"/>
      <c r="FG1122" s="300"/>
      <c r="FH1122" s="45"/>
      <c r="FI1122" s="45"/>
      <c r="FJ1122" s="45"/>
      <c r="FK1122" s="44"/>
      <c r="FL1122" s="44"/>
      <c r="FM1122" s="44"/>
      <c r="FN1122" s="44"/>
      <c r="FO1122" s="294"/>
      <c r="FP1122" s="20">
        <f t="shared" si="9541"/>
        <v>0</v>
      </c>
      <c r="FQ1122" s="20">
        <f t="shared" si="9532"/>
        <v>0</v>
      </c>
      <c r="FR1122" s="20">
        <f t="shared" si="9533"/>
        <v>0</v>
      </c>
      <c r="FS1122" s="20">
        <f t="shared" si="9534"/>
        <v>0</v>
      </c>
      <c r="FT1122" s="20">
        <f t="shared" si="9535"/>
        <v>0</v>
      </c>
      <c r="FU1122" s="20">
        <f t="shared" si="9536"/>
        <v>0</v>
      </c>
      <c r="FV1122" s="20">
        <f t="shared" si="9537"/>
        <v>0</v>
      </c>
      <c r="FW1122" s="44"/>
    </row>
    <row r="1123" spans="1:179" ht="27.75" customHeight="1">
      <c r="A1123" s="40"/>
      <c r="B1123" s="48" t="s">
        <v>661</v>
      </c>
      <c r="C1123" s="48" t="str">
        <f t="shared" si="9684"/>
        <v>3.6</v>
      </c>
      <c r="D1123" s="48" t="s">
        <v>187</v>
      </c>
      <c r="E1123" s="48" t="str">
        <f t="shared" si="9685"/>
        <v>2LT8,5</v>
      </c>
      <c r="F1123" s="48">
        <v>33</v>
      </c>
      <c r="G1123" s="48">
        <f t="shared" si="9686"/>
        <v>33</v>
      </c>
      <c r="H1123" s="43"/>
      <c r="I1123" s="43"/>
      <c r="J1123" s="44"/>
      <c r="K1123" s="44"/>
      <c r="L1123" s="44"/>
      <c r="M1123" s="44"/>
      <c r="N1123" s="43"/>
      <c r="O1123" s="43"/>
      <c r="P1123" s="1"/>
      <c r="Q1123" s="16"/>
      <c r="R1123" s="1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1">
        <f t="shared" si="9754"/>
        <v>0</v>
      </c>
      <c r="AD1123" s="1">
        <f t="shared" si="9755"/>
        <v>0</v>
      </c>
      <c r="AE1123" s="1">
        <f t="shared" si="9756"/>
        <v>0</v>
      </c>
      <c r="AF1123" s="1">
        <f t="shared" si="9757"/>
        <v>0</v>
      </c>
      <c r="AG1123" s="1">
        <f t="shared" si="9758"/>
        <v>0</v>
      </c>
      <c r="AH1123" s="1">
        <f t="shared" si="9759"/>
        <v>0</v>
      </c>
      <c r="AI1123" s="1">
        <f t="shared" si="9760"/>
        <v>0</v>
      </c>
      <c r="AJ1123" s="1">
        <f t="shared" si="9761"/>
        <v>0</v>
      </c>
      <c r="AK1123" s="1">
        <f t="shared" si="9762"/>
        <v>0</v>
      </c>
      <c r="AL1123" s="1">
        <f t="shared" si="9763"/>
        <v>0</v>
      </c>
      <c r="AM1123" s="1">
        <f t="shared" si="9764"/>
        <v>0</v>
      </c>
      <c r="AN1123" s="1">
        <f t="shared" si="9765"/>
        <v>0</v>
      </c>
      <c r="AO1123" s="44"/>
      <c r="AP1123" s="44"/>
      <c r="AQ1123" s="44"/>
      <c r="AR1123" s="294">
        <f t="shared" si="9766"/>
        <v>33</v>
      </c>
      <c r="AS1123" s="122">
        <f t="shared" si="9506"/>
        <v>0</v>
      </c>
      <c r="AT1123" s="122">
        <f t="shared" si="9507"/>
        <v>0</v>
      </c>
      <c r="AU1123" s="122">
        <f t="shared" si="9508"/>
        <v>0</v>
      </c>
      <c r="AV1123" s="122">
        <f t="shared" si="9509"/>
        <v>1</v>
      </c>
      <c r="AW1123" s="44"/>
      <c r="AX1123" s="294"/>
      <c r="AY1123" s="294"/>
      <c r="AZ1123" s="294"/>
      <c r="BA1123" s="294"/>
      <c r="BB1123" s="294"/>
      <c r="BC1123" s="294"/>
      <c r="BD1123" s="44"/>
      <c r="BE1123" s="44"/>
      <c r="BF1123" s="44"/>
      <c r="BG1123" s="44"/>
      <c r="BH1123" s="44"/>
      <c r="BI1123" s="44"/>
      <c r="BJ1123" s="44"/>
      <c r="BK1123" s="44"/>
      <c r="BL1123" s="44">
        <v>1</v>
      </c>
      <c r="BM1123" s="44"/>
      <c r="BN1123" s="127">
        <v>1</v>
      </c>
      <c r="BO1123" s="44"/>
      <c r="BP1123" s="1"/>
      <c r="BQ1123" s="44"/>
      <c r="BR1123" s="17">
        <v>3</v>
      </c>
      <c r="BS1123" s="1">
        <f t="shared" si="9510"/>
        <v>0</v>
      </c>
      <c r="BT1123" s="17">
        <f t="shared" si="9767"/>
        <v>0</v>
      </c>
      <c r="BU1123" s="44"/>
      <c r="BV1123" s="44">
        <v>2</v>
      </c>
      <c r="BW1123" s="44">
        <v>2</v>
      </c>
      <c r="BX1123" s="44">
        <v>2</v>
      </c>
      <c r="BY1123" s="44"/>
      <c r="BZ1123" s="44"/>
      <c r="CA1123" s="44"/>
      <c r="CB1123" s="44"/>
      <c r="CC1123" s="44"/>
      <c r="CD1123" s="92"/>
      <c r="CE1123" s="92"/>
      <c r="CF1123" s="92"/>
      <c r="CG1123" s="44"/>
      <c r="CH1123" s="1"/>
      <c r="CI1123" s="1">
        <v>1</v>
      </c>
      <c r="CJ1123" s="1"/>
      <c r="CK1123" s="383"/>
      <c r="CL1123" s="383"/>
      <c r="CM1123" s="383"/>
      <c r="CN1123" s="1">
        <f t="shared" si="9512"/>
        <v>4</v>
      </c>
      <c r="CO1123" s="1">
        <f t="shared" si="9513"/>
        <v>4</v>
      </c>
      <c r="CP1123" s="20">
        <f t="shared" si="9514"/>
        <v>2.5</v>
      </c>
      <c r="CQ1123" s="351"/>
      <c r="CR1123" s="131">
        <f t="shared" si="9649"/>
        <v>1</v>
      </c>
      <c r="CS1123" s="44"/>
      <c r="CT1123" s="44"/>
      <c r="CU1123" s="1"/>
      <c r="CV1123" s="1"/>
      <c r="CW1123" s="1"/>
      <c r="CX1123" s="1"/>
      <c r="CY1123" s="1">
        <v>1</v>
      </c>
      <c r="CZ1123" s="44"/>
      <c r="DA1123" s="17">
        <f t="shared" si="9768"/>
        <v>1</v>
      </c>
      <c r="DB1123" s="359">
        <f t="shared" si="9538"/>
        <v>1</v>
      </c>
      <c r="DC1123" s="359">
        <f t="shared" si="9539"/>
        <v>1</v>
      </c>
      <c r="DD1123" s="44"/>
      <c r="DE1123" s="44"/>
      <c r="DF1123" s="44"/>
      <c r="DG1123" s="44"/>
      <c r="DH1123" s="44"/>
      <c r="DI1123" s="44">
        <v>5</v>
      </c>
      <c r="DJ1123" s="44"/>
      <c r="DK1123" s="44"/>
      <c r="DL1123" s="44"/>
      <c r="DM1123" s="44"/>
      <c r="DN1123" s="44">
        <f t="shared" si="9703"/>
        <v>33</v>
      </c>
      <c r="DO1123" s="1"/>
      <c r="DP1123" s="1"/>
      <c r="DQ1123" s="17">
        <f t="shared" si="9516"/>
        <v>0</v>
      </c>
      <c r="DR1123" s="17">
        <f t="shared" si="9517"/>
        <v>0</v>
      </c>
      <c r="DS1123" s="17">
        <f t="shared" si="9518"/>
        <v>0</v>
      </c>
      <c r="DT1123" s="17">
        <f t="shared" si="9519"/>
        <v>0</v>
      </c>
      <c r="DU1123" s="17">
        <f t="shared" si="9520"/>
        <v>0</v>
      </c>
      <c r="DV1123" s="17">
        <f t="shared" si="9521"/>
        <v>0</v>
      </c>
      <c r="DW1123" s="1"/>
      <c r="DX1123" s="1"/>
      <c r="DY1123" s="20">
        <f t="shared" si="9522"/>
        <v>0</v>
      </c>
      <c r="DZ1123" s="20">
        <f t="shared" si="9523"/>
        <v>0</v>
      </c>
      <c r="EA1123" s="20">
        <f t="shared" si="9524"/>
        <v>0</v>
      </c>
      <c r="EB1123" s="20">
        <f t="shared" si="9525"/>
        <v>0</v>
      </c>
      <c r="EC1123" s="18">
        <f t="shared" si="9526"/>
        <v>0</v>
      </c>
      <c r="ED1123" s="19">
        <f t="shared" si="9769"/>
        <v>0</v>
      </c>
      <c r="EE1123" s="19">
        <f t="shared" si="9528"/>
        <v>0</v>
      </c>
      <c r="EF1123" s="1">
        <f t="shared" si="9529"/>
        <v>0</v>
      </c>
      <c r="EG1123" s="18">
        <f>+IF(AND(CT1123+EC1123=0,SUM(AO1123:AR1123)&gt;0,SUM(DK1123:DN1123)&gt;0),(CU1123+CV1123+CW1123+CX1123)*2+CY1123*5,(EC1123+CT1123-FO1123)*5)+IF(AND(EC1123+DQ1123+CT1123=0,SUM(AO1123:AR1123)&gt;0),SUM(CU1123:CX1123)*2+CY1123*5,0)-5</f>
        <v>5</v>
      </c>
      <c r="EH1123" s="341"/>
      <c r="EI1123" s="44"/>
      <c r="EJ1123" s="44"/>
      <c r="EK1123" s="44"/>
      <c r="EL1123" s="93"/>
      <c r="EM1123" s="93"/>
      <c r="EN1123" s="93"/>
      <c r="EO1123" s="366"/>
      <c r="EP1123" s="366"/>
      <c r="EQ1123" s="374"/>
      <c r="ER1123" s="374"/>
      <c r="ES1123" s="374"/>
      <c r="ET1123" s="374"/>
      <c r="EU1123" s="18">
        <f t="shared" si="9753"/>
        <v>0</v>
      </c>
      <c r="EV1123" s="18">
        <f t="shared" si="9531"/>
        <v>2</v>
      </c>
      <c r="EW1123" s="341">
        <v>2</v>
      </c>
      <c r="EX1123" s="341">
        <v>2</v>
      </c>
      <c r="EY1123" s="341">
        <v>4</v>
      </c>
      <c r="EZ1123" s="365">
        <f t="shared" si="9682"/>
        <v>1</v>
      </c>
      <c r="FA1123" s="44"/>
      <c r="FB1123" s="44"/>
      <c r="FC1123" s="44"/>
      <c r="FD1123" s="45"/>
      <c r="FE1123" s="45"/>
      <c r="FF1123" s="45"/>
      <c r="FG1123" s="300"/>
      <c r="FH1123" s="45"/>
      <c r="FI1123" s="45"/>
      <c r="FJ1123" s="45"/>
      <c r="FK1123" s="44"/>
      <c r="FL1123" s="44"/>
      <c r="FM1123" s="44"/>
      <c r="FN1123" s="44"/>
      <c r="FO1123" s="294"/>
      <c r="FP1123" s="20">
        <f t="shared" si="9541"/>
        <v>0</v>
      </c>
      <c r="FQ1123" s="20">
        <f t="shared" si="9532"/>
        <v>0</v>
      </c>
      <c r="FR1123" s="20">
        <f t="shared" si="9533"/>
        <v>0</v>
      </c>
      <c r="FS1123" s="20">
        <f t="shared" si="9534"/>
        <v>0</v>
      </c>
      <c r="FT1123" s="20">
        <f t="shared" si="9535"/>
        <v>0</v>
      </c>
      <c r="FU1123" s="20">
        <f t="shared" si="9536"/>
        <v>0</v>
      </c>
      <c r="FV1123" s="20">
        <f t="shared" si="9537"/>
        <v>0</v>
      </c>
      <c r="FW1123" s="44"/>
    </row>
    <row r="1124" spans="1:179" ht="27.75" customHeight="1">
      <c r="A1124" s="40"/>
      <c r="B1124" s="48"/>
      <c r="C1124" s="48" t="s">
        <v>799</v>
      </c>
      <c r="D1124" s="48"/>
      <c r="E1124" s="48" t="s">
        <v>44</v>
      </c>
      <c r="F1124" s="48"/>
      <c r="G1124" s="48">
        <v>26</v>
      </c>
      <c r="H1124" s="43"/>
      <c r="I1124" s="43"/>
      <c r="J1124" s="44"/>
      <c r="K1124" s="44"/>
      <c r="L1124" s="44"/>
      <c r="M1124" s="44"/>
      <c r="N1124" s="43"/>
      <c r="O1124" s="43"/>
      <c r="P1124" s="1"/>
      <c r="Q1124" s="16"/>
      <c r="R1124" s="1"/>
      <c r="S1124" s="44"/>
      <c r="T1124" s="44"/>
      <c r="U1124" s="44"/>
      <c r="V1124" s="44"/>
      <c r="W1124" s="44"/>
      <c r="X1124" s="44"/>
      <c r="Y1124" s="44">
        <v>1</v>
      </c>
      <c r="Z1124" s="44"/>
      <c r="AA1124" s="44"/>
      <c r="AB1124" s="44"/>
      <c r="AC1124" s="1">
        <f t="shared" si="9754"/>
        <v>0</v>
      </c>
      <c r="AD1124" s="1">
        <f t="shared" si="9755"/>
        <v>0</v>
      </c>
      <c r="AE1124" s="1">
        <f t="shared" si="9756"/>
        <v>0</v>
      </c>
      <c r="AF1124" s="1">
        <f t="shared" si="9757"/>
        <v>1</v>
      </c>
      <c r="AG1124" s="1">
        <f t="shared" si="9758"/>
        <v>0</v>
      </c>
      <c r="AH1124" s="1">
        <f t="shared" si="9759"/>
        <v>0</v>
      </c>
      <c r="AI1124" s="1">
        <f t="shared" si="9760"/>
        <v>0</v>
      </c>
      <c r="AJ1124" s="1">
        <f t="shared" si="9761"/>
        <v>0</v>
      </c>
      <c r="AK1124" s="1">
        <f t="shared" si="9762"/>
        <v>0</v>
      </c>
      <c r="AL1124" s="1">
        <f t="shared" si="9763"/>
        <v>0</v>
      </c>
      <c r="AM1124" s="1">
        <f t="shared" si="9764"/>
        <v>0</v>
      </c>
      <c r="AN1124" s="1">
        <f t="shared" si="9765"/>
        <v>0</v>
      </c>
      <c r="AO1124" s="44"/>
      <c r="AP1124" s="44"/>
      <c r="AQ1124" s="44"/>
      <c r="AR1124" s="294">
        <f t="shared" si="9766"/>
        <v>26</v>
      </c>
      <c r="AS1124" s="122">
        <f t="shared" si="9506"/>
        <v>0</v>
      </c>
      <c r="AT1124" s="122">
        <f t="shared" si="9507"/>
        <v>0</v>
      </c>
      <c r="AU1124" s="122">
        <f t="shared" si="9508"/>
        <v>0</v>
      </c>
      <c r="AV1124" s="122">
        <f t="shared" si="9509"/>
        <v>1</v>
      </c>
      <c r="AW1124" s="44"/>
      <c r="AX1124" s="294"/>
      <c r="AY1124" s="294"/>
      <c r="AZ1124" s="294"/>
      <c r="BA1124" s="294"/>
      <c r="BB1124" s="294"/>
      <c r="BC1124" s="294"/>
      <c r="BD1124" s="44"/>
      <c r="BE1124" s="44"/>
      <c r="BF1124" s="44"/>
      <c r="BG1124" s="44"/>
      <c r="BH1124" s="44"/>
      <c r="BI1124" s="44"/>
      <c r="BJ1124" s="44">
        <v>1</v>
      </c>
      <c r="BK1124" s="44"/>
      <c r="BL1124" s="44"/>
      <c r="BM1124" s="44"/>
      <c r="BN1124" s="127"/>
      <c r="BO1124" s="44"/>
      <c r="BP1124" s="1"/>
      <c r="BQ1124" s="44"/>
      <c r="BR1124" s="17">
        <v>2</v>
      </c>
      <c r="BS1124" s="1">
        <f t="shared" si="9510"/>
        <v>0</v>
      </c>
      <c r="BT1124" s="17">
        <f t="shared" si="9767"/>
        <v>0</v>
      </c>
      <c r="BU1124" s="44"/>
      <c r="BV1124" s="44">
        <v>1</v>
      </c>
      <c r="BW1124" s="44"/>
      <c r="BX1124" s="44"/>
      <c r="BY1124" s="44"/>
      <c r="BZ1124" s="44"/>
      <c r="CA1124" s="44"/>
      <c r="CB1124" s="44"/>
      <c r="CC1124" s="44"/>
      <c r="CD1124" s="92"/>
      <c r="CE1124" s="92">
        <v>1</v>
      </c>
      <c r="CF1124" s="92"/>
      <c r="CG1124" s="44"/>
      <c r="CH1124" s="1"/>
      <c r="CI1124" s="1"/>
      <c r="CJ1124" s="1"/>
      <c r="CK1124" s="383"/>
      <c r="CL1124" s="383"/>
      <c r="CM1124" s="383"/>
      <c r="CN1124" s="1">
        <f t="shared" si="9512"/>
        <v>0</v>
      </c>
      <c r="CO1124" s="1">
        <f t="shared" si="9513"/>
        <v>0</v>
      </c>
      <c r="CP1124" s="20">
        <f t="shared" si="9514"/>
        <v>0.5</v>
      </c>
      <c r="CQ1124" s="351"/>
      <c r="CR1124" s="131">
        <f t="shared" si="9649"/>
        <v>1</v>
      </c>
      <c r="CS1124" s="44"/>
      <c r="CT1124" s="44"/>
      <c r="CU1124" s="1"/>
      <c r="CV1124" s="1"/>
      <c r="CW1124" s="1"/>
      <c r="CX1124" s="1"/>
      <c r="CY1124" s="1"/>
      <c r="CZ1124" s="44"/>
      <c r="DA1124" s="17">
        <f t="shared" si="9768"/>
        <v>0</v>
      </c>
      <c r="DB1124" s="359">
        <f t="shared" si="9538"/>
        <v>0</v>
      </c>
      <c r="DC1124" s="359">
        <f t="shared" si="9539"/>
        <v>0</v>
      </c>
      <c r="DD1124" s="44"/>
      <c r="DE1124" s="44"/>
      <c r="DF1124" s="44"/>
      <c r="DG1124" s="44"/>
      <c r="DH1124" s="44"/>
      <c r="DI1124" s="44"/>
      <c r="DJ1124" s="44"/>
      <c r="DK1124" s="44"/>
      <c r="DL1124" s="44"/>
      <c r="DM1124" s="44"/>
      <c r="DN1124" s="44"/>
      <c r="DO1124" s="1"/>
      <c r="DP1124" s="1"/>
      <c r="DQ1124" s="17">
        <f t="shared" si="9516"/>
        <v>0</v>
      </c>
      <c r="DR1124" s="17">
        <f t="shared" si="9517"/>
        <v>0</v>
      </c>
      <c r="DS1124" s="17">
        <f t="shared" si="9518"/>
        <v>0</v>
      </c>
      <c r="DT1124" s="17">
        <f t="shared" si="9519"/>
        <v>0</v>
      </c>
      <c r="DU1124" s="17">
        <f t="shared" si="9520"/>
        <v>0</v>
      </c>
      <c r="DV1124" s="17">
        <f t="shared" si="9521"/>
        <v>0</v>
      </c>
      <c r="DW1124" s="1"/>
      <c r="DX1124" s="1"/>
      <c r="DY1124" s="20">
        <f t="shared" si="9522"/>
        <v>0</v>
      </c>
      <c r="DZ1124" s="20">
        <f t="shared" si="9523"/>
        <v>0</v>
      </c>
      <c r="EA1124" s="20">
        <f t="shared" si="9524"/>
        <v>0</v>
      </c>
      <c r="EB1124" s="20">
        <f t="shared" si="9525"/>
        <v>0</v>
      </c>
      <c r="EC1124" s="18">
        <f t="shared" si="9526"/>
        <v>0</v>
      </c>
      <c r="ED1124" s="19">
        <f t="shared" si="9769"/>
        <v>0</v>
      </c>
      <c r="EE1124" s="19">
        <f t="shared" si="9528"/>
        <v>0</v>
      </c>
      <c r="EF1124" s="1">
        <f t="shared" si="9529"/>
        <v>0</v>
      </c>
      <c r="EG1124" s="18">
        <f t="shared" ref="EG1124:EG1131" si="9770">+IF(AND(CT1124+EC1124=0,SUM(AO1124:AR1124)&gt;0,SUM(DK1124:DN1124)&gt;0),(CU1124+CV1124+CW1124+CX1124)*2+CY1124*5,(EC1124+CT1124-FO1124)*5)+IF(AND(EC1124+DQ1124+CT1124=0,SUM(AO1124:AR1124)&gt;0),SUM(CU1124:CX1124)*2+CY1124*5,0)</f>
        <v>0</v>
      </c>
      <c r="EH1124" s="341"/>
      <c r="EI1124" s="44"/>
      <c r="EJ1124" s="44"/>
      <c r="EK1124" s="44"/>
      <c r="EL1124" s="93"/>
      <c r="EM1124" s="93"/>
      <c r="EN1124" s="93"/>
      <c r="EO1124" s="366"/>
      <c r="EP1124" s="366"/>
      <c r="EQ1124" s="374"/>
      <c r="ER1124" s="374"/>
      <c r="ES1124" s="374"/>
      <c r="ET1124" s="374"/>
      <c r="EU1124" s="18">
        <f t="shared" si="9753"/>
        <v>0</v>
      </c>
      <c r="EV1124" s="18">
        <f t="shared" si="9531"/>
        <v>2</v>
      </c>
      <c r="EW1124" s="341"/>
      <c r="EX1124" s="341"/>
      <c r="EY1124" s="341"/>
      <c r="EZ1124" s="365">
        <f t="shared" si="9682"/>
        <v>0</v>
      </c>
      <c r="FA1124" s="44"/>
      <c r="FB1124" s="44"/>
      <c r="FC1124" s="44"/>
      <c r="FD1124" s="45"/>
      <c r="FE1124" s="45"/>
      <c r="FF1124" s="45"/>
      <c r="FG1124" s="300"/>
      <c r="FH1124" s="45"/>
      <c r="FI1124" s="45"/>
      <c r="FJ1124" s="45"/>
      <c r="FK1124" s="44"/>
      <c r="FL1124" s="44"/>
      <c r="FM1124" s="44"/>
      <c r="FN1124" s="44"/>
      <c r="FO1124" s="294"/>
      <c r="FP1124" s="20">
        <f t="shared" si="9541"/>
        <v>0</v>
      </c>
      <c r="FQ1124" s="20">
        <f t="shared" si="9532"/>
        <v>0</v>
      </c>
      <c r="FR1124" s="20">
        <f t="shared" si="9533"/>
        <v>0</v>
      </c>
      <c r="FS1124" s="20">
        <f t="shared" si="9534"/>
        <v>0</v>
      </c>
      <c r="FT1124" s="20">
        <f t="shared" si="9535"/>
        <v>0</v>
      </c>
      <c r="FU1124" s="20">
        <f t="shared" si="9536"/>
        <v>0</v>
      </c>
      <c r="FV1124" s="20">
        <f t="shared" si="9537"/>
        <v>0</v>
      </c>
      <c r="FW1124" s="44"/>
    </row>
    <row r="1125" spans="1:179" ht="27.75" customHeight="1">
      <c r="A1125" s="40"/>
      <c r="B1125" s="48" t="s">
        <v>673</v>
      </c>
      <c r="C1125" s="48" t="str">
        <f t="shared" ref="C1125:C1135" si="9771">B1125</f>
        <v>3.7</v>
      </c>
      <c r="D1125" s="48" t="s">
        <v>187</v>
      </c>
      <c r="E1125" s="48" t="str">
        <f t="shared" ref="E1125:E1130" si="9772">D1125</f>
        <v>2LT8,5</v>
      </c>
      <c r="F1125" s="48">
        <v>52</v>
      </c>
      <c r="G1125" s="48">
        <v>26</v>
      </c>
      <c r="H1125" s="43"/>
      <c r="I1125" s="43"/>
      <c r="J1125" s="44"/>
      <c r="K1125" s="44"/>
      <c r="L1125" s="44"/>
      <c r="M1125" s="44"/>
      <c r="N1125" s="43"/>
      <c r="O1125" s="43"/>
      <c r="P1125" s="1"/>
      <c r="Q1125" s="16"/>
      <c r="R1125" s="1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1">
        <f t="shared" ref="AC1125" si="9773">+IF(S1125=1,1,0)+IF(T1125=1,1,0)</f>
        <v>0</v>
      </c>
      <c r="AD1125" s="1">
        <f t="shared" ref="AD1125" si="9774">+IF(U1125=1,1,0)+IF(V1125=1,1,0)</f>
        <v>0</v>
      </c>
      <c r="AE1125" s="1">
        <f t="shared" ref="AE1125" si="9775">+IF(W1125=1,1,0)+IF(X1125=1,1,0)</f>
        <v>0</v>
      </c>
      <c r="AF1125" s="1">
        <f t="shared" ref="AF1125" si="9776">+IF(Y1125=1,1,0)+IF(Z1125=1,1,0)</f>
        <v>0</v>
      </c>
      <c r="AG1125" s="1">
        <f t="shared" ref="AG1125" si="9777">+IF(AA1125=1,1,0)</f>
        <v>0</v>
      </c>
      <c r="AH1125" s="1">
        <f t="shared" ref="AH1125" si="9778">+IF(AB1125=1,1,0)</f>
        <v>0</v>
      </c>
      <c r="AI1125" s="1">
        <f t="shared" ref="AI1125" si="9779">+IF(S1125=2,1,0)+IF(T1125=2,1,0)</f>
        <v>0</v>
      </c>
      <c r="AJ1125" s="1">
        <f t="shared" ref="AJ1125" si="9780">+IF(U1125=2,1,0)+IF(V1125=2,1,0)</f>
        <v>0</v>
      </c>
      <c r="AK1125" s="1">
        <f t="shared" ref="AK1125" si="9781">+IF(X1125=2,1,0)+IF(W1125=2,1,0)</f>
        <v>0</v>
      </c>
      <c r="AL1125" s="1">
        <f t="shared" ref="AL1125" si="9782">+IF(Y1125=2,1,0)+IF(Z1125=2,1,0)</f>
        <v>0</v>
      </c>
      <c r="AM1125" s="1">
        <f t="shared" ref="AM1125" si="9783">+IF(AA1125=2,1,0)</f>
        <v>0</v>
      </c>
      <c r="AN1125" s="1">
        <f t="shared" ref="AN1125" si="9784">+IF(AB1125=2,1,0)</f>
        <v>0</v>
      </c>
      <c r="AO1125" s="44"/>
      <c r="AP1125" s="44"/>
      <c r="AQ1125" s="44"/>
      <c r="AR1125" s="294">
        <f t="shared" ref="AR1125" si="9785">G1125</f>
        <v>26</v>
      </c>
      <c r="AS1125" s="122">
        <f t="shared" si="9506"/>
        <v>0</v>
      </c>
      <c r="AT1125" s="122">
        <f t="shared" si="9507"/>
        <v>0</v>
      </c>
      <c r="AU1125" s="122">
        <f t="shared" si="9508"/>
        <v>0</v>
      </c>
      <c r="AV1125" s="122">
        <f t="shared" si="9509"/>
        <v>1</v>
      </c>
      <c r="AW1125" s="44"/>
      <c r="AX1125" s="294"/>
      <c r="AY1125" s="294"/>
      <c r="AZ1125" s="294"/>
      <c r="BA1125" s="294"/>
      <c r="BB1125" s="294"/>
      <c r="BC1125" s="294"/>
      <c r="BD1125" s="44"/>
      <c r="BE1125" s="44"/>
      <c r="BF1125" s="44"/>
      <c r="BG1125" s="44"/>
      <c r="BH1125" s="44"/>
      <c r="BI1125" s="44"/>
      <c r="BJ1125" s="44"/>
      <c r="BK1125" s="44"/>
      <c r="BL1125" s="44">
        <v>1</v>
      </c>
      <c r="BM1125" s="44"/>
      <c r="BN1125" s="127">
        <v>1</v>
      </c>
      <c r="BO1125" s="44"/>
      <c r="BP1125" s="1"/>
      <c r="BQ1125" s="44"/>
      <c r="BR1125" s="17">
        <v>2</v>
      </c>
      <c r="BS1125" s="1">
        <f t="shared" si="9510"/>
        <v>0</v>
      </c>
      <c r="BT1125" s="17">
        <f t="shared" ref="BT1125" si="9786">+BS1125*2</f>
        <v>0</v>
      </c>
      <c r="BU1125" s="44"/>
      <c r="BV1125" s="44">
        <v>1</v>
      </c>
      <c r="BW1125" s="44"/>
      <c r="BX1125" s="44"/>
      <c r="BY1125" s="44"/>
      <c r="BZ1125" s="44"/>
      <c r="CA1125" s="44"/>
      <c r="CB1125" s="44"/>
      <c r="CC1125" s="44"/>
      <c r="CD1125" s="92"/>
      <c r="CE1125" s="92"/>
      <c r="CF1125" s="92"/>
      <c r="CG1125" s="44"/>
      <c r="CH1125" s="1"/>
      <c r="CI1125" s="1">
        <v>1</v>
      </c>
      <c r="CJ1125" s="1"/>
      <c r="CK1125" s="383"/>
      <c r="CL1125" s="383"/>
      <c r="CM1125" s="383"/>
      <c r="CN1125" s="1">
        <f t="shared" si="9512"/>
        <v>0</v>
      </c>
      <c r="CO1125" s="1">
        <f t="shared" si="9513"/>
        <v>0</v>
      </c>
      <c r="CP1125" s="20">
        <f t="shared" si="9514"/>
        <v>2.5</v>
      </c>
      <c r="CQ1125" s="351"/>
      <c r="CR1125" s="131">
        <f t="shared" si="9649"/>
        <v>1</v>
      </c>
      <c r="CS1125" s="44"/>
      <c r="CT1125" s="44"/>
      <c r="CU1125" s="1"/>
      <c r="CV1125" s="1"/>
      <c r="CW1125" s="1"/>
      <c r="CX1125" s="1"/>
      <c r="CY1125" s="1">
        <v>1</v>
      </c>
      <c r="CZ1125" s="44"/>
      <c r="DA1125" s="17">
        <f t="shared" ref="DA1125" si="9787">+CY1125</f>
        <v>1</v>
      </c>
      <c r="DB1125" s="359">
        <f t="shared" si="9538"/>
        <v>1</v>
      </c>
      <c r="DC1125" s="359">
        <f t="shared" si="9539"/>
        <v>1</v>
      </c>
      <c r="DD1125" s="44"/>
      <c r="DE1125" s="44"/>
      <c r="DF1125" s="44"/>
      <c r="DG1125" s="44"/>
      <c r="DH1125" s="44"/>
      <c r="DI1125" s="44">
        <v>5</v>
      </c>
      <c r="DJ1125" s="44"/>
      <c r="DK1125" s="44"/>
      <c r="DL1125" s="44"/>
      <c r="DM1125" s="44"/>
      <c r="DN1125" s="44"/>
      <c r="DO1125" s="1"/>
      <c r="DP1125" s="1"/>
      <c r="DQ1125" s="17">
        <f t="shared" si="9516"/>
        <v>0</v>
      </c>
      <c r="DR1125" s="17">
        <f t="shared" si="9517"/>
        <v>0</v>
      </c>
      <c r="DS1125" s="17">
        <f t="shared" si="9518"/>
        <v>0</v>
      </c>
      <c r="DT1125" s="17">
        <f t="shared" si="9519"/>
        <v>0</v>
      </c>
      <c r="DU1125" s="17">
        <f t="shared" si="9520"/>
        <v>0</v>
      </c>
      <c r="DV1125" s="17">
        <f t="shared" si="9521"/>
        <v>0</v>
      </c>
      <c r="DW1125" s="1"/>
      <c r="DX1125" s="1"/>
      <c r="DY1125" s="20">
        <f t="shared" si="9522"/>
        <v>0</v>
      </c>
      <c r="DZ1125" s="20">
        <f t="shared" si="9523"/>
        <v>0</v>
      </c>
      <c r="EA1125" s="20">
        <f t="shared" si="9524"/>
        <v>0</v>
      </c>
      <c r="EB1125" s="20">
        <f t="shared" si="9525"/>
        <v>0</v>
      </c>
      <c r="EC1125" s="18">
        <f t="shared" si="9526"/>
        <v>0</v>
      </c>
      <c r="ED1125" s="19">
        <f t="shared" ref="ED1125" si="9788">+IF(EC1125&lt;&gt;0,EC1125*3,0)</f>
        <v>0</v>
      </c>
      <c r="EE1125" s="19">
        <f t="shared" si="9528"/>
        <v>0</v>
      </c>
      <c r="EF1125" s="1">
        <f t="shared" si="9529"/>
        <v>0</v>
      </c>
      <c r="EG1125" s="18">
        <f t="shared" si="9770"/>
        <v>5</v>
      </c>
      <c r="EH1125" s="341"/>
      <c r="EI1125" s="44"/>
      <c r="EJ1125" s="44"/>
      <c r="EK1125" s="44"/>
      <c r="EL1125" s="93"/>
      <c r="EM1125" s="93"/>
      <c r="EN1125" s="93"/>
      <c r="EO1125" s="366"/>
      <c r="EP1125" s="366"/>
      <c r="EQ1125" s="374"/>
      <c r="ER1125" s="374"/>
      <c r="ES1125" s="374"/>
      <c r="ET1125" s="374"/>
      <c r="EU1125" s="18">
        <f t="shared" si="9753"/>
        <v>0</v>
      </c>
      <c r="EV1125" s="18">
        <f t="shared" si="9531"/>
        <v>2</v>
      </c>
      <c r="EW1125" s="341">
        <v>2</v>
      </c>
      <c r="EX1125" s="341">
        <v>2</v>
      </c>
      <c r="EY1125" s="341">
        <v>4</v>
      </c>
      <c r="EZ1125" s="365">
        <f t="shared" si="9682"/>
        <v>0</v>
      </c>
      <c r="FA1125" s="44"/>
      <c r="FB1125" s="44"/>
      <c r="FC1125" s="44"/>
      <c r="FD1125" s="45"/>
      <c r="FE1125" s="45"/>
      <c r="FF1125" s="45"/>
      <c r="FG1125" s="300"/>
      <c r="FH1125" s="45"/>
      <c r="FI1125" s="45"/>
      <c r="FJ1125" s="45"/>
      <c r="FK1125" s="44"/>
      <c r="FL1125" s="44"/>
      <c r="FM1125" s="44">
        <f>F1125*2</f>
        <v>104</v>
      </c>
      <c r="FN1125" s="44"/>
      <c r="FO1125" s="294"/>
      <c r="FP1125" s="20">
        <f t="shared" si="9541"/>
        <v>0</v>
      </c>
      <c r="FQ1125" s="20">
        <f t="shared" si="9532"/>
        <v>0</v>
      </c>
      <c r="FR1125" s="20">
        <f t="shared" si="9533"/>
        <v>0</v>
      </c>
      <c r="FS1125" s="20">
        <f t="shared" si="9534"/>
        <v>0</v>
      </c>
      <c r="FT1125" s="20">
        <f t="shared" si="9535"/>
        <v>0</v>
      </c>
      <c r="FU1125" s="20">
        <f t="shared" si="9536"/>
        <v>0</v>
      </c>
      <c r="FV1125" s="20">
        <f t="shared" si="9537"/>
        <v>0</v>
      </c>
      <c r="FW1125" s="44"/>
    </row>
    <row r="1126" spans="1:179" ht="27.75" customHeight="1">
      <c r="A1126" s="40"/>
      <c r="B1126" s="48" t="s">
        <v>662</v>
      </c>
      <c r="C1126" s="48" t="str">
        <f t="shared" si="9771"/>
        <v>3.8</v>
      </c>
      <c r="D1126" s="48" t="s">
        <v>44</v>
      </c>
      <c r="E1126" s="48" t="str">
        <f t="shared" si="9772"/>
        <v>LT8,5</v>
      </c>
      <c r="F1126" s="48">
        <v>15</v>
      </c>
      <c r="G1126" s="48">
        <f>F1126</f>
        <v>15</v>
      </c>
      <c r="H1126" s="43"/>
      <c r="I1126" s="43"/>
      <c r="J1126" s="44"/>
      <c r="K1126" s="44"/>
      <c r="L1126" s="44"/>
      <c r="M1126" s="44"/>
      <c r="N1126" s="43"/>
      <c r="O1126" s="43"/>
      <c r="P1126" s="1"/>
      <c r="Q1126" s="16"/>
      <c r="R1126" s="1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1">
        <f t="shared" ref="AC1126" si="9789">+IF(S1126=1,1,0)+IF(T1126=1,1,0)</f>
        <v>0</v>
      </c>
      <c r="AD1126" s="1">
        <f t="shared" ref="AD1126" si="9790">+IF(U1126=1,1,0)+IF(V1126=1,1,0)</f>
        <v>0</v>
      </c>
      <c r="AE1126" s="1">
        <f t="shared" ref="AE1126" si="9791">+IF(W1126=1,1,0)+IF(X1126=1,1,0)</f>
        <v>0</v>
      </c>
      <c r="AF1126" s="1">
        <f t="shared" ref="AF1126" si="9792">+IF(Y1126=1,1,0)+IF(Z1126=1,1,0)</f>
        <v>0</v>
      </c>
      <c r="AG1126" s="1">
        <f t="shared" ref="AG1126" si="9793">+IF(AA1126=1,1,0)</f>
        <v>0</v>
      </c>
      <c r="AH1126" s="1">
        <f t="shared" ref="AH1126" si="9794">+IF(AB1126=1,1,0)</f>
        <v>0</v>
      </c>
      <c r="AI1126" s="1">
        <f t="shared" ref="AI1126" si="9795">+IF(S1126=2,1,0)+IF(T1126=2,1,0)</f>
        <v>0</v>
      </c>
      <c r="AJ1126" s="1">
        <f t="shared" ref="AJ1126" si="9796">+IF(U1126=2,1,0)+IF(V1126=2,1,0)</f>
        <v>0</v>
      </c>
      <c r="AK1126" s="1">
        <f t="shared" ref="AK1126" si="9797">+IF(X1126=2,1,0)+IF(W1126=2,1,0)</f>
        <v>0</v>
      </c>
      <c r="AL1126" s="1">
        <f t="shared" ref="AL1126" si="9798">+IF(Y1126=2,1,0)+IF(Z1126=2,1,0)</f>
        <v>0</v>
      </c>
      <c r="AM1126" s="1">
        <f t="shared" ref="AM1126" si="9799">+IF(AA1126=2,1,0)</f>
        <v>0</v>
      </c>
      <c r="AN1126" s="1">
        <f t="shared" ref="AN1126" si="9800">+IF(AB1126=2,1,0)</f>
        <v>0</v>
      </c>
      <c r="AO1126" s="44"/>
      <c r="AP1126" s="44"/>
      <c r="AQ1126" s="44"/>
      <c r="AR1126" s="294">
        <f t="shared" ref="AR1126" si="9801">G1126</f>
        <v>15</v>
      </c>
      <c r="AS1126" s="122">
        <f t="shared" si="9506"/>
        <v>0</v>
      </c>
      <c r="AT1126" s="122">
        <f t="shared" si="9507"/>
        <v>0</v>
      </c>
      <c r="AU1126" s="122">
        <f t="shared" si="9508"/>
        <v>0</v>
      </c>
      <c r="AV1126" s="122">
        <f t="shared" si="9509"/>
        <v>1</v>
      </c>
      <c r="AW1126" s="44"/>
      <c r="AX1126" s="294"/>
      <c r="AY1126" s="294"/>
      <c r="AZ1126" s="294"/>
      <c r="BA1126" s="294"/>
      <c r="BB1126" s="294"/>
      <c r="BC1126" s="294"/>
      <c r="BD1126" s="44"/>
      <c r="BE1126" s="44"/>
      <c r="BF1126" s="44"/>
      <c r="BG1126" s="44"/>
      <c r="BH1126" s="44">
        <v>1</v>
      </c>
      <c r="BI1126" s="44"/>
      <c r="BJ1126" s="44"/>
      <c r="BK1126" s="44"/>
      <c r="BL1126" s="44"/>
      <c r="BM1126" s="44"/>
      <c r="BN1126" s="127"/>
      <c r="BO1126" s="44"/>
      <c r="BP1126" s="1"/>
      <c r="BQ1126" s="44"/>
      <c r="BR1126" s="17">
        <v>2</v>
      </c>
      <c r="BS1126" s="1">
        <f t="shared" si="9510"/>
        <v>0</v>
      </c>
      <c r="BT1126" s="17">
        <f t="shared" ref="BT1126" si="9802">+BS1126*2</f>
        <v>0</v>
      </c>
      <c r="BU1126" s="44"/>
      <c r="BV1126" s="44">
        <v>1</v>
      </c>
      <c r="BW1126" s="44"/>
      <c r="BX1126" s="44"/>
      <c r="BY1126" s="44"/>
      <c r="BZ1126" s="44"/>
      <c r="CA1126" s="44"/>
      <c r="CB1126" s="44"/>
      <c r="CC1126" s="44"/>
      <c r="CD1126" s="92"/>
      <c r="CE1126" s="92"/>
      <c r="CF1126" s="92"/>
      <c r="CG1126" s="44"/>
      <c r="CH1126" s="1"/>
      <c r="CI1126" s="1">
        <v>1</v>
      </c>
      <c r="CJ1126" s="1"/>
      <c r="CK1126" s="383"/>
      <c r="CL1126" s="383"/>
      <c r="CM1126" s="383"/>
      <c r="CN1126" s="1">
        <f t="shared" si="9512"/>
        <v>0</v>
      </c>
      <c r="CO1126" s="1">
        <f t="shared" si="9513"/>
        <v>0</v>
      </c>
      <c r="CP1126" s="20">
        <f t="shared" si="9514"/>
        <v>2.5</v>
      </c>
      <c r="CQ1126" s="351"/>
      <c r="CR1126" s="131">
        <f t="shared" si="9649"/>
        <v>1</v>
      </c>
      <c r="CS1126" s="44"/>
      <c r="CT1126" s="44"/>
      <c r="CU1126" s="1"/>
      <c r="CV1126" s="1"/>
      <c r="CW1126" s="1"/>
      <c r="CX1126" s="1"/>
      <c r="CY1126" s="1"/>
      <c r="CZ1126" s="44"/>
      <c r="DA1126" s="17">
        <f t="shared" ref="DA1126" si="9803">+CY1126</f>
        <v>0</v>
      </c>
      <c r="DB1126" s="359">
        <f t="shared" si="9538"/>
        <v>0</v>
      </c>
      <c r="DC1126" s="359">
        <f t="shared" si="9539"/>
        <v>0</v>
      </c>
      <c r="DD1126" s="44"/>
      <c r="DE1126" s="44"/>
      <c r="DF1126" s="44"/>
      <c r="DG1126" s="44"/>
      <c r="DH1126" s="44"/>
      <c r="DI1126" s="44"/>
      <c r="DJ1126" s="44"/>
      <c r="DK1126" s="44"/>
      <c r="DL1126" s="44"/>
      <c r="DM1126" s="44"/>
      <c r="DN1126" s="44"/>
      <c r="DO1126" s="1"/>
      <c r="DP1126" s="1"/>
      <c r="DQ1126" s="17">
        <f t="shared" si="9516"/>
        <v>0</v>
      </c>
      <c r="DR1126" s="17">
        <f t="shared" si="9517"/>
        <v>0</v>
      </c>
      <c r="DS1126" s="17">
        <f t="shared" si="9518"/>
        <v>0</v>
      </c>
      <c r="DT1126" s="17">
        <f t="shared" si="9519"/>
        <v>0</v>
      </c>
      <c r="DU1126" s="17">
        <f t="shared" si="9520"/>
        <v>0</v>
      </c>
      <c r="DV1126" s="17">
        <f t="shared" si="9521"/>
        <v>0</v>
      </c>
      <c r="DW1126" s="1"/>
      <c r="DX1126" s="1"/>
      <c r="DY1126" s="20">
        <f t="shared" si="9522"/>
        <v>0</v>
      </c>
      <c r="DZ1126" s="20">
        <f t="shared" si="9523"/>
        <v>0</v>
      </c>
      <c r="EA1126" s="20">
        <f t="shared" si="9524"/>
        <v>0</v>
      </c>
      <c r="EB1126" s="20">
        <f t="shared" si="9525"/>
        <v>0</v>
      </c>
      <c r="EC1126" s="18">
        <f t="shared" si="9526"/>
        <v>0</v>
      </c>
      <c r="ED1126" s="19">
        <f t="shared" ref="ED1126" si="9804">+IF(EC1126&lt;&gt;0,EC1126*3,0)</f>
        <v>0</v>
      </c>
      <c r="EE1126" s="19">
        <f t="shared" si="9528"/>
        <v>0</v>
      </c>
      <c r="EF1126" s="1">
        <f t="shared" si="9529"/>
        <v>0</v>
      </c>
      <c r="EG1126" s="18">
        <f t="shared" si="9770"/>
        <v>0</v>
      </c>
      <c r="EH1126" s="341"/>
      <c r="EI1126" s="44"/>
      <c r="EJ1126" s="44"/>
      <c r="EK1126" s="44"/>
      <c r="EL1126" s="93"/>
      <c r="EM1126" s="93"/>
      <c r="EN1126" s="93"/>
      <c r="EO1126" s="366"/>
      <c r="EP1126" s="366"/>
      <c r="EQ1126" s="374"/>
      <c r="ER1126" s="374"/>
      <c r="ES1126" s="374"/>
      <c r="ET1126" s="374"/>
      <c r="EU1126" s="18">
        <f t="shared" si="9753"/>
        <v>0</v>
      </c>
      <c r="EV1126" s="18">
        <f t="shared" si="9531"/>
        <v>2</v>
      </c>
      <c r="EW1126" s="341">
        <v>1</v>
      </c>
      <c r="EX1126" s="341"/>
      <c r="EY1126" s="341"/>
      <c r="EZ1126" s="365">
        <f t="shared" si="9682"/>
        <v>0</v>
      </c>
      <c r="FA1126" s="44"/>
      <c r="FB1126" s="44"/>
      <c r="FC1126" s="44"/>
      <c r="FD1126" s="45"/>
      <c r="FE1126" s="45"/>
      <c r="FF1126" s="45"/>
      <c r="FG1126" s="300"/>
      <c r="FH1126" s="45"/>
      <c r="FI1126" s="45"/>
      <c r="FJ1126" s="45"/>
      <c r="FK1126" s="44"/>
      <c r="FL1126" s="44"/>
      <c r="FM1126" s="44">
        <f>F1126*2</f>
        <v>30</v>
      </c>
      <c r="FN1126" s="44"/>
      <c r="FO1126" s="294"/>
      <c r="FP1126" s="20">
        <f t="shared" si="9541"/>
        <v>0</v>
      </c>
      <c r="FQ1126" s="20">
        <f t="shared" si="9532"/>
        <v>0</v>
      </c>
      <c r="FR1126" s="20">
        <f t="shared" si="9533"/>
        <v>0</v>
      </c>
      <c r="FS1126" s="20">
        <f t="shared" si="9534"/>
        <v>0</v>
      </c>
      <c r="FT1126" s="20">
        <f t="shared" si="9535"/>
        <v>0</v>
      </c>
      <c r="FU1126" s="20">
        <f t="shared" si="9536"/>
        <v>0</v>
      </c>
      <c r="FV1126" s="20">
        <f t="shared" si="9537"/>
        <v>0</v>
      </c>
      <c r="FW1126" s="44"/>
    </row>
    <row r="1127" spans="1:179" ht="27.75" customHeight="1">
      <c r="A1127" s="40"/>
      <c r="B1127" s="48" t="s">
        <v>800</v>
      </c>
      <c r="C1127" s="48" t="str">
        <f t="shared" si="9771"/>
        <v>3.9</v>
      </c>
      <c r="D1127" s="48" t="s">
        <v>44</v>
      </c>
      <c r="E1127" s="48" t="str">
        <f t="shared" si="9772"/>
        <v>LT8,5</v>
      </c>
      <c r="F1127" s="48">
        <v>36</v>
      </c>
      <c r="G1127" s="48">
        <f>F1127</f>
        <v>36</v>
      </c>
      <c r="H1127" s="43"/>
      <c r="I1127" s="43"/>
      <c r="J1127" s="44"/>
      <c r="K1127" s="44"/>
      <c r="L1127" s="44"/>
      <c r="M1127" s="44"/>
      <c r="N1127" s="43"/>
      <c r="O1127" s="43"/>
      <c r="P1127" s="1"/>
      <c r="Q1127" s="16"/>
      <c r="R1127" s="1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1">
        <f t="shared" ref="AC1127" si="9805">+IF(S1127=1,1,0)+IF(T1127=1,1,0)</f>
        <v>0</v>
      </c>
      <c r="AD1127" s="1">
        <f t="shared" ref="AD1127" si="9806">+IF(U1127=1,1,0)+IF(V1127=1,1,0)</f>
        <v>0</v>
      </c>
      <c r="AE1127" s="1">
        <f t="shared" ref="AE1127" si="9807">+IF(W1127=1,1,0)+IF(X1127=1,1,0)</f>
        <v>0</v>
      </c>
      <c r="AF1127" s="1">
        <f t="shared" ref="AF1127" si="9808">+IF(Y1127=1,1,0)+IF(Z1127=1,1,0)</f>
        <v>0</v>
      </c>
      <c r="AG1127" s="1">
        <f t="shared" ref="AG1127" si="9809">+IF(AA1127=1,1,0)</f>
        <v>0</v>
      </c>
      <c r="AH1127" s="1">
        <f t="shared" ref="AH1127" si="9810">+IF(AB1127=1,1,0)</f>
        <v>0</v>
      </c>
      <c r="AI1127" s="1">
        <f t="shared" ref="AI1127" si="9811">+IF(S1127=2,1,0)+IF(T1127=2,1,0)</f>
        <v>0</v>
      </c>
      <c r="AJ1127" s="1">
        <f t="shared" ref="AJ1127" si="9812">+IF(U1127=2,1,0)+IF(V1127=2,1,0)</f>
        <v>0</v>
      </c>
      <c r="AK1127" s="1">
        <f t="shared" ref="AK1127" si="9813">+IF(X1127=2,1,0)+IF(W1127=2,1,0)</f>
        <v>0</v>
      </c>
      <c r="AL1127" s="1">
        <f t="shared" ref="AL1127" si="9814">+IF(Y1127=2,1,0)+IF(Z1127=2,1,0)</f>
        <v>0</v>
      </c>
      <c r="AM1127" s="1">
        <f t="shared" ref="AM1127" si="9815">+IF(AA1127=2,1,0)</f>
        <v>0</v>
      </c>
      <c r="AN1127" s="1">
        <f t="shared" ref="AN1127" si="9816">+IF(AB1127=2,1,0)</f>
        <v>0</v>
      </c>
      <c r="AO1127" s="44"/>
      <c r="AP1127" s="44"/>
      <c r="AQ1127" s="44"/>
      <c r="AR1127" s="294">
        <f t="shared" ref="AR1127" si="9817">G1127</f>
        <v>36</v>
      </c>
      <c r="AS1127" s="122">
        <f t="shared" si="9506"/>
        <v>0</v>
      </c>
      <c r="AT1127" s="122">
        <f t="shared" si="9507"/>
        <v>0</v>
      </c>
      <c r="AU1127" s="122">
        <f t="shared" si="9508"/>
        <v>0</v>
      </c>
      <c r="AV1127" s="122">
        <f t="shared" si="9509"/>
        <v>1</v>
      </c>
      <c r="AW1127" s="44"/>
      <c r="AX1127" s="294"/>
      <c r="AY1127" s="294"/>
      <c r="AZ1127" s="294"/>
      <c r="BA1127" s="294"/>
      <c r="BB1127" s="294"/>
      <c r="BC1127" s="294"/>
      <c r="BD1127" s="44"/>
      <c r="BE1127" s="44"/>
      <c r="BF1127" s="44"/>
      <c r="BG1127" s="44"/>
      <c r="BH1127" s="44"/>
      <c r="BI1127" s="44">
        <v>1</v>
      </c>
      <c r="BJ1127" s="44"/>
      <c r="BK1127" s="44"/>
      <c r="BL1127" s="44"/>
      <c r="BM1127" s="44"/>
      <c r="BN1127" s="127"/>
      <c r="BO1127" s="44"/>
      <c r="BP1127" s="1"/>
      <c r="BQ1127" s="44"/>
      <c r="BR1127" s="17">
        <v>2</v>
      </c>
      <c r="BS1127" s="1">
        <f t="shared" si="9510"/>
        <v>0</v>
      </c>
      <c r="BT1127" s="17">
        <f t="shared" ref="BT1127" si="9818">+BS1127*2</f>
        <v>0</v>
      </c>
      <c r="BU1127" s="44"/>
      <c r="BV1127" s="44">
        <v>1</v>
      </c>
      <c r="BW1127" s="44"/>
      <c r="BX1127" s="44"/>
      <c r="BY1127" s="44"/>
      <c r="BZ1127" s="44"/>
      <c r="CA1127" s="44"/>
      <c r="CB1127" s="44"/>
      <c r="CC1127" s="44"/>
      <c r="CD1127" s="92"/>
      <c r="CE1127" s="92"/>
      <c r="CF1127" s="92"/>
      <c r="CG1127" s="44"/>
      <c r="CH1127" s="1"/>
      <c r="CI1127" s="1">
        <v>1</v>
      </c>
      <c r="CJ1127" s="1"/>
      <c r="CK1127" s="383"/>
      <c r="CL1127" s="383"/>
      <c r="CM1127" s="383"/>
      <c r="CN1127" s="1">
        <f t="shared" si="9512"/>
        <v>0</v>
      </c>
      <c r="CO1127" s="1">
        <f t="shared" si="9513"/>
        <v>0</v>
      </c>
      <c r="CP1127" s="20">
        <f t="shared" si="9514"/>
        <v>2.5</v>
      </c>
      <c r="CQ1127" s="351"/>
      <c r="CR1127" s="131">
        <f t="shared" si="9649"/>
        <v>1</v>
      </c>
      <c r="CS1127" s="44"/>
      <c r="CT1127" s="44"/>
      <c r="CU1127" s="1"/>
      <c r="CV1127" s="1"/>
      <c r="CW1127" s="1"/>
      <c r="CX1127" s="1"/>
      <c r="CY1127" s="1">
        <v>1</v>
      </c>
      <c r="CZ1127" s="44"/>
      <c r="DA1127" s="17">
        <f t="shared" ref="DA1127" si="9819">+CY1127</f>
        <v>1</v>
      </c>
      <c r="DB1127" s="359">
        <f t="shared" si="9538"/>
        <v>1</v>
      </c>
      <c r="DC1127" s="359">
        <f t="shared" si="9539"/>
        <v>1</v>
      </c>
      <c r="DD1127" s="44"/>
      <c r="DE1127" s="44"/>
      <c r="DF1127" s="44"/>
      <c r="DG1127" s="44"/>
      <c r="DH1127" s="44"/>
      <c r="DI1127" s="44">
        <v>4</v>
      </c>
      <c r="DJ1127" s="44"/>
      <c r="DK1127" s="44"/>
      <c r="DL1127" s="44"/>
      <c r="DM1127" s="44"/>
      <c r="DN1127" s="44"/>
      <c r="DO1127" s="1"/>
      <c r="DP1127" s="1"/>
      <c r="DQ1127" s="17">
        <f t="shared" si="9516"/>
        <v>0</v>
      </c>
      <c r="DR1127" s="17">
        <f t="shared" si="9517"/>
        <v>0</v>
      </c>
      <c r="DS1127" s="17">
        <f t="shared" si="9518"/>
        <v>0</v>
      </c>
      <c r="DT1127" s="17">
        <f t="shared" si="9519"/>
        <v>0</v>
      </c>
      <c r="DU1127" s="17">
        <f t="shared" si="9520"/>
        <v>0</v>
      </c>
      <c r="DV1127" s="17">
        <f t="shared" si="9521"/>
        <v>0</v>
      </c>
      <c r="DW1127" s="1"/>
      <c r="DX1127" s="1"/>
      <c r="DY1127" s="20">
        <f t="shared" si="9522"/>
        <v>0</v>
      </c>
      <c r="DZ1127" s="20">
        <f t="shared" si="9523"/>
        <v>0</v>
      </c>
      <c r="EA1127" s="20">
        <f t="shared" si="9524"/>
        <v>0</v>
      </c>
      <c r="EB1127" s="20">
        <f t="shared" si="9525"/>
        <v>0</v>
      </c>
      <c r="EC1127" s="18">
        <f t="shared" si="9526"/>
        <v>0</v>
      </c>
      <c r="ED1127" s="19">
        <f t="shared" ref="ED1127" si="9820">+IF(EC1127&lt;&gt;0,EC1127*3,0)</f>
        <v>0</v>
      </c>
      <c r="EE1127" s="19">
        <f t="shared" si="9528"/>
        <v>0</v>
      </c>
      <c r="EF1127" s="1">
        <f t="shared" si="9529"/>
        <v>0</v>
      </c>
      <c r="EG1127" s="18">
        <f t="shared" si="9770"/>
        <v>5</v>
      </c>
      <c r="EH1127" s="341"/>
      <c r="EI1127" s="44"/>
      <c r="EJ1127" s="44"/>
      <c r="EK1127" s="44"/>
      <c r="EL1127" s="93"/>
      <c r="EM1127" s="93"/>
      <c r="EN1127" s="93"/>
      <c r="EO1127" s="366"/>
      <c r="EP1127" s="366"/>
      <c r="EQ1127" s="374"/>
      <c r="ER1127" s="374"/>
      <c r="ES1127" s="374"/>
      <c r="ET1127" s="374"/>
      <c r="EU1127" s="18">
        <f t="shared" si="9753"/>
        <v>0</v>
      </c>
      <c r="EV1127" s="18">
        <f t="shared" si="9531"/>
        <v>2</v>
      </c>
      <c r="EW1127" s="341">
        <v>1</v>
      </c>
      <c r="EX1127" s="341">
        <v>1</v>
      </c>
      <c r="EY1127" s="341"/>
      <c r="EZ1127" s="365">
        <f t="shared" si="9682"/>
        <v>0</v>
      </c>
      <c r="FA1127" s="44"/>
      <c r="FB1127" s="44"/>
      <c r="FC1127" s="44"/>
      <c r="FD1127" s="45"/>
      <c r="FE1127" s="45"/>
      <c r="FF1127" s="45"/>
      <c r="FG1127" s="300"/>
      <c r="FH1127" s="45"/>
      <c r="FI1127" s="45"/>
      <c r="FJ1127" s="45"/>
      <c r="FK1127" s="44"/>
      <c r="FL1127" s="44"/>
      <c r="FM1127" s="44">
        <f>F1127*2</f>
        <v>72</v>
      </c>
      <c r="FN1127" s="44"/>
      <c r="FO1127" s="294"/>
      <c r="FP1127" s="20">
        <f t="shared" si="9541"/>
        <v>0</v>
      </c>
      <c r="FQ1127" s="20">
        <f t="shared" si="9532"/>
        <v>0</v>
      </c>
      <c r="FR1127" s="20">
        <f t="shared" si="9533"/>
        <v>0</v>
      </c>
      <c r="FS1127" s="20">
        <f t="shared" si="9534"/>
        <v>0</v>
      </c>
      <c r="FT1127" s="20">
        <f t="shared" si="9535"/>
        <v>0</v>
      </c>
      <c r="FU1127" s="20">
        <f t="shared" si="9536"/>
        <v>0</v>
      </c>
      <c r="FV1127" s="20">
        <f t="shared" si="9537"/>
        <v>0</v>
      </c>
      <c r="FW1127" s="44"/>
    </row>
    <row r="1128" spans="1:179" ht="27.75" customHeight="1">
      <c r="A1128" s="40"/>
      <c r="B1128" s="48" t="s">
        <v>664</v>
      </c>
      <c r="C1128" s="48" t="str">
        <f t="shared" si="9771"/>
        <v>3.10</v>
      </c>
      <c r="D1128" s="48" t="s">
        <v>44</v>
      </c>
      <c r="E1128" s="48" t="str">
        <f t="shared" si="9772"/>
        <v>LT8,5</v>
      </c>
      <c r="F1128" s="48">
        <v>20</v>
      </c>
      <c r="G1128" s="48">
        <f>F1128</f>
        <v>20</v>
      </c>
      <c r="H1128" s="43"/>
      <c r="I1128" s="43"/>
      <c r="J1128" s="44"/>
      <c r="K1128" s="44"/>
      <c r="L1128" s="44"/>
      <c r="M1128" s="44"/>
      <c r="N1128" s="43"/>
      <c r="O1128" s="43"/>
      <c r="P1128" s="1"/>
      <c r="Q1128" s="16"/>
      <c r="R1128" s="1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1">
        <f t="shared" ref="AC1128" si="9821">+IF(S1128=1,1,0)+IF(T1128=1,1,0)</f>
        <v>0</v>
      </c>
      <c r="AD1128" s="1">
        <f t="shared" ref="AD1128" si="9822">+IF(U1128=1,1,0)+IF(V1128=1,1,0)</f>
        <v>0</v>
      </c>
      <c r="AE1128" s="1">
        <f t="shared" ref="AE1128" si="9823">+IF(W1128=1,1,0)+IF(X1128=1,1,0)</f>
        <v>0</v>
      </c>
      <c r="AF1128" s="1">
        <f t="shared" ref="AF1128" si="9824">+IF(Y1128=1,1,0)+IF(Z1128=1,1,0)</f>
        <v>0</v>
      </c>
      <c r="AG1128" s="1">
        <f t="shared" ref="AG1128" si="9825">+IF(AA1128=1,1,0)</f>
        <v>0</v>
      </c>
      <c r="AH1128" s="1">
        <f t="shared" ref="AH1128" si="9826">+IF(AB1128=1,1,0)</f>
        <v>0</v>
      </c>
      <c r="AI1128" s="1">
        <f t="shared" ref="AI1128" si="9827">+IF(S1128=2,1,0)+IF(T1128=2,1,0)</f>
        <v>0</v>
      </c>
      <c r="AJ1128" s="1">
        <f t="shared" ref="AJ1128" si="9828">+IF(U1128=2,1,0)+IF(V1128=2,1,0)</f>
        <v>0</v>
      </c>
      <c r="AK1128" s="1">
        <f t="shared" ref="AK1128" si="9829">+IF(X1128=2,1,0)+IF(W1128=2,1,0)</f>
        <v>0</v>
      </c>
      <c r="AL1128" s="1">
        <f t="shared" ref="AL1128" si="9830">+IF(Y1128=2,1,0)+IF(Z1128=2,1,0)</f>
        <v>0</v>
      </c>
      <c r="AM1128" s="1">
        <f t="shared" ref="AM1128" si="9831">+IF(AA1128=2,1,0)</f>
        <v>0</v>
      </c>
      <c r="AN1128" s="1">
        <f t="shared" ref="AN1128" si="9832">+IF(AB1128=2,1,0)</f>
        <v>0</v>
      </c>
      <c r="AO1128" s="44"/>
      <c r="AP1128" s="44">
        <f>G1128</f>
        <v>20</v>
      </c>
      <c r="AQ1128" s="44"/>
      <c r="AR1128" s="294"/>
      <c r="AS1128" s="122">
        <f t="shared" si="9506"/>
        <v>0</v>
      </c>
      <c r="AT1128" s="122">
        <f t="shared" si="9507"/>
        <v>1</v>
      </c>
      <c r="AU1128" s="122">
        <f t="shared" si="9508"/>
        <v>0</v>
      </c>
      <c r="AV1128" s="122">
        <f t="shared" si="9509"/>
        <v>0</v>
      </c>
      <c r="AW1128" s="44"/>
      <c r="AX1128" s="294"/>
      <c r="AY1128" s="294"/>
      <c r="AZ1128" s="294"/>
      <c r="BA1128" s="294"/>
      <c r="BB1128" s="294"/>
      <c r="BC1128" s="294"/>
      <c r="BD1128" s="44"/>
      <c r="BE1128" s="44"/>
      <c r="BF1128" s="44"/>
      <c r="BG1128" s="44"/>
      <c r="BH1128" s="44"/>
      <c r="BI1128" s="44">
        <v>1</v>
      </c>
      <c r="BJ1128" s="44"/>
      <c r="BK1128" s="44"/>
      <c r="BL1128" s="44"/>
      <c r="BM1128" s="44"/>
      <c r="BN1128" s="127"/>
      <c r="BO1128" s="44"/>
      <c r="BP1128" s="1"/>
      <c r="BQ1128" s="44"/>
      <c r="BR1128" s="17">
        <v>4</v>
      </c>
      <c r="BS1128" s="1">
        <f t="shared" si="9510"/>
        <v>0</v>
      </c>
      <c r="BT1128" s="17">
        <f t="shared" ref="BT1128" si="9833">+BS1128*2</f>
        <v>0</v>
      </c>
      <c r="BU1128" s="44"/>
      <c r="BV1128" s="44">
        <v>1</v>
      </c>
      <c r="BW1128" s="44"/>
      <c r="BX1128" s="44"/>
      <c r="BY1128" s="44"/>
      <c r="BZ1128" s="44"/>
      <c r="CA1128" s="44"/>
      <c r="CB1128" s="44"/>
      <c r="CC1128" s="44"/>
      <c r="CD1128" s="92"/>
      <c r="CE1128" s="92"/>
      <c r="CF1128" s="92"/>
      <c r="CG1128" s="44"/>
      <c r="CH1128" s="1"/>
      <c r="CI1128" s="1">
        <v>1</v>
      </c>
      <c r="CJ1128" s="1"/>
      <c r="CK1128" s="383"/>
      <c r="CL1128" s="383"/>
      <c r="CM1128" s="383"/>
      <c r="CN1128" s="1">
        <f t="shared" si="9512"/>
        <v>0</v>
      </c>
      <c r="CO1128" s="1">
        <f t="shared" si="9513"/>
        <v>0</v>
      </c>
      <c r="CP1128" s="20">
        <f t="shared" si="9514"/>
        <v>2.5</v>
      </c>
      <c r="CQ1128" s="351"/>
      <c r="CR1128" s="131">
        <f t="shared" si="9649"/>
        <v>1</v>
      </c>
      <c r="CS1128" s="44"/>
      <c r="CT1128" s="44"/>
      <c r="CU1128" s="1"/>
      <c r="CV1128" s="1"/>
      <c r="CW1128" s="1"/>
      <c r="CX1128" s="1"/>
      <c r="CY1128" s="1">
        <v>1</v>
      </c>
      <c r="CZ1128" s="44"/>
      <c r="DA1128" s="17">
        <f t="shared" ref="DA1128" si="9834">+CY1128</f>
        <v>1</v>
      </c>
      <c r="DB1128" s="359">
        <f t="shared" si="9538"/>
        <v>1</v>
      </c>
      <c r="DC1128" s="359">
        <f t="shared" si="9539"/>
        <v>1</v>
      </c>
      <c r="DD1128" s="44"/>
      <c r="DE1128" s="44"/>
      <c r="DF1128" s="44"/>
      <c r="DG1128" s="44"/>
      <c r="DH1128" s="44"/>
      <c r="DI1128" s="44">
        <v>4</v>
      </c>
      <c r="DJ1128" s="44"/>
      <c r="DK1128" s="44">
        <f>F1128</f>
        <v>20</v>
      </c>
      <c r="DL1128" s="44"/>
      <c r="DM1128" s="44"/>
      <c r="DN1128" s="44"/>
      <c r="DO1128" s="1"/>
      <c r="DP1128" s="1"/>
      <c r="DQ1128" s="17">
        <f t="shared" si="9516"/>
        <v>0</v>
      </c>
      <c r="DR1128" s="17">
        <f t="shared" si="9517"/>
        <v>0</v>
      </c>
      <c r="DS1128" s="17">
        <f t="shared" si="9518"/>
        <v>0</v>
      </c>
      <c r="DT1128" s="17">
        <f t="shared" si="9519"/>
        <v>0</v>
      </c>
      <c r="DU1128" s="17">
        <f t="shared" si="9520"/>
        <v>0</v>
      </c>
      <c r="DV1128" s="17">
        <f t="shared" si="9521"/>
        <v>0</v>
      </c>
      <c r="DW1128" s="1"/>
      <c r="DX1128" s="1"/>
      <c r="DY1128" s="20">
        <f t="shared" si="9522"/>
        <v>0</v>
      </c>
      <c r="DZ1128" s="20">
        <f t="shared" si="9523"/>
        <v>0</v>
      </c>
      <c r="EA1128" s="20">
        <f t="shared" si="9524"/>
        <v>0</v>
      </c>
      <c r="EB1128" s="20">
        <f t="shared" si="9525"/>
        <v>0</v>
      </c>
      <c r="EC1128" s="18">
        <f t="shared" si="9526"/>
        <v>0</v>
      </c>
      <c r="ED1128" s="19">
        <f t="shared" ref="ED1128" si="9835">+IF(EC1128&lt;&gt;0,EC1128*3,0)</f>
        <v>0</v>
      </c>
      <c r="EE1128" s="19">
        <f t="shared" si="9528"/>
        <v>0</v>
      </c>
      <c r="EF1128" s="1">
        <f t="shared" si="9529"/>
        <v>0</v>
      </c>
      <c r="EG1128" s="18">
        <f t="shared" si="9770"/>
        <v>10</v>
      </c>
      <c r="EH1128" s="341"/>
      <c r="EI1128" s="44"/>
      <c r="EJ1128" s="44"/>
      <c r="EK1128" s="44"/>
      <c r="EL1128" s="93"/>
      <c r="EM1128" s="93"/>
      <c r="EN1128" s="93"/>
      <c r="EO1128" s="366"/>
      <c r="EP1128" s="366"/>
      <c r="EQ1128" s="374"/>
      <c r="ER1128" s="374"/>
      <c r="ES1128" s="374"/>
      <c r="ET1128" s="374"/>
      <c r="EU1128" s="18">
        <f t="shared" si="9753"/>
        <v>0</v>
      </c>
      <c r="EV1128" s="18">
        <f t="shared" si="9531"/>
        <v>2</v>
      </c>
      <c r="EW1128" s="341">
        <v>1</v>
      </c>
      <c r="EX1128" s="341"/>
      <c r="EY1128" s="341">
        <v>4</v>
      </c>
      <c r="EZ1128" s="365">
        <f t="shared" si="9682"/>
        <v>0</v>
      </c>
      <c r="FA1128" s="44"/>
      <c r="FB1128" s="44"/>
      <c r="FC1128" s="44"/>
      <c r="FD1128" s="45"/>
      <c r="FE1128" s="45"/>
      <c r="FF1128" s="45"/>
      <c r="FG1128" s="300"/>
      <c r="FH1128" s="45"/>
      <c r="FI1128" s="45"/>
      <c r="FJ1128" s="45"/>
      <c r="FK1128" s="44"/>
      <c r="FL1128" s="44"/>
      <c r="FM1128" s="44"/>
      <c r="FN1128" s="44"/>
      <c r="FO1128" s="294"/>
      <c r="FP1128" s="20">
        <f t="shared" si="9541"/>
        <v>0</v>
      </c>
      <c r="FQ1128" s="20">
        <f t="shared" si="9532"/>
        <v>0</v>
      </c>
      <c r="FR1128" s="20">
        <f t="shared" si="9533"/>
        <v>0</v>
      </c>
      <c r="FS1128" s="20">
        <f t="shared" si="9534"/>
        <v>0</v>
      </c>
      <c r="FT1128" s="20">
        <f t="shared" si="9535"/>
        <v>0</v>
      </c>
      <c r="FU1128" s="20">
        <f t="shared" si="9536"/>
        <v>0</v>
      </c>
      <c r="FV1128" s="20">
        <f t="shared" si="9537"/>
        <v>0</v>
      </c>
      <c r="FW1128" s="44"/>
    </row>
    <row r="1129" spans="1:179" ht="27.75" customHeight="1">
      <c r="A1129" s="40"/>
      <c r="B1129" s="48" t="s">
        <v>801</v>
      </c>
      <c r="C1129" s="48" t="str">
        <f t="shared" si="9771"/>
        <v>3.11</v>
      </c>
      <c r="D1129" s="48" t="s">
        <v>53</v>
      </c>
      <c r="E1129" s="48" t="str">
        <f t="shared" si="9772"/>
        <v>LT7,5</v>
      </c>
      <c r="F1129" s="48">
        <v>17</v>
      </c>
      <c r="G1129" s="48">
        <f>F1129</f>
        <v>17</v>
      </c>
      <c r="H1129" s="43"/>
      <c r="I1129" s="43"/>
      <c r="J1129" s="44"/>
      <c r="K1129" s="44"/>
      <c r="L1129" s="44"/>
      <c r="M1129" s="44"/>
      <c r="N1129" s="43"/>
      <c r="O1129" s="43"/>
      <c r="P1129" s="1"/>
      <c r="Q1129" s="16"/>
      <c r="R1129" s="1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1">
        <f t="shared" ref="AC1129" si="9836">+IF(S1129=1,1,0)+IF(T1129=1,1,0)</f>
        <v>0</v>
      </c>
      <c r="AD1129" s="1">
        <f t="shared" ref="AD1129" si="9837">+IF(U1129=1,1,0)+IF(V1129=1,1,0)</f>
        <v>0</v>
      </c>
      <c r="AE1129" s="1">
        <f t="shared" ref="AE1129" si="9838">+IF(W1129=1,1,0)+IF(X1129=1,1,0)</f>
        <v>0</v>
      </c>
      <c r="AF1129" s="1">
        <f t="shared" ref="AF1129" si="9839">+IF(Y1129=1,1,0)+IF(Z1129=1,1,0)</f>
        <v>0</v>
      </c>
      <c r="AG1129" s="1">
        <f t="shared" ref="AG1129" si="9840">+IF(AA1129=1,1,0)</f>
        <v>0</v>
      </c>
      <c r="AH1129" s="1">
        <f t="shared" ref="AH1129" si="9841">+IF(AB1129=1,1,0)</f>
        <v>0</v>
      </c>
      <c r="AI1129" s="1">
        <f t="shared" ref="AI1129" si="9842">+IF(S1129=2,1,0)+IF(T1129=2,1,0)</f>
        <v>0</v>
      </c>
      <c r="AJ1129" s="1">
        <f t="shared" ref="AJ1129" si="9843">+IF(U1129=2,1,0)+IF(V1129=2,1,0)</f>
        <v>0</v>
      </c>
      <c r="AK1129" s="1">
        <f t="shared" ref="AK1129" si="9844">+IF(X1129=2,1,0)+IF(W1129=2,1,0)</f>
        <v>0</v>
      </c>
      <c r="AL1129" s="1">
        <f t="shared" ref="AL1129" si="9845">+IF(Y1129=2,1,0)+IF(Z1129=2,1,0)</f>
        <v>0</v>
      </c>
      <c r="AM1129" s="1">
        <f t="shared" ref="AM1129" si="9846">+IF(AA1129=2,1,0)</f>
        <v>0</v>
      </c>
      <c r="AN1129" s="1">
        <f t="shared" ref="AN1129" si="9847">+IF(AB1129=2,1,0)</f>
        <v>0</v>
      </c>
      <c r="AO1129" s="44"/>
      <c r="AP1129" s="44">
        <f t="shared" ref="AP1129:AP1130" si="9848">G1129</f>
        <v>17</v>
      </c>
      <c r="AQ1129" s="44"/>
      <c r="AR1129" s="294"/>
      <c r="AS1129" s="122">
        <f t="shared" si="9506"/>
        <v>0</v>
      </c>
      <c r="AT1129" s="122">
        <f t="shared" si="9507"/>
        <v>1</v>
      </c>
      <c r="AU1129" s="122">
        <f t="shared" si="9508"/>
        <v>0</v>
      </c>
      <c r="AV1129" s="122">
        <f t="shared" si="9509"/>
        <v>0</v>
      </c>
      <c r="AW1129" s="44"/>
      <c r="AX1129" s="294"/>
      <c r="AY1129" s="294"/>
      <c r="AZ1129" s="294"/>
      <c r="BA1129" s="294"/>
      <c r="BB1129" s="294"/>
      <c r="BC1129" s="294"/>
      <c r="BD1129" s="44"/>
      <c r="BE1129" s="44"/>
      <c r="BF1129" s="44"/>
      <c r="BG1129" s="44"/>
      <c r="BH1129" s="44">
        <v>1</v>
      </c>
      <c r="BI1129" s="44"/>
      <c r="BJ1129" s="44"/>
      <c r="BK1129" s="44"/>
      <c r="BL1129" s="44"/>
      <c r="BM1129" s="44"/>
      <c r="BN1129" s="127"/>
      <c r="BO1129" s="44"/>
      <c r="BP1129" s="1"/>
      <c r="BQ1129" s="44"/>
      <c r="BR1129" s="17">
        <v>4</v>
      </c>
      <c r="BS1129" s="1">
        <f t="shared" si="9510"/>
        <v>0</v>
      </c>
      <c r="BT1129" s="17">
        <f t="shared" ref="BT1129" si="9849">+BS1129*2</f>
        <v>0</v>
      </c>
      <c r="BU1129" s="44"/>
      <c r="BV1129" s="44">
        <v>1</v>
      </c>
      <c r="BW1129" s="44"/>
      <c r="BX1129" s="44"/>
      <c r="BY1129" s="44"/>
      <c r="BZ1129" s="44"/>
      <c r="CA1129" s="44"/>
      <c r="CB1129" s="44"/>
      <c r="CC1129" s="44"/>
      <c r="CD1129" s="92"/>
      <c r="CE1129" s="92"/>
      <c r="CF1129" s="92"/>
      <c r="CG1129" s="44"/>
      <c r="CH1129" s="1">
        <v>1</v>
      </c>
      <c r="CI1129" s="1"/>
      <c r="CJ1129" s="1"/>
      <c r="CK1129" s="383"/>
      <c r="CL1129" s="383"/>
      <c r="CM1129" s="383"/>
      <c r="CN1129" s="1">
        <f t="shared" si="9512"/>
        <v>0</v>
      </c>
      <c r="CO1129" s="1">
        <f t="shared" si="9513"/>
        <v>0</v>
      </c>
      <c r="CP1129" s="20">
        <f t="shared" si="9514"/>
        <v>2.5</v>
      </c>
      <c r="CQ1129" s="351"/>
      <c r="CR1129" s="131">
        <f t="shared" si="9649"/>
        <v>1</v>
      </c>
      <c r="CS1129" s="44"/>
      <c r="CT1129" s="44"/>
      <c r="CU1129" s="1"/>
      <c r="CV1129" s="1"/>
      <c r="CW1129" s="1">
        <v>1</v>
      </c>
      <c r="CX1129" s="1"/>
      <c r="CY1129" s="1">
        <v>1</v>
      </c>
      <c r="CZ1129" s="44">
        <v>3</v>
      </c>
      <c r="DA1129" s="17">
        <f t="shared" ref="DA1129" si="9850">+CY1129</f>
        <v>1</v>
      </c>
      <c r="DB1129" s="359">
        <f t="shared" si="9538"/>
        <v>4</v>
      </c>
      <c r="DC1129" s="359">
        <f t="shared" si="9539"/>
        <v>2</v>
      </c>
      <c r="DD1129" s="44"/>
      <c r="DE1129" s="44">
        <v>4</v>
      </c>
      <c r="DF1129" s="44"/>
      <c r="DG1129" s="44"/>
      <c r="DH1129" s="44"/>
      <c r="DI1129" s="44">
        <v>4</v>
      </c>
      <c r="DJ1129" s="44"/>
      <c r="DK1129" s="44">
        <f t="shared" ref="DK1129:DK1130" si="9851">F1129</f>
        <v>17</v>
      </c>
      <c r="DL1129" s="44"/>
      <c r="DM1129" s="44"/>
      <c r="DN1129" s="44"/>
      <c r="DO1129" s="1"/>
      <c r="DP1129" s="1"/>
      <c r="DQ1129" s="17">
        <f t="shared" si="9516"/>
        <v>0</v>
      </c>
      <c r="DR1129" s="17">
        <f t="shared" si="9517"/>
        <v>0</v>
      </c>
      <c r="DS1129" s="17">
        <f t="shared" si="9518"/>
        <v>0</v>
      </c>
      <c r="DT1129" s="17">
        <f t="shared" si="9519"/>
        <v>0</v>
      </c>
      <c r="DU1129" s="17">
        <f t="shared" si="9520"/>
        <v>0</v>
      </c>
      <c r="DV1129" s="17">
        <f t="shared" si="9521"/>
        <v>0</v>
      </c>
      <c r="DW1129" s="1"/>
      <c r="DX1129" s="1"/>
      <c r="DY1129" s="20">
        <f t="shared" si="9522"/>
        <v>0</v>
      </c>
      <c r="DZ1129" s="20">
        <f t="shared" si="9523"/>
        <v>0</v>
      </c>
      <c r="EA1129" s="20">
        <f t="shared" si="9524"/>
        <v>0</v>
      </c>
      <c r="EB1129" s="20">
        <f t="shared" si="9525"/>
        <v>0</v>
      </c>
      <c r="EC1129" s="18">
        <f t="shared" si="9526"/>
        <v>1</v>
      </c>
      <c r="ED1129" s="19">
        <f t="shared" ref="ED1129" si="9852">+IF(EC1129&lt;&gt;0,EC1129*3,0)</f>
        <v>3</v>
      </c>
      <c r="EE1129" s="19">
        <f t="shared" si="9528"/>
        <v>0</v>
      </c>
      <c r="EF1129" s="1">
        <f t="shared" si="9529"/>
        <v>0</v>
      </c>
      <c r="EG1129" s="18">
        <f t="shared" si="9770"/>
        <v>5</v>
      </c>
      <c r="EH1129" s="341"/>
      <c r="EI1129" s="44"/>
      <c r="EJ1129" s="44">
        <v>4.5</v>
      </c>
      <c r="EK1129" s="44"/>
      <c r="EL1129" s="93">
        <v>1</v>
      </c>
      <c r="EM1129" s="93"/>
      <c r="EN1129" s="93"/>
      <c r="EO1129" s="366"/>
      <c r="EP1129" s="366"/>
      <c r="EQ1129" s="374"/>
      <c r="ER1129" s="374"/>
      <c r="ES1129" s="374"/>
      <c r="ET1129" s="374"/>
      <c r="EU1129" s="18">
        <f t="shared" si="9753"/>
        <v>5</v>
      </c>
      <c r="EV1129" s="18">
        <f t="shared" si="9531"/>
        <v>2</v>
      </c>
      <c r="EW1129" s="341">
        <v>1</v>
      </c>
      <c r="EX1129" s="341"/>
      <c r="EY1129" s="341"/>
      <c r="EZ1129" s="365">
        <f t="shared" si="9682"/>
        <v>0</v>
      </c>
      <c r="FA1129" s="44"/>
      <c r="FB1129" s="44"/>
      <c r="FC1129" s="44"/>
      <c r="FD1129" s="45"/>
      <c r="FE1129" s="45"/>
      <c r="FF1129" s="45"/>
      <c r="FG1129" s="300"/>
      <c r="FH1129" s="45"/>
      <c r="FI1129" s="45"/>
      <c r="FJ1129" s="45"/>
      <c r="FK1129" s="44"/>
      <c r="FL1129" s="44"/>
      <c r="FM1129" s="44"/>
      <c r="FN1129" s="44"/>
      <c r="FO1129" s="294"/>
      <c r="FP1129" s="20">
        <f t="shared" si="9541"/>
        <v>0</v>
      </c>
      <c r="FQ1129" s="20">
        <f t="shared" si="9532"/>
        <v>4</v>
      </c>
      <c r="FR1129" s="20">
        <f t="shared" si="9533"/>
        <v>0</v>
      </c>
      <c r="FS1129" s="20">
        <f t="shared" si="9534"/>
        <v>0</v>
      </c>
      <c r="FT1129" s="20">
        <f t="shared" si="9535"/>
        <v>0</v>
      </c>
      <c r="FU1129" s="20">
        <f t="shared" si="9536"/>
        <v>0</v>
      </c>
      <c r="FV1129" s="20">
        <f t="shared" si="9537"/>
        <v>0</v>
      </c>
      <c r="FW1129" s="44"/>
    </row>
    <row r="1130" spans="1:179" ht="27.75" customHeight="1">
      <c r="A1130" s="40"/>
      <c r="B1130" s="48" t="s">
        <v>666</v>
      </c>
      <c r="C1130" s="48" t="str">
        <f t="shared" si="9771"/>
        <v>3.12</v>
      </c>
      <c r="D1130" s="48" t="s">
        <v>53</v>
      </c>
      <c r="E1130" s="48" t="str">
        <f t="shared" si="9772"/>
        <v>LT7,5</v>
      </c>
      <c r="F1130" s="48">
        <v>31</v>
      </c>
      <c r="G1130" s="48">
        <f>F1130</f>
        <v>31</v>
      </c>
      <c r="H1130" s="43"/>
      <c r="I1130" s="43"/>
      <c r="J1130" s="44"/>
      <c r="K1130" s="44"/>
      <c r="L1130" s="44"/>
      <c r="M1130" s="44"/>
      <c r="N1130" s="43"/>
      <c r="O1130" s="43"/>
      <c r="P1130" s="1"/>
      <c r="Q1130" s="16"/>
      <c r="R1130" s="1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1">
        <f t="shared" ref="AC1130:AC1131" si="9853">+IF(S1130=1,1,0)+IF(T1130=1,1,0)</f>
        <v>0</v>
      </c>
      <c r="AD1130" s="1">
        <f t="shared" ref="AD1130:AD1131" si="9854">+IF(U1130=1,1,0)+IF(V1130=1,1,0)</f>
        <v>0</v>
      </c>
      <c r="AE1130" s="1">
        <f t="shared" ref="AE1130:AE1131" si="9855">+IF(W1130=1,1,0)+IF(X1130=1,1,0)</f>
        <v>0</v>
      </c>
      <c r="AF1130" s="1">
        <f t="shared" ref="AF1130:AF1131" si="9856">+IF(Y1130=1,1,0)+IF(Z1130=1,1,0)</f>
        <v>0</v>
      </c>
      <c r="AG1130" s="1">
        <f t="shared" ref="AG1130:AG1131" si="9857">+IF(AA1130=1,1,0)</f>
        <v>0</v>
      </c>
      <c r="AH1130" s="1">
        <f t="shared" ref="AH1130:AH1131" si="9858">+IF(AB1130=1,1,0)</f>
        <v>0</v>
      </c>
      <c r="AI1130" s="1">
        <f t="shared" ref="AI1130:AI1131" si="9859">+IF(S1130=2,1,0)+IF(T1130=2,1,0)</f>
        <v>0</v>
      </c>
      <c r="AJ1130" s="1">
        <f t="shared" ref="AJ1130:AJ1131" si="9860">+IF(U1130=2,1,0)+IF(V1130=2,1,0)</f>
        <v>0</v>
      </c>
      <c r="AK1130" s="1">
        <f t="shared" ref="AK1130:AK1131" si="9861">+IF(X1130=2,1,0)+IF(W1130=2,1,0)</f>
        <v>0</v>
      </c>
      <c r="AL1130" s="1">
        <f t="shared" ref="AL1130:AL1131" si="9862">+IF(Y1130=2,1,0)+IF(Z1130=2,1,0)</f>
        <v>0</v>
      </c>
      <c r="AM1130" s="1">
        <f t="shared" ref="AM1130:AM1131" si="9863">+IF(AA1130=2,1,0)</f>
        <v>0</v>
      </c>
      <c r="AN1130" s="1">
        <f t="shared" ref="AN1130:AN1131" si="9864">+IF(AB1130=2,1,0)</f>
        <v>0</v>
      </c>
      <c r="AO1130" s="44"/>
      <c r="AP1130" s="44">
        <f t="shared" si="9848"/>
        <v>31</v>
      </c>
      <c r="AQ1130" s="44"/>
      <c r="AR1130" s="294"/>
      <c r="AS1130" s="122">
        <f t="shared" si="9506"/>
        <v>0</v>
      </c>
      <c r="AT1130" s="122">
        <f t="shared" si="9507"/>
        <v>1</v>
      </c>
      <c r="AU1130" s="122">
        <f t="shared" si="9508"/>
        <v>0</v>
      </c>
      <c r="AV1130" s="122">
        <f t="shared" si="9509"/>
        <v>0</v>
      </c>
      <c r="AW1130" s="44"/>
      <c r="AX1130" s="294">
        <v>1</v>
      </c>
      <c r="AY1130" s="294"/>
      <c r="AZ1130" s="294"/>
      <c r="BA1130" s="294"/>
      <c r="BB1130" s="294"/>
      <c r="BC1130" s="29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127"/>
      <c r="BO1130" s="44"/>
      <c r="BP1130" s="1"/>
      <c r="BQ1130" s="44"/>
      <c r="BR1130" s="17">
        <v>2</v>
      </c>
      <c r="BS1130" s="1">
        <f t="shared" si="9510"/>
        <v>0</v>
      </c>
      <c r="BT1130" s="17">
        <f t="shared" ref="BT1130" si="9865">+BS1130*2</f>
        <v>0</v>
      </c>
      <c r="BU1130" s="44"/>
      <c r="BV1130" s="44">
        <v>1</v>
      </c>
      <c r="BW1130" s="44">
        <v>1</v>
      </c>
      <c r="BX1130" s="44">
        <v>1</v>
      </c>
      <c r="BY1130" s="44"/>
      <c r="BZ1130" s="44"/>
      <c r="CA1130" s="44"/>
      <c r="CB1130" s="44"/>
      <c r="CC1130" s="44"/>
      <c r="CD1130" s="92"/>
      <c r="CE1130" s="92"/>
      <c r="CF1130" s="92"/>
      <c r="CG1130" s="44"/>
      <c r="CH1130" s="1">
        <v>1</v>
      </c>
      <c r="CI1130" s="1"/>
      <c r="CJ1130" s="1"/>
      <c r="CK1130" s="383"/>
      <c r="CL1130" s="383"/>
      <c r="CM1130" s="383"/>
      <c r="CN1130" s="1">
        <f t="shared" si="9512"/>
        <v>1</v>
      </c>
      <c r="CO1130" s="1">
        <f t="shared" si="9513"/>
        <v>1</v>
      </c>
      <c r="CP1130" s="20">
        <f t="shared" si="9514"/>
        <v>2.5</v>
      </c>
      <c r="CQ1130" s="351"/>
      <c r="CR1130" s="131">
        <f t="shared" si="9649"/>
        <v>1</v>
      </c>
      <c r="CS1130" s="44">
        <v>1</v>
      </c>
      <c r="CT1130" s="44">
        <v>1</v>
      </c>
      <c r="CU1130" s="1"/>
      <c r="CV1130" s="1"/>
      <c r="CW1130" s="1">
        <v>2</v>
      </c>
      <c r="CX1130" s="1"/>
      <c r="CY1130" s="1">
        <v>4</v>
      </c>
      <c r="CZ1130" s="44">
        <v>5</v>
      </c>
      <c r="DA1130" s="17">
        <f t="shared" ref="DA1130:DA1131" si="9866">+CY1130</f>
        <v>4</v>
      </c>
      <c r="DB1130" s="359">
        <f t="shared" si="9538"/>
        <v>9</v>
      </c>
      <c r="DC1130" s="359">
        <f t="shared" si="9539"/>
        <v>6</v>
      </c>
      <c r="DD1130" s="44"/>
      <c r="DE1130" s="44">
        <v>6</v>
      </c>
      <c r="DF1130" s="44">
        <v>6</v>
      </c>
      <c r="DG1130" s="44"/>
      <c r="DH1130" s="44"/>
      <c r="DI1130" s="44">
        <v>6</v>
      </c>
      <c r="DJ1130" s="44"/>
      <c r="DK1130" s="44">
        <f t="shared" si="9851"/>
        <v>31</v>
      </c>
      <c r="DL1130" s="44"/>
      <c r="DM1130" s="44"/>
      <c r="DN1130" s="44"/>
      <c r="DO1130" s="1"/>
      <c r="DP1130" s="1"/>
      <c r="DQ1130" s="17">
        <f t="shared" si="9516"/>
        <v>0</v>
      </c>
      <c r="DR1130" s="17">
        <f t="shared" si="9517"/>
        <v>0</v>
      </c>
      <c r="DS1130" s="17">
        <f t="shared" si="9518"/>
        <v>0</v>
      </c>
      <c r="DT1130" s="17">
        <f t="shared" si="9519"/>
        <v>0</v>
      </c>
      <c r="DU1130" s="17">
        <f t="shared" si="9520"/>
        <v>0</v>
      </c>
      <c r="DV1130" s="17">
        <f t="shared" si="9521"/>
        <v>0</v>
      </c>
      <c r="DW1130" s="1"/>
      <c r="DX1130" s="1"/>
      <c r="DY1130" s="20">
        <f t="shared" si="9522"/>
        <v>0</v>
      </c>
      <c r="DZ1130" s="20">
        <f t="shared" si="9523"/>
        <v>0</v>
      </c>
      <c r="EA1130" s="20">
        <f t="shared" si="9524"/>
        <v>0</v>
      </c>
      <c r="EB1130" s="20">
        <f t="shared" si="9525"/>
        <v>0</v>
      </c>
      <c r="EC1130" s="18">
        <f t="shared" si="9526"/>
        <v>0</v>
      </c>
      <c r="ED1130" s="19">
        <f>+IF(EC1130&lt;&gt;0,EC1130*3,0)+3</f>
        <v>3</v>
      </c>
      <c r="EE1130" s="19"/>
      <c r="EF1130" s="1">
        <f>+IF(EE1130&gt;0,CT1130*4,0)+4</f>
        <v>4</v>
      </c>
      <c r="EG1130" s="18"/>
      <c r="EH1130" s="341"/>
      <c r="EI1130" s="44"/>
      <c r="EJ1130" s="44">
        <f>2*4.5</f>
        <v>9</v>
      </c>
      <c r="EK1130" s="44">
        <f>2*4.5</f>
        <v>9</v>
      </c>
      <c r="EL1130" s="93">
        <v>1</v>
      </c>
      <c r="EM1130" s="93"/>
      <c r="EN1130" s="93"/>
      <c r="EO1130" s="366"/>
      <c r="EP1130" s="366"/>
      <c r="EQ1130" s="374"/>
      <c r="ER1130" s="374"/>
      <c r="ES1130" s="374"/>
      <c r="ET1130" s="374"/>
      <c r="EU1130" s="18">
        <f t="shared" si="9753"/>
        <v>7</v>
      </c>
      <c r="EV1130" s="18">
        <f t="shared" si="9531"/>
        <v>2</v>
      </c>
      <c r="EW1130" s="341">
        <v>1</v>
      </c>
      <c r="EX1130" s="341">
        <v>1</v>
      </c>
      <c r="EY1130" s="341">
        <v>5</v>
      </c>
      <c r="EZ1130" s="365">
        <f t="shared" si="9682"/>
        <v>0.5</v>
      </c>
      <c r="FA1130" s="44"/>
      <c r="FB1130" s="44"/>
      <c r="FC1130" s="44"/>
      <c r="FD1130" s="45"/>
      <c r="FE1130" s="45"/>
      <c r="FF1130" s="45"/>
      <c r="FG1130" s="300"/>
      <c r="FH1130" s="45"/>
      <c r="FI1130" s="45"/>
      <c r="FJ1130" s="45"/>
      <c r="FK1130" s="44"/>
      <c r="FL1130" s="44"/>
      <c r="FM1130" s="44"/>
      <c r="FN1130" s="44"/>
      <c r="FO1130" s="294"/>
      <c r="FP1130" s="20">
        <f t="shared" si="9541"/>
        <v>0</v>
      </c>
      <c r="FQ1130" s="20">
        <f t="shared" si="9532"/>
        <v>6</v>
      </c>
      <c r="FR1130" s="20">
        <f t="shared" si="9533"/>
        <v>6</v>
      </c>
      <c r="FS1130" s="20">
        <f t="shared" si="9534"/>
        <v>0</v>
      </c>
      <c r="FT1130" s="20">
        <f t="shared" si="9535"/>
        <v>0</v>
      </c>
      <c r="FU1130" s="20">
        <f t="shared" si="9536"/>
        <v>0</v>
      </c>
      <c r="FV1130" s="20">
        <f t="shared" si="9537"/>
        <v>0</v>
      </c>
      <c r="FW1130" s="44"/>
    </row>
    <row r="1131" spans="1:179" ht="27.75" customHeight="1">
      <c r="A1131" s="40"/>
      <c r="B1131" s="41" t="s">
        <v>164</v>
      </c>
      <c r="C1131" s="41" t="str">
        <f t="shared" si="9771"/>
        <v>Các nhánh rẽ</v>
      </c>
      <c r="D1131" s="48"/>
      <c r="E1131" s="48"/>
      <c r="F1131" s="41"/>
      <c r="G1131" s="48"/>
      <c r="H1131" s="43"/>
      <c r="I1131" s="43"/>
      <c r="J1131" s="44"/>
      <c r="K1131" s="44"/>
      <c r="L1131" s="44"/>
      <c r="M1131" s="44"/>
      <c r="N1131" s="43"/>
      <c r="O1131" s="43"/>
      <c r="P1131" s="1"/>
      <c r="Q1131" s="16"/>
      <c r="R1131" s="1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1">
        <f t="shared" si="9853"/>
        <v>0</v>
      </c>
      <c r="AD1131" s="1">
        <f t="shared" si="9854"/>
        <v>0</v>
      </c>
      <c r="AE1131" s="1">
        <f t="shared" si="9855"/>
        <v>0</v>
      </c>
      <c r="AF1131" s="1">
        <f t="shared" si="9856"/>
        <v>0</v>
      </c>
      <c r="AG1131" s="1">
        <f t="shared" si="9857"/>
        <v>0</v>
      </c>
      <c r="AH1131" s="1">
        <f t="shared" si="9858"/>
        <v>0</v>
      </c>
      <c r="AI1131" s="1">
        <f t="shared" si="9859"/>
        <v>0</v>
      </c>
      <c r="AJ1131" s="1">
        <f t="shared" si="9860"/>
        <v>0</v>
      </c>
      <c r="AK1131" s="1">
        <f t="shared" si="9861"/>
        <v>0</v>
      </c>
      <c r="AL1131" s="1">
        <f t="shared" si="9862"/>
        <v>0</v>
      </c>
      <c r="AM1131" s="1">
        <f t="shared" si="9863"/>
        <v>0</v>
      </c>
      <c r="AN1131" s="1">
        <f t="shared" si="9864"/>
        <v>0</v>
      </c>
      <c r="AO1131" s="44"/>
      <c r="AP1131" s="44"/>
      <c r="AQ1131" s="44"/>
      <c r="AR1131" s="44"/>
      <c r="AS1131" s="122">
        <f t="shared" si="9506"/>
        <v>0</v>
      </c>
      <c r="AT1131" s="122">
        <f t="shared" si="9507"/>
        <v>0</v>
      </c>
      <c r="AU1131" s="122">
        <f t="shared" si="9508"/>
        <v>0</v>
      </c>
      <c r="AV1131" s="122">
        <f t="shared" si="9509"/>
        <v>0</v>
      </c>
      <c r="AW1131" s="44"/>
      <c r="AX1131" s="294"/>
      <c r="AY1131" s="294"/>
      <c r="AZ1131" s="294"/>
      <c r="BA1131" s="294"/>
      <c r="BB1131" s="294"/>
      <c r="BC1131" s="29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127"/>
      <c r="BO1131" s="44"/>
      <c r="BP1131" s="1"/>
      <c r="BQ1131" s="44"/>
      <c r="BR1131" s="17"/>
      <c r="BS1131" s="1">
        <f t="shared" si="9510"/>
        <v>0</v>
      </c>
      <c r="BT1131" s="17"/>
      <c r="BU1131" s="44"/>
      <c r="BV1131" s="44"/>
      <c r="BW1131" s="44"/>
      <c r="BX1131" s="44"/>
      <c r="BY1131" s="44"/>
      <c r="BZ1131" s="44"/>
      <c r="CA1131" s="44"/>
      <c r="CB1131" s="44"/>
      <c r="CC1131" s="44"/>
      <c r="CD1131" s="92"/>
      <c r="CE1131" s="92"/>
      <c r="CF1131" s="92"/>
      <c r="CG1131" s="44"/>
      <c r="CH1131" s="1"/>
      <c r="CI1131" s="1"/>
      <c r="CJ1131" s="1"/>
      <c r="CK1131" s="383"/>
      <c r="CL1131" s="383"/>
      <c r="CM1131" s="383"/>
      <c r="CN1131" s="1">
        <f t="shared" si="9512"/>
        <v>0</v>
      </c>
      <c r="CO1131" s="1">
        <f t="shared" si="9513"/>
        <v>0</v>
      </c>
      <c r="CP1131" s="20">
        <f t="shared" si="9514"/>
        <v>0</v>
      </c>
      <c r="CQ1131" s="351"/>
      <c r="CR1131" s="131">
        <f t="shared" si="9649"/>
        <v>0</v>
      </c>
      <c r="CS1131" s="44"/>
      <c r="CT1131" s="44"/>
      <c r="CU1131" s="1"/>
      <c r="CV1131" s="1"/>
      <c r="CW1131" s="1"/>
      <c r="CX1131" s="1"/>
      <c r="CY1131" s="1"/>
      <c r="CZ1131" s="44"/>
      <c r="DA1131" s="17">
        <f t="shared" si="9866"/>
        <v>0</v>
      </c>
      <c r="DB1131" s="359">
        <f t="shared" si="9538"/>
        <v>0</v>
      </c>
      <c r="DC1131" s="359">
        <f t="shared" si="9539"/>
        <v>0</v>
      </c>
      <c r="DD1131" s="44"/>
      <c r="DE1131" s="44"/>
      <c r="DF1131" s="44"/>
      <c r="DG1131" s="44"/>
      <c r="DH1131" s="44"/>
      <c r="DI1131" s="44"/>
      <c r="DJ1131" s="44"/>
      <c r="DK1131" s="44"/>
      <c r="DL1131" s="44"/>
      <c r="DM1131" s="44"/>
      <c r="DN1131" s="44"/>
      <c r="DO1131" s="1"/>
      <c r="DP1131" s="1"/>
      <c r="DQ1131" s="17">
        <f t="shared" si="9516"/>
        <v>0</v>
      </c>
      <c r="DR1131" s="17">
        <f t="shared" si="9517"/>
        <v>0</v>
      </c>
      <c r="DS1131" s="17">
        <f t="shared" si="9518"/>
        <v>0</v>
      </c>
      <c r="DT1131" s="17">
        <f t="shared" si="9519"/>
        <v>0</v>
      </c>
      <c r="DU1131" s="17">
        <f t="shared" si="9520"/>
        <v>0</v>
      </c>
      <c r="DV1131" s="17">
        <f t="shared" si="9521"/>
        <v>0</v>
      </c>
      <c r="DW1131" s="1"/>
      <c r="DX1131" s="1"/>
      <c r="DY1131" s="20">
        <f t="shared" si="9522"/>
        <v>0</v>
      </c>
      <c r="DZ1131" s="20">
        <f t="shared" si="9523"/>
        <v>0</v>
      </c>
      <c r="EA1131" s="20">
        <f t="shared" si="9524"/>
        <v>0</v>
      </c>
      <c r="EB1131" s="20">
        <f t="shared" si="9525"/>
        <v>0</v>
      </c>
      <c r="EC1131" s="18">
        <f t="shared" si="9526"/>
        <v>0</v>
      </c>
      <c r="ED1131" s="19">
        <f t="shared" ref="ED1131" si="9867">+IF(EC1131&lt;&gt;0,EC1131*3,0)</f>
        <v>0</v>
      </c>
      <c r="EE1131" s="19">
        <f t="shared" si="9528"/>
        <v>0</v>
      </c>
      <c r="EF1131" s="1">
        <f t="shared" si="9529"/>
        <v>0</v>
      </c>
      <c r="EG1131" s="18">
        <f t="shared" si="9770"/>
        <v>0</v>
      </c>
      <c r="EH1131" s="341"/>
      <c r="EI1131" s="44"/>
      <c r="EJ1131" s="44"/>
      <c r="EK1131" s="44"/>
      <c r="EL1131" s="93"/>
      <c r="EM1131" s="93"/>
      <c r="EN1131" s="93"/>
      <c r="EO1131" s="366"/>
      <c r="EP1131" s="366"/>
      <c r="EQ1131" s="374"/>
      <c r="ER1131" s="374"/>
      <c r="ES1131" s="374"/>
      <c r="ET1131" s="374"/>
      <c r="EU1131" s="18"/>
      <c r="EV1131" s="18">
        <f t="shared" si="9531"/>
        <v>0</v>
      </c>
      <c r="EW1131" s="341"/>
      <c r="EX1131" s="341"/>
      <c r="EY1131" s="341"/>
      <c r="EZ1131" s="365">
        <f t="shared" si="9682"/>
        <v>0</v>
      </c>
      <c r="FA1131" s="44"/>
      <c r="FB1131" s="44"/>
      <c r="FC1131" s="44"/>
      <c r="FD1131" s="45"/>
      <c r="FE1131" s="45"/>
      <c r="FF1131" s="45"/>
      <c r="FG1131" s="300"/>
      <c r="FH1131" s="45"/>
      <c r="FI1131" s="45"/>
      <c r="FJ1131" s="45"/>
      <c r="FK1131" s="44"/>
      <c r="FL1131" s="44"/>
      <c r="FM1131" s="44"/>
      <c r="FN1131" s="44"/>
      <c r="FO1131" s="294"/>
      <c r="FP1131" s="20">
        <f t="shared" si="9541"/>
        <v>0</v>
      </c>
      <c r="FQ1131" s="20">
        <f t="shared" si="9532"/>
        <v>0</v>
      </c>
      <c r="FR1131" s="20">
        <f t="shared" si="9533"/>
        <v>0</v>
      </c>
      <c r="FS1131" s="20">
        <f t="shared" si="9534"/>
        <v>0</v>
      </c>
      <c r="FT1131" s="20">
        <f t="shared" si="9535"/>
        <v>0</v>
      </c>
      <c r="FU1131" s="20">
        <f t="shared" si="9536"/>
        <v>0</v>
      </c>
      <c r="FV1131" s="20">
        <f t="shared" si="9537"/>
        <v>0</v>
      </c>
      <c r="FW1131" s="44"/>
    </row>
    <row r="1132" spans="1:179" s="301" customFormat="1" ht="27.75" customHeight="1">
      <c r="A1132" s="295"/>
      <c r="B1132" s="41" t="s">
        <v>661</v>
      </c>
      <c r="C1132" s="41" t="str">
        <f t="shared" si="9771"/>
        <v>3.6</v>
      </c>
      <c r="D1132" s="296"/>
      <c r="E1132" s="296"/>
      <c r="F1132" s="296"/>
      <c r="G1132" s="296"/>
      <c r="H1132" s="297"/>
      <c r="I1132" s="297"/>
      <c r="J1132" s="294"/>
      <c r="K1132" s="294"/>
      <c r="L1132" s="294"/>
      <c r="M1132" s="294"/>
      <c r="N1132" s="297"/>
      <c r="O1132" s="297"/>
      <c r="P1132" s="1"/>
      <c r="Q1132" s="16"/>
      <c r="R1132" s="1"/>
      <c r="S1132" s="294"/>
      <c r="T1132" s="294"/>
      <c r="U1132" s="294"/>
      <c r="V1132" s="294"/>
      <c r="W1132" s="294"/>
      <c r="X1132" s="294"/>
      <c r="Y1132" s="294"/>
      <c r="Z1132" s="294"/>
      <c r="AA1132" s="294"/>
      <c r="AB1132" s="294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294"/>
      <c r="AP1132" s="294"/>
      <c r="AQ1132" s="294"/>
      <c r="AR1132" s="294"/>
      <c r="AS1132" s="298">
        <f t="shared" si="9506"/>
        <v>0</v>
      </c>
      <c r="AT1132" s="298">
        <f t="shared" si="9507"/>
        <v>0</v>
      </c>
      <c r="AU1132" s="298">
        <f t="shared" si="9508"/>
        <v>0</v>
      </c>
      <c r="AV1132" s="298">
        <f t="shared" si="9509"/>
        <v>0</v>
      </c>
      <c r="AW1132" s="294"/>
      <c r="AX1132" s="294"/>
      <c r="AY1132" s="294"/>
      <c r="AZ1132" s="294"/>
      <c r="BA1132" s="294"/>
      <c r="BB1132" s="294"/>
      <c r="BC1132" s="294"/>
      <c r="BD1132" s="294"/>
      <c r="BE1132" s="294"/>
      <c r="BF1132" s="294"/>
      <c r="BG1132" s="294"/>
      <c r="BH1132" s="294"/>
      <c r="BI1132" s="294"/>
      <c r="BJ1132" s="294"/>
      <c r="BK1132" s="294"/>
      <c r="BL1132" s="294"/>
      <c r="BM1132" s="294"/>
      <c r="BN1132" s="294"/>
      <c r="BO1132" s="294"/>
      <c r="BP1132" s="1"/>
      <c r="BQ1132" s="294"/>
      <c r="BR1132" s="17">
        <v>1</v>
      </c>
      <c r="BS1132" s="1">
        <f t="shared" si="9510"/>
        <v>0</v>
      </c>
      <c r="BT1132" s="17"/>
      <c r="BU1132" s="294">
        <v>8</v>
      </c>
      <c r="BV1132" s="294"/>
      <c r="BW1132" s="294"/>
      <c r="BX1132" s="294"/>
      <c r="BY1132" s="294"/>
      <c r="BZ1132" s="294"/>
      <c r="CA1132" s="294"/>
      <c r="CB1132" s="294"/>
      <c r="CC1132" s="294"/>
      <c r="CD1132" s="1"/>
      <c r="CE1132" s="1"/>
      <c r="CF1132" s="1"/>
      <c r="CG1132" s="294"/>
      <c r="CH1132" s="1"/>
      <c r="CI1132" s="1"/>
      <c r="CJ1132" s="1"/>
      <c r="CK1132" s="383"/>
      <c r="CL1132" s="383"/>
      <c r="CM1132" s="383"/>
      <c r="CN1132" s="1"/>
      <c r="CO1132" s="1"/>
      <c r="CP1132" s="20"/>
      <c r="CQ1132" s="351"/>
      <c r="CR1132" s="299"/>
      <c r="CS1132" s="294"/>
      <c r="CT1132" s="294"/>
      <c r="CU1132" s="1"/>
      <c r="CV1132" s="1"/>
      <c r="CW1132" s="1"/>
      <c r="CX1132" s="1"/>
      <c r="CY1132" s="1"/>
      <c r="CZ1132" s="294"/>
      <c r="DA1132" s="17"/>
      <c r="DB1132" s="359">
        <f t="shared" si="9538"/>
        <v>0</v>
      </c>
      <c r="DC1132" s="359">
        <f t="shared" si="9539"/>
        <v>0</v>
      </c>
      <c r="DD1132" s="294"/>
      <c r="DE1132" s="294"/>
      <c r="DF1132" s="294"/>
      <c r="DG1132" s="294"/>
      <c r="DH1132" s="294"/>
      <c r="DI1132" s="294"/>
      <c r="DJ1132" s="294"/>
      <c r="DK1132" s="294"/>
      <c r="DL1132" s="294"/>
      <c r="DM1132" s="294"/>
      <c r="DN1132" s="294"/>
      <c r="DO1132" s="1"/>
      <c r="DP1132" s="1"/>
      <c r="DQ1132" s="17"/>
      <c r="DR1132" s="17"/>
      <c r="DS1132" s="17"/>
      <c r="DT1132" s="17"/>
      <c r="DU1132" s="17"/>
      <c r="DV1132" s="17"/>
      <c r="DW1132" s="1"/>
      <c r="DX1132" s="1"/>
      <c r="DY1132" s="20"/>
      <c r="DZ1132" s="20"/>
      <c r="EA1132" s="20"/>
      <c r="EB1132" s="20"/>
      <c r="EC1132" s="18"/>
      <c r="ED1132" s="19"/>
      <c r="EE1132" s="19"/>
      <c r="EF1132" s="1"/>
      <c r="EG1132" s="18"/>
      <c r="EH1132" s="341"/>
      <c r="EI1132" s="294"/>
      <c r="EJ1132" s="294"/>
      <c r="EK1132" s="294"/>
      <c r="EL1132" s="19"/>
      <c r="EM1132" s="19"/>
      <c r="EN1132" s="19"/>
      <c r="EO1132" s="366"/>
      <c r="EP1132" s="366"/>
      <c r="EQ1132" s="374"/>
      <c r="ER1132" s="374"/>
      <c r="ES1132" s="374"/>
      <c r="ET1132" s="374"/>
      <c r="EU1132" s="18"/>
      <c r="EV1132" s="18">
        <f t="shared" si="9531"/>
        <v>0</v>
      </c>
      <c r="EW1132" s="341"/>
      <c r="EX1132" s="341"/>
      <c r="EY1132" s="341"/>
      <c r="EZ1132" s="365">
        <f t="shared" si="9682"/>
        <v>0</v>
      </c>
      <c r="FA1132" s="294"/>
      <c r="FB1132" s="294"/>
      <c r="FC1132" s="294"/>
      <c r="FD1132" s="300"/>
      <c r="FE1132" s="300"/>
      <c r="FF1132" s="300"/>
      <c r="FG1132" s="300"/>
      <c r="FH1132" s="300"/>
      <c r="FI1132" s="300"/>
      <c r="FJ1132" s="300"/>
      <c r="FK1132" s="294"/>
      <c r="FL1132" s="294"/>
      <c r="FM1132" s="294"/>
      <c r="FN1132" s="294"/>
      <c r="FO1132" s="294"/>
      <c r="FP1132" s="20">
        <f t="shared" si="9541"/>
        <v>0</v>
      </c>
      <c r="FQ1132" s="20"/>
      <c r="FR1132" s="20"/>
      <c r="FS1132" s="20"/>
      <c r="FT1132" s="20"/>
      <c r="FU1132" s="20"/>
      <c r="FV1132" s="20"/>
      <c r="FW1132" s="294"/>
    </row>
    <row r="1133" spans="1:179" s="301" customFormat="1" ht="27.75" customHeight="1">
      <c r="A1133" s="295"/>
      <c r="B1133" s="296" t="s">
        <v>802</v>
      </c>
      <c r="C1133" s="296" t="str">
        <f t="shared" si="9771"/>
        <v>3.6.1</v>
      </c>
      <c r="D1133" s="296" t="s">
        <v>53</v>
      </c>
      <c r="E1133" s="296" t="s">
        <v>53</v>
      </c>
      <c r="F1133" s="296">
        <v>37</v>
      </c>
      <c r="G1133" s="296">
        <f>F1133</f>
        <v>37</v>
      </c>
      <c r="H1133" s="297"/>
      <c r="I1133" s="297"/>
      <c r="J1133" s="294"/>
      <c r="K1133" s="294"/>
      <c r="L1133" s="294"/>
      <c r="M1133" s="294"/>
      <c r="N1133" s="297"/>
      <c r="O1133" s="297"/>
      <c r="P1133" s="1"/>
      <c r="Q1133" s="16"/>
      <c r="R1133" s="1"/>
      <c r="S1133" s="294"/>
      <c r="T1133" s="294"/>
      <c r="U1133" s="294"/>
      <c r="V1133" s="294"/>
      <c r="W1133" s="294"/>
      <c r="X1133" s="294"/>
      <c r="Y1133" s="294"/>
      <c r="Z1133" s="294"/>
      <c r="AA1133" s="294"/>
      <c r="AB1133" s="294"/>
      <c r="AC1133" s="1">
        <f t="shared" ref="AC1133" si="9868">+IF(S1133=1,1,0)+IF(T1133=1,1,0)</f>
        <v>0</v>
      </c>
      <c r="AD1133" s="1">
        <f t="shared" ref="AD1133" si="9869">+IF(U1133=1,1,0)+IF(V1133=1,1,0)</f>
        <v>0</v>
      </c>
      <c r="AE1133" s="1">
        <f t="shared" ref="AE1133" si="9870">+IF(W1133=1,1,0)+IF(X1133=1,1,0)</f>
        <v>0</v>
      </c>
      <c r="AF1133" s="1">
        <f t="shared" ref="AF1133" si="9871">+IF(Y1133=1,1,0)+IF(Z1133=1,1,0)</f>
        <v>0</v>
      </c>
      <c r="AG1133" s="1">
        <f t="shared" ref="AG1133" si="9872">+IF(AA1133=1,1,0)</f>
        <v>0</v>
      </c>
      <c r="AH1133" s="1">
        <f t="shared" ref="AH1133" si="9873">+IF(AB1133=1,1,0)</f>
        <v>0</v>
      </c>
      <c r="AI1133" s="1">
        <f t="shared" ref="AI1133" si="9874">+IF(S1133=2,1,0)+IF(T1133=2,1,0)</f>
        <v>0</v>
      </c>
      <c r="AJ1133" s="1">
        <f t="shared" ref="AJ1133" si="9875">+IF(U1133=2,1,0)+IF(V1133=2,1,0)</f>
        <v>0</v>
      </c>
      <c r="AK1133" s="1">
        <f t="shared" ref="AK1133" si="9876">+IF(X1133=2,1,0)+IF(W1133=2,1,0)</f>
        <v>0</v>
      </c>
      <c r="AL1133" s="1">
        <f t="shared" ref="AL1133" si="9877">+IF(Y1133=2,1,0)+IF(Z1133=2,1,0)</f>
        <v>0</v>
      </c>
      <c r="AM1133" s="1">
        <f t="shared" ref="AM1133" si="9878">+IF(AA1133=2,1,0)</f>
        <v>0</v>
      </c>
      <c r="AN1133" s="1">
        <f t="shared" ref="AN1133" si="9879">+IF(AB1133=2,1,0)</f>
        <v>0</v>
      </c>
      <c r="AO1133" s="294"/>
      <c r="AP1133" s="294">
        <f>G1133</f>
        <v>37</v>
      </c>
      <c r="AQ1133" s="294"/>
      <c r="AR1133" s="294"/>
      <c r="AS1133" s="298">
        <f t="shared" si="9506"/>
        <v>0</v>
      </c>
      <c r="AT1133" s="298">
        <f t="shared" si="9507"/>
        <v>1</v>
      </c>
      <c r="AU1133" s="298">
        <f t="shared" si="9508"/>
        <v>0</v>
      </c>
      <c r="AV1133" s="298">
        <f t="shared" si="9509"/>
        <v>0</v>
      </c>
      <c r="AW1133" s="294"/>
      <c r="AX1133" s="294">
        <v>1</v>
      </c>
      <c r="AY1133" s="294"/>
      <c r="AZ1133" s="294"/>
      <c r="BA1133" s="294"/>
      <c r="BB1133" s="294"/>
      <c r="BC1133" s="294"/>
      <c r="BD1133" s="294"/>
      <c r="BE1133" s="294"/>
      <c r="BF1133" s="294"/>
      <c r="BG1133" s="294"/>
      <c r="BH1133" s="294"/>
      <c r="BI1133" s="294"/>
      <c r="BJ1133" s="294"/>
      <c r="BK1133" s="294"/>
      <c r="BL1133" s="294"/>
      <c r="BM1133" s="294"/>
      <c r="BN1133" s="294"/>
      <c r="BO1133" s="294"/>
      <c r="BP1133" s="1"/>
      <c r="BQ1133" s="294"/>
      <c r="BR1133" s="17">
        <v>1</v>
      </c>
      <c r="BS1133" s="1">
        <f t="shared" si="9510"/>
        <v>0</v>
      </c>
      <c r="BT1133" s="17">
        <f t="shared" ref="BT1133" si="9880">+BS1133*2</f>
        <v>0</v>
      </c>
      <c r="BU1133" s="294"/>
      <c r="BV1133" s="294">
        <v>1</v>
      </c>
      <c r="BW1133" s="294">
        <v>1</v>
      </c>
      <c r="BX1133" s="294">
        <v>1</v>
      </c>
      <c r="BY1133" s="294"/>
      <c r="BZ1133" s="294"/>
      <c r="CA1133" s="294"/>
      <c r="CB1133" s="294"/>
      <c r="CC1133" s="294"/>
      <c r="CD1133" s="1"/>
      <c r="CE1133" s="1"/>
      <c r="CF1133" s="1"/>
      <c r="CG1133" s="294"/>
      <c r="CH1133" s="1">
        <v>1</v>
      </c>
      <c r="CI1133" s="1"/>
      <c r="CJ1133" s="1"/>
      <c r="CK1133" s="383"/>
      <c r="CL1133" s="383"/>
      <c r="CM1133" s="383"/>
      <c r="CN1133" s="1">
        <f>+SUM(BX1133:CC1133)*BW1133</f>
        <v>1</v>
      </c>
      <c r="CO1133" s="1">
        <f>+SUM(BX1133:CC1133)*BW1133</f>
        <v>1</v>
      </c>
      <c r="CP1133" s="20">
        <f>+SUM(BY1133:CC1133)*2.5+SUM(CD1133:CG1133)*0.5+SUM(CH1133:CJ1133)*2.5</f>
        <v>2.5</v>
      </c>
      <c r="CQ1133" s="351"/>
      <c r="CR1133" s="299">
        <f>+IF(SUM(AX1133:BM1133)&gt;0,1,0)</f>
        <v>1</v>
      </c>
      <c r="CS1133" s="294">
        <v>1</v>
      </c>
      <c r="CT1133" s="294">
        <v>1</v>
      </c>
      <c r="CU1133" s="1"/>
      <c r="CV1133" s="1"/>
      <c r="CW1133" s="1">
        <v>2</v>
      </c>
      <c r="CX1133" s="1"/>
      <c r="CY1133" s="1">
        <v>1</v>
      </c>
      <c r="CZ1133" s="294">
        <v>3</v>
      </c>
      <c r="DA1133" s="17">
        <f t="shared" ref="DA1133" si="9881">+CY1133</f>
        <v>1</v>
      </c>
      <c r="DB1133" s="359">
        <f t="shared" si="9538"/>
        <v>4</v>
      </c>
      <c r="DC1133" s="359">
        <f t="shared" si="9539"/>
        <v>3</v>
      </c>
      <c r="DD1133" s="294"/>
      <c r="DE1133" s="294">
        <v>6</v>
      </c>
      <c r="DF1133" s="294">
        <v>3</v>
      </c>
      <c r="DG1133" s="294"/>
      <c r="DH1133" s="294"/>
      <c r="DI1133" s="294"/>
      <c r="DJ1133" s="294"/>
      <c r="DK1133" s="294"/>
      <c r="DL1133" s="294"/>
      <c r="DM1133" s="294"/>
      <c r="DN1133" s="294"/>
      <c r="DO1133" s="1"/>
      <c r="DP1133" s="1"/>
      <c r="DQ1133" s="17">
        <f>+IF(AND(SUM(S1133:AA1133)&gt;0,SUM(FA1133:FF1133)&gt;0),CT1133,0)</f>
        <v>0</v>
      </c>
      <c r="DR1133" s="17">
        <f>+IF(AND(SUM(S1133:AA1133)&gt;0,SUM(FA1133:FF1133)&gt;0),CU1133,0)</f>
        <v>0</v>
      </c>
      <c r="DS1133" s="17">
        <f>+IF(AND(SUM(S1133:AA1133)&gt;0,SUM(FA1133:FF1133)&gt;0),CV1133,0)</f>
        <v>0</v>
      </c>
      <c r="DT1133" s="17">
        <f>+IF(AND(SUM(S1133:AA1133)&gt;0,SUM(FA1133:FF1133)&gt;0),CW1133,0)</f>
        <v>0</v>
      </c>
      <c r="DU1133" s="17">
        <f>+IF(AND(SUM(S1133:AA1133)&gt;0,SUM(FA1133:FF1133)&gt;0),CX1133,0)</f>
        <v>0</v>
      </c>
      <c r="DV1133" s="17">
        <f>+IF(AND(SUM(S1133:AA1133)&gt;0,SUM(FA1133:FF1133)&gt;0),CY1133,0)</f>
        <v>0</v>
      </c>
      <c r="DW1133" s="1"/>
      <c r="DX1133" s="1"/>
      <c r="DY1133" s="20">
        <f>+IF(AND(SUM(S1133:AB1133)&gt;0,SUM(FA1133:FF1133)&gt;0,DG1133&gt;=3),DG1133,0)</f>
        <v>0</v>
      </c>
      <c r="DZ1133" s="20">
        <f>+IF(AND(SUM(S1133:AB1133)&gt;0,SUM(FA1133:FF1133)&gt;0,DH1133&gt;=3),DH1133,0)</f>
        <v>0</v>
      </c>
      <c r="EA1133" s="20">
        <f>+IF(AND(SUM(S1133:AB1133)&gt;0,SUM(FA1133:FF1133)&gt;0,DI1133&gt;=3),DI1133,0)</f>
        <v>0</v>
      </c>
      <c r="EB1133" s="20">
        <f>+IF(AND(SUM(S1133:AB1133)&gt;0,SUM(FA1133:FF1133)&gt;0,DJ1133&gt;=3),DJ1133,0)</f>
        <v>0</v>
      </c>
      <c r="EC1133" s="18">
        <f>+IF(AND(CT1133=0,SUM(CU1133:CY1133)&gt;1,SUM(CU1133:CY1133)&lt;=4),1,IF(AND(CT1133=0,SUM(CU1133:CY1133)&gt;4),2,0))</f>
        <v>0</v>
      </c>
      <c r="ED1133" s="19">
        <f>+IF(EC1133&lt;&gt;0,EC1133*3,0)+3</f>
        <v>3</v>
      </c>
      <c r="EE1133" s="19"/>
      <c r="EF1133" s="1">
        <f>+IF(EE1133&gt;0,CT1133*4,0)+4</f>
        <v>4</v>
      </c>
      <c r="EG1133" s="18">
        <f>+IF(AND(CT1133+EC1133=0,SUM(AO1133:AR1133)&gt;0,SUM(DK1133:DN1133)&gt;0),(CU1133+CV1133+CW1133+CX1133)*2+CY1133*5,(EC1133+CT1133-FO1133)*5)+IF(AND(EC1133+DQ1133+CT1133=0,SUM(AO1133:AR1133)&gt;0),SUM(CU1133:CX1133)*2+CY1133*5,0)-5</f>
        <v>0</v>
      </c>
      <c r="EH1133" s="341"/>
      <c r="EI1133" s="294"/>
      <c r="EJ1133" s="294">
        <v>9</v>
      </c>
      <c r="EK1133" s="294">
        <v>4.5</v>
      </c>
      <c r="EL1133" s="19">
        <v>1</v>
      </c>
      <c r="EM1133" s="19"/>
      <c r="EN1133" s="19"/>
      <c r="EO1133" s="366"/>
      <c r="EP1133" s="366"/>
      <c r="EQ1133" s="374"/>
      <c r="ER1133" s="374"/>
      <c r="ES1133" s="374"/>
      <c r="ET1133" s="374"/>
      <c r="EU1133" s="18">
        <f>IF(SUM(CU1133:CX1133)&gt;0,CZ1133*1+2,0)</f>
        <v>5</v>
      </c>
      <c r="EV1133" s="18">
        <f t="shared" si="9531"/>
        <v>2</v>
      </c>
      <c r="EW1133" s="341">
        <v>1</v>
      </c>
      <c r="EX1133" s="341">
        <v>1</v>
      </c>
      <c r="EY1133" s="341">
        <v>4</v>
      </c>
      <c r="EZ1133" s="365">
        <f t="shared" si="9682"/>
        <v>0.5</v>
      </c>
      <c r="FA1133" s="294"/>
      <c r="FB1133" s="294"/>
      <c r="FC1133" s="294"/>
      <c r="FD1133" s="300"/>
      <c r="FE1133" s="300"/>
      <c r="FF1133" s="300"/>
      <c r="FG1133" s="300"/>
      <c r="FH1133" s="300"/>
      <c r="FI1133" s="300"/>
      <c r="FJ1133" s="300">
        <f>F1133</f>
        <v>37</v>
      </c>
      <c r="FK1133" s="294"/>
      <c r="FL1133" s="294"/>
      <c r="FM1133" s="294"/>
      <c r="FN1133" s="294"/>
      <c r="FO1133" s="294"/>
      <c r="FP1133" s="20">
        <f t="shared" si="9541"/>
        <v>0</v>
      </c>
      <c r="FQ1133" s="20">
        <f>+DE1133</f>
        <v>6</v>
      </c>
      <c r="FR1133" s="20">
        <f>+DF1133</f>
        <v>3</v>
      </c>
      <c r="FS1133" s="20">
        <f>+IF(DG1133&lt;3,DG1133,0)</f>
        <v>0</v>
      </c>
      <c r="FT1133" s="20">
        <f>+IF(DH1133&lt;3,DH1133,0)</f>
        <v>0</v>
      </c>
      <c r="FU1133" s="20">
        <f>+IF(DI1133&lt;3,DI1133,0)</f>
        <v>0</v>
      </c>
      <c r="FV1133" s="20">
        <f>+IF(DJ1133&lt;3,DJ1133,0)</f>
        <v>0</v>
      </c>
      <c r="FW1133" s="294"/>
    </row>
    <row r="1134" spans="1:179" s="301" customFormat="1" ht="27.75" customHeight="1">
      <c r="A1134" s="295"/>
      <c r="B1134" s="41" t="s">
        <v>673</v>
      </c>
      <c r="C1134" s="41" t="str">
        <f t="shared" si="9771"/>
        <v>3.7</v>
      </c>
      <c r="D1134" s="296"/>
      <c r="E1134" s="296"/>
      <c r="F1134" s="296"/>
      <c r="G1134" s="296"/>
      <c r="H1134" s="297"/>
      <c r="I1134" s="297"/>
      <c r="J1134" s="294"/>
      <c r="K1134" s="294"/>
      <c r="L1134" s="294"/>
      <c r="M1134" s="294"/>
      <c r="N1134" s="297"/>
      <c r="O1134" s="297"/>
      <c r="P1134" s="1"/>
      <c r="Q1134" s="16"/>
      <c r="R1134" s="1"/>
      <c r="S1134" s="294"/>
      <c r="T1134" s="294"/>
      <c r="U1134" s="294"/>
      <c r="V1134" s="294"/>
      <c r="W1134" s="294"/>
      <c r="X1134" s="294"/>
      <c r="Y1134" s="294"/>
      <c r="Z1134" s="294"/>
      <c r="AA1134" s="294"/>
      <c r="AB1134" s="294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294"/>
      <c r="AP1134" s="294"/>
      <c r="AQ1134" s="294"/>
      <c r="AR1134" s="294"/>
      <c r="AS1134" s="298">
        <f t="shared" si="9506"/>
        <v>0</v>
      </c>
      <c r="AT1134" s="298">
        <f t="shared" si="9507"/>
        <v>0</v>
      </c>
      <c r="AU1134" s="298">
        <f t="shared" si="9508"/>
        <v>0</v>
      </c>
      <c r="AV1134" s="298">
        <f t="shared" si="9509"/>
        <v>0</v>
      </c>
      <c r="AW1134" s="294"/>
      <c r="AX1134" s="294"/>
      <c r="AY1134" s="294"/>
      <c r="AZ1134" s="294"/>
      <c r="BA1134" s="294"/>
      <c r="BB1134" s="294"/>
      <c r="BC1134" s="294"/>
      <c r="BD1134" s="294"/>
      <c r="BE1134" s="294"/>
      <c r="BF1134" s="294"/>
      <c r="BG1134" s="294"/>
      <c r="BH1134" s="294"/>
      <c r="BI1134" s="294"/>
      <c r="BJ1134" s="294"/>
      <c r="BK1134" s="294"/>
      <c r="BL1134" s="294"/>
      <c r="BM1134" s="294"/>
      <c r="BN1134" s="294"/>
      <c r="BO1134" s="294"/>
      <c r="BP1134" s="1"/>
      <c r="BQ1134" s="294"/>
      <c r="BR1134" s="17">
        <v>1</v>
      </c>
      <c r="BS1134" s="1">
        <f t="shared" si="9510"/>
        <v>0</v>
      </c>
      <c r="BT1134" s="17"/>
      <c r="BU1134" s="294">
        <v>8</v>
      </c>
      <c r="BV1134" s="294"/>
      <c r="BW1134" s="294"/>
      <c r="BX1134" s="294"/>
      <c r="BY1134" s="294"/>
      <c r="BZ1134" s="294"/>
      <c r="CA1134" s="294"/>
      <c r="CB1134" s="294"/>
      <c r="CC1134" s="294"/>
      <c r="CD1134" s="1"/>
      <c r="CE1134" s="1"/>
      <c r="CF1134" s="1"/>
      <c r="CG1134" s="294"/>
      <c r="CH1134" s="1"/>
      <c r="CI1134" s="1"/>
      <c r="CJ1134" s="1"/>
      <c r="CK1134" s="383"/>
      <c r="CL1134" s="383"/>
      <c r="CM1134" s="383"/>
      <c r="CN1134" s="1"/>
      <c r="CO1134" s="1"/>
      <c r="CP1134" s="20"/>
      <c r="CQ1134" s="351"/>
      <c r="CR1134" s="299"/>
      <c r="CS1134" s="294"/>
      <c r="CT1134" s="294"/>
      <c r="CU1134" s="1"/>
      <c r="CV1134" s="1"/>
      <c r="CW1134" s="1"/>
      <c r="CX1134" s="1"/>
      <c r="CY1134" s="1"/>
      <c r="CZ1134" s="294"/>
      <c r="DA1134" s="17"/>
      <c r="DB1134" s="359">
        <f t="shared" si="9538"/>
        <v>0</v>
      </c>
      <c r="DC1134" s="359">
        <f t="shared" si="9539"/>
        <v>0</v>
      </c>
      <c r="DD1134" s="294"/>
      <c r="DE1134" s="294"/>
      <c r="DF1134" s="294"/>
      <c r="DG1134" s="294"/>
      <c r="DH1134" s="294"/>
      <c r="DI1134" s="294"/>
      <c r="DJ1134" s="294"/>
      <c r="DK1134" s="294"/>
      <c r="DL1134" s="294"/>
      <c r="DM1134" s="294"/>
      <c r="DN1134" s="294"/>
      <c r="DO1134" s="1"/>
      <c r="DP1134" s="1"/>
      <c r="DQ1134" s="17"/>
      <c r="DR1134" s="17"/>
      <c r="DS1134" s="17"/>
      <c r="DT1134" s="17"/>
      <c r="DU1134" s="17"/>
      <c r="DV1134" s="17"/>
      <c r="DW1134" s="1"/>
      <c r="DX1134" s="1"/>
      <c r="DY1134" s="20"/>
      <c r="DZ1134" s="20"/>
      <c r="EA1134" s="20"/>
      <c r="EB1134" s="20"/>
      <c r="EC1134" s="18"/>
      <c r="ED1134" s="19"/>
      <c r="EE1134" s="19"/>
      <c r="EF1134" s="1"/>
      <c r="EG1134" s="18"/>
      <c r="EH1134" s="341"/>
      <c r="EI1134" s="294"/>
      <c r="EJ1134" s="294"/>
      <c r="EK1134" s="294"/>
      <c r="EL1134" s="19"/>
      <c r="EM1134" s="19"/>
      <c r="EN1134" s="19"/>
      <c r="EO1134" s="366"/>
      <c r="EP1134" s="366"/>
      <c r="EQ1134" s="374"/>
      <c r="ER1134" s="374"/>
      <c r="ES1134" s="374"/>
      <c r="ET1134" s="374"/>
      <c r="EU1134" s="18"/>
      <c r="EV1134" s="18">
        <f t="shared" si="9531"/>
        <v>0</v>
      </c>
      <c r="EW1134" s="341"/>
      <c r="EX1134" s="341"/>
      <c r="EY1134" s="341"/>
      <c r="EZ1134" s="365">
        <f t="shared" si="9682"/>
        <v>0</v>
      </c>
      <c r="FA1134" s="294"/>
      <c r="FB1134" s="294"/>
      <c r="FC1134" s="294"/>
      <c r="FD1134" s="300"/>
      <c r="FE1134" s="300"/>
      <c r="FF1134" s="300"/>
      <c r="FG1134" s="300"/>
      <c r="FH1134" s="300"/>
      <c r="FI1134" s="300"/>
      <c r="FJ1134" s="300"/>
      <c r="FK1134" s="294"/>
      <c r="FL1134" s="294"/>
      <c r="FM1134" s="294"/>
      <c r="FN1134" s="294"/>
      <c r="FO1134" s="294"/>
      <c r="FP1134" s="20">
        <f t="shared" si="9541"/>
        <v>0</v>
      </c>
      <c r="FQ1134" s="20"/>
      <c r="FR1134" s="20"/>
      <c r="FS1134" s="20"/>
      <c r="FT1134" s="20"/>
      <c r="FU1134" s="20"/>
      <c r="FV1134" s="20"/>
      <c r="FW1134" s="294"/>
    </row>
    <row r="1135" spans="1:179" s="301" customFormat="1" ht="27.75" customHeight="1">
      <c r="A1135" s="295"/>
      <c r="B1135" s="296" t="s">
        <v>803</v>
      </c>
      <c r="C1135" s="296" t="str">
        <f t="shared" si="9771"/>
        <v>3.7.1</v>
      </c>
      <c r="D1135" s="296" t="s">
        <v>53</v>
      </c>
      <c r="E1135" s="296" t="s">
        <v>53</v>
      </c>
      <c r="F1135" s="296">
        <v>43</v>
      </c>
      <c r="G1135" s="296">
        <f>F1135</f>
        <v>43</v>
      </c>
      <c r="H1135" s="297"/>
      <c r="I1135" s="297"/>
      <c r="J1135" s="294"/>
      <c r="K1135" s="294"/>
      <c r="L1135" s="294"/>
      <c r="M1135" s="294"/>
      <c r="N1135" s="297"/>
      <c r="O1135" s="297"/>
      <c r="P1135" s="1"/>
      <c r="Q1135" s="16"/>
      <c r="R1135" s="1"/>
      <c r="S1135" s="294"/>
      <c r="T1135" s="294"/>
      <c r="U1135" s="294"/>
      <c r="V1135" s="294"/>
      <c r="W1135" s="294"/>
      <c r="X1135" s="294"/>
      <c r="Y1135" s="294"/>
      <c r="Z1135" s="294"/>
      <c r="AA1135" s="294"/>
      <c r="AB1135" s="294"/>
      <c r="AC1135" s="1">
        <f t="shared" ref="AC1135" si="9882">+IF(S1135=1,1,0)+IF(T1135=1,1,0)</f>
        <v>0</v>
      </c>
      <c r="AD1135" s="1">
        <f t="shared" ref="AD1135" si="9883">+IF(U1135=1,1,0)+IF(V1135=1,1,0)</f>
        <v>0</v>
      </c>
      <c r="AE1135" s="1">
        <f t="shared" ref="AE1135" si="9884">+IF(W1135=1,1,0)+IF(X1135=1,1,0)</f>
        <v>0</v>
      </c>
      <c r="AF1135" s="1">
        <f t="shared" ref="AF1135" si="9885">+IF(Y1135=1,1,0)+IF(Z1135=1,1,0)</f>
        <v>0</v>
      </c>
      <c r="AG1135" s="1">
        <f t="shared" ref="AG1135" si="9886">+IF(AA1135=1,1,0)</f>
        <v>0</v>
      </c>
      <c r="AH1135" s="1">
        <f t="shared" ref="AH1135" si="9887">+IF(AB1135=1,1,0)</f>
        <v>0</v>
      </c>
      <c r="AI1135" s="1">
        <f t="shared" ref="AI1135" si="9888">+IF(S1135=2,1,0)+IF(T1135=2,1,0)</f>
        <v>0</v>
      </c>
      <c r="AJ1135" s="1">
        <f t="shared" ref="AJ1135" si="9889">+IF(U1135=2,1,0)+IF(V1135=2,1,0)</f>
        <v>0</v>
      </c>
      <c r="AK1135" s="1">
        <f t="shared" ref="AK1135" si="9890">+IF(X1135=2,1,0)+IF(W1135=2,1,0)</f>
        <v>0</v>
      </c>
      <c r="AL1135" s="1">
        <f t="shared" ref="AL1135" si="9891">+IF(Y1135=2,1,0)+IF(Z1135=2,1,0)</f>
        <v>0</v>
      </c>
      <c r="AM1135" s="1">
        <f t="shared" ref="AM1135" si="9892">+IF(AA1135=2,1,0)</f>
        <v>0</v>
      </c>
      <c r="AN1135" s="1">
        <f t="shared" ref="AN1135" si="9893">+IF(AB1135=2,1,0)</f>
        <v>0</v>
      </c>
      <c r="AO1135" s="294"/>
      <c r="AP1135" s="294">
        <f>G1135</f>
        <v>43</v>
      </c>
      <c r="AQ1135" s="294"/>
      <c r="AR1135" s="294"/>
      <c r="AS1135" s="298">
        <f t="shared" si="9506"/>
        <v>0</v>
      </c>
      <c r="AT1135" s="298">
        <f t="shared" si="9507"/>
        <v>1</v>
      </c>
      <c r="AU1135" s="298">
        <f t="shared" si="9508"/>
        <v>0</v>
      </c>
      <c r="AV1135" s="298">
        <f t="shared" si="9509"/>
        <v>0</v>
      </c>
      <c r="AW1135" s="294"/>
      <c r="AX1135" s="294">
        <v>1</v>
      </c>
      <c r="AY1135" s="294"/>
      <c r="AZ1135" s="294"/>
      <c r="BA1135" s="294"/>
      <c r="BB1135" s="294"/>
      <c r="BC1135" s="294"/>
      <c r="BD1135" s="294"/>
      <c r="BE1135" s="294"/>
      <c r="BF1135" s="294"/>
      <c r="BG1135" s="294"/>
      <c r="BH1135" s="294"/>
      <c r="BI1135" s="294"/>
      <c r="BJ1135" s="294"/>
      <c r="BK1135" s="294"/>
      <c r="BL1135" s="294"/>
      <c r="BM1135" s="294"/>
      <c r="BN1135" s="294"/>
      <c r="BO1135" s="294"/>
      <c r="BP1135" s="1"/>
      <c r="BQ1135" s="294"/>
      <c r="BR1135" s="17">
        <v>1</v>
      </c>
      <c r="BS1135" s="1">
        <f t="shared" si="9510"/>
        <v>0</v>
      </c>
      <c r="BT1135" s="17">
        <f t="shared" ref="BT1135" si="9894">+BS1135*2</f>
        <v>0</v>
      </c>
      <c r="BU1135" s="294"/>
      <c r="BV1135" s="294">
        <v>1</v>
      </c>
      <c r="BW1135" s="294"/>
      <c r="BX1135" s="294"/>
      <c r="BY1135" s="294"/>
      <c r="BZ1135" s="294"/>
      <c r="CA1135" s="294"/>
      <c r="CB1135" s="294"/>
      <c r="CC1135" s="294"/>
      <c r="CD1135" s="1"/>
      <c r="CE1135" s="1"/>
      <c r="CF1135" s="1"/>
      <c r="CG1135" s="294"/>
      <c r="CH1135" s="1">
        <v>1</v>
      </c>
      <c r="CI1135" s="1"/>
      <c r="CJ1135" s="1"/>
      <c r="CK1135" s="383"/>
      <c r="CL1135" s="383"/>
      <c r="CM1135" s="383"/>
      <c r="CN1135" s="1">
        <f>+SUM(BX1135:CC1135)*BW1135</f>
        <v>0</v>
      </c>
      <c r="CO1135" s="1">
        <f>+SUM(BX1135:CC1135)*BW1135</f>
        <v>0</v>
      </c>
      <c r="CP1135" s="20">
        <f>+SUM(BY1135:CC1135)*2.5+SUM(CD1135:CG1135)*0.5+SUM(CH1135:CJ1135)*2.5</f>
        <v>2.5</v>
      </c>
      <c r="CQ1135" s="351"/>
      <c r="CR1135" s="299">
        <f>+IF(SUM(AX1135:BM1135)&gt;0,1,0)</f>
        <v>1</v>
      </c>
      <c r="CS1135" s="294">
        <v>2</v>
      </c>
      <c r="CT1135" s="294">
        <v>1</v>
      </c>
      <c r="CU1135" s="1"/>
      <c r="CV1135" s="1"/>
      <c r="CW1135" s="1">
        <v>2</v>
      </c>
      <c r="CX1135" s="1"/>
      <c r="CY1135" s="1">
        <v>4</v>
      </c>
      <c r="CZ1135" s="294">
        <v>6</v>
      </c>
      <c r="DA1135" s="17">
        <f t="shared" ref="DA1135" si="9895">+CY1135</f>
        <v>4</v>
      </c>
      <c r="DB1135" s="359">
        <f t="shared" si="9538"/>
        <v>10</v>
      </c>
      <c r="DC1135" s="359">
        <f t="shared" si="9539"/>
        <v>6</v>
      </c>
      <c r="DD1135" s="294"/>
      <c r="DE1135" s="294">
        <v>6</v>
      </c>
      <c r="DF1135" s="294">
        <v>6</v>
      </c>
      <c r="DG1135" s="294"/>
      <c r="DH1135" s="294"/>
      <c r="DI1135" s="294">
        <v>6</v>
      </c>
      <c r="DJ1135" s="294"/>
      <c r="DK1135" s="294"/>
      <c r="DL1135" s="294"/>
      <c r="DM1135" s="294"/>
      <c r="DN1135" s="294"/>
      <c r="DO1135" s="1"/>
      <c r="DP1135" s="1"/>
      <c r="DQ1135" s="17">
        <f>+IF(AND(SUM(S1135:AA1135)&gt;0,SUM(FA1135:FF1135)&gt;0),CT1135,0)</f>
        <v>0</v>
      </c>
      <c r="DR1135" s="17">
        <f>+IF(AND(SUM(S1135:AA1135)&gt;0,SUM(FA1135:FF1135)&gt;0),CU1135,0)</f>
        <v>0</v>
      </c>
      <c r="DS1135" s="17">
        <f>+IF(AND(SUM(S1135:AA1135)&gt;0,SUM(FA1135:FF1135)&gt;0),CV1135,0)</f>
        <v>0</v>
      </c>
      <c r="DT1135" s="17">
        <f>+IF(AND(SUM(S1135:AA1135)&gt;0,SUM(FA1135:FF1135)&gt;0),CW1135,0)</f>
        <v>0</v>
      </c>
      <c r="DU1135" s="17">
        <f>+IF(AND(SUM(S1135:AA1135)&gt;0,SUM(FA1135:FF1135)&gt;0),CX1135,0)</f>
        <v>0</v>
      </c>
      <c r="DV1135" s="17">
        <f>+IF(AND(SUM(S1135:AA1135)&gt;0,SUM(FA1135:FF1135)&gt;0),CY1135,0)</f>
        <v>0</v>
      </c>
      <c r="DW1135" s="1"/>
      <c r="DX1135" s="1"/>
      <c r="DY1135" s="20">
        <f>+IF(AND(SUM(S1135:AB1135)&gt;0,SUM(FA1135:FF1135)&gt;0,DG1135&gt;=3),DG1135,0)</f>
        <v>0</v>
      </c>
      <c r="DZ1135" s="20">
        <f>+IF(AND(SUM(S1135:AB1135)&gt;0,SUM(FA1135:FF1135)&gt;0,DH1135&gt;=3),DH1135,0)</f>
        <v>0</v>
      </c>
      <c r="EA1135" s="20">
        <f>+IF(AND(SUM(S1135:AB1135)&gt;0,SUM(FA1135:FF1135)&gt;0,DI1135&gt;=3),DI1135,0)</f>
        <v>0</v>
      </c>
      <c r="EB1135" s="20">
        <f>+IF(AND(SUM(S1135:AB1135)&gt;0,SUM(FA1135:FF1135)&gt;0,DJ1135&gt;=3),DJ1135,0)</f>
        <v>0</v>
      </c>
      <c r="EC1135" s="18">
        <f>+IF(AND(CT1135=0,SUM(CU1135:CY1135)&gt;1,SUM(CU1135:CY1135)&lt;=4),1,IF(AND(CT1135=0,SUM(CU1135:CY1135)&gt;4),2,0))</f>
        <v>0</v>
      </c>
      <c r="ED1135" s="19">
        <f>+IF(EC1135&lt;&gt;0,EC1135*3,0)+3</f>
        <v>3</v>
      </c>
      <c r="EE1135" s="19"/>
      <c r="EF1135" s="1">
        <f>+IF(EE1135&gt;0,CT1135*4,0)+4</f>
        <v>4</v>
      </c>
      <c r="EG1135" s="18">
        <f>+IF(AND(CT1135+EC1135=0,SUM(AO1135:AR1135)&gt;0,SUM(DK1135:DN1135)&gt;0),(CU1135+CV1135+CW1135+CX1135)*2+CY1135*5,(EC1135+CT1135-FO1135)*5)+IF(AND(EC1135+DQ1135+CT1135=0,SUM(AO1135:AR1135)&gt;0),SUM(CU1135:CX1135)*2+CY1135*5,0)-5</f>
        <v>0</v>
      </c>
      <c r="EH1135" s="341"/>
      <c r="EI1135" s="294"/>
      <c r="EJ1135" s="294">
        <v>9</v>
      </c>
      <c r="EK1135" s="294">
        <v>9</v>
      </c>
      <c r="EL1135" s="19">
        <v>1</v>
      </c>
      <c r="EM1135" s="19"/>
      <c r="EN1135" s="19"/>
      <c r="EO1135" s="366"/>
      <c r="EP1135" s="366"/>
      <c r="EQ1135" s="374"/>
      <c r="ER1135" s="374"/>
      <c r="ES1135" s="374"/>
      <c r="ET1135" s="374"/>
      <c r="EU1135" s="18">
        <f>IF(SUM(CU1135:CX1135)&gt;0,CZ1135*1+2,0)</f>
        <v>8</v>
      </c>
      <c r="EV1135" s="18">
        <f t="shared" si="9531"/>
        <v>2</v>
      </c>
      <c r="EW1135" s="341">
        <v>1</v>
      </c>
      <c r="EX1135" s="341">
        <v>1</v>
      </c>
      <c r="EY1135" s="341">
        <v>5</v>
      </c>
      <c r="EZ1135" s="365">
        <f t="shared" si="9682"/>
        <v>0</v>
      </c>
      <c r="FA1135" s="294"/>
      <c r="FB1135" s="294"/>
      <c r="FC1135" s="294"/>
      <c r="FD1135" s="300"/>
      <c r="FE1135" s="300"/>
      <c r="FF1135" s="300"/>
      <c r="FG1135" s="300"/>
      <c r="FH1135" s="300"/>
      <c r="FI1135" s="300"/>
      <c r="FJ1135" s="300">
        <f>F1135</f>
        <v>43</v>
      </c>
      <c r="FK1135" s="294"/>
      <c r="FL1135" s="294"/>
      <c r="FM1135" s="294"/>
      <c r="FN1135" s="294"/>
      <c r="FO1135" s="294"/>
      <c r="FP1135" s="20">
        <f t="shared" si="9541"/>
        <v>0</v>
      </c>
      <c r="FQ1135" s="20">
        <f>+DE1135</f>
        <v>6</v>
      </c>
      <c r="FR1135" s="20">
        <f>+DF1135</f>
        <v>6</v>
      </c>
      <c r="FS1135" s="20">
        <f>+IF(DG1135&lt;3,DG1135,0)</f>
        <v>0</v>
      </c>
      <c r="FT1135" s="20">
        <f>+IF(DH1135&lt;3,DH1135,0)</f>
        <v>0</v>
      </c>
      <c r="FU1135" s="20">
        <f>+IF(DI1135&lt;3,DI1135,0)</f>
        <v>0</v>
      </c>
      <c r="FV1135" s="20">
        <f>+IF(DJ1135&lt;3,DJ1135,0)</f>
        <v>0</v>
      </c>
      <c r="FW1135" s="294"/>
    </row>
    <row r="1136" spans="1:179" ht="27.75" customHeight="1">
      <c r="A1136" s="40"/>
      <c r="B1136" s="41"/>
      <c r="C1136" s="41"/>
      <c r="D1136" s="48"/>
      <c r="E1136" s="48"/>
      <c r="F1136" s="41"/>
      <c r="G1136" s="48"/>
      <c r="H1136" s="43"/>
      <c r="I1136" s="43"/>
      <c r="J1136" s="44"/>
      <c r="K1136" s="44"/>
      <c r="L1136" s="44"/>
      <c r="M1136" s="44"/>
      <c r="N1136" s="43"/>
      <c r="O1136" s="43"/>
      <c r="P1136" s="1"/>
      <c r="Q1136" s="16"/>
      <c r="R1136" s="1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44"/>
      <c r="AP1136" s="44"/>
      <c r="AQ1136" s="44"/>
      <c r="AR1136" s="44"/>
      <c r="AS1136" s="122"/>
      <c r="AT1136" s="122"/>
      <c r="AU1136" s="122"/>
      <c r="AV1136" s="122"/>
      <c r="AW1136" s="44"/>
      <c r="AX1136" s="294"/>
      <c r="AY1136" s="294"/>
      <c r="AZ1136" s="294"/>
      <c r="BA1136" s="294"/>
      <c r="BB1136" s="294"/>
      <c r="BC1136" s="29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127"/>
      <c r="BO1136" s="44"/>
      <c r="BP1136" s="1"/>
      <c r="BQ1136" s="44"/>
      <c r="BR1136" s="17"/>
      <c r="BS1136" s="1"/>
      <c r="BT1136" s="17"/>
      <c r="BU1136" s="44"/>
      <c r="BV1136" s="44"/>
      <c r="BW1136" s="44"/>
      <c r="BX1136" s="44"/>
      <c r="BY1136" s="44"/>
      <c r="BZ1136" s="44"/>
      <c r="CA1136" s="44"/>
      <c r="CB1136" s="44"/>
      <c r="CC1136" s="44"/>
      <c r="CD1136" s="92"/>
      <c r="CE1136" s="92"/>
      <c r="CF1136" s="92"/>
      <c r="CG1136" s="44"/>
      <c r="CH1136" s="1"/>
      <c r="CI1136" s="1"/>
      <c r="CJ1136" s="1"/>
      <c r="CK1136" s="383"/>
      <c r="CL1136" s="383"/>
      <c r="CM1136" s="383"/>
      <c r="CN1136" s="1"/>
      <c r="CO1136" s="1"/>
      <c r="CP1136" s="20"/>
      <c r="CQ1136" s="351"/>
      <c r="CR1136" s="131"/>
      <c r="CS1136" s="44"/>
      <c r="CT1136" s="44"/>
      <c r="CU1136" s="1"/>
      <c r="CV1136" s="1"/>
      <c r="CW1136" s="1"/>
      <c r="CX1136" s="1"/>
      <c r="CY1136" s="1"/>
      <c r="CZ1136" s="44"/>
      <c r="DA1136" s="17"/>
      <c r="DB1136" s="359"/>
      <c r="DC1136" s="359">
        <f t="shared" si="9539"/>
        <v>0</v>
      </c>
      <c r="DD1136" s="44"/>
      <c r="DE1136" s="44"/>
      <c r="DF1136" s="44"/>
      <c r="DG1136" s="44"/>
      <c r="DH1136" s="44"/>
      <c r="DI1136" s="44"/>
      <c r="DJ1136" s="44"/>
      <c r="DK1136" s="44"/>
      <c r="DL1136" s="44"/>
      <c r="DM1136" s="44"/>
      <c r="DN1136" s="44"/>
      <c r="DO1136" s="1"/>
      <c r="DP1136" s="1"/>
      <c r="DQ1136" s="17"/>
      <c r="DR1136" s="17"/>
      <c r="DS1136" s="17"/>
      <c r="DT1136" s="17"/>
      <c r="DU1136" s="17"/>
      <c r="DV1136" s="17"/>
      <c r="DW1136" s="1"/>
      <c r="DX1136" s="1"/>
      <c r="DY1136" s="20"/>
      <c r="DZ1136" s="20"/>
      <c r="EA1136" s="20"/>
      <c r="EB1136" s="20"/>
      <c r="EC1136" s="18"/>
      <c r="ED1136" s="19"/>
      <c r="EE1136" s="19"/>
      <c r="EF1136" s="1"/>
      <c r="EG1136" s="18"/>
      <c r="EH1136" s="341"/>
      <c r="EI1136" s="44"/>
      <c r="EJ1136" s="44"/>
      <c r="EK1136" s="44"/>
      <c r="EL1136" s="93"/>
      <c r="EM1136" s="93"/>
      <c r="EN1136" s="93"/>
      <c r="EO1136" s="366"/>
      <c r="EP1136" s="366"/>
      <c r="EQ1136" s="374"/>
      <c r="ER1136" s="374"/>
      <c r="ES1136" s="374"/>
      <c r="ET1136" s="374"/>
      <c r="EU1136" s="18"/>
      <c r="EV1136" s="18"/>
      <c r="EW1136" s="341"/>
      <c r="EX1136" s="341"/>
      <c r="EY1136" s="341"/>
      <c r="EZ1136" s="365">
        <f t="shared" si="9682"/>
        <v>0</v>
      </c>
      <c r="FA1136" s="44"/>
      <c r="FB1136" s="44"/>
      <c r="FC1136" s="44"/>
      <c r="FD1136" s="45"/>
      <c r="FE1136" s="45"/>
      <c r="FF1136" s="45"/>
      <c r="FG1136" s="300"/>
      <c r="FH1136" s="45"/>
      <c r="FI1136" s="45"/>
      <c r="FJ1136" s="45"/>
      <c r="FK1136" s="44"/>
      <c r="FL1136" s="44"/>
      <c r="FM1136" s="44"/>
      <c r="FN1136" s="44"/>
      <c r="FO1136" s="294"/>
      <c r="FP1136" s="20"/>
      <c r="FQ1136" s="20"/>
      <c r="FR1136" s="20"/>
      <c r="FS1136" s="20"/>
      <c r="FT1136" s="20"/>
      <c r="FU1136" s="20"/>
      <c r="FV1136" s="20"/>
      <c r="FW1136" s="44"/>
    </row>
    <row r="1137" spans="1:181" s="99" customFormat="1" ht="27.75" customHeight="1">
      <c r="A1137" s="94">
        <v>20</v>
      </c>
      <c r="B1137" s="105" t="s">
        <v>804</v>
      </c>
      <c r="C1137" s="108"/>
      <c r="D1137" s="106"/>
      <c r="E1137" s="106"/>
      <c r="F1137" s="106">
        <f t="shared" ref="F1137:AK1137" si="9896">+SUM(F1138:F1196)</f>
        <v>1488</v>
      </c>
      <c r="G1137" s="106">
        <f t="shared" si="9896"/>
        <v>1482</v>
      </c>
      <c r="H1137" s="106">
        <f t="shared" si="9896"/>
        <v>1</v>
      </c>
      <c r="I1137" s="106">
        <f t="shared" si="9896"/>
        <v>1.5</v>
      </c>
      <c r="J1137" s="106">
        <f t="shared" si="9896"/>
        <v>0</v>
      </c>
      <c r="K1137" s="106">
        <f t="shared" si="9896"/>
        <v>4</v>
      </c>
      <c r="L1137" s="106">
        <f t="shared" si="9896"/>
        <v>0</v>
      </c>
      <c r="M1137" s="106">
        <f t="shared" si="9896"/>
        <v>0</v>
      </c>
      <c r="N1137" s="106">
        <f t="shared" si="9896"/>
        <v>0</v>
      </c>
      <c r="O1137" s="106">
        <f t="shared" si="9896"/>
        <v>0</v>
      </c>
      <c r="P1137" s="106">
        <f t="shared" si="9896"/>
        <v>0</v>
      </c>
      <c r="Q1137" s="106">
        <f t="shared" si="9896"/>
        <v>0</v>
      </c>
      <c r="R1137" s="106">
        <f t="shared" si="9896"/>
        <v>0</v>
      </c>
      <c r="S1137" s="106">
        <f t="shared" si="9896"/>
        <v>0</v>
      </c>
      <c r="T1137" s="106">
        <f t="shared" si="9896"/>
        <v>0</v>
      </c>
      <c r="U1137" s="106">
        <f t="shared" si="9896"/>
        <v>0</v>
      </c>
      <c r="V1137" s="106">
        <f t="shared" si="9896"/>
        <v>0</v>
      </c>
      <c r="W1137" s="106">
        <f t="shared" si="9896"/>
        <v>0</v>
      </c>
      <c r="X1137" s="106">
        <f t="shared" si="9896"/>
        <v>0</v>
      </c>
      <c r="Y1137" s="106">
        <f t="shared" si="9896"/>
        <v>0</v>
      </c>
      <c r="Z1137" s="106">
        <f t="shared" si="9896"/>
        <v>0</v>
      </c>
      <c r="AA1137" s="106">
        <f t="shared" si="9896"/>
        <v>0</v>
      </c>
      <c r="AB1137" s="106">
        <f t="shared" si="9896"/>
        <v>0</v>
      </c>
      <c r="AC1137" s="106">
        <f t="shared" si="9896"/>
        <v>0</v>
      </c>
      <c r="AD1137" s="106">
        <f t="shared" si="9896"/>
        <v>0</v>
      </c>
      <c r="AE1137" s="106">
        <f t="shared" si="9896"/>
        <v>0</v>
      </c>
      <c r="AF1137" s="106">
        <f t="shared" si="9896"/>
        <v>0</v>
      </c>
      <c r="AG1137" s="106">
        <f t="shared" si="9896"/>
        <v>0</v>
      </c>
      <c r="AH1137" s="106">
        <f t="shared" si="9896"/>
        <v>0</v>
      </c>
      <c r="AI1137" s="106">
        <f t="shared" si="9896"/>
        <v>0</v>
      </c>
      <c r="AJ1137" s="106">
        <f t="shared" si="9896"/>
        <v>0</v>
      </c>
      <c r="AK1137" s="106">
        <f t="shared" si="9896"/>
        <v>0</v>
      </c>
      <c r="AL1137" s="106">
        <f t="shared" ref="AL1137:BQ1137" si="9897">+SUM(AL1138:AL1196)</f>
        <v>0</v>
      </c>
      <c r="AM1137" s="106">
        <f t="shared" si="9897"/>
        <v>0</v>
      </c>
      <c r="AN1137" s="106">
        <f t="shared" si="9897"/>
        <v>0</v>
      </c>
      <c r="AO1137" s="106">
        <f t="shared" si="9897"/>
        <v>0</v>
      </c>
      <c r="AP1137" s="106">
        <f t="shared" si="9897"/>
        <v>556</v>
      </c>
      <c r="AQ1137" s="106">
        <f t="shared" si="9897"/>
        <v>0</v>
      </c>
      <c r="AR1137" s="106">
        <f t="shared" si="9897"/>
        <v>353</v>
      </c>
      <c r="AS1137" s="106">
        <f t="shared" si="9897"/>
        <v>0</v>
      </c>
      <c r="AT1137" s="106">
        <f t="shared" si="9897"/>
        <v>16</v>
      </c>
      <c r="AU1137" s="106">
        <f t="shared" si="9897"/>
        <v>0</v>
      </c>
      <c r="AV1137" s="106">
        <f t="shared" si="9897"/>
        <v>13</v>
      </c>
      <c r="AW1137" s="106">
        <f t="shared" si="9897"/>
        <v>1</v>
      </c>
      <c r="AX1137" s="106">
        <f t="shared" si="9897"/>
        <v>0</v>
      </c>
      <c r="AY1137" s="106">
        <f t="shared" si="9897"/>
        <v>10</v>
      </c>
      <c r="AZ1137" s="106">
        <f t="shared" si="9897"/>
        <v>0</v>
      </c>
      <c r="BA1137" s="106">
        <f t="shared" si="9897"/>
        <v>0</v>
      </c>
      <c r="BB1137" s="106">
        <f t="shared" si="9897"/>
        <v>0</v>
      </c>
      <c r="BC1137" s="106">
        <f t="shared" si="9897"/>
        <v>0</v>
      </c>
      <c r="BD1137" s="106">
        <f t="shared" si="9897"/>
        <v>7</v>
      </c>
      <c r="BE1137" s="106">
        <f t="shared" si="9897"/>
        <v>0</v>
      </c>
      <c r="BF1137" s="106">
        <f t="shared" si="9897"/>
        <v>2</v>
      </c>
      <c r="BG1137" s="106">
        <f t="shared" si="9897"/>
        <v>0</v>
      </c>
      <c r="BH1137" s="106">
        <f t="shared" si="9897"/>
        <v>3</v>
      </c>
      <c r="BI1137" s="106">
        <f t="shared" si="9897"/>
        <v>12</v>
      </c>
      <c r="BJ1137" s="106">
        <f t="shared" si="9897"/>
        <v>2</v>
      </c>
      <c r="BK1137" s="106">
        <f t="shared" si="9897"/>
        <v>0</v>
      </c>
      <c r="BL1137" s="106">
        <f t="shared" si="9897"/>
        <v>1</v>
      </c>
      <c r="BM1137" s="106">
        <f t="shared" si="9897"/>
        <v>3</v>
      </c>
      <c r="BN1137" s="106">
        <f t="shared" si="9897"/>
        <v>1</v>
      </c>
      <c r="BO1137" s="106">
        <f t="shared" si="9897"/>
        <v>2</v>
      </c>
      <c r="BP1137" s="106">
        <f t="shared" si="9897"/>
        <v>0</v>
      </c>
      <c r="BQ1137" s="106">
        <f t="shared" si="9897"/>
        <v>0</v>
      </c>
      <c r="BR1137" s="106">
        <f t="shared" ref="BR1137:CW1137" si="9898">+SUM(BR1138:BR1196)</f>
        <v>97</v>
      </c>
      <c r="BS1137" s="106">
        <f t="shared" si="9898"/>
        <v>0</v>
      </c>
      <c r="BT1137" s="106">
        <f t="shared" si="9898"/>
        <v>0</v>
      </c>
      <c r="BU1137" s="106">
        <f t="shared" si="9898"/>
        <v>56</v>
      </c>
      <c r="BV1137" s="106">
        <f t="shared" si="9898"/>
        <v>51</v>
      </c>
      <c r="BW1137" s="106">
        <f t="shared" si="9898"/>
        <v>10</v>
      </c>
      <c r="BX1137" s="106">
        <f t="shared" si="9898"/>
        <v>10</v>
      </c>
      <c r="BY1137" s="106">
        <f t="shared" si="9898"/>
        <v>0</v>
      </c>
      <c r="BZ1137" s="106">
        <f t="shared" si="9898"/>
        <v>0</v>
      </c>
      <c r="CA1137" s="106">
        <f t="shared" si="9898"/>
        <v>0</v>
      </c>
      <c r="CB1137" s="106">
        <f t="shared" si="9898"/>
        <v>0</v>
      </c>
      <c r="CC1137" s="106">
        <f t="shared" si="9898"/>
        <v>0</v>
      </c>
      <c r="CD1137" s="106">
        <f t="shared" si="9898"/>
        <v>0</v>
      </c>
      <c r="CE1137" s="106">
        <f t="shared" si="9898"/>
        <v>1</v>
      </c>
      <c r="CF1137" s="106">
        <f t="shared" si="9898"/>
        <v>0</v>
      </c>
      <c r="CG1137" s="106">
        <f t="shared" si="9898"/>
        <v>0</v>
      </c>
      <c r="CH1137" s="106">
        <f t="shared" si="9898"/>
        <v>25</v>
      </c>
      <c r="CI1137" s="106">
        <f t="shared" si="9898"/>
        <v>10</v>
      </c>
      <c r="CJ1137" s="106">
        <f t="shared" si="9898"/>
        <v>0</v>
      </c>
      <c r="CK1137" s="106">
        <f t="shared" si="9898"/>
        <v>0</v>
      </c>
      <c r="CL1137" s="106">
        <f t="shared" si="9898"/>
        <v>0</v>
      </c>
      <c r="CM1137" s="106">
        <f t="shared" si="9898"/>
        <v>0</v>
      </c>
      <c r="CN1137" s="106">
        <f t="shared" si="9898"/>
        <v>12</v>
      </c>
      <c r="CO1137" s="106">
        <f t="shared" si="9898"/>
        <v>12</v>
      </c>
      <c r="CP1137" s="106">
        <f t="shared" si="9898"/>
        <v>88</v>
      </c>
      <c r="CQ1137" s="106">
        <f t="shared" si="9898"/>
        <v>0</v>
      </c>
      <c r="CR1137" s="106">
        <f t="shared" si="9898"/>
        <v>43</v>
      </c>
      <c r="CS1137" s="106">
        <f t="shared" si="9898"/>
        <v>15</v>
      </c>
      <c r="CT1137" s="106">
        <f t="shared" si="9898"/>
        <v>6</v>
      </c>
      <c r="CU1137" s="106">
        <f t="shared" si="9898"/>
        <v>0</v>
      </c>
      <c r="CV1137" s="106">
        <f t="shared" si="9898"/>
        <v>7</v>
      </c>
      <c r="CW1137" s="106">
        <f t="shared" si="9898"/>
        <v>45</v>
      </c>
      <c r="CX1137" s="106">
        <f t="shared" ref="CX1137:EC1137" si="9899">+SUM(CX1138:CX1196)</f>
        <v>0</v>
      </c>
      <c r="CY1137" s="106">
        <f t="shared" si="9899"/>
        <v>19</v>
      </c>
      <c r="CZ1137" s="106">
        <f t="shared" si="9899"/>
        <v>149</v>
      </c>
      <c r="DA1137" s="106">
        <f t="shared" si="9899"/>
        <v>19</v>
      </c>
      <c r="DB1137" s="354">
        <f t="shared" si="9899"/>
        <v>168</v>
      </c>
      <c r="DC1137" s="354">
        <f t="shared" si="9899"/>
        <v>71</v>
      </c>
      <c r="DD1137" s="106">
        <f t="shared" si="9899"/>
        <v>0</v>
      </c>
      <c r="DE1137" s="106">
        <f t="shared" si="9899"/>
        <v>150</v>
      </c>
      <c r="DF1137" s="106">
        <f t="shared" si="9899"/>
        <v>48</v>
      </c>
      <c r="DG1137" s="106">
        <f t="shared" si="9899"/>
        <v>6</v>
      </c>
      <c r="DH1137" s="106">
        <f t="shared" si="9899"/>
        <v>21</v>
      </c>
      <c r="DI1137" s="106">
        <f t="shared" si="9899"/>
        <v>21</v>
      </c>
      <c r="DJ1137" s="106">
        <f t="shared" si="9899"/>
        <v>0</v>
      </c>
      <c r="DK1137" s="106">
        <f t="shared" si="9899"/>
        <v>0</v>
      </c>
      <c r="DL1137" s="106">
        <f t="shared" si="9899"/>
        <v>0</v>
      </c>
      <c r="DM1137" s="106">
        <f t="shared" si="9899"/>
        <v>0</v>
      </c>
      <c r="DN1137" s="106">
        <f t="shared" si="9899"/>
        <v>718</v>
      </c>
      <c r="DO1137" s="106">
        <f t="shared" si="9899"/>
        <v>0</v>
      </c>
      <c r="DP1137" s="106">
        <f t="shared" si="9899"/>
        <v>0</v>
      </c>
      <c r="DQ1137" s="106">
        <f t="shared" si="9899"/>
        <v>0</v>
      </c>
      <c r="DR1137" s="106">
        <f t="shared" si="9899"/>
        <v>0</v>
      </c>
      <c r="DS1137" s="106">
        <f t="shared" si="9899"/>
        <v>0</v>
      </c>
      <c r="DT1137" s="106">
        <f t="shared" si="9899"/>
        <v>0</v>
      </c>
      <c r="DU1137" s="106">
        <f t="shared" si="9899"/>
        <v>0</v>
      </c>
      <c r="DV1137" s="106">
        <f t="shared" si="9899"/>
        <v>0</v>
      </c>
      <c r="DW1137" s="106">
        <f t="shared" si="9899"/>
        <v>0</v>
      </c>
      <c r="DX1137" s="106">
        <f t="shared" si="9899"/>
        <v>0</v>
      </c>
      <c r="DY1137" s="106">
        <f t="shared" si="9899"/>
        <v>0</v>
      </c>
      <c r="DZ1137" s="106">
        <f t="shared" si="9899"/>
        <v>0</v>
      </c>
      <c r="EA1137" s="106">
        <f t="shared" si="9899"/>
        <v>0</v>
      </c>
      <c r="EB1137" s="106">
        <f t="shared" si="9899"/>
        <v>0</v>
      </c>
      <c r="EC1137" s="106">
        <f t="shared" si="9899"/>
        <v>13</v>
      </c>
      <c r="ED1137" s="106">
        <f t="shared" ref="ED1137:FI1137" si="9900">+SUM(ED1138:ED1196)</f>
        <v>36</v>
      </c>
      <c r="EE1137" s="106">
        <f t="shared" si="9900"/>
        <v>18</v>
      </c>
      <c r="EF1137" s="106">
        <f t="shared" si="9900"/>
        <v>24</v>
      </c>
      <c r="EG1137" s="106">
        <f t="shared" si="9900"/>
        <v>89</v>
      </c>
      <c r="EH1137" s="106">
        <f t="shared" si="9900"/>
        <v>0</v>
      </c>
      <c r="EI1137" s="106">
        <f t="shared" si="9900"/>
        <v>25.5</v>
      </c>
      <c r="EJ1137" s="106">
        <f t="shared" si="9900"/>
        <v>190.5</v>
      </c>
      <c r="EK1137" s="106">
        <f t="shared" si="9900"/>
        <v>72</v>
      </c>
      <c r="EL1137" s="106">
        <f t="shared" si="9900"/>
        <v>23</v>
      </c>
      <c r="EM1137" s="106">
        <f t="shared" si="9900"/>
        <v>4</v>
      </c>
      <c r="EN1137" s="106">
        <f t="shared" si="9900"/>
        <v>0</v>
      </c>
      <c r="EO1137" s="106">
        <f t="shared" si="9900"/>
        <v>0</v>
      </c>
      <c r="EP1137" s="106">
        <f t="shared" si="9900"/>
        <v>0</v>
      </c>
      <c r="EQ1137" s="354">
        <f t="shared" si="9900"/>
        <v>2</v>
      </c>
      <c r="ER1137" s="354">
        <f t="shared" si="9900"/>
        <v>0</v>
      </c>
      <c r="ES1137" s="354">
        <f t="shared" si="9900"/>
        <v>2</v>
      </c>
      <c r="ET1137" s="354">
        <f t="shared" si="9900"/>
        <v>0</v>
      </c>
      <c r="EU1137" s="106">
        <f t="shared" si="9900"/>
        <v>203</v>
      </c>
      <c r="EV1137" s="106">
        <f t="shared" si="9900"/>
        <v>72</v>
      </c>
      <c r="EW1137" s="106">
        <f t="shared" si="9900"/>
        <v>55</v>
      </c>
      <c r="EX1137" s="106">
        <f t="shared" si="9900"/>
        <v>31</v>
      </c>
      <c r="EY1137" s="106">
        <f t="shared" si="9900"/>
        <v>89</v>
      </c>
      <c r="EZ1137" s="106">
        <f t="shared" si="9900"/>
        <v>5</v>
      </c>
      <c r="FA1137" s="106">
        <f t="shared" si="9900"/>
        <v>0</v>
      </c>
      <c r="FB1137" s="106">
        <f t="shared" si="9900"/>
        <v>0</v>
      </c>
      <c r="FC1137" s="106">
        <f t="shared" si="9900"/>
        <v>0</v>
      </c>
      <c r="FD1137" s="106">
        <f t="shared" si="9900"/>
        <v>0</v>
      </c>
      <c r="FE1137" s="106">
        <f t="shared" si="9900"/>
        <v>0</v>
      </c>
      <c r="FF1137" s="106">
        <f t="shared" si="9900"/>
        <v>0</v>
      </c>
      <c r="FG1137" s="106">
        <f t="shared" si="9900"/>
        <v>0</v>
      </c>
      <c r="FH1137" s="106">
        <f t="shared" si="9900"/>
        <v>0</v>
      </c>
      <c r="FI1137" s="106">
        <f t="shared" si="9900"/>
        <v>0</v>
      </c>
      <c r="FJ1137" s="106">
        <f t="shared" ref="FJ1137:FW1137" si="9901">+SUM(FJ1138:FJ1196)</f>
        <v>467</v>
      </c>
      <c r="FK1137" s="106">
        <f t="shared" si="9901"/>
        <v>353</v>
      </c>
      <c r="FL1137" s="106">
        <f t="shared" si="9901"/>
        <v>0</v>
      </c>
      <c r="FM1137" s="106">
        <f t="shared" si="9901"/>
        <v>0</v>
      </c>
      <c r="FN1137" s="106">
        <f t="shared" si="9901"/>
        <v>0</v>
      </c>
      <c r="FO1137" s="106">
        <f t="shared" si="9901"/>
        <v>0</v>
      </c>
      <c r="FP1137" s="106">
        <f t="shared" si="9901"/>
        <v>0</v>
      </c>
      <c r="FQ1137" s="106">
        <f t="shared" si="9901"/>
        <v>150</v>
      </c>
      <c r="FR1137" s="106">
        <f t="shared" si="9901"/>
        <v>48</v>
      </c>
      <c r="FS1137" s="106">
        <f t="shared" si="9901"/>
        <v>0</v>
      </c>
      <c r="FT1137" s="106">
        <f t="shared" si="9901"/>
        <v>0</v>
      </c>
      <c r="FU1137" s="106">
        <f t="shared" si="9901"/>
        <v>0</v>
      </c>
      <c r="FV1137" s="106">
        <f t="shared" si="9901"/>
        <v>0</v>
      </c>
      <c r="FW1137" s="106">
        <f t="shared" si="9901"/>
        <v>0</v>
      </c>
      <c r="FX1137" s="106">
        <f>+SUM(FX1138:FX1282)</f>
        <v>0</v>
      </c>
      <c r="FY1137" s="106">
        <f>+SUM(FY1138:FY1282)</f>
        <v>0</v>
      </c>
    </row>
    <row r="1138" spans="1:181" ht="27.75" customHeight="1">
      <c r="A1138" s="40"/>
      <c r="B1138" s="41" t="s">
        <v>163</v>
      </c>
      <c r="C1138" s="48"/>
      <c r="D1138" s="48"/>
      <c r="E1138" s="41"/>
      <c r="F1138" s="41"/>
      <c r="G1138" s="48"/>
      <c r="H1138" s="43"/>
      <c r="I1138" s="43"/>
      <c r="J1138" s="44"/>
      <c r="K1138" s="44"/>
      <c r="L1138" s="44"/>
      <c r="M1138" s="44"/>
      <c r="N1138" s="43"/>
      <c r="O1138" s="43"/>
      <c r="P1138" s="1"/>
      <c r="Q1138" s="16"/>
      <c r="R1138" s="1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1">
        <f t="shared" ref="AC1138:AC1153" si="9902">+IF(S1138=1,1,0)+IF(T1138=1,1,0)</f>
        <v>0</v>
      </c>
      <c r="AD1138" s="1">
        <f t="shared" ref="AD1138:AD1153" si="9903">+IF(U1138=1,1,0)+IF(V1138=1,1,0)</f>
        <v>0</v>
      </c>
      <c r="AE1138" s="1">
        <f t="shared" ref="AE1138:AE1153" si="9904">+IF(W1138=1,1,0)+IF(X1138=1,1,0)</f>
        <v>0</v>
      </c>
      <c r="AF1138" s="1">
        <f t="shared" ref="AF1138:AF1153" si="9905">+IF(Y1138=1,1,0)+IF(Z1138=1,1,0)</f>
        <v>0</v>
      </c>
      <c r="AG1138" s="1">
        <f t="shared" ref="AG1138:AG1153" si="9906">+IF(AA1138=1,1,0)</f>
        <v>0</v>
      </c>
      <c r="AH1138" s="1">
        <f t="shared" ref="AH1138:AH1153" si="9907">+IF(AB1138=1,1,0)</f>
        <v>0</v>
      </c>
      <c r="AI1138" s="1">
        <f t="shared" ref="AI1138:AI1153" si="9908">+IF(S1138=2,1,0)+IF(T1138=2,1,0)</f>
        <v>0</v>
      </c>
      <c r="AJ1138" s="1">
        <f t="shared" ref="AJ1138:AJ1153" si="9909">+IF(U1138=2,1,0)+IF(V1138=2,1,0)</f>
        <v>0</v>
      </c>
      <c r="AK1138" s="1">
        <f t="shared" ref="AK1138:AK1153" si="9910">+IF(X1138=2,1,0)+IF(W1138=2,1,0)</f>
        <v>0</v>
      </c>
      <c r="AL1138" s="1">
        <f t="shared" ref="AL1138:AL1153" si="9911">+IF(Y1138=2,1,0)+IF(Z1138=2,1,0)</f>
        <v>0</v>
      </c>
      <c r="AM1138" s="1">
        <f t="shared" ref="AM1138:AM1153" si="9912">+IF(AA1138=2,1,0)</f>
        <v>0</v>
      </c>
      <c r="AN1138" s="1">
        <f t="shared" ref="AN1138:AN1153" si="9913">+IF(AB1138=2,1,0)</f>
        <v>0</v>
      </c>
      <c r="AO1138" s="44"/>
      <c r="AP1138" s="44"/>
      <c r="AQ1138" s="44"/>
      <c r="AR1138" s="44"/>
      <c r="AS1138" s="122">
        <f t="shared" ref="AS1138:AS1164" si="9914">IF(AND(AO1138&gt;0,OR(BR1138&gt;=2,BR1138=1)),1,0)</f>
        <v>0</v>
      </c>
      <c r="AT1138" s="122">
        <f t="shared" ref="AT1138:AT1164" si="9915">IF(AND(AP1138&gt;0,OR(BR1138&gt;=2,BR1138=1)),1,0)</f>
        <v>0</v>
      </c>
      <c r="AU1138" s="122">
        <f t="shared" ref="AU1138:AU1164" si="9916">IF(AND(AQ1138&gt;0,OR(BR1138&gt;=2,BR1138=1)),1,0)</f>
        <v>0</v>
      </c>
      <c r="AV1138" s="122">
        <f t="shared" ref="AV1138:AV1164" si="9917">IF(AND(AR1138&gt;0,OR(BR1138&gt;=2,BR1138=1)),AR1138/G1138,0)</f>
        <v>0</v>
      </c>
      <c r="AW1138" s="44"/>
      <c r="AX1138" s="294"/>
      <c r="AY1138" s="294"/>
      <c r="AZ1138" s="294"/>
      <c r="BA1138" s="294"/>
      <c r="BB1138" s="294"/>
      <c r="BC1138" s="29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127"/>
      <c r="BO1138" s="44"/>
      <c r="BP1138" s="1"/>
      <c r="BQ1138" s="44"/>
      <c r="BR1138" s="17"/>
      <c r="BS1138" s="1">
        <f t="shared" ref="BS1138:BS1195" si="9918">IF(BP1138=1, 2,IF(BP1138=2,3,IF(BP1138&gt;=3,4,0)))*2</f>
        <v>0</v>
      </c>
      <c r="BT1138" s="17">
        <f t="shared" ref="BT1138:BT1153" si="9919">+BS1138*2</f>
        <v>0</v>
      </c>
      <c r="BU1138" s="44"/>
      <c r="BV1138" s="44"/>
      <c r="BW1138" s="44"/>
      <c r="BX1138" s="44"/>
      <c r="BY1138" s="44"/>
      <c r="BZ1138" s="44"/>
      <c r="CA1138" s="44"/>
      <c r="CB1138" s="44"/>
      <c r="CC1138" s="44"/>
      <c r="CD1138" s="92"/>
      <c r="CE1138" s="92"/>
      <c r="CF1138" s="92"/>
      <c r="CG1138" s="44"/>
      <c r="CH1138" s="1"/>
      <c r="CI1138" s="1"/>
      <c r="CJ1138" s="1"/>
      <c r="CK1138" s="383"/>
      <c r="CL1138" s="383"/>
      <c r="CM1138" s="383"/>
      <c r="CN1138" s="1">
        <f t="shared" ref="CN1138:CN1169" si="9920">+SUM(BX1138:CC1138)*BW1138</f>
        <v>0</v>
      </c>
      <c r="CO1138" s="1">
        <f t="shared" ref="CO1138:CO1169" si="9921">+SUM(BX1138:CC1138)*BW1138</f>
        <v>0</v>
      </c>
      <c r="CP1138" s="20">
        <f t="shared" ref="CP1138:CP1169" si="9922">+SUM(BY1138:CC1138)*2.5+SUM(CD1138:CG1138)*0.5+SUM(CH1138:CJ1138)*2.5</f>
        <v>0</v>
      </c>
      <c r="CQ1138" s="351"/>
      <c r="CR1138" s="131">
        <f t="shared" ref="CR1138:CR1163" si="9923">+IF(SUM(AX1138:BM1138)&gt;0,1,0)</f>
        <v>0</v>
      </c>
      <c r="CS1138" s="44"/>
      <c r="CT1138" s="44"/>
      <c r="CU1138" s="1"/>
      <c r="CV1138" s="1"/>
      <c r="CW1138" s="1"/>
      <c r="CX1138" s="1"/>
      <c r="CY1138" s="1"/>
      <c r="CZ1138" s="44"/>
      <c r="DA1138" s="17">
        <f t="shared" ref="DA1138:DA1153" si="9924">+CY1138</f>
        <v>0</v>
      </c>
      <c r="DB1138" s="359">
        <f t="shared" ref="DB1138:DB1195" si="9925">CZ1138+DA1138</f>
        <v>0</v>
      </c>
      <c r="DC1138" s="359">
        <f t="shared" si="9539"/>
        <v>0</v>
      </c>
      <c r="DD1138" s="44"/>
      <c r="DE1138" s="44"/>
      <c r="DF1138" s="44"/>
      <c r="DG1138" s="44"/>
      <c r="DH1138" s="44"/>
      <c r="DI1138" s="44"/>
      <c r="DJ1138" s="44"/>
      <c r="DK1138" s="44"/>
      <c r="DL1138" s="44"/>
      <c r="DM1138" s="44"/>
      <c r="DN1138" s="44"/>
      <c r="DO1138" s="1"/>
      <c r="DP1138" s="1"/>
      <c r="DQ1138" s="17">
        <f t="shared" ref="DQ1138:DQ1169" si="9926">+IF(AND(SUM(S1138:AA1138)&gt;0,SUM(FA1138:FF1138)&gt;0),CT1138,0)</f>
        <v>0</v>
      </c>
      <c r="DR1138" s="17">
        <f t="shared" ref="DR1138:DR1169" si="9927">+IF(AND(SUM(S1138:AA1138)&gt;0,SUM(FA1138:FF1138)&gt;0),CU1138,0)</f>
        <v>0</v>
      </c>
      <c r="DS1138" s="17">
        <f t="shared" ref="DS1138:DS1169" si="9928">+IF(AND(SUM(S1138:AA1138)&gt;0,SUM(FA1138:FF1138)&gt;0),CV1138,0)</f>
        <v>0</v>
      </c>
      <c r="DT1138" s="17">
        <f t="shared" ref="DT1138:DT1169" si="9929">+IF(AND(SUM(S1138:AA1138)&gt;0,SUM(FA1138:FF1138)&gt;0),CW1138,0)</f>
        <v>0</v>
      </c>
      <c r="DU1138" s="17">
        <f t="shared" ref="DU1138:DU1169" si="9930">+IF(AND(SUM(S1138:AA1138)&gt;0,SUM(FA1138:FF1138)&gt;0),CX1138,0)</f>
        <v>0</v>
      </c>
      <c r="DV1138" s="17">
        <f t="shared" ref="DV1138:DV1169" si="9931">+IF(AND(SUM(S1138:AA1138)&gt;0,SUM(FA1138:FF1138)&gt;0),CY1138,0)</f>
        <v>0</v>
      </c>
      <c r="DW1138" s="1"/>
      <c r="DX1138" s="1"/>
      <c r="DY1138" s="20">
        <f t="shared" ref="DY1138:DY1169" si="9932">+IF(AND(SUM(S1138:AB1138)&gt;0,SUM(FA1138:FF1138)&gt;0,DG1138&gt;=3),DG1138,0)</f>
        <v>0</v>
      </c>
      <c r="DZ1138" s="20">
        <f t="shared" ref="DZ1138:DZ1169" si="9933">+IF(AND(SUM(S1138:AB1138)&gt;0,SUM(FA1138:FF1138)&gt;0,DH1138&gt;=3),DH1138,0)</f>
        <v>0</v>
      </c>
      <c r="EA1138" s="20">
        <f t="shared" ref="EA1138:EA1169" si="9934">+IF(AND(SUM(S1138:AB1138)&gt;0,SUM(FA1138:FF1138)&gt;0,DI1138&gt;=3),DI1138,0)</f>
        <v>0</v>
      </c>
      <c r="EB1138" s="20">
        <f t="shared" ref="EB1138:EB1169" si="9935">+IF(AND(SUM(S1138:AB1138)&gt;0,SUM(FA1138:FF1138)&gt;0,DJ1138&gt;=3),DJ1138,0)</f>
        <v>0</v>
      </c>
      <c r="EC1138" s="18">
        <f t="shared" ref="EC1138:EC1169" si="9936">+IF(AND(CT1138=0,SUM(CU1138:CY1138)&gt;1,SUM(CU1138:CY1138)&lt;=4),1,IF(AND(CT1138=0,SUM(CU1138:CY1138)&gt;4),2,0))</f>
        <v>0</v>
      </c>
      <c r="ED1138" s="19">
        <f t="shared" ref="ED1138:ED1153" si="9937">+IF(EC1138&lt;&gt;0,EC1138*3,0)</f>
        <v>0</v>
      </c>
      <c r="EE1138" s="19">
        <f t="shared" ref="EE1138:EE1169" si="9938">+IF(SUM(AO1138:AR1138)+SUM(DK1138:DN1138)&gt;0,CT1138*3,0)</f>
        <v>0</v>
      </c>
      <c r="EF1138" s="1">
        <f t="shared" ref="EF1138:EF1169" si="9939">+IF(EE1138&gt;0,CT1138*4,0)</f>
        <v>0</v>
      </c>
      <c r="EG1138" s="18">
        <f>+IF(AND(CT1138+EC1138=0,SUM(AO1138:AR1138)&gt;0,SUM(DK1138:DN1138)&gt;0),(CU1138+CV1138+CW1138+CX1138)*2+CY1138*5,(EC1138+CT1138-FO1138)*5)+IF(AND(EC1138+DQ1138+CT1138=0,SUM(AO1138:AR1138)&gt;0),SUM(CU1138:CX1138)*2+CY1138*5,0)</f>
        <v>0</v>
      </c>
      <c r="EH1138" s="341"/>
      <c r="EI1138" s="44"/>
      <c r="EJ1138" s="44"/>
      <c r="EK1138" s="44"/>
      <c r="EL1138" s="93"/>
      <c r="EM1138" s="93"/>
      <c r="EN1138" s="93"/>
      <c r="EO1138" s="366"/>
      <c r="EP1138" s="366"/>
      <c r="EQ1138" s="374"/>
      <c r="ER1138" s="374"/>
      <c r="ES1138" s="374"/>
      <c r="ET1138" s="374"/>
      <c r="EU1138" s="18"/>
      <c r="EV1138" s="18">
        <f t="shared" ref="EV1138:EV1195" si="9940">+(DR1138+DS1138+DT1138+DU1138+DV1138)*2+SUM(BY1138:CJ1138)*2</f>
        <v>0</v>
      </c>
      <c r="EW1138" s="341"/>
      <c r="EX1138" s="341"/>
      <c r="EY1138" s="341"/>
      <c r="EZ1138" s="341"/>
      <c r="FA1138" s="44"/>
      <c r="FB1138" s="44"/>
      <c r="FC1138" s="44"/>
      <c r="FD1138" s="45"/>
      <c r="FE1138" s="45"/>
      <c r="FF1138" s="45"/>
      <c r="FG1138" s="300"/>
      <c r="FH1138" s="45"/>
      <c r="FI1138" s="45"/>
      <c r="FJ1138" s="45"/>
      <c r="FK1138" s="44"/>
      <c r="FL1138" s="44"/>
      <c r="FM1138" s="44"/>
      <c r="FN1138" s="44"/>
      <c r="FO1138" s="294"/>
      <c r="FP1138" s="20">
        <f>+FO1138*3</f>
        <v>0</v>
      </c>
      <c r="FQ1138" s="20">
        <f t="shared" ref="FQ1138:FQ1169" si="9941">+DE1138</f>
        <v>0</v>
      </c>
      <c r="FR1138" s="20">
        <f t="shared" ref="FR1138:FR1169" si="9942">+DF1138</f>
        <v>0</v>
      </c>
      <c r="FS1138" s="20">
        <f t="shared" ref="FS1138:FS1169" si="9943">+IF(DG1138&lt;3,DG1138,0)</f>
        <v>0</v>
      </c>
      <c r="FT1138" s="20">
        <f t="shared" ref="FT1138:FT1169" si="9944">+IF(DH1138&lt;3,DH1138,0)</f>
        <v>0</v>
      </c>
      <c r="FU1138" s="20">
        <f t="shared" ref="FU1138:FU1169" si="9945">+IF(DI1138&lt;3,DI1138,0)</f>
        <v>0</v>
      </c>
      <c r="FV1138" s="20">
        <f t="shared" ref="FV1138:FV1169" si="9946">+IF(DJ1138&lt;3,DJ1138,0)</f>
        <v>0</v>
      </c>
      <c r="FW1138" s="44"/>
    </row>
    <row r="1139" spans="1:181" ht="28.5" customHeight="1">
      <c r="A1139" s="40"/>
      <c r="B1139" s="41" t="s">
        <v>189</v>
      </c>
      <c r="C1139" s="41" t="str">
        <f>B1139</f>
        <v>Lộ 1</v>
      </c>
      <c r="D1139" s="48"/>
      <c r="E1139" s="48"/>
      <c r="F1139" s="48"/>
      <c r="G1139" s="48"/>
      <c r="H1139" s="43"/>
      <c r="I1139" s="43"/>
      <c r="J1139" s="44"/>
      <c r="K1139" s="44"/>
      <c r="L1139" s="44"/>
      <c r="M1139" s="44"/>
      <c r="N1139" s="43"/>
      <c r="O1139" s="43"/>
      <c r="P1139" s="1"/>
      <c r="Q1139" s="16"/>
      <c r="R1139" s="1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1">
        <f t="shared" si="9902"/>
        <v>0</v>
      </c>
      <c r="AD1139" s="1">
        <f t="shared" si="9903"/>
        <v>0</v>
      </c>
      <c r="AE1139" s="1">
        <f t="shared" si="9904"/>
        <v>0</v>
      </c>
      <c r="AF1139" s="1">
        <f t="shared" si="9905"/>
        <v>0</v>
      </c>
      <c r="AG1139" s="1">
        <f t="shared" si="9906"/>
        <v>0</v>
      </c>
      <c r="AH1139" s="1">
        <f t="shared" si="9907"/>
        <v>0</v>
      </c>
      <c r="AI1139" s="1">
        <f t="shared" si="9908"/>
        <v>0</v>
      </c>
      <c r="AJ1139" s="1">
        <f t="shared" si="9909"/>
        <v>0</v>
      </c>
      <c r="AK1139" s="1">
        <f t="shared" si="9910"/>
        <v>0</v>
      </c>
      <c r="AL1139" s="1">
        <f t="shared" si="9911"/>
        <v>0</v>
      </c>
      <c r="AM1139" s="1">
        <f t="shared" si="9912"/>
        <v>0</v>
      </c>
      <c r="AN1139" s="1">
        <f t="shared" si="9913"/>
        <v>0</v>
      </c>
      <c r="AO1139" s="44"/>
      <c r="AP1139" s="44"/>
      <c r="AQ1139" s="44"/>
      <c r="AR1139" s="44"/>
      <c r="AS1139" s="122">
        <f t="shared" ref="AS1139:AS1150" si="9947">IF(AND(AO1139&gt;0,OR(BR1139&gt;=2,BR1139=1)),1,0)</f>
        <v>0</v>
      </c>
      <c r="AT1139" s="122">
        <f t="shared" ref="AT1139:AT1150" si="9948">IF(AND(AP1139&gt;0,OR(BR1139&gt;=2,BR1139=1)),1,0)</f>
        <v>0</v>
      </c>
      <c r="AU1139" s="122">
        <f t="shared" ref="AU1139:AU1150" si="9949">IF(AND(AQ1139&gt;0,OR(BR1139&gt;=2,BR1139=1)),1,0)</f>
        <v>0</v>
      </c>
      <c r="AV1139" s="122">
        <f t="shared" ref="AV1139:AV1150" si="9950">IF(AND(AR1139&gt;0,OR(BR1139&gt;=2,BR1139=1)),AR1139/G1139,0)</f>
        <v>0</v>
      </c>
      <c r="AW1139" s="44"/>
      <c r="AX1139" s="294"/>
      <c r="AY1139" s="294"/>
      <c r="AZ1139" s="294"/>
      <c r="BA1139" s="294"/>
      <c r="BB1139" s="294"/>
      <c r="BC1139" s="29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127"/>
      <c r="BO1139" s="44"/>
      <c r="BP1139" s="1"/>
      <c r="BQ1139" s="44"/>
      <c r="BR1139" s="17"/>
      <c r="BS1139" s="1">
        <f t="shared" si="9918"/>
        <v>0</v>
      </c>
      <c r="BT1139" s="17">
        <f t="shared" si="9919"/>
        <v>0</v>
      </c>
      <c r="BU1139" s="44"/>
      <c r="BV1139" s="44"/>
      <c r="BW1139" s="44"/>
      <c r="BX1139" s="44"/>
      <c r="BY1139" s="44"/>
      <c r="BZ1139" s="44"/>
      <c r="CA1139" s="44"/>
      <c r="CB1139" s="44"/>
      <c r="CC1139" s="44"/>
      <c r="CD1139" s="92"/>
      <c r="CE1139" s="92"/>
      <c r="CF1139" s="92"/>
      <c r="CG1139" s="44"/>
      <c r="CH1139" s="1"/>
      <c r="CI1139" s="1"/>
      <c r="CJ1139" s="1"/>
      <c r="CK1139" s="383"/>
      <c r="CL1139" s="383"/>
      <c r="CM1139" s="383"/>
      <c r="CN1139" s="1">
        <f t="shared" ref="CN1139:CN1150" si="9951">+SUM(BX1139:CC1139)*BW1139</f>
        <v>0</v>
      </c>
      <c r="CO1139" s="1">
        <f t="shared" ref="CO1139:CO1150" si="9952">+SUM(BX1139:CC1139)*BW1139</f>
        <v>0</v>
      </c>
      <c r="CP1139" s="20">
        <f t="shared" ref="CP1139:CP1150" si="9953">+SUM(BY1139:CC1139)*2.5+SUM(CD1139:CG1139)*0.5+SUM(CH1139:CJ1139)*2.5</f>
        <v>0</v>
      </c>
      <c r="CQ1139" s="351"/>
      <c r="CR1139" s="131">
        <f t="shared" ref="CR1139:CR1150" si="9954">+IF(SUM(AX1139:BM1139)&gt;0,1,0)</f>
        <v>0</v>
      </c>
      <c r="CS1139" s="44"/>
      <c r="CT1139" s="44"/>
      <c r="CU1139" s="1"/>
      <c r="CV1139" s="1"/>
      <c r="CW1139" s="1"/>
      <c r="CX1139" s="1"/>
      <c r="CY1139" s="1"/>
      <c r="CZ1139" s="44"/>
      <c r="DA1139" s="17">
        <f t="shared" si="9924"/>
        <v>0</v>
      </c>
      <c r="DB1139" s="359">
        <f t="shared" si="9925"/>
        <v>0</v>
      </c>
      <c r="DC1139" s="359">
        <f t="shared" si="9539"/>
        <v>0</v>
      </c>
      <c r="DD1139" s="44"/>
      <c r="DE1139" s="44"/>
      <c r="DF1139" s="44"/>
      <c r="DG1139" s="44"/>
      <c r="DH1139" s="44"/>
      <c r="DI1139" s="44"/>
      <c r="DJ1139" s="44"/>
      <c r="DK1139" s="44"/>
      <c r="DL1139" s="44"/>
      <c r="DM1139" s="44"/>
      <c r="DN1139" s="44"/>
      <c r="DO1139" s="1"/>
      <c r="DP1139" s="1"/>
      <c r="DQ1139" s="17">
        <f t="shared" ref="DQ1139:DQ1150" si="9955">+IF(AND(SUM(S1139:AA1139)&gt;0,SUM(FA1139:FF1139)&gt;0),CT1139,0)</f>
        <v>0</v>
      </c>
      <c r="DR1139" s="17">
        <f t="shared" ref="DR1139:DR1150" si="9956">+IF(AND(SUM(S1139:AA1139)&gt;0,SUM(FA1139:FF1139)&gt;0),CU1139,0)</f>
        <v>0</v>
      </c>
      <c r="DS1139" s="17">
        <f t="shared" ref="DS1139:DS1150" si="9957">+IF(AND(SUM(S1139:AA1139)&gt;0,SUM(FA1139:FF1139)&gt;0),CV1139,0)</f>
        <v>0</v>
      </c>
      <c r="DT1139" s="17">
        <f t="shared" ref="DT1139:DT1150" si="9958">+IF(AND(SUM(S1139:AA1139)&gt;0,SUM(FA1139:FF1139)&gt;0),CW1139,0)</f>
        <v>0</v>
      </c>
      <c r="DU1139" s="17">
        <f t="shared" ref="DU1139:DU1150" si="9959">+IF(AND(SUM(S1139:AA1139)&gt;0,SUM(FA1139:FF1139)&gt;0),CX1139,0)</f>
        <v>0</v>
      </c>
      <c r="DV1139" s="17">
        <f t="shared" ref="DV1139:DV1150" si="9960">+IF(AND(SUM(S1139:AA1139)&gt;0,SUM(FA1139:FF1139)&gt;0),CY1139,0)</f>
        <v>0</v>
      </c>
      <c r="DW1139" s="1"/>
      <c r="DX1139" s="1"/>
      <c r="DY1139" s="20">
        <f t="shared" ref="DY1139:DY1150" si="9961">+IF(AND(SUM(S1139:AB1139)&gt;0,SUM(FA1139:FF1139)&gt;0,DG1139&gt;=3),DG1139,0)</f>
        <v>0</v>
      </c>
      <c r="DZ1139" s="20">
        <f t="shared" ref="DZ1139:DZ1150" si="9962">+IF(AND(SUM(S1139:AB1139)&gt;0,SUM(FA1139:FF1139)&gt;0,DH1139&gt;=3),DH1139,0)</f>
        <v>0</v>
      </c>
      <c r="EA1139" s="20">
        <f t="shared" ref="EA1139:EA1150" si="9963">+IF(AND(SUM(S1139:AB1139)&gt;0,SUM(FA1139:FF1139)&gt;0,DI1139&gt;=3),DI1139,0)</f>
        <v>0</v>
      </c>
      <c r="EB1139" s="20">
        <f t="shared" ref="EB1139:EB1150" si="9964">+IF(AND(SUM(S1139:AB1139)&gt;0,SUM(FA1139:FF1139)&gt;0,DJ1139&gt;=3),DJ1139,0)</f>
        <v>0</v>
      </c>
      <c r="EC1139" s="18">
        <f t="shared" ref="EC1139:EC1150" si="9965">+IF(AND(CT1139=0,SUM(CU1139:CY1139)&gt;1,SUM(CU1139:CY1139)&lt;=4),1,IF(AND(CT1139=0,SUM(CU1139:CY1139)&gt;4),2,0))</f>
        <v>0</v>
      </c>
      <c r="ED1139" s="19">
        <f t="shared" si="9937"/>
        <v>0</v>
      </c>
      <c r="EE1139" s="19">
        <f t="shared" ref="EE1139:EE1150" si="9966">+IF(SUM(AO1139:AR1139)+SUM(DK1139:DN1139)&gt;0,CT1139*3,0)</f>
        <v>0</v>
      </c>
      <c r="EF1139" s="1">
        <f t="shared" ref="EF1139:EF1150" si="9967">+IF(EE1139&gt;0,CT1139*4,0)</f>
        <v>0</v>
      </c>
      <c r="EG1139" s="18">
        <f t="shared" ref="EG1139:EG1150" si="9968">+IF(AND(CT1139+EC1139=0,SUM(AO1139:AR1139)&gt;0,SUM(DK1139:DN1139)&gt;0),(CU1139+CV1139+CW1139+CX1139)*2+CY1139*5,(EC1139+CT1139-FO1139)*5)+IF(AND(EC1139+DQ1139+CT1139=0,SUM(AO1139:AR1139)&gt;0),SUM(CU1139:CX1139)*2+CY1139*5,0)</f>
        <v>0</v>
      </c>
      <c r="EH1139" s="341"/>
      <c r="EI1139" s="44"/>
      <c r="EJ1139" s="44"/>
      <c r="EK1139" s="44"/>
      <c r="EL1139" s="93"/>
      <c r="EM1139" s="93"/>
      <c r="EN1139" s="93"/>
      <c r="EO1139" s="366"/>
      <c r="EP1139" s="366"/>
      <c r="EQ1139" s="374"/>
      <c r="ER1139" s="374"/>
      <c r="ES1139" s="374"/>
      <c r="ET1139" s="374"/>
      <c r="EU1139" s="18">
        <f t="shared" ref="EU1139:EU1150" si="9969">IF(SUM(CU1139:CX1139)&gt;0,CZ1139*1+2,0)</f>
        <v>0</v>
      </c>
      <c r="EV1139" s="18">
        <f t="shared" si="9940"/>
        <v>0</v>
      </c>
      <c r="EW1139" s="341"/>
      <c r="EX1139" s="341"/>
      <c r="EY1139" s="341"/>
      <c r="EZ1139" s="365">
        <f t="shared" ref="EZ1139:EZ1196" si="9970">BX1139/2</f>
        <v>0</v>
      </c>
      <c r="FA1139" s="44"/>
      <c r="FB1139" s="44"/>
      <c r="FC1139" s="44"/>
      <c r="FD1139" s="45"/>
      <c r="FE1139" s="45"/>
      <c r="FF1139" s="45"/>
      <c r="FG1139" s="300"/>
      <c r="FH1139" s="45"/>
      <c r="FI1139" s="45"/>
      <c r="FJ1139" s="45"/>
      <c r="FK1139" s="44"/>
      <c r="FL1139" s="44"/>
      <c r="FM1139" s="44"/>
      <c r="FN1139" s="44"/>
      <c r="FO1139" s="294"/>
      <c r="FP1139" s="20">
        <f t="shared" ref="FP1139:FP1150" si="9971">+FO1139*3</f>
        <v>0</v>
      </c>
      <c r="FQ1139" s="20">
        <f t="shared" ref="FQ1139:FQ1150" si="9972">+DE1139</f>
        <v>0</v>
      </c>
      <c r="FR1139" s="20">
        <f t="shared" ref="FR1139:FR1150" si="9973">+DF1139</f>
        <v>0</v>
      </c>
      <c r="FS1139" s="20">
        <f t="shared" ref="FS1139:FS1150" si="9974">+IF(DG1139&lt;3,DG1139,0)</f>
        <v>0</v>
      </c>
      <c r="FT1139" s="20">
        <f t="shared" ref="FT1139:FT1150" si="9975">+IF(DH1139&lt;3,DH1139,0)</f>
        <v>0</v>
      </c>
      <c r="FU1139" s="20">
        <f t="shared" ref="FU1139:FU1150" si="9976">+IF(DI1139&lt;3,DI1139,0)</f>
        <v>0</v>
      </c>
      <c r="FV1139" s="20">
        <f t="shared" ref="FV1139:FV1150" si="9977">+IF(DJ1139&lt;3,DJ1139,0)</f>
        <v>0</v>
      </c>
      <c r="FW1139" s="58" t="s">
        <v>989</v>
      </c>
    </row>
    <row r="1140" spans="1:181" s="301" customFormat="1" ht="27.75" customHeight="1">
      <c r="A1140" s="295"/>
      <c r="B1140" s="296" t="s">
        <v>190</v>
      </c>
      <c r="C1140" s="296" t="s">
        <v>27</v>
      </c>
      <c r="D1140" s="296" t="s">
        <v>256</v>
      </c>
      <c r="E1140" s="296" t="str">
        <f t="shared" ref="E1140:E1148" si="9978">D1140</f>
        <v>2LT14</v>
      </c>
      <c r="F1140" s="296"/>
      <c r="G1140" s="296">
        <v>6</v>
      </c>
      <c r="H1140" s="297"/>
      <c r="I1140" s="297"/>
      <c r="J1140" s="294"/>
      <c r="K1140" s="294"/>
      <c r="L1140" s="294"/>
      <c r="M1140" s="294"/>
      <c r="N1140" s="297"/>
      <c r="O1140" s="297"/>
      <c r="P1140" s="1"/>
      <c r="Q1140" s="16"/>
      <c r="R1140" s="1"/>
      <c r="S1140" s="294"/>
      <c r="T1140" s="294"/>
      <c r="U1140" s="294"/>
      <c r="V1140" s="294"/>
      <c r="W1140" s="294"/>
      <c r="X1140" s="294"/>
      <c r="Y1140" s="294"/>
      <c r="Z1140" s="294"/>
      <c r="AA1140" s="294"/>
      <c r="AB1140" s="294"/>
      <c r="AC1140" s="1">
        <f t="shared" si="9902"/>
        <v>0</v>
      </c>
      <c r="AD1140" s="1">
        <f t="shared" si="9903"/>
        <v>0</v>
      </c>
      <c r="AE1140" s="1">
        <f t="shared" si="9904"/>
        <v>0</v>
      </c>
      <c r="AF1140" s="1">
        <f t="shared" si="9905"/>
        <v>0</v>
      </c>
      <c r="AG1140" s="1">
        <f t="shared" si="9906"/>
        <v>0</v>
      </c>
      <c r="AH1140" s="1">
        <f t="shared" si="9907"/>
        <v>0</v>
      </c>
      <c r="AI1140" s="1">
        <f t="shared" si="9908"/>
        <v>0</v>
      </c>
      <c r="AJ1140" s="1">
        <f t="shared" si="9909"/>
        <v>0</v>
      </c>
      <c r="AK1140" s="1">
        <f t="shared" si="9910"/>
        <v>0</v>
      </c>
      <c r="AL1140" s="1">
        <f t="shared" si="9911"/>
        <v>0</v>
      </c>
      <c r="AM1140" s="1">
        <f t="shared" si="9912"/>
        <v>0</v>
      </c>
      <c r="AN1140" s="1">
        <f t="shared" si="9913"/>
        <v>0</v>
      </c>
      <c r="AO1140" s="294"/>
      <c r="AP1140" s="294"/>
      <c r="AQ1140" s="294"/>
      <c r="AR1140" s="294"/>
      <c r="AS1140" s="298">
        <f t="shared" si="9947"/>
        <v>0</v>
      </c>
      <c r="AT1140" s="298">
        <f t="shared" si="9948"/>
        <v>0</v>
      </c>
      <c r="AU1140" s="298">
        <f t="shared" si="9949"/>
        <v>0</v>
      </c>
      <c r="AV1140" s="298">
        <f t="shared" si="9950"/>
        <v>0</v>
      </c>
      <c r="AW1140" s="294"/>
      <c r="AX1140" s="294"/>
      <c r="AY1140" s="294"/>
      <c r="AZ1140" s="294"/>
      <c r="BA1140" s="294"/>
      <c r="BB1140" s="294"/>
      <c r="BC1140" s="294"/>
      <c r="BD1140" s="294"/>
      <c r="BE1140" s="294"/>
      <c r="BF1140" s="294"/>
      <c r="BG1140" s="294"/>
      <c r="BH1140" s="294"/>
      <c r="BI1140" s="294"/>
      <c r="BJ1140" s="294"/>
      <c r="BK1140" s="294"/>
      <c r="BL1140" s="294"/>
      <c r="BM1140" s="294"/>
      <c r="BN1140" s="294"/>
      <c r="BO1140" s="294"/>
      <c r="BP1140" s="1"/>
      <c r="BQ1140" s="294"/>
      <c r="BR1140" s="17">
        <v>1</v>
      </c>
      <c r="BS1140" s="1">
        <f t="shared" si="9918"/>
        <v>0</v>
      </c>
      <c r="BT1140" s="17">
        <f t="shared" si="9919"/>
        <v>0</v>
      </c>
      <c r="BU1140" s="294"/>
      <c r="BV1140" s="294">
        <v>1</v>
      </c>
      <c r="BW1140" s="294"/>
      <c r="BX1140" s="294"/>
      <c r="BY1140" s="294"/>
      <c r="BZ1140" s="294"/>
      <c r="CA1140" s="294"/>
      <c r="CB1140" s="294"/>
      <c r="CC1140" s="294"/>
      <c r="CD1140" s="1"/>
      <c r="CE1140" s="1"/>
      <c r="CF1140" s="1"/>
      <c r="CG1140" s="294"/>
      <c r="CH1140" s="1"/>
      <c r="CI1140" s="1"/>
      <c r="CJ1140" s="1"/>
      <c r="CK1140" s="383"/>
      <c r="CL1140" s="383"/>
      <c r="CM1140" s="383"/>
      <c r="CN1140" s="1">
        <f t="shared" si="9951"/>
        <v>0</v>
      </c>
      <c r="CO1140" s="1">
        <f t="shared" si="9952"/>
        <v>0</v>
      </c>
      <c r="CP1140" s="20">
        <f t="shared" si="9953"/>
        <v>0</v>
      </c>
      <c r="CQ1140" s="351"/>
      <c r="CR1140" s="299">
        <f t="shared" si="9954"/>
        <v>0</v>
      </c>
      <c r="CS1140" s="294"/>
      <c r="CT1140" s="294"/>
      <c r="CU1140" s="1"/>
      <c r="CV1140" s="1"/>
      <c r="CW1140" s="1"/>
      <c r="CX1140" s="1"/>
      <c r="CY1140" s="1"/>
      <c r="CZ1140" s="294"/>
      <c r="DA1140" s="17">
        <f t="shared" si="9924"/>
        <v>0</v>
      </c>
      <c r="DB1140" s="359">
        <f t="shared" si="9925"/>
        <v>0</v>
      </c>
      <c r="DC1140" s="359">
        <f t="shared" si="9539"/>
        <v>0</v>
      </c>
      <c r="DD1140" s="294"/>
      <c r="DE1140" s="294"/>
      <c r="DF1140" s="294"/>
      <c r="DG1140" s="294"/>
      <c r="DH1140" s="294"/>
      <c r="DI1140" s="294"/>
      <c r="DJ1140" s="294"/>
      <c r="DK1140" s="294"/>
      <c r="DL1140" s="294"/>
      <c r="DM1140" s="294"/>
      <c r="DN1140" s="294"/>
      <c r="DO1140" s="1"/>
      <c r="DP1140" s="1"/>
      <c r="DQ1140" s="17">
        <f t="shared" si="9955"/>
        <v>0</v>
      </c>
      <c r="DR1140" s="17">
        <f t="shared" si="9956"/>
        <v>0</v>
      </c>
      <c r="DS1140" s="17">
        <f t="shared" si="9957"/>
        <v>0</v>
      </c>
      <c r="DT1140" s="17">
        <f t="shared" si="9958"/>
        <v>0</v>
      </c>
      <c r="DU1140" s="17">
        <f t="shared" si="9959"/>
        <v>0</v>
      </c>
      <c r="DV1140" s="17">
        <f t="shared" si="9960"/>
        <v>0</v>
      </c>
      <c r="DW1140" s="1"/>
      <c r="DX1140" s="1"/>
      <c r="DY1140" s="20">
        <f t="shared" si="9961"/>
        <v>0</v>
      </c>
      <c r="DZ1140" s="20">
        <f t="shared" si="9962"/>
        <v>0</v>
      </c>
      <c r="EA1140" s="20">
        <f t="shared" si="9963"/>
        <v>0</v>
      </c>
      <c r="EB1140" s="20">
        <f t="shared" si="9964"/>
        <v>0</v>
      </c>
      <c r="EC1140" s="18">
        <f t="shared" si="9965"/>
        <v>0</v>
      </c>
      <c r="ED1140" s="19">
        <f t="shared" si="9937"/>
        <v>0</v>
      </c>
      <c r="EE1140" s="19">
        <f t="shared" si="9966"/>
        <v>0</v>
      </c>
      <c r="EF1140" s="1">
        <f t="shared" si="9967"/>
        <v>0</v>
      </c>
      <c r="EG1140" s="18">
        <f t="shared" si="9968"/>
        <v>0</v>
      </c>
      <c r="EH1140" s="341"/>
      <c r="EI1140" s="294"/>
      <c r="EJ1140" s="294"/>
      <c r="EK1140" s="294"/>
      <c r="EL1140" s="19"/>
      <c r="EM1140" s="19"/>
      <c r="EN1140" s="19"/>
      <c r="EO1140" s="366"/>
      <c r="EP1140" s="366"/>
      <c r="EQ1140" s="374"/>
      <c r="ER1140" s="374"/>
      <c r="ES1140" s="374"/>
      <c r="ET1140" s="374"/>
      <c r="EU1140" s="18">
        <f t="shared" si="9969"/>
        <v>0</v>
      </c>
      <c r="EV1140" s="18">
        <f t="shared" si="9940"/>
        <v>0</v>
      </c>
      <c r="EW1140" s="341">
        <v>1</v>
      </c>
      <c r="EX1140" s="341">
        <v>1</v>
      </c>
      <c r="EY1140" s="341"/>
      <c r="EZ1140" s="365">
        <f t="shared" si="9970"/>
        <v>0</v>
      </c>
      <c r="FA1140" s="294"/>
      <c r="FB1140" s="294"/>
      <c r="FC1140" s="294"/>
      <c r="FD1140" s="300"/>
      <c r="FE1140" s="300"/>
      <c r="FF1140" s="300"/>
      <c r="FG1140" s="300"/>
      <c r="FH1140" s="300"/>
      <c r="FI1140" s="300"/>
      <c r="FJ1140" s="300"/>
      <c r="FK1140" s="294"/>
      <c r="FL1140" s="294"/>
      <c r="FM1140" s="294"/>
      <c r="FN1140" s="294"/>
      <c r="FO1140" s="294"/>
      <c r="FP1140" s="20">
        <f t="shared" si="9971"/>
        <v>0</v>
      </c>
      <c r="FQ1140" s="20">
        <f t="shared" si="9972"/>
        <v>0</v>
      </c>
      <c r="FR1140" s="20">
        <f t="shared" si="9973"/>
        <v>0</v>
      </c>
      <c r="FS1140" s="20">
        <f t="shared" si="9974"/>
        <v>0</v>
      </c>
      <c r="FT1140" s="20">
        <f t="shared" si="9975"/>
        <v>0</v>
      </c>
      <c r="FU1140" s="20">
        <f t="shared" si="9976"/>
        <v>0</v>
      </c>
      <c r="FV1140" s="20">
        <f t="shared" si="9977"/>
        <v>0</v>
      </c>
      <c r="FW1140" s="294"/>
    </row>
    <row r="1141" spans="1:181" ht="27.75" customHeight="1">
      <c r="A1141" s="40"/>
      <c r="B1141" s="48">
        <v>1</v>
      </c>
      <c r="C1141" s="48">
        <f t="shared" ref="C1141:C1148" si="9979">B1141</f>
        <v>1</v>
      </c>
      <c r="D1141" s="48" t="s">
        <v>187</v>
      </c>
      <c r="E1141" s="48" t="str">
        <f t="shared" si="9978"/>
        <v>2LT8,5</v>
      </c>
      <c r="F1141" s="48">
        <v>15</v>
      </c>
      <c r="G1141" s="48">
        <f t="shared" ref="G1141:G1148" si="9980">F1141</f>
        <v>15</v>
      </c>
      <c r="H1141" s="43"/>
      <c r="I1141" s="43"/>
      <c r="J1141" s="44"/>
      <c r="K1141" s="44"/>
      <c r="L1141" s="44"/>
      <c r="M1141" s="44"/>
      <c r="N1141" s="43"/>
      <c r="O1141" s="43"/>
      <c r="P1141" s="1"/>
      <c r="Q1141" s="16"/>
      <c r="R1141" s="1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1">
        <f t="shared" si="9902"/>
        <v>0</v>
      </c>
      <c r="AD1141" s="1">
        <f t="shared" si="9903"/>
        <v>0</v>
      </c>
      <c r="AE1141" s="1">
        <f t="shared" si="9904"/>
        <v>0</v>
      </c>
      <c r="AF1141" s="1">
        <f t="shared" si="9905"/>
        <v>0</v>
      </c>
      <c r="AG1141" s="1">
        <f t="shared" si="9906"/>
        <v>0</v>
      </c>
      <c r="AH1141" s="1">
        <f t="shared" si="9907"/>
        <v>0</v>
      </c>
      <c r="AI1141" s="1">
        <f t="shared" si="9908"/>
        <v>0</v>
      </c>
      <c r="AJ1141" s="1">
        <f t="shared" si="9909"/>
        <v>0</v>
      </c>
      <c r="AK1141" s="1">
        <f t="shared" si="9910"/>
        <v>0</v>
      </c>
      <c r="AL1141" s="1">
        <f t="shared" si="9911"/>
        <v>0</v>
      </c>
      <c r="AM1141" s="1">
        <f t="shared" si="9912"/>
        <v>0</v>
      </c>
      <c r="AN1141" s="1">
        <f t="shared" si="9913"/>
        <v>0</v>
      </c>
      <c r="AO1141" s="44"/>
      <c r="AP1141" s="44"/>
      <c r="AQ1141" s="44"/>
      <c r="AR1141" s="294"/>
      <c r="AS1141" s="122">
        <f t="shared" si="9947"/>
        <v>0</v>
      </c>
      <c r="AT1141" s="122">
        <f t="shared" si="9948"/>
        <v>0</v>
      </c>
      <c r="AU1141" s="122">
        <f t="shared" si="9949"/>
        <v>0</v>
      </c>
      <c r="AV1141" s="122">
        <f t="shared" si="9950"/>
        <v>0</v>
      </c>
      <c r="AW1141" s="44"/>
      <c r="AX1141" s="294"/>
      <c r="AY1141" s="294"/>
      <c r="AZ1141" s="294"/>
      <c r="BA1141" s="294"/>
      <c r="BB1141" s="294"/>
      <c r="BC1141" s="29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127"/>
      <c r="BO1141" s="44"/>
      <c r="BP1141" s="1"/>
      <c r="BQ1141" s="44"/>
      <c r="BR1141" s="17">
        <v>2</v>
      </c>
      <c r="BS1141" s="1">
        <f t="shared" si="9918"/>
        <v>0</v>
      </c>
      <c r="BT1141" s="17">
        <f t="shared" si="9919"/>
        <v>0</v>
      </c>
      <c r="BU1141" s="44"/>
      <c r="BV1141" s="44">
        <v>1</v>
      </c>
      <c r="BW1141" s="44"/>
      <c r="BX1141" s="44"/>
      <c r="BY1141" s="44"/>
      <c r="BZ1141" s="44"/>
      <c r="CA1141" s="44"/>
      <c r="CB1141" s="44"/>
      <c r="CC1141" s="44"/>
      <c r="CD1141" s="92"/>
      <c r="CE1141" s="92"/>
      <c r="CF1141" s="92"/>
      <c r="CG1141" s="44"/>
      <c r="CH1141" s="1"/>
      <c r="CI1141" s="1">
        <v>1</v>
      </c>
      <c r="CJ1141" s="1"/>
      <c r="CK1141" s="383"/>
      <c r="CL1141" s="383"/>
      <c r="CM1141" s="383"/>
      <c r="CN1141" s="1">
        <f t="shared" si="9951"/>
        <v>0</v>
      </c>
      <c r="CO1141" s="1">
        <f t="shared" si="9952"/>
        <v>0</v>
      </c>
      <c r="CP1141" s="20">
        <f t="shared" si="9953"/>
        <v>2.5</v>
      </c>
      <c r="CQ1141" s="351"/>
      <c r="CR1141" s="131">
        <f t="shared" si="9954"/>
        <v>0</v>
      </c>
      <c r="CS1141" s="44"/>
      <c r="CT1141" s="44"/>
      <c r="CU1141" s="1"/>
      <c r="CV1141" s="1"/>
      <c r="CW1141" s="1"/>
      <c r="CX1141" s="1"/>
      <c r="CY1141" s="1"/>
      <c r="CZ1141" s="44"/>
      <c r="DA1141" s="17">
        <f t="shared" si="9924"/>
        <v>0</v>
      </c>
      <c r="DB1141" s="359">
        <f t="shared" si="9925"/>
        <v>0</v>
      </c>
      <c r="DC1141" s="359">
        <f t="shared" si="9539"/>
        <v>0</v>
      </c>
      <c r="DD1141" s="44"/>
      <c r="DE1141" s="44"/>
      <c r="DF1141" s="44"/>
      <c r="DG1141" s="44"/>
      <c r="DH1141" s="44"/>
      <c r="DI1141" s="44"/>
      <c r="DJ1141" s="44"/>
      <c r="DK1141" s="44"/>
      <c r="DL1141" s="44"/>
      <c r="DM1141" s="44"/>
      <c r="DN1141" s="44">
        <f t="shared" ref="DN1141:DN1148" si="9981">F1141</f>
        <v>15</v>
      </c>
      <c r="DO1141" s="1"/>
      <c r="DP1141" s="1"/>
      <c r="DQ1141" s="17">
        <f t="shared" si="9955"/>
        <v>0</v>
      </c>
      <c r="DR1141" s="17">
        <f t="shared" si="9956"/>
        <v>0</v>
      </c>
      <c r="DS1141" s="17">
        <f t="shared" si="9957"/>
        <v>0</v>
      </c>
      <c r="DT1141" s="17">
        <f t="shared" si="9958"/>
        <v>0</v>
      </c>
      <c r="DU1141" s="17">
        <f t="shared" si="9959"/>
        <v>0</v>
      </c>
      <c r="DV1141" s="17">
        <f t="shared" si="9960"/>
        <v>0</v>
      </c>
      <c r="DW1141" s="1"/>
      <c r="DX1141" s="1"/>
      <c r="DY1141" s="20">
        <f t="shared" si="9961"/>
        <v>0</v>
      </c>
      <c r="DZ1141" s="20">
        <f t="shared" si="9962"/>
        <v>0</v>
      </c>
      <c r="EA1141" s="20">
        <f t="shared" si="9963"/>
        <v>0</v>
      </c>
      <c r="EB1141" s="20">
        <f t="shared" si="9964"/>
        <v>0</v>
      </c>
      <c r="EC1141" s="18">
        <f t="shared" si="9965"/>
        <v>0</v>
      </c>
      <c r="ED1141" s="19">
        <f t="shared" si="9937"/>
        <v>0</v>
      </c>
      <c r="EE1141" s="19">
        <f t="shared" si="9966"/>
        <v>0</v>
      </c>
      <c r="EF1141" s="1">
        <f t="shared" si="9967"/>
        <v>0</v>
      </c>
      <c r="EG1141" s="18">
        <f t="shared" si="9968"/>
        <v>0</v>
      </c>
      <c r="EH1141" s="341"/>
      <c r="EI1141" s="44"/>
      <c r="EJ1141" s="44"/>
      <c r="EK1141" s="44"/>
      <c r="EL1141" s="93"/>
      <c r="EM1141" s="93"/>
      <c r="EN1141" s="93"/>
      <c r="EO1141" s="366"/>
      <c r="EP1141" s="366"/>
      <c r="EQ1141" s="374"/>
      <c r="ER1141" s="374"/>
      <c r="ES1141" s="374"/>
      <c r="ET1141" s="374"/>
      <c r="EU1141" s="18">
        <f t="shared" si="9969"/>
        <v>0</v>
      </c>
      <c r="EV1141" s="18">
        <f t="shared" si="9940"/>
        <v>2</v>
      </c>
      <c r="EW1141" s="341">
        <v>2</v>
      </c>
      <c r="EX1141" s="341">
        <v>4</v>
      </c>
      <c r="EY1141" s="341">
        <v>2</v>
      </c>
      <c r="EZ1141" s="365">
        <f t="shared" si="9970"/>
        <v>0</v>
      </c>
      <c r="FA1141" s="44"/>
      <c r="FB1141" s="44"/>
      <c r="FC1141" s="44"/>
      <c r="FD1141" s="45"/>
      <c r="FE1141" s="45"/>
      <c r="FF1141" s="45"/>
      <c r="FG1141" s="300"/>
      <c r="FH1141" s="45"/>
      <c r="FI1141" s="45"/>
      <c r="FJ1141" s="45"/>
      <c r="FK1141" s="44"/>
      <c r="FL1141" s="44"/>
      <c r="FM1141" s="44"/>
      <c r="FN1141" s="44"/>
      <c r="FO1141" s="294"/>
      <c r="FP1141" s="20">
        <f t="shared" si="9971"/>
        <v>0</v>
      </c>
      <c r="FQ1141" s="20">
        <f t="shared" si="9972"/>
        <v>0</v>
      </c>
      <c r="FR1141" s="20">
        <f t="shared" si="9973"/>
        <v>0</v>
      </c>
      <c r="FS1141" s="20">
        <f t="shared" si="9974"/>
        <v>0</v>
      </c>
      <c r="FT1141" s="20">
        <f t="shared" si="9975"/>
        <v>0</v>
      </c>
      <c r="FU1141" s="20">
        <f t="shared" si="9976"/>
        <v>0</v>
      </c>
      <c r="FV1141" s="20">
        <f t="shared" si="9977"/>
        <v>0</v>
      </c>
      <c r="FW1141" s="44"/>
    </row>
    <row r="1142" spans="1:181" ht="27.75" customHeight="1">
      <c r="A1142" s="40"/>
      <c r="B1142" s="48">
        <v>2</v>
      </c>
      <c r="C1142" s="48">
        <f t="shared" si="9979"/>
        <v>2</v>
      </c>
      <c r="D1142" s="48" t="s">
        <v>44</v>
      </c>
      <c r="E1142" s="48" t="str">
        <f t="shared" si="9978"/>
        <v>LT8,5</v>
      </c>
      <c r="F1142" s="48">
        <v>35</v>
      </c>
      <c r="G1142" s="48">
        <f t="shared" si="9980"/>
        <v>35</v>
      </c>
      <c r="H1142" s="43"/>
      <c r="I1142" s="43"/>
      <c r="J1142" s="44"/>
      <c r="K1142" s="44"/>
      <c r="L1142" s="44"/>
      <c r="M1142" s="44"/>
      <c r="N1142" s="43"/>
      <c r="O1142" s="43"/>
      <c r="P1142" s="1"/>
      <c r="Q1142" s="16"/>
      <c r="R1142" s="1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1">
        <f t="shared" si="9902"/>
        <v>0</v>
      </c>
      <c r="AD1142" s="1">
        <f t="shared" si="9903"/>
        <v>0</v>
      </c>
      <c r="AE1142" s="1">
        <f t="shared" si="9904"/>
        <v>0</v>
      </c>
      <c r="AF1142" s="1">
        <f t="shared" si="9905"/>
        <v>0</v>
      </c>
      <c r="AG1142" s="1">
        <f t="shared" si="9906"/>
        <v>0</v>
      </c>
      <c r="AH1142" s="1">
        <f t="shared" si="9907"/>
        <v>0</v>
      </c>
      <c r="AI1142" s="1">
        <f t="shared" si="9908"/>
        <v>0</v>
      </c>
      <c r="AJ1142" s="1">
        <f t="shared" si="9909"/>
        <v>0</v>
      </c>
      <c r="AK1142" s="1">
        <f t="shared" si="9910"/>
        <v>0</v>
      </c>
      <c r="AL1142" s="1">
        <f t="shared" si="9911"/>
        <v>0</v>
      </c>
      <c r="AM1142" s="1">
        <f t="shared" si="9912"/>
        <v>0</v>
      </c>
      <c r="AN1142" s="1">
        <f t="shared" si="9913"/>
        <v>0</v>
      </c>
      <c r="AO1142" s="44"/>
      <c r="AP1142" s="44"/>
      <c r="AQ1142" s="44"/>
      <c r="AR1142" s="294"/>
      <c r="AS1142" s="122">
        <f t="shared" si="9947"/>
        <v>0</v>
      </c>
      <c r="AT1142" s="122">
        <f t="shared" si="9948"/>
        <v>0</v>
      </c>
      <c r="AU1142" s="122">
        <f t="shared" si="9949"/>
        <v>0</v>
      </c>
      <c r="AV1142" s="122">
        <f t="shared" si="9950"/>
        <v>0</v>
      </c>
      <c r="AW1142" s="44"/>
      <c r="AX1142" s="294"/>
      <c r="AY1142" s="294"/>
      <c r="AZ1142" s="294"/>
      <c r="BA1142" s="294"/>
      <c r="BB1142" s="294"/>
      <c r="BC1142" s="29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127"/>
      <c r="BO1142" s="44"/>
      <c r="BP1142" s="1"/>
      <c r="BQ1142" s="44"/>
      <c r="BR1142" s="17">
        <v>2</v>
      </c>
      <c r="BS1142" s="1">
        <f t="shared" si="9918"/>
        <v>0</v>
      </c>
      <c r="BT1142" s="17">
        <f t="shared" si="9919"/>
        <v>0</v>
      </c>
      <c r="BU1142" s="44"/>
      <c r="BV1142" s="44">
        <v>1</v>
      </c>
      <c r="BW1142" s="44"/>
      <c r="BX1142" s="44"/>
      <c r="BY1142" s="44"/>
      <c r="BZ1142" s="44"/>
      <c r="CA1142" s="44"/>
      <c r="CB1142" s="44"/>
      <c r="CC1142" s="44"/>
      <c r="CD1142" s="92"/>
      <c r="CE1142" s="92"/>
      <c r="CF1142" s="92"/>
      <c r="CG1142" s="44"/>
      <c r="CH1142" s="1"/>
      <c r="CI1142" s="1">
        <v>1</v>
      </c>
      <c r="CJ1142" s="1"/>
      <c r="CK1142" s="383"/>
      <c r="CL1142" s="383"/>
      <c r="CM1142" s="383"/>
      <c r="CN1142" s="1">
        <f t="shared" si="9951"/>
        <v>0</v>
      </c>
      <c r="CO1142" s="1">
        <f t="shared" si="9952"/>
        <v>0</v>
      </c>
      <c r="CP1142" s="20">
        <f t="shared" si="9953"/>
        <v>2.5</v>
      </c>
      <c r="CQ1142" s="351"/>
      <c r="CR1142" s="131">
        <f t="shared" si="9954"/>
        <v>0</v>
      </c>
      <c r="CS1142" s="44"/>
      <c r="CT1142" s="44"/>
      <c r="CU1142" s="1"/>
      <c r="CV1142" s="1"/>
      <c r="CW1142" s="1"/>
      <c r="CX1142" s="1"/>
      <c r="CY1142" s="1"/>
      <c r="CZ1142" s="44"/>
      <c r="DA1142" s="17">
        <f t="shared" si="9924"/>
        <v>0</v>
      </c>
      <c r="DB1142" s="359">
        <f t="shared" si="9925"/>
        <v>0</v>
      </c>
      <c r="DC1142" s="359">
        <f t="shared" si="9539"/>
        <v>0</v>
      </c>
      <c r="DD1142" s="44"/>
      <c r="DE1142" s="44"/>
      <c r="DF1142" s="44"/>
      <c r="DG1142" s="44"/>
      <c r="DH1142" s="44"/>
      <c r="DI1142" s="44"/>
      <c r="DJ1142" s="44"/>
      <c r="DK1142" s="44"/>
      <c r="DL1142" s="44"/>
      <c r="DM1142" s="44"/>
      <c r="DN1142" s="44">
        <f t="shared" si="9981"/>
        <v>35</v>
      </c>
      <c r="DO1142" s="1"/>
      <c r="DP1142" s="1"/>
      <c r="DQ1142" s="17">
        <f t="shared" si="9955"/>
        <v>0</v>
      </c>
      <c r="DR1142" s="17">
        <f t="shared" si="9956"/>
        <v>0</v>
      </c>
      <c r="DS1142" s="17">
        <f t="shared" si="9957"/>
        <v>0</v>
      </c>
      <c r="DT1142" s="17">
        <f t="shared" si="9958"/>
        <v>0</v>
      </c>
      <c r="DU1142" s="17">
        <f t="shared" si="9959"/>
        <v>0</v>
      </c>
      <c r="DV1142" s="17">
        <f t="shared" si="9960"/>
        <v>0</v>
      </c>
      <c r="DW1142" s="1"/>
      <c r="DX1142" s="1"/>
      <c r="DY1142" s="20">
        <f t="shared" si="9961"/>
        <v>0</v>
      </c>
      <c r="DZ1142" s="20">
        <f t="shared" si="9962"/>
        <v>0</v>
      </c>
      <c r="EA1142" s="20">
        <f t="shared" si="9963"/>
        <v>0</v>
      </c>
      <c r="EB1142" s="20">
        <f t="shared" si="9964"/>
        <v>0</v>
      </c>
      <c r="EC1142" s="18">
        <f t="shared" si="9965"/>
        <v>0</v>
      </c>
      <c r="ED1142" s="19">
        <f t="shared" si="9937"/>
        <v>0</v>
      </c>
      <c r="EE1142" s="19">
        <f t="shared" si="9966"/>
        <v>0</v>
      </c>
      <c r="EF1142" s="1">
        <f t="shared" si="9967"/>
        <v>0</v>
      </c>
      <c r="EG1142" s="18">
        <f t="shared" si="9968"/>
        <v>0</v>
      </c>
      <c r="EH1142" s="341"/>
      <c r="EI1142" s="44"/>
      <c r="EJ1142" s="44"/>
      <c r="EK1142" s="44"/>
      <c r="EL1142" s="93"/>
      <c r="EM1142" s="93"/>
      <c r="EN1142" s="93"/>
      <c r="EO1142" s="366"/>
      <c r="EP1142" s="366"/>
      <c r="EQ1142" s="374"/>
      <c r="ER1142" s="374"/>
      <c r="ES1142" s="374"/>
      <c r="ET1142" s="374"/>
      <c r="EU1142" s="18">
        <f t="shared" si="9969"/>
        <v>0</v>
      </c>
      <c r="EV1142" s="18">
        <f t="shared" si="9940"/>
        <v>2</v>
      </c>
      <c r="EW1142" s="341">
        <v>2</v>
      </c>
      <c r="EX1142" s="341"/>
      <c r="EY1142" s="341"/>
      <c r="EZ1142" s="365">
        <f t="shared" si="9970"/>
        <v>0</v>
      </c>
      <c r="FA1142" s="44"/>
      <c r="FB1142" s="44"/>
      <c r="FC1142" s="44"/>
      <c r="FD1142" s="45"/>
      <c r="FE1142" s="45"/>
      <c r="FF1142" s="45"/>
      <c r="FG1142" s="300"/>
      <c r="FH1142" s="45"/>
      <c r="FI1142" s="45"/>
      <c r="FJ1142" s="45"/>
      <c r="FK1142" s="44"/>
      <c r="FL1142" s="44"/>
      <c r="FM1142" s="44"/>
      <c r="FN1142" s="44"/>
      <c r="FO1142" s="294"/>
      <c r="FP1142" s="20">
        <f t="shared" si="9971"/>
        <v>0</v>
      </c>
      <c r="FQ1142" s="20">
        <f t="shared" si="9972"/>
        <v>0</v>
      </c>
      <c r="FR1142" s="20">
        <f t="shared" si="9973"/>
        <v>0</v>
      </c>
      <c r="FS1142" s="20">
        <f t="shared" si="9974"/>
        <v>0</v>
      </c>
      <c r="FT1142" s="20">
        <f t="shared" si="9975"/>
        <v>0</v>
      </c>
      <c r="FU1142" s="20">
        <f t="shared" si="9976"/>
        <v>0</v>
      </c>
      <c r="FV1142" s="20">
        <f t="shared" si="9977"/>
        <v>0</v>
      </c>
      <c r="FW1142" s="44"/>
    </row>
    <row r="1143" spans="1:181" ht="27.75" customHeight="1">
      <c r="A1143" s="40"/>
      <c r="B1143" s="48">
        <v>3</v>
      </c>
      <c r="C1143" s="48">
        <f t="shared" si="9979"/>
        <v>3</v>
      </c>
      <c r="D1143" s="48" t="s">
        <v>187</v>
      </c>
      <c r="E1143" s="48" t="str">
        <f t="shared" si="9978"/>
        <v>2LT8,5</v>
      </c>
      <c r="F1143" s="48">
        <v>37</v>
      </c>
      <c r="G1143" s="48">
        <f t="shared" si="9980"/>
        <v>37</v>
      </c>
      <c r="H1143" s="43"/>
      <c r="I1143" s="43"/>
      <c r="J1143" s="44"/>
      <c r="K1143" s="44"/>
      <c r="L1143" s="44"/>
      <c r="M1143" s="44"/>
      <c r="N1143" s="43"/>
      <c r="O1143" s="43"/>
      <c r="P1143" s="1"/>
      <c r="Q1143" s="16"/>
      <c r="R1143" s="1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1">
        <f t="shared" si="9902"/>
        <v>0</v>
      </c>
      <c r="AD1143" s="1">
        <f t="shared" si="9903"/>
        <v>0</v>
      </c>
      <c r="AE1143" s="1">
        <f t="shared" si="9904"/>
        <v>0</v>
      </c>
      <c r="AF1143" s="1">
        <f t="shared" si="9905"/>
        <v>0</v>
      </c>
      <c r="AG1143" s="1">
        <f t="shared" si="9906"/>
        <v>0</v>
      </c>
      <c r="AH1143" s="1">
        <f t="shared" si="9907"/>
        <v>0</v>
      </c>
      <c r="AI1143" s="1">
        <f t="shared" si="9908"/>
        <v>0</v>
      </c>
      <c r="AJ1143" s="1">
        <f t="shared" si="9909"/>
        <v>0</v>
      </c>
      <c r="AK1143" s="1">
        <f t="shared" si="9910"/>
        <v>0</v>
      </c>
      <c r="AL1143" s="1">
        <f t="shared" si="9911"/>
        <v>0</v>
      </c>
      <c r="AM1143" s="1">
        <f t="shared" si="9912"/>
        <v>0</v>
      </c>
      <c r="AN1143" s="1">
        <f t="shared" si="9913"/>
        <v>0</v>
      </c>
      <c r="AO1143" s="44"/>
      <c r="AP1143" s="44"/>
      <c r="AQ1143" s="44"/>
      <c r="AR1143" s="294"/>
      <c r="AS1143" s="122">
        <f t="shared" si="9947"/>
        <v>0</v>
      </c>
      <c r="AT1143" s="122">
        <f t="shared" si="9948"/>
        <v>0</v>
      </c>
      <c r="AU1143" s="122">
        <f t="shared" si="9949"/>
        <v>0</v>
      </c>
      <c r="AV1143" s="122">
        <f t="shared" si="9950"/>
        <v>0</v>
      </c>
      <c r="AW1143" s="44"/>
      <c r="AX1143" s="294"/>
      <c r="AY1143" s="294"/>
      <c r="AZ1143" s="294"/>
      <c r="BA1143" s="294"/>
      <c r="BB1143" s="294"/>
      <c r="BC1143" s="29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127"/>
      <c r="BO1143" s="44"/>
      <c r="BP1143" s="1"/>
      <c r="BQ1143" s="44"/>
      <c r="BR1143" s="17">
        <v>2</v>
      </c>
      <c r="BS1143" s="1">
        <f t="shared" si="9918"/>
        <v>0</v>
      </c>
      <c r="BT1143" s="17">
        <f t="shared" si="9919"/>
        <v>0</v>
      </c>
      <c r="BU1143" s="44"/>
      <c r="BV1143" s="44">
        <v>1</v>
      </c>
      <c r="BW1143" s="44"/>
      <c r="BX1143" s="44"/>
      <c r="BY1143" s="44"/>
      <c r="BZ1143" s="44"/>
      <c r="CA1143" s="44"/>
      <c r="CB1143" s="44"/>
      <c r="CC1143" s="44"/>
      <c r="CD1143" s="92"/>
      <c r="CE1143" s="92"/>
      <c r="CF1143" s="92"/>
      <c r="CG1143" s="44"/>
      <c r="CH1143" s="1"/>
      <c r="CI1143" s="1">
        <v>1</v>
      </c>
      <c r="CJ1143" s="1"/>
      <c r="CK1143" s="383"/>
      <c r="CL1143" s="383"/>
      <c r="CM1143" s="383"/>
      <c r="CN1143" s="1">
        <f t="shared" si="9951"/>
        <v>0</v>
      </c>
      <c r="CO1143" s="1">
        <f t="shared" si="9952"/>
        <v>0</v>
      </c>
      <c r="CP1143" s="20">
        <f t="shared" si="9953"/>
        <v>2.5</v>
      </c>
      <c r="CQ1143" s="351"/>
      <c r="CR1143" s="131">
        <f t="shared" si="9954"/>
        <v>0</v>
      </c>
      <c r="CS1143" s="44"/>
      <c r="CT1143" s="44"/>
      <c r="CU1143" s="1"/>
      <c r="CV1143" s="1"/>
      <c r="CW1143" s="1"/>
      <c r="CX1143" s="1"/>
      <c r="CY1143" s="1"/>
      <c r="CZ1143" s="44"/>
      <c r="DA1143" s="17">
        <f t="shared" si="9924"/>
        <v>0</v>
      </c>
      <c r="DB1143" s="359">
        <f t="shared" si="9925"/>
        <v>0</v>
      </c>
      <c r="DC1143" s="359">
        <f t="shared" si="9539"/>
        <v>0</v>
      </c>
      <c r="DD1143" s="44"/>
      <c r="DE1143" s="44"/>
      <c r="DF1143" s="44"/>
      <c r="DG1143" s="44"/>
      <c r="DH1143" s="44"/>
      <c r="DI1143" s="44"/>
      <c r="DJ1143" s="44"/>
      <c r="DK1143" s="44"/>
      <c r="DL1143" s="44"/>
      <c r="DM1143" s="44"/>
      <c r="DN1143" s="44">
        <f t="shared" si="9981"/>
        <v>37</v>
      </c>
      <c r="DO1143" s="1"/>
      <c r="DP1143" s="1"/>
      <c r="DQ1143" s="17">
        <f t="shared" si="9955"/>
        <v>0</v>
      </c>
      <c r="DR1143" s="17">
        <f t="shared" si="9956"/>
        <v>0</v>
      </c>
      <c r="DS1143" s="17">
        <f t="shared" si="9957"/>
        <v>0</v>
      </c>
      <c r="DT1143" s="17">
        <f t="shared" si="9958"/>
        <v>0</v>
      </c>
      <c r="DU1143" s="17">
        <f t="shared" si="9959"/>
        <v>0</v>
      </c>
      <c r="DV1143" s="17">
        <f t="shared" si="9960"/>
        <v>0</v>
      </c>
      <c r="DW1143" s="1"/>
      <c r="DX1143" s="1"/>
      <c r="DY1143" s="20">
        <f t="shared" si="9961"/>
        <v>0</v>
      </c>
      <c r="DZ1143" s="20">
        <f t="shared" si="9962"/>
        <v>0</v>
      </c>
      <c r="EA1143" s="20">
        <f t="shared" si="9963"/>
        <v>0</v>
      </c>
      <c r="EB1143" s="20">
        <f t="shared" si="9964"/>
        <v>0</v>
      </c>
      <c r="EC1143" s="18">
        <f t="shared" si="9965"/>
        <v>0</v>
      </c>
      <c r="ED1143" s="19">
        <f t="shared" si="9937"/>
        <v>0</v>
      </c>
      <c r="EE1143" s="19">
        <f t="shared" si="9966"/>
        <v>0</v>
      </c>
      <c r="EF1143" s="1">
        <f t="shared" si="9967"/>
        <v>0</v>
      </c>
      <c r="EG1143" s="18">
        <f t="shared" si="9968"/>
        <v>0</v>
      </c>
      <c r="EH1143" s="341"/>
      <c r="EI1143" s="44"/>
      <c r="EJ1143" s="44"/>
      <c r="EK1143" s="44"/>
      <c r="EL1143" s="93"/>
      <c r="EM1143" s="93"/>
      <c r="EN1143" s="93"/>
      <c r="EO1143" s="366"/>
      <c r="EP1143" s="366"/>
      <c r="EQ1143" s="374"/>
      <c r="ER1143" s="374"/>
      <c r="ES1143" s="374"/>
      <c r="ET1143" s="374"/>
      <c r="EU1143" s="18">
        <f t="shared" si="9969"/>
        <v>0</v>
      </c>
      <c r="EV1143" s="18">
        <f t="shared" si="9940"/>
        <v>2</v>
      </c>
      <c r="EW1143" s="341">
        <v>4</v>
      </c>
      <c r="EX1143" s="341">
        <v>4</v>
      </c>
      <c r="EY1143" s="341">
        <v>5</v>
      </c>
      <c r="EZ1143" s="365">
        <f t="shared" si="9970"/>
        <v>0</v>
      </c>
      <c r="FA1143" s="44"/>
      <c r="FB1143" s="44"/>
      <c r="FC1143" s="44"/>
      <c r="FD1143" s="45"/>
      <c r="FE1143" s="45"/>
      <c r="FF1143" s="45"/>
      <c r="FG1143" s="300"/>
      <c r="FH1143" s="45"/>
      <c r="FI1143" s="45"/>
      <c r="FJ1143" s="45"/>
      <c r="FK1143" s="44"/>
      <c r="FL1143" s="44"/>
      <c r="FM1143" s="44"/>
      <c r="FN1143" s="44"/>
      <c r="FO1143" s="294"/>
      <c r="FP1143" s="20">
        <f t="shared" si="9971"/>
        <v>0</v>
      </c>
      <c r="FQ1143" s="20">
        <f t="shared" si="9972"/>
        <v>0</v>
      </c>
      <c r="FR1143" s="20">
        <f t="shared" si="9973"/>
        <v>0</v>
      </c>
      <c r="FS1143" s="20">
        <f t="shared" si="9974"/>
        <v>0</v>
      </c>
      <c r="FT1143" s="20">
        <f t="shared" si="9975"/>
        <v>0</v>
      </c>
      <c r="FU1143" s="20">
        <f t="shared" si="9976"/>
        <v>0</v>
      </c>
      <c r="FV1143" s="20">
        <f t="shared" si="9977"/>
        <v>0</v>
      </c>
      <c r="FW1143" s="403" t="s">
        <v>909</v>
      </c>
    </row>
    <row r="1144" spans="1:181" ht="27.75" customHeight="1">
      <c r="A1144" s="40"/>
      <c r="B1144" s="48">
        <v>4</v>
      </c>
      <c r="C1144" s="48">
        <f t="shared" si="9979"/>
        <v>4</v>
      </c>
      <c r="D1144" s="48" t="s">
        <v>187</v>
      </c>
      <c r="E1144" s="48" t="str">
        <f t="shared" si="9978"/>
        <v>2LT8,5</v>
      </c>
      <c r="F1144" s="48">
        <v>30</v>
      </c>
      <c r="G1144" s="48">
        <f t="shared" si="9980"/>
        <v>30</v>
      </c>
      <c r="H1144" s="43"/>
      <c r="I1144" s="43"/>
      <c r="J1144" s="44"/>
      <c r="K1144" s="44"/>
      <c r="L1144" s="44"/>
      <c r="M1144" s="44"/>
      <c r="N1144" s="43"/>
      <c r="O1144" s="43"/>
      <c r="P1144" s="1"/>
      <c r="Q1144" s="16"/>
      <c r="R1144" s="1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1">
        <f t="shared" si="9902"/>
        <v>0</v>
      </c>
      <c r="AD1144" s="1">
        <f t="shared" si="9903"/>
        <v>0</v>
      </c>
      <c r="AE1144" s="1">
        <f t="shared" si="9904"/>
        <v>0</v>
      </c>
      <c r="AF1144" s="1">
        <f t="shared" si="9905"/>
        <v>0</v>
      </c>
      <c r="AG1144" s="1">
        <f t="shared" si="9906"/>
        <v>0</v>
      </c>
      <c r="AH1144" s="1">
        <f t="shared" si="9907"/>
        <v>0</v>
      </c>
      <c r="AI1144" s="1">
        <f t="shared" si="9908"/>
        <v>0</v>
      </c>
      <c r="AJ1144" s="1">
        <f t="shared" si="9909"/>
        <v>0</v>
      </c>
      <c r="AK1144" s="1">
        <f t="shared" si="9910"/>
        <v>0</v>
      </c>
      <c r="AL1144" s="1">
        <f t="shared" si="9911"/>
        <v>0</v>
      </c>
      <c r="AM1144" s="1">
        <f t="shared" si="9912"/>
        <v>0</v>
      </c>
      <c r="AN1144" s="1">
        <f t="shared" si="9913"/>
        <v>0</v>
      </c>
      <c r="AO1144" s="44"/>
      <c r="AP1144" s="44"/>
      <c r="AQ1144" s="44"/>
      <c r="AR1144" s="294"/>
      <c r="AS1144" s="122">
        <f t="shared" si="9947"/>
        <v>0</v>
      </c>
      <c r="AT1144" s="122">
        <f t="shared" si="9948"/>
        <v>0</v>
      </c>
      <c r="AU1144" s="122">
        <f t="shared" si="9949"/>
        <v>0</v>
      </c>
      <c r="AV1144" s="122">
        <f t="shared" si="9950"/>
        <v>0</v>
      </c>
      <c r="AW1144" s="44"/>
      <c r="AX1144" s="294"/>
      <c r="AY1144" s="294"/>
      <c r="AZ1144" s="294"/>
      <c r="BA1144" s="294"/>
      <c r="BB1144" s="294"/>
      <c r="BC1144" s="29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127"/>
      <c r="BO1144" s="44"/>
      <c r="BP1144" s="1"/>
      <c r="BQ1144" s="44"/>
      <c r="BR1144" s="17"/>
      <c r="BS1144" s="1">
        <f t="shared" si="9918"/>
        <v>0</v>
      </c>
      <c r="BT1144" s="17">
        <f t="shared" si="9919"/>
        <v>0</v>
      </c>
      <c r="BU1144" s="44"/>
      <c r="BV1144" s="44"/>
      <c r="BW1144" s="44"/>
      <c r="BX1144" s="44"/>
      <c r="BY1144" s="44"/>
      <c r="BZ1144" s="44"/>
      <c r="CA1144" s="44"/>
      <c r="CB1144" s="44"/>
      <c r="CC1144" s="44"/>
      <c r="CD1144" s="92"/>
      <c r="CE1144" s="92"/>
      <c r="CF1144" s="92"/>
      <c r="CG1144" s="44"/>
      <c r="CH1144" s="1"/>
      <c r="CI1144" s="1">
        <v>1</v>
      </c>
      <c r="CJ1144" s="1"/>
      <c r="CK1144" s="383"/>
      <c r="CL1144" s="383"/>
      <c r="CM1144" s="383"/>
      <c r="CN1144" s="1">
        <f t="shared" si="9951"/>
        <v>0</v>
      </c>
      <c r="CO1144" s="1">
        <f t="shared" si="9952"/>
        <v>0</v>
      </c>
      <c r="CP1144" s="20">
        <f t="shared" si="9953"/>
        <v>2.5</v>
      </c>
      <c r="CQ1144" s="351"/>
      <c r="CR1144" s="131">
        <f t="shared" si="9954"/>
        <v>0</v>
      </c>
      <c r="CS1144" s="44"/>
      <c r="CT1144" s="44"/>
      <c r="CU1144" s="1"/>
      <c r="CV1144" s="1"/>
      <c r="CW1144" s="1"/>
      <c r="CX1144" s="1"/>
      <c r="CY1144" s="1"/>
      <c r="CZ1144" s="44"/>
      <c r="DA1144" s="17">
        <f t="shared" si="9924"/>
        <v>0</v>
      </c>
      <c r="DB1144" s="359">
        <f t="shared" si="9925"/>
        <v>0</v>
      </c>
      <c r="DC1144" s="359">
        <f t="shared" si="9539"/>
        <v>0</v>
      </c>
      <c r="DD1144" s="44"/>
      <c r="DE1144" s="44"/>
      <c r="DF1144" s="44"/>
      <c r="DG1144" s="44"/>
      <c r="DH1144" s="44"/>
      <c r="DI1144" s="44"/>
      <c r="DJ1144" s="44"/>
      <c r="DK1144" s="44"/>
      <c r="DL1144" s="44"/>
      <c r="DM1144" s="44"/>
      <c r="DN1144" s="44">
        <f t="shared" si="9981"/>
        <v>30</v>
      </c>
      <c r="DO1144" s="1"/>
      <c r="DP1144" s="1"/>
      <c r="DQ1144" s="17">
        <f t="shared" si="9955"/>
        <v>0</v>
      </c>
      <c r="DR1144" s="17">
        <f t="shared" si="9956"/>
        <v>0</v>
      </c>
      <c r="DS1144" s="17">
        <f t="shared" si="9957"/>
        <v>0</v>
      </c>
      <c r="DT1144" s="17">
        <f t="shared" si="9958"/>
        <v>0</v>
      </c>
      <c r="DU1144" s="17">
        <f t="shared" si="9959"/>
        <v>0</v>
      </c>
      <c r="DV1144" s="17">
        <f t="shared" si="9960"/>
        <v>0</v>
      </c>
      <c r="DW1144" s="1"/>
      <c r="DX1144" s="1"/>
      <c r="DY1144" s="20">
        <f t="shared" si="9961"/>
        <v>0</v>
      </c>
      <c r="DZ1144" s="20">
        <f t="shared" si="9962"/>
        <v>0</v>
      </c>
      <c r="EA1144" s="20">
        <f t="shared" si="9963"/>
        <v>0</v>
      </c>
      <c r="EB1144" s="20">
        <f t="shared" si="9964"/>
        <v>0</v>
      </c>
      <c r="EC1144" s="18">
        <f t="shared" si="9965"/>
        <v>0</v>
      </c>
      <c r="ED1144" s="19">
        <f t="shared" si="9937"/>
        <v>0</v>
      </c>
      <c r="EE1144" s="19">
        <f t="shared" si="9966"/>
        <v>0</v>
      </c>
      <c r="EF1144" s="1">
        <f t="shared" si="9967"/>
        <v>0</v>
      </c>
      <c r="EG1144" s="18">
        <f t="shared" si="9968"/>
        <v>0</v>
      </c>
      <c r="EH1144" s="341"/>
      <c r="EI1144" s="44"/>
      <c r="EJ1144" s="44"/>
      <c r="EK1144" s="44"/>
      <c r="EL1144" s="93"/>
      <c r="EM1144" s="93"/>
      <c r="EN1144" s="93"/>
      <c r="EO1144" s="366"/>
      <c r="EP1144" s="366"/>
      <c r="EQ1144" s="374"/>
      <c r="ER1144" s="374"/>
      <c r="ES1144" s="374"/>
      <c r="ET1144" s="374"/>
      <c r="EU1144" s="18">
        <f t="shared" si="9969"/>
        <v>0</v>
      </c>
      <c r="EV1144" s="18">
        <f t="shared" si="9940"/>
        <v>2</v>
      </c>
      <c r="EW1144" s="341">
        <v>2</v>
      </c>
      <c r="EX1144" s="341"/>
      <c r="EY1144" s="341">
        <v>2</v>
      </c>
      <c r="EZ1144" s="365">
        <f t="shared" si="9970"/>
        <v>0</v>
      </c>
      <c r="FA1144" s="44"/>
      <c r="FB1144" s="44"/>
      <c r="FC1144" s="44"/>
      <c r="FD1144" s="45"/>
      <c r="FE1144" s="45"/>
      <c r="FF1144" s="45"/>
      <c r="FG1144" s="300"/>
      <c r="FH1144" s="45"/>
      <c r="FI1144" s="45"/>
      <c r="FJ1144" s="45"/>
      <c r="FK1144" s="44"/>
      <c r="FL1144" s="44"/>
      <c r="FM1144" s="44"/>
      <c r="FN1144" s="44"/>
      <c r="FO1144" s="294"/>
      <c r="FP1144" s="20">
        <f t="shared" si="9971"/>
        <v>0</v>
      </c>
      <c r="FQ1144" s="20">
        <f t="shared" si="9972"/>
        <v>0</v>
      </c>
      <c r="FR1144" s="20">
        <f t="shared" si="9973"/>
        <v>0</v>
      </c>
      <c r="FS1144" s="20">
        <f t="shared" si="9974"/>
        <v>0</v>
      </c>
      <c r="FT1144" s="20">
        <f t="shared" si="9975"/>
        <v>0</v>
      </c>
      <c r="FU1144" s="20">
        <f t="shared" si="9976"/>
        <v>0</v>
      </c>
      <c r="FV1144" s="20">
        <f t="shared" si="9977"/>
        <v>0</v>
      </c>
      <c r="FW1144" s="404"/>
    </row>
    <row r="1145" spans="1:181" ht="27.75" customHeight="1">
      <c r="A1145" s="40"/>
      <c r="B1145" s="48">
        <v>5</v>
      </c>
      <c r="C1145" s="48">
        <f t="shared" si="9979"/>
        <v>5</v>
      </c>
      <c r="D1145" s="48" t="s">
        <v>44</v>
      </c>
      <c r="E1145" s="48" t="str">
        <f t="shared" si="9978"/>
        <v>LT8,5</v>
      </c>
      <c r="F1145" s="48">
        <v>30</v>
      </c>
      <c r="G1145" s="48">
        <f t="shared" si="9980"/>
        <v>30</v>
      </c>
      <c r="H1145" s="43"/>
      <c r="I1145" s="43"/>
      <c r="J1145" s="44"/>
      <c r="K1145" s="44"/>
      <c r="L1145" s="44"/>
      <c r="M1145" s="44"/>
      <c r="N1145" s="43"/>
      <c r="O1145" s="43"/>
      <c r="P1145" s="1"/>
      <c r="Q1145" s="16"/>
      <c r="R1145" s="1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1">
        <f t="shared" si="9902"/>
        <v>0</v>
      </c>
      <c r="AD1145" s="1">
        <f t="shared" si="9903"/>
        <v>0</v>
      </c>
      <c r="AE1145" s="1">
        <f t="shared" si="9904"/>
        <v>0</v>
      </c>
      <c r="AF1145" s="1">
        <f t="shared" si="9905"/>
        <v>0</v>
      </c>
      <c r="AG1145" s="1">
        <f t="shared" si="9906"/>
        <v>0</v>
      </c>
      <c r="AH1145" s="1">
        <f t="shared" si="9907"/>
        <v>0</v>
      </c>
      <c r="AI1145" s="1">
        <f t="shared" si="9908"/>
        <v>0</v>
      </c>
      <c r="AJ1145" s="1">
        <f t="shared" si="9909"/>
        <v>0</v>
      </c>
      <c r="AK1145" s="1">
        <f t="shared" si="9910"/>
        <v>0</v>
      </c>
      <c r="AL1145" s="1">
        <f t="shared" si="9911"/>
        <v>0</v>
      </c>
      <c r="AM1145" s="1">
        <f t="shared" si="9912"/>
        <v>0</v>
      </c>
      <c r="AN1145" s="1">
        <f t="shared" si="9913"/>
        <v>0</v>
      </c>
      <c r="AO1145" s="44"/>
      <c r="AP1145" s="44"/>
      <c r="AQ1145" s="44"/>
      <c r="AR1145" s="294"/>
      <c r="AS1145" s="122">
        <f t="shared" si="9947"/>
        <v>0</v>
      </c>
      <c r="AT1145" s="122">
        <f t="shared" si="9948"/>
        <v>0</v>
      </c>
      <c r="AU1145" s="122">
        <f t="shared" si="9949"/>
        <v>0</v>
      </c>
      <c r="AV1145" s="122">
        <f t="shared" si="9950"/>
        <v>0</v>
      </c>
      <c r="AW1145" s="44"/>
      <c r="AX1145" s="294"/>
      <c r="AY1145" s="294"/>
      <c r="AZ1145" s="294"/>
      <c r="BA1145" s="294"/>
      <c r="BB1145" s="294"/>
      <c r="BC1145" s="29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127"/>
      <c r="BO1145" s="44"/>
      <c r="BP1145" s="1"/>
      <c r="BQ1145" s="44"/>
      <c r="BR1145" s="17"/>
      <c r="BS1145" s="1">
        <f t="shared" si="9918"/>
        <v>0</v>
      </c>
      <c r="BT1145" s="17">
        <f t="shared" si="9919"/>
        <v>0</v>
      </c>
      <c r="BU1145" s="44"/>
      <c r="BV1145" s="44"/>
      <c r="BW1145" s="44"/>
      <c r="BX1145" s="44"/>
      <c r="BY1145" s="44"/>
      <c r="BZ1145" s="44"/>
      <c r="CA1145" s="44"/>
      <c r="CB1145" s="44"/>
      <c r="CC1145" s="44"/>
      <c r="CD1145" s="92"/>
      <c r="CE1145" s="92"/>
      <c r="CF1145" s="92"/>
      <c r="CG1145" s="44"/>
      <c r="CH1145" s="1"/>
      <c r="CI1145" s="1">
        <v>1</v>
      </c>
      <c r="CJ1145" s="1"/>
      <c r="CK1145" s="383"/>
      <c r="CL1145" s="383"/>
      <c r="CM1145" s="383"/>
      <c r="CN1145" s="1">
        <f t="shared" si="9951"/>
        <v>0</v>
      </c>
      <c r="CO1145" s="1">
        <f t="shared" si="9952"/>
        <v>0</v>
      </c>
      <c r="CP1145" s="20">
        <f t="shared" si="9953"/>
        <v>2.5</v>
      </c>
      <c r="CQ1145" s="351"/>
      <c r="CR1145" s="131">
        <f t="shared" si="9954"/>
        <v>0</v>
      </c>
      <c r="CS1145" s="44"/>
      <c r="CT1145" s="44"/>
      <c r="CU1145" s="1"/>
      <c r="CV1145" s="1"/>
      <c r="CW1145" s="1"/>
      <c r="CX1145" s="1"/>
      <c r="CY1145" s="1"/>
      <c r="CZ1145" s="44"/>
      <c r="DA1145" s="17">
        <f t="shared" si="9924"/>
        <v>0</v>
      </c>
      <c r="DB1145" s="359">
        <f t="shared" si="9925"/>
        <v>0</v>
      </c>
      <c r="DC1145" s="359">
        <f t="shared" si="9539"/>
        <v>0</v>
      </c>
      <c r="DD1145" s="44"/>
      <c r="DE1145" s="44"/>
      <c r="DF1145" s="44"/>
      <c r="DG1145" s="44"/>
      <c r="DH1145" s="44"/>
      <c r="DI1145" s="44"/>
      <c r="DJ1145" s="44"/>
      <c r="DK1145" s="44"/>
      <c r="DL1145" s="44"/>
      <c r="DM1145" s="44"/>
      <c r="DN1145" s="44">
        <f t="shared" si="9981"/>
        <v>30</v>
      </c>
      <c r="DO1145" s="1"/>
      <c r="DP1145" s="1"/>
      <c r="DQ1145" s="17">
        <f t="shared" si="9955"/>
        <v>0</v>
      </c>
      <c r="DR1145" s="17">
        <f t="shared" si="9956"/>
        <v>0</v>
      </c>
      <c r="DS1145" s="17">
        <f t="shared" si="9957"/>
        <v>0</v>
      </c>
      <c r="DT1145" s="17">
        <f t="shared" si="9958"/>
        <v>0</v>
      </c>
      <c r="DU1145" s="17">
        <f t="shared" si="9959"/>
        <v>0</v>
      </c>
      <c r="DV1145" s="17">
        <f t="shared" si="9960"/>
        <v>0</v>
      </c>
      <c r="DW1145" s="1"/>
      <c r="DX1145" s="1"/>
      <c r="DY1145" s="20">
        <f t="shared" si="9961"/>
        <v>0</v>
      </c>
      <c r="DZ1145" s="20">
        <f t="shared" si="9962"/>
        <v>0</v>
      </c>
      <c r="EA1145" s="20">
        <f t="shared" si="9963"/>
        <v>0</v>
      </c>
      <c r="EB1145" s="20">
        <f t="shared" si="9964"/>
        <v>0</v>
      </c>
      <c r="EC1145" s="18">
        <f t="shared" si="9965"/>
        <v>0</v>
      </c>
      <c r="ED1145" s="19">
        <f t="shared" si="9937"/>
        <v>0</v>
      </c>
      <c r="EE1145" s="19">
        <f t="shared" si="9966"/>
        <v>0</v>
      </c>
      <c r="EF1145" s="1">
        <f t="shared" si="9967"/>
        <v>0</v>
      </c>
      <c r="EG1145" s="18">
        <f t="shared" si="9968"/>
        <v>0</v>
      </c>
      <c r="EH1145" s="341"/>
      <c r="EI1145" s="44"/>
      <c r="EJ1145" s="44"/>
      <c r="EK1145" s="44"/>
      <c r="EL1145" s="93"/>
      <c r="EM1145" s="93"/>
      <c r="EN1145" s="93"/>
      <c r="EO1145" s="366"/>
      <c r="EP1145" s="366"/>
      <c r="EQ1145" s="374"/>
      <c r="ER1145" s="374"/>
      <c r="ES1145" s="374"/>
      <c r="ET1145" s="374"/>
      <c r="EU1145" s="18">
        <f t="shared" si="9969"/>
        <v>0</v>
      </c>
      <c r="EV1145" s="18">
        <f t="shared" si="9940"/>
        <v>2</v>
      </c>
      <c r="EW1145" s="341">
        <v>2</v>
      </c>
      <c r="EX1145" s="341"/>
      <c r="EY1145" s="341">
        <v>5</v>
      </c>
      <c r="EZ1145" s="365">
        <f t="shared" si="9970"/>
        <v>0</v>
      </c>
      <c r="FA1145" s="44"/>
      <c r="FB1145" s="44"/>
      <c r="FC1145" s="44"/>
      <c r="FD1145" s="45"/>
      <c r="FE1145" s="45"/>
      <c r="FF1145" s="45"/>
      <c r="FG1145" s="300"/>
      <c r="FH1145" s="45"/>
      <c r="FI1145" s="45"/>
      <c r="FJ1145" s="45"/>
      <c r="FK1145" s="44"/>
      <c r="FL1145" s="44"/>
      <c r="FM1145" s="44"/>
      <c r="FN1145" s="44"/>
      <c r="FO1145" s="294"/>
      <c r="FP1145" s="20">
        <f t="shared" si="9971"/>
        <v>0</v>
      </c>
      <c r="FQ1145" s="20">
        <f t="shared" si="9972"/>
        <v>0</v>
      </c>
      <c r="FR1145" s="20">
        <f t="shared" si="9973"/>
        <v>0</v>
      </c>
      <c r="FS1145" s="20">
        <f t="shared" si="9974"/>
        <v>0</v>
      </c>
      <c r="FT1145" s="20">
        <f t="shared" si="9975"/>
        <v>0</v>
      </c>
      <c r="FU1145" s="20">
        <f t="shared" si="9976"/>
        <v>0</v>
      </c>
      <c r="FV1145" s="20">
        <f t="shared" si="9977"/>
        <v>0</v>
      </c>
      <c r="FW1145" s="404"/>
    </row>
    <row r="1146" spans="1:181" ht="27.75" customHeight="1">
      <c r="A1146" s="40"/>
      <c r="B1146" s="48">
        <v>6</v>
      </c>
      <c r="C1146" s="48">
        <f t="shared" si="9979"/>
        <v>6</v>
      </c>
      <c r="D1146" s="48" t="s">
        <v>53</v>
      </c>
      <c r="E1146" s="48" t="str">
        <f t="shared" si="9978"/>
        <v>LT7,5</v>
      </c>
      <c r="F1146" s="48">
        <v>32</v>
      </c>
      <c r="G1146" s="48">
        <f t="shared" si="9980"/>
        <v>32</v>
      </c>
      <c r="H1146" s="43"/>
      <c r="I1146" s="43"/>
      <c r="J1146" s="44"/>
      <c r="K1146" s="44"/>
      <c r="L1146" s="44"/>
      <c r="M1146" s="44"/>
      <c r="N1146" s="43"/>
      <c r="O1146" s="43"/>
      <c r="P1146" s="1"/>
      <c r="Q1146" s="16"/>
      <c r="R1146" s="1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1">
        <f t="shared" si="9902"/>
        <v>0</v>
      </c>
      <c r="AD1146" s="1">
        <f t="shared" si="9903"/>
        <v>0</v>
      </c>
      <c r="AE1146" s="1">
        <f t="shared" si="9904"/>
        <v>0</v>
      </c>
      <c r="AF1146" s="1">
        <f t="shared" si="9905"/>
        <v>0</v>
      </c>
      <c r="AG1146" s="1">
        <f t="shared" si="9906"/>
        <v>0</v>
      </c>
      <c r="AH1146" s="1">
        <f t="shared" si="9907"/>
        <v>0</v>
      </c>
      <c r="AI1146" s="1">
        <f t="shared" si="9908"/>
        <v>0</v>
      </c>
      <c r="AJ1146" s="1">
        <f t="shared" si="9909"/>
        <v>0</v>
      </c>
      <c r="AK1146" s="1">
        <f t="shared" si="9910"/>
        <v>0</v>
      </c>
      <c r="AL1146" s="1">
        <f t="shared" si="9911"/>
        <v>0</v>
      </c>
      <c r="AM1146" s="1">
        <f t="shared" si="9912"/>
        <v>0</v>
      </c>
      <c r="AN1146" s="1">
        <f t="shared" si="9913"/>
        <v>0</v>
      </c>
      <c r="AO1146" s="44"/>
      <c r="AP1146" s="44"/>
      <c r="AQ1146" s="44"/>
      <c r="AR1146" s="294"/>
      <c r="AS1146" s="122">
        <f t="shared" si="9947"/>
        <v>0</v>
      </c>
      <c r="AT1146" s="122">
        <f t="shared" si="9948"/>
        <v>0</v>
      </c>
      <c r="AU1146" s="122">
        <f t="shared" si="9949"/>
        <v>0</v>
      </c>
      <c r="AV1146" s="122">
        <f t="shared" si="9950"/>
        <v>0</v>
      </c>
      <c r="AW1146" s="44"/>
      <c r="AX1146" s="294"/>
      <c r="AY1146" s="294"/>
      <c r="AZ1146" s="294"/>
      <c r="BA1146" s="294"/>
      <c r="BB1146" s="294"/>
      <c r="BC1146" s="29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127"/>
      <c r="BO1146" s="44"/>
      <c r="BP1146" s="1"/>
      <c r="BQ1146" s="44"/>
      <c r="BR1146" s="17"/>
      <c r="BS1146" s="1">
        <f t="shared" si="9918"/>
        <v>0</v>
      </c>
      <c r="BT1146" s="17">
        <f t="shared" si="9919"/>
        <v>0</v>
      </c>
      <c r="BU1146" s="44"/>
      <c r="BV1146" s="44"/>
      <c r="BW1146" s="44"/>
      <c r="BX1146" s="44"/>
      <c r="BY1146" s="44"/>
      <c r="BZ1146" s="44"/>
      <c r="CA1146" s="44"/>
      <c r="CB1146" s="44"/>
      <c r="CC1146" s="44"/>
      <c r="CD1146" s="92"/>
      <c r="CE1146" s="92"/>
      <c r="CF1146" s="92"/>
      <c r="CG1146" s="44"/>
      <c r="CH1146" s="1">
        <v>1</v>
      </c>
      <c r="CI1146" s="1"/>
      <c r="CJ1146" s="1"/>
      <c r="CK1146" s="383"/>
      <c r="CL1146" s="383"/>
      <c r="CM1146" s="383"/>
      <c r="CN1146" s="1">
        <f t="shared" si="9951"/>
        <v>0</v>
      </c>
      <c r="CO1146" s="1">
        <f t="shared" si="9952"/>
        <v>0</v>
      </c>
      <c r="CP1146" s="20">
        <f t="shared" si="9953"/>
        <v>2.5</v>
      </c>
      <c r="CQ1146" s="351"/>
      <c r="CR1146" s="131">
        <f t="shared" si="9954"/>
        <v>0</v>
      </c>
      <c r="CS1146" s="44"/>
      <c r="CT1146" s="44"/>
      <c r="CU1146" s="1"/>
      <c r="CV1146" s="1"/>
      <c r="CW1146" s="1"/>
      <c r="CX1146" s="1"/>
      <c r="CY1146" s="1"/>
      <c r="CZ1146" s="44"/>
      <c r="DA1146" s="17">
        <f t="shared" si="9924"/>
        <v>0</v>
      </c>
      <c r="DB1146" s="359">
        <f t="shared" si="9925"/>
        <v>0</v>
      </c>
      <c r="DC1146" s="359">
        <f t="shared" si="9539"/>
        <v>0</v>
      </c>
      <c r="DD1146" s="44"/>
      <c r="DE1146" s="44"/>
      <c r="DF1146" s="44"/>
      <c r="DG1146" s="44"/>
      <c r="DH1146" s="44"/>
      <c r="DI1146" s="44"/>
      <c r="DJ1146" s="44"/>
      <c r="DK1146" s="44"/>
      <c r="DL1146" s="44"/>
      <c r="DM1146" s="44"/>
      <c r="DN1146" s="44">
        <f t="shared" si="9981"/>
        <v>32</v>
      </c>
      <c r="DO1146" s="1"/>
      <c r="DP1146" s="1"/>
      <c r="DQ1146" s="17">
        <f t="shared" si="9955"/>
        <v>0</v>
      </c>
      <c r="DR1146" s="17">
        <f t="shared" si="9956"/>
        <v>0</v>
      </c>
      <c r="DS1146" s="17">
        <f t="shared" si="9957"/>
        <v>0</v>
      </c>
      <c r="DT1146" s="17">
        <f t="shared" si="9958"/>
        <v>0</v>
      </c>
      <c r="DU1146" s="17">
        <f t="shared" si="9959"/>
        <v>0</v>
      </c>
      <c r="DV1146" s="17">
        <f t="shared" si="9960"/>
        <v>0</v>
      </c>
      <c r="DW1146" s="1"/>
      <c r="DX1146" s="1"/>
      <c r="DY1146" s="20">
        <f t="shared" si="9961"/>
        <v>0</v>
      </c>
      <c r="DZ1146" s="20">
        <f t="shared" si="9962"/>
        <v>0</v>
      </c>
      <c r="EA1146" s="20">
        <f t="shared" si="9963"/>
        <v>0</v>
      </c>
      <c r="EB1146" s="20">
        <f t="shared" si="9964"/>
        <v>0</v>
      </c>
      <c r="EC1146" s="18">
        <f t="shared" si="9965"/>
        <v>0</v>
      </c>
      <c r="ED1146" s="19">
        <f t="shared" si="9937"/>
        <v>0</v>
      </c>
      <c r="EE1146" s="19">
        <f t="shared" si="9966"/>
        <v>0</v>
      </c>
      <c r="EF1146" s="1">
        <f t="shared" si="9967"/>
        <v>0</v>
      </c>
      <c r="EG1146" s="18">
        <f t="shared" si="9968"/>
        <v>0</v>
      </c>
      <c r="EH1146" s="341"/>
      <c r="EI1146" s="44"/>
      <c r="EJ1146" s="44"/>
      <c r="EK1146" s="44"/>
      <c r="EL1146" s="93"/>
      <c r="EM1146" s="93"/>
      <c r="EN1146" s="93"/>
      <c r="EO1146" s="366"/>
      <c r="EP1146" s="366"/>
      <c r="EQ1146" s="374"/>
      <c r="ER1146" s="374"/>
      <c r="ES1146" s="374"/>
      <c r="ET1146" s="374"/>
      <c r="EU1146" s="18">
        <f t="shared" si="9969"/>
        <v>0</v>
      </c>
      <c r="EV1146" s="18">
        <f t="shared" si="9940"/>
        <v>2</v>
      </c>
      <c r="EW1146" s="341">
        <v>3</v>
      </c>
      <c r="EX1146" s="341">
        <v>2</v>
      </c>
      <c r="EY1146" s="341">
        <v>4</v>
      </c>
      <c r="EZ1146" s="365">
        <f t="shared" si="9970"/>
        <v>0</v>
      </c>
      <c r="FA1146" s="44"/>
      <c r="FB1146" s="44"/>
      <c r="FC1146" s="44"/>
      <c r="FD1146" s="45"/>
      <c r="FE1146" s="45"/>
      <c r="FF1146" s="45"/>
      <c r="FG1146" s="300"/>
      <c r="FH1146" s="45"/>
      <c r="FI1146" s="45"/>
      <c r="FJ1146" s="45"/>
      <c r="FK1146" s="44"/>
      <c r="FL1146" s="44"/>
      <c r="FM1146" s="44"/>
      <c r="FN1146" s="44"/>
      <c r="FO1146" s="294"/>
      <c r="FP1146" s="20">
        <f t="shared" si="9971"/>
        <v>0</v>
      </c>
      <c r="FQ1146" s="20">
        <f t="shared" si="9972"/>
        <v>0</v>
      </c>
      <c r="FR1146" s="20">
        <f t="shared" si="9973"/>
        <v>0</v>
      </c>
      <c r="FS1146" s="20">
        <f t="shared" si="9974"/>
        <v>0</v>
      </c>
      <c r="FT1146" s="20">
        <f t="shared" si="9975"/>
        <v>0</v>
      </c>
      <c r="FU1146" s="20">
        <f t="shared" si="9976"/>
        <v>0</v>
      </c>
      <c r="FV1146" s="20">
        <f t="shared" si="9977"/>
        <v>0</v>
      </c>
      <c r="FW1146" s="404"/>
    </row>
    <row r="1147" spans="1:181" ht="27.75" customHeight="1">
      <c r="A1147" s="40"/>
      <c r="B1147" s="48">
        <v>7</v>
      </c>
      <c r="C1147" s="48">
        <f t="shared" si="9979"/>
        <v>7</v>
      </c>
      <c r="D1147" s="48" t="s">
        <v>53</v>
      </c>
      <c r="E1147" s="48" t="str">
        <f t="shared" si="9978"/>
        <v>LT7,5</v>
      </c>
      <c r="F1147" s="48">
        <v>32</v>
      </c>
      <c r="G1147" s="48">
        <f t="shared" si="9980"/>
        <v>32</v>
      </c>
      <c r="H1147" s="43"/>
      <c r="I1147" s="43"/>
      <c r="J1147" s="44"/>
      <c r="K1147" s="44"/>
      <c r="L1147" s="44"/>
      <c r="M1147" s="44"/>
      <c r="N1147" s="43"/>
      <c r="O1147" s="43"/>
      <c r="P1147" s="1"/>
      <c r="Q1147" s="16"/>
      <c r="R1147" s="1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1">
        <f t="shared" si="9902"/>
        <v>0</v>
      </c>
      <c r="AD1147" s="1">
        <f t="shared" si="9903"/>
        <v>0</v>
      </c>
      <c r="AE1147" s="1">
        <f t="shared" si="9904"/>
        <v>0</v>
      </c>
      <c r="AF1147" s="1">
        <f t="shared" si="9905"/>
        <v>0</v>
      </c>
      <c r="AG1147" s="1">
        <f t="shared" si="9906"/>
        <v>0</v>
      </c>
      <c r="AH1147" s="1">
        <f t="shared" si="9907"/>
        <v>0</v>
      </c>
      <c r="AI1147" s="1">
        <f t="shared" si="9908"/>
        <v>0</v>
      </c>
      <c r="AJ1147" s="1">
        <f t="shared" si="9909"/>
        <v>0</v>
      </c>
      <c r="AK1147" s="1">
        <f t="shared" si="9910"/>
        <v>0</v>
      </c>
      <c r="AL1147" s="1">
        <f t="shared" si="9911"/>
        <v>0</v>
      </c>
      <c r="AM1147" s="1">
        <f t="shared" si="9912"/>
        <v>0</v>
      </c>
      <c r="AN1147" s="1">
        <f t="shared" si="9913"/>
        <v>0</v>
      </c>
      <c r="AO1147" s="44"/>
      <c r="AP1147" s="44"/>
      <c r="AQ1147" s="44"/>
      <c r="AR1147" s="294"/>
      <c r="AS1147" s="122">
        <f t="shared" si="9947"/>
        <v>0</v>
      </c>
      <c r="AT1147" s="122">
        <f t="shared" si="9948"/>
        <v>0</v>
      </c>
      <c r="AU1147" s="122">
        <f t="shared" si="9949"/>
        <v>0</v>
      </c>
      <c r="AV1147" s="122">
        <f t="shared" si="9950"/>
        <v>0</v>
      </c>
      <c r="AW1147" s="44"/>
      <c r="AX1147" s="294"/>
      <c r="AY1147" s="294"/>
      <c r="AZ1147" s="294"/>
      <c r="BA1147" s="294"/>
      <c r="BB1147" s="294"/>
      <c r="BC1147" s="29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127"/>
      <c r="BO1147" s="44"/>
      <c r="BP1147" s="1"/>
      <c r="BQ1147" s="44"/>
      <c r="BR1147" s="17"/>
      <c r="BS1147" s="1">
        <f t="shared" si="9918"/>
        <v>0</v>
      </c>
      <c r="BT1147" s="17">
        <f t="shared" si="9919"/>
        <v>0</v>
      </c>
      <c r="BU1147" s="44"/>
      <c r="BV1147" s="44"/>
      <c r="BW1147" s="44"/>
      <c r="BX1147" s="44"/>
      <c r="BY1147" s="44"/>
      <c r="BZ1147" s="44"/>
      <c r="CA1147" s="44"/>
      <c r="CB1147" s="44"/>
      <c r="CC1147" s="44"/>
      <c r="CD1147" s="92"/>
      <c r="CE1147" s="92"/>
      <c r="CF1147" s="92"/>
      <c r="CG1147" s="44"/>
      <c r="CH1147" s="1">
        <v>1</v>
      </c>
      <c r="CI1147" s="1"/>
      <c r="CJ1147" s="1"/>
      <c r="CK1147" s="383"/>
      <c r="CL1147" s="383"/>
      <c r="CM1147" s="383"/>
      <c r="CN1147" s="1">
        <f t="shared" si="9951"/>
        <v>0</v>
      </c>
      <c r="CO1147" s="1">
        <f t="shared" si="9952"/>
        <v>0</v>
      </c>
      <c r="CP1147" s="20">
        <f t="shared" si="9953"/>
        <v>2.5</v>
      </c>
      <c r="CQ1147" s="351"/>
      <c r="CR1147" s="131">
        <f t="shared" si="9954"/>
        <v>0</v>
      </c>
      <c r="CS1147" s="44"/>
      <c r="CT1147" s="44"/>
      <c r="CU1147" s="1"/>
      <c r="CV1147" s="1"/>
      <c r="CW1147" s="1"/>
      <c r="CX1147" s="1"/>
      <c r="CY1147" s="1"/>
      <c r="CZ1147" s="44"/>
      <c r="DA1147" s="17">
        <f t="shared" si="9924"/>
        <v>0</v>
      </c>
      <c r="DB1147" s="359">
        <f t="shared" si="9925"/>
        <v>0</v>
      </c>
      <c r="DC1147" s="359">
        <f t="shared" si="9539"/>
        <v>0</v>
      </c>
      <c r="DD1147" s="44"/>
      <c r="DE1147" s="44"/>
      <c r="DF1147" s="44"/>
      <c r="DG1147" s="44"/>
      <c r="DH1147" s="44"/>
      <c r="DI1147" s="44"/>
      <c r="DJ1147" s="44"/>
      <c r="DK1147" s="44"/>
      <c r="DL1147" s="44"/>
      <c r="DM1147" s="44"/>
      <c r="DN1147" s="44">
        <f t="shared" si="9981"/>
        <v>32</v>
      </c>
      <c r="DO1147" s="1"/>
      <c r="DP1147" s="1"/>
      <c r="DQ1147" s="17">
        <f t="shared" si="9955"/>
        <v>0</v>
      </c>
      <c r="DR1147" s="17">
        <f t="shared" si="9956"/>
        <v>0</v>
      </c>
      <c r="DS1147" s="17">
        <f t="shared" si="9957"/>
        <v>0</v>
      </c>
      <c r="DT1147" s="17">
        <f t="shared" si="9958"/>
        <v>0</v>
      </c>
      <c r="DU1147" s="17">
        <f t="shared" si="9959"/>
        <v>0</v>
      </c>
      <c r="DV1147" s="17">
        <f t="shared" si="9960"/>
        <v>0</v>
      </c>
      <c r="DW1147" s="1"/>
      <c r="DX1147" s="1"/>
      <c r="DY1147" s="20">
        <f t="shared" si="9961"/>
        <v>0</v>
      </c>
      <c r="DZ1147" s="20">
        <f t="shared" si="9962"/>
        <v>0</v>
      </c>
      <c r="EA1147" s="20">
        <f t="shared" si="9963"/>
        <v>0</v>
      </c>
      <c r="EB1147" s="20">
        <f t="shared" si="9964"/>
        <v>0</v>
      </c>
      <c r="EC1147" s="18">
        <f t="shared" si="9965"/>
        <v>0</v>
      </c>
      <c r="ED1147" s="19">
        <f t="shared" si="9937"/>
        <v>0</v>
      </c>
      <c r="EE1147" s="19">
        <f t="shared" si="9966"/>
        <v>0</v>
      </c>
      <c r="EF1147" s="1">
        <f t="shared" si="9967"/>
        <v>0</v>
      </c>
      <c r="EG1147" s="18">
        <f t="shared" si="9968"/>
        <v>0</v>
      </c>
      <c r="EH1147" s="341"/>
      <c r="EI1147" s="44"/>
      <c r="EJ1147" s="44"/>
      <c r="EK1147" s="44"/>
      <c r="EL1147" s="93"/>
      <c r="EM1147" s="93"/>
      <c r="EN1147" s="93"/>
      <c r="EO1147" s="366"/>
      <c r="EP1147" s="366"/>
      <c r="EQ1147" s="374"/>
      <c r="ER1147" s="374"/>
      <c r="ES1147" s="374"/>
      <c r="ET1147" s="374"/>
      <c r="EU1147" s="18">
        <f t="shared" si="9969"/>
        <v>0</v>
      </c>
      <c r="EV1147" s="18">
        <f t="shared" si="9940"/>
        <v>2</v>
      </c>
      <c r="EW1147" s="341">
        <v>2</v>
      </c>
      <c r="EX1147" s="341"/>
      <c r="EY1147" s="341">
        <v>4</v>
      </c>
      <c r="EZ1147" s="365">
        <f t="shared" si="9970"/>
        <v>0</v>
      </c>
      <c r="FA1147" s="44"/>
      <c r="FB1147" s="44"/>
      <c r="FC1147" s="44"/>
      <c r="FD1147" s="45"/>
      <c r="FE1147" s="45"/>
      <c r="FF1147" s="45"/>
      <c r="FG1147" s="300"/>
      <c r="FH1147" s="45"/>
      <c r="FI1147" s="45"/>
      <c r="FJ1147" s="45"/>
      <c r="FK1147" s="44"/>
      <c r="FL1147" s="44"/>
      <c r="FM1147" s="44"/>
      <c r="FN1147" s="44"/>
      <c r="FO1147" s="294"/>
      <c r="FP1147" s="20">
        <f t="shared" si="9971"/>
        <v>0</v>
      </c>
      <c r="FQ1147" s="20">
        <f t="shared" si="9972"/>
        <v>0</v>
      </c>
      <c r="FR1147" s="20">
        <f t="shared" si="9973"/>
        <v>0</v>
      </c>
      <c r="FS1147" s="20">
        <f t="shared" si="9974"/>
        <v>0</v>
      </c>
      <c r="FT1147" s="20">
        <f t="shared" si="9975"/>
        <v>0</v>
      </c>
      <c r="FU1147" s="20">
        <f t="shared" si="9976"/>
        <v>0</v>
      </c>
      <c r="FV1147" s="20">
        <f t="shared" si="9977"/>
        <v>0</v>
      </c>
      <c r="FW1147" s="404"/>
    </row>
    <row r="1148" spans="1:181" ht="27.75" customHeight="1">
      <c r="A1148" s="40"/>
      <c r="B1148" s="48">
        <v>8</v>
      </c>
      <c r="C1148" s="48">
        <f t="shared" si="9979"/>
        <v>8</v>
      </c>
      <c r="D1148" s="48" t="s">
        <v>44</v>
      </c>
      <c r="E1148" s="48" t="str">
        <f t="shared" si="9978"/>
        <v>LT8,5</v>
      </c>
      <c r="F1148" s="48">
        <v>30</v>
      </c>
      <c r="G1148" s="48">
        <f t="shared" si="9980"/>
        <v>30</v>
      </c>
      <c r="H1148" s="43"/>
      <c r="I1148" s="43"/>
      <c r="J1148" s="44"/>
      <c r="K1148" s="44"/>
      <c r="L1148" s="44"/>
      <c r="M1148" s="44"/>
      <c r="N1148" s="43"/>
      <c r="O1148" s="43"/>
      <c r="P1148" s="1"/>
      <c r="Q1148" s="16"/>
      <c r="R1148" s="1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1">
        <f t="shared" si="9902"/>
        <v>0</v>
      </c>
      <c r="AD1148" s="1">
        <f t="shared" si="9903"/>
        <v>0</v>
      </c>
      <c r="AE1148" s="1">
        <f t="shared" si="9904"/>
        <v>0</v>
      </c>
      <c r="AF1148" s="1">
        <f t="shared" si="9905"/>
        <v>0</v>
      </c>
      <c r="AG1148" s="1">
        <f t="shared" si="9906"/>
        <v>0</v>
      </c>
      <c r="AH1148" s="1">
        <f t="shared" si="9907"/>
        <v>0</v>
      </c>
      <c r="AI1148" s="1">
        <f t="shared" si="9908"/>
        <v>0</v>
      </c>
      <c r="AJ1148" s="1">
        <f t="shared" si="9909"/>
        <v>0</v>
      </c>
      <c r="AK1148" s="1">
        <f t="shared" si="9910"/>
        <v>0</v>
      </c>
      <c r="AL1148" s="1">
        <f t="shared" si="9911"/>
        <v>0</v>
      </c>
      <c r="AM1148" s="1">
        <f t="shared" si="9912"/>
        <v>0</v>
      </c>
      <c r="AN1148" s="1">
        <f t="shared" si="9913"/>
        <v>0</v>
      </c>
      <c r="AO1148" s="44"/>
      <c r="AP1148" s="44"/>
      <c r="AQ1148" s="44"/>
      <c r="AR1148" s="294"/>
      <c r="AS1148" s="122">
        <f t="shared" si="9947"/>
        <v>0</v>
      </c>
      <c r="AT1148" s="122">
        <f t="shared" si="9948"/>
        <v>0</v>
      </c>
      <c r="AU1148" s="122">
        <f t="shared" si="9949"/>
        <v>0</v>
      </c>
      <c r="AV1148" s="122">
        <f t="shared" si="9950"/>
        <v>0</v>
      </c>
      <c r="AW1148" s="44"/>
      <c r="AX1148" s="294"/>
      <c r="AY1148" s="294"/>
      <c r="AZ1148" s="294"/>
      <c r="BA1148" s="294"/>
      <c r="BB1148" s="294"/>
      <c r="BC1148" s="29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127"/>
      <c r="BO1148" s="44"/>
      <c r="BP1148" s="1"/>
      <c r="BQ1148" s="44"/>
      <c r="BR1148" s="17"/>
      <c r="BS1148" s="1">
        <f t="shared" si="9918"/>
        <v>0</v>
      </c>
      <c r="BT1148" s="17">
        <f t="shared" si="9919"/>
        <v>0</v>
      </c>
      <c r="BU1148" s="44"/>
      <c r="BV1148" s="44"/>
      <c r="BW1148" s="44"/>
      <c r="BX1148" s="44"/>
      <c r="BY1148" s="44"/>
      <c r="BZ1148" s="44"/>
      <c r="CA1148" s="44"/>
      <c r="CB1148" s="44"/>
      <c r="CC1148" s="44"/>
      <c r="CD1148" s="92"/>
      <c r="CE1148" s="92"/>
      <c r="CF1148" s="92"/>
      <c r="CG1148" s="44"/>
      <c r="CH1148" s="1"/>
      <c r="CI1148" s="1">
        <v>1</v>
      </c>
      <c r="CJ1148" s="1"/>
      <c r="CK1148" s="383"/>
      <c r="CL1148" s="383"/>
      <c r="CM1148" s="383"/>
      <c r="CN1148" s="1">
        <f t="shared" si="9951"/>
        <v>0</v>
      </c>
      <c r="CO1148" s="1">
        <f t="shared" si="9952"/>
        <v>0</v>
      </c>
      <c r="CP1148" s="20">
        <f t="shared" si="9953"/>
        <v>2.5</v>
      </c>
      <c r="CQ1148" s="351"/>
      <c r="CR1148" s="131">
        <f t="shared" si="9954"/>
        <v>0</v>
      </c>
      <c r="CS1148" s="44"/>
      <c r="CT1148" s="44"/>
      <c r="CU1148" s="1"/>
      <c r="CV1148" s="1"/>
      <c r="CW1148" s="1"/>
      <c r="CX1148" s="1"/>
      <c r="CY1148" s="1"/>
      <c r="CZ1148" s="44"/>
      <c r="DA1148" s="17">
        <f t="shared" si="9924"/>
        <v>0</v>
      </c>
      <c r="DB1148" s="359">
        <f t="shared" si="9925"/>
        <v>0</v>
      </c>
      <c r="DC1148" s="359">
        <f t="shared" si="9539"/>
        <v>0</v>
      </c>
      <c r="DD1148" s="44"/>
      <c r="DE1148" s="44"/>
      <c r="DF1148" s="44"/>
      <c r="DG1148" s="44"/>
      <c r="DH1148" s="44"/>
      <c r="DI1148" s="44"/>
      <c r="DJ1148" s="44"/>
      <c r="DK1148" s="44"/>
      <c r="DL1148" s="44"/>
      <c r="DM1148" s="44"/>
      <c r="DN1148" s="44">
        <f t="shared" si="9981"/>
        <v>30</v>
      </c>
      <c r="DO1148" s="1"/>
      <c r="DP1148" s="1"/>
      <c r="DQ1148" s="17">
        <f t="shared" si="9955"/>
        <v>0</v>
      </c>
      <c r="DR1148" s="17">
        <f t="shared" si="9956"/>
        <v>0</v>
      </c>
      <c r="DS1148" s="17">
        <f t="shared" si="9957"/>
        <v>0</v>
      </c>
      <c r="DT1148" s="17">
        <f t="shared" si="9958"/>
        <v>0</v>
      </c>
      <c r="DU1148" s="17">
        <f t="shared" si="9959"/>
        <v>0</v>
      </c>
      <c r="DV1148" s="17">
        <f t="shared" si="9960"/>
        <v>0</v>
      </c>
      <c r="DW1148" s="1"/>
      <c r="DX1148" s="1"/>
      <c r="DY1148" s="20">
        <f t="shared" si="9961"/>
        <v>0</v>
      </c>
      <c r="DZ1148" s="20">
        <f t="shared" si="9962"/>
        <v>0</v>
      </c>
      <c r="EA1148" s="20">
        <f t="shared" si="9963"/>
        <v>0</v>
      </c>
      <c r="EB1148" s="20">
        <f t="shared" si="9964"/>
        <v>0</v>
      </c>
      <c r="EC1148" s="18">
        <f t="shared" si="9965"/>
        <v>0</v>
      </c>
      <c r="ED1148" s="19">
        <f t="shared" si="9937"/>
        <v>0</v>
      </c>
      <c r="EE1148" s="19">
        <f t="shared" si="9966"/>
        <v>0</v>
      </c>
      <c r="EF1148" s="1">
        <f t="shared" si="9967"/>
        <v>0</v>
      </c>
      <c r="EG1148" s="18">
        <f t="shared" si="9968"/>
        <v>0</v>
      </c>
      <c r="EH1148" s="341"/>
      <c r="EI1148" s="44"/>
      <c r="EJ1148" s="44"/>
      <c r="EK1148" s="44"/>
      <c r="EL1148" s="93"/>
      <c r="EM1148" s="93"/>
      <c r="EN1148" s="93"/>
      <c r="EO1148" s="366"/>
      <c r="EP1148" s="366"/>
      <c r="EQ1148" s="374"/>
      <c r="ER1148" s="374"/>
      <c r="ES1148" s="374"/>
      <c r="ET1148" s="374"/>
      <c r="EU1148" s="18">
        <f t="shared" si="9969"/>
        <v>0</v>
      </c>
      <c r="EV1148" s="18">
        <f t="shared" si="9940"/>
        <v>2</v>
      </c>
      <c r="EW1148" s="341">
        <v>2</v>
      </c>
      <c r="EX1148" s="341"/>
      <c r="EY1148" s="341">
        <v>4</v>
      </c>
      <c r="EZ1148" s="365">
        <f t="shared" si="9970"/>
        <v>0</v>
      </c>
      <c r="FA1148" s="44"/>
      <c r="FB1148" s="44"/>
      <c r="FC1148" s="44"/>
      <c r="FD1148" s="45"/>
      <c r="FE1148" s="45"/>
      <c r="FF1148" s="45"/>
      <c r="FG1148" s="300"/>
      <c r="FH1148" s="45"/>
      <c r="FI1148" s="45"/>
      <c r="FJ1148" s="45"/>
      <c r="FK1148" s="44"/>
      <c r="FL1148" s="44"/>
      <c r="FM1148" s="44"/>
      <c r="FN1148" s="44"/>
      <c r="FO1148" s="294"/>
      <c r="FP1148" s="20">
        <f t="shared" si="9971"/>
        <v>0</v>
      </c>
      <c r="FQ1148" s="20">
        <f t="shared" si="9972"/>
        <v>0</v>
      </c>
      <c r="FR1148" s="20">
        <f t="shared" si="9973"/>
        <v>0</v>
      </c>
      <c r="FS1148" s="20">
        <f t="shared" si="9974"/>
        <v>0</v>
      </c>
      <c r="FT1148" s="20">
        <f t="shared" si="9975"/>
        <v>0</v>
      </c>
      <c r="FU1148" s="20">
        <f t="shared" si="9976"/>
        <v>0</v>
      </c>
      <c r="FV1148" s="20">
        <f t="shared" si="9977"/>
        <v>0</v>
      </c>
      <c r="FW1148" s="404"/>
    </row>
    <row r="1149" spans="1:181" ht="27.75" customHeight="1">
      <c r="A1149" s="40"/>
      <c r="B1149" s="48"/>
      <c r="C1149" s="48" t="s">
        <v>198</v>
      </c>
      <c r="D1149" s="48"/>
      <c r="E1149" s="48" t="s">
        <v>44</v>
      </c>
      <c r="F1149" s="48"/>
      <c r="G1149" s="48">
        <v>18</v>
      </c>
      <c r="H1149" s="43"/>
      <c r="I1149" s="43"/>
      <c r="J1149" s="44"/>
      <c r="K1149" s="44"/>
      <c r="L1149" s="44"/>
      <c r="M1149" s="44"/>
      <c r="N1149" s="43"/>
      <c r="O1149" s="43"/>
      <c r="P1149" s="1"/>
      <c r="Q1149" s="16"/>
      <c r="R1149" s="1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1">
        <f t="shared" si="9902"/>
        <v>0</v>
      </c>
      <c r="AD1149" s="1">
        <f t="shared" si="9903"/>
        <v>0</v>
      </c>
      <c r="AE1149" s="1">
        <f t="shared" si="9904"/>
        <v>0</v>
      </c>
      <c r="AF1149" s="1">
        <f t="shared" si="9905"/>
        <v>0</v>
      </c>
      <c r="AG1149" s="1">
        <f t="shared" si="9906"/>
        <v>0</v>
      </c>
      <c r="AH1149" s="1">
        <f t="shared" si="9907"/>
        <v>0</v>
      </c>
      <c r="AI1149" s="1">
        <f t="shared" si="9908"/>
        <v>0</v>
      </c>
      <c r="AJ1149" s="1">
        <f t="shared" si="9909"/>
        <v>0</v>
      </c>
      <c r="AK1149" s="1">
        <f t="shared" si="9910"/>
        <v>0</v>
      </c>
      <c r="AL1149" s="1">
        <f t="shared" si="9911"/>
        <v>0</v>
      </c>
      <c r="AM1149" s="1">
        <f t="shared" si="9912"/>
        <v>0</v>
      </c>
      <c r="AN1149" s="1">
        <f t="shared" si="9913"/>
        <v>0</v>
      </c>
      <c r="AO1149" s="44"/>
      <c r="AP1149" s="44"/>
      <c r="AQ1149" s="44"/>
      <c r="AR1149" s="294"/>
      <c r="AS1149" s="122">
        <f t="shared" si="9947"/>
        <v>0</v>
      </c>
      <c r="AT1149" s="122">
        <f t="shared" si="9948"/>
        <v>0</v>
      </c>
      <c r="AU1149" s="122">
        <f t="shared" si="9949"/>
        <v>0</v>
      </c>
      <c r="AV1149" s="122">
        <f t="shared" si="9950"/>
        <v>0</v>
      </c>
      <c r="AW1149" s="44"/>
      <c r="AX1149" s="294"/>
      <c r="AY1149" s="294"/>
      <c r="AZ1149" s="294"/>
      <c r="BA1149" s="294"/>
      <c r="BB1149" s="294"/>
      <c r="BC1149" s="29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127"/>
      <c r="BO1149" s="44"/>
      <c r="BP1149" s="1"/>
      <c r="BQ1149" s="44"/>
      <c r="BR1149" s="17"/>
      <c r="BS1149" s="1">
        <f t="shared" si="9918"/>
        <v>0</v>
      </c>
      <c r="BT1149" s="17">
        <f t="shared" si="9919"/>
        <v>0</v>
      </c>
      <c r="BU1149" s="44"/>
      <c r="BV1149" s="44"/>
      <c r="BW1149" s="44"/>
      <c r="BX1149" s="44"/>
      <c r="BY1149" s="44"/>
      <c r="BZ1149" s="44"/>
      <c r="CA1149" s="44"/>
      <c r="CB1149" s="44"/>
      <c r="CC1149" s="44"/>
      <c r="CD1149" s="92"/>
      <c r="CE1149" s="92">
        <v>1</v>
      </c>
      <c r="CF1149" s="92"/>
      <c r="CG1149" s="44"/>
      <c r="CH1149" s="1"/>
      <c r="CI1149" s="1"/>
      <c r="CJ1149" s="1"/>
      <c r="CK1149" s="383"/>
      <c r="CL1149" s="383"/>
      <c r="CM1149" s="383"/>
      <c r="CN1149" s="1">
        <f t="shared" si="9951"/>
        <v>0</v>
      </c>
      <c r="CO1149" s="1">
        <f t="shared" si="9952"/>
        <v>0</v>
      </c>
      <c r="CP1149" s="20">
        <f t="shared" si="9953"/>
        <v>0.5</v>
      </c>
      <c r="CQ1149" s="351"/>
      <c r="CR1149" s="131">
        <f t="shared" si="9954"/>
        <v>0</v>
      </c>
      <c r="CS1149" s="44"/>
      <c r="CT1149" s="44"/>
      <c r="CU1149" s="1"/>
      <c r="CV1149" s="1"/>
      <c r="CW1149" s="1"/>
      <c r="CX1149" s="1"/>
      <c r="CY1149" s="1"/>
      <c r="CZ1149" s="44"/>
      <c r="DA1149" s="17">
        <f t="shared" si="9924"/>
        <v>0</v>
      </c>
      <c r="DB1149" s="359">
        <f t="shared" si="9925"/>
        <v>0</v>
      </c>
      <c r="DC1149" s="359">
        <f t="shared" si="9539"/>
        <v>0</v>
      </c>
      <c r="DD1149" s="44"/>
      <c r="DE1149" s="44"/>
      <c r="DF1149" s="44"/>
      <c r="DG1149" s="44"/>
      <c r="DH1149" s="44"/>
      <c r="DI1149" s="44"/>
      <c r="DJ1149" s="44"/>
      <c r="DK1149" s="44"/>
      <c r="DL1149" s="44"/>
      <c r="DM1149" s="44"/>
      <c r="DN1149" s="44"/>
      <c r="DO1149" s="1"/>
      <c r="DP1149" s="1"/>
      <c r="DQ1149" s="17">
        <f t="shared" si="9955"/>
        <v>0</v>
      </c>
      <c r="DR1149" s="17">
        <f t="shared" si="9956"/>
        <v>0</v>
      </c>
      <c r="DS1149" s="17">
        <f t="shared" si="9957"/>
        <v>0</v>
      </c>
      <c r="DT1149" s="17">
        <f t="shared" si="9958"/>
        <v>0</v>
      </c>
      <c r="DU1149" s="17">
        <f t="shared" si="9959"/>
        <v>0</v>
      </c>
      <c r="DV1149" s="17">
        <f t="shared" si="9960"/>
        <v>0</v>
      </c>
      <c r="DW1149" s="1"/>
      <c r="DX1149" s="1"/>
      <c r="DY1149" s="20">
        <f t="shared" si="9961"/>
        <v>0</v>
      </c>
      <c r="DZ1149" s="20">
        <f t="shared" si="9962"/>
        <v>0</v>
      </c>
      <c r="EA1149" s="20">
        <f t="shared" si="9963"/>
        <v>0</v>
      </c>
      <c r="EB1149" s="20">
        <f t="shared" si="9964"/>
        <v>0</v>
      </c>
      <c r="EC1149" s="18">
        <f t="shared" si="9965"/>
        <v>0</v>
      </c>
      <c r="ED1149" s="19">
        <f t="shared" si="9937"/>
        <v>0</v>
      </c>
      <c r="EE1149" s="19">
        <f t="shared" si="9966"/>
        <v>0</v>
      </c>
      <c r="EF1149" s="1">
        <f t="shared" si="9967"/>
        <v>0</v>
      </c>
      <c r="EG1149" s="18">
        <f t="shared" si="9968"/>
        <v>0</v>
      </c>
      <c r="EH1149" s="341"/>
      <c r="EI1149" s="44"/>
      <c r="EJ1149" s="44"/>
      <c r="EK1149" s="44"/>
      <c r="EL1149" s="93"/>
      <c r="EM1149" s="93"/>
      <c r="EN1149" s="93"/>
      <c r="EO1149" s="366"/>
      <c r="EP1149" s="366"/>
      <c r="EQ1149" s="374"/>
      <c r="ER1149" s="374"/>
      <c r="ES1149" s="374"/>
      <c r="ET1149" s="374"/>
      <c r="EU1149" s="18">
        <f t="shared" si="9969"/>
        <v>0</v>
      </c>
      <c r="EV1149" s="18">
        <f t="shared" si="9940"/>
        <v>2</v>
      </c>
      <c r="EW1149" s="341"/>
      <c r="EX1149" s="341"/>
      <c r="EY1149" s="341"/>
      <c r="EZ1149" s="365">
        <f t="shared" si="9970"/>
        <v>0</v>
      </c>
      <c r="FA1149" s="44"/>
      <c r="FB1149" s="44"/>
      <c r="FC1149" s="44"/>
      <c r="FD1149" s="45"/>
      <c r="FE1149" s="45"/>
      <c r="FF1149" s="45"/>
      <c r="FG1149" s="300"/>
      <c r="FH1149" s="45"/>
      <c r="FI1149" s="45"/>
      <c r="FJ1149" s="45"/>
      <c r="FK1149" s="44"/>
      <c r="FL1149" s="44"/>
      <c r="FM1149" s="44"/>
      <c r="FN1149" s="44"/>
      <c r="FO1149" s="294"/>
      <c r="FP1149" s="20">
        <f t="shared" si="9971"/>
        <v>0</v>
      </c>
      <c r="FQ1149" s="20">
        <f t="shared" si="9972"/>
        <v>0</v>
      </c>
      <c r="FR1149" s="20">
        <f t="shared" si="9973"/>
        <v>0</v>
      </c>
      <c r="FS1149" s="20">
        <f t="shared" si="9974"/>
        <v>0</v>
      </c>
      <c r="FT1149" s="20">
        <f t="shared" si="9975"/>
        <v>0</v>
      </c>
      <c r="FU1149" s="20">
        <f t="shared" si="9976"/>
        <v>0</v>
      </c>
      <c r="FV1149" s="20">
        <f t="shared" si="9977"/>
        <v>0</v>
      </c>
      <c r="FW1149" s="404"/>
    </row>
    <row r="1150" spans="1:181" s="301" customFormat="1" ht="27.75" customHeight="1">
      <c r="A1150" s="295"/>
      <c r="B1150" s="296">
        <v>9</v>
      </c>
      <c r="C1150" s="296">
        <f t="shared" ref="C1150" si="9982">B1150</f>
        <v>9</v>
      </c>
      <c r="D1150" s="296" t="s">
        <v>44</v>
      </c>
      <c r="E1150" s="296" t="str">
        <f>D1150</f>
        <v>LT8,5</v>
      </c>
      <c r="F1150" s="296">
        <v>40</v>
      </c>
      <c r="G1150" s="296">
        <v>22</v>
      </c>
      <c r="H1150" s="297"/>
      <c r="I1150" s="297"/>
      <c r="J1150" s="294"/>
      <c r="K1150" s="294"/>
      <c r="L1150" s="294"/>
      <c r="M1150" s="294"/>
      <c r="N1150" s="297"/>
      <c r="O1150" s="297"/>
      <c r="P1150" s="1"/>
      <c r="Q1150" s="16"/>
      <c r="R1150" s="1"/>
      <c r="S1150" s="294"/>
      <c r="T1150" s="294"/>
      <c r="U1150" s="294"/>
      <c r="V1150" s="294"/>
      <c r="W1150" s="294"/>
      <c r="X1150" s="294"/>
      <c r="Y1150" s="294"/>
      <c r="Z1150" s="294"/>
      <c r="AA1150" s="294"/>
      <c r="AB1150" s="294"/>
      <c r="AC1150" s="1">
        <f t="shared" si="9902"/>
        <v>0</v>
      </c>
      <c r="AD1150" s="1">
        <f t="shared" si="9903"/>
        <v>0</v>
      </c>
      <c r="AE1150" s="1">
        <f t="shared" si="9904"/>
        <v>0</v>
      </c>
      <c r="AF1150" s="1">
        <f t="shared" si="9905"/>
        <v>0</v>
      </c>
      <c r="AG1150" s="1">
        <f t="shared" si="9906"/>
        <v>0</v>
      </c>
      <c r="AH1150" s="1">
        <f t="shared" si="9907"/>
        <v>0</v>
      </c>
      <c r="AI1150" s="1">
        <f t="shared" si="9908"/>
        <v>0</v>
      </c>
      <c r="AJ1150" s="1">
        <f t="shared" si="9909"/>
        <v>0</v>
      </c>
      <c r="AK1150" s="1">
        <f t="shared" si="9910"/>
        <v>0</v>
      </c>
      <c r="AL1150" s="1">
        <f t="shared" si="9911"/>
        <v>0</v>
      </c>
      <c r="AM1150" s="1">
        <f t="shared" si="9912"/>
        <v>0</v>
      </c>
      <c r="AN1150" s="1">
        <f t="shared" si="9913"/>
        <v>0</v>
      </c>
      <c r="AO1150" s="294"/>
      <c r="AP1150" s="294"/>
      <c r="AQ1150" s="294"/>
      <c r="AR1150" s="294"/>
      <c r="AS1150" s="298">
        <f t="shared" si="9947"/>
        <v>0</v>
      </c>
      <c r="AT1150" s="298">
        <f t="shared" si="9948"/>
        <v>0</v>
      </c>
      <c r="AU1150" s="298">
        <f t="shared" si="9949"/>
        <v>0</v>
      </c>
      <c r="AV1150" s="298">
        <f t="shared" si="9950"/>
        <v>0</v>
      </c>
      <c r="AW1150" s="294"/>
      <c r="AX1150" s="294"/>
      <c r="AY1150" s="294"/>
      <c r="AZ1150" s="294"/>
      <c r="BA1150" s="294"/>
      <c r="BB1150" s="294"/>
      <c r="BC1150" s="294"/>
      <c r="BD1150" s="294"/>
      <c r="BE1150" s="294"/>
      <c r="BF1150" s="294"/>
      <c r="BG1150" s="294"/>
      <c r="BH1150" s="294"/>
      <c r="BI1150" s="294"/>
      <c r="BJ1150" s="294"/>
      <c r="BK1150" s="294"/>
      <c r="BL1150" s="294"/>
      <c r="BM1150" s="294"/>
      <c r="BN1150" s="294"/>
      <c r="BO1150" s="294"/>
      <c r="BP1150" s="1"/>
      <c r="BQ1150" s="294"/>
      <c r="BR1150" s="17"/>
      <c r="BS1150" s="1">
        <f t="shared" si="9918"/>
        <v>0</v>
      </c>
      <c r="BT1150" s="17">
        <f t="shared" si="9919"/>
        <v>0</v>
      </c>
      <c r="BU1150" s="294"/>
      <c r="BV1150" s="294"/>
      <c r="BW1150" s="294"/>
      <c r="BX1150" s="294"/>
      <c r="BY1150" s="294"/>
      <c r="BZ1150" s="294"/>
      <c r="CA1150" s="294"/>
      <c r="CB1150" s="294"/>
      <c r="CC1150" s="294"/>
      <c r="CD1150" s="1"/>
      <c r="CE1150" s="1"/>
      <c r="CF1150" s="1"/>
      <c r="CG1150" s="294"/>
      <c r="CH1150" s="1"/>
      <c r="CI1150" s="1">
        <v>1</v>
      </c>
      <c r="CJ1150" s="1"/>
      <c r="CK1150" s="383"/>
      <c r="CL1150" s="383"/>
      <c r="CM1150" s="383"/>
      <c r="CN1150" s="1">
        <f t="shared" si="9951"/>
        <v>0</v>
      </c>
      <c r="CO1150" s="1">
        <f t="shared" si="9952"/>
        <v>0</v>
      </c>
      <c r="CP1150" s="20">
        <f t="shared" si="9953"/>
        <v>2.5</v>
      </c>
      <c r="CQ1150" s="351"/>
      <c r="CR1150" s="299">
        <f t="shared" si="9954"/>
        <v>0</v>
      </c>
      <c r="CS1150" s="294"/>
      <c r="CT1150" s="294"/>
      <c r="CU1150" s="1"/>
      <c r="CV1150" s="1"/>
      <c r="CW1150" s="1"/>
      <c r="CX1150" s="1"/>
      <c r="CY1150" s="1"/>
      <c r="CZ1150" s="294"/>
      <c r="DA1150" s="17">
        <f t="shared" si="9924"/>
        <v>0</v>
      </c>
      <c r="DB1150" s="359">
        <f t="shared" si="9925"/>
        <v>0</v>
      </c>
      <c r="DC1150" s="359">
        <f t="shared" si="9539"/>
        <v>0</v>
      </c>
      <c r="DD1150" s="294"/>
      <c r="DE1150" s="294"/>
      <c r="DF1150" s="294"/>
      <c r="DG1150" s="294"/>
      <c r="DH1150" s="294"/>
      <c r="DI1150" s="294"/>
      <c r="DJ1150" s="294"/>
      <c r="DK1150" s="294"/>
      <c r="DL1150" s="294"/>
      <c r="DM1150" s="294"/>
      <c r="DN1150" s="294">
        <f>F1150</f>
        <v>40</v>
      </c>
      <c r="DO1150" s="1"/>
      <c r="DP1150" s="1"/>
      <c r="DQ1150" s="17">
        <f t="shared" si="9955"/>
        <v>0</v>
      </c>
      <c r="DR1150" s="17">
        <f t="shared" si="9956"/>
        <v>0</v>
      </c>
      <c r="DS1150" s="17">
        <f t="shared" si="9957"/>
        <v>0</v>
      </c>
      <c r="DT1150" s="17">
        <f t="shared" si="9958"/>
        <v>0</v>
      </c>
      <c r="DU1150" s="17">
        <f t="shared" si="9959"/>
        <v>0</v>
      </c>
      <c r="DV1150" s="17">
        <f t="shared" si="9960"/>
        <v>0</v>
      </c>
      <c r="DW1150" s="1"/>
      <c r="DX1150" s="1"/>
      <c r="DY1150" s="20">
        <f t="shared" si="9961"/>
        <v>0</v>
      </c>
      <c r="DZ1150" s="20">
        <f t="shared" si="9962"/>
        <v>0</v>
      </c>
      <c r="EA1150" s="20">
        <f t="shared" si="9963"/>
        <v>0</v>
      </c>
      <c r="EB1150" s="20">
        <f t="shared" si="9964"/>
        <v>0</v>
      </c>
      <c r="EC1150" s="18">
        <f t="shared" si="9965"/>
        <v>0</v>
      </c>
      <c r="ED1150" s="19">
        <f t="shared" si="9937"/>
        <v>0</v>
      </c>
      <c r="EE1150" s="19">
        <f t="shared" si="9966"/>
        <v>0</v>
      </c>
      <c r="EF1150" s="1">
        <f t="shared" si="9967"/>
        <v>0</v>
      </c>
      <c r="EG1150" s="18">
        <f t="shared" si="9968"/>
        <v>0</v>
      </c>
      <c r="EH1150" s="341"/>
      <c r="EI1150" s="294"/>
      <c r="EJ1150" s="294"/>
      <c r="EK1150" s="294"/>
      <c r="EL1150" s="19"/>
      <c r="EM1150" s="19"/>
      <c r="EN1150" s="19"/>
      <c r="EO1150" s="366"/>
      <c r="EP1150" s="366"/>
      <c r="EQ1150" s="374"/>
      <c r="ER1150" s="374"/>
      <c r="ES1150" s="374"/>
      <c r="ET1150" s="374"/>
      <c r="EU1150" s="18">
        <f t="shared" si="9969"/>
        <v>0</v>
      </c>
      <c r="EV1150" s="18">
        <f t="shared" si="9940"/>
        <v>2</v>
      </c>
      <c r="EW1150" s="341">
        <v>3</v>
      </c>
      <c r="EX1150" s="341">
        <v>2</v>
      </c>
      <c r="EY1150" s="341">
        <v>4</v>
      </c>
      <c r="EZ1150" s="365">
        <f t="shared" si="9970"/>
        <v>0</v>
      </c>
      <c r="FA1150" s="294"/>
      <c r="FB1150" s="294"/>
      <c r="FC1150" s="294"/>
      <c r="FD1150" s="300"/>
      <c r="FE1150" s="300"/>
      <c r="FF1150" s="300"/>
      <c r="FG1150" s="300"/>
      <c r="FH1150" s="300"/>
      <c r="FI1150" s="300"/>
      <c r="FJ1150" s="300"/>
      <c r="FK1150" s="294"/>
      <c r="FL1150" s="294"/>
      <c r="FM1150" s="294"/>
      <c r="FN1150" s="294"/>
      <c r="FO1150" s="294"/>
      <c r="FP1150" s="20">
        <f t="shared" si="9971"/>
        <v>0</v>
      </c>
      <c r="FQ1150" s="20">
        <f t="shared" si="9972"/>
        <v>0</v>
      </c>
      <c r="FR1150" s="20">
        <f t="shared" si="9973"/>
        <v>0</v>
      </c>
      <c r="FS1150" s="20">
        <f t="shared" si="9974"/>
        <v>0</v>
      </c>
      <c r="FT1150" s="20">
        <f t="shared" si="9975"/>
        <v>0</v>
      </c>
      <c r="FU1150" s="20">
        <f t="shared" si="9976"/>
        <v>0</v>
      </c>
      <c r="FV1150" s="20">
        <f t="shared" si="9977"/>
        <v>0</v>
      </c>
      <c r="FW1150" s="405"/>
    </row>
    <row r="1151" spans="1:181" ht="28.5" customHeight="1">
      <c r="A1151" s="40"/>
      <c r="B1151" s="41" t="s">
        <v>737</v>
      </c>
      <c r="C1151" s="41" t="str">
        <f>B1151</f>
        <v>Lộ 2+3</v>
      </c>
      <c r="D1151" s="48"/>
      <c r="E1151" s="48"/>
      <c r="F1151" s="48"/>
      <c r="G1151" s="48"/>
      <c r="H1151" s="43"/>
      <c r="I1151" s="43"/>
      <c r="J1151" s="44"/>
      <c r="K1151" s="44"/>
      <c r="L1151" s="44"/>
      <c r="M1151" s="44"/>
      <c r="N1151" s="43"/>
      <c r="O1151" s="43"/>
      <c r="P1151" s="1"/>
      <c r="Q1151" s="16"/>
      <c r="R1151" s="1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1">
        <f t="shared" si="9902"/>
        <v>0</v>
      </c>
      <c r="AD1151" s="1">
        <f t="shared" si="9903"/>
        <v>0</v>
      </c>
      <c r="AE1151" s="1">
        <f t="shared" si="9904"/>
        <v>0</v>
      </c>
      <c r="AF1151" s="1">
        <f t="shared" si="9905"/>
        <v>0</v>
      </c>
      <c r="AG1151" s="1">
        <f t="shared" si="9906"/>
        <v>0</v>
      </c>
      <c r="AH1151" s="1">
        <f t="shared" si="9907"/>
        <v>0</v>
      </c>
      <c r="AI1151" s="1">
        <f t="shared" si="9908"/>
        <v>0</v>
      </c>
      <c r="AJ1151" s="1">
        <f t="shared" si="9909"/>
        <v>0</v>
      </c>
      <c r="AK1151" s="1">
        <f t="shared" si="9910"/>
        <v>0</v>
      </c>
      <c r="AL1151" s="1">
        <f t="shared" si="9911"/>
        <v>0</v>
      </c>
      <c r="AM1151" s="1">
        <f t="shared" si="9912"/>
        <v>0</v>
      </c>
      <c r="AN1151" s="1">
        <f t="shared" si="9913"/>
        <v>0</v>
      </c>
      <c r="AO1151" s="44"/>
      <c r="AP1151" s="44"/>
      <c r="AQ1151" s="44"/>
      <c r="AR1151" s="44"/>
      <c r="AS1151" s="122">
        <f t="shared" si="9914"/>
        <v>0</v>
      </c>
      <c r="AT1151" s="122">
        <f t="shared" si="9915"/>
        <v>0</v>
      </c>
      <c r="AU1151" s="122">
        <f t="shared" si="9916"/>
        <v>0</v>
      </c>
      <c r="AV1151" s="122">
        <f t="shared" si="9917"/>
        <v>0</v>
      </c>
      <c r="AW1151" s="44"/>
      <c r="AX1151" s="294"/>
      <c r="AY1151" s="294"/>
      <c r="AZ1151" s="294"/>
      <c r="BA1151" s="294"/>
      <c r="BB1151" s="294"/>
      <c r="BC1151" s="29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127"/>
      <c r="BO1151" s="44"/>
      <c r="BP1151" s="1"/>
      <c r="BQ1151" s="44"/>
      <c r="BR1151" s="17"/>
      <c r="BS1151" s="1">
        <f t="shared" si="9918"/>
        <v>0</v>
      </c>
      <c r="BT1151" s="17">
        <f t="shared" si="9919"/>
        <v>0</v>
      </c>
      <c r="BU1151" s="44"/>
      <c r="BV1151" s="44"/>
      <c r="BW1151" s="44"/>
      <c r="BX1151" s="44"/>
      <c r="BY1151" s="44"/>
      <c r="BZ1151" s="44"/>
      <c r="CA1151" s="44"/>
      <c r="CB1151" s="44"/>
      <c r="CC1151" s="44"/>
      <c r="CD1151" s="92"/>
      <c r="CE1151" s="92"/>
      <c r="CF1151" s="92"/>
      <c r="CG1151" s="44"/>
      <c r="CH1151" s="1"/>
      <c r="CI1151" s="1"/>
      <c r="CJ1151" s="1"/>
      <c r="CK1151" s="383"/>
      <c r="CL1151" s="383"/>
      <c r="CM1151" s="383"/>
      <c r="CN1151" s="1">
        <f t="shared" si="9920"/>
        <v>0</v>
      </c>
      <c r="CO1151" s="1">
        <f t="shared" si="9921"/>
        <v>0</v>
      </c>
      <c r="CP1151" s="20">
        <f t="shared" si="9922"/>
        <v>0</v>
      </c>
      <c r="CQ1151" s="351"/>
      <c r="CR1151" s="131">
        <f t="shared" si="9923"/>
        <v>0</v>
      </c>
      <c r="CS1151" s="44"/>
      <c r="CT1151" s="44"/>
      <c r="CU1151" s="1"/>
      <c r="CV1151" s="1"/>
      <c r="CW1151" s="1"/>
      <c r="CX1151" s="1"/>
      <c r="CY1151" s="1"/>
      <c r="CZ1151" s="44"/>
      <c r="DA1151" s="17">
        <f t="shared" si="9924"/>
        <v>0</v>
      </c>
      <c r="DB1151" s="359">
        <f t="shared" si="9925"/>
        <v>0</v>
      </c>
      <c r="DC1151" s="359">
        <f t="shared" si="9539"/>
        <v>0</v>
      </c>
      <c r="DD1151" s="44"/>
      <c r="DE1151" s="44"/>
      <c r="DF1151" s="44"/>
      <c r="DG1151" s="44"/>
      <c r="DH1151" s="44"/>
      <c r="DI1151" s="44"/>
      <c r="DJ1151" s="44"/>
      <c r="DK1151" s="44"/>
      <c r="DL1151" s="44"/>
      <c r="DM1151" s="44"/>
      <c r="DN1151" s="44"/>
      <c r="DO1151" s="1"/>
      <c r="DP1151" s="1"/>
      <c r="DQ1151" s="17">
        <f t="shared" si="9926"/>
        <v>0</v>
      </c>
      <c r="DR1151" s="17">
        <f t="shared" si="9927"/>
        <v>0</v>
      </c>
      <c r="DS1151" s="17">
        <f t="shared" si="9928"/>
        <v>0</v>
      </c>
      <c r="DT1151" s="17">
        <f t="shared" si="9929"/>
        <v>0</v>
      </c>
      <c r="DU1151" s="17">
        <f t="shared" si="9930"/>
        <v>0</v>
      </c>
      <c r="DV1151" s="17">
        <f t="shared" si="9931"/>
        <v>0</v>
      </c>
      <c r="DW1151" s="1"/>
      <c r="DX1151" s="1"/>
      <c r="DY1151" s="20">
        <f t="shared" si="9932"/>
        <v>0</v>
      </c>
      <c r="DZ1151" s="20">
        <f t="shared" si="9933"/>
        <v>0</v>
      </c>
      <c r="EA1151" s="20">
        <f t="shared" si="9934"/>
        <v>0</v>
      </c>
      <c r="EB1151" s="20">
        <f t="shared" si="9935"/>
        <v>0</v>
      </c>
      <c r="EC1151" s="18">
        <f t="shared" si="9936"/>
        <v>0</v>
      </c>
      <c r="ED1151" s="19">
        <f t="shared" si="9937"/>
        <v>0</v>
      </c>
      <c r="EE1151" s="19">
        <f t="shared" si="9938"/>
        <v>0</v>
      </c>
      <c r="EF1151" s="1">
        <f t="shared" si="9939"/>
        <v>0</v>
      </c>
      <c r="EG1151" s="18">
        <f>+IF(AND(CT1151+EC1151=0,SUM(AO1151:AR1151)&gt;0,SUM(DK1151:DN1151)&gt;0),(CU1151+CV1151+CW1151+CX1151)*2+CY1151*5,(EC1151+CT1151-FO1151)*5)+IF(AND(EC1151+DQ1151+CT1151=0,SUM(AO1151:AR1151)&gt;0),SUM(CU1151:CX1151)*2+CY1151*5,0)</f>
        <v>0</v>
      </c>
      <c r="EH1151" s="341"/>
      <c r="EI1151" s="44"/>
      <c r="EJ1151" s="44"/>
      <c r="EK1151" s="44"/>
      <c r="EL1151" s="93"/>
      <c r="EM1151" s="93"/>
      <c r="EN1151" s="93"/>
      <c r="EO1151" s="366"/>
      <c r="EP1151" s="366"/>
      <c r="EQ1151" s="374"/>
      <c r="ER1151" s="374"/>
      <c r="ES1151" s="374"/>
      <c r="ET1151" s="374"/>
      <c r="EU1151" s="18">
        <f t="shared" ref="EU1151:EU1164" si="9983">IF(SUM(CU1151:CX1151)&gt;0,CZ1151*1+2,0)</f>
        <v>0</v>
      </c>
      <c r="EV1151" s="18">
        <f t="shared" si="9940"/>
        <v>0</v>
      </c>
      <c r="EW1151" s="341"/>
      <c r="EX1151" s="341"/>
      <c r="EY1151" s="341"/>
      <c r="EZ1151" s="365">
        <f t="shared" si="9970"/>
        <v>0</v>
      </c>
      <c r="FA1151" s="44"/>
      <c r="FB1151" s="44"/>
      <c r="FC1151" s="44"/>
      <c r="FD1151" s="45"/>
      <c r="FE1151" s="45"/>
      <c r="FF1151" s="45"/>
      <c r="FG1151" s="300"/>
      <c r="FH1151" s="45"/>
      <c r="FI1151" s="45"/>
      <c r="FJ1151" s="45"/>
      <c r="FK1151" s="44"/>
      <c r="FL1151" s="44"/>
      <c r="FM1151" s="44"/>
      <c r="FN1151" s="44"/>
      <c r="FO1151" s="294"/>
      <c r="FP1151" s="20">
        <f t="shared" ref="FP1151:FP1195" si="9984">+FO1151*3</f>
        <v>0</v>
      </c>
      <c r="FQ1151" s="20">
        <f t="shared" si="9941"/>
        <v>0</v>
      </c>
      <c r="FR1151" s="20">
        <f t="shared" si="9942"/>
        <v>0</v>
      </c>
      <c r="FS1151" s="20">
        <f t="shared" si="9943"/>
        <v>0</v>
      </c>
      <c r="FT1151" s="20">
        <f t="shared" si="9944"/>
        <v>0</v>
      </c>
      <c r="FU1151" s="20">
        <f t="shared" si="9945"/>
        <v>0</v>
      </c>
      <c r="FV1151" s="20">
        <f t="shared" si="9946"/>
        <v>0</v>
      </c>
      <c r="FW1151" s="58" t="s">
        <v>795</v>
      </c>
    </row>
    <row r="1152" spans="1:181" s="301" customFormat="1" ht="27.75" customHeight="1">
      <c r="A1152" s="295"/>
      <c r="B1152" s="296" t="s">
        <v>190</v>
      </c>
      <c r="C1152" s="296" t="s">
        <v>27</v>
      </c>
      <c r="D1152" s="296" t="s">
        <v>256</v>
      </c>
      <c r="E1152" s="296" t="str">
        <f t="shared" ref="E1152" si="9985">D1152</f>
        <v>2LT14</v>
      </c>
      <c r="F1152" s="296"/>
      <c r="G1152" s="296">
        <v>6</v>
      </c>
      <c r="H1152" s="297">
        <v>1</v>
      </c>
      <c r="I1152" s="297">
        <f>H1152*1.5</f>
        <v>1.5</v>
      </c>
      <c r="J1152" s="294"/>
      <c r="K1152" s="294">
        <v>4</v>
      </c>
      <c r="L1152" s="294"/>
      <c r="M1152" s="294"/>
      <c r="N1152" s="297"/>
      <c r="O1152" s="297"/>
      <c r="P1152" s="1"/>
      <c r="Q1152" s="16"/>
      <c r="R1152" s="1"/>
      <c r="S1152" s="294"/>
      <c r="T1152" s="294"/>
      <c r="U1152" s="294"/>
      <c r="V1152" s="294"/>
      <c r="W1152" s="294"/>
      <c r="X1152" s="294"/>
      <c r="Y1152" s="294"/>
      <c r="Z1152" s="294"/>
      <c r="AA1152" s="294"/>
      <c r="AB1152" s="294"/>
      <c r="AC1152" s="1">
        <f t="shared" si="9902"/>
        <v>0</v>
      </c>
      <c r="AD1152" s="1">
        <f t="shared" si="9903"/>
        <v>0</v>
      </c>
      <c r="AE1152" s="1">
        <f t="shared" si="9904"/>
        <v>0</v>
      </c>
      <c r="AF1152" s="1">
        <f t="shared" si="9905"/>
        <v>0</v>
      </c>
      <c r="AG1152" s="1">
        <f t="shared" si="9906"/>
        <v>0</v>
      </c>
      <c r="AH1152" s="1">
        <f t="shared" si="9907"/>
        <v>0</v>
      </c>
      <c r="AI1152" s="1">
        <f t="shared" si="9908"/>
        <v>0</v>
      </c>
      <c r="AJ1152" s="1">
        <f t="shared" si="9909"/>
        <v>0</v>
      </c>
      <c r="AK1152" s="1">
        <f t="shared" si="9910"/>
        <v>0</v>
      </c>
      <c r="AL1152" s="1">
        <f t="shared" si="9911"/>
        <v>0</v>
      </c>
      <c r="AM1152" s="1">
        <f t="shared" si="9912"/>
        <v>0</v>
      </c>
      <c r="AN1152" s="1">
        <f t="shared" si="9913"/>
        <v>0</v>
      </c>
      <c r="AO1152" s="294"/>
      <c r="AP1152" s="294"/>
      <c r="AQ1152" s="294"/>
      <c r="AR1152" s="294">
        <f t="shared" ref="AR1152:AR1161" si="9986">G1152</f>
        <v>6</v>
      </c>
      <c r="AS1152" s="298">
        <f t="shared" si="9914"/>
        <v>0</v>
      </c>
      <c r="AT1152" s="298">
        <f t="shared" si="9915"/>
        <v>0</v>
      </c>
      <c r="AU1152" s="298">
        <f t="shared" si="9916"/>
        <v>0</v>
      </c>
      <c r="AV1152" s="298">
        <f t="shared" si="9917"/>
        <v>1</v>
      </c>
      <c r="AW1152" s="294">
        <v>1</v>
      </c>
      <c r="AX1152" s="294"/>
      <c r="AY1152" s="294"/>
      <c r="AZ1152" s="294"/>
      <c r="BA1152" s="294"/>
      <c r="BB1152" s="294"/>
      <c r="BC1152" s="294"/>
      <c r="BD1152" s="294"/>
      <c r="BE1152" s="294"/>
      <c r="BF1152" s="294"/>
      <c r="BG1152" s="294"/>
      <c r="BH1152" s="294"/>
      <c r="BI1152" s="294"/>
      <c r="BJ1152" s="294"/>
      <c r="BK1152" s="294"/>
      <c r="BL1152" s="294"/>
      <c r="BM1152" s="294"/>
      <c r="BN1152" s="294"/>
      <c r="BO1152" s="294"/>
      <c r="BP1152" s="1"/>
      <c r="BQ1152" s="294"/>
      <c r="BR1152" s="17">
        <v>2</v>
      </c>
      <c r="BS1152" s="1">
        <f t="shared" si="9918"/>
        <v>0</v>
      </c>
      <c r="BT1152" s="17">
        <f t="shared" si="9919"/>
        <v>0</v>
      </c>
      <c r="BU1152" s="294"/>
      <c r="BV1152" s="294">
        <v>2</v>
      </c>
      <c r="BW1152" s="294"/>
      <c r="BX1152" s="294"/>
      <c r="BY1152" s="294"/>
      <c r="BZ1152" s="294"/>
      <c r="CA1152" s="294"/>
      <c r="CB1152" s="294"/>
      <c r="CC1152" s="294"/>
      <c r="CD1152" s="1"/>
      <c r="CE1152" s="1"/>
      <c r="CF1152" s="1"/>
      <c r="CG1152" s="294"/>
      <c r="CH1152" s="1"/>
      <c r="CI1152" s="1"/>
      <c r="CJ1152" s="1"/>
      <c r="CK1152" s="383"/>
      <c r="CL1152" s="383"/>
      <c r="CM1152" s="383"/>
      <c r="CN1152" s="1">
        <f t="shared" si="9920"/>
        <v>0</v>
      </c>
      <c r="CO1152" s="1">
        <f t="shared" si="9921"/>
        <v>0</v>
      </c>
      <c r="CP1152" s="20">
        <f t="shared" si="9922"/>
        <v>0</v>
      </c>
      <c r="CQ1152" s="351"/>
      <c r="CR1152" s="299">
        <f t="shared" si="9923"/>
        <v>0</v>
      </c>
      <c r="CS1152" s="294"/>
      <c r="CT1152" s="294"/>
      <c r="CU1152" s="1"/>
      <c r="CV1152" s="1"/>
      <c r="CW1152" s="1"/>
      <c r="CX1152" s="1"/>
      <c r="CY1152" s="1"/>
      <c r="CZ1152" s="294"/>
      <c r="DA1152" s="17">
        <f t="shared" si="9924"/>
        <v>0</v>
      </c>
      <c r="DB1152" s="359">
        <f t="shared" si="9925"/>
        <v>0</v>
      </c>
      <c r="DC1152" s="359">
        <f t="shared" si="9539"/>
        <v>0</v>
      </c>
      <c r="DD1152" s="294"/>
      <c r="DE1152" s="294"/>
      <c r="DF1152" s="294"/>
      <c r="DG1152" s="294"/>
      <c r="DH1152" s="294"/>
      <c r="DI1152" s="294"/>
      <c r="DJ1152" s="294"/>
      <c r="DK1152" s="294"/>
      <c r="DL1152" s="294"/>
      <c r="DM1152" s="294"/>
      <c r="DN1152" s="294"/>
      <c r="DO1152" s="1"/>
      <c r="DP1152" s="1"/>
      <c r="DQ1152" s="17">
        <f t="shared" si="9926"/>
        <v>0</v>
      </c>
      <c r="DR1152" s="17">
        <f t="shared" si="9927"/>
        <v>0</v>
      </c>
      <c r="DS1152" s="17">
        <f t="shared" si="9928"/>
        <v>0</v>
      </c>
      <c r="DT1152" s="17">
        <f t="shared" si="9929"/>
        <v>0</v>
      </c>
      <c r="DU1152" s="17">
        <f t="shared" si="9930"/>
        <v>0</v>
      </c>
      <c r="DV1152" s="17">
        <f t="shared" si="9931"/>
        <v>0</v>
      </c>
      <c r="DW1152" s="1"/>
      <c r="DX1152" s="1"/>
      <c r="DY1152" s="20">
        <f t="shared" si="9932"/>
        <v>0</v>
      </c>
      <c r="DZ1152" s="20">
        <f t="shared" si="9933"/>
        <v>0</v>
      </c>
      <c r="EA1152" s="20">
        <f t="shared" si="9934"/>
        <v>0</v>
      </c>
      <c r="EB1152" s="20">
        <f t="shared" si="9935"/>
        <v>0</v>
      </c>
      <c r="EC1152" s="18">
        <f t="shared" si="9936"/>
        <v>0</v>
      </c>
      <c r="ED1152" s="19">
        <f t="shared" si="9937"/>
        <v>0</v>
      </c>
      <c r="EE1152" s="19">
        <f t="shared" si="9938"/>
        <v>0</v>
      </c>
      <c r="EF1152" s="1">
        <f t="shared" si="9939"/>
        <v>0</v>
      </c>
      <c r="EG1152" s="18">
        <f>+IF(AND(CT1152+EC1152=0,SUM(AO1152:AR1152)&gt;0,SUM(DK1152:DN1152)&gt;0),(CU1152+CV1152+CW1152+CX1152)*2+CY1152*5,(EC1152+CT1152-FO1152)*5)+IF(AND(EC1152+DQ1152+CT1152=0,SUM(AO1152:AR1152)&gt;0),SUM(CU1152:CX1152)*2+CY1152*5,0)</f>
        <v>0</v>
      </c>
      <c r="EH1152" s="341"/>
      <c r="EI1152" s="294"/>
      <c r="EJ1152" s="294"/>
      <c r="EK1152" s="294"/>
      <c r="EL1152" s="19"/>
      <c r="EM1152" s="19"/>
      <c r="EN1152" s="19"/>
      <c r="EO1152" s="366"/>
      <c r="EP1152" s="366"/>
      <c r="EQ1152" s="374"/>
      <c r="ER1152" s="374"/>
      <c r="ES1152" s="374"/>
      <c r="ET1152" s="374"/>
      <c r="EU1152" s="18">
        <f t="shared" si="9983"/>
        <v>0</v>
      </c>
      <c r="EV1152" s="18">
        <f t="shared" si="9940"/>
        <v>0</v>
      </c>
      <c r="EW1152" s="341"/>
      <c r="EX1152" s="341"/>
      <c r="EY1152" s="341"/>
      <c r="EZ1152" s="365">
        <f t="shared" si="9970"/>
        <v>0</v>
      </c>
      <c r="FA1152" s="294"/>
      <c r="FB1152" s="294"/>
      <c r="FC1152" s="294"/>
      <c r="FD1152" s="300"/>
      <c r="FE1152" s="300"/>
      <c r="FF1152" s="300"/>
      <c r="FG1152" s="300"/>
      <c r="FH1152" s="300"/>
      <c r="FI1152" s="300"/>
      <c r="FJ1152" s="300"/>
      <c r="FK1152" s="294"/>
      <c r="FL1152" s="294"/>
      <c r="FM1152" s="294"/>
      <c r="FN1152" s="294"/>
      <c r="FO1152" s="294"/>
      <c r="FP1152" s="20">
        <f t="shared" si="9984"/>
        <v>0</v>
      </c>
      <c r="FQ1152" s="20">
        <f t="shared" si="9941"/>
        <v>0</v>
      </c>
      <c r="FR1152" s="20">
        <f t="shared" si="9942"/>
        <v>0</v>
      </c>
      <c r="FS1152" s="20">
        <f t="shared" si="9943"/>
        <v>0</v>
      </c>
      <c r="FT1152" s="20">
        <f t="shared" si="9944"/>
        <v>0</v>
      </c>
      <c r="FU1152" s="20">
        <f t="shared" si="9945"/>
        <v>0</v>
      </c>
      <c r="FV1152" s="20">
        <f t="shared" si="9946"/>
        <v>0</v>
      </c>
      <c r="FW1152" s="294"/>
    </row>
    <row r="1153" spans="1:179" ht="27.75" customHeight="1">
      <c r="A1153" s="40"/>
      <c r="B1153" s="48">
        <v>1</v>
      </c>
      <c r="C1153" s="48">
        <f t="shared" ref="C1153:C1160" si="9987">B1153</f>
        <v>1</v>
      </c>
      <c r="D1153" s="48" t="s">
        <v>187</v>
      </c>
      <c r="E1153" s="48" t="str">
        <f t="shared" ref="E1153:E1160" si="9988">D1153</f>
        <v>2LT8,5</v>
      </c>
      <c r="F1153" s="48">
        <v>15</v>
      </c>
      <c r="G1153" s="48">
        <f t="shared" ref="G1153:G1160" si="9989">F1153</f>
        <v>15</v>
      </c>
      <c r="H1153" s="43"/>
      <c r="I1153" s="43"/>
      <c r="J1153" s="44"/>
      <c r="K1153" s="44"/>
      <c r="L1153" s="44"/>
      <c r="M1153" s="44"/>
      <c r="N1153" s="43"/>
      <c r="O1153" s="43"/>
      <c r="P1153" s="1"/>
      <c r="Q1153" s="16"/>
      <c r="R1153" s="1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1">
        <f t="shared" si="9902"/>
        <v>0</v>
      </c>
      <c r="AD1153" s="1">
        <f t="shared" si="9903"/>
        <v>0</v>
      </c>
      <c r="AE1153" s="1">
        <f t="shared" si="9904"/>
        <v>0</v>
      </c>
      <c r="AF1153" s="1">
        <f t="shared" si="9905"/>
        <v>0</v>
      </c>
      <c r="AG1153" s="1">
        <f t="shared" si="9906"/>
        <v>0</v>
      </c>
      <c r="AH1153" s="1">
        <f t="shared" si="9907"/>
        <v>0</v>
      </c>
      <c r="AI1153" s="1">
        <f t="shared" si="9908"/>
        <v>0</v>
      </c>
      <c r="AJ1153" s="1">
        <f t="shared" si="9909"/>
        <v>0</v>
      </c>
      <c r="AK1153" s="1">
        <f t="shared" si="9910"/>
        <v>0</v>
      </c>
      <c r="AL1153" s="1">
        <f t="shared" si="9911"/>
        <v>0</v>
      </c>
      <c r="AM1153" s="1">
        <f t="shared" si="9912"/>
        <v>0</v>
      </c>
      <c r="AN1153" s="1">
        <f t="shared" si="9913"/>
        <v>0</v>
      </c>
      <c r="AO1153" s="44"/>
      <c r="AP1153" s="44"/>
      <c r="AQ1153" s="44"/>
      <c r="AR1153" s="294">
        <f t="shared" si="9986"/>
        <v>15</v>
      </c>
      <c r="AS1153" s="122">
        <f t="shared" si="9914"/>
        <v>0</v>
      </c>
      <c r="AT1153" s="122">
        <f t="shared" si="9915"/>
        <v>0</v>
      </c>
      <c r="AU1153" s="122">
        <f t="shared" si="9916"/>
        <v>0</v>
      </c>
      <c r="AV1153" s="122">
        <f t="shared" si="9917"/>
        <v>1</v>
      </c>
      <c r="AW1153" s="44"/>
      <c r="AX1153" s="294"/>
      <c r="AY1153" s="294"/>
      <c r="AZ1153" s="294"/>
      <c r="BA1153" s="294"/>
      <c r="BB1153" s="294"/>
      <c r="BC1153" s="29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>
        <v>1</v>
      </c>
      <c r="BN1153" s="127"/>
      <c r="BO1153" s="44"/>
      <c r="BP1153" s="1"/>
      <c r="BQ1153" s="44"/>
      <c r="BR1153" s="17">
        <v>4</v>
      </c>
      <c r="BS1153" s="1">
        <f t="shared" si="9918"/>
        <v>0</v>
      </c>
      <c r="BT1153" s="17">
        <f t="shared" si="9919"/>
        <v>0</v>
      </c>
      <c r="BU1153" s="44"/>
      <c r="BV1153" s="44">
        <v>2</v>
      </c>
      <c r="BW1153" s="44"/>
      <c r="BX1153" s="44"/>
      <c r="BY1153" s="44"/>
      <c r="BZ1153" s="44"/>
      <c r="CA1153" s="44"/>
      <c r="CB1153" s="44"/>
      <c r="CC1153" s="44"/>
      <c r="CD1153" s="92"/>
      <c r="CE1153" s="92"/>
      <c r="CF1153" s="92"/>
      <c r="CG1153" s="44"/>
      <c r="CH1153" s="1"/>
      <c r="CI1153" s="1"/>
      <c r="CJ1153" s="1"/>
      <c r="CK1153" s="383"/>
      <c r="CL1153" s="383"/>
      <c r="CM1153" s="383"/>
      <c r="CN1153" s="1">
        <f t="shared" si="9920"/>
        <v>0</v>
      </c>
      <c r="CO1153" s="1">
        <f t="shared" si="9921"/>
        <v>0</v>
      </c>
      <c r="CP1153" s="20">
        <f t="shared" si="9922"/>
        <v>0</v>
      </c>
      <c r="CQ1153" s="351"/>
      <c r="CR1153" s="131">
        <f t="shared" si="9923"/>
        <v>1</v>
      </c>
      <c r="CS1153" s="44"/>
      <c r="CT1153" s="44"/>
      <c r="CU1153" s="1"/>
      <c r="CV1153" s="1"/>
      <c r="CW1153" s="1">
        <v>1</v>
      </c>
      <c r="CX1153" s="1"/>
      <c r="CY1153" s="1"/>
      <c r="CZ1153" s="44">
        <v>1</v>
      </c>
      <c r="DA1153" s="17">
        <f t="shared" si="9924"/>
        <v>0</v>
      </c>
      <c r="DB1153" s="359">
        <f t="shared" si="9925"/>
        <v>1</v>
      </c>
      <c r="DC1153" s="359">
        <f t="shared" si="9539"/>
        <v>1</v>
      </c>
      <c r="DD1153" s="44"/>
      <c r="DE1153" s="44"/>
      <c r="DF1153" s="44"/>
      <c r="DG1153" s="44"/>
      <c r="DH1153" s="44">
        <v>3</v>
      </c>
      <c r="DI1153" s="44"/>
      <c r="DJ1153" s="44"/>
      <c r="DK1153" s="44"/>
      <c r="DL1153" s="44"/>
      <c r="DM1153" s="44"/>
      <c r="DN1153" s="44">
        <f t="shared" ref="DN1153:DN1160" si="9990">F1153</f>
        <v>15</v>
      </c>
      <c r="DO1153" s="1"/>
      <c r="DP1153" s="1"/>
      <c r="DQ1153" s="17">
        <f t="shared" si="9926"/>
        <v>0</v>
      </c>
      <c r="DR1153" s="17">
        <f t="shared" si="9927"/>
        <v>0</v>
      </c>
      <c r="DS1153" s="17">
        <f t="shared" si="9928"/>
        <v>0</v>
      </c>
      <c r="DT1153" s="17">
        <f t="shared" si="9929"/>
        <v>0</v>
      </c>
      <c r="DU1153" s="17">
        <f t="shared" si="9930"/>
        <v>0</v>
      </c>
      <c r="DV1153" s="17">
        <f t="shared" si="9931"/>
        <v>0</v>
      </c>
      <c r="DW1153" s="1"/>
      <c r="DX1153" s="1"/>
      <c r="DY1153" s="20">
        <f t="shared" si="9932"/>
        <v>0</v>
      </c>
      <c r="DZ1153" s="20">
        <f t="shared" si="9933"/>
        <v>0</v>
      </c>
      <c r="EA1153" s="20">
        <f t="shared" si="9934"/>
        <v>0</v>
      </c>
      <c r="EB1153" s="20">
        <f t="shared" si="9935"/>
        <v>0</v>
      </c>
      <c r="EC1153" s="18">
        <f t="shared" si="9936"/>
        <v>0</v>
      </c>
      <c r="ED1153" s="19">
        <f t="shared" si="9937"/>
        <v>0</v>
      </c>
      <c r="EE1153" s="19">
        <f t="shared" si="9938"/>
        <v>0</v>
      </c>
      <c r="EF1153" s="1">
        <f t="shared" si="9939"/>
        <v>0</v>
      </c>
      <c r="EG1153" s="18">
        <f>+IF(AND(CT1153+EC1153=0,SUM(AO1153:AR1153)&gt;0,SUM(DK1153:DN1153)&gt;0),(CU1153+CV1153+CW1153+CX1153)*2+CY1153*5,(EC1153+CT1153-FO1153)*5)+IF(AND(EC1153+DQ1153+CT1153=0,SUM(AO1153:AR1153)&gt;0),SUM(CU1153:CX1153)*2+CY1153*5,0)-2</f>
        <v>2</v>
      </c>
      <c r="EH1153" s="341"/>
      <c r="EI1153" s="44"/>
      <c r="EJ1153" s="44"/>
      <c r="EK1153" s="44"/>
      <c r="EL1153" s="93"/>
      <c r="EM1153" s="93">
        <v>1</v>
      </c>
      <c r="EN1153" s="93"/>
      <c r="EO1153" s="366"/>
      <c r="EP1153" s="366"/>
      <c r="EQ1153" s="374"/>
      <c r="ER1153" s="374"/>
      <c r="ES1153" s="374"/>
      <c r="ET1153" s="374"/>
      <c r="EU1153" s="18">
        <f t="shared" si="9983"/>
        <v>3</v>
      </c>
      <c r="EV1153" s="18">
        <f t="shared" si="9940"/>
        <v>0</v>
      </c>
      <c r="EW1153" s="341"/>
      <c r="EX1153" s="341"/>
      <c r="EY1153" s="341"/>
      <c r="EZ1153" s="365">
        <f t="shared" si="9970"/>
        <v>0</v>
      </c>
      <c r="FA1153" s="44"/>
      <c r="FB1153" s="44"/>
      <c r="FC1153" s="44"/>
      <c r="FD1153" s="45"/>
      <c r="FE1153" s="45"/>
      <c r="FF1153" s="45"/>
      <c r="FG1153" s="300"/>
      <c r="FH1153" s="45"/>
      <c r="FI1153" s="45"/>
      <c r="FJ1153" s="45"/>
      <c r="FK1153" s="44"/>
      <c r="FL1153" s="44"/>
      <c r="FM1153" s="44"/>
      <c r="FN1153" s="44"/>
      <c r="FO1153" s="294"/>
      <c r="FP1153" s="20">
        <f t="shared" si="9984"/>
        <v>0</v>
      </c>
      <c r="FQ1153" s="20">
        <f t="shared" si="9941"/>
        <v>0</v>
      </c>
      <c r="FR1153" s="20">
        <f t="shared" si="9942"/>
        <v>0</v>
      </c>
      <c r="FS1153" s="20">
        <f t="shared" si="9943"/>
        <v>0</v>
      </c>
      <c r="FT1153" s="20">
        <f t="shared" si="9944"/>
        <v>0</v>
      </c>
      <c r="FU1153" s="20">
        <f t="shared" si="9945"/>
        <v>0</v>
      </c>
      <c r="FV1153" s="20">
        <f t="shared" si="9946"/>
        <v>0</v>
      </c>
      <c r="FW1153" s="44"/>
    </row>
    <row r="1154" spans="1:179" ht="27.75" customHeight="1">
      <c r="A1154" s="40"/>
      <c r="B1154" s="48">
        <v>2</v>
      </c>
      <c r="C1154" s="48">
        <f t="shared" si="9987"/>
        <v>2</v>
      </c>
      <c r="D1154" s="48" t="s">
        <v>44</v>
      </c>
      <c r="E1154" s="48" t="str">
        <f t="shared" si="9988"/>
        <v>LT8,5</v>
      </c>
      <c r="F1154" s="48">
        <v>35</v>
      </c>
      <c r="G1154" s="48">
        <f t="shared" si="9989"/>
        <v>35</v>
      </c>
      <c r="H1154" s="43"/>
      <c r="I1154" s="43"/>
      <c r="J1154" s="44"/>
      <c r="K1154" s="44"/>
      <c r="L1154" s="44"/>
      <c r="M1154" s="44"/>
      <c r="N1154" s="43"/>
      <c r="O1154" s="43"/>
      <c r="P1154" s="1"/>
      <c r="Q1154" s="16"/>
      <c r="R1154" s="1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1">
        <f t="shared" ref="AC1154:AC1155" si="9991">+IF(S1154=1,1,0)+IF(T1154=1,1,0)</f>
        <v>0</v>
      </c>
      <c r="AD1154" s="1">
        <f t="shared" ref="AD1154:AD1155" si="9992">+IF(U1154=1,1,0)+IF(V1154=1,1,0)</f>
        <v>0</v>
      </c>
      <c r="AE1154" s="1">
        <f t="shared" ref="AE1154:AE1155" si="9993">+IF(W1154=1,1,0)+IF(X1154=1,1,0)</f>
        <v>0</v>
      </c>
      <c r="AF1154" s="1">
        <f t="shared" ref="AF1154:AF1155" si="9994">+IF(Y1154=1,1,0)+IF(Z1154=1,1,0)</f>
        <v>0</v>
      </c>
      <c r="AG1154" s="1">
        <f t="shared" ref="AG1154:AG1155" si="9995">+IF(AA1154=1,1,0)</f>
        <v>0</v>
      </c>
      <c r="AH1154" s="1">
        <f t="shared" ref="AH1154:AH1155" si="9996">+IF(AB1154=1,1,0)</f>
        <v>0</v>
      </c>
      <c r="AI1154" s="1">
        <f t="shared" ref="AI1154:AI1155" si="9997">+IF(S1154=2,1,0)+IF(T1154=2,1,0)</f>
        <v>0</v>
      </c>
      <c r="AJ1154" s="1">
        <f t="shared" ref="AJ1154:AJ1155" si="9998">+IF(U1154=2,1,0)+IF(V1154=2,1,0)</f>
        <v>0</v>
      </c>
      <c r="AK1154" s="1">
        <f t="shared" ref="AK1154:AK1155" si="9999">+IF(X1154=2,1,0)+IF(W1154=2,1,0)</f>
        <v>0</v>
      </c>
      <c r="AL1154" s="1">
        <f t="shared" ref="AL1154:AL1155" si="10000">+IF(Y1154=2,1,0)+IF(Z1154=2,1,0)</f>
        <v>0</v>
      </c>
      <c r="AM1154" s="1">
        <f t="shared" ref="AM1154:AM1155" si="10001">+IF(AA1154=2,1,0)</f>
        <v>0</v>
      </c>
      <c r="AN1154" s="1">
        <f t="shared" ref="AN1154:AN1155" si="10002">+IF(AB1154=2,1,0)</f>
        <v>0</v>
      </c>
      <c r="AO1154" s="44"/>
      <c r="AP1154" s="44"/>
      <c r="AQ1154" s="44"/>
      <c r="AR1154" s="294">
        <f t="shared" si="9986"/>
        <v>35</v>
      </c>
      <c r="AS1154" s="122">
        <f t="shared" si="9914"/>
        <v>0</v>
      </c>
      <c r="AT1154" s="122">
        <f t="shared" si="9915"/>
        <v>0</v>
      </c>
      <c r="AU1154" s="122">
        <f t="shared" si="9916"/>
        <v>0</v>
      </c>
      <c r="AV1154" s="122">
        <f t="shared" si="9917"/>
        <v>1</v>
      </c>
      <c r="AW1154" s="44"/>
      <c r="AX1154" s="294"/>
      <c r="AY1154" s="294"/>
      <c r="AZ1154" s="294"/>
      <c r="BA1154" s="294"/>
      <c r="BB1154" s="294"/>
      <c r="BC1154" s="294"/>
      <c r="BD1154" s="44"/>
      <c r="BE1154" s="44"/>
      <c r="BF1154" s="44"/>
      <c r="BG1154" s="44"/>
      <c r="BH1154" s="44"/>
      <c r="BI1154" s="44"/>
      <c r="BJ1154" s="44">
        <v>1</v>
      </c>
      <c r="BK1154" s="44"/>
      <c r="BL1154" s="44"/>
      <c r="BM1154" s="44"/>
      <c r="BN1154" s="127"/>
      <c r="BO1154" s="44"/>
      <c r="BP1154" s="1"/>
      <c r="BQ1154" s="44"/>
      <c r="BR1154" s="17">
        <v>4</v>
      </c>
      <c r="BS1154" s="1">
        <f t="shared" si="9918"/>
        <v>0</v>
      </c>
      <c r="BT1154" s="17">
        <f t="shared" ref="BT1154:BT1155" si="10003">+BS1154*2</f>
        <v>0</v>
      </c>
      <c r="BU1154" s="44"/>
      <c r="BV1154" s="44">
        <v>2</v>
      </c>
      <c r="BW1154" s="44"/>
      <c r="BX1154" s="44"/>
      <c r="BY1154" s="44"/>
      <c r="BZ1154" s="44"/>
      <c r="CA1154" s="44"/>
      <c r="CB1154" s="44"/>
      <c r="CC1154" s="44"/>
      <c r="CD1154" s="92"/>
      <c r="CE1154" s="92"/>
      <c r="CF1154" s="92"/>
      <c r="CG1154" s="44"/>
      <c r="CH1154" s="1"/>
      <c r="CI1154" s="1"/>
      <c r="CJ1154" s="1"/>
      <c r="CK1154" s="383"/>
      <c r="CL1154" s="383"/>
      <c r="CM1154" s="383"/>
      <c r="CN1154" s="1">
        <f t="shared" si="9920"/>
        <v>0</v>
      </c>
      <c r="CO1154" s="1">
        <f t="shared" si="9921"/>
        <v>0</v>
      </c>
      <c r="CP1154" s="20">
        <f t="shared" si="9922"/>
        <v>0</v>
      </c>
      <c r="CQ1154" s="351"/>
      <c r="CR1154" s="131">
        <f t="shared" si="9923"/>
        <v>1</v>
      </c>
      <c r="CS1154" s="44"/>
      <c r="CT1154" s="44"/>
      <c r="CU1154" s="1"/>
      <c r="CV1154" s="1"/>
      <c r="CW1154" s="1"/>
      <c r="CX1154" s="1"/>
      <c r="CY1154" s="1"/>
      <c r="CZ1154" s="44"/>
      <c r="DA1154" s="17">
        <f t="shared" ref="DA1154:DA1155" si="10004">+CY1154</f>
        <v>0</v>
      </c>
      <c r="DB1154" s="359">
        <f t="shared" si="9925"/>
        <v>0</v>
      </c>
      <c r="DC1154" s="359">
        <f t="shared" si="9539"/>
        <v>0</v>
      </c>
      <c r="DD1154" s="44"/>
      <c r="DE1154" s="44"/>
      <c r="DF1154" s="44"/>
      <c r="DG1154" s="44"/>
      <c r="DH1154" s="44"/>
      <c r="DI1154" s="44"/>
      <c r="DJ1154" s="44"/>
      <c r="DK1154" s="44"/>
      <c r="DL1154" s="44"/>
      <c r="DM1154" s="44"/>
      <c r="DN1154" s="44">
        <f t="shared" si="9990"/>
        <v>35</v>
      </c>
      <c r="DO1154" s="1"/>
      <c r="DP1154" s="1"/>
      <c r="DQ1154" s="17">
        <f t="shared" si="9926"/>
        <v>0</v>
      </c>
      <c r="DR1154" s="17">
        <f t="shared" si="9927"/>
        <v>0</v>
      </c>
      <c r="DS1154" s="17">
        <f t="shared" si="9928"/>
        <v>0</v>
      </c>
      <c r="DT1154" s="17">
        <f t="shared" si="9929"/>
        <v>0</v>
      </c>
      <c r="DU1154" s="17">
        <f t="shared" si="9930"/>
        <v>0</v>
      </c>
      <c r="DV1154" s="17">
        <f t="shared" si="9931"/>
        <v>0</v>
      </c>
      <c r="DW1154" s="1"/>
      <c r="DX1154" s="1"/>
      <c r="DY1154" s="20">
        <f t="shared" si="9932"/>
        <v>0</v>
      </c>
      <c r="DZ1154" s="20">
        <f t="shared" si="9933"/>
        <v>0</v>
      </c>
      <c r="EA1154" s="20">
        <f t="shared" si="9934"/>
        <v>0</v>
      </c>
      <c r="EB1154" s="20">
        <f t="shared" si="9935"/>
        <v>0</v>
      </c>
      <c r="EC1154" s="18">
        <f t="shared" si="9936"/>
        <v>0</v>
      </c>
      <c r="ED1154" s="19">
        <f t="shared" ref="ED1154:ED1155" si="10005">+IF(EC1154&lt;&gt;0,EC1154*3,0)</f>
        <v>0</v>
      </c>
      <c r="EE1154" s="19">
        <f t="shared" si="9938"/>
        <v>0</v>
      </c>
      <c r="EF1154" s="1">
        <f t="shared" si="9939"/>
        <v>0</v>
      </c>
      <c r="EG1154" s="18">
        <f t="shared" ref="EG1154:EG1171" si="10006">+IF(AND(CT1154+EC1154=0,SUM(AO1154:AR1154)&gt;0,SUM(DK1154:DN1154)&gt;0),(CU1154+CV1154+CW1154+CX1154)*2+CY1154*5,(EC1154+CT1154-FO1154)*5)+IF(AND(EC1154+DQ1154+CT1154=0,SUM(AO1154:AR1154)&gt;0),SUM(CU1154:CX1154)*2+CY1154*5,0)</f>
        <v>0</v>
      </c>
      <c r="EH1154" s="341"/>
      <c r="EI1154" s="44"/>
      <c r="EJ1154" s="44"/>
      <c r="EK1154" s="44"/>
      <c r="EL1154" s="93"/>
      <c r="EM1154" s="93"/>
      <c r="EN1154" s="93"/>
      <c r="EO1154" s="366"/>
      <c r="EP1154" s="366"/>
      <c r="EQ1154" s="374"/>
      <c r="ER1154" s="374"/>
      <c r="ES1154" s="374"/>
      <c r="ET1154" s="374"/>
      <c r="EU1154" s="18">
        <f t="shared" si="9983"/>
        <v>0</v>
      </c>
      <c r="EV1154" s="18">
        <f t="shared" si="9940"/>
        <v>0</v>
      </c>
      <c r="EW1154" s="341"/>
      <c r="EX1154" s="341"/>
      <c r="EY1154" s="341"/>
      <c r="EZ1154" s="365">
        <f t="shared" si="9970"/>
        <v>0</v>
      </c>
      <c r="FA1154" s="44"/>
      <c r="FB1154" s="44"/>
      <c r="FC1154" s="44"/>
      <c r="FD1154" s="45"/>
      <c r="FE1154" s="45"/>
      <c r="FF1154" s="45"/>
      <c r="FG1154" s="300"/>
      <c r="FH1154" s="45"/>
      <c r="FI1154" s="45"/>
      <c r="FJ1154" s="45"/>
      <c r="FK1154" s="44"/>
      <c r="FL1154" s="44"/>
      <c r="FM1154" s="44"/>
      <c r="FN1154" s="44"/>
      <c r="FO1154" s="294"/>
      <c r="FP1154" s="20">
        <f t="shared" si="9984"/>
        <v>0</v>
      </c>
      <c r="FQ1154" s="20">
        <f t="shared" si="9941"/>
        <v>0</v>
      </c>
      <c r="FR1154" s="20">
        <f t="shared" si="9942"/>
        <v>0</v>
      </c>
      <c r="FS1154" s="20">
        <f t="shared" si="9943"/>
        <v>0</v>
      </c>
      <c r="FT1154" s="20">
        <f t="shared" si="9944"/>
        <v>0</v>
      </c>
      <c r="FU1154" s="20">
        <f t="shared" si="9945"/>
        <v>0</v>
      </c>
      <c r="FV1154" s="20">
        <f t="shared" si="9946"/>
        <v>0</v>
      </c>
      <c r="FW1154" s="44"/>
    </row>
    <row r="1155" spans="1:179" ht="27.75" customHeight="1">
      <c r="A1155" s="40"/>
      <c r="B1155" s="48">
        <v>3</v>
      </c>
      <c r="C1155" s="48">
        <f t="shared" si="9987"/>
        <v>3</v>
      </c>
      <c r="D1155" s="48" t="s">
        <v>187</v>
      </c>
      <c r="E1155" s="48" t="str">
        <f t="shared" si="9988"/>
        <v>2LT8,5</v>
      </c>
      <c r="F1155" s="48">
        <v>37</v>
      </c>
      <c r="G1155" s="48">
        <f t="shared" si="9989"/>
        <v>37</v>
      </c>
      <c r="H1155" s="43"/>
      <c r="I1155" s="43"/>
      <c r="J1155" s="44"/>
      <c r="K1155" s="44"/>
      <c r="L1155" s="44"/>
      <c r="M1155" s="44"/>
      <c r="N1155" s="43"/>
      <c r="O1155" s="43"/>
      <c r="P1155" s="1"/>
      <c r="Q1155" s="16"/>
      <c r="R1155" s="1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1">
        <f t="shared" si="9991"/>
        <v>0</v>
      </c>
      <c r="AD1155" s="1">
        <f t="shared" si="9992"/>
        <v>0</v>
      </c>
      <c r="AE1155" s="1">
        <f t="shared" si="9993"/>
        <v>0</v>
      </c>
      <c r="AF1155" s="1">
        <f t="shared" si="9994"/>
        <v>0</v>
      </c>
      <c r="AG1155" s="1">
        <f t="shared" si="9995"/>
        <v>0</v>
      </c>
      <c r="AH1155" s="1">
        <f t="shared" si="9996"/>
        <v>0</v>
      </c>
      <c r="AI1155" s="1">
        <f t="shared" si="9997"/>
        <v>0</v>
      </c>
      <c r="AJ1155" s="1">
        <f t="shared" si="9998"/>
        <v>0</v>
      </c>
      <c r="AK1155" s="1">
        <f t="shared" si="9999"/>
        <v>0</v>
      </c>
      <c r="AL1155" s="1">
        <f t="shared" si="10000"/>
        <v>0</v>
      </c>
      <c r="AM1155" s="1">
        <f t="shared" si="10001"/>
        <v>0</v>
      </c>
      <c r="AN1155" s="1">
        <f t="shared" si="10002"/>
        <v>0</v>
      </c>
      <c r="AO1155" s="44"/>
      <c r="AP1155" s="44"/>
      <c r="AQ1155" s="44"/>
      <c r="AR1155" s="294">
        <f t="shared" si="9986"/>
        <v>37</v>
      </c>
      <c r="AS1155" s="122">
        <f t="shared" si="9914"/>
        <v>0</v>
      </c>
      <c r="AT1155" s="122">
        <f t="shared" si="9915"/>
        <v>0</v>
      </c>
      <c r="AU1155" s="122">
        <f t="shared" si="9916"/>
        <v>0</v>
      </c>
      <c r="AV1155" s="122">
        <f t="shared" si="9917"/>
        <v>1</v>
      </c>
      <c r="AW1155" s="44"/>
      <c r="AX1155" s="294"/>
      <c r="AY1155" s="294"/>
      <c r="AZ1155" s="294"/>
      <c r="BA1155" s="294"/>
      <c r="BB1155" s="294"/>
      <c r="BC1155" s="29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>
        <v>1</v>
      </c>
      <c r="BN1155" s="127">
        <v>1</v>
      </c>
      <c r="BO1155" s="44"/>
      <c r="BP1155" s="1"/>
      <c r="BQ1155" s="44"/>
      <c r="BR1155" s="17">
        <v>4</v>
      </c>
      <c r="BS1155" s="1">
        <f t="shared" si="9918"/>
        <v>0</v>
      </c>
      <c r="BT1155" s="17">
        <f t="shared" si="10003"/>
        <v>0</v>
      </c>
      <c r="BU1155" s="44"/>
      <c r="BV1155" s="44">
        <v>2</v>
      </c>
      <c r="BW1155" s="44">
        <v>2</v>
      </c>
      <c r="BX1155" s="44">
        <v>2</v>
      </c>
      <c r="BY1155" s="44"/>
      <c r="BZ1155" s="44"/>
      <c r="CA1155" s="44"/>
      <c r="CB1155" s="44"/>
      <c r="CC1155" s="44"/>
      <c r="CD1155" s="92"/>
      <c r="CE1155" s="92"/>
      <c r="CF1155" s="92"/>
      <c r="CG1155" s="44"/>
      <c r="CH1155" s="1"/>
      <c r="CI1155" s="1"/>
      <c r="CJ1155" s="1"/>
      <c r="CK1155" s="383"/>
      <c r="CL1155" s="383"/>
      <c r="CM1155" s="383"/>
      <c r="CN1155" s="1">
        <f t="shared" si="9920"/>
        <v>4</v>
      </c>
      <c r="CO1155" s="1">
        <f t="shared" si="9921"/>
        <v>4</v>
      </c>
      <c r="CP1155" s="20">
        <f t="shared" si="9922"/>
        <v>0</v>
      </c>
      <c r="CQ1155" s="351"/>
      <c r="CR1155" s="131">
        <f t="shared" si="9923"/>
        <v>1</v>
      </c>
      <c r="CS1155" s="44">
        <v>1</v>
      </c>
      <c r="CT1155" s="44">
        <v>1</v>
      </c>
      <c r="CU1155" s="1"/>
      <c r="CV1155" s="1">
        <v>1</v>
      </c>
      <c r="CW1155" s="1">
        <v>2</v>
      </c>
      <c r="CX1155" s="1"/>
      <c r="CY1155" s="1">
        <v>1</v>
      </c>
      <c r="CZ1155" s="44">
        <v>9</v>
      </c>
      <c r="DA1155" s="17">
        <f t="shared" si="10004"/>
        <v>1</v>
      </c>
      <c r="DB1155" s="359">
        <f t="shared" si="9925"/>
        <v>10</v>
      </c>
      <c r="DC1155" s="359">
        <f t="shared" si="9539"/>
        <v>4</v>
      </c>
      <c r="DD1155" s="44"/>
      <c r="DE1155" s="44">
        <v>11</v>
      </c>
      <c r="DF1155" s="44">
        <v>3</v>
      </c>
      <c r="DG1155" s="44"/>
      <c r="DH1155" s="44"/>
      <c r="DI1155" s="44"/>
      <c r="DJ1155" s="44"/>
      <c r="DK1155" s="44"/>
      <c r="DL1155" s="44"/>
      <c r="DM1155" s="44"/>
      <c r="DN1155" s="44">
        <f t="shared" si="9990"/>
        <v>37</v>
      </c>
      <c r="DO1155" s="1"/>
      <c r="DP1155" s="1"/>
      <c r="DQ1155" s="17">
        <f t="shared" si="9926"/>
        <v>0</v>
      </c>
      <c r="DR1155" s="17">
        <f t="shared" si="9927"/>
        <v>0</v>
      </c>
      <c r="DS1155" s="17">
        <f t="shared" si="9928"/>
        <v>0</v>
      </c>
      <c r="DT1155" s="17">
        <f t="shared" si="9929"/>
        <v>0</v>
      </c>
      <c r="DU1155" s="17">
        <f t="shared" si="9930"/>
        <v>0</v>
      </c>
      <c r="DV1155" s="17">
        <f t="shared" si="9931"/>
        <v>0</v>
      </c>
      <c r="DW1155" s="1"/>
      <c r="DX1155" s="1"/>
      <c r="DY1155" s="20">
        <f t="shared" si="9932"/>
        <v>0</v>
      </c>
      <c r="DZ1155" s="20">
        <f t="shared" si="9933"/>
        <v>0</v>
      </c>
      <c r="EA1155" s="20">
        <f t="shared" si="9934"/>
        <v>0</v>
      </c>
      <c r="EB1155" s="20">
        <f t="shared" si="9935"/>
        <v>0</v>
      </c>
      <c r="EC1155" s="18">
        <f t="shared" si="9936"/>
        <v>0</v>
      </c>
      <c r="ED1155" s="19">
        <f t="shared" si="10005"/>
        <v>0</v>
      </c>
      <c r="EE1155" s="19">
        <f t="shared" si="9938"/>
        <v>3</v>
      </c>
      <c r="EF1155" s="1">
        <f t="shared" si="9939"/>
        <v>4</v>
      </c>
      <c r="EG1155" s="18">
        <f t="shared" si="10006"/>
        <v>5</v>
      </c>
      <c r="EH1155" s="341"/>
      <c r="EI1155" s="44">
        <v>5.5</v>
      </c>
      <c r="EJ1155" s="44">
        <v>11</v>
      </c>
      <c r="EK1155" s="44">
        <v>5.5</v>
      </c>
      <c r="EL1155" s="93"/>
      <c r="EM1155" s="93">
        <v>1</v>
      </c>
      <c r="EN1155" s="93"/>
      <c r="EO1155" s="366"/>
      <c r="EP1155" s="366"/>
      <c r="EQ1155" s="374"/>
      <c r="ER1155" s="374"/>
      <c r="ES1155" s="374"/>
      <c r="ET1155" s="374"/>
      <c r="EU1155" s="18">
        <f t="shared" si="9983"/>
        <v>11</v>
      </c>
      <c r="EV1155" s="18">
        <f t="shared" si="9940"/>
        <v>0</v>
      </c>
      <c r="EW1155" s="341"/>
      <c r="EX1155" s="341"/>
      <c r="EY1155" s="341"/>
      <c r="EZ1155" s="365">
        <f t="shared" si="9970"/>
        <v>1</v>
      </c>
      <c r="FA1155" s="44"/>
      <c r="FB1155" s="44"/>
      <c r="FC1155" s="44"/>
      <c r="FD1155" s="45"/>
      <c r="FE1155" s="45"/>
      <c r="FF1155" s="45"/>
      <c r="FG1155" s="300"/>
      <c r="FH1155" s="45"/>
      <c r="FI1155" s="45"/>
      <c r="FJ1155" s="45"/>
      <c r="FK1155" s="44"/>
      <c r="FL1155" s="44"/>
      <c r="FM1155" s="44"/>
      <c r="FN1155" s="44"/>
      <c r="FO1155" s="294"/>
      <c r="FP1155" s="20">
        <f t="shared" si="9984"/>
        <v>0</v>
      </c>
      <c r="FQ1155" s="20">
        <f t="shared" si="9941"/>
        <v>11</v>
      </c>
      <c r="FR1155" s="20">
        <f t="shared" si="9942"/>
        <v>3</v>
      </c>
      <c r="FS1155" s="20">
        <f t="shared" si="9943"/>
        <v>0</v>
      </c>
      <c r="FT1155" s="20">
        <f t="shared" si="9944"/>
        <v>0</v>
      </c>
      <c r="FU1155" s="20">
        <f t="shared" si="9945"/>
        <v>0</v>
      </c>
      <c r="FV1155" s="20">
        <f t="shared" si="9946"/>
        <v>0</v>
      </c>
      <c r="FW1155" s="44"/>
    </row>
    <row r="1156" spans="1:179" ht="27.75" customHeight="1">
      <c r="A1156" s="40"/>
      <c r="B1156" s="48">
        <v>4</v>
      </c>
      <c r="C1156" s="48">
        <f t="shared" si="9987"/>
        <v>4</v>
      </c>
      <c r="D1156" s="48" t="s">
        <v>187</v>
      </c>
      <c r="E1156" s="48" t="str">
        <f t="shared" si="9988"/>
        <v>2LT8,5</v>
      </c>
      <c r="F1156" s="48">
        <v>30</v>
      </c>
      <c r="G1156" s="48">
        <f t="shared" si="9989"/>
        <v>30</v>
      </c>
      <c r="H1156" s="43"/>
      <c r="I1156" s="43"/>
      <c r="J1156" s="44"/>
      <c r="K1156" s="44"/>
      <c r="L1156" s="44"/>
      <c r="M1156" s="44"/>
      <c r="N1156" s="43"/>
      <c r="O1156" s="43"/>
      <c r="P1156" s="1"/>
      <c r="Q1156" s="16"/>
      <c r="R1156" s="1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1">
        <f t="shared" ref="AC1156:AC1157" si="10007">+IF(S1156=1,1,0)+IF(T1156=1,1,0)</f>
        <v>0</v>
      </c>
      <c r="AD1156" s="1">
        <f t="shared" ref="AD1156:AD1157" si="10008">+IF(U1156=1,1,0)+IF(V1156=1,1,0)</f>
        <v>0</v>
      </c>
      <c r="AE1156" s="1">
        <f t="shared" ref="AE1156:AE1157" si="10009">+IF(W1156=1,1,0)+IF(X1156=1,1,0)</f>
        <v>0</v>
      </c>
      <c r="AF1156" s="1">
        <f t="shared" ref="AF1156:AF1157" si="10010">+IF(Y1156=1,1,0)+IF(Z1156=1,1,0)</f>
        <v>0</v>
      </c>
      <c r="AG1156" s="1">
        <f t="shared" ref="AG1156:AG1157" si="10011">+IF(AA1156=1,1,0)</f>
        <v>0</v>
      </c>
      <c r="AH1156" s="1">
        <f t="shared" ref="AH1156:AH1157" si="10012">+IF(AB1156=1,1,0)</f>
        <v>0</v>
      </c>
      <c r="AI1156" s="1">
        <f t="shared" ref="AI1156:AI1157" si="10013">+IF(S1156=2,1,0)+IF(T1156=2,1,0)</f>
        <v>0</v>
      </c>
      <c r="AJ1156" s="1">
        <f t="shared" ref="AJ1156:AJ1157" si="10014">+IF(U1156=2,1,0)+IF(V1156=2,1,0)</f>
        <v>0</v>
      </c>
      <c r="AK1156" s="1">
        <f t="shared" ref="AK1156:AK1157" si="10015">+IF(X1156=2,1,0)+IF(W1156=2,1,0)</f>
        <v>0</v>
      </c>
      <c r="AL1156" s="1">
        <f t="shared" ref="AL1156:AL1157" si="10016">+IF(Y1156=2,1,0)+IF(Z1156=2,1,0)</f>
        <v>0</v>
      </c>
      <c r="AM1156" s="1">
        <f t="shared" ref="AM1156:AM1157" si="10017">+IF(AA1156=2,1,0)</f>
        <v>0</v>
      </c>
      <c r="AN1156" s="1">
        <f t="shared" ref="AN1156:AN1157" si="10018">+IF(AB1156=2,1,0)</f>
        <v>0</v>
      </c>
      <c r="AO1156" s="44"/>
      <c r="AP1156" s="44"/>
      <c r="AQ1156" s="44"/>
      <c r="AR1156" s="294">
        <f t="shared" si="9986"/>
        <v>30</v>
      </c>
      <c r="AS1156" s="122">
        <f t="shared" si="9914"/>
        <v>0</v>
      </c>
      <c r="AT1156" s="122">
        <f t="shared" si="9915"/>
        <v>0</v>
      </c>
      <c r="AU1156" s="122">
        <f t="shared" si="9916"/>
        <v>0</v>
      </c>
      <c r="AV1156" s="122">
        <f t="shared" si="9917"/>
        <v>1</v>
      </c>
      <c r="AW1156" s="44"/>
      <c r="AX1156" s="294"/>
      <c r="AY1156" s="294"/>
      <c r="AZ1156" s="294"/>
      <c r="BA1156" s="294"/>
      <c r="BB1156" s="294"/>
      <c r="BC1156" s="294"/>
      <c r="BD1156" s="44"/>
      <c r="BE1156" s="44"/>
      <c r="BF1156" s="44"/>
      <c r="BG1156" s="44"/>
      <c r="BH1156" s="44"/>
      <c r="BI1156" s="44"/>
      <c r="BJ1156" s="44"/>
      <c r="BK1156" s="44"/>
      <c r="BL1156" s="44">
        <v>1</v>
      </c>
      <c r="BM1156" s="44"/>
      <c r="BN1156" s="127"/>
      <c r="BO1156" s="44"/>
      <c r="BP1156" s="1"/>
      <c r="BQ1156" s="44"/>
      <c r="BR1156" s="17">
        <v>4</v>
      </c>
      <c r="BS1156" s="1">
        <f t="shared" si="9918"/>
        <v>0</v>
      </c>
      <c r="BT1156" s="17">
        <f t="shared" ref="BT1156:BT1157" si="10019">+BS1156*2</f>
        <v>0</v>
      </c>
      <c r="BU1156" s="44"/>
      <c r="BV1156" s="44">
        <v>2</v>
      </c>
      <c r="BW1156" s="44"/>
      <c r="BX1156" s="44"/>
      <c r="BY1156" s="44"/>
      <c r="BZ1156" s="44"/>
      <c r="CA1156" s="44"/>
      <c r="CB1156" s="44"/>
      <c r="CC1156" s="44"/>
      <c r="CD1156" s="92"/>
      <c r="CE1156" s="92"/>
      <c r="CF1156" s="92"/>
      <c r="CG1156" s="44"/>
      <c r="CH1156" s="1"/>
      <c r="CI1156" s="1"/>
      <c r="CJ1156" s="1"/>
      <c r="CK1156" s="383"/>
      <c r="CL1156" s="383"/>
      <c r="CM1156" s="383"/>
      <c r="CN1156" s="1">
        <f t="shared" si="9920"/>
        <v>0</v>
      </c>
      <c r="CO1156" s="1">
        <f t="shared" si="9921"/>
        <v>0</v>
      </c>
      <c r="CP1156" s="20">
        <f t="shared" si="9922"/>
        <v>0</v>
      </c>
      <c r="CQ1156" s="351"/>
      <c r="CR1156" s="131">
        <f t="shared" si="9923"/>
        <v>1</v>
      </c>
      <c r="CS1156" s="44"/>
      <c r="CT1156" s="44"/>
      <c r="CU1156" s="1"/>
      <c r="CV1156" s="1"/>
      <c r="CW1156" s="1">
        <v>2</v>
      </c>
      <c r="CX1156" s="1"/>
      <c r="CY1156" s="1"/>
      <c r="CZ1156" s="44">
        <v>8</v>
      </c>
      <c r="DA1156" s="17">
        <f t="shared" ref="DA1156:DA1157" si="10020">+CY1156</f>
        <v>0</v>
      </c>
      <c r="DB1156" s="359">
        <f t="shared" si="9925"/>
        <v>8</v>
      </c>
      <c r="DC1156" s="359">
        <f t="shared" si="9539"/>
        <v>2</v>
      </c>
      <c r="DD1156" s="44"/>
      <c r="DE1156" s="44">
        <v>8</v>
      </c>
      <c r="DF1156" s="44"/>
      <c r="DG1156" s="44"/>
      <c r="DH1156" s="44"/>
      <c r="DI1156" s="44"/>
      <c r="DJ1156" s="44"/>
      <c r="DK1156" s="44"/>
      <c r="DL1156" s="44"/>
      <c r="DM1156" s="44"/>
      <c r="DN1156" s="44">
        <f t="shared" si="9990"/>
        <v>30</v>
      </c>
      <c r="DO1156" s="1"/>
      <c r="DP1156" s="1"/>
      <c r="DQ1156" s="17">
        <f t="shared" si="9926"/>
        <v>0</v>
      </c>
      <c r="DR1156" s="17">
        <f t="shared" si="9927"/>
        <v>0</v>
      </c>
      <c r="DS1156" s="17">
        <f t="shared" si="9928"/>
        <v>0</v>
      </c>
      <c r="DT1156" s="17">
        <f t="shared" si="9929"/>
        <v>0</v>
      </c>
      <c r="DU1156" s="17">
        <f t="shared" si="9930"/>
        <v>0</v>
      </c>
      <c r="DV1156" s="17">
        <f t="shared" si="9931"/>
        <v>0</v>
      </c>
      <c r="DW1156" s="1"/>
      <c r="DX1156" s="1"/>
      <c r="DY1156" s="20">
        <f t="shared" si="9932"/>
        <v>0</v>
      </c>
      <c r="DZ1156" s="20">
        <f t="shared" si="9933"/>
        <v>0</v>
      </c>
      <c r="EA1156" s="20">
        <f t="shared" si="9934"/>
        <v>0</v>
      </c>
      <c r="EB1156" s="20">
        <f t="shared" si="9935"/>
        <v>0</v>
      </c>
      <c r="EC1156" s="18">
        <f t="shared" si="9936"/>
        <v>1</v>
      </c>
      <c r="ED1156" s="19">
        <f t="shared" ref="ED1156:ED1157" si="10021">+IF(EC1156&lt;&gt;0,EC1156*3,0)</f>
        <v>3</v>
      </c>
      <c r="EE1156" s="19">
        <f t="shared" si="9938"/>
        <v>0</v>
      </c>
      <c r="EF1156" s="1">
        <f t="shared" si="9939"/>
        <v>0</v>
      </c>
      <c r="EG1156" s="18">
        <f t="shared" si="10006"/>
        <v>5</v>
      </c>
      <c r="EH1156" s="341"/>
      <c r="EI1156" s="44"/>
      <c r="EJ1156" s="44">
        <v>11</v>
      </c>
      <c r="EK1156" s="44"/>
      <c r="EL1156" s="93">
        <v>1</v>
      </c>
      <c r="EM1156" s="93"/>
      <c r="EN1156" s="93"/>
      <c r="EO1156" s="366"/>
      <c r="EP1156" s="366"/>
      <c r="EQ1156" s="374"/>
      <c r="ER1156" s="374"/>
      <c r="ES1156" s="374"/>
      <c r="ET1156" s="374"/>
      <c r="EU1156" s="18">
        <f t="shared" si="9983"/>
        <v>10</v>
      </c>
      <c r="EV1156" s="18">
        <f t="shared" si="9940"/>
        <v>0</v>
      </c>
      <c r="EW1156" s="341"/>
      <c r="EX1156" s="341"/>
      <c r="EY1156" s="341"/>
      <c r="EZ1156" s="365">
        <f t="shared" si="9970"/>
        <v>0</v>
      </c>
      <c r="FA1156" s="44"/>
      <c r="FB1156" s="44"/>
      <c r="FC1156" s="44"/>
      <c r="FD1156" s="45"/>
      <c r="FE1156" s="45"/>
      <c r="FF1156" s="45"/>
      <c r="FG1156" s="300"/>
      <c r="FH1156" s="45"/>
      <c r="FI1156" s="45"/>
      <c r="FJ1156" s="45"/>
      <c r="FK1156" s="44"/>
      <c r="FL1156" s="44"/>
      <c r="FM1156" s="44"/>
      <c r="FN1156" s="44"/>
      <c r="FO1156" s="294"/>
      <c r="FP1156" s="20">
        <f t="shared" si="9984"/>
        <v>0</v>
      </c>
      <c r="FQ1156" s="20">
        <f t="shared" si="9941"/>
        <v>8</v>
      </c>
      <c r="FR1156" s="20">
        <f t="shared" si="9942"/>
        <v>0</v>
      </c>
      <c r="FS1156" s="20">
        <f t="shared" si="9943"/>
        <v>0</v>
      </c>
      <c r="FT1156" s="20">
        <f t="shared" si="9944"/>
        <v>0</v>
      </c>
      <c r="FU1156" s="20">
        <f t="shared" si="9945"/>
        <v>0</v>
      </c>
      <c r="FV1156" s="20">
        <f t="shared" si="9946"/>
        <v>0</v>
      </c>
      <c r="FW1156" s="44"/>
    </row>
    <row r="1157" spans="1:179" ht="27.75" customHeight="1">
      <c r="A1157" s="40"/>
      <c r="B1157" s="48">
        <v>5</v>
      </c>
      <c r="C1157" s="48">
        <f t="shared" si="9987"/>
        <v>5</v>
      </c>
      <c r="D1157" s="48" t="s">
        <v>44</v>
      </c>
      <c r="E1157" s="48" t="str">
        <f t="shared" si="9988"/>
        <v>LT8,5</v>
      </c>
      <c r="F1157" s="48">
        <v>30</v>
      </c>
      <c r="G1157" s="48">
        <f t="shared" si="9989"/>
        <v>30</v>
      </c>
      <c r="H1157" s="43"/>
      <c r="I1157" s="43"/>
      <c r="J1157" s="44"/>
      <c r="K1157" s="44"/>
      <c r="L1157" s="44"/>
      <c r="M1157" s="44"/>
      <c r="N1157" s="43"/>
      <c r="O1157" s="43"/>
      <c r="P1157" s="1"/>
      <c r="Q1157" s="16"/>
      <c r="R1157" s="1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1">
        <f t="shared" si="10007"/>
        <v>0</v>
      </c>
      <c r="AD1157" s="1">
        <f t="shared" si="10008"/>
        <v>0</v>
      </c>
      <c r="AE1157" s="1">
        <f t="shared" si="10009"/>
        <v>0</v>
      </c>
      <c r="AF1157" s="1">
        <f t="shared" si="10010"/>
        <v>0</v>
      </c>
      <c r="AG1157" s="1">
        <f t="shared" si="10011"/>
        <v>0</v>
      </c>
      <c r="AH1157" s="1">
        <f t="shared" si="10012"/>
        <v>0</v>
      </c>
      <c r="AI1157" s="1">
        <f t="shared" si="10013"/>
        <v>0</v>
      </c>
      <c r="AJ1157" s="1">
        <f t="shared" si="10014"/>
        <v>0</v>
      </c>
      <c r="AK1157" s="1">
        <f t="shared" si="10015"/>
        <v>0</v>
      </c>
      <c r="AL1157" s="1">
        <f t="shared" si="10016"/>
        <v>0</v>
      </c>
      <c r="AM1157" s="1">
        <f t="shared" si="10017"/>
        <v>0</v>
      </c>
      <c r="AN1157" s="1">
        <f t="shared" si="10018"/>
        <v>0</v>
      </c>
      <c r="AO1157" s="44"/>
      <c r="AP1157" s="44"/>
      <c r="AQ1157" s="44"/>
      <c r="AR1157" s="294">
        <f t="shared" si="9986"/>
        <v>30</v>
      </c>
      <c r="AS1157" s="122">
        <f t="shared" si="9914"/>
        <v>0</v>
      </c>
      <c r="AT1157" s="122">
        <f t="shared" si="9915"/>
        <v>0</v>
      </c>
      <c r="AU1157" s="122">
        <f t="shared" si="9916"/>
        <v>0</v>
      </c>
      <c r="AV1157" s="122">
        <f t="shared" si="9917"/>
        <v>1</v>
      </c>
      <c r="AW1157" s="44"/>
      <c r="AX1157" s="294"/>
      <c r="AY1157" s="294"/>
      <c r="AZ1157" s="294"/>
      <c r="BA1157" s="294"/>
      <c r="BB1157" s="294"/>
      <c r="BC1157" s="294"/>
      <c r="BD1157" s="44"/>
      <c r="BE1157" s="44"/>
      <c r="BF1157" s="44"/>
      <c r="BG1157" s="44"/>
      <c r="BH1157" s="44"/>
      <c r="BI1157" s="44"/>
      <c r="BJ1157" s="44">
        <v>1</v>
      </c>
      <c r="BK1157" s="44"/>
      <c r="BL1157" s="44"/>
      <c r="BM1157" s="44"/>
      <c r="BN1157" s="127"/>
      <c r="BO1157" s="44"/>
      <c r="BP1157" s="1"/>
      <c r="BQ1157" s="44"/>
      <c r="BR1157" s="17">
        <v>4</v>
      </c>
      <c r="BS1157" s="1">
        <f t="shared" si="9918"/>
        <v>0</v>
      </c>
      <c r="BT1157" s="17">
        <f t="shared" si="10019"/>
        <v>0</v>
      </c>
      <c r="BU1157" s="44"/>
      <c r="BV1157" s="44">
        <v>2</v>
      </c>
      <c r="BW1157" s="44"/>
      <c r="BX1157" s="44"/>
      <c r="BY1157" s="44"/>
      <c r="BZ1157" s="44"/>
      <c r="CA1157" s="44"/>
      <c r="CB1157" s="44"/>
      <c r="CC1157" s="44"/>
      <c r="CD1157" s="92"/>
      <c r="CE1157" s="92"/>
      <c r="CF1157" s="92"/>
      <c r="CG1157" s="44"/>
      <c r="CH1157" s="1"/>
      <c r="CI1157" s="1"/>
      <c r="CJ1157" s="1"/>
      <c r="CK1157" s="383"/>
      <c r="CL1157" s="383"/>
      <c r="CM1157" s="383"/>
      <c r="CN1157" s="1">
        <f t="shared" si="9920"/>
        <v>0</v>
      </c>
      <c r="CO1157" s="1">
        <f t="shared" si="9921"/>
        <v>0</v>
      </c>
      <c r="CP1157" s="20">
        <f t="shared" si="9922"/>
        <v>0</v>
      </c>
      <c r="CQ1157" s="351"/>
      <c r="CR1157" s="131">
        <f t="shared" si="9923"/>
        <v>1</v>
      </c>
      <c r="CS1157" s="44">
        <v>1</v>
      </c>
      <c r="CT1157" s="44">
        <v>1</v>
      </c>
      <c r="CU1157" s="1"/>
      <c r="CV1157" s="1"/>
      <c r="CW1157" s="1">
        <v>2</v>
      </c>
      <c r="CX1157" s="1"/>
      <c r="CY1157" s="1">
        <v>1</v>
      </c>
      <c r="CZ1157" s="44">
        <v>6</v>
      </c>
      <c r="DA1157" s="17">
        <f t="shared" si="10020"/>
        <v>1</v>
      </c>
      <c r="DB1157" s="359">
        <f t="shared" si="9925"/>
        <v>7</v>
      </c>
      <c r="DC1157" s="359">
        <f t="shared" si="9539"/>
        <v>3</v>
      </c>
      <c r="DD1157" s="44"/>
      <c r="DE1157" s="44">
        <v>8</v>
      </c>
      <c r="DF1157" s="44">
        <v>4</v>
      </c>
      <c r="DG1157" s="44"/>
      <c r="DH1157" s="44"/>
      <c r="DI1157" s="44"/>
      <c r="DJ1157" s="44"/>
      <c r="DK1157" s="44"/>
      <c r="DL1157" s="44"/>
      <c r="DM1157" s="44"/>
      <c r="DN1157" s="44">
        <f t="shared" si="9990"/>
        <v>30</v>
      </c>
      <c r="DO1157" s="1"/>
      <c r="DP1157" s="1"/>
      <c r="DQ1157" s="17">
        <f t="shared" si="9926"/>
        <v>0</v>
      </c>
      <c r="DR1157" s="17">
        <f t="shared" si="9927"/>
        <v>0</v>
      </c>
      <c r="DS1157" s="17">
        <f t="shared" si="9928"/>
        <v>0</v>
      </c>
      <c r="DT1157" s="17">
        <f t="shared" si="9929"/>
        <v>0</v>
      </c>
      <c r="DU1157" s="17">
        <f t="shared" si="9930"/>
        <v>0</v>
      </c>
      <c r="DV1157" s="17">
        <f t="shared" si="9931"/>
        <v>0</v>
      </c>
      <c r="DW1157" s="1"/>
      <c r="DX1157" s="1"/>
      <c r="DY1157" s="20">
        <f t="shared" si="9932"/>
        <v>0</v>
      </c>
      <c r="DZ1157" s="20">
        <f t="shared" si="9933"/>
        <v>0</v>
      </c>
      <c r="EA1157" s="20">
        <f t="shared" si="9934"/>
        <v>0</v>
      </c>
      <c r="EB1157" s="20">
        <f t="shared" si="9935"/>
        <v>0</v>
      </c>
      <c r="EC1157" s="18">
        <f t="shared" si="9936"/>
        <v>0</v>
      </c>
      <c r="ED1157" s="19">
        <f t="shared" si="10021"/>
        <v>0</v>
      </c>
      <c r="EE1157" s="19">
        <f t="shared" si="9938"/>
        <v>3</v>
      </c>
      <c r="EF1157" s="1">
        <f t="shared" si="9939"/>
        <v>4</v>
      </c>
      <c r="EG1157" s="18">
        <f t="shared" si="10006"/>
        <v>5</v>
      </c>
      <c r="EH1157" s="341"/>
      <c r="EI1157" s="44"/>
      <c r="EJ1157" s="44">
        <v>11</v>
      </c>
      <c r="EK1157" s="44">
        <v>5.5</v>
      </c>
      <c r="EL1157" s="93">
        <v>1</v>
      </c>
      <c r="EM1157" s="93"/>
      <c r="EN1157" s="93"/>
      <c r="EO1157" s="366"/>
      <c r="EP1157" s="366"/>
      <c r="EQ1157" s="374"/>
      <c r="ER1157" s="374"/>
      <c r="ES1157" s="374"/>
      <c r="ET1157" s="374"/>
      <c r="EU1157" s="18">
        <f t="shared" si="9983"/>
        <v>8</v>
      </c>
      <c r="EV1157" s="18">
        <f t="shared" si="9940"/>
        <v>0</v>
      </c>
      <c r="EW1157" s="341"/>
      <c r="EX1157" s="341"/>
      <c r="EY1157" s="341"/>
      <c r="EZ1157" s="365">
        <f t="shared" si="9970"/>
        <v>0</v>
      </c>
      <c r="FA1157" s="44"/>
      <c r="FB1157" s="44"/>
      <c r="FC1157" s="44"/>
      <c r="FD1157" s="45"/>
      <c r="FE1157" s="45"/>
      <c r="FF1157" s="45"/>
      <c r="FG1157" s="300"/>
      <c r="FH1157" s="45"/>
      <c r="FI1157" s="45"/>
      <c r="FJ1157" s="45"/>
      <c r="FK1157" s="44"/>
      <c r="FL1157" s="44"/>
      <c r="FM1157" s="44"/>
      <c r="FN1157" s="44"/>
      <c r="FO1157" s="294"/>
      <c r="FP1157" s="20">
        <f t="shared" si="9984"/>
        <v>0</v>
      </c>
      <c r="FQ1157" s="20">
        <f t="shared" si="9941"/>
        <v>8</v>
      </c>
      <c r="FR1157" s="20">
        <f t="shared" si="9942"/>
        <v>4</v>
      </c>
      <c r="FS1157" s="20">
        <f t="shared" si="9943"/>
        <v>0</v>
      </c>
      <c r="FT1157" s="20">
        <f t="shared" si="9944"/>
        <v>0</v>
      </c>
      <c r="FU1157" s="20">
        <f t="shared" si="9945"/>
        <v>0</v>
      </c>
      <c r="FV1157" s="20">
        <f t="shared" si="9946"/>
        <v>0</v>
      </c>
      <c r="FW1157" s="44"/>
    </row>
    <row r="1158" spans="1:179" ht="27.75" customHeight="1">
      <c r="A1158" s="40"/>
      <c r="B1158" s="48">
        <v>6</v>
      </c>
      <c r="C1158" s="48">
        <f t="shared" si="9987"/>
        <v>6</v>
      </c>
      <c r="D1158" s="48" t="s">
        <v>53</v>
      </c>
      <c r="E1158" s="48" t="str">
        <f t="shared" si="9988"/>
        <v>LT7,5</v>
      </c>
      <c r="F1158" s="48">
        <v>32</v>
      </c>
      <c r="G1158" s="48">
        <f t="shared" si="9989"/>
        <v>32</v>
      </c>
      <c r="H1158" s="43"/>
      <c r="I1158" s="43"/>
      <c r="J1158" s="44"/>
      <c r="K1158" s="44"/>
      <c r="L1158" s="44"/>
      <c r="M1158" s="44"/>
      <c r="N1158" s="43"/>
      <c r="O1158" s="43"/>
      <c r="P1158" s="1"/>
      <c r="Q1158" s="16"/>
      <c r="R1158" s="1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1">
        <f t="shared" ref="AC1158" si="10022">+IF(S1158=1,1,0)+IF(T1158=1,1,0)</f>
        <v>0</v>
      </c>
      <c r="AD1158" s="1">
        <f t="shared" ref="AD1158" si="10023">+IF(U1158=1,1,0)+IF(V1158=1,1,0)</f>
        <v>0</v>
      </c>
      <c r="AE1158" s="1">
        <f t="shared" ref="AE1158" si="10024">+IF(W1158=1,1,0)+IF(X1158=1,1,0)</f>
        <v>0</v>
      </c>
      <c r="AF1158" s="1">
        <f t="shared" ref="AF1158" si="10025">+IF(Y1158=1,1,0)+IF(Z1158=1,1,0)</f>
        <v>0</v>
      </c>
      <c r="AG1158" s="1">
        <f t="shared" ref="AG1158" si="10026">+IF(AA1158=1,1,0)</f>
        <v>0</v>
      </c>
      <c r="AH1158" s="1">
        <f t="shared" ref="AH1158" si="10027">+IF(AB1158=1,1,0)</f>
        <v>0</v>
      </c>
      <c r="AI1158" s="1">
        <f t="shared" ref="AI1158" si="10028">+IF(S1158=2,1,0)+IF(T1158=2,1,0)</f>
        <v>0</v>
      </c>
      <c r="AJ1158" s="1">
        <f t="shared" ref="AJ1158" si="10029">+IF(U1158=2,1,0)+IF(V1158=2,1,0)</f>
        <v>0</v>
      </c>
      <c r="AK1158" s="1">
        <f t="shared" ref="AK1158" si="10030">+IF(X1158=2,1,0)+IF(W1158=2,1,0)</f>
        <v>0</v>
      </c>
      <c r="AL1158" s="1">
        <f t="shared" ref="AL1158" si="10031">+IF(Y1158=2,1,0)+IF(Z1158=2,1,0)</f>
        <v>0</v>
      </c>
      <c r="AM1158" s="1">
        <f t="shared" ref="AM1158" si="10032">+IF(AA1158=2,1,0)</f>
        <v>0</v>
      </c>
      <c r="AN1158" s="1">
        <f t="shared" ref="AN1158" si="10033">+IF(AB1158=2,1,0)</f>
        <v>0</v>
      </c>
      <c r="AO1158" s="44"/>
      <c r="AP1158" s="44"/>
      <c r="AQ1158" s="44"/>
      <c r="AR1158" s="294">
        <f t="shared" si="9986"/>
        <v>32</v>
      </c>
      <c r="AS1158" s="122">
        <f t="shared" si="9914"/>
        <v>0</v>
      </c>
      <c r="AT1158" s="122">
        <f t="shared" si="9915"/>
        <v>0</v>
      </c>
      <c r="AU1158" s="122">
        <f t="shared" si="9916"/>
        <v>0</v>
      </c>
      <c r="AV1158" s="122">
        <f t="shared" si="9917"/>
        <v>1</v>
      </c>
      <c r="AW1158" s="44"/>
      <c r="AX1158" s="294"/>
      <c r="AY1158" s="294"/>
      <c r="AZ1158" s="294"/>
      <c r="BA1158" s="294"/>
      <c r="BB1158" s="294"/>
      <c r="BC1158" s="294"/>
      <c r="BD1158" s="44"/>
      <c r="BE1158" s="44"/>
      <c r="BF1158" s="44"/>
      <c r="BG1158" s="44"/>
      <c r="BH1158" s="44"/>
      <c r="BI1158" s="44">
        <v>1</v>
      </c>
      <c r="BJ1158" s="44"/>
      <c r="BK1158" s="44"/>
      <c r="BL1158" s="44"/>
      <c r="BM1158" s="44"/>
      <c r="BN1158" s="127"/>
      <c r="BO1158" s="44"/>
      <c r="BP1158" s="1"/>
      <c r="BQ1158" s="44"/>
      <c r="BR1158" s="17">
        <v>4</v>
      </c>
      <c r="BS1158" s="1">
        <f t="shared" si="9918"/>
        <v>0</v>
      </c>
      <c r="BT1158" s="17">
        <f t="shared" ref="BT1158" si="10034">+BS1158*2</f>
        <v>0</v>
      </c>
      <c r="BU1158" s="44"/>
      <c r="BV1158" s="44">
        <v>2</v>
      </c>
      <c r="BW1158" s="44"/>
      <c r="BX1158" s="44"/>
      <c r="BY1158" s="44"/>
      <c r="BZ1158" s="44"/>
      <c r="CA1158" s="44"/>
      <c r="CB1158" s="44"/>
      <c r="CC1158" s="44"/>
      <c r="CD1158" s="92"/>
      <c r="CE1158" s="92"/>
      <c r="CF1158" s="92"/>
      <c r="CG1158" s="44"/>
      <c r="CH1158" s="1"/>
      <c r="CI1158" s="1"/>
      <c r="CJ1158" s="1"/>
      <c r="CK1158" s="383"/>
      <c r="CL1158" s="383"/>
      <c r="CM1158" s="383"/>
      <c r="CN1158" s="1">
        <f t="shared" si="9920"/>
        <v>0</v>
      </c>
      <c r="CO1158" s="1">
        <f t="shared" si="9921"/>
        <v>0</v>
      </c>
      <c r="CP1158" s="20">
        <f t="shared" si="9922"/>
        <v>0</v>
      </c>
      <c r="CQ1158" s="351"/>
      <c r="CR1158" s="131">
        <f t="shared" si="9923"/>
        <v>1</v>
      </c>
      <c r="CS1158" s="44">
        <v>1</v>
      </c>
      <c r="CT1158" s="44"/>
      <c r="CU1158" s="1"/>
      <c r="CV1158" s="1"/>
      <c r="CW1158" s="1">
        <v>2</v>
      </c>
      <c r="CX1158" s="1"/>
      <c r="CY1158" s="1">
        <v>1</v>
      </c>
      <c r="CZ1158" s="44">
        <v>6</v>
      </c>
      <c r="DA1158" s="17">
        <f t="shared" ref="DA1158" si="10035">+CY1158</f>
        <v>1</v>
      </c>
      <c r="DB1158" s="359">
        <f t="shared" si="9925"/>
        <v>7</v>
      </c>
      <c r="DC1158" s="359">
        <f t="shared" si="9539"/>
        <v>3</v>
      </c>
      <c r="DD1158" s="44"/>
      <c r="DE1158" s="44">
        <v>6</v>
      </c>
      <c r="DF1158" s="44">
        <v>3</v>
      </c>
      <c r="DG1158" s="44"/>
      <c r="DH1158" s="44"/>
      <c r="DI1158" s="44"/>
      <c r="DJ1158" s="44"/>
      <c r="DK1158" s="44"/>
      <c r="DL1158" s="44"/>
      <c r="DM1158" s="44"/>
      <c r="DN1158" s="44">
        <f t="shared" si="9990"/>
        <v>32</v>
      </c>
      <c r="DO1158" s="1"/>
      <c r="DP1158" s="1"/>
      <c r="DQ1158" s="17">
        <f t="shared" si="9926"/>
        <v>0</v>
      </c>
      <c r="DR1158" s="17">
        <f t="shared" si="9927"/>
        <v>0</v>
      </c>
      <c r="DS1158" s="17">
        <f t="shared" si="9928"/>
        <v>0</v>
      </c>
      <c r="DT1158" s="17">
        <f t="shared" si="9929"/>
        <v>0</v>
      </c>
      <c r="DU1158" s="17">
        <f t="shared" si="9930"/>
        <v>0</v>
      </c>
      <c r="DV1158" s="17">
        <f t="shared" si="9931"/>
        <v>0</v>
      </c>
      <c r="DW1158" s="1"/>
      <c r="DX1158" s="1"/>
      <c r="DY1158" s="20">
        <f t="shared" si="9932"/>
        <v>0</v>
      </c>
      <c r="DZ1158" s="20">
        <f t="shared" si="9933"/>
        <v>0</v>
      </c>
      <c r="EA1158" s="20">
        <f t="shared" si="9934"/>
        <v>0</v>
      </c>
      <c r="EB1158" s="20">
        <f t="shared" si="9935"/>
        <v>0</v>
      </c>
      <c r="EC1158" s="18">
        <f t="shared" si="9936"/>
        <v>1</v>
      </c>
      <c r="ED1158" s="19">
        <f t="shared" ref="ED1158" si="10036">+IF(EC1158&lt;&gt;0,EC1158*3,0)</f>
        <v>3</v>
      </c>
      <c r="EE1158" s="19">
        <f t="shared" si="9938"/>
        <v>0</v>
      </c>
      <c r="EF1158" s="1">
        <f t="shared" si="9939"/>
        <v>0</v>
      </c>
      <c r="EG1158" s="18">
        <f t="shared" si="10006"/>
        <v>5</v>
      </c>
      <c r="EH1158" s="341"/>
      <c r="EI1158" s="44"/>
      <c r="EJ1158" s="44">
        <v>9</v>
      </c>
      <c r="EK1158" s="44">
        <v>4.5</v>
      </c>
      <c r="EL1158" s="93">
        <v>1</v>
      </c>
      <c r="EM1158" s="93"/>
      <c r="EN1158" s="93"/>
      <c r="EO1158" s="366"/>
      <c r="EP1158" s="366"/>
      <c r="EQ1158" s="374"/>
      <c r="ER1158" s="374"/>
      <c r="ES1158" s="374"/>
      <c r="ET1158" s="374"/>
      <c r="EU1158" s="18">
        <f t="shared" si="9983"/>
        <v>8</v>
      </c>
      <c r="EV1158" s="18">
        <f t="shared" si="9940"/>
        <v>0</v>
      </c>
      <c r="EW1158" s="341"/>
      <c r="EX1158" s="341"/>
      <c r="EY1158" s="341"/>
      <c r="EZ1158" s="365">
        <f t="shared" si="9970"/>
        <v>0</v>
      </c>
      <c r="FA1158" s="44"/>
      <c r="FB1158" s="44"/>
      <c r="FC1158" s="44"/>
      <c r="FD1158" s="45"/>
      <c r="FE1158" s="45"/>
      <c r="FF1158" s="45"/>
      <c r="FG1158" s="300"/>
      <c r="FH1158" s="45"/>
      <c r="FI1158" s="45"/>
      <c r="FJ1158" s="45"/>
      <c r="FK1158" s="44"/>
      <c r="FL1158" s="44"/>
      <c r="FM1158" s="44"/>
      <c r="FN1158" s="44"/>
      <c r="FO1158" s="294"/>
      <c r="FP1158" s="20">
        <f t="shared" si="9984"/>
        <v>0</v>
      </c>
      <c r="FQ1158" s="20">
        <f t="shared" si="9941"/>
        <v>6</v>
      </c>
      <c r="FR1158" s="20">
        <f t="shared" si="9942"/>
        <v>3</v>
      </c>
      <c r="FS1158" s="20">
        <f t="shared" si="9943"/>
        <v>0</v>
      </c>
      <c r="FT1158" s="20">
        <f t="shared" si="9944"/>
        <v>0</v>
      </c>
      <c r="FU1158" s="20">
        <f t="shared" si="9945"/>
        <v>0</v>
      </c>
      <c r="FV1158" s="20">
        <f t="shared" si="9946"/>
        <v>0</v>
      </c>
      <c r="FW1158" s="44"/>
    </row>
    <row r="1159" spans="1:179" ht="27.75" customHeight="1">
      <c r="A1159" s="40"/>
      <c r="B1159" s="48">
        <v>7</v>
      </c>
      <c r="C1159" s="48">
        <f t="shared" si="9987"/>
        <v>7</v>
      </c>
      <c r="D1159" s="48" t="s">
        <v>53</v>
      </c>
      <c r="E1159" s="48" t="str">
        <f t="shared" si="9988"/>
        <v>LT7,5</v>
      </c>
      <c r="F1159" s="48">
        <v>32</v>
      </c>
      <c r="G1159" s="48">
        <f t="shared" si="9989"/>
        <v>32</v>
      </c>
      <c r="H1159" s="43"/>
      <c r="I1159" s="43"/>
      <c r="J1159" s="44"/>
      <c r="K1159" s="44"/>
      <c r="L1159" s="44"/>
      <c r="M1159" s="44"/>
      <c r="N1159" s="43"/>
      <c r="O1159" s="43"/>
      <c r="P1159" s="1"/>
      <c r="Q1159" s="16"/>
      <c r="R1159" s="1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1">
        <f t="shared" ref="AC1159" si="10037">+IF(S1159=1,1,0)+IF(T1159=1,1,0)</f>
        <v>0</v>
      </c>
      <c r="AD1159" s="1">
        <f t="shared" ref="AD1159" si="10038">+IF(U1159=1,1,0)+IF(V1159=1,1,0)</f>
        <v>0</v>
      </c>
      <c r="AE1159" s="1">
        <f t="shared" ref="AE1159" si="10039">+IF(W1159=1,1,0)+IF(X1159=1,1,0)</f>
        <v>0</v>
      </c>
      <c r="AF1159" s="1">
        <f t="shared" ref="AF1159" si="10040">+IF(Y1159=1,1,0)+IF(Z1159=1,1,0)</f>
        <v>0</v>
      </c>
      <c r="AG1159" s="1">
        <f t="shared" ref="AG1159" si="10041">+IF(AA1159=1,1,0)</f>
        <v>0</v>
      </c>
      <c r="AH1159" s="1">
        <f t="shared" ref="AH1159" si="10042">+IF(AB1159=1,1,0)</f>
        <v>0</v>
      </c>
      <c r="AI1159" s="1">
        <f t="shared" ref="AI1159" si="10043">+IF(S1159=2,1,0)+IF(T1159=2,1,0)</f>
        <v>0</v>
      </c>
      <c r="AJ1159" s="1">
        <f t="shared" ref="AJ1159" si="10044">+IF(U1159=2,1,0)+IF(V1159=2,1,0)</f>
        <v>0</v>
      </c>
      <c r="AK1159" s="1">
        <f t="shared" ref="AK1159" si="10045">+IF(X1159=2,1,0)+IF(W1159=2,1,0)</f>
        <v>0</v>
      </c>
      <c r="AL1159" s="1">
        <f t="shared" ref="AL1159" si="10046">+IF(Y1159=2,1,0)+IF(Z1159=2,1,0)</f>
        <v>0</v>
      </c>
      <c r="AM1159" s="1">
        <f t="shared" ref="AM1159" si="10047">+IF(AA1159=2,1,0)</f>
        <v>0</v>
      </c>
      <c r="AN1159" s="1">
        <f t="shared" ref="AN1159" si="10048">+IF(AB1159=2,1,0)</f>
        <v>0</v>
      </c>
      <c r="AO1159" s="44"/>
      <c r="AP1159" s="44"/>
      <c r="AQ1159" s="44"/>
      <c r="AR1159" s="294">
        <f t="shared" si="9986"/>
        <v>32</v>
      </c>
      <c r="AS1159" s="122">
        <f t="shared" si="9914"/>
        <v>0</v>
      </c>
      <c r="AT1159" s="122">
        <f t="shared" si="9915"/>
        <v>0</v>
      </c>
      <c r="AU1159" s="122">
        <f t="shared" si="9916"/>
        <v>0</v>
      </c>
      <c r="AV1159" s="122">
        <f t="shared" si="9917"/>
        <v>1</v>
      </c>
      <c r="AW1159" s="44"/>
      <c r="AX1159" s="294"/>
      <c r="AY1159" s="294"/>
      <c r="AZ1159" s="294"/>
      <c r="BA1159" s="294"/>
      <c r="BB1159" s="294"/>
      <c r="BC1159" s="294"/>
      <c r="BD1159" s="44"/>
      <c r="BE1159" s="44"/>
      <c r="BF1159" s="44"/>
      <c r="BG1159" s="44"/>
      <c r="BH1159" s="44"/>
      <c r="BI1159" s="44">
        <v>1</v>
      </c>
      <c r="BJ1159" s="44"/>
      <c r="BK1159" s="44"/>
      <c r="BL1159" s="44"/>
      <c r="BM1159" s="44"/>
      <c r="BN1159" s="127"/>
      <c r="BO1159" s="44"/>
      <c r="BP1159" s="1"/>
      <c r="BQ1159" s="44"/>
      <c r="BR1159" s="17">
        <v>4</v>
      </c>
      <c r="BS1159" s="1">
        <f t="shared" si="9918"/>
        <v>0</v>
      </c>
      <c r="BT1159" s="17">
        <f t="shared" ref="BT1159" si="10049">+BS1159*2</f>
        <v>0</v>
      </c>
      <c r="BU1159" s="44"/>
      <c r="BV1159" s="44">
        <v>2</v>
      </c>
      <c r="BW1159" s="44"/>
      <c r="BX1159" s="44"/>
      <c r="BY1159" s="44"/>
      <c r="BZ1159" s="44"/>
      <c r="CA1159" s="44"/>
      <c r="CB1159" s="44"/>
      <c r="CC1159" s="44"/>
      <c r="CD1159" s="92"/>
      <c r="CE1159" s="92"/>
      <c r="CF1159" s="92"/>
      <c r="CG1159" s="44"/>
      <c r="CH1159" s="1"/>
      <c r="CI1159" s="1"/>
      <c r="CJ1159" s="1"/>
      <c r="CK1159" s="383"/>
      <c r="CL1159" s="383"/>
      <c r="CM1159" s="383"/>
      <c r="CN1159" s="1">
        <f t="shared" si="9920"/>
        <v>0</v>
      </c>
      <c r="CO1159" s="1">
        <f t="shared" si="9921"/>
        <v>0</v>
      </c>
      <c r="CP1159" s="20">
        <f t="shared" si="9922"/>
        <v>0</v>
      </c>
      <c r="CQ1159" s="351"/>
      <c r="CR1159" s="131">
        <f t="shared" si="9923"/>
        <v>1</v>
      </c>
      <c r="CS1159" s="44">
        <v>1</v>
      </c>
      <c r="CT1159" s="44"/>
      <c r="CU1159" s="1"/>
      <c r="CV1159" s="1"/>
      <c r="CW1159" s="1">
        <v>2</v>
      </c>
      <c r="CX1159" s="1"/>
      <c r="CY1159" s="1">
        <v>1</v>
      </c>
      <c r="CZ1159" s="44">
        <v>6</v>
      </c>
      <c r="DA1159" s="17">
        <f t="shared" ref="DA1159" si="10050">+CY1159</f>
        <v>1</v>
      </c>
      <c r="DB1159" s="359">
        <f t="shared" si="9925"/>
        <v>7</v>
      </c>
      <c r="DC1159" s="359">
        <f t="shared" si="9539"/>
        <v>3</v>
      </c>
      <c r="DD1159" s="44"/>
      <c r="DE1159" s="44">
        <v>6</v>
      </c>
      <c r="DF1159" s="44"/>
      <c r="DG1159" s="44"/>
      <c r="DH1159" s="44"/>
      <c r="DI1159" s="44">
        <v>4</v>
      </c>
      <c r="DJ1159" s="44"/>
      <c r="DK1159" s="44"/>
      <c r="DL1159" s="44"/>
      <c r="DM1159" s="44"/>
      <c r="DN1159" s="44">
        <f t="shared" si="9990"/>
        <v>32</v>
      </c>
      <c r="DO1159" s="1"/>
      <c r="DP1159" s="1"/>
      <c r="DQ1159" s="17">
        <f t="shared" si="9926"/>
        <v>0</v>
      </c>
      <c r="DR1159" s="17">
        <f t="shared" si="9927"/>
        <v>0</v>
      </c>
      <c r="DS1159" s="17">
        <f t="shared" si="9928"/>
        <v>0</v>
      </c>
      <c r="DT1159" s="17">
        <f t="shared" si="9929"/>
        <v>0</v>
      </c>
      <c r="DU1159" s="17">
        <f t="shared" si="9930"/>
        <v>0</v>
      </c>
      <c r="DV1159" s="17">
        <f t="shared" si="9931"/>
        <v>0</v>
      </c>
      <c r="DW1159" s="1"/>
      <c r="DX1159" s="1"/>
      <c r="DY1159" s="20">
        <f t="shared" si="9932"/>
        <v>0</v>
      </c>
      <c r="DZ1159" s="20">
        <f t="shared" si="9933"/>
        <v>0</v>
      </c>
      <c r="EA1159" s="20">
        <f t="shared" si="9934"/>
        <v>0</v>
      </c>
      <c r="EB1159" s="20">
        <f t="shared" si="9935"/>
        <v>0</v>
      </c>
      <c r="EC1159" s="18">
        <f t="shared" si="9936"/>
        <v>1</v>
      </c>
      <c r="ED1159" s="19">
        <f t="shared" ref="ED1159" si="10051">+IF(EC1159&lt;&gt;0,EC1159*3,0)</f>
        <v>3</v>
      </c>
      <c r="EE1159" s="19">
        <f t="shared" si="9938"/>
        <v>0</v>
      </c>
      <c r="EF1159" s="1">
        <f t="shared" si="9939"/>
        <v>0</v>
      </c>
      <c r="EG1159" s="18">
        <f t="shared" si="10006"/>
        <v>5</v>
      </c>
      <c r="EH1159" s="341"/>
      <c r="EI1159" s="44"/>
      <c r="EJ1159" s="44">
        <v>9</v>
      </c>
      <c r="EK1159" s="44"/>
      <c r="EL1159" s="93">
        <v>1</v>
      </c>
      <c r="EM1159" s="93"/>
      <c r="EN1159" s="93"/>
      <c r="EO1159" s="366"/>
      <c r="EP1159" s="366"/>
      <c r="EQ1159" s="374"/>
      <c r="ER1159" s="374"/>
      <c r="ES1159" s="374"/>
      <c r="ET1159" s="374"/>
      <c r="EU1159" s="18">
        <f t="shared" si="9983"/>
        <v>8</v>
      </c>
      <c r="EV1159" s="18">
        <f t="shared" si="9940"/>
        <v>0</v>
      </c>
      <c r="EW1159" s="341"/>
      <c r="EX1159" s="341"/>
      <c r="EY1159" s="341"/>
      <c r="EZ1159" s="365">
        <f t="shared" si="9970"/>
        <v>0</v>
      </c>
      <c r="FA1159" s="44"/>
      <c r="FB1159" s="44"/>
      <c r="FC1159" s="44"/>
      <c r="FD1159" s="45"/>
      <c r="FE1159" s="45"/>
      <c r="FF1159" s="45"/>
      <c r="FG1159" s="300"/>
      <c r="FH1159" s="45"/>
      <c r="FI1159" s="45"/>
      <c r="FJ1159" s="45"/>
      <c r="FK1159" s="44"/>
      <c r="FL1159" s="44"/>
      <c r="FM1159" s="44"/>
      <c r="FN1159" s="44"/>
      <c r="FO1159" s="294"/>
      <c r="FP1159" s="20">
        <f t="shared" si="9984"/>
        <v>0</v>
      </c>
      <c r="FQ1159" s="20">
        <f t="shared" si="9941"/>
        <v>6</v>
      </c>
      <c r="FR1159" s="20">
        <f t="shared" si="9942"/>
        <v>0</v>
      </c>
      <c r="FS1159" s="20">
        <f t="shared" si="9943"/>
        <v>0</v>
      </c>
      <c r="FT1159" s="20">
        <f t="shared" si="9944"/>
        <v>0</v>
      </c>
      <c r="FU1159" s="20">
        <f t="shared" si="9945"/>
        <v>0</v>
      </c>
      <c r="FV1159" s="20">
        <f t="shared" si="9946"/>
        <v>0</v>
      </c>
      <c r="FW1159" s="44"/>
    </row>
    <row r="1160" spans="1:179" ht="27.75" customHeight="1">
      <c r="A1160" s="40"/>
      <c r="B1160" s="48">
        <v>8</v>
      </c>
      <c r="C1160" s="48">
        <f t="shared" si="9987"/>
        <v>8</v>
      </c>
      <c r="D1160" s="48" t="s">
        <v>44</v>
      </c>
      <c r="E1160" s="48" t="str">
        <f t="shared" si="9988"/>
        <v>LT8,5</v>
      </c>
      <c r="F1160" s="48">
        <v>30</v>
      </c>
      <c r="G1160" s="48">
        <f t="shared" si="9989"/>
        <v>30</v>
      </c>
      <c r="H1160" s="43"/>
      <c r="I1160" s="43"/>
      <c r="J1160" s="44"/>
      <c r="K1160" s="44"/>
      <c r="L1160" s="44"/>
      <c r="M1160" s="44"/>
      <c r="N1160" s="43"/>
      <c r="O1160" s="43"/>
      <c r="P1160" s="1"/>
      <c r="Q1160" s="16"/>
      <c r="R1160" s="1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1">
        <f t="shared" ref="AC1160" si="10052">+IF(S1160=1,1,0)+IF(T1160=1,1,0)</f>
        <v>0</v>
      </c>
      <c r="AD1160" s="1">
        <f t="shared" ref="AD1160" si="10053">+IF(U1160=1,1,0)+IF(V1160=1,1,0)</f>
        <v>0</v>
      </c>
      <c r="AE1160" s="1">
        <f t="shared" ref="AE1160" si="10054">+IF(W1160=1,1,0)+IF(X1160=1,1,0)</f>
        <v>0</v>
      </c>
      <c r="AF1160" s="1">
        <f t="shared" ref="AF1160" si="10055">+IF(Y1160=1,1,0)+IF(Z1160=1,1,0)</f>
        <v>0</v>
      </c>
      <c r="AG1160" s="1">
        <f t="shared" ref="AG1160" si="10056">+IF(AA1160=1,1,0)</f>
        <v>0</v>
      </c>
      <c r="AH1160" s="1">
        <f t="shared" ref="AH1160" si="10057">+IF(AB1160=1,1,0)</f>
        <v>0</v>
      </c>
      <c r="AI1160" s="1">
        <f t="shared" ref="AI1160" si="10058">+IF(S1160=2,1,0)+IF(T1160=2,1,0)</f>
        <v>0</v>
      </c>
      <c r="AJ1160" s="1">
        <f t="shared" ref="AJ1160" si="10059">+IF(U1160=2,1,0)+IF(V1160=2,1,0)</f>
        <v>0</v>
      </c>
      <c r="AK1160" s="1">
        <f t="shared" ref="AK1160" si="10060">+IF(X1160=2,1,0)+IF(W1160=2,1,0)</f>
        <v>0</v>
      </c>
      <c r="AL1160" s="1">
        <f t="shared" ref="AL1160" si="10061">+IF(Y1160=2,1,0)+IF(Z1160=2,1,0)</f>
        <v>0</v>
      </c>
      <c r="AM1160" s="1">
        <f t="shared" ref="AM1160" si="10062">+IF(AA1160=2,1,0)</f>
        <v>0</v>
      </c>
      <c r="AN1160" s="1">
        <f t="shared" ref="AN1160" si="10063">+IF(AB1160=2,1,0)</f>
        <v>0</v>
      </c>
      <c r="AO1160" s="44"/>
      <c r="AP1160" s="44"/>
      <c r="AQ1160" s="44"/>
      <c r="AR1160" s="294">
        <f t="shared" si="9986"/>
        <v>30</v>
      </c>
      <c r="AS1160" s="122">
        <f t="shared" si="9914"/>
        <v>0</v>
      </c>
      <c r="AT1160" s="122">
        <f t="shared" si="9915"/>
        <v>0</v>
      </c>
      <c r="AU1160" s="122">
        <f t="shared" si="9916"/>
        <v>0</v>
      </c>
      <c r="AV1160" s="122">
        <f t="shared" si="9917"/>
        <v>1</v>
      </c>
      <c r="AW1160" s="44"/>
      <c r="AX1160" s="294"/>
      <c r="AY1160" s="294"/>
      <c r="AZ1160" s="294"/>
      <c r="BA1160" s="294"/>
      <c r="BB1160" s="294"/>
      <c r="BC1160" s="294"/>
      <c r="BD1160" s="44"/>
      <c r="BE1160" s="44"/>
      <c r="BF1160" s="44"/>
      <c r="BG1160" s="44"/>
      <c r="BH1160" s="44"/>
      <c r="BI1160" s="44">
        <v>1</v>
      </c>
      <c r="BJ1160" s="44"/>
      <c r="BK1160" s="44"/>
      <c r="BL1160" s="44"/>
      <c r="BM1160" s="44"/>
      <c r="BN1160" s="127"/>
      <c r="BO1160" s="44"/>
      <c r="BP1160" s="1"/>
      <c r="BQ1160" s="44"/>
      <c r="BR1160" s="17">
        <v>4</v>
      </c>
      <c r="BS1160" s="1">
        <f t="shared" si="9918"/>
        <v>0</v>
      </c>
      <c r="BT1160" s="17">
        <f t="shared" ref="BT1160" si="10064">+BS1160*2</f>
        <v>0</v>
      </c>
      <c r="BU1160" s="44"/>
      <c r="BV1160" s="44">
        <v>2</v>
      </c>
      <c r="BW1160" s="44"/>
      <c r="BX1160" s="44"/>
      <c r="BY1160" s="44"/>
      <c r="BZ1160" s="44"/>
      <c r="CA1160" s="44"/>
      <c r="CB1160" s="44"/>
      <c r="CC1160" s="44"/>
      <c r="CD1160" s="92"/>
      <c r="CE1160" s="92"/>
      <c r="CF1160" s="92"/>
      <c r="CG1160" s="44"/>
      <c r="CH1160" s="1"/>
      <c r="CI1160" s="1"/>
      <c r="CJ1160" s="1"/>
      <c r="CK1160" s="383"/>
      <c r="CL1160" s="383"/>
      <c r="CM1160" s="383"/>
      <c r="CN1160" s="1">
        <f t="shared" si="9920"/>
        <v>0</v>
      </c>
      <c r="CO1160" s="1">
        <f t="shared" si="9921"/>
        <v>0</v>
      </c>
      <c r="CP1160" s="20">
        <f t="shared" si="9922"/>
        <v>0</v>
      </c>
      <c r="CQ1160" s="351"/>
      <c r="CR1160" s="131">
        <f t="shared" si="9923"/>
        <v>1</v>
      </c>
      <c r="CS1160" s="44">
        <v>2</v>
      </c>
      <c r="CT1160" s="44">
        <v>1</v>
      </c>
      <c r="CU1160" s="1"/>
      <c r="CV1160" s="1"/>
      <c r="CW1160" s="1">
        <v>2</v>
      </c>
      <c r="CX1160" s="1"/>
      <c r="CY1160" s="1">
        <v>2</v>
      </c>
      <c r="CZ1160" s="44">
        <v>6</v>
      </c>
      <c r="DA1160" s="17">
        <f t="shared" ref="DA1160" si="10065">+CY1160</f>
        <v>2</v>
      </c>
      <c r="DB1160" s="359">
        <f t="shared" si="9925"/>
        <v>8</v>
      </c>
      <c r="DC1160" s="359">
        <f t="shared" si="9539"/>
        <v>4</v>
      </c>
      <c r="DD1160" s="44"/>
      <c r="DE1160" s="44">
        <v>6</v>
      </c>
      <c r="DF1160" s="44">
        <v>6</v>
      </c>
      <c r="DG1160" s="44"/>
      <c r="DH1160" s="44"/>
      <c r="DI1160" s="44"/>
      <c r="DJ1160" s="44"/>
      <c r="DK1160" s="44"/>
      <c r="DL1160" s="44"/>
      <c r="DM1160" s="44"/>
      <c r="DN1160" s="44">
        <f t="shared" si="9990"/>
        <v>30</v>
      </c>
      <c r="DO1160" s="1"/>
      <c r="DP1160" s="1"/>
      <c r="DQ1160" s="17">
        <f t="shared" si="9926"/>
        <v>0</v>
      </c>
      <c r="DR1160" s="17">
        <f t="shared" si="9927"/>
        <v>0</v>
      </c>
      <c r="DS1160" s="17">
        <f t="shared" si="9928"/>
        <v>0</v>
      </c>
      <c r="DT1160" s="17">
        <f t="shared" si="9929"/>
        <v>0</v>
      </c>
      <c r="DU1160" s="17">
        <f t="shared" si="9930"/>
        <v>0</v>
      </c>
      <c r="DV1160" s="17">
        <f t="shared" si="9931"/>
        <v>0</v>
      </c>
      <c r="DW1160" s="1"/>
      <c r="DX1160" s="1"/>
      <c r="DY1160" s="20">
        <f t="shared" si="9932"/>
        <v>0</v>
      </c>
      <c r="DZ1160" s="20">
        <f t="shared" si="9933"/>
        <v>0</v>
      </c>
      <c r="EA1160" s="20">
        <f t="shared" si="9934"/>
        <v>0</v>
      </c>
      <c r="EB1160" s="20">
        <f t="shared" si="9935"/>
        <v>0</v>
      </c>
      <c r="EC1160" s="18">
        <f t="shared" si="9936"/>
        <v>0</v>
      </c>
      <c r="ED1160" s="19">
        <f t="shared" ref="ED1160" si="10066">+IF(EC1160&lt;&gt;0,EC1160*3,0)</f>
        <v>0</v>
      </c>
      <c r="EE1160" s="19">
        <f t="shared" si="9938"/>
        <v>3</v>
      </c>
      <c r="EF1160" s="1">
        <f t="shared" si="9939"/>
        <v>4</v>
      </c>
      <c r="EG1160" s="18">
        <f t="shared" si="10006"/>
        <v>5</v>
      </c>
      <c r="EH1160" s="341"/>
      <c r="EI1160" s="44"/>
      <c r="EJ1160" s="44">
        <v>11</v>
      </c>
      <c r="EK1160" s="44">
        <v>11</v>
      </c>
      <c r="EL1160" s="93">
        <v>1</v>
      </c>
      <c r="EM1160" s="93"/>
      <c r="EN1160" s="93"/>
      <c r="EO1160" s="366"/>
      <c r="EP1160" s="366"/>
      <c r="EQ1160" s="374"/>
      <c r="ER1160" s="374"/>
      <c r="ES1160" s="374"/>
      <c r="ET1160" s="374"/>
      <c r="EU1160" s="18">
        <f t="shared" si="9983"/>
        <v>8</v>
      </c>
      <c r="EV1160" s="18">
        <f t="shared" si="9940"/>
        <v>0</v>
      </c>
      <c r="EW1160" s="341"/>
      <c r="EX1160" s="341"/>
      <c r="EY1160" s="341"/>
      <c r="EZ1160" s="365">
        <f t="shared" si="9970"/>
        <v>0</v>
      </c>
      <c r="FA1160" s="44"/>
      <c r="FB1160" s="44"/>
      <c r="FC1160" s="44"/>
      <c r="FD1160" s="45"/>
      <c r="FE1160" s="45"/>
      <c r="FF1160" s="45"/>
      <c r="FG1160" s="300"/>
      <c r="FH1160" s="45"/>
      <c r="FI1160" s="45"/>
      <c r="FJ1160" s="45"/>
      <c r="FK1160" s="44"/>
      <c r="FL1160" s="44"/>
      <c r="FM1160" s="44"/>
      <c r="FN1160" s="44"/>
      <c r="FO1160" s="294"/>
      <c r="FP1160" s="20">
        <f t="shared" si="9984"/>
        <v>0</v>
      </c>
      <c r="FQ1160" s="20">
        <f t="shared" si="9941"/>
        <v>6</v>
      </c>
      <c r="FR1160" s="20">
        <f t="shared" si="9942"/>
        <v>6</v>
      </c>
      <c r="FS1160" s="20">
        <f t="shared" si="9943"/>
        <v>0</v>
      </c>
      <c r="FT1160" s="20">
        <f t="shared" si="9944"/>
        <v>0</v>
      </c>
      <c r="FU1160" s="20">
        <f t="shared" si="9945"/>
        <v>0</v>
      </c>
      <c r="FV1160" s="20">
        <f t="shared" si="9946"/>
        <v>0</v>
      </c>
      <c r="FW1160" s="44"/>
    </row>
    <row r="1161" spans="1:179" ht="27.75" customHeight="1">
      <c r="A1161" s="40"/>
      <c r="B1161" s="48">
        <v>9</v>
      </c>
      <c r="C1161" s="48">
        <f>B1161</f>
        <v>9</v>
      </c>
      <c r="D1161" s="48" t="s">
        <v>44</v>
      </c>
      <c r="E1161" s="48" t="str">
        <f>D1161</f>
        <v>LT8,5</v>
      </c>
      <c r="F1161" s="48">
        <v>40</v>
      </c>
      <c r="G1161" s="48">
        <v>22</v>
      </c>
      <c r="H1161" s="43"/>
      <c r="I1161" s="43"/>
      <c r="J1161" s="44"/>
      <c r="K1161" s="44"/>
      <c r="L1161" s="44"/>
      <c r="M1161" s="44"/>
      <c r="N1161" s="43"/>
      <c r="O1161" s="43"/>
      <c r="P1161" s="1"/>
      <c r="Q1161" s="16"/>
      <c r="R1161" s="1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1">
        <f t="shared" ref="AC1161:AC1162" si="10067">+IF(S1161=1,1,0)+IF(T1161=1,1,0)</f>
        <v>0</v>
      </c>
      <c r="AD1161" s="1">
        <f t="shared" ref="AD1161:AD1162" si="10068">+IF(U1161=1,1,0)+IF(V1161=1,1,0)</f>
        <v>0</v>
      </c>
      <c r="AE1161" s="1">
        <f t="shared" ref="AE1161:AE1162" si="10069">+IF(W1161=1,1,0)+IF(X1161=1,1,0)</f>
        <v>0</v>
      </c>
      <c r="AF1161" s="1">
        <f t="shared" ref="AF1161:AF1162" si="10070">+IF(Y1161=1,1,0)+IF(Z1161=1,1,0)</f>
        <v>0</v>
      </c>
      <c r="AG1161" s="1">
        <f t="shared" ref="AG1161:AG1162" si="10071">+IF(AA1161=1,1,0)</f>
        <v>0</v>
      </c>
      <c r="AH1161" s="1">
        <f t="shared" ref="AH1161:AH1162" si="10072">+IF(AB1161=1,1,0)</f>
        <v>0</v>
      </c>
      <c r="AI1161" s="1">
        <f t="shared" ref="AI1161:AI1162" si="10073">+IF(S1161=2,1,0)+IF(T1161=2,1,0)</f>
        <v>0</v>
      </c>
      <c r="AJ1161" s="1">
        <f t="shared" ref="AJ1161:AJ1162" si="10074">+IF(U1161=2,1,0)+IF(V1161=2,1,0)</f>
        <v>0</v>
      </c>
      <c r="AK1161" s="1">
        <f t="shared" ref="AK1161:AK1162" si="10075">+IF(X1161=2,1,0)+IF(W1161=2,1,0)</f>
        <v>0</v>
      </c>
      <c r="AL1161" s="1">
        <f t="shared" ref="AL1161:AL1162" si="10076">+IF(Y1161=2,1,0)+IF(Z1161=2,1,0)</f>
        <v>0</v>
      </c>
      <c r="AM1161" s="1">
        <f t="shared" ref="AM1161:AM1162" si="10077">+IF(AA1161=2,1,0)</f>
        <v>0</v>
      </c>
      <c r="AN1161" s="1">
        <f t="shared" ref="AN1161:AN1162" si="10078">+IF(AB1161=2,1,0)</f>
        <v>0</v>
      </c>
      <c r="AO1161" s="44"/>
      <c r="AP1161" s="44"/>
      <c r="AQ1161" s="44"/>
      <c r="AR1161" s="294">
        <f t="shared" si="9986"/>
        <v>22</v>
      </c>
      <c r="AS1161" s="122">
        <f t="shared" si="9914"/>
        <v>0</v>
      </c>
      <c r="AT1161" s="122">
        <f t="shared" si="9915"/>
        <v>0</v>
      </c>
      <c r="AU1161" s="122">
        <f t="shared" si="9916"/>
        <v>0</v>
      </c>
      <c r="AV1161" s="122">
        <f t="shared" si="9917"/>
        <v>1</v>
      </c>
      <c r="AW1161" s="44"/>
      <c r="AX1161" s="294"/>
      <c r="AY1161" s="294">
        <v>1</v>
      </c>
      <c r="AZ1161" s="294"/>
      <c r="BA1161" s="294"/>
      <c r="BB1161" s="294"/>
      <c r="BC1161" s="294"/>
      <c r="BD1161" s="44"/>
      <c r="BE1161" s="44"/>
      <c r="BF1161" s="44"/>
      <c r="BG1161" s="44"/>
      <c r="BH1161" s="44"/>
      <c r="BI1161" s="44">
        <v>1</v>
      </c>
      <c r="BJ1161" s="44"/>
      <c r="BK1161" s="44"/>
      <c r="BL1161" s="44"/>
      <c r="BM1161" s="44"/>
      <c r="BN1161" s="127"/>
      <c r="BO1161" s="44"/>
      <c r="BP1161" s="1"/>
      <c r="BQ1161" s="44"/>
      <c r="BR1161" s="17">
        <v>4</v>
      </c>
      <c r="BS1161" s="1">
        <f t="shared" si="9918"/>
        <v>0</v>
      </c>
      <c r="BT1161" s="17">
        <f t="shared" ref="BT1161:BT1162" si="10079">+BS1161*2</f>
        <v>0</v>
      </c>
      <c r="BU1161" s="44"/>
      <c r="BV1161" s="44">
        <v>2</v>
      </c>
      <c r="BW1161" s="44"/>
      <c r="BX1161" s="44"/>
      <c r="BY1161" s="44"/>
      <c r="BZ1161" s="44"/>
      <c r="CA1161" s="44"/>
      <c r="CB1161" s="44"/>
      <c r="CC1161" s="44"/>
      <c r="CD1161" s="92"/>
      <c r="CE1161" s="92"/>
      <c r="CF1161" s="92"/>
      <c r="CG1161" s="44"/>
      <c r="CH1161" s="1"/>
      <c r="CI1161" s="1"/>
      <c r="CJ1161" s="1"/>
      <c r="CK1161" s="383"/>
      <c r="CL1161" s="383"/>
      <c r="CM1161" s="383"/>
      <c r="CN1161" s="1">
        <f t="shared" si="9920"/>
        <v>0</v>
      </c>
      <c r="CO1161" s="1">
        <f t="shared" si="9921"/>
        <v>0</v>
      </c>
      <c r="CP1161" s="20">
        <f t="shared" si="9922"/>
        <v>0</v>
      </c>
      <c r="CQ1161" s="351"/>
      <c r="CR1161" s="131">
        <f t="shared" si="9923"/>
        <v>1</v>
      </c>
      <c r="CS1161" s="44">
        <v>2</v>
      </c>
      <c r="CT1161" s="44">
        <v>1</v>
      </c>
      <c r="CU1161" s="1"/>
      <c r="CV1161" s="1">
        <v>1</v>
      </c>
      <c r="CW1161" s="1">
        <v>2</v>
      </c>
      <c r="CX1161" s="1"/>
      <c r="CY1161" s="1">
        <v>1</v>
      </c>
      <c r="CZ1161" s="44">
        <v>10</v>
      </c>
      <c r="DA1161" s="17">
        <f t="shared" ref="DA1161:DA1162" si="10080">+CY1161</f>
        <v>1</v>
      </c>
      <c r="DB1161" s="359">
        <f t="shared" si="9925"/>
        <v>11</v>
      </c>
      <c r="DC1161" s="359">
        <f t="shared" si="9539"/>
        <v>4</v>
      </c>
      <c r="DD1161" s="44"/>
      <c r="DE1161" s="44">
        <v>9</v>
      </c>
      <c r="DF1161" s="44">
        <v>6</v>
      </c>
      <c r="DG1161" s="44"/>
      <c r="DH1161" s="44"/>
      <c r="DI1161" s="44"/>
      <c r="DJ1161" s="44"/>
      <c r="DK1161" s="44"/>
      <c r="DL1161" s="44"/>
      <c r="DM1161" s="44"/>
      <c r="DN1161" s="44">
        <f>F1161</f>
        <v>40</v>
      </c>
      <c r="DO1161" s="1"/>
      <c r="DP1161" s="1"/>
      <c r="DQ1161" s="17">
        <f t="shared" si="9926"/>
        <v>0</v>
      </c>
      <c r="DR1161" s="17">
        <f t="shared" si="9927"/>
        <v>0</v>
      </c>
      <c r="DS1161" s="17">
        <f t="shared" si="9928"/>
        <v>0</v>
      </c>
      <c r="DT1161" s="17">
        <f t="shared" si="9929"/>
        <v>0</v>
      </c>
      <c r="DU1161" s="17">
        <f t="shared" si="9930"/>
        <v>0</v>
      </c>
      <c r="DV1161" s="17">
        <f t="shared" si="9931"/>
        <v>0</v>
      </c>
      <c r="DW1161" s="1"/>
      <c r="DX1161" s="1"/>
      <c r="DY1161" s="20">
        <f t="shared" si="9932"/>
        <v>0</v>
      </c>
      <c r="DZ1161" s="20">
        <f t="shared" si="9933"/>
        <v>0</v>
      </c>
      <c r="EA1161" s="20">
        <f t="shared" si="9934"/>
        <v>0</v>
      </c>
      <c r="EB1161" s="20">
        <f t="shared" si="9935"/>
        <v>0</v>
      </c>
      <c r="EC1161" s="18">
        <f t="shared" si="9936"/>
        <v>0</v>
      </c>
      <c r="ED1161" s="19">
        <f t="shared" ref="ED1161:ED1162" si="10081">+IF(EC1161&lt;&gt;0,EC1161*3,0)</f>
        <v>0</v>
      </c>
      <c r="EE1161" s="19">
        <f t="shared" si="9938"/>
        <v>3</v>
      </c>
      <c r="EF1161" s="1">
        <f t="shared" si="9939"/>
        <v>4</v>
      </c>
      <c r="EG1161" s="18">
        <f t="shared" si="10006"/>
        <v>5</v>
      </c>
      <c r="EH1161" s="341"/>
      <c r="EI1161" s="44">
        <v>5.5</v>
      </c>
      <c r="EJ1161" s="44">
        <v>11</v>
      </c>
      <c r="EK1161" s="44">
        <v>11</v>
      </c>
      <c r="EL1161" s="93">
        <v>1</v>
      </c>
      <c r="EM1161" s="93"/>
      <c r="EN1161" s="93"/>
      <c r="EO1161" s="366"/>
      <c r="EP1161" s="366"/>
      <c r="EQ1161" s="374"/>
      <c r="ER1161" s="374"/>
      <c r="ES1161" s="374"/>
      <c r="ET1161" s="374"/>
      <c r="EU1161" s="18">
        <f t="shared" si="9983"/>
        <v>12</v>
      </c>
      <c r="EV1161" s="18">
        <f t="shared" si="9940"/>
        <v>0</v>
      </c>
      <c r="EW1161" s="341"/>
      <c r="EX1161" s="341"/>
      <c r="EY1161" s="341"/>
      <c r="EZ1161" s="365">
        <f t="shared" si="9970"/>
        <v>0</v>
      </c>
      <c r="FA1161" s="44"/>
      <c r="FB1161" s="44"/>
      <c r="FC1161" s="44"/>
      <c r="FD1161" s="45"/>
      <c r="FE1161" s="45"/>
      <c r="FF1161" s="45"/>
      <c r="FG1161" s="300"/>
      <c r="FH1161" s="45"/>
      <c r="FI1161" s="45"/>
      <c r="FJ1161" s="45"/>
      <c r="FK1161" s="44"/>
      <c r="FL1161" s="44"/>
      <c r="FM1161" s="44"/>
      <c r="FN1161" s="44"/>
      <c r="FO1161" s="294"/>
      <c r="FP1161" s="20">
        <f t="shared" si="9984"/>
        <v>0</v>
      </c>
      <c r="FQ1161" s="20">
        <f t="shared" si="9941"/>
        <v>9</v>
      </c>
      <c r="FR1161" s="20">
        <f t="shared" si="9942"/>
        <v>6</v>
      </c>
      <c r="FS1161" s="20">
        <f t="shared" si="9943"/>
        <v>0</v>
      </c>
      <c r="FT1161" s="20">
        <f t="shared" si="9944"/>
        <v>0</v>
      </c>
      <c r="FU1161" s="20">
        <f t="shared" si="9945"/>
        <v>0</v>
      </c>
      <c r="FV1161" s="20">
        <f t="shared" si="9946"/>
        <v>0</v>
      </c>
      <c r="FW1161" s="44"/>
    </row>
    <row r="1162" spans="1:179" ht="27.75" customHeight="1">
      <c r="A1162" s="40"/>
      <c r="B1162" s="48">
        <v>10</v>
      </c>
      <c r="C1162" s="48">
        <f>B1162</f>
        <v>10</v>
      </c>
      <c r="D1162" s="48" t="s">
        <v>44</v>
      </c>
      <c r="E1162" s="48" t="str">
        <f>D1162</f>
        <v>LT8,5</v>
      </c>
      <c r="F1162" s="48">
        <v>23</v>
      </c>
      <c r="G1162" s="48">
        <f>F1162</f>
        <v>23</v>
      </c>
      <c r="H1162" s="43"/>
      <c r="I1162" s="43"/>
      <c r="J1162" s="44"/>
      <c r="K1162" s="44"/>
      <c r="L1162" s="44"/>
      <c r="M1162" s="44"/>
      <c r="N1162" s="43"/>
      <c r="O1162" s="43"/>
      <c r="P1162" s="1"/>
      <c r="Q1162" s="16"/>
      <c r="R1162" s="1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1">
        <f t="shared" si="10067"/>
        <v>0</v>
      </c>
      <c r="AD1162" s="1">
        <f t="shared" si="10068"/>
        <v>0</v>
      </c>
      <c r="AE1162" s="1">
        <f t="shared" si="10069"/>
        <v>0</v>
      </c>
      <c r="AF1162" s="1">
        <f t="shared" si="10070"/>
        <v>0</v>
      </c>
      <c r="AG1162" s="1">
        <f t="shared" si="10071"/>
        <v>0</v>
      </c>
      <c r="AH1162" s="1">
        <f t="shared" si="10072"/>
        <v>0</v>
      </c>
      <c r="AI1162" s="1">
        <f t="shared" si="10073"/>
        <v>0</v>
      </c>
      <c r="AJ1162" s="1">
        <f t="shared" si="10074"/>
        <v>0</v>
      </c>
      <c r="AK1162" s="1">
        <f t="shared" si="10075"/>
        <v>0</v>
      </c>
      <c r="AL1162" s="1">
        <f t="shared" si="10076"/>
        <v>0</v>
      </c>
      <c r="AM1162" s="1">
        <f t="shared" si="10077"/>
        <v>0</v>
      </c>
      <c r="AN1162" s="1">
        <f t="shared" si="10078"/>
        <v>0</v>
      </c>
      <c r="AO1162" s="44"/>
      <c r="AP1162" s="44"/>
      <c r="AQ1162" s="44"/>
      <c r="AR1162" s="294"/>
      <c r="AS1162" s="122">
        <f t="shared" si="9914"/>
        <v>0</v>
      </c>
      <c r="AT1162" s="122">
        <f t="shared" si="9915"/>
        <v>0</v>
      </c>
      <c r="AU1162" s="122">
        <f t="shared" si="9916"/>
        <v>0</v>
      </c>
      <c r="AV1162" s="122">
        <f t="shared" si="9917"/>
        <v>0</v>
      </c>
      <c r="AW1162" s="44"/>
      <c r="AX1162" s="294"/>
      <c r="AY1162" s="294"/>
      <c r="AZ1162" s="294"/>
      <c r="BA1162" s="294"/>
      <c r="BB1162" s="294"/>
      <c r="BC1162" s="294"/>
      <c r="BD1162" s="44"/>
      <c r="BE1162" s="44"/>
      <c r="BF1162" s="44"/>
      <c r="BG1162" s="44"/>
      <c r="BH1162" s="44"/>
      <c r="BI1162" s="44">
        <v>1</v>
      </c>
      <c r="BJ1162" s="44"/>
      <c r="BK1162" s="44"/>
      <c r="BL1162" s="44"/>
      <c r="BM1162" s="44"/>
      <c r="BN1162" s="127"/>
      <c r="BO1162" s="44"/>
      <c r="BP1162" s="1"/>
      <c r="BQ1162" s="44"/>
      <c r="BR1162" s="17">
        <v>2</v>
      </c>
      <c r="BS1162" s="1">
        <f t="shared" si="9918"/>
        <v>0</v>
      </c>
      <c r="BT1162" s="17">
        <f t="shared" si="10079"/>
        <v>0</v>
      </c>
      <c r="BU1162" s="44"/>
      <c r="BV1162" s="44">
        <v>1</v>
      </c>
      <c r="BW1162" s="44"/>
      <c r="BX1162" s="44"/>
      <c r="BY1162" s="44"/>
      <c r="BZ1162" s="44"/>
      <c r="CA1162" s="44"/>
      <c r="CB1162" s="44"/>
      <c r="CC1162" s="44"/>
      <c r="CD1162" s="92"/>
      <c r="CE1162" s="92"/>
      <c r="CF1162" s="92"/>
      <c r="CG1162" s="44"/>
      <c r="CH1162" s="1"/>
      <c r="CI1162" s="1">
        <v>1</v>
      </c>
      <c r="CJ1162" s="1"/>
      <c r="CK1162" s="383"/>
      <c r="CL1162" s="383"/>
      <c r="CM1162" s="383"/>
      <c r="CN1162" s="1">
        <f t="shared" si="9920"/>
        <v>0</v>
      </c>
      <c r="CO1162" s="1">
        <f t="shared" si="9921"/>
        <v>0</v>
      </c>
      <c r="CP1162" s="20">
        <f t="shared" si="9922"/>
        <v>2.5</v>
      </c>
      <c r="CQ1162" s="351"/>
      <c r="CR1162" s="131">
        <f t="shared" si="9923"/>
        <v>1</v>
      </c>
      <c r="CS1162" s="44">
        <v>1</v>
      </c>
      <c r="CT1162" s="44">
        <v>1</v>
      </c>
      <c r="CU1162" s="1"/>
      <c r="CV1162" s="1">
        <v>1</v>
      </c>
      <c r="CW1162" s="1">
        <v>3</v>
      </c>
      <c r="CX1162" s="1"/>
      <c r="CY1162" s="1">
        <v>2</v>
      </c>
      <c r="CZ1162" s="44">
        <v>14</v>
      </c>
      <c r="DA1162" s="17">
        <f t="shared" si="10080"/>
        <v>2</v>
      </c>
      <c r="DB1162" s="359">
        <f t="shared" si="9925"/>
        <v>16</v>
      </c>
      <c r="DC1162" s="359">
        <f t="shared" ref="DC1162:DC1195" si="10082">CU1162+CV1162+CW1162+CX1162+CY1162</f>
        <v>6</v>
      </c>
      <c r="DD1162" s="44"/>
      <c r="DE1162" s="44">
        <f>4*4</f>
        <v>16</v>
      </c>
      <c r="DF1162" s="44">
        <v>4</v>
      </c>
      <c r="DG1162" s="44"/>
      <c r="DH1162" s="44"/>
      <c r="DI1162" s="44">
        <v>4</v>
      </c>
      <c r="DJ1162" s="44"/>
      <c r="DK1162" s="44"/>
      <c r="DL1162" s="44"/>
      <c r="DM1162" s="44"/>
      <c r="DN1162" s="44">
        <f>F1162</f>
        <v>23</v>
      </c>
      <c r="DO1162" s="1"/>
      <c r="DP1162" s="1"/>
      <c r="DQ1162" s="17">
        <f t="shared" si="9926"/>
        <v>0</v>
      </c>
      <c r="DR1162" s="17">
        <f t="shared" si="9927"/>
        <v>0</v>
      </c>
      <c r="DS1162" s="17">
        <f t="shared" si="9928"/>
        <v>0</v>
      </c>
      <c r="DT1162" s="17">
        <f t="shared" si="9929"/>
        <v>0</v>
      </c>
      <c r="DU1162" s="17">
        <f t="shared" si="9930"/>
        <v>0</v>
      </c>
      <c r="DV1162" s="17">
        <f t="shared" si="9931"/>
        <v>0</v>
      </c>
      <c r="DW1162" s="1"/>
      <c r="DX1162" s="1"/>
      <c r="DY1162" s="20">
        <f t="shared" si="9932"/>
        <v>0</v>
      </c>
      <c r="DZ1162" s="20">
        <f t="shared" si="9933"/>
        <v>0</v>
      </c>
      <c r="EA1162" s="20">
        <f t="shared" si="9934"/>
        <v>0</v>
      </c>
      <c r="EB1162" s="20">
        <f t="shared" si="9935"/>
        <v>0</v>
      </c>
      <c r="EC1162" s="18">
        <f t="shared" si="9936"/>
        <v>0</v>
      </c>
      <c r="ED1162" s="19">
        <f t="shared" si="10081"/>
        <v>0</v>
      </c>
      <c r="EE1162" s="19">
        <f t="shared" si="9938"/>
        <v>3</v>
      </c>
      <c r="EF1162" s="1">
        <f t="shared" si="9939"/>
        <v>4</v>
      </c>
      <c r="EG1162" s="18">
        <f t="shared" si="10006"/>
        <v>5</v>
      </c>
      <c r="EH1162" s="341"/>
      <c r="EI1162" s="44">
        <v>5.5</v>
      </c>
      <c r="EJ1162" s="44">
        <f>3*5.5</f>
        <v>16.5</v>
      </c>
      <c r="EK1162" s="44">
        <v>5.5</v>
      </c>
      <c r="EL1162" s="93">
        <v>1</v>
      </c>
      <c r="EM1162" s="93"/>
      <c r="EN1162" s="93"/>
      <c r="EO1162" s="366"/>
      <c r="EP1162" s="366"/>
      <c r="EQ1162" s="374"/>
      <c r="ER1162" s="374"/>
      <c r="ES1162" s="374"/>
      <c r="ET1162" s="374"/>
      <c r="EU1162" s="18">
        <f t="shared" si="9983"/>
        <v>16</v>
      </c>
      <c r="EV1162" s="18">
        <f t="shared" si="9940"/>
        <v>2</v>
      </c>
      <c r="EW1162" s="341">
        <v>1</v>
      </c>
      <c r="EX1162" s="341"/>
      <c r="EY1162" s="341">
        <v>5</v>
      </c>
      <c r="EZ1162" s="365">
        <f t="shared" si="9970"/>
        <v>0</v>
      </c>
      <c r="FA1162" s="44"/>
      <c r="FB1162" s="44"/>
      <c r="FC1162" s="44"/>
      <c r="FD1162" s="45"/>
      <c r="FE1162" s="45"/>
      <c r="FF1162" s="45"/>
      <c r="FG1162" s="300"/>
      <c r="FH1162" s="45"/>
      <c r="FI1162" s="45"/>
      <c r="FJ1162" s="45"/>
      <c r="FK1162" s="44"/>
      <c r="FL1162" s="44"/>
      <c r="FM1162" s="44"/>
      <c r="FN1162" s="44"/>
      <c r="FO1162" s="294"/>
      <c r="FP1162" s="20">
        <f t="shared" si="9984"/>
        <v>0</v>
      </c>
      <c r="FQ1162" s="20">
        <f t="shared" si="9941"/>
        <v>16</v>
      </c>
      <c r="FR1162" s="20">
        <f t="shared" si="9942"/>
        <v>4</v>
      </c>
      <c r="FS1162" s="20">
        <f t="shared" si="9943"/>
        <v>0</v>
      </c>
      <c r="FT1162" s="20">
        <f t="shared" si="9944"/>
        <v>0</v>
      </c>
      <c r="FU1162" s="20">
        <f t="shared" si="9945"/>
        <v>0</v>
      </c>
      <c r="FV1162" s="20">
        <f t="shared" si="9946"/>
        <v>0</v>
      </c>
      <c r="FW1162" s="44"/>
    </row>
    <row r="1163" spans="1:179" ht="27.75" customHeight="1">
      <c r="A1163" s="40"/>
      <c r="B1163" s="48">
        <v>11</v>
      </c>
      <c r="C1163" s="48">
        <f>B1163</f>
        <v>11</v>
      </c>
      <c r="D1163" s="48" t="s">
        <v>44</v>
      </c>
      <c r="E1163" s="48" t="str">
        <f>D1163</f>
        <v>LT8,5</v>
      </c>
      <c r="F1163" s="48">
        <v>38</v>
      </c>
      <c r="G1163" s="48">
        <f>F1163</f>
        <v>38</v>
      </c>
      <c r="H1163" s="43"/>
      <c r="I1163" s="43"/>
      <c r="J1163" s="44"/>
      <c r="K1163" s="44"/>
      <c r="L1163" s="44"/>
      <c r="M1163" s="44"/>
      <c r="N1163" s="43"/>
      <c r="O1163" s="43"/>
      <c r="P1163" s="1"/>
      <c r="Q1163" s="16"/>
      <c r="R1163" s="1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1">
        <f t="shared" ref="AC1163" si="10083">+IF(S1163=1,1,0)+IF(T1163=1,1,0)</f>
        <v>0</v>
      </c>
      <c r="AD1163" s="1">
        <f t="shared" ref="AD1163" si="10084">+IF(U1163=1,1,0)+IF(V1163=1,1,0)</f>
        <v>0</v>
      </c>
      <c r="AE1163" s="1">
        <f t="shared" ref="AE1163" si="10085">+IF(W1163=1,1,0)+IF(X1163=1,1,0)</f>
        <v>0</v>
      </c>
      <c r="AF1163" s="1">
        <f t="shared" ref="AF1163" si="10086">+IF(Y1163=1,1,0)+IF(Z1163=1,1,0)</f>
        <v>0</v>
      </c>
      <c r="AG1163" s="1">
        <f t="shared" ref="AG1163" si="10087">+IF(AA1163=1,1,0)</f>
        <v>0</v>
      </c>
      <c r="AH1163" s="1">
        <f t="shared" ref="AH1163" si="10088">+IF(AB1163=1,1,0)</f>
        <v>0</v>
      </c>
      <c r="AI1163" s="1">
        <f t="shared" ref="AI1163" si="10089">+IF(S1163=2,1,0)+IF(T1163=2,1,0)</f>
        <v>0</v>
      </c>
      <c r="AJ1163" s="1">
        <f t="shared" ref="AJ1163" si="10090">+IF(U1163=2,1,0)+IF(V1163=2,1,0)</f>
        <v>0</v>
      </c>
      <c r="AK1163" s="1">
        <f t="shared" ref="AK1163" si="10091">+IF(X1163=2,1,0)+IF(W1163=2,1,0)</f>
        <v>0</v>
      </c>
      <c r="AL1163" s="1">
        <f t="shared" ref="AL1163" si="10092">+IF(Y1163=2,1,0)+IF(Z1163=2,1,0)</f>
        <v>0</v>
      </c>
      <c r="AM1163" s="1">
        <f t="shared" ref="AM1163" si="10093">+IF(AA1163=2,1,0)</f>
        <v>0</v>
      </c>
      <c r="AN1163" s="1">
        <f t="shared" ref="AN1163" si="10094">+IF(AB1163=2,1,0)</f>
        <v>0</v>
      </c>
      <c r="AO1163" s="44"/>
      <c r="AP1163" s="44"/>
      <c r="AQ1163" s="44"/>
      <c r="AR1163" s="294"/>
      <c r="AS1163" s="122">
        <f t="shared" si="9914"/>
        <v>0</v>
      </c>
      <c r="AT1163" s="122">
        <f t="shared" si="9915"/>
        <v>0</v>
      </c>
      <c r="AU1163" s="122">
        <f t="shared" si="9916"/>
        <v>0</v>
      </c>
      <c r="AV1163" s="122">
        <f t="shared" si="9917"/>
        <v>0</v>
      </c>
      <c r="AW1163" s="44"/>
      <c r="AX1163" s="294"/>
      <c r="AY1163" s="294"/>
      <c r="AZ1163" s="294"/>
      <c r="BA1163" s="294"/>
      <c r="BB1163" s="294"/>
      <c r="BC1163" s="294"/>
      <c r="BD1163" s="44"/>
      <c r="BE1163" s="44"/>
      <c r="BF1163" s="44"/>
      <c r="BG1163" s="44"/>
      <c r="BH1163" s="44"/>
      <c r="BI1163" s="44">
        <v>1</v>
      </c>
      <c r="BJ1163" s="44"/>
      <c r="BK1163" s="44"/>
      <c r="BL1163" s="44"/>
      <c r="BM1163" s="44"/>
      <c r="BN1163" s="127"/>
      <c r="BO1163" s="44"/>
      <c r="BP1163" s="1"/>
      <c r="BQ1163" s="44"/>
      <c r="BR1163" s="17">
        <v>2</v>
      </c>
      <c r="BS1163" s="1">
        <f t="shared" si="9918"/>
        <v>0</v>
      </c>
      <c r="BT1163" s="17">
        <f t="shared" ref="BT1163" si="10095">+BS1163*2</f>
        <v>0</v>
      </c>
      <c r="BU1163" s="44"/>
      <c r="BV1163" s="44">
        <v>1</v>
      </c>
      <c r="BW1163" s="44"/>
      <c r="BX1163" s="44"/>
      <c r="BY1163" s="44"/>
      <c r="BZ1163" s="44"/>
      <c r="CA1163" s="44"/>
      <c r="CB1163" s="44"/>
      <c r="CC1163" s="44"/>
      <c r="CD1163" s="92"/>
      <c r="CE1163" s="92"/>
      <c r="CF1163" s="92"/>
      <c r="CG1163" s="44"/>
      <c r="CH1163" s="1"/>
      <c r="CI1163" s="1">
        <v>1</v>
      </c>
      <c r="CJ1163" s="1"/>
      <c r="CK1163" s="383"/>
      <c r="CL1163" s="383"/>
      <c r="CM1163" s="383"/>
      <c r="CN1163" s="1">
        <f t="shared" si="9920"/>
        <v>0</v>
      </c>
      <c r="CO1163" s="1">
        <f t="shared" si="9921"/>
        <v>0</v>
      </c>
      <c r="CP1163" s="20">
        <f t="shared" si="9922"/>
        <v>2.5</v>
      </c>
      <c r="CQ1163" s="351"/>
      <c r="CR1163" s="131">
        <f t="shared" si="9923"/>
        <v>1</v>
      </c>
      <c r="CS1163" s="44">
        <v>2</v>
      </c>
      <c r="CT1163" s="44">
        <v>1</v>
      </c>
      <c r="CU1163" s="1"/>
      <c r="CV1163" s="1"/>
      <c r="CW1163" s="1">
        <v>2</v>
      </c>
      <c r="CX1163" s="1"/>
      <c r="CY1163" s="1">
        <v>2</v>
      </c>
      <c r="CZ1163" s="44">
        <v>8</v>
      </c>
      <c r="DA1163" s="17">
        <f t="shared" ref="DA1163" si="10096">+CY1163</f>
        <v>2</v>
      </c>
      <c r="DB1163" s="359">
        <f t="shared" si="9925"/>
        <v>10</v>
      </c>
      <c r="DC1163" s="359">
        <f t="shared" si="10082"/>
        <v>4</v>
      </c>
      <c r="DD1163" s="44"/>
      <c r="DE1163" s="44">
        <v>8</v>
      </c>
      <c r="DF1163" s="44">
        <v>8</v>
      </c>
      <c r="DG1163" s="44"/>
      <c r="DH1163" s="44"/>
      <c r="DI1163" s="44"/>
      <c r="DJ1163" s="44"/>
      <c r="DK1163" s="44"/>
      <c r="DL1163" s="44"/>
      <c r="DM1163" s="44"/>
      <c r="DN1163" s="44">
        <f>F1163</f>
        <v>38</v>
      </c>
      <c r="DO1163" s="1"/>
      <c r="DP1163" s="1"/>
      <c r="DQ1163" s="17">
        <f t="shared" si="9926"/>
        <v>0</v>
      </c>
      <c r="DR1163" s="17">
        <f t="shared" si="9927"/>
        <v>0</v>
      </c>
      <c r="DS1163" s="17">
        <f t="shared" si="9928"/>
        <v>0</v>
      </c>
      <c r="DT1163" s="17">
        <f t="shared" si="9929"/>
        <v>0</v>
      </c>
      <c r="DU1163" s="17">
        <f t="shared" si="9930"/>
        <v>0</v>
      </c>
      <c r="DV1163" s="17">
        <f t="shared" si="9931"/>
        <v>0</v>
      </c>
      <c r="DW1163" s="1"/>
      <c r="DX1163" s="1"/>
      <c r="DY1163" s="20">
        <f t="shared" si="9932"/>
        <v>0</v>
      </c>
      <c r="DZ1163" s="20">
        <f t="shared" si="9933"/>
        <v>0</v>
      </c>
      <c r="EA1163" s="20">
        <f t="shared" si="9934"/>
        <v>0</v>
      </c>
      <c r="EB1163" s="20">
        <f t="shared" si="9935"/>
        <v>0</v>
      </c>
      <c r="EC1163" s="18">
        <f t="shared" si="9936"/>
        <v>0</v>
      </c>
      <c r="ED1163" s="19">
        <f t="shared" ref="ED1163" si="10097">+IF(EC1163&lt;&gt;0,EC1163*3,0)</f>
        <v>0</v>
      </c>
      <c r="EE1163" s="19">
        <f t="shared" si="9938"/>
        <v>3</v>
      </c>
      <c r="EF1163" s="1">
        <f t="shared" si="9939"/>
        <v>4</v>
      </c>
      <c r="EG1163" s="18">
        <f t="shared" si="10006"/>
        <v>5</v>
      </c>
      <c r="EH1163" s="341"/>
      <c r="EI1163" s="44"/>
      <c r="EJ1163" s="44">
        <v>11</v>
      </c>
      <c r="EK1163" s="44">
        <v>11</v>
      </c>
      <c r="EL1163" s="93">
        <v>1</v>
      </c>
      <c r="EM1163" s="93"/>
      <c r="EN1163" s="93"/>
      <c r="EO1163" s="366"/>
      <c r="EP1163" s="366"/>
      <c r="EQ1163" s="374"/>
      <c r="ER1163" s="374"/>
      <c r="ES1163" s="374"/>
      <c r="ET1163" s="374"/>
      <c r="EU1163" s="18">
        <f t="shared" si="9983"/>
        <v>10</v>
      </c>
      <c r="EV1163" s="18">
        <f t="shared" si="9940"/>
        <v>2</v>
      </c>
      <c r="EW1163" s="341">
        <v>2</v>
      </c>
      <c r="EX1163" s="341">
        <v>2</v>
      </c>
      <c r="EY1163" s="341">
        <v>4</v>
      </c>
      <c r="EZ1163" s="365">
        <f t="shared" si="9970"/>
        <v>0</v>
      </c>
      <c r="FA1163" s="44"/>
      <c r="FB1163" s="44"/>
      <c r="FC1163" s="44"/>
      <c r="FD1163" s="45"/>
      <c r="FE1163" s="45"/>
      <c r="FF1163" s="45"/>
      <c r="FG1163" s="300"/>
      <c r="FH1163" s="45"/>
      <c r="FI1163" s="45"/>
      <c r="FJ1163" s="45"/>
      <c r="FK1163" s="44"/>
      <c r="FL1163" s="44"/>
      <c r="FM1163" s="44"/>
      <c r="FN1163" s="44"/>
      <c r="FO1163" s="294"/>
      <c r="FP1163" s="20">
        <f t="shared" si="9984"/>
        <v>0</v>
      </c>
      <c r="FQ1163" s="20">
        <f t="shared" si="9941"/>
        <v>8</v>
      </c>
      <c r="FR1163" s="20">
        <f t="shared" si="9942"/>
        <v>8</v>
      </c>
      <c r="FS1163" s="20">
        <f t="shared" si="9943"/>
        <v>0</v>
      </c>
      <c r="FT1163" s="20">
        <f t="shared" si="9944"/>
        <v>0</v>
      </c>
      <c r="FU1163" s="20">
        <f t="shared" si="9945"/>
        <v>0</v>
      </c>
      <c r="FV1163" s="20">
        <f t="shared" si="9946"/>
        <v>0</v>
      </c>
      <c r="FW1163" s="44"/>
    </row>
    <row r="1164" spans="1:179" ht="27.75" customHeight="1">
      <c r="A1164" s="40"/>
      <c r="B1164" s="48" t="s">
        <v>805</v>
      </c>
      <c r="C1164" s="48" t="s">
        <v>811</v>
      </c>
      <c r="D1164" s="48" t="s">
        <v>44</v>
      </c>
      <c r="E1164" s="48" t="str">
        <f>D1164</f>
        <v>LT8,5</v>
      </c>
      <c r="F1164" s="48">
        <v>45</v>
      </c>
      <c r="G1164" s="48">
        <f>F1164</f>
        <v>45</v>
      </c>
      <c r="H1164" s="43"/>
      <c r="I1164" s="43"/>
      <c r="J1164" s="44"/>
      <c r="K1164" s="44"/>
      <c r="L1164" s="44"/>
      <c r="M1164" s="44"/>
      <c r="N1164" s="43"/>
      <c r="O1164" s="43"/>
      <c r="P1164" s="1"/>
      <c r="Q1164" s="16"/>
      <c r="R1164" s="1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1">
        <f t="shared" ref="AC1164:AC1168" si="10098">+IF(S1164=1,1,0)+IF(T1164=1,1,0)</f>
        <v>0</v>
      </c>
      <c r="AD1164" s="1">
        <f t="shared" ref="AD1164:AD1168" si="10099">+IF(U1164=1,1,0)+IF(V1164=1,1,0)</f>
        <v>0</v>
      </c>
      <c r="AE1164" s="1">
        <f t="shared" ref="AE1164:AE1168" si="10100">+IF(W1164=1,1,0)+IF(X1164=1,1,0)</f>
        <v>0</v>
      </c>
      <c r="AF1164" s="1">
        <f t="shared" ref="AF1164:AF1168" si="10101">+IF(Y1164=1,1,0)+IF(Z1164=1,1,0)</f>
        <v>0</v>
      </c>
      <c r="AG1164" s="1">
        <f t="shared" ref="AG1164:AG1168" si="10102">+IF(AA1164=1,1,0)</f>
        <v>0</v>
      </c>
      <c r="AH1164" s="1">
        <f t="shared" ref="AH1164:AH1168" si="10103">+IF(AB1164=1,1,0)</f>
        <v>0</v>
      </c>
      <c r="AI1164" s="1">
        <f t="shared" ref="AI1164:AI1168" si="10104">+IF(S1164=2,1,0)+IF(T1164=2,1,0)</f>
        <v>0</v>
      </c>
      <c r="AJ1164" s="1">
        <f t="shared" ref="AJ1164:AJ1168" si="10105">+IF(U1164=2,1,0)+IF(V1164=2,1,0)</f>
        <v>0</v>
      </c>
      <c r="AK1164" s="1">
        <f t="shared" ref="AK1164:AK1168" si="10106">+IF(X1164=2,1,0)+IF(W1164=2,1,0)</f>
        <v>0</v>
      </c>
      <c r="AL1164" s="1">
        <f t="shared" ref="AL1164:AL1168" si="10107">+IF(Y1164=2,1,0)+IF(Z1164=2,1,0)</f>
        <v>0</v>
      </c>
      <c r="AM1164" s="1">
        <f t="shared" ref="AM1164:AM1168" si="10108">+IF(AA1164=2,1,0)</f>
        <v>0</v>
      </c>
      <c r="AN1164" s="1">
        <f t="shared" ref="AN1164:AN1168" si="10109">+IF(AB1164=2,1,0)</f>
        <v>0</v>
      </c>
      <c r="AO1164" s="44"/>
      <c r="AP1164" s="44"/>
      <c r="AQ1164" s="44"/>
      <c r="AR1164" s="294"/>
      <c r="AS1164" s="122">
        <f t="shared" si="9914"/>
        <v>0</v>
      </c>
      <c r="AT1164" s="122">
        <f t="shared" si="9915"/>
        <v>0</v>
      </c>
      <c r="AU1164" s="122">
        <f t="shared" si="9916"/>
        <v>0</v>
      </c>
      <c r="AV1164" s="122">
        <f t="shared" si="9917"/>
        <v>0</v>
      </c>
      <c r="AW1164" s="44"/>
      <c r="AX1164" s="294"/>
      <c r="AY1164" s="294">
        <v>1</v>
      </c>
      <c r="AZ1164" s="294"/>
      <c r="BA1164" s="294"/>
      <c r="BB1164" s="294"/>
      <c r="BC1164" s="29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127"/>
      <c r="BO1164" s="44">
        <v>1</v>
      </c>
      <c r="BP1164" s="1"/>
      <c r="BQ1164" s="44"/>
      <c r="BR1164" s="17">
        <v>1</v>
      </c>
      <c r="BS1164" s="1">
        <f t="shared" si="9918"/>
        <v>0</v>
      </c>
      <c r="BT1164" s="17">
        <f t="shared" ref="BT1164:BT1168" si="10110">+BS1164*2</f>
        <v>0</v>
      </c>
      <c r="BU1164" s="44"/>
      <c r="BV1164" s="44">
        <v>1</v>
      </c>
      <c r="BW1164" s="44"/>
      <c r="BX1164" s="44"/>
      <c r="BY1164" s="44"/>
      <c r="BZ1164" s="44"/>
      <c r="CA1164" s="44"/>
      <c r="CB1164" s="44"/>
      <c r="CC1164" s="44"/>
      <c r="CD1164" s="92"/>
      <c r="CE1164" s="92"/>
      <c r="CF1164" s="92"/>
      <c r="CG1164" s="44"/>
      <c r="CH1164" s="1"/>
      <c r="CI1164" s="1"/>
      <c r="CJ1164" s="1"/>
      <c r="CK1164" s="383"/>
      <c r="CL1164" s="383"/>
      <c r="CM1164" s="383"/>
      <c r="CN1164" s="1">
        <f t="shared" si="9920"/>
        <v>0</v>
      </c>
      <c r="CO1164" s="1">
        <f t="shared" si="9921"/>
        <v>0</v>
      </c>
      <c r="CP1164" s="20">
        <f t="shared" si="9922"/>
        <v>0</v>
      </c>
      <c r="CQ1164" s="351"/>
      <c r="CR1164" s="131"/>
      <c r="CS1164" s="44"/>
      <c r="CT1164" s="44"/>
      <c r="CU1164" s="1"/>
      <c r="CV1164" s="1"/>
      <c r="CW1164" s="1"/>
      <c r="CX1164" s="1"/>
      <c r="CY1164" s="1"/>
      <c r="CZ1164" s="44"/>
      <c r="DA1164" s="17">
        <f t="shared" ref="DA1164:DA1168" si="10111">+CY1164</f>
        <v>0</v>
      </c>
      <c r="DB1164" s="359">
        <f t="shared" si="9925"/>
        <v>0</v>
      </c>
      <c r="DC1164" s="359">
        <f t="shared" si="10082"/>
        <v>0</v>
      </c>
      <c r="DD1164" s="44"/>
      <c r="DE1164" s="44"/>
      <c r="DF1164" s="44"/>
      <c r="DG1164" s="44"/>
      <c r="DH1164" s="44"/>
      <c r="DI1164" s="44"/>
      <c r="DJ1164" s="44"/>
      <c r="DK1164" s="44"/>
      <c r="DL1164" s="44"/>
      <c r="DM1164" s="44"/>
      <c r="DN1164" s="44">
        <f>F1164+18+32</f>
        <v>95</v>
      </c>
      <c r="DO1164" s="1"/>
      <c r="DP1164" s="1"/>
      <c r="DQ1164" s="17">
        <f t="shared" si="9926"/>
        <v>0</v>
      </c>
      <c r="DR1164" s="17">
        <f t="shared" si="9927"/>
        <v>0</v>
      </c>
      <c r="DS1164" s="17">
        <f t="shared" si="9928"/>
        <v>0</v>
      </c>
      <c r="DT1164" s="17">
        <f t="shared" si="9929"/>
        <v>0</v>
      </c>
      <c r="DU1164" s="17">
        <f t="shared" si="9930"/>
        <v>0</v>
      </c>
      <c r="DV1164" s="17">
        <f t="shared" si="9931"/>
        <v>0</v>
      </c>
      <c r="DW1164" s="1"/>
      <c r="DX1164" s="1"/>
      <c r="DY1164" s="20">
        <f t="shared" si="9932"/>
        <v>0</v>
      </c>
      <c r="DZ1164" s="20">
        <f t="shared" si="9933"/>
        <v>0</v>
      </c>
      <c r="EA1164" s="20">
        <f t="shared" si="9934"/>
        <v>0</v>
      </c>
      <c r="EB1164" s="20">
        <f t="shared" si="9935"/>
        <v>0</v>
      </c>
      <c r="EC1164" s="18">
        <f t="shared" si="9936"/>
        <v>0</v>
      </c>
      <c r="ED1164" s="19">
        <f t="shared" ref="ED1164:ED1167" si="10112">+IF(EC1164&lt;&gt;0,EC1164*3,0)</f>
        <v>0</v>
      </c>
      <c r="EE1164" s="19">
        <f t="shared" si="9938"/>
        <v>0</v>
      </c>
      <c r="EF1164" s="1">
        <f t="shared" si="9939"/>
        <v>0</v>
      </c>
      <c r="EG1164" s="18">
        <f t="shared" si="10006"/>
        <v>0</v>
      </c>
      <c r="EH1164" s="341"/>
      <c r="EI1164" s="44"/>
      <c r="EJ1164" s="44"/>
      <c r="EK1164" s="44"/>
      <c r="EL1164" s="93"/>
      <c r="EM1164" s="93"/>
      <c r="EN1164" s="93"/>
      <c r="EO1164" s="366"/>
      <c r="EP1164" s="366"/>
      <c r="EQ1164" s="374"/>
      <c r="ER1164" s="374"/>
      <c r="ES1164" s="374"/>
      <c r="ET1164" s="374"/>
      <c r="EU1164" s="18">
        <f t="shared" si="9983"/>
        <v>0</v>
      </c>
      <c r="EV1164" s="18">
        <f t="shared" si="9940"/>
        <v>0</v>
      </c>
      <c r="EW1164" s="341">
        <v>1</v>
      </c>
      <c r="EX1164" s="341">
        <v>1</v>
      </c>
      <c r="EY1164" s="341"/>
      <c r="EZ1164" s="365">
        <f t="shared" si="9970"/>
        <v>0</v>
      </c>
      <c r="FA1164" s="44"/>
      <c r="FB1164" s="44"/>
      <c r="FC1164" s="44"/>
      <c r="FD1164" s="45"/>
      <c r="FE1164" s="45"/>
      <c r="FF1164" s="45"/>
      <c r="FG1164" s="300"/>
      <c r="FH1164" s="45"/>
      <c r="FI1164" s="45"/>
      <c r="FJ1164" s="45"/>
      <c r="FK1164" s="44"/>
      <c r="FL1164" s="44"/>
      <c r="FM1164" s="44"/>
      <c r="FN1164" s="44"/>
      <c r="FO1164" s="294"/>
      <c r="FP1164" s="20">
        <f t="shared" si="9984"/>
        <v>0</v>
      </c>
      <c r="FQ1164" s="20">
        <f t="shared" si="9941"/>
        <v>0</v>
      </c>
      <c r="FR1164" s="20">
        <f t="shared" si="9942"/>
        <v>0</v>
      </c>
      <c r="FS1164" s="20">
        <f t="shared" si="9943"/>
        <v>0</v>
      </c>
      <c r="FT1164" s="20">
        <f t="shared" si="9944"/>
        <v>0</v>
      </c>
      <c r="FU1164" s="20">
        <f t="shared" si="9945"/>
        <v>0</v>
      </c>
      <c r="FV1164" s="20">
        <f t="shared" si="9946"/>
        <v>0</v>
      </c>
      <c r="FW1164" s="44"/>
    </row>
    <row r="1165" spans="1:179" ht="28.5" customHeight="1">
      <c r="A1165" s="40"/>
      <c r="B1165" s="41"/>
      <c r="C1165" s="41" t="s">
        <v>183</v>
      </c>
      <c r="D1165" s="48"/>
      <c r="E1165" s="48"/>
      <c r="F1165" s="48"/>
      <c r="G1165" s="48"/>
      <c r="H1165" s="43"/>
      <c r="I1165" s="43"/>
      <c r="J1165" s="44"/>
      <c r="K1165" s="44"/>
      <c r="L1165" s="44"/>
      <c r="M1165" s="44"/>
      <c r="N1165" s="43"/>
      <c r="O1165" s="43"/>
      <c r="P1165" s="1"/>
      <c r="Q1165" s="16"/>
      <c r="R1165" s="1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1">
        <f t="shared" si="10098"/>
        <v>0</v>
      </c>
      <c r="AD1165" s="1">
        <f t="shared" si="10099"/>
        <v>0</v>
      </c>
      <c r="AE1165" s="1">
        <f t="shared" si="10100"/>
        <v>0</v>
      </c>
      <c r="AF1165" s="1">
        <f t="shared" si="10101"/>
        <v>0</v>
      </c>
      <c r="AG1165" s="1">
        <f t="shared" si="10102"/>
        <v>0</v>
      </c>
      <c r="AH1165" s="1">
        <f t="shared" si="10103"/>
        <v>0</v>
      </c>
      <c r="AI1165" s="1">
        <f t="shared" si="10104"/>
        <v>0</v>
      </c>
      <c r="AJ1165" s="1">
        <f t="shared" si="10105"/>
        <v>0</v>
      </c>
      <c r="AK1165" s="1">
        <f t="shared" si="10106"/>
        <v>0</v>
      </c>
      <c r="AL1165" s="1">
        <f t="shared" si="10107"/>
        <v>0</v>
      </c>
      <c r="AM1165" s="1">
        <f t="shared" si="10108"/>
        <v>0</v>
      </c>
      <c r="AN1165" s="1">
        <f t="shared" si="10109"/>
        <v>0</v>
      </c>
      <c r="AO1165" s="44"/>
      <c r="AP1165" s="44"/>
      <c r="AQ1165" s="44"/>
      <c r="AR1165" s="44"/>
      <c r="AS1165" s="122">
        <f t="shared" ref="AS1165:AS1168" si="10113">IF(AND(AO1165&gt;0,OR(BR1165&gt;=2,BR1165=1)),1,0)</f>
        <v>0</v>
      </c>
      <c r="AT1165" s="122">
        <f t="shared" ref="AT1165:AT1168" si="10114">IF(AND(AP1165&gt;0,OR(BR1165&gt;=2,BR1165=1)),1,0)</f>
        <v>0</v>
      </c>
      <c r="AU1165" s="122">
        <f t="shared" ref="AU1165:AU1168" si="10115">IF(AND(AQ1165&gt;0,OR(BR1165&gt;=2,BR1165=1)),1,0)</f>
        <v>0</v>
      </c>
      <c r="AV1165" s="122">
        <f t="shared" ref="AV1165:AV1168" si="10116">IF(AND(AR1165&gt;0,OR(BR1165&gt;=2,BR1165=1)),AR1165/G1165,0)</f>
        <v>0</v>
      </c>
      <c r="AW1165" s="44"/>
      <c r="AX1165" s="294"/>
      <c r="AY1165" s="294"/>
      <c r="AZ1165" s="294"/>
      <c r="BA1165" s="294"/>
      <c r="BB1165" s="294"/>
      <c r="BC1165" s="29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127"/>
      <c r="BO1165" s="44"/>
      <c r="BP1165" s="1"/>
      <c r="BQ1165" s="44"/>
      <c r="BR1165" s="17"/>
      <c r="BS1165" s="1">
        <f t="shared" si="9918"/>
        <v>0</v>
      </c>
      <c r="BT1165" s="17">
        <f t="shared" si="10110"/>
        <v>0</v>
      </c>
      <c r="BU1165" s="44"/>
      <c r="BV1165" s="44"/>
      <c r="BW1165" s="44"/>
      <c r="BX1165" s="44"/>
      <c r="BY1165" s="44"/>
      <c r="BZ1165" s="44"/>
      <c r="CA1165" s="44"/>
      <c r="CB1165" s="44"/>
      <c r="CC1165" s="44"/>
      <c r="CD1165" s="92"/>
      <c r="CE1165" s="92"/>
      <c r="CF1165" s="92"/>
      <c r="CG1165" s="44"/>
      <c r="CH1165" s="1"/>
      <c r="CI1165" s="1"/>
      <c r="CJ1165" s="1"/>
      <c r="CK1165" s="383"/>
      <c r="CL1165" s="383"/>
      <c r="CM1165" s="383"/>
      <c r="CN1165" s="1">
        <f t="shared" ref="CN1165" si="10117">+SUM(BX1165:CC1165)*BW1165</f>
        <v>0</v>
      </c>
      <c r="CO1165" s="1">
        <f t="shared" ref="CO1165" si="10118">+SUM(BX1165:CC1165)*BW1165</f>
        <v>0</v>
      </c>
      <c r="CP1165" s="20">
        <f t="shared" ref="CP1165" si="10119">+SUM(BY1165:CC1165)*2.5+SUM(CD1165:CG1165)*0.5+SUM(CH1165:CJ1165)*2.5</f>
        <v>0</v>
      </c>
      <c r="CQ1165" s="351"/>
      <c r="CR1165" s="131">
        <f t="shared" ref="CR1165:CR1168" si="10120">+IF(SUM(AX1165:BM1165)&gt;0,1,0)</f>
        <v>0</v>
      </c>
      <c r="CS1165" s="44"/>
      <c r="CT1165" s="44"/>
      <c r="CU1165" s="1"/>
      <c r="CV1165" s="1"/>
      <c r="CW1165" s="1"/>
      <c r="CX1165" s="1"/>
      <c r="CY1165" s="1"/>
      <c r="CZ1165" s="44"/>
      <c r="DA1165" s="17">
        <f t="shared" si="10111"/>
        <v>0</v>
      </c>
      <c r="DB1165" s="359">
        <f t="shared" si="9925"/>
        <v>0</v>
      </c>
      <c r="DC1165" s="359">
        <f t="shared" si="10082"/>
        <v>0</v>
      </c>
      <c r="DD1165" s="44"/>
      <c r="DE1165" s="44"/>
      <c r="DF1165" s="44"/>
      <c r="DG1165" s="44"/>
      <c r="DH1165" s="44"/>
      <c r="DI1165" s="44"/>
      <c r="DJ1165" s="44"/>
      <c r="DK1165" s="44"/>
      <c r="DL1165" s="44"/>
      <c r="DM1165" s="44"/>
      <c r="DN1165" s="44"/>
      <c r="DO1165" s="1"/>
      <c r="DP1165" s="1"/>
      <c r="DQ1165" s="17">
        <f t="shared" ref="DQ1165:DQ1168" si="10121">+IF(AND(SUM(S1165:AA1165)&gt;0,SUM(FA1165:FF1165)&gt;0),CT1165,0)</f>
        <v>0</v>
      </c>
      <c r="DR1165" s="17">
        <f t="shared" ref="DR1165:DR1168" si="10122">+IF(AND(SUM(S1165:AA1165)&gt;0,SUM(FA1165:FF1165)&gt;0),CU1165,0)</f>
        <v>0</v>
      </c>
      <c r="DS1165" s="17">
        <f t="shared" ref="DS1165:DS1168" si="10123">+IF(AND(SUM(S1165:AA1165)&gt;0,SUM(FA1165:FF1165)&gt;0),CV1165,0)</f>
        <v>0</v>
      </c>
      <c r="DT1165" s="17">
        <f t="shared" ref="DT1165:DT1168" si="10124">+IF(AND(SUM(S1165:AA1165)&gt;0,SUM(FA1165:FF1165)&gt;0),CW1165,0)</f>
        <v>0</v>
      </c>
      <c r="DU1165" s="17">
        <f t="shared" ref="DU1165:DU1168" si="10125">+IF(AND(SUM(S1165:AA1165)&gt;0,SUM(FA1165:FF1165)&gt;0),CX1165,0)</f>
        <v>0</v>
      </c>
      <c r="DV1165" s="17">
        <f t="shared" ref="DV1165:DV1168" si="10126">+IF(AND(SUM(S1165:AA1165)&gt;0,SUM(FA1165:FF1165)&gt;0),CY1165,0)</f>
        <v>0</v>
      </c>
      <c r="DW1165" s="1"/>
      <c r="DX1165" s="1"/>
      <c r="DY1165" s="20">
        <f t="shared" ref="DY1165:DY1168" si="10127">+IF(AND(SUM(S1165:AB1165)&gt;0,SUM(FA1165:FF1165)&gt;0,DG1165&gt;=3),DG1165,0)</f>
        <v>0</v>
      </c>
      <c r="DZ1165" s="20">
        <f t="shared" ref="DZ1165:DZ1168" si="10128">+IF(AND(SUM(S1165:AB1165)&gt;0,SUM(FA1165:FF1165)&gt;0,DH1165&gt;=3),DH1165,0)</f>
        <v>0</v>
      </c>
      <c r="EA1165" s="20">
        <f t="shared" ref="EA1165:EA1168" si="10129">+IF(AND(SUM(S1165:AB1165)&gt;0,SUM(FA1165:FF1165)&gt;0,DI1165&gt;=3),DI1165,0)</f>
        <v>0</v>
      </c>
      <c r="EB1165" s="20">
        <f t="shared" ref="EB1165:EB1168" si="10130">+IF(AND(SUM(S1165:AB1165)&gt;0,SUM(FA1165:FF1165)&gt;0,DJ1165&gt;=3),DJ1165,0)</f>
        <v>0</v>
      </c>
      <c r="EC1165" s="18">
        <f t="shared" ref="EC1165:EC1168" si="10131">+IF(AND(CT1165=0,SUM(CU1165:CY1165)&gt;1,SUM(CU1165:CY1165)&lt;=4),1,IF(AND(CT1165=0,SUM(CU1165:CY1165)&gt;4),2,0))</f>
        <v>0</v>
      </c>
      <c r="ED1165" s="19">
        <f t="shared" si="10112"/>
        <v>0</v>
      </c>
      <c r="EE1165" s="19">
        <f t="shared" ref="EE1165:EE1168" si="10132">+IF(SUM(AO1165:AR1165)+SUM(DK1165:DN1165)&gt;0,CT1165*3,0)</f>
        <v>0</v>
      </c>
      <c r="EF1165" s="1">
        <f t="shared" ref="EF1165:EF1168" si="10133">+IF(EE1165&gt;0,CT1165*4,0)</f>
        <v>0</v>
      </c>
      <c r="EG1165" s="18">
        <f>+IF(AND(CT1165+EC1165=0,SUM(AO1165:AR1165)&gt;0,SUM(DK1165:DN1165)&gt;0),(CU1165+CV1165+CW1165+CX1165)*2+CY1165*5,(EC1165+CT1165-FO1165)*5)+IF(AND(EC1165+DQ1165+CT1165=0,SUM(AO1165:AR1165)&gt;0),SUM(CU1165:CX1165)*2+CY1165*5,0)</f>
        <v>0</v>
      </c>
      <c r="EH1165" s="341"/>
      <c r="EI1165" s="44"/>
      <c r="EJ1165" s="44"/>
      <c r="EK1165" s="44"/>
      <c r="EL1165" s="93"/>
      <c r="EM1165" s="93"/>
      <c r="EN1165" s="93"/>
      <c r="EO1165" s="366"/>
      <c r="EP1165" s="366"/>
      <c r="EQ1165" s="374"/>
      <c r="ER1165" s="374"/>
      <c r="ES1165" s="374"/>
      <c r="ET1165" s="374"/>
      <c r="EU1165" s="18">
        <f t="shared" ref="EU1165:EU1168" si="10134">IF(SUM(CU1165:CX1165)&gt;0,CZ1165*1+2,0)</f>
        <v>0</v>
      </c>
      <c r="EV1165" s="18">
        <f t="shared" si="9940"/>
        <v>0</v>
      </c>
      <c r="EW1165" s="341"/>
      <c r="EX1165" s="341"/>
      <c r="EY1165" s="341"/>
      <c r="EZ1165" s="365">
        <f t="shared" si="9970"/>
        <v>0</v>
      </c>
      <c r="FA1165" s="44"/>
      <c r="FB1165" s="44"/>
      <c r="FC1165" s="44"/>
      <c r="FD1165" s="45"/>
      <c r="FE1165" s="45"/>
      <c r="FF1165" s="45"/>
      <c r="FG1165" s="300"/>
      <c r="FH1165" s="45"/>
      <c r="FI1165" s="45"/>
      <c r="FJ1165" s="45"/>
      <c r="FK1165" s="44"/>
      <c r="FL1165" s="44"/>
      <c r="FM1165" s="44"/>
      <c r="FN1165" s="44"/>
      <c r="FO1165" s="294"/>
      <c r="FP1165" s="20">
        <f t="shared" ref="FP1165:FP1168" si="10135">+FO1165*3</f>
        <v>0</v>
      </c>
      <c r="FQ1165" s="20">
        <f t="shared" ref="FQ1165:FQ1168" si="10136">+DE1165</f>
        <v>0</v>
      </c>
      <c r="FR1165" s="20">
        <f t="shared" ref="FR1165:FR1168" si="10137">+DF1165</f>
        <v>0</v>
      </c>
      <c r="FS1165" s="20">
        <f t="shared" ref="FS1165:FS1168" si="10138">+IF(DG1165&lt;3,DG1165,0)</f>
        <v>0</v>
      </c>
      <c r="FT1165" s="20">
        <f t="shared" ref="FT1165:FT1168" si="10139">+IF(DH1165&lt;3,DH1165,0)</f>
        <v>0</v>
      </c>
      <c r="FU1165" s="20">
        <f t="shared" ref="FU1165:FU1168" si="10140">+IF(DI1165&lt;3,DI1165,0)</f>
        <v>0</v>
      </c>
      <c r="FV1165" s="20">
        <f t="shared" ref="FV1165:FV1168" si="10141">+IF(DJ1165&lt;3,DJ1165,0)</f>
        <v>0</v>
      </c>
      <c r="FW1165" s="58"/>
    </row>
    <row r="1166" spans="1:179" ht="27.75" customHeight="1">
      <c r="A1166" s="40"/>
      <c r="B1166" s="48" t="s">
        <v>680</v>
      </c>
      <c r="C1166" s="48" t="str">
        <f t="shared" ref="C1166:C1168" si="10142">B1166</f>
        <v>9.1</v>
      </c>
      <c r="D1166" s="48" t="s">
        <v>53</v>
      </c>
      <c r="E1166" s="48" t="str">
        <f>D1166</f>
        <v>LT7,5</v>
      </c>
      <c r="F1166" s="48">
        <v>22</v>
      </c>
      <c r="G1166" s="48">
        <f>F1166</f>
        <v>22</v>
      </c>
      <c r="H1166" s="43"/>
      <c r="I1166" s="43"/>
      <c r="J1166" s="44"/>
      <c r="K1166" s="44"/>
      <c r="L1166" s="44"/>
      <c r="M1166" s="44"/>
      <c r="N1166" s="43"/>
      <c r="O1166" s="43"/>
      <c r="P1166" s="1"/>
      <c r="Q1166" s="16"/>
      <c r="R1166" s="1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1">
        <f t="shared" si="10098"/>
        <v>0</v>
      </c>
      <c r="AD1166" s="1">
        <f t="shared" si="10099"/>
        <v>0</v>
      </c>
      <c r="AE1166" s="1">
        <f t="shared" si="10100"/>
        <v>0</v>
      </c>
      <c r="AF1166" s="1">
        <f t="shared" si="10101"/>
        <v>0</v>
      </c>
      <c r="AG1166" s="1">
        <f t="shared" si="10102"/>
        <v>0</v>
      </c>
      <c r="AH1166" s="1">
        <f t="shared" si="10103"/>
        <v>0</v>
      </c>
      <c r="AI1166" s="1">
        <f t="shared" si="10104"/>
        <v>0</v>
      </c>
      <c r="AJ1166" s="1">
        <f t="shared" si="10105"/>
        <v>0</v>
      </c>
      <c r="AK1166" s="1">
        <f t="shared" si="10106"/>
        <v>0</v>
      </c>
      <c r="AL1166" s="1">
        <f t="shared" si="10107"/>
        <v>0</v>
      </c>
      <c r="AM1166" s="1">
        <f t="shared" si="10108"/>
        <v>0</v>
      </c>
      <c r="AN1166" s="1">
        <f t="shared" si="10109"/>
        <v>0</v>
      </c>
      <c r="AO1166" s="44"/>
      <c r="AP1166" s="44"/>
      <c r="AQ1166" s="44"/>
      <c r="AR1166" s="294">
        <f>G1166</f>
        <v>22</v>
      </c>
      <c r="AS1166" s="122">
        <f t="shared" si="10113"/>
        <v>0</v>
      </c>
      <c r="AT1166" s="122">
        <f t="shared" si="10114"/>
        <v>0</v>
      </c>
      <c r="AU1166" s="122">
        <f t="shared" si="10115"/>
        <v>0</v>
      </c>
      <c r="AV1166" s="122">
        <f t="shared" si="10116"/>
        <v>1</v>
      </c>
      <c r="AW1166" s="44"/>
      <c r="AX1166" s="294"/>
      <c r="AY1166" s="294"/>
      <c r="AZ1166" s="294"/>
      <c r="BA1166" s="294"/>
      <c r="BB1166" s="294"/>
      <c r="BC1166" s="294"/>
      <c r="BD1166" s="44"/>
      <c r="BE1166" s="44"/>
      <c r="BF1166" s="44"/>
      <c r="BG1166" s="44"/>
      <c r="BH1166" s="44"/>
      <c r="BI1166" s="44">
        <v>1</v>
      </c>
      <c r="BJ1166" s="44"/>
      <c r="BK1166" s="44"/>
      <c r="BL1166" s="44"/>
      <c r="BM1166" s="44"/>
      <c r="BN1166" s="127"/>
      <c r="BO1166" s="44"/>
      <c r="BP1166" s="1"/>
      <c r="BQ1166" s="44"/>
      <c r="BR1166" s="17">
        <v>2</v>
      </c>
      <c r="BS1166" s="1">
        <f t="shared" si="9918"/>
        <v>0</v>
      </c>
      <c r="BT1166" s="17">
        <f t="shared" si="10110"/>
        <v>0</v>
      </c>
      <c r="BU1166" s="44"/>
      <c r="BV1166" s="44">
        <v>1</v>
      </c>
      <c r="BW1166" s="44"/>
      <c r="BX1166" s="44"/>
      <c r="BY1166" s="44"/>
      <c r="BZ1166" s="44"/>
      <c r="CA1166" s="44"/>
      <c r="CB1166" s="44"/>
      <c r="CC1166" s="44"/>
      <c r="CD1166" s="92"/>
      <c r="CE1166" s="92"/>
      <c r="CF1166" s="92"/>
      <c r="CG1166" s="44"/>
      <c r="CH1166" s="1">
        <v>1</v>
      </c>
      <c r="CI1166" s="1"/>
      <c r="CJ1166" s="1"/>
      <c r="CK1166" s="383"/>
      <c r="CL1166" s="383"/>
      <c r="CM1166" s="383"/>
      <c r="CN1166" s="1">
        <f t="shared" ref="CN1166:CN1168" si="10143">+SUM(BX1166:CC1166)*BW1166</f>
        <v>0</v>
      </c>
      <c r="CO1166" s="1">
        <f t="shared" ref="CO1166:CO1168" si="10144">+SUM(BX1166:CC1166)*BW1166</f>
        <v>0</v>
      </c>
      <c r="CP1166" s="20">
        <f t="shared" ref="CP1166:CP1168" si="10145">+SUM(BY1166:CC1166)*2.5+SUM(CD1166:CG1166)*0.5+SUM(CH1166:CJ1166)*2.5</f>
        <v>2.5</v>
      </c>
      <c r="CQ1166" s="351"/>
      <c r="CR1166" s="131">
        <f t="shared" si="10120"/>
        <v>1</v>
      </c>
      <c r="CS1166" s="44"/>
      <c r="CT1166" s="44"/>
      <c r="CU1166" s="1"/>
      <c r="CV1166" s="1"/>
      <c r="CW1166" s="1">
        <v>3</v>
      </c>
      <c r="CX1166" s="1"/>
      <c r="CY1166" s="1">
        <v>1</v>
      </c>
      <c r="CZ1166" s="44">
        <v>9</v>
      </c>
      <c r="DA1166" s="17">
        <f t="shared" si="10111"/>
        <v>1</v>
      </c>
      <c r="DB1166" s="359">
        <f t="shared" si="9925"/>
        <v>10</v>
      </c>
      <c r="DC1166" s="359">
        <f t="shared" si="10082"/>
        <v>4</v>
      </c>
      <c r="DD1166" s="44"/>
      <c r="DE1166" s="44">
        <f>3*3</f>
        <v>9</v>
      </c>
      <c r="DF1166" s="44">
        <v>3</v>
      </c>
      <c r="DG1166" s="44"/>
      <c r="DH1166" s="44"/>
      <c r="DI1166" s="44"/>
      <c r="DJ1166" s="44"/>
      <c r="DK1166" s="44"/>
      <c r="DL1166" s="44"/>
      <c r="DM1166" s="44"/>
      <c r="DN1166" s="44"/>
      <c r="DO1166" s="1"/>
      <c r="DP1166" s="1"/>
      <c r="DQ1166" s="17">
        <f t="shared" si="10121"/>
        <v>0</v>
      </c>
      <c r="DR1166" s="17">
        <f t="shared" si="10122"/>
        <v>0</v>
      </c>
      <c r="DS1166" s="17">
        <f t="shared" si="10123"/>
        <v>0</v>
      </c>
      <c r="DT1166" s="17">
        <f t="shared" si="10124"/>
        <v>0</v>
      </c>
      <c r="DU1166" s="17">
        <f t="shared" si="10125"/>
        <v>0</v>
      </c>
      <c r="DV1166" s="17">
        <f t="shared" si="10126"/>
        <v>0</v>
      </c>
      <c r="DW1166" s="1"/>
      <c r="DX1166" s="1"/>
      <c r="DY1166" s="20">
        <f t="shared" si="10127"/>
        <v>0</v>
      </c>
      <c r="DZ1166" s="20">
        <f t="shared" si="10128"/>
        <v>0</v>
      </c>
      <c r="EA1166" s="20">
        <f t="shared" si="10129"/>
        <v>0</v>
      </c>
      <c r="EB1166" s="20">
        <f t="shared" si="10130"/>
        <v>0</v>
      </c>
      <c r="EC1166" s="18">
        <f t="shared" si="10131"/>
        <v>1</v>
      </c>
      <c r="ED1166" s="19">
        <f t="shared" si="10112"/>
        <v>3</v>
      </c>
      <c r="EE1166" s="19">
        <f t="shared" si="10132"/>
        <v>0</v>
      </c>
      <c r="EF1166" s="1">
        <f t="shared" si="10133"/>
        <v>0</v>
      </c>
      <c r="EG1166" s="18">
        <f t="shared" ref="EG1166:EG1167" si="10146">+IF(AND(CT1166+EC1166=0,SUM(AO1166:AR1166)&gt;0,SUM(DK1166:DN1166)&gt;0),(CU1166+CV1166+CW1166+CX1166)*2+CY1166*5,(EC1166+CT1166-FO1166)*5)+IF(AND(EC1166+DQ1166+CT1166=0,SUM(AO1166:AR1166)&gt;0),SUM(CU1166:CX1166)*2+CY1166*5,0)</f>
        <v>5</v>
      </c>
      <c r="EH1166" s="341"/>
      <c r="EI1166" s="44"/>
      <c r="EJ1166" s="44">
        <f>3*4.5</f>
        <v>13.5</v>
      </c>
      <c r="EK1166" s="44">
        <v>4.5</v>
      </c>
      <c r="EL1166" s="93">
        <v>1</v>
      </c>
      <c r="EM1166" s="93"/>
      <c r="EN1166" s="93"/>
      <c r="EO1166" s="366"/>
      <c r="EP1166" s="366"/>
      <c r="EQ1166" s="374">
        <v>2</v>
      </c>
      <c r="ER1166" s="374"/>
      <c r="ES1166" s="374"/>
      <c r="ET1166" s="374"/>
      <c r="EU1166" s="18">
        <f t="shared" si="10134"/>
        <v>11</v>
      </c>
      <c r="EV1166" s="18">
        <f t="shared" si="9940"/>
        <v>2</v>
      </c>
      <c r="EW1166" s="341">
        <v>1</v>
      </c>
      <c r="EX1166" s="341"/>
      <c r="EY1166" s="341">
        <v>4</v>
      </c>
      <c r="EZ1166" s="365">
        <f t="shared" si="9970"/>
        <v>0</v>
      </c>
      <c r="FA1166" s="44"/>
      <c r="FB1166" s="44"/>
      <c r="FC1166" s="44"/>
      <c r="FD1166" s="45"/>
      <c r="FE1166" s="45"/>
      <c r="FF1166" s="45"/>
      <c r="FG1166" s="300"/>
      <c r="FH1166" s="45"/>
      <c r="FI1166" s="45"/>
      <c r="FJ1166" s="45">
        <f>F1166</f>
        <v>22</v>
      </c>
      <c r="FK1166" s="44"/>
      <c r="FL1166" s="44"/>
      <c r="FM1166" s="44"/>
      <c r="FN1166" s="44"/>
      <c r="FO1166" s="294"/>
      <c r="FP1166" s="20">
        <f t="shared" si="10135"/>
        <v>0</v>
      </c>
      <c r="FQ1166" s="20">
        <f t="shared" si="10136"/>
        <v>9</v>
      </c>
      <c r="FR1166" s="20">
        <f t="shared" si="10137"/>
        <v>3</v>
      </c>
      <c r="FS1166" s="20">
        <f t="shared" si="10138"/>
        <v>0</v>
      </c>
      <c r="FT1166" s="20">
        <f t="shared" si="10139"/>
        <v>0</v>
      </c>
      <c r="FU1166" s="20">
        <f t="shared" si="10140"/>
        <v>0</v>
      </c>
      <c r="FV1166" s="20">
        <f t="shared" si="10141"/>
        <v>0</v>
      </c>
      <c r="FW1166" s="44"/>
    </row>
    <row r="1167" spans="1:179" ht="27.75" customHeight="1">
      <c r="A1167" s="40"/>
      <c r="B1167" s="48" t="s">
        <v>775</v>
      </c>
      <c r="C1167" s="48" t="str">
        <f t="shared" si="10142"/>
        <v>9.2</v>
      </c>
      <c r="D1167" s="48" t="s">
        <v>53</v>
      </c>
      <c r="E1167" s="48" t="str">
        <f>D1167</f>
        <v>LT7,5</v>
      </c>
      <c r="F1167" s="48">
        <v>32</v>
      </c>
      <c r="G1167" s="48">
        <f>F1167</f>
        <v>32</v>
      </c>
      <c r="H1167" s="43"/>
      <c r="I1167" s="43"/>
      <c r="J1167" s="44"/>
      <c r="K1167" s="44"/>
      <c r="L1167" s="44"/>
      <c r="M1167" s="44"/>
      <c r="N1167" s="43"/>
      <c r="O1167" s="43"/>
      <c r="P1167" s="1"/>
      <c r="Q1167" s="16"/>
      <c r="R1167" s="1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1">
        <f t="shared" si="10098"/>
        <v>0</v>
      </c>
      <c r="AD1167" s="1">
        <f t="shared" si="10099"/>
        <v>0</v>
      </c>
      <c r="AE1167" s="1">
        <f t="shared" si="10100"/>
        <v>0</v>
      </c>
      <c r="AF1167" s="1">
        <f t="shared" si="10101"/>
        <v>0</v>
      </c>
      <c r="AG1167" s="1">
        <f t="shared" si="10102"/>
        <v>0</v>
      </c>
      <c r="AH1167" s="1">
        <f t="shared" si="10103"/>
        <v>0</v>
      </c>
      <c r="AI1167" s="1">
        <f t="shared" si="10104"/>
        <v>0</v>
      </c>
      <c r="AJ1167" s="1">
        <f t="shared" si="10105"/>
        <v>0</v>
      </c>
      <c r="AK1167" s="1">
        <f t="shared" si="10106"/>
        <v>0</v>
      </c>
      <c r="AL1167" s="1">
        <f t="shared" si="10107"/>
        <v>0</v>
      </c>
      <c r="AM1167" s="1">
        <f t="shared" si="10108"/>
        <v>0</v>
      </c>
      <c r="AN1167" s="1">
        <f t="shared" si="10109"/>
        <v>0</v>
      </c>
      <c r="AO1167" s="44"/>
      <c r="AP1167" s="44"/>
      <c r="AQ1167" s="44"/>
      <c r="AR1167" s="294">
        <f t="shared" ref="AR1167:AR1168" si="10147">G1167</f>
        <v>32</v>
      </c>
      <c r="AS1167" s="122">
        <f t="shared" si="10113"/>
        <v>0</v>
      </c>
      <c r="AT1167" s="122">
        <f t="shared" si="10114"/>
        <v>0</v>
      </c>
      <c r="AU1167" s="122">
        <f t="shared" si="10115"/>
        <v>0</v>
      </c>
      <c r="AV1167" s="122">
        <f t="shared" si="10116"/>
        <v>1</v>
      </c>
      <c r="AW1167" s="44"/>
      <c r="AX1167" s="294"/>
      <c r="AY1167" s="294"/>
      <c r="AZ1167" s="294"/>
      <c r="BA1167" s="294"/>
      <c r="BB1167" s="294"/>
      <c r="BC1167" s="294"/>
      <c r="BD1167" s="44"/>
      <c r="BE1167" s="44"/>
      <c r="BF1167" s="44"/>
      <c r="BG1167" s="44"/>
      <c r="BH1167" s="44"/>
      <c r="BI1167" s="44">
        <v>1</v>
      </c>
      <c r="BJ1167" s="44"/>
      <c r="BK1167" s="44"/>
      <c r="BL1167" s="44"/>
      <c r="BM1167" s="44"/>
      <c r="BN1167" s="127"/>
      <c r="BO1167" s="44"/>
      <c r="BP1167" s="1"/>
      <c r="BQ1167" s="44"/>
      <c r="BR1167" s="17">
        <v>2</v>
      </c>
      <c r="BS1167" s="1">
        <f t="shared" si="9918"/>
        <v>0</v>
      </c>
      <c r="BT1167" s="17">
        <f t="shared" si="10110"/>
        <v>0</v>
      </c>
      <c r="BU1167" s="44"/>
      <c r="BV1167" s="44">
        <v>1</v>
      </c>
      <c r="BW1167" s="44"/>
      <c r="BX1167" s="44"/>
      <c r="BY1167" s="44"/>
      <c r="BZ1167" s="44"/>
      <c r="CA1167" s="44"/>
      <c r="CB1167" s="44"/>
      <c r="CC1167" s="44"/>
      <c r="CD1167" s="92"/>
      <c r="CE1167" s="92"/>
      <c r="CF1167" s="92"/>
      <c r="CG1167" s="44"/>
      <c r="CH1167" s="1">
        <v>1</v>
      </c>
      <c r="CI1167" s="1"/>
      <c r="CJ1167" s="1"/>
      <c r="CK1167" s="383"/>
      <c r="CL1167" s="383"/>
      <c r="CM1167" s="383"/>
      <c r="CN1167" s="1">
        <f t="shared" si="10143"/>
        <v>0</v>
      </c>
      <c r="CO1167" s="1">
        <f t="shared" si="10144"/>
        <v>0</v>
      </c>
      <c r="CP1167" s="20">
        <f t="shared" si="10145"/>
        <v>2.5</v>
      </c>
      <c r="CQ1167" s="351"/>
      <c r="CR1167" s="131">
        <f t="shared" si="10120"/>
        <v>1</v>
      </c>
      <c r="CS1167" s="44"/>
      <c r="CT1167" s="44"/>
      <c r="CU1167" s="1"/>
      <c r="CV1167" s="1"/>
      <c r="CW1167" s="1">
        <v>2</v>
      </c>
      <c r="CX1167" s="1"/>
      <c r="CY1167" s="1">
        <v>1</v>
      </c>
      <c r="CZ1167" s="44">
        <v>4</v>
      </c>
      <c r="DA1167" s="17">
        <f t="shared" si="10111"/>
        <v>1</v>
      </c>
      <c r="DB1167" s="359">
        <f t="shared" si="9925"/>
        <v>5</v>
      </c>
      <c r="DC1167" s="359">
        <f t="shared" si="10082"/>
        <v>3</v>
      </c>
      <c r="DD1167" s="44"/>
      <c r="DE1167" s="44">
        <v>6</v>
      </c>
      <c r="DF1167" s="44">
        <v>4</v>
      </c>
      <c r="DG1167" s="44"/>
      <c r="DH1167" s="44"/>
      <c r="DI1167" s="44"/>
      <c r="DJ1167" s="44"/>
      <c r="DK1167" s="44"/>
      <c r="DL1167" s="44"/>
      <c r="DM1167" s="44"/>
      <c r="DN1167" s="44"/>
      <c r="DO1167" s="1"/>
      <c r="DP1167" s="1"/>
      <c r="DQ1167" s="17">
        <f t="shared" si="10121"/>
        <v>0</v>
      </c>
      <c r="DR1167" s="17">
        <f t="shared" si="10122"/>
        <v>0</v>
      </c>
      <c r="DS1167" s="17">
        <f t="shared" si="10123"/>
        <v>0</v>
      </c>
      <c r="DT1167" s="17">
        <f t="shared" si="10124"/>
        <v>0</v>
      </c>
      <c r="DU1167" s="17">
        <f t="shared" si="10125"/>
        <v>0</v>
      </c>
      <c r="DV1167" s="17">
        <f t="shared" si="10126"/>
        <v>0</v>
      </c>
      <c r="DW1167" s="1"/>
      <c r="DX1167" s="1"/>
      <c r="DY1167" s="20">
        <f t="shared" si="10127"/>
        <v>0</v>
      </c>
      <c r="DZ1167" s="20">
        <f t="shared" si="10128"/>
        <v>0</v>
      </c>
      <c r="EA1167" s="20">
        <f t="shared" si="10129"/>
        <v>0</v>
      </c>
      <c r="EB1167" s="20">
        <f t="shared" si="10130"/>
        <v>0</v>
      </c>
      <c r="EC1167" s="18">
        <f t="shared" si="10131"/>
        <v>1</v>
      </c>
      <c r="ED1167" s="19">
        <f t="shared" si="10112"/>
        <v>3</v>
      </c>
      <c r="EE1167" s="19">
        <f t="shared" si="10132"/>
        <v>0</v>
      </c>
      <c r="EF1167" s="1">
        <f t="shared" si="10133"/>
        <v>0</v>
      </c>
      <c r="EG1167" s="18">
        <f t="shared" si="10146"/>
        <v>5</v>
      </c>
      <c r="EH1167" s="341"/>
      <c r="EI1167" s="44"/>
      <c r="EJ1167" s="44">
        <f>2*4.5</f>
        <v>9</v>
      </c>
      <c r="EK1167" s="44">
        <v>4.5</v>
      </c>
      <c r="EL1167" s="93">
        <v>1</v>
      </c>
      <c r="EM1167" s="93"/>
      <c r="EN1167" s="93"/>
      <c r="EO1167" s="366"/>
      <c r="EP1167" s="366"/>
      <c r="EQ1167" s="374"/>
      <c r="ER1167" s="374"/>
      <c r="ES1167" s="374">
        <v>1</v>
      </c>
      <c r="ET1167" s="374"/>
      <c r="EU1167" s="18">
        <f t="shared" si="10134"/>
        <v>6</v>
      </c>
      <c r="EV1167" s="18">
        <f t="shared" si="9940"/>
        <v>2</v>
      </c>
      <c r="EW1167" s="341">
        <v>2</v>
      </c>
      <c r="EX1167" s="341">
        <v>2</v>
      </c>
      <c r="EY1167" s="341">
        <v>4</v>
      </c>
      <c r="EZ1167" s="365">
        <f t="shared" si="9970"/>
        <v>0</v>
      </c>
      <c r="FA1167" s="44"/>
      <c r="FB1167" s="44"/>
      <c r="FC1167" s="44"/>
      <c r="FD1167" s="45"/>
      <c r="FE1167" s="45"/>
      <c r="FF1167" s="45"/>
      <c r="FG1167" s="300"/>
      <c r="FH1167" s="45"/>
      <c r="FI1167" s="45"/>
      <c r="FJ1167" s="45">
        <f>F1167</f>
        <v>32</v>
      </c>
      <c r="FK1167" s="44"/>
      <c r="FL1167" s="44"/>
      <c r="FM1167" s="44"/>
      <c r="FN1167" s="44"/>
      <c r="FO1167" s="294"/>
      <c r="FP1167" s="20">
        <f t="shared" si="10135"/>
        <v>0</v>
      </c>
      <c r="FQ1167" s="20">
        <f t="shared" si="10136"/>
        <v>6</v>
      </c>
      <c r="FR1167" s="20">
        <f t="shared" si="10137"/>
        <v>4</v>
      </c>
      <c r="FS1167" s="20">
        <f t="shared" si="10138"/>
        <v>0</v>
      </c>
      <c r="FT1167" s="20">
        <f t="shared" si="10139"/>
        <v>0</v>
      </c>
      <c r="FU1167" s="20">
        <f t="shared" si="10140"/>
        <v>0</v>
      </c>
      <c r="FV1167" s="20">
        <f t="shared" si="10141"/>
        <v>0</v>
      </c>
      <c r="FW1167" s="44"/>
    </row>
    <row r="1168" spans="1:179" ht="27.75" customHeight="1">
      <c r="A1168" s="40"/>
      <c r="B1168" s="48" t="s">
        <v>776</v>
      </c>
      <c r="C1168" s="48" t="str">
        <f t="shared" si="10142"/>
        <v>9.3</v>
      </c>
      <c r="D1168" s="48" t="s">
        <v>53</v>
      </c>
      <c r="E1168" s="48" t="str">
        <f>D1168</f>
        <v>LT7,5</v>
      </c>
      <c r="F1168" s="48">
        <v>30</v>
      </c>
      <c r="G1168" s="48">
        <f>F1168</f>
        <v>30</v>
      </c>
      <c r="H1168" s="43"/>
      <c r="I1168" s="43"/>
      <c r="J1168" s="44"/>
      <c r="K1168" s="44"/>
      <c r="L1168" s="44"/>
      <c r="M1168" s="44"/>
      <c r="N1168" s="43"/>
      <c r="O1168" s="43"/>
      <c r="P1168" s="1"/>
      <c r="Q1168" s="16"/>
      <c r="R1168" s="1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1">
        <f t="shared" si="10098"/>
        <v>0</v>
      </c>
      <c r="AD1168" s="1">
        <f t="shared" si="10099"/>
        <v>0</v>
      </c>
      <c r="AE1168" s="1">
        <f t="shared" si="10100"/>
        <v>0</v>
      </c>
      <c r="AF1168" s="1">
        <f t="shared" si="10101"/>
        <v>0</v>
      </c>
      <c r="AG1168" s="1">
        <f t="shared" si="10102"/>
        <v>0</v>
      </c>
      <c r="AH1168" s="1">
        <f t="shared" si="10103"/>
        <v>0</v>
      </c>
      <c r="AI1168" s="1">
        <f t="shared" si="10104"/>
        <v>0</v>
      </c>
      <c r="AJ1168" s="1">
        <f t="shared" si="10105"/>
        <v>0</v>
      </c>
      <c r="AK1168" s="1">
        <f t="shared" si="10106"/>
        <v>0</v>
      </c>
      <c r="AL1168" s="1">
        <f t="shared" si="10107"/>
        <v>0</v>
      </c>
      <c r="AM1168" s="1">
        <f t="shared" si="10108"/>
        <v>0</v>
      </c>
      <c r="AN1168" s="1">
        <f t="shared" si="10109"/>
        <v>0</v>
      </c>
      <c r="AO1168" s="44"/>
      <c r="AP1168" s="44"/>
      <c r="AQ1168" s="44"/>
      <c r="AR1168" s="294">
        <f t="shared" si="10147"/>
        <v>30</v>
      </c>
      <c r="AS1168" s="122">
        <f t="shared" si="10113"/>
        <v>0</v>
      </c>
      <c r="AT1168" s="122">
        <f t="shared" si="10114"/>
        <v>0</v>
      </c>
      <c r="AU1168" s="122">
        <f t="shared" si="10115"/>
        <v>0</v>
      </c>
      <c r="AV1168" s="122">
        <f t="shared" si="10116"/>
        <v>1</v>
      </c>
      <c r="AW1168" s="44"/>
      <c r="AX1168" s="294"/>
      <c r="AY1168" s="294">
        <v>1</v>
      </c>
      <c r="AZ1168" s="294"/>
      <c r="BA1168" s="294"/>
      <c r="BB1168" s="294"/>
      <c r="BC1168" s="29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127"/>
      <c r="BO1168" s="44"/>
      <c r="BP1168" s="1"/>
      <c r="BQ1168" s="44"/>
      <c r="BR1168" s="17">
        <v>1</v>
      </c>
      <c r="BS1168" s="1">
        <f t="shared" si="9918"/>
        <v>0</v>
      </c>
      <c r="BT1168" s="17">
        <f t="shared" si="10110"/>
        <v>0</v>
      </c>
      <c r="BU1168" s="44"/>
      <c r="BV1168" s="44">
        <v>1</v>
      </c>
      <c r="BW1168" s="44">
        <v>1</v>
      </c>
      <c r="BX1168" s="44">
        <v>1</v>
      </c>
      <c r="BY1168" s="44"/>
      <c r="BZ1168" s="44"/>
      <c r="CA1168" s="44"/>
      <c r="CB1168" s="44"/>
      <c r="CC1168" s="44"/>
      <c r="CD1168" s="92"/>
      <c r="CE1168" s="92"/>
      <c r="CF1168" s="92"/>
      <c r="CG1168" s="44"/>
      <c r="CH1168" s="1">
        <v>1</v>
      </c>
      <c r="CI1168" s="1"/>
      <c r="CJ1168" s="1"/>
      <c r="CK1168" s="383"/>
      <c r="CL1168" s="383"/>
      <c r="CM1168" s="383"/>
      <c r="CN1168" s="1">
        <f t="shared" si="10143"/>
        <v>1</v>
      </c>
      <c r="CO1168" s="1">
        <f t="shared" si="10144"/>
        <v>1</v>
      </c>
      <c r="CP1168" s="20">
        <f t="shared" si="10145"/>
        <v>2.5</v>
      </c>
      <c r="CQ1168" s="351"/>
      <c r="CR1168" s="131">
        <f t="shared" si="10120"/>
        <v>1</v>
      </c>
      <c r="CS1168" s="44"/>
      <c r="CT1168" s="44"/>
      <c r="CU1168" s="1"/>
      <c r="CV1168" s="1"/>
      <c r="CW1168" s="1">
        <v>2</v>
      </c>
      <c r="CX1168" s="1"/>
      <c r="CY1168" s="1"/>
      <c r="CZ1168" s="44">
        <v>6</v>
      </c>
      <c r="DA1168" s="17">
        <f t="shared" si="10111"/>
        <v>0</v>
      </c>
      <c r="DB1168" s="359">
        <f t="shared" si="9925"/>
        <v>6</v>
      </c>
      <c r="DC1168" s="359">
        <f t="shared" si="10082"/>
        <v>2</v>
      </c>
      <c r="DD1168" s="44"/>
      <c r="DE1168" s="44">
        <v>6</v>
      </c>
      <c r="DF1168" s="44"/>
      <c r="DG1168" s="44"/>
      <c r="DH1168" s="44"/>
      <c r="DI1168" s="44"/>
      <c r="DJ1168" s="44"/>
      <c r="DK1168" s="44"/>
      <c r="DL1168" s="44"/>
      <c r="DM1168" s="44"/>
      <c r="DN1168" s="44"/>
      <c r="DO1168" s="1"/>
      <c r="DP1168" s="1"/>
      <c r="DQ1168" s="17">
        <f t="shared" si="10121"/>
        <v>0</v>
      </c>
      <c r="DR1168" s="17">
        <f t="shared" si="10122"/>
        <v>0</v>
      </c>
      <c r="DS1168" s="17">
        <f t="shared" si="10123"/>
        <v>0</v>
      </c>
      <c r="DT1168" s="17">
        <f t="shared" si="10124"/>
        <v>0</v>
      </c>
      <c r="DU1168" s="17">
        <f t="shared" si="10125"/>
        <v>0</v>
      </c>
      <c r="DV1168" s="17">
        <f t="shared" si="10126"/>
        <v>0</v>
      </c>
      <c r="DW1168" s="1"/>
      <c r="DX1168" s="1"/>
      <c r="DY1168" s="20">
        <f t="shared" si="10127"/>
        <v>0</v>
      </c>
      <c r="DZ1168" s="20">
        <f t="shared" si="10128"/>
        <v>0</v>
      </c>
      <c r="EA1168" s="20">
        <f t="shared" si="10129"/>
        <v>0</v>
      </c>
      <c r="EB1168" s="20">
        <f t="shared" si="10130"/>
        <v>0</v>
      </c>
      <c r="EC1168" s="18">
        <f t="shared" si="10131"/>
        <v>1</v>
      </c>
      <c r="ED1168" s="19"/>
      <c r="EE1168" s="19">
        <f t="shared" si="10132"/>
        <v>0</v>
      </c>
      <c r="EF1168" s="1">
        <f t="shared" si="10133"/>
        <v>0</v>
      </c>
      <c r="EG1168" s="18"/>
      <c r="EH1168" s="341"/>
      <c r="EI1168" s="44"/>
      <c r="EJ1168" s="44">
        <f>2*4.5</f>
        <v>9</v>
      </c>
      <c r="EK1168" s="44"/>
      <c r="EL1168" s="93">
        <v>1</v>
      </c>
      <c r="EM1168" s="93"/>
      <c r="EN1168" s="93"/>
      <c r="EO1168" s="366"/>
      <c r="EP1168" s="366"/>
      <c r="EQ1168" s="374"/>
      <c r="ER1168" s="374"/>
      <c r="ES1168" s="374"/>
      <c r="ET1168" s="374"/>
      <c r="EU1168" s="18">
        <f t="shared" si="10134"/>
        <v>8</v>
      </c>
      <c r="EV1168" s="18">
        <f t="shared" si="9940"/>
        <v>2</v>
      </c>
      <c r="EW1168" s="341">
        <v>1</v>
      </c>
      <c r="EX1168" s="341">
        <v>1</v>
      </c>
      <c r="EY1168" s="341">
        <v>2</v>
      </c>
      <c r="EZ1168" s="365">
        <f t="shared" si="9970"/>
        <v>0.5</v>
      </c>
      <c r="FA1168" s="44"/>
      <c r="FB1168" s="44"/>
      <c r="FC1168" s="44"/>
      <c r="FD1168" s="45"/>
      <c r="FE1168" s="45"/>
      <c r="FF1168" s="45"/>
      <c r="FG1168" s="300"/>
      <c r="FH1168" s="45"/>
      <c r="FI1168" s="45"/>
      <c r="FJ1168" s="45">
        <f>F1168</f>
        <v>30</v>
      </c>
      <c r="FK1168" s="44"/>
      <c r="FL1168" s="44"/>
      <c r="FM1168" s="44"/>
      <c r="FN1168" s="44"/>
      <c r="FO1168" s="294"/>
      <c r="FP1168" s="20">
        <f t="shared" si="10135"/>
        <v>0</v>
      </c>
      <c r="FQ1168" s="20">
        <f t="shared" si="10136"/>
        <v>6</v>
      </c>
      <c r="FR1168" s="20">
        <f t="shared" si="10137"/>
        <v>0</v>
      </c>
      <c r="FS1168" s="20">
        <f t="shared" si="10138"/>
        <v>0</v>
      </c>
      <c r="FT1168" s="20">
        <f t="shared" si="10139"/>
        <v>0</v>
      </c>
      <c r="FU1168" s="20">
        <f t="shared" si="10140"/>
        <v>0</v>
      </c>
      <c r="FV1168" s="20">
        <f t="shared" si="10141"/>
        <v>0</v>
      </c>
      <c r="FW1168" s="44"/>
    </row>
    <row r="1169" spans="1:179" ht="27.75" customHeight="1">
      <c r="A1169" s="40"/>
      <c r="B1169" s="41" t="s">
        <v>164</v>
      </c>
      <c r="C1169" s="41" t="str">
        <f t="shared" ref="C1169:C1181" si="10148">B1169</f>
        <v>Các nhánh rẽ</v>
      </c>
      <c r="D1169" s="48"/>
      <c r="E1169" s="48"/>
      <c r="F1169" s="41"/>
      <c r="G1169" s="48"/>
      <c r="H1169" s="43"/>
      <c r="I1169" s="43"/>
      <c r="J1169" s="44"/>
      <c r="K1169" s="44"/>
      <c r="L1169" s="44"/>
      <c r="M1169" s="44"/>
      <c r="N1169" s="43"/>
      <c r="O1169" s="43"/>
      <c r="P1169" s="1"/>
      <c r="Q1169" s="16"/>
      <c r="R1169" s="1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1">
        <f t="shared" ref="AC1169" si="10149">+IF(S1169=1,1,0)+IF(T1169=1,1,0)</f>
        <v>0</v>
      </c>
      <c r="AD1169" s="1">
        <f t="shared" ref="AD1169" si="10150">+IF(U1169=1,1,0)+IF(V1169=1,1,0)</f>
        <v>0</v>
      </c>
      <c r="AE1169" s="1">
        <f t="shared" ref="AE1169" si="10151">+IF(W1169=1,1,0)+IF(X1169=1,1,0)</f>
        <v>0</v>
      </c>
      <c r="AF1169" s="1">
        <f t="shared" ref="AF1169" si="10152">+IF(Y1169=1,1,0)+IF(Z1169=1,1,0)</f>
        <v>0</v>
      </c>
      <c r="AG1169" s="1">
        <f t="shared" ref="AG1169" si="10153">+IF(AA1169=1,1,0)</f>
        <v>0</v>
      </c>
      <c r="AH1169" s="1">
        <f t="shared" ref="AH1169" si="10154">+IF(AB1169=1,1,0)</f>
        <v>0</v>
      </c>
      <c r="AI1169" s="1">
        <f t="shared" ref="AI1169" si="10155">+IF(S1169=2,1,0)+IF(T1169=2,1,0)</f>
        <v>0</v>
      </c>
      <c r="AJ1169" s="1">
        <f t="shared" ref="AJ1169" si="10156">+IF(U1169=2,1,0)+IF(V1169=2,1,0)</f>
        <v>0</v>
      </c>
      <c r="AK1169" s="1">
        <f t="shared" ref="AK1169" si="10157">+IF(X1169=2,1,0)+IF(W1169=2,1,0)</f>
        <v>0</v>
      </c>
      <c r="AL1169" s="1">
        <f t="shared" ref="AL1169" si="10158">+IF(Y1169=2,1,0)+IF(Z1169=2,1,0)</f>
        <v>0</v>
      </c>
      <c r="AM1169" s="1">
        <f t="shared" ref="AM1169" si="10159">+IF(AA1169=2,1,0)</f>
        <v>0</v>
      </c>
      <c r="AN1169" s="1">
        <f t="shared" ref="AN1169" si="10160">+IF(AB1169=2,1,0)</f>
        <v>0</v>
      </c>
      <c r="AO1169" s="44"/>
      <c r="AP1169" s="44"/>
      <c r="AQ1169" s="44"/>
      <c r="AR1169" s="44"/>
      <c r="AS1169" s="122">
        <f t="shared" ref="AS1169:AS1195" si="10161">IF(AND(AO1169&gt;0,OR(BR1169&gt;=2,BR1169=1)),1,0)</f>
        <v>0</v>
      </c>
      <c r="AT1169" s="122">
        <f t="shared" ref="AT1169:AT1195" si="10162">IF(AND(AP1169&gt;0,OR(BR1169&gt;=2,BR1169=1)),1,0)</f>
        <v>0</v>
      </c>
      <c r="AU1169" s="122">
        <f t="shared" ref="AU1169:AU1195" si="10163">IF(AND(AQ1169&gt;0,OR(BR1169&gt;=2,BR1169=1)),1,0)</f>
        <v>0</v>
      </c>
      <c r="AV1169" s="122">
        <f t="shared" ref="AV1169:AV1195" si="10164">IF(AND(AR1169&gt;0,OR(BR1169&gt;=2,BR1169=1)),AR1169/G1169,0)</f>
        <v>0</v>
      </c>
      <c r="AW1169" s="44"/>
      <c r="AX1169" s="294"/>
      <c r="AY1169" s="294"/>
      <c r="AZ1169" s="294"/>
      <c r="BA1169" s="294"/>
      <c r="BB1169" s="294"/>
      <c r="BC1169" s="29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127"/>
      <c r="BO1169" s="44"/>
      <c r="BP1169" s="1"/>
      <c r="BQ1169" s="44"/>
      <c r="BR1169" s="17"/>
      <c r="BS1169" s="1">
        <f t="shared" si="9918"/>
        <v>0</v>
      </c>
      <c r="BT1169" s="17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92"/>
      <c r="CE1169" s="92"/>
      <c r="CF1169" s="92"/>
      <c r="CG1169" s="44"/>
      <c r="CH1169" s="1"/>
      <c r="CI1169" s="1"/>
      <c r="CJ1169" s="1"/>
      <c r="CK1169" s="383"/>
      <c r="CL1169" s="383"/>
      <c r="CM1169" s="383"/>
      <c r="CN1169" s="1">
        <f t="shared" si="9920"/>
        <v>0</v>
      </c>
      <c r="CO1169" s="1">
        <f t="shared" si="9921"/>
        <v>0</v>
      </c>
      <c r="CP1169" s="20">
        <f t="shared" si="9922"/>
        <v>0</v>
      </c>
      <c r="CQ1169" s="351"/>
      <c r="CR1169" s="131">
        <f t="shared" ref="CR1169" si="10165">+IF(SUM(AX1169:BM1169)&gt;0,1,0)</f>
        <v>0</v>
      </c>
      <c r="CS1169" s="44"/>
      <c r="CT1169" s="44"/>
      <c r="CU1169" s="1"/>
      <c r="CV1169" s="1"/>
      <c r="CW1169" s="1"/>
      <c r="CX1169" s="1"/>
      <c r="CY1169" s="1"/>
      <c r="CZ1169" s="44"/>
      <c r="DA1169" s="17">
        <f t="shared" ref="DA1169" si="10166">+CY1169</f>
        <v>0</v>
      </c>
      <c r="DB1169" s="359">
        <f t="shared" si="9925"/>
        <v>0</v>
      </c>
      <c r="DC1169" s="359">
        <f t="shared" si="10082"/>
        <v>0</v>
      </c>
      <c r="DD1169" s="44"/>
      <c r="DE1169" s="44"/>
      <c r="DF1169" s="44"/>
      <c r="DG1169" s="44"/>
      <c r="DH1169" s="44"/>
      <c r="DI1169" s="44"/>
      <c r="DJ1169" s="44"/>
      <c r="DK1169" s="44"/>
      <c r="DL1169" s="44"/>
      <c r="DM1169" s="44"/>
      <c r="DN1169" s="44"/>
      <c r="DO1169" s="1"/>
      <c r="DP1169" s="1"/>
      <c r="DQ1169" s="17">
        <f t="shared" si="9926"/>
        <v>0</v>
      </c>
      <c r="DR1169" s="17">
        <f t="shared" si="9927"/>
        <v>0</v>
      </c>
      <c r="DS1169" s="17">
        <f t="shared" si="9928"/>
        <v>0</v>
      </c>
      <c r="DT1169" s="17">
        <f t="shared" si="9929"/>
        <v>0</v>
      </c>
      <c r="DU1169" s="17">
        <f t="shared" si="9930"/>
        <v>0</v>
      </c>
      <c r="DV1169" s="17">
        <f t="shared" si="9931"/>
        <v>0</v>
      </c>
      <c r="DW1169" s="1"/>
      <c r="DX1169" s="1"/>
      <c r="DY1169" s="20">
        <f t="shared" si="9932"/>
        <v>0</v>
      </c>
      <c r="DZ1169" s="20">
        <f t="shared" si="9933"/>
        <v>0</v>
      </c>
      <c r="EA1169" s="20">
        <f t="shared" si="9934"/>
        <v>0</v>
      </c>
      <c r="EB1169" s="20">
        <f t="shared" si="9935"/>
        <v>0</v>
      </c>
      <c r="EC1169" s="18">
        <f t="shared" si="9936"/>
        <v>0</v>
      </c>
      <c r="ED1169" s="19">
        <f t="shared" ref="ED1169" si="10167">+IF(EC1169&lt;&gt;0,EC1169*3,0)</f>
        <v>0</v>
      </c>
      <c r="EE1169" s="19">
        <f t="shared" si="9938"/>
        <v>0</v>
      </c>
      <c r="EF1169" s="1">
        <f t="shared" si="9939"/>
        <v>0</v>
      </c>
      <c r="EG1169" s="18">
        <f t="shared" si="10006"/>
        <v>0</v>
      </c>
      <c r="EH1169" s="341"/>
      <c r="EI1169" s="44"/>
      <c r="EJ1169" s="44"/>
      <c r="EK1169" s="44"/>
      <c r="EL1169" s="93"/>
      <c r="EM1169" s="93"/>
      <c r="EN1169" s="93"/>
      <c r="EO1169" s="366"/>
      <c r="EP1169" s="366"/>
      <c r="EQ1169" s="374"/>
      <c r="ER1169" s="374"/>
      <c r="ES1169" s="374"/>
      <c r="ET1169" s="374"/>
      <c r="EU1169" s="18"/>
      <c r="EV1169" s="18">
        <f t="shared" si="9940"/>
        <v>0</v>
      </c>
      <c r="EW1169" s="341"/>
      <c r="EX1169" s="341"/>
      <c r="EY1169" s="341"/>
      <c r="EZ1169" s="365">
        <f t="shared" si="9970"/>
        <v>0</v>
      </c>
      <c r="FA1169" s="44"/>
      <c r="FB1169" s="44"/>
      <c r="FC1169" s="44"/>
      <c r="FD1169" s="45"/>
      <c r="FE1169" s="45"/>
      <c r="FF1169" s="45"/>
      <c r="FG1169" s="300"/>
      <c r="FH1169" s="45"/>
      <c r="FI1169" s="45"/>
      <c r="FJ1169" s="45"/>
      <c r="FK1169" s="44"/>
      <c r="FL1169" s="44"/>
      <c r="FM1169" s="44"/>
      <c r="FN1169" s="44"/>
      <c r="FO1169" s="294"/>
      <c r="FP1169" s="20">
        <f t="shared" si="9984"/>
        <v>0</v>
      </c>
      <c r="FQ1169" s="20">
        <f t="shared" si="9941"/>
        <v>0</v>
      </c>
      <c r="FR1169" s="20">
        <f t="shared" si="9942"/>
        <v>0</v>
      </c>
      <c r="FS1169" s="20">
        <f t="shared" si="9943"/>
        <v>0</v>
      </c>
      <c r="FT1169" s="20">
        <f t="shared" si="9944"/>
        <v>0</v>
      </c>
      <c r="FU1169" s="20">
        <f t="shared" si="9945"/>
        <v>0</v>
      </c>
      <c r="FV1169" s="20">
        <f t="shared" si="9946"/>
        <v>0</v>
      </c>
      <c r="FW1169" s="44"/>
    </row>
    <row r="1170" spans="1:179" s="301" customFormat="1" ht="27.75" customHeight="1">
      <c r="A1170" s="295"/>
      <c r="B1170" s="41">
        <v>3</v>
      </c>
      <c r="C1170" s="41">
        <f t="shared" si="10148"/>
        <v>3</v>
      </c>
      <c r="D1170" s="296"/>
      <c r="E1170" s="296"/>
      <c r="F1170" s="296"/>
      <c r="G1170" s="296"/>
      <c r="H1170" s="297"/>
      <c r="I1170" s="297"/>
      <c r="J1170" s="294"/>
      <c r="K1170" s="294"/>
      <c r="L1170" s="294"/>
      <c r="M1170" s="294"/>
      <c r="N1170" s="297"/>
      <c r="O1170" s="297"/>
      <c r="P1170" s="1"/>
      <c r="Q1170" s="16"/>
      <c r="R1170" s="1"/>
      <c r="S1170" s="294"/>
      <c r="T1170" s="294"/>
      <c r="U1170" s="294"/>
      <c r="V1170" s="294"/>
      <c r="W1170" s="294"/>
      <c r="X1170" s="294"/>
      <c r="Y1170" s="294"/>
      <c r="Z1170" s="294"/>
      <c r="AA1170" s="294"/>
      <c r="AB1170" s="294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294"/>
      <c r="AP1170" s="294"/>
      <c r="AQ1170" s="294"/>
      <c r="AR1170" s="294"/>
      <c r="AS1170" s="298">
        <f t="shared" si="10161"/>
        <v>0</v>
      </c>
      <c r="AT1170" s="298">
        <f t="shared" si="10162"/>
        <v>0</v>
      </c>
      <c r="AU1170" s="298">
        <f t="shared" si="10163"/>
        <v>0</v>
      </c>
      <c r="AV1170" s="298">
        <f t="shared" si="10164"/>
        <v>0</v>
      </c>
      <c r="AW1170" s="294"/>
      <c r="AX1170" s="294"/>
      <c r="AY1170" s="294"/>
      <c r="AZ1170" s="294"/>
      <c r="BA1170" s="294"/>
      <c r="BB1170" s="294"/>
      <c r="BC1170" s="294"/>
      <c r="BD1170" s="294"/>
      <c r="BE1170" s="294"/>
      <c r="BF1170" s="294"/>
      <c r="BG1170" s="294"/>
      <c r="BH1170" s="294"/>
      <c r="BI1170" s="294"/>
      <c r="BJ1170" s="294"/>
      <c r="BK1170" s="294"/>
      <c r="BL1170" s="294"/>
      <c r="BM1170" s="294"/>
      <c r="BN1170" s="294"/>
      <c r="BO1170" s="294"/>
      <c r="BP1170" s="1"/>
      <c r="BQ1170" s="294"/>
      <c r="BR1170" s="17">
        <v>2</v>
      </c>
      <c r="BS1170" s="1">
        <f t="shared" si="9918"/>
        <v>0</v>
      </c>
      <c r="BT1170" s="17"/>
      <c r="BU1170" s="294">
        <v>16</v>
      </c>
      <c r="BV1170" s="294"/>
      <c r="BW1170" s="294"/>
      <c r="BX1170" s="294"/>
      <c r="BY1170" s="294"/>
      <c r="BZ1170" s="294"/>
      <c r="CA1170" s="294"/>
      <c r="CB1170" s="294"/>
      <c r="CC1170" s="294"/>
      <c r="CD1170" s="1"/>
      <c r="CE1170" s="1"/>
      <c r="CF1170" s="1"/>
      <c r="CG1170" s="294"/>
      <c r="CH1170" s="1"/>
      <c r="CI1170" s="1"/>
      <c r="CJ1170" s="1"/>
      <c r="CK1170" s="383"/>
      <c r="CL1170" s="383"/>
      <c r="CM1170" s="383"/>
      <c r="CN1170" s="1"/>
      <c r="CO1170" s="1"/>
      <c r="CP1170" s="20"/>
      <c r="CQ1170" s="351"/>
      <c r="CR1170" s="299"/>
      <c r="CS1170" s="294"/>
      <c r="CT1170" s="294"/>
      <c r="CU1170" s="1"/>
      <c r="CV1170" s="1"/>
      <c r="CW1170" s="1"/>
      <c r="CX1170" s="1"/>
      <c r="CY1170" s="1"/>
      <c r="CZ1170" s="294"/>
      <c r="DA1170" s="17"/>
      <c r="DB1170" s="359">
        <f t="shared" si="9925"/>
        <v>0</v>
      </c>
      <c r="DC1170" s="359">
        <f t="shared" si="10082"/>
        <v>0</v>
      </c>
      <c r="DD1170" s="294"/>
      <c r="DE1170" s="294"/>
      <c r="DF1170" s="294"/>
      <c r="DG1170" s="294"/>
      <c r="DH1170" s="294"/>
      <c r="DI1170" s="294"/>
      <c r="DJ1170" s="294"/>
      <c r="DK1170" s="294"/>
      <c r="DL1170" s="294"/>
      <c r="DM1170" s="294"/>
      <c r="DN1170" s="294"/>
      <c r="DO1170" s="1"/>
      <c r="DP1170" s="1"/>
      <c r="DQ1170" s="17"/>
      <c r="DR1170" s="17"/>
      <c r="DS1170" s="17"/>
      <c r="DT1170" s="17"/>
      <c r="DU1170" s="17"/>
      <c r="DV1170" s="17"/>
      <c r="DW1170" s="1"/>
      <c r="DX1170" s="1"/>
      <c r="DY1170" s="20"/>
      <c r="DZ1170" s="20"/>
      <c r="EA1170" s="20"/>
      <c r="EB1170" s="20"/>
      <c r="EC1170" s="18"/>
      <c r="ED1170" s="19"/>
      <c r="EE1170" s="19"/>
      <c r="EF1170" s="1"/>
      <c r="EG1170" s="18"/>
      <c r="EH1170" s="341"/>
      <c r="EI1170" s="294"/>
      <c r="EJ1170" s="294"/>
      <c r="EK1170" s="294"/>
      <c r="EL1170" s="19"/>
      <c r="EM1170" s="19"/>
      <c r="EN1170" s="19"/>
      <c r="EO1170" s="366"/>
      <c r="EP1170" s="366"/>
      <c r="EQ1170" s="374"/>
      <c r="ER1170" s="374"/>
      <c r="ES1170" s="374"/>
      <c r="ET1170" s="374"/>
      <c r="EU1170" s="18"/>
      <c r="EV1170" s="18">
        <f t="shared" si="9940"/>
        <v>0</v>
      </c>
      <c r="EW1170" s="341"/>
      <c r="EX1170" s="341"/>
      <c r="EY1170" s="341"/>
      <c r="EZ1170" s="365">
        <f t="shared" si="9970"/>
        <v>0</v>
      </c>
      <c r="FA1170" s="294"/>
      <c r="FB1170" s="294"/>
      <c r="FC1170" s="294"/>
      <c r="FD1170" s="300"/>
      <c r="FE1170" s="300"/>
      <c r="FF1170" s="300"/>
      <c r="FG1170" s="300"/>
      <c r="FH1170" s="300"/>
      <c r="FI1170" s="300"/>
      <c r="FJ1170" s="300"/>
      <c r="FK1170" s="294"/>
      <c r="FL1170" s="294"/>
      <c r="FM1170" s="294"/>
      <c r="FN1170" s="294"/>
      <c r="FO1170" s="294"/>
      <c r="FP1170" s="20">
        <f t="shared" si="9984"/>
        <v>0</v>
      </c>
      <c r="FQ1170" s="20"/>
      <c r="FR1170" s="20"/>
      <c r="FS1170" s="20"/>
      <c r="FT1170" s="20"/>
      <c r="FU1170" s="20"/>
      <c r="FV1170" s="20"/>
      <c r="FW1170" s="294"/>
    </row>
    <row r="1171" spans="1:179" s="301" customFormat="1" ht="27.75" customHeight="1">
      <c r="A1171" s="295"/>
      <c r="B1171" s="296" t="s">
        <v>242</v>
      </c>
      <c r="C1171" s="296" t="str">
        <f t="shared" si="10148"/>
        <v>3.1</v>
      </c>
      <c r="D1171" s="296" t="s">
        <v>53</v>
      </c>
      <c r="E1171" s="296" t="s">
        <v>53</v>
      </c>
      <c r="F1171" s="296">
        <v>27</v>
      </c>
      <c r="G1171" s="296">
        <f t="shared" ref="G1171:G1181" si="10168">F1171</f>
        <v>27</v>
      </c>
      <c r="H1171" s="297"/>
      <c r="I1171" s="297"/>
      <c r="J1171" s="294"/>
      <c r="K1171" s="294"/>
      <c r="L1171" s="294"/>
      <c r="M1171" s="294"/>
      <c r="N1171" s="297"/>
      <c r="O1171" s="297"/>
      <c r="P1171" s="1"/>
      <c r="Q1171" s="16"/>
      <c r="R1171" s="1"/>
      <c r="S1171" s="294"/>
      <c r="T1171" s="294"/>
      <c r="U1171" s="294"/>
      <c r="V1171" s="294"/>
      <c r="W1171" s="294"/>
      <c r="X1171" s="294"/>
      <c r="Y1171" s="294"/>
      <c r="Z1171" s="294"/>
      <c r="AA1171" s="294"/>
      <c r="AB1171" s="294"/>
      <c r="AC1171" s="1">
        <f t="shared" ref="AC1171" si="10169">+IF(S1171=1,1,0)+IF(T1171=1,1,0)</f>
        <v>0</v>
      </c>
      <c r="AD1171" s="1">
        <f t="shared" ref="AD1171" si="10170">+IF(U1171=1,1,0)+IF(V1171=1,1,0)</f>
        <v>0</v>
      </c>
      <c r="AE1171" s="1">
        <f t="shared" ref="AE1171" si="10171">+IF(W1171=1,1,0)+IF(X1171=1,1,0)</f>
        <v>0</v>
      </c>
      <c r="AF1171" s="1">
        <f t="shared" ref="AF1171" si="10172">+IF(Y1171=1,1,0)+IF(Z1171=1,1,0)</f>
        <v>0</v>
      </c>
      <c r="AG1171" s="1">
        <f t="shared" ref="AG1171" si="10173">+IF(AA1171=1,1,0)</f>
        <v>0</v>
      </c>
      <c r="AH1171" s="1">
        <f t="shared" ref="AH1171" si="10174">+IF(AB1171=1,1,0)</f>
        <v>0</v>
      </c>
      <c r="AI1171" s="1">
        <f t="shared" ref="AI1171" si="10175">+IF(S1171=2,1,0)+IF(T1171=2,1,0)</f>
        <v>0</v>
      </c>
      <c r="AJ1171" s="1">
        <f t="shared" ref="AJ1171" si="10176">+IF(U1171=2,1,0)+IF(V1171=2,1,0)</f>
        <v>0</v>
      </c>
      <c r="AK1171" s="1">
        <f t="shared" ref="AK1171" si="10177">+IF(X1171=2,1,0)+IF(W1171=2,1,0)</f>
        <v>0</v>
      </c>
      <c r="AL1171" s="1">
        <f t="shared" ref="AL1171" si="10178">+IF(Y1171=2,1,0)+IF(Z1171=2,1,0)</f>
        <v>0</v>
      </c>
      <c r="AM1171" s="1">
        <f t="shared" ref="AM1171" si="10179">+IF(AA1171=2,1,0)</f>
        <v>0</v>
      </c>
      <c r="AN1171" s="1">
        <f t="shared" ref="AN1171" si="10180">+IF(AB1171=2,1,0)</f>
        <v>0</v>
      </c>
      <c r="AO1171" s="294"/>
      <c r="AP1171" s="294">
        <f t="shared" ref="AP1171:AP1185" si="10181">G1171</f>
        <v>27</v>
      </c>
      <c r="AQ1171" s="294"/>
      <c r="AR1171" s="294"/>
      <c r="AS1171" s="298">
        <f t="shared" si="10161"/>
        <v>0</v>
      </c>
      <c r="AT1171" s="298">
        <f t="shared" si="10162"/>
        <v>1</v>
      </c>
      <c r="AU1171" s="298">
        <f t="shared" si="10163"/>
        <v>0</v>
      </c>
      <c r="AV1171" s="298">
        <f t="shared" si="10164"/>
        <v>0</v>
      </c>
      <c r="AW1171" s="294"/>
      <c r="AX1171" s="294"/>
      <c r="AY1171" s="294"/>
      <c r="AZ1171" s="294"/>
      <c r="BA1171" s="294"/>
      <c r="BB1171" s="294"/>
      <c r="BC1171" s="294"/>
      <c r="BD1171" s="294"/>
      <c r="BE1171" s="294"/>
      <c r="BF1171" s="294"/>
      <c r="BG1171" s="294"/>
      <c r="BH1171" s="294"/>
      <c r="BI1171" s="294">
        <v>1</v>
      </c>
      <c r="BJ1171" s="294"/>
      <c r="BK1171" s="294"/>
      <c r="BL1171" s="294"/>
      <c r="BM1171" s="294"/>
      <c r="BN1171" s="294"/>
      <c r="BO1171" s="294"/>
      <c r="BP1171" s="1"/>
      <c r="BQ1171" s="294"/>
      <c r="BR1171" s="17">
        <v>2</v>
      </c>
      <c r="BS1171" s="1">
        <f t="shared" si="9918"/>
        <v>0</v>
      </c>
      <c r="BT1171" s="17">
        <f t="shared" ref="BT1171" si="10182">+BS1171*2</f>
        <v>0</v>
      </c>
      <c r="BU1171" s="294"/>
      <c r="BV1171" s="294">
        <v>1</v>
      </c>
      <c r="BW1171" s="294"/>
      <c r="BX1171" s="294"/>
      <c r="BY1171" s="294"/>
      <c r="BZ1171" s="294"/>
      <c r="CA1171" s="294"/>
      <c r="CB1171" s="294"/>
      <c r="CC1171" s="294"/>
      <c r="CD1171" s="1"/>
      <c r="CE1171" s="1"/>
      <c r="CF1171" s="1"/>
      <c r="CG1171" s="294"/>
      <c r="CH1171" s="1">
        <v>1</v>
      </c>
      <c r="CI1171" s="1"/>
      <c r="CJ1171" s="1"/>
      <c r="CK1171" s="383"/>
      <c r="CL1171" s="383"/>
      <c r="CM1171" s="383"/>
      <c r="CN1171" s="1">
        <f t="shared" ref="CN1171:CN1185" si="10183">+SUM(BX1171:CC1171)*BW1171</f>
        <v>0</v>
      </c>
      <c r="CO1171" s="1">
        <f t="shared" ref="CO1171:CO1185" si="10184">+SUM(BX1171:CC1171)*BW1171</f>
        <v>0</v>
      </c>
      <c r="CP1171" s="20">
        <f t="shared" ref="CP1171:CP1185" si="10185">+SUM(BY1171:CC1171)*2.5+SUM(CD1171:CG1171)*0.5+SUM(CH1171:CJ1171)*2.5</f>
        <v>2.5</v>
      </c>
      <c r="CQ1171" s="351"/>
      <c r="CR1171" s="299">
        <f t="shared" ref="CR1171:CR1177" si="10186">+IF(SUM(AX1171:BM1171)&gt;0,1,0)</f>
        <v>1</v>
      </c>
      <c r="CS1171" s="294"/>
      <c r="CT1171" s="294"/>
      <c r="CU1171" s="1"/>
      <c r="CV1171" s="1"/>
      <c r="CW1171" s="1">
        <v>1</v>
      </c>
      <c r="CX1171" s="1"/>
      <c r="CY1171" s="1"/>
      <c r="CZ1171" s="294">
        <v>1</v>
      </c>
      <c r="DA1171" s="17">
        <f t="shared" ref="DA1171" si="10187">+CY1171</f>
        <v>0</v>
      </c>
      <c r="DB1171" s="359">
        <f t="shared" si="9925"/>
        <v>1</v>
      </c>
      <c r="DC1171" s="359">
        <f t="shared" si="10082"/>
        <v>1</v>
      </c>
      <c r="DD1171" s="294"/>
      <c r="DE1171" s="294"/>
      <c r="DF1171" s="294"/>
      <c r="DG1171" s="294"/>
      <c r="DH1171" s="294">
        <v>4</v>
      </c>
      <c r="DI1171" s="294"/>
      <c r="DJ1171" s="294"/>
      <c r="DK1171" s="294"/>
      <c r="DL1171" s="294"/>
      <c r="DM1171" s="294"/>
      <c r="DN1171" s="294"/>
      <c r="DO1171" s="1"/>
      <c r="DP1171" s="1"/>
      <c r="DQ1171" s="17">
        <f t="shared" ref="DQ1171:DQ1185" si="10188">+IF(AND(SUM(S1171:AA1171)&gt;0,SUM(FA1171:FF1171)&gt;0),CT1171,0)</f>
        <v>0</v>
      </c>
      <c r="DR1171" s="17">
        <f t="shared" ref="DR1171:DR1185" si="10189">+IF(AND(SUM(S1171:AA1171)&gt;0,SUM(FA1171:FF1171)&gt;0),CU1171,0)</f>
        <v>0</v>
      </c>
      <c r="DS1171" s="17">
        <f t="shared" ref="DS1171:DS1185" si="10190">+IF(AND(SUM(S1171:AA1171)&gt;0,SUM(FA1171:FF1171)&gt;0),CV1171,0)</f>
        <v>0</v>
      </c>
      <c r="DT1171" s="17">
        <f t="shared" ref="DT1171:DT1185" si="10191">+IF(AND(SUM(S1171:AA1171)&gt;0,SUM(FA1171:FF1171)&gt;0),CW1171,0)</f>
        <v>0</v>
      </c>
      <c r="DU1171" s="17">
        <f t="shared" ref="DU1171:DU1185" si="10192">+IF(AND(SUM(S1171:AA1171)&gt;0,SUM(FA1171:FF1171)&gt;0),CX1171,0)</f>
        <v>0</v>
      </c>
      <c r="DV1171" s="17">
        <f t="shared" ref="DV1171:DV1185" si="10193">+IF(AND(SUM(S1171:AA1171)&gt;0,SUM(FA1171:FF1171)&gt;0),CY1171,0)</f>
        <v>0</v>
      </c>
      <c r="DW1171" s="1"/>
      <c r="DX1171" s="1"/>
      <c r="DY1171" s="20">
        <f t="shared" ref="DY1171:DY1185" si="10194">+IF(AND(SUM(S1171:AB1171)&gt;0,SUM(FA1171:FF1171)&gt;0,DG1171&gt;=3),DG1171,0)</f>
        <v>0</v>
      </c>
      <c r="DZ1171" s="20">
        <f t="shared" ref="DZ1171:DZ1185" si="10195">+IF(AND(SUM(S1171:AB1171)&gt;0,SUM(FA1171:FF1171)&gt;0,DH1171&gt;=3),DH1171,0)</f>
        <v>0</v>
      </c>
      <c r="EA1171" s="20">
        <f t="shared" ref="EA1171:EA1185" si="10196">+IF(AND(SUM(S1171:AB1171)&gt;0,SUM(FA1171:FF1171)&gt;0,DI1171&gt;=3),DI1171,0)</f>
        <v>0</v>
      </c>
      <c r="EB1171" s="20">
        <f t="shared" ref="EB1171:EB1185" si="10197">+IF(AND(SUM(S1171:AB1171)&gt;0,SUM(FA1171:FF1171)&gt;0,DJ1171&gt;=3),DJ1171,0)</f>
        <v>0</v>
      </c>
      <c r="EC1171" s="18">
        <f t="shared" ref="EC1171:EC1185" si="10198">+IF(AND(CT1171=0,SUM(CU1171:CY1171)&gt;1,SUM(CU1171:CY1171)&lt;=4),1,IF(AND(CT1171=0,SUM(CU1171:CY1171)&gt;4),2,0))</f>
        <v>0</v>
      </c>
      <c r="ED1171" s="19">
        <f t="shared" ref="ED1171:ED1185" si="10199">+IF(EC1171&lt;&gt;0,EC1171*3,0)</f>
        <v>0</v>
      </c>
      <c r="EE1171" s="19">
        <f t="shared" ref="EE1171:EE1185" si="10200">+IF(SUM(AO1171:AR1171)+SUM(DK1171:DN1171)&gt;0,CT1171*3,0)</f>
        <v>0</v>
      </c>
      <c r="EF1171" s="1">
        <f t="shared" ref="EF1171:EF1185" si="10201">+IF(EE1171&gt;0,CT1171*4,0)</f>
        <v>0</v>
      </c>
      <c r="EG1171" s="18">
        <f t="shared" si="10006"/>
        <v>2</v>
      </c>
      <c r="EH1171" s="341"/>
      <c r="EI1171" s="294"/>
      <c r="EJ1171" s="294"/>
      <c r="EK1171" s="294"/>
      <c r="EL1171" s="19">
        <v>1</v>
      </c>
      <c r="EM1171" s="19"/>
      <c r="EN1171" s="19"/>
      <c r="EO1171" s="366"/>
      <c r="EP1171" s="366"/>
      <c r="EQ1171" s="374"/>
      <c r="ER1171" s="374"/>
      <c r="ES1171" s="374"/>
      <c r="ET1171" s="374"/>
      <c r="EU1171" s="18">
        <f t="shared" ref="EU1171:EU1185" si="10202">IF(SUM(CU1171:CX1171)&gt;0,CZ1171*1+2,0)</f>
        <v>3</v>
      </c>
      <c r="EV1171" s="18">
        <f t="shared" si="9940"/>
        <v>2</v>
      </c>
      <c r="EW1171" s="341">
        <v>1</v>
      </c>
      <c r="EX1171" s="341"/>
      <c r="EY1171" s="341">
        <v>2</v>
      </c>
      <c r="EZ1171" s="365">
        <f t="shared" si="9970"/>
        <v>0</v>
      </c>
      <c r="FA1171" s="294"/>
      <c r="FB1171" s="294"/>
      <c r="FC1171" s="294"/>
      <c r="FD1171" s="300"/>
      <c r="FE1171" s="300"/>
      <c r="FF1171" s="300"/>
      <c r="FG1171" s="300"/>
      <c r="FH1171" s="300"/>
      <c r="FI1171" s="300"/>
      <c r="FJ1171" s="300">
        <f t="shared" ref="FJ1171:FJ1176" si="10203">F1171</f>
        <v>27</v>
      </c>
      <c r="FK1171" s="294"/>
      <c r="FL1171" s="294"/>
      <c r="FM1171" s="294"/>
      <c r="FN1171" s="294"/>
      <c r="FO1171" s="294"/>
      <c r="FP1171" s="20">
        <f t="shared" si="9984"/>
        <v>0</v>
      </c>
      <c r="FQ1171" s="20">
        <f t="shared" ref="FQ1171:FQ1185" si="10204">+DE1171</f>
        <v>0</v>
      </c>
      <c r="FR1171" s="20">
        <f t="shared" ref="FR1171:FR1185" si="10205">+DF1171</f>
        <v>0</v>
      </c>
      <c r="FS1171" s="20">
        <f t="shared" ref="FS1171:FS1185" si="10206">+IF(DG1171&lt;3,DG1171,0)</f>
        <v>0</v>
      </c>
      <c r="FT1171" s="20">
        <f t="shared" ref="FT1171:FT1185" si="10207">+IF(DH1171&lt;3,DH1171,0)</f>
        <v>0</v>
      </c>
      <c r="FU1171" s="20">
        <f t="shared" ref="FU1171:FU1185" si="10208">+IF(DI1171&lt;3,DI1171,0)</f>
        <v>0</v>
      </c>
      <c r="FV1171" s="20">
        <f t="shared" ref="FV1171:FV1185" si="10209">+IF(DJ1171&lt;3,DJ1171,0)</f>
        <v>0</v>
      </c>
      <c r="FW1171" s="294"/>
    </row>
    <row r="1172" spans="1:179" s="301" customFormat="1" ht="27.75" customHeight="1">
      <c r="A1172" s="295"/>
      <c r="B1172" s="296" t="s">
        <v>243</v>
      </c>
      <c r="C1172" s="296" t="str">
        <f t="shared" si="10148"/>
        <v>3.2</v>
      </c>
      <c r="D1172" s="296" t="s">
        <v>53</v>
      </c>
      <c r="E1172" s="296" t="s">
        <v>53</v>
      </c>
      <c r="F1172" s="296">
        <v>33</v>
      </c>
      <c r="G1172" s="296">
        <f t="shared" si="10168"/>
        <v>33</v>
      </c>
      <c r="H1172" s="297"/>
      <c r="I1172" s="297"/>
      <c r="J1172" s="294"/>
      <c r="K1172" s="294"/>
      <c r="L1172" s="294"/>
      <c r="M1172" s="294"/>
      <c r="N1172" s="297"/>
      <c r="O1172" s="297"/>
      <c r="P1172" s="1"/>
      <c r="Q1172" s="16"/>
      <c r="R1172" s="1"/>
      <c r="S1172" s="294"/>
      <c r="T1172" s="294"/>
      <c r="U1172" s="294"/>
      <c r="V1172" s="294"/>
      <c r="W1172" s="294"/>
      <c r="X1172" s="294"/>
      <c r="Y1172" s="294"/>
      <c r="Z1172" s="294"/>
      <c r="AA1172" s="294"/>
      <c r="AB1172" s="294"/>
      <c r="AC1172" s="1">
        <f t="shared" ref="AC1172" si="10210">+IF(S1172=1,1,0)+IF(T1172=1,1,0)</f>
        <v>0</v>
      </c>
      <c r="AD1172" s="1">
        <f t="shared" ref="AD1172" si="10211">+IF(U1172=1,1,0)+IF(V1172=1,1,0)</f>
        <v>0</v>
      </c>
      <c r="AE1172" s="1">
        <f t="shared" ref="AE1172" si="10212">+IF(W1172=1,1,0)+IF(X1172=1,1,0)</f>
        <v>0</v>
      </c>
      <c r="AF1172" s="1">
        <f t="shared" ref="AF1172" si="10213">+IF(Y1172=1,1,0)+IF(Z1172=1,1,0)</f>
        <v>0</v>
      </c>
      <c r="AG1172" s="1">
        <f t="shared" ref="AG1172" si="10214">+IF(AA1172=1,1,0)</f>
        <v>0</v>
      </c>
      <c r="AH1172" s="1">
        <f t="shared" ref="AH1172" si="10215">+IF(AB1172=1,1,0)</f>
        <v>0</v>
      </c>
      <c r="AI1172" s="1">
        <f t="shared" ref="AI1172" si="10216">+IF(S1172=2,1,0)+IF(T1172=2,1,0)</f>
        <v>0</v>
      </c>
      <c r="AJ1172" s="1">
        <f t="shared" ref="AJ1172" si="10217">+IF(U1172=2,1,0)+IF(V1172=2,1,0)</f>
        <v>0</v>
      </c>
      <c r="AK1172" s="1">
        <f t="shared" ref="AK1172" si="10218">+IF(X1172=2,1,0)+IF(W1172=2,1,0)</f>
        <v>0</v>
      </c>
      <c r="AL1172" s="1">
        <f t="shared" ref="AL1172" si="10219">+IF(Y1172=2,1,0)+IF(Z1172=2,1,0)</f>
        <v>0</v>
      </c>
      <c r="AM1172" s="1">
        <f t="shared" ref="AM1172" si="10220">+IF(AA1172=2,1,0)</f>
        <v>0</v>
      </c>
      <c r="AN1172" s="1">
        <f t="shared" ref="AN1172" si="10221">+IF(AB1172=2,1,0)</f>
        <v>0</v>
      </c>
      <c r="AO1172" s="294"/>
      <c r="AP1172" s="294">
        <f t="shared" si="10181"/>
        <v>33</v>
      </c>
      <c r="AQ1172" s="294"/>
      <c r="AR1172" s="294"/>
      <c r="AS1172" s="298">
        <f t="shared" si="10161"/>
        <v>0</v>
      </c>
      <c r="AT1172" s="298">
        <f t="shared" si="10162"/>
        <v>1</v>
      </c>
      <c r="AU1172" s="298">
        <f t="shared" si="10163"/>
        <v>0</v>
      </c>
      <c r="AV1172" s="298">
        <f t="shared" si="10164"/>
        <v>0</v>
      </c>
      <c r="AW1172" s="294"/>
      <c r="AX1172" s="294"/>
      <c r="AY1172" s="294"/>
      <c r="AZ1172" s="294"/>
      <c r="BA1172" s="294"/>
      <c r="BB1172" s="294"/>
      <c r="BC1172" s="294"/>
      <c r="BD1172" s="294"/>
      <c r="BE1172" s="294"/>
      <c r="BF1172" s="294"/>
      <c r="BG1172" s="294"/>
      <c r="BH1172" s="294"/>
      <c r="BI1172" s="294">
        <v>1</v>
      </c>
      <c r="BJ1172" s="294"/>
      <c r="BK1172" s="294"/>
      <c r="BL1172" s="294"/>
      <c r="BM1172" s="294"/>
      <c r="BN1172" s="294"/>
      <c r="BO1172" s="294"/>
      <c r="BP1172" s="1"/>
      <c r="BQ1172" s="294"/>
      <c r="BR1172" s="17">
        <v>2</v>
      </c>
      <c r="BS1172" s="1">
        <f t="shared" si="9918"/>
        <v>0</v>
      </c>
      <c r="BT1172" s="17">
        <f t="shared" ref="BT1172" si="10222">+BS1172*2</f>
        <v>0</v>
      </c>
      <c r="BU1172" s="294"/>
      <c r="BV1172" s="294">
        <v>1</v>
      </c>
      <c r="BW1172" s="294">
        <v>1</v>
      </c>
      <c r="BX1172" s="294">
        <v>1</v>
      </c>
      <c r="BY1172" s="294"/>
      <c r="BZ1172" s="294"/>
      <c r="CA1172" s="294"/>
      <c r="CB1172" s="294"/>
      <c r="CC1172" s="294"/>
      <c r="CD1172" s="1"/>
      <c r="CE1172" s="1"/>
      <c r="CF1172" s="1"/>
      <c r="CG1172" s="294"/>
      <c r="CH1172" s="1">
        <v>1</v>
      </c>
      <c r="CI1172" s="1"/>
      <c r="CJ1172" s="1"/>
      <c r="CK1172" s="383"/>
      <c r="CL1172" s="383"/>
      <c r="CM1172" s="383"/>
      <c r="CN1172" s="1">
        <f t="shared" si="10183"/>
        <v>1</v>
      </c>
      <c r="CO1172" s="1">
        <f t="shared" si="10184"/>
        <v>1</v>
      </c>
      <c r="CP1172" s="20">
        <f t="shared" si="10185"/>
        <v>2.5</v>
      </c>
      <c r="CQ1172" s="351"/>
      <c r="CR1172" s="299">
        <f t="shared" si="10186"/>
        <v>1</v>
      </c>
      <c r="CS1172" s="294"/>
      <c r="CT1172" s="294"/>
      <c r="CU1172" s="1"/>
      <c r="CV1172" s="1"/>
      <c r="CW1172" s="1">
        <v>1</v>
      </c>
      <c r="CX1172" s="1"/>
      <c r="CY1172" s="1">
        <v>3</v>
      </c>
      <c r="CZ1172" s="294">
        <v>1</v>
      </c>
      <c r="DA1172" s="17">
        <f t="shared" ref="DA1172" si="10223">+CY1172</f>
        <v>3</v>
      </c>
      <c r="DB1172" s="359">
        <f t="shared" si="9925"/>
        <v>4</v>
      </c>
      <c r="DC1172" s="359">
        <f t="shared" si="10082"/>
        <v>4</v>
      </c>
      <c r="DD1172" s="294"/>
      <c r="DE1172" s="294">
        <v>3</v>
      </c>
      <c r="DF1172" s="294">
        <v>4</v>
      </c>
      <c r="DG1172" s="294"/>
      <c r="DH1172" s="294"/>
      <c r="DI1172" s="294">
        <v>6</v>
      </c>
      <c r="DJ1172" s="294"/>
      <c r="DK1172" s="294"/>
      <c r="DL1172" s="294"/>
      <c r="DM1172" s="294"/>
      <c r="DN1172" s="294"/>
      <c r="DO1172" s="1"/>
      <c r="DP1172" s="1"/>
      <c r="DQ1172" s="17">
        <f t="shared" si="10188"/>
        <v>0</v>
      </c>
      <c r="DR1172" s="17">
        <f t="shared" si="10189"/>
        <v>0</v>
      </c>
      <c r="DS1172" s="17">
        <f t="shared" si="10190"/>
        <v>0</v>
      </c>
      <c r="DT1172" s="17">
        <f t="shared" si="10191"/>
        <v>0</v>
      </c>
      <c r="DU1172" s="17">
        <f t="shared" si="10192"/>
        <v>0</v>
      </c>
      <c r="DV1172" s="17">
        <f t="shared" si="10193"/>
        <v>0</v>
      </c>
      <c r="DW1172" s="1"/>
      <c r="DX1172" s="1"/>
      <c r="DY1172" s="20">
        <f t="shared" si="10194"/>
        <v>0</v>
      </c>
      <c r="DZ1172" s="20">
        <f t="shared" si="10195"/>
        <v>0</v>
      </c>
      <c r="EA1172" s="20">
        <f t="shared" si="10196"/>
        <v>0</v>
      </c>
      <c r="EB1172" s="20">
        <f t="shared" si="10197"/>
        <v>0</v>
      </c>
      <c r="EC1172" s="18">
        <f t="shared" si="10198"/>
        <v>1</v>
      </c>
      <c r="ED1172" s="19">
        <f t="shared" si="10199"/>
        <v>3</v>
      </c>
      <c r="EE1172" s="19">
        <f t="shared" si="10200"/>
        <v>0</v>
      </c>
      <c r="EF1172" s="1">
        <f t="shared" si="10201"/>
        <v>0</v>
      </c>
      <c r="EG1172" s="18">
        <f>+IF(AND(CT1172+EC1172=0,SUM(AO1172:AR1172)&gt;0,SUM(DK1172:DN1172)&gt;0),(CU1172+CV1172+CW1172+CX1172)*2+CY1172*5,(EC1172+CT1172-FO1172)*5)+IF(AND(EC1172+DQ1172+CT1172=0,SUM(AO1172:AR1172)&gt;0),SUM(CU1172:CX1172)*2+CY1172*5,0)</f>
        <v>5</v>
      </c>
      <c r="EH1172" s="341"/>
      <c r="EI1172" s="294"/>
      <c r="EJ1172" s="294">
        <v>4.5</v>
      </c>
      <c r="EK1172" s="294">
        <v>4.5</v>
      </c>
      <c r="EL1172" s="19">
        <v>1</v>
      </c>
      <c r="EM1172" s="19"/>
      <c r="EN1172" s="19"/>
      <c r="EO1172" s="366"/>
      <c r="EP1172" s="366"/>
      <c r="EQ1172" s="374"/>
      <c r="ER1172" s="374"/>
      <c r="ES1172" s="374">
        <v>1</v>
      </c>
      <c r="ET1172" s="374"/>
      <c r="EU1172" s="18">
        <f t="shared" si="10202"/>
        <v>3</v>
      </c>
      <c r="EV1172" s="18">
        <f t="shared" si="9940"/>
        <v>2</v>
      </c>
      <c r="EW1172" s="341">
        <v>2</v>
      </c>
      <c r="EX1172" s="341">
        <v>2</v>
      </c>
      <c r="EY1172" s="341">
        <v>4</v>
      </c>
      <c r="EZ1172" s="365">
        <f t="shared" si="9970"/>
        <v>0.5</v>
      </c>
      <c r="FA1172" s="294"/>
      <c r="FB1172" s="294"/>
      <c r="FC1172" s="294"/>
      <c r="FD1172" s="300"/>
      <c r="FE1172" s="300"/>
      <c r="FF1172" s="300"/>
      <c r="FG1172" s="300"/>
      <c r="FH1172" s="300"/>
      <c r="FI1172" s="300"/>
      <c r="FJ1172" s="300">
        <f t="shared" si="10203"/>
        <v>33</v>
      </c>
      <c r="FK1172" s="294"/>
      <c r="FL1172" s="294"/>
      <c r="FM1172" s="294"/>
      <c r="FN1172" s="294"/>
      <c r="FO1172" s="294"/>
      <c r="FP1172" s="20">
        <f t="shared" si="9984"/>
        <v>0</v>
      </c>
      <c r="FQ1172" s="20">
        <f t="shared" si="10204"/>
        <v>3</v>
      </c>
      <c r="FR1172" s="20">
        <f t="shared" si="10205"/>
        <v>4</v>
      </c>
      <c r="FS1172" s="20">
        <f t="shared" si="10206"/>
        <v>0</v>
      </c>
      <c r="FT1172" s="20">
        <f t="shared" si="10207"/>
        <v>0</v>
      </c>
      <c r="FU1172" s="20">
        <f t="shared" si="10208"/>
        <v>0</v>
      </c>
      <c r="FV1172" s="20">
        <f t="shared" si="10209"/>
        <v>0</v>
      </c>
      <c r="FW1172" s="294"/>
    </row>
    <row r="1173" spans="1:179" s="301" customFormat="1" ht="27.75" customHeight="1">
      <c r="A1173" s="295"/>
      <c r="B1173" s="296" t="s">
        <v>671</v>
      </c>
      <c r="C1173" s="296" t="str">
        <f t="shared" si="10148"/>
        <v>3.3</v>
      </c>
      <c r="D1173" s="296" t="s">
        <v>53</v>
      </c>
      <c r="E1173" s="296" t="s">
        <v>53</v>
      </c>
      <c r="F1173" s="296">
        <v>38</v>
      </c>
      <c r="G1173" s="296">
        <f t="shared" si="10168"/>
        <v>38</v>
      </c>
      <c r="H1173" s="297"/>
      <c r="I1173" s="297"/>
      <c r="J1173" s="294"/>
      <c r="K1173" s="294"/>
      <c r="L1173" s="294"/>
      <c r="M1173" s="294"/>
      <c r="N1173" s="297"/>
      <c r="O1173" s="297"/>
      <c r="P1173" s="1"/>
      <c r="Q1173" s="16"/>
      <c r="R1173" s="1"/>
      <c r="S1173" s="294"/>
      <c r="T1173" s="294"/>
      <c r="U1173" s="294"/>
      <c r="V1173" s="294"/>
      <c r="W1173" s="294"/>
      <c r="X1173" s="294"/>
      <c r="Y1173" s="294"/>
      <c r="Z1173" s="294"/>
      <c r="AA1173" s="294"/>
      <c r="AB1173" s="294"/>
      <c r="AC1173" s="1">
        <f t="shared" ref="AC1173" si="10224">+IF(S1173=1,1,0)+IF(T1173=1,1,0)</f>
        <v>0</v>
      </c>
      <c r="AD1173" s="1">
        <f t="shared" ref="AD1173" si="10225">+IF(U1173=1,1,0)+IF(V1173=1,1,0)</f>
        <v>0</v>
      </c>
      <c r="AE1173" s="1">
        <f t="shared" ref="AE1173" si="10226">+IF(W1173=1,1,0)+IF(X1173=1,1,0)</f>
        <v>0</v>
      </c>
      <c r="AF1173" s="1">
        <f t="shared" ref="AF1173" si="10227">+IF(Y1173=1,1,0)+IF(Z1173=1,1,0)</f>
        <v>0</v>
      </c>
      <c r="AG1173" s="1">
        <f t="shared" ref="AG1173" si="10228">+IF(AA1173=1,1,0)</f>
        <v>0</v>
      </c>
      <c r="AH1173" s="1">
        <f t="shared" ref="AH1173" si="10229">+IF(AB1173=1,1,0)</f>
        <v>0</v>
      </c>
      <c r="AI1173" s="1">
        <f t="shared" ref="AI1173" si="10230">+IF(S1173=2,1,0)+IF(T1173=2,1,0)</f>
        <v>0</v>
      </c>
      <c r="AJ1173" s="1">
        <f t="shared" ref="AJ1173" si="10231">+IF(U1173=2,1,0)+IF(V1173=2,1,0)</f>
        <v>0</v>
      </c>
      <c r="AK1173" s="1">
        <f t="shared" ref="AK1173" si="10232">+IF(X1173=2,1,0)+IF(W1173=2,1,0)</f>
        <v>0</v>
      </c>
      <c r="AL1173" s="1">
        <f t="shared" ref="AL1173" si="10233">+IF(Y1173=2,1,0)+IF(Z1173=2,1,0)</f>
        <v>0</v>
      </c>
      <c r="AM1173" s="1">
        <f t="shared" ref="AM1173" si="10234">+IF(AA1173=2,1,0)</f>
        <v>0</v>
      </c>
      <c r="AN1173" s="1">
        <f t="shared" ref="AN1173" si="10235">+IF(AB1173=2,1,0)</f>
        <v>0</v>
      </c>
      <c r="AO1173" s="294"/>
      <c r="AP1173" s="294">
        <f t="shared" si="10181"/>
        <v>38</v>
      </c>
      <c r="AQ1173" s="294"/>
      <c r="AR1173" s="294"/>
      <c r="AS1173" s="298">
        <f t="shared" si="10161"/>
        <v>0</v>
      </c>
      <c r="AT1173" s="298">
        <f t="shared" si="10162"/>
        <v>1</v>
      </c>
      <c r="AU1173" s="298">
        <f t="shared" si="10163"/>
        <v>0</v>
      </c>
      <c r="AV1173" s="298">
        <f t="shared" si="10164"/>
        <v>0</v>
      </c>
      <c r="AW1173" s="294"/>
      <c r="AX1173" s="294"/>
      <c r="AY1173" s="294"/>
      <c r="AZ1173" s="294"/>
      <c r="BA1173" s="294"/>
      <c r="BB1173" s="294"/>
      <c r="BC1173" s="294"/>
      <c r="BD1173" s="294"/>
      <c r="BE1173" s="294"/>
      <c r="BF1173" s="294"/>
      <c r="BG1173" s="294"/>
      <c r="BH1173" s="294">
        <v>1</v>
      </c>
      <c r="BI1173" s="294"/>
      <c r="BJ1173" s="294"/>
      <c r="BK1173" s="294"/>
      <c r="BL1173" s="294"/>
      <c r="BM1173" s="294"/>
      <c r="BN1173" s="294"/>
      <c r="BO1173" s="294"/>
      <c r="BP1173" s="1"/>
      <c r="BQ1173" s="294"/>
      <c r="BR1173" s="17">
        <v>2</v>
      </c>
      <c r="BS1173" s="1">
        <f t="shared" si="9918"/>
        <v>0</v>
      </c>
      <c r="BT1173" s="17">
        <f t="shared" ref="BT1173" si="10236">+BS1173*2</f>
        <v>0</v>
      </c>
      <c r="BU1173" s="294"/>
      <c r="BV1173" s="294">
        <v>1</v>
      </c>
      <c r="BW1173" s="294"/>
      <c r="BX1173" s="294"/>
      <c r="BY1173" s="294"/>
      <c r="BZ1173" s="294"/>
      <c r="CA1173" s="294"/>
      <c r="CB1173" s="294"/>
      <c r="CC1173" s="294"/>
      <c r="CD1173" s="1"/>
      <c r="CE1173" s="1"/>
      <c r="CF1173" s="1"/>
      <c r="CG1173" s="294"/>
      <c r="CH1173" s="1">
        <v>1</v>
      </c>
      <c r="CI1173" s="1"/>
      <c r="CJ1173" s="1"/>
      <c r="CK1173" s="383"/>
      <c r="CL1173" s="383"/>
      <c r="CM1173" s="383"/>
      <c r="CN1173" s="1">
        <f t="shared" si="10183"/>
        <v>0</v>
      </c>
      <c r="CO1173" s="1">
        <f t="shared" si="10184"/>
        <v>0</v>
      </c>
      <c r="CP1173" s="20">
        <f t="shared" si="10185"/>
        <v>2.5</v>
      </c>
      <c r="CQ1173" s="351"/>
      <c r="CR1173" s="299">
        <f t="shared" si="10186"/>
        <v>1</v>
      </c>
      <c r="CS1173" s="294"/>
      <c r="CT1173" s="294"/>
      <c r="CU1173" s="1"/>
      <c r="CV1173" s="1">
        <v>1</v>
      </c>
      <c r="CW1173" s="1"/>
      <c r="CX1173" s="1"/>
      <c r="CY1173" s="1"/>
      <c r="CZ1173" s="294">
        <v>1</v>
      </c>
      <c r="DA1173" s="17">
        <f t="shared" ref="DA1173" si="10237">+CY1173</f>
        <v>0</v>
      </c>
      <c r="DB1173" s="359">
        <f t="shared" si="9925"/>
        <v>1</v>
      </c>
      <c r="DC1173" s="359">
        <f t="shared" si="10082"/>
        <v>1</v>
      </c>
      <c r="DD1173" s="294"/>
      <c r="DE1173" s="294"/>
      <c r="DF1173" s="294"/>
      <c r="DG1173" s="294">
        <v>3</v>
      </c>
      <c r="DH1173" s="294"/>
      <c r="DI1173" s="294"/>
      <c r="DJ1173" s="294"/>
      <c r="DK1173" s="294"/>
      <c r="DL1173" s="294"/>
      <c r="DM1173" s="294"/>
      <c r="DN1173" s="294"/>
      <c r="DO1173" s="1"/>
      <c r="DP1173" s="1"/>
      <c r="DQ1173" s="17">
        <f t="shared" si="10188"/>
        <v>0</v>
      </c>
      <c r="DR1173" s="17">
        <f t="shared" si="10189"/>
        <v>0</v>
      </c>
      <c r="DS1173" s="17">
        <f t="shared" si="10190"/>
        <v>0</v>
      </c>
      <c r="DT1173" s="17">
        <f t="shared" si="10191"/>
        <v>0</v>
      </c>
      <c r="DU1173" s="17">
        <f t="shared" si="10192"/>
        <v>0</v>
      </c>
      <c r="DV1173" s="17">
        <f t="shared" si="10193"/>
        <v>0</v>
      </c>
      <c r="DW1173" s="1"/>
      <c r="DX1173" s="1"/>
      <c r="DY1173" s="20">
        <f t="shared" si="10194"/>
        <v>0</v>
      </c>
      <c r="DZ1173" s="20">
        <f t="shared" si="10195"/>
        <v>0</v>
      </c>
      <c r="EA1173" s="20">
        <f t="shared" si="10196"/>
        <v>0</v>
      </c>
      <c r="EB1173" s="20">
        <f t="shared" si="10197"/>
        <v>0</v>
      </c>
      <c r="EC1173" s="18">
        <f t="shared" si="10198"/>
        <v>0</v>
      </c>
      <c r="ED1173" s="19">
        <f t="shared" si="10199"/>
        <v>0</v>
      </c>
      <c r="EE1173" s="19">
        <f t="shared" si="10200"/>
        <v>0</v>
      </c>
      <c r="EF1173" s="1">
        <f t="shared" si="10201"/>
        <v>0</v>
      </c>
      <c r="EG1173" s="18">
        <f>+IF(AND(CT1173+EC1173=0,SUM(AO1173:AR1173)&gt;0,SUM(DK1173:DN1173)&gt;0),(CU1173+CV1173+CW1173+CX1173)*2+CY1173*5,(EC1173+CT1173-FO1173)*5)+IF(AND(EC1173+DQ1173+CT1173=0,SUM(AO1173:AR1173)&gt;0),SUM(CU1173:CX1173)*2+CY1173*5,0)</f>
        <v>2</v>
      </c>
      <c r="EH1173" s="341"/>
      <c r="EI1173" s="294"/>
      <c r="EJ1173" s="294"/>
      <c r="EK1173" s="294"/>
      <c r="EL1173" s="19">
        <v>1</v>
      </c>
      <c r="EM1173" s="19"/>
      <c r="EN1173" s="19"/>
      <c r="EO1173" s="366"/>
      <c r="EP1173" s="366"/>
      <c r="EQ1173" s="374"/>
      <c r="ER1173" s="374"/>
      <c r="ES1173" s="374"/>
      <c r="ET1173" s="374"/>
      <c r="EU1173" s="18">
        <f t="shared" si="10202"/>
        <v>3</v>
      </c>
      <c r="EV1173" s="18">
        <f t="shared" si="9940"/>
        <v>2</v>
      </c>
      <c r="EW1173" s="341">
        <v>1</v>
      </c>
      <c r="EX1173" s="341"/>
      <c r="EY1173" s="341">
        <v>2</v>
      </c>
      <c r="EZ1173" s="365">
        <f t="shared" si="9970"/>
        <v>0</v>
      </c>
      <c r="FA1173" s="294"/>
      <c r="FB1173" s="294"/>
      <c r="FC1173" s="294"/>
      <c r="FD1173" s="300"/>
      <c r="FE1173" s="300"/>
      <c r="FF1173" s="300"/>
      <c r="FG1173" s="300"/>
      <c r="FH1173" s="300"/>
      <c r="FI1173" s="300"/>
      <c r="FJ1173" s="300">
        <f t="shared" si="10203"/>
        <v>38</v>
      </c>
      <c r="FK1173" s="294"/>
      <c r="FL1173" s="294"/>
      <c r="FM1173" s="294"/>
      <c r="FN1173" s="294"/>
      <c r="FO1173" s="294"/>
      <c r="FP1173" s="20">
        <f t="shared" si="9984"/>
        <v>0</v>
      </c>
      <c r="FQ1173" s="20">
        <f t="shared" si="10204"/>
        <v>0</v>
      </c>
      <c r="FR1173" s="20">
        <f t="shared" si="10205"/>
        <v>0</v>
      </c>
      <c r="FS1173" s="20">
        <f t="shared" si="10206"/>
        <v>0</v>
      </c>
      <c r="FT1173" s="20">
        <f t="shared" si="10207"/>
        <v>0</v>
      </c>
      <c r="FU1173" s="20">
        <f t="shared" si="10208"/>
        <v>0</v>
      </c>
      <c r="FV1173" s="20">
        <f t="shared" si="10209"/>
        <v>0</v>
      </c>
      <c r="FW1173" s="294"/>
    </row>
    <row r="1174" spans="1:179" s="301" customFormat="1" ht="27.75" customHeight="1">
      <c r="A1174" s="295"/>
      <c r="B1174" s="296" t="s">
        <v>660</v>
      </c>
      <c r="C1174" s="296" t="str">
        <f t="shared" si="10148"/>
        <v>3.4</v>
      </c>
      <c r="D1174" s="296" t="s">
        <v>53</v>
      </c>
      <c r="E1174" s="296" t="s">
        <v>53</v>
      </c>
      <c r="F1174" s="296">
        <v>36</v>
      </c>
      <c r="G1174" s="296">
        <f t="shared" si="10168"/>
        <v>36</v>
      </c>
      <c r="H1174" s="297"/>
      <c r="I1174" s="297"/>
      <c r="J1174" s="294"/>
      <c r="K1174" s="294"/>
      <c r="L1174" s="294"/>
      <c r="M1174" s="294"/>
      <c r="N1174" s="297"/>
      <c r="O1174" s="297"/>
      <c r="P1174" s="1"/>
      <c r="Q1174" s="16"/>
      <c r="R1174" s="1"/>
      <c r="S1174" s="294"/>
      <c r="T1174" s="294"/>
      <c r="U1174" s="294"/>
      <c r="V1174" s="294"/>
      <c r="W1174" s="294"/>
      <c r="X1174" s="294"/>
      <c r="Y1174" s="294"/>
      <c r="Z1174" s="294"/>
      <c r="AA1174" s="294"/>
      <c r="AB1174" s="294"/>
      <c r="AC1174" s="1">
        <f t="shared" ref="AC1174" si="10238">+IF(S1174=1,1,0)+IF(T1174=1,1,0)</f>
        <v>0</v>
      </c>
      <c r="AD1174" s="1">
        <f t="shared" ref="AD1174" si="10239">+IF(U1174=1,1,0)+IF(V1174=1,1,0)</f>
        <v>0</v>
      </c>
      <c r="AE1174" s="1">
        <f t="shared" ref="AE1174" si="10240">+IF(W1174=1,1,0)+IF(X1174=1,1,0)</f>
        <v>0</v>
      </c>
      <c r="AF1174" s="1">
        <f t="shared" ref="AF1174" si="10241">+IF(Y1174=1,1,0)+IF(Z1174=1,1,0)</f>
        <v>0</v>
      </c>
      <c r="AG1174" s="1">
        <f t="shared" ref="AG1174" si="10242">+IF(AA1174=1,1,0)</f>
        <v>0</v>
      </c>
      <c r="AH1174" s="1">
        <f t="shared" ref="AH1174" si="10243">+IF(AB1174=1,1,0)</f>
        <v>0</v>
      </c>
      <c r="AI1174" s="1">
        <f t="shared" ref="AI1174" si="10244">+IF(S1174=2,1,0)+IF(T1174=2,1,0)</f>
        <v>0</v>
      </c>
      <c r="AJ1174" s="1">
        <f t="shared" ref="AJ1174" si="10245">+IF(U1174=2,1,0)+IF(V1174=2,1,0)</f>
        <v>0</v>
      </c>
      <c r="AK1174" s="1">
        <f t="shared" ref="AK1174" si="10246">+IF(X1174=2,1,0)+IF(W1174=2,1,0)</f>
        <v>0</v>
      </c>
      <c r="AL1174" s="1">
        <f t="shared" ref="AL1174" si="10247">+IF(Y1174=2,1,0)+IF(Z1174=2,1,0)</f>
        <v>0</v>
      </c>
      <c r="AM1174" s="1">
        <f t="shared" ref="AM1174" si="10248">+IF(AA1174=2,1,0)</f>
        <v>0</v>
      </c>
      <c r="AN1174" s="1">
        <f t="shared" ref="AN1174" si="10249">+IF(AB1174=2,1,0)</f>
        <v>0</v>
      </c>
      <c r="AO1174" s="294"/>
      <c r="AP1174" s="294">
        <f t="shared" si="10181"/>
        <v>36</v>
      </c>
      <c r="AQ1174" s="294"/>
      <c r="AR1174" s="294"/>
      <c r="AS1174" s="298">
        <f t="shared" si="10161"/>
        <v>0</v>
      </c>
      <c r="AT1174" s="298">
        <f t="shared" si="10162"/>
        <v>1</v>
      </c>
      <c r="AU1174" s="298">
        <f t="shared" si="10163"/>
        <v>0</v>
      </c>
      <c r="AV1174" s="298">
        <f t="shared" si="10164"/>
        <v>0</v>
      </c>
      <c r="AW1174" s="294"/>
      <c r="AX1174" s="294"/>
      <c r="AY1174" s="294"/>
      <c r="AZ1174" s="294"/>
      <c r="BA1174" s="294"/>
      <c r="BB1174" s="294"/>
      <c r="BC1174" s="294"/>
      <c r="BD1174" s="294"/>
      <c r="BE1174" s="294"/>
      <c r="BF1174" s="294"/>
      <c r="BG1174" s="294"/>
      <c r="BH1174" s="294">
        <v>1</v>
      </c>
      <c r="BI1174" s="294"/>
      <c r="BJ1174" s="294"/>
      <c r="BK1174" s="294"/>
      <c r="BL1174" s="294"/>
      <c r="BM1174" s="294"/>
      <c r="BN1174" s="294"/>
      <c r="BO1174" s="294"/>
      <c r="BP1174" s="1"/>
      <c r="BQ1174" s="294"/>
      <c r="BR1174" s="17">
        <v>2</v>
      </c>
      <c r="BS1174" s="1">
        <f t="shared" si="9918"/>
        <v>0</v>
      </c>
      <c r="BT1174" s="17">
        <f t="shared" ref="BT1174" si="10250">+BS1174*2</f>
        <v>0</v>
      </c>
      <c r="BU1174" s="294"/>
      <c r="BV1174" s="294">
        <v>1</v>
      </c>
      <c r="BW1174" s="294"/>
      <c r="BX1174" s="294"/>
      <c r="BY1174" s="294"/>
      <c r="BZ1174" s="294"/>
      <c r="CA1174" s="294"/>
      <c r="CB1174" s="294"/>
      <c r="CC1174" s="294"/>
      <c r="CD1174" s="1"/>
      <c r="CE1174" s="1"/>
      <c r="CF1174" s="1"/>
      <c r="CG1174" s="294"/>
      <c r="CH1174" s="1">
        <v>1</v>
      </c>
      <c r="CI1174" s="1"/>
      <c r="CJ1174" s="1"/>
      <c r="CK1174" s="383"/>
      <c r="CL1174" s="383"/>
      <c r="CM1174" s="383"/>
      <c r="CN1174" s="1">
        <f t="shared" si="10183"/>
        <v>0</v>
      </c>
      <c r="CO1174" s="1">
        <f t="shared" si="10184"/>
        <v>0</v>
      </c>
      <c r="CP1174" s="20">
        <f t="shared" si="10185"/>
        <v>2.5</v>
      </c>
      <c r="CQ1174" s="351"/>
      <c r="CR1174" s="299">
        <f t="shared" si="10186"/>
        <v>1</v>
      </c>
      <c r="CS1174" s="294"/>
      <c r="CT1174" s="294"/>
      <c r="CU1174" s="1"/>
      <c r="CV1174" s="1">
        <v>1</v>
      </c>
      <c r="CW1174" s="1"/>
      <c r="CX1174" s="1"/>
      <c r="CY1174" s="1"/>
      <c r="CZ1174" s="294">
        <v>1</v>
      </c>
      <c r="DA1174" s="17">
        <f t="shared" ref="DA1174" si="10251">+CY1174</f>
        <v>0</v>
      </c>
      <c r="DB1174" s="359">
        <f t="shared" si="9925"/>
        <v>1</v>
      </c>
      <c r="DC1174" s="359">
        <f t="shared" si="10082"/>
        <v>1</v>
      </c>
      <c r="DD1174" s="294"/>
      <c r="DE1174" s="294">
        <v>3</v>
      </c>
      <c r="DF1174" s="294"/>
      <c r="DG1174" s="294"/>
      <c r="DH1174" s="294"/>
      <c r="DI1174" s="294"/>
      <c r="DJ1174" s="294"/>
      <c r="DK1174" s="294"/>
      <c r="DL1174" s="294"/>
      <c r="DM1174" s="294"/>
      <c r="DN1174" s="294"/>
      <c r="DO1174" s="1"/>
      <c r="DP1174" s="1"/>
      <c r="DQ1174" s="17">
        <f t="shared" si="10188"/>
        <v>0</v>
      </c>
      <c r="DR1174" s="17">
        <f t="shared" si="10189"/>
        <v>0</v>
      </c>
      <c r="DS1174" s="17">
        <f t="shared" si="10190"/>
        <v>0</v>
      </c>
      <c r="DT1174" s="17">
        <f t="shared" si="10191"/>
        <v>0</v>
      </c>
      <c r="DU1174" s="17">
        <f t="shared" si="10192"/>
        <v>0</v>
      </c>
      <c r="DV1174" s="17">
        <f t="shared" si="10193"/>
        <v>0</v>
      </c>
      <c r="DW1174" s="1"/>
      <c r="DX1174" s="1"/>
      <c r="DY1174" s="20">
        <f t="shared" si="10194"/>
        <v>0</v>
      </c>
      <c r="DZ1174" s="20">
        <f t="shared" si="10195"/>
        <v>0</v>
      </c>
      <c r="EA1174" s="20">
        <f t="shared" si="10196"/>
        <v>0</v>
      </c>
      <c r="EB1174" s="20">
        <f t="shared" si="10197"/>
        <v>0</v>
      </c>
      <c r="EC1174" s="18">
        <f t="shared" si="10198"/>
        <v>0</v>
      </c>
      <c r="ED1174" s="19">
        <f t="shared" si="10199"/>
        <v>0</v>
      </c>
      <c r="EE1174" s="19">
        <f t="shared" si="10200"/>
        <v>0</v>
      </c>
      <c r="EF1174" s="1">
        <f t="shared" si="10201"/>
        <v>0</v>
      </c>
      <c r="EG1174" s="18">
        <f>+IF(AND(CT1174+EC1174=0,SUM(AO1174:AR1174)&gt;0,SUM(DK1174:DN1174)&gt;0),(CU1174+CV1174+CW1174+CX1174)*2+CY1174*5,(EC1174+CT1174-FO1174)*5)+IF(AND(EC1174+DQ1174+CT1174=0,SUM(AO1174:AR1174)&gt;0),SUM(CU1174:CX1174)*2+CY1174*5,0)</f>
        <v>2</v>
      </c>
      <c r="EH1174" s="341"/>
      <c r="EI1174" s="294">
        <v>4.5</v>
      </c>
      <c r="EJ1174" s="294"/>
      <c r="EK1174" s="294"/>
      <c r="EL1174" s="19">
        <v>1</v>
      </c>
      <c r="EM1174" s="19"/>
      <c r="EN1174" s="19"/>
      <c r="EO1174" s="366"/>
      <c r="EP1174" s="366"/>
      <c r="EQ1174" s="374"/>
      <c r="ER1174" s="374"/>
      <c r="ES1174" s="374"/>
      <c r="ET1174" s="374"/>
      <c r="EU1174" s="18">
        <f t="shared" si="10202"/>
        <v>3</v>
      </c>
      <c r="EV1174" s="18">
        <f t="shared" si="9940"/>
        <v>2</v>
      </c>
      <c r="EW1174" s="341">
        <v>1</v>
      </c>
      <c r="EX1174" s="341"/>
      <c r="EY1174" s="341">
        <v>2</v>
      </c>
      <c r="EZ1174" s="365">
        <f t="shared" si="9970"/>
        <v>0</v>
      </c>
      <c r="FA1174" s="294"/>
      <c r="FB1174" s="294"/>
      <c r="FC1174" s="294"/>
      <c r="FD1174" s="300"/>
      <c r="FE1174" s="300"/>
      <c r="FF1174" s="300"/>
      <c r="FG1174" s="300"/>
      <c r="FH1174" s="300"/>
      <c r="FI1174" s="300"/>
      <c r="FJ1174" s="300">
        <f t="shared" si="10203"/>
        <v>36</v>
      </c>
      <c r="FK1174" s="294"/>
      <c r="FL1174" s="294"/>
      <c r="FM1174" s="294"/>
      <c r="FN1174" s="294"/>
      <c r="FO1174" s="294"/>
      <c r="FP1174" s="20">
        <f t="shared" si="9984"/>
        <v>0</v>
      </c>
      <c r="FQ1174" s="20">
        <f t="shared" si="10204"/>
        <v>3</v>
      </c>
      <c r="FR1174" s="20">
        <f t="shared" si="10205"/>
        <v>0</v>
      </c>
      <c r="FS1174" s="20">
        <f t="shared" si="10206"/>
        <v>0</v>
      </c>
      <c r="FT1174" s="20">
        <f t="shared" si="10207"/>
        <v>0</v>
      </c>
      <c r="FU1174" s="20">
        <f t="shared" si="10208"/>
        <v>0</v>
      </c>
      <c r="FV1174" s="20">
        <f t="shared" si="10209"/>
        <v>0</v>
      </c>
      <c r="FW1174" s="294"/>
    </row>
    <row r="1175" spans="1:179" s="301" customFormat="1" ht="27.75" customHeight="1">
      <c r="A1175" s="295"/>
      <c r="B1175" s="296" t="s">
        <v>672</v>
      </c>
      <c r="C1175" s="296" t="str">
        <f t="shared" si="10148"/>
        <v>3.5</v>
      </c>
      <c r="D1175" s="296" t="s">
        <v>53</v>
      </c>
      <c r="E1175" s="296" t="s">
        <v>53</v>
      </c>
      <c r="F1175" s="296">
        <v>35</v>
      </c>
      <c r="G1175" s="296">
        <f t="shared" si="10168"/>
        <v>35</v>
      </c>
      <c r="H1175" s="297"/>
      <c r="I1175" s="297"/>
      <c r="J1175" s="294"/>
      <c r="K1175" s="294"/>
      <c r="L1175" s="294"/>
      <c r="M1175" s="294"/>
      <c r="N1175" s="297"/>
      <c r="O1175" s="297"/>
      <c r="P1175" s="1"/>
      <c r="Q1175" s="16"/>
      <c r="R1175" s="1"/>
      <c r="S1175" s="294"/>
      <c r="T1175" s="294"/>
      <c r="U1175" s="294"/>
      <c r="V1175" s="294"/>
      <c r="W1175" s="294"/>
      <c r="X1175" s="294"/>
      <c r="Y1175" s="294"/>
      <c r="Z1175" s="294"/>
      <c r="AA1175" s="294"/>
      <c r="AB1175" s="294"/>
      <c r="AC1175" s="1">
        <f t="shared" ref="AC1175" si="10252">+IF(S1175=1,1,0)+IF(T1175=1,1,0)</f>
        <v>0</v>
      </c>
      <c r="AD1175" s="1">
        <f t="shared" ref="AD1175" si="10253">+IF(U1175=1,1,0)+IF(V1175=1,1,0)</f>
        <v>0</v>
      </c>
      <c r="AE1175" s="1">
        <f t="shared" ref="AE1175" si="10254">+IF(W1175=1,1,0)+IF(X1175=1,1,0)</f>
        <v>0</v>
      </c>
      <c r="AF1175" s="1">
        <f t="shared" ref="AF1175" si="10255">+IF(Y1175=1,1,0)+IF(Z1175=1,1,0)</f>
        <v>0</v>
      </c>
      <c r="AG1175" s="1">
        <f t="shared" ref="AG1175" si="10256">+IF(AA1175=1,1,0)</f>
        <v>0</v>
      </c>
      <c r="AH1175" s="1">
        <f t="shared" ref="AH1175" si="10257">+IF(AB1175=1,1,0)</f>
        <v>0</v>
      </c>
      <c r="AI1175" s="1">
        <f t="shared" ref="AI1175" si="10258">+IF(S1175=2,1,0)+IF(T1175=2,1,0)</f>
        <v>0</v>
      </c>
      <c r="AJ1175" s="1">
        <f t="shared" ref="AJ1175" si="10259">+IF(U1175=2,1,0)+IF(V1175=2,1,0)</f>
        <v>0</v>
      </c>
      <c r="AK1175" s="1">
        <f t="shared" ref="AK1175" si="10260">+IF(X1175=2,1,0)+IF(W1175=2,1,0)</f>
        <v>0</v>
      </c>
      <c r="AL1175" s="1">
        <f t="shared" ref="AL1175" si="10261">+IF(Y1175=2,1,0)+IF(Z1175=2,1,0)</f>
        <v>0</v>
      </c>
      <c r="AM1175" s="1">
        <f t="shared" ref="AM1175" si="10262">+IF(AA1175=2,1,0)</f>
        <v>0</v>
      </c>
      <c r="AN1175" s="1">
        <f t="shared" ref="AN1175" si="10263">+IF(AB1175=2,1,0)</f>
        <v>0</v>
      </c>
      <c r="AO1175" s="294"/>
      <c r="AP1175" s="294">
        <f t="shared" si="10181"/>
        <v>35</v>
      </c>
      <c r="AQ1175" s="294"/>
      <c r="AR1175" s="294"/>
      <c r="AS1175" s="298">
        <f t="shared" si="10161"/>
        <v>0</v>
      </c>
      <c r="AT1175" s="298">
        <f t="shared" si="10162"/>
        <v>1</v>
      </c>
      <c r="AU1175" s="298">
        <f t="shared" si="10163"/>
        <v>0</v>
      </c>
      <c r="AV1175" s="298">
        <f t="shared" si="10164"/>
        <v>0</v>
      </c>
      <c r="AW1175" s="294"/>
      <c r="AX1175" s="294"/>
      <c r="AY1175" s="294"/>
      <c r="AZ1175" s="294"/>
      <c r="BA1175" s="294"/>
      <c r="BB1175" s="294"/>
      <c r="BC1175" s="294"/>
      <c r="BD1175" s="294"/>
      <c r="BE1175" s="294"/>
      <c r="BF1175" s="294"/>
      <c r="BG1175" s="294"/>
      <c r="BH1175" s="294">
        <v>1</v>
      </c>
      <c r="BI1175" s="294"/>
      <c r="BJ1175" s="294"/>
      <c r="BK1175" s="294"/>
      <c r="BL1175" s="294"/>
      <c r="BM1175" s="294"/>
      <c r="BN1175" s="294"/>
      <c r="BO1175" s="294"/>
      <c r="BP1175" s="1"/>
      <c r="BQ1175" s="294"/>
      <c r="BR1175" s="17">
        <v>2</v>
      </c>
      <c r="BS1175" s="1">
        <f t="shared" si="9918"/>
        <v>0</v>
      </c>
      <c r="BT1175" s="17">
        <f t="shared" ref="BT1175" si="10264">+BS1175*2</f>
        <v>0</v>
      </c>
      <c r="BU1175" s="294"/>
      <c r="BV1175" s="294">
        <v>1</v>
      </c>
      <c r="BW1175" s="294"/>
      <c r="BX1175" s="294"/>
      <c r="BY1175" s="294"/>
      <c r="BZ1175" s="294"/>
      <c r="CA1175" s="294"/>
      <c r="CB1175" s="294"/>
      <c r="CC1175" s="294"/>
      <c r="CD1175" s="1"/>
      <c r="CE1175" s="1"/>
      <c r="CF1175" s="1"/>
      <c r="CG1175" s="294"/>
      <c r="CH1175" s="1">
        <v>1</v>
      </c>
      <c r="CI1175" s="1"/>
      <c r="CJ1175" s="1"/>
      <c r="CK1175" s="383"/>
      <c r="CL1175" s="383"/>
      <c r="CM1175" s="383"/>
      <c r="CN1175" s="1">
        <f t="shared" si="10183"/>
        <v>0</v>
      </c>
      <c r="CO1175" s="1">
        <f t="shared" si="10184"/>
        <v>0</v>
      </c>
      <c r="CP1175" s="20">
        <f t="shared" si="10185"/>
        <v>2.5</v>
      </c>
      <c r="CQ1175" s="351"/>
      <c r="CR1175" s="299">
        <f t="shared" si="10186"/>
        <v>1</v>
      </c>
      <c r="CS1175" s="294"/>
      <c r="CT1175" s="294"/>
      <c r="CU1175" s="1"/>
      <c r="CV1175" s="1"/>
      <c r="CW1175" s="1"/>
      <c r="CX1175" s="1"/>
      <c r="CY1175" s="1"/>
      <c r="CZ1175" s="294"/>
      <c r="DA1175" s="17">
        <f t="shared" ref="DA1175" si="10265">+CY1175</f>
        <v>0</v>
      </c>
      <c r="DB1175" s="359">
        <f t="shared" si="9925"/>
        <v>0</v>
      </c>
      <c r="DC1175" s="359">
        <f t="shared" si="10082"/>
        <v>0</v>
      </c>
      <c r="DD1175" s="294"/>
      <c r="DE1175" s="294"/>
      <c r="DF1175" s="294"/>
      <c r="DG1175" s="294"/>
      <c r="DH1175" s="294"/>
      <c r="DI1175" s="294"/>
      <c r="DJ1175" s="294"/>
      <c r="DK1175" s="294"/>
      <c r="DL1175" s="294"/>
      <c r="DM1175" s="294"/>
      <c r="DN1175" s="294"/>
      <c r="DO1175" s="1"/>
      <c r="DP1175" s="1"/>
      <c r="DQ1175" s="17">
        <f t="shared" si="10188"/>
        <v>0</v>
      </c>
      <c r="DR1175" s="17">
        <f t="shared" si="10189"/>
        <v>0</v>
      </c>
      <c r="DS1175" s="17">
        <f t="shared" si="10190"/>
        <v>0</v>
      </c>
      <c r="DT1175" s="17">
        <f t="shared" si="10191"/>
        <v>0</v>
      </c>
      <c r="DU1175" s="17">
        <f t="shared" si="10192"/>
        <v>0</v>
      </c>
      <c r="DV1175" s="17">
        <f t="shared" si="10193"/>
        <v>0</v>
      </c>
      <c r="DW1175" s="1"/>
      <c r="DX1175" s="1"/>
      <c r="DY1175" s="20">
        <f t="shared" si="10194"/>
        <v>0</v>
      </c>
      <c r="DZ1175" s="20">
        <f t="shared" si="10195"/>
        <v>0</v>
      </c>
      <c r="EA1175" s="20">
        <f t="shared" si="10196"/>
        <v>0</v>
      </c>
      <c r="EB1175" s="20">
        <f t="shared" si="10197"/>
        <v>0</v>
      </c>
      <c r="EC1175" s="18">
        <f t="shared" si="10198"/>
        <v>0</v>
      </c>
      <c r="ED1175" s="19">
        <f t="shared" si="10199"/>
        <v>0</v>
      </c>
      <c r="EE1175" s="19">
        <f t="shared" si="10200"/>
        <v>0</v>
      </c>
      <c r="EF1175" s="1">
        <f t="shared" si="10201"/>
        <v>0</v>
      </c>
      <c r="EG1175" s="18">
        <f>+IF(AND(CT1175+EC1175=0,SUM(AO1175:AR1175)&gt;0,SUM(DK1175:DN1175)&gt;0),(CU1175+CV1175+CW1175+CX1175)*2+CY1175*5,(EC1175+CT1175-FO1175)*5)+IF(AND(EC1175+DQ1175+CT1175=0,SUM(AO1175:AR1175)&gt;0),SUM(CU1175:CX1175)*2+CY1175*5,0)</f>
        <v>0</v>
      </c>
      <c r="EH1175" s="341"/>
      <c r="EI1175" s="294"/>
      <c r="EJ1175" s="294"/>
      <c r="EK1175" s="294"/>
      <c r="EL1175" s="19"/>
      <c r="EM1175" s="19"/>
      <c r="EN1175" s="19"/>
      <c r="EO1175" s="366"/>
      <c r="EP1175" s="366"/>
      <c r="EQ1175" s="374"/>
      <c r="ER1175" s="374"/>
      <c r="ES1175" s="374"/>
      <c r="ET1175" s="374"/>
      <c r="EU1175" s="18">
        <f t="shared" si="10202"/>
        <v>0</v>
      </c>
      <c r="EV1175" s="18">
        <f t="shared" si="9940"/>
        <v>2</v>
      </c>
      <c r="EW1175" s="341">
        <v>1</v>
      </c>
      <c r="EX1175" s="341"/>
      <c r="EY1175" s="341"/>
      <c r="EZ1175" s="365">
        <f t="shared" si="9970"/>
        <v>0</v>
      </c>
      <c r="FA1175" s="294"/>
      <c r="FB1175" s="294"/>
      <c r="FC1175" s="294"/>
      <c r="FD1175" s="300"/>
      <c r="FE1175" s="300"/>
      <c r="FF1175" s="300"/>
      <c r="FG1175" s="300"/>
      <c r="FH1175" s="300"/>
      <c r="FI1175" s="300"/>
      <c r="FJ1175" s="300">
        <f t="shared" si="10203"/>
        <v>35</v>
      </c>
      <c r="FK1175" s="294"/>
      <c r="FL1175" s="294"/>
      <c r="FM1175" s="294"/>
      <c r="FN1175" s="294"/>
      <c r="FO1175" s="294"/>
      <c r="FP1175" s="20">
        <f t="shared" si="9984"/>
        <v>0</v>
      </c>
      <c r="FQ1175" s="20">
        <f t="shared" si="10204"/>
        <v>0</v>
      </c>
      <c r="FR1175" s="20">
        <f t="shared" si="10205"/>
        <v>0</v>
      </c>
      <c r="FS1175" s="20">
        <f t="shared" si="10206"/>
        <v>0</v>
      </c>
      <c r="FT1175" s="20">
        <f t="shared" si="10207"/>
        <v>0</v>
      </c>
      <c r="FU1175" s="20">
        <f t="shared" si="10208"/>
        <v>0</v>
      </c>
      <c r="FV1175" s="20">
        <f t="shared" si="10209"/>
        <v>0</v>
      </c>
      <c r="FW1175" s="294"/>
    </row>
    <row r="1176" spans="1:179" s="301" customFormat="1" ht="27.75" customHeight="1">
      <c r="A1176" s="295"/>
      <c r="B1176" s="296" t="s">
        <v>661</v>
      </c>
      <c r="C1176" s="296" t="str">
        <f t="shared" si="10148"/>
        <v>3.6</v>
      </c>
      <c r="D1176" s="296" t="s">
        <v>188</v>
      </c>
      <c r="E1176" s="296" t="str">
        <f t="shared" ref="E1176:E1181" si="10266">D1176</f>
        <v>2LT7,5</v>
      </c>
      <c r="F1176" s="296">
        <v>34</v>
      </c>
      <c r="G1176" s="296">
        <f t="shared" si="10168"/>
        <v>34</v>
      </c>
      <c r="H1176" s="297"/>
      <c r="I1176" s="297"/>
      <c r="J1176" s="294"/>
      <c r="K1176" s="294"/>
      <c r="L1176" s="294"/>
      <c r="M1176" s="294"/>
      <c r="N1176" s="297"/>
      <c r="O1176" s="297"/>
      <c r="P1176" s="1"/>
      <c r="Q1176" s="16"/>
      <c r="R1176" s="1"/>
      <c r="S1176" s="294"/>
      <c r="T1176" s="294"/>
      <c r="U1176" s="294"/>
      <c r="V1176" s="294"/>
      <c r="W1176" s="294"/>
      <c r="X1176" s="294"/>
      <c r="Y1176" s="294"/>
      <c r="Z1176" s="294"/>
      <c r="AA1176" s="294"/>
      <c r="AB1176" s="294"/>
      <c r="AC1176" s="1">
        <f t="shared" ref="AC1176:AC1177" si="10267">+IF(S1176=1,1,0)+IF(T1176=1,1,0)</f>
        <v>0</v>
      </c>
      <c r="AD1176" s="1">
        <f t="shared" ref="AD1176:AD1177" si="10268">+IF(U1176=1,1,0)+IF(V1176=1,1,0)</f>
        <v>0</v>
      </c>
      <c r="AE1176" s="1">
        <f t="shared" ref="AE1176:AE1177" si="10269">+IF(W1176=1,1,0)+IF(X1176=1,1,0)</f>
        <v>0</v>
      </c>
      <c r="AF1176" s="1">
        <f t="shared" ref="AF1176:AF1177" si="10270">+IF(Y1176=1,1,0)+IF(Z1176=1,1,0)</f>
        <v>0</v>
      </c>
      <c r="AG1176" s="1">
        <f t="shared" ref="AG1176:AG1177" si="10271">+IF(AA1176=1,1,0)</f>
        <v>0</v>
      </c>
      <c r="AH1176" s="1">
        <f t="shared" ref="AH1176:AH1177" si="10272">+IF(AB1176=1,1,0)</f>
        <v>0</v>
      </c>
      <c r="AI1176" s="1">
        <f t="shared" ref="AI1176:AI1177" si="10273">+IF(S1176=2,1,0)+IF(T1176=2,1,0)</f>
        <v>0</v>
      </c>
      <c r="AJ1176" s="1">
        <f t="shared" ref="AJ1176:AJ1177" si="10274">+IF(U1176=2,1,0)+IF(V1176=2,1,0)</f>
        <v>0</v>
      </c>
      <c r="AK1176" s="1">
        <f t="shared" ref="AK1176:AK1177" si="10275">+IF(X1176=2,1,0)+IF(W1176=2,1,0)</f>
        <v>0</v>
      </c>
      <c r="AL1176" s="1">
        <f t="shared" ref="AL1176:AL1177" si="10276">+IF(Y1176=2,1,0)+IF(Z1176=2,1,0)</f>
        <v>0</v>
      </c>
      <c r="AM1176" s="1">
        <f t="shared" ref="AM1176:AM1177" si="10277">+IF(AA1176=2,1,0)</f>
        <v>0</v>
      </c>
      <c r="AN1176" s="1">
        <f t="shared" ref="AN1176:AN1177" si="10278">+IF(AB1176=2,1,0)</f>
        <v>0</v>
      </c>
      <c r="AO1176" s="294"/>
      <c r="AP1176" s="294">
        <f t="shared" si="10181"/>
        <v>34</v>
      </c>
      <c r="AQ1176" s="294"/>
      <c r="AR1176" s="294"/>
      <c r="AS1176" s="298">
        <f t="shared" si="10161"/>
        <v>0</v>
      </c>
      <c r="AT1176" s="298">
        <f t="shared" si="10162"/>
        <v>1</v>
      </c>
      <c r="AU1176" s="298">
        <f t="shared" si="10163"/>
        <v>0</v>
      </c>
      <c r="AV1176" s="298">
        <f t="shared" si="10164"/>
        <v>0</v>
      </c>
      <c r="AW1176" s="294"/>
      <c r="AX1176" s="294"/>
      <c r="AY1176" s="294"/>
      <c r="AZ1176" s="294"/>
      <c r="BA1176" s="294"/>
      <c r="BB1176" s="294"/>
      <c r="BC1176" s="294"/>
      <c r="BD1176" s="294"/>
      <c r="BE1176" s="294"/>
      <c r="BF1176" s="294"/>
      <c r="BG1176" s="294"/>
      <c r="BH1176" s="294"/>
      <c r="BI1176" s="294"/>
      <c r="BJ1176" s="294"/>
      <c r="BK1176" s="294"/>
      <c r="BL1176" s="294"/>
      <c r="BM1176" s="294">
        <v>1</v>
      </c>
      <c r="BN1176" s="294"/>
      <c r="BO1176" s="294"/>
      <c r="BP1176" s="1"/>
      <c r="BQ1176" s="294"/>
      <c r="BR1176" s="17">
        <v>1</v>
      </c>
      <c r="BS1176" s="1">
        <f t="shared" si="9918"/>
        <v>0</v>
      </c>
      <c r="BT1176" s="17">
        <f t="shared" ref="BT1176:BT1177" si="10279">+BS1176*2</f>
        <v>0</v>
      </c>
      <c r="BU1176" s="294"/>
      <c r="BV1176" s="294">
        <v>1</v>
      </c>
      <c r="BW1176" s="294">
        <v>1</v>
      </c>
      <c r="BX1176" s="294">
        <v>1</v>
      </c>
      <c r="BY1176" s="294"/>
      <c r="BZ1176" s="294"/>
      <c r="CA1176" s="294"/>
      <c r="CB1176" s="294"/>
      <c r="CC1176" s="294"/>
      <c r="CD1176" s="1"/>
      <c r="CE1176" s="1"/>
      <c r="CF1176" s="1"/>
      <c r="CG1176" s="294"/>
      <c r="CH1176" s="1">
        <v>1</v>
      </c>
      <c r="CI1176" s="1"/>
      <c r="CJ1176" s="1"/>
      <c r="CK1176" s="383"/>
      <c r="CL1176" s="383"/>
      <c r="CM1176" s="383"/>
      <c r="CN1176" s="1">
        <f t="shared" si="10183"/>
        <v>1</v>
      </c>
      <c r="CO1176" s="1">
        <f t="shared" si="10184"/>
        <v>1</v>
      </c>
      <c r="CP1176" s="20">
        <f t="shared" si="10185"/>
        <v>2.5</v>
      </c>
      <c r="CQ1176" s="351"/>
      <c r="CR1176" s="299">
        <f t="shared" si="10186"/>
        <v>1</v>
      </c>
      <c r="CS1176" s="294"/>
      <c r="CT1176" s="294"/>
      <c r="CU1176" s="1"/>
      <c r="CV1176" s="1">
        <v>1</v>
      </c>
      <c r="CW1176" s="1"/>
      <c r="CX1176" s="1"/>
      <c r="CY1176" s="1">
        <v>1</v>
      </c>
      <c r="CZ1176" s="294">
        <v>2</v>
      </c>
      <c r="DA1176" s="17">
        <f t="shared" ref="DA1176:DA1177" si="10280">+CY1176</f>
        <v>1</v>
      </c>
      <c r="DB1176" s="359">
        <f t="shared" si="9925"/>
        <v>3</v>
      </c>
      <c r="DC1176" s="359">
        <f t="shared" si="10082"/>
        <v>2</v>
      </c>
      <c r="DD1176" s="294"/>
      <c r="DE1176" s="294">
        <v>4</v>
      </c>
      <c r="DF1176" s="294"/>
      <c r="DG1176" s="294"/>
      <c r="DH1176" s="294"/>
      <c r="DI1176" s="294">
        <v>4</v>
      </c>
      <c r="DJ1176" s="294"/>
      <c r="DK1176" s="294"/>
      <c r="DL1176" s="294"/>
      <c r="DM1176" s="294"/>
      <c r="DN1176" s="294"/>
      <c r="DO1176" s="1"/>
      <c r="DP1176" s="1"/>
      <c r="DQ1176" s="17">
        <f t="shared" si="10188"/>
        <v>0</v>
      </c>
      <c r="DR1176" s="17">
        <f t="shared" si="10189"/>
        <v>0</v>
      </c>
      <c r="DS1176" s="17">
        <f t="shared" si="10190"/>
        <v>0</v>
      </c>
      <c r="DT1176" s="17">
        <f t="shared" si="10191"/>
        <v>0</v>
      </c>
      <c r="DU1176" s="17">
        <f t="shared" si="10192"/>
        <v>0</v>
      </c>
      <c r="DV1176" s="17">
        <f t="shared" si="10193"/>
        <v>0</v>
      </c>
      <c r="DW1176" s="1"/>
      <c r="DX1176" s="1"/>
      <c r="DY1176" s="20">
        <f t="shared" si="10194"/>
        <v>0</v>
      </c>
      <c r="DZ1176" s="20">
        <f t="shared" si="10195"/>
        <v>0</v>
      </c>
      <c r="EA1176" s="20">
        <f t="shared" si="10196"/>
        <v>0</v>
      </c>
      <c r="EB1176" s="20">
        <f t="shared" si="10197"/>
        <v>0</v>
      </c>
      <c r="EC1176" s="18">
        <f t="shared" si="10198"/>
        <v>1</v>
      </c>
      <c r="ED1176" s="19">
        <f t="shared" si="10199"/>
        <v>3</v>
      </c>
      <c r="EE1176" s="19">
        <f t="shared" si="10200"/>
        <v>0</v>
      </c>
      <c r="EF1176" s="1">
        <f t="shared" si="10201"/>
        <v>0</v>
      </c>
      <c r="EG1176" s="18"/>
      <c r="EH1176" s="341"/>
      <c r="EI1176" s="294">
        <v>4.5</v>
      </c>
      <c r="EJ1176" s="294"/>
      <c r="EK1176" s="294"/>
      <c r="EL1176" s="19"/>
      <c r="EM1176" s="19">
        <v>1</v>
      </c>
      <c r="EN1176" s="19"/>
      <c r="EO1176" s="366"/>
      <c r="EP1176" s="366"/>
      <c r="EQ1176" s="374"/>
      <c r="ER1176" s="374"/>
      <c r="ES1176" s="374"/>
      <c r="ET1176" s="374"/>
      <c r="EU1176" s="18">
        <f t="shared" si="10202"/>
        <v>4</v>
      </c>
      <c r="EV1176" s="18">
        <f t="shared" si="9940"/>
        <v>2</v>
      </c>
      <c r="EW1176" s="341">
        <v>1</v>
      </c>
      <c r="EX1176" s="341">
        <v>1</v>
      </c>
      <c r="EY1176" s="341">
        <v>4</v>
      </c>
      <c r="EZ1176" s="365">
        <f t="shared" si="9970"/>
        <v>0.5</v>
      </c>
      <c r="FA1176" s="294"/>
      <c r="FB1176" s="294"/>
      <c r="FC1176" s="294"/>
      <c r="FD1176" s="300"/>
      <c r="FE1176" s="300"/>
      <c r="FF1176" s="300"/>
      <c r="FG1176" s="300"/>
      <c r="FH1176" s="300"/>
      <c r="FI1176" s="300"/>
      <c r="FJ1176" s="300">
        <f t="shared" si="10203"/>
        <v>34</v>
      </c>
      <c r="FK1176" s="294"/>
      <c r="FL1176" s="294"/>
      <c r="FM1176" s="294"/>
      <c r="FN1176" s="294"/>
      <c r="FO1176" s="294"/>
      <c r="FP1176" s="20">
        <f t="shared" si="9984"/>
        <v>0</v>
      </c>
      <c r="FQ1176" s="20">
        <f t="shared" si="10204"/>
        <v>4</v>
      </c>
      <c r="FR1176" s="20">
        <f t="shared" si="10205"/>
        <v>0</v>
      </c>
      <c r="FS1176" s="20">
        <f t="shared" si="10206"/>
        <v>0</v>
      </c>
      <c r="FT1176" s="20">
        <f t="shared" si="10207"/>
        <v>0</v>
      </c>
      <c r="FU1176" s="20">
        <f t="shared" si="10208"/>
        <v>0</v>
      </c>
      <c r="FV1176" s="20">
        <f t="shared" si="10209"/>
        <v>0</v>
      </c>
      <c r="FW1176" s="294"/>
    </row>
    <row r="1177" spans="1:179" s="301" customFormat="1" ht="27.75" customHeight="1">
      <c r="A1177" s="295"/>
      <c r="B1177" s="296" t="s">
        <v>185</v>
      </c>
      <c r="C1177" s="296" t="str">
        <f t="shared" si="10148"/>
        <v>4A</v>
      </c>
      <c r="D1177" s="296" t="s">
        <v>187</v>
      </c>
      <c r="E1177" s="296" t="str">
        <f t="shared" si="10266"/>
        <v>2LT8,5</v>
      </c>
      <c r="F1177" s="296">
        <v>23</v>
      </c>
      <c r="G1177" s="296">
        <f t="shared" si="10168"/>
        <v>23</v>
      </c>
      <c r="H1177" s="297"/>
      <c r="I1177" s="297"/>
      <c r="J1177" s="294"/>
      <c r="K1177" s="294"/>
      <c r="L1177" s="294"/>
      <c r="M1177" s="294"/>
      <c r="N1177" s="297"/>
      <c r="O1177" s="297"/>
      <c r="P1177" s="1"/>
      <c r="Q1177" s="16"/>
      <c r="R1177" s="1"/>
      <c r="S1177" s="294"/>
      <c r="T1177" s="294"/>
      <c r="U1177" s="294"/>
      <c r="V1177" s="294"/>
      <c r="W1177" s="294"/>
      <c r="X1177" s="294"/>
      <c r="Y1177" s="294"/>
      <c r="Z1177" s="294"/>
      <c r="AA1177" s="294"/>
      <c r="AB1177" s="294"/>
      <c r="AC1177" s="1">
        <f t="shared" si="10267"/>
        <v>0</v>
      </c>
      <c r="AD1177" s="1">
        <f t="shared" si="10268"/>
        <v>0</v>
      </c>
      <c r="AE1177" s="1">
        <f t="shared" si="10269"/>
        <v>0</v>
      </c>
      <c r="AF1177" s="1">
        <f t="shared" si="10270"/>
        <v>0</v>
      </c>
      <c r="AG1177" s="1">
        <f t="shared" si="10271"/>
        <v>0</v>
      </c>
      <c r="AH1177" s="1">
        <f t="shared" si="10272"/>
        <v>0</v>
      </c>
      <c r="AI1177" s="1">
        <f t="shared" si="10273"/>
        <v>0</v>
      </c>
      <c r="AJ1177" s="1">
        <f t="shared" si="10274"/>
        <v>0</v>
      </c>
      <c r="AK1177" s="1">
        <f t="shared" si="10275"/>
        <v>0</v>
      </c>
      <c r="AL1177" s="1">
        <f t="shared" si="10276"/>
        <v>0</v>
      </c>
      <c r="AM1177" s="1">
        <f t="shared" si="10277"/>
        <v>0</v>
      </c>
      <c r="AN1177" s="1">
        <f t="shared" si="10278"/>
        <v>0</v>
      </c>
      <c r="AO1177" s="294"/>
      <c r="AP1177" s="294"/>
      <c r="AQ1177" s="294"/>
      <c r="AR1177" s="294"/>
      <c r="AS1177" s="298">
        <f t="shared" si="10161"/>
        <v>0</v>
      </c>
      <c r="AT1177" s="298">
        <f t="shared" si="10162"/>
        <v>0</v>
      </c>
      <c r="AU1177" s="298">
        <f t="shared" si="10163"/>
        <v>0</v>
      </c>
      <c r="AV1177" s="298">
        <f t="shared" si="10164"/>
        <v>0</v>
      </c>
      <c r="AW1177" s="294"/>
      <c r="AX1177" s="294"/>
      <c r="AY1177" s="294"/>
      <c r="AZ1177" s="294"/>
      <c r="BA1177" s="294"/>
      <c r="BB1177" s="294"/>
      <c r="BC1177" s="294"/>
      <c r="BD1177" s="294"/>
      <c r="BE1177" s="294"/>
      <c r="BF1177" s="294">
        <v>1</v>
      </c>
      <c r="BG1177" s="294"/>
      <c r="BH1177" s="294"/>
      <c r="BI1177" s="294"/>
      <c r="BJ1177" s="294"/>
      <c r="BK1177" s="294"/>
      <c r="BL1177" s="294"/>
      <c r="BM1177" s="294"/>
      <c r="BN1177" s="294"/>
      <c r="BO1177" s="294"/>
      <c r="BP1177" s="1"/>
      <c r="BQ1177" s="294"/>
      <c r="BR1177" s="17">
        <v>2</v>
      </c>
      <c r="BS1177" s="1">
        <f t="shared" si="9918"/>
        <v>0</v>
      </c>
      <c r="BT1177" s="17">
        <f t="shared" si="10279"/>
        <v>0</v>
      </c>
      <c r="BU1177" s="294"/>
      <c r="BV1177" s="294">
        <v>1</v>
      </c>
      <c r="BW1177" s="294"/>
      <c r="BX1177" s="294"/>
      <c r="BY1177" s="294"/>
      <c r="BZ1177" s="294"/>
      <c r="CA1177" s="294"/>
      <c r="CB1177" s="294"/>
      <c r="CC1177" s="294"/>
      <c r="CD1177" s="1"/>
      <c r="CE1177" s="1"/>
      <c r="CF1177" s="1"/>
      <c r="CG1177" s="294"/>
      <c r="CH1177" s="1"/>
      <c r="CI1177" s="1">
        <v>1</v>
      </c>
      <c r="CJ1177" s="1"/>
      <c r="CK1177" s="383"/>
      <c r="CL1177" s="383"/>
      <c r="CM1177" s="383"/>
      <c r="CN1177" s="1">
        <f t="shared" si="10183"/>
        <v>0</v>
      </c>
      <c r="CO1177" s="1">
        <f t="shared" si="10184"/>
        <v>0</v>
      </c>
      <c r="CP1177" s="20">
        <f t="shared" si="10185"/>
        <v>2.5</v>
      </c>
      <c r="CQ1177" s="351"/>
      <c r="CR1177" s="299">
        <f t="shared" si="10186"/>
        <v>1</v>
      </c>
      <c r="CS1177" s="294"/>
      <c r="CT1177" s="294"/>
      <c r="CU1177" s="1"/>
      <c r="CV1177" s="1"/>
      <c r="CW1177" s="1"/>
      <c r="CX1177" s="1"/>
      <c r="CY1177" s="1"/>
      <c r="CZ1177" s="294"/>
      <c r="DA1177" s="17">
        <f t="shared" si="10280"/>
        <v>0</v>
      </c>
      <c r="DB1177" s="359">
        <f t="shared" si="9925"/>
        <v>0</v>
      </c>
      <c r="DC1177" s="359">
        <f t="shared" si="10082"/>
        <v>0</v>
      </c>
      <c r="DD1177" s="294"/>
      <c r="DE1177" s="294"/>
      <c r="DF1177" s="294"/>
      <c r="DG1177" s="294"/>
      <c r="DH1177" s="294"/>
      <c r="DI1177" s="294"/>
      <c r="DJ1177" s="294"/>
      <c r="DK1177" s="294"/>
      <c r="DL1177" s="294"/>
      <c r="DM1177" s="294"/>
      <c r="DN1177" s="294"/>
      <c r="DO1177" s="1"/>
      <c r="DP1177" s="1"/>
      <c r="DQ1177" s="17">
        <f t="shared" si="10188"/>
        <v>0</v>
      </c>
      <c r="DR1177" s="17">
        <f t="shared" si="10189"/>
        <v>0</v>
      </c>
      <c r="DS1177" s="17">
        <f t="shared" si="10190"/>
        <v>0</v>
      </c>
      <c r="DT1177" s="17">
        <f t="shared" si="10191"/>
        <v>0</v>
      </c>
      <c r="DU1177" s="17">
        <f t="shared" si="10192"/>
        <v>0</v>
      </c>
      <c r="DV1177" s="17">
        <f t="shared" si="10193"/>
        <v>0</v>
      </c>
      <c r="DW1177" s="1"/>
      <c r="DX1177" s="1"/>
      <c r="DY1177" s="20">
        <f t="shared" si="10194"/>
        <v>0</v>
      </c>
      <c r="DZ1177" s="20">
        <f t="shared" si="10195"/>
        <v>0</v>
      </c>
      <c r="EA1177" s="20">
        <f t="shared" si="10196"/>
        <v>0</v>
      </c>
      <c r="EB1177" s="20">
        <f t="shared" si="10197"/>
        <v>0</v>
      </c>
      <c r="EC1177" s="18">
        <f t="shared" si="10198"/>
        <v>0</v>
      </c>
      <c r="ED1177" s="19">
        <f t="shared" si="10199"/>
        <v>0</v>
      </c>
      <c r="EE1177" s="19">
        <f t="shared" si="10200"/>
        <v>0</v>
      </c>
      <c r="EF1177" s="1">
        <f t="shared" si="10201"/>
        <v>0</v>
      </c>
      <c r="EG1177" s="18">
        <f t="shared" ref="EG1177:EG1185" si="10281">+IF(AND(CT1177+EC1177=0,SUM(AO1177:AR1177)&gt;0,SUM(DK1177:DN1177)&gt;0),(CU1177+CV1177+CW1177+CX1177)*2+CY1177*5,(EC1177+CT1177-FO1177)*5)+IF(AND(EC1177+DQ1177+CT1177=0,SUM(AO1177:AR1177)&gt;0),SUM(CU1177:CX1177)*2+CY1177*5,0)</f>
        <v>0</v>
      </c>
      <c r="EH1177" s="341"/>
      <c r="EI1177" s="294"/>
      <c r="EJ1177" s="294"/>
      <c r="EK1177" s="294"/>
      <c r="EL1177" s="19"/>
      <c r="EM1177" s="19"/>
      <c r="EN1177" s="19"/>
      <c r="EO1177" s="366"/>
      <c r="EP1177" s="366"/>
      <c r="EQ1177" s="374"/>
      <c r="ER1177" s="374"/>
      <c r="ES1177" s="374"/>
      <c r="ET1177" s="374"/>
      <c r="EU1177" s="18">
        <f t="shared" si="10202"/>
        <v>0</v>
      </c>
      <c r="EV1177" s="18">
        <f t="shared" si="9940"/>
        <v>2</v>
      </c>
      <c r="EW1177" s="341">
        <v>2</v>
      </c>
      <c r="EX1177" s="341">
        <v>2</v>
      </c>
      <c r="EY1177" s="341"/>
      <c r="EZ1177" s="365">
        <f t="shared" si="9970"/>
        <v>0</v>
      </c>
      <c r="FA1177" s="294"/>
      <c r="FB1177" s="294"/>
      <c r="FC1177" s="294"/>
      <c r="FD1177" s="300"/>
      <c r="FE1177" s="300"/>
      <c r="FF1177" s="300"/>
      <c r="FG1177" s="300"/>
      <c r="FH1177" s="300"/>
      <c r="FI1177" s="300"/>
      <c r="FJ1177" s="300"/>
      <c r="FK1177" s="294">
        <f t="shared" ref="FK1177:FK1181" si="10282">F1177</f>
        <v>23</v>
      </c>
      <c r="FL1177" s="294"/>
      <c r="FM1177" s="294"/>
      <c r="FN1177" s="294"/>
      <c r="FO1177" s="294"/>
      <c r="FP1177" s="20">
        <f t="shared" si="9984"/>
        <v>0</v>
      </c>
      <c r="FQ1177" s="20">
        <f t="shared" si="10204"/>
        <v>0</v>
      </c>
      <c r="FR1177" s="20">
        <f t="shared" si="10205"/>
        <v>0</v>
      </c>
      <c r="FS1177" s="20">
        <f t="shared" si="10206"/>
        <v>0</v>
      </c>
      <c r="FT1177" s="20">
        <f t="shared" si="10207"/>
        <v>0</v>
      </c>
      <c r="FU1177" s="20">
        <f t="shared" si="10208"/>
        <v>0</v>
      </c>
      <c r="FV1177" s="20">
        <f t="shared" si="10209"/>
        <v>0</v>
      </c>
      <c r="FW1177" s="408" t="s">
        <v>907</v>
      </c>
    </row>
    <row r="1178" spans="1:179" s="301" customFormat="1" ht="27.75" customHeight="1">
      <c r="A1178" s="295"/>
      <c r="B1178" s="296" t="s">
        <v>196</v>
      </c>
      <c r="C1178" s="296" t="str">
        <f t="shared" si="10148"/>
        <v>5A</v>
      </c>
      <c r="D1178" s="296" t="s">
        <v>53</v>
      </c>
      <c r="E1178" s="296" t="str">
        <f t="shared" si="10266"/>
        <v>LT7,5</v>
      </c>
      <c r="F1178" s="296">
        <v>39</v>
      </c>
      <c r="G1178" s="296">
        <f t="shared" si="10168"/>
        <v>39</v>
      </c>
      <c r="H1178" s="297"/>
      <c r="I1178" s="297"/>
      <c r="J1178" s="294"/>
      <c r="K1178" s="294"/>
      <c r="L1178" s="294"/>
      <c r="M1178" s="294"/>
      <c r="N1178" s="297"/>
      <c r="O1178" s="297"/>
      <c r="P1178" s="1"/>
      <c r="Q1178" s="16"/>
      <c r="R1178" s="1"/>
      <c r="S1178" s="294"/>
      <c r="T1178" s="294"/>
      <c r="U1178" s="294"/>
      <c r="V1178" s="294"/>
      <c r="W1178" s="294"/>
      <c r="X1178" s="294"/>
      <c r="Y1178" s="294"/>
      <c r="Z1178" s="294"/>
      <c r="AA1178" s="294"/>
      <c r="AB1178" s="294"/>
      <c r="AC1178" s="1">
        <f t="shared" ref="AC1178" si="10283">+IF(S1178=1,1,0)+IF(T1178=1,1,0)</f>
        <v>0</v>
      </c>
      <c r="AD1178" s="1">
        <f t="shared" ref="AD1178" si="10284">+IF(U1178=1,1,0)+IF(V1178=1,1,0)</f>
        <v>0</v>
      </c>
      <c r="AE1178" s="1">
        <f t="shared" ref="AE1178" si="10285">+IF(W1178=1,1,0)+IF(X1178=1,1,0)</f>
        <v>0</v>
      </c>
      <c r="AF1178" s="1">
        <f t="shared" ref="AF1178" si="10286">+IF(Y1178=1,1,0)+IF(Z1178=1,1,0)</f>
        <v>0</v>
      </c>
      <c r="AG1178" s="1">
        <f t="shared" ref="AG1178" si="10287">+IF(AA1178=1,1,0)</f>
        <v>0</v>
      </c>
      <c r="AH1178" s="1">
        <f t="shared" ref="AH1178" si="10288">+IF(AB1178=1,1,0)</f>
        <v>0</v>
      </c>
      <c r="AI1178" s="1">
        <f t="shared" ref="AI1178" si="10289">+IF(S1178=2,1,0)+IF(T1178=2,1,0)</f>
        <v>0</v>
      </c>
      <c r="AJ1178" s="1">
        <f t="shared" ref="AJ1178" si="10290">+IF(U1178=2,1,0)+IF(V1178=2,1,0)</f>
        <v>0</v>
      </c>
      <c r="AK1178" s="1">
        <f t="shared" ref="AK1178" si="10291">+IF(X1178=2,1,0)+IF(W1178=2,1,0)</f>
        <v>0</v>
      </c>
      <c r="AL1178" s="1">
        <f t="shared" ref="AL1178" si="10292">+IF(Y1178=2,1,0)+IF(Z1178=2,1,0)</f>
        <v>0</v>
      </c>
      <c r="AM1178" s="1">
        <f t="shared" ref="AM1178" si="10293">+IF(AA1178=2,1,0)</f>
        <v>0</v>
      </c>
      <c r="AN1178" s="1">
        <f t="shared" ref="AN1178" si="10294">+IF(AB1178=2,1,0)</f>
        <v>0</v>
      </c>
      <c r="AO1178" s="294"/>
      <c r="AP1178" s="294"/>
      <c r="AQ1178" s="294"/>
      <c r="AR1178" s="294"/>
      <c r="AS1178" s="298">
        <f t="shared" si="10161"/>
        <v>0</v>
      </c>
      <c r="AT1178" s="298">
        <f t="shared" si="10162"/>
        <v>0</v>
      </c>
      <c r="AU1178" s="298">
        <f t="shared" si="10163"/>
        <v>0</v>
      </c>
      <c r="AV1178" s="298">
        <f t="shared" si="10164"/>
        <v>0</v>
      </c>
      <c r="AW1178" s="294"/>
      <c r="AX1178" s="294"/>
      <c r="AY1178" s="294"/>
      <c r="AZ1178" s="294"/>
      <c r="BA1178" s="294"/>
      <c r="BB1178" s="294"/>
      <c r="BC1178" s="294"/>
      <c r="BD1178" s="294">
        <v>1</v>
      </c>
      <c r="BE1178" s="294"/>
      <c r="BF1178" s="294"/>
      <c r="BG1178" s="294"/>
      <c r="BH1178" s="294"/>
      <c r="BI1178" s="294"/>
      <c r="BJ1178" s="294"/>
      <c r="BK1178" s="294"/>
      <c r="BL1178" s="294"/>
      <c r="BM1178" s="294"/>
      <c r="BN1178" s="294"/>
      <c r="BO1178" s="294"/>
      <c r="BP1178" s="1"/>
      <c r="BQ1178" s="294"/>
      <c r="BR1178" s="17">
        <v>2</v>
      </c>
      <c r="BS1178" s="1">
        <f t="shared" si="9918"/>
        <v>0</v>
      </c>
      <c r="BT1178" s="17">
        <f t="shared" ref="BT1178" si="10295">+BS1178*2</f>
        <v>0</v>
      </c>
      <c r="BU1178" s="294"/>
      <c r="BV1178" s="294">
        <v>1</v>
      </c>
      <c r="BW1178" s="294"/>
      <c r="BX1178" s="294"/>
      <c r="BY1178" s="294"/>
      <c r="BZ1178" s="294"/>
      <c r="CA1178" s="294"/>
      <c r="CB1178" s="294"/>
      <c r="CC1178" s="294"/>
      <c r="CD1178" s="1"/>
      <c r="CE1178" s="1"/>
      <c r="CF1178" s="1"/>
      <c r="CG1178" s="294"/>
      <c r="CH1178" s="1">
        <v>1</v>
      </c>
      <c r="CI1178" s="1"/>
      <c r="CJ1178" s="1"/>
      <c r="CK1178" s="383"/>
      <c r="CL1178" s="383"/>
      <c r="CM1178" s="383"/>
      <c r="CN1178" s="1">
        <f t="shared" si="10183"/>
        <v>0</v>
      </c>
      <c r="CO1178" s="1">
        <f t="shared" si="10184"/>
        <v>0</v>
      </c>
      <c r="CP1178" s="20">
        <f t="shared" si="10185"/>
        <v>2.5</v>
      </c>
      <c r="CQ1178" s="351"/>
      <c r="CR1178" s="299">
        <f t="shared" ref="CR1178:CR1185" si="10296">+IF(SUM(AX1178:BM1178)&gt;0,1,0)+1</f>
        <v>2</v>
      </c>
      <c r="CS1178" s="294"/>
      <c r="CT1178" s="294"/>
      <c r="CU1178" s="1"/>
      <c r="CV1178" s="1"/>
      <c r="CW1178" s="1">
        <v>1</v>
      </c>
      <c r="CX1178" s="1"/>
      <c r="CY1178" s="1"/>
      <c r="CZ1178" s="294">
        <v>1</v>
      </c>
      <c r="DA1178" s="17">
        <f t="shared" ref="DA1178" si="10297">+CY1178</f>
        <v>0</v>
      </c>
      <c r="DB1178" s="359">
        <f t="shared" si="9925"/>
        <v>1</v>
      </c>
      <c r="DC1178" s="359">
        <f t="shared" si="10082"/>
        <v>1</v>
      </c>
      <c r="DD1178" s="294"/>
      <c r="DE1178" s="294"/>
      <c r="DF1178" s="294"/>
      <c r="DG1178" s="294"/>
      <c r="DH1178" s="294">
        <v>3</v>
      </c>
      <c r="DI1178" s="294"/>
      <c r="DJ1178" s="294"/>
      <c r="DK1178" s="294"/>
      <c r="DL1178" s="294"/>
      <c r="DM1178" s="294"/>
      <c r="DN1178" s="294"/>
      <c r="DO1178" s="1"/>
      <c r="DP1178" s="1"/>
      <c r="DQ1178" s="17">
        <f t="shared" si="10188"/>
        <v>0</v>
      </c>
      <c r="DR1178" s="17">
        <f t="shared" si="10189"/>
        <v>0</v>
      </c>
      <c r="DS1178" s="17">
        <f t="shared" si="10190"/>
        <v>0</v>
      </c>
      <c r="DT1178" s="17">
        <f t="shared" si="10191"/>
        <v>0</v>
      </c>
      <c r="DU1178" s="17">
        <f t="shared" si="10192"/>
        <v>0</v>
      </c>
      <c r="DV1178" s="17">
        <f t="shared" si="10193"/>
        <v>0</v>
      </c>
      <c r="DW1178" s="1"/>
      <c r="DX1178" s="1"/>
      <c r="DY1178" s="20">
        <f t="shared" si="10194"/>
        <v>0</v>
      </c>
      <c r="DZ1178" s="20">
        <f t="shared" si="10195"/>
        <v>0</v>
      </c>
      <c r="EA1178" s="20">
        <f t="shared" si="10196"/>
        <v>0</v>
      </c>
      <c r="EB1178" s="20">
        <f t="shared" si="10197"/>
        <v>0</v>
      </c>
      <c r="EC1178" s="18">
        <f t="shared" si="10198"/>
        <v>0</v>
      </c>
      <c r="ED1178" s="19">
        <f t="shared" si="10199"/>
        <v>0</v>
      </c>
      <c r="EE1178" s="19">
        <f t="shared" si="10200"/>
        <v>0</v>
      </c>
      <c r="EF1178" s="1">
        <f t="shared" si="10201"/>
        <v>0</v>
      </c>
      <c r="EG1178" s="18">
        <f t="shared" si="10281"/>
        <v>0</v>
      </c>
      <c r="EH1178" s="341"/>
      <c r="EI1178" s="294"/>
      <c r="EJ1178" s="294"/>
      <c r="EK1178" s="294"/>
      <c r="EL1178" s="19">
        <v>1</v>
      </c>
      <c r="EM1178" s="19"/>
      <c r="EN1178" s="19"/>
      <c r="EO1178" s="366"/>
      <c r="EP1178" s="366"/>
      <c r="EQ1178" s="374"/>
      <c r="ER1178" s="374"/>
      <c r="ES1178" s="374"/>
      <c r="ET1178" s="374"/>
      <c r="EU1178" s="18">
        <f t="shared" si="10202"/>
        <v>3</v>
      </c>
      <c r="EV1178" s="18">
        <f t="shared" si="9940"/>
        <v>2</v>
      </c>
      <c r="EW1178" s="341">
        <v>1</v>
      </c>
      <c r="EX1178" s="341"/>
      <c r="EY1178" s="341">
        <v>2</v>
      </c>
      <c r="EZ1178" s="365">
        <f t="shared" si="9970"/>
        <v>0</v>
      </c>
      <c r="FA1178" s="294"/>
      <c r="FB1178" s="294"/>
      <c r="FC1178" s="294"/>
      <c r="FD1178" s="300"/>
      <c r="FE1178" s="300"/>
      <c r="FF1178" s="300"/>
      <c r="FG1178" s="300"/>
      <c r="FH1178" s="300"/>
      <c r="FI1178" s="300"/>
      <c r="FJ1178" s="300"/>
      <c r="FK1178" s="294">
        <f t="shared" si="10282"/>
        <v>39</v>
      </c>
      <c r="FL1178" s="294"/>
      <c r="FM1178" s="294"/>
      <c r="FN1178" s="294"/>
      <c r="FO1178" s="294"/>
      <c r="FP1178" s="20">
        <f t="shared" si="9984"/>
        <v>0</v>
      </c>
      <c r="FQ1178" s="20">
        <f t="shared" si="10204"/>
        <v>0</v>
      </c>
      <c r="FR1178" s="20">
        <f t="shared" si="10205"/>
        <v>0</v>
      </c>
      <c r="FS1178" s="20">
        <f t="shared" si="10206"/>
        <v>0</v>
      </c>
      <c r="FT1178" s="20">
        <f t="shared" si="10207"/>
        <v>0</v>
      </c>
      <c r="FU1178" s="20">
        <f t="shared" si="10208"/>
        <v>0</v>
      </c>
      <c r="FV1178" s="20">
        <f t="shared" si="10209"/>
        <v>0</v>
      </c>
      <c r="FW1178" s="410"/>
    </row>
    <row r="1179" spans="1:179" s="301" customFormat="1" ht="27.75" customHeight="1">
      <c r="A1179" s="295"/>
      <c r="B1179" s="296" t="s">
        <v>301</v>
      </c>
      <c r="C1179" s="296" t="str">
        <f t="shared" si="10148"/>
        <v>6A</v>
      </c>
      <c r="D1179" s="296" t="s">
        <v>53</v>
      </c>
      <c r="E1179" s="296" t="str">
        <f t="shared" si="10266"/>
        <v>LT7,5</v>
      </c>
      <c r="F1179" s="296">
        <v>40</v>
      </c>
      <c r="G1179" s="296">
        <f t="shared" si="10168"/>
        <v>40</v>
      </c>
      <c r="H1179" s="297"/>
      <c r="I1179" s="297"/>
      <c r="J1179" s="294"/>
      <c r="K1179" s="294"/>
      <c r="L1179" s="294"/>
      <c r="M1179" s="294"/>
      <c r="N1179" s="297"/>
      <c r="O1179" s="297"/>
      <c r="P1179" s="1"/>
      <c r="Q1179" s="16"/>
      <c r="R1179" s="1"/>
      <c r="S1179" s="294"/>
      <c r="T1179" s="294"/>
      <c r="U1179" s="294"/>
      <c r="V1179" s="294"/>
      <c r="W1179" s="294"/>
      <c r="X1179" s="294"/>
      <c r="Y1179" s="294"/>
      <c r="Z1179" s="294"/>
      <c r="AA1179" s="294"/>
      <c r="AB1179" s="294"/>
      <c r="AC1179" s="1">
        <f t="shared" ref="AC1179" si="10298">+IF(S1179=1,1,0)+IF(T1179=1,1,0)</f>
        <v>0</v>
      </c>
      <c r="AD1179" s="1">
        <f t="shared" ref="AD1179" si="10299">+IF(U1179=1,1,0)+IF(V1179=1,1,0)</f>
        <v>0</v>
      </c>
      <c r="AE1179" s="1">
        <f t="shared" ref="AE1179" si="10300">+IF(W1179=1,1,0)+IF(X1179=1,1,0)</f>
        <v>0</v>
      </c>
      <c r="AF1179" s="1">
        <f t="shared" ref="AF1179" si="10301">+IF(Y1179=1,1,0)+IF(Z1179=1,1,0)</f>
        <v>0</v>
      </c>
      <c r="AG1179" s="1">
        <f t="shared" ref="AG1179" si="10302">+IF(AA1179=1,1,0)</f>
        <v>0</v>
      </c>
      <c r="AH1179" s="1">
        <f t="shared" ref="AH1179" si="10303">+IF(AB1179=1,1,0)</f>
        <v>0</v>
      </c>
      <c r="AI1179" s="1">
        <f t="shared" ref="AI1179" si="10304">+IF(S1179=2,1,0)+IF(T1179=2,1,0)</f>
        <v>0</v>
      </c>
      <c r="AJ1179" s="1">
        <f t="shared" ref="AJ1179" si="10305">+IF(U1179=2,1,0)+IF(V1179=2,1,0)</f>
        <v>0</v>
      </c>
      <c r="AK1179" s="1">
        <f t="shared" ref="AK1179" si="10306">+IF(X1179=2,1,0)+IF(W1179=2,1,0)</f>
        <v>0</v>
      </c>
      <c r="AL1179" s="1">
        <f t="shared" ref="AL1179" si="10307">+IF(Y1179=2,1,0)+IF(Z1179=2,1,0)</f>
        <v>0</v>
      </c>
      <c r="AM1179" s="1">
        <f t="shared" ref="AM1179" si="10308">+IF(AA1179=2,1,0)</f>
        <v>0</v>
      </c>
      <c r="AN1179" s="1">
        <f t="shared" ref="AN1179" si="10309">+IF(AB1179=2,1,0)</f>
        <v>0</v>
      </c>
      <c r="AO1179" s="294"/>
      <c r="AP1179" s="294"/>
      <c r="AQ1179" s="294"/>
      <c r="AR1179" s="294"/>
      <c r="AS1179" s="298">
        <f t="shared" si="10161"/>
        <v>0</v>
      </c>
      <c r="AT1179" s="298">
        <f t="shared" si="10162"/>
        <v>0</v>
      </c>
      <c r="AU1179" s="298">
        <f t="shared" si="10163"/>
        <v>0</v>
      </c>
      <c r="AV1179" s="298">
        <f t="shared" si="10164"/>
        <v>0</v>
      </c>
      <c r="AW1179" s="294"/>
      <c r="AX1179" s="294"/>
      <c r="AY1179" s="294"/>
      <c r="AZ1179" s="294"/>
      <c r="BA1179" s="294"/>
      <c r="BB1179" s="294"/>
      <c r="BC1179" s="294"/>
      <c r="BD1179" s="294">
        <v>1</v>
      </c>
      <c r="BE1179" s="294"/>
      <c r="BF1179" s="294"/>
      <c r="BG1179" s="294"/>
      <c r="BH1179" s="294"/>
      <c r="BI1179" s="294"/>
      <c r="BJ1179" s="294"/>
      <c r="BK1179" s="294"/>
      <c r="BL1179" s="294"/>
      <c r="BM1179" s="294"/>
      <c r="BN1179" s="294"/>
      <c r="BO1179" s="294"/>
      <c r="BP1179" s="1"/>
      <c r="BQ1179" s="294"/>
      <c r="BR1179" s="17">
        <v>2</v>
      </c>
      <c r="BS1179" s="1">
        <f t="shared" si="9918"/>
        <v>0</v>
      </c>
      <c r="BT1179" s="17">
        <f t="shared" ref="BT1179" si="10310">+BS1179*2</f>
        <v>0</v>
      </c>
      <c r="BU1179" s="294"/>
      <c r="BV1179" s="294">
        <v>1</v>
      </c>
      <c r="BW1179" s="294"/>
      <c r="BX1179" s="294"/>
      <c r="BY1179" s="294"/>
      <c r="BZ1179" s="294"/>
      <c r="CA1179" s="294"/>
      <c r="CB1179" s="294"/>
      <c r="CC1179" s="294"/>
      <c r="CD1179" s="1"/>
      <c r="CE1179" s="1"/>
      <c r="CF1179" s="1"/>
      <c r="CG1179" s="294"/>
      <c r="CH1179" s="1">
        <v>1</v>
      </c>
      <c r="CI1179" s="1"/>
      <c r="CJ1179" s="1"/>
      <c r="CK1179" s="383"/>
      <c r="CL1179" s="383"/>
      <c r="CM1179" s="383"/>
      <c r="CN1179" s="1">
        <f t="shared" si="10183"/>
        <v>0</v>
      </c>
      <c r="CO1179" s="1">
        <f t="shared" si="10184"/>
        <v>0</v>
      </c>
      <c r="CP1179" s="20">
        <f t="shared" si="10185"/>
        <v>2.5</v>
      </c>
      <c r="CQ1179" s="351"/>
      <c r="CR1179" s="299">
        <f t="shared" si="10296"/>
        <v>2</v>
      </c>
      <c r="CS1179" s="294"/>
      <c r="CT1179" s="294"/>
      <c r="CU1179" s="1"/>
      <c r="CV1179" s="1"/>
      <c r="CW1179" s="1"/>
      <c r="CX1179" s="1"/>
      <c r="CY1179" s="1"/>
      <c r="CZ1179" s="294"/>
      <c r="DA1179" s="17">
        <f t="shared" ref="DA1179" si="10311">+CY1179</f>
        <v>0</v>
      </c>
      <c r="DB1179" s="359">
        <f t="shared" si="9925"/>
        <v>0</v>
      </c>
      <c r="DC1179" s="359">
        <f t="shared" si="10082"/>
        <v>0</v>
      </c>
      <c r="DD1179" s="294"/>
      <c r="DE1179" s="294"/>
      <c r="DF1179" s="294"/>
      <c r="DG1179" s="294"/>
      <c r="DH1179" s="294"/>
      <c r="DI1179" s="294"/>
      <c r="DJ1179" s="294"/>
      <c r="DK1179" s="294"/>
      <c r="DL1179" s="294"/>
      <c r="DM1179" s="294"/>
      <c r="DN1179" s="294"/>
      <c r="DO1179" s="1"/>
      <c r="DP1179" s="1"/>
      <c r="DQ1179" s="17">
        <f t="shared" si="10188"/>
        <v>0</v>
      </c>
      <c r="DR1179" s="17">
        <f t="shared" si="10189"/>
        <v>0</v>
      </c>
      <c r="DS1179" s="17">
        <f t="shared" si="10190"/>
        <v>0</v>
      </c>
      <c r="DT1179" s="17">
        <f t="shared" si="10191"/>
        <v>0</v>
      </c>
      <c r="DU1179" s="17">
        <f t="shared" si="10192"/>
        <v>0</v>
      </c>
      <c r="DV1179" s="17">
        <f t="shared" si="10193"/>
        <v>0</v>
      </c>
      <c r="DW1179" s="1"/>
      <c r="DX1179" s="1"/>
      <c r="DY1179" s="20">
        <f t="shared" si="10194"/>
        <v>0</v>
      </c>
      <c r="DZ1179" s="20">
        <f t="shared" si="10195"/>
        <v>0</v>
      </c>
      <c r="EA1179" s="20">
        <f t="shared" si="10196"/>
        <v>0</v>
      </c>
      <c r="EB1179" s="20">
        <f t="shared" si="10197"/>
        <v>0</v>
      </c>
      <c r="EC1179" s="18">
        <f t="shared" si="10198"/>
        <v>0</v>
      </c>
      <c r="ED1179" s="19">
        <f t="shared" si="10199"/>
        <v>0</v>
      </c>
      <c r="EE1179" s="19">
        <f t="shared" si="10200"/>
        <v>0</v>
      </c>
      <c r="EF1179" s="1">
        <f t="shared" si="10201"/>
        <v>0</v>
      </c>
      <c r="EG1179" s="18">
        <f t="shared" si="10281"/>
        <v>0</v>
      </c>
      <c r="EH1179" s="341"/>
      <c r="EI1179" s="294"/>
      <c r="EJ1179" s="294"/>
      <c r="EK1179" s="294"/>
      <c r="EL1179" s="19"/>
      <c r="EM1179" s="19"/>
      <c r="EN1179" s="19"/>
      <c r="EO1179" s="366"/>
      <c r="EP1179" s="366"/>
      <c r="EQ1179" s="374"/>
      <c r="ER1179" s="374"/>
      <c r="ES1179" s="374"/>
      <c r="ET1179" s="374"/>
      <c r="EU1179" s="18">
        <f t="shared" si="10202"/>
        <v>0</v>
      </c>
      <c r="EV1179" s="18">
        <f t="shared" si="9940"/>
        <v>2</v>
      </c>
      <c r="EW1179" s="341">
        <v>1</v>
      </c>
      <c r="EX1179" s="341"/>
      <c r="EY1179" s="341"/>
      <c r="EZ1179" s="365">
        <f t="shared" si="9970"/>
        <v>0</v>
      </c>
      <c r="FA1179" s="294"/>
      <c r="FB1179" s="294"/>
      <c r="FC1179" s="294"/>
      <c r="FD1179" s="300"/>
      <c r="FE1179" s="300"/>
      <c r="FF1179" s="300"/>
      <c r="FG1179" s="300"/>
      <c r="FH1179" s="300"/>
      <c r="FI1179" s="300"/>
      <c r="FJ1179" s="300"/>
      <c r="FK1179" s="294">
        <f t="shared" si="10282"/>
        <v>40</v>
      </c>
      <c r="FL1179" s="294"/>
      <c r="FM1179" s="294"/>
      <c r="FN1179" s="294"/>
      <c r="FO1179" s="294"/>
      <c r="FP1179" s="20">
        <f t="shared" si="9984"/>
        <v>0</v>
      </c>
      <c r="FQ1179" s="20">
        <f t="shared" si="10204"/>
        <v>0</v>
      </c>
      <c r="FR1179" s="20">
        <f t="shared" si="10205"/>
        <v>0</v>
      </c>
      <c r="FS1179" s="20">
        <f t="shared" si="10206"/>
        <v>0</v>
      </c>
      <c r="FT1179" s="20">
        <f t="shared" si="10207"/>
        <v>0</v>
      </c>
      <c r="FU1179" s="20">
        <f t="shared" si="10208"/>
        <v>0</v>
      </c>
      <c r="FV1179" s="20">
        <f t="shared" si="10209"/>
        <v>0</v>
      </c>
      <c r="FW1179" s="410"/>
    </row>
    <row r="1180" spans="1:179" s="301" customFormat="1" ht="27.75" customHeight="1">
      <c r="A1180" s="295"/>
      <c r="B1180" s="296" t="s">
        <v>197</v>
      </c>
      <c r="C1180" s="296" t="str">
        <f t="shared" si="10148"/>
        <v>7A</v>
      </c>
      <c r="D1180" s="296" t="s">
        <v>53</v>
      </c>
      <c r="E1180" s="296" t="str">
        <f t="shared" si="10266"/>
        <v>LT7,5</v>
      </c>
      <c r="F1180" s="296">
        <v>40</v>
      </c>
      <c r="G1180" s="296">
        <f t="shared" si="10168"/>
        <v>40</v>
      </c>
      <c r="H1180" s="297"/>
      <c r="I1180" s="297"/>
      <c r="J1180" s="294"/>
      <c r="K1180" s="294"/>
      <c r="L1180" s="294"/>
      <c r="M1180" s="294"/>
      <c r="N1180" s="297"/>
      <c r="O1180" s="297"/>
      <c r="P1180" s="1"/>
      <c r="Q1180" s="16"/>
      <c r="R1180" s="1"/>
      <c r="S1180" s="294"/>
      <c r="T1180" s="294"/>
      <c r="U1180" s="294"/>
      <c r="V1180" s="294"/>
      <c r="W1180" s="294"/>
      <c r="X1180" s="294"/>
      <c r="Y1180" s="294"/>
      <c r="Z1180" s="294"/>
      <c r="AA1180" s="294"/>
      <c r="AB1180" s="294"/>
      <c r="AC1180" s="1">
        <f t="shared" ref="AC1180:AC1181" si="10312">+IF(S1180=1,1,0)+IF(T1180=1,1,0)</f>
        <v>0</v>
      </c>
      <c r="AD1180" s="1">
        <f t="shared" ref="AD1180:AD1181" si="10313">+IF(U1180=1,1,0)+IF(V1180=1,1,0)</f>
        <v>0</v>
      </c>
      <c r="AE1180" s="1">
        <f t="shared" ref="AE1180:AE1181" si="10314">+IF(W1180=1,1,0)+IF(X1180=1,1,0)</f>
        <v>0</v>
      </c>
      <c r="AF1180" s="1">
        <f t="shared" ref="AF1180:AF1181" si="10315">+IF(Y1180=1,1,0)+IF(Z1180=1,1,0)</f>
        <v>0</v>
      </c>
      <c r="AG1180" s="1">
        <f t="shared" ref="AG1180:AG1181" si="10316">+IF(AA1180=1,1,0)</f>
        <v>0</v>
      </c>
      <c r="AH1180" s="1">
        <f t="shared" ref="AH1180:AH1181" si="10317">+IF(AB1180=1,1,0)</f>
        <v>0</v>
      </c>
      <c r="AI1180" s="1">
        <f t="shared" ref="AI1180:AI1181" si="10318">+IF(S1180=2,1,0)+IF(T1180=2,1,0)</f>
        <v>0</v>
      </c>
      <c r="AJ1180" s="1">
        <f t="shared" ref="AJ1180:AJ1181" si="10319">+IF(U1180=2,1,0)+IF(V1180=2,1,0)</f>
        <v>0</v>
      </c>
      <c r="AK1180" s="1">
        <f t="shared" ref="AK1180:AK1181" si="10320">+IF(X1180=2,1,0)+IF(W1180=2,1,0)</f>
        <v>0</v>
      </c>
      <c r="AL1180" s="1">
        <f t="shared" ref="AL1180:AL1181" si="10321">+IF(Y1180=2,1,0)+IF(Z1180=2,1,0)</f>
        <v>0</v>
      </c>
      <c r="AM1180" s="1">
        <f t="shared" ref="AM1180:AM1181" si="10322">+IF(AA1180=2,1,0)</f>
        <v>0</v>
      </c>
      <c r="AN1180" s="1">
        <f t="shared" ref="AN1180:AN1181" si="10323">+IF(AB1180=2,1,0)</f>
        <v>0</v>
      </c>
      <c r="AO1180" s="294"/>
      <c r="AP1180" s="294"/>
      <c r="AQ1180" s="294"/>
      <c r="AR1180" s="294"/>
      <c r="AS1180" s="298">
        <f t="shared" si="10161"/>
        <v>0</v>
      </c>
      <c r="AT1180" s="298">
        <f t="shared" si="10162"/>
        <v>0</v>
      </c>
      <c r="AU1180" s="298">
        <f t="shared" si="10163"/>
        <v>0</v>
      </c>
      <c r="AV1180" s="298">
        <f t="shared" si="10164"/>
        <v>0</v>
      </c>
      <c r="AW1180" s="294"/>
      <c r="AX1180" s="294"/>
      <c r="AY1180" s="294"/>
      <c r="AZ1180" s="294"/>
      <c r="BA1180" s="294"/>
      <c r="BB1180" s="294"/>
      <c r="BC1180" s="294"/>
      <c r="BD1180" s="294">
        <v>1</v>
      </c>
      <c r="BE1180" s="294"/>
      <c r="BF1180" s="294"/>
      <c r="BG1180" s="294"/>
      <c r="BH1180" s="294"/>
      <c r="BI1180" s="294"/>
      <c r="BJ1180" s="294"/>
      <c r="BK1180" s="294"/>
      <c r="BL1180" s="294"/>
      <c r="BM1180" s="294"/>
      <c r="BN1180" s="294"/>
      <c r="BO1180" s="294"/>
      <c r="BP1180" s="1"/>
      <c r="BQ1180" s="294"/>
      <c r="BR1180" s="17">
        <v>2</v>
      </c>
      <c r="BS1180" s="1">
        <f t="shared" si="9918"/>
        <v>0</v>
      </c>
      <c r="BT1180" s="17">
        <f t="shared" ref="BT1180:BT1181" si="10324">+BS1180*2</f>
        <v>0</v>
      </c>
      <c r="BU1180" s="294"/>
      <c r="BV1180" s="294">
        <v>1</v>
      </c>
      <c r="BW1180" s="294">
        <v>1</v>
      </c>
      <c r="BX1180" s="294">
        <v>1</v>
      </c>
      <c r="BY1180" s="294"/>
      <c r="BZ1180" s="294"/>
      <c r="CA1180" s="294"/>
      <c r="CB1180" s="294"/>
      <c r="CC1180" s="294"/>
      <c r="CD1180" s="1"/>
      <c r="CE1180" s="1"/>
      <c r="CF1180" s="1"/>
      <c r="CG1180" s="294"/>
      <c r="CH1180" s="1">
        <v>1</v>
      </c>
      <c r="CI1180" s="1"/>
      <c r="CJ1180" s="1"/>
      <c r="CK1180" s="383"/>
      <c r="CL1180" s="383"/>
      <c r="CM1180" s="383"/>
      <c r="CN1180" s="1">
        <f t="shared" si="10183"/>
        <v>1</v>
      </c>
      <c r="CO1180" s="1">
        <f t="shared" si="10184"/>
        <v>1</v>
      </c>
      <c r="CP1180" s="20">
        <f t="shared" si="10185"/>
        <v>2.5</v>
      </c>
      <c r="CQ1180" s="351"/>
      <c r="CR1180" s="299">
        <f t="shared" si="10296"/>
        <v>2</v>
      </c>
      <c r="CS1180" s="294"/>
      <c r="CT1180" s="294"/>
      <c r="CU1180" s="1"/>
      <c r="CV1180" s="1"/>
      <c r="CW1180" s="1"/>
      <c r="CX1180" s="1"/>
      <c r="CY1180" s="1"/>
      <c r="CZ1180" s="294"/>
      <c r="DA1180" s="17">
        <f t="shared" ref="DA1180:DA1181" si="10325">+CY1180</f>
        <v>0</v>
      </c>
      <c r="DB1180" s="359">
        <f t="shared" si="9925"/>
        <v>0</v>
      </c>
      <c r="DC1180" s="359">
        <f t="shared" si="10082"/>
        <v>0</v>
      </c>
      <c r="DD1180" s="294"/>
      <c r="DE1180" s="294"/>
      <c r="DF1180" s="294"/>
      <c r="DG1180" s="294"/>
      <c r="DH1180" s="294"/>
      <c r="DI1180" s="294"/>
      <c r="DJ1180" s="294"/>
      <c r="DK1180" s="294"/>
      <c r="DL1180" s="294"/>
      <c r="DM1180" s="294"/>
      <c r="DN1180" s="294"/>
      <c r="DO1180" s="1"/>
      <c r="DP1180" s="1"/>
      <c r="DQ1180" s="17">
        <f t="shared" si="10188"/>
        <v>0</v>
      </c>
      <c r="DR1180" s="17">
        <f t="shared" si="10189"/>
        <v>0</v>
      </c>
      <c r="DS1180" s="17">
        <f t="shared" si="10190"/>
        <v>0</v>
      </c>
      <c r="DT1180" s="17">
        <f t="shared" si="10191"/>
        <v>0</v>
      </c>
      <c r="DU1180" s="17">
        <f t="shared" si="10192"/>
        <v>0</v>
      </c>
      <c r="DV1180" s="17">
        <f t="shared" si="10193"/>
        <v>0</v>
      </c>
      <c r="DW1180" s="1"/>
      <c r="DX1180" s="1"/>
      <c r="DY1180" s="20">
        <f t="shared" si="10194"/>
        <v>0</v>
      </c>
      <c r="DZ1180" s="20">
        <f t="shared" si="10195"/>
        <v>0</v>
      </c>
      <c r="EA1180" s="20">
        <f t="shared" si="10196"/>
        <v>0</v>
      </c>
      <c r="EB1180" s="20">
        <f t="shared" si="10197"/>
        <v>0</v>
      </c>
      <c r="EC1180" s="18">
        <f t="shared" si="10198"/>
        <v>0</v>
      </c>
      <c r="ED1180" s="19">
        <f t="shared" si="10199"/>
        <v>0</v>
      </c>
      <c r="EE1180" s="19">
        <f t="shared" si="10200"/>
        <v>0</v>
      </c>
      <c r="EF1180" s="1">
        <f t="shared" si="10201"/>
        <v>0</v>
      </c>
      <c r="EG1180" s="18">
        <f t="shared" si="10281"/>
        <v>0</v>
      </c>
      <c r="EH1180" s="341"/>
      <c r="EI1180" s="294"/>
      <c r="EJ1180" s="294"/>
      <c r="EK1180" s="294"/>
      <c r="EL1180" s="19"/>
      <c r="EM1180" s="19"/>
      <c r="EN1180" s="19"/>
      <c r="EO1180" s="366"/>
      <c r="EP1180" s="366"/>
      <c r="EQ1180" s="374"/>
      <c r="ER1180" s="374"/>
      <c r="ES1180" s="374"/>
      <c r="ET1180" s="374"/>
      <c r="EU1180" s="18">
        <f t="shared" si="10202"/>
        <v>0</v>
      </c>
      <c r="EV1180" s="18">
        <f t="shared" si="9940"/>
        <v>2</v>
      </c>
      <c r="EW1180" s="341">
        <v>1</v>
      </c>
      <c r="EX1180" s="341"/>
      <c r="EY1180" s="341"/>
      <c r="EZ1180" s="365">
        <f t="shared" si="9970"/>
        <v>0.5</v>
      </c>
      <c r="FA1180" s="294"/>
      <c r="FB1180" s="294"/>
      <c r="FC1180" s="294"/>
      <c r="FD1180" s="300"/>
      <c r="FE1180" s="300"/>
      <c r="FF1180" s="300"/>
      <c r="FG1180" s="300"/>
      <c r="FH1180" s="300"/>
      <c r="FI1180" s="300"/>
      <c r="FJ1180" s="300"/>
      <c r="FK1180" s="294">
        <f t="shared" si="10282"/>
        <v>40</v>
      </c>
      <c r="FL1180" s="294"/>
      <c r="FM1180" s="294"/>
      <c r="FN1180" s="294"/>
      <c r="FO1180" s="294"/>
      <c r="FP1180" s="20">
        <f t="shared" si="9984"/>
        <v>0</v>
      </c>
      <c r="FQ1180" s="20">
        <f t="shared" si="10204"/>
        <v>0</v>
      </c>
      <c r="FR1180" s="20">
        <f t="shared" si="10205"/>
        <v>0</v>
      </c>
      <c r="FS1180" s="20">
        <f t="shared" si="10206"/>
        <v>0</v>
      </c>
      <c r="FT1180" s="20">
        <f t="shared" si="10207"/>
        <v>0</v>
      </c>
      <c r="FU1180" s="20">
        <f t="shared" si="10208"/>
        <v>0</v>
      </c>
      <c r="FV1180" s="20">
        <f t="shared" si="10209"/>
        <v>0</v>
      </c>
      <c r="FW1180" s="410"/>
    </row>
    <row r="1181" spans="1:179" s="301" customFormat="1" ht="27.75" customHeight="1">
      <c r="A1181" s="295"/>
      <c r="B1181" s="296" t="s">
        <v>198</v>
      </c>
      <c r="C1181" s="296" t="str">
        <f t="shared" si="10148"/>
        <v>8A</v>
      </c>
      <c r="D1181" s="296" t="s">
        <v>53</v>
      </c>
      <c r="E1181" s="296" t="str">
        <f t="shared" si="10266"/>
        <v>LT7,5</v>
      </c>
      <c r="F1181" s="296">
        <v>38</v>
      </c>
      <c r="G1181" s="296">
        <f t="shared" si="10168"/>
        <v>38</v>
      </c>
      <c r="H1181" s="297"/>
      <c r="I1181" s="297"/>
      <c r="J1181" s="294"/>
      <c r="K1181" s="294"/>
      <c r="L1181" s="294"/>
      <c r="M1181" s="294"/>
      <c r="N1181" s="297"/>
      <c r="O1181" s="297"/>
      <c r="P1181" s="1"/>
      <c r="Q1181" s="16"/>
      <c r="R1181" s="1"/>
      <c r="S1181" s="294"/>
      <c r="T1181" s="294"/>
      <c r="U1181" s="294"/>
      <c r="V1181" s="294"/>
      <c r="W1181" s="294"/>
      <c r="X1181" s="294"/>
      <c r="Y1181" s="294"/>
      <c r="Z1181" s="294"/>
      <c r="AA1181" s="294"/>
      <c r="AB1181" s="294"/>
      <c r="AC1181" s="1">
        <f t="shared" si="10312"/>
        <v>0</v>
      </c>
      <c r="AD1181" s="1">
        <f t="shared" si="10313"/>
        <v>0</v>
      </c>
      <c r="AE1181" s="1">
        <f t="shared" si="10314"/>
        <v>0</v>
      </c>
      <c r="AF1181" s="1">
        <f t="shared" si="10315"/>
        <v>0</v>
      </c>
      <c r="AG1181" s="1">
        <f t="shared" si="10316"/>
        <v>0</v>
      </c>
      <c r="AH1181" s="1">
        <f t="shared" si="10317"/>
        <v>0</v>
      </c>
      <c r="AI1181" s="1">
        <f t="shared" si="10318"/>
        <v>0</v>
      </c>
      <c r="AJ1181" s="1">
        <f t="shared" si="10319"/>
        <v>0</v>
      </c>
      <c r="AK1181" s="1">
        <f t="shared" si="10320"/>
        <v>0</v>
      </c>
      <c r="AL1181" s="1">
        <f t="shared" si="10321"/>
        <v>0</v>
      </c>
      <c r="AM1181" s="1">
        <f t="shared" si="10322"/>
        <v>0</v>
      </c>
      <c r="AN1181" s="1">
        <f t="shared" si="10323"/>
        <v>0</v>
      </c>
      <c r="AO1181" s="294"/>
      <c r="AP1181" s="294"/>
      <c r="AQ1181" s="294"/>
      <c r="AR1181" s="294"/>
      <c r="AS1181" s="298">
        <f t="shared" si="10161"/>
        <v>0</v>
      </c>
      <c r="AT1181" s="298">
        <f t="shared" si="10162"/>
        <v>0</v>
      </c>
      <c r="AU1181" s="298">
        <f t="shared" si="10163"/>
        <v>0</v>
      </c>
      <c r="AV1181" s="298">
        <f t="shared" si="10164"/>
        <v>0</v>
      </c>
      <c r="AW1181" s="294"/>
      <c r="AX1181" s="294"/>
      <c r="AY1181" s="294"/>
      <c r="AZ1181" s="294"/>
      <c r="BA1181" s="294"/>
      <c r="BB1181" s="294"/>
      <c r="BC1181" s="294"/>
      <c r="BD1181" s="294">
        <v>1</v>
      </c>
      <c r="BE1181" s="294"/>
      <c r="BF1181" s="294"/>
      <c r="BG1181" s="294"/>
      <c r="BH1181" s="294"/>
      <c r="BI1181" s="294"/>
      <c r="BJ1181" s="294"/>
      <c r="BK1181" s="294"/>
      <c r="BL1181" s="294"/>
      <c r="BM1181" s="294"/>
      <c r="BN1181" s="294"/>
      <c r="BO1181" s="294"/>
      <c r="BP1181" s="1"/>
      <c r="BQ1181" s="294"/>
      <c r="BR1181" s="17">
        <v>2</v>
      </c>
      <c r="BS1181" s="1">
        <f t="shared" si="9918"/>
        <v>0</v>
      </c>
      <c r="BT1181" s="17">
        <f t="shared" si="10324"/>
        <v>0</v>
      </c>
      <c r="BU1181" s="294">
        <v>8</v>
      </c>
      <c r="BV1181" s="294">
        <v>1</v>
      </c>
      <c r="BW1181" s="294"/>
      <c r="BX1181" s="294"/>
      <c r="BY1181" s="294"/>
      <c r="BZ1181" s="294"/>
      <c r="CA1181" s="294"/>
      <c r="CB1181" s="294"/>
      <c r="CC1181" s="294"/>
      <c r="CD1181" s="1"/>
      <c r="CE1181" s="1"/>
      <c r="CF1181" s="1"/>
      <c r="CG1181" s="294"/>
      <c r="CH1181" s="1">
        <v>1</v>
      </c>
      <c r="CI1181" s="1"/>
      <c r="CJ1181" s="1"/>
      <c r="CK1181" s="383"/>
      <c r="CL1181" s="383"/>
      <c r="CM1181" s="383"/>
      <c r="CN1181" s="1">
        <f t="shared" si="10183"/>
        <v>0</v>
      </c>
      <c r="CO1181" s="1">
        <f t="shared" si="10184"/>
        <v>0</v>
      </c>
      <c r="CP1181" s="20">
        <f t="shared" si="10185"/>
        <v>2.5</v>
      </c>
      <c r="CQ1181" s="351"/>
      <c r="CR1181" s="299">
        <f t="shared" si="10296"/>
        <v>2</v>
      </c>
      <c r="CS1181" s="294"/>
      <c r="CT1181" s="294"/>
      <c r="CU1181" s="1"/>
      <c r="CV1181" s="1"/>
      <c r="CW1181" s="1"/>
      <c r="CX1181" s="1"/>
      <c r="CY1181" s="1"/>
      <c r="CZ1181" s="294"/>
      <c r="DA1181" s="17">
        <f t="shared" si="10325"/>
        <v>0</v>
      </c>
      <c r="DB1181" s="359">
        <f t="shared" si="9925"/>
        <v>0</v>
      </c>
      <c r="DC1181" s="359">
        <f t="shared" si="10082"/>
        <v>0</v>
      </c>
      <c r="DD1181" s="294"/>
      <c r="DE1181" s="294"/>
      <c r="DF1181" s="294"/>
      <c r="DG1181" s="294"/>
      <c r="DH1181" s="294"/>
      <c r="DI1181" s="294"/>
      <c r="DJ1181" s="294"/>
      <c r="DK1181" s="294"/>
      <c r="DL1181" s="294"/>
      <c r="DM1181" s="294"/>
      <c r="DN1181" s="294"/>
      <c r="DO1181" s="1"/>
      <c r="DP1181" s="1"/>
      <c r="DQ1181" s="17">
        <f t="shared" si="10188"/>
        <v>0</v>
      </c>
      <c r="DR1181" s="17">
        <f t="shared" si="10189"/>
        <v>0</v>
      </c>
      <c r="DS1181" s="17">
        <f t="shared" si="10190"/>
        <v>0</v>
      </c>
      <c r="DT1181" s="17">
        <f t="shared" si="10191"/>
        <v>0</v>
      </c>
      <c r="DU1181" s="17">
        <f t="shared" si="10192"/>
        <v>0</v>
      </c>
      <c r="DV1181" s="17">
        <f t="shared" si="10193"/>
        <v>0</v>
      </c>
      <c r="DW1181" s="1"/>
      <c r="DX1181" s="1"/>
      <c r="DY1181" s="20">
        <f t="shared" si="10194"/>
        <v>0</v>
      </c>
      <c r="DZ1181" s="20">
        <f t="shared" si="10195"/>
        <v>0</v>
      </c>
      <c r="EA1181" s="20">
        <f t="shared" si="10196"/>
        <v>0</v>
      </c>
      <c r="EB1181" s="20">
        <f t="shared" si="10197"/>
        <v>0</v>
      </c>
      <c r="EC1181" s="18">
        <f t="shared" si="10198"/>
        <v>0</v>
      </c>
      <c r="ED1181" s="19">
        <f t="shared" si="10199"/>
        <v>0</v>
      </c>
      <c r="EE1181" s="19">
        <f t="shared" si="10200"/>
        <v>0</v>
      </c>
      <c r="EF1181" s="1">
        <f t="shared" si="10201"/>
        <v>0</v>
      </c>
      <c r="EG1181" s="18">
        <f t="shared" si="10281"/>
        <v>0</v>
      </c>
      <c r="EH1181" s="341"/>
      <c r="EI1181" s="294"/>
      <c r="EJ1181" s="294"/>
      <c r="EK1181" s="294"/>
      <c r="EL1181" s="19"/>
      <c r="EM1181" s="19"/>
      <c r="EN1181" s="19"/>
      <c r="EO1181" s="366"/>
      <c r="EP1181" s="366"/>
      <c r="EQ1181" s="374"/>
      <c r="ER1181" s="374"/>
      <c r="ES1181" s="374"/>
      <c r="ET1181" s="374"/>
      <c r="EU1181" s="18">
        <f t="shared" si="10202"/>
        <v>0</v>
      </c>
      <c r="EV1181" s="18">
        <f t="shared" si="9940"/>
        <v>2</v>
      </c>
      <c r="EW1181" s="341">
        <v>1</v>
      </c>
      <c r="EX1181" s="341"/>
      <c r="EY1181" s="341"/>
      <c r="EZ1181" s="365">
        <f t="shared" si="9970"/>
        <v>0</v>
      </c>
      <c r="FA1181" s="294"/>
      <c r="FB1181" s="294"/>
      <c r="FC1181" s="294"/>
      <c r="FD1181" s="300"/>
      <c r="FE1181" s="300"/>
      <c r="FF1181" s="300"/>
      <c r="FG1181" s="300"/>
      <c r="FH1181" s="300"/>
      <c r="FI1181" s="300"/>
      <c r="FJ1181" s="300"/>
      <c r="FK1181" s="294">
        <f t="shared" si="10282"/>
        <v>38</v>
      </c>
      <c r="FL1181" s="294"/>
      <c r="FM1181" s="294"/>
      <c r="FN1181" s="294"/>
      <c r="FO1181" s="294"/>
      <c r="FP1181" s="20">
        <f t="shared" si="9984"/>
        <v>0</v>
      </c>
      <c r="FQ1181" s="20">
        <f t="shared" si="10204"/>
        <v>0</v>
      </c>
      <c r="FR1181" s="20">
        <f t="shared" si="10205"/>
        <v>0</v>
      </c>
      <c r="FS1181" s="20">
        <f t="shared" si="10206"/>
        <v>0</v>
      </c>
      <c r="FT1181" s="20">
        <f t="shared" si="10207"/>
        <v>0</v>
      </c>
      <c r="FU1181" s="20">
        <f t="shared" si="10208"/>
        <v>0</v>
      </c>
      <c r="FV1181" s="20">
        <f t="shared" si="10209"/>
        <v>0</v>
      </c>
      <c r="FW1181" s="409"/>
    </row>
    <row r="1182" spans="1:179" s="301" customFormat="1" ht="27.75" customHeight="1">
      <c r="A1182" s="295"/>
      <c r="B1182" s="296" t="s">
        <v>302</v>
      </c>
      <c r="C1182" s="296" t="str">
        <f t="shared" ref="C1182:C1187" si="10326">B1182</f>
        <v>9A</v>
      </c>
      <c r="D1182" s="296" t="s">
        <v>53</v>
      </c>
      <c r="E1182" s="296" t="str">
        <f>D1182</f>
        <v>LT7,5</v>
      </c>
      <c r="F1182" s="296">
        <v>53</v>
      </c>
      <c r="G1182" s="296">
        <f>F1182</f>
        <v>53</v>
      </c>
      <c r="H1182" s="297"/>
      <c r="I1182" s="297"/>
      <c r="J1182" s="294"/>
      <c r="K1182" s="294"/>
      <c r="L1182" s="294"/>
      <c r="M1182" s="294"/>
      <c r="N1182" s="297"/>
      <c r="O1182" s="297"/>
      <c r="P1182" s="1"/>
      <c r="Q1182" s="16"/>
      <c r="R1182" s="1"/>
      <c r="S1182" s="294"/>
      <c r="T1182" s="294"/>
      <c r="U1182" s="294"/>
      <c r="V1182" s="294"/>
      <c r="W1182" s="294"/>
      <c r="X1182" s="294"/>
      <c r="Y1182" s="294"/>
      <c r="Z1182" s="294"/>
      <c r="AA1182" s="294"/>
      <c r="AB1182" s="294"/>
      <c r="AC1182" s="1">
        <f t="shared" ref="AC1182" si="10327">+IF(S1182=1,1,0)+IF(T1182=1,1,0)</f>
        <v>0</v>
      </c>
      <c r="AD1182" s="1">
        <f t="shared" ref="AD1182" si="10328">+IF(U1182=1,1,0)+IF(V1182=1,1,0)</f>
        <v>0</v>
      </c>
      <c r="AE1182" s="1">
        <f t="shared" ref="AE1182" si="10329">+IF(W1182=1,1,0)+IF(X1182=1,1,0)</f>
        <v>0</v>
      </c>
      <c r="AF1182" s="1">
        <f t="shared" ref="AF1182" si="10330">+IF(Y1182=1,1,0)+IF(Z1182=1,1,0)</f>
        <v>0</v>
      </c>
      <c r="AG1182" s="1">
        <f t="shared" ref="AG1182" si="10331">+IF(AA1182=1,1,0)</f>
        <v>0</v>
      </c>
      <c r="AH1182" s="1">
        <f t="shared" ref="AH1182" si="10332">+IF(AB1182=1,1,0)</f>
        <v>0</v>
      </c>
      <c r="AI1182" s="1">
        <f t="shared" ref="AI1182" si="10333">+IF(S1182=2,1,0)+IF(T1182=2,1,0)</f>
        <v>0</v>
      </c>
      <c r="AJ1182" s="1">
        <f t="shared" ref="AJ1182" si="10334">+IF(U1182=2,1,0)+IF(V1182=2,1,0)</f>
        <v>0</v>
      </c>
      <c r="AK1182" s="1">
        <f t="shared" ref="AK1182" si="10335">+IF(X1182=2,1,0)+IF(W1182=2,1,0)</f>
        <v>0</v>
      </c>
      <c r="AL1182" s="1">
        <f t="shared" ref="AL1182" si="10336">+IF(Y1182=2,1,0)+IF(Z1182=2,1,0)</f>
        <v>0</v>
      </c>
      <c r="AM1182" s="1">
        <f t="shared" ref="AM1182" si="10337">+IF(AA1182=2,1,0)</f>
        <v>0</v>
      </c>
      <c r="AN1182" s="1">
        <f t="shared" ref="AN1182" si="10338">+IF(AB1182=2,1,0)</f>
        <v>0</v>
      </c>
      <c r="AO1182" s="294"/>
      <c r="AP1182" s="294">
        <f t="shared" si="10181"/>
        <v>53</v>
      </c>
      <c r="AQ1182" s="294"/>
      <c r="AR1182" s="294"/>
      <c r="AS1182" s="298">
        <f t="shared" si="10161"/>
        <v>0</v>
      </c>
      <c r="AT1182" s="298">
        <f t="shared" si="10162"/>
        <v>1</v>
      </c>
      <c r="AU1182" s="298">
        <f t="shared" si="10163"/>
        <v>0</v>
      </c>
      <c r="AV1182" s="298">
        <f t="shared" si="10164"/>
        <v>0</v>
      </c>
      <c r="AW1182" s="294"/>
      <c r="AX1182" s="294"/>
      <c r="AY1182" s="294"/>
      <c r="AZ1182" s="294"/>
      <c r="BA1182" s="294"/>
      <c r="BB1182" s="294"/>
      <c r="BC1182" s="294"/>
      <c r="BD1182" s="294">
        <v>1</v>
      </c>
      <c r="BE1182" s="294"/>
      <c r="BF1182" s="294"/>
      <c r="BG1182" s="294"/>
      <c r="BH1182" s="294"/>
      <c r="BI1182" s="294"/>
      <c r="BJ1182" s="294"/>
      <c r="BK1182" s="294"/>
      <c r="BL1182" s="294"/>
      <c r="BM1182" s="294"/>
      <c r="BN1182" s="294"/>
      <c r="BO1182" s="294"/>
      <c r="BP1182" s="1"/>
      <c r="BQ1182" s="294"/>
      <c r="BR1182" s="17">
        <v>2</v>
      </c>
      <c r="BS1182" s="1">
        <f t="shared" si="9918"/>
        <v>0</v>
      </c>
      <c r="BT1182" s="17">
        <f t="shared" ref="BT1182" si="10339">+BS1182*2</f>
        <v>0</v>
      </c>
      <c r="BU1182" s="294"/>
      <c r="BV1182" s="294">
        <v>1</v>
      </c>
      <c r="BW1182" s="294"/>
      <c r="BX1182" s="294"/>
      <c r="BY1182" s="294"/>
      <c r="BZ1182" s="294"/>
      <c r="CA1182" s="294"/>
      <c r="CB1182" s="294"/>
      <c r="CC1182" s="294"/>
      <c r="CD1182" s="1"/>
      <c r="CE1182" s="1"/>
      <c r="CF1182" s="1"/>
      <c r="CG1182" s="294"/>
      <c r="CH1182" s="1">
        <v>1</v>
      </c>
      <c r="CI1182" s="1"/>
      <c r="CJ1182" s="1"/>
      <c r="CK1182" s="383"/>
      <c r="CL1182" s="383"/>
      <c r="CM1182" s="383"/>
      <c r="CN1182" s="1">
        <f t="shared" si="10183"/>
        <v>0</v>
      </c>
      <c r="CO1182" s="1">
        <f t="shared" si="10184"/>
        <v>0</v>
      </c>
      <c r="CP1182" s="20">
        <f t="shared" si="10185"/>
        <v>2.5</v>
      </c>
      <c r="CQ1182" s="351"/>
      <c r="CR1182" s="299">
        <f t="shared" si="10296"/>
        <v>2</v>
      </c>
      <c r="CS1182" s="294"/>
      <c r="CT1182" s="294"/>
      <c r="CU1182" s="1"/>
      <c r="CV1182" s="1"/>
      <c r="CW1182" s="1"/>
      <c r="CX1182" s="1"/>
      <c r="CY1182" s="1"/>
      <c r="CZ1182" s="294"/>
      <c r="DA1182" s="17">
        <f t="shared" ref="DA1182" si="10340">+CY1182</f>
        <v>0</v>
      </c>
      <c r="DB1182" s="359">
        <f t="shared" si="9925"/>
        <v>0</v>
      </c>
      <c r="DC1182" s="359">
        <f t="shared" si="10082"/>
        <v>0</v>
      </c>
      <c r="DD1182" s="294"/>
      <c r="DE1182" s="294"/>
      <c r="DF1182" s="294"/>
      <c r="DG1182" s="294"/>
      <c r="DH1182" s="294"/>
      <c r="DI1182" s="294"/>
      <c r="DJ1182" s="294"/>
      <c r="DK1182" s="294"/>
      <c r="DL1182" s="294"/>
      <c r="DM1182" s="294"/>
      <c r="DN1182" s="294"/>
      <c r="DO1182" s="1"/>
      <c r="DP1182" s="1"/>
      <c r="DQ1182" s="17">
        <f t="shared" si="10188"/>
        <v>0</v>
      </c>
      <c r="DR1182" s="17">
        <f t="shared" si="10189"/>
        <v>0</v>
      </c>
      <c r="DS1182" s="17">
        <f t="shared" si="10190"/>
        <v>0</v>
      </c>
      <c r="DT1182" s="17">
        <f t="shared" si="10191"/>
        <v>0</v>
      </c>
      <c r="DU1182" s="17">
        <f t="shared" si="10192"/>
        <v>0</v>
      </c>
      <c r="DV1182" s="17">
        <f t="shared" si="10193"/>
        <v>0</v>
      </c>
      <c r="DW1182" s="1"/>
      <c r="DX1182" s="1"/>
      <c r="DY1182" s="20">
        <f t="shared" si="10194"/>
        <v>0</v>
      </c>
      <c r="DZ1182" s="20">
        <f t="shared" si="10195"/>
        <v>0</v>
      </c>
      <c r="EA1182" s="20">
        <f t="shared" si="10196"/>
        <v>0</v>
      </c>
      <c r="EB1182" s="20">
        <f t="shared" si="10197"/>
        <v>0</v>
      </c>
      <c r="EC1182" s="18">
        <f t="shared" si="10198"/>
        <v>0</v>
      </c>
      <c r="ED1182" s="19">
        <f t="shared" si="10199"/>
        <v>0</v>
      </c>
      <c r="EE1182" s="19">
        <f t="shared" si="10200"/>
        <v>0</v>
      </c>
      <c r="EF1182" s="1">
        <f t="shared" si="10201"/>
        <v>0</v>
      </c>
      <c r="EG1182" s="18">
        <f t="shared" si="10281"/>
        <v>0</v>
      </c>
      <c r="EH1182" s="341"/>
      <c r="EI1182" s="294"/>
      <c r="EJ1182" s="294"/>
      <c r="EK1182" s="294"/>
      <c r="EL1182" s="19"/>
      <c r="EM1182" s="19"/>
      <c r="EN1182" s="19"/>
      <c r="EO1182" s="366"/>
      <c r="EP1182" s="366"/>
      <c r="EQ1182" s="374"/>
      <c r="ER1182" s="374"/>
      <c r="ES1182" s="374"/>
      <c r="ET1182" s="374"/>
      <c r="EU1182" s="18">
        <f t="shared" si="10202"/>
        <v>0</v>
      </c>
      <c r="EV1182" s="18">
        <f t="shared" si="9940"/>
        <v>2</v>
      </c>
      <c r="EW1182" s="341">
        <v>1</v>
      </c>
      <c r="EX1182" s="341"/>
      <c r="EY1182" s="341"/>
      <c r="EZ1182" s="365">
        <f t="shared" si="9970"/>
        <v>0</v>
      </c>
      <c r="FA1182" s="294"/>
      <c r="FB1182" s="294"/>
      <c r="FC1182" s="294"/>
      <c r="FD1182" s="300"/>
      <c r="FE1182" s="300"/>
      <c r="FF1182" s="300"/>
      <c r="FG1182" s="300"/>
      <c r="FH1182" s="300"/>
      <c r="FI1182" s="300"/>
      <c r="FJ1182" s="300"/>
      <c r="FK1182" s="294">
        <f>F1182</f>
        <v>53</v>
      </c>
      <c r="FL1182" s="294"/>
      <c r="FM1182" s="294"/>
      <c r="FN1182" s="294"/>
      <c r="FO1182" s="294"/>
      <c r="FP1182" s="20">
        <f t="shared" si="9984"/>
        <v>0</v>
      </c>
      <c r="FQ1182" s="20">
        <f t="shared" si="10204"/>
        <v>0</v>
      </c>
      <c r="FR1182" s="20">
        <f t="shared" si="10205"/>
        <v>0</v>
      </c>
      <c r="FS1182" s="20">
        <f t="shared" si="10206"/>
        <v>0</v>
      </c>
      <c r="FT1182" s="20">
        <f t="shared" si="10207"/>
        <v>0</v>
      </c>
      <c r="FU1182" s="20">
        <f t="shared" si="10208"/>
        <v>0</v>
      </c>
      <c r="FV1182" s="20">
        <f t="shared" si="10209"/>
        <v>0</v>
      </c>
      <c r="FW1182" s="294"/>
    </row>
    <row r="1183" spans="1:179" s="301" customFormat="1" ht="27.75" customHeight="1">
      <c r="A1183" s="295"/>
      <c r="B1183" s="296" t="s">
        <v>303</v>
      </c>
      <c r="C1183" s="296" t="str">
        <f t="shared" si="10326"/>
        <v>10A</v>
      </c>
      <c r="D1183" s="296" t="s">
        <v>188</v>
      </c>
      <c r="E1183" s="296" t="str">
        <f>D1183</f>
        <v>2LT7,5</v>
      </c>
      <c r="F1183" s="296">
        <v>50</v>
      </c>
      <c r="G1183" s="296">
        <f>F1183</f>
        <v>50</v>
      </c>
      <c r="H1183" s="297"/>
      <c r="I1183" s="297"/>
      <c r="J1183" s="294"/>
      <c r="K1183" s="294"/>
      <c r="L1183" s="294"/>
      <c r="M1183" s="294"/>
      <c r="N1183" s="297"/>
      <c r="O1183" s="297"/>
      <c r="P1183" s="1"/>
      <c r="Q1183" s="16"/>
      <c r="R1183" s="1"/>
      <c r="S1183" s="294"/>
      <c r="T1183" s="294"/>
      <c r="U1183" s="294"/>
      <c r="V1183" s="294"/>
      <c r="W1183" s="294"/>
      <c r="X1183" s="294"/>
      <c r="Y1183" s="294"/>
      <c r="Z1183" s="294"/>
      <c r="AA1183" s="294"/>
      <c r="AB1183" s="294"/>
      <c r="AC1183" s="1">
        <f t="shared" ref="AC1183:AC1184" si="10341">+IF(S1183=1,1,0)+IF(T1183=1,1,0)</f>
        <v>0</v>
      </c>
      <c r="AD1183" s="1">
        <f t="shared" ref="AD1183:AD1184" si="10342">+IF(U1183=1,1,0)+IF(V1183=1,1,0)</f>
        <v>0</v>
      </c>
      <c r="AE1183" s="1">
        <f t="shared" ref="AE1183:AE1184" si="10343">+IF(W1183=1,1,0)+IF(X1183=1,1,0)</f>
        <v>0</v>
      </c>
      <c r="AF1183" s="1">
        <f t="shared" ref="AF1183:AF1184" si="10344">+IF(Y1183=1,1,0)+IF(Z1183=1,1,0)</f>
        <v>0</v>
      </c>
      <c r="AG1183" s="1">
        <f t="shared" ref="AG1183:AG1184" si="10345">+IF(AA1183=1,1,0)</f>
        <v>0</v>
      </c>
      <c r="AH1183" s="1">
        <f t="shared" ref="AH1183:AH1184" si="10346">+IF(AB1183=1,1,0)</f>
        <v>0</v>
      </c>
      <c r="AI1183" s="1">
        <f t="shared" ref="AI1183:AI1184" si="10347">+IF(S1183=2,1,0)+IF(T1183=2,1,0)</f>
        <v>0</v>
      </c>
      <c r="AJ1183" s="1">
        <f t="shared" ref="AJ1183:AJ1184" si="10348">+IF(U1183=2,1,0)+IF(V1183=2,1,0)</f>
        <v>0</v>
      </c>
      <c r="AK1183" s="1">
        <f t="shared" ref="AK1183:AK1184" si="10349">+IF(X1183=2,1,0)+IF(W1183=2,1,0)</f>
        <v>0</v>
      </c>
      <c r="AL1183" s="1">
        <f t="shared" ref="AL1183:AL1184" si="10350">+IF(Y1183=2,1,0)+IF(Z1183=2,1,0)</f>
        <v>0</v>
      </c>
      <c r="AM1183" s="1">
        <f t="shared" ref="AM1183:AM1184" si="10351">+IF(AA1183=2,1,0)</f>
        <v>0</v>
      </c>
      <c r="AN1183" s="1">
        <f t="shared" ref="AN1183:AN1184" si="10352">+IF(AB1183=2,1,0)</f>
        <v>0</v>
      </c>
      <c r="AO1183" s="294"/>
      <c r="AP1183" s="294">
        <f t="shared" si="10181"/>
        <v>50</v>
      </c>
      <c r="AQ1183" s="294"/>
      <c r="AR1183" s="294"/>
      <c r="AS1183" s="298">
        <f t="shared" si="10161"/>
        <v>0</v>
      </c>
      <c r="AT1183" s="298">
        <f t="shared" si="10162"/>
        <v>1</v>
      </c>
      <c r="AU1183" s="298">
        <f t="shared" si="10163"/>
        <v>0</v>
      </c>
      <c r="AV1183" s="298">
        <f t="shared" si="10164"/>
        <v>0</v>
      </c>
      <c r="AW1183" s="294"/>
      <c r="AX1183" s="294"/>
      <c r="AY1183" s="294"/>
      <c r="AZ1183" s="294"/>
      <c r="BA1183" s="294"/>
      <c r="BB1183" s="294"/>
      <c r="BC1183" s="294"/>
      <c r="BD1183" s="294"/>
      <c r="BE1183" s="294"/>
      <c r="BF1183" s="294">
        <v>1</v>
      </c>
      <c r="BG1183" s="294"/>
      <c r="BH1183" s="294"/>
      <c r="BI1183" s="294"/>
      <c r="BJ1183" s="294"/>
      <c r="BK1183" s="294"/>
      <c r="BL1183" s="294"/>
      <c r="BM1183" s="294"/>
      <c r="BN1183" s="294"/>
      <c r="BO1183" s="294"/>
      <c r="BP1183" s="1"/>
      <c r="BQ1183" s="294"/>
      <c r="BR1183" s="17">
        <v>2</v>
      </c>
      <c r="BS1183" s="1">
        <f t="shared" si="9918"/>
        <v>0</v>
      </c>
      <c r="BT1183" s="17">
        <f t="shared" ref="BT1183:BT1184" si="10353">+BS1183*2</f>
        <v>0</v>
      </c>
      <c r="BU1183" s="294"/>
      <c r="BV1183" s="294">
        <v>1</v>
      </c>
      <c r="BW1183" s="294"/>
      <c r="BX1183" s="294"/>
      <c r="BY1183" s="294"/>
      <c r="BZ1183" s="294"/>
      <c r="CA1183" s="294"/>
      <c r="CB1183" s="294"/>
      <c r="CC1183" s="294"/>
      <c r="CD1183" s="1"/>
      <c r="CE1183" s="1"/>
      <c r="CF1183" s="1"/>
      <c r="CG1183" s="294"/>
      <c r="CH1183" s="1">
        <v>1</v>
      </c>
      <c r="CI1183" s="1"/>
      <c r="CJ1183" s="1"/>
      <c r="CK1183" s="383"/>
      <c r="CL1183" s="383"/>
      <c r="CM1183" s="383"/>
      <c r="CN1183" s="1">
        <f t="shared" si="10183"/>
        <v>0</v>
      </c>
      <c r="CO1183" s="1">
        <f t="shared" si="10184"/>
        <v>0</v>
      </c>
      <c r="CP1183" s="20">
        <f t="shared" si="10185"/>
        <v>2.5</v>
      </c>
      <c r="CQ1183" s="351"/>
      <c r="CR1183" s="299">
        <f t="shared" si="10296"/>
        <v>2</v>
      </c>
      <c r="CS1183" s="294"/>
      <c r="CT1183" s="294"/>
      <c r="CU1183" s="1"/>
      <c r="CV1183" s="1">
        <v>1</v>
      </c>
      <c r="CW1183" s="1">
        <v>1</v>
      </c>
      <c r="CX1183" s="1"/>
      <c r="CY1183" s="1">
        <v>1</v>
      </c>
      <c r="CZ1183" s="294">
        <v>4</v>
      </c>
      <c r="DA1183" s="17">
        <f t="shared" ref="DA1183:DA1184" si="10354">+CY1183</f>
        <v>1</v>
      </c>
      <c r="DB1183" s="359">
        <f t="shared" si="9925"/>
        <v>5</v>
      </c>
      <c r="DC1183" s="359">
        <f t="shared" si="10082"/>
        <v>3</v>
      </c>
      <c r="DD1183" s="294"/>
      <c r="DE1183" s="294"/>
      <c r="DF1183" s="294"/>
      <c r="DG1183" s="294">
        <v>3</v>
      </c>
      <c r="DH1183" s="294">
        <v>3</v>
      </c>
      <c r="DI1183" s="294">
        <v>3</v>
      </c>
      <c r="DJ1183" s="294"/>
      <c r="DK1183" s="294"/>
      <c r="DL1183" s="294"/>
      <c r="DM1183" s="294"/>
      <c r="DN1183" s="294"/>
      <c r="DO1183" s="1"/>
      <c r="DP1183" s="1"/>
      <c r="DQ1183" s="17">
        <f t="shared" si="10188"/>
        <v>0</v>
      </c>
      <c r="DR1183" s="17">
        <f t="shared" si="10189"/>
        <v>0</v>
      </c>
      <c r="DS1183" s="17">
        <f t="shared" si="10190"/>
        <v>0</v>
      </c>
      <c r="DT1183" s="17">
        <f t="shared" si="10191"/>
        <v>0</v>
      </c>
      <c r="DU1183" s="17">
        <f t="shared" si="10192"/>
        <v>0</v>
      </c>
      <c r="DV1183" s="17">
        <f t="shared" si="10193"/>
        <v>0</v>
      </c>
      <c r="DW1183" s="1"/>
      <c r="DX1183" s="1"/>
      <c r="DY1183" s="20">
        <f t="shared" si="10194"/>
        <v>0</v>
      </c>
      <c r="DZ1183" s="20">
        <f t="shared" si="10195"/>
        <v>0</v>
      </c>
      <c r="EA1183" s="20">
        <f t="shared" si="10196"/>
        <v>0</v>
      </c>
      <c r="EB1183" s="20">
        <f t="shared" si="10197"/>
        <v>0</v>
      </c>
      <c r="EC1183" s="18">
        <f t="shared" si="10198"/>
        <v>1</v>
      </c>
      <c r="ED1183" s="19">
        <f t="shared" si="10199"/>
        <v>3</v>
      </c>
      <c r="EE1183" s="19">
        <f t="shared" si="10200"/>
        <v>0</v>
      </c>
      <c r="EF1183" s="1">
        <f t="shared" si="10201"/>
        <v>0</v>
      </c>
      <c r="EG1183" s="18">
        <f t="shared" si="10281"/>
        <v>5</v>
      </c>
      <c r="EH1183" s="341"/>
      <c r="EI1183" s="294"/>
      <c r="EJ1183" s="294"/>
      <c r="EK1183" s="294"/>
      <c r="EL1183" s="19"/>
      <c r="EM1183" s="19">
        <v>1</v>
      </c>
      <c r="EN1183" s="19"/>
      <c r="EO1183" s="366"/>
      <c r="EP1183" s="366"/>
      <c r="EQ1183" s="374"/>
      <c r="ER1183" s="374"/>
      <c r="ES1183" s="374"/>
      <c r="ET1183" s="374"/>
      <c r="EU1183" s="18">
        <f t="shared" si="10202"/>
        <v>6</v>
      </c>
      <c r="EV1183" s="18">
        <f t="shared" si="9940"/>
        <v>2</v>
      </c>
      <c r="EW1183" s="341">
        <v>2</v>
      </c>
      <c r="EX1183" s="341">
        <v>2</v>
      </c>
      <c r="EY1183" s="341">
        <v>4</v>
      </c>
      <c r="EZ1183" s="365">
        <f t="shared" si="9970"/>
        <v>0</v>
      </c>
      <c r="FA1183" s="294"/>
      <c r="FB1183" s="294"/>
      <c r="FC1183" s="294"/>
      <c r="FD1183" s="300"/>
      <c r="FE1183" s="300"/>
      <c r="FF1183" s="300"/>
      <c r="FG1183" s="300"/>
      <c r="FH1183" s="300"/>
      <c r="FI1183" s="300"/>
      <c r="FJ1183" s="300"/>
      <c r="FK1183" s="294">
        <f>F1183</f>
        <v>50</v>
      </c>
      <c r="FL1183" s="294"/>
      <c r="FM1183" s="294"/>
      <c r="FN1183" s="294"/>
      <c r="FO1183" s="294"/>
      <c r="FP1183" s="20">
        <f t="shared" si="9984"/>
        <v>0</v>
      </c>
      <c r="FQ1183" s="20">
        <f t="shared" si="10204"/>
        <v>0</v>
      </c>
      <c r="FR1183" s="20">
        <f t="shared" si="10205"/>
        <v>0</v>
      </c>
      <c r="FS1183" s="20">
        <f t="shared" si="10206"/>
        <v>0</v>
      </c>
      <c r="FT1183" s="20">
        <f t="shared" si="10207"/>
        <v>0</v>
      </c>
      <c r="FU1183" s="20">
        <f t="shared" si="10208"/>
        <v>0</v>
      </c>
      <c r="FV1183" s="20">
        <f t="shared" si="10209"/>
        <v>0</v>
      </c>
      <c r="FW1183" s="294"/>
    </row>
    <row r="1184" spans="1:179" s="301" customFormat="1" ht="27.75" customHeight="1">
      <c r="A1184" s="295"/>
      <c r="B1184" s="296" t="s">
        <v>496</v>
      </c>
      <c r="C1184" s="296" t="str">
        <f t="shared" si="10326"/>
        <v>11A</v>
      </c>
      <c r="D1184" s="296" t="s">
        <v>53</v>
      </c>
      <c r="E1184" s="296" t="str">
        <f>D1184</f>
        <v>LT7,5</v>
      </c>
      <c r="F1184" s="296">
        <v>35</v>
      </c>
      <c r="G1184" s="296">
        <f>F1184</f>
        <v>35</v>
      </c>
      <c r="H1184" s="297"/>
      <c r="I1184" s="297"/>
      <c r="J1184" s="294"/>
      <c r="K1184" s="294"/>
      <c r="L1184" s="294"/>
      <c r="M1184" s="294"/>
      <c r="N1184" s="297"/>
      <c r="O1184" s="297"/>
      <c r="P1184" s="1"/>
      <c r="Q1184" s="16"/>
      <c r="R1184" s="1"/>
      <c r="S1184" s="294"/>
      <c r="T1184" s="294"/>
      <c r="U1184" s="294"/>
      <c r="V1184" s="294"/>
      <c r="W1184" s="294"/>
      <c r="X1184" s="294"/>
      <c r="Y1184" s="294"/>
      <c r="Z1184" s="294"/>
      <c r="AA1184" s="294"/>
      <c r="AB1184" s="294"/>
      <c r="AC1184" s="1">
        <f t="shared" si="10341"/>
        <v>0</v>
      </c>
      <c r="AD1184" s="1">
        <f t="shared" si="10342"/>
        <v>0</v>
      </c>
      <c r="AE1184" s="1">
        <f t="shared" si="10343"/>
        <v>0</v>
      </c>
      <c r="AF1184" s="1">
        <f t="shared" si="10344"/>
        <v>0</v>
      </c>
      <c r="AG1184" s="1">
        <f t="shared" si="10345"/>
        <v>0</v>
      </c>
      <c r="AH1184" s="1">
        <f t="shared" si="10346"/>
        <v>0</v>
      </c>
      <c r="AI1184" s="1">
        <f t="shared" si="10347"/>
        <v>0</v>
      </c>
      <c r="AJ1184" s="1">
        <f t="shared" si="10348"/>
        <v>0</v>
      </c>
      <c r="AK1184" s="1">
        <f t="shared" si="10349"/>
        <v>0</v>
      </c>
      <c r="AL1184" s="1">
        <f t="shared" si="10350"/>
        <v>0</v>
      </c>
      <c r="AM1184" s="1">
        <f t="shared" si="10351"/>
        <v>0</v>
      </c>
      <c r="AN1184" s="1">
        <f t="shared" si="10352"/>
        <v>0</v>
      </c>
      <c r="AO1184" s="294"/>
      <c r="AP1184" s="294">
        <f t="shared" si="10181"/>
        <v>35</v>
      </c>
      <c r="AQ1184" s="294"/>
      <c r="AR1184" s="294"/>
      <c r="AS1184" s="298">
        <f t="shared" si="10161"/>
        <v>0</v>
      </c>
      <c r="AT1184" s="298">
        <f t="shared" si="10162"/>
        <v>1</v>
      </c>
      <c r="AU1184" s="298">
        <f t="shared" si="10163"/>
        <v>0</v>
      </c>
      <c r="AV1184" s="298">
        <f t="shared" si="10164"/>
        <v>0</v>
      </c>
      <c r="AW1184" s="294"/>
      <c r="AX1184" s="294"/>
      <c r="AY1184" s="294"/>
      <c r="AZ1184" s="294"/>
      <c r="BA1184" s="294"/>
      <c r="BB1184" s="294"/>
      <c r="BC1184" s="294"/>
      <c r="BD1184" s="294">
        <v>1</v>
      </c>
      <c r="BE1184" s="294"/>
      <c r="BF1184" s="294"/>
      <c r="BG1184" s="294"/>
      <c r="BH1184" s="294"/>
      <c r="BI1184" s="294"/>
      <c r="BJ1184" s="294"/>
      <c r="BK1184" s="294"/>
      <c r="BL1184" s="294"/>
      <c r="BM1184" s="294"/>
      <c r="BN1184" s="294"/>
      <c r="BO1184" s="294"/>
      <c r="BP1184" s="1"/>
      <c r="BQ1184" s="294"/>
      <c r="BR1184" s="17">
        <v>2</v>
      </c>
      <c r="BS1184" s="1">
        <f t="shared" si="9918"/>
        <v>0</v>
      </c>
      <c r="BT1184" s="17">
        <f t="shared" si="10353"/>
        <v>0</v>
      </c>
      <c r="BU1184" s="294"/>
      <c r="BV1184" s="294">
        <v>1</v>
      </c>
      <c r="BW1184" s="294"/>
      <c r="BX1184" s="294"/>
      <c r="BY1184" s="294"/>
      <c r="BZ1184" s="294"/>
      <c r="CA1184" s="294"/>
      <c r="CB1184" s="294"/>
      <c r="CC1184" s="294"/>
      <c r="CD1184" s="1"/>
      <c r="CE1184" s="1"/>
      <c r="CF1184" s="1"/>
      <c r="CG1184" s="294"/>
      <c r="CH1184" s="1">
        <v>1</v>
      </c>
      <c r="CI1184" s="1"/>
      <c r="CJ1184" s="1"/>
      <c r="CK1184" s="383"/>
      <c r="CL1184" s="383"/>
      <c r="CM1184" s="383"/>
      <c r="CN1184" s="1">
        <f t="shared" si="10183"/>
        <v>0</v>
      </c>
      <c r="CO1184" s="1">
        <f t="shared" si="10184"/>
        <v>0</v>
      </c>
      <c r="CP1184" s="20">
        <f t="shared" si="10185"/>
        <v>2.5</v>
      </c>
      <c r="CQ1184" s="351"/>
      <c r="CR1184" s="299">
        <f t="shared" si="10296"/>
        <v>2</v>
      </c>
      <c r="CS1184" s="294"/>
      <c r="CT1184" s="294"/>
      <c r="CU1184" s="1"/>
      <c r="CV1184" s="1"/>
      <c r="CW1184" s="1"/>
      <c r="CX1184" s="1"/>
      <c r="CY1184" s="1"/>
      <c r="CZ1184" s="294"/>
      <c r="DA1184" s="17">
        <f t="shared" si="10354"/>
        <v>0</v>
      </c>
      <c r="DB1184" s="359">
        <f t="shared" si="9925"/>
        <v>0</v>
      </c>
      <c r="DC1184" s="359">
        <f t="shared" si="10082"/>
        <v>0</v>
      </c>
      <c r="DD1184" s="294"/>
      <c r="DE1184" s="294"/>
      <c r="DF1184" s="294"/>
      <c r="DG1184" s="294"/>
      <c r="DH1184" s="294"/>
      <c r="DI1184" s="294"/>
      <c r="DJ1184" s="294"/>
      <c r="DK1184" s="294"/>
      <c r="DL1184" s="294"/>
      <c r="DM1184" s="294"/>
      <c r="DN1184" s="294"/>
      <c r="DO1184" s="1"/>
      <c r="DP1184" s="1"/>
      <c r="DQ1184" s="17">
        <f t="shared" si="10188"/>
        <v>0</v>
      </c>
      <c r="DR1184" s="17">
        <f t="shared" si="10189"/>
        <v>0</v>
      </c>
      <c r="DS1184" s="17">
        <f t="shared" si="10190"/>
        <v>0</v>
      </c>
      <c r="DT1184" s="17">
        <f t="shared" si="10191"/>
        <v>0</v>
      </c>
      <c r="DU1184" s="17">
        <f t="shared" si="10192"/>
        <v>0</v>
      </c>
      <c r="DV1184" s="17">
        <f t="shared" si="10193"/>
        <v>0</v>
      </c>
      <c r="DW1184" s="1"/>
      <c r="DX1184" s="1"/>
      <c r="DY1184" s="20">
        <f t="shared" si="10194"/>
        <v>0</v>
      </c>
      <c r="DZ1184" s="20">
        <f t="shared" si="10195"/>
        <v>0</v>
      </c>
      <c r="EA1184" s="20">
        <f t="shared" si="10196"/>
        <v>0</v>
      </c>
      <c r="EB1184" s="20">
        <f t="shared" si="10197"/>
        <v>0</v>
      </c>
      <c r="EC1184" s="18">
        <f t="shared" si="10198"/>
        <v>0</v>
      </c>
      <c r="ED1184" s="19">
        <f t="shared" si="10199"/>
        <v>0</v>
      </c>
      <c r="EE1184" s="19">
        <f t="shared" si="10200"/>
        <v>0</v>
      </c>
      <c r="EF1184" s="1">
        <f t="shared" si="10201"/>
        <v>0</v>
      </c>
      <c r="EG1184" s="18">
        <f t="shared" si="10281"/>
        <v>0</v>
      </c>
      <c r="EH1184" s="341"/>
      <c r="EI1184" s="294"/>
      <c r="EJ1184" s="294"/>
      <c r="EK1184" s="294"/>
      <c r="EL1184" s="19"/>
      <c r="EM1184" s="19"/>
      <c r="EN1184" s="19"/>
      <c r="EO1184" s="366"/>
      <c r="EP1184" s="366"/>
      <c r="EQ1184" s="374"/>
      <c r="ER1184" s="374"/>
      <c r="ES1184" s="374"/>
      <c r="ET1184" s="374"/>
      <c r="EU1184" s="18">
        <f t="shared" si="10202"/>
        <v>0</v>
      </c>
      <c r="EV1184" s="18">
        <f t="shared" si="9940"/>
        <v>2</v>
      </c>
      <c r="EW1184" s="341">
        <v>1</v>
      </c>
      <c r="EX1184" s="341"/>
      <c r="EY1184" s="341"/>
      <c r="EZ1184" s="365">
        <f t="shared" si="9970"/>
        <v>0</v>
      </c>
      <c r="FA1184" s="294"/>
      <c r="FB1184" s="294"/>
      <c r="FC1184" s="294"/>
      <c r="FD1184" s="300"/>
      <c r="FE1184" s="300"/>
      <c r="FF1184" s="300"/>
      <c r="FG1184" s="300"/>
      <c r="FH1184" s="300"/>
      <c r="FI1184" s="300"/>
      <c r="FJ1184" s="300"/>
      <c r="FK1184" s="294">
        <f>F1184</f>
        <v>35</v>
      </c>
      <c r="FL1184" s="294"/>
      <c r="FM1184" s="294"/>
      <c r="FN1184" s="294"/>
      <c r="FO1184" s="294"/>
      <c r="FP1184" s="20">
        <f t="shared" si="9984"/>
        <v>0</v>
      </c>
      <c r="FQ1184" s="20">
        <f t="shared" si="10204"/>
        <v>0</v>
      </c>
      <c r="FR1184" s="20">
        <f t="shared" si="10205"/>
        <v>0</v>
      </c>
      <c r="FS1184" s="20">
        <f t="shared" si="10206"/>
        <v>0</v>
      </c>
      <c r="FT1184" s="20">
        <f t="shared" si="10207"/>
        <v>0</v>
      </c>
      <c r="FU1184" s="20">
        <f t="shared" si="10208"/>
        <v>0</v>
      </c>
      <c r="FV1184" s="20">
        <f t="shared" si="10209"/>
        <v>0</v>
      </c>
      <c r="FW1184" s="294"/>
    </row>
    <row r="1185" spans="1:181" s="301" customFormat="1" ht="27.75" customHeight="1">
      <c r="A1185" s="295"/>
      <c r="B1185" s="296" t="s">
        <v>506</v>
      </c>
      <c r="C1185" s="296" t="str">
        <f t="shared" si="10326"/>
        <v>12A</v>
      </c>
      <c r="D1185" s="296" t="s">
        <v>53</v>
      </c>
      <c r="E1185" s="296" t="str">
        <f>D1185</f>
        <v>LT7,5</v>
      </c>
      <c r="F1185" s="296">
        <v>35</v>
      </c>
      <c r="G1185" s="296">
        <f>F1185</f>
        <v>35</v>
      </c>
      <c r="H1185" s="297"/>
      <c r="I1185" s="297"/>
      <c r="J1185" s="294"/>
      <c r="K1185" s="294"/>
      <c r="L1185" s="294"/>
      <c r="M1185" s="294"/>
      <c r="N1185" s="297"/>
      <c r="O1185" s="297"/>
      <c r="P1185" s="1"/>
      <c r="Q1185" s="16"/>
      <c r="R1185" s="1"/>
      <c r="S1185" s="294"/>
      <c r="T1185" s="294"/>
      <c r="U1185" s="294"/>
      <c r="V1185" s="294"/>
      <c r="W1185" s="294"/>
      <c r="X1185" s="294"/>
      <c r="Y1185" s="294"/>
      <c r="Z1185" s="294"/>
      <c r="AA1185" s="294"/>
      <c r="AB1185" s="294"/>
      <c r="AC1185" s="1">
        <f t="shared" ref="AC1185" si="10355">+IF(S1185=1,1,0)+IF(T1185=1,1,0)</f>
        <v>0</v>
      </c>
      <c r="AD1185" s="1">
        <f t="shared" ref="AD1185" si="10356">+IF(U1185=1,1,0)+IF(V1185=1,1,0)</f>
        <v>0</v>
      </c>
      <c r="AE1185" s="1">
        <f t="shared" ref="AE1185" si="10357">+IF(W1185=1,1,0)+IF(X1185=1,1,0)</f>
        <v>0</v>
      </c>
      <c r="AF1185" s="1">
        <f t="shared" ref="AF1185" si="10358">+IF(Y1185=1,1,0)+IF(Z1185=1,1,0)</f>
        <v>0</v>
      </c>
      <c r="AG1185" s="1">
        <f t="shared" ref="AG1185" si="10359">+IF(AA1185=1,1,0)</f>
        <v>0</v>
      </c>
      <c r="AH1185" s="1">
        <f t="shared" ref="AH1185" si="10360">+IF(AB1185=1,1,0)</f>
        <v>0</v>
      </c>
      <c r="AI1185" s="1">
        <f t="shared" ref="AI1185" si="10361">+IF(S1185=2,1,0)+IF(T1185=2,1,0)</f>
        <v>0</v>
      </c>
      <c r="AJ1185" s="1">
        <f t="shared" ref="AJ1185" si="10362">+IF(U1185=2,1,0)+IF(V1185=2,1,0)</f>
        <v>0</v>
      </c>
      <c r="AK1185" s="1">
        <f t="shared" ref="AK1185" si="10363">+IF(X1185=2,1,0)+IF(W1185=2,1,0)</f>
        <v>0</v>
      </c>
      <c r="AL1185" s="1">
        <f t="shared" ref="AL1185" si="10364">+IF(Y1185=2,1,0)+IF(Z1185=2,1,0)</f>
        <v>0</v>
      </c>
      <c r="AM1185" s="1">
        <f t="shared" ref="AM1185" si="10365">+IF(AA1185=2,1,0)</f>
        <v>0</v>
      </c>
      <c r="AN1185" s="1">
        <f t="shared" ref="AN1185" si="10366">+IF(AB1185=2,1,0)</f>
        <v>0</v>
      </c>
      <c r="AO1185" s="294"/>
      <c r="AP1185" s="294">
        <f t="shared" si="10181"/>
        <v>35</v>
      </c>
      <c r="AQ1185" s="294"/>
      <c r="AR1185" s="294"/>
      <c r="AS1185" s="298">
        <f t="shared" si="10161"/>
        <v>0</v>
      </c>
      <c r="AT1185" s="298">
        <f t="shared" si="10162"/>
        <v>1</v>
      </c>
      <c r="AU1185" s="298">
        <f t="shared" si="10163"/>
        <v>0</v>
      </c>
      <c r="AV1185" s="298">
        <f t="shared" si="10164"/>
        <v>0</v>
      </c>
      <c r="AW1185" s="294"/>
      <c r="AX1185" s="294"/>
      <c r="AY1185" s="294"/>
      <c r="AZ1185" s="294"/>
      <c r="BA1185" s="294"/>
      <c r="BB1185" s="294"/>
      <c r="BC1185" s="294"/>
      <c r="BD1185" s="294">
        <v>1</v>
      </c>
      <c r="BE1185" s="294"/>
      <c r="BF1185" s="294"/>
      <c r="BG1185" s="294"/>
      <c r="BH1185" s="294"/>
      <c r="BI1185" s="294"/>
      <c r="BJ1185" s="294"/>
      <c r="BK1185" s="294"/>
      <c r="BL1185" s="294"/>
      <c r="BM1185" s="294"/>
      <c r="BN1185" s="294"/>
      <c r="BO1185" s="294"/>
      <c r="BP1185" s="1"/>
      <c r="BQ1185" s="294"/>
      <c r="BR1185" s="17">
        <v>1</v>
      </c>
      <c r="BS1185" s="1">
        <f t="shared" si="9918"/>
        <v>0</v>
      </c>
      <c r="BT1185" s="17">
        <f t="shared" ref="BT1185" si="10367">+BS1185*2</f>
        <v>0</v>
      </c>
      <c r="BU1185" s="294"/>
      <c r="BV1185" s="294">
        <v>1</v>
      </c>
      <c r="BW1185" s="294">
        <v>1</v>
      </c>
      <c r="BX1185" s="294">
        <v>1</v>
      </c>
      <c r="BY1185" s="294"/>
      <c r="BZ1185" s="294"/>
      <c r="CA1185" s="294"/>
      <c r="CB1185" s="294"/>
      <c r="CC1185" s="294"/>
      <c r="CD1185" s="1"/>
      <c r="CE1185" s="1"/>
      <c r="CF1185" s="1"/>
      <c r="CG1185" s="294"/>
      <c r="CH1185" s="1">
        <v>1</v>
      </c>
      <c r="CI1185" s="1"/>
      <c r="CJ1185" s="1"/>
      <c r="CK1185" s="383"/>
      <c r="CL1185" s="383"/>
      <c r="CM1185" s="383"/>
      <c r="CN1185" s="1">
        <f t="shared" si="10183"/>
        <v>1</v>
      </c>
      <c r="CO1185" s="1">
        <f t="shared" si="10184"/>
        <v>1</v>
      </c>
      <c r="CP1185" s="20">
        <f t="shared" si="10185"/>
        <v>2.5</v>
      </c>
      <c r="CQ1185" s="351"/>
      <c r="CR1185" s="299">
        <f t="shared" si="10296"/>
        <v>2</v>
      </c>
      <c r="CS1185" s="294"/>
      <c r="CT1185" s="294"/>
      <c r="CU1185" s="1"/>
      <c r="CV1185" s="1"/>
      <c r="CW1185" s="1">
        <v>1</v>
      </c>
      <c r="CX1185" s="1"/>
      <c r="CY1185" s="1"/>
      <c r="CZ1185" s="294">
        <v>4</v>
      </c>
      <c r="DA1185" s="17">
        <f t="shared" ref="DA1185" si="10368">+CY1185</f>
        <v>0</v>
      </c>
      <c r="DB1185" s="359">
        <f t="shared" si="9925"/>
        <v>4</v>
      </c>
      <c r="DC1185" s="359">
        <f t="shared" si="10082"/>
        <v>1</v>
      </c>
      <c r="DD1185" s="294"/>
      <c r="DE1185" s="294"/>
      <c r="DF1185" s="294"/>
      <c r="DG1185" s="294"/>
      <c r="DH1185" s="294">
        <v>4</v>
      </c>
      <c r="DI1185" s="294"/>
      <c r="DJ1185" s="294"/>
      <c r="DK1185" s="294"/>
      <c r="DL1185" s="294"/>
      <c r="DM1185" s="294"/>
      <c r="DN1185" s="294"/>
      <c r="DO1185" s="1"/>
      <c r="DP1185" s="1"/>
      <c r="DQ1185" s="17">
        <f t="shared" si="10188"/>
        <v>0</v>
      </c>
      <c r="DR1185" s="17">
        <f t="shared" si="10189"/>
        <v>0</v>
      </c>
      <c r="DS1185" s="17">
        <f t="shared" si="10190"/>
        <v>0</v>
      </c>
      <c r="DT1185" s="17">
        <f t="shared" si="10191"/>
        <v>0</v>
      </c>
      <c r="DU1185" s="17">
        <f t="shared" si="10192"/>
        <v>0</v>
      </c>
      <c r="DV1185" s="17">
        <f t="shared" si="10193"/>
        <v>0</v>
      </c>
      <c r="DW1185" s="1"/>
      <c r="DX1185" s="1"/>
      <c r="DY1185" s="20">
        <f t="shared" si="10194"/>
        <v>0</v>
      </c>
      <c r="DZ1185" s="20">
        <f t="shared" si="10195"/>
        <v>0</v>
      </c>
      <c r="EA1185" s="20">
        <f t="shared" si="10196"/>
        <v>0</v>
      </c>
      <c r="EB1185" s="20">
        <f t="shared" si="10197"/>
        <v>0</v>
      </c>
      <c r="EC1185" s="18">
        <f t="shared" si="10198"/>
        <v>0</v>
      </c>
      <c r="ED1185" s="19">
        <f t="shared" si="10199"/>
        <v>0</v>
      </c>
      <c r="EE1185" s="19">
        <f t="shared" si="10200"/>
        <v>0</v>
      </c>
      <c r="EF1185" s="1">
        <f t="shared" si="10201"/>
        <v>0</v>
      </c>
      <c r="EG1185" s="18">
        <f t="shared" si="10281"/>
        <v>2</v>
      </c>
      <c r="EH1185" s="341"/>
      <c r="EI1185" s="294"/>
      <c r="EJ1185" s="294"/>
      <c r="EK1185" s="294"/>
      <c r="EL1185" s="19">
        <v>1</v>
      </c>
      <c r="EM1185" s="19"/>
      <c r="EN1185" s="19"/>
      <c r="EO1185" s="366"/>
      <c r="EP1185" s="366"/>
      <c r="EQ1185" s="374"/>
      <c r="ER1185" s="374"/>
      <c r="ES1185" s="374"/>
      <c r="ET1185" s="374"/>
      <c r="EU1185" s="18">
        <f t="shared" si="10202"/>
        <v>6</v>
      </c>
      <c r="EV1185" s="18">
        <f t="shared" si="9940"/>
        <v>2</v>
      </c>
      <c r="EW1185" s="341">
        <v>1</v>
      </c>
      <c r="EX1185" s="341">
        <v>1</v>
      </c>
      <c r="EY1185" s="341">
        <v>2</v>
      </c>
      <c r="EZ1185" s="365">
        <f t="shared" si="9970"/>
        <v>0.5</v>
      </c>
      <c r="FA1185" s="294"/>
      <c r="FB1185" s="294"/>
      <c r="FC1185" s="294"/>
      <c r="FD1185" s="300"/>
      <c r="FE1185" s="300"/>
      <c r="FF1185" s="300"/>
      <c r="FG1185" s="300"/>
      <c r="FH1185" s="300"/>
      <c r="FI1185" s="300"/>
      <c r="FJ1185" s="300"/>
      <c r="FK1185" s="294">
        <f>F1185</f>
        <v>35</v>
      </c>
      <c r="FL1185" s="294"/>
      <c r="FM1185" s="294"/>
      <c r="FN1185" s="294"/>
      <c r="FO1185" s="294"/>
      <c r="FP1185" s="20">
        <f t="shared" si="9984"/>
        <v>0</v>
      </c>
      <c r="FQ1185" s="20">
        <f t="shared" si="10204"/>
        <v>0</v>
      </c>
      <c r="FR1185" s="20">
        <f t="shared" si="10205"/>
        <v>0</v>
      </c>
      <c r="FS1185" s="20">
        <f t="shared" si="10206"/>
        <v>0</v>
      </c>
      <c r="FT1185" s="20">
        <f t="shared" si="10207"/>
        <v>0</v>
      </c>
      <c r="FU1185" s="20">
        <f t="shared" si="10208"/>
        <v>0</v>
      </c>
      <c r="FV1185" s="20">
        <f t="shared" si="10209"/>
        <v>0</v>
      </c>
      <c r="FW1185" s="294"/>
    </row>
    <row r="1186" spans="1:181" s="301" customFormat="1" ht="27.75" customHeight="1">
      <c r="A1186" s="295"/>
      <c r="B1186" s="41">
        <v>6</v>
      </c>
      <c r="C1186" s="41">
        <f t="shared" si="10326"/>
        <v>6</v>
      </c>
      <c r="D1186" s="296"/>
      <c r="E1186" s="296"/>
      <c r="F1186" s="296"/>
      <c r="G1186" s="296"/>
      <c r="H1186" s="297"/>
      <c r="I1186" s="297"/>
      <c r="J1186" s="294"/>
      <c r="K1186" s="294"/>
      <c r="L1186" s="294"/>
      <c r="M1186" s="294"/>
      <c r="N1186" s="297"/>
      <c r="O1186" s="297"/>
      <c r="P1186" s="1"/>
      <c r="Q1186" s="16"/>
      <c r="R1186" s="1"/>
      <c r="S1186" s="294"/>
      <c r="T1186" s="294"/>
      <c r="U1186" s="294"/>
      <c r="V1186" s="294"/>
      <c r="W1186" s="294"/>
      <c r="X1186" s="294"/>
      <c r="Y1186" s="294"/>
      <c r="Z1186" s="294"/>
      <c r="AA1186" s="294"/>
      <c r="AB1186" s="294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294"/>
      <c r="AP1186" s="294"/>
      <c r="AQ1186" s="294"/>
      <c r="AR1186" s="294"/>
      <c r="AS1186" s="298">
        <f t="shared" si="10161"/>
        <v>0</v>
      </c>
      <c r="AT1186" s="298">
        <f t="shared" si="10162"/>
        <v>0</v>
      </c>
      <c r="AU1186" s="298">
        <f t="shared" si="10163"/>
        <v>0</v>
      </c>
      <c r="AV1186" s="298">
        <f t="shared" si="10164"/>
        <v>0</v>
      </c>
      <c r="AW1186" s="294"/>
      <c r="AX1186" s="294"/>
      <c r="AY1186" s="294">
        <v>1</v>
      </c>
      <c r="AZ1186" s="294"/>
      <c r="BA1186" s="294"/>
      <c r="BB1186" s="294"/>
      <c r="BC1186" s="294"/>
      <c r="BD1186" s="294"/>
      <c r="BE1186" s="294"/>
      <c r="BF1186" s="294"/>
      <c r="BG1186" s="294"/>
      <c r="BH1186" s="294"/>
      <c r="BI1186" s="294"/>
      <c r="BJ1186" s="294"/>
      <c r="BK1186" s="294"/>
      <c r="BL1186" s="294"/>
      <c r="BM1186" s="294"/>
      <c r="BN1186" s="294"/>
      <c r="BO1186" s="294"/>
      <c r="BP1186" s="1"/>
      <c r="BQ1186" s="294"/>
      <c r="BR1186" s="17">
        <v>1</v>
      </c>
      <c r="BS1186" s="1">
        <f t="shared" si="9918"/>
        <v>0</v>
      </c>
      <c r="BT1186" s="17"/>
      <c r="BU1186" s="294">
        <v>8</v>
      </c>
      <c r="BV1186" s="294"/>
      <c r="BW1186" s="294"/>
      <c r="BX1186" s="294"/>
      <c r="BY1186" s="294"/>
      <c r="BZ1186" s="294"/>
      <c r="CA1186" s="294"/>
      <c r="CB1186" s="294"/>
      <c r="CC1186" s="294"/>
      <c r="CD1186" s="1"/>
      <c r="CE1186" s="1"/>
      <c r="CF1186" s="1"/>
      <c r="CG1186" s="294"/>
      <c r="CH1186" s="1"/>
      <c r="CI1186" s="1"/>
      <c r="CJ1186" s="1"/>
      <c r="CK1186" s="383"/>
      <c r="CL1186" s="383"/>
      <c r="CM1186" s="383"/>
      <c r="CN1186" s="1"/>
      <c r="CO1186" s="1"/>
      <c r="CP1186" s="20"/>
      <c r="CQ1186" s="351"/>
      <c r="CR1186" s="299"/>
      <c r="CS1186" s="294"/>
      <c r="CT1186" s="294"/>
      <c r="CU1186" s="1"/>
      <c r="CV1186" s="1"/>
      <c r="CW1186" s="1"/>
      <c r="CX1186" s="1"/>
      <c r="CY1186" s="1"/>
      <c r="CZ1186" s="294"/>
      <c r="DA1186" s="17"/>
      <c r="DB1186" s="359">
        <f t="shared" si="9925"/>
        <v>0</v>
      </c>
      <c r="DC1186" s="359">
        <f t="shared" si="10082"/>
        <v>0</v>
      </c>
      <c r="DD1186" s="294"/>
      <c r="DE1186" s="294"/>
      <c r="DF1186" s="294"/>
      <c r="DG1186" s="294"/>
      <c r="DH1186" s="294"/>
      <c r="DI1186" s="294"/>
      <c r="DJ1186" s="294"/>
      <c r="DK1186" s="294"/>
      <c r="DL1186" s="294"/>
      <c r="DM1186" s="294"/>
      <c r="DN1186" s="294"/>
      <c r="DO1186" s="1"/>
      <c r="DP1186" s="1"/>
      <c r="DQ1186" s="17"/>
      <c r="DR1186" s="17"/>
      <c r="DS1186" s="17"/>
      <c r="DT1186" s="17"/>
      <c r="DU1186" s="17"/>
      <c r="DV1186" s="17"/>
      <c r="DW1186" s="1"/>
      <c r="DX1186" s="1"/>
      <c r="DY1186" s="20"/>
      <c r="DZ1186" s="20"/>
      <c r="EA1186" s="20"/>
      <c r="EB1186" s="20"/>
      <c r="EC1186" s="18"/>
      <c r="ED1186" s="19"/>
      <c r="EE1186" s="19"/>
      <c r="EF1186" s="1"/>
      <c r="EG1186" s="18"/>
      <c r="EH1186" s="341"/>
      <c r="EI1186" s="294"/>
      <c r="EJ1186" s="294"/>
      <c r="EK1186" s="294"/>
      <c r="EL1186" s="19"/>
      <c r="EM1186" s="19"/>
      <c r="EN1186" s="19"/>
      <c r="EO1186" s="366"/>
      <c r="EP1186" s="366"/>
      <c r="EQ1186" s="374"/>
      <c r="ER1186" s="374"/>
      <c r="ES1186" s="374"/>
      <c r="ET1186" s="374"/>
      <c r="EU1186" s="18"/>
      <c r="EV1186" s="18">
        <f t="shared" si="9940"/>
        <v>0</v>
      </c>
      <c r="EW1186" s="341"/>
      <c r="EX1186" s="341"/>
      <c r="EY1186" s="341"/>
      <c r="EZ1186" s="365">
        <f t="shared" si="9970"/>
        <v>0</v>
      </c>
      <c r="FA1186" s="294"/>
      <c r="FB1186" s="294"/>
      <c r="FC1186" s="294"/>
      <c r="FD1186" s="300"/>
      <c r="FE1186" s="300"/>
      <c r="FF1186" s="300"/>
      <c r="FG1186" s="300"/>
      <c r="FH1186" s="300"/>
      <c r="FI1186" s="300"/>
      <c r="FJ1186" s="300"/>
      <c r="FK1186" s="294"/>
      <c r="FL1186" s="294"/>
      <c r="FM1186" s="294"/>
      <c r="FN1186" s="294"/>
      <c r="FO1186" s="294"/>
      <c r="FP1186" s="20">
        <f t="shared" si="9984"/>
        <v>0</v>
      </c>
      <c r="FQ1186" s="20"/>
      <c r="FR1186" s="20"/>
      <c r="FS1186" s="20"/>
      <c r="FT1186" s="20"/>
      <c r="FU1186" s="20"/>
      <c r="FV1186" s="20"/>
      <c r="FW1186" s="294"/>
    </row>
    <row r="1187" spans="1:181" s="301" customFormat="1" ht="27.75" customHeight="1">
      <c r="A1187" s="295"/>
      <c r="B1187" s="296" t="s">
        <v>674</v>
      </c>
      <c r="C1187" s="296" t="str">
        <f t="shared" si="10326"/>
        <v>6.1</v>
      </c>
      <c r="D1187" s="296" t="s">
        <v>53</v>
      </c>
      <c r="E1187" s="296" t="s">
        <v>53</v>
      </c>
      <c r="F1187" s="296">
        <v>38</v>
      </c>
      <c r="G1187" s="296">
        <f>F1187</f>
        <v>38</v>
      </c>
      <c r="H1187" s="297"/>
      <c r="I1187" s="297"/>
      <c r="J1187" s="294"/>
      <c r="K1187" s="294"/>
      <c r="L1187" s="294"/>
      <c r="M1187" s="294"/>
      <c r="N1187" s="297"/>
      <c r="O1187" s="297"/>
      <c r="P1187" s="1"/>
      <c r="Q1187" s="16"/>
      <c r="R1187" s="1"/>
      <c r="S1187" s="294"/>
      <c r="T1187" s="294"/>
      <c r="U1187" s="294"/>
      <c r="V1187" s="294"/>
      <c r="W1187" s="294"/>
      <c r="X1187" s="294"/>
      <c r="Y1187" s="294"/>
      <c r="Z1187" s="294"/>
      <c r="AA1187" s="294"/>
      <c r="AB1187" s="294"/>
      <c r="AC1187" s="1">
        <f t="shared" ref="AC1187" si="10369">+IF(S1187=1,1,0)+IF(T1187=1,1,0)</f>
        <v>0</v>
      </c>
      <c r="AD1187" s="1">
        <f t="shared" ref="AD1187" si="10370">+IF(U1187=1,1,0)+IF(V1187=1,1,0)</f>
        <v>0</v>
      </c>
      <c r="AE1187" s="1">
        <f t="shared" ref="AE1187" si="10371">+IF(W1187=1,1,0)+IF(X1187=1,1,0)</f>
        <v>0</v>
      </c>
      <c r="AF1187" s="1">
        <f t="shared" ref="AF1187" si="10372">+IF(Y1187=1,1,0)+IF(Z1187=1,1,0)</f>
        <v>0</v>
      </c>
      <c r="AG1187" s="1">
        <f t="shared" ref="AG1187" si="10373">+IF(AA1187=1,1,0)</f>
        <v>0</v>
      </c>
      <c r="AH1187" s="1">
        <f t="shared" ref="AH1187" si="10374">+IF(AB1187=1,1,0)</f>
        <v>0</v>
      </c>
      <c r="AI1187" s="1">
        <f t="shared" ref="AI1187" si="10375">+IF(S1187=2,1,0)+IF(T1187=2,1,0)</f>
        <v>0</v>
      </c>
      <c r="AJ1187" s="1">
        <f t="shared" ref="AJ1187" si="10376">+IF(U1187=2,1,0)+IF(V1187=2,1,0)</f>
        <v>0</v>
      </c>
      <c r="AK1187" s="1">
        <f t="shared" ref="AK1187" si="10377">+IF(X1187=2,1,0)+IF(W1187=2,1,0)</f>
        <v>0</v>
      </c>
      <c r="AL1187" s="1">
        <f t="shared" ref="AL1187" si="10378">+IF(Y1187=2,1,0)+IF(Z1187=2,1,0)</f>
        <v>0</v>
      </c>
      <c r="AM1187" s="1">
        <f t="shared" ref="AM1187" si="10379">+IF(AA1187=2,1,0)</f>
        <v>0</v>
      </c>
      <c r="AN1187" s="1">
        <f t="shared" ref="AN1187" si="10380">+IF(AB1187=2,1,0)</f>
        <v>0</v>
      </c>
      <c r="AO1187" s="294"/>
      <c r="AP1187" s="294">
        <f>G1187</f>
        <v>38</v>
      </c>
      <c r="AQ1187" s="294"/>
      <c r="AR1187" s="294"/>
      <c r="AS1187" s="298">
        <f t="shared" si="10161"/>
        <v>0</v>
      </c>
      <c r="AT1187" s="298">
        <f t="shared" si="10162"/>
        <v>1</v>
      </c>
      <c r="AU1187" s="298">
        <f t="shared" si="10163"/>
        <v>0</v>
      </c>
      <c r="AV1187" s="298">
        <f t="shared" si="10164"/>
        <v>0</v>
      </c>
      <c r="AW1187" s="294"/>
      <c r="AX1187" s="294"/>
      <c r="AY1187" s="294"/>
      <c r="AZ1187" s="294"/>
      <c r="BA1187" s="294"/>
      <c r="BB1187" s="294"/>
      <c r="BC1187" s="294"/>
      <c r="BD1187" s="294"/>
      <c r="BE1187" s="294"/>
      <c r="BF1187" s="294"/>
      <c r="BG1187" s="294"/>
      <c r="BH1187" s="294"/>
      <c r="BI1187" s="294"/>
      <c r="BJ1187" s="294"/>
      <c r="BK1187" s="294"/>
      <c r="BL1187" s="294"/>
      <c r="BM1187" s="294"/>
      <c r="BN1187" s="294"/>
      <c r="BO1187" s="294">
        <v>1</v>
      </c>
      <c r="BP1187" s="1"/>
      <c r="BQ1187" s="294"/>
      <c r="BR1187" s="17">
        <v>1</v>
      </c>
      <c r="BS1187" s="1">
        <f t="shared" si="9918"/>
        <v>0</v>
      </c>
      <c r="BT1187" s="17">
        <f t="shared" ref="BT1187" si="10381">+BS1187*2</f>
        <v>0</v>
      </c>
      <c r="BU1187" s="294"/>
      <c r="BV1187" s="294">
        <v>1</v>
      </c>
      <c r="BW1187" s="294">
        <v>1</v>
      </c>
      <c r="BX1187" s="294">
        <v>1</v>
      </c>
      <c r="BY1187" s="294"/>
      <c r="BZ1187" s="294"/>
      <c r="CA1187" s="294"/>
      <c r="CB1187" s="294"/>
      <c r="CC1187" s="294"/>
      <c r="CD1187" s="1"/>
      <c r="CE1187" s="1"/>
      <c r="CF1187" s="1"/>
      <c r="CG1187" s="294"/>
      <c r="CH1187" s="1">
        <v>1</v>
      </c>
      <c r="CI1187" s="1"/>
      <c r="CJ1187" s="1"/>
      <c r="CK1187" s="383"/>
      <c r="CL1187" s="383"/>
      <c r="CM1187" s="383"/>
      <c r="CN1187" s="1">
        <f>+SUM(BX1187:CC1187)*BW1187</f>
        <v>1</v>
      </c>
      <c r="CO1187" s="1">
        <f>+SUM(BX1187:CC1187)*BW1187</f>
        <v>1</v>
      </c>
      <c r="CP1187" s="20">
        <f>+SUM(BY1187:CC1187)*2.5+SUM(CD1187:CG1187)*0.5+SUM(CH1187:CJ1187)*2.5</f>
        <v>2.5</v>
      </c>
      <c r="CQ1187" s="351"/>
      <c r="CR1187" s="299">
        <f>+IF(SUM(AX1187:BM1187)&gt;0,1,0)+1</f>
        <v>1</v>
      </c>
      <c r="CS1187" s="294">
        <v>1</v>
      </c>
      <c r="CT1187" s="294"/>
      <c r="CU1187" s="1"/>
      <c r="CV1187" s="1"/>
      <c r="CW1187" s="1">
        <v>4</v>
      </c>
      <c r="CX1187" s="1"/>
      <c r="CY1187" s="1"/>
      <c r="CZ1187" s="294">
        <v>15</v>
      </c>
      <c r="DA1187" s="17">
        <f t="shared" ref="DA1187" si="10382">+CY1187</f>
        <v>0</v>
      </c>
      <c r="DB1187" s="359">
        <f t="shared" si="9925"/>
        <v>15</v>
      </c>
      <c r="DC1187" s="359">
        <f t="shared" si="10082"/>
        <v>4</v>
      </c>
      <c r="DD1187" s="294"/>
      <c r="DE1187" s="294">
        <f>4*4</f>
        <v>16</v>
      </c>
      <c r="DF1187" s="294"/>
      <c r="DG1187" s="294"/>
      <c r="DH1187" s="294"/>
      <c r="DI1187" s="294"/>
      <c r="DJ1187" s="294"/>
      <c r="DK1187" s="294"/>
      <c r="DL1187" s="294"/>
      <c r="DM1187" s="294"/>
      <c r="DN1187" s="294"/>
      <c r="DO1187" s="1"/>
      <c r="DP1187" s="1"/>
      <c r="DQ1187" s="17">
        <f>+IF(AND(SUM(S1187:AA1187)&gt;0,SUM(FA1187:FF1187)&gt;0),CT1187,0)</f>
        <v>0</v>
      </c>
      <c r="DR1187" s="17">
        <f>+IF(AND(SUM(S1187:AA1187)&gt;0,SUM(FA1187:FF1187)&gt;0),CU1187,0)</f>
        <v>0</v>
      </c>
      <c r="DS1187" s="17">
        <f>+IF(AND(SUM(S1187:AA1187)&gt;0,SUM(FA1187:FF1187)&gt;0),CV1187,0)</f>
        <v>0</v>
      </c>
      <c r="DT1187" s="17">
        <f>+IF(AND(SUM(S1187:AA1187)&gt;0,SUM(FA1187:FF1187)&gt;0),CW1187,0)</f>
        <v>0</v>
      </c>
      <c r="DU1187" s="17">
        <f>+IF(AND(SUM(S1187:AA1187)&gt;0,SUM(FA1187:FF1187)&gt;0),CX1187,0)</f>
        <v>0</v>
      </c>
      <c r="DV1187" s="17">
        <f>+IF(AND(SUM(S1187:AA1187)&gt;0,SUM(FA1187:FF1187)&gt;0),CY1187,0)</f>
        <v>0</v>
      </c>
      <c r="DW1187" s="1"/>
      <c r="DX1187" s="1"/>
      <c r="DY1187" s="20">
        <f>+IF(AND(SUM(S1187:AB1187)&gt;0,SUM(FA1187:FF1187)&gt;0,DG1187&gt;=3),DG1187,0)</f>
        <v>0</v>
      </c>
      <c r="DZ1187" s="20">
        <f>+IF(AND(SUM(S1187:AB1187)&gt;0,SUM(FA1187:FF1187)&gt;0,DH1187&gt;=3),DH1187,0)</f>
        <v>0</v>
      </c>
      <c r="EA1187" s="20">
        <f>+IF(AND(SUM(S1187:AB1187)&gt;0,SUM(FA1187:FF1187)&gt;0,DI1187&gt;=3),DI1187,0)</f>
        <v>0</v>
      </c>
      <c r="EB1187" s="20">
        <f>+IF(AND(SUM(S1187:AB1187)&gt;0,SUM(FA1187:FF1187)&gt;0,DJ1187&gt;=3),DJ1187,0)</f>
        <v>0</v>
      </c>
      <c r="EC1187" s="18">
        <f>+IF(AND(CT1187=0,SUM(CU1187:CY1187)&gt;1,SUM(CU1187:CY1187)&lt;=4),1,IF(AND(CT1187=0,SUM(CU1187:CY1187)&gt;4),2,0))</f>
        <v>1</v>
      </c>
      <c r="ED1187" s="19">
        <f>+IF(EC1187&lt;&gt;0,EC1187*3,0)</f>
        <v>3</v>
      </c>
      <c r="EE1187" s="19">
        <f>+IF(SUM(AO1187:AR1187)+SUM(DK1187:DN1187)&gt;0,CT1187*3,0)</f>
        <v>0</v>
      </c>
      <c r="EF1187" s="1">
        <f>+IF(EE1187&gt;0,CT1187*4,0)</f>
        <v>0</v>
      </c>
      <c r="EG1187" s="18"/>
      <c r="EH1187" s="341"/>
      <c r="EI1187" s="294"/>
      <c r="EJ1187" s="294">
        <f>4*4.5</f>
        <v>18</v>
      </c>
      <c r="EK1187" s="294"/>
      <c r="EL1187" s="19">
        <v>1</v>
      </c>
      <c r="EM1187" s="19"/>
      <c r="EN1187" s="19"/>
      <c r="EO1187" s="366"/>
      <c r="EP1187" s="366"/>
      <c r="EQ1187" s="374"/>
      <c r="ER1187" s="374"/>
      <c r="ES1187" s="374"/>
      <c r="ET1187" s="374"/>
      <c r="EU1187" s="18">
        <f>IF(SUM(CU1187:CX1187)&gt;0,CZ1187*1+2,0)</f>
        <v>17</v>
      </c>
      <c r="EV1187" s="18">
        <f t="shared" si="9940"/>
        <v>2</v>
      </c>
      <c r="EW1187" s="341">
        <v>1</v>
      </c>
      <c r="EX1187" s="341">
        <v>1</v>
      </c>
      <c r="EY1187" s="341">
        <v>4</v>
      </c>
      <c r="EZ1187" s="365">
        <f t="shared" si="9970"/>
        <v>0.5</v>
      </c>
      <c r="FA1187" s="294"/>
      <c r="FB1187" s="294"/>
      <c r="FC1187" s="294"/>
      <c r="FD1187" s="300"/>
      <c r="FE1187" s="300"/>
      <c r="FF1187" s="300"/>
      <c r="FG1187" s="300"/>
      <c r="FH1187" s="300"/>
      <c r="FI1187" s="300"/>
      <c r="FJ1187" s="300">
        <f>F1187</f>
        <v>38</v>
      </c>
      <c r="FK1187" s="294"/>
      <c r="FL1187" s="294"/>
      <c r="FM1187" s="294"/>
      <c r="FN1187" s="294"/>
      <c r="FO1187" s="294"/>
      <c r="FP1187" s="20">
        <f t="shared" si="9984"/>
        <v>0</v>
      </c>
      <c r="FQ1187" s="20">
        <f t="shared" ref="FQ1187:FR1187" si="10383">+DE1187</f>
        <v>16</v>
      </c>
      <c r="FR1187" s="20">
        <f t="shared" si="10383"/>
        <v>0</v>
      </c>
      <c r="FS1187" s="20">
        <f t="shared" ref="FS1187:FV1187" si="10384">+IF(DG1187&lt;3,DG1187,0)</f>
        <v>0</v>
      </c>
      <c r="FT1187" s="20">
        <f t="shared" si="10384"/>
        <v>0</v>
      </c>
      <c r="FU1187" s="20">
        <f t="shared" si="10384"/>
        <v>0</v>
      </c>
      <c r="FV1187" s="20">
        <f t="shared" si="10384"/>
        <v>0</v>
      </c>
      <c r="FW1187" s="294"/>
    </row>
    <row r="1188" spans="1:181" s="301" customFormat="1" ht="27.75" customHeight="1">
      <c r="A1188" s="295"/>
      <c r="B1188" s="41">
        <v>7</v>
      </c>
      <c r="C1188" s="41">
        <f t="shared" ref="C1188:C1195" si="10385">B1188</f>
        <v>7</v>
      </c>
      <c r="D1188" s="296"/>
      <c r="E1188" s="296"/>
      <c r="F1188" s="296"/>
      <c r="G1188" s="296"/>
      <c r="H1188" s="297"/>
      <c r="I1188" s="297"/>
      <c r="J1188" s="294"/>
      <c r="K1188" s="294"/>
      <c r="L1188" s="294"/>
      <c r="M1188" s="294"/>
      <c r="N1188" s="297"/>
      <c r="O1188" s="297"/>
      <c r="P1188" s="1"/>
      <c r="Q1188" s="16"/>
      <c r="R1188" s="1"/>
      <c r="S1188" s="294"/>
      <c r="T1188" s="294"/>
      <c r="U1188" s="294"/>
      <c r="V1188" s="294"/>
      <c r="W1188" s="294"/>
      <c r="X1188" s="294"/>
      <c r="Y1188" s="294"/>
      <c r="Z1188" s="294"/>
      <c r="AA1188" s="294"/>
      <c r="AB1188" s="294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294"/>
      <c r="AP1188" s="294"/>
      <c r="AQ1188" s="294"/>
      <c r="AR1188" s="294"/>
      <c r="AS1188" s="298">
        <f t="shared" si="10161"/>
        <v>0</v>
      </c>
      <c r="AT1188" s="298">
        <f t="shared" si="10162"/>
        <v>0</v>
      </c>
      <c r="AU1188" s="298">
        <f t="shared" si="10163"/>
        <v>0</v>
      </c>
      <c r="AV1188" s="298">
        <f t="shared" si="10164"/>
        <v>0</v>
      </c>
      <c r="AW1188" s="294"/>
      <c r="AX1188" s="294"/>
      <c r="AY1188" s="294">
        <v>1</v>
      </c>
      <c r="AZ1188" s="294"/>
      <c r="BA1188" s="294"/>
      <c r="BB1188" s="294"/>
      <c r="BC1188" s="294"/>
      <c r="BD1188" s="294"/>
      <c r="BE1188" s="294"/>
      <c r="BF1188" s="294"/>
      <c r="BG1188" s="294"/>
      <c r="BH1188" s="294"/>
      <c r="BI1188" s="294"/>
      <c r="BJ1188" s="294"/>
      <c r="BK1188" s="294"/>
      <c r="BL1188" s="294"/>
      <c r="BM1188" s="294"/>
      <c r="BN1188" s="294"/>
      <c r="BO1188" s="294"/>
      <c r="BP1188" s="1"/>
      <c r="BQ1188" s="294"/>
      <c r="BR1188" s="17">
        <v>1</v>
      </c>
      <c r="BS1188" s="1">
        <f t="shared" si="9918"/>
        <v>0</v>
      </c>
      <c r="BT1188" s="17"/>
      <c r="BU1188" s="294">
        <v>8</v>
      </c>
      <c r="BV1188" s="294"/>
      <c r="BW1188" s="294"/>
      <c r="BX1188" s="294"/>
      <c r="BY1188" s="294"/>
      <c r="BZ1188" s="294"/>
      <c r="CA1188" s="294"/>
      <c r="CB1188" s="294"/>
      <c r="CC1188" s="294"/>
      <c r="CD1188" s="1"/>
      <c r="CE1188" s="1"/>
      <c r="CF1188" s="1"/>
      <c r="CG1188" s="294"/>
      <c r="CH1188" s="1"/>
      <c r="CI1188" s="1"/>
      <c r="CJ1188" s="1"/>
      <c r="CK1188" s="383"/>
      <c r="CL1188" s="383"/>
      <c r="CM1188" s="383"/>
      <c r="CN1188" s="1"/>
      <c r="CO1188" s="1"/>
      <c r="CP1188" s="20"/>
      <c r="CQ1188" s="351"/>
      <c r="CR1188" s="299"/>
      <c r="CS1188" s="294"/>
      <c r="CT1188" s="294"/>
      <c r="CU1188" s="1"/>
      <c r="CV1188" s="1"/>
      <c r="CW1188" s="1"/>
      <c r="CX1188" s="1"/>
      <c r="CY1188" s="1"/>
      <c r="CZ1188" s="294"/>
      <c r="DA1188" s="17"/>
      <c r="DB1188" s="359">
        <f t="shared" si="9925"/>
        <v>0</v>
      </c>
      <c r="DC1188" s="359">
        <f t="shared" si="10082"/>
        <v>0</v>
      </c>
      <c r="DD1188" s="294"/>
      <c r="DE1188" s="294"/>
      <c r="DF1188" s="294"/>
      <c r="DG1188" s="294"/>
      <c r="DH1188" s="294"/>
      <c r="DI1188" s="294"/>
      <c r="DJ1188" s="294"/>
      <c r="DK1188" s="294"/>
      <c r="DL1188" s="294"/>
      <c r="DM1188" s="294"/>
      <c r="DN1188" s="294"/>
      <c r="DO1188" s="1"/>
      <c r="DP1188" s="1"/>
      <c r="DQ1188" s="17"/>
      <c r="DR1188" s="17"/>
      <c r="DS1188" s="17"/>
      <c r="DT1188" s="17"/>
      <c r="DU1188" s="17"/>
      <c r="DV1188" s="17"/>
      <c r="DW1188" s="1"/>
      <c r="DX1188" s="1"/>
      <c r="DY1188" s="20"/>
      <c r="DZ1188" s="20"/>
      <c r="EA1188" s="20"/>
      <c r="EB1188" s="20"/>
      <c r="EC1188" s="18"/>
      <c r="ED1188" s="19"/>
      <c r="EE1188" s="19"/>
      <c r="EF1188" s="1"/>
      <c r="EG1188" s="18"/>
      <c r="EH1188" s="341"/>
      <c r="EI1188" s="294"/>
      <c r="EJ1188" s="294"/>
      <c r="EK1188" s="294"/>
      <c r="EL1188" s="19"/>
      <c r="EM1188" s="19"/>
      <c r="EN1188" s="19"/>
      <c r="EO1188" s="366"/>
      <c r="EP1188" s="366"/>
      <c r="EQ1188" s="374"/>
      <c r="ER1188" s="374"/>
      <c r="ES1188" s="374"/>
      <c r="ET1188" s="374"/>
      <c r="EU1188" s="18"/>
      <c r="EV1188" s="18">
        <f t="shared" si="9940"/>
        <v>0</v>
      </c>
      <c r="EW1188" s="341"/>
      <c r="EX1188" s="341"/>
      <c r="EY1188" s="341"/>
      <c r="EZ1188" s="365">
        <f t="shared" si="9970"/>
        <v>0</v>
      </c>
      <c r="FA1188" s="294"/>
      <c r="FB1188" s="294"/>
      <c r="FC1188" s="294"/>
      <c r="FD1188" s="300"/>
      <c r="FE1188" s="300"/>
      <c r="FF1188" s="300"/>
      <c r="FG1188" s="300"/>
      <c r="FH1188" s="300"/>
      <c r="FI1188" s="300"/>
      <c r="FJ1188" s="300"/>
      <c r="FK1188" s="294"/>
      <c r="FL1188" s="294"/>
      <c r="FM1188" s="294"/>
      <c r="FN1188" s="294"/>
      <c r="FO1188" s="294"/>
      <c r="FP1188" s="20">
        <f t="shared" si="9984"/>
        <v>0</v>
      </c>
      <c r="FQ1188" s="20"/>
      <c r="FR1188" s="20"/>
      <c r="FS1188" s="20"/>
      <c r="FT1188" s="20"/>
      <c r="FU1188" s="20"/>
      <c r="FV1188" s="20"/>
      <c r="FW1188" s="294"/>
    </row>
    <row r="1189" spans="1:181" s="301" customFormat="1" ht="27.75" customHeight="1">
      <c r="A1189" s="295"/>
      <c r="B1189" s="296" t="s">
        <v>679</v>
      </c>
      <c r="C1189" s="296" t="str">
        <f t="shared" si="10385"/>
        <v>7.1</v>
      </c>
      <c r="D1189" s="296" t="s">
        <v>53</v>
      </c>
      <c r="E1189" s="296" t="s">
        <v>53</v>
      </c>
      <c r="F1189" s="296">
        <v>40</v>
      </c>
      <c r="G1189" s="296">
        <f>F1189</f>
        <v>40</v>
      </c>
      <c r="H1189" s="297"/>
      <c r="I1189" s="297"/>
      <c r="J1189" s="294"/>
      <c r="K1189" s="294"/>
      <c r="L1189" s="294"/>
      <c r="M1189" s="294"/>
      <c r="N1189" s="297"/>
      <c r="O1189" s="297"/>
      <c r="P1189" s="1"/>
      <c r="Q1189" s="16"/>
      <c r="R1189" s="1"/>
      <c r="S1189" s="294"/>
      <c r="T1189" s="294"/>
      <c r="U1189" s="294"/>
      <c r="V1189" s="294"/>
      <c r="W1189" s="294"/>
      <c r="X1189" s="294"/>
      <c r="Y1189" s="294"/>
      <c r="Z1189" s="294"/>
      <c r="AA1189" s="294"/>
      <c r="AB1189" s="294"/>
      <c r="AC1189" s="1">
        <f t="shared" ref="AC1189" si="10386">+IF(S1189=1,1,0)+IF(T1189=1,1,0)</f>
        <v>0</v>
      </c>
      <c r="AD1189" s="1">
        <f t="shared" ref="AD1189" si="10387">+IF(U1189=1,1,0)+IF(V1189=1,1,0)</f>
        <v>0</v>
      </c>
      <c r="AE1189" s="1">
        <f t="shared" ref="AE1189" si="10388">+IF(W1189=1,1,0)+IF(X1189=1,1,0)</f>
        <v>0</v>
      </c>
      <c r="AF1189" s="1">
        <f t="shared" ref="AF1189" si="10389">+IF(Y1189=1,1,0)+IF(Z1189=1,1,0)</f>
        <v>0</v>
      </c>
      <c r="AG1189" s="1">
        <f t="shared" ref="AG1189" si="10390">+IF(AA1189=1,1,0)</f>
        <v>0</v>
      </c>
      <c r="AH1189" s="1">
        <f t="shared" ref="AH1189" si="10391">+IF(AB1189=1,1,0)</f>
        <v>0</v>
      </c>
      <c r="AI1189" s="1">
        <f t="shared" ref="AI1189" si="10392">+IF(S1189=2,1,0)+IF(T1189=2,1,0)</f>
        <v>0</v>
      </c>
      <c r="AJ1189" s="1">
        <f t="shared" ref="AJ1189" si="10393">+IF(U1189=2,1,0)+IF(V1189=2,1,0)</f>
        <v>0</v>
      </c>
      <c r="AK1189" s="1">
        <f t="shared" ref="AK1189" si="10394">+IF(X1189=2,1,0)+IF(W1189=2,1,0)</f>
        <v>0</v>
      </c>
      <c r="AL1189" s="1">
        <f t="shared" ref="AL1189" si="10395">+IF(Y1189=2,1,0)+IF(Z1189=2,1,0)</f>
        <v>0</v>
      </c>
      <c r="AM1189" s="1">
        <f t="shared" ref="AM1189" si="10396">+IF(AA1189=2,1,0)</f>
        <v>0</v>
      </c>
      <c r="AN1189" s="1">
        <f t="shared" ref="AN1189" si="10397">+IF(AB1189=2,1,0)</f>
        <v>0</v>
      </c>
      <c r="AO1189" s="294"/>
      <c r="AP1189" s="294">
        <f>G1189</f>
        <v>40</v>
      </c>
      <c r="AQ1189" s="294"/>
      <c r="AR1189" s="294"/>
      <c r="AS1189" s="298">
        <f t="shared" si="10161"/>
        <v>0</v>
      </c>
      <c r="AT1189" s="298">
        <f t="shared" si="10162"/>
        <v>1</v>
      </c>
      <c r="AU1189" s="298">
        <f t="shared" si="10163"/>
        <v>0</v>
      </c>
      <c r="AV1189" s="298">
        <f t="shared" si="10164"/>
        <v>0</v>
      </c>
      <c r="AW1189" s="294"/>
      <c r="AX1189" s="294"/>
      <c r="AY1189" s="294"/>
      <c r="AZ1189" s="294"/>
      <c r="BA1189" s="294"/>
      <c r="BB1189" s="294"/>
      <c r="BC1189" s="294"/>
      <c r="BD1189" s="294"/>
      <c r="BE1189" s="294"/>
      <c r="BF1189" s="294"/>
      <c r="BG1189" s="294"/>
      <c r="BH1189" s="294"/>
      <c r="BI1189" s="294">
        <v>1</v>
      </c>
      <c r="BJ1189" s="294"/>
      <c r="BK1189" s="294"/>
      <c r="BL1189" s="294"/>
      <c r="BM1189" s="294"/>
      <c r="BN1189" s="294"/>
      <c r="BO1189" s="294"/>
      <c r="BP1189" s="1"/>
      <c r="BQ1189" s="294"/>
      <c r="BR1189" s="17">
        <v>2</v>
      </c>
      <c r="BS1189" s="1">
        <f t="shared" si="9918"/>
        <v>0</v>
      </c>
      <c r="BT1189" s="17">
        <f t="shared" ref="BT1189" si="10398">+BS1189*2</f>
        <v>0</v>
      </c>
      <c r="BU1189" s="294"/>
      <c r="BV1189" s="294">
        <v>1</v>
      </c>
      <c r="BW1189" s="294"/>
      <c r="BX1189" s="294"/>
      <c r="BY1189" s="294"/>
      <c r="BZ1189" s="294"/>
      <c r="CA1189" s="294"/>
      <c r="CB1189" s="294"/>
      <c r="CC1189" s="294"/>
      <c r="CD1189" s="1"/>
      <c r="CE1189" s="1"/>
      <c r="CF1189" s="1"/>
      <c r="CG1189" s="294"/>
      <c r="CH1189" s="1">
        <v>1</v>
      </c>
      <c r="CI1189" s="1"/>
      <c r="CJ1189" s="1"/>
      <c r="CK1189" s="383"/>
      <c r="CL1189" s="383"/>
      <c r="CM1189" s="383"/>
      <c r="CN1189" s="1">
        <f>+SUM(BX1189:CC1189)*BW1189</f>
        <v>0</v>
      </c>
      <c r="CO1189" s="1">
        <f>+SUM(BX1189:CC1189)*BW1189</f>
        <v>0</v>
      </c>
      <c r="CP1189" s="20">
        <f>+SUM(BY1189:CC1189)*2.5+SUM(CD1189:CG1189)*0.5+SUM(CH1189:CJ1189)*2.5</f>
        <v>2.5</v>
      </c>
      <c r="CQ1189" s="351"/>
      <c r="CR1189" s="299">
        <f>+IF(SUM(AX1189:BM1189)&gt;0,1,0)</f>
        <v>1</v>
      </c>
      <c r="CS1189" s="294">
        <v>1</v>
      </c>
      <c r="CT1189" s="294"/>
      <c r="CU1189" s="1"/>
      <c r="CV1189" s="1"/>
      <c r="CW1189" s="1">
        <v>3</v>
      </c>
      <c r="CX1189" s="1"/>
      <c r="CY1189" s="1"/>
      <c r="CZ1189" s="294">
        <v>8</v>
      </c>
      <c r="DA1189" s="17">
        <f t="shared" ref="DA1189" si="10399">+CY1189</f>
        <v>0</v>
      </c>
      <c r="DB1189" s="359">
        <f t="shared" si="9925"/>
        <v>8</v>
      </c>
      <c r="DC1189" s="359">
        <f t="shared" si="10082"/>
        <v>3</v>
      </c>
      <c r="DD1189" s="294"/>
      <c r="DE1189" s="294">
        <v>9</v>
      </c>
      <c r="DF1189" s="294"/>
      <c r="DG1189" s="294"/>
      <c r="DH1189" s="294"/>
      <c r="DI1189" s="294"/>
      <c r="DJ1189" s="294"/>
      <c r="DK1189" s="294"/>
      <c r="DL1189" s="294"/>
      <c r="DM1189" s="294"/>
      <c r="DN1189" s="294"/>
      <c r="DO1189" s="1"/>
      <c r="DP1189" s="1"/>
      <c r="DQ1189" s="17">
        <f>+IF(AND(SUM(S1189:AA1189)&gt;0,SUM(FA1189:FF1189)&gt;0),CT1189,0)</f>
        <v>0</v>
      </c>
      <c r="DR1189" s="17">
        <f>+IF(AND(SUM(S1189:AA1189)&gt;0,SUM(FA1189:FF1189)&gt;0),CU1189,0)</f>
        <v>0</v>
      </c>
      <c r="DS1189" s="17">
        <f>+IF(AND(SUM(S1189:AA1189)&gt;0,SUM(FA1189:FF1189)&gt;0),CV1189,0)</f>
        <v>0</v>
      </c>
      <c r="DT1189" s="17">
        <f>+IF(AND(SUM(S1189:AA1189)&gt;0,SUM(FA1189:FF1189)&gt;0),CW1189,0)</f>
        <v>0</v>
      </c>
      <c r="DU1189" s="17">
        <f>+IF(AND(SUM(S1189:AA1189)&gt;0,SUM(FA1189:FF1189)&gt;0),CX1189,0)</f>
        <v>0</v>
      </c>
      <c r="DV1189" s="17">
        <f>+IF(AND(SUM(S1189:AA1189)&gt;0,SUM(FA1189:FF1189)&gt;0),CY1189,0)</f>
        <v>0</v>
      </c>
      <c r="DW1189" s="1"/>
      <c r="DX1189" s="1"/>
      <c r="DY1189" s="20">
        <f>+IF(AND(SUM(S1189:AB1189)&gt;0,SUM(FA1189:FF1189)&gt;0,DG1189&gt;=3),DG1189,0)</f>
        <v>0</v>
      </c>
      <c r="DZ1189" s="20">
        <f>+IF(AND(SUM(S1189:AB1189)&gt;0,SUM(FA1189:FF1189)&gt;0,DH1189&gt;=3),DH1189,0)</f>
        <v>0</v>
      </c>
      <c r="EA1189" s="20">
        <f>+IF(AND(SUM(S1189:AB1189)&gt;0,SUM(FA1189:FF1189)&gt;0,DI1189&gt;=3),DI1189,0)</f>
        <v>0</v>
      </c>
      <c r="EB1189" s="20">
        <f>+IF(AND(SUM(S1189:AB1189)&gt;0,SUM(FA1189:FF1189)&gt;0,DJ1189&gt;=3),DJ1189,0)</f>
        <v>0</v>
      </c>
      <c r="EC1189" s="18">
        <f>+IF(AND(CT1189=0,SUM(CU1189:CY1189)&gt;1,SUM(CU1189:CY1189)&lt;=4),1,IF(AND(CT1189=0,SUM(CU1189:CY1189)&gt;4),2,0))</f>
        <v>1</v>
      </c>
      <c r="ED1189" s="19">
        <f>+IF(EC1189&lt;&gt;0,EC1189*3,0)</f>
        <v>3</v>
      </c>
      <c r="EE1189" s="19">
        <f>+IF(SUM(AO1189:AR1189)+SUM(DK1189:DN1189)&gt;0,CT1189*3,0)</f>
        <v>0</v>
      </c>
      <c r="EF1189" s="1">
        <f>+IF(EE1189&gt;0,CT1189*4,0)</f>
        <v>0</v>
      </c>
      <c r="EG1189" s="18">
        <f>+IF(AND(CT1189+EC1189=0,SUM(AO1189:AR1189)&gt;0,SUM(DK1189:DN1189)&gt;0),(CU1189+CV1189+CW1189+CX1189)*2+CY1189*5,(EC1189+CT1189-FO1189)*5)+IF(AND(EC1189+DQ1189+CT1189=0,SUM(AO1189:AR1189)&gt;0),SUM(CU1189:CX1189)*2+CY1189*5,0)</f>
        <v>5</v>
      </c>
      <c r="EH1189" s="341"/>
      <c r="EI1189" s="294"/>
      <c r="EJ1189" s="294">
        <f>3*4.5</f>
        <v>13.5</v>
      </c>
      <c r="EK1189" s="294"/>
      <c r="EL1189" s="19">
        <v>1</v>
      </c>
      <c r="EM1189" s="19"/>
      <c r="EN1189" s="19"/>
      <c r="EO1189" s="366"/>
      <c r="EP1189" s="366"/>
      <c r="EQ1189" s="374"/>
      <c r="ER1189" s="374"/>
      <c r="ES1189" s="374"/>
      <c r="ET1189" s="374"/>
      <c r="EU1189" s="18">
        <f>IF(SUM(CU1189:CX1189)&gt;0,CZ1189*1+2,0)</f>
        <v>10</v>
      </c>
      <c r="EV1189" s="18">
        <f t="shared" si="9940"/>
        <v>2</v>
      </c>
      <c r="EW1189" s="341">
        <v>1</v>
      </c>
      <c r="EX1189" s="341"/>
      <c r="EY1189" s="341">
        <v>4</v>
      </c>
      <c r="EZ1189" s="365">
        <f t="shared" si="9970"/>
        <v>0</v>
      </c>
      <c r="FA1189" s="294"/>
      <c r="FB1189" s="294"/>
      <c r="FC1189" s="294"/>
      <c r="FD1189" s="300"/>
      <c r="FE1189" s="300"/>
      <c r="FF1189" s="300"/>
      <c r="FG1189" s="300"/>
      <c r="FH1189" s="300"/>
      <c r="FI1189" s="300"/>
      <c r="FJ1189" s="300">
        <f>F1189</f>
        <v>40</v>
      </c>
      <c r="FK1189" s="294"/>
      <c r="FL1189" s="294"/>
      <c r="FM1189" s="294"/>
      <c r="FN1189" s="294"/>
      <c r="FO1189" s="294"/>
      <c r="FP1189" s="20">
        <f t="shared" si="9984"/>
        <v>0</v>
      </c>
      <c r="FQ1189" s="20">
        <f>+DE1189</f>
        <v>9</v>
      </c>
      <c r="FR1189" s="20">
        <f>+DF1189</f>
        <v>0</v>
      </c>
      <c r="FS1189" s="20">
        <f t="shared" ref="FS1189:FV1190" si="10400">+IF(DG1189&lt;3,DG1189,0)</f>
        <v>0</v>
      </c>
      <c r="FT1189" s="20">
        <f t="shared" si="10400"/>
        <v>0</v>
      </c>
      <c r="FU1189" s="20">
        <f t="shared" si="10400"/>
        <v>0</v>
      </c>
      <c r="FV1189" s="20">
        <f t="shared" si="10400"/>
        <v>0</v>
      </c>
      <c r="FW1189" s="294"/>
    </row>
    <row r="1190" spans="1:181" s="301" customFormat="1" ht="27.75" customHeight="1">
      <c r="A1190" s="295"/>
      <c r="B1190" s="296" t="s">
        <v>688</v>
      </c>
      <c r="C1190" s="296" t="str">
        <f t="shared" si="10385"/>
        <v>7.2</v>
      </c>
      <c r="D1190" s="296" t="s">
        <v>53</v>
      </c>
      <c r="E1190" s="296" t="s">
        <v>53</v>
      </c>
      <c r="F1190" s="296">
        <v>29</v>
      </c>
      <c r="G1190" s="296">
        <f>F1190</f>
        <v>29</v>
      </c>
      <c r="H1190" s="297"/>
      <c r="I1190" s="297"/>
      <c r="J1190" s="294"/>
      <c r="K1190" s="294"/>
      <c r="L1190" s="294"/>
      <c r="M1190" s="294"/>
      <c r="N1190" s="297"/>
      <c r="O1190" s="297"/>
      <c r="P1190" s="1"/>
      <c r="Q1190" s="16"/>
      <c r="R1190" s="1"/>
      <c r="S1190" s="294"/>
      <c r="T1190" s="294"/>
      <c r="U1190" s="294"/>
      <c r="V1190" s="294"/>
      <c r="W1190" s="294"/>
      <c r="X1190" s="294"/>
      <c r="Y1190" s="294"/>
      <c r="Z1190" s="294"/>
      <c r="AA1190" s="294"/>
      <c r="AB1190" s="294"/>
      <c r="AC1190" s="1">
        <f t="shared" ref="AC1190" si="10401">+IF(S1190=1,1,0)+IF(T1190=1,1,0)</f>
        <v>0</v>
      </c>
      <c r="AD1190" s="1">
        <f t="shared" ref="AD1190" si="10402">+IF(U1190=1,1,0)+IF(V1190=1,1,0)</f>
        <v>0</v>
      </c>
      <c r="AE1190" s="1">
        <f t="shared" ref="AE1190" si="10403">+IF(W1190=1,1,0)+IF(X1190=1,1,0)</f>
        <v>0</v>
      </c>
      <c r="AF1190" s="1">
        <f t="shared" ref="AF1190" si="10404">+IF(Y1190=1,1,0)+IF(Z1190=1,1,0)</f>
        <v>0</v>
      </c>
      <c r="AG1190" s="1">
        <f t="shared" ref="AG1190" si="10405">+IF(AA1190=1,1,0)</f>
        <v>0</v>
      </c>
      <c r="AH1190" s="1">
        <f t="shared" ref="AH1190" si="10406">+IF(AB1190=1,1,0)</f>
        <v>0</v>
      </c>
      <c r="AI1190" s="1">
        <f t="shared" ref="AI1190" si="10407">+IF(S1190=2,1,0)+IF(T1190=2,1,0)</f>
        <v>0</v>
      </c>
      <c r="AJ1190" s="1">
        <f t="shared" ref="AJ1190" si="10408">+IF(U1190=2,1,0)+IF(V1190=2,1,0)</f>
        <v>0</v>
      </c>
      <c r="AK1190" s="1">
        <f t="shared" ref="AK1190" si="10409">+IF(X1190=2,1,0)+IF(W1190=2,1,0)</f>
        <v>0</v>
      </c>
      <c r="AL1190" s="1">
        <f t="shared" ref="AL1190" si="10410">+IF(Y1190=2,1,0)+IF(Z1190=2,1,0)</f>
        <v>0</v>
      </c>
      <c r="AM1190" s="1">
        <f t="shared" ref="AM1190" si="10411">+IF(AA1190=2,1,0)</f>
        <v>0</v>
      </c>
      <c r="AN1190" s="1">
        <f t="shared" ref="AN1190" si="10412">+IF(AB1190=2,1,0)</f>
        <v>0</v>
      </c>
      <c r="AO1190" s="294"/>
      <c r="AP1190" s="294">
        <f>G1190</f>
        <v>29</v>
      </c>
      <c r="AQ1190" s="294"/>
      <c r="AR1190" s="294"/>
      <c r="AS1190" s="298">
        <f t="shared" si="10161"/>
        <v>0</v>
      </c>
      <c r="AT1190" s="298">
        <f t="shared" si="10162"/>
        <v>1</v>
      </c>
      <c r="AU1190" s="298">
        <f t="shared" si="10163"/>
        <v>0</v>
      </c>
      <c r="AV1190" s="298">
        <f t="shared" si="10164"/>
        <v>0</v>
      </c>
      <c r="AW1190" s="294"/>
      <c r="AX1190" s="294"/>
      <c r="AY1190" s="294">
        <v>1</v>
      </c>
      <c r="AZ1190" s="294"/>
      <c r="BA1190" s="294"/>
      <c r="BB1190" s="294"/>
      <c r="BC1190" s="294"/>
      <c r="BD1190" s="294"/>
      <c r="BE1190" s="294"/>
      <c r="BF1190" s="294"/>
      <c r="BG1190" s="294"/>
      <c r="BH1190" s="294"/>
      <c r="BI1190" s="294"/>
      <c r="BJ1190" s="294"/>
      <c r="BK1190" s="294"/>
      <c r="BL1190" s="294"/>
      <c r="BM1190" s="294"/>
      <c r="BN1190" s="294"/>
      <c r="BO1190" s="294"/>
      <c r="BP1190" s="1"/>
      <c r="BQ1190" s="294"/>
      <c r="BR1190" s="17">
        <v>1</v>
      </c>
      <c r="BS1190" s="1">
        <f t="shared" si="9918"/>
        <v>0</v>
      </c>
      <c r="BT1190" s="17">
        <f t="shared" ref="BT1190" si="10413">+BS1190*2</f>
        <v>0</v>
      </c>
      <c r="BU1190" s="294"/>
      <c r="BV1190" s="294">
        <v>1</v>
      </c>
      <c r="BW1190" s="294">
        <v>1</v>
      </c>
      <c r="BX1190" s="294">
        <v>1</v>
      </c>
      <c r="BY1190" s="294"/>
      <c r="BZ1190" s="294"/>
      <c r="CA1190" s="294"/>
      <c r="CB1190" s="294"/>
      <c r="CC1190" s="294"/>
      <c r="CD1190" s="1"/>
      <c r="CE1190" s="1"/>
      <c r="CF1190" s="1"/>
      <c r="CG1190" s="294"/>
      <c r="CH1190" s="1">
        <v>1</v>
      </c>
      <c r="CI1190" s="1"/>
      <c r="CJ1190" s="1"/>
      <c r="CK1190" s="383"/>
      <c r="CL1190" s="383"/>
      <c r="CM1190" s="383"/>
      <c r="CN1190" s="1">
        <f>+SUM(BX1190:CC1190)*BW1190</f>
        <v>1</v>
      </c>
      <c r="CO1190" s="1">
        <f>+SUM(BX1190:CC1190)*BW1190</f>
        <v>1</v>
      </c>
      <c r="CP1190" s="20">
        <f>+SUM(BY1190:CC1190)*2.5+SUM(CD1190:CG1190)*0.5+SUM(CH1190:CJ1190)*2.5</f>
        <v>2.5</v>
      </c>
      <c r="CQ1190" s="351"/>
      <c r="CR1190" s="299">
        <f>+IF(SUM(AX1190:BM1190)&gt;0,1,0)</f>
        <v>1</v>
      </c>
      <c r="CS1190" s="294"/>
      <c r="CT1190" s="294"/>
      <c r="CU1190" s="1"/>
      <c r="CV1190" s="1"/>
      <c r="CW1190" s="1">
        <v>1</v>
      </c>
      <c r="CX1190" s="1"/>
      <c r="CY1190" s="1"/>
      <c r="CZ1190" s="294">
        <v>3</v>
      </c>
      <c r="DA1190" s="17">
        <f t="shared" ref="DA1190" si="10414">+CY1190</f>
        <v>0</v>
      </c>
      <c r="DB1190" s="359">
        <f t="shared" si="9925"/>
        <v>3</v>
      </c>
      <c r="DC1190" s="359">
        <f t="shared" si="10082"/>
        <v>1</v>
      </c>
      <c r="DD1190" s="294"/>
      <c r="DE1190" s="294"/>
      <c r="DF1190" s="294"/>
      <c r="DG1190" s="294"/>
      <c r="DH1190" s="294">
        <v>4</v>
      </c>
      <c r="DI1190" s="294"/>
      <c r="DJ1190" s="294"/>
      <c r="DK1190" s="294"/>
      <c r="DL1190" s="294"/>
      <c r="DM1190" s="294"/>
      <c r="DN1190" s="294"/>
      <c r="DO1190" s="1"/>
      <c r="DP1190" s="1"/>
      <c r="DQ1190" s="17">
        <f>+IF(AND(SUM(S1190:AA1190)&gt;0,SUM(FA1190:FF1190)&gt;0),CT1190,0)</f>
        <v>0</v>
      </c>
      <c r="DR1190" s="17">
        <f>+IF(AND(SUM(S1190:AA1190)&gt;0,SUM(FA1190:FF1190)&gt;0),CU1190,0)</f>
        <v>0</v>
      </c>
      <c r="DS1190" s="17">
        <f>+IF(AND(SUM(S1190:AA1190)&gt;0,SUM(FA1190:FF1190)&gt;0),CV1190,0)</f>
        <v>0</v>
      </c>
      <c r="DT1190" s="17">
        <f>+IF(AND(SUM(S1190:AA1190)&gt;0,SUM(FA1190:FF1190)&gt;0),CW1190,0)</f>
        <v>0</v>
      </c>
      <c r="DU1190" s="17">
        <f>+IF(AND(SUM(S1190:AA1190)&gt;0,SUM(FA1190:FF1190)&gt;0),CX1190,0)</f>
        <v>0</v>
      </c>
      <c r="DV1190" s="17">
        <f>+IF(AND(SUM(S1190:AA1190)&gt;0,SUM(FA1190:FF1190)&gt;0),CY1190,0)</f>
        <v>0</v>
      </c>
      <c r="DW1190" s="1"/>
      <c r="DX1190" s="1"/>
      <c r="DY1190" s="20">
        <f>+IF(AND(SUM(S1190:AB1190)&gt;0,SUM(FA1190:FF1190)&gt;0,DG1190&gt;=3),DG1190,0)</f>
        <v>0</v>
      </c>
      <c r="DZ1190" s="20">
        <f>+IF(AND(SUM(S1190:AB1190)&gt;0,SUM(FA1190:FF1190)&gt;0,DH1190&gt;=3),DH1190,0)</f>
        <v>0</v>
      </c>
      <c r="EA1190" s="20">
        <f>+IF(AND(SUM(S1190:AB1190)&gt;0,SUM(FA1190:FF1190)&gt;0,DI1190&gt;=3),DI1190,0)</f>
        <v>0</v>
      </c>
      <c r="EB1190" s="20">
        <f>+IF(AND(SUM(S1190:AB1190)&gt;0,SUM(FA1190:FF1190)&gt;0,DJ1190&gt;=3),DJ1190,0)</f>
        <v>0</v>
      </c>
      <c r="EC1190" s="18">
        <f>+IF(AND(CT1190=0,SUM(CU1190:CY1190)&gt;1,SUM(CU1190:CY1190)&lt;=4),1,IF(AND(CT1190=0,SUM(CU1190:CY1190)&gt;4),2,0))</f>
        <v>0</v>
      </c>
      <c r="ED1190" s="19">
        <f>+IF(EC1190&lt;&gt;0,EC1190*3,0)</f>
        <v>0</v>
      </c>
      <c r="EE1190" s="19">
        <f>+IF(SUM(AO1190:AR1190)+SUM(DK1190:DN1190)&gt;0,CT1190*3,0)</f>
        <v>0</v>
      </c>
      <c r="EF1190" s="1">
        <f>+IF(EE1190&gt;0,CT1190*4,0)</f>
        <v>0</v>
      </c>
      <c r="EG1190" s="18">
        <f>+IF(AND(CT1190+EC1190=0,SUM(AO1190:AR1190)&gt;0,SUM(DK1190:DN1190)&gt;0),(CU1190+CV1190+CW1190+CX1190)*2+CY1190*5,(EC1190+CT1190-FO1190)*5)+IF(AND(EC1190+DQ1190+CT1190=0,SUM(AO1190:AR1190)&gt;0),SUM(CU1190:CX1190)*2+CY1190*5,0)</f>
        <v>2</v>
      </c>
      <c r="EH1190" s="341"/>
      <c r="EI1190" s="294"/>
      <c r="EJ1190" s="294"/>
      <c r="EK1190" s="294"/>
      <c r="EL1190" s="19">
        <v>1</v>
      </c>
      <c r="EM1190" s="19"/>
      <c r="EN1190" s="19"/>
      <c r="EO1190" s="366"/>
      <c r="EP1190" s="366"/>
      <c r="EQ1190" s="374"/>
      <c r="ER1190" s="374"/>
      <c r="ES1190" s="374"/>
      <c r="ET1190" s="374"/>
      <c r="EU1190" s="18">
        <f>IF(SUM(CU1190:CX1190)&gt;0,CZ1190*1+2,0)</f>
        <v>5</v>
      </c>
      <c r="EV1190" s="18">
        <f t="shared" si="9940"/>
        <v>2</v>
      </c>
      <c r="EW1190" s="341">
        <v>1</v>
      </c>
      <c r="EX1190" s="341">
        <v>1</v>
      </c>
      <c r="EY1190" s="341">
        <v>2</v>
      </c>
      <c r="EZ1190" s="365">
        <f t="shared" si="9970"/>
        <v>0.5</v>
      </c>
      <c r="FA1190" s="294"/>
      <c r="FB1190" s="294"/>
      <c r="FC1190" s="294"/>
      <c r="FD1190" s="300"/>
      <c r="FE1190" s="300"/>
      <c r="FF1190" s="300"/>
      <c r="FG1190" s="300"/>
      <c r="FH1190" s="300"/>
      <c r="FI1190" s="300"/>
      <c r="FJ1190" s="300">
        <f>F1190</f>
        <v>29</v>
      </c>
      <c r="FK1190" s="294"/>
      <c r="FL1190" s="294"/>
      <c r="FM1190" s="294"/>
      <c r="FN1190" s="294"/>
      <c r="FO1190" s="294"/>
      <c r="FP1190" s="20">
        <f t="shared" si="9984"/>
        <v>0</v>
      </c>
      <c r="FQ1190" s="20">
        <f>+DE1190</f>
        <v>0</v>
      </c>
      <c r="FR1190" s="20">
        <f>+DF1190</f>
        <v>0</v>
      </c>
      <c r="FS1190" s="20">
        <f t="shared" si="10400"/>
        <v>0</v>
      </c>
      <c r="FT1190" s="20">
        <f t="shared" si="10400"/>
        <v>0</v>
      </c>
      <c r="FU1190" s="20">
        <f t="shared" si="10400"/>
        <v>0</v>
      </c>
      <c r="FV1190" s="20">
        <f t="shared" si="10400"/>
        <v>0</v>
      </c>
      <c r="FW1190" s="294"/>
    </row>
    <row r="1191" spans="1:181" s="301" customFormat="1" ht="27.75" customHeight="1">
      <c r="A1191" s="295"/>
      <c r="B1191" s="41">
        <v>8</v>
      </c>
      <c r="C1191" s="41">
        <f t="shared" si="10385"/>
        <v>8</v>
      </c>
      <c r="D1191" s="296"/>
      <c r="E1191" s="296"/>
      <c r="F1191" s="296"/>
      <c r="G1191" s="296"/>
      <c r="H1191" s="297"/>
      <c r="I1191" s="297"/>
      <c r="J1191" s="294"/>
      <c r="K1191" s="294"/>
      <c r="L1191" s="294"/>
      <c r="M1191" s="294"/>
      <c r="N1191" s="297"/>
      <c r="O1191" s="297"/>
      <c r="P1191" s="1"/>
      <c r="Q1191" s="16"/>
      <c r="R1191" s="1"/>
      <c r="S1191" s="294"/>
      <c r="T1191" s="294"/>
      <c r="U1191" s="294"/>
      <c r="V1191" s="294"/>
      <c r="W1191" s="294"/>
      <c r="X1191" s="294"/>
      <c r="Y1191" s="294"/>
      <c r="Z1191" s="294"/>
      <c r="AA1191" s="294"/>
      <c r="AB1191" s="294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294"/>
      <c r="AP1191" s="294"/>
      <c r="AQ1191" s="294"/>
      <c r="AR1191" s="294"/>
      <c r="AS1191" s="298">
        <f t="shared" si="10161"/>
        <v>0</v>
      </c>
      <c r="AT1191" s="298">
        <f t="shared" si="10162"/>
        <v>0</v>
      </c>
      <c r="AU1191" s="298">
        <f t="shared" si="10163"/>
        <v>0</v>
      </c>
      <c r="AV1191" s="298">
        <f t="shared" si="10164"/>
        <v>0</v>
      </c>
      <c r="AW1191" s="294"/>
      <c r="AX1191" s="294"/>
      <c r="AY1191" s="294">
        <v>1</v>
      </c>
      <c r="AZ1191" s="294"/>
      <c r="BA1191" s="294"/>
      <c r="BB1191" s="294"/>
      <c r="BC1191" s="294"/>
      <c r="BD1191" s="294"/>
      <c r="BE1191" s="294"/>
      <c r="BF1191" s="294"/>
      <c r="BG1191" s="294"/>
      <c r="BH1191" s="294"/>
      <c r="BI1191" s="294"/>
      <c r="BJ1191" s="294"/>
      <c r="BK1191" s="294"/>
      <c r="BL1191" s="294"/>
      <c r="BM1191" s="294"/>
      <c r="BN1191" s="294"/>
      <c r="BO1191" s="294"/>
      <c r="BP1191" s="1"/>
      <c r="BQ1191" s="294"/>
      <c r="BR1191" s="17">
        <v>1</v>
      </c>
      <c r="BS1191" s="1">
        <f t="shared" si="9918"/>
        <v>0</v>
      </c>
      <c r="BT1191" s="17"/>
      <c r="BU1191" s="294">
        <v>8</v>
      </c>
      <c r="BV1191" s="294"/>
      <c r="BW1191" s="294"/>
      <c r="BX1191" s="294"/>
      <c r="BY1191" s="294"/>
      <c r="BZ1191" s="294"/>
      <c r="CA1191" s="294"/>
      <c r="CB1191" s="294"/>
      <c r="CC1191" s="294"/>
      <c r="CD1191" s="1"/>
      <c r="CE1191" s="1"/>
      <c r="CF1191" s="1"/>
      <c r="CG1191" s="294"/>
      <c r="CH1191" s="1"/>
      <c r="CI1191" s="1"/>
      <c r="CJ1191" s="1"/>
      <c r="CK1191" s="383"/>
      <c r="CL1191" s="383"/>
      <c r="CM1191" s="383"/>
      <c r="CN1191" s="1"/>
      <c r="CO1191" s="1"/>
      <c r="CP1191" s="20"/>
      <c r="CQ1191" s="351"/>
      <c r="CR1191" s="299"/>
      <c r="CS1191" s="294"/>
      <c r="CT1191" s="294"/>
      <c r="CU1191" s="1"/>
      <c r="CV1191" s="1"/>
      <c r="CW1191" s="1"/>
      <c r="CX1191" s="1"/>
      <c r="CY1191" s="1"/>
      <c r="CZ1191" s="294"/>
      <c r="DA1191" s="17"/>
      <c r="DB1191" s="359">
        <f t="shared" si="9925"/>
        <v>0</v>
      </c>
      <c r="DC1191" s="359">
        <f t="shared" si="10082"/>
        <v>0</v>
      </c>
      <c r="DD1191" s="294"/>
      <c r="DE1191" s="294"/>
      <c r="DF1191" s="294"/>
      <c r="DG1191" s="294"/>
      <c r="DH1191" s="294"/>
      <c r="DI1191" s="294"/>
      <c r="DJ1191" s="294"/>
      <c r="DK1191" s="294"/>
      <c r="DL1191" s="294"/>
      <c r="DM1191" s="294"/>
      <c r="DN1191" s="294"/>
      <c r="DO1191" s="1"/>
      <c r="DP1191" s="1"/>
      <c r="DQ1191" s="17"/>
      <c r="DR1191" s="17"/>
      <c r="DS1191" s="17"/>
      <c r="DT1191" s="17"/>
      <c r="DU1191" s="17"/>
      <c r="DV1191" s="17"/>
      <c r="DW1191" s="1"/>
      <c r="DX1191" s="1"/>
      <c r="DY1191" s="20"/>
      <c r="DZ1191" s="20"/>
      <c r="EA1191" s="20"/>
      <c r="EB1191" s="20"/>
      <c r="EC1191" s="18"/>
      <c r="ED1191" s="19"/>
      <c r="EE1191" s="19"/>
      <c r="EF1191" s="1"/>
      <c r="EG1191" s="18"/>
      <c r="EH1191" s="341"/>
      <c r="EI1191" s="294"/>
      <c r="EJ1191" s="294"/>
      <c r="EK1191" s="294"/>
      <c r="EL1191" s="19"/>
      <c r="EM1191" s="19"/>
      <c r="EN1191" s="19"/>
      <c r="EO1191" s="366"/>
      <c r="EP1191" s="366"/>
      <c r="EQ1191" s="374"/>
      <c r="ER1191" s="374"/>
      <c r="ES1191" s="374"/>
      <c r="ET1191" s="374"/>
      <c r="EU1191" s="18"/>
      <c r="EV1191" s="18">
        <f t="shared" si="9940"/>
        <v>0</v>
      </c>
      <c r="EW1191" s="341"/>
      <c r="EX1191" s="341"/>
      <c r="EY1191" s="341"/>
      <c r="EZ1191" s="365">
        <f t="shared" si="9970"/>
        <v>0</v>
      </c>
      <c r="FA1191" s="294"/>
      <c r="FB1191" s="294"/>
      <c r="FC1191" s="294"/>
      <c r="FD1191" s="300"/>
      <c r="FE1191" s="300"/>
      <c r="FF1191" s="300"/>
      <c r="FG1191" s="300"/>
      <c r="FH1191" s="300"/>
      <c r="FI1191" s="300"/>
      <c r="FJ1191" s="300"/>
      <c r="FK1191" s="294"/>
      <c r="FL1191" s="294"/>
      <c r="FM1191" s="294"/>
      <c r="FN1191" s="294"/>
      <c r="FO1191" s="294"/>
      <c r="FP1191" s="20">
        <f t="shared" si="9984"/>
        <v>0</v>
      </c>
      <c r="FQ1191" s="20"/>
      <c r="FR1191" s="20"/>
      <c r="FS1191" s="20"/>
      <c r="FT1191" s="20"/>
      <c r="FU1191" s="20"/>
      <c r="FV1191" s="20"/>
      <c r="FW1191" s="294"/>
    </row>
    <row r="1192" spans="1:181" s="301" customFormat="1" ht="27.75" customHeight="1">
      <c r="A1192" s="295"/>
      <c r="B1192" s="296" t="s">
        <v>204</v>
      </c>
      <c r="C1192" s="296" t="str">
        <f t="shared" si="10385"/>
        <v>8.1</v>
      </c>
      <c r="D1192" s="296" t="s">
        <v>53</v>
      </c>
      <c r="E1192" s="296" t="s">
        <v>53</v>
      </c>
      <c r="F1192" s="296">
        <v>26</v>
      </c>
      <c r="G1192" s="296">
        <f>F1192</f>
        <v>26</v>
      </c>
      <c r="H1192" s="297"/>
      <c r="I1192" s="297"/>
      <c r="J1192" s="294"/>
      <c r="K1192" s="294"/>
      <c r="L1192" s="294"/>
      <c r="M1192" s="294"/>
      <c r="N1192" s="297"/>
      <c r="O1192" s="297"/>
      <c r="P1192" s="1"/>
      <c r="Q1192" s="16"/>
      <c r="R1192" s="1"/>
      <c r="S1192" s="294"/>
      <c r="T1192" s="294"/>
      <c r="U1192" s="294"/>
      <c r="V1192" s="294"/>
      <c r="W1192" s="294"/>
      <c r="X1192" s="294"/>
      <c r="Y1192" s="294"/>
      <c r="Z1192" s="294"/>
      <c r="AA1192" s="294"/>
      <c r="AB1192" s="294"/>
      <c r="AC1192" s="1">
        <f t="shared" ref="AC1192:AC1193" si="10415">+IF(S1192=1,1,0)+IF(T1192=1,1,0)</f>
        <v>0</v>
      </c>
      <c r="AD1192" s="1">
        <f t="shared" ref="AD1192:AD1193" si="10416">+IF(U1192=1,1,0)+IF(V1192=1,1,0)</f>
        <v>0</v>
      </c>
      <c r="AE1192" s="1">
        <f t="shared" ref="AE1192:AE1193" si="10417">+IF(W1192=1,1,0)+IF(X1192=1,1,0)</f>
        <v>0</v>
      </c>
      <c r="AF1192" s="1">
        <f t="shared" ref="AF1192:AF1193" si="10418">+IF(Y1192=1,1,0)+IF(Z1192=1,1,0)</f>
        <v>0</v>
      </c>
      <c r="AG1192" s="1">
        <f t="shared" ref="AG1192:AG1193" si="10419">+IF(AA1192=1,1,0)</f>
        <v>0</v>
      </c>
      <c r="AH1192" s="1">
        <f t="shared" ref="AH1192:AH1193" si="10420">+IF(AB1192=1,1,0)</f>
        <v>0</v>
      </c>
      <c r="AI1192" s="1">
        <f t="shared" ref="AI1192:AI1193" si="10421">+IF(S1192=2,1,0)+IF(T1192=2,1,0)</f>
        <v>0</v>
      </c>
      <c r="AJ1192" s="1">
        <f t="shared" ref="AJ1192:AJ1193" si="10422">+IF(U1192=2,1,0)+IF(V1192=2,1,0)</f>
        <v>0</v>
      </c>
      <c r="AK1192" s="1">
        <f t="shared" ref="AK1192:AK1193" si="10423">+IF(X1192=2,1,0)+IF(W1192=2,1,0)</f>
        <v>0</v>
      </c>
      <c r="AL1192" s="1">
        <f t="shared" ref="AL1192:AL1193" si="10424">+IF(Y1192=2,1,0)+IF(Z1192=2,1,0)</f>
        <v>0</v>
      </c>
      <c r="AM1192" s="1">
        <f t="shared" ref="AM1192:AM1193" si="10425">+IF(AA1192=2,1,0)</f>
        <v>0</v>
      </c>
      <c r="AN1192" s="1">
        <f t="shared" ref="AN1192:AN1193" si="10426">+IF(AB1192=2,1,0)</f>
        <v>0</v>
      </c>
      <c r="AO1192" s="294"/>
      <c r="AP1192" s="294">
        <f>G1192</f>
        <v>26</v>
      </c>
      <c r="AQ1192" s="294"/>
      <c r="AR1192" s="294"/>
      <c r="AS1192" s="298">
        <f t="shared" si="10161"/>
        <v>0</v>
      </c>
      <c r="AT1192" s="298">
        <f t="shared" si="10162"/>
        <v>1</v>
      </c>
      <c r="AU1192" s="298">
        <f t="shared" si="10163"/>
        <v>0</v>
      </c>
      <c r="AV1192" s="298">
        <f t="shared" si="10164"/>
        <v>0</v>
      </c>
      <c r="AW1192" s="294"/>
      <c r="AX1192" s="294"/>
      <c r="AY1192" s="294"/>
      <c r="AZ1192" s="294"/>
      <c r="BA1192" s="294"/>
      <c r="BB1192" s="294"/>
      <c r="BC1192" s="294"/>
      <c r="BD1192" s="294"/>
      <c r="BE1192" s="294"/>
      <c r="BF1192" s="294"/>
      <c r="BG1192" s="294"/>
      <c r="BH1192" s="294"/>
      <c r="BI1192" s="294">
        <v>1</v>
      </c>
      <c r="BJ1192" s="294"/>
      <c r="BK1192" s="294"/>
      <c r="BL1192" s="294"/>
      <c r="BM1192" s="294"/>
      <c r="BN1192" s="294"/>
      <c r="BO1192" s="294"/>
      <c r="BP1192" s="1"/>
      <c r="BQ1192" s="294"/>
      <c r="BR1192" s="17">
        <v>2</v>
      </c>
      <c r="BS1192" s="1">
        <f t="shared" si="9918"/>
        <v>0</v>
      </c>
      <c r="BT1192" s="17">
        <f t="shared" ref="BT1192:BT1193" si="10427">+BS1192*2</f>
        <v>0</v>
      </c>
      <c r="BU1192" s="294"/>
      <c r="BV1192" s="294">
        <v>1</v>
      </c>
      <c r="BW1192" s="294"/>
      <c r="BX1192" s="294"/>
      <c r="BY1192" s="294"/>
      <c r="BZ1192" s="294"/>
      <c r="CA1192" s="294"/>
      <c r="CB1192" s="294"/>
      <c r="CC1192" s="294"/>
      <c r="CD1192" s="1"/>
      <c r="CE1192" s="1"/>
      <c r="CF1192" s="1"/>
      <c r="CG1192" s="294"/>
      <c r="CH1192" s="1">
        <v>1</v>
      </c>
      <c r="CI1192" s="1"/>
      <c r="CJ1192" s="1"/>
      <c r="CK1192" s="383"/>
      <c r="CL1192" s="383"/>
      <c r="CM1192" s="383"/>
      <c r="CN1192" s="1">
        <f>+SUM(BX1192:CC1192)*BW1192</f>
        <v>0</v>
      </c>
      <c r="CO1192" s="1">
        <f>+SUM(BX1192:CC1192)*BW1192</f>
        <v>0</v>
      </c>
      <c r="CP1192" s="20">
        <f>+SUM(BY1192:CC1192)*2.5+SUM(CD1192:CG1192)*0.5+SUM(CH1192:CJ1192)*2.5</f>
        <v>2.5</v>
      </c>
      <c r="CQ1192" s="351"/>
      <c r="CR1192" s="299">
        <f>+IF(SUM(AX1192:BM1192)&gt;0,1,0)</f>
        <v>1</v>
      </c>
      <c r="CS1192" s="294">
        <v>1</v>
      </c>
      <c r="CT1192" s="294"/>
      <c r="CU1192" s="1"/>
      <c r="CV1192" s="1"/>
      <c r="CW1192" s="1">
        <v>2</v>
      </c>
      <c r="CX1192" s="1"/>
      <c r="CY1192" s="1"/>
      <c r="CZ1192" s="294">
        <v>6</v>
      </c>
      <c r="DA1192" s="17">
        <f t="shared" ref="DA1192:DA1193" si="10428">+CY1192</f>
        <v>0</v>
      </c>
      <c r="DB1192" s="359">
        <f t="shared" si="9925"/>
        <v>6</v>
      </c>
      <c r="DC1192" s="359">
        <f t="shared" si="10082"/>
        <v>2</v>
      </c>
      <c r="DD1192" s="294"/>
      <c r="DE1192" s="294">
        <v>6</v>
      </c>
      <c r="DF1192" s="294"/>
      <c r="DG1192" s="294"/>
      <c r="DH1192" s="294"/>
      <c r="DI1192" s="294"/>
      <c r="DJ1192" s="294"/>
      <c r="DK1192" s="294"/>
      <c r="DL1192" s="294"/>
      <c r="DM1192" s="294"/>
      <c r="DN1192" s="294"/>
      <c r="DO1192" s="1"/>
      <c r="DP1192" s="1"/>
      <c r="DQ1192" s="17">
        <f>+IF(AND(SUM(S1192:AA1192)&gt;0,SUM(FA1192:FF1192)&gt;0),CT1192,0)</f>
        <v>0</v>
      </c>
      <c r="DR1192" s="17">
        <f>+IF(AND(SUM(S1192:AA1192)&gt;0,SUM(FA1192:FF1192)&gt;0),CU1192,0)</f>
        <v>0</v>
      </c>
      <c r="DS1192" s="17">
        <f>+IF(AND(SUM(S1192:AA1192)&gt;0,SUM(FA1192:FF1192)&gt;0),CV1192,0)</f>
        <v>0</v>
      </c>
      <c r="DT1192" s="17">
        <f>+IF(AND(SUM(S1192:AA1192)&gt;0,SUM(FA1192:FF1192)&gt;0),CW1192,0)</f>
        <v>0</v>
      </c>
      <c r="DU1192" s="17">
        <f>+IF(AND(SUM(S1192:AA1192)&gt;0,SUM(FA1192:FF1192)&gt;0),CX1192,0)</f>
        <v>0</v>
      </c>
      <c r="DV1192" s="17">
        <f>+IF(AND(SUM(S1192:AA1192)&gt;0,SUM(FA1192:FF1192)&gt;0),CY1192,0)</f>
        <v>0</v>
      </c>
      <c r="DW1192" s="1"/>
      <c r="DX1192" s="1"/>
      <c r="DY1192" s="20">
        <f>+IF(AND(SUM(S1192:AB1192)&gt;0,SUM(FA1192:FF1192)&gt;0,DG1192&gt;=3),DG1192,0)</f>
        <v>0</v>
      </c>
      <c r="DZ1192" s="20">
        <f>+IF(AND(SUM(S1192:AB1192)&gt;0,SUM(FA1192:FF1192)&gt;0,DH1192&gt;=3),DH1192,0)</f>
        <v>0</v>
      </c>
      <c r="EA1192" s="20">
        <f>+IF(AND(SUM(S1192:AB1192)&gt;0,SUM(FA1192:FF1192)&gt;0,DI1192&gt;=3),DI1192,0)</f>
        <v>0</v>
      </c>
      <c r="EB1192" s="20">
        <f>+IF(AND(SUM(S1192:AB1192)&gt;0,SUM(FA1192:FF1192)&gt;0,DJ1192&gt;=3),DJ1192,0)</f>
        <v>0</v>
      </c>
      <c r="EC1192" s="18">
        <f>+IF(AND(CT1192=0,SUM(CU1192:CY1192)&gt;1,SUM(CU1192:CY1192)&lt;=4),1,IF(AND(CT1192=0,SUM(CU1192:CY1192)&gt;4),2,0))</f>
        <v>1</v>
      </c>
      <c r="ED1192" s="19">
        <f>+IF(EC1192&lt;&gt;0,EC1192*3,0)</f>
        <v>3</v>
      </c>
      <c r="EE1192" s="19">
        <f>+IF(SUM(AO1192:AR1192)+SUM(DK1192:DN1192)&gt;0,CT1192*3,0)</f>
        <v>0</v>
      </c>
      <c r="EF1192" s="1">
        <f>+IF(EE1192&gt;0,CT1192*4,0)</f>
        <v>0</v>
      </c>
      <c r="EG1192" s="18">
        <f>+IF(AND(CT1192+EC1192=0,SUM(AO1192:AR1192)&gt;0,SUM(DK1192:DN1192)&gt;0),(CU1192+CV1192+CW1192+CX1192)*2+CY1192*5,(EC1192+CT1192-FO1192)*5)+IF(AND(EC1192+DQ1192+CT1192=0,SUM(AO1192:AR1192)&gt;0),SUM(CU1192:CX1192)*2+CY1192*5,0)</f>
        <v>5</v>
      </c>
      <c r="EH1192" s="341"/>
      <c r="EI1192" s="294"/>
      <c r="EJ1192" s="294">
        <f>2*4.5</f>
        <v>9</v>
      </c>
      <c r="EK1192" s="294"/>
      <c r="EL1192" s="19">
        <v>1</v>
      </c>
      <c r="EM1192" s="19"/>
      <c r="EN1192" s="19"/>
      <c r="EO1192" s="366"/>
      <c r="EP1192" s="366"/>
      <c r="EQ1192" s="374"/>
      <c r="ER1192" s="374"/>
      <c r="ES1192" s="374"/>
      <c r="ET1192" s="374"/>
      <c r="EU1192" s="18">
        <f>IF(SUM(CU1192:CX1192)&gt;0,CZ1192*1+2,0)</f>
        <v>8</v>
      </c>
      <c r="EV1192" s="18">
        <f t="shared" si="9940"/>
        <v>2</v>
      </c>
      <c r="EW1192" s="341">
        <v>1</v>
      </c>
      <c r="EX1192" s="341"/>
      <c r="EY1192" s="341">
        <v>2</v>
      </c>
      <c r="EZ1192" s="365">
        <f t="shared" si="9970"/>
        <v>0</v>
      </c>
      <c r="FA1192" s="294"/>
      <c r="FB1192" s="294"/>
      <c r="FC1192" s="294"/>
      <c r="FD1192" s="300"/>
      <c r="FE1192" s="300"/>
      <c r="FF1192" s="300"/>
      <c r="FG1192" s="300"/>
      <c r="FH1192" s="300"/>
      <c r="FI1192" s="300"/>
      <c r="FJ1192" s="300">
        <f>F1192</f>
        <v>26</v>
      </c>
      <c r="FK1192" s="294"/>
      <c r="FL1192" s="294"/>
      <c r="FM1192" s="294"/>
      <c r="FN1192" s="294"/>
      <c r="FO1192" s="294"/>
      <c r="FP1192" s="20">
        <f t="shared" si="9984"/>
        <v>0</v>
      </c>
      <c r="FQ1192" s="20">
        <f>+DE1192</f>
        <v>6</v>
      </c>
      <c r="FR1192" s="20">
        <f>+DF1192</f>
        <v>0</v>
      </c>
      <c r="FS1192" s="20">
        <f t="shared" ref="FS1192:FV1193" si="10429">+IF(DG1192&lt;3,DG1192,0)</f>
        <v>0</v>
      </c>
      <c r="FT1192" s="20">
        <f t="shared" si="10429"/>
        <v>0</v>
      </c>
      <c r="FU1192" s="20">
        <f t="shared" si="10429"/>
        <v>0</v>
      </c>
      <c r="FV1192" s="20">
        <f t="shared" si="10429"/>
        <v>0</v>
      </c>
      <c r="FW1192" s="294"/>
    </row>
    <row r="1193" spans="1:181" s="301" customFormat="1" ht="27.75" customHeight="1">
      <c r="A1193" s="295"/>
      <c r="B1193" s="296" t="s">
        <v>307</v>
      </c>
      <c r="C1193" s="296" t="str">
        <f t="shared" si="10385"/>
        <v>8.2</v>
      </c>
      <c r="D1193" s="296" t="s">
        <v>53</v>
      </c>
      <c r="E1193" s="296" t="s">
        <v>53</v>
      </c>
      <c r="F1193" s="296">
        <v>23</v>
      </c>
      <c r="G1193" s="296">
        <f>F1193</f>
        <v>23</v>
      </c>
      <c r="H1193" s="297"/>
      <c r="I1193" s="297"/>
      <c r="J1193" s="294"/>
      <c r="K1193" s="294"/>
      <c r="L1193" s="294"/>
      <c r="M1193" s="294"/>
      <c r="N1193" s="297"/>
      <c r="O1193" s="297"/>
      <c r="P1193" s="1"/>
      <c r="Q1193" s="16"/>
      <c r="R1193" s="1"/>
      <c r="S1193" s="294"/>
      <c r="T1193" s="294"/>
      <c r="U1193" s="294"/>
      <c r="V1193" s="294"/>
      <c r="W1193" s="294"/>
      <c r="X1193" s="294"/>
      <c r="Y1193" s="294"/>
      <c r="Z1193" s="294"/>
      <c r="AA1193" s="294"/>
      <c r="AB1193" s="294"/>
      <c r="AC1193" s="1">
        <f t="shared" si="10415"/>
        <v>0</v>
      </c>
      <c r="AD1193" s="1">
        <f t="shared" si="10416"/>
        <v>0</v>
      </c>
      <c r="AE1193" s="1">
        <f t="shared" si="10417"/>
        <v>0</v>
      </c>
      <c r="AF1193" s="1">
        <f t="shared" si="10418"/>
        <v>0</v>
      </c>
      <c r="AG1193" s="1">
        <f t="shared" si="10419"/>
        <v>0</v>
      </c>
      <c r="AH1193" s="1">
        <f t="shared" si="10420"/>
        <v>0</v>
      </c>
      <c r="AI1193" s="1">
        <f t="shared" si="10421"/>
        <v>0</v>
      </c>
      <c r="AJ1193" s="1">
        <f t="shared" si="10422"/>
        <v>0</v>
      </c>
      <c r="AK1193" s="1">
        <f t="shared" si="10423"/>
        <v>0</v>
      </c>
      <c r="AL1193" s="1">
        <f t="shared" si="10424"/>
        <v>0</v>
      </c>
      <c r="AM1193" s="1">
        <f t="shared" si="10425"/>
        <v>0</v>
      </c>
      <c r="AN1193" s="1">
        <f t="shared" si="10426"/>
        <v>0</v>
      </c>
      <c r="AO1193" s="294"/>
      <c r="AP1193" s="294">
        <f>G1193</f>
        <v>23</v>
      </c>
      <c r="AQ1193" s="294"/>
      <c r="AR1193" s="294"/>
      <c r="AS1193" s="298">
        <f t="shared" si="10161"/>
        <v>0</v>
      </c>
      <c r="AT1193" s="298">
        <f t="shared" si="10162"/>
        <v>1</v>
      </c>
      <c r="AU1193" s="298">
        <f t="shared" si="10163"/>
        <v>0</v>
      </c>
      <c r="AV1193" s="298">
        <f t="shared" si="10164"/>
        <v>0</v>
      </c>
      <c r="AW1193" s="294"/>
      <c r="AX1193" s="294"/>
      <c r="AY1193" s="294">
        <v>1</v>
      </c>
      <c r="AZ1193" s="294"/>
      <c r="BA1193" s="294"/>
      <c r="BB1193" s="294"/>
      <c r="BC1193" s="294"/>
      <c r="BD1193" s="294"/>
      <c r="BE1193" s="294"/>
      <c r="BF1193" s="294"/>
      <c r="BG1193" s="294"/>
      <c r="BH1193" s="294"/>
      <c r="BI1193" s="294"/>
      <c r="BJ1193" s="294"/>
      <c r="BK1193" s="294"/>
      <c r="BL1193" s="294"/>
      <c r="BM1193" s="294"/>
      <c r="BN1193" s="294"/>
      <c r="BO1193" s="294"/>
      <c r="BP1193" s="1"/>
      <c r="BQ1193" s="294"/>
      <c r="BR1193" s="17">
        <v>1</v>
      </c>
      <c r="BS1193" s="1">
        <f t="shared" si="9918"/>
        <v>0</v>
      </c>
      <c r="BT1193" s="17">
        <f t="shared" si="10427"/>
        <v>0</v>
      </c>
      <c r="BU1193" s="294"/>
      <c r="BV1193" s="294">
        <v>1</v>
      </c>
      <c r="BW1193" s="294">
        <v>1</v>
      </c>
      <c r="BX1193" s="294">
        <v>1</v>
      </c>
      <c r="BY1193" s="294"/>
      <c r="BZ1193" s="294"/>
      <c r="CA1193" s="294"/>
      <c r="CB1193" s="294"/>
      <c r="CC1193" s="294"/>
      <c r="CD1193" s="1"/>
      <c r="CE1193" s="1"/>
      <c r="CF1193" s="1"/>
      <c r="CG1193" s="294"/>
      <c r="CH1193" s="1">
        <v>1</v>
      </c>
      <c r="CI1193" s="1"/>
      <c r="CJ1193" s="1"/>
      <c r="CK1193" s="383"/>
      <c r="CL1193" s="383"/>
      <c r="CM1193" s="383"/>
      <c r="CN1193" s="1">
        <f>+SUM(BX1193:CC1193)*BW1193</f>
        <v>1</v>
      </c>
      <c r="CO1193" s="1">
        <f>+SUM(BX1193:CC1193)*BW1193</f>
        <v>1</v>
      </c>
      <c r="CP1193" s="20">
        <f>+SUM(BY1193:CC1193)*2.5+SUM(CD1193:CG1193)*0.5+SUM(CH1193:CJ1193)*2.5</f>
        <v>2.5</v>
      </c>
      <c r="CQ1193" s="351"/>
      <c r="CR1193" s="299">
        <f>+IF(SUM(AX1193:BM1193)&gt;0,1,0)</f>
        <v>1</v>
      </c>
      <c r="CS1193" s="294"/>
      <c r="CT1193" s="294"/>
      <c r="CU1193" s="1"/>
      <c r="CV1193" s="1"/>
      <c r="CW1193" s="1">
        <v>1</v>
      </c>
      <c r="CX1193" s="1"/>
      <c r="CY1193" s="1"/>
      <c r="CZ1193" s="294">
        <v>4</v>
      </c>
      <c r="DA1193" s="17">
        <f t="shared" si="10428"/>
        <v>0</v>
      </c>
      <c r="DB1193" s="359">
        <f t="shared" si="9925"/>
        <v>4</v>
      </c>
      <c r="DC1193" s="359">
        <f t="shared" si="10082"/>
        <v>1</v>
      </c>
      <c r="DD1193" s="294"/>
      <c r="DE1193" s="294">
        <v>4</v>
      </c>
      <c r="DF1193" s="294"/>
      <c r="DG1193" s="294"/>
      <c r="DH1193" s="294"/>
      <c r="DI1193" s="294"/>
      <c r="DJ1193" s="294"/>
      <c r="DK1193" s="294"/>
      <c r="DL1193" s="294"/>
      <c r="DM1193" s="294"/>
      <c r="DN1193" s="294"/>
      <c r="DO1193" s="1"/>
      <c r="DP1193" s="1"/>
      <c r="DQ1193" s="17">
        <f>+IF(AND(SUM(S1193:AA1193)&gt;0,SUM(FA1193:FF1193)&gt;0),CT1193,0)</f>
        <v>0</v>
      </c>
      <c r="DR1193" s="17">
        <f>+IF(AND(SUM(S1193:AA1193)&gt;0,SUM(FA1193:FF1193)&gt;0),CU1193,0)</f>
        <v>0</v>
      </c>
      <c r="DS1193" s="17">
        <f>+IF(AND(SUM(S1193:AA1193)&gt;0,SUM(FA1193:FF1193)&gt;0),CV1193,0)</f>
        <v>0</v>
      </c>
      <c r="DT1193" s="17">
        <f>+IF(AND(SUM(S1193:AA1193)&gt;0,SUM(FA1193:FF1193)&gt;0),CW1193,0)</f>
        <v>0</v>
      </c>
      <c r="DU1193" s="17">
        <f>+IF(AND(SUM(S1193:AA1193)&gt;0,SUM(FA1193:FF1193)&gt;0),CX1193,0)</f>
        <v>0</v>
      </c>
      <c r="DV1193" s="17">
        <f>+IF(AND(SUM(S1193:AA1193)&gt;0,SUM(FA1193:FF1193)&gt;0),CY1193,0)</f>
        <v>0</v>
      </c>
      <c r="DW1193" s="1"/>
      <c r="DX1193" s="1"/>
      <c r="DY1193" s="20">
        <f>+IF(AND(SUM(S1193:AB1193)&gt;0,SUM(FA1193:FF1193)&gt;0,DG1193&gt;=3),DG1193,0)</f>
        <v>0</v>
      </c>
      <c r="DZ1193" s="20">
        <f>+IF(AND(SUM(S1193:AB1193)&gt;0,SUM(FA1193:FF1193)&gt;0,DH1193&gt;=3),DH1193,0)</f>
        <v>0</v>
      </c>
      <c r="EA1193" s="20">
        <f>+IF(AND(SUM(S1193:AB1193)&gt;0,SUM(FA1193:FF1193)&gt;0,DI1193&gt;=3),DI1193,0)</f>
        <v>0</v>
      </c>
      <c r="EB1193" s="20">
        <f>+IF(AND(SUM(S1193:AB1193)&gt;0,SUM(FA1193:FF1193)&gt;0,DJ1193&gt;=3),DJ1193,0)</f>
        <v>0</v>
      </c>
      <c r="EC1193" s="18">
        <f>+IF(AND(CT1193=0,SUM(CU1193:CY1193)&gt;1,SUM(CU1193:CY1193)&lt;=4),1,IF(AND(CT1193=0,SUM(CU1193:CY1193)&gt;4),2,0))</f>
        <v>0</v>
      </c>
      <c r="ED1193" s="19">
        <f>+IF(EC1193&lt;&gt;0,EC1193*3,0)</f>
        <v>0</v>
      </c>
      <c r="EE1193" s="19">
        <f>+IF(SUM(AO1193:AR1193)+SUM(DK1193:DN1193)&gt;0,CT1193*3,0)</f>
        <v>0</v>
      </c>
      <c r="EF1193" s="1">
        <f>+IF(EE1193&gt;0,CT1193*4,0)</f>
        <v>0</v>
      </c>
      <c r="EG1193" s="18">
        <f>+IF(AND(CT1193+EC1193=0,SUM(AO1193:AR1193)&gt;0,SUM(DK1193:DN1193)&gt;0),(CU1193+CV1193+CW1193+CX1193)*2+CY1193*5,(EC1193+CT1193-FO1193)*5)+IF(AND(EC1193+DQ1193+CT1193=0,SUM(AO1193:AR1193)&gt;0),SUM(CU1193:CX1193)*2+CY1193*5,0)</f>
        <v>2</v>
      </c>
      <c r="EH1193" s="341"/>
      <c r="EI1193" s="294"/>
      <c r="EJ1193" s="294">
        <v>4.5</v>
      </c>
      <c r="EK1193" s="294"/>
      <c r="EL1193" s="19">
        <v>1</v>
      </c>
      <c r="EM1193" s="19"/>
      <c r="EN1193" s="19"/>
      <c r="EO1193" s="366"/>
      <c r="EP1193" s="366"/>
      <c r="EQ1193" s="374"/>
      <c r="ER1193" s="374"/>
      <c r="ES1193" s="374"/>
      <c r="ET1193" s="374"/>
      <c r="EU1193" s="18">
        <f>IF(SUM(CU1193:CX1193)&gt;0,CZ1193*1+2,0)</f>
        <v>6</v>
      </c>
      <c r="EV1193" s="18">
        <f t="shared" si="9940"/>
        <v>2</v>
      </c>
      <c r="EW1193" s="341">
        <v>1</v>
      </c>
      <c r="EX1193" s="341">
        <v>1</v>
      </c>
      <c r="EY1193" s="341">
        <v>2</v>
      </c>
      <c r="EZ1193" s="365">
        <f t="shared" si="9970"/>
        <v>0.5</v>
      </c>
      <c r="FA1193" s="294"/>
      <c r="FB1193" s="294"/>
      <c r="FC1193" s="294"/>
      <c r="FD1193" s="300"/>
      <c r="FE1193" s="300"/>
      <c r="FF1193" s="300"/>
      <c r="FG1193" s="300"/>
      <c r="FH1193" s="300"/>
      <c r="FI1193" s="300"/>
      <c r="FJ1193" s="300">
        <f>F1193</f>
        <v>23</v>
      </c>
      <c r="FK1193" s="294"/>
      <c r="FL1193" s="294"/>
      <c r="FM1193" s="294"/>
      <c r="FN1193" s="294"/>
      <c r="FO1193" s="294"/>
      <c r="FP1193" s="20">
        <f t="shared" si="9984"/>
        <v>0</v>
      </c>
      <c r="FQ1193" s="20">
        <f>+DE1193</f>
        <v>4</v>
      </c>
      <c r="FR1193" s="20">
        <f>+DF1193</f>
        <v>0</v>
      </c>
      <c r="FS1193" s="20">
        <f t="shared" si="10429"/>
        <v>0</v>
      </c>
      <c r="FT1193" s="20">
        <f t="shared" si="10429"/>
        <v>0</v>
      </c>
      <c r="FU1193" s="20">
        <f t="shared" si="10429"/>
        <v>0</v>
      </c>
      <c r="FV1193" s="20">
        <f t="shared" si="10429"/>
        <v>0</v>
      </c>
      <c r="FW1193" s="294"/>
    </row>
    <row r="1194" spans="1:181" s="301" customFormat="1" ht="27.75" customHeight="1">
      <c r="A1194" s="295"/>
      <c r="B1194" s="41">
        <v>11</v>
      </c>
      <c r="C1194" s="41">
        <f t="shared" si="10385"/>
        <v>11</v>
      </c>
      <c r="D1194" s="296"/>
      <c r="E1194" s="296"/>
      <c r="F1194" s="296"/>
      <c r="G1194" s="296"/>
      <c r="H1194" s="297"/>
      <c r="I1194" s="297"/>
      <c r="J1194" s="294"/>
      <c r="K1194" s="294"/>
      <c r="L1194" s="294"/>
      <c r="M1194" s="294"/>
      <c r="N1194" s="297"/>
      <c r="O1194" s="297"/>
      <c r="P1194" s="1"/>
      <c r="Q1194" s="16"/>
      <c r="R1194" s="1"/>
      <c r="S1194" s="294"/>
      <c r="T1194" s="294"/>
      <c r="U1194" s="294"/>
      <c r="V1194" s="294"/>
      <c r="W1194" s="294"/>
      <c r="X1194" s="294"/>
      <c r="Y1194" s="294"/>
      <c r="Z1194" s="294"/>
      <c r="AA1194" s="294"/>
      <c r="AB1194" s="294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294"/>
      <c r="AP1194" s="294"/>
      <c r="AQ1194" s="294"/>
      <c r="AR1194" s="294"/>
      <c r="AS1194" s="298">
        <f t="shared" si="10161"/>
        <v>0</v>
      </c>
      <c r="AT1194" s="298">
        <f t="shared" si="10162"/>
        <v>0</v>
      </c>
      <c r="AU1194" s="298">
        <f t="shared" si="10163"/>
        <v>0</v>
      </c>
      <c r="AV1194" s="298">
        <f t="shared" si="10164"/>
        <v>0</v>
      </c>
      <c r="AW1194" s="294"/>
      <c r="AX1194" s="294"/>
      <c r="AY1194" s="294">
        <v>1</v>
      </c>
      <c r="AZ1194" s="294"/>
      <c r="BA1194" s="294"/>
      <c r="BB1194" s="294"/>
      <c r="BC1194" s="294"/>
      <c r="BD1194" s="294"/>
      <c r="BE1194" s="294"/>
      <c r="BF1194" s="294"/>
      <c r="BG1194" s="294"/>
      <c r="BH1194" s="294"/>
      <c r="BI1194" s="294"/>
      <c r="BJ1194" s="294"/>
      <c r="BK1194" s="294"/>
      <c r="BL1194" s="294"/>
      <c r="BM1194" s="294"/>
      <c r="BN1194" s="294"/>
      <c r="BO1194" s="294"/>
      <c r="BP1194" s="1"/>
      <c r="BQ1194" s="294"/>
      <c r="BR1194" s="17">
        <v>1</v>
      </c>
      <c r="BS1194" s="1">
        <f t="shared" si="9918"/>
        <v>0</v>
      </c>
      <c r="BT1194" s="17"/>
      <c r="BU1194" s="294">
        <v>8</v>
      </c>
      <c r="BV1194" s="294"/>
      <c r="BW1194" s="294"/>
      <c r="BX1194" s="294"/>
      <c r="BY1194" s="294"/>
      <c r="BZ1194" s="294"/>
      <c r="CA1194" s="294"/>
      <c r="CB1194" s="294"/>
      <c r="CC1194" s="294"/>
      <c r="CD1194" s="1"/>
      <c r="CE1194" s="1"/>
      <c r="CF1194" s="1"/>
      <c r="CG1194" s="294"/>
      <c r="CH1194" s="1"/>
      <c r="CI1194" s="1"/>
      <c r="CJ1194" s="1"/>
      <c r="CK1194" s="383"/>
      <c r="CL1194" s="383"/>
      <c r="CM1194" s="383"/>
      <c r="CN1194" s="1"/>
      <c r="CO1194" s="1"/>
      <c r="CP1194" s="20"/>
      <c r="CQ1194" s="351"/>
      <c r="CR1194" s="299"/>
      <c r="CS1194" s="294"/>
      <c r="CT1194" s="294"/>
      <c r="CU1194" s="1"/>
      <c r="CV1194" s="1"/>
      <c r="CW1194" s="1"/>
      <c r="CX1194" s="1"/>
      <c r="CY1194" s="1"/>
      <c r="CZ1194" s="294"/>
      <c r="DA1194" s="17"/>
      <c r="DB1194" s="359">
        <f t="shared" si="9925"/>
        <v>0</v>
      </c>
      <c r="DC1194" s="359">
        <f t="shared" si="10082"/>
        <v>0</v>
      </c>
      <c r="DD1194" s="294"/>
      <c r="DE1194" s="294"/>
      <c r="DF1194" s="294"/>
      <c r="DG1194" s="294"/>
      <c r="DH1194" s="294"/>
      <c r="DI1194" s="294"/>
      <c r="DJ1194" s="294"/>
      <c r="DK1194" s="294"/>
      <c r="DL1194" s="294"/>
      <c r="DM1194" s="294"/>
      <c r="DN1194" s="294"/>
      <c r="DO1194" s="1"/>
      <c r="DP1194" s="1"/>
      <c r="DQ1194" s="17"/>
      <c r="DR1194" s="17"/>
      <c r="DS1194" s="17"/>
      <c r="DT1194" s="17"/>
      <c r="DU1194" s="17"/>
      <c r="DV1194" s="17"/>
      <c r="DW1194" s="1"/>
      <c r="DX1194" s="1"/>
      <c r="DY1194" s="20"/>
      <c r="DZ1194" s="20"/>
      <c r="EA1194" s="20"/>
      <c r="EB1194" s="20"/>
      <c r="EC1194" s="18"/>
      <c r="ED1194" s="19"/>
      <c r="EE1194" s="19"/>
      <c r="EF1194" s="1"/>
      <c r="EG1194" s="18"/>
      <c r="EH1194" s="341"/>
      <c r="EI1194" s="294"/>
      <c r="EJ1194" s="294"/>
      <c r="EK1194" s="294"/>
      <c r="EL1194" s="19"/>
      <c r="EM1194" s="19"/>
      <c r="EN1194" s="19"/>
      <c r="EO1194" s="366"/>
      <c r="EP1194" s="366"/>
      <c r="EQ1194" s="374"/>
      <c r="ER1194" s="374"/>
      <c r="ES1194" s="374"/>
      <c r="ET1194" s="374"/>
      <c r="EU1194" s="18"/>
      <c r="EV1194" s="18">
        <f t="shared" si="9940"/>
        <v>0</v>
      </c>
      <c r="EW1194" s="341"/>
      <c r="EX1194" s="341"/>
      <c r="EY1194" s="341"/>
      <c r="EZ1194" s="365">
        <f t="shared" si="9970"/>
        <v>0</v>
      </c>
      <c r="FA1194" s="294"/>
      <c r="FB1194" s="294"/>
      <c r="FC1194" s="294"/>
      <c r="FD1194" s="300"/>
      <c r="FE1194" s="300"/>
      <c r="FF1194" s="300"/>
      <c r="FG1194" s="300"/>
      <c r="FH1194" s="300"/>
      <c r="FI1194" s="300"/>
      <c r="FJ1194" s="300"/>
      <c r="FK1194" s="294"/>
      <c r="FL1194" s="294"/>
      <c r="FM1194" s="294"/>
      <c r="FN1194" s="294"/>
      <c r="FO1194" s="294"/>
      <c r="FP1194" s="20">
        <f t="shared" si="9984"/>
        <v>0</v>
      </c>
      <c r="FQ1194" s="20"/>
      <c r="FR1194" s="20"/>
      <c r="FS1194" s="20"/>
      <c r="FT1194" s="20"/>
      <c r="FU1194" s="20"/>
      <c r="FV1194" s="20"/>
      <c r="FW1194" s="294"/>
    </row>
    <row r="1195" spans="1:181" s="301" customFormat="1" ht="27.75" customHeight="1">
      <c r="A1195" s="295"/>
      <c r="B1195" s="296" t="s">
        <v>773</v>
      </c>
      <c r="C1195" s="296" t="str">
        <f t="shared" si="10385"/>
        <v>11.1</v>
      </c>
      <c r="D1195" s="296" t="s">
        <v>53</v>
      </c>
      <c r="E1195" s="296" t="s">
        <v>53</v>
      </c>
      <c r="F1195" s="296">
        <v>24</v>
      </c>
      <c r="G1195" s="296">
        <f>F1195</f>
        <v>24</v>
      </c>
      <c r="H1195" s="297"/>
      <c r="I1195" s="297"/>
      <c r="J1195" s="294"/>
      <c r="K1195" s="294"/>
      <c r="L1195" s="294"/>
      <c r="M1195" s="294"/>
      <c r="N1195" s="297"/>
      <c r="O1195" s="297"/>
      <c r="P1195" s="1"/>
      <c r="Q1195" s="16"/>
      <c r="R1195" s="1"/>
      <c r="S1195" s="294"/>
      <c r="T1195" s="294"/>
      <c r="U1195" s="294"/>
      <c r="V1195" s="294"/>
      <c r="W1195" s="294"/>
      <c r="X1195" s="294"/>
      <c r="Y1195" s="294"/>
      <c r="Z1195" s="294"/>
      <c r="AA1195" s="294"/>
      <c r="AB1195" s="294"/>
      <c r="AC1195" s="1">
        <f t="shared" ref="AC1195" si="10430">+IF(S1195=1,1,0)+IF(T1195=1,1,0)</f>
        <v>0</v>
      </c>
      <c r="AD1195" s="1">
        <f t="shared" ref="AD1195" si="10431">+IF(U1195=1,1,0)+IF(V1195=1,1,0)</f>
        <v>0</v>
      </c>
      <c r="AE1195" s="1">
        <f t="shared" ref="AE1195" si="10432">+IF(W1195=1,1,0)+IF(X1195=1,1,0)</f>
        <v>0</v>
      </c>
      <c r="AF1195" s="1">
        <f t="shared" ref="AF1195" si="10433">+IF(Y1195=1,1,0)+IF(Z1195=1,1,0)</f>
        <v>0</v>
      </c>
      <c r="AG1195" s="1">
        <f t="shared" ref="AG1195" si="10434">+IF(AA1195=1,1,0)</f>
        <v>0</v>
      </c>
      <c r="AH1195" s="1">
        <f t="shared" ref="AH1195" si="10435">+IF(AB1195=1,1,0)</f>
        <v>0</v>
      </c>
      <c r="AI1195" s="1">
        <f t="shared" ref="AI1195" si="10436">+IF(S1195=2,1,0)+IF(T1195=2,1,0)</f>
        <v>0</v>
      </c>
      <c r="AJ1195" s="1">
        <f t="shared" ref="AJ1195" si="10437">+IF(U1195=2,1,0)+IF(V1195=2,1,0)</f>
        <v>0</v>
      </c>
      <c r="AK1195" s="1">
        <f t="shared" ref="AK1195" si="10438">+IF(X1195=2,1,0)+IF(W1195=2,1,0)</f>
        <v>0</v>
      </c>
      <c r="AL1195" s="1">
        <f t="shared" ref="AL1195" si="10439">+IF(Y1195=2,1,0)+IF(Z1195=2,1,0)</f>
        <v>0</v>
      </c>
      <c r="AM1195" s="1">
        <f t="shared" ref="AM1195" si="10440">+IF(AA1195=2,1,0)</f>
        <v>0</v>
      </c>
      <c r="AN1195" s="1">
        <f t="shared" ref="AN1195" si="10441">+IF(AB1195=2,1,0)</f>
        <v>0</v>
      </c>
      <c r="AO1195" s="294"/>
      <c r="AP1195" s="294">
        <f>G1195</f>
        <v>24</v>
      </c>
      <c r="AQ1195" s="294"/>
      <c r="AR1195" s="294"/>
      <c r="AS1195" s="298">
        <f t="shared" si="10161"/>
        <v>0</v>
      </c>
      <c r="AT1195" s="298">
        <f t="shared" si="10162"/>
        <v>1</v>
      </c>
      <c r="AU1195" s="298">
        <f t="shared" si="10163"/>
        <v>0</v>
      </c>
      <c r="AV1195" s="298">
        <f t="shared" si="10164"/>
        <v>0</v>
      </c>
      <c r="AW1195" s="294"/>
      <c r="AX1195" s="294"/>
      <c r="AY1195" s="294">
        <v>1</v>
      </c>
      <c r="AZ1195" s="294"/>
      <c r="BA1195" s="294"/>
      <c r="BB1195" s="294"/>
      <c r="BC1195" s="294"/>
      <c r="BD1195" s="294"/>
      <c r="BE1195" s="294"/>
      <c r="BF1195" s="294"/>
      <c r="BG1195" s="294"/>
      <c r="BH1195" s="294"/>
      <c r="BI1195" s="294"/>
      <c r="BJ1195" s="294"/>
      <c r="BK1195" s="294"/>
      <c r="BL1195" s="294"/>
      <c r="BM1195" s="294"/>
      <c r="BN1195" s="294"/>
      <c r="BO1195" s="294"/>
      <c r="BP1195" s="1"/>
      <c r="BQ1195" s="294"/>
      <c r="BR1195" s="17">
        <v>1</v>
      </c>
      <c r="BS1195" s="1">
        <f t="shared" si="9918"/>
        <v>0</v>
      </c>
      <c r="BT1195" s="17">
        <f t="shared" ref="BT1195" si="10442">+BS1195*2</f>
        <v>0</v>
      </c>
      <c r="BU1195" s="294"/>
      <c r="BV1195" s="294">
        <v>1</v>
      </c>
      <c r="BW1195" s="294"/>
      <c r="BX1195" s="294"/>
      <c r="BY1195" s="294"/>
      <c r="BZ1195" s="294"/>
      <c r="CA1195" s="294"/>
      <c r="CB1195" s="294"/>
      <c r="CC1195" s="294"/>
      <c r="CD1195" s="1"/>
      <c r="CE1195" s="1"/>
      <c r="CF1195" s="1"/>
      <c r="CG1195" s="294"/>
      <c r="CH1195" s="1">
        <v>1</v>
      </c>
      <c r="CI1195" s="1"/>
      <c r="CJ1195" s="1"/>
      <c r="CK1195" s="383"/>
      <c r="CL1195" s="383"/>
      <c r="CM1195" s="383"/>
      <c r="CN1195" s="1">
        <f>+SUM(BX1195:CC1195)*BW1195</f>
        <v>0</v>
      </c>
      <c r="CO1195" s="1">
        <f>+SUM(BX1195:CC1195)*BW1195</f>
        <v>0</v>
      </c>
      <c r="CP1195" s="20">
        <f>+SUM(BY1195:CC1195)*2.5+SUM(CD1195:CG1195)*0.5+SUM(CH1195:CJ1195)*2.5</f>
        <v>2.5</v>
      </c>
      <c r="CQ1195" s="351"/>
      <c r="CR1195" s="299">
        <f>+IF(SUM(AX1195:BM1195)&gt;0,1,0)</f>
        <v>1</v>
      </c>
      <c r="CS1195" s="294">
        <v>1</v>
      </c>
      <c r="CT1195" s="294"/>
      <c r="CU1195" s="1"/>
      <c r="CV1195" s="1"/>
      <c r="CW1195" s="1">
        <v>2</v>
      </c>
      <c r="CX1195" s="1"/>
      <c r="CY1195" s="1">
        <v>1</v>
      </c>
      <c r="CZ1195" s="294">
        <v>5</v>
      </c>
      <c r="DA1195" s="17">
        <f t="shared" ref="DA1195" si="10443">+CY1195</f>
        <v>1</v>
      </c>
      <c r="DB1195" s="359">
        <f t="shared" si="9925"/>
        <v>6</v>
      </c>
      <c r="DC1195" s="359">
        <f t="shared" si="10082"/>
        <v>3</v>
      </c>
      <c r="DD1195" s="294"/>
      <c r="DE1195" s="294">
        <v>6</v>
      </c>
      <c r="DF1195" s="294">
        <v>3</v>
      </c>
      <c r="DG1195" s="294"/>
      <c r="DH1195" s="294"/>
      <c r="DI1195" s="294"/>
      <c r="DJ1195" s="294"/>
      <c r="DK1195" s="294"/>
      <c r="DL1195" s="294"/>
      <c r="DM1195" s="294"/>
      <c r="DN1195" s="294"/>
      <c r="DO1195" s="1"/>
      <c r="DP1195" s="1"/>
      <c r="DQ1195" s="17">
        <f>+IF(AND(SUM(S1195:AA1195)&gt;0,SUM(FA1195:FF1195)&gt;0),CT1195,0)</f>
        <v>0</v>
      </c>
      <c r="DR1195" s="17">
        <f>+IF(AND(SUM(S1195:AA1195)&gt;0,SUM(FA1195:FF1195)&gt;0),CU1195,0)</f>
        <v>0</v>
      </c>
      <c r="DS1195" s="17">
        <f>+IF(AND(SUM(S1195:AA1195)&gt;0,SUM(FA1195:FF1195)&gt;0),CV1195,0)</f>
        <v>0</v>
      </c>
      <c r="DT1195" s="17">
        <f>+IF(AND(SUM(S1195:AA1195)&gt;0,SUM(FA1195:FF1195)&gt;0),CW1195,0)</f>
        <v>0</v>
      </c>
      <c r="DU1195" s="17">
        <f>+IF(AND(SUM(S1195:AA1195)&gt;0,SUM(FA1195:FF1195)&gt;0),CX1195,0)</f>
        <v>0</v>
      </c>
      <c r="DV1195" s="17">
        <f>+IF(AND(SUM(S1195:AA1195)&gt;0,SUM(FA1195:FF1195)&gt;0),CY1195,0)</f>
        <v>0</v>
      </c>
      <c r="DW1195" s="1"/>
      <c r="DX1195" s="1"/>
      <c r="DY1195" s="20">
        <f>+IF(AND(SUM(S1195:AB1195)&gt;0,SUM(FA1195:FF1195)&gt;0,DG1195&gt;=3),DG1195,0)</f>
        <v>0</v>
      </c>
      <c r="DZ1195" s="20">
        <f>+IF(AND(SUM(S1195:AB1195)&gt;0,SUM(FA1195:FF1195)&gt;0,DH1195&gt;=3),DH1195,0)</f>
        <v>0</v>
      </c>
      <c r="EA1195" s="20">
        <f>+IF(AND(SUM(S1195:AB1195)&gt;0,SUM(FA1195:FF1195)&gt;0,DI1195&gt;=3),DI1195,0)</f>
        <v>0</v>
      </c>
      <c r="EB1195" s="20">
        <f>+IF(AND(SUM(S1195:AB1195)&gt;0,SUM(FA1195:FF1195)&gt;0,DJ1195&gt;=3),DJ1195,0)</f>
        <v>0</v>
      </c>
      <c r="EC1195" s="18">
        <f>+IF(AND(CT1195=0,SUM(CU1195:CY1195)&gt;1,SUM(CU1195:CY1195)&lt;=4),1,IF(AND(CT1195=0,SUM(CU1195:CY1195)&gt;4),2,0))</f>
        <v>1</v>
      </c>
      <c r="ED1195" s="19">
        <f>+IF(EC1195&lt;&gt;0,EC1195*3,0)</f>
        <v>3</v>
      </c>
      <c r="EE1195" s="19">
        <f>+IF(SUM(AO1195:AR1195)+SUM(DK1195:DN1195)&gt;0,CT1195*3,0)</f>
        <v>0</v>
      </c>
      <c r="EF1195" s="1">
        <f>+IF(EE1195&gt;0,CT1195*4,0)</f>
        <v>0</v>
      </c>
      <c r="EG1195" s="18"/>
      <c r="EH1195" s="341"/>
      <c r="EI1195" s="294"/>
      <c r="EJ1195" s="294">
        <v>9</v>
      </c>
      <c r="EK1195" s="294">
        <v>4.5</v>
      </c>
      <c r="EL1195" s="19">
        <v>1</v>
      </c>
      <c r="EM1195" s="19"/>
      <c r="EN1195" s="19"/>
      <c r="EO1195" s="366"/>
      <c r="EP1195" s="366"/>
      <c r="EQ1195" s="374"/>
      <c r="ER1195" s="374"/>
      <c r="ES1195" s="374"/>
      <c r="ET1195" s="374"/>
      <c r="EU1195" s="18">
        <f>IF(SUM(CU1195:CX1195)&gt;0,CZ1195*1+2,0)</f>
        <v>7</v>
      </c>
      <c r="EV1195" s="18">
        <f t="shared" si="9940"/>
        <v>2</v>
      </c>
      <c r="EW1195" s="341">
        <v>1</v>
      </c>
      <c r="EX1195" s="341">
        <v>1</v>
      </c>
      <c r="EY1195" s="341">
        <v>4</v>
      </c>
      <c r="EZ1195" s="365">
        <f t="shared" si="9970"/>
        <v>0</v>
      </c>
      <c r="FA1195" s="294"/>
      <c r="FB1195" s="294"/>
      <c r="FC1195" s="294"/>
      <c r="FD1195" s="300"/>
      <c r="FE1195" s="300"/>
      <c r="FF1195" s="300"/>
      <c r="FG1195" s="300"/>
      <c r="FH1195" s="300"/>
      <c r="FI1195" s="300"/>
      <c r="FJ1195" s="300">
        <f>F1195</f>
        <v>24</v>
      </c>
      <c r="FK1195" s="294"/>
      <c r="FL1195" s="294"/>
      <c r="FM1195" s="294"/>
      <c r="FN1195" s="294"/>
      <c r="FO1195" s="294"/>
      <c r="FP1195" s="20">
        <f t="shared" si="9984"/>
        <v>0</v>
      </c>
      <c r="FQ1195" s="20">
        <f>+DE1195</f>
        <v>6</v>
      </c>
      <c r="FR1195" s="20">
        <f>+DF1195</f>
        <v>3</v>
      </c>
      <c r="FS1195" s="20">
        <f>+IF(DG1195&lt;3,DG1195,0)</f>
        <v>0</v>
      </c>
      <c r="FT1195" s="20">
        <f>+IF(DH1195&lt;3,DH1195,0)</f>
        <v>0</v>
      </c>
      <c r="FU1195" s="20">
        <f>+IF(DI1195&lt;3,DI1195,0)</f>
        <v>0</v>
      </c>
      <c r="FV1195" s="20">
        <f>+IF(DJ1195&lt;3,DJ1195,0)</f>
        <v>0</v>
      </c>
      <c r="FW1195" s="294"/>
    </row>
    <row r="1196" spans="1:181" s="301" customFormat="1" ht="27.75" customHeight="1">
      <c r="A1196" s="317"/>
      <c r="B1196" s="318"/>
      <c r="C1196" s="296"/>
      <c r="D1196" s="318"/>
      <c r="E1196" s="318"/>
      <c r="F1196" s="318"/>
      <c r="G1196" s="318"/>
      <c r="H1196" s="319"/>
      <c r="I1196" s="319"/>
      <c r="J1196" s="320"/>
      <c r="K1196" s="320"/>
      <c r="L1196" s="320"/>
      <c r="M1196" s="320"/>
      <c r="N1196" s="319"/>
      <c r="O1196" s="319"/>
      <c r="P1196" s="29"/>
      <c r="Q1196" s="30"/>
      <c r="R1196" s="29"/>
      <c r="S1196" s="320"/>
      <c r="T1196" s="320"/>
      <c r="U1196" s="320"/>
      <c r="V1196" s="320"/>
      <c r="W1196" s="320"/>
      <c r="X1196" s="320"/>
      <c r="Y1196" s="320"/>
      <c r="Z1196" s="320"/>
      <c r="AA1196" s="320"/>
      <c r="AB1196" s="320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320"/>
      <c r="AP1196" s="320"/>
      <c r="AQ1196" s="320"/>
      <c r="AR1196" s="320"/>
      <c r="AS1196" s="321"/>
      <c r="AT1196" s="321"/>
      <c r="AU1196" s="321"/>
      <c r="AV1196" s="321"/>
      <c r="AW1196" s="320"/>
      <c r="AX1196" s="320"/>
      <c r="AY1196" s="320"/>
      <c r="AZ1196" s="320"/>
      <c r="BA1196" s="320"/>
      <c r="BB1196" s="320"/>
      <c r="BC1196" s="320"/>
      <c r="BD1196" s="320"/>
      <c r="BE1196" s="320"/>
      <c r="BF1196" s="320"/>
      <c r="BG1196" s="320"/>
      <c r="BH1196" s="320"/>
      <c r="BI1196" s="320"/>
      <c r="BJ1196" s="320"/>
      <c r="BK1196" s="320"/>
      <c r="BL1196" s="320"/>
      <c r="BM1196" s="320"/>
      <c r="BN1196" s="320"/>
      <c r="BO1196" s="320"/>
      <c r="BP1196" s="29"/>
      <c r="BQ1196" s="320"/>
      <c r="BR1196" s="31"/>
      <c r="BS1196" s="29"/>
      <c r="BT1196" s="31"/>
      <c r="BU1196" s="320"/>
      <c r="BV1196" s="320"/>
      <c r="BW1196" s="320"/>
      <c r="BX1196" s="320"/>
      <c r="BY1196" s="320"/>
      <c r="BZ1196" s="320"/>
      <c r="CA1196" s="320"/>
      <c r="CB1196" s="320"/>
      <c r="CC1196" s="320"/>
      <c r="CD1196" s="29"/>
      <c r="CE1196" s="29"/>
      <c r="CF1196" s="29"/>
      <c r="CG1196" s="320"/>
      <c r="CH1196" s="29"/>
      <c r="CI1196" s="29"/>
      <c r="CJ1196" s="29"/>
      <c r="CK1196" s="385"/>
      <c r="CL1196" s="385"/>
      <c r="CM1196" s="385"/>
      <c r="CN1196" s="29"/>
      <c r="CO1196" s="29"/>
      <c r="CP1196" s="32"/>
      <c r="CQ1196" s="353"/>
      <c r="CR1196" s="322"/>
      <c r="CS1196" s="320"/>
      <c r="CT1196" s="320"/>
      <c r="CU1196" s="29"/>
      <c r="CV1196" s="29"/>
      <c r="CW1196" s="29"/>
      <c r="CX1196" s="29"/>
      <c r="CY1196" s="29"/>
      <c r="CZ1196" s="320"/>
      <c r="DA1196" s="31"/>
      <c r="DB1196" s="360"/>
      <c r="DC1196" s="360"/>
      <c r="DD1196" s="320"/>
      <c r="DE1196" s="320"/>
      <c r="DF1196" s="320"/>
      <c r="DG1196" s="320"/>
      <c r="DH1196" s="320"/>
      <c r="DI1196" s="320"/>
      <c r="DJ1196" s="320"/>
      <c r="DK1196" s="320"/>
      <c r="DL1196" s="320"/>
      <c r="DM1196" s="320"/>
      <c r="DN1196" s="320"/>
      <c r="DO1196" s="29"/>
      <c r="DP1196" s="29"/>
      <c r="DQ1196" s="31"/>
      <c r="DR1196" s="31"/>
      <c r="DS1196" s="31"/>
      <c r="DT1196" s="31"/>
      <c r="DU1196" s="31"/>
      <c r="DV1196" s="31"/>
      <c r="DW1196" s="29"/>
      <c r="DX1196" s="29"/>
      <c r="DY1196" s="32"/>
      <c r="DZ1196" s="32"/>
      <c r="EA1196" s="32"/>
      <c r="EB1196" s="32"/>
      <c r="EC1196" s="33"/>
      <c r="ED1196" s="34"/>
      <c r="EE1196" s="34"/>
      <c r="EF1196" s="29"/>
      <c r="EG1196" s="33"/>
      <c r="EH1196" s="345"/>
      <c r="EI1196" s="320"/>
      <c r="EJ1196" s="320"/>
      <c r="EK1196" s="320"/>
      <c r="EL1196" s="34"/>
      <c r="EM1196" s="34"/>
      <c r="EN1196" s="34"/>
      <c r="EO1196" s="367"/>
      <c r="EP1196" s="367"/>
      <c r="EQ1196" s="376"/>
      <c r="ER1196" s="376"/>
      <c r="ES1196" s="376"/>
      <c r="ET1196" s="376"/>
      <c r="EU1196" s="33"/>
      <c r="EV1196" s="33"/>
      <c r="EW1196" s="345"/>
      <c r="EX1196" s="345"/>
      <c r="EY1196" s="345"/>
      <c r="EZ1196" s="365">
        <f t="shared" si="9970"/>
        <v>0</v>
      </c>
      <c r="FA1196" s="320"/>
      <c r="FB1196" s="320"/>
      <c r="FC1196" s="320"/>
      <c r="FD1196" s="323"/>
      <c r="FE1196" s="323"/>
      <c r="FF1196" s="323"/>
      <c r="FG1196" s="323"/>
      <c r="FH1196" s="323"/>
      <c r="FI1196" s="323"/>
      <c r="FJ1196" s="323"/>
      <c r="FK1196" s="320"/>
      <c r="FL1196" s="320"/>
      <c r="FM1196" s="320"/>
      <c r="FN1196" s="320"/>
      <c r="FO1196" s="320"/>
      <c r="FP1196" s="32"/>
      <c r="FQ1196" s="32"/>
      <c r="FR1196" s="32"/>
      <c r="FS1196" s="32"/>
      <c r="FT1196" s="32"/>
      <c r="FU1196" s="32"/>
      <c r="FV1196" s="32"/>
      <c r="FW1196" s="320"/>
    </row>
    <row r="1197" spans="1:181" s="99" customFormat="1" ht="27.75" customHeight="1">
      <c r="A1197" s="94">
        <v>21</v>
      </c>
      <c r="B1197" s="105" t="s">
        <v>806</v>
      </c>
      <c r="C1197" s="108"/>
      <c r="D1197" s="106"/>
      <c r="E1197" s="106"/>
      <c r="F1197" s="106">
        <f t="shared" ref="F1197:AK1197" si="10444">+SUM(F1198:F1259)</f>
        <v>1344</v>
      </c>
      <c r="G1197" s="106">
        <f t="shared" si="10444"/>
        <v>1383</v>
      </c>
      <c r="H1197" s="106">
        <f t="shared" si="10444"/>
        <v>1</v>
      </c>
      <c r="I1197" s="106">
        <f t="shared" si="10444"/>
        <v>1.5</v>
      </c>
      <c r="J1197" s="106">
        <f t="shared" si="10444"/>
        <v>0</v>
      </c>
      <c r="K1197" s="106">
        <f t="shared" si="10444"/>
        <v>8</v>
      </c>
      <c r="L1197" s="106">
        <f t="shared" si="10444"/>
        <v>0</v>
      </c>
      <c r="M1197" s="106">
        <f t="shared" si="10444"/>
        <v>8</v>
      </c>
      <c r="N1197" s="106">
        <f t="shared" si="10444"/>
        <v>0</v>
      </c>
      <c r="O1197" s="106">
        <f t="shared" si="10444"/>
        <v>0</v>
      </c>
      <c r="P1197" s="106">
        <f t="shared" si="10444"/>
        <v>0</v>
      </c>
      <c r="Q1197" s="106">
        <f t="shared" si="10444"/>
        <v>0</v>
      </c>
      <c r="R1197" s="106">
        <f t="shared" si="10444"/>
        <v>0</v>
      </c>
      <c r="S1197" s="106">
        <f t="shared" si="10444"/>
        <v>0</v>
      </c>
      <c r="T1197" s="106">
        <f t="shared" si="10444"/>
        <v>1</v>
      </c>
      <c r="U1197" s="106">
        <f t="shared" si="10444"/>
        <v>0</v>
      </c>
      <c r="V1197" s="106">
        <f t="shared" si="10444"/>
        <v>0</v>
      </c>
      <c r="W1197" s="106">
        <f t="shared" si="10444"/>
        <v>0</v>
      </c>
      <c r="X1197" s="106">
        <f t="shared" si="10444"/>
        <v>0</v>
      </c>
      <c r="Y1197" s="106">
        <f t="shared" si="10444"/>
        <v>1</v>
      </c>
      <c r="Z1197" s="106">
        <f t="shared" si="10444"/>
        <v>0</v>
      </c>
      <c r="AA1197" s="106">
        <f t="shared" si="10444"/>
        <v>0</v>
      </c>
      <c r="AB1197" s="106">
        <f t="shared" si="10444"/>
        <v>0</v>
      </c>
      <c r="AC1197" s="106">
        <f t="shared" si="10444"/>
        <v>1</v>
      </c>
      <c r="AD1197" s="106">
        <f t="shared" si="10444"/>
        <v>0</v>
      </c>
      <c r="AE1197" s="106">
        <f t="shared" si="10444"/>
        <v>0</v>
      </c>
      <c r="AF1197" s="106">
        <f t="shared" si="10444"/>
        <v>1</v>
      </c>
      <c r="AG1197" s="106">
        <f t="shared" si="10444"/>
        <v>0</v>
      </c>
      <c r="AH1197" s="106">
        <f t="shared" si="10444"/>
        <v>0</v>
      </c>
      <c r="AI1197" s="106">
        <f t="shared" si="10444"/>
        <v>0</v>
      </c>
      <c r="AJ1197" s="106">
        <f t="shared" si="10444"/>
        <v>0</v>
      </c>
      <c r="AK1197" s="106">
        <f t="shared" si="10444"/>
        <v>0</v>
      </c>
      <c r="AL1197" s="106">
        <f t="shared" ref="AL1197:BQ1197" si="10445">+SUM(AL1198:AL1259)</f>
        <v>0</v>
      </c>
      <c r="AM1197" s="106">
        <f t="shared" si="10445"/>
        <v>0</v>
      </c>
      <c r="AN1197" s="106">
        <f t="shared" si="10445"/>
        <v>0</v>
      </c>
      <c r="AO1197" s="106">
        <f t="shared" si="10445"/>
        <v>0</v>
      </c>
      <c r="AP1197" s="106">
        <f t="shared" si="10445"/>
        <v>372</v>
      </c>
      <c r="AQ1197" s="106">
        <f t="shared" si="10445"/>
        <v>0</v>
      </c>
      <c r="AR1197" s="106">
        <f t="shared" si="10445"/>
        <v>894</v>
      </c>
      <c r="AS1197" s="106">
        <f t="shared" si="10445"/>
        <v>0</v>
      </c>
      <c r="AT1197" s="106">
        <f t="shared" si="10445"/>
        <v>14</v>
      </c>
      <c r="AU1197" s="106">
        <f t="shared" si="10445"/>
        <v>0</v>
      </c>
      <c r="AV1197" s="106">
        <f t="shared" si="10445"/>
        <v>33.882352941176471</v>
      </c>
      <c r="AW1197" s="106">
        <f t="shared" si="10445"/>
        <v>1</v>
      </c>
      <c r="AX1197" s="106">
        <f t="shared" si="10445"/>
        <v>0</v>
      </c>
      <c r="AY1197" s="106">
        <f t="shared" si="10445"/>
        <v>7</v>
      </c>
      <c r="AZ1197" s="106">
        <f t="shared" si="10445"/>
        <v>0</v>
      </c>
      <c r="BA1197" s="106">
        <f t="shared" si="10445"/>
        <v>0</v>
      </c>
      <c r="BB1197" s="106">
        <f t="shared" si="10445"/>
        <v>0</v>
      </c>
      <c r="BC1197" s="106">
        <f t="shared" si="10445"/>
        <v>0</v>
      </c>
      <c r="BD1197" s="106">
        <f t="shared" si="10445"/>
        <v>0</v>
      </c>
      <c r="BE1197" s="106">
        <f t="shared" si="10445"/>
        <v>0</v>
      </c>
      <c r="BF1197" s="106">
        <f t="shared" si="10445"/>
        <v>0</v>
      </c>
      <c r="BG1197" s="106">
        <f t="shared" si="10445"/>
        <v>0</v>
      </c>
      <c r="BH1197" s="106">
        <f t="shared" si="10445"/>
        <v>1</v>
      </c>
      <c r="BI1197" s="106">
        <f t="shared" si="10445"/>
        <v>13</v>
      </c>
      <c r="BJ1197" s="106">
        <f t="shared" si="10445"/>
        <v>20</v>
      </c>
      <c r="BK1197" s="106">
        <f t="shared" si="10445"/>
        <v>0</v>
      </c>
      <c r="BL1197" s="106">
        <f t="shared" si="10445"/>
        <v>1</v>
      </c>
      <c r="BM1197" s="106">
        <f t="shared" si="10445"/>
        <v>5</v>
      </c>
      <c r="BN1197" s="106">
        <f t="shared" si="10445"/>
        <v>3</v>
      </c>
      <c r="BO1197" s="106">
        <f t="shared" si="10445"/>
        <v>3</v>
      </c>
      <c r="BP1197" s="106">
        <f t="shared" si="10445"/>
        <v>0</v>
      </c>
      <c r="BQ1197" s="106">
        <f t="shared" si="10445"/>
        <v>0</v>
      </c>
      <c r="BR1197" s="106">
        <f t="shared" ref="BR1197:CW1197" si="10446">+SUM(BR1198:BR1259)</f>
        <v>126</v>
      </c>
      <c r="BS1197" s="106">
        <f t="shared" si="10446"/>
        <v>0</v>
      </c>
      <c r="BT1197" s="106">
        <f t="shared" si="10446"/>
        <v>0</v>
      </c>
      <c r="BU1197" s="106">
        <f t="shared" si="10446"/>
        <v>72</v>
      </c>
      <c r="BV1197" s="106">
        <f t="shared" si="10446"/>
        <v>65</v>
      </c>
      <c r="BW1197" s="106">
        <f t="shared" si="10446"/>
        <v>12</v>
      </c>
      <c r="BX1197" s="106">
        <f t="shared" si="10446"/>
        <v>12</v>
      </c>
      <c r="BY1197" s="106">
        <f t="shared" si="10446"/>
        <v>0</v>
      </c>
      <c r="BZ1197" s="106">
        <f t="shared" si="10446"/>
        <v>0</v>
      </c>
      <c r="CA1197" s="106">
        <f t="shared" si="10446"/>
        <v>0</v>
      </c>
      <c r="CB1197" s="106">
        <f t="shared" si="10446"/>
        <v>0</v>
      </c>
      <c r="CC1197" s="106">
        <f t="shared" si="10446"/>
        <v>0</v>
      </c>
      <c r="CD1197" s="106">
        <f t="shared" si="10446"/>
        <v>0</v>
      </c>
      <c r="CE1197" s="106">
        <f t="shared" si="10446"/>
        <v>1</v>
      </c>
      <c r="CF1197" s="106">
        <f t="shared" si="10446"/>
        <v>0</v>
      </c>
      <c r="CG1197" s="106">
        <f t="shared" si="10446"/>
        <v>0</v>
      </c>
      <c r="CH1197" s="106">
        <f t="shared" si="10446"/>
        <v>20</v>
      </c>
      <c r="CI1197" s="106">
        <f t="shared" si="10446"/>
        <v>24</v>
      </c>
      <c r="CJ1197" s="106">
        <f t="shared" si="10446"/>
        <v>0</v>
      </c>
      <c r="CK1197" s="106">
        <f t="shared" si="10446"/>
        <v>0</v>
      </c>
      <c r="CL1197" s="106">
        <f t="shared" si="10446"/>
        <v>0</v>
      </c>
      <c r="CM1197" s="106">
        <f t="shared" si="10446"/>
        <v>0</v>
      </c>
      <c r="CN1197" s="106">
        <f t="shared" si="10446"/>
        <v>18</v>
      </c>
      <c r="CO1197" s="106">
        <f t="shared" si="10446"/>
        <v>18</v>
      </c>
      <c r="CP1197" s="106">
        <f t="shared" si="10446"/>
        <v>110.5</v>
      </c>
      <c r="CQ1197" s="106">
        <f t="shared" si="10446"/>
        <v>6</v>
      </c>
      <c r="CR1197" s="106">
        <f t="shared" si="10446"/>
        <v>44</v>
      </c>
      <c r="CS1197" s="106">
        <f t="shared" si="10446"/>
        <v>19</v>
      </c>
      <c r="CT1197" s="106">
        <f t="shared" si="10446"/>
        <v>11</v>
      </c>
      <c r="CU1197" s="106">
        <f t="shared" si="10446"/>
        <v>1</v>
      </c>
      <c r="CV1197" s="106">
        <f t="shared" si="10446"/>
        <v>4</v>
      </c>
      <c r="CW1197" s="106">
        <f t="shared" si="10446"/>
        <v>72</v>
      </c>
      <c r="CX1197" s="106">
        <f t="shared" ref="CX1197:EC1197" si="10447">+SUM(CX1198:CX1259)</f>
        <v>0</v>
      </c>
      <c r="CY1197" s="106">
        <f t="shared" si="10447"/>
        <v>36</v>
      </c>
      <c r="CZ1197" s="106">
        <f t="shared" si="10447"/>
        <v>226</v>
      </c>
      <c r="DA1197" s="106">
        <f t="shared" si="10447"/>
        <v>36</v>
      </c>
      <c r="DB1197" s="354">
        <f t="shared" si="10447"/>
        <v>262</v>
      </c>
      <c r="DC1197" s="354">
        <f t="shared" si="10447"/>
        <v>113</v>
      </c>
      <c r="DD1197" s="106">
        <f t="shared" si="10447"/>
        <v>0</v>
      </c>
      <c r="DE1197" s="106">
        <f t="shared" si="10447"/>
        <v>236</v>
      </c>
      <c r="DF1197" s="106">
        <f t="shared" si="10447"/>
        <v>89</v>
      </c>
      <c r="DG1197" s="106">
        <f t="shared" si="10447"/>
        <v>6</v>
      </c>
      <c r="DH1197" s="106">
        <f t="shared" si="10447"/>
        <v>24</v>
      </c>
      <c r="DI1197" s="106">
        <f t="shared" si="10447"/>
        <v>37</v>
      </c>
      <c r="DJ1197" s="106">
        <f t="shared" si="10447"/>
        <v>0</v>
      </c>
      <c r="DK1197" s="106">
        <f t="shared" si="10447"/>
        <v>0</v>
      </c>
      <c r="DL1197" s="106">
        <f t="shared" si="10447"/>
        <v>0</v>
      </c>
      <c r="DM1197" s="106">
        <f t="shared" si="10447"/>
        <v>138</v>
      </c>
      <c r="DN1197" s="106">
        <f t="shared" si="10447"/>
        <v>338</v>
      </c>
      <c r="DO1197" s="106">
        <f t="shared" si="10447"/>
        <v>0</v>
      </c>
      <c r="DP1197" s="106">
        <f t="shared" si="10447"/>
        <v>0</v>
      </c>
      <c r="DQ1197" s="106">
        <f t="shared" si="10447"/>
        <v>0</v>
      </c>
      <c r="DR1197" s="106">
        <f t="shared" si="10447"/>
        <v>0</v>
      </c>
      <c r="DS1197" s="106">
        <f t="shared" si="10447"/>
        <v>0</v>
      </c>
      <c r="DT1197" s="106">
        <f t="shared" si="10447"/>
        <v>0</v>
      </c>
      <c r="DU1197" s="106">
        <f t="shared" si="10447"/>
        <v>0</v>
      </c>
      <c r="DV1197" s="106">
        <f t="shared" si="10447"/>
        <v>0</v>
      </c>
      <c r="DW1197" s="106">
        <f t="shared" si="10447"/>
        <v>0</v>
      </c>
      <c r="DX1197" s="106">
        <f t="shared" si="10447"/>
        <v>0</v>
      </c>
      <c r="DY1197" s="106">
        <f t="shared" si="10447"/>
        <v>0</v>
      </c>
      <c r="DZ1197" s="106">
        <f t="shared" si="10447"/>
        <v>0</v>
      </c>
      <c r="EA1197" s="106">
        <f t="shared" si="10447"/>
        <v>0</v>
      </c>
      <c r="EB1197" s="106">
        <f t="shared" si="10447"/>
        <v>0</v>
      </c>
      <c r="EC1197" s="106">
        <f t="shared" si="10447"/>
        <v>23</v>
      </c>
      <c r="ED1197" s="106">
        <f t="shared" ref="ED1197:FI1197" si="10448">+SUM(ED1198:ED1259)</f>
        <v>66</v>
      </c>
      <c r="EE1197" s="106">
        <f t="shared" si="10448"/>
        <v>33</v>
      </c>
      <c r="EF1197" s="106">
        <f t="shared" si="10448"/>
        <v>40</v>
      </c>
      <c r="EG1197" s="106">
        <f t="shared" si="10448"/>
        <v>150</v>
      </c>
      <c r="EH1197" s="106">
        <f t="shared" si="10448"/>
        <v>0</v>
      </c>
      <c r="EI1197" s="106">
        <f t="shared" si="10448"/>
        <v>15.5</v>
      </c>
      <c r="EJ1197" s="106">
        <f t="shared" si="10448"/>
        <v>324.5</v>
      </c>
      <c r="EK1197" s="106">
        <f t="shared" si="10448"/>
        <v>132</v>
      </c>
      <c r="EL1197" s="106">
        <f t="shared" si="10448"/>
        <v>38</v>
      </c>
      <c r="EM1197" s="106">
        <f t="shared" si="10448"/>
        <v>2</v>
      </c>
      <c r="EN1197" s="106">
        <f t="shared" si="10448"/>
        <v>1</v>
      </c>
      <c r="EO1197" s="106">
        <f t="shared" si="10448"/>
        <v>0</v>
      </c>
      <c r="EP1197" s="106">
        <f t="shared" si="10448"/>
        <v>0</v>
      </c>
      <c r="EQ1197" s="354">
        <f t="shared" si="10448"/>
        <v>4</v>
      </c>
      <c r="ER1197" s="354">
        <f t="shared" si="10448"/>
        <v>2</v>
      </c>
      <c r="ES1197" s="354">
        <f t="shared" si="10448"/>
        <v>1</v>
      </c>
      <c r="ET1197" s="354">
        <f t="shared" si="10448"/>
        <v>0</v>
      </c>
      <c r="EU1197" s="106">
        <f t="shared" si="10448"/>
        <v>323</v>
      </c>
      <c r="EV1197" s="106">
        <f t="shared" si="10448"/>
        <v>90</v>
      </c>
      <c r="EW1197" s="106">
        <f t="shared" si="10448"/>
        <v>70</v>
      </c>
      <c r="EX1197" s="106">
        <f t="shared" si="10448"/>
        <v>39</v>
      </c>
      <c r="EY1197" s="106">
        <f t="shared" si="10448"/>
        <v>135</v>
      </c>
      <c r="EZ1197" s="106">
        <f t="shared" si="10448"/>
        <v>6</v>
      </c>
      <c r="FA1197" s="106">
        <f t="shared" si="10448"/>
        <v>0</v>
      </c>
      <c r="FB1197" s="106">
        <f t="shared" si="10448"/>
        <v>0</v>
      </c>
      <c r="FC1197" s="106">
        <f t="shared" si="10448"/>
        <v>0</v>
      </c>
      <c r="FD1197" s="106">
        <f t="shared" si="10448"/>
        <v>0</v>
      </c>
      <c r="FE1197" s="106">
        <f t="shared" si="10448"/>
        <v>0</v>
      </c>
      <c r="FF1197" s="106">
        <f t="shared" si="10448"/>
        <v>0</v>
      </c>
      <c r="FG1197" s="106">
        <f t="shared" si="10448"/>
        <v>0</v>
      </c>
      <c r="FH1197" s="106">
        <f t="shared" si="10448"/>
        <v>0</v>
      </c>
      <c r="FI1197" s="106">
        <f t="shared" si="10448"/>
        <v>123</v>
      </c>
      <c r="FJ1197" s="106">
        <f t="shared" ref="FJ1197:FV1197" si="10449">+SUM(FJ1198:FJ1259)</f>
        <v>487</v>
      </c>
      <c r="FK1197" s="106">
        <f t="shared" si="10449"/>
        <v>177</v>
      </c>
      <c r="FL1197" s="106">
        <f t="shared" si="10449"/>
        <v>0</v>
      </c>
      <c r="FM1197" s="106">
        <f t="shared" si="10449"/>
        <v>0</v>
      </c>
      <c r="FN1197" s="106">
        <f t="shared" si="10449"/>
        <v>303</v>
      </c>
      <c r="FO1197" s="106">
        <f t="shared" si="10449"/>
        <v>1</v>
      </c>
      <c r="FP1197" s="106">
        <f t="shared" si="10449"/>
        <v>3</v>
      </c>
      <c r="FQ1197" s="106">
        <f t="shared" si="10449"/>
        <v>236</v>
      </c>
      <c r="FR1197" s="106">
        <f t="shared" si="10449"/>
        <v>89</v>
      </c>
      <c r="FS1197" s="106">
        <f t="shared" si="10449"/>
        <v>0</v>
      </c>
      <c r="FT1197" s="106">
        <f t="shared" si="10449"/>
        <v>0</v>
      </c>
      <c r="FU1197" s="106">
        <f t="shared" si="10449"/>
        <v>0</v>
      </c>
      <c r="FV1197" s="106">
        <f t="shared" si="10449"/>
        <v>0</v>
      </c>
      <c r="FW1197" s="106"/>
      <c r="FX1197" s="106"/>
      <c r="FY1197" s="106"/>
    </row>
    <row r="1198" spans="1:181" ht="27.75" customHeight="1">
      <c r="A1198" s="40"/>
      <c r="B1198" s="41" t="s">
        <v>163</v>
      </c>
      <c r="C1198" s="48"/>
      <c r="D1198" s="48"/>
      <c r="E1198" s="41"/>
      <c r="F1198" s="41"/>
      <c r="G1198" s="48"/>
      <c r="H1198" s="43"/>
      <c r="I1198" s="43"/>
      <c r="J1198" s="44"/>
      <c r="K1198" s="44"/>
      <c r="L1198" s="44"/>
      <c r="M1198" s="44"/>
      <c r="N1198" s="43"/>
      <c r="O1198" s="43"/>
      <c r="P1198" s="1"/>
      <c r="Q1198" s="16"/>
      <c r="R1198" s="1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1">
        <f t="shared" ref="AC1198:AC1201" si="10450">+IF(S1198=1,1,0)+IF(T1198=1,1,0)</f>
        <v>0</v>
      </c>
      <c r="AD1198" s="1">
        <f t="shared" ref="AD1198:AD1201" si="10451">+IF(U1198=1,1,0)+IF(V1198=1,1,0)</f>
        <v>0</v>
      </c>
      <c r="AE1198" s="1">
        <f t="shared" ref="AE1198:AE1201" si="10452">+IF(W1198=1,1,0)+IF(X1198=1,1,0)</f>
        <v>0</v>
      </c>
      <c r="AF1198" s="1">
        <f t="shared" ref="AF1198:AF1201" si="10453">+IF(Y1198=1,1,0)+IF(Z1198=1,1,0)</f>
        <v>0</v>
      </c>
      <c r="AG1198" s="1">
        <f t="shared" ref="AG1198:AG1201" si="10454">+IF(AA1198=1,1,0)</f>
        <v>0</v>
      </c>
      <c r="AH1198" s="1">
        <f t="shared" ref="AH1198:AH1201" si="10455">+IF(AB1198=1,1,0)</f>
        <v>0</v>
      </c>
      <c r="AI1198" s="1">
        <f t="shared" ref="AI1198:AI1201" si="10456">+IF(S1198=2,1,0)+IF(T1198=2,1,0)</f>
        <v>0</v>
      </c>
      <c r="AJ1198" s="1">
        <f t="shared" ref="AJ1198:AJ1201" si="10457">+IF(U1198=2,1,0)+IF(V1198=2,1,0)</f>
        <v>0</v>
      </c>
      <c r="AK1198" s="1">
        <f t="shared" ref="AK1198:AK1201" si="10458">+IF(X1198=2,1,0)+IF(W1198=2,1,0)</f>
        <v>0</v>
      </c>
      <c r="AL1198" s="1">
        <f t="shared" ref="AL1198:AL1201" si="10459">+IF(Y1198=2,1,0)+IF(Z1198=2,1,0)</f>
        <v>0</v>
      </c>
      <c r="AM1198" s="1">
        <f t="shared" ref="AM1198:AM1201" si="10460">+IF(AA1198=2,1,0)</f>
        <v>0</v>
      </c>
      <c r="AN1198" s="1">
        <f t="shared" ref="AN1198:AN1201" si="10461">+IF(AB1198=2,1,0)</f>
        <v>0</v>
      </c>
      <c r="AO1198" s="44"/>
      <c r="AP1198" s="44"/>
      <c r="AQ1198" s="44"/>
      <c r="AR1198" s="44"/>
      <c r="AS1198" s="122">
        <f t="shared" ref="AS1198:AS1227" si="10462">IF(AND(AO1198&gt;0,OR(BR1198&gt;=2,BR1198=1)),1,0)</f>
        <v>0</v>
      </c>
      <c r="AT1198" s="122">
        <f t="shared" ref="AT1198:AT1227" si="10463">IF(AND(AP1198&gt;0,OR(BR1198&gt;=2,BR1198=1)),1,0)</f>
        <v>0</v>
      </c>
      <c r="AU1198" s="122">
        <f t="shared" ref="AU1198:AU1227" si="10464">IF(AND(AQ1198&gt;0,OR(BR1198&gt;=2,BR1198=1)),1,0)</f>
        <v>0</v>
      </c>
      <c r="AV1198" s="122">
        <f t="shared" ref="AV1198:AV1227" si="10465">IF(AND(AR1198&gt;0,OR(BR1198&gt;=2,BR1198=1)),AR1198/G1198,0)</f>
        <v>0</v>
      </c>
      <c r="AW1198" s="44"/>
      <c r="AX1198" s="294"/>
      <c r="AY1198" s="294"/>
      <c r="AZ1198" s="294"/>
      <c r="BA1198" s="294"/>
      <c r="BB1198" s="294"/>
      <c r="BC1198" s="29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127"/>
      <c r="BO1198" s="44"/>
      <c r="BP1198" s="1"/>
      <c r="BQ1198" s="44"/>
      <c r="BR1198" s="17"/>
      <c r="BS1198" s="1">
        <f t="shared" ref="BS1198:BS1258" si="10466">IF(BP1198=1, 2,IF(BP1198=2,3,IF(BP1198&gt;=3,4,0)))*2</f>
        <v>0</v>
      </c>
      <c r="BT1198" s="17">
        <f t="shared" ref="BT1198:BT1201" si="10467">+BS1198*2</f>
        <v>0</v>
      </c>
      <c r="BU1198" s="44"/>
      <c r="BV1198" s="44"/>
      <c r="BW1198" s="44"/>
      <c r="BX1198" s="44"/>
      <c r="BY1198" s="44"/>
      <c r="BZ1198" s="44"/>
      <c r="CA1198" s="44"/>
      <c r="CB1198" s="44"/>
      <c r="CC1198" s="44"/>
      <c r="CD1198" s="92"/>
      <c r="CE1198" s="92"/>
      <c r="CF1198" s="92"/>
      <c r="CG1198" s="44"/>
      <c r="CH1198" s="1"/>
      <c r="CI1198" s="1"/>
      <c r="CJ1198" s="1"/>
      <c r="CK1198" s="383"/>
      <c r="CL1198" s="383"/>
      <c r="CM1198" s="383"/>
      <c r="CN1198" s="1">
        <f t="shared" ref="CN1198:CN1232" si="10468">+SUM(BX1198:CC1198)*BW1198</f>
        <v>0</v>
      </c>
      <c r="CO1198" s="1">
        <f t="shared" ref="CO1198:CO1232" si="10469">+SUM(BX1198:CC1198)*BW1198</f>
        <v>0</v>
      </c>
      <c r="CP1198" s="20">
        <f t="shared" ref="CP1198:CP1232" si="10470">+SUM(BY1198:CC1198)*2.5+SUM(CD1198:CG1198)*0.5+SUM(CH1198:CJ1198)*2.5</f>
        <v>0</v>
      </c>
      <c r="CQ1198" s="351"/>
      <c r="CR1198" s="131">
        <f t="shared" ref="CR1198:CR1232" si="10471">+IF(SUM(AX1198:BM1198)&gt;0,1,0)</f>
        <v>0</v>
      </c>
      <c r="CS1198" s="44"/>
      <c r="CT1198" s="44"/>
      <c r="CU1198" s="1"/>
      <c r="CV1198" s="1"/>
      <c r="CW1198" s="1"/>
      <c r="CX1198" s="1"/>
      <c r="CY1198" s="1"/>
      <c r="CZ1198" s="44"/>
      <c r="DA1198" s="17">
        <f t="shared" ref="DA1198:DA1201" si="10472">+CY1198</f>
        <v>0</v>
      </c>
      <c r="DB1198" s="359"/>
      <c r="DC1198" s="359"/>
      <c r="DD1198" s="44"/>
      <c r="DE1198" s="44"/>
      <c r="DF1198" s="44"/>
      <c r="DG1198" s="44"/>
      <c r="DH1198" s="44"/>
      <c r="DI1198" s="44"/>
      <c r="DJ1198" s="44"/>
      <c r="DK1198" s="44"/>
      <c r="DL1198" s="44"/>
      <c r="DM1198" s="44"/>
      <c r="DN1198" s="44"/>
      <c r="DO1198" s="1"/>
      <c r="DP1198" s="1"/>
      <c r="DQ1198" s="17">
        <f t="shared" ref="DQ1198:DQ1232" si="10473">+IF(AND(SUM(S1198:AA1198)&gt;0,SUM(FA1198:FF1198)&gt;0),CT1198,0)</f>
        <v>0</v>
      </c>
      <c r="DR1198" s="17">
        <f t="shared" ref="DR1198:DR1232" si="10474">+IF(AND(SUM(S1198:AA1198)&gt;0,SUM(FA1198:FF1198)&gt;0),CU1198,0)</f>
        <v>0</v>
      </c>
      <c r="DS1198" s="17">
        <f t="shared" ref="DS1198:DS1232" si="10475">+IF(AND(SUM(S1198:AA1198)&gt;0,SUM(FA1198:FF1198)&gt;0),CV1198,0)</f>
        <v>0</v>
      </c>
      <c r="DT1198" s="17">
        <f t="shared" ref="DT1198:DT1232" si="10476">+IF(AND(SUM(S1198:AA1198)&gt;0,SUM(FA1198:FF1198)&gt;0),CW1198,0)</f>
        <v>0</v>
      </c>
      <c r="DU1198" s="17">
        <f t="shared" ref="DU1198:DU1232" si="10477">+IF(AND(SUM(S1198:AA1198)&gt;0,SUM(FA1198:FF1198)&gt;0),CX1198,0)</f>
        <v>0</v>
      </c>
      <c r="DV1198" s="17">
        <f t="shared" ref="DV1198:DV1232" si="10478">+IF(AND(SUM(S1198:AA1198)&gt;0,SUM(FA1198:FF1198)&gt;0),CY1198,0)</f>
        <v>0</v>
      </c>
      <c r="DW1198" s="1"/>
      <c r="DX1198" s="1"/>
      <c r="DY1198" s="20">
        <f t="shared" ref="DY1198:DY1232" si="10479">+IF(AND(SUM(S1198:AB1198)&gt;0,SUM(FA1198:FF1198)&gt;0,DG1198&gt;=3),DG1198,0)</f>
        <v>0</v>
      </c>
      <c r="DZ1198" s="20">
        <f t="shared" ref="DZ1198:DZ1232" si="10480">+IF(AND(SUM(S1198:AB1198)&gt;0,SUM(FA1198:FF1198)&gt;0,DH1198&gt;=3),DH1198,0)</f>
        <v>0</v>
      </c>
      <c r="EA1198" s="20">
        <f t="shared" ref="EA1198:EA1232" si="10481">+IF(AND(SUM(S1198:AB1198)&gt;0,SUM(FA1198:FF1198)&gt;0,DI1198&gt;=3),DI1198,0)</f>
        <v>0</v>
      </c>
      <c r="EB1198" s="20">
        <f t="shared" ref="EB1198:EB1232" si="10482">+IF(AND(SUM(S1198:AB1198)&gt;0,SUM(FA1198:FF1198)&gt;0,DJ1198&gt;=3),DJ1198,0)</f>
        <v>0</v>
      </c>
      <c r="EC1198" s="18">
        <f t="shared" ref="EC1198:EC1206" si="10483">+IF(AND(CT1198=0,SUM(CU1198:CY1198)&gt;1,SUM(CU1198:CY1198)&lt;=4),1,IF(AND(CT1198=0,SUM(CU1198:CY1198)&gt;4),2,0))</f>
        <v>0</v>
      </c>
      <c r="ED1198" s="19">
        <f t="shared" ref="ED1198:ED1200" si="10484">+IF(EC1198&lt;&gt;0,EC1198*3,0)</f>
        <v>0</v>
      </c>
      <c r="EE1198" s="19">
        <f t="shared" ref="EE1198:EE1232" si="10485">+IF(SUM(AO1198:AR1198)+SUM(DK1198:DN1198)&gt;0,CT1198*3,0)</f>
        <v>0</v>
      </c>
      <c r="EF1198" s="1">
        <f t="shared" ref="EF1198:EF1206" si="10486">+IF(EE1198&gt;0,CT1198*4,0)</f>
        <v>0</v>
      </c>
      <c r="EG1198" s="18">
        <f t="shared" ref="EG1198:EG1206" si="10487">+IF(AND(CT1198+EC1198=0,SUM(AO1198:AR1198)&gt;0,SUM(DK1198:DN1198)&gt;0),(CU1198+CV1198+CW1198+CX1198)*2+CY1198*5,(EC1198+CT1198-FO1198)*5)+IF(AND(EC1198+DQ1198+CT1198=0,SUM(AO1198:AR1198)&gt;0),SUM(CU1198:CX1198)*2+CY1198*5,0)</f>
        <v>0</v>
      </c>
      <c r="EH1198" s="341"/>
      <c r="EI1198" s="44"/>
      <c r="EJ1198" s="44"/>
      <c r="EK1198" s="44"/>
      <c r="EL1198" s="93"/>
      <c r="EM1198" s="93"/>
      <c r="EN1198" s="93"/>
      <c r="EO1198" s="366"/>
      <c r="EP1198" s="366"/>
      <c r="EQ1198" s="374"/>
      <c r="ER1198" s="374"/>
      <c r="ES1198" s="374"/>
      <c r="ET1198" s="374"/>
      <c r="EU1198" s="18"/>
      <c r="EV1198" s="18">
        <f t="shared" ref="EV1198:EV1258" si="10488">+(DR1198+DS1198+DT1198+DU1198+DV1198)*2+SUM(BY1198:CJ1198)*2</f>
        <v>0</v>
      </c>
      <c r="EW1198" s="341"/>
      <c r="EX1198" s="341"/>
      <c r="EY1198" s="341"/>
      <c r="EZ1198" s="341"/>
      <c r="FA1198" s="44"/>
      <c r="FB1198" s="44"/>
      <c r="FC1198" s="44"/>
      <c r="FD1198" s="45"/>
      <c r="FE1198" s="45"/>
      <c r="FF1198" s="45"/>
      <c r="FG1198" s="300"/>
      <c r="FH1198" s="45"/>
      <c r="FI1198" s="45"/>
      <c r="FJ1198" s="45"/>
      <c r="FK1198" s="44"/>
      <c r="FL1198" s="44"/>
      <c r="FM1198" s="44"/>
      <c r="FN1198" s="44"/>
      <c r="FO1198" s="294"/>
      <c r="FP1198" s="20">
        <f>+FO1198*3</f>
        <v>0</v>
      </c>
      <c r="FQ1198" s="20">
        <f t="shared" ref="FQ1198:FQ1232" si="10489">+DE1198</f>
        <v>0</v>
      </c>
      <c r="FR1198" s="20">
        <f t="shared" ref="FR1198:FR1232" si="10490">+DF1198</f>
        <v>0</v>
      </c>
      <c r="FS1198" s="20">
        <f t="shared" ref="FS1198:FS1232" si="10491">+IF(DG1198&lt;3,DG1198,0)</f>
        <v>0</v>
      </c>
      <c r="FT1198" s="20">
        <f t="shared" ref="FT1198:FT1232" si="10492">+IF(DH1198&lt;3,DH1198,0)</f>
        <v>0</v>
      </c>
      <c r="FU1198" s="20">
        <f t="shared" ref="FU1198:FU1232" si="10493">+IF(DI1198&lt;3,DI1198,0)</f>
        <v>0</v>
      </c>
      <c r="FV1198" s="20">
        <f t="shared" ref="FV1198:FV1232" si="10494">+IF(DJ1198&lt;3,DJ1198,0)</f>
        <v>0</v>
      </c>
      <c r="FW1198" s="44"/>
    </row>
    <row r="1199" spans="1:181" ht="28.5" customHeight="1">
      <c r="A1199" s="40"/>
      <c r="B1199" s="41" t="s">
        <v>195</v>
      </c>
      <c r="C1199" s="41" t="str">
        <f>B1199</f>
        <v>Lộ 1+2</v>
      </c>
      <c r="D1199" s="48"/>
      <c r="E1199" s="48"/>
      <c r="F1199" s="48"/>
      <c r="G1199" s="48"/>
      <c r="H1199" s="43"/>
      <c r="I1199" s="43"/>
      <c r="J1199" s="44"/>
      <c r="K1199" s="44"/>
      <c r="L1199" s="44"/>
      <c r="M1199" s="44"/>
      <c r="N1199" s="43"/>
      <c r="O1199" s="43"/>
      <c r="P1199" s="1"/>
      <c r="Q1199" s="16"/>
      <c r="R1199" s="1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1">
        <f t="shared" si="10450"/>
        <v>0</v>
      </c>
      <c r="AD1199" s="1">
        <f t="shared" si="10451"/>
        <v>0</v>
      </c>
      <c r="AE1199" s="1">
        <f t="shared" si="10452"/>
        <v>0</v>
      </c>
      <c r="AF1199" s="1">
        <f t="shared" si="10453"/>
        <v>0</v>
      </c>
      <c r="AG1199" s="1">
        <f t="shared" si="10454"/>
        <v>0</v>
      </c>
      <c r="AH1199" s="1">
        <f t="shared" si="10455"/>
        <v>0</v>
      </c>
      <c r="AI1199" s="1">
        <f t="shared" si="10456"/>
        <v>0</v>
      </c>
      <c r="AJ1199" s="1">
        <f t="shared" si="10457"/>
        <v>0</v>
      </c>
      <c r="AK1199" s="1">
        <f t="shared" si="10458"/>
        <v>0</v>
      </c>
      <c r="AL1199" s="1">
        <f t="shared" si="10459"/>
        <v>0</v>
      </c>
      <c r="AM1199" s="1">
        <f t="shared" si="10460"/>
        <v>0</v>
      </c>
      <c r="AN1199" s="1">
        <f t="shared" si="10461"/>
        <v>0</v>
      </c>
      <c r="AO1199" s="44"/>
      <c r="AP1199" s="44"/>
      <c r="AQ1199" s="44"/>
      <c r="AR1199" s="44"/>
      <c r="AS1199" s="122">
        <f t="shared" si="10462"/>
        <v>0</v>
      </c>
      <c r="AT1199" s="122">
        <f t="shared" si="10463"/>
        <v>0</v>
      </c>
      <c r="AU1199" s="122">
        <f t="shared" si="10464"/>
        <v>0</v>
      </c>
      <c r="AV1199" s="122">
        <f t="shared" si="10465"/>
        <v>0</v>
      </c>
      <c r="AW1199" s="44"/>
      <c r="AX1199" s="294"/>
      <c r="AY1199" s="294"/>
      <c r="AZ1199" s="294"/>
      <c r="BA1199" s="294"/>
      <c r="BB1199" s="294"/>
      <c r="BC1199" s="29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127"/>
      <c r="BO1199" s="44"/>
      <c r="BP1199" s="1"/>
      <c r="BQ1199" s="44"/>
      <c r="BR1199" s="17"/>
      <c r="BS1199" s="1">
        <f t="shared" si="10466"/>
        <v>0</v>
      </c>
      <c r="BT1199" s="17">
        <f t="shared" si="10467"/>
        <v>0</v>
      </c>
      <c r="BU1199" s="44"/>
      <c r="BV1199" s="44"/>
      <c r="BW1199" s="44"/>
      <c r="BX1199" s="44"/>
      <c r="BY1199" s="44"/>
      <c r="BZ1199" s="44"/>
      <c r="CA1199" s="44"/>
      <c r="CB1199" s="44"/>
      <c r="CC1199" s="44"/>
      <c r="CD1199" s="92"/>
      <c r="CE1199" s="92"/>
      <c r="CF1199" s="92"/>
      <c r="CG1199" s="44"/>
      <c r="CH1199" s="1"/>
      <c r="CI1199" s="1"/>
      <c r="CJ1199" s="1"/>
      <c r="CK1199" s="383"/>
      <c r="CL1199" s="383"/>
      <c r="CM1199" s="383"/>
      <c r="CN1199" s="1">
        <f t="shared" si="10468"/>
        <v>0</v>
      </c>
      <c r="CO1199" s="1">
        <f t="shared" si="10469"/>
        <v>0</v>
      </c>
      <c r="CP1199" s="20">
        <f t="shared" si="10470"/>
        <v>0</v>
      </c>
      <c r="CQ1199" s="351"/>
      <c r="CR1199" s="131">
        <f t="shared" si="10471"/>
        <v>0</v>
      </c>
      <c r="CS1199" s="44"/>
      <c r="CT1199" s="44"/>
      <c r="CU1199" s="1"/>
      <c r="CV1199" s="1"/>
      <c r="CW1199" s="1"/>
      <c r="CX1199" s="1"/>
      <c r="CY1199" s="1"/>
      <c r="CZ1199" s="44"/>
      <c r="DA1199" s="17">
        <f t="shared" si="10472"/>
        <v>0</v>
      </c>
      <c r="DB1199" s="359">
        <f t="shared" ref="DB1199:DB1256" si="10495">CZ1199+DA1199</f>
        <v>0</v>
      </c>
      <c r="DC1199" s="359">
        <f t="shared" ref="DC1199:DC1256" si="10496">CU1199+CV1199+CW1199+CX1199+CY1199</f>
        <v>0</v>
      </c>
      <c r="DD1199" s="44"/>
      <c r="DE1199" s="44"/>
      <c r="DF1199" s="44"/>
      <c r="DG1199" s="44"/>
      <c r="DH1199" s="44"/>
      <c r="DI1199" s="44"/>
      <c r="DJ1199" s="44"/>
      <c r="DK1199" s="44"/>
      <c r="DL1199" s="44"/>
      <c r="DM1199" s="44"/>
      <c r="DN1199" s="44"/>
      <c r="DO1199" s="1"/>
      <c r="DP1199" s="1"/>
      <c r="DQ1199" s="17">
        <f t="shared" si="10473"/>
        <v>0</v>
      </c>
      <c r="DR1199" s="17">
        <f t="shared" si="10474"/>
        <v>0</v>
      </c>
      <c r="DS1199" s="17">
        <f t="shared" si="10475"/>
        <v>0</v>
      </c>
      <c r="DT1199" s="17">
        <f t="shared" si="10476"/>
        <v>0</v>
      </c>
      <c r="DU1199" s="17">
        <f t="shared" si="10477"/>
        <v>0</v>
      </c>
      <c r="DV1199" s="17">
        <f t="shared" si="10478"/>
        <v>0</v>
      </c>
      <c r="DW1199" s="1"/>
      <c r="DX1199" s="1"/>
      <c r="DY1199" s="20">
        <f t="shared" si="10479"/>
        <v>0</v>
      </c>
      <c r="DZ1199" s="20">
        <f t="shared" si="10480"/>
        <v>0</v>
      </c>
      <c r="EA1199" s="20">
        <f t="shared" si="10481"/>
        <v>0</v>
      </c>
      <c r="EB1199" s="20">
        <f t="shared" si="10482"/>
        <v>0</v>
      </c>
      <c r="EC1199" s="18">
        <f t="shared" si="10483"/>
        <v>0</v>
      </c>
      <c r="ED1199" s="19">
        <f t="shared" si="10484"/>
        <v>0</v>
      </c>
      <c r="EE1199" s="19">
        <f t="shared" si="10485"/>
        <v>0</v>
      </c>
      <c r="EF1199" s="1">
        <f t="shared" si="10486"/>
        <v>0</v>
      </c>
      <c r="EG1199" s="18">
        <f t="shared" si="10487"/>
        <v>0</v>
      </c>
      <c r="EH1199" s="341"/>
      <c r="EI1199" s="44"/>
      <c r="EJ1199" s="44"/>
      <c r="EK1199" s="44"/>
      <c r="EL1199" s="93"/>
      <c r="EM1199" s="93"/>
      <c r="EN1199" s="93"/>
      <c r="EO1199" s="366"/>
      <c r="EP1199" s="366"/>
      <c r="EQ1199" s="374"/>
      <c r="ER1199" s="374"/>
      <c r="ES1199" s="374"/>
      <c r="ET1199" s="374"/>
      <c r="EU1199" s="18">
        <f t="shared" ref="EU1199:EU1231" si="10497">IF(SUM(CU1199:CX1199)&gt;0,CZ1199*1+2,0)</f>
        <v>0</v>
      </c>
      <c r="EV1199" s="18">
        <f t="shared" si="10488"/>
        <v>0</v>
      </c>
      <c r="EW1199" s="341"/>
      <c r="EX1199" s="341"/>
      <c r="EY1199" s="341"/>
      <c r="EZ1199" s="365">
        <f t="shared" ref="EZ1199:EZ1256" si="10498">BX1199/2</f>
        <v>0</v>
      </c>
      <c r="FA1199" s="44"/>
      <c r="FB1199" s="44"/>
      <c r="FC1199" s="44"/>
      <c r="FD1199" s="45"/>
      <c r="FE1199" s="45"/>
      <c r="FF1199" s="45"/>
      <c r="FG1199" s="300"/>
      <c r="FH1199" s="45"/>
      <c r="FI1199" s="45"/>
      <c r="FJ1199" s="45"/>
      <c r="FK1199" s="44"/>
      <c r="FL1199" s="44"/>
      <c r="FM1199" s="44"/>
      <c r="FN1199" s="44"/>
      <c r="FO1199" s="294"/>
      <c r="FP1199" s="20">
        <f t="shared" ref="FP1199:FP1255" si="10499">+FO1199*3</f>
        <v>0</v>
      </c>
      <c r="FQ1199" s="20">
        <f t="shared" si="10489"/>
        <v>0</v>
      </c>
      <c r="FR1199" s="20">
        <f t="shared" si="10490"/>
        <v>0</v>
      </c>
      <c r="FS1199" s="20">
        <f t="shared" si="10491"/>
        <v>0</v>
      </c>
      <c r="FT1199" s="20">
        <f t="shared" si="10492"/>
        <v>0</v>
      </c>
      <c r="FU1199" s="20">
        <f t="shared" si="10493"/>
        <v>0</v>
      </c>
      <c r="FV1199" s="20">
        <f t="shared" si="10494"/>
        <v>0</v>
      </c>
      <c r="FW1199" s="58" t="s">
        <v>807</v>
      </c>
    </row>
    <row r="1200" spans="1:181" s="301" customFormat="1" ht="27.75" customHeight="1">
      <c r="A1200" s="295"/>
      <c r="B1200" s="296" t="s">
        <v>190</v>
      </c>
      <c r="C1200" s="296" t="s">
        <v>27</v>
      </c>
      <c r="D1200" s="296" t="s">
        <v>258</v>
      </c>
      <c r="E1200" s="296" t="str">
        <f t="shared" ref="E1200" si="10500">D1200</f>
        <v>2LT10</v>
      </c>
      <c r="F1200" s="296"/>
      <c r="G1200" s="296">
        <v>6</v>
      </c>
      <c r="H1200" s="297"/>
      <c r="I1200" s="297"/>
      <c r="J1200" s="294"/>
      <c r="K1200" s="294">
        <v>4</v>
      </c>
      <c r="L1200" s="294"/>
      <c r="M1200" s="294"/>
      <c r="N1200" s="297"/>
      <c r="O1200" s="297"/>
      <c r="P1200" s="1"/>
      <c r="Q1200" s="16"/>
      <c r="R1200" s="1"/>
      <c r="S1200" s="294"/>
      <c r="T1200" s="294"/>
      <c r="U1200" s="294"/>
      <c r="V1200" s="294"/>
      <c r="W1200" s="294"/>
      <c r="X1200" s="294"/>
      <c r="Y1200" s="294"/>
      <c r="Z1200" s="294"/>
      <c r="AA1200" s="294"/>
      <c r="AB1200" s="294"/>
      <c r="AC1200" s="1">
        <f t="shared" si="10450"/>
        <v>0</v>
      </c>
      <c r="AD1200" s="1">
        <f t="shared" si="10451"/>
        <v>0</v>
      </c>
      <c r="AE1200" s="1">
        <f t="shared" si="10452"/>
        <v>0</v>
      </c>
      <c r="AF1200" s="1">
        <f t="shared" si="10453"/>
        <v>0</v>
      </c>
      <c r="AG1200" s="1">
        <f t="shared" si="10454"/>
        <v>0</v>
      </c>
      <c r="AH1200" s="1">
        <f t="shared" si="10455"/>
        <v>0</v>
      </c>
      <c r="AI1200" s="1">
        <f t="shared" si="10456"/>
        <v>0</v>
      </c>
      <c r="AJ1200" s="1">
        <f t="shared" si="10457"/>
        <v>0</v>
      </c>
      <c r="AK1200" s="1">
        <f t="shared" si="10458"/>
        <v>0</v>
      </c>
      <c r="AL1200" s="1">
        <f t="shared" si="10459"/>
        <v>0</v>
      </c>
      <c r="AM1200" s="1">
        <f t="shared" si="10460"/>
        <v>0</v>
      </c>
      <c r="AN1200" s="1">
        <f t="shared" si="10461"/>
        <v>0</v>
      </c>
      <c r="AO1200" s="294"/>
      <c r="AP1200" s="294"/>
      <c r="AQ1200" s="294"/>
      <c r="AR1200" s="294">
        <f t="shared" ref="AR1200:AR1212" si="10501">G1200</f>
        <v>6</v>
      </c>
      <c r="AS1200" s="298">
        <f t="shared" si="10462"/>
        <v>0</v>
      </c>
      <c r="AT1200" s="298">
        <f t="shared" si="10463"/>
        <v>0</v>
      </c>
      <c r="AU1200" s="298">
        <f t="shared" si="10464"/>
        <v>0</v>
      </c>
      <c r="AV1200" s="298">
        <f t="shared" si="10465"/>
        <v>1</v>
      </c>
      <c r="AW1200" s="294">
        <v>1</v>
      </c>
      <c r="AX1200" s="294"/>
      <c r="AY1200" s="294"/>
      <c r="AZ1200" s="294"/>
      <c r="BA1200" s="294"/>
      <c r="BB1200" s="294"/>
      <c r="BC1200" s="294"/>
      <c r="BD1200" s="294"/>
      <c r="BE1200" s="294"/>
      <c r="BF1200" s="294"/>
      <c r="BG1200" s="294"/>
      <c r="BH1200" s="294"/>
      <c r="BI1200" s="294"/>
      <c r="BJ1200" s="294"/>
      <c r="BK1200" s="294"/>
      <c r="BL1200" s="294"/>
      <c r="BM1200" s="294"/>
      <c r="BN1200" s="294"/>
      <c r="BO1200" s="294"/>
      <c r="BP1200" s="1"/>
      <c r="BQ1200" s="294"/>
      <c r="BR1200" s="17">
        <v>2</v>
      </c>
      <c r="BS1200" s="1">
        <f t="shared" si="10466"/>
        <v>0</v>
      </c>
      <c r="BT1200" s="17">
        <f t="shared" si="10467"/>
        <v>0</v>
      </c>
      <c r="BU1200" s="294"/>
      <c r="BV1200" s="294">
        <v>2</v>
      </c>
      <c r="BW1200" s="294"/>
      <c r="BX1200" s="294"/>
      <c r="BY1200" s="294"/>
      <c r="BZ1200" s="294"/>
      <c r="CA1200" s="294"/>
      <c r="CB1200" s="294"/>
      <c r="CC1200" s="294"/>
      <c r="CD1200" s="1"/>
      <c r="CE1200" s="1"/>
      <c r="CF1200" s="1"/>
      <c r="CG1200" s="294"/>
      <c r="CH1200" s="1"/>
      <c r="CI1200" s="1"/>
      <c r="CJ1200" s="1"/>
      <c r="CK1200" s="383"/>
      <c r="CL1200" s="383"/>
      <c r="CM1200" s="383"/>
      <c r="CN1200" s="1">
        <f t="shared" si="10468"/>
        <v>0</v>
      </c>
      <c r="CO1200" s="1">
        <f t="shared" si="10469"/>
        <v>0</v>
      </c>
      <c r="CP1200" s="20">
        <f t="shared" si="10470"/>
        <v>0</v>
      </c>
      <c r="CQ1200" s="365">
        <f>5*0.2*3*2</f>
        <v>6</v>
      </c>
      <c r="CR1200" s="299">
        <f t="shared" si="10471"/>
        <v>0</v>
      </c>
      <c r="CS1200" s="294"/>
      <c r="CT1200" s="294"/>
      <c r="CU1200" s="1"/>
      <c r="CV1200" s="1"/>
      <c r="CW1200" s="1"/>
      <c r="CX1200" s="1"/>
      <c r="CY1200" s="1"/>
      <c r="CZ1200" s="294"/>
      <c r="DA1200" s="17">
        <f t="shared" si="10472"/>
        <v>0</v>
      </c>
      <c r="DB1200" s="359">
        <f t="shared" si="10495"/>
        <v>0</v>
      </c>
      <c r="DC1200" s="359">
        <f t="shared" si="10496"/>
        <v>0</v>
      </c>
      <c r="DD1200" s="294"/>
      <c r="DE1200" s="294"/>
      <c r="DF1200" s="294"/>
      <c r="DG1200" s="294"/>
      <c r="DH1200" s="294"/>
      <c r="DI1200" s="294"/>
      <c r="DJ1200" s="294"/>
      <c r="DK1200" s="294"/>
      <c r="DL1200" s="294"/>
      <c r="DM1200" s="294"/>
      <c r="DN1200" s="294"/>
      <c r="DO1200" s="1"/>
      <c r="DP1200" s="1"/>
      <c r="DQ1200" s="17">
        <f t="shared" si="10473"/>
        <v>0</v>
      </c>
      <c r="DR1200" s="17">
        <f t="shared" si="10474"/>
        <v>0</v>
      </c>
      <c r="DS1200" s="17">
        <f t="shared" si="10475"/>
        <v>0</v>
      </c>
      <c r="DT1200" s="17">
        <f t="shared" si="10476"/>
        <v>0</v>
      </c>
      <c r="DU1200" s="17">
        <f t="shared" si="10477"/>
        <v>0</v>
      </c>
      <c r="DV1200" s="17">
        <f t="shared" si="10478"/>
        <v>0</v>
      </c>
      <c r="DW1200" s="1"/>
      <c r="DX1200" s="1"/>
      <c r="DY1200" s="20">
        <f t="shared" si="10479"/>
        <v>0</v>
      </c>
      <c r="DZ1200" s="20">
        <f t="shared" si="10480"/>
        <v>0</v>
      </c>
      <c r="EA1200" s="20">
        <f t="shared" si="10481"/>
        <v>0</v>
      </c>
      <c r="EB1200" s="20">
        <f t="shared" si="10482"/>
        <v>0</v>
      </c>
      <c r="EC1200" s="18">
        <f t="shared" si="10483"/>
        <v>0</v>
      </c>
      <c r="ED1200" s="19">
        <f t="shared" si="10484"/>
        <v>0</v>
      </c>
      <c r="EE1200" s="19">
        <f t="shared" si="10485"/>
        <v>0</v>
      </c>
      <c r="EF1200" s="1">
        <f t="shared" si="10486"/>
        <v>0</v>
      </c>
      <c r="EG1200" s="18">
        <f t="shared" si="10487"/>
        <v>0</v>
      </c>
      <c r="EH1200" s="341"/>
      <c r="EI1200" s="294"/>
      <c r="EJ1200" s="294"/>
      <c r="EK1200" s="294"/>
      <c r="EL1200" s="19"/>
      <c r="EM1200" s="19"/>
      <c r="EN1200" s="19"/>
      <c r="EO1200" s="366"/>
      <c r="EP1200" s="366"/>
      <c r="EQ1200" s="374"/>
      <c r="ER1200" s="374"/>
      <c r="ES1200" s="374"/>
      <c r="ET1200" s="374"/>
      <c r="EU1200" s="341">
        <f>IF(SUM(CU1200:CX1200)&gt;0,CZ1200*1+2,0)+3*5</f>
        <v>15</v>
      </c>
      <c r="EV1200" s="18">
        <f t="shared" si="10488"/>
        <v>0</v>
      </c>
      <c r="EW1200" s="341">
        <v>2</v>
      </c>
      <c r="EX1200" s="341">
        <v>2</v>
      </c>
      <c r="EY1200" s="341"/>
      <c r="EZ1200" s="365">
        <f t="shared" si="10498"/>
        <v>0</v>
      </c>
      <c r="FA1200" s="294"/>
      <c r="FB1200" s="294"/>
      <c r="FC1200" s="294"/>
      <c r="FD1200" s="300"/>
      <c r="FE1200" s="300"/>
      <c r="FF1200" s="300"/>
      <c r="FG1200" s="300"/>
      <c r="FH1200" s="300"/>
      <c r="FI1200" s="300"/>
      <c r="FJ1200" s="300"/>
      <c r="FK1200" s="294"/>
      <c r="FL1200" s="294"/>
      <c r="FM1200" s="294"/>
      <c r="FN1200" s="294"/>
      <c r="FO1200" s="294"/>
      <c r="FP1200" s="20">
        <f t="shared" si="10499"/>
        <v>0</v>
      </c>
      <c r="FQ1200" s="20">
        <f t="shared" si="10489"/>
        <v>0</v>
      </c>
      <c r="FR1200" s="20">
        <f t="shared" si="10490"/>
        <v>0</v>
      </c>
      <c r="FS1200" s="20">
        <f t="shared" si="10491"/>
        <v>0</v>
      </c>
      <c r="FT1200" s="20">
        <f t="shared" si="10492"/>
        <v>0</v>
      </c>
      <c r="FU1200" s="20">
        <f t="shared" si="10493"/>
        <v>0</v>
      </c>
      <c r="FV1200" s="20">
        <f t="shared" si="10494"/>
        <v>0</v>
      </c>
      <c r="FW1200" s="294"/>
    </row>
    <row r="1201" spans="1:179" s="301" customFormat="1" ht="27.75" customHeight="1">
      <c r="A1201" s="295"/>
      <c r="B1201" s="296">
        <v>1</v>
      </c>
      <c r="C1201" s="296">
        <f t="shared" ref="C1201:C1208" si="10502">B1201</f>
        <v>1</v>
      </c>
      <c r="D1201" s="296" t="s">
        <v>187</v>
      </c>
      <c r="E1201" s="296" t="str">
        <f t="shared" ref="E1201:E1208" si="10503">D1201</f>
        <v>2LT8,5</v>
      </c>
      <c r="F1201" s="296">
        <v>10</v>
      </c>
      <c r="G1201" s="296">
        <f t="shared" ref="G1201:G1208" si="10504">F1201</f>
        <v>10</v>
      </c>
      <c r="H1201" s="297"/>
      <c r="I1201" s="297"/>
      <c r="J1201" s="294"/>
      <c r="K1201" s="294"/>
      <c r="L1201" s="294"/>
      <c r="M1201" s="294"/>
      <c r="N1201" s="297"/>
      <c r="O1201" s="297"/>
      <c r="P1201" s="1"/>
      <c r="Q1201" s="16"/>
      <c r="R1201" s="1"/>
      <c r="S1201" s="294"/>
      <c r="T1201" s="294"/>
      <c r="U1201" s="294"/>
      <c r="V1201" s="294"/>
      <c r="W1201" s="294"/>
      <c r="X1201" s="294"/>
      <c r="Y1201" s="294"/>
      <c r="Z1201" s="294"/>
      <c r="AA1201" s="294"/>
      <c r="AB1201" s="294"/>
      <c r="AC1201" s="1">
        <f t="shared" si="10450"/>
        <v>0</v>
      </c>
      <c r="AD1201" s="1">
        <f t="shared" si="10451"/>
        <v>0</v>
      </c>
      <c r="AE1201" s="1">
        <f t="shared" si="10452"/>
        <v>0</v>
      </c>
      <c r="AF1201" s="1">
        <f t="shared" si="10453"/>
        <v>0</v>
      </c>
      <c r="AG1201" s="1">
        <f t="shared" si="10454"/>
        <v>0</v>
      </c>
      <c r="AH1201" s="1">
        <f t="shared" si="10455"/>
        <v>0</v>
      </c>
      <c r="AI1201" s="1">
        <f t="shared" si="10456"/>
        <v>0</v>
      </c>
      <c r="AJ1201" s="1">
        <f t="shared" si="10457"/>
        <v>0</v>
      </c>
      <c r="AK1201" s="1">
        <f t="shared" si="10458"/>
        <v>0</v>
      </c>
      <c r="AL1201" s="1">
        <f t="shared" si="10459"/>
        <v>0</v>
      </c>
      <c r="AM1201" s="1">
        <f t="shared" si="10460"/>
        <v>0</v>
      </c>
      <c r="AN1201" s="1">
        <f t="shared" si="10461"/>
        <v>0</v>
      </c>
      <c r="AO1201" s="294"/>
      <c r="AP1201" s="294"/>
      <c r="AQ1201" s="294"/>
      <c r="AR1201" s="294">
        <f t="shared" si="10501"/>
        <v>10</v>
      </c>
      <c r="AS1201" s="298">
        <f t="shared" si="10462"/>
        <v>0</v>
      </c>
      <c r="AT1201" s="298">
        <f t="shared" si="10463"/>
        <v>0</v>
      </c>
      <c r="AU1201" s="298">
        <f t="shared" si="10464"/>
        <v>0</v>
      </c>
      <c r="AV1201" s="298">
        <f t="shared" si="10465"/>
        <v>1</v>
      </c>
      <c r="AW1201" s="294"/>
      <c r="AX1201" s="294"/>
      <c r="AY1201" s="294"/>
      <c r="AZ1201" s="294"/>
      <c r="BA1201" s="294"/>
      <c r="BB1201" s="294"/>
      <c r="BC1201" s="294"/>
      <c r="BD1201" s="294"/>
      <c r="BE1201" s="294"/>
      <c r="BF1201" s="294"/>
      <c r="BG1201" s="294"/>
      <c r="BH1201" s="294"/>
      <c r="BI1201" s="294"/>
      <c r="BJ1201" s="294"/>
      <c r="BK1201" s="294"/>
      <c r="BL1201" s="294"/>
      <c r="BM1201" s="294">
        <v>1</v>
      </c>
      <c r="BN1201" s="294"/>
      <c r="BO1201" s="294"/>
      <c r="BP1201" s="1"/>
      <c r="BQ1201" s="294"/>
      <c r="BR1201" s="17">
        <v>4</v>
      </c>
      <c r="BS1201" s="1">
        <f t="shared" si="10466"/>
        <v>0</v>
      </c>
      <c r="BT1201" s="17">
        <f t="shared" si="10467"/>
        <v>0</v>
      </c>
      <c r="BU1201" s="294"/>
      <c r="BV1201" s="294">
        <v>2</v>
      </c>
      <c r="BW1201" s="294"/>
      <c r="BX1201" s="294"/>
      <c r="BY1201" s="294"/>
      <c r="BZ1201" s="294"/>
      <c r="CA1201" s="294"/>
      <c r="CB1201" s="294"/>
      <c r="CC1201" s="294"/>
      <c r="CD1201" s="1"/>
      <c r="CE1201" s="1"/>
      <c r="CF1201" s="1"/>
      <c r="CG1201" s="294"/>
      <c r="CH1201" s="1"/>
      <c r="CI1201" s="1">
        <v>1</v>
      </c>
      <c r="CJ1201" s="1"/>
      <c r="CK1201" s="383"/>
      <c r="CL1201" s="383"/>
      <c r="CM1201" s="383"/>
      <c r="CN1201" s="1">
        <f t="shared" si="10468"/>
        <v>0</v>
      </c>
      <c r="CO1201" s="1">
        <f t="shared" si="10469"/>
        <v>0</v>
      </c>
      <c r="CP1201" s="20">
        <f t="shared" si="10470"/>
        <v>2.5</v>
      </c>
      <c r="CQ1201" s="351"/>
      <c r="CR1201" s="299">
        <f t="shared" si="10471"/>
        <v>1</v>
      </c>
      <c r="CS1201" s="294"/>
      <c r="CT1201" s="294"/>
      <c r="CU1201" s="1"/>
      <c r="CV1201" s="1"/>
      <c r="CW1201" s="1">
        <v>1</v>
      </c>
      <c r="CX1201" s="1"/>
      <c r="CY1201" s="1"/>
      <c r="CZ1201" s="294">
        <v>1</v>
      </c>
      <c r="DA1201" s="17">
        <f t="shared" si="10472"/>
        <v>0</v>
      </c>
      <c r="DB1201" s="359">
        <f t="shared" si="10495"/>
        <v>1</v>
      </c>
      <c r="DC1201" s="359">
        <f t="shared" si="10496"/>
        <v>1</v>
      </c>
      <c r="DD1201" s="294"/>
      <c r="DE1201" s="294">
        <v>3</v>
      </c>
      <c r="DF1201" s="294"/>
      <c r="DG1201" s="294"/>
      <c r="DH1201" s="294"/>
      <c r="DI1201" s="294"/>
      <c r="DJ1201" s="294"/>
      <c r="DK1201" s="294"/>
      <c r="DL1201" s="294"/>
      <c r="DM1201" s="294"/>
      <c r="DN1201" s="294">
        <f t="shared" ref="DN1201:DN1208" si="10505">F1201</f>
        <v>10</v>
      </c>
      <c r="DO1201" s="1"/>
      <c r="DP1201" s="1"/>
      <c r="DQ1201" s="17">
        <f t="shared" si="10473"/>
        <v>0</v>
      </c>
      <c r="DR1201" s="17">
        <f t="shared" si="10474"/>
        <v>0</v>
      </c>
      <c r="DS1201" s="17">
        <f t="shared" si="10475"/>
        <v>0</v>
      </c>
      <c r="DT1201" s="17">
        <f t="shared" si="10476"/>
        <v>0</v>
      </c>
      <c r="DU1201" s="17">
        <f t="shared" si="10477"/>
        <v>0</v>
      </c>
      <c r="DV1201" s="17">
        <f t="shared" si="10478"/>
        <v>0</v>
      </c>
      <c r="DW1201" s="1"/>
      <c r="DX1201" s="1"/>
      <c r="DY1201" s="20">
        <f t="shared" si="10479"/>
        <v>0</v>
      </c>
      <c r="DZ1201" s="20">
        <f t="shared" si="10480"/>
        <v>0</v>
      </c>
      <c r="EA1201" s="20">
        <f t="shared" si="10481"/>
        <v>0</v>
      </c>
      <c r="EB1201" s="20">
        <f t="shared" si="10482"/>
        <v>0</v>
      </c>
      <c r="EC1201" s="18">
        <f t="shared" si="10483"/>
        <v>0</v>
      </c>
      <c r="ED1201" s="19">
        <f t="shared" ref="ED1201:ED1218" si="10506">+IF(EC1201&lt;&gt;0,EC1201*3,0)</f>
        <v>0</v>
      </c>
      <c r="EE1201" s="19">
        <f t="shared" si="10485"/>
        <v>0</v>
      </c>
      <c r="EF1201" s="1">
        <f t="shared" si="10486"/>
        <v>0</v>
      </c>
      <c r="EG1201" s="18">
        <f t="shared" si="10487"/>
        <v>4</v>
      </c>
      <c r="EH1201" s="341"/>
      <c r="EI1201" s="294"/>
      <c r="EJ1201" s="294"/>
      <c r="EK1201" s="294"/>
      <c r="EL1201" s="19"/>
      <c r="EM1201" s="19">
        <v>1</v>
      </c>
      <c r="EN1201" s="19"/>
      <c r="EO1201" s="366"/>
      <c r="EP1201" s="366"/>
      <c r="EQ1201" s="374"/>
      <c r="ER1201" s="374"/>
      <c r="ES1201" s="374"/>
      <c r="ET1201" s="374"/>
      <c r="EU1201" s="18">
        <f t="shared" si="10497"/>
        <v>3</v>
      </c>
      <c r="EV1201" s="18">
        <f t="shared" si="10488"/>
        <v>2</v>
      </c>
      <c r="EW1201" s="341">
        <v>4</v>
      </c>
      <c r="EX1201" s="341">
        <v>4</v>
      </c>
      <c r="EY1201" s="341">
        <v>2</v>
      </c>
      <c r="EZ1201" s="365">
        <f t="shared" si="10498"/>
        <v>0</v>
      </c>
      <c r="FA1201" s="294"/>
      <c r="FB1201" s="294"/>
      <c r="FC1201" s="294"/>
      <c r="FD1201" s="300"/>
      <c r="FE1201" s="300"/>
      <c r="FF1201" s="300"/>
      <c r="FG1201" s="300"/>
      <c r="FH1201" s="300"/>
      <c r="FI1201" s="300"/>
      <c r="FJ1201" s="300"/>
      <c r="FK1201" s="294"/>
      <c r="FL1201" s="294"/>
      <c r="FM1201" s="294"/>
      <c r="FN1201" s="294">
        <f t="shared" ref="FN1201:FN1208" si="10507">F1201</f>
        <v>10</v>
      </c>
      <c r="FO1201" s="294"/>
      <c r="FP1201" s="20">
        <f t="shared" si="10499"/>
        <v>0</v>
      </c>
      <c r="FQ1201" s="20">
        <f t="shared" si="10489"/>
        <v>3</v>
      </c>
      <c r="FR1201" s="20">
        <f t="shared" si="10490"/>
        <v>0</v>
      </c>
      <c r="FS1201" s="20">
        <f t="shared" si="10491"/>
        <v>0</v>
      </c>
      <c r="FT1201" s="20">
        <f t="shared" si="10492"/>
        <v>0</v>
      </c>
      <c r="FU1201" s="20">
        <f t="shared" si="10493"/>
        <v>0</v>
      </c>
      <c r="FV1201" s="20">
        <f t="shared" si="10494"/>
        <v>0</v>
      </c>
      <c r="FW1201" s="294"/>
    </row>
    <row r="1202" spans="1:179" s="301" customFormat="1" ht="27.75" customHeight="1">
      <c r="A1202" s="295"/>
      <c r="B1202" s="296">
        <v>2</v>
      </c>
      <c r="C1202" s="296">
        <f t="shared" si="10502"/>
        <v>2</v>
      </c>
      <c r="D1202" s="296" t="s">
        <v>44</v>
      </c>
      <c r="E1202" s="296" t="str">
        <f t="shared" si="10503"/>
        <v>LT8,5</v>
      </c>
      <c r="F1202" s="296">
        <v>26</v>
      </c>
      <c r="G1202" s="296">
        <f t="shared" si="10504"/>
        <v>26</v>
      </c>
      <c r="H1202" s="297"/>
      <c r="I1202" s="297"/>
      <c r="J1202" s="294"/>
      <c r="K1202" s="294"/>
      <c r="L1202" s="294"/>
      <c r="M1202" s="294"/>
      <c r="N1202" s="297"/>
      <c r="O1202" s="297"/>
      <c r="P1202" s="1"/>
      <c r="Q1202" s="16"/>
      <c r="R1202" s="1"/>
      <c r="S1202" s="294"/>
      <c r="T1202" s="294"/>
      <c r="U1202" s="294"/>
      <c r="V1202" s="294"/>
      <c r="W1202" s="294"/>
      <c r="X1202" s="294"/>
      <c r="Y1202" s="294"/>
      <c r="Z1202" s="294"/>
      <c r="AA1202" s="294"/>
      <c r="AB1202" s="294"/>
      <c r="AC1202" s="1">
        <f t="shared" ref="AC1202" si="10508">+IF(S1202=1,1,0)+IF(T1202=1,1,0)</f>
        <v>0</v>
      </c>
      <c r="AD1202" s="1">
        <f t="shared" ref="AD1202" si="10509">+IF(U1202=1,1,0)+IF(V1202=1,1,0)</f>
        <v>0</v>
      </c>
      <c r="AE1202" s="1">
        <f t="shared" ref="AE1202" si="10510">+IF(W1202=1,1,0)+IF(X1202=1,1,0)</f>
        <v>0</v>
      </c>
      <c r="AF1202" s="1">
        <f t="shared" ref="AF1202" si="10511">+IF(Y1202=1,1,0)+IF(Z1202=1,1,0)</f>
        <v>0</v>
      </c>
      <c r="AG1202" s="1">
        <f t="shared" ref="AG1202" si="10512">+IF(AA1202=1,1,0)</f>
        <v>0</v>
      </c>
      <c r="AH1202" s="1">
        <f t="shared" ref="AH1202" si="10513">+IF(AB1202=1,1,0)</f>
        <v>0</v>
      </c>
      <c r="AI1202" s="1">
        <f t="shared" ref="AI1202" si="10514">+IF(S1202=2,1,0)+IF(T1202=2,1,0)</f>
        <v>0</v>
      </c>
      <c r="AJ1202" s="1">
        <f t="shared" ref="AJ1202" si="10515">+IF(U1202=2,1,0)+IF(V1202=2,1,0)</f>
        <v>0</v>
      </c>
      <c r="AK1202" s="1">
        <f t="shared" ref="AK1202" si="10516">+IF(X1202=2,1,0)+IF(W1202=2,1,0)</f>
        <v>0</v>
      </c>
      <c r="AL1202" s="1">
        <f t="shared" ref="AL1202" si="10517">+IF(Y1202=2,1,0)+IF(Z1202=2,1,0)</f>
        <v>0</v>
      </c>
      <c r="AM1202" s="1">
        <f t="shared" ref="AM1202" si="10518">+IF(AA1202=2,1,0)</f>
        <v>0</v>
      </c>
      <c r="AN1202" s="1">
        <f t="shared" ref="AN1202" si="10519">+IF(AB1202=2,1,0)</f>
        <v>0</v>
      </c>
      <c r="AO1202" s="294"/>
      <c r="AP1202" s="294"/>
      <c r="AQ1202" s="294"/>
      <c r="AR1202" s="294">
        <f t="shared" si="10501"/>
        <v>26</v>
      </c>
      <c r="AS1202" s="298">
        <f t="shared" si="10462"/>
        <v>0</v>
      </c>
      <c r="AT1202" s="298">
        <f t="shared" si="10463"/>
        <v>0</v>
      </c>
      <c r="AU1202" s="298">
        <f t="shared" si="10464"/>
        <v>0</v>
      </c>
      <c r="AV1202" s="298">
        <f t="shared" si="10465"/>
        <v>1</v>
      </c>
      <c r="AW1202" s="294"/>
      <c r="AX1202" s="294"/>
      <c r="AY1202" s="294"/>
      <c r="AZ1202" s="294"/>
      <c r="BA1202" s="294"/>
      <c r="BB1202" s="294"/>
      <c r="BC1202" s="294"/>
      <c r="BD1202" s="294"/>
      <c r="BE1202" s="294"/>
      <c r="BF1202" s="294"/>
      <c r="BG1202" s="294"/>
      <c r="BH1202" s="294"/>
      <c r="BI1202" s="294"/>
      <c r="BJ1202" s="294">
        <v>1</v>
      </c>
      <c r="BK1202" s="294"/>
      <c r="BL1202" s="294"/>
      <c r="BM1202" s="294"/>
      <c r="BN1202" s="294"/>
      <c r="BO1202" s="294"/>
      <c r="BP1202" s="1"/>
      <c r="BQ1202" s="294"/>
      <c r="BR1202" s="17">
        <v>4</v>
      </c>
      <c r="BS1202" s="1">
        <f t="shared" si="10466"/>
        <v>0</v>
      </c>
      <c r="BT1202" s="17">
        <f t="shared" ref="BT1202" si="10520">+BS1202*2</f>
        <v>0</v>
      </c>
      <c r="BU1202" s="294"/>
      <c r="BV1202" s="294">
        <v>2</v>
      </c>
      <c r="BW1202" s="294"/>
      <c r="BX1202" s="294"/>
      <c r="BY1202" s="294"/>
      <c r="BZ1202" s="294"/>
      <c r="CA1202" s="294"/>
      <c r="CB1202" s="294"/>
      <c r="CC1202" s="294"/>
      <c r="CD1202" s="1"/>
      <c r="CE1202" s="1"/>
      <c r="CF1202" s="1"/>
      <c r="CG1202" s="294"/>
      <c r="CH1202" s="1"/>
      <c r="CI1202" s="1">
        <v>1</v>
      </c>
      <c r="CJ1202" s="1"/>
      <c r="CK1202" s="383"/>
      <c r="CL1202" s="383"/>
      <c r="CM1202" s="383"/>
      <c r="CN1202" s="1">
        <f t="shared" si="10468"/>
        <v>0</v>
      </c>
      <c r="CO1202" s="1">
        <f t="shared" si="10469"/>
        <v>0</v>
      </c>
      <c r="CP1202" s="20">
        <f t="shared" si="10470"/>
        <v>2.5</v>
      </c>
      <c r="CQ1202" s="351"/>
      <c r="CR1202" s="299">
        <f t="shared" si="10471"/>
        <v>1</v>
      </c>
      <c r="CS1202" s="294"/>
      <c r="CT1202" s="294"/>
      <c r="CU1202" s="1"/>
      <c r="CV1202" s="1"/>
      <c r="CW1202" s="1">
        <v>1</v>
      </c>
      <c r="CX1202" s="1"/>
      <c r="CY1202" s="1">
        <v>1</v>
      </c>
      <c r="CZ1202" s="294">
        <v>1</v>
      </c>
      <c r="DA1202" s="17">
        <f t="shared" ref="DA1202" si="10521">+CY1202</f>
        <v>1</v>
      </c>
      <c r="DB1202" s="359">
        <f t="shared" si="10495"/>
        <v>2</v>
      </c>
      <c r="DC1202" s="359">
        <f t="shared" si="10496"/>
        <v>2</v>
      </c>
      <c r="DD1202" s="294"/>
      <c r="DE1202" s="294">
        <v>4</v>
      </c>
      <c r="DF1202" s="294"/>
      <c r="DG1202" s="294"/>
      <c r="DH1202" s="294"/>
      <c r="DI1202" s="294">
        <v>4</v>
      </c>
      <c r="DJ1202" s="294"/>
      <c r="DK1202" s="294"/>
      <c r="DL1202" s="294"/>
      <c r="DM1202" s="294"/>
      <c r="DN1202" s="294">
        <f t="shared" si="10505"/>
        <v>26</v>
      </c>
      <c r="DO1202" s="1"/>
      <c r="DP1202" s="1"/>
      <c r="DQ1202" s="17">
        <f t="shared" si="10473"/>
        <v>0</v>
      </c>
      <c r="DR1202" s="17">
        <f t="shared" si="10474"/>
        <v>0</v>
      </c>
      <c r="DS1202" s="17">
        <f t="shared" si="10475"/>
        <v>0</v>
      </c>
      <c r="DT1202" s="17">
        <f t="shared" si="10476"/>
        <v>0</v>
      </c>
      <c r="DU1202" s="17">
        <f t="shared" si="10477"/>
        <v>0</v>
      </c>
      <c r="DV1202" s="17">
        <f t="shared" si="10478"/>
        <v>0</v>
      </c>
      <c r="DW1202" s="1"/>
      <c r="DX1202" s="1"/>
      <c r="DY1202" s="20">
        <f t="shared" si="10479"/>
        <v>0</v>
      </c>
      <c r="DZ1202" s="20">
        <f t="shared" si="10480"/>
        <v>0</v>
      </c>
      <c r="EA1202" s="20">
        <f t="shared" si="10481"/>
        <v>0</v>
      </c>
      <c r="EB1202" s="20">
        <f t="shared" si="10482"/>
        <v>0</v>
      </c>
      <c r="EC1202" s="18">
        <f t="shared" si="10483"/>
        <v>1</v>
      </c>
      <c r="ED1202" s="19">
        <f t="shared" si="10506"/>
        <v>3</v>
      </c>
      <c r="EE1202" s="19">
        <f t="shared" si="10485"/>
        <v>0</v>
      </c>
      <c r="EF1202" s="1">
        <f t="shared" si="10486"/>
        <v>0</v>
      </c>
      <c r="EG1202" s="18">
        <f t="shared" si="10487"/>
        <v>5</v>
      </c>
      <c r="EH1202" s="341"/>
      <c r="EI1202" s="294"/>
      <c r="EJ1202" s="294">
        <v>5.5</v>
      </c>
      <c r="EK1202" s="294"/>
      <c r="EL1202" s="19">
        <v>1</v>
      </c>
      <c r="EM1202" s="19"/>
      <c r="EN1202" s="19"/>
      <c r="EO1202" s="366"/>
      <c r="EP1202" s="366"/>
      <c r="EQ1202" s="374"/>
      <c r="ER1202" s="374"/>
      <c r="ES1202" s="374"/>
      <c r="ET1202" s="374"/>
      <c r="EU1202" s="18">
        <f t="shared" si="10497"/>
        <v>3</v>
      </c>
      <c r="EV1202" s="18">
        <f t="shared" si="10488"/>
        <v>2</v>
      </c>
      <c r="EW1202" s="341">
        <v>2</v>
      </c>
      <c r="EX1202" s="341"/>
      <c r="EY1202" s="341">
        <v>4</v>
      </c>
      <c r="EZ1202" s="365">
        <f t="shared" si="10498"/>
        <v>0</v>
      </c>
      <c r="FA1202" s="294"/>
      <c r="FB1202" s="294"/>
      <c r="FC1202" s="294"/>
      <c r="FD1202" s="300"/>
      <c r="FE1202" s="300"/>
      <c r="FF1202" s="300"/>
      <c r="FG1202" s="300"/>
      <c r="FH1202" s="300"/>
      <c r="FI1202" s="300"/>
      <c r="FJ1202" s="300"/>
      <c r="FK1202" s="294"/>
      <c r="FL1202" s="294"/>
      <c r="FM1202" s="294"/>
      <c r="FN1202" s="294">
        <f t="shared" si="10507"/>
        <v>26</v>
      </c>
      <c r="FO1202" s="294"/>
      <c r="FP1202" s="20">
        <f t="shared" si="10499"/>
        <v>0</v>
      </c>
      <c r="FQ1202" s="20">
        <f t="shared" si="10489"/>
        <v>4</v>
      </c>
      <c r="FR1202" s="20">
        <f t="shared" si="10490"/>
        <v>0</v>
      </c>
      <c r="FS1202" s="20">
        <f t="shared" si="10491"/>
        <v>0</v>
      </c>
      <c r="FT1202" s="20">
        <f t="shared" si="10492"/>
        <v>0</v>
      </c>
      <c r="FU1202" s="20">
        <f t="shared" si="10493"/>
        <v>0</v>
      </c>
      <c r="FV1202" s="20">
        <f t="shared" si="10494"/>
        <v>0</v>
      </c>
      <c r="FW1202" s="294"/>
    </row>
    <row r="1203" spans="1:179" s="301" customFormat="1" ht="27.75" customHeight="1">
      <c r="A1203" s="295"/>
      <c r="B1203" s="296">
        <v>3</v>
      </c>
      <c r="C1203" s="296">
        <f t="shared" si="10502"/>
        <v>3</v>
      </c>
      <c r="D1203" s="296" t="s">
        <v>187</v>
      </c>
      <c r="E1203" s="296" t="str">
        <f t="shared" si="10503"/>
        <v>2LT8,5</v>
      </c>
      <c r="F1203" s="296">
        <v>30</v>
      </c>
      <c r="G1203" s="296">
        <f t="shared" si="10504"/>
        <v>30</v>
      </c>
      <c r="H1203" s="297"/>
      <c r="I1203" s="297"/>
      <c r="J1203" s="294"/>
      <c r="K1203" s="294"/>
      <c r="L1203" s="294"/>
      <c r="M1203" s="294"/>
      <c r="N1203" s="297"/>
      <c r="O1203" s="297"/>
      <c r="P1203" s="1"/>
      <c r="Q1203" s="16"/>
      <c r="R1203" s="1"/>
      <c r="S1203" s="294"/>
      <c r="T1203" s="294"/>
      <c r="U1203" s="294"/>
      <c r="V1203" s="294"/>
      <c r="W1203" s="294"/>
      <c r="X1203" s="294"/>
      <c r="Y1203" s="294"/>
      <c r="Z1203" s="294"/>
      <c r="AA1203" s="294"/>
      <c r="AB1203" s="294"/>
      <c r="AC1203" s="1">
        <f t="shared" ref="AC1203:AC1204" si="10522">+IF(S1203=1,1,0)+IF(T1203=1,1,0)</f>
        <v>0</v>
      </c>
      <c r="AD1203" s="1">
        <f t="shared" ref="AD1203:AD1204" si="10523">+IF(U1203=1,1,0)+IF(V1203=1,1,0)</f>
        <v>0</v>
      </c>
      <c r="AE1203" s="1">
        <f t="shared" ref="AE1203:AE1204" si="10524">+IF(W1203=1,1,0)+IF(X1203=1,1,0)</f>
        <v>0</v>
      </c>
      <c r="AF1203" s="1">
        <f t="shared" ref="AF1203:AF1204" si="10525">+IF(Y1203=1,1,0)+IF(Z1203=1,1,0)</f>
        <v>0</v>
      </c>
      <c r="AG1203" s="1">
        <f t="shared" ref="AG1203:AG1204" si="10526">+IF(AA1203=1,1,0)</f>
        <v>0</v>
      </c>
      <c r="AH1203" s="1">
        <f t="shared" ref="AH1203:AH1204" si="10527">+IF(AB1203=1,1,0)</f>
        <v>0</v>
      </c>
      <c r="AI1203" s="1">
        <f t="shared" ref="AI1203:AI1204" si="10528">+IF(S1203=2,1,0)+IF(T1203=2,1,0)</f>
        <v>0</v>
      </c>
      <c r="AJ1203" s="1">
        <f t="shared" ref="AJ1203:AJ1204" si="10529">+IF(U1203=2,1,0)+IF(V1203=2,1,0)</f>
        <v>0</v>
      </c>
      <c r="AK1203" s="1">
        <f t="shared" ref="AK1203:AK1204" si="10530">+IF(X1203=2,1,0)+IF(W1203=2,1,0)</f>
        <v>0</v>
      </c>
      <c r="AL1203" s="1">
        <f t="shared" ref="AL1203:AL1204" si="10531">+IF(Y1203=2,1,0)+IF(Z1203=2,1,0)</f>
        <v>0</v>
      </c>
      <c r="AM1203" s="1">
        <f t="shared" ref="AM1203:AM1204" si="10532">+IF(AA1203=2,1,0)</f>
        <v>0</v>
      </c>
      <c r="AN1203" s="1">
        <f t="shared" ref="AN1203:AN1204" si="10533">+IF(AB1203=2,1,0)</f>
        <v>0</v>
      </c>
      <c r="AO1203" s="294"/>
      <c r="AP1203" s="294"/>
      <c r="AQ1203" s="294"/>
      <c r="AR1203" s="294">
        <f t="shared" si="10501"/>
        <v>30</v>
      </c>
      <c r="AS1203" s="298">
        <f t="shared" si="10462"/>
        <v>0</v>
      </c>
      <c r="AT1203" s="298">
        <f t="shared" si="10463"/>
        <v>0</v>
      </c>
      <c r="AU1203" s="298">
        <f t="shared" si="10464"/>
        <v>0</v>
      </c>
      <c r="AV1203" s="298">
        <f t="shared" si="10465"/>
        <v>1</v>
      </c>
      <c r="AW1203" s="294"/>
      <c r="AX1203" s="294"/>
      <c r="AY1203" s="294"/>
      <c r="AZ1203" s="294"/>
      <c r="BA1203" s="294"/>
      <c r="BB1203" s="294"/>
      <c r="BC1203" s="294"/>
      <c r="BD1203" s="294"/>
      <c r="BE1203" s="294"/>
      <c r="BF1203" s="294"/>
      <c r="BG1203" s="294"/>
      <c r="BH1203" s="294"/>
      <c r="BI1203" s="294"/>
      <c r="BJ1203" s="294"/>
      <c r="BK1203" s="294"/>
      <c r="BL1203" s="294">
        <v>1</v>
      </c>
      <c r="BM1203" s="294">
        <v>1</v>
      </c>
      <c r="BN1203" s="294"/>
      <c r="BO1203" s="294"/>
      <c r="BP1203" s="1"/>
      <c r="BQ1203" s="294"/>
      <c r="BR1203" s="17">
        <v>4</v>
      </c>
      <c r="BS1203" s="1">
        <f t="shared" si="10466"/>
        <v>0</v>
      </c>
      <c r="BT1203" s="17">
        <f t="shared" ref="BT1203:BT1204" si="10534">+BS1203*2</f>
        <v>0</v>
      </c>
      <c r="BU1203" s="294"/>
      <c r="BV1203" s="294">
        <v>2</v>
      </c>
      <c r="BW1203" s="294">
        <v>2</v>
      </c>
      <c r="BX1203" s="294">
        <v>2</v>
      </c>
      <c r="BY1203" s="294"/>
      <c r="BZ1203" s="294"/>
      <c r="CA1203" s="294"/>
      <c r="CB1203" s="294"/>
      <c r="CC1203" s="294"/>
      <c r="CD1203" s="1"/>
      <c r="CE1203" s="1"/>
      <c r="CF1203" s="1"/>
      <c r="CG1203" s="294"/>
      <c r="CH1203" s="1"/>
      <c r="CI1203" s="1">
        <v>1</v>
      </c>
      <c r="CJ1203" s="1"/>
      <c r="CK1203" s="383"/>
      <c r="CL1203" s="383"/>
      <c r="CM1203" s="383"/>
      <c r="CN1203" s="1">
        <f t="shared" si="10468"/>
        <v>4</v>
      </c>
      <c r="CO1203" s="1">
        <f t="shared" si="10469"/>
        <v>4</v>
      </c>
      <c r="CP1203" s="20">
        <f t="shared" si="10470"/>
        <v>2.5</v>
      </c>
      <c r="CQ1203" s="351"/>
      <c r="CR1203" s="299">
        <f t="shared" si="10471"/>
        <v>1</v>
      </c>
      <c r="CS1203" s="294"/>
      <c r="CT1203" s="294"/>
      <c r="CU1203" s="1"/>
      <c r="CV1203" s="1"/>
      <c r="CW1203" s="1">
        <v>1</v>
      </c>
      <c r="CX1203" s="1"/>
      <c r="CY1203" s="1">
        <v>1</v>
      </c>
      <c r="CZ1203" s="294">
        <v>3</v>
      </c>
      <c r="DA1203" s="17">
        <f t="shared" ref="DA1203:DA1204" si="10535">+CY1203</f>
        <v>1</v>
      </c>
      <c r="DB1203" s="359">
        <f t="shared" si="10495"/>
        <v>4</v>
      </c>
      <c r="DC1203" s="359">
        <f t="shared" si="10496"/>
        <v>2</v>
      </c>
      <c r="DD1203" s="294"/>
      <c r="DE1203" s="294">
        <v>4</v>
      </c>
      <c r="DF1203" s="294">
        <v>4</v>
      </c>
      <c r="DG1203" s="294"/>
      <c r="DH1203" s="294"/>
      <c r="DI1203" s="294"/>
      <c r="DJ1203" s="294"/>
      <c r="DK1203" s="294"/>
      <c r="DL1203" s="294"/>
      <c r="DM1203" s="294"/>
      <c r="DN1203" s="294">
        <f t="shared" si="10505"/>
        <v>30</v>
      </c>
      <c r="DO1203" s="1"/>
      <c r="DP1203" s="1"/>
      <c r="DQ1203" s="17">
        <f t="shared" si="10473"/>
        <v>0</v>
      </c>
      <c r="DR1203" s="17">
        <f t="shared" si="10474"/>
        <v>0</v>
      </c>
      <c r="DS1203" s="17">
        <f t="shared" si="10475"/>
        <v>0</v>
      </c>
      <c r="DT1203" s="17">
        <f t="shared" si="10476"/>
        <v>0</v>
      </c>
      <c r="DU1203" s="17">
        <f t="shared" si="10477"/>
        <v>0</v>
      </c>
      <c r="DV1203" s="17">
        <f t="shared" si="10478"/>
        <v>0</v>
      </c>
      <c r="DW1203" s="1"/>
      <c r="DX1203" s="1"/>
      <c r="DY1203" s="20">
        <f t="shared" si="10479"/>
        <v>0</v>
      </c>
      <c r="DZ1203" s="20">
        <f t="shared" si="10480"/>
        <v>0</v>
      </c>
      <c r="EA1203" s="20">
        <f t="shared" si="10481"/>
        <v>0</v>
      </c>
      <c r="EB1203" s="20">
        <f t="shared" si="10482"/>
        <v>0</v>
      </c>
      <c r="EC1203" s="18">
        <f t="shared" si="10483"/>
        <v>1</v>
      </c>
      <c r="ED1203" s="19">
        <f t="shared" si="10506"/>
        <v>3</v>
      </c>
      <c r="EE1203" s="19">
        <f t="shared" si="10485"/>
        <v>0</v>
      </c>
      <c r="EF1203" s="1">
        <f t="shared" si="10486"/>
        <v>0</v>
      </c>
      <c r="EG1203" s="18">
        <f t="shared" si="10487"/>
        <v>5</v>
      </c>
      <c r="EH1203" s="341"/>
      <c r="EI1203" s="294"/>
      <c r="EJ1203" s="294">
        <v>5.5</v>
      </c>
      <c r="EK1203" s="294">
        <v>5.5</v>
      </c>
      <c r="EL1203" s="19"/>
      <c r="EM1203" s="19"/>
      <c r="EN1203" s="19">
        <v>1</v>
      </c>
      <c r="EO1203" s="366"/>
      <c r="EP1203" s="366"/>
      <c r="EQ1203" s="374"/>
      <c r="ER1203" s="374"/>
      <c r="ES1203" s="374"/>
      <c r="ET1203" s="374"/>
      <c r="EU1203" s="18">
        <f t="shared" si="10497"/>
        <v>5</v>
      </c>
      <c r="EV1203" s="18">
        <f t="shared" si="10488"/>
        <v>2</v>
      </c>
      <c r="EW1203" s="341">
        <v>4</v>
      </c>
      <c r="EX1203" s="341">
        <v>4</v>
      </c>
      <c r="EY1203" s="341">
        <v>4</v>
      </c>
      <c r="EZ1203" s="365">
        <f t="shared" si="10498"/>
        <v>1</v>
      </c>
      <c r="FA1203" s="294"/>
      <c r="FB1203" s="294"/>
      <c r="FC1203" s="294"/>
      <c r="FD1203" s="300"/>
      <c r="FE1203" s="300"/>
      <c r="FF1203" s="300"/>
      <c r="FG1203" s="300"/>
      <c r="FH1203" s="300"/>
      <c r="FI1203" s="300"/>
      <c r="FJ1203" s="300"/>
      <c r="FK1203" s="294"/>
      <c r="FL1203" s="294"/>
      <c r="FM1203" s="294"/>
      <c r="FN1203" s="294">
        <f t="shared" si="10507"/>
        <v>30</v>
      </c>
      <c r="FO1203" s="294"/>
      <c r="FP1203" s="20">
        <f t="shared" si="10499"/>
        <v>0</v>
      </c>
      <c r="FQ1203" s="20">
        <f t="shared" si="10489"/>
        <v>4</v>
      </c>
      <c r="FR1203" s="20">
        <f t="shared" si="10490"/>
        <v>4</v>
      </c>
      <c r="FS1203" s="20">
        <f t="shared" si="10491"/>
        <v>0</v>
      </c>
      <c r="FT1203" s="20">
        <f t="shared" si="10492"/>
        <v>0</v>
      </c>
      <c r="FU1203" s="20">
        <f t="shared" si="10493"/>
        <v>0</v>
      </c>
      <c r="FV1203" s="20">
        <f t="shared" si="10494"/>
        <v>0</v>
      </c>
      <c r="FW1203" s="294"/>
    </row>
    <row r="1204" spans="1:179" s="301" customFormat="1" ht="27.75" customHeight="1">
      <c r="A1204" s="295"/>
      <c r="B1204" s="296">
        <v>4</v>
      </c>
      <c r="C1204" s="296">
        <f t="shared" si="10502"/>
        <v>4</v>
      </c>
      <c r="D1204" s="296" t="s">
        <v>44</v>
      </c>
      <c r="E1204" s="296" t="str">
        <f t="shared" si="10503"/>
        <v>LT8,5</v>
      </c>
      <c r="F1204" s="296">
        <v>37</v>
      </c>
      <c r="G1204" s="296">
        <f t="shared" si="10504"/>
        <v>37</v>
      </c>
      <c r="H1204" s="297"/>
      <c r="I1204" s="297"/>
      <c r="J1204" s="294"/>
      <c r="K1204" s="294"/>
      <c r="L1204" s="294"/>
      <c r="M1204" s="294"/>
      <c r="N1204" s="297"/>
      <c r="O1204" s="297"/>
      <c r="P1204" s="1"/>
      <c r="Q1204" s="16"/>
      <c r="R1204" s="1"/>
      <c r="S1204" s="294"/>
      <c r="T1204" s="294"/>
      <c r="U1204" s="294"/>
      <c r="V1204" s="294"/>
      <c r="W1204" s="294"/>
      <c r="X1204" s="294"/>
      <c r="Y1204" s="294"/>
      <c r="Z1204" s="294"/>
      <c r="AA1204" s="294"/>
      <c r="AB1204" s="294"/>
      <c r="AC1204" s="1">
        <f t="shared" si="10522"/>
        <v>0</v>
      </c>
      <c r="AD1204" s="1">
        <f t="shared" si="10523"/>
        <v>0</v>
      </c>
      <c r="AE1204" s="1">
        <f t="shared" si="10524"/>
        <v>0</v>
      </c>
      <c r="AF1204" s="1">
        <f t="shared" si="10525"/>
        <v>0</v>
      </c>
      <c r="AG1204" s="1">
        <f t="shared" si="10526"/>
        <v>0</v>
      </c>
      <c r="AH1204" s="1">
        <f t="shared" si="10527"/>
        <v>0</v>
      </c>
      <c r="AI1204" s="1">
        <f t="shared" si="10528"/>
        <v>0</v>
      </c>
      <c r="AJ1204" s="1">
        <f t="shared" si="10529"/>
        <v>0</v>
      </c>
      <c r="AK1204" s="1">
        <f t="shared" si="10530"/>
        <v>0</v>
      </c>
      <c r="AL1204" s="1">
        <f t="shared" si="10531"/>
        <v>0</v>
      </c>
      <c r="AM1204" s="1">
        <f t="shared" si="10532"/>
        <v>0</v>
      </c>
      <c r="AN1204" s="1">
        <f t="shared" si="10533"/>
        <v>0</v>
      </c>
      <c r="AO1204" s="294"/>
      <c r="AP1204" s="294"/>
      <c r="AQ1204" s="294"/>
      <c r="AR1204" s="294">
        <f t="shared" si="10501"/>
        <v>37</v>
      </c>
      <c r="AS1204" s="298">
        <f t="shared" si="10462"/>
        <v>0</v>
      </c>
      <c r="AT1204" s="298">
        <f t="shared" si="10463"/>
        <v>0</v>
      </c>
      <c r="AU1204" s="298">
        <f t="shared" si="10464"/>
        <v>0</v>
      </c>
      <c r="AV1204" s="298">
        <f t="shared" si="10465"/>
        <v>1</v>
      </c>
      <c r="AW1204" s="294"/>
      <c r="AX1204" s="294"/>
      <c r="AY1204" s="294"/>
      <c r="AZ1204" s="294"/>
      <c r="BA1204" s="294"/>
      <c r="BB1204" s="294"/>
      <c r="BC1204" s="294"/>
      <c r="BD1204" s="294"/>
      <c r="BE1204" s="294"/>
      <c r="BF1204" s="294"/>
      <c r="BG1204" s="294"/>
      <c r="BH1204" s="294"/>
      <c r="BI1204" s="294"/>
      <c r="BJ1204" s="294">
        <v>1</v>
      </c>
      <c r="BK1204" s="294"/>
      <c r="BL1204" s="294"/>
      <c r="BM1204" s="294"/>
      <c r="BN1204" s="294"/>
      <c r="BO1204" s="294"/>
      <c r="BP1204" s="1"/>
      <c r="BQ1204" s="294"/>
      <c r="BR1204" s="17">
        <v>4</v>
      </c>
      <c r="BS1204" s="1">
        <f t="shared" si="10466"/>
        <v>0</v>
      </c>
      <c r="BT1204" s="17">
        <f t="shared" si="10534"/>
        <v>0</v>
      </c>
      <c r="BU1204" s="294"/>
      <c r="BV1204" s="294">
        <v>2</v>
      </c>
      <c r="BW1204" s="294"/>
      <c r="BX1204" s="294"/>
      <c r="BY1204" s="294"/>
      <c r="BZ1204" s="294"/>
      <c r="CA1204" s="294"/>
      <c r="CB1204" s="294"/>
      <c r="CC1204" s="294"/>
      <c r="CD1204" s="1"/>
      <c r="CE1204" s="1"/>
      <c r="CF1204" s="1"/>
      <c r="CG1204" s="294"/>
      <c r="CH1204" s="1"/>
      <c r="CI1204" s="1">
        <v>1</v>
      </c>
      <c r="CJ1204" s="1"/>
      <c r="CK1204" s="383"/>
      <c r="CL1204" s="383"/>
      <c r="CM1204" s="383"/>
      <c r="CN1204" s="1">
        <f t="shared" si="10468"/>
        <v>0</v>
      </c>
      <c r="CO1204" s="1">
        <f t="shared" si="10469"/>
        <v>0</v>
      </c>
      <c r="CP1204" s="20">
        <f t="shared" si="10470"/>
        <v>2.5</v>
      </c>
      <c r="CQ1204" s="351"/>
      <c r="CR1204" s="299">
        <f t="shared" si="10471"/>
        <v>1</v>
      </c>
      <c r="CS1204" s="294">
        <v>1</v>
      </c>
      <c r="CT1204" s="294">
        <v>1</v>
      </c>
      <c r="CU1204" s="1"/>
      <c r="CV1204" s="1"/>
      <c r="CW1204" s="1">
        <v>3</v>
      </c>
      <c r="CX1204" s="1"/>
      <c r="CY1204" s="1">
        <v>3</v>
      </c>
      <c r="CZ1204" s="294">
        <v>9</v>
      </c>
      <c r="DA1204" s="17">
        <f t="shared" si="10535"/>
        <v>3</v>
      </c>
      <c r="DB1204" s="359">
        <f t="shared" si="10495"/>
        <v>12</v>
      </c>
      <c r="DC1204" s="359">
        <f t="shared" si="10496"/>
        <v>6</v>
      </c>
      <c r="DD1204" s="294"/>
      <c r="DE1204" s="294">
        <v>8</v>
      </c>
      <c r="DF1204" s="294">
        <v>8</v>
      </c>
      <c r="DG1204" s="294"/>
      <c r="DH1204" s="294">
        <v>4</v>
      </c>
      <c r="DI1204" s="294">
        <v>4</v>
      </c>
      <c r="DJ1204" s="294"/>
      <c r="DK1204" s="294"/>
      <c r="DL1204" s="294"/>
      <c r="DM1204" s="294"/>
      <c r="DN1204" s="294">
        <f t="shared" si="10505"/>
        <v>37</v>
      </c>
      <c r="DO1204" s="1"/>
      <c r="DP1204" s="1"/>
      <c r="DQ1204" s="17">
        <f t="shared" si="10473"/>
        <v>0</v>
      </c>
      <c r="DR1204" s="17">
        <f t="shared" si="10474"/>
        <v>0</v>
      </c>
      <c r="DS1204" s="17">
        <f t="shared" si="10475"/>
        <v>0</v>
      </c>
      <c r="DT1204" s="17">
        <f t="shared" si="10476"/>
        <v>0</v>
      </c>
      <c r="DU1204" s="17">
        <f t="shared" si="10477"/>
        <v>0</v>
      </c>
      <c r="DV1204" s="17">
        <f t="shared" si="10478"/>
        <v>0</v>
      </c>
      <c r="DW1204" s="1"/>
      <c r="DX1204" s="1"/>
      <c r="DY1204" s="20">
        <f t="shared" si="10479"/>
        <v>0</v>
      </c>
      <c r="DZ1204" s="20">
        <f t="shared" si="10480"/>
        <v>0</v>
      </c>
      <c r="EA1204" s="20">
        <f t="shared" si="10481"/>
        <v>0</v>
      </c>
      <c r="EB1204" s="20">
        <f t="shared" si="10482"/>
        <v>0</v>
      </c>
      <c r="EC1204" s="18">
        <f t="shared" si="10483"/>
        <v>0</v>
      </c>
      <c r="ED1204" s="19">
        <f t="shared" si="10506"/>
        <v>0</v>
      </c>
      <c r="EE1204" s="19">
        <f t="shared" si="10485"/>
        <v>3</v>
      </c>
      <c r="EF1204" s="1">
        <f t="shared" si="10486"/>
        <v>4</v>
      </c>
      <c r="EG1204" s="18">
        <f t="shared" si="10487"/>
        <v>5</v>
      </c>
      <c r="EH1204" s="341"/>
      <c r="EI1204" s="294"/>
      <c r="EJ1204" s="294">
        <v>11</v>
      </c>
      <c r="EK1204" s="294">
        <v>11</v>
      </c>
      <c r="EL1204" s="19">
        <v>1</v>
      </c>
      <c r="EM1204" s="19"/>
      <c r="EN1204" s="19"/>
      <c r="EO1204" s="366"/>
      <c r="EP1204" s="366"/>
      <c r="EQ1204" s="374"/>
      <c r="ER1204" s="374"/>
      <c r="ES1204" s="374"/>
      <c r="ET1204" s="374"/>
      <c r="EU1204" s="18">
        <f t="shared" si="10497"/>
        <v>11</v>
      </c>
      <c r="EV1204" s="18">
        <f t="shared" si="10488"/>
        <v>2</v>
      </c>
      <c r="EW1204" s="341">
        <v>2</v>
      </c>
      <c r="EX1204" s="341"/>
      <c r="EY1204" s="341"/>
      <c r="EZ1204" s="365">
        <f t="shared" si="10498"/>
        <v>0</v>
      </c>
      <c r="FA1204" s="294"/>
      <c r="FB1204" s="294"/>
      <c r="FC1204" s="294"/>
      <c r="FD1204" s="300"/>
      <c r="FE1204" s="300"/>
      <c r="FF1204" s="300"/>
      <c r="FG1204" s="300"/>
      <c r="FH1204" s="300"/>
      <c r="FI1204" s="300"/>
      <c r="FJ1204" s="300"/>
      <c r="FK1204" s="294"/>
      <c r="FL1204" s="294"/>
      <c r="FM1204" s="294"/>
      <c r="FN1204" s="294">
        <f t="shared" si="10507"/>
        <v>37</v>
      </c>
      <c r="FO1204" s="294"/>
      <c r="FP1204" s="20">
        <f t="shared" si="10499"/>
        <v>0</v>
      </c>
      <c r="FQ1204" s="20">
        <f t="shared" si="10489"/>
        <v>8</v>
      </c>
      <c r="FR1204" s="20">
        <f t="shared" si="10490"/>
        <v>8</v>
      </c>
      <c r="FS1204" s="20">
        <f t="shared" si="10491"/>
        <v>0</v>
      </c>
      <c r="FT1204" s="20">
        <f t="shared" si="10492"/>
        <v>0</v>
      </c>
      <c r="FU1204" s="20">
        <f t="shared" si="10493"/>
        <v>0</v>
      </c>
      <c r="FV1204" s="20">
        <f t="shared" si="10494"/>
        <v>0</v>
      </c>
      <c r="FW1204" s="294"/>
    </row>
    <row r="1205" spans="1:179" s="301" customFormat="1" ht="27.75" customHeight="1">
      <c r="A1205" s="295"/>
      <c r="B1205" s="296">
        <v>5</v>
      </c>
      <c r="C1205" s="296">
        <f t="shared" si="10502"/>
        <v>5</v>
      </c>
      <c r="D1205" s="296" t="s">
        <v>44</v>
      </c>
      <c r="E1205" s="296" t="str">
        <f t="shared" si="10503"/>
        <v>LT8,5</v>
      </c>
      <c r="F1205" s="296">
        <v>37</v>
      </c>
      <c r="G1205" s="296">
        <f t="shared" si="10504"/>
        <v>37</v>
      </c>
      <c r="H1205" s="297"/>
      <c r="I1205" s="297"/>
      <c r="J1205" s="294"/>
      <c r="K1205" s="294"/>
      <c r="L1205" s="294"/>
      <c r="M1205" s="294"/>
      <c r="N1205" s="297"/>
      <c r="O1205" s="297"/>
      <c r="P1205" s="1"/>
      <c r="Q1205" s="16"/>
      <c r="R1205" s="1"/>
      <c r="S1205" s="294"/>
      <c r="T1205" s="294"/>
      <c r="U1205" s="294"/>
      <c r="V1205" s="294"/>
      <c r="W1205" s="294"/>
      <c r="X1205" s="294"/>
      <c r="Y1205" s="294"/>
      <c r="Z1205" s="294"/>
      <c r="AA1205" s="294"/>
      <c r="AB1205" s="294"/>
      <c r="AC1205" s="1">
        <f t="shared" ref="AC1205" si="10536">+IF(S1205=1,1,0)+IF(T1205=1,1,0)</f>
        <v>0</v>
      </c>
      <c r="AD1205" s="1">
        <f t="shared" ref="AD1205" si="10537">+IF(U1205=1,1,0)+IF(V1205=1,1,0)</f>
        <v>0</v>
      </c>
      <c r="AE1205" s="1">
        <f t="shared" ref="AE1205" si="10538">+IF(W1205=1,1,0)+IF(X1205=1,1,0)</f>
        <v>0</v>
      </c>
      <c r="AF1205" s="1">
        <f t="shared" ref="AF1205" si="10539">+IF(Y1205=1,1,0)+IF(Z1205=1,1,0)</f>
        <v>0</v>
      </c>
      <c r="AG1205" s="1">
        <f t="shared" ref="AG1205" si="10540">+IF(AA1205=1,1,0)</f>
        <v>0</v>
      </c>
      <c r="AH1205" s="1">
        <f t="shared" ref="AH1205" si="10541">+IF(AB1205=1,1,0)</f>
        <v>0</v>
      </c>
      <c r="AI1205" s="1">
        <f t="shared" ref="AI1205" si="10542">+IF(S1205=2,1,0)+IF(T1205=2,1,0)</f>
        <v>0</v>
      </c>
      <c r="AJ1205" s="1">
        <f t="shared" ref="AJ1205" si="10543">+IF(U1205=2,1,0)+IF(V1205=2,1,0)</f>
        <v>0</v>
      </c>
      <c r="AK1205" s="1">
        <f t="shared" ref="AK1205" si="10544">+IF(X1205=2,1,0)+IF(W1205=2,1,0)</f>
        <v>0</v>
      </c>
      <c r="AL1205" s="1">
        <f t="shared" ref="AL1205" si="10545">+IF(Y1205=2,1,0)+IF(Z1205=2,1,0)</f>
        <v>0</v>
      </c>
      <c r="AM1205" s="1">
        <f t="shared" ref="AM1205" si="10546">+IF(AA1205=2,1,0)</f>
        <v>0</v>
      </c>
      <c r="AN1205" s="1">
        <f t="shared" ref="AN1205" si="10547">+IF(AB1205=2,1,0)</f>
        <v>0</v>
      </c>
      <c r="AO1205" s="294"/>
      <c r="AP1205" s="294"/>
      <c r="AQ1205" s="294"/>
      <c r="AR1205" s="294">
        <f t="shared" si="10501"/>
        <v>37</v>
      </c>
      <c r="AS1205" s="298">
        <f t="shared" si="10462"/>
        <v>0</v>
      </c>
      <c r="AT1205" s="298">
        <f t="shared" si="10463"/>
        <v>0</v>
      </c>
      <c r="AU1205" s="298">
        <f t="shared" si="10464"/>
        <v>0</v>
      </c>
      <c r="AV1205" s="298">
        <f t="shared" si="10465"/>
        <v>1</v>
      </c>
      <c r="AW1205" s="294"/>
      <c r="AX1205" s="294"/>
      <c r="AY1205" s="294"/>
      <c r="AZ1205" s="294"/>
      <c r="BA1205" s="294"/>
      <c r="BB1205" s="294"/>
      <c r="BC1205" s="294"/>
      <c r="BD1205" s="294"/>
      <c r="BE1205" s="294"/>
      <c r="BF1205" s="294"/>
      <c r="BG1205" s="294"/>
      <c r="BH1205" s="294"/>
      <c r="BI1205" s="294"/>
      <c r="BJ1205" s="294">
        <v>1</v>
      </c>
      <c r="BK1205" s="294"/>
      <c r="BL1205" s="294"/>
      <c r="BM1205" s="294"/>
      <c r="BN1205" s="294"/>
      <c r="BO1205" s="294"/>
      <c r="BP1205" s="1"/>
      <c r="BQ1205" s="294"/>
      <c r="BR1205" s="17">
        <v>4</v>
      </c>
      <c r="BS1205" s="1">
        <f t="shared" si="10466"/>
        <v>0</v>
      </c>
      <c r="BT1205" s="17">
        <f t="shared" ref="BT1205" si="10548">+BS1205*2</f>
        <v>0</v>
      </c>
      <c r="BU1205" s="294"/>
      <c r="BV1205" s="294">
        <v>2</v>
      </c>
      <c r="BW1205" s="294"/>
      <c r="BX1205" s="294"/>
      <c r="BY1205" s="294"/>
      <c r="BZ1205" s="294"/>
      <c r="CA1205" s="294"/>
      <c r="CB1205" s="294"/>
      <c r="CC1205" s="294"/>
      <c r="CD1205" s="1"/>
      <c r="CE1205" s="1"/>
      <c r="CF1205" s="1"/>
      <c r="CG1205" s="294"/>
      <c r="CH1205" s="1"/>
      <c r="CI1205" s="1">
        <v>1</v>
      </c>
      <c r="CJ1205" s="1"/>
      <c r="CK1205" s="383"/>
      <c r="CL1205" s="383"/>
      <c r="CM1205" s="383"/>
      <c r="CN1205" s="1">
        <f t="shared" si="10468"/>
        <v>0</v>
      </c>
      <c r="CO1205" s="1">
        <f t="shared" si="10469"/>
        <v>0</v>
      </c>
      <c r="CP1205" s="20">
        <f t="shared" si="10470"/>
        <v>2.5</v>
      </c>
      <c r="CQ1205" s="351"/>
      <c r="CR1205" s="299">
        <f t="shared" si="10471"/>
        <v>1</v>
      </c>
      <c r="CS1205" s="294">
        <v>2</v>
      </c>
      <c r="CT1205" s="294">
        <v>2</v>
      </c>
      <c r="CU1205" s="1"/>
      <c r="CV1205" s="1"/>
      <c r="CW1205" s="1">
        <v>3</v>
      </c>
      <c r="CX1205" s="1"/>
      <c r="CY1205" s="1">
        <v>3</v>
      </c>
      <c r="CZ1205" s="294">
        <v>10</v>
      </c>
      <c r="DA1205" s="17">
        <f t="shared" ref="DA1205" si="10549">+CY1205</f>
        <v>3</v>
      </c>
      <c r="DB1205" s="359">
        <f t="shared" si="10495"/>
        <v>13</v>
      </c>
      <c r="DC1205" s="359">
        <f t="shared" si="10496"/>
        <v>6</v>
      </c>
      <c r="DD1205" s="294"/>
      <c r="DE1205" s="294">
        <f>3*3</f>
        <v>9</v>
      </c>
      <c r="DF1205" s="294">
        <f>3*3</f>
        <v>9</v>
      </c>
      <c r="DG1205" s="294"/>
      <c r="DH1205" s="294"/>
      <c r="DI1205" s="294"/>
      <c r="DJ1205" s="294"/>
      <c r="DK1205" s="294"/>
      <c r="DL1205" s="294"/>
      <c r="DM1205" s="294"/>
      <c r="DN1205" s="294">
        <f t="shared" si="10505"/>
        <v>37</v>
      </c>
      <c r="DO1205" s="1"/>
      <c r="DP1205" s="1"/>
      <c r="DQ1205" s="17">
        <f t="shared" si="10473"/>
        <v>0</v>
      </c>
      <c r="DR1205" s="17">
        <f t="shared" si="10474"/>
        <v>0</v>
      </c>
      <c r="DS1205" s="17">
        <f t="shared" si="10475"/>
        <v>0</v>
      </c>
      <c r="DT1205" s="17">
        <f t="shared" si="10476"/>
        <v>0</v>
      </c>
      <c r="DU1205" s="17">
        <f t="shared" si="10477"/>
        <v>0</v>
      </c>
      <c r="DV1205" s="17">
        <f t="shared" si="10478"/>
        <v>0</v>
      </c>
      <c r="DW1205" s="1"/>
      <c r="DX1205" s="1"/>
      <c r="DY1205" s="20">
        <f t="shared" si="10479"/>
        <v>0</v>
      </c>
      <c r="DZ1205" s="20">
        <f t="shared" si="10480"/>
        <v>0</v>
      </c>
      <c r="EA1205" s="20">
        <f t="shared" si="10481"/>
        <v>0</v>
      </c>
      <c r="EB1205" s="20">
        <f t="shared" si="10482"/>
        <v>0</v>
      </c>
      <c r="EC1205" s="18">
        <f t="shared" si="10483"/>
        <v>0</v>
      </c>
      <c r="ED1205" s="19">
        <f t="shared" si="10506"/>
        <v>0</v>
      </c>
      <c r="EE1205" s="19">
        <f t="shared" si="10485"/>
        <v>6</v>
      </c>
      <c r="EF1205" s="1">
        <f t="shared" si="10486"/>
        <v>8</v>
      </c>
      <c r="EG1205" s="18">
        <f t="shared" si="10487"/>
        <v>10</v>
      </c>
      <c r="EH1205" s="341"/>
      <c r="EI1205" s="294"/>
      <c r="EJ1205" s="294">
        <f>3*5.5</f>
        <v>16.5</v>
      </c>
      <c r="EK1205" s="294">
        <f>3*5.5</f>
        <v>16.5</v>
      </c>
      <c r="EL1205" s="19">
        <v>1</v>
      </c>
      <c r="EM1205" s="19"/>
      <c r="EN1205" s="19"/>
      <c r="EO1205" s="366"/>
      <c r="EP1205" s="366"/>
      <c r="EQ1205" s="374"/>
      <c r="ER1205" s="374"/>
      <c r="ES1205" s="374"/>
      <c r="ET1205" s="374"/>
      <c r="EU1205" s="18">
        <f t="shared" si="10497"/>
        <v>12</v>
      </c>
      <c r="EV1205" s="18">
        <f t="shared" si="10488"/>
        <v>2</v>
      </c>
      <c r="EW1205" s="341">
        <v>2</v>
      </c>
      <c r="EX1205" s="341"/>
      <c r="EY1205" s="341">
        <v>5</v>
      </c>
      <c r="EZ1205" s="365">
        <f t="shared" si="10498"/>
        <v>0</v>
      </c>
      <c r="FA1205" s="294"/>
      <c r="FB1205" s="294"/>
      <c r="FC1205" s="294"/>
      <c r="FD1205" s="300"/>
      <c r="FE1205" s="300"/>
      <c r="FF1205" s="300"/>
      <c r="FG1205" s="300"/>
      <c r="FH1205" s="300"/>
      <c r="FI1205" s="300"/>
      <c r="FJ1205" s="300"/>
      <c r="FK1205" s="294"/>
      <c r="FL1205" s="294"/>
      <c r="FM1205" s="294"/>
      <c r="FN1205" s="294">
        <f t="shared" si="10507"/>
        <v>37</v>
      </c>
      <c r="FO1205" s="294"/>
      <c r="FP1205" s="20">
        <f t="shared" si="10499"/>
        <v>0</v>
      </c>
      <c r="FQ1205" s="20">
        <f t="shared" si="10489"/>
        <v>9</v>
      </c>
      <c r="FR1205" s="20">
        <f t="shared" si="10490"/>
        <v>9</v>
      </c>
      <c r="FS1205" s="20">
        <f t="shared" si="10491"/>
        <v>0</v>
      </c>
      <c r="FT1205" s="20">
        <f t="shared" si="10492"/>
        <v>0</v>
      </c>
      <c r="FU1205" s="20">
        <f t="shared" si="10493"/>
        <v>0</v>
      </c>
      <c r="FV1205" s="20">
        <f t="shared" si="10494"/>
        <v>0</v>
      </c>
      <c r="FW1205" s="294"/>
    </row>
    <row r="1206" spans="1:179" s="301" customFormat="1" ht="27.75" customHeight="1">
      <c r="A1206" s="295"/>
      <c r="B1206" s="296">
        <v>6</v>
      </c>
      <c r="C1206" s="296">
        <f t="shared" si="10502"/>
        <v>6</v>
      </c>
      <c r="D1206" s="296" t="s">
        <v>44</v>
      </c>
      <c r="E1206" s="296" t="str">
        <f t="shared" si="10503"/>
        <v>LT8,5</v>
      </c>
      <c r="F1206" s="296">
        <v>28</v>
      </c>
      <c r="G1206" s="296">
        <f t="shared" si="10504"/>
        <v>28</v>
      </c>
      <c r="H1206" s="297"/>
      <c r="I1206" s="297"/>
      <c r="J1206" s="294"/>
      <c r="K1206" s="294"/>
      <c r="L1206" s="294"/>
      <c r="M1206" s="294"/>
      <c r="N1206" s="297"/>
      <c r="O1206" s="297"/>
      <c r="P1206" s="1"/>
      <c r="Q1206" s="16"/>
      <c r="R1206" s="1"/>
      <c r="S1206" s="294"/>
      <c r="T1206" s="294"/>
      <c r="U1206" s="294"/>
      <c r="V1206" s="294"/>
      <c r="W1206" s="294"/>
      <c r="X1206" s="294"/>
      <c r="Y1206" s="294"/>
      <c r="Z1206" s="294"/>
      <c r="AA1206" s="294"/>
      <c r="AB1206" s="294"/>
      <c r="AC1206" s="1">
        <f t="shared" ref="AC1206:AC1207" si="10550">+IF(S1206=1,1,0)+IF(T1206=1,1,0)</f>
        <v>0</v>
      </c>
      <c r="AD1206" s="1">
        <f t="shared" ref="AD1206:AD1207" si="10551">+IF(U1206=1,1,0)+IF(V1206=1,1,0)</f>
        <v>0</v>
      </c>
      <c r="AE1206" s="1">
        <f t="shared" ref="AE1206:AE1207" si="10552">+IF(W1206=1,1,0)+IF(X1206=1,1,0)</f>
        <v>0</v>
      </c>
      <c r="AF1206" s="1">
        <f t="shared" ref="AF1206:AF1207" si="10553">+IF(Y1206=1,1,0)+IF(Z1206=1,1,0)</f>
        <v>0</v>
      </c>
      <c r="AG1206" s="1">
        <f t="shared" ref="AG1206:AG1207" si="10554">+IF(AA1206=1,1,0)</f>
        <v>0</v>
      </c>
      <c r="AH1206" s="1">
        <f t="shared" ref="AH1206:AH1207" si="10555">+IF(AB1206=1,1,0)</f>
        <v>0</v>
      </c>
      <c r="AI1206" s="1">
        <f t="shared" ref="AI1206:AI1207" si="10556">+IF(S1206=2,1,0)+IF(T1206=2,1,0)</f>
        <v>0</v>
      </c>
      <c r="AJ1206" s="1">
        <f t="shared" ref="AJ1206:AJ1207" si="10557">+IF(U1206=2,1,0)+IF(V1206=2,1,0)</f>
        <v>0</v>
      </c>
      <c r="AK1206" s="1">
        <f t="shared" ref="AK1206:AK1207" si="10558">+IF(X1206=2,1,0)+IF(W1206=2,1,0)</f>
        <v>0</v>
      </c>
      <c r="AL1206" s="1">
        <f t="shared" ref="AL1206:AL1207" si="10559">+IF(Y1206=2,1,0)+IF(Z1206=2,1,0)</f>
        <v>0</v>
      </c>
      <c r="AM1206" s="1">
        <f t="shared" ref="AM1206:AM1207" si="10560">+IF(AA1206=2,1,0)</f>
        <v>0</v>
      </c>
      <c r="AN1206" s="1">
        <f t="shared" ref="AN1206:AN1207" si="10561">+IF(AB1206=2,1,0)</f>
        <v>0</v>
      </c>
      <c r="AO1206" s="294"/>
      <c r="AP1206" s="294"/>
      <c r="AQ1206" s="294"/>
      <c r="AR1206" s="294">
        <f t="shared" si="10501"/>
        <v>28</v>
      </c>
      <c r="AS1206" s="298">
        <f t="shared" si="10462"/>
        <v>0</v>
      </c>
      <c r="AT1206" s="298">
        <f t="shared" si="10463"/>
        <v>0</v>
      </c>
      <c r="AU1206" s="298">
        <f t="shared" si="10464"/>
        <v>0</v>
      </c>
      <c r="AV1206" s="298">
        <f t="shared" si="10465"/>
        <v>1</v>
      </c>
      <c r="AW1206" s="294"/>
      <c r="AX1206" s="294"/>
      <c r="AY1206" s="294"/>
      <c r="AZ1206" s="294"/>
      <c r="BA1206" s="294"/>
      <c r="BB1206" s="294"/>
      <c r="BC1206" s="294"/>
      <c r="BD1206" s="294"/>
      <c r="BE1206" s="294"/>
      <c r="BF1206" s="294"/>
      <c r="BG1206" s="294"/>
      <c r="BH1206" s="294"/>
      <c r="BI1206" s="294"/>
      <c r="BJ1206" s="294">
        <v>1</v>
      </c>
      <c r="BK1206" s="294"/>
      <c r="BL1206" s="294"/>
      <c r="BM1206" s="294"/>
      <c r="BN1206" s="294"/>
      <c r="BO1206" s="294"/>
      <c r="BP1206" s="1"/>
      <c r="BQ1206" s="294"/>
      <c r="BR1206" s="17">
        <v>4</v>
      </c>
      <c r="BS1206" s="1">
        <f t="shared" si="10466"/>
        <v>0</v>
      </c>
      <c r="BT1206" s="17">
        <f t="shared" ref="BT1206:BT1207" si="10562">+BS1206*2</f>
        <v>0</v>
      </c>
      <c r="BU1206" s="294"/>
      <c r="BV1206" s="294">
        <v>2</v>
      </c>
      <c r="BW1206" s="294"/>
      <c r="BX1206" s="294"/>
      <c r="BY1206" s="294"/>
      <c r="BZ1206" s="294"/>
      <c r="CA1206" s="294"/>
      <c r="CB1206" s="294"/>
      <c r="CC1206" s="294"/>
      <c r="CD1206" s="1"/>
      <c r="CE1206" s="1"/>
      <c r="CF1206" s="1"/>
      <c r="CG1206" s="294"/>
      <c r="CH1206" s="1"/>
      <c r="CI1206" s="1">
        <v>1</v>
      </c>
      <c r="CJ1206" s="1"/>
      <c r="CK1206" s="383"/>
      <c r="CL1206" s="383"/>
      <c r="CM1206" s="383"/>
      <c r="CN1206" s="1">
        <f t="shared" si="10468"/>
        <v>0</v>
      </c>
      <c r="CO1206" s="1">
        <f t="shared" si="10469"/>
        <v>0</v>
      </c>
      <c r="CP1206" s="20">
        <f t="shared" si="10470"/>
        <v>2.5</v>
      </c>
      <c r="CQ1206" s="351"/>
      <c r="CR1206" s="299">
        <f t="shared" si="10471"/>
        <v>1</v>
      </c>
      <c r="CS1206" s="294"/>
      <c r="CT1206" s="294"/>
      <c r="CU1206" s="1"/>
      <c r="CV1206" s="1">
        <v>1</v>
      </c>
      <c r="CW1206" s="1"/>
      <c r="CX1206" s="1"/>
      <c r="CY1206" s="1">
        <v>1</v>
      </c>
      <c r="CZ1206" s="294">
        <v>1</v>
      </c>
      <c r="DA1206" s="17">
        <f t="shared" ref="DA1206:DA1207" si="10563">+CY1206</f>
        <v>1</v>
      </c>
      <c r="DB1206" s="359">
        <f t="shared" si="10495"/>
        <v>2</v>
      </c>
      <c r="DC1206" s="359">
        <f t="shared" si="10496"/>
        <v>2</v>
      </c>
      <c r="DD1206" s="294"/>
      <c r="DE1206" s="294">
        <v>4</v>
      </c>
      <c r="DF1206" s="294">
        <v>4</v>
      </c>
      <c r="DG1206" s="294"/>
      <c r="DH1206" s="294"/>
      <c r="DI1206" s="294"/>
      <c r="DJ1206" s="294"/>
      <c r="DK1206" s="294"/>
      <c r="DL1206" s="294"/>
      <c r="DM1206" s="294"/>
      <c r="DN1206" s="294">
        <f t="shared" si="10505"/>
        <v>28</v>
      </c>
      <c r="DO1206" s="1"/>
      <c r="DP1206" s="1"/>
      <c r="DQ1206" s="17">
        <f t="shared" si="10473"/>
        <v>0</v>
      </c>
      <c r="DR1206" s="17">
        <f t="shared" si="10474"/>
        <v>0</v>
      </c>
      <c r="DS1206" s="17">
        <f t="shared" si="10475"/>
        <v>0</v>
      </c>
      <c r="DT1206" s="17">
        <f t="shared" si="10476"/>
        <v>0</v>
      </c>
      <c r="DU1206" s="17">
        <f t="shared" si="10477"/>
        <v>0</v>
      </c>
      <c r="DV1206" s="17">
        <f t="shared" si="10478"/>
        <v>0</v>
      </c>
      <c r="DW1206" s="1"/>
      <c r="DX1206" s="1"/>
      <c r="DY1206" s="20">
        <f t="shared" si="10479"/>
        <v>0</v>
      </c>
      <c r="DZ1206" s="20">
        <f t="shared" si="10480"/>
        <v>0</v>
      </c>
      <c r="EA1206" s="20">
        <f t="shared" si="10481"/>
        <v>0</v>
      </c>
      <c r="EB1206" s="20">
        <f t="shared" si="10482"/>
        <v>0</v>
      </c>
      <c r="EC1206" s="18">
        <f t="shared" si="10483"/>
        <v>1</v>
      </c>
      <c r="ED1206" s="19">
        <f t="shared" si="10506"/>
        <v>3</v>
      </c>
      <c r="EE1206" s="19">
        <f t="shared" si="10485"/>
        <v>0</v>
      </c>
      <c r="EF1206" s="1">
        <f t="shared" si="10486"/>
        <v>0</v>
      </c>
      <c r="EG1206" s="18">
        <f t="shared" si="10487"/>
        <v>5</v>
      </c>
      <c r="EH1206" s="341"/>
      <c r="EI1206" s="294">
        <v>5.5</v>
      </c>
      <c r="EJ1206" s="294"/>
      <c r="EK1206" s="294">
        <v>5.5</v>
      </c>
      <c r="EL1206" s="19">
        <v>1</v>
      </c>
      <c r="EM1206" s="19"/>
      <c r="EN1206" s="19"/>
      <c r="EO1206" s="366"/>
      <c r="EP1206" s="366"/>
      <c r="EQ1206" s="374"/>
      <c r="ER1206" s="374"/>
      <c r="ES1206" s="374"/>
      <c r="ET1206" s="374"/>
      <c r="EU1206" s="18">
        <f t="shared" si="10497"/>
        <v>3</v>
      </c>
      <c r="EV1206" s="18">
        <f t="shared" si="10488"/>
        <v>2</v>
      </c>
      <c r="EW1206" s="341">
        <v>2</v>
      </c>
      <c r="EX1206" s="341"/>
      <c r="EY1206" s="341">
        <v>4</v>
      </c>
      <c r="EZ1206" s="365">
        <f t="shared" si="10498"/>
        <v>0</v>
      </c>
      <c r="FA1206" s="294"/>
      <c r="FB1206" s="294"/>
      <c r="FC1206" s="294"/>
      <c r="FD1206" s="300"/>
      <c r="FE1206" s="300"/>
      <c r="FF1206" s="300"/>
      <c r="FG1206" s="300"/>
      <c r="FH1206" s="300"/>
      <c r="FI1206" s="300"/>
      <c r="FJ1206" s="300"/>
      <c r="FK1206" s="294"/>
      <c r="FL1206" s="294"/>
      <c r="FM1206" s="294"/>
      <c r="FN1206" s="294">
        <f t="shared" si="10507"/>
        <v>28</v>
      </c>
      <c r="FO1206" s="294"/>
      <c r="FP1206" s="20">
        <f t="shared" si="10499"/>
        <v>0</v>
      </c>
      <c r="FQ1206" s="20">
        <f t="shared" si="10489"/>
        <v>4</v>
      </c>
      <c r="FR1206" s="20">
        <f t="shared" si="10490"/>
        <v>4</v>
      </c>
      <c r="FS1206" s="20">
        <f t="shared" si="10491"/>
        <v>0</v>
      </c>
      <c r="FT1206" s="20">
        <f t="shared" si="10492"/>
        <v>0</v>
      </c>
      <c r="FU1206" s="20">
        <f t="shared" si="10493"/>
        <v>0</v>
      </c>
      <c r="FV1206" s="20">
        <f t="shared" si="10494"/>
        <v>0</v>
      </c>
      <c r="FW1206" s="294"/>
    </row>
    <row r="1207" spans="1:179" s="301" customFormat="1" ht="27.75" customHeight="1">
      <c r="A1207" s="295"/>
      <c r="B1207" s="296">
        <v>7</v>
      </c>
      <c r="C1207" s="296">
        <f t="shared" si="10502"/>
        <v>7</v>
      </c>
      <c r="D1207" s="296" t="s">
        <v>44</v>
      </c>
      <c r="E1207" s="296" t="str">
        <f t="shared" si="10503"/>
        <v>LT8,5</v>
      </c>
      <c r="F1207" s="296">
        <v>22</v>
      </c>
      <c r="G1207" s="296">
        <f t="shared" si="10504"/>
        <v>22</v>
      </c>
      <c r="H1207" s="297"/>
      <c r="I1207" s="297"/>
      <c r="J1207" s="294"/>
      <c r="K1207" s="294"/>
      <c r="L1207" s="294"/>
      <c r="M1207" s="294"/>
      <c r="N1207" s="297"/>
      <c r="O1207" s="297"/>
      <c r="P1207" s="1"/>
      <c r="Q1207" s="16"/>
      <c r="R1207" s="1"/>
      <c r="S1207" s="294"/>
      <c r="T1207" s="294"/>
      <c r="U1207" s="294"/>
      <c r="V1207" s="294"/>
      <c r="W1207" s="294"/>
      <c r="X1207" s="294"/>
      <c r="Y1207" s="294"/>
      <c r="Z1207" s="294"/>
      <c r="AA1207" s="294"/>
      <c r="AB1207" s="294"/>
      <c r="AC1207" s="1">
        <f t="shared" si="10550"/>
        <v>0</v>
      </c>
      <c r="AD1207" s="1">
        <f t="shared" si="10551"/>
        <v>0</v>
      </c>
      <c r="AE1207" s="1">
        <f t="shared" si="10552"/>
        <v>0</v>
      </c>
      <c r="AF1207" s="1">
        <f t="shared" si="10553"/>
        <v>0</v>
      </c>
      <c r="AG1207" s="1">
        <f t="shared" si="10554"/>
        <v>0</v>
      </c>
      <c r="AH1207" s="1">
        <f t="shared" si="10555"/>
        <v>0</v>
      </c>
      <c r="AI1207" s="1">
        <f t="shared" si="10556"/>
        <v>0</v>
      </c>
      <c r="AJ1207" s="1">
        <f t="shared" si="10557"/>
        <v>0</v>
      </c>
      <c r="AK1207" s="1">
        <f t="shared" si="10558"/>
        <v>0</v>
      </c>
      <c r="AL1207" s="1">
        <f t="shared" si="10559"/>
        <v>0</v>
      </c>
      <c r="AM1207" s="1">
        <f t="shared" si="10560"/>
        <v>0</v>
      </c>
      <c r="AN1207" s="1">
        <f t="shared" si="10561"/>
        <v>0</v>
      </c>
      <c r="AO1207" s="294"/>
      <c r="AP1207" s="294"/>
      <c r="AQ1207" s="294"/>
      <c r="AR1207" s="294">
        <f t="shared" si="10501"/>
        <v>22</v>
      </c>
      <c r="AS1207" s="298">
        <f t="shared" si="10462"/>
        <v>0</v>
      </c>
      <c r="AT1207" s="298">
        <f t="shared" si="10463"/>
        <v>0</v>
      </c>
      <c r="AU1207" s="298">
        <f t="shared" si="10464"/>
        <v>0</v>
      </c>
      <c r="AV1207" s="298">
        <f t="shared" si="10465"/>
        <v>1</v>
      </c>
      <c r="AW1207" s="294"/>
      <c r="AX1207" s="294"/>
      <c r="AY1207" s="294"/>
      <c r="AZ1207" s="294"/>
      <c r="BA1207" s="294"/>
      <c r="BB1207" s="294"/>
      <c r="BC1207" s="294"/>
      <c r="BD1207" s="294"/>
      <c r="BE1207" s="294"/>
      <c r="BF1207" s="294"/>
      <c r="BG1207" s="294"/>
      <c r="BH1207" s="294"/>
      <c r="BI1207" s="294"/>
      <c r="BJ1207" s="294">
        <v>1</v>
      </c>
      <c r="BK1207" s="294"/>
      <c r="BL1207" s="294"/>
      <c r="BM1207" s="294"/>
      <c r="BN1207" s="294"/>
      <c r="BO1207" s="294"/>
      <c r="BP1207" s="1"/>
      <c r="BQ1207" s="294"/>
      <c r="BR1207" s="17">
        <v>4</v>
      </c>
      <c r="BS1207" s="1">
        <f t="shared" si="10466"/>
        <v>0</v>
      </c>
      <c r="BT1207" s="17">
        <f t="shared" si="10562"/>
        <v>0</v>
      </c>
      <c r="BU1207" s="294"/>
      <c r="BV1207" s="294">
        <v>2</v>
      </c>
      <c r="BW1207" s="294"/>
      <c r="BX1207" s="294"/>
      <c r="BY1207" s="294"/>
      <c r="BZ1207" s="294"/>
      <c r="CA1207" s="294"/>
      <c r="CB1207" s="294"/>
      <c r="CC1207" s="294"/>
      <c r="CD1207" s="1"/>
      <c r="CE1207" s="1"/>
      <c r="CF1207" s="1"/>
      <c r="CG1207" s="294"/>
      <c r="CH1207" s="1"/>
      <c r="CI1207" s="1">
        <v>1</v>
      </c>
      <c r="CJ1207" s="1"/>
      <c r="CK1207" s="383"/>
      <c r="CL1207" s="383"/>
      <c r="CM1207" s="383"/>
      <c r="CN1207" s="1">
        <f t="shared" si="10468"/>
        <v>0</v>
      </c>
      <c r="CO1207" s="1">
        <f t="shared" si="10469"/>
        <v>0</v>
      </c>
      <c r="CP1207" s="20">
        <f t="shared" si="10470"/>
        <v>2.5</v>
      </c>
      <c r="CQ1207" s="351"/>
      <c r="CR1207" s="299">
        <f t="shared" si="10471"/>
        <v>1</v>
      </c>
      <c r="CS1207" s="294">
        <v>2</v>
      </c>
      <c r="CT1207" s="294">
        <v>1</v>
      </c>
      <c r="CU1207" s="1"/>
      <c r="CV1207" s="1"/>
      <c r="CW1207" s="1">
        <v>4</v>
      </c>
      <c r="CX1207" s="1"/>
      <c r="CY1207" s="1">
        <v>2</v>
      </c>
      <c r="CZ1207" s="294">
        <v>12</v>
      </c>
      <c r="DA1207" s="17">
        <f t="shared" si="10563"/>
        <v>2</v>
      </c>
      <c r="DB1207" s="359">
        <f t="shared" si="10495"/>
        <v>14</v>
      </c>
      <c r="DC1207" s="359">
        <f t="shared" si="10496"/>
        <v>6</v>
      </c>
      <c r="DD1207" s="294"/>
      <c r="DE1207" s="294">
        <f>3*4</f>
        <v>12</v>
      </c>
      <c r="DF1207" s="294">
        <v>8</v>
      </c>
      <c r="DG1207" s="294"/>
      <c r="DH1207" s="294">
        <v>4</v>
      </c>
      <c r="DI1207" s="294"/>
      <c r="DJ1207" s="294"/>
      <c r="DK1207" s="294"/>
      <c r="DL1207" s="294"/>
      <c r="DM1207" s="294"/>
      <c r="DN1207" s="294">
        <f t="shared" si="10505"/>
        <v>22</v>
      </c>
      <c r="DO1207" s="1"/>
      <c r="DP1207" s="1"/>
      <c r="DQ1207" s="17">
        <f t="shared" si="10473"/>
        <v>0</v>
      </c>
      <c r="DR1207" s="17">
        <f t="shared" si="10474"/>
        <v>0</v>
      </c>
      <c r="DS1207" s="17">
        <f t="shared" si="10475"/>
        <v>0</v>
      </c>
      <c r="DT1207" s="17">
        <f t="shared" si="10476"/>
        <v>0</v>
      </c>
      <c r="DU1207" s="17">
        <f t="shared" si="10477"/>
        <v>0</v>
      </c>
      <c r="DV1207" s="17">
        <f t="shared" si="10478"/>
        <v>0</v>
      </c>
      <c r="DW1207" s="1"/>
      <c r="DX1207" s="1"/>
      <c r="DY1207" s="20">
        <f t="shared" si="10479"/>
        <v>0</v>
      </c>
      <c r="DZ1207" s="20">
        <f t="shared" si="10480"/>
        <v>0</v>
      </c>
      <c r="EA1207" s="20">
        <f t="shared" si="10481"/>
        <v>0</v>
      </c>
      <c r="EB1207" s="20">
        <f t="shared" si="10482"/>
        <v>0</v>
      </c>
      <c r="EC1207" s="18">
        <f>+IF(AND(CT1207=0,SUM(CU1207:CY1207)&gt;1,SUM(CU1207:CY1207)&lt;=4),1,IF(AND(CT1207=0,SUM(CU1207:CY1207)&gt;4),2,0))+1</f>
        <v>1</v>
      </c>
      <c r="ED1207" s="19">
        <f t="shared" si="10506"/>
        <v>3</v>
      </c>
      <c r="EE1207" s="19">
        <f t="shared" si="10485"/>
        <v>3</v>
      </c>
      <c r="EF1207" s="1">
        <f>+IF(EE1207&gt;0,CT1207*4,0)*0</f>
        <v>0</v>
      </c>
      <c r="EG1207" s="18">
        <f>+IF(AND(CT1207+EC1207=0,SUM(AO1207:AR1207)&gt;0,SUM(DK1207:DN1207)&gt;0),(CU1207+CV1207+CW1207+CX1207)*2+CY1207*5,(EC1207+CT1207-FO1207)*5)+IF(AND(EC1207+DQ1207+CT1207=0,SUM(AO1207:AR1207)&gt;0),SUM(CU1207:CX1207)*2+CY1207*5,0)-5</f>
        <v>0</v>
      </c>
      <c r="EH1207" s="341"/>
      <c r="EI1207" s="294"/>
      <c r="EJ1207" s="294">
        <f>3*5.5</f>
        <v>16.5</v>
      </c>
      <c r="EK1207" s="294">
        <f>2*5.5</f>
        <v>11</v>
      </c>
      <c r="EL1207" s="19">
        <v>1</v>
      </c>
      <c r="EM1207" s="19"/>
      <c r="EN1207" s="19"/>
      <c r="EO1207" s="366"/>
      <c r="EP1207" s="366"/>
      <c r="EQ1207" s="374"/>
      <c r="ER1207" s="374"/>
      <c r="ES1207" s="374"/>
      <c r="ET1207" s="374"/>
      <c r="EU1207" s="18">
        <f t="shared" si="10497"/>
        <v>14</v>
      </c>
      <c r="EV1207" s="18">
        <f t="shared" si="10488"/>
        <v>2</v>
      </c>
      <c r="EW1207" s="341">
        <v>2</v>
      </c>
      <c r="EX1207" s="341"/>
      <c r="EY1207" s="341">
        <v>4</v>
      </c>
      <c r="EZ1207" s="365">
        <f t="shared" si="10498"/>
        <v>0</v>
      </c>
      <c r="FA1207" s="294"/>
      <c r="FB1207" s="294"/>
      <c r="FC1207" s="294"/>
      <c r="FD1207" s="300"/>
      <c r="FE1207" s="300"/>
      <c r="FF1207" s="300"/>
      <c r="FG1207" s="300"/>
      <c r="FH1207" s="300"/>
      <c r="FI1207" s="300"/>
      <c r="FJ1207" s="300"/>
      <c r="FK1207" s="294"/>
      <c r="FL1207" s="294"/>
      <c r="FM1207" s="294"/>
      <c r="FN1207" s="294">
        <f t="shared" si="10507"/>
        <v>22</v>
      </c>
      <c r="FO1207" s="294">
        <v>1</v>
      </c>
      <c r="FP1207" s="20">
        <f t="shared" si="10499"/>
        <v>3</v>
      </c>
      <c r="FQ1207" s="20">
        <f t="shared" si="10489"/>
        <v>12</v>
      </c>
      <c r="FR1207" s="20">
        <f t="shared" si="10490"/>
        <v>8</v>
      </c>
      <c r="FS1207" s="20">
        <f t="shared" si="10491"/>
        <v>0</v>
      </c>
      <c r="FT1207" s="20">
        <f t="shared" si="10492"/>
        <v>0</v>
      </c>
      <c r="FU1207" s="20">
        <f t="shared" si="10493"/>
        <v>0</v>
      </c>
      <c r="FV1207" s="20">
        <f t="shared" si="10494"/>
        <v>0</v>
      </c>
      <c r="FW1207" s="294"/>
    </row>
    <row r="1208" spans="1:179" s="301" customFormat="1" ht="27.75" customHeight="1">
      <c r="A1208" s="295"/>
      <c r="B1208" s="296">
        <v>8</v>
      </c>
      <c r="C1208" s="296">
        <f t="shared" si="10502"/>
        <v>8</v>
      </c>
      <c r="D1208" s="296" t="s">
        <v>44</v>
      </c>
      <c r="E1208" s="296" t="str">
        <f t="shared" si="10503"/>
        <v>LT8,5</v>
      </c>
      <c r="F1208" s="296">
        <v>36</v>
      </c>
      <c r="G1208" s="296">
        <f t="shared" si="10504"/>
        <v>36</v>
      </c>
      <c r="H1208" s="297"/>
      <c r="I1208" s="297"/>
      <c r="J1208" s="294"/>
      <c r="K1208" s="294"/>
      <c r="L1208" s="294"/>
      <c r="M1208" s="294"/>
      <c r="N1208" s="297"/>
      <c r="O1208" s="297"/>
      <c r="P1208" s="1"/>
      <c r="Q1208" s="16"/>
      <c r="R1208" s="1"/>
      <c r="S1208" s="294"/>
      <c r="T1208" s="294"/>
      <c r="U1208" s="294"/>
      <c r="V1208" s="294"/>
      <c r="W1208" s="294"/>
      <c r="X1208" s="294"/>
      <c r="Y1208" s="294"/>
      <c r="Z1208" s="294"/>
      <c r="AA1208" s="294"/>
      <c r="AB1208" s="294"/>
      <c r="AC1208" s="1">
        <f t="shared" ref="AC1208" si="10564">+IF(S1208=1,1,0)+IF(T1208=1,1,0)</f>
        <v>0</v>
      </c>
      <c r="AD1208" s="1">
        <f t="shared" ref="AD1208" si="10565">+IF(U1208=1,1,0)+IF(V1208=1,1,0)</f>
        <v>0</v>
      </c>
      <c r="AE1208" s="1">
        <f t="shared" ref="AE1208" si="10566">+IF(W1208=1,1,0)+IF(X1208=1,1,0)</f>
        <v>0</v>
      </c>
      <c r="AF1208" s="1">
        <f t="shared" ref="AF1208" si="10567">+IF(Y1208=1,1,0)+IF(Z1208=1,1,0)</f>
        <v>0</v>
      </c>
      <c r="AG1208" s="1">
        <f t="shared" ref="AG1208" si="10568">+IF(AA1208=1,1,0)</f>
        <v>0</v>
      </c>
      <c r="AH1208" s="1">
        <f t="shared" ref="AH1208" si="10569">+IF(AB1208=1,1,0)</f>
        <v>0</v>
      </c>
      <c r="AI1208" s="1">
        <f t="shared" ref="AI1208" si="10570">+IF(S1208=2,1,0)+IF(T1208=2,1,0)</f>
        <v>0</v>
      </c>
      <c r="AJ1208" s="1">
        <f t="shared" ref="AJ1208" si="10571">+IF(U1208=2,1,0)+IF(V1208=2,1,0)</f>
        <v>0</v>
      </c>
      <c r="AK1208" s="1">
        <f t="shared" ref="AK1208" si="10572">+IF(X1208=2,1,0)+IF(W1208=2,1,0)</f>
        <v>0</v>
      </c>
      <c r="AL1208" s="1">
        <f t="shared" ref="AL1208" si="10573">+IF(Y1208=2,1,0)+IF(Z1208=2,1,0)</f>
        <v>0</v>
      </c>
      <c r="AM1208" s="1">
        <f t="shared" ref="AM1208" si="10574">+IF(AA1208=2,1,0)</f>
        <v>0</v>
      </c>
      <c r="AN1208" s="1">
        <f t="shared" ref="AN1208" si="10575">+IF(AB1208=2,1,0)</f>
        <v>0</v>
      </c>
      <c r="AO1208" s="294"/>
      <c r="AP1208" s="294"/>
      <c r="AQ1208" s="294"/>
      <c r="AR1208" s="294">
        <f t="shared" si="10501"/>
        <v>36</v>
      </c>
      <c r="AS1208" s="298">
        <f t="shared" si="10462"/>
        <v>0</v>
      </c>
      <c r="AT1208" s="298">
        <f t="shared" si="10463"/>
        <v>0</v>
      </c>
      <c r="AU1208" s="298">
        <f t="shared" si="10464"/>
        <v>0</v>
      </c>
      <c r="AV1208" s="298">
        <f t="shared" si="10465"/>
        <v>1</v>
      </c>
      <c r="AW1208" s="294"/>
      <c r="AX1208" s="294"/>
      <c r="AY1208" s="294"/>
      <c r="AZ1208" s="294"/>
      <c r="BA1208" s="294"/>
      <c r="BB1208" s="294"/>
      <c r="BC1208" s="294"/>
      <c r="BD1208" s="294"/>
      <c r="BE1208" s="294"/>
      <c r="BF1208" s="294"/>
      <c r="BG1208" s="294"/>
      <c r="BH1208" s="294"/>
      <c r="BI1208" s="294"/>
      <c r="BJ1208" s="294">
        <v>2</v>
      </c>
      <c r="BK1208" s="294"/>
      <c r="BL1208" s="294"/>
      <c r="BM1208" s="294"/>
      <c r="BN1208" s="294"/>
      <c r="BO1208" s="294"/>
      <c r="BP1208" s="1"/>
      <c r="BQ1208" s="294"/>
      <c r="BR1208" s="17">
        <v>4</v>
      </c>
      <c r="BS1208" s="1">
        <f t="shared" si="10466"/>
        <v>0</v>
      </c>
      <c r="BT1208" s="17">
        <f t="shared" ref="BT1208" si="10576">+BS1208*2</f>
        <v>0</v>
      </c>
      <c r="BU1208" s="294"/>
      <c r="BV1208" s="294">
        <v>2</v>
      </c>
      <c r="BW1208" s="294">
        <v>2</v>
      </c>
      <c r="BX1208" s="294">
        <v>2</v>
      </c>
      <c r="BY1208" s="294"/>
      <c r="BZ1208" s="294"/>
      <c r="CA1208" s="294"/>
      <c r="CB1208" s="294"/>
      <c r="CC1208" s="294"/>
      <c r="CD1208" s="1"/>
      <c r="CE1208" s="1"/>
      <c r="CF1208" s="1"/>
      <c r="CG1208" s="294"/>
      <c r="CH1208" s="1"/>
      <c r="CI1208" s="1">
        <v>1</v>
      </c>
      <c r="CJ1208" s="1"/>
      <c r="CK1208" s="383"/>
      <c r="CL1208" s="383"/>
      <c r="CM1208" s="383"/>
      <c r="CN1208" s="1">
        <f t="shared" si="10468"/>
        <v>4</v>
      </c>
      <c r="CO1208" s="1">
        <f t="shared" si="10469"/>
        <v>4</v>
      </c>
      <c r="CP1208" s="20">
        <f t="shared" si="10470"/>
        <v>2.5</v>
      </c>
      <c r="CQ1208" s="351"/>
      <c r="CR1208" s="299">
        <f t="shared" si="10471"/>
        <v>1</v>
      </c>
      <c r="CS1208" s="294">
        <v>1</v>
      </c>
      <c r="CT1208" s="294">
        <v>1</v>
      </c>
      <c r="CU1208" s="1"/>
      <c r="CV1208" s="1"/>
      <c r="CW1208" s="1">
        <v>3</v>
      </c>
      <c r="CX1208" s="1"/>
      <c r="CY1208" s="1">
        <v>2</v>
      </c>
      <c r="CZ1208" s="294">
        <v>12</v>
      </c>
      <c r="DA1208" s="17">
        <f t="shared" ref="DA1208" si="10577">+CY1208</f>
        <v>2</v>
      </c>
      <c r="DB1208" s="359">
        <f t="shared" si="10495"/>
        <v>14</v>
      </c>
      <c r="DC1208" s="359">
        <f t="shared" si="10496"/>
        <v>5</v>
      </c>
      <c r="DD1208" s="294"/>
      <c r="DE1208" s="294">
        <f>3*3</f>
        <v>9</v>
      </c>
      <c r="DF1208" s="294">
        <v>6</v>
      </c>
      <c r="DG1208" s="294"/>
      <c r="DH1208" s="294"/>
      <c r="DI1208" s="294"/>
      <c r="DJ1208" s="294"/>
      <c r="DK1208" s="294"/>
      <c r="DL1208" s="294"/>
      <c r="DM1208" s="294"/>
      <c r="DN1208" s="294">
        <f t="shared" si="10505"/>
        <v>36</v>
      </c>
      <c r="DO1208" s="1"/>
      <c r="DP1208" s="1"/>
      <c r="DQ1208" s="17">
        <f t="shared" si="10473"/>
        <v>0</v>
      </c>
      <c r="DR1208" s="17">
        <f t="shared" si="10474"/>
        <v>0</v>
      </c>
      <c r="DS1208" s="17">
        <f t="shared" si="10475"/>
        <v>0</v>
      </c>
      <c r="DT1208" s="17">
        <f t="shared" si="10476"/>
        <v>0</v>
      </c>
      <c r="DU1208" s="17">
        <f t="shared" si="10477"/>
        <v>0</v>
      </c>
      <c r="DV1208" s="17">
        <f t="shared" si="10478"/>
        <v>0</v>
      </c>
      <c r="DW1208" s="1"/>
      <c r="DX1208" s="1"/>
      <c r="DY1208" s="20">
        <f t="shared" si="10479"/>
        <v>0</v>
      </c>
      <c r="DZ1208" s="20">
        <f t="shared" si="10480"/>
        <v>0</v>
      </c>
      <c r="EA1208" s="20">
        <f t="shared" si="10481"/>
        <v>0</v>
      </c>
      <c r="EB1208" s="20">
        <f t="shared" si="10482"/>
        <v>0</v>
      </c>
      <c r="EC1208" s="18">
        <f t="shared" ref="EC1208:EC1232" si="10578">+IF(AND(CT1208=0,SUM(CU1208:CY1208)&gt;1,SUM(CU1208:CY1208)&lt;=4),1,IF(AND(CT1208=0,SUM(CU1208:CY1208)&gt;4),2,0))</f>
        <v>0</v>
      </c>
      <c r="ED1208" s="19">
        <f t="shared" si="10506"/>
        <v>0</v>
      </c>
      <c r="EE1208" s="19">
        <f t="shared" si="10485"/>
        <v>3</v>
      </c>
      <c r="EF1208" s="1">
        <f t="shared" ref="EF1208:EF1232" si="10579">+IF(EE1208&gt;0,CT1208*4,0)</f>
        <v>4</v>
      </c>
      <c r="EG1208" s="18">
        <f>+IF(AND(CT1208+EC1208=0,SUM(AO1208:AR1208)&gt;0,SUM(DK1208:DN1208)&gt;0),(CU1208+CV1208+CW1208+CX1208)*2+CY1208*5,(EC1208+CT1208-FO1208)*5)+IF(AND(EC1208+DQ1208+CT1208=0,SUM(AO1208:AR1208)&gt;0),SUM(CU1208:CX1208)*2+CY1208*5,0)-5</f>
        <v>0</v>
      </c>
      <c r="EH1208" s="341"/>
      <c r="EI1208" s="294"/>
      <c r="EJ1208" s="294">
        <f>3*5.5</f>
        <v>16.5</v>
      </c>
      <c r="EK1208" s="294">
        <f>2*5.5</f>
        <v>11</v>
      </c>
      <c r="EL1208" s="19">
        <v>1</v>
      </c>
      <c r="EM1208" s="19"/>
      <c r="EN1208" s="19"/>
      <c r="EO1208" s="366"/>
      <c r="EP1208" s="366"/>
      <c r="EQ1208" s="374"/>
      <c r="ER1208" s="374"/>
      <c r="ES1208" s="374"/>
      <c r="ET1208" s="374"/>
      <c r="EU1208" s="18">
        <f t="shared" si="10497"/>
        <v>14</v>
      </c>
      <c r="EV1208" s="18">
        <f t="shared" si="10488"/>
        <v>2</v>
      </c>
      <c r="EW1208" s="341">
        <v>4</v>
      </c>
      <c r="EX1208" s="341">
        <v>4</v>
      </c>
      <c r="EY1208" s="341">
        <v>5</v>
      </c>
      <c r="EZ1208" s="365">
        <f t="shared" si="10498"/>
        <v>1</v>
      </c>
      <c r="FA1208" s="294"/>
      <c r="FB1208" s="294"/>
      <c r="FC1208" s="294"/>
      <c r="FD1208" s="300"/>
      <c r="FE1208" s="300"/>
      <c r="FF1208" s="300"/>
      <c r="FG1208" s="300"/>
      <c r="FH1208" s="300"/>
      <c r="FI1208" s="300"/>
      <c r="FJ1208" s="300"/>
      <c r="FK1208" s="294"/>
      <c r="FL1208" s="294"/>
      <c r="FM1208" s="294"/>
      <c r="FN1208" s="294">
        <f t="shared" si="10507"/>
        <v>36</v>
      </c>
      <c r="FO1208" s="294"/>
      <c r="FP1208" s="20">
        <f t="shared" si="10499"/>
        <v>0</v>
      </c>
      <c r="FQ1208" s="20">
        <f t="shared" si="10489"/>
        <v>9</v>
      </c>
      <c r="FR1208" s="20">
        <f t="shared" si="10490"/>
        <v>6</v>
      </c>
      <c r="FS1208" s="20">
        <f t="shared" si="10491"/>
        <v>0</v>
      </c>
      <c r="FT1208" s="20">
        <f t="shared" si="10492"/>
        <v>0</v>
      </c>
      <c r="FU1208" s="20">
        <f t="shared" si="10493"/>
        <v>0</v>
      </c>
      <c r="FV1208" s="20">
        <f t="shared" si="10494"/>
        <v>0</v>
      </c>
      <c r="FW1208" s="294"/>
    </row>
    <row r="1209" spans="1:179" s="301" customFormat="1" ht="27.75" customHeight="1">
      <c r="A1209" s="295"/>
      <c r="B1209" s="296"/>
      <c r="C1209" s="296" t="s">
        <v>198</v>
      </c>
      <c r="D1209" s="296"/>
      <c r="E1209" s="296" t="s">
        <v>44</v>
      </c>
      <c r="F1209" s="296"/>
      <c r="G1209" s="296">
        <v>27</v>
      </c>
      <c r="H1209" s="297"/>
      <c r="I1209" s="297"/>
      <c r="J1209" s="294"/>
      <c r="K1209" s="294"/>
      <c r="L1209" s="294"/>
      <c r="M1209" s="294"/>
      <c r="N1209" s="297"/>
      <c r="O1209" s="297"/>
      <c r="P1209" s="1"/>
      <c r="Q1209" s="16"/>
      <c r="R1209" s="1"/>
      <c r="S1209" s="294"/>
      <c r="T1209" s="294"/>
      <c r="U1209" s="294"/>
      <c r="V1209" s="294"/>
      <c r="W1209" s="294"/>
      <c r="X1209" s="294"/>
      <c r="Y1209" s="294">
        <v>1</v>
      </c>
      <c r="Z1209" s="294"/>
      <c r="AA1209" s="294"/>
      <c r="AB1209" s="294"/>
      <c r="AC1209" s="1">
        <f t="shared" ref="AC1209:AC1210" si="10580">+IF(S1209=1,1,0)+IF(T1209=1,1,0)</f>
        <v>0</v>
      </c>
      <c r="AD1209" s="1">
        <f t="shared" ref="AD1209:AD1210" si="10581">+IF(U1209=1,1,0)+IF(V1209=1,1,0)</f>
        <v>0</v>
      </c>
      <c r="AE1209" s="1">
        <f t="shared" ref="AE1209:AE1210" si="10582">+IF(W1209=1,1,0)+IF(X1209=1,1,0)</f>
        <v>0</v>
      </c>
      <c r="AF1209" s="1">
        <f t="shared" ref="AF1209:AF1210" si="10583">+IF(Y1209=1,1,0)+IF(Z1209=1,1,0)</f>
        <v>1</v>
      </c>
      <c r="AG1209" s="1">
        <f t="shared" ref="AG1209:AG1210" si="10584">+IF(AA1209=1,1,0)</f>
        <v>0</v>
      </c>
      <c r="AH1209" s="1">
        <f t="shared" ref="AH1209:AH1210" si="10585">+IF(AB1209=1,1,0)</f>
        <v>0</v>
      </c>
      <c r="AI1209" s="1">
        <f t="shared" ref="AI1209:AI1210" si="10586">+IF(S1209=2,1,0)+IF(T1209=2,1,0)</f>
        <v>0</v>
      </c>
      <c r="AJ1209" s="1">
        <f t="shared" ref="AJ1209:AJ1210" si="10587">+IF(U1209=2,1,0)+IF(V1209=2,1,0)</f>
        <v>0</v>
      </c>
      <c r="AK1209" s="1">
        <f t="shared" ref="AK1209:AK1210" si="10588">+IF(X1209=2,1,0)+IF(W1209=2,1,0)</f>
        <v>0</v>
      </c>
      <c r="AL1209" s="1">
        <f t="shared" ref="AL1209:AL1210" si="10589">+IF(Y1209=2,1,0)+IF(Z1209=2,1,0)</f>
        <v>0</v>
      </c>
      <c r="AM1209" s="1">
        <f t="shared" ref="AM1209:AM1210" si="10590">+IF(AA1209=2,1,0)</f>
        <v>0</v>
      </c>
      <c r="AN1209" s="1">
        <f t="shared" ref="AN1209:AN1210" si="10591">+IF(AB1209=2,1,0)</f>
        <v>0</v>
      </c>
      <c r="AO1209" s="294"/>
      <c r="AP1209" s="294"/>
      <c r="AQ1209" s="294"/>
      <c r="AR1209" s="294">
        <f t="shared" si="10501"/>
        <v>27</v>
      </c>
      <c r="AS1209" s="298">
        <f t="shared" si="10462"/>
        <v>0</v>
      </c>
      <c r="AT1209" s="298">
        <f t="shared" si="10463"/>
        <v>0</v>
      </c>
      <c r="AU1209" s="298">
        <f t="shared" si="10464"/>
        <v>0</v>
      </c>
      <c r="AV1209" s="298">
        <f t="shared" si="10465"/>
        <v>1</v>
      </c>
      <c r="AW1209" s="294"/>
      <c r="AX1209" s="294"/>
      <c r="AY1209" s="294"/>
      <c r="AZ1209" s="294"/>
      <c r="BA1209" s="294"/>
      <c r="BB1209" s="294"/>
      <c r="BC1209" s="294"/>
      <c r="BD1209" s="294"/>
      <c r="BE1209" s="294"/>
      <c r="BF1209" s="294"/>
      <c r="BG1209" s="294"/>
      <c r="BH1209" s="294"/>
      <c r="BI1209" s="294"/>
      <c r="BJ1209" s="294">
        <v>1</v>
      </c>
      <c r="BK1209" s="294"/>
      <c r="BL1209" s="294"/>
      <c r="BM1209" s="294"/>
      <c r="BN1209" s="294"/>
      <c r="BO1209" s="294"/>
      <c r="BP1209" s="1"/>
      <c r="BQ1209" s="294"/>
      <c r="BR1209" s="17">
        <v>4</v>
      </c>
      <c r="BS1209" s="1">
        <f t="shared" si="10466"/>
        <v>0</v>
      </c>
      <c r="BT1209" s="17">
        <f t="shared" ref="BT1209:BT1210" si="10592">+BS1209*2</f>
        <v>0</v>
      </c>
      <c r="BU1209" s="294"/>
      <c r="BV1209" s="294">
        <v>2</v>
      </c>
      <c r="BW1209" s="294"/>
      <c r="BX1209" s="294"/>
      <c r="BY1209" s="294"/>
      <c r="BZ1209" s="294"/>
      <c r="CA1209" s="294"/>
      <c r="CB1209" s="294"/>
      <c r="CC1209" s="294"/>
      <c r="CD1209" s="1"/>
      <c r="CE1209" s="1">
        <v>1</v>
      </c>
      <c r="CF1209" s="1"/>
      <c r="CG1209" s="294"/>
      <c r="CH1209" s="1"/>
      <c r="CI1209" s="1"/>
      <c r="CJ1209" s="1"/>
      <c r="CK1209" s="383"/>
      <c r="CL1209" s="383"/>
      <c r="CM1209" s="383"/>
      <c r="CN1209" s="1">
        <f t="shared" si="10468"/>
        <v>0</v>
      </c>
      <c r="CO1209" s="1">
        <f t="shared" si="10469"/>
        <v>0</v>
      </c>
      <c r="CP1209" s="20">
        <f t="shared" si="10470"/>
        <v>0.5</v>
      </c>
      <c r="CQ1209" s="351"/>
      <c r="CR1209" s="299">
        <f t="shared" si="10471"/>
        <v>1</v>
      </c>
      <c r="CS1209" s="294"/>
      <c r="CT1209" s="294"/>
      <c r="CU1209" s="1"/>
      <c r="CV1209" s="1"/>
      <c r="CW1209" s="1"/>
      <c r="CX1209" s="1"/>
      <c r="CY1209" s="1"/>
      <c r="CZ1209" s="294"/>
      <c r="DA1209" s="17">
        <f t="shared" ref="DA1209:DA1210" si="10593">+CY1209</f>
        <v>0</v>
      </c>
      <c r="DB1209" s="359">
        <f t="shared" si="10495"/>
        <v>0</v>
      </c>
      <c r="DC1209" s="359">
        <f t="shared" si="10496"/>
        <v>0</v>
      </c>
      <c r="DD1209" s="294"/>
      <c r="DE1209" s="294"/>
      <c r="DF1209" s="294"/>
      <c r="DG1209" s="294"/>
      <c r="DH1209" s="294"/>
      <c r="DI1209" s="294"/>
      <c r="DJ1209" s="294"/>
      <c r="DK1209" s="294"/>
      <c r="DL1209" s="294"/>
      <c r="DM1209" s="294"/>
      <c r="DN1209" s="294"/>
      <c r="DO1209" s="1"/>
      <c r="DP1209" s="1"/>
      <c r="DQ1209" s="17">
        <f t="shared" si="10473"/>
        <v>0</v>
      </c>
      <c r="DR1209" s="17">
        <f t="shared" si="10474"/>
        <v>0</v>
      </c>
      <c r="DS1209" s="17">
        <f t="shared" si="10475"/>
        <v>0</v>
      </c>
      <c r="DT1209" s="17">
        <f t="shared" si="10476"/>
        <v>0</v>
      </c>
      <c r="DU1209" s="17">
        <f t="shared" si="10477"/>
        <v>0</v>
      </c>
      <c r="DV1209" s="17">
        <f t="shared" si="10478"/>
        <v>0</v>
      </c>
      <c r="DW1209" s="1"/>
      <c r="DX1209" s="1"/>
      <c r="DY1209" s="20">
        <f t="shared" si="10479"/>
        <v>0</v>
      </c>
      <c r="DZ1209" s="20">
        <f t="shared" si="10480"/>
        <v>0</v>
      </c>
      <c r="EA1209" s="20">
        <f t="shared" si="10481"/>
        <v>0</v>
      </c>
      <c r="EB1209" s="20">
        <f t="shared" si="10482"/>
        <v>0</v>
      </c>
      <c r="EC1209" s="18">
        <f t="shared" si="10578"/>
        <v>0</v>
      </c>
      <c r="ED1209" s="19">
        <f t="shared" si="10506"/>
        <v>0</v>
      </c>
      <c r="EE1209" s="19">
        <f t="shared" si="10485"/>
        <v>0</v>
      </c>
      <c r="EF1209" s="1">
        <f t="shared" si="10579"/>
        <v>0</v>
      </c>
      <c r="EG1209" s="18">
        <f>+IF(AND(CT1209+EC1209=0,SUM(AO1209:AR1209)&gt;0,SUM(DK1209:DN1209)&gt;0),(CU1209+CV1209+CW1209+CX1209)*2+CY1209*5,(EC1209+CT1209-FO1209)*5)+IF(AND(EC1209+DQ1209+CT1209=0,SUM(AO1209:AR1209)&gt;0),SUM(CU1209:CX1209)*2+CY1209*5,0)</f>
        <v>0</v>
      </c>
      <c r="EH1209" s="341"/>
      <c r="EI1209" s="294"/>
      <c r="EJ1209" s="294"/>
      <c r="EK1209" s="294"/>
      <c r="EL1209" s="19"/>
      <c r="EM1209" s="19"/>
      <c r="EN1209" s="19"/>
      <c r="EO1209" s="366"/>
      <c r="EP1209" s="366"/>
      <c r="EQ1209" s="374"/>
      <c r="ER1209" s="374"/>
      <c r="ES1209" s="374"/>
      <c r="ET1209" s="374"/>
      <c r="EU1209" s="18">
        <f t="shared" si="10497"/>
        <v>0</v>
      </c>
      <c r="EV1209" s="18">
        <f t="shared" si="10488"/>
        <v>2</v>
      </c>
      <c r="EW1209" s="341"/>
      <c r="EX1209" s="341"/>
      <c r="EY1209" s="341"/>
      <c r="EZ1209" s="365">
        <f t="shared" si="10498"/>
        <v>0</v>
      </c>
      <c r="FA1209" s="294"/>
      <c r="FB1209" s="294"/>
      <c r="FC1209" s="294"/>
      <c r="FD1209" s="300"/>
      <c r="FE1209" s="300"/>
      <c r="FF1209" s="300"/>
      <c r="FG1209" s="300"/>
      <c r="FH1209" s="300"/>
      <c r="FI1209" s="300"/>
      <c r="FJ1209" s="300"/>
      <c r="FK1209" s="294"/>
      <c r="FL1209" s="294"/>
      <c r="FM1209" s="294"/>
      <c r="FN1209" s="294"/>
      <c r="FO1209" s="294"/>
      <c r="FP1209" s="20">
        <f t="shared" si="10499"/>
        <v>0</v>
      </c>
      <c r="FQ1209" s="20">
        <f t="shared" si="10489"/>
        <v>0</v>
      </c>
      <c r="FR1209" s="20">
        <f t="shared" si="10490"/>
        <v>0</v>
      </c>
      <c r="FS1209" s="20">
        <f t="shared" si="10491"/>
        <v>0</v>
      </c>
      <c r="FT1209" s="20">
        <f t="shared" si="10492"/>
        <v>0</v>
      </c>
      <c r="FU1209" s="20">
        <f t="shared" si="10493"/>
        <v>0</v>
      </c>
      <c r="FV1209" s="20">
        <f t="shared" si="10494"/>
        <v>0</v>
      </c>
      <c r="FW1209" s="294"/>
    </row>
    <row r="1210" spans="1:179" s="301" customFormat="1" ht="27.75" customHeight="1">
      <c r="A1210" s="295"/>
      <c r="B1210" s="296">
        <v>9</v>
      </c>
      <c r="C1210" s="296">
        <f t="shared" ref="C1210:C1219" si="10594">B1210</f>
        <v>9</v>
      </c>
      <c r="D1210" s="296" t="s">
        <v>44</v>
      </c>
      <c r="E1210" s="296" t="str">
        <f t="shared" ref="E1210:E1215" si="10595">D1210</f>
        <v>LT8,5</v>
      </c>
      <c r="F1210" s="296">
        <v>45</v>
      </c>
      <c r="G1210" s="296">
        <v>18</v>
      </c>
      <c r="H1210" s="297"/>
      <c r="I1210" s="297"/>
      <c r="J1210" s="294"/>
      <c r="K1210" s="294"/>
      <c r="L1210" s="294"/>
      <c r="M1210" s="294"/>
      <c r="N1210" s="297"/>
      <c r="O1210" s="297"/>
      <c r="P1210" s="1"/>
      <c r="Q1210" s="16"/>
      <c r="R1210" s="1"/>
      <c r="S1210" s="294"/>
      <c r="T1210" s="294"/>
      <c r="U1210" s="294"/>
      <c r="V1210" s="294"/>
      <c r="W1210" s="294"/>
      <c r="X1210" s="294"/>
      <c r="Y1210" s="294"/>
      <c r="Z1210" s="294"/>
      <c r="AA1210" s="294"/>
      <c r="AB1210" s="294"/>
      <c r="AC1210" s="1">
        <f t="shared" si="10580"/>
        <v>0</v>
      </c>
      <c r="AD1210" s="1">
        <f t="shared" si="10581"/>
        <v>0</v>
      </c>
      <c r="AE1210" s="1">
        <f t="shared" si="10582"/>
        <v>0</v>
      </c>
      <c r="AF1210" s="1">
        <f t="shared" si="10583"/>
        <v>0</v>
      </c>
      <c r="AG1210" s="1">
        <f t="shared" si="10584"/>
        <v>0</v>
      </c>
      <c r="AH1210" s="1">
        <f t="shared" si="10585"/>
        <v>0</v>
      </c>
      <c r="AI1210" s="1">
        <f t="shared" si="10586"/>
        <v>0</v>
      </c>
      <c r="AJ1210" s="1">
        <f t="shared" si="10587"/>
        <v>0</v>
      </c>
      <c r="AK1210" s="1">
        <f t="shared" si="10588"/>
        <v>0</v>
      </c>
      <c r="AL1210" s="1">
        <f t="shared" si="10589"/>
        <v>0</v>
      </c>
      <c r="AM1210" s="1">
        <f t="shared" si="10590"/>
        <v>0</v>
      </c>
      <c r="AN1210" s="1">
        <f t="shared" si="10591"/>
        <v>0</v>
      </c>
      <c r="AO1210" s="294"/>
      <c r="AP1210" s="294"/>
      <c r="AQ1210" s="294"/>
      <c r="AR1210" s="294">
        <f t="shared" si="10501"/>
        <v>18</v>
      </c>
      <c r="AS1210" s="298">
        <f t="shared" si="10462"/>
        <v>0</v>
      </c>
      <c r="AT1210" s="298">
        <f t="shared" si="10463"/>
        <v>0</v>
      </c>
      <c r="AU1210" s="298">
        <f t="shared" si="10464"/>
        <v>0</v>
      </c>
      <c r="AV1210" s="298">
        <f t="shared" si="10465"/>
        <v>1</v>
      </c>
      <c r="AW1210" s="294"/>
      <c r="AX1210" s="294"/>
      <c r="AY1210" s="294"/>
      <c r="AZ1210" s="294"/>
      <c r="BA1210" s="294"/>
      <c r="BB1210" s="294"/>
      <c r="BC1210" s="294"/>
      <c r="BD1210" s="294"/>
      <c r="BE1210" s="294"/>
      <c r="BF1210" s="294"/>
      <c r="BG1210" s="294"/>
      <c r="BH1210" s="294"/>
      <c r="BI1210" s="294"/>
      <c r="BJ1210" s="294">
        <v>1</v>
      </c>
      <c r="BK1210" s="294"/>
      <c r="BL1210" s="294"/>
      <c r="BM1210" s="294"/>
      <c r="BN1210" s="294"/>
      <c r="BO1210" s="294"/>
      <c r="BP1210" s="1"/>
      <c r="BQ1210" s="294"/>
      <c r="BR1210" s="17">
        <v>4</v>
      </c>
      <c r="BS1210" s="1">
        <f t="shared" si="10466"/>
        <v>0</v>
      </c>
      <c r="BT1210" s="17">
        <f t="shared" si="10592"/>
        <v>0</v>
      </c>
      <c r="BU1210" s="294"/>
      <c r="BV1210" s="294">
        <v>2</v>
      </c>
      <c r="BW1210" s="294"/>
      <c r="BX1210" s="294"/>
      <c r="BY1210" s="294"/>
      <c r="BZ1210" s="294"/>
      <c r="CA1210" s="294"/>
      <c r="CB1210" s="294"/>
      <c r="CC1210" s="294"/>
      <c r="CD1210" s="1"/>
      <c r="CE1210" s="1"/>
      <c r="CF1210" s="1"/>
      <c r="CG1210" s="294"/>
      <c r="CH1210" s="1"/>
      <c r="CI1210" s="1">
        <v>1</v>
      </c>
      <c r="CJ1210" s="1"/>
      <c r="CK1210" s="383"/>
      <c r="CL1210" s="383"/>
      <c r="CM1210" s="383"/>
      <c r="CN1210" s="1">
        <f t="shared" si="10468"/>
        <v>0</v>
      </c>
      <c r="CO1210" s="1">
        <f t="shared" si="10469"/>
        <v>0</v>
      </c>
      <c r="CP1210" s="20">
        <f t="shared" si="10470"/>
        <v>2.5</v>
      </c>
      <c r="CQ1210" s="351"/>
      <c r="CR1210" s="299">
        <f t="shared" si="10471"/>
        <v>1</v>
      </c>
      <c r="CS1210" s="294">
        <v>1</v>
      </c>
      <c r="CT1210" s="294"/>
      <c r="CU1210" s="1"/>
      <c r="CV1210" s="1"/>
      <c r="CW1210" s="1">
        <v>3</v>
      </c>
      <c r="CX1210" s="1"/>
      <c r="CY1210" s="1">
        <v>1</v>
      </c>
      <c r="CZ1210" s="294">
        <v>10</v>
      </c>
      <c r="DA1210" s="17">
        <f t="shared" si="10593"/>
        <v>1</v>
      </c>
      <c r="DB1210" s="359">
        <f t="shared" si="10495"/>
        <v>11</v>
      </c>
      <c r="DC1210" s="359">
        <f t="shared" si="10496"/>
        <v>4</v>
      </c>
      <c r="DD1210" s="294"/>
      <c r="DE1210" s="294">
        <v>9</v>
      </c>
      <c r="DF1210" s="294"/>
      <c r="DG1210" s="294"/>
      <c r="DH1210" s="294"/>
      <c r="DI1210" s="294">
        <v>4</v>
      </c>
      <c r="DJ1210" s="294"/>
      <c r="DK1210" s="294"/>
      <c r="DL1210" s="294"/>
      <c r="DM1210" s="294"/>
      <c r="DN1210" s="294">
        <f>F1210</f>
        <v>45</v>
      </c>
      <c r="DO1210" s="1"/>
      <c r="DP1210" s="1"/>
      <c r="DQ1210" s="17">
        <f t="shared" si="10473"/>
        <v>0</v>
      </c>
      <c r="DR1210" s="17">
        <f t="shared" si="10474"/>
        <v>0</v>
      </c>
      <c r="DS1210" s="17">
        <f t="shared" si="10475"/>
        <v>0</v>
      </c>
      <c r="DT1210" s="17">
        <f t="shared" si="10476"/>
        <v>0</v>
      </c>
      <c r="DU1210" s="17">
        <f t="shared" si="10477"/>
        <v>0</v>
      </c>
      <c r="DV1210" s="17">
        <f t="shared" si="10478"/>
        <v>0</v>
      </c>
      <c r="DW1210" s="1"/>
      <c r="DX1210" s="1"/>
      <c r="DY1210" s="20">
        <f t="shared" si="10479"/>
        <v>0</v>
      </c>
      <c r="DZ1210" s="20">
        <f t="shared" si="10480"/>
        <v>0</v>
      </c>
      <c r="EA1210" s="20">
        <f t="shared" si="10481"/>
        <v>0</v>
      </c>
      <c r="EB1210" s="20">
        <f t="shared" si="10482"/>
        <v>0</v>
      </c>
      <c r="EC1210" s="18">
        <f t="shared" si="10578"/>
        <v>1</v>
      </c>
      <c r="ED1210" s="19">
        <f t="shared" si="10506"/>
        <v>3</v>
      </c>
      <c r="EE1210" s="19">
        <f t="shared" si="10485"/>
        <v>0</v>
      </c>
      <c r="EF1210" s="1">
        <f t="shared" si="10579"/>
        <v>0</v>
      </c>
      <c r="EG1210" s="18">
        <f>+IF(AND(CT1210+EC1210=0,SUM(AO1210:AR1210)&gt;0,SUM(DK1210:DN1210)&gt;0),(CU1210+CV1210+CW1210+CX1210)*2+CY1210*5,(EC1210+CT1210-FO1210)*5)+IF(AND(EC1210+DQ1210+CT1210=0,SUM(AO1210:AR1210)&gt;0),SUM(CU1210:CX1210)*2+CY1210*5,0)</f>
        <v>5</v>
      </c>
      <c r="EH1210" s="341"/>
      <c r="EI1210" s="294"/>
      <c r="EJ1210" s="294">
        <f>3*5.5</f>
        <v>16.5</v>
      </c>
      <c r="EK1210" s="294"/>
      <c r="EL1210" s="19">
        <v>1</v>
      </c>
      <c r="EM1210" s="19"/>
      <c r="EN1210" s="19"/>
      <c r="EO1210" s="366"/>
      <c r="EP1210" s="366"/>
      <c r="EQ1210" s="374"/>
      <c r="ER1210" s="374"/>
      <c r="ES1210" s="374"/>
      <c r="ET1210" s="374"/>
      <c r="EU1210" s="18">
        <f t="shared" si="10497"/>
        <v>12</v>
      </c>
      <c r="EV1210" s="18">
        <f t="shared" si="10488"/>
        <v>2</v>
      </c>
      <c r="EW1210" s="341">
        <v>2</v>
      </c>
      <c r="EX1210" s="341"/>
      <c r="EY1210" s="341">
        <v>4</v>
      </c>
      <c r="EZ1210" s="365">
        <f t="shared" si="10498"/>
        <v>0</v>
      </c>
      <c r="FA1210" s="294"/>
      <c r="FB1210" s="294"/>
      <c r="FC1210" s="294"/>
      <c r="FD1210" s="300"/>
      <c r="FE1210" s="300"/>
      <c r="FF1210" s="300"/>
      <c r="FG1210" s="300"/>
      <c r="FH1210" s="300"/>
      <c r="FI1210" s="300"/>
      <c r="FJ1210" s="300"/>
      <c r="FK1210" s="294"/>
      <c r="FL1210" s="294"/>
      <c r="FM1210" s="294"/>
      <c r="FN1210" s="294">
        <f>F1210</f>
        <v>45</v>
      </c>
      <c r="FO1210" s="294"/>
      <c r="FP1210" s="20">
        <f t="shared" si="10499"/>
        <v>0</v>
      </c>
      <c r="FQ1210" s="20">
        <f t="shared" si="10489"/>
        <v>9</v>
      </c>
      <c r="FR1210" s="20">
        <f t="shared" si="10490"/>
        <v>0</v>
      </c>
      <c r="FS1210" s="20">
        <f t="shared" si="10491"/>
        <v>0</v>
      </c>
      <c r="FT1210" s="20">
        <f t="shared" si="10492"/>
        <v>0</v>
      </c>
      <c r="FU1210" s="20">
        <f t="shared" si="10493"/>
        <v>0</v>
      </c>
      <c r="FV1210" s="20">
        <f t="shared" si="10494"/>
        <v>0</v>
      </c>
      <c r="FW1210" s="294"/>
    </row>
    <row r="1211" spans="1:179" s="301" customFormat="1" ht="27.75" customHeight="1">
      <c r="A1211" s="295"/>
      <c r="B1211" s="296">
        <v>10</v>
      </c>
      <c r="C1211" s="296">
        <f t="shared" si="10594"/>
        <v>10</v>
      </c>
      <c r="D1211" s="296" t="s">
        <v>44</v>
      </c>
      <c r="E1211" s="296" t="str">
        <f t="shared" si="10595"/>
        <v>LT8,5</v>
      </c>
      <c r="F1211" s="296">
        <v>32</v>
      </c>
      <c r="G1211" s="296">
        <f t="shared" ref="G1211:G1219" si="10596">F1211</f>
        <v>32</v>
      </c>
      <c r="H1211" s="297"/>
      <c r="I1211" s="297"/>
      <c r="J1211" s="294"/>
      <c r="K1211" s="294"/>
      <c r="L1211" s="294"/>
      <c r="M1211" s="294">
        <v>4</v>
      </c>
      <c r="N1211" s="297"/>
      <c r="O1211" s="297"/>
      <c r="P1211" s="1"/>
      <c r="Q1211" s="16"/>
      <c r="R1211" s="1"/>
      <c r="S1211" s="294"/>
      <c r="T1211" s="294"/>
      <c r="U1211" s="294"/>
      <c r="V1211" s="294"/>
      <c r="W1211" s="294"/>
      <c r="X1211" s="294"/>
      <c r="Y1211" s="294"/>
      <c r="Z1211" s="294"/>
      <c r="AA1211" s="294"/>
      <c r="AB1211" s="294"/>
      <c r="AC1211" s="1">
        <f t="shared" ref="AC1211" si="10597">+IF(S1211=1,1,0)+IF(T1211=1,1,0)</f>
        <v>0</v>
      </c>
      <c r="AD1211" s="1">
        <f t="shared" ref="AD1211" si="10598">+IF(U1211=1,1,0)+IF(V1211=1,1,0)</f>
        <v>0</v>
      </c>
      <c r="AE1211" s="1">
        <f t="shared" ref="AE1211" si="10599">+IF(W1211=1,1,0)+IF(X1211=1,1,0)</f>
        <v>0</v>
      </c>
      <c r="AF1211" s="1">
        <f t="shared" ref="AF1211" si="10600">+IF(Y1211=1,1,0)+IF(Z1211=1,1,0)</f>
        <v>0</v>
      </c>
      <c r="AG1211" s="1">
        <f t="shared" ref="AG1211" si="10601">+IF(AA1211=1,1,0)</f>
        <v>0</v>
      </c>
      <c r="AH1211" s="1">
        <f t="shared" ref="AH1211" si="10602">+IF(AB1211=1,1,0)</f>
        <v>0</v>
      </c>
      <c r="AI1211" s="1">
        <f t="shared" ref="AI1211" si="10603">+IF(S1211=2,1,0)+IF(T1211=2,1,0)</f>
        <v>0</v>
      </c>
      <c r="AJ1211" s="1">
        <f t="shared" ref="AJ1211" si="10604">+IF(U1211=2,1,0)+IF(V1211=2,1,0)</f>
        <v>0</v>
      </c>
      <c r="AK1211" s="1">
        <f t="shared" ref="AK1211" si="10605">+IF(X1211=2,1,0)+IF(W1211=2,1,0)</f>
        <v>0</v>
      </c>
      <c r="AL1211" s="1">
        <f t="shared" ref="AL1211" si="10606">+IF(Y1211=2,1,0)+IF(Z1211=2,1,0)</f>
        <v>0</v>
      </c>
      <c r="AM1211" s="1">
        <f t="shared" ref="AM1211" si="10607">+IF(AA1211=2,1,0)</f>
        <v>0</v>
      </c>
      <c r="AN1211" s="1">
        <f t="shared" ref="AN1211" si="10608">+IF(AB1211=2,1,0)</f>
        <v>0</v>
      </c>
      <c r="AO1211" s="294"/>
      <c r="AP1211" s="294"/>
      <c r="AQ1211" s="294"/>
      <c r="AR1211" s="294">
        <f t="shared" si="10501"/>
        <v>32</v>
      </c>
      <c r="AS1211" s="298">
        <f t="shared" si="10462"/>
        <v>0</v>
      </c>
      <c r="AT1211" s="298">
        <f t="shared" si="10463"/>
        <v>0</v>
      </c>
      <c r="AU1211" s="298">
        <f t="shared" si="10464"/>
        <v>0</v>
      </c>
      <c r="AV1211" s="298">
        <f t="shared" si="10465"/>
        <v>1</v>
      </c>
      <c r="AW1211" s="294"/>
      <c r="AX1211" s="294"/>
      <c r="AY1211" s="294"/>
      <c r="AZ1211" s="294"/>
      <c r="BA1211" s="294"/>
      <c r="BB1211" s="294"/>
      <c r="BC1211" s="294"/>
      <c r="BD1211" s="294"/>
      <c r="BE1211" s="294"/>
      <c r="BF1211" s="294"/>
      <c r="BG1211" s="294"/>
      <c r="BH1211" s="294"/>
      <c r="BI1211" s="294"/>
      <c r="BJ1211" s="294">
        <v>1</v>
      </c>
      <c r="BK1211" s="294"/>
      <c r="BL1211" s="294"/>
      <c r="BM1211" s="294"/>
      <c r="BN1211" s="294"/>
      <c r="BO1211" s="294"/>
      <c r="BP1211" s="1"/>
      <c r="BQ1211" s="294"/>
      <c r="BR1211" s="17">
        <v>4</v>
      </c>
      <c r="BS1211" s="1">
        <f t="shared" si="10466"/>
        <v>0</v>
      </c>
      <c r="BT1211" s="17">
        <f t="shared" ref="BT1211" si="10609">+BS1211*2</f>
        <v>0</v>
      </c>
      <c r="BU1211" s="294"/>
      <c r="BV1211" s="294">
        <v>2</v>
      </c>
      <c r="BW1211" s="294"/>
      <c r="BX1211" s="294"/>
      <c r="BY1211" s="294"/>
      <c r="BZ1211" s="294"/>
      <c r="CA1211" s="294"/>
      <c r="CB1211" s="294"/>
      <c r="CC1211" s="294"/>
      <c r="CD1211" s="1"/>
      <c r="CE1211" s="1"/>
      <c r="CF1211" s="1"/>
      <c r="CG1211" s="294"/>
      <c r="CH1211" s="1"/>
      <c r="CI1211" s="1">
        <v>1</v>
      </c>
      <c r="CJ1211" s="1"/>
      <c r="CK1211" s="383"/>
      <c r="CL1211" s="383"/>
      <c r="CM1211" s="383"/>
      <c r="CN1211" s="1">
        <f t="shared" si="10468"/>
        <v>0</v>
      </c>
      <c r="CO1211" s="1">
        <f t="shared" si="10469"/>
        <v>0</v>
      </c>
      <c r="CP1211" s="20">
        <f t="shared" si="10470"/>
        <v>2.5</v>
      </c>
      <c r="CQ1211" s="351"/>
      <c r="CR1211" s="299">
        <f t="shared" si="10471"/>
        <v>1</v>
      </c>
      <c r="CS1211" s="294"/>
      <c r="CT1211" s="294"/>
      <c r="CU1211" s="1"/>
      <c r="CV1211" s="1"/>
      <c r="CW1211" s="1">
        <v>1</v>
      </c>
      <c r="CX1211" s="1"/>
      <c r="CY1211" s="1"/>
      <c r="CZ1211" s="294">
        <v>4</v>
      </c>
      <c r="DA1211" s="17">
        <f t="shared" ref="DA1211" si="10610">+CY1211</f>
        <v>0</v>
      </c>
      <c r="DB1211" s="359">
        <f t="shared" si="10495"/>
        <v>4</v>
      </c>
      <c r="DC1211" s="359">
        <f t="shared" si="10496"/>
        <v>1</v>
      </c>
      <c r="DD1211" s="294"/>
      <c r="DE1211" s="294"/>
      <c r="DF1211" s="294"/>
      <c r="DG1211" s="294"/>
      <c r="DH1211" s="294">
        <v>4</v>
      </c>
      <c r="DI1211" s="294"/>
      <c r="DJ1211" s="294"/>
      <c r="DK1211" s="294"/>
      <c r="DL1211" s="294"/>
      <c r="DM1211" s="294"/>
      <c r="DN1211" s="294">
        <f>F1211</f>
        <v>32</v>
      </c>
      <c r="DO1211" s="1"/>
      <c r="DP1211" s="1"/>
      <c r="DQ1211" s="17">
        <f t="shared" si="10473"/>
        <v>0</v>
      </c>
      <c r="DR1211" s="17">
        <f t="shared" si="10474"/>
        <v>0</v>
      </c>
      <c r="DS1211" s="17">
        <f t="shared" si="10475"/>
        <v>0</v>
      </c>
      <c r="DT1211" s="17">
        <f t="shared" si="10476"/>
        <v>0</v>
      </c>
      <c r="DU1211" s="17">
        <f t="shared" si="10477"/>
        <v>0</v>
      </c>
      <c r="DV1211" s="17">
        <f t="shared" si="10478"/>
        <v>0</v>
      </c>
      <c r="DW1211" s="1"/>
      <c r="DX1211" s="1"/>
      <c r="DY1211" s="20">
        <f t="shared" si="10479"/>
        <v>0</v>
      </c>
      <c r="DZ1211" s="20">
        <f t="shared" si="10480"/>
        <v>0</v>
      </c>
      <c r="EA1211" s="20">
        <f t="shared" si="10481"/>
        <v>0</v>
      </c>
      <c r="EB1211" s="20">
        <f t="shared" si="10482"/>
        <v>0</v>
      </c>
      <c r="EC1211" s="18">
        <f t="shared" si="10578"/>
        <v>0</v>
      </c>
      <c r="ED1211" s="19">
        <f t="shared" si="10506"/>
        <v>0</v>
      </c>
      <c r="EE1211" s="19">
        <f t="shared" si="10485"/>
        <v>0</v>
      </c>
      <c r="EF1211" s="1">
        <f t="shared" si="10579"/>
        <v>0</v>
      </c>
      <c r="EG1211" s="18">
        <f>+IF(AND(CT1211+EC1211=0,SUM(AO1211:AR1211)&gt;0,SUM(DK1211:DN1211)&gt;0),(CU1211+CV1211+CW1211+CX1211)*2+CY1211*5,(EC1211+CT1211-FO1211)*5)+IF(AND(EC1211+DQ1211+CT1211=0,SUM(AO1211:AR1211)&gt;0),SUM(CU1211:CX1211)*2+CY1211*5,0)-2</f>
        <v>2</v>
      </c>
      <c r="EH1211" s="341"/>
      <c r="EI1211" s="294"/>
      <c r="EJ1211" s="294"/>
      <c r="EK1211" s="294"/>
      <c r="EL1211" s="19">
        <v>1</v>
      </c>
      <c r="EM1211" s="19"/>
      <c r="EN1211" s="19"/>
      <c r="EO1211" s="366"/>
      <c r="EP1211" s="366"/>
      <c r="EQ1211" s="374"/>
      <c r="ER1211" s="374"/>
      <c r="ES1211" s="374"/>
      <c r="ET1211" s="374"/>
      <c r="EU1211" s="18">
        <f t="shared" si="10497"/>
        <v>6</v>
      </c>
      <c r="EV1211" s="18">
        <f t="shared" si="10488"/>
        <v>2</v>
      </c>
      <c r="EW1211" s="341">
        <v>2</v>
      </c>
      <c r="EX1211" s="341"/>
      <c r="EY1211" s="341">
        <v>2</v>
      </c>
      <c r="EZ1211" s="365">
        <f t="shared" si="10498"/>
        <v>0</v>
      </c>
      <c r="FA1211" s="294"/>
      <c r="FB1211" s="294"/>
      <c r="FC1211" s="294"/>
      <c r="FD1211" s="300"/>
      <c r="FE1211" s="300"/>
      <c r="FF1211" s="300"/>
      <c r="FG1211" s="300"/>
      <c r="FH1211" s="300"/>
      <c r="FI1211" s="300"/>
      <c r="FJ1211" s="300"/>
      <c r="FK1211" s="294"/>
      <c r="FL1211" s="294"/>
      <c r="FM1211" s="294"/>
      <c r="FN1211" s="294">
        <f>F1211</f>
        <v>32</v>
      </c>
      <c r="FO1211" s="294"/>
      <c r="FP1211" s="20">
        <f t="shared" si="10499"/>
        <v>0</v>
      </c>
      <c r="FQ1211" s="20">
        <f t="shared" si="10489"/>
        <v>0</v>
      </c>
      <c r="FR1211" s="20">
        <f t="shared" si="10490"/>
        <v>0</v>
      </c>
      <c r="FS1211" s="20">
        <f t="shared" si="10491"/>
        <v>0</v>
      </c>
      <c r="FT1211" s="20">
        <f t="shared" si="10492"/>
        <v>0</v>
      </c>
      <c r="FU1211" s="20">
        <f t="shared" si="10493"/>
        <v>0</v>
      </c>
      <c r="FV1211" s="20">
        <f t="shared" si="10494"/>
        <v>0</v>
      </c>
      <c r="FW1211" s="294"/>
    </row>
    <row r="1212" spans="1:179" s="301" customFormat="1" ht="27.75" customHeight="1">
      <c r="A1212" s="295"/>
      <c r="B1212" s="296">
        <v>11</v>
      </c>
      <c r="C1212" s="296">
        <f t="shared" si="10594"/>
        <v>11</v>
      </c>
      <c r="D1212" s="296" t="s">
        <v>44</v>
      </c>
      <c r="E1212" s="296" t="str">
        <f t="shared" si="10595"/>
        <v>LT8,5</v>
      </c>
      <c r="F1212" s="296">
        <v>18</v>
      </c>
      <c r="G1212" s="296">
        <f t="shared" si="10596"/>
        <v>18</v>
      </c>
      <c r="H1212" s="297"/>
      <c r="I1212" s="297"/>
      <c r="J1212" s="294"/>
      <c r="K1212" s="294"/>
      <c r="L1212" s="294"/>
      <c r="M1212" s="294"/>
      <c r="N1212" s="297"/>
      <c r="O1212" s="297"/>
      <c r="P1212" s="1"/>
      <c r="Q1212" s="16"/>
      <c r="R1212" s="1"/>
      <c r="S1212" s="294"/>
      <c r="T1212" s="294"/>
      <c r="U1212" s="294"/>
      <c r="V1212" s="294"/>
      <c r="W1212" s="294"/>
      <c r="X1212" s="294"/>
      <c r="Y1212" s="294"/>
      <c r="Z1212" s="294"/>
      <c r="AA1212" s="294"/>
      <c r="AB1212" s="294"/>
      <c r="AC1212" s="1">
        <f t="shared" ref="AC1212" si="10611">+IF(S1212=1,1,0)+IF(T1212=1,1,0)</f>
        <v>0</v>
      </c>
      <c r="AD1212" s="1">
        <f t="shared" ref="AD1212" si="10612">+IF(U1212=1,1,0)+IF(V1212=1,1,0)</f>
        <v>0</v>
      </c>
      <c r="AE1212" s="1">
        <f t="shared" ref="AE1212" si="10613">+IF(W1212=1,1,0)+IF(X1212=1,1,0)</f>
        <v>0</v>
      </c>
      <c r="AF1212" s="1">
        <f t="shared" ref="AF1212" si="10614">+IF(Y1212=1,1,0)+IF(Z1212=1,1,0)</f>
        <v>0</v>
      </c>
      <c r="AG1212" s="1">
        <f t="shared" ref="AG1212" si="10615">+IF(AA1212=1,1,0)</f>
        <v>0</v>
      </c>
      <c r="AH1212" s="1">
        <f t="shared" ref="AH1212" si="10616">+IF(AB1212=1,1,0)</f>
        <v>0</v>
      </c>
      <c r="AI1212" s="1">
        <f t="shared" ref="AI1212" si="10617">+IF(S1212=2,1,0)+IF(T1212=2,1,0)</f>
        <v>0</v>
      </c>
      <c r="AJ1212" s="1">
        <f t="shared" ref="AJ1212" si="10618">+IF(U1212=2,1,0)+IF(V1212=2,1,0)</f>
        <v>0</v>
      </c>
      <c r="AK1212" s="1">
        <f t="shared" ref="AK1212" si="10619">+IF(X1212=2,1,0)+IF(W1212=2,1,0)</f>
        <v>0</v>
      </c>
      <c r="AL1212" s="1">
        <f t="shared" ref="AL1212" si="10620">+IF(Y1212=2,1,0)+IF(Z1212=2,1,0)</f>
        <v>0</v>
      </c>
      <c r="AM1212" s="1">
        <f t="shared" ref="AM1212" si="10621">+IF(AA1212=2,1,0)</f>
        <v>0</v>
      </c>
      <c r="AN1212" s="1">
        <f t="shared" ref="AN1212" si="10622">+IF(AB1212=2,1,0)</f>
        <v>0</v>
      </c>
      <c r="AO1212" s="294"/>
      <c r="AP1212" s="294"/>
      <c r="AQ1212" s="294"/>
      <c r="AR1212" s="294">
        <f t="shared" si="10501"/>
        <v>18</v>
      </c>
      <c r="AS1212" s="298">
        <f t="shared" si="10462"/>
        <v>0</v>
      </c>
      <c r="AT1212" s="298">
        <f t="shared" si="10463"/>
        <v>0</v>
      </c>
      <c r="AU1212" s="298">
        <f t="shared" si="10464"/>
        <v>0</v>
      </c>
      <c r="AV1212" s="298">
        <f t="shared" si="10465"/>
        <v>1</v>
      </c>
      <c r="AW1212" s="294"/>
      <c r="AX1212" s="294"/>
      <c r="AY1212" s="294"/>
      <c r="AZ1212" s="294"/>
      <c r="BA1212" s="294"/>
      <c r="BB1212" s="294"/>
      <c r="BC1212" s="294"/>
      <c r="BD1212" s="294"/>
      <c r="BE1212" s="294"/>
      <c r="BF1212" s="294"/>
      <c r="BG1212" s="294"/>
      <c r="BH1212" s="294"/>
      <c r="BI1212" s="294"/>
      <c r="BJ1212" s="294">
        <v>1</v>
      </c>
      <c r="BK1212" s="294"/>
      <c r="BL1212" s="294"/>
      <c r="BM1212" s="294"/>
      <c r="BN1212" s="294"/>
      <c r="BO1212" s="294"/>
      <c r="BP1212" s="1"/>
      <c r="BQ1212" s="294"/>
      <c r="BR1212" s="17">
        <v>4</v>
      </c>
      <c r="BS1212" s="1">
        <f t="shared" si="10466"/>
        <v>0</v>
      </c>
      <c r="BT1212" s="17">
        <f t="shared" ref="BT1212" si="10623">+BS1212*2</f>
        <v>0</v>
      </c>
      <c r="BU1212" s="294"/>
      <c r="BV1212" s="294">
        <v>2</v>
      </c>
      <c r="BW1212" s="294"/>
      <c r="BX1212" s="294"/>
      <c r="BY1212" s="294"/>
      <c r="BZ1212" s="294"/>
      <c r="CA1212" s="294"/>
      <c r="CB1212" s="294"/>
      <c r="CC1212" s="294"/>
      <c r="CD1212" s="1"/>
      <c r="CE1212" s="1"/>
      <c r="CF1212" s="1"/>
      <c r="CG1212" s="294"/>
      <c r="CH1212" s="1"/>
      <c r="CI1212" s="1">
        <v>1</v>
      </c>
      <c r="CJ1212" s="1"/>
      <c r="CK1212" s="383"/>
      <c r="CL1212" s="383"/>
      <c r="CM1212" s="383"/>
      <c r="CN1212" s="1">
        <f t="shared" si="10468"/>
        <v>0</v>
      </c>
      <c r="CO1212" s="1">
        <f t="shared" si="10469"/>
        <v>0</v>
      </c>
      <c r="CP1212" s="20">
        <f t="shared" si="10470"/>
        <v>2.5</v>
      </c>
      <c r="CQ1212" s="351"/>
      <c r="CR1212" s="299">
        <f t="shared" si="10471"/>
        <v>1</v>
      </c>
      <c r="CS1212" s="294">
        <v>2</v>
      </c>
      <c r="CT1212" s="294">
        <v>1</v>
      </c>
      <c r="CU1212" s="1"/>
      <c r="CV1212" s="1"/>
      <c r="CW1212" s="1">
        <v>3</v>
      </c>
      <c r="CX1212" s="1"/>
      <c r="CY1212" s="1">
        <v>2</v>
      </c>
      <c r="CZ1212" s="294">
        <v>10</v>
      </c>
      <c r="DA1212" s="17">
        <f t="shared" ref="DA1212" si="10624">+CY1212</f>
        <v>2</v>
      </c>
      <c r="DB1212" s="359">
        <f t="shared" si="10495"/>
        <v>12</v>
      </c>
      <c r="DC1212" s="359">
        <f t="shared" si="10496"/>
        <v>5</v>
      </c>
      <c r="DD1212" s="294"/>
      <c r="DE1212" s="294">
        <f>3*3</f>
        <v>9</v>
      </c>
      <c r="DF1212" s="294">
        <v>6</v>
      </c>
      <c r="DG1212" s="294"/>
      <c r="DH1212" s="294"/>
      <c r="DI1212" s="294"/>
      <c r="DJ1212" s="294"/>
      <c r="DK1212" s="294"/>
      <c r="DL1212" s="294"/>
      <c r="DM1212" s="294"/>
      <c r="DN1212" s="294">
        <f>F1212</f>
        <v>18</v>
      </c>
      <c r="DO1212" s="1"/>
      <c r="DP1212" s="1"/>
      <c r="DQ1212" s="17">
        <f t="shared" si="10473"/>
        <v>0</v>
      </c>
      <c r="DR1212" s="17">
        <f t="shared" si="10474"/>
        <v>0</v>
      </c>
      <c r="DS1212" s="17">
        <f t="shared" si="10475"/>
        <v>0</v>
      </c>
      <c r="DT1212" s="17">
        <f t="shared" si="10476"/>
        <v>0</v>
      </c>
      <c r="DU1212" s="17">
        <f t="shared" si="10477"/>
        <v>0</v>
      </c>
      <c r="DV1212" s="17">
        <f t="shared" si="10478"/>
        <v>0</v>
      </c>
      <c r="DW1212" s="1"/>
      <c r="DX1212" s="1"/>
      <c r="DY1212" s="20">
        <f t="shared" si="10479"/>
        <v>0</v>
      </c>
      <c r="DZ1212" s="20">
        <f t="shared" si="10480"/>
        <v>0</v>
      </c>
      <c r="EA1212" s="20">
        <f t="shared" si="10481"/>
        <v>0</v>
      </c>
      <c r="EB1212" s="20">
        <f t="shared" si="10482"/>
        <v>0</v>
      </c>
      <c r="EC1212" s="18">
        <f t="shared" si="10578"/>
        <v>0</v>
      </c>
      <c r="ED1212" s="19">
        <f t="shared" si="10506"/>
        <v>0</v>
      </c>
      <c r="EE1212" s="19">
        <f t="shared" si="10485"/>
        <v>3</v>
      </c>
      <c r="EF1212" s="1">
        <f t="shared" si="10579"/>
        <v>4</v>
      </c>
      <c r="EG1212" s="18">
        <f>+IF(AND(CT1212+EC1212=0,SUM(AO1212:AR1212)&gt;0,SUM(DK1212:DN1212)&gt;0),(CU1212+CV1212+CW1212+CX1212)*2+CY1212*5,(EC1212+CT1212-FO1212)*5)+IF(AND(EC1212+DQ1212+CT1212=0,SUM(AO1212:AR1212)&gt;0),SUM(CU1212:CX1212)*2+CY1212*5,0)</f>
        <v>5</v>
      </c>
      <c r="EH1212" s="341"/>
      <c r="EI1212" s="294"/>
      <c r="EJ1212" s="294">
        <f>3*5.5</f>
        <v>16.5</v>
      </c>
      <c r="EK1212" s="294">
        <f>2*5.5</f>
        <v>11</v>
      </c>
      <c r="EL1212" s="19">
        <v>1</v>
      </c>
      <c r="EM1212" s="19"/>
      <c r="EN1212" s="19"/>
      <c r="EO1212" s="366"/>
      <c r="EP1212" s="366"/>
      <c r="EQ1212" s="374"/>
      <c r="ER1212" s="374"/>
      <c r="ES1212" s="374"/>
      <c r="ET1212" s="374"/>
      <c r="EU1212" s="18">
        <f t="shared" si="10497"/>
        <v>12</v>
      </c>
      <c r="EV1212" s="18">
        <f t="shared" si="10488"/>
        <v>2</v>
      </c>
      <c r="EW1212" s="341">
        <v>2</v>
      </c>
      <c r="EX1212" s="341"/>
      <c r="EY1212" s="341"/>
      <c r="EZ1212" s="365">
        <f t="shared" si="10498"/>
        <v>0</v>
      </c>
      <c r="FA1212" s="294"/>
      <c r="FB1212" s="294"/>
      <c r="FC1212" s="294"/>
      <c r="FD1212" s="300"/>
      <c r="FE1212" s="300"/>
      <c r="FF1212" s="300"/>
      <c r="FG1212" s="300"/>
      <c r="FH1212" s="300"/>
      <c r="FI1212" s="300"/>
      <c r="FJ1212" s="300"/>
      <c r="FK1212" s="294"/>
      <c r="FL1212" s="294"/>
      <c r="FM1212" s="294"/>
      <c r="FN1212" s="294"/>
      <c r="FO1212" s="294"/>
      <c r="FP1212" s="20">
        <f t="shared" si="10499"/>
        <v>0</v>
      </c>
      <c r="FQ1212" s="20">
        <f t="shared" si="10489"/>
        <v>9</v>
      </c>
      <c r="FR1212" s="20">
        <f t="shared" si="10490"/>
        <v>6</v>
      </c>
      <c r="FS1212" s="20">
        <f t="shared" si="10491"/>
        <v>0</v>
      </c>
      <c r="FT1212" s="20">
        <f t="shared" si="10492"/>
        <v>0</v>
      </c>
      <c r="FU1212" s="20">
        <f t="shared" si="10493"/>
        <v>0</v>
      </c>
      <c r="FV1212" s="20">
        <f t="shared" si="10494"/>
        <v>0</v>
      </c>
      <c r="FW1212" s="294"/>
    </row>
    <row r="1213" spans="1:179" s="301" customFormat="1" ht="27.75" customHeight="1">
      <c r="A1213" s="295"/>
      <c r="B1213" s="296">
        <v>12</v>
      </c>
      <c r="C1213" s="296">
        <f t="shared" si="10594"/>
        <v>12</v>
      </c>
      <c r="D1213" s="296" t="s">
        <v>187</v>
      </c>
      <c r="E1213" s="296" t="str">
        <f t="shared" si="10595"/>
        <v>2LT8,5</v>
      </c>
      <c r="F1213" s="296">
        <v>17</v>
      </c>
      <c r="G1213" s="296">
        <f t="shared" si="10596"/>
        <v>17</v>
      </c>
      <c r="H1213" s="297"/>
      <c r="I1213" s="297"/>
      <c r="J1213" s="294"/>
      <c r="K1213" s="294"/>
      <c r="L1213" s="294"/>
      <c r="M1213" s="294">
        <v>4</v>
      </c>
      <c r="N1213" s="297"/>
      <c r="O1213" s="297"/>
      <c r="P1213" s="1"/>
      <c r="Q1213" s="16"/>
      <c r="R1213" s="1"/>
      <c r="S1213" s="294"/>
      <c r="T1213" s="294"/>
      <c r="U1213" s="294"/>
      <c r="V1213" s="294"/>
      <c r="W1213" s="294"/>
      <c r="X1213" s="294"/>
      <c r="Y1213" s="294"/>
      <c r="Z1213" s="294"/>
      <c r="AA1213" s="294"/>
      <c r="AB1213" s="294"/>
      <c r="AC1213" s="1">
        <f t="shared" ref="AC1213:AC1214" si="10625">+IF(S1213=1,1,0)+IF(T1213=1,1,0)</f>
        <v>0</v>
      </c>
      <c r="AD1213" s="1">
        <f t="shared" ref="AD1213:AD1214" si="10626">+IF(U1213=1,1,0)+IF(V1213=1,1,0)</f>
        <v>0</v>
      </c>
      <c r="AE1213" s="1">
        <f t="shared" ref="AE1213:AE1214" si="10627">+IF(W1213=1,1,0)+IF(X1213=1,1,0)</f>
        <v>0</v>
      </c>
      <c r="AF1213" s="1">
        <f t="shared" ref="AF1213:AF1214" si="10628">+IF(Y1213=1,1,0)+IF(Z1213=1,1,0)</f>
        <v>0</v>
      </c>
      <c r="AG1213" s="1">
        <f t="shared" ref="AG1213:AG1214" si="10629">+IF(AA1213=1,1,0)</f>
        <v>0</v>
      </c>
      <c r="AH1213" s="1">
        <f t="shared" ref="AH1213:AH1214" si="10630">+IF(AB1213=1,1,0)</f>
        <v>0</v>
      </c>
      <c r="AI1213" s="1">
        <f t="shared" ref="AI1213:AI1214" si="10631">+IF(S1213=2,1,0)+IF(T1213=2,1,0)</f>
        <v>0</v>
      </c>
      <c r="AJ1213" s="1">
        <f t="shared" ref="AJ1213:AJ1214" si="10632">+IF(U1213=2,1,0)+IF(V1213=2,1,0)</f>
        <v>0</v>
      </c>
      <c r="AK1213" s="1">
        <f t="shared" ref="AK1213:AK1214" si="10633">+IF(X1213=2,1,0)+IF(W1213=2,1,0)</f>
        <v>0</v>
      </c>
      <c r="AL1213" s="1">
        <f t="shared" ref="AL1213:AL1214" si="10634">+IF(Y1213=2,1,0)+IF(Z1213=2,1,0)</f>
        <v>0</v>
      </c>
      <c r="AM1213" s="1">
        <f t="shared" ref="AM1213:AM1214" si="10635">+IF(AA1213=2,1,0)</f>
        <v>0</v>
      </c>
      <c r="AN1213" s="1">
        <f t="shared" ref="AN1213:AN1214" si="10636">+IF(AB1213=2,1,0)</f>
        <v>0</v>
      </c>
      <c r="AO1213" s="294"/>
      <c r="AP1213" s="294"/>
      <c r="AQ1213" s="294"/>
      <c r="AR1213" s="294">
        <f>G1213+15</f>
        <v>32</v>
      </c>
      <c r="AS1213" s="298">
        <f t="shared" si="10462"/>
        <v>0</v>
      </c>
      <c r="AT1213" s="298">
        <f t="shared" si="10463"/>
        <v>0</v>
      </c>
      <c r="AU1213" s="298">
        <f t="shared" si="10464"/>
        <v>0</v>
      </c>
      <c r="AV1213" s="298">
        <f t="shared" si="10465"/>
        <v>1.8823529411764706</v>
      </c>
      <c r="AW1213" s="294"/>
      <c r="AX1213" s="294"/>
      <c r="AY1213" s="294"/>
      <c r="AZ1213" s="294"/>
      <c r="BA1213" s="294"/>
      <c r="BB1213" s="294"/>
      <c r="BC1213" s="294"/>
      <c r="BD1213" s="294"/>
      <c r="BE1213" s="294"/>
      <c r="BF1213" s="294"/>
      <c r="BG1213" s="294"/>
      <c r="BH1213" s="294"/>
      <c r="BI1213" s="294"/>
      <c r="BJ1213" s="294"/>
      <c r="BK1213" s="294"/>
      <c r="BL1213" s="294"/>
      <c r="BM1213" s="294">
        <v>1</v>
      </c>
      <c r="BN1213" s="294">
        <v>1</v>
      </c>
      <c r="BO1213" s="294"/>
      <c r="BP1213" s="1"/>
      <c r="BQ1213" s="294"/>
      <c r="BR1213" s="17">
        <v>4</v>
      </c>
      <c r="BS1213" s="1">
        <f t="shared" si="10466"/>
        <v>0</v>
      </c>
      <c r="BT1213" s="17">
        <f t="shared" ref="BT1213:BT1214" si="10637">+BS1213*2</f>
        <v>0</v>
      </c>
      <c r="BU1213" s="294"/>
      <c r="BV1213" s="294">
        <v>2</v>
      </c>
      <c r="BW1213" s="294">
        <v>2</v>
      </c>
      <c r="BX1213" s="294">
        <v>2</v>
      </c>
      <c r="BY1213" s="294"/>
      <c r="BZ1213" s="294"/>
      <c r="CA1213" s="294"/>
      <c r="CB1213" s="294"/>
      <c r="CC1213" s="294"/>
      <c r="CD1213" s="1"/>
      <c r="CE1213" s="1"/>
      <c r="CF1213" s="1"/>
      <c r="CG1213" s="294"/>
      <c r="CH1213" s="1"/>
      <c r="CI1213" s="1">
        <v>1</v>
      </c>
      <c r="CJ1213" s="1"/>
      <c r="CK1213" s="383"/>
      <c r="CL1213" s="383"/>
      <c r="CM1213" s="383"/>
      <c r="CN1213" s="1">
        <f t="shared" si="10468"/>
        <v>4</v>
      </c>
      <c r="CO1213" s="1">
        <f t="shared" si="10469"/>
        <v>4</v>
      </c>
      <c r="CP1213" s="20">
        <f t="shared" si="10470"/>
        <v>2.5</v>
      </c>
      <c r="CQ1213" s="351"/>
      <c r="CR1213" s="299">
        <f t="shared" si="10471"/>
        <v>1</v>
      </c>
      <c r="CS1213" s="294"/>
      <c r="CT1213" s="294"/>
      <c r="CU1213" s="1"/>
      <c r="CV1213" s="1"/>
      <c r="CW1213" s="1"/>
      <c r="CX1213" s="1"/>
      <c r="CY1213" s="1">
        <v>1</v>
      </c>
      <c r="CZ1213" s="294"/>
      <c r="DA1213" s="17">
        <f t="shared" ref="DA1213:DA1214" si="10638">+CY1213</f>
        <v>1</v>
      </c>
      <c r="DB1213" s="359">
        <f t="shared" si="10495"/>
        <v>1</v>
      </c>
      <c r="DC1213" s="359">
        <f t="shared" si="10496"/>
        <v>1</v>
      </c>
      <c r="DD1213" s="294"/>
      <c r="DE1213" s="294"/>
      <c r="DF1213" s="294">
        <v>4</v>
      </c>
      <c r="DG1213" s="294"/>
      <c r="DH1213" s="294"/>
      <c r="DI1213" s="294"/>
      <c r="DJ1213" s="294"/>
      <c r="DK1213" s="294"/>
      <c r="DL1213" s="294"/>
      <c r="DM1213" s="294"/>
      <c r="DN1213" s="294">
        <f>F1213</f>
        <v>17</v>
      </c>
      <c r="DO1213" s="1"/>
      <c r="DP1213" s="1"/>
      <c r="DQ1213" s="17">
        <f t="shared" si="10473"/>
        <v>0</v>
      </c>
      <c r="DR1213" s="17">
        <f t="shared" si="10474"/>
        <v>0</v>
      </c>
      <c r="DS1213" s="17">
        <f t="shared" si="10475"/>
        <v>0</v>
      </c>
      <c r="DT1213" s="17">
        <f t="shared" si="10476"/>
        <v>0</v>
      </c>
      <c r="DU1213" s="17">
        <f t="shared" si="10477"/>
        <v>0</v>
      </c>
      <c r="DV1213" s="17">
        <f t="shared" si="10478"/>
        <v>0</v>
      </c>
      <c r="DW1213" s="1"/>
      <c r="DX1213" s="1"/>
      <c r="DY1213" s="20">
        <f t="shared" si="10479"/>
        <v>0</v>
      </c>
      <c r="DZ1213" s="20">
        <f t="shared" si="10480"/>
        <v>0</v>
      </c>
      <c r="EA1213" s="20">
        <f t="shared" si="10481"/>
        <v>0</v>
      </c>
      <c r="EB1213" s="20">
        <f t="shared" si="10482"/>
        <v>0</v>
      </c>
      <c r="EC1213" s="18">
        <f t="shared" si="10578"/>
        <v>0</v>
      </c>
      <c r="ED1213" s="19">
        <f t="shared" si="10506"/>
        <v>0</v>
      </c>
      <c r="EE1213" s="19">
        <f t="shared" si="10485"/>
        <v>0</v>
      </c>
      <c r="EF1213" s="1">
        <f t="shared" si="10579"/>
        <v>0</v>
      </c>
      <c r="EG1213" s="18">
        <f>+IF(AND(CT1213+EC1213=0,SUM(AO1213:AR1213)&gt;0,SUM(DK1213:DN1213)&gt;0),(CU1213+CV1213+CW1213+CX1213)*2+CY1213*5,(EC1213+CT1213-FO1213)*5)+IF(AND(EC1213+DQ1213+CT1213=0,SUM(AO1213:AR1213)&gt;0),SUM(CU1213:CX1213)*2+CY1213*5,0)-5</f>
        <v>5</v>
      </c>
      <c r="EH1213" s="341"/>
      <c r="EI1213" s="294"/>
      <c r="EJ1213" s="294"/>
      <c r="EK1213" s="294">
        <v>5.5</v>
      </c>
      <c r="EL1213" s="19"/>
      <c r="EM1213" s="19"/>
      <c r="EN1213" s="19"/>
      <c r="EO1213" s="366"/>
      <c r="EP1213" s="366"/>
      <c r="EQ1213" s="374"/>
      <c r="ER1213" s="374"/>
      <c r="ES1213" s="374"/>
      <c r="ET1213" s="374"/>
      <c r="EU1213" s="18">
        <f t="shared" si="10497"/>
        <v>0</v>
      </c>
      <c r="EV1213" s="18">
        <f t="shared" si="10488"/>
        <v>2</v>
      </c>
      <c r="EW1213" s="341">
        <v>2</v>
      </c>
      <c r="EX1213" s="341">
        <v>2</v>
      </c>
      <c r="EY1213" s="341">
        <v>4</v>
      </c>
      <c r="EZ1213" s="365">
        <f t="shared" si="10498"/>
        <v>1</v>
      </c>
      <c r="FA1213" s="294"/>
      <c r="FB1213" s="294"/>
      <c r="FC1213" s="294"/>
      <c r="FD1213" s="300"/>
      <c r="FE1213" s="300"/>
      <c r="FF1213" s="300"/>
      <c r="FG1213" s="300"/>
      <c r="FH1213" s="300"/>
      <c r="FI1213" s="300"/>
      <c r="FJ1213" s="300"/>
      <c r="FK1213" s="294"/>
      <c r="FL1213" s="294"/>
      <c r="FM1213" s="294"/>
      <c r="FN1213" s="294"/>
      <c r="FO1213" s="294"/>
      <c r="FP1213" s="20">
        <f t="shared" si="10499"/>
        <v>0</v>
      </c>
      <c r="FQ1213" s="20">
        <f t="shared" si="10489"/>
        <v>0</v>
      </c>
      <c r="FR1213" s="20">
        <f t="shared" si="10490"/>
        <v>4</v>
      </c>
      <c r="FS1213" s="20">
        <f t="shared" si="10491"/>
        <v>0</v>
      </c>
      <c r="FT1213" s="20">
        <f t="shared" si="10492"/>
        <v>0</v>
      </c>
      <c r="FU1213" s="20">
        <f t="shared" si="10493"/>
        <v>0</v>
      </c>
      <c r="FV1213" s="20">
        <f t="shared" si="10494"/>
        <v>0</v>
      </c>
      <c r="FW1213" s="294" t="s">
        <v>808</v>
      </c>
    </row>
    <row r="1214" spans="1:179" s="301" customFormat="1" ht="27.75" customHeight="1">
      <c r="A1214" s="295"/>
      <c r="B1214" s="296">
        <v>13</v>
      </c>
      <c r="C1214" s="296">
        <f t="shared" si="10594"/>
        <v>13</v>
      </c>
      <c r="D1214" s="296" t="s">
        <v>53</v>
      </c>
      <c r="E1214" s="296" t="str">
        <f t="shared" si="10595"/>
        <v>LT7,5</v>
      </c>
      <c r="F1214" s="296">
        <v>34</v>
      </c>
      <c r="G1214" s="296">
        <f t="shared" si="10596"/>
        <v>34</v>
      </c>
      <c r="H1214" s="297"/>
      <c r="I1214" s="297"/>
      <c r="J1214" s="294"/>
      <c r="K1214" s="294"/>
      <c r="L1214" s="294"/>
      <c r="M1214" s="294"/>
      <c r="N1214" s="297"/>
      <c r="O1214" s="297"/>
      <c r="P1214" s="1"/>
      <c r="Q1214" s="16"/>
      <c r="R1214" s="1"/>
      <c r="S1214" s="294"/>
      <c r="T1214" s="294"/>
      <c r="U1214" s="294"/>
      <c r="V1214" s="294"/>
      <c r="W1214" s="294"/>
      <c r="X1214" s="294"/>
      <c r="Y1214" s="294"/>
      <c r="Z1214" s="294"/>
      <c r="AA1214" s="294"/>
      <c r="AB1214" s="294"/>
      <c r="AC1214" s="1">
        <f t="shared" si="10625"/>
        <v>0</v>
      </c>
      <c r="AD1214" s="1">
        <f t="shared" si="10626"/>
        <v>0</v>
      </c>
      <c r="AE1214" s="1">
        <f t="shared" si="10627"/>
        <v>0</v>
      </c>
      <c r="AF1214" s="1">
        <f t="shared" si="10628"/>
        <v>0</v>
      </c>
      <c r="AG1214" s="1">
        <f t="shared" si="10629"/>
        <v>0</v>
      </c>
      <c r="AH1214" s="1">
        <f t="shared" si="10630"/>
        <v>0</v>
      </c>
      <c r="AI1214" s="1">
        <f t="shared" si="10631"/>
        <v>0</v>
      </c>
      <c r="AJ1214" s="1">
        <f t="shared" si="10632"/>
        <v>0</v>
      </c>
      <c r="AK1214" s="1">
        <f t="shared" si="10633"/>
        <v>0</v>
      </c>
      <c r="AL1214" s="1">
        <f t="shared" si="10634"/>
        <v>0</v>
      </c>
      <c r="AM1214" s="1">
        <f t="shared" si="10635"/>
        <v>0</v>
      </c>
      <c r="AN1214" s="1">
        <f t="shared" si="10636"/>
        <v>0</v>
      </c>
      <c r="AO1214" s="294"/>
      <c r="AP1214" s="294"/>
      <c r="AQ1214" s="294"/>
      <c r="AR1214" s="294">
        <f t="shared" ref="AR1214:AR1219" si="10639">G1214</f>
        <v>34</v>
      </c>
      <c r="AS1214" s="298">
        <f t="shared" si="10462"/>
        <v>0</v>
      </c>
      <c r="AT1214" s="298">
        <f t="shared" si="10463"/>
        <v>0</v>
      </c>
      <c r="AU1214" s="298">
        <f t="shared" si="10464"/>
        <v>0</v>
      </c>
      <c r="AV1214" s="298">
        <f t="shared" si="10465"/>
        <v>1</v>
      </c>
      <c r="AW1214" s="294"/>
      <c r="AX1214" s="294"/>
      <c r="AY1214" s="294"/>
      <c r="AZ1214" s="294"/>
      <c r="BA1214" s="294"/>
      <c r="BB1214" s="294"/>
      <c r="BC1214" s="294"/>
      <c r="BD1214" s="294"/>
      <c r="BE1214" s="294"/>
      <c r="BF1214" s="294"/>
      <c r="BG1214" s="294"/>
      <c r="BH1214" s="294"/>
      <c r="BI1214" s="294">
        <v>1</v>
      </c>
      <c r="BJ1214" s="294"/>
      <c r="BK1214" s="294"/>
      <c r="BL1214" s="294"/>
      <c r="BM1214" s="294"/>
      <c r="BN1214" s="294"/>
      <c r="BO1214" s="294"/>
      <c r="BP1214" s="1"/>
      <c r="BQ1214" s="294"/>
      <c r="BR1214" s="17">
        <v>2</v>
      </c>
      <c r="BS1214" s="1">
        <f t="shared" si="10466"/>
        <v>0</v>
      </c>
      <c r="BT1214" s="17">
        <f t="shared" si="10637"/>
        <v>0</v>
      </c>
      <c r="BU1214" s="294"/>
      <c r="BV1214" s="294">
        <v>1</v>
      </c>
      <c r="BW1214" s="294"/>
      <c r="BX1214" s="294"/>
      <c r="BY1214" s="294"/>
      <c r="BZ1214" s="294"/>
      <c r="CA1214" s="294"/>
      <c r="CB1214" s="294"/>
      <c r="CC1214" s="294"/>
      <c r="CD1214" s="1"/>
      <c r="CE1214" s="1"/>
      <c r="CF1214" s="1"/>
      <c r="CG1214" s="294"/>
      <c r="CH1214" s="1">
        <v>1</v>
      </c>
      <c r="CI1214" s="1"/>
      <c r="CJ1214" s="1"/>
      <c r="CK1214" s="383"/>
      <c r="CL1214" s="383"/>
      <c r="CM1214" s="383"/>
      <c r="CN1214" s="1">
        <f t="shared" si="10468"/>
        <v>0</v>
      </c>
      <c r="CO1214" s="1">
        <f t="shared" si="10469"/>
        <v>0</v>
      </c>
      <c r="CP1214" s="20">
        <f t="shared" si="10470"/>
        <v>2.5</v>
      </c>
      <c r="CQ1214" s="351"/>
      <c r="CR1214" s="299">
        <f t="shared" si="10471"/>
        <v>1</v>
      </c>
      <c r="CS1214" s="294">
        <v>2</v>
      </c>
      <c r="CT1214" s="294">
        <v>1</v>
      </c>
      <c r="CU1214" s="1"/>
      <c r="CV1214" s="1"/>
      <c r="CW1214" s="1">
        <v>2</v>
      </c>
      <c r="CX1214" s="1"/>
      <c r="CY1214" s="1">
        <v>2</v>
      </c>
      <c r="CZ1214" s="294">
        <v>6</v>
      </c>
      <c r="DA1214" s="17">
        <f t="shared" si="10638"/>
        <v>2</v>
      </c>
      <c r="DB1214" s="359">
        <f t="shared" si="10495"/>
        <v>8</v>
      </c>
      <c r="DC1214" s="359">
        <f t="shared" si="10496"/>
        <v>4</v>
      </c>
      <c r="DD1214" s="294"/>
      <c r="DE1214" s="294">
        <v>6</v>
      </c>
      <c r="DF1214" s="294">
        <v>6</v>
      </c>
      <c r="DG1214" s="294"/>
      <c r="DH1214" s="294"/>
      <c r="DI1214" s="294"/>
      <c r="DJ1214" s="294"/>
      <c r="DK1214" s="294"/>
      <c r="DL1214" s="294"/>
      <c r="DM1214" s="294"/>
      <c r="DN1214" s="294"/>
      <c r="DO1214" s="1"/>
      <c r="DP1214" s="1"/>
      <c r="DQ1214" s="17">
        <f t="shared" si="10473"/>
        <v>0</v>
      </c>
      <c r="DR1214" s="17">
        <f t="shared" si="10474"/>
        <v>0</v>
      </c>
      <c r="DS1214" s="17">
        <f t="shared" si="10475"/>
        <v>0</v>
      </c>
      <c r="DT1214" s="17">
        <f t="shared" si="10476"/>
        <v>0</v>
      </c>
      <c r="DU1214" s="17">
        <f t="shared" si="10477"/>
        <v>0</v>
      </c>
      <c r="DV1214" s="17">
        <f t="shared" si="10478"/>
        <v>0</v>
      </c>
      <c r="DW1214" s="1"/>
      <c r="DX1214" s="1"/>
      <c r="DY1214" s="20">
        <f t="shared" si="10479"/>
        <v>0</v>
      </c>
      <c r="DZ1214" s="20">
        <f t="shared" si="10480"/>
        <v>0</v>
      </c>
      <c r="EA1214" s="20">
        <f t="shared" si="10481"/>
        <v>0</v>
      </c>
      <c r="EB1214" s="20">
        <f t="shared" si="10482"/>
        <v>0</v>
      </c>
      <c r="EC1214" s="18">
        <f t="shared" si="10578"/>
        <v>0</v>
      </c>
      <c r="ED1214" s="19">
        <f t="shared" si="10506"/>
        <v>0</v>
      </c>
      <c r="EE1214" s="19">
        <f t="shared" si="10485"/>
        <v>3</v>
      </c>
      <c r="EF1214" s="1">
        <f t="shared" si="10579"/>
        <v>4</v>
      </c>
      <c r="EG1214" s="18">
        <f t="shared" ref="EG1214:EG1227" si="10640">+IF(AND(CT1214+EC1214=0,SUM(AO1214:AR1214)&gt;0,SUM(DK1214:DN1214)&gt;0),(CU1214+CV1214+CW1214+CX1214)*2+CY1214*5,(EC1214+CT1214-FO1214)*5)+IF(AND(EC1214+DQ1214+CT1214=0,SUM(AO1214:AR1214)&gt;0),SUM(CU1214:CX1214)*2+CY1214*5,0)</f>
        <v>5</v>
      </c>
      <c r="EH1214" s="341"/>
      <c r="EI1214" s="294"/>
      <c r="EJ1214" s="294">
        <v>9</v>
      </c>
      <c r="EK1214" s="294">
        <v>9</v>
      </c>
      <c r="EL1214" s="19">
        <v>1</v>
      </c>
      <c r="EM1214" s="19"/>
      <c r="EN1214" s="19"/>
      <c r="EO1214" s="366"/>
      <c r="EP1214" s="366"/>
      <c r="EQ1214" s="374"/>
      <c r="ER1214" s="374"/>
      <c r="ES1214" s="374"/>
      <c r="ET1214" s="374"/>
      <c r="EU1214" s="18">
        <f t="shared" si="10497"/>
        <v>8</v>
      </c>
      <c r="EV1214" s="18">
        <f t="shared" si="10488"/>
        <v>2</v>
      </c>
      <c r="EW1214" s="341">
        <v>2</v>
      </c>
      <c r="EX1214" s="341">
        <v>2</v>
      </c>
      <c r="EY1214" s="341">
        <v>5</v>
      </c>
      <c r="EZ1214" s="365">
        <f t="shared" si="10498"/>
        <v>0</v>
      </c>
      <c r="FA1214" s="294"/>
      <c r="FB1214" s="294"/>
      <c r="FC1214" s="294"/>
      <c r="FD1214" s="300"/>
      <c r="FE1214" s="300"/>
      <c r="FF1214" s="300"/>
      <c r="FG1214" s="300"/>
      <c r="FH1214" s="300"/>
      <c r="FI1214" s="300"/>
      <c r="FJ1214" s="300">
        <f t="shared" ref="FJ1214:FJ1219" si="10641">F1214</f>
        <v>34</v>
      </c>
      <c r="FK1214" s="294"/>
      <c r="FL1214" s="294"/>
      <c r="FM1214" s="294"/>
      <c r="FN1214" s="294"/>
      <c r="FO1214" s="294"/>
      <c r="FP1214" s="20">
        <f t="shared" si="10499"/>
        <v>0</v>
      </c>
      <c r="FQ1214" s="20">
        <f t="shared" si="10489"/>
        <v>6</v>
      </c>
      <c r="FR1214" s="20">
        <f t="shared" si="10490"/>
        <v>6</v>
      </c>
      <c r="FS1214" s="20">
        <f t="shared" si="10491"/>
        <v>0</v>
      </c>
      <c r="FT1214" s="20">
        <f t="shared" si="10492"/>
        <v>0</v>
      </c>
      <c r="FU1214" s="20">
        <f t="shared" si="10493"/>
        <v>0</v>
      </c>
      <c r="FV1214" s="20">
        <f t="shared" si="10494"/>
        <v>0</v>
      </c>
      <c r="FW1214" s="294"/>
    </row>
    <row r="1215" spans="1:179" s="301" customFormat="1" ht="27.75" customHeight="1">
      <c r="A1215" s="295"/>
      <c r="B1215" s="296">
        <v>14</v>
      </c>
      <c r="C1215" s="296">
        <f t="shared" si="10594"/>
        <v>14</v>
      </c>
      <c r="D1215" s="296" t="s">
        <v>53</v>
      </c>
      <c r="E1215" s="296" t="str">
        <f t="shared" si="10595"/>
        <v>LT7,5</v>
      </c>
      <c r="F1215" s="296">
        <v>43</v>
      </c>
      <c r="G1215" s="296">
        <f t="shared" si="10596"/>
        <v>43</v>
      </c>
      <c r="H1215" s="297"/>
      <c r="I1215" s="297"/>
      <c r="J1215" s="294"/>
      <c r="K1215" s="294"/>
      <c r="L1215" s="294"/>
      <c r="M1215" s="294"/>
      <c r="N1215" s="297"/>
      <c r="O1215" s="297"/>
      <c r="P1215" s="1"/>
      <c r="Q1215" s="16"/>
      <c r="R1215" s="1"/>
      <c r="S1215" s="294"/>
      <c r="T1215" s="294"/>
      <c r="U1215" s="294"/>
      <c r="V1215" s="294"/>
      <c r="W1215" s="294"/>
      <c r="X1215" s="294"/>
      <c r="Y1215" s="294"/>
      <c r="Z1215" s="294"/>
      <c r="AA1215" s="294"/>
      <c r="AB1215" s="294"/>
      <c r="AC1215" s="1">
        <f t="shared" ref="AC1215" si="10642">+IF(S1215=1,1,0)+IF(T1215=1,1,0)</f>
        <v>0</v>
      </c>
      <c r="AD1215" s="1">
        <f t="shared" ref="AD1215" si="10643">+IF(U1215=1,1,0)+IF(V1215=1,1,0)</f>
        <v>0</v>
      </c>
      <c r="AE1215" s="1">
        <f t="shared" ref="AE1215" si="10644">+IF(W1215=1,1,0)+IF(X1215=1,1,0)</f>
        <v>0</v>
      </c>
      <c r="AF1215" s="1">
        <f t="shared" ref="AF1215" si="10645">+IF(Y1215=1,1,0)+IF(Z1215=1,1,0)</f>
        <v>0</v>
      </c>
      <c r="AG1215" s="1">
        <f t="shared" ref="AG1215" si="10646">+IF(AA1215=1,1,0)</f>
        <v>0</v>
      </c>
      <c r="AH1215" s="1">
        <f t="shared" ref="AH1215" si="10647">+IF(AB1215=1,1,0)</f>
        <v>0</v>
      </c>
      <c r="AI1215" s="1">
        <f t="shared" ref="AI1215" si="10648">+IF(S1215=2,1,0)+IF(T1215=2,1,0)</f>
        <v>0</v>
      </c>
      <c r="AJ1215" s="1">
        <f t="shared" ref="AJ1215" si="10649">+IF(U1215=2,1,0)+IF(V1215=2,1,0)</f>
        <v>0</v>
      </c>
      <c r="AK1215" s="1">
        <f t="shared" ref="AK1215" si="10650">+IF(X1215=2,1,0)+IF(W1215=2,1,0)</f>
        <v>0</v>
      </c>
      <c r="AL1215" s="1">
        <f t="shared" ref="AL1215" si="10651">+IF(Y1215=2,1,0)+IF(Z1215=2,1,0)</f>
        <v>0</v>
      </c>
      <c r="AM1215" s="1">
        <f t="shared" ref="AM1215" si="10652">+IF(AA1215=2,1,0)</f>
        <v>0</v>
      </c>
      <c r="AN1215" s="1">
        <f t="shared" ref="AN1215" si="10653">+IF(AB1215=2,1,0)</f>
        <v>0</v>
      </c>
      <c r="AO1215" s="294"/>
      <c r="AP1215" s="294"/>
      <c r="AQ1215" s="294"/>
      <c r="AR1215" s="294">
        <f t="shared" si="10639"/>
        <v>43</v>
      </c>
      <c r="AS1215" s="298">
        <f t="shared" si="10462"/>
        <v>0</v>
      </c>
      <c r="AT1215" s="298">
        <f t="shared" si="10463"/>
        <v>0</v>
      </c>
      <c r="AU1215" s="298">
        <f t="shared" si="10464"/>
        <v>0</v>
      </c>
      <c r="AV1215" s="298">
        <f t="shared" si="10465"/>
        <v>1</v>
      </c>
      <c r="AW1215" s="294"/>
      <c r="AX1215" s="294"/>
      <c r="AY1215" s="294"/>
      <c r="AZ1215" s="294"/>
      <c r="BA1215" s="294"/>
      <c r="BB1215" s="294"/>
      <c r="BC1215" s="294"/>
      <c r="BD1215" s="294"/>
      <c r="BE1215" s="294"/>
      <c r="BF1215" s="294"/>
      <c r="BG1215" s="294"/>
      <c r="BH1215" s="294"/>
      <c r="BI1215" s="294">
        <v>1</v>
      </c>
      <c r="BJ1215" s="294"/>
      <c r="BK1215" s="294"/>
      <c r="BL1215" s="294"/>
      <c r="BM1215" s="294"/>
      <c r="BN1215" s="294"/>
      <c r="BO1215" s="294"/>
      <c r="BP1215" s="1"/>
      <c r="BQ1215" s="294"/>
      <c r="BR1215" s="17">
        <v>2</v>
      </c>
      <c r="BS1215" s="1">
        <f t="shared" si="10466"/>
        <v>0</v>
      </c>
      <c r="BT1215" s="17">
        <f t="shared" ref="BT1215" si="10654">+BS1215*2</f>
        <v>0</v>
      </c>
      <c r="BU1215" s="294"/>
      <c r="BV1215" s="294">
        <v>1</v>
      </c>
      <c r="BW1215" s="294"/>
      <c r="BX1215" s="294"/>
      <c r="BY1215" s="294"/>
      <c r="BZ1215" s="294"/>
      <c r="CA1215" s="294"/>
      <c r="CB1215" s="294"/>
      <c r="CC1215" s="294"/>
      <c r="CD1215" s="1"/>
      <c r="CE1215" s="1"/>
      <c r="CF1215" s="1"/>
      <c r="CG1215" s="294"/>
      <c r="CH1215" s="1"/>
      <c r="CI1215" s="1">
        <v>1</v>
      </c>
      <c r="CJ1215" s="1"/>
      <c r="CK1215" s="383"/>
      <c r="CL1215" s="383"/>
      <c r="CM1215" s="383"/>
      <c r="CN1215" s="1">
        <f t="shared" si="10468"/>
        <v>0</v>
      </c>
      <c r="CO1215" s="1">
        <f t="shared" si="10469"/>
        <v>0</v>
      </c>
      <c r="CP1215" s="20">
        <f t="shared" si="10470"/>
        <v>2.5</v>
      </c>
      <c r="CQ1215" s="351"/>
      <c r="CR1215" s="299">
        <f t="shared" si="10471"/>
        <v>1</v>
      </c>
      <c r="CS1215" s="294">
        <v>1</v>
      </c>
      <c r="CT1215" s="294"/>
      <c r="CU1215" s="1"/>
      <c r="CV1215" s="1"/>
      <c r="CW1215" s="1">
        <v>2</v>
      </c>
      <c r="CX1215" s="1"/>
      <c r="CY1215" s="1">
        <v>1</v>
      </c>
      <c r="CZ1215" s="294">
        <v>6</v>
      </c>
      <c r="DA1215" s="17">
        <f t="shared" ref="DA1215" si="10655">+CY1215</f>
        <v>1</v>
      </c>
      <c r="DB1215" s="359">
        <f t="shared" si="10495"/>
        <v>7</v>
      </c>
      <c r="DC1215" s="359">
        <f t="shared" si="10496"/>
        <v>3</v>
      </c>
      <c r="DD1215" s="294"/>
      <c r="DE1215" s="294">
        <v>6</v>
      </c>
      <c r="DF1215" s="294">
        <v>3</v>
      </c>
      <c r="DG1215" s="294"/>
      <c r="DH1215" s="294"/>
      <c r="DI1215" s="294"/>
      <c r="DJ1215" s="294"/>
      <c r="DK1215" s="294"/>
      <c r="DL1215" s="294"/>
      <c r="DM1215" s="294"/>
      <c r="DN1215" s="294"/>
      <c r="DO1215" s="1"/>
      <c r="DP1215" s="1"/>
      <c r="DQ1215" s="17">
        <f t="shared" si="10473"/>
        <v>0</v>
      </c>
      <c r="DR1215" s="17">
        <f t="shared" si="10474"/>
        <v>0</v>
      </c>
      <c r="DS1215" s="17">
        <f t="shared" si="10475"/>
        <v>0</v>
      </c>
      <c r="DT1215" s="17">
        <f t="shared" si="10476"/>
        <v>0</v>
      </c>
      <c r="DU1215" s="17">
        <f t="shared" si="10477"/>
        <v>0</v>
      </c>
      <c r="DV1215" s="17">
        <f t="shared" si="10478"/>
        <v>0</v>
      </c>
      <c r="DW1215" s="1"/>
      <c r="DX1215" s="1"/>
      <c r="DY1215" s="20">
        <f t="shared" si="10479"/>
        <v>0</v>
      </c>
      <c r="DZ1215" s="20">
        <f t="shared" si="10480"/>
        <v>0</v>
      </c>
      <c r="EA1215" s="20">
        <f t="shared" si="10481"/>
        <v>0</v>
      </c>
      <c r="EB1215" s="20">
        <f t="shared" si="10482"/>
        <v>0</v>
      </c>
      <c r="EC1215" s="18">
        <f t="shared" si="10578"/>
        <v>1</v>
      </c>
      <c r="ED1215" s="19">
        <f t="shared" si="10506"/>
        <v>3</v>
      </c>
      <c r="EE1215" s="19">
        <f t="shared" si="10485"/>
        <v>0</v>
      </c>
      <c r="EF1215" s="1">
        <f t="shared" si="10579"/>
        <v>0</v>
      </c>
      <c r="EG1215" s="18">
        <f t="shared" si="10640"/>
        <v>5</v>
      </c>
      <c r="EH1215" s="341"/>
      <c r="EI1215" s="294"/>
      <c r="EJ1215" s="294">
        <v>9</v>
      </c>
      <c r="EK1215" s="294">
        <v>4.5</v>
      </c>
      <c r="EL1215" s="19">
        <v>1</v>
      </c>
      <c r="EM1215" s="19"/>
      <c r="EN1215" s="19"/>
      <c r="EO1215" s="366"/>
      <c r="EP1215" s="366"/>
      <c r="EQ1215" s="374"/>
      <c r="ER1215" s="374"/>
      <c r="ES1215" s="374"/>
      <c r="ET1215" s="374"/>
      <c r="EU1215" s="18">
        <f t="shared" si="10497"/>
        <v>8</v>
      </c>
      <c r="EV1215" s="18">
        <f t="shared" si="10488"/>
        <v>2</v>
      </c>
      <c r="EW1215" s="341">
        <v>1</v>
      </c>
      <c r="EX1215" s="341">
        <v>1</v>
      </c>
      <c r="EY1215" s="341"/>
      <c r="EZ1215" s="365">
        <f t="shared" si="10498"/>
        <v>0</v>
      </c>
      <c r="FA1215" s="294"/>
      <c r="FB1215" s="294"/>
      <c r="FC1215" s="294"/>
      <c r="FD1215" s="300"/>
      <c r="FE1215" s="300"/>
      <c r="FF1215" s="300"/>
      <c r="FG1215" s="300"/>
      <c r="FH1215" s="300"/>
      <c r="FI1215" s="300"/>
      <c r="FJ1215" s="300">
        <f t="shared" si="10641"/>
        <v>43</v>
      </c>
      <c r="FK1215" s="294"/>
      <c r="FL1215" s="294"/>
      <c r="FM1215" s="294"/>
      <c r="FN1215" s="294"/>
      <c r="FO1215" s="294"/>
      <c r="FP1215" s="20">
        <f t="shared" si="10499"/>
        <v>0</v>
      </c>
      <c r="FQ1215" s="20">
        <f t="shared" si="10489"/>
        <v>6</v>
      </c>
      <c r="FR1215" s="20">
        <f t="shared" si="10490"/>
        <v>3</v>
      </c>
      <c r="FS1215" s="20">
        <f t="shared" si="10491"/>
        <v>0</v>
      </c>
      <c r="FT1215" s="20">
        <f t="shared" si="10492"/>
        <v>0</v>
      </c>
      <c r="FU1215" s="20">
        <f t="shared" si="10493"/>
        <v>0</v>
      </c>
      <c r="FV1215" s="20">
        <f t="shared" si="10494"/>
        <v>0</v>
      </c>
      <c r="FW1215" s="294"/>
    </row>
    <row r="1216" spans="1:179" s="301" customFormat="1" ht="27.75" customHeight="1">
      <c r="A1216" s="295"/>
      <c r="B1216" s="296">
        <v>15</v>
      </c>
      <c r="C1216" s="296">
        <f t="shared" si="10594"/>
        <v>15</v>
      </c>
      <c r="D1216" s="296" t="s">
        <v>53</v>
      </c>
      <c r="E1216" s="296" t="s">
        <v>188</v>
      </c>
      <c r="F1216" s="296">
        <v>41</v>
      </c>
      <c r="G1216" s="296">
        <f t="shared" si="10596"/>
        <v>41</v>
      </c>
      <c r="H1216" s="297"/>
      <c r="I1216" s="297"/>
      <c r="J1216" s="294"/>
      <c r="K1216" s="294"/>
      <c r="L1216" s="294"/>
      <c r="M1216" s="294"/>
      <c r="N1216" s="297"/>
      <c r="O1216" s="297"/>
      <c r="P1216" s="1"/>
      <c r="Q1216" s="16"/>
      <c r="R1216" s="1"/>
      <c r="S1216" s="294"/>
      <c r="T1216" s="294">
        <v>1</v>
      </c>
      <c r="U1216" s="294"/>
      <c r="V1216" s="294"/>
      <c r="W1216" s="294"/>
      <c r="X1216" s="294"/>
      <c r="Y1216" s="294"/>
      <c r="Z1216" s="294"/>
      <c r="AA1216" s="294"/>
      <c r="AB1216" s="294"/>
      <c r="AC1216" s="1">
        <f t="shared" ref="AC1216" si="10656">+IF(S1216=1,1,0)+IF(T1216=1,1,0)</f>
        <v>1</v>
      </c>
      <c r="AD1216" s="1">
        <f t="shared" ref="AD1216" si="10657">+IF(U1216=1,1,0)+IF(V1216=1,1,0)</f>
        <v>0</v>
      </c>
      <c r="AE1216" s="1">
        <f t="shared" ref="AE1216" si="10658">+IF(W1216=1,1,0)+IF(X1216=1,1,0)</f>
        <v>0</v>
      </c>
      <c r="AF1216" s="1">
        <f t="shared" ref="AF1216" si="10659">+IF(Y1216=1,1,0)+IF(Z1216=1,1,0)</f>
        <v>0</v>
      </c>
      <c r="AG1216" s="1">
        <f t="shared" ref="AG1216" si="10660">+IF(AA1216=1,1,0)</f>
        <v>0</v>
      </c>
      <c r="AH1216" s="1">
        <f t="shared" ref="AH1216" si="10661">+IF(AB1216=1,1,0)</f>
        <v>0</v>
      </c>
      <c r="AI1216" s="1">
        <f t="shared" ref="AI1216" si="10662">+IF(S1216=2,1,0)+IF(T1216=2,1,0)</f>
        <v>0</v>
      </c>
      <c r="AJ1216" s="1">
        <f t="shared" ref="AJ1216" si="10663">+IF(U1216=2,1,0)+IF(V1216=2,1,0)</f>
        <v>0</v>
      </c>
      <c r="AK1216" s="1">
        <f t="shared" ref="AK1216" si="10664">+IF(X1216=2,1,0)+IF(W1216=2,1,0)</f>
        <v>0</v>
      </c>
      <c r="AL1216" s="1">
        <f t="shared" ref="AL1216" si="10665">+IF(Y1216=2,1,0)+IF(Z1216=2,1,0)</f>
        <v>0</v>
      </c>
      <c r="AM1216" s="1">
        <f t="shared" ref="AM1216" si="10666">+IF(AA1216=2,1,0)</f>
        <v>0</v>
      </c>
      <c r="AN1216" s="1">
        <f t="shared" ref="AN1216" si="10667">+IF(AB1216=2,1,0)</f>
        <v>0</v>
      </c>
      <c r="AO1216" s="294"/>
      <c r="AP1216" s="294"/>
      <c r="AQ1216" s="294"/>
      <c r="AR1216" s="294">
        <f t="shared" si="10639"/>
        <v>41</v>
      </c>
      <c r="AS1216" s="298">
        <f t="shared" si="10462"/>
        <v>0</v>
      </c>
      <c r="AT1216" s="298">
        <f t="shared" si="10463"/>
        <v>0</v>
      </c>
      <c r="AU1216" s="298">
        <f t="shared" si="10464"/>
        <v>0</v>
      </c>
      <c r="AV1216" s="298">
        <f t="shared" si="10465"/>
        <v>1</v>
      </c>
      <c r="AW1216" s="294"/>
      <c r="AX1216" s="294"/>
      <c r="AY1216" s="294"/>
      <c r="AZ1216" s="294"/>
      <c r="BA1216" s="294"/>
      <c r="BB1216" s="294"/>
      <c r="BC1216" s="294"/>
      <c r="BD1216" s="294"/>
      <c r="BE1216" s="294"/>
      <c r="BF1216" s="294"/>
      <c r="BG1216" s="294"/>
      <c r="BH1216" s="294"/>
      <c r="BI1216" s="294"/>
      <c r="BJ1216" s="294"/>
      <c r="BK1216" s="294"/>
      <c r="BL1216" s="294"/>
      <c r="BM1216" s="294">
        <v>1</v>
      </c>
      <c r="BN1216" s="294"/>
      <c r="BO1216" s="294"/>
      <c r="BP1216" s="1"/>
      <c r="BQ1216" s="294"/>
      <c r="BR1216" s="17">
        <v>2</v>
      </c>
      <c r="BS1216" s="1">
        <f t="shared" si="10466"/>
        <v>0</v>
      </c>
      <c r="BT1216" s="17">
        <f t="shared" ref="BT1216" si="10668">+BS1216*2</f>
        <v>0</v>
      </c>
      <c r="BU1216" s="294"/>
      <c r="BV1216" s="294">
        <v>1</v>
      </c>
      <c r="BW1216" s="294"/>
      <c r="BX1216" s="294"/>
      <c r="BY1216" s="294"/>
      <c r="BZ1216" s="294"/>
      <c r="CA1216" s="294"/>
      <c r="CB1216" s="294"/>
      <c r="CC1216" s="294"/>
      <c r="CD1216" s="1"/>
      <c r="CE1216" s="1"/>
      <c r="CF1216" s="1"/>
      <c r="CG1216" s="294"/>
      <c r="CH1216" s="1"/>
      <c r="CI1216" s="1">
        <v>1</v>
      </c>
      <c r="CJ1216" s="1"/>
      <c r="CK1216" s="1"/>
      <c r="CL1216" s="1"/>
      <c r="CM1216" s="1"/>
      <c r="CN1216" s="1">
        <f t="shared" si="10468"/>
        <v>0</v>
      </c>
      <c r="CO1216" s="1">
        <f t="shared" si="10469"/>
        <v>0</v>
      </c>
      <c r="CP1216" s="20">
        <f t="shared" si="10470"/>
        <v>2.5</v>
      </c>
      <c r="CQ1216" s="20"/>
      <c r="CR1216" s="299">
        <f t="shared" si="10471"/>
        <v>1</v>
      </c>
      <c r="CS1216" s="294"/>
      <c r="CT1216" s="294"/>
      <c r="CU1216" s="1"/>
      <c r="CV1216" s="1"/>
      <c r="CW1216" s="1">
        <v>2</v>
      </c>
      <c r="CX1216" s="1"/>
      <c r="CY1216" s="1">
        <v>1</v>
      </c>
      <c r="CZ1216" s="294">
        <v>5</v>
      </c>
      <c r="DA1216" s="17">
        <f t="shared" ref="DA1216" si="10669">+CY1216</f>
        <v>1</v>
      </c>
      <c r="DB1216" s="17">
        <f t="shared" si="10495"/>
        <v>6</v>
      </c>
      <c r="DC1216" s="17">
        <f t="shared" si="10496"/>
        <v>3</v>
      </c>
      <c r="DD1216" s="294"/>
      <c r="DE1216" s="294">
        <v>3</v>
      </c>
      <c r="DF1216" s="294">
        <v>4</v>
      </c>
      <c r="DG1216" s="294"/>
      <c r="DH1216" s="294">
        <v>4</v>
      </c>
      <c r="DI1216" s="294"/>
      <c r="DJ1216" s="294"/>
      <c r="DK1216" s="294"/>
      <c r="DL1216" s="294"/>
      <c r="DM1216" s="294"/>
      <c r="DN1216" s="294"/>
      <c r="DO1216" s="1"/>
      <c r="DP1216" s="1"/>
      <c r="DQ1216" s="17">
        <f t="shared" si="10473"/>
        <v>0</v>
      </c>
      <c r="DR1216" s="17">
        <f t="shared" si="10474"/>
        <v>0</v>
      </c>
      <c r="DS1216" s="17">
        <f t="shared" si="10475"/>
        <v>0</v>
      </c>
      <c r="DT1216" s="17">
        <f t="shared" si="10476"/>
        <v>0</v>
      </c>
      <c r="DU1216" s="17">
        <f t="shared" si="10477"/>
        <v>0</v>
      </c>
      <c r="DV1216" s="17">
        <f t="shared" si="10478"/>
        <v>0</v>
      </c>
      <c r="DW1216" s="1"/>
      <c r="DX1216" s="1"/>
      <c r="DY1216" s="20">
        <f t="shared" si="10479"/>
        <v>0</v>
      </c>
      <c r="DZ1216" s="20">
        <f t="shared" si="10480"/>
        <v>0</v>
      </c>
      <c r="EA1216" s="20">
        <f t="shared" si="10481"/>
        <v>0</v>
      </c>
      <c r="EB1216" s="20">
        <f t="shared" si="10482"/>
        <v>0</v>
      </c>
      <c r="EC1216" s="18">
        <f t="shared" si="10578"/>
        <v>1</v>
      </c>
      <c r="ED1216" s="19">
        <f t="shared" si="10506"/>
        <v>3</v>
      </c>
      <c r="EE1216" s="19">
        <f t="shared" si="10485"/>
        <v>0</v>
      </c>
      <c r="EF1216" s="1">
        <f t="shared" si="10579"/>
        <v>0</v>
      </c>
      <c r="EG1216" s="18">
        <f t="shared" si="10640"/>
        <v>5</v>
      </c>
      <c r="EH1216" s="18"/>
      <c r="EI1216" s="294"/>
      <c r="EJ1216" s="294">
        <v>4.5</v>
      </c>
      <c r="EK1216" s="294">
        <v>4.5</v>
      </c>
      <c r="EL1216" s="19">
        <v>1</v>
      </c>
      <c r="EM1216" s="19"/>
      <c r="EN1216" s="19"/>
      <c r="EO1216" s="19"/>
      <c r="EP1216" s="19"/>
      <c r="EQ1216" s="18"/>
      <c r="ER1216" s="18">
        <v>1</v>
      </c>
      <c r="ES1216" s="18"/>
      <c r="ET1216" s="18"/>
      <c r="EU1216" s="18">
        <f t="shared" si="10497"/>
        <v>7</v>
      </c>
      <c r="EV1216" s="18">
        <f t="shared" si="10488"/>
        <v>2</v>
      </c>
      <c r="EW1216" s="18">
        <v>2</v>
      </c>
      <c r="EX1216" s="18">
        <v>2</v>
      </c>
      <c r="EY1216" s="18">
        <v>4</v>
      </c>
      <c r="EZ1216" s="20">
        <f t="shared" si="10498"/>
        <v>0</v>
      </c>
      <c r="FA1216" s="294"/>
      <c r="FB1216" s="294"/>
      <c r="FC1216" s="294"/>
      <c r="FD1216" s="300"/>
      <c r="FE1216" s="300"/>
      <c r="FF1216" s="300"/>
      <c r="FG1216" s="300"/>
      <c r="FH1216" s="300"/>
      <c r="FI1216" s="300"/>
      <c r="FJ1216" s="300">
        <f t="shared" si="10641"/>
        <v>41</v>
      </c>
      <c r="FK1216" s="294"/>
      <c r="FL1216" s="294"/>
      <c r="FM1216" s="294"/>
      <c r="FN1216" s="294"/>
      <c r="FO1216" s="294"/>
      <c r="FP1216" s="20">
        <f t="shared" si="10499"/>
        <v>0</v>
      </c>
      <c r="FQ1216" s="20">
        <f t="shared" si="10489"/>
        <v>3</v>
      </c>
      <c r="FR1216" s="20">
        <f t="shared" si="10490"/>
        <v>4</v>
      </c>
      <c r="FS1216" s="20">
        <f t="shared" si="10491"/>
        <v>0</v>
      </c>
      <c r="FT1216" s="20">
        <f t="shared" si="10492"/>
        <v>0</v>
      </c>
      <c r="FU1216" s="20">
        <f t="shared" si="10493"/>
        <v>0</v>
      </c>
      <c r="FV1216" s="20">
        <f t="shared" si="10494"/>
        <v>0</v>
      </c>
      <c r="FW1216" s="294"/>
    </row>
    <row r="1217" spans="1:179" s="301" customFormat="1" ht="27.75" customHeight="1">
      <c r="A1217" s="295"/>
      <c r="B1217" s="296">
        <v>16</v>
      </c>
      <c r="C1217" s="296">
        <f t="shared" si="10594"/>
        <v>16</v>
      </c>
      <c r="D1217" s="296" t="s">
        <v>53</v>
      </c>
      <c r="E1217" s="296" t="str">
        <f>D1217</f>
        <v>LT7,5</v>
      </c>
      <c r="F1217" s="296">
        <v>33</v>
      </c>
      <c r="G1217" s="296">
        <f t="shared" si="10596"/>
        <v>33</v>
      </c>
      <c r="H1217" s="297"/>
      <c r="I1217" s="297"/>
      <c r="J1217" s="294"/>
      <c r="K1217" s="294"/>
      <c r="L1217" s="294"/>
      <c r="M1217" s="294"/>
      <c r="N1217" s="297"/>
      <c r="O1217" s="297"/>
      <c r="P1217" s="1"/>
      <c r="Q1217" s="16"/>
      <c r="R1217" s="1"/>
      <c r="S1217" s="294"/>
      <c r="T1217" s="294"/>
      <c r="U1217" s="294"/>
      <c r="V1217" s="294"/>
      <c r="W1217" s="294"/>
      <c r="X1217" s="294"/>
      <c r="Y1217" s="294"/>
      <c r="Z1217" s="294"/>
      <c r="AA1217" s="294"/>
      <c r="AB1217" s="294"/>
      <c r="AC1217" s="1">
        <f t="shared" ref="AC1217" si="10670">+IF(S1217=1,1,0)+IF(T1217=1,1,0)</f>
        <v>0</v>
      </c>
      <c r="AD1217" s="1">
        <f t="shared" ref="AD1217" si="10671">+IF(U1217=1,1,0)+IF(V1217=1,1,0)</f>
        <v>0</v>
      </c>
      <c r="AE1217" s="1">
        <f t="shared" ref="AE1217" si="10672">+IF(W1217=1,1,0)+IF(X1217=1,1,0)</f>
        <v>0</v>
      </c>
      <c r="AF1217" s="1">
        <f t="shared" ref="AF1217" si="10673">+IF(Y1217=1,1,0)+IF(Z1217=1,1,0)</f>
        <v>0</v>
      </c>
      <c r="AG1217" s="1">
        <f t="shared" ref="AG1217" si="10674">+IF(AA1217=1,1,0)</f>
        <v>0</v>
      </c>
      <c r="AH1217" s="1">
        <f t="shared" ref="AH1217" si="10675">+IF(AB1217=1,1,0)</f>
        <v>0</v>
      </c>
      <c r="AI1217" s="1">
        <f t="shared" ref="AI1217" si="10676">+IF(S1217=2,1,0)+IF(T1217=2,1,0)</f>
        <v>0</v>
      </c>
      <c r="AJ1217" s="1">
        <f t="shared" ref="AJ1217" si="10677">+IF(U1217=2,1,0)+IF(V1217=2,1,0)</f>
        <v>0</v>
      </c>
      <c r="AK1217" s="1">
        <f t="shared" ref="AK1217" si="10678">+IF(X1217=2,1,0)+IF(W1217=2,1,0)</f>
        <v>0</v>
      </c>
      <c r="AL1217" s="1">
        <f t="shared" ref="AL1217" si="10679">+IF(Y1217=2,1,0)+IF(Z1217=2,1,0)</f>
        <v>0</v>
      </c>
      <c r="AM1217" s="1">
        <f t="shared" ref="AM1217" si="10680">+IF(AA1217=2,1,0)</f>
        <v>0</v>
      </c>
      <c r="AN1217" s="1">
        <f t="shared" ref="AN1217" si="10681">+IF(AB1217=2,1,0)</f>
        <v>0</v>
      </c>
      <c r="AO1217" s="294"/>
      <c r="AP1217" s="294"/>
      <c r="AQ1217" s="294"/>
      <c r="AR1217" s="294">
        <f t="shared" si="10639"/>
        <v>33</v>
      </c>
      <c r="AS1217" s="298">
        <f t="shared" si="10462"/>
        <v>0</v>
      </c>
      <c r="AT1217" s="298">
        <f t="shared" si="10463"/>
        <v>0</v>
      </c>
      <c r="AU1217" s="298">
        <f t="shared" si="10464"/>
        <v>0</v>
      </c>
      <c r="AV1217" s="298">
        <f t="shared" si="10465"/>
        <v>1</v>
      </c>
      <c r="AW1217" s="294"/>
      <c r="AX1217" s="294"/>
      <c r="AY1217" s="294"/>
      <c r="AZ1217" s="294"/>
      <c r="BA1217" s="294"/>
      <c r="BB1217" s="294"/>
      <c r="BC1217" s="294"/>
      <c r="BD1217" s="294"/>
      <c r="BE1217" s="294"/>
      <c r="BF1217" s="294"/>
      <c r="BG1217" s="294"/>
      <c r="BH1217" s="294"/>
      <c r="BI1217" s="294">
        <v>1</v>
      </c>
      <c r="BJ1217" s="294"/>
      <c r="BK1217" s="294"/>
      <c r="BL1217" s="294"/>
      <c r="BM1217" s="294"/>
      <c r="BN1217" s="294"/>
      <c r="BO1217" s="294"/>
      <c r="BP1217" s="1"/>
      <c r="BQ1217" s="294"/>
      <c r="BR1217" s="17">
        <v>2</v>
      </c>
      <c r="BS1217" s="1">
        <f t="shared" si="10466"/>
        <v>0</v>
      </c>
      <c r="BT1217" s="17">
        <f t="shared" ref="BT1217" si="10682">+BS1217*2</f>
        <v>0</v>
      </c>
      <c r="BU1217" s="294"/>
      <c r="BV1217" s="294">
        <v>1</v>
      </c>
      <c r="BW1217" s="294"/>
      <c r="BX1217" s="294"/>
      <c r="BY1217" s="294"/>
      <c r="BZ1217" s="294"/>
      <c r="CA1217" s="294"/>
      <c r="CB1217" s="294"/>
      <c r="CC1217" s="294"/>
      <c r="CD1217" s="1"/>
      <c r="CE1217" s="1"/>
      <c r="CF1217" s="1"/>
      <c r="CG1217" s="294"/>
      <c r="CH1217" s="1"/>
      <c r="CI1217" s="1">
        <v>1</v>
      </c>
      <c r="CJ1217" s="1"/>
      <c r="CK1217" s="383"/>
      <c r="CL1217" s="383"/>
      <c r="CM1217" s="383"/>
      <c r="CN1217" s="1">
        <f t="shared" si="10468"/>
        <v>0</v>
      </c>
      <c r="CO1217" s="1">
        <f t="shared" si="10469"/>
        <v>0</v>
      </c>
      <c r="CP1217" s="20">
        <f t="shared" si="10470"/>
        <v>2.5</v>
      </c>
      <c r="CQ1217" s="351"/>
      <c r="CR1217" s="299">
        <f t="shared" si="10471"/>
        <v>1</v>
      </c>
      <c r="CS1217" s="294"/>
      <c r="CT1217" s="294"/>
      <c r="CU1217" s="1"/>
      <c r="CV1217" s="1"/>
      <c r="CW1217" s="1">
        <v>1</v>
      </c>
      <c r="CX1217" s="1"/>
      <c r="CY1217" s="1"/>
      <c r="CZ1217" s="294">
        <v>3</v>
      </c>
      <c r="DA1217" s="17">
        <f t="shared" ref="DA1217" si="10683">+CY1217</f>
        <v>0</v>
      </c>
      <c r="DB1217" s="359">
        <f t="shared" si="10495"/>
        <v>3</v>
      </c>
      <c r="DC1217" s="359">
        <f t="shared" si="10496"/>
        <v>1</v>
      </c>
      <c r="DD1217" s="294"/>
      <c r="DE1217" s="294">
        <v>4</v>
      </c>
      <c r="DF1217" s="294"/>
      <c r="DG1217" s="294"/>
      <c r="DH1217" s="294"/>
      <c r="DI1217" s="294"/>
      <c r="DJ1217" s="294"/>
      <c r="DK1217" s="294"/>
      <c r="DL1217" s="294"/>
      <c r="DM1217" s="294"/>
      <c r="DN1217" s="294"/>
      <c r="DO1217" s="1"/>
      <c r="DP1217" s="1"/>
      <c r="DQ1217" s="17">
        <f t="shared" si="10473"/>
        <v>0</v>
      </c>
      <c r="DR1217" s="17">
        <f t="shared" si="10474"/>
        <v>0</v>
      </c>
      <c r="DS1217" s="17">
        <f t="shared" si="10475"/>
        <v>0</v>
      </c>
      <c r="DT1217" s="17">
        <f t="shared" si="10476"/>
        <v>0</v>
      </c>
      <c r="DU1217" s="17">
        <f t="shared" si="10477"/>
        <v>0</v>
      </c>
      <c r="DV1217" s="17">
        <f t="shared" si="10478"/>
        <v>0</v>
      </c>
      <c r="DW1217" s="1"/>
      <c r="DX1217" s="1"/>
      <c r="DY1217" s="20">
        <f t="shared" si="10479"/>
        <v>0</v>
      </c>
      <c r="DZ1217" s="20">
        <f t="shared" si="10480"/>
        <v>0</v>
      </c>
      <c r="EA1217" s="20">
        <f t="shared" si="10481"/>
        <v>0</v>
      </c>
      <c r="EB1217" s="20">
        <f t="shared" si="10482"/>
        <v>0</v>
      </c>
      <c r="EC1217" s="18">
        <f t="shared" si="10578"/>
        <v>0</v>
      </c>
      <c r="ED1217" s="19">
        <f t="shared" si="10506"/>
        <v>0</v>
      </c>
      <c r="EE1217" s="19">
        <f t="shared" si="10485"/>
        <v>0</v>
      </c>
      <c r="EF1217" s="1">
        <f t="shared" si="10579"/>
        <v>0</v>
      </c>
      <c r="EG1217" s="18">
        <f t="shared" si="10640"/>
        <v>2</v>
      </c>
      <c r="EH1217" s="341"/>
      <c r="EI1217" s="294"/>
      <c r="EJ1217" s="294">
        <v>4.5</v>
      </c>
      <c r="EK1217" s="294"/>
      <c r="EL1217" s="19">
        <v>1</v>
      </c>
      <c r="EM1217" s="19"/>
      <c r="EN1217" s="19"/>
      <c r="EO1217" s="366"/>
      <c r="EP1217" s="366"/>
      <c r="EQ1217" s="374"/>
      <c r="ER1217" s="374"/>
      <c r="ES1217" s="374"/>
      <c r="ET1217" s="374"/>
      <c r="EU1217" s="18">
        <f t="shared" si="10497"/>
        <v>5</v>
      </c>
      <c r="EV1217" s="18">
        <f t="shared" si="10488"/>
        <v>2</v>
      </c>
      <c r="EW1217" s="341">
        <v>1</v>
      </c>
      <c r="EX1217" s="341"/>
      <c r="EY1217" s="341">
        <v>2</v>
      </c>
      <c r="EZ1217" s="365">
        <f t="shared" si="10498"/>
        <v>0</v>
      </c>
      <c r="FA1217" s="294"/>
      <c r="FB1217" s="294"/>
      <c r="FC1217" s="294"/>
      <c r="FD1217" s="300"/>
      <c r="FE1217" s="300"/>
      <c r="FF1217" s="300"/>
      <c r="FG1217" s="300"/>
      <c r="FH1217" s="300"/>
      <c r="FI1217" s="300"/>
      <c r="FJ1217" s="300">
        <f t="shared" si="10641"/>
        <v>33</v>
      </c>
      <c r="FK1217" s="294"/>
      <c r="FL1217" s="294"/>
      <c r="FM1217" s="294"/>
      <c r="FN1217" s="294"/>
      <c r="FO1217" s="294"/>
      <c r="FP1217" s="20">
        <f t="shared" si="10499"/>
        <v>0</v>
      </c>
      <c r="FQ1217" s="20">
        <f t="shared" si="10489"/>
        <v>4</v>
      </c>
      <c r="FR1217" s="20">
        <f t="shared" si="10490"/>
        <v>0</v>
      </c>
      <c r="FS1217" s="20">
        <f t="shared" si="10491"/>
        <v>0</v>
      </c>
      <c r="FT1217" s="20">
        <f t="shared" si="10492"/>
        <v>0</v>
      </c>
      <c r="FU1217" s="20">
        <f t="shared" si="10493"/>
        <v>0</v>
      </c>
      <c r="FV1217" s="20">
        <f t="shared" si="10494"/>
        <v>0</v>
      </c>
      <c r="FW1217" s="294"/>
    </row>
    <row r="1218" spans="1:179" s="301" customFormat="1" ht="27.75" customHeight="1">
      <c r="A1218" s="295"/>
      <c r="B1218" s="296">
        <v>17</v>
      </c>
      <c r="C1218" s="296">
        <f t="shared" si="10594"/>
        <v>17</v>
      </c>
      <c r="D1218" s="296" t="s">
        <v>53</v>
      </c>
      <c r="E1218" s="296" t="str">
        <f>D1218</f>
        <v>LT7,5</v>
      </c>
      <c r="F1218" s="296">
        <v>30</v>
      </c>
      <c r="G1218" s="296">
        <f t="shared" si="10596"/>
        <v>30</v>
      </c>
      <c r="H1218" s="297"/>
      <c r="I1218" s="297"/>
      <c r="J1218" s="294"/>
      <c r="K1218" s="294"/>
      <c r="L1218" s="294"/>
      <c r="M1218" s="294"/>
      <c r="N1218" s="297"/>
      <c r="O1218" s="297"/>
      <c r="P1218" s="1"/>
      <c r="Q1218" s="16"/>
      <c r="R1218" s="1"/>
      <c r="S1218" s="294"/>
      <c r="T1218" s="294"/>
      <c r="U1218" s="294"/>
      <c r="V1218" s="294"/>
      <c r="W1218" s="294"/>
      <c r="X1218" s="294"/>
      <c r="Y1218" s="294"/>
      <c r="Z1218" s="294"/>
      <c r="AA1218" s="294"/>
      <c r="AB1218" s="294"/>
      <c r="AC1218" s="1">
        <f t="shared" ref="AC1218" si="10684">+IF(S1218=1,1,0)+IF(T1218=1,1,0)</f>
        <v>0</v>
      </c>
      <c r="AD1218" s="1">
        <f t="shared" ref="AD1218" si="10685">+IF(U1218=1,1,0)+IF(V1218=1,1,0)</f>
        <v>0</v>
      </c>
      <c r="AE1218" s="1">
        <f t="shared" ref="AE1218" si="10686">+IF(W1218=1,1,0)+IF(X1218=1,1,0)</f>
        <v>0</v>
      </c>
      <c r="AF1218" s="1">
        <f t="shared" ref="AF1218" si="10687">+IF(Y1218=1,1,0)+IF(Z1218=1,1,0)</f>
        <v>0</v>
      </c>
      <c r="AG1218" s="1">
        <f t="shared" ref="AG1218" si="10688">+IF(AA1218=1,1,0)</f>
        <v>0</v>
      </c>
      <c r="AH1218" s="1">
        <f t="shared" ref="AH1218" si="10689">+IF(AB1218=1,1,0)</f>
        <v>0</v>
      </c>
      <c r="AI1218" s="1">
        <f t="shared" ref="AI1218" si="10690">+IF(S1218=2,1,0)+IF(T1218=2,1,0)</f>
        <v>0</v>
      </c>
      <c r="AJ1218" s="1">
        <f t="shared" ref="AJ1218" si="10691">+IF(U1218=2,1,0)+IF(V1218=2,1,0)</f>
        <v>0</v>
      </c>
      <c r="AK1218" s="1">
        <f t="shared" ref="AK1218" si="10692">+IF(X1218=2,1,0)+IF(W1218=2,1,0)</f>
        <v>0</v>
      </c>
      <c r="AL1218" s="1">
        <f t="shared" ref="AL1218" si="10693">+IF(Y1218=2,1,0)+IF(Z1218=2,1,0)</f>
        <v>0</v>
      </c>
      <c r="AM1218" s="1">
        <f t="shared" ref="AM1218" si="10694">+IF(AA1218=2,1,0)</f>
        <v>0</v>
      </c>
      <c r="AN1218" s="1">
        <f t="shared" ref="AN1218" si="10695">+IF(AB1218=2,1,0)</f>
        <v>0</v>
      </c>
      <c r="AO1218" s="294"/>
      <c r="AP1218" s="294"/>
      <c r="AQ1218" s="294"/>
      <c r="AR1218" s="294">
        <f t="shared" si="10639"/>
        <v>30</v>
      </c>
      <c r="AS1218" s="298">
        <f t="shared" si="10462"/>
        <v>0</v>
      </c>
      <c r="AT1218" s="298">
        <f t="shared" si="10463"/>
        <v>0</v>
      </c>
      <c r="AU1218" s="298">
        <f t="shared" si="10464"/>
        <v>0</v>
      </c>
      <c r="AV1218" s="298">
        <f t="shared" si="10465"/>
        <v>1</v>
      </c>
      <c r="AW1218" s="294"/>
      <c r="AX1218" s="294"/>
      <c r="AY1218" s="294"/>
      <c r="AZ1218" s="294"/>
      <c r="BA1218" s="294"/>
      <c r="BB1218" s="294"/>
      <c r="BC1218" s="294"/>
      <c r="BD1218" s="294"/>
      <c r="BE1218" s="294"/>
      <c r="BF1218" s="294"/>
      <c r="BG1218" s="294"/>
      <c r="BH1218" s="294"/>
      <c r="BI1218" s="294">
        <v>1</v>
      </c>
      <c r="BJ1218" s="294"/>
      <c r="BK1218" s="294"/>
      <c r="BL1218" s="294"/>
      <c r="BM1218" s="294"/>
      <c r="BN1218" s="294"/>
      <c r="BO1218" s="294"/>
      <c r="BP1218" s="1"/>
      <c r="BQ1218" s="294"/>
      <c r="BR1218" s="17">
        <v>2</v>
      </c>
      <c r="BS1218" s="1">
        <f t="shared" si="10466"/>
        <v>0</v>
      </c>
      <c r="BT1218" s="17">
        <f t="shared" ref="BT1218" si="10696">+BS1218*2</f>
        <v>0</v>
      </c>
      <c r="BU1218" s="294"/>
      <c r="BV1218" s="294">
        <v>1</v>
      </c>
      <c r="BW1218" s="294"/>
      <c r="BX1218" s="294"/>
      <c r="BY1218" s="294"/>
      <c r="BZ1218" s="294"/>
      <c r="CA1218" s="294"/>
      <c r="CB1218" s="294"/>
      <c r="CC1218" s="294"/>
      <c r="CD1218" s="1"/>
      <c r="CE1218" s="1"/>
      <c r="CF1218" s="1"/>
      <c r="CG1218" s="294"/>
      <c r="CH1218" s="1"/>
      <c r="CI1218" s="1">
        <v>1</v>
      </c>
      <c r="CJ1218" s="1"/>
      <c r="CK1218" s="383"/>
      <c r="CL1218" s="383"/>
      <c r="CM1218" s="383"/>
      <c r="CN1218" s="1">
        <f t="shared" si="10468"/>
        <v>0</v>
      </c>
      <c r="CO1218" s="1">
        <f t="shared" si="10469"/>
        <v>0</v>
      </c>
      <c r="CP1218" s="20">
        <f t="shared" si="10470"/>
        <v>2.5</v>
      </c>
      <c r="CQ1218" s="351"/>
      <c r="CR1218" s="299">
        <f t="shared" si="10471"/>
        <v>1</v>
      </c>
      <c r="CS1218" s="294"/>
      <c r="CT1218" s="294"/>
      <c r="CU1218" s="1"/>
      <c r="CV1218" s="1"/>
      <c r="CW1218" s="1">
        <v>1</v>
      </c>
      <c r="CX1218" s="1"/>
      <c r="CY1218" s="1"/>
      <c r="CZ1218" s="294">
        <v>3</v>
      </c>
      <c r="DA1218" s="17">
        <f t="shared" ref="DA1218" si="10697">+CY1218</f>
        <v>0</v>
      </c>
      <c r="DB1218" s="359">
        <f t="shared" si="10495"/>
        <v>3</v>
      </c>
      <c r="DC1218" s="359">
        <f t="shared" si="10496"/>
        <v>1</v>
      </c>
      <c r="DD1218" s="294"/>
      <c r="DE1218" s="294">
        <v>4</v>
      </c>
      <c r="DF1218" s="294"/>
      <c r="DG1218" s="294"/>
      <c r="DH1218" s="294"/>
      <c r="DI1218" s="294"/>
      <c r="DJ1218" s="294"/>
      <c r="DK1218" s="294"/>
      <c r="DL1218" s="294"/>
      <c r="DM1218" s="294"/>
      <c r="DN1218" s="294"/>
      <c r="DO1218" s="1"/>
      <c r="DP1218" s="1"/>
      <c r="DQ1218" s="17">
        <f t="shared" si="10473"/>
        <v>0</v>
      </c>
      <c r="DR1218" s="17">
        <f t="shared" si="10474"/>
        <v>0</v>
      </c>
      <c r="DS1218" s="17">
        <f t="shared" si="10475"/>
        <v>0</v>
      </c>
      <c r="DT1218" s="17">
        <f t="shared" si="10476"/>
        <v>0</v>
      </c>
      <c r="DU1218" s="17">
        <f t="shared" si="10477"/>
        <v>0</v>
      </c>
      <c r="DV1218" s="17">
        <f t="shared" si="10478"/>
        <v>0</v>
      </c>
      <c r="DW1218" s="1"/>
      <c r="DX1218" s="1"/>
      <c r="DY1218" s="20">
        <f t="shared" si="10479"/>
        <v>0</v>
      </c>
      <c r="DZ1218" s="20">
        <f t="shared" si="10480"/>
        <v>0</v>
      </c>
      <c r="EA1218" s="20">
        <f t="shared" si="10481"/>
        <v>0</v>
      </c>
      <c r="EB1218" s="20">
        <f t="shared" si="10482"/>
        <v>0</v>
      </c>
      <c r="EC1218" s="18">
        <f t="shared" si="10578"/>
        <v>0</v>
      </c>
      <c r="ED1218" s="19">
        <f t="shared" si="10506"/>
        <v>0</v>
      </c>
      <c r="EE1218" s="19">
        <f t="shared" si="10485"/>
        <v>0</v>
      </c>
      <c r="EF1218" s="1">
        <f t="shared" si="10579"/>
        <v>0</v>
      </c>
      <c r="EG1218" s="18">
        <f t="shared" si="10640"/>
        <v>2</v>
      </c>
      <c r="EH1218" s="341"/>
      <c r="EI1218" s="294"/>
      <c r="EJ1218" s="294">
        <v>4.5</v>
      </c>
      <c r="EK1218" s="294"/>
      <c r="EL1218" s="19">
        <v>1</v>
      </c>
      <c r="EM1218" s="19"/>
      <c r="EN1218" s="19"/>
      <c r="EO1218" s="366"/>
      <c r="EP1218" s="366"/>
      <c r="EQ1218" s="374"/>
      <c r="ER1218" s="374"/>
      <c r="ES1218" s="374"/>
      <c r="ET1218" s="374"/>
      <c r="EU1218" s="18">
        <f t="shared" si="10497"/>
        <v>5</v>
      </c>
      <c r="EV1218" s="18">
        <f t="shared" si="10488"/>
        <v>2</v>
      </c>
      <c r="EW1218" s="341">
        <v>2</v>
      </c>
      <c r="EX1218" s="341">
        <v>2</v>
      </c>
      <c r="EY1218" s="341">
        <v>2</v>
      </c>
      <c r="EZ1218" s="365">
        <f t="shared" si="10498"/>
        <v>0</v>
      </c>
      <c r="FA1218" s="294"/>
      <c r="FB1218" s="294"/>
      <c r="FC1218" s="294"/>
      <c r="FD1218" s="300"/>
      <c r="FE1218" s="300"/>
      <c r="FF1218" s="300"/>
      <c r="FG1218" s="300"/>
      <c r="FH1218" s="300"/>
      <c r="FI1218" s="300"/>
      <c r="FJ1218" s="300">
        <f t="shared" si="10641"/>
        <v>30</v>
      </c>
      <c r="FK1218" s="294"/>
      <c r="FL1218" s="294"/>
      <c r="FM1218" s="294"/>
      <c r="FN1218" s="294"/>
      <c r="FO1218" s="294"/>
      <c r="FP1218" s="20">
        <f t="shared" si="10499"/>
        <v>0</v>
      </c>
      <c r="FQ1218" s="20">
        <f t="shared" si="10489"/>
        <v>4</v>
      </c>
      <c r="FR1218" s="20">
        <f t="shared" si="10490"/>
        <v>0</v>
      </c>
      <c r="FS1218" s="20">
        <f t="shared" si="10491"/>
        <v>0</v>
      </c>
      <c r="FT1218" s="20">
        <f t="shared" si="10492"/>
        <v>0</v>
      </c>
      <c r="FU1218" s="20">
        <f t="shared" si="10493"/>
        <v>0</v>
      </c>
      <c r="FV1218" s="20">
        <f t="shared" si="10494"/>
        <v>0</v>
      </c>
      <c r="FW1218" s="294"/>
    </row>
    <row r="1219" spans="1:179" s="301" customFormat="1" ht="27.75" customHeight="1">
      <c r="A1219" s="295"/>
      <c r="B1219" s="296">
        <v>18</v>
      </c>
      <c r="C1219" s="296">
        <f t="shared" si="10594"/>
        <v>18</v>
      </c>
      <c r="D1219" s="296" t="s">
        <v>53</v>
      </c>
      <c r="E1219" s="296" t="str">
        <f>D1219</f>
        <v>LT7,5</v>
      </c>
      <c r="F1219" s="296">
        <v>26</v>
      </c>
      <c r="G1219" s="296">
        <f t="shared" si="10596"/>
        <v>26</v>
      </c>
      <c r="H1219" s="297"/>
      <c r="I1219" s="297"/>
      <c r="J1219" s="294"/>
      <c r="K1219" s="294"/>
      <c r="L1219" s="294"/>
      <c r="M1219" s="294"/>
      <c r="N1219" s="297"/>
      <c r="O1219" s="297"/>
      <c r="P1219" s="1"/>
      <c r="Q1219" s="16"/>
      <c r="R1219" s="1"/>
      <c r="S1219" s="294"/>
      <c r="T1219" s="294"/>
      <c r="U1219" s="294"/>
      <c r="V1219" s="294"/>
      <c r="W1219" s="294"/>
      <c r="X1219" s="294"/>
      <c r="Y1219" s="294"/>
      <c r="Z1219" s="294"/>
      <c r="AA1219" s="294"/>
      <c r="AB1219" s="294"/>
      <c r="AC1219" s="1">
        <f t="shared" ref="AC1219:AC1220" si="10698">+IF(S1219=1,1,0)+IF(T1219=1,1,0)</f>
        <v>0</v>
      </c>
      <c r="AD1219" s="1">
        <f t="shared" ref="AD1219:AD1220" si="10699">+IF(U1219=1,1,0)+IF(V1219=1,1,0)</f>
        <v>0</v>
      </c>
      <c r="AE1219" s="1">
        <f t="shared" ref="AE1219:AE1220" si="10700">+IF(W1219=1,1,0)+IF(X1219=1,1,0)</f>
        <v>0</v>
      </c>
      <c r="AF1219" s="1">
        <f t="shared" ref="AF1219:AF1220" si="10701">+IF(Y1219=1,1,0)+IF(Z1219=1,1,0)</f>
        <v>0</v>
      </c>
      <c r="AG1219" s="1">
        <f t="shared" ref="AG1219:AG1220" si="10702">+IF(AA1219=1,1,0)</f>
        <v>0</v>
      </c>
      <c r="AH1219" s="1">
        <f t="shared" ref="AH1219:AH1220" si="10703">+IF(AB1219=1,1,0)</f>
        <v>0</v>
      </c>
      <c r="AI1219" s="1">
        <f t="shared" ref="AI1219:AI1220" si="10704">+IF(S1219=2,1,0)+IF(T1219=2,1,0)</f>
        <v>0</v>
      </c>
      <c r="AJ1219" s="1">
        <f t="shared" ref="AJ1219:AJ1220" si="10705">+IF(U1219=2,1,0)+IF(V1219=2,1,0)</f>
        <v>0</v>
      </c>
      <c r="AK1219" s="1">
        <f t="shared" ref="AK1219:AK1220" si="10706">+IF(X1219=2,1,0)+IF(W1219=2,1,0)</f>
        <v>0</v>
      </c>
      <c r="AL1219" s="1">
        <f t="shared" ref="AL1219:AL1220" si="10707">+IF(Y1219=2,1,0)+IF(Z1219=2,1,0)</f>
        <v>0</v>
      </c>
      <c r="AM1219" s="1">
        <f t="shared" ref="AM1219:AM1220" si="10708">+IF(AA1219=2,1,0)</f>
        <v>0</v>
      </c>
      <c r="AN1219" s="1">
        <f t="shared" ref="AN1219:AN1220" si="10709">+IF(AB1219=2,1,0)</f>
        <v>0</v>
      </c>
      <c r="AO1219" s="294"/>
      <c r="AP1219" s="294"/>
      <c r="AQ1219" s="294"/>
      <c r="AR1219" s="294">
        <f t="shared" si="10639"/>
        <v>26</v>
      </c>
      <c r="AS1219" s="298">
        <f t="shared" si="10462"/>
        <v>0</v>
      </c>
      <c r="AT1219" s="298">
        <f t="shared" si="10463"/>
        <v>0</v>
      </c>
      <c r="AU1219" s="298">
        <f t="shared" si="10464"/>
        <v>0</v>
      </c>
      <c r="AV1219" s="298">
        <f t="shared" si="10465"/>
        <v>1</v>
      </c>
      <c r="AW1219" s="294"/>
      <c r="AX1219" s="294"/>
      <c r="AY1219" s="294">
        <v>1</v>
      </c>
      <c r="AZ1219" s="294"/>
      <c r="BA1219" s="294"/>
      <c r="BB1219" s="294"/>
      <c r="BC1219" s="294"/>
      <c r="BD1219" s="294"/>
      <c r="BE1219" s="294"/>
      <c r="BF1219" s="294"/>
      <c r="BG1219" s="294"/>
      <c r="BH1219" s="294"/>
      <c r="BI1219" s="294"/>
      <c r="BJ1219" s="294"/>
      <c r="BK1219" s="294"/>
      <c r="BL1219" s="294"/>
      <c r="BM1219" s="294"/>
      <c r="BN1219" s="294"/>
      <c r="BO1219" s="294"/>
      <c r="BP1219" s="1"/>
      <c r="BQ1219" s="294"/>
      <c r="BR1219" s="17">
        <v>1</v>
      </c>
      <c r="BS1219" s="1">
        <f t="shared" si="10466"/>
        <v>0</v>
      </c>
      <c r="BT1219" s="17">
        <f t="shared" ref="BT1219:BT1220" si="10710">+BS1219*2</f>
        <v>0</v>
      </c>
      <c r="BU1219" s="294"/>
      <c r="BV1219" s="294">
        <v>1</v>
      </c>
      <c r="BW1219" s="294">
        <v>1</v>
      </c>
      <c r="BX1219" s="294">
        <v>1</v>
      </c>
      <c r="BY1219" s="294"/>
      <c r="BZ1219" s="294"/>
      <c r="CA1219" s="294"/>
      <c r="CB1219" s="294"/>
      <c r="CC1219" s="294"/>
      <c r="CD1219" s="1"/>
      <c r="CE1219" s="1"/>
      <c r="CF1219" s="1"/>
      <c r="CG1219" s="294"/>
      <c r="CH1219" s="1"/>
      <c r="CI1219" s="1">
        <v>1</v>
      </c>
      <c r="CJ1219" s="1"/>
      <c r="CK1219" s="383"/>
      <c r="CL1219" s="383"/>
      <c r="CM1219" s="383"/>
      <c r="CN1219" s="1">
        <f t="shared" si="10468"/>
        <v>1</v>
      </c>
      <c r="CO1219" s="1">
        <f t="shared" si="10469"/>
        <v>1</v>
      </c>
      <c r="CP1219" s="20">
        <f t="shared" si="10470"/>
        <v>2.5</v>
      </c>
      <c r="CQ1219" s="351"/>
      <c r="CR1219" s="299">
        <f t="shared" si="10471"/>
        <v>1</v>
      </c>
      <c r="CS1219" s="294"/>
      <c r="CT1219" s="294"/>
      <c r="CU1219" s="1"/>
      <c r="CV1219" s="1"/>
      <c r="CW1219" s="1">
        <v>2</v>
      </c>
      <c r="CX1219" s="1"/>
      <c r="CY1219" s="1"/>
      <c r="CZ1219" s="294">
        <v>5</v>
      </c>
      <c r="DA1219" s="17">
        <f t="shared" ref="DA1219:DA1220" si="10711">+CY1219</f>
        <v>0</v>
      </c>
      <c r="DB1219" s="359">
        <f t="shared" si="10495"/>
        <v>5</v>
      </c>
      <c r="DC1219" s="359">
        <f t="shared" si="10496"/>
        <v>2</v>
      </c>
      <c r="DD1219" s="294"/>
      <c r="DE1219" s="294">
        <v>6</v>
      </c>
      <c r="DF1219" s="294"/>
      <c r="DG1219" s="294"/>
      <c r="DH1219" s="294"/>
      <c r="DI1219" s="294"/>
      <c r="DJ1219" s="294"/>
      <c r="DK1219" s="294"/>
      <c r="DL1219" s="294"/>
      <c r="DM1219" s="294"/>
      <c r="DN1219" s="294"/>
      <c r="DO1219" s="1"/>
      <c r="DP1219" s="1"/>
      <c r="DQ1219" s="17">
        <f t="shared" si="10473"/>
        <v>0</v>
      </c>
      <c r="DR1219" s="17">
        <f t="shared" si="10474"/>
        <v>0</v>
      </c>
      <c r="DS1219" s="17">
        <f t="shared" si="10475"/>
        <v>0</v>
      </c>
      <c r="DT1219" s="17">
        <f t="shared" si="10476"/>
        <v>0</v>
      </c>
      <c r="DU1219" s="17">
        <f t="shared" si="10477"/>
        <v>0</v>
      </c>
      <c r="DV1219" s="17">
        <f t="shared" si="10478"/>
        <v>0</v>
      </c>
      <c r="DW1219" s="1"/>
      <c r="DX1219" s="1"/>
      <c r="DY1219" s="20">
        <f t="shared" si="10479"/>
        <v>0</v>
      </c>
      <c r="DZ1219" s="20">
        <f t="shared" si="10480"/>
        <v>0</v>
      </c>
      <c r="EA1219" s="20">
        <f t="shared" si="10481"/>
        <v>0</v>
      </c>
      <c r="EB1219" s="20">
        <f t="shared" si="10482"/>
        <v>0</v>
      </c>
      <c r="EC1219" s="18">
        <f t="shared" si="10578"/>
        <v>1</v>
      </c>
      <c r="ED1219" s="19"/>
      <c r="EE1219" s="19">
        <f t="shared" si="10485"/>
        <v>0</v>
      </c>
      <c r="EF1219" s="1">
        <f t="shared" si="10579"/>
        <v>0</v>
      </c>
      <c r="EG1219" s="18"/>
      <c r="EH1219" s="341"/>
      <c r="EI1219" s="294"/>
      <c r="EJ1219" s="294">
        <v>9</v>
      </c>
      <c r="EK1219" s="294"/>
      <c r="EL1219" s="19">
        <v>1</v>
      </c>
      <c r="EM1219" s="19"/>
      <c r="EN1219" s="19"/>
      <c r="EO1219" s="366"/>
      <c r="EP1219" s="366"/>
      <c r="EQ1219" s="374"/>
      <c r="ER1219" s="374"/>
      <c r="ES1219" s="374"/>
      <c r="ET1219" s="374"/>
      <c r="EU1219" s="18">
        <f t="shared" si="10497"/>
        <v>7</v>
      </c>
      <c r="EV1219" s="18">
        <f t="shared" si="10488"/>
        <v>2</v>
      </c>
      <c r="EW1219" s="341">
        <v>1</v>
      </c>
      <c r="EX1219" s="341">
        <v>1</v>
      </c>
      <c r="EY1219" s="341">
        <v>2</v>
      </c>
      <c r="EZ1219" s="365">
        <f t="shared" si="10498"/>
        <v>0.5</v>
      </c>
      <c r="FA1219" s="294"/>
      <c r="FB1219" s="294"/>
      <c r="FC1219" s="294"/>
      <c r="FD1219" s="300"/>
      <c r="FE1219" s="300"/>
      <c r="FF1219" s="300"/>
      <c r="FG1219" s="300"/>
      <c r="FH1219" s="300"/>
      <c r="FI1219" s="300"/>
      <c r="FJ1219" s="300">
        <f t="shared" si="10641"/>
        <v>26</v>
      </c>
      <c r="FK1219" s="294"/>
      <c r="FL1219" s="294"/>
      <c r="FM1219" s="294"/>
      <c r="FN1219" s="294"/>
      <c r="FO1219" s="294"/>
      <c r="FP1219" s="20">
        <f t="shared" si="10499"/>
        <v>0</v>
      </c>
      <c r="FQ1219" s="20">
        <f t="shared" si="10489"/>
        <v>6</v>
      </c>
      <c r="FR1219" s="20">
        <f t="shared" si="10490"/>
        <v>0</v>
      </c>
      <c r="FS1219" s="20">
        <f t="shared" si="10491"/>
        <v>0</v>
      </c>
      <c r="FT1219" s="20">
        <f t="shared" si="10492"/>
        <v>0</v>
      </c>
      <c r="FU1219" s="20">
        <f t="shared" si="10493"/>
        <v>0</v>
      </c>
      <c r="FV1219" s="20">
        <f t="shared" si="10494"/>
        <v>0</v>
      </c>
      <c r="FW1219" s="294"/>
    </row>
    <row r="1220" spans="1:179" ht="28.5" customHeight="1">
      <c r="A1220" s="40"/>
      <c r="B1220" s="41"/>
      <c r="C1220" s="41" t="s">
        <v>194</v>
      </c>
      <c r="D1220" s="48"/>
      <c r="E1220" s="48"/>
      <c r="F1220" s="48"/>
      <c r="G1220" s="48"/>
      <c r="H1220" s="43"/>
      <c r="I1220" s="43"/>
      <c r="J1220" s="44"/>
      <c r="K1220" s="44"/>
      <c r="L1220" s="44"/>
      <c r="M1220" s="44"/>
      <c r="N1220" s="43"/>
      <c r="O1220" s="43"/>
      <c r="P1220" s="1"/>
      <c r="Q1220" s="16"/>
      <c r="R1220" s="1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1">
        <f t="shared" si="10698"/>
        <v>0</v>
      </c>
      <c r="AD1220" s="1">
        <f t="shared" si="10699"/>
        <v>0</v>
      </c>
      <c r="AE1220" s="1">
        <f t="shared" si="10700"/>
        <v>0</v>
      </c>
      <c r="AF1220" s="1">
        <f t="shared" si="10701"/>
        <v>0</v>
      </c>
      <c r="AG1220" s="1">
        <f t="shared" si="10702"/>
        <v>0</v>
      </c>
      <c r="AH1220" s="1">
        <f t="shared" si="10703"/>
        <v>0</v>
      </c>
      <c r="AI1220" s="1">
        <f t="shared" si="10704"/>
        <v>0</v>
      </c>
      <c r="AJ1220" s="1">
        <f t="shared" si="10705"/>
        <v>0</v>
      </c>
      <c r="AK1220" s="1">
        <f t="shared" si="10706"/>
        <v>0</v>
      </c>
      <c r="AL1220" s="1">
        <f t="shared" si="10707"/>
        <v>0</v>
      </c>
      <c r="AM1220" s="1">
        <f t="shared" si="10708"/>
        <v>0</v>
      </c>
      <c r="AN1220" s="1">
        <f t="shared" si="10709"/>
        <v>0</v>
      </c>
      <c r="AO1220" s="44"/>
      <c r="AP1220" s="44"/>
      <c r="AQ1220" s="44"/>
      <c r="AR1220" s="44"/>
      <c r="AS1220" s="122">
        <f t="shared" si="10462"/>
        <v>0</v>
      </c>
      <c r="AT1220" s="122">
        <f t="shared" si="10463"/>
        <v>0</v>
      </c>
      <c r="AU1220" s="122">
        <f t="shared" si="10464"/>
        <v>0</v>
      </c>
      <c r="AV1220" s="122">
        <f t="shared" si="10465"/>
        <v>0</v>
      </c>
      <c r="AW1220" s="44"/>
      <c r="AX1220" s="294"/>
      <c r="AY1220" s="294"/>
      <c r="AZ1220" s="294"/>
      <c r="BA1220" s="294"/>
      <c r="BB1220" s="294"/>
      <c r="BC1220" s="29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127"/>
      <c r="BO1220" s="44"/>
      <c r="BP1220" s="1"/>
      <c r="BQ1220" s="44"/>
      <c r="BR1220" s="17"/>
      <c r="BS1220" s="1">
        <f t="shared" si="10466"/>
        <v>0</v>
      </c>
      <c r="BT1220" s="17">
        <f t="shared" si="10710"/>
        <v>0</v>
      </c>
      <c r="BU1220" s="44"/>
      <c r="BV1220" s="44"/>
      <c r="BW1220" s="44"/>
      <c r="BX1220" s="44"/>
      <c r="BY1220" s="44"/>
      <c r="BZ1220" s="44"/>
      <c r="CA1220" s="44"/>
      <c r="CB1220" s="44"/>
      <c r="CC1220" s="44"/>
      <c r="CD1220" s="92"/>
      <c r="CE1220" s="92"/>
      <c r="CF1220" s="92"/>
      <c r="CG1220" s="44"/>
      <c r="CH1220" s="1"/>
      <c r="CI1220" s="1"/>
      <c r="CJ1220" s="1"/>
      <c r="CK1220" s="383"/>
      <c r="CL1220" s="383"/>
      <c r="CM1220" s="383"/>
      <c r="CN1220" s="1">
        <f t="shared" si="10468"/>
        <v>0</v>
      </c>
      <c r="CO1220" s="1">
        <f t="shared" si="10469"/>
        <v>0</v>
      </c>
      <c r="CP1220" s="20">
        <f t="shared" si="10470"/>
        <v>0</v>
      </c>
      <c r="CQ1220" s="351"/>
      <c r="CR1220" s="131">
        <f t="shared" si="10471"/>
        <v>0</v>
      </c>
      <c r="CS1220" s="44"/>
      <c r="CT1220" s="44"/>
      <c r="CU1220" s="1"/>
      <c r="CV1220" s="1"/>
      <c r="CW1220" s="1"/>
      <c r="CX1220" s="1"/>
      <c r="CY1220" s="1"/>
      <c r="CZ1220" s="44"/>
      <c r="DA1220" s="17">
        <f t="shared" si="10711"/>
        <v>0</v>
      </c>
      <c r="DB1220" s="359">
        <f t="shared" si="10495"/>
        <v>0</v>
      </c>
      <c r="DC1220" s="359">
        <f t="shared" si="10496"/>
        <v>0</v>
      </c>
      <c r="DD1220" s="44"/>
      <c r="DE1220" s="44"/>
      <c r="DF1220" s="44"/>
      <c r="DG1220" s="44"/>
      <c r="DH1220" s="44"/>
      <c r="DI1220" s="44"/>
      <c r="DJ1220" s="44"/>
      <c r="DK1220" s="44"/>
      <c r="DL1220" s="44"/>
      <c r="DM1220" s="44"/>
      <c r="DN1220" s="44"/>
      <c r="DO1220" s="1"/>
      <c r="DP1220" s="1"/>
      <c r="DQ1220" s="17">
        <f t="shared" si="10473"/>
        <v>0</v>
      </c>
      <c r="DR1220" s="17">
        <f t="shared" si="10474"/>
        <v>0</v>
      </c>
      <c r="DS1220" s="17">
        <f t="shared" si="10475"/>
        <v>0</v>
      </c>
      <c r="DT1220" s="17">
        <f t="shared" si="10476"/>
        <v>0</v>
      </c>
      <c r="DU1220" s="17">
        <f t="shared" si="10477"/>
        <v>0</v>
      </c>
      <c r="DV1220" s="17">
        <f t="shared" si="10478"/>
        <v>0</v>
      </c>
      <c r="DW1220" s="1"/>
      <c r="DX1220" s="1"/>
      <c r="DY1220" s="20">
        <f t="shared" si="10479"/>
        <v>0</v>
      </c>
      <c r="DZ1220" s="20">
        <f t="shared" si="10480"/>
        <v>0</v>
      </c>
      <c r="EA1220" s="20">
        <f t="shared" si="10481"/>
        <v>0</v>
      </c>
      <c r="EB1220" s="20">
        <f t="shared" si="10482"/>
        <v>0</v>
      </c>
      <c r="EC1220" s="18">
        <f t="shared" si="10578"/>
        <v>0</v>
      </c>
      <c r="ED1220" s="19">
        <f t="shared" ref="ED1220" si="10712">+IF(EC1220&lt;&gt;0,EC1220*3,0)</f>
        <v>0</v>
      </c>
      <c r="EE1220" s="19">
        <f t="shared" si="10485"/>
        <v>0</v>
      </c>
      <c r="EF1220" s="1">
        <f t="shared" si="10579"/>
        <v>0</v>
      </c>
      <c r="EG1220" s="18">
        <f t="shared" si="10640"/>
        <v>0</v>
      </c>
      <c r="EH1220" s="341"/>
      <c r="EI1220" s="44"/>
      <c r="EJ1220" s="44"/>
      <c r="EK1220" s="44"/>
      <c r="EL1220" s="93"/>
      <c r="EM1220" s="93"/>
      <c r="EN1220" s="93"/>
      <c r="EO1220" s="366"/>
      <c r="EP1220" s="366"/>
      <c r="EQ1220" s="374"/>
      <c r="ER1220" s="374"/>
      <c r="ES1220" s="374"/>
      <c r="ET1220" s="374"/>
      <c r="EU1220" s="18">
        <f t="shared" si="10497"/>
        <v>0</v>
      </c>
      <c r="EV1220" s="18">
        <f t="shared" si="10488"/>
        <v>0</v>
      </c>
      <c r="EW1220" s="341"/>
      <c r="EX1220" s="341"/>
      <c r="EY1220" s="341"/>
      <c r="EZ1220" s="365">
        <f t="shared" si="10498"/>
        <v>0</v>
      </c>
      <c r="FA1220" s="44"/>
      <c r="FB1220" s="44"/>
      <c r="FC1220" s="44"/>
      <c r="FD1220" s="45"/>
      <c r="FE1220" s="45"/>
      <c r="FF1220" s="45"/>
      <c r="FG1220" s="300"/>
      <c r="FH1220" s="45"/>
      <c r="FI1220" s="45"/>
      <c r="FJ1220" s="45"/>
      <c r="FK1220" s="44"/>
      <c r="FL1220" s="44"/>
      <c r="FM1220" s="44"/>
      <c r="FN1220" s="44"/>
      <c r="FO1220" s="294"/>
      <c r="FP1220" s="20">
        <f t="shared" si="10499"/>
        <v>0</v>
      </c>
      <c r="FQ1220" s="20">
        <f t="shared" si="10489"/>
        <v>0</v>
      </c>
      <c r="FR1220" s="20">
        <f t="shared" si="10490"/>
        <v>0</v>
      </c>
      <c r="FS1220" s="20">
        <f t="shared" si="10491"/>
        <v>0</v>
      </c>
      <c r="FT1220" s="20">
        <f t="shared" si="10492"/>
        <v>0</v>
      </c>
      <c r="FU1220" s="20">
        <f t="shared" si="10493"/>
        <v>0</v>
      </c>
      <c r="FV1220" s="20">
        <f t="shared" si="10494"/>
        <v>0</v>
      </c>
      <c r="FW1220" s="58"/>
    </row>
    <row r="1221" spans="1:179" s="301" customFormat="1" ht="27.75" customHeight="1">
      <c r="A1221" s="295"/>
      <c r="B1221" s="296" t="s">
        <v>809</v>
      </c>
      <c r="C1221" s="296" t="s">
        <v>557</v>
      </c>
      <c r="D1221" s="296" t="s">
        <v>44</v>
      </c>
      <c r="E1221" s="296" t="str">
        <f>D1221</f>
        <v>LT8,5</v>
      </c>
      <c r="F1221" s="296">
        <v>32</v>
      </c>
      <c r="G1221" s="296">
        <f>F1221</f>
        <v>32</v>
      </c>
      <c r="H1221" s="297"/>
      <c r="I1221" s="297"/>
      <c r="J1221" s="294"/>
      <c r="K1221" s="294"/>
      <c r="L1221" s="294"/>
      <c r="M1221" s="294"/>
      <c r="N1221" s="297"/>
      <c r="O1221" s="297"/>
      <c r="P1221" s="1"/>
      <c r="Q1221" s="16"/>
      <c r="R1221" s="1"/>
      <c r="S1221" s="294"/>
      <c r="T1221" s="294"/>
      <c r="U1221" s="294"/>
      <c r="V1221" s="294"/>
      <c r="W1221" s="294"/>
      <c r="X1221" s="294"/>
      <c r="Y1221" s="294"/>
      <c r="Z1221" s="294"/>
      <c r="AA1221" s="294"/>
      <c r="AB1221" s="294"/>
      <c r="AC1221" s="1">
        <f t="shared" ref="AC1221" si="10713">+IF(S1221=1,1,0)+IF(T1221=1,1,0)</f>
        <v>0</v>
      </c>
      <c r="AD1221" s="1">
        <f t="shared" ref="AD1221" si="10714">+IF(U1221=1,1,0)+IF(V1221=1,1,0)</f>
        <v>0</v>
      </c>
      <c r="AE1221" s="1">
        <f t="shared" ref="AE1221" si="10715">+IF(W1221=1,1,0)+IF(X1221=1,1,0)</f>
        <v>0</v>
      </c>
      <c r="AF1221" s="1">
        <f t="shared" ref="AF1221" si="10716">+IF(Y1221=1,1,0)+IF(Z1221=1,1,0)</f>
        <v>0</v>
      </c>
      <c r="AG1221" s="1">
        <f t="shared" ref="AG1221" si="10717">+IF(AA1221=1,1,0)</f>
        <v>0</v>
      </c>
      <c r="AH1221" s="1">
        <f t="shared" ref="AH1221" si="10718">+IF(AB1221=1,1,0)</f>
        <v>0</v>
      </c>
      <c r="AI1221" s="1">
        <f t="shared" ref="AI1221" si="10719">+IF(S1221=2,1,0)+IF(T1221=2,1,0)</f>
        <v>0</v>
      </c>
      <c r="AJ1221" s="1">
        <f t="shared" ref="AJ1221" si="10720">+IF(U1221=2,1,0)+IF(V1221=2,1,0)</f>
        <v>0</v>
      </c>
      <c r="AK1221" s="1">
        <f t="shared" ref="AK1221" si="10721">+IF(X1221=2,1,0)+IF(W1221=2,1,0)</f>
        <v>0</v>
      </c>
      <c r="AL1221" s="1">
        <f t="shared" ref="AL1221" si="10722">+IF(Y1221=2,1,0)+IF(Z1221=2,1,0)</f>
        <v>0</v>
      </c>
      <c r="AM1221" s="1">
        <f t="shared" ref="AM1221" si="10723">+IF(AA1221=2,1,0)</f>
        <v>0</v>
      </c>
      <c r="AN1221" s="1">
        <f t="shared" ref="AN1221" si="10724">+IF(AB1221=2,1,0)</f>
        <v>0</v>
      </c>
      <c r="AO1221" s="294"/>
      <c r="AP1221" s="294"/>
      <c r="AQ1221" s="294"/>
      <c r="AR1221" s="294">
        <f>G1221</f>
        <v>32</v>
      </c>
      <c r="AS1221" s="298">
        <f t="shared" si="10462"/>
        <v>0</v>
      </c>
      <c r="AT1221" s="298">
        <f t="shared" si="10463"/>
        <v>0</v>
      </c>
      <c r="AU1221" s="298">
        <f t="shared" si="10464"/>
        <v>0</v>
      </c>
      <c r="AV1221" s="298">
        <f t="shared" si="10465"/>
        <v>1</v>
      </c>
      <c r="AW1221" s="294"/>
      <c r="AX1221" s="294"/>
      <c r="AY1221" s="294"/>
      <c r="AZ1221" s="294"/>
      <c r="BA1221" s="294"/>
      <c r="BB1221" s="294"/>
      <c r="BC1221" s="294"/>
      <c r="BD1221" s="294"/>
      <c r="BE1221" s="294"/>
      <c r="BF1221" s="294"/>
      <c r="BG1221" s="294"/>
      <c r="BH1221" s="294"/>
      <c r="BI1221" s="294"/>
      <c r="BJ1221" s="294">
        <v>1</v>
      </c>
      <c r="BK1221" s="294"/>
      <c r="BL1221" s="294"/>
      <c r="BM1221" s="294"/>
      <c r="BN1221" s="294"/>
      <c r="BO1221" s="294"/>
      <c r="BP1221" s="1"/>
      <c r="BQ1221" s="294"/>
      <c r="BR1221" s="17">
        <v>2</v>
      </c>
      <c r="BS1221" s="1">
        <f t="shared" si="10466"/>
        <v>0</v>
      </c>
      <c r="BT1221" s="17">
        <f t="shared" ref="BT1221" si="10725">+BS1221*2</f>
        <v>0</v>
      </c>
      <c r="BU1221" s="294"/>
      <c r="BV1221" s="294">
        <v>1</v>
      </c>
      <c r="BW1221" s="294"/>
      <c r="BX1221" s="294"/>
      <c r="BY1221" s="294"/>
      <c r="BZ1221" s="294"/>
      <c r="CA1221" s="294"/>
      <c r="CB1221" s="294"/>
      <c r="CC1221" s="294"/>
      <c r="CD1221" s="1"/>
      <c r="CE1221" s="1"/>
      <c r="CF1221" s="1"/>
      <c r="CG1221" s="294"/>
      <c r="CH1221" s="1"/>
      <c r="CI1221" s="1">
        <v>1</v>
      </c>
      <c r="CJ1221" s="1"/>
      <c r="CK1221" s="383"/>
      <c r="CL1221" s="383"/>
      <c r="CM1221" s="383"/>
      <c r="CN1221" s="1">
        <f t="shared" si="10468"/>
        <v>0</v>
      </c>
      <c r="CO1221" s="1">
        <f t="shared" si="10469"/>
        <v>0</v>
      </c>
      <c r="CP1221" s="20">
        <f t="shared" si="10470"/>
        <v>2.5</v>
      </c>
      <c r="CQ1221" s="351"/>
      <c r="CR1221" s="299">
        <f t="shared" si="10471"/>
        <v>1</v>
      </c>
      <c r="CS1221" s="294">
        <v>1</v>
      </c>
      <c r="CT1221" s="294">
        <v>1</v>
      </c>
      <c r="CU1221" s="1"/>
      <c r="CV1221" s="1"/>
      <c r="CW1221" s="1">
        <v>1</v>
      </c>
      <c r="CX1221" s="1"/>
      <c r="CY1221" s="1"/>
      <c r="CZ1221" s="294">
        <v>3</v>
      </c>
      <c r="DA1221" s="17">
        <f t="shared" ref="DA1221" si="10726">+CY1221</f>
        <v>0</v>
      </c>
      <c r="DB1221" s="359">
        <f t="shared" si="10495"/>
        <v>3</v>
      </c>
      <c r="DC1221" s="359">
        <f t="shared" si="10496"/>
        <v>1</v>
      </c>
      <c r="DD1221" s="294"/>
      <c r="DE1221" s="294">
        <v>4</v>
      </c>
      <c r="DF1221" s="294"/>
      <c r="DG1221" s="294"/>
      <c r="DH1221" s="294"/>
      <c r="DI1221" s="294"/>
      <c r="DJ1221" s="294"/>
      <c r="DK1221" s="294"/>
      <c r="DL1221" s="294"/>
      <c r="DM1221" s="294"/>
      <c r="DN1221" s="294"/>
      <c r="DO1221" s="1"/>
      <c r="DP1221" s="1"/>
      <c r="DQ1221" s="17">
        <f t="shared" si="10473"/>
        <v>0</v>
      </c>
      <c r="DR1221" s="17">
        <f t="shared" si="10474"/>
        <v>0</v>
      </c>
      <c r="DS1221" s="17">
        <f t="shared" si="10475"/>
        <v>0</v>
      </c>
      <c r="DT1221" s="17">
        <f t="shared" si="10476"/>
        <v>0</v>
      </c>
      <c r="DU1221" s="17">
        <f t="shared" si="10477"/>
        <v>0</v>
      </c>
      <c r="DV1221" s="17">
        <f t="shared" si="10478"/>
        <v>0</v>
      </c>
      <c r="DW1221" s="1"/>
      <c r="DX1221" s="1"/>
      <c r="DY1221" s="20">
        <f t="shared" si="10479"/>
        <v>0</v>
      </c>
      <c r="DZ1221" s="20">
        <f t="shared" si="10480"/>
        <v>0</v>
      </c>
      <c r="EA1221" s="20">
        <f t="shared" si="10481"/>
        <v>0</v>
      </c>
      <c r="EB1221" s="20">
        <f t="shared" si="10482"/>
        <v>0</v>
      </c>
      <c r="EC1221" s="18">
        <f t="shared" si="10578"/>
        <v>0</v>
      </c>
      <c r="ED1221" s="19">
        <f>+IF(EC1221&lt;&gt;0,EC1221*3,0)</f>
        <v>0</v>
      </c>
      <c r="EE1221" s="19">
        <f t="shared" si="10485"/>
        <v>3</v>
      </c>
      <c r="EF1221" s="1">
        <f t="shared" si="10579"/>
        <v>4</v>
      </c>
      <c r="EG1221" s="18">
        <f t="shared" si="10640"/>
        <v>5</v>
      </c>
      <c r="EH1221" s="341"/>
      <c r="EI1221" s="294"/>
      <c r="EJ1221" s="294">
        <v>5.5</v>
      </c>
      <c r="EK1221" s="294"/>
      <c r="EL1221" s="19">
        <v>1</v>
      </c>
      <c r="EM1221" s="19"/>
      <c r="EN1221" s="19"/>
      <c r="EO1221" s="366"/>
      <c r="EP1221" s="366"/>
      <c r="EQ1221" s="374"/>
      <c r="ER1221" s="374"/>
      <c r="ES1221" s="374"/>
      <c r="ET1221" s="374"/>
      <c r="EU1221" s="18">
        <f t="shared" si="10497"/>
        <v>5</v>
      </c>
      <c r="EV1221" s="18">
        <f t="shared" si="10488"/>
        <v>2</v>
      </c>
      <c r="EW1221" s="341">
        <v>1</v>
      </c>
      <c r="EX1221" s="341"/>
      <c r="EY1221" s="341">
        <v>5</v>
      </c>
      <c r="EZ1221" s="365">
        <f t="shared" si="10498"/>
        <v>0</v>
      </c>
      <c r="FA1221" s="294"/>
      <c r="FB1221" s="294"/>
      <c r="FC1221" s="294"/>
      <c r="FD1221" s="300"/>
      <c r="FE1221" s="300"/>
      <c r="FF1221" s="300"/>
      <c r="FG1221" s="300"/>
      <c r="FH1221" s="300"/>
      <c r="FI1221" s="300"/>
      <c r="FJ1221" s="300"/>
      <c r="FK1221" s="294"/>
      <c r="FL1221" s="294"/>
      <c r="FM1221" s="294"/>
      <c r="FN1221" s="294"/>
      <c r="FO1221" s="294"/>
      <c r="FP1221" s="20">
        <f t="shared" si="10499"/>
        <v>0</v>
      </c>
      <c r="FQ1221" s="20">
        <f t="shared" si="10489"/>
        <v>4</v>
      </c>
      <c r="FR1221" s="20">
        <f t="shared" si="10490"/>
        <v>0</v>
      </c>
      <c r="FS1221" s="20">
        <f t="shared" si="10491"/>
        <v>0</v>
      </c>
      <c r="FT1221" s="20">
        <f t="shared" si="10492"/>
        <v>0</v>
      </c>
      <c r="FU1221" s="20">
        <f t="shared" si="10493"/>
        <v>0</v>
      </c>
      <c r="FV1221" s="20">
        <f t="shared" si="10494"/>
        <v>0</v>
      </c>
      <c r="FW1221" s="294"/>
    </row>
    <row r="1222" spans="1:179" s="301" customFormat="1" ht="27.75" customHeight="1">
      <c r="A1222" s="295"/>
      <c r="B1222" s="296" t="s">
        <v>810</v>
      </c>
      <c r="C1222" s="296" t="s">
        <v>559</v>
      </c>
      <c r="D1222" s="296" t="s">
        <v>44</v>
      </c>
      <c r="E1222" s="296" t="str">
        <f>D1222</f>
        <v>LT8,5</v>
      </c>
      <c r="F1222" s="296">
        <v>18</v>
      </c>
      <c r="G1222" s="296">
        <f>F1222</f>
        <v>18</v>
      </c>
      <c r="H1222" s="297"/>
      <c r="I1222" s="297"/>
      <c r="J1222" s="294"/>
      <c r="K1222" s="294"/>
      <c r="L1222" s="294"/>
      <c r="M1222" s="294"/>
      <c r="N1222" s="297"/>
      <c r="O1222" s="297"/>
      <c r="P1222" s="1"/>
      <c r="Q1222" s="16"/>
      <c r="R1222" s="1"/>
      <c r="S1222" s="294"/>
      <c r="T1222" s="294"/>
      <c r="U1222" s="294"/>
      <c r="V1222" s="294"/>
      <c r="W1222" s="294"/>
      <c r="X1222" s="294"/>
      <c r="Y1222" s="294"/>
      <c r="Z1222" s="294"/>
      <c r="AA1222" s="294"/>
      <c r="AB1222" s="294"/>
      <c r="AC1222" s="1">
        <f t="shared" ref="AC1222:AC1227" si="10727">+IF(S1222=1,1,0)+IF(T1222=1,1,0)</f>
        <v>0</v>
      </c>
      <c r="AD1222" s="1">
        <f t="shared" ref="AD1222:AD1227" si="10728">+IF(U1222=1,1,0)+IF(V1222=1,1,0)</f>
        <v>0</v>
      </c>
      <c r="AE1222" s="1">
        <f t="shared" ref="AE1222:AE1227" si="10729">+IF(W1222=1,1,0)+IF(X1222=1,1,0)</f>
        <v>0</v>
      </c>
      <c r="AF1222" s="1">
        <f t="shared" ref="AF1222:AF1227" si="10730">+IF(Y1222=1,1,0)+IF(Z1222=1,1,0)</f>
        <v>0</v>
      </c>
      <c r="AG1222" s="1">
        <f t="shared" ref="AG1222:AG1227" si="10731">+IF(AA1222=1,1,0)</f>
        <v>0</v>
      </c>
      <c r="AH1222" s="1">
        <f t="shared" ref="AH1222:AH1227" si="10732">+IF(AB1222=1,1,0)</f>
        <v>0</v>
      </c>
      <c r="AI1222" s="1">
        <f t="shared" ref="AI1222:AI1227" si="10733">+IF(S1222=2,1,0)+IF(T1222=2,1,0)</f>
        <v>0</v>
      </c>
      <c r="AJ1222" s="1">
        <f t="shared" ref="AJ1222:AJ1227" si="10734">+IF(U1222=2,1,0)+IF(V1222=2,1,0)</f>
        <v>0</v>
      </c>
      <c r="AK1222" s="1">
        <f t="shared" ref="AK1222:AK1227" si="10735">+IF(X1222=2,1,0)+IF(W1222=2,1,0)</f>
        <v>0</v>
      </c>
      <c r="AL1222" s="1">
        <f t="shared" ref="AL1222:AL1227" si="10736">+IF(Y1222=2,1,0)+IF(Z1222=2,1,0)</f>
        <v>0</v>
      </c>
      <c r="AM1222" s="1">
        <f t="shared" ref="AM1222:AM1227" si="10737">+IF(AA1222=2,1,0)</f>
        <v>0</v>
      </c>
      <c r="AN1222" s="1">
        <f t="shared" ref="AN1222:AN1227" si="10738">+IF(AB1222=2,1,0)</f>
        <v>0</v>
      </c>
      <c r="AO1222" s="294"/>
      <c r="AP1222" s="294"/>
      <c r="AQ1222" s="294"/>
      <c r="AR1222" s="294">
        <f>G1222</f>
        <v>18</v>
      </c>
      <c r="AS1222" s="298">
        <f t="shared" si="10462"/>
        <v>0</v>
      </c>
      <c r="AT1222" s="298">
        <f t="shared" si="10463"/>
        <v>0</v>
      </c>
      <c r="AU1222" s="298">
        <f t="shared" si="10464"/>
        <v>0</v>
      </c>
      <c r="AV1222" s="298">
        <f t="shared" si="10465"/>
        <v>1</v>
      </c>
      <c r="AW1222" s="294"/>
      <c r="AX1222" s="294"/>
      <c r="AY1222" s="294"/>
      <c r="AZ1222" s="294"/>
      <c r="BA1222" s="294"/>
      <c r="BB1222" s="294"/>
      <c r="BC1222" s="294"/>
      <c r="BD1222" s="294"/>
      <c r="BE1222" s="294"/>
      <c r="BF1222" s="294"/>
      <c r="BG1222" s="294"/>
      <c r="BH1222" s="294"/>
      <c r="BI1222" s="294"/>
      <c r="BJ1222" s="294">
        <v>2</v>
      </c>
      <c r="BK1222" s="294"/>
      <c r="BL1222" s="294"/>
      <c r="BM1222" s="294"/>
      <c r="BN1222" s="294"/>
      <c r="BO1222" s="294"/>
      <c r="BP1222" s="1"/>
      <c r="BQ1222" s="294"/>
      <c r="BR1222" s="17">
        <v>2</v>
      </c>
      <c r="BS1222" s="1">
        <f t="shared" si="10466"/>
        <v>0</v>
      </c>
      <c r="BT1222" s="17">
        <f t="shared" ref="BT1222:BT1227" si="10739">+BS1222*2</f>
        <v>0</v>
      </c>
      <c r="BU1222" s="294"/>
      <c r="BV1222" s="294">
        <v>1</v>
      </c>
      <c r="BW1222" s="294"/>
      <c r="BX1222" s="294"/>
      <c r="BY1222" s="294"/>
      <c r="BZ1222" s="294"/>
      <c r="CA1222" s="294"/>
      <c r="CB1222" s="294"/>
      <c r="CC1222" s="294"/>
      <c r="CD1222" s="1"/>
      <c r="CE1222" s="1"/>
      <c r="CF1222" s="1"/>
      <c r="CG1222" s="294"/>
      <c r="CH1222" s="1"/>
      <c r="CI1222" s="1">
        <v>1</v>
      </c>
      <c r="CJ1222" s="1"/>
      <c r="CK1222" s="383"/>
      <c r="CL1222" s="383"/>
      <c r="CM1222" s="383"/>
      <c r="CN1222" s="1">
        <f t="shared" si="10468"/>
        <v>0</v>
      </c>
      <c r="CO1222" s="1">
        <f t="shared" si="10469"/>
        <v>0</v>
      </c>
      <c r="CP1222" s="20">
        <f t="shared" si="10470"/>
        <v>2.5</v>
      </c>
      <c r="CQ1222" s="351"/>
      <c r="CR1222" s="299">
        <f t="shared" si="10471"/>
        <v>1</v>
      </c>
      <c r="CS1222" s="294">
        <v>1</v>
      </c>
      <c r="CT1222" s="294"/>
      <c r="CU1222" s="1"/>
      <c r="CV1222" s="1"/>
      <c r="CW1222" s="1">
        <v>2</v>
      </c>
      <c r="CX1222" s="1"/>
      <c r="CY1222" s="1"/>
      <c r="CZ1222" s="294">
        <v>4</v>
      </c>
      <c r="DA1222" s="17">
        <f t="shared" ref="DA1222:DA1227" si="10740">+CY1222</f>
        <v>0</v>
      </c>
      <c r="DB1222" s="359">
        <f t="shared" si="10495"/>
        <v>4</v>
      </c>
      <c r="DC1222" s="359">
        <f t="shared" si="10496"/>
        <v>2</v>
      </c>
      <c r="DD1222" s="294"/>
      <c r="DE1222" s="294">
        <v>8</v>
      </c>
      <c r="DF1222" s="294"/>
      <c r="DG1222" s="294"/>
      <c r="DH1222" s="294"/>
      <c r="DI1222" s="294"/>
      <c r="DJ1222" s="294"/>
      <c r="DK1222" s="294"/>
      <c r="DL1222" s="294"/>
      <c r="DM1222" s="294"/>
      <c r="DN1222" s="294"/>
      <c r="DO1222" s="1"/>
      <c r="DP1222" s="1"/>
      <c r="DQ1222" s="17">
        <f t="shared" si="10473"/>
        <v>0</v>
      </c>
      <c r="DR1222" s="17">
        <f t="shared" si="10474"/>
        <v>0</v>
      </c>
      <c r="DS1222" s="17">
        <f t="shared" si="10475"/>
        <v>0</v>
      </c>
      <c r="DT1222" s="17">
        <f t="shared" si="10476"/>
        <v>0</v>
      </c>
      <c r="DU1222" s="17">
        <f t="shared" si="10477"/>
        <v>0</v>
      </c>
      <c r="DV1222" s="17">
        <f t="shared" si="10478"/>
        <v>0</v>
      </c>
      <c r="DW1222" s="1"/>
      <c r="DX1222" s="1"/>
      <c r="DY1222" s="20">
        <f t="shared" si="10479"/>
        <v>0</v>
      </c>
      <c r="DZ1222" s="20">
        <f t="shared" si="10480"/>
        <v>0</v>
      </c>
      <c r="EA1222" s="20">
        <f t="shared" si="10481"/>
        <v>0</v>
      </c>
      <c r="EB1222" s="20">
        <f t="shared" si="10482"/>
        <v>0</v>
      </c>
      <c r="EC1222" s="18">
        <f t="shared" si="10578"/>
        <v>1</v>
      </c>
      <c r="ED1222" s="19">
        <f>+IF(EC1222&lt;&gt;0,EC1222*3,0)</f>
        <v>3</v>
      </c>
      <c r="EE1222" s="19">
        <f t="shared" si="10485"/>
        <v>0</v>
      </c>
      <c r="EF1222" s="1">
        <f t="shared" si="10579"/>
        <v>0</v>
      </c>
      <c r="EG1222" s="18">
        <f t="shared" si="10640"/>
        <v>5</v>
      </c>
      <c r="EH1222" s="341"/>
      <c r="EI1222" s="294"/>
      <c r="EJ1222" s="294">
        <v>11</v>
      </c>
      <c r="EK1222" s="294"/>
      <c r="EL1222" s="19">
        <v>1</v>
      </c>
      <c r="EM1222" s="19"/>
      <c r="EN1222" s="19"/>
      <c r="EO1222" s="366"/>
      <c r="EP1222" s="366"/>
      <c r="EQ1222" s="374"/>
      <c r="ER1222" s="374"/>
      <c r="ES1222" s="374"/>
      <c r="ET1222" s="374"/>
      <c r="EU1222" s="18">
        <f t="shared" si="10497"/>
        <v>6</v>
      </c>
      <c r="EV1222" s="18">
        <f t="shared" si="10488"/>
        <v>2</v>
      </c>
      <c r="EW1222" s="341">
        <v>1</v>
      </c>
      <c r="EX1222" s="341">
        <v>1</v>
      </c>
      <c r="EY1222" s="341">
        <v>2</v>
      </c>
      <c r="EZ1222" s="365">
        <f t="shared" si="10498"/>
        <v>0</v>
      </c>
      <c r="FA1222" s="294"/>
      <c r="FB1222" s="294"/>
      <c r="FC1222" s="294"/>
      <c r="FD1222" s="300"/>
      <c r="FE1222" s="300"/>
      <c r="FF1222" s="300"/>
      <c r="FG1222" s="300"/>
      <c r="FH1222" s="300"/>
      <c r="FI1222" s="300"/>
      <c r="FJ1222" s="300"/>
      <c r="FK1222" s="294"/>
      <c r="FL1222" s="294"/>
      <c r="FM1222" s="294"/>
      <c r="FN1222" s="294"/>
      <c r="FO1222" s="294"/>
      <c r="FP1222" s="20">
        <f t="shared" si="10499"/>
        <v>0</v>
      </c>
      <c r="FQ1222" s="20">
        <f t="shared" si="10489"/>
        <v>8</v>
      </c>
      <c r="FR1222" s="20">
        <f t="shared" si="10490"/>
        <v>0</v>
      </c>
      <c r="FS1222" s="20">
        <f t="shared" si="10491"/>
        <v>0</v>
      </c>
      <c r="FT1222" s="20">
        <f t="shared" si="10492"/>
        <v>0</v>
      </c>
      <c r="FU1222" s="20">
        <f t="shared" si="10493"/>
        <v>0</v>
      </c>
      <c r="FV1222" s="20">
        <f t="shared" si="10494"/>
        <v>0</v>
      </c>
      <c r="FW1222" s="294"/>
    </row>
    <row r="1223" spans="1:179" ht="28.5" customHeight="1">
      <c r="A1223" s="40"/>
      <c r="B1223" s="41" t="s">
        <v>183</v>
      </c>
      <c r="C1223" s="41" t="str">
        <f>B1223</f>
        <v>Lộ 3</v>
      </c>
      <c r="D1223" s="48"/>
      <c r="E1223" s="48"/>
      <c r="F1223" s="48"/>
      <c r="G1223" s="48"/>
      <c r="H1223" s="43"/>
      <c r="I1223" s="43"/>
      <c r="J1223" s="44"/>
      <c r="K1223" s="44"/>
      <c r="L1223" s="44"/>
      <c r="M1223" s="44"/>
      <c r="N1223" s="43"/>
      <c r="O1223" s="43"/>
      <c r="P1223" s="1"/>
      <c r="Q1223" s="16"/>
      <c r="R1223" s="1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1">
        <f t="shared" si="10727"/>
        <v>0</v>
      </c>
      <c r="AD1223" s="1">
        <f t="shared" si="10728"/>
        <v>0</v>
      </c>
      <c r="AE1223" s="1">
        <f t="shared" si="10729"/>
        <v>0</v>
      </c>
      <c r="AF1223" s="1">
        <f t="shared" si="10730"/>
        <v>0</v>
      </c>
      <c r="AG1223" s="1">
        <f t="shared" si="10731"/>
        <v>0</v>
      </c>
      <c r="AH1223" s="1">
        <f t="shared" si="10732"/>
        <v>0</v>
      </c>
      <c r="AI1223" s="1">
        <f t="shared" si="10733"/>
        <v>0</v>
      </c>
      <c r="AJ1223" s="1">
        <f t="shared" si="10734"/>
        <v>0</v>
      </c>
      <c r="AK1223" s="1">
        <f t="shared" si="10735"/>
        <v>0</v>
      </c>
      <c r="AL1223" s="1">
        <f t="shared" si="10736"/>
        <v>0</v>
      </c>
      <c r="AM1223" s="1">
        <f t="shared" si="10737"/>
        <v>0</v>
      </c>
      <c r="AN1223" s="1">
        <f t="shared" si="10738"/>
        <v>0</v>
      </c>
      <c r="AO1223" s="44"/>
      <c r="AP1223" s="44"/>
      <c r="AQ1223" s="44"/>
      <c r="AR1223" s="44"/>
      <c r="AS1223" s="122">
        <f t="shared" si="10462"/>
        <v>0</v>
      </c>
      <c r="AT1223" s="122">
        <f t="shared" si="10463"/>
        <v>0</v>
      </c>
      <c r="AU1223" s="122">
        <f t="shared" si="10464"/>
        <v>0</v>
      </c>
      <c r="AV1223" s="122">
        <f t="shared" si="10465"/>
        <v>0</v>
      </c>
      <c r="AW1223" s="44"/>
      <c r="AX1223" s="294"/>
      <c r="AY1223" s="294"/>
      <c r="AZ1223" s="294"/>
      <c r="BA1223" s="294"/>
      <c r="BB1223" s="294"/>
      <c r="BC1223" s="29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127"/>
      <c r="BO1223" s="44"/>
      <c r="BP1223" s="1"/>
      <c r="BQ1223" s="44"/>
      <c r="BR1223" s="17"/>
      <c r="BS1223" s="1">
        <f t="shared" si="10466"/>
        <v>0</v>
      </c>
      <c r="BT1223" s="17">
        <f t="shared" si="10739"/>
        <v>0</v>
      </c>
      <c r="BU1223" s="44"/>
      <c r="BV1223" s="44"/>
      <c r="BW1223" s="44"/>
      <c r="BX1223" s="44"/>
      <c r="BY1223" s="44"/>
      <c r="BZ1223" s="44"/>
      <c r="CA1223" s="44"/>
      <c r="CB1223" s="44"/>
      <c r="CC1223" s="44"/>
      <c r="CD1223" s="92"/>
      <c r="CE1223" s="92"/>
      <c r="CF1223" s="92"/>
      <c r="CG1223" s="44"/>
      <c r="CH1223" s="1"/>
      <c r="CI1223" s="1"/>
      <c r="CJ1223" s="1"/>
      <c r="CK1223" s="383"/>
      <c r="CL1223" s="383"/>
      <c r="CM1223" s="383"/>
      <c r="CN1223" s="1">
        <f t="shared" si="10468"/>
        <v>0</v>
      </c>
      <c r="CO1223" s="1">
        <f t="shared" si="10469"/>
        <v>0</v>
      </c>
      <c r="CP1223" s="20">
        <f t="shared" si="10470"/>
        <v>0</v>
      </c>
      <c r="CQ1223" s="351"/>
      <c r="CR1223" s="131">
        <f t="shared" si="10471"/>
        <v>0</v>
      </c>
      <c r="CS1223" s="44"/>
      <c r="CT1223" s="44"/>
      <c r="CU1223" s="1"/>
      <c r="CV1223" s="1"/>
      <c r="CW1223" s="1"/>
      <c r="CX1223" s="1"/>
      <c r="CY1223" s="1"/>
      <c r="CZ1223" s="44"/>
      <c r="DA1223" s="17">
        <f t="shared" si="10740"/>
        <v>0</v>
      </c>
      <c r="DB1223" s="359">
        <f t="shared" si="10495"/>
        <v>0</v>
      </c>
      <c r="DC1223" s="359">
        <f t="shared" si="10496"/>
        <v>0</v>
      </c>
      <c r="DD1223" s="44"/>
      <c r="DE1223" s="44"/>
      <c r="DF1223" s="44"/>
      <c r="DG1223" s="44"/>
      <c r="DH1223" s="44"/>
      <c r="DI1223" s="44"/>
      <c r="DJ1223" s="44"/>
      <c r="DK1223" s="44"/>
      <c r="DL1223" s="44"/>
      <c r="DM1223" s="44"/>
      <c r="DN1223" s="44"/>
      <c r="DO1223" s="1"/>
      <c r="DP1223" s="1"/>
      <c r="DQ1223" s="17">
        <f t="shared" si="10473"/>
        <v>0</v>
      </c>
      <c r="DR1223" s="17">
        <f t="shared" si="10474"/>
        <v>0</v>
      </c>
      <c r="DS1223" s="17">
        <f t="shared" si="10475"/>
        <v>0</v>
      </c>
      <c r="DT1223" s="17">
        <f t="shared" si="10476"/>
        <v>0</v>
      </c>
      <c r="DU1223" s="17">
        <f t="shared" si="10477"/>
        <v>0</v>
      </c>
      <c r="DV1223" s="17">
        <f t="shared" si="10478"/>
        <v>0</v>
      </c>
      <c r="DW1223" s="1"/>
      <c r="DX1223" s="1"/>
      <c r="DY1223" s="20">
        <f t="shared" si="10479"/>
        <v>0</v>
      </c>
      <c r="DZ1223" s="20">
        <f t="shared" si="10480"/>
        <v>0</v>
      </c>
      <c r="EA1223" s="20">
        <f t="shared" si="10481"/>
        <v>0</v>
      </c>
      <c r="EB1223" s="20">
        <f t="shared" si="10482"/>
        <v>0</v>
      </c>
      <c r="EC1223" s="18">
        <f t="shared" si="10578"/>
        <v>0</v>
      </c>
      <c r="ED1223" s="19">
        <f t="shared" ref="ED1223:ED1224" si="10741">+IF(EC1223&lt;&gt;0,EC1223*3,0)</f>
        <v>0</v>
      </c>
      <c r="EE1223" s="19">
        <f t="shared" si="10485"/>
        <v>0</v>
      </c>
      <c r="EF1223" s="1">
        <f t="shared" si="10579"/>
        <v>0</v>
      </c>
      <c r="EG1223" s="18">
        <f t="shared" si="10640"/>
        <v>0</v>
      </c>
      <c r="EH1223" s="341"/>
      <c r="EI1223" s="44"/>
      <c r="EJ1223" s="44"/>
      <c r="EK1223" s="44"/>
      <c r="EL1223" s="93"/>
      <c r="EM1223" s="93"/>
      <c r="EN1223" s="93"/>
      <c r="EO1223" s="366"/>
      <c r="EP1223" s="366"/>
      <c r="EQ1223" s="374"/>
      <c r="ER1223" s="374"/>
      <c r="ES1223" s="374"/>
      <c r="ET1223" s="374"/>
      <c r="EU1223" s="18">
        <f t="shared" si="10497"/>
        <v>0</v>
      </c>
      <c r="EV1223" s="18">
        <f t="shared" si="10488"/>
        <v>0</v>
      </c>
      <c r="EW1223" s="341"/>
      <c r="EX1223" s="341"/>
      <c r="EY1223" s="341"/>
      <c r="EZ1223" s="365">
        <f t="shared" si="10498"/>
        <v>0</v>
      </c>
      <c r="FA1223" s="44"/>
      <c r="FB1223" s="44"/>
      <c r="FC1223" s="44"/>
      <c r="FD1223" s="45"/>
      <c r="FE1223" s="45"/>
      <c r="FF1223" s="45"/>
      <c r="FG1223" s="300"/>
      <c r="FH1223" s="45"/>
      <c r="FI1223" s="45"/>
      <c r="FJ1223" s="45"/>
      <c r="FK1223" s="44"/>
      <c r="FL1223" s="44"/>
      <c r="FM1223" s="44"/>
      <c r="FN1223" s="44"/>
      <c r="FO1223" s="294"/>
      <c r="FP1223" s="20">
        <f t="shared" si="10499"/>
        <v>0</v>
      </c>
      <c r="FQ1223" s="20">
        <f t="shared" si="10489"/>
        <v>0</v>
      </c>
      <c r="FR1223" s="20">
        <f t="shared" si="10490"/>
        <v>0</v>
      </c>
      <c r="FS1223" s="20">
        <f t="shared" si="10491"/>
        <v>0</v>
      </c>
      <c r="FT1223" s="20">
        <f t="shared" si="10492"/>
        <v>0</v>
      </c>
      <c r="FU1223" s="20">
        <f t="shared" si="10493"/>
        <v>0</v>
      </c>
      <c r="FV1223" s="20">
        <f t="shared" si="10494"/>
        <v>0</v>
      </c>
      <c r="FW1223" s="58"/>
    </row>
    <row r="1224" spans="1:179" s="301" customFormat="1" ht="27.75" customHeight="1">
      <c r="A1224" s="295"/>
      <c r="B1224" s="296" t="s">
        <v>190</v>
      </c>
      <c r="C1224" s="296" t="s">
        <v>27</v>
      </c>
      <c r="D1224" s="296" t="s">
        <v>258</v>
      </c>
      <c r="E1224" s="296" t="str">
        <f t="shared" ref="E1224" si="10742">D1224</f>
        <v>2LT10</v>
      </c>
      <c r="F1224" s="296"/>
      <c r="G1224" s="296">
        <v>6</v>
      </c>
      <c r="H1224" s="297">
        <v>1</v>
      </c>
      <c r="I1224" s="297">
        <f>H1224*1.5</f>
        <v>1.5</v>
      </c>
      <c r="J1224" s="294"/>
      <c r="K1224" s="294">
        <v>4</v>
      </c>
      <c r="L1224" s="294"/>
      <c r="M1224" s="294"/>
      <c r="N1224" s="297"/>
      <c r="O1224" s="297"/>
      <c r="P1224" s="1"/>
      <c r="Q1224" s="16"/>
      <c r="R1224" s="1"/>
      <c r="S1224" s="294"/>
      <c r="T1224" s="294"/>
      <c r="U1224" s="294"/>
      <c r="V1224" s="294"/>
      <c r="W1224" s="294"/>
      <c r="X1224" s="294"/>
      <c r="Y1224" s="294"/>
      <c r="Z1224" s="294"/>
      <c r="AA1224" s="294"/>
      <c r="AB1224" s="294"/>
      <c r="AC1224" s="1">
        <f t="shared" si="10727"/>
        <v>0</v>
      </c>
      <c r="AD1224" s="1">
        <f t="shared" si="10728"/>
        <v>0</v>
      </c>
      <c r="AE1224" s="1">
        <f t="shared" si="10729"/>
        <v>0</v>
      </c>
      <c r="AF1224" s="1">
        <f t="shared" si="10730"/>
        <v>0</v>
      </c>
      <c r="AG1224" s="1">
        <f t="shared" si="10731"/>
        <v>0</v>
      </c>
      <c r="AH1224" s="1">
        <f t="shared" si="10732"/>
        <v>0</v>
      </c>
      <c r="AI1224" s="1">
        <f t="shared" si="10733"/>
        <v>0</v>
      </c>
      <c r="AJ1224" s="1">
        <f t="shared" si="10734"/>
        <v>0</v>
      </c>
      <c r="AK1224" s="1">
        <f t="shared" si="10735"/>
        <v>0</v>
      </c>
      <c r="AL1224" s="1">
        <f t="shared" si="10736"/>
        <v>0</v>
      </c>
      <c r="AM1224" s="1">
        <f t="shared" si="10737"/>
        <v>0</v>
      </c>
      <c r="AN1224" s="1">
        <f t="shared" si="10738"/>
        <v>0</v>
      </c>
      <c r="AO1224" s="294"/>
      <c r="AP1224" s="294"/>
      <c r="AQ1224" s="294"/>
      <c r="AR1224" s="294">
        <f t="shared" ref="AR1224:AR1231" si="10743">G1224</f>
        <v>6</v>
      </c>
      <c r="AS1224" s="298">
        <f t="shared" si="10462"/>
        <v>0</v>
      </c>
      <c r="AT1224" s="298">
        <f t="shared" si="10463"/>
        <v>0</v>
      </c>
      <c r="AU1224" s="298">
        <f t="shared" si="10464"/>
        <v>0</v>
      </c>
      <c r="AV1224" s="298">
        <f t="shared" si="10465"/>
        <v>1</v>
      </c>
      <c r="AW1224" s="294"/>
      <c r="AX1224" s="294"/>
      <c r="AY1224" s="294"/>
      <c r="AZ1224" s="294"/>
      <c r="BA1224" s="294"/>
      <c r="BB1224" s="294"/>
      <c r="BC1224" s="294"/>
      <c r="BD1224" s="294"/>
      <c r="BE1224" s="294"/>
      <c r="BF1224" s="294"/>
      <c r="BG1224" s="294"/>
      <c r="BH1224" s="294"/>
      <c r="BI1224" s="294"/>
      <c r="BJ1224" s="294"/>
      <c r="BK1224" s="294"/>
      <c r="BL1224" s="294"/>
      <c r="BM1224" s="294"/>
      <c r="BN1224" s="294"/>
      <c r="BO1224" s="294"/>
      <c r="BP1224" s="1"/>
      <c r="BQ1224" s="294"/>
      <c r="BR1224" s="17">
        <v>1</v>
      </c>
      <c r="BS1224" s="1">
        <f t="shared" si="10466"/>
        <v>0</v>
      </c>
      <c r="BT1224" s="17">
        <f t="shared" si="10739"/>
        <v>0</v>
      </c>
      <c r="BU1224" s="294"/>
      <c r="BV1224" s="294">
        <v>1</v>
      </c>
      <c r="BW1224" s="294"/>
      <c r="BX1224" s="294"/>
      <c r="BY1224" s="294"/>
      <c r="BZ1224" s="294"/>
      <c r="CA1224" s="294"/>
      <c r="CB1224" s="294"/>
      <c r="CC1224" s="294"/>
      <c r="CD1224" s="1"/>
      <c r="CE1224" s="1"/>
      <c r="CF1224" s="1"/>
      <c r="CG1224" s="294"/>
      <c r="CH1224" s="1"/>
      <c r="CI1224" s="1"/>
      <c r="CJ1224" s="1"/>
      <c r="CK1224" s="383"/>
      <c r="CL1224" s="383"/>
      <c r="CM1224" s="383"/>
      <c r="CN1224" s="1">
        <f t="shared" si="10468"/>
        <v>0</v>
      </c>
      <c r="CO1224" s="1">
        <f t="shared" si="10469"/>
        <v>0</v>
      </c>
      <c r="CP1224" s="20">
        <f t="shared" si="10470"/>
        <v>0</v>
      </c>
      <c r="CQ1224" s="351"/>
      <c r="CR1224" s="299">
        <f t="shared" si="10471"/>
        <v>0</v>
      </c>
      <c r="CS1224" s="294"/>
      <c r="CT1224" s="294"/>
      <c r="CU1224" s="1"/>
      <c r="CV1224" s="1"/>
      <c r="CW1224" s="1"/>
      <c r="CX1224" s="1"/>
      <c r="CY1224" s="1"/>
      <c r="CZ1224" s="294"/>
      <c r="DA1224" s="17">
        <f t="shared" si="10740"/>
        <v>0</v>
      </c>
      <c r="DB1224" s="359">
        <f t="shared" si="10495"/>
        <v>0</v>
      </c>
      <c r="DC1224" s="359">
        <f t="shared" si="10496"/>
        <v>0</v>
      </c>
      <c r="DD1224" s="294"/>
      <c r="DE1224" s="294"/>
      <c r="DF1224" s="294"/>
      <c r="DG1224" s="294"/>
      <c r="DH1224" s="294"/>
      <c r="DI1224" s="294"/>
      <c r="DJ1224" s="294"/>
      <c r="DK1224" s="294"/>
      <c r="DL1224" s="294"/>
      <c r="DM1224" s="294">
        <f>G1224</f>
        <v>6</v>
      </c>
      <c r="DN1224" s="294"/>
      <c r="DO1224" s="1"/>
      <c r="DP1224" s="1"/>
      <c r="DQ1224" s="17">
        <f t="shared" si="10473"/>
        <v>0</v>
      </c>
      <c r="DR1224" s="17">
        <f t="shared" si="10474"/>
        <v>0</v>
      </c>
      <c r="DS1224" s="17">
        <f t="shared" si="10475"/>
        <v>0</v>
      </c>
      <c r="DT1224" s="17">
        <f t="shared" si="10476"/>
        <v>0</v>
      </c>
      <c r="DU1224" s="17">
        <f t="shared" si="10477"/>
        <v>0</v>
      </c>
      <c r="DV1224" s="17">
        <f t="shared" si="10478"/>
        <v>0</v>
      </c>
      <c r="DW1224" s="1"/>
      <c r="DX1224" s="1"/>
      <c r="DY1224" s="20">
        <f t="shared" si="10479"/>
        <v>0</v>
      </c>
      <c r="DZ1224" s="20">
        <f t="shared" si="10480"/>
        <v>0</v>
      </c>
      <c r="EA1224" s="20">
        <f t="shared" si="10481"/>
        <v>0</v>
      </c>
      <c r="EB1224" s="20">
        <f t="shared" si="10482"/>
        <v>0</v>
      </c>
      <c r="EC1224" s="18">
        <f t="shared" si="10578"/>
        <v>0</v>
      </c>
      <c r="ED1224" s="19">
        <f t="shared" si="10741"/>
        <v>0</v>
      </c>
      <c r="EE1224" s="19">
        <f t="shared" si="10485"/>
        <v>0</v>
      </c>
      <c r="EF1224" s="1">
        <f t="shared" si="10579"/>
        <v>0</v>
      </c>
      <c r="EG1224" s="18">
        <f t="shared" si="10640"/>
        <v>0</v>
      </c>
      <c r="EH1224" s="341"/>
      <c r="EI1224" s="294"/>
      <c r="EJ1224" s="294"/>
      <c r="EK1224" s="294"/>
      <c r="EL1224" s="19"/>
      <c r="EM1224" s="19"/>
      <c r="EN1224" s="19"/>
      <c r="EO1224" s="366"/>
      <c r="EP1224" s="366"/>
      <c r="EQ1224" s="374"/>
      <c r="ER1224" s="374"/>
      <c r="ES1224" s="374"/>
      <c r="ET1224" s="374"/>
      <c r="EU1224" s="18">
        <f t="shared" si="10497"/>
        <v>0</v>
      </c>
      <c r="EV1224" s="18">
        <f t="shared" si="10488"/>
        <v>0</v>
      </c>
      <c r="EW1224" s="341"/>
      <c r="EX1224" s="341"/>
      <c r="EY1224" s="341"/>
      <c r="EZ1224" s="365">
        <f t="shared" si="10498"/>
        <v>0</v>
      </c>
      <c r="FA1224" s="294"/>
      <c r="FB1224" s="294"/>
      <c r="FC1224" s="294"/>
      <c r="FD1224" s="300"/>
      <c r="FE1224" s="300"/>
      <c r="FF1224" s="300"/>
      <c r="FG1224" s="300"/>
      <c r="FH1224" s="300"/>
      <c r="FI1224" s="300"/>
      <c r="FJ1224" s="300"/>
      <c r="FK1224" s="294"/>
      <c r="FL1224" s="294"/>
      <c r="FM1224" s="294"/>
      <c r="FN1224" s="294"/>
      <c r="FO1224" s="294"/>
      <c r="FP1224" s="20">
        <f t="shared" si="10499"/>
        <v>0</v>
      </c>
      <c r="FQ1224" s="20">
        <f t="shared" si="10489"/>
        <v>0</v>
      </c>
      <c r="FR1224" s="20">
        <f t="shared" si="10490"/>
        <v>0</v>
      </c>
      <c r="FS1224" s="20">
        <f t="shared" si="10491"/>
        <v>0</v>
      </c>
      <c r="FT1224" s="20">
        <f t="shared" si="10492"/>
        <v>0</v>
      </c>
      <c r="FU1224" s="20">
        <f t="shared" si="10493"/>
        <v>0</v>
      </c>
      <c r="FV1224" s="20">
        <f t="shared" si="10494"/>
        <v>0</v>
      </c>
      <c r="FW1224" s="294"/>
    </row>
    <row r="1225" spans="1:179" s="301" customFormat="1" ht="27.75" customHeight="1">
      <c r="A1225" s="295"/>
      <c r="B1225" s="296">
        <v>1</v>
      </c>
      <c r="C1225" s="296">
        <f>B1225</f>
        <v>1</v>
      </c>
      <c r="D1225" s="296" t="s">
        <v>187</v>
      </c>
      <c r="E1225" s="296" t="str">
        <f t="shared" ref="E1225:E1231" si="10744">D1225</f>
        <v>2LT8,5</v>
      </c>
      <c r="F1225" s="296">
        <v>10</v>
      </c>
      <c r="G1225" s="296">
        <f t="shared" ref="G1225:G1231" si="10745">F1225</f>
        <v>10</v>
      </c>
      <c r="H1225" s="297"/>
      <c r="I1225" s="297"/>
      <c r="J1225" s="294"/>
      <c r="K1225" s="294"/>
      <c r="L1225" s="294"/>
      <c r="M1225" s="294"/>
      <c r="N1225" s="297"/>
      <c r="O1225" s="297"/>
      <c r="P1225" s="1"/>
      <c r="Q1225" s="16"/>
      <c r="R1225" s="1"/>
      <c r="S1225" s="294"/>
      <c r="T1225" s="294"/>
      <c r="U1225" s="294"/>
      <c r="V1225" s="294"/>
      <c r="W1225" s="294"/>
      <c r="X1225" s="294"/>
      <c r="Y1225" s="294"/>
      <c r="Z1225" s="294"/>
      <c r="AA1225" s="294"/>
      <c r="AB1225" s="294"/>
      <c r="AC1225" s="1">
        <f t="shared" si="10727"/>
        <v>0</v>
      </c>
      <c r="AD1225" s="1">
        <f t="shared" si="10728"/>
        <v>0</v>
      </c>
      <c r="AE1225" s="1">
        <f t="shared" si="10729"/>
        <v>0</v>
      </c>
      <c r="AF1225" s="1">
        <f t="shared" si="10730"/>
        <v>0</v>
      </c>
      <c r="AG1225" s="1">
        <f t="shared" si="10731"/>
        <v>0</v>
      </c>
      <c r="AH1225" s="1">
        <f t="shared" si="10732"/>
        <v>0</v>
      </c>
      <c r="AI1225" s="1">
        <f t="shared" si="10733"/>
        <v>0</v>
      </c>
      <c r="AJ1225" s="1">
        <f t="shared" si="10734"/>
        <v>0</v>
      </c>
      <c r="AK1225" s="1">
        <f t="shared" si="10735"/>
        <v>0</v>
      </c>
      <c r="AL1225" s="1">
        <f t="shared" si="10736"/>
        <v>0</v>
      </c>
      <c r="AM1225" s="1">
        <f t="shared" si="10737"/>
        <v>0</v>
      </c>
      <c r="AN1225" s="1">
        <f t="shared" si="10738"/>
        <v>0</v>
      </c>
      <c r="AO1225" s="294"/>
      <c r="AP1225" s="294"/>
      <c r="AQ1225" s="294"/>
      <c r="AR1225" s="294">
        <f t="shared" si="10743"/>
        <v>10</v>
      </c>
      <c r="AS1225" s="298">
        <f t="shared" si="10462"/>
        <v>0</v>
      </c>
      <c r="AT1225" s="298">
        <f t="shared" si="10463"/>
        <v>0</v>
      </c>
      <c r="AU1225" s="298">
        <f t="shared" si="10464"/>
        <v>0</v>
      </c>
      <c r="AV1225" s="298">
        <f t="shared" si="10465"/>
        <v>1</v>
      </c>
      <c r="AW1225" s="294"/>
      <c r="AX1225" s="294"/>
      <c r="AY1225" s="294"/>
      <c r="AZ1225" s="294"/>
      <c r="BA1225" s="294"/>
      <c r="BB1225" s="294"/>
      <c r="BC1225" s="294"/>
      <c r="BD1225" s="294"/>
      <c r="BE1225" s="294"/>
      <c r="BF1225" s="294"/>
      <c r="BG1225" s="294"/>
      <c r="BH1225" s="294"/>
      <c r="BI1225" s="294"/>
      <c r="BJ1225" s="294"/>
      <c r="BK1225" s="294"/>
      <c r="BL1225" s="294"/>
      <c r="BM1225" s="294"/>
      <c r="BN1225" s="294"/>
      <c r="BO1225" s="294"/>
      <c r="BP1225" s="1"/>
      <c r="BQ1225" s="294"/>
      <c r="BR1225" s="17">
        <v>2</v>
      </c>
      <c r="BS1225" s="1">
        <f t="shared" si="10466"/>
        <v>0</v>
      </c>
      <c r="BT1225" s="17">
        <f t="shared" si="10739"/>
        <v>0</v>
      </c>
      <c r="BU1225" s="294"/>
      <c r="BV1225" s="294">
        <v>1</v>
      </c>
      <c r="BW1225" s="294"/>
      <c r="BX1225" s="294"/>
      <c r="BY1225" s="294"/>
      <c r="BZ1225" s="294"/>
      <c r="CA1225" s="294"/>
      <c r="CB1225" s="294"/>
      <c r="CC1225" s="294"/>
      <c r="CD1225" s="1"/>
      <c r="CE1225" s="1"/>
      <c r="CF1225" s="1"/>
      <c r="CG1225" s="294"/>
      <c r="CH1225" s="1"/>
      <c r="CI1225" s="1"/>
      <c r="CJ1225" s="1"/>
      <c r="CK1225" s="383"/>
      <c r="CL1225" s="383"/>
      <c r="CM1225" s="383"/>
      <c r="CN1225" s="1">
        <f t="shared" si="10468"/>
        <v>0</v>
      </c>
      <c r="CO1225" s="1">
        <f t="shared" si="10469"/>
        <v>0</v>
      </c>
      <c r="CP1225" s="20">
        <f t="shared" si="10470"/>
        <v>0</v>
      </c>
      <c r="CQ1225" s="351"/>
      <c r="CR1225" s="299">
        <f t="shared" si="10471"/>
        <v>0</v>
      </c>
      <c r="CS1225" s="294"/>
      <c r="CT1225" s="294"/>
      <c r="CU1225" s="1"/>
      <c r="CV1225" s="1"/>
      <c r="CW1225" s="1"/>
      <c r="CX1225" s="1"/>
      <c r="CY1225" s="1"/>
      <c r="CZ1225" s="294"/>
      <c r="DA1225" s="17">
        <f t="shared" si="10740"/>
        <v>0</v>
      </c>
      <c r="DB1225" s="359">
        <f t="shared" si="10495"/>
        <v>0</v>
      </c>
      <c r="DC1225" s="359">
        <f t="shared" si="10496"/>
        <v>0</v>
      </c>
      <c r="DD1225" s="294"/>
      <c r="DE1225" s="294"/>
      <c r="DF1225" s="294"/>
      <c r="DG1225" s="294"/>
      <c r="DH1225" s="294"/>
      <c r="DI1225" s="294"/>
      <c r="DJ1225" s="294"/>
      <c r="DK1225" s="294"/>
      <c r="DL1225" s="294"/>
      <c r="DM1225" s="294">
        <f>F1225</f>
        <v>10</v>
      </c>
      <c r="DN1225" s="294"/>
      <c r="DO1225" s="1"/>
      <c r="DP1225" s="1"/>
      <c r="DQ1225" s="17">
        <f t="shared" si="10473"/>
        <v>0</v>
      </c>
      <c r="DR1225" s="17">
        <f t="shared" si="10474"/>
        <v>0</v>
      </c>
      <c r="DS1225" s="17">
        <f t="shared" si="10475"/>
        <v>0</v>
      </c>
      <c r="DT1225" s="17">
        <f t="shared" si="10476"/>
        <v>0</v>
      </c>
      <c r="DU1225" s="17">
        <f t="shared" si="10477"/>
        <v>0</v>
      </c>
      <c r="DV1225" s="17">
        <f t="shared" si="10478"/>
        <v>0</v>
      </c>
      <c r="DW1225" s="1"/>
      <c r="DX1225" s="1"/>
      <c r="DY1225" s="20">
        <f t="shared" si="10479"/>
        <v>0</v>
      </c>
      <c r="DZ1225" s="20">
        <f t="shared" si="10480"/>
        <v>0</v>
      </c>
      <c r="EA1225" s="20">
        <f t="shared" si="10481"/>
        <v>0</v>
      </c>
      <c r="EB1225" s="20">
        <f t="shared" si="10482"/>
        <v>0</v>
      </c>
      <c r="EC1225" s="18">
        <f t="shared" si="10578"/>
        <v>0</v>
      </c>
      <c r="ED1225" s="19">
        <f t="shared" ref="ED1225:ED1231" si="10746">+IF(EC1225&lt;&gt;0,EC1225*3,0)</f>
        <v>0</v>
      </c>
      <c r="EE1225" s="19">
        <f t="shared" si="10485"/>
        <v>0</v>
      </c>
      <c r="EF1225" s="1">
        <f t="shared" si="10579"/>
        <v>0</v>
      </c>
      <c r="EG1225" s="18">
        <f t="shared" si="10640"/>
        <v>0</v>
      </c>
      <c r="EH1225" s="341"/>
      <c r="EI1225" s="294"/>
      <c r="EJ1225" s="294"/>
      <c r="EK1225" s="294"/>
      <c r="EL1225" s="19"/>
      <c r="EM1225" s="19"/>
      <c r="EN1225" s="19"/>
      <c r="EO1225" s="366"/>
      <c r="EP1225" s="366"/>
      <c r="EQ1225" s="374"/>
      <c r="ER1225" s="374"/>
      <c r="ES1225" s="374"/>
      <c r="ET1225" s="374"/>
      <c r="EU1225" s="18">
        <f t="shared" si="10497"/>
        <v>0</v>
      </c>
      <c r="EV1225" s="18">
        <f t="shared" si="10488"/>
        <v>0</v>
      </c>
      <c r="EW1225" s="341"/>
      <c r="EX1225" s="341"/>
      <c r="EY1225" s="341"/>
      <c r="EZ1225" s="365">
        <f t="shared" si="10498"/>
        <v>0</v>
      </c>
      <c r="FA1225" s="294"/>
      <c r="FB1225" s="294"/>
      <c r="FC1225" s="294"/>
      <c r="FD1225" s="300"/>
      <c r="FE1225" s="300"/>
      <c r="FF1225" s="300"/>
      <c r="FG1225" s="300"/>
      <c r="FH1225" s="300"/>
      <c r="FI1225" s="300"/>
      <c r="FJ1225" s="300"/>
      <c r="FK1225" s="294"/>
      <c r="FL1225" s="294"/>
      <c r="FM1225" s="294"/>
      <c r="FN1225" s="294"/>
      <c r="FO1225" s="294"/>
      <c r="FP1225" s="20">
        <f t="shared" si="10499"/>
        <v>0</v>
      </c>
      <c r="FQ1225" s="20">
        <f t="shared" si="10489"/>
        <v>0</v>
      </c>
      <c r="FR1225" s="20">
        <f t="shared" si="10490"/>
        <v>0</v>
      </c>
      <c r="FS1225" s="20">
        <f t="shared" si="10491"/>
        <v>0</v>
      </c>
      <c r="FT1225" s="20">
        <f t="shared" si="10492"/>
        <v>0</v>
      </c>
      <c r="FU1225" s="20">
        <f t="shared" si="10493"/>
        <v>0</v>
      </c>
      <c r="FV1225" s="20">
        <f t="shared" si="10494"/>
        <v>0</v>
      </c>
      <c r="FW1225" s="294"/>
    </row>
    <row r="1226" spans="1:179" s="301" customFormat="1" ht="27.75" customHeight="1">
      <c r="A1226" s="295"/>
      <c r="B1226" s="296">
        <v>2</v>
      </c>
      <c r="C1226" s="296">
        <f>B1226</f>
        <v>2</v>
      </c>
      <c r="D1226" s="296" t="s">
        <v>44</v>
      </c>
      <c r="E1226" s="296" t="str">
        <f t="shared" si="10744"/>
        <v>LT8,5</v>
      </c>
      <c r="F1226" s="296">
        <v>26</v>
      </c>
      <c r="G1226" s="296">
        <f t="shared" si="10745"/>
        <v>26</v>
      </c>
      <c r="H1226" s="297"/>
      <c r="I1226" s="297"/>
      <c r="J1226" s="294"/>
      <c r="K1226" s="294"/>
      <c r="L1226" s="294"/>
      <c r="M1226" s="294"/>
      <c r="N1226" s="297"/>
      <c r="O1226" s="297"/>
      <c r="P1226" s="1"/>
      <c r="Q1226" s="16"/>
      <c r="R1226" s="1"/>
      <c r="S1226" s="294"/>
      <c r="T1226" s="294"/>
      <c r="U1226" s="294"/>
      <c r="V1226" s="294"/>
      <c r="W1226" s="294"/>
      <c r="X1226" s="294"/>
      <c r="Y1226" s="294"/>
      <c r="Z1226" s="294"/>
      <c r="AA1226" s="294"/>
      <c r="AB1226" s="294"/>
      <c r="AC1226" s="1">
        <f t="shared" si="10727"/>
        <v>0</v>
      </c>
      <c r="AD1226" s="1">
        <f t="shared" si="10728"/>
        <v>0</v>
      </c>
      <c r="AE1226" s="1">
        <f t="shared" si="10729"/>
        <v>0</v>
      </c>
      <c r="AF1226" s="1">
        <f t="shared" si="10730"/>
        <v>0</v>
      </c>
      <c r="AG1226" s="1">
        <f t="shared" si="10731"/>
        <v>0</v>
      </c>
      <c r="AH1226" s="1">
        <f t="shared" si="10732"/>
        <v>0</v>
      </c>
      <c r="AI1226" s="1">
        <f t="shared" si="10733"/>
        <v>0</v>
      </c>
      <c r="AJ1226" s="1">
        <f t="shared" si="10734"/>
        <v>0</v>
      </c>
      <c r="AK1226" s="1">
        <f t="shared" si="10735"/>
        <v>0</v>
      </c>
      <c r="AL1226" s="1">
        <f t="shared" si="10736"/>
        <v>0</v>
      </c>
      <c r="AM1226" s="1">
        <f t="shared" si="10737"/>
        <v>0</v>
      </c>
      <c r="AN1226" s="1">
        <f t="shared" si="10738"/>
        <v>0</v>
      </c>
      <c r="AO1226" s="294"/>
      <c r="AP1226" s="294"/>
      <c r="AQ1226" s="294"/>
      <c r="AR1226" s="294">
        <f t="shared" si="10743"/>
        <v>26</v>
      </c>
      <c r="AS1226" s="298">
        <f t="shared" si="10462"/>
        <v>0</v>
      </c>
      <c r="AT1226" s="298">
        <f t="shared" si="10463"/>
        <v>0</v>
      </c>
      <c r="AU1226" s="298">
        <f t="shared" si="10464"/>
        <v>0</v>
      </c>
      <c r="AV1226" s="298">
        <f t="shared" si="10465"/>
        <v>1</v>
      </c>
      <c r="AW1226" s="294"/>
      <c r="AX1226" s="294"/>
      <c r="AY1226" s="294"/>
      <c r="AZ1226" s="294"/>
      <c r="BA1226" s="294"/>
      <c r="BB1226" s="294"/>
      <c r="BC1226" s="294"/>
      <c r="BD1226" s="294"/>
      <c r="BE1226" s="294"/>
      <c r="BF1226" s="294"/>
      <c r="BG1226" s="294"/>
      <c r="BH1226" s="294"/>
      <c r="BI1226" s="294"/>
      <c r="BJ1226" s="294"/>
      <c r="BK1226" s="294"/>
      <c r="BL1226" s="294"/>
      <c r="BM1226" s="294"/>
      <c r="BN1226" s="294"/>
      <c r="BO1226" s="294"/>
      <c r="BP1226" s="1"/>
      <c r="BQ1226" s="294"/>
      <c r="BR1226" s="17">
        <v>2</v>
      </c>
      <c r="BS1226" s="1">
        <f t="shared" si="10466"/>
        <v>0</v>
      </c>
      <c r="BT1226" s="17">
        <f t="shared" si="10739"/>
        <v>0</v>
      </c>
      <c r="BU1226" s="294"/>
      <c r="BV1226" s="294">
        <v>1</v>
      </c>
      <c r="BW1226" s="294"/>
      <c r="BX1226" s="294"/>
      <c r="BY1226" s="294"/>
      <c r="BZ1226" s="294"/>
      <c r="CA1226" s="294"/>
      <c r="CB1226" s="294"/>
      <c r="CC1226" s="294"/>
      <c r="CD1226" s="1"/>
      <c r="CE1226" s="1"/>
      <c r="CF1226" s="1"/>
      <c r="CG1226" s="294"/>
      <c r="CH1226" s="1"/>
      <c r="CI1226" s="1"/>
      <c r="CJ1226" s="1"/>
      <c r="CK1226" s="383"/>
      <c r="CL1226" s="383"/>
      <c r="CM1226" s="383"/>
      <c r="CN1226" s="1">
        <f t="shared" si="10468"/>
        <v>0</v>
      </c>
      <c r="CO1226" s="1">
        <f t="shared" si="10469"/>
        <v>0</v>
      </c>
      <c r="CP1226" s="20">
        <f t="shared" si="10470"/>
        <v>0</v>
      </c>
      <c r="CQ1226" s="351"/>
      <c r="CR1226" s="299">
        <f t="shared" si="10471"/>
        <v>0</v>
      </c>
      <c r="CS1226" s="294"/>
      <c r="CT1226" s="294"/>
      <c r="CU1226" s="1"/>
      <c r="CV1226" s="1"/>
      <c r="CW1226" s="1"/>
      <c r="CX1226" s="1"/>
      <c r="CY1226" s="1"/>
      <c r="CZ1226" s="294"/>
      <c r="DA1226" s="17">
        <f t="shared" si="10740"/>
        <v>0</v>
      </c>
      <c r="DB1226" s="359">
        <f t="shared" si="10495"/>
        <v>0</v>
      </c>
      <c r="DC1226" s="359">
        <f t="shared" si="10496"/>
        <v>0</v>
      </c>
      <c r="DD1226" s="294"/>
      <c r="DE1226" s="294"/>
      <c r="DF1226" s="294"/>
      <c r="DG1226" s="294"/>
      <c r="DH1226" s="294"/>
      <c r="DI1226" s="294"/>
      <c r="DJ1226" s="294"/>
      <c r="DK1226" s="294"/>
      <c r="DL1226" s="294"/>
      <c r="DM1226" s="294">
        <f t="shared" ref="DM1226:DM1227" si="10747">F1226</f>
        <v>26</v>
      </c>
      <c r="DN1226" s="294"/>
      <c r="DO1226" s="1"/>
      <c r="DP1226" s="1"/>
      <c r="DQ1226" s="17">
        <f t="shared" si="10473"/>
        <v>0</v>
      </c>
      <c r="DR1226" s="17">
        <f t="shared" si="10474"/>
        <v>0</v>
      </c>
      <c r="DS1226" s="17">
        <f t="shared" si="10475"/>
        <v>0</v>
      </c>
      <c r="DT1226" s="17">
        <f t="shared" si="10476"/>
        <v>0</v>
      </c>
      <c r="DU1226" s="17">
        <f t="shared" si="10477"/>
        <v>0</v>
      </c>
      <c r="DV1226" s="17">
        <f t="shared" si="10478"/>
        <v>0</v>
      </c>
      <c r="DW1226" s="1"/>
      <c r="DX1226" s="1"/>
      <c r="DY1226" s="20">
        <f t="shared" si="10479"/>
        <v>0</v>
      </c>
      <c r="DZ1226" s="20">
        <f t="shared" si="10480"/>
        <v>0</v>
      </c>
      <c r="EA1226" s="20">
        <f t="shared" si="10481"/>
        <v>0</v>
      </c>
      <c r="EB1226" s="20">
        <f t="shared" si="10482"/>
        <v>0</v>
      </c>
      <c r="EC1226" s="18">
        <f t="shared" si="10578"/>
        <v>0</v>
      </c>
      <c r="ED1226" s="19">
        <f t="shared" si="10746"/>
        <v>0</v>
      </c>
      <c r="EE1226" s="19">
        <f t="shared" si="10485"/>
        <v>0</v>
      </c>
      <c r="EF1226" s="1">
        <f t="shared" si="10579"/>
        <v>0</v>
      </c>
      <c r="EG1226" s="18">
        <f t="shared" si="10640"/>
        <v>0</v>
      </c>
      <c r="EH1226" s="341"/>
      <c r="EI1226" s="294"/>
      <c r="EJ1226" s="294"/>
      <c r="EK1226" s="294"/>
      <c r="EL1226" s="19"/>
      <c r="EM1226" s="19"/>
      <c r="EN1226" s="19"/>
      <c r="EO1226" s="366"/>
      <c r="EP1226" s="366"/>
      <c r="EQ1226" s="374"/>
      <c r="ER1226" s="374"/>
      <c r="ES1226" s="374"/>
      <c r="ET1226" s="374"/>
      <c r="EU1226" s="18">
        <f t="shared" si="10497"/>
        <v>0</v>
      </c>
      <c r="EV1226" s="18">
        <f t="shared" si="10488"/>
        <v>0</v>
      </c>
      <c r="EW1226" s="341"/>
      <c r="EX1226" s="341"/>
      <c r="EY1226" s="341"/>
      <c r="EZ1226" s="365">
        <f t="shared" si="10498"/>
        <v>0</v>
      </c>
      <c r="FA1226" s="294"/>
      <c r="FB1226" s="294"/>
      <c r="FC1226" s="294"/>
      <c r="FD1226" s="300"/>
      <c r="FE1226" s="300"/>
      <c r="FF1226" s="300"/>
      <c r="FG1226" s="300"/>
      <c r="FH1226" s="300"/>
      <c r="FI1226" s="300"/>
      <c r="FJ1226" s="300"/>
      <c r="FK1226" s="294"/>
      <c r="FL1226" s="294"/>
      <c r="FM1226" s="294"/>
      <c r="FN1226" s="294"/>
      <c r="FO1226" s="294"/>
      <c r="FP1226" s="20">
        <f t="shared" si="10499"/>
        <v>0</v>
      </c>
      <c r="FQ1226" s="20">
        <f t="shared" si="10489"/>
        <v>0</v>
      </c>
      <c r="FR1226" s="20">
        <f t="shared" si="10490"/>
        <v>0</v>
      </c>
      <c r="FS1226" s="20">
        <f t="shared" si="10491"/>
        <v>0</v>
      </c>
      <c r="FT1226" s="20">
        <f t="shared" si="10492"/>
        <v>0</v>
      </c>
      <c r="FU1226" s="20">
        <f t="shared" si="10493"/>
        <v>0</v>
      </c>
      <c r="FV1226" s="20">
        <f t="shared" si="10494"/>
        <v>0</v>
      </c>
      <c r="FW1226" s="294"/>
    </row>
    <row r="1227" spans="1:179" s="301" customFormat="1" ht="27.75" customHeight="1">
      <c r="A1227" s="295"/>
      <c r="B1227" s="296">
        <v>3</v>
      </c>
      <c r="C1227" s="296">
        <f>B1227</f>
        <v>3</v>
      </c>
      <c r="D1227" s="296" t="s">
        <v>187</v>
      </c>
      <c r="E1227" s="296" t="str">
        <f t="shared" si="10744"/>
        <v>2LT8,5</v>
      </c>
      <c r="F1227" s="296">
        <v>30</v>
      </c>
      <c r="G1227" s="296">
        <f t="shared" si="10745"/>
        <v>30</v>
      </c>
      <c r="H1227" s="297"/>
      <c r="I1227" s="297"/>
      <c r="J1227" s="294"/>
      <c r="K1227" s="294"/>
      <c r="L1227" s="294"/>
      <c r="M1227" s="294"/>
      <c r="N1227" s="297"/>
      <c r="O1227" s="297"/>
      <c r="P1227" s="1"/>
      <c r="Q1227" s="16"/>
      <c r="R1227" s="1"/>
      <c r="S1227" s="294"/>
      <c r="T1227" s="294"/>
      <c r="U1227" s="294"/>
      <c r="V1227" s="294"/>
      <c r="W1227" s="294"/>
      <c r="X1227" s="294"/>
      <c r="Y1227" s="294"/>
      <c r="Z1227" s="294"/>
      <c r="AA1227" s="294"/>
      <c r="AB1227" s="294"/>
      <c r="AC1227" s="1">
        <f t="shared" si="10727"/>
        <v>0</v>
      </c>
      <c r="AD1227" s="1">
        <f t="shared" si="10728"/>
        <v>0</v>
      </c>
      <c r="AE1227" s="1">
        <f t="shared" si="10729"/>
        <v>0</v>
      </c>
      <c r="AF1227" s="1">
        <f t="shared" si="10730"/>
        <v>0</v>
      </c>
      <c r="AG1227" s="1">
        <f t="shared" si="10731"/>
        <v>0</v>
      </c>
      <c r="AH1227" s="1">
        <f t="shared" si="10732"/>
        <v>0</v>
      </c>
      <c r="AI1227" s="1">
        <f t="shared" si="10733"/>
        <v>0</v>
      </c>
      <c r="AJ1227" s="1">
        <f t="shared" si="10734"/>
        <v>0</v>
      </c>
      <c r="AK1227" s="1">
        <f t="shared" si="10735"/>
        <v>0</v>
      </c>
      <c r="AL1227" s="1">
        <f t="shared" si="10736"/>
        <v>0</v>
      </c>
      <c r="AM1227" s="1">
        <f t="shared" si="10737"/>
        <v>0</v>
      </c>
      <c r="AN1227" s="1">
        <f t="shared" si="10738"/>
        <v>0</v>
      </c>
      <c r="AO1227" s="294"/>
      <c r="AP1227" s="294"/>
      <c r="AQ1227" s="294"/>
      <c r="AR1227" s="294">
        <f t="shared" si="10743"/>
        <v>30</v>
      </c>
      <c r="AS1227" s="298">
        <f t="shared" si="10462"/>
        <v>0</v>
      </c>
      <c r="AT1227" s="298">
        <f t="shared" si="10463"/>
        <v>0</v>
      </c>
      <c r="AU1227" s="298">
        <f t="shared" si="10464"/>
        <v>0</v>
      </c>
      <c r="AV1227" s="298">
        <f t="shared" si="10465"/>
        <v>1</v>
      </c>
      <c r="AW1227" s="294"/>
      <c r="AX1227" s="294"/>
      <c r="AY1227" s="294"/>
      <c r="AZ1227" s="294"/>
      <c r="BA1227" s="294"/>
      <c r="BB1227" s="294"/>
      <c r="BC1227" s="294"/>
      <c r="BD1227" s="294"/>
      <c r="BE1227" s="294"/>
      <c r="BF1227" s="294"/>
      <c r="BG1227" s="294"/>
      <c r="BH1227" s="294"/>
      <c r="BI1227" s="294"/>
      <c r="BJ1227" s="294"/>
      <c r="BK1227" s="294"/>
      <c r="BL1227" s="294"/>
      <c r="BM1227" s="294"/>
      <c r="BN1227" s="294"/>
      <c r="BO1227" s="294"/>
      <c r="BP1227" s="1"/>
      <c r="BQ1227" s="294"/>
      <c r="BR1227" s="17">
        <v>2</v>
      </c>
      <c r="BS1227" s="1">
        <f t="shared" si="10466"/>
        <v>0</v>
      </c>
      <c r="BT1227" s="17">
        <f t="shared" si="10739"/>
        <v>0</v>
      </c>
      <c r="BU1227" s="294"/>
      <c r="BV1227" s="294">
        <v>1</v>
      </c>
      <c r="BW1227" s="294">
        <v>1</v>
      </c>
      <c r="BX1227" s="294">
        <v>1</v>
      </c>
      <c r="BY1227" s="294"/>
      <c r="BZ1227" s="294"/>
      <c r="CA1227" s="294"/>
      <c r="CB1227" s="294"/>
      <c r="CC1227" s="294"/>
      <c r="CD1227" s="1"/>
      <c r="CE1227" s="1"/>
      <c r="CF1227" s="1"/>
      <c r="CG1227" s="294"/>
      <c r="CH1227" s="1"/>
      <c r="CI1227" s="1"/>
      <c r="CJ1227" s="1"/>
      <c r="CK1227" s="383"/>
      <c r="CL1227" s="383"/>
      <c r="CM1227" s="383"/>
      <c r="CN1227" s="1">
        <f t="shared" si="10468"/>
        <v>1</v>
      </c>
      <c r="CO1227" s="1">
        <f t="shared" si="10469"/>
        <v>1</v>
      </c>
      <c r="CP1227" s="20">
        <f t="shared" si="10470"/>
        <v>0</v>
      </c>
      <c r="CQ1227" s="351"/>
      <c r="CR1227" s="299">
        <f t="shared" si="10471"/>
        <v>0</v>
      </c>
      <c r="CS1227" s="294"/>
      <c r="CT1227" s="294"/>
      <c r="CU1227" s="1"/>
      <c r="CV1227" s="1"/>
      <c r="CW1227" s="1"/>
      <c r="CX1227" s="1"/>
      <c r="CY1227" s="1"/>
      <c r="CZ1227" s="294"/>
      <c r="DA1227" s="17">
        <f t="shared" si="10740"/>
        <v>0</v>
      </c>
      <c r="DB1227" s="359">
        <f t="shared" si="10495"/>
        <v>0</v>
      </c>
      <c r="DC1227" s="359">
        <f t="shared" si="10496"/>
        <v>0</v>
      </c>
      <c r="DD1227" s="294"/>
      <c r="DE1227" s="294"/>
      <c r="DF1227" s="294"/>
      <c r="DG1227" s="294"/>
      <c r="DH1227" s="294"/>
      <c r="DI1227" s="294"/>
      <c r="DJ1227" s="294"/>
      <c r="DK1227" s="294"/>
      <c r="DL1227" s="294"/>
      <c r="DM1227" s="294">
        <f t="shared" si="10747"/>
        <v>30</v>
      </c>
      <c r="DN1227" s="294"/>
      <c r="DO1227" s="1"/>
      <c r="DP1227" s="1"/>
      <c r="DQ1227" s="17">
        <f t="shared" si="10473"/>
        <v>0</v>
      </c>
      <c r="DR1227" s="17">
        <f t="shared" si="10474"/>
        <v>0</v>
      </c>
      <c r="DS1227" s="17">
        <f t="shared" si="10475"/>
        <v>0</v>
      </c>
      <c r="DT1227" s="17">
        <f t="shared" si="10476"/>
        <v>0</v>
      </c>
      <c r="DU1227" s="17">
        <f t="shared" si="10477"/>
        <v>0</v>
      </c>
      <c r="DV1227" s="17">
        <f t="shared" si="10478"/>
        <v>0</v>
      </c>
      <c r="DW1227" s="1"/>
      <c r="DX1227" s="1"/>
      <c r="DY1227" s="20">
        <f t="shared" si="10479"/>
        <v>0</v>
      </c>
      <c r="DZ1227" s="20">
        <f t="shared" si="10480"/>
        <v>0</v>
      </c>
      <c r="EA1227" s="20">
        <f t="shared" si="10481"/>
        <v>0</v>
      </c>
      <c r="EB1227" s="20">
        <f t="shared" si="10482"/>
        <v>0</v>
      </c>
      <c r="EC1227" s="18">
        <f t="shared" si="10578"/>
        <v>0</v>
      </c>
      <c r="ED1227" s="19">
        <f t="shared" si="10746"/>
        <v>0</v>
      </c>
      <c r="EE1227" s="19">
        <f t="shared" si="10485"/>
        <v>0</v>
      </c>
      <c r="EF1227" s="1">
        <f t="shared" si="10579"/>
        <v>0</v>
      </c>
      <c r="EG1227" s="18">
        <f t="shared" si="10640"/>
        <v>0</v>
      </c>
      <c r="EH1227" s="341"/>
      <c r="EI1227" s="294"/>
      <c r="EJ1227" s="294"/>
      <c r="EK1227" s="294"/>
      <c r="EL1227" s="19"/>
      <c r="EM1227" s="19"/>
      <c r="EN1227" s="19"/>
      <c r="EO1227" s="366"/>
      <c r="EP1227" s="366"/>
      <c r="EQ1227" s="374"/>
      <c r="ER1227" s="374"/>
      <c r="ES1227" s="374"/>
      <c r="ET1227" s="374"/>
      <c r="EU1227" s="18">
        <f t="shared" si="10497"/>
        <v>0</v>
      </c>
      <c r="EV1227" s="18">
        <f t="shared" si="10488"/>
        <v>0</v>
      </c>
      <c r="EW1227" s="341"/>
      <c r="EX1227" s="341"/>
      <c r="EY1227" s="341"/>
      <c r="EZ1227" s="365">
        <f t="shared" si="10498"/>
        <v>0.5</v>
      </c>
      <c r="FA1227" s="294"/>
      <c r="FB1227" s="294"/>
      <c r="FC1227" s="294"/>
      <c r="FD1227" s="300"/>
      <c r="FE1227" s="300"/>
      <c r="FF1227" s="300"/>
      <c r="FG1227" s="300"/>
      <c r="FH1227" s="300"/>
      <c r="FI1227" s="300"/>
      <c r="FJ1227" s="300"/>
      <c r="FK1227" s="294"/>
      <c r="FL1227" s="294"/>
      <c r="FM1227" s="294"/>
      <c r="FN1227" s="294"/>
      <c r="FO1227" s="294"/>
      <c r="FP1227" s="20">
        <f t="shared" si="10499"/>
        <v>0</v>
      </c>
      <c r="FQ1227" s="20">
        <f t="shared" si="10489"/>
        <v>0</v>
      </c>
      <c r="FR1227" s="20">
        <f t="shared" si="10490"/>
        <v>0</v>
      </c>
      <c r="FS1227" s="20">
        <f t="shared" si="10491"/>
        <v>0</v>
      </c>
      <c r="FT1227" s="20">
        <f t="shared" si="10492"/>
        <v>0</v>
      </c>
      <c r="FU1227" s="20">
        <f t="shared" si="10493"/>
        <v>0</v>
      </c>
      <c r="FV1227" s="20">
        <f t="shared" si="10494"/>
        <v>0</v>
      </c>
      <c r="FW1227" s="294"/>
    </row>
    <row r="1228" spans="1:179" s="301" customFormat="1" ht="27.75" customHeight="1">
      <c r="A1228" s="295"/>
      <c r="B1228" s="296" t="s">
        <v>242</v>
      </c>
      <c r="C1228" s="296" t="str">
        <f>B1228</f>
        <v>3.1</v>
      </c>
      <c r="D1228" s="296" t="s">
        <v>44</v>
      </c>
      <c r="E1228" s="296" t="str">
        <f t="shared" si="10744"/>
        <v>LT8,5</v>
      </c>
      <c r="F1228" s="296">
        <v>8</v>
      </c>
      <c r="G1228" s="296">
        <f t="shared" si="10745"/>
        <v>8</v>
      </c>
      <c r="H1228" s="297"/>
      <c r="I1228" s="297"/>
      <c r="J1228" s="294"/>
      <c r="K1228" s="294"/>
      <c r="L1228" s="294"/>
      <c r="M1228" s="294"/>
      <c r="N1228" s="297"/>
      <c r="O1228" s="297"/>
      <c r="P1228" s="1"/>
      <c r="Q1228" s="16"/>
      <c r="R1228" s="1"/>
      <c r="S1228" s="294"/>
      <c r="T1228" s="294"/>
      <c r="U1228" s="294"/>
      <c r="V1228" s="294"/>
      <c r="W1228" s="294"/>
      <c r="X1228" s="294"/>
      <c r="Y1228" s="294"/>
      <c r="Z1228" s="294"/>
      <c r="AA1228" s="294"/>
      <c r="AB1228" s="294"/>
      <c r="AC1228" s="1">
        <f t="shared" ref="AC1228" si="10748">+IF(S1228=1,1,0)+IF(T1228=1,1,0)</f>
        <v>0</v>
      </c>
      <c r="AD1228" s="1">
        <f t="shared" ref="AD1228" si="10749">+IF(U1228=1,1,0)+IF(V1228=1,1,0)</f>
        <v>0</v>
      </c>
      <c r="AE1228" s="1">
        <f t="shared" ref="AE1228" si="10750">+IF(W1228=1,1,0)+IF(X1228=1,1,0)</f>
        <v>0</v>
      </c>
      <c r="AF1228" s="1">
        <f t="shared" ref="AF1228" si="10751">+IF(Y1228=1,1,0)+IF(Z1228=1,1,0)</f>
        <v>0</v>
      </c>
      <c r="AG1228" s="1">
        <f t="shared" ref="AG1228" si="10752">+IF(AA1228=1,1,0)</f>
        <v>0</v>
      </c>
      <c r="AH1228" s="1">
        <f t="shared" ref="AH1228" si="10753">+IF(AB1228=1,1,0)</f>
        <v>0</v>
      </c>
      <c r="AI1228" s="1">
        <f t="shared" ref="AI1228" si="10754">+IF(S1228=2,1,0)+IF(T1228=2,1,0)</f>
        <v>0</v>
      </c>
      <c r="AJ1228" s="1">
        <f t="shared" ref="AJ1228" si="10755">+IF(U1228=2,1,0)+IF(V1228=2,1,0)</f>
        <v>0</v>
      </c>
      <c r="AK1228" s="1">
        <f t="shared" ref="AK1228" si="10756">+IF(X1228=2,1,0)+IF(W1228=2,1,0)</f>
        <v>0</v>
      </c>
      <c r="AL1228" s="1">
        <f t="shared" ref="AL1228" si="10757">+IF(Y1228=2,1,0)+IF(Z1228=2,1,0)</f>
        <v>0</v>
      </c>
      <c r="AM1228" s="1">
        <f t="shared" ref="AM1228" si="10758">+IF(AA1228=2,1,0)</f>
        <v>0</v>
      </c>
      <c r="AN1228" s="1">
        <f t="shared" ref="AN1228" si="10759">+IF(AB1228=2,1,0)</f>
        <v>0</v>
      </c>
      <c r="AO1228" s="294"/>
      <c r="AP1228" s="294"/>
      <c r="AQ1228" s="294"/>
      <c r="AR1228" s="294">
        <f t="shared" si="10743"/>
        <v>8</v>
      </c>
      <c r="AS1228" s="298">
        <f t="shared" ref="AS1228:AS1258" si="10760">IF(AND(AO1228&gt;0,OR(BR1228&gt;=2,BR1228=1)),1,0)</f>
        <v>0</v>
      </c>
      <c r="AT1228" s="298">
        <f t="shared" ref="AT1228:AT1258" si="10761">IF(AND(AP1228&gt;0,OR(BR1228&gt;=2,BR1228=1)),1,0)</f>
        <v>0</v>
      </c>
      <c r="AU1228" s="298">
        <f t="shared" ref="AU1228:AU1258" si="10762">IF(AND(AQ1228&gt;0,OR(BR1228&gt;=2,BR1228=1)),1,0)</f>
        <v>0</v>
      </c>
      <c r="AV1228" s="298">
        <f t="shared" ref="AV1228:AV1258" si="10763">IF(AND(AR1228&gt;0,OR(BR1228&gt;=2,BR1228=1)),AR1228/G1228,0)</f>
        <v>1</v>
      </c>
      <c r="AW1228" s="294"/>
      <c r="AX1228" s="294"/>
      <c r="AY1228" s="294"/>
      <c r="AZ1228" s="294"/>
      <c r="BA1228" s="294"/>
      <c r="BB1228" s="294"/>
      <c r="BC1228" s="294"/>
      <c r="BD1228" s="294"/>
      <c r="BE1228" s="294"/>
      <c r="BF1228" s="294"/>
      <c r="BG1228" s="294"/>
      <c r="BH1228" s="294"/>
      <c r="BI1228" s="294"/>
      <c r="BJ1228" s="294">
        <v>1</v>
      </c>
      <c r="BK1228" s="294"/>
      <c r="BL1228" s="294"/>
      <c r="BM1228" s="294"/>
      <c r="BN1228" s="294">
        <v>1</v>
      </c>
      <c r="BO1228" s="294"/>
      <c r="BP1228" s="1"/>
      <c r="BQ1228" s="294"/>
      <c r="BR1228" s="17">
        <v>2</v>
      </c>
      <c r="BS1228" s="1">
        <f t="shared" si="10466"/>
        <v>0</v>
      </c>
      <c r="BT1228" s="17">
        <f t="shared" ref="BT1228" si="10764">+BS1228*2</f>
        <v>0</v>
      </c>
      <c r="BU1228" s="294"/>
      <c r="BV1228" s="294">
        <v>1</v>
      </c>
      <c r="BW1228" s="294"/>
      <c r="BX1228" s="294"/>
      <c r="BY1228" s="294"/>
      <c r="BZ1228" s="294"/>
      <c r="CA1228" s="294"/>
      <c r="CB1228" s="294"/>
      <c r="CC1228" s="294"/>
      <c r="CD1228" s="1"/>
      <c r="CE1228" s="1"/>
      <c r="CF1228" s="1"/>
      <c r="CG1228" s="294"/>
      <c r="CH1228" s="1"/>
      <c r="CI1228" s="1">
        <v>1</v>
      </c>
      <c r="CJ1228" s="1"/>
      <c r="CK1228" s="383"/>
      <c r="CL1228" s="383"/>
      <c r="CM1228" s="383"/>
      <c r="CN1228" s="1">
        <f t="shared" si="10468"/>
        <v>0</v>
      </c>
      <c r="CO1228" s="1">
        <f t="shared" si="10469"/>
        <v>0</v>
      </c>
      <c r="CP1228" s="20">
        <f t="shared" si="10470"/>
        <v>2.5</v>
      </c>
      <c r="CQ1228" s="351"/>
      <c r="CR1228" s="299">
        <f t="shared" si="10471"/>
        <v>1</v>
      </c>
      <c r="CS1228" s="294"/>
      <c r="CT1228" s="294"/>
      <c r="CU1228" s="1"/>
      <c r="CV1228" s="1"/>
      <c r="CW1228" s="1">
        <v>1</v>
      </c>
      <c r="CX1228" s="1"/>
      <c r="CY1228" s="1"/>
      <c r="CZ1228" s="294">
        <v>2</v>
      </c>
      <c r="DA1228" s="17">
        <f t="shared" ref="DA1228" si="10765">+CY1228</f>
        <v>0</v>
      </c>
      <c r="DB1228" s="359">
        <f t="shared" si="10495"/>
        <v>2</v>
      </c>
      <c r="DC1228" s="359">
        <f t="shared" si="10496"/>
        <v>1</v>
      </c>
      <c r="DD1228" s="294"/>
      <c r="DE1228" s="294">
        <v>4</v>
      </c>
      <c r="DF1228" s="294"/>
      <c r="DG1228" s="294"/>
      <c r="DH1228" s="294"/>
      <c r="DI1228" s="294"/>
      <c r="DJ1228" s="294"/>
      <c r="DK1228" s="294"/>
      <c r="DL1228" s="294"/>
      <c r="DM1228" s="294">
        <f t="shared" ref="DM1228" si="10766">F1228</f>
        <v>8</v>
      </c>
      <c r="DN1228" s="294"/>
      <c r="DO1228" s="1"/>
      <c r="DP1228" s="1"/>
      <c r="DQ1228" s="17">
        <f t="shared" si="10473"/>
        <v>0</v>
      </c>
      <c r="DR1228" s="17">
        <f t="shared" si="10474"/>
        <v>0</v>
      </c>
      <c r="DS1228" s="17">
        <f t="shared" si="10475"/>
        <v>0</v>
      </c>
      <c r="DT1228" s="17">
        <f t="shared" si="10476"/>
        <v>0</v>
      </c>
      <c r="DU1228" s="17">
        <f t="shared" si="10477"/>
        <v>0</v>
      </c>
      <c r="DV1228" s="17">
        <f t="shared" si="10478"/>
        <v>0</v>
      </c>
      <c r="DW1228" s="1"/>
      <c r="DX1228" s="1"/>
      <c r="DY1228" s="20">
        <f t="shared" si="10479"/>
        <v>0</v>
      </c>
      <c r="DZ1228" s="20">
        <f t="shared" si="10480"/>
        <v>0</v>
      </c>
      <c r="EA1228" s="20">
        <f t="shared" si="10481"/>
        <v>0</v>
      </c>
      <c r="EB1228" s="20">
        <f t="shared" si="10482"/>
        <v>0</v>
      </c>
      <c r="EC1228" s="18">
        <f t="shared" si="10578"/>
        <v>0</v>
      </c>
      <c r="ED1228" s="19">
        <f t="shared" si="10746"/>
        <v>0</v>
      </c>
      <c r="EE1228" s="19">
        <f t="shared" si="10485"/>
        <v>0</v>
      </c>
      <c r="EF1228" s="1">
        <f t="shared" si="10579"/>
        <v>0</v>
      </c>
      <c r="EG1228" s="18">
        <f>+IF(AND(CT1228+EC1228=0,SUM(AO1228:AR1228)&gt;0,SUM(DK1228:DN1228)&gt;0),(CU1228+CV1228+CW1228+CX1228)*2+CY1228*5,(EC1228+CT1228-FO1228)*5)+IF(AND(EC1228+DQ1228+CT1228=0,SUM(AO1228:AR1228)&gt;0),SUM(CU1228:CX1228)*2+CY1228*5,0)-2</f>
        <v>2</v>
      </c>
      <c r="EH1228" s="341"/>
      <c r="EI1228" s="294"/>
      <c r="EJ1228" s="294">
        <v>5.5</v>
      </c>
      <c r="EK1228" s="294"/>
      <c r="EL1228" s="19">
        <v>1</v>
      </c>
      <c r="EM1228" s="19"/>
      <c r="EN1228" s="19"/>
      <c r="EO1228" s="366"/>
      <c r="EP1228" s="366"/>
      <c r="EQ1228" s="374"/>
      <c r="ER1228" s="374"/>
      <c r="ES1228" s="374"/>
      <c r="ET1228" s="374"/>
      <c r="EU1228" s="18">
        <f t="shared" si="10497"/>
        <v>4</v>
      </c>
      <c r="EV1228" s="18">
        <f t="shared" si="10488"/>
        <v>2</v>
      </c>
      <c r="EW1228" s="341">
        <v>2</v>
      </c>
      <c r="EX1228" s="341">
        <v>2</v>
      </c>
      <c r="EY1228" s="341">
        <v>2</v>
      </c>
      <c r="EZ1228" s="365">
        <f t="shared" si="10498"/>
        <v>0</v>
      </c>
      <c r="FA1228" s="294"/>
      <c r="FB1228" s="294"/>
      <c r="FC1228" s="294"/>
      <c r="FD1228" s="300"/>
      <c r="FE1228" s="300"/>
      <c r="FF1228" s="300"/>
      <c r="FG1228" s="300"/>
      <c r="FH1228" s="300"/>
      <c r="FI1228" s="300"/>
      <c r="FJ1228" s="300"/>
      <c r="FK1228" s="294"/>
      <c r="FL1228" s="294"/>
      <c r="FM1228" s="294"/>
      <c r="FN1228" s="294"/>
      <c r="FO1228" s="294"/>
      <c r="FP1228" s="20">
        <f t="shared" si="10499"/>
        <v>0</v>
      </c>
      <c r="FQ1228" s="20">
        <f t="shared" si="10489"/>
        <v>4</v>
      </c>
      <c r="FR1228" s="20">
        <f t="shared" si="10490"/>
        <v>0</v>
      </c>
      <c r="FS1228" s="20">
        <f t="shared" si="10491"/>
        <v>0</v>
      </c>
      <c r="FT1228" s="20">
        <f t="shared" si="10492"/>
        <v>0</v>
      </c>
      <c r="FU1228" s="20">
        <f t="shared" si="10493"/>
        <v>0</v>
      </c>
      <c r="FV1228" s="20">
        <f t="shared" si="10494"/>
        <v>0</v>
      </c>
      <c r="FW1228" s="294"/>
    </row>
    <row r="1229" spans="1:179" s="301" customFormat="1" ht="27.75" customHeight="1">
      <c r="A1229" s="295"/>
      <c r="B1229" s="296" t="s">
        <v>243</v>
      </c>
      <c r="C1229" s="296" t="str">
        <f>B1229</f>
        <v>3.2</v>
      </c>
      <c r="D1229" s="296" t="s">
        <v>44</v>
      </c>
      <c r="E1229" s="296" t="str">
        <f t="shared" si="10744"/>
        <v>LT8,5</v>
      </c>
      <c r="F1229" s="296">
        <v>23</v>
      </c>
      <c r="G1229" s="296">
        <f t="shared" si="10745"/>
        <v>23</v>
      </c>
      <c r="H1229" s="297"/>
      <c r="I1229" s="297"/>
      <c r="J1229" s="294"/>
      <c r="K1229" s="294"/>
      <c r="L1229" s="294"/>
      <c r="M1229" s="294"/>
      <c r="N1229" s="297"/>
      <c r="O1229" s="297"/>
      <c r="P1229" s="1"/>
      <c r="Q1229" s="16"/>
      <c r="R1229" s="1"/>
      <c r="S1229" s="294"/>
      <c r="T1229" s="294"/>
      <c r="U1229" s="294"/>
      <c r="V1229" s="294"/>
      <c r="W1229" s="294"/>
      <c r="X1229" s="294"/>
      <c r="Y1229" s="294"/>
      <c r="Z1229" s="294"/>
      <c r="AA1229" s="294"/>
      <c r="AB1229" s="294"/>
      <c r="AC1229" s="1">
        <f t="shared" ref="AC1229" si="10767">+IF(S1229=1,1,0)+IF(T1229=1,1,0)</f>
        <v>0</v>
      </c>
      <c r="AD1229" s="1">
        <f t="shared" ref="AD1229" si="10768">+IF(U1229=1,1,0)+IF(V1229=1,1,0)</f>
        <v>0</v>
      </c>
      <c r="AE1229" s="1">
        <f t="shared" ref="AE1229" si="10769">+IF(W1229=1,1,0)+IF(X1229=1,1,0)</f>
        <v>0</v>
      </c>
      <c r="AF1229" s="1">
        <f t="shared" ref="AF1229" si="10770">+IF(Y1229=1,1,0)+IF(Z1229=1,1,0)</f>
        <v>0</v>
      </c>
      <c r="AG1229" s="1">
        <f t="shared" ref="AG1229" si="10771">+IF(AA1229=1,1,0)</f>
        <v>0</v>
      </c>
      <c r="AH1229" s="1">
        <f t="shared" ref="AH1229" si="10772">+IF(AB1229=1,1,0)</f>
        <v>0</v>
      </c>
      <c r="AI1229" s="1">
        <f t="shared" ref="AI1229" si="10773">+IF(S1229=2,1,0)+IF(T1229=2,1,0)</f>
        <v>0</v>
      </c>
      <c r="AJ1229" s="1">
        <f t="shared" ref="AJ1229" si="10774">+IF(U1229=2,1,0)+IF(V1229=2,1,0)</f>
        <v>0</v>
      </c>
      <c r="AK1229" s="1">
        <f t="shared" ref="AK1229" si="10775">+IF(X1229=2,1,0)+IF(W1229=2,1,0)</f>
        <v>0</v>
      </c>
      <c r="AL1229" s="1">
        <f t="shared" ref="AL1229" si="10776">+IF(Y1229=2,1,0)+IF(Z1229=2,1,0)</f>
        <v>0</v>
      </c>
      <c r="AM1229" s="1">
        <f t="shared" ref="AM1229" si="10777">+IF(AA1229=2,1,0)</f>
        <v>0</v>
      </c>
      <c r="AN1229" s="1">
        <f t="shared" ref="AN1229" si="10778">+IF(AB1229=2,1,0)</f>
        <v>0</v>
      </c>
      <c r="AO1229" s="294"/>
      <c r="AP1229" s="294"/>
      <c r="AQ1229" s="294"/>
      <c r="AR1229" s="294">
        <f t="shared" si="10743"/>
        <v>23</v>
      </c>
      <c r="AS1229" s="298">
        <f t="shared" si="10760"/>
        <v>0</v>
      </c>
      <c r="AT1229" s="298">
        <f t="shared" si="10761"/>
        <v>0</v>
      </c>
      <c r="AU1229" s="298">
        <f t="shared" si="10762"/>
        <v>0</v>
      </c>
      <c r="AV1229" s="298">
        <f t="shared" si="10763"/>
        <v>1</v>
      </c>
      <c r="AW1229" s="294"/>
      <c r="AX1229" s="294"/>
      <c r="AY1229" s="294"/>
      <c r="AZ1229" s="294"/>
      <c r="BA1229" s="294"/>
      <c r="BB1229" s="294"/>
      <c r="BC1229" s="294"/>
      <c r="BD1229" s="294"/>
      <c r="BE1229" s="294"/>
      <c r="BF1229" s="294"/>
      <c r="BG1229" s="294"/>
      <c r="BH1229" s="294"/>
      <c r="BI1229" s="294"/>
      <c r="BJ1229" s="294">
        <v>1</v>
      </c>
      <c r="BK1229" s="294"/>
      <c r="BL1229" s="294"/>
      <c r="BM1229" s="294"/>
      <c r="BN1229" s="294"/>
      <c r="BO1229" s="294"/>
      <c r="BP1229" s="1"/>
      <c r="BQ1229" s="294"/>
      <c r="BR1229" s="17">
        <v>2</v>
      </c>
      <c r="BS1229" s="1">
        <f t="shared" si="10466"/>
        <v>0</v>
      </c>
      <c r="BT1229" s="17">
        <f t="shared" ref="BT1229" si="10779">+BS1229*2</f>
        <v>0</v>
      </c>
      <c r="BU1229" s="294"/>
      <c r="BV1229" s="294">
        <v>1</v>
      </c>
      <c r="BW1229" s="294"/>
      <c r="BX1229" s="294"/>
      <c r="BY1229" s="294"/>
      <c r="BZ1229" s="294"/>
      <c r="CA1229" s="294"/>
      <c r="CB1229" s="294"/>
      <c r="CC1229" s="294"/>
      <c r="CD1229" s="1"/>
      <c r="CE1229" s="1"/>
      <c r="CF1229" s="1"/>
      <c r="CG1229" s="294"/>
      <c r="CH1229" s="1"/>
      <c r="CI1229" s="1">
        <v>1</v>
      </c>
      <c r="CJ1229" s="1"/>
      <c r="CK1229" s="383"/>
      <c r="CL1229" s="383"/>
      <c r="CM1229" s="383"/>
      <c r="CN1229" s="1">
        <f t="shared" si="10468"/>
        <v>0</v>
      </c>
      <c r="CO1229" s="1">
        <f t="shared" si="10469"/>
        <v>0</v>
      </c>
      <c r="CP1229" s="20">
        <f t="shared" si="10470"/>
        <v>2.5</v>
      </c>
      <c r="CQ1229" s="351"/>
      <c r="CR1229" s="299">
        <f t="shared" si="10471"/>
        <v>1</v>
      </c>
      <c r="CS1229" s="294"/>
      <c r="CT1229" s="294"/>
      <c r="CU1229" s="1"/>
      <c r="CV1229" s="1">
        <v>1</v>
      </c>
      <c r="CW1229" s="1">
        <v>2</v>
      </c>
      <c r="CX1229" s="1"/>
      <c r="CY1229" s="1"/>
      <c r="CZ1229" s="294">
        <v>9</v>
      </c>
      <c r="DA1229" s="17">
        <f t="shared" ref="DA1229" si="10780">+CY1229</f>
        <v>0</v>
      </c>
      <c r="DB1229" s="359">
        <f t="shared" si="10495"/>
        <v>9</v>
      </c>
      <c r="DC1229" s="359">
        <f t="shared" si="10496"/>
        <v>3</v>
      </c>
      <c r="DD1229" s="294"/>
      <c r="DE1229" s="294">
        <v>12</v>
      </c>
      <c r="DF1229" s="294"/>
      <c r="DG1229" s="294"/>
      <c r="DH1229" s="294"/>
      <c r="DI1229" s="294"/>
      <c r="DJ1229" s="294"/>
      <c r="DK1229" s="294"/>
      <c r="DL1229" s="294"/>
      <c r="DM1229" s="294">
        <f t="shared" ref="DM1229" si="10781">F1229</f>
        <v>23</v>
      </c>
      <c r="DN1229" s="294"/>
      <c r="DO1229" s="1"/>
      <c r="DP1229" s="1"/>
      <c r="DQ1229" s="17">
        <f t="shared" si="10473"/>
        <v>0</v>
      </c>
      <c r="DR1229" s="17">
        <f t="shared" si="10474"/>
        <v>0</v>
      </c>
      <c r="DS1229" s="17">
        <f t="shared" si="10475"/>
        <v>0</v>
      </c>
      <c r="DT1229" s="17">
        <f t="shared" si="10476"/>
        <v>0</v>
      </c>
      <c r="DU1229" s="17">
        <f t="shared" si="10477"/>
        <v>0</v>
      </c>
      <c r="DV1229" s="17">
        <f t="shared" si="10478"/>
        <v>0</v>
      </c>
      <c r="DW1229" s="1"/>
      <c r="DX1229" s="1"/>
      <c r="DY1229" s="20">
        <f t="shared" si="10479"/>
        <v>0</v>
      </c>
      <c r="DZ1229" s="20">
        <f t="shared" si="10480"/>
        <v>0</v>
      </c>
      <c r="EA1229" s="20">
        <f t="shared" si="10481"/>
        <v>0</v>
      </c>
      <c r="EB1229" s="20">
        <f t="shared" si="10482"/>
        <v>0</v>
      </c>
      <c r="EC1229" s="18">
        <f t="shared" si="10578"/>
        <v>1</v>
      </c>
      <c r="ED1229" s="19">
        <f t="shared" si="10746"/>
        <v>3</v>
      </c>
      <c r="EE1229" s="19">
        <f t="shared" si="10485"/>
        <v>0</v>
      </c>
      <c r="EF1229" s="1">
        <f t="shared" si="10579"/>
        <v>0</v>
      </c>
      <c r="EG1229" s="18">
        <f>+IF(AND(CT1229+EC1229=0,SUM(AO1229:AR1229)&gt;0,SUM(DK1229:DN1229)&gt;0),(CU1229+CV1229+CW1229+CX1229)*2+CY1229*5,(EC1229+CT1229-FO1229)*5)+IF(AND(EC1229+DQ1229+CT1229=0,SUM(AO1229:AR1229)&gt;0),SUM(CU1229:CX1229)*2+CY1229*5,0)</f>
        <v>5</v>
      </c>
      <c r="EH1229" s="341"/>
      <c r="EI1229" s="294">
        <v>5.5</v>
      </c>
      <c r="EJ1229" s="294">
        <v>11</v>
      </c>
      <c r="EK1229" s="294"/>
      <c r="EL1229" s="19">
        <v>1</v>
      </c>
      <c r="EM1229" s="19"/>
      <c r="EN1229" s="19"/>
      <c r="EO1229" s="366"/>
      <c r="EP1229" s="366"/>
      <c r="EQ1229" s="374">
        <v>1</v>
      </c>
      <c r="ER1229" s="374"/>
      <c r="ES1229" s="374"/>
      <c r="ET1229" s="374"/>
      <c r="EU1229" s="18">
        <f t="shared" si="10497"/>
        <v>11</v>
      </c>
      <c r="EV1229" s="18">
        <f t="shared" si="10488"/>
        <v>2</v>
      </c>
      <c r="EW1229" s="341">
        <v>1</v>
      </c>
      <c r="EX1229" s="341"/>
      <c r="EY1229" s="341">
        <v>4</v>
      </c>
      <c r="EZ1229" s="365">
        <f t="shared" si="10498"/>
        <v>0</v>
      </c>
      <c r="FA1229" s="294"/>
      <c r="FB1229" s="294"/>
      <c r="FC1229" s="294"/>
      <c r="FD1229" s="300"/>
      <c r="FE1229" s="300"/>
      <c r="FF1229" s="300"/>
      <c r="FG1229" s="300"/>
      <c r="FH1229" s="300"/>
      <c r="FI1229" s="300"/>
      <c r="FJ1229" s="300"/>
      <c r="FK1229" s="294"/>
      <c r="FL1229" s="294"/>
      <c r="FM1229" s="294"/>
      <c r="FN1229" s="294"/>
      <c r="FO1229" s="294"/>
      <c r="FP1229" s="20">
        <f t="shared" si="10499"/>
        <v>0</v>
      </c>
      <c r="FQ1229" s="20">
        <f t="shared" si="10489"/>
        <v>12</v>
      </c>
      <c r="FR1229" s="20">
        <f t="shared" si="10490"/>
        <v>0</v>
      </c>
      <c r="FS1229" s="20">
        <f t="shared" si="10491"/>
        <v>0</v>
      </c>
      <c r="FT1229" s="20">
        <f t="shared" si="10492"/>
        <v>0</v>
      </c>
      <c r="FU1229" s="20">
        <f t="shared" si="10493"/>
        <v>0</v>
      </c>
      <c r="FV1229" s="20">
        <f t="shared" si="10494"/>
        <v>0</v>
      </c>
      <c r="FW1229" s="294"/>
    </row>
    <row r="1230" spans="1:179" s="301" customFormat="1" ht="27.75" customHeight="1">
      <c r="A1230" s="295"/>
      <c r="B1230" s="296" t="s">
        <v>812</v>
      </c>
      <c r="C1230" s="296" t="s">
        <v>671</v>
      </c>
      <c r="D1230" s="296" t="s">
        <v>44</v>
      </c>
      <c r="E1230" s="296" t="str">
        <f t="shared" si="10744"/>
        <v>LT8,5</v>
      </c>
      <c r="F1230" s="296">
        <v>35</v>
      </c>
      <c r="G1230" s="296">
        <f t="shared" si="10745"/>
        <v>35</v>
      </c>
      <c r="H1230" s="297"/>
      <c r="I1230" s="297"/>
      <c r="J1230" s="294"/>
      <c r="K1230" s="294"/>
      <c r="L1230" s="294"/>
      <c r="M1230" s="294"/>
      <c r="N1230" s="297"/>
      <c r="O1230" s="297"/>
      <c r="P1230" s="1"/>
      <c r="Q1230" s="16"/>
      <c r="R1230" s="1"/>
      <c r="S1230" s="294"/>
      <c r="T1230" s="294"/>
      <c r="U1230" s="294"/>
      <c r="V1230" s="294"/>
      <c r="W1230" s="294"/>
      <c r="X1230" s="294"/>
      <c r="Y1230" s="294"/>
      <c r="Z1230" s="294"/>
      <c r="AA1230" s="294"/>
      <c r="AB1230" s="294"/>
      <c r="AC1230" s="1">
        <f t="shared" ref="AC1230" si="10782">+IF(S1230=1,1,0)+IF(T1230=1,1,0)</f>
        <v>0</v>
      </c>
      <c r="AD1230" s="1">
        <f t="shared" ref="AD1230" si="10783">+IF(U1230=1,1,0)+IF(V1230=1,1,0)</f>
        <v>0</v>
      </c>
      <c r="AE1230" s="1">
        <f t="shared" ref="AE1230" si="10784">+IF(W1230=1,1,0)+IF(X1230=1,1,0)</f>
        <v>0</v>
      </c>
      <c r="AF1230" s="1">
        <f t="shared" ref="AF1230" si="10785">+IF(Y1230=1,1,0)+IF(Z1230=1,1,0)</f>
        <v>0</v>
      </c>
      <c r="AG1230" s="1">
        <f t="shared" ref="AG1230" si="10786">+IF(AA1230=1,1,0)</f>
        <v>0</v>
      </c>
      <c r="AH1230" s="1">
        <f t="shared" ref="AH1230" si="10787">+IF(AB1230=1,1,0)</f>
        <v>0</v>
      </c>
      <c r="AI1230" s="1">
        <f t="shared" ref="AI1230" si="10788">+IF(S1230=2,1,0)+IF(T1230=2,1,0)</f>
        <v>0</v>
      </c>
      <c r="AJ1230" s="1">
        <f t="shared" ref="AJ1230" si="10789">+IF(U1230=2,1,0)+IF(V1230=2,1,0)</f>
        <v>0</v>
      </c>
      <c r="AK1230" s="1">
        <f t="shared" ref="AK1230" si="10790">+IF(X1230=2,1,0)+IF(W1230=2,1,0)</f>
        <v>0</v>
      </c>
      <c r="AL1230" s="1">
        <f t="shared" ref="AL1230" si="10791">+IF(Y1230=2,1,0)+IF(Z1230=2,1,0)</f>
        <v>0</v>
      </c>
      <c r="AM1230" s="1">
        <f t="shared" ref="AM1230" si="10792">+IF(AA1230=2,1,0)</f>
        <v>0</v>
      </c>
      <c r="AN1230" s="1">
        <f t="shared" ref="AN1230" si="10793">+IF(AB1230=2,1,0)</f>
        <v>0</v>
      </c>
      <c r="AO1230" s="294"/>
      <c r="AP1230" s="294"/>
      <c r="AQ1230" s="294"/>
      <c r="AR1230" s="294">
        <f t="shared" si="10743"/>
        <v>35</v>
      </c>
      <c r="AS1230" s="298">
        <f t="shared" si="10760"/>
        <v>0</v>
      </c>
      <c r="AT1230" s="298">
        <f t="shared" si="10761"/>
        <v>0</v>
      </c>
      <c r="AU1230" s="298">
        <f t="shared" si="10762"/>
        <v>0</v>
      </c>
      <c r="AV1230" s="298">
        <f t="shared" si="10763"/>
        <v>1</v>
      </c>
      <c r="AW1230" s="294"/>
      <c r="AX1230" s="294"/>
      <c r="AY1230" s="294"/>
      <c r="AZ1230" s="294"/>
      <c r="BA1230" s="294"/>
      <c r="BB1230" s="294"/>
      <c r="BC1230" s="294"/>
      <c r="BD1230" s="294"/>
      <c r="BE1230" s="294"/>
      <c r="BF1230" s="294"/>
      <c r="BG1230" s="294"/>
      <c r="BH1230" s="294"/>
      <c r="BI1230" s="294"/>
      <c r="BJ1230" s="294">
        <v>2</v>
      </c>
      <c r="BK1230" s="294"/>
      <c r="BL1230" s="294"/>
      <c r="BM1230" s="294"/>
      <c r="BN1230" s="294"/>
      <c r="BO1230" s="294"/>
      <c r="BP1230" s="1"/>
      <c r="BQ1230" s="294"/>
      <c r="BR1230" s="17">
        <v>2</v>
      </c>
      <c r="BS1230" s="1">
        <f t="shared" si="10466"/>
        <v>0</v>
      </c>
      <c r="BT1230" s="17">
        <f t="shared" ref="BT1230" si="10794">+BS1230*2</f>
        <v>0</v>
      </c>
      <c r="BU1230" s="294"/>
      <c r="BV1230" s="294">
        <v>1</v>
      </c>
      <c r="BW1230" s="294"/>
      <c r="BX1230" s="294"/>
      <c r="BY1230" s="294"/>
      <c r="BZ1230" s="294"/>
      <c r="CA1230" s="294"/>
      <c r="CB1230" s="294"/>
      <c r="CC1230" s="294"/>
      <c r="CD1230" s="1"/>
      <c r="CE1230" s="1"/>
      <c r="CF1230" s="1"/>
      <c r="CG1230" s="294"/>
      <c r="CH1230" s="1"/>
      <c r="CI1230" s="1">
        <v>1</v>
      </c>
      <c r="CJ1230" s="1"/>
      <c r="CK1230" s="383"/>
      <c r="CL1230" s="383"/>
      <c r="CM1230" s="383"/>
      <c r="CN1230" s="1">
        <f t="shared" si="10468"/>
        <v>0</v>
      </c>
      <c r="CO1230" s="1">
        <f t="shared" si="10469"/>
        <v>0</v>
      </c>
      <c r="CP1230" s="20">
        <f t="shared" si="10470"/>
        <v>2.5</v>
      </c>
      <c r="CQ1230" s="351"/>
      <c r="CR1230" s="299">
        <f t="shared" si="10471"/>
        <v>1</v>
      </c>
      <c r="CS1230" s="294"/>
      <c r="CT1230" s="294">
        <v>1</v>
      </c>
      <c r="CU1230" s="1"/>
      <c r="CV1230" s="1"/>
      <c r="CW1230" s="1">
        <v>2</v>
      </c>
      <c r="CX1230" s="1"/>
      <c r="CY1230" s="1"/>
      <c r="CZ1230" s="294">
        <v>6</v>
      </c>
      <c r="DA1230" s="17">
        <f t="shared" ref="DA1230" si="10795">+CY1230</f>
        <v>0</v>
      </c>
      <c r="DB1230" s="359">
        <f t="shared" si="10495"/>
        <v>6</v>
      </c>
      <c r="DC1230" s="359">
        <f t="shared" si="10496"/>
        <v>2</v>
      </c>
      <c r="DD1230" s="294"/>
      <c r="DE1230" s="294">
        <f>4*2</f>
        <v>8</v>
      </c>
      <c r="DF1230" s="294"/>
      <c r="DG1230" s="294"/>
      <c r="DH1230" s="294"/>
      <c r="DI1230" s="294"/>
      <c r="DJ1230" s="294"/>
      <c r="DK1230" s="294"/>
      <c r="DL1230" s="294"/>
      <c r="DM1230" s="294">
        <f t="shared" ref="DM1230" si="10796">F1230</f>
        <v>35</v>
      </c>
      <c r="DN1230" s="294"/>
      <c r="DO1230" s="1"/>
      <c r="DP1230" s="1"/>
      <c r="DQ1230" s="17">
        <f t="shared" si="10473"/>
        <v>0</v>
      </c>
      <c r="DR1230" s="17">
        <f t="shared" si="10474"/>
        <v>0</v>
      </c>
      <c r="DS1230" s="17">
        <f t="shared" si="10475"/>
        <v>0</v>
      </c>
      <c r="DT1230" s="17">
        <f t="shared" si="10476"/>
        <v>0</v>
      </c>
      <c r="DU1230" s="17">
        <f t="shared" si="10477"/>
        <v>0</v>
      </c>
      <c r="DV1230" s="17">
        <f t="shared" si="10478"/>
        <v>0</v>
      </c>
      <c r="DW1230" s="1"/>
      <c r="DX1230" s="1"/>
      <c r="DY1230" s="20">
        <f t="shared" si="10479"/>
        <v>0</v>
      </c>
      <c r="DZ1230" s="20">
        <f t="shared" si="10480"/>
        <v>0</v>
      </c>
      <c r="EA1230" s="20">
        <f t="shared" si="10481"/>
        <v>0</v>
      </c>
      <c r="EB1230" s="20">
        <f t="shared" si="10482"/>
        <v>0</v>
      </c>
      <c r="EC1230" s="18">
        <f t="shared" si="10578"/>
        <v>0</v>
      </c>
      <c r="ED1230" s="19">
        <f t="shared" si="10746"/>
        <v>0</v>
      </c>
      <c r="EE1230" s="19">
        <f t="shared" si="10485"/>
        <v>3</v>
      </c>
      <c r="EF1230" s="1">
        <f t="shared" si="10579"/>
        <v>4</v>
      </c>
      <c r="EG1230" s="18">
        <f>+IF(AND(CT1230+EC1230=0,SUM(AO1230:AR1230)&gt;0,SUM(DK1230:DN1230)&gt;0),(CU1230+CV1230+CW1230+CX1230)*2+CY1230*5,(EC1230+CT1230-FO1230)*5)+IF(AND(EC1230+DQ1230+CT1230=0,SUM(AO1230:AR1230)&gt;0),SUM(CU1230:CX1230)*2+CY1230*5,0)</f>
        <v>5</v>
      </c>
      <c r="EH1230" s="341"/>
      <c r="EI1230" s="294"/>
      <c r="EJ1230" s="294">
        <v>11</v>
      </c>
      <c r="EK1230" s="294"/>
      <c r="EL1230" s="19">
        <v>1</v>
      </c>
      <c r="EM1230" s="19"/>
      <c r="EN1230" s="19"/>
      <c r="EO1230" s="366"/>
      <c r="EP1230" s="366"/>
      <c r="EQ1230" s="374"/>
      <c r="ER1230" s="374"/>
      <c r="ES1230" s="374"/>
      <c r="ET1230" s="374"/>
      <c r="EU1230" s="18">
        <f t="shared" si="10497"/>
        <v>8</v>
      </c>
      <c r="EV1230" s="18">
        <f t="shared" si="10488"/>
        <v>2</v>
      </c>
      <c r="EW1230" s="341">
        <v>2</v>
      </c>
      <c r="EX1230" s="341">
        <v>2</v>
      </c>
      <c r="EY1230" s="341">
        <v>5</v>
      </c>
      <c r="EZ1230" s="365">
        <f t="shared" si="10498"/>
        <v>0</v>
      </c>
      <c r="FA1230" s="294"/>
      <c r="FB1230" s="294"/>
      <c r="FC1230" s="294"/>
      <c r="FD1230" s="300"/>
      <c r="FE1230" s="300"/>
      <c r="FF1230" s="300"/>
      <c r="FG1230" s="300"/>
      <c r="FH1230" s="300"/>
      <c r="FI1230" s="300"/>
      <c r="FJ1230" s="300"/>
      <c r="FK1230" s="294"/>
      <c r="FL1230" s="294"/>
      <c r="FM1230" s="294"/>
      <c r="FN1230" s="294"/>
      <c r="FO1230" s="294"/>
      <c r="FP1230" s="20">
        <f t="shared" si="10499"/>
        <v>0</v>
      </c>
      <c r="FQ1230" s="20">
        <f t="shared" si="10489"/>
        <v>8</v>
      </c>
      <c r="FR1230" s="20">
        <f t="shared" si="10490"/>
        <v>0</v>
      </c>
      <c r="FS1230" s="20">
        <f t="shared" si="10491"/>
        <v>0</v>
      </c>
      <c r="FT1230" s="20">
        <f t="shared" si="10492"/>
        <v>0</v>
      </c>
      <c r="FU1230" s="20">
        <f t="shared" si="10493"/>
        <v>0</v>
      </c>
      <c r="FV1230" s="20">
        <f t="shared" si="10494"/>
        <v>0</v>
      </c>
      <c r="FW1230" s="294"/>
    </row>
    <row r="1231" spans="1:179" s="301" customFormat="1" ht="27.75" customHeight="1">
      <c r="A1231" s="295"/>
      <c r="B1231" s="296" t="s">
        <v>813</v>
      </c>
      <c r="C1231" s="296" t="s">
        <v>660</v>
      </c>
      <c r="D1231" s="296" t="s">
        <v>44</v>
      </c>
      <c r="E1231" s="296" t="str">
        <f t="shared" si="10744"/>
        <v>LT8,5</v>
      </c>
      <c r="F1231" s="296">
        <v>37</v>
      </c>
      <c r="G1231" s="296">
        <f t="shared" si="10745"/>
        <v>37</v>
      </c>
      <c r="H1231" s="297"/>
      <c r="I1231" s="297"/>
      <c r="J1231" s="294"/>
      <c r="K1231" s="294"/>
      <c r="L1231" s="294"/>
      <c r="M1231" s="294"/>
      <c r="N1231" s="297"/>
      <c r="O1231" s="297"/>
      <c r="P1231" s="1"/>
      <c r="Q1231" s="16"/>
      <c r="R1231" s="1"/>
      <c r="S1231" s="294"/>
      <c r="T1231" s="294"/>
      <c r="U1231" s="294"/>
      <c r="V1231" s="294"/>
      <c r="W1231" s="294"/>
      <c r="X1231" s="294"/>
      <c r="Y1231" s="294"/>
      <c r="Z1231" s="294"/>
      <c r="AA1231" s="294"/>
      <c r="AB1231" s="294"/>
      <c r="AC1231" s="1">
        <f t="shared" ref="AC1231:AC1232" si="10797">+IF(S1231=1,1,0)+IF(T1231=1,1,0)</f>
        <v>0</v>
      </c>
      <c r="AD1231" s="1">
        <f t="shared" ref="AD1231:AD1232" si="10798">+IF(U1231=1,1,0)+IF(V1231=1,1,0)</f>
        <v>0</v>
      </c>
      <c r="AE1231" s="1">
        <f t="shared" ref="AE1231:AE1232" si="10799">+IF(W1231=1,1,0)+IF(X1231=1,1,0)</f>
        <v>0</v>
      </c>
      <c r="AF1231" s="1">
        <f t="shared" ref="AF1231:AF1232" si="10800">+IF(Y1231=1,1,0)+IF(Z1231=1,1,0)</f>
        <v>0</v>
      </c>
      <c r="AG1231" s="1">
        <f t="shared" ref="AG1231:AG1232" si="10801">+IF(AA1231=1,1,0)</f>
        <v>0</v>
      </c>
      <c r="AH1231" s="1">
        <f t="shared" ref="AH1231:AH1232" si="10802">+IF(AB1231=1,1,0)</f>
        <v>0</v>
      </c>
      <c r="AI1231" s="1">
        <f t="shared" ref="AI1231:AI1232" si="10803">+IF(S1231=2,1,0)+IF(T1231=2,1,0)</f>
        <v>0</v>
      </c>
      <c r="AJ1231" s="1">
        <f t="shared" ref="AJ1231:AJ1232" si="10804">+IF(U1231=2,1,0)+IF(V1231=2,1,0)</f>
        <v>0</v>
      </c>
      <c r="AK1231" s="1">
        <f t="shared" ref="AK1231:AK1232" si="10805">+IF(X1231=2,1,0)+IF(W1231=2,1,0)</f>
        <v>0</v>
      </c>
      <c r="AL1231" s="1">
        <f t="shared" ref="AL1231:AL1232" si="10806">+IF(Y1231=2,1,0)+IF(Z1231=2,1,0)</f>
        <v>0</v>
      </c>
      <c r="AM1231" s="1">
        <f t="shared" ref="AM1231:AM1232" si="10807">+IF(AA1231=2,1,0)</f>
        <v>0</v>
      </c>
      <c r="AN1231" s="1">
        <f t="shared" ref="AN1231:AN1232" si="10808">+IF(AB1231=2,1,0)</f>
        <v>0</v>
      </c>
      <c r="AO1231" s="294"/>
      <c r="AP1231" s="294"/>
      <c r="AQ1231" s="294"/>
      <c r="AR1231" s="294">
        <f t="shared" si="10743"/>
        <v>37</v>
      </c>
      <c r="AS1231" s="298">
        <f t="shared" si="10760"/>
        <v>0</v>
      </c>
      <c r="AT1231" s="298">
        <f t="shared" si="10761"/>
        <v>0</v>
      </c>
      <c r="AU1231" s="298">
        <f t="shared" si="10762"/>
        <v>0</v>
      </c>
      <c r="AV1231" s="298">
        <f t="shared" si="10763"/>
        <v>1</v>
      </c>
      <c r="AW1231" s="294"/>
      <c r="AX1231" s="294"/>
      <c r="AY1231" s="294"/>
      <c r="AZ1231" s="294"/>
      <c r="BA1231" s="294"/>
      <c r="BB1231" s="294"/>
      <c r="BC1231" s="294"/>
      <c r="BD1231" s="294"/>
      <c r="BE1231" s="294"/>
      <c r="BF1231" s="294"/>
      <c r="BG1231" s="294"/>
      <c r="BH1231" s="294"/>
      <c r="BI1231" s="294"/>
      <c r="BJ1231" s="294">
        <v>2</v>
      </c>
      <c r="BK1231" s="294"/>
      <c r="BL1231" s="294"/>
      <c r="BM1231" s="294"/>
      <c r="BN1231" s="294"/>
      <c r="BO1231" s="294"/>
      <c r="BP1231" s="1"/>
      <c r="BQ1231" s="294"/>
      <c r="BR1231" s="17">
        <v>2</v>
      </c>
      <c r="BS1231" s="1">
        <f t="shared" si="10466"/>
        <v>0</v>
      </c>
      <c r="BT1231" s="17">
        <f t="shared" ref="BT1231" si="10809">+BS1231*2</f>
        <v>0</v>
      </c>
      <c r="BU1231" s="294"/>
      <c r="BV1231" s="294">
        <v>1</v>
      </c>
      <c r="BW1231" s="294"/>
      <c r="BX1231" s="294"/>
      <c r="BY1231" s="294"/>
      <c r="BZ1231" s="294"/>
      <c r="CA1231" s="294"/>
      <c r="CB1231" s="294"/>
      <c r="CC1231" s="294"/>
      <c r="CD1231" s="1"/>
      <c r="CE1231" s="1"/>
      <c r="CF1231" s="1"/>
      <c r="CG1231" s="294"/>
      <c r="CH1231" s="1"/>
      <c r="CI1231" s="1">
        <v>1</v>
      </c>
      <c r="CJ1231" s="1"/>
      <c r="CK1231" s="383"/>
      <c r="CL1231" s="383"/>
      <c r="CM1231" s="383"/>
      <c r="CN1231" s="1">
        <f t="shared" si="10468"/>
        <v>0</v>
      </c>
      <c r="CO1231" s="1">
        <f t="shared" si="10469"/>
        <v>0</v>
      </c>
      <c r="CP1231" s="20">
        <f t="shared" si="10470"/>
        <v>2.5</v>
      </c>
      <c r="CQ1231" s="351"/>
      <c r="CR1231" s="299">
        <f t="shared" si="10471"/>
        <v>1</v>
      </c>
      <c r="CS1231" s="294">
        <v>1</v>
      </c>
      <c r="CT1231" s="294">
        <v>1</v>
      </c>
      <c r="CU1231" s="1"/>
      <c r="CV1231" s="1"/>
      <c r="CW1231" s="1">
        <v>3</v>
      </c>
      <c r="CX1231" s="1"/>
      <c r="CY1231" s="1">
        <v>1</v>
      </c>
      <c r="CZ1231" s="294">
        <v>11</v>
      </c>
      <c r="DA1231" s="17">
        <f t="shared" ref="DA1231:DA1232" si="10810">+CY1231</f>
        <v>1</v>
      </c>
      <c r="DB1231" s="359">
        <f t="shared" si="10495"/>
        <v>12</v>
      </c>
      <c r="DC1231" s="359">
        <f t="shared" si="10496"/>
        <v>4</v>
      </c>
      <c r="DD1231" s="294"/>
      <c r="DE1231" s="294">
        <f>3*4</f>
        <v>12</v>
      </c>
      <c r="DF1231" s="294">
        <v>4</v>
      </c>
      <c r="DG1231" s="294"/>
      <c r="DH1231" s="294"/>
      <c r="DI1231" s="294"/>
      <c r="DJ1231" s="294"/>
      <c r="DK1231" s="294"/>
      <c r="DL1231" s="294"/>
      <c r="DM1231" s="294"/>
      <c r="DN1231" s="294"/>
      <c r="DO1231" s="1"/>
      <c r="DP1231" s="1"/>
      <c r="DQ1231" s="17">
        <f t="shared" si="10473"/>
        <v>0</v>
      </c>
      <c r="DR1231" s="17">
        <f t="shared" si="10474"/>
        <v>0</v>
      </c>
      <c r="DS1231" s="17">
        <f t="shared" si="10475"/>
        <v>0</v>
      </c>
      <c r="DT1231" s="17">
        <f t="shared" si="10476"/>
        <v>0</v>
      </c>
      <c r="DU1231" s="17">
        <f t="shared" si="10477"/>
        <v>0</v>
      </c>
      <c r="DV1231" s="17">
        <f t="shared" si="10478"/>
        <v>0</v>
      </c>
      <c r="DW1231" s="1"/>
      <c r="DX1231" s="1"/>
      <c r="DY1231" s="20">
        <f t="shared" si="10479"/>
        <v>0</v>
      </c>
      <c r="DZ1231" s="20">
        <f t="shared" si="10480"/>
        <v>0</v>
      </c>
      <c r="EA1231" s="20">
        <f t="shared" si="10481"/>
        <v>0</v>
      </c>
      <c r="EB1231" s="20">
        <f t="shared" si="10482"/>
        <v>0</v>
      </c>
      <c r="EC1231" s="18">
        <f t="shared" si="10578"/>
        <v>0</v>
      </c>
      <c r="ED1231" s="19">
        <f t="shared" si="10746"/>
        <v>0</v>
      </c>
      <c r="EE1231" s="19">
        <f t="shared" si="10485"/>
        <v>3</v>
      </c>
      <c r="EF1231" s="1">
        <f t="shared" si="10579"/>
        <v>4</v>
      </c>
      <c r="EG1231" s="18">
        <f>+IF(AND(CT1231+EC1231=0,SUM(AO1231:AR1231)&gt;0,SUM(DK1231:DN1231)&gt;0),(CU1231+CV1231+CW1231+CX1231)*2+CY1231*5,(EC1231+CT1231-FO1231)*5)+IF(AND(EC1231+DQ1231+CT1231=0,SUM(AO1231:AR1231)&gt;0),SUM(CU1231:CX1231)*2+CY1231*5,0)</f>
        <v>5</v>
      </c>
      <c r="EH1231" s="341"/>
      <c r="EI1231" s="294"/>
      <c r="EJ1231" s="294">
        <f>3*5.5</f>
        <v>16.5</v>
      </c>
      <c r="EK1231" s="294">
        <v>5.5</v>
      </c>
      <c r="EL1231" s="19">
        <v>1</v>
      </c>
      <c r="EM1231" s="19"/>
      <c r="EN1231" s="19"/>
      <c r="EO1231" s="366"/>
      <c r="EP1231" s="366"/>
      <c r="EQ1231" s="374"/>
      <c r="ER1231" s="374"/>
      <c r="ES1231" s="374"/>
      <c r="ET1231" s="374"/>
      <c r="EU1231" s="18">
        <f t="shared" si="10497"/>
        <v>13</v>
      </c>
      <c r="EV1231" s="18">
        <f t="shared" si="10488"/>
        <v>2</v>
      </c>
      <c r="EW1231" s="341">
        <v>1</v>
      </c>
      <c r="EX1231" s="341">
        <v>1</v>
      </c>
      <c r="EY1231" s="341">
        <v>5</v>
      </c>
      <c r="EZ1231" s="365">
        <f t="shared" si="10498"/>
        <v>0</v>
      </c>
      <c r="FA1231" s="294"/>
      <c r="FB1231" s="294"/>
      <c r="FC1231" s="294"/>
      <c r="FD1231" s="300"/>
      <c r="FE1231" s="300"/>
      <c r="FF1231" s="300"/>
      <c r="FG1231" s="300"/>
      <c r="FH1231" s="300"/>
      <c r="FI1231" s="300"/>
      <c r="FJ1231" s="300"/>
      <c r="FK1231" s="294"/>
      <c r="FL1231" s="294"/>
      <c r="FM1231" s="294"/>
      <c r="FN1231" s="294"/>
      <c r="FO1231" s="294"/>
      <c r="FP1231" s="20">
        <f t="shared" si="10499"/>
        <v>0</v>
      </c>
      <c r="FQ1231" s="20">
        <f t="shared" si="10489"/>
        <v>12</v>
      </c>
      <c r="FR1231" s="20">
        <f t="shared" si="10490"/>
        <v>4</v>
      </c>
      <c r="FS1231" s="20">
        <f t="shared" si="10491"/>
        <v>0</v>
      </c>
      <c r="FT1231" s="20">
        <f t="shared" si="10492"/>
        <v>0</v>
      </c>
      <c r="FU1231" s="20">
        <f t="shared" si="10493"/>
        <v>0</v>
      </c>
      <c r="FV1231" s="20">
        <f t="shared" si="10494"/>
        <v>0</v>
      </c>
      <c r="FW1231" s="294"/>
    </row>
    <row r="1232" spans="1:179" ht="27.75" customHeight="1">
      <c r="A1232" s="40"/>
      <c r="B1232" s="41" t="s">
        <v>164</v>
      </c>
      <c r="C1232" s="41" t="str">
        <f t="shared" ref="C1232:C1239" si="10811">B1232</f>
        <v>Các nhánh rẽ</v>
      </c>
      <c r="D1232" s="48"/>
      <c r="E1232" s="48"/>
      <c r="F1232" s="41"/>
      <c r="G1232" s="48"/>
      <c r="H1232" s="43"/>
      <c r="I1232" s="43"/>
      <c r="J1232" s="44"/>
      <c r="K1232" s="44"/>
      <c r="L1232" s="44"/>
      <c r="M1232" s="44"/>
      <c r="N1232" s="43"/>
      <c r="O1232" s="43"/>
      <c r="P1232" s="1"/>
      <c r="Q1232" s="16"/>
      <c r="R1232" s="1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1">
        <f t="shared" si="10797"/>
        <v>0</v>
      </c>
      <c r="AD1232" s="1">
        <f t="shared" si="10798"/>
        <v>0</v>
      </c>
      <c r="AE1232" s="1">
        <f t="shared" si="10799"/>
        <v>0</v>
      </c>
      <c r="AF1232" s="1">
        <f t="shared" si="10800"/>
        <v>0</v>
      </c>
      <c r="AG1232" s="1">
        <f t="shared" si="10801"/>
        <v>0</v>
      </c>
      <c r="AH1232" s="1">
        <f t="shared" si="10802"/>
        <v>0</v>
      </c>
      <c r="AI1232" s="1">
        <f t="shared" si="10803"/>
        <v>0</v>
      </c>
      <c r="AJ1232" s="1">
        <f t="shared" si="10804"/>
        <v>0</v>
      </c>
      <c r="AK1232" s="1">
        <f t="shared" si="10805"/>
        <v>0</v>
      </c>
      <c r="AL1232" s="1">
        <f t="shared" si="10806"/>
        <v>0</v>
      </c>
      <c r="AM1232" s="1">
        <f t="shared" si="10807"/>
        <v>0</v>
      </c>
      <c r="AN1232" s="1">
        <f t="shared" si="10808"/>
        <v>0</v>
      </c>
      <c r="AO1232" s="44"/>
      <c r="AP1232" s="44"/>
      <c r="AQ1232" s="44"/>
      <c r="AR1232" s="44"/>
      <c r="AS1232" s="122">
        <f t="shared" si="10760"/>
        <v>0</v>
      </c>
      <c r="AT1232" s="122">
        <f t="shared" si="10761"/>
        <v>0</v>
      </c>
      <c r="AU1232" s="122">
        <f t="shared" si="10762"/>
        <v>0</v>
      </c>
      <c r="AV1232" s="122">
        <f t="shared" si="10763"/>
        <v>0</v>
      </c>
      <c r="AW1232" s="44"/>
      <c r="AX1232" s="294"/>
      <c r="AY1232" s="294"/>
      <c r="AZ1232" s="294"/>
      <c r="BA1232" s="294"/>
      <c r="BB1232" s="294"/>
      <c r="BC1232" s="29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127"/>
      <c r="BO1232" s="44"/>
      <c r="BP1232" s="1"/>
      <c r="BQ1232" s="44"/>
      <c r="BR1232" s="17"/>
      <c r="BS1232" s="1">
        <f t="shared" si="10466"/>
        <v>0</v>
      </c>
      <c r="BT1232" s="17"/>
      <c r="BU1232" s="44"/>
      <c r="BV1232" s="44"/>
      <c r="BW1232" s="44"/>
      <c r="BX1232" s="44"/>
      <c r="BY1232" s="44"/>
      <c r="BZ1232" s="44"/>
      <c r="CA1232" s="44"/>
      <c r="CB1232" s="44"/>
      <c r="CC1232" s="44"/>
      <c r="CD1232" s="92"/>
      <c r="CE1232" s="92"/>
      <c r="CF1232" s="92"/>
      <c r="CG1232" s="44"/>
      <c r="CH1232" s="1"/>
      <c r="CI1232" s="1"/>
      <c r="CJ1232" s="1"/>
      <c r="CK1232" s="383"/>
      <c r="CL1232" s="383"/>
      <c r="CM1232" s="383"/>
      <c r="CN1232" s="1">
        <f t="shared" si="10468"/>
        <v>0</v>
      </c>
      <c r="CO1232" s="1">
        <f t="shared" si="10469"/>
        <v>0</v>
      </c>
      <c r="CP1232" s="20">
        <f t="shared" si="10470"/>
        <v>0</v>
      </c>
      <c r="CQ1232" s="351"/>
      <c r="CR1232" s="131">
        <f t="shared" si="10471"/>
        <v>0</v>
      </c>
      <c r="CS1232" s="44"/>
      <c r="CT1232" s="44"/>
      <c r="CU1232" s="1"/>
      <c r="CV1232" s="1"/>
      <c r="CW1232" s="1"/>
      <c r="CX1232" s="1"/>
      <c r="CY1232" s="1"/>
      <c r="CZ1232" s="44"/>
      <c r="DA1232" s="17">
        <f t="shared" si="10810"/>
        <v>0</v>
      </c>
      <c r="DB1232" s="359">
        <f t="shared" si="10495"/>
        <v>0</v>
      </c>
      <c r="DC1232" s="359">
        <f t="shared" si="10496"/>
        <v>0</v>
      </c>
      <c r="DD1232" s="44"/>
      <c r="DE1232" s="44"/>
      <c r="DF1232" s="44"/>
      <c r="DG1232" s="44"/>
      <c r="DH1232" s="44"/>
      <c r="DI1232" s="44"/>
      <c r="DJ1232" s="44"/>
      <c r="DK1232" s="44"/>
      <c r="DL1232" s="44"/>
      <c r="DM1232" s="44"/>
      <c r="DN1232" s="44"/>
      <c r="DO1232" s="1"/>
      <c r="DP1232" s="1"/>
      <c r="DQ1232" s="17">
        <f t="shared" si="10473"/>
        <v>0</v>
      </c>
      <c r="DR1232" s="17">
        <f t="shared" si="10474"/>
        <v>0</v>
      </c>
      <c r="DS1232" s="17">
        <f t="shared" si="10475"/>
        <v>0</v>
      </c>
      <c r="DT1232" s="17">
        <f t="shared" si="10476"/>
        <v>0</v>
      </c>
      <c r="DU1232" s="17">
        <f t="shared" si="10477"/>
        <v>0</v>
      </c>
      <c r="DV1232" s="17">
        <f t="shared" si="10478"/>
        <v>0</v>
      </c>
      <c r="DW1232" s="1"/>
      <c r="DX1232" s="1"/>
      <c r="DY1232" s="20">
        <f t="shared" si="10479"/>
        <v>0</v>
      </c>
      <c r="DZ1232" s="20">
        <f t="shared" si="10480"/>
        <v>0</v>
      </c>
      <c r="EA1232" s="20">
        <f t="shared" si="10481"/>
        <v>0</v>
      </c>
      <c r="EB1232" s="20">
        <f t="shared" si="10482"/>
        <v>0</v>
      </c>
      <c r="EC1232" s="18">
        <f t="shared" si="10578"/>
        <v>0</v>
      </c>
      <c r="ED1232" s="19">
        <f t="shared" ref="ED1232" si="10812">+IF(EC1232&lt;&gt;0,EC1232*3,0)</f>
        <v>0</v>
      </c>
      <c r="EE1232" s="19">
        <f t="shared" si="10485"/>
        <v>0</v>
      </c>
      <c r="EF1232" s="1">
        <f t="shared" si="10579"/>
        <v>0</v>
      </c>
      <c r="EG1232" s="18">
        <f>+IF(AND(CT1232+EC1232=0,SUM(AO1232:AR1232)&gt;0,SUM(DK1232:DN1232)&gt;0),(CU1232+CV1232+CW1232+CX1232)*2+CY1232*5,(EC1232+CT1232-FO1232)*5)+IF(AND(EC1232+DQ1232+CT1232=0,SUM(AO1232:AR1232)&gt;0),SUM(CU1232:CX1232)*2+CY1232*5,0)</f>
        <v>0</v>
      </c>
      <c r="EH1232" s="341"/>
      <c r="EI1232" s="44"/>
      <c r="EJ1232" s="44"/>
      <c r="EK1232" s="44"/>
      <c r="EL1232" s="93"/>
      <c r="EM1232" s="93"/>
      <c r="EN1232" s="93"/>
      <c r="EO1232" s="366"/>
      <c r="EP1232" s="366"/>
      <c r="EQ1232" s="374"/>
      <c r="ER1232" s="374"/>
      <c r="ES1232" s="374"/>
      <c r="ET1232" s="374"/>
      <c r="EU1232" s="18"/>
      <c r="EV1232" s="18">
        <f t="shared" si="10488"/>
        <v>0</v>
      </c>
      <c r="EW1232" s="341"/>
      <c r="EX1232" s="341"/>
      <c r="EY1232" s="341"/>
      <c r="EZ1232" s="365">
        <f t="shared" si="10498"/>
        <v>0</v>
      </c>
      <c r="FA1232" s="44"/>
      <c r="FB1232" s="44"/>
      <c r="FC1232" s="44"/>
      <c r="FD1232" s="45"/>
      <c r="FE1232" s="45"/>
      <c r="FF1232" s="45"/>
      <c r="FG1232" s="300"/>
      <c r="FH1232" s="45"/>
      <c r="FI1232" s="45"/>
      <c r="FJ1232" s="45"/>
      <c r="FK1232" s="44"/>
      <c r="FL1232" s="44"/>
      <c r="FM1232" s="44"/>
      <c r="FN1232" s="44"/>
      <c r="FO1232" s="294"/>
      <c r="FP1232" s="20">
        <f t="shared" si="10499"/>
        <v>0</v>
      </c>
      <c r="FQ1232" s="20">
        <f t="shared" si="10489"/>
        <v>0</v>
      </c>
      <c r="FR1232" s="20">
        <f t="shared" si="10490"/>
        <v>0</v>
      </c>
      <c r="FS1232" s="20">
        <f t="shared" si="10491"/>
        <v>0</v>
      </c>
      <c r="FT1232" s="20">
        <f t="shared" si="10492"/>
        <v>0</v>
      </c>
      <c r="FU1232" s="20">
        <f t="shared" si="10493"/>
        <v>0</v>
      </c>
      <c r="FV1232" s="20">
        <f t="shared" si="10494"/>
        <v>0</v>
      </c>
      <c r="FW1232" s="44"/>
    </row>
    <row r="1233" spans="1:179" s="301" customFormat="1" ht="27.75" customHeight="1">
      <c r="A1233" s="295"/>
      <c r="B1233" s="41" t="s">
        <v>242</v>
      </c>
      <c r="C1233" s="41" t="str">
        <f t="shared" si="10811"/>
        <v>3.1</v>
      </c>
      <c r="D1233" s="296"/>
      <c r="E1233" s="296"/>
      <c r="F1233" s="296"/>
      <c r="G1233" s="296"/>
      <c r="H1233" s="297"/>
      <c r="I1233" s="297"/>
      <c r="J1233" s="294"/>
      <c r="K1233" s="294"/>
      <c r="L1233" s="294"/>
      <c r="M1233" s="294"/>
      <c r="N1233" s="297"/>
      <c r="O1233" s="297"/>
      <c r="P1233" s="1"/>
      <c r="Q1233" s="16"/>
      <c r="R1233" s="1"/>
      <c r="S1233" s="294"/>
      <c r="T1233" s="294"/>
      <c r="U1233" s="294"/>
      <c r="V1233" s="294"/>
      <c r="W1233" s="294"/>
      <c r="X1233" s="294"/>
      <c r="Y1233" s="294"/>
      <c r="Z1233" s="294"/>
      <c r="AA1233" s="294"/>
      <c r="AB1233" s="294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294"/>
      <c r="AP1233" s="294"/>
      <c r="AQ1233" s="294"/>
      <c r="AR1233" s="294"/>
      <c r="AS1233" s="298">
        <f t="shared" si="10760"/>
        <v>0</v>
      </c>
      <c r="AT1233" s="298">
        <f t="shared" si="10761"/>
        <v>0</v>
      </c>
      <c r="AU1233" s="298">
        <f t="shared" si="10762"/>
        <v>0</v>
      </c>
      <c r="AV1233" s="298">
        <f t="shared" si="10763"/>
        <v>0</v>
      </c>
      <c r="AW1233" s="294"/>
      <c r="AX1233" s="294"/>
      <c r="AY1233" s="294"/>
      <c r="AZ1233" s="294"/>
      <c r="BA1233" s="294"/>
      <c r="BB1233" s="294"/>
      <c r="BC1233" s="294"/>
      <c r="BD1233" s="294"/>
      <c r="BE1233" s="294"/>
      <c r="BF1233" s="294"/>
      <c r="BG1233" s="294"/>
      <c r="BH1233" s="294"/>
      <c r="BI1233" s="294"/>
      <c r="BJ1233" s="294"/>
      <c r="BK1233" s="294"/>
      <c r="BL1233" s="294"/>
      <c r="BM1233" s="294"/>
      <c r="BN1233" s="294"/>
      <c r="BO1233" s="294"/>
      <c r="BP1233" s="1"/>
      <c r="BQ1233" s="294"/>
      <c r="BR1233" s="17">
        <v>1</v>
      </c>
      <c r="BS1233" s="1">
        <f t="shared" si="10466"/>
        <v>0</v>
      </c>
      <c r="BT1233" s="17"/>
      <c r="BU1233" s="294">
        <v>8</v>
      </c>
      <c r="BV1233" s="294"/>
      <c r="BW1233" s="294"/>
      <c r="BX1233" s="294"/>
      <c r="BY1233" s="294"/>
      <c r="BZ1233" s="294"/>
      <c r="CA1233" s="294"/>
      <c r="CB1233" s="294"/>
      <c r="CC1233" s="294"/>
      <c r="CD1233" s="1"/>
      <c r="CE1233" s="1"/>
      <c r="CF1233" s="1"/>
      <c r="CG1233" s="294"/>
      <c r="CH1233" s="1"/>
      <c r="CI1233" s="1"/>
      <c r="CJ1233" s="1"/>
      <c r="CK1233" s="383"/>
      <c r="CL1233" s="383"/>
      <c r="CM1233" s="383"/>
      <c r="CN1233" s="1"/>
      <c r="CO1233" s="1"/>
      <c r="CP1233" s="20"/>
      <c r="CQ1233" s="351"/>
      <c r="CR1233" s="299"/>
      <c r="CS1233" s="294"/>
      <c r="CT1233" s="294"/>
      <c r="CU1233" s="1"/>
      <c r="CV1233" s="1"/>
      <c r="CW1233" s="1"/>
      <c r="CX1233" s="1"/>
      <c r="CY1233" s="1"/>
      <c r="CZ1233" s="294"/>
      <c r="DA1233" s="17"/>
      <c r="DB1233" s="359">
        <f t="shared" si="10495"/>
        <v>0</v>
      </c>
      <c r="DC1233" s="359">
        <f t="shared" si="10496"/>
        <v>0</v>
      </c>
      <c r="DD1233" s="294"/>
      <c r="DE1233" s="294"/>
      <c r="DF1233" s="294"/>
      <c r="DG1233" s="294"/>
      <c r="DH1233" s="294"/>
      <c r="DI1233" s="294"/>
      <c r="DJ1233" s="294"/>
      <c r="DK1233" s="294"/>
      <c r="DL1233" s="294"/>
      <c r="DM1233" s="294"/>
      <c r="DN1233" s="294"/>
      <c r="DO1233" s="1"/>
      <c r="DP1233" s="1"/>
      <c r="DQ1233" s="17"/>
      <c r="DR1233" s="17"/>
      <c r="DS1233" s="17"/>
      <c r="DT1233" s="17"/>
      <c r="DU1233" s="17"/>
      <c r="DV1233" s="17"/>
      <c r="DW1233" s="1"/>
      <c r="DX1233" s="1"/>
      <c r="DY1233" s="20"/>
      <c r="DZ1233" s="20"/>
      <c r="EA1233" s="20"/>
      <c r="EB1233" s="20"/>
      <c r="EC1233" s="18"/>
      <c r="ED1233" s="19"/>
      <c r="EE1233" s="19"/>
      <c r="EF1233" s="1"/>
      <c r="EG1233" s="18"/>
      <c r="EH1233" s="341"/>
      <c r="EI1233" s="294"/>
      <c r="EJ1233" s="294"/>
      <c r="EK1233" s="294"/>
      <c r="EL1233" s="19"/>
      <c r="EM1233" s="19"/>
      <c r="EN1233" s="19"/>
      <c r="EO1233" s="366"/>
      <c r="EP1233" s="366"/>
      <c r="EQ1233" s="374"/>
      <c r="ER1233" s="374"/>
      <c r="ES1233" s="374"/>
      <c r="ET1233" s="374"/>
      <c r="EU1233" s="18"/>
      <c r="EV1233" s="18">
        <f t="shared" si="10488"/>
        <v>0</v>
      </c>
      <c r="EW1233" s="341"/>
      <c r="EX1233" s="341"/>
      <c r="EY1233" s="341"/>
      <c r="EZ1233" s="365">
        <f t="shared" si="10498"/>
        <v>0</v>
      </c>
      <c r="FA1233" s="294"/>
      <c r="FB1233" s="294"/>
      <c r="FC1233" s="294"/>
      <c r="FD1233" s="300"/>
      <c r="FE1233" s="300"/>
      <c r="FF1233" s="300"/>
      <c r="FG1233" s="300"/>
      <c r="FH1233" s="300"/>
      <c r="FI1233" s="300"/>
      <c r="FJ1233" s="300"/>
      <c r="FK1233" s="294"/>
      <c r="FL1233" s="294"/>
      <c r="FM1233" s="294"/>
      <c r="FN1233" s="294"/>
      <c r="FO1233" s="294"/>
      <c r="FP1233" s="20">
        <f t="shared" si="10499"/>
        <v>0</v>
      </c>
      <c r="FQ1233" s="20"/>
      <c r="FR1233" s="20"/>
      <c r="FS1233" s="20"/>
      <c r="FT1233" s="20"/>
      <c r="FU1233" s="20"/>
      <c r="FV1233" s="20"/>
      <c r="FW1233" s="294"/>
    </row>
    <row r="1234" spans="1:179" s="301" customFormat="1" ht="27.75" customHeight="1">
      <c r="A1234" s="295"/>
      <c r="B1234" s="296" t="s">
        <v>510</v>
      </c>
      <c r="C1234" s="296" t="str">
        <f t="shared" si="10811"/>
        <v>3.1.1</v>
      </c>
      <c r="D1234" s="296" t="s">
        <v>53</v>
      </c>
      <c r="E1234" s="296" t="s">
        <v>53</v>
      </c>
      <c r="F1234" s="296">
        <v>38</v>
      </c>
      <c r="G1234" s="296">
        <f t="shared" ref="G1234:G1239" si="10813">F1234</f>
        <v>38</v>
      </c>
      <c r="H1234" s="297"/>
      <c r="I1234" s="297"/>
      <c r="J1234" s="294"/>
      <c r="K1234" s="294"/>
      <c r="L1234" s="294"/>
      <c r="M1234" s="294"/>
      <c r="N1234" s="297"/>
      <c r="O1234" s="297"/>
      <c r="P1234" s="1"/>
      <c r="Q1234" s="16"/>
      <c r="R1234" s="1"/>
      <c r="S1234" s="294"/>
      <c r="T1234" s="294"/>
      <c r="U1234" s="294"/>
      <c r="V1234" s="294"/>
      <c r="W1234" s="294"/>
      <c r="X1234" s="294"/>
      <c r="Y1234" s="294"/>
      <c r="Z1234" s="294"/>
      <c r="AA1234" s="294"/>
      <c r="AB1234" s="294"/>
      <c r="AC1234" s="1">
        <f t="shared" ref="AC1234:AC1239" si="10814">+IF(S1234=1,1,0)+IF(T1234=1,1,0)</f>
        <v>0</v>
      </c>
      <c r="AD1234" s="1">
        <f t="shared" ref="AD1234:AD1239" si="10815">+IF(U1234=1,1,0)+IF(V1234=1,1,0)</f>
        <v>0</v>
      </c>
      <c r="AE1234" s="1">
        <f t="shared" ref="AE1234:AE1239" si="10816">+IF(W1234=1,1,0)+IF(X1234=1,1,0)</f>
        <v>0</v>
      </c>
      <c r="AF1234" s="1">
        <f t="shared" ref="AF1234:AF1239" si="10817">+IF(Y1234=1,1,0)+IF(Z1234=1,1,0)</f>
        <v>0</v>
      </c>
      <c r="AG1234" s="1">
        <f t="shared" ref="AG1234:AG1239" si="10818">+IF(AA1234=1,1,0)</f>
        <v>0</v>
      </c>
      <c r="AH1234" s="1">
        <f t="shared" ref="AH1234:AH1239" si="10819">+IF(AB1234=1,1,0)</f>
        <v>0</v>
      </c>
      <c r="AI1234" s="1">
        <f t="shared" ref="AI1234:AI1239" si="10820">+IF(S1234=2,1,0)+IF(T1234=2,1,0)</f>
        <v>0</v>
      </c>
      <c r="AJ1234" s="1">
        <f t="shared" ref="AJ1234:AJ1239" si="10821">+IF(U1234=2,1,0)+IF(V1234=2,1,0)</f>
        <v>0</v>
      </c>
      <c r="AK1234" s="1">
        <f t="shared" ref="AK1234:AK1239" si="10822">+IF(X1234=2,1,0)+IF(W1234=2,1,0)</f>
        <v>0</v>
      </c>
      <c r="AL1234" s="1">
        <f t="shared" ref="AL1234:AL1239" si="10823">+IF(Y1234=2,1,0)+IF(Z1234=2,1,0)</f>
        <v>0</v>
      </c>
      <c r="AM1234" s="1">
        <f t="shared" ref="AM1234:AM1239" si="10824">+IF(AA1234=2,1,0)</f>
        <v>0</v>
      </c>
      <c r="AN1234" s="1">
        <f t="shared" ref="AN1234:AN1239" si="10825">+IF(AB1234=2,1,0)</f>
        <v>0</v>
      </c>
      <c r="AO1234" s="294"/>
      <c r="AP1234" s="294">
        <f t="shared" ref="AP1234:AP1239" si="10826">G1234</f>
        <v>38</v>
      </c>
      <c r="AQ1234" s="294"/>
      <c r="AR1234" s="294"/>
      <c r="AS1234" s="298">
        <f t="shared" si="10760"/>
        <v>0</v>
      </c>
      <c r="AT1234" s="298">
        <f t="shared" si="10761"/>
        <v>1</v>
      </c>
      <c r="AU1234" s="298">
        <f t="shared" si="10762"/>
        <v>0</v>
      </c>
      <c r="AV1234" s="298">
        <f t="shared" si="10763"/>
        <v>0</v>
      </c>
      <c r="AW1234" s="294"/>
      <c r="AX1234" s="294"/>
      <c r="AY1234" s="294"/>
      <c r="AZ1234" s="294"/>
      <c r="BA1234" s="294"/>
      <c r="BB1234" s="294"/>
      <c r="BC1234" s="294"/>
      <c r="BD1234" s="294"/>
      <c r="BE1234" s="294"/>
      <c r="BF1234" s="294"/>
      <c r="BG1234" s="294"/>
      <c r="BH1234" s="294"/>
      <c r="BI1234" s="294">
        <v>1</v>
      </c>
      <c r="BJ1234" s="294"/>
      <c r="BK1234" s="294"/>
      <c r="BL1234" s="294"/>
      <c r="BM1234" s="294"/>
      <c r="BN1234" s="294"/>
      <c r="BO1234" s="294"/>
      <c r="BP1234" s="1"/>
      <c r="BQ1234" s="294"/>
      <c r="BR1234" s="17">
        <v>2</v>
      </c>
      <c r="BS1234" s="1">
        <f t="shared" si="10466"/>
        <v>0</v>
      </c>
      <c r="BT1234" s="17">
        <f t="shared" ref="BT1234:BT1239" si="10827">+BS1234*2</f>
        <v>0</v>
      </c>
      <c r="BU1234" s="294"/>
      <c r="BV1234" s="294">
        <v>1</v>
      </c>
      <c r="BW1234" s="294"/>
      <c r="BX1234" s="294"/>
      <c r="BY1234" s="294"/>
      <c r="BZ1234" s="294"/>
      <c r="CA1234" s="294"/>
      <c r="CB1234" s="294"/>
      <c r="CC1234" s="294"/>
      <c r="CD1234" s="1"/>
      <c r="CE1234" s="1"/>
      <c r="CF1234" s="1"/>
      <c r="CG1234" s="294"/>
      <c r="CH1234" s="1">
        <v>1</v>
      </c>
      <c r="CI1234" s="1"/>
      <c r="CJ1234" s="1"/>
      <c r="CK1234" s="383"/>
      <c r="CL1234" s="383"/>
      <c r="CM1234" s="383"/>
      <c r="CN1234" s="1">
        <f t="shared" ref="CN1234:CN1239" si="10828">+SUM(BX1234:CC1234)*BW1234</f>
        <v>0</v>
      </c>
      <c r="CO1234" s="1">
        <f t="shared" ref="CO1234:CO1239" si="10829">+SUM(BX1234:CC1234)*BW1234</f>
        <v>0</v>
      </c>
      <c r="CP1234" s="20">
        <f t="shared" ref="CP1234:CP1239" si="10830">+SUM(BY1234:CC1234)*2.5+SUM(CD1234:CG1234)*0.5+SUM(CH1234:CJ1234)*2.5</f>
        <v>2.5</v>
      </c>
      <c r="CQ1234" s="351"/>
      <c r="CR1234" s="299">
        <f t="shared" ref="CR1234:CR1239" si="10831">+IF(SUM(AX1234:BM1234)&gt;0,1,0)</f>
        <v>1</v>
      </c>
      <c r="CS1234" s="294">
        <v>1</v>
      </c>
      <c r="CT1234" s="294"/>
      <c r="CU1234" s="1"/>
      <c r="CV1234" s="1"/>
      <c r="CW1234" s="1">
        <v>2</v>
      </c>
      <c r="CX1234" s="1"/>
      <c r="CY1234" s="1">
        <v>3</v>
      </c>
      <c r="CZ1234" s="294">
        <v>6</v>
      </c>
      <c r="DA1234" s="17">
        <f t="shared" ref="DA1234:DA1239" si="10832">+CY1234</f>
        <v>3</v>
      </c>
      <c r="DB1234" s="359">
        <f t="shared" si="10495"/>
        <v>9</v>
      </c>
      <c r="DC1234" s="359">
        <f t="shared" si="10496"/>
        <v>5</v>
      </c>
      <c r="DD1234" s="294"/>
      <c r="DE1234" s="294">
        <v>7</v>
      </c>
      <c r="DF1234" s="294">
        <v>4</v>
      </c>
      <c r="DG1234" s="294"/>
      <c r="DH1234" s="294"/>
      <c r="DI1234" s="294">
        <v>6</v>
      </c>
      <c r="DJ1234" s="294"/>
      <c r="DK1234" s="294"/>
      <c r="DL1234" s="294"/>
      <c r="DM1234" s="294"/>
      <c r="DN1234" s="294"/>
      <c r="DO1234" s="1"/>
      <c r="DP1234" s="1"/>
      <c r="DQ1234" s="17">
        <f t="shared" ref="DQ1234:DQ1239" si="10833">+IF(AND(SUM(S1234:AA1234)&gt;0,SUM(FA1234:FF1234)&gt;0),CT1234,0)</f>
        <v>0</v>
      </c>
      <c r="DR1234" s="17">
        <f t="shared" ref="DR1234:DR1239" si="10834">+IF(AND(SUM(S1234:AA1234)&gt;0,SUM(FA1234:FF1234)&gt;0),CU1234,0)</f>
        <v>0</v>
      </c>
      <c r="DS1234" s="17">
        <f t="shared" ref="DS1234:DS1239" si="10835">+IF(AND(SUM(S1234:AA1234)&gt;0,SUM(FA1234:FF1234)&gt;0),CV1234,0)</f>
        <v>0</v>
      </c>
      <c r="DT1234" s="17">
        <f t="shared" ref="DT1234:DT1239" si="10836">+IF(AND(SUM(S1234:AA1234)&gt;0,SUM(FA1234:FF1234)&gt;0),CW1234,0)</f>
        <v>0</v>
      </c>
      <c r="DU1234" s="17">
        <f t="shared" ref="DU1234:DU1239" si="10837">+IF(AND(SUM(S1234:AA1234)&gt;0,SUM(FA1234:FF1234)&gt;0),CX1234,0)</f>
        <v>0</v>
      </c>
      <c r="DV1234" s="17">
        <f t="shared" ref="DV1234:DV1239" si="10838">+IF(AND(SUM(S1234:AA1234)&gt;0,SUM(FA1234:FF1234)&gt;0),CY1234,0)</f>
        <v>0</v>
      </c>
      <c r="DW1234" s="1"/>
      <c r="DX1234" s="1"/>
      <c r="DY1234" s="20">
        <f t="shared" ref="DY1234:DY1239" si="10839">+IF(AND(SUM(S1234:AB1234)&gt;0,SUM(FA1234:FF1234)&gt;0,DG1234&gt;=3),DG1234,0)</f>
        <v>0</v>
      </c>
      <c r="DZ1234" s="20">
        <f t="shared" ref="DZ1234:DZ1239" si="10840">+IF(AND(SUM(S1234:AB1234)&gt;0,SUM(FA1234:FF1234)&gt;0,DH1234&gt;=3),DH1234,0)</f>
        <v>0</v>
      </c>
      <c r="EA1234" s="20">
        <f t="shared" ref="EA1234:EA1239" si="10841">+IF(AND(SUM(S1234:AB1234)&gt;0,SUM(FA1234:FF1234)&gt;0,DI1234&gt;=3),DI1234,0)</f>
        <v>0</v>
      </c>
      <c r="EB1234" s="20">
        <f t="shared" ref="EB1234:EB1239" si="10842">+IF(AND(SUM(S1234:AB1234)&gt;0,SUM(FA1234:FF1234)&gt;0,DJ1234&gt;=3),DJ1234,0)</f>
        <v>0</v>
      </c>
      <c r="EC1234" s="18">
        <f>+IF(AND(CT1234=0,SUM(CU1234:CY1234)&gt;1,SUM(CU1234:CY1234)&lt;=4),1,IF(AND(CT1234=0,SUM(CU1234:CY1234)&gt;4),2,0))-1</f>
        <v>1</v>
      </c>
      <c r="ED1234" s="19">
        <f t="shared" ref="ED1234:ED1239" si="10843">+IF(EC1234&lt;&gt;0,EC1234*3,0)</f>
        <v>3</v>
      </c>
      <c r="EE1234" s="19">
        <f t="shared" ref="EE1234:EE1239" si="10844">+IF(SUM(AO1234:AR1234)+SUM(DK1234:DN1234)&gt;0,CT1234*3,0)</f>
        <v>0</v>
      </c>
      <c r="EF1234" s="1">
        <f t="shared" ref="EF1234:EF1239" si="10845">+IF(EE1234&gt;0,CT1234*4,0)</f>
        <v>0</v>
      </c>
      <c r="EG1234" s="18">
        <f t="shared" ref="EG1234:EG1238" si="10846">+IF(AND(CT1234+EC1234=0,SUM(AO1234:AR1234)&gt;0,SUM(DK1234:DN1234)&gt;0),(CU1234+CV1234+CW1234+CX1234)*2+CY1234*5,(EC1234+CT1234-FO1234)*5)+IF(AND(EC1234+DQ1234+CT1234=0,SUM(AO1234:AR1234)&gt;0),SUM(CU1234:CX1234)*2+CY1234*5,0)</f>
        <v>5</v>
      </c>
      <c r="EH1234" s="341"/>
      <c r="EI1234" s="294"/>
      <c r="EJ1234" s="294">
        <v>9</v>
      </c>
      <c r="EK1234" s="294">
        <v>4.5</v>
      </c>
      <c r="EL1234" s="19">
        <v>1</v>
      </c>
      <c r="EM1234" s="19"/>
      <c r="EN1234" s="19"/>
      <c r="EO1234" s="366"/>
      <c r="EP1234" s="366"/>
      <c r="EQ1234" s="374"/>
      <c r="ER1234" s="374"/>
      <c r="ES1234" s="374"/>
      <c r="ET1234" s="374"/>
      <c r="EU1234" s="18">
        <f t="shared" ref="EU1234:EU1239" si="10847">IF(SUM(CU1234:CX1234)&gt;0,CZ1234*1+2,0)</f>
        <v>8</v>
      </c>
      <c r="EV1234" s="18">
        <f t="shared" si="10488"/>
        <v>2</v>
      </c>
      <c r="EW1234" s="341">
        <v>1</v>
      </c>
      <c r="EX1234" s="341"/>
      <c r="EY1234" s="341">
        <v>4</v>
      </c>
      <c r="EZ1234" s="365">
        <f t="shared" si="10498"/>
        <v>0</v>
      </c>
      <c r="FA1234" s="294"/>
      <c r="FB1234" s="294"/>
      <c r="FC1234" s="294"/>
      <c r="FD1234" s="300"/>
      <c r="FE1234" s="300"/>
      <c r="FF1234" s="300"/>
      <c r="FG1234" s="300"/>
      <c r="FH1234" s="300"/>
      <c r="FI1234" s="300"/>
      <c r="FJ1234" s="300"/>
      <c r="FK1234" s="294">
        <f>F1234</f>
        <v>38</v>
      </c>
      <c r="FL1234" s="294"/>
      <c r="FM1234" s="294"/>
      <c r="FN1234" s="294"/>
      <c r="FO1234" s="294"/>
      <c r="FP1234" s="20">
        <f t="shared" si="10499"/>
        <v>0</v>
      </c>
      <c r="FQ1234" s="20">
        <f t="shared" ref="FQ1234:FR1239" si="10848">+DE1234</f>
        <v>7</v>
      </c>
      <c r="FR1234" s="20">
        <f t="shared" si="10848"/>
        <v>4</v>
      </c>
      <c r="FS1234" s="20">
        <f t="shared" ref="FS1234:FV1239" si="10849">+IF(DG1234&lt;3,DG1234,0)</f>
        <v>0</v>
      </c>
      <c r="FT1234" s="20">
        <f t="shared" si="10849"/>
        <v>0</v>
      </c>
      <c r="FU1234" s="20">
        <f t="shared" si="10849"/>
        <v>0</v>
      </c>
      <c r="FV1234" s="20">
        <f t="shared" si="10849"/>
        <v>0</v>
      </c>
      <c r="FW1234" s="294"/>
    </row>
    <row r="1235" spans="1:179" s="301" customFormat="1" ht="27.75" customHeight="1">
      <c r="A1235" s="295"/>
      <c r="B1235" s="296" t="s">
        <v>511</v>
      </c>
      <c r="C1235" s="296" t="str">
        <f t="shared" si="10811"/>
        <v>3.1.2</v>
      </c>
      <c r="D1235" s="296" t="s">
        <v>53</v>
      </c>
      <c r="E1235" s="296" t="s">
        <v>53</v>
      </c>
      <c r="F1235" s="296">
        <v>31</v>
      </c>
      <c r="G1235" s="296">
        <f t="shared" si="10813"/>
        <v>31</v>
      </c>
      <c r="H1235" s="297"/>
      <c r="I1235" s="297"/>
      <c r="J1235" s="294"/>
      <c r="K1235" s="294"/>
      <c r="L1235" s="294"/>
      <c r="M1235" s="294"/>
      <c r="N1235" s="297"/>
      <c r="O1235" s="297"/>
      <c r="P1235" s="1"/>
      <c r="Q1235" s="16"/>
      <c r="R1235" s="1"/>
      <c r="S1235" s="294"/>
      <c r="T1235" s="294"/>
      <c r="U1235" s="294"/>
      <c r="V1235" s="294"/>
      <c r="W1235" s="294"/>
      <c r="X1235" s="294"/>
      <c r="Y1235" s="294"/>
      <c r="Z1235" s="294"/>
      <c r="AA1235" s="294"/>
      <c r="AB1235" s="294"/>
      <c r="AC1235" s="1">
        <f t="shared" si="10814"/>
        <v>0</v>
      </c>
      <c r="AD1235" s="1">
        <f t="shared" si="10815"/>
        <v>0</v>
      </c>
      <c r="AE1235" s="1">
        <f t="shared" si="10816"/>
        <v>0</v>
      </c>
      <c r="AF1235" s="1">
        <f t="shared" si="10817"/>
        <v>0</v>
      </c>
      <c r="AG1235" s="1">
        <f t="shared" si="10818"/>
        <v>0</v>
      </c>
      <c r="AH1235" s="1">
        <f t="shared" si="10819"/>
        <v>0</v>
      </c>
      <c r="AI1235" s="1">
        <f t="shared" si="10820"/>
        <v>0</v>
      </c>
      <c r="AJ1235" s="1">
        <f t="shared" si="10821"/>
        <v>0</v>
      </c>
      <c r="AK1235" s="1">
        <f t="shared" si="10822"/>
        <v>0</v>
      </c>
      <c r="AL1235" s="1">
        <f t="shared" si="10823"/>
        <v>0</v>
      </c>
      <c r="AM1235" s="1">
        <f t="shared" si="10824"/>
        <v>0</v>
      </c>
      <c r="AN1235" s="1">
        <f t="shared" si="10825"/>
        <v>0</v>
      </c>
      <c r="AO1235" s="294"/>
      <c r="AP1235" s="294">
        <f t="shared" si="10826"/>
        <v>31</v>
      </c>
      <c r="AQ1235" s="294"/>
      <c r="AR1235" s="294"/>
      <c r="AS1235" s="298">
        <f t="shared" si="10760"/>
        <v>0</v>
      </c>
      <c r="AT1235" s="298">
        <f t="shared" si="10761"/>
        <v>1</v>
      </c>
      <c r="AU1235" s="298">
        <f t="shared" si="10762"/>
        <v>0</v>
      </c>
      <c r="AV1235" s="298">
        <f t="shared" si="10763"/>
        <v>0</v>
      </c>
      <c r="AW1235" s="294"/>
      <c r="AX1235" s="294"/>
      <c r="AY1235" s="294"/>
      <c r="AZ1235" s="294"/>
      <c r="BA1235" s="294"/>
      <c r="BB1235" s="294"/>
      <c r="BC1235" s="294"/>
      <c r="BD1235" s="294"/>
      <c r="BE1235" s="294"/>
      <c r="BF1235" s="294"/>
      <c r="BG1235" s="294"/>
      <c r="BH1235" s="294"/>
      <c r="BI1235" s="294">
        <v>1</v>
      </c>
      <c r="BJ1235" s="294"/>
      <c r="BK1235" s="294"/>
      <c r="BL1235" s="294"/>
      <c r="BM1235" s="294"/>
      <c r="BN1235" s="294"/>
      <c r="BO1235" s="294"/>
      <c r="BP1235" s="1"/>
      <c r="BQ1235" s="294"/>
      <c r="BR1235" s="17">
        <v>2</v>
      </c>
      <c r="BS1235" s="1">
        <f t="shared" si="10466"/>
        <v>0</v>
      </c>
      <c r="BT1235" s="17">
        <f t="shared" si="10827"/>
        <v>0</v>
      </c>
      <c r="BU1235" s="294"/>
      <c r="BV1235" s="294">
        <v>1</v>
      </c>
      <c r="BW1235" s="294"/>
      <c r="BX1235" s="294"/>
      <c r="BY1235" s="294"/>
      <c r="BZ1235" s="294"/>
      <c r="CA1235" s="294"/>
      <c r="CB1235" s="294"/>
      <c r="CC1235" s="294"/>
      <c r="CD1235" s="1"/>
      <c r="CE1235" s="1"/>
      <c r="CF1235" s="1"/>
      <c r="CG1235" s="294"/>
      <c r="CH1235" s="1">
        <v>1</v>
      </c>
      <c r="CI1235" s="1"/>
      <c r="CJ1235" s="1"/>
      <c r="CK1235" s="383"/>
      <c r="CL1235" s="383"/>
      <c r="CM1235" s="383"/>
      <c r="CN1235" s="1">
        <f t="shared" si="10828"/>
        <v>0</v>
      </c>
      <c r="CO1235" s="1">
        <f t="shared" si="10829"/>
        <v>0</v>
      </c>
      <c r="CP1235" s="20">
        <f t="shared" si="10830"/>
        <v>2.5</v>
      </c>
      <c r="CQ1235" s="351"/>
      <c r="CR1235" s="299">
        <f t="shared" si="10831"/>
        <v>1</v>
      </c>
      <c r="CS1235" s="294"/>
      <c r="CT1235" s="294"/>
      <c r="CU1235" s="1"/>
      <c r="CV1235" s="1"/>
      <c r="CW1235" s="1">
        <v>1</v>
      </c>
      <c r="CX1235" s="1"/>
      <c r="CY1235" s="1"/>
      <c r="CZ1235" s="294">
        <v>1</v>
      </c>
      <c r="DA1235" s="17">
        <f t="shared" si="10832"/>
        <v>0</v>
      </c>
      <c r="DB1235" s="359">
        <f t="shared" si="10495"/>
        <v>1</v>
      </c>
      <c r="DC1235" s="359">
        <f t="shared" si="10496"/>
        <v>1</v>
      </c>
      <c r="DD1235" s="294"/>
      <c r="DE1235" s="294">
        <v>3</v>
      </c>
      <c r="DF1235" s="294"/>
      <c r="DG1235" s="294"/>
      <c r="DH1235" s="294"/>
      <c r="DI1235" s="294"/>
      <c r="DJ1235" s="294"/>
      <c r="DK1235" s="294"/>
      <c r="DL1235" s="294"/>
      <c r="DM1235" s="294"/>
      <c r="DN1235" s="294"/>
      <c r="DO1235" s="1"/>
      <c r="DP1235" s="1"/>
      <c r="DQ1235" s="17">
        <f t="shared" si="10833"/>
        <v>0</v>
      </c>
      <c r="DR1235" s="17">
        <f t="shared" si="10834"/>
        <v>0</v>
      </c>
      <c r="DS1235" s="17">
        <f t="shared" si="10835"/>
        <v>0</v>
      </c>
      <c r="DT1235" s="17">
        <f t="shared" si="10836"/>
        <v>0</v>
      </c>
      <c r="DU1235" s="17">
        <f t="shared" si="10837"/>
        <v>0</v>
      </c>
      <c r="DV1235" s="17">
        <f t="shared" si="10838"/>
        <v>0</v>
      </c>
      <c r="DW1235" s="1"/>
      <c r="DX1235" s="1"/>
      <c r="DY1235" s="20">
        <f t="shared" si="10839"/>
        <v>0</v>
      </c>
      <c r="DZ1235" s="20">
        <f t="shared" si="10840"/>
        <v>0</v>
      </c>
      <c r="EA1235" s="20">
        <f t="shared" si="10841"/>
        <v>0</v>
      </c>
      <c r="EB1235" s="20">
        <f t="shared" si="10842"/>
        <v>0</v>
      </c>
      <c r="EC1235" s="18">
        <f>+IF(AND(CT1235=0,SUM(CU1235:CY1235)&gt;1,SUM(CU1235:CY1235)&lt;=4),1,IF(AND(CT1235=0,SUM(CU1235:CY1235)&gt;4),2,0))</f>
        <v>0</v>
      </c>
      <c r="ED1235" s="19">
        <f t="shared" si="10843"/>
        <v>0</v>
      </c>
      <c r="EE1235" s="19">
        <f t="shared" si="10844"/>
        <v>0</v>
      </c>
      <c r="EF1235" s="1">
        <f t="shared" si="10845"/>
        <v>0</v>
      </c>
      <c r="EG1235" s="18">
        <f t="shared" si="10846"/>
        <v>2</v>
      </c>
      <c r="EH1235" s="341"/>
      <c r="EI1235" s="294"/>
      <c r="EJ1235" s="294">
        <v>4.5</v>
      </c>
      <c r="EK1235" s="294"/>
      <c r="EL1235" s="19">
        <v>1</v>
      </c>
      <c r="EM1235" s="19"/>
      <c r="EN1235" s="19"/>
      <c r="EO1235" s="366"/>
      <c r="EP1235" s="366"/>
      <c r="EQ1235" s="374"/>
      <c r="ER1235" s="374"/>
      <c r="ES1235" s="374"/>
      <c r="ET1235" s="374"/>
      <c r="EU1235" s="18">
        <f t="shared" si="10847"/>
        <v>3</v>
      </c>
      <c r="EV1235" s="18">
        <f t="shared" si="10488"/>
        <v>2</v>
      </c>
      <c r="EW1235" s="341">
        <v>2</v>
      </c>
      <c r="EX1235" s="341">
        <v>2</v>
      </c>
      <c r="EY1235" s="341">
        <v>2</v>
      </c>
      <c r="EZ1235" s="365">
        <f t="shared" si="10498"/>
        <v>0</v>
      </c>
      <c r="FA1235" s="294"/>
      <c r="FB1235" s="294"/>
      <c r="FC1235" s="294"/>
      <c r="FD1235" s="300"/>
      <c r="FE1235" s="300"/>
      <c r="FF1235" s="300"/>
      <c r="FG1235" s="300"/>
      <c r="FH1235" s="300"/>
      <c r="FI1235" s="300"/>
      <c r="FJ1235" s="300"/>
      <c r="FK1235" s="294">
        <f t="shared" ref="FK1235:FK1239" si="10850">F1235</f>
        <v>31</v>
      </c>
      <c r="FL1235" s="294"/>
      <c r="FM1235" s="294"/>
      <c r="FN1235" s="294"/>
      <c r="FO1235" s="294"/>
      <c r="FP1235" s="20">
        <f t="shared" si="10499"/>
        <v>0</v>
      </c>
      <c r="FQ1235" s="20">
        <f t="shared" si="10848"/>
        <v>3</v>
      </c>
      <c r="FR1235" s="20">
        <f t="shared" si="10848"/>
        <v>0</v>
      </c>
      <c r="FS1235" s="20">
        <f t="shared" si="10849"/>
        <v>0</v>
      </c>
      <c r="FT1235" s="20">
        <f t="shared" si="10849"/>
        <v>0</v>
      </c>
      <c r="FU1235" s="20">
        <f t="shared" si="10849"/>
        <v>0</v>
      </c>
      <c r="FV1235" s="20">
        <f t="shared" si="10849"/>
        <v>0</v>
      </c>
      <c r="FW1235" s="294"/>
    </row>
    <row r="1236" spans="1:179" s="301" customFormat="1" ht="27.75" customHeight="1">
      <c r="A1236" s="295"/>
      <c r="B1236" s="296" t="s">
        <v>513</v>
      </c>
      <c r="C1236" s="296" t="str">
        <f t="shared" si="10811"/>
        <v>3.1.3</v>
      </c>
      <c r="D1236" s="296" t="s">
        <v>53</v>
      </c>
      <c r="E1236" s="296" t="s">
        <v>53</v>
      </c>
      <c r="F1236" s="296">
        <v>23</v>
      </c>
      <c r="G1236" s="296">
        <f t="shared" si="10813"/>
        <v>23</v>
      </c>
      <c r="H1236" s="297"/>
      <c r="I1236" s="297"/>
      <c r="J1236" s="294"/>
      <c r="K1236" s="294"/>
      <c r="L1236" s="294"/>
      <c r="M1236" s="294"/>
      <c r="N1236" s="297"/>
      <c r="O1236" s="297"/>
      <c r="P1236" s="1"/>
      <c r="Q1236" s="16"/>
      <c r="R1236" s="1"/>
      <c r="S1236" s="294"/>
      <c r="T1236" s="294"/>
      <c r="U1236" s="294"/>
      <c r="V1236" s="294"/>
      <c r="W1236" s="294"/>
      <c r="X1236" s="294"/>
      <c r="Y1236" s="294"/>
      <c r="Z1236" s="294"/>
      <c r="AA1236" s="294"/>
      <c r="AB1236" s="294"/>
      <c r="AC1236" s="1">
        <f t="shared" si="10814"/>
        <v>0</v>
      </c>
      <c r="AD1236" s="1">
        <f t="shared" si="10815"/>
        <v>0</v>
      </c>
      <c r="AE1236" s="1">
        <f t="shared" si="10816"/>
        <v>0</v>
      </c>
      <c r="AF1236" s="1">
        <f t="shared" si="10817"/>
        <v>0</v>
      </c>
      <c r="AG1236" s="1">
        <f t="shared" si="10818"/>
        <v>0</v>
      </c>
      <c r="AH1236" s="1">
        <f t="shared" si="10819"/>
        <v>0</v>
      </c>
      <c r="AI1236" s="1">
        <f t="shared" si="10820"/>
        <v>0</v>
      </c>
      <c r="AJ1236" s="1">
        <f t="shared" si="10821"/>
        <v>0</v>
      </c>
      <c r="AK1236" s="1">
        <f t="shared" si="10822"/>
        <v>0</v>
      </c>
      <c r="AL1236" s="1">
        <f t="shared" si="10823"/>
        <v>0</v>
      </c>
      <c r="AM1236" s="1">
        <f t="shared" si="10824"/>
        <v>0</v>
      </c>
      <c r="AN1236" s="1">
        <f t="shared" si="10825"/>
        <v>0</v>
      </c>
      <c r="AO1236" s="294"/>
      <c r="AP1236" s="294">
        <f t="shared" si="10826"/>
        <v>23</v>
      </c>
      <c r="AQ1236" s="294"/>
      <c r="AR1236" s="294"/>
      <c r="AS1236" s="298">
        <f t="shared" si="10760"/>
        <v>0</v>
      </c>
      <c r="AT1236" s="298">
        <f t="shared" si="10761"/>
        <v>1</v>
      </c>
      <c r="AU1236" s="298">
        <f t="shared" si="10762"/>
        <v>0</v>
      </c>
      <c r="AV1236" s="298">
        <f t="shared" si="10763"/>
        <v>0</v>
      </c>
      <c r="AW1236" s="294"/>
      <c r="AX1236" s="294"/>
      <c r="AY1236" s="294"/>
      <c r="AZ1236" s="294"/>
      <c r="BA1236" s="294"/>
      <c r="BB1236" s="294"/>
      <c r="BC1236" s="294"/>
      <c r="BD1236" s="294"/>
      <c r="BE1236" s="294"/>
      <c r="BF1236" s="294"/>
      <c r="BG1236" s="294"/>
      <c r="BH1236" s="294"/>
      <c r="BI1236" s="294">
        <v>1</v>
      </c>
      <c r="BJ1236" s="294"/>
      <c r="BK1236" s="294"/>
      <c r="BL1236" s="294"/>
      <c r="BM1236" s="294"/>
      <c r="BN1236" s="294"/>
      <c r="BO1236" s="294"/>
      <c r="BP1236" s="1"/>
      <c r="BQ1236" s="294"/>
      <c r="BR1236" s="17">
        <v>2</v>
      </c>
      <c r="BS1236" s="1">
        <f t="shared" si="10466"/>
        <v>0</v>
      </c>
      <c r="BT1236" s="17">
        <f t="shared" si="10827"/>
        <v>0</v>
      </c>
      <c r="BU1236" s="294"/>
      <c r="BV1236" s="294">
        <v>1</v>
      </c>
      <c r="BW1236" s="294"/>
      <c r="BX1236" s="294"/>
      <c r="BY1236" s="294"/>
      <c r="BZ1236" s="294"/>
      <c r="CA1236" s="294"/>
      <c r="CB1236" s="294"/>
      <c r="CC1236" s="294"/>
      <c r="CD1236" s="1"/>
      <c r="CE1236" s="1"/>
      <c r="CF1236" s="1"/>
      <c r="CG1236" s="294"/>
      <c r="CH1236" s="1">
        <v>1</v>
      </c>
      <c r="CI1236" s="1"/>
      <c r="CJ1236" s="1"/>
      <c r="CK1236" s="383"/>
      <c r="CL1236" s="383"/>
      <c r="CM1236" s="383"/>
      <c r="CN1236" s="1">
        <f t="shared" si="10828"/>
        <v>0</v>
      </c>
      <c r="CO1236" s="1">
        <f t="shared" si="10829"/>
        <v>0</v>
      </c>
      <c r="CP1236" s="20">
        <f t="shared" si="10830"/>
        <v>2.5</v>
      </c>
      <c r="CQ1236" s="351"/>
      <c r="CR1236" s="299">
        <f t="shared" si="10831"/>
        <v>1</v>
      </c>
      <c r="CS1236" s="294">
        <v>1</v>
      </c>
      <c r="CT1236" s="294"/>
      <c r="CU1236" s="1"/>
      <c r="CV1236" s="1"/>
      <c r="CW1236" s="1">
        <v>2</v>
      </c>
      <c r="CX1236" s="1"/>
      <c r="CY1236" s="1">
        <v>1</v>
      </c>
      <c r="CZ1236" s="294">
        <v>5</v>
      </c>
      <c r="DA1236" s="17">
        <f t="shared" si="10832"/>
        <v>1</v>
      </c>
      <c r="DB1236" s="359">
        <f t="shared" si="10495"/>
        <v>6</v>
      </c>
      <c r="DC1236" s="359">
        <f t="shared" si="10496"/>
        <v>3</v>
      </c>
      <c r="DD1236" s="294"/>
      <c r="DE1236" s="294">
        <v>8</v>
      </c>
      <c r="DF1236" s="294">
        <v>4</v>
      </c>
      <c r="DG1236" s="294"/>
      <c r="DH1236" s="294"/>
      <c r="DI1236" s="294"/>
      <c r="DJ1236" s="294"/>
      <c r="DK1236" s="294"/>
      <c r="DL1236" s="294"/>
      <c r="DM1236" s="294"/>
      <c r="DN1236" s="294"/>
      <c r="DO1236" s="1"/>
      <c r="DP1236" s="1"/>
      <c r="DQ1236" s="17">
        <f t="shared" si="10833"/>
        <v>0</v>
      </c>
      <c r="DR1236" s="17">
        <f t="shared" si="10834"/>
        <v>0</v>
      </c>
      <c r="DS1236" s="17">
        <f t="shared" si="10835"/>
        <v>0</v>
      </c>
      <c r="DT1236" s="17">
        <f t="shared" si="10836"/>
        <v>0</v>
      </c>
      <c r="DU1236" s="17">
        <f t="shared" si="10837"/>
        <v>0</v>
      </c>
      <c r="DV1236" s="17">
        <f t="shared" si="10838"/>
        <v>0</v>
      </c>
      <c r="DW1236" s="1"/>
      <c r="DX1236" s="1"/>
      <c r="DY1236" s="20">
        <f t="shared" si="10839"/>
        <v>0</v>
      </c>
      <c r="DZ1236" s="20">
        <f t="shared" si="10840"/>
        <v>0</v>
      </c>
      <c r="EA1236" s="20">
        <f t="shared" si="10841"/>
        <v>0</v>
      </c>
      <c r="EB1236" s="20">
        <f t="shared" si="10842"/>
        <v>0</v>
      </c>
      <c r="EC1236" s="18">
        <f>+IF(AND(CT1236=0,SUM(CU1236:CY1236)&gt;1,SUM(CU1236:CY1236)&lt;=4),1,IF(AND(CT1236=0,SUM(CU1236:CY1236)&gt;4),2,0))</f>
        <v>1</v>
      </c>
      <c r="ED1236" s="19">
        <f t="shared" si="10843"/>
        <v>3</v>
      </c>
      <c r="EE1236" s="19">
        <f t="shared" si="10844"/>
        <v>0</v>
      </c>
      <c r="EF1236" s="1">
        <f t="shared" si="10845"/>
        <v>0</v>
      </c>
      <c r="EG1236" s="18">
        <f t="shared" si="10846"/>
        <v>5</v>
      </c>
      <c r="EH1236" s="341"/>
      <c r="EI1236" s="294"/>
      <c r="EJ1236" s="294">
        <v>9</v>
      </c>
      <c r="EK1236" s="294">
        <v>4.5</v>
      </c>
      <c r="EL1236" s="19">
        <v>1</v>
      </c>
      <c r="EM1236" s="19"/>
      <c r="EN1236" s="19"/>
      <c r="EO1236" s="366"/>
      <c r="EP1236" s="366"/>
      <c r="EQ1236" s="374"/>
      <c r="ER1236" s="374"/>
      <c r="ES1236" s="374"/>
      <c r="ET1236" s="374"/>
      <c r="EU1236" s="18">
        <f t="shared" si="10847"/>
        <v>7</v>
      </c>
      <c r="EV1236" s="18">
        <f t="shared" si="10488"/>
        <v>2</v>
      </c>
      <c r="EW1236" s="341">
        <v>1</v>
      </c>
      <c r="EX1236" s="341"/>
      <c r="EY1236" s="341">
        <v>4</v>
      </c>
      <c r="EZ1236" s="365">
        <f t="shared" si="10498"/>
        <v>0</v>
      </c>
      <c r="FA1236" s="294"/>
      <c r="FB1236" s="294"/>
      <c r="FC1236" s="294"/>
      <c r="FD1236" s="300"/>
      <c r="FE1236" s="300"/>
      <c r="FF1236" s="300"/>
      <c r="FG1236" s="300"/>
      <c r="FH1236" s="300"/>
      <c r="FI1236" s="300"/>
      <c r="FJ1236" s="300"/>
      <c r="FK1236" s="294">
        <f t="shared" si="10850"/>
        <v>23</v>
      </c>
      <c r="FL1236" s="294"/>
      <c r="FM1236" s="294"/>
      <c r="FN1236" s="294"/>
      <c r="FO1236" s="294"/>
      <c r="FP1236" s="20">
        <f t="shared" si="10499"/>
        <v>0</v>
      </c>
      <c r="FQ1236" s="20">
        <f t="shared" si="10848"/>
        <v>8</v>
      </c>
      <c r="FR1236" s="20">
        <f t="shared" si="10848"/>
        <v>4</v>
      </c>
      <c r="FS1236" s="20">
        <f t="shared" si="10849"/>
        <v>0</v>
      </c>
      <c r="FT1236" s="20">
        <f t="shared" si="10849"/>
        <v>0</v>
      </c>
      <c r="FU1236" s="20">
        <f t="shared" si="10849"/>
        <v>0</v>
      </c>
      <c r="FV1236" s="20">
        <f t="shared" si="10849"/>
        <v>0</v>
      </c>
      <c r="FW1236" s="294"/>
    </row>
    <row r="1237" spans="1:179" s="301" customFormat="1" ht="27.75" customHeight="1">
      <c r="A1237" s="295"/>
      <c r="B1237" s="296" t="s">
        <v>515</v>
      </c>
      <c r="C1237" s="296" t="str">
        <f t="shared" si="10811"/>
        <v>3.1.4</v>
      </c>
      <c r="D1237" s="296" t="s">
        <v>53</v>
      </c>
      <c r="E1237" s="296" t="s">
        <v>53</v>
      </c>
      <c r="F1237" s="296">
        <v>30</v>
      </c>
      <c r="G1237" s="296">
        <f t="shared" si="10813"/>
        <v>30</v>
      </c>
      <c r="H1237" s="297"/>
      <c r="I1237" s="297"/>
      <c r="J1237" s="294"/>
      <c r="K1237" s="294"/>
      <c r="L1237" s="294"/>
      <c r="M1237" s="294"/>
      <c r="N1237" s="297"/>
      <c r="O1237" s="297"/>
      <c r="P1237" s="1"/>
      <c r="Q1237" s="16"/>
      <c r="R1237" s="1"/>
      <c r="S1237" s="294"/>
      <c r="T1237" s="294"/>
      <c r="U1237" s="294"/>
      <c r="V1237" s="294"/>
      <c r="W1237" s="294"/>
      <c r="X1237" s="294"/>
      <c r="Y1237" s="294"/>
      <c r="Z1237" s="294"/>
      <c r="AA1237" s="294"/>
      <c r="AB1237" s="294"/>
      <c r="AC1237" s="1">
        <f t="shared" si="10814"/>
        <v>0</v>
      </c>
      <c r="AD1237" s="1">
        <f t="shared" si="10815"/>
        <v>0</v>
      </c>
      <c r="AE1237" s="1">
        <f t="shared" si="10816"/>
        <v>0</v>
      </c>
      <c r="AF1237" s="1">
        <f t="shared" si="10817"/>
        <v>0</v>
      </c>
      <c r="AG1237" s="1">
        <f t="shared" si="10818"/>
        <v>0</v>
      </c>
      <c r="AH1237" s="1">
        <f t="shared" si="10819"/>
        <v>0</v>
      </c>
      <c r="AI1237" s="1">
        <f t="shared" si="10820"/>
        <v>0</v>
      </c>
      <c r="AJ1237" s="1">
        <f t="shared" si="10821"/>
        <v>0</v>
      </c>
      <c r="AK1237" s="1">
        <f t="shared" si="10822"/>
        <v>0</v>
      </c>
      <c r="AL1237" s="1">
        <f t="shared" si="10823"/>
        <v>0</v>
      </c>
      <c r="AM1237" s="1">
        <f t="shared" si="10824"/>
        <v>0</v>
      </c>
      <c r="AN1237" s="1">
        <f t="shared" si="10825"/>
        <v>0</v>
      </c>
      <c r="AO1237" s="294"/>
      <c r="AP1237" s="294">
        <f t="shared" si="10826"/>
        <v>30</v>
      </c>
      <c r="AQ1237" s="294"/>
      <c r="AR1237" s="294"/>
      <c r="AS1237" s="298">
        <f t="shared" si="10760"/>
        <v>0</v>
      </c>
      <c r="AT1237" s="298">
        <f t="shared" si="10761"/>
        <v>1</v>
      </c>
      <c r="AU1237" s="298">
        <f t="shared" si="10762"/>
        <v>0</v>
      </c>
      <c r="AV1237" s="298">
        <f t="shared" si="10763"/>
        <v>0</v>
      </c>
      <c r="AW1237" s="294"/>
      <c r="AX1237" s="294"/>
      <c r="AY1237" s="294"/>
      <c r="AZ1237" s="294"/>
      <c r="BA1237" s="294"/>
      <c r="BB1237" s="294"/>
      <c r="BC1237" s="294"/>
      <c r="BD1237" s="294"/>
      <c r="BE1237" s="294"/>
      <c r="BF1237" s="294"/>
      <c r="BG1237" s="294"/>
      <c r="BH1237" s="294"/>
      <c r="BI1237" s="294">
        <v>1</v>
      </c>
      <c r="BJ1237" s="294"/>
      <c r="BK1237" s="294"/>
      <c r="BL1237" s="294"/>
      <c r="BM1237" s="294"/>
      <c r="BN1237" s="294"/>
      <c r="BO1237" s="294"/>
      <c r="BP1237" s="1"/>
      <c r="BQ1237" s="294"/>
      <c r="BR1237" s="17">
        <v>2</v>
      </c>
      <c r="BS1237" s="1">
        <f t="shared" si="10466"/>
        <v>0</v>
      </c>
      <c r="BT1237" s="17">
        <f t="shared" si="10827"/>
        <v>0</v>
      </c>
      <c r="BU1237" s="294"/>
      <c r="BV1237" s="294">
        <v>1</v>
      </c>
      <c r="BW1237" s="294"/>
      <c r="BX1237" s="294"/>
      <c r="BY1237" s="294"/>
      <c r="BZ1237" s="294"/>
      <c r="CA1237" s="294"/>
      <c r="CB1237" s="294"/>
      <c r="CC1237" s="294"/>
      <c r="CD1237" s="1"/>
      <c r="CE1237" s="1"/>
      <c r="CF1237" s="1"/>
      <c r="CG1237" s="294"/>
      <c r="CH1237" s="1">
        <v>1</v>
      </c>
      <c r="CI1237" s="1"/>
      <c r="CJ1237" s="1"/>
      <c r="CK1237" s="383"/>
      <c r="CL1237" s="383"/>
      <c r="CM1237" s="383"/>
      <c r="CN1237" s="1">
        <f t="shared" si="10828"/>
        <v>0</v>
      </c>
      <c r="CO1237" s="1">
        <f t="shared" si="10829"/>
        <v>0</v>
      </c>
      <c r="CP1237" s="20">
        <f t="shared" si="10830"/>
        <v>2.5</v>
      </c>
      <c r="CQ1237" s="351"/>
      <c r="CR1237" s="299">
        <f t="shared" si="10831"/>
        <v>1</v>
      </c>
      <c r="CS1237" s="294"/>
      <c r="CT1237" s="294"/>
      <c r="CU1237" s="1"/>
      <c r="CV1237" s="1"/>
      <c r="CW1237" s="1">
        <v>2</v>
      </c>
      <c r="CX1237" s="1"/>
      <c r="CY1237" s="1">
        <v>1</v>
      </c>
      <c r="CZ1237" s="294">
        <v>5</v>
      </c>
      <c r="DA1237" s="17">
        <f t="shared" si="10832"/>
        <v>1</v>
      </c>
      <c r="DB1237" s="359">
        <f t="shared" si="10495"/>
        <v>6</v>
      </c>
      <c r="DC1237" s="359">
        <f t="shared" si="10496"/>
        <v>3</v>
      </c>
      <c r="DD1237" s="294"/>
      <c r="DE1237" s="294">
        <v>6</v>
      </c>
      <c r="DF1237" s="294"/>
      <c r="DG1237" s="294"/>
      <c r="DH1237" s="294"/>
      <c r="DI1237" s="294">
        <v>4</v>
      </c>
      <c r="DJ1237" s="294"/>
      <c r="DK1237" s="294"/>
      <c r="DL1237" s="294"/>
      <c r="DM1237" s="294"/>
      <c r="DN1237" s="294"/>
      <c r="DO1237" s="1"/>
      <c r="DP1237" s="1"/>
      <c r="DQ1237" s="17">
        <f t="shared" si="10833"/>
        <v>0</v>
      </c>
      <c r="DR1237" s="17">
        <f t="shared" si="10834"/>
        <v>0</v>
      </c>
      <c r="DS1237" s="17">
        <f t="shared" si="10835"/>
        <v>0</v>
      </c>
      <c r="DT1237" s="17">
        <f t="shared" si="10836"/>
        <v>0</v>
      </c>
      <c r="DU1237" s="17">
        <f t="shared" si="10837"/>
        <v>0</v>
      </c>
      <c r="DV1237" s="17">
        <f t="shared" si="10838"/>
        <v>0</v>
      </c>
      <c r="DW1237" s="1"/>
      <c r="DX1237" s="1"/>
      <c r="DY1237" s="20">
        <f t="shared" si="10839"/>
        <v>0</v>
      </c>
      <c r="DZ1237" s="20">
        <f t="shared" si="10840"/>
        <v>0</v>
      </c>
      <c r="EA1237" s="20">
        <f t="shared" si="10841"/>
        <v>0</v>
      </c>
      <c r="EB1237" s="20">
        <f t="shared" si="10842"/>
        <v>0</v>
      </c>
      <c r="EC1237" s="18">
        <f>+IF(AND(CT1237=0,SUM(CU1237:CY1237)&gt;1,SUM(CU1237:CY1237)&lt;=4),1,IF(AND(CT1237=0,SUM(CU1237:CY1237)&gt;4),2,0))</f>
        <v>1</v>
      </c>
      <c r="ED1237" s="19">
        <f t="shared" si="10843"/>
        <v>3</v>
      </c>
      <c r="EE1237" s="19">
        <f t="shared" si="10844"/>
        <v>0</v>
      </c>
      <c r="EF1237" s="1">
        <f t="shared" si="10845"/>
        <v>0</v>
      </c>
      <c r="EG1237" s="18">
        <f t="shared" si="10846"/>
        <v>5</v>
      </c>
      <c r="EH1237" s="341"/>
      <c r="EI1237" s="294"/>
      <c r="EJ1237" s="294">
        <v>9</v>
      </c>
      <c r="EK1237" s="294"/>
      <c r="EL1237" s="19">
        <v>1</v>
      </c>
      <c r="EM1237" s="19"/>
      <c r="EN1237" s="19"/>
      <c r="EO1237" s="366"/>
      <c r="EP1237" s="366"/>
      <c r="EQ1237" s="374">
        <v>1</v>
      </c>
      <c r="ER1237" s="374"/>
      <c r="ES1237" s="374"/>
      <c r="ET1237" s="374"/>
      <c r="EU1237" s="18">
        <f t="shared" si="10847"/>
        <v>7</v>
      </c>
      <c r="EV1237" s="18">
        <f t="shared" si="10488"/>
        <v>2</v>
      </c>
      <c r="EW1237" s="341">
        <v>1</v>
      </c>
      <c r="EX1237" s="341"/>
      <c r="EY1237" s="341">
        <v>4</v>
      </c>
      <c r="EZ1237" s="365">
        <f t="shared" si="10498"/>
        <v>0</v>
      </c>
      <c r="FA1237" s="294"/>
      <c r="FB1237" s="294"/>
      <c r="FC1237" s="294"/>
      <c r="FD1237" s="300"/>
      <c r="FE1237" s="300"/>
      <c r="FF1237" s="300"/>
      <c r="FG1237" s="300"/>
      <c r="FH1237" s="300"/>
      <c r="FI1237" s="300"/>
      <c r="FJ1237" s="300"/>
      <c r="FK1237" s="294">
        <f t="shared" si="10850"/>
        <v>30</v>
      </c>
      <c r="FL1237" s="294"/>
      <c r="FM1237" s="294"/>
      <c r="FN1237" s="294"/>
      <c r="FO1237" s="294"/>
      <c r="FP1237" s="20">
        <f t="shared" si="10499"/>
        <v>0</v>
      </c>
      <c r="FQ1237" s="20">
        <f t="shared" si="10848"/>
        <v>6</v>
      </c>
      <c r="FR1237" s="20">
        <f t="shared" si="10848"/>
        <v>0</v>
      </c>
      <c r="FS1237" s="20">
        <f t="shared" si="10849"/>
        <v>0</v>
      </c>
      <c r="FT1237" s="20">
        <f t="shared" si="10849"/>
        <v>0</v>
      </c>
      <c r="FU1237" s="20">
        <f t="shared" si="10849"/>
        <v>0</v>
      </c>
      <c r="FV1237" s="20">
        <f t="shared" si="10849"/>
        <v>0</v>
      </c>
      <c r="FW1237" s="294"/>
    </row>
    <row r="1238" spans="1:179" s="301" customFormat="1" ht="27.75" customHeight="1">
      <c r="A1238" s="295"/>
      <c r="B1238" s="296" t="s">
        <v>814</v>
      </c>
      <c r="C1238" s="296" t="str">
        <f t="shared" si="10811"/>
        <v>3.1.5</v>
      </c>
      <c r="D1238" s="296" t="s">
        <v>53</v>
      </c>
      <c r="E1238" s="296" t="s">
        <v>53</v>
      </c>
      <c r="F1238" s="296">
        <v>25</v>
      </c>
      <c r="G1238" s="296">
        <f t="shared" si="10813"/>
        <v>25</v>
      </c>
      <c r="H1238" s="297"/>
      <c r="I1238" s="297"/>
      <c r="J1238" s="294"/>
      <c r="K1238" s="294"/>
      <c r="L1238" s="294"/>
      <c r="M1238" s="294"/>
      <c r="N1238" s="297"/>
      <c r="O1238" s="297"/>
      <c r="P1238" s="1"/>
      <c r="Q1238" s="16"/>
      <c r="R1238" s="1"/>
      <c r="S1238" s="294"/>
      <c r="T1238" s="294"/>
      <c r="U1238" s="294"/>
      <c r="V1238" s="294"/>
      <c r="W1238" s="294"/>
      <c r="X1238" s="294"/>
      <c r="Y1238" s="294"/>
      <c r="Z1238" s="294"/>
      <c r="AA1238" s="294"/>
      <c r="AB1238" s="294"/>
      <c r="AC1238" s="1">
        <f t="shared" si="10814"/>
        <v>0</v>
      </c>
      <c r="AD1238" s="1">
        <f t="shared" si="10815"/>
        <v>0</v>
      </c>
      <c r="AE1238" s="1">
        <f t="shared" si="10816"/>
        <v>0</v>
      </c>
      <c r="AF1238" s="1">
        <f t="shared" si="10817"/>
        <v>0</v>
      </c>
      <c r="AG1238" s="1">
        <f t="shared" si="10818"/>
        <v>0</v>
      </c>
      <c r="AH1238" s="1">
        <f t="shared" si="10819"/>
        <v>0</v>
      </c>
      <c r="AI1238" s="1">
        <f t="shared" si="10820"/>
        <v>0</v>
      </c>
      <c r="AJ1238" s="1">
        <f t="shared" si="10821"/>
        <v>0</v>
      </c>
      <c r="AK1238" s="1">
        <f t="shared" si="10822"/>
        <v>0</v>
      </c>
      <c r="AL1238" s="1">
        <f t="shared" si="10823"/>
        <v>0</v>
      </c>
      <c r="AM1238" s="1">
        <f t="shared" si="10824"/>
        <v>0</v>
      </c>
      <c r="AN1238" s="1">
        <f t="shared" si="10825"/>
        <v>0</v>
      </c>
      <c r="AO1238" s="294"/>
      <c r="AP1238" s="294">
        <f t="shared" si="10826"/>
        <v>25</v>
      </c>
      <c r="AQ1238" s="294"/>
      <c r="AR1238" s="294"/>
      <c r="AS1238" s="298">
        <f t="shared" si="10760"/>
        <v>0</v>
      </c>
      <c r="AT1238" s="298">
        <f t="shared" si="10761"/>
        <v>1</v>
      </c>
      <c r="AU1238" s="298">
        <f t="shared" si="10762"/>
        <v>0</v>
      </c>
      <c r="AV1238" s="298">
        <f t="shared" si="10763"/>
        <v>0</v>
      </c>
      <c r="AW1238" s="294"/>
      <c r="AX1238" s="294"/>
      <c r="AY1238" s="294"/>
      <c r="AZ1238" s="294"/>
      <c r="BA1238" s="294"/>
      <c r="BB1238" s="294"/>
      <c r="BC1238" s="294"/>
      <c r="BD1238" s="294"/>
      <c r="BE1238" s="294"/>
      <c r="BF1238" s="294"/>
      <c r="BG1238" s="294"/>
      <c r="BH1238" s="294"/>
      <c r="BI1238" s="294">
        <v>1</v>
      </c>
      <c r="BJ1238" s="294"/>
      <c r="BK1238" s="294"/>
      <c r="BL1238" s="294"/>
      <c r="BM1238" s="294"/>
      <c r="BN1238" s="294"/>
      <c r="BO1238" s="294"/>
      <c r="BP1238" s="1"/>
      <c r="BQ1238" s="294"/>
      <c r="BR1238" s="17">
        <v>2</v>
      </c>
      <c r="BS1238" s="1">
        <f t="shared" si="10466"/>
        <v>0</v>
      </c>
      <c r="BT1238" s="17">
        <f t="shared" si="10827"/>
        <v>0</v>
      </c>
      <c r="BU1238" s="294"/>
      <c r="BV1238" s="294">
        <v>1</v>
      </c>
      <c r="BW1238" s="294"/>
      <c r="BX1238" s="294"/>
      <c r="BY1238" s="294"/>
      <c r="BZ1238" s="294"/>
      <c r="CA1238" s="294"/>
      <c r="CB1238" s="294"/>
      <c r="CC1238" s="294"/>
      <c r="CD1238" s="1"/>
      <c r="CE1238" s="1"/>
      <c r="CF1238" s="1"/>
      <c r="CG1238" s="294"/>
      <c r="CH1238" s="1">
        <v>1</v>
      </c>
      <c r="CI1238" s="1"/>
      <c r="CJ1238" s="1"/>
      <c r="CK1238" s="383"/>
      <c r="CL1238" s="383"/>
      <c r="CM1238" s="383"/>
      <c r="CN1238" s="1">
        <f t="shared" si="10828"/>
        <v>0</v>
      </c>
      <c r="CO1238" s="1">
        <f t="shared" si="10829"/>
        <v>0</v>
      </c>
      <c r="CP1238" s="20">
        <f t="shared" si="10830"/>
        <v>2.5</v>
      </c>
      <c r="CQ1238" s="351"/>
      <c r="CR1238" s="299">
        <f t="shared" si="10831"/>
        <v>1</v>
      </c>
      <c r="CS1238" s="294"/>
      <c r="CT1238" s="294"/>
      <c r="CU1238" s="1"/>
      <c r="CV1238" s="1"/>
      <c r="CW1238" s="1">
        <v>2</v>
      </c>
      <c r="CX1238" s="1"/>
      <c r="CY1238" s="1"/>
      <c r="CZ1238" s="294">
        <v>5</v>
      </c>
      <c r="DA1238" s="17">
        <f t="shared" si="10832"/>
        <v>0</v>
      </c>
      <c r="DB1238" s="359">
        <f t="shared" si="10495"/>
        <v>5</v>
      </c>
      <c r="DC1238" s="359">
        <f t="shared" si="10496"/>
        <v>2</v>
      </c>
      <c r="DD1238" s="294"/>
      <c r="DE1238" s="294">
        <v>4</v>
      </c>
      <c r="DF1238" s="294"/>
      <c r="DG1238" s="294"/>
      <c r="DH1238" s="294">
        <v>4</v>
      </c>
      <c r="DI1238" s="294"/>
      <c r="DJ1238" s="294"/>
      <c r="DK1238" s="294"/>
      <c r="DL1238" s="294"/>
      <c r="DM1238" s="294"/>
      <c r="DN1238" s="294"/>
      <c r="DO1238" s="1"/>
      <c r="DP1238" s="1"/>
      <c r="DQ1238" s="17">
        <f t="shared" si="10833"/>
        <v>0</v>
      </c>
      <c r="DR1238" s="17">
        <f t="shared" si="10834"/>
        <v>0</v>
      </c>
      <c r="DS1238" s="17">
        <f t="shared" si="10835"/>
        <v>0</v>
      </c>
      <c r="DT1238" s="17">
        <f t="shared" si="10836"/>
        <v>0</v>
      </c>
      <c r="DU1238" s="17">
        <f t="shared" si="10837"/>
        <v>0</v>
      </c>
      <c r="DV1238" s="17">
        <f t="shared" si="10838"/>
        <v>0</v>
      </c>
      <c r="DW1238" s="1"/>
      <c r="DX1238" s="1"/>
      <c r="DY1238" s="20">
        <f t="shared" si="10839"/>
        <v>0</v>
      </c>
      <c r="DZ1238" s="20">
        <f t="shared" si="10840"/>
        <v>0</v>
      </c>
      <c r="EA1238" s="20">
        <f t="shared" si="10841"/>
        <v>0</v>
      </c>
      <c r="EB1238" s="20">
        <f t="shared" si="10842"/>
        <v>0</v>
      </c>
      <c r="EC1238" s="18">
        <f>+IF(AND(CT1238=0,SUM(CU1238:CY1238)&gt;1,SUM(CU1238:CY1238)&lt;=4),1,IF(AND(CT1238=0,SUM(CU1238:CY1238)&gt;4),2,0))</f>
        <v>1</v>
      </c>
      <c r="ED1238" s="19">
        <f t="shared" si="10843"/>
        <v>3</v>
      </c>
      <c r="EE1238" s="19">
        <f t="shared" si="10844"/>
        <v>0</v>
      </c>
      <c r="EF1238" s="1">
        <f t="shared" si="10845"/>
        <v>0</v>
      </c>
      <c r="EG1238" s="18">
        <f t="shared" si="10846"/>
        <v>5</v>
      </c>
      <c r="EH1238" s="341"/>
      <c r="EI1238" s="294"/>
      <c r="EJ1238" s="294">
        <v>4.5</v>
      </c>
      <c r="EK1238" s="294"/>
      <c r="EL1238" s="19">
        <v>1</v>
      </c>
      <c r="EM1238" s="19"/>
      <c r="EN1238" s="19"/>
      <c r="EO1238" s="366"/>
      <c r="EP1238" s="366"/>
      <c r="EQ1238" s="374"/>
      <c r="ER1238" s="374"/>
      <c r="ES1238" s="374"/>
      <c r="ET1238" s="374"/>
      <c r="EU1238" s="18">
        <f t="shared" si="10847"/>
        <v>7</v>
      </c>
      <c r="EV1238" s="18">
        <f t="shared" si="10488"/>
        <v>2</v>
      </c>
      <c r="EW1238" s="341">
        <v>1</v>
      </c>
      <c r="EX1238" s="341"/>
      <c r="EY1238" s="341">
        <v>2</v>
      </c>
      <c r="EZ1238" s="365">
        <f t="shared" si="10498"/>
        <v>0</v>
      </c>
      <c r="FA1238" s="294"/>
      <c r="FB1238" s="294"/>
      <c r="FC1238" s="294"/>
      <c r="FD1238" s="300"/>
      <c r="FE1238" s="300"/>
      <c r="FF1238" s="300"/>
      <c r="FG1238" s="300"/>
      <c r="FH1238" s="300"/>
      <c r="FI1238" s="300"/>
      <c r="FJ1238" s="300"/>
      <c r="FK1238" s="294">
        <f t="shared" si="10850"/>
        <v>25</v>
      </c>
      <c r="FL1238" s="294"/>
      <c r="FM1238" s="294"/>
      <c r="FN1238" s="294"/>
      <c r="FO1238" s="294"/>
      <c r="FP1238" s="20">
        <f t="shared" si="10499"/>
        <v>0</v>
      </c>
      <c r="FQ1238" s="20">
        <f t="shared" si="10848"/>
        <v>4</v>
      </c>
      <c r="FR1238" s="20">
        <f t="shared" si="10848"/>
        <v>0</v>
      </c>
      <c r="FS1238" s="20">
        <f t="shared" si="10849"/>
        <v>0</v>
      </c>
      <c r="FT1238" s="20">
        <f t="shared" si="10849"/>
        <v>0</v>
      </c>
      <c r="FU1238" s="20">
        <f t="shared" si="10849"/>
        <v>0</v>
      </c>
      <c r="FV1238" s="20">
        <f t="shared" si="10849"/>
        <v>0</v>
      </c>
      <c r="FW1238" s="294"/>
    </row>
    <row r="1239" spans="1:179" s="301" customFormat="1" ht="27.75" customHeight="1">
      <c r="A1239" s="295"/>
      <c r="B1239" s="296" t="s">
        <v>815</v>
      </c>
      <c r="C1239" s="296" t="str">
        <f t="shared" si="10811"/>
        <v>3.1.6</v>
      </c>
      <c r="D1239" s="296" t="s">
        <v>53</v>
      </c>
      <c r="E1239" s="296" t="str">
        <f>D1239</f>
        <v>LT7,5</v>
      </c>
      <c r="F1239" s="296">
        <v>30</v>
      </c>
      <c r="G1239" s="296">
        <f t="shared" si="10813"/>
        <v>30</v>
      </c>
      <c r="H1239" s="297"/>
      <c r="I1239" s="297"/>
      <c r="J1239" s="294"/>
      <c r="K1239" s="294"/>
      <c r="L1239" s="294"/>
      <c r="M1239" s="294"/>
      <c r="N1239" s="297"/>
      <c r="O1239" s="297"/>
      <c r="P1239" s="1"/>
      <c r="Q1239" s="16"/>
      <c r="R1239" s="1"/>
      <c r="S1239" s="294"/>
      <c r="T1239" s="294"/>
      <c r="U1239" s="294"/>
      <c r="V1239" s="294"/>
      <c r="W1239" s="294"/>
      <c r="X1239" s="294"/>
      <c r="Y1239" s="294"/>
      <c r="Z1239" s="294"/>
      <c r="AA1239" s="294"/>
      <c r="AB1239" s="294"/>
      <c r="AC1239" s="1">
        <f t="shared" si="10814"/>
        <v>0</v>
      </c>
      <c r="AD1239" s="1">
        <f t="shared" si="10815"/>
        <v>0</v>
      </c>
      <c r="AE1239" s="1">
        <f t="shared" si="10816"/>
        <v>0</v>
      </c>
      <c r="AF1239" s="1">
        <f t="shared" si="10817"/>
        <v>0</v>
      </c>
      <c r="AG1239" s="1">
        <f t="shared" si="10818"/>
        <v>0</v>
      </c>
      <c r="AH1239" s="1">
        <f t="shared" si="10819"/>
        <v>0</v>
      </c>
      <c r="AI1239" s="1">
        <f t="shared" si="10820"/>
        <v>0</v>
      </c>
      <c r="AJ1239" s="1">
        <f t="shared" si="10821"/>
        <v>0</v>
      </c>
      <c r="AK1239" s="1">
        <f t="shared" si="10822"/>
        <v>0</v>
      </c>
      <c r="AL1239" s="1">
        <f t="shared" si="10823"/>
        <v>0</v>
      </c>
      <c r="AM1239" s="1">
        <f t="shared" si="10824"/>
        <v>0</v>
      </c>
      <c r="AN1239" s="1">
        <f t="shared" si="10825"/>
        <v>0</v>
      </c>
      <c r="AO1239" s="294"/>
      <c r="AP1239" s="294">
        <f t="shared" si="10826"/>
        <v>30</v>
      </c>
      <c r="AQ1239" s="294"/>
      <c r="AR1239" s="294"/>
      <c r="AS1239" s="298">
        <f t="shared" si="10760"/>
        <v>0</v>
      </c>
      <c r="AT1239" s="298">
        <f t="shared" si="10761"/>
        <v>1</v>
      </c>
      <c r="AU1239" s="298">
        <f t="shared" si="10762"/>
        <v>0</v>
      </c>
      <c r="AV1239" s="298">
        <f t="shared" si="10763"/>
        <v>0</v>
      </c>
      <c r="AW1239" s="294"/>
      <c r="AX1239" s="294"/>
      <c r="AY1239" s="294">
        <v>1</v>
      </c>
      <c r="AZ1239" s="294"/>
      <c r="BA1239" s="294"/>
      <c r="BB1239" s="294"/>
      <c r="BC1239" s="294"/>
      <c r="BD1239" s="294"/>
      <c r="BE1239" s="294"/>
      <c r="BF1239" s="294"/>
      <c r="BG1239" s="294"/>
      <c r="BH1239" s="294"/>
      <c r="BI1239" s="294"/>
      <c r="BJ1239" s="294"/>
      <c r="BK1239" s="294"/>
      <c r="BL1239" s="294"/>
      <c r="BM1239" s="294"/>
      <c r="BN1239" s="294"/>
      <c r="BO1239" s="294"/>
      <c r="BP1239" s="1"/>
      <c r="BQ1239" s="294"/>
      <c r="BR1239" s="17">
        <v>1</v>
      </c>
      <c r="BS1239" s="1">
        <f t="shared" si="10466"/>
        <v>0</v>
      </c>
      <c r="BT1239" s="17">
        <f t="shared" si="10827"/>
        <v>0</v>
      </c>
      <c r="BU1239" s="294"/>
      <c r="BV1239" s="294">
        <v>1</v>
      </c>
      <c r="BW1239" s="294">
        <v>1</v>
      </c>
      <c r="BX1239" s="294">
        <v>1</v>
      </c>
      <c r="BY1239" s="294"/>
      <c r="BZ1239" s="294"/>
      <c r="CA1239" s="294"/>
      <c r="CB1239" s="294"/>
      <c r="CC1239" s="294"/>
      <c r="CD1239" s="1"/>
      <c r="CE1239" s="1"/>
      <c r="CF1239" s="1"/>
      <c r="CG1239" s="294"/>
      <c r="CH1239" s="1">
        <v>1</v>
      </c>
      <c r="CI1239" s="1"/>
      <c r="CJ1239" s="1"/>
      <c r="CK1239" s="383"/>
      <c r="CL1239" s="383"/>
      <c r="CM1239" s="383"/>
      <c r="CN1239" s="1">
        <f t="shared" si="10828"/>
        <v>1</v>
      </c>
      <c r="CO1239" s="1">
        <f t="shared" si="10829"/>
        <v>1</v>
      </c>
      <c r="CP1239" s="20">
        <f t="shared" si="10830"/>
        <v>2.5</v>
      </c>
      <c r="CQ1239" s="351"/>
      <c r="CR1239" s="299">
        <f t="shared" si="10831"/>
        <v>1</v>
      </c>
      <c r="CS1239" s="294">
        <v>2</v>
      </c>
      <c r="CT1239" s="294">
        <v>1</v>
      </c>
      <c r="CU1239" s="1"/>
      <c r="CV1239" s="1"/>
      <c r="CW1239" s="1">
        <v>3</v>
      </c>
      <c r="CX1239" s="1"/>
      <c r="CY1239" s="1">
        <v>3</v>
      </c>
      <c r="CZ1239" s="294">
        <v>9</v>
      </c>
      <c r="DA1239" s="17">
        <f t="shared" si="10832"/>
        <v>3</v>
      </c>
      <c r="DB1239" s="359">
        <f t="shared" si="10495"/>
        <v>12</v>
      </c>
      <c r="DC1239" s="359">
        <f t="shared" si="10496"/>
        <v>6</v>
      </c>
      <c r="DD1239" s="294"/>
      <c r="DE1239" s="294">
        <v>9</v>
      </c>
      <c r="DF1239" s="294">
        <v>9</v>
      </c>
      <c r="DG1239" s="294"/>
      <c r="DH1239" s="294"/>
      <c r="DI1239" s="294"/>
      <c r="DJ1239" s="294"/>
      <c r="DK1239" s="294"/>
      <c r="DL1239" s="294"/>
      <c r="DM1239" s="294"/>
      <c r="DN1239" s="294"/>
      <c r="DO1239" s="1"/>
      <c r="DP1239" s="1"/>
      <c r="DQ1239" s="17">
        <f t="shared" si="10833"/>
        <v>0</v>
      </c>
      <c r="DR1239" s="17">
        <f t="shared" si="10834"/>
        <v>0</v>
      </c>
      <c r="DS1239" s="17">
        <f t="shared" si="10835"/>
        <v>0</v>
      </c>
      <c r="DT1239" s="17">
        <f t="shared" si="10836"/>
        <v>0</v>
      </c>
      <c r="DU1239" s="17">
        <f t="shared" si="10837"/>
        <v>0</v>
      </c>
      <c r="DV1239" s="17">
        <f t="shared" si="10838"/>
        <v>0</v>
      </c>
      <c r="DW1239" s="1"/>
      <c r="DX1239" s="1"/>
      <c r="DY1239" s="20">
        <f t="shared" si="10839"/>
        <v>0</v>
      </c>
      <c r="DZ1239" s="20">
        <f t="shared" si="10840"/>
        <v>0</v>
      </c>
      <c r="EA1239" s="20">
        <f t="shared" si="10841"/>
        <v>0</v>
      </c>
      <c r="EB1239" s="20">
        <f t="shared" si="10842"/>
        <v>0</v>
      </c>
      <c r="EC1239" s="18">
        <f>+IF(AND(CT1239=0,SUM(CU1239:CY1239)&gt;1,SUM(CU1239:CY1239)&lt;=4),1,IF(AND(CT1239=0,SUM(CU1239:CY1239)&gt;4),2,0))</f>
        <v>0</v>
      </c>
      <c r="ED1239" s="19">
        <f t="shared" si="10843"/>
        <v>0</v>
      </c>
      <c r="EE1239" s="19">
        <f t="shared" si="10844"/>
        <v>3</v>
      </c>
      <c r="EF1239" s="1">
        <f t="shared" si="10845"/>
        <v>4</v>
      </c>
      <c r="EG1239" s="18"/>
      <c r="EH1239" s="341"/>
      <c r="EI1239" s="294"/>
      <c r="EJ1239" s="294">
        <f>3*4.5</f>
        <v>13.5</v>
      </c>
      <c r="EK1239" s="294">
        <f>3*4.5</f>
        <v>13.5</v>
      </c>
      <c r="EL1239" s="19">
        <v>1</v>
      </c>
      <c r="EM1239" s="19"/>
      <c r="EN1239" s="19"/>
      <c r="EO1239" s="366"/>
      <c r="EP1239" s="366"/>
      <c r="EQ1239" s="374"/>
      <c r="ER1239" s="374"/>
      <c r="ES1239" s="374"/>
      <c r="ET1239" s="374"/>
      <c r="EU1239" s="18">
        <f t="shared" si="10847"/>
        <v>11</v>
      </c>
      <c r="EV1239" s="18">
        <f t="shared" si="10488"/>
        <v>2</v>
      </c>
      <c r="EW1239" s="341">
        <v>1</v>
      </c>
      <c r="EX1239" s="341">
        <v>1</v>
      </c>
      <c r="EY1239" s="341">
        <v>5</v>
      </c>
      <c r="EZ1239" s="365">
        <f t="shared" si="10498"/>
        <v>0.5</v>
      </c>
      <c r="FA1239" s="294"/>
      <c r="FB1239" s="294"/>
      <c r="FC1239" s="294"/>
      <c r="FD1239" s="300"/>
      <c r="FE1239" s="300"/>
      <c r="FF1239" s="300"/>
      <c r="FG1239" s="300"/>
      <c r="FH1239" s="300"/>
      <c r="FI1239" s="300"/>
      <c r="FJ1239" s="300"/>
      <c r="FK1239" s="294">
        <f t="shared" si="10850"/>
        <v>30</v>
      </c>
      <c r="FL1239" s="294"/>
      <c r="FM1239" s="294"/>
      <c r="FN1239" s="294"/>
      <c r="FO1239" s="294"/>
      <c r="FP1239" s="20">
        <f t="shared" si="10499"/>
        <v>0</v>
      </c>
      <c r="FQ1239" s="20">
        <f t="shared" si="10848"/>
        <v>9</v>
      </c>
      <c r="FR1239" s="20">
        <f t="shared" si="10848"/>
        <v>9</v>
      </c>
      <c r="FS1239" s="20">
        <f t="shared" si="10849"/>
        <v>0</v>
      </c>
      <c r="FT1239" s="20">
        <f t="shared" si="10849"/>
        <v>0</v>
      </c>
      <c r="FU1239" s="20">
        <f t="shared" si="10849"/>
        <v>0</v>
      </c>
      <c r="FV1239" s="20">
        <f t="shared" si="10849"/>
        <v>0</v>
      </c>
      <c r="FW1239" s="294"/>
    </row>
    <row r="1240" spans="1:179" s="301" customFormat="1" ht="27.75" customHeight="1">
      <c r="A1240" s="295"/>
      <c r="B1240" s="41" t="s">
        <v>812</v>
      </c>
      <c r="C1240" s="41" t="s">
        <v>671</v>
      </c>
      <c r="D1240" s="296"/>
      <c r="E1240" s="296"/>
      <c r="F1240" s="296"/>
      <c r="G1240" s="296"/>
      <c r="H1240" s="297"/>
      <c r="I1240" s="297"/>
      <c r="J1240" s="294"/>
      <c r="K1240" s="294"/>
      <c r="L1240" s="294"/>
      <c r="M1240" s="294"/>
      <c r="N1240" s="297"/>
      <c r="O1240" s="297"/>
      <c r="P1240" s="1"/>
      <c r="Q1240" s="16"/>
      <c r="R1240" s="1"/>
      <c r="S1240" s="294"/>
      <c r="T1240" s="294"/>
      <c r="U1240" s="294"/>
      <c r="V1240" s="294"/>
      <c r="W1240" s="294"/>
      <c r="X1240" s="294"/>
      <c r="Y1240" s="294"/>
      <c r="Z1240" s="294"/>
      <c r="AA1240" s="294"/>
      <c r="AB1240" s="294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294"/>
      <c r="AP1240" s="294"/>
      <c r="AQ1240" s="294"/>
      <c r="AR1240" s="294"/>
      <c r="AS1240" s="298">
        <f t="shared" si="10760"/>
        <v>0</v>
      </c>
      <c r="AT1240" s="298">
        <f t="shared" si="10761"/>
        <v>0</v>
      </c>
      <c r="AU1240" s="298">
        <f t="shared" si="10762"/>
        <v>0</v>
      </c>
      <c r="AV1240" s="298">
        <f t="shared" si="10763"/>
        <v>0</v>
      </c>
      <c r="AW1240" s="294"/>
      <c r="AX1240" s="294"/>
      <c r="AY1240" s="294"/>
      <c r="AZ1240" s="294"/>
      <c r="BA1240" s="294"/>
      <c r="BB1240" s="294"/>
      <c r="BC1240" s="294"/>
      <c r="BD1240" s="294"/>
      <c r="BE1240" s="294"/>
      <c r="BF1240" s="294"/>
      <c r="BG1240" s="294"/>
      <c r="BH1240" s="294"/>
      <c r="BI1240" s="294"/>
      <c r="BJ1240" s="294"/>
      <c r="BK1240" s="294"/>
      <c r="BL1240" s="294"/>
      <c r="BM1240" s="294"/>
      <c r="BN1240" s="294"/>
      <c r="BO1240" s="294"/>
      <c r="BP1240" s="1"/>
      <c r="BQ1240" s="294"/>
      <c r="BR1240" s="17">
        <v>2</v>
      </c>
      <c r="BS1240" s="1">
        <f t="shared" si="10466"/>
        <v>0</v>
      </c>
      <c r="BT1240" s="17"/>
      <c r="BU1240" s="294">
        <v>16</v>
      </c>
      <c r="BV1240" s="294"/>
      <c r="BW1240" s="294"/>
      <c r="BX1240" s="294"/>
      <c r="BY1240" s="294"/>
      <c r="BZ1240" s="294"/>
      <c r="CA1240" s="294"/>
      <c r="CB1240" s="294"/>
      <c r="CC1240" s="294"/>
      <c r="CD1240" s="1"/>
      <c r="CE1240" s="1"/>
      <c r="CF1240" s="1"/>
      <c r="CG1240" s="294"/>
      <c r="CH1240" s="1"/>
      <c r="CI1240" s="1"/>
      <c r="CJ1240" s="1"/>
      <c r="CK1240" s="383"/>
      <c r="CL1240" s="383"/>
      <c r="CM1240" s="383"/>
      <c r="CN1240" s="1"/>
      <c r="CO1240" s="1"/>
      <c r="CP1240" s="20"/>
      <c r="CQ1240" s="351"/>
      <c r="CR1240" s="299"/>
      <c r="CS1240" s="294"/>
      <c r="CT1240" s="294"/>
      <c r="CU1240" s="1"/>
      <c r="CV1240" s="1"/>
      <c r="CW1240" s="1"/>
      <c r="CX1240" s="1"/>
      <c r="CY1240" s="1"/>
      <c r="CZ1240" s="294"/>
      <c r="DA1240" s="17"/>
      <c r="DB1240" s="359">
        <f t="shared" si="10495"/>
        <v>0</v>
      </c>
      <c r="DC1240" s="359">
        <f t="shared" si="10496"/>
        <v>0</v>
      </c>
      <c r="DD1240" s="294"/>
      <c r="DE1240" s="294"/>
      <c r="DF1240" s="294"/>
      <c r="DG1240" s="294"/>
      <c r="DH1240" s="294"/>
      <c r="DI1240" s="294"/>
      <c r="DJ1240" s="294"/>
      <c r="DK1240" s="294"/>
      <c r="DL1240" s="294"/>
      <c r="DM1240" s="294"/>
      <c r="DN1240" s="294"/>
      <c r="DO1240" s="1"/>
      <c r="DP1240" s="1"/>
      <c r="DQ1240" s="17"/>
      <c r="DR1240" s="17"/>
      <c r="DS1240" s="17"/>
      <c r="DT1240" s="17"/>
      <c r="DU1240" s="17"/>
      <c r="DV1240" s="17"/>
      <c r="DW1240" s="1"/>
      <c r="DX1240" s="1"/>
      <c r="DY1240" s="20"/>
      <c r="DZ1240" s="20"/>
      <c r="EA1240" s="20"/>
      <c r="EB1240" s="20"/>
      <c r="EC1240" s="18"/>
      <c r="ED1240" s="19"/>
      <c r="EE1240" s="19"/>
      <c r="EF1240" s="1"/>
      <c r="EG1240" s="18"/>
      <c r="EH1240" s="341"/>
      <c r="EI1240" s="294"/>
      <c r="EJ1240" s="294"/>
      <c r="EK1240" s="294"/>
      <c r="EL1240" s="19"/>
      <c r="EM1240" s="19"/>
      <c r="EN1240" s="19"/>
      <c r="EO1240" s="366"/>
      <c r="EP1240" s="366"/>
      <c r="EQ1240" s="374"/>
      <c r="ER1240" s="374"/>
      <c r="ES1240" s="374"/>
      <c r="ET1240" s="374"/>
      <c r="EU1240" s="18"/>
      <c r="EV1240" s="18">
        <f t="shared" si="10488"/>
        <v>0</v>
      </c>
      <c r="EW1240" s="341"/>
      <c r="EX1240" s="341"/>
      <c r="EY1240" s="341"/>
      <c r="EZ1240" s="365">
        <f t="shared" si="10498"/>
        <v>0</v>
      </c>
      <c r="FA1240" s="294"/>
      <c r="FB1240" s="294"/>
      <c r="FC1240" s="294"/>
      <c r="FD1240" s="300"/>
      <c r="FE1240" s="300"/>
      <c r="FF1240" s="300"/>
      <c r="FG1240" s="300"/>
      <c r="FH1240" s="300"/>
      <c r="FI1240" s="300"/>
      <c r="FJ1240" s="300"/>
      <c r="FK1240" s="294"/>
      <c r="FL1240" s="294"/>
      <c r="FM1240" s="294"/>
      <c r="FN1240" s="294"/>
      <c r="FO1240" s="294"/>
      <c r="FP1240" s="20">
        <f t="shared" si="10499"/>
        <v>0</v>
      </c>
      <c r="FQ1240" s="20"/>
      <c r="FR1240" s="20"/>
      <c r="FS1240" s="20"/>
      <c r="FT1240" s="20"/>
      <c r="FU1240" s="20"/>
      <c r="FV1240" s="20"/>
      <c r="FW1240" s="294"/>
    </row>
    <row r="1241" spans="1:179" s="301" customFormat="1" ht="27.75" customHeight="1">
      <c r="A1241" s="295"/>
      <c r="B1241" s="296" t="s">
        <v>821</v>
      </c>
      <c r="C1241" s="296" t="s">
        <v>817</v>
      </c>
      <c r="D1241" s="296" t="s">
        <v>53</v>
      </c>
      <c r="E1241" s="296" t="s">
        <v>53</v>
      </c>
      <c r="F1241" s="296">
        <v>35</v>
      </c>
      <c r="G1241" s="296">
        <f>F1241</f>
        <v>35</v>
      </c>
      <c r="H1241" s="297"/>
      <c r="I1241" s="297"/>
      <c r="J1241" s="294"/>
      <c r="K1241" s="294"/>
      <c r="L1241" s="294"/>
      <c r="M1241" s="294"/>
      <c r="N1241" s="297"/>
      <c r="O1241" s="297"/>
      <c r="P1241" s="1"/>
      <c r="Q1241" s="16"/>
      <c r="R1241" s="1"/>
      <c r="S1241" s="294"/>
      <c r="T1241" s="294"/>
      <c r="U1241" s="294"/>
      <c r="V1241" s="294"/>
      <c r="W1241" s="294"/>
      <c r="X1241" s="294"/>
      <c r="Y1241" s="294"/>
      <c r="Z1241" s="294"/>
      <c r="AA1241" s="294"/>
      <c r="AB1241" s="294"/>
      <c r="AC1241" s="1">
        <f t="shared" ref="AC1241:AC1243" si="10851">+IF(S1241=1,1,0)+IF(T1241=1,1,0)</f>
        <v>0</v>
      </c>
      <c r="AD1241" s="1">
        <f t="shared" ref="AD1241:AD1243" si="10852">+IF(U1241=1,1,0)+IF(V1241=1,1,0)</f>
        <v>0</v>
      </c>
      <c r="AE1241" s="1">
        <f t="shared" ref="AE1241:AE1243" si="10853">+IF(W1241=1,1,0)+IF(X1241=1,1,0)</f>
        <v>0</v>
      </c>
      <c r="AF1241" s="1">
        <f t="shared" ref="AF1241:AF1243" si="10854">+IF(Y1241=1,1,0)+IF(Z1241=1,1,0)</f>
        <v>0</v>
      </c>
      <c r="AG1241" s="1">
        <f t="shared" ref="AG1241:AG1243" si="10855">+IF(AA1241=1,1,0)</f>
        <v>0</v>
      </c>
      <c r="AH1241" s="1">
        <f t="shared" ref="AH1241:AH1243" si="10856">+IF(AB1241=1,1,0)</f>
        <v>0</v>
      </c>
      <c r="AI1241" s="1">
        <f t="shared" ref="AI1241:AI1243" si="10857">+IF(S1241=2,1,0)+IF(T1241=2,1,0)</f>
        <v>0</v>
      </c>
      <c r="AJ1241" s="1">
        <f t="shared" ref="AJ1241:AJ1243" si="10858">+IF(U1241=2,1,0)+IF(V1241=2,1,0)</f>
        <v>0</v>
      </c>
      <c r="AK1241" s="1">
        <f t="shared" ref="AK1241:AK1243" si="10859">+IF(X1241=2,1,0)+IF(W1241=2,1,0)</f>
        <v>0</v>
      </c>
      <c r="AL1241" s="1">
        <f t="shared" ref="AL1241:AL1243" si="10860">+IF(Y1241=2,1,0)+IF(Z1241=2,1,0)</f>
        <v>0</v>
      </c>
      <c r="AM1241" s="1">
        <f t="shared" ref="AM1241:AM1243" si="10861">+IF(AA1241=2,1,0)</f>
        <v>0</v>
      </c>
      <c r="AN1241" s="1">
        <f t="shared" ref="AN1241:AN1243" si="10862">+IF(AB1241=2,1,0)</f>
        <v>0</v>
      </c>
      <c r="AO1241" s="294"/>
      <c r="AP1241" s="294"/>
      <c r="AQ1241" s="294"/>
      <c r="AR1241" s="294">
        <f>G1241</f>
        <v>35</v>
      </c>
      <c r="AS1241" s="298">
        <f t="shared" si="10760"/>
        <v>0</v>
      </c>
      <c r="AT1241" s="298">
        <f t="shared" si="10761"/>
        <v>0</v>
      </c>
      <c r="AU1241" s="298">
        <f t="shared" si="10762"/>
        <v>0</v>
      </c>
      <c r="AV1241" s="298">
        <f t="shared" si="10763"/>
        <v>1</v>
      </c>
      <c r="AW1241" s="294"/>
      <c r="AX1241" s="294"/>
      <c r="AY1241" s="294"/>
      <c r="AZ1241" s="294"/>
      <c r="BA1241" s="294"/>
      <c r="BB1241" s="294"/>
      <c r="BC1241" s="294"/>
      <c r="BD1241" s="294"/>
      <c r="BE1241" s="294"/>
      <c r="BF1241" s="294"/>
      <c r="BG1241" s="294"/>
      <c r="BH1241" s="294"/>
      <c r="BI1241" s="294"/>
      <c r="BJ1241" s="294"/>
      <c r="BK1241" s="294"/>
      <c r="BL1241" s="294"/>
      <c r="BM1241" s="294"/>
      <c r="BN1241" s="294"/>
      <c r="BO1241" s="294">
        <v>1</v>
      </c>
      <c r="BP1241" s="1"/>
      <c r="BQ1241" s="294"/>
      <c r="BR1241" s="17">
        <v>2</v>
      </c>
      <c r="BS1241" s="1">
        <f t="shared" si="10466"/>
        <v>0</v>
      </c>
      <c r="BT1241" s="17">
        <f t="shared" ref="BT1241:BT1243" si="10863">+BS1241*2</f>
        <v>0</v>
      </c>
      <c r="BU1241" s="294"/>
      <c r="BV1241" s="294">
        <v>1</v>
      </c>
      <c r="BW1241" s="294"/>
      <c r="BX1241" s="294"/>
      <c r="BY1241" s="294"/>
      <c r="BZ1241" s="294"/>
      <c r="CA1241" s="294"/>
      <c r="CB1241" s="294"/>
      <c r="CC1241" s="294"/>
      <c r="CD1241" s="1"/>
      <c r="CE1241" s="1"/>
      <c r="CF1241" s="1"/>
      <c r="CG1241" s="294"/>
      <c r="CH1241" s="1">
        <v>1</v>
      </c>
      <c r="CI1241" s="1"/>
      <c r="CJ1241" s="1"/>
      <c r="CK1241" s="383"/>
      <c r="CL1241" s="383"/>
      <c r="CM1241" s="383"/>
      <c r="CN1241" s="1">
        <f t="shared" ref="CN1241:CN1244" si="10864">+SUM(BX1241:CC1241)*BW1241</f>
        <v>0</v>
      </c>
      <c r="CO1241" s="1">
        <f t="shared" ref="CO1241:CO1244" si="10865">+SUM(BX1241:CC1241)*BW1241</f>
        <v>0</v>
      </c>
      <c r="CP1241" s="20">
        <f t="shared" ref="CP1241:CP1244" si="10866">+SUM(BY1241:CC1241)*2.5+SUM(CD1241:CG1241)*0.5+SUM(CH1241:CJ1241)*2.5</f>
        <v>2.5</v>
      </c>
      <c r="CQ1241" s="351"/>
      <c r="CR1241" s="299">
        <f>+IF(SUM(AX1241:BM1241)&gt;0,1,0)+1</f>
        <v>1</v>
      </c>
      <c r="CS1241" s="294"/>
      <c r="CT1241" s="294"/>
      <c r="CU1241" s="1"/>
      <c r="CV1241" s="1"/>
      <c r="CW1241" s="1">
        <v>1</v>
      </c>
      <c r="CX1241" s="1"/>
      <c r="CY1241" s="1"/>
      <c r="CZ1241" s="294">
        <v>4</v>
      </c>
      <c r="DA1241" s="17">
        <f t="shared" ref="DA1241:DA1243" si="10867">+CY1241</f>
        <v>0</v>
      </c>
      <c r="DB1241" s="359">
        <f t="shared" si="10495"/>
        <v>4</v>
      </c>
      <c r="DC1241" s="359">
        <f t="shared" si="10496"/>
        <v>1</v>
      </c>
      <c r="DD1241" s="294"/>
      <c r="DE1241" s="294">
        <v>3</v>
      </c>
      <c r="DF1241" s="294"/>
      <c r="DG1241" s="294"/>
      <c r="DH1241" s="294"/>
      <c r="DI1241" s="294"/>
      <c r="DJ1241" s="294"/>
      <c r="DK1241" s="294"/>
      <c r="DL1241" s="294"/>
      <c r="DM1241" s="294"/>
      <c r="DN1241" s="294"/>
      <c r="DO1241" s="1"/>
      <c r="DP1241" s="1"/>
      <c r="DQ1241" s="17">
        <f t="shared" ref="DQ1241:DQ1244" si="10868">+IF(AND(SUM(S1241:AA1241)&gt;0,SUM(FA1241:FF1241)&gt;0),CT1241,0)</f>
        <v>0</v>
      </c>
      <c r="DR1241" s="17">
        <f t="shared" ref="DR1241:DR1244" si="10869">+IF(AND(SUM(S1241:AA1241)&gt;0,SUM(FA1241:FF1241)&gt;0),CU1241,0)</f>
        <v>0</v>
      </c>
      <c r="DS1241" s="17">
        <f t="shared" ref="DS1241:DS1244" si="10870">+IF(AND(SUM(S1241:AA1241)&gt;0,SUM(FA1241:FF1241)&gt;0),CV1241,0)</f>
        <v>0</v>
      </c>
      <c r="DT1241" s="17">
        <f t="shared" ref="DT1241:DT1244" si="10871">+IF(AND(SUM(S1241:AA1241)&gt;0,SUM(FA1241:FF1241)&gt;0),CW1241,0)</f>
        <v>0</v>
      </c>
      <c r="DU1241" s="17">
        <f t="shared" ref="DU1241:DU1244" si="10872">+IF(AND(SUM(S1241:AA1241)&gt;0,SUM(FA1241:FF1241)&gt;0),CX1241,0)</f>
        <v>0</v>
      </c>
      <c r="DV1241" s="17">
        <f t="shared" ref="DV1241:DV1244" si="10873">+IF(AND(SUM(S1241:AA1241)&gt;0,SUM(FA1241:FF1241)&gt;0),CY1241,0)</f>
        <v>0</v>
      </c>
      <c r="DW1241" s="1"/>
      <c r="DX1241" s="1"/>
      <c r="DY1241" s="20">
        <f t="shared" ref="DY1241:DY1244" si="10874">+IF(AND(SUM(S1241:AB1241)&gt;0,SUM(FA1241:FF1241)&gt;0,DG1241&gt;=3),DG1241,0)</f>
        <v>0</v>
      </c>
      <c r="DZ1241" s="20">
        <f t="shared" ref="DZ1241:DZ1244" si="10875">+IF(AND(SUM(S1241:AB1241)&gt;0,SUM(FA1241:FF1241)&gt;0,DH1241&gt;=3),DH1241,0)</f>
        <v>0</v>
      </c>
      <c r="EA1241" s="20">
        <f t="shared" ref="EA1241:EA1244" si="10876">+IF(AND(SUM(S1241:AB1241)&gt;0,SUM(FA1241:FF1241)&gt;0,DI1241&gt;=3),DI1241,0)</f>
        <v>0</v>
      </c>
      <c r="EB1241" s="20">
        <f t="shared" ref="EB1241:EB1244" si="10877">+IF(AND(SUM(S1241:AB1241)&gt;0,SUM(FA1241:FF1241)&gt;0,DJ1241&gt;=3),DJ1241,0)</f>
        <v>0</v>
      </c>
      <c r="EC1241" s="18">
        <f t="shared" ref="EC1241:EC1244" si="10878">+IF(AND(CT1241=0,SUM(CU1241:CY1241)&gt;1,SUM(CU1241:CY1241)&lt;=4),1,IF(AND(CT1241=0,SUM(CU1241:CY1241)&gt;4),2,0))</f>
        <v>0</v>
      </c>
      <c r="ED1241" s="19">
        <f t="shared" ref="ED1241:ED1244" si="10879">+IF(EC1241&lt;&gt;0,EC1241*3,0)</f>
        <v>0</v>
      </c>
      <c r="EE1241" s="19">
        <f t="shared" ref="EE1241:EE1244" si="10880">+IF(SUM(AO1241:AR1241)+SUM(DK1241:DN1241)&gt;0,CT1241*3,0)</f>
        <v>0</v>
      </c>
      <c r="EF1241" s="1">
        <f t="shared" ref="EF1241:EF1244" si="10881">+IF(EE1241&gt;0,CT1241*4,0)</f>
        <v>0</v>
      </c>
      <c r="EG1241" s="18">
        <f>+IF(AND(CT1241+EC1241=0,SUM(AO1241:AR1241)&gt;0,SUM(DK1241:DN1241)&gt;0),(CU1241+CV1241+CW1241+CX1241)*2+CY1241*5,(EC1241+CT1241-FO1241)*5)+IF(AND(EC1241+DQ1241+CT1241=0,SUM(AO1241:AR1241)&gt;0),SUM(CU1241:CX1241)*2+CY1241*5,0)</f>
        <v>2</v>
      </c>
      <c r="EH1241" s="341"/>
      <c r="EI1241" s="294"/>
      <c r="EJ1241" s="294">
        <v>4.5</v>
      </c>
      <c r="EK1241" s="294"/>
      <c r="EL1241" s="19">
        <v>1</v>
      </c>
      <c r="EM1241" s="19"/>
      <c r="EN1241" s="19"/>
      <c r="EO1241" s="366"/>
      <c r="EP1241" s="366"/>
      <c r="EQ1241" s="374"/>
      <c r="ER1241" s="374"/>
      <c r="ES1241" s="374"/>
      <c r="ET1241" s="374"/>
      <c r="EU1241" s="18">
        <f t="shared" ref="EU1241:EU1244" si="10882">IF(SUM(CU1241:CX1241)&gt;0,CZ1241*1+2,0)</f>
        <v>6</v>
      </c>
      <c r="EV1241" s="18">
        <f t="shared" si="10488"/>
        <v>2</v>
      </c>
      <c r="EW1241" s="341">
        <v>1</v>
      </c>
      <c r="EX1241" s="341"/>
      <c r="EY1241" s="341">
        <v>2</v>
      </c>
      <c r="EZ1241" s="365">
        <f t="shared" si="10498"/>
        <v>0</v>
      </c>
      <c r="FA1241" s="294"/>
      <c r="FB1241" s="294"/>
      <c r="FC1241" s="294"/>
      <c r="FD1241" s="300"/>
      <c r="FE1241" s="300"/>
      <c r="FF1241" s="300"/>
      <c r="FG1241" s="300"/>
      <c r="FH1241" s="300"/>
      <c r="FI1241" s="300"/>
      <c r="FJ1241" s="300">
        <f>F1241</f>
        <v>35</v>
      </c>
      <c r="FK1241" s="294"/>
      <c r="FL1241" s="294"/>
      <c r="FM1241" s="294"/>
      <c r="FN1241" s="294"/>
      <c r="FO1241" s="294"/>
      <c r="FP1241" s="20">
        <f t="shared" si="10499"/>
        <v>0</v>
      </c>
      <c r="FQ1241" s="20">
        <f t="shared" ref="FQ1241:FR1244" si="10883">+DE1241</f>
        <v>3</v>
      </c>
      <c r="FR1241" s="20">
        <f t="shared" si="10883"/>
        <v>0</v>
      </c>
      <c r="FS1241" s="20">
        <f t="shared" ref="FS1241:FV1244" si="10884">+IF(DG1241&lt;3,DG1241,0)</f>
        <v>0</v>
      </c>
      <c r="FT1241" s="20">
        <f t="shared" si="10884"/>
        <v>0</v>
      </c>
      <c r="FU1241" s="20">
        <f t="shared" si="10884"/>
        <v>0</v>
      </c>
      <c r="FV1241" s="20">
        <f t="shared" si="10884"/>
        <v>0</v>
      </c>
      <c r="FW1241" s="294"/>
    </row>
    <row r="1242" spans="1:179" s="301" customFormat="1" ht="27.75" customHeight="1">
      <c r="A1242" s="295"/>
      <c r="B1242" s="296" t="s">
        <v>822</v>
      </c>
      <c r="C1242" s="296" t="s">
        <v>818</v>
      </c>
      <c r="D1242" s="296" t="s">
        <v>53</v>
      </c>
      <c r="E1242" s="296" t="s">
        <v>53</v>
      </c>
      <c r="F1242" s="296">
        <v>39</v>
      </c>
      <c r="G1242" s="296">
        <f>F1242</f>
        <v>39</v>
      </c>
      <c r="H1242" s="297"/>
      <c r="I1242" s="297"/>
      <c r="J1242" s="294"/>
      <c r="K1242" s="294"/>
      <c r="L1242" s="294"/>
      <c r="M1242" s="294"/>
      <c r="N1242" s="297"/>
      <c r="O1242" s="297"/>
      <c r="P1242" s="1"/>
      <c r="Q1242" s="16"/>
      <c r="R1242" s="1"/>
      <c r="S1242" s="294"/>
      <c r="T1242" s="294"/>
      <c r="U1242" s="294"/>
      <c r="V1242" s="294"/>
      <c r="W1242" s="294"/>
      <c r="X1242" s="294"/>
      <c r="Y1242" s="294"/>
      <c r="Z1242" s="294"/>
      <c r="AA1242" s="294"/>
      <c r="AB1242" s="294"/>
      <c r="AC1242" s="1">
        <f t="shared" si="10851"/>
        <v>0</v>
      </c>
      <c r="AD1242" s="1">
        <f t="shared" si="10852"/>
        <v>0</v>
      </c>
      <c r="AE1242" s="1">
        <f t="shared" si="10853"/>
        <v>0</v>
      </c>
      <c r="AF1242" s="1">
        <f t="shared" si="10854"/>
        <v>0</v>
      </c>
      <c r="AG1242" s="1">
        <f t="shared" si="10855"/>
        <v>0</v>
      </c>
      <c r="AH1242" s="1">
        <f t="shared" si="10856"/>
        <v>0</v>
      </c>
      <c r="AI1242" s="1">
        <f t="shared" si="10857"/>
        <v>0</v>
      </c>
      <c r="AJ1242" s="1">
        <f t="shared" si="10858"/>
        <v>0</v>
      </c>
      <c r="AK1242" s="1">
        <f t="shared" si="10859"/>
        <v>0</v>
      </c>
      <c r="AL1242" s="1">
        <f t="shared" si="10860"/>
        <v>0</v>
      </c>
      <c r="AM1242" s="1">
        <f t="shared" si="10861"/>
        <v>0</v>
      </c>
      <c r="AN1242" s="1">
        <f t="shared" si="10862"/>
        <v>0</v>
      </c>
      <c r="AO1242" s="294"/>
      <c r="AP1242" s="294"/>
      <c r="AQ1242" s="294"/>
      <c r="AR1242" s="294">
        <f t="shared" ref="AR1242:AR1243" si="10885">G1242</f>
        <v>39</v>
      </c>
      <c r="AS1242" s="298">
        <f t="shared" si="10760"/>
        <v>0</v>
      </c>
      <c r="AT1242" s="298">
        <f t="shared" si="10761"/>
        <v>0</v>
      </c>
      <c r="AU1242" s="298">
        <f t="shared" si="10762"/>
        <v>0</v>
      </c>
      <c r="AV1242" s="298">
        <f t="shared" si="10763"/>
        <v>1</v>
      </c>
      <c r="AW1242" s="294"/>
      <c r="AX1242" s="294"/>
      <c r="AY1242" s="294"/>
      <c r="AZ1242" s="294"/>
      <c r="BA1242" s="294"/>
      <c r="BB1242" s="294"/>
      <c r="BC1242" s="294"/>
      <c r="BD1242" s="294"/>
      <c r="BE1242" s="294"/>
      <c r="BF1242" s="294"/>
      <c r="BG1242" s="294"/>
      <c r="BH1242" s="294"/>
      <c r="BI1242" s="294">
        <v>1</v>
      </c>
      <c r="BJ1242" s="294"/>
      <c r="BK1242" s="294"/>
      <c r="BL1242" s="294"/>
      <c r="BM1242" s="294"/>
      <c r="BN1242" s="294"/>
      <c r="BO1242" s="294"/>
      <c r="BP1242" s="1"/>
      <c r="BQ1242" s="294"/>
      <c r="BR1242" s="17">
        <v>2</v>
      </c>
      <c r="BS1242" s="1">
        <f t="shared" si="10466"/>
        <v>0</v>
      </c>
      <c r="BT1242" s="17">
        <f t="shared" si="10863"/>
        <v>0</v>
      </c>
      <c r="BU1242" s="294"/>
      <c r="BV1242" s="294">
        <v>1</v>
      </c>
      <c r="BW1242" s="294"/>
      <c r="BX1242" s="294"/>
      <c r="BY1242" s="294"/>
      <c r="BZ1242" s="294"/>
      <c r="CA1242" s="294"/>
      <c r="CB1242" s="294"/>
      <c r="CC1242" s="294"/>
      <c r="CD1242" s="1"/>
      <c r="CE1242" s="1"/>
      <c r="CF1242" s="1"/>
      <c r="CG1242" s="294"/>
      <c r="CH1242" s="1">
        <v>1</v>
      </c>
      <c r="CI1242" s="1"/>
      <c r="CJ1242" s="1"/>
      <c r="CK1242" s="383"/>
      <c r="CL1242" s="383"/>
      <c r="CM1242" s="383"/>
      <c r="CN1242" s="1">
        <f t="shared" si="10864"/>
        <v>0</v>
      </c>
      <c r="CO1242" s="1">
        <f t="shared" si="10865"/>
        <v>0</v>
      </c>
      <c r="CP1242" s="20">
        <f t="shared" si="10866"/>
        <v>2.5</v>
      </c>
      <c r="CQ1242" s="351"/>
      <c r="CR1242" s="299">
        <f>+IF(SUM(AX1242:BM1242)&gt;0,1,0)</f>
        <v>1</v>
      </c>
      <c r="CS1242" s="294"/>
      <c r="CT1242" s="294"/>
      <c r="CU1242" s="1"/>
      <c r="CV1242" s="1"/>
      <c r="CW1242" s="1">
        <v>1</v>
      </c>
      <c r="CX1242" s="1"/>
      <c r="CY1242" s="1">
        <v>1</v>
      </c>
      <c r="CZ1242" s="294">
        <v>4</v>
      </c>
      <c r="DA1242" s="17">
        <f t="shared" si="10867"/>
        <v>1</v>
      </c>
      <c r="DB1242" s="359">
        <f t="shared" si="10495"/>
        <v>5</v>
      </c>
      <c r="DC1242" s="359">
        <f t="shared" si="10496"/>
        <v>2</v>
      </c>
      <c r="DD1242" s="294"/>
      <c r="DE1242" s="294">
        <v>3</v>
      </c>
      <c r="DF1242" s="294"/>
      <c r="DG1242" s="294"/>
      <c r="DH1242" s="294"/>
      <c r="DI1242" s="294">
        <v>4</v>
      </c>
      <c r="DJ1242" s="294"/>
      <c r="DK1242" s="294"/>
      <c r="DL1242" s="294"/>
      <c r="DM1242" s="294"/>
      <c r="DN1242" s="294"/>
      <c r="DO1242" s="1"/>
      <c r="DP1242" s="1"/>
      <c r="DQ1242" s="17">
        <f t="shared" si="10868"/>
        <v>0</v>
      </c>
      <c r="DR1242" s="17">
        <f t="shared" si="10869"/>
        <v>0</v>
      </c>
      <c r="DS1242" s="17">
        <f t="shared" si="10870"/>
        <v>0</v>
      </c>
      <c r="DT1242" s="17">
        <f t="shared" si="10871"/>
        <v>0</v>
      </c>
      <c r="DU1242" s="17">
        <f t="shared" si="10872"/>
        <v>0</v>
      </c>
      <c r="DV1242" s="17">
        <f t="shared" si="10873"/>
        <v>0</v>
      </c>
      <c r="DW1242" s="1"/>
      <c r="DX1242" s="1"/>
      <c r="DY1242" s="20">
        <f t="shared" si="10874"/>
        <v>0</v>
      </c>
      <c r="DZ1242" s="20">
        <f t="shared" si="10875"/>
        <v>0</v>
      </c>
      <c r="EA1242" s="20">
        <f t="shared" si="10876"/>
        <v>0</v>
      </c>
      <c r="EB1242" s="20">
        <f t="shared" si="10877"/>
        <v>0</v>
      </c>
      <c r="EC1242" s="18">
        <f t="shared" si="10878"/>
        <v>1</v>
      </c>
      <c r="ED1242" s="19">
        <f t="shared" si="10879"/>
        <v>3</v>
      </c>
      <c r="EE1242" s="19">
        <f t="shared" si="10880"/>
        <v>0</v>
      </c>
      <c r="EF1242" s="1">
        <f t="shared" si="10881"/>
        <v>0</v>
      </c>
      <c r="EG1242" s="18">
        <f>+IF(AND(CT1242+EC1242=0,SUM(AO1242:AR1242)&gt;0,SUM(DK1242:DN1242)&gt;0),(CU1242+CV1242+CW1242+CX1242)*2+CY1242*5,(EC1242+CT1242-FO1242)*5)+IF(AND(EC1242+DQ1242+CT1242=0,SUM(AO1242:AR1242)&gt;0),SUM(CU1242:CX1242)*2+CY1242*5,0)</f>
        <v>5</v>
      </c>
      <c r="EH1242" s="341"/>
      <c r="EI1242" s="294"/>
      <c r="EJ1242" s="294">
        <v>4.5</v>
      </c>
      <c r="EK1242" s="294"/>
      <c r="EL1242" s="19">
        <v>1</v>
      </c>
      <c r="EM1242" s="19"/>
      <c r="EN1242" s="19"/>
      <c r="EO1242" s="366"/>
      <c r="EP1242" s="366"/>
      <c r="EQ1242" s="374"/>
      <c r="ER1242" s="374"/>
      <c r="ES1242" s="374"/>
      <c r="ET1242" s="374"/>
      <c r="EU1242" s="18">
        <f t="shared" si="10882"/>
        <v>6</v>
      </c>
      <c r="EV1242" s="18">
        <f t="shared" si="10488"/>
        <v>2</v>
      </c>
      <c r="EW1242" s="341">
        <v>1</v>
      </c>
      <c r="EX1242" s="341"/>
      <c r="EY1242" s="341">
        <v>4</v>
      </c>
      <c r="EZ1242" s="365">
        <f t="shared" si="10498"/>
        <v>0</v>
      </c>
      <c r="FA1242" s="294"/>
      <c r="FB1242" s="294"/>
      <c r="FC1242" s="294"/>
      <c r="FD1242" s="300"/>
      <c r="FE1242" s="300"/>
      <c r="FF1242" s="300"/>
      <c r="FG1242" s="300"/>
      <c r="FH1242" s="300"/>
      <c r="FI1242" s="300"/>
      <c r="FJ1242" s="300">
        <f t="shared" ref="FJ1242:FJ1243" si="10886">F1242</f>
        <v>39</v>
      </c>
      <c r="FK1242" s="294"/>
      <c r="FL1242" s="294"/>
      <c r="FM1242" s="294"/>
      <c r="FN1242" s="294"/>
      <c r="FO1242" s="294"/>
      <c r="FP1242" s="20">
        <f t="shared" si="10499"/>
        <v>0</v>
      </c>
      <c r="FQ1242" s="20">
        <f t="shared" si="10883"/>
        <v>3</v>
      </c>
      <c r="FR1242" s="20">
        <f t="shared" si="10883"/>
        <v>0</v>
      </c>
      <c r="FS1242" s="20">
        <f t="shared" si="10884"/>
        <v>0</v>
      </c>
      <c r="FT1242" s="20">
        <f t="shared" si="10884"/>
        <v>0</v>
      </c>
      <c r="FU1242" s="20">
        <f t="shared" si="10884"/>
        <v>0</v>
      </c>
      <c r="FV1242" s="20">
        <f t="shared" si="10884"/>
        <v>0</v>
      </c>
      <c r="FW1242" s="294"/>
    </row>
    <row r="1243" spans="1:179" s="301" customFormat="1" ht="27.75" customHeight="1">
      <c r="A1243" s="295"/>
      <c r="B1243" s="296" t="s">
        <v>823</v>
      </c>
      <c r="C1243" s="296" t="s">
        <v>819</v>
      </c>
      <c r="D1243" s="296" t="s">
        <v>53</v>
      </c>
      <c r="E1243" s="296" t="s">
        <v>53</v>
      </c>
      <c r="F1243" s="296">
        <v>29</v>
      </c>
      <c r="G1243" s="296">
        <f>F1243</f>
        <v>29</v>
      </c>
      <c r="H1243" s="297"/>
      <c r="I1243" s="297"/>
      <c r="J1243" s="294"/>
      <c r="K1243" s="294"/>
      <c r="L1243" s="294"/>
      <c r="M1243" s="294"/>
      <c r="N1243" s="297"/>
      <c r="O1243" s="297"/>
      <c r="P1243" s="1"/>
      <c r="Q1243" s="16"/>
      <c r="R1243" s="1"/>
      <c r="S1243" s="294"/>
      <c r="T1243" s="294"/>
      <c r="U1243" s="294"/>
      <c r="V1243" s="294"/>
      <c r="W1243" s="294"/>
      <c r="X1243" s="294"/>
      <c r="Y1243" s="294"/>
      <c r="Z1243" s="294"/>
      <c r="AA1243" s="294"/>
      <c r="AB1243" s="294"/>
      <c r="AC1243" s="1">
        <f t="shared" si="10851"/>
        <v>0</v>
      </c>
      <c r="AD1243" s="1">
        <f t="shared" si="10852"/>
        <v>0</v>
      </c>
      <c r="AE1243" s="1">
        <f t="shared" si="10853"/>
        <v>0</v>
      </c>
      <c r="AF1243" s="1">
        <f t="shared" si="10854"/>
        <v>0</v>
      </c>
      <c r="AG1243" s="1">
        <f t="shared" si="10855"/>
        <v>0</v>
      </c>
      <c r="AH1243" s="1">
        <f t="shared" si="10856"/>
        <v>0</v>
      </c>
      <c r="AI1243" s="1">
        <f t="shared" si="10857"/>
        <v>0</v>
      </c>
      <c r="AJ1243" s="1">
        <f t="shared" si="10858"/>
        <v>0</v>
      </c>
      <c r="AK1243" s="1">
        <f t="shared" si="10859"/>
        <v>0</v>
      </c>
      <c r="AL1243" s="1">
        <f t="shared" si="10860"/>
        <v>0</v>
      </c>
      <c r="AM1243" s="1">
        <f t="shared" si="10861"/>
        <v>0</v>
      </c>
      <c r="AN1243" s="1">
        <f t="shared" si="10862"/>
        <v>0</v>
      </c>
      <c r="AO1243" s="294"/>
      <c r="AP1243" s="294"/>
      <c r="AQ1243" s="294"/>
      <c r="AR1243" s="294">
        <f t="shared" si="10885"/>
        <v>29</v>
      </c>
      <c r="AS1243" s="298">
        <f t="shared" si="10760"/>
        <v>0</v>
      </c>
      <c r="AT1243" s="298">
        <f t="shared" si="10761"/>
        <v>0</v>
      </c>
      <c r="AU1243" s="298">
        <f t="shared" si="10762"/>
        <v>0</v>
      </c>
      <c r="AV1243" s="298">
        <f t="shared" si="10763"/>
        <v>1</v>
      </c>
      <c r="AW1243" s="294"/>
      <c r="AX1243" s="294"/>
      <c r="AY1243" s="294"/>
      <c r="AZ1243" s="294"/>
      <c r="BA1243" s="294"/>
      <c r="BB1243" s="294"/>
      <c r="BC1243" s="294"/>
      <c r="BD1243" s="294"/>
      <c r="BE1243" s="294"/>
      <c r="BF1243" s="294"/>
      <c r="BG1243" s="294"/>
      <c r="BH1243" s="294"/>
      <c r="BI1243" s="294"/>
      <c r="BJ1243" s="294"/>
      <c r="BK1243" s="294"/>
      <c r="BL1243" s="294"/>
      <c r="BM1243" s="294"/>
      <c r="BN1243" s="294"/>
      <c r="BO1243" s="294">
        <v>1</v>
      </c>
      <c r="BP1243" s="1"/>
      <c r="BQ1243" s="294"/>
      <c r="BR1243" s="17">
        <v>1</v>
      </c>
      <c r="BS1243" s="1">
        <f t="shared" si="10466"/>
        <v>0</v>
      </c>
      <c r="BT1243" s="17">
        <f t="shared" si="10863"/>
        <v>0</v>
      </c>
      <c r="BU1243" s="294"/>
      <c r="BV1243" s="294">
        <v>1</v>
      </c>
      <c r="BW1243" s="294"/>
      <c r="BX1243" s="294"/>
      <c r="BY1243" s="294"/>
      <c r="BZ1243" s="294"/>
      <c r="CA1243" s="294"/>
      <c r="CB1243" s="294"/>
      <c r="CC1243" s="294"/>
      <c r="CD1243" s="1"/>
      <c r="CE1243" s="1"/>
      <c r="CF1243" s="1"/>
      <c r="CG1243" s="294"/>
      <c r="CH1243" s="1">
        <v>1</v>
      </c>
      <c r="CI1243" s="1"/>
      <c r="CJ1243" s="1"/>
      <c r="CK1243" s="383"/>
      <c r="CL1243" s="383"/>
      <c r="CM1243" s="383"/>
      <c r="CN1243" s="1">
        <f t="shared" si="10864"/>
        <v>0</v>
      </c>
      <c r="CO1243" s="1">
        <f t="shared" si="10865"/>
        <v>0</v>
      </c>
      <c r="CP1243" s="20">
        <f t="shared" si="10866"/>
        <v>2.5</v>
      </c>
      <c r="CQ1243" s="351"/>
      <c r="CR1243" s="299">
        <f>+IF(SUM(AX1243:BM1243)&gt;0,1,0)</f>
        <v>0</v>
      </c>
      <c r="CS1243" s="294"/>
      <c r="CT1243" s="294"/>
      <c r="CU1243" s="1"/>
      <c r="CV1243" s="1"/>
      <c r="CW1243" s="1"/>
      <c r="CX1243" s="1"/>
      <c r="CY1243" s="1"/>
      <c r="CZ1243" s="294"/>
      <c r="DA1243" s="17">
        <f t="shared" si="10867"/>
        <v>0</v>
      </c>
      <c r="DB1243" s="359">
        <f t="shared" si="10495"/>
        <v>0</v>
      </c>
      <c r="DC1243" s="359">
        <f t="shared" si="10496"/>
        <v>0</v>
      </c>
      <c r="DD1243" s="294"/>
      <c r="DE1243" s="294"/>
      <c r="DF1243" s="294"/>
      <c r="DG1243" s="294"/>
      <c r="DH1243" s="294"/>
      <c r="DI1243" s="294"/>
      <c r="DJ1243" s="294"/>
      <c r="DK1243" s="294"/>
      <c r="DL1243" s="294"/>
      <c r="DM1243" s="294"/>
      <c r="DN1243" s="294"/>
      <c r="DO1243" s="1"/>
      <c r="DP1243" s="1"/>
      <c r="DQ1243" s="17">
        <f t="shared" si="10868"/>
        <v>0</v>
      </c>
      <c r="DR1243" s="17">
        <f t="shared" si="10869"/>
        <v>0</v>
      </c>
      <c r="DS1243" s="17">
        <f t="shared" si="10870"/>
        <v>0</v>
      </c>
      <c r="DT1243" s="17">
        <f t="shared" si="10871"/>
        <v>0</v>
      </c>
      <c r="DU1243" s="17">
        <f t="shared" si="10872"/>
        <v>0</v>
      </c>
      <c r="DV1243" s="17">
        <f t="shared" si="10873"/>
        <v>0</v>
      </c>
      <c r="DW1243" s="1"/>
      <c r="DX1243" s="1"/>
      <c r="DY1243" s="20">
        <f t="shared" si="10874"/>
        <v>0</v>
      </c>
      <c r="DZ1243" s="20">
        <f t="shared" si="10875"/>
        <v>0</v>
      </c>
      <c r="EA1243" s="20">
        <f t="shared" si="10876"/>
        <v>0</v>
      </c>
      <c r="EB1243" s="20">
        <f t="shared" si="10877"/>
        <v>0</v>
      </c>
      <c r="EC1243" s="18">
        <f t="shared" si="10878"/>
        <v>0</v>
      </c>
      <c r="ED1243" s="19">
        <f t="shared" si="10879"/>
        <v>0</v>
      </c>
      <c r="EE1243" s="19">
        <f t="shared" si="10880"/>
        <v>0</v>
      </c>
      <c r="EF1243" s="1">
        <f t="shared" si="10881"/>
        <v>0</v>
      </c>
      <c r="EG1243" s="18">
        <f>+IF(AND(CT1243+EC1243=0,SUM(AO1243:AR1243)&gt;0,SUM(DK1243:DN1243)&gt;0),(CU1243+CV1243+CW1243+CX1243)*2+CY1243*5,(EC1243+CT1243-FO1243)*5)+IF(AND(EC1243+DQ1243+CT1243=0,SUM(AO1243:AR1243)&gt;0),SUM(CU1243:CX1243)*2+CY1243*5,0)</f>
        <v>0</v>
      </c>
      <c r="EH1243" s="341"/>
      <c r="EI1243" s="294"/>
      <c r="EJ1243" s="294"/>
      <c r="EK1243" s="294"/>
      <c r="EL1243" s="19"/>
      <c r="EM1243" s="19"/>
      <c r="EN1243" s="19"/>
      <c r="EO1243" s="366"/>
      <c r="EP1243" s="366"/>
      <c r="EQ1243" s="374"/>
      <c r="ER1243" s="374"/>
      <c r="ES1243" s="374"/>
      <c r="ET1243" s="374"/>
      <c r="EU1243" s="18">
        <f t="shared" si="10882"/>
        <v>0</v>
      </c>
      <c r="EV1243" s="18">
        <f t="shared" si="10488"/>
        <v>2</v>
      </c>
      <c r="EW1243" s="341">
        <v>1</v>
      </c>
      <c r="EX1243" s="341"/>
      <c r="EY1243" s="341"/>
      <c r="EZ1243" s="365">
        <f t="shared" si="10498"/>
        <v>0</v>
      </c>
      <c r="FA1243" s="294"/>
      <c r="FB1243" s="294"/>
      <c r="FC1243" s="294"/>
      <c r="FD1243" s="300"/>
      <c r="FE1243" s="300"/>
      <c r="FF1243" s="300"/>
      <c r="FG1243" s="300"/>
      <c r="FH1243" s="300"/>
      <c r="FI1243" s="300"/>
      <c r="FJ1243" s="300">
        <f t="shared" si="10886"/>
        <v>29</v>
      </c>
      <c r="FK1243" s="294"/>
      <c r="FL1243" s="294"/>
      <c r="FM1243" s="294"/>
      <c r="FN1243" s="294"/>
      <c r="FO1243" s="294"/>
      <c r="FP1243" s="20">
        <f t="shared" si="10499"/>
        <v>0</v>
      </c>
      <c r="FQ1243" s="20">
        <f t="shared" si="10883"/>
        <v>0</v>
      </c>
      <c r="FR1243" s="20">
        <f t="shared" si="10883"/>
        <v>0</v>
      </c>
      <c r="FS1243" s="20">
        <f t="shared" si="10884"/>
        <v>0</v>
      </c>
      <c r="FT1243" s="20">
        <f t="shared" si="10884"/>
        <v>0</v>
      </c>
      <c r="FU1243" s="20">
        <f t="shared" si="10884"/>
        <v>0</v>
      </c>
      <c r="FV1243" s="20">
        <f t="shared" si="10884"/>
        <v>0</v>
      </c>
      <c r="FW1243" s="294"/>
    </row>
    <row r="1244" spans="1:179" s="301" customFormat="1" ht="27.75" customHeight="1">
      <c r="A1244" s="295"/>
      <c r="B1244" s="296" t="s">
        <v>825</v>
      </c>
      <c r="C1244" s="296" t="s">
        <v>820</v>
      </c>
      <c r="D1244" s="296" t="s">
        <v>53</v>
      </c>
      <c r="E1244" s="296" t="s">
        <v>53</v>
      </c>
      <c r="F1244" s="296">
        <v>32</v>
      </c>
      <c r="G1244" s="296">
        <f>F1244</f>
        <v>32</v>
      </c>
      <c r="H1244" s="297"/>
      <c r="I1244" s="297"/>
      <c r="J1244" s="294"/>
      <c r="K1244" s="294"/>
      <c r="L1244" s="294"/>
      <c r="M1244" s="294"/>
      <c r="N1244" s="297"/>
      <c r="O1244" s="297"/>
      <c r="P1244" s="1"/>
      <c r="Q1244" s="16"/>
      <c r="R1244" s="1"/>
      <c r="S1244" s="294"/>
      <c r="T1244" s="294"/>
      <c r="U1244" s="294"/>
      <c r="V1244" s="294"/>
      <c r="W1244" s="294"/>
      <c r="X1244" s="294"/>
      <c r="Y1244" s="294"/>
      <c r="Z1244" s="294"/>
      <c r="AA1244" s="294"/>
      <c r="AB1244" s="294"/>
      <c r="AC1244" s="1">
        <f t="shared" ref="AC1244" si="10887">+IF(S1244=1,1,0)+IF(T1244=1,1,0)</f>
        <v>0</v>
      </c>
      <c r="AD1244" s="1">
        <f t="shared" ref="AD1244" si="10888">+IF(U1244=1,1,0)+IF(V1244=1,1,0)</f>
        <v>0</v>
      </c>
      <c r="AE1244" s="1">
        <f t="shared" ref="AE1244" si="10889">+IF(W1244=1,1,0)+IF(X1244=1,1,0)</f>
        <v>0</v>
      </c>
      <c r="AF1244" s="1">
        <f t="shared" ref="AF1244" si="10890">+IF(Y1244=1,1,0)+IF(Z1244=1,1,0)</f>
        <v>0</v>
      </c>
      <c r="AG1244" s="1">
        <f t="shared" ref="AG1244" si="10891">+IF(AA1244=1,1,0)</f>
        <v>0</v>
      </c>
      <c r="AH1244" s="1">
        <f t="shared" ref="AH1244" si="10892">+IF(AB1244=1,1,0)</f>
        <v>0</v>
      </c>
      <c r="AI1244" s="1">
        <f t="shared" ref="AI1244" si="10893">+IF(S1244=2,1,0)+IF(T1244=2,1,0)</f>
        <v>0</v>
      </c>
      <c r="AJ1244" s="1">
        <f t="shared" ref="AJ1244" si="10894">+IF(U1244=2,1,0)+IF(V1244=2,1,0)</f>
        <v>0</v>
      </c>
      <c r="AK1244" s="1">
        <f t="shared" ref="AK1244" si="10895">+IF(X1244=2,1,0)+IF(W1244=2,1,0)</f>
        <v>0</v>
      </c>
      <c r="AL1244" s="1">
        <f t="shared" ref="AL1244" si="10896">+IF(Y1244=2,1,0)+IF(Z1244=2,1,0)</f>
        <v>0</v>
      </c>
      <c r="AM1244" s="1">
        <f t="shared" ref="AM1244" si="10897">+IF(AA1244=2,1,0)</f>
        <v>0</v>
      </c>
      <c r="AN1244" s="1">
        <f t="shared" ref="AN1244" si="10898">+IF(AB1244=2,1,0)</f>
        <v>0</v>
      </c>
      <c r="AO1244" s="294"/>
      <c r="AP1244" s="294">
        <f>F1244</f>
        <v>32</v>
      </c>
      <c r="AQ1244" s="294"/>
      <c r="AR1244" s="294"/>
      <c r="AS1244" s="298">
        <f t="shared" si="10760"/>
        <v>0</v>
      </c>
      <c r="AT1244" s="298">
        <f t="shared" si="10761"/>
        <v>1</v>
      </c>
      <c r="AU1244" s="298">
        <f t="shared" si="10762"/>
        <v>0</v>
      </c>
      <c r="AV1244" s="298">
        <f t="shared" si="10763"/>
        <v>0</v>
      </c>
      <c r="AW1244" s="294"/>
      <c r="AX1244" s="294"/>
      <c r="AY1244" s="294">
        <v>1</v>
      </c>
      <c r="AZ1244" s="294"/>
      <c r="BA1244" s="294"/>
      <c r="BB1244" s="294"/>
      <c r="BC1244" s="294"/>
      <c r="BD1244" s="294"/>
      <c r="BE1244" s="294"/>
      <c r="BF1244" s="294"/>
      <c r="BG1244" s="294"/>
      <c r="BH1244" s="294"/>
      <c r="BI1244" s="294"/>
      <c r="BJ1244" s="294"/>
      <c r="BK1244" s="294"/>
      <c r="BL1244" s="294"/>
      <c r="BM1244" s="294"/>
      <c r="BN1244" s="294"/>
      <c r="BO1244" s="294"/>
      <c r="BP1244" s="1"/>
      <c r="BQ1244" s="294"/>
      <c r="BR1244" s="17">
        <v>1</v>
      </c>
      <c r="BS1244" s="1">
        <f t="shared" si="10466"/>
        <v>0</v>
      </c>
      <c r="BT1244" s="17">
        <f t="shared" ref="BT1244" si="10899">+BS1244*2</f>
        <v>0</v>
      </c>
      <c r="BU1244" s="294"/>
      <c r="BV1244" s="294">
        <v>1</v>
      </c>
      <c r="BW1244" s="294">
        <v>1</v>
      </c>
      <c r="BX1244" s="294">
        <v>1</v>
      </c>
      <c r="BY1244" s="294"/>
      <c r="BZ1244" s="294"/>
      <c r="CA1244" s="294"/>
      <c r="CB1244" s="294"/>
      <c r="CC1244" s="294"/>
      <c r="CD1244" s="1"/>
      <c r="CE1244" s="1"/>
      <c r="CF1244" s="1"/>
      <c r="CG1244" s="294"/>
      <c r="CH1244" s="1">
        <v>1</v>
      </c>
      <c r="CI1244" s="1"/>
      <c r="CJ1244" s="1"/>
      <c r="CK1244" s="383"/>
      <c r="CL1244" s="383"/>
      <c r="CM1244" s="383"/>
      <c r="CN1244" s="1">
        <f t="shared" si="10864"/>
        <v>1</v>
      </c>
      <c r="CO1244" s="1">
        <f t="shared" si="10865"/>
        <v>1</v>
      </c>
      <c r="CP1244" s="20">
        <f t="shared" si="10866"/>
        <v>2.5</v>
      </c>
      <c r="CQ1244" s="351"/>
      <c r="CR1244" s="299">
        <f>+IF(SUM(AX1244:BM1244)&gt;0,1,0)</f>
        <v>1</v>
      </c>
      <c r="CS1244" s="294"/>
      <c r="CT1244" s="294"/>
      <c r="CU1244" s="1"/>
      <c r="CV1244" s="1"/>
      <c r="CW1244" s="1">
        <v>2</v>
      </c>
      <c r="CX1244" s="1"/>
      <c r="CY1244" s="1"/>
      <c r="CZ1244" s="294">
        <v>6</v>
      </c>
      <c r="DA1244" s="17">
        <f t="shared" ref="DA1244" si="10900">+CY1244</f>
        <v>0</v>
      </c>
      <c r="DB1244" s="359">
        <f t="shared" si="10495"/>
        <v>6</v>
      </c>
      <c r="DC1244" s="359">
        <f t="shared" si="10496"/>
        <v>2</v>
      </c>
      <c r="DD1244" s="294"/>
      <c r="DE1244" s="294">
        <v>6</v>
      </c>
      <c r="DF1244" s="294"/>
      <c r="DG1244" s="294"/>
      <c r="DH1244" s="294"/>
      <c r="DI1244" s="294"/>
      <c r="DJ1244" s="294"/>
      <c r="DK1244" s="294"/>
      <c r="DL1244" s="294"/>
      <c r="DM1244" s="294"/>
      <c r="DN1244" s="294"/>
      <c r="DO1244" s="1"/>
      <c r="DP1244" s="1"/>
      <c r="DQ1244" s="17">
        <f t="shared" si="10868"/>
        <v>0</v>
      </c>
      <c r="DR1244" s="17">
        <f t="shared" si="10869"/>
        <v>0</v>
      </c>
      <c r="DS1244" s="17">
        <f t="shared" si="10870"/>
        <v>0</v>
      </c>
      <c r="DT1244" s="17">
        <f t="shared" si="10871"/>
        <v>0</v>
      </c>
      <c r="DU1244" s="17">
        <f t="shared" si="10872"/>
        <v>0</v>
      </c>
      <c r="DV1244" s="17">
        <f t="shared" si="10873"/>
        <v>0</v>
      </c>
      <c r="DW1244" s="1"/>
      <c r="DX1244" s="1"/>
      <c r="DY1244" s="20">
        <f t="shared" si="10874"/>
        <v>0</v>
      </c>
      <c r="DZ1244" s="20">
        <f t="shared" si="10875"/>
        <v>0</v>
      </c>
      <c r="EA1244" s="20">
        <f t="shared" si="10876"/>
        <v>0</v>
      </c>
      <c r="EB1244" s="20">
        <f t="shared" si="10877"/>
        <v>0</v>
      </c>
      <c r="EC1244" s="18">
        <f t="shared" si="10878"/>
        <v>1</v>
      </c>
      <c r="ED1244" s="19">
        <f t="shared" si="10879"/>
        <v>3</v>
      </c>
      <c r="EE1244" s="19">
        <f t="shared" si="10880"/>
        <v>0</v>
      </c>
      <c r="EF1244" s="1">
        <f t="shared" si="10881"/>
        <v>0</v>
      </c>
      <c r="EG1244" s="18"/>
      <c r="EH1244" s="341"/>
      <c r="EI1244" s="294"/>
      <c r="EJ1244" s="294">
        <f>9</f>
        <v>9</v>
      </c>
      <c r="EK1244" s="294"/>
      <c r="EL1244" s="19">
        <v>1</v>
      </c>
      <c r="EM1244" s="19"/>
      <c r="EN1244" s="19"/>
      <c r="EO1244" s="366"/>
      <c r="EP1244" s="366"/>
      <c r="EQ1244" s="374"/>
      <c r="ER1244" s="374"/>
      <c r="ES1244" s="374"/>
      <c r="ET1244" s="374"/>
      <c r="EU1244" s="18">
        <f t="shared" si="10882"/>
        <v>8</v>
      </c>
      <c r="EV1244" s="18">
        <f t="shared" si="10488"/>
        <v>2</v>
      </c>
      <c r="EW1244" s="341">
        <v>1</v>
      </c>
      <c r="EX1244" s="341">
        <v>1</v>
      </c>
      <c r="EY1244" s="341">
        <v>2</v>
      </c>
      <c r="EZ1244" s="365">
        <f t="shared" si="10498"/>
        <v>0.5</v>
      </c>
      <c r="FA1244" s="294"/>
      <c r="FB1244" s="294"/>
      <c r="FC1244" s="294"/>
      <c r="FD1244" s="300"/>
      <c r="FE1244" s="300"/>
      <c r="FF1244" s="300"/>
      <c r="FG1244" s="300"/>
      <c r="FH1244" s="300"/>
      <c r="FI1244" s="300">
        <f>F1244</f>
        <v>32</v>
      </c>
      <c r="FJ1244" s="300"/>
      <c r="FK1244" s="294"/>
      <c r="FL1244" s="294"/>
      <c r="FM1244" s="294"/>
      <c r="FN1244" s="294"/>
      <c r="FO1244" s="294"/>
      <c r="FP1244" s="20">
        <f t="shared" si="10499"/>
        <v>0</v>
      </c>
      <c r="FQ1244" s="20">
        <f t="shared" si="10883"/>
        <v>6</v>
      </c>
      <c r="FR1244" s="20">
        <f t="shared" si="10883"/>
        <v>0</v>
      </c>
      <c r="FS1244" s="20">
        <f t="shared" si="10884"/>
        <v>0</v>
      </c>
      <c r="FT1244" s="20">
        <f t="shared" si="10884"/>
        <v>0</v>
      </c>
      <c r="FU1244" s="20">
        <f t="shared" si="10884"/>
        <v>0</v>
      </c>
      <c r="FV1244" s="20">
        <f t="shared" si="10884"/>
        <v>0</v>
      </c>
      <c r="FW1244" s="294"/>
    </row>
    <row r="1245" spans="1:179" s="301" customFormat="1" ht="27.75" customHeight="1">
      <c r="A1245" s="295"/>
      <c r="B1245" s="41" t="s">
        <v>813</v>
      </c>
      <c r="C1245" s="41" t="s">
        <v>660</v>
      </c>
      <c r="D1245" s="296"/>
      <c r="E1245" s="296"/>
      <c r="F1245" s="296"/>
      <c r="G1245" s="296"/>
      <c r="H1245" s="297"/>
      <c r="I1245" s="297"/>
      <c r="J1245" s="294"/>
      <c r="K1245" s="294"/>
      <c r="L1245" s="294"/>
      <c r="M1245" s="294"/>
      <c r="N1245" s="297"/>
      <c r="O1245" s="297"/>
      <c r="P1245" s="1"/>
      <c r="Q1245" s="16"/>
      <c r="R1245" s="1"/>
      <c r="S1245" s="294"/>
      <c r="T1245" s="294"/>
      <c r="U1245" s="294"/>
      <c r="V1245" s="294"/>
      <c r="W1245" s="294"/>
      <c r="X1245" s="294"/>
      <c r="Y1245" s="294"/>
      <c r="Z1245" s="294"/>
      <c r="AA1245" s="294"/>
      <c r="AB1245" s="294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294"/>
      <c r="AP1245" s="294"/>
      <c r="AQ1245" s="294"/>
      <c r="AR1245" s="294"/>
      <c r="AS1245" s="298">
        <f t="shared" si="10760"/>
        <v>0</v>
      </c>
      <c r="AT1245" s="298">
        <f t="shared" si="10761"/>
        <v>0</v>
      </c>
      <c r="AU1245" s="298">
        <f t="shared" si="10762"/>
        <v>0</v>
      </c>
      <c r="AV1245" s="298">
        <f t="shared" si="10763"/>
        <v>0</v>
      </c>
      <c r="AW1245" s="294"/>
      <c r="AX1245" s="294"/>
      <c r="AY1245" s="294"/>
      <c r="AZ1245" s="294"/>
      <c r="BA1245" s="294"/>
      <c r="BB1245" s="294"/>
      <c r="BC1245" s="294"/>
      <c r="BD1245" s="294"/>
      <c r="BE1245" s="294"/>
      <c r="BF1245" s="294"/>
      <c r="BG1245" s="294"/>
      <c r="BH1245" s="294"/>
      <c r="BI1245" s="294"/>
      <c r="BJ1245" s="294"/>
      <c r="BK1245" s="294"/>
      <c r="BL1245" s="294"/>
      <c r="BM1245" s="294"/>
      <c r="BN1245" s="294"/>
      <c r="BO1245" s="294"/>
      <c r="BP1245" s="1"/>
      <c r="BQ1245" s="294"/>
      <c r="BR1245" s="17">
        <v>2</v>
      </c>
      <c r="BS1245" s="1">
        <f t="shared" si="10466"/>
        <v>0</v>
      </c>
      <c r="BT1245" s="17"/>
      <c r="BU1245" s="294">
        <v>16</v>
      </c>
      <c r="BV1245" s="294"/>
      <c r="BW1245" s="294"/>
      <c r="BX1245" s="294"/>
      <c r="BY1245" s="294"/>
      <c r="BZ1245" s="294"/>
      <c r="CA1245" s="294"/>
      <c r="CB1245" s="294"/>
      <c r="CC1245" s="294"/>
      <c r="CD1245" s="1"/>
      <c r="CE1245" s="1"/>
      <c r="CF1245" s="1"/>
      <c r="CG1245" s="294"/>
      <c r="CH1245" s="1"/>
      <c r="CI1245" s="1"/>
      <c r="CJ1245" s="1"/>
      <c r="CK1245" s="383"/>
      <c r="CL1245" s="383"/>
      <c r="CM1245" s="383"/>
      <c r="CN1245" s="1"/>
      <c r="CO1245" s="1"/>
      <c r="CP1245" s="20"/>
      <c r="CQ1245" s="351"/>
      <c r="CR1245" s="299"/>
      <c r="CS1245" s="294"/>
      <c r="CT1245" s="294"/>
      <c r="CU1245" s="1"/>
      <c r="CV1245" s="1"/>
      <c r="CW1245" s="1"/>
      <c r="CX1245" s="1"/>
      <c r="CY1245" s="1"/>
      <c r="CZ1245" s="294"/>
      <c r="DA1245" s="17"/>
      <c r="DB1245" s="359">
        <f t="shared" si="10495"/>
        <v>0</v>
      </c>
      <c r="DC1245" s="359">
        <f t="shared" si="10496"/>
        <v>0</v>
      </c>
      <c r="DD1245" s="294"/>
      <c r="DE1245" s="294"/>
      <c r="DF1245" s="294"/>
      <c r="DG1245" s="294"/>
      <c r="DH1245" s="294"/>
      <c r="DI1245" s="294"/>
      <c r="DJ1245" s="294"/>
      <c r="DK1245" s="294"/>
      <c r="DL1245" s="294"/>
      <c r="DM1245" s="294"/>
      <c r="DN1245" s="294"/>
      <c r="DO1245" s="1"/>
      <c r="DP1245" s="1"/>
      <c r="DQ1245" s="17"/>
      <c r="DR1245" s="17"/>
      <c r="DS1245" s="17"/>
      <c r="DT1245" s="17"/>
      <c r="DU1245" s="17"/>
      <c r="DV1245" s="17"/>
      <c r="DW1245" s="1"/>
      <c r="DX1245" s="1"/>
      <c r="DY1245" s="20"/>
      <c r="DZ1245" s="20"/>
      <c r="EA1245" s="20"/>
      <c r="EB1245" s="20"/>
      <c r="EC1245" s="18"/>
      <c r="ED1245" s="19"/>
      <c r="EE1245" s="19"/>
      <c r="EF1245" s="1"/>
      <c r="EG1245" s="18"/>
      <c r="EH1245" s="341"/>
      <c r="EI1245" s="294"/>
      <c r="EJ1245" s="294"/>
      <c r="EK1245" s="294"/>
      <c r="EL1245" s="19"/>
      <c r="EM1245" s="19"/>
      <c r="EN1245" s="19"/>
      <c r="EO1245" s="366"/>
      <c r="EP1245" s="366"/>
      <c r="EQ1245" s="374"/>
      <c r="ER1245" s="374"/>
      <c r="ES1245" s="374"/>
      <c r="ET1245" s="374"/>
      <c r="EU1245" s="18"/>
      <c r="EV1245" s="18">
        <f t="shared" si="10488"/>
        <v>0</v>
      </c>
      <c r="EW1245" s="341"/>
      <c r="EX1245" s="341"/>
      <c r="EY1245" s="341"/>
      <c r="EZ1245" s="365">
        <f t="shared" si="10498"/>
        <v>0</v>
      </c>
      <c r="FA1245" s="294"/>
      <c r="FB1245" s="294"/>
      <c r="FC1245" s="294"/>
      <c r="FD1245" s="300"/>
      <c r="FE1245" s="300"/>
      <c r="FF1245" s="300"/>
      <c r="FG1245" s="300"/>
      <c r="FH1245" s="300"/>
      <c r="FI1245" s="300"/>
      <c r="FJ1245" s="300"/>
      <c r="FK1245" s="294"/>
      <c r="FL1245" s="294"/>
      <c r="FM1245" s="294"/>
      <c r="FN1245" s="294"/>
      <c r="FO1245" s="294"/>
      <c r="FP1245" s="20">
        <f t="shared" si="10499"/>
        <v>0</v>
      </c>
      <c r="FQ1245" s="20"/>
      <c r="FR1245" s="20"/>
      <c r="FS1245" s="20"/>
      <c r="FT1245" s="20"/>
      <c r="FU1245" s="20"/>
      <c r="FV1245" s="20"/>
      <c r="FW1245" s="294"/>
    </row>
    <row r="1246" spans="1:179" s="301" customFormat="1" ht="27.75" customHeight="1">
      <c r="A1246" s="295"/>
      <c r="B1246" s="296" t="s">
        <v>826</v>
      </c>
      <c r="C1246" s="296" t="s">
        <v>827</v>
      </c>
      <c r="D1246" s="296" t="s">
        <v>53</v>
      </c>
      <c r="E1246" s="296" t="s">
        <v>53</v>
      </c>
      <c r="F1246" s="296">
        <v>6</v>
      </c>
      <c r="G1246" s="296">
        <f>F1246</f>
        <v>6</v>
      </c>
      <c r="H1246" s="297"/>
      <c r="I1246" s="297"/>
      <c r="J1246" s="294"/>
      <c r="K1246" s="294"/>
      <c r="L1246" s="294"/>
      <c r="M1246" s="294"/>
      <c r="N1246" s="297"/>
      <c r="O1246" s="297"/>
      <c r="P1246" s="1"/>
      <c r="Q1246" s="16"/>
      <c r="R1246" s="1"/>
      <c r="S1246" s="294"/>
      <c r="T1246" s="294"/>
      <c r="U1246" s="294"/>
      <c r="V1246" s="294"/>
      <c r="W1246" s="294"/>
      <c r="X1246" s="294"/>
      <c r="Y1246" s="294"/>
      <c r="Z1246" s="294"/>
      <c r="AA1246" s="294"/>
      <c r="AB1246" s="294"/>
      <c r="AC1246" s="1">
        <f t="shared" ref="AC1246:AC1248" si="10901">+IF(S1246=1,1,0)+IF(T1246=1,1,0)</f>
        <v>0</v>
      </c>
      <c r="AD1246" s="1">
        <f t="shared" ref="AD1246:AD1248" si="10902">+IF(U1246=1,1,0)+IF(V1246=1,1,0)</f>
        <v>0</v>
      </c>
      <c r="AE1246" s="1">
        <f t="shared" ref="AE1246:AE1248" si="10903">+IF(W1246=1,1,0)+IF(X1246=1,1,0)</f>
        <v>0</v>
      </c>
      <c r="AF1246" s="1">
        <f t="shared" ref="AF1246:AF1248" si="10904">+IF(Y1246=1,1,0)+IF(Z1246=1,1,0)</f>
        <v>0</v>
      </c>
      <c r="AG1246" s="1">
        <f t="shared" ref="AG1246:AG1248" si="10905">+IF(AA1246=1,1,0)</f>
        <v>0</v>
      </c>
      <c r="AH1246" s="1">
        <f t="shared" ref="AH1246:AH1248" si="10906">+IF(AB1246=1,1,0)</f>
        <v>0</v>
      </c>
      <c r="AI1246" s="1">
        <f t="shared" ref="AI1246:AI1248" si="10907">+IF(S1246=2,1,0)+IF(T1246=2,1,0)</f>
        <v>0</v>
      </c>
      <c r="AJ1246" s="1">
        <f t="shared" ref="AJ1246:AJ1248" si="10908">+IF(U1246=2,1,0)+IF(V1246=2,1,0)</f>
        <v>0</v>
      </c>
      <c r="AK1246" s="1">
        <f t="shared" ref="AK1246:AK1248" si="10909">+IF(X1246=2,1,0)+IF(W1246=2,1,0)</f>
        <v>0</v>
      </c>
      <c r="AL1246" s="1">
        <f t="shared" ref="AL1246:AL1248" si="10910">+IF(Y1246=2,1,0)+IF(Z1246=2,1,0)</f>
        <v>0</v>
      </c>
      <c r="AM1246" s="1">
        <f t="shared" ref="AM1246:AM1248" si="10911">+IF(AA1246=2,1,0)</f>
        <v>0</v>
      </c>
      <c r="AN1246" s="1">
        <f t="shared" ref="AN1246:AN1248" si="10912">+IF(AB1246=2,1,0)</f>
        <v>0</v>
      </c>
      <c r="AO1246" s="294"/>
      <c r="AP1246" s="294">
        <f>G1246</f>
        <v>6</v>
      </c>
      <c r="AQ1246" s="294"/>
      <c r="AR1246" s="294"/>
      <c r="AS1246" s="298">
        <f t="shared" si="10760"/>
        <v>0</v>
      </c>
      <c r="AT1246" s="298">
        <f t="shared" si="10761"/>
        <v>1</v>
      </c>
      <c r="AU1246" s="298">
        <f t="shared" si="10762"/>
        <v>0</v>
      </c>
      <c r="AV1246" s="298">
        <f t="shared" si="10763"/>
        <v>0</v>
      </c>
      <c r="AW1246" s="294"/>
      <c r="AX1246" s="294"/>
      <c r="AY1246" s="294"/>
      <c r="AZ1246" s="294"/>
      <c r="BA1246" s="294"/>
      <c r="BB1246" s="294"/>
      <c r="BC1246" s="294"/>
      <c r="BD1246" s="294"/>
      <c r="BE1246" s="294"/>
      <c r="BF1246" s="294"/>
      <c r="BG1246" s="294"/>
      <c r="BH1246" s="294">
        <v>1</v>
      </c>
      <c r="BI1246" s="294"/>
      <c r="BJ1246" s="294"/>
      <c r="BK1246" s="294"/>
      <c r="BL1246" s="294"/>
      <c r="BM1246" s="294"/>
      <c r="BN1246" s="294"/>
      <c r="BO1246" s="294"/>
      <c r="BP1246" s="1"/>
      <c r="BQ1246" s="294"/>
      <c r="BR1246" s="17">
        <v>2</v>
      </c>
      <c r="BS1246" s="1">
        <f t="shared" si="10466"/>
        <v>0</v>
      </c>
      <c r="BT1246" s="17">
        <f t="shared" ref="BT1246:BT1248" si="10913">+BS1246*2</f>
        <v>0</v>
      </c>
      <c r="BU1246" s="294"/>
      <c r="BV1246" s="294">
        <v>1</v>
      </c>
      <c r="BW1246" s="294"/>
      <c r="BX1246" s="294"/>
      <c r="BY1246" s="294"/>
      <c r="BZ1246" s="294"/>
      <c r="CA1246" s="294"/>
      <c r="CB1246" s="294"/>
      <c r="CC1246" s="294"/>
      <c r="CD1246" s="1"/>
      <c r="CE1246" s="1"/>
      <c r="CF1246" s="1"/>
      <c r="CG1246" s="294"/>
      <c r="CH1246" s="1">
        <v>1</v>
      </c>
      <c r="CI1246" s="1"/>
      <c r="CJ1246" s="1"/>
      <c r="CK1246" s="383"/>
      <c r="CL1246" s="383"/>
      <c r="CM1246" s="383"/>
      <c r="CN1246" s="1">
        <f>+SUM(BX1246:CC1246)*BW1246</f>
        <v>0</v>
      </c>
      <c r="CO1246" s="1">
        <f>+SUM(BX1246:CC1246)*BW1246</f>
        <v>0</v>
      </c>
      <c r="CP1246" s="20">
        <f>+SUM(BY1246:CC1246)*2.5+SUM(CD1246:CG1246)*0.5+SUM(CH1246:CJ1246)*2.5</f>
        <v>2.5</v>
      </c>
      <c r="CQ1246" s="351"/>
      <c r="CR1246" s="299">
        <f>+IF(SUM(AX1246:BM1246)&gt;0,1,0)</f>
        <v>1</v>
      </c>
      <c r="CS1246" s="294"/>
      <c r="CT1246" s="294"/>
      <c r="CU1246" s="1"/>
      <c r="CV1246" s="1"/>
      <c r="CW1246" s="1">
        <v>1</v>
      </c>
      <c r="CX1246" s="1"/>
      <c r="CY1246" s="1"/>
      <c r="CZ1246" s="294">
        <v>1</v>
      </c>
      <c r="DA1246" s="17">
        <f t="shared" ref="DA1246:DA1248" si="10914">+CY1246</f>
        <v>0</v>
      </c>
      <c r="DB1246" s="359">
        <f t="shared" si="10495"/>
        <v>1</v>
      </c>
      <c r="DC1246" s="359">
        <f t="shared" si="10496"/>
        <v>1</v>
      </c>
      <c r="DD1246" s="294"/>
      <c r="DE1246" s="294">
        <v>3</v>
      </c>
      <c r="DF1246" s="294"/>
      <c r="DG1246" s="294"/>
      <c r="DH1246" s="294"/>
      <c r="DI1246" s="294"/>
      <c r="DJ1246" s="294"/>
      <c r="DK1246" s="294"/>
      <c r="DL1246" s="294"/>
      <c r="DM1246" s="294"/>
      <c r="DN1246" s="294"/>
      <c r="DO1246" s="1"/>
      <c r="DP1246" s="1"/>
      <c r="DQ1246" s="17">
        <f>+IF(AND(SUM(S1246:AA1246)&gt;0,SUM(FA1246:FF1246)&gt;0),CT1246,0)</f>
        <v>0</v>
      </c>
      <c r="DR1246" s="17">
        <f>+IF(AND(SUM(S1246:AA1246)&gt;0,SUM(FA1246:FF1246)&gt;0),CU1246,0)</f>
        <v>0</v>
      </c>
      <c r="DS1246" s="17">
        <f>+IF(AND(SUM(S1246:AA1246)&gt;0,SUM(FA1246:FF1246)&gt;0),CV1246,0)</f>
        <v>0</v>
      </c>
      <c r="DT1246" s="17">
        <f>+IF(AND(SUM(S1246:AA1246)&gt;0,SUM(FA1246:FF1246)&gt;0),CW1246,0)</f>
        <v>0</v>
      </c>
      <c r="DU1246" s="17">
        <f>+IF(AND(SUM(S1246:AA1246)&gt;0,SUM(FA1246:FF1246)&gt;0),CX1246,0)</f>
        <v>0</v>
      </c>
      <c r="DV1246" s="17">
        <f>+IF(AND(SUM(S1246:AA1246)&gt;0,SUM(FA1246:FF1246)&gt;0),CY1246,0)</f>
        <v>0</v>
      </c>
      <c r="DW1246" s="1"/>
      <c r="DX1246" s="1"/>
      <c r="DY1246" s="20">
        <f>+IF(AND(SUM(S1246:AB1246)&gt;0,SUM(FA1246:FF1246)&gt;0,DG1246&gt;=3),DG1246,0)</f>
        <v>0</v>
      </c>
      <c r="DZ1246" s="20">
        <f>+IF(AND(SUM(S1246:AB1246)&gt;0,SUM(FA1246:FF1246)&gt;0,DH1246&gt;=3),DH1246,0)</f>
        <v>0</v>
      </c>
      <c r="EA1246" s="20">
        <f>+IF(AND(SUM(S1246:AB1246)&gt;0,SUM(FA1246:FF1246)&gt;0,DI1246&gt;=3),DI1246,0)</f>
        <v>0</v>
      </c>
      <c r="EB1246" s="20">
        <f>+IF(AND(SUM(S1246:AB1246)&gt;0,SUM(FA1246:FF1246)&gt;0,DJ1246&gt;=3),DJ1246,0)</f>
        <v>0</v>
      </c>
      <c r="EC1246" s="18">
        <f>+IF(AND(CT1246=0,SUM(CU1246:CY1246)&gt;1,SUM(CU1246:CY1246)&lt;=4),1,IF(AND(CT1246=0,SUM(CU1246:CY1246)&gt;4),2,0))</f>
        <v>0</v>
      </c>
      <c r="ED1246" s="19">
        <f>+IF(EC1246&lt;&gt;0,EC1246*3,0)</f>
        <v>0</v>
      </c>
      <c r="EE1246" s="19">
        <f>+IF(SUM(AO1246:AR1246)+SUM(DK1246:DN1246)&gt;0,CT1246*3,0)</f>
        <v>0</v>
      </c>
      <c r="EF1246" s="1">
        <f>+IF(EE1246&gt;0,CT1246*4,0)</f>
        <v>0</v>
      </c>
      <c r="EG1246" s="18">
        <f t="shared" ref="EG1246:EG1247" si="10915">+IF(AND(CT1246+EC1246=0,SUM(AO1246:AR1246)&gt;0,SUM(DK1246:DN1246)&gt;0),(CU1246+CV1246+CW1246+CX1246)*2+CY1246*5,(EC1246+CT1246-FO1246)*5)+IF(AND(EC1246+DQ1246+CT1246=0,SUM(AO1246:AR1246)&gt;0),SUM(CU1246:CX1246)*2+CY1246*5,0)</f>
        <v>2</v>
      </c>
      <c r="EH1246" s="341"/>
      <c r="EI1246" s="294"/>
      <c r="EJ1246" s="294">
        <v>4.5</v>
      </c>
      <c r="EK1246" s="294"/>
      <c r="EL1246" s="19">
        <v>1</v>
      </c>
      <c r="EM1246" s="19"/>
      <c r="EN1246" s="19"/>
      <c r="EO1246" s="366"/>
      <c r="EP1246" s="366"/>
      <c r="EQ1246" s="374"/>
      <c r="ER1246" s="374"/>
      <c r="ES1246" s="374"/>
      <c r="ET1246" s="374"/>
      <c r="EU1246" s="18">
        <f>IF(SUM(CU1246:CX1246)&gt;0,CZ1246*1+2,0)</f>
        <v>3</v>
      </c>
      <c r="EV1246" s="18">
        <f t="shared" si="10488"/>
        <v>2</v>
      </c>
      <c r="EW1246" s="341">
        <v>1</v>
      </c>
      <c r="EX1246" s="341"/>
      <c r="EY1246" s="341">
        <v>2</v>
      </c>
      <c r="EZ1246" s="365">
        <f t="shared" si="10498"/>
        <v>0</v>
      </c>
      <c r="FA1246" s="294"/>
      <c r="FB1246" s="294"/>
      <c r="FC1246" s="294"/>
      <c r="FD1246" s="300"/>
      <c r="FE1246" s="300"/>
      <c r="FF1246" s="300"/>
      <c r="FG1246" s="300"/>
      <c r="FH1246" s="300"/>
      <c r="FI1246" s="300">
        <f>F1246</f>
        <v>6</v>
      </c>
      <c r="FJ1246" s="300"/>
      <c r="FK1246" s="294"/>
      <c r="FL1246" s="294"/>
      <c r="FM1246" s="294"/>
      <c r="FN1246" s="294"/>
      <c r="FO1246" s="294"/>
      <c r="FP1246" s="20">
        <f t="shared" si="10499"/>
        <v>0</v>
      </c>
      <c r="FQ1246" s="20">
        <f t="shared" ref="FQ1246:FR1248" si="10916">+DE1246</f>
        <v>3</v>
      </c>
      <c r="FR1246" s="20">
        <f t="shared" si="10916"/>
        <v>0</v>
      </c>
      <c r="FS1246" s="20">
        <f t="shared" ref="FS1246:FV1248" si="10917">+IF(DG1246&lt;3,DG1246,0)</f>
        <v>0</v>
      </c>
      <c r="FT1246" s="20">
        <f t="shared" si="10917"/>
        <v>0</v>
      </c>
      <c r="FU1246" s="20">
        <f t="shared" si="10917"/>
        <v>0</v>
      </c>
      <c r="FV1246" s="20">
        <f t="shared" si="10917"/>
        <v>0</v>
      </c>
      <c r="FW1246" s="294"/>
    </row>
    <row r="1247" spans="1:179" s="301" customFormat="1" ht="27.75" customHeight="1">
      <c r="A1247" s="295"/>
      <c r="B1247" s="296" t="s">
        <v>828</v>
      </c>
      <c r="C1247" s="296" t="s">
        <v>829</v>
      </c>
      <c r="D1247" s="296" t="s">
        <v>53</v>
      </c>
      <c r="E1247" s="296" t="s">
        <v>53</v>
      </c>
      <c r="F1247" s="296">
        <v>32</v>
      </c>
      <c r="G1247" s="296">
        <f>F1247</f>
        <v>32</v>
      </c>
      <c r="H1247" s="297"/>
      <c r="I1247" s="297"/>
      <c r="J1247" s="294"/>
      <c r="K1247" s="294"/>
      <c r="L1247" s="294"/>
      <c r="M1247" s="294"/>
      <c r="N1247" s="297"/>
      <c r="O1247" s="297"/>
      <c r="P1247" s="1"/>
      <c r="Q1247" s="16"/>
      <c r="R1247" s="1"/>
      <c r="S1247" s="294"/>
      <c r="T1247" s="294"/>
      <c r="U1247" s="294"/>
      <c r="V1247" s="294"/>
      <c r="W1247" s="294"/>
      <c r="X1247" s="294"/>
      <c r="Y1247" s="294"/>
      <c r="Z1247" s="294"/>
      <c r="AA1247" s="294"/>
      <c r="AB1247" s="294"/>
      <c r="AC1247" s="1">
        <f t="shared" si="10901"/>
        <v>0</v>
      </c>
      <c r="AD1247" s="1">
        <f t="shared" si="10902"/>
        <v>0</v>
      </c>
      <c r="AE1247" s="1">
        <f t="shared" si="10903"/>
        <v>0</v>
      </c>
      <c r="AF1247" s="1">
        <f t="shared" si="10904"/>
        <v>0</v>
      </c>
      <c r="AG1247" s="1">
        <f t="shared" si="10905"/>
        <v>0</v>
      </c>
      <c r="AH1247" s="1">
        <f t="shared" si="10906"/>
        <v>0</v>
      </c>
      <c r="AI1247" s="1">
        <f t="shared" si="10907"/>
        <v>0</v>
      </c>
      <c r="AJ1247" s="1">
        <f t="shared" si="10908"/>
        <v>0</v>
      </c>
      <c r="AK1247" s="1">
        <f t="shared" si="10909"/>
        <v>0</v>
      </c>
      <c r="AL1247" s="1">
        <f t="shared" si="10910"/>
        <v>0</v>
      </c>
      <c r="AM1247" s="1">
        <f t="shared" si="10911"/>
        <v>0</v>
      </c>
      <c r="AN1247" s="1">
        <f t="shared" si="10912"/>
        <v>0</v>
      </c>
      <c r="AO1247" s="294"/>
      <c r="AP1247" s="294">
        <f>G1247</f>
        <v>32</v>
      </c>
      <c r="AQ1247" s="294"/>
      <c r="AR1247" s="294"/>
      <c r="AS1247" s="298">
        <f t="shared" si="10760"/>
        <v>0</v>
      </c>
      <c r="AT1247" s="298">
        <f t="shared" si="10761"/>
        <v>1</v>
      </c>
      <c r="AU1247" s="298">
        <f t="shared" si="10762"/>
        <v>0</v>
      </c>
      <c r="AV1247" s="298">
        <f t="shared" si="10763"/>
        <v>0</v>
      </c>
      <c r="AW1247" s="294"/>
      <c r="AX1247" s="294"/>
      <c r="AY1247" s="294"/>
      <c r="AZ1247" s="294"/>
      <c r="BA1247" s="294"/>
      <c r="BB1247" s="294"/>
      <c r="BC1247" s="294"/>
      <c r="BD1247" s="294"/>
      <c r="BE1247" s="294"/>
      <c r="BF1247" s="294"/>
      <c r="BG1247" s="294"/>
      <c r="BH1247" s="294"/>
      <c r="BI1247" s="294"/>
      <c r="BJ1247" s="294"/>
      <c r="BK1247" s="294"/>
      <c r="BL1247" s="294"/>
      <c r="BM1247" s="294"/>
      <c r="BN1247" s="294"/>
      <c r="BO1247" s="294">
        <v>1</v>
      </c>
      <c r="BP1247" s="1"/>
      <c r="BQ1247" s="294"/>
      <c r="BR1247" s="17">
        <v>1</v>
      </c>
      <c r="BS1247" s="1">
        <f t="shared" si="10466"/>
        <v>0</v>
      </c>
      <c r="BT1247" s="17">
        <f t="shared" si="10913"/>
        <v>0</v>
      </c>
      <c r="BU1247" s="294"/>
      <c r="BV1247" s="294">
        <v>1</v>
      </c>
      <c r="BW1247" s="294">
        <v>1</v>
      </c>
      <c r="BX1247" s="294">
        <v>1</v>
      </c>
      <c r="BY1247" s="294"/>
      <c r="BZ1247" s="294"/>
      <c r="CA1247" s="294"/>
      <c r="CB1247" s="294"/>
      <c r="CC1247" s="294"/>
      <c r="CD1247" s="1"/>
      <c r="CE1247" s="1"/>
      <c r="CF1247" s="1"/>
      <c r="CG1247" s="294"/>
      <c r="CH1247" s="1">
        <v>1</v>
      </c>
      <c r="CI1247" s="1"/>
      <c r="CJ1247" s="1"/>
      <c r="CK1247" s="383"/>
      <c r="CL1247" s="383"/>
      <c r="CM1247" s="383"/>
      <c r="CN1247" s="1">
        <f>+SUM(BX1247:CC1247)*BW1247</f>
        <v>1</v>
      </c>
      <c r="CO1247" s="1">
        <f>+SUM(BX1247:CC1247)*BW1247</f>
        <v>1</v>
      </c>
      <c r="CP1247" s="20">
        <f>+SUM(BY1247:CC1247)*2.5+SUM(CD1247:CG1247)*0.5+SUM(CH1247:CJ1247)*2.5</f>
        <v>2.5</v>
      </c>
      <c r="CQ1247" s="351"/>
      <c r="CR1247" s="299">
        <f>+IF(SUM(AX1247:BM1247)&gt;0,1,0)+1</f>
        <v>1</v>
      </c>
      <c r="CS1247" s="294"/>
      <c r="CT1247" s="294"/>
      <c r="CU1247" s="1"/>
      <c r="CV1247" s="1"/>
      <c r="CW1247" s="1">
        <v>1</v>
      </c>
      <c r="CX1247" s="1"/>
      <c r="CY1247" s="1"/>
      <c r="CZ1247" s="294">
        <v>2</v>
      </c>
      <c r="DA1247" s="17">
        <f t="shared" si="10914"/>
        <v>0</v>
      </c>
      <c r="DB1247" s="359">
        <f t="shared" si="10495"/>
        <v>2</v>
      </c>
      <c r="DC1247" s="359">
        <f t="shared" si="10496"/>
        <v>1</v>
      </c>
      <c r="DD1247" s="294"/>
      <c r="DE1247" s="294">
        <v>3</v>
      </c>
      <c r="DF1247" s="294"/>
      <c r="DG1247" s="294"/>
      <c r="DH1247" s="294"/>
      <c r="DI1247" s="294"/>
      <c r="DJ1247" s="294"/>
      <c r="DK1247" s="294"/>
      <c r="DL1247" s="294"/>
      <c r="DM1247" s="294"/>
      <c r="DN1247" s="294"/>
      <c r="DO1247" s="1"/>
      <c r="DP1247" s="1"/>
      <c r="DQ1247" s="17">
        <f>+IF(AND(SUM(S1247:AA1247)&gt;0,SUM(FA1247:FF1247)&gt;0),CT1247,0)</f>
        <v>0</v>
      </c>
      <c r="DR1247" s="17">
        <f>+IF(AND(SUM(S1247:AA1247)&gt;0,SUM(FA1247:FF1247)&gt;0),CU1247,0)</f>
        <v>0</v>
      </c>
      <c r="DS1247" s="17">
        <f>+IF(AND(SUM(S1247:AA1247)&gt;0,SUM(FA1247:FF1247)&gt;0),CV1247,0)</f>
        <v>0</v>
      </c>
      <c r="DT1247" s="17">
        <f>+IF(AND(SUM(S1247:AA1247)&gt;0,SUM(FA1247:FF1247)&gt;0),CW1247,0)</f>
        <v>0</v>
      </c>
      <c r="DU1247" s="17">
        <f>+IF(AND(SUM(S1247:AA1247)&gt;0,SUM(FA1247:FF1247)&gt;0),CX1247,0)</f>
        <v>0</v>
      </c>
      <c r="DV1247" s="17">
        <f>+IF(AND(SUM(S1247:AA1247)&gt;0,SUM(FA1247:FF1247)&gt;0),CY1247,0)</f>
        <v>0</v>
      </c>
      <c r="DW1247" s="1"/>
      <c r="DX1247" s="1"/>
      <c r="DY1247" s="20">
        <f>+IF(AND(SUM(S1247:AB1247)&gt;0,SUM(FA1247:FF1247)&gt;0,DG1247&gt;=3),DG1247,0)</f>
        <v>0</v>
      </c>
      <c r="DZ1247" s="20">
        <f>+IF(AND(SUM(S1247:AB1247)&gt;0,SUM(FA1247:FF1247)&gt;0,DH1247&gt;=3),DH1247,0)</f>
        <v>0</v>
      </c>
      <c r="EA1247" s="20">
        <f>+IF(AND(SUM(S1247:AB1247)&gt;0,SUM(FA1247:FF1247)&gt;0,DI1247&gt;=3),DI1247,0)</f>
        <v>0</v>
      </c>
      <c r="EB1247" s="20">
        <f>+IF(AND(SUM(S1247:AB1247)&gt;0,SUM(FA1247:FF1247)&gt;0,DJ1247&gt;=3),DJ1247,0)</f>
        <v>0</v>
      </c>
      <c r="EC1247" s="18">
        <f>+IF(AND(CT1247=0,SUM(CU1247:CY1247)&gt;1,SUM(CU1247:CY1247)&lt;=4),1,IF(AND(CT1247=0,SUM(CU1247:CY1247)&gt;4),2,0))</f>
        <v>0</v>
      </c>
      <c r="ED1247" s="19">
        <f>+IF(EC1247&lt;&gt;0,EC1247*3,0)</f>
        <v>0</v>
      </c>
      <c r="EE1247" s="19">
        <f>+IF(SUM(AO1247:AR1247)+SUM(DK1247:DN1247)&gt;0,CT1247*3,0)</f>
        <v>0</v>
      </c>
      <c r="EF1247" s="1">
        <f>+IF(EE1247&gt;0,CT1247*4,0)</f>
        <v>0</v>
      </c>
      <c r="EG1247" s="18">
        <f t="shared" si="10915"/>
        <v>2</v>
      </c>
      <c r="EH1247" s="341"/>
      <c r="EI1247" s="294"/>
      <c r="EJ1247" s="294">
        <v>4.5</v>
      </c>
      <c r="EK1247" s="294"/>
      <c r="EL1247" s="19">
        <v>1</v>
      </c>
      <c r="EM1247" s="19"/>
      <c r="EN1247" s="19"/>
      <c r="EO1247" s="366"/>
      <c r="EP1247" s="366"/>
      <c r="EQ1247" s="374"/>
      <c r="ER1247" s="374"/>
      <c r="ES1247" s="374"/>
      <c r="ET1247" s="374"/>
      <c r="EU1247" s="18">
        <f>IF(SUM(CU1247:CX1247)&gt;0,CZ1247*1+2,0)</f>
        <v>4</v>
      </c>
      <c r="EV1247" s="18">
        <f t="shared" si="10488"/>
        <v>2</v>
      </c>
      <c r="EW1247" s="341">
        <v>1</v>
      </c>
      <c r="EX1247" s="341">
        <v>1</v>
      </c>
      <c r="EY1247" s="341">
        <v>2</v>
      </c>
      <c r="EZ1247" s="365">
        <f t="shared" si="10498"/>
        <v>0.5</v>
      </c>
      <c r="FA1247" s="294"/>
      <c r="FB1247" s="294"/>
      <c r="FC1247" s="294"/>
      <c r="FD1247" s="300"/>
      <c r="FE1247" s="300"/>
      <c r="FF1247" s="300"/>
      <c r="FG1247" s="300"/>
      <c r="FH1247" s="300"/>
      <c r="FI1247" s="300">
        <f>F1247</f>
        <v>32</v>
      </c>
      <c r="FJ1247" s="300"/>
      <c r="FK1247" s="294"/>
      <c r="FL1247" s="294"/>
      <c r="FM1247" s="294"/>
      <c r="FN1247" s="294"/>
      <c r="FO1247" s="294"/>
      <c r="FP1247" s="20">
        <f t="shared" si="10499"/>
        <v>0</v>
      </c>
      <c r="FQ1247" s="20">
        <f t="shared" si="10916"/>
        <v>3</v>
      </c>
      <c r="FR1247" s="20">
        <f t="shared" si="10916"/>
        <v>0</v>
      </c>
      <c r="FS1247" s="20">
        <f t="shared" si="10917"/>
        <v>0</v>
      </c>
      <c r="FT1247" s="20">
        <f t="shared" si="10917"/>
        <v>0</v>
      </c>
      <c r="FU1247" s="20">
        <f t="shared" si="10917"/>
        <v>0</v>
      </c>
      <c r="FV1247" s="20">
        <f t="shared" si="10917"/>
        <v>0</v>
      </c>
      <c r="FW1247" s="294"/>
    </row>
    <row r="1248" spans="1:179" s="301" customFormat="1" ht="27.75" customHeight="1">
      <c r="A1248" s="295"/>
      <c r="B1248" s="296" t="s">
        <v>830</v>
      </c>
      <c r="C1248" s="296" t="s">
        <v>831</v>
      </c>
      <c r="D1248" s="296" t="s">
        <v>53</v>
      </c>
      <c r="E1248" s="296" t="s">
        <v>53</v>
      </c>
      <c r="F1248" s="296">
        <v>33</v>
      </c>
      <c r="G1248" s="296">
        <f>F1248</f>
        <v>33</v>
      </c>
      <c r="H1248" s="297"/>
      <c r="I1248" s="297"/>
      <c r="J1248" s="294"/>
      <c r="K1248" s="294"/>
      <c r="L1248" s="294"/>
      <c r="M1248" s="294"/>
      <c r="N1248" s="297"/>
      <c r="O1248" s="297"/>
      <c r="P1248" s="1"/>
      <c r="Q1248" s="16"/>
      <c r="R1248" s="1"/>
      <c r="S1248" s="294"/>
      <c r="T1248" s="294"/>
      <c r="U1248" s="294"/>
      <c r="V1248" s="294"/>
      <c r="W1248" s="294"/>
      <c r="X1248" s="294"/>
      <c r="Y1248" s="294"/>
      <c r="Z1248" s="294"/>
      <c r="AA1248" s="294"/>
      <c r="AB1248" s="294"/>
      <c r="AC1248" s="1">
        <f t="shared" si="10901"/>
        <v>0</v>
      </c>
      <c r="AD1248" s="1">
        <f t="shared" si="10902"/>
        <v>0</v>
      </c>
      <c r="AE1248" s="1">
        <f t="shared" si="10903"/>
        <v>0</v>
      </c>
      <c r="AF1248" s="1">
        <f t="shared" si="10904"/>
        <v>0</v>
      </c>
      <c r="AG1248" s="1">
        <f t="shared" si="10905"/>
        <v>0</v>
      </c>
      <c r="AH1248" s="1">
        <f t="shared" si="10906"/>
        <v>0</v>
      </c>
      <c r="AI1248" s="1">
        <f t="shared" si="10907"/>
        <v>0</v>
      </c>
      <c r="AJ1248" s="1">
        <f t="shared" si="10908"/>
        <v>0</v>
      </c>
      <c r="AK1248" s="1">
        <f t="shared" si="10909"/>
        <v>0</v>
      </c>
      <c r="AL1248" s="1">
        <f t="shared" si="10910"/>
        <v>0</v>
      </c>
      <c r="AM1248" s="1">
        <f t="shared" si="10911"/>
        <v>0</v>
      </c>
      <c r="AN1248" s="1">
        <f t="shared" si="10912"/>
        <v>0</v>
      </c>
      <c r="AO1248" s="294"/>
      <c r="AP1248" s="294">
        <f>G1248</f>
        <v>33</v>
      </c>
      <c r="AQ1248" s="294"/>
      <c r="AR1248" s="294"/>
      <c r="AS1248" s="298">
        <f t="shared" si="10760"/>
        <v>0</v>
      </c>
      <c r="AT1248" s="298">
        <f t="shared" si="10761"/>
        <v>1</v>
      </c>
      <c r="AU1248" s="298">
        <f t="shared" si="10762"/>
        <v>0</v>
      </c>
      <c r="AV1248" s="298">
        <f t="shared" si="10763"/>
        <v>0</v>
      </c>
      <c r="AW1248" s="294"/>
      <c r="AX1248" s="294"/>
      <c r="AY1248" s="294">
        <v>1</v>
      </c>
      <c r="AZ1248" s="294"/>
      <c r="BA1248" s="294"/>
      <c r="BB1248" s="294"/>
      <c r="BC1248" s="294"/>
      <c r="BD1248" s="294"/>
      <c r="BE1248" s="294"/>
      <c r="BF1248" s="294"/>
      <c r="BG1248" s="294"/>
      <c r="BH1248" s="294"/>
      <c r="BI1248" s="294"/>
      <c r="BJ1248" s="294"/>
      <c r="BK1248" s="294"/>
      <c r="BL1248" s="294"/>
      <c r="BM1248" s="294"/>
      <c r="BN1248" s="294"/>
      <c r="BO1248" s="294"/>
      <c r="BP1248" s="1"/>
      <c r="BQ1248" s="294"/>
      <c r="BR1248" s="17">
        <v>1</v>
      </c>
      <c r="BS1248" s="1">
        <f t="shared" si="10466"/>
        <v>0</v>
      </c>
      <c r="BT1248" s="17">
        <f t="shared" si="10913"/>
        <v>0</v>
      </c>
      <c r="BU1248" s="294"/>
      <c r="BV1248" s="294">
        <v>1</v>
      </c>
      <c r="BW1248" s="294"/>
      <c r="BX1248" s="294"/>
      <c r="BY1248" s="294"/>
      <c r="BZ1248" s="294"/>
      <c r="CA1248" s="294"/>
      <c r="CB1248" s="294"/>
      <c r="CC1248" s="294"/>
      <c r="CD1248" s="1"/>
      <c r="CE1248" s="1"/>
      <c r="CF1248" s="1"/>
      <c r="CG1248" s="294"/>
      <c r="CH1248" s="1">
        <v>1</v>
      </c>
      <c r="CI1248" s="1"/>
      <c r="CJ1248" s="1"/>
      <c r="CK1248" s="383"/>
      <c r="CL1248" s="383"/>
      <c r="CM1248" s="383"/>
      <c r="CN1248" s="1">
        <f>+SUM(BX1248:CC1248)*BW1248</f>
        <v>0</v>
      </c>
      <c r="CO1248" s="1">
        <f>+SUM(BX1248:CC1248)*BW1248</f>
        <v>0</v>
      </c>
      <c r="CP1248" s="20">
        <f>+SUM(BY1248:CC1248)*2.5+SUM(CD1248:CG1248)*0.5+SUM(CH1248:CJ1248)*2.5</f>
        <v>2.5</v>
      </c>
      <c r="CQ1248" s="351"/>
      <c r="CR1248" s="299">
        <f>+IF(SUM(AX1248:BM1248)&gt;0,1,0)</f>
        <v>1</v>
      </c>
      <c r="CS1248" s="294"/>
      <c r="CT1248" s="294"/>
      <c r="CU1248" s="1"/>
      <c r="CV1248" s="1"/>
      <c r="CW1248" s="1">
        <v>2</v>
      </c>
      <c r="CX1248" s="1"/>
      <c r="CY1248" s="1"/>
      <c r="CZ1248" s="294">
        <v>7</v>
      </c>
      <c r="DA1248" s="17">
        <f t="shared" si="10914"/>
        <v>0</v>
      </c>
      <c r="DB1248" s="359">
        <f t="shared" si="10495"/>
        <v>7</v>
      </c>
      <c r="DC1248" s="359">
        <f t="shared" si="10496"/>
        <v>2</v>
      </c>
      <c r="DD1248" s="294"/>
      <c r="DE1248" s="294">
        <v>6</v>
      </c>
      <c r="DF1248" s="294"/>
      <c r="DG1248" s="294"/>
      <c r="DH1248" s="294"/>
      <c r="DI1248" s="294"/>
      <c r="DJ1248" s="294"/>
      <c r="DK1248" s="294"/>
      <c r="DL1248" s="294"/>
      <c r="DM1248" s="294"/>
      <c r="DN1248" s="294"/>
      <c r="DO1248" s="1"/>
      <c r="DP1248" s="1"/>
      <c r="DQ1248" s="17">
        <f>+IF(AND(SUM(S1248:AA1248)&gt;0,SUM(FA1248:FF1248)&gt;0),CT1248,0)</f>
        <v>0</v>
      </c>
      <c r="DR1248" s="17">
        <f>+IF(AND(SUM(S1248:AA1248)&gt;0,SUM(FA1248:FF1248)&gt;0),CU1248,0)</f>
        <v>0</v>
      </c>
      <c r="DS1248" s="17">
        <f>+IF(AND(SUM(S1248:AA1248)&gt;0,SUM(FA1248:FF1248)&gt;0),CV1248,0)</f>
        <v>0</v>
      </c>
      <c r="DT1248" s="17">
        <f>+IF(AND(SUM(S1248:AA1248)&gt;0,SUM(FA1248:FF1248)&gt;0),CW1248,0)</f>
        <v>0</v>
      </c>
      <c r="DU1248" s="17">
        <f>+IF(AND(SUM(S1248:AA1248)&gt;0,SUM(FA1248:FF1248)&gt;0),CX1248,0)</f>
        <v>0</v>
      </c>
      <c r="DV1248" s="17">
        <f>+IF(AND(SUM(S1248:AA1248)&gt;0,SUM(FA1248:FF1248)&gt;0),CY1248,0)</f>
        <v>0</v>
      </c>
      <c r="DW1248" s="1"/>
      <c r="DX1248" s="1"/>
      <c r="DY1248" s="20">
        <f>+IF(AND(SUM(S1248:AB1248)&gt;0,SUM(FA1248:FF1248)&gt;0,DG1248&gt;=3),DG1248,0)</f>
        <v>0</v>
      </c>
      <c r="DZ1248" s="20">
        <f>+IF(AND(SUM(S1248:AB1248)&gt;0,SUM(FA1248:FF1248)&gt;0,DH1248&gt;=3),DH1248,0)</f>
        <v>0</v>
      </c>
      <c r="EA1248" s="20">
        <f>+IF(AND(SUM(S1248:AB1248)&gt;0,SUM(FA1248:FF1248)&gt;0,DI1248&gt;=3),DI1248,0)</f>
        <v>0</v>
      </c>
      <c r="EB1248" s="20">
        <f>+IF(AND(SUM(S1248:AB1248)&gt;0,SUM(FA1248:FF1248)&gt;0,DJ1248&gt;=3),DJ1248,0)</f>
        <v>0</v>
      </c>
      <c r="EC1248" s="18">
        <f>+IF(AND(CT1248=0,SUM(CU1248:CY1248)&gt;1,SUM(CU1248:CY1248)&lt;=4),1,IF(AND(CT1248=0,SUM(CU1248:CY1248)&gt;4),2,0))</f>
        <v>1</v>
      </c>
      <c r="ED1248" s="19">
        <f>+IF(EC1248&lt;&gt;0,EC1248*3,0)</f>
        <v>3</v>
      </c>
      <c r="EE1248" s="19">
        <f>+IF(SUM(AO1248:AR1248)+SUM(DK1248:DN1248)&gt;0,CT1248*3,0)</f>
        <v>0</v>
      </c>
      <c r="EF1248" s="1">
        <f>+IF(EE1248&gt;0,CT1248*4,0)</f>
        <v>0</v>
      </c>
      <c r="EG1248" s="18"/>
      <c r="EH1248" s="341"/>
      <c r="EI1248" s="294"/>
      <c r="EJ1248" s="294">
        <v>9</v>
      </c>
      <c r="EK1248" s="294"/>
      <c r="EL1248" s="19">
        <v>1</v>
      </c>
      <c r="EM1248" s="19"/>
      <c r="EN1248" s="19"/>
      <c r="EO1248" s="366"/>
      <c r="EP1248" s="366"/>
      <c r="EQ1248" s="374">
        <v>1</v>
      </c>
      <c r="ER1248" s="374"/>
      <c r="ES1248" s="374"/>
      <c r="ET1248" s="374"/>
      <c r="EU1248" s="18">
        <f>IF(SUM(CU1248:CX1248)&gt;0,CZ1248*1+2,0)</f>
        <v>9</v>
      </c>
      <c r="EV1248" s="18">
        <f t="shared" si="10488"/>
        <v>2</v>
      </c>
      <c r="EW1248" s="341">
        <v>1</v>
      </c>
      <c r="EX1248" s="341"/>
      <c r="EY1248" s="341">
        <v>2</v>
      </c>
      <c r="EZ1248" s="365">
        <f t="shared" si="10498"/>
        <v>0</v>
      </c>
      <c r="FA1248" s="294"/>
      <c r="FB1248" s="294"/>
      <c r="FC1248" s="294"/>
      <c r="FD1248" s="300"/>
      <c r="FE1248" s="300"/>
      <c r="FF1248" s="300"/>
      <c r="FG1248" s="300"/>
      <c r="FH1248" s="300"/>
      <c r="FI1248" s="300">
        <f>F1248</f>
        <v>33</v>
      </c>
      <c r="FJ1248" s="300"/>
      <c r="FK1248" s="294"/>
      <c r="FL1248" s="294"/>
      <c r="FM1248" s="294"/>
      <c r="FN1248" s="294"/>
      <c r="FO1248" s="294"/>
      <c r="FP1248" s="20">
        <f t="shared" si="10499"/>
        <v>0</v>
      </c>
      <c r="FQ1248" s="20">
        <f t="shared" si="10916"/>
        <v>6</v>
      </c>
      <c r="FR1248" s="20">
        <f t="shared" si="10916"/>
        <v>0</v>
      </c>
      <c r="FS1248" s="20">
        <f t="shared" si="10917"/>
        <v>0</v>
      </c>
      <c r="FT1248" s="20">
        <f t="shared" si="10917"/>
        <v>0</v>
      </c>
      <c r="FU1248" s="20">
        <f t="shared" si="10917"/>
        <v>0</v>
      </c>
      <c r="FV1248" s="20">
        <f t="shared" si="10917"/>
        <v>0</v>
      </c>
      <c r="FW1248" s="294"/>
    </row>
    <row r="1249" spans="1:179" s="301" customFormat="1" ht="27.75" customHeight="1">
      <c r="A1249" s="295"/>
      <c r="B1249" s="41">
        <v>8</v>
      </c>
      <c r="C1249" s="41">
        <f>B1249</f>
        <v>8</v>
      </c>
      <c r="D1249" s="296"/>
      <c r="E1249" s="296"/>
      <c r="F1249" s="296"/>
      <c r="G1249" s="296"/>
      <c r="H1249" s="297"/>
      <c r="I1249" s="297"/>
      <c r="J1249" s="294"/>
      <c r="K1249" s="294"/>
      <c r="L1249" s="294"/>
      <c r="M1249" s="294"/>
      <c r="N1249" s="297"/>
      <c r="O1249" s="297"/>
      <c r="P1249" s="1"/>
      <c r="Q1249" s="16"/>
      <c r="R1249" s="1"/>
      <c r="S1249" s="294"/>
      <c r="T1249" s="294"/>
      <c r="U1249" s="294"/>
      <c r="V1249" s="294"/>
      <c r="W1249" s="294"/>
      <c r="X1249" s="294"/>
      <c r="Y1249" s="294"/>
      <c r="Z1249" s="294"/>
      <c r="AA1249" s="294"/>
      <c r="AB1249" s="294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294"/>
      <c r="AP1249" s="294"/>
      <c r="AQ1249" s="294"/>
      <c r="AR1249" s="294"/>
      <c r="AS1249" s="298">
        <f t="shared" si="10760"/>
        <v>0</v>
      </c>
      <c r="AT1249" s="298">
        <f t="shared" si="10761"/>
        <v>0</v>
      </c>
      <c r="AU1249" s="298">
        <f t="shared" si="10762"/>
        <v>0</v>
      </c>
      <c r="AV1249" s="298">
        <f t="shared" si="10763"/>
        <v>0</v>
      </c>
      <c r="AW1249" s="294"/>
      <c r="AX1249" s="294"/>
      <c r="AY1249" s="294"/>
      <c r="AZ1249" s="294"/>
      <c r="BA1249" s="294"/>
      <c r="BB1249" s="294"/>
      <c r="BC1249" s="294"/>
      <c r="BD1249" s="294"/>
      <c r="BE1249" s="294"/>
      <c r="BF1249" s="294"/>
      <c r="BG1249" s="294"/>
      <c r="BH1249" s="294"/>
      <c r="BI1249" s="294"/>
      <c r="BJ1249" s="294"/>
      <c r="BK1249" s="294"/>
      <c r="BL1249" s="294"/>
      <c r="BM1249" s="294"/>
      <c r="BN1249" s="294"/>
      <c r="BO1249" s="294"/>
      <c r="BP1249" s="1"/>
      <c r="BQ1249" s="294"/>
      <c r="BR1249" s="17">
        <v>2</v>
      </c>
      <c r="BS1249" s="1">
        <f t="shared" si="10466"/>
        <v>0</v>
      </c>
      <c r="BT1249" s="17"/>
      <c r="BU1249" s="294">
        <v>16</v>
      </c>
      <c r="BV1249" s="294"/>
      <c r="BW1249" s="294"/>
      <c r="BX1249" s="294"/>
      <c r="BY1249" s="294"/>
      <c r="BZ1249" s="294"/>
      <c r="CA1249" s="294"/>
      <c r="CB1249" s="294"/>
      <c r="CC1249" s="294"/>
      <c r="CD1249" s="1"/>
      <c r="CE1249" s="1"/>
      <c r="CF1249" s="1"/>
      <c r="CG1249" s="294"/>
      <c r="CH1249" s="1"/>
      <c r="CI1249" s="1"/>
      <c r="CJ1249" s="1"/>
      <c r="CK1249" s="383"/>
      <c r="CL1249" s="383"/>
      <c r="CM1249" s="383"/>
      <c r="CN1249" s="1"/>
      <c r="CO1249" s="1"/>
      <c r="CP1249" s="20"/>
      <c r="CQ1249" s="351"/>
      <c r="CR1249" s="299"/>
      <c r="CS1249" s="294"/>
      <c r="CT1249" s="294"/>
      <c r="CU1249" s="1"/>
      <c r="CV1249" s="1"/>
      <c r="CW1249" s="1"/>
      <c r="CX1249" s="1"/>
      <c r="CY1249" s="1"/>
      <c r="CZ1249" s="294"/>
      <c r="DA1249" s="17"/>
      <c r="DB1249" s="359">
        <f t="shared" si="10495"/>
        <v>0</v>
      </c>
      <c r="DC1249" s="359">
        <f t="shared" si="10496"/>
        <v>0</v>
      </c>
      <c r="DD1249" s="294"/>
      <c r="DE1249" s="294"/>
      <c r="DF1249" s="294"/>
      <c r="DG1249" s="294"/>
      <c r="DH1249" s="294"/>
      <c r="DI1249" s="294"/>
      <c r="DJ1249" s="294"/>
      <c r="DK1249" s="294"/>
      <c r="DL1249" s="294"/>
      <c r="DM1249" s="294"/>
      <c r="DN1249" s="294"/>
      <c r="DO1249" s="1"/>
      <c r="DP1249" s="1"/>
      <c r="DQ1249" s="17"/>
      <c r="DR1249" s="17"/>
      <c r="DS1249" s="17"/>
      <c r="DT1249" s="17"/>
      <c r="DU1249" s="17"/>
      <c r="DV1249" s="17"/>
      <c r="DW1249" s="1"/>
      <c r="DX1249" s="1"/>
      <c r="DY1249" s="20"/>
      <c r="DZ1249" s="20"/>
      <c r="EA1249" s="20"/>
      <c r="EB1249" s="20"/>
      <c r="EC1249" s="18"/>
      <c r="ED1249" s="19"/>
      <c r="EE1249" s="19"/>
      <c r="EF1249" s="1"/>
      <c r="EG1249" s="18"/>
      <c r="EH1249" s="341"/>
      <c r="EI1249" s="294"/>
      <c r="EJ1249" s="294"/>
      <c r="EK1249" s="294"/>
      <c r="EL1249" s="19"/>
      <c r="EM1249" s="19"/>
      <c r="EN1249" s="19"/>
      <c r="EO1249" s="366"/>
      <c r="EP1249" s="366"/>
      <c r="EQ1249" s="374"/>
      <c r="ER1249" s="374"/>
      <c r="ES1249" s="374"/>
      <c r="ET1249" s="374"/>
      <c r="EU1249" s="18"/>
      <c r="EV1249" s="18">
        <f t="shared" si="10488"/>
        <v>0</v>
      </c>
      <c r="EW1249" s="341"/>
      <c r="EX1249" s="341"/>
      <c r="EY1249" s="341"/>
      <c r="EZ1249" s="365">
        <f t="shared" si="10498"/>
        <v>0</v>
      </c>
      <c r="FA1249" s="294"/>
      <c r="FB1249" s="294"/>
      <c r="FC1249" s="294"/>
      <c r="FD1249" s="300"/>
      <c r="FE1249" s="300"/>
      <c r="FF1249" s="300"/>
      <c r="FG1249" s="300"/>
      <c r="FH1249" s="300"/>
      <c r="FI1249" s="300"/>
      <c r="FJ1249" s="300"/>
      <c r="FK1249" s="294"/>
      <c r="FL1249" s="294"/>
      <c r="FM1249" s="294"/>
      <c r="FN1249" s="294"/>
      <c r="FO1249" s="294"/>
      <c r="FP1249" s="20">
        <f t="shared" si="10499"/>
        <v>0</v>
      </c>
      <c r="FQ1249" s="20"/>
      <c r="FR1249" s="20"/>
      <c r="FS1249" s="20"/>
      <c r="FT1249" s="20"/>
      <c r="FU1249" s="20"/>
      <c r="FV1249" s="20"/>
      <c r="FW1249" s="294"/>
    </row>
    <row r="1250" spans="1:179" s="301" customFormat="1" ht="27.75" customHeight="1">
      <c r="A1250" s="295"/>
      <c r="B1250" s="296" t="s">
        <v>204</v>
      </c>
      <c r="C1250" s="296" t="str">
        <f>B1250</f>
        <v>8.1</v>
      </c>
      <c r="D1250" s="296" t="s">
        <v>53</v>
      </c>
      <c r="E1250" s="296" t="s">
        <v>53</v>
      </c>
      <c r="F1250" s="296">
        <v>32</v>
      </c>
      <c r="G1250" s="296">
        <f>F1250</f>
        <v>32</v>
      </c>
      <c r="H1250" s="297"/>
      <c r="I1250" s="297"/>
      <c r="J1250" s="294"/>
      <c r="K1250" s="294"/>
      <c r="L1250" s="294"/>
      <c r="M1250" s="294"/>
      <c r="N1250" s="297"/>
      <c r="O1250" s="297"/>
      <c r="P1250" s="1"/>
      <c r="Q1250" s="16"/>
      <c r="R1250" s="1"/>
      <c r="S1250" s="294"/>
      <c r="T1250" s="294"/>
      <c r="U1250" s="294"/>
      <c r="V1250" s="294"/>
      <c r="W1250" s="294"/>
      <c r="X1250" s="294"/>
      <c r="Y1250" s="294"/>
      <c r="Z1250" s="294"/>
      <c r="AA1250" s="294"/>
      <c r="AB1250" s="294"/>
      <c r="AC1250" s="1">
        <f t="shared" ref="AC1250:AC1251" si="10918">+IF(S1250=1,1,0)+IF(T1250=1,1,0)</f>
        <v>0</v>
      </c>
      <c r="AD1250" s="1">
        <f t="shared" ref="AD1250:AD1251" si="10919">+IF(U1250=1,1,0)+IF(V1250=1,1,0)</f>
        <v>0</v>
      </c>
      <c r="AE1250" s="1">
        <f t="shared" ref="AE1250:AE1251" si="10920">+IF(W1250=1,1,0)+IF(X1250=1,1,0)</f>
        <v>0</v>
      </c>
      <c r="AF1250" s="1">
        <f t="shared" ref="AF1250:AF1251" si="10921">+IF(Y1250=1,1,0)+IF(Z1250=1,1,0)</f>
        <v>0</v>
      </c>
      <c r="AG1250" s="1">
        <f t="shared" ref="AG1250:AG1251" si="10922">+IF(AA1250=1,1,0)</f>
        <v>0</v>
      </c>
      <c r="AH1250" s="1">
        <f t="shared" ref="AH1250:AH1251" si="10923">+IF(AB1250=1,1,0)</f>
        <v>0</v>
      </c>
      <c r="AI1250" s="1">
        <f t="shared" ref="AI1250:AI1251" si="10924">+IF(S1250=2,1,0)+IF(T1250=2,1,0)</f>
        <v>0</v>
      </c>
      <c r="AJ1250" s="1">
        <f t="shared" ref="AJ1250:AJ1251" si="10925">+IF(U1250=2,1,0)+IF(V1250=2,1,0)</f>
        <v>0</v>
      </c>
      <c r="AK1250" s="1">
        <f t="shared" ref="AK1250:AK1251" si="10926">+IF(X1250=2,1,0)+IF(W1250=2,1,0)</f>
        <v>0</v>
      </c>
      <c r="AL1250" s="1">
        <f t="shared" ref="AL1250:AL1251" si="10927">+IF(Y1250=2,1,0)+IF(Z1250=2,1,0)</f>
        <v>0</v>
      </c>
      <c r="AM1250" s="1">
        <f t="shared" ref="AM1250:AM1251" si="10928">+IF(AA1250=2,1,0)</f>
        <v>0</v>
      </c>
      <c r="AN1250" s="1">
        <f t="shared" ref="AN1250:AN1251" si="10929">+IF(AB1250=2,1,0)</f>
        <v>0</v>
      </c>
      <c r="AO1250" s="294"/>
      <c r="AP1250" s="294"/>
      <c r="AQ1250" s="294"/>
      <c r="AR1250" s="294"/>
      <c r="AS1250" s="298">
        <f t="shared" si="10760"/>
        <v>0</v>
      </c>
      <c r="AT1250" s="298">
        <f t="shared" si="10761"/>
        <v>0</v>
      </c>
      <c r="AU1250" s="298">
        <f t="shared" si="10762"/>
        <v>0</v>
      </c>
      <c r="AV1250" s="298">
        <f t="shared" si="10763"/>
        <v>0</v>
      </c>
      <c r="AW1250" s="294"/>
      <c r="AX1250" s="294"/>
      <c r="AY1250" s="294"/>
      <c r="AZ1250" s="294"/>
      <c r="BA1250" s="294"/>
      <c r="BB1250" s="294"/>
      <c r="BC1250" s="294"/>
      <c r="BD1250" s="294"/>
      <c r="BE1250" s="294"/>
      <c r="BF1250" s="294"/>
      <c r="BG1250" s="294"/>
      <c r="BH1250" s="294"/>
      <c r="BI1250" s="294">
        <v>1</v>
      </c>
      <c r="BJ1250" s="294"/>
      <c r="BK1250" s="294"/>
      <c r="BL1250" s="294"/>
      <c r="BM1250" s="294"/>
      <c r="BN1250" s="294"/>
      <c r="BO1250" s="294"/>
      <c r="BP1250" s="1"/>
      <c r="BQ1250" s="294"/>
      <c r="BR1250" s="17">
        <v>2</v>
      </c>
      <c r="BS1250" s="1">
        <f t="shared" si="10466"/>
        <v>0</v>
      </c>
      <c r="BT1250" s="17">
        <f t="shared" ref="BT1250:BT1251" si="10930">+BS1250*2</f>
        <v>0</v>
      </c>
      <c r="BU1250" s="294"/>
      <c r="BV1250" s="294">
        <v>1</v>
      </c>
      <c r="BW1250" s="294"/>
      <c r="BX1250" s="294"/>
      <c r="BY1250" s="294"/>
      <c r="BZ1250" s="294"/>
      <c r="CA1250" s="294"/>
      <c r="CB1250" s="294"/>
      <c r="CC1250" s="294"/>
      <c r="CD1250" s="1"/>
      <c r="CE1250" s="1"/>
      <c r="CF1250" s="1"/>
      <c r="CG1250" s="294"/>
      <c r="CH1250" s="1">
        <v>1</v>
      </c>
      <c r="CI1250" s="1"/>
      <c r="CJ1250" s="1"/>
      <c r="CK1250" s="383"/>
      <c r="CL1250" s="383"/>
      <c r="CM1250" s="383"/>
      <c r="CN1250" s="1">
        <f t="shared" ref="CN1250:CN1254" si="10931">+SUM(BX1250:CC1250)*BW1250</f>
        <v>0</v>
      </c>
      <c r="CO1250" s="1">
        <f t="shared" ref="CO1250:CO1254" si="10932">+SUM(BX1250:CC1250)*BW1250</f>
        <v>0</v>
      </c>
      <c r="CP1250" s="20">
        <f t="shared" ref="CP1250:CP1254" si="10933">+SUM(BY1250:CC1250)*2.5+SUM(CD1250:CG1250)*0.5+SUM(CH1250:CJ1250)*2.5</f>
        <v>2.5</v>
      </c>
      <c r="CQ1250" s="351"/>
      <c r="CR1250" s="299">
        <f>+IF(SUM(AX1250:BM1250)&gt;0,1,0)</f>
        <v>1</v>
      </c>
      <c r="CS1250" s="294"/>
      <c r="CT1250" s="294"/>
      <c r="CU1250" s="1"/>
      <c r="CV1250" s="1"/>
      <c r="CW1250" s="1">
        <v>1</v>
      </c>
      <c r="CX1250" s="1"/>
      <c r="CY1250" s="1">
        <v>1</v>
      </c>
      <c r="CZ1250" s="294">
        <v>4</v>
      </c>
      <c r="DA1250" s="17">
        <f t="shared" ref="DA1250:DA1251" si="10934">+CY1250</f>
        <v>1</v>
      </c>
      <c r="DB1250" s="359">
        <f t="shared" si="10495"/>
        <v>5</v>
      </c>
      <c r="DC1250" s="359">
        <f t="shared" si="10496"/>
        <v>2</v>
      </c>
      <c r="DD1250" s="294"/>
      <c r="DE1250" s="294">
        <v>3</v>
      </c>
      <c r="DF1250" s="294">
        <v>3</v>
      </c>
      <c r="DG1250" s="294"/>
      <c r="DH1250" s="294"/>
      <c r="DI1250" s="294"/>
      <c r="DJ1250" s="294"/>
      <c r="DK1250" s="294"/>
      <c r="DL1250" s="294"/>
      <c r="DM1250" s="294"/>
      <c r="DN1250" s="294"/>
      <c r="DO1250" s="1"/>
      <c r="DP1250" s="1"/>
      <c r="DQ1250" s="17">
        <f t="shared" ref="DQ1250:DQ1254" si="10935">+IF(AND(SUM(S1250:AA1250)&gt;0,SUM(FA1250:FF1250)&gt;0),CT1250,0)</f>
        <v>0</v>
      </c>
      <c r="DR1250" s="17">
        <f t="shared" ref="DR1250:DR1254" si="10936">+IF(AND(SUM(S1250:AA1250)&gt;0,SUM(FA1250:FF1250)&gt;0),CU1250,0)</f>
        <v>0</v>
      </c>
      <c r="DS1250" s="17">
        <f t="shared" ref="DS1250:DS1254" si="10937">+IF(AND(SUM(S1250:AA1250)&gt;0,SUM(FA1250:FF1250)&gt;0),CV1250,0)</f>
        <v>0</v>
      </c>
      <c r="DT1250" s="17">
        <f t="shared" ref="DT1250:DT1254" si="10938">+IF(AND(SUM(S1250:AA1250)&gt;0,SUM(FA1250:FF1250)&gt;0),CW1250,0)</f>
        <v>0</v>
      </c>
      <c r="DU1250" s="17">
        <f t="shared" ref="DU1250:DU1254" si="10939">+IF(AND(SUM(S1250:AA1250)&gt;0,SUM(FA1250:FF1250)&gt;0),CX1250,0)</f>
        <v>0</v>
      </c>
      <c r="DV1250" s="17">
        <f t="shared" ref="DV1250:DV1254" si="10940">+IF(AND(SUM(S1250:AA1250)&gt;0,SUM(FA1250:FF1250)&gt;0),CY1250,0)</f>
        <v>0</v>
      </c>
      <c r="DW1250" s="1"/>
      <c r="DX1250" s="1"/>
      <c r="DY1250" s="20">
        <f t="shared" ref="DY1250:DY1254" si="10941">+IF(AND(SUM(S1250:AB1250)&gt;0,SUM(FA1250:FF1250)&gt;0,DG1250&gt;=3),DG1250,0)</f>
        <v>0</v>
      </c>
      <c r="DZ1250" s="20">
        <f t="shared" ref="DZ1250:DZ1254" si="10942">+IF(AND(SUM(S1250:AB1250)&gt;0,SUM(FA1250:FF1250)&gt;0,DH1250&gt;=3),DH1250,0)</f>
        <v>0</v>
      </c>
      <c r="EA1250" s="20">
        <f t="shared" ref="EA1250:EA1254" si="10943">+IF(AND(SUM(S1250:AB1250)&gt;0,SUM(FA1250:FF1250)&gt;0,DI1250&gt;=3),DI1250,0)</f>
        <v>0</v>
      </c>
      <c r="EB1250" s="20">
        <f t="shared" ref="EB1250:EB1254" si="10944">+IF(AND(SUM(S1250:AB1250)&gt;0,SUM(FA1250:FF1250)&gt;0,DJ1250&gt;=3),DJ1250,0)</f>
        <v>0</v>
      </c>
      <c r="EC1250" s="18">
        <f t="shared" ref="EC1250:EC1254" si="10945">+IF(AND(CT1250=0,SUM(CU1250:CY1250)&gt;1,SUM(CU1250:CY1250)&lt;=4),1,IF(AND(CT1250=0,SUM(CU1250:CY1250)&gt;4),2,0))</f>
        <v>1</v>
      </c>
      <c r="ED1250" s="19">
        <f>+IF(EC1250&lt;&gt;0,EC1250*3,0)</f>
        <v>3</v>
      </c>
      <c r="EE1250" s="19">
        <f t="shared" ref="EE1250:EE1254" si="10946">+IF(SUM(AO1250:AR1250)+SUM(DK1250:DN1250)&gt;0,CT1250*3,0)</f>
        <v>0</v>
      </c>
      <c r="EF1250" s="1">
        <f t="shared" ref="EF1250:EF1254" si="10947">+IF(EE1250&gt;0,CT1250*4,0)</f>
        <v>0</v>
      </c>
      <c r="EG1250" s="18">
        <f t="shared" ref="EG1250:EG1254" si="10948">+IF(AND(CT1250+EC1250=0,SUM(AO1250:AR1250)&gt;0,SUM(DK1250:DN1250)&gt;0),(CU1250+CV1250+CW1250+CX1250)*2+CY1250*5,(EC1250+CT1250-FO1250)*5)+IF(AND(EC1250+DQ1250+CT1250=0,SUM(AO1250:AR1250)&gt;0),SUM(CU1250:CX1250)*2+CY1250*5,0)</f>
        <v>5</v>
      </c>
      <c r="EH1250" s="341"/>
      <c r="EI1250" s="294"/>
      <c r="EJ1250" s="294">
        <v>4.5</v>
      </c>
      <c r="EK1250" s="294">
        <v>4.5</v>
      </c>
      <c r="EL1250" s="19">
        <v>1</v>
      </c>
      <c r="EM1250" s="19"/>
      <c r="EN1250" s="19"/>
      <c r="EO1250" s="366"/>
      <c r="EP1250" s="366"/>
      <c r="EQ1250" s="374"/>
      <c r="ER1250" s="374"/>
      <c r="ES1250" s="374"/>
      <c r="ET1250" s="374"/>
      <c r="EU1250" s="18">
        <f t="shared" ref="EU1250:EU1254" si="10949">IF(SUM(CU1250:CX1250)&gt;0,CZ1250*1+2,0)</f>
        <v>6</v>
      </c>
      <c r="EV1250" s="18">
        <f t="shared" si="10488"/>
        <v>2</v>
      </c>
      <c r="EW1250" s="341">
        <v>1</v>
      </c>
      <c r="EX1250" s="341"/>
      <c r="EY1250" s="341">
        <v>4</v>
      </c>
      <c r="EZ1250" s="365">
        <f t="shared" si="10498"/>
        <v>0</v>
      </c>
      <c r="FA1250" s="294"/>
      <c r="FB1250" s="294"/>
      <c r="FC1250" s="294"/>
      <c r="FD1250" s="300"/>
      <c r="FE1250" s="300"/>
      <c r="FF1250" s="300"/>
      <c r="FG1250" s="300"/>
      <c r="FH1250" s="300"/>
      <c r="FI1250" s="300"/>
      <c r="FJ1250" s="300">
        <f>F1250</f>
        <v>32</v>
      </c>
      <c r="FK1250" s="294"/>
      <c r="FL1250" s="294"/>
      <c r="FM1250" s="294"/>
      <c r="FN1250" s="294"/>
      <c r="FO1250" s="294"/>
      <c r="FP1250" s="20">
        <f t="shared" si="10499"/>
        <v>0</v>
      </c>
      <c r="FQ1250" s="20">
        <f t="shared" ref="FQ1250:FR1254" si="10950">+DE1250</f>
        <v>3</v>
      </c>
      <c r="FR1250" s="20">
        <f t="shared" si="10950"/>
        <v>3</v>
      </c>
      <c r="FS1250" s="20">
        <f t="shared" ref="FS1250:FV1254" si="10951">+IF(DG1250&lt;3,DG1250,0)</f>
        <v>0</v>
      </c>
      <c r="FT1250" s="20">
        <f t="shared" si="10951"/>
        <v>0</v>
      </c>
      <c r="FU1250" s="20">
        <f t="shared" si="10951"/>
        <v>0</v>
      </c>
      <c r="FV1250" s="20">
        <f t="shared" si="10951"/>
        <v>0</v>
      </c>
      <c r="FW1250" s="408" t="s">
        <v>832</v>
      </c>
    </row>
    <row r="1251" spans="1:179" s="301" customFormat="1" ht="27.75" customHeight="1">
      <c r="A1251" s="295"/>
      <c r="B1251" s="296" t="s">
        <v>307</v>
      </c>
      <c r="C1251" s="296" t="str">
        <f>B1251</f>
        <v>8.2</v>
      </c>
      <c r="D1251" s="296" t="s">
        <v>53</v>
      </c>
      <c r="E1251" s="296" t="s">
        <v>53</v>
      </c>
      <c r="F1251" s="296">
        <v>31</v>
      </c>
      <c r="G1251" s="296">
        <f>F1251</f>
        <v>31</v>
      </c>
      <c r="H1251" s="297"/>
      <c r="I1251" s="297"/>
      <c r="J1251" s="294"/>
      <c r="K1251" s="294"/>
      <c r="L1251" s="294"/>
      <c r="M1251" s="294"/>
      <c r="N1251" s="297"/>
      <c r="O1251" s="297"/>
      <c r="P1251" s="1"/>
      <c r="Q1251" s="16"/>
      <c r="R1251" s="1"/>
      <c r="S1251" s="294"/>
      <c r="T1251" s="294"/>
      <c r="U1251" s="294"/>
      <c r="V1251" s="294"/>
      <c r="W1251" s="294"/>
      <c r="X1251" s="294"/>
      <c r="Y1251" s="294"/>
      <c r="Z1251" s="294"/>
      <c r="AA1251" s="294"/>
      <c r="AB1251" s="294"/>
      <c r="AC1251" s="1">
        <f t="shared" si="10918"/>
        <v>0</v>
      </c>
      <c r="AD1251" s="1">
        <f t="shared" si="10919"/>
        <v>0</v>
      </c>
      <c r="AE1251" s="1">
        <f t="shared" si="10920"/>
        <v>0</v>
      </c>
      <c r="AF1251" s="1">
        <f t="shared" si="10921"/>
        <v>0</v>
      </c>
      <c r="AG1251" s="1">
        <f t="shared" si="10922"/>
        <v>0</v>
      </c>
      <c r="AH1251" s="1">
        <f t="shared" si="10923"/>
        <v>0</v>
      </c>
      <c r="AI1251" s="1">
        <f t="shared" si="10924"/>
        <v>0</v>
      </c>
      <c r="AJ1251" s="1">
        <f t="shared" si="10925"/>
        <v>0</v>
      </c>
      <c r="AK1251" s="1">
        <f t="shared" si="10926"/>
        <v>0</v>
      </c>
      <c r="AL1251" s="1">
        <f t="shared" si="10927"/>
        <v>0</v>
      </c>
      <c r="AM1251" s="1">
        <f t="shared" si="10928"/>
        <v>0</v>
      </c>
      <c r="AN1251" s="1">
        <f t="shared" si="10929"/>
        <v>0</v>
      </c>
      <c r="AO1251" s="294"/>
      <c r="AP1251" s="294"/>
      <c r="AQ1251" s="294"/>
      <c r="AR1251" s="294"/>
      <c r="AS1251" s="298">
        <f t="shared" si="10760"/>
        <v>0</v>
      </c>
      <c r="AT1251" s="298">
        <f t="shared" si="10761"/>
        <v>0</v>
      </c>
      <c r="AU1251" s="298">
        <f t="shared" si="10762"/>
        <v>0</v>
      </c>
      <c r="AV1251" s="298">
        <f t="shared" si="10763"/>
        <v>0</v>
      </c>
      <c r="AW1251" s="294"/>
      <c r="AX1251" s="294"/>
      <c r="AY1251" s="294"/>
      <c r="AZ1251" s="294"/>
      <c r="BA1251" s="294"/>
      <c r="BB1251" s="294"/>
      <c r="BC1251" s="294"/>
      <c r="BD1251" s="294"/>
      <c r="BE1251" s="294"/>
      <c r="BF1251" s="294"/>
      <c r="BG1251" s="294"/>
      <c r="BH1251" s="294"/>
      <c r="BI1251" s="294">
        <v>1</v>
      </c>
      <c r="BJ1251" s="294"/>
      <c r="BK1251" s="294"/>
      <c r="BL1251" s="294"/>
      <c r="BM1251" s="294"/>
      <c r="BN1251" s="294"/>
      <c r="BO1251" s="294"/>
      <c r="BP1251" s="1"/>
      <c r="BQ1251" s="294"/>
      <c r="BR1251" s="17">
        <v>2</v>
      </c>
      <c r="BS1251" s="1">
        <f t="shared" si="10466"/>
        <v>0</v>
      </c>
      <c r="BT1251" s="17">
        <f t="shared" si="10930"/>
        <v>0</v>
      </c>
      <c r="BU1251" s="294"/>
      <c r="BV1251" s="294">
        <v>1</v>
      </c>
      <c r="BW1251" s="294"/>
      <c r="BX1251" s="294"/>
      <c r="BY1251" s="294"/>
      <c r="BZ1251" s="294"/>
      <c r="CA1251" s="294"/>
      <c r="CB1251" s="294"/>
      <c r="CC1251" s="294"/>
      <c r="CD1251" s="1"/>
      <c r="CE1251" s="1"/>
      <c r="CF1251" s="1"/>
      <c r="CG1251" s="294"/>
      <c r="CH1251" s="1">
        <v>1</v>
      </c>
      <c r="CI1251" s="1"/>
      <c r="CJ1251" s="1"/>
      <c r="CK1251" s="383"/>
      <c r="CL1251" s="383"/>
      <c r="CM1251" s="383"/>
      <c r="CN1251" s="1">
        <f t="shared" si="10931"/>
        <v>0</v>
      </c>
      <c r="CO1251" s="1">
        <f t="shared" si="10932"/>
        <v>0</v>
      </c>
      <c r="CP1251" s="20">
        <f t="shared" si="10933"/>
        <v>2.5</v>
      </c>
      <c r="CQ1251" s="351"/>
      <c r="CR1251" s="299">
        <f>+IF(SUM(AX1251:BM1251)&gt;0,1,0)</f>
        <v>1</v>
      </c>
      <c r="CS1251" s="294"/>
      <c r="CT1251" s="294"/>
      <c r="CU1251" s="1"/>
      <c r="CV1251" s="1"/>
      <c r="CW1251" s="1">
        <v>1</v>
      </c>
      <c r="CX1251" s="1"/>
      <c r="CY1251" s="1">
        <v>1</v>
      </c>
      <c r="CZ1251" s="294">
        <v>3</v>
      </c>
      <c r="DA1251" s="17">
        <f t="shared" si="10934"/>
        <v>1</v>
      </c>
      <c r="DB1251" s="359">
        <f t="shared" si="10495"/>
        <v>4</v>
      </c>
      <c r="DC1251" s="359">
        <f t="shared" si="10496"/>
        <v>2</v>
      </c>
      <c r="DD1251" s="294"/>
      <c r="DE1251" s="294">
        <v>3</v>
      </c>
      <c r="DF1251" s="294"/>
      <c r="DG1251" s="294"/>
      <c r="DH1251" s="294"/>
      <c r="DI1251" s="294">
        <v>3</v>
      </c>
      <c r="DJ1251" s="294"/>
      <c r="DK1251" s="294"/>
      <c r="DL1251" s="294"/>
      <c r="DM1251" s="294"/>
      <c r="DN1251" s="294"/>
      <c r="DO1251" s="1"/>
      <c r="DP1251" s="1"/>
      <c r="DQ1251" s="17">
        <f t="shared" si="10935"/>
        <v>0</v>
      </c>
      <c r="DR1251" s="17">
        <f t="shared" si="10936"/>
        <v>0</v>
      </c>
      <c r="DS1251" s="17">
        <f t="shared" si="10937"/>
        <v>0</v>
      </c>
      <c r="DT1251" s="17">
        <f t="shared" si="10938"/>
        <v>0</v>
      </c>
      <c r="DU1251" s="17">
        <f t="shared" si="10939"/>
        <v>0</v>
      </c>
      <c r="DV1251" s="17">
        <f t="shared" si="10940"/>
        <v>0</v>
      </c>
      <c r="DW1251" s="1"/>
      <c r="DX1251" s="1"/>
      <c r="DY1251" s="20">
        <f t="shared" si="10941"/>
        <v>0</v>
      </c>
      <c r="DZ1251" s="20">
        <f t="shared" si="10942"/>
        <v>0</v>
      </c>
      <c r="EA1251" s="20">
        <f t="shared" si="10943"/>
        <v>0</v>
      </c>
      <c r="EB1251" s="20">
        <f t="shared" si="10944"/>
        <v>0</v>
      </c>
      <c r="EC1251" s="18">
        <f t="shared" si="10945"/>
        <v>1</v>
      </c>
      <c r="ED1251" s="19">
        <f>+IF(EC1251&lt;&gt;0,EC1251*3,0)</f>
        <v>3</v>
      </c>
      <c r="EE1251" s="19">
        <f t="shared" si="10946"/>
        <v>0</v>
      </c>
      <c r="EF1251" s="1">
        <f t="shared" si="10947"/>
        <v>0</v>
      </c>
      <c r="EG1251" s="18">
        <f t="shared" si="10948"/>
        <v>5</v>
      </c>
      <c r="EH1251" s="341"/>
      <c r="EI1251" s="294"/>
      <c r="EJ1251" s="294">
        <v>4.5</v>
      </c>
      <c r="EK1251" s="294"/>
      <c r="EL1251" s="19">
        <v>1</v>
      </c>
      <c r="EM1251" s="19"/>
      <c r="EN1251" s="19"/>
      <c r="EO1251" s="366"/>
      <c r="EP1251" s="366"/>
      <c r="EQ1251" s="374"/>
      <c r="ER1251" s="374"/>
      <c r="ES1251" s="374"/>
      <c r="ET1251" s="374"/>
      <c r="EU1251" s="18">
        <f t="shared" si="10949"/>
        <v>5</v>
      </c>
      <c r="EV1251" s="18">
        <f t="shared" si="10488"/>
        <v>2</v>
      </c>
      <c r="EW1251" s="341">
        <v>1</v>
      </c>
      <c r="EX1251" s="341"/>
      <c r="EY1251" s="341">
        <v>4</v>
      </c>
      <c r="EZ1251" s="365">
        <f t="shared" si="10498"/>
        <v>0</v>
      </c>
      <c r="FA1251" s="294"/>
      <c r="FB1251" s="294"/>
      <c r="FC1251" s="294"/>
      <c r="FD1251" s="300"/>
      <c r="FE1251" s="300"/>
      <c r="FF1251" s="300"/>
      <c r="FG1251" s="300"/>
      <c r="FH1251" s="300"/>
      <c r="FI1251" s="300"/>
      <c r="FJ1251" s="300">
        <f t="shared" ref="FJ1251" si="10952">F1251</f>
        <v>31</v>
      </c>
      <c r="FK1251" s="294"/>
      <c r="FL1251" s="294"/>
      <c r="FM1251" s="294"/>
      <c r="FN1251" s="294"/>
      <c r="FO1251" s="294"/>
      <c r="FP1251" s="20">
        <f t="shared" si="10499"/>
        <v>0</v>
      </c>
      <c r="FQ1251" s="20">
        <f t="shared" si="10950"/>
        <v>3</v>
      </c>
      <c r="FR1251" s="20">
        <f t="shared" si="10950"/>
        <v>0</v>
      </c>
      <c r="FS1251" s="20">
        <f t="shared" si="10951"/>
        <v>0</v>
      </c>
      <c r="FT1251" s="20">
        <f t="shared" si="10951"/>
        <v>0</v>
      </c>
      <c r="FU1251" s="20">
        <f t="shared" si="10951"/>
        <v>0</v>
      </c>
      <c r="FV1251" s="20">
        <f t="shared" si="10951"/>
        <v>0</v>
      </c>
      <c r="FW1251" s="410"/>
    </row>
    <row r="1252" spans="1:179" s="301" customFormat="1" ht="27.75" customHeight="1">
      <c r="A1252" s="295"/>
      <c r="B1252" s="296" t="s">
        <v>308</v>
      </c>
      <c r="C1252" s="296" t="str">
        <f>B1252</f>
        <v>8.3</v>
      </c>
      <c r="D1252" s="296" t="s">
        <v>187</v>
      </c>
      <c r="E1252" s="296" t="str">
        <f>D1252</f>
        <v>2LT8,5</v>
      </c>
      <c r="F1252" s="296">
        <v>42</v>
      </c>
      <c r="G1252" s="296">
        <f>F1252</f>
        <v>42</v>
      </c>
      <c r="H1252" s="297"/>
      <c r="I1252" s="297"/>
      <c r="J1252" s="294"/>
      <c r="K1252" s="294"/>
      <c r="L1252" s="294"/>
      <c r="M1252" s="294"/>
      <c r="N1252" s="297"/>
      <c r="O1252" s="297"/>
      <c r="P1252" s="1"/>
      <c r="Q1252" s="16"/>
      <c r="R1252" s="1"/>
      <c r="S1252" s="294"/>
      <c r="T1252" s="294"/>
      <c r="U1252" s="294"/>
      <c r="V1252" s="294"/>
      <c r="W1252" s="294"/>
      <c r="X1252" s="294"/>
      <c r="Y1252" s="294"/>
      <c r="Z1252" s="294"/>
      <c r="AA1252" s="294"/>
      <c r="AB1252" s="294"/>
      <c r="AC1252" s="1">
        <f t="shared" ref="AC1252" si="10953">+IF(S1252=1,1,0)+IF(T1252=1,1,0)</f>
        <v>0</v>
      </c>
      <c r="AD1252" s="1">
        <f t="shared" ref="AD1252" si="10954">+IF(U1252=1,1,0)+IF(V1252=1,1,0)</f>
        <v>0</v>
      </c>
      <c r="AE1252" s="1">
        <f t="shared" ref="AE1252" si="10955">+IF(W1252=1,1,0)+IF(X1252=1,1,0)</f>
        <v>0</v>
      </c>
      <c r="AF1252" s="1">
        <f t="shared" ref="AF1252" si="10956">+IF(Y1252=1,1,0)+IF(Z1252=1,1,0)</f>
        <v>0</v>
      </c>
      <c r="AG1252" s="1">
        <f t="shared" ref="AG1252" si="10957">+IF(AA1252=1,1,0)</f>
        <v>0</v>
      </c>
      <c r="AH1252" s="1">
        <f t="shared" ref="AH1252" si="10958">+IF(AB1252=1,1,0)</f>
        <v>0</v>
      </c>
      <c r="AI1252" s="1">
        <f t="shared" ref="AI1252" si="10959">+IF(S1252=2,1,0)+IF(T1252=2,1,0)</f>
        <v>0</v>
      </c>
      <c r="AJ1252" s="1">
        <f t="shared" ref="AJ1252" si="10960">+IF(U1252=2,1,0)+IF(V1252=2,1,0)</f>
        <v>0</v>
      </c>
      <c r="AK1252" s="1">
        <f t="shared" ref="AK1252" si="10961">+IF(X1252=2,1,0)+IF(W1252=2,1,0)</f>
        <v>0</v>
      </c>
      <c r="AL1252" s="1">
        <f t="shared" ref="AL1252" si="10962">+IF(Y1252=2,1,0)+IF(Z1252=2,1,0)</f>
        <v>0</v>
      </c>
      <c r="AM1252" s="1">
        <f t="shared" ref="AM1252" si="10963">+IF(AA1252=2,1,0)</f>
        <v>0</v>
      </c>
      <c r="AN1252" s="1">
        <f t="shared" ref="AN1252" si="10964">+IF(AB1252=2,1,0)</f>
        <v>0</v>
      </c>
      <c r="AO1252" s="294"/>
      <c r="AP1252" s="294"/>
      <c r="AQ1252" s="294"/>
      <c r="AR1252" s="294"/>
      <c r="AS1252" s="298">
        <f t="shared" si="10760"/>
        <v>0</v>
      </c>
      <c r="AT1252" s="298">
        <f t="shared" si="10761"/>
        <v>0</v>
      </c>
      <c r="AU1252" s="298">
        <f t="shared" si="10762"/>
        <v>0</v>
      </c>
      <c r="AV1252" s="298">
        <f t="shared" si="10763"/>
        <v>0</v>
      </c>
      <c r="AW1252" s="294"/>
      <c r="AX1252" s="294"/>
      <c r="AY1252" s="294"/>
      <c r="AZ1252" s="294"/>
      <c r="BA1252" s="294"/>
      <c r="BB1252" s="294"/>
      <c r="BC1252" s="294"/>
      <c r="BD1252" s="294"/>
      <c r="BE1252" s="294"/>
      <c r="BF1252" s="294"/>
      <c r="BG1252" s="294"/>
      <c r="BH1252" s="294"/>
      <c r="BI1252" s="294"/>
      <c r="BJ1252" s="294"/>
      <c r="BK1252" s="294"/>
      <c r="BL1252" s="294"/>
      <c r="BM1252" s="294">
        <v>1</v>
      </c>
      <c r="BN1252" s="294">
        <v>1</v>
      </c>
      <c r="BO1252" s="294"/>
      <c r="BP1252" s="1"/>
      <c r="BQ1252" s="294"/>
      <c r="BR1252" s="17">
        <v>2</v>
      </c>
      <c r="BS1252" s="1">
        <f t="shared" si="10466"/>
        <v>0</v>
      </c>
      <c r="BT1252" s="17">
        <f t="shared" ref="BT1252" si="10965">+BS1252*2</f>
        <v>0</v>
      </c>
      <c r="BU1252" s="294"/>
      <c r="BV1252" s="294">
        <v>1</v>
      </c>
      <c r="BW1252" s="294">
        <v>1</v>
      </c>
      <c r="BX1252" s="294">
        <v>1</v>
      </c>
      <c r="BY1252" s="294"/>
      <c r="BZ1252" s="294"/>
      <c r="CA1252" s="294"/>
      <c r="CB1252" s="294"/>
      <c r="CC1252" s="294"/>
      <c r="CD1252" s="1"/>
      <c r="CE1252" s="1"/>
      <c r="CF1252" s="1"/>
      <c r="CG1252" s="294"/>
      <c r="CH1252" s="1"/>
      <c r="CI1252" s="1">
        <v>1</v>
      </c>
      <c r="CJ1252" s="1"/>
      <c r="CK1252" s="383"/>
      <c r="CL1252" s="383"/>
      <c r="CM1252" s="383"/>
      <c r="CN1252" s="1">
        <f t="shared" si="10931"/>
        <v>1</v>
      </c>
      <c r="CO1252" s="1">
        <f t="shared" si="10932"/>
        <v>1</v>
      </c>
      <c r="CP1252" s="20">
        <f t="shared" si="10933"/>
        <v>2.5</v>
      </c>
      <c r="CQ1252" s="351"/>
      <c r="CR1252" s="299">
        <f>+IF(SUM(AX1252:BM1252)&gt;0,1,0)</f>
        <v>1</v>
      </c>
      <c r="CS1252" s="294"/>
      <c r="CT1252" s="294"/>
      <c r="CU1252" s="1"/>
      <c r="CV1252" s="1"/>
      <c r="CW1252" s="1">
        <v>2</v>
      </c>
      <c r="CX1252" s="1"/>
      <c r="CY1252" s="1">
        <v>1</v>
      </c>
      <c r="CZ1252" s="294">
        <v>8</v>
      </c>
      <c r="DA1252" s="17">
        <f t="shared" ref="DA1252:DA1253" si="10966">+CY1252</f>
        <v>1</v>
      </c>
      <c r="DB1252" s="359">
        <f t="shared" si="10495"/>
        <v>9</v>
      </c>
      <c r="DC1252" s="359">
        <f t="shared" si="10496"/>
        <v>3</v>
      </c>
      <c r="DD1252" s="294"/>
      <c r="DE1252" s="294">
        <v>8</v>
      </c>
      <c r="DF1252" s="294"/>
      <c r="DG1252" s="294"/>
      <c r="DH1252" s="294"/>
      <c r="DI1252" s="294">
        <v>4</v>
      </c>
      <c r="DJ1252" s="294"/>
      <c r="DK1252" s="294"/>
      <c r="DL1252" s="294"/>
      <c r="DM1252" s="294"/>
      <c r="DN1252" s="294"/>
      <c r="DO1252" s="1"/>
      <c r="DP1252" s="1"/>
      <c r="DQ1252" s="17">
        <f t="shared" si="10935"/>
        <v>0</v>
      </c>
      <c r="DR1252" s="17">
        <f t="shared" si="10936"/>
        <v>0</v>
      </c>
      <c r="DS1252" s="17">
        <f t="shared" si="10937"/>
        <v>0</v>
      </c>
      <c r="DT1252" s="17">
        <f t="shared" si="10938"/>
        <v>0</v>
      </c>
      <c r="DU1252" s="17">
        <f t="shared" si="10939"/>
        <v>0</v>
      </c>
      <c r="DV1252" s="17">
        <f t="shared" si="10940"/>
        <v>0</v>
      </c>
      <c r="DW1252" s="1"/>
      <c r="DX1252" s="1"/>
      <c r="DY1252" s="20">
        <f t="shared" si="10941"/>
        <v>0</v>
      </c>
      <c r="DZ1252" s="20">
        <f t="shared" si="10942"/>
        <v>0</v>
      </c>
      <c r="EA1252" s="20">
        <f t="shared" si="10943"/>
        <v>0</v>
      </c>
      <c r="EB1252" s="20">
        <f t="shared" si="10944"/>
        <v>0</v>
      </c>
      <c r="EC1252" s="18">
        <f t="shared" si="10945"/>
        <v>1</v>
      </c>
      <c r="ED1252" s="19">
        <f>+IF(EC1252&lt;&gt;0,EC1252*3,0)</f>
        <v>3</v>
      </c>
      <c r="EE1252" s="19">
        <f t="shared" si="10946"/>
        <v>0</v>
      </c>
      <c r="EF1252" s="1">
        <f t="shared" si="10947"/>
        <v>0</v>
      </c>
      <c r="EG1252" s="18">
        <f t="shared" si="10948"/>
        <v>5</v>
      </c>
      <c r="EH1252" s="341"/>
      <c r="EI1252" s="294"/>
      <c r="EJ1252" s="294">
        <v>11</v>
      </c>
      <c r="EK1252" s="294"/>
      <c r="EL1252" s="19"/>
      <c r="EM1252" s="19">
        <v>1</v>
      </c>
      <c r="EN1252" s="19"/>
      <c r="EO1252" s="366"/>
      <c r="EP1252" s="366"/>
      <c r="EQ1252" s="374"/>
      <c r="ER1252" s="374">
        <v>1</v>
      </c>
      <c r="ES1252" s="374"/>
      <c r="ET1252" s="374"/>
      <c r="EU1252" s="18">
        <f t="shared" si="10949"/>
        <v>10</v>
      </c>
      <c r="EV1252" s="18">
        <f t="shared" si="10488"/>
        <v>2</v>
      </c>
      <c r="EW1252" s="341">
        <v>1</v>
      </c>
      <c r="EX1252" s="341">
        <v>1</v>
      </c>
      <c r="EY1252" s="341">
        <v>4</v>
      </c>
      <c r="EZ1252" s="365">
        <f t="shared" si="10498"/>
        <v>0.5</v>
      </c>
      <c r="FA1252" s="294"/>
      <c r="FB1252" s="294"/>
      <c r="FC1252" s="294"/>
      <c r="FD1252" s="300"/>
      <c r="FE1252" s="300"/>
      <c r="FF1252" s="300"/>
      <c r="FG1252" s="300"/>
      <c r="FH1252" s="300"/>
      <c r="FI1252" s="300"/>
      <c r="FJ1252" s="300">
        <f t="shared" ref="FJ1252" si="10967">F1252</f>
        <v>42</v>
      </c>
      <c r="FK1252" s="294"/>
      <c r="FL1252" s="294"/>
      <c r="FM1252" s="294"/>
      <c r="FN1252" s="294"/>
      <c r="FO1252" s="294"/>
      <c r="FP1252" s="20">
        <f t="shared" si="10499"/>
        <v>0</v>
      </c>
      <c r="FQ1252" s="20">
        <f t="shared" si="10950"/>
        <v>8</v>
      </c>
      <c r="FR1252" s="20">
        <f t="shared" si="10950"/>
        <v>0</v>
      </c>
      <c r="FS1252" s="20">
        <f t="shared" si="10951"/>
        <v>0</v>
      </c>
      <c r="FT1252" s="20">
        <f t="shared" si="10951"/>
        <v>0</v>
      </c>
      <c r="FU1252" s="20">
        <f t="shared" si="10951"/>
        <v>0</v>
      </c>
      <c r="FV1252" s="20">
        <f t="shared" si="10951"/>
        <v>0</v>
      </c>
      <c r="FW1252" s="410"/>
    </row>
    <row r="1253" spans="1:179" s="301" customFormat="1" ht="27.75" customHeight="1">
      <c r="A1253" s="295"/>
      <c r="B1253" s="296"/>
      <c r="C1253" s="296" t="s">
        <v>816</v>
      </c>
      <c r="D1253" s="296"/>
      <c r="E1253" s="296" t="s">
        <v>53</v>
      </c>
      <c r="F1253" s="296"/>
      <c r="G1253" s="296">
        <v>27</v>
      </c>
      <c r="H1253" s="297"/>
      <c r="I1253" s="297"/>
      <c r="J1253" s="294"/>
      <c r="K1253" s="294"/>
      <c r="L1253" s="294"/>
      <c r="M1253" s="294"/>
      <c r="N1253" s="297"/>
      <c r="O1253" s="297"/>
      <c r="P1253" s="1"/>
      <c r="Q1253" s="16"/>
      <c r="R1253" s="1"/>
      <c r="S1253" s="294"/>
      <c r="T1253" s="294"/>
      <c r="U1253" s="294"/>
      <c r="V1253" s="294"/>
      <c r="W1253" s="294"/>
      <c r="X1253" s="294"/>
      <c r="Y1253" s="294"/>
      <c r="Z1253" s="294"/>
      <c r="AA1253" s="294"/>
      <c r="AB1253" s="294"/>
      <c r="AC1253" s="1">
        <f t="shared" ref="AC1253:AC1254" si="10968">+IF(S1253=1,1,0)+IF(T1253=1,1,0)</f>
        <v>0</v>
      </c>
      <c r="AD1253" s="1">
        <f t="shared" ref="AD1253:AD1254" si="10969">+IF(U1253=1,1,0)+IF(V1253=1,1,0)</f>
        <v>0</v>
      </c>
      <c r="AE1253" s="1">
        <f t="shared" ref="AE1253:AE1254" si="10970">+IF(W1253=1,1,0)+IF(X1253=1,1,0)</f>
        <v>0</v>
      </c>
      <c r="AF1253" s="1">
        <f t="shared" ref="AF1253:AF1254" si="10971">+IF(Y1253=1,1,0)+IF(Z1253=1,1,0)</f>
        <v>0</v>
      </c>
      <c r="AG1253" s="1">
        <f t="shared" ref="AG1253:AG1254" si="10972">+IF(AA1253=1,1,0)</f>
        <v>0</v>
      </c>
      <c r="AH1253" s="1">
        <f t="shared" ref="AH1253:AH1254" si="10973">+IF(AB1253=1,1,0)</f>
        <v>0</v>
      </c>
      <c r="AI1253" s="1">
        <f t="shared" ref="AI1253:AI1254" si="10974">+IF(S1253=2,1,0)+IF(T1253=2,1,0)</f>
        <v>0</v>
      </c>
      <c r="AJ1253" s="1">
        <f t="shared" ref="AJ1253:AJ1254" si="10975">+IF(U1253=2,1,0)+IF(V1253=2,1,0)</f>
        <v>0</v>
      </c>
      <c r="AK1253" s="1">
        <f t="shared" ref="AK1253:AK1254" si="10976">+IF(X1253=2,1,0)+IF(W1253=2,1,0)</f>
        <v>0</v>
      </c>
      <c r="AL1253" s="1">
        <f t="shared" ref="AL1253:AL1254" si="10977">+IF(Y1253=2,1,0)+IF(Z1253=2,1,0)</f>
        <v>0</v>
      </c>
      <c r="AM1253" s="1">
        <f t="shared" ref="AM1253:AM1254" si="10978">+IF(AA1253=2,1,0)</f>
        <v>0</v>
      </c>
      <c r="AN1253" s="1">
        <f t="shared" ref="AN1253:AN1254" si="10979">+IF(AB1253=2,1,0)</f>
        <v>0</v>
      </c>
      <c r="AO1253" s="294"/>
      <c r="AP1253" s="294"/>
      <c r="AQ1253" s="294"/>
      <c r="AR1253" s="294"/>
      <c r="AS1253" s="298">
        <f t="shared" si="10760"/>
        <v>0</v>
      </c>
      <c r="AT1253" s="298">
        <f t="shared" si="10761"/>
        <v>0</v>
      </c>
      <c r="AU1253" s="298">
        <f t="shared" si="10762"/>
        <v>0</v>
      </c>
      <c r="AV1253" s="298">
        <f t="shared" si="10763"/>
        <v>0</v>
      </c>
      <c r="AW1253" s="294"/>
      <c r="AX1253" s="294"/>
      <c r="AY1253" s="294"/>
      <c r="AZ1253" s="294"/>
      <c r="BA1253" s="294"/>
      <c r="BB1253" s="294"/>
      <c r="BC1253" s="294"/>
      <c r="BD1253" s="294"/>
      <c r="BE1253" s="294"/>
      <c r="BF1253" s="294"/>
      <c r="BG1253" s="294"/>
      <c r="BH1253" s="294"/>
      <c r="BI1253" s="294"/>
      <c r="BJ1253" s="294"/>
      <c r="BK1253" s="294"/>
      <c r="BL1253" s="294"/>
      <c r="BM1253" s="294"/>
      <c r="BN1253" s="294"/>
      <c r="BO1253" s="294"/>
      <c r="BP1253" s="1"/>
      <c r="BQ1253" s="294"/>
      <c r="BR1253" s="17">
        <v>1</v>
      </c>
      <c r="BS1253" s="1">
        <f t="shared" si="10466"/>
        <v>0</v>
      </c>
      <c r="BT1253" s="17">
        <f t="shared" ref="BT1253:BT1254" si="10980">+BS1253*2</f>
        <v>0</v>
      </c>
      <c r="BU1253" s="294"/>
      <c r="BV1253" s="294">
        <v>1</v>
      </c>
      <c r="BW1253" s="294"/>
      <c r="BX1253" s="294"/>
      <c r="BY1253" s="294"/>
      <c r="BZ1253" s="294"/>
      <c r="CA1253" s="294"/>
      <c r="CB1253" s="294"/>
      <c r="CC1253" s="294"/>
      <c r="CD1253" s="1"/>
      <c r="CE1253" s="1"/>
      <c r="CF1253" s="1"/>
      <c r="CG1253" s="294"/>
      <c r="CH1253" s="1"/>
      <c r="CI1253" s="1"/>
      <c r="CJ1253" s="1"/>
      <c r="CK1253" s="383"/>
      <c r="CL1253" s="383"/>
      <c r="CM1253" s="383"/>
      <c r="CN1253" s="1">
        <f t="shared" si="10931"/>
        <v>0</v>
      </c>
      <c r="CO1253" s="1">
        <f t="shared" si="10932"/>
        <v>0</v>
      </c>
      <c r="CP1253" s="20">
        <f t="shared" si="10933"/>
        <v>0</v>
      </c>
      <c r="CQ1253" s="351"/>
      <c r="CR1253" s="299"/>
      <c r="CS1253" s="294"/>
      <c r="CT1253" s="294"/>
      <c r="CU1253" s="1"/>
      <c r="CV1253" s="1"/>
      <c r="CW1253" s="1"/>
      <c r="CX1253" s="1"/>
      <c r="CY1253" s="1"/>
      <c r="CZ1253" s="294"/>
      <c r="DA1253" s="17">
        <f t="shared" si="10966"/>
        <v>0</v>
      </c>
      <c r="DB1253" s="359">
        <f t="shared" si="10495"/>
        <v>0</v>
      </c>
      <c r="DC1253" s="359">
        <f t="shared" si="10496"/>
        <v>0</v>
      </c>
      <c r="DD1253" s="294"/>
      <c r="DE1253" s="294"/>
      <c r="DF1253" s="294"/>
      <c r="DG1253" s="294"/>
      <c r="DH1253" s="294"/>
      <c r="DI1253" s="294"/>
      <c r="DJ1253" s="294"/>
      <c r="DK1253" s="294"/>
      <c r="DL1253" s="294"/>
      <c r="DM1253" s="294"/>
      <c r="DN1253" s="294"/>
      <c r="DO1253" s="1"/>
      <c r="DP1253" s="1"/>
      <c r="DQ1253" s="17">
        <f t="shared" si="10935"/>
        <v>0</v>
      </c>
      <c r="DR1253" s="17">
        <f t="shared" si="10936"/>
        <v>0</v>
      </c>
      <c r="DS1253" s="17">
        <f t="shared" si="10937"/>
        <v>0</v>
      </c>
      <c r="DT1253" s="17">
        <f t="shared" si="10938"/>
        <v>0</v>
      </c>
      <c r="DU1253" s="17">
        <f t="shared" si="10939"/>
        <v>0</v>
      </c>
      <c r="DV1253" s="17">
        <f t="shared" si="10940"/>
        <v>0</v>
      </c>
      <c r="DW1253" s="1"/>
      <c r="DX1253" s="1"/>
      <c r="DY1253" s="20">
        <f t="shared" si="10941"/>
        <v>0</v>
      </c>
      <c r="DZ1253" s="20">
        <f t="shared" si="10942"/>
        <v>0</v>
      </c>
      <c r="EA1253" s="20">
        <f t="shared" si="10943"/>
        <v>0</v>
      </c>
      <c r="EB1253" s="20">
        <f t="shared" si="10944"/>
        <v>0</v>
      </c>
      <c r="EC1253" s="18">
        <f t="shared" si="10945"/>
        <v>0</v>
      </c>
      <c r="ED1253" s="19">
        <f>+IF(EC1253&lt;&gt;0,EC1253*3,0)</f>
        <v>0</v>
      </c>
      <c r="EE1253" s="19">
        <f t="shared" si="10946"/>
        <v>0</v>
      </c>
      <c r="EF1253" s="1">
        <f t="shared" si="10947"/>
        <v>0</v>
      </c>
      <c r="EG1253" s="18">
        <f t="shared" si="10948"/>
        <v>0</v>
      </c>
      <c r="EH1253" s="341"/>
      <c r="EI1253" s="294"/>
      <c r="EJ1253" s="294"/>
      <c r="EK1253" s="294"/>
      <c r="EL1253" s="19"/>
      <c r="EM1253" s="19"/>
      <c r="EN1253" s="19"/>
      <c r="EO1253" s="366"/>
      <c r="EP1253" s="366"/>
      <c r="EQ1253" s="374"/>
      <c r="ER1253" s="374"/>
      <c r="ES1253" s="374"/>
      <c r="ET1253" s="374"/>
      <c r="EU1253" s="18">
        <f t="shared" si="10949"/>
        <v>0</v>
      </c>
      <c r="EV1253" s="18">
        <f t="shared" si="10488"/>
        <v>0</v>
      </c>
      <c r="EW1253" s="341"/>
      <c r="EX1253" s="341"/>
      <c r="EY1253" s="341"/>
      <c r="EZ1253" s="365">
        <f t="shared" si="10498"/>
        <v>0</v>
      </c>
      <c r="FA1253" s="294"/>
      <c r="FB1253" s="294"/>
      <c r="FC1253" s="294"/>
      <c r="FD1253" s="300"/>
      <c r="FE1253" s="300"/>
      <c r="FF1253" s="300"/>
      <c r="FG1253" s="300"/>
      <c r="FH1253" s="300"/>
      <c r="FI1253" s="300"/>
      <c r="FJ1253" s="300"/>
      <c r="FK1253" s="294"/>
      <c r="FL1253" s="294"/>
      <c r="FM1253" s="294"/>
      <c r="FN1253" s="294"/>
      <c r="FO1253" s="294"/>
      <c r="FP1253" s="20">
        <f t="shared" si="10499"/>
        <v>0</v>
      </c>
      <c r="FQ1253" s="20">
        <f t="shared" si="10950"/>
        <v>0</v>
      </c>
      <c r="FR1253" s="20">
        <f t="shared" si="10950"/>
        <v>0</v>
      </c>
      <c r="FS1253" s="20">
        <f t="shared" si="10951"/>
        <v>0</v>
      </c>
      <c r="FT1253" s="20">
        <f t="shared" si="10951"/>
        <v>0</v>
      </c>
      <c r="FU1253" s="20">
        <f t="shared" si="10951"/>
        <v>0</v>
      </c>
      <c r="FV1253" s="20">
        <f t="shared" si="10951"/>
        <v>0</v>
      </c>
      <c r="FW1253" s="409"/>
    </row>
    <row r="1254" spans="1:179" s="301" customFormat="1" ht="27.75" customHeight="1">
      <c r="A1254" s="295"/>
      <c r="B1254" s="296" t="s">
        <v>833</v>
      </c>
      <c r="C1254" s="296" t="str">
        <f t="shared" ref="C1254" si="10981">B1254</f>
        <v>8.1.1</v>
      </c>
      <c r="D1254" s="296" t="s">
        <v>53</v>
      </c>
      <c r="E1254" s="296" t="str">
        <f t="shared" ref="E1254" si="10982">D1254</f>
        <v>LT7,5</v>
      </c>
      <c r="F1254" s="296">
        <v>20</v>
      </c>
      <c r="G1254" s="296">
        <f>F1254</f>
        <v>20</v>
      </c>
      <c r="H1254" s="297"/>
      <c r="I1254" s="297"/>
      <c r="J1254" s="294"/>
      <c r="K1254" s="294"/>
      <c r="L1254" s="294"/>
      <c r="M1254" s="294"/>
      <c r="N1254" s="297"/>
      <c r="O1254" s="297"/>
      <c r="P1254" s="1"/>
      <c r="Q1254" s="16"/>
      <c r="R1254" s="1"/>
      <c r="S1254" s="294"/>
      <c r="T1254" s="294"/>
      <c r="U1254" s="294"/>
      <c r="V1254" s="294"/>
      <c r="W1254" s="294"/>
      <c r="X1254" s="294"/>
      <c r="Y1254" s="294"/>
      <c r="Z1254" s="294"/>
      <c r="AA1254" s="294"/>
      <c r="AB1254" s="294"/>
      <c r="AC1254" s="1">
        <f t="shared" si="10968"/>
        <v>0</v>
      </c>
      <c r="AD1254" s="1">
        <f t="shared" si="10969"/>
        <v>0</v>
      </c>
      <c r="AE1254" s="1">
        <f t="shared" si="10970"/>
        <v>0</v>
      </c>
      <c r="AF1254" s="1">
        <f t="shared" si="10971"/>
        <v>0</v>
      </c>
      <c r="AG1254" s="1">
        <f t="shared" si="10972"/>
        <v>0</v>
      </c>
      <c r="AH1254" s="1">
        <f t="shared" si="10973"/>
        <v>0</v>
      </c>
      <c r="AI1254" s="1">
        <f t="shared" si="10974"/>
        <v>0</v>
      </c>
      <c r="AJ1254" s="1">
        <f t="shared" si="10975"/>
        <v>0</v>
      </c>
      <c r="AK1254" s="1">
        <f t="shared" si="10976"/>
        <v>0</v>
      </c>
      <c r="AL1254" s="1">
        <f t="shared" si="10977"/>
        <v>0</v>
      </c>
      <c r="AM1254" s="1">
        <f t="shared" si="10978"/>
        <v>0</v>
      </c>
      <c r="AN1254" s="1">
        <f t="shared" si="10979"/>
        <v>0</v>
      </c>
      <c r="AO1254" s="294"/>
      <c r="AP1254" s="294">
        <f>G1254</f>
        <v>20</v>
      </c>
      <c r="AQ1254" s="294"/>
      <c r="AR1254" s="294"/>
      <c r="AS1254" s="298">
        <f t="shared" si="10760"/>
        <v>0</v>
      </c>
      <c r="AT1254" s="298">
        <f t="shared" si="10761"/>
        <v>1</v>
      </c>
      <c r="AU1254" s="298">
        <f t="shared" si="10762"/>
        <v>0</v>
      </c>
      <c r="AV1254" s="298">
        <f t="shared" si="10763"/>
        <v>0</v>
      </c>
      <c r="AW1254" s="294"/>
      <c r="AX1254" s="294"/>
      <c r="AY1254" s="294">
        <v>1</v>
      </c>
      <c r="AZ1254" s="294"/>
      <c r="BA1254" s="294"/>
      <c r="BB1254" s="294"/>
      <c r="BC1254" s="294"/>
      <c r="BD1254" s="294"/>
      <c r="BE1254" s="294"/>
      <c r="BF1254" s="294"/>
      <c r="BG1254" s="294"/>
      <c r="BH1254" s="294"/>
      <c r="BI1254" s="294"/>
      <c r="BJ1254" s="294"/>
      <c r="BK1254" s="294"/>
      <c r="BL1254" s="294"/>
      <c r="BM1254" s="294"/>
      <c r="BN1254" s="294"/>
      <c r="BO1254" s="294"/>
      <c r="BP1254" s="1"/>
      <c r="BQ1254" s="294"/>
      <c r="BR1254" s="17">
        <v>1</v>
      </c>
      <c r="BS1254" s="1">
        <f t="shared" si="10466"/>
        <v>0</v>
      </c>
      <c r="BT1254" s="17">
        <f t="shared" si="10980"/>
        <v>0</v>
      </c>
      <c r="BU1254" s="294"/>
      <c r="BV1254" s="294">
        <v>1</v>
      </c>
      <c r="BW1254" s="294"/>
      <c r="BX1254" s="294"/>
      <c r="BY1254" s="294"/>
      <c r="BZ1254" s="294"/>
      <c r="CA1254" s="294"/>
      <c r="CB1254" s="294"/>
      <c r="CC1254" s="294"/>
      <c r="CD1254" s="1"/>
      <c r="CE1254" s="1"/>
      <c r="CF1254" s="1"/>
      <c r="CG1254" s="294"/>
      <c r="CH1254" s="1">
        <v>1</v>
      </c>
      <c r="CI1254" s="1"/>
      <c r="CJ1254" s="1"/>
      <c r="CK1254" s="383"/>
      <c r="CL1254" s="383"/>
      <c r="CM1254" s="383"/>
      <c r="CN1254" s="1">
        <f t="shared" si="10931"/>
        <v>0</v>
      </c>
      <c r="CO1254" s="1">
        <f t="shared" si="10932"/>
        <v>0</v>
      </c>
      <c r="CP1254" s="20">
        <f t="shared" si="10933"/>
        <v>2.5</v>
      </c>
      <c r="CQ1254" s="351"/>
      <c r="CR1254" s="299">
        <f>+IF(SUM(AX1254:BM1254)&gt;0,1,0)</f>
        <v>1</v>
      </c>
      <c r="CS1254" s="294"/>
      <c r="CT1254" s="294"/>
      <c r="CU1254" s="1"/>
      <c r="CV1254" s="1">
        <v>1</v>
      </c>
      <c r="CW1254" s="1">
        <v>2</v>
      </c>
      <c r="CX1254" s="1"/>
      <c r="CY1254" s="1">
        <v>1</v>
      </c>
      <c r="CZ1254" s="294">
        <v>10</v>
      </c>
      <c r="DA1254" s="17">
        <f t="shared" ref="DA1254" si="10983">+CY1254</f>
        <v>1</v>
      </c>
      <c r="DB1254" s="359">
        <f t="shared" si="10495"/>
        <v>11</v>
      </c>
      <c r="DC1254" s="359">
        <f t="shared" si="10496"/>
        <v>4</v>
      </c>
      <c r="DD1254" s="294"/>
      <c r="DE1254" s="294">
        <v>4</v>
      </c>
      <c r="DF1254" s="294"/>
      <c r="DG1254" s="294">
        <v>3</v>
      </c>
      <c r="DH1254" s="294">
        <v>4</v>
      </c>
      <c r="DI1254" s="294">
        <v>4</v>
      </c>
      <c r="DJ1254" s="294"/>
      <c r="DK1254" s="294"/>
      <c r="DL1254" s="294"/>
      <c r="DM1254" s="294"/>
      <c r="DN1254" s="294"/>
      <c r="DO1254" s="1"/>
      <c r="DP1254" s="1"/>
      <c r="DQ1254" s="17">
        <f t="shared" si="10935"/>
        <v>0</v>
      </c>
      <c r="DR1254" s="17">
        <f t="shared" si="10936"/>
        <v>0</v>
      </c>
      <c r="DS1254" s="17">
        <f t="shared" si="10937"/>
        <v>0</v>
      </c>
      <c r="DT1254" s="17">
        <f t="shared" si="10938"/>
        <v>0</v>
      </c>
      <c r="DU1254" s="17">
        <f t="shared" si="10939"/>
        <v>0</v>
      </c>
      <c r="DV1254" s="17">
        <f t="shared" si="10940"/>
        <v>0</v>
      </c>
      <c r="DW1254" s="1"/>
      <c r="DX1254" s="1"/>
      <c r="DY1254" s="20">
        <f t="shared" si="10941"/>
        <v>0</v>
      </c>
      <c r="DZ1254" s="20">
        <f t="shared" si="10942"/>
        <v>0</v>
      </c>
      <c r="EA1254" s="20">
        <f t="shared" si="10943"/>
        <v>0</v>
      </c>
      <c r="EB1254" s="20">
        <f t="shared" si="10944"/>
        <v>0</v>
      </c>
      <c r="EC1254" s="18">
        <f t="shared" si="10945"/>
        <v>1</v>
      </c>
      <c r="ED1254" s="19">
        <f t="shared" ref="ED1254" si="10984">+IF(EC1254&lt;&gt;0,EC1254*3,0)</f>
        <v>3</v>
      </c>
      <c r="EE1254" s="19">
        <f t="shared" si="10946"/>
        <v>0</v>
      </c>
      <c r="EF1254" s="1">
        <f t="shared" si="10947"/>
        <v>0</v>
      </c>
      <c r="EG1254" s="18">
        <f t="shared" si="10948"/>
        <v>5</v>
      </c>
      <c r="EH1254" s="341"/>
      <c r="EI1254" s="294"/>
      <c r="EJ1254" s="294">
        <v>4.5</v>
      </c>
      <c r="EK1254" s="294"/>
      <c r="EL1254" s="19">
        <v>1</v>
      </c>
      <c r="EM1254" s="19"/>
      <c r="EN1254" s="19"/>
      <c r="EO1254" s="366"/>
      <c r="EP1254" s="366"/>
      <c r="EQ1254" s="374"/>
      <c r="ER1254" s="374"/>
      <c r="ES1254" s="374">
        <v>1</v>
      </c>
      <c r="ET1254" s="374"/>
      <c r="EU1254" s="18">
        <f t="shared" si="10949"/>
        <v>12</v>
      </c>
      <c r="EV1254" s="18">
        <f t="shared" si="10488"/>
        <v>2</v>
      </c>
      <c r="EW1254" s="341">
        <v>1</v>
      </c>
      <c r="EX1254" s="341">
        <v>1</v>
      </c>
      <c r="EY1254" s="341">
        <v>4</v>
      </c>
      <c r="EZ1254" s="365">
        <f t="shared" si="10498"/>
        <v>0</v>
      </c>
      <c r="FA1254" s="294"/>
      <c r="FB1254" s="294"/>
      <c r="FC1254" s="294"/>
      <c r="FD1254" s="300"/>
      <c r="FE1254" s="300"/>
      <c r="FF1254" s="300"/>
      <c r="FG1254" s="300"/>
      <c r="FH1254" s="300"/>
      <c r="FI1254" s="300">
        <f>F1254</f>
        <v>20</v>
      </c>
      <c r="FJ1254" s="300"/>
      <c r="FK1254" s="294"/>
      <c r="FL1254" s="294"/>
      <c r="FM1254" s="294"/>
      <c r="FN1254" s="294"/>
      <c r="FO1254" s="294"/>
      <c r="FP1254" s="20">
        <f t="shared" si="10499"/>
        <v>0</v>
      </c>
      <c r="FQ1254" s="20">
        <f t="shared" si="10950"/>
        <v>4</v>
      </c>
      <c r="FR1254" s="20">
        <f t="shared" si="10950"/>
        <v>0</v>
      </c>
      <c r="FS1254" s="20">
        <f t="shared" si="10951"/>
        <v>0</v>
      </c>
      <c r="FT1254" s="20">
        <f t="shared" si="10951"/>
        <v>0</v>
      </c>
      <c r="FU1254" s="20">
        <f t="shared" si="10951"/>
        <v>0</v>
      </c>
      <c r="FV1254" s="20">
        <f t="shared" si="10951"/>
        <v>0</v>
      </c>
      <c r="FW1254" s="294"/>
    </row>
    <row r="1255" spans="1:179" s="301" customFormat="1" ht="27.75" customHeight="1">
      <c r="A1255" s="295"/>
      <c r="B1255" s="41" t="s">
        <v>810</v>
      </c>
      <c r="C1255" s="41" t="s">
        <v>559</v>
      </c>
      <c r="D1255" s="296"/>
      <c r="E1255" s="296"/>
      <c r="F1255" s="296"/>
      <c r="G1255" s="296"/>
      <c r="H1255" s="297"/>
      <c r="I1255" s="297"/>
      <c r="J1255" s="294"/>
      <c r="K1255" s="294"/>
      <c r="L1255" s="294"/>
      <c r="M1255" s="294"/>
      <c r="N1255" s="297"/>
      <c r="O1255" s="297"/>
      <c r="P1255" s="1"/>
      <c r="Q1255" s="16"/>
      <c r="R1255" s="1"/>
      <c r="S1255" s="294"/>
      <c r="T1255" s="294"/>
      <c r="U1255" s="294"/>
      <c r="V1255" s="294"/>
      <c r="W1255" s="294"/>
      <c r="X1255" s="294"/>
      <c r="Y1255" s="294"/>
      <c r="Z1255" s="294"/>
      <c r="AA1255" s="294"/>
      <c r="AB1255" s="294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294"/>
      <c r="AP1255" s="294"/>
      <c r="AQ1255" s="294"/>
      <c r="AR1255" s="294"/>
      <c r="AS1255" s="298">
        <f t="shared" si="10760"/>
        <v>0</v>
      </c>
      <c r="AT1255" s="298">
        <f t="shared" si="10761"/>
        <v>0</v>
      </c>
      <c r="AU1255" s="298">
        <f t="shared" si="10762"/>
        <v>0</v>
      </c>
      <c r="AV1255" s="298">
        <f t="shared" si="10763"/>
        <v>0</v>
      </c>
      <c r="AW1255" s="294"/>
      <c r="AX1255" s="294"/>
      <c r="AY1255" s="294"/>
      <c r="AZ1255" s="294"/>
      <c r="BA1255" s="294"/>
      <c r="BB1255" s="294"/>
      <c r="BC1255" s="294"/>
      <c r="BD1255" s="294"/>
      <c r="BE1255" s="294"/>
      <c r="BF1255" s="294"/>
      <c r="BG1255" s="294"/>
      <c r="BH1255" s="294"/>
      <c r="BI1255" s="294"/>
      <c r="BJ1255" s="294"/>
      <c r="BK1255" s="294"/>
      <c r="BL1255" s="294"/>
      <c r="BM1255" s="294"/>
      <c r="BN1255" s="294"/>
      <c r="BO1255" s="294"/>
      <c r="BP1255" s="1"/>
      <c r="BQ1255" s="294"/>
      <c r="BR1255" s="17">
        <v>2</v>
      </c>
      <c r="BS1255" s="1">
        <f t="shared" si="10466"/>
        <v>0</v>
      </c>
      <c r="BT1255" s="17"/>
      <c r="BU1255" s="294">
        <v>16</v>
      </c>
      <c r="BV1255" s="294"/>
      <c r="BW1255" s="294"/>
      <c r="BX1255" s="294"/>
      <c r="BY1255" s="294"/>
      <c r="BZ1255" s="294"/>
      <c r="CA1255" s="294"/>
      <c r="CB1255" s="294"/>
      <c r="CC1255" s="294"/>
      <c r="CD1255" s="1"/>
      <c r="CE1255" s="1"/>
      <c r="CF1255" s="1"/>
      <c r="CG1255" s="294"/>
      <c r="CH1255" s="1"/>
      <c r="CI1255" s="1"/>
      <c r="CJ1255" s="1"/>
      <c r="CK1255" s="383"/>
      <c r="CL1255" s="383"/>
      <c r="CM1255" s="383"/>
      <c r="CN1255" s="1"/>
      <c r="CO1255" s="1"/>
      <c r="CP1255" s="20"/>
      <c r="CQ1255" s="351"/>
      <c r="CR1255" s="299"/>
      <c r="CS1255" s="294"/>
      <c r="CT1255" s="294"/>
      <c r="CU1255" s="1"/>
      <c r="CV1255" s="1"/>
      <c r="CW1255" s="1"/>
      <c r="CX1255" s="1"/>
      <c r="CY1255" s="1"/>
      <c r="CZ1255" s="294"/>
      <c r="DA1255" s="17"/>
      <c r="DB1255" s="359">
        <f t="shared" si="10495"/>
        <v>0</v>
      </c>
      <c r="DC1255" s="359">
        <f t="shared" si="10496"/>
        <v>0</v>
      </c>
      <c r="DD1255" s="294"/>
      <c r="DE1255" s="294"/>
      <c r="DF1255" s="294"/>
      <c r="DG1255" s="294"/>
      <c r="DH1255" s="294"/>
      <c r="DI1255" s="294"/>
      <c r="DJ1255" s="294"/>
      <c r="DK1255" s="294"/>
      <c r="DL1255" s="294"/>
      <c r="DM1255" s="294"/>
      <c r="DN1255" s="294"/>
      <c r="DO1255" s="1"/>
      <c r="DP1255" s="1"/>
      <c r="DQ1255" s="17"/>
      <c r="DR1255" s="17"/>
      <c r="DS1255" s="17"/>
      <c r="DT1255" s="17"/>
      <c r="DU1255" s="17"/>
      <c r="DV1255" s="17"/>
      <c r="DW1255" s="1"/>
      <c r="DX1255" s="1"/>
      <c r="DY1255" s="20"/>
      <c r="DZ1255" s="20"/>
      <c r="EA1255" s="20"/>
      <c r="EB1255" s="20"/>
      <c r="EC1255" s="18"/>
      <c r="ED1255" s="19"/>
      <c r="EE1255" s="19"/>
      <c r="EF1255" s="1"/>
      <c r="EG1255" s="18"/>
      <c r="EH1255" s="341"/>
      <c r="EI1255" s="294"/>
      <c r="EJ1255" s="294"/>
      <c r="EK1255" s="294"/>
      <c r="EL1255" s="19"/>
      <c r="EM1255" s="19"/>
      <c r="EN1255" s="19"/>
      <c r="EO1255" s="366"/>
      <c r="EP1255" s="366"/>
      <c r="EQ1255" s="374"/>
      <c r="ER1255" s="374"/>
      <c r="ES1255" s="374"/>
      <c r="ET1255" s="374"/>
      <c r="EU1255" s="18"/>
      <c r="EV1255" s="18">
        <f t="shared" si="10488"/>
        <v>0</v>
      </c>
      <c r="EW1255" s="341"/>
      <c r="EX1255" s="341"/>
      <c r="EY1255" s="341"/>
      <c r="EZ1255" s="365">
        <f t="shared" si="10498"/>
        <v>0</v>
      </c>
      <c r="FA1255" s="294"/>
      <c r="FB1255" s="294"/>
      <c r="FC1255" s="294"/>
      <c r="FD1255" s="300"/>
      <c r="FE1255" s="300"/>
      <c r="FF1255" s="300"/>
      <c r="FG1255" s="300"/>
      <c r="FH1255" s="300"/>
      <c r="FI1255" s="300"/>
      <c r="FJ1255" s="300"/>
      <c r="FK1255" s="294"/>
      <c r="FL1255" s="294"/>
      <c r="FM1255" s="294"/>
      <c r="FN1255" s="294"/>
      <c r="FO1255" s="294"/>
      <c r="FP1255" s="20">
        <f t="shared" si="10499"/>
        <v>0</v>
      </c>
      <c r="FQ1255" s="20"/>
      <c r="FR1255" s="20"/>
      <c r="FS1255" s="20"/>
      <c r="FT1255" s="20"/>
      <c r="FU1255" s="20"/>
      <c r="FV1255" s="20"/>
      <c r="FW1255" s="294"/>
    </row>
    <row r="1256" spans="1:179" s="301" customFormat="1" ht="27.75" customHeight="1">
      <c r="A1256" s="295"/>
      <c r="B1256" s="296" t="s">
        <v>834</v>
      </c>
      <c r="C1256" s="296" t="s">
        <v>837</v>
      </c>
      <c r="D1256" s="296" t="s">
        <v>53</v>
      </c>
      <c r="E1256" s="296" t="s">
        <v>53</v>
      </c>
      <c r="F1256" s="296">
        <v>34</v>
      </c>
      <c r="G1256" s="296">
        <f>F1256</f>
        <v>34</v>
      </c>
      <c r="H1256" s="297"/>
      <c r="I1256" s="297"/>
      <c r="J1256" s="294"/>
      <c r="K1256" s="294"/>
      <c r="L1256" s="294"/>
      <c r="M1256" s="294"/>
      <c r="N1256" s="297"/>
      <c r="O1256" s="297"/>
      <c r="P1256" s="1"/>
      <c r="Q1256" s="16"/>
      <c r="R1256" s="1"/>
      <c r="S1256" s="294"/>
      <c r="T1256" s="294"/>
      <c r="U1256" s="294"/>
      <c r="V1256" s="294"/>
      <c r="W1256" s="294"/>
      <c r="X1256" s="294"/>
      <c r="Y1256" s="294"/>
      <c r="Z1256" s="294"/>
      <c r="AA1256" s="294"/>
      <c r="AB1256" s="294"/>
      <c r="AC1256" s="1">
        <f t="shared" ref="AC1256:AC1258" si="10985">+IF(S1256=1,1,0)+IF(T1256=1,1,0)</f>
        <v>0</v>
      </c>
      <c r="AD1256" s="1">
        <f t="shared" ref="AD1256:AD1258" si="10986">+IF(U1256=1,1,0)+IF(V1256=1,1,0)</f>
        <v>0</v>
      </c>
      <c r="AE1256" s="1">
        <f t="shared" ref="AE1256:AE1258" si="10987">+IF(W1256=1,1,0)+IF(X1256=1,1,0)</f>
        <v>0</v>
      </c>
      <c r="AF1256" s="1">
        <f t="shared" ref="AF1256:AF1258" si="10988">+IF(Y1256=1,1,0)+IF(Z1256=1,1,0)</f>
        <v>0</v>
      </c>
      <c r="AG1256" s="1">
        <f t="shared" ref="AG1256:AG1258" si="10989">+IF(AA1256=1,1,0)</f>
        <v>0</v>
      </c>
      <c r="AH1256" s="1">
        <f t="shared" ref="AH1256:AH1258" si="10990">+IF(AB1256=1,1,0)</f>
        <v>0</v>
      </c>
      <c r="AI1256" s="1">
        <f t="shared" ref="AI1256:AI1258" si="10991">+IF(S1256=2,1,0)+IF(T1256=2,1,0)</f>
        <v>0</v>
      </c>
      <c r="AJ1256" s="1">
        <f t="shared" ref="AJ1256:AJ1258" si="10992">+IF(U1256=2,1,0)+IF(V1256=2,1,0)</f>
        <v>0</v>
      </c>
      <c r="AK1256" s="1">
        <f t="shared" ref="AK1256:AK1258" si="10993">+IF(X1256=2,1,0)+IF(W1256=2,1,0)</f>
        <v>0</v>
      </c>
      <c r="AL1256" s="1">
        <f t="shared" ref="AL1256:AL1258" si="10994">+IF(Y1256=2,1,0)+IF(Z1256=2,1,0)</f>
        <v>0</v>
      </c>
      <c r="AM1256" s="1">
        <f t="shared" ref="AM1256:AM1258" si="10995">+IF(AA1256=2,1,0)</f>
        <v>0</v>
      </c>
      <c r="AN1256" s="1">
        <f t="shared" ref="AN1256:AN1258" si="10996">+IF(AB1256=2,1,0)</f>
        <v>0</v>
      </c>
      <c r="AO1256" s="294"/>
      <c r="AP1256" s="294">
        <f>G1256</f>
        <v>34</v>
      </c>
      <c r="AQ1256" s="294"/>
      <c r="AR1256" s="294"/>
      <c r="AS1256" s="298">
        <f t="shared" si="10760"/>
        <v>0</v>
      </c>
      <c r="AT1256" s="298">
        <f t="shared" si="10761"/>
        <v>1</v>
      </c>
      <c r="AU1256" s="298">
        <f t="shared" si="10762"/>
        <v>0</v>
      </c>
      <c r="AV1256" s="298">
        <f t="shared" si="10763"/>
        <v>0</v>
      </c>
      <c r="AW1256" s="294"/>
      <c r="AX1256" s="294"/>
      <c r="AY1256" s="294">
        <v>1</v>
      </c>
      <c r="AZ1256" s="294"/>
      <c r="BA1256" s="294"/>
      <c r="BB1256" s="294"/>
      <c r="BC1256" s="294"/>
      <c r="BD1256" s="294"/>
      <c r="BE1256" s="294"/>
      <c r="BF1256" s="294"/>
      <c r="BG1256" s="294"/>
      <c r="BH1256" s="294"/>
      <c r="BI1256" s="294"/>
      <c r="BJ1256" s="294"/>
      <c r="BK1256" s="294"/>
      <c r="BL1256" s="294"/>
      <c r="BM1256" s="294"/>
      <c r="BN1256" s="294"/>
      <c r="BO1256" s="294"/>
      <c r="BP1256" s="1"/>
      <c r="BQ1256" s="294"/>
      <c r="BR1256" s="17">
        <v>1</v>
      </c>
      <c r="BS1256" s="1">
        <f t="shared" si="10466"/>
        <v>0</v>
      </c>
      <c r="BT1256" s="17">
        <f t="shared" ref="BT1256:BT1258" si="10997">+BS1256*2</f>
        <v>0</v>
      </c>
      <c r="BU1256" s="294"/>
      <c r="BV1256" s="294">
        <v>1</v>
      </c>
      <c r="BW1256" s="294"/>
      <c r="BX1256" s="294"/>
      <c r="BY1256" s="294"/>
      <c r="BZ1256" s="294"/>
      <c r="CA1256" s="294"/>
      <c r="CB1256" s="294"/>
      <c r="CC1256" s="294"/>
      <c r="CD1256" s="1"/>
      <c r="CE1256" s="1"/>
      <c r="CF1256" s="1"/>
      <c r="CG1256" s="294"/>
      <c r="CH1256" s="1">
        <v>1</v>
      </c>
      <c r="CI1256" s="1"/>
      <c r="CJ1256" s="1"/>
      <c r="CK1256" s="383"/>
      <c r="CL1256" s="383"/>
      <c r="CM1256" s="383"/>
      <c r="CN1256" s="1">
        <f>+SUM(BX1256:CC1256)*BW1256</f>
        <v>0</v>
      </c>
      <c r="CO1256" s="1">
        <f>+SUM(BX1256:CC1256)*BW1256</f>
        <v>0</v>
      </c>
      <c r="CP1256" s="20">
        <f>+SUM(BY1256:CC1256)*2.5+SUM(CD1256:CG1256)*0.5+SUM(CH1256:CJ1256)*2.5</f>
        <v>2.5</v>
      </c>
      <c r="CQ1256" s="351"/>
      <c r="CR1256" s="299">
        <f>+IF(SUM(AX1256:BM1256)&gt;0,1,0)</f>
        <v>1</v>
      </c>
      <c r="CS1256" s="294"/>
      <c r="CT1256" s="294"/>
      <c r="CU1256" s="1"/>
      <c r="CV1256" s="1">
        <v>1</v>
      </c>
      <c r="CW1256" s="1">
        <v>1</v>
      </c>
      <c r="CX1256" s="1"/>
      <c r="CY1256" s="1"/>
      <c r="CZ1256" s="294">
        <v>5</v>
      </c>
      <c r="DA1256" s="17">
        <f t="shared" ref="DA1256:DA1258" si="10998">+CY1256</f>
        <v>0</v>
      </c>
      <c r="DB1256" s="359">
        <f t="shared" si="10495"/>
        <v>5</v>
      </c>
      <c r="DC1256" s="359">
        <f t="shared" si="10496"/>
        <v>2</v>
      </c>
      <c r="DD1256" s="294"/>
      <c r="DE1256" s="294">
        <v>3</v>
      </c>
      <c r="DF1256" s="294"/>
      <c r="DG1256" s="294">
        <v>3</v>
      </c>
      <c r="DH1256" s="294"/>
      <c r="DI1256" s="294"/>
      <c r="DJ1256" s="294"/>
      <c r="DK1256" s="294"/>
      <c r="DL1256" s="294"/>
      <c r="DM1256" s="294"/>
      <c r="DN1256" s="294"/>
      <c r="DO1256" s="1"/>
      <c r="DP1256" s="1"/>
      <c r="DQ1256" s="17">
        <f>+IF(AND(SUM(S1256:AA1256)&gt;0,SUM(FA1256:FF1256)&gt;0),CT1256,0)</f>
        <v>0</v>
      </c>
      <c r="DR1256" s="17">
        <f>+IF(AND(SUM(S1256:AA1256)&gt;0,SUM(FA1256:FF1256)&gt;0),CU1256,0)</f>
        <v>0</v>
      </c>
      <c r="DS1256" s="17">
        <f>+IF(AND(SUM(S1256:AA1256)&gt;0,SUM(FA1256:FF1256)&gt;0),CV1256,0)</f>
        <v>0</v>
      </c>
      <c r="DT1256" s="17">
        <f>+IF(AND(SUM(S1256:AA1256)&gt;0,SUM(FA1256:FF1256)&gt;0),CW1256,0)</f>
        <v>0</v>
      </c>
      <c r="DU1256" s="17">
        <f>+IF(AND(SUM(S1256:AA1256)&gt;0,SUM(FA1256:FF1256)&gt;0),CX1256,0)</f>
        <v>0</v>
      </c>
      <c r="DV1256" s="17">
        <f>+IF(AND(SUM(S1256:AA1256)&gt;0,SUM(FA1256:FF1256)&gt;0),CY1256,0)</f>
        <v>0</v>
      </c>
      <c r="DW1256" s="1"/>
      <c r="DX1256" s="1"/>
      <c r="DY1256" s="20">
        <f>+IF(AND(SUM(S1256:AB1256)&gt;0,SUM(FA1256:FF1256)&gt;0,DG1256&gt;=3),DG1256,0)</f>
        <v>0</v>
      </c>
      <c r="DZ1256" s="20">
        <f>+IF(AND(SUM(S1256:AB1256)&gt;0,SUM(FA1256:FF1256)&gt;0,DH1256&gt;=3),DH1256,0)</f>
        <v>0</v>
      </c>
      <c r="EA1256" s="20">
        <f>+IF(AND(SUM(S1256:AB1256)&gt;0,SUM(FA1256:FF1256)&gt;0,DI1256&gt;=3),DI1256,0)</f>
        <v>0</v>
      </c>
      <c r="EB1256" s="20">
        <f>+IF(AND(SUM(S1256:AB1256)&gt;0,SUM(FA1256:FF1256)&gt;0,DJ1256&gt;=3),DJ1256,0)</f>
        <v>0</v>
      </c>
      <c r="EC1256" s="18">
        <f>+IF(AND(CT1256=0,SUM(CU1256:CY1256)&gt;1,SUM(CU1256:CY1256)&lt;=4),1,IF(AND(CT1256=0,SUM(CU1256:CY1256)&gt;4),2,0))</f>
        <v>1</v>
      </c>
      <c r="ED1256" s="19">
        <f>+IF(EC1256&lt;&gt;0,EC1256*3,0)</f>
        <v>3</v>
      </c>
      <c r="EE1256" s="19">
        <f>+IF(SUM(AO1256:AR1256)+SUM(DK1256:DN1256)&gt;0,CT1256*3,0)</f>
        <v>0</v>
      </c>
      <c r="EF1256" s="1">
        <f>+IF(EE1256&gt;0,CT1256*4,0)</f>
        <v>0</v>
      </c>
      <c r="EG1256" s="18"/>
      <c r="EH1256" s="341"/>
      <c r="EI1256" s="294"/>
      <c r="EJ1256" s="294">
        <v>4.5</v>
      </c>
      <c r="EK1256" s="294"/>
      <c r="EL1256" s="19">
        <v>1</v>
      </c>
      <c r="EM1256" s="19"/>
      <c r="EN1256" s="19"/>
      <c r="EO1256" s="366"/>
      <c r="EP1256" s="366"/>
      <c r="EQ1256" s="374"/>
      <c r="ER1256" s="374"/>
      <c r="ES1256" s="374"/>
      <c r="ET1256" s="374"/>
      <c r="EU1256" s="18">
        <f>IF(SUM(CU1256:CX1256)&gt;0,CZ1256*1+2,0)</f>
        <v>7</v>
      </c>
      <c r="EV1256" s="18">
        <f t="shared" si="10488"/>
        <v>2</v>
      </c>
      <c r="EW1256" s="341">
        <v>1</v>
      </c>
      <c r="EX1256" s="341">
        <v>1</v>
      </c>
      <c r="EY1256" s="341">
        <v>4</v>
      </c>
      <c r="EZ1256" s="365">
        <f t="shared" si="10498"/>
        <v>0</v>
      </c>
      <c r="FA1256" s="294"/>
      <c r="FB1256" s="294"/>
      <c r="FC1256" s="294"/>
      <c r="FD1256" s="300"/>
      <c r="FE1256" s="300"/>
      <c r="FF1256" s="300"/>
      <c r="FG1256" s="300"/>
      <c r="FH1256" s="300"/>
      <c r="FI1256" s="300"/>
      <c r="FJ1256" s="300">
        <f>F1256</f>
        <v>34</v>
      </c>
      <c r="FK1256" s="294"/>
      <c r="FL1256" s="294"/>
      <c r="FM1256" s="294"/>
      <c r="FN1256" s="294"/>
      <c r="FO1256" s="294"/>
      <c r="FP1256" s="20">
        <f t="shared" ref="FP1256:FP1258" si="10999">+FO1256*3</f>
        <v>0</v>
      </c>
      <c r="FQ1256" s="20">
        <f t="shared" ref="FQ1256:FR1258" si="11000">+DE1256</f>
        <v>3</v>
      </c>
      <c r="FR1256" s="20">
        <f t="shared" si="11000"/>
        <v>0</v>
      </c>
      <c r="FS1256" s="20">
        <f t="shared" ref="FS1256:FV1258" si="11001">+IF(DG1256&lt;3,DG1256,0)</f>
        <v>0</v>
      </c>
      <c r="FT1256" s="20">
        <f t="shared" si="11001"/>
        <v>0</v>
      </c>
      <c r="FU1256" s="20">
        <f t="shared" si="11001"/>
        <v>0</v>
      </c>
      <c r="FV1256" s="20">
        <f t="shared" si="11001"/>
        <v>0</v>
      </c>
      <c r="FW1256" s="294"/>
    </row>
    <row r="1257" spans="1:179" s="301" customFormat="1" ht="27.75" customHeight="1">
      <c r="A1257" s="295"/>
      <c r="B1257" s="296" t="s">
        <v>835</v>
      </c>
      <c r="C1257" s="296" t="s">
        <v>838</v>
      </c>
      <c r="D1257" s="296" t="s">
        <v>53</v>
      </c>
      <c r="E1257" s="296" t="s">
        <v>53</v>
      </c>
      <c r="F1257" s="296">
        <v>12</v>
      </c>
      <c r="G1257" s="296">
        <f>F1257</f>
        <v>12</v>
      </c>
      <c r="H1257" s="297"/>
      <c r="I1257" s="297"/>
      <c r="J1257" s="294"/>
      <c r="K1257" s="294"/>
      <c r="L1257" s="294"/>
      <c r="M1257" s="294"/>
      <c r="N1257" s="297"/>
      <c r="O1257" s="297"/>
      <c r="P1257" s="1"/>
      <c r="Q1257" s="16"/>
      <c r="R1257" s="1"/>
      <c r="S1257" s="294"/>
      <c r="T1257" s="294"/>
      <c r="U1257" s="294"/>
      <c r="V1257" s="294"/>
      <c r="W1257" s="294"/>
      <c r="X1257" s="294"/>
      <c r="Y1257" s="294"/>
      <c r="Z1257" s="294"/>
      <c r="AA1257" s="294"/>
      <c r="AB1257" s="294"/>
      <c r="AC1257" s="1">
        <f t="shared" si="10985"/>
        <v>0</v>
      </c>
      <c r="AD1257" s="1">
        <f t="shared" si="10986"/>
        <v>0</v>
      </c>
      <c r="AE1257" s="1">
        <f t="shared" si="10987"/>
        <v>0</v>
      </c>
      <c r="AF1257" s="1">
        <f t="shared" si="10988"/>
        <v>0</v>
      </c>
      <c r="AG1257" s="1">
        <f t="shared" si="10989"/>
        <v>0</v>
      </c>
      <c r="AH1257" s="1">
        <f t="shared" si="10990"/>
        <v>0</v>
      </c>
      <c r="AI1257" s="1">
        <f t="shared" si="10991"/>
        <v>0</v>
      </c>
      <c r="AJ1257" s="1">
        <f t="shared" si="10992"/>
        <v>0</v>
      </c>
      <c r="AK1257" s="1">
        <f t="shared" si="10993"/>
        <v>0</v>
      </c>
      <c r="AL1257" s="1">
        <f t="shared" si="10994"/>
        <v>0</v>
      </c>
      <c r="AM1257" s="1">
        <f t="shared" si="10995"/>
        <v>0</v>
      </c>
      <c r="AN1257" s="1">
        <f t="shared" si="10996"/>
        <v>0</v>
      </c>
      <c r="AO1257" s="294"/>
      <c r="AP1257" s="294">
        <f>G1257</f>
        <v>12</v>
      </c>
      <c r="AQ1257" s="294"/>
      <c r="AR1257" s="294"/>
      <c r="AS1257" s="298">
        <f t="shared" si="10760"/>
        <v>0</v>
      </c>
      <c r="AT1257" s="298">
        <f t="shared" si="10761"/>
        <v>1</v>
      </c>
      <c r="AU1257" s="298">
        <f t="shared" si="10762"/>
        <v>0</v>
      </c>
      <c r="AV1257" s="298">
        <f t="shared" si="10763"/>
        <v>0</v>
      </c>
      <c r="AW1257" s="294"/>
      <c r="AX1257" s="294"/>
      <c r="AY1257" s="294"/>
      <c r="AZ1257" s="294"/>
      <c r="BA1257" s="294"/>
      <c r="BB1257" s="294"/>
      <c r="BC1257" s="294"/>
      <c r="BD1257" s="294"/>
      <c r="BE1257" s="294"/>
      <c r="BF1257" s="294"/>
      <c r="BG1257" s="294"/>
      <c r="BH1257" s="294"/>
      <c r="BI1257" s="294">
        <v>1</v>
      </c>
      <c r="BJ1257" s="294"/>
      <c r="BK1257" s="294"/>
      <c r="BL1257" s="294"/>
      <c r="BM1257" s="294"/>
      <c r="BN1257" s="294"/>
      <c r="BO1257" s="294"/>
      <c r="BP1257" s="1"/>
      <c r="BQ1257" s="294"/>
      <c r="BR1257" s="17">
        <v>2</v>
      </c>
      <c r="BS1257" s="1">
        <f t="shared" si="10466"/>
        <v>0</v>
      </c>
      <c r="BT1257" s="17">
        <f t="shared" si="10997"/>
        <v>0</v>
      </c>
      <c r="BU1257" s="294"/>
      <c r="BV1257" s="294">
        <v>1</v>
      </c>
      <c r="BW1257" s="294"/>
      <c r="BX1257" s="294"/>
      <c r="BY1257" s="294"/>
      <c r="BZ1257" s="294"/>
      <c r="CA1257" s="294"/>
      <c r="CB1257" s="294"/>
      <c r="CC1257" s="294"/>
      <c r="CD1257" s="1"/>
      <c r="CE1257" s="1"/>
      <c r="CF1257" s="1"/>
      <c r="CG1257" s="294"/>
      <c r="CH1257" s="1">
        <v>1</v>
      </c>
      <c r="CI1257" s="1"/>
      <c r="CJ1257" s="1"/>
      <c r="CK1257" s="383"/>
      <c r="CL1257" s="383"/>
      <c r="CM1257" s="383"/>
      <c r="CN1257" s="1">
        <f>+SUM(BX1257:CC1257)*BW1257</f>
        <v>0</v>
      </c>
      <c r="CO1257" s="1">
        <f>+SUM(BX1257:CC1257)*BW1257</f>
        <v>0</v>
      </c>
      <c r="CP1257" s="20">
        <f>+SUM(BY1257:CC1257)*2.5+SUM(CD1257:CG1257)*0.5+SUM(CH1257:CJ1257)*2.5</f>
        <v>2.5</v>
      </c>
      <c r="CQ1257" s="351"/>
      <c r="CR1257" s="299">
        <f>+IF(SUM(AX1257:BM1257)&gt;0,1,0)</f>
        <v>1</v>
      </c>
      <c r="CS1257" s="294"/>
      <c r="CT1257" s="294"/>
      <c r="CU1257" s="1"/>
      <c r="CV1257" s="1"/>
      <c r="CW1257" s="1"/>
      <c r="CX1257" s="1"/>
      <c r="CY1257" s="1"/>
      <c r="CZ1257" s="294"/>
      <c r="DA1257" s="17">
        <f t="shared" si="10998"/>
        <v>0</v>
      </c>
      <c r="DB1257" s="359">
        <f t="shared" ref="DB1257:DB1258" si="11002">CZ1257+DA1257</f>
        <v>0</v>
      </c>
      <c r="DC1257" s="359">
        <f t="shared" ref="DC1257:DC1258" si="11003">CU1257+CV1257+CW1257+CX1257+CY1257</f>
        <v>0</v>
      </c>
      <c r="DD1257" s="294"/>
      <c r="DE1257" s="294"/>
      <c r="DF1257" s="294"/>
      <c r="DG1257" s="294"/>
      <c r="DH1257" s="294"/>
      <c r="DI1257" s="294"/>
      <c r="DJ1257" s="294"/>
      <c r="DK1257" s="294"/>
      <c r="DL1257" s="294"/>
      <c r="DM1257" s="294"/>
      <c r="DN1257" s="294"/>
      <c r="DO1257" s="1"/>
      <c r="DP1257" s="1"/>
      <c r="DQ1257" s="17">
        <f>+IF(AND(SUM(S1257:AA1257)&gt;0,SUM(FA1257:FF1257)&gt;0),CT1257,0)</f>
        <v>0</v>
      </c>
      <c r="DR1257" s="17">
        <f>+IF(AND(SUM(S1257:AA1257)&gt;0,SUM(FA1257:FF1257)&gt;0),CU1257,0)</f>
        <v>0</v>
      </c>
      <c r="DS1257" s="17">
        <f>+IF(AND(SUM(S1257:AA1257)&gt;0,SUM(FA1257:FF1257)&gt;0),CV1257,0)</f>
        <v>0</v>
      </c>
      <c r="DT1257" s="17">
        <f>+IF(AND(SUM(S1257:AA1257)&gt;0,SUM(FA1257:FF1257)&gt;0),CW1257,0)</f>
        <v>0</v>
      </c>
      <c r="DU1257" s="17">
        <f>+IF(AND(SUM(S1257:AA1257)&gt;0,SUM(FA1257:FF1257)&gt;0),CX1257,0)</f>
        <v>0</v>
      </c>
      <c r="DV1257" s="17">
        <f>+IF(AND(SUM(S1257:AA1257)&gt;0,SUM(FA1257:FF1257)&gt;0),CY1257,0)</f>
        <v>0</v>
      </c>
      <c r="DW1257" s="1"/>
      <c r="DX1257" s="1"/>
      <c r="DY1257" s="20">
        <f>+IF(AND(SUM(S1257:AB1257)&gt;0,SUM(FA1257:FF1257)&gt;0,DG1257&gt;=3),DG1257,0)</f>
        <v>0</v>
      </c>
      <c r="DZ1257" s="20">
        <f>+IF(AND(SUM(S1257:AB1257)&gt;0,SUM(FA1257:FF1257)&gt;0,DH1257&gt;=3),DH1257,0)</f>
        <v>0</v>
      </c>
      <c r="EA1257" s="20">
        <f>+IF(AND(SUM(S1257:AB1257)&gt;0,SUM(FA1257:FF1257)&gt;0,DI1257&gt;=3),DI1257,0)</f>
        <v>0</v>
      </c>
      <c r="EB1257" s="20">
        <f>+IF(AND(SUM(S1257:AB1257)&gt;0,SUM(FA1257:FF1257)&gt;0,DJ1257&gt;=3),DJ1257,0)</f>
        <v>0</v>
      </c>
      <c r="EC1257" s="18">
        <f>+IF(AND(CT1257=0,SUM(CU1257:CY1257)&gt;1,SUM(CU1257:CY1257)&lt;=4),1,IF(AND(CT1257=0,SUM(CU1257:CY1257)&gt;4),2,0))</f>
        <v>0</v>
      </c>
      <c r="ED1257" s="19">
        <f>+IF(EC1257&lt;&gt;0,EC1257*3,0)</f>
        <v>0</v>
      </c>
      <c r="EE1257" s="19">
        <f>+IF(SUM(AO1257:AR1257)+SUM(DK1257:DN1257)&gt;0,CT1257*3,0)</f>
        <v>0</v>
      </c>
      <c r="EF1257" s="1">
        <f>+IF(EE1257&gt;0,CT1257*4,0)</f>
        <v>0</v>
      </c>
      <c r="EG1257" s="18">
        <f>+IF(AND(CT1257+EC1257=0,SUM(AO1257:AR1257)&gt;0,SUM(DK1257:DN1257)&gt;0),(CU1257+CV1257+CW1257+CX1257)*2+CY1257*5,(EC1257+CT1257-FO1257)*5)+IF(AND(EC1257+DQ1257+CT1257=0,SUM(AO1257:AR1257)&gt;0),SUM(CU1257:CX1257)*2+CY1257*5,0)</f>
        <v>0</v>
      </c>
      <c r="EH1257" s="341"/>
      <c r="EI1257" s="294"/>
      <c r="EJ1257" s="294"/>
      <c r="EK1257" s="294"/>
      <c r="EL1257" s="19"/>
      <c r="EM1257" s="19"/>
      <c r="EN1257" s="19"/>
      <c r="EO1257" s="366"/>
      <c r="EP1257" s="366"/>
      <c r="EQ1257" s="374"/>
      <c r="ER1257" s="374"/>
      <c r="ES1257" s="374"/>
      <c r="ET1257" s="374"/>
      <c r="EU1257" s="18">
        <f>IF(SUM(CU1257:CX1257)&gt;0,CZ1257*1+2,0)</f>
        <v>0</v>
      </c>
      <c r="EV1257" s="18">
        <f t="shared" si="10488"/>
        <v>2</v>
      </c>
      <c r="EW1257" s="341">
        <v>1</v>
      </c>
      <c r="EX1257" s="341"/>
      <c r="EY1257" s="341"/>
      <c r="EZ1257" s="365">
        <f t="shared" ref="EZ1257:EZ1259" si="11004">BX1257/2</f>
        <v>0</v>
      </c>
      <c r="FA1257" s="294"/>
      <c r="FB1257" s="294"/>
      <c r="FC1257" s="294"/>
      <c r="FD1257" s="300"/>
      <c r="FE1257" s="300"/>
      <c r="FF1257" s="300"/>
      <c r="FG1257" s="300"/>
      <c r="FH1257" s="300"/>
      <c r="FI1257" s="300"/>
      <c r="FJ1257" s="300">
        <f t="shared" ref="FJ1257:FJ1258" si="11005">F1257</f>
        <v>12</v>
      </c>
      <c r="FK1257" s="294"/>
      <c r="FL1257" s="294"/>
      <c r="FM1257" s="294"/>
      <c r="FN1257" s="294"/>
      <c r="FO1257" s="294"/>
      <c r="FP1257" s="20">
        <f t="shared" si="10999"/>
        <v>0</v>
      </c>
      <c r="FQ1257" s="20">
        <f t="shared" si="11000"/>
        <v>0</v>
      </c>
      <c r="FR1257" s="20">
        <f t="shared" si="11000"/>
        <v>0</v>
      </c>
      <c r="FS1257" s="20">
        <f t="shared" si="11001"/>
        <v>0</v>
      </c>
      <c r="FT1257" s="20">
        <f t="shared" si="11001"/>
        <v>0</v>
      </c>
      <c r="FU1257" s="20">
        <f t="shared" si="11001"/>
        <v>0</v>
      </c>
      <c r="FV1257" s="20">
        <f t="shared" si="11001"/>
        <v>0</v>
      </c>
      <c r="FW1257" s="294"/>
    </row>
    <row r="1258" spans="1:179" s="301" customFormat="1" ht="27.75" customHeight="1">
      <c r="A1258" s="295"/>
      <c r="B1258" s="296" t="s">
        <v>836</v>
      </c>
      <c r="C1258" s="296" t="s">
        <v>839</v>
      </c>
      <c r="D1258" s="296" t="s">
        <v>53</v>
      </c>
      <c r="E1258" s="296" t="s">
        <v>53</v>
      </c>
      <c r="F1258" s="296">
        <v>26</v>
      </c>
      <c r="G1258" s="296">
        <f>F1258</f>
        <v>26</v>
      </c>
      <c r="H1258" s="297"/>
      <c r="I1258" s="297"/>
      <c r="J1258" s="294"/>
      <c r="K1258" s="294"/>
      <c r="L1258" s="294"/>
      <c r="M1258" s="294"/>
      <c r="N1258" s="297"/>
      <c r="O1258" s="297"/>
      <c r="P1258" s="1"/>
      <c r="Q1258" s="16"/>
      <c r="R1258" s="1"/>
      <c r="S1258" s="294"/>
      <c r="T1258" s="294"/>
      <c r="U1258" s="294"/>
      <c r="V1258" s="294"/>
      <c r="W1258" s="294"/>
      <c r="X1258" s="294"/>
      <c r="Y1258" s="294"/>
      <c r="Z1258" s="294"/>
      <c r="AA1258" s="294"/>
      <c r="AB1258" s="294"/>
      <c r="AC1258" s="1">
        <f t="shared" si="10985"/>
        <v>0</v>
      </c>
      <c r="AD1258" s="1">
        <f t="shared" si="10986"/>
        <v>0</v>
      </c>
      <c r="AE1258" s="1">
        <f t="shared" si="10987"/>
        <v>0</v>
      </c>
      <c r="AF1258" s="1">
        <f t="shared" si="10988"/>
        <v>0</v>
      </c>
      <c r="AG1258" s="1">
        <f t="shared" si="10989"/>
        <v>0</v>
      </c>
      <c r="AH1258" s="1">
        <f t="shared" si="10990"/>
        <v>0</v>
      </c>
      <c r="AI1258" s="1">
        <f t="shared" si="10991"/>
        <v>0</v>
      </c>
      <c r="AJ1258" s="1">
        <f t="shared" si="10992"/>
        <v>0</v>
      </c>
      <c r="AK1258" s="1">
        <f t="shared" si="10993"/>
        <v>0</v>
      </c>
      <c r="AL1258" s="1">
        <f t="shared" si="10994"/>
        <v>0</v>
      </c>
      <c r="AM1258" s="1">
        <f t="shared" si="10995"/>
        <v>0</v>
      </c>
      <c r="AN1258" s="1">
        <f t="shared" si="10996"/>
        <v>0</v>
      </c>
      <c r="AO1258" s="294"/>
      <c r="AP1258" s="294">
        <f>G1258</f>
        <v>26</v>
      </c>
      <c r="AQ1258" s="294"/>
      <c r="AR1258" s="294"/>
      <c r="AS1258" s="298">
        <f t="shared" si="10760"/>
        <v>0</v>
      </c>
      <c r="AT1258" s="298">
        <f t="shared" si="10761"/>
        <v>1</v>
      </c>
      <c r="AU1258" s="298">
        <f t="shared" si="10762"/>
        <v>0</v>
      </c>
      <c r="AV1258" s="298">
        <f t="shared" si="10763"/>
        <v>0</v>
      </c>
      <c r="AW1258" s="294"/>
      <c r="AX1258" s="294"/>
      <c r="AY1258" s="294">
        <v>1</v>
      </c>
      <c r="AZ1258" s="294"/>
      <c r="BA1258" s="294"/>
      <c r="BB1258" s="294"/>
      <c r="BC1258" s="294"/>
      <c r="BD1258" s="294"/>
      <c r="BE1258" s="294"/>
      <c r="BF1258" s="294"/>
      <c r="BG1258" s="294"/>
      <c r="BH1258" s="294"/>
      <c r="BI1258" s="294"/>
      <c r="BJ1258" s="294"/>
      <c r="BK1258" s="294"/>
      <c r="BL1258" s="294"/>
      <c r="BM1258" s="294"/>
      <c r="BN1258" s="294"/>
      <c r="BO1258" s="294"/>
      <c r="BP1258" s="1"/>
      <c r="BQ1258" s="294"/>
      <c r="BR1258" s="17">
        <v>1</v>
      </c>
      <c r="BS1258" s="1">
        <f t="shared" si="10466"/>
        <v>0</v>
      </c>
      <c r="BT1258" s="17">
        <f t="shared" si="10997"/>
        <v>0</v>
      </c>
      <c r="BU1258" s="294"/>
      <c r="BV1258" s="294">
        <v>1</v>
      </c>
      <c r="BW1258" s="294"/>
      <c r="BX1258" s="294"/>
      <c r="BY1258" s="294"/>
      <c r="BZ1258" s="294"/>
      <c r="CA1258" s="294"/>
      <c r="CB1258" s="294"/>
      <c r="CC1258" s="294"/>
      <c r="CD1258" s="1"/>
      <c r="CE1258" s="1"/>
      <c r="CF1258" s="1"/>
      <c r="CG1258" s="294"/>
      <c r="CH1258" s="1">
        <v>1</v>
      </c>
      <c r="CI1258" s="1"/>
      <c r="CJ1258" s="1"/>
      <c r="CK1258" s="383"/>
      <c r="CL1258" s="383"/>
      <c r="CM1258" s="383"/>
      <c r="CN1258" s="1">
        <f>+SUM(BX1258:CC1258)*BW1258</f>
        <v>0</v>
      </c>
      <c r="CO1258" s="1">
        <f>+SUM(BX1258:CC1258)*BW1258</f>
        <v>0</v>
      </c>
      <c r="CP1258" s="20">
        <f>+SUM(BY1258:CC1258)*2.5+SUM(CD1258:CG1258)*0.5+SUM(CH1258:CJ1258)*2.5</f>
        <v>2.5</v>
      </c>
      <c r="CQ1258" s="351"/>
      <c r="CR1258" s="299">
        <f>+IF(SUM(AX1258:BM1258)&gt;0,1,0)</f>
        <v>1</v>
      </c>
      <c r="CS1258" s="294"/>
      <c r="CT1258" s="294"/>
      <c r="CU1258" s="1">
        <v>1</v>
      </c>
      <c r="CV1258" s="1"/>
      <c r="CW1258" s="1">
        <v>1</v>
      </c>
      <c r="CX1258" s="1"/>
      <c r="CY1258" s="1">
        <v>1</v>
      </c>
      <c r="CZ1258" s="294">
        <v>5</v>
      </c>
      <c r="DA1258" s="17">
        <f t="shared" si="10998"/>
        <v>1</v>
      </c>
      <c r="DB1258" s="359">
        <f t="shared" si="11002"/>
        <v>6</v>
      </c>
      <c r="DC1258" s="359">
        <f t="shared" si="11003"/>
        <v>3</v>
      </c>
      <c r="DD1258" s="294"/>
      <c r="DE1258" s="294">
        <v>6</v>
      </c>
      <c r="DF1258" s="294">
        <v>3</v>
      </c>
      <c r="DG1258" s="294"/>
      <c r="DH1258" s="294"/>
      <c r="DI1258" s="294"/>
      <c r="DJ1258" s="294"/>
      <c r="DK1258" s="294"/>
      <c r="DL1258" s="294"/>
      <c r="DM1258" s="294"/>
      <c r="DN1258" s="294"/>
      <c r="DO1258" s="1"/>
      <c r="DP1258" s="1"/>
      <c r="DQ1258" s="17">
        <f>+IF(AND(SUM(S1258:AA1258)&gt;0,SUM(FA1258:FF1258)&gt;0),CT1258,0)</f>
        <v>0</v>
      </c>
      <c r="DR1258" s="17">
        <f>+IF(AND(SUM(S1258:AA1258)&gt;0,SUM(FA1258:FF1258)&gt;0),CU1258,0)</f>
        <v>0</v>
      </c>
      <c r="DS1258" s="17">
        <f>+IF(AND(SUM(S1258:AA1258)&gt;0,SUM(FA1258:FF1258)&gt;0),CV1258,0)</f>
        <v>0</v>
      </c>
      <c r="DT1258" s="17">
        <f>+IF(AND(SUM(S1258:AA1258)&gt;0,SUM(FA1258:FF1258)&gt;0),CW1258,0)</f>
        <v>0</v>
      </c>
      <c r="DU1258" s="17">
        <f>+IF(AND(SUM(S1258:AA1258)&gt;0,SUM(FA1258:FF1258)&gt;0),CX1258,0)</f>
        <v>0</v>
      </c>
      <c r="DV1258" s="17">
        <f>+IF(AND(SUM(S1258:AA1258)&gt;0,SUM(FA1258:FF1258)&gt;0),CY1258,0)</f>
        <v>0</v>
      </c>
      <c r="DW1258" s="1"/>
      <c r="DX1258" s="1"/>
      <c r="DY1258" s="20">
        <f>+IF(AND(SUM(S1258:AB1258)&gt;0,SUM(FA1258:FF1258)&gt;0,DG1258&gt;=3),DG1258,0)</f>
        <v>0</v>
      </c>
      <c r="DZ1258" s="20">
        <f>+IF(AND(SUM(S1258:AB1258)&gt;0,SUM(FA1258:FF1258)&gt;0,DH1258&gt;=3),DH1258,0)</f>
        <v>0</v>
      </c>
      <c r="EA1258" s="20">
        <f>+IF(AND(SUM(S1258:AB1258)&gt;0,SUM(FA1258:FF1258)&gt;0,DI1258&gt;=3),DI1258,0)</f>
        <v>0</v>
      </c>
      <c r="EB1258" s="20">
        <f>+IF(AND(SUM(S1258:AB1258)&gt;0,SUM(FA1258:FF1258)&gt;0,DJ1258&gt;=3),DJ1258,0)</f>
        <v>0</v>
      </c>
      <c r="EC1258" s="18">
        <f>+IF(AND(CT1258=0,SUM(CU1258:CY1258)&gt;1,SUM(CU1258:CY1258)&lt;=4),1,IF(AND(CT1258=0,SUM(CU1258:CY1258)&gt;4),2,0))</f>
        <v>1</v>
      </c>
      <c r="ED1258" s="19">
        <f>+IF(EC1258&lt;&gt;0,EC1258*3,0)</f>
        <v>3</v>
      </c>
      <c r="EE1258" s="19">
        <f>+IF(SUM(AO1258:AR1258)+SUM(DK1258:DN1258)&gt;0,CT1258*3,0)</f>
        <v>0</v>
      </c>
      <c r="EF1258" s="1">
        <f>+IF(EE1258&gt;0,CT1258*4,0)</f>
        <v>0</v>
      </c>
      <c r="EG1258" s="18"/>
      <c r="EH1258" s="341"/>
      <c r="EI1258" s="294">
        <v>4.5</v>
      </c>
      <c r="EJ1258" s="294">
        <v>4.5</v>
      </c>
      <c r="EK1258" s="294">
        <v>4.5</v>
      </c>
      <c r="EL1258" s="19">
        <v>1</v>
      </c>
      <c r="EM1258" s="19"/>
      <c r="EN1258" s="19"/>
      <c r="EO1258" s="366"/>
      <c r="EP1258" s="366"/>
      <c r="EQ1258" s="374">
        <v>1</v>
      </c>
      <c r="ER1258" s="374"/>
      <c r="ES1258" s="374"/>
      <c r="ET1258" s="374"/>
      <c r="EU1258" s="18">
        <f>IF(SUM(CU1258:CX1258)&gt;0,CZ1258*1+2,0)</f>
        <v>7</v>
      </c>
      <c r="EV1258" s="18">
        <f t="shared" si="10488"/>
        <v>2</v>
      </c>
      <c r="EW1258" s="341">
        <v>1</v>
      </c>
      <c r="EX1258" s="341">
        <v>1</v>
      </c>
      <c r="EY1258" s="341">
        <v>4</v>
      </c>
      <c r="EZ1258" s="365">
        <f t="shared" si="11004"/>
        <v>0</v>
      </c>
      <c r="FA1258" s="294"/>
      <c r="FB1258" s="294"/>
      <c r="FC1258" s="294"/>
      <c r="FD1258" s="300"/>
      <c r="FE1258" s="300"/>
      <c r="FF1258" s="300"/>
      <c r="FG1258" s="300"/>
      <c r="FH1258" s="300"/>
      <c r="FI1258" s="300"/>
      <c r="FJ1258" s="300">
        <f t="shared" si="11005"/>
        <v>26</v>
      </c>
      <c r="FK1258" s="294"/>
      <c r="FL1258" s="294"/>
      <c r="FM1258" s="294"/>
      <c r="FN1258" s="294"/>
      <c r="FO1258" s="294"/>
      <c r="FP1258" s="20">
        <f t="shared" si="10999"/>
        <v>0</v>
      </c>
      <c r="FQ1258" s="20">
        <f t="shared" si="11000"/>
        <v>6</v>
      </c>
      <c r="FR1258" s="20">
        <f t="shared" si="11000"/>
        <v>3</v>
      </c>
      <c r="FS1258" s="20">
        <f t="shared" si="11001"/>
        <v>0</v>
      </c>
      <c r="FT1258" s="20">
        <f t="shared" si="11001"/>
        <v>0</v>
      </c>
      <c r="FU1258" s="20">
        <f t="shared" si="11001"/>
        <v>0</v>
      </c>
      <c r="FV1258" s="20">
        <f t="shared" si="11001"/>
        <v>0</v>
      </c>
      <c r="FW1258" s="294"/>
    </row>
    <row r="1259" spans="1:179" ht="27.75" customHeight="1">
      <c r="A1259" s="136"/>
      <c r="B1259" s="137"/>
      <c r="C1259" s="137"/>
      <c r="D1259" s="137"/>
      <c r="E1259" s="137"/>
      <c r="F1259" s="138"/>
      <c r="G1259" s="137"/>
      <c r="H1259" s="139"/>
      <c r="I1259" s="139"/>
      <c r="J1259" s="121"/>
      <c r="K1259" s="121"/>
      <c r="L1259" s="121"/>
      <c r="M1259" s="121"/>
      <c r="N1259" s="139"/>
      <c r="O1259" s="139"/>
      <c r="P1259" s="140"/>
      <c r="Q1259" s="141"/>
      <c r="R1259" s="140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40"/>
      <c r="AD1259" s="140"/>
      <c r="AE1259" s="140"/>
      <c r="AF1259" s="140"/>
      <c r="AG1259" s="140"/>
      <c r="AH1259" s="140"/>
      <c r="AI1259" s="140"/>
      <c r="AJ1259" s="140"/>
      <c r="AK1259" s="140"/>
      <c r="AL1259" s="140"/>
      <c r="AM1259" s="140"/>
      <c r="AN1259" s="140"/>
      <c r="AO1259" s="121"/>
      <c r="AP1259" s="121"/>
      <c r="AQ1259" s="121"/>
      <c r="AR1259" s="121"/>
      <c r="AS1259" s="142"/>
      <c r="AT1259" s="142"/>
      <c r="AU1259" s="142"/>
      <c r="AV1259" s="142"/>
      <c r="AW1259" s="121"/>
      <c r="AX1259" s="334"/>
      <c r="AY1259" s="334"/>
      <c r="AZ1259" s="334"/>
      <c r="BA1259" s="334"/>
      <c r="BB1259" s="334"/>
      <c r="BC1259" s="334"/>
      <c r="BD1259" s="121"/>
      <c r="BE1259" s="121"/>
      <c r="BF1259" s="121"/>
      <c r="BG1259" s="121"/>
      <c r="BH1259" s="121"/>
      <c r="BI1259" s="121"/>
      <c r="BJ1259" s="121"/>
      <c r="BK1259" s="121"/>
      <c r="BL1259" s="121"/>
      <c r="BM1259" s="121"/>
      <c r="BN1259" s="143"/>
      <c r="BO1259" s="121"/>
      <c r="BP1259" s="140"/>
      <c r="BQ1259" s="121"/>
      <c r="BR1259" s="144"/>
      <c r="BS1259" s="140"/>
      <c r="BT1259" s="144"/>
      <c r="BU1259" s="121"/>
      <c r="BV1259" s="121"/>
      <c r="BW1259" s="121"/>
      <c r="BX1259" s="121"/>
      <c r="BY1259" s="121"/>
      <c r="BZ1259" s="121"/>
      <c r="CA1259" s="121"/>
      <c r="CB1259" s="121"/>
      <c r="CC1259" s="121"/>
      <c r="CD1259" s="145"/>
      <c r="CE1259" s="145"/>
      <c r="CF1259" s="145"/>
      <c r="CG1259" s="121"/>
      <c r="CH1259" s="140"/>
      <c r="CI1259" s="140"/>
      <c r="CJ1259" s="140"/>
      <c r="CK1259" s="386"/>
      <c r="CL1259" s="386"/>
      <c r="CM1259" s="386"/>
      <c r="CN1259" s="140"/>
      <c r="CO1259" s="140"/>
      <c r="CP1259" s="146"/>
      <c r="CQ1259" s="355"/>
      <c r="CR1259" s="147"/>
      <c r="CS1259" s="121"/>
      <c r="CT1259" s="121"/>
      <c r="CU1259" s="140"/>
      <c r="CV1259" s="140"/>
      <c r="CW1259" s="140"/>
      <c r="CX1259" s="140"/>
      <c r="CY1259" s="140"/>
      <c r="CZ1259" s="121"/>
      <c r="DA1259" s="144"/>
      <c r="DB1259" s="362"/>
      <c r="DC1259" s="362"/>
      <c r="DD1259" s="121"/>
      <c r="DE1259" s="121"/>
      <c r="DF1259" s="121"/>
      <c r="DG1259" s="121"/>
      <c r="DH1259" s="121"/>
      <c r="DI1259" s="121"/>
      <c r="DJ1259" s="121"/>
      <c r="DK1259" s="121"/>
      <c r="DL1259" s="121"/>
      <c r="DM1259" s="121"/>
      <c r="DN1259" s="121"/>
      <c r="DO1259" s="140"/>
      <c r="DP1259" s="140"/>
      <c r="DQ1259" s="144"/>
      <c r="DR1259" s="144"/>
      <c r="DS1259" s="144"/>
      <c r="DT1259" s="144"/>
      <c r="DU1259" s="144"/>
      <c r="DV1259" s="144"/>
      <c r="DW1259" s="140"/>
      <c r="DX1259" s="140"/>
      <c r="DY1259" s="146"/>
      <c r="DZ1259" s="146"/>
      <c r="EA1259" s="146"/>
      <c r="EB1259" s="146"/>
      <c r="EC1259" s="148"/>
      <c r="ED1259" s="149"/>
      <c r="EE1259" s="149"/>
      <c r="EF1259" s="140"/>
      <c r="EG1259" s="148"/>
      <c r="EH1259" s="346"/>
      <c r="EI1259" s="121"/>
      <c r="EJ1259" s="121"/>
      <c r="EK1259" s="121"/>
      <c r="EL1259" s="150"/>
      <c r="EM1259" s="150"/>
      <c r="EN1259" s="150"/>
      <c r="EO1259" s="369"/>
      <c r="EP1259" s="369"/>
      <c r="EQ1259" s="377"/>
      <c r="ER1259" s="377"/>
      <c r="ES1259" s="377"/>
      <c r="ET1259" s="377"/>
      <c r="EU1259" s="148"/>
      <c r="EV1259" s="148"/>
      <c r="EW1259" s="346"/>
      <c r="EX1259" s="346"/>
      <c r="EY1259" s="346"/>
      <c r="EZ1259" s="365">
        <f t="shared" si="11004"/>
        <v>0</v>
      </c>
      <c r="FA1259" s="121"/>
      <c r="FB1259" s="121"/>
      <c r="FC1259" s="121"/>
      <c r="FD1259" s="151"/>
      <c r="FE1259" s="151"/>
      <c r="FF1259" s="151"/>
      <c r="FG1259" s="338"/>
      <c r="FH1259" s="151"/>
      <c r="FI1259" s="151"/>
      <c r="FJ1259" s="151"/>
      <c r="FK1259" s="121"/>
      <c r="FL1259" s="121"/>
      <c r="FM1259" s="121"/>
      <c r="FN1259" s="121"/>
      <c r="FO1259" s="334"/>
      <c r="FP1259" s="146"/>
      <c r="FQ1259" s="146"/>
      <c r="FR1259" s="146"/>
      <c r="FS1259" s="146"/>
      <c r="FT1259" s="146"/>
      <c r="FU1259" s="146"/>
      <c r="FV1259" s="146"/>
      <c r="FW1259" s="121"/>
    </row>
    <row r="1260" spans="1:179" s="80" customFormat="1" ht="28.5" customHeight="1">
      <c r="A1260" s="59"/>
      <c r="B1260" s="60" t="s">
        <v>5</v>
      </c>
      <c r="C1260" s="61"/>
      <c r="D1260" s="24"/>
      <c r="E1260" s="24"/>
      <c r="F1260" s="24">
        <f t="shared" ref="F1260:AK1260" si="11006">+F6+F71+F137+F187+F264+F323+F390+F431+F505+F548+F611+F659+F739+F805+F848+F908+F977+F1051+F1098+F1137+F1197</f>
        <v>26490</v>
      </c>
      <c r="G1260" s="24">
        <f t="shared" si="11006"/>
        <v>27661</v>
      </c>
      <c r="H1260" s="24">
        <f t="shared" si="11006"/>
        <v>14</v>
      </c>
      <c r="I1260" s="24">
        <f t="shared" si="11006"/>
        <v>21</v>
      </c>
      <c r="J1260" s="24">
        <f t="shared" si="11006"/>
        <v>0</v>
      </c>
      <c r="K1260" s="24">
        <f t="shared" si="11006"/>
        <v>144</v>
      </c>
      <c r="L1260" s="24">
        <f t="shared" si="11006"/>
        <v>0</v>
      </c>
      <c r="M1260" s="24">
        <f t="shared" si="11006"/>
        <v>84</v>
      </c>
      <c r="N1260" s="24">
        <f t="shared" si="11006"/>
        <v>0</v>
      </c>
      <c r="O1260" s="24">
        <f t="shared" si="11006"/>
        <v>0</v>
      </c>
      <c r="P1260" s="24">
        <f t="shared" si="11006"/>
        <v>0</v>
      </c>
      <c r="Q1260" s="24">
        <f t="shared" si="11006"/>
        <v>0</v>
      </c>
      <c r="R1260" s="24">
        <f t="shared" si="11006"/>
        <v>0</v>
      </c>
      <c r="S1260" s="24">
        <f t="shared" si="11006"/>
        <v>5</v>
      </c>
      <c r="T1260" s="24">
        <f t="shared" si="11006"/>
        <v>14</v>
      </c>
      <c r="U1260" s="24">
        <f t="shared" si="11006"/>
        <v>5</v>
      </c>
      <c r="V1260" s="24">
        <f t="shared" si="11006"/>
        <v>3</v>
      </c>
      <c r="W1260" s="24">
        <f t="shared" si="11006"/>
        <v>6</v>
      </c>
      <c r="X1260" s="24">
        <f t="shared" si="11006"/>
        <v>8</v>
      </c>
      <c r="Y1260" s="24">
        <f t="shared" si="11006"/>
        <v>68</v>
      </c>
      <c r="Z1260" s="24">
        <f t="shared" si="11006"/>
        <v>23</v>
      </c>
      <c r="AA1260" s="24">
        <f t="shared" si="11006"/>
        <v>0</v>
      </c>
      <c r="AB1260" s="24">
        <f t="shared" si="11006"/>
        <v>0</v>
      </c>
      <c r="AC1260" s="24">
        <f t="shared" si="11006"/>
        <v>19</v>
      </c>
      <c r="AD1260" s="24">
        <f t="shared" si="11006"/>
        <v>8</v>
      </c>
      <c r="AE1260" s="24">
        <f t="shared" si="11006"/>
        <v>12</v>
      </c>
      <c r="AF1260" s="24">
        <f t="shared" si="11006"/>
        <v>71</v>
      </c>
      <c r="AG1260" s="24">
        <f t="shared" si="11006"/>
        <v>0</v>
      </c>
      <c r="AH1260" s="24">
        <f t="shared" si="11006"/>
        <v>0</v>
      </c>
      <c r="AI1260" s="24">
        <f t="shared" si="11006"/>
        <v>0</v>
      </c>
      <c r="AJ1260" s="24">
        <f t="shared" si="11006"/>
        <v>0</v>
      </c>
      <c r="AK1260" s="24">
        <f t="shared" si="11006"/>
        <v>1</v>
      </c>
      <c r="AL1260" s="24">
        <f t="shared" ref="AL1260:BQ1260" si="11007">+AL6+AL71+AL137+AL187+AL264+AL323+AL390+AL431+AL505+AL548+AL611+AL659+AL739+AL805+AL848+AL908+AL977+AL1051+AL1098+AL1137+AL1197</f>
        <v>10</v>
      </c>
      <c r="AM1260" s="24">
        <f t="shared" si="11007"/>
        <v>0</v>
      </c>
      <c r="AN1260" s="24">
        <f t="shared" si="11007"/>
        <v>0</v>
      </c>
      <c r="AO1260" s="24">
        <f t="shared" si="11007"/>
        <v>0</v>
      </c>
      <c r="AP1260" s="24">
        <f t="shared" si="11007"/>
        <v>5304</v>
      </c>
      <c r="AQ1260" s="24">
        <f t="shared" si="11007"/>
        <v>0</v>
      </c>
      <c r="AR1260" s="24">
        <f t="shared" si="11007"/>
        <v>14218</v>
      </c>
      <c r="AS1260" s="24">
        <f t="shared" si="11007"/>
        <v>0</v>
      </c>
      <c r="AT1260" s="24">
        <f t="shared" si="11007"/>
        <v>169</v>
      </c>
      <c r="AU1260" s="24">
        <f t="shared" si="11007"/>
        <v>0</v>
      </c>
      <c r="AV1260" s="24">
        <f t="shared" si="11007"/>
        <v>523.38462343506501</v>
      </c>
      <c r="AW1260" s="24">
        <f t="shared" si="11007"/>
        <v>19</v>
      </c>
      <c r="AX1260" s="24">
        <f t="shared" si="11007"/>
        <v>18</v>
      </c>
      <c r="AY1260" s="24">
        <f t="shared" si="11007"/>
        <v>101</v>
      </c>
      <c r="AZ1260" s="24">
        <f t="shared" si="11007"/>
        <v>3</v>
      </c>
      <c r="BA1260" s="24">
        <f t="shared" si="11007"/>
        <v>0</v>
      </c>
      <c r="BB1260" s="24">
        <f t="shared" si="11007"/>
        <v>0</v>
      </c>
      <c r="BC1260" s="24">
        <f t="shared" si="11007"/>
        <v>0</v>
      </c>
      <c r="BD1260" s="24">
        <f t="shared" si="11007"/>
        <v>43</v>
      </c>
      <c r="BE1260" s="24">
        <f t="shared" si="11007"/>
        <v>5</v>
      </c>
      <c r="BF1260" s="24">
        <f t="shared" si="11007"/>
        <v>14</v>
      </c>
      <c r="BG1260" s="24">
        <f t="shared" si="11007"/>
        <v>0</v>
      </c>
      <c r="BH1260" s="24">
        <f t="shared" si="11007"/>
        <v>71</v>
      </c>
      <c r="BI1260" s="24">
        <f t="shared" si="11007"/>
        <v>253</v>
      </c>
      <c r="BJ1260" s="24">
        <f t="shared" si="11007"/>
        <v>167</v>
      </c>
      <c r="BK1260" s="24">
        <f t="shared" si="11007"/>
        <v>0</v>
      </c>
      <c r="BL1260" s="24">
        <f t="shared" si="11007"/>
        <v>25</v>
      </c>
      <c r="BM1260" s="24">
        <f t="shared" si="11007"/>
        <v>63</v>
      </c>
      <c r="BN1260" s="24">
        <f t="shared" si="11007"/>
        <v>53</v>
      </c>
      <c r="BO1260" s="24">
        <f t="shared" si="11007"/>
        <v>171</v>
      </c>
      <c r="BP1260" s="24">
        <f t="shared" si="11007"/>
        <v>5</v>
      </c>
      <c r="BQ1260" s="24">
        <f t="shared" si="11007"/>
        <v>0</v>
      </c>
      <c r="BR1260" s="24">
        <f t="shared" ref="BR1260:CW1260" si="11008">+BR6+BR71+BR137+BR187+BR264+BR323+BR390+BR431+BR505+BR548+BR611+BR659+BR739+BR805+BR848+BR908+BR977+BR1051+BR1098+BR1137+BR1197</f>
        <v>2148</v>
      </c>
      <c r="BS1260" s="24">
        <f t="shared" si="11008"/>
        <v>16</v>
      </c>
      <c r="BT1260" s="24">
        <f t="shared" si="11008"/>
        <v>32</v>
      </c>
      <c r="BU1260" s="24">
        <f t="shared" si="11008"/>
        <v>888</v>
      </c>
      <c r="BV1260" s="24">
        <f t="shared" si="11008"/>
        <v>1165</v>
      </c>
      <c r="BW1260" s="24">
        <f t="shared" si="11008"/>
        <v>173</v>
      </c>
      <c r="BX1260" s="24">
        <f t="shared" si="11008"/>
        <v>170</v>
      </c>
      <c r="BY1260" s="24">
        <f t="shared" si="11008"/>
        <v>7</v>
      </c>
      <c r="BZ1260" s="24">
        <f t="shared" si="11008"/>
        <v>17</v>
      </c>
      <c r="CA1260" s="24">
        <f t="shared" si="11008"/>
        <v>1</v>
      </c>
      <c r="CB1260" s="24">
        <f t="shared" si="11008"/>
        <v>0</v>
      </c>
      <c r="CC1260" s="24">
        <f t="shared" si="11008"/>
        <v>0</v>
      </c>
      <c r="CD1260" s="24">
        <f t="shared" si="11008"/>
        <v>23</v>
      </c>
      <c r="CE1260" s="24">
        <f t="shared" si="11008"/>
        <v>88</v>
      </c>
      <c r="CF1260" s="24">
        <f t="shared" si="11008"/>
        <v>0</v>
      </c>
      <c r="CG1260" s="24">
        <f t="shared" si="11008"/>
        <v>0</v>
      </c>
      <c r="CH1260" s="24">
        <f t="shared" si="11008"/>
        <v>327</v>
      </c>
      <c r="CI1260" s="24">
        <f t="shared" si="11008"/>
        <v>327</v>
      </c>
      <c r="CJ1260" s="24">
        <f t="shared" si="11008"/>
        <v>5</v>
      </c>
      <c r="CK1260" s="24">
        <f t="shared" si="11008"/>
        <v>0</v>
      </c>
      <c r="CL1260" s="24">
        <f t="shared" si="11008"/>
        <v>0</v>
      </c>
      <c r="CM1260" s="24">
        <f t="shared" si="11008"/>
        <v>0</v>
      </c>
      <c r="CN1260" s="24">
        <f t="shared" si="11008"/>
        <v>236</v>
      </c>
      <c r="CO1260" s="24">
        <f t="shared" si="11008"/>
        <v>236</v>
      </c>
      <c r="CP1260" s="24">
        <f t="shared" si="11008"/>
        <v>1765.5</v>
      </c>
      <c r="CQ1260" s="24">
        <f t="shared" si="11008"/>
        <v>14</v>
      </c>
      <c r="CR1260" s="24">
        <f t="shared" si="11008"/>
        <v>795</v>
      </c>
      <c r="CS1260" s="24">
        <f t="shared" si="11008"/>
        <v>264</v>
      </c>
      <c r="CT1260" s="24">
        <f t="shared" si="11008"/>
        <v>229</v>
      </c>
      <c r="CU1260" s="24">
        <f t="shared" si="11008"/>
        <v>30</v>
      </c>
      <c r="CV1260" s="24">
        <f t="shared" si="11008"/>
        <v>87</v>
      </c>
      <c r="CW1260" s="24">
        <f t="shared" si="11008"/>
        <v>1031</v>
      </c>
      <c r="CX1260" s="24">
        <f t="shared" ref="CX1260:EC1260" si="11009">+CX6+CX71+CX137+CX187+CX264+CX323+CX390+CX431+CX505+CX548+CX611+CX659+CX739+CX805+CX848+CX908+CX977+CX1051+CX1098+CX1137+CX1197</f>
        <v>3</v>
      </c>
      <c r="CY1260" s="24">
        <f t="shared" si="11009"/>
        <v>1011</v>
      </c>
      <c r="CZ1260" s="24">
        <f t="shared" si="11009"/>
        <v>3361</v>
      </c>
      <c r="DA1260" s="24">
        <f t="shared" si="11009"/>
        <v>1011</v>
      </c>
      <c r="DB1260" s="363">
        <f t="shared" si="11009"/>
        <v>4372</v>
      </c>
      <c r="DC1260" s="363">
        <f t="shared" si="11009"/>
        <v>2162</v>
      </c>
      <c r="DD1260" s="24">
        <f t="shared" si="11009"/>
        <v>0</v>
      </c>
      <c r="DE1260" s="24">
        <f t="shared" si="11009"/>
        <v>3261</v>
      </c>
      <c r="DF1260" s="24">
        <f t="shared" si="11009"/>
        <v>1870</v>
      </c>
      <c r="DG1260" s="24">
        <f t="shared" si="11009"/>
        <v>190</v>
      </c>
      <c r="DH1260" s="24">
        <f t="shared" si="11009"/>
        <v>612</v>
      </c>
      <c r="DI1260" s="24">
        <f t="shared" si="11009"/>
        <v>1522.5</v>
      </c>
      <c r="DJ1260" s="24">
        <f t="shared" si="11009"/>
        <v>143</v>
      </c>
      <c r="DK1260" s="24">
        <f t="shared" si="11009"/>
        <v>110</v>
      </c>
      <c r="DL1260" s="24">
        <f t="shared" si="11009"/>
        <v>1417</v>
      </c>
      <c r="DM1260" s="24">
        <f t="shared" si="11009"/>
        <v>784</v>
      </c>
      <c r="DN1260" s="24">
        <f t="shared" si="11009"/>
        <v>10212</v>
      </c>
      <c r="DO1260" s="24">
        <f t="shared" si="11009"/>
        <v>0</v>
      </c>
      <c r="DP1260" s="24">
        <f t="shared" si="11009"/>
        <v>0</v>
      </c>
      <c r="DQ1260" s="24">
        <f t="shared" si="11009"/>
        <v>16</v>
      </c>
      <c r="DR1260" s="24">
        <f t="shared" si="11009"/>
        <v>2</v>
      </c>
      <c r="DS1260" s="24">
        <f t="shared" si="11009"/>
        <v>9</v>
      </c>
      <c r="DT1260" s="24">
        <f t="shared" si="11009"/>
        <v>102</v>
      </c>
      <c r="DU1260" s="24">
        <f t="shared" si="11009"/>
        <v>0</v>
      </c>
      <c r="DV1260" s="24">
        <f t="shared" si="11009"/>
        <v>90</v>
      </c>
      <c r="DW1260" s="24">
        <f t="shared" si="11009"/>
        <v>17</v>
      </c>
      <c r="DX1260" s="24">
        <f t="shared" si="11009"/>
        <v>0</v>
      </c>
      <c r="DY1260" s="24">
        <f t="shared" si="11009"/>
        <v>14</v>
      </c>
      <c r="DZ1260" s="24">
        <f t="shared" si="11009"/>
        <v>93</v>
      </c>
      <c r="EA1260" s="24">
        <f t="shared" si="11009"/>
        <v>120</v>
      </c>
      <c r="EB1260" s="24">
        <f t="shared" si="11009"/>
        <v>4</v>
      </c>
      <c r="EC1260" s="24">
        <f t="shared" si="11009"/>
        <v>410</v>
      </c>
      <c r="ED1260" s="24">
        <f t="shared" ref="ED1260:FI1260" si="11010">+ED6+ED71+ED137+ED187+ED264+ED323+ED390+ED431+ED505+ED548+ED611+ED659+ED739+ED805+ED848+ED908+ED977+ED1051+ED1098+ED1137+ED1197</f>
        <v>1203</v>
      </c>
      <c r="EE1260" s="24">
        <f t="shared" si="11010"/>
        <v>552</v>
      </c>
      <c r="EF1260" s="24">
        <f t="shared" si="11010"/>
        <v>848</v>
      </c>
      <c r="EG1260" s="24">
        <f t="shared" si="11010"/>
        <v>2670</v>
      </c>
      <c r="EH1260" s="24">
        <f t="shared" si="11010"/>
        <v>0</v>
      </c>
      <c r="EI1260" s="24">
        <f t="shared" si="11010"/>
        <v>382</v>
      </c>
      <c r="EJ1260" s="24">
        <f t="shared" si="11010"/>
        <v>4271</v>
      </c>
      <c r="EK1260" s="24">
        <f t="shared" si="11010"/>
        <v>2804.5</v>
      </c>
      <c r="EL1260" s="24">
        <f t="shared" si="11010"/>
        <v>552</v>
      </c>
      <c r="EM1260" s="24">
        <f t="shared" si="11010"/>
        <v>43</v>
      </c>
      <c r="EN1260" s="24">
        <f t="shared" si="11010"/>
        <v>40</v>
      </c>
      <c r="EO1260" s="24">
        <f t="shared" si="11010"/>
        <v>18</v>
      </c>
      <c r="EP1260" s="24">
        <f t="shared" si="11010"/>
        <v>16</v>
      </c>
      <c r="EQ1260" s="363">
        <f t="shared" si="11010"/>
        <v>122</v>
      </c>
      <c r="ER1260" s="363">
        <f t="shared" si="11010"/>
        <v>17</v>
      </c>
      <c r="ES1260" s="363">
        <f t="shared" si="11010"/>
        <v>79</v>
      </c>
      <c r="ET1260" s="363">
        <f t="shared" si="11010"/>
        <v>21</v>
      </c>
      <c r="EU1260" s="24">
        <f t="shared" si="11010"/>
        <v>4605</v>
      </c>
      <c r="EV1260" s="24">
        <f t="shared" si="11010"/>
        <v>1996</v>
      </c>
      <c r="EW1260" s="24">
        <f t="shared" si="11010"/>
        <v>1114</v>
      </c>
      <c r="EX1260" s="24">
        <f t="shared" si="11010"/>
        <v>727</v>
      </c>
      <c r="EY1260" s="24">
        <f t="shared" si="11010"/>
        <v>2260</v>
      </c>
      <c r="EZ1260" s="24">
        <f t="shared" si="11010"/>
        <v>85</v>
      </c>
      <c r="FA1260" s="24">
        <f t="shared" si="11010"/>
        <v>11</v>
      </c>
      <c r="FB1260" s="24">
        <f t="shared" si="11010"/>
        <v>18</v>
      </c>
      <c r="FC1260" s="24">
        <f t="shared" si="11010"/>
        <v>29</v>
      </c>
      <c r="FD1260" s="24">
        <f t="shared" si="11010"/>
        <v>1</v>
      </c>
      <c r="FE1260" s="24">
        <f t="shared" si="11010"/>
        <v>3</v>
      </c>
      <c r="FF1260" s="24">
        <f t="shared" si="11010"/>
        <v>0</v>
      </c>
      <c r="FG1260" s="24">
        <f t="shared" si="11010"/>
        <v>20</v>
      </c>
      <c r="FH1260" s="24">
        <f t="shared" si="11010"/>
        <v>56</v>
      </c>
      <c r="FI1260" s="24">
        <f t="shared" si="11010"/>
        <v>632</v>
      </c>
      <c r="FJ1260" s="24">
        <f t="shared" ref="FJ1260:FV1260" si="11011">+FJ6+FJ71+FJ137+FJ187+FJ264+FJ323+FJ390+FJ431+FJ505+FJ548+FJ611+FJ659+FJ739+FJ805+FJ848+FJ908+FJ977+FJ1051+FJ1098+FJ1137+FJ1197</f>
        <v>5768</v>
      </c>
      <c r="FK1260" s="24">
        <f t="shared" si="11011"/>
        <v>3134</v>
      </c>
      <c r="FL1260" s="24">
        <f t="shared" si="11011"/>
        <v>1133</v>
      </c>
      <c r="FM1260" s="24">
        <f t="shared" si="11011"/>
        <v>790</v>
      </c>
      <c r="FN1260" s="24">
        <f t="shared" si="11011"/>
        <v>4923</v>
      </c>
      <c r="FO1260" s="24">
        <f t="shared" si="11011"/>
        <v>15</v>
      </c>
      <c r="FP1260" s="24">
        <f t="shared" si="11011"/>
        <v>45</v>
      </c>
      <c r="FQ1260" s="24">
        <f t="shared" si="11011"/>
        <v>3261</v>
      </c>
      <c r="FR1260" s="24">
        <f t="shared" si="11011"/>
        <v>1870</v>
      </c>
      <c r="FS1260" s="24">
        <f t="shared" si="11011"/>
        <v>0</v>
      </c>
      <c r="FT1260" s="24">
        <f t="shared" si="11011"/>
        <v>0</v>
      </c>
      <c r="FU1260" s="24">
        <f t="shared" si="11011"/>
        <v>0</v>
      </c>
      <c r="FV1260" s="24">
        <f t="shared" si="11011"/>
        <v>0</v>
      </c>
      <c r="FW1260" s="62"/>
    </row>
    <row r="1261" spans="1:179">
      <c r="A1261" s="81"/>
      <c r="B1261" s="82"/>
      <c r="C1261" s="83"/>
      <c r="D1261" s="64"/>
      <c r="E1261" s="64"/>
      <c r="F1261" s="64"/>
      <c r="G1261" s="64"/>
      <c r="H1261" s="64"/>
      <c r="I1261" s="64"/>
      <c r="J1261" s="63"/>
      <c r="K1261" s="63"/>
      <c r="L1261" s="63"/>
      <c r="M1261" s="63"/>
      <c r="N1261" s="64"/>
      <c r="O1261" s="64"/>
      <c r="P1261" s="82"/>
      <c r="Q1261" s="82"/>
      <c r="R1261" s="82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4"/>
      <c r="AH1261" s="64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4"/>
      <c r="AX1261" s="335"/>
      <c r="AY1261" s="335"/>
      <c r="AZ1261" s="335"/>
      <c r="BA1261" s="335"/>
      <c r="BB1261" s="335"/>
      <c r="BC1261" s="335"/>
      <c r="BD1261" s="64"/>
      <c r="BE1261" s="64"/>
      <c r="BF1261" s="64"/>
      <c r="BG1261" s="64"/>
      <c r="BH1261" s="64"/>
      <c r="BI1261" s="63"/>
      <c r="BJ1261" s="63"/>
      <c r="BK1261" s="64"/>
      <c r="BL1261" s="63"/>
      <c r="BM1261" s="63"/>
      <c r="BN1261" s="129"/>
      <c r="BO1261" s="64"/>
      <c r="BP1261" s="84"/>
      <c r="BQ1261" s="63"/>
      <c r="BR1261" s="84"/>
      <c r="BS1261" s="84"/>
      <c r="BT1261" s="84"/>
      <c r="BU1261" s="63"/>
      <c r="BV1261" s="64"/>
      <c r="BW1261" s="81"/>
      <c r="BX1261" s="64"/>
      <c r="BY1261" s="64"/>
      <c r="BZ1261" s="64"/>
      <c r="CA1261" s="64"/>
      <c r="CB1261" s="64"/>
      <c r="CC1261" s="64"/>
      <c r="CD1261" s="111"/>
      <c r="CE1261" s="111"/>
      <c r="CF1261" s="111"/>
      <c r="CG1261" s="64"/>
      <c r="CH1261" s="64"/>
      <c r="CI1261" s="64"/>
      <c r="CJ1261" s="64"/>
      <c r="CK1261" s="364"/>
      <c r="CL1261" s="364"/>
      <c r="CM1261" s="364"/>
      <c r="CN1261" s="113"/>
      <c r="CO1261" s="114"/>
      <c r="CP1261" s="117"/>
      <c r="CQ1261" s="356"/>
      <c r="CR1261" s="132"/>
      <c r="CS1261" s="64"/>
      <c r="CT1261" s="63"/>
      <c r="CU1261" s="35"/>
      <c r="CV1261" s="35"/>
      <c r="CW1261" s="35"/>
      <c r="CX1261" s="35"/>
      <c r="CY1261" s="35"/>
      <c r="CZ1261" s="63"/>
      <c r="DA1261" s="63"/>
      <c r="DB1261" s="364"/>
      <c r="DC1261" s="364"/>
      <c r="DD1261" s="82"/>
      <c r="DE1261" s="82"/>
      <c r="DF1261" s="82"/>
      <c r="DG1261" s="82"/>
      <c r="DH1261" s="82"/>
      <c r="DI1261" s="82"/>
      <c r="DJ1261" s="82"/>
      <c r="DK1261" s="63"/>
      <c r="DL1261" s="63"/>
      <c r="DM1261" s="63"/>
      <c r="DN1261" s="63"/>
      <c r="DO1261" s="35"/>
      <c r="DP1261" s="35"/>
      <c r="DQ1261" s="63"/>
      <c r="DR1261" s="35"/>
      <c r="DS1261" s="35"/>
      <c r="DT1261" s="35"/>
      <c r="DU1261" s="35"/>
      <c r="DV1261" s="35"/>
      <c r="DW1261" s="35"/>
      <c r="DX1261" s="35"/>
      <c r="DY1261" s="85"/>
      <c r="DZ1261" s="85"/>
      <c r="EA1261" s="85"/>
      <c r="EB1261" s="85"/>
      <c r="EC1261" s="35"/>
      <c r="ED1261" s="63"/>
      <c r="EE1261" s="63"/>
      <c r="EF1261" s="64"/>
      <c r="EG1261" s="35"/>
      <c r="EH1261" s="347"/>
      <c r="EI1261" s="82"/>
      <c r="EJ1261" s="82"/>
      <c r="EK1261" s="82"/>
      <c r="EL1261" s="111"/>
      <c r="EM1261" s="111"/>
      <c r="EN1261" s="111"/>
      <c r="EO1261" s="370"/>
      <c r="EP1261" s="370"/>
      <c r="EQ1261" s="378"/>
      <c r="ER1261" s="379"/>
      <c r="ES1261" s="379"/>
      <c r="ET1261" s="378"/>
      <c r="EU1261" s="335"/>
      <c r="EV1261" s="35"/>
      <c r="EW1261" s="347"/>
      <c r="EX1261" s="347"/>
      <c r="EY1261" s="347"/>
      <c r="EZ1261" s="347"/>
      <c r="FA1261" s="82"/>
      <c r="FB1261" s="82"/>
      <c r="FC1261" s="82"/>
      <c r="FD1261" s="82"/>
      <c r="FE1261" s="82"/>
      <c r="FF1261" s="82"/>
      <c r="FG1261" s="336"/>
      <c r="FH1261" s="82"/>
      <c r="FI1261" s="82"/>
      <c r="FJ1261" s="82"/>
      <c r="FK1261" s="82"/>
      <c r="FL1261" s="82"/>
      <c r="FM1261" s="82"/>
      <c r="FN1261" s="82"/>
      <c r="FO1261" s="336"/>
      <c r="FP1261" s="86"/>
      <c r="FQ1261" s="86"/>
      <c r="FR1261" s="86"/>
      <c r="FS1261" s="86"/>
      <c r="FT1261" s="86"/>
      <c r="FU1261" s="86"/>
      <c r="FV1261" s="86"/>
      <c r="FW1261" s="82"/>
    </row>
    <row r="1263" spans="1:179">
      <c r="S1263" s="120"/>
      <c r="T1263" s="120"/>
      <c r="U1263" s="120"/>
      <c r="V1263" s="120"/>
    </row>
  </sheetData>
  <autoFilter ref="D3:E1260" xr:uid="{00000000-0009-0000-0000-000001000000}"/>
  <mergeCells count="80">
    <mergeCell ref="EW3:FV3"/>
    <mergeCell ref="EW4:EZ4"/>
    <mergeCell ref="FW1250:FW1253"/>
    <mergeCell ref="FW540:FW542"/>
    <mergeCell ref="CT4:CT5"/>
    <mergeCell ref="DA4:DA5"/>
    <mergeCell ref="CZ4:CZ5"/>
    <mergeCell ref="FH4:FN4"/>
    <mergeCell ref="FO4:FV4"/>
    <mergeCell ref="FA4:FG4"/>
    <mergeCell ref="EF4:EF5"/>
    <mergeCell ref="EE4:EE5"/>
    <mergeCell ref="EC4:EC5"/>
    <mergeCell ref="FW81:FW83"/>
    <mergeCell ref="EQ4:ET4"/>
    <mergeCell ref="EU4:EU5"/>
    <mergeCell ref="BP4:BV4"/>
    <mergeCell ref="AW4:BN4"/>
    <mergeCell ref="CQ4:CQ5"/>
    <mergeCell ref="CK4:CM4"/>
    <mergeCell ref="BW4:CC4"/>
    <mergeCell ref="CD4:CG4"/>
    <mergeCell ref="CH4:CJ4"/>
    <mergeCell ref="CR4:CR5"/>
    <mergeCell ref="DD4:DJ4"/>
    <mergeCell ref="C3:C5"/>
    <mergeCell ref="F3:F5"/>
    <mergeCell ref="E3:E5"/>
    <mergeCell ref="G3:G5"/>
    <mergeCell ref="D3:D5"/>
    <mergeCell ref="I3:I5"/>
    <mergeCell ref="CO4:CO5"/>
    <mergeCell ref="J4:O4"/>
    <mergeCell ref="CP4:CP5"/>
    <mergeCell ref="AC4:AN4"/>
    <mergeCell ref="S4:AB4"/>
    <mergeCell ref="BO4:BO5"/>
    <mergeCell ref="J3:CR3"/>
    <mergeCell ref="CN4:CN5"/>
    <mergeCell ref="EO4:EP4"/>
    <mergeCell ref="DK3:EB3"/>
    <mergeCell ref="EL4:EN4"/>
    <mergeCell ref="EI4:EK4"/>
    <mergeCell ref="DK4:DP4"/>
    <mergeCell ref="ED4:ED5"/>
    <mergeCell ref="DQ4:EB4"/>
    <mergeCell ref="EH4:EH5"/>
    <mergeCell ref="CS3:DJ3"/>
    <mergeCell ref="CS4:CS5"/>
    <mergeCell ref="CU4:CU5"/>
    <mergeCell ref="CV4:CV5"/>
    <mergeCell ref="CW4:CW5"/>
    <mergeCell ref="CX4:CX5"/>
    <mergeCell ref="CY4:CY5"/>
    <mergeCell ref="DB4:DB5"/>
    <mergeCell ref="DC4:DC5"/>
    <mergeCell ref="FW1177:FW1181"/>
    <mergeCell ref="FW130:FW133"/>
    <mergeCell ref="FW231:FW241"/>
    <mergeCell ref="A2:FW2"/>
    <mergeCell ref="A3:A5"/>
    <mergeCell ref="B3:B5"/>
    <mergeCell ref="FW3:FW5"/>
    <mergeCell ref="AO4:AR4"/>
    <mergeCell ref="AS4:AV4"/>
    <mergeCell ref="EG4:EG5"/>
    <mergeCell ref="EV4:EV5"/>
    <mergeCell ref="Q4:Q5"/>
    <mergeCell ref="R4:R5"/>
    <mergeCell ref="P4:P5"/>
    <mergeCell ref="H3:H5"/>
    <mergeCell ref="EC3:EV3"/>
    <mergeCell ref="FW51:FW55"/>
    <mergeCell ref="FW1143:FW1150"/>
    <mergeCell ref="FW246:FW247"/>
    <mergeCell ref="FW249:FW250"/>
    <mergeCell ref="FW1095:FW1096"/>
    <mergeCell ref="FW799:FW800"/>
    <mergeCell ref="FW778:FW779"/>
    <mergeCell ref="FW243:FW244"/>
  </mergeCells>
  <phoneticPr fontId="250" type="noConversion"/>
  <printOptions horizontalCentered="1"/>
  <pageMargins left="0.62" right="0.17" top="0.18" bottom="0.27" header="0.17" footer="0.2"/>
  <pageSetup paperSize="8" scale="36" fitToHeight="0" orientation="landscape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topLeftCell="A19" zoomScale="96" zoomScaleNormal="70" zoomScaleSheetLayoutView="96" workbookViewId="0">
      <selection activeCell="C21" sqref="C21"/>
    </sheetView>
  </sheetViews>
  <sheetFormatPr defaultRowHeight="15.75"/>
  <cols>
    <col min="1" max="1" width="6.28515625" customWidth="1"/>
    <col min="2" max="2" width="52.140625" customWidth="1"/>
    <col min="3" max="3" width="40.42578125" style="230" customWidth="1"/>
    <col min="4" max="4" width="13.5703125" bestFit="1" customWidth="1"/>
    <col min="5" max="5" width="13" style="231" customWidth="1"/>
    <col min="6" max="6" width="27.7109375" style="230" customWidth="1"/>
    <col min="7" max="7" width="16.5703125" customWidth="1"/>
  </cols>
  <sheetData>
    <row r="1" spans="1:8">
      <c r="A1" s="229" t="s">
        <v>465</v>
      </c>
    </row>
    <row r="2" spans="1:8" ht="18.75">
      <c r="A2" s="473" t="s">
        <v>466</v>
      </c>
      <c r="B2" s="473"/>
      <c r="D2" s="474" t="s">
        <v>467</v>
      </c>
      <c r="E2" s="474"/>
      <c r="F2" s="474"/>
      <c r="G2" s="474"/>
    </row>
    <row r="3" spans="1:8" ht="16.5">
      <c r="A3" s="473" t="s">
        <v>468</v>
      </c>
      <c r="B3" s="473"/>
      <c r="D3" s="475" t="s">
        <v>469</v>
      </c>
      <c r="E3" s="475"/>
      <c r="F3" s="475"/>
      <c r="G3" s="475"/>
    </row>
    <row r="4" spans="1:8" ht="18.75">
      <c r="A4" s="474" t="s">
        <v>470</v>
      </c>
      <c r="B4" s="474"/>
      <c r="D4" s="476"/>
      <c r="E4" s="476"/>
      <c r="F4" s="476"/>
      <c r="G4" s="476"/>
    </row>
    <row r="5" spans="1:8" ht="16.5">
      <c r="A5" s="473"/>
      <c r="B5" s="473"/>
    </row>
    <row r="6" spans="1:8" ht="24.75" customHeight="1">
      <c r="A6" s="475" t="s">
        <v>471</v>
      </c>
      <c r="B6" s="475"/>
      <c r="C6" s="475"/>
      <c r="D6" s="475"/>
      <c r="E6" s="475"/>
      <c r="F6" s="475"/>
      <c r="G6" s="475"/>
    </row>
    <row r="7" spans="1:8" ht="28.5" customHeight="1">
      <c r="A7" s="477" t="s">
        <v>472</v>
      </c>
      <c r="B7" s="477"/>
      <c r="C7" s="477"/>
      <c r="D7" s="477"/>
      <c r="E7" s="477"/>
      <c r="F7" s="477"/>
      <c r="G7" s="477"/>
    </row>
    <row r="8" spans="1:8" ht="31.5" customHeight="1">
      <c r="A8" s="478" t="s">
        <v>840</v>
      </c>
      <c r="B8" s="478"/>
      <c r="C8" s="478"/>
      <c r="D8" s="478"/>
      <c r="E8" s="478"/>
      <c r="F8" s="478"/>
      <c r="G8" s="478"/>
    </row>
    <row r="9" spans="1:8" ht="16.5">
      <c r="A9" s="479" t="s">
        <v>473</v>
      </c>
      <c r="B9" s="479"/>
      <c r="C9" s="479"/>
      <c r="D9" s="479"/>
      <c r="E9" s="479"/>
      <c r="F9" s="479"/>
      <c r="G9" s="479"/>
    </row>
    <row r="10" spans="1:8" ht="19.5" customHeight="1">
      <c r="A10" s="232" t="s">
        <v>474</v>
      </c>
      <c r="B10" s="232"/>
      <c r="C10" s="232"/>
      <c r="D10" s="232"/>
      <c r="E10" s="233"/>
      <c r="F10" s="232"/>
      <c r="G10" s="232"/>
    </row>
    <row r="11" spans="1:8" ht="16.5">
      <c r="A11" s="234"/>
    </row>
    <row r="12" spans="1:8" ht="56.25" customHeight="1">
      <c r="A12" s="235" t="s">
        <v>475</v>
      </c>
      <c r="B12" s="235" t="s">
        <v>476</v>
      </c>
      <c r="C12" s="235" t="s">
        <v>477</v>
      </c>
      <c r="D12" s="235" t="s">
        <v>478</v>
      </c>
      <c r="E12" s="237" t="s">
        <v>479</v>
      </c>
      <c r="F12" s="235" t="s">
        <v>480</v>
      </c>
      <c r="G12" s="235" t="s">
        <v>481</v>
      </c>
      <c r="H12" s="238"/>
    </row>
    <row r="13" spans="1:8" ht="16.5">
      <c r="A13" s="235">
        <v>1</v>
      </c>
      <c r="B13" s="235">
        <v>2</v>
      </c>
      <c r="C13" s="236">
        <v>3</v>
      </c>
      <c r="D13" s="235">
        <v>4</v>
      </c>
      <c r="E13" s="235">
        <v>5</v>
      </c>
      <c r="F13" s="235">
        <v>6</v>
      </c>
      <c r="G13" s="235">
        <v>7</v>
      </c>
      <c r="H13" s="239"/>
    </row>
    <row r="14" spans="1:8" s="245" customFormat="1" ht="6" customHeight="1">
      <c r="A14" s="240"/>
      <c r="B14" s="241"/>
      <c r="C14" s="242"/>
      <c r="D14" s="240"/>
      <c r="E14" s="243"/>
      <c r="F14" s="240"/>
      <c r="G14" s="240"/>
      <c r="H14" s="244"/>
    </row>
    <row r="15" spans="1:8" s="245" customFormat="1" ht="18">
      <c r="A15" s="246" t="s">
        <v>1</v>
      </c>
      <c r="B15" s="247" t="s">
        <v>482</v>
      </c>
      <c r="C15" s="248"/>
      <c r="D15" s="249"/>
      <c r="E15" s="250"/>
      <c r="F15" s="251"/>
      <c r="G15" s="252"/>
      <c r="H15" s="244">
        <v>1</v>
      </c>
    </row>
    <row r="16" spans="1:8" s="245" customFormat="1" ht="18">
      <c r="A16" s="246" t="s">
        <v>42</v>
      </c>
      <c r="B16" s="254" t="s">
        <v>483</v>
      </c>
      <c r="C16" s="248"/>
      <c r="D16" s="249"/>
      <c r="E16" s="250"/>
      <c r="F16" s="251"/>
      <c r="G16" s="252"/>
      <c r="H16" s="244">
        <v>1</v>
      </c>
    </row>
    <row r="17" spans="1:8" s="245" customFormat="1" ht="18">
      <c r="A17" s="253">
        <f>IF(E17&lt;&gt;0,MAX($A$15:A16)+1,0)</f>
        <v>1</v>
      </c>
      <c r="B17" s="255" t="str">
        <f>+'TH KL '!B143</f>
        <v>Tháo dỡ thu hồi cột H-6,5m (chặt gốc)</v>
      </c>
      <c r="C17" s="256" t="str">
        <f>+'TH KL '!C143</f>
        <v>H-6,5-TH</v>
      </c>
      <c r="D17" s="257" t="str">
        <f>+'TH KL '!D143</f>
        <v>cái</v>
      </c>
      <c r="E17" s="258">
        <f>+'TH KL '!E143</f>
        <v>11</v>
      </c>
      <c r="F17" s="251" t="s">
        <v>484</v>
      </c>
      <c r="G17" s="240"/>
      <c r="H17" s="244">
        <f t="shared" ref="H17:H39" si="0">+IF(E17&lt;&gt;0,1,0)</f>
        <v>1</v>
      </c>
    </row>
    <row r="18" spans="1:8" s="245" customFormat="1" ht="18">
      <c r="A18" s="253">
        <f>IF(E18&lt;&gt;0,MAX($A$15:A17)+1,0)</f>
        <v>2</v>
      </c>
      <c r="B18" s="255" t="str">
        <f>+'TH KL '!B144</f>
        <v>Tháo dỡ thu hồi cột H-7,5m (chặt gốc)</v>
      </c>
      <c r="C18" s="256" t="str">
        <f>+'TH KL '!C144</f>
        <v>H-7,5-TH</v>
      </c>
      <c r="D18" s="257" t="str">
        <f>+'TH KL '!D144</f>
        <v>cái</v>
      </c>
      <c r="E18" s="258">
        <f>+'TH KL '!E144</f>
        <v>18</v>
      </c>
      <c r="F18" s="251" t="s">
        <v>485</v>
      </c>
      <c r="G18" s="240"/>
      <c r="H18" s="244">
        <f t="shared" si="0"/>
        <v>1</v>
      </c>
    </row>
    <row r="19" spans="1:8" s="245" customFormat="1" ht="18">
      <c r="A19" s="253">
        <f>IF(E19&lt;&gt;0,MAX($A$15:A18)+1,0)</f>
        <v>3</v>
      </c>
      <c r="B19" s="255" t="str">
        <f>+'TH KL '!B145</f>
        <v>Tháo dỡ thu hồi cột H-8,5m (chặt gốc)</v>
      </c>
      <c r="C19" s="256" t="str">
        <f>+'TH KL '!C145</f>
        <v>H-8,5-TH</v>
      </c>
      <c r="D19" s="257" t="str">
        <f>+'TH KL '!D145</f>
        <v>cái</v>
      </c>
      <c r="E19" s="258">
        <f>+'TH KL '!E145</f>
        <v>29</v>
      </c>
      <c r="F19" s="251" t="s">
        <v>485</v>
      </c>
      <c r="G19" s="240"/>
      <c r="H19" s="244">
        <f t="shared" si="0"/>
        <v>1</v>
      </c>
    </row>
    <row r="20" spans="1:8" s="245" customFormat="1" ht="18">
      <c r="A20" s="253">
        <f>IF(E20&lt;&gt;0,MAX($A$15:A19)+1,0)</f>
        <v>4</v>
      </c>
      <c r="B20" s="255" t="str">
        <f>+'TH KL '!B146</f>
        <v>Tháo dỡ thu hồi cột LT-6,5m (chặt gốc)</v>
      </c>
      <c r="C20" s="256" t="str">
        <f>+'TH KL '!C146</f>
        <v>LT-6,5-TH</v>
      </c>
      <c r="D20" s="257" t="str">
        <f>+'TH KL '!D146</f>
        <v>cái</v>
      </c>
      <c r="E20" s="258">
        <f>+'TH KL '!E146</f>
        <v>1</v>
      </c>
      <c r="F20" s="251" t="s">
        <v>485</v>
      </c>
      <c r="G20" s="240"/>
      <c r="H20" s="244">
        <f t="shared" si="0"/>
        <v>1</v>
      </c>
    </row>
    <row r="21" spans="1:8" s="245" customFormat="1" ht="18">
      <c r="A21" s="253">
        <f>IF(E21&lt;&gt;0,MAX($A$15:A20)+1,0)</f>
        <v>5</v>
      </c>
      <c r="B21" s="255" t="str">
        <f>+'TH KL '!B147</f>
        <v>Tháo dỡ thu hồi cột LT-7,5m (chặt gốc)</v>
      </c>
      <c r="C21" s="256" t="str">
        <f>+'TH KL '!C147</f>
        <v>LT-7,5-TH</v>
      </c>
      <c r="D21" s="257" t="str">
        <f>+'TH KL '!D147</f>
        <v>cái</v>
      </c>
      <c r="E21" s="258">
        <f>+'TH KL '!E147</f>
        <v>3</v>
      </c>
      <c r="F21" s="251" t="s">
        <v>485</v>
      </c>
      <c r="G21" s="240"/>
      <c r="H21" s="244">
        <f t="shared" si="0"/>
        <v>1</v>
      </c>
    </row>
    <row r="22" spans="1:8" s="245" customFormat="1" ht="18">
      <c r="A22" s="253">
        <f>IF(E22&lt;&gt;0,MAX($A$15:A21)+1,0)</f>
        <v>0</v>
      </c>
      <c r="B22" s="255" t="str">
        <f>+'TH KL '!B148</f>
        <v>Tháo dỡ thu hồi cột LT-8,5m</v>
      </c>
      <c r="C22" s="256" t="str">
        <f>+'TH KL '!C148</f>
        <v>LT-8,5-TH</v>
      </c>
      <c r="D22" s="257" t="str">
        <f>+'TH KL '!D148</f>
        <v>cái</v>
      </c>
      <c r="E22" s="258">
        <f>+'TH KL '!E148</f>
        <v>0</v>
      </c>
      <c r="F22" s="251" t="s">
        <v>485</v>
      </c>
      <c r="G22" s="240"/>
      <c r="H22" s="244">
        <f t="shared" si="0"/>
        <v>0</v>
      </c>
    </row>
    <row r="23" spans="1:8" s="245" customFormat="1" ht="18">
      <c r="A23" s="253">
        <f>IF(E23&lt;&gt;0,MAX($A$15:A22)+1,0)</f>
        <v>6</v>
      </c>
      <c r="B23" s="255" t="str">
        <f>+'TH KL '!B149</f>
        <v>Tháo hạ thu hồi lại xà néo cáp vặn xoắn han gỉ, ngắn</v>
      </c>
      <c r="C23" s="256" t="str">
        <f>+'TH KL '!C149</f>
        <v>XN-VX-TH</v>
      </c>
      <c r="D23" s="257" t="str">
        <f>+'TH KL '!D149</f>
        <v>bộ</v>
      </c>
      <c r="E23" s="258">
        <f>+'TH KL '!E149</f>
        <v>20</v>
      </c>
      <c r="F23" s="251" t="s">
        <v>486</v>
      </c>
      <c r="G23" s="240"/>
      <c r="H23" s="244">
        <f t="shared" si="0"/>
        <v>1</v>
      </c>
    </row>
    <row r="24" spans="1:8" s="245" customFormat="1" ht="18">
      <c r="A24" s="253">
        <f>IF(E24&lt;&gt;0,MAX($A$15:A23)+1,0)</f>
        <v>7</v>
      </c>
      <c r="B24" s="255" t="str">
        <f>+'TH KL '!B150</f>
        <v>Tháo hạ thu hồi cáp vặn xoắn hạ áp 2x35mm2</v>
      </c>
      <c r="C24" s="256" t="str">
        <f>+'TH KL '!C150</f>
        <v>ABC 2x35mm2.TH</v>
      </c>
      <c r="D24" s="257" t="str">
        <f>+'TH KL '!D150</f>
        <v>m</v>
      </c>
      <c r="E24" s="258">
        <f>+'TH KL '!E150</f>
        <v>56</v>
      </c>
      <c r="F24" s="251" t="s">
        <v>487</v>
      </c>
      <c r="G24" s="240"/>
      <c r="H24" s="244">
        <f t="shared" si="0"/>
        <v>1</v>
      </c>
    </row>
    <row r="25" spans="1:8" s="245" customFormat="1" ht="30" customHeight="1">
      <c r="A25" s="253">
        <f>IF(E25&lt;&gt;0,MAX($A$15:A24)+1,0)</f>
        <v>8</v>
      </c>
      <c r="B25" s="255" t="str">
        <f>+'TH KL '!B151</f>
        <v>Tháo hạ thu hồi cáp vặn xoắn hạ áp 4x25mm2</v>
      </c>
      <c r="C25" s="256" t="str">
        <f>+'TH KL '!C151</f>
        <v>ABC 4x25mm2.TH</v>
      </c>
      <c r="D25" s="257" t="str">
        <f>+'TH KL '!D151</f>
        <v>m</v>
      </c>
      <c r="E25" s="258">
        <f>+'TH KL '!E151</f>
        <v>632</v>
      </c>
      <c r="F25" s="251" t="s">
        <v>487</v>
      </c>
      <c r="G25" s="240"/>
      <c r="H25" s="244">
        <f t="shared" si="0"/>
        <v>1</v>
      </c>
    </row>
    <row r="26" spans="1:8" s="245" customFormat="1" ht="18">
      <c r="A26" s="253">
        <f>IF(E26&lt;&gt;0,MAX($A$15:A25)+1,0)</f>
        <v>9</v>
      </c>
      <c r="B26" s="255" t="str">
        <f>+'TH KL '!B152</f>
        <v>Tháo hạ thu hồi cáp vặn xoắn hạ áp 4x35mm2</v>
      </c>
      <c r="C26" s="256" t="str">
        <f>+'TH KL '!C152</f>
        <v>ABC 4x35mm2.TH</v>
      </c>
      <c r="D26" s="257" t="str">
        <f>+'TH KL '!D152</f>
        <v>m</v>
      </c>
      <c r="E26" s="258">
        <f>+'TH KL '!E152</f>
        <v>5768</v>
      </c>
      <c r="F26" s="251" t="s">
        <v>487</v>
      </c>
      <c r="G26" s="240"/>
      <c r="H26" s="244">
        <f t="shared" si="0"/>
        <v>1</v>
      </c>
    </row>
    <row r="27" spans="1:8" s="245" customFormat="1" ht="18">
      <c r="A27" s="253">
        <f>IF(E27&lt;&gt;0,MAX($A$15:A26)+1,0)</f>
        <v>10</v>
      </c>
      <c r="B27" s="255" t="str">
        <f>+'TH KL '!B153</f>
        <v>Tháo hạ thu hồi cáp vặn xoắn hạ áp 4x50mm2</v>
      </c>
      <c r="C27" s="256" t="str">
        <f>+'TH KL '!C153</f>
        <v>ABC 4x50mm2.TH</v>
      </c>
      <c r="D27" s="257" t="str">
        <f>+'TH KL '!D153</f>
        <v>m</v>
      </c>
      <c r="E27" s="258">
        <f>+'TH KL '!E153</f>
        <v>3134</v>
      </c>
      <c r="F27" s="251" t="s">
        <v>487</v>
      </c>
      <c r="G27" s="240"/>
      <c r="H27" s="244">
        <f t="shared" si="0"/>
        <v>1</v>
      </c>
    </row>
    <row r="28" spans="1:8" s="245" customFormat="1" ht="18">
      <c r="A28" s="253">
        <f>IF(E28&lt;&gt;0,MAX($A$15:A27)+1,0)</f>
        <v>11</v>
      </c>
      <c r="B28" s="255" t="str">
        <f>+'TH KL '!B154</f>
        <v>Tháo hạ thu hồi cáp vặn xoắn hạ áp 4x70mm2</v>
      </c>
      <c r="C28" s="256" t="str">
        <f>+'TH KL '!C154</f>
        <v>ABC 4x70mm2.TH</v>
      </c>
      <c r="D28" s="257" t="str">
        <f>+'TH KL '!D154</f>
        <v>m</v>
      </c>
      <c r="E28" s="258">
        <f>+'TH KL '!E154</f>
        <v>1133</v>
      </c>
      <c r="F28" s="251" t="s">
        <v>487</v>
      </c>
      <c r="G28" s="240"/>
      <c r="H28" s="244">
        <f t="shared" si="0"/>
        <v>1</v>
      </c>
    </row>
    <row r="29" spans="1:8" s="245" customFormat="1" ht="18">
      <c r="A29" s="253">
        <f>IF(E29&lt;&gt;0,MAX($A$15:A28)+1,0)</f>
        <v>12</v>
      </c>
      <c r="B29" s="255" t="str">
        <f>+'TH KL '!B155</f>
        <v>Tháo hạ thu hồi cáp vặn xoắn hạ áp 4x95mm2</v>
      </c>
      <c r="C29" s="256" t="str">
        <f>+'TH KL '!C155</f>
        <v>ABC 4x95mm2.TH</v>
      </c>
      <c r="D29" s="257" t="str">
        <f>+'TH KL '!D155</f>
        <v>m</v>
      </c>
      <c r="E29" s="258">
        <f>+'TH KL '!E155</f>
        <v>790</v>
      </c>
      <c r="F29" s="251" t="s">
        <v>487</v>
      </c>
      <c r="G29" s="240"/>
      <c r="H29" s="244">
        <f t="shared" si="0"/>
        <v>1</v>
      </c>
    </row>
    <row r="30" spans="1:8" s="245" customFormat="1" ht="18">
      <c r="A30" s="253">
        <f>IF(E30&lt;&gt;0,MAX($A$15:A29)+1,0)</f>
        <v>13</v>
      </c>
      <c r="B30" s="255" t="str">
        <f>+'TH KL '!B156</f>
        <v>Tháo hạ thu hồi cáp vặn xoắn hạ áp 4x120mm2</v>
      </c>
      <c r="C30" s="256" t="str">
        <f>+'TH KL '!C156</f>
        <v>ABC 4x120mm2.TH</v>
      </c>
      <c r="D30" s="257" t="str">
        <f>+'TH KL '!D156</f>
        <v>m</v>
      </c>
      <c r="E30" s="258">
        <f>+'TH KL '!E156</f>
        <v>4923</v>
      </c>
      <c r="F30" s="251" t="s">
        <v>487</v>
      </c>
      <c r="G30" s="240"/>
      <c r="H30" s="244">
        <f t="shared" si="0"/>
        <v>1</v>
      </c>
    </row>
    <row r="31" spans="1:8" s="245" customFormat="1" ht="18">
      <c r="A31" s="253">
        <f>IF(E31&lt;&gt;0,MAX($A$15:A30)+1,0)</f>
        <v>14</v>
      </c>
      <c r="B31" s="255" t="str">
        <f>+'TH KL '!B157</f>
        <v>Tháo hạ thu hồi móc treo cáp vặn xoắn</v>
      </c>
      <c r="C31" s="256" t="str">
        <f>+'TH KL '!C157</f>
        <v>KT-CSV-TH</v>
      </c>
      <c r="D31" s="257" t="str">
        <f>+'TH KL '!D157</f>
        <v>bộ</v>
      </c>
      <c r="E31" s="258">
        <f>+'TH KL '!E157</f>
        <v>1114</v>
      </c>
      <c r="F31" s="251" t="s">
        <v>486</v>
      </c>
      <c r="G31" s="240"/>
      <c r="H31" s="244"/>
    </row>
    <row r="32" spans="1:8" s="245" customFormat="1" ht="18">
      <c r="A32" s="253">
        <f>IF(E32&lt;&gt;0,MAX($A$15:A31)+1,0)</f>
        <v>15</v>
      </c>
      <c r="B32" s="255" t="str">
        <f>+'TH KL '!B158</f>
        <v>Tháo hạ thu hồi kẹp hãm cáp vặn xoắn</v>
      </c>
      <c r="C32" s="256" t="str">
        <f>+'TH KL '!C158</f>
        <v>KH-CSV-TH</v>
      </c>
      <c r="D32" s="257" t="str">
        <f>+'TH KL '!D158</f>
        <v>cái</v>
      </c>
      <c r="E32" s="258">
        <f>+'TH KL '!E158</f>
        <v>727</v>
      </c>
      <c r="F32" s="251" t="s">
        <v>486</v>
      </c>
      <c r="G32" s="240"/>
      <c r="H32" s="244"/>
    </row>
    <row r="33" spans="1:8" s="245" customFormat="1" ht="28.5" customHeight="1">
      <c r="A33" s="253">
        <f>IF(E33&lt;&gt;0,MAX($A$15:A32)+1,0)</f>
        <v>16</v>
      </c>
      <c r="B33" s="255" t="str">
        <f>+'TH KL '!B159</f>
        <v>Tháo hạ thu hồi ghíp LV-IPC 120-120 (25-120/25-120)-Xuyên vỏ cách điện đấu cáp vặn xoắn</v>
      </c>
      <c r="C33" s="256" t="str">
        <f>+'TH KL '!C159</f>
        <v>IPC-TH</v>
      </c>
      <c r="D33" s="257" t="str">
        <f>+'TH KL '!D159</f>
        <v>cái</v>
      </c>
      <c r="E33" s="258">
        <f>+'TH KL '!E159</f>
        <v>2260</v>
      </c>
      <c r="F33" s="251" t="s">
        <v>1057</v>
      </c>
      <c r="G33" s="240"/>
      <c r="H33" s="244"/>
    </row>
    <row r="34" spans="1:8" s="245" customFormat="1" ht="28.5" customHeight="1">
      <c r="A34" s="253">
        <f>IF(E34&lt;&gt;0,MAX($A$15:A33)+1,0)</f>
        <v>17</v>
      </c>
      <c r="B34" s="255" t="str">
        <f>+'TH KL '!B160</f>
        <v>Tháo hạ thu hồi dây đồng mềm M35 đấu trung tính tiếp địa lặp lại</v>
      </c>
      <c r="C34" s="256" t="str">
        <f>+'TH KL '!C160</f>
        <v>M35-TH</v>
      </c>
      <c r="D34" s="257" t="str">
        <f>+'TH KL '!D160</f>
        <v>m</v>
      </c>
      <c r="E34" s="258">
        <f>+'TH KL '!E160</f>
        <v>85</v>
      </c>
      <c r="F34" s="251" t="s">
        <v>1058</v>
      </c>
      <c r="G34" s="240"/>
      <c r="H34" s="244"/>
    </row>
    <row r="35" spans="1:8" s="245" customFormat="1" ht="18">
      <c r="A35" s="246" t="s">
        <v>43</v>
      </c>
      <c r="B35" s="261" t="s">
        <v>488</v>
      </c>
      <c r="C35" s="259"/>
      <c r="D35" s="255"/>
      <c r="E35" s="260"/>
      <c r="F35" s="251"/>
      <c r="G35" s="240"/>
      <c r="H35" s="244">
        <v>1</v>
      </c>
    </row>
    <row r="36" spans="1:8" s="245" customFormat="1" ht="18">
      <c r="A36" s="253">
        <f>IF(E36&lt;&gt;0,MAX($A$15:A35)+1,0)</f>
        <v>18</v>
      </c>
      <c r="B36" s="255" t="str">
        <f>+'TH KL '!B162</f>
        <v>Tháo hạ thu hồi hộp phân dây</v>
      </c>
      <c r="C36" s="256" t="str">
        <f>+'TH KL '!C162</f>
        <v>HPD-TH</v>
      </c>
      <c r="D36" s="256" t="str">
        <f>+'TH KL '!D162</f>
        <v>hộp</v>
      </c>
      <c r="E36" s="258">
        <f>+'TH KL '!E162</f>
        <v>15</v>
      </c>
      <c r="F36" s="251" t="s">
        <v>489</v>
      </c>
      <c r="G36" s="240"/>
      <c r="H36" s="244">
        <f t="shared" si="0"/>
        <v>1</v>
      </c>
    </row>
    <row r="37" spans="1:8" s="245" customFormat="1" ht="30">
      <c r="A37" s="253">
        <f>IF(E37&lt;&gt;0,MAX($A$15:A36)+1,0)</f>
        <v>19</v>
      </c>
      <c r="B37" s="255" t="str">
        <f>+'TH KL '!B163</f>
        <v>Tháo hạ thu hồi cáp vặn xoắn hạ áp 4x70mm2 đấu xuống hộp phân dây</v>
      </c>
      <c r="C37" s="256" t="str">
        <f>+'TH KL '!C163</f>
        <v>ABC 4x70mm2.HPD.TH</v>
      </c>
      <c r="D37" s="256" t="str">
        <f>+'TH KL '!D163</f>
        <v>m</v>
      </c>
      <c r="E37" s="258">
        <f>+'TH KL '!E163</f>
        <v>45</v>
      </c>
      <c r="F37" s="251" t="s">
        <v>487</v>
      </c>
      <c r="G37" s="240"/>
      <c r="H37" s="244">
        <f t="shared" si="0"/>
        <v>1</v>
      </c>
    </row>
    <row r="38" spans="1:8" s="245" customFormat="1" ht="30">
      <c r="A38" s="253">
        <f>IF(E38&lt;&gt;0,MAX($A$15:A37)+1,0)</f>
        <v>20</v>
      </c>
      <c r="B38" s="255" t="str">
        <f>+'TH KL '!B164</f>
        <v>Tháo hạ thu hồi cáp vặn xoắn hạ áp 2x35mm2 xuống hòm công tơ 1 pha</v>
      </c>
      <c r="C38" s="256" t="str">
        <f>+'TH KL '!C164</f>
        <v>ABC 2x35mm2.HCT.TH</v>
      </c>
      <c r="D38" s="256" t="str">
        <f>+'TH KL '!D164</f>
        <v>m</v>
      </c>
      <c r="E38" s="258">
        <f>+'TH KL '!E164</f>
        <v>3261</v>
      </c>
      <c r="F38" s="251" t="s">
        <v>487</v>
      </c>
      <c r="G38" s="240"/>
      <c r="H38" s="244">
        <f t="shared" si="0"/>
        <v>1</v>
      </c>
    </row>
    <row r="39" spans="1:8" s="245" customFormat="1" ht="30">
      <c r="A39" s="253">
        <f>IF(E39&lt;&gt;0,MAX($A$15:A38)+1,0)</f>
        <v>21</v>
      </c>
      <c r="B39" s="255" t="str">
        <f>+'TH KL '!B165</f>
        <v>Tháo hạ thu hồi cáp vặn xoắn hạ áp 4x35mm2 xuống hòm H3F</v>
      </c>
      <c r="C39" s="256" t="str">
        <f>+'TH KL '!C165</f>
        <v>ABC 4x35mm2.HCT.TH</v>
      </c>
      <c r="D39" s="256" t="str">
        <f>+'TH KL '!D165</f>
        <v>m</v>
      </c>
      <c r="E39" s="258">
        <f>+'TH KL '!E165</f>
        <v>1870</v>
      </c>
      <c r="F39" s="251" t="s">
        <v>487</v>
      </c>
      <c r="G39" s="240"/>
      <c r="H39" s="244">
        <f t="shared" si="0"/>
        <v>1</v>
      </c>
    </row>
    <row r="40" spans="1:8" ht="16.5">
      <c r="A40" s="262"/>
      <c r="B40" s="263"/>
      <c r="C40" s="262"/>
      <c r="D40" s="264"/>
      <c r="E40" s="265"/>
      <c r="F40" s="266"/>
      <c r="G40" s="267"/>
      <c r="H40" s="239"/>
    </row>
    <row r="41" spans="1:8" ht="17.25">
      <c r="A41" s="234"/>
      <c r="B41" s="268"/>
      <c r="C41" s="269"/>
      <c r="D41" s="268"/>
      <c r="E41" s="270"/>
      <c r="F41" s="269"/>
      <c r="G41" s="268"/>
    </row>
    <row r="42" spans="1:8" ht="17.25">
      <c r="A42" s="234"/>
      <c r="B42" s="327" t="s">
        <v>490</v>
      </c>
      <c r="C42" s="272" t="s">
        <v>491</v>
      </c>
      <c r="D42" s="273"/>
      <c r="E42" s="472" t="s">
        <v>492</v>
      </c>
      <c r="F42" s="472"/>
      <c r="G42" s="472"/>
    </row>
    <row r="43" spans="1:8" ht="16.5">
      <c r="B43" s="271"/>
      <c r="D43" s="274"/>
    </row>
    <row r="44" spans="1:8" ht="16.5">
      <c r="B44" s="271"/>
      <c r="D44" s="274"/>
    </row>
    <row r="45" spans="1:8" ht="16.5">
      <c r="B45" s="271"/>
      <c r="D45" s="274"/>
    </row>
    <row r="46" spans="1:8" ht="16.5">
      <c r="B46" s="271"/>
      <c r="D46" s="274"/>
    </row>
    <row r="47" spans="1:8" ht="16.5">
      <c r="B47" s="271"/>
    </row>
    <row r="48" spans="1:8" ht="16.5">
      <c r="B48" s="271"/>
    </row>
    <row r="49" spans="1:8" s="230" customFormat="1" ht="17.25">
      <c r="A49"/>
      <c r="B49" s="275" t="s">
        <v>493</v>
      </c>
      <c r="C49" s="275" t="s">
        <v>493</v>
      </c>
      <c r="D49"/>
      <c r="E49" s="231"/>
      <c r="G49"/>
      <c r="H49"/>
    </row>
  </sheetData>
  <autoFilter ref="H1:H50" xr:uid="{00000000-0009-0000-0000-000002000000}"/>
  <mergeCells count="12">
    <mergeCell ref="E42:G42"/>
    <mergeCell ref="A2:B2"/>
    <mergeCell ref="D2:G2"/>
    <mergeCell ref="A3:B3"/>
    <mergeCell ref="D3:G3"/>
    <mergeCell ref="A4:B4"/>
    <mergeCell ref="D4:G4"/>
    <mergeCell ref="A5:B5"/>
    <mergeCell ref="A6:G6"/>
    <mergeCell ref="A7:G7"/>
    <mergeCell ref="A8:G8"/>
    <mergeCell ref="A9:G9"/>
  </mergeCells>
  <printOptions horizontalCentered="1"/>
  <pageMargins left="0.37" right="0.35" top="0.68" bottom="0.37" header="0.31496062992126" footer="0.2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TH KL </vt:lpstr>
      <vt:lpstr> Ke chi tiet ha the</vt:lpstr>
      <vt:lpstr>BM-TH02</vt:lpstr>
      <vt:lpstr>' Ke chi tiet ha the'!Print_Area</vt:lpstr>
      <vt:lpstr>'BM-TH02'!Print_Area</vt:lpstr>
      <vt:lpstr>'TH KL '!Print_Area</vt:lpstr>
      <vt:lpstr>' Ke chi tiet ha the'!Print_Titles</vt:lpstr>
      <vt:lpstr>'BM-TH02'!Print_Titles</vt:lpstr>
      <vt:lpstr>'TH KL '!Print_Titles</vt:lpstr>
    </vt:vector>
  </TitlesOfParts>
  <Company>PECC4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Nong</dc:creator>
  <cp:lastModifiedBy>Admin</cp:lastModifiedBy>
  <cp:lastPrinted>2024-07-12T08:43:05Z</cp:lastPrinted>
  <dcterms:created xsi:type="dcterms:W3CDTF">2002-10-23T00:21:41Z</dcterms:created>
  <dcterms:modified xsi:type="dcterms:W3CDTF">2025-10-14T10:03:49Z</dcterms:modified>
</cp:coreProperties>
</file>